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bray201\Desktop\market_intelligence\miBuilds\"/>
    </mc:Choice>
  </mc:AlternateContent>
  <bookViews>
    <workbookView xWindow="0" yWindow="0" windowWidth="15360" windowHeight="6225" tabRatio="824" activeTab="1"/>
  </bookViews>
  <sheets>
    <sheet name="INTRO" sheetId="42" r:id="rId1"/>
    <sheet name="Summary" sheetId="1" r:id="rId2"/>
    <sheet name="Buildings" sheetId="46" r:id="rId3"/>
    <sheet name="Businesses" sheetId="47" r:id="rId4"/>
    <sheet name="MDU" sheetId="54" r:id="rId5"/>
    <sheet name="Data Center" sheetId="61" r:id="rId6"/>
    <sheet name="SF Deals In Hand" sheetId="57" r:id="rId7"/>
    <sheet name="Cashflow" sheetId="48" r:id="rId8"/>
    <sheet name="1" sheetId="50" r:id="rId9"/>
    <sheet name="2" sheetId="65" r:id="rId10"/>
    <sheet name="3" sheetId="67" r:id="rId11"/>
    <sheet name="4" sheetId="66" r:id="rId12"/>
    <sheet name="EmailTemplate" sheetId="64" r:id="rId13"/>
    <sheet name="Calculator" sheetId="40" r:id="rId14"/>
    <sheet name="MDU Assumptions" sheetId="63" r:id="rId15"/>
    <sheet name="Data Center Assumptions" sheetId="62" r:id="rId16"/>
    <sheet name="Data Center List" sheetId="59" r:id="rId17"/>
    <sheet name="Lookups &amp; Dropdowns" sheetId="2" r:id="rId18"/>
    <sheet name="Version History" sheetId="49" r:id="rId19"/>
    <sheet name="Calculator Cash Flow" sheetId="41" r:id="rId20"/>
    <sheet name="mb_overview" sheetId="12" r:id="rId21"/>
    <sheet name="mb_buildings" sheetId="13" r:id="rId22"/>
    <sheet name="mb_businesses" sheetId="14" r:id="rId23"/>
    <sheet name="mb_cashflow" sheetId="38" r:id="rId24"/>
    <sheet name="mb_dealsinhand" sheetId="58" r:id="rId25"/>
    <sheet name="mb_mducashflow" sheetId="68" r:id="rId26"/>
    <sheet name="ESRI_MAPINFO_SHEET" sheetId="69" r:id="rId27"/>
  </sheets>
  <externalReferences>
    <externalReference r:id="rId28"/>
    <externalReference r:id="rId29"/>
  </externalReferences>
  <definedNames>
    <definedName name="_xlnm._FilterDatabase" localSheetId="8" hidden="1">'1'!#REF!</definedName>
    <definedName name="_xlnm._FilterDatabase" localSheetId="9" hidden="1">'2'!#REF!</definedName>
    <definedName name="_xlnm._FilterDatabase" localSheetId="10" hidden="1">'3'!#REF!</definedName>
    <definedName name="_xlnm._FilterDatabase" localSheetId="11" hidden="1">'4'!#REF!</definedName>
    <definedName name="_xlnm._FilterDatabase" localSheetId="2" hidden="1">Buildings!$B$2:$J$2002</definedName>
    <definedName name="_xlnm._FilterDatabase" localSheetId="3" hidden="1">Businesses!$B$2:$H$5001</definedName>
    <definedName name="_xlnm._FilterDatabase" localSheetId="7" hidden="1">Cashflow!#REF!</definedName>
    <definedName name="_xlnm._FilterDatabase" localSheetId="5" hidden="1">'Data Center'!#REF!</definedName>
    <definedName name="_xlnm._FilterDatabase" localSheetId="16" hidden="1">'Data Center List'!$A$1:$K$641</definedName>
    <definedName name="_xlnm._FilterDatabase" localSheetId="22" hidden="1">mb_businesses!$B$1:$E$92</definedName>
    <definedName name="_xlnm._FilterDatabase" localSheetId="4" hidden="1">MDU!#REF!</definedName>
    <definedName name="_xlnm._FilterDatabase" localSheetId="6" hidden="1">'SF Deals In Hand'!#REF!</definedName>
    <definedName name="_xlnm._FilterDatabase" localSheetId="1" hidden="1">Summary!$I$31:$J$59</definedName>
    <definedName name="_xlnm._FilterDatabase" localSheetId="18" hidden="1">'Version History'!#REF!</definedName>
    <definedName name="AccessFeesLumpSum">Summary!$D$48</definedName>
    <definedName name="AccessFeesMonthly">Summary!$D$50</definedName>
    <definedName name="AddOSPENTCalc">'Lookups &amp; Dropdowns'!$BE$41</definedName>
    <definedName name="AddOSPLatCostENT">'Lookups &amp; Dropdowns'!$BE$33</definedName>
    <definedName name="AddOSPLatCostSMB">'Lookups &amp; Dropdowns'!$BE$32</definedName>
    <definedName name="AddOSPSMBCalc">'Lookups &amp; Dropdowns'!$BE$40</definedName>
    <definedName name="ApprovalDate">Summary!$O$31</definedName>
    <definedName name="aus_states">[1]Lookup!$A$2:$A$8</definedName>
    <definedName name="BuildingCount">Summary!$O$13</definedName>
    <definedName name="BuildingCountCalc">Calculator!$D$10</definedName>
    <definedName name="BuildingType">'Lookups &amp; Dropdowns'!$AL$3:$AL$8</definedName>
    <definedName name="BuildType">'Lookups &amp; Dropdowns'!$B$3:$B$6</definedName>
    <definedName name="BusinessJustification">Summary!$I$43</definedName>
    <definedName name="BusinessMaxActualCapital">Summary!$P$2</definedName>
    <definedName name="CalcIRR">Calculator!$D$32</definedName>
    <definedName name="California">'Lookups &amp; Dropdowns'!$L$3</definedName>
    <definedName name="CaliforniaDCs">'Data Center List'!$B$2:$B$196</definedName>
    <definedName name="CARValue">Summary!$O$17</definedName>
    <definedName name="CashFlow180Mo" localSheetId="19">'Calculator Cash Flow'!$C$15:$GA$15</definedName>
    <definedName name="CashFlow180MoCalc">'Calculator Cash Flow'!$C$15:$GA$15</definedName>
    <definedName name="City">Summary!$D$11</definedName>
    <definedName name="Considerations">Summary!$I$50</definedName>
    <definedName name="CostPerPassing">Summary!$O$27</definedName>
    <definedName name="CurrentService">'Lookups &amp; Dropdowns'!$AP$3:$AP$6</definedName>
    <definedName name="DataARPU1">MDU!$D$41</definedName>
    <definedName name="DataARPU2">MDU!$I$41</definedName>
    <definedName name="DataARPU3">MDU!$N$41</definedName>
    <definedName name="DataARPUAss1">'MDU Assumptions'!$C$7</definedName>
    <definedName name="DataARPUAss2">'MDU Assumptions'!$D$7</definedName>
    <definedName name="DataARPUAss3">'MDU Assumptions'!$E$7</definedName>
    <definedName name="DataCenterCapex">'Data Center'!$I$11</definedName>
    <definedName name="DataCenterSelection">'Data Center'!$D$5</definedName>
    <definedName name="DataPen1">MDU!$D$35</definedName>
    <definedName name="DataPen2">MDU!$I$35</definedName>
    <definedName name="DataPen3">MDU!$N$35</definedName>
    <definedName name="DataPenAss1">'MDU Assumptions'!$C$4</definedName>
    <definedName name="DataPenAss2">'MDU Assumptions'!$D$4</definedName>
    <definedName name="DataPenAss3">'MDU Assumptions'!$E$4</definedName>
    <definedName name="DataRevShare1">MDU!$D$47</definedName>
    <definedName name="DataRevShare2">MDU!$I$47</definedName>
    <definedName name="DataRevShare3">MDU!$N$47</definedName>
    <definedName name="DataRevShareAss1">'MDU Assumptions'!$C$10</definedName>
    <definedName name="DataRevShareAss2">'MDU Assumptions'!$D$10</definedName>
    <definedName name="DataRevShareAss3">'MDU Assumptions'!$E$10</definedName>
    <definedName name="DCAvgMRR">'Data Center'!$D$36</definedName>
    <definedName name="DCAvgMRRAss">'Data Center Assumptions'!$J$14</definedName>
    <definedName name="DCColoFee">'Data Center'!$D$22</definedName>
    <definedName name="DCColoFeeAss">'Data Center Assumptions'!$J$15</definedName>
    <definedName name="DCConnectCostAss">'Data Center Assumptions'!$J$16</definedName>
    <definedName name="DCConnectCosts">'Data Center'!$D$24</definedName>
    <definedName name="DCEquipment">'Data Center Assumptions'!$B$3:$B$9</definedName>
    <definedName name="DCEquipmentAss">'Data Center Assumptions'!$J$18</definedName>
    <definedName name="DCEquipmentCost">'Data Center'!$D$31</definedName>
    <definedName name="DCEquipmentType">'Data Center'!$D$29</definedName>
    <definedName name="DCOpex">'Data Center'!$D$38</definedName>
    <definedName name="DCOpexAss">'Data Center Assumptions'!$J$19</definedName>
    <definedName name="DCPowerFee">'Data Center'!$D$20</definedName>
    <definedName name="DCPowerFeeAss">'Data Center Assumptions'!$J$20</definedName>
    <definedName name="DCRackOpex">'Data Center'!$D$18</definedName>
    <definedName name="DCRackOpexAss">'Data Center Assumptions'!$J$13</definedName>
    <definedName name="DCRecommendedEquipment">'Data Center Assumptions'!$J$17</definedName>
    <definedName name="DCSelectedSize">'Data Center'!$D$9</definedName>
    <definedName name="DCSize">'Data Center Assumptions'!$I$3:$L$3</definedName>
    <definedName name="DCSizeAss">'Data Center Assumptions'!$J$21</definedName>
    <definedName name="DealInHandMRC">Summary!$D$46</definedName>
    <definedName name="DealInHandQty">Summary!$E$46</definedName>
    <definedName name="DealTerm">'Lookups &amp; Dropdowns'!$AR$3:$AR$7</definedName>
    <definedName name="DivisionARPUAssumption">'Lookups &amp; Dropdowns'!$BB$11</definedName>
    <definedName name="DwellingType">'Lookups &amp; Dropdowns'!$AJ$3:$AJ$6</definedName>
    <definedName name="ENT12MoAssumption">'Lookups &amp; Dropdowns'!$BE$14</definedName>
    <definedName name="ENT12MoCalc">'Lookups &amp; Dropdowns'!$BE$19</definedName>
    <definedName name="ENT12moPenCalc">Calculator!$D$22</definedName>
    <definedName name="ENT36MoAssumption">'Lookups &amp; Dropdowns'!$BE$15</definedName>
    <definedName name="ENT36MoCalc">'Lookups &amp; Dropdowns'!$BE$20</definedName>
    <definedName name="ENT36moPenCalc">Calculator!$D$24</definedName>
    <definedName name="ENTARPU">Summary!$I$19</definedName>
    <definedName name="ENTARPUASSUMPTION">'Lookups &amp; Dropdowns'!$BB$13</definedName>
    <definedName name="ENTARPUAssumptionCalc">'Lookups &amp; Dropdowns'!$BB$15</definedName>
    <definedName name="ENTARPUCalc">Calculator!$D$16</definedName>
    <definedName name="ENTCalcQBs">Calculator!$D$8</definedName>
    <definedName name="ENTChurn">'Lookups &amp; Dropdowns'!$AX$5</definedName>
    <definedName name="ENTCost">'Lookups &amp; Dropdowns'!$BE$35</definedName>
    <definedName name="ENTCostCalc">'Lookups &amp; Dropdowns'!$BE$43</definedName>
    <definedName name="ENTDealInHandMRC">'SF Deals In Hand'!$G$18</definedName>
    <definedName name="ENTDealInHandQty">'SF Deals In Hand'!$F$18</definedName>
    <definedName name="ENTOpexLoad">'Lookups &amp; Dropdowns'!$AX$4</definedName>
    <definedName name="ENTPen12Mo">Summary!$I$25</definedName>
    <definedName name="ENTPen36Mo">Summary!$I$27</definedName>
    <definedName name="ENTQBs">Summary!$O$11</definedName>
    <definedName name="Equipment">'[2]Inputs &amp; Summary'!$AV$8:$AV$13</definedName>
    <definedName name="EstBuildCostROW">Summary!$I$7</definedName>
    <definedName name="EstCompDate">Summary!$D$29</definedName>
    <definedName name="EstROWCostCalc">Calculator!$D$26</definedName>
    <definedName name="FiberComp">Summary!$I$35</definedName>
    <definedName name="FundingBucket">Summary!$O$7</definedName>
    <definedName name="HeadEndCost">Summary!$I$9</definedName>
    <definedName name="HistOpptys">Summary!$D$21</definedName>
    <definedName name="Houston">'Lookups &amp; Dropdowns'!$N$3</definedName>
    <definedName name="HoustonDCs">'Data Center List'!$B$197:$B$260</definedName>
    <definedName name="ICDistroList">'Lookups &amp; Dropdowns'!$BN$1</definedName>
    <definedName name="ICTakeaway">Summary!$M$34</definedName>
    <definedName name="InputOption">'[2]Inputs &amp; Summary'!$AV$28:$AV$30</definedName>
    <definedName name="IRR">Summary!$O$19</definedName>
    <definedName name="IRRminusHETP">Summary!$O$21</definedName>
    <definedName name="JTID">Summary!$D$23</definedName>
    <definedName name="LatCostPerBuilding">'Lookups &amp; Dropdowns'!$BE$30</definedName>
    <definedName name="LatCostPerBuildingCalc">'Lookups &amp; Dropdowns'!$BE$38</definedName>
    <definedName name="LatCostPerConnect">Summary!$O$29</definedName>
    <definedName name="LatCostPerConnectMultiTenant">'Lookups &amp; Dropdowns'!$BE$31</definedName>
    <definedName name="LatCostPerMultiTenantCalc">'Lookups &amp; Dropdowns'!$BE$39</definedName>
    <definedName name="LatsConstructedUpfront">Summary!$I$15</definedName>
    <definedName name="MaxDSL">Summary!$I$37</definedName>
    <definedName name="MaxDSLSpeed">'Lookups &amp; Dropdowns'!$AD$3:$AD$12</definedName>
    <definedName name="MDU1EstCompMo">MDU!$D$11</definedName>
    <definedName name="MDU1EstCompYr">MDU!$E$11</definedName>
    <definedName name="MDU1Properties">MDU!$D$19</definedName>
    <definedName name="MDU2EstCompMo">MDU!$I$11</definedName>
    <definedName name="MDU2EstCompYr">MDU!$J$11</definedName>
    <definedName name="MDU2Properties">MDU!$I$19</definedName>
    <definedName name="MDU3EstCompMo">MDU!$N$11</definedName>
    <definedName name="MDU3EstCompYr">MDU!$O$11</definedName>
    <definedName name="MDU3Properties">MDU!$N$19</definedName>
    <definedName name="MDUBuildType">'Lookups &amp; Dropdowns'!$AN$3:$AN$5</definedName>
    <definedName name="MDUBuildTypeSelection1">MDU!$D$13</definedName>
    <definedName name="MDUBuildTypeSelection2">MDU!$I$13</definedName>
    <definedName name="MDUBuildTypeSelection3">MDU!$N$13</definedName>
    <definedName name="MDUCommission1">MDU!$D$67</definedName>
    <definedName name="MDUCommission2">MDU!$I$67</definedName>
    <definedName name="MDUCommission3">MDU!$N$67</definedName>
    <definedName name="MDUConverter1">MDU!$D$61</definedName>
    <definedName name="MDUConverter2">MDU!$I$61</definedName>
    <definedName name="MDUConverter3">MDU!$N$61</definedName>
    <definedName name="MDUConverterAss1">'MDU Assumptions'!$C$16</definedName>
    <definedName name="MDUConverterAss2">'MDU Assumptions'!$D$16</definedName>
    <definedName name="MDUConverterAss3">'MDU Assumptions'!$E$16</definedName>
    <definedName name="MDUCurrentService1">MDU!$D$15</definedName>
    <definedName name="MDUCurrentService2">MDU!$I$15</definedName>
    <definedName name="MDUCurrentService3">MDU!$N$15</definedName>
    <definedName name="MDUDoorFeeAss1">'MDU Assumptions'!$C$13</definedName>
    <definedName name="MDUDoorFeeAss2">'MDU Assumptions'!$D$13</definedName>
    <definedName name="MDUDoorFeeAss3">'MDU Assumptions'!$E$13</definedName>
    <definedName name="MDUeMTA1">MDU!$D$65</definedName>
    <definedName name="MDUeMTA2">MDU!$I$65</definedName>
    <definedName name="MDUeMTA3">MDU!$N$65</definedName>
    <definedName name="MDUeMTAAss1">'MDU Assumptions'!$C$18</definedName>
    <definedName name="MDUeMTAAss2">'MDU Assumptions'!$D$18</definedName>
    <definedName name="MDUeMTAAss3">'MDU Assumptions'!$E$18</definedName>
    <definedName name="MDUISP1">MDU!$D$59</definedName>
    <definedName name="MDUISP2">MDU!$I$59</definedName>
    <definedName name="MDUISP3">MDU!$N$59</definedName>
    <definedName name="MDUISPAss1">'MDU Assumptions'!$C$12</definedName>
    <definedName name="MDUISPAss2">'MDU Assumptions'!$D$12</definedName>
    <definedName name="MDUISPAss3">'MDU Assumptions'!$E$12</definedName>
    <definedName name="MDUMaxActualCapital">MDU!$S$51</definedName>
    <definedName name="MDUMinPassAss1">'MDU Assumptions'!$C$14</definedName>
    <definedName name="MDUMinPassAss2">'MDU Assumptions'!$D$14</definedName>
    <definedName name="MDUMinPassAss3">'MDU Assumptions'!$E$14</definedName>
    <definedName name="MDUModem1">MDU!$D$63</definedName>
    <definedName name="MDUModem2">MDU!$I$63</definedName>
    <definedName name="MDUModem3">MDU!$N$63</definedName>
    <definedName name="MDUModemAss1">'MDU Assumptions'!$C$17</definedName>
    <definedName name="MDUModemAss2">'MDU Assumptions'!$D$17</definedName>
    <definedName name="MDUModemAss3">'MDU Assumptions'!$E$17</definedName>
    <definedName name="MDUOpexLoad1">MDU!$D$55</definedName>
    <definedName name="MDUOpexLoad2">MDU!$I$55</definedName>
    <definedName name="MDUOpexLoad3">MDU!$N$55</definedName>
    <definedName name="MDUOpexLoadAss1">'MDU Assumptions'!$C$15</definedName>
    <definedName name="MDUOpexLoadAss2">'MDU Assumptions'!$D$15</definedName>
    <definedName name="MDUOpexLoadAss3">'MDU Assumptions'!$E$15</definedName>
    <definedName name="MDUProperty1">MDU!$D$5</definedName>
    <definedName name="MDUProperty2">MDU!$I$5</definedName>
    <definedName name="MDUProperty3">MDU!$N$5</definedName>
    <definedName name="MDUTerm1">MDU!$D$17</definedName>
    <definedName name="MDUTerm2">MDU!$I$17</definedName>
    <definedName name="MDUTerm3">MDU!$N$17</definedName>
    <definedName name="MDUUnits1">MDU!$D$21</definedName>
    <definedName name="MDUUnits2">MDU!$I$21</definedName>
    <definedName name="MDUUnits3">MDU!$N$21</definedName>
    <definedName name="MileHigh">'Lookups &amp; Dropdowns'!$P$3:$P$4</definedName>
    <definedName name="Month">'Lookups &amp; Dropdowns'!$AF$3:$AF$14</definedName>
    <definedName name="Mountain">'Lookups &amp; Dropdowns'!$R$3:$R$5</definedName>
    <definedName name="MountainWestDCs">'Data Center List'!$B$261:$B$395</definedName>
    <definedName name="MultiTenantBuildings">Summary!$O$15</definedName>
    <definedName name="MultiTenantCalc">Calculator!$D$12</definedName>
    <definedName name="NPV">Summary!$O$23</definedName>
    <definedName name="NumFiberComp">Summary!$I$33</definedName>
    <definedName name="OtherIncetiveCosts">MDU!$S$41</definedName>
    <definedName name="PaybackMonth">Summary!$O$25</definedName>
    <definedName name="PenetrationRamp">MDU!$S$53</definedName>
    <definedName name="PermittingGateDate">Summary!$D$35</definedName>
    <definedName name="Portland">'Lookups &amp; Dropdowns'!$T$3:$T$4</definedName>
    <definedName name="PortlandDCs">'Data Center List'!$B$396:$B$440</definedName>
    <definedName name="PrivPartyCost">Summary!$I$13</definedName>
    <definedName name="PrivPartyCostCalc">Calculator!$D$28</definedName>
    <definedName name="ProbuildName">Summary!$D$7</definedName>
    <definedName name="PropertyInfoChannel" localSheetId="25">MDU!#REF!</definedName>
    <definedName name="Region">'Lookups &amp; Dropdowns'!$J$3:$J$9</definedName>
    <definedName name="Region2">'[2]Division Summary'!$AC$30:$AC$48</definedName>
    <definedName name="RegionLeadBackupEmail">'Lookups &amp; Dropdowns'!$BK$1</definedName>
    <definedName name="RegionLeadEmail">'Lookups &amp; Dropdowns'!$BJ$1</definedName>
    <definedName name="RegionSelection">Summary!$D$9</definedName>
    <definedName name="RegionSelectionCalc">Calculator!$D$3</definedName>
    <definedName name="ReviewStatus">Summary!$D$19</definedName>
    <definedName name="ROE">'Lookups &amp; Dropdowns'!$AB$3:$AB$5</definedName>
    <definedName name="ROEGate">Summary!$D$31</definedName>
    <definedName name="ROEGateDate">Summary!$D$33</definedName>
    <definedName name="Seattle">'Lookups &amp; Dropdowns'!$V$3</definedName>
    <definedName name="SeattleDCs">'Data Center List'!$B$441:$B$573</definedName>
    <definedName name="Segment">'Lookups &amp; Dropdowns'!$F$3:$F$8</definedName>
    <definedName name="SelectedDCRegion">'Data Center'!$D$53</definedName>
    <definedName name="SelectedRegion">'Lookups &amp; Dropdowns'!$L$1</definedName>
    <definedName name="SMB12MoAssumption">'Lookups &amp; Dropdowns'!$BE$12</definedName>
    <definedName name="SMB12MoCalc">'Lookups &amp; Dropdowns'!$BE$17</definedName>
    <definedName name="SMB12moPenCalc">Calculator!$D$18</definedName>
    <definedName name="SMB36MoAssumption">'Lookups &amp; Dropdowns'!$BE$13</definedName>
    <definedName name="SMB36MoCalc">'Lookups &amp; Dropdowns'!$BE$18</definedName>
    <definedName name="SMB36moPenCalc">Calculator!$D$20</definedName>
    <definedName name="SMBARPU">Summary!$I$17</definedName>
    <definedName name="SMBARPUAssumption">'Lookups &amp; Dropdowns'!$BA$13</definedName>
    <definedName name="SMBARPUAssumptionCalc">'Lookups &amp; Dropdowns'!$BA$15</definedName>
    <definedName name="SMBARPUCalc">Calculator!$D$14</definedName>
    <definedName name="SMBCalcQBs">Calculator!$D$6</definedName>
    <definedName name="SMBChurn">'Lookups &amp; Dropdowns'!$AW$5</definedName>
    <definedName name="SMBCost">'Lookups &amp; Dropdowns'!$BE$34</definedName>
    <definedName name="SMBCostCalc">'Lookups &amp; Dropdowns'!$BE$42</definedName>
    <definedName name="SMBDealInHandMRC">'SF Deals In Hand'!$G$17</definedName>
    <definedName name="SMBDealInHandQty">'SF Deals In Hand'!$F$17</definedName>
    <definedName name="SMBENT">'Lookups &amp; Dropdowns'!$F$3:$F$4</definedName>
    <definedName name="SMBOpexLoad">'Lookups &amp; Dropdowns'!$AW$4</definedName>
    <definedName name="SMBPen12Mo">Summary!$I$21</definedName>
    <definedName name="SMBPen36Mo">Summary!$I$23</definedName>
    <definedName name="SMBQBs">Summary!$O$9</definedName>
    <definedName name="State">Summary!$D$13</definedName>
    <definedName name="SurveyType">'Lookups &amp; Dropdowns'!$D$3:$D$4</definedName>
    <definedName name="Term">Summary!$D$43</definedName>
    <definedName name="TotalUpfrontENTCalc">'Lookups &amp; Dropdowns'!$AW$43</definedName>
    <definedName name="TotalUpfrontENTLatCosts">'Lookups &amp; Dropdowns'!$AW$35</definedName>
    <definedName name="TotalUpfrontSMBCalc">'Lookups &amp; Dropdowns'!$BA$41</definedName>
    <definedName name="TotalUpfrontSMBLatCosts">'Lookups &amp; Dropdowns'!$BA$33</definedName>
    <definedName name="Transport">'Lookups &amp; Dropdowns'!$H$3:$H$6</definedName>
    <definedName name="TransportCost">Summary!$I$11</definedName>
    <definedName name="TwinCities">'Lookups &amp; Dropdowns'!$X$3:$X$6</definedName>
    <definedName name="TwinCitiesDCs">'Data Center List'!$B$574:$B$641</definedName>
    <definedName name="TypeofBuild">Summary!$D$15</definedName>
    <definedName name="TypeOfSurvey">Summary!$D$17</definedName>
    <definedName name="UpfrontPerDoorFee1">MDU!$D$57</definedName>
    <definedName name="UpfrontPerDoorFee2">MDU!$I$57</definedName>
    <definedName name="UpfrontPerDoorFee3">MDU!$N$57</definedName>
    <definedName name="Upgrade">'[2]Inputs &amp; Summary'!$AW$28:$AW$29</definedName>
    <definedName name="ValName">IF(ISBLANK('[2]Inputs &amp; Summary'!B1),IF('[2]Inputs &amp; Summary'!$C$7:$E$7 '[2]Inputs &amp; Summary'!A:A = '[2]Inputs &amp; Summary'!$C$7,OFFSET([2]!ValidationLists[[#All],[Division]],1,,COUNTA([2]!ValidationLists[Division])),OFFSET([2]!ValidationLists[#Data],0,MATCH('[2]Inputs &amp; Summary'!XFD1, [2]!ValidationLists[#Headers],0)-1,COUNTA(OFFSET([2]!ValidationLists[#Data],,MATCH('[2]Inputs &amp; Summary'!XFD1, [2]!ValidationLists[#Headers],0)-1,,1)),1)))</definedName>
    <definedName name="VideoARPU1">MDU!$D$39</definedName>
    <definedName name="VideoARPU2">MDU!$I$39</definedName>
    <definedName name="VideoARPU3">MDU!$N$39</definedName>
    <definedName name="VideoARPUAss1">'MDU Assumptions'!$C$6</definedName>
    <definedName name="VideoARPUAss2">'MDU Assumptions'!$D$6</definedName>
    <definedName name="VideoARPUAss3">'MDU Assumptions'!$E$6</definedName>
    <definedName name="VideoPen1">MDU!$D$33</definedName>
    <definedName name="VideoPen2">MDU!$I$33</definedName>
    <definedName name="VideoPen3">MDU!$N$33</definedName>
    <definedName name="VideoPenAss1">'MDU Assumptions'!$C$3</definedName>
    <definedName name="VideoPenAss2">'MDU Assumptions'!$D$3</definedName>
    <definedName name="VideoPenAss3">'MDU Assumptions'!$E$3</definedName>
    <definedName name="VideoRevShare1">MDU!$D$45</definedName>
    <definedName name="VideoRevShare2">MDU!$I$45</definedName>
    <definedName name="VideoRevShare3">MDU!$N$45</definedName>
    <definedName name="VideoRevShareAss1">'MDU Assumptions'!$C$9</definedName>
    <definedName name="VideoRevShareAss2">'MDU Assumptions'!$D$9</definedName>
    <definedName name="VideoRevShareAss3">'MDU Assumptions'!$E$9</definedName>
    <definedName name="VoiceARPU1">MDU!$D$43</definedName>
    <definedName name="VoiceARPU2">MDU!$I$43</definedName>
    <definedName name="VoiceARPU3">MDU!$N$43</definedName>
    <definedName name="VoiceARPUAss1">'MDU Assumptions'!$C$8</definedName>
    <definedName name="VoiceARPUAss2">'MDU Assumptions'!$D$8</definedName>
    <definedName name="VoiceARPUAss3">'MDU Assumptions'!$E$8</definedName>
    <definedName name="VoicePen1">MDU!$D$37</definedName>
    <definedName name="VoicePen2">MDU!$I$37</definedName>
    <definedName name="VoicePen3">MDU!$N$37</definedName>
    <definedName name="VoicePenAss1">'MDU Assumptions'!$C$5</definedName>
    <definedName name="VoicePenAss2">'MDU Assumptions'!$D$5</definedName>
    <definedName name="VoicePenAss3">'MDU Assumptions'!$E$5</definedName>
    <definedName name="VoiceRevShare1">MDU!$D$49</definedName>
    <definedName name="VoiceRevShare2">MDU!$I$49</definedName>
    <definedName name="VoiceRevShare3">MDU!$N$49</definedName>
    <definedName name="VoiceRevShareAss1">'MDU Assumptions'!$C$11</definedName>
    <definedName name="VoiceRevShareAss2">'MDU Assumptions'!$D$11</definedName>
    <definedName name="VoiceRevShareAss3">'MDU Assumptions'!$E$11</definedName>
    <definedName name="Y1CircuitAss">'Data Center Assumptions'!$O$3</definedName>
    <definedName name="Y1Circuits">'Data Center'!$I$22</definedName>
    <definedName name="Y2CircuitAss">'Data Center Assumptions'!$O$4</definedName>
    <definedName name="Y2Circuits">'Data Center'!$J$22</definedName>
    <definedName name="Y3CircuitAss">'Data Center Assumptions'!$O$5</definedName>
    <definedName name="Y3Circuits">'Data Center'!$K$22</definedName>
    <definedName name="Y4CircuitAss">'Data Center Assumptions'!$O$6</definedName>
    <definedName name="Y4Circuits">'Data Center'!$L$22</definedName>
    <definedName name="Y5CircuitAss">'Data Center Assumptions'!$O$7</definedName>
    <definedName name="Y5Circuits">'Data Center'!$M$22</definedName>
    <definedName name="Year">'Lookups &amp; Dropdowns'!$AH$3:$AH$12</definedName>
    <definedName name="YesOrNO">'Lookups &amp; Dropdowns'!$Z$3:$Z$4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3" i="47" l="1"/>
  <c r="U18" i="61" l="1"/>
  <c r="D21" i="48"/>
  <c r="F8" i="62"/>
  <c r="C6" i="48"/>
  <c r="BA30" i="2"/>
  <c r="D24" i="40" l="1"/>
  <c r="D22" i="40"/>
  <c r="G5002" i="47"/>
  <c r="G5001" i="47"/>
  <c r="G5000" i="47"/>
  <c r="G4999" i="47"/>
  <c r="G4998" i="47"/>
  <c r="G4997" i="47"/>
  <c r="G4996" i="47"/>
  <c r="G4995" i="47"/>
  <c r="G4994" i="47"/>
  <c r="G4993" i="47"/>
  <c r="G4992" i="47"/>
  <c r="G4991" i="47"/>
  <c r="G4990" i="47"/>
  <c r="G4989" i="47"/>
  <c r="G4988" i="47"/>
  <c r="G4987" i="47"/>
  <c r="G4986" i="47"/>
  <c r="G4985" i="47"/>
  <c r="G4984" i="47"/>
  <c r="G4983" i="47"/>
  <c r="G4982" i="47"/>
  <c r="G4981" i="47"/>
  <c r="G4980" i="47"/>
  <c r="G4979" i="47"/>
  <c r="G4978" i="47"/>
  <c r="G4977" i="47"/>
  <c r="G4976" i="47"/>
  <c r="G4975" i="47"/>
  <c r="G4974" i="47"/>
  <c r="G4973" i="47"/>
  <c r="G4972" i="47"/>
  <c r="G4971" i="47"/>
  <c r="G4970" i="47"/>
  <c r="G4969" i="47"/>
  <c r="G4968" i="47"/>
  <c r="G4967" i="47"/>
  <c r="G4966" i="47"/>
  <c r="G4965" i="47"/>
  <c r="G4964" i="47"/>
  <c r="G4963" i="47"/>
  <c r="G4962" i="47"/>
  <c r="G4961" i="47"/>
  <c r="G4960" i="47"/>
  <c r="G4959" i="47"/>
  <c r="G4958" i="47"/>
  <c r="G4957" i="47"/>
  <c r="G4956" i="47"/>
  <c r="G4955" i="47"/>
  <c r="G4954" i="47"/>
  <c r="G4953" i="47"/>
  <c r="G4952" i="47"/>
  <c r="G4951" i="47"/>
  <c r="G4950" i="47"/>
  <c r="G4949" i="47"/>
  <c r="G4948" i="47"/>
  <c r="G4947" i="47"/>
  <c r="G4946" i="47"/>
  <c r="G4945" i="47"/>
  <c r="G4944" i="47"/>
  <c r="G4943" i="47"/>
  <c r="G4942" i="47"/>
  <c r="G4941" i="47"/>
  <c r="G4940" i="47"/>
  <c r="G4939" i="47"/>
  <c r="G4938" i="47"/>
  <c r="G4937" i="47"/>
  <c r="G4936" i="47"/>
  <c r="G4935" i="47"/>
  <c r="G4934" i="47"/>
  <c r="G4933" i="47"/>
  <c r="G4932" i="47"/>
  <c r="G4931" i="47"/>
  <c r="G4930" i="47"/>
  <c r="G4929" i="47"/>
  <c r="G4928" i="47"/>
  <c r="G4927" i="47"/>
  <c r="G4926" i="47"/>
  <c r="G4925" i="47"/>
  <c r="G4924" i="47"/>
  <c r="G4923" i="47"/>
  <c r="G4922" i="47"/>
  <c r="G4921" i="47"/>
  <c r="G4920" i="47"/>
  <c r="G4919" i="47"/>
  <c r="G4918" i="47"/>
  <c r="G4917" i="47"/>
  <c r="G4916" i="47"/>
  <c r="G4915" i="47"/>
  <c r="G4914" i="47"/>
  <c r="G4913" i="47"/>
  <c r="G4912" i="47"/>
  <c r="G4911" i="47"/>
  <c r="G4910" i="47"/>
  <c r="G4909" i="47"/>
  <c r="G4908" i="47"/>
  <c r="G4907" i="47"/>
  <c r="G4906" i="47"/>
  <c r="G4905" i="47"/>
  <c r="G4904" i="47"/>
  <c r="G4903" i="47"/>
  <c r="G4902" i="47"/>
  <c r="G4901" i="47"/>
  <c r="G4900" i="47"/>
  <c r="G4899" i="47"/>
  <c r="G4898" i="47"/>
  <c r="G4897" i="47"/>
  <c r="G4896" i="47"/>
  <c r="G4895" i="47"/>
  <c r="G4894" i="47"/>
  <c r="G4893" i="47"/>
  <c r="G4892" i="47"/>
  <c r="G4891" i="47"/>
  <c r="G4890" i="47"/>
  <c r="G4889" i="47"/>
  <c r="G4888" i="47"/>
  <c r="G4887" i="47"/>
  <c r="G4886" i="47"/>
  <c r="G4885" i="47"/>
  <c r="G4884" i="47"/>
  <c r="G4883" i="47"/>
  <c r="G4882" i="47"/>
  <c r="G4881" i="47"/>
  <c r="G4880" i="47"/>
  <c r="G4879" i="47"/>
  <c r="G4878" i="47"/>
  <c r="G4877" i="47"/>
  <c r="G4876" i="47"/>
  <c r="G4875" i="47"/>
  <c r="G4874" i="47"/>
  <c r="G4873" i="47"/>
  <c r="G4872" i="47"/>
  <c r="G4871" i="47"/>
  <c r="G4870" i="47"/>
  <c r="G4869" i="47"/>
  <c r="G4868" i="47"/>
  <c r="G4867" i="47"/>
  <c r="G4866" i="47"/>
  <c r="G4865" i="47"/>
  <c r="G4864" i="47"/>
  <c r="G4863" i="47"/>
  <c r="G4862" i="47"/>
  <c r="G4861" i="47"/>
  <c r="G4860" i="47"/>
  <c r="G4859" i="47"/>
  <c r="G4858" i="47"/>
  <c r="G4857" i="47"/>
  <c r="G4856" i="47"/>
  <c r="G4855" i="47"/>
  <c r="G4854" i="47"/>
  <c r="G4853" i="47"/>
  <c r="G4852" i="47"/>
  <c r="G4851" i="47"/>
  <c r="G4850" i="47"/>
  <c r="G4849" i="47"/>
  <c r="G4848" i="47"/>
  <c r="G4847" i="47"/>
  <c r="G4846" i="47"/>
  <c r="G4845" i="47"/>
  <c r="G4844" i="47"/>
  <c r="G4843" i="47"/>
  <c r="G4842" i="47"/>
  <c r="G4841" i="47"/>
  <c r="G4840" i="47"/>
  <c r="G4839" i="47"/>
  <c r="G4838" i="47"/>
  <c r="G4837" i="47"/>
  <c r="G4836" i="47"/>
  <c r="G4835" i="47"/>
  <c r="G4834" i="47"/>
  <c r="G4833" i="47"/>
  <c r="G4832" i="47"/>
  <c r="G4831" i="47"/>
  <c r="G4830" i="47"/>
  <c r="G4829" i="47"/>
  <c r="G4828" i="47"/>
  <c r="G4827" i="47"/>
  <c r="G4826" i="47"/>
  <c r="G4825" i="47"/>
  <c r="G4824" i="47"/>
  <c r="G4823" i="47"/>
  <c r="G4822" i="47"/>
  <c r="G4821" i="47"/>
  <c r="G4820" i="47"/>
  <c r="G4819" i="47"/>
  <c r="G4818" i="47"/>
  <c r="G4817" i="47"/>
  <c r="G4816" i="47"/>
  <c r="G4815" i="47"/>
  <c r="G4814" i="47"/>
  <c r="G4813" i="47"/>
  <c r="G4812" i="47"/>
  <c r="G4811" i="47"/>
  <c r="G4810" i="47"/>
  <c r="G4809" i="47"/>
  <c r="G4808" i="47"/>
  <c r="G4807" i="47"/>
  <c r="G4806" i="47"/>
  <c r="G4805" i="47"/>
  <c r="G4804" i="47"/>
  <c r="G4803" i="47"/>
  <c r="G4802" i="47"/>
  <c r="G4801" i="47"/>
  <c r="G4800" i="47"/>
  <c r="G4799" i="47"/>
  <c r="G4798" i="47"/>
  <c r="G4797" i="47"/>
  <c r="G4796" i="47"/>
  <c r="G4795" i="47"/>
  <c r="G4794" i="47"/>
  <c r="G4793" i="47"/>
  <c r="G4792" i="47"/>
  <c r="G4791" i="47"/>
  <c r="G4790" i="47"/>
  <c r="G4789" i="47"/>
  <c r="G4788" i="47"/>
  <c r="G4787" i="47"/>
  <c r="G4786" i="47"/>
  <c r="G4785" i="47"/>
  <c r="G4784" i="47"/>
  <c r="G4783" i="47"/>
  <c r="G4782" i="47"/>
  <c r="G4781" i="47"/>
  <c r="G4780" i="47"/>
  <c r="G4779" i="47"/>
  <c r="G4778" i="47"/>
  <c r="G4777" i="47"/>
  <c r="G4776" i="47"/>
  <c r="G4775" i="47"/>
  <c r="G4774" i="47"/>
  <c r="G4773" i="47"/>
  <c r="G4772" i="47"/>
  <c r="G4771" i="47"/>
  <c r="G4770" i="47"/>
  <c r="G4769" i="47"/>
  <c r="G4768" i="47"/>
  <c r="G4767" i="47"/>
  <c r="G4766" i="47"/>
  <c r="G4765" i="47"/>
  <c r="G4764" i="47"/>
  <c r="G4763" i="47"/>
  <c r="G4762" i="47"/>
  <c r="G4761" i="47"/>
  <c r="G4760" i="47"/>
  <c r="G4759" i="47"/>
  <c r="G4758" i="47"/>
  <c r="G4757" i="47"/>
  <c r="G4756" i="47"/>
  <c r="G4755" i="47"/>
  <c r="G4754" i="47"/>
  <c r="G4753" i="47"/>
  <c r="G4752" i="47"/>
  <c r="G4751" i="47"/>
  <c r="G4750" i="47"/>
  <c r="G4749" i="47"/>
  <c r="G4748" i="47"/>
  <c r="G4747" i="47"/>
  <c r="G4746" i="47"/>
  <c r="G4745" i="47"/>
  <c r="G4744" i="47"/>
  <c r="G4743" i="47"/>
  <c r="G4742" i="47"/>
  <c r="G4741" i="47"/>
  <c r="G4740" i="47"/>
  <c r="G4739" i="47"/>
  <c r="G4738" i="47"/>
  <c r="G4737" i="47"/>
  <c r="G4736" i="47"/>
  <c r="G4735" i="47"/>
  <c r="G4734" i="47"/>
  <c r="G4733" i="47"/>
  <c r="G4732" i="47"/>
  <c r="G4731" i="47"/>
  <c r="G4730" i="47"/>
  <c r="G4729" i="47"/>
  <c r="G4728" i="47"/>
  <c r="G4727" i="47"/>
  <c r="G4726" i="47"/>
  <c r="G4725" i="47"/>
  <c r="G4724" i="47"/>
  <c r="G4723" i="47"/>
  <c r="G4722" i="47"/>
  <c r="G4721" i="47"/>
  <c r="G4720" i="47"/>
  <c r="G4719" i="47"/>
  <c r="G4718" i="47"/>
  <c r="G4717" i="47"/>
  <c r="G4716" i="47"/>
  <c r="G4715" i="47"/>
  <c r="G4714" i="47"/>
  <c r="G4713" i="47"/>
  <c r="G4712" i="47"/>
  <c r="G4711" i="47"/>
  <c r="G4710" i="47"/>
  <c r="G4709" i="47"/>
  <c r="G4708" i="47"/>
  <c r="G4707" i="47"/>
  <c r="G4706" i="47"/>
  <c r="G4705" i="47"/>
  <c r="G4704" i="47"/>
  <c r="G4703" i="47"/>
  <c r="G4702" i="47"/>
  <c r="G4701" i="47"/>
  <c r="G4700" i="47"/>
  <c r="G4699" i="47"/>
  <c r="G4698" i="47"/>
  <c r="G4697" i="47"/>
  <c r="G4696" i="47"/>
  <c r="G4695" i="47"/>
  <c r="G4694" i="47"/>
  <c r="G4693" i="47"/>
  <c r="G4692" i="47"/>
  <c r="G4691" i="47"/>
  <c r="G4690" i="47"/>
  <c r="G4689" i="47"/>
  <c r="G4688" i="47"/>
  <c r="G4687" i="47"/>
  <c r="G4686" i="47"/>
  <c r="G4685" i="47"/>
  <c r="G4684" i="47"/>
  <c r="G4683" i="47"/>
  <c r="G4682" i="47"/>
  <c r="G4681" i="47"/>
  <c r="G4680" i="47"/>
  <c r="G4679" i="47"/>
  <c r="G4678" i="47"/>
  <c r="G4677" i="47"/>
  <c r="G4676" i="47"/>
  <c r="G4675" i="47"/>
  <c r="G4674" i="47"/>
  <c r="G4673" i="47"/>
  <c r="G4672" i="47"/>
  <c r="G4671" i="47"/>
  <c r="G4670" i="47"/>
  <c r="G4669" i="47"/>
  <c r="G4668" i="47"/>
  <c r="G4667" i="47"/>
  <c r="G4666" i="47"/>
  <c r="G4665" i="47"/>
  <c r="G4664" i="47"/>
  <c r="G4663" i="47"/>
  <c r="G4662" i="47"/>
  <c r="G4661" i="47"/>
  <c r="G4660" i="47"/>
  <c r="G4659" i="47"/>
  <c r="G4658" i="47"/>
  <c r="G4657" i="47"/>
  <c r="G4656" i="47"/>
  <c r="G4655" i="47"/>
  <c r="G4654" i="47"/>
  <c r="G4653" i="47"/>
  <c r="G4652" i="47"/>
  <c r="G4651" i="47"/>
  <c r="G4650" i="47"/>
  <c r="G4649" i="47"/>
  <c r="G4648" i="47"/>
  <c r="G4647" i="47"/>
  <c r="G4646" i="47"/>
  <c r="G4645" i="47"/>
  <c r="G4644" i="47"/>
  <c r="G4643" i="47"/>
  <c r="G4642" i="47"/>
  <c r="G4641" i="47"/>
  <c r="G4640" i="47"/>
  <c r="G4639" i="47"/>
  <c r="G4638" i="47"/>
  <c r="G4637" i="47"/>
  <c r="G4636" i="47"/>
  <c r="G4635" i="47"/>
  <c r="G4634" i="47"/>
  <c r="G4633" i="47"/>
  <c r="G4632" i="47"/>
  <c r="G4631" i="47"/>
  <c r="G4630" i="47"/>
  <c r="G4629" i="47"/>
  <c r="G4628" i="47"/>
  <c r="G4627" i="47"/>
  <c r="G4626" i="47"/>
  <c r="G4625" i="47"/>
  <c r="G4624" i="47"/>
  <c r="G4623" i="47"/>
  <c r="G4622" i="47"/>
  <c r="G4621" i="47"/>
  <c r="G4620" i="47"/>
  <c r="G4619" i="47"/>
  <c r="G4618" i="47"/>
  <c r="G4617" i="47"/>
  <c r="G4616" i="47"/>
  <c r="G4615" i="47"/>
  <c r="G4614" i="47"/>
  <c r="G4613" i="47"/>
  <c r="G4612" i="47"/>
  <c r="G4611" i="47"/>
  <c r="G4610" i="47"/>
  <c r="G4609" i="47"/>
  <c r="G4608" i="47"/>
  <c r="G4607" i="47"/>
  <c r="G4606" i="47"/>
  <c r="G4605" i="47"/>
  <c r="G4604" i="47"/>
  <c r="G4603" i="47"/>
  <c r="G4602" i="47"/>
  <c r="G4601" i="47"/>
  <c r="G4600" i="47"/>
  <c r="G4599" i="47"/>
  <c r="G4598" i="47"/>
  <c r="G4597" i="47"/>
  <c r="G4596" i="47"/>
  <c r="G4595" i="47"/>
  <c r="G4594" i="47"/>
  <c r="G4593" i="47"/>
  <c r="G4592" i="47"/>
  <c r="G4591" i="47"/>
  <c r="G4590" i="47"/>
  <c r="G4589" i="47"/>
  <c r="G4588" i="47"/>
  <c r="G4587" i="47"/>
  <c r="G4586" i="47"/>
  <c r="G4585" i="47"/>
  <c r="G4584" i="47"/>
  <c r="G4583" i="47"/>
  <c r="G4582" i="47"/>
  <c r="G4581" i="47"/>
  <c r="G4580" i="47"/>
  <c r="G4579" i="47"/>
  <c r="G4578" i="47"/>
  <c r="G4577" i="47"/>
  <c r="G4576" i="47"/>
  <c r="G4575" i="47"/>
  <c r="G4574" i="47"/>
  <c r="G4573" i="47"/>
  <c r="G4572" i="47"/>
  <c r="G4571" i="47"/>
  <c r="G4570" i="47"/>
  <c r="G4569" i="47"/>
  <c r="G4568" i="47"/>
  <c r="G4567" i="47"/>
  <c r="G4566" i="47"/>
  <c r="G4565" i="47"/>
  <c r="G4564" i="47"/>
  <c r="G4563" i="47"/>
  <c r="G4562" i="47"/>
  <c r="G4561" i="47"/>
  <c r="G4560" i="47"/>
  <c r="G4559" i="47"/>
  <c r="G4558" i="47"/>
  <c r="G4557" i="47"/>
  <c r="G4556" i="47"/>
  <c r="G4555" i="47"/>
  <c r="G4554" i="47"/>
  <c r="G4553" i="47"/>
  <c r="G4552" i="47"/>
  <c r="G4551" i="47"/>
  <c r="G4550" i="47"/>
  <c r="G4549" i="47"/>
  <c r="G4548" i="47"/>
  <c r="G4547" i="47"/>
  <c r="G4546" i="47"/>
  <c r="G4545" i="47"/>
  <c r="G4544" i="47"/>
  <c r="G4543" i="47"/>
  <c r="G4542" i="47"/>
  <c r="G4541" i="47"/>
  <c r="G4540" i="47"/>
  <c r="G4539" i="47"/>
  <c r="G4538" i="47"/>
  <c r="G4537" i="47"/>
  <c r="G4536" i="47"/>
  <c r="G4535" i="47"/>
  <c r="G4534" i="47"/>
  <c r="G4533" i="47"/>
  <c r="G4532" i="47"/>
  <c r="G4531" i="47"/>
  <c r="G4530" i="47"/>
  <c r="G4529" i="47"/>
  <c r="G4528" i="47"/>
  <c r="G4527" i="47"/>
  <c r="G4526" i="47"/>
  <c r="G4525" i="47"/>
  <c r="G4524" i="47"/>
  <c r="G4523" i="47"/>
  <c r="G4522" i="47"/>
  <c r="G4521" i="47"/>
  <c r="G4520" i="47"/>
  <c r="G4519" i="47"/>
  <c r="G4518" i="47"/>
  <c r="G4517" i="47"/>
  <c r="G4516" i="47"/>
  <c r="G4515" i="47"/>
  <c r="G4514" i="47"/>
  <c r="G4513" i="47"/>
  <c r="G4512" i="47"/>
  <c r="G4511" i="47"/>
  <c r="G4510" i="47"/>
  <c r="G4509" i="47"/>
  <c r="G4508" i="47"/>
  <c r="G4507" i="47"/>
  <c r="G4506" i="47"/>
  <c r="G4505" i="47"/>
  <c r="G4504" i="47"/>
  <c r="G4503" i="47"/>
  <c r="G4502" i="47"/>
  <c r="G4501" i="47"/>
  <c r="G4500" i="47"/>
  <c r="G4499" i="47"/>
  <c r="G4498" i="47"/>
  <c r="G4497" i="47"/>
  <c r="G4496" i="47"/>
  <c r="G4495" i="47"/>
  <c r="G4494" i="47"/>
  <c r="G4493" i="47"/>
  <c r="G4492" i="47"/>
  <c r="G4491" i="47"/>
  <c r="G4490" i="47"/>
  <c r="G4489" i="47"/>
  <c r="G4488" i="47"/>
  <c r="G4487" i="47"/>
  <c r="G4486" i="47"/>
  <c r="G4485" i="47"/>
  <c r="G4484" i="47"/>
  <c r="G4483" i="47"/>
  <c r="G4482" i="47"/>
  <c r="G4481" i="47"/>
  <c r="G4480" i="47"/>
  <c r="G4479" i="47"/>
  <c r="G4478" i="47"/>
  <c r="G4477" i="47"/>
  <c r="G4476" i="47"/>
  <c r="G4475" i="47"/>
  <c r="G4474" i="47"/>
  <c r="G4473" i="47"/>
  <c r="G4472" i="47"/>
  <c r="G4471" i="47"/>
  <c r="G4470" i="47"/>
  <c r="G4469" i="47"/>
  <c r="G4468" i="47"/>
  <c r="G4467" i="47"/>
  <c r="G4466" i="47"/>
  <c r="G4465" i="47"/>
  <c r="G4464" i="47"/>
  <c r="G4463" i="47"/>
  <c r="G4462" i="47"/>
  <c r="G4461" i="47"/>
  <c r="G4460" i="47"/>
  <c r="G4459" i="47"/>
  <c r="G4458" i="47"/>
  <c r="G4457" i="47"/>
  <c r="G4456" i="47"/>
  <c r="G4455" i="47"/>
  <c r="G4454" i="47"/>
  <c r="G4453" i="47"/>
  <c r="G4452" i="47"/>
  <c r="G4451" i="47"/>
  <c r="G4450" i="47"/>
  <c r="G4449" i="47"/>
  <c r="G4448" i="47"/>
  <c r="G4447" i="47"/>
  <c r="G4446" i="47"/>
  <c r="G4445" i="47"/>
  <c r="G4444" i="47"/>
  <c r="G4443" i="47"/>
  <c r="G4442" i="47"/>
  <c r="G4441" i="47"/>
  <c r="G4440" i="47"/>
  <c r="G4439" i="47"/>
  <c r="G4438" i="47"/>
  <c r="G4437" i="47"/>
  <c r="G4436" i="47"/>
  <c r="G4435" i="47"/>
  <c r="G4434" i="47"/>
  <c r="G4433" i="47"/>
  <c r="G4432" i="47"/>
  <c r="G4431" i="47"/>
  <c r="G4430" i="47"/>
  <c r="G4429" i="47"/>
  <c r="G4428" i="47"/>
  <c r="G4427" i="47"/>
  <c r="G4426" i="47"/>
  <c r="G4425" i="47"/>
  <c r="G4424" i="47"/>
  <c r="G4423" i="47"/>
  <c r="G4422" i="47"/>
  <c r="G4421" i="47"/>
  <c r="G4420" i="47"/>
  <c r="G4419" i="47"/>
  <c r="G4418" i="47"/>
  <c r="G4417" i="47"/>
  <c r="G4416" i="47"/>
  <c r="G4415" i="47"/>
  <c r="G4414" i="47"/>
  <c r="G4413" i="47"/>
  <c r="G4412" i="47"/>
  <c r="G4411" i="47"/>
  <c r="G4410" i="47"/>
  <c r="G4409" i="47"/>
  <c r="G4408" i="47"/>
  <c r="G4407" i="47"/>
  <c r="G4406" i="47"/>
  <c r="G4405" i="47"/>
  <c r="G4404" i="47"/>
  <c r="G4403" i="47"/>
  <c r="G4402" i="47"/>
  <c r="G4401" i="47"/>
  <c r="G4400" i="47"/>
  <c r="G4399" i="47"/>
  <c r="G4398" i="47"/>
  <c r="G4397" i="47"/>
  <c r="G4396" i="47"/>
  <c r="G4395" i="47"/>
  <c r="G4394" i="47"/>
  <c r="G4393" i="47"/>
  <c r="G4392" i="47"/>
  <c r="G4391" i="47"/>
  <c r="G4390" i="47"/>
  <c r="G4389" i="47"/>
  <c r="G4388" i="47"/>
  <c r="G4387" i="47"/>
  <c r="G4386" i="47"/>
  <c r="G4385" i="47"/>
  <c r="G4384" i="47"/>
  <c r="G4383" i="47"/>
  <c r="G4382" i="47"/>
  <c r="G4381" i="47"/>
  <c r="G4380" i="47"/>
  <c r="G4379" i="47"/>
  <c r="G4378" i="47"/>
  <c r="G4377" i="47"/>
  <c r="G4376" i="47"/>
  <c r="G4375" i="47"/>
  <c r="G4374" i="47"/>
  <c r="G4373" i="47"/>
  <c r="G4372" i="47"/>
  <c r="G4371" i="47"/>
  <c r="G4370" i="47"/>
  <c r="G4369" i="47"/>
  <c r="G4368" i="47"/>
  <c r="G4367" i="47"/>
  <c r="G4366" i="47"/>
  <c r="G4365" i="47"/>
  <c r="G4364" i="47"/>
  <c r="G4363" i="47"/>
  <c r="G4362" i="47"/>
  <c r="G4361" i="47"/>
  <c r="G4360" i="47"/>
  <c r="G4359" i="47"/>
  <c r="G4358" i="47"/>
  <c r="G4357" i="47"/>
  <c r="G4356" i="47"/>
  <c r="G4355" i="47"/>
  <c r="G4354" i="47"/>
  <c r="G4353" i="47"/>
  <c r="G4352" i="47"/>
  <c r="G4351" i="47"/>
  <c r="G4350" i="47"/>
  <c r="G4349" i="47"/>
  <c r="G4348" i="47"/>
  <c r="G4347" i="47"/>
  <c r="G4346" i="47"/>
  <c r="G4345" i="47"/>
  <c r="G4344" i="47"/>
  <c r="G4343" i="47"/>
  <c r="G4342" i="47"/>
  <c r="G4341" i="47"/>
  <c r="G4340" i="47"/>
  <c r="G4339" i="47"/>
  <c r="G4338" i="47"/>
  <c r="G4337" i="47"/>
  <c r="G4336" i="47"/>
  <c r="G4335" i="47"/>
  <c r="G4334" i="47"/>
  <c r="G4333" i="47"/>
  <c r="G4332" i="47"/>
  <c r="G4331" i="47"/>
  <c r="G4330" i="47"/>
  <c r="G4329" i="47"/>
  <c r="G4328" i="47"/>
  <c r="G4327" i="47"/>
  <c r="G4326" i="47"/>
  <c r="G4325" i="47"/>
  <c r="G4324" i="47"/>
  <c r="G4323" i="47"/>
  <c r="G4322" i="47"/>
  <c r="G4321" i="47"/>
  <c r="G4320" i="47"/>
  <c r="G4319" i="47"/>
  <c r="G4318" i="47"/>
  <c r="G4317" i="47"/>
  <c r="G4316" i="47"/>
  <c r="G4315" i="47"/>
  <c r="G4314" i="47"/>
  <c r="G4313" i="47"/>
  <c r="G4312" i="47"/>
  <c r="G4311" i="47"/>
  <c r="G4310" i="47"/>
  <c r="G4309" i="47"/>
  <c r="G4308" i="47"/>
  <c r="G4307" i="47"/>
  <c r="G4306" i="47"/>
  <c r="G4305" i="47"/>
  <c r="G4304" i="47"/>
  <c r="G4303" i="47"/>
  <c r="G4302" i="47"/>
  <c r="G4301" i="47"/>
  <c r="G4300" i="47"/>
  <c r="G4299" i="47"/>
  <c r="G4298" i="47"/>
  <c r="G4297" i="47"/>
  <c r="G4296" i="47"/>
  <c r="G4295" i="47"/>
  <c r="G4294" i="47"/>
  <c r="G4293" i="47"/>
  <c r="G4292" i="47"/>
  <c r="G4291" i="47"/>
  <c r="G4290" i="47"/>
  <c r="G4289" i="47"/>
  <c r="G4288" i="47"/>
  <c r="G4287" i="47"/>
  <c r="G4286" i="47"/>
  <c r="G4285" i="47"/>
  <c r="G4284" i="47"/>
  <c r="G4283" i="47"/>
  <c r="G4282" i="47"/>
  <c r="G4281" i="47"/>
  <c r="G4280" i="47"/>
  <c r="G4279" i="47"/>
  <c r="G4278" i="47"/>
  <c r="G4277" i="47"/>
  <c r="G4276" i="47"/>
  <c r="G4275" i="47"/>
  <c r="G4274" i="47"/>
  <c r="G4273" i="47"/>
  <c r="G4272" i="47"/>
  <c r="G4271" i="47"/>
  <c r="G4270" i="47"/>
  <c r="G4269" i="47"/>
  <c r="G4268" i="47"/>
  <c r="G4267" i="47"/>
  <c r="G4266" i="47"/>
  <c r="G4265" i="47"/>
  <c r="G4264" i="47"/>
  <c r="G4263" i="47"/>
  <c r="G4262" i="47"/>
  <c r="G4261" i="47"/>
  <c r="G4260" i="47"/>
  <c r="G4259" i="47"/>
  <c r="G4258" i="47"/>
  <c r="G4257" i="47"/>
  <c r="G4256" i="47"/>
  <c r="G4255" i="47"/>
  <c r="G4254" i="47"/>
  <c r="G4253" i="47"/>
  <c r="G4252" i="47"/>
  <c r="G4251" i="47"/>
  <c r="G4250" i="47"/>
  <c r="G4249" i="47"/>
  <c r="G4248" i="47"/>
  <c r="G4247" i="47"/>
  <c r="G4246" i="47"/>
  <c r="G4245" i="47"/>
  <c r="G4244" i="47"/>
  <c r="G4243" i="47"/>
  <c r="G4242" i="47"/>
  <c r="G4241" i="47"/>
  <c r="G4240" i="47"/>
  <c r="G4239" i="47"/>
  <c r="G4238" i="47"/>
  <c r="G4237" i="47"/>
  <c r="G4236" i="47"/>
  <c r="G4235" i="47"/>
  <c r="G4234" i="47"/>
  <c r="G4233" i="47"/>
  <c r="G4232" i="47"/>
  <c r="G4231" i="47"/>
  <c r="G4230" i="47"/>
  <c r="G4229" i="47"/>
  <c r="G4228" i="47"/>
  <c r="G4227" i="47"/>
  <c r="G4226" i="47"/>
  <c r="G4225" i="47"/>
  <c r="G4224" i="47"/>
  <c r="G4223" i="47"/>
  <c r="G4222" i="47"/>
  <c r="G4221" i="47"/>
  <c r="G4220" i="47"/>
  <c r="G4219" i="47"/>
  <c r="G4218" i="47"/>
  <c r="G4217" i="47"/>
  <c r="G4216" i="47"/>
  <c r="G4215" i="47"/>
  <c r="G4214" i="47"/>
  <c r="G4213" i="47"/>
  <c r="G4212" i="47"/>
  <c r="G4211" i="47"/>
  <c r="G4210" i="47"/>
  <c r="G4209" i="47"/>
  <c r="G4208" i="47"/>
  <c r="G4207" i="47"/>
  <c r="G4206" i="47"/>
  <c r="G4205" i="47"/>
  <c r="G4204" i="47"/>
  <c r="G4203" i="47"/>
  <c r="G4202" i="47"/>
  <c r="G4201" i="47"/>
  <c r="G4200" i="47"/>
  <c r="G4199" i="47"/>
  <c r="G4198" i="47"/>
  <c r="G4197" i="47"/>
  <c r="G4196" i="47"/>
  <c r="G4195" i="47"/>
  <c r="G4194" i="47"/>
  <c r="G4193" i="47"/>
  <c r="G4192" i="47"/>
  <c r="G4191" i="47"/>
  <c r="G4190" i="47"/>
  <c r="G4189" i="47"/>
  <c r="G4188" i="47"/>
  <c r="G4187" i="47"/>
  <c r="G4186" i="47"/>
  <c r="G4185" i="47"/>
  <c r="G4184" i="47"/>
  <c r="G4183" i="47"/>
  <c r="G4182" i="47"/>
  <c r="G4181" i="47"/>
  <c r="G4180" i="47"/>
  <c r="G4179" i="47"/>
  <c r="G4178" i="47"/>
  <c r="G4177" i="47"/>
  <c r="G4176" i="47"/>
  <c r="G4175" i="47"/>
  <c r="G4174" i="47"/>
  <c r="G4173" i="47"/>
  <c r="G4172" i="47"/>
  <c r="G4171" i="47"/>
  <c r="G4170" i="47"/>
  <c r="G4169" i="47"/>
  <c r="G4168" i="47"/>
  <c r="G4167" i="47"/>
  <c r="G4166" i="47"/>
  <c r="G4165" i="47"/>
  <c r="G4164" i="47"/>
  <c r="G4163" i="47"/>
  <c r="G4162" i="47"/>
  <c r="G4161" i="47"/>
  <c r="G4160" i="47"/>
  <c r="G4159" i="47"/>
  <c r="G4158" i="47"/>
  <c r="G4157" i="47"/>
  <c r="G4156" i="47"/>
  <c r="G4155" i="47"/>
  <c r="G4154" i="47"/>
  <c r="G4153" i="47"/>
  <c r="G4152" i="47"/>
  <c r="G4151" i="47"/>
  <c r="G4150" i="47"/>
  <c r="G4149" i="47"/>
  <c r="G4148" i="47"/>
  <c r="G4147" i="47"/>
  <c r="G4146" i="47"/>
  <c r="G4145" i="47"/>
  <c r="G4144" i="47"/>
  <c r="G4143" i="47"/>
  <c r="G4142" i="47"/>
  <c r="G4141" i="47"/>
  <c r="G4140" i="47"/>
  <c r="G4139" i="47"/>
  <c r="G4138" i="47"/>
  <c r="G4137" i="47"/>
  <c r="G4136" i="47"/>
  <c r="G4135" i="47"/>
  <c r="G4134" i="47"/>
  <c r="G4133" i="47"/>
  <c r="G4132" i="47"/>
  <c r="G4131" i="47"/>
  <c r="G4130" i="47"/>
  <c r="G4129" i="47"/>
  <c r="G4128" i="47"/>
  <c r="G4127" i="47"/>
  <c r="G4126" i="47"/>
  <c r="G4125" i="47"/>
  <c r="G4124" i="47"/>
  <c r="G4123" i="47"/>
  <c r="G4122" i="47"/>
  <c r="G4121" i="47"/>
  <c r="G4120" i="47"/>
  <c r="G4119" i="47"/>
  <c r="G4118" i="47"/>
  <c r="G4117" i="47"/>
  <c r="G4116" i="47"/>
  <c r="G4115" i="47"/>
  <c r="G4114" i="47"/>
  <c r="G4113" i="47"/>
  <c r="G4112" i="47"/>
  <c r="G4111" i="47"/>
  <c r="G4110" i="47"/>
  <c r="G4109" i="47"/>
  <c r="G4108" i="47"/>
  <c r="G4107" i="47"/>
  <c r="G4106" i="47"/>
  <c r="G4105" i="47"/>
  <c r="G4104" i="47"/>
  <c r="G4103" i="47"/>
  <c r="G4102" i="47"/>
  <c r="G4101" i="47"/>
  <c r="G4100" i="47"/>
  <c r="G4099" i="47"/>
  <c r="G4098" i="47"/>
  <c r="G4097" i="47"/>
  <c r="G4096" i="47"/>
  <c r="G4095" i="47"/>
  <c r="G4094" i="47"/>
  <c r="G4093" i="47"/>
  <c r="G4092" i="47"/>
  <c r="G4091" i="47"/>
  <c r="G4090" i="47"/>
  <c r="G4089" i="47"/>
  <c r="G4088" i="47"/>
  <c r="G4087" i="47"/>
  <c r="G4086" i="47"/>
  <c r="G4085" i="47"/>
  <c r="G4084" i="47"/>
  <c r="G4083" i="47"/>
  <c r="G4082" i="47"/>
  <c r="G4081" i="47"/>
  <c r="G4080" i="47"/>
  <c r="G4079" i="47"/>
  <c r="G4078" i="47"/>
  <c r="G4077" i="47"/>
  <c r="G4076" i="47"/>
  <c r="G4075" i="47"/>
  <c r="G4074" i="47"/>
  <c r="G4073" i="47"/>
  <c r="G4072" i="47"/>
  <c r="G4071" i="47"/>
  <c r="G4070" i="47"/>
  <c r="G4069" i="47"/>
  <c r="G4068" i="47"/>
  <c r="G4067" i="47"/>
  <c r="G4066" i="47"/>
  <c r="G4065" i="47"/>
  <c r="G4064" i="47"/>
  <c r="G4063" i="47"/>
  <c r="G4062" i="47"/>
  <c r="G4061" i="47"/>
  <c r="G4060" i="47"/>
  <c r="G4059" i="47"/>
  <c r="G4058" i="47"/>
  <c r="G4057" i="47"/>
  <c r="G4056" i="47"/>
  <c r="G4055" i="47"/>
  <c r="G4054" i="47"/>
  <c r="G4053" i="47"/>
  <c r="G4052" i="47"/>
  <c r="G4051" i="47"/>
  <c r="G4050" i="47"/>
  <c r="G4049" i="47"/>
  <c r="G4048" i="47"/>
  <c r="G4047" i="47"/>
  <c r="G4046" i="47"/>
  <c r="G4045" i="47"/>
  <c r="G4044" i="47"/>
  <c r="G4043" i="47"/>
  <c r="G4042" i="47"/>
  <c r="G4041" i="47"/>
  <c r="G4040" i="47"/>
  <c r="G4039" i="47"/>
  <c r="G4038" i="47"/>
  <c r="G4037" i="47"/>
  <c r="G4036" i="47"/>
  <c r="G4035" i="47"/>
  <c r="G4034" i="47"/>
  <c r="G4033" i="47"/>
  <c r="G4032" i="47"/>
  <c r="G4031" i="47"/>
  <c r="G4030" i="47"/>
  <c r="G4029" i="47"/>
  <c r="G4028" i="47"/>
  <c r="G4027" i="47"/>
  <c r="G4026" i="47"/>
  <c r="G4025" i="47"/>
  <c r="G4024" i="47"/>
  <c r="G4023" i="47"/>
  <c r="G4022" i="47"/>
  <c r="G4021" i="47"/>
  <c r="G4020" i="47"/>
  <c r="G4019" i="47"/>
  <c r="G4018" i="47"/>
  <c r="G4017" i="47"/>
  <c r="G4016" i="47"/>
  <c r="G4015" i="47"/>
  <c r="G4014" i="47"/>
  <c r="G4013" i="47"/>
  <c r="G4012" i="47"/>
  <c r="G4011" i="47"/>
  <c r="G4010" i="47"/>
  <c r="G4009" i="47"/>
  <c r="G4008" i="47"/>
  <c r="G4007" i="47"/>
  <c r="G4006" i="47"/>
  <c r="G4005" i="47"/>
  <c r="G4004" i="47"/>
  <c r="G4003" i="47"/>
  <c r="G4002" i="47"/>
  <c r="G4001" i="47"/>
  <c r="G4000" i="47"/>
  <c r="G3999" i="47"/>
  <c r="G3998" i="47"/>
  <c r="G3997" i="47"/>
  <c r="G3996" i="47"/>
  <c r="G3995" i="47"/>
  <c r="G3994" i="47"/>
  <c r="G3993" i="47"/>
  <c r="G3992" i="47"/>
  <c r="G3991" i="47"/>
  <c r="G3990" i="47"/>
  <c r="G3989" i="47"/>
  <c r="G3988" i="47"/>
  <c r="G3987" i="47"/>
  <c r="G3986" i="47"/>
  <c r="G3985" i="47"/>
  <c r="G3984" i="47"/>
  <c r="G3983" i="47"/>
  <c r="G3982" i="47"/>
  <c r="G3981" i="47"/>
  <c r="G3980" i="47"/>
  <c r="G3979" i="47"/>
  <c r="G3978" i="47"/>
  <c r="G3977" i="47"/>
  <c r="G3976" i="47"/>
  <c r="G3975" i="47"/>
  <c r="G3974" i="47"/>
  <c r="G3973" i="47"/>
  <c r="G3972" i="47"/>
  <c r="G3971" i="47"/>
  <c r="G3970" i="47"/>
  <c r="G3969" i="47"/>
  <c r="G3968" i="47"/>
  <c r="G3967" i="47"/>
  <c r="G3966" i="47"/>
  <c r="G3965" i="47"/>
  <c r="G3964" i="47"/>
  <c r="G3963" i="47"/>
  <c r="G3962" i="47"/>
  <c r="G3961" i="47"/>
  <c r="G3960" i="47"/>
  <c r="G3959" i="47"/>
  <c r="G3958" i="47"/>
  <c r="G3957" i="47"/>
  <c r="G3956" i="47"/>
  <c r="G3955" i="47"/>
  <c r="G3954" i="47"/>
  <c r="G3953" i="47"/>
  <c r="G3952" i="47"/>
  <c r="G3951" i="47"/>
  <c r="G3950" i="47"/>
  <c r="G3949" i="47"/>
  <c r="G3948" i="47"/>
  <c r="G3947" i="47"/>
  <c r="G3946" i="47"/>
  <c r="G3945" i="47"/>
  <c r="G3944" i="47"/>
  <c r="G3943" i="47"/>
  <c r="G3942" i="47"/>
  <c r="G3941" i="47"/>
  <c r="G3940" i="47"/>
  <c r="G3939" i="47"/>
  <c r="G3938" i="47"/>
  <c r="G3937" i="47"/>
  <c r="G3936" i="47"/>
  <c r="G3935" i="47"/>
  <c r="G3934" i="47"/>
  <c r="G3933" i="47"/>
  <c r="G3932" i="47"/>
  <c r="G3931" i="47"/>
  <c r="G3930" i="47"/>
  <c r="G3929" i="47"/>
  <c r="G3928" i="47"/>
  <c r="G3927" i="47"/>
  <c r="G3926" i="47"/>
  <c r="G3925" i="47"/>
  <c r="G3924" i="47"/>
  <c r="G3923" i="47"/>
  <c r="G3922" i="47"/>
  <c r="G3921" i="47"/>
  <c r="G3920" i="47"/>
  <c r="G3919" i="47"/>
  <c r="G3918" i="47"/>
  <c r="G3917" i="47"/>
  <c r="G3916" i="47"/>
  <c r="G3915" i="47"/>
  <c r="G3914" i="47"/>
  <c r="G3913" i="47"/>
  <c r="G3912" i="47"/>
  <c r="G3911" i="47"/>
  <c r="G3910" i="47"/>
  <c r="G3909" i="47"/>
  <c r="G3908" i="47"/>
  <c r="G3907" i="47"/>
  <c r="G3906" i="47"/>
  <c r="G3905" i="47"/>
  <c r="G3904" i="47"/>
  <c r="G3903" i="47"/>
  <c r="G3902" i="47"/>
  <c r="G3901" i="47"/>
  <c r="G3900" i="47"/>
  <c r="G3899" i="47"/>
  <c r="G3898" i="47"/>
  <c r="G3897" i="47"/>
  <c r="G3896" i="47"/>
  <c r="G3895" i="47"/>
  <c r="G3894" i="47"/>
  <c r="G3893" i="47"/>
  <c r="G3892" i="47"/>
  <c r="G3891" i="47"/>
  <c r="G3890" i="47"/>
  <c r="G3889" i="47"/>
  <c r="G3888" i="47"/>
  <c r="G3887" i="47"/>
  <c r="G3886" i="47"/>
  <c r="G3885" i="47"/>
  <c r="G3884" i="47"/>
  <c r="G3883" i="47"/>
  <c r="G3882" i="47"/>
  <c r="G3881" i="47"/>
  <c r="G3880" i="47"/>
  <c r="G3879" i="47"/>
  <c r="G3878" i="47"/>
  <c r="G3877" i="47"/>
  <c r="G3876" i="47"/>
  <c r="G3875" i="47"/>
  <c r="G3874" i="47"/>
  <c r="G3873" i="47"/>
  <c r="G3872" i="47"/>
  <c r="G3871" i="47"/>
  <c r="G3870" i="47"/>
  <c r="G3869" i="47"/>
  <c r="G3868" i="47"/>
  <c r="G3867" i="47"/>
  <c r="G3866" i="47"/>
  <c r="G3865" i="47"/>
  <c r="G3864" i="47"/>
  <c r="G3863" i="47"/>
  <c r="G3862" i="47"/>
  <c r="G3861" i="47"/>
  <c r="G3860" i="47"/>
  <c r="G3859" i="47"/>
  <c r="G3858" i="47"/>
  <c r="G3857" i="47"/>
  <c r="G3856" i="47"/>
  <c r="G3855" i="47"/>
  <c r="G3854" i="47"/>
  <c r="G3853" i="47"/>
  <c r="G3852" i="47"/>
  <c r="G3851" i="47"/>
  <c r="G3850" i="47"/>
  <c r="G3849" i="47"/>
  <c r="G3848" i="47"/>
  <c r="G3847" i="47"/>
  <c r="G3846" i="47"/>
  <c r="G3845" i="47"/>
  <c r="G3844" i="47"/>
  <c r="G3843" i="47"/>
  <c r="G3842" i="47"/>
  <c r="G3841" i="47"/>
  <c r="G3840" i="47"/>
  <c r="G3839" i="47"/>
  <c r="G3838" i="47"/>
  <c r="G3837" i="47"/>
  <c r="G3836" i="47"/>
  <c r="G3835" i="47"/>
  <c r="G3834" i="47"/>
  <c r="G3833" i="47"/>
  <c r="G3832" i="47"/>
  <c r="G3831" i="47"/>
  <c r="G3830" i="47"/>
  <c r="G3829" i="47"/>
  <c r="G3828" i="47"/>
  <c r="G3827" i="47"/>
  <c r="G3826" i="47"/>
  <c r="G3825" i="47"/>
  <c r="G3824" i="47"/>
  <c r="G3823" i="47"/>
  <c r="G3822" i="47"/>
  <c r="G3821" i="47"/>
  <c r="G3820" i="47"/>
  <c r="G3819" i="47"/>
  <c r="G3818" i="47"/>
  <c r="G3817" i="47"/>
  <c r="G3816" i="47"/>
  <c r="G3815" i="47"/>
  <c r="G3814" i="47"/>
  <c r="G3813" i="47"/>
  <c r="G3812" i="47"/>
  <c r="G3811" i="47"/>
  <c r="G3810" i="47"/>
  <c r="G3809" i="47"/>
  <c r="G3808" i="47"/>
  <c r="G3807" i="47"/>
  <c r="G3806" i="47"/>
  <c r="G3805" i="47"/>
  <c r="G3804" i="47"/>
  <c r="G3803" i="47"/>
  <c r="G3802" i="47"/>
  <c r="G3801" i="47"/>
  <c r="G3800" i="47"/>
  <c r="G3799" i="47"/>
  <c r="G3798" i="47"/>
  <c r="G3797" i="47"/>
  <c r="G3796" i="47"/>
  <c r="G3795" i="47"/>
  <c r="G3794" i="47"/>
  <c r="G3793" i="47"/>
  <c r="G3792" i="47"/>
  <c r="G3791" i="47"/>
  <c r="G3790" i="47"/>
  <c r="G3789" i="47"/>
  <c r="G3788" i="47"/>
  <c r="G3787" i="47"/>
  <c r="G3786" i="47"/>
  <c r="G3785" i="47"/>
  <c r="G3784" i="47"/>
  <c r="G3783" i="47"/>
  <c r="G3782" i="47"/>
  <c r="G3781" i="47"/>
  <c r="G3780" i="47"/>
  <c r="G3779" i="47"/>
  <c r="G3778" i="47"/>
  <c r="G3777" i="47"/>
  <c r="G3776" i="47"/>
  <c r="G3775" i="47"/>
  <c r="G3774" i="47"/>
  <c r="G3773" i="47"/>
  <c r="G3772" i="47"/>
  <c r="G3771" i="47"/>
  <c r="G3770" i="47"/>
  <c r="G3769" i="47"/>
  <c r="G3768" i="47"/>
  <c r="G3767" i="47"/>
  <c r="G3766" i="47"/>
  <c r="G3765" i="47"/>
  <c r="G3764" i="47"/>
  <c r="G3763" i="47"/>
  <c r="G3762" i="47"/>
  <c r="G3761" i="47"/>
  <c r="G3760" i="47"/>
  <c r="G3759" i="47"/>
  <c r="G3758" i="47"/>
  <c r="G3757" i="47"/>
  <c r="G3756" i="47"/>
  <c r="G3755" i="47"/>
  <c r="G3754" i="47"/>
  <c r="G3753" i="47"/>
  <c r="G3752" i="47"/>
  <c r="G3751" i="47"/>
  <c r="G3750" i="47"/>
  <c r="G3749" i="47"/>
  <c r="G3748" i="47"/>
  <c r="G3747" i="47"/>
  <c r="G3746" i="47"/>
  <c r="G3745" i="47"/>
  <c r="G3744" i="47"/>
  <c r="G3743" i="47"/>
  <c r="G3742" i="47"/>
  <c r="G3741" i="47"/>
  <c r="G3740" i="47"/>
  <c r="G3739" i="47"/>
  <c r="G3738" i="47"/>
  <c r="G3737" i="47"/>
  <c r="G3736" i="47"/>
  <c r="G3735" i="47"/>
  <c r="G3734" i="47"/>
  <c r="G3733" i="47"/>
  <c r="G3732" i="47"/>
  <c r="G3731" i="47"/>
  <c r="G3730" i="47"/>
  <c r="G3729" i="47"/>
  <c r="G3728" i="47"/>
  <c r="G3727" i="47"/>
  <c r="G3726" i="47"/>
  <c r="G3725" i="47"/>
  <c r="G3724" i="47"/>
  <c r="G3723" i="47"/>
  <c r="G3722" i="47"/>
  <c r="G3721" i="47"/>
  <c r="G3720" i="47"/>
  <c r="G3719" i="47"/>
  <c r="G3718" i="47"/>
  <c r="G3717" i="47"/>
  <c r="G3716" i="47"/>
  <c r="G3715" i="47"/>
  <c r="G3714" i="47"/>
  <c r="G3713" i="47"/>
  <c r="G3712" i="47"/>
  <c r="G3711" i="47"/>
  <c r="G3710" i="47"/>
  <c r="G3709" i="47"/>
  <c r="G3708" i="47"/>
  <c r="G3707" i="47"/>
  <c r="G3706" i="47"/>
  <c r="G3705" i="47"/>
  <c r="G3704" i="47"/>
  <c r="G3703" i="47"/>
  <c r="G3702" i="47"/>
  <c r="G3701" i="47"/>
  <c r="G3700" i="47"/>
  <c r="G3699" i="47"/>
  <c r="G3698" i="47"/>
  <c r="G3697" i="47"/>
  <c r="G3696" i="47"/>
  <c r="G3695" i="47"/>
  <c r="G3694" i="47"/>
  <c r="G3693" i="47"/>
  <c r="G3692" i="47"/>
  <c r="G3691" i="47"/>
  <c r="G3690" i="47"/>
  <c r="G3689" i="47"/>
  <c r="G3688" i="47"/>
  <c r="G3687" i="47"/>
  <c r="G3686" i="47"/>
  <c r="G3685" i="47"/>
  <c r="G3684" i="47"/>
  <c r="G3683" i="47"/>
  <c r="G3682" i="47"/>
  <c r="G3681" i="47"/>
  <c r="G3680" i="47"/>
  <c r="G3679" i="47"/>
  <c r="G3678" i="47"/>
  <c r="G3677" i="47"/>
  <c r="G3676" i="47"/>
  <c r="G3675" i="47"/>
  <c r="G3674" i="47"/>
  <c r="G3673" i="47"/>
  <c r="G3672" i="47"/>
  <c r="G3671" i="47"/>
  <c r="G3670" i="47"/>
  <c r="G3669" i="47"/>
  <c r="G3668" i="47"/>
  <c r="G3667" i="47"/>
  <c r="G3666" i="47"/>
  <c r="G3665" i="47"/>
  <c r="G3664" i="47"/>
  <c r="G3663" i="47"/>
  <c r="G3662" i="47"/>
  <c r="G3661" i="47"/>
  <c r="G3660" i="47"/>
  <c r="G3659" i="47"/>
  <c r="G3658" i="47"/>
  <c r="G3657" i="47"/>
  <c r="G3656" i="47"/>
  <c r="G3655" i="47"/>
  <c r="G3654" i="47"/>
  <c r="G3653" i="47"/>
  <c r="G3652" i="47"/>
  <c r="G3651" i="47"/>
  <c r="G3650" i="47"/>
  <c r="G3649" i="47"/>
  <c r="G3648" i="47"/>
  <c r="G3647" i="47"/>
  <c r="G3646" i="47"/>
  <c r="G3645" i="47"/>
  <c r="G3644" i="47"/>
  <c r="G3643" i="47"/>
  <c r="G3642" i="47"/>
  <c r="G3641" i="47"/>
  <c r="G3640" i="47"/>
  <c r="G3639" i="47"/>
  <c r="G3638" i="47"/>
  <c r="G3637" i="47"/>
  <c r="G3636" i="47"/>
  <c r="G3635" i="47"/>
  <c r="G3634" i="47"/>
  <c r="G3633" i="47"/>
  <c r="G3632" i="47"/>
  <c r="G3631" i="47"/>
  <c r="G3630" i="47"/>
  <c r="G3629" i="47"/>
  <c r="G3628" i="47"/>
  <c r="G3627" i="47"/>
  <c r="G3626" i="47"/>
  <c r="G3625" i="47"/>
  <c r="G3624" i="47"/>
  <c r="G3623" i="47"/>
  <c r="G3622" i="47"/>
  <c r="G3621" i="47"/>
  <c r="G3620" i="47"/>
  <c r="G3619" i="47"/>
  <c r="G3618" i="47"/>
  <c r="G3617" i="47"/>
  <c r="G3616" i="47"/>
  <c r="G3615" i="47"/>
  <c r="G3614" i="47"/>
  <c r="G3613" i="47"/>
  <c r="G3612" i="47"/>
  <c r="G3611" i="47"/>
  <c r="G3610" i="47"/>
  <c r="G3609" i="47"/>
  <c r="G3608" i="47"/>
  <c r="G3607" i="47"/>
  <c r="G3606" i="47"/>
  <c r="G3605" i="47"/>
  <c r="G3604" i="47"/>
  <c r="G3603" i="47"/>
  <c r="G3602" i="47"/>
  <c r="G3601" i="47"/>
  <c r="G3600" i="47"/>
  <c r="G3599" i="47"/>
  <c r="G3598" i="47"/>
  <c r="G3597" i="47"/>
  <c r="G3596" i="47"/>
  <c r="G3595" i="47"/>
  <c r="G3594" i="47"/>
  <c r="G3593" i="47"/>
  <c r="G3592" i="47"/>
  <c r="G3591" i="47"/>
  <c r="G3590" i="47"/>
  <c r="G3589" i="47"/>
  <c r="G3588" i="47"/>
  <c r="G3587" i="47"/>
  <c r="G3586" i="47"/>
  <c r="G3585" i="47"/>
  <c r="G3584" i="47"/>
  <c r="G3583" i="47"/>
  <c r="G3582" i="47"/>
  <c r="G3581" i="47"/>
  <c r="G3580" i="47"/>
  <c r="G3579" i="47"/>
  <c r="G3578" i="47"/>
  <c r="G3577" i="47"/>
  <c r="G3576" i="47"/>
  <c r="G3575" i="47"/>
  <c r="G3574" i="47"/>
  <c r="G3573" i="47"/>
  <c r="G3572" i="47"/>
  <c r="G3571" i="47"/>
  <c r="G3570" i="47"/>
  <c r="G3569" i="47"/>
  <c r="G3568" i="47"/>
  <c r="G3567" i="47"/>
  <c r="G3566" i="47"/>
  <c r="G3565" i="47"/>
  <c r="G3564" i="47"/>
  <c r="G3563" i="47"/>
  <c r="G3562" i="47"/>
  <c r="G3561" i="47"/>
  <c r="G3560" i="47"/>
  <c r="G3559" i="47"/>
  <c r="G3558" i="47"/>
  <c r="G3557" i="47"/>
  <c r="G3556" i="47"/>
  <c r="G3555" i="47"/>
  <c r="G3554" i="47"/>
  <c r="G3553" i="47"/>
  <c r="G3552" i="47"/>
  <c r="G3551" i="47"/>
  <c r="G3550" i="47"/>
  <c r="G3549" i="47"/>
  <c r="G3548" i="47"/>
  <c r="G3547" i="47"/>
  <c r="G3546" i="47"/>
  <c r="G3545" i="47"/>
  <c r="G3544" i="47"/>
  <c r="G3543" i="47"/>
  <c r="G3542" i="47"/>
  <c r="G3541" i="47"/>
  <c r="G3540" i="47"/>
  <c r="G3539" i="47"/>
  <c r="G3538" i="47"/>
  <c r="G3537" i="47"/>
  <c r="G3536" i="47"/>
  <c r="G3535" i="47"/>
  <c r="G3534" i="47"/>
  <c r="G3533" i="47"/>
  <c r="G3532" i="47"/>
  <c r="G3531" i="47"/>
  <c r="G3530" i="47"/>
  <c r="G3529" i="47"/>
  <c r="G3528" i="47"/>
  <c r="G3527" i="47"/>
  <c r="G3526" i="47"/>
  <c r="G3525" i="47"/>
  <c r="G3524" i="47"/>
  <c r="G3523" i="47"/>
  <c r="G3522" i="47"/>
  <c r="G3521" i="47"/>
  <c r="G3520" i="47"/>
  <c r="G3519" i="47"/>
  <c r="G3518" i="47"/>
  <c r="G3517" i="47"/>
  <c r="G3516" i="47"/>
  <c r="G3515" i="47"/>
  <c r="G3514" i="47"/>
  <c r="G3513" i="47"/>
  <c r="G3512" i="47"/>
  <c r="G3511" i="47"/>
  <c r="G3510" i="47"/>
  <c r="G3509" i="47"/>
  <c r="G3508" i="47"/>
  <c r="G3507" i="47"/>
  <c r="G3506" i="47"/>
  <c r="G3505" i="47"/>
  <c r="G3504" i="47"/>
  <c r="G3503" i="47"/>
  <c r="G3502" i="47"/>
  <c r="G3501" i="47"/>
  <c r="G3500" i="47"/>
  <c r="G3499" i="47"/>
  <c r="G3498" i="47"/>
  <c r="G3497" i="47"/>
  <c r="G3496" i="47"/>
  <c r="G3495" i="47"/>
  <c r="G3494" i="47"/>
  <c r="G3493" i="47"/>
  <c r="G3492" i="47"/>
  <c r="G3491" i="47"/>
  <c r="G3490" i="47"/>
  <c r="G3489" i="47"/>
  <c r="G3488" i="47"/>
  <c r="G3487" i="47"/>
  <c r="G3486" i="47"/>
  <c r="G3485" i="47"/>
  <c r="G3484" i="47"/>
  <c r="G3483" i="47"/>
  <c r="G3482" i="47"/>
  <c r="G3481" i="47"/>
  <c r="G3480" i="47"/>
  <c r="G3479" i="47"/>
  <c r="G3478" i="47"/>
  <c r="G3477" i="47"/>
  <c r="G3476" i="47"/>
  <c r="G3475" i="47"/>
  <c r="G3474" i="47"/>
  <c r="G3473" i="47"/>
  <c r="G3472" i="47"/>
  <c r="G3471" i="47"/>
  <c r="G3470" i="47"/>
  <c r="G3469" i="47"/>
  <c r="G3468" i="47"/>
  <c r="G3467" i="47"/>
  <c r="G3466" i="47"/>
  <c r="G3465" i="47"/>
  <c r="G3464" i="47"/>
  <c r="G3463" i="47"/>
  <c r="G3462" i="47"/>
  <c r="G3461" i="47"/>
  <c r="G3460" i="47"/>
  <c r="G3459" i="47"/>
  <c r="G3458" i="47"/>
  <c r="G3457" i="47"/>
  <c r="G3456" i="47"/>
  <c r="G3455" i="47"/>
  <c r="G3454" i="47"/>
  <c r="G3453" i="47"/>
  <c r="G3452" i="47"/>
  <c r="G3451" i="47"/>
  <c r="G3450" i="47"/>
  <c r="G3449" i="47"/>
  <c r="G3448" i="47"/>
  <c r="G3447" i="47"/>
  <c r="G3446" i="47"/>
  <c r="G3445" i="47"/>
  <c r="G3444" i="47"/>
  <c r="G3443" i="47"/>
  <c r="G3442" i="47"/>
  <c r="G3441" i="47"/>
  <c r="G3440" i="47"/>
  <c r="G3439" i="47"/>
  <c r="G3438" i="47"/>
  <c r="G3437" i="47"/>
  <c r="G3436" i="47"/>
  <c r="G3435" i="47"/>
  <c r="G3434" i="47"/>
  <c r="G3433" i="47"/>
  <c r="G3432" i="47"/>
  <c r="G3431" i="47"/>
  <c r="G3430" i="47"/>
  <c r="G3429" i="47"/>
  <c r="G3428" i="47"/>
  <c r="G3427" i="47"/>
  <c r="G3426" i="47"/>
  <c r="G3425" i="47"/>
  <c r="G3424" i="47"/>
  <c r="G3423" i="47"/>
  <c r="G3422" i="47"/>
  <c r="G3421" i="47"/>
  <c r="G3420" i="47"/>
  <c r="G3419" i="47"/>
  <c r="G3418" i="47"/>
  <c r="G3417" i="47"/>
  <c r="G3416" i="47"/>
  <c r="G3415" i="47"/>
  <c r="G3414" i="47"/>
  <c r="G3413" i="47"/>
  <c r="G3412" i="47"/>
  <c r="G3411" i="47"/>
  <c r="G3410" i="47"/>
  <c r="G3409" i="47"/>
  <c r="G3408" i="47"/>
  <c r="G3407" i="47"/>
  <c r="G3406" i="47"/>
  <c r="G3405" i="47"/>
  <c r="G3404" i="47"/>
  <c r="G3403" i="47"/>
  <c r="G3402" i="47"/>
  <c r="G3401" i="47"/>
  <c r="G3400" i="47"/>
  <c r="G3399" i="47"/>
  <c r="G3398" i="47"/>
  <c r="G3397" i="47"/>
  <c r="G3396" i="47"/>
  <c r="G3395" i="47"/>
  <c r="G3394" i="47"/>
  <c r="G3393" i="47"/>
  <c r="G3392" i="47"/>
  <c r="G3391" i="47"/>
  <c r="G3390" i="47"/>
  <c r="G3389" i="47"/>
  <c r="G3388" i="47"/>
  <c r="G3387" i="47"/>
  <c r="G3386" i="47"/>
  <c r="G3385" i="47"/>
  <c r="G3384" i="47"/>
  <c r="G3383" i="47"/>
  <c r="G3382" i="47"/>
  <c r="G3381" i="47"/>
  <c r="G3380" i="47"/>
  <c r="G3379" i="47"/>
  <c r="G3378" i="47"/>
  <c r="G3377" i="47"/>
  <c r="G3376" i="47"/>
  <c r="G3375" i="47"/>
  <c r="G3374" i="47"/>
  <c r="G3373" i="47"/>
  <c r="G3372" i="47"/>
  <c r="G3371" i="47"/>
  <c r="G3370" i="47"/>
  <c r="G3369" i="47"/>
  <c r="G3368" i="47"/>
  <c r="G3367" i="47"/>
  <c r="G3366" i="47"/>
  <c r="G3365" i="47"/>
  <c r="G3364" i="47"/>
  <c r="G3363" i="47"/>
  <c r="G3362" i="47"/>
  <c r="G3361" i="47"/>
  <c r="G3360" i="47"/>
  <c r="G3359" i="47"/>
  <c r="G3358" i="47"/>
  <c r="G3357" i="47"/>
  <c r="G3356" i="47"/>
  <c r="G3355" i="47"/>
  <c r="G3354" i="47"/>
  <c r="G3353" i="47"/>
  <c r="G3352" i="47"/>
  <c r="G3351" i="47"/>
  <c r="G3350" i="47"/>
  <c r="G3349" i="47"/>
  <c r="G3348" i="47"/>
  <c r="G3347" i="47"/>
  <c r="G3346" i="47"/>
  <c r="G3345" i="47"/>
  <c r="G3344" i="47"/>
  <c r="G3343" i="47"/>
  <c r="G3342" i="47"/>
  <c r="G3341" i="47"/>
  <c r="G3340" i="47"/>
  <c r="G3339" i="47"/>
  <c r="G3338" i="47"/>
  <c r="G3337" i="47"/>
  <c r="G3336" i="47"/>
  <c r="G3335" i="47"/>
  <c r="G3334" i="47"/>
  <c r="G3333" i="47"/>
  <c r="G3332" i="47"/>
  <c r="G3331" i="47"/>
  <c r="G3330" i="47"/>
  <c r="G3329" i="47"/>
  <c r="G3328" i="47"/>
  <c r="G3327" i="47"/>
  <c r="G3326" i="47"/>
  <c r="G3325" i="47"/>
  <c r="G3324" i="47"/>
  <c r="G3323" i="47"/>
  <c r="G3322" i="47"/>
  <c r="G3321" i="47"/>
  <c r="G3320" i="47"/>
  <c r="G3319" i="47"/>
  <c r="G3318" i="47"/>
  <c r="G3317" i="47"/>
  <c r="G3316" i="47"/>
  <c r="G3315" i="47"/>
  <c r="G3314" i="47"/>
  <c r="G3313" i="47"/>
  <c r="G3312" i="47"/>
  <c r="G3311" i="47"/>
  <c r="G3310" i="47"/>
  <c r="G3309" i="47"/>
  <c r="G3308" i="47"/>
  <c r="G3307" i="47"/>
  <c r="G3306" i="47"/>
  <c r="G3305" i="47"/>
  <c r="G3304" i="47"/>
  <c r="G3303" i="47"/>
  <c r="G3302" i="47"/>
  <c r="G3301" i="47"/>
  <c r="G3300" i="47"/>
  <c r="G3299" i="47"/>
  <c r="G3298" i="47"/>
  <c r="G3297" i="47"/>
  <c r="G3296" i="47"/>
  <c r="G3295" i="47"/>
  <c r="G3294" i="47"/>
  <c r="G3293" i="47"/>
  <c r="G3292" i="47"/>
  <c r="G3291" i="47"/>
  <c r="G3290" i="47"/>
  <c r="G3289" i="47"/>
  <c r="G3288" i="47"/>
  <c r="G3287" i="47"/>
  <c r="G3286" i="47"/>
  <c r="G3285" i="47"/>
  <c r="G3284" i="47"/>
  <c r="G3283" i="47"/>
  <c r="G3282" i="47"/>
  <c r="G3281" i="47"/>
  <c r="G3280" i="47"/>
  <c r="G3279" i="47"/>
  <c r="G3278" i="47"/>
  <c r="G3277" i="47"/>
  <c r="G3276" i="47"/>
  <c r="G3275" i="47"/>
  <c r="G3274" i="47"/>
  <c r="G3273" i="47"/>
  <c r="G3272" i="47"/>
  <c r="G3271" i="47"/>
  <c r="G3270" i="47"/>
  <c r="G3269" i="47"/>
  <c r="G3268" i="47"/>
  <c r="G3267" i="47"/>
  <c r="G3266" i="47"/>
  <c r="G3265" i="47"/>
  <c r="G3264" i="47"/>
  <c r="G3263" i="47"/>
  <c r="G3262" i="47"/>
  <c r="G3261" i="47"/>
  <c r="G3260" i="47"/>
  <c r="G3259" i="47"/>
  <c r="G3258" i="47"/>
  <c r="G3257" i="47"/>
  <c r="G3256" i="47"/>
  <c r="G3255" i="47"/>
  <c r="G3254" i="47"/>
  <c r="G3253" i="47"/>
  <c r="G3252" i="47"/>
  <c r="G3251" i="47"/>
  <c r="G3250" i="47"/>
  <c r="G3249" i="47"/>
  <c r="G3248" i="47"/>
  <c r="G3247" i="47"/>
  <c r="G3246" i="47"/>
  <c r="G3245" i="47"/>
  <c r="G3244" i="47"/>
  <c r="G3243" i="47"/>
  <c r="G3242" i="47"/>
  <c r="G3241" i="47"/>
  <c r="G3240" i="47"/>
  <c r="G3239" i="47"/>
  <c r="G3238" i="47"/>
  <c r="G3237" i="47"/>
  <c r="G3236" i="47"/>
  <c r="G3235" i="47"/>
  <c r="G3234" i="47"/>
  <c r="G3233" i="47"/>
  <c r="G3232" i="47"/>
  <c r="G3231" i="47"/>
  <c r="G3230" i="47"/>
  <c r="G3229" i="47"/>
  <c r="G3228" i="47"/>
  <c r="G3227" i="47"/>
  <c r="G3226" i="47"/>
  <c r="G3225" i="47"/>
  <c r="G3224" i="47"/>
  <c r="G3223" i="47"/>
  <c r="G3222" i="47"/>
  <c r="G3221" i="47"/>
  <c r="G3220" i="47"/>
  <c r="G3219" i="47"/>
  <c r="G3218" i="47"/>
  <c r="G3217" i="47"/>
  <c r="G3216" i="47"/>
  <c r="G3215" i="47"/>
  <c r="G3214" i="47"/>
  <c r="G3213" i="47"/>
  <c r="G3212" i="47"/>
  <c r="G3211" i="47"/>
  <c r="G3210" i="47"/>
  <c r="G3209" i="47"/>
  <c r="G3208" i="47"/>
  <c r="G3207" i="47"/>
  <c r="G3206" i="47"/>
  <c r="G3205" i="47"/>
  <c r="G3204" i="47"/>
  <c r="G3203" i="47"/>
  <c r="G3202" i="47"/>
  <c r="G3201" i="47"/>
  <c r="G3200" i="47"/>
  <c r="G3199" i="47"/>
  <c r="G3198" i="47"/>
  <c r="G3197" i="47"/>
  <c r="G3196" i="47"/>
  <c r="G3195" i="47"/>
  <c r="G3194" i="47"/>
  <c r="G3193" i="47"/>
  <c r="G3192" i="47"/>
  <c r="G3191" i="47"/>
  <c r="G3190" i="47"/>
  <c r="G3189" i="47"/>
  <c r="G3188" i="47"/>
  <c r="G3187" i="47"/>
  <c r="G3186" i="47"/>
  <c r="G3185" i="47"/>
  <c r="G3184" i="47"/>
  <c r="G3183" i="47"/>
  <c r="G3182" i="47"/>
  <c r="G3181" i="47"/>
  <c r="G3180" i="47"/>
  <c r="G3179" i="47"/>
  <c r="G3178" i="47"/>
  <c r="G3177" i="47"/>
  <c r="G3176" i="47"/>
  <c r="G3175" i="47"/>
  <c r="G3174" i="47"/>
  <c r="G3173" i="47"/>
  <c r="G3172" i="47"/>
  <c r="G3171" i="47"/>
  <c r="G3170" i="47"/>
  <c r="G3169" i="47"/>
  <c r="G3168" i="47"/>
  <c r="G3167" i="47"/>
  <c r="G3166" i="47"/>
  <c r="G3165" i="47"/>
  <c r="G3164" i="47"/>
  <c r="G3163" i="47"/>
  <c r="G3162" i="47"/>
  <c r="G3161" i="47"/>
  <c r="G3160" i="47"/>
  <c r="G3159" i="47"/>
  <c r="G3158" i="47"/>
  <c r="G3157" i="47"/>
  <c r="G3156" i="47"/>
  <c r="G3155" i="47"/>
  <c r="G3154" i="47"/>
  <c r="G3153" i="47"/>
  <c r="G3152" i="47"/>
  <c r="G3151" i="47"/>
  <c r="G3150" i="47"/>
  <c r="G3149" i="47"/>
  <c r="G3148" i="47"/>
  <c r="G3147" i="47"/>
  <c r="G3146" i="47"/>
  <c r="G3145" i="47"/>
  <c r="G3144" i="47"/>
  <c r="G3143" i="47"/>
  <c r="G3142" i="47"/>
  <c r="G3141" i="47"/>
  <c r="G3140" i="47"/>
  <c r="G3139" i="47"/>
  <c r="G3138" i="47"/>
  <c r="G3137" i="47"/>
  <c r="G3136" i="47"/>
  <c r="G3135" i="47"/>
  <c r="G3134" i="47"/>
  <c r="G3133" i="47"/>
  <c r="G3132" i="47"/>
  <c r="G3131" i="47"/>
  <c r="G3130" i="47"/>
  <c r="G3129" i="47"/>
  <c r="G3128" i="47"/>
  <c r="G3127" i="47"/>
  <c r="G3126" i="47"/>
  <c r="G3125" i="47"/>
  <c r="G3124" i="47"/>
  <c r="G3123" i="47"/>
  <c r="G3122" i="47"/>
  <c r="G3121" i="47"/>
  <c r="G3120" i="47"/>
  <c r="G3119" i="47"/>
  <c r="G3118" i="47"/>
  <c r="G3117" i="47"/>
  <c r="G3116" i="47"/>
  <c r="G3115" i="47"/>
  <c r="G3114" i="47"/>
  <c r="G3113" i="47"/>
  <c r="G3112" i="47"/>
  <c r="G3111" i="47"/>
  <c r="G3110" i="47"/>
  <c r="G3109" i="47"/>
  <c r="G3108" i="47"/>
  <c r="G3107" i="47"/>
  <c r="G3106" i="47"/>
  <c r="G3105" i="47"/>
  <c r="G3104" i="47"/>
  <c r="G3103" i="47"/>
  <c r="G3102" i="47"/>
  <c r="G3101" i="47"/>
  <c r="G3100" i="47"/>
  <c r="G3099" i="47"/>
  <c r="G3098" i="47"/>
  <c r="G3097" i="47"/>
  <c r="G3096" i="47"/>
  <c r="G3095" i="47"/>
  <c r="G3094" i="47"/>
  <c r="G3093" i="47"/>
  <c r="G3092" i="47"/>
  <c r="G3091" i="47"/>
  <c r="G3090" i="47"/>
  <c r="G3089" i="47"/>
  <c r="G3088" i="47"/>
  <c r="G3087" i="47"/>
  <c r="G3086" i="47"/>
  <c r="G3085" i="47"/>
  <c r="G3084" i="47"/>
  <c r="G3083" i="47"/>
  <c r="G3082" i="47"/>
  <c r="G3081" i="47"/>
  <c r="G3080" i="47"/>
  <c r="G3079" i="47"/>
  <c r="G3078" i="47"/>
  <c r="G3077" i="47"/>
  <c r="G3076" i="47"/>
  <c r="G3075" i="47"/>
  <c r="G3074" i="47"/>
  <c r="G3073" i="47"/>
  <c r="G3072" i="47"/>
  <c r="G3071" i="47"/>
  <c r="G3070" i="47"/>
  <c r="G3069" i="47"/>
  <c r="G3068" i="47"/>
  <c r="G3067" i="47"/>
  <c r="G3066" i="47"/>
  <c r="G3065" i="47"/>
  <c r="G3064" i="47"/>
  <c r="G3063" i="47"/>
  <c r="G3062" i="47"/>
  <c r="G3061" i="47"/>
  <c r="G3060" i="47"/>
  <c r="G3059" i="47"/>
  <c r="G3058" i="47"/>
  <c r="G3057" i="47"/>
  <c r="G3056" i="47"/>
  <c r="G3055" i="47"/>
  <c r="G3054" i="47"/>
  <c r="G3053" i="47"/>
  <c r="G3052" i="47"/>
  <c r="G3051" i="47"/>
  <c r="G3050" i="47"/>
  <c r="G3049" i="47"/>
  <c r="G3048" i="47"/>
  <c r="G3047" i="47"/>
  <c r="G3046" i="47"/>
  <c r="G3045" i="47"/>
  <c r="G3044" i="47"/>
  <c r="G3043" i="47"/>
  <c r="G3042" i="47"/>
  <c r="G3041" i="47"/>
  <c r="G3040" i="47"/>
  <c r="G3039" i="47"/>
  <c r="G3038" i="47"/>
  <c r="G3037" i="47"/>
  <c r="G3036" i="47"/>
  <c r="G3035" i="47"/>
  <c r="G3034" i="47"/>
  <c r="G3033" i="47"/>
  <c r="G3032" i="47"/>
  <c r="G3031" i="47"/>
  <c r="G3030" i="47"/>
  <c r="G3029" i="47"/>
  <c r="G3028" i="47"/>
  <c r="G3027" i="47"/>
  <c r="G3026" i="47"/>
  <c r="G3025" i="47"/>
  <c r="G3024" i="47"/>
  <c r="G3023" i="47"/>
  <c r="G3022" i="47"/>
  <c r="G3021" i="47"/>
  <c r="G3020" i="47"/>
  <c r="G3019" i="47"/>
  <c r="G3018" i="47"/>
  <c r="G3017" i="47"/>
  <c r="G3016" i="47"/>
  <c r="G3015" i="47"/>
  <c r="G3014" i="47"/>
  <c r="G3013" i="47"/>
  <c r="G3012" i="47"/>
  <c r="G3011" i="47"/>
  <c r="G3010" i="47"/>
  <c r="G3009" i="47"/>
  <c r="G3008" i="47"/>
  <c r="G3007" i="47"/>
  <c r="G3006" i="47"/>
  <c r="G3005" i="47"/>
  <c r="G3004" i="47"/>
  <c r="G3003" i="47"/>
  <c r="G3002" i="47"/>
  <c r="G3001" i="47"/>
  <c r="G3000" i="47"/>
  <c r="G2999" i="47"/>
  <c r="G2998" i="47"/>
  <c r="G2997" i="47"/>
  <c r="G2996" i="47"/>
  <c r="G2995" i="47"/>
  <c r="G2994" i="47"/>
  <c r="G2993" i="47"/>
  <c r="G2992" i="47"/>
  <c r="G2991" i="47"/>
  <c r="G2990" i="47"/>
  <c r="G2989" i="47"/>
  <c r="G2988" i="47"/>
  <c r="G2987" i="47"/>
  <c r="G2986" i="47"/>
  <c r="G2985" i="47"/>
  <c r="G2984" i="47"/>
  <c r="G2983" i="47"/>
  <c r="G2982" i="47"/>
  <c r="G2981" i="47"/>
  <c r="G2980" i="47"/>
  <c r="G2979" i="47"/>
  <c r="G2978" i="47"/>
  <c r="G2977" i="47"/>
  <c r="G2976" i="47"/>
  <c r="G2975" i="47"/>
  <c r="G2974" i="47"/>
  <c r="G2973" i="47"/>
  <c r="G2972" i="47"/>
  <c r="G2971" i="47"/>
  <c r="G2970" i="47"/>
  <c r="G2969" i="47"/>
  <c r="G2968" i="47"/>
  <c r="G2967" i="47"/>
  <c r="G2966" i="47"/>
  <c r="G2965" i="47"/>
  <c r="G2964" i="47"/>
  <c r="G2963" i="47"/>
  <c r="G2962" i="47"/>
  <c r="G2961" i="47"/>
  <c r="G2960" i="47"/>
  <c r="G2959" i="47"/>
  <c r="G2958" i="47"/>
  <c r="G2957" i="47"/>
  <c r="G2956" i="47"/>
  <c r="G2955" i="47"/>
  <c r="G2954" i="47"/>
  <c r="G2953" i="47"/>
  <c r="G2952" i="47"/>
  <c r="G2951" i="47"/>
  <c r="G2950" i="47"/>
  <c r="G2949" i="47"/>
  <c r="G2948" i="47"/>
  <c r="G2947" i="47"/>
  <c r="G2946" i="47"/>
  <c r="G2945" i="47"/>
  <c r="G2944" i="47"/>
  <c r="G2943" i="47"/>
  <c r="G2942" i="47"/>
  <c r="G2941" i="47"/>
  <c r="G2940" i="47"/>
  <c r="G2939" i="47"/>
  <c r="G2938" i="47"/>
  <c r="G2937" i="47"/>
  <c r="G2936" i="47"/>
  <c r="G2935" i="47"/>
  <c r="G2934" i="47"/>
  <c r="G2933" i="47"/>
  <c r="G2932" i="47"/>
  <c r="G2931" i="47"/>
  <c r="G2930" i="47"/>
  <c r="G2929" i="47"/>
  <c r="G2928" i="47"/>
  <c r="G2927" i="47"/>
  <c r="G2926" i="47"/>
  <c r="G2925" i="47"/>
  <c r="G2924" i="47"/>
  <c r="G2923" i="47"/>
  <c r="G2922" i="47"/>
  <c r="G2921" i="47"/>
  <c r="G2920" i="47"/>
  <c r="G2919" i="47"/>
  <c r="G2918" i="47"/>
  <c r="G2917" i="47"/>
  <c r="G2916" i="47"/>
  <c r="G2915" i="47"/>
  <c r="G2914" i="47"/>
  <c r="G2913" i="47"/>
  <c r="G2912" i="47"/>
  <c r="G2911" i="47"/>
  <c r="G2910" i="47"/>
  <c r="G2909" i="47"/>
  <c r="G2908" i="47"/>
  <c r="G2907" i="47"/>
  <c r="G2906" i="47"/>
  <c r="G2905" i="47"/>
  <c r="G2904" i="47"/>
  <c r="G2903" i="47"/>
  <c r="G2902" i="47"/>
  <c r="G2901" i="47"/>
  <c r="G2900" i="47"/>
  <c r="G2899" i="47"/>
  <c r="G2898" i="47"/>
  <c r="G2897" i="47"/>
  <c r="G2896" i="47"/>
  <c r="G2895" i="47"/>
  <c r="G2894" i="47"/>
  <c r="G2893" i="47"/>
  <c r="G2892" i="47"/>
  <c r="G2891" i="47"/>
  <c r="G2890" i="47"/>
  <c r="G2889" i="47"/>
  <c r="G2888" i="47"/>
  <c r="G2887" i="47"/>
  <c r="G2886" i="47"/>
  <c r="G2885" i="47"/>
  <c r="G2884" i="47"/>
  <c r="G2883" i="47"/>
  <c r="G2882" i="47"/>
  <c r="G2881" i="47"/>
  <c r="G2880" i="47"/>
  <c r="G2879" i="47"/>
  <c r="G2878" i="47"/>
  <c r="G2877" i="47"/>
  <c r="G2876" i="47"/>
  <c r="G2875" i="47"/>
  <c r="G2874" i="47"/>
  <c r="G2873" i="47"/>
  <c r="G2872" i="47"/>
  <c r="G2871" i="47"/>
  <c r="G2870" i="47"/>
  <c r="G2869" i="47"/>
  <c r="G2868" i="47"/>
  <c r="G2867" i="47"/>
  <c r="G2866" i="47"/>
  <c r="G2865" i="47"/>
  <c r="G2864" i="47"/>
  <c r="G2863" i="47"/>
  <c r="G2862" i="47"/>
  <c r="G2861" i="47"/>
  <c r="G2860" i="47"/>
  <c r="G2859" i="47"/>
  <c r="G2858" i="47"/>
  <c r="G2857" i="47"/>
  <c r="G2856" i="47"/>
  <c r="G2855" i="47"/>
  <c r="G2854" i="47"/>
  <c r="G2853" i="47"/>
  <c r="G2852" i="47"/>
  <c r="G2851" i="47"/>
  <c r="G2850" i="47"/>
  <c r="G2849" i="47"/>
  <c r="G2848" i="47"/>
  <c r="G2847" i="47"/>
  <c r="G2846" i="47"/>
  <c r="G2845" i="47"/>
  <c r="G2844" i="47"/>
  <c r="G2843" i="47"/>
  <c r="G2842" i="47"/>
  <c r="G2841" i="47"/>
  <c r="G2840" i="47"/>
  <c r="G2839" i="47"/>
  <c r="G2838" i="47"/>
  <c r="G2837" i="47"/>
  <c r="G2836" i="47"/>
  <c r="G2835" i="47"/>
  <c r="G2834" i="47"/>
  <c r="G2833" i="47"/>
  <c r="G2832" i="47"/>
  <c r="G2831" i="47"/>
  <c r="G2830" i="47"/>
  <c r="G2829" i="47"/>
  <c r="G2828" i="47"/>
  <c r="G2827" i="47"/>
  <c r="G2826" i="47"/>
  <c r="G2825" i="47"/>
  <c r="G2824" i="47"/>
  <c r="G2823" i="47"/>
  <c r="G2822" i="47"/>
  <c r="G2821" i="47"/>
  <c r="G2820" i="47"/>
  <c r="G2819" i="47"/>
  <c r="G2818" i="47"/>
  <c r="G2817" i="47"/>
  <c r="G2816" i="47"/>
  <c r="G2815" i="47"/>
  <c r="G2814" i="47"/>
  <c r="G2813" i="47"/>
  <c r="G2812" i="47"/>
  <c r="G2811" i="47"/>
  <c r="G2810" i="47"/>
  <c r="G2809" i="47"/>
  <c r="G2808" i="47"/>
  <c r="G2807" i="47"/>
  <c r="G2806" i="47"/>
  <c r="G2805" i="47"/>
  <c r="G2804" i="47"/>
  <c r="G2803" i="47"/>
  <c r="G2802" i="47"/>
  <c r="G2801" i="47"/>
  <c r="G2800" i="47"/>
  <c r="G2799" i="47"/>
  <c r="G2798" i="47"/>
  <c r="G2797" i="47"/>
  <c r="G2796" i="47"/>
  <c r="G2795" i="47"/>
  <c r="G2794" i="47"/>
  <c r="G2793" i="47"/>
  <c r="G2792" i="47"/>
  <c r="G2791" i="47"/>
  <c r="G2790" i="47"/>
  <c r="G2789" i="47"/>
  <c r="G2788" i="47"/>
  <c r="G2787" i="47"/>
  <c r="G2786" i="47"/>
  <c r="G2785" i="47"/>
  <c r="G2784" i="47"/>
  <c r="G2783" i="47"/>
  <c r="G2782" i="47"/>
  <c r="G2781" i="47"/>
  <c r="G2780" i="47"/>
  <c r="G2779" i="47"/>
  <c r="G2778" i="47"/>
  <c r="G2777" i="47"/>
  <c r="G2776" i="47"/>
  <c r="G2775" i="47"/>
  <c r="G2774" i="47"/>
  <c r="G2773" i="47"/>
  <c r="G2772" i="47"/>
  <c r="G2771" i="47"/>
  <c r="G2770" i="47"/>
  <c r="G2769" i="47"/>
  <c r="G2768" i="47"/>
  <c r="G2767" i="47"/>
  <c r="G2766" i="47"/>
  <c r="G2765" i="47"/>
  <c r="G2764" i="47"/>
  <c r="G2763" i="47"/>
  <c r="G2762" i="47"/>
  <c r="G2761" i="47"/>
  <c r="G2760" i="47"/>
  <c r="G2759" i="47"/>
  <c r="G2758" i="47"/>
  <c r="G2757" i="47"/>
  <c r="G2756" i="47"/>
  <c r="G2755" i="47"/>
  <c r="G2754" i="47"/>
  <c r="G2753" i="47"/>
  <c r="G2752" i="47"/>
  <c r="G2751" i="47"/>
  <c r="G2750" i="47"/>
  <c r="G2749" i="47"/>
  <c r="G2748" i="47"/>
  <c r="G2747" i="47"/>
  <c r="G2746" i="47"/>
  <c r="G2745" i="47"/>
  <c r="G2744" i="47"/>
  <c r="G2743" i="47"/>
  <c r="G2742" i="47"/>
  <c r="G2741" i="47"/>
  <c r="G2740" i="47"/>
  <c r="G2739" i="47"/>
  <c r="G2738" i="47"/>
  <c r="G2737" i="47"/>
  <c r="G2736" i="47"/>
  <c r="G2735" i="47"/>
  <c r="G2734" i="47"/>
  <c r="G2733" i="47"/>
  <c r="G2732" i="47"/>
  <c r="G2731" i="47"/>
  <c r="G2730" i="47"/>
  <c r="G2729" i="47"/>
  <c r="G2728" i="47"/>
  <c r="G2727" i="47"/>
  <c r="G2726" i="47"/>
  <c r="G2725" i="47"/>
  <c r="G2724" i="47"/>
  <c r="G2723" i="47"/>
  <c r="G2722" i="47"/>
  <c r="G2721" i="47"/>
  <c r="G2720" i="47"/>
  <c r="G2719" i="47"/>
  <c r="G2718" i="47"/>
  <c r="G2717" i="47"/>
  <c r="G2716" i="47"/>
  <c r="G2715" i="47"/>
  <c r="G2714" i="47"/>
  <c r="G2713" i="47"/>
  <c r="G2712" i="47"/>
  <c r="G2711" i="47"/>
  <c r="G2710" i="47"/>
  <c r="G2709" i="47"/>
  <c r="G2708" i="47"/>
  <c r="G2707" i="47"/>
  <c r="G2706" i="47"/>
  <c r="G2705" i="47"/>
  <c r="G2704" i="47"/>
  <c r="G2703" i="47"/>
  <c r="G2702" i="47"/>
  <c r="G2701" i="47"/>
  <c r="G2700" i="47"/>
  <c r="G2699" i="47"/>
  <c r="G2698" i="47"/>
  <c r="G2697" i="47"/>
  <c r="G2696" i="47"/>
  <c r="G2695" i="47"/>
  <c r="G2694" i="47"/>
  <c r="G2693" i="47"/>
  <c r="G2692" i="47"/>
  <c r="G2691" i="47"/>
  <c r="G2690" i="47"/>
  <c r="G2689" i="47"/>
  <c r="G2688" i="47"/>
  <c r="G2687" i="47"/>
  <c r="G2686" i="47"/>
  <c r="G2685" i="47"/>
  <c r="G2684" i="47"/>
  <c r="G2683" i="47"/>
  <c r="G2682" i="47"/>
  <c r="G2681" i="47"/>
  <c r="G2680" i="47"/>
  <c r="G2679" i="47"/>
  <c r="G2678" i="47"/>
  <c r="G2677" i="47"/>
  <c r="G2676" i="47"/>
  <c r="G2675" i="47"/>
  <c r="G2674" i="47"/>
  <c r="G2673" i="47"/>
  <c r="G2672" i="47"/>
  <c r="G2671" i="47"/>
  <c r="G2670" i="47"/>
  <c r="G2669" i="47"/>
  <c r="G2668" i="47"/>
  <c r="G2667" i="47"/>
  <c r="G2666" i="47"/>
  <c r="G2665" i="47"/>
  <c r="G2664" i="47"/>
  <c r="G2663" i="47"/>
  <c r="G2662" i="47"/>
  <c r="G2661" i="47"/>
  <c r="G2660" i="47"/>
  <c r="G2659" i="47"/>
  <c r="G2658" i="47"/>
  <c r="G2657" i="47"/>
  <c r="G2656" i="47"/>
  <c r="G2655" i="47"/>
  <c r="G2654" i="47"/>
  <c r="G2653" i="47"/>
  <c r="G2652" i="47"/>
  <c r="G2651" i="47"/>
  <c r="G2650" i="47"/>
  <c r="G2649" i="47"/>
  <c r="G2648" i="47"/>
  <c r="G2647" i="47"/>
  <c r="G2646" i="47"/>
  <c r="G2645" i="47"/>
  <c r="G2644" i="47"/>
  <c r="G2643" i="47"/>
  <c r="G2642" i="47"/>
  <c r="G2641" i="47"/>
  <c r="G2640" i="47"/>
  <c r="G2639" i="47"/>
  <c r="G2638" i="47"/>
  <c r="G2637" i="47"/>
  <c r="G2636" i="47"/>
  <c r="G2635" i="47"/>
  <c r="G2634" i="47"/>
  <c r="G2633" i="47"/>
  <c r="G2632" i="47"/>
  <c r="G2631" i="47"/>
  <c r="G2630" i="47"/>
  <c r="G2629" i="47"/>
  <c r="G2628" i="47"/>
  <c r="G2627" i="47"/>
  <c r="G2626" i="47"/>
  <c r="G2625" i="47"/>
  <c r="G2624" i="47"/>
  <c r="G2623" i="47"/>
  <c r="G2622" i="47"/>
  <c r="G2621" i="47"/>
  <c r="G2620" i="47"/>
  <c r="G2619" i="47"/>
  <c r="G2618" i="47"/>
  <c r="G2617" i="47"/>
  <c r="G2616" i="47"/>
  <c r="G2615" i="47"/>
  <c r="G2614" i="47"/>
  <c r="G2613" i="47"/>
  <c r="G2612" i="47"/>
  <c r="G2611" i="47"/>
  <c r="G2610" i="47"/>
  <c r="G2609" i="47"/>
  <c r="G2608" i="47"/>
  <c r="G2607" i="47"/>
  <c r="G2606" i="47"/>
  <c r="G2605" i="47"/>
  <c r="G2604" i="47"/>
  <c r="G2603" i="47"/>
  <c r="G2602" i="47"/>
  <c r="G2601" i="47"/>
  <c r="G2600" i="47"/>
  <c r="G2599" i="47"/>
  <c r="G2598" i="47"/>
  <c r="G2597" i="47"/>
  <c r="G2596" i="47"/>
  <c r="G2595" i="47"/>
  <c r="G2594" i="47"/>
  <c r="G2593" i="47"/>
  <c r="G2592" i="47"/>
  <c r="G2591" i="47"/>
  <c r="G2590" i="47"/>
  <c r="G2589" i="47"/>
  <c r="G2588" i="47"/>
  <c r="G2587" i="47"/>
  <c r="G2586" i="47"/>
  <c r="G2585" i="47"/>
  <c r="G2584" i="47"/>
  <c r="G2583" i="47"/>
  <c r="G2582" i="47"/>
  <c r="G2581" i="47"/>
  <c r="G2580" i="47"/>
  <c r="G2579" i="47"/>
  <c r="G2578" i="47"/>
  <c r="G2577" i="47"/>
  <c r="G2576" i="47"/>
  <c r="G2575" i="47"/>
  <c r="G2574" i="47"/>
  <c r="G2573" i="47"/>
  <c r="G2572" i="47"/>
  <c r="G2571" i="47"/>
  <c r="G2570" i="47"/>
  <c r="G2569" i="47"/>
  <c r="G2568" i="47"/>
  <c r="G2567" i="47"/>
  <c r="G2566" i="47"/>
  <c r="G2565" i="47"/>
  <c r="G2564" i="47"/>
  <c r="G2563" i="47"/>
  <c r="G2562" i="47"/>
  <c r="G2561" i="47"/>
  <c r="G2560" i="47"/>
  <c r="G2559" i="47"/>
  <c r="G2558" i="47"/>
  <c r="G2557" i="47"/>
  <c r="G2556" i="47"/>
  <c r="G2555" i="47"/>
  <c r="G2554" i="47"/>
  <c r="G2553" i="47"/>
  <c r="G2552" i="47"/>
  <c r="G2551" i="47"/>
  <c r="G2550" i="47"/>
  <c r="G2549" i="47"/>
  <c r="G2548" i="47"/>
  <c r="G2547" i="47"/>
  <c r="G2546" i="47"/>
  <c r="G2545" i="47"/>
  <c r="G2544" i="47"/>
  <c r="G2543" i="47"/>
  <c r="G2542" i="47"/>
  <c r="G2541" i="47"/>
  <c r="G2540" i="47"/>
  <c r="G2539" i="47"/>
  <c r="G2538" i="47"/>
  <c r="G2537" i="47"/>
  <c r="G2536" i="47"/>
  <c r="G2535" i="47"/>
  <c r="G2534" i="47"/>
  <c r="G2533" i="47"/>
  <c r="G2532" i="47"/>
  <c r="G2531" i="47"/>
  <c r="G2530" i="47"/>
  <c r="G2529" i="47"/>
  <c r="G2528" i="47"/>
  <c r="G2527" i="47"/>
  <c r="G2526" i="47"/>
  <c r="G2525" i="47"/>
  <c r="G2524" i="47"/>
  <c r="G2523" i="47"/>
  <c r="G2522" i="47"/>
  <c r="G2521" i="47"/>
  <c r="G2520" i="47"/>
  <c r="G2519" i="47"/>
  <c r="G2518" i="47"/>
  <c r="G2517" i="47"/>
  <c r="G2516" i="47"/>
  <c r="G2515" i="47"/>
  <c r="G2514" i="47"/>
  <c r="G2513" i="47"/>
  <c r="G2512" i="47"/>
  <c r="G2511" i="47"/>
  <c r="G2510" i="47"/>
  <c r="G2509" i="47"/>
  <c r="G2508" i="47"/>
  <c r="G2507" i="47"/>
  <c r="G2506" i="47"/>
  <c r="G2505" i="47"/>
  <c r="G2504" i="47"/>
  <c r="G2503" i="47"/>
  <c r="G2502" i="47"/>
  <c r="G2501" i="47"/>
  <c r="G2500" i="47"/>
  <c r="G2499" i="47"/>
  <c r="G2498" i="47"/>
  <c r="G2497" i="47"/>
  <c r="G2496" i="47"/>
  <c r="G2495" i="47"/>
  <c r="G2494" i="47"/>
  <c r="G2493" i="47"/>
  <c r="G2492" i="47"/>
  <c r="G2491" i="47"/>
  <c r="G2490" i="47"/>
  <c r="G2489" i="47"/>
  <c r="G2488" i="47"/>
  <c r="G2487" i="47"/>
  <c r="G2486" i="47"/>
  <c r="G2485" i="47"/>
  <c r="G2484" i="47"/>
  <c r="G2483" i="47"/>
  <c r="G2482" i="47"/>
  <c r="G2481" i="47"/>
  <c r="G2480" i="47"/>
  <c r="G2479" i="47"/>
  <c r="G2478" i="47"/>
  <c r="G2477" i="47"/>
  <c r="G2476" i="47"/>
  <c r="G2475" i="47"/>
  <c r="G2474" i="47"/>
  <c r="G2473" i="47"/>
  <c r="G2472" i="47"/>
  <c r="G2471" i="47"/>
  <c r="G2470" i="47"/>
  <c r="G2469" i="47"/>
  <c r="G2468" i="47"/>
  <c r="G2467" i="47"/>
  <c r="G2466" i="47"/>
  <c r="G2465" i="47"/>
  <c r="G2464" i="47"/>
  <c r="G2463" i="47"/>
  <c r="G2462" i="47"/>
  <c r="G2461" i="47"/>
  <c r="G2460" i="47"/>
  <c r="G2459" i="47"/>
  <c r="G2458" i="47"/>
  <c r="G2457" i="47"/>
  <c r="G2456" i="47"/>
  <c r="G2455" i="47"/>
  <c r="G2454" i="47"/>
  <c r="G2453" i="47"/>
  <c r="G2452" i="47"/>
  <c r="G2451" i="47"/>
  <c r="G2450" i="47"/>
  <c r="G2449" i="47"/>
  <c r="G2448" i="47"/>
  <c r="G2447" i="47"/>
  <c r="G2446" i="47"/>
  <c r="G2445" i="47"/>
  <c r="G2444" i="47"/>
  <c r="G2443" i="47"/>
  <c r="G2442" i="47"/>
  <c r="G2441" i="47"/>
  <c r="G2440" i="47"/>
  <c r="G2439" i="47"/>
  <c r="G2438" i="47"/>
  <c r="G2437" i="47"/>
  <c r="G2436" i="47"/>
  <c r="G2435" i="47"/>
  <c r="G2434" i="47"/>
  <c r="G2433" i="47"/>
  <c r="G2432" i="47"/>
  <c r="G2431" i="47"/>
  <c r="G2430" i="47"/>
  <c r="G2429" i="47"/>
  <c r="G2428" i="47"/>
  <c r="G2427" i="47"/>
  <c r="G2426" i="47"/>
  <c r="G2425" i="47"/>
  <c r="G2424" i="47"/>
  <c r="G2423" i="47"/>
  <c r="G2422" i="47"/>
  <c r="G2421" i="47"/>
  <c r="G2420" i="47"/>
  <c r="G2419" i="47"/>
  <c r="G2418" i="47"/>
  <c r="G2417" i="47"/>
  <c r="G2416" i="47"/>
  <c r="G2415" i="47"/>
  <c r="G2414" i="47"/>
  <c r="G2413" i="47"/>
  <c r="G2412" i="47"/>
  <c r="G2411" i="47"/>
  <c r="G2410" i="47"/>
  <c r="G2409" i="47"/>
  <c r="G2408" i="47"/>
  <c r="G2407" i="47"/>
  <c r="G2406" i="47"/>
  <c r="G2405" i="47"/>
  <c r="G2404" i="47"/>
  <c r="G2403" i="47"/>
  <c r="G2402" i="47"/>
  <c r="G2401" i="47"/>
  <c r="G2400" i="47"/>
  <c r="G2399" i="47"/>
  <c r="G2398" i="47"/>
  <c r="G2397" i="47"/>
  <c r="G2396" i="47"/>
  <c r="G2395" i="47"/>
  <c r="G2394" i="47"/>
  <c r="G2393" i="47"/>
  <c r="G2392" i="47"/>
  <c r="G2391" i="47"/>
  <c r="G2390" i="47"/>
  <c r="G2389" i="47"/>
  <c r="G2388" i="47"/>
  <c r="G2387" i="47"/>
  <c r="G2386" i="47"/>
  <c r="G2385" i="47"/>
  <c r="G2384" i="47"/>
  <c r="G2383" i="47"/>
  <c r="G2382" i="47"/>
  <c r="G2381" i="47"/>
  <c r="G2380" i="47"/>
  <c r="G2379" i="47"/>
  <c r="G2378" i="47"/>
  <c r="G2377" i="47"/>
  <c r="G2376" i="47"/>
  <c r="G2375" i="47"/>
  <c r="G2374" i="47"/>
  <c r="G2373" i="47"/>
  <c r="G2372" i="47"/>
  <c r="G2371" i="47"/>
  <c r="G2370" i="47"/>
  <c r="G2369" i="47"/>
  <c r="G2368" i="47"/>
  <c r="G2367" i="47"/>
  <c r="G2366" i="47"/>
  <c r="G2365" i="47"/>
  <c r="G2364" i="47"/>
  <c r="G2363" i="47"/>
  <c r="G2362" i="47"/>
  <c r="G2361" i="47"/>
  <c r="G2360" i="47"/>
  <c r="G2359" i="47"/>
  <c r="G2358" i="47"/>
  <c r="G2357" i="47"/>
  <c r="G2356" i="47"/>
  <c r="G2355" i="47"/>
  <c r="G2354" i="47"/>
  <c r="G2353" i="47"/>
  <c r="G2352" i="47"/>
  <c r="G2351" i="47"/>
  <c r="G2350" i="47"/>
  <c r="G2349" i="47"/>
  <c r="G2348" i="47"/>
  <c r="G2347" i="47"/>
  <c r="G2346" i="47"/>
  <c r="G2345" i="47"/>
  <c r="G2344" i="47"/>
  <c r="G2343" i="47"/>
  <c r="G2342" i="47"/>
  <c r="G2341" i="47"/>
  <c r="G2340" i="47"/>
  <c r="G2339" i="47"/>
  <c r="G2338" i="47"/>
  <c r="G2337" i="47"/>
  <c r="G2336" i="47"/>
  <c r="G2335" i="47"/>
  <c r="G2334" i="47"/>
  <c r="G2333" i="47"/>
  <c r="G2332" i="47"/>
  <c r="G2331" i="47"/>
  <c r="G2330" i="47"/>
  <c r="G2329" i="47"/>
  <c r="G2328" i="47"/>
  <c r="G2327" i="47"/>
  <c r="G2326" i="47"/>
  <c r="G2325" i="47"/>
  <c r="G2324" i="47"/>
  <c r="G2323" i="47"/>
  <c r="G2322" i="47"/>
  <c r="G2321" i="47"/>
  <c r="G2320" i="47"/>
  <c r="G2319" i="47"/>
  <c r="G2318" i="47"/>
  <c r="G2317" i="47"/>
  <c r="G2316" i="47"/>
  <c r="G2315" i="47"/>
  <c r="G2314" i="47"/>
  <c r="G2313" i="47"/>
  <c r="G2312" i="47"/>
  <c r="G2311" i="47"/>
  <c r="G2310" i="47"/>
  <c r="G2309" i="47"/>
  <c r="G2308" i="47"/>
  <c r="G2307" i="47"/>
  <c r="G2306" i="47"/>
  <c r="G2305" i="47"/>
  <c r="G2304" i="47"/>
  <c r="G2303" i="47"/>
  <c r="G2302" i="47"/>
  <c r="G2301" i="47"/>
  <c r="G2300" i="47"/>
  <c r="G2299" i="47"/>
  <c r="G2298" i="47"/>
  <c r="G2297" i="47"/>
  <c r="G2296" i="47"/>
  <c r="G2295" i="47"/>
  <c r="G2294" i="47"/>
  <c r="G2293" i="47"/>
  <c r="G2292" i="47"/>
  <c r="G2291" i="47"/>
  <c r="G2290" i="47"/>
  <c r="G2289" i="47"/>
  <c r="G2288" i="47"/>
  <c r="G2287" i="47"/>
  <c r="G2286" i="47"/>
  <c r="G2285" i="47"/>
  <c r="G2284" i="47"/>
  <c r="G2283" i="47"/>
  <c r="G2282" i="47"/>
  <c r="G2281" i="47"/>
  <c r="G2280" i="47"/>
  <c r="G2279" i="47"/>
  <c r="G2278" i="47"/>
  <c r="G2277" i="47"/>
  <c r="G2276" i="47"/>
  <c r="G2275" i="47"/>
  <c r="G2274" i="47"/>
  <c r="G2273" i="47"/>
  <c r="G2272" i="47"/>
  <c r="G2271" i="47"/>
  <c r="G2270" i="47"/>
  <c r="G2269" i="47"/>
  <c r="G2268" i="47"/>
  <c r="G2267" i="47"/>
  <c r="G2266" i="47"/>
  <c r="G2265" i="47"/>
  <c r="G2264" i="47"/>
  <c r="G2263" i="47"/>
  <c r="G2262" i="47"/>
  <c r="G2261" i="47"/>
  <c r="G2260" i="47"/>
  <c r="G2259" i="47"/>
  <c r="G2258" i="47"/>
  <c r="G2257" i="47"/>
  <c r="G2256" i="47"/>
  <c r="G2255" i="47"/>
  <c r="G2254" i="47"/>
  <c r="G2253" i="47"/>
  <c r="G2252" i="47"/>
  <c r="G2251" i="47"/>
  <c r="G2250" i="47"/>
  <c r="G2249" i="47"/>
  <c r="G2248" i="47"/>
  <c r="G2247" i="47"/>
  <c r="G2246" i="47"/>
  <c r="G2245" i="47"/>
  <c r="G2244" i="47"/>
  <c r="G2243" i="47"/>
  <c r="G2242" i="47"/>
  <c r="G2241" i="47"/>
  <c r="G2240" i="47"/>
  <c r="G2239" i="47"/>
  <c r="G2238" i="47"/>
  <c r="G2237" i="47"/>
  <c r="G2236" i="47"/>
  <c r="G2235" i="47"/>
  <c r="G2234" i="47"/>
  <c r="G2233" i="47"/>
  <c r="G2232" i="47"/>
  <c r="G2231" i="47"/>
  <c r="G2230" i="47"/>
  <c r="G2229" i="47"/>
  <c r="G2228" i="47"/>
  <c r="G2227" i="47"/>
  <c r="G2226" i="47"/>
  <c r="G2225" i="47"/>
  <c r="G2224" i="47"/>
  <c r="G2223" i="47"/>
  <c r="G2222" i="47"/>
  <c r="G2221" i="47"/>
  <c r="G2220" i="47"/>
  <c r="G2219" i="47"/>
  <c r="G2218" i="47"/>
  <c r="G2217" i="47"/>
  <c r="G2216" i="47"/>
  <c r="G2215" i="47"/>
  <c r="G2214" i="47"/>
  <c r="G2213" i="47"/>
  <c r="G2212" i="47"/>
  <c r="G2211" i="47"/>
  <c r="G2210" i="47"/>
  <c r="G2209" i="47"/>
  <c r="G2208" i="47"/>
  <c r="G2207" i="47"/>
  <c r="G2206" i="47"/>
  <c r="G2205" i="47"/>
  <c r="G2204" i="47"/>
  <c r="G2203" i="47"/>
  <c r="G2202" i="47"/>
  <c r="G2201" i="47"/>
  <c r="G2200" i="47"/>
  <c r="G2199" i="47"/>
  <c r="G2198" i="47"/>
  <c r="G2197" i="47"/>
  <c r="G2196" i="47"/>
  <c r="G2195" i="47"/>
  <c r="G2194" i="47"/>
  <c r="G2193" i="47"/>
  <c r="G2192" i="47"/>
  <c r="G2191" i="47"/>
  <c r="G2190" i="47"/>
  <c r="G2189" i="47"/>
  <c r="G2188" i="47"/>
  <c r="G2187" i="47"/>
  <c r="G2186" i="47"/>
  <c r="G2185" i="47"/>
  <c r="G2184" i="47"/>
  <c r="G2183" i="47"/>
  <c r="G2182" i="47"/>
  <c r="G2181" i="47"/>
  <c r="G2180" i="47"/>
  <c r="G2179" i="47"/>
  <c r="G2178" i="47"/>
  <c r="G2177" i="47"/>
  <c r="G2176" i="47"/>
  <c r="G2175" i="47"/>
  <c r="G2174" i="47"/>
  <c r="G2173" i="47"/>
  <c r="G2172" i="47"/>
  <c r="G2171" i="47"/>
  <c r="G2170" i="47"/>
  <c r="G2169" i="47"/>
  <c r="G2168" i="47"/>
  <c r="G2167" i="47"/>
  <c r="G2166" i="47"/>
  <c r="G2165" i="47"/>
  <c r="G2164" i="47"/>
  <c r="G2163" i="47"/>
  <c r="G2162" i="47"/>
  <c r="G2161" i="47"/>
  <c r="G2160" i="47"/>
  <c r="G2159" i="47"/>
  <c r="G2158" i="47"/>
  <c r="G2157" i="47"/>
  <c r="G2156" i="47"/>
  <c r="G2155" i="47"/>
  <c r="G2154" i="47"/>
  <c r="G2153" i="47"/>
  <c r="G2152" i="47"/>
  <c r="G2151" i="47"/>
  <c r="G2150" i="47"/>
  <c r="G2149" i="47"/>
  <c r="G2148" i="47"/>
  <c r="G2147" i="47"/>
  <c r="G2146" i="47"/>
  <c r="G2145" i="47"/>
  <c r="G2144" i="47"/>
  <c r="G2143" i="47"/>
  <c r="G2142" i="47"/>
  <c r="G2141" i="47"/>
  <c r="G2140" i="47"/>
  <c r="G2139" i="47"/>
  <c r="G2138" i="47"/>
  <c r="G2137" i="47"/>
  <c r="G2136" i="47"/>
  <c r="G2135" i="47"/>
  <c r="G2134" i="47"/>
  <c r="G2133" i="47"/>
  <c r="G2132" i="47"/>
  <c r="G2131" i="47"/>
  <c r="G2130" i="47"/>
  <c r="G2129" i="47"/>
  <c r="G2128" i="47"/>
  <c r="G2127" i="47"/>
  <c r="G2126" i="47"/>
  <c r="G2125" i="47"/>
  <c r="G2124" i="47"/>
  <c r="G2123" i="47"/>
  <c r="G2122" i="47"/>
  <c r="G2121" i="47"/>
  <c r="G2120" i="47"/>
  <c r="G2119" i="47"/>
  <c r="G2118" i="47"/>
  <c r="G2117" i="47"/>
  <c r="G2116" i="47"/>
  <c r="G2115" i="47"/>
  <c r="G2114" i="47"/>
  <c r="G2113" i="47"/>
  <c r="G2112" i="47"/>
  <c r="G2111" i="47"/>
  <c r="G2110" i="47"/>
  <c r="G2109" i="47"/>
  <c r="G2108" i="47"/>
  <c r="G2107" i="47"/>
  <c r="G2106" i="47"/>
  <c r="G2105" i="47"/>
  <c r="G2104" i="47"/>
  <c r="G2103" i="47"/>
  <c r="G2102" i="47"/>
  <c r="G2101" i="47"/>
  <c r="G2100" i="47"/>
  <c r="G2099" i="47"/>
  <c r="G2098" i="47"/>
  <c r="G2097" i="47"/>
  <c r="G2096" i="47"/>
  <c r="G2095" i="47"/>
  <c r="G2094" i="47"/>
  <c r="G2093" i="47"/>
  <c r="G2092" i="47"/>
  <c r="G2091" i="47"/>
  <c r="G2090" i="47"/>
  <c r="G2089" i="47"/>
  <c r="G2088" i="47"/>
  <c r="G2087" i="47"/>
  <c r="G2086" i="47"/>
  <c r="G2085" i="47"/>
  <c r="G2084" i="47"/>
  <c r="G2083" i="47"/>
  <c r="G2082" i="47"/>
  <c r="G2081" i="47"/>
  <c r="G2080" i="47"/>
  <c r="G2079" i="47"/>
  <c r="G2078" i="47"/>
  <c r="G2077" i="47"/>
  <c r="G2076" i="47"/>
  <c r="G2075" i="47"/>
  <c r="G2074" i="47"/>
  <c r="G2073" i="47"/>
  <c r="G2072" i="47"/>
  <c r="G2071" i="47"/>
  <c r="G2070" i="47"/>
  <c r="G2069" i="47"/>
  <c r="G2068" i="47"/>
  <c r="G2067" i="47"/>
  <c r="G2066" i="47"/>
  <c r="G2065" i="47"/>
  <c r="G2064" i="47"/>
  <c r="G2063" i="47"/>
  <c r="G2062" i="47"/>
  <c r="G2061" i="47"/>
  <c r="G2060" i="47"/>
  <c r="G2059" i="47"/>
  <c r="G2058" i="47"/>
  <c r="G2057" i="47"/>
  <c r="G2056" i="47"/>
  <c r="G2055" i="47"/>
  <c r="G2054" i="47"/>
  <c r="G2053" i="47"/>
  <c r="G2052" i="47"/>
  <c r="G2051" i="47"/>
  <c r="G2050" i="47"/>
  <c r="G2049" i="47"/>
  <c r="G2048" i="47"/>
  <c r="G2047" i="47"/>
  <c r="G2046" i="47"/>
  <c r="G2045" i="47"/>
  <c r="G2044" i="47"/>
  <c r="G2043" i="47"/>
  <c r="G2042" i="47"/>
  <c r="G2041" i="47"/>
  <c r="G2040" i="47"/>
  <c r="G2039" i="47"/>
  <c r="G2038" i="47"/>
  <c r="G2037" i="47"/>
  <c r="G2036" i="47"/>
  <c r="G2035" i="47"/>
  <c r="G2034" i="47"/>
  <c r="G2033" i="47"/>
  <c r="G2032" i="47"/>
  <c r="G2031" i="47"/>
  <c r="G2030" i="47"/>
  <c r="G2029" i="47"/>
  <c r="G2028" i="47"/>
  <c r="G2027" i="47"/>
  <c r="G2026" i="47"/>
  <c r="G2025" i="47"/>
  <c r="G2024" i="47"/>
  <c r="G2023" i="47"/>
  <c r="G2022" i="47"/>
  <c r="G2021" i="47"/>
  <c r="G2020" i="47"/>
  <c r="G2019" i="47"/>
  <c r="G2018" i="47"/>
  <c r="G2017" i="47"/>
  <c r="G2016" i="47"/>
  <c r="G2015" i="47"/>
  <c r="G2014" i="47"/>
  <c r="G2013" i="47"/>
  <c r="G2012" i="47"/>
  <c r="G2011" i="47"/>
  <c r="G2010" i="47"/>
  <c r="G2009" i="47"/>
  <c r="G2008" i="47"/>
  <c r="G2007" i="47"/>
  <c r="G2006" i="47"/>
  <c r="G2005" i="47"/>
  <c r="G2004" i="47"/>
  <c r="G2003" i="47"/>
  <c r="G2002" i="47"/>
  <c r="G2001" i="47"/>
  <c r="G2000" i="47"/>
  <c r="G1999" i="47"/>
  <c r="G1998" i="47"/>
  <c r="G1997" i="47"/>
  <c r="G1996" i="47"/>
  <c r="G1995" i="47"/>
  <c r="G1994" i="47"/>
  <c r="G1993" i="47"/>
  <c r="G1992" i="47"/>
  <c r="G1991" i="47"/>
  <c r="G1990" i="47"/>
  <c r="G1989" i="47"/>
  <c r="G1988" i="47"/>
  <c r="G1987" i="47"/>
  <c r="G1986" i="47"/>
  <c r="G1985" i="47"/>
  <c r="G1984" i="47"/>
  <c r="G1983" i="47"/>
  <c r="G1982" i="47"/>
  <c r="G1981" i="47"/>
  <c r="G1980" i="47"/>
  <c r="G1979" i="47"/>
  <c r="G1978" i="47"/>
  <c r="G1977" i="47"/>
  <c r="G1976" i="47"/>
  <c r="G1975" i="47"/>
  <c r="G1974" i="47"/>
  <c r="G1973" i="47"/>
  <c r="G1972" i="47"/>
  <c r="G1971" i="47"/>
  <c r="G1970" i="47"/>
  <c r="G1969" i="47"/>
  <c r="G1968" i="47"/>
  <c r="G1967" i="47"/>
  <c r="G1966" i="47"/>
  <c r="G1965" i="47"/>
  <c r="G1964" i="47"/>
  <c r="G1963" i="47"/>
  <c r="G1962" i="47"/>
  <c r="G1961" i="47"/>
  <c r="G1960" i="47"/>
  <c r="G1959" i="47"/>
  <c r="G1958" i="47"/>
  <c r="G1957" i="47"/>
  <c r="G1956" i="47"/>
  <c r="G1955" i="47"/>
  <c r="G1954" i="47"/>
  <c r="G1953" i="47"/>
  <c r="G1952" i="47"/>
  <c r="G1951" i="47"/>
  <c r="G1950" i="47"/>
  <c r="G1949" i="47"/>
  <c r="G1948" i="47"/>
  <c r="G1947" i="47"/>
  <c r="G1946" i="47"/>
  <c r="G1945" i="47"/>
  <c r="G1944" i="47"/>
  <c r="G1943" i="47"/>
  <c r="G1942" i="47"/>
  <c r="G1941" i="47"/>
  <c r="G1940" i="47"/>
  <c r="G1939" i="47"/>
  <c r="G1938" i="47"/>
  <c r="G1937" i="47"/>
  <c r="G1936" i="47"/>
  <c r="G1935" i="47"/>
  <c r="G1934" i="47"/>
  <c r="G1933" i="47"/>
  <c r="G1932" i="47"/>
  <c r="G1931" i="47"/>
  <c r="G1930" i="47"/>
  <c r="G1929" i="47"/>
  <c r="G1928" i="47"/>
  <c r="G1927" i="47"/>
  <c r="G1926" i="47"/>
  <c r="G1925" i="47"/>
  <c r="G1924" i="47"/>
  <c r="G1923" i="47"/>
  <c r="G1922" i="47"/>
  <c r="G1921" i="47"/>
  <c r="G1920" i="47"/>
  <c r="G1919" i="47"/>
  <c r="G1918" i="47"/>
  <c r="G1917" i="47"/>
  <c r="G1916" i="47"/>
  <c r="G1915" i="47"/>
  <c r="G1914" i="47"/>
  <c r="G1913" i="47"/>
  <c r="G1912" i="47"/>
  <c r="G1911" i="47"/>
  <c r="G1910" i="47"/>
  <c r="G1909" i="47"/>
  <c r="G1908" i="47"/>
  <c r="G1907" i="47"/>
  <c r="G1906" i="47"/>
  <c r="G1905" i="47"/>
  <c r="G1904" i="47"/>
  <c r="G1903" i="47"/>
  <c r="G1902" i="47"/>
  <c r="G1901" i="47"/>
  <c r="G1900" i="47"/>
  <c r="G1899" i="47"/>
  <c r="G1898" i="47"/>
  <c r="G1897" i="47"/>
  <c r="G1896" i="47"/>
  <c r="G1895" i="47"/>
  <c r="G1894" i="47"/>
  <c r="G1893" i="47"/>
  <c r="G1892" i="47"/>
  <c r="G1891" i="47"/>
  <c r="G1890" i="47"/>
  <c r="G1889" i="47"/>
  <c r="G1888" i="47"/>
  <c r="G1887" i="47"/>
  <c r="G1886" i="47"/>
  <c r="G1885" i="47"/>
  <c r="G1884" i="47"/>
  <c r="G1883" i="47"/>
  <c r="G1882" i="47"/>
  <c r="G1881" i="47"/>
  <c r="G1880" i="47"/>
  <c r="G1879" i="47"/>
  <c r="G1878" i="47"/>
  <c r="G1877" i="47"/>
  <c r="G1876" i="47"/>
  <c r="G1875" i="47"/>
  <c r="G1874" i="47"/>
  <c r="G1873" i="47"/>
  <c r="G1872" i="47"/>
  <c r="G1871" i="47"/>
  <c r="G1870" i="47"/>
  <c r="G1869" i="47"/>
  <c r="G1868" i="47"/>
  <c r="G1867" i="47"/>
  <c r="G1866" i="47"/>
  <c r="G1865" i="47"/>
  <c r="G1864" i="47"/>
  <c r="G1863" i="47"/>
  <c r="G1862" i="47"/>
  <c r="G1861" i="47"/>
  <c r="G1860" i="47"/>
  <c r="G1859" i="47"/>
  <c r="G1858" i="47"/>
  <c r="G1857" i="47"/>
  <c r="G1856" i="47"/>
  <c r="G1855" i="47"/>
  <c r="G1854" i="47"/>
  <c r="G1853" i="47"/>
  <c r="G1852" i="47"/>
  <c r="G1851" i="47"/>
  <c r="G1850" i="47"/>
  <c r="G1849" i="47"/>
  <c r="G1848" i="47"/>
  <c r="G1847" i="47"/>
  <c r="G1846" i="47"/>
  <c r="G1845" i="47"/>
  <c r="G1844" i="47"/>
  <c r="G1843" i="47"/>
  <c r="G1842" i="47"/>
  <c r="G1841" i="47"/>
  <c r="G1840" i="47"/>
  <c r="G1839" i="47"/>
  <c r="G1838" i="47"/>
  <c r="G1837" i="47"/>
  <c r="G1836" i="47"/>
  <c r="G1835" i="47"/>
  <c r="G1834" i="47"/>
  <c r="G1833" i="47"/>
  <c r="G1832" i="47"/>
  <c r="G1831" i="47"/>
  <c r="G1830" i="47"/>
  <c r="G1829" i="47"/>
  <c r="G1828" i="47"/>
  <c r="G1827" i="47"/>
  <c r="G1826" i="47"/>
  <c r="G1825" i="47"/>
  <c r="G1824" i="47"/>
  <c r="G1823" i="47"/>
  <c r="G1822" i="47"/>
  <c r="G1821" i="47"/>
  <c r="G1820" i="47"/>
  <c r="G1819" i="47"/>
  <c r="G1818" i="47"/>
  <c r="G1817" i="47"/>
  <c r="G1816" i="47"/>
  <c r="G1815" i="47"/>
  <c r="G1814" i="47"/>
  <c r="G1813" i="47"/>
  <c r="G1812" i="47"/>
  <c r="G1811" i="47"/>
  <c r="G1810" i="47"/>
  <c r="G1809" i="47"/>
  <c r="G1808" i="47"/>
  <c r="G1807" i="47"/>
  <c r="G1806" i="47"/>
  <c r="G1805" i="47"/>
  <c r="G1804" i="47"/>
  <c r="G1803" i="47"/>
  <c r="G1802" i="47"/>
  <c r="G1801" i="47"/>
  <c r="G1800" i="47"/>
  <c r="G1799" i="47"/>
  <c r="G1798" i="47"/>
  <c r="G1797" i="47"/>
  <c r="G1796" i="47"/>
  <c r="G1795" i="47"/>
  <c r="G1794" i="47"/>
  <c r="G1793" i="47"/>
  <c r="G1792" i="47"/>
  <c r="G1791" i="47"/>
  <c r="G1790" i="47"/>
  <c r="G1789" i="47"/>
  <c r="G1788" i="47"/>
  <c r="G1787" i="47"/>
  <c r="G1786" i="47"/>
  <c r="G1785" i="47"/>
  <c r="G1784" i="47"/>
  <c r="G1783" i="47"/>
  <c r="G1782" i="47"/>
  <c r="G1781" i="47"/>
  <c r="G1780" i="47"/>
  <c r="G1779" i="47"/>
  <c r="G1778" i="47"/>
  <c r="G1777" i="47"/>
  <c r="G1776" i="47"/>
  <c r="G1775" i="47"/>
  <c r="G1774" i="47"/>
  <c r="G1773" i="47"/>
  <c r="G1772" i="47"/>
  <c r="G1771" i="47"/>
  <c r="G1770" i="47"/>
  <c r="G1769" i="47"/>
  <c r="G1768" i="47"/>
  <c r="G1767" i="47"/>
  <c r="G1766" i="47"/>
  <c r="G1765" i="47"/>
  <c r="G1764" i="47"/>
  <c r="G1763" i="47"/>
  <c r="G1762" i="47"/>
  <c r="G1761" i="47"/>
  <c r="G1760" i="47"/>
  <c r="G1759" i="47"/>
  <c r="G1758" i="47"/>
  <c r="G1757" i="47"/>
  <c r="G1756" i="47"/>
  <c r="G1755" i="47"/>
  <c r="G1754" i="47"/>
  <c r="G1753" i="47"/>
  <c r="G1752" i="47"/>
  <c r="G1751" i="47"/>
  <c r="G1750" i="47"/>
  <c r="G1749" i="47"/>
  <c r="G1748" i="47"/>
  <c r="G1747" i="47"/>
  <c r="G1746" i="47"/>
  <c r="G1745" i="47"/>
  <c r="G1744" i="47"/>
  <c r="G1743" i="47"/>
  <c r="G1742" i="47"/>
  <c r="G1741" i="47"/>
  <c r="G1740" i="47"/>
  <c r="G1739" i="47"/>
  <c r="G1738" i="47"/>
  <c r="G1737" i="47"/>
  <c r="G1736" i="47"/>
  <c r="G1735" i="47"/>
  <c r="G1734" i="47"/>
  <c r="G1733" i="47"/>
  <c r="G1732" i="47"/>
  <c r="G1731" i="47"/>
  <c r="G1730" i="47"/>
  <c r="G1729" i="47"/>
  <c r="G1728" i="47"/>
  <c r="G1727" i="47"/>
  <c r="G1726" i="47"/>
  <c r="G1725" i="47"/>
  <c r="G1724" i="47"/>
  <c r="G1723" i="47"/>
  <c r="G1722" i="47"/>
  <c r="G1721" i="47"/>
  <c r="G1720" i="47"/>
  <c r="G1719" i="47"/>
  <c r="G1718" i="47"/>
  <c r="G1717" i="47"/>
  <c r="G1716" i="47"/>
  <c r="G1715" i="47"/>
  <c r="G1714" i="47"/>
  <c r="G1713" i="47"/>
  <c r="G1712" i="47"/>
  <c r="G1711" i="47"/>
  <c r="G1710" i="47"/>
  <c r="G1709" i="47"/>
  <c r="G1708" i="47"/>
  <c r="G1707" i="47"/>
  <c r="G1706" i="47"/>
  <c r="G1705" i="47"/>
  <c r="G1704" i="47"/>
  <c r="G1703" i="47"/>
  <c r="G1702" i="47"/>
  <c r="G1701" i="47"/>
  <c r="G1700" i="47"/>
  <c r="G1699" i="47"/>
  <c r="G1698" i="47"/>
  <c r="G1697" i="47"/>
  <c r="G1696" i="47"/>
  <c r="G1695" i="47"/>
  <c r="G1694" i="47"/>
  <c r="G1693" i="47"/>
  <c r="G1692" i="47"/>
  <c r="G1691" i="47"/>
  <c r="G1690" i="47"/>
  <c r="G1689" i="47"/>
  <c r="G1688" i="47"/>
  <c r="G1687" i="47"/>
  <c r="G1686" i="47"/>
  <c r="G1685" i="47"/>
  <c r="G1684" i="47"/>
  <c r="G1683" i="47"/>
  <c r="G1682" i="47"/>
  <c r="G1681" i="47"/>
  <c r="G1680" i="47"/>
  <c r="G1679" i="47"/>
  <c r="G1678" i="47"/>
  <c r="G1677" i="47"/>
  <c r="G1676" i="47"/>
  <c r="G1675" i="47"/>
  <c r="G1674" i="47"/>
  <c r="G1673" i="47"/>
  <c r="G1672" i="47"/>
  <c r="G1671" i="47"/>
  <c r="G1670" i="47"/>
  <c r="G1669" i="47"/>
  <c r="G1668" i="47"/>
  <c r="G1667" i="47"/>
  <c r="G1666" i="47"/>
  <c r="G1665" i="47"/>
  <c r="G1664" i="47"/>
  <c r="G1663" i="47"/>
  <c r="G1662" i="47"/>
  <c r="G1661" i="47"/>
  <c r="G1660" i="47"/>
  <c r="G1659" i="47"/>
  <c r="G1658" i="47"/>
  <c r="G1657" i="47"/>
  <c r="G1656" i="47"/>
  <c r="G1655" i="47"/>
  <c r="G1654" i="47"/>
  <c r="G1653" i="47"/>
  <c r="G1652" i="47"/>
  <c r="G1651" i="47"/>
  <c r="G1650" i="47"/>
  <c r="G1649" i="47"/>
  <c r="G1648" i="47"/>
  <c r="G1647" i="47"/>
  <c r="G1646" i="47"/>
  <c r="G1645" i="47"/>
  <c r="G1644" i="47"/>
  <c r="G1643" i="47"/>
  <c r="G1642" i="47"/>
  <c r="G1641" i="47"/>
  <c r="G1640" i="47"/>
  <c r="G1639" i="47"/>
  <c r="G1638" i="47"/>
  <c r="G1637" i="47"/>
  <c r="G1636" i="47"/>
  <c r="G1635" i="47"/>
  <c r="G1634" i="47"/>
  <c r="G1633" i="47"/>
  <c r="G1632" i="47"/>
  <c r="G1631" i="47"/>
  <c r="G1630" i="47"/>
  <c r="G1629" i="47"/>
  <c r="G1628" i="47"/>
  <c r="G1627" i="47"/>
  <c r="G1626" i="47"/>
  <c r="G1625" i="47"/>
  <c r="G1624" i="47"/>
  <c r="G1623" i="47"/>
  <c r="G1622" i="47"/>
  <c r="G1621" i="47"/>
  <c r="G1620" i="47"/>
  <c r="G1619" i="47"/>
  <c r="G1618" i="47"/>
  <c r="G1617" i="47"/>
  <c r="G1616" i="47"/>
  <c r="G1615" i="47"/>
  <c r="G1614" i="47"/>
  <c r="G1613" i="47"/>
  <c r="G1612" i="47"/>
  <c r="G1611" i="47"/>
  <c r="G1610" i="47"/>
  <c r="G1609" i="47"/>
  <c r="G1608" i="47"/>
  <c r="G1607" i="47"/>
  <c r="G1606" i="47"/>
  <c r="G1605" i="47"/>
  <c r="G1604" i="47"/>
  <c r="G1603" i="47"/>
  <c r="G1602" i="47"/>
  <c r="G1601" i="47"/>
  <c r="G1600" i="47"/>
  <c r="G1599" i="47"/>
  <c r="G1598" i="47"/>
  <c r="G1597" i="47"/>
  <c r="G1596" i="47"/>
  <c r="G1595" i="47"/>
  <c r="G1594" i="47"/>
  <c r="G1593" i="47"/>
  <c r="G1592" i="47"/>
  <c r="G1591" i="47"/>
  <c r="G1590" i="47"/>
  <c r="G1589" i="47"/>
  <c r="G1588" i="47"/>
  <c r="G1587" i="47"/>
  <c r="G1586" i="47"/>
  <c r="G1585" i="47"/>
  <c r="G1584" i="47"/>
  <c r="G1583" i="47"/>
  <c r="G1582" i="47"/>
  <c r="G1581" i="47"/>
  <c r="G1580" i="47"/>
  <c r="G1579" i="47"/>
  <c r="G1578" i="47"/>
  <c r="G1577" i="47"/>
  <c r="G1576" i="47"/>
  <c r="G1575" i="47"/>
  <c r="G1574" i="47"/>
  <c r="G1573" i="47"/>
  <c r="G1572" i="47"/>
  <c r="G1571" i="47"/>
  <c r="G1570" i="47"/>
  <c r="G1569" i="47"/>
  <c r="G1568" i="47"/>
  <c r="G1567" i="47"/>
  <c r="G1566" i="47"/>
  <c r="G1565" i="47"/>
  <c r="G1564" i="47"/>
  <c r="G1563" i="47"/>
  <c r="G1562" i="47"/>
  <c r="G1561" i="47"/>
  <c r="G1560" i="47"/>
  <c r="G1559" i="47"/>
  <c r="G1558" i="47"/>
  <c r="G1557" i="47"/>
  <c r="G1556" i="47"/>
  <c r="G1555" i="47"/>
  <c r="G1554" i="47"/>
  <c r="G1553" i="47"/>
  <c r="G1552" i="47"/>
  <c r="G1551" i="47"/>
  <c r="G1550" i="47"/>
  <c r="G1549" i="47"/>
  <c r="G1548" i="47"/>
  <c r="G1547" i="47"/>
  <c r="G1546" i="47"/>
  <c r="G1545" i="47"/>
  <c r="G1544" i="47"/>
  <c r="G1543" i="47"/>
  <c r="G1542" i="47"/>
  <c r="G1541" i="47"/>
  <c r="G1540" i="47"/>
  <c r="G1539" i="47"/>
  <c r="G1538" i="47"/>
  <c r="G1537" i="47"/>
  <c r="G1536" i="47"/>
  <c r="G1535" i="47"/>
  <c r="G1534" i="47"/>
  <c r="G1533" i="47"/>
  <c r="G1532" i="47"/>
  <c r="G1531" i="47"/>
  <c r="G1530" i="47"/>
  <c r="G1529" i="47"/>
  <c r="G1528" i="47"/>
  <c r="G1527" i="47"/>
  <c r="G1526" i="47"/>
  <c r="G1525" i="47"/>
  <c r="G1524" i="47"/>
  <c r="G1523" i="47"/>
  <c r="G1522" i="47"/>
  <c r="G1521" i="47"/>
  <c r="G1520" i="47"/>
  <c r="G1519" i="47"/>
  <c r="G1518" i="47"/>
  <c r="G1517" i="47"/>
  <c r="G1516" i="47"/>
  <c r="G1515" i="47"/>
  <c r="G1514" i="47"/>
  <c r="G1513" i="47"/>
  <c r="G1512" i="47"/>
  <c r="G1511" i="47"/>
  <c r="G1510" i="47"/>
  <c r="G1509" i="47"/>
  <c r="G1508" i="47"/>
  <c r="G1507" i="47"/>
  <c r="G1506" i="47"/>
  <c r="G1505" i="47"/>
  <c r="G1504" i="47"/>
  <c r="G1503" i="47"/>
  <c r="G1502" i="47"/>
  <c r="G1501" i="47"/>
  <c r="G1500" i="47"/>
  <c r="G1499" i="47"/>
  <c r="G1498" i="47"/>
  <c r="G1497" i="47"/>
  <c r="G1496" i="47"/>
  <c r="G1495" i="47"/>
  <c r="G1494" i="47"/>
  <c r="G1493" i="47"/>
  <c r="G1492" i="47"/>
  <c r="G1491" i="47"/>
  <c r="G1490" i="47"/>
  <c r="G1489" i="47"/>
  <c r="G1488" i="47"/>
  <c r="G1487" i="47"/>
  <c r="G1486" i="47"/>
  <c r="G1485" i="47"/>
  <c r="G1484" i="47"/>
  <c r="G1483" i="47"/>
  <c r="G1482" i="47"/>
  <c r="G1481" i="47"/>
  <c r="G1480" i="47"/>
  <c r="G1479" i="47"/>
  <c r="G1478" i="47"/>
  <c r="G1477" i="47"/>
  <c r="G1476" i="47"/>
  <c r="G1475" i="47"/>
  <c r="G1474" i="47"/>
  <c r="G1473" i="47"/>
  <c r="G1472" i="47"/>
  <c r="G1471" i="47"/>
  <c r="G1470" i="47"/>
  <c r="G1469" i="47"/>
  <c r="G1468" i="47"/>
  <c r="G1467" i="47"/>
  <c r="G1466" i="47"/>
  <c r="G1465" i="47"/>
  <c r="G1464" i="47"/>
  <c r="G1463" i="47"/>
  <c r="G1462" i="47"/>
  <c r="G1461" i="47"/>
  <c r="G1460" i="47"/>
  <c r="G1459" i="47"/>
  <c r="G1458" i="47"/>
  <c r="G1457" i="47"/>
  <c r="G1456" i="47"/>
  <c r="G1455" i="47"/>
  <c r="G1454" i="47"/>
  <c r="G1453" i="47"/>
  <c r="G1452" i="47"/>
  <c r="G1451" i="47"/>
  <c r="G1450" i="47"/>
  <c r="G1449" i="47"/>
  <c r="G1448" i="47"/>
  <c r="G1447" i="47"/>
  <c r="G1446" i="47"/>
  <c r="G1445" i="47"/>
  <c r="G1444" i="47"/>
  <c r="G1443" i="47"/>
  <c r="G1442" i="47"/>
  <c r="G1441" i="47"/>
  <c r="G1440" i="47"/>
  <c r="G1439" i="47"/>
  <c r="G1438" i="47"/>
  <c r="G1437" i="47"/>
  <c r="G1436" i="47"/>
  <c r="G1435" i="47"/>
  <c r="G1434" i="47"/>
  <c r="G1433" i="47"/>
  <c r="G1432" i="47"/>
  <c r="G1431" i="47"/>
  <c r="G1430" i="47"/>
  <c r="G1429" i="47"/>
  <c r="G1428" i="47"/>
  <c r="G1427" i="47"/>
  <c r="G1426" i="47"/>
  <c r="G1425" i="47"/>
  <c r="G1424" i="47"/>
  <c r="G1423" i="47"/>
  <c r="G1422" i="47"/>
  <c r="G1421" i="47"/>
  <c r="G1420" i="47"/>
  <c r="G1419" i="47"/>
  <c r="G1418" i="47"/>
  <c r="G1417" i="47"/>
  <c r="G1416" i="47"/>
  <c r="G1415" i="47"/>
  <c r="G1414" i="47"/>
  <c r="G1413" i="47"/>
  <c r="G1412" i="47"/>
  <c r="G1411" i="47"/>
  <c r="G1410" i="47"/>
  <c r="G1409" i="47"/>
  <c r="G1408" i="47"/>
  <c r="G1407" i="47"/>
  <c r="G1406" i="47"/>
  <c r="G1405" i="47"/>
  <c r="G1404" i="47"/>
  <c r="G1403" i="47"/>
  <c r="G1402" i="47"/>
  <c r="G1401" i="47"/>
  <c r="G1400" i="47"/>
  <c r="G1399" i="47"/>
  <c r="G1398" i="47"/>
  <c r="G1397" i="47"/>
  <c r="G1396" i="47"/>
  <c r="G1395" i="47"/>
  <c r="G1394" i="47"/>
  <c r="G1393" i="47"/>
  <c r="G1392" i="47"/>
  <c r="G1391" i="47"/>
  <c r="G1390" i="47"/>
  <c r="G1389" i="47"/>
  <c r="G1388" i="47"/>
  <c r="G1387" i="47"/>
  <c r="G1386" i="47"/>
  <c r="G1385" i="47"/>
  <c r="G1384" i="47"/>
  <c r="G1383" i="47"/>
  <c r="G1382" i="47"/>
  <c r="G1381" i="47"/>
  <c r="G1380" i="47"/>
  <c r="G1379" i="47"/>
  <c r="G1378" i="47"/>
  <c r="G1377" i="47"/>
  <c r="G1376" i="47"/>
  <c r="G1375" i="47"/>
  <c r="G1374" i="47"/>
  <c r="G1373" i="47"/>
  <c r="G1372" i="47"/>
  <c r="G1371" i="47"/>
  <c r="G1370" i="47"/>
  <c r="G1369" i="47"/>
  <c r="G1368" i="47"/>
  <c r="G1367" i="47"/>
  <c r="G1366" i="47"/>
  <c r="G1365" i="47"/>
  <c r="G1364" i="47"/>
  <c r="G1363" i="47"/>
  <c r="G1362" i="47"/>
  <c r="G1361" i="47"/>
  <c r="G1360" i="47"/>
  <c r="G1359" i="47"/>
  <c r="G1358" i="47"/>
  <c r="G1357" i="47"/>
  <c r="G1356" i="47"/>
  <c r="G1355" i="47"/>
  <c r="G1354" i="47"/>
  <c r="G1353" i="47"/>
  <c r="G1352" i="47"/>
  <c r="G1351" i="47"/>
  <c r="G1350" i="47"/>
  <c r="G1349" i="47"/>
  <c r="G1348" i="47"/>
  <c r="G1347" i="47"/>
  <c r="G1346" i="47"/>
  <c r="G1345" i="47"/>
  <c r="G1344" i="47"/>
  <c r="G1343" i="47"/>
  <c r="G1342" i="47"/>
  <c r="G1341" i="47"/>
  <c r="G1340" i="47"/>
  <c r="G1339" i="47"/>
  <c r="G1338" i="47"/>
  <c r="G1337" i="47"/>
  <c r="G1336" i="47"/>
  <c r="G1335" i="47"/>
  <c r="G1334" i="47"/>
  <c r="G1333" i="47"/>
  <c r="G1332" i="47"/>
  <c r="G1331" i="47"/>
  <c r="G1330" i="47"/>
  <c r="G1329" i="47"/>
  <c r="G1328" i="47"/>
  <c r="G1327" i="47"/>
  <c r="G1326" i="47"/>
  <c r="G1325" i="47"/>
  <c r="G1324" i="47"/>
  <c r="G1323" i="47"/>
  <c r="G1322" i="47"/>
  <c r="G1321" i="47"/>
  <c r="G1320" i="47"/>
  <c r="G1319" i="47"/>
  <c r="G1318" i="47"/>
  <c r="G1317" i="47"/>
  <c r="G1316" i="47"/>
  <c r="G1315" i="47"/>
  <c r="G1314" i="47"/>
  <c r="G1313" i="47"/>
  <c r="G1312" i="47"/>
  <c r="G1311" i="47"/>
  <c r="G1310" i="47"/>
  <c r="G1309" i="47"/>
  <c r="G1308" i="47"/>
  <c r="G1307" i="47"/>
  <c r="G1306" i="47"/>
  <c r="G1305" i="47"/>
  <c r="G1304" i="47"/>
  <c r="G1303" i="47"/>
  <c r="G1302" i="47"/>
  <c r="G1301" i="47"/>
  <c r="G1300" i="47"/>
  <c r="G1299" i="47"/>
  <c r="G1298" i="47"/>
  <c r="G1297" i="47"/>
  <c r="G1296" i="47"/>
  <c r="G1295" i="47"/>
  <c r="G1294" i="47"/>
  <c r="G1293" i="47"/>
  <c r="G1292" i="47"/>
  <c r="G1291" i="47"/>
  <c r="G1290" i="47"/>
  <c r="G1289" i="47"/>
  <c r="G1288" i="47"/>
  <c r="G1287" i="47"/>
  <c r="G1286" i="47"/>
  <c r="G1285" i="47"/>
  <c r="G1284" i="47"/>
  <c r="G1283" i="47"/>
  <c r="G1282" i="47"/>
  <c r="G1281" i="47"/>
  <c r="G1280" i="47"/>
  <c r="G1279" i="47"/>
  <c r="G1278" i="47"/>
  <c r="G1277" i="47"/>
  <c r="G1276" i="47"/>
  <c r="G1275" i="47"/>
  <c r="G1274" i="47"/>
  <c r="G1273" i="47"/>
  <c r="G1272" i="47"/>
  <c r="G1271" i="47"/>
  <c r="G1270" i="47"/>
  <c r="G1269" i="47"/>
  <c r="G1268" i="47"/>
  <c r="G1267" i="47"/>
  <c r="G1266" i="47"/>
  <c r="G1265" i="47"/>
  <c r="G1264" i="47"/>
  <c r="G1263" i="47"/>
  <c r="G1262" i="47"/>
  <c r="G1261" i="47"/>
  <c r="G1260" i="47"/>
  <c r="G1259" i="47"/>
  <c r="G1258" i="47"/>
  <c r="G1257" i="47"/>
  <c r="G1256" i="47"/>
  <c r="G1255" i="47"/>
  <c r="G1254" i="47"/>
  <c r="G1253" i="47"/>
  <c r="G1252" i="47"/>
  <c r="G1251" i="47"/>
  <c r="G1250" i="47"/>
  <c r="G1249" i="47"/>
  <c r="G1248" i="47"/>
  <c r="G1247" i="47"/>
  <c r="G1246" i="47"/>
  <c r="G1245" i="47"/>
  <c r="G1244" i="47"/>
  <c r="G1243" i="47"/>
  <c r="G1242" i="47"/>
  <c r="G1241" i="47"/>
  <c r="G1240" i="47"/>
  <c r="G1239" i="47"/>
  <c r="G1238" i="47"/>
  <c r="G1237" i="47"/>
  <c r="G1236" i="47"/>
  <c r="G1235" i="47"/>
  <c r="G1234" i="47"/>
  <c r="G1233" i="47"/>
  <c r="G1232" i="47"/>
  <c r="G1231" i="47"/>
  <c r="G1230" i="47"/>
  <c r="G1229" i="47"/>
  <c r="G1228" i="47"/>
  <c r="G1227" i="47"/>
  <c r="G1226" i="47"/>
  <c r="G1225" i="47"/>
  <c r="G1224" i="47"/>
  <c r="G1223" i="47"/>
  <c r="G1222" i="47"/>
  <c r="G1221" i="47"/>
  <c r="G1220" i="47"/>
  <c r="G1219" i="47"/>
  <c r="G1218" i="47"/>
  <c r="G1217" i="47"/>
  <c r="G1216" i="47"/>
  <c r="G1215" i="47"/>
  <c r="G1214" i="47"/>
  <c r="G1213" i="47"/>
  <c r="G1212" i="47"/>
  <c r="G1211" i="47"/>
  <c r="G1210" i="47"/>
  <c r="G1209" i="47"/>
  <c r="G1208" i="47"/>
  <c r="G1207" i="47"/>
  <c r="G1206" i="47"/>
  <c r="G1205" i="47"/>
  <c r="G1204" i="47"/>
  <c r="G1203" i="47"/>
  <c r="G1202" i="47"/>
  <c r="G1201" i="47"/>
  <c r="G1200" i="47"/>
  <c r="G1199" i="47"/>
  <c r="G1198" i="47"/>
  <c r="G1197" i="47"/>
  <c r="G1196" i="47"/>
  <c r="G1195" i="47"/>
  <c r="G1194" i="47"/>
  <c r="G1193" i="47"/>
  <c r="G1192" i="47"/>
  <c r="G1191" i="47"/>
  <c r="G1190" i="47"/>
  <c r="G1189" i="47"/>
  <c r="G1188" i="47"/>
  <c r="G1187" i="47"/>
  <c r="G1186" i="47"/>
  <c r="G1185" i="47"/>
  <c r="G1184" i="47"/>
  <c r="G1183" i="47"/>
  <c r="G1182" i="47"/>
  <c r="G1181" i="47"/>
  <c r="G1180" i="47"/>
  <c r="G1179" i="47"/>
  <c r="G1178" i="47"/>
  <c r="G1177" i="47"/>
  <c r="G1176" i="47"/>
  <c r="G1175" i="47"/>
  <c r="G1174" i="47"/>
  <c r="G1173" i="47"/>
  <c r="G1172" i="47"/>
  <c r="G1171" i="47"/>
  <c r="G1170" i="47"/>
  <c r="G1169" i="47"/>
  <c r="G1168" i="47"/>
  <c r="G1167" i="47"/>
  <c r="G1166" i="47"/>
  <c r="G1165" i="47"/>
  <c r="G1164" i="47"/>
  <c r="G1163" i="47"/>
  <c r="G1162" i="47"/>
  <c r="G1161" i="47"/>
  <c r="G1160" i="47"/>
  <c r="G1159" i="47"/>
  <c r="G1158" i="47"/>
  <c r="G1157" i="47"/>
  <c r="G1156" i="47"/>
  <c r="G1155" i="47"/>
  <c r="G1154" i="47"/>
  <c r="G1153" i="47"/>
  <c r="G1152" i="47"/>
  <c r="G1151" i="47"/>
  <c r="G1150" i="47"/>
  <c r="G1149" i="47"/>
  <c r="G1148" i="47"/>
  <c r="G1147" i="47"/>
  <c r="G1146" i="47"/>
  <c r="G1145" i="47"/>
  <c r="G1144" i="47"/>
  <c r="G1143" i="47"/>
  <c r="G1142" i="47"/>
  <c r="G1141" i="47"/>
  <c r="G1140" i="47"/>
  <c r="G1139" i="47"/>
  <c r="G1138" i="47"/>
  <c r="G1137" i="47"/>
  <c r="G1136" i="47"/>
  <c r="G1135" i="47"/>
  <c r="G1134" i="47"/>
  <c r="G1133" i="47"/>
  <c r="G1132" i="47"/>
  <c r="G1131" i="47"/>
  <c r="G1130" i="47"/>
  <c r="G1129" i="47"/>
  <c r="G1128" i="47"/>
  <c r="G1127" i="47"/>
  <c r="G1126" i="47"/>
  <c r="G1125" i="47"/>
  <c r="G1124" i="47"/>
  <c r="G1123" i="47"/>
  <c r="G1122" i="47"/>
  <c r="G1121" i="47"/>
  <c r="G1120" i="47"/>
  <c r="G1119" i="47"/>
  <c r="G1118" i="47"/>
  <c r="G1117" i="47"/>
  <c r="G1116" i="47"/>
  <c r="G1115" i="47"/>
  <c r="G1114" i="47"/>
  <c r="G1113" i="47"/>
  <c r="G1112" i="47"/>
  <c r="G1111" i="47"/>
  <c r="G1110" i="47"/>
  <c r="G1109" i="47"/>
  <c r="G1108" i="47"/>
  <c r="G1107" i="47"/>
  <c r="G1106" i="47"/>
  <c r="G1105" i="47"/>
  <c r="G1104" i="47"/>
  <c r="G1103" i="47"/>
  <c r="G1102" i="47"/>
  <c r="G1101" i="47"/>
  <c r="G1100" i="47"/>
  <c r="G1099" i="47"/>
  <c r="G1098" i="47"/>
  <c r="G1097" i="47"/>
  <c r="G1096" i="47"/>
  <c r="G1095" i="47"/>
  <c r="G1094" i="47"/>
  <c r="G1093" i="47"/>
  <c r="G1092" i="47"/>
  <c r="G1091" i="47"/>
  <c r="G1090" i="47"/>
  <c r="G1089" i="47"/>
  <c r="G1088" i="47"/>
  <c r="G1087" i="47"/>
  <c r="G1086" i="47"/>
  <c r="G1085" i="47"/>
  <c r="G1084" i="47"/>
  <c r="G1083" i="47"/>
  <c r="G1082" i="47"/>
  <c r="G1081" i="47"/>
  <c r="G1080" i="47"/>
  <c r="G1079" i="47"/>
  <c r="G1078" i="47"/>
  <c r="G1077" i="47"/>
  <c r="G1076" i="47"/>
  <c r="G1075" i="47"/>
  <c r="G1074" i="47"/>
  <c r="G1073" i="47"/>
  <c r="G1072" i="47"/>
  <c r="G1071" i="47"/>
  <c r="G1070" i="47"/>
  <c r="G1069" i="47"/>
  <c r="G1068" i="47"/>
  <c r="G1067" i="47"/>
  <c r="G1066" i="47"/>
  <c r="G1065" i="47"/>
  <c r="G1064" i="47"/>
  <c r="G1063" i="47"/>
  <c r="G1062" i="47"/>
  <c r="G1061" i="47"/>
  <c r="G1060" i="47"/>
  <c r="G1059" i="47"/>
  <c r="G1058" i="47"/>
  <c r="G1057" i="47"/>
  <c r="G1056" i="47"/>
  <c r="G1055" i="47"/>
  <c r="G1054" i="47"/>
  <c r="G1053" i="47"/>
  <c r="G1052" i="47"/>
  <c r="G1051" i="47"/>
  <c r="G1050" i="47"/>
  <c r="G1049" i="47"/>
  <c r="G1048" i="47"/>
  <c r="G1047" i="47"/>
  <c r="G1046" i="47"/>
  <c r="G1045" i="47"/>
  <c r="G1044" i="47"/>
  <c r="G1043" i="47"/>
  <c r="G1042" i="47"/>
  <c r="G1041" i="47"/>
  <c r="G1040" i="47"/>
  <c r="G1039" i="47"/>
  <c r="G1038" i="47"/>
  <c r="G1037" i="47"/>
  <c r="G1036" i="47"/>
  <c r="G1035" i="47"/>
  <c r="G1034" i="47"/>
  <c r="G1033" i="47"/>
  <c r="G1032" i="47"/>
  <c r="G1031" i="47"/>
  <c r="G1030" i="47"/>
  <c r="G1029" i="47"/>
  <c r="G1028" i="47"/>
  <c r="G1027" i="47"/>
  <c r="G1026" i="47"/>
  <c r="G1025" i="47"/>
  <c r="G1024" i="47"/>
  <c r="G1023" i="47"/>
  <c r="G1022" i="47"/>
  <c r="G1021" i="47"/>
  <c r="G1020" i="47"/>
  <c r="G1019" i="47"/>
  <c r="G1018" i="47"/>
  <c r="G1017" i="47"/>
  <c r="G1016" i="47"/>
  <c r="G1015" i="47"/>
  <c r="G1014" i="47"/>
  <c r="G1013" i="47"/>
  <c r="G1012" i="47"/>
  <c r="G1011" i="47"/>
  <c r="G1010" i="47"/>
  <c r="G1009" i="47"/>
  <c r="G1008" i="47"/>
  <c r="G1007" i="47"/>
  <c r="G1006" i="47"/>
  <c r="G1005" i="47"/>
  <c r="G1004" i="47"/>
  <c r="G1003" i="47"/>
  <c r="G1002" i="47"/>
  <c r="G1001" i="47"/>
  <c r="G1000" i="47"/>
  <c r="G999" i="47"/>
  <c r="G998" i="47"/>
  <c r="G997" i="47"/>
  <c r="G996" i="47"/>
  <c r="G995" i="47"/>
  <c r="G994" i="47"/>
  <c r="G993" i="47"/>
  <c r="G992" i="47"/>
  <c r="G991" i="47"/>
  <c r="G990" i="47"/>
  <c r="G989" i="47"/>
  <c r="G988" i="47"/>
  <c r="G987" i="47"/>
  <c r="G986" i="47"/>
  <c r="G985" i="47"/>
  <c r="G984" i="47"/>
  <c r="G983" i="47"/>
  <c r="G982" i="47"/>
  <c r="G981" i="47"/>
  <c r="G980" i="47"/>
  <c r="G979" i="47"/>
  <c r="G978" i="47"/>
  <c r="G977" i="47"/>
  <c r="G976" i="47"/>
  <c r="G975" i="47"/>
  <c r="G974" i="47"/>
  <c r="G973" i="47"/>
  <c r="G972" i="47"/>
  <c r="G971" i="47"/>
  <c r="G970" i="47"/>
  <c r="G969" i="47"/>
  <c r="G968" i="47"/>
  <c r="G967" i="47"/>
  <c r="G966" i="47"/>
  <c r="G965" i="47"/>
  <c r="G964" i="47"/>
  <c r="G963" i="47"/>
  <c r="G962" i="47"/>
  <c r="G961" i="47"/>
  <c r="G960" i="47"/>
  <c r="G959" i="47"/>
  <c r="G958" i="47"/>
  <c r="G957" i="47"/>
  <c r="G956" i="47"/>
  <c r="G955" i="47"/>
  <c r="G954" i="47"/>
  <c r="G953" i="47"/>
  <c r="G952" i="47"/>
  <c r="G951" i="47"/>
  <c r="G950" i="47"/>
  <c r="G949" i="47"/>
  <c r="G948" i="47"/>
  <c r="G947" i="47"/>
  <c r="G946" i="47"/>
  <c r="G945" i="47"/>
  <c r="G944" i="47"/>
  <c r="G943" i="47"/>
  <c r="G942" i="47"/>
  <c r="G941" i="47"/>
  <c r="G940" i="47"/>
  <c r="G939" i="47"/>
  <c r="G938" i="47"/>
  <c r="G937" i="47"/>
  <c r="G936" i="47"/>
  <c r="G935" i="47"/>
  <c r="G934" i="47"/>
  <c r="G933" i="47"/>
  <c r="G932" i="47"/>
  <c r="G931" i="47"/>
  <c r="G930" i="47"/>
  <c r="G929" i="47"/>
  <c r="G928" i="47"/>
  <c r="G927" i="47"/>
  <c r="G926" i="47"/>
  <c r="G925" i="47"/>
  <c r="G924" i="47"/>
  <c r="G923" i="47"/>
  <c r="G922" i="47"/>
  <c r="G921" i="47"/>
  <c r="G920" i="47"/>
  <c r="G919" i="47"/>
  <c r="G918" i="47"/>
  <c r="G917" i="47"/>
  <c r="G916" i="47"/>
  <c r="G915" i="47"/>
  <c r="G914" i="47"/>
  <c r="G913" i="47"/>
  <c r="G912" i="47"/>
  <c r="G911" i="47"/>
  <c r="G910" i="47"/>
  <c r="G909" i="47"/>
  <c r="G908" i="47"/>
  <c r="G907" i="47"/>
  <c r="G906" i="47"/>
  <c r="G905" i="47"/>
  <c r="G904" i="47"/>
  <c r="G903" i="47"/>
  <c r="G902" i="47"/>
  <c r="G901" i="47"/>
  <c r="G900" i="47"/>
  <c r="G899" i="47"/>
  <c r="G898" i="47"/>
  <c r="G897" i="47"/>
  <c r="G896" i="47"/>
  <c r="G895" i="47"/>
  <c r="G894" i="47"/>
  <c r="G893" i="47"/>
  <c r="G892" i="47"/>
  <c r="G891" i="47"/>
  <c r="G890" i="47"/>
  <c r="G889" i="47"/>
  <c r="G888" i="47"/>
  <c r="G887" i="47"/>
  <c r="G886" i="47"/>
  <c r="G885" i="47"/>
  <c r="G884" i="47"/>
  <c r="G883" i="47"/>
  <c r="G882" i="47"/>
  <c r="G881" i="47"/>
  <c r="G880" i="47"/>
  <c r="G879" i="47"/>
  <c r="G878" i="47"/>
  <c r="G877" i="47"/>
  <c r="G876" i="47"/>
  <c r="G875" i="47"/>
  <c r="G874" i="47"/>
  <c r="G873" i="47"/>
  <c r="G872" i="47"/>
  <c r="G871" i="47"/>
  <c r="G870" i="47"/>
  <c r="G869" i="47"/>
  <c r="G868" i="47"/>
  <c r="G867" i="47"/>
  <c r="G866" i="47"/>
  <c r="G865" i="47"/>
  <c r="G864" i="47"/>
  <c r="G863" i="47"/>
  <c r="G862" i="47"/>
  <c r="G861" i="47"/>
  <c r="G860" i="47"/>
  <c r="G859" i="47"/>
  <c r="G858" i="47"/>
  <c r="G857" i="47"/>
  <c r="G856" i="47"/>
  <c r="G855" i="47"/>
  <c r="G854" i="47"/>
  <c r="G853" i="47"/>
  <c r="G852" i="47"/>
  <c r="G851" i="47"/>
  <c r="G850" i="47"/>
  <c r="G849" i="47"/>
  <c r="G848" i="47"/>
  <c r="G847" i="47"/>
  <c r="G846" i="47"/>
  <c r="G845" i="47"/>
  <c r="G844" i="47"/>
  <c r="G843" i="47"/>
  <c r="G842" i="47"/>
  <c r="G841" i="47"/>
  <c r="G840" i="47"/>
  <c r="G839" i="47"/>
  <c r="G838" i="47"/>
  <c r="G837" i="47"/>
  <c r="G836" i="47"/>
  <c r="G835" i="47"/>
  <c r="G834" i="47"/>
  <c r="G833" i="47"/>
  <c r="G832" i="47"/>
  <c r="G831" i="47"/>
  <c r="G830" i="47"/>
  <c r="G829" i="47"/>
  <c r="G828" i="47"/>
  <c r="G827" i="47"/>
  <c r="G826" i="47"/>
  <c r="G825" i="47"/>
  <c r="G824" i="47"/>
  <c r="G823" i="47"/>
  <c r="G822" i="47"/>
  <c r="G821" i="47"/>
  <c r="G820" i="47"/>
  <c r="G819" i="47"/>
  <c r="G818" i="47"/>
  <c r="G817" i="47"/>
  <c r="G816" i="47"/>
  <c r="G815" i="47"/>
  <c r="G814" i="47"/>
  <c r="G813" i="47"/>
  <c r="G812" i="47"/>
  <c r="G811" i="47"/>
  <c r="G810" i="47"/>
  <c r="G809" i="47"/>
  <c r="G808" i="47"/>
  <c r="G807" i="47"/>
  <c r="G806" i="47"/>
  <c r="G805" i="47"/>
  <c r="G804" i="47"/>
  <c r="G803" i="47"/>
  <c r="G802" i="47"/>
  <c r="G801" i="47"/>
  <c r="G800" i="47"/>
  <c r="G799" i="47"/>
  <c r="G798" i="47"/>
  <c r="G797" i="47"/>
  <c r="G796" i="47"/>
  <c r="G795" i="47"/>
  <c r="G794" i="47"/>
  <c r="G793" i="47"/>
  <c r="G792" i="47"/>
  <c r="G791" i="47"/>
  <c r="G790" i="47"/>
  <c r="G789" i="47"/>
  <c r="G788" i="47"/>
  <c r="G787" i="47"/>
  <c r="G786" i="47"/>
  <c r="G785" i="47"/>
  <c r="G784" i="47"/>
  <c r="G783" i="47"/>
  <c r="G782" i="47"/>
  <c r="G781" i="47"/>
  <c r="G780" i="47"/>
  <c r="G779" i="47"/>
  <c r="G778" i="47"/>
  <c r="G777" i="47"/>
  <c r="G776" i="47"/>
  <c r="G775" i="47"/>
  <c r="G774" i="47"/>
  <c r="G773" i="47"/>
  <c r="G772" i="47"/>
  <c r="G771" i="47"/>
  <c r="G770" i="47"/>
  <c r="G769" i="47"/>
  <c r="G768" i="47"/>
  <c r="G767" i="47"/>
  <c r="G766" i="47"/>
  <c r="G765" i="47"/>
  <c r="G764" i="47"/>
  <c r="G763" i="47"/>
  <c r="G762" i="47"/>
  <c r="G761" i="47"/>
  <c r="G760" i="47"/>
  <c r="G759" i="47"/>
  <c r="G758" i="47"/>
  <c r="G757" i="47"/>
  <c r="G756" i="47"/>
  <c r="G755" i="47"/>
  <c r="G754" i="47"/>
  <c r="G753" i="47"/>
  <c r="G752" i="47"/>
  <c r="G751" i="47"/>
  <c r="G750" i="47"/>
  <c r="G749" i="47"/>
  <c r="G748" i="47"/>
  <c r="G747" i="47"/>
  <c r="G746" i="47"/>
  <c r="G745" i="47"/>
  <c r="G744" i="47"/>
  <c r="G743" i="47"/>
  <c r="G742" i="47"/>
  <c r="G741" i="47"/>
  <c r="G740" i="47"/>
  <c r="G739" i="47"/>
  <c r="G738" i="47"/>
  <c r="G737" i="47"/>
  <c r="G736" i="47"/>
  <c r="G735" i="47"/>
  <c r="G734" i="47"/>
  <c r="G733" i="47"/>
  <c r="G732" i="47"/>
  <c r="G731" i="47"/>
  <c r="G730" i="47"/>
  <c r="G729" i="47"/>
  <c r="G728" i="47"/>
  <c r="G727" i="47"/>
  <c r="G726" i="47"/>
  <c r="G725" i="47"/>
  <c r="G724" i="47"/>
  <c r="G723" i="47"/>
  <c r="G722" i="47"/>
  <c r="G721" i="47"/>
  <c r="G720" i="47"/>
  <c r="G719" i="47"/>
  <c r="G718" i="47"/>
  <c r="G717" i="47"/>
  <c r="G716" i="47"/>
  <c r="G715" i="47"/>
  <c r="G714" i="47"/>
  <c r="G713" i="47"/>
  <c r="G712" i="47"/>
  <c r="G711" i="47"/>
  <c r="G710" i="47"/>
  <c r="G709" i="47"/>
  <c r="G708" i="47"/>
  <c r="G707" i="47"/>
  <c r="G706" i="47"/>
  <c r="G705" i="47"/>
  <c r="G704" i="47"/>
  <c r="G703" i="47"/>
  <c r="G702" i="47"/>
  <c r="G701" i="47"/>
  <c r="G700" i="47"/>
  <c r="G699" i="47"/>
  <c r="G698" i="47"/>
  <c r="G697" i="47"/>
  <c r="G696" i="47"/>
  <c r="G695" i="47"/>
  <c r="G694" i="47"/>
  <c r="G693" i="47"/>
  <c r="G692" i="47"/>
  <c r="G691" i="47"/>
  <c r="G690" i="47"/>
  <c r="G689" i="47"/>
  <c r="G688" i="47"/>
  <c r="G687" i="47"/>
  <c r="G686" i="47"/>
  <c r="G685" i="47"/>
  <c r="G684" i="47"/>
  <c r="G683" i="47"/>
  <c r="G682" i="47"/>
  <c r="G681" i="47"/>
  <c r="G680" i="47"/>
  <c r="G679" i="47"/>
  <c r="G678" i="47"/>
  <c r="G677" i="47"/>
  <c r="G676" i="47"/>
  <c r="G675" i="47"/>
  <c r="G674" i="47"/>
  <c r="G673" i="47"/>
  <c r="G672" i="47"/>
  <c r="G671" i="47"/>
  <c r="G670" i="47"/>
  <c r="G669" i="47"/>
  <c r="G668" i="47"/>
  <c r="G667" i="47"/>
  <c r="G666" i="47"/>
  <c r="G665" i="47"/>
  <c r="G664" i="47"/>
  <c r="G663" i="47"/>
  <c r="G662" i="47"/>
  <c r="G661" i="47"/>
  <c r="G660" i="47"/>
  <c r="G659" i="47"/>
  <c r="G658" i="47"/>
  <c r="G657" i="47"/>
  <c r="G656" i="47"/>
  <c r="G655" i="47"/>
  <c r="G654" i="47"/>
  <c r="G653" i="47"/>
  <c r="G652" i="47"/>
  <c r="G651" i="47"/>
  <c r="G650" i="47"/>
  <c r="G649" i="47"/>
  <c r="G648" i="47"/>
  <c r="G647" i="47"/>
  <c r="G646" i="47"/>
  <c r="G645" i="47"/>
  <c r="G644" i="47"/>
  <c r="G643" i="47"/>
  <c r="G642" i="47"/>
  <c r="G641" i="47"/>
  <c r="G640" i="47"/>
  <c r="G639" i="47"/>
  <c r="G638" i="47"/>
  <c r="G637" i="47"/>
  <c r="G636" i="47"/>
  <c r="G635" i="47"/>
  <c r="G634" i="47"/>
  <c r="G633" i="47"/>
  <c r="G632" i="47"/>
  <c r="G631" i="47"/>
  <c r="G630" i="47"/>
  <c r="G629" i="47"/>
  <c r="G628" i="47"/>
  <c r="G627" i="47"/>
  <c r="G626" i="47"/>
  <c r="G625" i="47"/>
  <c r="G624" i="47"/>
  <c r="G623" i="47"/>
  <c r="G622" i="47"/>
  <c r="G621" i="47"/>
  <c r="G620" i="47"/>
  <c r="G619" i="47"/>
  <c r="G618" i="47"/>
  <c r="G617" i="47"/>
  <c r="G616" i="47"/>
  <c r="G615" i="47"/>
  <c r="G614" i="47"/>
  <c r="G613" i="47"/>
  <c r="G612" i="47"/>
  <c r="G611" i="47"/>
  <c r="G610" i="47"/>
  <c r="G609" i="47"/>
  <c r="G608" i="47"/>
  <c r="G607" i="47"/>
  <c r="G606" i="47"/>
  <c r="G605" i="47"/>
  <c r="G604" i="47"/>
  <c r="G603" i="47"/>
  <c r="G602" i="47"/>
  <c r="G601" i="47"/>
  <c r="G600" i="47"/>
  <c r="G599" i="47"/>
  <c r="G598" i="47"/>
  <c r="G597" i="47"/>
  <c r="G596" i="47"/>
  <c r="G595" i="47"/>
  <c r="G594" i="47"/>
  <c r="G593" i="47"/>
  <c r="G592" i="47"/>
  <c r="G591" i="47"/>
  <c r="G590" i="47"/>
  <c r="G589" i="47"/>
  <c r="G588" i="47"/>
  <c r="G587" i="47"/>
  <c r="G586" i="47"/>
  <c r="G585" i="47"/>
  <c r="G584" i="47"/>
  <c r="G583" i="47"/>
  <c r="G582" i="47"/>
  <c r="G581" i="47"/>
  <c r="G580" i="47"/>
  <c r="G579" i="47"/>
  <c r="G578" i="47"/>
  <c r="G577" i="47"/>
  <c r="G576" i="47"/>
  <c r="G575" i="47"/>
  <c r="G574" i="47"/>
  <c r="G573" i="47"/>
  <c r="G572" i="47"/>
  <c r="G571" i="47"/>
  <c r="G570" i="47"/>
  <c r="G569" i="47"/>
  <c r="G568" i="47"/>
  <c r="G567" i="47"/>
  <c r="G566" i="47"/>
  <c r="G565" i="47"/>
  <c r="G564" i="47"/>
  <c r="G563" i="47"/>
  <c r="G562" i="47"/>
  <c r="G561" i="47"/>
  <c r="G560" i="47"/>
  <c r="G559" i="47"/>
  <c r="G558" i="47"/>
  <c r="G557" i="47"/>
  <c r="G556" i="47"/>
  <c r="G555" i="47"/>
  <c r="G554" i="47"/>
  <c r="G553" i="47"/>
  <c r="G552" i="47"/>
  <c r="G551" i="47"/>
  <c r="G550" i="47"/>
  <c r="G549" i="47"/>
  <c r="G548" i="47"/>
  <c r="G547" i="47"/>
  <c r="G546" i="47"/>
  <c r="G545" i="47"/>
  <c r="G544" i="47"/>
  <c r="G543" i="47"/>
  <c r="G542" i="47"/>
  <c r="G541" i="47"/>
  <c r="G540" i="47"/>
  <c r="G539" i="47"/>
  <c r="G538" i="47"/>
  <c r="G537" i="47"/>
  <c r="G536" i="47"/>
  <c r="G535" i="47"/>
  <c r="G534" i="47"/>
  <c r="G533" i="47"/>
  <c r="G532" i="47"/>
  <c r="G531" i="47"/>
  <c r="G530" i="47"/>
  <c r="G529" i="47"/>
  <c r="G528" i="47"/>
  <c r="G527" i="47"/>
  <c r="G526" i="47"/>
  <c r="G525" i="47"/>
  <c r="G524" i="47"/>
  <c r="G523" i="47"/>
  <c r="G522" i="47"/>
  <c r="G521" i="47"/>
  <c r="G520" i="47"/>
  <c r="G519" i="47"/>
  <c r="G518" i="47"/>
  <c r="G517" i="47"/>
  <c r="G516" i="47"/>
  <c r="G515" i="47"/>
  <c r="G514" i="47"/>
  <c r="G513" i="47"/>
  <c r="G512" i="47"/>
  <c r="G511" i="47"/>
  <c r="G510" i="47"/>
  <c r="G509" i="47"/>
  <c r="G508" i="47"/>
  <c r="G507" i="47"/>
  <c r="G506" i="47"/>
  <c r="G505" i="47"/>
  <c r="G504" i="47"/>
  <c r="G503" i="47"/>
  <c r="G502" i="47"/>
  <c r="G501" i="47"/>
  <c r="G500" i="47"/>
  <c r="G499" i="47"/>
  <c r="G498" i="47"/>
  <c r="G497" i="47"/>
  <c r="G496" i="47"/>
  <c r="G495" i="47"/>
  <c r="G494" i="47"/>
  <c r="G493" i="47"/>
  <c r="G492" i="47"/>
  <c r="G491" i="47"/>
  <c r="G490" i="47"/>
  <c r="G489" i="47"/>
  <c r="G488" i="47"/>
  <c r="G487" i="47"/>
  <c r="G486" i="47"/>
  <c r="G485" i="47"/>
  <c r="G484" i="47"/>
  <c r="G483" i="47"/>
  <c r="G482" i="47"/>
  <c r="G481" i="47"/>
  <c r="G480" i="47"/>
  <c r="G479" i="47"/>
  <c r="G478" i="47"/>
  <c r="G477" i="47"/>
  <c r="G476" i="47"/>
  <c r="G475" i="47"/>
  <c r="G474" i="47"/>
  <c r="G473" i="47"/>
  <c r="G472" i="47"/>
  <c r="G471" i="47"/>
  <c r="G470" i="47"/>
  <c r="G469" i="47"/>
  <c r="G468" i="47"/>
  <c r="G467" i="47"/>
  <c r="G466" i="47"/>
  <c r="G465" i="47"/>
  <c r="G464" i="47"/>
  <c r="G463" i="47"/>
  <c r="G462" i="47"/>
  <c r="G461" i="47"/>
  <c r="G460" i="47"/>
  <c r="G459" i="47"/>
  <c r="G458" i="47"/>
  <c r="G457" i="47"/>
  <c r="G456" i="47"/>
  <c r="G455" i="47"/>
  <c r="G454" i="47"/>
  <c r="G453" i="47"/>
  <c r="G452" i="47"/>
  <c r="G451" i="47"/>
  <c r="G450" i="47"/>
  <c r="G449" i="47"/>
  <c r="G448" i="47"/>
  <c r="G447" i="47"/>
  <c r="G446" i="47"/>
  <c r="G445" i="47"/>
  <c r="G444" i="47"/>
  <c r="G443" i="47"/>
  <c r="G442" i="47"/>
  <c r="G441" i="47"/>
  <c r="G440" i="47"/>
  <c r="G439" i="47"/>
  <c r="G438" i="47"/>
  <c r="G437" i="47"/>
  <c r="G436" i="47"/>
  <c r="G435" i="47"/>
  <c r="G434" i="47"/>
  <c r="G433" i="47"/>
  <c r="G432" i="47"/>
  <c r="G431" i="47"/>
  <c r="G430" i="47"/>
  <c r="G429" i="47"/>
  <c r="G428" i="47"/>
  <c r="G427" i="47"/>
  <c r="G426" i="47"/>
  <c r="G425" i="47"/>
  <c r="G424" i="47"/>
  <c r="G423" i="47"/>
  <c r="G422" i="47"/>
  <c r="G421" i="47"/>
  <c r="G420" i="47"/>
  <c r="G419" i="47"/>
  <c r="G418" i="47"/>
  <c r="G417" i="47"/>
  <c r="G416" i="47"/>
  <c r="G415" i="47"/>
  <c r="G414" i="47"/>
  <c r="G413" i="47"/>
  <c r="G412" i="47"/>
  <c r="G411" i="47"/>
  <c r="G410" i="47"/>
  <c r="G409" i="47"/>
  <c r="G408" i="47"/>
  <c r="G407" i="47"/>
  <c r="G406" i="47"/>
  <c r="G405" i="47"/>
  <c r="G404" i="47"/>
  <c r="G403" i="47"/>
  <c r="G402" i="47"/>
  <c r="G401" i="47"/>
  <c r="G400" i="47"/>
  <c r="G399" i="47"/>
  <c r="G398" i="47"/>
  <c r="G397" i="47"/>
  <c r="G396" i="47"/>
  <c r="G395" i="47"/>
  <c r="G394" i="47"/>
  <c r="G393" i="47"/>
  <c r="G392" i="47"/>
  <c r="G391" i="47"/>
  <c r="G390" i="47"/>
  <c r="G389" i="47"/>
  <c r="G388" i="47"/>
  <c r="G387" i="47"/>
  <c r="G386" i="47"/>
  <c r="G385" i="47"/>
  <c r="G384" i="47"/>
  <c r="G383" i="47"/>
  <c r="G382" i="47"/>
  <c r="G381" i="47"/>
  <c r="G380" i="47"/>
  <c r="G379" i="47"/>
  <c r="G378" i="47"/>
  <c r="G377" i="47"/>
  <c r="G376" i="47"/>
  <c r="G375" i="47"/>
  <c r="G374" i="47"/>
  <c r="G373" i="47"/>
  <c r="G372" i="47"/>
  <c r="G371" i="47"/>
  <c r="G370" i="47"/>
  <c r="G369" i="47"/>
  <c r="G368" i="47"/>
  <c r="G367" i="47"/>
  <c r="G366" i="47"/>
  <c r="G365" i="47"/>
  <c r="G364" i="47"/>
  <c r="G363" i="47"/>
  <c r="G362" i="47"/>
  <c r="G361" i="47"/>
  <c r="G360" i="47"/>
  <c r="G359" i="47"/>
  <c r="G358" i="47"/>
  <c r="G357" i="47"/>
  <c r="G356" i="47"/>
  <c r="G355" i="47"/>
  <c r="G354" i="47"/>
  <c r="G353" i="47"/>
  <c r="G352" i="47"/>
  <c r="G351" i="47"/>
  <c r="G350" i="47"/>
  <c r="G349" i="47"/>
  <c r="G348" i="47"/>
  <c r="G347" i="47"/>
  <c r="G346" i="47"/>
  <c r="G345" i="47"/>
  <c r="G344" i="47"/>
  <c r="G343" i="47"/>
  <c r="G342" i="47"/>
  <c r="G341" i="47"/>
  <c r="G340" i="47"/>
  <c r="G339" i="47"/>
  <c r="G338" i="47"/>
  <c r="G337" i="47"/>
  <c r="G336" i="47"/>
  <c r="G335" i="47"/>
  <c r="G334" i="47"/>
  <c r="G333" i="47"/>
  <c r="G332" i="47"/>
  <c r="G331" i="47"/>
  <c r="G330" i="47"/>
  <c r="G329" i="47"/>
  <c r="G328" i="47"/>
  <c r="G327" i="47"/>
  <c r="G326" i="47"/>
  <c r="G325" i="47"/>
  <c r="G324" i="47"/>
  <c r="G323" i="47"/>
  <c r="G322" i="47"/>
  <c r="G321" i="47"/>
  <c r="G320" i="47"/>
  <c r="G319" i="47"/>
  <c r="G318" i="47"/>
  <c r="G317" i="47"/>
  <c r="G316" i="47"/>
  <c r="G315" i="47"/>
  <c r="G314" i="47"/>
  <c r="G313" i="47"/>
  <c r="G312" i="47"/>
  <c r="G311" i="47"/>
  <c r="G310" i="47"/>
  <c r="G309" i="47"/>
  <c r="G308" i="47"/>
  <c r="G307" i="47"/>
  <c r="G306" i="47"/>
  <c r="G305" i="47"/>
  <c r="G304" i="47"/>
  <c r="G303" i="47"/>
  <c r="G302" i="47"/>
  <c r="G301" i="47"/>
  <c r="G300" i="47"/>
  <c r="G299" i="47"/>
  <c r="G298" i="47"/>
  <c r="G297" i="47"/>
  <c r="G296" i="47"/>
  <c r="G295" i="47"/>
  <c r="G294" i="47"/>
  <c r="G293" i="47"/>
  <c r="G292" i="47"/>
  <c r="G291" i="47"/>
  <c r="G290" i="47"/>
  <c r="G289" i="47"/>
  <c r="G288" i="47"/>
  <c r="G287" i="47"/>
  <c r="G286" i="47"/>
  <c r="G285" i="47"/>
  <c r="G284" i="47"/>
  <c r="G283" i="47"/>
  <c r="G282" i="47"/>
  <c r="G281" i="47"/>
  <c r="G280" i="47"/>
  <c r="G279" i="47"/>
  <c r="G278" i="47"/>
  <c r="G277" i="47"/>
  <c r="G276" i="47"/>
  <c r="G275" i="47"/>
  <c r="G274" i="47"/>
  <c r="G273" i="47"/>
  <c r="G272" i="47"/>
  <c r="G271" i="47"/>
  <c r="G270" i="47"/>
  <c r="G269" i="47"/>
  <c r="G268" i="47"/>
  <c r="G267" i="47"/>
  <c r="G266" i="47"/>
  <c r="G265" i="47"/>
  <c r="G264" i="47"/>
  <c r="G263" i="47"/>
  <c r="G262" i="47"/>
  <c r="G261" i="47"/>
  <c r="G260" i="47"/>
  <c r="G259" i="47"/>
  <c r="G258" i="47"/>
  <c r="G257" i="47"/>
  <c r="G256" i="47"/>
  <c r="G255" i="47"/>
  <c r="G254" i="47"/>
  <c r="G253" i="47"/>
  <c r="G252" i="47"/>
  <c r="G251" i="47"/>
  <c r="G250" i="47"/>
  <c r="G249" i="47"/>
  <c r="G248" i="47"/>
  <c r="G247" i="47"/>
  <c r="G246" i="47"/>
  <c r="G245" i="47"/>
  <c r="G244" i="47"/>
  <c r="G243" i="47"/>
  <c r="G242" i="47"/>
  <c r="G241" i="47"/>
  <c r="G240" i="47"/>
  <c r="G239" i="47"/>
  <c r="G238" i="47"/>
  <c r="G237" i="47"/>
  <c r="G236" i="47"/>
  <c r="G235" i="47"/>
  <c r="G234" i="47"/>
  <c r="G233" i="47"/>
  <c r="G232" i="47"/>
  <c r="G231" i="47"/>
  <c r="G230" i="47"/>
  <c r="G229" i="47"/>
  <c r="G228" i="47"/>
  <c r="G227" i="47"/>
  <c r="G226" i="47"/>
  <c r="G225" i="47"/>
  <c r="G224" i="47"/>
  <c r="G223" i="47"/>
  <c r="G222" i="47"/>
  <c r="G221" i="47"/>
  <c r="G220" i="47"/>
  <c r="G219" i="47"/>
  <c r="G218" i="47"/>
  <c r="G217" i="47"/>
  <c r="G216" i="47"/>
  <c r="G215" i="47"/>
  <c r="G214" i="47"/>
  <c r="G213" i="47"/>
  <c r="G212" i="47"/>
  <c r="G211" i="47"/>
  <c r="G210" i="47"/>
  <c r="G209" i="47"/>
  <c r="G208" i="47"/>
  <c r="G207" i="47"/>
  <c r="G206" i="47"/>
  <c r="G205" i="47"/>
  <c r="G204" i="47"/>
  <c r="G203" i="47"/>
  <c r="G202" i="47"/>
  <c r="G201" i="47"/>
  <c r="G200" i="47"/>
  <c r="G199" i="47"/>
  <c r="G198" i="47"/>
  <c r="G197" i="47"/>
  <c r="G196" i="47"/>
  <c r="G195" i="47"/>
  <c r="G194" i="47"/>
  <c r="G193" i="47"/>
  <c r="G192" i="47"/>
  <c r="G191" i="47"/>
  <c r="G190" i="47"/>
  <c r="G189" i="47"/>
  <c r="G188" i="47"/>
  <c r="G187" i="47"/>
  <c r="G186" i="47"/>
  <c r="G185" i="47"/>
  <c r="G184" i="47"/>
  <c r="G183" i="47"/>
  <c r="G182" i="47"/>
  <c r="G181" i="47"/>
  <c r="G180" i="47"/>
  <c r="G179" i="47"/>
  <c r="G178" i="47"/>
  <c r="G177" i="47"/>
  <c r="G176" i="47"/>
  <c r="G175" i="47"/>
  <c r="G174" i="47"/>
  <c r="G173" i="47"/>
  <c r="G172" i="47"/>
  <c r="G171" i="47"/>
  <c r="G170" i="47"/>
  <c r="G169" i="47"/>
  <c r="G168" i="47"/>
  <c r="G167" i="47"/>
  <c r="G166" i="47"/>
  <c r="G165" i="47"/>
  <c r="G164" i="47"/>
  <c r="G163" i="47"/>
  <c r="G162" i="47"/>
  <c r="G161" i="47"/>
  <c r="G160" i="47"/>
  <c r="G159" i="47"/>
  <c r="G158" i="47"/>
  <c r="G157" i="47"/>
  <c r="G156" i="47"/>
  <c r="G155" i="47"/>
  <c r="G154" i="47"/>
  <c r="G153" i="47"/>
  <c r="G152" i="47"/>
  <c r="G151" i="47"/>
  <c r="G150" i="47"/>
  <c r="G149" i="47"/>
  <c r="G148" i="47"/>
  <c r="G147" i="47"/>
  <c r="G146" i="47"/>
  <c r="G145" i="47"/>
  <c r="G144" i="47"/>
  <c r="G143" i="47"/>
  <c r="G142" i="47"/>
  <c r="G141" i="47"/>
  <c r="G140" i="47"/>
  <c r="G139" i="47"/>
  <c r="G138" i="47"/>
  <c r="G137" i="47"/>
  <c r="G136" i="47"/>
  <c r="G135" i="47"/>
  <c r="G134" i="47"/>
  <c r="G133" i="47"/>
  <c r="G132" i="47"/>
  <c r="G131" i="47"/>
  <c r="G130" i="47"/>
  <c r="G129" i="47"/>
  <c r="G128" i="47"/>
  <c r="G127" i="47"/>
  <c r="G126" i="47"/>
  <c r="G125" i="47"/>
  <c r="G124" i="47"/>
  <c r="G123" i="47"/>
  <c r="G122" i="47"/>
  <c r="G121" i="47"/>
  <c r="G120" i="47"/>
  <c r="G119" i="47"/>
  <c r="G118" i="47"/>
  <c r="G117" i="47"/>
  <c r="G116" i="47"/>
  <c r="G115" i="47"/>
  <c r="G114" i="47"/>
  <c r="G113" i="47"/>
  <c r="G112" i="47"/>
  <c r="G111" i="47"/>
  <c r="G110" i="47"/>
  <c r="G109" i="47"/>
  <c r="G108" i="47"/>
  <c r="G107" i="47"/>
  <c r="G106" i="47"/>
  <c r="G105" i="47"/>
  <c r="G104" i="47"/>
  <c r="G103" i="47"/>
  <c r="G102" i="47"/>
  <c r="G101" i="47"/>
  <c r="G100" i="47"/>
  <c r="G99" i="47"/>
  <c r="G98" i="47"/>
  <c r="G97" i="47"/>
  <c r="G96" i="47"/>
  <c r="G95" i="47"/>
  <c r="G94" i="47"/>
  <c r="G93" i="47"/>
  <c r="G92" i="47"/>
  <c r="G91" i="47"/>
  <c r="G90" i="47"/>
  <c r="G89" i="47"/>
  <c r="G88" i="47"/>
  <c r="G87" i="47"/>
  <c r="G86" i="47"/>
  <c r="G85" i="47"/>
  <c r="G84" i="47"/>
  <c r="G83" i="47"/>
  <c r="G82" i="47"/>
  <c r="G81" i="47"/>
  <c r="G80" i="47"/>
  <c r="G79" i="47"/>
  <c r="G78" i="47"/>
  <c r="G77" i="47"/>
  <c r="G76" i="47"/>
  <c r="G75" i="47"/>
  <c r="G74" i="47"/>
  <c r="G73" i="47"/>
  <c r="G72" i="47"/>
  <c r="G71" i="47"/>
  <c r="G70" i="47"/>
  <c r="G69" i="47"/>
  <c r="G68" i="47"/>
  <c r="G67" i="47"/>
  <c r="G66" i="47"/>
  <c r="G65" i="47"/>
  <c r="G64" i="47"/>
  <c r="G63" i="47"/>
  <c r="G62" i="47"/>
  <c r="G61" i="47"/>
  <c r="G60" i="47"/>
  <c r="G59" i="47"/>
  <c r="G58" i="47"/>
  <c r="G57" i="47"/>
  <c r="G56" i="47"/>
  <c r="G55" i="47"/>
  <c r="G54" i="47"/>
  <c r="G53" i="47"/>
  <c r="G52" i="47"/>
  <c r="G51" i="47"/>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I2002" i="46"/>
  <c r="I2001" i="46"/>
  <c r="I2000" i="46"/>
  <c r="I1999" i="46"/>
  <c r="I1998" i="46"/>
  <c r="I1997" i="46"/>
  <c r="I1996" i="46"/>
  <c r="I1995" i="46"/>
  <c r="I1994" i="46"/>
  <c r="I1993" i="46"/>
  <c r="I1992" i="46"/>
  <c r="I1991" i="46"/>
  <c r="I1990" i="46"/>
  <c r="I1989" i="46"/>
  <c r="I1988" i="46"/>
  <c r="I1987" i="46"/>
  <c r="I1986" i="46"/>
  <c r="I1985" i="46"/>
  <c r="I1984" i="46"/>
  <c r="I1983" i="46"/>
  <c r="I1982" i="46"/>
  <c r="I1981" i="46"/>
  <c r="I1980" i="46"/>
  <c r="I1979" i="46"/>
  <c r="I1978" i="46"/>
  <c r="I1977" i="46"/>
  <c r="I1976" i="46"/>
  <c r="I1975" i="46"/>
  <c r="I1974" i="46"/>
  <c r="I1973" i="46"/>
  <c r="I1972" i="46"/>
  <c r="I1971" i="46"/>
  <c r="I1970" i="46"/>
  <c r="I1969" i="46"/>
  <c r="I1968" i="46"/>
  <c r="I1967" i="46"/>
  <c r="I1966" i="46"/>
  <c r="I1965" i="46"/>
  <c r="I1964" i="46"/>
  <c r="I1963" i="46"/>
  <c r="I1962" i="46"/>
  <c r="I1961" i="46"/>
  <c r="I1960" i="46"/>
  <c r="I1959" i="46"/>
  <c r="I1958" i="46"/>
  <c r="I1957" i="46"/>
  <c r="I1956" i="46"/>
  <c r="I1955" i="46"/>
  <c r="I1954" i="46"/>
  <c r="I1953" i="46"/>
  <c r="I1952" i="46"/>
  <c r="I1951" i="46"/>
  <c r="I1950" i="46"/>
  <c r="I1949" i="46"/>
  <c r="I1948" i="46"/>
  <c r="I1947" i="46"/>
  <c r="I1946" i="46"/>
  <c r="I1945" i="46"/>
  <c r="I1944" i="46"/>
  <c r="I1943" i="46"/>
  <c r="I1942" i="46"/>
  <c r="I1941" i="46"/>
  <c r="I1940" i="46"/>
  <c r="I1939" i="46"/>
  <c r="I1938" i="46"/>
  <c r="I1937" i="46"/>
  <c r="I1936" i="46"/>
  <c r="I1935" i="46"/>
  <c r="I1934" i="46"/>
  <c r="I1933" i="46"/>
  <c r="I1932" i="46"/>
  <c r="I1931" i="46"/>
  <c r="I1930" i="46"/>
  <c r="I1929" i="46"/>
  <c r="I1928" i="46"/>
  <c r="I1927" i="46"/>
  <c r="I1926" i="46"/>
  <c r="I1925" i="46"/>
  <c r="I1924" i="46"/>
  <c r="I1923" i="46"/>
  <c r="I1922" i="46"/>
  <c r="I1921" i="46"/>
  <c r="I1920" i="46"/>
  <c r="I1919" i="46"/>
  <c r="I1918" i="46"/>
  <c r="I1917" i="46"/>
  <c r="I1916" i="46"/>
  <c r="I1915" i="46"/>
  <c r="I1914" i="46"/>
  <c r="I1913" i="46"/>
  <c r="I1912" i="46"/>
  <c r="I1911" i="46"/>
  <c r="I1910" i="46"/>
  <c r="I1909" i="46"/>
  <c r="I1908" i="46"/>
  <c r="I1907" i="46"/>
  <c r="I1906" i="46"/>
  <c r="I1905" i="46"/>
  <c r="I1904" i="46"/>
  <c r="I1903" i="46"/>
  <c r="I1902" i="46"/>
  <c r="I1901" i="46"/>
  <c r="I1900" i="46"/>
  <c r="I1899" i="46"/>
  <c r="I1898" i="46"/>
  <c r="I1897" i="46"/>
  <c r="I1896" i="46"/>
  <c r="I1895" i="46"/>
  <c r="I1894" i="46"/>
  <c r="I1893" i="46"/>
  <c r="I1892" i="46"/>
  <c r="I1891" i="46"/>
  <c r="I1890" i="46"/>
  <c r="I1889" i="46"/>
  <c r="I1888" i="46"/>
  <c r="I1887" i="46"/>
  <c r="I1886" i="46"/>
  <c r="I1885" i="46"/>
  <c r="I1884" i="46"/>
  <c r="I1883" i="46"/>
  <c r="I1882" i="46"/>
  <c r="I1881" i="46"/>
  <c r="I1880" i="46"/>
  <c r="I1879" i="46"/>
  <c r="I1878" i="46"/>
  <c r="I1877" i="46"/>
  <c r="I1876" i="46"/>
  <c r="I1875" i="46"/>
  <c r="I1874" i="46"/>
  <c r="I1873" i="46"/>
  <c r="I1872" i="46"/>
  <c r="I1871" i="46"/>
  <c r="I1870" i="46"/>
  <c r="I1869" i="46"/>
  <c r="I1868" i="46"/>
  <c r="I1867" i="46"/>
  <c r="I1866" i="46"/>
  <c r="I1865" i="46"/>
  <c r="I1864" i="46"/>
  <c r="I1863" i="46"/>
  <c r="I1862" i="46"/>
  <c r="I1861" i="46"/>
  <c r="I1860" i="46"/>
  <c r="I1859" i="46"/>
  <c r="I1858" i="46"/>
  <c r="I1857" i="46"/>
  <c r="I1856" i="46"/>
  <c r="I1855" i="46"/>
  <c r="I1854" i="46"/>
  <c r="I1853" i="46"/>
  <c r="I1852" i="46"/>
  <c r="I1851" i="46"/>
  <c r="I1850" i="46"/>
  <c r="I1849" i="46"/>
  <c r="I1848" i="46"/>
  <c r="I1847" i="46"/>
  <c r="I1846" i="46"/>
  <c r="I1845" i="46"/>
  <c r="I1844" i="46"/>
  <c r="I1843" i="46"/>
  <c r="I1842" i="46"/>
  <c r="I1841" i="46"/>
  <c r="I1840" i="46"/>
  <c r="I1839" i="46"/>
  <c r="I1838" i="46"/>
  <c r="I1837" i="46"/>
  <c r="I1836" i="46"/>
  <c r="I1835" i="46"/>
  <c r="I1834" i="46"/>
  <c r="I1833" i="46"/>
  <c r="I1832" i="46"/>
  <c r="I1831" i="46"/>
  <c r="I1830" i="46"/>
  <c r="I1829" i="46"/>
  <c r="I1828" i="46"/>
  <c r="I1827" i="46"/>
  <c r="I1826" i="46"/>
  <c r="I1825" i="46"/>
  <c r="I1824" i="46"/>
  <c r="I1823" i="46"/>
  <c r="I1822" i="46"/>
  <c r="I1821" i="46"/>
  <c r="I1820" i="46"/>
  <c r="I1819" i="46"/>
  <c r="I1818" i="46"/>
  <c r="I1817" i="46"/>
  <c r="I1816" i="46"/>
  <c r="I1815" i="46"/>
  <c r="I1814" i="46"/>
  <c r="I1813" i="46"/>
  <c r="I1812" i="46"/>
  <c r="I1811" i="46"/>
  <c r="I1810" i="46"/>
  <c r="I1809" i="46"/>
  <c r="I1808" i="46"/>
  <c r="I1807" i="46"/>
  <c r="I1806" i="46"/>
  <c r="I1805" i="46"/>
  <c r="I1804" i="46"/>
  <c r="I1803" i="46"/>
  <c r="I1802" i="46"/>
  <c r="I1801" i="46"/>
  <c r="I1800" i="46"/>
  <c r="I1799" i="46"/>
  <c r="I1798" i="46"/>
  <c r="I1797" i="46"/>
  <c r="I1796" i="46"/>
  <c r="I1795" i="46"/>
  <c r="I1794" i="46"/>
  <c r="I1793" i="46"/>
  <c r="I1792" i="46"/>
  <c r="I1791" i="46"/>
  <c r="I1790" i="46"/>
  <c r="I1789" i="46"/>
  <c r="I1788" i="46"/>
  <c r="I1787" i="46"/>
  <c r="I1786" i="46"/>
  <c r="I1785" i="46"/>
  <c r="I1784" i="46"/>
  <c r="I1783" i="46"/>
  <c r="I1782" i="46"/>
  <c r="I1781" i="46"/>
  <c r="I1780" i="46"/>
  <c r="I1779" i="46"/>
  <c r="I1778" i="46"/>
  <c r="I1777" i="46"/>
  <c r="I1776" i="46"/>
  <c r="I1775" i="46"/>
  <c r="I1774" i="46"/>
  <c r="I1773" i="46"/>
  <c r="I1772" i="46"/>
  <c r="I1771" i="46"/>
  <c r="I1770" i="46"/>
  <c r="I1769" i="46"/>
  <c r="I1768" i="46"/>
  <c r="I1767" i="46"/>
  <c r="I1766" i="46"/>
  <c r="I1765" i="46"/>
  <c r="I1764" i="46"/>
  <c r="I1763" i="46"/>
  <c r="I1762" i="46"/>
  <c r="I1761" i="46"/>
  <c r="I1760" i="46"/>
  <c r="I1759" i="46"/>
  <c r="I1758" i="46"/>
  <c r="I1757" i="46"/>
  <c r="I1756" i="46"/>
  <c r="I1755" i="46"/>
  <c r="I1754" i="46"/>
  <c r="I1753" i="46"/>
  <c r="I1752" i="46"/>
  <c r="I1751" i="46"/>
  <c r="I1750" i="46"/>
  <c r="I1749" i="46"/>
  <c r="I1748" i="46"/>
  <c r="I1747" i="46"/>
  <c r="I1746" i="46"/>
  <c r="I1745" i="46"/>
  <c r="I1744" i="46"/>
  <c r="I1743" i="46"/>
  <c r="I1742" i="46"/>
  <c r="I1741" i="46"/>
  <c r="I1740" i="46"/>
  <c r="I1739" i="46"/>
  <c r="I1738" i="46"/>
  <c r="I1737" i="46"/>
  <c r="I1736" i="46"/>
  <c r="I1735" i="46"/>
  <c r="I1734" i="46"/>
  <c r="I1733" i="46"/>
  <c r="I1732" i="46"/>
  <c r="I1731" i="46"/>
  <c r="I1730" i="46"/>
  <c r="I1729" i="46"/>
  <c r="I1728" i="46"/>
  <c r="I1727" i="46"/>
  <c r="I1726" i="46"/>
  <c r="I1725" i="46"/>
  <c r="I1724" i="46"/>
  <c r="I1723" i="46"/>
  <c r="I1722" i="46"/>
  <c r="I1721" i="46"/>
  <c r="I1720" i="46"/>
  <c r="I1719" i="46"/>
  <c r="I1718" i="46"/>
  <c r="I1717" i="46"/>
  <c r="I1716" i="46"/>
  <c r="I1715" i="46"/>
  <c r="I1714" i="46"/>
  <c r="I1713" i="46"/>
  <c r="I1712" i="46"/>
  <c r="I1711" i="46"/>
  <c r="I1710" i="46"/>
  <c r="I1709" i="46"/>
  <c r="I1708" i="46"/>
  <c r="I1707" i="46"/>
  <c r="I1706" i="46"/>
  <c r="I1705" i="46"/>
  <c r="I1704" i="46"/>
  <c r="I1703" i="46"/>
  <c r="I1702" i="46"/>
  <c r="I1701" i="46"/>
  <c r="I1700" i="46"/>
  <c r="I1699" i="46"/>
  <c r="I1698" i="46"/>
  <c r="I1697" i="46"/>
  <c r="I1696" i="46"/>
  <c r="I1695" i="46"/>
  <c r="I1694" i="46"/>
  <c r="I1693" i="46"/>
  <c r="I1692" i="46"/>
  <c r="I1691" i="46"/>
  <c r="I1690" i="46"/>
  <c r="I1689" i="46"/>
  <c r="I1688" i="46"/>
  <c r="I1687" i="46"/>
  <c r="I1686" i="46"/>
  <c r="I1685" i="46"/>
  <c r="I1684" i="46"/>
  <c r="I1683" i="46"/>
  <c r="I1682" i="46"/>
  <c r="I1681" i="46"/>
  <c r="I1680" i="46"/>
  <c r="I1679" i="46"/>
  <c r="I1678" i="46"/>
  <c r="I1677" i="46"/>
  <c r="I1676" i="46"/>
  <c r="I1675" i="46"/>
  <c r="I1674" i="46"/>
  <c r="I1673" i="46"/>
  <c r="I1672" i="46"/>
  <c r="I1671" i="46"/>
  <c r="I1670" i="46"/>
  <c r="I1669" i="46"/>
  <c r="I1668" i="46"/>
  <c r="I1667" i="46"/>
  <c r="I1666" i="46"/>
  <c r="I1665" i="46"/>
  <c r="I1664" i="46"/>
  <c r="I1663" i="46"/>
  <c r="I1662" i="46"/>
  <c r="I1661" i="46"/>
  <c r="I1660" i="46"/>
  <c r="I1659" i="46"/>
  <c r="I1658" i="46"/>
  <c r="I1657" i="46"/>
  <c r="I1656" i="46"/>
  <c r="I1655" i="46"/>
  <c r="I1654" i="46"/>
  <c r="I1653" i="46"/>
  <c r="I1652" i="46"/>
  <c r="I1651" i="46"/>
  <c r="I1650" i="46"/>
  <c r="I1649" i="46"/>
  <c r="I1648" i="46"/>
  <c r="I1647" i="46"/>
  <c r="I1646" i="46"/>
  <c r="I1645" i="46"/>
  <c r="I1644" i="46"/>
  <c r="I1643" i="46"/>
  <c r="I1642" i="46"/>
  <c r="I1641" i="46"/>
  <c r="I1640" i="46"/>
  <c r="I1639" i="46"/>
  <c r="I1638" i="46"/>
  <c r="I1637" i="46"/>
  <c r="I1636" i="46"/>
  <c r="I1635" i="46"/>
  <c r="I1634" i="46"/>
  <c r="I1633" i="46"/>
  <c r="I1632" i="46"/>
  <c r="I1631" i="46"/>
  <c r="I1630" i="46"/>
  <c r="I1629" i="46"/>
  <c r="I1628" i="46"/>
  <c r="I1627" i="46"/>
  <c r="I1626" i="46"/>
  <c r="I1625" i="46"/>
  <c r="I1624" i="46"/>
  <c r="I1623" i="46"/>
  <c r="I1622" i="46"/>
  <c r="I1621" i="46"/>
  <c r="I1620" i="46"/>
  <c r="I1619" i="46"/>
  <c r="I1618" i="46"/>
  <c r="I1617" i="46"/>
  <c r="I1616" i="46"/>
  <c r="I1615" i="46"/>
  <c r="I1614" i="46"/>
  <c r="I1613" i="46"/>
  <c r="I1612" i="46"/>
  <c r="I1611" i="46"/>
  <c r="I1610" i="46"/>
  <c r="I1609" i="46"/>
  <c r="I1608" i="46"/>
  <c r="I1607" i="46"/>
  <c r="I1606" i="46"/>
  <c r="I1605" i="46"/>
  <c r="I1604" i="46"/>
  <c r="I1603" i="46"/>
  <c r="I1602" i="46"/>
  <c r="I1601" i="46"/>
  <c r="I1600" i="46"/>
  <c r="I1599" i="46"/>
  <c r="I1598" i="46"/>
  <c r="I1597" i="46"/>
  <c r="I1596" i="46"/>
  <c r="I1595" i="46"/>
  <c r="I1594" i="46"/>
  <c r="I1593" i="46"/>
  <c r="I1592" i="46"/>
  <c r="I1591" i="46"/>
  <c r="I1590" i="46"/>
  <c r="I1589" i="46"/>
  <c r="I1588" i="46"/>
  <c r="I1587" i="46"/>
  <c r="I1586" i="46"/>
  <c r="I1585" i="46"/>
  <c r="I1584" i="46"/>
  <c r="I1583" i="46"/>
  <c r="I1582" i="46"/>
  <c r="I1581" i="46"/>
  <c r="I1580" i="46"/>
  <c r="I1579" i="46"/>
  <c r="I1578" i="46"/>
  <c r="I1577" i="46"/>
  <c r="I1576" i="46"/>
  <c r="I1575" i="46"/>
  <c r="I1574" i="46"/>
  <c r="I1573" i="46"/>
  <c r="I1572" i="46"/>
  <c r="I1571" i="46"/>
  <c r="I1570" i="46"/>
  <c r="I1569" i="46"/>
  <c r="I1568" i="46"/>
  <c r="I1567" i="46"/>
  <c r="I1566" i="46"/>
  <c r="I1565" i="46"/>
  <c r="I1564" i="46"/>
  <c r="I1563" i="46"/>
  <c r="I1562" i="46"/>
  <c r="I1561" i="46"/>
  <c r="I1560" i="46"/>
  <c r="I1559" i="46"/>
  <c r="I1558" i="46"/>
  <c r="I1557" i="46"/>
  <c r="I1556" i="46"/>
  <c r="I1555" i="46"/>
  <c r="I1554" i="46"/>
  <c r="I1553" i="46"/>
  <c r="I1552" i="46"/>
  <c r="I1551" i="46"/>
  <c r="I1550" i="46"/>
  <c r="I1549" i="46"/>
  <c r="I1548" i="46"/>
  <c r="I1547" i="46"/>
  <c r="I1546" i="46"/>
  <c r="I1545" i="46"/>
  <c r="I1544" i="46"/>
  <c r="I1543" i="46"/>
  <c r="I1542" i="46"/>
  <c r="I1541" i="46"/>
  <c r="I1540" i="46"/>
  <c r="I1539" i="46"/>
  <c r="I1538" i="46"/>
  <c r="I1537" i="46"/>
  <c r="I1536" i="46"/>
  <c r="I1535" i="46"/>
  <c r="I1534" i="46"/>
  <c r="I1533" i="46"/>
  <c r="I1532" i="46"/>
  <c r="I1531" i="46"/>
  <c r="I1530" i="46"/>
  <c r="I1529" i="46"/>
  <c r="I1528" i="46"/>
  <c r="I1527" i="46"/>
  <c r="I1526" i="46"/>
  <c r="I1525" i="46"/>
  <c r="I1524" i="46"/>
  <c r="I1523" i="46"/>
  <c r="I1522" i="46"/>
  <c r="I1521" i="46"/>
  <c r="I1520" i="46"/>
  <c r="I1519" i="46"/>
  <c r="I1518" i="46"/>
  <c r="I1517" i="46"/>
  <c r="I1516" i="46"/>
  <c r="I1515" i="46"/>
  <c r="I1514" i="46"/>
  <c r="I1513" i="46"/>
  <c r="I1512" i="46"/>
  <c r="I1511" i="46"/>
  <c r="I1510" i="46"/>
  <c r="I1509" i="46"/>
  <c r="I1508" i="46"/>
  <c r="I1507" i="46"/>
  <c r="I1506" i="46"/>
  <c r="I1505" i="46"/>
  <c r="I1504" i="46"/>
  <c r="I1503" i="46"/>
  <c r="I1502" i="46"/>
  <c r="I1501" i="46"/>
  <c r="I1500" i="46"/>
  <c r="I1499" i="46"/>
  <c r="I1498" i="46"/>
  <c r="I1497" i="46"/>
  <c r="I1496" i="46"/>
  <c r="I1495" i="46"/>
  <c r="I1494" i="46"/>
  <c r="I1493" i="46"/>
  <c r="I1492" i="46"/>
  <c r="I1491" i="46"/>
  <c r="I1490" i="46"/>
  <c r="I1489" i="46"/>
  <c r="I1488" i="46"/>
  <c r="I1487" i="46"/>
  <c r="I1486" i="46"/>
  <c r="I1485" i="46"/>
  <c r="I1484" i="46"/>
  <c r="I1483" i="46"/>
  <c r="I1482" i="46"/>
  <c r="I1481" i="46"/>
  <c r="I1480" i="46"/>
  <c r="I1479" i="46"/>
  <c r="I1478" i="46"/>
  <c r="I1477" i="46"/>
  <c r="I1476" i="46"/>
  <c r="I1475" i="46"/>
  <c r="I1474" i="46"/>
  <c r="I1473" i="46"/>
  <c r="I1472" i="46"/>
  <c r="I1471" i="46"/>
  <c r="I1470" i="46"/>
  <c r="I1469" i="46"/>
  <c r="I1468" i="46"/>
  <c r="I1467" i="46"/>
  <c r="I1466" i="46"/>
  <c r="I1465" i="46"/>
  <c r="I1464" i="46"/>
  <c r="I1463" i="46"/>
  <c r="I1462" i="46"/>
  <c r="I1461" i="46"/>
  <c r="I1460" i="46"/>
  <c r="I1459" i="46"/>
  <c r="I1458" i="46"/>
  <c r="I1457" i="46"/>
  <c r="I1456" i="46"/>
  <c r="I1455" i="46"/>
  <c r="I1454" i="46"/>
  <c r="I1453" i="46"/>
  <c r="I1452" i="46"/>
  <c r="I1451" i="46"/>
  <c r="I1450" i="46"/>
  <c r="I1449" i="46"/>
  <c r="I1448" i="46"/>
  <c r="I1447" i="46"/>
  <c r="I1446" i="46"/>
  <c r="I1445" i="46"/>
  <c r="I1444" i="46"/>
  <c r="I1443" i="46"/>
  <c r="I1442" i="46"/>
  <c r="I1441" i="46"/>
  <c r="I1440" i="46"/>
  <c r="I1439" i="46"/>
  <c r="I1438" i="46"/>
  <c r="I1437" i="46"/>
  <c r="I1436" i="46"/>
  <c r="I1435" i="46"/>
  <c r="I1434" i="46"/>
  <c r="I1433" i="46"/>
  <c r="I1432" i="46"/>
  <c r="I1431" i="46"/>
  <c r="I1430" i="46"/>
  <c r="I1429" i="46"/>
  <c r="I1428" i="46"/>
  <c r="I1427" i="46"/>
  <c r="I1426" i="46"/>
  <c r="I1425" i="46"/>
  <c r="I1424" i="46"/>
  <c r="I1423" i="46"/>
  <c r="I1422" i="46"/>
  <c r="I1421" i="46"/>
  <c r="I1420" i="46"/>
  <c r="I1419" i="46"/>
  <c r="I1418" i="46"/>
  <c r="I1417" i="46"/>
  <c r="I1416" i="46"/>
  <c r="I1415" i="46"/>
  <c r="I1414" i="46"/>
  <c r="I1413" i="46"/>
  <c r="I1412" i="46"/>
  <c r="I1411" i="46"/>
  <c r="I1410" i="46"/>
  <c r="I1409" i="46"/>
  <c r="I1408" i="46"/>
  <c r="I1407" i="46"/>
  <c r="I1406" i="46"/>
  <c r="I1405" i="46"/>
  <c r="I1404" i="46"/>
  <c r="I1403" i="46"/>
  <c r="I1402" i="46"/>
  <c r="I1401" i="46"/>
  <c r="I1400" i="46"/>
  <c r="I1399" i="46"/>
  <c r="I1398" i="46"/>
  <c r="I1397" i="46"/>
  <c r="I1396" i="46"/>
  <c r="I1395" i="46"/>
  <c r="I1394" i="46"/>
  <c r="I1393" i="46"/>
  <c r="I1392" i="46"/>
  <c r="I1391" i="46"/>
  <c r="I1390" i="46"/>
  <c r="I1389" i="46"/>
  <c r="I1388" i="46"/>
  <c r="I1387" i="46"/>
  <c r="I1386" i="46"/>
  <c r="I1385" i="46"/>
  <c r="I1384" i="46"/>
  <c r="I1383" i="46"/>
  <c r="I1382" i="46"/>
  <c r="I1381" i="46"/>
  <c r="I1380" i="46"/>
  <c r="I1379" i="46"/>
  <c r="I1378" i="46"/>
  <c r="I1377" i="46"/>
  <c r="I1376" i="46"/>
  <c r="I1375" i="46"/>
  <c r="I1374" i="46"/>
  <c r="I1373" i="46"/>
  <c r="I1372" i="46"/>
  <c r="I1371" i="46"/>
  <c r="I1370" i="46"/>
  <c r="I1369" i="46"/>
  <c r="I1368" i="46"/>
  <c r="I1367" i="46"/>
  <c r="I1366" i="46"/>
  <c r="I1365" i="46"/>
  <c r="I1364" i="46"/>
  <c r="I1363" i="46"/>
  <c r="I1362" i="46"/>
  <c r="I1361" i="46"/>
  <c r="I1360" i="46"/>
  <c r="I1359" i="46"/>
  <c r="I1358" i="46"/>
  <c r="I1357" i="46"/>
  <c r="I1356" i="46"/>
  <c r="I1355" i="46"/>
  <c r="I1354" i="46"/>
  <c r="I1353" i="46"/>
  <c r="I1352" i="46"/>
  <c r="I1351" i="46"/>
  <c r="I1350" i="46"/>
  <c r="I1349" i="46"/>
  <c r="I1348" i="46"/>
  <c r="I1347" i="46"/>
  <c r="I1346" i="46"/>
  <c r="I1345" i="46"/>
  <c r="I1344" i="46"/>
  <c r="I1343" i="46"/>
  <c r="I1342" i="46"/>
  <c r="I1341" i="46"/>
  <c r="I1340" i="46"/>
  <c r="I1339" i="46"/>
  <c r="I1338" i="46"/>
  <c r="I1337" i="46"/>
  <c r="I1336" i="46"/>
  <c r="I1335" i="46"/>
  <c r="I1334" i="46"/>
  <c r="I1333" i="46"/>
  <c r="I1332" i="46"/>
  <c r="I1331" i="46"/>
  <c r="I1330" i="46"/>
  <c r="I1329" i="46"/>
  <c r="I1328" i="46"/>
  <c r="I1327" i="46"/>
  <c r="I1326" i="46"/>
  <c r="I1325" i="46"/>
  <c r="I1324" i="46"/>
  <c r="I1323" i="46"/>
  <c r="I1322" i="46"/>
  <c r="I1321" i="46"/>
  <c r="I1320" i="46"/>
  <c r="I1319" i="46"/>
  <c r="I1318" i="46"/>
  <c r="I1317" i="46"/>
  <c r="I1316" i="46"/>
  <c r="I1315" i="46"/>
  <c r="I1314" i="46"/>
  <c r="I1313" i="46"/>
  <c r="I1312" i="46"/>
  <c r="I1311" i="46"/>
  <c r="I1310" i="46"/>
  <c r="I1309" i="46"/>
  <c r="I1308" i="46"/>
  <c r="I1307" i="46"/>
  <c r="I1306" i="46"/>
  <c r="I1305" i="46"/>
  <c r="I1304" i="46"/>
  <c r="I1303" i="46"/>
  <c r="I1302" i="46"/>
  <c r="I1301" i="46"/>
  <c r="I1300" i="46"/>
  <c r="I1299" i="46"/>
  <c r="I1298" i="46"/>
  <c r="I1297" i="46"/>
  <c r="I1296" i="46"/>
  <c r="I1295" i="46"/>
  <c r="I1294" i="46"/>
  <c r="I1293" i="46"/>
  <c r="I1292" i="46"/>
  <c r="I1291" i="46"/>
  <c r="I1290" i="46"/>
  <c r="I1289" i="46"/>
  <c r="I1288" i="46"/>
  <c r="I1287" i="46"/>
  <c r="I1286" i="46"/>
  <c r="I1285" i="46"/>
  <c r="I1284" i="46"/>
  <c r="I1283" i="46"/>
  <c r="I1282" i="46"/>
  <c r="I1281" i="46"/>
  <c r="I1280" i="46"/>
  <c r="I1279" i="46"/>
  <c r="I1278" i="46"/>
  <c r="I1277" i="46"/>
  <c r="I1276" i="46"/>
  <c r="I1275" i="46"/>
  <c r="I1274" i="46"/>
  <c r="I1273" i="46"/>
  <c r="I1272" i="46"/>
  <c r="I1271" i="46"/>
  <c r="I1270" i="46"/>
  <c r="I1269" i="46"/>
  <c r="I1268" i="46"/>
  <c r="I1267" i="46"/>
  <c r="I1266" i="46"/>
  <c r="I1265" i="46"/>
  <c r="I1264" i="46"/>
  <c r="I1263" i="46"/>
  <c r="I1262" i="46"/>
  <c r="I1261" i="46"/>
  <c r="I1260" i="46"/>
  <c r="I1259" i="46"/>
  <c r="I1258" i="46"/>
  <c r="I1257" i="46"/>
  <c r="I1256" i="46"/>
  <c r="I1255" i="46"/>
  <c r="I1254" i="46"/>
  <c r="I1253" i="46"/>
  <c r="I1252" i="46"/>
  <c r="I1251" i="46"/>
  <c r="I1250" i="46"/>
  <c r="I1249" i="46"/>
  <c r="I1248" i="46"/>
  <c r="I1247" i="46"/>
  <c r="I1246" i="46"/>
  <c r="I1245" i="46"/>
  <c r="I1244" i="46"/>
  <c r="I1243" i="46"/>
  <c r="I1242" i="46"/>
  <c r="I1241" i="46"/>
  <c r="I1240" i="46"/>
  <c r="I1239" i="46"/>
  <c r="I1238" i="46"/>
  <c r="I1237" i="46"/>
  <c r="I1236" i="46"/>
  <c r="I1235" i="46"/>
  <c r="I1234" i="46"/>
  <c r="I1233" i="46"/>
  <c r="I1232" i="46"/>
  <c r="I1231" i="46"/>
  <c r="I1230" i="46"/>
  <c r="I1229" i="46"/>
  <c r="I1228" i="46"/>
  <c r="I1227" i="46"/>
  <c r="I1226" i="46"/>
  <c r="I1225" i="46"/>
  <c r="I1224" i="46"/>
  <c r="I1223" i="46"/>
  <c r="I1222" i="46"/>
  <c r="I1221" i="46"/>
  <c r="I1220" i="46"/>
  <c r="I1219" i="46"/>
  <c r="I1218" i="46"/>
  <c r="I1217" i="46"/>
  <c r="I1216" i="46"/>
  <c r="I1215" i="46"/>
  <c r="I1214" i="46"/>
  <c r="I1213" i="46"/>
  <c r="I1212" i="46"/>
  <c r="I1211" i="46"/>
  <c r="I1210" i="46"/>
  <c r="I1209" i="46"/>
  <c r="I1208" i="46"/>
  <c r="I1207" i="46"/>
  <c r="I1206" i="46"/>
  <c r="I1205" i="46"/>
  <c r="I1204" i="46"/>
  <c r="I1203" i="46"/>
  <c r="I1202" i="46"/>
  <c r="I1201" i="46"/>
  <c r="I1200" i="46"/>
  <c r="I1199" i="46"/>
  <c r="I1198" i="46"/>
  <c r="I1197" i="46"/>
  <c r="I1196" i="46"/>
  <c r="I1195" i="46"/>
  <c r="I1194" i="46"/>
  <c r="I1193" i="46"/>
  <c r="I1192" i="46"/>
  <c r="I1191" i="46"/>
  <c r="I1190" i="46"/>
  <c r="I1189" i="46"/>
  <c r="I1188" i="46"/>
  <c r="I1187" i="46"/>
  <c r="I1186" i="46"/>
  <c r="I1185" i="46"/>
  <c r="I1184" i="46"/>
  <c r="I1183" i="46"/>
  <c r="I1182" i="46"/>
  <c r="I1181" i="46"/>
  <c r="I1180" i="46"/>
  <c r="I1179" i="46"/>
  <c r="I1178" i="46"/>
  <c r="I1177" i="46"/>
  <c r="I1176" i="46"/>
  <c r="I1175" i="46"/>
  <c r="I1174" i="46"/>
  <c r="I1173" i="46"/>
  <c r="I1172" i="46"/>
  <c r="I1171" i="46"/>
  <c r="I1170" i="46"/>
  <c r="I1169" i="46"/>
  <c r="I1168" i="46"/>
  <c r="I1167" i="46"/>
  <c r="I1166" i="46"/>
  <c r="I1165" i="46"/>
  <c r="I1164" i="46"/>
  <c r="I1163" i="46"/>
  <c r="I1162" i="46"/>
  <c r="I1161" i="46"/>
  <c r="I1160" i="46"/>
  <c r="I1159" i="46"/>
  <c r="I1158" i="46"/>
  <c r="I1157" i="46"/>
  <c r="I1156" i="46"/>
  <c r="I1155" i="46"/>
  <c r="I1154" i="46"/>
  <c r="I1153" i="46"/>
  <c r="I1152" i="46"/>
  <c r="I1151" i="46"/>
  <c r="I1150" i="46"/>
  <c r="I1149" i="46"/>
  <c r="I1148" i="46"/>
  <c r="I1147" i="46"/>
  <c r="I1146" i="46"/>
  <c r="I1145" i="46"/>
  <c r="I1144" i="46"/>
  <c r="I1143" i="46"/>
  <c r="I1142" i="46"/>
  <c r="I1141" i="46"/>
  <c r="I1140" i="46"/>
  <c r="I1139" i="46"/>
  <c r="I1138" i="46"/>
  <c r="I1137" i="46"/>
  <c r="I1136" i="46"/>
  <c r="I1135" i="46"/>
  <c r="I1134" i="46"/>
  <c r="I1133" i="46"/>
  <c r="I1132" i="46"/>
  <c r="I1131" i="46"/>
  <c r="I1130" i="46"/>
  <c r="I1129" i="46"/>
  <c r="I1128" i="46"/>
  <c r="I1127" i="46"/>
  <c r="I1126" i="46"/>
  <c r="I1125" i="46"/>
  <c r="I1124" i="46"/>
  <c r="I1123" i="46"/>
  <c r="I1122" i="46"/>
  <c r="I1121" i="46"/>
  <c r="I1120" i="46"/>
  <c r="I1119" i="46"/>
  <c r="I1118" i="46"/>
  <c r="I1117" i="46"/>
  <c r="I1116" i="46"/>
  <c r="I1115" i="46"/>
  <c r="I1114" i="46"/>
  <c r="I1113" i="46"/>
  <c r="I1112" i="46"/>
  <c r="I1111" i="46"/>
  <c r="I1110" i="46"/>
  <c r="I1109" i="46"/>
  <c r="I1108" i="46"/>
  <c r="I1107" i="46"/>
  <c r="I1106" i="46"/>
  <c r="I1105" i="46"/>
  <c r="I1104" i="46"/>
  <c r="I1103" i="46"/>
  <c r="I1102" i="46"/>
  <c r="I1101" i="46"/>
  <c r="I1100" i="46"/>
  <c r="I1099" i="46"/>
  <c r="I1098" i="46"/>
  <c r="I1097" i="46"/>
  <c r="I1096" i="46"/>
  <c r="I1095" i="46"/>
  <c r="I1094" i="46"/>
  <c r="I1093" i="46"/>
  <c r="I1092" i="46"/>
  <c r="I1091" i="46"/>
  <c r="I1090" i="46"/>
  <c r="I1089" i="46"/>
  <c r="I1088" i="46"/>
  <c r="I1087" i="46"/>
  <c r="I1086" i="46"/>
  <c r="I1085" i="46"/>
  <c r="I1084" i="46"/>
  <c r="I1083" i="46"/>
  <c r="I1082" i="46"/>
  <c r="I1081" i="46"/>
  <c r="I1080" i="46"/>
  <c r="I1079" i="46"/>
  <c r="I1078" i="46"/>
  <c r="I1077" i="46"/>
  <c r="I1076" i="46"/>
  <c r="I1075" i="46"/>
  <c r="I1074" i="46"/>
  <c r="I1073" i="46"/>
  <c r="I1072" i="46"/>
  <c r="I1071" i="46"/>
  <c r="I1070" i="46"/>
  <c r="I1069" i="46"/>
  <c r="I1068" i="46"/>
  <c r="I1067" i="46"/>
  <c r="I1066" i="46"/>
  <c r="I1065" i="46"/>
  <c r="I1064" i="46"/>
  <c r="I1063" i="46"/>
  <c r="I1062" i="46"/>
  <c r="I1061" i="46"/>
  <c r="I1060" i="46"/>
  <c r="I1059" i="46"/>
  <c r="I1058" i="46"/>
  <c r="I1057" i="46"/>
  <c r="I1056" i="46"/>
  <c r="I1055" i="46"/>
  <c r="I1054" i="46"/>
  <c r="I1053" i="46"/>
  <c r="I1052" i="46"/>
  <c r="I1051" i="46"/>
  <c r="I1050" i="46"/>
  <c r="I1049" i="46"/>
  <c r="I1048" i="46"/>
  <c r="I1047" i="46"/>
  <c r="I1046" i="46"/>
  <c r="I1045" i="46"/>
  <c r="I1044" i="46"/>
  <c r="I1043" i="46"/>
  <c r="I1042" i="46"/>
  <c r="I1041" i="46"/>
  <c r="I1040" i="46"/>
  <c r="I1039" i="46"/>
  <c r="I1038" i="46"/>
  <c r="I1037" i="46"/>
  <c r="I1036" i="46"/>
  <c r="I1035" i="46"/>
  <c r="I1034" i="46"/>
  <c r="I1033" i="46"/>
  <c r="I1032" i="46"/>
  <c r="I1031" i="46"/>
  <c r="I1030" i="46"/>
  <c r="I1029" i="46"/>
  <c r="I1028" i="46"/>
  <c r="I1027" i="46"/>
  <c r="I1026" i="46"/>
  <c r="I1025" i="46"/>
  <c r="I1024" i="46"/>
  <c r="I1023" i="46"/>
  <c r="I1022" i="46"/>
  <c r="I1021" i="46"/>
  <c r="I1020" i="46"/>
  <c r="I1019" i="46"/>
  <c r="I1018" i="46"/>
  <c r="I1017" i="46"/>
  <c r="I1016" i="46"/>
  <c r="I1015" i="46"/>
  <c r="I1014" i="46"/>
  <c r="I1013" i="46"/>
  <c r="I1012" i="46"/>
  <c r="I1011" i="46"/>
  <c r="I1010" i="46"/>
  <c r="I1009" i="46"/>
  <c r="I1008" i="46"/>
  <c r="I1007" i="46"/>
  <c r="I1006" i="46"/>
  <c r="I1005" i="46"/>
  <c r="I1004" i="46"/>
  <c r="I1003" i="46"/>
  <c r="I1002" i="46"/>
  <c r="I1001" i="46"/>
  <c r="I1000" i="46"/>
  <c r="I999" i="46"/>
  <c r="I998" i="46"/>
  <c r="I997" i="46"/>
  <c r="I996" i="46"/>
  <c r="I995" i="46"/>
  <c r="I994" i="46"/>
  <c r="I993" i="46"/>
  <c r="I992" i="46"/>
  <c r="I991" i="46"/>
  <c r="I990" i="46"/>
  <c r="I989" i="46"/>
  <c r="I988" i="46"/>
  <c r="I987" i="46"/>
  <c r="I986" i="46"/>
  <c r="I985" i="46"/>
  <c r="I984" i="46"/>
  <c r="I983" i="46"/>
  <c r="I982" i="46"/>
  <c r="I981" i="46"/>
  <c r="I980" i="46"/>
  <c r="I979" i="46"/>
  <c r="I978" i="46"/>
  <c r="I977" i="46"/>
  <c r="I976" i="46"/>
  <c r="I975" i="46"/>
  <c r="I974" i="46"/>
  <c r="I973" i="46"/>
  <c r="I972" i="46"/>
  <c r="I971" i="46"/>
  <c r="I970" i="46"/>
  <c r="I969" i="46"/>
  <c r="I968" i="46"/>
  <c r="I967" i="46"/>
  <c r="I966" i="46"/>
  <c r="I965" i="46"/>
  <c r="I964" i="46"/>
  <c r="I963" i="46"/>
  <c r="I962" i="46"/>
  <c r="I961" i="46"/>
  <c r="I960" i="46"/>
  <c r="I959" i="46"/>
  <c r="I958" i="46"/>
  <c r="I957" i="46"/>
  <c r="I956" i="46"/>
  <c r="I955" i="46"/>
  <c r="I954" i="46"/>
  <c r="I953" i="46"/>
  <c r="I952" i="46"/>
  <c r="I951" i="46"/>
  <c r="I950" i="46"/>
  <c r="I949" i="46"/>
  <c r="I948" i="46"/>
  <c r="I947" i="46"/>
  <c r="I946" i="46"/>
  <c r="I945" i="46"/>
  <c r="I944" i="46"/>
  <c r="I943" i="46"/>
  <c r="I942" i="46"/>
  <c r="I941" i="46"/>
  <c r="I940" i="46"/>
  <c r="I939" i="46"/>
  <c r="I938" i="46"/>
  <c r="I937" i="46"/>
  <c r="I936" i="46"/>
  <c r="I935" i="46"/>
  <c r="I934" i="46"/>
  <c r="I933" i="46"/>
  <c r="I932" i="46"/>
  <c r="I931" i="46"/>
  <c r="I930" i="46"/>
  <c r="I929" i="46"/>
  <c r="I928" i="46"/>
  <c r="I927" i="46"/>
  <c r="I926" i="46"/>
  <c r="I925" i="46"/>
  <c r="I924" i="46"/>
  <c r="I923" i="46"/>
  <c r="I922" i="46"/>
  <c r="I921" i="46"/>
  <c r="I920" i="46"/>
  <c r="I919" i="46"/>
  <c r="I918" i="46"/>
  <c r="I917" i="46"/>
  <c r="I916" i="46"/>
  <c r="I915" i="46"/>
  <c r="I914" i="46"/>
  <c r="I913" i="46"/>
  <c r="I912" i="46"/>
  <c r="I911" i="46"/>
  <c r="I910" i="46"/>
  <c r="I909" i="46"/>
  <c r="I908" i="46"/>
  <c r="I907" i="46"/>
  <c r="I906" i="46"/>
  <c r="I905" i="46"/>
  <c r="I904" i="46"/>
  <c r="I903" i="46"/>
  <c r="I902" i="46"/>
  <c r="I901" i="46"/>
  <c r="I900" i="46"/>
  <c r="I899" i="46"/>
  <c r="I898" i="46"/>
  <c r="I897" i="46"/>
  <c r="I896" i="46"/>
  <c r="I895" i="46"/>
  <c r="I894" i="46"/>
  <c r="I893" i="46"/>
  <c r="I892" i="46"/>
  <c r="I891" i="46"/>
  <c r="I890" i="46"/>
  <c r="I889" i="46"/>
  <c r="I888" i="46"/>
  <c r="I887" i="46"/>
  <c r="I886" i="46"/>
  <c r="I885" i="46"/>
  <c r="I884" i="46"/>
  <c r="I883" i="46"/>
  <c r="I882" i="46"/>
  <c r="I881" i="46"/>
  <c r="I880" i="46"/>
  <c r="I879" i="46"/>
  <c r="I878" i="46"/>
  <c r="I877" i="46"/>
  <c r="I876" i="46"/>
  <c r="I875" i="46"/>
  <c r="I874" i="46"/>
  <c r="I873" i="46"/>
  <c r="I872" i="46"/>
  <c r="I871" i="46"/>
  <c r="I870" i="46"/>
  <c r="I869" i="46"/>
  <c r="I868" i="46"/>
  <c r="I867" i="46"/>
  <c r="I866" i="46"/>
  <c r="I865" i="46"/>
  <c r="I864" i="46"/>
  <c r="I863" i="46"/>
  <c r="I862" i="46"/>
  <c r="I861" i="46"/>
  <c r="I860" i="46"/>
  <c r="I859" i="46"/>
  <c r="I858" i="46"/>
  <c r="I857" i="46"/>
  <c r="I856" i="46"/>
  <c r="I855" i="46"/>
  <c r="I854" i="46"/>
  <c r="I853" i="46"/>
  <c r="I852" i="46"/>
  <c r="I851" i="46"/>
  <c r="I850" i="46"/>
  <c r="I849" i="46"/>
  <c r="I848" i="46"/>
  <c r="I847" i="46"/>
  <c r="I846" i="46"/>
  <c r="I845" i="46"/>
  <c r="I844" i="46"/>
  <c r="I843" i="46"/>
  <c r="I842" i="46"/>
  <c r="I841" i="46"/>
  <c r="I840" i="46"/>
  <c r="I839" i="46"/>
  <c r="I838" i="46"/>
  <c r="I837" i="46"/>
  <c r="I836" i="46"/>
  <c r="I835" i="46"/>
  <c r="I834" i="46"/>
  <c r="I833" i="46"/>
  <c r="I832" i="46"/>
  <c r="I831" i="46"/>
  <c r="I830" i="46"/>
  <c r="I829" i="46"/>
  <c r="I828" i="46"/>
  <c r="I827" i="46"/>
  <c r="I826" i="46"/>
  <c r="I825" i="46"/>
  <c r="I824" i="46"/>
  <c r="I823" i="46"/>
  <c r="I822" i="46"/>
  <c r="I821" i="46"/>
  <c r="I820" i="46"/>
  <c r="I819" i="46"/>
  <c r="I818" i="46"/>
  <c r="I817" i="46"/>
  <c r="I816" i="46"/>
  <c r="I815" i="46"/>
  <c r="I814" i="46"/>
  <c r="I813" i="46"/>
  <c r="I812" i="46"/>
  <c r="I811" i="46"/>
  <c r="I810" i="46"/>
  <c r="I809" i="46"/>
  <c r="I808" i="46"/>
  <c r="I807" i="46"/>
  <c r="I806" i="46"/>
  <c r="I805" i="46"/>
  <c r="I804" i="46"/>
  <c r="I803" i="46"/>
  <c r="I802" i="46"/>
  <c r="I801" i="46"/>
  <c r="I800" i="46"/>
  <c r="I799" i="46"/>
  <c r="I798" i="46"/>
  <c r="I797" i="46"/>
  <c r="I796" i="46"/>
  <c r="I795" i="46"/>
  <c r="I794" i="46"/>
  <c r="I793" i="46"/>
  <c r="I792" i="46"/>
  <c r="I791" i="46"/>
  <c r="I790" i="46"/>
  <c r="I789" i="46"/>
  <c r="I788" i="46"/>
  <c r="I787" i="46"/>
  <c r="I786" i="46"/>
  <c r="I785" i="46"/>
  <c r="I784" i="46"/>
  <c r="I783" i="46"/>
  <c r="I782" i="46"/>
  <c r="I781" i="46"/>
  <c r="I780" i="46"/>
  <c r="I779" i="46"/>
  <c r="I778" i="46"/>
  <c r="I777" i="46"/>
  <c r="I776" i="46"/>
  <c r="I775" i="46"/>
  <c r="I774" i="46"/>
  <c r="I773" i="46"/>
  <c r="I772" i="46"/>
  <c r="I771" i="46"/>
  <c r="I770" i="46"/>
  <c r="I769" i="46"/>
  <c r="I768" i="46"/>
  <c r="I767" i="46"/>
  <c r="I766" i="46"/>
  <c r="I765" i="46"/>
  <c r="I764" i="46"/>
  <c r="I763" i="46"/>
  <c r="I762" i="46"/>
  <c r="I761" i="46"/>
  <c r="I760" i="46"/>
  <c r="I759" i="46"/>
  <c r="I758" i="46"/>
  <c r="I757" i="46"/>
  <c r="I756" i="46"/>
  <c r="I755" i="46"/>
  <c r="I754" i="46"/>
  <c r="I753" i="46"/>
  <c r="I752" i="46"/>
  <c r="I751" i="46"/>
  <c r="I750" i="46"/>
  <c r="I749" i="46"/>
  <c r="I748" i="46"/>
  <c r="I747" i="46"/>
  <c r="I746" i="46"/>
  <c r="I745" i="46"/>
  <c r="I744" i="46"/>
  <c r="I743" i="46"/>
  <c r="I742" i="46"/>
  <c r="I741" i="46"/>
  <c r="I740" i="46"/>
  <c r="I739" i="46"/>
  <c r="I738" i="46"/>
  <c r="I737" i="46"/>
  <c r="I736" i="46"/>
  <c r="I735" i="46"/>
  <c r="I734" i="46"/>
  <c r="I733" i="46"/>
  <c r="I732" i="46"/>
  <c r="I731" i="46"/>
  <c r="I730" i="46"/>
  <c r="I729" i="46"/>
  <c r="I728" i="46"/>
  <c r="I727" i="46"/>
  <c r="I726" i="46"/>
  <c r="I725" i="46"/>
  <c r="I724" i="46"/>
  <c r="I723" i="46"/>
  <c r="I722" i="46"/>
  <c r="I721" i="46"/>
  <c r="I720" i="46"/>
  <c r="I719" i="46"/>
  <c r="I718" i="46"/>
  <c r="I717" i="46"/>
  <c r="I716" i="46"/>
  <c r="I715" i="46"/>
  <c r="I714" i="46"/>
  <c r="I713" i="46"/>
  <c r="I712" i="46"/>
  <c r="I711" i="46"/>
  <c r="I710" i="46"/>
  <c r="I709" i="46"/>
  <c r="I708" i="46"/>
  <c r="I707" i="46"/>
  <c r="I706" i="46"/>
  <c r="I705" i="46"/>
  <c r="I704" i="46"/>
  <c r="I703" i="46"/>
  <c r="I702" i="46"/>
  <c r="I701" i="46"/>
  <c r="I700" i="46"/>
  <c r="I699" i="46"/>
  <c r="I698" i="46"/>
  <c r="I697" i="46"/>
  <c r="I696" i="46"/>
  <c r="I695" i="46"/>
  <c r="I694" i="46"/>
  <c r="I693" i="46"/>
  <c r="I692" i="46"/>
  <c r="I691" i="46"/>
  <c r="I690" i="46"/>
  <c r="I689" i="46"/>
  <c r="I688" i="46"/>
  <c r="I687" i="46"/>
  <c r="I686" i="46"/>
  <c r="I685" i="46"/>
  <c r="I684" i="46"/>
  <c r="I683" i="46"/>
  <c r="I682" i="46"/>
  <c r="I681" i="46"/>
  <c r="I680" i="46"/>
  <c r="I679" i="46"/>
  <c r="I678" i="46"/>
  <c r="I677" i="46"/>
  <c r="I676" i="46"/>
  <c r="I675" i="46"/>
  <c r="I674" i="46"/>
  <c r="I673" i="46"/>
  <c r="I672" i="46"/>
  <c r="I671" i="46"/>
  <c r="I670" i="46"/>
  <c r="I669" i="46"/>
  <c r="I668" i="46"/>
  <c r="I667" i="46"/>
  <c r="I666" i="46"/>
  <c r="I665" i="46"/>
  <c r="I664" i="46"/>
  <c r="I663" i="46"/>
  <c r="I662" i="46"/>
  <c r="I661" i="46"/>
  <c r="I660" i="46"/>
  <c r="I659" i="46"/>
  <c r="I658" i="46"/>
  <c r="I657" i="46"/>
  <c r="I656" i="46"/>
  <c r="I655" i="46"/>
  <c r="I654" i="46"/>
  <c r="I653" i="46"/>
  <c r="I652" i="46"/>
  <c r="I651" i="46"/>
  <c r="I650" i="46"/>
  <c r="I649" i="46"/>
  <c r="I648" i="46"/>
  <c r="I647" i="46"/>
  <c r="I646" i="46"/>
  <c r="I645" i="46"/>
  <c r="I644" i="46"/>
  <c r="I643" i="46"/>
  <c r="I642" i="46"/>
  <c r="I641" i="46"/>
  <c r="I640" i="46"/>
  <c r="I639" i="46"/>
  <c r="I638" i="46"/>
  <c r="I637" i="46"/>
  <c r="I636" i="46"/>
  <c r="I635" i="46"/>
  <c r="I634" i="46"/>
  <c r="I633" i="46"/>
  <c r="I632" i="46"/>
  <c r="I631" i="46"/>
  <c r="I630" i="46"/>
  <c r="I629" i="46"/>
  <c r="I628" i="46"/>
  <c r="I627" i="46"/>
  <c r="I626" i="46"/>
  <c r="I625" i="46"/>
  <c r="I624" i="46"/>
  <c r="I623" i="46"/>
  <c r="I622" i="46"/>
  <c r="I621" i="46"/>
  <c r="I620" i="46"/>
  <c r="I619" i="46"/>
  <c r="I618" i="46"/>
  <c r="I617" i="46"/>
  <c r="I616" i="46"/>
  <c r="I615" i="46"/>
  <c r="I614" i="46"/>
  <c r="I613" i="46"/>
  <c r="I612" i="46"/>
  <c r="I611" i="46"/>
  <c r="I610" i="46"/>
  <c r="I609" i="46"/>
  <c r="I608" i="46"/>
  <c r="I607" i="46"/>
  <c r="I606" i="46"/>
  <c r="I605" i="46"/>
  <c r="I604" i="46"/>
  <c r="I603" i="46"/>
  <c r="I602" i="46"/>
  <c r="I601" i="46"/>
  <c r="I600" i="46"/>
  <c r="I599" i="46"/>
  <c r="I598" i="46"/>
  <c r="I597" i="46"/>
  <c r="I596" i="46"/>
  <c r="I595" i="46"/>
  <c r="I594" i="46"/>
  <c r="I593" i="46"/>
  <c r="I592" i="46"/>
  <c r="I591" i="46"/>
  <c r="I590" i="46"/>
  <c r="I589" i="46"/>
  <c r="I588" i="46"/>
  <c r="I587" i="46"/>
  <c r="I586" i="46"/>
  <c r="I585" i="46"/>
  <c r="I584" i="46"/>
  <c r="I583" i="46"/>
  <c r="I582" i="46"/>
  <c r="I581" i="46"/>
  <c r="I580" i="46"/>
  <c r="I579" i="46"/>
  <c r="I578" i="46"/>
  <c r="I577" i="46"/>
  <c r="I576" i="46"/>
  <c r="I575" i="46"/>
  <c r="I574" i="46"/>
  <c r="I573" i="46"/>
  <c r="I572" i="46"/>
  <c r="I571" i="46"/>
  <c r="I570" i="46"/>
  <c r="I569" i="46"/>
  <c r="I568" i="46"/>
  <c r="I567" i="46"/>
  <c r="I566" i="46"/>
  <c r="I565" i="46"/>
  <c r="I564" i="46"/>
  <c r="I563" i="46"/>
  <c r="I562" i="46"/>
  <c r="I561" i="46"/>
  <c r="I560" i="46"/>
  <c r="I559" i="46"/>
  <c r="I558" i="46"/>
  <c r="I557" i="46"/>
  <c r="I556" i="46"/>
  <c r="I555" i="46"/>
  <c r="I554" i="46"/>
  <c r="I553" i="46"/>
  <c r="I552" i="46"/>
  <c r="I551" i="46"/>
  <c r="I550" i="46"/>
  <c r="I549" i="46"/>
  <c r="I548" i="46"/>
  <c r="I547" i="46"/>
  <c r="I546" i="46"/>
  <c r="I545" i="46"/>
  <c r="I544" i="46"/>
  <c r="I543" i="46"/>
  <c r="I542" i="46"/>
  <c r="I541" i="46"/>
  <c r="I540" i="46"/>
  <c r="I539" i="46"/>
  <c r="I538" i="46"/>
  <c r="I537" i="46"/>
  <c r="I536" i="46"/>
  <c r="I535" i="46"/>
  <c r="I534" i="46"/>
  <c r="I533" i="46"/>
  <c r="I532" i="46"/>
  <c r="I531" i="46"/>
  <c r="I530" i="46"/>
  <c r="I529" i="46"/>
  <c r="I528" i="46"/>
  <c r="I527" i="46"/>
  <c r="I526" i="46"/>
  <c r="I525" i="46"/>
  <c r="I524" i="46"/>
  <c r="I523" i="46"/>
  <c r="I522" i="46"/>
  <c r="I521" i="46"/>
  <c r="I520" i="46"/>
  <c r="I519" i="46"/>
  <c r="I518" i="46"/>
  <c r="I517" i="46"/>
  <c r="I516" i="46"/>
  <c r="I515" i="46"/>
  <c r="I514" i="46"/>
  <c r="I513" i="46"/>
  <c r="I512" i="46"/>
  <c r="I511" i="46"/>
  <c r="I510" i="46"/>
  <c r="I509" i="46"/>
  <c r="I508" i="46"/>
  <c r="I507" i="46"/>
  <c r="I506" i="46"/>
  <c r="I505" i="46"/>
  <c r="I504" i="46"/>
  <c r="I503" i="46"/>
  <c r="I502" i="46"/>
  <c r="I501" i="46"/>
  <c r="I500" i="46"/>
  <c r="I499" i="46"/>
  <c r="I498" i="46"/>
  <c r="I497" i="46"/>
  <c r="I496" i="46"/>
  <c r="I495" i="46"/>
  <c r="I494" i="46"/>
  <c r="I493" i="46"/>
  <c r="I492" i="46"/>
  <c r="I491" i="46"/>
  <c r="I490" i="46"/>
  <c r="I489" i="46"/>
  <c r="I488" i="46"/>
  <c r="I487" i="46"/>
  <c r="I486" i="46"/>
  <c r="I485" i="46"/>
  <c r="I484" i="46"/>
  <c r="I483" i="46"/>
  <c r="I482" i="46"/>
  <c r="I481" i="46"/>
  <c r="I480" i="46"/>
  <c r="I479" i="46"/>
  <c r="I478" i="46"/>
  <c r="I477" i="46"/>
  <c r="I476" i="46"/>
  <c r="I475" i="46"/>
  <c r="I474" i="46"/>
  <c r="I473" i="46"/>
  <c r="I472" i="46"/>
  <c r="I471" i="46"/>
  <c r="I470" i="46"/>
  <c r="I469" i="46"/>
  <c r="I468" i="46"/>
  <c r="I467" i="46"/>
  <c r="I466" i="46"/>
  <c r="I465" i="46"/>
  <c r="I464" i="46"/>
  <c r="I463" i="46"/>
  <c r="I462" i="46"/>
  <c r="I461" i="46"/>
  <c r="I460" i="46"/>
  <c r="I459" i="46"/>
  <c r="I458" i="46"/>
  <c r="I457" i="46"/>
  <c r="I456" i="46"/>
  <c r="I455" i="46"/>
  <c r="I454" i="46"/>
  <c r="I453" i="46"/>
  <c r="I452" i="46"/>
  <c r="I451" i="46"/>
  <c r="I450" i="46"/>
  <c r="I449" i="46"/>
  <c r="I448" i="46"/>
  <c r="I447" i="46"/>
  <c r="I446" i="46"/>
  <c r="I445" i="46"/>
  <c r="I444" i="46"/>
  <c r="I443" i="46"/>
  <c r="I442" i="46"/>
  <c r="I441" i="46"/>
  <c r="I440" i="46"/>
  <c r="I439" i="46"/>
  <c r="I438" i="46"/>
  <c r="I437" i="46"/>
  <c r="I436" i="46"/>
  <c r="I435" i="46"/>
  <c r="I434" i="46"/>
  <c r="I433" i="46"/>
  <c r="I432" i="46"/>
  <c r="I431" i="46"/>
  <c r="I430" i="46"/>
  <c r="I429" i="46"/>
  <c r="I428" i="46"/>
  <c r="I427" i="46"/>
  <c r="I426" i="46"/>
  <c r="I425" i="46"/>
  <c r="I424" i="46"/>
  <c r="I423" i="46"/>
  <c r="I422" i="46"/>
  <c r="I421" i="46"/>
  <c r="I420" i="46"/>
  <c r="I419" i="46"/>
  <c r="I418" i="46"/>
  <c r="I417" i="46"/>
  <c r="I416" i="46"/>
  <c r="I415" i="46"/>
  <c r="I414" i="46"/>
  <c r="I413" i="46"/>
  <c r="I412" i="46"/>
  <c r="I411" i="46"/>
  <c r="I410" i="46"/>
  <c r="I409" i="46"/>
  <c r="I408" i="46"/>
  <c r="I407" i="46"/>
  <c r="I406" i="46"/>
  <c r="I405" i="46"/>
  <c r="I404" i="46"/>
  <c r="I403" i="46"/>
  <c r="I402" i="46"/>
  <c r="I401" i="46"/>
  <c r="I400" i="46"/>
  <c r="I399" i="46"/>
  <c r="I398" i="46"/>
  <c r="I397" i="46"/>
  <c r="I396" i="46"/>
  <c r="I395" i="46"/>
  <c r="I394" i="46"/>
  <c r="I393" i="46"/>
  <c r="I392" i="46"/>
  <c r="I391" i="46"/>
  <c r="I390" i="46"/>
  <c r="I389" i="46"/>
  <c r="I388" i="46"/>
  <c r="I387" i="46"/>
  <c r="I386" i="46"/>
  <c r="I385" i="46"/>
  <c r="I384" i="46"/>
  <c r="I383" i="46"/>
  <c r="I382" i="46"/>
  <c r="I381" i="46"/>
  <c r="I380" i="46"/>
  <c r="I379" i="46"/>
  <c r="I378" i="46"/>
  <c r="I377" i="46"/>
  <c r="I376" i="46"/>
  <c r="I375" i="46"/>
  <c r="I374" i="46"/>
  <c r="I373" i="46"/>
  <c r="I372" i="46"/>
  <c r="I371" i="46"/>
  <c r="I370" i="46"/>
  <c r="I369" i="46"/>
  <c r="I368" i="46"/>
  <c r="I367" i="46"/>
  <c r="I366" i="46"/>
  <c r="I365" i="46"/>
  <c r="I364" i="46"/>
  <c r="I363" i="46"/>
  <c r="I362" i="46"/>
  <c r="I361" i="46"/>
  <c r="I360" i="46"/>
  <c r="I359" i="46"/>
  <c r="I358" i="46"/>
  <c r="I357" i="46"/>
  <c r="I356" i="46"/>
  <c r="I355" i="46"/>
  <c r="I354" i="46"/>
  <c r="I353" i="46"/>
  <c r="I352" i="46"/>
  <c r="I351" i="46"/>
  <c r="I350" i="46"/>
  <c r="I349" i="46"/>
  <c r="I348" i="46"/>
  <c r="I347" i="46"/>
  <c r="I346" i="46"/>
  <c r="I345" i="46"/>
  <c r="I344" i="46"/>
  <c r="I343" i="46"/>
  <c r="I342" i="46"/>
  <c r="I341" i="46"/>
  <c r="I340" i="46"/>
  <c r="I339" i="46"/>
  <c r="I338" i="46"/>
  <c r="I337" i="46"/>
  <c r="I336" i="46"/>
  <c r="I335" i="46"/>
  <c r="I334" i="46"/>
  <c r="I333" i="46"/>
  <c r="I332" i="46"/>
  <c r="I331" i="46"/>
  <c r="I330" i="46"/>
  <c r="I329" i="46"/>
  <c r="I328" i="46"/>
  <c r="I327" i="46"/>
  <c r="I326" i="46"/>
  <c r="I325" i="46"/>
  <c r="I324" i="46"/>
  <c r="I323" i="46"/>
  <c r="I322" i="46"/>
  <c r="I321" i="46"/>
  <c r="I320" i="46"/>
  <c r="I319" i="46"/>
  <c r="I318" i="46"/>
  <c r="I317" i="46"/>
  <c r="I316" i="46"/>
  <c r="I315" i="46"/>
  <c r="I314" i="46"/>
  <c r="I313" i="46"/>
  <c r="I312" i="46"/>
  <c r="I311" i="46"/>
  <c r="I310" i="46"/>
  <c r="I309" i="46"/>
  <c r="I308" i="46"/>
  <c r="I307" i="46"/>
  <c r="I306" i="46"/>
  <c r="I305" i="46"/>
  <c r="I304" i="46"/>
  <c r="I303" i="46"/>
  <c r="I302" i="46"/>
  <c r="I301" i="46"/>
  <c r="I300" i="46"/>
  <c r="I299" i="46"/>
  <c r="I298" i="46"/>
  <c r="I297" i="46"/>
  <c r="I296" i="46"/>
  <c r="I295" i="46"/>
  <c r="I294" i="46"/>
  <c r="I293" i="46"/>
  <c r="I292" i="46"/>
  <c r="I291" i="46"/>
  <c r="I290" i="46"/>
  <c r="I289" i="46"/>
  <c r="I288" i="46"/>
  <c r="I287" i="46"/>
  <c r="I286" i="46"/>
  <c r="I285" i="46"/>
  <c r="I284" i="46"/>
  <c r="I283" i="46"/>
  <c r="I282" i="46"/>
  <c r="I281" i="46"/>
  <c r="I280" i="46"/>
  <c r="I279" i="46"/>
  <c r="I278" i="46"/>
  <c r="I277" i="46"/>
  <c r="I276" i="46"/>
  <c r="I275" i="46"/>
  <c r="I274" i="46"/>
  <c r="I273" i="46"/>
  <c r="I272" i="46"/>
  <c r="I271" i="46"/>
  <c r="I270" i="46"/>
  <c r="I269" i="46"/>
  <c r="I268" i="46"/>
  <c r="I267" i="46"/>
  <c r="I266" i="46"/>
  <c r="I265" i="46"/>
  <c r="I264" i="46"/>
  <c r="I263" i="46"/>
  <c r="I262" i="46"/>
  <c r="I261" i="46"/>
  <c r="I260" i="46"/>
  <c r="I259" i="46"/>
  <c r="I258" i="46"/>
  <c r="I257" i="46"/>
  <c r="I256" i="46"/>
  <c r="I255" i="46"/>
  <c r="I254" i="46"/>
  <c r="I253" i="46"/>
  <c r="I252" i="46"/>
  <c r="I251" i="46"/>
  <c r="I250" i="46"/>
  <c r="I249" i="46"/>
  <c r="I248" i="46"/>
  <c r="I247" i="46"/>
  <c r="I246" i="46"/>
  <c r="I245" i="46"/>
  <c r="I244" i="46"/>
  <c r="I243" i="46"/>
  <c r="I242" i="46"/>
  <c r="I241" i="46"/>
  <c r="I240" i="46"/>
  <c r="I239" i="46"/>
  <c r="I238" i="46"/>
  <c r="I237" i="46"/>
  <c r="I236" i="46"/>
  <c r="I235" i="46"/>
  <c r="I234" i="46"/>
  <c r="I233" i="46"/>
  <c r="I232" i="46"/>
  <c r="I231" i="46"/>
  <c r="I230" i="46"/>
  <c r="I229" i="46"/>
  <c r="I228" i="46"/>
  <c r="I227" i="46"/>
  <c r="I226" i="46"/>
  <c r="I225" i="46"/>
  <c r="I224" i="46"/>
  <c r="I223" i="46"/>
  <c r="I222" i="46"/>
  <c r="I221" i="46"/>
  <c r="I220" i="46"/>
  <c r="I219" i="46"/>
  <c r="I218" i="46"/>
  <c r="I217" i="46"/>
  <c r="I216" i="46"/>
  <c r="I215" i="46"/>
  <c r="I214" i="46"/>
  <c r="I213" i="46"/>
  <c r="I212" i="46"/>
  <c r="I211" i="46"/>
  <c r="I210" i="46"/>
  <c r="I209" i="46"/>
  <c r="I208" i="46"/>
  <c r="I207" i="46"/>
  <c r="I206" i="46"/>
  <c r="I205" i="46"/>
  <c r="I204" i="46"/>
  <c r="I203" i="46"/>
  <c r="I202" i="46"/>
  <c r="I201" i="46"/>
  <c r="I200" i="46"/>
  <c r="I199" i="46"/>
  <c r="I198" i="46"/>
  <c r="I197" i="46"/>
  <c r="I196" i="46"/>
  <c r="I195" i="46"/>
  <c r="I194" i="46"/>
  <c r="I193" i="46"/>
  <c r="I192" i="46"/>
  <c r="I191" i="46"/>
  <c r="I190" i="46"/>
  <c r="I189" i="46"/>
  <c r="I188" i="46"/>
  <c r="I187" i="46"/>
  <c r="I186" i="46"/>
  <c r="I185" i="46"/>
  <c r="I184" i="46"/>
  <c r="I183" i="46"/>
  <c r="I182" i="46"/>
  <c r="I181" i="46"/>
  <c r="I180" i="46"/>
  <c r="I179" i="46"/>
  <c r="I178" i="46"/>
  <c r="I177" i="46"/>
  <c r="I176" i="46"/>
  <c r="I175" i="46"/>
  <c r="I174" i="46"/>
  <c r="I173" i="46"/>
  <c r="I172" i="46"/>
  <c r="I171" i="46"/>
  <c r="I170" i="46"/>
  <c r="I169" i="46"/>
  <c r="I168" i="46"/>
  <c r="I167" i="46"/>
  <c r="I166" i="46"/>
  <c r="I165" i="46"/>
  <c r="I164" i="46"/>
  <c r="I163" i="46"/>
  <c r="I162" i="46"/>
  <c r="I161" i="46"/>
  <c r="I160" i="46"/>
  <c r="I159" i="46"/>
  <c r="I158" i="46"/>
  <c r="I157" i="46"/>
  <c r="I156" i="46"/>
  <c r="I155" i="46"/>
  <c r="I154" i="46"/>
  <c r="I153" i="46"/>
  <c r="I152" i="46"/>
  <c r="I151" i="46"/>
  <c r="I150" i="46"/>
  <c r="I149" i="46"/>
  <c r="I148" i="46"/>
  <c r="I147" i="46"/>
  <c r="I146" i="46"/>
  <c r="I145" i="46"/>
  <c r="I144" i="46"/>
  <c r="I143" i="46"/>
  <c r="I142" i="46"/>
  <c r="I141" i="46"/>
  <c r="I140" i="46"/>
  <c r="I139" i="46"/>
  <c r="I138" i="46"/>
  <c r="I137" i="46"/>
  <c r="I136" i="46"/>
  <c r="I135" i="46"/>
  <c r="I134" i="46"/>
  <c r="I133" i="46"/>
  <c r="I132" i="46"/>
  <c r="I131" i="46"/>
  <c r="I130" i="46"/>
  <c r="I129" i="46"/>
  <c r="I128" i="46"/>
  <c r="I127" i="46"/>
  <c r="I126" i="46"/>
  <c r="I125" i="46"/>
  <c r="I124" i="46"/>
  <c r="I123" i="46"/>
  <c r="I122" i="46"/>
  <c r="I121" i="46"/>
  <c r="I120" i="46"/>
  <c r="I119" i="46"/>
  <c r="I118" i="46"/>
  <c r="I117" i="46"/>
  <c r="I116" i="46"/>
  <c r="I115" i="46"/>
  <c r="I114" i="46"/>
  <c r="I113" i="46"/>
  <c r="I112" i="46"/>
  <c r="I111" i="46"/>
  <c r="I110" i="46"/>
  <c r="I109" i="46"/>
  <c r="I108" i="46"/>
  <c r="I107" i="46"/>
  <c r="I106" i="46"/>
  <c r="I105" i="46"/>
  <c r="I104" i="46"/>
  <c r="I103" i="46"/>
  <c r="I102" i="46"/>
  <c r="I101" i="46"/>
  <c r="I100" i="46"/>
  <c r="I99" i="46"/>
  <c r="I98" i="46"/>
  <c r="I97" i="46"/>
  <c r="I96" i="46"/>
  <c r="I95" i="46"/>
  <c r="I94" i="46"/>
  <c r="I93" i="46"/>
  <c r="I92" i="46"/>
  <c r="I91" i="46"/>
  <c r="I90" i="46"/>
  <c r="I89" i="46"/>
  <c r="I88" i="46"/>
  <c r="I87" i="46"/>
  <c r="I86" i="46"/>
  <c r="I85" i="46"/>
  <c r="I84" i="46"/>
  <c r="I83" i="46"/>
  <c r="I82" i="46"/>
  <c r="I81" i="46"/>
  <c r="I80" i="46"/>
  <c r="I79" i="46"/>
  <c r="I78" i="46"/>
  <c r="I77" i="46"/>
  <c r="I76" i="46"/>
  <c r="I75" i="46"/>
  <c r="I74" i="46"/>
  <c r="I73" i="46"/>
  <c r="I72" i="46"/>
  <c r="I71" i="46"/>
  <c r="I70" i="46"/>
  <c r="I69" i="46"/>
  <c r="I68" i="46"/>
  <c r="I67" i="46"/>
  <c r="I66" i="46"/>
  <c r="I65" i="46"/>
  <c r="I64" i="46"/>
  <c r="I63" i="46"/>
  <c r="I62" i="46"/>
  <c r="I61" i="46"/>
  <c r="I60" i="46"/>
  <c r="I59" i="46"/>
  <c r="I58" i="46"/>
  <c r="I57" i="46"/>
  <c r="I56" i="46"/>
  <c r="I55" i="46"/>
  <c r="I54" i="46"/>
  <c r="I53" i="46"/>
  <c r="I52" i="46"/>
  <c r="I51" i="46"/>
  <c r="I50" i="46"/>
  <c r="I49" i="46"/>
  <c r="I48" i="46"/>
  <c r="I47" i="46"/>
  <c r="I46" i="46"/>
  <c r="I45" i="46"/>
  <c r="I44" i="46"/>
  <c r="I43" i="46"/>
  <c r="I42" i="46"/>
  <c r="I41" i="46"/>
  <c r="I40" i="46"/>
  <c r="I39" i="46"/>
  <c r="I38" i="46"/>
  <c r="I37" i="46"/>
  <c r="I36" i="46"/>
  <c r="I35" i="46"/>
  <c r="I34" i="46"/>
  <c r="I33" i="46"/>
  <c r="I32" i="46"/>
  <c r="I31" i="46"/>
  <c r="I30" i="46"/>
  <c r="I29" i="46"/>
  <c r="I28" i="46"/>
  <c r="I27" i="46"/>
  <c r="I26" i="46"/>
  <c r="I25" i="46"/>
  <c r="I24" i="46"/>
  <c r="I23" i="46"/>
  <c r="I22" i="46"/>
  <c r="I21" i="46"/>
  <c r="I20" i="46"/>
  <c r="I19" i="46"/>
  <c r="I18" i="46"/>
  <c r="I17" i="46"/>
  <c r="I16" i="46"/>
  <c r="I15" i="46"/>
  <c r="I14" i="46"/>
  <c r="I13" i="46"/>
  <c r="I12" i="46"/>
  <c r="I11" i="46"/>
  <c r="I10" i="46"/>
  <c r="I9" i="46"/>
  <c r="I8" i="46"/>
  <c r="I3" i="46"/>
  <c r="H2002" i="46"/>
  <c r="H2001" i="46"/>
  <c r="H2000" i="46"/>
  <c r="H1999" i="46"/>
  <c r="H1998" i="46"/>
  <c r="H1997" i="46"/>
  <c r="H1996" i="46"/>
  <c r="H1995" i="46"/>
  <c r="H1994" i="46"/>
  <c r="H1993" i="46"/>
  <c r="H1992" i="46"/>
  <c r="H1991" i="46"/>
  <c r="H1990" i="46"/>
  <c r="H1989" i="46"/>
  <c r="H1988" i="46"/>
  <c r="H1987" i="46"/>
  <c r="H1986" i="46"/>
  <c r="H1985" i="46"/>
  <c r="H1984" i="46"/>
  <c r="H1983" i="46"/>
  <c r="H1982" i="46"/>
  <c r="H1981" i="46"/>
  <c r="H1980" i="46"/>
  <c r="H1979" i="46"/>
  <c r="H1978" i="46"/>
  <c r="H1977" i="46"/>
  <c r="H1976" i="46"/>
  <c r="H1975" i="46"/>
  <c r="H1974" i="46"/>
  <c r="H1973" i="46"/>
  <c r="H1972" i="46"/>
  <c r="H1971" i="46"/>
  <c r="H1970" i="46"/>
  <c r="H1969" i="46"/>
  <c r="H1968" i="46"/>
  <c r="H1967" i="46"/>
  <c r="H1966" i="46"/>
  <c r="H1965" i="46"/>
  <c r="H1964" i="46"/>
  <c r="H1963" i="46"/>
  <c r="H1962" i="46"/>
  <c r="H1961" i="46"/>
  <c r="H1960" i="46"/>
  <c r="H1959" i="46"/>
  <c r="H1958" i="46"/>
  <c r="H1957" i="46"/>
  <c r="H1956" i="46"/>
  <c r="H1955" i="46"/>
  <c r="H1954" i="46"/>
  <c r="H1953" i="46"/>
  <c r="H1952" i="46"/>
  <c r="H1951" i="46"/>
  <c r="H1950" i="46"/>
  <c r="H1949" i="46"/>
  <c r="H1948" i="46"/>
  <c r="H1947" i="46"/>
  <c r="H1946" i="46"/>
  <c r="H1945" i="46"/>
  <c r="H1944" i="46"/>
  <c r="H1943" i="46"/>
  <c r="H1942" i="46"/>
  <c r="H1941" i="46"/>
  <c r="H1940" i="46"/>
  <c r="H1939" i="46"/>
  <c r="H1938" i="46"/>
  <c r="H1937" i="46"/>
  <c r="H1936" i="46"/>
  <c r="H1935" i="46"/>
  <c r="H1934" i="46"/>
  <c r="H1933" i="46"/>
  <c r="H1932" i="46"/>
  <c r="H1931" i="46"/>
  <c r="H1930" i="46"/>
  <c r="H1929" i="46"/>
  <c r="H1928" i="46"/>
  <c r="H1927" i="46"/>
  <c r="H1926" i="46"/>
  <c r="H1925" i="46"/>
  <c r="H1924" i="46"/>
  <c r="H1923" i="46"/>
  <c r="H1922" i="46"/>
  <c r="H1921" i="46"/>
  <c r="H1920" i="46"/>
  <c r="H1919" i="46"/>
  <c r="H1918" i="46"/>
  <c r="H1917" i="46"/>
  <c r="H1916" i="46"/>
  <c r="H1915" i="46"/>
  <c r="H1914" i="46"/>
  <c r="H1913" i="46"/>
  <c r="H1912" i="46"/>
  <c r="H1911" i="46"/>
  <c r="H1910" i="46"/>
  <c r="H1909" i="46"/>
  <c r="H1908" i="46"/>
  <c r="H1907" i="46"/>
  <c r="H1906" i="46"/>
  <c r="H1905" i="46"/>
  <c r="H1904" i="46"/>
  <c r="H1903" i="46"/>
  <c r="H1902" i="46"/>
  <c r="H1901" i="46"/>
  <c r="H1900" i="46"/>
  <c r="H1899" i="46"/>
  <c r="H1898" i="46"/>
  <c r="H1897" i="46"/>
  <c r="H1896" i="46"/>
  <c r="H1895" i="46"/>
  <c r="H1894" i="46"/>
  <c r="H1893" i="46"/>
  <c r="H1892" i="46"/>
  <c r="H1891" i="46"/>
  <c r="H1890" i="46"/>
  <c r="H1889" i="46"/>
  <c r="H1888" i="46"/>
  <c r="H1887" i="46"/>
  <c r="H1886" i="46"/>
  <c r="H1885" i="46"/>
  <c r="H1884" i="46"/>
  <c r="H1883" i="46"/>
  <c r="H1882" i="46"/>
  <c r="H1881" i="46"/>
  <c r="H1880" i="46"/>
  <c r="H1879" i="46"/>
  <c r="H1878" i="46"/>
  <c r="H1877" i="46"/>
  <c r="H1876" i="46"/>
  <c r="H1875" i="46"/>
  <c r="H1874" i="46"/>
  <c r="H1873" i="46"/>
  <c r="H1872" i="46"/>
  <c r="H1871" i="46"/>
  <c r="H1870" i="46"/>
  <c r="H1869" i="46"/>
  <c r="H1868" i="46"/>
  <c r="H1867" i="46"/>
  <c r="H1866" i="46"/>
  <c r="H1865" i="46"/>
  <c r="H1864" i="46"/>
  <c r="H1863" i="46"/>
  <c r="H1862" i="46"/>
  <c r="H1861" i="46"/>
  <c r="H1860" i="46"/>
  <c r="H1859" i="46"/>
  <c r="H1858" i="46"/>
  <c r="H1857" i="46"/>
  <c r="H1856" i="46"/>
  <c r="H1855" i="46"/>
  <c r="H1854" i="46"/>
  <c r="H1853" i="46"/>
  <c r="H1852" i="46"/>
  <c r="H1851" i="46"/>
  <c r="H1850" i="46"/>
  <c r="H1849" i="46"/>
  <c r="H1848" i="46"/>
  <c r="H1847" i="46"/>
  <c r="H1846" i="46"/>
  <c r="H1845" i="46"/>
  <c r="H1844" i="46"/>
  <c r="H1843" i="46"/>
  <c r="H1842" i="46"/>
  <c r="H1841" i="46"/>
  <c r="H1840" i="46"/>
  <c r="H1839" i="46"/>
  <c r="H1838" i="46"/>
  <c r="H1837" i="46"/>
  <c r="H1836" i="46"/>
  <c r="H1835" i="46"/>
  <c r="H1834" i="46"/>
  <c r="H1833" i="46"/>
  <c r="H1832" i="46"/>
  <c r="H1831" i="46"/>
  <c r="H1830" i="46"/>
  <c r="H1829" i="46"/>
  <c r="H1828" i="46"/>
  <c r="H1827" i="46"/>
  <c r="H1826" i="46"/>
  <c r="H1825" i="46"/>
  <c r="H1824" i="46"/>
  <c r="H1823" i="46"/>
  <c r="H1822" i="46"/>
  <c r="H1821" i="46"/>
  <c r="H1820" i="46"/>
  <c r="H1819" i="46"/>
  <c r="H1818" i="46"/>
  <c r="H1817" i="46"/>
  <c r="H1816" i="46"/>
  <c r="H1815" i="46"/>
  <c r="H1814" i="46"/>
  <c r="H1813" i="46"/>
  <c r="H1812" i="46"/>
  <c r="H1811" i="46"/>
  <c r="H1810" i="46"/>
  <c r="H1809" i="46"/>
  <c r="H1808" i="46"/>
  <c r="H1807" i="46"/>
  <c r="H1806" i="46"/>
  <c r="H1805" i="46"/>
  <c r="H1804" i="46"/>
  <c r="H1803" i="46"/>
  <c r="H1802" i="46"/>
  <c r="H1801" i="46"/>
  <c r="H1800" i="46"/>
  <c r="H1799" i="46"/>
  <c r="H1798" i="46"/>
  <c r="H1797" i="46"/>
  <c r="H1796" i="46"/>
  <c r="H1795" i="46"/>
  <c r="H1794" i="46"/>
  <c r="H1793" i="46"/>
  <c r="H1792" i="46"/>
  <c r="H1791" i="46"/>
  <c r="H1790" i="46"/>
  <c r="H1789" i="46"/>
  <c r="H1788" i="46"/>
  <c r="H1787" i="46"/>
  <c r="H1786" i="46"/>
  <c r="H1785" i="46"/>
  <c r="H1784" i="46"/>
  <c r="H1783" i="46"/>
  <c r="H1782" i="46"/>
  <c r="H1781" i="46"/>
  <c r="H1780" i="46"/>
  <c r="H1779" i="46"/>
  <c r="H1778" i="46"/>
  <c r="H1777" i="46"/>
  <c r="H1776" i="46"/>
  <c r="H1775" i="46"/>
  <c r="H1774" i="46"/>
  <c r="H1773" i="46"/>
  <c r="H1772" i="46"/>
  <c r="H1771" i="46"/>
  <c r="H1770" i="46"/>
  <c r="H1769" i="46"/>
  <c r="H1768" i="46"/>
  <c r="H1767" i="46"/>
  <c r="H1766" i="46"/>
  <c r="H1765" i="46"/>
  <c r="H1764" i="46"/>
  <c r="H1763" i="46"/>
  <c r="H1762" i="46"/>
  <c r="H1761" i="46"/>
  <c r="H1760" i="46"/>
  <c r="H1759" i="46"/>
  <c r="H1758" i="46"/>
  <c r="H1757" i="46"/>
  <c r="H1756" i="46"/>
  <c r="H1755" i="46"/>
  <c r="H1754" i="46"/>
  <c r="H1753" i="46"/>
  <c r="H1752" i="46"/>
  <c r="H1751" i="46"/>
  <c r="H1750" i="46"/>
  <c r="H1749" i="46"/>
  <c r="H1748" i="46"/>
  <c r="H1747" i="46"/>
  <c r="H1746" i="46"/>
  <c r="H1745" i="46"/>
  <c r="H1744" i="46"/>
  <c r="H1743" i="46"/>
  <c r="H1742" i="46"/>
  <c r="H1741" i="46"/>
  <c r="H1740" i="46"/>
  <c r="H1739" i="46"/>
  <c r="H1738" i="46"/>
  <c r="H1737" i="46"/>
  <c r="H1736" i="46"/>
  <c r="H1735" i="46"/>
  <c r="H1734" i="46"/>
  <c r="H1733" i="46"/>
  <c r="H1732" i="46"/>
  <c r="H1731" i="46"/>
  <c r="H1730" i="46"/>
  <c r="H1729" i="46"/>
  <c r="H1728" i="46"/>
  <c r="H1727" i="46"/>
  <c r="H1726" i="46"/>
  <c r="H1725" i="46"/>
  <c r="H1724" i="46"/>
  <c r="H1723" i="46"/>
  <c r="H1722" i="46"/>
  <c r="H1721" i="46"/>
  <c r="H1720" i="46"/>
  <c r="H1719" i="46"/>
  <c r="H1718" i="46"/>
  <c r="H1717" i="46"/>
  <c r="H1716" i="46"/>
  <c r="H1715" i="46"/>
  <c r="H1714" i="46"/>
  <c r="H1713" i="46"/>
  <c r="H1712" i="46"/>
  <c r="H1711" i="46"/>
  <c r="H1710" i="46"/>
  <c r="H1709" i="46"/>
  <c r="H1708" i="46"/>
  <c r="H1707" i="46"/>
  <c r="H1706" i="46"/>
  <c r="H1705" i="46"/>
  <c r="H1704" i="46"/>
  <c r="H1703" i="46"/>
  <c r="H1702" i="46"/>
  <c r="H1701" i="46"/>
  <c r="H1700" i="46"/>
  <c r="H1699" i="46"/>
  <c r="H1698" i="46"/>
  <c r="H1697" i="46"/>
  <c r="H1696" i="46"/>
  <c r="H1695" i="46"/>
  <c r="H1694" i="46"/>
  <c r="H1693" i="46"/>
  <c r="H1692" i="46"/>
  <c r="H1691" i="46"/>
  <c r="H1690" i="46"/>
  <c r="H1689" i="46"/>
  <c r="H1688" i="46"/>
  <c r="H1687" i="46"/>
  <c r="H1686" i="46"/>
  <c r="H1685" i="46"/>
  <c r="H1684" i="46"/>
  <c r="H1683" i="46"/>
  <c r="H1682" i="46"/>
  <c r="H1681" i="46"/>
  <c r="H1680" i="46"/>
  <c r="H1679" i="46"/>
  <c r="H1678" i="46"/>
  <c r="H1677" i="46"/>
  <c r="H1676" i="46"/>
  <c r="H1675" i="46"/>
  <c r="H1674" i="46"/>
  <c r="H1673" i="46"/>
  <c r="H1672" i="46"/>
  <c r="H1671" i="46"/>
  <c r="H1670" i="46"/>
  <c r="H1669" i="46"/>
  <c r="H1668" i="46"/>
  <c r="H1667" i="46"/>
  <c r="H1666" i="46"/>
  <c r="H1665" i="46"/>
  <c r="H1664" i="46"/>
  <c r="H1663" i="46"/>
  <c r="H1662" i="46"/>
  <c r="H1661" i="46"/>
  <c r="H1660" i="46"/>
  <c r="H1659" i="46"/>
  <c r="H1658" i="46"/>
  <c r="H1657" i="46"/>
  <c r="H1656" i="46"/>
  <c r="H1655" i="46"/>
  <c r="H1654" i="46"/>
  <c r="H1653" i="46"/>
  <c r="H1652" i="46"/>
  <c r="H1651" i="46"/>
  <c r="H1650" i="46"/>
  <c r="H1649" i="46"/>
  <c r="H1648" i="46"/>
  <c r="H1647" i="46"/>
  <c r="H1646" i="46"/>
  <c r="H1645" i="46"/>
  <c r="H1644" i="46"/>
  <c r="H1643" i="46"/>
  <c r="H1642" i="46"/>
  <c r="H1641" i="46"/>
  <c r="H1640" i="46"/>
  <c r="H1639" i="46"/>
  <c r="H1638" i="46"/>
  <c r="H1637" i="46"/>
  <c r="H1636" i="46"/>
  <c r="H1635" i="46"/>
  <c r="H1634" i="46"/>
  <c r="H1633" i="46"/>
  <c r="H1632" i="46"/>
  <c r="H1631" i="46"/>
  <c r="H1630" i="46"/>
  <c r="H1629" i="46"/>
  <c r="H1628" i="46"/>
  <c r="H1627" i="46"/>
  <c r="H1626" i="46"/>
  <c r="H1625" i="46"/>
  <c r="H1624" i="46"/>
  <c r="H1623" i="46"/>
  <c r="H1622" i="46"/>
  <c r="H1621" i="46"/>
  <c r="H1620" i="46"/>
  <c r="H1619" i="46"/>
  <c r="H1618" i="46"/>
  <c r="H1617" i="46"/>
  <c r="H1616" i="46"/>
  <c r="H1615" i="46"/>
  <c r="H1614" i="46"/>
  <c r="H1613" i="46"/>
  <c r="H1612" i="46"/>
  <c r="H1611" i="46"/>
  <c r="H1610" i="46"/>
  <c r="H1609" i="46"/>
  <c r="H1608" i="46"/>
  <c r="H1607" i="46"/>
  <c r="H1606" i="46"/>
  <c r="H1605" i="46"/>
  <c r="H1604" i="46"/>
  <c r="H1603" i="46"/>
  <c r="H1602" i="46"/>
  <c r="H1601" i="46"/>
  <c r="H1600" i="46"/>
  <c r="H1599" i="46"/>
  <c r="H1598" i="46"/>
  <c r="H1597" i="46"/>
  <c r="H1596" i="46"/>
  <c r="H1595" i="46"/>
  <c r="H1594" i="46"/>
  <c r="H1593" i="46"/>
  <c r="H1592" i="46"/>
  <c r="H1591" i="46"/>
  <c r="H1590" i="46"/>
  <c r="H1589" i="46"/>
  <c r="H1588" i="46"/>
  <c r="H1587" i="46"/>
  <c r="H1586" i="46"/>
  <c r="H1585" i="46"/>
  <c r="H1584" i="46"/>
  <c r="H1583" i="46"/>
  <c r="H1582" i="46"/>
  <c r="H1581" i="46"/>
  <c r="H1580" i="46"/>
  <c r="H1579" i="46"/>
  <c r="H1578" i="46"/>
  <c r="H1577" i="46"/>
  <c r="H1576" i="46"/>
  <c r="H1575" i="46"/>
  <c r="H1574" i="46"/>
  <c r="H1573" i="46"/>
  <c r="H1572" i="46"/>
  <c r="H1571" i="46"/>
  <c r="H1570" i="46"/>
  <c r="H1569" i="46"/>
  <c r="H1568" i="46"/>
  <c r="H1567" i="46"/>
  <c r="H1566" i="46"/>
  <c r="H1565" i="46"/>
  <c r="H1564" i="46"/>
  <c r="H1563" i="46"/>
  <c r="H1562" i="46"/>
  <c r="H1561" i="46"/>
  <c r="H1560" i="46"/>
  <c r="H1559" i="46"/>
  <c r="H1558" i="46"/>
  <c r="H1557" i="46"/>
  <c r="H1556" i="46"/>
  <c r="H1555" i="46"/>
  <c r="H1554" i="46"/>
  <c r="H1553" i="46"/>
  <c r="H1552" i="46"/>
  <c r="H1551" i="46"/>
  <c r="H1550" i="46"/>
  <c r="H1549" i="46"/>
  <c r="H1548" i="46"/>
  <c r="H1547" i="46"/>
  <c r="H1546" i="46"/>
  <c r="H1545" i="46"/>
  <c r="H1544" i="46"/>
  <c r="H1543" i="46"/>
  <c r="H1542" i="46"/>
  <c r="H1541" i="46"/>
  <c r="H1540" i="46"/>
  <c r="H1539" i="46"/>
  <c r="H1538" i="46"/>
  <c r="H1537" i="46"/>
  <c r="H1536" i="46"/>
  <c r="H1535" i="46"/>
  <c r="H1534" i="46"/>
  <c r="H1533" i="46"/>
  <c r="H1532" i="46"/>
  <c r="H1531" i="46"/>
  <c r="H1530" i="46"/>
  <c r="H1529" i="46"/>
  <c r="H1528" i="46"/>
  <c r="H1527" i="46"/>
  <c r="H1526" i="46"/>
  <c r="H1525" i="46"/>
  <c r="H1524" i="46"/>
  <c r="H1523" i="46"/>
  <c r="H1522" i="46"/>
  <c r="H1521" i="46"/>
  <c r="H1520" i="46"/>
  <c r="H1519" i="46"/>
  <c r="H1518" i="46"/>
  <c r="H1517" i="46"/>
  <c r="H1516" i="46"/>
  <c r="H1515" i="46"/>
  <c r="H1514" i="46"/>
  <c r="H1513" i="46"/>
  <c r="H1512" i="46"/>
  <c r="H1511" i="46"/>
  <c r="H1510" i="46"/>
  <c r="H1509" i="46"/>
  <c r="H1508" i="46"/>
  <c r="H1507" i="46"/>
  <c r="H1506" i="46"/>
  <c r="H1505" i="46"/>
  <c r="H1504" i="46"/>
  <c r="H1503" i="46"/>
  <c r="H1502" i="46"/>
  <c r="H1501" i="46"/>
  <c r="H1500" i="46"/>
  <c r="H1499" i="46"/>
  <c r="H1498" i="46"/>
  <c r="H1497" i="46"/>
  <c r="H1496" i="46"/>
  <c r="H1495" i="46"/>
  <c r="H1494" i="46"/>
  <c r="H1493" i="46"/>
  <c r="H1492" i="46"/>
  <c r="H1491" i="46"/>
  <c r="H1490" i="46"/>
  <c r="H1489" i="46"/>
  <c r="H1488" i="46"/>
  <c r="H1487" i="46"/>
  <c r="H1486" i="46"/>
  <c r="H1485" i="46"/>
  <c r="H1484" i="46"/>
  <c r="H1483" i="46"/>
  <c r="H1482" i="46"/>
  <c r="H1481" i="46"/>
  <c r="H1480" i="46"/>
  <c r="H1479" i="46"/>
  <c r="H1478" i="46"/>
  <c r="H1477" i="46"/>
  <c r="H1476" i="46"/>
  <c r="H1475" i="46"/>
  <c r="H1474" i="46"/>
  <c r="H1473" i="46"/>
  <c r="H1472" i="46"/>
  <c r="H1471" i="46"/>
  <c r="H1470" i="46"/>
  <c r="H1469" i="46"/>
  <c r="H1468" i="46"/>
  <c r="H1467" i="46"/>
  <c r="H1466" i="46"/>
  <c r="H1465" i="46"/>
  <c r="H1464" i="46"/>
  <c r="H1463" i="46"/>
  <c r="H1462" i="46"/>
  <c r="H1461" i="46"/>
  <c r="H1460" i="46"/>
  <c r="H1459" i="46"/>
  <c r="H1458" i="46"/>
  <c r="H1457" i="46"/>
  <c r="H1456" i="46"/>
  <c r="H1455" i="46"/>
  <c r="H1454" i="46"/>
  <c r="H1453" i="46"/>
  <c r="H1452" i="46"/>
  <c r="H1451" i="46"/>
  <c r="H1450" i="46"/>
  <c r="H1449" i="46"/>
  <c r="H1448" i="46"/>
  <c r="H1447" i="46"/>
  <c r="H1446" i="46"/>
  <c r="H1445" i="46"/>
  <c r="H1444" i="46"/>
  <c r="H1443" i="46"/>
  <c r="H1442" i="46"/>
  <c r="H1441" i="46"/>
  <c r="H1440" i="46"/>
  <c r="H1439" i="46"/>
  <c r="H1438" i="46"/>
  <c r="H1437" i="46"/>
  <c r="H1436" i="46"/>
  <c r="H1435" i="46"/>
  <c r="H1434" i="46"/>
  <c r="H1433" i="46"/>
  <c r="H1432" i="46"/>
  <c r="H1431" i="46"/>
  <c r="H1430" i="46"/>
  <c r="H1429" i="46"/>
  <c r="H1428" i="46"/>
  <c r="H1427" i="46"/>
  <c r="H1426" i="46"/>
  <c r="H1425" i="46"/>
  <c r="H1424" i="46"/>
  <c r="H1423" i="46"/>
  <c r="H1422" i="46"/>
  <c r="H1421" i="46"/>
  <c r="H1420" i="46"/>
  <c r="H1419" i="46"/>
  <c r="H1418" i="46"/>
  <c r="H1417" i="46"/>
  <c r="H1416" i="46"/>
  <c r="H1415" i="46"/>
  <c r="H1414" i="46"/>
  <c r="H1413" i="46"/>
  <c r="H1412" i="46"/>
  <c r="H1411" i="46"/>
  <c r="H1410" i="46"/>
  <c r="H1409" i="46"/>
  <c r="H1408" i="46"/>
  <c r="H1407" i="46"/>
  <c r="H1406" i="46"/>
  <c r="H1405" i="46"/>
  <c r="H1404" i="46"/>
  <c r="H1403" i="46"/>
  <c r="H1402" i="46"/>
  <c r="H1401" i="46"/>
  <c r="H1400" i="46"/>
  <c r="H1399" i="46"/>
  <c r="H1398" i="46"/>
  <c r="H1397" i="46"/>
  <c r="H1396" i="46"/>
  <c r="H1395" i="46"/>
  <c r="H1394" i="46"/>
  <c r="H1393" i="46"/>
  <c r="H1392" i="46"/>
  <c r="H1391" i="46"/>
  <c r="H1390" i="46"/>
  <c r="H1389" i="46"/>
  <c r="H1388" i="46"/>
  <c r="H1387" i="46"/>
  <c r="H1386" i="46"/>
  <c r="H1385" i="46"/>
  <c r="H1384" i="46"/>
  <c r="H1383" i="46"/>
  <c r="H1382" i="46"/>
  <c r="H1381" i="46"/>
  <c r="H1380" i="46"/>
  <c r="H1379" i="46"/>
  <c r="H1378" i="46"/>
  <c r="H1377" i="46"/>
  <c r="H1376" i="46"/>
  <c r="H1375" i="46"/>
  <c r="H1374" i="46"/>
  <c r="H1373" i="46"/>
  <c r="H1372" i="46"/>
  <c r="H1371" i="46"/>
  <c r="H1370" i="46"/>
  <c r="H1369" i="46"/>
  <c r="H1368" i="46"/>
  <c r="H1367" i="46"/>
  <c r="H1366" i="46"/>
  <c r="H1365" i="46"/>
  <c r="H1364" i="46"/>
  <c r="H1363" i="46"/>
  <c r="H1362" i="46"/>
  <c r="H1361" i="46"/>
  <c r="H1360" i="46"/>
  <c r="H1359" i="46"/>
  <c r="H1358" i="46"/>
  <c r="H1357" i="46"/>
  <c r="H1356" i="46"/>
  <c r="H1355" i="46"/>
  <c r="H1354" i="46"/>
  <c r="H1353" i="46"/>
  <c r="H1352" i="46"/>
  <c r="H1351" i="46"/>
  <c r="H1350" i="46"/>
  <c r="H1349" i="46"/>
  <c r="H1348" i="46"/>
  <c r="H1347" i="46"/>
  <c r="H1346" i="46"/>
  <c r="H1345" i="46"/>
  <c r="H1344" i="46"/>
  <c r="H1343" i="46"/>
  <c r="H1342" i="46"/>
  <c r="H1341" i="46"/>
  <c r="H1340" i="46"/>
  <c r="H1339" i="46"/>
  <c r="H1338" i="46"/>
  <c r="H1337" i="46"/>
  <c r="H1336" i="46"/>
  <c r="H1335" i="46"/>
  <c r="H1334" i="46"/>
  <c r="H1333" i="46"/>
  <c r="H1332" i="46"/>
  <c r="H1331" i="46"/>
  <c r="H1330" i="46"/>
  <c r="H1329" i="46"/>
  <c r="H1328" i="46"/>
  <c r="H1327" i="46"/>
  <c r="H1326" i="46"/>
  <c r="H1325" i="46"/>
  <c r="H1324" i="46"/>
  <c r="H1323" i="46"/>
  <c r="H1322" i="46"/>
  <c r="H1321" i="46"/>
  <c r="H1320" i="46"/>
  <c r="H1319" i="46"/>
  <c r="H1318" i="46"/>
  <c r="H1317" i="46"/>
  <c r="H1316" i="46"/>
  <c r="H1315" i="46"/>
  <c r="H1314" i="46"/>
  <c r="H1313" i="46"/>
  <c r="H1312" i="46"/>
  <c r="H1311" i="46"/>
  <c r="H1310" i="46"/>
  <c r="H1309" i="46"/>
  <c r="H1308" i="46"/>
  <c r="H1307" i="46"/>
  <c r="H1306" i="46"/>
  <c r="H1305" i="46"/>
  <c r="H1304" i="46"/>
  <c r="H1303" i="46"/>
  <c r="H1302" i="46"/>
  <c r="H1301" i="46"/>
  <c r="H1300" i="46"/>
  <c r="H1299" i="46"/>
  <c r="H1298" i="46"/>
  <c r="H1297" i="46"/>
  <c r="H1296" i="46"/>
  <c r="H1295" i="46"/>
  <c r="H1294" i="46"/>
  <c r="H1293" i="46"/>
  <c r="H1292" i="46"/>
  <c r="H1291" i="46"/>
  <c r="H1290" i="46"/>
  <c r="H1289" i="46"/>
  <c r="H1288" i="46"/>
  <c r="H1287" i="46"/>
  <c r="H1286" i="46"/>
  <c r="H1285" i="46"/>
  <c r="H1284" i="46"/>
  <c r="H1283" i="46"/>
  <c r="H1282" i="46"/>
  <c r="H1281" i="46"/>
  <c r="H1280" i="46"/>
  <c r="H1279" i="46"/>
  <c r="H1278" i="46"/>
  <c r="H1277" i="46"/>
  <c r="H1276" i="46"/>
  <c r="H1275" i="46"/>
  <c r="H1274" i="46"/>
  <c r="H1273" i="46"/>
  <c r="H1272" i="46"/>
  <c r="H1271" i="46"/>
  <c r="H1270" i="46"/>
  <c r="H1269" i="46"/>
  <c r="H1268" i="46"/>
  <c r="H1267" i="46"/>
  <c r="H1266" i="46"/>
  <c r="H1265" i="46"/>
  <c r="H1264" i="46"/>
  <c r="H1263" i="46"/>
  <c r="H1262" i="46"/>
  <c r="H1261" i="46"/>
  <c r="H1260" i="46"/>
  <c r="H1259" i="46"/>
  <c r="H1258" i="46"/>
  <c r="H1257" i="46"/>
  <c r="H1256" i="46"/>
  <c r="H1255" i="46"/>
  <c r="H1254" i="46"/>
  <c r="H1253" i="46"/>
  <c r="H1252" i="46"/>
  <c r="H1251" i="46"/>
  <c r="H1250" i="46"/>
  <c r="H1249" i="46"/>
  <c r="H1248" i="46"/>
  <c r="H1247" i="46"/>
  <c r="H1246" i="46"/>
  <c r="H1245" i="46"/>
  <c r="H1244" i="46"/>
  <c r="H1243" i="46"/>
  <c r="H1242" i="46"/>
  <c r="H1241" i="46"/>
  <c r="H1240" i="46"/>
  <c r="H1239" i="46"/>
  <c r="H1238" i="46"/>
  <c r="H1237" i="46"/>
  <c r="H1236" i="46"/>
  <c r="H1235" i="46"/>
  <c r="H1234" i="46"/>
  <c r="H1233" i="46"/>
  <c r="H1232" i="46"/>
  <c r="H1231" i="46"/>
  <c r="H1230" i="46"/>
  <c r="H1229" i="46"/>
  <c r="H1228" i="46"/>
  <c r="H1227" i="46"/>
  <c r="H1226" i="46"/>
  <c r="H1225" i="46"/>
  <c r="H1224" i="46"/>
  <c r="H1223" i="46"/>
  <c r="H1222" i="46"/>
  <c r="H1221" i="46"/>
  <c r="H1220" i="46"/>
  <c r="H1219" i="46"/>
  <c r="H1218" i="46"/>
  <c r="H1217" i="46"/>
  <c r="H1216" i="46"/>
  <c r="H1215" i="46"/>
  <c r="H1214" i="46"/>
  <c r="H1213" i="46"/>
  <c r="H1212" i="46"/>
  <c r="H1211" i="46"/>
  <c r="H1210" i="46"/>
  <c r="H1209" i="46"/>
  <c r="H1208" i="46"/>
  <c r="H1207" i="46"/>
  <c r="H1206" i="46"/>
  <c r="H1205" i="46"/>
  <c r="H1204" i="46"/>
  <c r="H1203" i="46"/>
  <c r="H1202" i="46"/>
  <c r="H1201" i="46"/>
  <c r="H1200" i="46"/>
  <c r="H1199" i="46"/>
  <c r="H1198" i="46"/>
  <c r="H1197" i="46"/>
  <c r="H1196" i="46"/>
  <c r="H1195" i="46"/>
  <c r="H1194" i="46"/>
  <c r="H1193" i="46"/>
  <c r="H1192" i="46"/>
  <c r="H1191" i="46"/>
  <c r="H1190" i="46"/>
  <c r="H1189" i="46"/>
  <c r="H1188" i="46"/>
  <c r="H1187" i="46"/>
  <c r="H1186" i="46"/>
  <c r="H1185" i="46"/>
  <c r="H1184" i="46"/>
  <c r="H1183" i="46"/>
  <c r="H1182" i="46"/>
  <c r="H1181" i="46"/>
  <c r="H1180" i="46"/>
  <c r="H1179" i="46"/>
  <c r="H1178" i="46"/>
  <c r="H1177" i="46"/>
  <c r="H1176" i="46"/>
  <c r="H1175" i="46"/>
  <c r="H1174" i="46"/>
  <c r="H1173" i="46"/>
  <c r="H1172" i="46"/>
  <c r="H1171" i="46"/>
  <c r="H1170" i="46"/>
  <c r="H1169" i="46"/>
  <c r="H1168" i="46"/>
  <c r="H1167" i="46"/>
  <c r="H1166" i="46"/>
  <c r="H1165" i="46"/>
  <c r="H1164" i="46"/>
  <c r="H1163" i="46"/>
  <c r="H1162" i="46"/>
  <c r="H1161" i="46"/>
  <c r="H1160" i="46"/>
  <c r="H1159" i="46"/>
  <c r="H1158" i="46"/>
  <c r="H1157" i="46"/>
  <c r="H1156" i="46"/>
  <c r="H1155" i="46"/>
  <c r="H1154" i="46"/>
  <c r="H1153" i="46"/>
  <c r="H1152" i="46"/>
  <c r="H1151" i="46"/>
  <c r="H1150" i="46"/>
  <c r="H1149" i="46"/>
  <c r="H1148" i="46"/>
  <c r="H1147" i="46"/>
  <c r="H1146" i="46"/>
  <c r="H1145" i="46"/>
  <c r="H1144" i="46"/>
  <c r="H1143" i="46"/>
  <c r="H1142" i="46"/>
  <c r="H1141" i="46"/>
  <c r="H1140" i="46"/>
  <c r="H1139" i="46"/>
  <c r="H1138" i="46"/>
  <c r="H1137" i="46"/>
  <c r="H1136" i="46"/>
  <c r="H1135" i="46"/>
  <c r="H1134" i="46"/>
  <c r="H1133" i="46"/>
  <c r="H1132" i="46"/>
  <c r="H1131" i="46"/>
  <c r="H1130" i="46"/>
  <c r="H1129" i="46"/>
  <c r="H1128" i="46"/>
  <c r="H1127" i="46"/>
  <c r="H1126" i="46"/>
  <c r="H1125" i="46"/>
  <c r="H1124" i="46"/>
  <c r="H1123" i="46"/>
  <c r="H1122" i="46"/>
  <c r="H1121" i="46"/>
  <c r="H1120" i="46"/>
  <c r="H1119" i="46"/>
  <c r="H1118" i="46"/>
  <c r="H1117" i="46"/>
  <c r="H1116" i="46"/>
  <c r="H1115" i="46"/>
  <c r="H1114" i="46"/>
  <c r="H1113" i="46"/>
  <c r="H1112" i="46"/>
  <c r="H1111" i="46"/>
  <c r="H1110" i="46"/>
  <c r="H1109" i="46"/>
  <c r="H1108" i="46"/>
  <c r="H1107" i="46"/>
  <c r="H1106" i="46"/>
  <c r="H1105" i="46"/>
  <c r="H1104" i="46"/>
  <c r="H1103" i="46"/>
  <c r="H1102" i="46"/>
  <c r="H1101" i="46"/>
  <c r="H1100" i="46"/>
  <c r="H1099" i="46"/>
  <c r="H1098" i="46"/>
  <c r="H1097" i="46"/>
  <c r="H1096" i="46"/>
  <c r="H1095" i="46"/>
  <c r="H1094" i="46"/>
  <c r="H1093" i="46"/>
  <c r="H1092" i="46"/>
  <c r="H1091" i="46"/>
  <c r="H1090" i="46"/>
  <c r="H1089" i="46"/>
  <c r="H1088" i="46"/>
  <c r="H1087" i="46"/>
  <c r="H1086" i="46"/>
  <c r="H1085" i="46"/>
  <c r="H1084" i="46"/>
  <c r="H1083" i="46"/>
  <c r="H1082" i="46"/>
  <c r="H1081" i="46"/>
  <c r="H1080" i="46"/>
  <c r="H1079" i="46"/>
  <c r="H1078" i="46"/>
  <c r="H1077" i="46"/>
  <c r="H1076" i="46"/>
  <c r="H1075" i="46"/>
  <c r="H1074" i="46"/>
  <c r="H1073" i="46"/>
  <c r="H1072" i="46"/>
  <c r="H1071" i="46"/>
  <c r="H1070" i="46"/>
  <c r="H1069" i="46"/>
  <c r="H1068" i="46"/>
  <c r="H1067" i="46"/>
  <c r="H1066" i="46"/>
  <c r="H1065" i="46"/>
  <c r="H1064" i="46"/>
  <c r="H1063" i="46"/>
  <c r="H1062" i="46"/>
  <c r="H1061" i="46"/>
  <c r="H1060" i="46"/>
  <c r="H1059" i="46"/>
  <c r="H1058" i="46"/>
  <c r="H1057" i="46"/>
  <c r="H1056" i="46"/>
  <c r="H1055" i="46"/>
  <c r="H1054" i="46"/>
  <c r="H1053" i="46"/>
  <c r="H1052" i="46"/>
  <c r="H1051" i="46"/>
  <c r="H1050" i="46"/>
  <c r="H1049" i="46"/>
  <c r="H1048" i="46"/>
  <c r="H1047" i="46"/>
  <c r="H1046" i="46"/>
  <c r="H1045" i="46"/>
  <c r="H1044" i="46"/>
  <c r="H1043" i="46"/>
  <c r="H1042" i="46"/>
  <c r="H1041" i="46"/>
  <c r="H1040" i="46"/>
  <c r="H1039" i="46"/>
  <c r="H1038" i="46"/>
  <c r="H1037" i="46"/>
  <c r="H1036" i="46"/>
  <c r="H1035" i="46"/>
  <c r="H1034" i="46"/>
  <c r="H1033" i="46"/>
  <c r="H1032" i="46"/>
  <c r="H1031" i="46"/>
  <c r="H1030" i="46"/>
  <c r="H1029" i="46"/>
  <c r="H1028" i="46"/>
  <c r="H1027" i="46"/>
  <c r="H1026" i="46"/>
  <c r="H1025" i="46"/>
  <c r="H1024" i="46"/>
  <c r="H1023" i="46"/>
  <c r="H1022" i="46"/>
  <c r="H1021" i="46"/>
  <c r="H1020" i="46"/>
  <c r="H1019" i="46"/>
  <c r="H1018" i="46"/>
  <c r="H1017" i="46"/>
  <c r="H1016" i="46"/>
  <c r="H1015" i="46"/>
  <c r="H1014" i="46"/>
  <c r="H1013" i="46"/>
  <c r="H1012" i="46"/>
  <c r="H1011" i="46"/>
  <c r="H1010" i="46"/>
  <c r="H1009" i="46"/>
  <c r="H1008" i="46"/>
  <c r="H1007" i="46"/>
  <c r="H1006" i="46"/>
  <c r="H1005" i="46"/>
  <c r="H1004" i="46"/>
  <c r="H1003" i="46"/>
  <c r="H1002" i="46"/>
  <c r="H1001" i="46"/>
  <c r="H1000" i="46"/>
  <c r="H999" i="46"/>
  <c r="H998" i="46"/>
  <c r="H997" i="46"/>
  <c r="H996" i="46"/>
  <c r="H995" i="46"/>
  <c r="H994" i="46"/>
  <c r="H993" i="46"/>
  <c r="H992" i="46"/>
  <c r="H991" i="46"/>
  <c r="H990" i="46"/>
  <c r="H989" i="46"/>
  <c r="H988" i="46"/>
  <c r="H987" i="46"/>
  <c r="H986" i="46"/>
  <c r="H985" i="46"/>
  <c r="H984" i="46"/>
  <c r="H983" i="46"/>
  <c r="H982" i="46"/>
  <c r="H981" i="46"/>
  <c r="H980" i="46"/>
  <c r="H979" i="46"/>
  <c r="H978" i="46"/>
  <c r="H977" i="46"/>
  <c r="H976" i="46"/>
  <c r="H975" i="46"/>
  <c r="H974" i="46"/>
  <c r="H973" i="46"/>
  <c r="H972" i="46"/>
  <c r="H971" i="46"/>
  <c r="H970" i="46"/>
  <c r="H969" i="46"/>
  <c r="H968" i="46"/>
  <c r="H967" i="46"/>
  <c r="H966" i="46"/>
  <c r="H965" i="46"/>
  <c r="H964" i="46"/>
  <c r="H963" i="46"/>
  <c r="H962" i="46"/>
  <c r="H961" i="46"/>
  <c r="H960" i="46"/>
  <c r="H959" i="46"/>
  <c r="H958" i="46"/>
  <c r="H957" i="46"/>
  <c r="H956" i="46"/>
  <c r="H955" i="46"/>
  <c r="H954" i="46"/>
  <c r="H953" i="46"/>
  <c r="H952" i="46"/>
  <c r="H951" i="46"/>
  <c r="H950" i="46"/>
  <c r="H949" i="46"/>
  <c r="H948" i="46"/>
  <c r="H947" i="46"/>
  <c r="H946" i="46"/>
  <c r="H945" i="46"/>
  <c r="H944" i="46"/>
  <c r="H943" i="46"/>
  <c r="H942" i="46"/>
  <c r="H941" i="46"/>
  <c r="H940" i="46"/>
  <c r="H939" i="46"/>
  <c r="H938" i="46"/>
  <c r="H937" i="46"/>
  <c r="H936" i="46"/>
  <c r="H935" i="46"/>
  <c r="H934" i="46"/>
  <c r="H933" i="46"/>
  <c r="H932" i="46"/>
  <c r="H931" i="46"/>
  <c r="H930" i="46"/>
  <c r="H929" i="46"/>
  <c r="H928" i="46"/>
  <c r="H927" i="46"/>
  <c r="H926" i="46"/>
  <c r="H925" i="46"/>
  <c r="H924" i="46"/>
  <c r="H923" i="46"/>
  <c r="H922" i="46"/>
  <c r="H921" i="46"/>
  <c r="H920" i="46"/>
  <c r="H919" i="46"/>
  <c r="H918" i="46"/>
  <c r="H917" i="46"/>
  <c r="H916" i="46"/>
  <c r="H915" i="46"/>
  <c r="H914" i="46"/>
  <c r="H913" i="46"/>
  <c r="H912" i="46"/>
  <c r="H911" i="46"/>
  <c r="H910" i="46"/>
  <c r="H909" i="46"/>
  <c r="H908" i="46"/>
  <c r="H907" i="46"/>
  <c r="H906" i="46"/>
  <c r="H905" i="46"/>
  <c r="H904" i="46"/>
  <c r="H903" i="46"/>
  <c r="H902" i="46"/>
  <c r="H901" i="46"/>
  <c r="H900" i="46"/>
  <c r="H899" i="46"/>
  <c r="H898" i="46"/>
  <c r="H897" i="46"/>
  <c r="H896" i="46"/>
  <c r="H895" i="46"/>
  <c r="H894" i="46"/>
  <c r="H893" i="46"/>
  <c r="H892" i="46"/>
  <c r="H891" i="46"/>
  <c r="H890" i="46"/>
  <c r="H889" i="46"/>
  <c r="H888" i="46"/>
  <c r="H887" i="46"/>
  <c r="H886" i="46"/>
  <c r="H885" i="46"/>
  <c r="H884" i="46"/>
  <c r="H883" i="46"/>
  <c r="H882" i="46"/>
  <c r="H881" i="46"/>
  <c r="H880" i="46"/>
  <c r="H879" i="46"/>
  <c r="H878" i="46"/>
  <c r="H877" i="46"/>
  <c r="H876" i="46"/>
  <c r="H875" i="46"/>
  <c r="H874" i="46"/>
  <c r="H873" i="46"/>
  <c r="H872" i="46"/>
  <c r="H871" i="46"/>
  <c r="H870" i="46"/>
  <c r="H869" i="46"/>
  <c r="H868" i="46"/>
  <c r="H867" i="46"/>
  <c r="H866" i="46"/>
  <c r="H865" i="46"/>
  <c r="H864" i="46"/>
  <c r="H863" i="46"/>
  <c r="H862" i="46"/>
  <c r="H861" i="46"/>
  <c r="H860" i="46"/>
  <c r="H859" i="46"/>
  <c r="H858" i="46"/>
  <c r="H857" i="46"/>
  <c r="H856" i="46"/>
  <c r="H855" i="46"/>
  <c r="H854" i="46"/>
  <c r="H853" i="46"/>
  <c r="H852" i="46"/>
  <c r="H851" i="46"/>
  <c r="H850" i="46"/>
  <c r="H849" i="46"/>
  <c r="H848" i="46"/>
  <c r="H847" i="46"/>
  <c r="H846" i="46"/>
  <c r="H845" i="46"/>
  <c r="H844" i="46"/>
  <c r="H843" i="46"/>
  <c r="H842" i="46"/>
  <c r="H841" i="46"/>
  <c r="H840" i="46"/>
  <c r="H839" i="46"/>
  <c r="H838" i="46"/>
  <c r="H837" i="46"/>
  <c r="H836" i="46"/>
  <c r="H835" i="46"/>
  <c r="H834" i="46"/>
  <c r="H833" i="46"/>
  <c r="H832" i="46"/>
  <c r="H831" i="46"/>
  <c r="H830" i="46"/>
  <c r="H829" i="46"/>
  <c r="H828" i="46"/>
  <c r="H827" i="46"/>
  <c r="H826" i="46"/>
  <c r="H825" i="46"/>
  <c r="H824" i="46"/>
  <c r="H823" i="46"/>
  <c r="H822" i="46"/>
  <c r="H821" i="46"/>
  <c r="H820" i="46"/>
  <c r="H819" i="46"/>
  <c r="H818" i="46"/>
  <c r="H817" i="46"/>
  <c r="H816" i="46"/>
  <c r="H815" i="46"/>
  <c r="H814" i="46"/>
  <c r="H813" i="46"/>
  <c r="H812" i="46"/>
  <c r="H811" i="46"/>
  <c r="H810" i="46"/>
  <c r="H809" i="46"/>
  <c r="H808" i="46"/>
  <c r="H807" i="46"/>
  <c r="H806" i="46"/>
  <c r="H805" i="46"/>
  <c r="H804" i="46"/>
  <c r="H803" i="46"/>
  <c r="H802" i="46"/>
  <c r="H801" i="46"/>
  <c r="H800" i="46"/>
  <c r="H799" i="46"/>
  <c r="H798" i="46"/>
  <c r="H797" i="46"/>
  <c r="H796" i="46"/>
  <c r="H795" i="46"/>
  <c r="H794" i="46"/>
  <c r="H793" i="46"/>
  <c r="H792" i="46"/>
  <c r="H791" i="46"/>
  <c r="H790" i="46"/>
  <c r="H789" i="46"/>
  <c r="H788" i="46"/>
  <c r="H787" i="46"/>
  <c r="H786" i="46"/>
  <c r="H785" i="46"/>
  <c r="H784" i="46"/>
  <c r="H783" i="46"/>
  <c r="H782" i="46"/>
  <c r="H781" i="46"/>
  <c r="H780" i="46"/>
  <c r="H779" i="46"/>
  <c r="H778" i="46"/>
  <c r="H777" i="46"/>
  <c r="H776" i="46"/>
  <c r="H775" i="46"/>
  <c r="H774" i="46"/>
  <c r="H773" i="46"/>
  <c r="H772" i="46"/>
  <c r="H771" i="46"/>
  <c r="H770" i="46"/>
  <c r="H769" i="46"/>
  <c r="H768" i="46"/>
  <c r="H767" i="46"/>
  <c r="H766" i="46"/>
  <c r="H765" i="46"/>
  <c r="H764" i="46"/>
  <c r="H763" i="46"/>
  <c r="H762" i="46"/>
  <c r="H761" i="46"/>
  <c r="H760" i="46"/>
  <c r="H759" i="46"/>
  <c r="H758" i="46"/>
  <c r="H757" i="46"/>
  <c r="H756" i="46"/>
  <c r="H755" i="46"/>
  <c r="H754" i="46"/>
  <c r="H753" i="46"/>
  <c r="H752" i="46"/>
  <c r="H751" i="46"/>
  <c r="H750" i="46"/>
  <c r="H749" i="46"/>
  <c r="H748" i="46"/>
  <c r="H747" i="46"/>
  <c r="H746" i="46"/>
  <c r="H745" i="46"/>
  <c r="H744" i="46"/>
  <c r="H743" i="46"/>
  <c r="H742" i="46"/>
  <c r="H741" i="46"/>
  <c r="H740" i="46"/>
  <c r="H739" i="46"/>
  <c r="H738" i="46"/>
  <c r="H737" i="46"/>
  <c r="H736" i="46"/>
  <c r="H735" i="46"/>
  <c r="H734" i="46"/>
  <c r="H733" i="46"/>
  <c r="H732" i="46"/>
  <c r="H731" i="46"/>
  <c r="H730" i="46"/>
  <c r="H729" i="46"/>
  <c r="H728" i="46"/>
  <c r="H727" i="46"/>
  <c r="H726" i="46"/>
  <c r="H725" i="46"/>
  <c r="H724" i="46"/>
  <c r="H723" i="46"/>
  <c r="H722" i="46"/>
  <c r="H721" i="46"/>
  <c r="H720" i="46"/>
  <c r="H719" i="46"/>
  <c r="H718" i="46"/>
  <c r="H717" i="46"/>
  <c r="H716" i="46"/>
  <c r="H715" i="46"/>
  <c r="H714" i="46"/>
  <c r="H713" i="46"/>
  <c r="H712" i="46"/>
  <c r="H711" i="46"/>
  <c r="H710" i="46"/>
  <c r="H709" i="46"/>
  <c r="H708" i="46"/>
  <c r="H707" i="46"/>
  <c r="H706" i="46"/>
  <c r="H705" i="46"/>
  <c r="H704" i="46"/>
  <c r="H703" i="46"/>
  <c r="H702" i="46"/>
  <c r="H701" i="46"/>
  <c r="H700" i="46"/>
  <c r="H699" i="46"/>
  <c r="H698" i="46"/>
  <c r="H697" i="46"/>
  <c r="H696" i="46"/>
  <c r="H695" i="46"/>
  <c r="H694" i="46"/>
  <c r="H693" i="46"/>
  <c r="H692" i="46"/>
  <c r="H691" i="46"/>
  <c r="H690" i="46"/>
  <c r="H689" i="46"/>
  <c r="H688" i="46"/>
  <c r="H687" i="46"/>
  <c r="H686" i="46"/>
  <c r="H685" i="46"/>
  <c r="H684" i="46"/>
  <c r="H683" i="46"/>
  <c r="H682" i="46"/>
  <c r="H681" i="46"/>
  <c r="H680" i="46"/>
  <c r="H679" i="46"/>
  <c r="H678" i="46"/>
  <c r="H677" i="46"/>
  <c r="H676" i="46"/>
  <c r="H675" i="46"/>
  <c r="H674" i="46"/>
  <c r="H673" i="46"/>
  <c r="H672" i="46"/>
  <c r="H671" i="46"/>
  <c r="H670" i="46"/>
  <c r="H669" i="46"/>
  <c r="H668" i="46"/>
  <c r="H667" i="46"/>
  <c r="H666" i="46"/>
  <c r="H665" i="46"/>
  <c r="H664" i="46"/>
  <c r="H663" i="46"/>
  <c r="H662" i="46"/>
  <c r="H661" i="46"/>
  <c r="H660" i="46"/>
  <c r="H659" i="46"/>
  <c r="H658" i="46"/>
  <c r="H657" i="46"/>
  <c r="H656" i="46"/>
  <c r="H655" i="46"/>
  <c r="H654" i="46"/>
  <c r="H653" i="46"/>
  <c r="H652" i="46"/>
  <c r="H651" i="46"/>
  <c r="H650" i="46"/>
  <c r="H649" i="46"/>
  <c r="H648" i="46"/>
  <c r="H647" i="46"/>
  <c r="H646" i="46"/>
  <c r="H645" i="46"/>
  <c r="H644" i="46"/>
  <c r="H643" i="46"/>
  <c r="H642" i="46"/>
  <c r="H641" i="46"/>
  <c r="H640" i="46"/>
  <c r="H639" i="46"/>
  <c r="H638" i="46"/>
  <c r="H637" i="46"/>
  <c r="H636" i="46"/>
  <c r="H635" i="46"/>
  <c r="H634" i="46"/>
  <c r="H633" i="46"/>
  <c r="H632" i="46"/>
  <c r="H631" i="46"/>
  <c r="H630" i="46"/>
  <c r="H629" i="46"/>
  <c r="H628" i="46"/>
  <c r="H627" i="46"/>
  <c r="H626" i="46"/>
  <c r="H625" i="46"/>
  <c r="H624" i="46"/>
  <c r="H623" i="46"/>
  <c r="H622" i="46"/>
  <c r="H621" i="46"/>
  <c r="H620" i="46"/>
  <c r="H619" i="46"/>
  <c r="H618" i="46"/>
  <c r="H617" i="46"/>
  <c r="H616" i="46"/>
  <c r="H615" i="46"/>
  <c r="H614" i="46"/>
  <c r="H613" i="46"/>
  <c r="H612" i="46"/>
  <c r="H611" i="46"/>
  <c r="H610" i="46"/>
  <c r="H609" i="46"/>
  <c r="H608" i="46"/>
  <c r="H607" i="46"/>
  <c r="H606" i="46"/>
  <c r="H605" i="46"/>
  <c r="H604" i="46"/>
  <c r="H603" i="46"/>
  <c r="H602" i="46"/>
  <c r="H601" i="46"/>
  <c r="H600" i="46"/>
  <c r="H599" i="46"/>
  <c r="H598" i="46"/>
  <c r="H597" i="46"/>
  <c r="H596" i="46"/>
  <c r="H595" i="46"/>
  <c r="H594" i="46"/>
  <c r="H593" i="46"/>
  <c r="H592" i="46"/>
  <c r="H591" i="46"/>
  <c r="H590" i="46"/>
  <c r="H589" i="46"/>
  <c r="H588" i="46"/>
  <c r="H587" i="46"/>
  <c r="H586" i="46"/>
  <c r="H585" i="46"/>
  <c r="H584" i="46"/>
  <c r="H583" i="46"/>
  <c r="H582" i="46"/>
  <c r="H581" i="46"/>
  <c r="H580" i="46"/>
  <c r="H579" i="46"/>
  <c r="H578" i="46"/>
  <c r="H577" i="46"/>
  <c r="H576" i="46"/>
  <c r="H575" i="46"/>
  <c r="H574" i="46"/>
  <c r="H573" i="46"/>
  <c r="H572" i="46"/>
  <c r="H571" i="46"/>
  <c r="H570" i="46"/>
  <c r="H569" i="46"/>
  <c r="H568" i="46"/>
  <c r="H567" i="46"/>
  <c r="H566" i="46"/>
  <c r="H565" i="46"/>
  <c r="H564" i="46"/>
  <c r="H563" i="46"/>
  <c r="H562" i="46"/>
  <c r="H561" i="46"/>
  <c r="H560" i="46"/>
  <c r="H559" i="46"/>
  <c r="H558" i="46"/>
  <c r="H557" i="46"/>
  <c r="H556" i="46"/>
  <c r="H555" i="46"/>
  <c r="H554" i="46"/>
  <c r="H553" i="46"/>
  <c r="H552" i="46"/>
  <c r="H551" i="46"/>
  <c r="H550" i="46"/>
  <c r="H549" i="46"/>
  <c r="H548" i="46"/>
  <c r="H547" i="46"/>
  <c r="H546" i="46"/>
  <c r="H545" i="46"/>
  <c r="H544" i="46"/>
  <c r="H543" i="46"/>
  <c r="H542" i="46"/>
  <c r="H541" i="46"/>
  <c r="H540" i="46"/>
  <c r="H539" i="46"/>
  <c r="H538" i="46"/>
  <c r="H537" i="46"/>
  <c r="H536" i="46"/>
  <c r="H535" i="46"/>
  <c r="H534" i="46"/>
  <c r="H533" i="46"/>
  <c r="H532" i="46"/>
  <c r="H531" i="46"/>
  <c r="H530" i="46"/>
  <c r="H529" i="46"/>
  <c r="H528" i="46"/>
  <c r="H527" i="46"/>
  <c r="H526" i="46"/>
  <c r="H525" i="46"/>
  <c r="H524" i="46"/>
  <c r="H523" i="46"/>
  <c r="H522" i="46"/>
  <c r="H521" i="46"/>
  <c r="H520" i="46"/>
  <c r="H519" i="46"/>
  <c r="H518" i="46"/>
  <c r="H517" i="46"/>
  <c r="H516" i="46"/>
  <c r="H515" i="46"/>
  <c r="H514" i="46"/>
  <c r="H513" i="46"/>
  <c r="H512" i="46"/>
  <c r="H511" i="46"/>
  <c r="H510" i="46"/>
  <c r="H509" i="46"/>
  <c r="H508" i="46"/>
  <c r="H507" i="46"/>
  <c r="H506" i="46"/>
  <c r="H505" i="46"/>
  <c r="H504" i="46"/>
  <c r="H503" i="46"/>
  <c r="H502" i="46"/>
  <c r="H501" i="46"/>
  <c r="H500" i="46"/>
  <c r="H499" i="46"/>
  <c r="H498" i="46"/>
  <c r="H497" i="46"/>
  <c r="H496" i="46"/>
  <c r="H495" i="46"/>
  <c r="H494" i="46"/>
  <c r="H493" i="46"/>
  <c r="H492" i="46"/>
  <c r="H491" i="46"/>
  <c r="H490" i="46"/>
  <c r="H489" i="46"/>
  <c r="H488" i="46"/>
  <c r="H487" i="46"/>
  <c r="H486" i="46"/>
  <c r="H485" i="46"/>
  <c r="H484" i="46"/>
  <c r="H483" i="46"/>
  <c r="H482" i="46"/>
  <c r="H481" i="46"/>
  <c r="H480" i="46"/>
  <c r="H479" i="46"/>
  <c r="H478" i="46"/>
  <c r="H477" i="46"/>
  <c r="H476" i="46"/>
  <c r="H475" i="46"/>
  <c r="H474" i="46"/>
  <c r="H473" i="46"/>
  <c r="H472" i="46"/>
  <c r="H471" i="46"/>
  <c r="H470" i="46"/>
  <c r="H469" i="46"/>
  <c r="H468" i="46"/>
  <c r="H467" i="46"/>
  <c r="H466" i="46"/>
  <c r="H465" i="46"/>
  <c r="H464" i="46"/>
  <c r="H463" i="46"/>
  <c r="H462" i="46"/>
  <c r="H461" i="46"/>
  <c r="H460" i="46"/>
  <c r="H459" i="46"/>
  <c r="H458" i="46"/>
  <c r="H457" i="46"/>
  <c r="H456" i="46"/>
  <c r="H455" i="46"/>
  <c r="H454" i="46"/>
  <c r="H453" i="46"/>
  <c r="H452" i="46"/>
  <c r="H451" i="46"/>
  <c r="H450" i="46"/>
  <c r="H449" i="46"/>
  <c r="H448" i="46"/>
  <c r="H447" i="46"/>
  <c r="H446" i="46"/>
  <c r="H445" i="46"/>
  <c r="H444" i="46"/>
  <c r="H443" i="46"/>
  <c r="H442" i="46"/>
  <c r="H441" i="46"/>
  <c r="H440" i="46"/>
  <c r="H439" i="46"/>
  <c r="H438" i="46"/>
  <c r="H437" i="46"/>
  <c r="H436" i="46"/>
  <c r="H435" i="46"/>
  <c r="H434" i="46"/>
  <c r="H433" i="46"/>
  <c r="H432" i="46"/>
  <c r="H431" i="46"/>
  <c r="H430" i="46"/>
  <c r="H429" i="46"/>
  <c r="H428" i="46"/>
  <c r="H427" i="46"/>
  <c r="H426" i="46"/>
  <c r="H425" i="46"/>
  <c r="H424" i="46"/>
  <c r="H423" i="46"/>
  <c r="H422" i="46"/>
  <c r="H421" i="46"/>
  <c r="H420" i="46"/>
  <c r="H419" i="46"/>
  <c r="H418" i="46"/>
  <c r="H417" i="46"/>
  <c r="H416" i="46"/>
  <c r="H415" i="46"/>
  <c r="H414" i="46"/>
  <c r="H413" i="46"/>
  <c r="H412" i="46"/>
  <c r="H411" i="46"/>
  <c r="H410" i="46"/>
  <c r="H409" i="46"/>
  <c r="H408" i="46"/>
  <c r="H407" i="46"/>
  <c r="H406" i="46"/>
  <c r="H405" i="46"/>
  <c r="H404" i="46"/>
  <c r="H403" i="46"/>
  <c r="H402" i="46"/>
  <c r="H401" i="46"/>
  <c r="H400" i="46"/>
  <c r="H399" i="46"/>
  <c r="H398" i="46"/>
  <c r="H397" i="46"/>
  <c r="H396" i="46"/>
  <c r="H395" i="46"/>
  <c r="H394" i="46"/>
  <c r="H393" i="46"/>
  <c r="H392" i="46"/>
  <c r="H391" i="46"/>
  <c r="H390" i="46"/>
  <c r="H389" i="46"/>
  <c r="H388" i="46"/>
  <c r="H387" i="46"/>
  <c r="H386" i="46"/>
  <c r="H385" i="46"/>
  <c r="H384" i="46"/>
  <c r="H383" i="46"/>
  <c r="H382" i="46"/>
  <c r="H381" i="46"/>
  <c r="H380" i="46"/>
  <c r="H379" i="46"/>
  <c r="H378" i="46"/>
  <c r="H377" i="46"/>
  <c r="H376" i="46"/>
  <c r="H375" i="46"/>
  <c r="H374" i="46"/>
  <c r="H373" i="46"/>
  <c r="H372" i="46"/>
  <c r="H371" i="46"/>
  <c r="H370" i="46"/>
  <c r="H369" i="46"/>
  <c r="H368" i="46"/>
  <c r="H367" i="46"/>
  <c r="H366" i="46"/>
  <c r="H365" i="46"/>
  <c r="H364" i="46"/>
  <c r="H363" i="46"/>
  <c r="H362" i="46"/>
  <c r="H361" i="46"/>
  <c r="H360" i="46"/>
  <c r="H359" i="46"/>
  <c r="H358" i="46"/>
  <c r="H357" i="46"/>
  <c r="H356" i="46"/>
  <c r="H355" i="46"/>
  <c r="H354" i="46"/>
  <c r="H353" i="46"/>
  <c r="H352" i="46"/>
  <c r="H351" i="46"/>
  <c r="H350" i="46"/>
  <c r="H349" i="46"/>
  <c r="H348" i="46"/>
  <c r="H347" i="46"/>
  <c r="H346" i="46"/>
  <c r="H345" i="46"/>
  <c r="H344" i="46"/>
  <c r="H343" i="46"/>
  <c r="H342" i="46"/>
  <c r="H341" i="46"/>
  <c r="H340" i="46"/>
  <c r="H339" i="46"/>
  <c r="H338" i="46"/>
  <c r="H337" i="46"/>
  <c r="H336" i="46"/>
  <c r="H335" i="46"/>
  <c r="H334" i="46"/>
  <c r="H333" i="46"/>
  <c r="H332" i="46"/>
  <c r="H331" i="46"/>
  <c r="H330" i="46"/>
  <c r="H329" i="46"/>
  <c r="H328" i="46"/>
  <c r="H327" i="46"/>
  <c r="H326" i="46"/>
  <c r="H325" i="46"/>
  <c r="H324" i="46"/>
  <c r="H323" i="46"/>
  <c r="H322" i="46"/>
  <c r="H321" i="46"/>
  <c r="H320" i="46"/>
  <c r="H319" i="46"/>
  <c r="H318" i="46"/>
  <c r="H317" i="46"/>
  <c r="H316" i="46"/>
  <c r="H315" i="46"/>
  <c r="H314" i="46"/>
  <c r="H313" i="46"/>
  <c r="H312" i="46"/>
  <c r="H311" i="46"/>
  <c r="H310" i="46"/>
  <c r="H309" i="46"/>
  <c r="H308" i="46"/>
  <c r="H307" i="46"/>
  <c r="H306" i="46"/>
  <c r="H305" i="46"/>
  <c r="H304" i="46"/>
  <c r="H303" i="46"/>
  <c r="H302" i="46"/>
  <c r="H301" i="46"/>
  <c r="H300" i="46"/>
  <c r="H299" i="46"/>
  <c r="H298" i="46"/>
  <c r="H297" i="46"/>
  <c r="H296" i="46"/>
  <c r="H295" i="46"/>
  <c r="H294" i="46"/>
  <c r="H293" i="46"/>
  <c r="H292" i="46"/>
  <c r="H291" i="46"/>
  <c r="H290" i="46"/>
  <c r="H289" i="46"/>
  <c r="H288" i="46"/>
  <c r="H287" i="46"/>
  <c r="H286" i="46"/>
  <c r="H285" i="46"/>
  <c r="H284" i="46"/>
  <c r="H283" i="46"/>
  <c r="H282" i="46"/>
  <c r="H281" i="46"/>
  <c r="H280" i="46"/>
  <c r="H279" i="46"/>
  <c r="H278" i="46"/>
  <c r="H277" i="46"/>
  <c r="H276" i="46"/>
  <c r="H275" i="46"/>
  <c r="H274" i="46"/>
  <c r="H273" i="46"/>
  <c r="H272" i="46"/>
  <c r="H271" i="46"/>
  <c r="H270" i="46"/>
  <c r="H269" i="46"/>
  <c r="H268" i="46"/>
  <c r="H267" i="46"/>
  <c r="H266" i="46"/>
  <c r="H265" i="46"/>
  <c r="H264" i="46"/>
  <c r="H263" i="46"/>
  <c r="H262" i="46"/>
  <c r="H261" i="46"/>
  <c r="H260" i="46"/>
  <c r="H259" i="46"/>
  <c r="H258" i="46"/>
  <c r="H257" i="46"/>
  <c r="H256" i="46"/>
  <c r="H255" i="46"/>
  <c r="H254" i="46"/>
  <c r="H253" i="46"/>
  <c r="H252" i="46"/>
  <c r="H251" i="46"/>
  <c r="H250" i="46"/>
  <c r="H249" i="46"/>
  <c r="H248" i="46"/>
  <c r="H247" i="46"/>
  <c r="H246" i="46"/>
  <c r="H245" i="46"/>
  <c r="H244" i="46"/>
  <c r="H243" i="46"/>
  <c r="H242" i="46"/>
  <c r="H241" i="46"/>
  <c r="H240" i="46"/>
  <c r="H239" i="46"/>
  <c r="H238" i="46"/>
  <c r="H237" i="46"/>
  <c r="H236" i="46"/>
  <c r="H235" i="46"/>
  <c r="H234" i="46"/>
  <c r="H233" i="46"/>
  <c r="H232" i="46"/>
  <c r="H231" i="46"/>
  <c r="H230" i="46"/>
  <c r="H229" i="46"/>
  <c r="H228" i="46"/>
  <c r="H227" i="46"/>
  <c r="H226" i="46"/>
  <c r="H225" i="46"/>
  <c r="H224" i="46"/>
  <c r="H223" i="46"/>
  <c r="H222" i="46"/>
  <c r="H221" i="46"/>
  <c r="H220" i="46"/>
  <c r="H219" i="46"/>
  <c r="H218" i="46"/>
  <c r="H217" i="46"/>
  <c r="H216" i="46"/>
  <c r="H215" i="46"/>
  <c r="H214" i="46"/>
  <c r="H213" i="46"/>
  <c r="H212" i="46"/>
  <c r="H211" i="46"/>
  <c r="H210" i="46"/>
  <c r="H209" i="46"/>
  <c r="H208" i="46"/>
  <c r="H207" i="46"/>
  <c r="H206" i="46"/>
  <c r="H205" i="46"/>
  <c r="H204" i="46"/>
  <c r="H203" i="46"/>
  <c r="H202" i="46"/>
  <c r="H201" i="46"/>
  <c r="H200" i="46"/>
  <c r="H199" i="46"/>
  <c r="H198" i="46"/>
  <c r="H197" i="46"/>
  <c r="H196" i="46"/>
  <c r="H195" i="46"/>
  <c r="H194" i="46"/>
  <c r="H193" i="46"/>
  <c r="H192" i="46"/>
  <c r="H191" i="46"/>
  <c r="H190" i="46"/>
  <c r="H189" i="46"/>
  <c r="H188" i="46"/>
  <c r="H187" i="46"/>
  <c r="H186" i="46"/>
  <c r="H185" i="46"/>
  <c r="H184" i="46"/>
  <c r="H183" i="46"/>
  <c r="H182" i="46"/>
  <c r="H181" i="46"/>
  <c r="H180" i="46"/>
  <c r="H179" i="46"/>
  <c r="H178" i="46"/>
  <c r="H177" i="46"/>
  <c r="H176" i="46"/>
  <c r="H175" i="46"/>
  <c r="H174" i="46"/>
  <c r="H173" i="46"/>
  <c r="H172" i="46"/>
  <c r="H171" i="46"/>
  <c r="H170" i="46"/>
  <c r="H169" i="46"/>
  <c r="H168" i="46"/>
  <c r="H167" i="46"/>
  <c r="H166" i="46"/>
  <c r="H165" i="46"/>
  <c r="H164" i="46"/>
  <c r="H163" i="46"/>
  <c r="H162" i="46"/>
  <c r="H161" i="46"/>
  <c r="H160" i="46"/>
  <c r="H159" i="46"/>
  <c r="H158" i="46"/>
  <c r="H157" i="46"/>
  <c r="H156" i="46"/>
  <c r="H155" i="46"/>
  <c r="H154" i="46"/>
  <c r="H153" i="46"/>
  <c r="H152" i="46"/>
  <c r="H151" i="46"/>
  <c r="H150" i="46"/>
  <c r="H149" i="46"/>
  <c r="H148" i="46"/>
  <c r="H147" i="46"/>
  <c r="H146" i="46"/>
  <c r="H145" i="46"/>
  <c r="H144" i="46"/>
  <c r="H143" i="46"/>
  <c r="H142" i="46"/>
  <c r="H141" i="46"/>
  <c r="H140" i="46"/>
  <c r="H139" i="46"/>
  <c r="H138" i="46"/>
  <c r="H137" i="46"/>
  <c r="H136" i="46"/>
  <c r="H135" i="46"/>
  <c r="H134" i="46"/>
  <c r="H133" i="46"/>
  <c r="H132" i="46"/>
  <c r="H131" i="46"/>
  <c r="H130" i="46"/>
  <c r="H129" i="46"/>
  <c r="H128" i="46"/>
  <c r="H127" i="46"/>
  <c r="H126" i="46"/>
  <c r="H125" i="46"/>
  <c r="H124" i="46"/>
  <c r="H123" i="46"/>
  <c r="H122" i="46"/>
  <c r="H121" i="46"/>
  <c r="H120" i="46"/>
  <c r="H119" i="46"/>
  <c r="H118" i="46"/>
  <c r="H117" i="46"/>
  <c r="H116" i="46"/>
  <c r="H115" i="46"/>
  <c r="H114" i="46"/>
  <c r="H113" i="46"/>
  <c r="H112" i="46"/>
  <c r="H111" i="46"/>
  <c r="H110" i="46"/>
  <c r="H109" i="46"/>
  <c r="H108" i="46"/>
  <c r="H107" i="46"/>
  <c r="H106" i="46"/>
  <c r="H105" i="46"/>
  <c r="H104" i="46"/>
  <c r="H103" i="46"/>
  <c r="H102" i="46"/>
  <c r="H101" i="46"/>
  <c r="H100" i="46"/>
  <c r="H99" i="46"/>
  <c r="H98" i="46"/>
  <c r="H97" i="46"/>
  <c r="H96" i="46"/>
  <c r="H95" i="46"/>
  <c r="H94" i="46"/>
  <c r="H93" i="46"/>
  <c r="H92" i="46"/>
  <c r="H91" i="46"/>
  <c r="H90" i="46"/>
  <c r="H89" i="46"/>
  <c r="H88" i="46"/>
  <c r="H87" i="46"/>
  <c r="H86" i="46"/>
  <c r="H85" i="46"/>
  <c r="H84" i="46"/>
  <c r="H83" i="46"/>
  <c r="H82" i="46"/>
  <c r="H81" i="46"/>
  <c r="H80" i="46"/>
  <c r="H79" i="46"/>
  <c r="H78" i="46"/>
  <c r="H77" i="46"/>
  <c r="H76" i="46"/>
  <c r="H75" i="46"/>
  <c r="H74" i="46"/>
  <c r="H73" i="46"/>
  <c r="H72" i="46"/>
  <c r="H71" i="46"/>
  <c r="H70" i="46"/>
  <c r="H69" i="46"/>
  <c r="H68" i="46"/>
  <c r="H67" i="46"/>
  <c r="H66" i="46"/>
  <c r="H65" i="46"/>
  <c r="H64" i="46"/>
  <c r="H63" i="46"/>
  <c r="H62" i="46"/>
  <c r="H61" i="46"/>
  <c r="H60" i="46"/>
  <c r="H59" i="46"/>
  <c r="H58" i="46"/>
  <c r="H57" i="46"/>
  <c r="H56" i="46"/>
  <c r="H55" i="46"/>
  <c r="H54" i="46"/>
  <c r="H53" i="46"/>
  <c r="H52" i="46"/>
  <c r="H51" i="46"/>
  <c r="H50" i="46"/>
  <c r="H49" i="46"/>
  <c r="H48" i="46"/>
  <c r="H47" i="46"/>
  <c r="H46" i="46"/>
  <c r="H45" i="46"/>
  <c r="H44" i="46"/>
  <c r="H43" i="46"/>
  <c r="H42" i="46"/>
  <c r="H41" i="46"/>
  <c r="H40" i="46"/>
  <c r="H39" i="46"/>
  <c r="H38" i="46"/>
  <c r="H37" i="46"/>
  <c r="H36" i="46"/>
  <c r="H35" i="46"/>
  <c r="H34" i="46"/>
  <c r="H33" i="46"/>
  <c r="H32" i="46"/>
  <c r="H31" i="46"/>
  <c r="H30" i="46"/>
  <c r="H29" i="46"/>
  <c r="H28" i="46"/>
  <c r="H27" i="46"/>
  <c r="H26" i="46"/>
  <c r="H25" i="46"/>
  <c r="H24" i="46"/>
  <c r="H23" i="46"/>
  <c r="H22" i="46"/>
  <c r="H21" i="46"/>
  <c r="H20" i="46"/>
  <c r="H19" i="46"/>
  <c r="H18" i="46"/>
  <c r="H17" i="46"/>
  <c r="H16" i="46"/>
  <c r="H15" i="46"/>
  <c r="H14" i="46"/>
  <c r="H13" i="46"/>
  <c r="H12" i="46"/>
  <c r="H11" i="46"/>
  <c r="H10" i="46"/>
  <c r="H9" i="46"/>
  <c r="H8" i="46"/>
  <c r="G2002" i="46"/>
  <c r="G2001" i="46"/>
  <c r="G2000" i="46"/>
  <c r="G1999" i="46"/>
  <c r="G1998" i="46"/>
  <c r="G1997" i="46"/>
  <c r="G1996" i="46"/>
  <c r="G1995" i="46"/>
  <c r="G1994" i="46"/>
  <c r="G1993" i="46"/>
  <c r="G1992" i="46"/>
  <c r="G1991" i="46"/>
  <c r="G1990" i="46"/>
  <c r="G1989" i="46"/>
  <c r="G1988" i="46"/>
  <c r="G1987" i="46"/>
  <c r="G1986" i="46"/>
  <c r="G1985" i="46"/>
  <c r="G1984" i="46"/>
  <c r="G1983" i="46"/>
  <c r="G1982" i="46"/>
  <c r="G1981" i="46"/>
  <c r="G1980" i="46"/>
  <c r="G1979" i="46"/>
  <c r="G1978" i="46"/>
  <c r="G1977" i="46"/>
  <c r="G1976" i="46"/>
  <c r="G1975" i="46"/>
  <c r="G1974" i="46"/>
  <c r="G1973" i="46"/>
  <c r="G1972" i="46"/>
  <c r="G1971" i="46"/>
  <c r="G1970" i="46"/>
  <c r="G1969" i="46"/>
  <c r="G1968" i="46"/>
  <c r="G1967" i="46"/>
  <c r="G1966" i="46"/>
  <c r="G1965" i="46"/>
  <c r="G1964" i="46"/>
  <c r="G1963" i="46"/>
  <c r="G1962" i="46"/>
  <c r="G1961" i="46"/>
  <c r="G1960" i="46"/>
  <c r="G1959" i="46"/>
  <c r="G1958" i="46"/>
  <c r="G1957" i="46"/>
  <c r="G1956" i="46"/>
  <c r="G1955" i="46"/>
  <c r="G1954" i="46"/>
  <c r="G1953" i="46"/>
  <c r="G1952" i="46"/>
  <c r="G1951" i="46"/>
  <c r="G1950" i="46"/>
  <c r="G1949" i="46"/>
  <c r="G1948" i="46"/>
  <c r="G1947" i="46"/>
  <c r="G1946" i="46"/>
  <c r="G1945" i="46"/>
  <c r="G1944" i="46"/>
  <c r="G1943" i="46"/>
  <c r="G1942" i="46"/>
  <c r="G1941" i="46"/>
  <c r="G1940" i="46"/>
  <c r="G1939" i="46"/>
  <c r="G1938" i="46"/>
  <c r="G1937" i="46"/>
  <c r="G1936" i="46"/>
  <c r="G1935" i="46"/>
  <c r="G1934" i="46"/>
  <c r="G1933" i="46"/>
  <c r="G1932" i="46"/>
  <c r="G1931" i="46"/>
  <c r="G1930" i="46"/>
  <c r="G1929" i="46"/>
  <c r="G1928" i="46"/>
  <c r="G1927" i="46"/>
  <c r="G1926" i="46"/>
  <c r="G1925" i="46"/>
  <c r="G1924" i="46"/>
  <c r="G1923" i="46"/>
  <c r="G1922" i="46"/>
  <c r="G1921" i="46"/>
  <c r="G1920" i="46"/>
  <c r="G1919" i="46"/>
  <c r="G1918" i="46"/>
  <c r="G1917" i="46"/>
  <c r="G1916" i="46"/>
  <c r="G1915" i="46"/>
  <c r="G1914" i="46"/>
  <c r="G1913" i="46"/>
  <c r="G1912" i="46"/>
  <c r="G1911" i="46"/>
  <c r="G1910" i="46"/>
  <c r="G1909" i="46"/>
  <c r="G1908" i="46"/>
  <c r="G1907" i="46"/>
  <c r="G1906" i="46"/>
  <c r="G1905" i="46"/>
  <c r="G1904" i="46"/>
  <c r="G1903" i="46"/>
  <c r="G1902" i="46"/>
  <c r="G1901" i="46"/>
  <c r="G1900" i="46"/>
  <c r="G1899" i="46"/>
  <c r="G1898" i="46"/>
  <c r="G1897" i="46"/>
  <c r="G1896" i="46"/>
  <c r="G1895" i="46"/>
  <c r="G1894" i="46"/>
  <c r="G1893" i="46"/>
  <c r="G1892" i="46"/>
  <c r="G1891" i="46"/>
  <c r="G1890" i="46"/>
  <c r="G1889" i="46"/>
  <c r="G1888" i="46"/>
  <c r="G1887" i="46"/>
  <c r="G1886" i="46"/>
  <c r="G1885" i="46"/>
  <c r="G1884" i="46"/>
  <c r="G1883" i="46"/>
  <c r="G1882" i="46"/>
  <c r="G1881" i="46"/>
  <c r="G1880" i="46"/>
  <c r="G1879" i="46"/>
  <c r="G1878" i="46"/>
  <c r="G1877" i="46"/>
  <c r="G1876" i="46"/>
  <c r="G1875" i="46"/>
  <c r="G1874" i="46"/>
  <c r="G1873" i="46"/>
  <c r="G1872" i="46"/>
  <c r="G1871" i="46"/>
  <c r="G1870" i="46"/>
  <c r="G1869" i="46"/>
  <c r="G1868" i="46"/>
  <c r="G1867" i="46"/>
  <c r="G1866" i="46"/>
  <c r="G1865" i="46"/>
  <c r="G1864" i="46"/>
  <c r="G1863" i="46"/>
  <c r="G1862" i="46"/>
  <c r="G1861" i="46"/>
  <c r="G1860" i="46"/>
  <c r="G1859" i="46"/>
  <c r="G1858" i="46"/>
  <c r="G1857" i="46"/>
  <c r="G1856" i="46"/>
  <c r="G1855" i="46"/>
  <c r="G1854" i="46"/>
  <c r="G1853" i="46"/>
  <c r="G1852" i="46"/>
  <c r="G1851" i="46"/>
  <c r="G1850" i="46"/>
  <c r="G1849" i="46"/>
  <c r="G1848" i="46"/>
  <c r="G1847" i="46"/>
  <c r="G1846" i="46"/>
  <c r="G1845" i="46"/>
  <c r="G1844" i="46"/>
  <c r="G1843" i="46"/>
  <c r="G1842" i="46"/>
  <c r="G1841" i="46"/>
  <c r="G1840" i="46"/>
  <c r="G1839" i="46"/>
  <c r="G1838" i="46"/>
  <c r="G1837" i="46"/>
  <c r="G1836" i="46"/>
  <c r="G1835" i="46"/>
  <c r="G1834" i="46"/>
  <c r="G1833" i="46"/>
  <c r="G1832" i="46"/>
  <c r="G1831" i="46"/>
  <c r="G1830" i="46"/>
  <c r="G1829" i="46"/>
  <c r="G1828" i="46"/>
  <c r="G1827" i="46"/>
  <c r="G1826" i="46"/>
  <c r="G1825" i="46"/>
  <c r="G1824" i="46"/>
  <c r="G1823" i="46"/>
  <c r="G1822" i="46"/>
  <c r="G1821" i="46"/>
  <c r="G1820" i="46"/>
  <c r="G1819" i="46"/>
  <c r="G1818" i="46"/>
  <c r="G1817" i="46"/>
  <c r="G1816" i="46"/>
  <c r="G1815" i="46"/>
  <c r="G1814" i="46"/>
  <c r="G1813" i="46"/>
  <c r="G1812" i="46"/>
  <c r="G1811" i="46"/>
  <c r="G1810" i="46"/>
  <c r="G1809" i="46"/>
  <c r="G1808" i="46"/>
  <c r="G1807" i="46"/>
  <c r="G1806" i="46"/>
  <c r="G1805" i="46"/>
  <c r="G1804" i="46"/>
  <c r="G1803" i="46"/>
  <c r="G1802" i="46"/>
  <c r="G1801" i="46"/>
  <c r="G1800" i="46"/>
  <c r="G1799" i="46"/>
  <c r="G1798" i="46"/>
  <c r="G1797" i="46"/>
  <c r="G1796" i="46"/>
  <c r="G1795" i="46"/>
  <c r="G1794" i="46"/>
  <c r="G1793" i="46"/>
  <c r="G1792" i="46"/>
  <c r="G1791" i="46"/>
  <c r="G1790" i="46"/>
  <c r="G1789" i="46"/>
  <c r="G1788" i="46"/>
  <c r="G1787" i="46"/>
  <c r="G1786" i="46"/>
  <c r="G1785" i="46"/>
  <c r="G1784" i="46"/>
  <c r="G1783" i="46"/>
  <c r="G1782" i="46"/>
  <c r="G1781" i="46"/>
  <c r="G1780" i="46"/>
  <c r="G1779" i="46"/>
  <c r="G1778" i="46"/>
  <c r="G1777" i="46"/>
  <c r="G1776" i="46"/>
  <c r="G1775" i="46"/>
  <c r="G1774" i="46"/>
  <c r="G1773" i="46"/>
  <c r="G1772" i="46"/>
  <c r="G1771" i="46"/>
  <c r="G1770" i="46"/>
  <c r="G1769" i="46"/>
  <c r="G1768" i="46"/>
  <c r="G1767" i="46"/>
  <c r="G1766" i="46"/>
  <c r="G1765" i="46"/>
  <c r="G1764" i="46"/>
  <c r="G1763" i="46"/>
  <c r="G1762" i="46"/>
  <c r="G1761" i="46"/>
  <c r="G1760" i="46"/>
  <c r="G1759" i="46"/>
  <c r="G1758" i="46"/>
  <c r="G1757" i="46"/>
  <c r="G1756" i="46"/>
  <c r="G1755" i="46"/>
  <c r="G1754" i="46"/>
  <c r="G1753" i="46"/>
  <c r="G1752" i="46"/>
  <c r="G1751" i="46"/>
  <c r="G1750" i="46"/>
  <c r="G1749" i="46"/>
  <c r="G1748" i="46"/>
  <c r="G1747" i="46"/>
  <c r="G1746" i="46"/>
  <c r="G1745" i="46"/>
  <c r="G1744" i="46"/>
  <c r="G1743" i="46"/>
  <c r="G1742" i="46"/>
  <c r="G1741" i="46"/>
  <c r="G1740" i="46"/>
  <c r="G1739" i="46"/>
  <c r="G1738" i="46"/>
  <c r="G1737" i="46"/>
  <c r="G1736" i="46"/>
  <c r="G1735" i="46"/>
  <c r="G1734" i="46"/>
  <c r="G1733" i="46"/>
  <c r="G1732" i="46"/>
  <c r="G1731" i="46"/>
  <c r="G1730" i="46"/>
  <c r="G1729" i="46"/>
  <c r="G1728" i="46"/>
  <c r="G1727" i="46"/>
  <c r="G1726" i="46"/>
  <c r="G1725" i="46"/>
  <c r="G1724" i="46"/>
  <c r="G1723" i="46"/>
  <c r="G1722" i="46"/>
  <c r="G1721" i="46"/>
  <c r="G1720" i="46"/>
  <c r="G1719" i="46"/>
  <c r="G1718" i="46"/>
  <c r="G1717" i="46"/>
  <c r="G1716" i="46"/>
  <c r="G1715" i="46"/>
  <c r="G1714" i="46"/>
  <c r="G1713" i="46"/>
  <c r="G1712" i="46"/>
  <c r="G1711" i="46"/>
  <c r="G1710" i="46"/>
  <c r="G1709" i="46"/>
  <c r="G1708" i="46"/>
  <c r="G1707" i="46"/>
  <c r="G1706" i="46"/>
  <c r="G1705" i="46"/>
  <c r="G1704" i="46"/>
  <c r="G1703" i="46"/>
  <c r="G1702" i="46"/>
  <c r="G1701" i="46"/>
  <c r="G1700" i="46"/>
  <c r="G1699" i="46"/>
  <c r="G1698" i="46"/>
  <c r="G1697" i="46"/>
  <c r="G1696" i="46"/>
  <c r="G1695" i="46"/>
  <c r="G1694" i="46"/>
  <c r="G1693" i="46"/>
  <c r="G1692" i="46"/>
  <c r="G1691" i="46"/>
  <c r="G1690" i="46"/>
  <c r="G1689" i="46"/>
  <c r="G1688" i="46"/>
  <c r="G1687" i="46"/>
  <c r="G1686" i="46"/>
  <c r="G1685" i="46"/>
  <c r="G1684" i="46"/>
  <c r="G1683" i="46"/>
  <c r="G1682" i="46"/>
  <c r="G1681" i="46"/>
  <c r="G1680" i="46"/>
  <c r="G1679" i="46"/>
  <c r="G1678" i="46"/>
  <c r="G1677" i="46"/>
  <c r="G1676" i="46"/>
  <c r="G1675" i="46"/>
  <c r="G1674" i="46"/>
  <c r="G1673" i="46"/>
  <c r="G1672" i="46"/>
  <c r="G1671" i="46"/>
  <c r="G1670" i="46"/>
  <c r="G1669" i="46"/>
  <c r="G1668" i="46"/>
  <c r="G1667" i="46"/>
  <c r="G1666" i="46"/>
  <c r="G1665" i="46"/>
  <c r="G1664" i="46"/>
  <c r="G1663" i="46"/>
  <c r="G1662" i="46"/>
  <c r="G1661" i="46"/>
  <c r="G1660" i="46"/>
  <c r="G1659" i="46"/>
  <c r="G1658" i="46"/>
  <c r="G1657" i="46"/>
  <c r="G1656" i="46"/>
  <c r="G1655" i="46"/>
  <c r="G1654" i="46"/>
  <c r="G1653" i="46"/>
  <c r="G1652" i="46"/>
  <c r="G1651" i="46"/>
  <c r="G1650" i="46"/>
  <c r="G1649" i="46"/>
  <c r="G1648" i="46"/>
  <c r="G1647" i="46"/>
  <c r="G1646" i="46"/>
  <c r="G1645" i="46"/>
  <c r="G1644" i="46"/>
  <c r="G1643" i="46"/>
  <c r="G1642" i="46"/>
  <c r="G1641" i="46"/>
  <c r="G1640" i="46"/>
  <c r="G1639" i="46"/>
  <c r="G1638" i="46"/>
  <c r="G1637" i="46"/>
  <c r="G1636" i="46"/>
  <c r="G1635" i="46"/>
  <c r="G1634" i="46"/>
  <c r="G1633" i="46"/>
  <c r="G1632" i="46"/>
  <c r="G1631" i="46"/>
  <c r="G1630" i="46"/>
  <c r="G1629" i="46"/>
  <c r="G1628" i="46"/>
  <c r="G1627" i="46"/>
  <c r="G1626" i="46"/>
  <c r="G1625" i="46"/>
  <c r="G1624" i="46"/>
  <c r="G1623" i="46"/>
  <c r="G1622" i="46"/>
  <c r="G1621" i="46"/>
  <c r="G1620" i="46"/>
  <c r="G1619" i="46"/>
  <c r="G1618" i="46"/>
  <c r="G1617" i="46"/>
  <c r="G1616" i="46"/>
  <c r="G1615" i="46"/>
  <c r="G1614" i="46"/>
  <c r="G1613" i="46"/>
  <c r="G1612" i="46"/>
  <c r="G1611" i="46"/>
  <c r="G1610" i="46"/>
  <c r="G1609" i="46"/>
  <c r="G1608" i="46"/>
  <c r="G1607" i="46"/>
  <c r="G1606" i="46"/>
  <c r="G1605" i="46"/>
  <c r="G1604" i="46"/>
  <c r="G1603" i="46"/>
  <c r="G1602" i="46"/>
  <c r="G1601" i="46"/>
  <c r="G1600" i="46"/>
  <c r="G1599" i="46"/>
  <c r="G1598" i="46"/>
  <c r="G1597" i="46"/>
  <c r="G1596" i="46"/>
  <c r="G1595" i="46"/>
  <c r="G1594" i="46"/>
  <c r="G1593" i="46"/>
  <c r="G1592" i="46"/>
  <c r="G1591" i="46"/>
  <c r="G1590" i="46"/>
  <c r="G1589" i="46"/>
  <c r="G1588" i="46"/>
  <c r="G1587" i="46"/>
  <c r="G1586" i="46"/>
  <c r="G1585" i="46"/>
  <c r="G1584" i="46"/>
  <c r="G1583" i="46"/>
  <c r="G1582" i="46"/>
  <c r="G1581" i="46"/>
  <c r="G1580" i="46"/>
  <c r="G1579" i="46"/>
  <c r="G1578" i="46"/>
  <c r="G1577" i="46"/>
  <c r="G1576" i="46"/>
  <c r="G1575" i="46"/>
  <c r="G1574" i="46"/>
  <c r="G1573" i="46"/>
  <c r="G1572" i="46"/>
  <c r="G1571" i="46"/>
  <c r="G1570" i="46"/>
  <c r="G1569" i="46"/>
  <c r="G1568" i="46"/>
  <c r="G1567" i="46"/>
  <c r="G1566" i="46"/>
  <c r="G1565" i="46"/>
  <c r="G1564" i="46"/>
  <c r="G1563" i="46"/>
  <c r="G1562" i="46"/>
  <c r="G1561" i="46"/>
  <c r="G1560" i="46"/>
  <c r="G1559" i="46"/>
  <c r="G1558" i="46"/>
  <c r="G1557" i="46"/>
  <c r="G1556" i="46"/>
  <c r="G1555" i="46"/>
  <c r="G1554" i="46"/>
  <c r="G1553" i="46"/>
  <c r="G1552" i="46"/>
  <c r="G1551" i="46"/>
  <c r="G1550" i="46"/>
  <c r="G1549" i="46"/>
  <c r="G1548" i="46"/>
  <c r="G1547" i="46"/>
  <c r="G1546" i="46"/>
  <c r="G1545" i="46"/>
  <c r="G1544" i="46"/>
  <c r="G1543" i="46"/>
  <c r="G1542" i="46"/>
  <c r="G1541" i="46"/>
  <c r="G1540" i="46"/>
  <c r="G1539" i="46"/>
  <c r="G1538" i="46"/>
  <c r="G1537" i="46"/>
  <c r="G1536" i="46"/>
  <c r="G1535" i="46"/>
  <c r="G1534" i="46"/>
  <c r="G1533" i="46"/>
  <c r="G1532" i="46"/>
  <c r="G1531" i="46"/>
  <c r="G1530" i="46"/>
  <c r="G1529" i="46"/>
  <c r="G1528" i="46"/>
  <c r="G1527" i="46"/>
  <c r="G1526" i="46"/>
  <c r="G1525" i="46"/>
  <c r="G1524" i="46"/>
  <c r="G1523" i="46"/>
  <c r="G1522" i="46"/>
  <c r="G1521" i="46"/>
  <c r="G1520" i="46"/>
  <c r="G1519" i="46"/>
  <c r="G1518" i="46"/>
  <c r="G1517" i="46"/>
  <c r="G1516" i="46"/>
  <c r="G1515" i="46"/>
  <c r="G1514" i="46"/>
  <c r="G1513" i="46"/>
  <c r="G1512" i="46"/>
  <c r="G1511" i="46"/>
  <c r="G1510" i="46"/>
  <c r="G1509" i="46"/>
  <c r="G1508" i="46"/>
  <c r="G1507" i="46"/>
  <c r="G1506" i="46"/>
  <c r="G1505" i="46"/>
  <c r="G1504" i="46"/>
  <c r="G1503" i="46"/>
  <c r="G1502" i="46"/>
  <c r="G1501" i="46"/>
  <c r="G1500" i="46"/>
  <c r="G1499" i="46"/>
  <c r="G1498" i="46"/>
  <c r="G1497" i="46"/>
  <c r="G1496" i="46"/>
  <c r="G1495" i="46"/>
  <c r="G1494" i="46"/>
  <c r="G1493" i="46"/>
  <c r="G1492" i="46"/>
  <c r="G1491" i="46"/>
  <c r="G1490" i="46"/>
  <c r="G1489" i="46"/>
  <c r="G1488" i="46"/>
  <c r="G1487" i="46"/>
  <c r="G1486" i="46"/>
  <c r="G1485" i="46"/>
  <c r="G1484" i="46"/>
  <c r="G1483" i="46"/>
  <c r="G1482" i="46"/>
  <c r="G1481" i="46"/>
  <c r="G1480" i="46"/>
  <c r="G1479" i="46"/>
  <c r="G1478" i="46"/>
  <c r="G1477" i="46"/>
  <c r="G1476" i="46"/>
  <c r="G1475" i="46"/>
  <c r="G1474" i="46"/>
  <c r="G1473" i="46"/>
  <c r="G1472" i="46"/>
  <c r="G1471" i="46"/>
  <c r="G1470" i="46"/>
  <c r="G1469" i="46"/>
  <c r="G1468" i="46"/>
  <c r="G1467" i="46"/>
  <c r="G1466" i="46"/>
  <c r="G1465" i="46"/>
  <c r="G1464" i="46"/>
  <c r="G1463" i="46"/>
  <c r="G1462" i="46"/>
  <c r="G1461" i="46"/>
  <c r="G1460" i="46"/>
  <c r="G1459" i="46"/>
  <c r="G1458" i="46"/>
  <c r="G1457" i="46"/>
  <c r="G1456" i="46"/>
  <c r="G1455" i="46"/>
  <c r="G1454" i="46"/>
  <c r="G1453" i="46"/>
  <c r="G1452" i="46"/>
  <c r="G1451" i="46"/>
  <c r="G1450" i="46"/>
  <c r="G1449" i="46"/>
  <c r="G1448" i="46"/>
  <c r="G1447" i="46"/>
  <c r="G1446" i="46"/>
  <c r="G1445" i="46"/>
  <c r="G1444" i="46"/>
  <c r="G1443" i="46"/>
  <c r="G1442" i="46"/>
  <c r="G1441" i="46"/>
  <c r="G1440" i="46"/>
  <c r="G1439" i="46"/>
  <c r="G1438" i="46"/>
  <c r="G1437" i="46"/>
  <c r="G1436" i="46"/>
  <c r="G1435" i="46"/>
  <c r="G1434" i="46"/>
  <c r="G1433" i="46"/>
  <c r="G1432" i="46"/>
  <c r="G1431" i="46"/>
  <c r="G1430" i="46"/>
  <c r="G1429" i="46"/>
  <c r="G1428" i="46"/>
  <c r="G1427" i="46"/>
  <c r="G1426" i="46"/>
  <c r="G1425" i="46"/>
  <c r="G1424" i="46"/>
  <c r="G1423" i="46"/>
  <c r="G1422" i="46"/>
  <c r="G1421" i="46"/>
  <c r="G1420" i="46"/>
  <c r="G1419" i="46"/>
  <c r="G1418" i="46"/>
  <c r="G1417" i="46"/>
  <c r="G1416" i="46"/>
  <c r="G1415" i="46"/>
  <c r="G1414" i="46"/>
  <c r="G1413" i="46"/>
  <c r="G1412" i="46"/>
  <c r="G1411" i="46"/>
  <c r="G1410" i="46"/>
  <c r="G1409" i="46"/>
  <c r="G1408" i="46"/>
  <c r="G1407" i="46"/>
  <c r="G1406" i="46"/>
  <c r="G1405" i="46"/>
  <c r="G1404" i="46"/>
  <c r="G1403" i="46"/>
  <c r="G1402" i="46"/>
  <c r="G1401" i="46"/>
  <c r="G1400" i="46"/>
  <c r="G1399" i="46"/>
  <c r="G1398" i="46"/>
  <c r="G1397" i="46"/>
  <c r="G1396" i="46"/>
  <c r="G1395" i="46"/>
  <c r="G1394" i="46"/>
  <c r="G1393" i="46"/>
  <c r="G1392" i="46"/>
  <c r="G1391" i="46"/>
  <c r="G1390" i="46"/>
  <c r="G1389" i="46"/>
  <c r="G1388" i="46"/>
  <c r="G1387" i="46"/>
  <c r="G1386" i="46"/>
  <c r="G1385" i="46"/>
  <c r="G1384" i="46"/>
  <c r="G1383" i="46"/>
  <c r="G1382" i="46"/>
  <c r="G1381" i="46"/>
  <c r="G1380" i="46"/>
  <c r="G1379" i="46"/>
  <c r="G1378" i="46"/>
  <c r="G1377" i="46"/>
  <c r="G1376" i="46"/>
  <c r="G1375" i="46"/>
  <c r="G1374" i="46"/>
  <c r="G1373" i="46"/>
  <c r="G1372" i="46"/>
  <c r="G1371" i="46"/>
  <c r="G1370" i="46"/>
  <c r="G1369" i="46"/>
  <c r="G1368" i="46"/>
  <c r="G1367" i="46"/>
  <c r="G1366" i="46"/>
  <c r="G1365" i="46"/>
  <c r="G1364" i="46"/>
  <c r="G1363" i="46"/>
  <c r="G1362" i="46"/>
  <c r="G1361" i="46"/>
  <c r="G1360" i="46"/>
  <c r="G1359" i="46"/>
  <c r="G1358" i="46"/>
  <c r="G1357" i="46"/>
  <c r="G1356" i="46"/>
  <c r="G1355" i="46"/>
  <c r="G1354" i="46"/>
  <c r="G1353" i="46"/>
  <c r="G1352" i="46"/>
  <c r="G1351" i="46"/>
  <c r="G1350" i="46"/>
  <c r="G1349" i="46"/>
  <c r="G1348" i="46"/>
  <c r="G1347" i="46"/>
  <c r="G1346" i="46"/>
  <c r="G1345" i="46"/>
  <c r="G1344" i="46"/>
  <c r="G1343" i="46"/>
  <c r="G1342" i="46"/>
  <c r="G1341" i="46"/>
  <c r="G1340" i="46"/>
  <c r="G1339" i="46"/>
  <c r="G1338" i="46"/>
  <c r="G1337" i="46"/>
  <c r="G1336" i="46"/>
  <c r="G1335" i="46"/>
  <c r="G1334" i="46"/>
  <c r="G1333" i="46"/>
  <c r="G1332" i="46"/>
  <c r="G1331" i="46"/>
  <c r="G1330" i="46"/>
  <c r="G1329" i="46"/>
  <c r="G1328" i="46"/>
  <c r="G1327" i="46"/>
  <c r="G1326" i="46"/>
  <c r="G1325" i="46"/>
  <c r="G1324" i="46"/>
  <c r="G1323" i="46"/>
  <c r="G1322" i="46"/>
  <c r="G1321" i="46"/>
  <c r="G1320" i="46"/>
  <c r="G1319" i="46"/>
  <c r="G1318" i="46"/>
  <c r="G1317" i="46"/>
  <c r="G1316" i="46"/>
  <c r="G1315" i="46"/>
  <c r="G1314" i="46"/>
  <c r="G1313" i="46"/>
  <c r="G1312" i="46"/>
  <c r="G1311" i="46"/>
  <c r="G1310" i="46"/>
  <c r="G1309" i="46"/>
  <c r="G1308" i="46"/>
  <c r="G1307" i="46"/>
  <c r="G1306" i="46"/>
  <c r="G1305" i="46"/>
  <c r="G1304" i="46"/>
  <c r="G1303" i="46"/>
  <c r="G1302" i="46"/>
  <c r="G1301" i="46"/>
  <c r="G1300" i="46"/>
  <c r="G1299" i="46"/>
  <c r="G1298" i="46"/>
  <c r="G1297" i="46"/>
  <c r="G1296" i="46"/>
  <c r="G1295" i="46"/>
  <c r="G1294" i="46"/>
  <c r="G1293" i="46"/>
  <c r="G1292" i="46"/>
  <c r="G1291" i="46"/>
  <c r="G1290" i="46"/>
  <c r="G1289" i="46"/>
  <c r="G1288" i="46"/>
  <c r="G1287" i="46"/>
  <c r="G1286" i="46"/>
  <c r="G1285" i="46"/>
  <c r="G1284" i="46"/>
  <c r="G1283" i="46"/>
  <c r="G1282" i="46"/>
  <c r="G1281" i="46"/>
  <c r="G1280" i="46"/>
  <c r="G1279" i="46"/>
  <c r="G1278" i="46"/>
  <c r="G1277" i="46"/>
  <c r="G1276" i="46"/>
  <c r="G1275" i="46"/>
  <c r="G1274" i="46"/>
  <c r="G1273" i="46"/>
  <c r="G1272" i="46"/>
  <c r="G1271" i="46"/>
  <c r="G1270" i="46"/>
  <c r="G1269" i="46"/>
  <c r="G1268" i="46"/>
  <c r="G1267" i="46"/>
  <c r="G1266" i="46"/>
  <c r="G1265" i="46"/>
  <c r="G1264" i="46"/>
  <c r="G1263" i="46"/>
  <c r="G1262" i="46"/>
  <c r="G1261" i="46"/>
  <c r="G1260" i="46"/>
  <c r="G1259" i="46"/>
  <c r="G1258" i="46"/>
  <c r="G1257" i="46"/>
  <c r="G1256" i="46"/>
  <c r="G1255" i="46"/>
  <c r="G1254" i="46"/>
  <c r="G1253" i="46"/>
  <c r="G1252" i="46"/>
  <c r="G1251" i="46"/>
  <c r="G1250" i="46"/>
  <c r="G1249" i="46"/>
  <c r="G1248" i="46"/>
  <c r="G1247" i="46"/>
  <c r="G1246" i="46"/>
  <c r="G1245" i="46"/>
  <c r="G1244" i="46"/>
  <c r="G1243" i="46"/>
  <c r="G1242" i="46"/>
  <c r="G1241" i="46"/>
  <c r="G1240" i="46"/>
  <c r="G1239" i="46"/>
  <c r="G1238" i="46"/>
  <c r="G1237" i="46"/>
  <c r="G1236" i="46"/>
  <c r="G1235" i="46"/>
  <c r="G1234" i="46"/>
  <c r="G1233" i="46"/>
  <c r="G1232" i="46"/>
  <c r="G1231" i="46"/>
  <c r="G1230" i="46"/>
  <c r="G1229" i="46"/>
  <c r="G1228" i="46"/>
  <c r="G1227" i="46"/>
  <c r="G1226" i="46"/>
  <c r="G1225" i="46"/>
  <c r="G1224" i="46"/>
  <c r="G1223" i="46"/>
  <c r="G1222" i="46"/>
  <c r="G1221" i="46"/>
  <c r="G1220" i="46"/>
  <c r="G1219" i="46"/>
  <c r="G1218" i="46"/>
  <c r="G1217" i="46"/>
  <c r="G1216" i="46"/>
  <c r="G1215" i="46"/>
  <c r="G1214" i="46"/>
  <c r="G1213" i="46"/>
  <c r="G1212" i="46"/>
  <c r="G1211" i="46"/>
  <c r="G1210" i="46"/>
  <c r="G1209" i="46"/>
  <c r="G1208" i="46"/>
  <c r="G1207" i="46"/>
  <c r="G1206" i="46"/>
  <c r="G1205" i="46"/>
  <c r="G1204" i="46"/>
  <c r="G1203" i="46"/>
  <c r="G1202" i="46"/>
  <c r="G1201" i="46"/>
  <c r="G1200" i="46"/>
  <c r="G1199" i="46"/>
  <c r="G1198" i="46"/>
  <c r="G1197" i="46"/>
  <c r="G1196" i="46"/>
  <c r="G1195" i="46"/>
  <c r="G1194" i="46"/>
  <c r="G1193" i="46"/>
  <c r="G1192" i="46"/>
  <c r="G1191" i="46"/>
  <c r="G1190" i="46"/>
  <c r="G1189" i="46"/>
  <c r="G1188" i="46"/>
  <c r="G1187" i="46"/>
  <c r="G1186" i="46"/>
  <c r="G1185" i="46"/>
  <c r="G1184" i="46"/>
  <c r="G1183" i="46"/>
  <c r="G1182" i="46"/>
  <c r="G1181" i="46"/>
  <c r="G1180" i="46"/>
  <c r="G1179" i="46"/>
  <c r="G1178" i="46"/>
  <c r="G1177" i="46"/>
  <c r="G1176" i="46"/>
  <c r="G1175" i="46"/>
  <c r="G1174" i="46"/>
  <c r="G1173" i="46"/>
  <c r="G1172" i="46"/>
  <c r="G1171" i="46"/>
  <c r="G1170" i="46"/>
  <c r="G1169" i="46"/>
  <c r="G1168" i="46"/>
  <c r="G1167" i="46"/>
  <c r="G1166" i="46"/>
  <c r="G1165" i="46"/>
  <c r="G1164" i="46"/>
  <c r="G1163" i="46"/>
  <c r="G1162" i="46"/>
  <c r="G1161" i="46"/>
  <c r="G1160" i="46"/>
  <c r="G1159" i="46"/>
  <c r="G1158" i="46"/>
  <c r="G1157" i="46"/>
  <c r="G1156" i="46"/>
  <c r="G1155" i="46"/>
  <c r="G1154" i="46"/>
  <c r="G1153" i="46"/>
  <c r="G1152" i="46"/>
  <c r="G1151" i="46"/>
  <c r="G1150" i="46"/>
  <c r="G1149" i="46"/>
  <c r="G1148" i="46"/>
  <c r="G1147" i="46"/>
  <c r="G1146" i="46"/>
  <c r="G1145" i="46"/>
  <c r="G1144" i="46"/>
  <c r="G1143" i="46"/>
  <c r="G1142" i="46"/>
  <c r="G1141" i="46"/>
  <c r="G1140" i="46"/>
  <c r="G1139" i="46"/>
  <c r="G1138" i="46"/>
  <c r="G1137" i="46"/>
  <c r="G1136" i="46"/>
  <c r="G1135" i="46"/>
  <c r="G1134" i="46"/>
  <c r="G1133" i="46"/>
  <c r="G1132" i="46"/>
  <c r="G1131" i="46"/>
  <c r="G1130" i="46"/>
  <c r="G1129" i="46"/>
  <c r="G1128" i="46"/>
  <c r="G1127" i="46"/>
  <c r="G1126" i="46"/>
  <c r="G1125" i="46"/>
  <c r="G1124" i="46"/>
  <c r="G1123" i="46"/>
  <c r="G1122" i="46"/>
  <c r="G1121" i="46"/>
  <c r="G1120" i="46"/>
  <c r="G1119" i="46"/>
  <c r="G1118" i="46"/>
  <c r="G1117" i="46"/>
  <c r="G1116" i="46"/>
  <c r="G1115" i="46"/>
  <c r="G1114" i="46"/>
  <c r="G1113" i="46"/>
  <c r="G1112" i="46"/>
  <c r="G1111" i="46"/>
  <c r="G1110" i="46"/>
  <c r="G1109" i="46"/>
  <c r="G1108" i="46"/>
  <c r="G1107" i="46"/>
  <c r="G1106" i="46"/>
  <c r="G1105" i="46"/>
  <c r="G1104" i="46"/>
  <c r="G1103" i="46"/>
  <c r="G1102" i="46"/>
  <c r="G1101" i="46"/>
  <c r="G1100" i="46"/>
  <c r="G1099" i="46"/>
  <c r="G1098" i="46"/>
  <c r="G1097" i="46"/>
  <c r="G1096" i="46"/>
  <c r="G1095" i="46"/>
  <c r="G1094" i="46"/>
  <c r="G1093" i="46"/>
  <c r="G1092" i="46"/>
  <c r="G1091" i="46"/>
  <c r="G1090" i="46"/>
  <c r="G1089" i="46"/>
  <c r="G1088" i="46"/>
  <c r="G1087" i="46"/>
  <c r="G1086" i="46"/>
  <c r="G1085" i="46"/>
  <c r="G1084" i="46"/>
  <c r="G1083" i="46"/>
  <c r="G1082" i="46"/>
  <c r="G1081" i="46"/>
  <c r="G1080" i="46"/>
  <c r="G1079" i="46"/>
  <c r="G1078" i="46"/>
  <c r="G1077" i="46"/>
  <c r="G1076" i="46"/>
  <c r="G1075" i="46"/>
  <c r="G1074" i="46"/>
  <c r="G1073" i="46"/>
  <c r="G1072" i="46"/>
  <c r="G1071" i="46"/>
  <c r="G1070" i="46"/>
  <c r="G1069" i="46"/>
  <c r="G1068" i="46"/>
  <c r="G1067" i="46"/>
  <c r="G1066" i="46"/>
  <c r="G1065" i="46"/>
  <c r="G1064" i="46"/>
  <c r="G1063" i="46"/>
  <c r="G1062" i="46"/>
  <c r="G1061" i="46"/>
  <c r="G1060" i="46"/>
  <c r="G1059" i="46"/>
  <c r="G1058" i="46"/>
  <c r="G1057" i="46"/>
  <c r="G1056" i="46"/>
  <c r="G1055" i="46"/>
  <c r="G1054" i="46"/>
  <c r="G1053" i="46"/>
  <c r="G1052" i="46"/>
  <c r="G1051" i="46"/>
  <c r="G1050" i="46"/>
  <c r="G1049" i="46"/>
  <c r="G1048" i="46"/>
  <c r="G1047" i="46"/>
  <c r="G1046" i="46"/>
  <c r="G1045" i="46"/>
  <c r="G1044" i="46"/>
  <c r="G1043" i="46"/>
  <c r="G1042" i="46"/>
  <c r="G1041" i="46"/>
  <c r="G1040" i="46"/>
  <c r="G1039" i="46"/>
  <c r="G1038" i="46"/>
  <c r="G1037" i="46"/>
  <c r="G1036" i="46"/>
  <c r="G1035" i="46"/>
  <c r="G1034" i="46"/>
  <c r="G1033" i="46"/>
  <c r="G1032" i="46"/>
  <c r="G1031" i="46"/>
  <c r="G1030" i="46"/>
  <c r="G1029" i="46"/>
  <c r="G1028" i="46"/>
  <c r="G1027" i="46"/>
  <c r="G1026" i="46"/>
  <c r="G1025" i="46"/>
  <c r="G1024" i="46"/>
  <c r="G1023" i="46"/>
  <c r="G1022" i="46"/>
  <c r="G1021" i="46"/>
  <c r="G1020" i="46"/>
  <c r="G1019" i="46"/>
  <c r="G1018" i="46"/>
  <c r="G1017" i="46"/>
  <c r="G1016" i="46"/>
  <c r="G1015" i="46"/>
  <c r="G1014" i="46"/>
  <c r="G1013" i="46"/>
  <c r="G1012" i="46"/>
  <c r="G1011" i="46"/>
  <c r="G1010" i="46"/>
  <c r="G1009" i="46"/>
  <c r="G1008" i="46"/>
  <c r="G1007" i="46"/>
  <c r="G1006" i="46"/>
  <c r="G1005" i="46"/>
  <c r="G1004" i="46"/>
  <c r="G1003" i="46"/>
  <c r="G1002" i="46"/>
  <c r="G1001" i="46"/>
  <c r="G1000" i="46"/>
  <c r="G999" i="46"/>
  <c r="G998" i="46"/>
  <c r="G997" i="46"/>
  <c r="G996" i="46"/>
  <c r="G995" i="46"/>
  <c r="G994" i="46"/>
  <c r="G993" i="46"/>
  <c r="G992" i="46"/>
  <c r="G991" i="46"/>
  <c r="G990" i="46"/>
  <c r="G989" i="46"/>
  <c r="G988" i="46"/>
  <c r="G987" i="46"/>
  <c r="G986" i="46"/>
  <c r="G985" i="46"/>
  <c r="G984" i="46"/>
  <c r="G983" i="46"/>
  <c r="G982" i="46"/>
  <c r="G981" i="46"/>
  <c r="G980" i="46"/>
  <c r="G979" i="46"/>
  <c r="G978" i="46"/>
  <c r="G977" i="46"/>
  <c r="G976" i="46"/>
  <c r="G975" i="46"/>
  <c r="G974" i="46"/>
  <c r="G973" i="46"/>
  <c r="G972" i="46"/>
  <c r="G971" i="46"/>
  <c r="G970" i="46"/>
  <c r="G969" i="46"/>
  <c r="G968" i="46"/>
  <c r="G967" i="46"/>
  <c r="G966" i="46"/>
  <c r="G965" i="46"/>
  <c r="G964" i="46"/>
  <c r="G963" i="46"/>
  <c r="G962" i="46"/>
  <c r="G961" i="46"/>
  <c r="G960" i="46"/>
  <c r="G959" i="46"/>
  <c r="G958" i="46"/>
  <c r="G957" i="46"/>
  <c r="G956" i="46"/>
  <c r="G955" i="46"/>
  <c r="G954" i="46"/>
  <c r="G953" i="46"/>
  <c r="G952" i="46"/>
  <c r="G951" i="46"/>
  <c r="G950" i="46"/>
  <c r="G949" i="46"/>
  <c r="G948" i="46"/>
  <c r="G947" i="46"/>
  <c r="G946" i="46"/>
  <c r="G945" i="46"/>
  <c r="G944" i="46"/>
  <c r="G943" i="46"/>
  <c r="G942" i="46"/>
  <c r="G941" i="46"/>
  <c r="G940" i="46"/>
  <c r="G939" i="46"/>
  <c r="G938" i="46"/>
  <c r="G937" i="46"/>
  <c r="G936" i="46"/>
  <c r="G935" i="46"/>
  <c r="G934" i="46"/>
  <c r="G933" i="46"/>
  <c r="G932" i="46"/>
  <c r="G931" i="46"/>
  <c r="G930" i="46"/>
  <c r="G929" i="46"/>
  <c r="G928" i="46"/>
  <c r="G927" i="46"/>
  <c r="G926" i="46"/>
  <c r="G925" i="46"/>
  <c r="G924" i="46"/>
  <c r="G923" i="46"/>
  <c r="G922" i="46"/>
  <c r="G921" i="46"/>
  <c r="G920" i="46"/>
  <c r="G919" i="46"/>
  <c r="G918" i="46"/>
  <c r="G917" i="46"/>
  <c r="G916" i="46"/>
  <c r="G915" i="46"/>
  <c r="G914" i="46"/>
  <c r="G913" i="46"/>
  <c r="G912" i="46"/>
  <c r="G911" i="46"/>
  <c r="G910" i="46"/>
  <c r="G909" i="46"/>
  <c r="G908" i="46"/>
  <c r="G907" i="46"/>
  <c r="G906" i="46"/>
  <c r="G905" i="46"/>
  <c r="G904" i="46"/>
  <c r="G903" i="46"/>
  <c r="G902" i="46"/>
  <c r="G901" i="46"/>
  <c r="G900" i="46"/>
  <c r="G899" i="46"/>
  <c r="G898" i="46"/>
  <c r="G897" i="46"/>
  <c r="G896" i="46"/>
  <c r="G895" i="46"/>
  <c r="G894" i="46"/>
  <c r="G893" i="46"/>
  <c r="G892" i="46"/>
  <c r="G891" i="46"/>
  <c r="G890" i="46"/>
  <c r="G889" i="46"/>
  <c r="G888" i="46"/>
  <c r="G887" i="46"/>
  <c r="G886" i="46"/>
  <c r="G885" i="46"/>
  <c r="G884" i="46"/>
  <c r="G883" i="46"/>
  <c r="G882" i="46"/>
  <c r="G881" i="46"/>
  <c r="G880" i="46"/>
  <c r="G879" i="46"/>
  <c r="G878" i="46"/>
  <c r="G877" i="46"/>
  <c r="G876" i="46"/>
  <c r="G875" i="46"/>
  <c r="G874" i="46"/>
  <c r="G873" i="46"/>
  <c r="G872" i="46"/>
  <c r="G871" i="46"/>
  <c r="G870" i="46"/>
  <c r="G869" i="46"/>
  <c r="G868" i="46"/>
  <c r="G867" i="46"/>
  <c r="G866" i="46"/>
  <c r="G865" i="46"/>
  <c r="G864" i="46"/>
  <c r="G863" i="46"/>
  <c r="G862" i="46"/>
  <c r="G861" i="46"/>
  <c r="G860" i="46"/>
  <c r="G859" i="46"/>
  <c r="G858" i="46"/>
  <c r="G857" i="46"/>
  <c r="G856" i="46"/>
  <c r="G855" i="46"/>
  <c r="G854" i="46"/>
  <c r="G853" i="46"/>
  <c r="G852" i="46"/>
  <c r="G851" i="46"/>
  <c r="G850" i="46"/>
  <c r="G849" i="46"/>
  <c r="G848" i="46"/>
  <c r="G847" i="46"/>
  <c r="G846" i="46"/>
  <c r="G845" i="46"/>
  <c r="G844" i="46"/>
  <c r="G843" i="46"/>
  <c r="G842" i="46"/>
  <c r="G841" i="46"/>
  <c r="G840" i="46"/>
  <c r="G839" i="46"/>
  <c r="G838" i="46"/>
  <c r="G837" i="46"/>
  <c r="G836" i="46"/>
  <c r="G835" i="46"/>
  <c r="G834" i="46"/>
  <c r="G833" i="46"/>
  <c r="G832" i="46"/>
  <c r="G831" i="46"/>
  <c r="G830" i="46"/>
  <c r="G829" i="46"/>
  <c r="G828" i="46"/>
  <c r="G827" i="46"/>
  <c r="G826" i="46"/>
  <c r="G825" i="46"/>
  <c r="G824" i="46"/>
  <c r="G823" i="46"/>
  <c r="G822" i="46"/>
  <c r="G821" i="46"/>
  <c r="G820" i="46"/>
  <c r="G819" i="46"/>
  <c r="G818" i="46"/>
  <c r="G817" i="46"/>
  <c r="G816" i="46"/>
  <c r="G815" i="46"/>
  <c r="G814" i="46"/>
  <c r="G813" i="46"/>
  <c r="G812" i="46"/>
  <c r="G811" i="46"/>
  <c r="G810" i="46"/>
  <c r="G809" i="46"/>
  <c r="G808" i="46"/>
  <c r="G807" i="46"/>
  <c r="G806" i="46"/>
  <c r="G805" i="46"/>
  <c r="G804" i="46"/>
  <c r="G803" i="46"/>
  <c r="G802" i="46"/>
  <c r="G801" i="46"/>
  <c r="G800" i="46"/>
  <c r="G799" i="46"/>
  <c r="G798" i="46"/>
  <c r="G797" i="46"/>
  <c r="G796" i="46"/>
  <c r="G795" i="46"/>
  <c r="G794" i="46"/>
  <c r="G793" i="46"/>
  <c r="G792" i="46"/>
  <c r="G791" i="46"/>
  <c r="G790" i="46"/>
  <c r="G789" i="46"/>
  <c r="G788" i="46"/>
  <c r="G787" i="46"/>
  <c r="G786" i="46"/>
  <c r="G785" i="46"/>
  <c r="G784" i="46"/>
  <c r="G783" i="46"/>
  <c r="G782" i="46"/>
  <c r="G781" i="46"/>
  <c r="G780" i="46"/>
  <c r="G779" i="46"/>
  <c r="G778" i="46"/>
  <c r="G777" i="46"/>
  <c r="G776" i="46"/>
  <c r="G775" i="46"/>
  <c r="G774" i="46"/>
  <c r="G773" i="46"/>
  <c r="G772" i="46"/>
  <c r="G771" i="46"/>
  <c r="G770" i="46"/>
  <c r="G769" i="46"/>
  <c r="G768" i="46"/>
  <c r="G767" i="46"/>
  <c r="G766" i="46"/>
  <c r="G765" i="46"/>
  <c r="G764" i="46"/>
  <c r="G763" i="46"/>
  <c r="G762" i="46"/>
  <c r="G761" i="46"/>
  <c r="G760" i="46"/>
  <c r="G759" i="46"/>
  <c r="G758" i="46"/>
  <c r="G757" i="46"/>
  <c r="G756" i="46"/>
  <c r="G755" i="46"/>
  <c r="G754" i="46"/>
  <c r="G753" i="46"/>
  <c r="G752" i="46"/>
  <c r="G751" i="46"/>
  <c r="G750" i="46"/>
  <c r="G749" i="46"/>
  <c r="G748" i="46"/>
  <c r="G747" i="46"/>
  <c r="G746" i="46"/>
  <c r="G745" i="46"/>
  <c r="G744" i="46"/>
  <c r="G743" i="46"/>
  <c r="G742" i="46"/>
  <c r="G741" i="46"/>
  <c r="G740" i="46"/>
  <c r="G739" i="46"/>
  <c r="G738" i="46"/>
  <c r="G737" i="46"/>
  <c r="G736" i="46"/>
  <c r="G735" i="46"/>
  <c r="G734" i="46"/>
  <c r="G733" i="46"/>
  <c r="G732" i="46"/>
  <c r="G731" i="46"/>
  <c r="G730" i="46"/>
  <c r="G729" i="46"/>
  <c r="G728" i="46"/>
  <c r="G727" i="46"/>
  <c r="G726" i="46"/>
  <c r="G725" i="46"/>
  <c r="G724" i="46"/>
  <c r="G723" i="46"/>
  <c r="G722" i="46"/>
  <c r="G721" i="46"/>
  <c r="G720" i="46"/>
  <c r="G719" i="46"/>
  <c r="G718" i="46"/>
  <c r="G717" i="46"/>
  <c r="G716" i="46"/>
  <c r="G715" i="46"/>
  <c r="G714" i="46"/>
  <c r="G713" i="46"/>
  <c r="G712" i="46"/>
  <c r="G711" i="46"/>
  <c r="G710" i="46"/>
  <c r="G709" i="46"/>
  <c r="G708" i="46"/>
  <c r="G707" i="46"/>
  <c r="G706" i="46"/>
  <c r="G705" i="46"/>
  <c r="G704" i="46"/>
  <c r="G703" i="46"/>
  <c r="G702" i="46"/>
  <c r="G701" i="46"/>
  <c r="G700" i="46"/>
  <c r="G699" i="46"/>
  <c r="G698" i="46"/>
  <c r="G697" i="46"/>
  <c r="G696" i="46"/>
  <c r="G695" i="46"/>
  <c r="G694" i="46"/>
  <c r="G693" i="46"/>
  <c r="G692" i="46"/>
  <c r="G691" i="46"/>
  <c r="G690" i="46"/>
  <c r="G689" i="46"/>
  <c r="G688" i="46"/>
  <c r="G687" i="46"/>
  <c r="G686" i="46"/>
  <c r="G685" i="46"/>
  <c r="G684" i="46"/>
  <c r="G683" i="46"/>
  <c r="G682" i="46"/>
  <c r="G681" i="46"/>
  <c r="G680" i="46"/>
  <c r="G679" i="46"/>
  <c r="G678" i="46"/>
  <c r="G677" i="46"/>
  <c r="G676" i="46"/>
  <c r="G675" i="46"/>
  <c r="G674" i="46"/>
  <c r="G673" i="46"/>
  <c r="G672" i="46"/>
  <c r="G671" i="46"/>
  <c r="G670" i="46"/>
  <c r="G669" i="46"/>
  <c r="G668" i="46"/>
  <c r="G667" i="46"/>
  <c r="G666" i="46"/>
  <c r="G665" i="46"/>
  <c r="G664" i="46"/>
  <c r="G663" i="46"/>
  <c r="G662" i="46"/>
  <c r="G661" i="46"/>
  <c r="G660" i="46"/>
  <c r="G659" i="46"/>
  <c r="G658" i="46"/>
  <c r="G657" i="46"/>
  <c r="G656" i="46"/>
  <c r="G655" i="46"/>
  <c r="G654" i="46"/>
  <c r="G653" i="46"/>
  <c r="G652" i="46"/>
  <c r="G651" i="46"/>
  <c r="G650" i="46"/>
  <c r="G649" i="46"/>
  <c r="G648" i="46"/>
  <c r="G647" i="46"/>
  <c r="G646" i="46"/>
  <c r="G645" i="46"/>
  <c r="G644" i="46"/>
  <c r="G643" i="46"/>
  <c r="G642" i="46"/>
  <c r="G641" i="46"/>
  <c r="G640" i="46"/>
  <c r="G639" i="46"/>
  <c r="G638" i="46"/>
  <c r="G637" i="46"/>
  <c r="G636" i="46"/>
  <c r="G635" i="46"/>
  <c r="G634" i="46"/>
  <c r="G633" i="46"/>
  <c r="G632" i="46"/>
  <c r="G631" i="46"/>
  <c r="G630" i="46"/>
  <c r="G629" i="46"/>
  <c r="G628" i="46"/>
  <c r="G627" i="46"/>
  <c r="G626" i="46"/>
  <c r="G625" i="46"/>
  <c r="G624" i="46"/>
  <c r="G623" i="46"/>
  <c r="G622" i="46"/>
  <c r="G621" i="46"/>
  <c r="G620" i="46"/>
  <c r="G619" i="46"/>
  <c r="G618" i="46"/>
  <c r="G617" i="46"/>
  <c r="G616" i="46"/>
  <c r="G615" i="46"/>
  <c r="G614" i="46"/>
  <c r="G613" i="46"/>
  <c r="G612" i="46"/>
  <c r="G611" i="46"/>
  <c r="G610" i="46"/>
  <c r="G609" i="46"/>
  <c r="G608" i="46"/>
  <c r="G607" i="46"/>
  <c r="G606" i="46"/>
  <c r="G605" i="46"/>
  <c r="G604" i="46"/>
  <c r="G603" i="46"/>
  <c r="G602" i="46"/>
  <c r="G601" i="46"/>
  <c r="G600" i="46"/>
  <c r="G599" i="46"/>
  <c r="G598" i="46"/>
  <c r="G597" i="46"/>
  <c r="G596" i="46"/>
  <c r="G595" i="46"/>
  <c r="G594" i="46"/>
  <c r="G593" i="46"/>
  <c r="G592" i="46"/>
  <c r="G591" i="46"/>
  <c r="G590" i="46"/>
  <c r="G589" i="46"/>
  <c r="G588" i="46"/>
  <c r="G587" i="46"/>
  <c r="G586" i="46"/>
  <c r="G585" i="46"/>
  <c r="G584" i="46"/>
  <c r="G583" i="46"/>
  <c r="G582" i="46"/>
  <c r="G581" i="46"/>
  <c r="G580" i="46"/>
  <c r="G579" i="46"/>
  <c r="G578" i="46"/>
  <c r="G577" i="46"/>
  <c r="G576" i="46"/>
  <c r="G575" i="46"/>
  <c r="G574" i="46"/>
  <c r="G573" i="46"/>
  <c r="G572" i="46"/>
  <c r="G571" i="46"/>
  <c r="G570" i="46"/>
  <c r="G569" i="46"/>
  <c r="G568" i="46"/>
  <c r="G567" i="46"/>
  <c r="G566" i="46"/>
  <c r="G565" i="46"/>
  <c r="G564" i="46"/>
  <c r="G563" i="46"/>
  <c r="G562" i="46"/>
  <c r="G561" i="46"/>
  <c r="G560" i="46"/>
  <c r="G559" i="46"/>
  <c r="G558" i="46"/>
  <c r="G557" i="46"/>
  <c r="G556" i="46"/>
  <c r="G555" i="46"/>
  <c r="G554" i="46"/>
  <c r="G553" i="46"/>
  <c r="G552" i="46"/>
  <c r="G551" i="46"/>
  <c r="G550" i="46"/>
  <c r="G549" i="46"/>
  <c r="G548" i="46"/>
  <c r="G547" i="46"/>
  <c r="G546" i="46"/>
  <c r="G545" i="46"/>
  <c r="G544" i="46"/>
  <c r="G543" i="46"/>
  <c r="G542" i="46"/>
  <c r="G541" i="46"/>
  <c r="G540" i="46"/>
  <c r="G539" i="46"/>
  <c r="G538" i="46"/>
  <c r="G537" i="46"/>
  <c r="G536" i="46"/>
  <c r="G535" i="46"/>
  <c r="G534" i="46"/>
  <c r="G533" i="46"/>
  <c r="G532" i="46"/>
  <c r="G531" i="46"/>
  <c r="G530" i="46"/>
  <c r="G529" i="46"/>
  <c r="G528" i="46"/>
  <c r="G527" i="46"/>
  <c r="G526" i="46"/>
  <c r="G525" i="46"/>
  <c r="G524" i="46"/>
  <c r="G523" i="46"/>
  <c r="G522" i="46"/>
  <c r="G521" i="46"/>
  <c r="G520" i="46"/>
  <c r="G519" i="46"/>
  <c r="G518" i="46"/>
  <c r="G517" i="46"/>
  <c r="G516" i="46"/>
  <c r="G515" i="46"/>
  <c r="G514" i="46"/>
  <c r="G513" i="46"/>
  <c r="G512" i="46"/>
  <c r="G511" i="46"/>
  <c r="G510" i="46"/>
  <c r="G509" i="46"/>
  <c r="G508" i="46"/>
  <c r="G507" i="46"/>
  <c r="G506" i="46"/>
  <c r="G505" i="46"/>
  <c r="G504" i="46"/>
  <c r="G503" i="46"/>
  <c r="G502" i="46"/>
  <c r="G501" i="46"/>
  <c r="G500" i="46"/>
  <c r="G499" i="46"/>
  <c r="G498" i="46"/>
  <c r="G497" i="46"/>
  <c r="G496" i="46"/>
  <c r="G495" i="46"/>
  <c r="G494" i="46"/>
  <c r="G493" i="46"/>
  <c r="G492" i="46"/>
  <c r="G491" i="46"/>
  <c r="G490" i="46"/>
  <c r="G489" i="46"/>
  <c r="G488" i="46"/>
  <c r="G487" i="46"/>
  <c r="G486" i="46"/>
  <c r="G485" i="46"/>
  <c r="G484" i="46"/>
  <c r="G483" i="46"/>
  <c r="G482" i="46"/>
  <c r="G481" i="46"/>
  <c r="G480" i="46"/>
  <c r="G479" i="46"/>
  <c r="G478" i="46"/>
  <c r="G477" i="46"/>
  <c r="G476" i="46"/>
  <c r="G475" i="46"/>
  <c r="G474" i="46"/>
  <c r="G473" i="46"/>
  <c r="G472" i="46"/>
  <c r="G471" i="46"/>
  <c r="G470" i="46"/>
  <c r="G469" i="46"/>
  <c r="G468" i="46"/>
  <c r="G467" i="46"/>
  <c r="G466" i="46"/>
  <c r="G465" i="46"/>
  <c r="G464" i="46"/>
  <c r="G463" i="46"/>
  <c r="G462" i="46"/>
  <c r="G461" i="46"/>
  <c r="G460" i="46"/>
  <c r="G459" i="46"/>
  <c r="G458" i="46"/>
  <c r="G457" i="46"/>
  <c r="G456" i="46"/>
  <c r="G455" i="46"/>
  <c r="G454" i="46"/>
  <c r="G453" i="46"/>
  <c r="G452" i="46"/>
  <c r="G451" i="46"/>
  <c r="G450" i="46"/>
  <c r="G449" i="46"/>
  <c r="G448" i="46"/>
  <c r="G447" i="46"/>
  <c r="G446" i="46"/>
  <c r="G445" i="46"/>
  <c r="G444" i="46"/>
  <c r="G443" i="46"/>
  <c r="G442" i="46"/>
  <c r="G441" i="46"/>
  <c r="G440" i="46"/>
  <c r="G439" i="46"/>
  <c r="G438" i="46"/>
  <c r="G437" i="46"/>
  <c r="G436" i="46"/>
  <c r="G435" i="46"/>
  <c r="G434" i="46"/>
  <c r="G433" i="46"/>
  <c r="G432" i="46"/>
  <c r="G431" i="46"/>
  <c r="G430" i="46"/>
  <c r="G429" i="46"/>
  <c r="G428" i="46"/>
  <c r="G427" i="46"/>
  <c r="G426" i="46"/>
  <c r="G425" i="46"/>
  <c r="G424" i="46"/>
  <c r="G423" i="46"/>
  <c r="G422" i="46"/>
  <c r="G421" i="46"/>
  <c r="G420" i="46"/>
  <c r="G419" i="46"/>
  <c r="G418" i="46"/>
  <c r="G417" i="46"/>
  <c r="G416" i="46"/>
  <c r="G415" i="46"/>
  <c r="G414" i="46"/>
  <c r="G413" i="46"/>
  <c r="G412" i="46"/>
  <c r="G411" i="46"/>
  <c r="G410" i="46"/>
  <c r="G409" i="46"/>
  <c r="G408" i="46"/>
  <c r="G407" i="46"/>
  <c r="G406" i="46"/>
  <c r="G405" i="46"/>
  <c r="G404" i="46"/>
  <c r="G403" i="46"/>
  <c r="G402" i="46"/>
  <c r="G401" i="46"/>
  <c r="G400" i="46"/>
  <c r="G399" i="46"/>
  <c r="G398" i="46"/>
  <c r="G397" i="46"/>
  <c r="G396" i="46"/>
  <c r="G395" i="46"/>
  <c r="G394" i="46"/>
  <c r="G393" i="46"/>
  <c r="G392" i="46"/>
  <c r="G391" i="46"/>
  <c r="G390" i="46"/>
  <c r="G389" i="46"/>
  <c r="G388" i="46"/>
  <c r="G387" i="46"/>
  <c r="G386" i="46"/>
  <c r="G385" i="46"/>
  <c r="G384" i="46"/>
  <c r="G383" i="46"/>
  <c r="G382" i="46"/>
  <c r="G381" i="46"/>
  <c r="G380" i="46"/>
  <c r="G379" i="46"/>
  <c r="G378" i="46"/>
  <c r="G377" i="46"/>
  <c r="G376" i="46"/>
  <c r="G375" i="46"/>
  <c r="G374" i="46"/>
  <c r="G373" i="46"/>
  <c r="G372" i="46"/>
  <c r="G371" i="46"/>
  <c r="G370" i="46"/>
  <c r="G369" i="46"/>
  <c r="G368" i="46"/>
  <c r="G367" i="46"/>
  <c r="G366" i="46"/>
  <c r="G365" i="46"/>
  <c r="G364" i="46"/>
  <c r="G363" i="46"/>
  <c r="G362" i="46"/>
  <c r="G361" i="46"/>
  <c r="G360" i="46"/>
  <c r="G359" i="46"/>
  <c r="G358" i="46"/>
  <c r="G357" i="46"/>
  <c r="G356" i="46"/>
  <c r="G355" i="46"/>
  <c r="G354" i="46"/>
  <c r="G353" i="46"/>
  <c r="G352" i="46"/>
  <c r="G351" i="46"/>
  <c r="G350" i="46"/>
  <c r="G349" i="46"/>
  <c r="G348" i="46"/>
  <c r="G347" i="46"/>
  <c r="G346" i="46"/>
  <c r="G345" i="46"/>
  <c r="G344" i="46"/>
  <c r="G343" i="46"/>
  <c r="G342" i="46"/>
  <c r="G341" i="46"/>
  <c r="G340" i="46"/>
  <c r="G339" i="46"/>
  <c r="G338" i="46"/>
  <c r="G337" i="46"/>
  <c r="G336" i="46"/>
  <c r="G335" i="46"/>
  <c r="G334" i="46"/>
  <c r="G333" i="46"/>
  <c r="G332" i="46"/>
  <c r="G331" i="46"/>
  <c r="G330" i="46"/>
  <c r="G329" i="46"/>
  <c r="G328" i="46"/>
  <c r="G327" i="46"/>
  <c r="G326" i="46"/>
  <c r="G325" i="46"/>
  <c r="G324" i="46"/>
  <c r="G323" i="46"/>
  <c r="G322" i="46"/>
  <c r="G321" i="46"/>
  <c r="G320" i="46"/>
  <c r="G319" i="46"/>
  <c r="G318" i="46"/>
  <c r="G317" i="46"/>
  <c r="G316" i="46"/>
  <c r="G315" i="46"/>
  <c r="G314" i="46"/>
  <c r="G313" i="46"/>
  <c r="G312" i="46"/>
  <c r="G311" i="46"/>
  <c r="G310" i="46"/>
  <c r="G309" i="46"/>
  <c r="G308" i="46"/>
  <c r="G307" i="46"/>
  <c r="G306" i="46"/>
  <c r="G305" i="46"/>
  <c r="G304" i="46"/>
  <c r="G303" i="46"/>
  <c r="G302" i="46"/>
  <c r="G301" i="46"/>
  <c r="G300" i="46"/>
  <c r="G299" i="46"/>
  <c r="G298" i="46"/>
  <c r="G297" i="46"/>
  <c r="G296" i="46"/>
  <c r="G295" i="46"/>
  <c r="G294" i="46"/>
  <c r="G293" i="46"/>
  <c r="G292" i="46"/>
  <c r="G291" i="46"/>
  <c r="G290" i="46"/>
  <c r="G289" i="46"/>
  <c r="G288" i="46"/>
  <c r="G287" i="46"/>
  <c r="G286" i="46"/>
  <c r="G285" i="46"/>
  <c r="G284" i="46"/>
  <c r="G283" i="46"/>
  <c r="G282" i="46"/>
  <c r="G281" i="46"/>
  <c r="G280" i="46"/>
  <c r="G279" i="46"/>
  <c r="G278" i="46"/>
  <c r="G277" i="46"/>
  <c r="G276" i="46"/>
  <c r="G275" i="46"/>
  <c r="G274" i="46"/>
  <c r="G273" i="46"/>
  <c r="G272" i="46"/>
  <c r="G271" i="46"/>
  <c r="G270" i="46"/>
  <c r="G269" i="46"/>
  <c r="G268" i="46"/>
  <c r="G267" i="46"/>
  <c r="G266" i="46"/>
  <c r="G265" i="46"/>
  <c r="G264" i="46"/>
  <c r="G263" i="46"/>
  <c r="G262" i="46"/>
  <c r="G261" i="46"/>
  <c r="G260" i="46"/>
  <c r="G259" i="46"/>
  <c r="G258" i="46"/>
  <c r="G257" i="46"/>
  <c r="G256" i="46"/>
  <c r="G255" i="46"/>
  <c r="G254" i="46"/>
  <c r="G253" i="46"/>
  <c r="G252" i="46"/>
  <c r="G251" i="46"/>
  <c r="G250" i="46"/>
  <c r="G249" i="46"/>
  <c r="G248" i="46"/>
  <c r="G247" i="46"/>
  <c r="G246" i="46"/>
  <c r="G245" i="46"/>
  <c r="G244" i="46"/>
  <c r="G243" i="46"/>
  <c r="G242" i="46"/>
  <c r="G241" i="46"/>
  <c r="G240" i="46"/>
  <c r="G239" i="46"/>
  <c r="G238" i="46"/>
  <c r="G237" i="46"/>
  <c r="G236" i="46"/>
  <c r="G235" i="46"/>
  <c r="G234" i="46"/>
  <c r="G233" i="46"/>
  <c r="G232" i="46"/>
  <c r="G231" i="46"/>
  <c r="G230" i="46"/>
  <c r="G229" i="46"/>
  <c r="G228" i="46"/>
  <c r="G227" i="46"/>
  <c r="G226" i="46"/>
  <c r="G225" i="46"/>
  <c r="G224" i="46"/>
  <c r="G223" i="46"/>
  <c r="G222" i="46"/>
  <c r="G221" i="46"/>
  <c r="G220" i="46"/>
  <c r="G219" i="46"/>
  <c r="G218" i="46"/>
  <c r="G217" i="46"/>
  <c r="G216" i="46"/>
  <c r="G215" i="46"/>
  <c r="G214" i="46"/>
  <c r="G213" i="46"/>
  <c r="G212" i="46"/>
  <c r="G211" i="46"/>
  <c r="G210" i="46"/>
  <c r="G209" i="46"/>
  <c r="G208" i="46"/>
  <c r="G207" i="46"/>
  <c r="G206" i="46"/>
  <c r="G205" i="46"/>
  <c r="G204" i="46"/>
  <c r="G203" i="46"/>
  <c r="G202" i="46"/>
  <c r="G201" i="46"/>
  <c r="G200" i="46"/>
  <c r="G199" i="46"/>
  <c r="G198" i="46"/>
  <c r="G197" i="46"/>
  <c r="G196" i="46"/>
  <c r="G195" i="46"/>
  <c r="G194" i="46"/>
  <c r="G193" i="46"/>
  <c r="G192" i="46"/>
  <c r="G191" i="46"/>
  <c r="G190" i="46"/>
  <c r="G189" i="46"/>
  <c r="G188" i="46"/>
  <c r="G187" i="46"/>
  <c r="G186" i="46"/>
  <c r="G185" i="46"/>
  <c r="G184" i="46"/>
  <c r="G183" i="46"/>
  <c r="G182" i="46"/>
  <c r="G181" i="46"/>
  <c r="G180" i="46"/>
  <c r="G179" i="46"/>
  <c r="G178" i="46"/>
  <c r="G177" i="46"/>
  <c r="G176" i="46"/>
  <c r="G175" i="46"/>
  <c r="G174" i="46"/>
  <c r="G173" i="46"/>
  <c r="G172" i="46"/>
  <c r="G171" i="46"/>
  <c r="G170" i="46"/>
  <c r="G169" i="46"/>
  <c r="G168" i="46"/>
  <c r="G167" i="46"/>
  <c r="G166" i="46"/>
  <c r="G165" i="46"/>
  <c r="G164" i="46"/>
  <c r="G163" i="46"/>
  <c r="G162" i="46"/>
  <c r="G161" i="46"/>
  <c r="G160" i="46"/>
  <c r="G159" i="46"/>
  <c r="G158" i="46"/>
  <c r="G157" i="46"/>
  <c r="G156" i="46"/>
  <c r="G155" i="46"/>
  <c r="G154" i="46"/>
  <c r="G153" i="46"/>
  <c r="G152" i="46"/>
  <c r="G151" i="46"/>
  <c r="G150" i="46"/>
  <c r="G149" i="46"/>
  <c r="G148" i="46"/>
  <c r="G147" i="46"/>
  <c r="G146" i="46"/>
  <c r="G145" i="46"/>
  <c r="G144" i="46"/>
  <c r="G143" i="46"/>
  <c r="G142" i="46"/>
  <c r="G141" i="46"/>
  <c r="G140" i="46"/>
  <c r="G139" i="46"/>
  <c r="G138" i="46"/>
  <c r="G137" i="46"/>
  <c r="G136" i="46"/>
  <c r="G135" i="46"/>
  <c r="G134" i="46"/>
  <c r="G133" i="46"/>
  <c r="G132" i="46"/>
  <c r="G131" i="46"/>
  <c r="G130" i="46"/>
  <c r="G129" i="46"/>
  <c r="G128" i="46"/>
  <c r="G127" i="46"/>
  <c r="G126" i="46"/>
  <c r="G125" i="46"/>
  <c r="G124" i="46"/>
  <c r="G123" i="46"/>
  <c r="G122" i="46"/>
  <c r="G121" i="46"/>
  <c r="G120" i="46"/>
  <c r="G119" i="46"/>
  <c r="G118" i="46"/>
  <c r="G117" i="46"/>
  <c r="G116" i="46"/>
  <c r="G115" i="46"/>
  <c r="G114" i="46"/>
  <c r="G113" i="46"/>
  <c r="G112" i="46"/>
  <c r="G111" i="46"/>
  <c r="G110" i="46"/>
  <c r="G109" i="46"/>
  <c r="G108" i="46"/>
  <c r="G107" i="46"/>
  <c r="G106" i="46"/>
  <c r="G105" i="46"/>
  <c r="G104" i="46"/>
  <c r="G103" i="46"/>
  <c r="G102" i="46"/>
  <c r="G101" i="46"/>
  <c r="G100" i="46"/>
  <c r="G99" i="46"/>
  <c r="G98" i="46"/>
  <c r="G97" i="46"/>
  <c r="G96" i="46"/>
  <c r="G95" i="46"/>
  <c r="G94" i="46"/>
  <c r="G93" i="46"/>
  <c r="G92" i="46"/>
  <c r="G91" i="46"/>
  <c r="G90" i="46"/>
  <c r="G89" i="46"/>
  <c r="G88" i="46"/>
  <c r="G87" i="46"/>
  <c r="G86" i="46"/>
  <c r="G85" i="46"/>
  <c r="G84" i="46"/>
  <c r="G83" i="46"/>
  <c r="G82" i="46"/>
  <c r="G81" i="46"/>
  <c r="G80" i="46"/>
  <c r="G79" i="46"/>
  <c r="G78" i="46"/>
  <c r="G77" i="46"/>
  <c r="G76" i="46"/>
  <c r="G75" i="46"/>
  <c r="G74" i="46"/>
  <c r="G73" i="46"/>
  <c r="G72" i="46"/>
  <c r="G71" i="46"/>
  <c r="G70" i="46"/>
  <c r="G69" i="46"/>
  <c r="G68" i="46"/>
  <c r="G67" i="46"/>
  <c r="G66" i="46"/>
  <c r="G65" i="46"/>
  <c r="G64" i="46"/>
  <c r="G63" i="46"/>
  <c r="G62" i="46"/>
  <c r="G61" i="46"/>
  <c r="G60" i="46"/>
  <c r="G59" i="46"/>
  <c r="G58" i="46"/>
  <c r="G57" i="46"/>
  <c r="G56" i="46"/>
  <c r="G55" i="46"/>
  <c r="G54" i="46"/>
  <c r="G53" i="46"/>
  <c r="G52" i="46"/>
  <c r="G51" i="46"/>
  <c r="G50" i="46"/>
  <c r="G49" i="46"/>
  <c r="G48" i="46"/>
  <c r="G47" i="46"/>
  <c r="G46" i="46"/>
  <c r="G45" i="46"/>
  <c r="G44" i="46"/>
  <c r="G43" i="46"/>
  <c r="G42" i="46"/>
  <c r="G41" i="46"/>
  <c r="G40" i="46"/>
  <c r="G39" i="46"/>
  <c r="G38" i="46"/>
  <c r="G37" i="46"/>
  <c r="G36" i="46"/>
  <c r="G35" i="46"/>
  <c r="G34" i="46"/>
  <c r="G33" i="46"/>
  <c r="G32" i="46"/>
  <c r="G31" i="46"/>
  <c r="G30" i="46"/>
  <c r="G29" i="46"/>
  <c r="G28" i="46"/>
  <c r="G27" i="46"/>
  <c r="G26" i="46"/>
  <c r="G25" i="46"/>
  <c r="G24" i="46"/>
  <c r="G23" i="46"/>
  <c r="G22" i="46"/>
  <c r="G21" i="46"/>
  <c r="G20" i="46"/>
  <c r="G19" i="46"/>
  <c r="G18" i="46"/>
  <c r="G17" i="46"/>
  <c r="G16" i="46"/>
  <c r="G15" i="46"/>
  <c r="G14" i="46"/>
  <c r="G13" i="46"/>
  <c r="G12" i="46"/>
  <c r="G11" i="46"/>
  <c r="G10" i="46"/>
  <c r="G9" i="46"/>
  <c r="G8" i="46"/>
  <c r="D50" i="1"/>
  <c r="D48" i="1"/>
  <c r="D43" i="1"/>
  <c r="D31" i="1"/>
  <c r="O31" i="1"/>
  <c r="H3" i="1"/>
  <c r="I5001" i="14"/>
  <c r="B5001" i="14" s="1"/>
  <c r="I5000" i="14"/>
  <c r="B5000" i="14" s="1"/>
  <c r="I4999" i="14"/>
  <c r="B4999" i="14" s="1"/>
  <c r="I4998" i="14"/>
  <c r="B4998" i="14" s="1"/>
  <c r="I4997" i="14"/>
  <c r="B4997" i="14" s="1"/>
  <c r="I4996" i="14"/>
  <c r="B4996" i="14" s="1"/>
  <c r="I4995" i="14"/>
  <c r="B4995" i="14" s="1"/>
  <c r="I4994" i="14"/>
  <c r="B4994" i="14" s="1"/>
  <c r="I4993" i="14"/>
  <c r="B4993" i="14" s="1"/>
  <c r="I4992" i="14"/>
  <c r="B4992" i="14" s="1"/>
  <c r="I4991" i="14"/>
  <c r="B4991" i="14" s="1"/>
  <c r="I4990" i="14"/>
  <c r="B4990" i="14" s="1"/>
  <c r="I4989" i="14"/>
  <c r="B4989" i="14" s="1"/>
  <c r="I4988" i="14"/>
  <c r="B4988" i="14" s="1"/>
  <c r="I4987" i="14"/>
  <c r="B4987" i="14" s="1"/>
  <c r="I4986" i="14"/>
  <c r="B4986" i="14" s="1"/>
  <c r="I4985" i="14"/>
  <c r="B4985" i="14" s="1"/>
  <c r="I4984" i="14"/>
  <c r="B4984" i="14" s="1"/>
  <c r="I4983" i="14"/>
  <c r="B4983" i="14" s="1"/>
  <c r="I4982" i="14"/>
  <c r="B4982" i="14" s="1"/>
  <c r="I4981" i="14"/>
  <c r="B4981" i="14" s="1"/>
  <c r="I4980" i="14"/>
  <c r="B4980" i="14" s="1"/>
  <c r="I4979" i="14"/>
  <c r="B4979" i="14" s="1"/>
  <c r="I4978" i="14"/>
  <c r="B4978" i="14" s="1"/>
  <c r="I4977" i="14"/>
  <c r="B4977" i="14" s="1"/>
  <c r="I4976" i="14"/>
  <c r="B4976" i="14" s="1"/>
  <c r="I4975" i="14"/>
  <c r="B4975" i="14" s="1"/>
  <c r="I4974" i="14"/>
  <c r="B4974" i="14" s="1"/>
  <c r="I4973" i="14"/>
  <c r="B4973" i="14" s="1"/>
  <c r="I4972" i="14"/>
  <c r="B4972" i="14" s="1"/>
  <c r="I4971" i="14"/>
  <c r="B4971" i="14" s="1"/>
  <c r="I4970" i="14"/>
  <c r="B4970" i="14" s="1"/>
  <c r="I4969" i="14"/>
  <c r="B4969" i="14" s="1"/>
  <c r="I4968" i="14"/>
  <c r="B4968" i="14" s="1"/>
  <c r="I4967" i="14"/>
  <c r="B4967" i="14" s="1"/>
  <c r="I4966" i="14"/>
  <c r="B4966" i="14" s="1"/>
  <c r="I4965" i="14"/>
  <c r="B4965" i="14" s="1"/>
  <c r="I4964" i="14"/>
  <c r="B4964" i="14" s="1"/>
  <c r="I4963" i="14"/>
  <c r="B4963" i="14" s="1"/>
  <c r="I4962" i="14"/>
  <c r="B4962" i="14" s="1"/>
  <c r="I4961" i="14"/>
  <c r="B4961" i="14" s="1"/>
  <c r="I4960" i="14"/>
  <c r="B4960" i="14" s="1"/>
  <c r="I4959" i="14"/>
  <c r="B4959" i="14" s="1"/>
  <c r="I4958" i="14"/>
  <c r="B4958" i="14" s="1"/>
  <c r="I4957" i="14"/>
  <c r="B4957" i="14" s="1"/>
  <c r="I4956" i="14"/>
  <c r="B4956" i="14" s="1"/>
  <c r="I4955" i="14"/>
  <c r="B4955" i="14" s="1"/>
  <c r="I4954" i="14"/>
  <c r="B4954" i="14" s="1"/>
  <c r="I4953" i="14"/>
  <c r="B4953" i="14" s="1"/>
  <c r="I4952" i="14"/>
  <c r="B4952" i="14" s="1"/>
  <c r="I4951" i="14"/>
  <c r="B4951" i="14" s="1"/>
  <c r="I4950" i="14"/>
  <c r="B4950" i="14" s="1"/>
  <c r="I4949" i="14"/>
  <c r="B4949" i="14" s="1"/>
  <c r="I4948" i="14"/>
  <c r="B4948" i="14" s="1"/>
  <c r="I4947" i="14"/>
  <c r="B4947" i="14" s="1"/>
  <c r="I4946" i="14"/>
  <c r="B4946" i="14" s="1"/>
  <c r="I4945" i="14"/>
  <c r="B4945" i="14" s="1"/>
  <c r="I4944" i="14"/>
  <c r="B4944" i="14" s="1"/>
  <c r="I4943" i="14"/>
  <c r="B4943" i="14" s="1"/>
  <c r="I4942" i="14"/>
  <c r="B4942" i="14" s="1"/>
  <c r="I4941" i="14"/>
  <c r="B4941" i="14" s="1"/>
  <c r="I4940" i="14"/>
  <c r="B4940" i="14" s="1"/>
  <c r="I4939" i="14"/>
  <c r="B4939" i="14" s="1"/>
  <c r="I4938" i="14"/>
  <c r="B4938" i="14" s="1"/>
  <c r="I4937" i="14"/>
  <c r="B4937" i="14" s="1"/>
  <c r="I4936" i="14"/>
  <c r="B4936" i="14" s="1"/>
  <c r="I4935" i="14"/>
  <c r="B4935" i="14" s="1"/>
  <c r="I4934" i="14"/>
  <c r="B4934" i="14" s="1"/>
  <c r="I4933" i="14"/>
  <c r="B4933" i="14" s="1"/>
  <c r="I4932" i="14"/>
  <c r="B4932" i="14" s="1"/>
  <c r="I4931" i="14"/>
  <c r="B4931" i="14" s="1"/>
  <c r="I4930" i="14"/>
  <c r="B4930" i="14" s="1"/>
  <c r="I4929" i="14"/>
  <c r="B4929" i="14" s="1"/>
  <c r="I4928" i="14"/>
  <c r="B4928" i="14" s="1"/>
  <c r="I4927" i="14"/>
  <c r="B4927" i="14" s="1"/>
  <c r="I4926" i="14"/>
  <c r="B4926" i="14" s="1"/>
  <c r="I4925" i="14"/>
  <c r="B4925" i="14" s="1"/>
  <c r="I4924" i="14"/>
  <c r="B4924" i="14" s="1"/>
  <c r="I4923" i="14"/>
  <c r="B4923" i="14" s="1"/>
  <c r="I4922" i="14"/>
  <c r="B4922" i="14" s="1"/>
  <c r="I4921" i="14"/>
  <c r="B4921" i="14" s="1"/>
  <c r="I4920" i="14"/>
  <c r="B4920" i="14" s="1"/>
  <c r="I4919" i="14"/>
  <c r="B4919" i="14" s="1"/>
  <c r="I4918" i="14"/>
  <c r="B4918" i="14" s="1"/>
  <c r="I4917" i="14"/>
  <c r="B4917" i="14" s="1"/>
  <c r="I4916" i="14"/>
  <c r="B4916" i="14" s="1"/>
  <c r="I4915" i="14"/>
  <c r="B4915" i="14" s="1"/>
  <c r="I4914" i="14"/>
  <c r="B4914" i="14" s="1"/>
  <c r="I4913" i="14"/>
  <c r="B4913" i="14" s="1"/>
  <c r="I4912" i="14"/>
  <c r="B4912" i="14" s="1"/>
  <c r="I4911" i="14"/>
  <c r="B4911" i="14" s="1"/>
  <c r="I4910" i="14"/>
  <c r="B4910" i="14" s="1"/>
  <c r="I4909" i="14"/>
  <c r="B4909" i="14" s="1"/>
  <c r="I4908" i="14"/>
  <c r="B4908" i="14" s="1"/>
  <c r="I4907" i="14"/>
  <c r="B4907" i="14" s="1"/>
  <c r="I4906" i="14"/>
  <c r="B4906" i="14" s="1"/>
  <c r="I4905" i="14"/>
  <c r="B4905" i="14" s="1"/>
  <c r="I4904" i="14"/>
  <c r="B4904" i="14" s="1"/>
  <c r="I4903" i="14"/>
  <c r="B4903" i="14" s="1"/>
  <c r="I4902" i="14"/>
  <c r="B4902" i="14" s="1"/>
  <c r="I4901" i="14"/>
  <c r="B4901" i="14" s="1"/>
  <c r="I4900" i="14"/>
  <c r="B4900" i="14" s="1"/>
  <c r="I4899" i="14"/>
  <c r="B4899" i="14" s="1"/>
  <c r="I4898" i="14"/>
  <c r="B4898" i="14" s="1"/>
  <c r="I4897" i="14"/>
  <c r="B4897" i="14" s="1"/>
  <c r="I4896" i="14"/>
  <c r="B4896" i="14" s="1"/>
  <c r="I4895" i="14"/>
  <c r="B4895" i="14" s="1"/>
  <c r="I4894" i="14"/>
  <c r="B4894" i="14" s="1"/>
  <c r="I4893" i="14"/>
  <c r="B4893" i="14" s="1"/>
  <c r="I4892" i="14"/>
  <c r="B4892" i="14" s="1"/>
  <c r="I4891" i="14"/>
  <c r="B4891" i="14" s="1"/>
  <c r="I4890" i="14"/>
  <c r="B4890" i="14" s="1"/>
  <c r="I4889" i="14"/>
  <c r="B4889" i="14" s="1"/>
  <c r="I4888" i="14"/>
  <c r="B4888" i="14" s="1"/>
  <c r="I4887" i="14"/>
  <c r="B4887" i="14" s="1"/>
  <c r="I4886" i="14"/>
  <c r="B4886" i="14" s="1"/>
  <c r="I4885" i="14"/>
  <c r="B4885" i="14" s="1"/>
  <c r="I4884" i="14"/>
  <c r="B4884" i="14" s="1"/>
  <c r="I4883" i="14"/>
  <c r="B4883" i="14" s="1"/>
  <c r="I4882" i="14"/>
  <c r="B4882" i="14" s="1"/>
  <c r="I4881" i="14"/>
  <c r="B4881" i="14" s="1"/>
  <c r="I4880" i="14"/>
  <c r="B4880" i="14" s="1"/>
  <c r="I4879" i="14"/>
  <c r="B4879" i="14" s="1"/>
  <c r="I4878" i="14"/>
  <c r="B4878" i="14" s="1"/>
  <c r="I4877" i="14"/>
  <c r="B4877" i="14" s="1"/>
  <c r="I4876" i="14"/>
  <c r="B4876" i="14" s="1"/>
  <c r="I4875" i="14"/>
  <c r="B4875" i="14" s="1"/>
  <c r="I4874" i="14"/>
  <c r="B4874" i="14" s="1"/>
  <c r="I4873" i="14"/>
  <c r="B4873" i="14" s="1"/>
  <c r="I4872" i="14"/>
  <c r="B4872" i="14" s="1"/>
  <c r="I4871" i="14"/>
  <c r="B4871" i="14" s="1"/>
  <c r="I4870" i="14"/>
  <c r="B4870" i="14" s="1"/>
  <c r="I4869" i="14"/>
  <c r="B4869" i="14" s="1"/>
  <c r="I4868" i="14"/>
  <c r="B4868" i="14" s="1"/>
  <c r="I4867" i="14"/>
  <c r="B4867" i="14" s="1"/>
  <c r="I4866" i="14"/>
  <c r="B4866" i="14" s="1"/>
  <c r="I4865" i="14"/>
  <c r="B4865" i="14" s="1"/>
  <c r="I4864" i="14"/>
  <c r="B4864" i="14" s="1"/>
  <c r="I4863" i="14"/>
  <c r="B4863" i="14" s="1"/>
  <c r="I4862" i="14"/>
  <c r="B4862" i="14" s="1"/>
  <c r="I4861" i="14"/>
  <c r="B4861" i="14" s="1"/>
  <c r="I4860" i="14"/>
  <c r="B4860" i="14" s="1"/>
  <c r="I4859" i="14"/>
  <c r="B4859" i="14" s="1"/>
  <c r="I4858" i="14"/>
  <c r="B4858" i="14" s="1"/>
  <c r="I4857" i="14"/>
  <c r="B4857" i="14" s="1"/>
  <c r="I4856" i="14"/>
  <c r="B4856" i="14" s="1"/>
  <c r="I4855" i="14"/>
  <c r="B4855" i="14" s="1"/>
  <c r="I4854" i="14"/>
  <c r="B4854" i="14" s="1"/>
  <c r="I4853" i="14"/>
  <c r="B4853" i="14" s="1"/>
  <c r="I4852" i="14"/>
  <c r="B4852" i="14" s="1"/>
  <c r="I4851" i="14"/>
  <c r="B4851" i="14" s="1"/>
  <c r="I4850" i="14"/>
  <c r="B4850" i="14" s="1"/>
  <c r="I4849" i="14"/>
  <c r="B4849" i="14" s="1"/>
  <c r="I4848" i="14"/>
  <c r="B4848" i="14" s="1"/>
  <c r="I4847" i="14"/>
  <c r="B4847" i="14" s="1"/>
  <c r="I4846" i="14"/>
  <c r="B4846" i="14" s="1"/>
  <c r="I4845" i="14"/>
  <c r="B4845" i="14" s="1"/>
  <c r="I4844" i="14"/>
  <c r="B4844" i="14" s="1"/>
  <c r="I4843" i="14"/>
  <c r="B4843" i="14" s="1"/>
  <c r="I4842" i="14"/>
  <c r="B4842" i="14" s="1"/>
  <c r="I4841" i="14"/>
  <c r="B4841" i="14" s="1"/>
  <c r="I4840" i="14"/>
  <c r="B4840" i="14" s="1"/>
  <c r="I4839" i="14"/>
  <c r="B4839" i="14" s="1"/>
  <c r="I4838" i="14"/>
  <c r="B4838" i="14" s="1"/>
  <c r="I4837" i="14"/>
  <c r="B4837" i="14" s="1"/>
  <c r="I4836" i="14"/>
  <c r="B4836" i="14" s="1"/>
  <c r="I4835" i="14"/>
  <c r="B4835" i="14" s="1"/>
  <c r="I4834" i="14"/>
  <c r="B4834" i="14" s="1"/>
  <c r="I4833" i="14"/>
  <c r="B4833" i="14" s="1"/>
  <c r="I4832" i="14"/>
  <c r="B4832" i="14" s="1"/>
  <c r="I4831" i="14"/>
  <c r="B4831" i="14" s="1"/>
  <c r="I4830" i="14"/>
  <c r="B4830" i="14" s="1"/>
  <c r="I4829" i="14"/>
  <c r="B4829" i="14" s="1"/>
  <c r="I4828" i="14"/>
  <c r="B4828" i="14" s="1"/>
  <c r="I4827" i="14"/>
  <c r="B4827" i="14" s="1"/>
  <c r="I4826" i="14"/>
  <c r="B4826" i="14" s="1"/>
  <c r="I4825" i="14"/>
  <c r="B4825" i="14" s="1"/>
  <c r="I4824" i="14"/>
  <c r="B4824" i="14" s="1"/>
  <c r="I4823" i="14"/>
  <c r="B4823" i="14" s="1"/>
  <c r="I4822" i="14"/>
  <c r="B4822" i="14" s="1"/>
  <c r="I4821" i="14"/>
  <c r="B4821" i="14" s="1"/>
  <c r="I4820" i="14"/>
  <c r="B4820" i="14" s="1"/>
  <c r="I4819" i="14"/>
  <c r="B4819" i="14" s="1"/>
  <c r="I4818" i="14"/>
  <c r="B4818" i="14" s="1"/>
  <c r="I4817" i="14"/>
  <c r="B4817" i="14" s="1"/>
  <c r="I4816" i="14"/>
  <c r="B4816" i="14" s="1"/>
  <c r="I4815" i="14"/>
  <c r="B4815" i="14" s="1"/>
  <c r="I4814" i="14"/>
  <c r="B4814" i="14" s="1"/>
  <c r="I4813" i="14"/>
  <c r="B4813" i="14" s="1"/>
  <c r="I4812" i="14"/>
  <c r="B4812" i="14" s="1"/>
  <c r="I4811" i="14"/>
  <c r="B4811" i="14" s="1"/>
  <c r="I4810" i="14"/>
  <c r="B4810" i="14" s="1"/>
  <c r="I4809" i="14"/>
  <c r="B4809" i="14" s="1"/>
  <c r="I4808" i="14"/>
  <c r="B4808" i="14" s="1"/>
  <c r="I4807" i="14"/>
  <c r="B4807" i="14" s="1"/>
  <c r="I4806" i="14"/>
  <c r="B4806" i="14" s="1"/>
  <c r="I4805" i="14"/>
  <c r="B4805" i="14" s="1"/>
  <c r="I4804" i="14"/>
  <c r="B4804" i="14" s="1"/>
  <c r="I4803" i="14"/>
  <c r="B4803" i="14" s="1"/>
  <c r="I4802" i="14"/>
  <c r="B4802" i="14" s="1"/>
  <c r="I4801" i="14"/>
  <c r="B4801" i="14" s="1"/>
  <c r="I4800" i="14"/>
  <c r="B4800" i="14" s="1"/>
  <c r="I4799" i="14"/>
  <c r="B4799" i="14" s="1"/>
  <c r="I4798" i="14"/>
  <c r="B4798" i="14" s="1"/>
  <c r="I4797" i="14"/>
  <c r="B4797" i="14" s="1"/>
  <c r="I4796" i="14"/>
  <c r="B4796" i="14" s="1"/>
  <c r="I4795" i="14"/>
  <c r="B4795" i="14" s="1"/>
  <c r="I4794" i="14"/>
  <c r="B4794" i="14" s="1"/>
  <c r="I4793" i="14"/>
  <c r="B4793" i="14" s="1"/>
  <c r="I4792" i="14"/>
  <c r="B4792" i="14" s="1"/>
  <c r="I4791" i="14"/>
  <c r="B4791" i="14" s="1"/>
  <c r="I4790" i="14"/>
  <c r="B4790" i="14" s="1"/>
  <c r="I4789" i="14"/>
  <c r="B4789" i="14" s="1"/>
  <c r="I4788" i="14"/>
  <c r="B4788" i="14" s="1"/>
  <c r="I4787" i="14"/>
  <c r="B4787" i="14" s="1"/>
  <c r="I4786" i="14"/>
  <c r="B4786" i="14" s="1"/>
  <c r="I4785" i="14"/>
  <c r="B4785" i="14" s="1"/>
  <c r="I4784" i="14"/>
  <c r="B4784" i="14" s="1"/>
  <c r="I4783" i="14"/>
  <c r="B4783" i="14" s="1"/>
  <c r="I4782" i="14"/>
  <c r="B4782" i="14" s="1"/>
  <c r="I4781" i="14"/>
  <c r="B4781" i="14" s="1"/>
  <c r="I4780" i="14"/>
  <c r="B4780" i="14" s="1"/>
  <c r="I4779" i="14"/>
  <c r="B4779" i="14" s="1"/>
  <c r="I4778" i="14"/>
  <c r="B4778" i="14" s="1"/>
  <c r="I4777" i="14"/>
  <c r="B4777" i="14" s="1"/>
  <c r="I4776" i="14"/>
  <c r="B4776" i="14" s="1"/>
  <c r="I4775" i="14"/>
  <c r="B4775" i="14" s="1"/>
  <c r="I4774" i="14"/>
  <c r="B4774" i="14" s="1"/>
  <c r="I4773" i="14"/>
  <c r="B4773" i="14" s="1"/>
  <c r="I4772" i="14"/>
  <c r="B4772" i="14" s="1"/>
  <c r="I4771" i="14"/>
  <c r="B4771" i="14" s="1"/>
  <c r="I4770" i="14"/>
  <c r="B4770" i="14" s="1"/>
  <c r="I4769" i="14"/>
  <c r="B4769" i="14" s="1"/>
  <c r="I4768" i="14"/>
  <c r="B4768" i="14" s="1"/>
  <c r="I4767" i="14"/>
  <c r="B4767" i="14" s="1"/>
  <c r="I4766" i="14"/>
  <c r="B4766" i="14" s="1"/>
  <c r="I4765" i="14"/>
  <c r="B4765" i="14" s="1"/>
  <c r="I4764" i="14"/>
  <c r="B4764" i="14" s="1"/>
  <c r="I4763" i="14"/>
  <c r="B4763" i="14" s="1"/>
  <c r="I4762" i="14"/>
  <c r="B4762" i="14" s="1"/>
  <c r="I4761" i="14"/>
  <c r="B4761" i="14" s="1"/>
  <c r="I4760" i="14"/>
  <c r="B4760" i="14" s="1"/>
  <c r="I4759" i="14"/>
  <c r="B4759" i="14" s="1"/>
  <c r="I4758" i="14"/>
  <c r="B4758" i="14" s="1"/>
  <c r="I4757" i="14"/>
  <c r="B4757" i="14" s="1"/>
  <c r="I4756" i="14"/>
  <c r="B4756" i="14" s="1"/>
  <c r="I4755" i="14"/>
  <c r="B4755" i="14" s="1"/>
  <c r="I4754" i="14"/>
  <c r="B4754" i="14" s="1"/>
  <c r="I4753" i="14"/>
  <c r="B4753" i="14" s="1"/>
  <c r="I4752" i="14"/>
  <c r="B4752" i="14" s="1"/>
  <c r="I4751" i="14"/>
  <c r="B4751" i="14" s="1"/>
  <c r="I4750" i="14"/>
  <c r="B4750" i="14" s="1"/>
  <c r="I4749" i="14"/>
  <c r="B4749" i="14" s="1"/>
  <c r="I4748" i="14"/>
  <c r="B4748" i="14" s="1"/>
  <c r="I4747" i="14"/>
  <c r="B4747" i="14" s="1"/>
  <c r="I4746" i="14"/>
  <c r="B4746" i="14" s="1"/>
  <c r="I4745" i="14"/>
  <c r="B4745" i="14" s="1"/>
  <c r="I4744" i="14"/>
  <c r="B4744" i="14" s="1"/>
  <c r="I4743" i="14"/>
  <c r="B4743" i="14" s="1"/>
  <c r="I4742" i="14"/>
  <c r="B4742" i="14" s="1"/>
  <c r="I4741" i="14"/>
  <c r="B4741" i="14" s="1"/>
  <c r="I4740" i="14"/>
  <c r="B4740" i="14" s="1"/>
  <c r="I4739" i="14"/>
  <c r="B4739" i="14" s="1"/>
  <c r="I4738" i="14"/>
  <c r="B4738" i="14" s="1"/>
  <c r="I4737" i="14"/>
  <c r="B4737" i="14" s="1"/>
  <c r="I4736" i="14"/>
  <c r="B4736" i="14" s="1"/>
  <c r="I4735" i="14"/>
  <c r="B4735" i="14" s="1"/>
  <c r="I4734" i="14"/>
  <c r="B4734" i="14" s="1"/>
  <c r="I4733" i="14"/>
  <c r="B4733" i="14" s="1"/>
  <c r="I4732" i="14"/>
  <c r="B4732" i="14" s="1"/>
  <c r="I4731" i="14"/>
  <c r="B4731" i="14" s="1"/>
  <c r="I4730" i="14"/>
  <c r="B4730" i="14" s="1"/>
  <c r="I4729" i="14"/>
  <c r="B4729" i="14" s="1"/>
  <c r="I4728" i="14"/>
  <c r="B4728" i="14" s="1"/>
  <c r="I4727" i="14"/>
  <c r="B4727" i="14" s="1"/>
  <c r="I4726" i="14"/>
  <c r="B4726" i="14" s="1"/>
  <c r="I4725" i="14"/>
  <c r="B4725" i="14" s="1"/>
  <c r="I4724" i="14"/>
  <c r="B4724" i="14" s="1"/>
  <c r="I4723" i="14"/>
  <c r="B4723" i="14" s="1"/>
  <c r="I4722" i="14"/>
  <c r="B4722" i="14" s="1"/>
  <c r="I4721" i="14"/>
  <c r="B4721" i="14" s="1"/>
  <c r="I4720" i="14"/>
  <c r="B4720" i="14" s="1"/>
  <c r="I4719" i="14"/>
  <c r="B4719" i="14" s="1"/>
  <c r="I4718" i="14"/>
  <c r="B4718" i="14" s="1"/>
  <c r="I4717" i="14"/>
  <c r="B4717" i="14" s="1"/>
  <c r="I4716" i="14"/>
  <c r="B4716" i="14" s="1"/>
  <c r="I4715" i="14"/>
  <c r="B4715" i="14" s="1"/>
  <c r="I4714" i="14"/>
  <c r="B4714" i="14" s="1"/>
  <c r="I4713" i="14"/>
  <c r="B4713" i="14" s="1"/>
  <c r="I4712" i="14"/>
  <c r="B4712" i="14" s="1"/>
  <c r="I4711" i="14"/>
  <c r="B4711" i="14" s="1"/>
  <c r="I4710" i="14"/>
  <c r="B4710" i="14" s="1"/>
  <c r="I4709" i="14"/>
  <c r="B4709" i="14" s="1"/>
  <c r="I4708" i="14"/>
  <c r="B4708" i="14" s="1"/>
  <c r="I4707" i="14"/>
  <c r="B4707" i="14" s="1"/>
  <c r="I4706" i="14"/>
  <c r="B4706" i="14" s="1"/>
  <c r="I4705" i="14"/>
  <c r="B4705" i="14" s="1"/>
  <c r="I4704" i="14"/>
  <c r="B4704" i="14" s="1"/>
  <c r="I4703" i="14"/>
  <c r="B4703" i="14" s="1"/>
  <c r="I4702" i="14"/>
  <c r="B4702" i="14" s="1"/>
  <c r="I4701" i="14"/>
  <c r="B4701" i="14" s="1"/>
  <c r="I4700" i="14"/>
  <c r="B4700" i="14" s="1"/>
  <c r="I4699" i="14"/>
  <c r="B4699" i="14" s="1"/>
  <c r="I4698" i="14"/>
  <c r="B4698" i="14" s="1"/>
  <c r="I4697" i="14"/>
  <c r="B4697" i="14" s="1"/>
  <c r="I4696" i="14"/>
  <c r="B4696" i="14" s="1"/>
  <c r="I4695" i="14"/>
  <c r="B4695" i="14" s="1"/>
  <c r="I4694" i="14"/>
  <c r="B4694" i="14" s="1"/>
  <c r="I4693" i="14"/>
  <c r="B4693" i="14" s="1"/>
  <c r="I4692" i="14"/>
  <c r="B4692" i="14" s="1"/>
  <c r="I4691" i="14"/>
  <c r="B4691" i="14" s="1"/>
  <c r="I4690" i="14"/>
  <c r="B4690" i="14" s="1"/>
  <c r="I4689" i="14"/>
  <c r="B4689" i="14" s="1"/>
  <c r="I4688" i="14"/>
  <c r="B4688" i="14" s="1"/>
  <c r="I4687" i="14"/>
  <c r="B4687" i="14" s="1"/>
  <c r="I4686" i="14"/>
  <c r="B4686" i="14" s="1"/>
  <c r="I4685" i="14"/>
  <c r="B4685" i="14" s="1"/>
  <c r="I4684" i="14"/>
  <c r="B4684" i="14" s="1"/>
  <c r="I4683" i="14"/>
  <c r="B4683" i="14" s="1"/>
  <c r="I4682" i="14"/>
  <c r="B4682" i="14" s="1"/>
  <c r="I4681" i="14"/>
  <c r="B4681" i="14" s="1"/>
  <c r="I4680" i="14"/>
  <c r="B4680" i="14" s="1"/>
  <c r="I4679" i="14"/>
  <c r="B4679" i="14" s="1"/>
  <c r="I4678" i="14"/>
  <c r="B4678" i="14" s="1"/>
  <c r="I4677" i="14"/>
  <c r="B4677" i="14" s="1"/>
  <c r="I4676" i="14"/>
  <c r="B4676" i="14" s="1"/>
  <c r="I4675" i="14"/>
  <c r="B4675" i="14" s="1"/>
  <c r="I4674" i="14"/>
  <c r="B4674" i="14" s="1"/>
  <c r="I4673" i="14"/>
  <c r="B4673" i="14" s="1"/>
  <c r="I4672" i="14"/>
  <c r="B4672" i="14" s="1"/>
  <c r="I4671" i="14"/>
  <c r="B4671" i="14" s="1"/>
  <c r="I4670" i="14"/>
  <c r="B4670" i="14" s="1"/>
  <c r="I4669" i="14"/>
  <c r="B4669" i="14" s="1"/>
  <c r="I4668" i="14"/>
  <c r="B4668" i="14" s="1"/>
  <c r="I4667" i="14"/>
  <c r="B4667" i="14" s="1"/>
  <c r="I4666" i="14"/>
  <c r="B4666" i="14" s="1"/>
  <c r="I4665" i="14"/>
  <c r="B4665" i="14" s="1"/>
  <c r="I4664" i="14"/>
  <c r="B4664" i="14" s="1"/>
  <c r="I4663" i="14"/>
  <c r="B4663" i="14" s="1"/>
  <c r="I4662" i="14"/>
  <c r="B4662" i="14" s="1"/>
  <c r="I4661" i="14"/>
  <c r="B4661" i="14" s="1"/>
  <c r="I4660" i="14"/>
  <c r="B4660" i="14" s="1"/>
  <c r="I4659" i="14"/>
  <c r="B4659" i="14" s="1"/>
  <c r="I4658" i="14"/>
  <c r="B4658" i="14" s="1"/>
  <c r="I4657" i="14"/>
  <c r="B4657" i="14" s="1"/>
  <c r="I4656" i="14"/>
  <c r="B4656" i="14" s="1"/>
  <c r="I4655" i="14"/>
  <c r="B4655" i="14" s="1"/>
  <c r="I4654" i="14"/>
  <c r="B4654" i="14" s="1"/>
  <c r="I4653" i="14"/>
  <c r="B4653" i="14" s="1"/>
  <c r="I4652" i="14"/>
  <c r="B4652" i="14" s="1"/>
  <c r="I4651" i="14"/>
  <c r="B4651" i="14" s="1"/>
  <c r="I4650" i="14"/>
  <c r="B4650" i="14" s="1"/>
  <c r="I4649" i="14"/>
  <c r="B4649" i="14" s="1"/>
  <c r="I4648" i="14"/>
  <c r="B4648" i="14" s="1"/>
  <c r="I4647" i="14"/>
  <c r="B4647" i="14" s="1"/>
  <c r="I4646" i="14"/>
  <c r="B4646" i="14" s="1"/>
  <c r="I4645" i="14"/>
  <c r="B4645" i="14" s="1"/>
  <c r="I4644" i="14"/>
  <c r="B4644" i="14" s="1"/>
  <c r="I4643" i="14"/>
  <c r="B4643" i="14" s="1"/>
  <c r="I4642" i="14"/>
  <c r="B4642" i="14" s="1"/>
  <c r="I4641" i="14"/>
  <c r="B4641" i="14" s="1"/>
  <c r="I4640" i="14"/>
  <c r="B4640" i="14" s="1"/>
  <c r="I4639" i="14"/>
  <c r="B4639" i="14" s="1"/>
  <c r="I4638" i="14"/>
  <c r="B4638" i="14" s="1"/>
  <c r="I4637" i="14"/>
  <c r="B4637" i="14" s="1"/>
  <c r="I4636" i="14"/>
  <c r="B4636" i="14" s="1"/>
  <c r="I4635" i="14"/>
  <c r="B4635" i="14" s="1"/>
  <c r="I4634" i="14"/>
  <c r="B4634" i="14" s="1"/>
  <c r="I4633" i="14"/>
  <c r="B4633" i="14" s="1"/>
  <c r="I4632" i="14"/>
  <c r="B4632" i="14" s="1"/>
  <c r="I4631" i="14"/>
  <c r="B4631" i="14" s="1"/>
  <c r="I4630" i="14"/>
  <c r="B4630" i="14" s="1"/>
  <c r="I4629" i="14"/>
  <c r="B4629" i="14" s="1"/>
  <c r="I4628" i="14"/>
  <c r="B4628" i="14" s="1"/>
  <c r="I4627" i="14"/>
  <c r="B4627" i="14" s="1"/>
  <c r="I4626" i="14"/>
  <c r="B4626" i="14" s="1"/>
  <c r="I4625" i="14"/>
  <c r="B4625" i="14" s="1"/>
  <c r="I4624" i="14"/>
  <c r="B4624" i="14" s="1"/>
  <c r="I4623" i="14"/>
  <c r="B4623" i="14" s="1"/>
  <c r="I4622" i="14"/>
  <c r="B4622" i="14" s="1"/>
  <c r="I4621" i="14"/>
  <c r="B4621" i="14" s="1"/>
  <c r="I4620" i="14"/>
  <c r="B4620" i="14" s="1"/>
  <c r="I4619" i="14"/>
  <c r="B4619" i="14" s="1"/>
  <c r="I4618" i="14"/>
  <c r="B4618" i="14" s="1"/>
  <c r="I4617" i="14"/>
  <c r="B4617" i="14" s="1"/>
  <c r="I4616" i="14"/>
  <c r="B4616" i="14" s="1"/>
  <c r="I4615" i="14"/>
  <c r="B4615" i="14" s="1"/>
  <c r="I4614" i="14"/>
  <c r="B4614" i="14" s="1"/>
  <c r="I4613" i="14"/>
  <c r="B4613" i="14" s="1"/>
  <c r="I4612" i="14"/>
  <c r="B4612" i="14" s="1"/>
  <c r="I4611" i="14"/>
  <c r="B4611" i="14" s="1"/>
  <c r="I4610" i="14"/>
  <c r="B4610" i="14" s="1"/>
  <c r="I4609" i="14"/>
  <c r="B4609" i="14" s="1"/>
  <c r="I4608" i="14"/>
  <c r="B4608" i="14" s="1"/>
  <c r="I4607" i="14"/>
  <c r="B4607" i="14" s="1"/>
  <c r="I4606" i="14"/>
  <c r="B4606" i="14" s="1"/>
  <c r="I4605" i="14"/>
  <c r="B4605" i="14" s="1"/>
  <c r="I4604" i="14"/>
  <c r="B4604" i="14" s="1"/>
  <c r="I4603" i="14"/>
  <c r="B4603" i="14" s="1"/>
  <c r="I4602" i="14"/>
  <c r="B4602" i="14" s="1"/>
  <c r="I4601" i="14"/>
  <c r="B4601" i="14" s="1"/>
  <c r="I4600" i="14"/>
  <c r="B4600" i="14" s="1"/>
  <c r="I4599" i="14"/>
  <c r="B4599" i="14" s="1"/>
  <c r="I4598" i="14"/>
  <c r="B4598" i="14" s="1"/>
  <c r="I4597" i="14"/>
  <c r="B4597" i="14" s="1"/>
  <c r="I4596" i="14"/>
  <c r="B4596" i="14" s="1"/>
  <c r="I4595" i="14"/>
  <c r="B4595" i="14" s="1"/>
  <c r="I4594" i="14"/>
  <c r="B4594" i="14" s="1"/>
  <c r="I4593" i="14"/>
  <c r="B4593" i="14" s="1"/>
  <c r="I4592" i="14"/>
  <c r="B4592" i="14" s="1"/>
  <c r="I4591" i="14"/>
  <c r="B4591" i="14" s="1"/>
  <c r="I4590" i="14"/>
  <c r="B4590" i="14" s="1"/>
  <c r="I4589" i="14"/>
  <c r="B4589" i="14" s="1"/>
  <c r="I4588" i="14"/>
  <c r="B4588" i="14" s="1"/>
  <c r="I4587" i="14"/>
  <c r="B4587" i="14" s="1"/>
  <c r="I4586" i="14"/>
  <c r="B4586" i="14" s="1"/>
  <c r="I4585" i="14"/>
  <c r="B4585" i="14" s="1"/>
  <c r="I4584" i="14"/>
  <c r="B4584" i="14" s="1"/>
  <c r="I4583" i="14"/>
  <c r="B4583" i="14" s="1"/>
  <c r="I4582" i="14"/>
  <c r="B4582" i="14" s="1"/>
  <c r="I4581" i="14"/>
  <c r="B4581" i="14" s="1"/>
  <c r="I4580" i="14"/>
  <c r="B4580" i="14" s="1"/>
  <c r="I4579" i="14"/>
  <c r="B4579" i="14" s="1"/>
  <c r="I4578" i="14"/>
  <c r="B4578" i="14" s="1"/>
  <c r="I4577" i="14"/>
  <c r="B4577" i="14" s="1"/>
  <c r="I4576" i="14"/>
  <c r="B4576" i="14" s="1"/>
  <c r="I4575" i="14"/>
  <c r="B4575" i="14" s="1"/>
  <c r="I4574" i="14"/>
  <c r="B4574" i="14" s="1"/>
  <c r="I4573" i="14"/>
  <c r="B4573" i="14" s="1"/>
  <c r="I4572" i="14"/>
  <c r="B4572" i="14" s="1"/>
  <c r="I4571" i="14"/>
  <c r="B4571" i="14" s="1"/>
  <c r="I4570" i="14"/>
  <c r="B4570" i="14" s="1"/>
  <c r="I4569" i="14"/>
  <c r="B4569" i="14" s="1"/>
  <c r="I4568" i="14"/>
  <c r="B4568" i="14" s="1"/>
  <c r="I4567" i="14"/>
  <c r="B4567" i="14" s="1"/>
  <c r="I4566" i="14"/>
  <c r="B4566" i="14" s="1"/>
  <c r="I4565" i="14"/>
  <c r="B4565" i="14" s="1"/>
  <c r="I4564" i="14"/>
  <c r="B4564" i="14" s="1"/>
  <c r="I4563" i="14"/>
  <c r="B4563" i="14" s="1"/>
  <c r="I4562" i="14"/>
  <c r="B4562" i="14" s="1"/>
  <c r="I4561" i="14"/>
  <c r="B4561" i="14" s="1"/>
  <c r="I4560" i="14"/>
  <c r="B4560" i="14" s="1"/>
  <c r="I4559" i="14"/>
  <c r="B4559" i="14" s="1"/>
  <c r="I4558" i="14"/>
  <c r="B4558" i="14" s="1"/>
  <c r="I4557" i="14"/>
  <c r="B4557" i="14" s="1"/>
  <c r="I4556" i="14"/>
  <c r="B4556" i="14" s="1"/>
  <c r="I4555" i="14"/>
  <c r="B4555" i="14" s="1"/>
  <c r="I4554" i="14"/>
  <c r="B4554" i="14" s="1"/>
  <c r="I4553" i="14"/>
  <c r="B4553" i="14" s="1"/>
  <c r="I4552" i="14"/>
  <c r="B4552" i="14" s="1"/>
  <c r="I4551" i="14"/>
  <c r="B4551" i="14" s="1"/>
  <c r="I4550" i="14"/>
  <c r="B4550" i="14" s="1"/>
  <c r="I4549" i="14"/>
  <c r="B4549" i="14" s="1"/>
  <c r="I4548" i="14"/>
  <c r="B4548" i="14" s="1"/>
  <c r="I4547" i="14"/>
  <c r="B4547" i="14" s="1"/>
  <c r="I4546" i="14"/>
  <c r="B4546" i="14" s="1"/>
  <c r="I4545" i="14"/>
  <c r="B4545" i="14" s="1"/>
  <c r="I4544" i="14"/>
  <c r="B4544" i="14" s="1"/>
  <c r="I4543" i="14"/>
  <c r="B4543" i="14" s="1"/>
  <c r="I4542" i="14"/>
  <c r="B4542" i="14" s="1"/>
  <c r="I4541" i="14"/>
  <c r="B4541" i="14" s="1"/>
  <c r="I4540" i="14"/>
  <c r="B4540" i="14" s="1"/>
  <c r="I4539" i="14"/>
  <c r="B4539" i="14" s="1"/>
  <c r="I4538" i="14"/>
  <c r="B4538" i="14" s="1"/>
  <c r="I4537" i="14"/>
  <c r="B4537" i="14" s="1"/>
  <c r="I4536" i="14"/>
  <c r="B4536" i="14" s="1"/>
  <c r="I4535" i="14"/>
  <c r="B4535" i="14" s="1"/>
  <c r="I4534" i="14"/>
  <c r="B4534" i="14" s="1"/>
  <c r="I4533" i="14"/>
  <c r="B4533" i="14" s="1"/>
  <c r="I4532" i="14"/>
  <c r="B4532" i="14" s="1"/>
  <c r="I4531" i="14"/>
  <c r="B4531" i="14" s="1"/>
  <c r="I4530" i="14"/>
  <c r="B4530" i="14" s="1"/>
  <c r="I4529" i="14"/>
  <c r="B4529" i="14" s="1"/>
  <c r="I4528" i="14"/>
  <c r="B4528" i="14" s="1"/>
  <c r="I4527" i="14"/>
  <c r="B4527" i="14" s="1"/>
  <c r="I4526" i="14"/>
  <c r="B4526" i="14" s="1"/>
  <c r="I4525" i="14"/>
  <c r="B4525" i="14" s="1"/>
  <c r="I4524" i="14"/>
  <c r="B4524" i="14" s="1"/>
  <c r="I4523" i="14"/>
  <c r="B4523" i="14" s="1"/>
  <c r="I4522" i="14"/>
  <c r="B4522" i="14" s="1"/>
  <c r="I4521" i="14"/>
  <c r="B4521" i="14" s="1"/>
  <c r="I4520" i="14"/>
  <c r="B4520" i="14" s="1"/>
  <c r="I4519" i="14"/>
  <c r="B4519" i="14" s="1"/>
  <c r="I4518" i="14"/>
  <c r="B4518" i="14" s="1"/>
  <c r="I4517" i="14"/>
  <c r="B4517" i="14" s="1"/>
  <c r="I4516" i="14"/>
  <c r="B4516" i="14" s="1"/>
  <c r="I4515" i="14"/>
  <c r="B4515" i="14" s="1"/>
  <c r="I4514" i="14"/>
  <c r="B4514" i="14" s="1"/>
  <c r="I4513" i="14"/>
  <c r="B4513" i="14" s="1"/>
  <c r="I4512" i="14"/>
  <c r="B4512" i="14" s="1"/>
  <c r="I4511" i="14"/>
  <c r="B4511" i="14" s="1"/>
  <c r="I4510" i="14"/>
  <c r="B4510" i="14" s="1"/>
  <c r="I4509" i="14"/>
  <c r="B4509" i="14" s="1"/>
  <c r="I4508" i="14"/>
  <c r="B4508" i="14" s="1"/>
  <c r="I4507" i="14"/>
  <c r="B4507" i="14" s="1"/>
  <c r="I4506" i="14"/>
  <c r="B4506" i="14" s="1"/>
  <c r="I4505" i="14"/>
  <c r="B4505" i="14" s="1"/>
  <c r="I4504" i="14"/>
  <c r="B4504" i="14" s="1"/>
  <c r="I4503" i="14"/>
  <c r="B4503" i="14" s="1"/>
  <c r="I4502" i="14"/>
  <c r="B4502" i="14" s="1"/>
  <c r="I4501" i="14"/>
  <c r="B4501" i="14" s="1"/>
  <c r="I4500" i="14"/>
  <c r="B4500" i="14" s="1"/>
  <c r="I4499" i="14"/>
  <c r="B4499" i="14" s="1"/>
  <c r="I4498" i="14"/>
  <c r="B4498" i="14" s="1"/>
  <c r="I4497" i="14"/>
  <c r="B4497" i="14" s="1"/>
  <c r="I4496" i="14"/>
  <c r="B4496" i="14" s="1"/>
  <c r="I4495" i="14"/>
  <c r="B4495" i="14" s="1"/>
  <c r="I4494" i="14"/>
  <c r="B4494" i="14" s="1"/>
  <c r="I4493" i="14"/>
  <c r="B4493" i="14" s="1"/>
  <c r="I4492" i="14"/>
  <c r="B4492" i="14" s="1"/>
  <c r="I4491" i="14"/>
  <c r="B4491" i="14" s="1"/>
  <c r="I4490" i="14"/>
  <c r="B4490" i="14" s="1"/>
  <c r="I4489" i="14"/>
  <c r="B4489" i="14" s="1"/>
  <c r="I4488" i="14"/>
  <c r="B4488" i="14" s="1"/>
  <c r="I4487" i="14"/>
  <c r="B4487" i="14" s="1"/>
  <c r="I4486" i="14"/>
  <c r="B4486" i="14" s="1"/>
  <c r="I4485" i="14"/>
  <c r="B4485" i="14" s="1"/>
  <c r="I4484" i="14"/>
  <c r="B4484" i="14" s="1"/>
  <c r="I4483" i="14"/>
  <c r="B4483" i="14" s="1"/>
  <c r="I4482" i="14"/>
  <c r="B4482" i="14" s="1"/>
  <c r="I4481" i="14"/>
  <c r="B4481" i="14" s="1"/>
  <c r="I4480" i="14"/>
  <c r="B4480" i="14" s="1"/>
  <c r="I4479" i="14"/>
  <c r="B4479" i="14" s="1"/>
  <c r="I4478" i="14"/>
  <c r="B4478" i="14" s="1"/>
  <c r="I4477" i="14"/>
  <c r="B4477" i="14" s="1"/>
  <c r="I4476" i="14"/>
  <c r="B4476" i="14" s="1"/>
  <c r="I4475" i="14"/>
  <c r="B4475" i="14" s="1"/>
  <c r="I4474" i="14"/>
  <c r="B4474" i="14" s="1"/>
  <c r="I4473" i="14"/>
  <c r="B4473" i="14" s="1"/>
  <c r="I4472" i="14"/>
  <c r="B4472" i="14" s="1"/>
  <c r="I4471" i="14"/>
  <c r="B4471" i="14" s="1"/>
  <c r="I4470" i="14"/>
  <c r="B4470" i="14" s="1"/>
  <c r="I4469" i="14"/>
  <c r="B4469" i="14" s="1"/>
  <c r="I4468" i="14"/>
  <c r="B4468" i="14" s="1"/>
  <c r="I4467" i="14"/>
  <c r="B4467" i="14" s="1"/>
  <c r="I4466" i="14"/>
  <c r="B4466" i="14" s="1"/>
  <c r="I4465" i="14"/>
  <c r="B4465" i="14" s="1"/>
  <c r="I4464" i="14"/>
  <c r="B4464" i="14" s="1"/>
  <c r="I4463" i="14"/>
  <c r="B4463" i="14" s="1"/>
  <c r="I4462" i="14"/>
  <c r="B4462" i="14" s="1"/>
  <c r="I4461" i="14"/>
  <c r="B4461" i="14" s="1"/>
  <c r="I4460" i="14"/>
  <c r="B4460" i="14" s="1"/>
  <c r="I4459" i="14"/>
  <c r="B4459" i="14" s="1"/>
  <c r="I4458" i="14"/>
  <c r="B4458" i="14" s="1"/>
  <c r="I4457" i="14"/>
  <c r="B4457" i="14" s="1"/>
  <c r="I4456" i="14"/>
  <c r="B4456" i="14" s="1"/>
  <c r="I4455" i="14"/>
  <c r="B4455" i="14" s="1"/>
  <c r="I4454" i="14"/>
  <c r="B4454" i="14" s="1"/>
  <c r="I4453" i="14"/>
  <c r="B4453" i="14" s="1"/>
  <c r="I4452" i="14"/>
  <c r="B4452" i="14" s="1"/>
  <c r="I4451" i="14"/>
  <c r="B4451" i="14" s="1"/>
  <c r="I4450" i="14"/>
  <c r="B4450" i="14" s="1"/>
  <c r="I4449" i="14"/>
  <c r="B4449" i="14" s="1"/>
  <c r="I4448" i="14"/>
  <c r="B4448" i="14" s="1"/>
  <c r="I4447" i="14"/>
  <c r="B4447" i="14" s="1"/>
  <c r="I4446" i="14"/>
  <c r="B4446" i="14" s="1"/>
  <c r="I4445" i="14"/>
  <c r="B4445" i="14" s="1"/>
  <c r="I4444" i="14"/>
  <c r="B4444" i="14" s="1"/>
  <c r="I4443" i="14"/>
  <c r="B4443" i="14" s="1"/>
  <c r="I4442" i="14"/>
  <c r="B4442" i="14" s="1"/>
  <c r="I4441" i="14"/>
  <c r="B4441" i="14" s="1"/>
  <c r="I4440" i="14"/>
  <c r="B4440" i="14" s="1"/>
  <c r="I4439" i="14"/>
  <c r="B4439" i="14" s="1"/>
  <c r="I4438" i="14"/>
  <c r="B4438" i="14" s="1"/>
  <c r="I4437" i="14"/>
  <c r="B4437" i="14" s="1"/>
  <c r="I4436" i="14"/>
  <c r="B4436" i="14" s="1"/>
  <c r="I4435" i="14"/>
  <c r="B4435" i="14" s="1"/>
  <c r="I4434" i="14"/>
  <c r="B4434" i="14" s="1"/>
  <c r="I4433" i="14"/>
  <c r="B4433" i="14" s="1"/>
  <c r="I4432" i="14"/>
  <c r="B4432" i="14" s="1"/>
  <c r="I4431" i="14"/>
  <c r="B4431" i="14" s="1"/>
  <c r="I4430" i="14"/>
  <c r="B4430" i="14" s="1"/>
  <c r="I4429" i="14"/>
  <c r="B4429" i="14" s="1"/>
  <c r="I4428" i="14"/>
  <c r="B4428" i="14" s="1"/>
  <c r="I4427" i="14"/>
  <c r="B4427" i="14" s="1"/>
  <c r="I4426" i="14"/>
  <c r="B4426" i="14" s="1"/>
  <c r="I4425" i="14"/>
  <c r="B4425" i="14" s="1"/>
  <c r="I4424" i="14"/>
  <c r="B4424" i="14" s="1"/>
  <c r="I4423" i="14"/>
  <c r="B4423" i="14" s="1"/>
  <c r="I4422" i="14"/>
  <c r="B4422" i="14" s="1"/>
  <c r="I4421" i="14"/>
  <c r="B4421" i="14" s="1"/>
  <c r="I4420" i="14"/>
  <c r="B4420" i="14" s="1"/>
  <c r="I4419" i="14"/>
  <c r="B4419" i="14" s="1"/>
  <c r="I4418" i="14"/>
  <c r="B4418" i="14" s="1"/>
  <c r="I4417" i="14"/>
  <c r="B4417" i="14" s="1"/>
  <c r="I4416" i="14"/>
  <c r="B4416" i="14" s="1"/>
  <c r="I4415" i="14"/>
  <c r="B4415" i="14" s="1"/>
  <c r="I4414" i="14"/>
  <c r="B4414" i="14" s="1"/>
  <c r="I4413" i="14"/>
  <c r="B4413" i="14" s="1"/>
  <c r="I4412" i="14"/>
  <c r="B4412" i="14" s="1"/>
  <c r="I4411" i="14"/>
  <c r="B4411" i="14" s="1"/>
  <c r="I4410" i="14"/>
  <c r="B4410" i="14" s="1"/>
  <c r="I4409" i="14"/>
  <c r="B4409" i="14" s="1"/>
  <c r="I4408" i="14"/>
  <c r="B4408" i="14" s="1"/>
  <c r="I4407" i="14"/>
  <c r="B4407" i="14" s="1"/>
  <c r="I4406" i="14"/>
  <c r="B4406" i="14" s="1"/>
  <c r="I4405" i="14"/>
  <c r="B4405" i="14" s="1"/>
  <c r="I4404" i="14"/>
  <c r="B4404" i="14" s="1"/>
  <c r="I4403" i="14"/>
  <c r="B4403" i="14" s="1"/>
  <c r="I4402" i="14"/>
  <c r="B4402" i="14" s="1"/>
  <c r="I4401" i="14"/>
  <c r="B4401" i="14" s="1"/>
  <c r="I4400" i="14"/>
  <c r="B4400" i="14" s="1"/>
  <c r="I4399" i="14"/>
  <c r="B4399" i="14" s="1"/>
  <c r="I4398" i="14"/>
  <c r="B4398" i="14" s="1"/>
  <c r="I4397" i="14"/>
  <c r="B4397" i="14" s="1"/>
  <c r="I4396" i="14"/>
  <c r="B4396" i="14" s="1"/>
  <c r="I4395" i="14"/>
  <c r="B4395" i="14" s="1"/>
  <c r="I4394" i="14"/>
  <c r="B4394" i="14" s="1"/>
  <c r="I4393" i="14"/>
  <c r="B4393" i="14" s="1"/>
  <c r="I4392" i="14"/>
  <c r="B4392" i="14" s="1"/>
  <c r="I4391" i="14"/>
  <c r="B4391" i="14" s="1"/>
  <c r="I4390" i="14"/>
  <c r="B4390" i="14" s="1"/>
  <c r="I4389" i="14"/>
  <c r="B4389" i="14" s="1"/>
  <c r="I4388" i="14"/>
  <c r="B4388" i="14" s="1"/>
  <c r="I4387" i="14"/>
  <c r="B4387" i="14" s="1"/>
  <c r="I4386" i="14"/>
  <c r="B4386" i="14" s="1"/>
  <c r="I4385" i="14"/>
  <c r="B4385" i="14" s="1"/>
  <c r="I4384" i="14"/>
  <c r="B4384" i="14" s="1"/>
  <c r="I4383" i="14"/>
  <c r="B4383" i="14" s="1"/>
  <c r="I4382" i="14"/>
  <c r="B4382" i="14" s="1"/>
  <c r="I4381" i="14"/>
  <c r="B4381" i="14" s="1"/>
  <c r="I4380" i="14"/>
  <c r="B4380" i="14" s="1"/>
  <c r="I4379" i="14"/>
  <c r="B4379" i="14" s="1"/>
  <c r="I4378" i="14"/>
  <c r="B4378" i="14" s="1"/>
  <c r="I4377" i="14"/>
  <c r="B4377" i="14" s="1"/>
  <c r="I4376" i="14"/>
  <c r="B4376" i="14" s="1"/>
  <c r="I4375" i="14"/>
  <c r="B4375" i="14" s="1"/>
  <c r="I4374" i="14"/>
  <c r="B4374" i="14" s="1"/>
  <c r="I4373" i="14"/>
  <c r="B4373" i="14" s="1"/>
  <c r="I4372" i="14"/>
  <c r="B4372" i="14" s="1"/>
  <c r="I4371" i="14"/>
  <c r="B4371" i="14" s="1"/>
  <c r="I4370" i="14"/>
  <c r="B4370" i="14" s="1"/>
  <c r="I4369" i="14"/>
  <c r="B4369" i="14" s="1"/>
  <c r="I4368" i="14"/>
  <c r="B4368" i="14" s="1"/>
  <c r="I4367" i="14"/>
  <c r="B4367" i="14" s="1"/>
  <c r="I4366" i="14"/>
  <c r="B4366" i="14" s="1"/>
  <c r="I4365" i="14"/>
  <c r="B4365" i="14" s="1"/>
  <c r="I4364" i="14"/>
  <c r="B4364" i="14" s="1"/>
  <c r="I4363" i="14"/>
  <c r="B4363" i="14" s="1"/>
  <c r="I4362" i="14"/>
  <c r="B4362" i="14" s="1"/>
  <c r="I4361" i="14"/>
  <c r="B4361" i="14" s="1"/>
  <c r="I4360" i="14"/>
  <c r="B4360" i="14" s="1"/>
  <c r="I4359" i="14"/>
  <c r="B4359" i="14" s="1"/>
  <c r="I4358" i="14"/>
  <c r="B4358" i="14" s="1"/>
  <c r="I4357" i="14"/>
  <c r="B4357" i="14" s="1"/>
  <c r="I4356" i="14"/>
  <c r="B4356" i="14" s="1"/>
  <c r="I4355" i="14"/>
  <c r="B4355" i="14" s="1"/>
  <c r="I4354" i="14"/>
  <c r="B4354" i="14" s="1"/>
  <c r="I4353" i="14"/>
  <c r="B4353" i="14" s="1"/>
  <c r="I4352" i="14"/>
  <c r="B4352" i="14" s="1"/>
  <c r="I4351" i="14"/>
  <c r="B4351" i="14" s="1"/>
  <c r="I4350" i="14"/>
  <c r="B4350" i="14" s="1"/>
  <c r="I4349" i="14"/>
  <c r="B4349" i="14" s="1"/>
  <c r="I4348" i="14"/>
  <c r="B4348" i="14" s="1"/>
  <c r="I4347" i="14"/>
  <c r="B4347" i="14" s="1"/>
  <c r="I4346" i="14"/>
  <c r="B4346" i="14" s="1"/>
  <c r="I4345" i="14"/>
  <c r="B4345" i="14" s="1"/>
  <c r="I4344" i="14"/>
  <c r="B4344" i="14" s="1"/>
  <c r="I4343" i="14"/>
  <c r="B4343" i="14" s="1"/>
  <c r="I4342" i="14"/>
  <c r="B4342" i="14" s="1"/>
  <c r="I4341" i="14"/>
  <c r="B4341" i="14" s="1"/>
  <c r="I4340" i="14"/>
  <c r="B4340" i="14" s="1"/>
  <c r="I4339" i="14"/>
  <c r="B4339" i="14" s="1"/>
  <c r="I4338" i="14"/>
  <c r="B4338" i="14" s="1"/>
  <c r="I4337" i="14"/>
  <c r="B4337" i="14" s="1"/>
  <c r="I4336" i="14"/>
  <c r="B4336" i="14" s="1"/>
  <c r="I4335" i="14"/>
  <c r="B4335" i="14" s="1"/>
  <c r="I4334" i="14"/>
  <c r="B4334" i="14" s="1"/>
  <c r="I4333" i="14"/>
  <c r="B4333" i="14" s="1"/>
  <c r="I4332" i="14"/>
  <c r="B4332" i="14" s="1"/>
  <c r="I4331" i="14"/>
  <c r="B4331" i="14" s="1"/>
  <c r="I4330" i="14"/>
  <c r="B4330" i="14" s="1"/>
  <c r="I4329" i="14"/>
  <c r="B4329" i="14" s="1"/>
  <c r="I4328" i="14"/>
  <c r="B4328" i="14" s="1"/>
  <c r="I4327" i="14"/>
  <c r="B4327" i="14" s="1"/>
  <c r="I4326" i="14"/>
  <c r="B4326" i="14" s="1"/>
  <c r="I4325" i="14"/>
  <c r="B4325" i="14" s="1"/>
  <c r="I4324" i="14"/>
  <c r="B4324" i="14" s="1"/>
  <c r="I4323" i="14"/>
  <c r="B4323" i="14" s="1"/>
  <c r="I4322" i="14"/>
  <c r="B4322" i="14" s="1"/>
  <c r="I4321" i="14"/>
  <c r="B4321" i="14" s="1"/>
  <c r="I4320" i="14"/>
  <c r="B4320" i="14" s="1"/>
  <c r="I4319" i="14"/>
  <c r="B4319" i="14" s="1"/>
  <c r="I4318" i="14"/>
  <c r="B4318" i="14" s="1"/>
  <c r="I4317" i="14"/>
  <c r="B4317" i="14" s="1"/>
  <c r="I4316" i="14"/>
  <c r="B4316" i="14" s="1"/>
  <c r="I4315" i="14"/>
  <c r="B4315" i="14" s="1"/>
  <c r="I4314" i="14"/>
  <c r="B4314" i="14" s="1"/>
  <c r="I4313" i="14"/>
  <c r="B4313" i="14" s="1"/>
  <c r="I4312" i="14"/>
  <c r="B4312" i="14" s="1"/>
  <c r="I4311" i="14"/>
  <c r="B4311" i="14" s="1"/>
  <c r="I4310" i="14"/>
  <c r="B4310" i="14" s="1"/>
  <c r="I4309" i="14"/>
  <c r="B4309" i="14" s="1"/>
  <c r="I4308" i="14"/>
  <c r="B4308" i="14" s="1"/>
  <c r="I4307" i="14"/>
  <c r="B4307" i="14" s="1"/>
  <c r="I4306" i="14"/>
  <c r="B4306" i="14" s="1"/>
  <c r="I4305" i="14"/>
  <c r="B4305" i="14" s="1"/>
  <c r="I4304" i="14"/>
  <c r="B4304" i="14" s="1"/>
  <c r="I4303" i="14"/>
  <c r="B4303" i="14" s="1"/>
  <c r="I4302" i="14"/>
  <c r="B4302" i="14" s="1"/>
  <c r="I4301" i="14"/>
  <c r="B4301" i="14" s="1"/>
  <c r="I4300" i="14"/>
  <c r="B4300" i="14" s="1"/>
  <c r="I4299" i="14"/>
  <c r="B4299" i="14" s="1"/>
  <c r="I4298" i="14"/>
  <c r="B4298" i="14" s="1"/>
  <c r="I4297" i="14"/>
  <c r="B4297" i="14" s="1"/>
  <c r="I4296" i="14"/>
  <c r="B4296" i="14" s="1"/>
  <c r="I4295" i="14"/>
  <c r="B4295" i="14" s="1"/>
  <c r="I4294" i="14"/>
  <c r="B4294" i="14" s="1"/>
  <c r="I4293" i="14"/>
  <c r="B4293" i="14" s="1"/>
  <c r="I4292" i="14"/>
  <c r="B4292" i="14" s="1"/>
  <c r="I4291" i="14"/>
  <c r="B4291" i="14" s="1"/>
  <c r="I4290" i="14"/>
  <c r="B4290" i="14" s="1"/>
  <c r="I4289" i="14"/>
  <c r="B4289" i="14" s="1"/>
  <c r="I4288" i="14"/>
  <c r="B4288" i="14" s="1"/>
  <c r="I4287" i="14"/>
  <c r="B4287" i="14" s="1"/>
  <c r="I4286" i="14"/>
  <c r="B4286" i="14" s="1"/>
  <c r="I4285" i="14"/>
  <c r="B4285" i="14" s="1"/>
  <c r="I4284" i="14"/>
  <c r="B4284" i="14" s="1"/>
  <c r="I4283" i="14"/>
  <c r="B4283" i="14" s="1"/>
  <c r="I4282" i="14"/>
  <c r="B4282" i="14" s="1"/>
  <c r="I4281" i="14"/>
  <c r="B4281" i="14" s="1"/>
  <c r="I4280" i="14"/>
  <c r="B4280" i="14" s="1"/>
  <c r="I4279" i="14"/>
  <c r="B4279" i="14" s="1"/>
  <c r="I4278" i="14"/>
  <c r="B4278" i="14" s="1"/>
  <c r="I4277" i="14"/>
  <c r="B4277" i="14" s="1"/>
  <c r="I4276" i="14"/>
  <c r="B4276" i="14" s="1"/>
  <c r="I4275" i="14"/>
  <c r="B4275" i="14" s="1"/>
  <c r="I4274" i="14"/>
  <c r="B4274" i="14" s="1"/>
  <c r="I4273" i="14"/>
  <c r="B4273" i="14" s="1"/>
  <c r="I4272" i="14"/>
  <c r="B4272" i="14" s="1"/>
  <c r="I4271" i="14"/>
  <c r="B4271" i="14" s="1"/>
  <c r="I4270" i="14"/>
  <c r="B4270" i="14" s="1"/>
  <c r="I4269" i="14"/>
  <c r="B4269" i="14" s="1"/>
  <c r="I4268" i="14"/>
  <c r="B4268" i="14" s="1"/>
  <c r="I4267" i="14"/>
  <c r="B4267" i="14" s="1"/>
  <c r="I4266" i="14"/>
  <c r="B4266" i="14" s="1"/>
  <c r="I4265" i="14"/>
  <c r="B4265" i="14" s="1"/>
  <c r="I4264" i="14"/>
  <c r="B4264" i="14" s="1"/>
  <c r="I4263" i="14"/>
  <c r="B4263" i="14" s="1"/>
  <c r="I4262" i="14"/>
  <c r="B4262" i="14" s="1"/>
  <c r="I4261" i="14"/>
  <c r="B4261" i="14" s="1"/>
  <c r="I4260" i="14"/>
  <c r="B4260" i="14" s="1"/>
  <c r="I4259" i="14"/>
  <c r="B4259" i="14" s="1"/>
  <c r="I4258" i="14"/>
  <c r="B4258" i="14" s="1"/>
  <c r="I4257" i="14"/>
  <c r="B4257" i="14" s="1"/>
  <c r="I4256" i="14"/>
  <c r="B4256" i="14" s="1"/>
  <c r="I4255" i="14"/>
  <c r="B4255" i="14" s="1"/>
  <c r="I4254" i="14"/>
  <c r="B4254" i="14" s="1"/>
  <c r="I4253" i="14"/>
  <c r="B4253" i="14" s="1"/>
  <c r="I4252" i="14"/>
  <c r="B4252" i="14" s="1"/>
  <c r="I4251" i="14"/>
  <c r="B4251" i="14" s="1"/>
  <c r="I4250" i="14"/>
  <c r="B4250" i="14" s="1"/>
  <c r="I4249" i="14"/>
  <c r="B4249" i="14" s="1"/>
  <c r="I4248" i="14"/>
  <c r="B4248" i="14" s="1"/>
  <c r="I4247" i="14"/>
  <c r="B4247" i="14" s="1"/>
  <c r="I4246" i="14"/>
  <c r="B4246" i="14" s="1"/>
  <c r="I4245" i="14"/>
  <c r="B4245" i="14" s="1"/>
  <c r="I4244" i="14"/>
  <c r="B4244" i="14" s="1"/>
  <c r="I4243" i="14"/>
  <c r="B4243" i="14" s="1"/>
  <c r="I4242" i="14"/>
  <c r="B4242" i="14" s="1"/>
  <c r="I4241" i="14"/>
  <c r="B4241" i="14" s="1"/>
  <c r="I4240" i="14"/>
  <c r="B4240" i="14" s="1"/>
  <c r="I4239" i="14"/>
  <c r="B4239" i="14" s="1"/>
  <c r="I4238" i="14"/>
  <c r="B4238" i="14" s="1"/>
  <c r="I4237" i="14"/>
  <c r="B4237" i="14" s="1"/>
  <c r="I4236" i="14"/>
  <c r="B4236" i="14" s="1"/>
  <c r="I4235" i="14"/>
  <c r="B4235" i="14" s="1"/>
  <c r="I4234" i="14"/>
  <c r="B4234" i="14" s="1"/>
  <c r="I4233" i="14"/>
  <c r="B4233" i="14" s="1"/>
  <c r="I4232" i="14"/>
  <c r="B4232" i="14" s="1"/>
  <c r="I4231" i="14"/>
  <c r="B4231" i="14" s="1"/>
  <c r="I4230" i="14"/>
  <c r="B4230" i="14" s="1"/>
  <c r="I4229" i="14"/>
  <c r="B4229" i="14" s="1"/>
  <c r="I4228" i="14"/>
  <c r="B4228" i="14" s="1"/>
  <c r="I4227" i="14"/>
  <c r="B4227" i="14" s="1"/>
  <c r="I4226" i="14"/>
  <c r="B4226" i="14" s="1"/>
  <c r="I4225" i="14"/>
  <c r="B4225" i="14" s="1"/>
  <c r="I4224" i="14"/>
  <c r="B4224" i="14" s="1"/>
  <c r="I4223" i="14"/>
  <c r="B4223" i="14" s="1"/>
  <c r="I4222" i="14"/>
  <c r="B4222" i="14" s="1"/>
  <c r="I4221" i="14"/>
  <c r="B4221" i="14" s="1"/>
  <c r="I4220" i="14"/>
  <c r="B4220" i="14" s="1"/>
  <c r="I4219" i="14"/>
  <c r="B4219" i="14" s="1"/>
  <c r="I4218" i="14"/>
  <c r="B4218" i="14" s="1"/>
  <c r="I4217" i="14"/>
  <c r="B4217" i="14" s="1"/>
  <c r="I4216" i="14"/>
  <c r="B4216" i="14" s="1"/>
  <c r="I4215" i="14"/>
  <c r="B4215" i="14" s="1"/>
  <c r="I4214" i="14"/>
  <c r="B4214" i="14" s="1"/>
  <c r="I4213" i="14"/>
  <c r="B4213" i="14" s="1"/>
  <c r="I4212" i="14"/>
  <c r="B4212" i="14" s="1"/>
  <c r="I4211" i="14"/>
  <c r="B4211" i="14" s="1"/>
  <c r="I4210" i="14"/>
  <c r="B4210" i="14" s="1"/>
  <c r="I4209" i="14"/>
  <c r="B4209" i="14" s="1"/>
  <c r="I4208" i="14"/>
  <c r="B4208" i="14" s="1"/>
  <c r="I4207" i="14"/>
  <c r="B4207" i="14" s="1"/>
  <c r="I4206" i="14"/>
  <c r="B4206" i="14" s="1"/>
  <c r="I4205" i="14"/>
  <c r="B4205" i="14" s="1"/>
  <c r="I4204" i="14"/>
  <c r="B4204" i="14" s="1"/>
  <c r="I4203" i="14"/>
  <c r="B4203" i="14" s="1"/>
  <c r="I4202" i="14"/>
  <c r="B4202" i="14" s="1"/>
  <c r="I4201" i="14"/>
  <c r="B4201" i="14" s="1"/>
  <c r="I4200" i="14"/>
  <c r="B4200" i="14" s="1"/>
  <c r="I4199" i="14"/>
  <c r="B4199" i="14" s="1"/>
  <c r="I4198" i="14"/>
  <c r="B4198" i="14" s="1"/>
  <c r="I4197" i="14"/>
  <c r="B4197" i="14" s="1"/>
  <c r="I4196" i="14"/>
  <c r="B4196" i="14" s="1"/>
  <c r="I4195" i="14"/>
  <c r="B4195" i="14" s="1"/>
  <c r="I4194" i="14"/>
  <c r="B4194" i="14" s="1"/>
  <c r="I4193" i="14"/>
  <c r="B4193" i="14" s="1"/>
  <c r="I4192" i="14"/>
  <c r="B4192" i="14" s="1"/>
  <c r="I4191" i="14"/>
  <c r="B4191" i="14" s="1"/>
  <c r="I4190" i="14"/>
  <c r="B4190" i="14" s="1"/>
  <c r="I4189" i="14"/>
  <c r="B4189" i="14" s="1"/>
  <c r="I4188" i="14"/>
  <c r="B4188" i="14" s="1"/>
  <c r="I4187" i="14"/>
  <c r="B4187" i="14" s="1"/>
  <c r="I4186" i="14"/>
  <c r="B4186" i="14" s="1"/>
  <c r="I4185" i="14"/>
  <c r="B4185" i="14" s="1"/>
  <c r="I4184" i="14"/>
  <c r="B4184" i="14" s="1"/>
  <c r="I4183" i="14"/>
  <c r="B4183" i="14" s="1"/>
  <c r="I4182" i="14"/>
  <c r="B4182" i="14" s="1"/>
  <c r="I4181" i="14"/>
  <c r="B4181" i="14" s="1"/>
  <c r="I4180" i="14"/>
  <c r="B4180" i="14" s="1"/>
  <c r="I4179" i="14"/>
  <c r="B4179" i="14" s="1"/>
  <c r="I4178" i="14"/>
  <c r="B4178" i="14" s="1"/>
  <c r="I4177" i="14"/>
  <c r="B4177" i="14" s="1"/>
  <c r="I4176" i="14"/>
  <c r="B4176" i="14" s="1"/>
  <c r="I4175" i="14"/>
  <c r="B4175" i="14" s="1"/>
  <c r="I4174" i="14"/>
  <c r="B4174" i="14" s="1"/>
  <c r="I4173" i="14"/>
  <c r="B4173" i="14" s="1"/>
  <c r="I4172" i="14"/>
  <c r="B4172" i="14" s="1"/>
  <c r="I4171" i="14"/>
  <c r="B4171" i="14" s="1"/>
  <c r="I4170" i="14"/>
  <c r="B4170" i="14" s="1"/>
  <c r="I4169" i="14"/>
  <c r="B4169" i="14" s="1"/>
  <c r="I4168" i="14"/>
  <c r="B4168" i="14" s="1"/>
  <c r="I4167" i="14"/>
  <c r="B4167" i="14" s="1"/>
  <c r="I4166" i="14"/>
  <c r="B4166" i="14" s="1"/>
  <c r="I4165" i="14"/>
  <c r="B4165" i="14" s="1"/>
  <c r="I4164" i="14"/>
  <c r="B4164" i="14" s="1"/>
  <c r="I4163" i="14"/>
  <c r="B4163" i="14" s="1"/>
  <c r="I4162" i="14"/>
  <c r="B4162" i="14" s="1"/>
  <c r="I4161" i="14"/>
  <c r="B4161" i="14" s="1"/>
  <c r="I4160" i="14"/>
  <c r="B4160" i="14" s="1"/>
  <c r="I4159" i="14"/>
  <c r="B4159" i="14" s="1"/>
  <c r="I4158" i="14"/>
  <c r="B4158" i="14" s="1"/>
  <c r="I4157" i="14"/>
  <c r="B4157" i="14" s="1"/>
  <c r="I4156" i="14"/>
  <c r="B4156" i="14" s="1"/>
  <c r="I4155" i="14"/>
  <c r="B4155" i="14" s="1"/>
  <c r="I4154" i="14"/>
  <c r="B4154" i="14" s="1"/>
  <c r="I4153" i="14"/>
  <c r="B4153" i="14" s="1"/>
  <c r="I4152" i="14"/>
  <c r="B4152" i="14" s="1"/>
  <c r="I4151" i="14"/>
  <c r="B4151" i="14" s="1"/>
  <c r="I4150" i="14"/>
  <c r="B4150" i="14" s="1"/>
  <c r="I4149" i="14"/>
  <c r="B4149" i="14" s="1"/>
  <c r="I4148" i="14"/>
  <c r="B4148" i="14" s="1"/>
  <c r="I4147" i="14"/>
  <c r="B4147" i="14" s="1"/>
  <c r="I4146" i="14"/>
  <c r="B4146" i="14" s="1"/>
  <c r="I4145" i="14"/>
  <c r="B4145" i="14" s="1"/>
  <c r="I4144" i="14"/>
  <c r="B4144" i="14" s="1"/>
  <c r="I4143" i="14"/>
  <c r="B4143" i="14" s="1"/>
  <c r="I4142" i="14"/>
  <c r="B4142" i="14" s="1"/>
  <c r="I4141" i="14"/>
  <c r="B4141" i="14" s="1"/>
  <c r="I4140" i="14"/>
  <c r="B4140" i="14" s="1"/>
  <c r="I4139" i="14"/>
  <c r="B4139" i="14" s="1"/>
  <c r="I4138" i="14"/>
  <c r="B4138" i="14" s="1"/>
  <c r="I4137" i="14"/>
  <c r="B4137" i="14" s="1"/>
  <c r="I4136" i="14"/>
  <c r="B4136" i="14" s="1"/>
  <c r="I4135" i="14"/>
  <c r="B4135" i="14" s="1"/>
  <c r="I4134" i="14"/>
  <c r="B4134" i="14" s="1"/>
  <c r="I4133" i="14"/>
  <c r="B4133" i="14" s="1"/>
  <c r="I4132" i="14"/>
  <c r="B4132" i="14" s="1"/>
  <c r="I4131" i="14"/>
  <c r="B4131" i="14" s="1"/>
  <c r="I4130" i="14"/>
  <c r="B4130" i="14" s="1"/>
  <c r="I4129" i="14"/>
  <c r="B4129" i="14" s="1"/>
  <c r="I4128" i="14"/>
  <c r="B4128" i="14" s="1"/>
  <c r="I4127" i="14"/>
  <c r="B4127" i="14" s="1"/>
  <c r="I4126" i="14"/>
  <c r="B4126" i="14" s="1"/>
  <c r="I4125" i="14"/>
  <c r="B4125" i="14" s="1"/>
  <c r="I4124" i="14"/>
  <c r="B4124" i="14" s="1"/>
  <c r="I4123" i="14"/>
  <c r="B4123" i="14" s="1"/>
  <c r="I4122" i="14"/>
  <c r="B4122" i="14" s="1"/>
  <c r="I4121" i="14"/>
  <c r="B4121" i="14" s="1"/>
  <c r="I4120" i="14"/>
  <c r="B4120" i="14" s="1"/>
  <c r="I4119" i="14"/>
  <c r="B4119" i="14" s="1"/>
  <c r="I4118" i="14"/>
  <c r="B4118" i="14" s="1"/>
  <c r="I4117" i="14"/>
  <c r="B4117" i="14" s="1"/>
  <c r="I4116" i="14"/>
  <c r="B4116" i="14" s="1"/>
  <c r="I4115" i="14"/>
  <c r="B4115" i="14" s="1"/>
  <c r="I4114" i="14"/>
  <c r="B4114" i="14" s="1"/>
  <c r="I4113" i="14"/>
  <c r="B4113" i="14" s="1"/>
  <c r="I4112" i="14"/>
  <c r="B4112" i="14" s="1"/>
  <c r="I4111" i="14"/>
  <c r="B4111" i="14" s="1"/>
  <c r="I4110" i="14"/>
  <c r="B4110" i="14" s="1"/>
  <c r="I4109" i="14"/>
  <c r="B4109" i="14" s="1"/>
  <c r="I4108" i="14"/>
  <c r="B4108" i="14" s="1"/>
  <c r="I4107" i="14"/>
  <c r="B4107" i="14" s="1"/>
  <c r="I4106" i="14"/>
  <c r="B4106" i="14" s="1"/>
  <c r="I4105" i="14"/>
  <c r="B4105" i="14" s="1"/>
  <c r="I4104" i="14"/>
  <c r="B4104" i="14" s="1"/>
  <c r="I4103" i="14"/>
  <c r="B4103" i="14" s="1"/>
  <c r="I4102" i="14"/>
  <c r="B4102" i="14" s="1"/>
  <c r="I4101" i="14"/>
  <c r="B4101" i="14" s="1"/>
  <c r="I4100" i="14"/>
  <c r="B4100" i="14" s="1"/>
  <c r="I4099" i="14"/>
  <c r="B4099" i="14" s="1"/>
  <c r="I4098" i="14"/>
  <c r="B4098" i="14" s="1"/>
  <c r="I4097" i="14"/>
  <c r="B4097" i="14" s="1"/>
  <c r="I4096" i="14"/>
  <c r="B4096" i="14" s="1"/>
  <c r="I4095" i="14"/>
  <c r="B4095" i="14" s="1"/>
  <c r="I4094" i="14"/>
  <c r="B4094" i="14" s="1"/>
  <c r="I4093" i="14"/>
  <c r="B4093" i="14" s="1"/>
  <c r="I4092" i="14"/>
  <c r="B4092" i="14" s="1"/>
  <c r="I4091" i="14"/>
  <c r="B4091" i="14" s="1"/>
  <c r="I4090" i="14"/>
  <c r="B4090" i="14" s="1"/>
  <c r="I4089" i="14"/>
  <c r="B4089" i="14" s="1"/>
  <c r="I4088" i="14"/>
  <c r="B4088" i="14" s="1"/>
  <c r="I4087" i="14"/>
  <c r="B4087" i="14" s="1"/>
  <c r="I4086" i="14"/>
  <c r="B4086" i="14" s="1"/>
  <c r="I4085" i="14"/>
  <c r="B4085" i="14" s="1"/>
  <c r="I4084" i="14"/>
  <c r="B4084" i="14" s="1"/>
  <c r="I4083" i="14"/>
  <c r="B4083" i="14" s="1"/>
  <c r="I4082" i="14"/>
  <c r="B4082" i="14" s="1"/>
  <c r="I4081" i="14"/>
  <c r="B4081" i="14" s="1"/>
  <c r="I4080" i="14"/>
  <c r="B4080" i="14" s="1"/>
  <c r="I4079" i="14"/>
  <c r="B4079" i="14" s="1"/>
  <c r="I4078" i="14"/>
  <c r="B4078" i="14" s="1"/>
  <c r="I4077" i="14"/>
  <c r="B4077" i="14" s="1"/>
  <c r="I4076" i="14"/>
  <c r="B4076" i="14" s="1"/>
  <c r="I4075" i="14"/>
  <c r="B4075" i="14" s="1"/>
  <c r="I4074" i="14"/>
  <c r="B4074" i="14" s="1"/>
  <c r="I4073" i="14"/>
  <c r="B4073" i="14" s="1"/>
  <c r="I4072" i="14"/>
  <c r="B4072" i="14" s="1"/>
  <c r="I4071" i="14"/>
  <c r="B4071" i="14" s="1"/>
  <c r="I4070" i="14"/>
  <c r="B4070" i="14" s="1"/>
  <c r="I4069" i="14"/>
  <c r="B4069" i="14" s="1"/>
  <c r="I4068" i="14"/>
  <c r="B4068" i="14" s="1"/>
  <c r="I4067" i="14"/>
  <c r="B4067" i="14" s="1"/>
  <c r="I4066" i="14"/>
  <c r="B4066" i="14" s="1"/>
  <c r="I4065" i="14"/>
  <c r="B4065" i="14" s="1"/>
  <c r="I4064" i="14"/>
  <c r="B4064" i="14" s="1"/>
  <c r="I4063" i="14"/>
  <c r="B4063" i="14" s="1"/>
  <c r="I4062" i="14"/>
  <c r="B4062" i="14" s="1"/>
  <c r="I4061" i="14"/>
  <c r="B4061" i="14" s="1"/>
  <c r="I4060" i="14"/>
  <c r="B4060" i="14" s="1"/>
  <c r="I4059" i="14"/>
  <c r="B4059" i="14" s="1"/>
  <c r="I4058" i="14"/>
  <c r="B4058" i="14" s="1"/>
  <c r="I4057" i="14"/>
  <c r="B4057" i="14" s="1"/>
  <c r="I4056" i="14"/>
  <c r="B4056" i="14" s="1"/>
  <c r="I4055" i="14"/>
  <c r="B4055" i="14" s="1"/>
  <c r="I4054" i="14"/>
  <c r="B4054" i="14" s="1"/>
  <c r="I4053" i="14"/>
  <c r="B4053" i="14" s="1"/>
  <c r="I4052" i="14"/>
  <c r="B4052" i="14" s="1"/>
  <c r="I4051" i="14"/>
  <c r="B4051" i="14" s="1"/>
  <c r="I4050" i="14"/>
  <c r="B4050" i="14" s="1"/>
  <c r="I4049" i="14"/>
  <c r="B4049" i="14" s="1"/>
  <c r="I4048" i="14"/>
  <c r="B4048" i="14" s="1"/>
  <c r="I4047" i="14"/>
  <c r="B4047" i="14" s="1"/>
  <c r="I4046" i="14"/>
  <c r="B4046" i="14" s="1"/>
  <c r="I4045" i="14"/>
  <c r="B4045" i="14" s="1"/>
  <c r="I4044" i="14"/>
  <c r="B4044" i="14" s="1"/>
  <c r="I4043" i="14"/>
  <c r="B4043" i="14" s="1"/>
  <c r="I4042" i="14"/>
  <c r="B4042" i="14" s="1"/>
  <c r="I4041" i="14"/>
  <c r="B4041" i="14" s="1"/>
  <c r="I4040" i="14"/>
  <c r="B4040" i="14" s="1"/>
  <c r="I4039" i="14"/>
  <c r="B4039" i="14" s="1"/>
  <c r="I4038" i="14"/>
  <c r="B4038" i="14" s="1"/>
  <c r="I4037" i="14"/>
  <c r="B4037" i="14" s="1"/>
  <c r="I4036" i="14"/>
  <c r="B4036" i="14" s="1"/>
  <c r="I4035" i="14"/>
  <c r="B4035" i="14" s="1"/>
  <c r="I4034" i="14"/>
  <c r="B4034" i="14" s="1"/>
  <c r="I4033" i="14"/>
  <c r="B4033" i="14" s="1"/>
  <c r="I4032" i="14"/>
  <c r="B4032" i="14" s="1"/>
  <c r="I4031" i="14"/>
  <c r="B4031" i="14" s="1"/>
  <c r="I4030" i="14"/>
  <c r="B4030" i="14" s="1"/>
  <c r="I4029" i="14"/>
  <c r="B4029" i="14" s="1"/>
  <c r="I4028" i="14"/>
  <c r="B4028" i="14" s="1"/>
  <c r="I4027" i="14"/>
  <c r="B4027" i="14" s="1"/>
  <c r="I4026" i="14"/>
  <c r="B4026" i="14" s="1"/>
  <c r="I4025" i="14"/>
  <c r="B4025" i="14" s="1"/>
  <c r="I4024" i="14"/>
  <c r="B4024" i="14" s="1"/>
  <c r="I4023" i="14"/>
  <c r="B4023" i="14" s="1"/>
  <c r="I4022" i="14"/>
  <c r="B4022" i="14" s="1"/>
  <c r="I4021" i="14"/>
  <c r="B4021" i="14" s="1"/>
  <c r="I4020" i="14"/>
  <c r="B4020" i="14" s="1"/>
  <c r="I4019" i="14"/>
  <c r="B4019" i="14" s="1"/>
  <c r="I4018" i="14"/>
  <c r="B4018" i="14" s="1"/>
  <c r="I4017" i="14"/>
  <c r="B4017" i="14" s="1"/>
  <c r="I4016" i="14"/>
  <c r="B4016" i="14" s="1"/>
  <c r="I4015" i="14"/>
  <c r="B4015" i="14" s="1"/>
  <c r="I4014" i="14"/>
  <c r="B4014" i="14" s="1"/>
  <c r="I4013" i="14"/>
  <c r="B4013" i="14" s="1"/>
  <c r="I4012" i="14"/>
  <c r="B4012" i="14" s="1"/>
  <c r="I4011" i="14"/>
  <c r="B4011" i="14" s="1"/>
  <c r="I4010" i="14"/>
  <c r="B4010" i="14" s="1"/>
  <c r="I4009" i="14"/>
  <c r="B4009" i="14" s="1"/>
  <c r="I4008" i="14"/>
  <c r="B4008" i="14" s="1"/>
  <c r="I4007" i="14"/>
  <c r="B4007" i="14" s="1"/>
  <c r="I4006" i="14"/>
  <c r="B4006" i="14" s="1"/>
  <c r="I4005" i="14"/>
  <c r="B4005" i="14" s="1"/>
  <c r="I4004" i="14"/>
  <c r="B4004" i="14" s="1"/>
  <c r="I4003" i="14"/>
  <c r="B4003" i="14" s="1"/>
  <c r="I4002" i="14"/>
  <c r="B4002" i="14" s="1"/>
  <c r="I4001" i="14"/>
  <c r="B4001" i="14" s="1"/>
  <c r="I4000" i="14"/>
  <c r="B4000" i="14" s="1"/>
  <c r="I3999" i="14"/>
  <c r="B3999" i="14" s="1"/>
  <c r="I3998" i="14"/>
  <c r="B3998" i="14" s="1"/>
  <c r="I3997" i="14"/>
  <c r="B3997" i="14" s="1"/>
  <c r="I3996" i="14"/>
  <c r="B3996" i="14" s="1"/>
  <c r="I3995" i="14"/>
  <c r="B3995" i="14" s="1"/>
  <c r="I3994" i="14"/>
  <c r="B3994" i="14" s="1"/>
  <c r="I3993" i="14"/>
  <c r="B3993" i="14" s="1"/>
  <c r="I3992" i="14"/>
  <c r="B3992" i="14" s="1"/>
  <c r="I3991" i="14"/>
  <c r="B3991" i="14" s="1"/>
  <c r="I3990" i="14"/>
  <c r="B3990" i="14" s="1"/>
  <c r="I3989" i="14"/>
  <c r="B3989" i="14" s="1"/>
  <c r="I3988" i="14"/>
  <c r="B3988" i="14" s="1"/>
  <c r="I3987" i="14"/>
  <c r="B3987" i="14" s="1"/>
  <c r="I3986" i="14"/>
  <c r="B3986" i="14" s="1"/>
  <c r="I3985" i="14"/>
  <c r="B3985" i="14" s="1"/>
  <c r="I3984" i="14"/>
  <c r="B3984" i="14" s="1"/>
  <c r="I3983" i="14"/>
  <c r="B3983" i="14" s="1"/>
  <c r="I3982" i="14"/>
  <c r="B3982" i="14" s="1"/>
  <c r="I3981" i="14"/>
  <c r="B3981" i="14" s="1"/>
  <c r="I3980" i="14"/>
  <c r="B3980" i="14" s="1"/>
  <c r="I3979" i="14"/>
  <c r="B3979" i="14" s="1"/>
  <c r="I3978" i="14"/>
  <c r="B3978" i="14" s="1"/>
  <c r="I3977" i="14"/>
  <c r="B3977" i="14" s="1"/>
  <c r="I3976" i="14"/>
  <c r="B3976" i="14" s="1"/>
  <c r="I3975" i="14"/>
  <c r="B3975" i="14" s="1"/>
  <c r="I3974" i="14"/>
  <c r="B3974" i="14" s="1"/>
  <c r="I3973" i="14"/>
  <c r="B3973" i="14" s="1"/>
  <c r="I3972" i="14"/>
  <c r="B3972" i="14" s="1"/>
  <c r="I3971" i="14"/>
  <c r="B3971" i="14" s="1"/>
  <c r="I3970" i="14"/>
  <c r="B3970" i="14" s="1"/>
  <c r="I3969" i="14"/>
  <c r="B3969" i="14" s="1"/>
  <c r="I3968" i="14"/>
  <c r="B3968" i="14" s="1"/>
  <c r="I3967" i="14"/>
  <c r="B3967" i="14" s="1"/>
  <c r="I3966" i="14"/>
  <c r="B3966" i="14" s="1"/>
  <c r="I3965" i="14"/>
  <c r="B3965" i="14" s="1"/>
  <c r="I3964" i="14"/>
  <c r="B3964" i="14" s="1"/>
  <c r="I3963" i="14"/>
  <c r="B3963" i="14" s="1"/>
  <c r="I3962" i="14"/>
  <c r="B3962" i="14" s="1"/>
  <c r="I3961" i="14"/>
  <c r="B3961" i="14" s="1"/>
  <c r="I3960" i="14"/>
  <c r="B3960" i="14" s="1"/>
  <c r="I3959" i="14"/>
  <c r="B3959" i="14" s="1"/>
  <c r="I3958" i="14"/>
  <c r="B3958" i="14" s="1"/>
  <c r="I3957" i="14"/>
  <c r="B3957" i="14" s="1"/>
  <c r="I3956" i="14"/>
  <c r="B3956" i="14" s="1"/>
  <c r="I3955" i="14"/>
  <c r="B3955" i="14" s="1"/>
  <c r="I3954" i="14"/>
  <c r="B3954" i="14" s="1"/>
  <c r="I3953" i="14"/>
  <c r="B3953" i="14" s="1"/>
  <c r="I3952" i="14"/>
  <c r="B3952" i="14" s="1"/>
  <c r="I3951" i="14"/>
  <c r="B3951" i="14" s="1"/>
  <c r="I3950" i="14"/>
  <c r="B3950" i="14" s="1"/>
  <c r="I3949" i="14"/>
  <c r="B3949" i="14" s="1"/>
  <c r="I3948" i="14"/>
  <c r="B3948" i="14" s="1"/>
  <c r="I3947" i="14"/>
  <c r="B3947" i="14" s="1"/>
  <c r="I3946" i="14"/>
  <c r="B3946" i="14" s="1"/>
  <c r="I3945" i="14"/>
  <c r="B3945" i="14" s="1"/>
  <c r="I3944" i="14"/>
  <c r="B3944" i="14" s="1"/>
  <c r="I3943" i="14"/>
  <c r="B3943" i="14" s="1"/>
  <c r="I3942" i="14"/>
  <c r="B3942" i="14" s="1"/>
  <c r="I3941" i="14"/>
  <c r="B3941" i="14" s="1"/>
  <c r="I3940" i="14"/>
  <c r="B3940" i="14" s="1"/>
  <c r="I3939" i="14"/>
  <c r="B3939" i="14" s="1"/>
  <c r="I3938" i="14"/>
  <c r="B3938" i="14" s="1"/>
  <c r="I3937" i="14"/>
  <c r="B3937" i="14" s="1"/>
  <c r="I3936" i="14"/>
  <c r="B3936" i="14" s="1"/>
  <c r="I3935" i="14"/>
  <c r="B3935" i="14" s="1"/>
  <c r="I3934" i="14"/>
  <c r="B3934" i="14" s="1"/>
  <c r="I3933" i="14"/>
  <c r="B3933" i="14" s="1"/>
  <c r="I3932" i="14"/>
  <c r="B3932" i="14" s="1"/>
  <c r="I3931" i="14"/>
  <c r="B3931" i="14" s="1"/>
  <c r="I3930" i="14"/>
  <c r="B3930" i="14" s="1"/>
  <c r="I3929" i="14"/>
  <c r="B3929" i="14" s="1"/>
  <c r="I3928" i="14"/>
  <c r="B3928" i="14" s="1"/>
  <c r="I3927" i="14"/>
  <c r="B3927" i="14" s="1"/>
  <c r="I3926" i="14"/>
  <c r="B3926" i="14" s="1"/>
  <c r="I3925" i="14"/>
  <c r="B3925" i="14" s="1"/>
  <c r="I3924" i="14"/>
  <c r="B3924" i="14" s="1"/>
  <c r="I3923" i="14"/>
  <c r="B3923" i="14" s="1"/>
  <c r="I3922" i="14"/>
  <c r="B3922" i="14" s="1"/>
  <c r="I3921" i="14"/>
  <c r="B3921" i="14" s="1"/>
  <c r="I3920" i="14"/>
  <c r="B3920" i="14" s="1"/>
  <c r="I3919" i="14"/>
  <c r="B3919" i="14" s="1"/>
  <c r="I3918" i="14"/>
  <c r="B3918" i="14" s="1"/>
  <c r="I3917" i="14"/>
  <c r="B3917" i="14" s="1"/>
  <c r="I3916" i="14"/>
  <c r="B3916" i="14" s="1"/>
  <c r="I3915" i="14"/>
  <c r="B3915" i="14" s="1"/>
  <c r="I3914" i="14"/>
  <c r="B3914" i="14" s="1"/>
  <c r="I3913" i="14"/>
  <c r="B3913" i="14" s="1"/>
  <c r="I3912" i="14"/>
  <c r="B3912" i="14" s="1"/>
  <c r="I3911" i="14"/>
  <c r="B3911" i="14" s="1"/>
  <c r="I3910" i="14"/>
  <c r="B3910" i="14" s="1"/>
  <c r="I3909" i="14"/>
  <c r="B3909" i="14" s="1"/>
  <c r="I3908" i="14"/>
  <c r="B3908" i="14" s="1"/>
  <c r="I3907" i="14"/>
  <c r="B3907" i="14" s="1"/>
  <c r="I3906" i="14"/>
  <c r="B3906" i="14" s="1"/>
  <c r="I3905" i="14"/>
  <c r="B3905" i="14" s="1"/>
  <c r="I3904" i="14"/>
  <c r="B3904" i="14" s="1"/>
  <c r="I3903" i="14"/>
  <c r="B3903" i="14" s="1"/>
  <c r="I3902" i="14"/>
  <c r="B3902" i="14" s="1"/>
  <c r="I3901" i="14"/>
  <c r="B3901" i="14" s="1"/>
  <c r="I3900" i="14"/>
  <c r="B3900" i="14" s="1"/>
  <c r="I3899" i="14"/>
  <c r="B3899" i="14" s="1"/>
  <c r="I3898" i="14"/>
  <c r="B3898" i="14" s="1"/>
  <c r="I3897" i="14"/>
  <c r="B3897" i="14" s="1"/>
  <c r="I3896" i="14"/>
  <c r="B3896" i="14" s="1"/>
  <c r="I3895" i="14"/>
  <c r="B3895" i="14" s="1"/>
  <c r="I3894" i="14"/>
  <c r="B3894" i="14" s="1"/>
  <c r="I3893" i="14"/>
  <c r="B3893" i="14" s="1"/>
  <c r="I3892" i="14"/>
  <c r="B3892" i="14" s="1"/>
  <c r="I3891" i="14"/>
  <c r="B3891" i="14" s="1"/>
  <c r="I3890" i="14"/>
  <c r="B3890" i="14" s="1"/>
  <c r="I3889" i="14"/>
  <c r="B3889" i="14" s="1"/>
  <c r="I3888" i="14"/>
  <c r="B3888" i="14" s="1"/>
  <c r="I3887" i="14"/>
  <c r="B3887" i="14" s="1"/>
  <c r="I3886" i="14"/>
  <c r="B3886" i="14" s="1"/>
  <c r="I3885" i="14"/>
  <c r="B3885" i="14" s="1"/>
  <c r="I3884" i="14"/>
  <c r="B3884" i="14" s="1"/>
  <c r="I3883" i="14"/>
  <c r="B3883" i="14" s="1"/>
  <c r="I3882" i="14"/>
  <c r="B3882" i="14" s="1"/>
  <c r="I3881" i="14"/>
  <c r="B3881" i="14" s="1"/>
  <c r="I3880" i="14"/>
  <c r="B3880" i="14" s="1"/>
  <c r="I3879" i="14"/>
  <c r="B3879" i="14" s="1"/>
  <c r="I3878" i="14"/>
  <c r="B3878" i="14" s="1"/>
  <c r="I3877" i="14"/>
  <c r="B3877" i="14" s="1"/>
  <c r="I3876" i="14"/>
  <c r="B3876" i="14" s="1"/>
  <c r="I3875" i="14"/>
  <c r="B3875" i="14" s="1"/>
  <c r="I3874" i="14"/>
  <c r="B3874" i="14" s="1"/>
  <c r="I3873" i="14"/>
  <c r="B3873" i="14" s="1"/>
  <c r="I3872" i="14"/>
  <c r="B3872" i="14" s="1"/>
  <c r="I3871" i="14"/>
  <c r="B3871" i="14" s="1"/>
  <c r="I3870" i="14"/>
  <c r="B3870" i="14" s="1"/>
  <c r="I3869" i="14"/>
  <c r="B3869" i="14" s="1"/>
  <c r="I3868" i="14"/>
  <c r="B3868" i="14" s="1"/>
  <c r="I3867" i="14"/>
  <c r="B3867" i="14" s="1"/>
  <c r="I3866" i="14"/>
  <c r="B3866" i="14" s="1"/>
  <c r="I3865" i="14"/>
  <c r="B3865" i="14" s="1"/>
  <c r="I3864" i="14"/>
  <c r="B3864" i="14" s="1"/>
  <c r="I3863" i="14"/>
  <c r="B3863" i="14" s="1"/>
  <c r="I3862" i="14"/>
  <c r="B3862" i="14" s="1"/>
  <c r="I3861" i="14"/>
  <c r="B3861" i="14" s="1"/>
  <c r="I3860" i="14"/>
  <c r="B3860" i="14" s="1"/>
  <c r="I3859" i="14"/>
  <c r="B3859" i="14" s="1"/>
  <c r="I3858" i="14"/>
  <c r="B3858" i="14" s="1"/>
  <c r="I3857" i="14"/>
  <c r="B3857" i="14" s="1"/>
  <c r="I3856" i="14"/>
  <c r="B3856" i="14" s="1"/>
  <c r="I3855" i="14"/>
  <c r="B3855" i="14" s="1"/>
  <c r="I3854" i="14"/>
  <c r="B3854" i="14" s="1"/>
  <c r="I3853" i="14"/>
  <c r="B3853" i="14" s="1"/>
  <c r="I3852" i="14"/>
  <c r="B3852" i="14" s="1"/>
  <c r="I3851" i="14"/>
  <c r="B3851" i="14" s="1"/>
  <c r="I3850" i="14"/>
  <c r="B3850" i="14" s="1"/>
  <c r="I3849" i="14"/>
  <c r="B3849" i="14" s="1"/>
  <c r="I3848" i="14"/>
  <c r="B3848" i="14" s="1"/>
  <c r="I3847" i="14"/>
  <c r="B3847" i="14" s="1"/>
  <c r="I3846" i="14"/>
  <c r="B3846" i="14" s="1"/>
  <c r="I3845" i="14"/>
  <c r="B3845" i="14" s="1"/>
  <c r="I3844" i="14"/>
  <c r="B3844" i="14" s="1"/>
  <c r="I3843" i="14"/>
  <c r="B3843" i="14" s="1"/>
  <c r="I3842" i="14"/>
  <c r="B3842" i="14" s="1"/>
  <c r="I3841" i="14"/>
  <c r="B3841" i="14" s="1"/>
  <c r="I3840" i="14"/>
  <c r="B3840" i="14" s="1"/>
  <c r="I3839" i="14"/>
  <c r="B3839" i="14" s="1"/>
  <c r="I3838" i="14"/>
  <c r="B3838" i="14" s="1"/>
  <c r="I3837" i="14"/>
  <c r="B3837" i="14" s="1"/>
  <c r="I3836" i="14"/>
  <c r="B3836" i="14" s="1"/>
  <c r="I3835" i="14"/>
  <c r="B3835" i="14" s="1"/>
  <c r="I3834" i="14"/>
  <c r="B3834" i="14" s="1"/>
  <c r="I3833" i="14"/>
  <c r="B3833" i="14" s="1"/>
  <c r="I3832" i="14"/>
  <c r="B3832" i="14" s="1"/>
  <c r="I3831" i="14"/>
  <c r="B3831" i="14" s="1"/>
  <c r="I3830" i="14"/>
  <c r="B3830" i="14" s="1"/>
  <c r="I3829" i="14"/>
  <c r="B3829" i="14" s="1"/>
  <c r="I3828" i="14"/>
  <c r="B3828" i="14" s="1"/>
  <c r="I3827" i="14"/>
  <c r="B3827" i="14" s="1"/>
  <c r="I3826" i="14"/>
  <c r="B3826" i="14" s="1"/>
  <c r="I3825" i="14"/>
  <c r="B3825" i="14" s="1"/>
  <c r="I3824" i="14"/>
  <c r="B3824" i="14" s="1"/>
  <c r="I3823" i="14"/>
  <c r="B3823" i="14" s="1"/>
  <c r="I3822" i="14"/>
  <c r="B3822" i="14" s="1"/>
  <c r="I3821" i="14"/>
  <c r="B3821" i="14" s="1"/>
  <c r="I3820" i="14"/>
  <c r="B3820" i="14" s="1"/>
  <c r="I3819" i="14"/>
  <c r="B3819" i="14" s="1"/>
  <c r="I3818" i="14"/>
  <c r="B3818" i="14" s="1"/>
  <c r="I3817" i="14"/>
  <c r="B3817" i="14" s="1"/>
  <c r="I3816" i="14"/>
  <c r="B3816" i="14" s="1"/>
  <c r="I3815" i="14"/>
  <c r="B3815" i="14" s="1"/>
  <c r="I3814" i="14"/>
  <c r="B3814" i="14" s="1"/>
  <c r="I3813" i="14"/>
  <c r="B3813" i="14" s="1"/>
  <c r="I3812" i="14"/>
  <c r="B3812" i="14" s="1"/>
  <c r="I3811" i="14"/>
  <c r="B3811" i="14" s="1"/>
  <c r="I3810" i="14"/>
  <c r="B3810" i="14" s="1"/>
  <c r="I3809" i="14"/>
  <c r="B3809" i="14" s="1"/>
  <c r="I3808" i="14"/>
  <c r="B3808" i="14" s="1"/>
  <c r="I3807" i="14"/>
  <c r="B3807" i="14" s="1"/>
  <c r="I3806" i="14"/>
  <c r="B3806" i="14" s="1"/>
  <c r="I3805" i="14"/>
  <c r="B3805" i="14" s="1"/>
  <c r="I3804" i="14"/>
  <c r="B3804" i="14" s="1"/>
  <c r="I3803" i="14"/>
  <c r="B3803" i="14" s="1"/>
  <c r="I3802" i="14"/>
  <c r="B3802" i="14" s="1"/>
  <c r="I3801" i="14"/>
  <c r="B3801" i="14" s="1"/>
  <c r="I3800" i="14"/>
  <c r="B3800" i="14" s="1"/>
  <c r="I3799" i="14"/>
  <c r="B3799" i="14" s="1"/>
  <c r="I3798" i="14"/>
  <c r="B3798" i="14" s="1"/>
  <c r="I3797" i="14"/>
  <c r="B3797" i="14" s="1"/>
  <c r="I3796" i="14"/>
  <c r="B3796" i="14" s="1"/>
  <c r="I3795" i="14"/>
  <c r="B3795" i="14" s="1"/>
  <c r="I3794" i="14"/>
  <c r="B3794" i="14" s="1"/>
  <c r="I3793" i="14"/>
  <c r="B3793" i="14" s="1"/>
  <c r="I3792" i="14"/>
  <c r="B3792" i="14" s="1"/>
  <c r="I3791" i="14"/>
  <c r="B3791" i="14" s="1"/>
  <c r="I3790" i="14"/>
  <c r="B3790" i="14" s="1"/>
  <c r="I3789" i="14"/>
  <c r="B3789" i="14" s="1"/>
  <c r="I3788" i="14"/>
  <c r="B3788" i="14" s="1"/>
  <c r="I3787" i="14"/>
  <c r="B3787" i="14" s="1"/>
  <c r="I3786" i="14"/>
  <c r="B3786" i="14" s="1"/>
  <c r="I3785" i="14"/>
  <c r="B3785" i="14" s="1"/>
  <c r="I3784" i="14"/>
  <c r="B3784" i="14" s="1"/>
  <c r="I3783" i="14"/>
  <c r="B3783" i="14" s="1"/>
  <c r="I3782" i="14"/>
  <c r="B3782" i="14" s="1"/>
  <c r="I3781" i="14"/>
  <c r="B3781" i="14" s="1"/>
  <c r="I3780" i="14"/>
  <c r="B3780" i="14" s="1"/>
  <c r="I3779" i="14"/>
  <c r="B3779" i="14" s="1"/>
  <c r="I3778" i="14"/>
  <c r="B3778" i="14" s="1"/>
  <c r="I3777" i="14"/>
  <c r="B3777" i="14" s="1"/>
  <c r="I3776" i="14"/>
  <c r="B3776" i="14" s="1"/>
  <c r="I3775" i="14"/>
  <c r="B3775" i="14" s="1"/>
  <c r="I3774" i="14"/>
  <c r="B3774" i="14" s="1"/>
  <c r="I3773" i="14"/>
  <c r="B3773" i="14" s="1"/>
  <c r="I3772" i="14"/>
  <c r="B3772" i="14" s="1"/>
  <c r="I3771" i="14"/>
  <c r="B3771" i="14" s="1"/>
  <c r="I3770" i="14"/>
  <c r="B3770" i="14" s="1"/>
  <c r="I3769" i="14"/>
  <c r="B3769" i="14" s="1"/>
  <c r="I3768" i="14"/>
  <c r="B3768" i="14" s="1"/>
  <c r="I3767" i="14"/>
  <c r="B3767" i="14" s="1"/>
  <c r="I3766" i="14"/>
  <c r="B3766" i="14" s="1"/>
  <c r="I3765" i="14"/>
  <c r="B3765" i="14" s="1"/>
  <c r="I3764" i="14"/>
  <c r="B3764" i="14" s="1"/>
  <c r="I3763" i="14"/>
  <c r="B3763" i="14" s="1"/>
  <c r="I3762" i="14"/>
  <c r="B3762" i="14" s="1"/>
  <c r="I3761" i="14"/>
  <c r="B3761" i="14" s="1"/>
  <c r="I3760" i="14"/>
  <c r="B3760" i="14" s="1"/>
  <c r="I3759" i="14"/>
  <c r="B3759" i="14" s="1"/>
  <c r="I3758" i="14"/>
  <c r="B3758" i="14" s="1"/>
  <c r="I3757" i="14"/>
  <c r="B3757" i="14" s="1"/>
  <c r="I3756" i="14"/>
  <c r="B3756" i="14" s="1"/>
  <c r="I3755" i="14"/>
  <c r="B3755" i="14" s="1"/>
  <c r="I3754" i="14"/>
  <c r="B3754" i="14" s="1"/>
  <c r="I3753" i="14"/>
  <c r="B3753" i="14" s="1"/>
  <c r="I3752" i="14"/>
  <c r="B3752" i="14" s="1"/>
  <c r="I3751" i="14"/>
  <c r="B3751" i="14" s="1"/>
  <c r="I3750" i="14"/>
  <c r="B3750" i="14" s="1"/>
  <c r="I3749" i="14"/>
  <c r="B3749" i="14" s="1"/>
  <c r="I3748" i="14"/>
  <c r="B3748" i="14" s="1"/>
  <c r="I3747" i="14"/>
  <c r="B3747" i="14" s="1"/>
  <c r="I3746" i="14"/>
  <c r="B3746" i="14" s="1"/>
  <c r="I3745" i="14"/>
  <c r="B3745" i="14" s="1"/>
  <c r="I3744" i="14"/>
  <c r="B3744" i="14" s="1"/>
  <c r="I3743" i="14"/>
  <c r="B3743" i="14" s="1"/>
  <c r="I3742" i="14"/>
  <c r="B3742" i="14" s="1"/>
  <c r="I3741" i="14"/>
  <c r="B3741" i="14" s="1"/>
  <c r="I3740" i="14"/>
  <c r="B3740" i="14" s="1"/>
  <c r="I3739" i="14"/>
  <c r="B3739" i="14" s="1"/>
  <c r="I3738" i="14"/>
  <c r="B3738" i="14" s="1"/>
  <c r="I3737" i="14"/>
  <c r="B3737" i="14" s="1"/>
  <c r="I3736" i="14"/>
  <c r="B3736" i="14" s="1"/>
  <c r="I3735" i="14"/>
  <c r="B3735" i="14" s="1"/>
  <c r="I3734" i="14"/>
  <c r="B3734" i="14" s="1"/>
  <c r="I3733" i="14"/>
  <c r="B3733" i="14" s="1"/>
  <c r="I3732" i="14"/>
  <c r="B3732" i="14" s="1"/>
  <c r="I3731" i="14"/>
  <c r="B3731" i="14" s="1"/>
  <c r="I3730" i="14"/>
  <c r="B3730" i="14" s="1"/>
  <c r="I3729" i="14"/>
  <c r="B3729" i="14" s="1"/>
  <c r="I3728" i="14"/>
  <c r="B3728" i="14" s="1"/>
  <c r="I3727" i="14"/>
  <c r="B3727" i="14" s="1"/>
  <c r="I3726" i="14"/>
  <c r="B3726" i="14" s="1"/>
  <c r="I3725" i="14"/>
  <c r="B3725" i="14" s="1"/>
  <c r="I3724" i="14"/>
  <c r="B3724" i="14" s="1"/>
  <c r="I3723" i="14"/>
  <c r="B3723" i="14" s="1"/>
  <c r="I3722" i="14"/>
  <c r="B3722" i="14" s="1"/>
  <c r="I3721" i="14"/>
  <c r="B3721" i="14" s="1"/>
  <c r="I3720" i="14"/>
  <c r="B3720" i="14" s="1"/>
  <c r="I3719" i="14"/>
  <c r="B3719" i="14" s="1"/>
  <c r="I3718" i="14"/>
  <c r="B3718" i="14" s="1"/>
  <c r="I3717" i="14"/>
  <c r="B3717" i="14" s="1"/>
  <c r="I3716" i="14"/>
  <c r="B3716" i="14" s="1"/>
  <c r="I3715" i="14"/>
  <c r="B3715" i="14" s="1"/>
  <c r="I3714" i="14"/>
  <c r="B3714" i="14" s="1"/>
  <c r="I3713" i="14"/>
  <c r="B3713" i="14" s="1"/>
  <c r="I3712" i="14"/>
  <c r="B3712" i="14" s="1"/>
  <c r="I3711" i="14"/>
  <c r="B3711" i="14" s="1"/>
  <c r="I3710" i="14"/>
  <c r="B3710" i="14" s="1"/>
  <c r="I3709" i="14"/>
  <c r="B3709" i="14" s="1"/>
  <c r="I3708" i="14"/>
  <c r="B3708" i="14" s="1"/>
  <c r="I3707" i="14"/>
  <c r="B3707" i="14" s="1"/>
  <c r="I3706" i="14"/>
  <c r="B3706" i="14" s="1"/>
  <c r="I3705" i="14"/>
  <c r="B3705" i="14" s="1"/>
  <c r="I3704" i="14"/>
  <c r="B3704" i="14" s="1"/>
  <c r="I3703" i="14"/>
  <c r="B3703" i="14" s="1"/>
  <c r="I3702" i="14"/>
  <c r="B3702" i="14" s="1"/>
  <c r="I3701" i="14"/>
  <c r="B3701" i="14" s="1"/>
  <c r="I3700" i="14"/>
  <c r="B3700" i="14" s="1"/>
  <c r="I3699" i="14"/>
  <c r="B3699" i="14" s="1"/>
  <c r="I3698" i="14"/>
  <c r="B3698" i="14" s="1"/>
  <c r="I3697" i="14"/>
  <c r="B3697" i="14" s="1"/>
  <c r="I3696" i="14"/>
  <c r="B3696" i="14" s="1"/>
  <c r="I3695" i="14"/>
  <c r="B3695" i="14" s="1"/>
  <c r="I3694" i="14"/>
  <c r="B3694" i="14" s="1"/>
  <c r="I3693" i="14"/>
  <c r="B3693" i="14" s="1"/>
  <c r="I3692" i="14"/>
  <c r="B3692" i="14" s="1"/>
  <c r="I3691" i="14"/>
  <c r="B3691" i="14" s="1"/>
  <c r="I3690" i="14"/>
  <c r="B3690" i="14" s="1"/>
  <c r="I3689" i="14"/>
  <c r="B3689" i="14" s="1"/>
  <c r="I3688" i="14"/>
  <c r="B3688" i="14" s="1"/>
  <c r="I3687" i="14"/>
  <c r="B3687" i="14" s="1"/>
  <c r="I3686" i="14"/>
  <c r="B3686" i="14" s="1"/>
  <c r="I3685" i="14"/>
  <c r="B3685" i="14" s="1"/>
  <c r="I3684" i="14"/>
  <c r="B3684" i="14" s="1"/>
  <c r="I3683" i="14"/>
  <c r="B3683" i="14" s="1"/>
  <c r="I3682" i="14"/>
  <c r="B3682" i="14" s="1"/>
  <c r="I3681" i="14"/>
  <c r="B3681" i="14" s="1"/>
  <c r="I3680" i="14"/>
  <c r="B3680" i="14" s="1"/>
  <c r="I3679" i="14"/>
  <c r="B3679" i="14" s="1"/>
  <c r="I3678" i="14"/>
  <c r="B3678" i="14" s="1"/>
  <c r="I3677" i="14"/>
  <c r="B3677" i="14" s="1"/>
  <c r="I3676" i="14"/>
  <c r="B3676" i="14" s="1"/>
  <c r="I3675" i="14"/>
  <c r="B3675" i="14" s="1"/>
  <c r="I3674" i="14"/>
  <c r="B3674" i="14" s="1"/>
  <c r="I3673" i="14"/>
  <c r="B3673" i="14" s="1"/>
  <c r="I3672" i="14"/>
  <c r="B3672" i="14" s="1"/>
  <c r="I3671" i="14"/>
  <c r="B3671" i="14" s="1"/>
  <c r="I3670" i="14"/>
  <c r="B3670" i="14" s="1"/>
  <c r="I3669" i="14"/>
  <c r="B3669" i="14" s="1"/>
  <c r="I3668" i="14"/>
  <c r="B3668" i="14" s="1"/>
  <c r="I3667" i="14"/>
  <c r="B3667" i="14" s="1"/>
  <c r="I3666" i="14"/>
  <c r="B3666" i="14" s="1"/>
  <c r="I3665" i="14"/>
  <c r="B3665" i="14" s="1"/>
  <c r="I3664" i="14"/>
  <c r="B3664" i="14" s="1"/>
  <c r="I3663" i="14"/>
  <c r="B3663" i="14" s="1"/>
  <c r="I3662" i="14"/>
  <c r="B3662" i="14" s="1"/>
  <c r="I3661" i="14"/>
  <c r="B3661" i="14" s="1"/>
  <c r="I3660" i="14"/>
  <c r="B3660" i="14" s="1"/>
  <c r="I3659" i="14"/>
  <c r="B3659" i="14" s="1"/>
  <c r="I3658" i="14"/>
  <c r="B3658" i="14" s="1"/>
  <c r="I3657" i="14"/>
  <c r="B3657" i="14" s="1"/>
  <c r="I3656" i="14"/>
  <c r="B3656" i="14" s="1"/>
  <c r="I3655" i="14"/>
  <c r="B3655" i="14" s="1"/>
  <c r="I3654" i="14"/>
  <c r="B3654" i="14" s="1"/>
  <c r="I3653" i="14"/>
  <c r="B3653" i="14" s="1"/>
  <c r="I3652" i="14"/>
  <c r="B3652" i="14" s="1"/>
  <c r="I3651" i="14"/>
  <c r="B3651" i="14" s="1"/>
  <c r="I3650" i="14"/>
  <c r="B3650" i="14" s="1"/>
  <c r="I3649" i="14"/>
  <c r="B3649" i="14" s="1"/>
  <c r="I3648" i="14"/>
  <c r="B3648" i="14" s="1"/>
  <c r="I3647" i="14"/>
  <c r="B3647" i="14" s="1"/>
  <c r="I3646" i="14"/>
  <c r="B3646" i="14" s="1"/>
  <c r="I3645" i="14"/>
  <c r="B3645" i="14" s="1"/>
  <c r="I3644" i="14"/>
  <c r="B3644" i="14" s="1"/>
  <c r="I3643" i="14"/>
  <c r="B3643" i="14" s="1"/>
  <c r="I3642" i="14"/>
  <c r="B3642" i="14" s="1"/>
  <c r="I3641" i="14"/>
  <c r="B3641" i="14" s="1"/>
  <c r="I3640" i="14"/>
  <c r="B3640" i="14" s="1"/>
  <c r="I3639" i="14"/>
  <c r="B3639" i="14" s="1"/>
  <c r="I3638" i="14"/>
  <c r="B3638" i="14" s="1"/>
  <c r="I3637" i="14"/>
  <c r="B3637" i="14" s="1"/>
  <c r="I3636" i="14"/>
  <c r="B3636" i="14" s="1"/>
  <c r="I3635" i="14"/>
  <c r="B3635" i="14" s="1"/>
  <c r="I3634" i="14"/>
  <c r="B3634" i="14" s="1"/>
  <c r="I3633" i="14"/>
  <c r="B3633" i="14" s="1"/>
  <c r="I3632" i="14"/>
  <c r="B3632" i="14" s="1"/>
  <c r="I3631" i="14"/>
  <c r="B3631" i="14" s="1"/>
  <c r="I3630" i="14"/>
  <c r="B3630" i="14" s="1"/>
  <c r="I3629" i="14"/>
  <c r="B3629" i="14" s="1"/>
  <c r="I3628" i="14"/>
  <c r="B3628" i="14" s="1"/>
  <c r="I3627" i="14"/>
  <c r="B3627" i="14" s="1"/>
  <c r="I3626" i="14"/>
  <c r="B3626" i="14" s="1"/>
  <c r="I3625" i="14"/>
  <c r="B3625" i="14" s="1"/>
  <c r="I3624" i="14"/>
  <c r="B3624" i="14" s="1"/>
  <c r="I3623" i="14"/>
  <c r="B3623" i="14" s="1"/>
  <c r="I3622" i="14"/>
  <c r="B3622" i="14" s="1"/>
  <c r="I3621" i="14"/>
  <c r="B3621" i="14" s="1"/>
  <c r="I3620" i="14"/>
  <c r="B3620" i="14" s="1"/>
  <c r="I3619" i="14"/>
  <c r="B3619" i="14" s="1"/>
  <c r="I3618" i="14"/>
  <c r="B3618" i="14" s="1"/>
  <c r="I3617" i="14"/>
  <c r="B3617" i="14" s="1"/>
  <c r="I3616" i="14"/>
  <c r="B3616" i="14" s="1"/>
  <c r="I3615" i="14"/>
  <c r="B3615" i="14" s="1"/>
  <c r="I3614" i="14"/>
  <c r="B3614" i="14" s="1"/>
  <c r="I3613" i="14"/>
  <c r="B3613" i="14" s="1"/>
  <c r="I3612" i="14"/>
  <c r="B3612" i="14" s="1"/>
  <c r="I3611" i="14"/>
  <c r="B3611" i="14" s="1"/>
  <c r="I3610" i="14"/>
  <c r="B3610" i="14" s="1"/>
  <c r="I3609" i="14"/>
  <c r="B3609" i="14" s="1"/>
  <c r="I3608" i="14"/>
  <c r="B3608" i="14" s="1"/>
  <c r="I3607" i="14"/>
  <c r="B3607" i="14" s="1"/>
  <c r="I3606" i="14"/>
  <c r="B3606" i="14" s="1"/>
  <c r="I3605" i="14"/>
  <c r="B3605" i="14" s="1"/>
  <c r="I3604" i="14"/>
  <c r="B3604" i="14" s="1"/>
  <c r="I3603" i="14"/>
  <c r="B3603" i="14" s="1"/>
  <c r="I3602" i="14"/>
  <c r="B3602" i="14" s="1"/>
  <c r="I3601" i="14"/>
  <c r="B3601" i="14" s="1"/>
  <c r="I3600" i="14"/>
  <c r="B3600" i="14" s="1"/>
  <c r="I3599" i="14"/>
  <c r="B3599" i="14" s="1"/>
  <c r="I3598" i="14"/>
  <c r="B3598" i="14" s="1"/>
  <c r="I3597" i="14"/>
  <c r="B3597" i="14" s="1"/>
  <c r="I3596" i="14"/>
  <c r="B3596" i="14" s="1"/>
  <c r="I3595" i="14"/>
  <c r="B3595" i="14" s="1"/>
  <c r="I3594" i="14"/>
  <c r="B3594" i="14" s="1"/>
  <c r="I3593" i="14"/>
  <c r="B3593" i="14" s="1"/>
  <c r="I3592" i="14"/>
  <c r="B3592" i="14" s="1"/>
  <c r="I3591" i="14"/>
  <c r="B3591" i="14" s="1"/>
  <c r="I3590" i="14"/>
  <c r="B3590" i="14" s="1"/>
  <c r="I3589" i="14"/>
  <c r="B3589" i="14" s="1"/>
  <c r="I3588" i="14"/>
  <c r="B3588" i="14" s="1"/>
  <c r="I3587" i="14"/>
  <c r="B3587" i="14" s="1"/>
  <c r="I3586" i="14"/>
  <c r="B3586" i="14" s="1"/>
  <c r="I3585" i="14"/>
  <c r="B3585" i="14" s="1"/>
  <c r="I3584" i="14"/>
  <c r="B3584" i="14" s="1"/>
  <c r="I3583" i="14"/>
  <c r="B3583" i="14" s="1"/>
  <c r="I3582" i="14"/>
  <c r="B3582" i="14" s="1"/>
  <c r="I3581" i="14"/>
  <c r="B3581" i="14" s="1"/>
  <c r="I3580" i="14"/>
  <c r="B3580" i="14" s="1"/>
  <c r="I3579" i="14"/>
  <c r="B3579" i="14" s="1"/>
  <c r="I3578" i="14"/>
  <c r="B3578" i="14" s="1"/>
  <c r="I3577" i="14"/>
  <c r="B3577" i="14" s="1"/>
  <c r="I3576" i="14"/>
  <c r="B3576" i="14" s="1"/>
  <c r="I3575" i="14"/>
  <c r="B3575" i="14" s="1"/>
  <c r="I3574" i="14"/>
  <c r="B3574" i="14" s="1"/>
  <c r="I3573" i="14"/>
  <c r="B3573" i="14" s="1"/>
  <c r="I3572" i="14"/>
  <c r="B3572" i="14" s="1"/>
  <c r="I3571" i="14"/>
  <c r="B3571" i="14" s="1"/>
  <c r="I3570" i="14"/>
  <c r="B3570" i="14" s="1"/>
  <c r="I3569" i="14"/>
  <c r="B3569" i="14" s="1"/>
  <c r="I3568" i="14"/>
  <c r="B3568" i="14" s="1"/>
  <c r="I3567" i="14"/>
  <c r="B3567" i="14" s="1"/>
  <c r="I3566" i="14"/>
  <c r="B3566" i="14" s="1"/>
  <c r="I3565" i="14"/>
  <c r="B3565" i="14" s="1"/>
  <c r="I3564" i="14"/>
  <c r="B3564" i="14" s="1"/>
  <c r="I3563" i="14"/>
  <c r="B3563" i="14" s="1"/>
  <c r="I3562" i="14"/>
  <c r="B3562" i="14" s="1"/>
  <c r="I3561" i="14"/>
  <c r="B3561" i="14" s="1"/>
  <c r="I3560" i="14"/>
  <c r="B3560" i="14" s="1"/>
  <c r="I3559" i="14"/>
  <c r="B3559" i="14" s="1"/>
  <c r="I3558" i="14"/>
  <c r="B3558" i="14" s="1"/>
  <c r="I3557" i="14"/>
  <c r="B3557" i="14" s="1"/>
  <c r="I3556" i="14"/>
  <c r="B3556" i="14" s="1"/>
  <c r="I3555" i="14"/>
  <c r="B3555" i="14" s="1"/>
  <c r="I3554" i="14"/>
  <c r="B3554" i="14" s="1"/>
  <c r="I3553" i="14"/>
  <c r="B3553" i="14" s="1"/>
  <c r="I3552" i="14"/>
  <c r="B3552" i="14" s="1"/>
  <c r="I3551" i="14"/>
  <c r="B3551" i="14" s="1"/>
  <c r="I3550" i="14"/>
  <c r="B3550" i="14" s="1"/>
  <c r="I3549" i="14"/>
  <c r="B3549" i="14" s="1"/>
  <c r="I3548" i="14"/>
  <c r="B3548" i="14" s="1"/>
  <c r="I3547" i="14"/>
  <c r="B3547" i="14" s="1"/>
  <c r="I3546" i="14"/>
  <c r="B3546" i="14" s="1"/>
  <c r="I3545" i="14"/>
  <c r="B3545" i="14" s="1"/>
  <c r="I3544" i="14"/>
  <c r="B3544" i="14" s="1"/>
  <c r="I3543" i="14"/>
  <c r="B3543" i="14" s="1"/>
  <c r="I3542" i="14"/>
  <c r="B3542" i="14" s="1"/>
  <c r="I3541" i="14"/>
  <c r="B3541" i="14" s="1"/>
  <c r="I3540" i="14"/>
  <c r="B3540" i="14" s="1"/>
  <c r="I3539" i="14"/>
  <c r="B3539" i="14" s="1"/>
  <c r="I3538" i="14"/>
  <c r="B3538" i="14" s="1"/>
  <c r="I3537" i="14"/>
  <c r="B3537" i="14" s="1"/>
  <c r="I3536" i="14"/>
  <c r="B3536" i="14" s="1"/>
  <c r="I3535" i="14"/>
  <c r="B3535" i="14" s="1"/>
  <c r="I3534" i="14"/>
  <c r="B3534" i="14" s="1"/>
  <c r="I3533" i="14"/>
  <c r="B3533" i="14" s="1"/>
  <c r="I3532" i="14"/>
  <c r="B3532" i="14" s="1"/>
  <c r="I3531" i="14"/>
  <c r="B3531" i="14" s="1"/>
  <c r="I3530" i="14"/>
  <c r="B3530" i="14" s="1"/>
  <c r="I3529" i="14"/>
  <c r="B3529" i="14" s="1"/>
  <c r="I3528" i="14"/>
  <c r="B3528" i="14" s="1"/>
  <c r="I3527" i="14"/>
  <c r="B3527" i="14" s="1"/>
  <c r="I3526" i="14"/>
  <c r="B3526" i="14" s="1"/>
  <c r="I3525" i="14"/>
  <c r="B3525" i="14" s="1"/>
  <c r="I3524" i="14"/>
  <c r="B3524" i="14" s="1"/>
  <c r="I3523" i="14"/>
  <c r="B3523" i="14" s="1"/>
  <c r="I3522" i="14"/>
  <c r="B3522" i="14" s="1"/>
  <c r="I3521" i="14"/>
  <c r="B3521" i="14" s="1"/>
  <c r="I3520" i="14"/>
  <c r="B3520" i="14" s="1"/>
  <c r="I3519" i="14"/>
  <c r="B3519" i="14" s="1"/>
  <c r="I3518" i="14"/>
  <c r="B3518" i="14" s="1"/>
  <c r="I3517" i="14"/>
  <c r="B3517" i="14" s="1"/>
  <c r="I3516" i="14"/>
  <c r="B3516" i="14" s="1"/>
  <c r="I3515" i="14"/>
  <c r="B3515" i="14" s="1"/>
  <c r="I3514" i="14"/>
  <c r="B3514" i="14" s="1"/>
  <c r="I3513" i="14"/>
  <c r="B3513" i="14" s="1"/>
  <c r="I3512" i="14"/>
  <c r="B3512" i="14" s="1"/>
  <c r="I3511" i="14"/>
  <c r="B3511" i="14" s="1"/>
  <c r="I3510" i="14"/>
  <c r="B3510" i="14" s="1"/>
  <c r="I3509" i="14"/>
  <c r="B3509" i="14" s="1"/>
  <c r="I3508" i="14"/>
  <c r="B3508" i="14" s="1"/>
  <c r="I3507" i="14"/>
  <c r="B3507" i="14" s="1"/>
  <c r="I3506" i="14"/>
  <c r="B3506" i="14" s="1"/>
  <c r="I3505" i="14"/>
  <c r="B3505" i="14" s="1"/>
  <c r="I3504" i="14"/>
  <c r="B3504" i="14" s="1"/>
  <c r="I3503" i="14"/>
  <c r="B3503" i="14" s="1"/>
  <c r="I3502" i="14"/>
  <c r="B3502" i="14" s="1"/>
  <c r="I3501" i="14"/>
  <c r="B3501" i="14" s="1"/>
  <c r="I3500" i="14"/>
  <c r="B3500" i="14" s="1"/>
  <c r="I3499" i="14"/>
  <c r="B3499" i="14" s="1"/>
  <c r="I3498" i="14"/>
  <c r="B3498" i="14" s="1"/>
  <c r="I3497" i="14"/>
  <c r="B3497" i="14" s="1"/>
  <c r="I3496" i="14"/>
  <c r="B3496" i="14" s="1"/>
  <c r="I3495" i="14"/>
  <c r="B3495" i="14" s="1"/>
  <c r="I3494" i="14"/>
  <c r="B3494" i="14" s="1"/>
  <c r="I3493" i="14"/>
  <c r="B3493" i="14" s="1"/>
  <c r="I3492" i="14"/>
  <c r="B3492" i="14" s="1"/>
  <c r="I3491" i="14"/>
  <c r="B3491" i="14" s="1"/>
  <c r="I3490" i="14"/>
  <c r="B3490" i="14" s="1"/>
  <c r="I3489" i="14"/>
  <c r="B3489" i="14" s="1"/>
  <c r="I3488" i="14"/>
  <c r="B3488" i="14" s="1"/>
  <c r="I3487" i="14"/>
  <c r="B3487" i="14" s="1"/>
  <c r="I3486" i="14"/>
  <c r="B3486" i="14" s="1"/>
  <c r="I3485" i="14"/>
  <c r="B3485" i="14" s="1"/>
  <c r="I3484" i="14"/>
  <c r="B3484" i="14" s="1"/>
  <c r="I3483" i="14"/>
  <c r="B3483" i="14" s="1"/>
  <c r="I3482" i="14"/>
  <c r="B3482" i="14" s="1"/>
  <c r="I3481" i="14"/>
  <c r="B3481" i="14" s="1"/>
  <c r="I3480" i="14"/>
  <c r="B3480" i="14" s="1"/>
  <c r="I3479" i="14"/>
  <c r="B3479" i="14" s="1"/>
  <c r="I3478" i="14"/>
  <c r="B3478" i="14" s="1"/>
  <c r="I3477" i="14"/>
  <c r="B3477" i="14" s="1"/>
  <c r="I3476" i="14"/>
  <c r="B3476" i="14" s="1"/>
  <c r="I3475" i="14"/>
  <c r="B3475" i="14" s="1"/>
  <c r="I3474" i="14"/>
  <c r="B3474" i="14" s="1"/>
  <c r="I3473" i="14"/>
  <c r="B3473" i="14" s="1"/>
  <c r="I3472" i="14"/>
  <c r="B3472" i="14" s="1"/>
  <c r="I3471" i="14"/>
  <c r="B3471" i="14" s="1"/>
  <c r="I3470" i="14"/>
  <c r="B3470" i="14" s="1"/>
  <c r="I3469" i="14"/>
  <c r="B3469" i="14" s="1"/>
  <c r="I3468" i="14"/>
  <c r="B3468" i="14" s="1"/>
  <c r="I3467" i="14"/>
  <c r="B3467" i="14" s="1"/>
  <c r="I3466" i="14"/>
  <c r="B3466" i="14" s="1"/>
  <c r="I3465" i="14"/>
  <c r="B3465" i="14" s="1"/>
  <c r="I3464" i="14"/>
  <c r="B3464" i="14" s="1"/>
  <c r="I3463" i="14"/>
  <c r="B3463" i="14" s="1"/>
  <c r="I3462" i="14"/>
  <c r="B3462" i="14" s="1"/>
  <c r="I3461" i="14"/>
  <c r="B3461" i="14" s="1"/>
  <c r="I3460" i="14"/>
  <c r="B3460" i="14" s="1"/>
  <c r="I3459" i="14"/>
  <c r="B3459" i="14" s="1"/>
  <c r="I3458" i="14"/>
  <c r="B3458" i="14" s="1"/>
  <c r="I3457" i="14"/>
  <c r="B3457" i="14" s="1"/>
  <c r="I3456" i="14"/>
  <c r="B3456" i="14" s="1"/>
  <c r="I3455" i="14"/>
  <c r="B3455" i="14" s="1"/>
  <c r="I3454" i="14"/>
  <c r="B3454" i="14" s="1"/>
  <c r="I3453" i="14"/>
  <c r="B3453" i="14" s="1"/>
  <c r="I3452" i="14"/>
  <c r="B3452" i="14" s="1"/>
  <c r="I3451" i="14"/>
  <c r="B3451" i="14" s="1"/>
  <c r="I3450" i="14"/>
  <c r="B3450" i="14" s="1"/>
  <c r="I3449" i="14"/>
  <c r="B3449" i="14" s="1"/>
  <c r="I3448" i="14"/>
  <c r="B3448" i="14" s="1"/>
  <c r="I3447" i="14"/>
  <c r="B3447" i="14" s="1"/>
  <c r="I3446" i="14"/>
  <c r="B3446" i="14" s="1"/>
  <c r="I3445" i="14"/>
  <c r="B3445" i="14" s="1"/>
  <c r="I3444" i="14"/>
  <c r="B3444" i="14" s="1"/>
  <c r="I3443" i="14"/>
  <c r="B3443" i="14" s="1"/>
  <c r="I3442" i="14"/>
  <c r="B3442" i="14" s="1"/>
  <c r="I3441" i="14"/>
  <c r="B3441" i="14" s="1"/>
  <c r="I3440" i="14"/>
  <c r="B3440" i="14" s="1"/>
  <c r="I3439" i="14"/>
  <c r="B3439" i="14" s="1"/>
  <c r="I3438" i="14"/>
  <c r="B3438" i="14" s="1"/>
  <c r="I3437" i="14"/>
  <c r="B3437" i="14" s="1"/>
  <c r="I3436" i="14"/>
  <c r="B3436" i="14" s="1"/>
  <c r="I3435" i="14"/>
  <c r="B3435" i="14" s="1"/>
  <c r="I3434" i="14"/>
  <c r="B3434" i="14" s="1"/>
  <c r="I3433" i="14"/>
  <c r="B3433" i="14" s="1"/>
  <c r="I3432" i="14"/>
  <c r="B3432" i="14" s="1"/>
  <c r="I3431" i="14"/>
  <c r="B3431" i="14" s="1"/>
  <c r="I3430" i="14"/>
  <c r="B3430" i="14" s="1"/>
  <c r="I3429" i="14"/>
  <c r="B3429" i="14" s="1"/>
  <c r="I3428" i="14"/>
  <c r="B3428" i="14" s="1"/>
  <c r="I3427" i="14"/>
  <c r="B3427" i="14" s="1"/>
  <c r="I3426" i="14"/>
  <c r="B3426" i="14" s="1"/>
  <c r="I3425" i="14"/>
  <c r="B3425" i="14" s="1"/>
  <c r="I3424" i="14"/>
  <c r="B3424" i="14" s="1"/>
  <c r="I3423" i="14"/>
  <c r="B3423" i="14" s="1"/>
  <c r="I3422" i="14"/>
  <c r="B3422" i="14" s="1"/>
  <c r="I3421" i="14"/>
  <c r="B3421" i="14" s="1"/>
  <c r="I3420" i="14"/>
  <c r="B3420" i="14" s="1"/>
  <c r="I3419" i="14"/>
  <c r="B3419" i="14" s="1"/>
  <c r="I3418" i="14"/>
  <c r="B3418" i="14" s="1"/>
  <c r="I3417" i="14"/>
  <c r="B3417" i="14" s="1"/>
  <c r="I3416" i="14"/>
  <c r="B3416" i="14" s="1"/>
  <c r="I3415" i="14"/>
  <c r="B3415" i="14" s="1"/>
  <c r="I3414" i="14"/>
  <c r="B3414" i="14" s="1"/>
  <c r="I3413" i="14"/>
  <c r="B3413" i="14" s="1"/>
  <c r="I3412" i="14"/>
  <c r="B3412" i="14" s="1"/>
  <c r="I3411" i="14"/>
  <c r="B3411" i="14" s="1"/>
  <c r="I3410" i="14"/>
  <c r="B3410" i="14" s="1"/>
  <c r="I3409" i="14"/>
  <c r="B3409" i="14" s="1"/>
  <c r="I3408" i="14"/>
  <c r="B3408" i="14" s="1"/>
  <c r="I3407" i="14"/>
  <c r="B3407" i="14" s="1"/>
  <c r="I3406" i="14"/>
  <c r="B3406" i="14" s="1"/>
  <c r="I3405" i="14"/>
  <c r="B3405" i="14" s="1"/>
  <c r="I3404" i="14"/>
  <c r="B3404" i="14" s="1"/>
  <c r="I3403" i="14"/>
  <c r="B3403" i="14" s="1"/>
  <c r="I3402" i="14"/>
  <c r="B3402" i="14" s="1"/>
  <c r="I3401" i="14"/>
  <c r="B3401" i="14" s="1"/>
  <c r="I3400" i="14"/>
  <c r="B3400" i="14" s="1"/>
  <c r="I3399" i="14"/>
  <c r="B3399" i="14" s="1"/>
  <c r="I3398" i="14"/>
  <c r="B3398" i="14" s="1"/>
  <c r="I3397" i="14"/>
  <c r="B3397" i="14" s="1"/>
  <c r="I3396" i="14"/>
  <c r="B3396" i="14" s="1"/>
  <c r="I3395" i="14"/>
  <c r="B3395" i="14" s="1"/>
  <c r="I3394" i="14"/>
  <c r="B3394" i="14" s="1"/>
  <c r="I3393" i="14"/>
  <c r="B3393" i="14" s="1"/>
  <c r="I3392" i="14"/>
  <c r="B3392" i="14" s="1"/>
  <c r="I3391" i="14"/>
  <c r="B3391" i="14" s="1"/>
  <c r="I3390" i="14"/>
  <c r="B3390" i="14" s="1"/>
  <c r="I3389" i="14"/>
  <c r="B3389" i="14" s="1"/>
  <c r="I3388" i="14"/>
  <c r="B3388" i="14" s="1"/>
  <c r="I3387" i="14"/>
  <c r="B3387" i="14" s="1"/>
  <c r="I3386" i="14"/>
  <c r="B3386" i="14" s="1"/>
  <c r="I3385" i="14"/>
  <c r="B3385" i="14" s="1"/>
  <c r="I3384" i="14"/>
  <c r="B3384" i="14" s="1"/>
  <c r="I3383" i="14"/>
  <c r="B3383" i="14" s="1"/>
  <c r="I3382" i="14"/>
  <c r="B3382" i="14" s="1"/>
  <c r="I3381" i="14"/>
  <c r="B3381" i="14" s="1"/>
  <c r="I3380" i="14"/>
  <c r="B3380" i="14" s="1"/>
  <c r="I3379" i="14"/>
  <c r="B3379" i="14" s="1"/>
  <c r="I3378" i="14"/>
  <c r="B3378" i="14" s="1"/>
  <c r="I3377" i="14"/>
  <c r="B3377" i="14" s="1"/>
  <c r="I3376" i="14"/>
  <c r="B3376" i="14" s="1"/>
  <c r="I3375" i="14"/>
  <c r="B3375" i="14" s="1"/>
  <c r="I3374" i="14"/>
  <c r="B3374" i="14" s="1"/>
  <c r="I3373" i="14"/>
  <c r="B3373" i="14" s="1"/>
  <c r="I3372" i="14"/>
  <c r="B3372" i="14" s="1"/>
  <c r="I3371" i="14"/>
  <c r="B3371" i="14" s="1"/>
  <c r="I3370" i="14"/>
  <c r="B3370" i="14" s="1"/>
  <c r="I3369" i="14"/>
  <c r="B3369" i="14" s="1"/>
  <c r="I3368" i="14"/>
  <c r="B3368" i="14" s="1"/>
  <c r="I3367" i="14"/>
  <c r="B3367" i="14" s="1"/>
  <c r="I3366" i="14"/>
  <c r="B3366" i="14" s="1"/>
  <c r="I3365" i="14"/>
  <c r="B3365" i="14" s="1"/>
  <c r="I3364" i="14"/>
  <c r="B3364" i="14" s="1"/>
  <c r="I3363" i="14"/>
  <c r="B3363" i="14" s="1"/>
  <c r="I3362" i="14"/>
  <c r="B3362" i="14" s="1"/>
  <c r="I3361" i="14"/>
  <c r="B3361" i="14" s="1"/>
  <c r="I3360" i="14"/>
  <c r="B3360" i="14" s="1"/>
  <c r="I3359" i="14"/>
  <c r="B3359" i="14" s="1"/>
  <c r="I3358" i="14"/>
  <c r="B3358" i="14" s="1"/>
  <c r="I3357" i="14"/>
  <c r="B3357" i="14" s="1"/>
  <c r="I3356" i="14"/>
  <c r="B3356" i="14" s="1"/>
  <c r="I3355" i="14"/>
  <c r="B3355" i="14" s="1"/>
  <c r="I3354" i="14"/>
  <c r="B3354" i="14" s="1"/>
  <c r="I3353" i="14"/>
  <c r="B3353" i="14" s="1"/>
  <c r="I3352" i="14"/>
  <c r="B3352" i="14" s="1"/>
  <c r="I3351" i="14"/>
  <c r="B3351" i="14" s="1"/>
  <c r="I3350" i="14"/>
  <c r="B3350" i="14" s="1"/>
  <c r="I3349" i="14"/>
  <c r="B3349" i="14" s="1"/>
  <c r="I3348" i="14"/>
  <c r="B3348" i="14" s="1"/>
  <c r="I3347" i="14"/>
  <c r="B3347" i="14" s="1"/>
  <c r="I3346" i="14"/>
  <c r="B3346" i="14" s="1"/>
  <c r="I3345" i="14"/>
  <c r="B3345" i="14" s="1"/>
  <c r="I3344" i="14"/>
  <c r="B3344" i="14" s="1"/>
  <c r="I3343" i="14"/>
  <c r="B3343" i="14" s="1"/>
  <c r="I3342" i="14"/>
  <c r="B3342" i="14" s="1"/>
  <c r="I3341" i="14"/>
  <c r="B3341" i="14" s="1"/>
  <c r="I3340" i="14"/>
  <c r="B3340" i="14" s="1"/>
  <c r="I3339" i="14"/>
  <c r="B3339" i="14" s="1"/>
  <c r="I3338" i="14"/>
  <c r="B3338" i="14" s="1"/>
  <c r="I3337" i="14"/>
  <c r="B3337" i="14" s="1"/>
  <c r="I3336" i="14"/>
  <c r="B3336" i="14" s="1"/>
  <c r="I3335" i="14"/>
  <c r="B3335" i="14" s="1"/>
  <c r="I3334" i="14"/>
  <c r="B3334" i="14" s="1"/>
  <c r="I3333" i="14"/>
  <c r="B3333" i="14" s="1"/>
  <c r="I3332" i="14"/>
  <c r="B3332" i="14" s="1"/>
  <c r="I3331" i="14"/>
  <c r="B3331" i="14" s="1"/>
  <c r="I3330" i="14"/>
  <c r="B3330" i="14" s="1"/>
  <c r="I3329" i="14"/>
  <c r="B3329" i="14" s="1"/>
  <c r="I3328" i="14"/>
  <c r="B3328" i="14" s="1"/>
  <c r="I3327" i="14"/>
  <c r="B3327" i="14" s="1"/>
  <c r="I3326" i="14"/>
  <c r="B3326" i="14" s="1"/>
  <c r="I3325" i="14"/>
  <c r="B3325" i="14" s="1"/>
  <c r="I3324" i="14"/>
  <c r="B3324" i="14" s="1"/>
  <c r="I3323" i="14"/>
  <c r="B3323" i="14" s="1"/>
  <c r="I3322" i="14"/>
  <c r="B3322" i="14" s="1"/>
  <c r="I3321" i="14"/>
  <c r="B3321" i="14" s="1"/>
  <c r="I3320" i="14"/>
  <c r="B3320" i="14" s="1"/>
  <c r="I3319" i="14"/>
  <c r="B3319" i="14" s="1"/>
  <c r="I3318" i="14"/>
  <c r="B3318" i="14" s="1"/>
  <c r="I3317" i="14"/>
  <c r="B3317" i="14" s="1"/>
  <c r="I3316" i="14"/>
  <c r="B3316" i="14" s="1"/>
  <c r="I3315" i="14"/>
  <c r="B3315" i="14" s="1"/>
  <c r="I3314" i="14"/>
  <c r="B3314" i="14" s="1"/>
  <c r="I3313" i="14"/>
  <c r="B3313" i="14" s="1"/>
  <c r="I3312" i="14"/>
  <c r="B3312" i="14" s="1"/>
  <c r="I3311" i="14"/>
  <c r="B3311" i="14" s="1"/>
  <c r="I3310" i="14"/>
  <c r="B3310" i="14" s="1"/>
  <c r="I3309" i="14"/>
  <c r="B3309" i="14" s="1"/>
  <c r="I3308" i="14"/>
  <c r="B3308" i="14" s="1"/>
  <c r="I3307" i="14"/>
  <c r="B3307" i="14" s="1"/>
  <c r="I3306" i="14"/>
  <c r="B3306" i="14" s="1"/>
  <c r="I3305" i="14"/>
  <c r="B3305" i="14" s="1"/>
  <c r="I3304" i="14"/>
  <c r="B3304" i="14" s="1"/>
  <c r="I3303" i="14"/>
  <c r="B3303" i="14" s="1"/>
  <c r="I3302" i="14"/>
  <c r="B3302" i="14" s="1"/>
  <c r="I3301" i="14"/>
  <c r="B3301" i="14" s="1"/>
  <c r="I3300" i="14"/>
  <c r="B3300" i="14" s="1"/>
  <c r="I3299" i="14"/>
  <c r="B3299" i="14" s="1"/>
  <c r="I3298" i="14"/>
  <c r="B3298" i="14" s="1"/>
  <c r="I3297" i="14"/>
  <c r="B3297" i="14" s="1"/>
  <c r="I3296" i="14"/>
  <c r="B3296" i="14" s="1"/>
  <c r="I3295" i="14"/>
  <c r="B3295" i="14" s="1"/>
  <c r="I3294" i="14"/>
  <c r="B3294" i="14" s="1"/>
  <c r="I3293" i="14"/>
  <c r="B3293" i="14" s="1"/>
  <c r="I3292" i="14"/>
  <c r="B3292" i="14" s="1"/>
  <c r="I3291" i="14"/>
  <c r="B3291" i="14" s="1"/>
  <c r="I3290" i="14"/>
  <c r="B3290" i="14" s="1"/>
  <c r="I3289" i="14"/>
  <c r="B3289" i="14" s="1"/>
  <c r="I3288" i="14"/>
  <c r="B3288" i="14" s="1"/>
  <c r="I3287" i="14"/>
  <c r="B3287" i="14" s="1"/>
  <c r="I3286" i="14"/>
  <c r="B3286" i="14" s="1"/>
  <c r="I3285" i="14"/>
  <c r="B3285" i="14" s="1"/>
  <c r="I3284" i="14"/>
  <c r="B3284" i="14" s="1"/>
  <c r="I3283" i="14"/>
  <c r="B3283" i="14" s="1"/>
  <c r="I3282" i="14"/>
  <c r="B3282" i="14" s="1"/>
  <c r="I3281" i="14"/>
  <c r="B3281" i="14" s="1"/>
  <c r="I3280" i="14"/>
  <c r="B3280" i="14" s="1"/>
  <c r="I3279" i="14"/>
  <c r="B3279" i="14" s="1"/>
  <c r="I3278" i="14"/>
  <c r="B3278" i="14" s="1"/>
  <c r="I3277" i="14"/>
  <c r="B3277" i="14" s="1"/>
  <c r="I3276" i="14"/>
  <c r="B3276" i="14" s="1"/>
  <c r="I3275" i="14"/>
  <c r="B3275" i="14" s="1"/>
  <c r="I3274" i="14"/>
  <c r="B3274" i="14" s="1"/>
  <c r="I3273" i="14"/>
  <c r="B3273" i="14" s="1"/>
  <c r="I3272" i="14"/>
  <c r="B3272" i="14" s="1"/>
  <c r="I3271" i="14"/>
  <c r="B3271" i="14" s="1"/>
  <c r="I3270" i="14"/>
  <c r="B3270" i="14" s="1"/>
  <c r="I3269" i="14"/>
  <c r="B3269" i="14" s="1"/>
  <c r="I3268" i="14"/>
  <c r="B3268" i="14" s="1"/>
  <c r="I3267" i="14"/>
  <c r="B3267" i="14" s="1"/>
  <c r="I3266" i="14"/>
  <c r="B3266" i="14" s="1"/>
  <c r="I3265" i="14"/>
  <c r="B3265" i="14" s="1"/>
  <c r="I3264" i="14"/>
  <c r="B3264" i="14" s="1"/>
  <c r="I3263" i="14"/>
  <c r="B3263" i="14" s="1"/>
  <c r="I3262" i="14"/>
  <c r="B3262" i="14" s="1"/>
  <c r="I3261" i="14"/>
  <c r="B3261" i="14" s="1"/>
  <c r="I3260" i="14"/>
  <c r="B3260" i="14" s="1"/>
  <c r="I3259" i="14"/>
  <c r="B3259" i="14" s="1"/>
  <c r="I3258" i="14"/>
  <c r="B3258" i="14" s="1"/>
  <c r="I3257" i="14"/>
  <c r="B3257" i="14" s="1"/>
  <c r="I3256" i="14"/>
  <c r="B3256" i="14" s="1"/>
  <c r="I3255" i="14"/>
  <c r="B3255" i="14" s="1"/>
  <c r="I3254" i="14"/>
  <c r="B3254" i="14" s="1"/>
  <c r="I3253" i="14"/>
  <c r="B3253" i="14" s="1"/>
  <c r="I3252" i="14"/>
  <c r="B3252" i="14" s="1"/>
  <c r="I3251" i="14"/>
  <c r="B3251" i="14" s="1"/>
  <c r="I3250" i="14"/>
  <c r="B3250" i="14" s="1"/>
  <c r="I3249" i="14"/>
  <c r="B3249" i="14" s="1"/>
  <c r="I3248" i="14"/>
  <c r="B3248" i="14" s="1"/>
  <c r="I3247" i="14"/>
  <c r="B3247" i="14" s="1"/>
  <c r="I3246" i="14"/>
  <c r="B3246" i="14" s="1"/>
  <c r="I3245" i="14"/>
  <c r="B3245" i="14" s="1"/>
  <c r="I3244" i="14"/>
  <c r="B3244" i="14" s="1"/>
  <c r="I3243" i="14"/>
  <c r="B3243" i="14" s="1"/>
  <c r="I3242" i="14"/>
  <c r="B3242" i="14" s="1"/>
  <c r="I3241" i="14"/>
  <c r="B3241" i="14" s="1"/>
  <c r="I3240" i="14"/>
  <c r="B3240" i="14" s="1"/>
  <c r="I3239" i="14"/>
  <c r="B3239" i="14" s="1"/>
  <c r="I3238" i="14"/>
  <c r="B3238" i="14" s="1"/>
  <c r="I3237" i="14"/>
  <c r="B3237" i="14" s="1"/>
  <c r="I3236" i="14"/>
  <c r="B3236" i="14" s="1"/>
  <c r="I3235" i="14"/>
  <c r="B3235" i="14" s="1"/>
  <c r="I3234" i="14"/>
  <c r="B3234" i="14" s="1"/>
  <c r="I3233" i="14"/>
  <c r="B3233" i="14" s="1"/>
  <c r="I3232" i="14"/>
  <c r="B3232" i="14" s="1"/>
  <c r="I3231" i="14"/>
  <c r="B3231" i="14" s="1"/>
  <c r="I3230" i="14"/>
  <c r="B3230" i="14" s="1"/>
  <c r="I3229" i="14"/>
  <c r="B3229" i="14" s="1"/>
  <c r="I3228" i="14"/>
  <c r="B3228" i="14" s="1"/>
  <c r="I3227" i="14"/>
  <c r="B3227" i="14" s="1"/>
  <c r="I3226" i="14"/>
  <c r="B3226" i="14" s="1"/>
  <c r="I3225" i="14"/>
  <c r="B3225" i="14" s="1"/>
  <c r="I3224" i="14"/>
  <c r="B3224" i="14" s="1"/>
  <c r="I3223" i="14"/>
  <c r="B3223" i="14" s="1"/>
  <c r="I3222" i="14"/>
  <c r="B3222" i="14" s="1"/>
  <c r="I3221" i="14"/>
  <c r="B3221" i="14" s="1"/>
  <c r="I3220" i="14"/>
  <c r="B3220" i="14" s="1"/>
  <c r="I3219" i="14"/>
  <c r="B3219" i="14" s="1"/>
  <c r="I3218" i="14"/>
  <c r="B3218" i="14" s="1"/>
  <c r="I3217" i="14"/>
  <c r="B3217" i="14" s="1"/>
  <c r="I3216" i="14"/>
  <c r="B3216" i="14" s="1"/>
  <c r="I3215" i="14"/>
  <c r="B3215" i="14" s="1"/>
  <c r="I3214" i="14"/>
  <c r="B3214" i="14" s="1"/>
  <c r="I3213" i="14"/>
  <c r="B3213" i="14" s="1"/>
  <c r="I3212" i="14"/>
  <c r="B3212" i="14" s="1"/>
  <c r="I3211" i="14"/>
  <c r="B3211" i="14" s="1"/>
  <c r="I3210" i="14"/>
  <c r="B3210" i="14" s="1"/>
  <c r="I3209" i="14"/>
  <c r="B3209" i="14" s="1"/>
  <c r="I3208" i="14"/>
  <c r="B3208" i="14" s="1"/>
  <c r="I3207" i="14"/>
  <c r="B3207" i="14" s="1"/>
  <c r="I3206" i="14"/>
  <c r="B3206" i="14" s="1"/>
  <c r="I3205" i="14"/>
  <c r="B3205" i="14" s="1"/>
  <c r="I3204" i="14"/>
  <c r="B3204" i="14" s="1"/>
  <c r="I3203" i="14"/>
  <c r="B3203" i="14" s="1"/>
  <c r="I3202" i="14"/>
  <c r="B3202" i="14" s="1"/>
  <c r="I3201" i="14"/>
  <c r="B3201" i="14" s="1"/>
  <c r="I3200" i="14"/>
  <c r="B3200" i="14" s="1"/>
  <c r="I3199" i="14"/>
  <c r="B3199" i="14" s="1"/>
  <c r="I3198" i="14"/>
  <c r="B3198" i="14" s="1"/>
  <c r="I3197" i="14"/>
  <c r="B3197" i="14" s="1"/>
  <c r="I3196" i="14"/>
  <c r="B3196" i="14" s="1"/>
  <c r="I3195" i="14"/>
  <c r="B3195" i="14" s="1"/>
  <c r="I3194" i="14"/>
  <c r="B3194" i="14" s="1"/>
  <c r="I3193" i="14"/>
  <c r="B3193" i="14" s="1"/>
  <c r="I3192" i="14"/>
  <c r="B3192" i="14" s="1"/>
  <c r="I3191" i="14"/>
  <c r="B3191" i="14" s="1"/>
  <c r="I3190" i="14"/>
  <c r="B3190" i="14" s="1"/>
  <c r="I3189" i="14"/>
  <c r="B3189" i="14" s="1"/>
  <c r="I3188" i="14"/>
  <c r="B3188" i="14" s="1"/>
  <c r="I3187" i="14"/>
  <c r="B3187" i="14" s="1"/>
  <c r="I3186" i="14"/>
  <c r="B3186" i="14" s="1"/>
  <c r="I3185" i="14"/>
  <c r="B3185" i="14" s="1"/>
  <c r="I3184" i="14"/>
  <c r="B3184" i="14" s="1"/>
  <c r="I3183" i="14"/>
  <c r="B3183" i="14" s="1"/>
  <c r="I3182" i="14"/>
  <c r="B3182" i="14" s="1"/>
  <c r="I3181" i="14"/>
  <c r="B3181" i="14" s="1"/>
  <c r="I3180" i="14"/>
  <c r="B3180" i="14" s="1"/>
  <c r="I3179" i="14"/>
  <c r="B3179" i="14" s="1"/>
  <c r="I3178" i="14"/>
  <c r="B3178" i="14" s="1"/>
  <c r="I3177" i="14"/>
  <c r="B3177" i="14" s="1"/>
  <c r="I3176" i="14"/>
  <c r="B3176" i="14" s="1"/>
  <c r="I3175" i="14"/>
  <c r="B3175" i="14" s="1"/>
  <c r="I3174" i="14"/>
  <c r="B3174" i="14" s="1"/>
  <c r="I3173" i="14"/>
  <c r="B3173" i="14" s="1"/>
  <c r="I3172" i="14"/>
  <c r="B3172" i="14" s="1"/>
  <c r="I3171" i="14"/>
  <c r="B3171" i="14" s="1"/>
  <c r="I3170" i="14"/>
  <c r="B3170" i="14" s="1"/>
  <c r="I3169" i="14"/>
  <c r="B3169" i="14" s="1"/>
  <c r="I3168" i="14"/>
  <c r="B3168" i="14" s="1"/>
  <c r="I3167" i="14"/>
  <c r="B3167" i="14" s="1"/>
  <c r="I3166" i="14"/>
  <c r="B3166" i="14" s="1"/>
  <c r="I3165" i="14"/>
  <c r="B3165" i="14" s="1"/>
  <c r="I3164" i="14"/>
  <c r="B3164" i="14" s="1"/>
  <c r="I3163" i="14"/>
  <c r="B3163" i="14" s="1"/>
  <c r="I3162" i="14"/>
  <c r="B3162" i="14" s="1"/>
  <c r="I3161" i="14"/>
  <c r="B3161" i="14" s="1"/>
  <c r="I3160" i="14"/>
  <c r="B3160" i="14" s="1"/>
  <c r="I3159" i="14"/>
  <c r="B3159" i="14" s="1"/>
  <c r="I3158" i="14"/>
  <c r="B3158" i="14" s="1"/>
  <c r="I3157" i="14"/>
  <c r="B3157" i="14" s="1"/>
  <c r="I3156" i="14"/>
  <c r="B3156" i="14" s="1"/>
  <c r="I3155" i="14"/>
  <c r="B3155" i="14" s="1"/>
  <c r="I3154" i="14"/>
  <c r="B3154" i="14" s="1"/>
  <c r="I3153" i="14"/>
  <c r="B3153" i="14" s="1"/>
  <c r="I3152" i="14"/>
  <c r="B3152" i="14" s="1"/>
  <c r="I3151" i="14"/>
  <c r="B3151" i="14" s="1"/>
  <c r="I3150" i="14"/>
  <c r="B3150" i="14" s="1"/>
  <c r="I3149" i="14"/>
  <c r="B3149" i="14" s="1"/>
  <c r="I3148" i="14"/>
  <c r="B3148" i="14" s="1"/>
  <c r="I3147" i="14"/>
  <c r="B3147" i="14" s="1"/>
  <c r="I3146" i="14"/>
  <c r="B3146" i="14" s="1"/>
  <c r="I3145" i="14"/>
  <c r="B3145" i="14" s="1"/>
  <c r="I3144" i="14"/>
  <c r="B3144" i="14" s="1"/>
  <c r="I3143" i="14"/>
  <c r="B3143" i="14" s="1"/>
  <c r="I3142" i="14"/>
  <c r="B3142" i="14" s="1"/>
  <c r="I3141" i="14"/>
  <c r="B3141" i="14" s="1"/>
  <c r="I3140" i="14"/>
  <c r="B3140" i="14" s="1"/>
  <c r="I3139" i="14"/>
  <c r="B3139" i="14" s="1"/>
  <c r="I3138" i="14"/>
  <c r="B3138" i="14" s="1"/>
  <c r="I3137" i="14"/>
  <c r="B3137" i="14" s="1"/>
  <c r="I3136" i="14"/>
  <c r="B3136" i="14" s="1"/>
  <c r="I3135" i="14"/>
  <c r="B3135" i="14" s="1"/>
  <c r="I3134" i="14"/>
  <c r="B3134" i="14" s="1"/>
  <c r="I3133" i="14"/>
  <c r="B3133" i="14" s="1"/>
  <c r="I3132" i="14"/>
  <c r="B3132" i="14" s="1"/>
  <c r="I3131" i="14"/>
  <c r="B3131" i="14" s="1"/>
  <c r="I3130" i="14"/>
  <c r="B3130" i="14" s="1"/>
  <c r="I3129" i="14"/>
  <c r="B3129" i="14" s="1"/>
  <c r="I3128" i="14"/>
  <c r="B3128" i="14" s="1"/>
  <c r="I3127" i="14"/>
  <c r="B3127" i="14" s="1"/>
  <c r="I3126" i="14"/>
  <c r="B3126" i="14" s="1"/>
  <c r="I3125" i="14"/>
  <c r="B3125" i="14" s="1"/>
  <c r="I3124" i="14"/>
  <c r="B3124" i="14" s="1"/>
  <c r="I3123" i="14"/>
  <c r="B3123" i="14" s="1"/>
  <c r="I3122" i="14"/>
  <c r="B3122" i="14" s="1"/>
  <c r="I3121" i="14"/>
  <c r="B3121" i="14" s="1"/>
  <c r="I3120" i="14"/>
  <c r="B3120" i="14" s="1"/>
  <c r="I3119" i="14"/>
  <c r="B3119" i="14" s="1"/>
  <c r="I3118" i="14"/>
  <c r="B3118" i="14" s="1"/>
  <c r="I3117" i="14"/>
  <c r="B3117" i="14" s="1"/>
  <c r="I3116" i="14"/>
  <c r="B3116" i="14" s="1"/>
  <c r="I3115" i="14"/>
  <c r="B3115" i="14" s="1"/>
  <c r="I3114" i="14"/>
  <c r="B3114" i="14" s="1"/>
  <c r="I3113" i="14"/>
  <c r="B3113" i="14" s="1"/>
  <c r="I3112" i="14"/>
  <c r="B3112" i="14" s="1"/>
  <c r="I3111" i="14"/>
  <c r="B3111" i="14" s="1"/>
  <c r="I3110" i="14"/>
  <c r="B3110" i="14" s="1"/>
  <c r="I3109" i="14"/>
  <c r="B3109" i="14" s="1"/>
  <c r="I3108" i="14"/>
  <c r="B3108" i="14" s="1"/>
  <c r="I3107" i="14"/>
  <c r="B3107" i="14" s="1"/>
  <c r="I3106" i="14"/>
  <c r="B3106" i="14" s="1"/>
  <c r="I3105" i="14"/>
  <c r="B3105" i="14" s="1"/>
  <c r="I3104" i="14"/>
  <c r="B3104" i="14" s="1"/>
  <c r="I3103" i="14"/>
  <c r="B3103" i="14" s="1"/>
  <c r="I3102" i="14"/>
  <c r="B3102" i="14" s="1"/>
  <c r="I3101" i="14"/>
  <c r="B3101" i="14" s="1"/>
  <c r="I3100" i="14"/>
  <c r="B3100" i="14" s="1"/>
  <c r="I3099" i="14"/>
  <c r="B3099" i="14" s="1"/>
  <c r="I3098" i="14"/>
  <c r="B3098" i="14" s="1"/>
  <c r="I3097" i="14"/>
  <c r="B3097" i="14" s="1"/>
  <c r="I3096" i="14"/>
  <c r="B3096" i="14" s="1"/>
  <c r="I3095" i="14"/>
  <c r="B3095" i="14" s="1"/>
  <c r="I3094" i="14"/>
  <c r="B3094" i="14" s="1"/>
  <c r="I3093" i="14"/>
  <c r="B3093" i="14" s="1"/>
  <c r="I3092" i="14"/>
  <c r="B3092" i="14" s="1"/>
  <c r="I3091" i="14"/>
  <c r="B3091" i="14" s="1"/>
  <c r="I3090" i="14"/>
  <c r="B3090" i="14" s="1"/>
  <c r="I3089" i="14"/>
  <c r="B3089" i="14" s="1"/>
  <c r="I3088" i="14"/>
  <c r="B3088" i="14" s="1"/>
  <c r="I3087" i="14"/>
  <c r="B3087" i="14" s="1"/>
  <c r="I3086" i="14"/>
  <c r="B3086" i="14" s="1"/>
  <c r="I3085" i="14"/>
  <c r="B3085" i="14" s="1"/>
  <c r="I3084" i="14"/>
  <c r="B3084" i="14" s="1"/>
  <c r="I3083" i="14"/>
  <c r="B3083" i="14" s="1"/>
  <c r="I3082" i="14"/>
  <c r="B3082" i="14" s="1"/>
  <c r="I3081" i="14"/>
  <c r="B3081" i="14" s="1"/>
  <c r="I3080" i="14"/>
  <c r="B3080" i="14" s="1"/>
  <c r="I3079" i="14"/>
  <c r="B3079" i="14" s="1"/>
  <c r="I3078" i="14"/>
  <c r="B3078" i="14" s="1"/>
  <c r="I3077" i="14"/>
  <c r="B3077" i="14" s="1"/>
  <c r="I3076" i="14"/>
  <c r="B3076" i="14" s="1"/>
  <c r="I3075" i="14"/>
  <c r="B3075" i="14" s="1"/>
  <c r="I3074" i="14"/>
  <c r="B3074" i="14" s="1"/>
  <c r="I3073" i="14"/>
  <c r="B3073" i="14" s="1"/>
  <c r="I3072" i="14"/>
  <c r="B3072" i="14" s="1"/>
  <c r="I3071" i="14"/>
  <c r="B3071" i="14" s="1"/>
  <c r="I3070" i="14"/>
  <c r="B3070" i="14" s="1"/>
  <c r="I3069" i="14"/>
  <c r="B3069" i="14" s="1"/>
  <c r="I3068" i="14"/>
  <c r="B3068" i="14" s="1"/>
  <c r="I3067" i="14"/>
  <c r="B3067" i="14" s="1"/>
  <c r="I3066" i="14"/>
  <c r="B3066" i="14" s="1"/>
  <c r="I3065" i="14"/>
  <c r="B3065" i="14" s="1"/>
  <c r="I3064" i="14"/>
  <c r="B3064" i="14" s="1"/>
  <c r="I3063" i="14"/>
  <c r="B3063" i="14" s="1"/>
  <c r="I3062" i="14"/>
  <c r="B3062" i="14" s="1"/>
  <c r="I3061" i="14"/>
  <c r="B3061" i="14" s="1"/>
  <c r="I3060" i="14"/>
  <c r="B3060" i="14" s="1"/>
  <c r="I3059" i="14"/>
  <c r="B3059" i="14" s="1"/>
  <c r="I3058" i="14"/>
  <c r="B3058" i="14" s="1"/>
  <c r="I3057" i="14"/>
  <c r="B3057" i="14" s="1"/>
  <c r="I3056" i="14"/>
  <c r="B3056" i="14" s="1"/>
  <c r="I3055" i="14"/>
  <c r="B3055" i="14" s="1"/>
  <c r="I3054" i="14"/>
  <c r="B3054" i="14" s="1"/>
  <c r="I3053" i="14"/>
  <c r="B3053" i="14" s="1"/>
  <c r="I3052" i="14"/>
  <c r="B3052" i="14" s="1"/>
  <c r="I3051" i="14"/>
  <c r="B3051" i="14" s="1"/>
  <c r="I3050" i="14"/>
  <c r="B3050" i="14" s="1"/>
  <c r="I3049" i="14"/>
  <c r="B3049" i="14" s="1"/>
  <c r="I3048" i="14"/>
  <c r="B3048" i="14" s="1"/>
  <c r="I3047" i="14"/>
  <c r="B3047" i="14" s="1"/>
  <c r="I3046" i="14"/>
  <c r="B3046" i="14" s="1"/>
  <c r="I3045" i="14"/>
  <c r="B3045" i="14" s="1"/>
  <c r="I3044" i="14"/>
  <c r="B3044" i="14" s="1"/>
  <c r="I3043" i="14"/>
  <c r="B3043" i="14" s="1"/>
  <c r="I3042" i="14"/>
  <c r="B3042" i="14" s="1"/>
  <c r="I3041" i="14"/>
  <c r="B3041" i="14" s="1"/>
  <c r="I3040" i="14"/>
  <c r="B3040" i="14" s="1"/>
  <c r="I3039" i="14"/>
  <c r="B3039" i="14" s="1"/>
  <c r="I3038" i="14"/>
  <c r="B3038" i="14" s="1"/>
  <c r="I3037" i="14"/>
  <c r="B3037" i="14" s="1"/>
  <c r="I3036" i="14"/>
  <c r="B3036" i="14" s="1"/>
  <c r="I3035" i="14"/>
  <c r="B3035" i="14" s="1"/>
  <c r="I3034" i="14"/>
  <c r="B3034" i="14" s="1"/>
  <c r="I3033" i="14"/>
  <c r="B3033" i="14" s="1"/>
  <c r="I3032" i="14"/>
  <c r="B3032" i="14" s="1"/>
  <c r="I3031" i="14"/>
  <c r="B3031" i="14" s="1"/>
  <c r="I3030" i="14"/>
  <c r="B3030" i="14" s="1"/>
  <c r="I3029" i="14"/>
  <c r="B3029" i="14" s="1"/>
  <c r="I3028" i="14"/>
  <c r="B3028" i="14" s="1"/>
  <c r="I3027" i="14"/>
  <c r="B3027" i="14" s="1"/>
  <c r="I3026" i="14"/>
  <c r="B3026" i="14" s="1"/>
  <c r="I3025" i="14"/>
  <c r="B3025" i="14" s="1"/>
  <c r="I3024" i="14"/>
  <c r="B3024" i="14" s="1"/>
  <c r="I3023" i="14"/>
  <c r="B3023" i="14" s="1"/>
  <c r="I3022" i="14"/>
  <c r="B3022" i="14" s="1"/>
  <c r="I3021" i="14"/>
  <c r="B3021" i="14" s="1"/>
  <c r="I3020" i="14"/>
  <c r="B3020" i="14" s="1"/>
  <c r="I3019" i="14"/>
  <c r="B3019" i="14" s="1"/>
  <c r="I3018" i="14"/>
  <c r="B3018" i="14" s="1"/>
  <c r="I3017" i="14"/>
  <c r="B3017" i="14" s="1"/>
  <c r="I3016" i="14"/>
  <c r="B3016" i="14" s="1"/>
  <c r="I3015" i="14"/>
  <c r="B3015" i="14" s="1"/>
  <c r="I3014" i="14"/>
  <c r="B3014" i="14" s="1"/>
  <c r="I3013" i="14"/>
  <c r="B3013" i="14" s="1"/>
  <c r="I3012" i="14"/>
  <c r="B3012" i="14" s="1"/>
  <c r="I3011" i="14"/>
  <c r="B3011" i="14" s="1"/>
  <c r="I3010" i="14"/>
  <c r="B3010" i="14" s="1"/>
  <c r="I3009" i="14"/>
  <c r="B3009" i="14" s="1"/>
  <c r="I3008" i="14"/>
  <c r="B3008" i="14" s="1"/>
  <c r="I3007" i="14"/>
  <c r="B3007" i="14" s="1"/>
  <c r="I3006" i="14"/>
  <c r="B3006" i="14" s="1"/>
  <c r="I3005" i="14"/>
  <c r="B3005" i="14" s="1"/>
  <c r="I3004" i="14"/>
  <c r="B3004" i="14" s="1"/>
  <c r="I3003" i="14"/>
  <c r="B3003" i="14" s="1"/>
  <c r="I3002" i="14"/>
  <c r="B3002" i="14" s="1"/>
  <c r="I3001" i="14"/>
  <c r="B3001" i="14" s="1"/>
  <c r="I3000" i="14"/>
  <c r="B3000" i="14" s="1"/>
  <c r="I2999" i="14"/>
  <c r="B2999" i="14" s="1"/>
  <c r="I2998" i="14"/>
  <c r="B2998" i="14" s="1"/>
  <c r="I2997" i="14"/>
  <c r="B2997" i="14" s="1"/>
  <c r="I2996" i="14"/>
  <c r="B2996" i="14" s="1"/>
  <c r="I2995" i="14"/>
  <c r="B2995" i="14" s="1"/>
  <c r="I2994" i="14"/>
  <c r="B2994" i="14" s="1"/>
  <c r="I2993" i="14"/>
  <c r="B2993" i="14" s="1"/>
  <c r="I2992" i="14"/>
  <c r="B2992" i="14" s="1"/>
  <c r="I2991" i="14"/>
  <c r="B2991" i="14" s="1"/>
  <c r="I2990" i="14"/>
  <c r="B2990" i="14" s="1"/>
  <c r="I2989" i="14"/>
  <c r="B2989" i="14" s="1"/>
  <c r="I2988" i="14"/>
  <c r="B2988" i="14" s="1"/>
  <c r="I2987" i="14"/>
  <c r="B2987" i="14" s="1"/>
  <c r="I2986" i="14"/>
  <c r="B2986" i="14" s="1"/>
  <c r="I2985" i="14"/>
  <c r="B2985" i="14" s="1"/>
  <c r="I2984" i="14"/>
  <c r="B2984" i="14" s="1"/>
  <c r="I2983" i="14"/>
  <c r="B2983" i="14" s="1"/>
  <c r="I2982" i="14"/>
  <c r="B2982" i="14" s="1"/>
  <c r="I2981" i="14"/>
  <c r="B2981" i="14" s="1"/>
  <c r="I2980" i="14"/>
  <c r="B2980" i="14" s="1"/>
  <c r="I2979" i="14"/>
  <c r="B2979" i="14" s="1"/>
  <c r="I2978" i="14"/>
  <c r="B2978" i="14" s="1"/>
  <c r="I2977" i="14"/>
  <c r="B2977" i="14" s="1"/>
  <c r="I2976" i="14"/>
  <c r="B2976" i="14" s="1"/>
  <c r="I2975" i="14"/>
  <c r="B2975" i="14" s="1"/>
  <c r="I2974" i="14"/>
  <c r="B2974" i="14" s="1"/>
  <c r="I2973" i="14"/>
  <c r="B2973" i="14" s="1"/>
  <c r="I2972" i="14"/>
  <c r="B2972" i="14" s="1"/>
  <c r="I2971" i="14"/>
  <c r="B2971" i="14" s="1"/>
  <c r="I2970" i="14"/>
  <c r="B2970" i="14" s="1"/>
  <c r="I2969" i="14"/>
  <c r="B2969" i="14" s="1"/>
  <c r="I2968" i="14"/>
  <c r="B2968" i="14" s="1"/>
  <c r="I2967" i="14"/>
  <c r="B2967" i="14" s="1"/>
  <c r="I2966" i="14"/>
  <c r="B2966" i="14" s="1"/>
  <c r="I2965" i="14"/>
  <c r="B2965" i="14" s="1"/>
  <c r="I2964" i="14"/>
  <c r="B2964" i="14" s="1"/>
  <c r="I2963" i="14"/>
  <c r="B2963" i="14" s="1"/>
  <c r="I2962" i="14"/>
  <c r="B2962" i="14" s="1"/>
  <c r="I2961" i="14"/>
  <c r="B2961" i="14" s="1"/>
  <c r="I2960" i="14"/>
  <c r="B2960" i="14" s="1"/>
  <c r="I2959" i="14"/>
  <c r="B2959" i="14" s="1"/>
  <c r="I2958" i="14"/>
  <c r="B2958" i="14" s="1"/>
  <c r="I2957" i="14"/>
  <c r="B2957" i="14" s="1"/>
  <c r="I2956" i="14"/>
  <c r="B2956" i="14" s="1"/>
  <c r="I2955" i="14"/>
  <c r="B2955" i="14" s="1"/>
  <c r="I2954" i="14"/>
  <c r="B2954" i="14" s="1"/>
  <c r="I2953" i="14"/>
  <c r="B2953" i="14" s="1"/>
  <c r="I2952" i="14"/>
  <c r="B2952" i="14" s="1"/>
  <c r="I2951" i="14"/>
  <c r="B2951" i="14" s="1"/>
  <c r="I2950" i="14"/>
  <c r="B2950" i="14" s="1"/>
  <c r="I2949" i="14"/>
  <c r="B2949" i="14" s="1"/>
  <c r="I2948" i="14"/>
  <c r="B2948" i="14" s="1"/>
  <c r="I2947" i="14"/>
  <c r="B2947" i="14" s="1"/>
  <c r="I2946" i="14"/>
  <c r="B2946" i="14" s="1"/>
  <c r="I2945" i="14"/>
  <c r="B2945" i="14" s="1"/>
  <c r="I2944" i="14"/>
  <c r="B2944" i="14" s="1"/>
  <c r="I2943" i="14"/>
  <c r="B2943" i="14" s="1"/>
  <c r="I2942" i="14"/>
  <c r="B2942" i="14" s="1"/>
  <c r="I2941" i="14"/>
  <c r="B2941" i="14" s="1"/>
  <c r="I2940" i="14"/>
  <c r="B2940" i="14" s="1"/>
  <c r="I2939" i="14"/>
  <c r="B2939" i="14" s="1"/>
  <c r="I2938" i="14"/>
  <c r="B2938" i="14" s="1"/>
  <c r="I2937" i="14"/>
  <c r="B2937" i="14" s="1"/>
  <c r="I2936" i="14"/>
  <c r="B2936" i="14" s="1"/>
  <c r="I2935" i="14"/>
  <c r="B2935" i="14" s="1"/>
  <c r="I2934" i="14"/>
  <c r="B2934" i="14" s="1"/>
  <c r="I2933" i="14"/>
  <c r="B2933" i="14" s="1"/>
  <c r="I2932" i="14"/>
  <c r="B2932" i="14" s="1"/>
  <c r="I2931" i="14"/>
  <c r="B2931" i="14" s="1"/>
  <c r="I2930" i="14"/>
  <c r="B2930" i="14" s="1"/>
  <c r="I2929" i="14"/>
  <c r="B2929" i="14" s="1"/>
  <c r="I2928" i="14"/>
  <c r="B2928" i="14" s="1"/>
  <c r="I2927" i="14"/>
  <c r="B2927" i="14" s="1"/>
  <c r="I2926" i="14"/>
  <c r="B2926" i="14" s="1"/>
  <c r="I2925" i="14"/>
  <c r="B2925" i="14" s="1"/>
  <c r="I2924" i="14"/>
  <c r="B2924" i="14" s="1"/>
  <c r="I2923" i="14"/>
  <c r="B2923" i="14" s="1"/>
  <c r="I2922" i="14"/>
  <c r="B2922" i="14" s="1"/>
  <c r="I2921" i="14"/>
  <c r="B2921" i="14" s="1"/>
  <c r="I2920" i="14"/>
  <c r="B2920" i="14" s="1"/>
  <c r="I2919" i="14"/>
  <c r="B2919" i="14" s="1"/>
  <c r="I2918" i="14"/>
  <c r="B2918" i="14" s="1"/>
  <c r="I2917" i="14"/>
  <c r="B2917" i="14" s="1"/>
  <c r="I2916" i="14"/>
  <c r="B2916" i="14" s="1"/>
  <c r="I2915" i="14"/>
  <c r="B2915" i="14" s="1"/>
  <c r="I2914" i="14"/>
  <c r="B2914" i="14" s="1"/>
  <c r="I2913" i="14"/>
  <c r="B2913" i="14" s="1"/>
  <c r="I2912" i="14"/>
  <c r="B2912" i="14" s="1"/>
  <c r="I2911" i="14"/>
  <c r="B2911" i="14" s="1"/>
  <c r="I2910" i="14"/>
  <c r="B2910" i="14" s="1"/>
  <c r="I2909" i="14"/>
  <c r="B2909" i="14" s="1"/>
  <c r="I2908" i="14"/>
  <c r="B2908" i="14" s="1"/>
  <c r="I2907" i="14"/>
  <c r="B2907" i="14" s="1"/>
  <c r="I2906" i="14"/>
  <c r="B2906" i="14" s="1"/>
  <c r="I2905" i="14"/>
  <c r="B2905" i="14" s="1"/>
  <c r="I2904" i="14"/>
  <c r="B2904" i="14" s="1"/>
  <c r="I2903" i="14"/>
  <c r="B2903" i="14" s="1"/>
  <c r="I2902" i="14"/>
  <c r="B2902" i="14" s="1"/>
  <c r="I2901" i="14"/>
  <c r="B2901" i="14" s="1"/>
  <c r="I2900" i="14"/>
  <c r="B2900" i="14" s="1"/>
  <c r="I2899" i="14"/>
  <c r="B2899" i="14" s="1"/>
  <c r="I2898" i="14"/>
  <c r="B2898" i="14" s="1"/>
  <c r="I2897" i="14"/>
  <c r="B2897" i="14" s="1"/>
  <c r="I2896" i="14"/>
  <c r="B2896" i="14" s="1"/>
  <c r="I2895" i="14"/>
  <c r="B2895" i="14" s="1"/>
  <c r="I2894" i="14"/>
  <c r="B2894" i="14" s="1"/>
  <c r="I2893" i="14"/>
  <c r="B2893" i="14" s="1"/>
  <c r="I2892" i="14"/>
  <c r="B2892" i="14" s="1"/>
  <c r="I2891" i="14"/>
  <c r="B2891" i="14" s="1"/>
  <c r="I2890" i="14"/>
  <c r="B2890" i="14" s="1"/>
  <c r="I2889" i="14"/>
  <c r="B2889" i="14" s="1"/>
  <c r="I2888" i="14"/>
  <c r="B2888" i="14" s="1"/>
  <c r="I2887" i="14"/>
  <c r="B2887" i="14" s="1"/>
  <c r="I2886" i="14"/>
  <c r="B2886" i="14" s="1"/>
  <c r="I2885" i="14"/>
  <c r="B2885" i="14" s="1"/>
  <c r="I2884" i="14"/>
  <c r="B2884" i="14" s="1"/>
  <c r="I2883" i="14"/>
  <c r="B2883" i="14" s="1"/>
  <c r="I2882" i="14"/>
  <c r="B2882" i="14" s="1"/>
  <c r="I2881" i="14"/>
  <c r="B2881" i="14" s="1"/>
  <c r="I2880" i="14"/>
  <c r="B2880" i="14" s="1"/>
  <c r="I2879" i="14"/>
  <c r="B2879" i="14" s="1"/>
  <c r="I2878" i="14"/>
  <c r="B2878" i="14" s="1"/>
  <c r="I2877" i="14"/>
  <c r="B2877" i="14" s="1"/>
  <c r="I2876" i="14"/>
  <c r="B2876" i="14" s="1"/>
  <c r="I2875" i="14"/>
  <c r="B2875" i="14" s="1"/>
  <c r="I2874" i="14"/>
  <c r="B2874" i="14" s="1"/>
  <c r="I2873" i="14"/>
  <c r="B2873" i="14" s="1"/>
  <c r="I2872" i="14"/>
  <c r="B2872" i="14" s="1"/>
  <c r="I2871" i="14"/>
  <c r="B2871" i="14" s="1"/>
  <c r="I2870" i="14"/>
  <c r="B2870" i="14" s="1"/>
  <c r="I2869" i="14"/>
  <c r="B2869" i="14" s="1"/>
  <c r="I2868" i="14"/>
  <c r="B2868" i="14" s="1"/>
  <c r="I2867" i="14"/>
  <c r="B2867" i="14" s="1"/>
  <c r="I2866" i="14"/>
  <c r="B2866" i="14" s="1"/>
  <c r="I2865" i="14"/>
  <c r="B2865" i="14" s="1"/>
  <c r="I2864" i="14"/>
  <c r="B2864" i="14" s="1"/>
  <c r="I2863" i="14"/>
  <c r="B2863" i="14" s="1"/>
  <c r="I2862" i="14"/>
  <c r="B2862" i="14" s="1"/>
  <c r="I2861" i="14"/>
  <c r="B2861" i="14" s="1"/>
  <c r="I2860" i="14"/>
  <c r="B2860" i="14" s="1"/>
  <c r="I2859" i="14"/>
  <c r="B2859" i="14" s="1"/>
  <c r="I2858" i="14"/>
  <c r="B2858" i="14" s="1"/>
  <c r="I2857" i="14"/>
  <c r="B2857" i="14" s="1"/>
  <c r="I2856" i="14"/>
  <c r="B2856" i="14" s="1"/>
  <c r="I2855" i="14"/>
  <c r="B2855" i="14" s="1"/>
  <c r="I2854" i="14"/>
  <c r="B2854" i="14" s="1"/>
  <c r="I2853" i="14"/>
  <c r="B2853" i="14" s="1"/>
  <c r="I2852" i="14"/>
  <c r="B2852" i="14" s="1"/>
  <c r="I2851" i="14"/>
  <c r="B2851" i="14" s="1"/>
  <c r="I2850" i="14"/>
  <c r="B2850" i="14" s="1"/>
  <c r="I2849" i="14"/>
  <c r="B2849" i="14" s="1"/>
  <c r="I2848" i="14"/>
  <c r="B2848" i="14" s="1"/>
  <c r="I2847" i="14"/>
  <c r="B2847" i="14" s="1"/>
  <c r="I2846" i="14"/>
  <c r="B2846" i="14" s="1"/>
  <c r="I2845" i="14"/>
  <c r="B2845" i="14" s="1"/>
  <c r="I2844" i="14"/>
  <c r="B2844" i="14" s="1"/>
  <c r="I2843" i="14"/>
  <c r="B2843" i="14" s="1"/>
  <c r="I2842" i="14"/>
  <c r="B2842" i="14" s="1"/>
  <c r="I2841" i="14"/>
  <c r="B2841" i="14" s="1"/>
  <c r="I2840" i="14"/>
  <c r="B2840" i="14" s="1"/>
  <c r="I2839" i="14"/>
  <c r="B2839" i="14" s="1"/>
  <c r="I2838" i="14"/>
  <c r="B2838" i="14" s="1"/>
  <c r="I2837" i="14"/>
  <c r="B2837" i="14" s="1"/>
  <c r="I2836" i="14"/>
  <c r="B2836" i="14" s="1"/>
  <c r="I2835" i="14"/>
  <c r="B2835" i="14" s="1"/>
  <c r="I2834" i="14"/>
  <c r="B2834" i="14" s="1"/>
  <c r="I2833" i="14"/>
  <c r="B2833" i="14" s="1"/>
  <c r="I2832" i="14"/>
  <c r="B2832" i="14" s="1"/>
  <c r="I2831" i="14"/>
  <c r="B2831" i="14" s="1"/>
  <c r="I2830" i="14"/>
  <c r="B2830" i="14" s="1"/>
  <c r="I2829" i="14"/>
  <c r="B2829" i="14" s="1"/>
  <c r="I2828" i="14"/>
  <c r="B2828" i="14" s="1"/>
  <c r="I2827" i="14"/>
  <c r="B2827" i="14" s="1"/>
  <c r="I2826" i="14"/>
  <c r="B2826" i="14" s="1"/>
  <c r="I2825" i="14"/>
  <c r="B2825" i="14" s="1"/>
  <c r="I2824" i="14"/>
  <c r="B2824" i="14" s="1"/>
  <c r="I2823" i="14"/>
  <c r="B2823" i="14" s="1"/>
  <c r="I2822" i="14"/>
  <c r="B2822" i="14" s="1"/>
  <c r="I2821" i="14"/>
  <c r="B2821" i="14" s="1"/>
  <c r="I2820" i="14"/>
  <c r="B2820" i="14" s="1"/>
  <c r="I2819" i="14"/>
  <c r="B2819" i="14" s="1"/>
  <c r="I2818" i="14"/>
  <c r="B2818" i="14" s="1"/>
  <c r="I2817" i="14"/>
  <c r="B2817" i="14" s="1"/>
  <c r="I2816" i="14"/>
  <c r="B2816" i="14" s="1"/>
  <c r="I2815" i="14"/>
  <c r="B2815" i="14" s="1"/>
  <c r="I2814" i="14"/>
  <c r="B2814" i="14" s="1"/>
  <c r="I2813" i="14"/>
  <c r="B2813" i="14" s="1"/>
  <c r="I2812" i="14"/>
  <c r="B2812" i="14" s="1"/>
  <c r="I2811" i="14"/>
  <c r="B2811" i="14" s="1"/>
  <c r="I2810" i="14"/>
  <c r="B2810" i="14" s="1"/>
  <c r="I2809" i="14"/>
  <c r="B2809" i="14" s="1"/>
  <c r="I2808" i="14"/>
  <c r="B2808" i="14" s="1"/>
  <c r="I2807" i="14"/>
  <c r="B2807" i="14" s="1"/>
  <c r="I2806" i="14"/>
  <c r="B2806" i="14" s="1"/>
  <c r="I2805" i="14"/>
  <c r="B2805" i="14" s="1"/>
  <c r="I2804" i="14"/>
  <c r="B2804" i="14" s="1"/>
  <c r="I2803" i="14"/>
  <c r="B2803" i="14" s="1"/>
  <c r="I2802" i="14"/>
  <c r="B2802" i="14" s="1"/>
  <c r="I2801" i="14"/>
  <c r="B2801" i="14" s="1"/>
  <c r="I2800" i="14"/>
  <c r="B2800" i="14" s="1"/>
  <c r="I2799" i="14"/>
  <c r="B2799" i="14" s="1"/>
  <c r="I2798" i="14"/>
  <c r="B2798" i="14" s="1"/>
  <c r="I2797" i="14"/>
  <c r="B2797" i="14" s="1"/>
  <c r="I2796" i="14"/>
  <c r="B2796" i="14" s="1"/>
  <c r="I2795" i="14"/>
  <c r="B2795" i="14" s="1"/>
  <c r="I2794" i="14"/>
  <c r="B2794" i="14" s="1"/>
  <c r="I2793" i="14"/>
  <c r="B2793" i="14" s="1"/>
  <c r="I2792" i="14"/>
  <c r="B2792" i="14" s="1"/>
  <c r="I2791" i="14"/>
  <c r="B2791" i="14" s="1"/>
  <c r="I2790" i="14"/>
  <c r="B2790" i="14" s="1"/>
  <c r="I2789" i="14"/>
  <c r="B2789" i="14" s="1"/>
  <c r="I2788" i="14"/>
  <c r="B2788" i="14" s="1"/>
  <c r="I2787" i="14"/>
  <c r="B2787" i="14" s="1"/>
  <c r="I2786" i="14"/>
  <c r="B2786" i="14" s="1"/>
  <c r="I2785" i="14"/>
  <c r="B2785" i="14" s="1"/>
  <c r="I2784" i="14"/>
  <c r="B2784" i="14" s="1"/>
  <c r="I2783" i="14"/>
  <c r="B2783" i="14" s="1"/>
  <c r="I2782" i="14"/>
  <c r="B2782" i="14" s="1"/>
  <c r="I2781" i="14"/>
  <c r="B2781" i="14" s="1"/>
  <c r="I2780" i="14"/>
  <c r="B2780" i="14" s="1"/>
  <c r="I2779" i="14"/>
  <c r="B2779" i="14" s="1"/>
  <c r="I2778" i="14"/>
  <c r="B2778" i="14" s="1"/>
  <c r="I2777" i="14"/>
  <c r="B2777" i="14" s="1"/>
  <c r="I2776" i="14"/>
  <c r="B2776" i="14" s="1"/>
  <c r="I2775" i="14"/>
  <c r="B2775" i="14" s="1"/>
  <c r="I2774" i="14"/>
  <c r="B2774" i="14" s="1"/>
  <c r="I2773" i="14"/>
  <c r="B2773" i="14" s="1"/>
  <c r="I2772" i="14"/>
  <c r="B2772" i="14" s="1"/>
  <c r="I2771" i="14"/>
  <c r="B2771" i="14" s="1"/>
  <c r="I2770" i="14"/>
  <c r="B2770" i="14" s="1"/>
  <c r="I2769" i="14"/>
  <c r="B2769" i="14" s="1"/>
  <c r="I2768" i="14"/>
  <c r="B2768" i="14" s="1"/>
  <c r="I2767" i="14"/>
  <c r="B2767" i="14" s="1"/>
  <c r="I2766" i="14"/>
  <c r="B2766" i="14" s="1"/>
  <c r="I2765" i="14"/>
  <c r="B2765" i="14" s="1"/>
  <c r="I2764" i="14"/>
  <c r="B2764" i="14" s="1"/>
  <c r="I2763" i="14"/>
  <c r="B2763" i="14" s="1"/>
  <c r="I2762" i="14"/>
  <c r="B2762" i="14" s="1"/>
  <c r="I2761" i="14"/>
  <c r="B2761" i="14" s="1"/>
  <c r="I2760" i="14"/>
  <c r="B2760" i="14" s="1"/>
  <c r="I2759" i="14"/>
  <c r="B2759" i="14" s="1"/>
  <c r="I2758" i="14"/>
  <c r="B2758" i="14" s="1"/>
  <c r="I2757" i="14"/>
  <c r="B2757" i="14" s="1"/>
  <c r="I2756" i="14"/>
  <c r="B2756" i="14" s="1"/>
  <c r="I2755" i="14"/>
  <c r="B2755" i="14" s="1"/>
  <c r="I2754" i="14"/>
  <c r="B2754" i="14" s="1"/>
  <c r="I2753" i="14"/>
  <c r="B2753" i="14" s="1"/>
  <c r="I2752" i="14"/>
  <c r="B2752" i="14" s="1"/>
  <c r="I2751" i="14"/>
  <c r="B2751" i="14" s="1"/>
  <c r="I2750" i="14"/>
  <c r="B2750" i="14" s="1"/>
  <c r="I2749" i="14"/>
  <c r="B2749" i="14" s="1"/>
  <c r="I2748" i="14"/>
  <c r="B2748" i="14" s="1"/>
  <c r="I2747" i="14"/>
  <c r="B2747" i="14" s="1"/>
  <c r="I2746" i="14"/>
  <c r="B2746" i="14" s="1"/>
  <c r="I2745" i="14"/>
  <c r="B2745" i="14" s="1"/>
  <c r="I2744" i="14"/>
  <c r="B2744" i="14" s="1"/>
  <c r="I2743" i="14"/>
  <c r="B2743" i="14" s="1"/>
  <c r="I2742" i="14"/>
  <c r="B2742" i="14" s="1"/>
  <c r="I2741" i="14"/>
  <c r="B2741" i="14" s="1"/>
  <c r="I2740" i="14"/>
  <c r="B2740" i="14" s="1"/>
  <c r="I2739" i="14"/>
  <c r="B2739" i="14" s="1"/>
  <c r="I2738" i="14"/>
  <c r="B2738" i="14" s="1"/>
  <c r="I2737" i="14"/>
  <c r="B2737" i="14" s="1"/>
  <c r="I2736" i="14"/>
  <c r="B2736" i="14" s="1"/>
  <c r="I2735" i="14"/>
  <c r="B2735" i="14" s="1"/>
  <c r="I2734" i="14"/>
  <c r="B2734" i="14" s="1"/>
  <c r="I2733" i="14"/>
  <c r="B2733" i="14" s="1"/>
  <c r="I2732" i="14"/>
  <c r="B2732" i="14" s="1"/>
  <c r="I2731" i="14"/>
  <c r="B2731" i="14" s="1"/>
  <c r="I2730" i="14"/>
  <c r="B2730" i="14" s="1"/>
  <c r="I2729" i="14"/>
  <c r="B2729" i="14" s="1"/>
  <c r="I2728" i="14"/>
  <c r="B2728" i="14" s="1"/>
  <c r="I2727" i="14"/>
  <c r="B2727" i="14" s="1"/>
  <c r="I2726" i="14"/>
  <c r="B2726" i="14" s="1"/>
  <c r="I2725" i="14"/>
  <c r="B2725" i="14" s="1"/>
  <c r="I2724" i="14"/>
  <c r="B2724" i="14" s="1"/>
  <c r="I2723" i="14"/>
  <c r="B2723" i="14" s="1"/>
  <c r="I2722" i="14"/>
  <c r="B2722" i="14" s="1"/>
  <c r="I2721" i="14"/>
  <c r="B2721" i="14" s="1"/>
  <c r="I2720" i="14"/>
  <c r="B2720" i="14" s="1"/>
  <c r="I2719" i="14"/>
  <c r="B2719" i="14" s="1"/>
  <c r="I2718" i="14"/>
  <c r="B2718" i="14" s="1"/>
  <c r="I2717" i="14"/>
  <c r="B2717" i="14" s="1"/>
  <c r="I2716" i="14"/>
  <c r="B2716" i="14" s="1"/>
  <c r="I2715" i="14"/>
  <c r="B2715" i="14" s="1"/>
  <c r="I2714" i="14"/>
  <c r="B2714" i="14" s="1"/>
  <c r="I2713" i="14"/>
  <c r="B2713" i="14" s="1"/>
  <c r="I2712" i="14"/>
  <c r="B2712" i="14" s="1"/>
  <c r="I2711" i="14"/>
  <c r="B2711" i="14" s="1"/>
  <c r="I2710" i="14"/>
  <c r="B2710" i="14" s="1"/>
  <c r="I2709" i="14"/>
  <c r="B2709" i="14" s="1"/>
  <c r="I2708" i="14"/>
  <c r="B2708" i="14" s="1"/>
  <c r="I2707" i="14"/>
  <c r="B2707" i="14" s="1"/>
  <c r="I2706" i="14"/>
  <c r="B2706" i="14" s="1"/>
  <c r="I2705" i="14"/>
  <c r="B2705" i="14" s="1"/>
  <c r="I2704" i="14"/>
  <c r="B2704" i="14" s="1"/>
  <c r="I2703" i="14"/>
  <c r="B2703" i="14" s="1"/>
  <c r="I2702" i="14"/>
  <c r="B2702" i="14" s="1"/>
  <c r="I2701" i="14"/>
  <c r="B2701" i="14" s="1"/>
  <c r="I2700" i="14"/>
  <c r="B2700" i="14" s="1"/>
  <c r="I2699" i="14"/>
  <c r="B2699" i="14" s="1"/>
  <c r="I2698" i="14"/>
  <c r="B2698" i="14" s="1"/>
  <c r="I2697" i="14"/>
  <c r="B2697" i="14" s="1"/>
  <c r="I2696" i="14"/>
  <c r="B2696" i="14" s="1"/>
  <c r="I2695" i="14"/>
  <c r="B2695" i="14" s="1"/>
  <c r="I2694" i="14"/>
  <c r="B2694" i="14" s="1"/>
  <c r="I2693" i="14"/>
  <c r="B2693" i="14" s="1"/>
  <c r="I2692" i="14"/>
  <c r="B2692" i="14" s="1"/>
  <c r="I2691" i="14"/>
  <c r="B2691" i="14" s="1"/>
  <c r="I2690" i="14"/>
  <c r="B2690" i="14" s="1"/>
  <c r="I2689" i="14"/>
  <c r="B2689" i="14" s="1"/>
  <c r="I2688" i="14"/>
  <c r="B2688" i="14" s="1"/>
  <c r="I2687" i="14"/>
  <c r="B2687" i="14" s="1"/>
  <c r="I2686" i="14"/>
  <c r="B2686" i="14" s="1"/>
  <c r="I2685" i="14"/>
  <c r="B2685" i="14" s="1"/>
  <c r="I2684" i="14"/>
  <c r="B2684" i="14" s="1"/>
  <c r="I2683" i="14"/>
  <c r="B2683" i="14" s="1"/>
  <c r="I2682" i="14"/>
  <c r="B2682" i="14" s="1"/>
  <c r="I2681" i="14"/>
  <c r="B2681" i="14" s="1"/>
  <c r="I2680" i="14"/>
  <c r="B2680" i="14" s="1"/>
  <c r="I2679" i="14"/>
  <c r="B2679" i="14" s="1"/>
  <c r="I2678" i="14"/>
  <c r="B2678" i="14" s="1"/>
  <c r="I2677" i="14"/>
  <c r="B2677" i="14" s="1"/>
  <c r="I2676" i="14"/>
  <c r="B2676" i="14" s="1"/>
  <c r="I2675" i="14"/>
  <c r="B2675" i="14" s="1"/>
  <c r="I2674" i="14"/>
  <c r="B2674" i="14" s="1"/>
  <c r="I2673" i="14"/>
  <c r="B2673" i="14" s="1"/>
  <c r="I2672" i="14"/>
  <c r="B2672" i="14" s="1"/>
  <c r="I2671" i="14"/>
  <c r="B2671" i="14" s="1"/>
  <c r="I2670" i="14"/>
  <c r="B2670" i="14" s="1"/>
  <c r="I2669" i="14"/>
  <c r="B2669" i="14" s="1"/>
  <c r="I2668" i="14"/>
  <c r="B2668" i="14" s="1"/>
  <c r="I2667" i="14"/>
  <c r="B2667" i="14" s="1"/>
  <c r="I2666" i="14"/>
  <c r="B2666" i="14" s="1"/>
  <c r="I2665" i="14"/>
  <c r="B2665" i="14" s="1"/>
  <c r="I2664" i="14"/>
  <c r="B2664" i="14" s="1"/>
  <c r="I2663" i="14"/>
  <c r="B2663" i="14" s="1"/>
  <c r="I2662" i="14"/>
  <c r="B2662" i="14" s="1"/>
  <c r="I2661" i="14"/>
  <c r="B2661" i="14" s="1"/>
  <c r="I2660" i="14"/>
  <c r="B2660" i="14" s="1"/>
  <c r="I2659" i="14"/>
  <c r="B2659" i="14" s="1"/>
  <c r="I2658" i="14"/>
  <c r="B2658" i="14" s="1"/>
  <c r="I2657" i="14"/>
  <c r="B2657" i="14" s="1"/>
  <c r="I2656" i="14"/>
  <c r="B2656" i="14" s="1"/>
  <c r="I2655" i="14"/>
  <c r="B2655" i="14" s="1"/>
  <c r="I2654" i="14"/>
  <c r="B2654" i="14" s="1"/>
  <c r="I2653" i="14"/>
  <c r="B2653" i="14" s="1"/>
  <c r="I2652" i="14"/>
  <c r="B2652" i="14" s="1"/>
  <c r="I2651" i="14"/>
  <c r="B2651" i="14" s="1"/>
  <c r="I2650" i="14"/>
  <c r="B2650" i="14" s="1"/>
  <c r="I2649" i="14"/>
  <c r="B2649" i="14" s="1"/>
  <c r="I2648" i="14"/>
  <c r="B2648" i="14" s="1"/>
  <c r="I2647" i="14"/>
  <c r="B2647" i="14" s="1"/>
  <c r="I2646" i="14"/>
  <c r="B2646" i="14" s="1"/>
  <c r="I2645" i="14"/>
  <c r="B2645" i="14" s="1"/>
  <c r="I2644" i="14"/>
  <c r="B2644" i="14" s="1"/>
  <c r="I2643" i="14"/>
  <c r="B2643" i="14" s="1"/>
  <c r="I2642" i="14"/>
  <c r="B2642" i="14" s="1"/>
  <c r="I2641" i="14"/>
  <c r="B2641" i="14" s="1"/>
  <c r="I2640" i="14"/>
  <c r="B2640" i="14" s="1"/>
  <c r="I2639" i="14"/>
  <c r="B2639" i="14" s="1"/>
  <c r="I2638" i="14"/>
  <c r="B2638" i="14" s="1"/>
  <c r="I2637" i="14"/>
  <c r="B2637" i="14" s="1"/>
  <c r="I2636" i="14"/>
  <c r="B2636" i="14" s="1"/>
  <c r="I2635" i="14"/>
  <c r="B2635" i="14" s="1"/>
  <c r="I2634" i="14"/>
  <c r="B2634" i="14" s="1"/>
  <c r="I2633" i="14"/>
  <c r="B2633" i="14" s="1"/>
  <c r="I2632" i="14"/>
  <c r="B2632" i="14" s="1"/>
  <c r="I2631" i="14"/>
  <c r="B2631" i="14" s="1"/>
  <c r="I2630" i="14"/>
  <c r="B2630" i="14" s="1"/>
  <c r="I2629" i="14"/>
  <c r="B2629" i="14" s="1"/>
  <c r="I2628" i="14"/>
  <c r="B2628" i="14" s="1"/>
  <c r="I2627" i="14"/>
  <c r="B2627" i="14" s="1"/>
  <c r="I2626" i="14"/>
  <c r="B2626" i="14" s="1"/>
  <c r="I2625" i="14"/>
  <c r="B2625" i="14" s="1"/>
  <c r="I2624" i="14"/>
  <c r="B2624" i="14" s="1"/>
  <c r="I2623" i="14"/>
  <c r="B2623" i="14" s="1"/>
  <c r="I2622" i="14"/>
  <c r="B2622" i="14" s="1"/>
  <c r="I2621" i="14"/>
  <c r="B2621" i="14" s="1"/>
  <c r="I2620" i="14"/>
  <c r="B2620" i="14" s="1"/>
  <c r="I2619" i="14"/>
  <c r="B2619" i="14" s="1"/>
  <c r="I2618" i="14"/>
  <c r="B2618" i="14" s="1"/>
  <c r="I2617" i="14"/>
  <c r="B2617" i="14" s="1"/>
  <c r="I2616" i="14"/>
  <c r="B2616" i="14" s="1"/>
  <c r="I2615" i="14"/>
  <c r="B2615" i="14" s="1"/>
  <c r="I2614" i="14"/>
  <c r="B2614" i="14" s="1"/>
  <c r="I2613" i="14"/>
  <c r="B2613" i="14" s="1"/>
  <c r="I2612" i="14"/>
  <c r="B2612" i="14" s="1"/>
  <c r="I2611" i="14"/>
  <c r="B2611" i="14" s="1"/>
  <c r="I2610" i="14"/>
  <c r="B2610" i="14" s="1"/>
  <c r="I2609" i="14"/>
  <c r="B2609" i="14" s="1"/>
  <c r="I2608" i="14"/>
  <c r="B2608" i="14" s="1"/>
  <c r="I2607" i="14"/>
  <c r="B2607" i="14" s="1"/>
  <c r="I2606" i="14"/>
  <c r="B2606" i="14" s="1"/>
  <c r="I2605" i="14"/>
  <c r="B2605" i="14" s="1"/>
  <c r="I2604" i="14"/>
  <c r="B2604" i="14" s="1"/>
  <c r="I2603" i="14"/>
  <c r="B2603" i="14" s="1"/>
  <c r="I2602" i="14"/>
  <c r="B2602" i="14" s="1"/>
  <c r="I2601" i="14"/>
  <c r="B2601" i="14" s="1"/>
  <c r="I2600" i="14"/>
  <c r="B2600" i="14" s="1"/>
  <c r="I2599" i="14"/>
  <c r="B2599" i="14" s="1"/>
  <c r="I2598" i="14"/>
  <c r="B2598" i="14" s="1"/>
  <c r="I2597" i="14"/>
  <c r="B2597" i="14" s="1"/>
  <c r="I2596" i="14"/>
  <c r="B2596" i="14" s="1"/>
  <c r="I2595" i="14"/>
  <c r="B2595" i="14" s="1"/>
  <c r="I2594" i="14"/>
  <c r="B2594" i="14" s="1"/>
  <c r="I2593" i="14"/>
  <c r="B2593" i="14" s="1"/>
  <c r="I2592" i="14"/>
  <c r="B2592" i="14" s="1"/>
  <c r="I2591" i="14"/>
  <c r="B2591" i="14" s="1"/>
  <c r="I2590" i="14"/>
  <c r="B2590" i="14" s="1"/>
  <c r="I2589" i="14"/>
  <c r="B2589" i="14" s="1"/>
  <c r="I2588" i="14"/>
  <c r="B2588" i="14" s="1"/>
  <c r="I2587" i="14"/>
  <c r="B2587" i="14" s="1"/>
  <c r="I2586" i="14"/>
  <c r="B2586" i="14" s="1"/>
  <c r="I2585" i="14"/>
  <c r="B2585" i="14" s="1"/>
  <c r="I2584" i="14"/>
  <c r="B2584" i="14" s="1"/>
  <c r="I2583" i="14"/>
  <c r="B2583" i="14" s="1"/>
  <c r="I2582" i="14"/>
  <c r="B2582" i="14" s="1"/>
  <c r="I2581" i="14"/>
  <c r="B2581" i="14" s="1"/>
  <c r="I2580" i="14"/>
  <c r="B2580" i="14" s="1"/>
  <c r="I2579" i="14"/>
  <c r="B2579" i="14" s="1"/>
  <c r="I2578" i="14"/>
  <c r="B2578" i="14" s="1"/>
  <c r="I2577" i="14"/>
  <c r="B2577" i="14" s="1"/>
  <c r="I2576" i="14"/>
  <c r="B2576" i="14" s="1"/>
  <c r="I2575" i="14"/>
  <c r="B2575" i="14" s="1"/>
  <c r="I2574" i="14"/>
  <c r="B2574" i="14" s="1"/>
  <c r="I2573" i="14"/>
  <c r="B2573" i="14" s="1"/>
  <c r="I2572" i="14"/>
  <c r="B2572" i="14" s="1"/>
  <c r="I2571" i="14"/>
  <c r="B2571" i="14" s="1"/>
  <c r="I2570" i="14"/>
  <c r="B2570" i="14" s="1"/>
  <c r="I2569" i="14"/>
  <c r="B2569" i="14" s="1"/>
  <c r="I2568" i="14"/>
  <c r="B2568" i="14" s="1"/>
  <c r="I2567" i="14"/>
  <c r="B2567" i="14" s="1"/>
  <c r="I2566" i="14"/>
  <c r="B2566" i="14" s="1"/>
  <c r="I2565" i="14"/>
  <c r="B2565" i="14" s="1"/>
  <c r="I2564" i="14"/>
  <c r="B2564" i="14" s="1"/>
  <c r="I2563" i="14"/>
  <c r="B2563" i="14" s="1"/>
  <c r="I2562" i="14"/>
  <c r="B2562" i="14" s="1"/>
  <c r="I2561" i="14"/>
  <c r="B2561" i="14" s="1"/>
  <c r="I2560" i="14"/>
  <c r="B2560" i="14" s="1"/>
  <c r="I2559" i="14"/>
  <c r="B2559" i="14" s="1"/>
  <c r="I2558" i="14"/>
  <c r="B2558" i="14" s="1"/>
  <c r="I2557" i="14"/>
  <c r="B2557" i="14" s="1"/>
  <c r="I2556" i="14"/>
  <c r="B2556" i="14" s="1"/>
  <c r="I2555" i="14"/>
  <c r="B2555" i="14" s="1"/>
  <c r="I2554" i="14"/>
  <c r="B2554" i="14" s="1"/>
  <c r="I2553" i="14"/>
  <c r="B2553" i="14" s="1"/>
  <c r="I2552" i="14"/>
  <c r="B2552" i="14" s="1"/>
  <c r="I2551" i="14"/>
  <c r="B2551" i="14" s="1"/>
  <c r="I2550" i="14"/>
  <c r="B2550" i="14" s="1"/>
  <c r="I2549" i="14"/>
  <c r="B2549" i="14" s="1"/>
  <c r="I2548" i="14"/>
  <c r="B2548" i="14" s="1"/>
  <c r="I2547" i="14"/>
  <c r="B2547" i="14" s="1"/>
  <c r="I2546" i="14"/>
  <c r="B2546" i="14" s="1"/>
  <c r="I2545" i="14"/>
  <c r="B2545" i="14" s="1"/>
  <c r="I2544" i="14"/>
  <c r="B2544" i="14" s="1"/>
  <c r="I2543" i="14"/>
  <c r="B2543" i="14" s="1"/>
  <c r="I2542" i="14"/>
  <c r="B2542" i="14" s="1"/>
  <c r="I2541" i="14"/>
  <c r="B2541" i="14" s="1"/>
  <c r="I2540" i="14"/>
  <c r="B2540" i="14" s="1"/>
  <c r="I2539" i="14"/>
  <c r="B2539" i="14" s="1"/>
  <c r="I2538" i="14"/>
  <c r="B2538" i="14" s="1"/>
  <c r="I2537" i="14"/>
  <c r="B2537" i="14" s="1"/>
  <c r="I2536" i="14"/>
  <c r="B2536" i="14" s="1"/>
  <c r="I2535" i="14"/>
  <c r="B2535" i="14" s="1"/>
  <c r="I2534" i="14"/>
  <c r="B2534" i="14" s="1"/>
  <c r="I2533" i="14"/>
  <c r="B2533" i="14" s="1"/>
  <c r="I2532" i="14"/>
  <c r="B2532" i="14" s="1"/>
  <c r="I2531" i="14"/>
  <c r="B2531" i="14" s="1"/>
  <c r="I2530" i="14"/>
  <c r="B2530" i="14" s="1"/>
  <c r="I2529" i="14"/>
  <c r="B2529" i="14" s="1"/>
  <c r="I2528" i="14"/>
  <c r="B2528" i="14" s="1"/>
  <c r="I2527" i="14"/>
  <c r="B2527" i="14" s="1"/>
  <c r="I2526" i="14"/>
  <c r="B2526" i="14" s="1"/>
  <c r="I2525" i="14"/>
  <c r="B2525" i="14" s="1"/>
  <c r="I2524" i="14"/>
  <c r="B2524" i="14" s="1"/>
  <c r="I2523" i="14"/>
  <c r="B2523" i="14" s="1"/>
  <c r="I2522" i="14"/>
  <c r="B2522" i="14" s="1"/>
  <c r="I2521" i="14"/>
  <c r="B2521" i="14" s="1"/>
  <c r="I2520" i="14"/>
  <c r="B2520" i="14" s="1"/>
  <c r="I2519" i="14"/>
  <c r="B2519" i="14" s="1"/>
  <c r="I2518" i="14"/>
  <c r="B2518" i="14" s="1"/>
  <c r="I2517" i="14"/>
  <c r="B2517" i="14" s="1"/>
  <c r="I2516" i="14"/>
  <c r="B2516" i="14" s="1"/>
  <c r="I2515" i="14"/>
  <c r="B2515" i="14" s="1"/>
  <c r="I2514" i="14"/>
  <c r="B2514" i="14" s="1"/>
  <c r="I2513" i="14"/>
  <c r="B2513" i="14" s="1"/>
  <c r="I2512" i="14"/>
  <c r="B2512" i="14" s="1"/>
  <c r="I2511" i="14"/>
  <c r="B2511" i="14" s="1"/>
  <c r="I2510" i="14"/>
  <c r="B2510" i="14" s="1"/>
  <c r="I2509" i="14"/>
  <c r="B2509" i="14" s="1"/>
  <c r="I2508" i="14"/>
  <c r="B2508" i="14" s="1"/>
  <c r="I2507" i="14"/>
  <c r="B2507" i="14" s="1"/>
  <c r="I2506" i="14"/>
  <c r="B2506" i="14" s="1"/>
  <c r="I2505" i="14"/>
  <c r="B2505" i="14" s="1"/>
  <c r="I2504" i="14"/>
  <c r="B2504" i="14" s="1"/>
  <c r="I2503" i="14"/>
  <c r="B2503" i="14" s="1"/>
  <c r="I2502" i="14"/>
  <c r="B2502" i="14" s="1"/>
  <c r="I2501" i="14"/>
  <c r="B2501" i="14" s="1"/>
  <c r="I2500" i="14"/>
  <c r="B2500" i="14" s="1"/>
  <c r="I2499" i="14"/>
  <c r="B2499" i="14" s="1"/>
  <c r="I2498" i="14"/>
  <c r="B2498" i="14" s="1"/>
  <c r="I2497" i="14"/>
  <c r="B2497" i="14" s="1"/>
  <c r="I2496" i="14"/>
  <c r="B2496" i="14" s="1"/>
  <c r="I2495" i="14"/>
  <c r="B2495" i="14" s="1"/>
  <c r="I2494" i="14"/>
  <c r="B2494" i="14" s="1"/>
  <c r="I2493" i="14"/>
  <c r="B2493" i="14" s="1"/>
  <c r="I2492" i="14"/>
  <c r="B2492" i="14" s="1"/>
  <c r="I2491" i="14"/>
  <c r="B2491" i="14" s="1"/>
  <c r="I2490" i="14"/>
  <c r="B2490" i="14" s="1"/>
  <c r="I2489" i="14"/>
  <c r="B2489" i="14" s="1"/>
  <c r="I2488" i="14"/>
  <c r="B2488" i="14" s="1"/>
  <c r="I2487" i="14"/>
  <c r="B2487" i="14" s="1"/>
  <c r="I2486" i="14"/>
  <c r="B2486" i="14" s="1"/>
  <c r="I2485" i="14"/>
  <c r="B2485" i="14" s="1"/>
  <c r="I2484" i="14"/>
  <c r="B2484" i="14" s="1"/>
  <c r="I2483" i="14"/>
  <c r="B2483" i="14" s="1"/>
  <c r="I2482" i="14"/>
  <c r="B2482" i="14" s="1"/>
  <c r="I2481" i="14"/>
  <c r="B2481" i="14" s="1"/>
  <c r="I2480" i="14"/>
  <c r="B2480" i="14" s="1"/>
  <c r="I2479" i="14"/>
  <c r="B2479" i="14" s="1"/>
  <c r="I2478" i="14"/>
  <c r="B2478" i="14" s="1"/>
  <c r="I2477" i="14"/>
  <c r="B2477" i="14" s="1"/>
  <c r="I2476" i="14"/>
  <c r="B2476" i="14" s="1"/>
  <c r="I2475" i="14"/>
  <c r="B2475" i="14" s="1"/>
  <c r="I2474" i="14"/>
  <c r="B2474" i="14" s="1"/>
  <c r="I2473" i="14"/>
  <c r="B2473" i="14" s="1"/>
  <c r="I2472" i="14"/>
  <c r="B2472" i="14" s="1"/>
  <c r="I2471" i="14"/>
  <c r="B2471" i="14" s="1"/>
  <c r="I2470" i="14"/>
  <c r="B2470" i="14" s="1"/>
  <c r="I2469" i="14"/>
  <c r="B2469" i="14" s="1"/>
  <c r="I2468" i="14"/>
  <c r="B2468" i="14" s="1"/>
  <c r="I2467" i="14"/>
  <c r="B2467" i="14" s="1"/>
  <c r="I2466" i="14"/>
  <c r="B2466" i="14" s="1"/>
  <c r="I2465" i="14"/>
  <c r="B2465" i="14" s="1"/>
  <c r="I2464" i="14"/>
  <c r="B2464" i="14" s="1"/>
  <c r="I2463" i="14"/>
  <c r="B2463" i="14" s="1"/>
  <c r="I2462" i="14"/>
  <c r="B2462" i="14" s="1"/>
  <c r="I2461" i="14"/>
  <c r="B2461" i="14" s="1"/>
  <c r="I2460" i="14"/>
  <c r="B2460" i="14" s="1"/>
  <c r="I2459" i="14"/>
  <c r="B2459" i="14" s="1"/>
  <c r="I2458" i="14"/>
  <c r="B2458" i="14" s="1"/>
  <c r="I2457" i="14"/>
  <c r="B2457" i="14" s="1"/>
  <c r="I2456" i="14"/>
  <c r="B2456" i="14" s="1"/>
  <c r="I2455" i="14"/>
  <c r="B2455" i="14" s="1"/>
  <c r="I2454" i="14"/>
  <c r="B2454" i="14" s="1"/>
  <c r="I2453" i="14"/>
  <c r="B2453" i="14" s="1"/>
  <c r="I2452" i="14"/>
  <c r="B2452" i="14" s="1"/>
  <c r="I2451" i="14"/>
  <c r="B2451" i="14" s="1"/>
  <c r="I2450" i="14"/>
  <c r="B2450" i="14" s="1"/>
  <c r="I2449" i="14"/>
  <c r="B2449" i="14" s="1"/>
  <c r="I2448" i="14"/>
  <c r="B2448" i="14" s="1"/>
  <c r="I2447" i="14"/>
  <c r="B2447" i="14" s="1"/>
  <c r="I2446" i="14"/>
  <c r="B2446" i="14" s="1"/>
  <c r="I2445" i="14"/>
  <c r="B2445" i="14" s="1"/>
  <c r="I2444" i="14"/>
  <c r="B2444" i="14" s="1"/>
  <c r="I2443" i="14"/>
  <c r="B2443" i="14" s="1"/>
  <c r="I2442" i="14"/>
  <c r="B2442" i="14" s="1"/>
  <c r="I2441" i="14"/>
  <c r="B2441" i="14" s="1"/>
  <c r="I2440" i="14"/>
  <c r="B2440" i="14" s="1"/>
  <c r="I2439" i="14"/>
  <c r="B2439" i="14" s="1"/>
  <c r="I2438" i="14"/>
  <c r="B2438" i="14" s="1"/>
  <c r="I2437" i="14"/>
  <c r="B2437" i="14" s="1"/>
  <c r="I2436" i="14"/>
  <c r="B2436" i="14" s="1"/>
  <c r="I2435" i="14"/>
  <c r="B2435" i="14" s="1"/>
  <c r="I2434" i="14"/>
  <c r="B2434" i="14" s="1"/>
  <c r="I2433" i="14"/>
  <c r="B2433" i="14" s="1"/>
  <c r="I2432" i="14"/>
  <c r="B2432" i="14" s="1"/>
  <c r="I2431" i="14"/>
  <c r="B2431" i="14" s="1"/>
  <c r="I2430" i="14"/>
  <c r="B2430" i="14" s="1"/>
  <c r="I2429" i="14"/>
  <c r="B2429" i="14" s="1"/>
  <c r="I2428" i="14"/>
  <c r="B2428" i="14" s="1"/>
  <c r="I2427" i="14"/>
  <c r="B2427" i="14" s="1"/>
  <c r="I2426" i="14"/>
  <c r="B2426" i="14" s="1"/>
  <c r="I2425" i="14"/>
  <c r="B2425" i="14" s="1"/>
  <c r="I2424" i="14"/>
  <c r="B2424" i="14" s="1"/>
  <c r="I2423" i="14"/>
  <c r="B2423" i="14" s="1"/>
  <c r="I2422" i="14"/>
  <c r="B2422" i="14" s="1"/>
  <c r="I2421" i="14"/>
  <c r="B2421" i="14" s="1"/>
  <c r="I2420" i="14"/>
  <c r="B2420" i="14" s="1"/>
  <c r="I2419" i="14"/>
  <c r="B2419" i="14" s="1"/>
  <c r="I2418" i="14"/>
  <c r="B2418" i="14" s="1"/>
  <c r="I2417" i="14"/>
  <c r="B2417" i="14" s="1"/>
  <c r="I2416" i="14"/>
  <c r="B2416" i="14" s="1"/>
  <c r="I2415" i="14"/>
  <c r="B2415" i="14" s="1"/>
  <c r="I2414" i="14"/>
  <c r="B2414" i="14" s="1"/>
  <c r="I2413" i="14"/>
  <c r="B2413" i="14" s="1"/>
  <c r="I2412" i="14"/>
  <c r="B2412" i="14" s="1"/>
  <c r="I2411" i="14"/>
  <c r="B2411" i="14" s="1"/>
  <c r="I2410" i="14"/>
  <c r="B2410" i="14" s="1"/>
  <c r="I2409" i="14"/>
  <c r="B2409" i="14" s="1"/>
  <c r="I2408" i="14"/>
  <c r="B2408" i="14" s="1"/>
  <c r="I2407" i="14"/>
  <c r="B2407" i="14" s="1"/>
  <c r="I2406" i="14"/>
  <c r="B2406" i="14" s="1"/>
  <c r="I2405" i="14"/>
  <c r="B2405" i="14" s="1"/>
  <c r="I2404" i="14"/>
  <c r="B2404" i="14" s="1"/>
  <c r="I2403" i="14"/>
  <c r="B2403" i="14" s="1"/>
  <c r="I2402" i="14"/>
  <c r="B2402" i="14" s="1"/>
  <c r="I2401" i="14"/>
  <c r="B2401" i="14" s="1"/>
  <c r="I2400" i="14"/>
  <c r="B2400" i="14" s="1"/>
  <c r="I2399" i="14"/>
  <c r="B2399" i="14" s="1"/>
  <c r="I2398" i="14"/>
  <c r="B2398" i="14" s="1"/>
  <c r="I2397" i="14"/>
  <c r="B2397" i="14" s="1"/>
  <c r="I2396" i="14"/>
  <c r="B2396" i="14" s="1"/>
  <c r="I2395" i="14"/>
  <c r="B2395" i="14" s="1"/>
  <c r="I2394" i="14"/>
  <c r="B2394" i="14" s="1"/>
  <c r="I2393" i="14"/>
  <c r="B2393" i="14" s="1"/>
  <c r="I2392" i="14"/>
  <c r="B2392" i="14" s="1"/>
  <c r="I2391" i="14"/>
  <c r="B2391" i="14" s="1"/>
  <c r="I2390" i="14"/>
  <c r="B2390" i="14" s="1"/>
  <c r="I2389" i="14"/>
  <c r="B2389" i="14" s="1"/>
  <c r="I2388" i="14"/>
  <c r="B2388" i="14" s="1"/>
  <c r="I2387" i="14"/>
  <c r="B2387" i="14" s="1"/>
  <c r="I2386" i="14"/>
  <c r="B2386" i="14" s="1"/>
  <c r="I2385" i="14"/>
  <c r="B2385" i="14" s="1"/>
  <c r="I2384" i="14"/>
  <c r="B2384" i="14" s="1"/>
  <c r="I2383" i="14"/>
  <c r="B2383" i="14" s="1"/>
  <c r="I2382" i="14"/>
  <c r="B2382" i="14" s="1"/>
  <c r="I2381" i="14"/>
  <c r="B2381" i="14" s="1"/>
  <c r="I2380" i="14"/>
  <c r="B2380" i="14" s="1"/>
  <c r="I2379" i="14"/>
  <c r="B2379" i="14" s="1"/>
  <c r="I2378" i="14"/>
  <c r="B2378" i="14" s="1"/>
  <c r="I2377" i="14"/>
  <c r="B2377" i="14" s="1"/>
  <c r="I2376" i="14"/>
  <c r="B2376" i="14" s="1"/>
  <c r="I2375" i="14"/>
  <c r="B2375" i="14" s="1"/>
  <c r="I2374" i="14"/>
  <c r="B2374" i="14" s="1"/>
  <c r="I2373" i="14"/>
  <c r="B2373" i="14" s="1"/>
  <c r="I2372" i="14"/>
  <c r="B2372" i="14" s="1"/>
  <c r="I2371" i="14"/>
  <c r="B2371" i="14" s="1"/>
  <c r="I2370" i="14"/>
  <c r="B2370" i="14" s="1"/>
  <c r="I2369" i="14"/>
  <c r="B2369" i="14" s="1"/>
  <c r="I2368" i="14"/>
  <c r="B2368" i="14" s="1"/>
  <c r="I2367" i="14"/>
  <c r="B2367" i="14" s="1"/>
  <c r="I2366" i="14"/>
  <c r="B2366" i="14" s="1"/>
  <c r="I2365" i="14"/>
  <c r="B2365" i="14" s="1"/>
  <c r="I2364" i="14"/>
  <c r="B2364" i="14" s="1"/>
  <c r="I2363" i="14"/>
  <c r="B2363" i="14" s="1"/>
  <c r="I2362" i="14"/>
  <c r="B2362" i="14" s="1"/>
  <c r="I2361" i="14"/>
  <c r="B2361" i="14" s="1"/>
  <c r="I2360" i="14"/>
  <c r="B2360" i="14" s="1"/>
  <c r="I2359" i="14"/>
  <c r="B2359" i="14" s="1"/>
  <c r="I2358" i="14"/>
  <c r="B2358" i="14" s="1"/>
  <c r="I2357" i="14"/>
  <c r="B2357" i="14" s="1"/>
  <c r="I2356" i="14"/>
  <c r="B2356" i="14" s="1"/>
  <c r="I2355" i="14"/>
  <c r="B2355" i="14" s="1"/>
  <c r="I2354" i="14"/>
  <c r="B2354" i="14" s="1"/>
  <c r="I2353" i="14"/>
  <c r="B2353" i="14" s="1"/>
  <c r="I2352" i="14"/>
  <c r="B2352" i="14" s="1"/>
  <c r="I2351" i="14"/>
  <c r="B2351" i="14" s="1"/>
  <c r="I2350" i="14"/>
  <c r="B2350" i="14" s="1"/>
  <c r="I2349" i="14"/>
  <c r="B2349" i="14" s="1"/>
  <c r="I2348" i="14"/>
  <c r="B2348" i="14" s="1"/>
  <c r="I2347" i="14"/>
  <c r="B2347" i="14" s="1"/>
  <c r="I2346" i="14"/>
  <c r="B2346" i="14" s="1"/>
  <c r="I2345" i="14"/>
  <c r="B2345" i="14" s="1"/>
  <c r="I2344" i="14"/>
  <c r="B2344" i="14" s="1"/>
  <c r="I2343" i="14"/>
  <c r="B2343" i="14" s="1"/>
  <c r="I2342" i="14"/>
  <c r="B2342" i="14" s="1"/>
  <c r="I2341" i="14"/>
  <c r="B2341" i="14" s="1"/>
  <c r="I2340" i="14"/>
  <c r="B2340" i="14" s="1"/>
  <c r="I2339" i="14"/>
  <c r="B2339" i="14" s="1"/>
  <c r="I2338" i="14"/>
  <c r="B2338" i="14" s="1"/>
  <c r="I2337" i="14"/>
  <c r="B2337" i="14" s="1"/>
  <c r="I2336" i="14"/>
  <c r="B2336" i="14" s="1"/>
  <c r="I2335" i="14"/>
  <c r="B2335" i="14" s="1"/>
  <c r="I2334" i="14"/>
  <c r="B2334" i="14" s="1"/>
  <c r="I2333" i="14"/>
  <c r="B2333" i="14" s="1"/>
  <c r="I2332" i="14"/>
  <c r="B2332" i="14" s="1"/>
  <c r="I2331" i="14"/>
  <c r="B2331" i="14" s="1"/>
  <c r="I2330" i="14"/>
  <c r="B2330" i="14" s="1"/>
  <c r="I2329" i="14"/>
  <c r="B2329" i="14" s="1"/>
  <c r="I2328" i="14"/>
  <c r="B2328" i="14" s="1"/>
  <c r="I2327" i="14"/>
  <c r="B2327" i="14" s="1"/>
  <c r="I2326" i="14"/>
  <c r="B2326" i="14" s="1"/>
  <c r="I2325" i="14"/>
  <c r="B2325" i="14" s="1"/>
  <c r="I2324" i="14"/>
  <c r="B2324" i="14" s="1"/>
  <c r="I2323" i="14"/>
  <c r="B2323" i="14" s="1"/>
  <c r="I2322" i="14"/>
  <c r="B2322" i="14" s="1"/>
  <c r="I2321" i="14"/>
  <c r="B2321" i="14" s="1"/>
  <c r="I2320" i="14"/>
  <c r="B2320" i="14" s="1"/>
  <c r="I2319" i="14"/>
  <c r="B2319" i="14" s="1"/>
  <c r="I2318" i="14"/>
  <c r="B2318" i="14" s="1"/>
  <c r="I2317" i="14"/>
  <c r="B2317" i="14" s="1"/>
  <c r="I2316" i="14"/>
  <c r="B2316" i="14" s="1"/>
  <c r="I2315" i="14"/>
  <c r="B2315" i="14" s="1"/>
  <c r="I2314" i="14"/>
  <c r="B2314" i="14" s="1"/>
  <c r="I2313" i="14"/>
  <c r="B2313" i="14" s="1"/>
  <c r="I2312" i="14"/>
  <c r="B2312" i="14" s="1"/>
  <c r="I2311" i="14"/>
  <c r="B2311" i="14" s="1"/>
  <c r="I2310" i="14"/>
  <c r="B2310" i="14" s="1"/>
  <c r="I2309" i="14"/>
  <c r="B2309" i="14" s="1"/>
  <c r="I2308" i="14"/>
  <c r="B2308" i="14" s="1"/>
  <c r="I2307" i="14"/>
  <c r="B2307" i="14" s="1"/>
  <c r="I2306" i="14"/>
  <c r="B2306" i="14" s="1"/>
  <c r="I2305" i="14"/>
  <c r="B2305" i="14" s="1"/>
  <c r="I2304" i="14"/>
  <c r="B2304" i="14" s="1"/>
  <c r="I2303" i="14"/>
  <c r="B2303" i="14" s="1"/>
  <c r="I2302" i="14"/>
  <c r="B2302" i="14" s="1"/>
  <c r="I2301" i="14"/>
  <c r="B2301" i="14" s="1"/>
  <c r="I2300" i="14"/>
  <c r="B2300" i="14" s="1"/>
  <c r="I2299" i="14"/>
  <c r="B2299" i="14" s="1"/>
  <c r="I2298" i="14"/>
  <c r="B2298" i="14" s="1"/>
  <c r="I2297" i="14"/>
  <c r="B2297" i="14" s="1"/>
  <c r="I2296" i="14"/>
  <c r="B2296" i="14" s="1"/>
  <c r="I2295" i="14"/>
  <c r="B2295" i="14" s="1"/>
  <c r="I2294" i="14"/>
  <c r="B2294" i="14" s="1"/>
  <c r="I2293" i="14"/>
  <c r="B2293" i="14" s="1"/>
  <c r="I2292" i="14"/>
  <c r="B2292" i="14" s="1"/>
  <c r="I2291" i="14"/>
  <c r="B2291" i="14" s="1"/>
  <c r="I2290" i="14"/>
  <c r="B2290" i="14" s="1"/>
  <c r="I2289" i="14"/>
  <c r="B2289" i="14" s="1"/>
  <c r="I2288" i="14"/>
  <c r="B2288" i="14" s="1"/>
  <c r="I2287" i="14"/>
  <c r="B2287" i="14" s="1"/>
  <c r="I2286" i="14"/>
  <c r="B2286" i="14" s="1"/>
  <c r="I2285" i="14"/>
  <c r="B2285" i="14" s="1"/>
  <c r="I2284" i="14"/>
  <c r="B2284" i="14" s="1"/>
  <c r="I2283" i="14"/>
  <c r="B2283" i="14" s="1"/>
  <c r="I2282" i="14"/>
  <c r="B2282" i="14" s="1"/>
  <c r="I2281" i="14"/>
  <c r="B2281" i="14" s="1"/>
  <c r="I2280" i="14"/>
  <c r="B2280" i="14" s="1"/>
  <c r="I2279" i="14"/>
  <c r="B2279" i="14" s="1"/>
  <c r="I2278" i="14"/>
  <c r="B2278" i="14" s="1"/>
  <c r="I2277" i="14"/>
  <c r="B2277" i="14" s="1"/>
  <c r="I2276" i="14"/>
  <c r="B2276" i="14" s="1"/>
  <c r="I2275" i="14"/>
  <c r="B2275" i="14" s="1"/>
  <c r="I2274" i="14"/>
  <c r="B2274" i="14" s="1"/>
  <c r="I2273" i="14"/>
  <c r="B2273" i="14" s="1"/>
  <c r="I2272" i="14"/>
  <c r="B2272" i="14" s="1"/>
  <c r="I2271" i="14"/>
  <c r="B2271" i="14" s="1"/>
  <c r="I2270" i="14"/>
  <c r="B2270" i="14" s="1"/>
  <c r="I2269" i="14"/>
  <c r="B2269" i="14" s="1"/>
  <c r="I2268" i="14"/>
  <c r="B2268" i="14" s="1"/>
  <c r="I2267" i="14"/>
  <c r="B2267" i="14" s="1"/>
  <c r="I2266" i="14"/>
  <c r="B2266" i="14" s="1"/>
  <c r="I2265" i="14"/>
  <c r="B2265" i="14" s="1"/>
  <c r="I2264" i="14"/>
  <c r="B2264" i="14" s="1"/>
  <c r="I2263" i="14"/>
  <c r="B2263" i="14" s="1"/>
  <c r="I2262" i="14"/>
  <c r="B2262" i="14" s="1"/>
  <c r="I2261" i="14"/>
  <c r="B2261" i="14" s="1"/>
  <c r="I2260" i="14"/>
  <c r="B2260" i="14" s="1"/>
  <c r="I2259" i="14"/>
  <c r="B2259" i="14" s="1"/>
  <c r="I2258" i="14"/>
  <c r="B2258" i="14" s="1"/>
  <c r="I2257" i="14"/>
  <c r="B2257" i="14" s="1"/>
  <c r="I2256" i="14"/>
  <c r="B2256" i="14" s="1"/>
  <c r="I2255" i="14"/>
  <c r="B2255" i="14" s="1"/>
  <c r="I2254" i="14"/>
  <c r="B2254" i="14" s="1"/>
  <c r="I2253" i="14"/>
  <c r="B2253" i="14" s="1"/>
  <c r="I2252" i="14"/>
  <c r="B2252" i="14" s="1"/>
  <c r="I2251" i="14"/>
  <c r="B2251" i="14" s="1"/>
  <c r="I2250" i="14"/>
  <c r="B2250" i="14" s="1"/>
  <c r="I2249" i="14"/>
  <c r="B2249" i="14" s="1"/>
  <c r="I2248" i="14"/>
  <c r="B2248" i="14" s="1"/>
  <c r="I2247" i="14"/>
  <c r="B2247" i="14" s="1"/>
  <c r="I2246" i="14"/>
  <c r="B2246" i="14" s="1"/>
  <c r="I2245" i="14"/>
  <c r="B2245" i="14" s="1"/>
  <c r="I2244" i="14"/>
  <c r="B2244" i="14" s="1"/>
  <c r="I2243" i="14"/>
  <c r="B2243" i="14" s="1"/>
  <c r="I2242" i="14"/>
  <c r="B2242" i="14" s="1"/>
  <c r="I2241" i="14"/>
  <c r="B2241" i="14" s="1"/>
  <c r="I2240" i="14"/>
  <c r="B2240" i="14" s="1"/>
  <c r="I2239" i="14"/>
  <c r="B2239" i="14" s="1"/>
  <c r="I2238" i="14"/>
  <c r="B2238" i="14" s="1"/>
  <c r="I2237" i="14"/>
  <c r="B2237" i="14" s="1"/>
  <c r="I2236" i="14"/>
  <c r="B2236" i="14" s="1"/>
  <c r="I2235" i="14"/>
  <c r="B2235" i="14" s="1"/>
  <c r="I2234" i="14"/>
  <c r="B2234" i="14" s="1"/>
  <c r="I2233" i="14"/>
  <c r="B2233" i="14" s="1"/>
  <c r="I2232" i="14"/>
  <c r="B2232" i="14" s="1"/>
  <c r="I2231" i="14"/>
  <c r="B2231" i="14" s="1"/>
  <c r="I2230" i="14"/>
  <c r="B2230" i="14" s="1"/>
  <c r="I2229" i="14"/>
  <c r="B2229" i="14" s="1"/>
  <c r="I2228" i="14"/>
  <c r="B2228" i="14" s="1"/>
  <c r="I2227" i="14"/>
  <c r="B2227" i="14" s="1"/>
  <c r="I2226" i="14"/>
  <c r="B2226" i="14" s="1"/>
  <c r="I2225" i="14"/>
  <c r="B2225" i="14" s="1"/>
  <c r="I2224" i="14"/>
  <c r="B2224" i="14" s="1"/>
  <c r="I2223" i="14"/>
  <c r="B2223" i="14" s="1"/>
  <c r="I2222" i="14"/>
  <c r="B2222" i="14" s="1"/>
  <c r="I2221" i="14"/>
  <c r="B2221" i="14" s="1"/>
  <c r="I2220" i="14"/>
  <c r="B2220" i="14" s="1"/>
  <c r="I2219" i="14"/>
  <c r="B2219" i="14" s="1"/>
  <c r="I2218" i="14"/>
  <c r="B2218" i="14" s="1"/>
  <c r="I2217" i="14"/>
  <c r="B2217" i="14" s="1"/>
  <c r="I2216" i="14"/>
  <c r="B2216" i="14" s="1"/>
  <c r="I2215" i="14"/>
  <c r="B2215" i="14" s="1"/>
  <c r="I2214" i="14"/>
  <c r="B2214" i="14" s="1"/>
  <c r="I2213" i="14"/>
  <c r="B2213" i="14" s="1"/>
  <c r="I2212" i="14"/>
  <c r="B2212" i="14" s="1"/>
  <c r="I2211" i="14"/>
  <c r="B2211" i="14" s="1"/>
  <c r="I2210" i="14"/>
  <c r="B2210" i="14" s="1"/>
  <c r="I2209" i="14"/>
  <c r="B2209" i="14" s="1"/>
  <c r="I2208" i="14"/>
  <c r="B2208" i="14" s="1"/>
  <c r="I2207" i="14"/>
  <c r="B2207" i="14" s="1"/>
  <c r="I2206" i="14"/>
  <c r="B2206" i="14" s="1"/>
  <c r="I2205" i="14"/>
  <c r="B2205" i="14" s="1"/>
  <c r="I2204" i="14"/>
  <c r="B2204" i="14" s="1"/>
  <c r="I2203" i="14"/>
  <c r="B2203" i="14" s="1"/>
  <c r="I2202" i="14"/>
  <c r="B2202" i="14" s="1"/>
  <c r="I2201" i="14"/>
  <c r="B2201" i="14" s="1"/>
  <c r="I2200" i="14"/>
  <c r="B2200" i="14" s="1"/>
  <c r="I2199" i="14"/>
  <c r="B2199" i="14" s="1"/>
  <c r="I2198" i="14"/>
  <c r="B2198" i="14" s="1"/>
  <c r="I2197" i="14"/>
  <c r="B2197" i="14" s="1"/>
  <c r="I2196" i="14"/>
  <c r="B2196" i="14" s="1"/>
  <c r="I2195" i="14"/>
  <c r="B2195" i="14" s="1"/>
  <c r="I2194" i="14"/>
  <c r="B2194" i="14" s="1"/>
  <c r="I2193" i="14"/>
  <c r="B2193" i="14" s="1"/>
  <c r="I2192" i="14"/>
  <c r="B2192" i="14" s="1"/>
  <c r="I2191" i="14"/>
  <c r="B2191" i="14" s="1"/>
  <c r="I2190" i="14"/>
  <c r="B2190" i="14" s="1"/>
  <c r="I2189" i="14"/>
  <c r="B2189" i="14" s="1"/>
  <c r="I2188" i="14"/>
  <c r="B2188" i="14" s="1"/>
  <c r="I2187" i="14"/>
  <c r="B2187" i="14" s="1"/>
  <c r="I2186" i="14"/>
  <c r="B2186" i="14" s="1"/>
  <c r="I2185" i="14"/>
  <c r="B2185" i="14" s="1"/>
  <c r="I2184" i="14"/>
  <c r="B2184" i="14" s="1"/>
  <c r="I2183" i="14"/>
  <c r="B2183" i="14" s="1"/>
  <c r="I2182" i="14"/>
  <c r="B2182" i="14" s="1"/>
  <c r="I2181" i="14"/>
  <c r="B2181" i="14" s="1"/>
  <c r="I2180" i="14"/>
  <c r="B2180" i="14" s="1"/>
  <c r="I2179" i="14"/>
  <c r="B2179" i="14" s="1"/>
  <c r="I2178" i="14"/>
  <c r="B2178" i="14" s="1"/>
  <c r="I2177" i="14"/>
  <c r="B2177" i="14" s="1"/>
  <c r="I2176" i="14"/>
  <c r="B2176" i="14" s="1"/>
  <c r="I2175" i="14"/>
  <c r="B2175" i="14" s="1"/>
  <c r="I2174" i="14"/>
  <c r="B2174" i="14" s="1"/>
  <c r="I2173" i="14"/>
  <c r="B2173" i="14" s="1"/>
  <c r="I2172" i="14"/>
  <c r="B2172" i="14" s="1"/>
  <c r="I2171" i="14"/>
  <c r="B2171" i="14" s="1"/>
  <c r="I2170" i="14"/>
  <c r="B2170" i="14" s="1"/>
  <c r="I2169" i="14"/>
  <c r="B2169" i="14" s="1"/>
  <c r="I2168" i="14"/>
  <c r="B2168" i="14" s="1"/>
  <c r="I2167" i="14"/>
  <c r="B2167" i="14" s="1"/>
  <c r="I2166" i="14"/>
  <c r="B2166" i="14" s="1"/>
  <c r="I2165" i="14"/>
  <c r="B2165" i="14" s="1"/>
  <c r="I2164" i="14"/>
  <c r="B2164" i="14" s="1"/>
  <c r="I2163" i="14"/>
  <c r="B2163" i="14" s="1"/>
  <c r="I2162" i="14"/>
  <c r="B2162" i="14" s="1"/>
  <c r="I2161" i="14"/>
  <c r="B2161" i="14" s="1"/>
  <c r="I2160" i="14"/>
  <c r="B2160" i="14" s="1"/>
  <c r="I2159" i="14"/>
  <c r="B2159" i="14" s="1"/>
  <c r="I2158" i="14"/>
  <c r="B2158" i="14" s="1"/>
  <c r="I2157" i="14"/>
  <c r="B2157" i="14" s="1"/>
  <c r="I2156" i="14"/>
  <c r="B2156" i="14" s="1"/>
  <c r="I2155" i="14"/>
  <c r="B2155" i="14" s="1"/>
  <c r="I2154" i="14"/>
  <c r="B2154" i="14" s="1"/>
  <c r="I2153" i="14"/>
  <c r="B2153" i="14" s="1"/>
  <c r="I2152" i="14"/>
  <c r="B2152" i="14" s="1"/>
  <c r="I2151" i="14"/>
  <c r="B2151" i="14" s="1"/>
  <c r="I2150" i="14"/>
  <c r="B2150" i="14" s="1"/>
  <c r="I2149" i="14"/>
  <c r="B2149" i="14" s="1"/>
  <c r="I2148" i="14"/>
  <c r="B2148" i="14" s="1"/>
  <c r="I2147" i="14"/>
  <c r="B2147" i="14" s="1"/>
  <c r="I2146" i="14"/>
  <c r="B2146" i="14" s="1"/>
  <c r="I2145" i="14"/>
  <c r="B2145" i="14" s="1"/>
  <c r="I2144" i="14"/>
  <c r="B2144" i="14" s="1"/>
  <c r="I2143" i="14"/>
  <c r="B2143" i="14" s="1"/>
  <c r="I2142" i="14"/>
  <c r="B2142" i="14" s="1"/>
  <c r="I2141" i="14"/>
  <c r="B2141" i="14" s="1"/>
  <c r="I2140" i="14"/>
  <c r="B2140" i="14" s="1"/>
  <c r="I2139" i="14"/>
  <c r="B2139" i="14" s="1"/>
  <c r="I2138" i="14"/>
  <c r="B2138" i="14" s="1"/>
  <c r="I2137" i="14"/>
  <c r="B2137" i="14" s="1"/>
  <c r="I2136" i="14"/>
  <c r="B2136" i="14" s="1"/>
  <c r="I2135" i="14"/>
  <c r="B2135" i="14" s="1"/>
  <c r="I2134" i="14"/>
  <c r="B2134" i="14" s="1"/>
  <c r="I2133" i="14"/>
  <c r="B2133" i="14" s="1"/>
  <c r="I2132" i="14"/>
  <c r="B2132" i="14" s="1"/>
  <c r="I2131" i="14"/>
  <c r="B2131" i="14" s="1"/>
  <c r="I2130" i="14"/>
  <c r="B2130" i="14" s="1"/>
  <c r="I2129" i="14"/>
  <c r="B2129" i="14" s="1"/>
  <c r="I2128" i="14"/>
  <c r="B2128" i="14" s="1"/>
  <c r="I2127" i="14"/>
  <c r="B2127" i="14" s="1"/>
  <c r="I2126" i="14"/>
  <c r="B2126" i="14" s="1"/>
  <c r="I2125" i="14"/>
  <c r="B2125" i="14" s="1"/>
  <c r="I2124" i="14"/>
  <c r="B2124" i="14" s="1"/>
  <c r="I2123" i="14"/>
  <c r="B2123" i="14" s="1"/>
  <c r="I2122" i="14"/>
  <c r="B2122" i="14" s="1"/>
  <c r="I2121" i="14"/>
  <c r="B2121" i="14" s="1"/>
  <c r="I2120" i="14"/>
  <c r="B2120" i="14" s="1"/>
  <c r="I2119" i="14"/>
  <c r="B2119" i="14" s="1"/>
  <c r="I2118" i="14"/>
  <c r="B2118" i="14" s="1"/>
  <c r="I2117" i="14"/>
  <c r="B2117" i="14" s="1"/>
  <c r="I2116" i="14"/>
  <c r="B2116" i="14" s="1"/>
  <c r="I2115" i="14"/>
  <c r="B2115" i="14" s="1"/>
  <c r="I2114" i="14"/>
  <c r="B2114" i="14" s="1"/>
  <c r="I2113" i="14"/>
  <c r="B2113" i="14" s="1"/>
  <c r="I2112" i="14"/>
  <c r="B2112" i="14" s="1"/>
  <c r="I2111" i="14"/>
  <c r="B2111" i="14" s="1"/>
  <c r="I2110" i="14"/>
  <c r="B2110" i="14" s="1"/>
  <c r="I2109" i="14"/>
  <c r="B2109" i="14" s="1"/>
  <c r="I2108" i="14"/>
  <c r="B2108" i="14" s="1"/>
  <c r="I2107" i="14"/>
  <c r="B2107" i="14" s="1"/>
  <c r="I2106" i="14"/>
  <c r="B2106" i="14" s="1"/>
  <c r="I2105" i="14"/>
  <c r="B2105" i="14" s="1"/>
  <c r="I2104" i="14"/>
  <c r="B2104" i="14" s="1"/>
  <c r="I2103" i="14"/>
  <c r="B2103" i="14" s="1"/>
  <c r="I2102" i="14"/>
  <c r="B2102" i="14" s="1"/>
  <c r="I2101" i="14"/>
  <c r="B2101" i="14" s="1"/>
  <c r="I2100" i="14"/>
  <c r="B2100" i="14" s="1"/>
  <c r="I2099" i="14"/>
  <c r="B2099" i="14" s="1"/>
  <c r="I2098" i="14"/>
  <c r="B2098" i="14" s="1"/>
  <c r="I2097" i="14"/>
  <c r="B2097" i="14" s="1"/>
  <c r="I2096" i="14"/>
  <c r="B2096" i="14" s="1"/>
  <c r="I2095" i="14"/>
  <c r="B2095" i="14" s="1"/>
  <c r="I2094" i="14"/>
  <c r="B2094" i="14" s="1"/>
  <c r="I2093" i="14"/>
  <c r="B2093" i="14" s="1"/>
  <c r="I2092" i="14"/>
  <c r="B2092" i="14" s="1"/>
  <c r="I2091" i="14"/>
  <c r="B2091" i="14" s="1"/>
  <c r="I2090" i="14"/>
  <c r="B2090" i="14" s="1"/>
  <c r="I2089" i="14"/>
  <c r="B2089" i="14" s="1"/>
  <c r="I2088" i="14"/>
  <c r="B2088" i="14" s="1"/>
  <c r="I2087" i="14"/>
  <c r="B2087" i="14" s="1"/>
  <c r="I2086" i="14"/>
  <c r="B2086" i="14" s="1"/>
  <c r="I2085" i="14"/>
  <c r="B2085" i="14" s="1"/>
  <c r="I2084" i="14"/>
  <c r="B2084" i="14" s="1"/>
  <c r="I2083" i="14"/>
  <c r="B2083" i="14" s="1"/>
  <c r="I2082" i="14"/>
  <c r="B2082" i="14" s="1"/>
  <c r="I2081" i="14"/>
  <c r="B2081" i="14" s="1"/>
  <c r="I2080" i="14"/>
  <c r="B2080" i="14" s="1"/>
  <c r="I2079" i="14"/>
  <c r="B2079" i="14" s="1"/>
  <c r="I2078" i="14"/>
  <c r="B2078" i="14" s="1"/>
  <c r="I2077" i="14"/>
  <c r="B2077" i="14" s="1"/>
  <c r="I2076" i="14"/>
  <c r="B2076" i="14" s="1"/>
  <c r="I2075" i="14"/>
  <c r="B2075" i="14" s="1"/>
  <c r="I2074" i="14"/>
  <c r="B2074" i="14" s="1"/>
  <c r="I2073" i="14"/>
  <c r="B2073" i="14" s="1"/>
  <c r="I2072" i="14"/>
  <c r="B2072" i="14" s="1"/>
  <c r="I2071" i="14"/>
  <c r="B2071" i="14" s="1"/>
  <c r="I2070" i="14"/>
  <c r="B2070" i="14" s="1"/>
  <c r="I2069" i="14"/>
  <c r="B2069" i="14" s="1"/>
  <c r="I2068" i="14"/>
  <c r="B2068" i="14" s="1"/>
  <c r="I2067" i="14"/>
  <c r="B2067" i="14" s="1"/>
  <c r="I2066" i="14"/>
  <c r="B2066" i="14" s="1"/>
  <c r="I2065" i="14"/>
  <c r="B2065" i="14" s="1"/>
  <c r="I2064" i="14"/>
  <c r="B2064" i="14" s="1"/>
  <c r="I2063" i="14"/>
  <c r="B2063" i="14" s="1"/>
  <c r="I2062" i="14"/>
  <c r="B2062" i="14" s="1"/>
  <c r="I2061" i="14"/>
  <c r="B2061" i="14" s="1"/>
  <c r="I2060" i="14"/>
  <c r="B2060" i="14" s="1"/>
  <c r="I2059" i="14"/>
  <c r="B2059" i="14" s="1"/>
  <c r="I2058" i="14"/>
  <c r="B2058" i="14" s="1"/>
  <c r="I2057" i="14"/>
  <c r="B2057" i="14" s="1"/>
  <c r="I2056" i="14"/>
  <c r="B2056" i="14" s="1"/>
  <c r="I2055" i="14"/>
  <c r="B2055" i="14" s="1"/>
  <c r="I2054" i="14"/>
  <c r="B2054" i="14" s="1"/>
  <c r="I2053" i="14"/>
  <c r="B2053" i="14" s="1"/>
  <c r="I2052" i="14"/>
  <c r="B2052" i="14" s="1"/>
  <c r="I2051" i="14"/>
  <c r="B2051" i="14" s="1"/>
  <c r="I2050" i="14"/>
  <c r="B2050" i="14" s="1"/>
  <c r="I2049" i="14"/>
  <c r="B2049" i="14" s="1"/>
  <c r="I2048" i="14"/>
  <c r="B2048" i="14" s="1"/>
  <c r="I2047" i="14"/>
  <c r="B2047" i="14" s="1"/>
  <c r="I2046" i="14"/>
  <c r="B2046" i="14" s="1"/>
  <c r="I2045" i="14"/>
  <c r="B2045" i="14" s="1"/>
  <c r="I2044" i="14"/>
  <c r="B2044" i="14" s="1"/>
  <c r="I2043" i="14"/>
  <c r="B2043" i="14" s="1"/>
  <c r="I2042" i="14"/>
  <c r="B2042" i="14" s="1"/>
  <c r="I2041" i="14"/>
  <c r="B2041" i="14" s="1"/>
  <c r="I2040" i="14"/>
  <c r="B2040" i="14" s="1"/>
  <c r="I2039" i="14"/>
  <c r="B2039" i="14" s="1"/>
  <c r="I2038" i="14"/>
  <c r="B2038" i="14" s="1"/>
  <c r="I2037" i="14"/>
  <c r="B2037" i="14" s="1"/>
  <c r="I2036" i="14"/>
  <c r="B2036" i="14" s="1"/>
  <c r="I2035" i="14"/>
  <c r="B2035" i="14" s="1"/>
  <c r="I2034" i="14"/>
  <c r="B2034" i="14" s="1"/>
  <c r="I2033" i="14"/>
  <c r="B2033" i="14" s="1"/>
  <c r="I2032" i="14"/>
  <c r="B2032" i="14" s="1"/>
  <c r="I2031" i="14"/>
  <c r="B2031" i="14" s="1"/>
  <c r="I2030" i="14"/>
  <c r="B2030" i="14" s="1"/>
  <c r="I2029" i="14"/>
  <c r="B2029" i="14" s="1"/>
  <c r="I2028" i="14"/>
  <c r="B2028" i="14" s="1"/>
  <c r="I2027" i="14"/>
  <c r="B2027" i="14" s="1"/>
  <c r="I2026" i="14"/>
  <c r="B2026" i="14" s="1"/>
  <c r="I2025" i="14"/>
  <c r="B2025" i="14" s="1"/>
  <c r="I2024" i="14"/>
  <c r="B2024" i="14" s="1"/>
  <c r="I2023" i="14"/>
  <c r="B2023" i="14" s="1"/>
  <c r="I2022" i="14"/>
  <c r="B2022" i="14" s="1"/>
  <c r="I2021" i="14"/>
  <c r="B2021" i="14" s="1"/>
  <c r="I2020" i="14"/>
  <c r="B2020" i="14" s="1"/>
  <c r="I2019" i="14"/>
  <c r="B2019" i="14" s="1"/>
  <c r="I2018" i="14"/>
  <c r="B2018" i="14" s="1"/>
  <c r="I2017" i="14"/>
  <c r="B2017" i="14" s="1"/>
  <c r="I2016" i="14"/>
  <c r="B2016" i="14" s="1"/>
  <c r="I2015" i="14"/>
  <c r="B2015" i="14" s="1"/>
  <c r="I2014" i="14"/>
  <c r="B2014" i="14" s="1"/>
  <c r="I2013" i="14"/>
  <c r="B2013" i="14" s="1"/>
  <c r="I2012" i="14"/>
  <c r="B2012" i="14" s="1"/>
  <c r="I2011" i="14"/>
  <c r="B2011" i="14" s="1"/>
  <c r="I2010" i="14"/>
  <c r="B2010" i="14" s="1"/>
  <c r="I2009" i="14"/>
  <c r="B2009" i="14" s="1"/>
  <c r="I2008" i="14"/>
  <c r="B2008" i="14" s="1"/>
  <c r="I2007" i="14"/>
  <c r="B2007" i="14" s="1"/>
  <c r="I2006" i="14"/>
  <c r="B2006" i="14" s="1"/>
  <c r="I2005" i="14"/>
  <c r="B2005" i="14" s="1"/>
  <c r="I2004" i="14"/>
  <c r="B2004" i="14" s="1"/>
  <c r="I2003" i="14"/>
  <c r="B2003" i="14" s="1"/>
  <c r="I2002" i="14"/>
  <c r="B2002" i="14" s="1"/>
  <c r="I2001" i="14"/>
  <c r="B2001" i="14" s="1"/>
  <c r="I2000" i="14"/>
  <c r="B2000" i="14" s="1"/>
  <c r="I1999" i="14"/>
  <c r="B1999" i="14" s="1"/>
  <c r="I1998" i="14"/>
  <c r="B1998" i="14" s="1"/>
  <c r="I1997" i="14"/>
  <c r="B1997" i="14" s="1"/>
  <c r="I1996" i="14"/>
  <c r="B1996" i="14" s="1"/>
  <c r="I1995" i="14"/>
  <c r="B1995" i="14" s="1"/>
  <c r="I1994" i="14"/>
  <c r="B1994" i="14" s="1"/>
  <c r="I1993" i="14"/>
  <c r="B1993" i="14" s="1"/>
  <c r="I1992" i="14"/>
  <c r="B1992" i="14" s="1"/>
  <c r="I1991" i="14"/>
  <c r="B1991" i="14" s="1"/>
  <c r="I1990" i="14"/>
  <c r="B1990" i="14" s="1"/>
  <c r="I1989" i="14"/>
  <c r="B1989" i="14" s="1"/>
  <c r="I1988" i="14"/>
  <c r="B1988" i="14" s="1"/>
  <c r="I1987" i="14"/>
  <c r="B1987" i="14" s="1"/>
  <c r="I1986" i="14"/>
  <c r="B1986" i="14" s="1"/>
  <c r="I1985" i="14"/>
  <c r="B1985" i="14" s="1"/>
  <c r="I1984" i="14"/>
  <c r="B1984" i="14" s="1"/>
  <c r="I1983" i="14"/>
  <c r="B1983" i="14" s="1"/>
  <c r="I1982" i="14"/>
  <c r="B1982" i="14" s="1"/>
  <c r="I1981" i="14"/>
  <c r="B1981" i="14" s="1"/>
  <c r="I1980" i="14"/>
  <c r="B1980" i="14" s="1"/>
  <c r="I1979" i="14"/>
  <c r="B1979" i="14" s="1"/>
  <c r="I1978" i="14"/>
  <c r="B1978" i="14" s="1"/>
  <c r="I1977" i="14"/>
  <c r="B1977" i="14" s="1"/>
  <c r="I1976" i="14"/>
  <c r="B1976" i="14" s="1"/>
  <c r="I1975" i="14"/>
  <c r="B1975" i="14" s="1"/>
  <c r="I1974" i="14"/>
  <c r="B1974" i="14" s="1"/>
  <c r="I1973" i="14"/>
  <c r="B1973" i="14" s="1"/>
  <c r="I1972" i="14"/>
  <c r="B1972" i="14" s="1"/>
  <c r="I1971" i="14"/>
  <c r="B1971" i="14" s="1"/>
  <c r="I1970" i="14"/>
  <c r="B1970" i="14" s="1"/>
  <c r="I1969" i="14"/>
  <c r="B1969" i="14" s="1"/>
  <c r="I1968" i="14"/>
  <c r="B1968" i="14" s="1"/>
  <c r="I1967" i="14"/>
  <c r="B1967" i="14" s="1"/>
  <c r="I1966" i="14"/>
  <c r="B1966" i="14" s="1"/>
  <c r="I1965" i="14"/>
  <c r="B1965" i="14" s="1"/>
  <c r="I1964" i="14"/>
  <c r="B1964" i="14" s="1"/>
  <c r="I1963" i="14"/>
  <c r="B1963" i="14" s="1"/>
  <c r="I1962" i="14"/>
  <c r="B1962" i="14" s="1"/>
  <c r="I1961" i="14"/>
  <c r="B1961" i="14" s="1"/>
  <c r="I1960" i="14"/>
  <c r="B1960" i="14" s="1"/>
  <c r="I1959" i="14"/>
  <c r="B1959" i="14" s="1"/>
  <c r="I1958" i="14"/>
  <c r="B1958" i="14" s="1"/>
  <c r="I1957" i="14"/>
  <c r="B1957" i="14" s="1"/>
  <c r="I1956" i="14"/>
  <c r="B1956" i="14" s="1"/>
  <c r="I1955" i="14"/>
  <c r="B1955" i="14" s="1"/>
  <c r="I1954" i="14"/>
  <c r="B1954" i="14" s="1"/>
  <c r="I1953" i="14"/>
  <c r="B1953" i="14" s="1"/>
  <c r="I1952" i="14"/>
  <c r="B1952" i="14" s="1"/>
  <c r="I1951" i="14"/>
  <c r="B1951" i="14" s="1"/>
  <c r="I1950" i="14"/>
  <c r="B1950" i="14" s="1"/>
  <c r="I1949" i="14"/>
  <c r="B1949" i="14" s="1"/>
  <c r="I1948" i="14"/>
  <c r="B1948" i="14" s="1"/>
  <c r="I1947" i="14"/>
  <c r="B1947" i="14" s="1"/>
  <c r="I1946" i="14"/>
  <c r="B1946" i="14" s="1"/>
  <c r="I1945" i="14"/>
  <c r="B1945" i="14" s="1"/>
  <c r="I1944" i="14"/>
  <c r="B1944" i="14" s="1"/>
  <c r="I1943" i="14"/>
  <c r="B1943" i="14" s="1"/>
  <c r="I1942" i="14"/>
  <c r="B1942" i="14" s="1"/>
  <c r="I1941" i="14"/>
  <c r="B1941" i="14" s="1"/>
  <c r="I1940" i="14"/>
  <c r="B1940" i="14" s="1"/>
  <c r="I1939" i="14"/>
  <c r="B1939" i="14" s="1"/>
  <c r="I1938" i="14"/>
  <c r="B1938" i="14" s="1"/>
  <c r="I1937" i="14"/>
  <c r="B1937" i="14" s="1"/>
  <c r="I1936" i="14"/>
  <c r="B1936" i="14" s="1"/>
  <c r="I1935" i="14"/>
  <c r="B1935" i="14" s="1"/>
  <c r="I1934" i="14"/>
  <c r="B1934" i="14" s="1"/>
  <c r="I1933" i="14"/>
  <c r="B1933" i="14" s="1"/>
  <c r="I1932" i="14"/>
  <c r="B1932" i="14" s="1"/>
  <c r="I1931" i="14"/>
  <c r="B1931" i="14" s="1"/>
  <c r="I1930" i="14"/>
  <c r="B1930" i="14" s="1"/>
  <c r="I1929" i="14"/>
  <c r="B1929" i="14" s="1"/>
  <c r="I1928" i="14"/>
  <c r="B1928" i="14" s="1"/>
  <c r="I1927" i="14"/>
  <c r="B1927" i="14" s="1"/>
  <c r="I1926" i="14"/>
  <c r="B1926" i="14" s="1"/>
  <c r="I1925" i="14"/>
  <c r="B1925" i="14" s="1"/>
  <c r="I1924" i="14"/>
  <c r="B1924" i="14" s="1"/>
  <c r="I1923" i="14"/>
  <c r="B1923" i="14" s="1"/>
  <c r="I1922" i="14"/>
  <c r="B1922" i="14" s="1"/>
  <c r="I1921" i="14"/>
  <c r="B1921" i="14" s="1"/>
  <c r="I1920" i="14"/>
  <c r="B1920" i="14" s="1"/>
  <c r="I1919" i="14"/>
  <c r="B1919" i="14" s="1"/>
  <c r="I1918" i="14"/>
  <c r="B1918" i="14" s="1"/>
  <c r="I1917" i="14"/>
  <c r="B1917" i="14" s="1"/>
  <c r="I1916" i="14"/>
  <c r="B1916" i="14" s="1"/>
  <c r="I1915" i="14"/>
  <c r="B1915" i="14" s="1"/>
  <c r="I1914" i="14"/>
  <c r="B1914" i="14" s="1"/>
  <c r="I1913" i="14"/>
  <c r="B1913" i="14" s="1"/>
  <c r="I1912" i="14"/>
  <c r="B1912" i="14" s="1"/>
  <c r="I1911" i="14"/>
  <c r="B1911" i="14" s="1"/>
  <c r="I1910" i="14"/>
  <c r="B1910" i="14" s="1"/>
  <c r="I1909" i="14"/>
  <c r="B1909" i="14" s="1"/>
  <c r="I1908" i="14"/>
  <c r="B1908" i="14" s="1"/>
  <c r="I1907" i="14"/>
  <c r="B1907" i="14" s="1"/>
  <c r="I1906" i="14"/>
  <c r="B1906" i="14" s="1"/>
  <c r="I1905" i="14"/>
  <c r="B1905" i="14" s="1"/>
  <c r="I1904" i="14"/>
  <c r="B1904" i="14" s="1"/>
  <c r="I1903" i="14"/>
  <c r="B1903" i="14" s="1"/>
  <c r="I1902" i="14"/>
  <c r="B1902" i="14" s="1"/>
  <c r="I1901" i="14"/>
  <c r="B1901" i="14" s="1"/>
  <c r="I1900" i="14"/>
  <c r="B1900" i="14" s="1"/>
  <c r="I1899" i="14"/>
  <c r="B1899" i="14" s="1"/>
  <c r="I1898" i="14"/>
  <c r="B1898" i="14" s="1"/>
  <c r="I1897" i="14"/>
  <c r="B1897" i="14" s="1"/>
  <c r="I1896" i="14"/>
  <c r="B1896" i="14" s="1"/>
  <c r="I1895" i="14"/>
  <c r="B1895" i="14" s="1"/>
  <c r="I1894" i="14"/>
  <c r="B1894" i="14" s="1"/>
  <c r="I1893" i="14"/>
  <c r="B1893" i="14" s="1"/>
  <c r="I1892" i="14"/>
  <c r="B1892" i="14" s="1"/>
  <c r="I1891" i="14"/>
  <c r="B1891" i="14" s="1"/>
  <c r="I1890" i="14"/>
  <c r="B1890" i="14" s="1"/>
  <c r="I1889" i="14"/>
  <c r="B1889" i="14" s="1"/>
  <c r="I1888" i="14"/>
  <c r="B1888" i="14" s="1"/>
  <c r="I1887" i="14"/>
  <c r="B1887" i="14" s="1"/>
  <c r="I1886" i="14"/>
  <c r="B1886" i="14" s="1"/>
  <c r="I1885" i="14"/>
  <c r="B1885" i="14" s="1"/>
  <c r="I1884" i="14"/>
  <c r="B1884" i="14" s="1"/>
  <c r="I1883" i="14"/>
  <c r="B1883" i="14" s="1"/>
  <c r="I1882" i="14"/>
  <c r="B1882" i="14" s="1"/>
  <c r="I1881" i="14"/>
  <c r="B1881" i="14" s="1"/>
  <c r="I1880" i="14"/>
  <c r="B1880" i="14" s="1"/>
  <c r="I1879" i="14"/>
  <c r="B1879" i="14" s="1"/>
  <c r="I1878" i="14"/>
  <c r="B1878" i="14" s="1"/>
  <c r="I1877" i="14"/>
  <c r="B1877" i="14" s="1"/>
  <c r="I1876" i="14"/>
  <c r="B1876" i="14" s="1"/>
  <c r="I1875" i="14"/>
  <c r="B1875" i="14" s="1"/>
  <c r="I1874" i="14"/>
  <c r="B1874" i="14" s="1"/>
  <c r="I1873" i="14"/>
  <c r="B1873" i="14" s="1"/>
  <c r="I1872" i="14"/>
  <c r="B1872" i="14" s="1"/>
  <c r="I1871" i="14"/>
  <c r="B1871" i="14" s="1"/>
  <c r="I1870" i="14"/>
  <c r="B1870" i="14" s="1"/>
  <c r="I1869" i="14"/>
  <c r="B1869" i="14" s="1"/>
  <c r="I1868" i="14"/>
  <c r="B1868" i="14" s="1"/>
  <c r="I1867" i="14"/>
  <c r="B1867" i="14" s="1"/>
  <c r="I1866" i="14"/>
  <c r="B1866" i="14" s="1"/>
  <c r="I1865" i="14"/>
  <c r="B1865" i="14" s="1"/>
  <c r="I1864" i="14"/>
  <c r="B1864" i="14" s="1"/>
  <c r="I1863" i="14"/>
  <c r="B1863" i="14" s="1"/>
  <c r="I1862" i="14"/>
  <c r="B1862" i="14" s="1"/>
  <c r="I1861" i="14"/>
  <c r="B1861" i="14" s="1"/>
  <c r="I1860" i="14"/>
  <c r="B1860" i="14" s="1"/>
  <c r="I1859" i="14"/>
  <c r="B1859" i="14" s="1"/>
  <c r="I1858" i="14"/>
  <c r="B1858" i="14" s="1"/>
  <c r="I1857" i="14"/>
  <c r="B1857" i="14" s="1"/>
  <c r="I1856" i="14"/>
  <c r="B1856" i="14" s="1"/>
  <c r="I1855" i="14"/>
  <c r="B1855" i="14" s="1"/>
  <c r="I1854" i="14"/>
  <c r="B1854" i="14" s="1"/>
  <c r="I1853" i="14"/>
  <c r="B1853" i="14" s="1"/>
  <c r="I1852" i="14"/>
  <c r="B1852" i="14" s="1"/>
  <c r="I1851" i="14"/>
  <c r="B1851" i="14" s="1"/>
  <c r="I1850" i="14"/>
  <c r="B1850" i="14" s="1"/>
  <c r="I1849" i="14"/>
  <c r="B1849" i="14" s="1"/>
  <c r="I1848" i="14"/>
  <c r="B1848" i="14" s="1"/>
  <c r="I1847" i="14"/>
  <c r="B1847" i="14" s="1"/>
  <c r="I1846" i="14"/>
  <c r="B1846" i="14" s="1"/>
  <c r="I1845" i="14"/>
  <c r="B1845" i="14" s="1"/>
  <c r="I1844" i="14"/>
  <c r="B1844" i="14" s="1"/>
  <c r="I1843" i="14"/>
  <c r="B1843" i="14" s="1"/>
  <c r="I1842" i="14"/>
  <c r="B1842" i="14" s="1"/>
  <c r="I1841" i="14"/>
  <c r="B1841" i="14" s="1"/>
  <c r="I1840" i="14"/>
  <c r="B1840" i="14" s="1"/>
  <c r="I1839" i="14"/>
  <c r="B1839" i="14" s="1"/>
  <c r="I1838" i="14"/>
  <c r="B1838" i="14" s="1"/>
  <c r="I1837" i="14"/>
  <c r="B1837" i="14" s="1"/>
  <c r="I1836" i="14"/>
  <c r="B1836" i="14" s="1"/>
  <c r="I1835" i="14"/>
  <c r="B1835" i="14" s="1"/>
  <c r="I1834" i="14"/>
  <c r="B1834" i="14" s="1"/>
  <c r="I1833" i="14"/>
  <c r="B1833" i="14" s="1"/>
  <c r="I1832" i="14"/>
  <c r="B1832" i="14" s="1"/>
  <c r="I1831" i="14"/>
  <c r="B1831" i="14" s="1"/>
  <c r="I1830" i="14"/>
  <c r="B1830" i="14" s="1"/>
  <c r="I1829" i="14"/>
  <c r="B1829" i="14" s="1"/>
  <c r="I1828" i="14"/>
  <c r="B1828" i="14" s="1"/>
  <c r="I1827" i="14"/>
  <c r="B1827" i="14" s="1"/>
  <c r="I1826" i="14"/>
  <c r="B1826" i="14" s="1"/>
  <c r="I1825" i="14"/>
  <c r="B1825" i="14" s="1"/>
  <c r="I1824" i="14"/>
  <c r="B1824" i="14" s="1"/>
  <c r="I1823" i="14"/>
  <c r="B1823" i="14" s="1"/>
  <c r="I1822" i="14"/>
  <c r="B1822" i="14" s="1"/>
  <c r="I1821" i="14"/>
  <c r="B1821" i="14" s="1"/>
  <c r="I1820" i="14"/>
  <c r="B1820" i="14" s="1"/>
  <c r="I1819" i="14"/>
  <c r="B1819" i="14" s="1"/>
  <c r="I1818" i="14"/>
  <c r="B1818" i="14" s="1"/>
  <c r="I1817" i="14"/>
  <c r="B1817" i="14" s="1"/>
  <c r="I1816" i="14"/>
  <c r="B1816" i="14" s="1"/>
  <c r="I1815" i="14"/>
  <c r="B1815" i="14" s="1"/>
  <c r="I1814" i="14"/>
  <c r="B1814" i="14" s="1"/>
  <c r="I1813" i="14"/>
  <c r="B1813" i="14" s="1"/>
  <c r="I1812" i="14"/>
  <c r="B1812" i="14" s="1"/>
  <c r="I1811" i="14"/>
  <c r="B1811" i="14" s="1"/>
  <c r="I1810" i="14"/>
  <c r="B1810" i="14" s="1"/>
  <c r="I1809" i="14"/>
  <c r="B1809" i="14" s="1"/>
  <c r="I1808" i="14"/>
  <c r="B1808" i="14" s="1"/>
  <c r="I1807" i="14"/>
  <c r="B1807" i="14" s="1"/>
  <c r="I1806" i="14"/>
  <c r="B1806" i="14" s="1"/>
  <c r="I1805" i="14"/>
  <c r="B1805" i="14" s="1"/>
  <c r="I1804" i="14"/>
  <c r="B1804" i="14" s="1"/>
  <c r="I1803" i="14"/>
  <c r="B1803" i="14" s="1"/>
  <c r="I1802" i="14"/>
  <c r="B1802" i="14" s="1"/>
  <c r="I1801" i="14"/>
  <c r="B1801" i="14" s="1"/>
  <c r="I1800" i="14"/>
  <c r="B1800" i="14" s="1"/>
  <c r="I1799" i="14"/>
  <c r="B1799" i="14" s="1"/>
  <c r="I1798" i="14"/>
  <c r="B1798" i="14" s="1"/>
  <c r="I1797" i="14"/>
  <c r="B1797" i="14" s="1"/>
  <c r="I1796" i="14"/>
  <c r="B1796" i="14" s="1"/>
  <c r="I1795" i="14"/>
  <c r="B1795" i="14" s="1"/>
  <c r="I1794" i="14"/>
  <c r="B1794" i="14" s="1"/>
  <c r="I1793" i="14"/>
  <c r="B1793" i="14" s="1"/>
  <c r="I1792" i="14"/>
  <c r="B1792" i="14" s="1"/>
  <c r="I1791" i="14"/>
  <c r="B1791" i="14" s="1"/>
  <c r="I1790" i="14"/>
  <c r="B1790" i="14" s="1"/>
  <c r="I1789" i="14"/>
  <c r="B1789" i="14" s="1"/>
  <c r="I1788" i="14"/>
  <c r="B1788" i="14" s="1"/>
  <c r="I1787" i="14"/>
  <c r="B1787" i="14" s="1"/>
  <c r="I1786" i="14"/>
  <c r="B1786" i="14" s="1"/>
  <c r="I1785" i="14"/>
  <c r="B1785" i="14" s="1"/>
  <c r="I1784" i="14"/>
  <c r="B1784" i="14" s="1"/>
  <c r="I1783" i="14"/>
  <c r="B1783" i="14" s="1"/>
  <c r="I1782" i="14"/>
  <c r="B1782" i="14" s="1"/>
  <c r="I1781" i="14"/>
  <c r="B1781" i="14" s="1"/>
  <c r="I1780" i="14"/>
  <c r="B1780" i="14" s="1"/>
  <c r="I1779" i="14"/>
  <c r="B1779" i="14" s="1"/>
  <c r="I1778" i="14"/>
  <c r="B1778" i="14" s="1"/>
  <c r="I1777" i="14"/>
  <c r="B1777" i="14" s="1"/>
  <c r="I1776" i="14"/>
  <c r="B1776" i="14" s="1"/>
  <c r="I1775" i="14"/>
  <c r="B1775" i="14" s="1"/>
  <c r="I1774" i="14"/>
  <c r="B1774" i="14" s="1"/>
  <c r="I1773" i="14"/>
  <c r="B1773" i="14" s="1"/>
  <c r="I1772" i="14"/>
  <c r="B1772" i="14" s="1"/>
  <c r="I1771" i="14"/>
  <c r="B1771" i="14" s="1"/>
  <c r="I1770" i="14"/>
  <c r="B1770" i="14" s="1"/>
  <c r="I1769" i="14"/>
  <c r="B1769" i="14" s="1"/>
  <c r="I1768" i="14"/>
  <c r="B1768" i="14" s="1"/>
  <c r="I1767" i="14"/>
  <c r="B1767" i="14" s="1"/>
  <c r="I1766" i="14"/>
  <c r="B1766" i="14" s="1"/>
  <c r="I1765" i="14"/>
  <c r="B1765" i="14" s="1"/>
  <c r="I1764" i="14"/>
  <c r="B1764" i="14" s="1"/>
  <c r="I1763" i="14"/>
  <c r="B1763" i="14" s="1"/>
  <c r="I1762" i="14"/>
  <c r="B1762" i="14" s="1"/>
  <c r="I1761" i="14"/>
  <c r="B1761" i="14" s="1"/>
  <c r="I1760" i="14"/>
  <c r="B1760" i="14" s="1"/>
  <c r="I1759" i="14"/>
  <c r="B1759" i="14" s="1"/>
  <c r="I1758" i="14"/>
  <c r="B1758" i="14" s="1"/>
  <c r="I1757" i="14"/>
  <c r="B1757" i="14" s="1"/>
  <c r="I1756" i="14"/>
  <c r="B1756" i="14" s="1"/>
  <c r="I1755" i="14"/>
  <c r="B1755" i="14" s="1"/>
  <c r="I1754" i="14"/>
  <c r="B1754" i="14" s="1"/>
  <c r="I1753" i="14"/>
  <c r="B1753" i="14" s="1"/>
  <c r="I1752" i="14"/>
  <c r="B1752" i="14" s="1"/>
  <c r="I1751" i="14"/>
  <c r="B1751" i="14" s="1"/>
  <c r="I1750" i="14"/>
  <c r="B1750" i="14" s="1"/>
  <c r="I1749" i="14"/>
  <c r="B1749" i="14" s="1"/>
  <c r="I1748" i="14"/>
  <c r="B1748" i="14" s="1"/>
  <c r="I1747" i="14"/>
  <c r="B1747" i="14" s="1"/>
  <c r="I1746" i="14"/>
  <c r="B1746" i="14" s="1"/>
  <c r="I1745" i="14"/>
  <c r="B1745" i="14" s="1"/>
  <c r="I1744" i="14"/>
  <c r="B1744" i="14" s="1"/>
  <c r="I1743" i="14"/>
  <c r="B1743" i="14" s="1"/>
  <c r="I1742" i="14"/>
  <c r="B1742" i="14" s="1"/>
  <c r="I1741" i="14"/>
  <c r="B1741" i="14" s="1"/>
  <c r="I1740" i="14"/>
  <c r="B1740" i="14" s="1"/>
  <c r="I1739" i="14"/>
  <c r="B1739" i="14" s="1"/>
  <c r="I1738" i="14"/>
  <c r="B1738" i="14" s="1"/>
  <c r="I1737" i="14"/>
  <c r="B1737" i="14" s="1"/>
  <c r="I1736" i="14"/>
  <c r="B1736" i="14" s="1"/>
  <c r="I1735" i="14"/>
  <c r="B1735" i="14" s="1"/>
  <c r="I1734" i="14"/>
  <c r="B1734" i="14" s="1"/>
  <c r="I1733" i="14"/>
  <c r="B1733" i="14" s="1"/>
  <c r="I1732" i="14"/>
  <c r="B1732" i="14" s="1"/>
  <c r="I1731" i="14"/>
  <c r="B1731" i="14" s="1"/>
  <c r="I1730" i="14"/>
  <c r="B1730" i="14" s="1"/>
  <c r="I1729" i="14"/>
  <c r="B1729" i="14" s="1"/>
  <c r="I1728" i="14"/>
  <c r="B1728" i="14" s="1"/>
  <c r="I1727" i="14"/>
  <c r="B1727" i="14" s="1"/>
  <c r="I1726" i="14"/>
  <c r="B1726" i="14" s="1"/>
  <c r="I1725" i="14"/>
  <c r="B1725" i="14" s="1"/>
  <c r="I1724" i="14"/>
  <c r="B1724" i="14" s="1"/>
  <c r="I1723" i="14"/>
  <c r="B1723" i="14" s="1"/>
  <c r="I1722" i="14"/>
  <c r="B1722" i="14" s="1"/>
  <c r="I1721" i="14"/>
  <c r="B1721" i="14" s="1"/>
  <c r="I1720" i="14"/>
  <c r="B1720" i="14" s="1"/>
  <c r="I1719" i="14"/>
  <c r="B1719" i="14" s="1"/>
  <c r="I1718" i="14"/>
  <c r="B1718" i="14" s="1"/>
  <c r="I1717" i="14"/>
  <c r="B1717" i="14" s="1"/>
  <c r="I1716" i="14"/>
  <c r="B1716" i="14" s="1"/>
  <c r="I1715" i="14"/>
  <c r="B1715" i="14" s="1"/>
  <c r="I1714" i="14"/>
  <c r="B1714" i="14" s="1"/>
  <c r="I1713" i="14"/>
  <c r="B1713" i="14" s="1"/>
  <c r="I1712" i="14"/>
  <c r="B1712" i="14" s="1"/>
  <c r="I1711" i="14"/>
  <c r="B1711" i="14" s="1"/>
  <c r="I1710" i="14"/>
  <c r="B1710" i="14" s="1"/>
  <c r="I1709" i="14"/>
  <c r="B1709" i="14" s="1"/>
  <c r="I1708" i="14"/>
  <c r="B1708" i="14" s="1"/>
  <c r="I1707" i="14"/>
  <c r="B1707" i="14" s="1"/>
  <c r="I1706" i="14"/>
  <c r="B1706" i="14" s="1"/>
  <c r="I1705" i="14"/>
  <c r="B1705" i="14" s="1"/>
  <c r="I1704" i="14"/>
  <c r="B1704" i="14" s="1"/>
  <c r="I1703" i="14"/>
  <c r="B1703" i="14" s="1"/>
  <c r="I1702" i="14"/>
  <c r="B1702" i="14" s="1"/>
  <c r="I1701" i="14"/>
  <c r="B1701" i="14" s="1"/>
  <c r="I1700" i="14"/>
  <c r="B1700" i="14" s="1"/>
  <c r="I1699" i="14"/>
  <c r="B1699" i="14" s="1"/>
  <c r="I1698" i="14"/>
  <c r="B1698" i="14" s="1"/>
  <c r="I1697" i="14"/>
  <c r="B1697" i="14" s="1"/>
  <c r="I1696" i="14"/>
  <c r="B1696" i="14" s="1"/>
  <c r="I1695" i="14"/>
  <c r="B1695" i="14" s="1"/>
  <c r="I1694" i="14"/>
  <c r="B1694" i="14" s="1"/>
  <c r="I1693" i="14"/>
  <c r="B1693" i="14" s="1"/>
  <c r="I1692" i="14"/>
  <c r="B1692" i="14" s="1"/>
  <c r="I1691" i="14"/>
  <c r="B1691" i="14" s="1"/>
  <c r="I1690" i="14"/>
  <c r="B1690" i="14" s="1"/>
  <c r="I1689" i="14"/>
  <c r="B1689" i="14" s="1"/>
  <c r="I1688" i="14"/>
  <c r="B1688" i="14" s="1"/>
  <c r="I1687" i="14"/>
  <c r="B1687" i="14" s="1"/>
  <c r="I1686" i="14"/>
  <c r="B1686" i="14" s="1"/>
  <c r="I1685" i="14"/>
  <c r="B1685" i="14" s="1"/>
  <c r="I1684" i="14"/>
  <c r="B1684" i="14" s="1"/>
  <c r="I1683" i="14"/>
  <c r="B1683" i="14" s="1"/>
  <c r="I1682" i="14"/>
  <c r="B1682" i="14" s="1"/>
  <c r="I1681" i="14"/>
  <c r="B1681" i="14" s="1"/>
  <c r="I1680" i="14"/>
  <c r="B1680" i="14" s="1"/>
  <c r="I1679" i="14"/>
  <c r="B1679" i="14" s="1"/>
  <c r="I1678" i="14"/>
  <c r="B1678" i="14" s="1"/>
  <c r="I1677" i="14"/>
  <c r="B1677" i="14" s="1"/>
  <c r="I1676" i="14"/>
  <c r="B1676" i="14" s="1"/>
  <c r="I1675" i="14"/>
  <c r="B1675" i="14" s="1"/>
  <c r="I1674" i="14"/>
  <c r="B1674" i="14" s="1"/>
  <c r="I1673" i="14"/>
  <c r="B1673" i="14" s="1"/>
  <c r="I1672" i="14"/>
  <c r="B1672" i="14" s="1"/>
  <c r="I1671" i="14"/>
  <c r="B1671" i="14" s="1"/>
  <c r="I1670" i="14"/>
  <c r="B1670" i="14" s="1"/>
  <c r="I1669" i="14"/>
  <c r="B1669" i="14" s="1"/>
  <c r="I1668" i="14"/>
  <c r="B1668" i="14" s="1"/>
  <c r="I1667" i="14"/>
  <c r="B1667" i="14" s="1"/>
  <c r="I1666" i="14"/>
  <c r="B1666" i="14" s="1"/>
  <c r="I1665" i="14"/>
  <c r="B1665" i="14" s="1"/>
  <c r="I1664" i="14"/>
  <c r="B1664" i="14" s="1"/>
  <c r="I1663" i="14"/>
  <c r="B1663" i="14" s="1"/>
  <c r="I1662" i="14"/>
  <c r="B1662" i="14" s="1"/>
  <c r="I1661" i="14"/>
  <c r="B1661" i="14" s="1"/>
  <c r="I1660" i="14"/>
  <c r="B1660" i="14" s="1"/>
  <c r="I1659" i="14"/>
  <c r="B1659" i="14" s="1"/>
  <c r="I1658" i="14"/>
  <c r="B1658" i="14" s="1"/>
  <c r="I1657" i="14"/>
  <c r="B1657" i="14" s="1"/>
  <c r="I1656" i="14"/>
  <c r="B1656" i="14" s="1"/>
  <c r="I1655" i="14"/>
  <c r="B1655" i="14" s="1"/>
  <c r="I1654" i="14"/>
  <c r="B1654" i="14" s="1"/>
  <c r="I1653" i="14"/>
  <c r="B1653" i="14" s="1"/>
  <c r="I1652" i="14"/>
  <c r="B1652" i="14" s="1"/>
  <c r="I1651" i="14"/>
  <c r="B1651" i="14" s="1"/>
  <c r="I1650" i="14"/>
  <c r="B1650" i="14" s="1"/>
  <c r="I1649" i="14"/>
  <c r="B1649" i="14" s="1"/>
  <c r="I1648" i="14"/>
  <c r="B1648" i="14" s="1"/>
  <c r="I1647" i="14"/>
  <c r="B1647" i="14" s="1"/>
  <c r="I1646" i="14"/>
  <c r="B1646" i="14" s="1"/>
  <c r="I1645" i="14"/>
  <c r="B1645" i="14" s="1"/>
  <c r="I1644" i="14"/>
  <c r="B1644" i="14" s="1"/>
  <c r="I1643" i="14"/>
  <c r="B1643" i="14" s="1"/>
  <c r="I1642" i="14"/>
  <c r="B1642" i="14" s="1"/>
  <c r="I1641" i="14"/>
  <c r="B1641" i="14" s="1"/>
  <c r="I1640" i="14"/>
  <c r="B1640" i="14" s="1"/>
  <c r="I1639" i="14"/>
  <c r="B1639" i="14" s="1"/>
  <c r="I1638" i="14"/>
  <c r="B1638" i="14" s="1"/>
  <c r="I1637" i="14"/>
  <c r="B1637" i="14" s="1"/>
  <c r="I1636" i="14"/>
  <c r="B1636" i="14" s="1"/>
  <c r="I1635" i="14"/>
  <c r="B1635" i="14" s="1"/>
  <c r="I1634" i="14"/>
  <c r="B1634" i="14" s="1"/>
  <c r="I1633" i="14"/>
  <c r="B1633" i="14" s="1"/>
  <c r="I1632" i="14"/>
  <c r="B1632" i="14" s="1"/>
  <c r="I1631" i="14"/>
  <c r="B1631" i="14" s="1"/>
  <c r="I1630" i="14"/>
  <c r="B1630" i="14" s="1"/>
  <c r="I1629" i="14"/>
  <c r="B1629" i="14" s="1"/>
  <c r="I1628" i="14"/>
  <c r="B1628" i="14" s="1"/>
  <c r="I1627" i="14"/>
  <c r="B1627" i="14" s="1"/>
  <c r="I1626" i="14"/>
  <c r="B1626" i="14" s="1"/>
  <c r="I1625" i="14"/>
  <c r="B1625" i="14" s="1"/>
  <c r="I1624" i="14"/>
  <c r="B1624" i="14" s="1"/>
  <c r="I1623" i="14"/>
  <c r="B1623" i="14" s="1"/>
  <c r="I1622" i="14"/>
  <c r="B1622" i="14" s="1"/>
  <c r="I1621" i="14"/>
  <c r="B1621" i="14" s="1"/>
  <c r="I1620" i="14"/>
  <c r="B1620" i="14" s="1"/>
  <c r="I1619" i="14"/>
  <c r="B1619" i="14" s="1"/>
  <c r="I1618" i="14"/>
  <c r="B1618" i="14" s="1"/>
  <c r="I1617" i="14"/>
  <c r="B1617" i="14" s="1"/>
  <c r="I1616" i="14"/>
  <c r="B1616" i="14" s="1"/>
  <c r="I1615" i="14"/>
  <c r="B1615" i="14" s="1"/>
  <c r="I1614" i="14"/>
  <c r="B1614" i="14" s="1"/>
  <c r="I1613" i="14"/>
  <c r="B1613" i="14" s="1"/>
  <c r="I1612" i="14"/>
  <c r="B1612" i="14" s="1"/>
  <c r="I1611" i="14"/>
  <c r="B1611" i="14" s="1"/>
  <c r="I1610" i="14"/>
  <c r="B1610" i="14" s="1"/>
  <c r="I1609" i="14"/>
  <c r="B1609" i="14" s="1"/>
  <c r="I1608" i="14"/>
  <c r="B1608" i="14" s="1"/>
  <c r="I1607" i="14"/>
  <c r="B1607" i="14" s="1"/>
  <c r="I1606" i="14"/>
  <c r="B1606" i="14" s="1"/>
  <c r="I1605" i="14"/>
  <c r="B1605" i="14" s="1"/>
  <c r="I1604" i="14"/>
  <c r="B1604" i="14" s="1"/>
  <c r="I1603" i="14"/>
  <c r="B1603" i="14" s="1"/>
  <c r="I1602" i="14"/>
  <c r="B1602" i="14" s="1"/>
  <c r="I1601" i="14"/>
  <c r="B1601" i="14" s="1"/>
  <c r="I1600" i="14"/>
  <c r="B1600" i="14" s="1"/>
  <c r="I1599" i="14"/>
  <c r="B1599" i="14" s="1"/>
  <c r="I1598" i="14"/>
  <c r="B1598" i="14" s="1"/>
  <c r="I1597" i="14"/>
  <c r="B1597" i="14" s="1"/>
  <c r="I1596" i="14"/>
  <c r="B1596" i="14" s="1"/>
  <c r="I1595" i="14"/>
  <c r="B1595" i="14" s="1"/>
  <c r="I1594" i="14"/>
  <c r="B1594" i="14" s="1"/>
  <c r="I1593" i="14"/>
  <c r="B1593" i="14" s="1"/>
  <c r="I1592" i="14"/>
  <c r="B1592" i="14" s="1"/>
  <c r="I1591" i="14"/>
  <c r="B1591" i="14" s="1"/>
  <c r="I1590" i="14"/>
  <c r="B1590" i="14" s="1"/>
  <c r="I1589" i="14"/>
  <c r="B1589" i="14" s="1"/>
  <c r="I1588" i="14"/>
  <c r="B1588" i="14" s="1"/>
  <c r="I1587" i="14"/>
  <c r="B1587" i="14" s="1"/>
  <c r="I1586" i="14"/>
  <c r="B1586" i="14" s="1"/>
  <c r="I1585" i="14"/>
  <c r="B1585" i="14" s="1"/>
  <c r="I1584" i="14"/>
  <c r="B1584" i="14" s="1"/>
  <c r="I1583" i="14"/>
  <c r="B1583" i="14" s="1"/>
  <c r="I1582" i="14"/>
  <c r="B1582" i="14" s="1"/>
  <c r="I1581" i="14"/>
  <c r="B1581" i="14" s="1"/>
  <c r="I1580" i="14"/>
  <c r="B1580" i="14" s="1"/>
  <c r="I1579" i="14"/>
  <c r="B1579" i="14" s="1"/>
  <c r="I1578" i="14"/>
  <c r="B1578" i="14" s="1"/>
  <c r="I1577" i="14"/>
  <c r="B1577" i="14" s="1"/>
  <c r="I1576" i="14"/>
  <c r="B1576" i="14" s="1"/>
  <c r="I1575" i="14"/>
  <c r="B1575" i="14" s="1"/>
  <c r="I1574" i="14"/>
  <c r="B1574" i="14" s="1"/>
  <c r="I1573" i="14"/>
  <c r="B1573" i="14" s="1"/>
  <c r="I1572" i="14"/>
  <c r="B1572" i="14" s="1"/>
  <c r="I1571" i="14"/>
  <c r="B1571" i="14" s="1"/>
  <c r="I1570" i="14"/>
  <c r="B1570" i="14" s="1"/>
  <c r="I1569" i="14"/>
  <c r="B1569" i="14" s="1"/>
  <c r="I1568" i="14"/>
  <c r="B1568" i="14" s="1"/>
  <c r="I1567" i="14"/>
  <c r="B1567" i="14" s="1"/>
  <c r="I1566" i="14"/>
  <c r="B1566" i="14" s="1"/>
  <c r="I1565" i="14"/>
  <c r="B1565" i="14" s="1"/>
  <c r="I1564" i="14"/>
  <c r="B1564" i="14" s="1"/>
  <c r="I1563" i="14"/>
  <c r="B1563" i="14" s="1"/>
  <c r="I1562" i="14"/>
  <c r="B1562" i="14" s="1"/>
  <c r="I1561" i="14"/>
  <c r="B1561" i="14" s="1"/>
  <c r="I1560" i="14"/>
  <c r="B1560" i="14" s="1"/>
  <c r="I1559" i="14"/>
  <c r="B1559" i="14" s="1"/>
  <c r="I1558" i="14"/>
  <c r="B1558" i="14" s="1"/>
  <c r="I1557" i="14"/>
  <c r="B1557" i="14" s="1"/>
  <c r="I1556" i="14"/>
  <c r="B1556" i="14" s="1"/>
  <c r="I1555" i="14"/>
  <c r="B1555" i="14" s="1"/>
  <c r="I1554" i="14"/>
  <c r="B1554" i="14" s="1"/>
  <c r="I1553" i="14"/>
  <c r="B1553" i="14" s="1"/>
  <c r="I1552" i="14"/>
  <c r="B1552" i="14" s="1"/>
  <c r="I1551" i="14"/>
  <c r="B1551" i="14" s="1"/>
  <c r="I1550" i="14"/>
  <c r="B1550" i="14" s="1"/>
  <c r="I1549" i="14"/>
  <c r="B1549" i="14" s="1"/>
  <c r="I1548" i="14"/>
  <c r="B1548" i="14" s="1"/>
  <c r="I1547" i="14"/>
  <c r="B1547" i="14" s="1"/>
  <c r="I1546" i="14"/>
  <c r="B1546" i="14" s="1"/>
  <c r="I1545" i="14"/>
  <c r="B1545" i="14" s="1"/>
  <c r="I1544" i="14"/>
  <c r="B1544" i="14" s="1"/>
  <c r="I1543" i="14"/>
  <c r="B1543" i="14" s="1"/>
  <c r="I1542" i="14"/>
  <c r="B1542" i="14" s="1"/>
  <c r="I1541" i="14"/>
  <c r="B1541" i="14" s="1"/>
  <c r="I1540" i="14"/>
  <c r="B1540" i="14" s="1"/>
  <c r="I1539" i="14"/>
  <c r="B1539" i="14" s="1"/>
  <c r="I1538" i="14"/>
  <c r="B1538" i="14" s="1"/>
  <c r="I1537" i="14"/>
  <c r="B1537" i="14" s="1"/>
  <c r="I1536" i="14"/>
  <c r="B1536" i="14" s="1"/>
  <c r="I1535" i="14"/>
  <c r="B1535" i="14" s="1"/>
  <c r="I1534" i="14"/>
  <c r="B1534" i="14" s="1"/>
  <c r="I1533" i="14"/>
  <c r="B1533" i="14" s="1"/>
  <c r="I1532" i="14"/>
  <c r="B1532" i="14" s="1"/>
  <c r="I1531" i="14"/>
  <c r="B1531" i="14" s="1"/>
  <c r="I1530" i="14"/>
  <c r="B1530" i="14" s="1"/>
  <c r="I1529" i="14"/>
  <c r="B1529" i="14" s="1"/>
  <c r="I1528" i="14"/>
  <c r="B1528" i="14" s="1"/>
  <c r="I1527" i="14"/>
  <c r="B1527" i="14" s="1"/>
  <c r="I1526" i="14"/>
  <c r="B1526" i="14" s="1"/>
  <c r="I1525" i="14"/>
  <c r="B1525" i="14" s="1"/>
  <c r="I1524" i="14"/>
  <c r="B1524" i="14" s="1"/>
  <c r="I1523" i="14"/>
  <c r="B1523" i="14" s="1"/>
  <c r="I1522" i="14"/>
  <c r="B1522" i="14" s="1"/>
  <c r="I1521" i="14"/>
  <c r="B1521" i="14" s="1"/>
  <c r="I1520" i="14"/>
  <c r="B1520" i="14" s="1"/>
  <c r="I1519" i="14"/>
  <c r="B1519" i="14" s="1"/>
  <c r="I1518" i="14"/>
  <c r="B1518" i="14" s="1"/>
  <c r="I1517" i="14"/>
  <c r="B1517" i="14" s="1"/>
  <c r="I1516" i="14"/>
  <c r="B1516" i="14" s="1"/>
  <c r="I1515" i="14"/>
  <c r="B1515" i="14" s="1"/>
  <c r="I1514" i="14"/>
  <c r="B1514" i="14" s="1"/>
  <c r="I1513" i="14"/>
  <c r="B1513" i="14" s="1"/>
  <c r="I1512" i="14"/>
  <c r="B1512" i="14" s="1"/>
  <c r="I1511" i="14"/>
  <c r="B1511" i="14" s="1"/>
  <c r="I1510" i="14"/>
  <c r="B1510" i="14" s="1"/>
  <c r="I1509" i="14"/>
  <c r="B1509" i="14" s="1"/>
  <c r="I1508" i="14"/>
  <c r="B1508" i="14" s="1"/>
  <c r="I1507" i="14"/>
  <c r="B1507" i="14" s="1"/>
  <c r="I1506" i="14"/>
  <c r="B1506" i="14" s="1"/>
  <c r="I1505" i="14"/>
  <c r="B1505" i="14" s="1"/>
  <c r="I1504" i="14"/>
  <c r="B1504" i="14" s="1"/>
  <c r="I1503" i="14"/>
  <c r="B1503" i="14" s="1"/>
  <c r="I1502" i="14"/>
  <c r="B1502" i="14" s="1"/>
  <c r="I1501" i="14"/>
  <c r="B1501" i="14" s="1"/>
  <c r="I1500" i="14"/>
  <c r="B1500" i="14" s="1"/>
  <c r="I1499" i="14"/>
  <c r="B1499" i="14" s="1"/>
  <c r="I1498" i="14"/>
  <c r="B1498" i="14" s="1"/>
  <c r="I1497" i="14"/>
  <c r="B1497" i="14" s="1"/>
  <c r="I1496" i="14"/>
  <c r="B1496" i="14" s="1"/>
  <c r="I1495" i="14"/>
  <c r="B1495" i="14" s="1"/>
  <c r="I1494" i="14"/>
  <c r="B1494" i="14" s="1"/>
  <c r="I1493" i="14"/>
  <c r="B1493" i="14" s="1"/>
  <c r="I1492" i="14"/>
  <c r="B1492" i="14" s="1"/>
  <c r="I1491" i="14"/>
  <c r="B1491" i="14" s="1"/>
  <c r="I1490" i="14"/>
  <c r="B1490" i="14" s="1"/>
  <c r="I1489" i="14"/>
  <c r="B1489" i="14" s="1"/>
  <c r="I1488" i="14"/>
  <c r="B1488" i="14" s="1"/>
  <c r="I1487" i="14"/>
  <c r="B1487" i="14" s="1"/>
  <c r="I1486" i="14"/>
  <c r="B1486" i="14" s="1"/>
  <c r="I1485" i="14"/>
  <c r="B1485" i="14" s="1"/>
  <c r="I1484" i="14"/>
  <c r="B1484" i="14" s="1"/>
  <c r="I1483" i="14"/>
  <c r="B1483" i="14" s="1"/>
  <c r="I1482" i="14"/>
  <c r="B1482" i="14" s="1"/>
  <c r="I1481" i="14"/>
  <c r="B1481" i="14" s="1"/>
  <c r="I1480" i="14"/>
  <c r="B1480" i="14" s="1"/>
  <c r="I1479" i="14"/>
  <c r="B1479" i="14" s="1"/>
  <c r="I1478" i="14"/>
  <c r="B1478" i="14" s="1"/>
  <c r="I1477" i="14"/>
  <c r="B1477" i="14" s="1"/>
  <c r="I1476" i="14"/>
  <c r="B1476" i="14" s="1"/>
  <c r="I1475" i="14"/>
  <c r="B1475" i="14" s="1"/>
  <c r="I1474" i="14"/>
  <c r="B1474" i="14" s="1"/>
  <c r="I1473" i="14"/>
  <c r="B1473" i="14" s="1"/>
  <c r="I1472" i="14"/>
  <c r="B1472" i="14" s="1"/>
  <c r="I1471" i="14"/>
  <c r="B1471" i="14" s="1"/>
  <c r="I1470" i="14"/>
  <c r="B1470" i="14" s="1"/>
  <c r="I1469" i="14"/>
  <c r="B1469" i="14" s="1"/>
  <c r="I1468" i="14"/>
  <c r="B1468" i="14" s="1"/>
  <c r="I1467" i="14"/>
  <c r="B1467" i="14" s="1"/>
  <c r="I1466" i="14"/>
  <c r="B1466" i="14" s="1"/>
  <c r="I1465" i="14"/>
  <c r="B1465" i="14" s="1"/>
  <c r="I1464" i="14"/>
  <c r="B1464" i="14" s="1"/>
  <c r="I1463" i="14"/>
  <c r="B1463" i="14" s="1"/>
  <c r="I1462" i="14"/>
  <c r="B1462" i="14" s="1"/>
  <c r="I1461" i="14"/>
  <c r="B1461" i="14" s="1"/>
  <c r="I1460" i="14"/>
  <c r="B1460" i="14" s="1"/>
  <c r="I1459" i="14"/>
  <c r="B1459" i="14" s="1"/>
  <c r="I1458" i="14"/>
  <c r="B1458" i="14" s="1"/>
  <c r="I1457" i="14"/>
  <c r="B1457" i="14" s="1"/>
  <c r="I1456" i="14"/>
  <c r="B1456" i="14" s="1"/>
  <c r="I1455" i="14"/>
  <c r="B1455" i="14" s="1"/>
  <c r="I1454" i="14"/>
  <c r="B1454" i="14" s="1"/>
  <c r="I1453" i="14"/>
  <c r="B1453" i="14" s="1"/>
  <c r="I1452" i="14"/>
  <c r="B1452" i="14" s="1"/>
  <c r="I1451" i="14"/>
  <c r="B1451" i="14" s="1"/>
  <c r="I1450" i="14"/>
  <c r="B1450" i="14" s="1"/>
  <c r="I1449" i="14"/>
  <c r="B1449" i="14" s="1"/>
  <c r="I1448" i="14"/>
  <c r="B1448" i="14" s="1"/>
  <c r="I1447" i="14"/>
  <c r="B1447" i="14" s="1"/>
  <c r="I1446" i="14"/>
  <c r="B1446" i="14" s="1"/>
  <c r="I1445" i="14"/>
  <c r="B1445" i="14" s="1"/>
  <c r="I1444" i="14"/>
  <c r="B1444" i="14" s="1"/>
  <c r="I1443" i="14"/>
  <c r="B1443" i="14" s="1"/>
  <c r="I1442" i="14"/>
  <c r="B1442" i="14" s="1"/>
  <c r="I1441" i="14"/>
  <c r="B1441" i="14" s="1"/>
  <c r="I1440" i="14"/>
  <c r="B1440" i="14" s="1"/>
  <c r="I1439" i="14"/>
  <c r="B1439" i="14" s="1"/>
  <c r="I1438" i="14"/>
  <c r="B1438" i="14" s="1"/>
  <c r="I1437" i="14"/>
  <c r="B1437" i="14" s="1"/>
  <c r="I1436" i="14"/>
  <c r="B1436" i="14" s="1"/>
  <c r="I1435" i="14"/>
  <c r="B1435" i="14" s="1"/>
  <c r="I1434" i="14"/>
  <c r="B1434" i="14" s="1"/>
  <c r="I1433" i="14"/>
  <c r="B1433" i="14" s="1"/>
  <c r="I1432" i="14"/>
  <c r="B1432" i="14" s="1"/>
  <c r="I1431" i="14"/>
  <c r="B1431" i="14" s="1"/>
  <c r="I1430" i="14"/>
  <c r="B1430" i="14" s="1"/>
  <c r="I1429" i="14"/>
  <c r="B1429" i="14" s="1"/>
  <c r="I1428" i="14"/>
  <c r="B1428" i="14" s="1"/>
  <c r="I1427" i="14"/>
  <c r="B1427" i="14" s="1"/>
  <c r="I1426" i="14"/>
  <c r="B1426" i="14" s="1"/>
  <c r="I1425" i="14"/>
  <c r="B1425" i="14" s="1"/>
  <c r="I1424" i="14"/>
  <c r="B1424" i="14" s="1"/>
  <c r="I1423" i="14"/>
  <c r="B1423" i="14" s="1"/>
  <c r="I1422" i="14"/>
  <c r="B1422" i="14" s="1"/>
  <c r="I1421" i="14"/>
  <c r="B1421" i="14" s="1"/>
  <c r="I1420" i="14"/>
  <c r="B1420" i="14" s="1"/>
  <c r="I1419" i="14"/>
  <c r="B1419" i="14" s="1"/>
  <c r="I1418" i="14"/>
  <c r="B1418" i="14" s="1"/>
  <c r="I1417" i="14"/>
  <c r="B1417" i="14" s="1"/>
  <c r="I1416" i="14"/>
  <c r="B1416" i="14" s="1"/>
  <c r="I1415" i="14"/>
  <c r="B1415" i="14" s="1"/>
  <c r="I1414" i="14"/>
  <c r="B1414" i="14" s="1"/>
  <c r="I1413" i="14"/>
  <c r="B1413" i="14" s="1"/>
  <c r="I1412" i="14"/>
  <c r="B1412" i="14" s="1"/>
  <c r="I1411" i="14"/>
  <c r="B1411" i="14" s="1"/>
  <c r="I1410" i="14"/>
  <c r="B1410" i="14" s="1"/>
  <c r="I1409" i="14"/>
  <c r="B1409" i="14" s="1"/>
  <c r="I1408" i="14"/>
  <c r="B1408" i="14" s="1"/>
  <c r="I1407" i="14"/>
  <c r="B1407" i="14" s="1"/>
  <c r="I1406" i="14"/>
  <c r="B1406" i="14" s="1"/>
  <c r="I1405" i="14"/>
  <c r="B1405" i="14" s="1"/>
  <c r="I1404" i="14"/>
  <c r="B1404" i="14" s="1"/>
  <c r="I1403" i="14"/>
  <c r="B1403" i="14" s="1"/>
  <c r="I1402" i="14"/>
  <c r="B1402" i="14" s="1"/>
  <c r="I1401" i="14"/>
  <c r="B1401" i="14" s="1"/>
  <c r="I1400" i="14"/>
  <c r="B1400" i="14" s="1"/>
  <c r="I1399" i="14"/>
  <c r="B1399" i="14" s="1"/>
  <c r="I1398" i="14"/>
  <c r="B1398" i="14" s="1"/>
  <c r="I1397" i="14"/>
  <c r="B1397" i="14" s="1"/>
  <c r="I1396" i="14"/>
  <c r="B1396" i="14" s="1"/>
  <c r="I1395" i="14"/>
  <c r="B1395" i="14" s="1"/>
  <c r="I1394" i="14"/>
  <c r="B1394" i="14" s="1"/>
  <c r="I1393" i="14"/>
  <c r="B1393" i="14" s="1"/>
  <c r="I1392" i="14"/>
  <c r="B1392" i="14" s="1"/>
  <c r="I1391" i="14"/>
  <c r="B1391" i="14" s="1"/>
  <c r="I1390" i="14"/>
  <c r="B1390" i="14" s="1"/>
  <c r="I1389" i="14"/>
  <c r="B1389" i="14" s="1"/>
  <c r="I1388" i="14"/>
  <c r="B1388" i="14" s="1"/>
  <c r="I1387" i="14"/>
  <c r="B1387" i="14" s="1"/>
  <c r="I1386" i="14"/>
  <c r="B1386" i="14" s="1"/>
  <c r="I1385" i="14"/>
  <c r="B1385" i="14" s="1"/>
  <c r="I1384" i="14"/>
  <c r="B1384" i="14" s="1"/>
  <c r="I1383" i="14"/>
  <c r="B1383" i="14" s="1"/>
  <c r="I1382" i="14"/>
  <c r="B1382" i="14" s="1"/>
  <c r="I1381" i="14"/>
  <c r="B1381" i="14" s="1"/>
  <c r="I1380" i="14"/>
  <c r="B1380" i="14" s="1"/>
  <c r="I1379" i="14"/>
  <c r="B1379" i="14" s="1"/>
  <c r="I1378" i="14"/>
  <c r="B1378" i="14" s="1"/>
  <c r="I1377" i="14"/>
  <c r="B1377" i="14" s="1"/>
  <c r="I1376" i="14"/>
  <c r="B1376" i="14" s="1"/>
  <c r="I1375" i="14"/>
  <c r="B1375" i="14" s="1"/>
  <c r="I1374" i="14"/>
  <c r="B1374" i="14" s="1"/>
  <c r="I1373" i="14"/>
  <c r="B1373" i="14" s="1"/>
  <c r="I1372" i="14"/>
  <c r="B1372" i="14" s="1"/>
  <c r="I1371" i="14"/>
  <c r="B1371" i="14" s="1"/>
  <c r="I1370" i="14"/>
  <c r="B1370" i="14" s="1"/>
  <c r="I1369" i="14"/>
  <c r="B1369" i="14" s="1"/>
  <c r="I1368" i="14"/>
  <c r="B1368" i="14" s="1"/>
  <c r="I1367" i="14"/>
  <c r="B1367" i="14" s="1"/>
  <c r="I1366" i="14"/>
  <c r="B1366" i="14" s="1"/>
  <c r="I1365" i="14"/>
  <c r="B1365" i="14" s="1"/>
  <c r="I1364" i="14"/>
  <c r="B1364" i="14" s="1"/>
  <c r="I1363" i="14"/>
  <c r="B1363" i="14" s="1"/>
  <c r="I1362" i="14"/>
  <c r="B1362" i="14" s="1"/>
  <c r="I1361" i="14"/>
  <c r="B1361" i="14" s="1"/>
  <c r="I1360" i="14"/>
  <c r="B1360" i="14" s="1"/>
  <c r="I1359" i="14"/>
  <c r="B1359" i="14" s="1"/>
  <c r="I1358" i="14"/>
  <c r="B1358" i="14" s="1"/>
  <c r="I1357" i="14"/>
  <c r="B1357" i="14" s="1"/>
  <c r="I1356" i="14"/>
  <c r="B1356" i="14" s="1"/>
  <c r="I1355" i="14"/>
  <c r="B1355" i="14" s="1"/>
  <c r="I1354" i="14"/>
  <c r="B1354" i="14" s="1"/>
  <c r="I1353" i="14"/>
  <c r="B1353" i="14" s="1"/>
  <c r="I1352" i="14"/>
  <c r="B1352" i="14" s="1"/>
  <c r="I1351" i="14"/>
  <c r="B1351" i="14" s="1"/>
  <c r="I1350" i="14"/>
  <c r="B1350" i="14" s="1"/>
  <c r="I1349" i="14"/>
  <c r="B1349" i="14" s="1"/>
  <c r="I1348" i="14"/>
  <c r="B1348" i="14" s="1"/>
  <c r="I1347" i="14"/>
  <c r="B1347" i="14" s="1"/>
  <c r="I1346" i="14"/>
  <c r="B1346" i="14" s="1"/>
  <c r="I1345" i="14"/>
  <c r="B1345" i="14" s="1"/>
  <c r="I1344" i="14"/>
  <c r="B1344" i="14" s="1"/>
  <c r="I1343" i="14"/>
  <c r="B1343" i="14" s="1"/>
  <c r="I1342" i="14"/>
  <c r="B1342" i="14" s="1"/>
  <c r="I1341" i="14"/>
  <c r="B1341" i="14" s="1"/>
  <c r="I1340" i="14"/>
  <c r="B1340" i="14" s="1"/>
  <c r="I1339" i="14"/>
  <c r="B1339" i="14" s="1"/>
  <c r="I1338" i="14"/>
  <c r="B1338" i="14" s="1"/>
  <c r="I1337" i="14"/>
  <c r="B1337" i="14" s="1"/>
  <c r="I1336" i="14"/>
  <c r="B1336" i="14" s="1"/>
  <c r="I1335" i="14"/>
  <c r="B1335" i="14" s="1"/>
  <c r="I1334" i="14"/>
  <c r="B1334" i="14" s="1"/>
  <c r="I1333" i="14"/>
  <c r="B1333" i="14" s="1"/>
  <c r="I1332" i="14"/>
  <c r="B1332" i="14" s="1"/>
  <c r="I1331" i="14"/>
  <c r="B1331" i="14" s="1"/>
  <c r="I1330" i="14"/>
  <c r="B1330" i="14" s="1"/>
  <c r="I1329" i="14"/>
  <c r="B1329" i="14" s="1"/>
  <c r="I1328" i="14"/>
  <c r="B1328" i="14" s="1"/>
  <c r="I1327" i="14"/>
  <c r="B1327" i="14" s="1"/>
  <c r="I1326" i="14"/>
  <c r="B1326" i="14" s="1"/>
  <c r="I1325" i="14"/>
  <c r="B1325" i="14" s="1"/>
  <c r="I1324" i="14"/>
  <c r="B1324" i="14" s="1"/>
  <c r="I1323" i="14"/>
  <c r="B1323" i="14" s="1"/>
  <c r="I1322" i="14"/>
  <c r="B1322" i="14" s="1"/>
  <c r="I1321" i="14"/>
  <c r="B1321" i="14" s="1"/>
  <c r="I1320" i="14"/>
  <c r="B1320" i="14" s="1"/>
  <c r="I1319" i="14"/>
  <c r="B1319" i="14" s="1"/>
  <c r="I1318" i="14"/>
  <c r="B1318" i="14" s="1"/>
  <c r="I1317" i="14"/>
  <c r="B1317" i="14" s="1"/>
  <c r="I1316" i="14"/>
  <c r="B1316" i="14" s="1"/>
  <c r="I1315" i="14"/>
  <c r="B1315" i="14" s="1"/>
  <c r="I1314" i="14"/>
  <c r="B1314" i="14" s="1"/>
  <c r="I1313" i="14"/>
  <c r="B1313" i="14" s="1"/>
  <c r="I1312" i="14"/>
  <c r="B1312" i="14" s="1"/>
  <c r="I1311" i="14"/>
  <c r="B1311" i="14" s="1"/>
  <c r="I1310" i="14"/>
  <c r="B1310" i="14" s="1"/>
  <c r="I1309" i="14"/>
  <c r="B1309" i="14" s="1"/>
  <c r="I1308" i="14"/>
  <c r="B1308" i="14" s="1"/>
  <c r="I1307" i="14"/>
  <c r="B1307" i="14" s="1"/>
  <c r="I1306" i="14"/>
  <c r="B1306" i="14" s="1"/>
  <c r="I1305" i="14"/>
  <c r="B1305" i="14" s="1"/>
  <c r="I1304" i="14"/>
  <c r="B1304" i="14" s="1"/>
  <c r="I1303" i="14"/>
  <c r="B1303" i="14" s="1"/>
  <c r="I1302" i="14"/>
  <c r="B1302" i="14" s="1"/>
  <c r="I1301" i="14"/>
  <c r="B1301" i="14" s="1"/>
  <c r="I1300" i="14"/>
  <c r="B1300" i="14" s="1"/>
  <c r="I1299" i="14"/>
  <c r="B1299" i="14" s="1"/>
  <c r="I1298" i="14"/>
  <c r="B1298" i="14" s="1"/>
  <c r="I1297" i="14"/>
  <c r="B1297" i="14" s="1"/>
  <c r="I1296" i="14"/>
  <c r="B1296" i="14" s="1"/>
  <c r="I1295" i="14"/>
  <c r="B1295" i="14" s="1"/>
  <c r="I1294" i="14"/>
  <c r="B1294" i="14" s="1"/>
  <c r="I1293" i="14"/>
  <c r="B1293" i="14" s="1"/>
  <c r="I1292" i="14"/>
  <c r="B1292" i="14" s="1"/>
  <c r="I1291" i="14"/>
  <c r="B1291" i="14" s="1"/>
  <c r="I1290" i="14"/>
  <c r="B1290" i="14" s="1"/>
  <c r="I1289" i="14"/>
  <c r="B1289" i="14" s="1"/>
  <c r="I1288" i="14"/>
  <c r="B1288" i="14" s="1"/>
  <c r="I1287" i="14"/>
  <c r="B1287" i="14" s="1"/>
  <c r="I1286" i="14"/>
  <c r="B1286" i="14" s="1"/>
  <c r="I1285" i="14"/>
  <c r="B1285" i="14" s="1"/>
  <c r="I1284" i="14"/>
  <c r="B1284" i="14" s="1"/>
  <c r="I1283" i="14"/>
  <c r="B1283" i="14" s="1"/>
  <c r="I1282" i="14"/>
  <c r="B1282" i="14" s="1"/>
  <c r="I1281" i="14"/>
  <c r="B1281" i="14" s="1"/>
  <c r="I1280" i="14"/>
  <c r="B1280" i="14" s="1"/>
  <c r="I1279" i="14"/>
  <c r="B1279" i="14" s="1"/>
  <c r="I1278" i="14"/>
  <c r="B1278" i="14" s="1"/>
  <c r="I1277" i="14"/>
  <c r="B1277" i="14" s="1"/>
  <c r="I1276" i="14"/>
  <c r="B1276" i="14" s="1"/>
  <c r="I1275" i="14"/>
  <c r="B1275" i="14" s="1"/>
  <c r="I1274" i="14"/>
  <c r="B1274" i="14" s="1"/>
  <c r="I1273" i="14"/>
  <c r="B1273" i="14" s="1"/>
  <c r="I1272" i="14"/>
  <c r="B1272" i="14" s="1"/>
  <c r="I1271" i="14"/>
  <c r="B1271" i="14" s="1"/>
  <c r="I1270" i="14"/>
  <c r="B1270" i="14" s="1"/>
  <c r="I1269" i="14"/>
  <c r="B1269" i="14" s="1"/>
  <c r="I1268" i="14"/>
  <c r="B1268" i="14" s="1"/>
  <c r="I1267" i="14"/>
  <c r="B1267" i="14" s="1"/>
  <c r="I1266" i="14"/>
  <c r="B1266" i="14" s="1"/>
  <c r="I1265" i="14"/>
  <c r="B1265" i="14" s="1"/>
  <c r="I1264" i="14"/>
  <c r="B1264" i="14" s="1"/>
  <c r="I1263" i="14"/>
  <c r="B1263" i="14" s="1"/>
  <c r="I1262" i="14"/>
  <c r="B1262" i="14" s="1"/>
  <c r="I1261" i="14"/>
  <c r="B1261" i="14" s="1"/>
  <c r="I1260" i="14"/>
  <c r="B1260" i="14" s="1"/>
  <c r="I1259" i="14"/>
  <c r="B1259" i="14" s="1"/>
  <c r="I1258" i="14"/>
  <c r="B1258" i="14" s="1"/>
  <c r="I1257" i="14"/>
  <c r="B1257" i="14" s="1"/>
  <c r="I1256" i="14"/>
  <c r="B1256" i="14" s="1"/>
  <c r="I1255" i="14"/>
  <c r="B1255" i="14" s="1"/>
  <c r="I1254" i="14"/>
  <c r="B1254" i="14" s="1"/>
  <c r="I1253" i="14"/>
  <c r="B1253" i="14" s="1"/>
  <c r="I1252" i="14"/>
  <c r="B1252" i="14" s="1"/>
  <c r="I1251" i="14"/>
  <c r="B1251" i="14" s="1"/>
  <c r="I1250" i="14"/>
  <c r="B1250" i="14" s="1"/>
  <c r="I1249" i="14"/>
  <c r="B1249" i="14" s="1"/>
  <c r="I1248" i="14"/>
  <c r="B1248" i="14" s="1"/>
  <c r="I1247" i="14"/>
  <c r="B1247" i="14" s="1"/>
  <c r="I1246" i="14"/>
  <c r="B1246" i="14" s="1"/>
  <c r="I1245" i="14"/>
  <c r="B1245" i="14" s="1"/>
  <c r="I1244" i="14"/>
  <c r="B1244" i="14" s="1"/>
  <c r="I1243" i="14"/>
  <c r="B1243" i="14" s="1"/>
  <c r="I1242" i="14"/>
  <c r="B1242" i="14" s="1"/>
  <c r="I1241" i="14"/>
  <c r="B1241" i="14" s="1"/>
  <c r="I1240" i="14"/>
  <c r="B1240" i="14" s="1"/>
  <c r="I1239" i="14"/>
  <c r="B1239" i="14" s="1"/>
  <c r="I1238" i="14"/>
  <c r="B1238" i="14" s="1"/>
  <c r="I1237" i="14"/>
  <c r="B1237" i="14" s="1"/>
  <c r="I1236" i="14"/>
  <c r="B1236" i="14" s="1"/>
  <c r="I1235" i="14"/>
  <c r="B1235" i="14" s="1"/>
  <c r="I1234" i="14"/>
  <c r="B1234" i="14" s="1"/>
  <c r="I1233" i="14"/>
  <c r="B1233" i="14" s="1"/>
  <c r="I1232" i="14"/>
  <c r="B1232" i="14" s="1"/>
  <c r="I1231" i="14"/>
  <c r="B1231" i="14" s="1"/>
  <c r="I1230" i="14"/>
  <c r="B1230" i="14" s="1"/>
  <c r="I1229" i="14"/>
  <c r="B1229" i="14" s="1"/>
  <c r="I1228" i="14"/>
  <c r="B1228" i="14" s="1"/>
  <c r="I1227" i="14"/>
  <c r="B1227" i="14" s="1"/>
  <c r="I1226" i="14"/>
  <c r="B1226" i="14" s="1"/>
  <c r="I1225" i="14"/>
  <c r="B1225" i="14" s="1"/>
  <c r="I1224" i="14"/>
  <c r="B1224" i="14" s="1"/>
  <c r="I1223" i="14"/>
  <c r="B1223" i="14" s="1"/>
  <c r="I1222" i="14"/>
  <c r="B1222" i="14" s="1"/>
  <c r="I1221" i="14"/>
  <c r="B1221" i="14" s="1"/>
  <c r="I1220" i="14"/>
  <c r="B1220" i="14" s="1"/>
  <c r="I1219" i="14"/>
  <c r="B1219" i="14" s="1"/>
  <c r="I1218" i="14"/>
  <c r="B1218" i="14" s="1"/>
  <c r="I1217" i="14"/>
  <c r="B1217" i="14" s="1"/>
  <c r="I1216" i="14"/>
  <c r="B1216" i="14" s="1"/>
  <c r="I1215" i="14"/>
  <c r="B1215" i="14" s="1"/>
  <c r="I1214" i="14"/>
  <c r="B1214" i="14" s="1"/>
  <c r="I1213" i="14"/>
  <c r="B1213" i="14" s="1"/>
  <c r="I1212" i="14"/>
  <c r="B1212" i="14" s="1"/>
  <c r="I1211" i="14"/>
  <c r="B1211" i="14" s="1"/>
  <c r="I1210" i="14"/>
  <c r="B1210" i="14" s="1"/>
  <c r="I1209" i="14"/>
  <c r="B1209" i="14" s="1"/>
  <c r="I1208" i="14"/>
  <c r="B1208" i="14" s="1"/>
  <c r="I1207" i="14"/>
  <c r="B1207" i="14" s="1"/>
  <c r="I1206" i="14"/>
  <c r="B1206" i="14" s="1"/>
  <c r="I1205" i="14"/>
  <c r="B1205" i="14" s="1"/>
  <c r="I1204" i="14"/>
  <c r="B1204" i="14" s="1"/>
  <c r="I1203" i="14"/>
  <c r="B1203" i="14" s="1"/>
  <c r="I1202" i="14"/>
  <c r="B1202" i="14" s="1"/>
  <c r="I1201" i="14"/>
  <c r="B1201" i="14" s="1"/>
  <c r="I1200" i="14"/>
  <c r="B1200" i="14" s="1"/>
  <c r="I1199" i="14"/>
  <c r="B1199" i="14" s="1"/>
  <c r="I1198" i="14"/>
  <c r="B1198" i="14" s="1"/>
  <c r="I1197" i="14"/>
  <c r="B1197" i="14" s="1"/>
  <c r="I1196" i="14"/>
  <c r="B1196" i="14" s="1"/>
  <c r="I1195" i="14"/>
  <c r="B1195" i="14" s="1"/>
  <c r="I1194" i="14"/>
  <c r="B1194" i="14" s="1"/>
  <c r="I1193" i="14"/>
  <c r="B1193" i="14" s="1"/>
  <c r="I1192" i="14"/>
  <c r="B1192" i="14" s="1"/>
  <c r="I1191" i="14"/>
  <c r="B1191" i="14" s="1"/>
  <c r="I1190" i="14"/>
  <c r="B1190" i="14" s="1"/>
  <c r="I1189" i="14"/>
  <c r="B1189" i="14" s="1"/>
  <c r="I1188" i="14"/>
  <c r="B1188" i="14" s="1"/>
  <c r="I1187" i="14"/>
  <c r="B1187" i="14" s="1"/>
  <c r="I1186" i="14"/>
  <c r="B1186" i="14" s="1"/>
  <c r="I1185" i="14"/>
  <c r="B1185" i="14" s="1"/>
  <c r="I1184" i="14"/>
  <c r="B1184" i="14" s="1"/>
  <c r="I1183" i="14"/>
  <c r="B1183" i="14" s="1"/>
  <c r="I1182" i="14"/>
  <c r="B1182" i="14" s="1"/>
  <c r="I1181" i="14"/>
  <c r="B1181" i="14" s="1"/>
  <c r="I1180" i="14"/>
  <c r="B1180" i="14" s="1"/>
  <c r="I1179" i="14"/>
  <c r="B1179" i="14" s="1"/>
  <c r="I1178" i="14"/>
  <c r="B1178" i="14" s="1"/>
  <c r="I1177" i="14"/>
  <c r="B1177" i="14" s="1"/>
  <c r="I1176" i="14"/>
  <c r="B1176" i="14" s="1"/>
  <c r="I1175" i="14"/>
  <c r="B1175" i="14" s="1"/>
  <c r="I1174" i="14"/>
  <c r="B1174" i="14" s="1"/>
  <c r="I1173" i="14"/>
  <c r="B1173" i="14" s="1"/>
  <c r="I1172" i="14"/>
  <c r="B1172" i="14" s="1"/>
  <c r="I1171" i="14"/>
  <c r="B1171" i="14" s="1"/>
  <c r="I1170" i="14"/>
  <c r="B1170" i="14" s="1"/>
  <c r="I1169" i="14"/>
  <c r="B1169" i="14" s="1"/>
  <c r="I1168" i="14"/>
  <c r="B1168" i="14" s="1"/>
  <c r="I1167" i="14"/>
  <c r="B1167" i="14" s="1"/>
  <c r="I1166" i="14"/>
  <c r="B1166" i="14" s="1"/>
  <c r="I1165" i="14"/>
  <c r="B1165" i="14" s="1"/>
  <c r="I1164" i="14"/>
  <c r="B1164" i="14" s="1"/>
  <c r="I1163" i="14"/>
  <c r="B1163" i="14" s="1"/>
  <c r="I1162" i="14"/>
  <c r="B1162" i="14" s="1"/>
  <c r="I1161" i="14"/>
  <c r="B1161" i="14" s="1"/>
  <c r="I1160" i="14"/>
  <c r="B1160" i="14" s="1"/>
  <c r="I1159" i="14"/>
  <c r="B1159" i="14" s="1"/>
  <c r="I1158" i="14"/>
  <c r="B1158" i="14" s="1"/>
  <c r="I1157" i="14"/>
  <c r="B1157" i="14" s="1"/>
  <c r="I1156" i="14"/>
  <c r="B1156" i="14" s="1"/>
  <c r="I1155" i="14"/>
  <c r="B1155" i="14" s="1"/>
  <c r="I1154" i="14"/>
  <c r="B1154" i="14" s="1"/>
  <c r="I1153" i="14"/>
  <c r="B1153" i="14" s="1"/>
  <c r="I1152" i="14"/>
  <c r="B1152" i="14" s="1"/>
  <c r="I1151" i="14"/>
  <c r="B1151" i="14" s="1"/>
  <c r="I1150" i="14"/>
  <c r="B1150" i="14" s="1"/>
  <c r="I1149" i="14"/>
  <c r="B1149" i="14" s="1"/>
  <c r="I1148" i="14"/>
  <c r="B1148" i="14" s="1"/>
  <c r="I1147" i="14"/>
  <c r="B1147" i="14" s="1"/>
  <c r="I1146" i="14"/>
  <c r="B1146" i="14" s="1"/>
  <c r="I1145" i="14"/>
  <c r="B1145" i="14" s="1"/>
  <c r="I1144" i="14"/>
  <c r="B1144" i="14" s="1"/>
  <c r="I1143" i="14"/>
  <c r="B1143" i="14" s="1"/>
  <c r="I1142" i="14"/>
  <c r="B1142" i="14" s="1"/>
  <c r="I1141" i="14"/>
  <c r="B1141" i="14" s="1"/>
  <c r="I1140" i="14"/>
  <c r="B1140" i="14" s="1"/>
  <c r="I1139" i="14"/>
  <c r="B1139" i="14" s="1"/>
  <c r="I1138" i="14"/>
  <c r="B1138" i="14" s="1"/>
  <c r="I1137" i="14"/>
  <c r="B1137" i="14" s="1"/>
  <c r="I1136" i="14"/>
  <c r="B1136" i="14" s="1"/>
  <c r="I1135" i="14"/>
  <c r="B1135" i="14" s="1"/>
  <c r="I1134" i="14"/>
  <c r="B1134" i="14" s="1"/>
  <c r="I1133" i="14"/>
  <c r="B1133" i="14" s="1"/>
  <c r="I1132" i="14"/>
  <c r="B1132" i="14" s="1"/>
  <c r="I1131" i="14"/>
  <c r="B1131" i="14" s="1"/>
  <c r="I1130" i="14"/>
  <c r="B1130" i="14" s="1"/>
  <c r="I1129" i="14"/>
  <c r="B1129" i="14" s="1"/>
  <c r="I1128" i="14"/>
  <c r="B1128" i="14" s="1"/>
  <c r="I1127" i="14"/>
  <c r="B1127" i="14" s="1"/>
  <c r="I1126" i="14"/>
  <c r="B1126" i="14" s="1"/>
  <c r="I1125" i="14"/>
  <c r="B1125" i="14" s="1"/>
  <c r="I1124" i="14"/>
  <c r="B1124" i="14" s="1"/>
  <c r="I1123" i="14"/>
  <c r="B1123" i="14" s="1"/>
  <c r="I1122" i="14"/>
  <c r="B1122" i="14" s="1"/>
  <c r="I1121" i="14"/>
  <c r="B1121" i="14" s="1"/>
  <c r="I1120" i="14"/>
  <c r="B1120" i="14" s="1"/>
  <c r="I1119" i="14"/>
  <c r="B1119" i="14" s="1"/>
  <c r="I1118" i="14"/>
  <c r="B1118" i="14" s="1"/>
  <c r="I1117" i="14"/>
  <c r="B1117" i="14" s="1"/>
  <c r="I1116" i="14"/>
  <c r="B1116" i="14" s="1"/>
  <c r="I1115" i="14"/>
  <c r="B1115" i="14" s="1"/>
  <c r="I1114" i="14"/>
  <c r="B1114" i="14" s="1"/>
  <c r="I1113" i="14"/>
  <c r="B1113" i="14" s="1"/>
  <c r="I1112" i="14"/>
  <c r="B1112" i="14" s="1"/>
  <c r="I1111" i="14"/>
  <c r="B1111" i="14" s="1"/>
  <c r="I1110" i="14"/>
  <c r="B1110" i="14" s="1"/>
  <c r="I1109" i="14"/>
  <c r="B1109" i="14" s="1"/>
  <c r="I1108" i="14"/>
  <c r="B1108" i="14" s="1"/>
  <c r="I1107" i="14"/>
  <c r="B1107" i="14" s="1"/>
  <c r="I1106" i="14"/>
  <c r="B1106" i="14" s="1"/>
  <c r="I1105" i="14"/>
  <c r="B1105" i="14" s="1"/>
  <c r="I1104" i="14"/>
  <c r="B1104" i="14" s="1"/>
  <c r="I1103" i="14"/>
  <c r="B1103" i="14" s="1"/>
  <c r="I1102" i="14"/>
  <c r="B1102" i="14" s="1"/>
  <c r="I1101" i="14"/>
  <c r="B1101" i="14" s="1"/>
  <c r="I1100" i="14"/>
  <c r="B1100" i="14" s="1"/>
  <c r="I1099" i="14"/>
  <c r="B1099" i="14" s="1"/>
  <c r="I1098" i="14"/>
  <c r="B1098" i="14" s="1"/>
  <c r="I1097" i="14"/>
  <c r="B1097" i="14" s="1"/>
  <c r="I1096" i="14"/>
  <c r="B1096" i="14" s="1"/>
  <c r="I1095" i="14"/>
  <c r="B1095" i="14" s="1"/>
  <c r="I1094" i="14"/>
  <c r="B1094" i="14" s="1"/>
  <c r="I1093" i="14"/>
  <c r="B1093" i="14" s="1"/>
  <c r="I1092" i="14"/>
  <c r="B1092" i="14" s="1"/>
  <c r="I1091" i="14"/>
  <c r="B1091" i="14" s="1"/>
  <c r="I1090" i="14"/>
  <c r="B1090" i="14" s="1"/>
  <c r="I1089" i="14"/>
  <c r="B1089" i="14" s="1"/>
  <c r="I1088" i="14"/>
  <c r="B1088" i="14" s="1"/>
  <c r="I1087" i="14"/>
  <c r="B1087" i="14" s="1"/>
  <c r="I1086" i="14"/>
  <c r="B1086" i="14" s="1"/>
  <c r="I1085" i="14"/>
  <c r="B1085" i="14" s="1"/>
  <c r="I1084" i="14"/>
  <c r="B1084" i="14" s="1"/>
  <c r="I1083" i="14"/>
  <c r="B1083" i="14" s="1"/>
  <c r="I1082" i="14"/>
  <c r="B1082" i="14" s="1"/>
  <c r="I1081" i="14"/>
  <c r="B1081" i="14" s="1"/>
  <c r="I1080" i="14"/>
  <c r="B1080" i="14" s="1"/>
  <c r="I1079" i="14"/>
  <c r="B1079" i="14" s="1"/>
  <c r="I1078" i="14"/>
  <c r="B1078" i="14" s="1"/>
  <c r="I1077" i="14"/>
  <c r="B1077" i="14" s="1"/>
  <c r="I1076" i="14"/>
  <c r="B1076" i="14" s="1"/>
  <c r="I1075" i="14"/>
  <c r="B1075" i="14" s="1"/>
  <c r="I1074" i="14"/>
  <c r="B1074" i="14" s="1"/>
  <c r="I1073" i="14"/>
  <c r="B1073" i="14" s="1"/>
  <c r="I1072" i="14"/>
  <c r="B1072" i="14" s="1"/>
  <c r="I1071" i="14"/>
  <c r="B1071" i="14" s="1"/>
  <c r="I1070" i="14"/>
  <c r="B1070" i="14" s="1"/>
  <c r="I1069" i="14"/>
  <c r="B1069" i="14" s="1"/>
  <c r="I1068" i="14"/>
  <c r="B1068" i="14" s="1"/>
  <c r="I1067" i="14"/>
  <c r="B1067" i="14" s="1"/>
  <c r="I1066" i="14"/>
  <c r="B1066" i="14" s="1"/>
  <c r="I1065" i="14"/>
  <c r="B1065" i="14" s="1"/>
  <c r="I1064" i="14"/>
  <c r="B1064" i="14" s="1"/>
  <c r="I1063" i="14"/>
  <c r="B1063" i="14" s="1"/>
  <c r="I1062" i="14"/>
  <c r="B1062" i="14" s="1"/>
  <c r="I1061" i="14"/>
  <c r="B1061" i="14" s="1"/>
  <c r="I1060" i="14"/>
  <c r="B1060" i="14" s="1"/>
  <c r="I1059" i="14"/>
  <c r="B1059" i="14" s="1"/>
  <c r="I1058" i="14"/>
  <c r="B1058" i="14" s="1"/>
  <c r="I1057" i="14"/>
  <c r="B1057" i="14" s="1"/>
  <c r="I1056" i="14"/>
  <c r="B1056" i="14" s="1"/>
  <c r="I1055" i="14"/>
  <c r="B1055" i="14" s="1"/>
  <c r="I1054" i="14"/>
  <c r="B1054" i="14" s="1"/>
  <c r="I1053" i="14"/>
  <c r="B1053" i="14" s="1"/>
  <c r="I1052" i="14"/>
  <c r="B1052" i="14" s="1"/>
  <c r="I1051" i="14"/>
  <c r="B1051" i="14" s="1"/>
  <c r="I1050" i="14"/>
  <c r="B1050" i="14" s="1"/>
  <c r="I1049" i="14"/>
  <c r="B1049" i="14" s="1"/>
  <c r="I1048" i="14"/>
  <c r="B1048" i="14" s="1"/>
  <c r="I1047" i="14"/>
  <c r="B1047" i="14" s="1"/>
  <c r="I1046" i="14"/>
  <c r="B1046" i="14" s="1"/>
  <c r="I1045" i="14"/>
  <c r="B1045" i="14" s="1"/>
  <c r="I1044" i="14"/>
  <c r="B1044" i="14" s="1"/>
  <c r="I1043" i="14"/>
  <c r="B1043" i="14" s="1"/>
  <c r="I1042" i="14"/>
  <c r="B1042" i="14" s="1"/>
  <c r="I1041" i="14"/>
  <c r="B1041" i="14" s="1"/>
  <c r="I1040" i="14"/>
  <c r="B1040" i="14" s="1"/>
  <c r="I1039" i="14"/>
  <c r="B1039" i="14" s="1"/>
  <c r="I1038" i="14"/>
  <c r="B1038" i="14" s="1"/>
  <c r="I1037" i="14"/>
  <c r="B1037" i="14" s="1"/>
  <c r="I1036" i="14"/>
  <c r="B1036" i="14" s="1"/>
  <c r="I1035" i="14"/>
  <c r="B1035" i="14" s="1"/>
  <c r="I1034" i="14"/>
  <c r="B1034" i="14" s="1"/>
  <c r="I1033" i="14"/>
  <c r="B1033" i="14" s="1"/>
  <c r="I1032" i="14"/>
  <c r="B1032" i="14" s="1"/>
  <c r="I1031" i="14"/>
  <c r="B1031" i="14" s="1"/>
  <c r="I1030" i="14"/>
  <c r="B1030" i="14" s="1"/>
  <c r="I1029" i="14"/>
  <c r="B1029" i="14" s="1"/>
  <c r="I1028" i="14"/>
  <c r="B1028" i="14" s="1"/>
  <c r="I1027" i="14"/>
  <c r="B1027" i="14" s="1"/>
  <c r="I1026" i="14"/>
  <c r="B1026" i="14" s="1"/>
  <c r="I1025" i="14"/>
  <c r="B1025" i="14" s="1"/>
  <c r="I1024" i="14"/>
  <c r="B1024" i="14" s="1"/>
  <c r="I1023" i="14"/>
  <c r="B1023" i="14" s="1"/>
  <c r="I1022" i="14"/>
  <c r="B1022" i="14" s="1"/>
  <c r="I1021" i="14"/>
  <c r="B1021" i="14" s="1"/>
  <c r="I1020" i="14"/>
  <c r="B1020" i="14" s="1"/>
  <c r="I1019" i="14"/>
  <c r="B1019" i="14" s="1"/>
  <c r="I1018" i="14"/>
  <c r="B1018" i="14" s="1"/>
  <c r="I1017" i="14"/>
  <c r="B1017" i="14" s="1"/>
  <c r="I1016" i="14"/>
  <c r="B1016" i="14" s="1"/>
  <c r="I1015" i="14"/>
  <c r="B1015" i="14" s="1"/>
  <c r="I1014" i="14"/>
  <c r="B1014" i="14" s="1"/>
  <c r="I1013" i="14"/>
  <c r="B1013" i="14" s="1"/>
  <c r="I1012" i="14"/>
  <c r="B1012" i="14" s="1"/>
  <c r="I1011" i="14"/>
  <c r="B1011" i="14" s="1"/>
  <c r="I1010" i="14"/>
  <c r="B1010" i="14" s="1"/>
  <c r="I1009" i="14"/>
  <c r="B1009" i="14" s="1"/>
  <c r="I1008" i="14"/>
  <c r="B1008" i="14" s="1"/>
  <c r="I1007" i="14"/>
  <c r="B1007" i="14" s="1"/>
  <c r="I1006" i="14"/>
  <c r="B1006" i="14" s="1"/>
  <c r="I1005" i="14"/>
  <c r="B1005" i="14" s="1"/>
  <c r="I1004" i="14"/>
  <c r="B1004" i="14" s="1"/>
  <c r="I1003" i="14"/>
  <c r="B1003" i="14" s="1"/>
  <c r="I1002" i="14"/>
  <c r="B1002" i="14" s="1"/>
  <c r="I1001" i="14"/>
  <c r="B1001" i="14" s="1"/>
  <c r="I1000" i="14"/>
  <c r="B1000" i="14" s="1"/>
  <c r="I999" i="14"/>
  <c r="B999" i="14" s="1"/>
  <c r="I998" i="14"/>
  <c r="B998" i="14" s="1"/>
  <c r="I997" i="14"/>
  <c r="B997" i="14" s="1"/>
  <c r="I996" i="14"/>
  <c r="B996" i="14" s="1"/>
  <c r="I995" i="14"/>
  <c r="B995" i="14" s="1"/>
  <c r="I994" i="14"/>
  <c r="B994" i="14" s="1"/>
  <c r="I993" i="14"/>
  <c r="B993" i="14" s="1"/>
  <c r="I992" i="14"/>
  <c r="B992" i="14" s="1"/>
  <c r="I991" i="14"/>
  <c r="B991" i="14" s="1"/>
  <c r="I990" i="14"/>
  <c r="B990" i="14" s="1"/>
  <c r="I989" i="14"/>
  <c r="B989" i="14" s="1"/>
  <c r="I988" i="14"/>
  <c r="B988" i="14" s="1"/>
  <c r="I987" i="14"/>
  <c r="B987" i="14" s="1"/>
  <c r="I986" i="14"/>
  <c r="B986" i="14" s="1"/>
  <c r="I985" i="14"/>
  <c r="B985" i="14" s="1"/>
  <c r="I984" i="14"/>
  <c r="B984" i="14" s="1"/>
  <c r="I983" i="14"/>
  <c r="B983" i="14" s="1"/>
  <c r="I982" i="14"/>
  <c r="B982" i="14" s="1"/>
  <c r="I981" i="14"/>
  <c r="B981" i="14" s="1"/>
  <c r="I980" i="14"/>
  <c r="B980" i="14" s="1"/>
  <c r="I979" i="14"/>
  <c r="B979" i="14" s="1"/>
  <c r="I978" i="14"/>
  <c r="B978" i="14" s="1"/>
  <c r="I977" i="14"/>
  <c r="B977" i="14" s="1"/>
  <c r="I976" i="14"/>
  <c r="B976" i="14" s="1"/>
  <c r="I975" i="14"/>
  <c r="B975" i="14" s="1"/>
  <c r="I974" i="14"/>
  <c r="B974" i="14" s="1"/>
  <c r="I973" i="14"/>
  <c r="B973" i="14" s="1"/>
  <c r="I972" i="14"/>
  <c r="B972" i="14" s="1"/>
  <c r="I971" i="14"/>
  <c r="B971" i="14" s="1"/>
  <c r="I970" i="14"/>
  <c r="B970" i="14" s="1"/>
  <c r="I969" i="14"/>
  <c r="B969" i="14" s="1"/>
  <c r="I968" i="14"/>
  <c r="B968" i="14" s="1"/>
  <c r="I967" i="14"/>
  <c r="B967" i="14" s="1"/>
  <c r="I966" i="14"/>
  <c r="B966" i="14" s="1"/>
  <c r="I965" i="14"/>
  <c r="B965" i="14" s="1"/>
  <c r="I964" i="14"/>
  <c r="B964" i="14" s="1"/>
  <c r="I963" i="14"/>
  <c r="B963" i="14" s="1"/>
  <c r="I962" i="14"/>
  <c r="B962" i="14" s="1"/>
  <c r="I961" i="14"/>
  <c r="B961" i="14" s="1"/>
  <c r="I960" i="14"/>
  <c r="B960" i="14" s="1"/>
  <c r="I959" i="14"/>
  <c r="B959" i="14" s="1"/>
  <c r="I958" i="14"/>
  <c r="B958" i="14" s="1"/>
  <c r="I957" i="14"/>
  <c r="B957" i="14" s="1"/>
  <c r="I956" i="14"/>
  <c r="B956" i="14" s="1"/>
  <c r="I955" i="14"/>
  <c r="B955" i="14" s="1"/>
  <c r="I954" i="14"/>
  <c r="B954" i="14" s="1"/>
  <c r="I953" i="14"/>
  <c r="B953" i="14" s="1"/>
  <c r="I952" i="14"/>
  <c r="B952" i="14" s="1"/>
  <c r="I951" i="14"/>
  <c r="B951" i="14" s="1"/>
  <c r="I950" i="14"/>
  <c r="B950" i="14" s="1"/>
  <c r="I949" i="14"/>
  <c r="B949" i="14" s="1"/>
  <c r="I948" i="14"/>
  <c r="B948" i="14" s="1"/>
  <c r="I947" i="14"/>
  <c r="B947" i="14" s="1"/>
  <c r="I946" i="14"/>
  <c r="B946" i="14" s="1"/>
  <c r="I945" i="14"/>
  <c r="B945" i="14" s="1"/>
  <c r="I944" i="14"/>
  <c r="B944" i="14" s="1"/>
  <c r="I943" i="14"/>
  <c r="B943" i="14" s="1"/>
  <c r="I942" i="14"/>
  <c r="B942" i="14" s="1"/>
  <c r="I941" i="14"/>
  <c r="B941" i="14" s="1"/>
  <c r="I940" i="14"/>
  <c r="B940" i="14" s="1"/>
  <c r="I939" i="14"/>
  <c r="B939" i="14" s="1"/>
  <c r="I938" i="14"/>
  <c r="B938" i="14" s="1"/>
  <c r="I937" i="14"/>
  <c r="B937" i="14" s="1"/>
  <c r="I936" i="14"/>
  <c r="B936" i="14" s="1"/>
  <c r="I935" i="14"/>
  <c r="B935" i="14" s="1"/>
  <c r="I934" i="14"/>
  <c r="B934" i="14" s="1"/>
  <c r="I933" i="14"/>
  <c r="B933" i="14" s="1"/>
  <c r="I932" i="14"/>
  <c r="B932" i="14" s="1"/>
  <c r="I931" i="14"/>
  <c r="B931" i="14" s="1"/>
  <c r="I930" i="14"/>
  <c r="B930" i="14" s="1"/>
  <c r="I929" i="14"/>
  <c r="B929" i="14" s="1"/>
  <c r="I928" i="14"/>
  <c r="B928" i="14" s="1"/>
  <c r="I927" i="14"/>
  <c r="B927" i="14" s="1"/>
  <c r="I926" i="14"/>
  <c r="B926" i="14" s="1"/>
  <c r="I925" i="14"/>
  <c r="B925" i="14" s="1"/>
  <c r="I924" i="14"/>
  <c r="B924" i="14" s="1"/>
  <c r="I923" i="14"/>
  <c r="B923" i="14" s="1"/>
  <c r="I922" i="14"/>
  <c r="B922" i="14" s="1"/>
  <c r="I921" i="14"/>
  <c r="B921" i="14" s="1"/>
  <c r="I920" i="14"/>
  <c r="B920" i="14" s="1"/>
  <c r="I919" i="14"/>
  <c r="B919" i="14" s="1"/>
  <c r="I918" i="14"/>
  <c r="B918" i="14" s="1"/>
  <c r="I917" i="14"/>
  <c r="B917" i="14" s="1"/>
  <c r="I916" i="14"/>
  <c r="B916" i="14" s="1"/>
  <c r="I915" i="14"/>
  <c r="B915" i="14" s="1"/>
  <c r="I914" i="14"/>
  <c r="B914" i="14" s="1"/>
  <c r="I913" i="14"/>
  <c r="B913" i="14" s="1"/>
  <c r="I912" i="14"/>
  <c r="B912" i="14" s="1"/>
  <c r="I911" i="14"/>
  <c r="B911" i="14" s="1"/>
  <c r="I910" i="14"/>
  <c r="B910" i="14" s="1"/>
  <c r="I909" i="14"/>
  <c r="B909" i="14" s="1"/>
  <c r="I908" i="14"/>
  <c r="B908" i="14" s="1"/>
  <c r="I907" i="14"/>
  <c r="B907" i="14" s="1"/>
  <c r="I906" i="14"/>
  <c r="B906" i="14" s="1"/>
  <c r="I905" i="14"/>
  <c r="B905" i="14" s="1"/>
  <c r="I904" i="14"/>
  <c r="B904" i="14" s="1"/>
  <c r="I903" i="14"/>
  <c r="B903" i="14" s="1"/>
  <c r="I902" i="14"/>
  <c r="B902" i="14" s="1"/>
  <c r="I901" i="14"/>
  <c r="B901" i="14" s="1"/>
  <c r="I900" i="14"/>
  <c r="B900" i="14" s="1"/>
  <c r="I899" i="14"/>
  <c r="B899" i="14" s="1"/>
  <c r="I898" i="14"/>
  <c r="B898" i="14" s="1"/>
  <c r="I897" i="14"/>
  <c r="B897" i="14" s="1"/>
  <c r="I896" i="14"/>
  <c r="B896" i="14" s="1"/>
  <c r="I895" i="14"/>
  <c r="B895" i="14" s="1"/>
  <c r="I894" i="14"/>
  <c r="B894" i="14" s="1"/>
  <c r="I893" i="14"/>
  <c r="B893" i="14" s="1"/>
  <c r="I892" i="14"/>
  <c r="B892" i="14" s="1"/>
  <c r="I891" i="14"/>
  <c r="B891" i="14" s="1"/>
  <c r="I890" i="14"/>
  <c r="B890" i="14" s="1"/>
  <c r="I889" i="14"/>
  <c r="B889" i="14" s="1"/>
  <c r="I888" i="14"/>
  <c r="B888" i="14" s="1"/>
  <c r="I887" i="14"/>
  <c r="B887" i="14" s="1"/>
  <c r="I886" i="14"/>
  <c r="B886" i="14" s="1"/>
  <c r="I885" i="14"/>
  <c r="B885" i="14" s="1"/>
  <c r="I884" i="14"/>
  <c r="B884" i="14" s="1"/>
  <c r="I883" i="14"/>
  <c r="B883" i="14" s="1"/>
  <c r="I882" i="14"/>
  <c r="B882" i="14" s="1"/>
  <c r="I881" i="14"/>
  <c r="B881" i="14" s="1"/>
  <c r="I880" i="14"/>
  <c r="B880" i="14" s="1"/>
  <c r="I879" i="14"/>
  <c r="B879" i="14" s="1"/>
  <c r="I878" i="14"/>
  <c r="B878" i="14" s="1"/>
  <c r="I877" i="14"/>
  <c r="B877" i="14" s="1"/>
  <c r="I876" i="14"/>
  <c r="B876" i="14" s="1"/>
  <c r="I875" i="14"/>
  <c r="B875" i="14" s="1"/>
  <c r="I874" i="14"/>
  <c r="B874" i="14" s="1"/>
  <c r="I873" i="14"/>
  <c r="B873" i="14" s="1"/>
  <c r="I872" i="14"/>
  <c r="B872" i="14" s="1"/>
  <c r="I871" i="14"/>
  <c r="B871" i="14" s="1"/>
  <c r="I870" i="14"/>
  <c r="B870" i="14" s="1"/>
  <c r="I869" i="14"/>
  <c r="B869" i="14" s="1"/>
  <c r="I868" i="14"/>
  <c r="B868" i="14" s="1"/>
  <c r="I867" i="14"/>
  <c r="B867" i="14" s="1"/>
  <c r="I866" i="14"/>
  <c r="B866" i="14" s="1"/>
  <c r="I865" i="14"/>
  <c r="B865" i="14" s="1"/>
  <c r="I864" i="14"/>
  <c r="B864" i="14" s="1"/>
  <c r="I863" i="14"/>
  <c r="B863" i="14" s="1"/>
  <c r="I862" i="14"/>
  <c r="B862" i="14" s="1"/>
  <c r="I861" i="14"/>
  <c r="B861" i="14" s="1"/>
  <c r="I860" i="14"/>
  <c r="B860" i="14" s="1"/>
  <c r="I859" i="14"/>
  <c r="B859" i="14" s="1"/>
  <c r="I858" i="14"/>
  <c r="B858" i="14" s="1"/>
  <c r="I857" i="14"/>
  <c r="B857" i="14" s="1"/>
  <c r="I856" i="14"/>
  <c r="B856" i="14" s="1"/>
  <c r="I855" i="14"/>
  <c r="B855" i="14" s="1"/>
  <c r="I854" i="14"/>
  <c r="B854" i="14" s="1"/>
  <c r="I853" i="14"/>
  <c r="B853" i="14" s="1"/>
  <c r="I852" i="14"/>
  <c r="B852" i="14" s="1"/>
  <c r="I851" i="14"/>
  <c r="B851" i="14" s="1"/>
  <c r="I850" i="14"/>
  <c r="B850" i="14" s="1"/>
  <c r="I849" i="14"/>
  <c r="B849" i="14" s="1"/>
  <c r="I848" i="14"/>
  <c r="B848" i="14" s="1"/>
  <c r="I847" i="14"/>
  <c r="B847" i="14" s="1"/>
  <c r="I846" i="14"/>
  <c r="B846" i="14" s="1"/>
  <c r="I845" i="14"/>
  <c r="B845" i="14" s="1"/>
  <c r="I844" i="14"/>
  <c r="B844" i="14" s="1"/>
  <c r="I843" i="14"/>
  <c r="B843" i="14" s="1"/>
  <c r="I842" i="14"/>
  <c r="B842" i="14" s="1"/>
  <c r="I841" i="14"/>
  <c r="B841" i="14" s="1"/>
  <c r="I840" i="14"/>
  <c r="B840" i="14" s="1"/>
  <c r="I839" i="14"/>
  <c r="B839" i="14" s="1"/>
  <c r="I838" i="14"/>
  <c r="B838" i="14" s="1"/>
  <c r="I837" i="14"/>
  <c r="B837" i="14" s="1"/>
  <c r="I836" i="14"/>
  <c r="B836" i="14" s="1"/>
  <c r="I835" i="14"/>
  <c r="B835" i="14" s="1"/>
  <c r="I834" i="14"/>
  <c r="B834" i="14" s="1"/>
  <c r="I833" i="14"/>
  <c r="B833" i="14" s="1"/>
  <c r="I832" i="14"/>
  <c r="B832" i="14" s="1"/>
  <c r="I831" i="14"/>
  <c r="B831" i="14" s="1"/>
  <c r="I830" i="14"/>
  <c r="B830" i="14" s="1"/>
  <c r="I829" i="14"/>
  <c r="B829" i="14" s="1"/>
  <c r="I828" i="14"/>
  <c r="B828" i="14" s="1"/>
  <c r="I827" i="14"/>
  <c r="B827" i="14" s="1"/>
  <c r="I826" i="14"/>
  <c r="B826" i="14" s="1"/>
  <c r="I825" i="14"/>
  <c r="B825" i="14" s="1"/>
  <c r="I824" i="14"/>
  <c r="B824" i="14" s="1"/>
  <c r="I823" i="14"/>
  <c r="B823" i="14" s="1"/>
  <c r="I822" i="14"/>
  <c r="B822" i="14" s="1"/>
  <c r="I821" i="14"/>
  <c r="B821" i="14" s="1"/>
  <c r="I820" i="14"/>
  <c r="B820" i="14" s="1"/>
  <c r="I819" i="14"/>
  <c r="B819" i="14" s="1"/>
  <c r="I818" i="14"/>
  <c r="B818" i="14" s="1"/>
  <c r="I817" i="14"/>
  <c r="B817" i="14" s="1"/>
  <c r="I816" i="14"/>
  <c r="B816" i="14" s="1"/>
  <c r="I815" i="14"/>
  <c r="B815" i="14" s="1"/>
  <c r="I814" i="14"/>
  <c r="B814" i="14" s="1"/>
  <c r="I813" i="14"/>
  <c r="B813" i="14" s="1"/>
  <c r="I812" i="14"/>
  <c r="B812" i="14" s="1"/>
  <c r="I811" i="14"/>
  <c r="B811" i="14" s="1"/>
  <c r="I810" i="14"/>
  <c r="B810" i="14" s="1"/>
  <c r="I809" i="14"/>
  <c r="B809" i="14" s="1"/>
  <c r="I808" i="14"/>
  <c r="B808" i="14" s="1"/>
  <c r="I807" i="14"/>
  <c r="B807" i="14" s="1"/>
  <c r="I806" i="14"/>
  <c r="B806" i="14" s="1"/>
  <c r="I805" i="14"/>
  <c r="B805" i="14" s="1"/>
  <c r="I804" i="14"/>
  <c r="B804" i="14" s="1"/>
  <c r="I803" i="14"/>
  <c r="B803" i="14" s="1"/>
  <c r="I802" i="14"/>
  <c r="B802" i="14" s="1"/>
  <c r="I801" i="14"/>
  <c r="B801" i="14" s="1"/>
  <c r="I800" i="14"/>
  <c r="B800" i="14" s="1"/>
  <c r="I799" i="14"/>
  <c r="B799" i="14" s="1"/>
  <c r="I798" i="14"/>
  <c r="B798" i="14" s="1"/>
  <c r="I797" i="14"/>
  <c r="B797" i="14" s="1"/>
  <c r="I796" i="14"/>
  <c r="B796" i="14" s="1"/>
  <c r="I795" i="14"/>
  <c r="B795" i="14" s="1"/>
  <c r="I794" i="14"/>
  <c r="B794" i="14" s="1"/>
  <c r="I793" i="14"/>
  <c r="B793" i="14" s="1"/>
  <c r="I792" i="14"/>
  <c r="B792" i="14" s="1"/>
  <c r="I791" i="14"/>
  <c r="B791" i="14" s="1"/>
  <c r="I790" i="14"/>
  <c r="B790" i="14" s="1"/>
  <c r="I789" i="14"/>
  <c r="B789" i="14" s="1"/>
  <c r="I788" i="14"/>
  <c r="B788" i="14" s="1"/>
  <c r="I787" i="14"/>
  <c r="B787" i="14" s="1"/>
  <c r="I786" i="14"/>
  <c r="B786" i="14" s="1"/>
  <c r="I785" i="14"/>
  <c r="B785" i="14" s="1"/>
  <c r="I784" i="14"/>
  <c r="B784" i="14" s="1"/>
  <c r="I783" i="14"/>
  <c r="B783" i="14" s="1"/>
  <c r="I782" i="14"/>
  <c r="B782" i="14" s="1"/>
  <c r="I781" i="14"/>
  <c r="B781" i="14" s="1"/>
  <c r="I780" i="14"/>
  <c r="B780" i="14" s="1"/>
  <c r="I779" i="14"/>
  <c r="B779" i="14" s="1"/>
  <c r="I778" i="14"/>
  <c r="B778" i="14" s="1"/>
  <c r="I777" i="14"/>
  <c r="B777" i="14" s="1"/>
  <c r="I776" i="14"/>
  <c r="B776" i="14" s="1"/>
  <c r="I775" i="14"/>
  <c r="B775" i="14" s="1"/>
  <c r="I774" i="14"/>
  <c r="B774" i="14" s="1"/>
  <c r="I773" i="14"/>
  <c r="B773" i="14" s="1"/>
  <c r="I772" i="14"/>
  <c r="B772" i="14" s="1"/>
  <c r="I771" i="14"/>
  <c r="B771" i="14" s="1"/>
  <c r="I770" i="14"/>
  <c r="B770" i="14" s="1"/>
  <c r="I769" i="14"/>
  <c r="B769" i="14" s="1"/>
  <c r="I768" i="14"/>
  <c r="B768" i="14" s="1"/>
  <c r="I767" i="14"/>
  <c r="B767" i="14" s="1"/>
  <c r="I766" i="14"/>
  <c r="B766" i="14" s="1"/>
  <c r="I765" i="14"/>
  <c r="B765" i="14" s="1"/>
  <c r="I764" i="14"/>
  <c r="B764" i="14" s="1"/>
  <c r="I763" i="14"/>
  <c r="B763" i="14" s="1"/>
  <c r="I762" i="14"/>
  <c r="B762" i="14" s="1"/>
  <c r="I761" i="14"/>
  <c r="B761" i="14" s="1"/>
  <c r="I760" i="14"/>
  <c r="B760" i="14" s="1"/>
  <c r="I759" i="14"/>
  <c r="B759" i="14" s="1"/>
  <c r="I758" i="14"/>
  <c r="B758" i="14" s="1"/>
  <c r="I757" i="14"/>
  <c r="B757" i="14" s="1"/>
  <c r="I756" i="14"/>
  <c r="B756" i="14" s="1"/>
  <c r="I755" i="14"/>
  <c r="B755" i="14" s="1"/>
  <c r="I754" i="14"/>
  <c r="B754" i="14" s="1"/>
  <c r="I753" i="14"/>
  <c r="B753" i="14" s="1"/>
  <c r="I752" i="14"/>
  <c r="B752" i="14" s="1"/>
  <c r="I751" i="14"/>
  <c r="B751" i="14" s="1"/>
  <c r="I750" i="14"/>
  <c r="B750" i="14" s="1"/>
  <c r="I749" i="14"/>
  <c r="B749" i="14" s="1"/>
  <c r="I748" i="14"/>
  <c r="B748" i="14" s="1"/>
  <c r="I747" i="14"/>
  <c r="B747" i="14" s="1"/>
  <c r="I746" i="14"/>
  <c r="B746" i="14" s="1"/>
  <c r="I745" i="14"/>
  <c r="B745" i="14" s="1"/>
  <c r="I744" i="14"/>
  <c r="B744" i="14" s="1"/>
  <c r="I743" i="14"/>
  <c r="B743" i="14" s="1"/>
  <c r="I742" i="14"/>
  <c r="B742" i="14" s="1"/>
  <c r="I741" i="14"/>
  <c r="B741" i="14" s="1"/>
  <c r="I740" i="14"/>
  <c r="B740" i="14" s="1"/>
  <c r="I739" i="14"/>
  <c r="B739" i="14" s="1"/>
  <c r="I738" i="14"/>
  <c r="B738" i="14" s="1"/>
  <c r="I737" i="14"/>
  <c r="B737" i="14" s="1"/>
  <c r="I736" i="14"/>
  <c r="B736" i="14" s="1"/>
  <c r="I735" i="14"/>
  <c r="B735" i="14" s="1"/>
  <c r="I734" i="14"/>
  <c r="B734" i="14" s="1"/>
  <c r="I733" i="14"/>
  <c r="B733" i="14" s="1"/>
  <c r="I732" i="14"/>
  <c r="B732" i="14" s="1"/>
  <c r="I731" i="14"/>
  <c r="B731" i="14" s="1"/>
  <c r="I730" i="14"/>
  <c r="B730" i="14" s="1"/>
  <c r="I729" i="14"/>
  <c r="B729" i="14" s="1"/>
  <c r="I728" i="14"/>
  <c r="B728" i="14" s="1"/>
  <c r="I727" i="14"/>
  <c r="B727" i="14" s="1"/>
  <c r="I726" i="14"/>
  <c r="B726" i="14" s="1"/>
  <c r="I725" i="14"/>
  <c r="B725" i="14" s="1"/>
  <c r="I724" i="14"/>
  <c r="B724" i="14" s="1"/>
  <c r="I723" i="14"/>
  <c r="B723" i="14" s="1"/>
  <c r="I722" i="14"/>
  <c r="B722" i="14" s="1"/>
  <c r="I721" i="14"/>
  <c r="B721" i="14" s="1"/>
  <c r="I720" i="14"/>
  <c r="B720" i="14" s="1"/>
  <c r="I719" i="14"/>
  <c r="B719" i="14" s="1"/>
  <c r="I718" i="14"/>
  <c r="B718" i="14" s="1"/>
  <c r="I717" i="14"/>
  <c r="B717" i="14" s="1"/>
  <c r="I716" i="14"/>
  <c r="B716" i="14" s="1"/>
  <c r="I715" i="14"/>
  <c r="B715" i="14" s="1"/>
  <c r="I714" i="14"/>
  <c r="B714" i="14" s="1"/>
  <c r="I713" i="14"/>
  <c r="B713" i="14" s="1"/>
  <c r="I712" i="14"/>
  <c r="B712" i="14" s="1"/>
  <c r="I711" i="14"/>
  <c r="B711" i="14" s="1"/>
  <c r="I710" i="14"/>
  <c r="B710" i="14" s="1"/>
  <c r="I709" i="14"/>
  <c r="B709" i="14" s="1"/>
  <c r="I708" i="14"/>
  <c r="B708" i="14" s="1"/>
  <c r="I707" i="14"/>
  <c r="B707" i="14" s="1"/>
  <c r="I706" i="14"/>
  <c r="B706" i="14" s="1"/>
  <c r="I705" i="14"/>
  <c r="B705" i="14" s="1"/>
  <c r="I704" i="14"/>
  <c r="B704" i="14" s="1"/>
  <c r="I703" i="14"/>
  <c r="B703" i="14" s="1"/>
  <c r="I702" i="14"/>
  <c r="B702" i="14" s="1"/>
  <c r="I701" i="14"/>
  <c r="B701" i="14" s="1"/>
  <c r="I700" i="14"/>
  <c r="B700" i="14" s="1"/>
  <c r="I699" i="14"/>
  <c r="B699" i="14" s="1"/>
  <c r="I698" i="14"/>
  <c r="B698" i="14" s="1"/>
  <c r="I697" i="14"/>
  <c r="B697" i="14" s="1"/>
  <c r="I696" i="14"/>
  <c r="B696" i="14" s="1"/>
  <c r="I695" i="14"/>
  <c r="B695" i="14" s="1"/>
  <c r="I694" i="14"/>
  <c r="B694" i="14" s="1"/>
  <c r="I693" i="14"/>
  <c r="B693" i="14" s="1"/>
  <c r="I692" i="14"/>
  <c r="B692" i="14" s="1"/>
  <c r="I691" i="14"/>
  <c r="B691" i="14" s="1"/>
  <c r="I690" i="14"/>
  <c r="B690" i="14" s="1"/>
  <c r="I689" i="14"/>
  <c r="B689" i="14" s="1"/>
  <c r="I688" i="14"/>
  <c r="B688" i="14" s="1"/>
  <c r="I687" i="14"/>
  <c r="B687" i="14" s="1"/>
  <c r="I686" i="14"/>
  <c r="B686" i="14" s="1"/>
  <c r="I685" i="14"/>
  <c r="B685" i="14" s="1"/>
  <c r="I684" i="14"/>
  <c r="B684" i="14" s="1"/>
  <c r="I683" i="14"/>
  <c r="B683" i="14" s="1"/>
  <c r="I682" i="14"/>
  <c r="B682" i="14" s="1"/>
  <c r="I681" i="14"/>
  <c r="B681" i="14" s="1"/>
  <c r="I680" i="14"/>
  <c r="B680" i="14" s="1"/>
  <c r="I679" i="14"/>
  <c r="B679" i="14" s="1"/>
  <c r="I678" i="14"/>
  <c r="B678" i="14" s="1"/>
  <c r="I677" i="14"/>
  <c r="B677" i="14" s="1"/>
  <c r="I676" i="14"/>
  <c r="B676" i="14" s="1"/>
  <c r="I675" i="14"/>
  <c r="B675" i="14" s="1"/>
  <c r="I674" i="14"/>
  <c r="B674" i="14" s="1"/>
  <c r="I673" i="14"/>
  <c r="B673" i="14" s="1"/>
  <c r="I672" i="14"/>
  <c r="B672" i="14" s="1"/>
  <c r="I671" i="14"/>
  <c r="B671" i="14" s="1"/>
  <c r="I670" i="14"/>
  <c r="B670" i="14" s="1"/>
  <c r="I669" i="14"/>
  <c r="B669" i="14" s="1"/>
  <c r="I668" i="14"/>
  <c r="B668" i="14" s="1"/>
  <c r="I667" i="14"/>
  <c r="B667" i="14" s="1"/>
  <c r="I666" i="14"/>
  <c r="B666" i="14" s="1"/>
  <c r="I665" i="14"/>
  <c r="B665" i="14" s="1"/>
  <c r="I664" i="14"/>
  <c r="B664" i="14" s="1"/>
  <c r="I663" i="14"/>
  <c r="B663" i="14" s="1"/>
  <c r="I662" i="14"/>
  <c r="B662" i="14" s="1"/>
  <c r="I661" i="14"/>
  <c r="B661" i="14" s="1"/>
  <c r="I660" i="14"/>
  <c r="B660" i="14" s="1"/>
  <c r="I659" i="14"/>
  <c r="B659" i="14" s="1"/>
  <c r="I658" i="14"/>
  <c r="B658" i="14" s="1"/>
  <c r="I657" i="14"/>
  <c r="B657" i="14" s="1"/>
  <c r="I656" i="14"/>
  <c r="B656" i="14" s="1"/>
  <c r="I655" i="14"/>
  <c r="B655" i="14" s="1"/>
  <c r="I654" i="14"/>
  <c r="B654" i="14" s="1"/>
  <c r="I653" i="14"/>
  <c r="B653" i="14" s="1"/>
  <c r="I652" i="14"/>
  <c r="B652" i="14" s="1"/>
  <c r="I651" i="14"/>
  <c r="B651" i="14" s="1"/>
  <c r="I650" i="14"/>
  <c r="B650" i="14" s="1"/>
  <c r="I649" i="14"/>
  <c r="B649" i="14" s="1"/>
  <c r="I648" i="14"/>
  <c r="B648" i="14" s="1"/>
  <c r="I647" i="14"/>
  <c r="B647" i="14" s="1"/>
  <c r="I646" i="14"/>
  <c r="B646" i="14" s="1"/>
  <c r="I645" i="14"/>
  <c r="B645" i="14" s="1"/>
  <c r="I644" i="14"/>
  <c r="B644" i="14" s="1"/>
  <c r="I643" i="14"/>
  <c r="B643" i="14" s="1"/>
  <c r="I642" i="14"/>
  <c r="B642" i="14" s="1"/>
  <c r="I641" i="14"/>
  <c r="B641" i="14" s="1"/>
  <c r="I640" i="14"/>
  <c r="B640" i="14" s="1"/>
  <c r="I639" i="14"/>
  <c r="B639" i="14" s="1"/>
  <c r="I638" i="14"/>
  <c r="B638" i="14" s="1"/>
  <c r="I637" i="14"/>
  <c r="B637" i="14" s="1"/>
  <c r="I636" i="14"/>
  <c r="B636" i="14" s="1"/>
  <c r="I635" i="14"/>
  <c r="B635" i="14" s="1"/>
  <c r="I634" i="14"/>
  <c r="B634" i="14" s="1"/>
  <c r="I633" i="14"/>
  <c r="B633" i="14" s="1"/>
  <c r="I632" i="14"/>
  <c r="B632" i="14" s="1"/>
  <c r="I631" i="14"/>
  <c r="B631" i="14" s="1"/>
  <c r="I630" i="14"/>
  <c r="B630" i="14" s="1"/>
  <c r="I629" i="14"/>
  <c r="B629" i="14" s="1"/>
  <c r="I628" i="14"/>
  <c r="B628" i="14" s="1"/>
  <c r="I627" i="14"/>
  <c r="B627" i="14" s="1"/>
  <c r="I626" i="14"/>
  <c r="B626" i="14" s="1"/>
  <c r="I625" i="14"/>
  <c r="B625" i="14" s="1"/>
  <c r="I624" i="14"/>
  <c r="B624" i="14" s="1"/>
  <c r="I623" i="14"/>
  <c r="B623" i="14" s="1"/>
  <c r="I622" i="14"/>
  <c r="B622" i="14" s="1"/>
  <c r="I621" i="14"/>
  <c r="B621" i="14" s="1"/>
  <c r="I620" i="14"/>
  <c r="B620" i="14" s="1"/>
  <c r="I619" i="14"/>
  <c r="B619" i="14" s="1"/>
  <c r="I618" i="14"/>
  <c r="B618" i="14" s="1"/>
  <c r="I617" i="14"/>
  <c r="B617" i="14" s="1"/>
  <c r="I616" i="14"/>
  <c r="B616" i="14" s="1"/>
  <c r="I615" i="14"/>
  <c r="B615" i="14" s="1"/>
  <c r="I614" i="14"/>
  <c r="B614" i="14" s="1"/>
  <c r="I613" i="14"/>
  <c r="B613" i="14" s="1"/>
  <c r="I612" i="14"/>
  <c r="B612" i="14" s="1"/>
  <c r="I611" i="14"/>
  <c r="B611" i="14" s="1"/>
  <c r="I610" i="14"/>
  <c r="B610" i="14" s="1"/>
  <c r="I609" i="14"/>
  <c r="B609" i="14" s="1"/>
  <c r="I608" i="14"/>
  <c r="B608" i="14" s="1"/>
  <c r="I607" i="14"/>
  <c r="B607" i="14" s="1"/>
  <c r="I606" i="14"/>
  <c r="B606" i="14" s="1"/>
  <c r="I605" i="14"/>
  <c r="B605" i="14" s="1"/>
  <c r="I604" i="14"/>
  <c r="B604" i="14" s="1"/>
  <c r="I603" i="14"/>
  <c r="B603" i="14" s="1"/>
  <c r="I602" i="14"/>
  <c r="B602" i="14" s="1"/>
  <c r="I601" i="14"/>
  <c r="B601" i="14" s="1"/>
  <c r="I600" i="14"/>
  <c r="B600" i="14" s="1"/>
  <c r="I599" i="14"/>
  <c r="B599" i="14" s="1"/>
  <c r="I598" i="14"/>
  <c r="B598" i="14" s="1"/>
  <c r="I597" i="14"/>
  <c r="B597" i="14" s="1"/>
  <c r="I596" i="14"/>
  <c r="B596" i="14" s="1"/>
  <c r="I595" i="14"/>
  <c r="B595" i="14" s="1"/>
  <c r="I594" i="14"/>
  <c r="B594" i="14" s="1"/>
  <c r="I593" i="14"/>
  <c r="B593" i="14" s="1"/>
  <c r="I592" i="14"/>
  <c r="B592" i="14" s="1"/>
  <c r="I591" i="14"/>
  <c r="B591" i="14" s="1"/>
  <c r="I590" i="14"/>
  <c r="B590" i="14" s="1"/>
  <c r="I589" i="14"/>
  <c r="B589" i="14" s="1"/>
  <c r="I588" i="14"/>
  <c r="B588" i="14" s="1"/>
  <c r="I587" i="14"/>
  <c r="B587" i="14" s="1"/>
  <c r="I586" i="14"/>
  <c r="B586" i="14" s="1"/>
  <c r="I585" i="14"/>
  <c r="B585" i="14" s="1"/>
  <c r="I584" i="14"/>
  <c r="B584" i="14" s="1"/>
  <c r="I583" i="14"/>
  <c r="B583" i="14" s="1"/>
  <c r="I582" i="14"/>
  <c r="B582" i="14" s="1"/>
  <c r="I581" i="14"/>
  <c r="B581" i="14" s="1"/>
  <c r="I580" i="14"/>
  <c r="B580" i="14" s="1"/>
  <c r="I579" i="14"/>
  <c r="B579" i="14" s="1"/>
  <c r="I578" i="14"/>
  <c r="B578" i="14" s="1"/>
  <c r="I577" i="14"/>
  <c r="B577" i="14" s="1"/>
  <c r="I576" i="14"/>
  <c r="B576" i="14" s="1"/>
  <c r="I575" i="14"/>
  <c r="B575" i="14" s="1"/>
  <c r="I574" i="14"/>
  <c r="B574" i="14" s="1"/>
  <c r="I573" i="14"/>
  <c r="B573" i="14" s="1"/>
  <c r="I572" i="14"/>
  <c r="B572" i="14" s="1"/>
  <c r="I571" i="14"/>
  <c r="B571" i="14" s="1"/>
  <c r="I570" i="14"/>
  <c r="B570" i="14" s="1"/>
  <c r="I569" i="14"/>
  <c r="B569" i="14" s="1"/>
  <c r="I568" i="14"/>
  <c r="B568" i="14" s="1"/>
  <c r="I567" i="14"/>
  <c r="B567" i="14" s="1"/>
  <c r="I566" i="14"/>
  <c r="B566" i="14" s="1"/>
  <c r="I565" i="14"/>
  <c r="B565" i="14" s="1"/>
  <c r="I564" i="14"/>
  <c r="B564" i="14" s="1"/>
  <c r="I563" i="14"/>
  <c r="B563" i="14" s="1"/>
  <c r="I562" i="14"/>
  <c r="B562" i="14" s="1"/>
  <c r="I561" i="14"/>
  <c r="B561" i="14" s="1"/>
  <c r="I560" i="14"/>
  <c r="B560" i="14" s="1"/>
  <c r="I559" i="14"/>
  <c r="B559" i="14" s="1"/>
  <c r="I558" i="14"/>
  <c r="B558" i="14" s="1"/>
  <c r="I557" i="14"/>
  <c r="B557" i="14" s="1"/>
  <c r="I556" i="14"/>
  <c r="B556" i="14" s="1"/>
  <c r="I555" i="14"/>
  <c r="B555" i="14" s="1"/>
  <c r="I554" i="14"/>
  <c r="B554" i="14" s="1"/>
  <c r="I553" i="14"/>
  <c r="B553" i="14" s="1"/>
  <c r="I552" i="14"/>
  <c r="B552" i="14" s="1"/>
  <c r="I551" i="14"/>
  <c r="B551" i="14" s="1"/>
  <c r="I550" i="14"/>
  <c r="B550" i="14" s="1"/>
  <c r="I549" i="14"/>
  <c r="B549" i="14" s="1"/>
  <c r="I548" i="14"/>
  <c r="B548" i="14" s="1"/>
  <c r="I547" i="14"/>
  <c r="B547" i="14" s="1"/>
  <c r="I546" i="14"/>
  <c r="B546" i="14" s="1"/>
  <c r="I545" i="14"/>
  <c r="B545" i="14" s="1"/>
  <c r="I544" i="14"/>
  <c r="B544" i="14" s="1"/>
  <c r="I543" i="14"/>
  <c r="B543" i="14" s="1"/>
  <c r="I542" i="14"/>
  <c r="B542" i="14" s="1"/>
  <c r="I541" i="14"/>
  <c r="B541" i="14" s="1"/>
  <c r="I540" i="14"/>
  <c r="B540" i="14" s="1"/>
  <c r="I539" i="14"/>
  <c r="B539" i="14" s="1"/>
  <c r="I538" i="14"/>
  <c r="B538" i="14" s="1"/>
  <c r="I537" i="14"/>
  <c r="B537" i="14" s="1"/>
  <c r="I536" i="14"/>
  <c r="B536" i="14" s="1"/>
  <c r="I535" i="14"/>
  <c r="B535" i="14" s="1"/>
  <c r="I534" i="14"/>
  <c r="B534" i="14" s="1"/>
  <c r="I533" i="14"/>
  <c r="B533" i="14" s="1"/>
  <c r="I532" i="14"/>
  <c r="B532" i="14" s="1"/>
  <c r="I531" i="14"/>
  <c r="B531" i="14" s="1"/>
  <c r="I530" i="14"/>
  <c r="B530" i="14" s="1"/>
  <c r="I529" i="14"/>
  <c r="B529" i="14" s="1"/>
  <c r="I528" i="14"/>
  <c r="B528" i="14" s="1"/>
  <c r="I527" i="14"/>
  <c r="B527" i="14" s="1"/>
  <c r="I526" i="14"/>
  <c r="B526" i="14" s="1"/>
  <c r="I525" i="14"/>
  <c r="B525" i="14" s="1"/>
  <c r="I524" i="14"/>
  <c r="B524" i="14" s="1"/>
  <c r="I523" i="14"/>
  <c r="B523" i="14" s="1"/>
  <c r="I522" i="14"/>
  <c r="B522" i="14" s="1"/>
  <c r="I521" i="14"/>
  <c r="B521" i="14" s="1"/>
  <c r="I520" i="14"/>
  <c r="B520" i="14" s="1"/>
  <c r="I519" i="14"/>
  <c r="B519" i="14" s="1"/>
  <c r="I518" i="14"/>
  <c r="B518" i="14" s="1"/>
  <c r="I517" i="14"/>
  <c r="B517" i="14" s="1"/>
  <c r="I516" i="14"/>
  <c r="B516" i="14" s="1"/>
  <c r="I515" i="14"/>
  <c r="B515" i="14" s="1"/>
  <c r="I514" i="14"/>
  <c r="B514" i="14" s="1"/>
  <c r="I513" i="14"/>
  <c r="B513" i="14" s="1"/>
  <c r="I512" i="14"/>
  <c r="B512" i="14" s="1"/>
  <c r="I511" i="14"/>
  <c r="B511" i="14" s="1"/>
  <c r="I510" i="14"/>
  <c r="B510" i="14" s="1"/>
  <c r="I509" i="14"/>
  <c r="B509" i="14" s="1"/>
  <c r="I508" i="14"/>
  <c r="B508" i="14" s="1"/>
  <c r="I507" i="14"/>
  <c r="B507" i="14" s="1"/>
  <c r="I506" i="14"/>
  <c r="B506" i="14" s="1"/>
  <c r="I505" i="14"/>
  <c r="B505" i="14" s="1"/>
  <c r="I504" i="14"/>
  <c r="B504" i="14" s="1"/>
  <c r="I503" i="14"/>
  <c r="B503" i="14" s="1"/>
  <c r="I502" i="14"/>
  <c r="B502" i="14" s="1"/>
  <c r="I501" i="14"/>
  <c r="B501" i="14" s="1"/>
  <c r="I500" i="14"/>
  <c r="B500" i="14" s="1"/>
  <c r="I499" i="14"/>
  <c r="B499" i="14" s="1"/>
  <c r="I498" i="14"/>
  <c r="B498" i="14" s="1"/>
  <c r="I497" i="14"/>
  <c r="B497" i="14" s="1"/>
  <c r="I496" i="14"/>
  <c r="B496" i="14" s="1"/>
  <c r="I495" i="14"/>
  <c r="B495" i="14" s="1"/>
  <c r="I494" i="14"/>
  <c r="B494" i="14" s="1"/>
  <c r="I493" i="14"/>
  <c r="B493" i="14" s="1"/>
  <c r="I492" i="14"/>
  <c r="B492" i="14" s="1"/>
  <c r="I491" i="14"/>
  <c r="B491" i="14" s="1"/>
  <c r="I490" i="14"/>
  <c r="B490" i="14" s="1"/>
  <c r="I489" i="14"/>
  <c r="B489" i="14" s="1"/>
  <c r="I488" i="14"/>
  <c r="B488" i="14" s="1"/>
  <c r="I487" i="14"/>
  <c r="B487" i="14" s="1"/>
  <c r="I486" i="14"/>
  <c r="B486" i="14" s="1"/>
  <c r="I485" i="14"/>
  <c r="B485" i="14" s="1"/>
  <c r="I484" i="14"/>
  <c r="B484" i="14" s="1"/>
  <c r="I483" i="14"/>
  <c r="B483" i="14" s="1"/>
  <c r="I482" i="14"/>
  <c r="B482" i="14" s="1"/>
  <c r="I481" i="14"/>
  <c r="B481" i="14" s="1"/>
  <c r="I480" i="14"/>
  <c r="B480" i="14" s="1"/>
  <c r="I479" i="14"/>
  <c r="B479" i="14" s="1"/>
  <c r="I478" i="14"/>
  <c r="B478" i="14" s="1"/>
  <c r="I477" i="14"/>
  <c r="B477" i="14" s="1"/>
  <c r="I476" i="14"/>
  <c r="B476" i="14" s="1"/>
  <c r="I475" i="14"/>
  <c r="B475" i="14" s="1"/>
  <c r="I474" i="14"/>
  <c r="B474" i="14" s="1"/>
  <c r="I473" i="14"/>
  <c r="B473" i="14" s="1"/>
  <c r="I472" i="14"/>
  <c r="B472" i="14" s="1"/>
  <c r="I471" i="14"/>
  <c r="B471" i="14" s="1"/>
  <c r="I470" i="14"/>
  <c r="B470" i="14" s="1"/>
  <c r="I469" i="14"/>
  <c r="B469" i="14" s="1"/>
  <c r="I468" i="14"/>
  <c r="B468" i="14" s="1"/>
  <c r="I467" i="14"/>
  <c r="B467" i="14" s="1"/>
  <c r="I466" i="14"/>
  <c r="B466" i="14" s="1"/>
  <c r="I465" i="14"/>
  <c r="B465" i="14" s="1"/>
  <c r="I464" i="14"/>
  <c r="B464" i="14" s="1"/>
  <c r="I463" i="14"/>
  <c r="B463" i="14" s="1"/>
  <c r="I462" i="14"/>
  <c r="B462" i="14" s="1"/>
  <c r="I461" i="14"/>
  <c r="B461" i="14" s="1"/>
  <c r="I460" i="14"/>
  <c r="B460" i="14" s="1"/>
  <c r="I459" i="14"/>
  <c r="B459" i="14" s="1"/>
  <c r="I458" i="14"/>
  <c r="B458" i="14" s="1"/>
  <c r="I457" i="14"/>
  <c r="B457" i="14" s="1"/>
  <c r="I456" i="14"/>
  <c r="B456" i="14" s="1"/>
  <c r="I455" i="14"/>
  <c r="B455" i="14" s="1"/>
  <c r="I454" i="14"/>
  <c r="B454" i="14" s="1"/>
  <c r="I453" i="14"/>
  <c r="B453" i="14" s="1"/>
  <c r="I452" i="14"/>
  <c r="B452" i="14" s="1"/>
  <c r="I451" i="14"/>
  <c r="B451" i="14" s="1"/>
  <c r="I450" i="14"/>
  <c r="B450" i="14" s="1"/>
  <c r="I449" i="14"/>
  <c r="B449" i="14" s="1"/>
  <c r="I448" i="14"/>
  <c r="B448" i="14" s="1"/>
  <c r="I447" i="14"/>
  <c r="B447" i="14" s="1"/>
  <c r="I446" i="14"/>
  <c r="B446" i="14" s="1"/>
  <c r="I445" i="14"/>
  <c r="B445" i="14" s="1"/>
  <c r="I444" i="14"/>
  <c r="B444" i="14" s="1"/>
  <c r="I443" i="14"/>
  <c r="B443" i="14" s="1"/>
  <c r="I442" i="14"/>
  <c r="B442" i="14" s="1"/>
  <c r="I441" i="14"/>
  <c r="B441" i="14" s="1"/>
  <c r="I440" i="14"/>
  <c r="B440" i="14" s="1"/>
  <c r="I439" i="14"/>
  <c r="B439" i="14" s="1"/>
  <c r="I438" i="14"/>
  <c r="B438" i="14" s="1"/>
  <c r="I437" i="14"/>
  <c r="B437" i="14" s="1"/>
  <c r="I436" i="14"/>
  <c r="B436" i="14" s="1"/>
  <c r="I435" i="14"/>
  <c r="B435" i="14" s="1"/>
  <c r="I434" i="14"/>
  <c r="B434" i="14" s="1"/>
  <c r="I433" i="14"/>
  <c r="B433" i="14" s="1"/>
  <c r="I432" i="14"/>
  <c r="B432" i="14" s="1"/>
  <c r="I431" i="14"/>
  <c r="B431" i="14" s="1"/>
  <c r="I430" i="14"/>
  <c r="B430" i="14" s="1"/>
  <c r="I429" i="14"/>
  <c r="B429" i="14" s="1"/>
  <c r="I428" i="14"/>
  <c r="B428" i="14" s="1"/>
  <c r="I427" i="14"/>
  <c r="B427" i="14" s="1"/>
  <c r="I426" i="14"/>
  <c r="B426" i="14" s="1"/>
  <c r="I425" i="14"/>
  <c r="B425" i="14" s="1"/>
  <c r="I424" i="14"/>
  <c r="B424" i="14" s="1"/>
  <c r="I423" i="14"/>
  <c r="B423" i="14" s="1"/>
  <c r="I422" i="14"/>
  <c r="B422" i="14" s="1"/>
  <c r="I421" i="14"/>
  <c r="B421" i="14" s="1"/>
  <c r="I420" i="14"/>
  <c r="B420" i="14" s="1"/>
  <c r="I419" i="14"/>
  <c r="B419" i="14" s="1"/>
  <c r="I418" i="14"/>
  <c r="B418" i="14" s="1"/>
  <c r="I417" i="14"/>
  <c r="B417" i="14" s="1"/>
  <c r="I416" i="14"/>
  <c r="B416" i="14" s="1"/>
  <c r="I415" i="14"/>
  <c r="B415" i="14" s="1"/>
  <c r="I414" i="14"/>
  <c r="B414" i="14" s="1"/>
  <c r="I413" i="14"/>
  <c r="B413" i="14" s="1"/>
  <c r="I412" i="14"/>
  <c r="B412" i="14" s="1"/>
  <c r="I411" i="14"/>
  <c r="B411" i="14" s="1"/>
  <c r="I410" i="14"/>
  <c r="B410" i="14" s="1"/>
  <c r="I409" i="14"/>
  <c r="B409" i="14" s="1"/>
  <c r="I408" i="14"/>
  <c r="B408" i="14" s="1"/>
  <c r="I407" i="14"/>
  <c r="B407" i="14" s="1"/>
  <c r="I406" i="14"/>
  <c r="B406" i="14" s="1"/>
  <c r="I405" i="14"/>
  <c r="B405" i="14" s="1"/>
  <c r="I404" i="14"/>
  <c r="B404" i="14" s="1"/>
  <c r="I403" i="14"/>
  <c r="B403" i="14" s="1"/>
  <c r="I402" i="14"/>
  <c r="B402" i="14" s="1"/>
  <c r="I401" i="14"/>
  <c r="B401" i="14" s="1"/>
  <c r="I400" i="14"/>
  <c r="B400" i="14" s="1"/>
  <c r="I399" i="14"/>
  <c r="B399" i="14" s="1"/>
  <c r="I398" i="14"/>
  <c r="B398" i="14" s="1"/>
  <c r="I397" i="14"/>
  <c r="B397" i="14" s="1"/>
  <c r="I396" i="14"/>
  <c r="B396" i="14" s="1"/>
  <c r="I395" i="14"/>
  <c r="B395" i="14" s="1"/>
  <c r="I394" i="14"/>
  <c r="B394" i="14" s="1"/>
  <c r="I393" i="14"/>
  <c r="B393" i="14" s="1"/>
  <c r="I392" i="14"/>
  <c r="B392" i="14" s="1"/>
  <c r="I391" i="14"/>
  <c r="B391" i="14" s="1"/>
  <c r="I390" i="14"/>
  <c r="B390" i="14" s="1"/>
  <c r="I389" i="14"/>
  <c r="B389" i="14" s="1"/>
  <c r="I388" i="14"/>
  <c r="B388" i="14" s="1"/>
  <c r="I387" i="14"/>
  <c r="B387" i="14" s="1"/>
  <c r="I386" i="14"/>
  <c r="B386" i="14" s="1"/>
  <c r="I385" i="14"/>
  <c r="B385" i="14" s="1"/>
  <c r="I384" i="14"/>
  <c r="B384" i="14" s="1"/>
  <c r="I383" i="14"/>
  <c r="B383" i="14" s="1"/>
  <c r="I382" i="14"/>
  <c r="B382" i="14" s="1"/>
  <c r="I381" i="14"/>
  <c r="B381" i="14" s="1"/>
  <c r="I380" i="14"/>
  <c r="B380" i="14" s="1"/>
  <c r="I379" i="14"/>
  <c r="B379" i="14" s="1"/>
  <c r="I378" i="14"/>
  <c r="B378" i="14" s="1"/>
  <c r="I377" i="14"/>
  <c r="B377" i="14" s="1"/>
  <c r="I376" i="14"/>
  <c r="B376" i="14" s="1"/>
  <c r="I375" i="14"/>
  <c r="B375" i="14" s="1"/>
  <c r="I374" i="14"/>
  <c r="B374" i="14" s="1"/>
  <c r="I373" i="14"/>
  <c r="B373" i="14" s="1"/>
  <c r="I372" i="14"/>
  <c r="B372" i="14" s="1"/>
  <c r="I371" i="14"/>
  <c r="B371" i="14" s="1"/>
  <c r="I370" i="14"/>
  <c r="B370" i="14" s="1"/>
  <c r="I369" i="14"/>
  <c r="B369" i="14" s="1"/>
  <c r="I368" i="14"/>
  <c r="B368" i="14" s="1"/>
  <c r="I367" i="14"/>
  <c r="B367" i="14" s="1"/>
  <c r="I366" i="14"/>
  <c r="B366" i="14" s="1"/>
  <c r="I365" i="14"/>
  <c r="B365" i="14" s="1"/>
  <c r="I364" i="14"/>
  <c r="B364" i="14" s="1"/>
  <c r="I363" i="14"/>
  <c r="B363" i="14" s="1"/>
  <c r="I362" i="14"/>
  <c r="B362" i="14" s="1"/>
  <c r="I361" i="14"/>
  <c r="B361" i="14" s="1"/>
  <c r="I360" i="14"/>
  <c r="B360" i="14" s="1"/>
  <c r="I359" i="14"/>
  <c r="B359" i="14" s="1"/>
  <c r="I358" i="14"/>
  <c r="B358" i="14" s="1"/>
  <c r="I357" i="14"/>
  <c r="B357" i="14" s="1"/>
  <c r="I356" i="14"/>
  <c r="B356" i="14" s="1"/>
  <c r="I355" i="14"/>
  <c r="B355" i="14" s="1"/>
  <c r="I354" i="14"/>
  <c r="B354" i="14" s="1"/>
  <c r="I353" i="14"/>
  <c r="B353" i="14" s="1"/>
  <c r="I352" i="14"/>
  <c r="B352" i="14" s="1"/>
  <c r="I351" i="14"/>
  <c r="B351" i="14" s="1"/>
  <c r="I350" i="14"/>
  <c r="B350" i="14" s="1"/>
  <c r="I349" i="14"/>
  <c r="B349" i="14" s="1"/>
  <c r="I348" i="14"/>
  <c r="B348" i="14" s="1"/>
  <c r="I347" i="14"/>
  <c r="B347" i="14" s="1"/>
  <c r="I346" i="14"/>
  <c r="B346" i="14" s="1"/>
  <c r="I345" i="14"/>
  <c r="B345" i="14" s="1"/>
  <c r="I344" i="14"/>
  <c r="B344" i="14" s="1"/>
  <c r="I343" i="14"/>
  <c r="B343" i="14" s="1"/>
  <c r="I342" i="14"/>
  <c r="B342" i="14" s="1"/>
  <c r="I341" i="14"/>
  <c r="B341" i="14" s="1"/>
  <c r="I340" i="14"/>
  <c r="B340" i="14" s="1"/>
  <c r="I339" i="14"/>
  <c r="B339" i="14" s="1"/>
  <c r="I338" i="14"/>
  <c r="B338" i="14" s="1"/>
  <c r="I337" i="14"/>
  <c r="B337" i="14" s="1"/>
  <c r="I336" i="14"/>
  <c r="B336" i="14" s="1"/>
  <c r="I335" i="14"/>
  <c r="B335" i="14" s="1"/>
  <c r="I334" i="14"/>
  <c r="B334" i="14" s="1"/>
  <c r="I333" i="14"/>
  <c r="B333" i="14" s="1"/>
  <c r="I332" i="14"/>
  <c r="B332" i="14" s="1"/>
  <c r="I331" i="14"/>
  <c r="B331" i="14" s="1"/>
  <c r="I330" i="14"/>
  <c r="B330" i="14" s="1"/>
  <c r="I329" i="14"/>
  <c r="B329" i="14" s="1"/>
  <c r="I328" i="14"/>
  <c r="B328" i="14" s="1"/>
  <c r="I327" i="14"/>
  <c r="B327" i="14" s="1"/>
  <c r="I326" i="14"/>
  <c r="B326" i="14" s="1"/>
  <c r="I325" i="14"/>
  <c r="B325" i="14" s="1"/>
  <c r="I324" i="14"/>
  <c r="B324" i="14" s="1"/>
  <c r="I323" i="14"/>
  <c r="B323" i="14" s="1"/>
  <c r="I322" i="14"/>
  <c r="B322" i="14" s="1"/>
  <c r="I321" i="14"/>
  <c r="B321" i="14" s="1"/>
  <c r="I320" i="14"/>
  <c r="B320" i="14" s="1"/>
  <c r="I319" i="14"/>
  <c r="B319" i="14" s="1"/>
  <c r="I318" i="14"/>
  <c r="B318" i="14" s="1"/>
  <c r="I317" i="14"/>
  <c r="B317" i="14" s="1"/>
  <c r="I316" i="14"/>
  <c r="B316" i="14" s="1"/>
  <c r="I315" i="14"/>
  <c r="B315" i="14" s="1"/>
  <c r="I314" i="14"/>
  <c r="B314" i="14" s="1"/>
  <c r="I313" i="14"/>
  <c r="B313" i="14" s="1"/>
  <c r="I312" i="14"/>
  <c r="B312" i="14" s="1"/>
  <c r="I311" i="14"/>
  <c r="B311" i="14" s="1"/>
  <c r="I310" i="14"/>
  <c r="B310" i="14" s="1"/>
  <c r="I309" i="14"/>
  <c r="B309" i="14" s="1"/>
  <c r="I308" i="14"/>
  <c r="B308" i="14" s="1"/>
  <c r="I307" i="14"/>
  <c r="B307" i="14" s="1"/>
  <c r="I306" i="14"/>
  <c r="B306" i="14" s="1"/>
  <c r="I305" i="14"/>
  <c r="B305" i="14" s="1"/>
  <c r="I304" i="14"/>
  <c r="B304" i="14" s="1"/>
  <c r="I303" i="14"/>
  <c r="B303" i="14" s="1"/>
  <c r="I302" i="14"/>
  <c r="B302" i="14" s="1"/>
  <c r="I301" i="14"/>
  <c r="B301" i="14" s="1"/>
  <c r="I300" i="14"/>
  <c r="B300" i="14" s="1"/>
  <c r="I299" i="14"/>
  <c r="B299" i="14" s="1"/>
  <c r="I298" i="14"/>
  <c r="B298" i="14" s="1"/>
  <c r="I297" i="14"/>
  <c r="B297" i="14" s="1"/>
  <c r="I296" i="14"/>
  <c r="B296" i="14" s="1"/>
  <c r="I295" i="14"/>
  <c r="B295" i="14" s="1"/>
  <c r="I294" i="14"/>
  <c r="B294" i="14" s="1"/>
  <c r="I293" i="14"/>
  <c r="B293" i="14" s="1"/>
  <c r="I292" i="14"/>
  <c r="B292" i="14" s="1"/>
  <c r="I291" i="14"/>
  <c r="B291" i="14" s="1"/>
  <c r="I290" i="14"/>
  <c r="B290" i="14" s="1"/>
  <c r="I289" i="14"/>
  <c r="B289" i="14" s="1"/>
  <c r="I288" i="14"/>
  <c r="B288" i="14" s="1"/>
  <c r="I287" i="14"/>
  <c r="B287" i="14" s="1"/>
  <c r="I286" i="14"/>
  <c r="B286" i="14" s="1"/>
  <c r="I285" i="14"/>
  <c r="B285" i="14" s="1"/>
  <c r="I284" i="14"/>
  <c r="B284" i="14" s="1"/>
  <c r="I283" i="14"/>
  <c r="B283" i="14" s="1"/>
  <c r="I282" i="14"/>
  <c r="B282" i="14" s="1"/>
  <c r="I281" i="14"/>
  <c r="B281" i="14" s="1"/>
  <c r="I280" i="14"/>
  <c r="B280" i="14" s="1"/>
  <c r="I279" i="14"/>
  <c r="B279" i="14" s="1"/>
  <c r="I278" i="14"/>
  <c r="B278" i="14" s="1"/>
  <c r="I277" i="14"/>
  <c r="B277" i="14" s="1"/>
  <c r="I276" i="14"/>
  <c r="B276" i="14" s="1"/>
  <c r="I275" i="14"/>
  <c r="B275" i="14" s="1"/>
  <c r="I274" i="14"/>
  <c r="B274" i="14" s="1"/>
  <c r="I273" i="14"/>
  <c r="B273" i="14" s="1"/>
  <c r="I272" i="14"/>
  <c r="B272" i="14" s="1"/>
  <c r="I271" i="14"/>
  <c r="B271" i="14" s="1"/>
  <c r="I270" i="14"/>
  <c r="B270" i="14" s="1"/>
  <c r="I269" i="14"/>
  <c r="B269" i="14" s="1"/>
  <c r="I268" i="14"/>
  <c r="B268" i="14" s="1"/>
  <c r="I267" i="14"/>
  <c r="B267" i="14" s="1"/>
  <c r="I266" i="14"/>
  <c r="B266" i="14" s="1"/>
  <c r="I265" i="14"/>
  <c r="B265" i="14" s="1"/>
  <c r="I264" i="14"/>
  <c r="B264" i="14" s="1"/>
  <c r="I263" i="14"/>
  <c r="B263" i="14" s="1"/>
  <c r="I262" i="14"/>
  <c r="B262" i="14" s="1"/>
  <c r="I261" i="14"/>
  <c r="B261" i="14" s="1"/>
  <c r="I260" i="14"/>
  <c r="B260" i="14" s="1"/>
  <c r="I259" i="14"/>
  <c r="B259" i="14" s="1"/>
  <c r="I258" i="14"/>
  <c r="B258" i="14" s="1"/>
  <c r="I257" i="14"/>
  <c r="B257" i="14" s="1"/>
  <c r="I256" i="14"/>
  <c r="B256" i="14" s="1"/>
  <c r="I255" i="14"/>
  <c r="B255" i="14" s="1"/>
  <c r="I254" i="14"/>
  <c r="B254" i="14" s="1"/>
  <c r="I253" i="14"/>
  <c r="B253" i="14" s="1"/>
  <c r="I252" i="14"/>
  <c r="B252" i="14" s="1"/>
  <c r="I251" i="14"/>
  <c r="B251" i="14" s="1"/>
  <c r="I250" i="14"/>
  <c r="B250" i="14" s="1"/>
  <c r="I249" i="14"/>
  <c r="B249" i="14" s="1"/>
  <c r="I248" i="14"/>
  <c r="B248" i="14" s="1"/>
  <c r="I247" i="14"/>
  <c r="B247" i="14" s="1"/>
  <c r="I246" i="14"/>
  <c r="B246" i="14" s="1"/>
  <c r="I245" i="14"/>
  <c r="B245" i="14" s="1"/>
  <c r="I244" i="14"/>
  <c r="B244" i="14" s="1"/>
  <c r="I243" i="14"/>
  <c r="B243" i="14" s="1"/>
  <c r="I242" i="14"/>
  <c r="B242" i="14" s="1"/>
  <c r="I241" i="14"/>
  <c r="B241" i="14" s="1"/>
  <c r="I240" i="14"/>
  <c r="B240" i="14" s="1"/>
  <c r="I239" i="14"/>
  <c r="B239" i="14" s="1"/>
  <c r="I238" i="14"/>
  <c r="B238" i="14" s="1"/>
  <c r="I237" i="14"/>
  <c r="B237" i="14" s="1"/>
  <c r="I236" i="14"/>
  <c r="B236" i="14" s="1"/>
  <c r="I235" i="14"/>
  <c r="B235" i="14" s="1"/>
  <c r="I234" i="14"/>
  <c r="B234" i="14" s="1"/>
  <c r="I233" i="14"/>
  <c r="B233" i="14" s="1"/>
  <c r="I232" i="14"/>
  <c r="B232" i="14" s="1"/>
  <c r="I231" i="14"/>
  <c r="B231" i="14" s="1"/>
  <c r="I230" i="14"/>
  <c r="B230" i="14" s="1"/>
  <c r="I229" i="14"/>
  <c r="B229" i="14" s="1"/>
  <c r="I228" i="14"/>
  <c r="B228" i="14" s="1"/>
  <c r="I227" i="14"/>
  <c r="B227" i="14" s="1"/>
  <c r="I226" i="14"/>
  <c r="B226" i="14" s="1"/>
  <c r="I225" i="14"/>
  <c r="B225" i="14" s="1"/>
  <c r="I224" i="14"/>
  <c r="B224" i="14" s="1"/>
  <c r="I223" i="14"/>
  <c r="B223" i="14" s="1"/>
  <c r="I222" i="14"/>
  <c r="B222" i="14" s="1"/>
  <c r="I221" i="14"/>
  <c r="B221" i="14" s="1"/>
  <c r="I220" i="14"/>
  <c r="B220" i="14" s="1"/>
  <c r="I219" i="14"/>
  <c r="B219" i="14" s="1"/>
  <c r="I218" i="14"/>
  <c r="B218" i="14" s="1"/>
  <c r="I217" i="14"/>
  <c r="B217" i="14" s="1"/>
  <c r="I216" i="14"/>
  <c r="B216" i="14" s="1"/>
  <c r="I215" i="14"/>
  <c r="B215" i="14" s="1"/>
  <c r="I214" i="14"/>
  <c r="B214" i="14" s="1"/>
  <c r="I213" i="14"/>
  <c r="B213" i="14" s="1"/>
  <c r="I212" i="14"/>
  <c r="B212" i="14" s="1"/>
  <c r="I211" i="14"/>
  <c r="B211" i="14" s="1"/>
  <c r="I210" i="14"/>
  <c r="B210" i="14" s="1"/>
  <c r="I209" i="14"/>
  <c r="B209" i="14" s="1"/>
  <c r="I208" i="14"/>
  <c r="B208" i="14" s="1"/>
  <c r="I207" i="14"/>
  <c r="B207" i="14" s="1"/>
  <c r="I206" i="14"/>
  <c r="B206" i="14" s="1"/>
  <c r="I205" i="14"/>
  <c r="B205" i="14" s="1"/>
  <c r="I204" i="14"/>
  <c r="B204" i="14" s="1"/>
  <c r="I203" i="14"/>
  <c r="B203" i="14" s="1"/>
  <c r="I202" i="14"/>
  <c r="B202" i="14" s="1"/>
  <c r="I201" i="14"/>
  <c r="B201" i="14" s="1"/>
  <c r="I200" i="14"/>
  <c r="B200" i="14" s="1"/>
  <c r="I199" i="14"/>
  <c r="B199" i="14" s="1"/>
  <c r="I198" i="14"/>
  <c r="B198" i="14" s="1"/>
  <c r="I197" i="14"/>
  <c r="B197" i="14" s="1"/>
  <c r="I196" i="14"/>
  <c r="B196" i="14" s="1"/>
  <c r="I195" i="14"/>
  <c r="B195" i="14" s="1"/>
  <c r="I194" i="14"/>
  <c r="B194" i="14" s="1"/>
  <c r="I193" i="14"/>
  <c r="B193" i="14" s="1"/>
  <c r="I192" i="14"/>
  <c r="B192" i="14" s="1"/>
  <c r="I191" i="14"/>
  <c r="B191" i="14" s="1"/>
  <c r="I190" i="14"/>
  <c r="B190" i="14" s="1"/>
  <c r="I189" i="14"/>
  <c r="B189" i="14" s="1"/>
  <c r="I188" i="14"/>
  <c r="B188" i="14" s="1"/>
  <c r="I187" i="14"/>
  <c r="B187" i="14" s="1"/>
  <c r="I186" i="14"/>
  <c r="B186" i="14" s="1"/>
  <c r="I185" i="14"/>
  <c r="B185" i="14" s="1"/>
  <c r="I184" i="14"/>
  <c r="B184" i="14" s="1"/>
  <c r="I183" i="14"/>
  <c r="B183" i="14" s="1"/>
  <c r="I182" i="14"/>
  <c r="B182" i="14" s="1"/>
  <c r="I181" i="14"/>
  <c r="B181" i="14" s="1"/>
  <c r="I180" i="14"/>
  <c r="B180" i="14" s="1"/>
  <c r="I179" i="14"/>
  <c r="B179" i="14" s="1"/>
  <c r="I178" i="14"/>
  <c r="B178" i="14" s="1"/>
  <c r="I177" i="14"/>
  <c r="B177" i="14" s="1"/>
  <c r="I176" i="14"/>
  <c r="B176" i="14" s="1"/>
  <c r="I175" i="14"/>
  <c r="B175" i="14" s="1"/>
  <c r="I174" i="14"/>
  <c r="B174" i="14" s="1"/>
  <c r="I173" i="14"/>
  <c r="B173" i="14" s="1"/>
  <c r="I172" i="14"/>
  <c r="B172" i="14" s="1"/>
  <c r="I171" i="14"/>
  <c r="B171" i="14" s="1"/>
  <c r="I170" i="14"/>
  <c r="B170" i="14" s="1"/>
  <c r="I169" i="14"/>
  <c r="B169" i="14" s="1"/>
  <c r="I168" i="14"/>
  <c r="B168" i="14" s="1"/>
  <c r="I167" i="14"/>
  <c r="B167" i="14" s="1"/>
  <c r="I166" i="14"/>
  <c r="B166" i="14" s="1"/>
  <c r="I165" i="14"/>
  <c r="B165" i="14" s="1"/>
  <c r="I164" i="14"/>
  <c r="B164" i="14" s="1"/>
  <c r="I163" i="14"/>
  <c r="B163" i="14" s="1"/>
  <c r="I162" i="14"/>
  <c r="B162" i="14" s="1"/>
  <c r="I161" i="14"/>
  <c r="B161" i="14" s="1"/>
  <c r="I160" i="14"/>
  <c r="B160" i="14" s="1"/>
  <c r="I159" i="14"/>
  <c r="B159" i="14" s="1"/>
  <c r="I158" i="14"/>
  <c r="B158" i="14" s="1"/>
  <c r="I157" i="14"/>
  <c r="B157" i="14" s="1"/>
  <c r="I156" i="14"/>
  <c r="B156" i="14" s="1"/>
  <c r="I155" i="14"/>
  <c r="B155" i="14" s="1"/>
  <c r="I154" i="14"/>
  <c r="B154" i="14" s="1"/>
  <c r="I153" i="14"/>
  <c r="B153" i="14" s="1"/>
  <c r="I152" i="14"/>
  <c r="B152" i="14" s="1"/>
  <c r="I151" i="14"/>
  <c r="B151" i="14" s="1"/>
  <c r="I150" i="14"/>
  <c r="B150" i="14" s="1"/>
  <c r="I149" i="14"/>
  <c r="B149" i="14" s="1"/>
  <c r="I148" i="14"/>
  <c r="B148" i="14" s="1"/>
  <c r="I147" i="14"/>
  <c r="B147" i="14" s="1"/>
  <c r="I146" i="14"/>
  <c r="B146" i="14" s="1"/>
  <c r="I145" i="14"/>
  <c r="B145" i="14" s="1"/>
  <c r="I144" i="14"/>
  <c r="B144" i="14" s="1"/>
  <c r="I143" i="14"/>
  <c r="B143" i="14" s="1"/>
  <c r="I142" i="14"/>
  <c r="B142" i="14" s="1"/>
  <c r="I141" i="14"/>
  <c r="B141" i="14" s="1"/>
  <c r="I140" i="14"/>
  <c r="B140" i="14" s="1"/>
  <c r="I139" i="14"/>
  <c r="B139" i="14" s="1"/>
  <c r="I138" i="14"/>
  <c r="B138" i="14" s="1"/>
  <c r="I137" i="14"/>
  <c r="B137" i="14" s="1"/>
  <c r="I136" i="14"/>
  <c r="B136" i="14" s="1"/>
  <c r="I135" i="14"/>
  <c r="B135" i="14" s="1"/>
  <c r="I134" i="14"/>
  <c r="B134" i="14" s="1"/>
  <c r="I133" i="14"/>
  <c r="B133" i="14" s="1"/>
  <c r="I132" i="14"/>
  <c r="B132" i="14" s="1"/>
  <c r="I131" i="14"/>
  <c r="B131" i="14" s="1"/>
  <c r="I130" i="14"/>
  <c r="B130" i="14" s="1"/>
  <c r="I129" i="14"/>
  <c r="B129" i="14" s="1"/>
  <c r="I128" i="14"/>
  <c r="B128" i="14" s="1"/>
  <c r="I127" i="14"/>
  <c r="B127" i="14" s="1"/>
  <c r="I126" i="14"/>
  <c r="B126" i="14" s="1"/>
  <c r="I125" i="14"/>
  <c r="B125" i="14" s="1"/>
  <c r="I124" i="14"/>
  <c r="B124" i="14" s="1"/>
  <c r="I123" i="14"/>
  <c r="B123" i="14" s="1"/>
  <c r="I122" i="14"/>
  <c r="B122" i="14" s="1"/>
  <c r="I121" i="14"/>
  <c r="B121" i="14" s="1"/>
  <c r="I120" i="14"/>
  <c r="B120" i="14" s="1"/>
  <c r="I119" i="14"/>
  <c r="B119" i="14" s="1"/>
  <c r="I118" i="14"/>
  <c r="B118" i="14" s="1"/>
  <c r="I117" i="14"/>
  <c r="B117" i="14" s="1"/>
  <c r="I116" i="14"/>
  <c r="B116" i="14" s="1"/>
  <c r="I115" i="14"/>
  <c r="B115" i="14" s="1"/>
  <c r="I114" i="14"/>
  <c r="B114" i="14" s="1"/>
  <c r="I113" i="14"/>
  <c r="B113" i="14" s="1"/>
  <c r="I112" i="14"/>
  <c r="B112" i="14" s="1"/>
  <c r="I111" i="14"/>
  <c r="B111" i="14" s="1"/>
  <c r="I110" i="14"/>
  <c r="B110" i="14" s="1"/>
  <c r="I109" i="14"/>
  <c r="B109" i="14" s="1"/>
  <c r="I108" i="14"/>
  <c r="B108" i="14" s="1"/>
  <c r="I107" i="14"/>
  <c r="B107" i="14" s="1"/>
  <c r="I106" i="14"/>
  <c r="B106" i="14" s="1"/>
  <c r="I105" i="14"/>
  <c r="B105" i="14" s="1"/>
  <c r="I104" i="14"/>
  <c r="B104" i="14" s="1"/>
  <c r="I103" i="14"/>
  <c r="B103" i="14" s="1"/>
  <c r="I102" i="14"/>
  <c r="B102" i="14" s="1"/>
  <c r="I101" i="14"/>
  <c r="B101" i="14" s="1"/>
  <c r="I100" i="14"/>
  <c r="B100" i="14" s="1"/>
  <c r="I99" i="14"/>
  <c r="B99" i="14" s="1"/>
  <c r="I98" i="14"/>
  <c r="B98" i="14" s="1"/>
  <c r="I97" i="14"/>
  <c r="B97" i="14" s="1"/>
  <c r="I96" i="14"/>
  <c r="B96" i="14" s="1"/>
  <c r="I95" i="14"/>
  <c r="B95" i="14" s="1"/>
  <c r="I94" i="14"/>
  <c r="B94" i="14" s="1"/>
  <c r="I93" i="14"/>
  <c r="B93" i="14" s="1"/>
  <c r="I92" i="14"/>
  <c r="B92" i="14" s="1"/>
  <c r="I91" i="14"/>
  <c r="B91" i="14" s="1"/>
  <c r="I90" i="14"/>
  <c r="B90" i="14" s="1"/>
  <c r="I89" i="14"/>
  <c r="B89" i="14" s="1"/>
  <c r="I88" i="14"/>
  <c r="B88" i="14" s="1"/>
  <c r="I87" i="14"/>
  <c r="B87" i="14" s="1"/>
  <c r="I86" i="14"/>
  <c r="B86" i="14" s="1"/>
  <c r="I85" i="14"/>
  <c r="B85" i="14" s="1"/>
  <c r="I84" i="14"/>
  <c r="B84" i="14" s="1"/>
  <c r="I83" i="14"/>
  <c r="B83" i="14" s="1"/>
  <c r="I82" i="14"/>
  <c r="B82" i="14" s="1"/>
  <c r="I81" i="14"/>
  <c r="B81" i="14" s="1"/>
  <c r="I80" i="14"/>
  <c r="B80" i="14" s="1"/>
  <c r="I79" i="14"/>
  <c r="B79" i="14" s="1"/>
  <c r="I78" i="14"/>
  <c r="B78" i="14" s="1"/>
  <c r="I77" i="14"/>
  <c r="B77" i="14" s="1"/>
  <c r="I76" i="14"/>
  <c r="B76" i="14" s="1"/>
  <c r="I75" i="14"/>
  <c r="B75" i="14" s="1"/>
  <c r="I74" i="14"/>
  <c r="B74" i="14" s="1"/>
  <c r="I73" i="14"/>
  <c r="B73" i="14" s="1"/>
  <c r="I72" i="14"/>
  <c r="B72" i="14" s="1"/>
  <c r="I71" i="14"/>
  <c r="B71" i="14" s="1"/>
  <c r="I70" i="14"/>
  <c r="B70" i="14" s="1"/>
  <c r="I69" i="14"/>
  <c r="B69" i="14" s="1"/>
  <c r="I68" i="14"/>
  <c r="B68" i="14" s="1"/>
  <c r="I67" i="14"/>
  <c r="B67" i="14" s="1"/>
  <c r="I66" i="14"/>
  <c r="B66" i="14" s="1"/>
  <c r="I65" i="14"/>
  <c r="B65" i="14" s="1"/>
  <c r="I64" i="14"/>
  <c r="B64" i="14" s="1"/>
  <c r="I63" i="14"/>
  <c r="B63" i="14" s="1"/>
  <c r="I62" i="14"/>
  <c r="B62" i="14" s="1"/>
  <c r="I61" i="14"/>
  <c r="B61" i="14" s="1"/>
  <c r="I60" i="14"/>
  <c r="B60" i="14" s="1"/>
  <c r="I59" i="14"/>
  <c r="B59" i="14" s="1"/>
  <c r="I58" i="14"/>
  <c r="B58" i="14" s="1"/>
  <c r="I57" i="14"/>
  <c r="B57" i="14" s="1"/>
  <c r="I56" i="14"/>
  <c r="B56" i="14" s="1"/>
  <c r="I55" i="14"/>
  <c r="B55" i="14" s="1"/>
  <c r="I54" i="14"/>
  <c r="B54" i="14" s="1"/>
  <c r="I53" i="14"/>
  <c r="B53" i="14" s="1"/>
  <c r="I52" i="14"/>
  <c r="B52" i="14" s="1"/>
  <c r="I51" i="14"/>
  <c r="B51" i="14" s="1"/>
  <c r="I50" i="14"/>
  <c r="B50" i="14" s="1"/>
  <c r="I49" i="14"/>
  <c r="B49" i="14" s="1"/>
  <c r="I48" i="14"/>
  <c r="B48" i="14" s="1"/>
  <c r="I47" i="14"/>
  <c r="B47" i="14" s="1"/>
  <c r="I46" i="14"/>
  <c r="B46" i="14" s="1"/>
  <c r="I45" i="14"/>
  <c r="B45" i="14" s="1"/>
  <c r="I44" i="14"/>
  <c r="B44" i="14" s="1"/>
  <c r="I43" i="14"/>
  <c r="B43" i="14" s="1"/>
  <c r="I42" i="14"/>
  <c r="B42" i="14" s="1"/>
  <c r="I41" i="14"/>
  <c r="B41" i="14" s="1"/>
  <c r="I40" i="14"/>
  <c r="B40" i="14" s="1"/>
  <c r="I39" i="14"/>
  <c r="B39" i="14" s="1"/>
  <c r="I38" i="14"/>
  <c r="B38" i="14" s="1"/>
  <c r="I37" i="14"/>
  <c r="B37" i="14" s="1"/>
  <c r="I36" i="14"/>
  <c r="B36" i="14" s="1"/>
  <c r="I35" i="14"/>
  <c r="B35" i="14" s="1"/>
  <c r="I34" i="14"/>
  <c r="B34" i="14" s="1"/>
  <c r="I33" i="14"/>
  <c r="B33" i="14" s="1"/>
  <c r="I32" i="14"/>
  <c r="B32" i="14" s="1"/>
  <c r="I31" i="14"/>
  <c r="B31" i="14" s="1"/>
  <c r="I30" i="14"/>
  <c r="B30" i="14" s="1"/>
  <c r="I29" i="14"/>
  <c r="B29" i="14" s="1"/>
  <c r="I28" i="14"/>
  <c r="B28" i="14" s="1"/>
  <c r="I27" i="14"/>
  <c r="B27" i="14" s="1"/>
  <c r="I26" i="14"/>
  <c r="B26" i="14" s="1"/>
  <c r="I25" i="14"/>
  <c r="B25" i="14" s="1"/>
  <c r="I24" i="14"/>
  <c r="B24" i="14" s="1"/>
  <c r="I23" i="14"/>
  <c r="B23" i="14" s="1"/>
  <c r="I22" i="14"/>
  <c r="B22" i="14" s="1"/>
  <c r="I21" i="14"/>
  <c r="B21" i="14" s="1"/>
  <c r="I20" i="14"/>
  <c r="B20" i="14" s="1"/>
  <c r="I19" i="14"/>
  <c r="B19" i="14" s="1"/>
  <c r="I18" i="14"/>
  <c r="B18" i="14" s="1"/>
  <c r="I17" i="14"/>
  <c r="B17" i="14" s="1"/>
  <c r="I16" i="14"/>
  <c r="B16" i="14" s="1"/>
  <c r="I15" i="14"/>
  <c r="B15" i="14" s="1"/>
  <c r="I14" i="14"/>
  <c r="B14" i="14" s="1"/>
  <c r="I13" i="14"/>
  <c r="B13" i="14" s="1"/>
  <c r="I12" i="14"/>
  <c r="B12" i="14" s="1"/>
  <c r="I11" i="14"/>
  <c r="B11" i="14" s="1"/>
  <c r="I10" i="14"/>
  <c r="B10" i="14" s="1"/>
  <c r="I9" i="14"/>
  <c r="B9" i="14" s="1"/>
  <c r="I8" i="14"/>
  <c r="B8" i="14" s="1"/>
  <c r="I7" i="14"/>
  <c r="B7" i="14" s="1"/>
  <c r="I6" i="14"/>
  <c r="B6" i="14" s="1"/>
  <c r="I5" i="14"/>
  <c r="B5" i="14" s="1"/>
  <c r="I4" i="14"/>
  <c r="B4" i="14" s="1"/>
  <c r="I3" i="14"/>
  <c r="B3" i="14" s="1"/>
  <c r="I2" i="14"/>
  <c r="B2" i="14" s="1"/>
  <c r="K2001" i="13"/>
  <c r="B2001" i="13" s="1"/>
  <c r="K2000" i="13"/>
  <c r="B2000" i="13" s="1"/>
  <c r="K1999" i="13"/>
  <c r="B1999" i="13" s="1"/>
  <c r="K1998" i="13"/>
  <c r="B1998" i="13" s="1"/>
  <c r="K1997" i="13"/>
  <c r="B1997" i="13" s="1"/>
  <c r="K1996" i="13"/>
  <c r="B1996" i="13" s="1"/>
  <c r="K1995" i="13"/>
  <c r="B1995" i="13" s="1"/>
  <c r="K1994" i="13"/>
  <c r="B1994" i="13" s="1"/>
  <c r="K1993" i="13"/>
  <c r="B1993" i="13" s="1"/>
  <c r="K1992" i="13"/>
  <c r="B1992" i="13" s="1"/>
  <c r="K1991" i="13"/>
  <c r="B1991" i="13" s="1"/>
  <c r="K1990" i="13"/>
  <c r="B1990" i="13" s="1"/>
  <c r="K1989" i="13"/>
  <c r="B1989" i="13" s="1"/>
  <c r="K1988" i="13"/>
  <c r="B1988" i="13" s="1"/>
  <c r="K1987" i="13"/>
  <c r="B1987" i="13" s="1"/>
  <c r="K1986" i="13"/>
  <c r="B1986" i="13" s="1"/>
  <c r="K1985" i="13"/>
  <c r="B1985" i="13" s="1"/>
  <c r="K1984" i="13"/>
  <c r="B1984" i="13" s="1"/>
  <c r="K1983" i="13"/>
  <c r="B1983" i="13" s="1"/>
  <c r="K1982" i="13"/>
  <c r="B1982" i="13" s="1"/>
  <c r="K1981" i="13"/>
  <c r="B1981" i="13" s="1"/>
  <c r="K1980" i="13"/>
  <c r="B1980" i="13" s="1"/>
  <c r="K1979" i="13"/>
  <c r="B1979" i="13" s="1"/>
  <c r="K1978" i="13"/>
  <c r="B1978" i="13" s="1"/>
  <c r="K1977" i="13"/>
  <c r="B1977" i="13" s="1"/>
  <c r="K1976" i="13"/>
  <c r="B1976" i="13" s="1"/>
  <c r="K1975" i="13"/>
  <c r="B1975" i="13" s="1"/>
  <c r="K1974" i="13"/>
  <c r="B1974" i="13" s="1"/>
  <c r="K1973" i="13"/>
  <c r="B1973" i="13" s="1"/>
  <c r="K1972" i="13"/>
  <c r="B1972" i="13" s="1"/>
  <c r="K1971" i="13"/>
  <c r="B1971" i="13" s="1"/>
  <c r="K1970" i="13"/>
  <c r="B1970" i="13" s="1"/>
  <c r="K1969" i="13"/>
  <c r="B1969" i="13" s="1"/>
  <c r="K1968" i="13"/>
  <c r="B1968" i="13" s="1"/>
  <c r="K1967" i="13"/>
  <c r="B1967" i="13" s="1"/>
  <c r="K1966" i="13"/>
  <c r="B1966" i="13" s="1"/>
  <c r="K1965" i="13"/>
  <c r="B1965" i="13" s="1"/>
  <c r="K1964" i="13"/>
  <c r="B1964" i="13" s="1"/>
  <c r="K1963" i="13"/>
  <c r="B1963" i="13" s="1"/>
  <c r="K1962" i="13"/>
  <c r="B1962" i="13" s="1"/>
  <c r="K1961" i="13"/>
  <c r="B1961" i="13" s="1"/>
  <c r="K1960" i="13"/>
  <c r="B1960" i="13" s="1"/>
  <c r="K1959" i="13"/>
  <c r="B1959" i="13" s="1"/>
  <c r="K1958" i="13"/>
  <c r="B1958" i="13" s="1"/>
  <c r="K1957" i="13"/>
  <c r="B1957" i="13" s="1"/>
  <c r="K1956" i="13"/>
  <c r="B1956" i="13" s="1"/>
  <c r="K1955" i="13"/>
  <c r="B1955" i="13" s="1"/>
  <c r="K1954" i="13"/>
  <c r="B1954" i="13" s="1"/>
  <c r="K1953" i="13"/>
  <c r="B1953" i="13" s="1"/>
  <c r="K1952" i="13"/>
  <c r="B1952" i="13" s="1"/>
  <c r="K1951" i="13"/>
  <c r="B1951" i="13" s="1"/>
  <c r="K1950" i="13"/>
  <c r="B1950" i="13" s="1"/>
  <c r="K1949" i="13"/>
  <c r="B1949" i="13" s="1"/>
  <c r="K1948" i="13"/>
  <c r="B1948" i="13" s="1"/>
  <c r="K1947" i="13"/>
  <c r="B1947" i="13" s="1"/>
  <c r="K1946" i="13"/>
  <c r="B1946" i="13" s="1"/>
  <c r="K1945" i="13"/>
  <c r="B1945" i="13" s="1"/>
  <c r="K1944" i="13"/>
  <c r="B1944" i="13" s="1"/>
  <c r="K1943" i="13"/>
  <c r="B1943" i="13" s="1"/>
  <c r="K1942" i="13"/>
  <c r="B1942" i="13" s="1"/>
  <c r="K1941" i="13"/>
  <c r="B1941" i="13" s="1"/>
  <c r="K1940" i="13"/>
  <c r="B1940" i="13" s="1"/>
  <c r="K1939" i="13"/>
  <c r="B1939" i="13" s="1"/>
  <c r="K1938" i="13"/>
  <c r="B1938" i="13" s="1"/>
  <c r="K1937" i="13"/>
  <c r="B1937" i="13" s="1"/>
  <c r="K1936" i="13"/>
  <c r="B1936" i="13" s="1"/>
  <c r="K1935" i="13"/>
  <c r="B1935" i="13" s="1"/>
  <c r="K1934" i="13"/>
  <c r="B1934" i="13" s="1"/>
  <c r="K1933" i="13"/>
  <c r="B1933" i="13" s="1"/>
  <c r="K1932" i="13"/>
  <c r="B1932" i="13" s="1"/>
  <c r="K1931" i="13"/>
  <c r="B1931" i="13" s="1"/>
  <c r="K1930" i="13"/>
  <c r="B1930" i="13" s="1"/>
  <c r="K1929" i="13"/>
  <c r="B1929" i="13" s="1"/>
  <c r="K1928" i="13"/>
  <c r="B1928" i="13" s="1"/>
  <c r="K1927" i="13"/>
  <c r="B1927" i="13" s="1"/>
  <c r="K1926" i="13"/>
  <c r="B1926" i="13" s="1"/>
  <c r="K1925" i="13"/>
  <c r="B1925" i="13" s="1"/>
  <c r="K1924" i="13"/>
  <c r="B1924" i="13" s="1"/>
  <c r="K1923" i="13"/>
  <c r="B1923" i="13" s="1"/>
  <c r="K1922" i="13"/>
  <c r="B1922" i="13" s="1"/>
  <c r="K1921" i="13"/>
  <c r="B1921" i="13" s="1"/>
  <c r="K1920" i="13"/>
  <c r="B1920" i="13" s="1"/>
  <c r="K1919" i="13"/>
  <c r="B1919" i="13" s="1"/>
  <c r="K1918" i="13"/>
  <c r="B1918" i="13" s="1"/>
  <c r="K1917" i="13"/>
  <c r="B1917" i="13" s="1"/>
  <c r="K1916" i="13"/>
  <c r="B1916" i="13" s="1"/>
  <c r="K1915" i="13"/>
  <c r="B1915" i="13" s="1"/>
  <c r="K1914" i="13"/>
  <c r="B1914" i="13" s="1"/>
  <c r="K1913" i="13"/>
  <c r="B1913" i="13" s="1"/>
  <c r="K1912" i="13"/>
  <c r="B1912" i="13" s="1"/>
  <c r="K1911" i="13"/>
  <c r="B1911" i="13" s="1"/>
  <c r="K1910" i="13"/>
  <c r="B1910" i="13" s="1"/>
  <c r="K1909" i="13"/>
  <c r="B1909" i="13" s="1"/>
  <c r="K1908" i="13"/>
  <c r="B1908" i="13" s="1"/>
  <c r="K1907" i="13"/>
  <c r="B1907" i="13" s="1"/>
  <c r="K1906" i="13"/>
  <c r="B1906" i="13" s="1"/>
  <c r="K1905" i="13"/>
  <c r="B1905" i="13" s="1"/>
  <c r="K1904" i="13"/>
  <c r="B1904" i="13" s="1"/>
  <c r="K1903" i="13"/>
  <c r="B1903" i="13" s="1"/>
  <c r="K1902" i="13"/>
  <c r="B1902" i="13" s="1"/>
  <c r="K1901" i="13"/>
  <c r="B1901" i="13" s="1"/>
  <c r="K1900" i="13"/>
  <c r="B1900" i="13" s="1"/>
  <c r="K1899" i="13"/>
  <c r="B1899" i="13" s="1"/>
  <c r="K1898" i="13"/>
  <c r="B1898" i="13" s="1"/>
  <c r="K1897" i="13"/>
  <c r="B1897" i="13" s="1"/>
  <c r="K1896" i="13"/>
  <c r="B1896" i="13" s="1"/>
  <c r="K1895" i="13"/>
  <c r="B1895" i="13" s="1"/>
  <c r="K1894" i="13"/>
  <c r="B1894" i="13" s="1"/>
  <c r="K1893" i="13"/>
  <c r="B1893" i="13" s="1"/>
  <c r="K1892" i="13"/>
  <c r="B1892" i="13" s="1"/>
  <c r="K1891" i="13"/>
  <c r="B1891" i="13" s="1"/>
  <c r="K1890" i="13"/>
  <c r="B1890" i="13" s="1"/>
  <c r="K1889" i="13"/>
  <c r="B1889" i="13" s="1"/>
  <c r="K1888" i="13"/>
  <c r="B1888" i="13" s="1"/>
  <c r="K1887" i="13"/>
  <c r="B1887" i="13" s="1"/>
  <c r="K1886" i="13"/>
  <c r="B1886" i="13" s="1"/>
  <c r="K1885" i="13"/>
  <c r="B1885" i="13" s="1"/>
  <c r="K1884" i="13"/>
  <c r="B1884" i="13" s="1"/>
  <c r="K1883" i="13"/>
  <c r="B1883" i="13" s="1"/>
  <c r="K1882" i="13"/>
  <c r="B1882" i="13" s="1"/>
  <c r="K1881" i="13"/>
  <c r="B1881" i="13" s="1"/>
  <c r="K1880" i="13"/>
  <c r="B1880" i="13" s="1"/>
  <c r="K1879" i="13"/>
  <c r="B1879" i="13" s="1"/>
  <c r="K1878" i="13"/>
  <c r="B1878" i="13" s="1"/>
  <c r="K1877" i="13"/>
  <c r="B1877" i="13" s="1"/>
  <c r="K1876" i="13"/>
  <c r="B1876" i="13" s="1"/>
  <c r="K1875" i="13"/>
  <c r="B1875" i="13" s="1"/>
  <c r="K1874" i="13"/>
  <c r="B1874" i="13" s="1"/>
  <c r="K1873" i="13"/>
  <c r="B1873" i="13" s="1"/>
  <c r="K1872" i="13"/>
  <c r="B1872" i="13" s="1"/>
  <c r="K1871" i="13"/>
  <c r="B1871" i="13" s="1"/>
  <c r="K1870" i="13"/>
  <c r="B1870" i="13" s="1"/>
  <c r="K1869" i="13"/>
  <c r="B1869" i="13" s="1"/>
  <c r="K1868" i="13"/>
  <c r="B1868" i="13" s="1"/>
  <c r="K1867" i="13"/>
  <c r="B1867" i="13" s="1"/>
  <c r="K1866" i="13"/>
  <c r="B1866" i="13" s="1"/>
  <c r="K1865" i="13"/>
  <c r="B1865" i="13" s="1"/>
  <c r="K1864" i="13"/>
  <c r="B1864" i="13" s="1"/>
  <c r="K1863" i="13"/>
  <c r="B1863" i="13" s="1"/>
  <c r="K1862" i="13"/>
  <c r="B1862" i="13" s="1"/>
  <c r="K1861" i="13"/>
  <c r="B1861" i="13" s="1"/>
  <c r="K1860" i="13"/>
  <c r="B1860" i="13" s="1"/>
  <c r="K1859" i="13"/>
  <c r="B1859" i="13" s="1"/>
  <c r="K1858" i="13"/>
  <c r="B1858" i="13" s="1"/>
  <c r="K1857" i="13"/>
  <c r="B1857" i="13" s="1"/>
  <c r="K1856" i="13"/>
  <c r="B1856" i="13" s="1"/>
  <c r="K1855" i="13"/>
  <c r="B1855" i="13" s="1"/>
  <c r="K1854" i="13"/>
  <c r="B1854" i="13" s="1"/>
  <c r="K1853" i="13"/>
  <c r="B1853" i="13" s="1"/>
  <c r="K1852" i="13"/>
  <c r="B1852" i="13" s="1"/>
  <c r="K1851" i="13"/>
  <c r="B1851" i="13" s="1"/>
  <c r="K1850" i="13"/>
  <c r="B1850" i="13" s="1"/>
  <c r="K1849" i="13"/>
  <c r="B1849" i="13" s="1"/>
  <c r="K1848" i="13"/>
  <c r="B1848" i="13" s="1"/>
  <c r="K1847" i="13"/>
  <c r="B1847" i="13" s="1"/>
  <c r="K1846" i="13"/>
  <c r="B1846" i="13" s="1"/>
  <c r="K1845" i="13"/>
  <c r="B1845" i="13" s="1"/>
  <c r="K1844" i="13"/>
  <c r="B1844" i="13" s="1"/>
  <c r="K1843" i="13"/>
  <c r="B1843" i="13" s="1"/>
  <c r="K1842" i="13"/>
  <c r="B1842" i="13" s="1"/>
  <c r="K1841" i="13"/>
  <c r="B1841" i="13" s="1"/>
  <c r="K1840" i="13"/>
  <c r="B1840" i="13" s="1"/>
  <c r="K1839" i="13"/>
  <c r="B1839" i="13" s="1"/>
  <c r="K1838" i="13"/>
  <c r="B1838" i="13" s="1"/>
  <c r="K1837" i="13"/>
  <c r="B1837" i="13" s="1"/>
  <c r="K1836" i="13"/>
  <c r="B1836" i="13" s="1"/>
  <c r="K1835" i="13"/>
  <c r="B1835" i="13" s="1"/>
  <c r="K1834" i="13"/>
  <c r="B1834" i="13" s="1"/>
  <c r="K1833" i="13"/>
  <c r="B1833" i="13" s="1"/>
  <c r="K1832" i="13"/>
  <c r="B1832" i="13" s="1"/>
  <c r="K1831" i="13"/>
  <c r="B1831" i="13" s="1"/>
  <c r="K1830" i="13"/>
  <c r="B1830" i="13" s="1"/>
  <c r="K1829" i="13"/>
  <c r="B1829" i="13" s="1"/>
  <c r="K1828" i="13"/>
  <c r="B1828" i="13" s="1"/>
  <c r="K1827" i="13"/>
  <c r="B1827" i="13" s="1"/>
  <c r="K1826" i="13"/>
  <c r="B1826" i="13" s="1"/>
  <c r="K1825" i="13"/>
  <c r="B1825" i="13" s="1"/>
  <c r="K1824" i="13"/>
  <c r="B1824" i="13" s="1"/>
  <c r="K1823" i="13"/>
  <c r="B1823" i="13" s="1"/>
  <c r="K1822" i="13"/>
  <c r="B1822" i="13" s="1"/>
  <c r="K1821" i="13"/>
  <c r="B1821" i="13" s="1"/>
  <c r="K1820" i="13"/>
  <c r="B1820" i="13" s="1"/>
  <c r="K1819" i="13"/>
  <c r="B1819" i="13" s="1"/>
  <c r="K1818" i="13"/>
  <c r="B1818" i="13" s="1"/>
  <c r="K1817" i="13"/>
  <c r="B1817" i="13" s="1"/>
  <c r="K1816" i="13"/>
  <c r="B1816" i="13" s="1"/>
  <c r="K1815" i="13"/>
  <c r="B1815" i="13" s="1"/>
  <c r="K1814" i="13"/>
  <c r="B1814" i="13" s="1"/>
  <c r="K1813" i="13"/>
  <c r="B1813" i="13" s="1"/>
  <c r="K1812" i="13"/>
  <c r="B1812" i="13" s="1"/>
  <c r="K1811" i="13"/>
  <c r="B1811" i="13" s="1"/>
  <c r="K1810" i="13"/>
  <c r="B1810" i="13" s="1"/>
  <c r="K1809" i="13"/>
  <c r="B1809" i="13" s="1"/>
  <c r="K1808" i="13"/>
  <c r="B1808" i="13" s="1"/>
  <c r="K1807" i="13"/>
  <c r="B1807" i="13" s="1"/>
  <c r="K1806" i="13"/>
  <c r="B1806" i="13" s="1"/>
  <c r="K1805" i="13"/>
  <c r="B1805" i="13" s="1"/>
  <c r="K1804" i="13"/>
  <c r="B1804" i="13" s="1"/>
  <c r="K1803" i="13"/>
  <c r="B1803" i="13" s="1"/>
  <c r="K1802" i="13"/>
  <c r="B1802" i="13" s="1"/>
  <c r="K1801" i="13"/>
  <c r="B1801" i="13" s="1"/>
  <c r="K1800" i="13"/>
  <c r="B1800" i="13" s="1"/>
  <c r="K1799" i="13"/>
  <c r="B1799" i="13" s="1"/>
  <c r="K1798" i="13"/>
  <c r="B1798" i="13" s="1"/>
  <c r="K1797" i="13"/>
  <c r="B1797" i="13" s="1"/>
  <c r="K1796" i="13"/>
  <c r="B1796" i="13" s="1"/>
  <c r="K1795" i="13"/>
  <c r="B1795" i="13" s="1"/>
  <c r="K1794" i="13"/>
  <c r="B1794" i="13" s="1"/>
  <c r="K1793" i="13"/>
  <c r="B1793" i="13" s="1"/>
  <c r="K1792" i="13"/>
  <c r="B1792" i="13" s="1"/>
  <c r="K1791" i="13"/>
  <c r="B1791" i="13" s="1"/>
  <c r="K1790" i="13"/>
  <c r="B1790" i="13" s="1"/>
  <c r="K1789" i="13"/>
  <c r="B1789" i="13" s="1"/>
  <c r="K1788" i="13"/>
  <c r="B1788" i="13" s="1"/>
  <c r="K1787" i="13"/>
  <c r="B1787" i="13" s="1"/>
  <c r="K1786" i="13"/>
  <c r="B1786" i="13" s="1"/>
  <c r="K1785" i="13"/>
  <c r="B1785" i="13" s="1"/>
  <c r="K1784" i="13"/>
  <c r="B1784" i="13" s="1"/>
  <c r="K1783" i="13"/>
  <c r="B1783" i="13" s="1"/>
  <c r="K1782" i="13"/>
  <c r="B1782" i="13" s="1"/>
  <c r="K1781" i="13"/>
  <c r="B1781" i="13" s="1"/>
  <c r="K1780" i="13"/>
  <c r="B1780" i="13" s="1"/>
  <c r="K1779" i="13"/>
  <c r="B1779" i="13" s="1"/>
  <c r="K1778" i="13"/>
  <c r="B1778" i="13" s="1"/>
  <c r="K1777" i="13"/>
  <c r="B1777" i="13" s="1"/>
  <c r="K1776" i="13"/>
  <c r="B1776" i="13" s="1"/>
  <c r="K1775" i="13"/>
  <c r="B1775" i="13" s="1"/>
  <c r="K1774" i="13"/>
  <c r="B1774" i="13" s="1"/>
  <c r="K1773" i="13"/>
  <c r="B1773" i="13" s="1"/>
  <c r="K1772" i="13"/>
  <c r="B1772" i="13" s="1"/>
  <c r="K1771" i="13"/>
  <c r="B1771" i="13" s="1"/>
  <c r="K1770" i="13"/>
  <c r="B1770" i="13" s="1"/>
  <c r="K1769" i="13"/>
  <c r="B1769" i="13" s="1"/>
  <c r="K1768" i="13"/>
  <c r="B1768" i="13" s="1"/>
  <c r="K1767" i="13"/>
  <c r="B1767" i="13" s="1"/>
  <c r="K1766" i="13"/>
  <c r="B1766" i="13" s="1"/>
  <c r="K1765" i="13"/>
  <c r="B1765" i="13" s="1"/>
  <c r="K1764" i="13"/>
  <c r="B1764" i="13" s="1"/>
  <c r="K1763" i="13"/>
  <c r="B1763" i="13" s="1"/>
  <c r="K1762" i="13"/>
  <c r="B1762" i="13" s="1"/>
  <c r="K1761" i="13"/>
  <c r="B1761" i="13" s="1"/>
  <c r="K1760" i="13"/>
  <c r="B1760" i="13" s="1"/>
  <c r="K1759" i="13"/>
  <c r="B1759" i="13" s="1"/>
  <c r="K1758" i="13"/>
  <c r="B1758" i="13" s="1"/>
  <c r="K1757" i="13"/>
  <c r="B1757" i="13" s="1"/>
  <c r="K1756" i="13"/>
  <c r="B1756" i="13" s="1"/>
  <c r="K1755" i="13"/>
  <c r="B1755" i="13" s="1"/>
  <c r="K1754" i="13"/>
  <c r="B1754" i="13" s="1"/>
  <c r="K1753" i="13"/>
  <c r="B1753" i="13" s="1"/>
  <c r="K1752" i="13"/>
  <c r="B1752" i="13" s="1"/>
  <c r="K1751" i="13"/>
  <c r="B1751" i="13" s="1"/>
  <c r="K1750" i="13"/>
  <c r="B1750" i="13" s="1"/>
  <c r="K1749" i="13"/>
  <c r="B1749" i="13" s="1"/>
  <c r="K1748" i="13"/>
  <c r="B1748" i="13" s="1"/>
  <c r="K1747" i="13"/>
  <c r="B1747" i="13" s="1"/>
  <c r="K1746" i="13"/>
  <c r="B1746" i="13" s="1"/>
  <c r="K1745" i="13"/>
  <c r="B1745" i="13" s="1"/>
  <c r="K1744" i="13"/>
  <c r="B1744" i="13" s="1"/>
  <c r="K1743" i="13"/>
  <c r="B1743" i="13" s="1"/>
  <c r="K1742" i="13"/>
  <c r="B1742" i="13" s="1"/>
  <c r="K1741" i="13"/>
  <c r="B1741" i="13" s="1"/>
  <c r="K1740" i="13"/>
  <c r="B1740" i="13" s="1"/>
  <c r="K1739" i="13"/>
  <c r="B1739" i="13" s="1"/>
  <c r="K1738" i="13"/>
  <c r="B1738" i="13" s="1"/>
  <c r="K1737" i="13"/>
  <c r="B1737" i="13" s="1"/>
  <c r="K1736" i="13"/>
  <c r="B1736" i="13" s="1"/>
  <c r="K1735" i="13"/>
  <c r="B1735" i="13" s="1"/>
  <c r="K1734" i="13"/>
  <c r="B1734" i="13" s="1"/>
  <c r="K1733" i="13"/>
  <c r="B1733" i="13" s="1"/>
  <c r="K1732" i="13"/>
  <c r="B1732" i="13" s="1"/>
  <c r="K1731" i="13"/>
  <c r="B1731" i="13" s="1"/>
  <c r="K1730" i="13"/>
  <c r="B1730" i="13" s="1"/>
  <c r="K1729" i="13"/>
  <c r="B1729" i="13" s="1"/>
  <c r="K1728" i="13"/>
  <c r="B1728" i="13" s="1"/>
  <c r="K1727" i="13"/>
  <c r="B1727" i="13" s="1"/>
  <c r="K1726" i="13"/>
  <c r="B1726" i="13" s="1"/>
  <c r="K1725" i="13"/>
  <c r="B1725" i="13" s="1"/>
  <c r="K1724" i="13"/>
  <c r="B1724" i="13" s="1"/>
  <c r="K1723" i="13"/>
  <c r="B1723" i="13" s="1"/>
  <c r="K1722" i="13"/>
  <c r="B1722" i="13" s="1"/>
  <c r="K1721" i="13"/>
  <c r="B1721" i="13" s="1"/>
  <c r="K1720" i="13"/>
  <c r="B1720" i="13" s="1"/>
  <c r="K1719" i="13"/>
  <c r="B1719" i="13" s="1"/>
  <c r="K1718" i="13"/>
  <c r="B1718" i="13" s="1"/>
  <c r="K1717" i="13"/>
  <c r="B1717" i="13" s="1"/>
  <c r="K1716" i="13"/>
  <c r="B1716" i="13" s="1"/>
  <c r="K1715" i="13"/>
  <c r="B1715" i="13" s="1"/>
  <c r="K1714" i="13"/>
  <c r="B1714" i="13" s="1"/>
  <c r="K1713" i="13"/>
  <c r="B1713" i="13" s="1"/>
  <c r="K1712" i="13"/>
  <c r="B1712" i="13" s="1"/>
  <c r="K1711" i="13"/>
  <c r="B1711" i="13" s="1"/>
  <c r="K1710" i="13"/>
  <c r="B1710" i="13" s="1"/>
  <c r="K1709" i="13"/>
  <c r="B1709" i="13" s="1"/>
  <c r="K1708" i="13"/>
  <c r="B1708" i="13" s="1"/>
  <c r="K1707" i="13"/>
  <c r="B1707" i="13" s="1"/>
  <c r="K1706" i="13"/>
  <c r="B1706" i="13" s="1"/>
  <c r="K1705" i="13"/>
  <c r="B1705" i="13" s="1"/>
  <c r="K1704" i="13"/>
  <c r="B1704" i="13" s="1"/>
  <c r="K1703" i="13"/>
  <c r="B1703" i="13" s="1"/>
  <c r="K1702" i="13"/>
  <c r="B1702" i="13" s="1"/>
  <c r="K1701" i="13"/>
  <c r="B1701" i="13" s="1"/>
  <c r="K1700" i="13"/>
  <c r="B1700" i="13" s="1"/>
  <c r="K1699" i="13"/>
  <c r="B1699" i="13" s="1"/>
  <c r="K1698" i="13"/>
  <c r="B1698" i="13" s="1"/>
  <c r="K1697" i="13"/>
  <c r="B1697" i="13" s="1"/>
  <c r="K1696" i="13"/>
  <c r="B1696" i="13" s="1"/>
  <c r="K1695" i="13"/>
  <c r="B1695" i="13" s="1"/>
  <c r="K1694" i="13"/>
  <c r="B1694" i="13" s="1"/>
  <c r="K1693" i="13"/>
  <c r="B1693" i="13" s="1"/>
  <c r="K1692" i="13"/>
  <c r="B1692" i="13" s="1"/>
  <c r="K1691" i="13"/>
  <c r="B1691" i="13" s="1"/>
  <c r="K1690" i="13"/>
  <c r="B1690" i="13" s="1"/>
  <c r="K1689" i="13"/>
  <c r="B1689" i="13" s="1"/>
  <c r="K1688" i="13"/>
  <c r="B1688" i="13" s="1"/>
  <c r="K1687" i="13"/>
  <c r="B1687" i="13" s="1"/>
  <c r="K1686" i="13"/>
  <c r="B1686" i="13" s="1"/>
  <c r="K1685" i="13"/>
  <c r="B1685" i="13" s="1"/>
  <c r="K1684" i="13"/>
  <c r="B1684" i="13" s="1"/>
  <c r="K1683" i="13"/>
  <c r="B1683" i="13" s="1"/>
  <c r="K1682" i="13"/>
  <c r="B1682" i="13" s="1"/>
  <c r="K1681" i="13"/>
  <c r="B1681" i="13" s="1"/>
  <c r="K1680" i="13"/>
  <c r="B1680" i="13" s="1"/>
  <c r="K1679" i="13"/>
  <c r="B1679" i="13" s="1"/>
  <c r="K1678" i="13"/>
  <c r="B1678" i="13" s="1"/>
  <c r="K1677" i="13"/>
  <c r="B1677" i="13" s="1"/>
  <c r="K1676" i="13"/>
  <c r="B1676" i="13" s="1"/>
  <c r="K1675" i="13"/>
  <c r="B1675" i="13" s="1"/>
  <c r="K1674" i="13"/>
  <c r="B1674" i="13" s="1"/>
  <c r="K1673" i="13"/>
  <c r="B1673" i="13" s="1"/>
  <c r="K1672" i="13"/>
  <c r="B1672" i="13" s="1"/>
  <c r="K1671" i="13"/>
  <c r="B1671" i="13" s="1"/>
  <c r="K1670" i="13"/>
  <c r="B1670" i="13" s="1"/>
  <c r="K1669" i="13"/>
  <c r="B1669" i="13" s="1"/>
  <c r="K1668" i="13"/>
  <c r="B1668" i="13" s="1"/>
  <c r="K1667" i="13"/>
  <c r="B1667" i="13" s="1"/>
  <c r="K1666" i="13"/>
  <c r="B1666" i="13" s="1"/>
  <c r="K1665" i="13"/>
  <c r="B1665" i="13" s="1"/>
  <c r="K1664" i="13"/>
  <c r="B1664" i="13" s="1"/>
  <c r="K1663" i="13"/>
  <c r="B1663" i="13" s="1"/>
  <c r="K1662" i="13"/>
  <c r="B1662" i="13" s="1"/>
  <c r="K1661" i="13"/>
  <c r="B1661" i="13" s="1"/>
  <c r="K1660" i="13"/>
  <c r="B1660" i="13" s="1"/>
  <c r="K1659" i="13"/>
  <c r="B1659" i="13" s="1"/>
  <c r="K1658" i="13"/>
  <c r="B1658" i="13" s="1"/>
  <c r="K1657" i="13"/>
  <c r="B1657" i="13" s="1"/>
  <c r="K1656" i="13"/>
  <c r="B1656" i="13" s="1"/>
  <c r="K1655" i="13"/>
  <c r="B1655" i="13" s="1"/>
  <c r="K1654" i="13"/>
  <c r="B1654" i="13" s="1"/>
  <c r="K1653" i="13"/>
  <c r="B1653" i="13" s="1"/>
  <c r="K1652" i="13"/>
  <c r="B1652" i="13" s="1"/>
  <c r="K1651" i="13"/>
  <c r="B1651" i="13" s="1"/>
  <c r="K1650" i="13"/>
  <c r="B1650" i="13" s="1"/>
  <c r="K1649" i="13"/>
  <c r="B1649" i="13" s="1"/>
  <c r="K1648" i="13"/>
  <c r="B1648" i="13" s="1"/>
  <c r="K1647" i="13"/>
  <c r="B1647" i="13" s="1"/>
  <c r="K1646" i="13"/>
  <c r="B1646" i="13" s="1"/>
  <c r="K1645" i="13"/>
  <c r="B1645" i="13" s="1"/>
  <c r="K1644" i="13"/>
  <c r="B1644" i="13" s="1"/>
  <c r="K1643" i="13"/>
  <c r="B1643" i="13" s="1"/>
  <c r="K1642" i="13"/>
  <c r="B1642" i="13" s="1"/>
  <c r="K1641" i="13"/>
  <c r="B1641" i="13" s="1"/>
  <c r="K1640" i="13"/>
  <c r="B1640" i="13" s="1"/>
  <c r="K1639" i="13"/>
  <c r="B1639" i="13" s="1"/>
  <c r="K1638" i="13"/>
  <c r="B1638" i="13" s="1"/>
  <c r="K1637" i="13"/>
  <c r="B1637" i="13" s="1"/>
  <c r="K1636" i="13"/>
  <c r="B1636" i="13" s="1"/>
  <c r="K1635" i="13"/>
  <c r="B1635" i="13" s="1"/>
  <c r="K1634" i="13"/>
  <c r="B1634" i="13" s="1"/>
  <c r="K1633" i="13"/>
  <c r="B1633" i="13" s="1"/>
  <c r="K1632" i="13"/>
  <c r="B1632" i="13" s="1"/>
  <c r="K1631" i="13"/>
  <c r="B1631" i="13" s="1"/>
  <c r="K1630" i="13"/>
  <c r="B1630" i="13" s="1"/>
  <c r="K1629" i="13"/>
  <c r="B1629" i="13" s="1"/>
  <c r="K1628" i="13"/>
  <c r="B1628" i="13" s="1"/>
  <c r="K1627" i="13"/>
  <c r="B1627" i="13" s="1"/>
  <c r="K1626" i="13"/>
  <c r="B1626" i="13" s="1"/>
  <c r="K1625" i="13"/>
  <c r="B1625" i="13" s="1"/>
  <c r="K1624" i="13"/>
  <c r="B1624" i="13" s="1"/>
  <c r="K1623" i="13"/>
  <c r="B1623" i="13" s="1"/>
  <c r="K1622" i="13"/>
  <c r="B1622" i="13" s="1"/>
  <c r="K1621" i="13"/>
  <c r="B1621" i="13" s="1"/>
  <c r="K1620" i="13"/>
  <c r="B1620" i="13" s="1"/>
  <c r="K1619" i="13"/>
  <c r="B1619" i="13" s="1"/>
  <c r="K1618" i="13"/>
  <c r="B1618" i="13" s="1"/>
  <c r="K1617" i="13"/>
  <c r="B1617" i="13" s="1"/>
  <c r="K1616" i="13"/>
  <c r="B1616" i="13" s="1"/>
  <c r="K1615" i="13"/>
  <c r="B1615" i="13" s="1"/>
  <c r="K1614" i="13"/>
  <c r="B1614" i="13" s="1"/>
  <c r="K1613" i="13"/>
  <c r="B1613" i="13" s="1"/>
  <c r="K1612" i="13"/>
  <c r="B1612" i="13" s="1"/>
  <c r="K1611" i="13"/>
  <c r="B1611" i="13" s="1"/>
  <c r="K1610" i="13"/>
  <c r="B1610" i="13" s="1"/>
  <c r="K1609" i="13"/>
  <c r="B1609" i="13" s="1"/>
  <c r="K1608" i="13"/>
  <c r="B1608" i="13" s="1"/>
  <c r="K1607" i="13"/>
  <c r="B1607" i="13" s="1"/>
  <c r="K1606" i="13"/>
  <c r="B1606" i="13" s="1"/>
  <c r="K1605" i="13"/>
  <c r="B1605" i="13" s="1"/>
  <c r="K1604" i="13"/>
  <c r="B1604" i="13" s="1"/>
  <c r="K1603" i="13"/>
  <c r="B1603" i="13" s="1"/>
  <c r="K1602" i="13"/>
  <c r="B1602" i="13" s="1"/>
  <c r="K1601" i="13"/>
  <c r="B1601" i="13" s="1"/>
  <c r="K1600" i="13"/>
  <c r="B1600" i="13" s="1"/>
  <c r="K1599" i="13"/>
  <c r="B1599" i="13" s="1"/>
  <c r="K1598" i="13"/>
  <c r="B1598" i="13" s="1"/>
  <c r="K1597" i="13"/>
  <c r="B1597" i="13" s="1"/>
  <c r="K1596" i="13"/>
  <c r="B1596" i="13" s="1"/>
  <c r="K1595" i="13"/>
  <c r="B1595" i="13" s="1"/>
  <c r="K1594" i="13"/>
  <c r="B1594" i="13" s="1"/>
  <c r="K1593" i="13"/>
  <c r="B1593" i="13" s="1"/>
  <c r="K1592" i="13"/>
  <c r="B1592" i="13" s="1"/>
  <c r="K1591" i="13"/>
  <c r="B1591" i="13" s="1"/>
  <c r="K1590" i="13"/>
  <c r="B1590" i="13" s="1"/>
  <c r="K1589" i="13"/>
  <c r="B1589" i="13" s="1"/>
  <c r="K1588" i="13"/>
  <c r="B1588" i="13" s="1"/>
  <c r="K1587" i="13"/>
  <c r="B1587" i="13" s="1"/>
  <c r="K1586" i="13"/>
  <c r="B1586" i="13" s="1"/>
  <c r="K1585" i="13"/>
  <c r="B1585" i="13" s="1"/>
  <c r="K1584" i="13"/>
  <c r="B1584" i="13" s="1"/>
  <c r="K1583" i="13"/>
  <c r="B1583" i="13" s="1"/>
  <c r="K1582" i="13"/>
  <c r="B1582" i="13" s="1"/>
  <c r="K1581" i="13"/>
  <c r="B1581" i="13" s="1"/>
  <c r="K1580" i="13"/>
  <c r="B1580" i="13" s="1"/>
  <c r="K1579" i="13"/>
  <c r="B1579" i="13" s="1"/>
  <c r="K1578" i="13"/>
  <c r="B1578" i="13" s="1"/>
  <c r="K1577" i="13"/>
  <c r="B1577" i="13" s="1"/>
  <c r="K1576" i="13"/>
  <c r="B1576" i="13" s="1"/>
  <c r="K1575" i="13"/>
  <c r="B1575" i="13" s="1"/>
  <c r="K1574" i="13"/>
  <c r="B1574" i="13" s="1"/>
  <c r="K1573" i="13"/>
  <c r="B1573" i="13" s="1"/>
  <c r="K1572" i="13"/>
  <c r="B1572" i="13" s="1"/>
  <c r="K1571" i="13"/>
  <c r="B1571" i="13" s="1"/>
  <c r="K1570" i="13"/>
  <c r="B1570" i="13" s="1"/>
  <c r="K1569" i="13"/>
  <c r="B1569" i="13" s="1"/>
  <c r="K1568" i="13"/>
  <c r="B1568" i="13" s="1"/>
  <c r="K1567" i="13"/>
  <c r="B1567" i="13" s="1"/>
  <c r="K1566" i="13"/>
  <c r="B1566" i="13" s="1"/>
  <c r="K1565" i="13"/>
  <c r="B1565" i="13" s="1"/>
  <c r="K1564" i="13"/>
  <c r="B1564" i="13" s="1"/>
  <c r="K1563" i="13"/>
  <c r="B1563" i="13" s="1"/>
  <c r="K1562" i="13"/>
  <c r="B1562" i="13" s="1"/>
  <c r="K1561" i="13"/>
  <c r="B1561" i="13" s="1"/>
  <c r="K1560" i="13"/>
  <c r="B1560" i="13" s="1"/>
  <c r="K1559" i="13"/>
  <c r="B1559" i="13" s="1"/>
  <c r="K1558" i="13"/>
  <c r="B1558" i="13" s="1"/>
  <c r="K1557" i="13"/>
  <c r="B1557" i="13" s="1"/>
  <c r="K1556" i="13"/>
  <c r="B1556" i="13" s="1"/>
  <c r="K1555" i="13"/>
  <c r="B1555" i="13" s="1"/>
  <c r="K1554" i="13"/>
  <c r="B1554" i="13" s="1"/>
  <c r="K1553" i="13"/>
  <c r="B1553" i="13" s="1"/>
  <c r="K1552" i="13"/>
  <c r="B1552" i="13" s="1"/>
  <c r="K1551" i="13"/>
  <c r="B1551" i="13" s="1"/>
  <c r="K1550" i="13"/>
  <c r="B1550" i="13" s="1"/>
  <c r="K1549" i="13"/>
  <c r="B1549" i="13" s="1"/>
  <c r="K1548" i="13"/>
  <c r="B1548" i="13" s="1"/>
  <c r="K1547" i="13"/>
  <c r="B1547" i="13" s="1"/>
  <c r="K1546" i="13"/>
  <c r="B1546" i="13" s="1"/>
  <c r="K1545" i="13"/>
  <c r="B1545" i="13" s="1"/>
  <c r="K1544" i="13"/>
  <c r="B1544" i="13" s="1"/>
  <c r="K1543" i="13"/>
  <c r="B1543" i="13" s="1"/>
  <c r="K1542" i="13"/>
  <c r="B1542" i="13" s="1"/>
  <c r="K1541" i="13"/>
  <c r="B1541" i="13" s="1"/>
  <c r="K1540" i="13"/>
  <c r="B1540" i="13" s="1"/>
  <c r="K1539" i="13"/>
  <c r="B1539" i="13" s="1"/>
  <c r="K1538" i="13"/>
  <c r="B1538" i="13" s="1"/>
  <c r="K1537" i="13"/>
  <c r="B1537" i="13" s="1"/>
  <c r="K1536" i="13"/>
  <c r="B1536" i="13" s="1"/>
  <c r="K1535" i="13"/>
  <c r="B1535" i="13" s="1"/>
  <c r="K1534" i="13"/>
  <c r="B1534" i="13" s="1"/>
  <c r="K1533" i="13"/>
  <c r="B1533" i="13" s="1"/>
  <c r="K1532" i="13"/>
  <c r="B1532" i="13" s="1"/>
  <c r="K1531" i="13"/>
  <c r="B1531" i="13" s="1"/>
  <c r="K1530" i="13"/>
  <c r="B1530" i="13" s="1"/>
  <c r="K1529" i="13"/>
  <c r="B1529" i="13" s="1"/>
  <c r="K1528" i="13"/>
  <c r="B1528" i="13" s="1"/>
  <c r="K1527" i="13"/>
  <c r="B1527" i="13" s="1"/>
  <c r="K1526" i="13"/>
  <c r="B1526" i="13" s="1"/>
  <c r="K1525" i="13"/>
  <c r="B1525" i="13" s="1"/>
  <c r="K1524" i="13"/>
  <c r="B1524" i="13" s="1"/>
  <c r="K1523" i="13"/>
  <c r="B1523" i="13" s="1"/>
  <c r="K1522" i="13"/>
  <c r="B1522" i="13" s="1"/>
  <c r="K1521" i="13"/>
  <c r="B1521" i="13" s="1"/>
  <c r="K1520" i="13"/>
  <c r="B1520" i="13" s="1"/>
  <c r="K1519" i="13"/>
  <c r="B1519" i="13" s="1"/>
  <c r="K1518" i="13"/>
  <c r="B1518" i="13" s="1"/>
  <c r="K1517" i="13"/>
  <c r="B1517" i="13" s="1"/>
  <c r="K1516" i="13"/>
  <c r="B1516" i="13" s="1"/>
  <c r="K1515" i="13"/>
  <c r="B1515" i="13" s="1"/>
  <c r="K1514" i="13"/>
  <c r="B1514" i="13" s="1"/>
  <c r="K1513" i="13"/>
  <c r="B1513" i="13" s="1"/>
  <c r="K1512" i="13"/>
  <c r="B1512" i="13" s="1"/>
  <c r="K1511" i="13"/>
  <c r="B1511" i="13" s="1"/>
  <c r="K1510" i="13"/>
  <c r="B1510" i="13" s="1"/>
  <c r="K1509" i="13"/>
  <c r="B1509" i="13" s="1"/>
  <c r="K1508" i="13"/>
  <c r="B1508" i="13" s="1"/>
  <c r="K1507" i="13"/>
  <c r="B1507" i="13" s="1"/>
  <c r="K1506" i="13"/>
  <c r="B1506" i="13" s="1"/>
  <c r="K1505" i="13"/>
  <c r="B1505" i="13" s="1"/>
  <c r="K1504" i="13"/>
  <c r="B1504" i="13" s="1"/>
  <c r="K1503" i="13"/>
  <c r="B1503" i="13" s="1"/>
  <c r="K1502" i="13"/>
  <c r="B1502" i="13" s="1"/>
  <c r="K1501" i="13"/>
  <c r="B1501" i="13" s="1"/>
  <c r="K1500" i="13"/>
  <c r="B1500" i="13" s="1"/>
  <c r="K1499" i="13"/>
  <c r="B1499" i="13" s="1"/>
  <c r="K1498" i="13"/>
  <c r="B1498" i="13" s="1"/>
  <c r="K1497" i="13"/>
  <c r="B1497" i="13" s="1"/>
  <c r="K1496" i="13"/>
  <c r="B1496" i="13" s="1"/>
  <c r="K1495" i="13"/>
  <c r="B1495" i="13" s="1"/>
  <c r="K1494" i="13"/>
  <c r="B1494" i="13" s="1"/>
  <c r="K1493" i="13"/>
  <c r="B1493" i="13" s="1"/>
  <c r="K1492" i="13"/>
  <c r="B1492" i="13" s="1"/>
  <c r="K1491" i="13"/>
  <c r="B1491" i="13" s="1"/>
  <c r="K1490" i="13"/>
  <c r="B1490" i="13" s="1"/>
  <c r="K1489" i="13"/>
  <c r="B1489" i="13" s="1"/>
  <c r="K1488" i="13"/>
  <c r="B1488" i="13" s="1"/>
  <c r="K1487" i="13"/>
  <c r="B1487" i="13" s="1"/>
  <c r="K1486" i="13"/>
  <c r="B1486" i="13" s="1"/>
  <c r="K1485" i="13"/>
  <c r="B1485" i="13" s="1"/>
  <c r="K1484" i="13"/>
  <c r="B1484" i="13" s="1"/>
  <c r="K1483" i="13"/>
  <c r="B1483" i="13" s="1"/>
  <c r="K1482" i="13"/>
  <c r="B1482" i="13" s="1"/>
  <c r="K1481" i="13"/>
  <c r="B1481" i="13" s="1"/>
  <c r="K1480" i="13"/>
  <c r="B1480" i="13" s="1"/>
  <c r="K1479" i="13"/>
  <c r="B1479" i="13" s="1"/>
  <c r="K1478" i="13"/>
  <c r="B1478" i="13" s="1"/>
  <c r="K1477" i="13"/>
  <c r="B1477" i="13" s="1"/>
  <c r="K1476" i="13"/>
  <c r="B1476" i="13" s="1"/>
  <c r="K1475" i="13"/>
  <c r="B1475" i="13" s="1"/>
  <c r="K1474" i="13"/>
  <c r="B1474" i="13" s="1"/>
  <c r="K1473" i="13"/>
  <c r="B1473" i="13" s="1"/>
  <c r="K1472" i="13"/>
  <c r="B1472" i="13" s="1"/>
  <c r="K1471" i="13"/>
  <c r="B1471" i="13" s="1"/>
  <c r="K1470" i="13"/>
  <c r="B1470" i="13" s="1"/>
  <c r="K1469" i="13"/>
  <c r="B1469" i="13" s="1"/>
  <c r="K1468" i="13"/>
  <c r="B1468" i="13" s="1"/>
  <c r="K1467" i="13"/>
  <c r="B1467" i="13" s="1"/>
  <c r="K1466" i="13"/>
  <c r="B1466" i="13" s="1"/>
  <c r="K1465" i="13"/>
  <c r="B1465" i="13" s="1"/>
  <c r="K1464" i="13"/>
  <c r="B1464" i="13" s="1"/>
  <c r="K1463" i="13"/>
  <c r="B1463" i="13" s="1"/>
  <c r="K1462" i="13"/>
  <c r="B1462" i="13" s="1"/>
  <c r="K1461" i="13"/>
  <c r="B1461" i="13" s="1"/>
  <c r="K1460" i="13"/>
  <c r="B1460" i="13" s="1"/>
  <c r="K1459" i="13"/>
  <c r="B1459" i="13" s="1"/>
  <c r="K1458" i="13"/>
  <c r="B1458" i="13" s="1"/>
  <c r="K1457" i="13"/>
  <c r="B1457" i="13" s="1"/>
  <c r="K1456" i="13"/>
  <c r="B1456" i="13" s="1"/>
  <c r="K1455" i="13"/>
  <c r="B1455" i="13" s="1"/>
  <c r="K1454" i="13"/>
  <c r="B1454" i="13" s="1"/>
  <c r="K1453" i="13"/>
  <c r="B1453" i="13" s="1"/>
  <c r="K1452" i="13"/>
  <c r="B1452" i="13" s="1"/>
  <c r="K1451" i="13"/>
  <c r="B1451" i="13" s="1"/>
  <c r="K1450" i="13"/>
  <c r="B1450" i="13" s="1"/>
  <c r="K1449" i="13"/>
  <c r="B1449" i="13" s="1"/>
  <c r="K1448" i="13"/>
  <c r="B1448" i="13" s="1"/>
  <c r="K1447" i="13"/>
  <c r="B1447" i="13" s="1"/>
  <c r="K1446" i="13"/>
  <c r="B1446" i="13" s="1"/>
  <c r="K1445" i="13"/>
  <c r="B1445" i="13" s="1"/>
  <c r="K1444" i="13"/>
  <c r="B1444" i="13" s="1"/>
  <c r="K1443" i="13"/>
  <c r="B1443" i="13" s="1"/>
  <c r="K1442" i="13"/>
  <c r="B1442" i="13" s="1"/>
  <c r="K1441" i="13"/>
  <c r="B1441" i="13" s="1"/>
  <c r="K1440" i="13"/>
  <c r="B1440" i="13" s="1"/>
  <c r="K1439" i="13"/>
  <c r="B1439" i="13" s="1"/>
  <c r="K1438" i="13"/>
  <c r="B1438" i="13" s="1"/>
  <c r="K1437" i="13"/>
  <c r="B1437" i="13" s="1"/>
  <c r="K1436" i="13"/>
  <c r="B1436" i="13" s="1"/>
  <c r="K1435" i="13"/>
  <c r="B1435" i="13" s="1"/>
  <c r="K1434" i="13"/>
  <c r="B1434" i="13" s="1"/>
  <c r="K1433" i="13"/>
  <c r="B1433" i="13" s="1"/>
  <c r="K1432" i="13"/>
  <c r="B1432" i="13" s="1"/>
  <c r="K1431" i="13"/>
  <c r="B1431" i="13" s="1"/>
  <c r="K1430" i="13"/>
  <c r="B1430" i="13" s="1"/>
  <c r="K1429" i="13"/>
  <c r="B1429" i="13" s="1"/>
  <c r="K1428" i="13"/>
  <c r="B1428" i="13" s="1"/>
  <c r="K1427" i="13"/>
  <c r="B1427" i="13" s="1"/>
  <c r="K1426" i="13"/>
  <c r="B1426" i="13" s="1"/>
  <c r="K1425" i="13"/>
  <c r="B1425" i="13" s="1"/>
  <c r="K1424" i="13"/>
  <c r="B1424" i="13" s="1"/>
  <c r="K1423" i="13"/>
  <c r="B1423" i="13" s="1"/>
  <c r="K1422" i="13"/>
  <c r="B1422" i="13" s="1"/>
  <c r="K1421" i="13"/>
  <c r="B1421" i="13" s="1"/>
  <c r="K1420" i="13"/>
  <c r="B1420" i="13" s="1"/>
  <c r="K1419" i="13"/>
  <c r="B1419" i="13" s="1"/>
  <c r="K1418" i="13"/>
  <c r="B1418" i="13" s="1"/>
  <c r="K1417" i="13"/>
  <c r="B1417" i="13" s="1"/>
  <c r="K1416" i="13"/>
  <c r="B1416" i="13" s="1"/>
  <c r="K1415" i="13"/>
  <c r="B1415" i="13" s="1"/>
  <c r="K1414" i="13"/>
  <c r="B1414" i="13" s="1"/>
  <c r="K1413" i="13"/>
  <c r="B1413" i="13" s="1"/>
  <c r="K1412" i="13"/>
  <c r="B1412" i="13" s="1"/>
  <c r="K1411" i="13"/>
  <c r="B1411" i="13" s="1"/>
  <c r="K1410" i="13"/>
  <c r="B1410" i="13" s="1"/>
  <c r="K1409" i="13"/>
  <c r="B1409" i="13" s="1"/>
  <c r="K1408" i="13"/>
  <c r="B1408" i="13" s="1"/>
  <c r="K1407" i="13"/>
  <c r="B1407" i="13" s="1"/>
  <c r="K1406" i="13"/>
  <c r="B1406" i="13" s="1"/>
  <c r="K1405" i="13"/>
  <c r="B1405" i="13" s="1"/>
  <c r="K1404" i="13"/>
  <c r="B1404" i="13" s="1"/>
  <c r="K1403" i="13"/>
  <c r="B1403" i="13" s="1"/>
  <c r="K1402" i="13"/>
  <c r="B1402" i="13" s="1"/>
  <c r="K1401" i="13"/>
  <c r="B1401" i="13" s="1"/>
  <c r="K1400" i="13"/>
  <c r="B1400" i="13" s="1"/>
  <c r="K1399" i="13"/>
  <c r="B1399" i="13" s="1"/>
  <c r="K1398" i="13"/>
  <c r="B1398" i="13" s="1"/>
  <c r="K1397" i="13"/>
  <c r="B1397" i="13" s="1"/>
  <c r="K1396" i="13"/>
  <c r="B1396" i="13" s="1"/>
  <c r="K1395" i="13"/>
  <c r="B1395" i="13" s="1"/>
  <c r="K1394" i="13"/>
  <c r="B1394" i="13" s="1"/>
  <c r="K1393" i="13"/>
  <c r="B1393" i="13" s="1"/>
  <c r="K1392" i="13"/>
  <c r="B1392" i="13" s="1"/>
  <c r="K1391" i="13"/>
  <c r="B1391" i="13" s="1"/>
  <c r="K1390" i="13"/>
  <c r="B1390" i="13" s="1"/>
  <c r="K1389" i="13"/>
  <c r="B1389" i="13" s="1"/>
  <c r="K1388" i="13"/>
  <c r="B1388" i="13" s="1"/>
  <c r="K1387" i="13"/>
  <c r="B1387" i="13" s="1"/>
  <c r="K1386" i="13"/>
  <c r="B1386" i="13" s="1"/>
  <c r="K1385" i="13"/>
  <c r="B1385" i="13" s="1"/>
  <c r="K1384" i="13"/>
  <c r="B1384" i="13" s="1"/>
  <c r="K1383" i="13"/>
  <c r="B1383" i="13" s="1"/>
  <c r="K1382" i="13"/>
  <c r="B1382" i="13" s="1"/>
  <c r="K1381" i="13"/>
  <c r="B1381" i="13" s="1"/>
  <c r="K1380" i="13"/>
  <c r="B1380" i="13" s="1"/>
  <c r="K1379" i="13"/>
  <c r="B1379" i="13" s="1"/>
  <c r="K1378" i="13"/>
  <c r="B1378" i="13" s="1"/>
  <c r="K1377" i="13"/>
  <c r="B1377" i="13" s="1"/>
  <c r="K1376" i="13"/>
  <c r="B1376" i="13" s="1"/>
  <c r="K1375" i="13"/>
  <c r="B1375" i="13" s="1"/>
  <c r="K1374" i="13"/>
  <c r="B1374" i="13" s="1"/>
  <c r="K1373" i="13"/>
  <c r="B1373" i="13" s="1"/>
  <c r="K1372" i="13"/>
  <c r="B1372" i="13" s="1"/>
  <c r="K1371" i="13"/>
  <c r="B1371" i="13" s="1"/>
  <c r="K1370" i="13"/>
  <c r="B1370" i="13" s="1"/>
  <c r="K1369" i="13"/>
  <c r="B1369" i="13" s="1"/>
  <c r="K1368" i="13"/>
  <c r="B1368" i="13" s="1"/>
  <c r="K1367" i="13"/>
  <c r="B1367" i="13" s="1"/>
  <c r="K1366" i="13"/>
  <c r="B1366" i="13" s="1"/>
  <c r="K1365" i="13"/>
  <c r="B1365" i="13" s="1"/>
  <c r="K1364" i="13"/>
  <c r="B1364" i="13" s="1"/>
  <c r="K1363" i="13"/>
  <c r="B1363" i="13" s="1"/>
  <c r="K1362" i="13"/>
  <c r="B1362" i="13" s="1"/>
  <c r="K1361" i="13"/>
  <c r="B1361" i="13" s="1"/>
  <c r="K1360" i="13"/>
  <c r="B1360" i="13" s="1"/>
  <c r="K1359" i="13"/>
  <c r="B1359" i="13" s="1"/>
  <c r="K1358" i="13"/>
  <c r="B1358" i="13" s="1"/>
  <c r="K1357" i="13"/>
  <c r="B1357" i="13" s="1"/>
  <c r="K1356" i="13"/>
  <c r="B1356" i="13" s="1"/>
  <c r="K1355" i="13"/>
  <c r="B1355" i="13" s="1"/>
  <c r="K1354" i="13"/>
  <c r="B1354" i="13" s="1"/>
  <c r="K1353" i="13"/>
  <c r="B1353" i="13" s="1"/>
  <c r="K1352" i="13"/>
  <c r="B1352" i="13" s="1"/>
  <c r="K1351" i="13"/>
  <c r="B1351" i="13" s="1"/>
  <c r="K1350" i="13"/>
  <c r="B1350" i="13" s="1"/>
  <c r="K1349" i="13"/>
  <c r="B1349" i="13" s="1"/>
  <c r="K1348" i="13"/>
  <c r="B1348" i="13" s="1"/>
  <c r="K1347" i="13"/>
  <c r="B1347" i="13" s="1"/>
  <c r="K1346" i="13"/>
  <c r="B1346" i="13" s="1"/>
  <c r="K1345" i="13"/>
  <c r="B1345" i="13" s="1"/>
  <c r="K1344" i="13"/>
  <c r="B1344" i="13" s="1"/>
  <c r="K1343" i="13"/>
  <c r="B1343" i="13" s="1"/>
  <c r="K1342" i="13"/>
  <c r="B1342" i="13" s="1"/>
  <c r="K1341" i="13"/>
  <c r="B1341" i="13" s="1"/>
  <c r="K1340" i="13"/>
  <c r="B1340" i="13" s="1"/>
  <c r="K1339" i="13"/>
  <c r="B1339" i="13" s="1"/>
  <c r="K1338" i="13"/>
  <c r="B1338" i="13" s="1"/>
  <c r="K1337" i="13"/>
  <c r="B1337" i="13" s="1"/>
  <c r="K1336" i="13"/>
  <c r="B1336" i="13" s="1"/>
  <c r="K1335" i="13"/>
  <c r="B1335" i="13" s="1"/>
  <c r="K1334" i="13"/>
  <c r="B1334" i="13" s="1"/>
  <c r="K1333" i="13"/>
  <c r="B1333" i="13" s="1"/>
  <c r="K1332" i="13"/>
  <c r="B1332" i="13" s="1"/>
  <c r="K1331" i="13"/>
  <c r="B1331" i="13" s="1"/>
  <c r="K1330" i="13"/>
  <c r="B1330" i="13" s="1"/>
  <c r="K1329" i="13"/>
  <c r="B1329" i="13" s="1"/>
  <c r="K1328" i="13"/>
  <c r="B1328" i="13" s="1"/>
  <c r="K1327" i="13"/>
  <c r="B1327" i="13" s="1"/>
  <c r="K1326" i="13"/>
  <c r="B1326" i="13" s="1"/>
  <c r="K1325" i="13"/>
  <c r="B1325" i="13" s="1"/>
  <c r="K1324" i="13"/>
  <c r="B1324" i="13" s="1"/>
  <c r="K1323" i="13"/>
  <c r="B1323" i="13" s="1"/>
  <c r="K1322" i="13"/>
  <c r="B1322" i="13" s="1"/>
  <c r="K1321" i="13"/>
  <c r="B1321" i="13" s="1"/>
  <c r="K1320" i="13"/>
  <c r="B1320" i="13" s="1"/>
  <c r="K1319" i="13"/>
  <c r="B1319" i="13" s="1"/>
  <c r="K1318" i="13"/>
  <c r="B1318" i="13" s="1"/>
  <c r="K1317" i="13"/>
  <c r="B1317" i="13" s="1"/>
  <c r="K1316" i="13"/>
  <c r="B1316" i="13" s="1"/>
  <c r="K1315" i="13"/>
  <c r="B1315" i="13" s="1"/>
  <c r="K1314" i="13"/>
  <c r="B1314" i="13" s="1"/>
  <c r="K1313" i="13"/>
  <c r="B1313" i="13" s="1"/>
  <c r="K1312" i="13"/>
  <c r="B1312" i="13" s="1"/>
  <c r="K1311" i="13"/>
  <c r="B1311" i="13" s="1"/>
  <c r="K1310" i="13"/>
  <c r="B1310" i="13" s="1"/>
  <c r="K1309" i="13"/>
  <c r="B1309" i="13" s="1"/>
  <c r="K1308" i="13"/>
  <c r="B1308" i="13" s="1"/>
  <c r="K1307" i="13"/>
  <c r="B1307" i="13" s="1"/>
  <c r="K1306" i="13"/>
  <c r="B1306" i="13" s="1"/>
  <c r="K1305" i="13"/>
  <c r="B1305" i="13" s="1"/>
  <c r="K1304" i="13"/>
  <c r="B1304" i="13" s="1"/>
  <c r="K1303" i="13"/>
  <c r="B1303" i="13" s="1"/>
  <c r="K1302" i="13"/>
  <c r="B1302" i="13" s="1"/>
  <c r="K1301" i="13"/>
  <c r="B1301" i="13" s="1"/>
  <c r="K1300" i="13"/>
  <c r="B1300" i="13" s="1"/>
  <c r="K1299" i="13"/>
  <c r="B1299" i="13" s="1"/>
  <c r="K1298" i="13"/>
  <c r="B1298" i="13" s="1"/>
  <c r="K1297" i="13"/>
  <c r="B1297" i="13" s="1"/>
  <c r="K1296" i="13"/>
  <c r="B1296" i="13" s="1"/>
  <c r="K1295" i="13"/>
  <c r="B1295" i="13" s="1"/>
  <c r="K1294" i="13"/>
  <c r="B1294" i="13" s="1"/>
  <c r="K1293" i="13"/>
  <c r="B1293" i="13" s="1"/>
  <c r="K1292" i="13"/>
  <c r="B1292" i="13" s="1"/>
  <c r="K1291" i="13"/>
  <c r="B1291" i="13" s="1"/>
  <c r="K1290" i="13"/>
  <c r="B1290" i="13" s="1"/>
  <c r="K1289" i="13"/>
  <c r="B1289" i="13" s="1"/>
  <c r="K1288" i="13"/>
  <c r="B1288" i="13" s="1"/>
  <c r="K1287" i="13"/>
  <c r="B1287" i="13" s="1"/>
  <c r="K1286" i="13"/>
  <c r="B1286" i="13" s="1"/>
  <c r="K1285" i="13"/>
  <c r="B1285" i="13" s="1"/>
  <c r="K1284" i="13"/>
  <c r="B1284" i="13" s="1"/>
  <c r="K1283" i="13"/>
  <c r="B1283" i="13" s="1"/>
  <c r="K1282" i="13"/>
  <c r="B1282" i="13" s="1"/>
  <c r="K1281" i="13"/>
  <c r="B1281" i="13" s="1"/>
  <c r="K1280" i="13"/>
  <c r="B1280" i="13" s="1"/>
  <c r="K1279" i="13"/>
  <c r="B1279" i="13" s="1"/>
  <c r="K1278" i="13"/>
  <c r="B1278" i="13" s="1"/>
  <c r="K1277" i="13"/>
  <c r="B1277" i="13" s="1"/>
  <c r="K1276" i="13"/>
  <c r="B1276" i="13" s="1"/>
  <c r="K1275" i="13"/>
  <c r="B1275" i="13" s="1"/>
  <c r="K1274" i="13"/>
  <c r="B1274" i="13" s="1"/>
  <c r="K1273" i="13"/>
  <c r="B1273" i="13" s="1"/>
  <c r="K1272" i="13"/>
  <c r="B1272" i="13" s="1"/>
  <c r="K1271" i="13"/>
  <c r="B1271" i="13" s="1"/>
  <c r="K1270" i="13"/>
  <c r="B1270" i="13" s="1"/>
  <c r="K1269" i="13"/>
  <c r="B1269" i="13" s="1"/>
  <c r="K1268" i="13"/>
  <c r="B1268" i="13" s="1"/>
  <c r="K1267" i="13"/>
  <c r="B1267" i="13" s="1"/>
  <c r="K1266" i="13"/>
  <c r="B1266" i="13" s="1"/>
  <c r="K1265" i="13"/>
  <c r="B1265" i="13" s="1"/>
  <c r="K1264" i="13"/>
  <c r="B1264" i="13" s="1"/>
  <c r="K1263" i="13"/>
  <c r="B1263" i="13" s="1"/>
  <c r="K1262" i="13"/>
  <c r="B1262" i="13" s="1"/>
  <c r="K1261" i="13"/>
  <c r="B1261" i="13" s="1"/>
  <c r="K1260" i="13"/>
  <c r="B1260" i="13" s="1"/>
  <c r="K1259" i="13"/>
  <c r="B1259" i="13" s="1"/>
  <c r="K1258" i="13"/>
  <c r="B1258" i="13" s="1"/>
  <c r="K1257" i="13"/>
  <c r="B1257" i="13" s="1"/>
  <c r="K1256" i="13"/>
  <c r="B1256" i="13" s="1"/>
  <c r="K1255" i="13"/>
  <c r="B1255" i="13" s="1"/>
  <c r="K1254" i="13"/>
  <c r="B1254" i="13" s="1"/>
  <c r="K1253" i="13"/>
  <c r="B1253" i="13" s="1"/>
  <c r="K1252" i="13"/>
  <c r="B1252" i="13" s="1"/>
  <c r="K1251" i="13"/>
  <c r="B1251" i="13" s="1"/>
  <c r="K1250" i="13"/>
  <c r="B1250" i="13" s="1"/>
  <c r="K1249" i="13"/>
  <c r="B1249" i="13" s="1"/>
  <c r="K1248" i="13"/>
  <c r="B1248" i="13" s="1"/>
  <c r="K1247" i="13"/>
  <c r="B1247" i="13" s="1"/>
  <c r="K1246" i="13"/>
  <c r="B1246" i="13" s="1"/>
  <c r="K1245" i="13"/>
  <c r="B1245" i="13" s="1"/>
  <c r="K1244" i="13"/>
  <c r="B1244" i="13" s="1"/>
  <c r="K1243" i="13"/>
  <c r="B1243" i="13" s="1"/>
  <c r="K1242" i="13"/>
  <c r="B1242" i="13" s="1"/>
  <c r="K1241" i="13"/>
  <c r="B1241" i="13" s="1"/>
  <c r="K1240" i="13"/>
  <c r="B1240" i="13" s="1"/>
  <c r="K1239" i="13"/>
  <c r="B1239" i="13" s="1"/>
  <c r="K1238" i="13"/>
  <c r="B1238" i="13" s="1"/>
  <c r="K1237" i="13"/>
  <c r="B1237" i="13" s="1"/>
  <c r="K1236" i="13"/>
  <c r="B1236" i="13" s="1"/>
  <c r="K1235" i="13"/>
  <c r="B1235" i="13" s="1"/>
  <c r="K1234" i="13"/>
  <c r="B1234" i="13" s="1"/>
  <c r="K1233" i="13"/>
  <c r="B1233" i="13" s="1"/>
  <c r="K1232" i="13"/>
  <c r="B1232" i="13" s="1"/>
  <c r="K1231" i="13"/>
  <c r="B1231" i="13" s="1"/>
  <c r="K1230" i="13"/>
  <c r="B1230" i="13" s="1"/>
  <c r="K1229" i="13"/>
  <c r="B1229" i="13" s="1"/>
  <c r="K1228" i="13"/>
  <c r="B1228" i="13" s="1"/>
  <c r="K1227" i="13"/>
  <c r="B1227" i="13" s="1"/>
  <c r="K1226" i="13"/>
  <c r="B1226" i="13" s="1"/>
  <c r="K1225" i="13"/>
  <c r="B1225" i="13" s="1"/>
  <c r="K1224" i="13"/>
  <c r="B1224" i="13" s="1"/>
  <c r="K1223" i="13"/>
  <c r="B1223" i="13" s="1"/>
  <c r="K1222" i="13"/>
  <c r="B1222" i="13" s="1"/>
  <c r="K1221" i="13"/>
  <c r="B1221" i="13" s="1"/>
  <c r="K1220" i="13"/>
  <c r="B1220" i="13" s="1"/>
  <c r="K1219" i="13"/>
  <c r="B1219" i="13" s="1"/>
  <c r="K1218" i="13"/>
  <c r="B1218" i="13" s="1"/>
  <c r="K1217" i="13"/>
  <c r="B1217" i="13" s="1"/>
  <c r="K1216" i="13"/>
  <c r="B1216" i="13" s="1"/>
  <c r="K1215" i="13"/>
  <c r="B1215" i="13" s="1"/>
  <c r="K1214" i="13"/>
  <c r="B1214" i="13" s="1"/>
  <c r="K1213" i="13"/>
  <c r="B1213" i="13" s="1"/>
  <c r="K1212" i="13"/>
  <c r="B1212" i="13" s="1"/>
  <c r="K1211" i="13"/>
  <c r="B1211" i="13" s="1"/>
  <c r="K1210" i="13"/>
  <c r="B1210" i="13" s="1"/>
  <c r="K1209" i="13"/>
  <c r="B1209" i="13" s="1"/>
  <c r="K1208" i="13"/>
  <c r="B1208" i="13" s="1"/>
  <c r="K1207" i="13"/>
  <c r="B1207" i="13" s="1"/>
  <c r="K1206" i="13"/>
  <c r="B1206" i="13" s="1"/>
  <c r="K1205" i="13"/>
  <c r="B1205" i="13" s="1"/>
  <c r="K1204" i="13"/>
  <c r="B1204" i="13" s="1"/>
  <c r="K1203" i="13"/>
  <c r="B1203" i="13" s="1"/>
  <c r="K1202" i="13"/>
  <c r="B1202" i="13" s="1"/>
  <c r="K1201" i="13"/>
  <c r="B1201" i="13" s="1"/>
  <c r="K1200" i="13"/>
  <c r="B1200" i="13" s="1"/>
  <c r="K1199" i="13"/>
  <c r="B1199" i="13" s="1"/>
  <c r="K1198" i="13"/>
  <c r="B1198" i="13" s="1"/>
  <c r="K1197" i="13"/>
  <c r="B1197" i="13" s="1"/>
  <c r="K1196" i="13"/>
  <c r="B1196" i="13" s="1"/>
  <c r="K1195" i="13"/>
  <c r="B1195" i="13" s="1"/>
  <c r="K1194" i="13"/>
  <c r="B1194" i="13" s="1"/>
  <c r="K1193" i="13"/>
  <c r="B1193" i="13" s="1"/>
  <c r="K1192" i="13"/>
  <c r="B1192" i="13" s="1"/>
  <c r="K1191" i="13"/>
  <c r="B1191" i="13" s="1"/>
  <c r="K1190" i="13"/>
  <c r="B1190" i="13" s="1"/>
  <c r="K1189" i="13"/>
  <c r="B1189" i="13" s="1"/>
  <c r="K1188" i="13"/>
  <c r="B1188" i="13" s="1"/>
  <c r="K1187" i="13"/>
  <c r="B1187" i="13" s="1"/>
  <c r="K1186" i="13"/>
  <c r="B1186" i="13" s="1"/>
  <c r="K1185" i="13"/>
  <c r="B1185" i="13" s="1"/>
  <c r="K1184" i="13"/>
  <c r="B1184" i="13" s="1"/>
  <c r="K1183" i="13"/>
  <c r="B1183" i="13" s="1"/>
  <c r="K1182" i="13"/>
  <c r="B1182" i="13" s="1"/>
  <c r="K1181" i="13"/>
  <c r="B1181" i="13" s="1"/>
  <c r="K1180" i="13"/>
  <c r="B1180" i="13" s="1"/>
  <c r="K1179" i="13"/>
  <c r="B1179" i="13" s="1"/>
  <c r="K1178" i="13"/>
  <c r="B1178" i="13" s="1"/>
  <c r="K1177" i="13"/>
  <c r="B1177" i="13" s="1"/>
  <c r="K1176" i="13"/>
  <c r="B1176" i="13" s="1"/>
  <c r="K1175" i="13"/>
  <c r="B1175" i="13" s="1"/>
  <c r="K1174" i="13"/>
  <c r="B1174" i="13" s="1"/>
  <c r="K1173" i="13"/>
  <c r="B1173" i="13" s="1"/>
  <c r="K1172" i="13"/>
  <c r="B1172" i="13" s="1"/>
  <c r="K1171" i="13"/>
  <c r="B1171" i="13" s="1"/>
  <c r="K1170" i="13"/>
  <c r="B1170" i="13" s="1"/>
  <c r="K1169" i="13"/>
  <c r="B1169" i="13" s="1"/>
  <c r="K1168" i="13"/>
  <c r="B1168" i="13" s="1"/>
  <c r="K1167" i="13"/>
  <c r="B1167" i="13" s="1"/>
  <c r="K1166" i="13"/>
  <c r="B1166" i="13" s="1"/>
  <c r="K1165" i="13"/>
  <c r="B1165" i="13" s="1"/>
  <c r="K1164" i="13"/>
  <c r="B1164" i="13" s="1"/>
  <c r="K1163" i="13"/>
  <c r="B1163" i="13" s="1"/>
  <c r="K1162" i="13"/>
  <c r="B1162" i="13" s="1"/>
  <c r="K1161" i="13"/>
  <c r="B1161" i="13" s="1"/>
  <c r="K1160" i="13"/>
  <c r="B1160" i="13" s="1"/>
  <c r="K1159" i="13"/>
  <c r="B1159" i="13" s="1"/>
  <c r="K1158" i="13"/>
  <c r="B1158" i="13" s="1"/>
  <c r="K1157" i="13"/>
  <c r="B1157" i="13" s="1"/>
  <c r="K1156" i="13"/>
  <c r="B1156" i="13" s="1"/>
  <c r="K1155" i="13"/>
  <c r="B1155" i="13" s="1"/>
  <c r="K1154" i="13"/>
  <c r="B1154" i="13" s="1"/>
  <c r="K1153" i="13"/>
  <c r="B1153" i="13" s="1"/>
  <c r="K1152" i="13"/>
  <c r="B1152" i="13" s="1"/>
  <c r="K1151" i="13"/>
  <c r="B1151" i="13" s="1"/>
  <c r="K1150" i="13"/>
  <c r="B1150" i="13" s="1"/>
  <c r="K1149" i="13"/>
  <c r="B1149" i="13" s="1"/>
  <c r="K1148" i="13"/>
  <c r="B1148" i="13" s="1"/>
  <c r="K1147" i="13"/>
  <c r="B1147" i="13" s="1"/>
  <c r="K1146" i="13"/>
  <c r="B1146" i="13" s="1"/>
  <c r="K1145" i="13"/>
  <c r="B1145" i="13" s="1"/>
  <c r="K1144" i="13"/>
  <c r="B1144" i="13" s="1"/>
  <c r="K1143" i="13"/>
  <c r="B1143" i="13" s="1"/>
  <c r="K1142" i="13"/>
  <c r="B1142" i="13" s="1"/>
  <c r="K1141" i="13"/>
  <c r="B1141" i="13" s="1"/>
  <c r="K1140" i="13"/>
  <c r="B1140" i="13" s="1"/>
  <c r="K1139" i="13"/>
  <c r="B1139" i="13" s="1"/>
  <c r="K1138" i="13"/>
  <c r="B1138" i="13" s="1"/>
  <c r="K1137" i="13"/>
  <c r="B1137" i="13" s="1"/>
  <c r="K1136" i="13"/>
  <c r="B1136" i="13" s="1"/>
  <c r="K1135" i="13"/>
  <c r="B1135" i="13" s="1"/>
  <c r="K1134" i="13"/>
  <c r="B1134" i="13" s="1"/>
  <c r="K1133" i="13"/>
  <c r="B1133" i="13" s="1"/>
  <c r="K1132" i="13"/>
  <c r="B1132" i="13" s="1"/>
  <c r="K1131" i="13"/>
  <c r="B1131" i="13" s="1"/>
  <c r="K1130" i="13"/>
  <c r="B1130" i="13" s="1"/>
  <c r="K1129" i="13"/>
  <c r="B1129" i="13" s="1"/>
  <c r="K1128" i="13"/>
  <c r="B1128" i="13" s="1"/>
  <c r="K1127" i="13"/>
  <c r="B1127" i="13" s="1"/>
  <c r="K1126" i="13"/>
  <c r="B1126" i="13" s="1"/>
  <c r="K1125" i="13"/>
  <c r="B1125" i="13" s="1"/>
  <c r="K1124" i="13"/>
  <c r="B1124" i="13" s="1"/>
  <c r="K1123" i="13"/>
  <c r="B1123" i="13" s="1"/>
  <c r="K1122" i="13"/>
  <c r="B1122" i="13" s="1"/>
  <c r="K1121" i="13"/>
  <c r="B1121" i="13" s="1"/>
  <c r="K1120" i="13"/>
  <c r="B1120" i="13" s="1"/>
  <c r="K1119" i="13"/>
  <c r="B1119" i="13" s="1"/>
  <c r="K1118" i="13"/>
  <c r="B1118" i="13" s="1"/>
  <c r="K1117" i="13"/>
  <c r="B1117" i="13" s="1"/>
  <c r="K1116" i="13"/>
  <c r="B1116" i="13" s="1"/>
  <c r="K1115" i="13"/>
  <c r="B1115" i="13" s="1"/>
  <c r="K1114" i="13"/>
  <c r="B1114" i="13" s="1"/>
  <c r="K1113" i="13"/>
  <c r="B1113" i="13" s="1"/>
  <c r="K1112" i="13"/>
  <c r="B1112" i="13" s="1"/>
  <c r="K1111" i="13"/>
  <c r="B1111" i="13" s="1"/>
  <c r="K1110" i="13"/>
  <c r="B1110" i="13" s="1"/>
  <c r="K1109" i="13"/>
  <c r="B1109" i="13" s="1"/>
  <c r="K1108" i="13"/>
  <c r="B1108" i="13" s="1"/>
  <c r="K1107" i="13"/>
  <c r="B1107" i="13" s="1"/>
  <c r="K1106" i="13"/>
  <c r="B1106" i="13" s="1"/>
  <c r="K1105" i="13"/>
  <c r="B1105" i="13" s="1"/>
  <c r="K1104" i="13"/>
  <c r="B1104" i="13" s="1"/>
  <c r="K1103" i="13"/>
  <c r="B1103" i="13" s="1"/>
  <c r="K1102" i="13"/>
  <c r="B1102" i="13" s="1"/>
  <c r="K1101" i="13"/>
  <c r="B1101" i="13" s="1"/>
  <c r="K1100" i="13"/>
  <c r="B1100" i="13" s="1"/>
  <c r="K1099" i="13"/>
  <c r="B1099" i="13" s="1"/>
  <c r="K1098" i="13"/>
  <c r="B1098" i="13" s="1"/>
  <c r="K1097" i="13"/>
  <c r="B1097" i="13" s="1"/>
  <c r="K1096" i="13"/>
  <c r="B1096" i="13" s="1"/>
  <c r="K1095" i="13"/>
  <c r="B1095" i="13" s="1"/>
  <c r="K1094" i="13"/>
  <c r="B1094" i="13" s="1"/>
  <c r="K1093" i="13"/>
  <c r="B1093" i="13" s="1"/>
  <c r="K1092" i="13"/>
  <c r="B1092" i="13" s="1"/>
  <c r="K1091" i="13"/>
  <c r="B1091" i="13" s="1"/>
  <c r="K1090" i="13"/>
  <c r="B1090" i="13" s="1"/>
  <c r="K1089" i="13"/>
  <c r="B1089" i="13" s="1"/>
  <c r="K1088" i="13"/>
  <c r="B1088" i="13" s="1"/>
  <c r="K1087" i="13"/>
  <c r="B1087" i="13" s="1"/>
  <c r="K1086" i="13"/>
  <c r="B1086" i="13" s="1"/>
  <c r="K1085" i="13"/>
  <c r="B1085" i="13" s="1"/>
  <c r="K1084" i="13"/>
  <c r="B1084" i="13" s="1"/>
  <c r="K1083" i="13"/>
  <c r="B1083" i="13" s="1"/>
  <c r="K1082" i="13"/>
  <c r="B1082" i="13" s="1"/>
  <c r="K1081" i="13"/>
  <c r="B1081" i="13" s="1"/>
  <c r="K1080" i="13"/>
  <c r="B1080" i="13" s="1"/>
  <c r="K1079" i="13"/>
  <c r="B1079" i="13" s="1"/>
  <c r="K1078" i="13"/>
  <c r="B1078" i="13" s="1"/>
  <c r="K1077" i="13"/>
  <c r="B1077" i="13" s="1"/>
  <c r="K1076" i="13"/>
  <c r="B1076" i="13" s="1"/>
  <c r="K1075" i="13"/>
  <c r="B1075" i="13" s="1"/>
  <c r="K1074" i="13"/>
  <c r="B1074" i="13" s="1"/>
  <c r="K1073" i="13"/>
  <c r="B1073" i="13" s="1"/>
  <c r="K1072" i="13"/>
  <c r="B1072" i="13" s="1"/>
  <c r="K1071" i="13"/>
  <c r="B1071" i="13" s="1"/>
  <c r="K1070" i="13"/>
  <c r="B1070" i="13" s="1"/>
  <c r="K1069" i="13"/>
  <c r="B1069" i="13" s="1"/>
  <c r="K1068" i="13"/>
  <c r="B1068" i="13" s="1"/>
  <c r="K1067" i="13"/>
  <c r="B1067" i="13" s="1"/>
  <c r="K1066" i="13"/>
  <c r="B1066" i="13" s="1"/>
  <c r="K1065" i="13"/>
  <c r="B1065" i="13" s="1"/>
  <c r="K1064" i="13"/>
  <c r="B1064" i="13" s="1"/>
  <c r="K1063" i="13"/>
  <c r="B1063" i="13" s="1"/>
  <c r="K1062" i="13"/>
  <c r="B1062" i="13" s="1"/>
  <c r="K1061" i="13"/>
  <c r="B1061" i="13" s="1"/>
  <c r="K1060" i="13"/>
  <c r="B1060" i="13" s="1"/>
  <c r="K1059" i="13"/>
  <c r="B1059" i="13" s="1"/>
  <c r="K1058" i="13"/>
  <c r="B1058" i="13" s="1"/>
  <c r="K1057" i="13"/>
  <c r="B1057" i="13" s="1"/>
  <c r="K1056" i="13"/>
  <c r="B1056" i="13" s="1"/>
  <c r="K1055" i="13"/>
  <c r="B1055" i="13" s="1"/>
  <c r="K1054" i="13"/>
  <c r="B1054" i="13" s="1"/>
  <c r="K1053" i="13"/>
  <c r="B1053" i="13" s="1"/>
  <c r="K1052" i="13"/>
  <c r="B1052" i="13" s="1"/>
  <c r="K1051" i="13"/>
  <c r="B1051" i="13" s="1"/>
  <c r="K1050" i="13"/>
  <c r="B1050" i="13" s="1"/>
  <c r="K1049" i="13"/>
  <c r="B1049" i="13" s="1"/>
  <c r="K1048" i="13"/>
  <c r="B1048" i="13" s="1"/>
  <c r="K1047" i="13"/>
  <c r="B1047" i="13" s="1"/>
  <c r="K1046" i="13"/>
  <c r="B1046" i="13" s="1"/>
  <c r="K1045" i="13"/>
  <c r="B1045" i="13" s="1"/>
  <c r="K1044" i="13"/>
  <c r="B1044" i="13" s="1"/>
  <c r="K1043" i="13"/>
  <c r="B1043" i="13" s="1"/>
  <c r="K1042" i="13"/>
  <c r="B1042" i="13" s="1"/>
  <c r="K1041" i="13"/>
  <c r="B1041" i="13" s="1"/>
  <c r="K1040" i="13"/>
  <c r="B1040" i="13" s="1"/>
  <c r="K1039" i="13"/>
  <c r="B1039" i="13" s="1"/>
  <c r="K1038" i="13"/>
  <c r="B1038" i="13" s="1"/>
  <c r="K1037" i="13"/>
  <c r="B1037" i="13" s="1"/>
  <c r="K1036" i="13"/>
  <c r="B1036" i="13" s="1"/>
  <c r="K1035" i="13"/>
  <c r="B1035" i="13" s="1"/>
  <c r="K1034" i="13"/>
  <c r="B1034" i="13" s="1"/>
  <c r="K1033" i="13"/>
  <c r="B1033" i="13" s="1"/>
  <c r="K1032" i="13"/>
  <c r="B1032" i="13" s="1"/>
  <c r="K1031" i="13"/>
  <c r="B1031" i="13" s="1"/>
  <c r="K1030" i="13"/>
  <c r="B1030" i="13" s="1"/>
  <c r="K1029" i="13"/>
  <c r="B1029" i="13" s="1"/>
  <c r="K1028" i="13"/>
  <c r="B1028" i="13" s="1"/>
  <c r="K1027" i="13"/>
  <c r="B1027" i="13" s="1"/>
  <c r="K1026" i="13"/>
  <c r="B1026" i="13" s="1"/>
  <c r="K1025" i="13"/>
  <c r="B1025" i="13" s="1"/>
  <c r="K1024" i="13"/>
  <c r="B1024" i="13" s="1"/>
  <c r="K1023" i="13"/>
  <c r="B1023" i="13" s="1"/>
  <c r="K1022" i="13"/>
  <c r="B1022" i="13" s="1"/>
  <c r="K1021" i="13"/>
  <c r="B1021" i="13" s="1"/>
  <c r="K1020" i="13"/>
  <c r="B1020" i="13" s="1"/>
  <c r="K1019" i="13"/>
  <c r="B1019" i="13" s="1"/>
  <c r="K1018" i="13"/>
  <c r="B1018" i="13" s="1"/>
  <c r="K1017" i="13"/>
  <c r="B1017" i="13" s="1"/>
  <c r="K1016" i="13"/>
  <c r="B1016" i="13" s="1"/>
  <c r="K1015" i="13"/>
  <c r="B1015" i="13" s="1"/>
  <c r="K1014" i="13"/>
  <c r="B1014" i="13" s="1"/>
  <c r="K1013" i="13"/>
  <c r="B1013" i="13" s="1"/>
  <c r="K1012" i="13"/>
  <c r="B1012" i="13" s="1"/>
  <c r="K1011" i="13"/>
  <c r="B1011" i="13" s="1"/>
  <c r="K1010" i="13"/>
  <c r="B1010" i="13" s="1"/>
  <c r="K1009" i="13"/>
  <c r="B1009" i="13" s="1"/>
  <c r="K1008" i="13"/>
  <c r="B1008" i="13" s="1"/>
  <c r="K1007" i="13"/>
  <c r="B1007" i="13" s="1"/>
  <c r="K1006" i="13"/>
  <c r="B1006" i="13" s="1"/>
  <c r="K1005" i="13"/>
  <c r="B1005" i="13" s="1"/>
  <c r="K1004" i="13"/>
  <c r="B1004" i="13" s="1"/>
  <c r="K1003" i="13"/>
  <c r="B1003" i="13" s="1"/>
  <c r="K1002" i="13"/>
  <c r="B1002" i="13" s="1"/>
  <c r="K1001" i="13"/>
  <c r="B1001" i="13" s="1"/>
  <c r="K1000" i="13"/>
  <c r="B1000" i="13" s="1"/>
  <c r="K999" i="13"/>
  <c r="B999" i="13" s="1"/>
  <c r="K998" i="13"/>
  <c r="B998" i="13" s="1"/>
  <c r="K997" i="13"/>
  <c r="B997" i="13" s="1"/>
  <c r="K996" i="13"/>
  <c r="B996" i="13" s="1"/>
  <c r="K995" i="13"/>
  <c r="B995" i="13" s="1"/>
  <c r="K994" i="13"/>
  <c r="B994" i="13" s="1"/>
  <c r="K993" i="13"/>
  <c r="B993" i="13" s="1"/>
  <c r="K992" i="13"/>
  <c r="B992" i="13" s="1"/>
  <c r="K991" i="13"/>
  <c r="B991" i="13" s="1"/>
  <c r="K990" i="13"/>
  <c r="B990" i="13" s="1"/>
  <c r="K989" i="13"/>
  <c r="B989" i="13" s="1"/>
  <c r="K988" i="13"/>
  <c r="B988" i="13" s="1"/>
  <c r="K987" i="13"/>
  <c r="B987" i="13" s="1"/>
  <c r="K986" i="13"/>
  <c r="B986" i="13" s="1"/>
  <c r="K985" i="13"/>
  <c r="B985" i="13" s="1"/>
  <c r="K984" i="13"/>
  <c r="B984" i="13" s="1"/>
  <c r="K983" i="13"/>
  <c r="B983" i="13" s="1"/>
  <c r="K982" i="13"/>
  <c r="B982" i="13" s="1"/>
  <c r="K981" i="13"/>
  <c r="B981" i="13" s="1"/>
  <c r="K980" i="13"/>
  <c r="B980" i="13" s="1"/>
  <c r="K979" i="13"/>
  <c r="B979" i="13" s="1"/>
  <c r="K978" i="13"/>
  <c r="B978" i="13" s="1"/>
  <c r="K977" i="13"/>
  <c r="B977" i="13" s="1"/>
  <c r="K976" i="13"/>
  <c r="B976" i="13" s="1"/>
  <c r="K975" i="13"/>
  <c r="B975" i="13" s="1"/>
  <c r="K974" i="13"/>
  <c r="B974" i="13" s="1"/>
  <c r="K973" i="13"/>
  <c r="B973" i="13" s="1"/>
  <c r="K972" i="13"/>
  <c r="B972" i="13" s="1"/>
  <c r="K971" i="13"/>
  <c r="B971" i="13" s="1"/>
  <c r="K970" i="13"/>
  <c r="B970" i="13" s="1"/>
  <c r="K969" i="13"/>
  <c r="B969" i="13" s="1"/>
  <c r="K968" i="13"/>
  <c r="B968" i="13" s="1"/>
  <c r="K967" i="13"/>
  <c r="B967" i="13" s="1"/>
  <c r="K966" i="13"/>
  <c r="B966" i="13" s="1"/>
  <c r="K965" i="13"/>
  <c r="B965" i="13" s="1"/>
  <c r="K964" i="13"/>
  <c r="B964" i="13" s="1"/>
  <c r="K963" i="13"/>
  <c r="B963" i="13" s="1"/>
  <c r="K962" i="13"/>
  <c r="B962" i="13" s="1"/>
  <c r="K961" i="13"/>
  <c r="B961" i="13" s="1"/>
  <c r="K960" i="13"/>
  <c r="B960" i="13" s="1"/>
  <c r="K959" i="13"/>
  <c r="B959" i="13" s="1"/>
  <c r="K958" i="13"/>
  <c r="B958" i="13" s="1"/>
  <c r="K957" i="13"/>
  <c r="B957" i="13" s="1"/>
  <c r="K956" i="13"/>
  <c r="B956" i="13" s="1"/>
  <c r="K955" i="13"/>
  <c r="B955" i="13" s="1"/>
  <c r="K954" i="13"/>
  <c r="B954" i="13" s="1"/>
  <c r="K953" i="13"/>
  <c r="B953" i="13" s="1"/>
  <c r="K952" i="13"/>
  <c r="B952" i="13" s="1"/>
  <c r="K951" i="13"/>
  <c r="B951" i="13" s="1"/>
  <c r="K950" i="13"/>
  <c r="B950" i="13" s="1"/>
  <c r="K949" i="13"/>
  <c r="B949" i="13" s="1"/>
  <c r="K948" i="13"/>
  <c r="B948" i="13" s="1"/>
  <c r="K947" i="13"/>
  <c r="B947" i="13" s="1"/>
  <c r="K946" i="13"/>
  <c r="B946" i="13" s="1"/>
  <c r="K945" i="13"/>
  <c r="B945" i="13" s="1"/>
  <c r="K944" i="13"/>
  <c r="B944" i="13" s="1"/>
  <c r="K943" i="13"/>
  <c r="B943" i="13" s="1"/>
  <c r="K942" i="13"/>
  <c r="B942" i="13" s="1"/>
  <c r="K941" i="13"/>
  <c r="B941" i="13" s="1"/>
  <c r="K940" i="13"/>
  <c r="B940" i="13" s="1"/>
  <c r="K939" i="13"/>
  <c r="B939" i="13" s="1"/>
  <c r="K938" i="13"/>
  <c r="B938" i="13" s="1"/>
  <c r="K937" i="13"/>
  <c r="B937" i="13" s="1"/>
  <c r="K936" i="13"/>
  <c r="B936" i="13" s="1"/>
  <c r="K935" i="13"/>
  <c r="B935" i="13" s="1"/>
  <c r="K934" i="13"/>
  <c r="B934" i="13" s="1"/>
  <c r="K933" i="13"/>
  <c r="B933" i="13" s="1"/>
  <c r="K932" i="13"/>
  <c r="B932" i="13" s="1"/>
  <c r="K931" i="13"/>
  <c r="B931" i="13" s="1"/>
  <c r="K930" i="13"/>
  <c r="B930" i="13" s="1"/>
  <c r="K929" i="13"/>
  <c r="B929" i="13" s="1"/>
  <c r="K928" i="13"/>
  <c r="B928" i="13" s="1"/>
  <c r="K927" i="13"/>
  <c r="B927" i="13" s="1"/>
  <c r="K926" i="13"/>
  <c r="B926" i="13" s="1"/>
  <c r="K925" i="13"/>
  <c r="B925" i="13" s="1"/>
  <c r="K924" i="13"/>
  <c r="B924" i="13" s="1"/>
  <c r="K923" i="13"/>
  <c r="B923" i="13" s="1"/>
  <c r="K922" i="13"/>
  <c r="B922" i="13" s="1"/>
  <c r="K921" i="13"/>
  <c r="B921" i="13" s="1"/>
  <c r="K920" i="13"/>
  <c r="B920" i="13" s="1"/>
  <c r="K919" i="13"/>
  <c r="B919" i="13" s="1"/>
  <c r="K918" i="13"/>
  <c r="B918" i="13" s="1"/>
  <c r="K917" i="13"/>
  <c r="B917" i="13" s="1"/>
  <c r="K916" i="13"/>
  <c r="B916" i="13" s="1"/>
  <c r="K915" i="13"/>
  <c r="B915" i="13" s="1"/>
  <c r="K914" i="13"/>
  <c r="B914" i="13" s="1"/>
  <c r="K913" i="13"/>
  <c r="B913" i="13" s="1"/>
  <c r="K912" i="13"/>
  <c r="B912" i="13" s="1"/>
  <c r="K911" i="13"/>
  <c r="B911" i="13" s="1"/>
  <c r="K910" i="13"/>
  <c r="B910" i="13" s="1"/>
  <c r="K909" i="13"/>
  <c r="B909" i="13" s="1"/>
  <c r="K908" i="13"/>
  <c r="B908" i="13" s="1"/>
  <c r="K907" i="13"/>
  <c r="B907" i="13" s="1"/>
  <c r="K906" i="13"/>
  <c r="B906" i="13" s="1"/>
  <c r="K905" i="13"/>
  <c r="B905" i="13" s="1"/>
  <c r="K904" i="13"/>
  <c r="B904" i="13" s="1"/>
  <c r="K903" i="13"/>
  <c r="B903" i="13" s="1"/>
  <c r="K902" i="13"/>
  <c r="B902" i="13" s="1"/>
  <c r="K901" i="13"/>
  <c r="B901" i="13" s="1"/>
  <c r="K900" i="13"/>
  <c r="B900" i="13" s="1"/>
  <c r="K899" i="13"/>
  <c r="B899" i="13" s="1"/>
  <c r="K898" i="13"/>
  <c r="B898" i="13" s="1"/>
  <c r="K897" i="13"/>
  <c r="B897" i="13" s="1"/>
  <c r="K896" i="13"/>
  <c r="B896" i="13" s="1"/>
  <c r="K895" i="13"/>
  <c r="B895" i="13" s="1"/>
  <c r="K894" i="13"/>
  <c r="B894" i="13" s="1"/>
  <c r="K893" i="13"/>
  <c r="B893" i="13" s="1"/>
  <c r="K892" i="13"/>
  <c r="B892" i="13" s="1"/>
  <c r="K891" i="13"/>
  <c r="B891" i="13" s="1"/>
  <c r="K890" i="13"/>
  <c r="B890" i="13" s="1"/>
  <c r="K889" i="13"/>
  <c r="B889" i="13" s="1"/>
  <c r="K888" i="13"/>
  <c r="B888" i="13" s="1"/>
  <c r="K887" i="13"/>
  <c r="B887" i="13" s="1"/>
  <c r="K886" i="13"/>
  <c r="B886" i="13" s="1"/>
  <c r="K885" i="13"/>
  <c r="B885" i="13" s="1"/>
  <c r="K884" i="13"/>
  <c r="B884" i="13" s="1"/>
  <c r="K883" i="13"/>
  <c r="B883" i="13" s="1"/>
  <c r="K882" i="13"/>
  <c r="B882" i="13" s="1"/>
  <c r="K881" i="13"/>
  <c r="B881" i="13" s="1"/>
  <c r="K880" i="13"/>
  <c r="B880" i="13" s="1"/>
  <c r="K879" i="13"/>
  <c r="B879" i="13" s="1"/>
  <c r="K878" i="13"/>
  <c r="B878" i="13" s="1"/>
  <c r="K877" i="13"/>
  <c r="B877" i="13" s="1"/>
  <c r="K876" i="13"/>
  <c r="B876" i="13" s="1"/>
  <c r="K875" i="13"/>
  <c r="B875" i="13" s="1"/>
  <c r="K874" i="13"/>
  <c r="B874" i="13" s="1"/>
  <c r="K873" i="13"/>
  <c r="B873" i="13" s="1"/>
  <c r="K872" i="13"/>
  <c r="B872" i="13" s="1"/>
  <c r="K871" i="13"/>
  <c r="B871" i="13" s="1"/>
  <c r="K870" i="13"/>
  <c r="B870" i="13" s="1"/>
  <c r="K869" i="13"/>
  <c r="B869" i="13" s="1"/>
  <c r="K868" i="13"/>
  <c r="B868" i="13" s="1"/>
  <c r="K867" i="13"/>
  <c r="B867" i="13" s="1"/>
  <c r="K866" i="13"/>
  <c r="B866" i="13" s="1"/>
  <c r="K865" i="13"/>
  <c r="B865" i="13" s="1"/>
  <c r="K864" i="13"/>
  <c r="B864" i="13" s="1"/>
  <c r="K863" i="13"/>
  <c r="B863" i="13" s="1"/>
  <c r="K862" i="13"/>
  <c r="B862" i="13" s="1"/>
  <c r="K861" i="13"/>
  <c r="B861" i="13" s="1"/>
  <c r="K860" i="13"/>
  <c r="B860" i="13" s="1"/>
  <c r="K859" i="13"/>
  <c r="B859" i="13" s="1"/>
  <c r="K858" i="13"/>
  <c r="B858" i="13" s="1"/>
  <c r="K857" i="13"/>
  <c r="B857" i="13" s="1"/>
  <c r="K856" i="13"/>
  <c r="B856" i="13" s="1"/>
  <c r="K855" i="13"/>
  <c r="B855" i="13" s="1"/>
  <c r="K854" i="13"/>
  <c r="B854" i="13" s="1"/>
  <c r="K853" i="13"/>
  <c r="B853" i="13" s="1"/>
  <c r="K852" i="13"/>
  <c r="B852" i="13" s="1"/>
  <c r="K851" i="13"/>
  <c r="B851" i="13" s="1"/>
  <c r="K850" i="13"/>
  <c r="B850" i="13" s="1"/>
  <c r="K849" i="13"/>
  <c r="B849" i="13" s="1"/>
  <c r="K848" i="13"/>
  <c r="B848" i="13" s="1"/>
  <c r="K847" i="13"/>
  <c r="B847" i="13" s="1"/>
  <c r="K846" i="13"/>
  <c r="B846" i="13" s="1"/>
  <c r="K845" i="13"/>
  <c r="B845" i="13" s="1"/>
  <c r="K844" i="13"/>
  <c r="B844" i="13" s="1"/>
  <c r="K843" i="13"/>
  <c r="B843" i="13" s="1"/>
  <c r="K842" i="13"/>
  <c r="B842" i="13" s="1"/>
  <c r="K841" i="13"/>
  <c r="B841" i="13" s="1"/>
  <c r="K840" i="13"/>
  <c r="B840" i="13" s="1"/>
  <c r="K839" i="13"/>
  <c r="B839" i="13" s="1"/>
  <c r="K838" i="13"/>
  <c r="B838" i="13" s="1"/>
  <c r="K837" i="13"/>
  <c r="B837" i="13" s="1"/>
  <c r="K836" i="13"/>
  <c r="B836" i="13" s="1"/>
  <c r="K835" i="13"/>
  <c r="B835" i="13" s="1"/>
  <c r="K834" i="13"/>
  <c r="B834" i="13" s="1"/>
  <c r="K833" i="13"/>
  <c r="B833" i="13" s="1"/>
  <c r="K832" i="13"/>
  <c r="B832" i="13" s="1"/>
  <c r="K831" i="13"/>
  <c r="B831" i="13" s="1"/>
  <c r="K830" i="13"/>
  <c r="B830" i="13" s="1"/>
  <c r="K829" i="13"/>
  <c r="B829" i="13" s="1"/>
  <c r="K828" i="13"/>
  <c r="B828" i="13" s="1"/>
  <c r="K827" i="13"/>
  <c r="B827" i="13" s="1"/>
  <c r="K826" i="13"/>
  <c r="B826" i="13" s="1"/>
  <c r="K825" i="13"/>
  <c r="B825" i="13" s="1"/>
  <c r="K824" i="13"/>
  <c r="B824" i="13" s="1"/>
  <c r="K823" i="13"/>
  <c r="B823" i="13" s="1"/>
  <c r="K822" i="13"/>
  <c r="B822" i="13" s="1"/>
  <c r="K821" i="13"/>
  <c r="B821" i="13" s="1"/>
  <c r="K820" i="13"/>
  <c r="B820" i="13" s="1"/>
  <c r="K819" i="13"/>
  <c r="B819" i="13" s="1"/>
  <c r="K818" i="13"/>
  <c r="B818" i="13" s="1"/>
  <c r="K817" i="13"/>
  <c r="B817" i="13" s="1"/>
  <c r="K816" i="13"/>
  <c r="B816" i="13" s="1"/>
  <c r="K815" i="13"/>
  <c r="B815" i="13" s="1"/>
  <c r="K814" i="13"/>
  <c r="B814" i="13" s="1"/>
  <c r="K813" i="13"/>
  <c r="B813" i="13" s="1"/>
  <c r="K812" i="13"/>
  <c r="B812" i="13" s="1"/>
  <c r="K811" i="13"/>
  <c r="B811" i="13" s="1"/>
  <c r="K810" i="13"/>
  <c r="B810" i="13" s="1"/>
  <c r="K809" i="13"/>
  <c r="B809" i="13" s="1"/>
  <c r="K808" i="13"/>
  <c r="B808" i="13" s="1"/>
  <c r="K807" i="13"/>
  <c r="B807" i="13" s="1"/>
  <c r="K806" i="13"/>
  <c r="B806" i="13" s="1"/>
  <c r="K805" i="13"/>
  <c r="B805" i="13" s="1"/>
  <c r="K804" i="13"/>
  <c r="B804" i="13" s="1"/>
  <c r="K803" i="13"/>
  <c r="B803" i="13" s="1"/>
  <c r="K802" i="13"/>
  <c r="B802" i="13" s="1"/>
  <c r="K801" i="13"/>
  <c r="B801" i="13" s="1"/>
  <c r="K800" i="13"/>
  <c r="B800" i="13" s="1"/>
  <c r="K799" i="13"/>
  <c r="B799" i="13" s="1"/>
  <c r="K798" i="13"/>
  <c r="B798" i="13" s="1"/>
  <c r="K797" i="13"/>
  <c r="B797" i="13" s="1"/>
  <c r="K796" i="13"/>
  <c r="B796" i="13" s="1"/>
  <c r="K795" i="13"/>
  <c r="B795" i="13" s="1"/>
  <c r="K794" i="13"/>
  <c r="B794" i="13" s="1"/>
  <c r="K793" i="13"/>
  <c r="B793" i="13" s="1"/>
  <c r="K792" i="13"/>
  <c r="B792" i="13" s="1"/>
  <c r="K791" i="13"/>
  <c r="B791" i="13" s="1"/>
  <c r="K790" i="13"/>
  <c r="B790" i="13" s="1"/>
  <c r="K789" i="13"/>
  <c r="B789" i="13" s="1"/>
  <c r="K788" i="13"/>
  <c r="B788" i="13" s="1"/>
  <c r="K787" i="13"/>
  <c r="B787" i="13" s="1"/>
  <c r="K786" i="13"/>
  <c r="B786" i="13" s="1"/>
  <c r="K785" i="13"/>
  <c r="B785" i="13" s="1"/>
  <c r="K784" i="13"/>
  <c r="B784" i="13" s="1"/>
  <c r="K783" i="13"/>
  <c r="B783" i="13" s="1"/>
  <c r="K782" i="13"/>
  <c r="B782" i="13" s="1"/>
  <c r="K781" i="13"/>
  <c r="B781" i="13" s="1"/>
  <c r="K780" i="13"/>
  <c r="B780" i="13" s="1"/>
  <c r="K779" i="13"/>
  <c r="B779" i="13" s="1"/>
  <c r="K778" i="13"/>
  <c r="B778" i="13" s="1"/>
  <c r="K777" i="13"/>
  <c r="B777" i="13" s="1"/>
  <c r="K776" i="13"/>
  <c r="B776" i="13" s="1"/>
  <c r="K775" i="13"/>
  <c r="B775" i="13" s="1"/>
  <c r="K774" i="13"/>
  <c r="B774" i="13" s="1"/>
  <c r="K773" i="13"/>
  <c r="B773" i="13" s="1"/>
  <c r="K772" i="13"/>
  <c r="B772" i="13" s="1"/>
  <c r="K771" i="13"/>
  <c r="B771" i="13" s="1"/>
  <c r="K770" i="13"/>
  <c r="B770" i="13" s="1"/>
  <c r="K769" i="13"/>
  <c r="B769" i="13" s="1"/>
  <c r="K768" i="13"/>
  <c r="B768" i="13" s="1"/>
  <c r="K767" i="13"/>
  <c r="B767" i="13" s="1"/>
  <c r="K766" i="13"/>
  <c r="B766" i="13" s="1"/>
  <c r="K765" i="13"/>
  <c r="B765" i="13" s="1"/>
  <c r="K764" i="13"/>
  <c r="B764" i="13" s="1"/>
  <c r="K763" i="13"/>
  <c r="B763" i="13" s="1"/>
  <c r="K762" i="13"/>
  <c r="B762" i="13" s="1"/>
  <c r="K761" i="13"/>
  <c r="B761" i="13" s="1"/>
  <c r="K760" i="13"/>
  <c r="B760" i="13" s="1"/>
  <c r="K759" i="13"/>
  <c r="B759" i="13" s="1"/>
  <c r="K758" i="13"/>
  <c r="B758" i="13" s="1"/>
  <c r="K757" i="13"/>
  <c r="B757" i="13" s="1"/>
  <c r="K756" i="13"/>
  <c r="B756" i="13" s="1"/>
  <c r="K755" i="13"/>
  <c r="B755" i="13" s="1"/>
  <c r="K754" i="13"/>
  <c r="B754" i="13" s="1"/>
  <c r="K753" i="13"/>
  <c r="B753" i="13" s="1"/>
  <c r="K752" i="13"/>
  <c r="B752" i="13" s="1"/>
  <c r="K751" i="13"/>
  <c r="B751" i="13" s="1"/>
  <c r="K750" i="13"/>
  <c r="B750" i="13" s="1"/>
  <c r="K749" i="13"/>
  <c r="B749" i="13" s="1"/>
  <c r="K748" i="13"/>
  <c r="B748" i="13" s="1"/>
  <c r="K747" i="13"/>
  <c r="B747" i="13" s="1"/>
  <c r="K746" i="13"/>
  <c r="B746" i="13" s="1"/>
  <c r="K745" i="13"/>
  <c r="B745" i="13" s="1"/>
  <c r="K744" i="13"/>
  <c r="B744" i="13" s="1"/>
  <c r="K743" i="13"/>
  <c r="B743" i="13" s="1"/>
  <c r="K742" i="13"/>
  <c r="B742" i="13" s="1"/>
  <c r="K741" i="13"/>
  <c r="B741" i="13" s="1"/>
  <c r="K740" i="13"/>
  <c r="B740" i="13" s="1"/>
  <c r="K739" i="13"/>
  <c r="B739" i="13" s="1"/>
  <c r="K738" i="13"/>
  <c r="B738" i="13" s="1"/>
  <c r="K737" i="13"/>
  <c r="B737" i="13" s="1"/>
  <c r="K736" i="13"/>
  <c r="B736" i="13" s="1"/>
  <c r="K735" i="13"/>
  <c r="B735" i="13" s="1"/>
  <c r="K734" i="13"/>
  <c r="B734" i="13" s="1"/>
  <c r="K733" i="13"/>
  <c r="B733" i="13" s="1"/>
  <c r="K732" i="13"/>
  <c r="B732" i="13" s="1"/>
  <c r="K731" i="13"/>
  <c r="B731" i="13" s="1"/>
  <c r="K730" i="13"/>
  <c r="B730" i="13" s="1"/>
  <c r="K729" i="13"/>
  <c r="B729" i="13" s="1"/>
  <c r="K728" i="13"/>
  <c r="B728" i="13" s="1"/>
  <c r="K727" i="13"/>
  <c r="B727" i="13" s="1"/>
  <c r="K726" i="13"/>
  <c r="B726" i="13" s="1"/>
  <c r="K725" i="13"/>
  <c r="B725" i="13" s="1"/>
  <c r="K724" i="13"/>
  <c r="B724" i="13" s="1"/>
  <c r="K723" i="13"/>
  <c r="B723" i="13" s="1"/>
  <c r="K722" i="13"/>
  <c r="B722" i="13" s="1"/>
  <c r="K721" i="13"/>
  <c r="B721" i="13" s="1"/>
  <c r="K720" i="13"/>
  <c r="B720" i="13" s="1"/>
  <c r="K719" i="13"/>
  <c r="B719" i="13" s="1"/>
  <c r="K718" i="13"/>
  <c r="B718" i="13" s="1"/>
  <c r="K717" i="13"/>
  <c r="B717" i="13" s="1"/>
  <c r="K716" i="13"/>
  <c r="B716" i="13" s="1"/>
  <c r="K715" i="13"/>
  <c r="B715" i="13" s="1"/>
  <c r="K714" i="13"/>
  <c r="B714" i="13" s="1"/>
  <c r="K713" i="13"/>
  <c r="B713" i="13" s="1"/>
  <c r="K712" i="13"/>
  <c r="B712" i="13" s="1"/>
  <c r="K711" i="13"/>
  <c r="B711" i="13" s="1"/>
  <c r="K710" i="13"/>
  <c r="B710" i="13" s="1"/>
  <c r="K709" i="13"/>
  <c r="B709" i="13" s="1"/>
  <c r="K708" i="13"/>
  <c r="B708" i="13" s="1"/>
  <c r="K707" i="13"/>
  <c r="B707" i="13" s="1"/>
  <c r="K706" i="13"/>
  <c r="B706" i="13" s="1"/>
  <c r="K705" i="13"/>
  <c r="B705" i="13" s="1"/>
  <c r="K704" i="13"/>
  <c r="B704" i="13" s="1"/>
  <c r="K703" i="13"/>
  <c r="B703" i="13" s="1"/>
  <c r="K702" i="13"/>
  <c r="B702" i="13" s="1"/>
  <c r="K701" i="13"/>
  <c r="B701" i="13" s="1"/>
  <c r="K700" i="13"/>
  <c r="B700" i="13" s="1"/>
  <c r="K699" i="13"/>
  <c r="B699" i="13" s="1"/>
  <c r="K698" i="13"/>
  <c r="B698" i="13" s="1"/>
  <c r="K697" i="13"/>
  <c r="B697" i="13" s="1"/>
  <c r="K696" i="13"/>
  <c r="B696" i="13" s="1"/>
  <c r="K695" i="13"/>
  <c r="B695" i="13" s="1"/>
  <c r="K694" i="13"/>
  <c r="B694" i="13" s="1"/>
  <c r="K693" i="13"/>
  <c r="B693" i="13" s="1"/>
  <c r="K692" i="13"/>
  <c r="B692" i="13" s="1"/>
  <c r="K691" i="13"/>
  <c r="B691" i="13" s="1"/>
  <c r="K690" i="13"/>
  <c r="B690" i="13" s="1"/>
  <c r="K689" i="13"/>
  <c r="B689" i="13" s="1"/>
  <c r="K688" i="13"/>
  <c r="B688" i="13" s="1"/>
  <c r="K687" i="13"/>
  <c r="B687" i="13" s="1"/>
  <c r="K686" i="13"/>
  <c r="B686" i="13" s="1"/>
  <c r="K685" i="13"/>
  <c r="B685" i="13" s="1"/>
  <c r="K684" i="13"/>
  <c r="B684" i="13" s="1"/>
  <c r="K683" i="13"/>
  <c r="B683" i="13" s="1"/>
  <c r="K682" i="13"/>
  <c r="B682" i="13" s="1"/>
  <c r="K681" i="13"/>
  <c r="B681" i="13" s="1"/>
  <c r="K680" i="13"/>
  <c r="B680" i="13" s="1"/>
  <c r="K679" i="13"/>
  <c r="B679" i="13" s="1"/>
  <c r="K678" i="13"/>
  <c r="B678" i="13" s="1"/>
  <c r="K677" i="13"/>
  <c r="B677" i="13" s="1"/>
  <c r="K676" i="13"/>
  <c r="B676" i="13" s="1"/>
  <c r="K675" i="13"/>
  <c r="B675" i="13" s="1"/>
  <c r="K674" i="13"/>
  <c r="B674" i="13" s="1"/>
  <c r="K673" i="13"/>
  <c r="B673" i="13" s="1"/>
  <c r="K672" i="13"/>
  <c r="B672" i="13" s="1"/>
  <c r="K671" i="13"/>
  <c r="B671" i="13" s="1"/>
  <c r="K670" i="13"/>
  <c r="B670" i="13" s="1"/>
  <c r="K669" i="13"/>
  <c r="B669" i="13" s="1"/>
  <c r="K668" i="13"/>
  <c r="B668" i="13" s="1"/>
  <c r="K667" i="13"/>
  <c r="B667" i="13" s="1"/>
  <c r="K666" i="13"/>
  <c r="B666" i="13" s="1"/>
  <c r="K665" i="13"/>
  <c r="B665" i="13" s="1"/>
  <c r="K664" i="13"/>
  <c r="B664" i="13" s="1"/>
  <c r="K663" i="13"/>
  <c r="B663" i="13" s="1"/>
  <c r="K662" i="13"/>
  <c r="B662" i="13" s="1"/>
  <c r="K661" i="13"/>
  <c r="B661" i="13" s="1"/>
  <c r="K660" i="13"/>
  <c r="B660" i="13" s="1"/>
  <c r="K659" i="13"/>
  <c r="B659" i="13" s="1"/>
  <c r="K658" i="13"/>
  <c r="B658" i="13" s="1"/>
  <c r="K657" i="13"/>
  <c r="B657" i="13" s="1"/>
  <c r="K656" i="13"/>
  <c r="B656" i="13" s="1"/>
  <c r="K655" i="13"/>
  <c r="B655" i="13" s="1"/>
  <c r="K654" i="13"/>
  <c r="B654" i="13" s="1"/>
  <c r="K653" i="13"/>
  <c r="B653" i="13" s="1"/>
  <c r="K652" i="13"/>
  <c r="B652" i="13" s="1"/>
  <c r="K651" i="13"/>
  <c r="B651" i="13" s="1"/>
  <c r="K650" i="13"/>
  <c r="B650" i="13" s="1"/>
  <c r="K649" i="13"/>
  <c r="B649" i="13" s="1"/>
  <c r="K648" i="13"/>
  <c r="B648" i="13" s="1"/>
  <c r="K647" i="13"/>
  <c r="B647" i="13" s="1"/>
  <c r="K646" i="13"/>
  <c r="B646" i="13" s="1"/>
  <c r="K645" i="13"/>
  <c r="B645" i="13" s="1"/>
  <c r="K644" i="13"/>
  <c r="B644" i="13" s="1"/>
  <c r="K643" i="13"/>
  <c r="B643" i="13" s="1"/>
  <c r="K642" i="13"/>
  <c r="B642" i="13" s="1"/>
  <c r="K641" i="13"/>
  <c r="B641" i="13" s="1"/>
  <c r="K640" i="13"/>
  <c r="B640" i="13" s="1"/>
  <c r="K639" i="13"/>
  <c r="B639" i="13" s="1"/>
  <c r="K638" i="13"/>
  <c r="B638" i="13" s="1"/>
  <c r="K637" i="13"/>
  <c r="B637" i="13" s="1"/>
  <c r="K636" i="13"/>
  <c r="B636" i="13" s="1"/>
  <c r="K635" i="13"/>
  <c r="B635" i="13" s="1"/>
  <c r="K634" i="13"/>
  <c r="B634" i="13" s="1"/>
  <c r="K633" i="13"/>
  <c r="B633" i="13" s="1"/>
  <c r="K632" i="13"/>
  <c r="B632" i="13" s="1"/>
  <c r="K631" i="13"/>
  <c r="B631" i="13" s="1"/>
  <c r="K630" i="13"/>
  <c r="B630" i="13" s="1"/>
  <c r="K629" i="13"/>
  <c r="B629" i="13" s="1"/>
  <c r="K628" i="13"/>
  <c r="B628" i="13" s="1"/>
  <c r="K627" i="13"/>
  <c r="B627" i="13" s="1"/>
  <c r="K626" i="13"/>
  <c r="B626" i="13" s="1"/>
  <c r="K625" i="13"/>
  <c r="B625" i="13" s="1"/>
  <c r="K624" i="13"/>
  <c r="B624" i="13" s="1"/>
  <c r="K623" i="13"/>
  <c r="B623" i="13" s="1"/>
  <c r="K622" i="13"/>
  <c r="B622" i="13" s="1"/>
  <c r="K621" i="13"/>
  <c r="B621" i="13" s="1"/>
  <c r="K620" i="13"/>
  <c r="B620" i="13" s="1"/>
  <c r="K619" i="13"/>
  <c r="B619" i="13" s="1"/>
  <c r="K618" i="13"/>
  <c r="B618" i="13" s="1"/>
  <c r="K617" i="13"/>
  <c r="B617" i="13" s="1"/>
  <c r="K616" i="13"/>
  <c r="B616" i="13" s="1"/>
  <c r="K615" i="13"/>
  <c r="B615" i="13" s="1"/>
  <c r="K614" i="13"/>
  <c r="B614" i="13" s="1"/>
  <c r="K613" i="13"/>
  <c r="B613" i="13" s="1"/>
  <c r="K612" i="13"/>
  <c r="B612" i="13" s="1"/>
  <c r="K611" i="13"/>
  <c r="B611" i="13" s="1"/>
  <c r="K610" i="13"/>
  <c r="B610" i="13" s="1"/>
  <c r="K609" i="13"/>
  <c r="B609" i="13" s="1"/>
  <c r="K608" i="13"/>
  <c r="B608" i="13" s="1"/>
  <c r="K607" i="13"/>
  <c r="B607" i="13" s="1"/>
  <c r="K606" i="13"/>
  <c r="B606" i="13" s="1"/>
  <c r="K605" i="13"/>
  <c r="B605" i="13" s="1"/>
  <c r="K604" i="13"/>
  <c r="B604" i="13" s="1"/>
  <c r="K603" i="13"/>
  <c r="B603" i="13" s="1"/>
  <c r="K602" i="13"/>
  <c r="B602" i="13" s="1"/>
  <c r="K601" i="13"/>
  <c r="B601" i="13" s="1"/>
  <c r="K600" i="13"/>
  <c r="B600" i="13" s="1"/>
  <c r="K599" i="13"/>
  <c r="B599" i="13" s="1"/>
  <c r="K598" i="13"/>
  <c r="B598" i="13" s="1"/>
  <c r="K597" i="13"/>
  <c r="B597" i="13" s="1"/>
  <c r="K596" i="13"/>
  <c r="B596" i="13" s="1"/>
  <c r="K595" i="13"/>
  <c r="B595" i="13" s="1"/>
  <c r="K594" i="13"/>
  <c r="B594" i="13" s="1"/>
  <c r="K593" i="13"/>
  <c r="B593" i="13" s="1"/>
  <c r="K592" i="13"/>
  <c r="B592" i="13" s="1"/>
  <c r="K591" i="13"/>
  <c r="B591" i="13" s="1"/>
  <c r="K590" i="13"/>
  <c r="B590" i="13" s="1"/>
  <c r="K589" i="13"/>
  <c r="B589" i="13" s="1"/>
  <c r="K588" i="13"/>
  <c r="B588" i="13" s="1"/>
  <c r="K587" i="13"/>
  <c r="B587" i="13" s="1"/>
  <c r="K586" i="13"/>
  <c r="B586" i="13" s="1"/>
  <c r="K585" i="13"/>
  <c r="B585" i="13" s="1"/>
  <c r="K584" i="13"/>
  <c r="B584" i="13" s="1"/>
  <c r="K583" i="13"/>
  <c r="B583" i="13" s="1"/>
  <c r="K582" i="13"/>
  <c r="B582" i="13" s="1"/>
  <c r="K581" i="13"/>
  <c r="B581" i="13" s="1"/>
  <c r="K580" i="13"/>
  <c r="B580" i="13" s="1"/>
  <c r="K579" i="13"/>
  <c r="B579" i="13" s="1"/>
  <c r="K578" i="13"/>
  <c r="B578" i="13" s="1"/>
  <c r="K577" i="13"/>
  <c r="B577" i="13" s="1"/>
  <c r="K576" i="13"/>
  <c r="B576" i="13" s="1"/>
  <c r="K575" i="13"/>
  <c r="B575" i="13" s="1"/>
  <c r="K574" i="13"/>
  <c r="B574" i="13" s="1"/>
  <c r="K573" i="13"/>
  <c r="B573" i="13" s="1"/>
  <c r="K572" i="13"/>
  <c r="B572" i="13" s="1"/>
  <c r="K571" i="13"/>
  <c r="B571" i="13" s="1"/>
  <c r="K570" i="13"/>
  <c r="B570" i="13" s="1"/>
  <c r="K569" i="13"/>
  <c r="B569" i="13" s="1"/>
  <c r="K568" i="13"/>
  <c r="B568" i="13" s="1"/>
  <c r="K567" i="13"/>
  <c r="B567" i="13" s="1"/>
  <c r="K566" i="13"/>
  <c r="B566" i="13" s="1"/>
  <c r="K565" i="13"/>
  <c r="B565" i="13" s="1"/>
  <c r="K564" i="13"/>
  <c r="B564" i="13" s="1"/>
  <c r="K563" i="13"/>
  <c r="B563" i="13" s="1"/>
  <c r="K562" i="13"/>
  <c r="B562" i="13" s="1"/>
  <c r="K561" i="13"/>
  <c r="B561" i="13" s="1"/>
  <c r="K560" i="13"/>
  <c r="B560" i="13" s="1"/>
  <c r="K559" i="13"/>
  <c r="B559" i="13" s="1"/>
  <c r="K558" i="13"/>
  <c r="B558" i="13" s="1"/>
  <c r="K557" i="13"/>
  <c r="B557" i="13" s="1"/>
  <c r="K556" i="13"/>
  <c r="B556" i="13" s="1"/>
  <c r="K555" i="13"/>
  <c r="B555" i="13" s="1"/>
  <c r="K554" i="13"/>
  <c r="B554" i="13" s="1"/>
  <c r="K553" i="13"/>
  <c r="B553" i="13" s="1"/>
  <c r="K552" i="13"/>
  <c r="B552" i="13" s="1"/>
  <c r="K551" i="13"/>
  <c r="B551" i="13" s="1"/>
  <c r="K550" i="13"/>
  <c r="B550" i="13" s="1"/>
  <c r="K549" i="13"/>
  <c r="B549" i="13" s="1"/>
  <c r="K548" i="13"/>
  <c r="B548" i="13" s="1"/>
  <c r="K547" i="13"/>
  <c r="B547" i="13" s="1"/>
  <c r="K546" i="13"/>
  <c r="B546" i="13" s="1"/>
  <c r="K545" i="13"/>
  <c r="B545" i="13" s="1"/>
  <c r="K544" i="13"/>
  <c r="B544" i="13" s="1"/>
  <c r="K543" i="13"/>
  <c r="B543" i="13" s="1"/>
  <c r="K542" i="13"/>
  <c r="B542" i="13" s="1"/>
  <c r="K541" i="13"/>
  <c r="B541" i="13" s="1"/>
  <c r="K540" i="13"/>
  <c r="B540" i="13" s="1"/>
  <c r="K539" i="13"/>
  <c r="B539" i="13" s="1"/>
  <c r="K538" i="13"/>
  <c r="B538" i="13" s="1"/>
  <c r="K537" i="13"/>
  <c r="B537" i="13" s="1"/>
  <c r="K536" i="13"/>
  <c r="B536" i="13" s="1"/>
  <c r="K535" i="13"/>
  <c r="B535" i="13" s="1"/>
  <c r="K534" i="13"/>
  <c r="B534" i="13" s="1"/>
  <c r="K533" i="13"/>
  <c r="B533" i="13" s="1"/>
  <c r="K532" i="13"/>
  <c r="B532" i="13" s="1"/>
  <c r="K531" i="13"/>
  <c r="B531" i="13" s="1"/>
  <c r="K530" i="13"/>
  <c r="B530" i="13" s="1"/>
  <c r="K529" i="13"/>
  <c r="B529" i="13" s="1"/>
  <c r="K528" i="13"/>
  <c r="B528" i="13" s="1"/>
  <c r="K527" i="13"/>
  <c r="B527" i="13" s="1"/>
  <c r="K526" i="13"/>
  <c r="B526" i="13" s="1"/>
  <c r="K525" i="13"/>
  <c r="B525" i="13" s="1"/>
  <c r="K524" i="13"/>
  <c r="B524" i="13" s="1"/>
  <c r="K523" i="13"/>
  <c r="B523" i="13" s="1"/>
  <c r="K522" i="13"/>
  <c r="B522" i="13" s="1"/>
  <c r="K521" i="13"/>
  <c r="B521" i="13" s="1"/>
  <c r="K520" i="13"/>
  <c r="B520" i="13" s="1"/>
  <c r="K519" i="13"/>
  <c r="B519" i="13" s="1"/>
  <c r="K518" i="13"/>
  <c r="B518" i="13" s="1"/>
  <c r="K517" i="13"/>
  <c r="B517" i="13" s="1"/>
  <c r="K516" i="13"/>
  <c r="B516" i="13" s="1"/>
  <c r="K515" i="13"/>
  <c r="B515" i="13" s="1"/>
  <c r="K514" i="13"/>
  <c r="B514" i="13" s="1"/>
  <c r="K513" i="13"/>
  <c r="B513" i="13" s="1"/>
  <c r="K512" i="13"/>
  <c r="B512" i="13" s="1"/>
  <c r="K511" i="13"/>
  <c r="B511" i="13" s="1"/>
  <c r="K510" i="13"/>
  <c r="B510" i="13" s="1"/>
  <c r="K509" i="13"/>
  <c r="B509" i="13" s="1"/>
  <c r="K508" i="13"/>
  <c r="B508" i="13" s="1"/>
  <c r="K507" i="13"/>
  <c r="B507" i="13" s="1"/>
  <c r="K506" i="13"/>
  <c r="B506" i="13" s="1"/>
  <c r="K505" i="13"/>
  <c r="B505" i="13" s="1"/>
  <c r="K504" i="13"/>
  <c r="B504" i="13" s="1"/>
  <c r="K503" i="13"/>
  <c r="B503" i="13" s="1"/>
  <c r="K502" i="13"/>
  <c r="B502" i="13" s="1"/>
  <c r="K501" i="13"/>
  <c r="B501" i="13" s="1"/>
  <c r="K500" i="13"/>
  <c r="B500" i="13" s="1"/>
  <c r="K499" i="13"/>
  <c r="B499" i="13" s="1"/>
  <c r="K498" i="13"/>
  <c r="B498" i="13" s="1"/>
  <c r="K497" i="13"/>
  <c r="B497" i="13" s="1"/>
  <c r="K496" i="13"/>
  <c r="B496" i="13" s="1"/>
  <c r="K495" i="13"/>
  <c r="B495" i="13" s="1"/>
  <c r="K494" i="13"/>
  <c r="B494" i="13" s="1"/>
  <c r="K493" i="13"/>
  <c r="B493" i="13" s="1"/>
  <c r="K492" i="13"/>
  <c r="B492" i="13" s="1"/>
  <c r="K491" i="13"/>
  <c r="B491" i="13" s="1"/>
  <c r="K490" i="13"/>
  <c r="B490" i="13" s="1"/>
  <c r="K489" i="13"/>
  <c r="B489" i="13" s="1"/>
  <c r="K488" i="13"/>
  <c r="B488" i="13" s="1"/>
  <c r="K487" i="13"/>
  <c r="B487" i="13" s="1"/>
  <c r="K486" i="13"/>
  <c r="B486" i="13" s="1"/>
  <c r="K485" i="13"/>
  <c r="B485" i="13" s="1"/>
  <c r="K484" i="13"/>
  <c r="B484" i="13" s="1"/>
  <c r="K483" i="13"/>
  <c r="B483" i="13" s="1"/>
  <c r="K482" i="13"/>
  <c r="B482" i="13" s="1"/>
  <c r="K481" i="13"/>
  <c r="B481" i="13" s="1"/>
  <c r="K480" i="13"/>
  <c r="B480" i="13" s="1"/>
  <c r="K479" i="13"/>
  <c r="B479" i="13" s="1"/>
  <c r="K478" i="13"/>
  <c r="B478" i="13" s="1"/>
  <c r="K477" i="13"/>
  <c r="B477" i="13" s="1"/>
  <c r="K476" i="13"/>
  <c r="B476" i="13" s="1"/>
  <c r="K475" i="13"/>
  <c r="B475" i="13" s="1"/>
  <c r="K474" i="13"/>
  <c r="B474" i="13" s="1"/>
  <c r="K473" i="13"/>
  <c r="B473" i="13" s="1"/>
  <c r="K472" i="13"/>
  <c r="B472" i="13" s="1"/>
  <c r="K471" i="13"/>
  <c r="B471" i="13" s="1"/>
  <c r="K470" i="13"/>
  <c r="B470" i="13" s="1"/>
  <c r="K469" i="13"/>
  <c r="B469" i="13" s="1"/>
  <c r="K468" i="13"/>
  <c r="B468" i="13" s="1"/>
  <c r="K467" i="13"/>
  <c r="B467" i="13" s="1"/>
  <c r="K466" i="13"/>
  <c r="B466" i="13" s="1"/>
  <c r="K465" i="13"/>
  <c r="B465" i="13" s="1"/>
  <c r="K464" i="13"/>
  <c r="B464" i="13" s="1"/>
  <c r="K463" i="13"/>
  <c r="B463" i="13" s="1"/>
  <c r="K462" i="13"/>
  <c r="B462" i="13" s="1"/>
  <c r="K461" i="13"/>
  <c r="B461" i="13" s="1"/>
  <c r="K460" i="13"/>
  <c r="B460" i="13" s="1"/>
  <c r="K459" i="13"/>
  <c r="B459" i="13" s="1"/>
  <c r="K458" i="13"/>
  <c r="B458" i="13" s="1"/>
  <c r="K457" i="13"/>
  <c r="B457" i="13" s="1"/>
  <c r="K456" i="13"/>
  <c r="B456" i="13" s="1"/>
  <c r="K455" i="13"/>
  <c r="B455" i="13" s="1"/>
  <c r="K454" i="13"/>
  <c r="B454" i="13" s="1"/>
  <c r="K453" i="13"/>
  <c r="B453" i="13" s="1"/>
  <c r="K452" i="13"/>
  <c r="B452" i="13" s="1"/>
  <c r="K451" i="13"/>
  <c r="B451" i="13" s="1"/>
  <c r="K450" i="13"/>
  <c r="B450" i="13" s="1"/>
  <c r="K449" i="13"/>
  <c r="B449" i="13" s="1"/>
  <c r="K448" i="13"/>
  <c r="B448" i="13" s="1"/>
  <c r="K447" i="13"/>
  <c r="B447" i="13" s="1"/>
  <c r="K446" i="13"/>
  <c r="B446" i="13" s="1"/>
  <c r="K445" i="13"/>
  <c r="B445" i="13" s="1"/>
  <c r="K444" i="13"/>
  <c r="B444" i="13" s="1"/>
  <c r="K443" i="13"/>
  <c r="B443" i="13" s="1"/>
  <c r="K442" i="13"/>
  <c r="B442" i="13" s="1"/>
  <c r="K441" i="13"/>
  <c r="B441" i="13" s="1"/>
  <c r="K440" i="13"/>
  <c r="B440" i="13" s="1"/>
  <c r="K439" i="13"/>
  <c r="B439" i="13" s="1"/>
  <c r="K438" i="13"/>
  <c r="B438" i="13" s="1"/>
  <c r="K437" i="13"/>
  <c r="B437" i="13" s="1"/>
  <c r="K436" i="13"/>
  <c r="B436" i="13" s="1"/>
  <c r="K435" i="13"/>
  <c r="B435" i="13" s="1"/>
  <c r="K434" i="13"/>
  <c r="B434" i="13" s="1"/>
  <c r="K433" i="13"/>
  <c r="B433" i="13" s="1"/>
  <c r="K432" i="13"/>
  <c r="B432" i="13" s="1"/>
  <c r="K431" i="13"/>
  <c r="B431" i="13" s="1"/>
  <c r="K430" i="13"/>
  <c r="B430" i="13" s="1"/>
  <c r="K429" i="13"/>
  <c r="B429" i="13" s="1"/>
  <c r="K428" i="13"/>
  <c r="B428" i="13" s="1"/>
  <c r="K427" i="13"/>
  <c r="B427" i="13" s="1"/>
  <c r="K426" i="13"/>
  <c r="B426" i="13" s="1"/>
  <c r="K425" i="13"/>
  <c r="B425" i="13" s="1"/>
  <c r="K424" i="13"/>
  <c r="B424" i="13" s="1"/>
  <c r="K423" i="13"/>
  <c r="B423" i="13" s="1"/>
  <c r="K422" i="13"/>
  <c r="B422" i="13" s="1"/>
  <c r="K421" i="13"/>
  <c r="B421" i="13" s="1"/>
  <c r="K420" i="13"/>
  <c r="B420" i="13" s="1"/>
  <c r="K419" i="13"/>
  <c r="B419" i="13" s="1"/>
  <c r="K418" i="13"/>
  <c r="B418" i="13" s="1"/>
  <c r="K417" i="13"/>
  <c r="B417" i="13" s="1"/>
  <c r="K416" i="13"/>
  <c r="B416" i="13" s="1"/>
  <c r="K415" i="13"/>
  <c r="B415" i="13" s="1"/>
  <c r="K414" i="13"/>
  <c r="B414" i="13" s="1"/>
  <c r="K413" i="13"/>
  <c r="B413" i="13" s="1"/>
  <c r="K412" i="13"/>
  <c r="B412" i="13" s="1"/>
  <c r="K411" i="13"/>
  <c r="B411" i="13" s="1"/>
  <c r="K410" i="13"/>
  <c r="B410" i="13" s="1"/>
  <c r="K409" i="13"/>
  <c r="B409" i="13" s="1"/>
  <c r="K408" i="13"/>
  <c r="B408" i="13" s="1"/>
  <c r="K407" i="13"/>
  <c r="B407" i="13" s="1"/>
  <c r="K406" i="13"/>
  <c r="B406" i="13" s="1"/>
  <c r="K405" i="13"/>
  <c r="B405" i="13" s="1"/>
  <c r="K404" i="13"/>
  <c r="B404" i="13" s="1"/>
  <c r="K403" i="13"/>
  <c r="B403" i="13" s="1"/>
  <c r="K402" i="13"/>
  <c r="B402" i="13" s="1"/>
  <c r="K401" i="13"/>
  <c r="B401" i="13" s="1"/>
  <c r="K400" i="13"/>
  <c r="B400" i="13" s="1"/>
  <c r="K399" i="13"/>
  <c r="B399" i="13" s="1"/>
  <c r="K398" i="13"/>
  <c r="B398" i="13" s="1"/>
  <c r="K397" i="13"/>
  <c r="B397" i="13" s="1"/>
  <c r="K396" i="13"/>
  <c r="B396" i="13" s="1"/>
  <c r="K395" i="13"/>
  <c r="B395" i="13" s="1"/>
  <c r="K394" i="13"/>
  <c r="B394" i="13" s="1"/>
  <c r="K393" i="13"/>
  <c r="B393" i="13" s="1"/>
  <c r="K392" i="13"/>
  <c r="B392" i="13" s="1"/>
  <c r="K391" i="13"/>
  <c r="B391" i="13" s="1"/>
  <c r="K390" i="13"/>
  <c r="B390" i="13" s="1"/>
  <c r="K389" i="13"/>
  <c r="B389" i="13" s="1"/>
  <c r="K388" i="13"/>
  <c r="B388" i="13" s="1"/>
  <c r="K387" i="13"/>
  <c r="B387" i="13" s="1"/>
  <c r="K386" i="13"/>
  <c r="B386" i="13" s="1"/>
  <c r="K385" i="13"/>
  <c r="B385" i="13" s="1"/>
  <c r="K384" i="13"/>
  <c r="B384" i="13" s="1"/>
  <c r="K383" i="13"/>
  <c r="B383" i="13" s="1"/>
  <c r="K382" i="13"/>
  <c r="B382" i="13" s="1"/>
  <c r="K381" i="13"/>
  <c r="B381" i="13" s="1"/>
  <c r="K380" i="13"/>
  <c r="B380" i="13" s="1"/>
  <c r="K379" i="13"/>
  <c r="B379" i="13" s="1"/>
  <c r="K378" i="13"/>
  <c r="B378" i="13" s="1"/>
  <c r="K377" i="13"/>
  <c r="B377" i="13" s="1"/>
  <c r="K376" i="13"/>
  <c r="B376" i="13" s="1"/>
  <c r="K375" i="13"/>
  <c r="B375" i="13" s="1"/>
  <c r="K374" i="13"/>
  <c r="B374" i="13" s="1"/>
  <c r="K373" i="13"/>
  <c r="B373" i="13" s="1"/>
  <c r="K372" i="13"/>
  <c r="B372" i="13" s="1"/>
  <c r="K371" i="13"/>
  <c r="B371" i="13" s="1"/>
  <c r="K370" i="13"/>
  <c r="B370" i="13" s="1"/>
  <c r="K369" i="13"/>
  <c r="B369" i="13" s="1"/>
  <c r="K368" i="13"/>
  <c r="B368" i="13" s="1"/>
  <c r="K367" i="13"/>
  <c r="B367" i="13" s="1"/>
  <c r="K366" i="13"/>
  <c r="B366" i="13" s="1"/>
  <c r="K365" i="13"/>
  <c r="B365" i="13" s="1"/>
  <c r="K364" i="13"/>
  <c r="B364" i="13" s="1"/>
  <c r="K363" i="13"/>
  <c r="B363" i="13" s="1"/>
  <c r="K362" i="13"/>
  <c r="B362" i="13" s="1"/>
  <c r="K361" i="13"/>
  <c r="B361" i="13" s="1"/>
  <c r="K360" i="13"/>
  <c r="B360" i="13" s="1"/>
  <c r="K359" i="13"/>
  <c r="B359" i="13" s="1"/>
  <c r="K358" i="13"/>
  <c r="B358" i="13" s="1"/>
  <c r="K357" i="13"/>
  <c r="B357" i="13" s="1"/>
  <c r="K356" i="13"/>
  <c r="B356" i="13" s="1"/>
  <c r="K355" i="13"/>
  <c r="B355" i="13" s="1"/>
  <c r="K354" i="13"/>
  <c r="B354" i="13" s="1"/>
  <c r="K353" i="13"/>
  <c r="B353" i="13" s="1"/>
  <c r="K352" i="13"/>
  <c r="B352" i="13" s="1"/>
  <c r="K351" i="13"/>
  <c r="B351" i="13" s="1"/>
  <c r="K350" i="13"/>
  <c r="B350" i="13" s="1"/>
  <c r="K349" i="13"/>
  <c r="B349" i="13" s="1"/>
  <c r="K348" i="13"/>
  <c r="B348" i="13" s="1"/>
  <c r="K347" i="13"/>
  <c r="B347" i="13" s="1"/>
  <c r="K346" i="13"/>
  <c r="B346" i="13" s="1"/>
  <c r="K345" i="13"/>
  <c r="B345" i="13" s="1"/>
  <c r="K344" i="13"/>
  <c r="B344" i="13" s="1"/>
  <c r="K343" i="13"/>
  <c r="B343" i="13" s="1"/>
  <c r="K342" i="13"/>
  <c r="B342" i="13" s="1"/>
  <c r="K341" i="13"/>
  <c r="B341" i="13" s="1"/>
  <c r="K340" i="13"/>
  <c r="B340" i="13" s="1"/>
  <c r="K339" i="13"/>
  <c r="B339" i="13" s="1"/>
  <c r="K338" i="13"/>
  <c r="B338" i="13" s="1"/>
  <c r="K337" i="13"/>
  <c r="B337" i="13" s="1"/>
  <c r="K336" i="13"/>
  <c r="B336" i="13" s="1"/>
  <c r="K335" i="13"/>
  <c r="B335" i="13" s="1"/>
  <c r="K334" i="13"/>
  <c r="B334" i="13" s="1"/>
  <c r="K333" i="13"/>
  <c r="B333" i="13" s="1"/>
  <c r="K332" i="13"/>
  <c r="B332" i="13" s="1"/>
  <c r="K331" i="13"/>
  <c r="B331" i="13" s="1"/>
  <c r="K330" i="13"/>
  <c r="B330" i="13" s="1"/>
  <c r="K329" i="13"/>
  <c r="B329" i="13" s="1"/>
  <c r="K328" i="13"/>
  <c r="B328" i="13" s="1"/>
  <c r="K327" i="13"/>
  <c r="B327" i="13" s="1"/>
  <c r="K326" i="13"/>
  <c r="B326" i="13" s="1"/>
  <c r="K325" i="13"/>
  <c r="B325" i="13" s="1"/>
  <c r="K324" i="13"/>
  <c r="B324" i="13" s="1"/>
  <c r="K323" i="13"/>
  <c r="B323" i="13" s="1"/>
  <c r="K322" i="13"/>
  <c r="B322" i="13" s="1"/>
  <c r="K321" i="13"/>
  <c r="B321" i="13" s="1"/>
  <c r="K320" i="13"/>
  <c r="B320" i="13" s="1"/>
  <c r="K319" i="13"/>
  <c r="B319" i="13" s="1"/>
  <c r="K318" i="13"/>
  <c r="B318" i="13" s="1"/>
  <c r="K317" i="13"/>
  <c r="B317" i="13" s="1"/>
  <c r="K316" i="13"/>
  <c r="B316" i="13" s="1"/>
  <c r="K315" i="13"/>
  <c r="B315" i="13" s="1"/>
  <c r="K314" i="13"/>
  <c r="B314" i="13" s="1"/>
  <c r="K313" i="13"/>
  <c r="B313" i="13" s="1"/>
  <c r="K312" i="13"/>
  <c r="B312" i="13" s="1"/>
  <c r="K311" i="13"/>
  <c r="B311" i="13" s="1"/>
  <c r="K310" i="13"/>
  <c r="B310" i="13" s="1"/>
  <c r="K309" i="13"/>
  <c r="B309" i="13" s="1"/>
  <c r="K308" i="13"/>
  <c r="B308" i="13" s="1"/>
  <c r="K307" i="13"/>
  <c r="B307" i="13" s="1"/>
  <c r="K306" i="13"/>
  <c r="B306" i="13" s="1"/>
  <c r="K305" i="13"/>
  <c r="B305" i="13" s="1"/>
  <c r="K304" i="13"/>
  <c r="B304" i="13" s="1"/>
  <c r="K303" i="13"/>
  <c r="B303" i="13" s="1"/>
  <c r="K302" i="13"/>
  <c r="B302" i="13" s="1"/>
  <c r="K301" i="13"/>
  <c r="B301" i="13" s="1"/>
  <c r="K300" i="13"/>
  <c r="B300" i="13" s="1"/>
  <c r="K299" i="13"/>
  <c r="B299" i="13" s="1"/>
  <c r="K298" i="13"/>
  <c r="B298" i="13" s="1"/>
  <c r="K297" i="13"/>
  <c r="B297" i="13" s="1"/>
  <c r="K296" i="13"/>
  <c r="B296" i="13" s="1"/>
  <c r="K295" i="13"/>
  <c r="B295" i="13" s="1"/>
  <c r="K294" i="13"/>
  <c r="B294" i="13" s="1"/>
  <c r="K293" i="13"/>
  <c r="B293" i="13" s="1"/>
  <c r="K292" i="13"/>
  <c r="B292" i="13" s="1"/>
  <c r="K291" i="13"/>
  <c r="B291" i="13" s="1"/>
  <c r="K290" i="13"/>
  <c r="B290" i="13" s="1"/>
  <c r="K289" i="13"/>
  <c r="B289" i="13" s="1"/>
  <c r="K288" i="13"/>
  <c r="B288" i="13" s="1"/>
  <c r="K287" i="13"/>
  <c r="B287" i="13" s="1"/>
  <c r="K286" i="13"/>
  <c r="B286" i="13" s="1"/>
  <c r="K285" i="13"/>
  <c r="B285" i="13" s="1"/>
  <c r="K284" i="13"/>
  <c r="B284" i="13" s="1"/>
  <c r="K283" i="13"/>
  <c r="B283" i="13" s="1"/>
  <c r="K282" i="13"/>
  <c r="B282" i="13" s="1"/>
  <c r="K281" i="13"/>
  <c r="B281" i="13" s="1"/>
  <c r="K280" i="13"/>
  <c r="B280" i="13" s="1"/>
  <c r="K279" i="13"/>
  <c r="B279" i="13" s="1"/>
  <c r="K278" i="13"/>
  <c r="B278" i="13" s="1"/>
  <c r="K277" i="13"/>
  <c r="B277" i="13" s="1"/>
  <c r="K276" i="13"/>
  <c r="B276" i="13" s="1"/>
  <c r="K275" i="13"/>
  <c r="B275" i="13" s="1"/>
  <c r="K274" i="13"/>
  <c r="B274" i="13" s="1"/>
  <c r="K273" i="13"/>
  <c r="B273" i="13" s="1"/>
  <c r="K272" i="13"/>
  <c r="B272" i="13" s="1"/>
  <c r="K271" i="13"/>
  <c r="B271" i="13" s="1"/>
  <c r="K270" i="13"/>
  <c r="B270" i="13" s="1"/>
  <c r="K269" i="13"/>
  <c r="B269" i="13" s="1"/>
  <c r="K268" i="13"/>
  <c r="B268" i="13" s="1"/>
  <c r="K267" i="13"/>
  <c r="B267" i="13" s="1"/>
  <c r="K266" i="13"/>
  <c r="B266" i="13" s="1"/>
  <c r="K265" i="13"/>
  <c r="B265" i="13" s="1"/>
  <c r="K264" i="13"/>
  <c r="B264" i="13" s="1"/>
  <c r="K263" i="13"/>
  <c r="B263" i="13" s="1"/>
  <c r="K262" i="13"/>
  <c r="B262" i="13" s="1"/>
  <c r="K261" i="13"/>
  <c r="B261" i="13" s="1"/>
  <c r="K260" i="13"/>
  <c r="B260" i="13" s="1"/>
  <c r="K259" i="13"/>
  <c r="B259" i="13" s="1"/>
  <c r="K258" i="13"/>
  <c r="B258" i="13" s="1"/>
  <c r="K257" i="13"/>
  <c r="B257" i="13" s="1"/>
  <c r="K256" i="13"/>
  <c r="B256" i="13" s="1"/>
  <c r="K255" i="13"/>
  <c r="B255" i="13" s="1"/>
  <c r="K254" i="13"/>
  <c r="B254" i="13" s="1"/>
  <c r="K253" i="13"/>
  <c r="B253" i="13" s="1"/>
  <c r="K252" i="13"/>
  <c r="B252" i="13" s="1"/>
  <c r="K251" i="13"/>
  <c r="B251" i="13" s="1"/>
  <c r="K250" i="13"/>
  <c r="B250" i="13" s="1"/>
  <c r="K249" i="13"/>
  <c r="B249" i="13" s="1"/>
  <c r="K248" i="13"/>
  <c r="B248" i="13" s="1"/>
  <c r="K247" i="13"/>
  <c r="B247" i="13" s="1"/>
  <c r="K246" i="13"/>
  <c r="B246" i="13" s="1"/>
  <c r="K245" i="13"/>
  <c r="B245" i="13" s="1"/>
  <c r="K244" i="13"/>
  <c r="B244" i="13" s="1"/>
  <c r="K243" i="13"/>
  <c r="B243" i="13" s="1"/>
  <c r="K242" i="13"/>
  <c r="B242" i="13" s="1"/>
  <c r="K241" i="13"/>
  <c r="B241" i="13" s="1"/>
  <c r="K240" i="13"/>
  <c r="B240" i="13" s="1"/>
  <c r="K239" i="13"/>
  <c r="B239" i="13" s="1"/>
  <c r="K238" i="13"/>
  <c r="B238" i="13" s="1"/>
  <c r="K237" i="13"/>
  <c r="B237" i="13" s="1"/>
  <c r="K236" i="13"/>
  <c r="B236" i="13" s="1"/>
  <c r="K235" i="13"/>
  <c r="B235" i="13" s="1"/>
  <c r="K234" i="13"/>
  <c r="B234" i="13" s="1"/>
  <c r="K233" i="13"/>
  <c r="B233" i="13" s="1"/>
  <c r="K232" i="13"/>
  <c r="B232" i="13" s="1"/>
  <c r="K231" i="13"/>
  <c r="B231" i="13" s="1"/>
  <c r="K230" i="13"/>
  <c r="B230" i="13" s="1"/>
  <c r="K229" i="13"/>
  <c r="B229" i="13" s="1"/>
  <c r="K228" i="13"/>
  <c r="B228" i="13" s="1"/>
  <c r="K227" i="13"/>
  <c r="B227" i="13" s="1"/>
  <c r="K226" i="13"/>
  <c r="B226" i="13" s="1"/>
  <c r="K225" i="13"/>
  <c r="B225" i="13" s="1"/>
  <c r="K224" i="13"/>
  <c r="B224" i="13" s="1"/>
  <c r="K223" i="13"/>
  <c r="B223" i="13" s="1"/>
  <c r="K222" i="13"/>
  <c r="B222" i="13" s="1"/>
  <c r="K221" i="13"/>
  <c r="B221" i="13" s="1"/>
  <c r="K220" i="13"/>
  <c r="B220" i="13" s="1"/>
  <c r="K219" i="13"/>
  <c r="B219" i="13" s="1"/>
  <c r="K218" i="13"/>
  <c r="B218" i="13" s="1"/>
  <c r="K217" i="13"/>
  <c r="B217" i="13" s="1"/>
  <c r="K216" i="13"/>
  <c r="B216" i="13" s="1"/>
  <c r="K215" i="13"/>
  <c r="B215" i="13" s="1"/>
  <c r="K214" i="13"/>
  <c r="B214" i="13" s="1"/>
  <c r="K213" i="13"/>
  <c r="B213" i="13" s="1"/>
  <c r="K212" i="13"/>
  <c r="B212" i="13" s="1"/>
  <c r="K211" i="13"/>
  <c r="B211" i="13" s="1"/>
  <c r="K210" i="13"/>
  <c r="B210" i="13" s="1"/>
  <c r="K209" i="13"/>
  <c r="B209" i="13" s="1"/>
  <c r="K208" i="13"/>
  <c r="B208" i="13" s="1"/>
  <c r="K207" i="13"/>
  <c r="B207" i="13" s="1"/>
  <c r="K206" i="13"/>
  <c r="B206" i="13" s="1"/>
  <c r="K205" i="13"/>
  <c r="B205" i="13" s="1"/>
  <c r="K204" i="13"/>
  <c r="B204" i="13" s="1"/>
  <c r="K203" i="13"/>
  <c r="B203" i="13" s="1"/>
  <c r="K202" i="13"/>
  <c r="B202" i="13" s="1"/>
  <c r="K201" i="13"/>
  <c r="B201" i="13" s="1"/>
  <c r="K200" i="13"/>
  <c r="B200" i="13" s="1"/>
  <c r="K199" i="13"/>
  <c r="B199" i="13" s="1"/>
  <c r="K198" i="13"/>
  <c r="B198" i="13" s="1"/>
  <c r="K197" i="13"/>
  <c r="B197" i="13" s="1"/>
  <c r="K196" i="13"/>
  <c r="B196" i="13" s="1"/>
  <c r="K195" i="13"/>
  <c r="B195" i="13" s="1"/>
  <c r="K194" i="13"/>
  <c r="B194" i="13" s="1"/>
  <c r="K193" i="13"/>
  <c r="B193" i="13" s="1"/>
  <c r="K192" i="13"/>
  <c r="B192" i="13" s="1"/>
  <c r="K191" i="13"/>
  <c r="B191" i="13" s="1"/>
  <c r="K190" i="13"/>
  <c r="B190" i="13" s="1"/>
  <c r="K189" i="13"/>
  <c r="B189" i="13" s="1"/>
  <c r="K188" i="13"/>
  <c r="B188" i="13" s="1"/>
  <c r="K187" i="13"/>
  <c r="B187" i="13" s="1"/>
  <c r="K186" i="13"/>
  <c r="B186" i="13" s="1"/>
  <c r="K185" i="13"/>
  <c r="B185" i="13" s="1"/>
  <c r="K184" i="13"/>
  <c r="B184" i="13" s="1"/>
  <c r="K183" i="13"/>
  <c r="B183" i="13" s="1"/>
  <c r="K182" i="13"/>
  <c r="B182" i="13" s="1"/>
  <c r="K181" i="13"/>
  <c r="B181" i="13" s="1"/>
  <c r="K180" i="13"/>
  <c r="B180" i="13" s="1"/>
  <c r="K179" i="13"/>
  <c r="B179" i="13" s="1"/>
  <c r="K178" i="13"/>
  <c r="B178" i="13" s="1"/>
  <c r="K177" i="13"/>
  <c r="B177" i="13" s="1"/>
  <c r="K176" i="13"/>
  <c r="B176" i="13" s="1"/>
  <c r="K175" i="13"/>
  <c r="B175" i="13" s="1"/>
  <c r="K174" i="13"/>
  <c r="B174" i="13" s="1"/>
  <c r="K173" i="13"/>
  <c r="B173" i="13" s="1"/>
  <c r="K172" i="13"/>
  <c r="B172" i="13" s="1"/>
  <c r="K171" i="13"/>
  <c r="B171" i="13" s="1"/>
  <c r="K170" i="13"/>
  <c r="B170" i="13" s="1"/>
  <c r="K169" i="13"/>
  <c r="B169" i="13" s="1"/>
  <c r="K168" i="13"/>
  <c r="B168" i="13" s="1"/>
  <c r="K167" i="13"/>
  <c r="B167" i="13" s="1"/>
  <c r="K166" i="13"/>
  <c r="B166" i="13" s="1"/>
  <c r="K165" i="13"/>
  <c r="B165" i="13" s="1"/>
  <c r="K164" i="13"/>
  <c r="B164" i="13" s="1"/>
  <c r="K163" i="13"/>
  <c r="B163" i="13" s="1"/>
  <c r="K162" i="13"/>
  <c r="B162" i="13" s="1"/>
  <c r="K161" i="13"/>
  <c r="B161" i="13" s="1"/>
  <c r="K160" i="13"/>
  <c r="B160" i="13" s="1"/>
  <c r="K159" i="13"/>
  <c r="B159" i="13" s="1"/>
  <c r="K158" i="13"/>
  <c r="B158" i="13" s="1"/>
  <c r="K157" i="13"/>
  <c r="B157" i="13" s="1"/>
  <c r="K156" i="13"/>
  <c r="B156" i="13" s="1"/>
  <c r="K155" i="13"/>
  <c r="B155" i="13" s="1"/>
  <c r="K154" i="13"/>
  <c r="B154" i="13" s="1"/>
  <c r="K153" i="13"/>
  <c r="B153" i="13" s="1"/>
  <c r="K152" i="13"/>
  <c r="B152" i="13" s="1"/>
  <c r="K151" i="13"/>
  <c r="B151" i="13" s="1"/>
  <c r="K150" i="13"/>
  <c r="B150" i="13" s="1"/>
  <c r="K149" i="13"/>
  <c r="B149" i="13" s="1"/>
  <c r="K148" i="13"/>
  <c r="B148" i="13" s="1"/>
  <c r="K147" i="13"/>
  <c r="B147" i="13" s="1"/>
  <c r="K146" i="13"/>
  <c r="B146" i="13" s="1"/>
  <c r="K145" i="13"/>
  <c r="B145" i="13" s="1"/>
  <c r="K144" i="13"/>
  <c r="B144" i="13" s="1"/>
  <c r="K143" i="13"/>
  <c r="B143" i="13" s="1"/>
  <c r="K142" i="13"/>
  <c r="B142" i="13" s="1"/>
  <c r="K141" i="13"/>
  <c r="B141" i="13" s="1"/>
  <c r="K140" i="13"/>
  <c r="B140" i="13" s="1"/>
  <c r="K139" i="13"/>
  <c r="B139" i="13" s="1"/>
  <c r="K138" i="13"/>
  <c r="B138" i="13" s="1"/>
  <c r="K137" i="13"/>
  <c r="B137" i="13" s="1"/>
  <c r="K136" i="13"/>
  <c r="B136" i="13" s="1"/>
  <c r="K135" i="13"/>
  <c r="B135" i="13" s="1"/>
  <c r="K134" i="13"/>
  <c r="B134" i="13" s="1"/>
  <c r="K133" i="13"/>
  <c r="B133" i="13" s="1"/>
  <c r="K132" i="13"/>
  <c r="B132" i="13" s="1"/>
  <c r="K131" i="13"/>
  <c r="B131" i="13" s="1"/>
  <c r="K130" i="13"/>
  <c r="B130" i="13" s="1"/>
  <c r="K129" i="13"/>
  <c r="B129" i="13" s="1"/>
  <c r="K128" i="13"/>
  <c r="B128" i="13" s="1"/>
  <c r="K127" i="13"/>
  <c r="B127" i="13" s="1"/>
  <c r="K126" i="13"/>
  <c r="B126" i="13" s="1"/>
  <c r="K125" i="13"/>
  <c r="B125" i="13" s="1"/>
  <c r="K124" i="13"/>
  <c r="B124" i="13" s="1"/>
  <c r="K123" i="13"/>
  <c r="B123" i="13" s="1"/>
  <c r="K122" i="13"/>
  <c r="B122" i="13" s="1"/>
  <c r="K121" i="13"/>
  <c r="B121" i="13" s="1"/>
  <c r="K120" i="13"/>
  <c r="B120" i="13" s="1"/>
  <c r="K119" i="13"/>
  <c r="B119" i="13" s="1"/>
  <c r="K118" i="13"/>
  <c r="B118" i="13" s="1"/>
  <c r="K117" i="13"/>
  <c r="B117" i="13" s="1"/>
  <c r="K116" i="13"/>
  <c r="B116" i="13" s="1"/>
  <c r="K115" i="13"/>
  <c r="B115" i="13" s="1"/>
  <c r="K114" i="13"/>
  <c r="B114" i="13" s="1"/>
  <c r="K113" i="13"/>
  <c r="B113" i="13" s="1"/>
  <c r="K112" i="13"/>
  <c r="B112" i="13" s="1"/>
  <c r="K111" i="13"/>
  <c r="B111" i="13" s="1"/>
  <c r="K110" i="13"/>
  <c r="B110" i="13" s="1"/>
  <c r="K109" i="13"/>
  <c r="B109" i="13" s="1"/>
  <c r="K108" i="13"/>
  <c r="B108" i="13" s="1"/>
  <c r="K107" i="13"/>
  <c r="B107" i="13" s="1"/>
  <c r="K106" i="13"/>
  <c r="B106" i="13" s="1"/>
  <c r="K105" i="13"/>
  <c r="B105" i="13" s="1"/>
  <c r="K104" i="13"/>
  <c r="B104" i="13" s="1"/>
  <c r="K103" i="13"/>
  <c r="B103" i="13" s="1"/>
  <c r="K102" i="13"/>
  <c r="B102" i="13" s="1"/>
  <c r="K101" i="13"/>
  <c r="B101" i="13" s="1"/>
  <c r="K100" i="13"/>
  <c r="B100" i="13" s="1"/>
  <c r="K99" i="13"/>
  <c r="B99" i="13" s="1"/>
  <c r="K98" i="13"/>
  <c r="B98" i="13" s="1"/>
  <c r="K97" i="13"/>
  <c r="B97" i="13" s="1"/>
  <c r="K96" i="13"/>
  <c r="B96" i="13" s="1"/>
  <c r="K95" i="13"/>
  <c r="B95" i="13" s="1"/>
  <c r="K94" i="13"/>
  <c r="B94" i="13" s="1"/>
  <c r="K93" i="13"/>
  <c r="B93" i="13" s="1"/>
  <c r="K92" i="13"/>
  <c r="B92" i="13" s="1"/>
  <c r="K91" i="13"/>
  <c r="B91" i="13" s="1"/>
  <c r="K90" i="13"/>
  <c r="B90" i="13" s="1"/>
  <c r="K89" i="13"/>
  <c r="B89" i="13" s="1"/>
  <c r="K88" i="13"/>
  <c r="B88" i="13" s="1"/>
  <c r="K87" i="13"/>
  <c r="B87" i="13" s="1"/>
  <c r="K86" i="13"/>
  <c r="B86" i="13" s="1"/>
  <c r="K85" i="13"/>
  <c r="B85" i="13" s="1"/>
  <c r="K84" i="13"/>
  <c r="B84" i="13" s="1"/>
  <c r="K83" i="13"/>
  <c r="B83" i="13" s="1"/>
  <c r="K82" i="13"/>
  <c r="B82" i="13" s="1"/>
  <c r="K81" i="13"/>
  <c r="B81" i="13" s="1"/>
  <c r="K80" i="13"/>
  <c r="B80" i="13" s="1"/>
  <c r="K79" i="13"/>
  <c r="B79" i="13" s="1"/>
  <c r="K78" i="13"/>
  <c r="B78" i="13" s="1"/>
  <c r="K77" i="13"/>
  <c r="B77" i="13" s="1"/>
  <c r="K76" i="13"/>
  <c r="B76" i="13" s="1"/>
  <c r="K75" i="13"/>
  <c r="B75" i="13" s="1"/>
  <c r="K74" i="13"/>
  <c r="B74" i="13" s="1"/>
  <c r="K73" i="13"/>
  <c r="B73" i="13" s="1"/>
  <c r="K72" i="13"/>
  <c r="B72" i="13" s="1"/>
  <c r="K71" i="13"/>
  <c r="B71" i="13" s="1"/>
  <c r="K70" i="13"/>
  <c r="B70" i="13" s="1"/>
  <c r="K69" i="13"/>
  <c r="B69" i="13" s="1"/>
  <c r="K68" i="13"/>
  <c r="B68" i="13" s="1"/>
  <c r="K67" i="13"/>
  <c r="B67" i="13" s="1"/>
  <c r="K66" i="13"/>
  <c r="B66" i="13" s="1"/>
  <c r="K65" i="13"/>
  <c r="B65" i="13" s="1"/>
  <c r="K64" i="13"/>
  <c r="B64" i="13" s="1"/>
  <c r="K63" i="13"/>
  <c r="B63" i="13" s="1"/>
  <c r="K62" i="13"/>
  <c r="B62" i="13" s="1"/>
  <c r="K61" i="13"/>
  <c r="B61" i="13" s="1"/>
  <c r="K60" i="13"/>
  <c r="B60" i="13" s="1"/>
  <c r="K59" i="13"/>
  <c r="B59" i="13" s="1"/>
  <c r="K58" i="13"/>
  <c r="B58" i="13" s="1"/>
  <c r="K57" i="13"/>
  <c r="B57" i="13" s="1"/>
  <c r="K56" i="13"/>
  <c r="B56" i="13" s="1"/>
  <c r="K55" i="13"/>
  <c r="B55" i="13" s="1"/>
  <c r="K54" i="13"/>
  <c r="B54" i="13" s="1"/>
  <c r="K53" i="13"/>
  <c r="B53" i="13" s="1"/>
  <c r="K52" i="13"/>
  <c r="B52" i="13" s="1"/>
  <c r="K51" i="13"/>
  <c r="B51" i="13" s="1"/>
  <c r="K50" i="13"/>
  <c r="B50" i="13" s="1"/>
  <c r="K49" i="13"/>
  <c r="B49" i="13" s="1"/>
  <c r="K48" i="13"/>
  <c r="B48" i="13" s="1"/>
  <c r="K47" i="13"/>
  <c r="B47" i="13" s="1"/>
  <c r="K46" i="13"/>
  <c r="B46" i="13" s="1"/>
  <c r="K45" i="13"/>
  <c r="B45" i="13" s="1"/>
  <c r="K44" i="13"/>
  <c r="B44" i="13" s="1"/>
  <c r="K43" i="13"/>
  <c r="B43" i="13" s="1"/>
  <c r="K42" i="13"/>
  <c r="B42" i="13" s="1"/>
  <c r="K41" i="13"/>
  <c r="B41" i="13" s="1"/>
  <c r="K40" i="13"/>
  <c r="B40" i="13" s="1"/>
  <c r="K39" i="13"/>
  <c r="B39" i="13" s="1"/>
  <c r="K38" i="13"/>
  <c r="B38" i="13" s="1"/>
  <c r="K37" i="13"/>
  <c r="B37" i="13" s="1"/>
  <c r="K36" i="13"/>
  <c r="B36" i="13" s="1"/>
  <c r="K35" i="13"/>
  <c r="B35" i="13" s="1"/>
  <c r="K34" i="13"/>
  <c r="B34" i="13" s="1"/>
  <c r="K33" i="13"/>
  <c r="B33" i="13" s="1"/>
  <c r="K32" i="13"/>
  <c r="B32" i="13" s="1"/>
  <c r="K31" i="13"/>
  <c r="B31" i="13" s="1"/>
  <c r="K30" i="13"/>
  <c r="B30" i="13" s="1"/>
  <c r="K29" i="13"/>
  <c r="B29" i="13" s="1"/>
  <c r="K28" i="13"/>
  <c r="B28" i="13" s="1"/>
  <c r="K27" i="13"/>
  <c r="B27" i="13" s="1"/>
  <c r="K26" i="13"/>
  <c r="B26" i="13" s="1"/>
  <c r="K25" i="13"/>
  <c r="B25" i="13" s="1"/>
  <c r="K24" i="13"/>
  <c r="B24" i="13" s="1"/>
  <c r="K23" i="13"/>
  <c r="B23" i="13" s="1"/>
  <c r="K22" i="13"/>
  <c r="B22" i="13" s="1"/>
  <c r="K21" i="13"/>
  <c r="B21" i="13" s="1"/>
  <c r="K20" i="13"/>
  <c r="B20" i="13" s="1"/>
  <c r="K19" i="13"/>
  <c r="B19" i="13" s="1"/>
  <c r="K18" i="13"/>
  <c r="B18" i="13" s="1"/>
  <c r="K17" i="13"/>
  <c r="B17" i="13" s="1"/>
  <c r="K16" i="13"/>
  <c r="B16" i="13" s="1"/>
  <c r="K15" i="13"/>
  <c r="B15" i="13" s="1"/>
  <c r="K14" i="13"/>
  <c r="B14" i="13" s="1"/>
  <c r="K13" i="13"/>
  <c r="B13" i="13" s="1"/>
  <c r="K12" i="13"/>
  <c r="B12" i="13" s="1"/>
  <c r="K11" i="13"/>
  <c r="B11" i="13" s="1"/>
  <c r="K10" i="13"/>
  <c r="B10" i="13" s="1"/>
  <c r="K9" i="13"/>
  <c r="B9" i="13" s="1"/>
  <c r="K8" i="13"/>
  <c r="B8" i="13" s="1"/>
  <c r="K7" i="13"/>
  <c r="B7" i="13" s="1"/>
  <c r="K6" i="13"/>
  <c r="B6" i="13" s="1"/>
  <c r="K5" i="13"/>
  <c r="B5" i="13" s="1"/>
  <c r="K4" i="13"/>
  <c r="B4" i="13" s="1"/>
  <c r="K3" i="13"/>
  <c r="B3" i="13" s="1"/>
  <c r="K2" i="13"/>
  <c r="B2" i="13" s="1"/>
  <c r="I2" i="12"/>
  <c r="L2002" i="46" l="1"/>
  <c r="L2001" i="46"/>
  <c r="L2000" i="46"/>
  <c r="L1999" i="46"/>
  <c r="L1998" i="46"/>
  <c r="L1997" i="46"/>
  <c r="L1996" i="46"/>
  <c r="L1995" i="46"/>
  <c r="L1994" i="46"/>
  <c r="L1993" i="46"/>
  <c r="L1992" i="46"/>
  <c r="L1991" i="46"/>
  <c r="L1990" i="46"/>
  <c r="L1989" i="46"/>
  <c r="L1988" i="46"/>
  <c r="L1987" i="46"/>
  <c r="L1986" i="46"/>
  <c r="L1985" i="46"/>
  <c r="L1984" i="46"/>
  <c r="L1983" i="46"/>
  <c r="L1982" i="46"/>
  <c r="L1981" i="46"/>
  <c r="L1980" i="46"/>
  <c r="L1979" i="46"/>
  <c r="L1978" i="46"/>
  <c r="L1977" i="46"/>
  <c r="L1976" i="46"/>
  <c r="L1975" i="46"/>
  <c r="L1974" i="46"/>
  <c r="L1973" i="46"/>
  <c r="L1972" i="46"/>
  <c r="L1971" i="46"/>
  <c r="L1970" i="46"/>
  <c r="L1969" i="46"/>
  <c r="L1968" i="46"/>
  <c r="L1967" i="46"/>
  <c r="L1966" i="46"/>
  <c r="L1965" i="46"/>
  <c r="L1964" i="46"/>
  <c r="L1963" i="46"/>
  <c r="L1962" i="46"/>
  <c r="L1961" i="46"/>
  <c r="L1960" i="46"/>
  <c r="L1959" i="46"/>
  <c r="L1958" i="46"/>
  <c r="L1957" i="46"/>
  <c r="L1956" i="46"/>
  <c r="L1955" i="46"/>
  <c r="L1954" i="46"/>
  <c r="L1953" i="46"/>
  <c r="L1952" i="46"/>
  <c r="L1951" i="46"/>
  <c r="L1950" i="46"/>
  <c r="L1949" i="46"/>
  <c r="L1948" i="46"/>
  <c r="L1947" i="46"/>
  <c r="L1946" i="46"/>
  <c r="L1945" i="46"/>
  <c r="L1944" i="46"/>
  <c r="L1943" i="46"/>
  <c r="L1942" i="46"/>
  <c r="L1941" i="46"/>
  <c r="L1940" i="46"/>
  <c r="L1939" i="46"/>
  <c r="L1938" i="46"/>
  <c r="L1937" i="46"/>
  <c r="L1936" i="46"/>
  <c r="L1935" i="46"/>
  <c r="L1934" i="46"/>
  <c r="L1933" i="46"/>
  <c r="L1932" i="46"/>
  <c r="L1931" i="46"/>
  <c r="L1930" i="46"/>
  <c r="L1929" i="46"/>
  <c r="L1928" i="46"/>
  <c r="L1927" i="46"/>
  <c r="L1926" i="46"/>
  <c r="L1925" i="46"/>
  <c r="L1924" i="46"/>
  <c r="L1923" i="46"/>
  <c r="L1922" i="46"/>
  <c r="L1921" i="46"/>
  <c r="L1920" i="46"/>
  <c r="L1919" i="46"/>
  <c r="L1918" i="46"/>
  <c r="L1917" i="46"/>
  <c r="L1916" i="46"/>
  <c r="L1915" i="46"/>
  <c r="L1914" i="46"/>
  <c r="L1913" i="46"/>
  <c r="L1912" i="46"/>
  <c r="L1911" i="46"/>
  <c r="L1910" i="46"/>
  <c r="L1909" i="46"/>
  <c r="L1908" i="46"/>
  <c r="L1907" i="46"/>
  <c r="L1906" i="46"/>
  <c r="L1905" i="46"/>
  <c r="L1904" i="46"/>
  <c r="L1903" i="46"/>
  <c r="L1902" i="46"/>
  <c r="L1901" i="46"/>
  <c r="L1900" i="46"/>
  <c r="L1899" i="46"/>
  <c r="L1898" i="46"/>
  <c r="L1897" i="46"/>
  <c r="L1896" i="46"/>
  <c r="L1895" i="46"/>
  <c r="L1894" i="46"/>
  <c r="L1893" i="46"/>
  <c r="L1892" i="46"/>
  <c r="L1891" i="46"/>
  <c r="L1890" i="46"/>
  <c r="L1889" i="46"/>
  <c r="L1888" i="46"/>
  <c r="L1887" i="46"/>
  <c r="L1886" i="46"/>
  <c r="L1885" i="46"/>
  <c r="L1884" i="46"/>
  <c r="L1883" i="46"/>
  <c r="L1882" i="46"/>
  <c r="L1881" i="46"/>
  <c r="L1880" i="46"/>
  <c r="L1879" i="46"/>
  <c r="L1878" i="46"/>
  <c r="L1877" i="46"/>
  <c r="L1876" i="46"/>
  <c r="L1875" i="46"/>
  <c r="L1874" i="46"/>
  <c r="L1873" i="46"/>
  <c r="L1872" i="46"/>
  <c r="L1871" i="46"/>
  <c r="L1870" i="46"/>
  <c r="L1869" i="46"/>
  <c r="L1868" i="46"/>
  <c r="L1867" i="46"/>
  <c r="L1866" i="46"/>
  <c r="L1865" i="46"/>
  <c r="L1864" i="46"/>
  <c r="L1863" i="46"/>
  <c r="L1862" i="46"/>
  <c r="L1861" i="46"/>
  <c r="L1860" i="46"/>
  <c r="L1859" i="46"/>
  <c r="L1858" i="46"/>
  <c r="L1857" i="46"/>
  <c r="L1856" i="46"/>
  <c r="L1855" i="46"/>
  <c r="L1854" i="46"/>
  <c r="L1853" i="46"/>
  <c r="L1852" i="46"/>
  <c r="L1851" i="46"/>
  <c r="L1850" i="46"/>
  <c r="L1849" i="46"/>
  <c r="L1848" i="46"/>
  <c r="L1847" i="46"/>
  <c r="L1846" i="46"/>
  <c r="L1845" i="46"/>
  <c r="L1844" i="46"/>
  <c r="L1843" i="46"/>
  <c r="L1842" i="46"/>
  <c r="L1841" i="46"/>
  <c r="L1840" i="46"/>
  <c r="L1839" i="46"/>
  <c r="L1838" i="46"/>
  <c r="L1837" i="46"/>
  <c r="L1836" i="46"/>
  <c r="L1835" i="46"/>
  <c r="L1834" i="46"/>
  <c r="L1833" i="46"/>
  <c r="L1832" i="46"/>
  <c r="L1831" i="46"/>
  <c r="L1830" i="46"/>
  <c r="L1829" i="46"/>
  <c r="L1828" i="46"/>
  <c r="L1827" i="46"/>
  <c r="L1826" i="46"/>
  <c r="L1825" i="46"/>
  <c r="L1824" i="46"/>
  <c r="L1823" i="46"/>
  <c r="L1822" i="46"/>
  <c r="L1821" i="46"/>
  <c r="L1820" i="46"/>
  <c r="L1819" i="46"/>
  <c r="L1818" i="46"/>
  <c r="L1817" i="46"/>
  <c r="L1816" i="46"/>
  <c r="L1815" i="46"/>
  <c r="L1814" i="46"/>
  <c r="L1813" i="46"/>
  <c r="L1812" i="46"/>
  <c r="L1811" i="46"/>
  <c r="L1810" i="46"/>
  <c r="L1809" i="46"/>
  <c r="L1808" i="46"/>
  <c r="L1807" i="46"/>
  <c r="L1806" i="46"/>
  <c r="L1805" i="46"/>
  <c r="L1804" i="46"/>
  <c r="L1803" i="46"/>
  <c r="L1802" i="46"/>
  <c r="L1801" i="46"/>
  <c r="L1800" i="46"/>
  <c r="L1799" i="46"/>
  <c r="L1798" i="46"/>
  <c r="L1797" i="46"/>
  <c r="L1796" i="46"/>
  <c r="L1795" i="46"/>
  <c r="L1794" i="46"/>
  <c r="L1793" i="46"/>
  <c r="L1792" i="46"/>
  <c r="L1791" i="46"/>
  <c r="L1790" i="46"/>
  <c r="L1789" i="46"/>
  <c r="L1788" i="46"/>
  <c r="L1787" i="46"/>
  <c r="L1786" i="46"/>
  <c r="L1785" i="46"/>
  <c r="L1784" i="46"/>
  <c r="L1783" i="46"/>
  <c r="L1782" i="46"/>
  <c r="L1781" i="46"/>
  <c r="L1780" i="46"/>
  <c r="L1779" i="46"/>
  <c r="L1778" i="46"/>
  <c r="L1777" i="46"/>
  <c r="L1776" i="46"/>
  <c r="L1775" i="46"/>
  <c r="L1774" i="46"/>
  <c r="L1773" i="46"/>
  <c r="L1772" i="46"/>
  <c r="L1771" i="46"/>
  <c r="L1770" i="46"/>
  <c r="L1769" i="46"/>
  <c r="L1768" i="46"/>
  <c r="L1767" i="46"/>
  <c r="L1766" i="46"/>
  <c r="L1765" i="46"/>
  <c r="L1764" i="46"/>
  <c r="L1763" i="46"/>
  <c r="L1762" i="46"/>
  <c r="L1761" i="46"/>
  <c r="L1760" i="46"/>
  <c r="L1759" i="46"/>
  <c r="L1758" i="46"/>
  <c r="L1757" i="46"/>
  <c r="L1756" i="46"/>
  <c r="L1755" i="46"/>
  <c r="L1754" i="46"/>
  <c r="L1753" i="46"/>
  <c r="L1752" i="46"/>
  <c r="L1751" i="46"/>
  <c r="L1750" i="46"/>
  <c r="L1749" i="46"/>
  <c r="L1748" i="46"/>
  <c r="L1747" i="46"/>
  <c r="L1746" i="46"/>
  <c r="L1745" i="46"/>
  <c r="L1744" i="46"/>
  <c r="L1743" i="46"/>
  <c r="L1742" i="46"/>
  <c r="L1741" i="46"/>
  <c r="L1740" i="46"/>
  <c r="L1739" i="46"/>
  <c r="L1738" i="46"/>
  <c r="L1737" i="46"/>
  <c r="L1736" i="46"/>
  <c r="L1735" i="46"/>
  <c r="L1734" i="46"/>
  <c r="L1733" i="46"/>
  <c r="L1732" i="46"/>
  <c r="L1731" i="46"/>
  <c r="L1730" i="46"/>
  <c r="L1729" i="46"/>
  <c r="L1728" i="46"/>
  <c r="L1727" i="46"/>
  <c r="L1726" i="46"/>
  <c r="L1725" i="46"/>
  <c r="L1724" i="46"/>
  <c r="L1723" i="46"/>
  <c r="L1722" i="46"/>
  <c r="L1721" i="46"/>
  <c r="L1720" i="46"/>
  <c r="L1719" i="46"/>
  <c r="L1718" i="46"/>
  <c r="L1717" i="46"/>
  <c r="L1716" i="46"/>
  <c r="L1715" i="46"/>
  <c r="L1714" i="46"/>
  <c r="L1713" i="46"/>
  <c r="L1712" i="46"/>
  <c r="L1711" i="46"/>
  <c r="L1710" i="46"/>
  <c r="L1709" i="46"/>
  <c r="L1708" i="46"/>
  <c r="L1707" i="46"/>
  <c r="L1706" i="46"/>
  <c r="L1705" i="46"/>
  <c r="L1704" i="46"/>
  <c r="L1703" i="46"/>
  <c r="L1702" i="46"/>
  <c r="L1701" i="46"/>
  <c r="L1700" i="46"/>
  <c r="L1699" i="46"/>
  <c r="L1698" i="46"/>
  <c r="L1697" i="46"/>
  <c r="L1696" i="46"/>
  <c r="L1695" i="46"/>
  <c r="L1694" i="46"/>
  <c r="L1693" i="46"/>
  <c r="L1692" i="46"/>
  <c r="L1691" i="46"/>
  <c r="L1690" i="46"/>
  <c r="L1689" i="46"/>
  <c r="L1688" i="46"/>
  <c r="L1687" i="46"/>
  <c r="L1686" i="46"/>
  <c r="L1685" i="46"/>
  <c r="L1684" i="46"/>
  <c r="L1683" i="46"/>
  <c r="L1682" i="46"/>
  <c r="L1681" i="46"/>
  <c r="L1680" i="46"/>
  <c r="L1679" i="46"/>
  <c r="L1678" i="46"/>
  <c r="L1677" i="46"/>
  <c r="L1676" i="46"/>
  <c r="L1675" i="46"/>
  <c r="L1674" i="46"/>
  <c r="L1673" i="46"/>
  <c r="L1672" i="46"/>
  <c r="L1671" i="46"/>
  <c r="L1670" i="46"/>
  <c r="L1669" i="46"/>
  <c r="L1668" i="46"/>
  <c r="L1667" i="46"/>
  <c r="L1666" i="46"/>
  <c r="L1665" i="46"/>
  <c r="L1664" i="46"/>
  <c r="L1663" i="46"/>
  <c r="L1662" i="46"/>
  <c r="L1661" i="46"/>
  <c r="L1660" i="46"/>
  <c r="L1659" i="46"/>
  <c r="L1658" i="46"/>
  <c r="L1657" i="46"/>
  <c r="L1656" i="46"/>
  <c r="L1655" i="46"/>
  <c r="L1654" i="46"/>
  <c r="L1653" i="46"/>
  <c r="L1652" i="46"/>
  <c r="L1651" i="46"/>
  <c r="L1650" i="46"/>
  <c r="L1649" i="46"/>
  <c r="L1648" i="46"/>
  <c r="L1647" i="46"/>
  <c r="L1646" i="46"/>
  <c r="L1645" i="46"/>
  <c r="L1644" i="46"/>
  <c r="L1643" i="46"/>
  <c r="L1642" i="46"/>
  <c r="L1641" i="46"/>
  <c r="L1640" i="46"/>
  <c r="L1639" i="46"/>
  <c r="L1638" i="46"/>
  <c r="L1637" i="46"/>
  <c r="L1636" i="46"/>
  <c r="L1635" i="46"/>
  <c r="L1634" i="46"/>
  <c r="L1633" i="46"/>
  <c r="L1632" i="46"/>
  <c r="L1631" i="46"/>
  <c r="L1630" i="46"/>
  <c r="L1629" i="46"/>
  <c r="L1628" i="46"/>
  <c r="L1627" i="46"/>
  <c r="L1626" i="46"/>
  <c r="L1625" i="46"/>
  <c r="L1624" i="46"/>
  <c r="L1623" i="46"/>
  <c r="L1622" i="46"/>
  <c r="L1621" i="46"/>
  <c r="L1620" i="46"/>
  <c r="L1619" i="46"/>
  <c r="L1618" i="46"/>
  <c r="L1617" i="46"/>
  <c r="L1616" i="46"/>
  <c r="L1615" i="46"/>
  <c r="L1614" i="46"/>
  <c r="L1613" i="46"/>
  <c r="L1612" i="46"/>
  <c r="L1611" i="46"/>
  <c r="L1610" i="46"/>
  <c r="L1609" i="46"/>
  <c r="L1608" i="46"/>
  <c r="L1607" i="46"/>
  <c r="L1606" i="46"/>
  <c r="L1605" i="46"/>
  <c r="L1604" i="46"/>
  <c r="L1603" i="46"/>
  <c r="L1602" i="46"/>
  <c r="L1601" i="46"/>
  <c r="L1600" i="46"/>
  <c r="L1599" i="46"/>
  <c r="L1598" i="46"/>
  <c r="L1597" i="46"/>
  <c r="L1596" i="46"/>
  <c r="L1595" i="46"/>
  <c r="L1594" i="46"/>
  <c r="L1593" i="46"/>
  <c r="L1592" i="46"/>
  <c r="L1591" i="46"/>
  <c r="L1590" i="46"/>
  <c r="L1589" i="46"/>
  <c r="L1588" i="46"/>
  <c r="L1587" i="46"/>
  <c r="L1586" i="46"/>
  <c r="L1585" i="46"/>
  <c r="L1584" i="46"/>
  <c r="L1583" i="46"/>
  <c r="L1582" i="46"/>
  <c r="L1581" i="46"/>
  <c r="L1580" i="46"/>
  <c r="L1579" i="46"/>
  <c r="L1578" i="46"/>
  <c r="L1577" i="46"/>
  <c r="L1576" i="46"/>
  <c r="L1575" i="46"/>
  <c r="L1574" i="46"/>
  <c r="L1573" i="46"/>
  <c r="L1572" i="46"/>
  <c r="L1571" i="46"/>
  <c r="L1570" i="46"/>
  <c r="L1569" i="46"/>
  <c r="L1568" i="46"/>
  <c r="L1567" i="46"/>
  <c r="L1566" i="46"/>
  <c r="L1565" i="46"/>
  <c r="L1564" i="46"/>
  <c r="L1563" i="46"/>
  <c r="L1562" i="46"/>
  <c r="L1561" i="46"/>
  <c r="L1560" i="46"/>
  <c r="L1559" i="46"/>
  <c r="L1558" i="46"/>
  <c r="L1557" i="46"/>
  <c r="L1556" i="46"/>
  <c r="L1555" i="46"/>
  <c r="L1554" i="46"/>
  <c r="L1553" i="46"/>
  <c r="L1552" i="46"/>
  <c r="L1551" i="46"/>
  <c r="L1550" i="46"/>
  <c r="L1549" i="46"/>
  <c r="L1548" i="46"/>
  <c r="L1547" i="46"/>
  <c r="L1546" i="46"/>
  <c r="L1545" i="46"/>
  <c r="L1544" i="46"/>
  <c r="L1543" i="46"/>
  <c r="L1542" i="46"/>
  <c r="L1541" i="46"/>
  <c r="L1540" i="46"/>
  <c r="L1539" i="46"/>
  <c r="L1538" i="46"/>
  <c r="L1537" i="46"/>
  <c r="L1536" i="46"/>
  <c r="L1535" i="46"/>
  <c r="L1534" i="46"/>
  <c r="L1533" i="46"/>
  <c r="L1532" i="46"/>
  <c r="L1531" i="46"/>
  <c r="L1530" i="46"/>
  <c r="L1529" i="46"/>
  <c r="L1528" i="46"/>
  <c r="L1527" i="46"/>
  <c r="L1526" i="46"/>
  <c r="L1525" i="46"/>
  <c r="L1524" i="46"/>
  <c r="L1523" i="46"/>
  <c r="L1522" i="46"/>
  <c r="L1521" i="46"/>
  <c r="L1520" i="46"/>
  <c r="L1519" i="46"/>
  <c r="L1518" i="46"/>
  <c r="L1517" i="46"/>
  <c r="L1516" i="46"/>
  <c r="L1515" i="46"/>
  <c r="L1514" i="46"/>
  <c r="L1513" i="46"/>
  <c r="L1512" i="46"/>
  <c r="L1511" i="46"/>
  <c r="L1510" i="46"/>
  <c r="L1509" i="46"/>
  <c r="L1508" i="46"/>
  <c r="L1507" i="46"/>
  <c r="L1506" i="46"/>
  <c r="L1505" i="46"/>
  <c r="L1504" i="46"/>
  <c r="L1503" i="46"/>
  <c r="L1502" i="46"/>
  <c r="L1501" i="46"/>
  <c r="L1500" i="46"/>
  <c r="L1499" i="46"/>
  <c r="L1498" i="46"/>
  <c r="L1497" i="46"/>
  <c r="L1496" i="46"/>
  <c r="L1495" i="46"/>
  <c r="L1494" i="46"/>
  <c r="L1493" i="46"/>
  <c r="L1492" i="46"/>
  <c r="L1491" i="46"/>
  <c r="L1490" i="46"/>
  <c r="L1489" i="46"/>
  <c r="L1488" i="46"/>
  <c r="L1487" i="46"/>
  <c r="L1486" i="46"/>
  <c r="L1485" i="46"/>
  <c r="L1484" i="46"/>
  <c r="L1483" i="46"/>
  <c r="L1482" i="46"/>
  <c r="L1481" i="46"/>
  <c r="L1480" i="46"/>
  <c r="L1479" i="46"/>
  <c r="L1478" i="46"/>
  <c r="L1477" i="46"/>
  <c r="L1476" i="46"/>
  <c r="L1475" i="46"/>
  <c r="L1474" i="46"/>
  <c r="L1473" i="46"/>
  <c r="L1472" i="46"/>
  <c r="L1471" i="46"/>
  <c r="L1470" i="46"/>
  <c r="L1469" i="46"/>
  <c r="L1468" i="46"/>
  <c r="L1467" i="46"/>
  <c r="L1466" i="46"/>
  <c r="L1465" i="46"/>
  <c r="L1464" i="46"/>
  <c r="L1463" i="46"/>
  <c r="L1462" i="46"/>
  <c r="L1461" i="46"/>
  <c r="L1460" i="46"/>
  <c r="L1459" i="46"/>
  <c r="L1458" i="46"/>
  <c r="L1457" i="46"/>
  <c r="L1456" i="46"/>
  <c r="L1455" i="46"/>
  <c r="L1454" i="46"/>
  <c r="L1453" i="46"/>
  <c r="L1452" i="46"/>
  <c r="L1451" i="46"/>
  <c r="L1450" i="46"/>
  <c r="L1449" i="46"/>
  <c r="L1448" i="46"/>
  <c r="L1447" i="46"/>
  <c r="L1446" i="46"/>
  <c r="L1445" i="46"/>
  <c r="L1444" i="46"/>
  <c r="L1443" i="46"/>
  <c r="L1442" i="46"/>
  <c r="L1441" i="46"/>
  <c r="L1440" i="46"/>
  <c r="L1439" i="46"/>
  <c r="L1438" i="46"/>
  <c r="L1437" i="46"/>
  <c r="L1436" i="46"/>
  <c r="L1435" i="46"/>
  <c r="L1434" i="46"/>
  <c r="L1433" i="46"/>
  <c r="L1432" i="46"/>
  <c r="L1431" i="46"/>
  <c r="L1430" i="46"/>
  <c r="L1429" i="46"/>
  <c r="L1428" i="46"/>
  <c r="L1427" i="46"/>
  <c r="L1426" i="46"/>
  <c r="L1425" i="46"/>
  <c r="L1424" i="46"/>
  <c r="L1423" i="46"/>
  <c r="L1422" i="46"/>
  <c r="L1421" i="46"/>
  <c r="L1420" i="46"/>
  <c r="L1419" i="46"/>
  <c r="L1418" i="46"/>
  <c r="L1417" i="46"/>
  <c r="L1416" i="46"/>
  <c r="L1415" i="46"/>
  <c r="L1414" i="46"/>
  <c r="L1413" i="46"/>
  <c r="L1412" i="46"/>
  <c r="L1411" i="46"/>
  <c r="L1410" i="46"/>
  <c r="L1409" i="46"/>
  <c r="L1408" i="46"/>
  <c r="L1407" i="46"/>
  <c r="L1406" i="46"/>
  <c r="L1405" i="46"/>
  <c r="L1404" i="46"/>
  <c r="L1403" i="46"/>
  <c r="L1402" i="46"/>
  <c r="L1401" i="46"/>
  <c r="L1400" i="46"/>
  <c r="L1399" i="46"/>
  <c r="L1398" i="46"/>
  <c r="L1397" i="46"/>
  <c r="L1396" i="46"/>
  <c r="L1395" i="46"/>
  <c r="L1394" i="46"/>
  <c r="L1393" i="46"/>
  <c r="L1392" i="46"/>
  <c r="L1391" i="46"/>
  <c r="L1390" i="46"/>
  <c r="L1389" i="46"/>
  <c r="L1388" i="46"/>
  <c r="L1387" i="46"/>
  <c r="L1386" i="46"/>
  <c r="L1385" i="46"/>
  <c r="L1384" i="46"/>
  <c r="L1383" i="46"/>
  <c r="L1382" i="46"/>
  <c r="L1381" i="46"/>
  <c r="L1380" i="46"/>
  <c r="L1379" i="46"/>
  <c r="L1378" i="46"/>
  <c r="L1377" i="46"/>
  <c r="L1376" i="46"/>
  <c r="L1375" i="46"/>
  <c r="L1374" i="46"/>
  <c r="L1373" i="46"/>
  <c r="L1372" i="46"/>
  <c r="L1371" i="46"/>
  <c r="L1370" i="46"/>
  <c r="L1369" i="46"/>
  <c r="L1368" i="46"/>
  <c r="L1367" i="46"/>
  <c r="L1366" i="46"/>
  <c r="L1365" i="46"/>
  <c r="L1364" i="46"/>
  <c r="L1363" i="46"/>
  <c r="L1362" i="46"/>
  <c r="L1361" i="46"/>
  <c r="L1360" i="46"/>
  <c r="L1359" i="46"/>
  <c r="L1358" i="46"/>
  <c r="L1357" i="46"/>
  <c r="L1356" i="46"/>
  <c r="L1355" i="46"/>
  <c r="L1354" i="46"/>
  <c r="L1353" i="46"/>
  <c r="L1352" i="46"/>
  <c r="L1351" i="46"/>
  <c r="L1350" i="46"/>
  <c r="L1349" i="46"/>
  <c r="L1348" i="46"/>
  <c r="L1347" i="46"/>
  <c r="L1346" i="46"/>
  <c r="L1345" i="46"/>
  <c r="L1344" i="46"/>
  <c r="L1343" i="46"/>
  <c r="L1342" i="46"/>
  <c r="L1341" i="46"/>
  <c r="L1340" i="46"/>
  <c r="L1339" i="46"/>
  <c r="L1338" i="46"/>
  <c r="L1337" i="46"/>
  <c r="L1336" i="46"/>
  <c r="L1335" i="46"/>
  <c r="L1334" i="46"/>
  <c r="L1333" i="46"/>
  <c r="L1332" i="46"/>
  <c r="L1331" i="46"/>
  <c r="L1330" i="46"/>
  <c r="L1329" i="46"/>
  <c r="L1328" i="46"/>
  <c r="L1327" i="46"/>
  <c r="L1326" i="46"/>
  <c r="L1325" i="46"/>
  <c r="L1324" i="46"/>
  <c r="L1323" i="46"/>
  <c r="L1322" i="46"/>
  <c r="L1321" i="46"/>
  <c r="L1320" i="46"/>
  <c r="L1319" i="46"/>
  <c r="L1318" i="46"/>
  <c r="L1317" i="46"/>
  <c r="L1316" i="46"/>
  <c r="L1315" i="46"/>
  <c r="L1314" i="46"/>
  <c r="L1313" i="46"/>
  <c r="L1312" i="46"/>
  <c r="L1311" i="46"/>
  <c r="L1310" i="46"/>
  <c r="L1309" i="46"/>
  <c r="L1308" i="46"/>
  <c r="L1307" i="46"/>
  <c r="L1306" i="46"/>
  <c r="L1305" i="46"/>
  <c r="L1304" i="46"/>
  <c r="L1303" i="46"/>
  <c r="L1302" i="46"/>
  <c r="L1301" i="46"/>
  <c r="L1300" i="46"/>
  <c r="L1299" i="46"/>
  <c r="L1298" i="46"/>
  <c r="L1297" i="46"/>
  <c r="L1296" i="46"/>
  <c r="L1295" i="46"/>
  <c r="L1294" i="46"/>
  <c r="L1293" i="46"/>
  <c r="L1292" i="46"/>
  <c r="L1291" i="46"/>
  <c r="L1290" i="46"/>
  <c r="L1289" i="46"/>
  <c r="L1288" i="46"/>
  <c r="L1287" i="46"/>
  <c r="L1286" i="46"/>
  <c r="L1285" i="46"/>
  <c r="L1284" i="46"/>
  <c r="L1283" i="46"/>
  <c r="L1282" i="46"/>
  <c r="L1281" i="46"/>
  <c r="L1280" i="46"/>
  <c r="L1279" i="46"/>
  <c r="L1278" i="46"/>
  <c r="L1277" i="46"/>
  <c r="L1276" i="46"/>
  <c r="L1275" i="46"/>
  <c r="L1274" i="46"/>
  <c r="L1273" i="46"/>
  <c r="L1272" i="46"/>
  <c r="L1271" i="46"/>
  <c r="L1270" i="46"/>
  <c r="L1269" i="46"/>
  <c r="L1268" i="46"/>
  <c r="L1267" i="46"/>
  <c r="L1266" i="46"/>
  <c r="L1265" i="46"/>
  <c r="L1264" i="46"/>
  <c r="L1263" i="46"/>
  <c r="L1262" i="46"/>
  <c r="L1261" i="46"/>
  <c r="L1260" i="46"/>
  <c r="L1259" i="46"/>
  <c r="L1258" i="46"/>
  <c r="L1257" i="46"/>
  <c r="L1256" i="46"/>
  <c r="L1255" i="46"/>
  <c r="L1254" i="46"/>
  <c r="L1253" i="46"/>
  <c r="L1252" i="46"/>
  <c r="L1251" i="46"/>
  <c r="L1250" i="46"/>
  <c r="L1249" i="46"/>
  <c r="L1248" i="46"/>
  <c r="L1247" i="46"/>
  <c r="L1246" i="46"/>
  <c r="L1245" i="46"/>
  <c r="L1244" i="46"/>
  <c r="L1243" i="46"/>
  <c r="L1242" i="46"/>
  <c r="L1241" i="46"/>
  <c r="L1240" i="46"/>
  <c r="L1239" i="46"/>
  <c r="L1238" i="46"/>
  <c r="L1237" i="46"/>
  <c r="L1236" i="46"/>
  <c r="L1235" i="46"/>
  <c r="L1234" i="46"/>
  <c r="L1233" i="46"/>
  <c r="L1232" i="46"/>
  <c r="L1231" i="46"/>
  <c r="L1230" i="46"/>
  <c r="L1229" i="46"/>
  <c r="L1228" i="46"/>
  <c r="L1227" i="46"/>
  <c r="L1226" i="46"/>
  <c r="L1225" i="46"/>
  <c r="L1224" i="46"/>
  <c r="L1223" i="46"/>
  <c r="L1222" i="46"/>
  <c r="L1221" i="46"/>
  <c r="L1220" i="46"/>
  <c r="L1219" i="46"/>
  <c r="L1218" i="46"/>
  <c r="L1217" i="46"/>
  <c r="L1216" i="46"/>
  <c r="L1215" i="46"/>
  <c r="L1214" i="46"/>
  <c r="L1213" i="46"/>
  <c r="L1212" i="46"/>
  <c r="L1211" i="46"/>
  <c r="L1210" i="46"/>
  <c r="L1209" i="46"/>
  <c r="L1208" i="46"/>
  <c r="L1207" i="46"/>
  <c r="L1206" i="46"/>
  <c r="L1205" i="46"/>
  <c r="L1204" i="46"/>
  <c r="L1203" i="46"/>
  <c r="L1202" i="46"/>
  <c r="L1201" i="46"/>
  <c r="L1200" i="46"/>
  <c r="L1199" i="46"/>
  <c r="L1198" i="46"/>
  <c r="L1197" i="46"/>
  <c r="L1196" i="46"/>
  <c r="L1195" i="46"/>
  <c r="L1194" i="46"/>
  <c r="L1193" i="46"/>
  <c r="L1192" i="46"/>
  <c r="L1191" i="46"/>
  <c r="L1190" i="46"/>
  <c r="L1189" i="46"/>
  <c r="L1188" i="46"/>
  <c r="L1187" i="46"/>
  <c r="L1186" i="46"/>
  <c r="L1185" i="46"/>
  <c r="L1184" i="46"/>
  <c r="L1183" i="46"/>
  <c r="L1182" i="46"/>
  <c r="L1181" i="46"/>
  <c r="L1180" i="46"/>
  <c r="L1179" i="46"/>
  <c r="L1178" i="46"/>
  <c r="L1177" i="46"/>
  <c r="L1176" i="46"/>
  <c r="L1175" i="46"/>
  <c r="L1174" i="46"/>
  <c r="L1173" i="46"/>
  <c r="L1172" i="46"/>
  <c r="L1171" i="46"/>
  <c r="L1170" i="46"/>
  <c r="L1169" i="46"/>
  <c r="L1168" i="46"/>
  <c r="L1167" i="46"/>
  <c r="L1166" i="46"/>
  <c r="L1165" i="46"/>
  <c r="L1164" i="46"/>
  <c r="L1163" i="46"/>
  <c r="L1162" i="46"/>
  <c r="L1161" i="46"/>
  <c r="L1160" i="46"/>
  <c r="L1159" i="46"/>
  <c r="L1158" i="46"/>
  <c r="L1157" i="46"/>
  <c r="L1156" i="46"/>
  <c r="L1155" i="46"/>
  <c r="L1154" i="46"/>
  <c r="L1153" i="46"/>
  <c r="L1152" i="46"/>
  <c r="L1151" i="46"/>
  <c r="L1150" i="46"/>
  <c r="L1149" i="46"/>
  <c r="L1148" i="46"/>
  <c r="L1147" i="46"/>
  <c r="L1146" i="46"/>
  <c r="L1145" i="46"/>
  <c r="L1144" i="46"/>
  <c r="L1143" i="46"/>
  <c r="L1142" i="46"/>
  <c r="L1141" i="46"/>
  <c r="L1140" i="46"/>
  <c r="L1139" i="46"/>
  <c r="L1138" i="46"/>
  <c r="L1137" i="46"/>
  <c r="L1136" i="46"/>
  <c r="L1135" i="46"/>
  <c r="L1134" i="46"/>
  <c r="L1133" i="46"/>
  <c r="L1132" i="46"/>
  <c r="L1131" i="46"/>
  <c r="L1130" i="46"/>
  <c r="L1129" i="46"/>
  <c r="L1128" i="46"/>
  <c r="L1127" i="46"/>
  <c r="L1126" i="46"/>
  <c r="L1125" i="46"/>
  <c r="L1124" i="46"/>
  <c r="L1123" i="46"/>
  <c r="L1122" i="46"/>
  <c r="L1121" i="46"/>
  <c r="L1120" i="46"/>
  <c r="L1119" i="46"/>
  <c r="L1118" i="46"/>
  <c r="L1117" i="46"/>
  <c r="L1116" i="46"/>
  <c r="L1115" i="46"/>
  <c r="L1114" i="46"/>
  <c r="L1113" i="46"/>
  <c r="L1112" i="46"/>
  <c r="L1111" i="46"/>
  <c r="L1110" i="46"/>
  <c r="L1109" i="46"/>
  <c r="L1108" i="46"/>
  <c r="L1107" i="46"/>
  <c r="L1106" i="46"/>
  <c r="L1105" i="46"/>
  <c r="L1104" i="46"/>
  <c r="L1103" i="46"/>
  <c r="L1102" i="46"/>
  <c r="L1101" i="46"/>
  <c r="L1100" i="46"/>
  <c r="L1099" i="46"/>
  <c r="L1098" i="46"/>
  <c r="L1097" i="46"/>
  <c r="L1096" i="46"/>
  <c r="L1095" i="46"/>
  <c r="L1094" i="46"/>
  <c r="L1093" i="46"/>
  <c r="L1092" i="46"/>
  <c r="L1091" i="46"/>
  <c r="L1090" i="46"/>
  <c r="L1089" i="46"/>
  <c r="L1088" i="46"/>
  <c r="L1087" i="46"/>
  <c r="L1086" i="46"/>
  <c r="L1085" i="46"/>
  <c r="L1084" i="46"/>
  <c r="L1083" i="46"/>
  <c r="L1082" i="46"/>
  <c r="L1081" i="46"/>
  <c r="L1080" i="46"/>
  <c r="L1079" i="46"/>
  <c r="L1078" i="46"/>
  <c r="L1077" i="46"/>
  <c r="L1076" i="46"/>
  <c r="L1075" i="46"/>
  <c r="L1074" i="46"/>
  <c r="L1073" i="46"/>
  <c r="L1072" i="46"/>
  <c r="L1071" i="46"/>
  <c r="L1070" i="46"/>
  <c r="L1069" i="46"/>
  <c r="L1068" i="46"/>
  <c r="L1067" i="46"/>
  <c r="L1066" i="46"/>
  <c r="L1065" i="46"/>
  <c r="L1064" i="46"/>
  <c r="L1063" i="46"/>
  <c r="L1062" i="46"/>
  <c r="L1061" i="46"/>
  <c r="L1060" i="46"/>
  <c r="L1059" i="46"/>
  <c r="L1058" i="46"/>
  <c r="L1057" i="46"/>
  <c r="L1056" i="46"/>
  <c r="L1055" i="46"/>
  <c r="L1054" i="46"/>
  <c r="L1053" i="46"/>
  <c r="L1052" i="46"/>
  <c r="L1051" i="46"/>
  <c r="L1050" i="46"/>
  <c r="L1049" i="46"/>
  <c r="L1048" i="46"/>
  <c r="L1047" i="46"/>
  <c r="L1046" i="46"/>
  <c r="L1045" i="46"/>
  <c r="L1044" i="46"/>
  <c r="L1043" i="46"/>
  <c r="L1042" i="46"/>
  <c r="L1041" i="46"/>
  <c r="L1040" i="46"/>
  <c r="L1039" i="46"/>
  <c r="L1038" i="46"/>
  <c r="L1037" i="46"/>
  <c r="L1036" i="46"/>
  <c r="L1035" i="46"/>
  <c r="L1034" i="46"/>
  <c r="L1033" i="46"/>
  <c r="L1032" i="46"/>
  <c r="L1031" i="46"/>
  <c r="L1030" i="46"/>
  <c r="L1029" i="46"/>
  <c r="L1028" i="46"/>
  <c r="L1027" i="46"/>
  <c r="L1026" i="46"/>
  <c r="L1025" i="46"/>
  <c r="L1024" i="46"/>
  <c r="L1023" i="46"/>
  <c r="L1022" i="46"/>
  <c r="L1021" i="46"/>
  <c r="L1020" i="46"/>
  <c r="L1019" i="46"/>
  <c r="L1018" i="46"/>
  <c r="L1017" i="46"/>
  <c r="L1016" i="46"/>
  <c r="L1015" i="46"/>
  <c r="L1014" i="46"/>
  <c r="L1013" i="46"/>
  <c r="L1012" i="46"/>
  <c r="L1011" i="46"/>
  <c r="L1010" i="46"/>
  <c r="L1009" i="46"/>
  <c r="L1008" i="46"/>
  <c r="L1007" i="46"/>
  <c r="L1006" i="46"/>
  <c r="L1005" i="46"/>
  <c r="L1004" i="46"/>
  <c r="L1003" i="46"/>
  <c r="L1002" i="46"/>
  <c r="L1001" i="46"/>
  <c r="L1000" i="46"/>
  <c r="L999" i="46"/>
  <c r="L998" i="46"/>
  <c r="L997" i="46"/>
  <c r="L996" i="46"/>
  <c r="L995" i="46"/>
  <c r="L994" i="46"/>
  <c r="L993" i="46"/>
  <c r="L992" i="46"/>
  <c r="L991" i="46"/>
  <c r="L990" i="46"/>
  <c r="L989" i="46"/>
  <c r="L988" i="46"/>
  <c r="L987" i="46"/>
  <c r="L986" i="46"/>
  <c r="L985" i="46"/>
  <c r="L984" i="46"/>
  <c r="L983" i="46"/>
  <c r="L982" i="46"/>
  <c r="L981" i="46"/>
  <c r="L980" i="46"/>
  <c r="L979" i="46"/>
  <c r="L978" i="46"/>
  <c r="L977" i="46"/>
  <c r="L976" i="46"/>
  <c r="L975" i="46"/>
  <c r="L974" i="46"/>
  <c r="L973" i="46"/>
  <c r="L972" i="46"/>
  <c r="L971" i="46"/>
  <c r="L970" i="46"/>
  <c r="L969" i="46"/>
  <c r="L968" i="46"/>
  <c r="L967" i="46"/>
  <c r="L966" i="46"/>
  <c r="L965" i="46"/>
  <c r="L964" i="46"/>
  <c r="L963" i="46"/>
  <c r="L962" i="46"/>
  <c r="L961" i="46"/>
  <c r="L960" i="46"/>
  <c r="L959" i="46"/>
  <c r="L958" i="46"/>
  <c r="L957" i="46"/>
  <c r="L956" i="46"/>
  <c r="L955" i="46"/>
  <c r="L954" i="46"/>
  <c r="L953" i="46"/>
  <c r="L952" i="46"/>
  <c r="L951" i="46"/>
  <c r="L950" i="46"/>
  <c r="L949" i="46"/>
  <c r="L948" i="46"/>
  <c r="L947" i="46"/>
  <c r="L946" i="46"/>
  <c r="L945" i="46"/>
  <c r="L944" i="46"/>
  <c r="L943" i="46"/>
  <c r="L942" i="46"/>
  <c r="L941" i="46"/>
  <c r="L940" i="46"/>
  <c r="L939" i="46"/>
  <c r="L938" i="46"/>
  <c r="L937" i="46"/>
  <c r="L936" i="46"/>
  <c r="L935" i="46"/>
  <c r="L934" i="46"/>
  <c r="L933" i="46"/>
  <c r="L932" i="46"/>
  <c r="L931" i="46"/>
  <c r="L930" i="46"/>
  <c r="L929" i="46"/>
  <c r="L928" i="46"/>
  <c r="L927" i="46"/>
  <c r="L926" i="46"/>
  <c r="L925" i="46"/>
  <c r="L924" i="46"/>
  <c r="L923" i="46"/>
  <c r="L922" i="46"/>
  <c r="L921" i="46"/>
  <c r="L920" i="46"/>
  <c r="L919" i="46"/>
  <c r="L918" i="46"/>
  <c r="L917" i="46"/>
  <c r="L916" i="46"/>
  <c r="L915" i="46"/>
  <c r="L914" i="46"/>
  <c r="L913" i="46"/>
  <c r="L912" i="46"/>
  <c r="L911" i="46"/>
  <c r="L910" i="46"/>
  <c r="L909" i="46"/>
  <c r="L908" i="46"/>
  <c r="L907" i="46"/>
  <c r="L906" i="46"/>
  <c r="L905" i="46"/>
  <c r="L904" i="46"/>
  <c r="L903" i="46"/>
  <c r="L902" i="46"/>
  <c r="L901" i="46"/>
  <c r="L900" i="46"/>
  <c r="L899" i="46"/>
  <c r="L898" i="46"/>
  <c r="L897" i="46"/>
  <c r="L896" i="46"/>
  <c r="L895" i="46"/>
  <c r="L894" i="46"/>
  <c r="L893" i="46"/>
  <c r="L892" i="46"/>
  <c r="L891" i="46"/>
  <c r="L890" i="46"/>
  <c r="L889" i="46"/>
  <c r="L888" i="46"/>
  <c r="L887" i="46"/>
  <c r="L886" i="46"/>
  <c r="L885" i="46"/>
  <c r="L884" i="46"/>
  <c r="L883" i="46"/>
  <c r="L882" i="46"/>
  <c r="L881" i="46"/>
  <c r="L880" i="46"/>
  <c r="L879" i="46"/>
  <c r="L878" i="46"/>
  <c r="L877" i="46"/>
  <c r="L876" i="46"/>
  <c r="L875" i="46"/>
  <c r="L874" i="46"/>
  <c r="L873" i="46"/>
  <c r="L872" i="46"/>
  <c r="L871" i="46"/>
  <c r="L870" i="46"/>
  <c r="L869" i="46"/>
  <c r="L868" i="46"/>
  <c r="L867" i="46"/>
  <c r="L866" i="46"/>
  <c r="L865" i="46"/>
  <c r="L864" i="46"/>
  <c r="L863" i="46"/>
  <c r="L862" i="46"/>
  <c r="L861" i="46"/>
  <c r="L860" i="46"/>
  <c r="L859" i="46"/>
  <c r="L858" i="46"/>
  <c r="L857" i="46"/>
  <c r="L856" i="46"/>
  <c r="L855" i="46"/>
  <c r="L854" i="46"/>
  <c r="L853" i="46"/>
  <c r="L852" i="46"/>
  <c r="L851" i="46"/>
  <c r="L850" i="46"/>
  <c r="L849" i="46"/>
  <c r="L848" i="46"/>
  <c r="L847" i="46"/>
  <c r="L846" i="46"/>
  <c r="L845" i="46"/>
  <c r="L844" i="46"/>
  <c r="L843" i="46"/>
  <c r="L842" i="46"/>
  <c r="L841" i="46"/>
  <c r="L840" i="46"/>
  <c r="L839" i="46"/>
  <c r="L838" i="46"/>
  <c r="L837" i="46"/>
  <c r="L836" i="46"/>
  <c r="L835" i="46"/>
  <c r="L834" i="46"/>
  <c r="L833" i="46"/>
  <c r="L832" i="46"/>
  <c r="L831" i="46"/>
  <c r="L830" i="46"/>
  <c r="L829" i="46"/>
  <c r="L828" i="46"/>
  <c r="L827" i="46"/>
  <c r="L826" i="46"/>
  <c r="L825" i="46"/>
  <c r="L824" i="46"/>
  <c r="L823" i="46"/>
  <c r="L822" i="46"/>
  <c r="L821" i="46"/>
  <c r="L820" i="46"/>
  <c r="L819" i="46"/>
  <c r="L818" i="46"/>
  <c r="L817" i="46"/>
  <c r="L816" i="46"/>
  <c r="L815" i="46"/>
  <c r="L814" i="46"/>
  <c r="L813" i="46"/>
  <c r="L812" i="46"/>
  <c r="L811" i="46"/>
  <c r="L810" i="46"/>
  <c r="L809" i="46"/>
  <c r="L808" i="46"/>
  <c r="L807" i="46"/>
  <c r="L806" i="46"/>
  <c r="L805" i="46"/>
  <c r="L804" i="46"/>
  <c r="L803" i="46"/>
  <c r="L802" i="46"/>
  <c r="L801" i="46"/>
  <c r="L800" i="46"/>
  <c r="L799" i="46"/>
  <c r="L798" i="46"/>
  <c r="L797" i="46"/>
  <c r="L796" i="46"/>
  <c r="L795" i="46"/>
  <c r="L794" i="46"/>
  <c r="L793" i="46"/>
  <c r="L792" i="46"/>
  <c r="L791" i="46"/>
  <c r="L790" i="46"/>
  <c r="L789" i="46"/>
  <c r="L788" i="46"/>
  <c r="L787" i="46"/>
  <c r="L786" i="46"/>
  <c r="L785" i="46"/>
  <c r="L784" i="46"/>
  <c r="L783" i="46"/>
  <c r="L782" i="46"/>
  <c r="L781" i="46"/>
  <c r="L780" i="46"/>
  <c r="L779" i="46"/>
  <c r="L778" i="46"/>
  <c r="L777" i="46"/>
  <c r="L776" i="46"/>
  <c r="L775" i="46"/>
  <c r="L774" i="46"/>
  <c r="L773" i="46"/>
  <c r="L772" i="46"/>
  <c r="L771" i="46"/>
  <c r="L770" i="46"/>
  <c r="L769" i="46"/>
  <c r="L768" i="46"/>
  <c r="L767" i="46"/>
  <c r="L766" i="46"/>
  <c r="L765" i="46"/>
  <c r="L764" i="46"/>
  <c r="L763" i="46"/>
  <c r="L762" i="46"/>
  <c r="L761" i="46"/>
  <c r="L760" i="46"/>
  <c r="L759" i="46"/>
  <c r="L758" i="46"/>
  <c r="L757" i="46"/>
  <c r="L756" i="46"/>
  <c r="L755" i="46"/>
  <c r="L754" i="46"/>
  <c r="L753" i="46"/>
  <c r="L752" i="46"/>
  <c r="L751" i="46"/>
  <c r="L750" i="46"/>
  <c r="L749" i="46"/>
  <c r="L748" i="46"/>
  <c r="L747" i="46"/>
  <c r="L746" i="46"/>
  <c r="L745" i="46"/>
  <c r="L744" i="46"/>
  <c r="L743" i="46"/>
  <c r="L742" i="46"/>
  <c r="L741" i="46"/>
  <c r="L740" i="46"/>
  <c r="L739" i="46"/>
  <c r="L738" i="46"/>
  <c r="L737" i="46"/>
  <c r="L736" i="46"/>
  <c r="L735" i="46"/>
  <c r="L734" i="46"/>
  <c r="L733" i="46"/>
  <c r="L732" i="46"/>
  <c r="L731" i="46"/>
  <c r="L730" i="46"/>
  <c r="L729" i="46"/>
  <c r="L728" i="46"/>
  <c r="L727" i="46"/>
  <c r="L726" i="46"/>
  <c r="L725" i="46"/>
  <c r="L724" i="46"/>
  <c r="L723" i="46"/>
  <c r="L722" i="46"/>
  <c r="L721" i="46"/>
  <c r="L720" i="46"/>
  <c r="L719" i="46"/>
  <c r="L718" i="46"/>
  <c r="L717" i="46"/>
  <c r="L716" i="46"/>
  <c r="L715" i="46"/>
  <c r="L714" i="46"/>
  <c r="L713" i="46"/>
  <c r="L712" i="46"/>
  <c r="L711" i="46"/>
  <c r="L710" i="46"/>
  <c r="L709" i="46"/>
  <c r="L708" i="46"/>
  <c r="L707" i="46"/>
  <c r="L706" i="46"/>
  <c r="L705" i="46"/>
  <c r="L704" i="46"/>
  <c r="L703" i="46"/>
  <c r="L702" i="46"/>
  <c r="L701" i="46"/>
  <c r="L700" i="46"/>
  <c r="L699" i="46"/>
  <c r="L698" i="46"/>
  <c r="L697" i="46"/>
  <c r="L696" i="46"/>
  <c r="L695" i="46"/>
  <c r="L694" i="46"/>
  <c r="L693" i="46"/>
  <c r="L692" i="46"/>
  <c r="L691" i="46"/>
  <c r="L690" i="46"/>
  <c r="L689" i="46"/>
  <c r="L688" i="46"/>
  <c r="L687" i="46"/>
  <c r="L686" i="46"/>
  <c r="L685" i="46"/>
  <c r="L684" i="46"/>
  <c r="L683" i="46"/>
  <c r="L682" i="46"/>
  <c r="L681" i="46"/>
  <c r="L680" i="46"/>
  <c r="L679" i="46"/>
  <c r="L678" i="46"/>
  <c r="L677" i="46"/>
  <c r="L676" i="46"/>
  <c r="L675" i="46"/>
  <c r="L674" i="46"/>
  <c r="L673" i="46"/>
  <c r="L672" i="46"/>
  <c r="L671" i="46"/>
  <c r="L670" i="46"/>
  <c r="L669" i="46"/>
  <c r="L668" i="46"/>
  <c r="L667" i="46"/>
  <c r="L666" i="46"/>
  <c r="L665" i="46"/>
  <c r="L664" i="46"/>
  <c r="L663" i="46"/>
  <c r="L662" i="46"/>
  <c r="L661" i="46"/>
  <c r="L660" i="46"/>
  <c r="L659" i="46"/>
  <c r="L658" i="46"/>
  <c r="L657" i="46"/>
  <c r="L656" i="46"/>
  <c r="L655" i="46"/>
  <c r="L654" i="46"/>
  <c r="L653" i="46"/>
  <c r="L652" i="46"/>
  <c r="L651" i="46"/>
  <c r="L650" i="46"/>
  <c r="L649" i="46"/>
  <c r="L648" i="46"/>
  <c r="L647" i="46"/>
  <c r="L646" i="46"/>
  <c r="L645" i="46"/>
  <c r="L644" i="46"/>
  <c r="L643" i="46"/>
  <c r="L642" i="46"/>
  <c r="L641" i="46"/>
  <c r="L640" i="46"/>
  <c r="L639" i="46"/>
  <c r="L638" i="46"/>
  <c r="L637" i="46"/>
  <c r="L636" i="46"/>
  <c r="L635" i="46"/>
  <c r="L634" i="46"/>
  <c r="L633" i="46"/>
  <c r="L632" i="46"/>
  <c r="L631" i="46"/>
  <c r="L630" i="46"/>
  <c r="L629" i="46"/>
  <c r="L628" i="46"/>
  <c r="L627" i="46"/>
  <c r="L626" i="46"/>
  <c r="L625" i="46"/>
  <c r="L624" i="46"/>
  <c r="L623" i="46"/>
  <c r="L622" i="46"/>
  <c r="L621" i="46"/>
  <c r="L620" i="46"/>
  <c r="L619" i="46"/>
  <c r="L618" i="46"/>
  <c r="L617" i="46"/>
  <c r="L616" i="46"/>
  <c r="L615" i="46"/>
  <c r="L614" i="46"/>
  <c r="L613" i="46"/>
  <c r="L612" i="46"/>
  <c r="L611" i="46"/>
  <c r="L610" i="46"/>
  <c r="L609" i="46"/>
  <c r="L608" i="46"/>
  <c r="L607" i="46"/>
  <c r="L606" i="46"/>
  <c r="L605" i="46"/>
  <c r="L604" i="46"/>
  <c r="L603" i="46"/>
  <c r="L602" i="46"/>
  <c r="L601" i="46"/>
  <c r="L600" i="46"/>
  <c r="L599" i="46"/>
  <c r="L598" i="46"/>
  <c r="L597" i="46"/>
  <c r="L596" i="46"/>
  <c r="L595" i="46"/>
  <c r="L594" i="46"/>
  <c r="L593" i="46"/>
  <c r="L592" i="46"/>
  <c r="L591" i="46"/>
  <c r="L590" i="46"/>
  <c r="L589" i="46"/>
  <c r="L588" i="46"/>
  <c r="L587" i="46"/>
  <c r="L586" i="46"/>
  <c r="L585" i="46"/>
  <c r="L584" i="46"/>
  <c r="L583" i="46"/>
  <c r="L582" i="46"/>
  <c r="L581" i="46"/>
  <c r="L580" i="46"/>
  <c r="L579" i="46"/>
  <c r="L578" i="46"/>
  <c r="L577" i="46"/>
  <c r="L576" i="46"/>
  <c r="L575" i="46"/>
  <c r="L574" i="46"/>
  <c r="L573" i="46"/>
  <c r="L572" i="46"/>
  <c r="L571" i="46"/>
  <c r="L570" i="46"/>
  <c r="L569" i="46"/>
  <c r="L568" i="46"/>
  <c r="L567" i="46"/>
  <c r="L566" i="46"/>
  <c r="L565" i="46"/>
  <c r="L564" i="46"/>
  <c r="L563" i="46"/>
  <c r="L562" i="46"/>
  <c r="L561" i="46"/>
  <c r="L560" i="46"/>
  <c r="L559" i="46"/>
  <c r="L558" i="46"/>
  <c r="L557" i="46"/>
  <c r="L556" i="46"/>
  <c r="L555" i="46"/>
  <c r="L554" i="46"/>
  <c r="L553" i="46"/>
  <c r="L552" i="46"/>
  <c r="L551" i="46"/>
  <c r="L550" i="46"/>
  <c r="L549" i="46"/>
  <c r="L548" i="46"/>
  <c r="L547" i="46"/>
  <c r="L546" i="46"/>
  <c r="L545" i="46"/>
  <c r="L544" i="46"/>
  <c r="L543" i="46"/>
  <c r="L542" i="46"/>
  <c r="L541" i="46"/>
  <c r="L540" i="46"/>
  <c r="L539" i="46"/>
  <c r="L538" i="46"/>
  <c r="L537" i="46"/>
  <c r="L536" i="46"/>
  <c r="L535" i="46"/>
  <c r="L534" i="46"/>
  <c r="L533" i="46"/>
  <c r="L532" i="46"/>
  <c r="L531" i="46"/>
  <c r="L530" i="46"/>
  <c r="L529" i="46"/>
  <c r="L528" i="46"/>
  <c r="L527" i="46"/>
  <c r="L526" i="46"/>
  <c r="L525" i="46"/>
  <c r="L524" i="46"/>
  <c r="L523" i="46"/>
  <c r="L522" i="46"/>
  <c r="L521" i="46"/>
  <c r="L520" i="46"/>
  <c r="L519" i="46"/>
  <c r="L518" i="46"/>
  <c r="L517" i="46"/>
  <c r="L516" i="46"/>
  <c r="L515" i="46"/>
  <c r="L514" i="46"/>
  <c r="L513" i="46"/>
  <c r="L512" i="46"/>
  <c r="L511" i="46"/>
  <c r="L510" i="46"/>
  <c r="L509" i="46"/>
  <c r="L508" i="46"/>
  <c r="L507" i="46"/>
  <c r="L506" i="46"/>
  <c r="L505" i="46"/>
  <c r="L504" i="46"/>
  <c r="L503" i="46"/>
  <c r="L502" i="46"/>
  <c r="L501" i="46"/>
  <c r="L500" i="46"/>
  <c r="L499" i="46"/>
  <c r="L498" i="46"/>
  <c r="L497" i="46"/>
  <c r="L496" i="46"/>
  <c r="L495" i="46"/>
  <c r="L494" i="46"/>
  <c r="L493" i="46"/>
  <c r="L492" i="46"/>
  <c r="L491" i="46"/>
  <c r="L490" i="46"/>
  <c r="L489" i="46"/>
  <c r="L488" i="46"/>
  <c r="L487" i="46"/>
  <c r="L486" i="46"/>
  <c r="L485" i="46"/>
  <c r="L484" i="46"/>
  <c r="L483" i="46"/>
  <c r="L482" i="46"/>
  <c r="L481" i="46"/>
  <c r="L480" i="46"/>
  <c r="L479" i="46"/>
  <c r="L478" i="46"/>
  <c r="L477" i="46"/>
  <c r="L476" i="46"/>
  <c r="L475" i="46"/>
  <c r="L474" i="46"/>
  <c r="L473" i="46"/>
  <c r="L472" i="46"/>
  <c r="L471" i="46"/>
  <c r="L470" i="46"/>
  <c r="L469" i="46"/>
  <c r="L468" i="46"/>
  <c r="L467" i="46"/>
  <c r="L466" i="46"/>
  <c r="L465" i="46"/>
  <c r="L464" i="46"/>
  <c r="L463" i="46"/>
  <c r="L462" i="46"/>
  <c r="L461" i="46"/>
  <c r="L460" i="46"/>
  <c r="L459" i="46"/>
  <c r="L458" i="46"/>
  <c r="L457" i="46"/>
  <c r="L456" i="46"/>
  <c r="L455" i="46"/>
  <c r="L454" i="46"/>
  <c r="L453" i="46"/>
  <c r="L452" i="46"/>
  <c r="L451" i="46"/>
  <c r="L450" i="46"/>
  <c r="L449" i="46"/>
  <c r="L448" i="46"/>
  <c r="L447" i="46"/>
  <c r="L446" i="46"/>
  <c r="L445" i="46"/>
  <c r="L444" i="46"/>
  <c r="L443" i="46"/>
  <c r="L442" i="46"/>
  <c r="L441" i="46"/>
  <c r="L440" i="46"/>
  <c r="L439" i="46"/>
  <c r="L438" i="46"/>
  <c r="L437" i="46"/>
  <c r="L436" i="46"/>
  <c r="L435" i="46"/>
  <c r="L434" i="46"/>
  <c r="L433" i="46"/>
  <c r="L432" i="46"/>
  <c r="L431" i="46"/>
  <c r="L430" i="46"/>
  <c r="L429" i="46"/>
  <c r="L428" i="46"/>
  <c r="L427" i="46"/>
  <c r="L426" i="46"/>
  <c r="L425" i="46"/>
  <c r="L424" i="46"/>
  <c r="L423" i="46"/>
  <c r="L422" i="46"/>
  <c r="L421" i="46"/>
  <c r="L420" i="46"/>
  <c r="L419" i="46"/>
  <c r="L418" i="46"/>
  <c r="L417" i="46"/>
  <c r="L416" i="46"/>
  <c r="L415" i="46"/>
  <c r="L414" i="46"/>
  <c r="L413" i="46"/>
  <c r="L412" i="46"/>
  <c r="L411" i="46"/>
  <c r="L410" i="46"/>
  <c r="L409" i="46"/>
  <c r="L408" i="46"/>
  <c r="L407" i="46"/>
  <c r="L406" i="46"/>
  <c r="L405" i="46"/>
  <c r="L404" i="46"/>
  <c r="L403" i="46"/>
  <c r="L402" i="46"/>
  <c r="L401" i="46"/>
  <c r="L400" i="46"/>
  <c r="L399" i="46"/>
  <c r="L398" i="46"/>
  <c r="L397" i="46"/>
  <c r="L396" i="46"/>
  <c r="L395" i="46"/>
  <c r="L394" i="46"/>
  <c r="L393" i="46"/>
  <c r="L392" i="46"/>
  <c r="L391" i="46"/>
  <c r="L390" i="46"/>
  <c r="L389" i="46"/>
  <c r="L388" i="46"/>
  <c r="L387" i="46"/>
  <c r="L386" i="46"/>
  <c r="L385" i="46"/>
  <c r="L384" i="46"/>
  <c r="L383" i="46"/>
  <c r="L382" i="46"/>
  <c r="L381" i="46"/>
  <c r="L380" i="46"/>
  <c r="L379" i="46"/>
  <c r="L378" i="46"/>
  <c r="L377" i="46"/>
  <c r="L376" i="46"/>
  <c r="L375" i="46"/>
  <c r="L374" i="46"/>
  <c r="L373" i="46"/>
  <c r="L372" i="46"/>
  <c r="L371" i="46"/>
  <c r="L370" i="46"/>
  <c r="L369" i="46"/>
  <c r="L368" i="46"/>
  <c r="L367" i="46"/>
  <c r="L366" i="46"/>
  <c r="L365" i="46"/>
  <c r="L364" i="46"/>
  <c r="L363" i="46"/>
  <c r="L362" i="46"/>
  <c r="L361" i="46"/>
  <c r="L360" i="46"/>
  <c r="L359" i="46"/>
  <c r="L358" i="46"/>
  <c r="L357" i="46"/>
  <c r="L356" i="46"/>
  <c r="L355" i="46"/>
  <c r="L354" i="46"/>
  <c r="L353" i="46"/>
  <c r="L352" i="46"/>
  <c r="L351" i="46"/>
  <c r="L350" i="46"/>
  <c r="L349" i="46"/>
  <c r="L348" i="46"/>
  <c r="L347" i="46"/>
  <c r="L346" i="46"/>
  <c r="L345" i="46"/>
  <c r="L344" i="46"/>
  <c r="L343" i="46"/>
  <c r="L342" i="46"/>
  <c r="L341" i="46"/>
  <c r="L340" i="46"/>
  <c r="L339" i="46"/>
  <c r="L338" i="46"/>
  <c r="L337" i="46"/>
  <c r="L336" i="46"/>
  <c r="L335" i="46"/>
  <c r="L334" i="46"/>
  <c r="L333" i="46"/>
  <c r="L332" i="46"/>
  <c r="L331" i="46"/>
  <c r="L330" i="46"/>
  <c r="L329" i="46"/>
  <c r="L328" i="46"/>
  <c r="L327" i="46"/>
  <c r="L326" i="46"/>
  <c r="L325" i="46"/>
  <c r="L324" i="46"/>
  <c r="L323" i="46"/>
  <c r="L322" i="46"/>
  <c r="L321" i="46"/>
  <c r="L320" i="46"/>
  <c r="L319" i="46"/>
  <c r="L318" i="46"/>
  <c r="L317" i="46"/>
  <c r="L316" i="46"/>
  <c r="L315" i="46"/>
  <c r="L314" i="46"/>
  <c r="L313" i="46"/>
  <c r="L312" i="46"/>
  <c r="L311" i="46"/>
  <c r="L310" i="46"/>
  <c r="L309" i="46"/>
  <c r="L308" i="46"/>
  <c r="L307" i="46"/>
  <c r="L306" i="46"/>
  <c r="L305" i="46"/>
  <c r="L304" i="46"/>
  <c r="L303" i="46"/>
  <c r="L302" i="46"/>
  <c r="L301" i="46"/>
  <c r="L300" i="46"/>
  <c r="L299" i="46"/>
  <c r="L298" i="46"/>
  <c r="L297" i="46"/>
  <c r="L296" i="46"/>
  <c r="L295" i="46"/>
  <c r="L294" i="46"/>
  <c r="L293" i="46"/>
  <c r="L292" i="46"/>
  <c r="L291" i="46"/>
  <c r="L290" i="46"/>
  <c r="L289" i="46"/>
  <c r="L288" i="46"/>
  <c r="L287" i="46"/>
  <c r="L286" i="46"/>
  <c r="L285" i="46"/>
  <c r="L284" i="46"/>
  <c r="L283" i="46"/>
  <c r="L282" i="46"/>
  <c r="L281" i="46"/>
  <c r="L280" i="46"/>
  <c r="L279" i="46"/>
  <c r="L278" i="46"/>
  <c r="L277" i="46"/>
  <c r="L276" i="46"/>
  <c r="L275" i="46"/>
  <c r="L274" i="46"/>
  <c r="L273" i="46"/>
  <c r="L272" i="46"/>
  <c r="L271" i="46"/>
  <c r="L270" i="46"/>
  <c r="L269" i="46"/>
  <c r="L268" i="46"/>
  <c r="L267" i="46"/>
  <c r="L266" i="46"/>
  <c r="L265" i="46"/>
  <c r="L264" i="46"/>
  <c r="L263" i="46"/>
  <c r="L262" i="46"/>
  <c r="L261" i="46"/>
  <c r="L260" i="46"/>
  <c r="L259" i="46"/>
  <c r="L258" i="46"/>
  <c r="L257" i="46"/>
  <c r="L256" i="46"/>
  <c r="L255" i="46"/>
  <c r="L254" i="46"/>
  <c r="L253" i="46"/>
  <c r="L252" i="46"/>
  <c r="L251" i="46"/>
  <c r="L250" i="46"/>
  <c r="L249" i="46"/>
  <c r="L248" i="46"/>
  <c r="L247" i="46"/>
  <c r="L246" i="46"/>
  <c r="L245" i="46"/>
  <c r="L244" i="46"/>
  <c r="L243" i="46"/>
  <c r="L242" i="46"/>
  <c r="L241" i="46"/>
  <c r="L240" i="46"/>
  <c r="L239" i="46"/>
  <c r="L238" i="46"/>
  <c r="L237" i="46"/>
  <c r="L236" i="46"/>
  <c r="L235" i="46"/>
  <c r="L234" i="46"/>
  <c r="L233" i="46"/>
  <c r="L232" i="46"/>
  <c r="L231" i="46"/>
  <c r="L230" i="46"/>
  <c r="L229" i="46"/>
  <c r="L228" i="46"/>
  <c r="L227" i="46"/>
  <c r="L226" i="46"/>
  <c r="L225" i="46"/>
  <c r="L224" i="46"/>
  <c r="L223" i="46"/>
  <c r="L222" i="46"/>
  <c r="L221" i="46"/>
  <c r="L220" i="46"/>
  <c r="L219" i="46"/>
  <c r="L218" i="46"/>
  <c r="L217" i="46"/>
  <c r="L216" i="46"/>
  <c r="L215" i="46"/>
  <c r="L214" i="46"/>
  <c r="L213" i="46"/>
  <c r="L212" i="46"/>
  <c r="L211" i="46"/>
  <c r="L210" i="46"/>
  <c r="L209" i="46"/>
  <c r="L208" i="46"/>
  <c r="L207" i="46"/>
  <c r="L206" i="46"/>
  <c r="L205" i="46"/>
  <c r="L204" i="46"/>
  <c r="L203" i="46"/>
  <c r="L202" i="46"/>
  <c r="L201" i="46"/>
  <c r="L200" i="46"/>
  <c r="L199" i="46"/>
  <c r="L198" i="46"/>
  <c r="L197" i="46"/>
  <c r="L196" i="46"/>
  <c r="L195" i="46"/>
  <c r="L194" i="46"/>
  <c r="L193" i="46"/>
  <c r="L192" i="46"/>
  <c r="L191" i="46"/>
  <c r="L190" i="46"/>
  <c r="L189" i="46"/>
  <c r="L188" i="46"/>
  <c r="L187" i="46"/>
  <c r="L186" i="46"/>
  <c r="L185" i="46"/>
  <c r="L184" i="46"/>
  <c r="L183" i="46"/>
  <c r="L182" i="46"/>
  <c r="L181" i="46"/>
  <c r="L180" i="46"/>
  <c r="L179" i="46"/>
  <c r="L178" i="46"/>
  <c r="L177" i="46"/>
  <c r="L176" i="46"/>
  <c r="L175" i="46"/>
  <c r="L174" i="46"/>
  <c r="L173" i="46"/>
  <c r="L172" i="46"/>
  <c r="L171" i="46"/>
  <c r="L170" i="46"/>
  <c r="L169" i="46"/>
  <c r="L168" i="46"/>
  <c r="L167" i="46"/>
  <c r="L166" i="46"/>
  <c r="L165" i="46"/>
  <c r="L164" i="46"/>
  <c r="L163" i="46"/>
  <c r="L162" i="46"/>
  <c r="L161" i="46"/>
  <c r="L160" i="46"/>
  <c r="L159" i="46"/>
  <c r="L158" i="46"/>
  <c r="L157" i="46"/>
  <c r="L156" i="46"/>
  <c r="L155" i="46"/>
  <c r="L154" i="46"/>
  <c r="L153" i="46"/>
  <c r="L152" i="46"/>
  <c r="L151" i="46"/>
  <c r="L150" i="46"/>
  <c r="L149" i="46"/>
  <c r="L148" i="46"/>
  <c r="L147" i="46"/>
  <c r="L146" i="46"/>
  <c r="L145" i="46"/>
  <c r="L144" i="46"/>
  <c r="L143" i="46"/>
  <c r="L142" i="46"/>
  <c r="L141" i="46"/>
  <c r="L140" i="46"/>
  <c r="L139" i="46"/>
  <c r="L138" i="46"/>
  <c r="L137" i="46"/>
  <c r="L136" i="46"/>
  <c r="L135" i="46"/>
  <c r="L134" i="46"/>
  <c r="L133" i="46"/>
  <c r="L132" i="46"/>
  <c r="L131" i="46"/>
  <c r="L130" i="46"/>
  <c r="L129" i="46"/>
  <c r="L128" i="46"/>
  <c r="L127" i="46"/>
  <c r="L126" i="46"/>
  <c r="L125" i="46"/>
  <c r="L124" i="46"/>
  <c r="L123" i="46"/>
  <c r="L122" i="46"/>
  <c r="L121" i="46"/>
  <c r="L120" i="46"/>
  <c r="L119" i="46"/>
  <c r="L118" i="46"/>
  <c r="L117" i="46"/>
  <c r="L116" i="46"/>
  <c r="L115" i="46"/>
  <c r="L114" i="46"/>
  <c r="L113" i="46"/>
  <c r="L112" i="46"/>
  <c r="L111" i="46"/>
  <c r="L110" i="46"/>
  <c r="L109" i="46"/>
  <c r="L108" i="46"/>
  <c r="L107" i="46"/>
  <c r="L106" i="46"/>
  <c r="L105" i="46"/>
  <c r="L104" i="46"/>
  <c r="L103" i="46"/>
  <c r="L102" i="46"/>
  <c r="L101" i="46"/>
  <c r="L100" i="46"/>
  <c r="L99" i="46"/>
  <c r="L98" i="46"/>
  <c r="L97" i="46"/>
  <c r="L96" i="46"/>
  <c r="L95" i="46"/>
  <c r="L94" i="46"/>
  <c r="L93" i="46"/>
  <c r="L92" i="46"/>
  <c r="L91" i="46"/>
  <c r="L90" i="46"/>
  <c r="L89" i="46"/>
  <c r="L88" i="46"/>
  <c r="L87" i="46"/>
  <c r="L86" i="46"/>
  <c r="L85" i="46"/>
  <c r="L84" i="46"/>
  <c r="L83" i="46"/>
  <c r="L82" i="46"/>
  <c r="L81" i="46"/>
  <c r="L80" i="46"/>
  <c r="L79" i="46"/>
  <c r="L78" i="46"/>
  <c r="L77" i="46"/>
  <c r="L76" i="46"/>
  <c r="L75" i="46"/>
  <c r="L74" i="46"/>
  <c r="L73" i="46"/>
  <c r="L72" i="46"/>
  <c r="L71" i="46"/>
  <c r="L70" i="46"/>
  <c r="L69" i="46"/>
  <c r="L68" i="46"/>
  <c r="L67" i="46"/>
  <c r="L66" i="46"/>
  <c r="L65" i="46"/>
  <c r="L64" i="46"/>
  <c r="L63" i="46"/>
  <c r="L62" i="46"/>
  <c r="L61" i="46"/>
  <c r="L60" i="46"/>
  <c r="L59" i="46"/>
  <c r="L58" i="46"/>
  <c r="L57" i="46"/>
  <c r="L56" i="46"/>
  <c r="L55" i="46"/>
  <c r="L54" i="46"/>
  <c r="L53" i="46"/>
  <c r="L52" i="46"/>
  <c r="L51" i="46"/>
  <c r="L50" i="46"/>
  <c r="L49" i="46"/>
  <c r="L48" i="46"/>
  <c r="L47" i="46"/>
  <c r="L46" i="46"/>
  <c r="L45" i="46"/>
  <c r="L44" i="46"/>
  <c r="L43" i="46"/>
  <c r="L42" i="46"/>
  <c r="L41" i="46"/>
  <c r="L40" i="46"/>
  <c r="L39" i="46"/>
  <c r="L38" i="46"/>
  <c r="L37" i="46"/>
  <c r="L36" i="46"/>
  <c r="L35" i="46"/>
  <c r="L34" i="46"/>
  <c r="L33" i="46"/>
  <c r="L32" i="46"/>
  <c r="L31" i="46"/>
  <c r="L30" i="46"/>
  <c r="L29" i="46"/>
  <c r="L28" i="46"/>
  <c r="L27" i="46"/>
  <c r="L26" i="46"/>
  <c r="L25" i="46"/>
  <c r="L24" i="46"/>
  <c r="L23" i="46"/>
  <c r="L22" i="46"/>
  <c r="L21" i="46"/>
  <c r="L20" i="46"/>
  <c r="L19" i="46"/>
  <c r="L18" i="46"/>
  <c r="L17" i="46"/>
  <c r="L16" i="46"/>
  <c r="L15" i="46"/>
  <c r="L14" i="46"/>
  <c r="L13" i="46"/>
  <c r="L12" i="46"/>
  <c r="L11" i="46"/>
  <c r="L10" i="46"/>
  <c r="L9" i="46"/>
  <c r="L8" i="46"/>
  <c r="L7" i="46"/>
  <c r="L6" i="46"/>
  <c r="L5" i="46"/>
  <c r="L4" i="46"/>
  <c r="L3" i="46"/>
  <c r="C5001" i="14" l="1"/>
  <c r="C5000" i="14"/>
  <c r="C4999" i="14"/>
  <c r="C4998" i="14"/>
  <c r="C4997" i="14"/>
  <c r="C4996" i="14"/>
  <c r="C4995" i="14"/>
  <c r="C4994" i="14"/>
  <c r="C4993" i="14"/>
  <c r="C4992" i="14"/>
  <c r="C4991" i="14"/>
  <c r="C4990" i="14"/>
  <c r="C4989" i="14"/>
  <c r="C4988" i="14"/>
  <c r="C4987" i="14"/>
  <c r="C4986" i="14"/>
  <c r="C4985" i="14"/>
  <c r="C4984" i="14"/>
  <c r="C4983" i="14"/>
  <c r="C4982" i="14"/>
  <c r="C4981" i="14"/>
  <c r="C4980" i="14"/>
  <c r="C4979" i="14"/>
  <c r="C4978" i="14"/>
  <c r="C4977" i="14"/>
  <c r="C4976" i="14"/>
  <c r="C4975" i="14"/>
  <c r="C4974" i="14"/>
  <c r="C4973" i="14"/>
  <c r="C4972" i="14"/>
  <c r="C4971" i="14"/>
  <c r="C4970" i="14"/>
  <c r="C4969" i="14"/>
  <c r="C4968" i="14"/>
  <c r="C4967" i="14"/>
  <c r="C4966" i="14"/>
  <c r="C4965" i="14"/>
  <c r="C4964" i="14"/>
  <c r="C4963" i="14"/>
  <c r="C4962" i="14"/>
  <c r="C4961" i="14"/>
  <c r="C4960" i="14"/>
  <c r="C4959" i="14"/>
  <c r="C4958" i="14"/>
  <c r="C4957" i="14"/>
  <c r="C4956" i="14"/>
  <c r="C4955" i="14"/>
  <c r="C4954" i="14"/>
  <c r="C4953" i="14"/>
  <c r="C4952" i="14"/>
  <c r="C4951" i="14"/>
  <c r="C4950" i="14"/>
  <c r="C4949" i="14"/>
  <c r="C4948" i="14"/>
  <c r="C4947" i="14"/>
  <c r="C4946" i="14"/>
  <c r="C4945" i="14"/>
  <c r="C4944" i="14"/>
  <c r="C4943" i="14"/>
  <c r="C4942" i="14"/>
  <c r="C4941" i="14"/>
  <c r="C4940" i="14"/>
  <c r="C4939" i="14"/>
  <c r="C4938" i="14"/>
  <c r="C4937" i="14"/>
  <c r="C4936" i="14"/>
  <c r="C4935" i="14"/>
  <c r="C4934" i="14"/>
  <c r="C4933" i="14"/>
  <c r="C4932" i="14"/>
  <c r="C4931" i="14"/>
  <c r="C4930" i="14"/>
  <c r="C4929" i="14"/>
  <c r="C4928" i="14"/>
  <c r="C4927" i="14"/>
  <c r="C4926" i="14"/>
  <c r="C4925" i="14"/>
  <c r="C4924" i="14"/>
  <c r="C4923" i="14"/>
  <c r="C4922" i="14"/>
  <c r="C4921" i="14"/>
  <c r="C4920" i="14"/>
  <c r="C4919" i="14"/>
  <c r="C4918" i="14"/>
  <c r="C4917" i="14"/>
  <c r="C4916" i="14"/>
  <c r="C4915" i="14"/>
  <c r="C4914" i="14"/>
  <c r="C4913" i="14"/>
  <c r="C4912" i="14"/>
  <c r="C4911" i="14"/>
  <c r="C4910" i="14"/>
  <c r="C4909" i="14"/>
  <c r="C4908" i="14"/>
  <c r="C4907" i="14"/>
  <c r="C4906" i="14"/>
  <c r="C4905" i="14"/>
  <c r="C4904" i="14"/>
  <c r="C4903" i="14"/>
  <c r="C4902" i="14"/>
  <c r="C4901" i="14"/>
  <c r="C4900" i="14"/>
  <c r="C4899" i="14"/>
  <c r="C4898" i="14"/>
  <c r="C4897" i="14"/>
  <c r="C4896" i="14"/>
  <c r="C4895" i="14"/>
  <c r="C4894" i="14"/>
  <c r="C4893" i="14"/>
  <c r="C4892" i="14"/>
  <c r="C4891" i="14"/>
  <c r="C4890" i="14"/>
  <c r="C4889" i="14"/>
  <c r="C4888" i="14"/>
  <c r="C4887" i="14"/>
  <c r="C4886" i="14"/>
  <c r="C4885" i="14"/>
  <c r="C4884" i="14"/>
  <c r="C4883" i="14"/>
  <c r="C4882" i="14"/>
  <c r="C4881" i="14"/>
  <c r="C4880" i="14"/>
  <c r="C4879" i="14"/>
  <c r="C4878" i="14"/>
  <c r="C4877" i="14"/>
  <c r="C4876" i="14"/>
  <c r="C4875" i="14"/>
  <c r="C4874" i="14"/>
  <c r="C4873" i="14"/>
  <c r="C4872" i="14"/>
  <c r="C4871" i="14"/>
  <c r="C4870" i="14"/>
  <c r="C4869" i="14"/>
  <c r="C4868" i="14"/>
  <c r="C4867" i="14"/>
  <c r="C4866" i="14"/>
  <c r="C4865" i="14"/>
  <c r="C4864" i="14"/>
  <c r="C4863" i="14"/>
  <c r="C4862" i="14"/>
  <c r="C4861" i="14"/>
  <c r="C4860" i="14"/>
  <c r="C4859" i="14"/>
  <c r="C4858" i="14"/>
  <c r="C4857" i="14"/>
  <c r="C4856" i="14"/>
  <c r="C4855" i="14"/>
  <c r="C4854" i="14"/>
  <c r="C4853" i="14"/>
  <c r="C4852" i="14"/>
  <c r="C4851" i="14"/>
  <c r="C4850" i="14"/>
  <c r="C4849" i="14"/>
  <c r="C4848" i="14"/>
  <c r="C4847" i="14"/>
  <c r="C4846" i="14"/>
  <c r="C4845" i="14"/>
  <c r="C4844" i="14"/>
  <c r="C4843" i="14"/>
  <c r="C4842" i="14"/>
  <c r="C4841" i="14"/>
  <c r="C4840" i="14"/>
  <c r="C4839" i="14"/>
  <c r="C4838" i="14"/>
  <c r="C4837" i="14"/>
  <c r="C4836" i="14"/>
  <c r="C4835" i="14"/>
  <c r="C4834" i="14"/>
  <c r="C4833" i="14"/>
  <c r="C4832" i="14"/>
  <c r="C4831" i="14"/>
  <c r="C4830" i="14"/>
  <c r="C4829" i="14"/>
  <c r="C4828" i="14"/>
  <c r="C4827" i="14"/>
  <c r="C4826" i="14"/>
  <c r="C4825" i="14"/>
  <c r="C4824" i="14"/>
  <c r="C4823" i="14"/>
  <c r="C4822" i="14"/>
  <c r="C4821" i="14"/>
  <c r="C4820" i="14"/>
  <c r="C4819" i="14"/>
  <c r="C4818" i="14"/>
  <c r="C4817" i="14"/>
  <c r="C4816" i="14"/>
  <c r="C4815" i="14"/>
  <c r="C4814" i="14"/>
  <c r="C4813" i="14"/>
  <c r="C4812" i="14"/>
  <c r="C4811" i="14"/>
  <c r="C4810" i="14"/>
  <c r="C4809" i="14"/>
  <c r="C4808" i="14"/>
  <c r="C4807" i="14"/>
  <c r="C4806" i="14"/>
  <c r="C4805" i="14"/>
  <c r="C4804" i="14"/>
  <c r="C4803" i="14"/>
  <c r="C4802" i="14"/>
  <c r="C4801" i="14"/>
  <c r="C4800" i="14"/>
  <c r="C4799" i="14"/>
  <c r="C4798" i="14"/>
  <c r="C4797" i="14"/>
  <c r="C4796" i="14"/>
  <c r="C4795" i="14"/>
  <c r="C4794" i="14"/>
  <c r="C4793" i="14"/>
  <c r="C4792" i="14"/>
  <c r="C4791" i="14"/>
  <c r="C4790" i="14"/>
  <c r="C4789" i="14"/>
  <c r="C4788" i="14"/>
  <c r="C4787" i="14"/>
  <c r="C4786" i="14"/>
  <c r="C4785" i="14"/>
  <c r="C4784" i="14"/>
  <c r="C4783" i="14"/>
  <c r="C4782" i="14"/>
  <c r="C4781" i="14"/>
  <c r="C4780" i="14"/>
  <c r="C4779" i="14"/>
  <c r="C4778" i="14"/>
  <c r="C4777" i="14"/>
  <c r="C4776" i="14"/>
  <c r="C4775" i="14"/>
  <c r="C4774" i="14"/>
  <c r="C4773" i="14"/>
  <c r="C4772" i="14"/>
  <c r="C4771" i="14"/>
  <c r="C4770" i="14"/>
  <c r="C4769" i="14"/>
  <c r="C4768" i="14"/>
  <c r="C4767" i="14"/>
  <c r="C4766" i="14"/>
  <c r="C4765" i="14"/>
  <c r="C4764" i="14"/>
  <c r="C4763" i="14"/>
  <c r="C4762" i="14"/>
  <c r="C4761" i="14"/>
  <c r="C4760" i="14"/>
  <c r="C4759" i="14"/>
  <c r="C4758" i="14"/>
  <c r="C4757" i="14"/>
  <c r="C4756" i="14"/>
  <c r="C4755" i="14"/>
  <c r="C4754" i="14"/>
  <c r="C4753" i="14"/>
  <c r="C4752" i="14"/>
  <c r="C4751" i="14"/>
  <c r="C4750" i="14"/>
  <c r="C4749" i="14"/>
  <c r="C4748" i="14"/>
  <c r="C4747" i="14"/>
  <c r="C4746" i="14"/>
  <c r="C4745" i="14"/>
  <c r="C4744" i="14"/>
  <c r="C4743" i="14"/>
  <c r="C4742" i="14"/>
  <c r="C4741" i="14"/>
  <c r="C4740" i="14"/>
  <c r="C4739" i="14"/>
  <c r="C4738" i="14"/>
  <c r="C4737" i="14"/>
  <c r="C4736" i="14"/>
  <c r="C4735" i="14"/>
  <c r="C4734" i="14"/>
  <c r="C4733" i="14"/>
  <c r="C4732" i="14"/>
  <c r="C4731" i="14"/>
  <c r="C4730" i="14"/>
  <c r="C4729" i="14"/>
  <c r="C4728" i="14"/>
  <c r="C4727" i="14"/>
  <c r="C4726" i="14"/>
  <c r="C4725" i="14"/>
  <c r="C4724" i="14"/>
  <c r="C4723" i="14"/>
  <c r="C4722" i="14"/>
  <c r="C4721" i="14"/>
  <c r="C4720" i="14"/>
  <c r="C4719" i="14"/>
  <c r="C4718" i="14"/>
  <c r="C4717" i="14"/>
  <c r="C4716" i="14"/>
  <c r="C4715" i="14"/>
  <c r="C4714" i="14"/>
  <c r="C4713" i="14"/>
  <c r="C4712" i="14"/>
  <c r="C4711" i="14"/>
  <c r="C4710" i="14"/>
  <c r="C4709" i="14"/>
  <c r="C4708" i="14"/>
  <c r="C4707" i="14"/>
  <c r="C4706" i="14"/>
  <c r="C4705" i="14"/>
  <c r="C4704" i="14"/>
  <c r="C4703" i="14"/>
  <c r="C4702" i="14"/>
  <c r="C4701" i="14"/>
  <c r="C4700" i="14"/>
  <c r="C4699" i="14"/>
  <c r="C4698" i="14"/>
  <c r="C4697" i="14"/>
  <c r="C4696" i="14"/>
  <c r="C4695" i="14"/>
  <c r="C4694" i="14"/>
  <c r="C4693" i="14"/>
  <c r="C4692" i="14"/>
  <c r="C4691" i="14"/>
  <c r="C4690" i="14"/>
  <c r="C4689" i="14"/>
  <c r="C4688" i="14"/>
  <c r="C4687" i="14"/>
  <c r="C4686" i="14"/>
  <c r="C4685" i="14"/>
  <c r="C4684" i="14"/>
  <c r="C4683" i="14"/>
  <c r="C4682" i="14"/>
  <c r="C4681" i="14"/>
  <c r="C4680" i="14"/>
  <c r="C4679" i="14"/>
  <c r="C4678" i="14"/>
  <c r="C4677" i="14"/>
  <c r="C4676" i="14"/>
  <c r="C4675" i="14"/>
  <c r="C4674" i="14"/>
  <c r="C4673" i="14"/>
  <c r="C4672" i="14"/>
  <c r="C4671" i="14"/>
  <c r="C4670" i="14"/>
  <c r="C4669" i="14"/>
  <c r="C4668" i="14"/>
  <c r="C4667" i="14"/>
  <c r="C4666" i="14"/>
  <c r="C4665" i="14"/>
  <c r="C4664" i="14"/>
  <c r="C4663" i="14"/>
  <c r="C4662" i="14"/>
  <c r="C4661" i="14"/>
  <c r="C4660" i="14"/>
  <c r="C4659" i="14"/>
  <c r="C4658" i="14"/>
  <c r="C4657" i="14"/>
  <c r="C4656" i="14"/>
  <c r="C4655" i="14"/>
  <c r="C4654" i="14"/>
  <c r="C4653" i="14"/>
  <c r="C4652" i="14"/>
  <c r="C4651" i="14"/>
  <c r="C4650" i="14"/>
  <c r="C4649" i="14"/>
  <c r="C4648" i="14"/>
  <c r="C4647" i="14"/>
  <c r="C4646" i="14"/>
  <c r="C4645" i="14"/>
  <c r="C4644" i="14"/>
  <c r="C4643" i="14"/>
  <c r="C4642" i="14"/>
  <c r="C4641" i="14"/>
  <c r="C4640" i="14"/>
  <c r="C4639" i="14"/>
  <c r="C4638" i="14"/>
  <c r="C4637" i="14"/>
  <c r="C4636" i="14"/>
  <c r="C4635" i="14"/>
  <c r="C4634" i="14"/>
  <c r="C4633" i="14"/>
  <c r="C4632" i="14"/>
  <c r="C4631" i="14"/>
  <c r="C4630" i="14"/>
  <c r="C4629" i="14"/>
  <c r="C4628" i="14"/>
  <c r="C4627" i="14"/>
  <c r="C4626" i="14"/>
  <c r="C4625" i="14"/>
  <c r="C4624" i="14"/>
  <c r="C4623" i="14"/>
  <c r="C4622" i="14"/>
  <c r="C4621" i="14"/>
  <c r="C4620" i="14"/>
  <c r="C4619" i="14"/>
  <c r="C4618" i="14"/>
  <c r="C4617" i="14"/>
  <c r="C4616" i="14"/>
  <c r="C4615" i="14"/>
  <c r="C4614" i="14"/>
  <c r="C4613" i="14"/>
  <c r="C4612" i="14"/>
  <c r="C4611" i="14"/>
  <c r="C4610" i="14"/>
  <c r="C4609" i="14"/>
  <c r="C4608" i="14"/>
  <c r="C4607" i="14"/>
  <c r="C4606" i="14"/>
  <c r="C4605" i="14"/>
  <c r="C4604" i="14"/>
  <c r="C4603" i="14"/>
  <c r="C4602" i="14"/>
  <c r="C4601" i="14"/>
  <c r="C4600" i="14"/>
  <c r="C4599" i="14"/>
  <c r="C4598" i="14"/>
  <c r="C4597" i="14"/>
  <c r="C4596" i="14"/>
  <c r="C4595" i="14"/>
  <c r="C4594" i="14"/>
  <c r="C4593" i="14"/>
  <c r="C4592" i="14"/>
  <c r="C4591" i="14"/>
  <c r="C4590" i="14"/>
  <c r="C4589" i="14"/>
  <c r="C4588" i="14"/>
  <c r="C4587" i="14"/>
  <c r="C4586" i="14"/>
  <c r="C4585" i="14"/>
  <c r="C4584" i="14"/>
  <c r="C4583" i="14"/>
  <c r="C4582" i="14"/>
  <c r="C4581" i="14"/>
  <c r="C4580" i="14"/>
  <c r="C4579" i="14"/>
  <c r="C4578" i="14"/>
  <c r="C4577" i="14"/>
  <c r="C4576" i="14"/>
  <c r="C4575" i="14"/>
  <c r="C4574" i="14"/>
  <c r="C4573" i="14"/>
  <c r="C4572" i="14"/>
  <c r="C4571" i="14"/>
  <c r="C4570" i="14"/>
  <c r="C4569" i="14"/>
  <c r="C4568" i="14"/>
  <c r="C4567" i="14"/>
  <c r="C4566" i="14"/>
  <c r="C4565" i="14"/>
  <c r="C4564" i="14"/>
  <c r="C4563" i="14"/>
  <c r="C4562" i="14"/>
  <c r="C4561" i="14"/>
  <c r="C4560" i="14"/>
  <c r="C4559" i="14"/>
  <c r="C4558" i="14"/>
  <c r="C4557" i="14"/>
  <c r="C4556" i="14"/>
  <c r="C4555" i="14"/>
  <c r="C4554" i="14"/>
  <c r="C4553" i="14"/>
  <c r="C4552" i="14"/>
  <c r="C4551" i="14"/>
  <c r="C4550" i="14"/>
  <c r="C4549" i="14"/>
  <c r="C4548" i="14"/>
  <c r="C4547" i="14"/>
  <c r="C4546" i="14"/>
  <c r="C4545" i="14"/>
  <c r="C4544" i="14"/>
  <c r="C4543" i="14"/>
  <c r="C4542" i="14"/>
  <c r="C4541" i="14"/>
  <c r="C4540" i="14"/>
  <c r="C4539" i="14"/>
  <c r="C4538" i="14"/>
  <c r="C4537" i="14"/>
  <c r="C4536" i="14"/>
  <c r="C4535" i="14"/>
  <c r="C4534" i="14"/>
  <c r="C4533" i="14"/>
  <c r="C4532" i="14"/>
  <c r="C4531" i="14"/>
  <c r="C4530" i="14"/>
  <c r="C4529" i="14"/>
  <c r="C4528" i="14"/>
  <c r="C4527" i="14"/>
  <c r="C4526" i="14"/>
  <c r="C4525" i="14"/>
  <c r="C4524" i="14"/>
  <c r="C4523" i="14"/>
  <c r="C4522" i="14"/>
  <c r="C4521" i="14"/>
  <c r="C4520" i="14"/>
  <c r="C4519" i="14"/>
  <c r="C4518" i="14"/>
  <c r="C4517" i="14"/>
  <c r="C4516" i="14"/>
  <c r="C4515" i="14"/>
  <c r="C4514" i="14"/>
  <c r="C4513" i="14"/>
  <c r="C4512" i="14"/>
  <c r="C4511" i="14"/>
  <c r="C4510" i="14"/>
  <c r="C4509" i="14"/>
  <c r="C4508" i="14"/>
  <c r="C4507" i="14"/>
  <c r="C4506" i="14"/>
  <c r="C4505" i="14"/>
  <c r="C4504" i="14"/>
  <c r="C4503" i="14"/>
  <c r="C4502" i="14"/>
  <c r="C4501" i="14"/>
  <c r="C4500" i="14"/>
  <c r="C4499" i="14"/>
  <c r="C4498" i="14"/>
  <c r="C4497" i="14"/>
  <c r="C4496" i="14"/>
  <c r="C4495" i="14"/>
  <c r="C4494" i="14"/>
  <c r="C4493" i="14"/>
  <c r="C4492" i="14"/>
  <c r="C4491" i="14"/>
  <c r="C4490" i="14"/>
  <c r="C4489" i="14"/>
  <c r="C4488" i="14"/>
  <c r="C4487" i="14"/>
  <c r="C4486" i="14"/>
  <c r="C4485" i="14"/>
  <c r="C4484" i="14"/>
  <c r="C4483" i="14"/>
  <c r="C4482" i="14"/>
  <c r="C4481" i="14"/>
  <c r="C4480" i="14"/>
  <c r="C4479" i="14"/>
  <c r="C4478" i="14"/>
  <c r="C4477" i="14"/>
  <c r="C4476" i="14"/>
  <c r="C4475" i="14"/>
  <c r="C4474" i="14"/>
  <c r="C4473" i="14"/>
  <c r="C4472" i="14"/>
  <c r="C4471" i="14"/>
  <c r="C4470" i="14"/>
  <c r="C4469" i="14"/>
  <c r="C4468" i="14"/>
  <c r="C4467" i="14"/>
  <c r="C4466" i="14"/>
  <c r="C4465" i="14"/>
  <c r="C4464" i="14"/>
  <c r="C4463" i="14"/>
  <c r="C4462" i="14"/>
  <c r="C4461" i="14"/>
  <c r="C4460" i="14"/>
  <c r="C4459" i="14"/>
  <c r="C4458" i="14"/>
  <c r="C4457" i="14"/>
  <c r="C4456" i="14"/>
  <c r="C4455" i="14"/>
  <c r="C4454" i="14"/>
  <c r="C4453" i="14"/>
  <c r="C4452" i="14"/>
  <c r="C4451" i="14"/>
  <c r="C4450" i="14"/>
  <c r="C4449" i="14"/>
  <c r="C4448" i="14"/>
  <c r="C4447" i="14"/>
  <c r="C4446" i="14"/>
  <c r="C4445" i="14"/>
  <c r="C4444" i="14"/>
  <c r="C4443" i="14"/>
  <c r="C4442" i="14"/>
  <c r="C4441" i="14"/>
  <c r="C4440" i="14"/>
  <c r="C4439" i="14"/>
  <c r="C4438" i="14"/>
  <c r="C4437" i="14"/>
  <c r="C4436" i="14"/>
  <c r="C4435" i="14"/>
  <c r="C4434" i="14"/>
  <c r="C4433" i="14"/>
  <c r="C4432" i="14"/>
  <c r="C4431" i="14"/>
  <c r="C4430" i="14"/>
  <c r="C4429" i="14"/>
  <c r="C4428" i="14"/>
  <c r="C4427" i="14"/>
  <c r="C4426" i="14"/>
  <c r="C4425" i="14"/>
  <c r="C4424" i="14"/>
  <c r="C4423" i="14"/>
  <c r="C4422" i="14"/>
  <c r="C4421" i="14"/>
  <c r="C4420" i="14"/>
  <c r="C4419" i="14"/>
  <c r="C4418" i="14"/>
  <c r="C4417" i="14"/>
  <c r="C4416" i="14"/>
  <c r="C4415" i="14"/>
  <c r="C4414" i="14"/>
  <c r="C4413" i="14"/>
  <c r="C4412" i="14"/>
  <c r="C4411" i="14"/>
  <c r="C4410" i="14"/>
  <c r="C4409" i="14"/>
  <c r="C4408" i="14"/>
  <c r="C4407" i="14"/>
  <c r="C4406" i="14"/>
  <c r="C4405" i="14"/>
  <c r="C4404" i="14"/>
  <c r="C4403" i="14"/>
  <c r="C4402" i="14"/>
  <c r="C4401" i="14"/>
  <c r="C4400" i="14"/>
  <c r="C4399" i="14"/>
  <c r="C4398" i="14"/>
  <c r="C4397" i="14"/>
  <c r="C4396" i="14"/>
  <c r="C4395" i="14"/>
  <c r="C4394" i="14"/>
  <c r="C4393" i="14"/>
  <c r="C4392" i="14"/>
  <c r="C4391" i="14"/>
  <c r="C4390" i="14"/>
  <c r="C4389" i="14"/>
  <c r="C4388" i="14"/>
  <c r="C4387" i="14"/>
  <c r="C4386" i="14"/>
  <c r="C4385" i="14"/>
  <c r="C4384" i="14"/>
  <c r="C4383" i="14"/>
  <c r="C4382" i="14"/>
  <c r="C4381" i="14"/>
  <c r="C4380" i="14"/>
  <c r="C4379" i="14"/>
  <c r="C4378" i="14"/>
  <c r="C4377" i="14"/>
  <c r="C4376" i="14"/>
  <c r="C4375" i="14"/>
  <c r="C4374" i="14"/>
  <c r="C4373" i="14"/>
  <c r="C4372" i="14"/>
  <c r="C4371" i="14"/>
  <c r="C4370" i="14"/>
  <c r="C4369" i="14"/>
  <c r="C4368" i="14"/>
  <c r="C4367" i="14"/>
  <c r="C4366" i="14"/>
  <c r="C4365" i="14"/>
  <c r="C4364" i="14"/>
  <c r="C4363" i="14"/>
  <c r="C4362" i="14"/>
  <c r="C4361" i="14"/>
  <c r="C4360" i="14"/>
  <c r="C4359" i="14"/>
  <c r="C4358" i="14"/>
  <c r="C4357" i="14"/>
  <c r="C4356" i="14"/>
  <c r="C4355" i="14"/>
  <c r="C4354" i="14"/>
  <c r="C4353" i="14"/>
  <c r="C4352" i="14"/>
  <c r="C4351" i="14"/>
  <c r="C4350" i="14"/>
  <c r="C4349" i="14"/>
  <c r="C4348" i="14"/>
  <c r="C4347" i="14"/>
  <c r="C4346" i="14"/>
  <c r="C4345" i="14"/>
  <c r="C4344" i="14"/>
  <c r="C4343" i="14"/>
  <c r="C4342" i="14"/>
  <c r="C4341" i="14"/>
  <c r="C4340" i="14"/>
  <c r="C4339" i="14"/>
  <c r="C4338" i="14"/>
  <c r="C4337" i="14"/>
  <c r="C4336" i="14"/>
  <c r="C4335" i="14"/>
  <c r="C4334" i="14"/>
  <c r="C4333" i="14"/>
  <c r="C4332" i="14"/>
  <c r="C4331" i="14"/>
  <c r="C4330" i="14"/>
  <c r="C4329" i="14"/>
  <c r="C4328" i="14"/>
  <c r="C4327" i="14"/>
  <c r="C4326" i="14"/>
  <c r="C4325" i="14"/>
  <c r="C4324" i="14"/>
  <c r="C4323" i="14"/>
  <c r="C4322" i="14"/>
  <c r="C4321" i="14"/>
  <c r="C4320" i="14"/>
  <c r="C4319" i="14"/>
  <c r="C4318" i="14"/>
  <c r="C4317" i="14"/>
  <c r="C4316" i="14"/>
  <c r="C4315" i="14"/>
  <c r="C4314" i="14"/>
  <c r="C4313" i="14"/>
  <c r="C4312" i="14"/>
  <c r="C4311" i="14"/>
  <c r="C4310" i="14"/>
  <c r="C4309" i="14"/>
  <c r="C4308" i="14"/>
  <c r="C4307" i="14"/>
  <c r="C4306" i="14"/>
  <c r="C4305" i="14"/>
  <c r="C4304" i="14"/>
  <c r="C4303" i="14"/>
  <c r="C4302" i="14"/>
  <c r="C4301" i="14"/>
  <c r="C4300" i="14"/>
  <c r="C4299" i="14"/>
  <c r="C4298" i="14"/>
  <c r="C4297" i="14"/>
  <c r="C4296" i="14"/>
  <c r="C4295" i="14"/>
  <c r="C4294" i="14"/>
  <c r="C4293" i="14"/>
  <c r="C4292" i="14"/>
  <c r="C4291" i="14"/>
  <c r="C4290" i="14"/>
  <c r="C4289" i="14"/>
  <c r="C4288" i="14"/>
  <c r="C4287" i="14"/>
  <c r="C4286" i="14"/>
  <c r="C4285" i="14"/>
  <c r="C4284" i="14"/>
  <c r="C4283" i="14"/>
  <c r="C4282" i="14"/>
  <c r="C4281" i="14"/>
  <c r="C4280" i="14"/>
  <c r="C4279" i="14"/>
  <c r="C4278" i="14"/>
  <c r="C4277" i="14"/>
  <c r="C4276" i="14"/>
  <c r="C4275" i="14"/>
  <c r="C4274" i="14"/>
  <c r="C4273" i="14"/>
  <c r="C4272" i="14"/>
  <c r="C4271" i="14"/>
  <c r="C4270" i="14"/>
  <c r="C4269" i="14"/>
  <c r="C4268" i="14"/>
  <c r="C4267" i="14"/>
  <c r="C4266" i="14"/>
  <c r="C4265" i="14"/>
  <c r="C4264" i="14"/>
  <c r="C4263" i="14"/>
  <c r="C4262" i="14"/>
  <c r="C4261" i="14"/>
  <c r="C4260" i="14"/>
  <c r="C4259" i="14"/>
  <c r="C4258" i="14"/>
  <c r="C4257" i="14"/>
  <c r="C4256" i="14"/>
  <c r="C4255" i="14"/>
  <c r="C4254" i="14"/>
  <c r="C4253" i="14"/>
  <c r="C4252" i="14"/>
  <c r="C4251" i="14"/>
  <c r="C4250" i="14"/>
  <c r="C4249" i="14"/>
  <c r="C4248" i="14"/>
  <c r="C4247" i="14"/>
  <c r="C4246" i="14"/>
  <c r="C4245" i="14"/>
  <c r="C4244" i="14"/>
  <c r="C4243" i="14"/>
  <c r="C4242" i="14"/>
  <c r="C4241" i="14"/>
  <c r="C4240" i="14"/>
  <c r="C4239" i="14"/>
  <c r="C4238" i="14"/>
  <c r="C4237" i="14"/>
  <c r="C4236" i="14"/>
  <c r="C4235" i="14"/>
  <c r="C4234" i="14"/>
  <c r="C4233" i="14"/>
  <c r="C4232" i="14"/>
  <c r="C4231" i="14"/>
  <c r="C4230" i="14"/>
  <c r="C4229" i="14"/>
  <c r="C4228" i="14"/>
  <c r="C4227" i="14"/>
  <c r="C4226" i="14"/>
  <c r="C4225" i="14"/>
  <c r="C4224" i="14"/>
  <c r="C4223" i="14"/>
  <c r="C4222" i="14"/>
  <c r="C4221" i="14"/>
  <c r="C4220" i="14"/>
  <c r="C4219" i="14"/>
  <c r="C4218" i="14"/>
  <c r="C4217" i="14"/>
  <c r="C4216" i="14"/>
  <c r="C4215" i="14"/>
  <c r="C4214" i="14"/>
  <c r="C4213" i="14"/>
  <c r="C4212" i="14"/>
  <c r="C4211" i="14"/>
  <c r="C4210" i="14"/>
  <c r="C4209" i="14"/>
  <c r="C4208" i="14"/>
  <c r="C4207" i="14"/>
  <c r="C4206" i="14"/>
  <c r="C4205" i="14"/>
  <c r="C4204" i="14"/>
  <c r="C4203" i="14"/>
  <c r="C4202" i="14"/>
  <c r="C4201" i="14"/>
  <c r="C4200" i="14"/>
  <c r="C4199" i="14"/>
  <c r="C4198" i="14"/>
  <c r="C4197" i="14"/>
  <c r="C4196" i="14"/>
  <c r="C4195" i="14"/>
  <c r="C4194" i="14"/>
  <c r="C4193" i="14"/>
  <c r="C4192" i="14"/>
  <c r="C4191" i="14"/>
  <c r="C4190" i="14"/>
  <c r="C4189" i="14"/>
  <c r="C4188" i="14"/>
  <c r="C4187" i="14"/>
  <c r="C4186" i="14"/>
  <c r="C4185" i="14"/>
  <c r="C4184" i="14"/>
  <c r="C4183" i="14"/>
  <c r="C4182" i="14"/>
  <c r="C4181" i="14"/>
  <c r="C4180" i="14"/>
  <c r="C4179" i="14"/>
  <c r="C4178" i="14"/>
  <c r="C4177" i="14"/>
  <c r="C4176" i="14"/>
  <c r="C4175" i="14"/>
  <c r="C4174" i="14"/>
  <c r="C4173" i="14"/>
  <c r="C4172" i="14"/>
  <c r="C4171" i="14"/>
  <c r="C4170" i="14"/>
  <c r="C4169" i="14"/>
  <c r="C4168" i="14"/>
  <c r="C4167" i="14"/>
  <c r="C4166" i="14"/>
  <c r="C4165" i="14"/>
  <c r="C4164" i="14"/>
  <c r="C4163" i="14"/>
  <c r="C4162" i="14"/>
  <c r="C4161" i="14"/>
  <c r="C4160" i="14"/>
  <c r="C4159" i="14"/>
  <c r="C4158" i="14"/>
  <c r="C4157" i="14"/>
  <c r="C4156" i="14"/>
  <c r="C4155" i="14"/>
  <c r="C4154" i="14"/>
  <c r="C4153" i="14"/>
  <c r="C4152" i="14"/>
  <c r="C4151" i="14"/>
  <c r="C4150" i="14"/>
  <c r="C4149" i="14"/>
  <c r="C4148" i="14"/>
  <c r="C4147" i="14"/>
  <c r="C4146" i="14"/>
  <c r="C4145" i="14"/>
  <c r="C4144" i="14"/>
  <c r="C4143" i="14"/>
  <c r="C4142" i="14"/>
  <c r="C4141" i="14"/>
  <c r="C4140" i="14"/>
  <c r="C4139" i="14"/>
  <c r="C4138" i="14"/>
  <c r="C4137" i="14"/>
  <c r="C4136" i="14"/>
  <c r="C4135" i="14"/>
  <c r="C4134" i="14"/>
  <c r="C4133" i="14"/>
  <c r="C4132" i="14"/>
  <c r="C4131" i="14"/>
  <c r="C4130" i="14"/>
  <c r="C4129" i="14"/>
  <c r="C4128" i="14"/>
  <c r="C4127" i="14"/>
  <c r="C4126" i="14"/>
  <c r="C4125" i="14"/>
  <c r="C4124" i="14"/>
  <c r="C4123" i="14"/>
  <c r="C4122" i="14"/>
  <c r="C4121" i="14"/>
  <c r="C4120" i="14"/>
  <c r="C4119" i="14"/>
  <c r="C4118" i="14"/>
  <c r="C4117" i="14"/>
  <c r="C4116" i="14"/>
  <c r="C4115" i="14"/>
  <c r="C4114" i="14"/>
  <c r="C4113" i="14"/>
  <c r="C4112" i="14"/>
  <c r="C4111" i="14"/>
  <c r="C4110" i="14"/>
  <c r="C4109" i="14"/>
  <c r="C4108" i="14"/>
  <c r="C4107" i="14"/>
  <c r="C4106" i="14"/>
  <c r="C4105" i="14"/>
  <c r="C4104" i="14"/>
  <c r="C4103" i="14"/>
  <c r="C4102" i="14"/>
  <c r="C4101" i="14"/>
  <c r="C4100" i="14"/>
  <c r="C4099" i="14"/>
  <c r="C4098" i="14"/>
  <c r="C4097" i="14"/>
  <c r="C4096" i="14"/>
  <c r="C4095" i="14"/>
  <c r="C4094" i="14"/>
  <c r="C4093" i="14"/>
  <c r="C4092" i="14"/>
  <c r="C4091" i="14"/>
  <c r="C4090" i="14"/>
  <c r="C4089" i="14"/>
  <c r="C4088" i="14"/>
  <c r="C4087" i="14"/>
  <c r="C4086" i="14"/>
  <c r="C4085" i="14"/>
  <c r="C4084" i="14"/>
  <c r="C4083" i="14"/>
  <c r="C4082" i="14"/>
  <c r="C4081" i="14"/>
  <c r="C4080" i="14"/>
  <c r="C4079" i="14"/>
  <c r="C4078" i="14"/>
  <c r="C4077" i="14"/>
  <c r="C4076" i="14"/>
  <c r="C4075" i="14"/>
  <c r="C4074" i="14"/>
  <c r="C4073" i="14"/>
  <c r="C4072" i="14"/>
  <c r="C4071" i="14"/>
  <c r="C4070" i="14"/>
  <c r="C4069" i="14"/>
  <c r="C4068" i="14"/>
  <c r="C4067" i="14"/>
  <c r="C4066" i="14"/>
  <c r="C4065" i="14"/>
  <c r="C4064" i="14"/>
  <c r="C4063" i="14"/>
  <c r="C4062" i="14"/>
  <c r="C4061" i="14"/>
  <c r="C4060" i="14"/>
  <c r="C4059" i="14"/>
  <c r="C4058" i="14"/>
  <c r="C4057" i="14"/>
  <c r="C4056" i="14"/>
  <c r="C4055" i="14"/>
  <c r="C4054" i="14"/>
  <c r="C4053" i="14"/>
  <c r="C4052" i="14"/>
  <c r="C4051" i="14"/>
  <c r="C4050" i="14"/>
  <c r="C4049" i="14"/>
  <c r="C4048" i="14"/>
  <c r="C4047" i="14"/>
  <c r="C4046" i="14"/>
  <c r="C4045" i="14"/>
  <c r="C4044" i="14"/>
  <c r="C4043" i="14"/>
  <c r="C4042" i="14"/>
  <c r="C4041" i="14"/>
  <c r="C4040" i="14"/>
  <c r="C4039" i="14"/>
  <c r="C4038" i="14"/>
  <c r="C4037" i="14"/>
  <c r="C4036" i="14"/>
  <c r="C4035" i="14"/>
  <c r="C4034" i="14"/>
  <c r="C4033" i="14"/>
  <c r="C4032" i="14"/>
  <c r="C4031" i="14"/>
  <c r="C4030" i="14"/>
  <c r="C4029" i="14"/>
  <c r="C4028" i="14"/>
  <c r="C4027" i="14"/>
  <c r="C4026" i="14"/>
  <c r="C4025" i="14"/>
  <c r="C4024" i="14"/>
  <c r="C4023" i="14"/>
  <c r="C4022" i="14"/>
  <c r="C4021" i="14"/>
  <c r="C4020" i="14"/>
  <c r="C4019" i="14"/>
  <c r="C4018" i="14"/>
  <c r="C4017" i="14"/>
  <c r="C4016" i="14"/>
  <c r="C4015" i="14"/>
  <c r="C4014" i="14"/>
  <c r="C4013" i="14"/>
  <c r="C4012" i="14"/>
  <c r="C4011" i="14"/>
  <c r="C4010" i="14"/>
  <c r="C4009" i="14"/>
  <c r="C4008" i="14"/>
  <c r="C4007" i="14"/>
  <c r="C4006" i="14"/>
  <c r="C4005" i="14"/>
  <c r="C4004" i="14"/>
  <c r="C4003" i="14"/>
  <c r="C4002" i="14"/>
  <c r="C4001" i="14"/>
  <c r="C4000" i="14"/>
  <c r="C3999" i="14"/>
  <c r="C3998" i="14"/>
  <c r="C3997" i="14"/>
  <c r="C3996" i="14"/>
  <c r="C3995" i="14"/>
  <c r="C3994" i="14"/>
  <c r="C3993" i="14"/>
  <c r="C3992" i="14"/>
  <c r="C3991" i="14"/>
  <c r="C3990" i="14"/>
  <c r="C3989" i="14"/>
  <c r="C3988" i="14"/>
  <c r="C3987" i="14"/>
  <c r="C3986" i="14"/>
  <c r="C3985" i="14"/>
  <c r="C3984" i="14"/>
  <c r="C3983" i="14"/>
  <c r="C3982" i="14"/>
  <c r="C3981" i="14"/>
  <c r="C3980" i="14"/>
  <c r="C3979" i="14"/>
  <c r="C3978" i="14"/>
  <c r="C3977" i="14"/>
  <c r="C3976" i="14"/>
  <c r="C3975" i="14"/>
  <c r="C3974" i="14"/>
  <c r="C3973" i="14"/>
  <c r="C3972" i="14"/>
  <c r="C3971" i="14"/>
  <c r="C3970" i="14"/>
  <c r="C3969" i="14"/>
  <c r="C3968" i="14"/>
  <c r="C3967" i="14"/>
  <c r="C3966" i="14"/>
  <c r="C3965" i="14"/>
  <c r="C3964" i="14"/>
  <c r="C3963" i="14"/>
  <c r="C3962" i="14"/>
  <c r="C3961" i="14"/>
  <c r="C3960" i="14"/>
  <c r="C3959" i="14"/>
  <c r="C3958" i="14"/>
  <c r="C3957" i="14"/>
  <c r="C3956" i="14"/>
  <c r="C3955" i="14"/>
  <c r="C3954" i="14"/>
  <c r="C3953" i="14"/>
  <c r="C3952" i="14"/>
  <c r="C3951" i="14"/>
  <c r="C3950" i="14"/>
  <c r="C3949" i="14"/>
  <c r="C3948" i="14"/>
  <c r="C3947" i="14"/>
  <c r="C3946" i="14"/>
  <c r="C3945" i="14"/>
  <c r="C3944" i="14"/>
  <c r="C3943" i="14"/>
  <c r="C3942" i="14"/>
  <c r="C3941" i="14"/>
  <c r="C3940" i="14"/>
  <c r="C3939" i="14"/>
  <c r="C3938" i="14"/>
  <c r="C3937" i="14"/>
  <c r="C3936" i="14"/>
  <c r="C3935" i="14"/>
  <c r="C3934" i="14"/>
  <c r="C3933" i="14"/>
  <c r="C3932" i="14"/>
  <c r="C3931" i="14"/>
  <c r="C3930" i="14"/>
  <c r="C3929" i="14"/>
  <c r="C3928" i="14"/>
  <c r="C3927" i="14"/>
  <c r="C3926" i="14"/>
  <c r="C3925" i="14"/>
  <c r="C3924" i="14"/>
  <c r="C3923" i="14"/>
  <c r="C3922" i="14"/>
  <c r="C3921" i="14"/>
  <c r="C3920" i="14"/>
  <c r="C3919" i="14"/>
  <c r="C3918" i="14"/>
  <c r="C3917" i="14"/>
  <c r="C3916" i="14"/>
  <c r="C3915" i="14"/>
  <c r="C3914" i="14"/>
  <c r="C3913" i="14"/>
  <c r="C3912" i="14"/>
  <c r="C3911" i="14"/>
  <c r="C3910" i="14"/>
  <c r="C3909" i="14"/>
  <c r="C3908" i="14"/>
  <c r="C3907" i="14"/>
  <c r="C3906" i="14"/>
  <c r="C3905" i="14"/>
  <c r="C3904" i="14"/>
  <c r="C3903" i="14"/>
  <c r="C3902" i="14"/>
  <c r="C3901" i="14"/>
  <c r="C3900" i="14"/>
  <c r="C3899" i="14"/>
  <c r="C3898" i="14"/>
  <c r="C3897" i="14"/>
  <c r="C3896" i="14"/>
  <c r="C3895" i="14"/>
  <c r="C3894" i="14"/>
  <c r="C3893" i="14"/>
  <c r="C3892" i="14"/>
  <c r="C3891" i="14"/>
  <c r="C3890" i="14"/>
  <c r="C3889" i="14"/>
  <c r="C3888" i="14"/>
  <c r="C3887" i="14"/>
  <c r="C3886" i="14"/>
  <c r="C3885" i="14"/>
  <c r="C3884" i="14"/>
  <c r="C3883" i="14"/>
  <c r="C3882" i="14"/>
  <c r="C3881" i="14"/>
  <c r="C3880" i="14"/>
  <c r="C3879" i="14"/>
  <c r="C3878" i="14"/>
  <c r="C3877" i="14"/>
  <c r="C3876" i="14"/>
  <c r="C3875" i="14"/>
  <c r="C3874" i="14"/>
  <c r="C3873" i="14"/>
  <c r="C3872" i="14"/>
  <c r="C3871" i="14"/>
  <c r="C3870" i="14"/>
  <c r="C3869" i="14"/>
  <c r="C3868" i="14"/>
  <c r="C3867" i="14"/>
  <c r="C3866" i="14"/>
  <c r="C3865" i="14"/>
  <c r="C3864" i="14"/>
  <c r="C3863" i="14"/>
  <c r="C3862" i="14"/>
  <c r="C3861" i="14"/>
  <c r="C3860" i="14"/>
  <c r="C3859" i="14"/>
  <c r="C3858" i="14"/>
  <c r="C3857" i="14"/>
  <c r="C3856" i="14"/>
  <c r="C3855" i="14"/>
  <c r="C3854" i="14"/>
  <c r="C3853" i="14"/>
  <c r="C3852" i="14"/>
  <c r="C3851" i="14"/>
  <c r="C3850" i="14"/>
  <c r="C3849" i="14"/>
  <c r="C3848" i="14"/>
  <c r="C3847" i="14"/>
  <c r="C3846" i="14"/>
  <c r="C3845" i="14"/>
  <c r="C3844" i="14"/>
  <c r="C3843" i="14"/>
  <c r="C3842" i="14"/>
  <c r="C3841" i="14"/>
  <c r="C3840" i="14"/>
  <c r="C3839" i="14"/>
  <c r="C3838" i="14"/>
  <c r="C3837" i="14"/>
  <c r="C3836" i="14"/>
  <c r="C3835" i="14"/>
  <c r="C3834" i="14"/>
  <c r="C3833" i="14"/>
  <c r="C3832" i="14"/>
  <c r="C3831" i="14"/>
  <c r="C3830" i="14"/>
  <c r="C3829" i="14"/>
  <c r="C3828" i="14"/>
  <c r="C3827" i="14"/>
  <c r="C3826" i="14"/>
  <c r="C3825" i="14"/>
  <c r="C3824" i="14"/>
  <c r="C3823" i="14"/>
  <c r="C3822" i="14"/>
  <c r="C3821" i="14"/>
  <c r="C3820" i="14"/>
  <c r="C3819" i="14"/>
  <c r="C3818" i="14"/>
  <c r="C3817" i="14"/>
  <c r="C3816" i="14"/>
  <c r="C3815" i="14"/>
  <c r="C3814" i="14"/>
  <c r="C3813" i="14"/>
  <c r="C3812" i="14"/>
  <c r="C3811" i="14"/>
  <c r="C3810" i="14"/>
  <c r="C3809" i="14"/>
  <c r="C3808" i="14"/>
  <c r="C3807" i="14"/>
  <c r="C3806" i="14"/>
  <c r="C3805" i="14"/>
  <c r="C3804" i="14"/>
  <c r="C3803" i="14"/>
  <c r="C3802" i="14"/>
  <c r="C3801" i="14"/>
  <c r="C3800" i="14"/>
  <c r="C3799" i="14"/>
  <c r="C3798" i="14"/>
  <c r="C3797" i="14"/>
  <c r="C3796" i="14"/>
  <c r="C3795" i="14"/>
  <c r="C3794" i="14"/>
  <c r="C3793" i="14"/>
  <c r="C3792" i="14"/>
  <c r="C3791" i="14"/>
  <c r="C3790" i="14"/>
  <c r="C3789" i="14"/>
  <c r="C3788" i="14"/>
  <c r="C3787" i="14"/>
  <c r="C3786" i="14"/>
  <c r="C3785" i="14"/>
  <c r="C3784" i="14"/>
  <c r="C3783" i="14"/>
  <c r="C3782" i="14"/>
  <c r="C3781" i="14"/>
  <c r="C3780" i="14"/>
  <c r="C3779" i="14"/>
  <c r="C3778" i="14"/>
  <c r="C3777" i="14"/>
  <c r="C3776" i="14"/>
  <c r="C3775" i="14"/>
  <c r="C3774" i="14"/>
  <c r="C3773" i="14"/>
  <c r="C3772" i="14"/>
  <c r="C3771" i="14"/>
  <c r="C3770" i="14"/>
  <c r="C3769" i="14"/>
  <c r="C3768" i="14"/>
  <c r="C3767" i="14"/>
  <c r="C3766" i="14"/>
  <c r="C3765" i="14"/>
  <c r="C3764" i="14"/>
  <c r="C3763" i="14"/>
  <c r="C3762" i="14"/>
  <c r="C3761" i="14"/>
  <c r="C3760" i="14"/>
  <c r="C3759" i="14"/>
  <c r="C3758" i="14"/>
  <c r="C3757" i="14"/>
  <c r="C3756" i="14"/>
  <c r="C3755" i="14"/>
  <c r="C3754" i="14"/>
  <c r="C3753" i="14"/>
  <c r="C3752" i="14"/>
  <c r="C3751" i="14"/>
  <c r="C3750" i="14"/>
  <c r="C3749" i="14"/>
  <c r="C3748" i="14"/>
  <c r="C3747" i="14"/>
  <c r="C3746" i="14"/>
  <c r="C3745" i="14"/>
  <c r="C3744" i="14"/>
  <c r="C3743" i="14"/>
  <c r="C3742" i="14"/>
  <c r="C3741" i="14"/>
  <c r="C3740" i="14"/>
  <c r="C3739" i="14"/>
  <c r="C3738" i="14"/>
  <c r="C3737" i="14"/>
  <c r="C3736" i="14"/>
  <c r="C3735" i="14"/>
  <c r="C3734" i="14"/>
  <c r="C3733" i="14"/>
  <c r="C3732" i="14"/>
  <c r="C3731" i="14"/>
  <c r="C3730" i="14"/>
  <c r="C3729" i="14"/>
  <c r="C3728" i="14"/>
  <c r="C3727" i="14"/>
  <c r="C3726" i="14"/>
  <c r="C3725" i="14"/>
  <c r="C3724" i="14"/>
  <c r="C3723" i="14"/>
  <c r="C3722" i="14"/>
  <c r="C3721" i="14"/>
  <c r="C3720" i="14"/>
  <c r="C3719" i="14"/>
  <c r="C3718" i="14"/>
  <c r="C3717" i="14"/>
  <c r="C3716" i="14"/>
  <c r="C3715" i="14"/>
  <c r="C3714" i="14"/>
  <c r="C3713" i="14"/>
  <c r="C3712" i="14"/>
  <c r="C3711" i="14"/>
  <c r="C3710" i="14"/>
  <c r="C3709" i="14"/>
  <c r="C3708" i="14"/>
  <c r="C3707" i="14"/>
  <c r="C3706" i="14"/>
  <c r="C3705" i="14"/>
  <c r="C3704" i="14"/>
  <c r="C3703" i="14"/>
  <c r="C3702" i="14"/>
  <c r="C3701" i="14"/>
  <c r="C3700" i="14"/>
  <c r="C3699" i="14"/>
  <c r="C3698" i="14"/>
  <c r="C3697" i="14"/>
  <c r="C3696" i="14"/>
  <c r="C3695" i="14"/>
  <c r="C3694" i="14"/>
  <c r="C3693" i="14"/>
  <c r="C3692" i="14"/>
  <c r="C3691" i="14"/>
  <c r="C3690" i="14"/>
  <c r="C3689" i="14"/>
  <c r="C3688" i="14"/>
  <c r="C3687" i="14"/>
  <c r="C3686" i="14"/>
  <c r="C3685" i="14"/>
  <c r="C3684" i="14"/>
  <c r="C3683" i="14"/>
  <c r="C3682" i="14"/>
  <c r="C3681" i="14"/>
  <c r="C3680" i="14"/>
  <c r="C3679" i="14"/>
  <c r="C3678" i="14"/>
  <c r="C3677" i="14"/>
  <c r="C3676" i="14"/>
  <c r="C3675" i="14"/>
  <c r="C3674" i="14"/>
  <c r="C3673" i="14"/>
  <c r="C3672" i="14"/>
  <c r="C3671" i="14"/>
  <c r="C3670" i="14"/>
  <c r="C3669" i="14"/>
  <c r="C3668" i="14"/>
  <c r="C3667" i="14"/>
  <c r="C3666" i="14"/>
  <c r="C3665" i="14"/>
  <c r="C3664" i="14"/>
  <c r="C3663" i="14"/>
  <c r="C3662" i="14"/>
  <c r="C3661" i="14"/>
  <c r="C3660" i="14"/>
  <c r="C3659" i="14"/>
  <c r="C3658" i="14"/>
  <c r="C3657" i="14"/>
  <c r="C3656" i="14"/>
  <c r="C3655" i="14"/>
  <c r="C3654" i="14"/>
  <c r="C3653" i="14"/>
  <c r="C3652" i="14"/>
  <c r="C3651" i="14"/>
  <c r="C3650" i="14"/>
  <c r="C3649" i="14"/>
  <c r="C3648" i="14"/>
  <c r="C3647" i="14"/>
  <c r="C3646" i="14"/>
  <c r="C3645" i="14"/>
  <c r="C3644" i="14"/>
  <c r="C3643" i="14"/>
  <c r="C3642" i="14"/>
  <c r="C3641" i="14"/>
  <c r="C3640" i="14"/>
  <c r="C3639" i="14"/>
  <c r="C3638" i="14"/>
  <c r="C3637" i="14"/>
  <c r="C3636" i="14"/>
  <c r="C3635" i="14"/>
  <c r="C3634" i="14"/>
  <c r="C3633" i="14"/>
  <c r="C3632" i="14"/>
  <c r="C3631" i="14"/>
  <c r="C3630" i="14"/>
  <c r="C3629" i="14"/>
  <c r="C3628" i="14"/>
  <c r="C3627" i="14"/>
  <c r="C3626" i="14"/>
  <c r="C3625" i="14"/>
  <c r="C3624" i="14"/>
  <c r="C3623" i="14"/>
  <c r="C3622" i="14"/>
  <c r="C3621" i="14"/>
  <c r="C3620" i="14"/>
  <c r="C3619" i="14"/>
  <c r="C3618" i="14"/>
  <c r="C3617" i="14"/>
  <c r="C3616" i="14"/>
  <c r="C3615" i="14"/>
  <c r="C3614" i="14"/>
  <c r="C3613" i="14"/>
  <c r="C3612" i="14"/>
  <c r="C3611" i="14"/>
  <c r="C3610" i="14"/>
  <c r="C3609" i="14"/>
  <c r="C3608" i="14"/>
  <c r="C3607" i="14"/>
  <c r="C3606" i="14"/>
  <c r="C3605" i="14"/>
  <c r="C3604" i="14"/>
  <c r="C3603" i="14"/>
  <c r="C3602" i="14"/>
  <c r="C3601" i="14"/>
  <c r="C3600" i="14"/>
  <c r="C3599" i="14"/>
  <c r="C3598" i="14"/>
  <c r="C3597" i="14"/>
  <c r="C3596" i="14"/>
  <c r="C3595" i="14"/>
  <c r="C3594" i="14"/>
  <c r="C3593" i="14"/>
  <c r="C3592" i="14"/>
  <c r="C3591" i="14"/>
  <c r="C3590" i="14"/>
  <c r="C3589" i="14"/>
  <c r="C3588" i="14"/>
  <c r="C3587" i="14"/>
  <c r="C3586" i="14"/>
  <c r="C3585" i="14"/>
  <c r="C3584" i="14"/>
  <c r="C3583" i="14"/>
  <c r="C3582" i="14"/>
  <c r="C3581" i="14"/>
  <c r="C3580" i="14"/>
  <c r="C3579" i="14"/>
  <c r="C3578" i="14"/>
  <c r="C3577" i="14"/>
  <c r="C3576" i="14"/>
  <c r="C3575" i="14"/>
  <c r="C3574" i="14"/>
  <c r="C3573" i="14"/>
  <c r="C3572" i="14"/>
  <c r="C3571" i="14"/>
  <c r="C3570" i="14"/>
  <c r="C3569" i="14"/>
  <c r="C3568" i="14"/>
  <c r="C3567" i="14"/>
  <c r="C3566" i="14"/>
  <c r="C3565" i="14"/>
  <c r="C3564" i="14"/>
  <c r="C3563" i="14"/>
  <c r="C3562" i="14"/>
  <c r="C3561" i="14"/>
  <c r="C3560" i="14"/>
  <c r="C3559" i="14"/>
  <c r="C3558" i="14"/>
  <c r="C3557" i="14"/>
  <c r="C3556" i="14"/>
  <c r="C3555" i="14"/>
  <c r="C3554" i="14"/>
  <c r="C3553" i="14"/>
  <c r="C3552" i="14"/>
  <c r="C3551" i="14"/>
  <c r="C3550" i="14"/>
  <c r="C3549" i="14"/>
  <c r="C3548" i="14"/>
  <c r="C3547" i="14"/>
  <c r="C3546" i="14"/>
  <c r="C3545" i="14"/>
  <c r="C3544" i="14"/>
  <c r="C3543" i="14"/>
  <c r="C3542" i="14"/>
  <c r="C3541" i="14"/>
  <c r="C3540" i="14"/>
  <c r="C3539" i="14"/>
  <c r="C3538" i="14"/>
  <c r="C3537" i="14"/>
  <c r="C3536" i="14"/>
  <c r="C3535" i="14"/>
  <c r="C3534" i="14"/>
  <c r="C3533" i="14"/>
  <c r="C3532" i="14"/>
  <c r="C3531" i="14"/>
  <c r="C3530" i="14"/>
  <c r="C3529" i="14"/>
  <c r="C3528" i="14"/>
  <c r="C3527" i="14"/>
  <c r="C3526" i="14"/>
  <c r="C3525" i="14"/>
  <c r="C3524" i="14"/>
  <c r="C3523" i="14"/>
  <c r="C3522" i="14"/>
  <c r="C3521" i="14"/>
  <c r="C3520" i="14"/>
  <c r="C3519" i="14"/>
  <c r="C3518" i="14"/>
  <c r="C3517" i="14"/>
  <c r="C3516" i="14"/>
  <c r="C3515" i="14"/>
  <c r="C3514" i="14"/>
  <c r="C3513" i="14"/>
  <c r="C3512" i="14"/>
  <c r="C3511" i="14"/>
  <c r="C3510" i="14"/>
  <c r="C3509" i="14"/>
  <c r="C3508" i="14"/>
  <c r="C3507" i="14"/>
  <c r="C3506" i="14"/>
  <c r="C3505" i="14"/>
  <c r="C3504" i="14"/>
  <c r="C3503" i="14"/>
  <c r="C3502" i="14"/>
  <c r="C3501" i="14"/>
  <c r="C3500" i="14"/>
  <c r="C3499" i="14"/>
  <c r="C3498" i="14"/>
  <c r="C3497" i="14"/>
  <c r="C3496" i="14"/>
  <c r="C3495" i="14"/>
  <c r="C3494" i="14"/>
  <c r="C3493" i="14"/>
  <c r="C3492" i="14"/>
  <c r="C3491" i="14"/>
  <c r="C3490" i="14"/>
  <c r="C3489" i="14"/>
  <c r="C3488" i="14"/>
  <c r="C3487" i="14"/>
  <c r="C3486" i="14"/>
  <c r="C3485" i="14"/>
  <c r="C3484" i="14"/>
  <c r="C3483" i="14"/>
  <c r="C3482" i="14"/>
  <c r="C3481" i="14"/>
  <c r="C3480" i="14"/>
  <c r="C3479" i="14"/>
  <c r="C3478" i="14"/>
  <c r="C3477" i="14"/>
  <c r="C3476" i="14"/>
  <c r="C3475" i="14"/>
  <c r="C3474" i="14"/>
  <c r="C3473" i="14"/>
  <c r="C3472" i="14"/>
  <c r="C3471" i="14"/>
  <c r="C3470" i="14"/>
  <c r="C3469" i="14"/>
  <c r="C3468" i="14"/>
  <c r="C3467" i="14"/>
  <c r="C3466" i="14"/>
  <c r="C3465" i="14"/>
  <c r="C3464" i="14"/>
  <c r="C3463" i="14"/>
  <c r="C3462" i="14"/>
  <c r="C3461" i="14"/>
  <c r="C3460" i="14"/>
  <c r="C3459" i="14"/>
  <c r="C3458" i="14"/>
  <c r="C3457" i="14"/>
  <c r="C3456" i="14"/>
  <c r="C3455" i="14"/>
  <c r="C3454" i="14"/>
  <c r="C3453" i="14"/>
  <c r="C3452" i="14"/>
  <c r="C3451" i="14"/>
  <c r="C3450" i="14"/>
  <c r="C3449" i="14"/>
  <c r="C3448" i="14"/>
  <c r="C3447" i="14"/>
  <c r="C3446" i="14"/>
  <c r="C3445" i="14"/>
  <c r="C3444" i="14"/>
  <c r="C3443" i="14"/>
  <c r="C3442" i="14"/>
  <c r="C3441" i="14"/>
  <c r="C3440" i="14"/>
  <c r="C3439" i="14"/>
  <c r="C3438" i="14"/>
  <c r="C3437" i="14"/>
  <c r="C3436" i="14"/>
  <c r="C3435" i="14"/>
  <c r="C3434" i="14"/>
  <c r="C3433" i="14"/>
  <c r="C3432" i="14"/>
  <c r="C3431" i="14"/>
  <c r="C3430" i="14"/>
  <c r="C3429" i="14"/>
  <c r="C3428" i="14"/>
  <c r="C3427" i="14"/>
  <c r="C3426" i="14"/>
  <c r="C3425" i="14"/>
  <c r="C3424" i="14"/>
  <c r="C3423" i="14"/>
  <c r="C3422" i="14"/>
  <c r="C3421" i="14"/>
  <c r="C3420" i="14"/>
  <c r="C3419" i="14"/>
  <c r="C3418" i="14"/>
  <c r="C3417" i="14"/>
  <c r="C3416" i="14"/>
  <c r="C3415" i="14"/>
  <c r="C3414" i="14"/>
  <c r="C3413" i="14"/>
  <c r="C3412" i="14"/>
  <c r="C3411" i="14"/>
  <c r="C3410" i="14"/>
  <c r="C3409" i="14"/>
  <c r="C3408" i="14"/>
  <c r="C3407" i="14"/>
  <c r="C3406" i="14"/>
  <c r="C3405" i="14"/>
  <c r="C3404" i="14"/>
  <c r="C3403" i="14"/>
  <c r="C3402" i="14"/>
  <c r="C3401" i="14"/>
  <c r="C3400" i="14"/>
  <c r="C3399" i="14"/>
  <c r="C3398" i="14"/>
  <c r="C3397" i="14"/>
  <c r="C3396" i="14"/>
  <c r="C3395" i="14"/>
  <c r="C3394" i="14"/>
  <c r="C3393" i="14"/>
  <c r="C3392" i="14"/>
  <c r="C3391" i="14"/>
  <c r="C3390" i="14"/>
  <c r="C3389" i="14"/>
  <c r="C3388" i="14"/>
  <c r="C3387" i="14"/>
  <c r="C3386" i="14"/>
  <c r="C3385" i="14"/>
  <c r="C3384" i="14"/>
  <c r="C3383" i="14"/>
  <c r="C3382" i="14"/>
  <c r="C3381" i="14"/>
  <c r="C3380" i="14"/>
  <c r="C3379" i="14"/>
  <c r="C3378" i="14"/>
  <c r="C3377" i="14"/>
  <c r="C3376" i="14"/>
  <c r="C3375" i="14"/>
  <c r="C3374" i="14"/>
  <c r="C3373" i="14"/>
  <c r="C3372" i="14"/>
  <c r="C3371" i="14"/>
  <c r="C3370" i="14"/>
  <c r="C3369" i="14"/>
  <c r="C3368" i="14"/>
  <c r="C3367" i="14"/>
  <c r="C3366" i="14"/>
  <c r="C3365" i="14"/>
  <c r="C3364" i="14"/>
  <c r="C3363" i="14"/>
  <c r="C3362" i="14"/>
  <c r="C3361" i="14"/>
  <c r="C3360" i="14"/>
  <c r="C3359" i="14"/>
  <c r="C3358" i="14"/>
  <c r="C3357" i="14"/>
  <c r="C3356" i="14"/>
  <c r="C3355" i="14"/>
  <c r="C3354" i="14"/>
  <c r="C3353" i="14"/>
  <c r="C3352" i="14"/>
  <c r="C3351" i="14"/>
  <c r="C3350" i="14"/>
  <c r="C3349" i="14"/>
  <c r="C3348" i="14"/>
  <c r="C3347" i="14"/>
  <c r="C3346" i="14"/>
  <c r="C3345" i="14"/>
  <c r="C3344" i="14"/>
  <c r="C3343" i="14"/>
  <c r="C3342" i="14"/>
  <c r="C3341" i="14"/>
  <c r="C3340" i="14"/>
  <c r="C3339" i="14"/>
  <c r="C3338" i="14"/>
  <c r="C3337" i="14"/>
  <c r="C3336" i="14"/>
  <c r="C3335" i="14"/>
  <c r="C3334" i="14"/>
  <c r="C3333" i="14"/>
  <c r="C3332" i="14"/>
  <c r="C3331" i="14"/>
  <c r="C3330" i="14"/>
  <c r="C3329" i="14"/>
  <c r="C3328" i="14"/>
  <c r="C3327" i="14"/>
  <c r="C3326" i="14"/>
  <c r="C3325" i="14"/>
  <c r="C3324" i="14"/>
  <c r="C3323" i="14"/>
  <c r="C3322" i="14"/>
  <c r="C3321" i="14"/>
  <c r="C3320" i="14"/>
  <c r="C3319" i="14"/>
  <c r="C3318" i="14"/>
  <c r="C3317" i="14"/>
  <c r="C3316" i="14"/>
  <c r="C3315" i="14"/>
  <c r="C3314" i="14"/>
  <c r="C3313" i="14"/>
  <c r="C3312" i="14"/>
  <c r="C3311" i="14"/>
  <c r="C3310" i="14"/>
  <c r="C3309" i="14"/>
  <c r="C3308" i="14"/>
  <c r="C3307" i="14"/>
  <c r="C3306" i="14"/>
  <c r="C3305" i="14"/>
  <c r="C3304" i="14"/>
  <c r="C3303" i="14"/>
  <c r="C3302" i="14"/>
  <c r="C3301" i="14"/>
  <c r="C3300" i="14"/>
  <c r="C3299" i="14"/>
  <c r="C3298" i="14"/>
  <c r="C3297" i="14"/>
  <c r="C3296" i="14"/>
  <c r="C3295" i="14"/>
  <c r="C3294" i="14"/>
  <c r="C3293" i="14"/>
  <c r="C3292" i="14"/>
  <c r="C3291" i="14"/>
  <c r="C3290" i="14"/>
  <c r="C3289" i="14"/>
  <c r="C3288" i="14"/>
  <c r="C3287" i="14"/>
  <c r="C3286" i="14"/>
  <c r="C3285" i="14"/>
  <c r="C3284" i="14"/>
  <c r="C3283" i="14"/>
  <c r="C3282" i="14"/>
  <c r="C3281" i="14"/>
  <c r="C3280" i="14"/>
  <c r="C3279" i="14"/>
  <c r="C3278" i="14"/>
  <c r="C3277" i="14"/>
  <c r="C3276" i="14"/>
  <c r="C3275" i="14"/>
  <c r="C3274" i="14"/>
  <c r="C3273" i="14"/>
  <c r="C3272" i="14"/>
  <c r="C3271" i="14"/>
  <c r="C3270" i="14"/>
  <c r="C3269" i="14"/>
  <c r="C3268" i="14"/>
  <c r="C3267" i="14"/>
  <c r="C3266" i="14"/>
  <c r="C3265" i="14"/>
  <c r="C3264" i="14"/>
  <c r="C3263" i="14"/>
  <c r="C3262" i="14"/>
  <c r="C3261" i="14"/>
  <c r="C3260" i="14"/>
  <c r="C3259" i="14"/>
  <c r="C3258" i="14"/>
  <c r="C3257" i="14"/>
  <c r="C3256" i="14"/>
  <c r="C3255" i="14"/>
  <c r="C3254" i="14"/>
  <c r="C3253" i="14"/>
  <c r="C3252" i="14"/>
  <c r="C3251" i="14"/>
  <c r="C3250" i="14"/>
  <c r="C3249" i="14"/>
  <c r="C3248" i="14"/>
  <c r="C3247" i="14"/>
  <c r="C3246" i="14"/>
  <c r="C3245" i="14"/>
  <c r="C3244" i="14"/>
  <c r="C3243" i="14"/>
  <c r="C3242" i="14"/>
  <c r="C3241" i="14"/>
  <c r="C3240" i="14"/>
  <c r="C3239" i="14"/>
  <c r="C3238" i="14"/>
  <c r="C3237" i="14"/>
  <c r="C3236" i="14"/>
  <c r="C3235" i="14"/>
  <c r="C3234" i="14"/>
  <c r="C3233" i="14"/>
  <c r="C3232" i="14"/>
  <c r="C3231" i="14"/>
  <c r="C3230" i="14"/>
  <c r="C3229" i="14"/>
  <c r="C3228" i="14"/>
  <c r="C3227" i="14"/>
  <c r="C3226" i="14"/>
  <c r="C3225" i="14"/>
  <c r="C3224" i="14"/>
  <c r="C3223" i="14"/>
  <c r="C3222" i="14"/>
  <c r="C3221" i="14"/>
  <c r="C3220" i="14"/>
  <c r="C3219" i="14"/>
  <c r="C3218" i="14"/>
  <c r="C3217" i="14"/>
  <c r="C3216" i="14"/>
  <c r="C3215" i="14"/>
  <c r="C3214" i="14"/>
  <c r="C3213" i="14"/>
  <c r="C3212" i="14"/>
  <c r="C3211" i="14"/>
  <c r="C3210" i="14"/>
  <c r="C3209" i="14"/>
  <c r="C3208" i="14"/>
  <c r="C3207" i="14"/>
  <c r="C3206" i="14"/>
  <c r="C3205" i="14"/>
  <c r="C3204" i="14"/>
  <c r="C3203" i="14"/>
  <c r="C3202" i="14"/>
  <c r="C3201" i="14"/>
  <c r="C3200" i="14"/>
  <c r="C3199" i="14"/>
  <c r="C3198" i="14"/>
  <c r="C3197" i="14"/>
  <c r="C3196" i="14"/>
  <c r="C3195" i="14"/>
  <c r="C3194" i="14"/>
  <c r="C3193" i="14"/>
  <c r="C3192" i="14"/>
  <c r="C3191" i="14"/>
  <c r="C3190" i="14"/>
  <c r="C3189" i="14"/>
  <c r="C3188" i="14"/>
  <c r="C3187" i="14"/>
  <c r="C3186" i="14"/>
  <c r="C3185" i="14"/>
  <c r="C3184" i="14"/>
  <c r="C3183" i="14"/>
  <c r="C3182" i="14"/>
  <c r="C3181" i="14"/>
  <c r="C3180" i="14"/>
  <c r="C3179" i="14"/>
  <c r="C3178" i="14"/>
  <c r="C3177" i="14"/>
  <c r="C3176" i="14"/>
  <c r="C3175" i="14"/>
  <c r="C3174" i="14"/>
  <c r="C3173" i="14"/>
  <c r="C3172" i="14"/>
  <c r="C3171" i="14"/>
  <c r="C3170" i="14"/>
  <c r="C3169" i="14"/>
  <c r="C3168" i="14"/>
  <c r="C3167" i="14"/>
  <c r="C3166" i="14"/>
  <c r="C3165" i="14"/>
  <c r="C3164" i="14"/>
  <c r="C3163" i="14"/>
  <c r="C3162" i="14"/>
  <c r="C3161" i="14"/>
  <c r="C3160" i="14"/>
  <c r="C3159" i="14"/>
  <c r="C3158" i="14"/>
  <c r="C3157" i="14"/>
  <c r="C3156" i="14"/>
  <c r="C3155" i="14"/>
  <c r="C3154" i="14"/>
  <c r="C3153" i="14"/>
  <c r="C3152" i="14"/>
  <c r="C3151" i="14"/>
  <c r="C3150" i="14"/>
  <c r="C3149" i="14"/>
  <c r="C3148" i="14"/>
  <c r="C3147" i="14"/>
  <c r="C3146" i="14"/>
  <c r="C3145" i="14"/>
  <c r="C3144" i="14"/>
  <c r="C3143" i="14"/>
  <c r="C3142" i="14"/>
  <c r="C3141" i="14"/>
  <c r="C3140" i="14"/>
  <c r="C3139" i="14"/>
  <c r="C3138" i="14"/>
  <c r="C3137" i="14"/>
  <c r="C3136" i="14"/>
  <c r="C3135" i="14"/>
  <c r="C3134" i="14"/>
  <c r="C3133" i="14"/>
  <c r="C3132" i="14"/>
  <c r="C3131" i="14"/>
  <c r="C3130" i="14"/>
  <c r="C3129" i="14"/>
  <c r="C3128" i="14"/>
  <c r="C3127" i="14"/>
  <c r="C3126" i="14"/>
  <c r="C3125" i="14"/>
  <c r="C3124" i="14"/>
  <c r="C3123" i="14"/>
  <c r="C3122" i="14"/>
  <c r="C3121" i="14"/>
  <c r="C3120" i="14"/>
  <c r="C3119" i="14"/>
  <c r="C3118" i="14"/>
  <c r="C3117" i="14"/>
  <c r="C3116" i="14"/>
  <c r="C3115" i="14"/>
  <c r="C3114" i="14"/>
  <c r="C3113" i="14"/>
  <c r="C3112" i="14"/>
  <c r="C3111" i="14"/>
  <c r="C3110" i="14"/>
  <c r="C3109" i="14"/>
  <c r="C3108" i="14"/>
  <c r="C3107" i="14"/>
  <c r="C3106" i="14"/>
  <c r="C3105" i="14"/>
  <c r="C3104" i="14"/>
  <c r="C3103" i="14"/>
  <c r="C3102" i="14"/>
  <c r="C3101" i="14"/>
  <c r="C3100" i="14"/>
  <c r="C3099" i="14"/>
  <c r="C3098" i="14"/>
  <c r="C3097" i="14"/>
  <c r="C3096" i="14"/>
  <c r="C3095" i="14"/>
  <c r="C3094" i="14"/>
  <c r="C3093" i="14"/>
  <c r="C3092" i="14"/>
  <c r="C3091" i="14"/>
  <c r="C3090" i="14"/>
  <c r="C3089" i="14"/>
  <c r="C3088" i="14"/>
  <c r="C3087" i="14"/>
  <c r="C3086" i="14"/>
  <c r="C3085" i="14"/>
  <c r="C3084" i="14"/>
  <c r="C3083" i="14"/>
  <c r="C3082" i="14"/>
  <c r="C3081" i="14"/>
  <c r="C3080" i="14"/>
  <c r="C3079" i="14"/>
  <c r="C3078" i="14"/>
  <c r="C3077" i="14"/>
  <c r="C3076" i="14"/>
  <c r="C3075" i="14"/>
  <c r="C3074" i="14"/>
  <c r="C3073" i="14"/>
  <c r="C3072" i="14"/>
  <c r="C3071" i="14"/>
  <c r="C3070" i="14"/>
  <c r="C3069" i="14"/>
  <c r="C3068" i="14"/>
  <c r="C3067" i="14"/>
  <c r="C3066" i="14"/>
  <c r="C3065" i="14"/>
  <c r="C3064" i="14"/>
  <c r="C3063" i="14"/>
  <c r="C3062" i="14"/>
  <c r="C3061" i="14"/>
  <c r="C3060" i="14"/>
  <c r="C3059" i="14"/>
  <c r="C3058" i="14"/>
  <c r="C3057" i="14"/>
  <c r="C3056" i="14"/>
  <c r="C3055" i="14"/>
  <c r="C3054" i="14"/>
  <c r="C3053" i="14"/>
  <c r="C3052" i="14"/>
  <c r="C3051" i="14"/>
  <c r="C3050" i="14"/>
  <c r="C3049" i="14"/>
  <c r="C3048" i="14"/>
  <c r="C3047" i="14"/>
  <c r="C3046" i="14"/>
  <c r="C3045" i="14"/>
  <c r="C3044" i="14"/>
  <c r="C3043" i="14"/>
  <c r="C3042" i="14"/>
  <c r="C3041" i="14"/>
  <c r="C3040" i="14"/>
  <c r="C3039" i="14"/>
  <c r="C3038" i="14"/>
  <c r="C3037" i="14"/>
  <c r="C3036" i="14"/>
  <c r="C3035" i="14"/>
  <c r="C3034" i="14"/>
  <c r="C3033" i="14"/>
  <c r="C3032" i="14"/>
  <c r="C3031" i="14"/>
  <c r="C3030" i="14"/>
  <c r="C3029" i="14"/>
  <c r="C3028" i="14"/>
  <c r="C3027" i="14"/>
  <c r="C3026" i="14"/>
  <c r="C3025" i="14"/>
  <c r="C3024" i="14"/>
  <c r="C3023" i="14"/>
  <c r="C3022" i="14"/>
  <c r="C3021" i="14"/>
  <c r="C3020" i="14"/>
  <c r="C3019" i="14"/>
  <c r="C3018" i="14"/>
  <c r="C3017" i="14"/>
  <c r="C3016" i="14"/>
  <c r="C3015" i="14"/>
  <c r="C3014" i="14"/>
  <c r="C3013" i="14"/>
  <c r="C3012" i="14"/>
  <c r="C3011" i="14"/>
  <c r="C3010" i="14"/>
  <c r="C3009" i="14"/>
  <c r="C3008" i="14"/>
  <c r="C3007" i="14"/>
  <c r="C3006" i="14"/>
  <c r="C3005" i="14"/>
  <c r="C3004" i="14"/>
  <c r="C3003" i="14"/>
  <c r="C3002" i="14"/>
  <c r="C3001" i="14"/>
  <c r="C3000" i="14"/>
  <c r="C2999" i="14"/>
  <c r="C2998" i="14"/>
  <c r="C2997" i="14"/>
  <c r="C2996" i="14"/>
  <c r="C2995" i="14"/>
  <c r="C2994" i="14"/>
  <c r="C2993" i="14"/>
  <c r="C2992" i="14"/>
  <c r="C2991" i="14"/>
  <c r="C2990" i="14"/>
  <c r="C2989" i="14"/>
  <c r="C2988" i="14"/>
  <c r="C2987" i="14"/>
  <c r="C2986" i="14"/>
  <c r="C2985" i="14"/>
  <c r="C2984" i="14"/>
  <c r="C2983" i="14"/>
  <c r="C2982" i="14"/>
  <c r="C2981" i="14"/>
  <c r="C2980" i="14"/>
  <c r="C2979" i="14"/>
  <c r="C2978" i="14"/>
  <c r="C2977" i="14"/>
  <c r="C2976" i="14"/>
  <c r="C2975" i="14"/>
  <c r="C2974" i="14"/>
  <c r="C2973" i="14"/>
  <c r="C2972" i="14"/>
  <c r="C2971" i="14"/>
  <c r="C2970" i="14"/>
  <c r="C2969" i="14"/>
  <c r="C2968" i="14"/>
  <c r="C2967" i="14"/>
  <c r="C2966" i="14"/>
  <c r="C2965" i="14"/>
  <c r="C2964" i="14"/>
  <c r="C2963" i="14"/>
  <c r="C2962" i="14"/>
  <c r="C2961" i="14"/>
  <c r="C2960" i="14"/>
  <c r="C2959" i="14"/>
  <c r="C2958" i="14"/>
  <c r="C2957" i="14"/>
  <c r="C2956" i="14"/>
  <c r="C2955" i="14"/>
  <c r="C2954" i="14"/>
  <c r="C2953" i="14"/>
  <c r="C2952" i="14"/>
  <c r="C2951" i="14"/>
  <c r="C2950" i="14"/>
  <c r="C2949" i="14"/>
  <c r="C2948" i="14"/>
  <c r="C2947" i="14"/>
  <c r="C2946" i="14"/>
  <c r="C2945" i="14"/>
  <c r="C2944" i="14"/>
  <c r="C2943" i="14"/>
  <c r="C2942" i="14"/>
  <c r="C2941" i="14"/>
  <c r="C2940" i="14"/>
  <c r="C2939" i="14"/>
  <c r="C2938" i="14"/>
  <c r="C2937" i="14"/>
  <c r="C2936" i="14"/>
  <c r="C2935" i="14"/>
  <c r="C2934" i="14"/>
  <c r="C2933" i="14"/>
  <c r="C2932" i="14"/>
  <c r="C2931" i="14"/>
  <c r="C2930" i="14"/>
  <c r="C2929" i="14"/>
  <c r="C2928" i="14"/>
  <c r="C2927" i="14"/>
  <c r="C2926" i="14"/>
  <c r="C2925" i="14"/>
  <c r="C2924" i="14"/>
  <c r="C2923" i="14"/>
  <c r="C2922" i="14"/>
  <c r="C2921" i="14"/>
  <c r="C2920" i="14"/>
  <c r="C2919" i="14"/>
  <c r="C2918" i="14"/>
  <c r="C2917" i="14"/>
  <c r="C2916" i="14"/>
  <c r="C2915" i="14"/>
  <c r="C2914" i="14"/>
  <c r="C2913" i="14"/>
  <c r="C2912" i="14"/>
  <c r="C2911" i="14"/>
  <c r="C2910" i="14"/>
  <c r="C2909" i="14"/>
  <c r="C2908" i="14"/>
  <c r="C2907" i="14"/>
  <c r="C2906" i="14"/>
  <c r="C2905" i="14"/>
  <c r="C2904" i="14"/>
  <c r="C2903" i="14"/>
  <c r="C2902" i="14"/>
  <c r="C2901" i="14"/>
  <c r="C2900" i="14"/>
  <c r="C2899" i="14"/>
  <c r="C2898" i="14"/>
  <c r="C2897" i="14"/>
  <c r="C2896" i="14"/>
  <c r="C2895" i="14"/>
  <c r="C2894" i="14"/>
  <c r="C2893" i="14"/>
  <c r="C2892" i="14"/>
  <c r="C2891" i="14"/>
  <c r="C2890" i="14"/>
  <c r="C2889" i="14"/>
  <c r="C2888" i="14"/>
  <c r="C2887" i="14"/>
  <c r="C2886" i="14"/>
  <c r="C2885" i="14"/>
  <c r="C2884" i="14"/>
  <c r="C2883" i="14"/>
  <c r="C2882" i="14"/>
  <c r="C2881" i="14"/>
  <c r="C2880" i="14"/>
  <c r="C2879" i="14"/>
  <c r="C2878" i="14"/>
  <c r="C2877" i="14"/>
  <c r="C2876" i="14"/>
  <c r="C2875" i="14"/>
  <c r="C2874" i="14"/>
  <c r="C2873" i="14"/>
  <c r="C2872" i="14"/>
  <c r="C2871" i="14"/>
  <c r="C2870" i="14"/>
  <c r="C2869" i="14"/>
  <c r="C2868" i="14"/>
  <c r="C2867" i="14"/>
  <c r="C2866" i="14"/>
  <c r="C2865" i="14"/>
  <c r="C2864" i="14"/>
  <c r="C2863" i="14"/>
  <c r="C2862" i="14"/>
  <c r="C2861" i="14"/>
  <c r="C2860" i="14"/>
  <c r="C2859" i="14"/>
  <c r="C2858" i="14"/>
  <c r="C2857" i="14"/>
  <c r="C2856" i="14"/>
  <c r="C2855" i="14"/>
  <c r="C2854" i="14"/>
  <c r="C2853" i="14"/>
  <c r="C2852" i="14"/>
  <c r="C2851" i="14"/>
  <c r="C2850" i="14"/>
  <c r="C2849" i="14"/>
  <c r="C2848" i="14"/>
  <c r="C2847" i="14"/>
  <c r="C2846" i="14"/>
  <c r="C2845" i="14"/>
  <c r="C2844" i="14"/>
  <c r="C2843" i="14"/>
  <c r="C2842" i="14"/>
  <c r="C2841" i="14"/>
  <c r="C2840" i="14"/>
  <c r="C2839" i="14"/>
  <c r="C2838" i="14"/>
  <c r="C2837" i="14"/>
  <c r="C2836" i="14"/>
  <c r="C2835" i="14"/>
  <c r="C2834" i="14"/>
  <c r="C2833" i="14"/>
  <c r="C2832" i="14"/>
  <c r="C2831" i="14"/>
  <c r="C2830" i="14"/>
  <c r="C2829" i="14"/>
  <c r="C2828" i="14"/>
  <c r="C2827" i="14"/>
  <c r="C2826" i="14"/>
  <c r="C2825" i="14"/>
  <c r="C2824" i="14"/>
  <c r="C2823" i="14"/>
  <c r="C2822" i="14"/>
  <c r="C2821" i="14"/>
  <c r="C2820" i="14"/>
  <c r="C2819" i="14"/>
  <c r="C2818" i="14"/>
  <c r="C2817" i="14"/>
  <c r="C2816" i="14"/>
  <c r="C2815" i="14"/>
  <c r="C2814" i="14"/>
  <c r="C2813" i="14"/>
  <c r="C2812" i="14"/>
  <c r="C2811" i="14"/>
  <c r="C2810" i="14"/>
  <c r="C2809" i="14"/>
  <c r="C2808" i="14"/>
  <c r="C2807" i="14"/>
  <c r="C2806" i="14"/>
  <c r="C2805" i="14"/>
  <c r="C2804" i="14"/>
  <c r="C2803" i="14"/>
  <c r="C2802" i="14"/>
  <c r="C2801" i="14"/>
  <c r="C2800" i="14"/>
  <c r="C2799" i="14"/>
  <c r="C2798" i="14"/>
  <c r="C2797" i="14"/>
  <c r="C2796" i="14"/>
  <c r="C2795" i="14"/>
  <c r="C2794" i="14"/>
  <c r="C2793" i="14"/>
  <c r="C2792" i="14"/>
  <c r="C2791" i="14"/>
  <c r="C2790" i="14"/>
  <c r="C2789" i="14"/>
  <c r="C2788" i="14"/>
  <c r="C2787" i="14"/>
  <c r="C2786" i="14"/>
  <c r="C2785" i="14"/>
  <c r="C2784" i="14"/>
  <c r="C2783" i="14"/>
  <c r="C2782" i="14"/>
  <c r="C2781" i="14"/>
  <c r="C2780" i="14"/>
  <c r="C2779" i="14"/>
  <c r="C2778" i="14"/>
  <c r="C2777" i="14"/>
  <c r="C2776" i="14"/>
  <c r="C2775" i="14"/>
  <c r="C2774" i="14"/>
  <c r="C2773" i="14"/>
  <c r="C2772" i="14"/>
  <c r="C2771" i="14"/>
  <c r="C2770" i="14"/>
  <c r="C2769" i="14"/>
  <c r="C2768" i="14"/>
  <c r="C2767" i="14"/>
  <c r="C2766" i="14"/>
  <c r="C2765" i="14"/>
  <c r="C2764" i="14"/>
  <c r="C2763" i="14"/>
  <c r="C2762" i="14"/>
  <c r="C2761" i="14"/>
  <c r="C2760" i="14"/>
  <c r="C2759" i="14"/>
  <c r="C2758" i="14"/>
  <c r="C2757" i="14"/>
  <c r="C2756" i="14"/>
  <c r="C2755" i="14"/>
  <c r="C2754" i="14"/>
  <c r="C2753" i="14"/>
  <c r="C2752" i="14"/>
  <c r="C2751" i="14"/>
  <c r="C2750" i="14"/>
  <c r="C2749" i="14"/>
  <c r="C2748" i="14"/>
  <c r="C2747" i="14"/>
  <c r="C2746" i="14"/>
  <c r="C2745" i="14"/>
  <c r="C2744" i="14"/>
  <c r="C2743" i="14"/>
  <c r="C2742" i="14"/>
  <c r="C2741" i="14"/>
  <c r="C2740" i="14"/>
  <c r="C2739" i="14"/>
  <c r="C2738" i="14"/>
  <c r="C2737" i="14"/>
  <c r="C2736" i="14"/>
  <c r="C2735" i="14"/>
  <c r="C2734" i="14"/>
  <c r="C2733" i="14"/>
  <c r="C2732" i="14"/>
  <c r="C2731" i="14"/>
  <c r="C2730" i="14"/>
  <c r="C2729" i="14"/>
  <c r="C2728" i="14"/>
  <c r="C2727" i="14"/>
  <c r="C2726" i="14"/>
  <c r="C2725" i="14"/>
  <c r="C2724" i="14"/>
  <c r="C2723" i="14"/>
  <c r="C2722" i="14"/>
  <c r="C2721" i="14"/>
  <c r="C2720" i="14"/>
  <c r="C2719" i="14"/>
  <c r="C2718" i="14"/>
  <c r="C2717" i="14"/>
  <c r="C2716" i="14"/>
  <c r="C2715" i="14"/>
  <c r="C2714" i="14"/>
  <c r="C2713" i="14"/>
  <c r="C2712" i="14"/>
  <c r="C2711" i="14"/>
  <c r="C2710" i="14"/>
  <c r="C2709" i="14"/>
  <c r="C2708" i="14"/>
  <c r="C2707" i="14"/>
  <c r="C2706" i="14"/>
  <c r="C2705" i="14"/>
  <c r="C2704" i="14"/>
  <c r="C2703" i="14"/>
  <c r="C2702" i="14"/>
  <c r="C2701" i="14"/>
  <c r="C2700" i="14"/>
  <c r="C2699" i="14"/>
  <c r="C2698" i="14"/>
  <c r="C2697" i="14"/>
  <c r="C2696" i="14"/>
  <c r="C2695" i="14"/>
  <c r="C2694" i="14"/>
  <c r="C2693" i="14"/>
  <c r="C2692" i="14"/>
  <c r="C2691" i="14"/>
  <c r="C2690" i="14"/>
  <c r="C2689" i="14"/>
  <c r="C2688" i="14"/>
  <c r="C2687" i="14"/>
  <c r="C2686" i="14"/>
  <c r="C2685" i="14"/>
  <c r="C2684" i="14"/>
  <c r="C2683" i="14"/>
  <c r="C2682" i="14"/>
  <c r="C2681" i="14"/>
  <c r="C2680" i="14"/>
  <c r="C2679" i="14"/>
  <c r="C2678" i="14"/>
  <c r="C2677" i="14"/>
  <c r="C2676" i="14"/>
  <c r="C2675" i="14"/>
  <c r="C2674" i="14"/>
  <c r="C2673" i="14"/>
  <c r="C2672" i="14"/>
  <c r="C2671" i="14"/>
  <c r="C2670" i="14"/>
  <c r="C2669" i="14"/>
  <c r="C2668" i="14"/>
  <c r="C2667" i="14"/>
  <c r="C2666" i="14"/>
  <c r="C2665" i="14"/>
  <c r="C2664" i="14"/>
  <c r="C2663" i="14"/>
  <c r="C2662" i="14"/>
  <c r="C2661" i="14"/>
  <c r="C2660" i="14"/>
  <c r="C2659" i="14"/>
  <c r="C2658" i="14"/>
  <c r="C2657" i="14"/>
  <c r="C2656" i="14"/>
  <c r="C2655" i="14"/>
  <c r="C2654" i="14"/>
  <c r="C2653" i="14"/>
  <c r="C2652" i="14"/>
  <c r="C2651" i="14"/>
  <c r="C2650" i="14"/>
  <c r="C2649" i="14"/>
  <c r="C2648" i="14"/>
  <c r="C2647" i="14"/>
  <c r="C2646" i="14"/>
  <c r="C2645" i="14"/>
  <c r="C2644" i="14"/>
  <c r="C2643" i="14"/>
  <c r="C2642" i="14"/>
  <c r="C2641" i="14"/>
  <c r="C2640" i="14"/>
  <c r="C2639" i="14"/>
  <c r="C2638" i="14"/>
  <c r="C2637" i="14"/>
  <c r="C2636" i="14"/>
  <c r="C2635" i="14"/>
  <c r="C2634" i="14"/>
  <c r="C2633" i="14"/>
  <c r="C2632" i="14"/>
  <c r="C2631" i="14"/>
  <c r="C2630" i="14"/>
  <c r="C2629" i="14"/>
  <c r="C2628" i="14"/>
  <c r="C2627" i="14"/>
  <c r="C2626" i="14"/>
  <c r="C2625" i="14"/>
  <c r="C2624" i="14"/>
  <c r="C2623" i="14"/>
  <c r="C2622" i="14"/>
  <c r="C2621" i="14"/>
  <c r="C2620" i="14"/>
  <c r="C2619" i="14"/>
  <c r="C2618" i="14"/>
  <c r="C2617" i="14"/>
  <c r="C2616" i="14"/>
  <c r="C2615" i="14"/>
  <c r="C2614" i="14"/>
  <c r="C2613" i="14"/>
  <c r="C2612" i="14"/>
  <c r="C2611" i="14"/>
  <c r="C2610" i="14"/>
  <c r="C2609" i="14"/>
  <c r="C2608" i="14"/>
  <c r="C2607" i="14"/>
  <c r="C2606" i="14"/>
  <c r="C2605" i="14"/>
  <c r="C2604" i="14"/>
  <c r="C2603" i="14"/>
  <c r="C2602" i="14"/>
  <c r="C2601" i="14"/>
  <c r="C2600" i="14"/>
  <c r="C2599" i="14"/>
  <c r="C2598" i="14"/>
  <c r="C2597" i="14"/>
  <c r="C2596" i="14"/>
  <c r="C2595" i="14"/>
  <c r="C2594" i="14"/>
  <c r="C2593" i="14"/>
  <c r="C2592" i="14"/>
  <c r="C2591" i="14"/>
  <c r="C2590" i="14"/>
  <c r="C2589" i="14"/>
  <c r="C2588" i="14"/>
  <c r="C2587" i="14"/>
  <c r="C2586" i="14"/>
  <c r="C2585" i="14"/>
  <c r="C2584" i="14"/>
  <c r="C2583" i="14"/>
  <c r="C2582" i="14"/>
  <c r="C2581" i="14"/>
  <c r="C2580" i="14"/>
  <c r="C2579" i="14"/>
  <c r="C2578" i="14"/>
  <c r="C2577" i="14"/>
  <c r="C2576" i="14"/>
  <c r="C2575" i="14"/>
  <c r="C2574" i="14"/>
  <c r="C2573" i="14"/>
  <c r="C2572" i="14"/>
  <c r="C2571" i="14"/>
  <c r="C2570" i="14"/>
  <c r="C2569" i="14"/>
  <c r="C2568" i="14"/>
  <c r="C2567" i="14"/>
  <c r="C2566" i="14"/>
  <c r="C2565" i="14"/>
  <c r="C2564" i="14"/>
  <c r="C2563" i="14"/>
  <c r="C2562" i="14"/>
  <c r="C2561" i="14"/>
  <c r="C2560" i="14"/>
  <c r="C2559" i="14"/>
  <c r="C2558" i="14"/>
  <c r="C2557" i="14"/>
  <c r="C2556" i="14"/>
  <c r="C2555" i="14"/>
  <c r="C2554" i="14"/>
  <c r="C2553" i="14"/>
  <c r="C2552" i="14"/>
  <c r="C2551" i="14"/>
  <c r="C2550" i="14"/>
  <c r="C2549" i="14"/>
  <c r="C2548" i="14"/>
  <c r="C2547" i="14"/>
  <c r="C2546" i="14"/>
  <c r="C2545" i="14"/>
  <c r="C2544" i="14"/>
  <c r="C2543" i="14"/>
  <c r="C2542" i="14"/>
  <c r="C2541" i="14"/>
  <c r="C2540" i="14"/>
  <c r="C2539" i="14"/>
  <c r="C2538" i="14"/>
  <c r="C2537" i="14"/>
  <c r="C2536" i="14"/>
  <c r="C2535" i="14"/>
  <c r="C2534" i="14"/>
  <c r="C2533" i="14"/>
  <c r="C2532" i="14"/>
  <c r="C2531" i="14"/>
  <c r="C2530" i="14"/>
  <c r="C2529" i="14"/>
  <c r="C2528" i="14"/>
  <c r="C2527" i="14"/>
  <c r="C2526" i="14"/>
  <c r="C2525" i="14"/>
  <c r="C2524" i="14"/>
  <c r="C2523" i="14"/>
  <c r="C2522" i="14"/>
  <c r="C2521" i="14"/>
  <c r="C2520" i="14"/>
  <c r="C2519" i="14"/>
  <c r="C2518" i="14"/>
  <c r="C2517" i="14"/>
  <c r="C2516" i="14"/>
  <c r="C2515" i="14"/>
  <c r="C2514" i="14"/>
  <c r="C2513" i="14"/>
  <c r="C2512" i="14"/>
  <c r="C2511" i="14"/>
  <c r="C2510" i="14"/>
  <c r="C2509" i="14"/>
  <c r="C2508" i="14"/>
  <c r="C2507" i="14"/>
  <c r="C2506" i="14"/>
  <c r="C2505" i="14"/>
  <c r="C2504" i="14"/>
  <c r="C2503" i="14"/>
  <c r="C2502" i="14"/>
  <c r="C2501" i="14"/>
  <c r="C2500" i="14"/>
  <c r="C2499" i="14"/>
  <c r="C2498" i="14"/>
  <c r="C2497" i="14"/>
  <c r="C2496" i="14"/>
  <c r="C2495" i="14"/>
  <c r="C2494" i="14"/>
  <c r="C2493" i="14"/>
  <c r="C2492" i="14"/>
  <c r="C2491" i="14"/>
  <c r="C2490" i="14"/>
  <c r="C2489" i="14"/>
  <c r="C2488" i="14"/>
  <c r="C2487" i="14"/>
  <c r="C2486" i="14"/>
  <c r="C2485" i="14"/>
  <c r="C2484" i="14"/>
  <c r="C2483" i="14"/>
  <c r="C2482" i="14"/>
  <c r="C2481" i="14"/>
  <c r="C2480" i="14"/>
  <c r="C2479" i="14"/>
  <c r="C2478" i="14"/>
  <c r="C2477" i="14"/>
  <c r="C2476" i="14"/>
  <c r="C2475" i="14"/>
  <c r="C2474" i="14"/>
  <c r="C2473" i="14"/>
  <c r="C2472" i="14"/>
  <c r="C2471" i="14"/>
  <c r="C2470" i="14"/>
  <c r="C2469" i="14"/>
  <c r="C2468" i="14"/>
  <c r="C2467" i="14"/>
  <c r="C2466" i="14"/>
  <c r="C2465" i="14"/>
  <c r="C2464" i="14"/>
  <c r="C2463" i="14"/>
  <c r="C2462" i="14"/>
  <c r="C2461" i="14"/>
  <c r="C2460" i="14"/>
  <c r="C2459" i="14"/>
  <c r="C2458" i="14"/>
  <c r="C2457" i="14"/>
  <c r="C2456" i="14"/>
  <c r="C2455" i="14"/>
  <c r="C2454" i="14"/>
  <c r="C2453" i="14"/>
  <c r="C2452" i="14"/>
  <c r="C2451" i="14"/>
  <c r="C2450" i="14"/>
  <c r="C2449" i="14"/>
  <c r="C2448" i="14"/>
  <c r="C2447" i="14"/>
  <c r="C2446" i="14"/>
  <c r="C2445" i="14"/>
  <c r="C2444" i="14"/>
  <c r="C2443" i="14"/>
  <c r="C2442" i="14"/>
  <c r="C2441" i="14"/>
  <c r="C2440" i="14"/>
  <c r="C2439" i="14"/>
  <c r="C2438" i="14"/>
  <c r="C2437" i="14"/>
  <c r="C2436" i="14"/>
  <c r="C2435" i="14"/>
  <c r="C2434" i="14"/>
  <c r="C2433" i="14"/>
  <c r="C2432" i="14"/>
  <c r="C2431" i="14"/>
  <c r="C2430" i="14"/>
  <c r="C2429" i="14"/>
  <c r="C2428" i="14"/>
  <c r="C2427" i="14"/>
  <c r="C2426" i="14"/>
  <c r="C2425" i="14"/>
  <c r="C2424" i="14"/>
  <c r="C2423" i="14"/>
  <c r="C2422" i="14"/>
  <c r="C2421" i="14"/>
  <c r="C2420" i="14"/>
  <c r="C2419" i="14"/>
  <c r="C2418" i="14"/>
  <c r="C2417" i="14"/>
  <c r="C2416" i="14"/>
  <c r="C2415" i="14"/>
  <c r="C2414" i="14"/>
  <c r="C2413" i="14"/>
  <c r="C2412" i="14"/>
  <c r="C2411" i="14"/>
  <c r="C2410" i="14"/>
  <c r="C2409" i="14"/>
  <c r="C2408" i="14"/>
  <c r="C2407" i="14"/>
  <c r="C2406" i="14"/>
  <c r="C2405" i="14"/>
  <c r="C2404" i="14"/>
  <c r="C2403" i="14"/>
  <c r="C2402" i="14"/>
  <c r="C2401" i="14"/>
  <c r="C2400" i="14"/>
  <c r="C2399" i="14"/>
  <c r="C2398" i="14"/>
  <c r="C2397" i="14"/>
  <c r="C2396" i="14"/>
  <c r="C2395" i="14"/>
  <c r="C2394" i="14"/>
  <c r="C2393" i="14"/>
  <c r="C2392" i="14"/>
  <c r="C2391" i="14"/>
  <c r="C2390" i="14"/>
  <c r="C2389" i="14"/>
  <c r="C2388" i="14"/>
  <c r="C2387" i="14"/>
  <c r="C2386" i="14"/>
  <c r="C2385" i="14"/>
  <c r="C2384" i="14"/>
  <c r="C2383" i="14"/>
  <c r="C2382" i="14"/>
  <c r="C2381" i="14"/>
  <c r="C2380" i="14"/>
  <c r="C2379" i="14"/>
  <c r="C2378" i="14"/>
  <c r="C2377" i="14"/>
  <c r="C2376" i="14"/>
  <c r="C2375" i="14"/>
  <c r="C2374" i="14"/>
  <c r="C2373" i="14"/>
  <c r="C2372" i="14"/>
  <c r="C2371" i="14"/>
  <c r="C2370" i="14"/>
  <c r="C2369" i="14"/>
  <c r="C2368" i="14"/>
  <c r="C2367" i="14"/>
  <c r="C2366" i="14"/>
  <c r="C2365" i="14"/>
  <c r="C2364" i="14"/>
  <c r="C2363" i="14"/>
  <c r="C2362" i="14"/>
  <c r="C2361" i="14"/>
  <c r="C2360" i="14"/>
  <c r="C2359" i="14"/>
  <c r="C2358" i="14"/>
  <c r="C2357" i="14"/>
  <c r="C2356" i="14"/>
  <c r="C2355" i="14"/>
  <c r="C2354" i="14"/>
  <c r="C2353" i="14"/>
  <c r="C2352" i="14"/>
  <c r="C2351" i="14"/>
  <c r="C2350" i="14"/>
  <c r="C2349" i="14"/>
  <c r="C2348" i="14"/>
  <c r="C2347" i="14"/>
  <c r="C2346" i="14"/>
  <c r="C2345" i="14"/>
  <c r="C2344" i="14"/>
  <c r="C2343" i="14"/>
  <c r="C2342" i="14"/>
  <c r="C2341" i="14"/>
  <c r="C2340" i="14"/>
  <c r="C2339" i="14"/>
  <c r="C2338" i="14"/>
  <c r="C2337" i="14"/>
  <c r="C2336" i="14"/>
  <c r="C2335" i="14"/>
  <c r="C2334" i="14"/>
  <c r="C2333" i="14"/>
  <c r="C2332" i="14"/>
  <c r="C2331" i="14"/>
  <c r="C2330" i="14"/>
  <c r="C2329" i="14"/>
  <c r="C2328" i="14"/>
  <c r="C2327" i="14"/>
  <c r="C2326" i="14"/>
  <c r="C2325" i="14"/>
  <c r="C2324" i="14"/>
  <c r="C2323" i="14"/>
  <c r="C2322" i="14"/>
  <c r="C2321" i="14"/>
  <c r="C2320" i="14"/>
  <c r="C2319" i="14"/>
  <c r="C2318" i="14"/>
  <c r="C2317" i="14"/>
  <c r="C2316" i="14"/>
  <c r="C2315" i="14"/>
  <c r="C2314" i="14"/>
  <c r="C2313" i="14"/>
  <c r="C2312" i="14"/>
  <c r="C2311" i="14"/>
  <c r="C2310" i="14"/>
  <c r="C2309" i="14"/>
  <c r="C2308" i="14"/>
  <c r="C2307" i="14"/>
  <c r="C2306" i="14"/>
  <c r="C2305" i="14"/>
  <c r="C2304" i="14"/>
  <c r="C2303" i="14"/>
  <c r="C2302" i="14"/>
  <c r="C2301" i="14"/>
  <c r="C2300" i="14"/>
  <c r="C2299" i="14"/>
  <c r="C2298" i="14"/>
  <c r="C2297" i="14"/>
  <c r="C2296" i="14"/>
  <c r="C2295" i="14"/>
  <c r="C2294" i="14"/>
  <c r="C2293" i="14"/>
  <c r="C2292" i="14"/>
  <c r="C2291" i="14"/>
  <c r="C2290" i="14"/>
  <c r="C2289" i="14"/>
  <c r="C2288" i="14"/>
  <c r="C2287" i="14"/>
  <c r="C2286" i="14"/>
  <c r="C2285" i="14"/>
  <c r="C2284" i="14"/>
  <c r="C2283" i="14"/>
  <c r="C2282" i="14"/>
  <c r="C2281" i="14"/>
  <c r="C2280" i="14"/>
  <c r="C2279" i="14"/>
  <c r="C2278" i="14"/>
  <c r="C2277" i="14"/>
  <c r="C2276" i="14"/>
  <c r="C2275" i="14"/>
  <c r="C2274" i="14"/>
  <c r="C2273" i="14"/>
  <c r="C2272" i="14"/>
  <c r="C2271" i="14"/>
  <c r="C2270" i="14"/>
  <c r="C2269" i="14"/>
  <c r="C2268" i="14"/>
  <c r="C2267" i="14"/>
  <c r="C2266" i="14"/>
  <c r="C2265" i="14"/>
  <c r="C2264" i="14"/>
  <c r="C2263" i="14"/>
  <c r="C2262" i="14"/>
  <c r="C2261" i="14"/>
  <c r="C2260" i="14"/>
  <c r="C2259" i="14"/>
  <c r="C2258" i="14"/>
  <c r="C2257" i="14"/>
  <c r="C2256" i="14"/>
  <c r="C2255" i="14"/>
  <c r="C2254" i="14"/>
  <c r="C2253" i="14"/>
  <c r="C2252" i="14"/>
  <c r="C2251" i="14"/>
  <c r="C2250" i="14"/>
  <c r="C2249" i="14"/>
  <c r="C2248" i="14"/>
  <c r="C2247" i="14"/>
  <c r="C2246" i="14"/>
  <c r="C2245" i="14"/>
  <c r="C2244" i="14"/>
  <c r="C2243" i="14"/>
  <c r="C2242" i="14"/>
  <c r="C2241" i="14"/>
  <c r="C2240" i="14"/>
  <c r="C2239" i="14"/>
  <c r="C2238" i="14"/>
  <c r="C2237" i="14"/>
  <c r="C2236" i="14"/>
  <c r="C2235" i="14"/>
  <c r="C2234" i="14"/>
  <c r="C2233" i="14"/>
  <c r="C2232" i="14"/>
  <c r="C2231" i="14"/>
  <c r="C2230" i="14"/>
  <c r="C2229" i="14"/>
  <c r="C2228" i="14"/>
  <c r="C2227" i="14"/>
  <c r="C2226" i="14"/>
  <c r="C2225" i="14"/>
  <c r="C2224" i="14"/>
  <c r="C2223" i="14"/>
  <c r="C2222" i="14"/>
  <c r="C2221" i="14"/>
  <c r="C2220" i="14"/>
  <c r="C2219" i="14"/>
  <c r="C2218" i="14"/>
  <c r="C2217" i="14"/>
  <c r="C2216" i="14"/>
  <c r="C2215" i="14"/>
  <c r="C2214" i="14"/>
  <c r="C2213" i="14"/>
  <c r="C2212" i="14"/>
  <c r="C2211" i="14"/>
  <c r="C2210" i="14"/>
  <c r="C2209" i="14"/>
  <c r="C2208" i="14"/>
  <c r="C2207" i="14"/>
  <c r="C2206" i="14"/>
  <c r="C2205" i="14"/>
  <c r="C2204" i="14"/>
  <c r="C2203" i="14"/>
  <c r="C2202" i="14"/>
  <c r="C2201" i="14"/>
  <c r="C2200" i="14"/>
  <c r="C2199" i="14"/>
  <c r="C2198" i="14"/>
  <c r="C2197" i="14"/>
  <c r="C2196" i="14"/>
  <c r="C2195" i="14"/>
  <c r="C2194" i="14"/>
  <c r="C2193" i="14"/>
  <c r="C2192" i="14"/>
  <c r="C2191" i="14"/>
  <c r="C2190" i="14"/>
  <c r="C2189" i="14"/>
  <c r="C2188" i="14"/>
  <c r="C2187" i="14"/>
  <c r="C2186" i="14"/>
  <c r="C2185" i="14"/>
  <c r="C2184" i="14"/>
  <c r="C2183" i="14"/>
  <c r="C2182" i="14"/>
  <c r="C2181" i="14"/>
  <c r="C2180" i="14"/>
  <c r="C2179" i="14"/>
  <c r="C2178" i="14"/>
  <c r="C2177" i="14"/>
  <c r="C2176" i="14"/>
  <c r="C2175" i="14"/>
  <c r="C2174" i="14"/>
  <c r="C2173" i="14"/>
  <c r="C2172" i="14"/>
  <c r="C2171" i="14"/>
  <c r="C2170" i="14"/>
  <c r="C2169" i="14"/>
  <c r="C2168" i="14"/>
  <c r="C2167" i="14"/>
  <c r="C2166" i="14"/>
  <c r="C2165" i="14"/>
  <c r="C2164" i="14"/>
  <c r="C2163" i="14"/>
  <c r="C2162" i="14"/>
  <c r="C2161" i="14"/>
  <c r="C2160" i="14"/>
  <c r="C2159" i="14"/>
  <c r="C2158" i="14"/>
  <c r="C2157" i="14"/>
  <c r="C2156" i="14"/>
  <c r="C2155" i="14"/>
  <c r="C2154" i="14"/>
  <c r="C2153" i="14"/>
  <c r="C2152" i="14"/>
  <c r="C2151" i="14"/>
  <c r="C2150" i="14"/>
  <c r="C2149" i="14"/>
  <c r="C2148" i="14"/>
  <c r="C2147" i="14"/>
  <c r="C2146" i="14"/>
  <c r="C2145" i="14"/>
  <c r="C2144" i="14"/>
  <c r="C2143" i="14"/>
  <c r="C2142" i="14"/>
  <c r="C2141" i="14"/>
  <c r="C2140" i="14"/>
  <c r="C2139" i="14"/>
  <c r="C2138" i="14"/>
  <c r="C2137" i="14"/>
  <c r="C2136" i="14"/>
  <c r="C2135" i="14"/>
  <c r="C2134" i="14"/>
  <c r="C2133" i="14"/>
  <c r="C2132" i="14"/>
  <c r="C2131" i="14"/>
  <c r="C2130" i="14"/>
  <c r="C2129" i="14"/>
  <c r="C2128" i="14"/>
  <c r="C2127" i="14"/>
  <c r="C2126" i="14"/>
  <c r="C2125" i="14"/>
  <c r="C2124" i="14"/>
  <c r="C2123" i="14"/>
  <c r="C2122" i="14"/>
  <c r="C2121" i="14"/>
  <c r="C2120" i="14"/>
  <c r="C2119" i="14"/>
  <c r="C2118" i="14"/>
  <c r="C2117" i="14"/>
  <c r="C2116" i="14"/>
  <c r="C2115" i="14"/>
  <c r="C2114" i="14"/>
  <c r="C2113" i="14"/>
  <c r="C2112" i="14"/>
  <c r="C2111" i="14"/>
  <c r="C2110" i="14"/>
  <c r="C2109" i="14"/>
  <c r="C2108" i="14"/>
  <c r="C2107" i="14"/>
  <c r="C2106" i="14"/>
  <c r="C2105" i="14"/>
  <c r="C2104" i="14"/>
  <c r="C2103" i="14"/>
  <c r="C2102" i="14"/>
  <c r="C2101" i="14"/>
  <c r="C2100" i="14"/>
  <c r="C2099" i="14"/>
  <c r="C2098" i="14"/>
  <c r="C2097" i="14"/>
  <c r="C2096" i="14"/>
  <c r="C2095" i="14"/>
  <c r="C2094" i="14"/>
  <c r="C2093" i="14"/>
  <c r="C2092" i="14"/>
  <c r="C2091" i="14"/>
  <c r="C2090" i="14"/>
  <c r="C2089" i="14"/>
  <c r="C2088" i="14"/>
  <c r="C2087" i="14"/>
  <c r="C2086" i="14"/>
  <c r="C2085" i="14"/>
  <c r="C2084" i="14"/>
  <c r="C2083" i="14"/>
  <c r="C2082" i="14"/>
  <c r="C2081" i="14"/>
  <c r="C2080" i="14"/>
  <c r="C2079" i="14"/>
  <c r="C2078" i="14"/>
  <c r="C2077" i="14"/>
  <c r="C2076" i="14"/>
  <c r="C2075" i="14"/>
  <c r="C2074" i="14"/>
  <c r="C2073" i="14"/>
  <c r="C2072" i="14"/>
  <c r="C2071" i="14"/>
  <c r="C2070" i="14"/>
  <c r="C2069" i="14"/>
  <c r="C2068" i="14"/>
  <c r="C2067" i="14"/>
  <c r="C2066" i="14"/>
  <c r="C2065" i="14"/>
  <c r="C2064" i="14"/>
  <c r="C2063" i="14"/>
  <c r="C2062" i="14"/>
  <c r="C2061" i="14"/>
  <c r="C2060" i="14"/>
  <c r="C2059" i="14"/>
  <c r="C2058" i="14"/>
  <c r="C2057" i="14"/>
  <c r="C2056" i="14"/>
  <c r="C2055" i="14"/>
  <c r="C2054" i="14"/>
  <c r="C2053" i="14"/>
  <c r="C2052" i="14"/>
  <c r="C2051" i="14"/>
  <c r="C2050" i="14"/>
  <c r="C2049" i="14"/>
  <c r="C2048" i="14"/>
  <c r="C2047" i="14"/>
  <c r="C2046" i="14"/>
  <c r="C2045" i="14"/>
  <c r="C2044" i="14"/>
  <c r="C2043" i="14"/>
  <c r="C2042" i="14"/>
  <c r="C2041" i="14"/>
  <c r="C2040" i="14"/>
  <c r="C2039" i="14"/>
  <c r="C2038" i="14"/>
  <c r="C2037" i="14"/>
  <c r="C2036" i="14"/>
  <c r="C2035" i="14"/>
  <c r="C2034" i="14"/>
  <c r="C2033" i="14"/>
  <c r="C2032" i="14"/>
  <c r="C2031" i="14"/>
  <c r="C2030" i="14"/>
  <c r="C2029" i="14"/>
  <c r="C2028" i="14"/>
  <c r="C2027" i="14"/>
  <c r="C2026" i="14"/>
  <c r="C2025" i="14"/>
  <c r="C2024" i="14"/>
  <c r="C2023" i="14"/>
  <c r="C2022" i="14"/>
  <c r="C2021" i="14"/>
  <c r="C2020" i="14"/>
  <c r="C2019" i="14"/>
  <c r="C2018" i="14"/>
  <c r="C2017" i="14"/>
  <c r="C2016" i="14"/>
  <c r="C2015" i="14"/>
  <c r="C2014" i="14"/>
  <c r="C2013" i="14"/>
  <c r="C2012" i="14"/>
  <c r="C2011" i="14"/>
  <c r="C2010" i="14"/>
  <c r="C2009" i="14"/>
  <c r="C2008" i="14"/>
  <c r="C2007" i="14"/>
  <c r="C2006" i="14"/>
  <c r="C2005" i="14"/>
  <c r="C2004" i="14"/>
  <c r="C2003" i="14"/>
  <c r="C2002" i="14"/>
  <c r="C2001" i="14"/>
  <c r="C2000" i="14"/>
  <c r="C1999" i="14"/>
  <c r="C1998" i="14"/>
  <c r="C1997" i="14"/>
  <c r="C1996" i="14"/>
  <c r="C1995" i="14"/>
  <c r="C1994" i="14"/>
  <c r="C1993" i="14"/>
  <c r="C1992" i="14"/>
  <c r="C1991" i="14"/>
  <c r="C1990" i="14"/>
  <c r="C1989" i="14"/>
  <c r="C1988" i="14"/>
  <c r="C1987" i="14"/>
  <c r="C1986" i="14"/>
  <c r="C1985" i="14"/>
  <c r="C1984" i="14"/>
  <c r="C1983" i="14"/>
  <c r="C1982" i="14"/>
  <c r="C1981" i="14"/>
  <c r="C1980" i="14"/>
  <c r="C1979" i="14"/>
  <c r="C1978" i="14"/>
  <c r="C1977" i="14"/>
  <c r="C1976" i="14"/>
  <c r="C1975" i="14"/>
  <c r="C1974" i="14"/>
  <c r="C1973" i="14"/>
  <c r="C1972" i="14"/>
  <c r="C1971" i="14"/>
  <c r="C1970" i="14"/>
  <c r="C1969" i="14"/>
  <c r="C1968" i="14"/>
  <c r="C1967" i="14"/>
  <c r="C1966" i="14"/>
  <c r="C1965" i="14"/>
  <c r="C1964" i="14"/>
  <c r="C1963" i="14"/>
  <c r="C1962" i="14"/>
  <c r="C1961" i="14"/>
  <c r="C1960" i="14"/>
  <c r="C1959" i="14"/>
  <c r="C1958" i="14"/>
  <c r="C1957" i="14"/>
  <c r="C1956" i="14"/>
  <c r="C1955" i="14"/>
  <c r="C1954" i="14"/>
  <c r="C1953" i="14"/>
  <c r="C1952" i="14"/>
  <c r="C1951" i="14"/>
  <c r="C1950" i="14"/>
  <c r="C1949" i="14"/>
  <c r="C1948" i="14"/>
  <c r="C1947" i="14"/>
  <c r="C1946" i="14"/>
  <c r="C1945" i="14"/>
  <c r="C1944" i="14"/>
  <c r="C1943" i="14"/>
  <c r="C1942" i="14"/>
  <c r="C1941" i="14"/>
  <c r="C1940" i="14"/>
  <c r="C1939" i="14"/>
  <c r="C1938" i="14"/>
  <c r="C1937" i="14"/>
  <c r="C1936" i="14"/>
  <c r="C1935" i="14"/>
  <c r="C1934" i="14"/>
  <c r="C1933" i="14"/>
  <c r="C1932" i="14"/>
  <c r="C1931" i="14"/>
  <c r="C1930" i="14"/>
  <c r="C1929" i="14"/>
  <c r="C1928" i="14"/>
  <c r="C1927" i="14"/>
  <c r="C1926" i="14"/>
  <c r="C1925" i="14"/>
  <c r="C1924" i="14"/>
  <c r="C1923" i="14"/>
  <c r="C1922" i="14"/>
  <c r="C1921" i="14"/>
  <c r="C1920" i="14"/>
  <c r="C1919" i="14"/>
  <c r="C1918" i="14"/>
  <c r="C1917" i="14"/>
  <c r="C1916" i="14"/>
  <c r="C1915" i="14"/>
  <c r="C1914" i="14"/>
  <c r="C1913" i="14"/>
  <c r="C1912" i="14"/>
  <c r="C1911" i="14"/>
  <c r="C1910" i="14"/>
  <c r="C1909" i="14"/>
  <c r="C1908" i="14"/>
  <c r="C1907" i="14"/>
  <c r="C1906" i="14"/>
  <c r="C1905" i="14"/>
  <c r="C1904" i="14"/>
  <c r="C1903" i="14"/>
  <c r="C1902" i="14"/>
  <c r="C1901" i="14"/>
  <c r="C1900" i="14"/>
  <c r="C1899" i="14"/>
  <c r="C1898" i="14"/>
  <c r="C1897" i="14"/>
  <c r="C1896" i="14"/>
  <c r="C1895" i="14"/>
  <c r="C1894" i="14"/>
  <c r="C1893" i="14"/>
  <c r="C1892" i="14"/>
  <c r="C1891" i="14"/>
  <c r="C1890" i="14"/>
  <c r="C1889" i="14"/>
  <c r="C1888" i="14"/>
  <c r="C1887" i="14"/>
  <c r="C1886" i="14"/>
  <c r="C1885" i="14"/>
  <c r="C1884" i="14"/>
  <c r="C1883" i="14"/>
  <c r="C1882" i="14"/>
  <c r="C1881" i="14"/>
  <c r="C1880" i="14"/>
  <c r="C1879" i="14"/>
  <c r="C1878" i="14"/>
  <c r="C1877" i="14"/>
  <c r="C1876" i="14"/>
  <c r="C1875" i="14"/>
  <c r="C1874" i="14"/>
  <c r="C1873" i="14"/>
  <c r="C1872" i="14"/>
  <c r="C1871" i="14"/>
  <c r="C1870" i="14"/>
  <c r="C1869" i="14"/>
  <c r="C1868" i="14"/>
  <c r="C1867" i="14"/>
  <c r="C1866" i="14"/>
  <c r="C1865" i="14"/>
  <c r="C1864" i="14"/>
  <c r="C1863" i="14"/>
  <c r="C1862" i="14"/>
  <c r="C1861" i="14"/>
  <c r="C1860" i="14"/>
  <c r="C1859" i="14"/>
  <c r="C1858" i="14"/>
  <c r="C1857" i="14"/>
  <c r="C1856" i="14"/>
  <c r="C1855" i="14"/>
  <c r="C1854" i="14"/>
  <c r="C1853" i="14"/>
  <c r="C1852" i="14"/>
  <c r="C1851" i="14"/>
  <c r="C1850" i="14"/>
  <c r="C1849" i="14"/>
  <c r="C1848" i="14"/>
  <c r="C1847" i="14"/>
  <c r="C1846" i="14"/>
  <c r="C1845" i="14"/>
  <c r="C1844" i="14"/>
  <c r="C1843" i="14"/>
  <c r="C1842" i="14"/>
  <c r="C1841" i="14"/>
  <c r="C1840" i="14"/>
  <c r="C1839" i="14"/>
  <c r="C1838" i="14"/>
  <c r="C1837" i="14"/>
  <c r="C1836" i="14"/>
  <c r="C1835" i="14"/>
  <c r="C1834" i="14"/>
  <c r="C1833" i="14"/>
  <c r="C1832" i="14"/>
  <c r="C1831" i="14"/>
  <c r="C1830" i="14"/>
  <c r="C1829" i="14"/>
  <c r="C1828" i="14"/>
  <c r="C1827" i="14"/>
  <c r="C1826" i="14"/>
  <c r="C1825" i="14"/>
  <c r="C1824" i="14"/>
  <c r="C1823" i="14"/>
  <c r="C1822" i="14"/>
  <c r="C1821" i="14"/>
  <c r="C1820" i="14"/>
  <c r="C1819" i="14"/>
  <c r="C1818" i="14"/>
  <c r="C1817" i="14"/>
  <c r="C1816" i="14"/>
  <c r="C1815" i="14"/>
  <c r="C1814" i="14"/>
  <c r="C1813" i="14"/>
  <c r="C1812" i="14"/>
  <c r="C1811" i="14"/>
  <c r="C1810" i="14"/>
  <c r="C1809" i="14"/>
  <c r="C1808" i="14"/>
  <c r="C1807" i="14"/>
  <c r="C1806" i="14"/>
  <c r="C1805" i="14"/>
  <c r="C1804" i="14"/>
  <c r="C1803" i="14"/>
  <c r="C1802" i="14"/>
  <c r="C1801" i="14"/>
  <c r="C1800" i="14"/>
  <c r="C1799" i="14"/>
  <c r="C1798" i="14"/>
  <c r="C1797" i="14"/>
  <c r="C1796" i="14"/>
  <c r="C1795" i="14"/>
  <c r="C1794" i="14"/>
  <c r="C1793" i="14"/>
  <c r="C1792" i="14"/>
  <c r="C1791" i="14"/>
  <c r="C1790" i="14"/>
  <c r="C1789" i="14"/>
  <c r="C1788" i="14"/>
  <c r="C1787" i="14"/>
  <c r="C1786" i="14"/>
  <c r="C1785" i="14"/>
  <c r="C1784" i="14"/>
  <c r="C1783" i="14"/>
  <c r="C1782" i="14"/>
  <c r="C1781" i="14"/>
  <c r="C1780" i="14"/>
  <c r="C1779" i="14"/>
  <c r="C1778" i="14"/>
  <c r="C1777" i="14"/>
  <c r="C1776" i="14"/>
  <c r="C1775" i="14"/>
  <c r="C1774" i="14"/>
  <c r="C1773" i="14"/>
  <c r="C1772" i="14"/>
  <c r="C1771" i="14"/>
  <c r="C1770" i="14"/>
  <c r="C1769" i="14"/>
  <c r="C1768" i="14"/>
  <c r="C1767" i="14"/>
  <c r="C1766" i="14"/>
  <c r="C1765" i="14"/>
  <c r="C1764" i="14"/>
  <c r="C1763" i="14"/>
  <c r="C1762" i="14"/>
  <c r="C1761" i="14"/>
  <c r="C1760" i="14"/>
  <c r="C1759" i="14"/>
  <c r="C1758" i="14"/>
  <c r="C1757" i="14"/>
  <c r="C1756" i="14"/>
  <c r="C1755" i="14"/>
  <c r="C1754" i="14"/>
  <c r="C1753" i="14"/>
  <c r="C1752" i="14"/>
  <c r="C1751" i="14"/>
  <c r="C1750" i="14"/>
  <c r="C1749" i="14"/>
  <c r="C1748" i="14"/>
  <c r="C1747" i="14"/>
  <c r="C1746" i="14"/>
  <c r="C1745" i="14"/>
  <c r="C1744" i="14"/>
  <c r="C1743" i="14"/>
  <c r="C1742" i="14"/>
  <c r="C1741" i="14"/>
  <c r="C1740" i="14"/>
  <c r="C1739" i="14"/>
  <c r="C1738" i="14"/>
  <c r="C1737" i="14"/>
  <c r="C1736" i="14"/>
  <c r="C1735" i="14"/>
  <c r="C1734" i="14"/>
  <c r="C1733" i="14"/>
  <c r="C1732" i="14"/>
  <c r="C1731" i="14"/>
  <c r="C1730" i="14"/>
  <c r="C1729" i="14"/>
  <c r="C1728" i="14"/>
  <c r="C1727" i="14"/>
  <c r="C1726" i="14"/>
  <c r="C1725" i="14"/>
  <c r="C1724" i="14"/>
  <c r="C1723" i="14"/>
  <c r="C1722" i="14"/>
  <c r="C1721" i="14"/>
  <c r="C1720" i="14"/>
  <c r="C1719" i="14"/>
  <c r="C1718" i="14"/>
  <c r="C1717" i="14"/>
  <c r="C1716" i="14"/>
  <c r="C1715" i="14"/>
  <c r="C1714" i="14"/>
  <c r="C1713" i="14"/>
  <c r="C1712" i="14"/>
  <c r="C1711" i="14"/>
  <c r="C1710" i="14"/>
  <c r="C1709" i="14"/>
  <c r="C1708" i="14"/>
  <c r="C1707" i="14"/>
  <c r="C1706" i="14"/>
  <c r="C1705" i="14"/>
  <c r="C1704" i="14"/>
  <c r="C1703" i="14"/>
  <c r="C1702" i="14"/>
  <c r="C1701" i="14"/>
  <c r="C1700" i="14"/>
  <c r="C1699" i="14"/>
  <c r="C1698" i="14"/>
  <c r="C1697" i="14"/>
  <c r="C1696" i="14"/>
  <c r="C1695" i="14"/>
  <c r="C1694" i="14"/>
  <c r="C1693" i="14"/>
  <c r="C1692" i="14"/>
  <c r="C1691" i="14"/>
  <c r="C1690" i="14"/>
  <c r="C1689" i="14"/>
  <c r="C1688" i="14"/>
  <c r="C1687" i="14"/>
  <c r="C1686" i="14"/>
  <c r="C1685" i="14"/>
  <c r="C1684" i="14"/>
  <c r="C1683" i="14"/>
  <c r="C1682" i="14"/>
  <c r="C1681" i="14"/>
  <c r="C1680" i="14"/>
  <c r="C1679" i="14"/>
  <c r="C1678" i="14"/>
  <c r="C1677" i="14"/>
  <c r="C1676" i="14"/>
  <c r="C1675" i="14"/>
  <c r="C1674" i="14"/>
  <c r="C1673" i="14"/>
  <c r="C1672" i="14"/>
  <c r="C1671" i="14"/>
  <c r="C1670" i="14"/>
  <c r="C1669" i="14"/>
  <c r="C1668" i="14"/>
  <c r="C1667" i="14"/>
  <c r="C1666" i="14"/>
  <c r="C1665" i="14"/>
  <c r="C1664" i="14"/>
  <c r="C1663" i="14"/>
  <c r="C1662" i="14"/>
  <c r="C1661" i="14"/>
  <c r="C1660" i="14"/>
  <c r="C1659" i="14"/>
  <c r="C1658" i="14"/>
  <c r="C1657" i="14"/>
  <c r="C1656" i="14"/>
  <c r="C1655" i="14"/>
  <c r="C1654" i="14"/>
  <c r="C1653" i="14"/>
  <c r="C1652" i="14"/>
  <c r="C1651" i="14"/>
  <c r="C1650" i="14"/>
  <c r="C1649" i="14"/>
  <c r="C1648" i="14"/>
  <c r="C1647" i="14"/>
  <c r="C1646" i="14"/>
  <c r="C1645" i="14"/>
  <c r="C1644" i="14"/>
  <c r="C1643" i="14"/>
  <c r="C1642" i="14"/>
  <c r="C1641" i="14"/>
  <c r="C1640" i="14"/>
  <c r="C1639" i="14"/>
  <c r="C1638" i="14"/>
  <c r="C1637" i="14"/>
  <c r="C1636" i="14"/>
  <c r="C1635" i="14"/>
  <c r="C1634" i="14"/>
  <c r="C1633" i="14"/>
  <c r="C1632" i="14"/>
  <c r="C1631" i="14"/>
  <c r="C1630" i="14"/>
  <c r="C1629" i="14"/>
  <c r="C1628" i="14"/>
  <c r="C1627" i="14"/>
  <c r="C1626" i="14"/>
  <c r="C1625" i="14"/>
  <c r="C1624" i="14"/>
  <c r="C1623" i="14"/>
  <c r="C1622" i="14"/>
  <c r="C1621" i="14"/>
  <c r="C1620" i="14"/>
  <c r="C1619" i="14"/>
  <c r="C1618" i="14"/>
  <c r="C1617" i="14"/>
  <c r="C1616" i="14"/>
  <c r="C1615" i="14"/>
  <c r="C1614" i="14"/>
  <c r="C1613" i="14"/>
  <c r="C1612" i="14"/>
  <c r="C1611" i="14"/>
  <c r="C1610" i="14"/>
  <c r="C1609" i="14"/>
  <c r="C1608" i="14"/>
  <c r="C1607" i="14"/>
  <c r="C1606" i="14"/>
  <c r="C1605" i="14"/>
  <c r="C1604" i="14"/>
  <c r="C1603" i="14"/>
  <c r="C1602" i="14"/>
  <c r="C1601" i="14"/>
  <c r="C1600" i="14"/>
  <c r="C1599" i="14"/>
  <c r="C1598" i="14"/>
  <c r="C1597" i="14"/>
  <c r="C1596" i="14"/>
  <c r="C1595" i="14"/>
  <c r="C1594" i="14"/>
  <c r="C1593" i="14"/>
  <c r="C1592" i="14"/>
  <c r="C1591" i="14"/>
  <c r="C1590" i="14"/>
  <c r="C1589" i="14"/>
  <c r="C1588" i="14"/>
  <c r="C1587" i="14"/>
  <c r="C1586" i="14"/>
  <c r="C1585" i="14"/>
  <c r="C1584" i="14"/>
  <c r="C1583" i="14"/>
  <c r="C1582" i="14"/>
  <c r="C1581" i="14"/>
  <c r="C1580" i="14"/>
  <c r="C1579" i="14"/>
  <c r="C1578" i="14"/>
  <c r="C1577" i="14"/>
  <c r="C1576" i="14"/>
  <c r="C1575" i="14"/>
  <c r="C1574" i="14"/>
  <c r="C1573" i="14"/>
  <c r="C1572" i="14"/>
  <c r="C1571" i="14"/>
  <c r="C1570" i="14"/>
  <c r="C1569" i="14"/>
  <c r="C1568" i="14"/>
  <c r="C1567" i="14"/>
  <c r="C1566" i="14"/>
  <c r="C1565" i="14"/>
  <c r="C1564" i="14"/>
  <c r="C1563" i="14"/>
  <c r="C1562" i="14"/>
  <c r="C1561" i="14"/>
  <c r="C1560" i="14"/>
  <c r="C1559" i="14"/>
  <c r="C1558" i="14"/>
  <c r="C1557" i="14"/>
  <c r="C1556" i="14"/>
  <c r="C1555" i="14"/>
  <c r="C1554" i="14"/>
  <c r="C1553" i="14"/>
  <c r="C1552" i="14"/>
  <c r="C1551" i="14"/>
  <c r="C1550" i="14"/>
  <c r="C1549" i="14"/>
  <c r="C1548" i="14"/>
  <c r="C1547" i="14"/>
  <c r="C1546" i="14"/>
  <c r="C1545" i="14"/>
  <c r="C1544" i="14"/>
  <c r="C1543" i="14"/>
  <c r="C1542" i="14"/>
  <c r="C1541" i="14"/>
  <c r="C1540" i="14"/>
  <c r="C1539" i="14"/>
  <c r="C1538" i="14"/>
  <c r="C1537" i="14"/>
  <c r="C1536" i="14"/>
  <c r="C1535" i="14"/>
  <c r="C1534" i="14"/>
  <c r="C1533" i="14"/>
  <c r="C1532" i="14"/>
  <c r="C1531" i="14"/>
  <c r="C1530" i="14"/>
  <c r="C1529" i="14"/>
  <c r="C1528" i="14"/>
  <c r="C1527" i="14"/>
  <c r="C1526" i="14"/>
  <c r="C1525" i="14"/>
  <c r="C1524" i="14"/>
  <c r="C1523" i="14"/>
  <c r="C1522" i="14"/>
  <c r="C1521" i="14"/>
  <c r="C1520" i="14"/>
  <c r="C1519" i="14"/>
  <c r="C1518" i="14"/>
  <c r="C1517" i="14"/>
  <c r="C1516" i="14"/>
  <c r="C1515" i="14"/>
  <c r="C1514" i="14"/>
  <c r="C1513" i="14"/>
  <c r="C1512" i="14"/>
  <c r="C1511" i="14"/>
  <c r="C1510" i="14"/>
  <c r="C1509" i="14"/>
  <c r="C1508" i="14"/>
  <c r="C1507" i="14"/>
  <c r="C1506" i="14"/>
  <c r="C1505" i="14"/>
  <c r="C1504" i="14"/>
  <c r="C1503" i="14"/>
  <c r="C1502" i="14"/>
  <c r="C1501" i="14"/>
  <c r="C1500" i="14"/>
  <c r="C1499" i="14"/>
  <c r="C1498" i="14"/>
  <c r="C1497" i="14"/>
  <c r="C1496" i="14"/>
  <c r="C1495" i="14"/>
  <c r="C1494" i="14"/>
  <c r="C1493" i="14"/>
  <c r="C1492" i="14"/>
  <c r="C1491" i="14"/>
  <c r="C1490" i="14"/>
  <c r="C1489" i="14"/>
  <c r="C1488" i="14"/>
  <c r="C1487" i="14"/>
  <c r="C1486" i="14"/>
  <c r="C1485" i="14"/>
  <c r="C1484" i="14"/>
  <c r="C1483" i="14"/>
  <c r="C1482" i="14"/>
  <c r="C1481" i="14"/>
  <c r="C1480" i="14"/>
  <c r="C1479" i="14"/>
  <c r="C1478" i="14"/>
  <c r="C1477" i="14"/>
  <c r="C1476" i="14"/>
  <c r="C1475" i="14"/>
  <c r="C1474" i="14"/>
  <c r="C1473" i="14"/>
  <c r="C1472" i="14"/>
  <c r="C1471" i="14"/>
  <c r="C1470" i="14"/>
  <c r="C1469" i="14"/>
  <c r="C1468" i="14"/>
  <c r="C1467" i="14"/>
  <c r="C1466" i="14"/>
  <c r="C1465" i="14"/>
  <c r="C1464" i="14"/>
  <c r="C1463" i="14"/>
  <c r="C1462" i="14"/>
  <c r="C1461" i="14"/>
  <c r="C1460" i="14"/>
  <c r="C1459" i="14"/>
  <c r="C1458" i="14"/>
  <c r="C1457" i="14"/>
  <c r="C1456" i="14"/>
  <c r="C1455" i="14"/>
  <c r="C1454" i="14"/>
  <c r="C1453" i="14"/>
  <c r="C1452" i="14"/>
  <c r="C1451" i="14"/>
  <c r="C1450" i="14"/>
  <c r="C1449" i="14"/>
  <c r="C1448" i="14"/>
  <c r="C1447" i="14"/>
  <c r="C1446" i="14"/>
  <c r="C1445" i="14"/>
  <c r="C1444" i="14"/>
  <c r="C1443" i="14"/>
  <c r="C1442" i="14"/>
  <c r="C1441" i="14"/>
  <c r="C1440" i="14"/>
  <c r="C1439" i="14"/>
  <c r="C1438" i="14"/>
  <c r="C1437" i="14"/>
  <c r="C1436" i="14"/>
  <c r="C1435" i="14"/>
  <c r="C1434" i="14"/>
  <c r="C1433" i="14"/>
  <c r="C1432" i="14"/>
  <c r="C1431" i="14"/>
  <c r="C1430" i="14"/>
  <c r="C1429" i="14"/>
  <c r="C1428" i="14"/>
  <c r="C1427" i="14"/>
  <c r="C1426" i="14"/>
  <c r="C1425" i="14"/>
  <c r="C1424" i="14"/>
  <c r="C1423" i="14"/>
  <c r="C1422" i="14"/>
  <c r="C1421" i="14"/>
  <c r="C1420" i="14"/>
  <c r="C1419" i="14"/>
  <c r="C1418" i="14"/>
  <c r="C1417" i="14"/>
  <c r="C1416" i="14"/>
  <c r="C1415" i="14"/>
  <c r="C1414" i="14"/>
  <c r="C1413" i="14"/>
  <c r="C1412" i="14"/>
  <c r="C1411" i="14"/>
  <c r="C1410" i="14"/>
  <c r="C1409" i="14"/>
  <c r="C1408" i="14"/>
  <c r="C1407" i="14"/>
  <c r="C1406" i="14"/>
  <c r="C1405" i="14"/>
  <c r="C1404" i="14"/>
  <c r="C1403" i="14"/>
  <c r="C1402" i="14"/>
  <c r="C1401" i="14"/>
  <c r="C1400" i="14"/>
  <c r="C1399" i="14"/>
  <c r="C1398" i="14"/>
  <c r="C1397" i="14"/>
  <c r="C1396" i="14"/>
  <c r="C1395" i="14"/>
  <c r="C1394" i="14"/>
  <c r="C1393" i="14"/>
  <c r="C1392" i="14"/>
  <c r="C1391" i="14"/>
  <c r="C1390" i="14"/>
  <c r="C1389" i="14"/>
  <c r="C1388" i="14"/>
  <c r="C1387" i="14"/>
  <c r="C1386" i="14"/>
  <c r="C1385" i="14"/>
  <c r="C1384" i="14"/>
  <c r="C1383" i="14"/>
  <c r="C1382" i="14"/>
  <c r="C1381" i="14"/>
  <c r="C1380" i="14"/>
  <c r="C1379" i="14"/>
  <c r="C1378" i="14"/>
  <c r="C1377" i="14"/>
  <c r="C1376" i="14"/>
  <c r="C1375" i="14"/>
  <c r="C1374" i="14"/>
  <c r="C1373" i="14"/>
  <c r="C1372" i="14"/>
  <c r="C1371" i="14"/>
  <c r="C1370" i="14"/>
  <c r="C1369" i="14"/>
  <c r="C1368" i="14"/>
  <c r="C1367" i="14"/>
  <c r="C1366" i="14"/>
  <c r="C1365" i="14"/>
  <c r="C1364" i="14"/>
  <c r="C1363" i="14"/>
  <c r="C1362" i="14"/>
  <c r="C1361" i="14"/>
  <c r="C1360" i="14"/>
  <c r="C1359" i="14"/>
  <c r="C1358" i="14"/>
  <c r="C1357" i="14"/>
  <c r="C1356" i="14"/>
  <c r="C1355" i="14"/>
  <c r="C1354" i="14"/>
  <c r="C1353" i="14"/>
  <c r="C1352" i="14"/>
  <c r="C1351" i="14"/>
  <c r="C1350" i="14"/>
  <c r="C1349" i="14"/>
  <c r="C1348" i="14"/>
  <c r="C1347" i="14"/>
  <c r="C1346" i="14"/>
  <c r="C1345" i="14"/>
  <c r="C1344" i="14"/>
  <c r="C1343" i="14"/>
  <c r="C1342" i="14"/>
  <c r="C1341" i="14"/>
  <c r="C1340" i="14"/>
  <c r="C1339" i="14"/>
  <c r="C1338" i="14"/>
  <c r="C1337" i="14"/>
  <c r="C1336" i="14"/>
  <c r="C1335" i="14"/>
  <c r="C1334" i="14"/>
  <c r="C1333" i="14"/>
  <c r="C1332" i="14"/>
  <c r="C1331" i="14"/>
  <c r="C1330" i="14"/>
  <c r="C1329" i="14"/>
  <c r="C1328" i="14"/>
  <c r="C1327" i="14"/>
  <c r="C1326" i="14"/>
  <c r="C1325" i="14"/>
  <c r="C1324" i="14"/>
  <c r="C1323" i="14"/>
  <c r="C1322" i="14"/>
  <c r="C1321" i="14"/>
  <c r="C1320" i="14"/>
  <c r="C1319" i="14"/>
  <c r="C1318" i="14"/>
  <c r="C1317" i="14"/>
  <c r="C1316" i="14"/>
  <c r="C1315" i="14"/>
  <c r="C1314" i="14"/>
  <c r="C1313" i="14"/>
  <c r="C1312" i="14"/>
  <c r="C1311" i="14"/>
  <c r="C1310" i="14"/>
  <c r="C1309" i="14"/>
  <c r="C1308" i="14"/>
  <c r="C1307" i="14"/>
  <c r="C1306" i="14"/>
  <c r="C1305" i="14"/>
  <c r="C1304" i="14"/>
  <c r="C1303" i="14"/>
  <c r="C1302" i="14"/>
  <c r="C1301" i="14"/>
  <c r="C1300" i="14"/>
  <c r="C1299" i="14"/>
  <c r="C1298" i="14"/>
  <c r="C1297" i="14"/>
  <c r="C1296" i="14"/>
  <c r="C1295" i="14"/>
  <c r="C1294" i="14"/>
  <c r="C1293" i="14"/>
  <c r="C1292" i="14"/>
  <c r="C1291" i="14"/>
  <c r="C1290" i="14"/>
  <c r="C1289" i="14"/>
  <c r="C1288" i="14"/>
  <c r="C1287" i="14"/>
  <c r="C1286" i="14"/>
  <c r="C1285" i="14"/>
  <c r="C1284" i="14"/>
  <c r="C1283" i="14"/>
  <c r="C1282" i="14"/>
  <c r="C1281" i="14"/>
  <c r="C1280" i="14"/>
  <c r="C1279" i="14"/>
  <c r="C1278" i="14"/>
  <c r="C1277" i="14"/>
  <c r="C1276" i="14"/>
  <c r="C1275" i="14"/>
  <c r="C1274" i="14"/>
  <c r="C1273" i="14"/>
  <c r="C1272" i="14"/>
  <c r="C1271" i="14"/>
  <c r="C1270" i="14"/>
  <c r="C1269" i="14"/>
  <c r="C1268" i="14"/>
  <c r="C1267" i="14"/>
  <c r="C1266" i="14"/>
  <c r="C1265" i="14"/>
  <c r="C1264" i="14"/>
  <c r="C1263" i="14"/>
  <c r="C1262" i="14"/>
  <c r="C1261" i="14"/>
  <c r="C1260" i="14"/>
  <c r="C1259" i="14"/>
  <c r="C1258" i="14"/>
  <c r="C1257" i="14"/>
  <c r="C1256" i="14"/>
  <c r="C1255" i="14"/>
  <c r="C1254" i="14"/>
  <c r="C1253" i="14"/>
  <c r="C1252" i="14"/>
  <c r="C1251" i="14"/>
  <c r="C1250" i="14"/>
  <c r="C1249" i="14"/>
  <c r="C1248" i="14"/>
  <c r="C1247" i="14"/>
  <c r="C1246" i="14"/>
  <c r="C1245" i="14"/>
  <c r="C1244" i="14"/>
  <c r="C1243" i="14"/>
  <c r="C1242" i="14"/>
  <c r="C1241" i="14"/>
  <c r="C1240" i="14"/>
  <c r="C1239" i="14"/>
  <c r="C1238" i="14"/>
  <c r="C1237" i="14"/>
  <c r="C1236" i="14"/>
  <c r="C1235" i="14"/>
  <c r="C1234" i="14"/>
  <c r="C1233" i="14"/>
  <c r="C1232" i="14"/>
  <c r="C1231" i="14"/>
  <c r="C1230" i="14"/>
  <c r="C1229" i="14"/>
  <c r="C1228" i="14"/>
  <c r="C1227" i="14"/>
  <c r="C1226" i="14"/>
  <c r="C1225" i="14"/>
  <c r="C1224" i="14"/>
  <c r="C1223" i="14"/>
  <c r="C1222" i="14"/>
  <c r="C1221" i="14"/>
  <c r="C1220" i="14"/>
  <c r="C1219" i="14"/>
  <c r="C1218" i="14"/>
  <c r="C1217" i="14"/>
  <c r="C1216" i="14"/>
  <c r="C1215" i="14"/>
  <c r="C1214" i="14"/>
  <c r="C1213" i="14"/>
  <c r="C1212" i="14"/>
  <c r="C1211" i="14"/>
  <c r="C1210" i="14"/>
  <c r="C1209" i="14"/>
  <c r="C1208" i="14"/>
  <c r="C1207" i="14"/>
  <c r="C1206" i="14"/>
  <c r="C1205" i="14"/>
  <c r="C1204" i="14"/>
  <c r="C1203" i="14"/>
  <c r="C1202" i="14"/>
  <c r="C1201" i="14"/>
  <c r="C1200" i="14"/>
  <c r="C1199" i="14"/>
  <c r="C1198" i="14"/>
  <c r="C1197" i="14"/>
  <c r="C1196" i="14"/>
  <c r="C1195" i="14"/>
  <c r="C1194" i="14"/>
  <c r="C1193" i="14"/>
  <c r="C1192" i="14"/>
  <c r="C1191" i="14"/>
  <c r="C1190" i="14"/>
  <c r="C1189" i="14"/>
  <c r="C1188" i="14"/>
  <c r="C1187" i="14"/>
  <c r="C1186" i="14"/>
  <c r="C1185" i="14"/>
  <c r="C1184" i="14"/>
  <c r="C1183" i="14"/>
  <c r="C1182" i="14"/>
  <c r="C1181" i="14"/>
  <c r="C1180" i="14"/>
  <c r="C1179" i="14"/>
  <c r="C1178" i="14"/>
  <c r="C1177" i="14"/>
  <c r="C1176" i="14"/>
  <c r="C1175" i="14"/>
  <c r="C1174" i="14"/>
  <c r="C1173" i="14"/>
  <c r="C1172" i="14"/>
  <c r="C1171" i="14"/>
  <c r="C1170" i="14"/>
  <c r="C1169" i="14"/>
  <c r="C1168" i="14"/>
  <c r="C1167" i="14"/>
  <c r="C1166" i="14"/>
  <c r="C1165" i="14"/>
  <c r="C1164" i="14"/>
  <c r="C1163" i="14"/>
  <c r="C1162" i="14"/>
  <c r="C1161" i="14"/>
  <c r="C1160" i="14"/>
  <c r="C1159" i="14"/>
  <c r="C1158" i="14"/>
  <c r="C1157" i="14"/>
  <c r="C1156" i="14"/>
  <c r="C1155" i="14"/>
  <c r="C1154" i="14"/>
  <c r="C1153" i="14"/>
  <c r="C1152" i="14"/>
  <c r="C1151" i="14"/>
  <c r="C1150" i="14"/>
  <c r="C1149" i="14"/>
  <c r="C1148" i="14"/>
  <c r="C1147" i="14"/>
  <c r="C1146" i="14"/>
  <c r="C1145" i="14"/>
  <c r="C1144" i="14"/>
  <c r="C1143" i="14"/>
  <c r="C1142" i="14"/>
  <c r="C1141" i="14"/>
  <c r="C1140" i="14"/>
  <c r="C1139" i="14"/>
  <c r="C1138" i="14"/>
  <c r="C1137" i="14"/>
  <c r="C1136" i="14"/>
  <c r="C1135" i="14"/>
  <c r="C1134" i="14"/>
  <c r="C1133" i="14"/>
  <c r="C1132" i="14"/>
  <c r="C1131" i="14"/>
  <c r="C1130" i="14"/>
  <c r="C1129" i="14"/>
  <c r="C1128" i="14"/>
  <c r="C1127" i="14"/>
  <c r="C1126" i="14"/>
  <c r="C1125" i="14"/>
  <c r="C1124" i="14"/>
  <c r="C1123" i="14"/>
  <c r="C1122" i="14"/>
  <c r="C1121" i="14"/>
  <c r="C1120" i="14"/>
  <c r="C1119" i="14"/>
  <c r="C1118" i="14"/>
  <c r="C1117" i="14"/>
  <c r="C1116" i="14"/>
  <c r="C1115" i="14"/>
  <c r="C1114" i="14"/>
  <c r="C1113" i="14"/>
  <c r="C1112" i="14"/>
  <c r="C1111" i="14"/>
  <c r="C1110" i="14"/>
  <c r="C1109" i="14"/>
  <c r="C1108" i="14"/>
  <c r="C1107" i="14"/>
  <c r="C1106" i="14"/>
  <c r="C1105" i="14"/>
  <c r="C1104" i="14"/>
  <c r="C1103" i="14"/>
  <c r="C1102" i="14"/>
  <c r="C1101" i="14"/>
  <c r="C1100" i="14"/>
  <c r="C1099" i="14"/>
  <c r="C1098" i="14"/>
  <c r="C1097" i="14"/>
  <c r="C1096" i="14"/>
  <c r="C1095" i="14"/>
  <c r="C1094" i="14"/>
  <c r="C1093" i="14"/>
  <c r="C1092" i="14"/>
  <c r="C1091" i="14"/>
  <c r="C1090" i="14"/>
  <c r="C1089" i="14"/>
  <c r="C1088" i="14"/>
  <c r="C1087" i="14"/>
  <c r="C1086" i="14"/>
  <c r="C1085" i="14"/>
  <c r="C1084" i="14"/>
  <c r="C1083" i="14"/>
  <c r="C1082" i="14"/>
  <c r="C1081" i="14"/>
  <c r="C1080" i="14"/>
  <c r="C1079" i="14"/>
  <c r="C1078" i="14"/>
  <c r="C1077" i="14"/>
  <c r="C1076" i="14"/>
  <c r="C1075" i="14"/>
  <c r="C1074" i="14"/>
  <c r="C1073" i="14"/>
  <c r="C1072" i="14"/>
  <c r="C1071" i="14"/>
  <c r="C1070" i="14"/>
  <c r="C1069" i="14"/>
  <c r="C1068" i="14"/>
  <c r="C1067" i="14"/>
  <c r="C1066" i="14"/>
  <c r="C1065" i="14"/>
  <c r="C1064" i="14"/>
  <c r="C1063" i="14"/>
  <c r="C1062" i="14"/>
  <c r="C1061" i="14"/>
  <c r="C1060" i="14"/>
  <c r="C1059" i="14"/>
  <c r="C1058" i="14"/>
  <c r="C1057" i="14"/>
  <c r="C1056" i="14"/>
  <c r="C1055" i="14"/>
  <c r="C1054" i="14"/>
  <c r="C1053" i="14"/>
  <c r="C1052" i="14"/>
  <c r="C1051" i="14"/>
  <c r="C1050" i="14"/>
  <c r="C1049" i="14"/>
  <c r="C1048" i="14"/>
  <c r="C1047" i="14"/>
  <c r="C1046" i="14"/>
  <c r="C1045" i="14"/>
  <c r="C1044" i="14"/>
  <c r="C1043" i="14"/>
  <c r="C1042" i="14"/>
  <c r="C1041" i="14"/>
  <c r="C1040" i="14"/>
  <c r="C1039" i="14"/>
  <c r="C1038" i="14"/>
  <c r="C1037" i="14"/>
  <c r="C1036" i="14"/>
  <c r="C1035" i="14"/>
  <c r="C1034" i="14"/>
  <c r="C1033" i="14"/>
  <c r="C1032" i="14"/>
  <c r="C1031" i="14"/>
  <c r="C1030" i="14"/>
  <c r="C1029" i="14"/>
  <c r="C1028" i="14"/>
  <c r="C1027" i="14"/>
  <c r="C1026" i="14"/>
  <c r="C1025" i="14"/>
  <c r="C1024" i="14"/>
  <c r="C1023" i="14"/>
  <c r="C1022" i="14"/>
  <c r="C1021" i="14"/>
  <c r="C1020" i="14"/>
  <c r="C1019" i="14"/>
  <c r="C1018" i="14"/>
  <c r="C1017" i="14"/>
  <c r="C1016" i="14"/>
  <c r="C1015" i="14"/>
  <c r="C1014" i="14"/>
  <c r="C1013" i="14"/>
  <c r="C1012" i="14"/>
  <c r="C1011" i="14"/>
  <c r="C1010" i="14"/>
  <c r="C1009" i="14"/>
  <c r="C1008" i="14"/>
  <c r="C1007" i="14"/>
  <c r="C1006" i="14"/>
  <c r="C1005" i="14"/>
  <c r="C1004" i="14"/>
  <c r="C1003" i="14"/>
  <c r="C1002" i="14"/>
  <c r="C1001" i="14"/>
  <c r="C1000" i="14"/>
  <c r="C999" i="14"/>
  <c r="C998" i="14"/>
  <c r="C997" i="14"/>
  <c r="C996" i="14"/>
  <c r="C995" i="14"/>
  <c r="C994" i="14"/>
  <c r="C993" i="14"/>
  <c r="C992" i="14"/>
  <c r="C991" i="14"/>
  <c r="C990" i="14"/>
  <c r="C989" i="14"/>
  <c r="C988" i="14"/>
  <c r="C987" i="14"/>
  <c r="C986" i="14"/>
  <c r="C985" i="14"/>
  <c r="C984" i="14"/>
  <c r="C983" i="14"/>
  <c r="C982" i="14"/>
  <c r="C981" i="14"/>
  <c r="C980" i="14"/>
  <c r="C979" i="14"/>
  <c r="C978" i="14"/>
  <c r="C977" i="14"/>
  <c r="C976" i="14"/>
  <c r="C975" i="14"/>
  <c r="C974" i="14"/>
  <c r="C973" i="14"/>
  <c r="C972" i="14"/>
  <c r="C971" i="14"/>
  <c r="C970" i="14"/>
  <c r="C969" i="14"/>
  <c r="C968" i="14"/>
  <c r="C967" i="14"/>
  <c r="C966" i="14"/>
  <c r="C965" i="14"/>
  <c r="C964" i="14"/>
  <c r="C963" i="14"/>
  <c r="C962" i="14"/>
  <c r="C961" i="14"/>
  <c r="C960" i="14"/>
  <c r="C959" i="14"/>
  <c r="C958" i="14"/>
  <c r="C957" i="14"/>
  <c r="C956" i="14"/>
  <c r="C955" i="14"/>
  <c r="C954" i="14"/>
  <c r="C953" i="14"/>
  <c r="C952" i="14"/>
  <c r="C951" i="14"/>
  <c r="C950" i="14"/>
  <c r="C949" i="14"/>
  <c r="C948" i="14"/>
  <c r="C947" i="14"/>
  <c r="C946" i="14"/>
  <c r="C945" i="14"/>
  <c r="C944" i="14"/>
  <c r="C943" i="14"/>
  <c r="C942" i="14"/>
  <c r="C941" i="14"/>
  <c r="C940" i="14"/>
  <c r="C939" i="14"/>
  <c r="C938" i="14"/>
  <c r="C937" i="14"/>
  <c r="C936" i="14"/>
  <c r="C935" i="14"/>
  <c r="C934" i="14"/>
  <c r="C933" i="14"/>
  <c r="C932" i="14"/>
  <c r="C931" i="14"/>
  <c r="C930" i="14"/>
  <c r="C929" i="14"/>
  <c r="C928" i="14"/>
  <c r="C927" i="14"/>
  <c r="C926" i="14"/>
  <c r="C925" i="14"/>
  <c r="C924" i="14"/>
  <c r="C923" i="14"/>
  <c r="C922" i="14"/>
  <c r="C921" i="14"/>
  <c r="C920" i="14"/>
  <c r="C919" i="14"/>
  <c r="C918" i="14"/>
  <c r="C917" i="14"/>
  <c r="C916" i="14"/>
  <c r="C915" i="14"/>
  <c r="C914" i="14"/>
  <c r="C913" i="14"/>
  <c r="C912" i="14"/>
  <c r="C911" i="14"/>
  <c r="C910" i="14"/>
  <c r="C909" i="14"/>
  <c r="C908" i="14"/>
  <c r="C907" i="14"/>
  <c r="C906" i="14"/>
  <c r="C905" i="14"/>
  <c r="C904" i="14"/>
  <c r="C903" i="14"/>
  <c r="C902" i="14"/>
  <c r="C901" i="14"/>
  <c r="C900" i="14"/>
  <c r="C899" i="14"/>
  <c r="C898" i="14"/>
  <c r="C897" i="14"/>
  <c r="C896" i="14"/>
  <c r="C895" i="14"/>
  <c r="C894" i="14"/>
  <c r="C893" i="14"/>
  <c r="C892" i="14"/>
  <c r="C891" i="14"/>
  <c r="C890" i="14"/>
  <c r="C889" i="14"/>
  <c r="C888" i="14"/>
  <c r="C887" i="14"/>
  <c r="C886" i="14"/>
  <c r="C885" i="14"/>
  <c r="C884" i="14"/>
  <c r="C883" i="14"/>
  <c r="C882" i="14"/>
  <c r="C881" i="14"/>
  <c r="C880" i="14"/>
  <c r="C879" i="14"/>
  <c r="C878" i="14"/>
  <c r="C877" i="14"/>
  <c r="C876" i="14"/>
  <c r="C875" i="14"/>
  <c r="C874" i="14"/>
  <c r="C873" i="14"/>
  <c r="C872" i="14"/>
  <c r="C871" i="14"/>
  <c r="C870" i="14"/>
  <c r="C869" i="14"/>
  <c r="C868" i="14"/>
  <c r="C867" i="14"/>
  <c r="C866" i="14"/>
  <c r="C865" i="14"/>
  <c r="C864" i="14"/>
  <c r="C863" i="14"/>
  <c r="C862" i="14"/>
  <c r="C861" i="14"/>
  <c r="C860" i="14"/>
  <c r="C859" i="14"/>
  <c r="C858" i="14"/>
  <c r="C857" i="14"/>
  <c r="C856" i="14"/>
  <c r="C855" i="14"/>
  <c r="C854" i="14"/>
  <c r="C853" i="14"/>
  <c r="C852" i="14"/>
  <c r="C851" i="14"/>
  <c r="C850" i="14"/>
  <c r="C849" i="14"/>
  <c r="C848" i="14"/>
  <c r="C847" i="14"/>
  <c r="C846" i="14"/>
  <c r="C845" i="14"/>
  <c r="C844" i="14"/>
  <c r="C843" i="14"/>
  <c r="C842" i="14"/>
  <c r="C841" i="14"/>
  <c r="C840" i="14"/>
  <c r="C839" i="14"/>
  <c r="C838" i="14"/>
  <c r="C837" i="14"/>
  <c r="C836" i="14"/>
  <c r="C835" i="14"/>
  <c r="C834" i="14"/>
  <c r="C833" i="14"/>
  <c r="C832" i="14"/>
  <c r="C831" i="14"/>
  <c r="C830" i="14"/>
  <c r="C829" i="14"/>
  <c r="C828" i="14"/>
  <c r="C827" i="14"/>
  <c r="C826" i="14"/>
  <c r="C825" i="14"/>
  <c r="C824" i="14"/>
  <c r="C823" i="14"/>
  <c r="C822" i="14"/>
  <c r="C821" i="14"/>
  <c r="C820" i="14"/>
  <c r="C819" i="14"/>
  <c r="C818" i="14"/>
  <c r="C817" i="14"/>
  <c r="C816" i="14"/>
  <c r="C815" i="14"/>
  <c r="C814" i="14"/>
  <c r="C813" i="14"/>
  <c r="C812" i="14"/>
  <c r="C811" i="14"/>
  <c r="C810" i="14"/>
  <c r="C809" i="14"/>
  <c r="C808" i="14"/>
  <c r="C807" i="14"/>
  <c r="C806" i="14"/>
  <c r="C805" i="14"/>
  <c r="C804" i="14"/>
  <c r="C803" i="14"/>
  <c r="C802" i="14"/>
  <c r="C801" i="14"/>
  <c r="C800" i="14"/>
  <c r="C799" i="14"/>
  <c r="C798" i="14"/>
  <c r="C797" i="14"/>
  <c r="C796" i="14"/>
  <c r="C795" i="14"/>
  <c r="C794" i="14"/>
  <c r="C793" i="14"/>
  <c r="C792" i="14"/>
  <c r="C791" i="14"/>
  <c r="C790" i="14"/>
  <c r="C789" i="14"/>
  <c r="C788" i="14"/>
  <c r="C787" i="14"/>
  <c r="C786" i="14"/>
  <c r="C785" i="14"/>
  <c r="C784" i="14"/>
  <c r="C783" i="14"/>
  <c r="C782" i="14"/>
  <c r="C781" i="14"/>
  <c r="C780" i="14"/>
  <c r="C779" i="14"/>
  <c r="C778" i="14"/>
  <c r="C777" i="14"/>
  <c r="C776" i="14"/>
  <c r="C775" i="14"/>
  <c r="C774" i="14"/>
  <c r="C773" i="14"/>
  <c r="C772" i="14"/>
  <c r="C771" i="14"/>
  <c r="C770" i="14"/>
  <c r="C769" i="14"/>
  <c r="C768" i="14"/>
  <c r="C767" i="14"/>
  <c r="C766" i="14"/>
  <c r="C765" i="14"/>
  <c r="C764" i="14"/>
  <c r="C763" i="14"/>
  <c r="C762" i="14"/>
  <c r="C761" i="14"/>
  <c r="C760" i="14"/>
  <c r="C759" i="14"/>
  <c r="C758" i="14"/>
  <c r="C757" i="14"/>
  <c r="C756" i="14"/>
  <c r="C755" i="14"/>
  <c r="C754" i="14"/>
  <c r="C753" i="14"/>
  <c r="C752" i="14"/>
  <c r="C751" i="14"/>
  <c r="C750" i="14"/>
  <c r="C749" i="14"/>
  <c r="C748" i="14"/>
  <c r="C747" i="14"/>
  <c r="C746" i="14"/>
  <c r="C745" i="14"/>
  <c r="C744" i="14"/>
  <c r="C743" i="14"/>
  <c r="C742" i="14"/>
  <c r="C741" i="14"/>
  <c r="C740" i="14"/>
  <c r="C739" i="14"/>
  <c r="C738" i="14"/>
  <c r="C737" i="14"/>
  <c r="C736" i="14"/>
  <c r="C735" i="14"/>
  <c r="C734" i="14"/>
  <c r="C733" i="14"/>
  <c r="C732" i="14"/>
  <c r="C731" i="14"/>
  <c r="C730" i="14"/>
  <c r="C729" i="14"/>
  <c r="C728" i="14"/>
  <c r="C727" i="14"/>
  <c r="C726" i="14"/>
  <c r="C725" i="14"/>
  <c r="C724" i="14"/>
  <c r="C723" i="14"/>
  <c r="C722" i="14"/>
  <c r="C721" i="14"/>
  <c r="C720" i="14"/>
  <c r="C719" i="14"/>
  <c r="C718" i="14"/>
  <c r="C717" i="14"/>
  <c r="C716" i="14"/>
  <c r="C715" i="14"/>
  <c r="C714" i="14"/>
  <c r="C713" i="14"/>
  <c r="C712" i="14"/>
  <c r="C711" i="14"/>
  <c r="C710" i="14"/>
  <c r="C709" i="14"/>
  <c r="C708" i="14"/>
  <c r="C707" i="14"/>
  <c r="C706" i="14"/>
  <c r="C705" i="14"/>
  <c r="C704" i="14"/>
  <c r="C703" i="14"/>
  <c r="C702" i="14"/>
  <c r="C701" i="14"/>
  <c r="C700" i="14"/>
  <c r="C699" i="14"/>
  <c r="C698" i="14"/>
  <c r="C697" i="14"/>
  <c r="C696" i="14"/>
  <c r="C695" i="14"/>
  <c r="C694" i="14"/>
  <c r="C693" i="14"/>
  <c r="C692" i="14"/>
  <c r="C691" i="14"/>
  <c r="C690" i="14"/>
  <c r="C689" i="14"/>
  <c r="C688" i="14"/>
  <c r="C687" i="14"/>
  <c r="C686" i="14"/>
  <c r="C685" i="14"/>
  <c r="C684" i="14"/>
  <c r="C683" i="14"/>
  <c r="C682" i="14"/>
  <c r="C681" i="14"/>
  <c r="C680" i="14"/>
  <c r="C679" i="14"/>
  <c r="C678" i="14"/>
  <c r="C677" i="14"/>
  <c r="C676" i="14"/>
  <c r="C675" i="14"/>
  <c r="C674" i="14"/>
  <c r="C673" i="14"/>
  <c r="C672" i="14"/>
  <c r="C671" i="14"/>
  <c r="C670" i="14"/>
  <c r="C669" i="14"/>
  <c r="C668" i="14"/>
  <c r="C667" i="14"/>
  <c r="C666" i="14"/>
  <c r="C665" i="14"/>
  <c r="C664" i="14"/>
  <c r="C663" i="14"/>
  <c r="C662" i="14"/>
  <c r="C661" i="14"/>
  <c r="C660" i="14"/>
  <c r="C659" i="14"/>
  <c r="C658" i="14"/>
  <c r="C657" i="14"/>
  <c r="C656" i="14"/>
  <c r="C655" i="14"/>
  <c r="C654" i="14"/>
  <c r="C653" i="14"/>
  <c r="C652" i="14"/>
  <c r="C651" i="14"/>
  <c r="C650" i="14"/>
  <c r="C649" i="14"/>
  <c r="C648" i="14"/>
  <c r="C647" i="14"/>
  <c r="C646" i="14"/>
  <c r="C645" i="14"/>
  <c r="C644" i="14"/>
  <c r="C643" i="14"/>
  <c r="C642" i="14"/>
  <c r="C641" i="14"/>
  <c r="C640" i="14"/>
  <c r="C639" i="14"/>
  <c r="C638" i="14"/>
  <c r="C637" i="14"/>
  <c r="C636" i="14"/>
  <c r="C635" i="14"/>
  <c r="C634" i="14"/>
  <c r="C633" i="14"/>
  <c r="C632" i="14"/>
  <c r="C631" i="14"/>
  <c r="C630" i="14"/>
  <c r="C629" i="14"/>
  <c r="C628" i="14"/>
  <c r="C627" i="14"/>
  <c r="C626" i="14"/>
  <c r="C625" i="14"/>
  <c r="C624" i="14"/>
  <c r="C623" i="14"/>
  <c r="C622" i="14"/>
  <c r="C621" i="14"/>
  <c r="C620" i="14"/>
  <c r="C619" i="14"/>
  <c r="C618" i="14"/>
  <c r="C617" i="14"/>
  <c r="C616" i="14"/>
  <c r="C615" i="14"/>
  <c r="C614" i="14"/>
  <c r="C613" i="14"/>
  <c r="C612" i="14"/>
  <c r="C611" i="14"/>
  <c r="C610" i="14"/>
  <c r="C609" i="14"/>
  <c r="C608" i="14"/>
  <c r="C607" i="14"/>
  <c r="C606" i="14"/>
  <c r="C605" i="14"/>
  <c r="C604" i="14"/>
  <c r="C603" i="14"/>
  <c r="C602" i="14"/>
  <c r="C601" i="14"/>
  <c r="C600" i="14"/>
  <c r="C599" i="14"/>
  <c r="C598" i="14"/>
  <c r="C597" i="14"/>
  <c r="C596" i="14"/>
  <c r="C595" i="14"/>
  <c r="C594" i="14"/>
  <c r="C593" i="14"/>
  <c r="C592" i="14"/>
  <c r="C591" i="14"/>
  <c r="C590" i="14"/>
  <c r="C589" i="14"/>
  <c r="C588" i="14"/>
  <c r="C587" i="14"/>
  <c r="C586" i="14"/>
  <c r="C585" i="14"/>
  <c r="C584" i="14"/>
  <c r="C583" i="14"/>
  <c r="C582" i="14"/>
  <c r="C581" i="14"/>
  <c r="C580" i="14"/>
  <c r="C579" i="14"/>
  <c r="C578" i="14"/>
  <c r="C577" i="14"/>
  <c r="C576" i="14"/>
  <c r="C575" i="14"/>
  <c r="C574" i="14"/>
  <c r="C573" i="14"/>
  <c r="C572" i="14"/>
  <c r="C571" i="14"/>
  <c r="C570" i="14"/>
  <c r="C569" i="14"/>
  <c r="C568" i="14"/>
  <c r="C567" i="14"/>
  <c r="C566" i="14"/>
  <c r="C565" i="14"/>
  <c r="C564" i="14"/>
  <c r="C563" i="14"/>
  <c r="C562" i="14"/>
  <c r="C561" i="14"/>
  <c r="C560" i="14"/>
  <c r="C559" i="14"/>
  <c r="C558" i="14"/>
  <c r="C557" i="14"/>
  <c r="C556" i="14"/>
  <c r="C555" i="14"/>
  <c r="C554" i="14"/>
  <c r="C553" i="14"/>
  <c r="C552" i="14"/>
  <c r="C551" i="14"/>
  <c r="C550" i="14"/>
  <c r="C549" i="14"/>
  <c r="C548" i="14"/>
  <c r="C547" i="14"/>
  <c r="C546" i="14"/>
  <c r="C545" i="14"/>
  <c r="C544" i="14"/>
  <c r="C543" i="14"/>
  <c r="C542" i="14"/>
  <c r="C541" i="14"/>
  <c r="C540" i="14"/>
  <c r="C539" i="14"/>
  <c r="C538" i="14"/>
  <c r="C537" i="14"/>
  <c r="C536" i="14"/>
  <c r="C535" i="14"/>
  <c r="C534" i="14"/>
  <c r="C533" i="14"/>
  <c r="C532" i="14"/>
  <c r="C531" i="14"/>
  <c r="C530" i="14"/>
  <c r="C529" i="14"/>
  <c r="C528" i="14"/>
  <c r="C527" i="14"/>
  <c r="C526" i="14"/>
  <c r="C525" i="14"/>
  <c r="C524" i="14"/>
  <c r="C523" i="14"/>
  <c r="C522" i="14"/>
  <c r="C521" i="14"/>
  <c r="C520" i="14"/>
  <c r="C519" i="14"/>
  <c r="C518" i="14"/>
  <c r="C517" i="14"/>
  <c r="C516" i="14"/>
  <c r="C515" i="14"/>
  <c r="C514" i="14"/>
  <c r="C513" i="14"/>
  <c r="C512" i="14"/>
  <c r="C511" i="14"/>
  <c r="C510" i="14"/>
  <c r="C509" i="14"/>
  <c r="C508" i="14"/>
  <c r="C507" i="14"/>
  <c r="C506" i="14"/>
  <c r="C505" i="14"/>
  <c r="C504" i="14"/>
  <c r="C503" i="14"/>
  <c r="C502" i="14"/>
  <c r="C501" i="14"/>
  <c r="C500" i="14"/>
  <c r="C499" i="14"/>
  <c r="C498" i="14"/>
  <c r="C497" i="14"/>
  <c r="C496" i="14"/>
  <c r="C495" i="14"/>
  <c r="C494" i="14"/>
  <c r="C493" i="14"/>
  <c r="C492" i="14"/>
  <c r="C491" i="14"/>
  <c r="C490" i="14"/>
  <c r="C489" i="14"/>
  <c r="C488" i="14"/>
  <c r="C487" i="14"/>
  <c r="C486" i="14"/>
  <c r="C485" i="14"/>
  <c r="C484" i="14"/>
  <c r="C483" i="14"/>
  <c r="C482" i="14"/>
  <c r="C481" i="14"/>
  <c r="C480" i="14"/>
  <c r="C479" i="14"/>
  <c r="C478" i="14"/>
  <c r="C477" i="14"/>
  <c r="C476" i="14"/>
  <c r="C475" i="14"/>
  <c r="C474" i="14"/>
  <c r="C473" i="14"/>
  <c r="C472" i="14"/>
  <c r="C471" i="14"/>
  <c r="C470" i="14"/>
  <c r="C469" i="14"/>
  <c r="C468" i="14"/>
  <c r="C467" i="14"/>
  <c r="C466" i="14"/>
  <c r="C465" i="14"/>
  <c r="C464" i="14"/>
  <c r="C463" i="14"/>
  <c r="C462" i="14"/>
  <c r="C461" i="14"/>
  <c r="C460" i="14"/>
  <c r="C459" i="14"/>
  <c r="C458" i="14"/>
  <c r="C457" i="14"/>
  <c r="C456" i="14"/>
  <c r="C455" i="14"/>
  <c r="C454" i="14"/>
  <c r="C453" i="14"/>
  <c r="C452" i="14"/>
  <c r="C451" i="14"/>
  <c r="C450" i="14"/>
  <c r="C449" i="14"/>
  <c r="C448" i="14"/>
  <c r="C447" i="14"/>
  <c r="C446" i="14"/>
  <c r="C445" i="14"/>
  <c r="C444" i="14"/>
  <c r="C443" i="14"/>
  <c r="C442" i="14"/>
  <c r="C441" i="14"/>
  <c r="C440" i="14"/>
  <c r="C439" i="14"/>
  <c r="C438" i="14"/>
  <c r="C437" i="14"/>
  <c r="C436" i="14"/>
  <c r="C435" i="14"/>
  <c r="C434" i="14"/>
  <c r="C433" i="14"/>
  <c r="C432" i="14"/>
  <c r="C431" i="14"/>
  <c r="C430" i="14"/>
  <c r="C429" i="14"/>
  <c r="C428" i="14"/>
  <c r="C427" i="14"/>
  <c r="C426" i="14"/>
  <c r="C425" i="14"/>
  <c r="C424" i="14"/>
  <c r="C423" i="14"/>
  <c r="C422" i="14"/>
  <c r="C421" i="14"/>
  <c r="C420" i="14"/>
  <c r="C419" i="14"/>
  <c r="C418" i="14"/>
  <c r="C417" i="14"/>
  <c r="C416" i="14"/>
  <c r="C415" i="14"/>
  <c r="C414" i="14"/>
  <c r="C413" i="14"/>
  <c r="C412" i="14"/>
  <c r="C411" i="14"/>
  <c r="C410" i="14"/>
  <c r="C409" i="14"/>
  <c r="C408" i="14"/>
  <c r="C407" i="14"/>
  <c r="C406" i="14"/>
  <c r="C405" i="14"/>
  <c r="C404" i="14"/>
  <c r="C403" i="14"/>
  <c r="C402" i="14"/>
  <c r="C401" i="14"/>
  <c r="C400" i="14"/>
  <c r="C399" i="14"/>
  <c r="C398" i="14"/>
  <c r="C397" i="14"/>
  <c r="C396" i="14"/>
  <c r="C395" i="14"/>
  <c r="C394" i="14"/>
  <c r="C393" i="14"/>
  <c r="C392" i="14"/>
  <c r="C391" i="14"/>
  <c r="C390" i="14"/>
  <c r="C389" i="14"/>
  <c r="C388" i="14"/>
  <c r="C387" i="14"/>
  <c r="C386" i="14"/>
  <c r="C385" i="14"/>
  <c r="C384" i="14"/>
  <c r="C383" i="14"/>
  <c r="C382" i="14"/>
  <c r="C381" i="14"/>
  <c r="C380" i="14"/>
  <c r="C379" i="14"/>
  <c r="C378" i="14"/>
  <c r="C377" i="14"/>
  <c r="C376" i="14"/>
  <c r="C375" i="14"/>
  <c r="C374" i="14"/>
  <c r="C373" i="14"/>
  <c r="C372" i="14"/>
  <c r="C371" i="14"/>
  <c r="C370" i="14"/>
  <c r="C369" i="14"/>
  <c r="C368" i="14"/>
  <c r="C367" i="14"/>
  <c r="C366" i="14"/>
  <c r="C365" i="14"/>
  <c r="C364" i="14"/>
  <c r="C363" i="14"/>
  <c r="C362" i="14"/>
  <c r="C361" i="14"/>
  <c r="C360" i="14"/>
  <c r="C359" i="14"/>
  <c r="C358" i="14"/>
  <c r="C357" i="14"/>
  <c r="C356" i="14"/>
  <c r="C355" i="14"/>
  <c r="C354" i="14"/>
  <c r="C353" i="14"/>
  <c r="C352" i="14"/>
  <c r="C351" i="14"/>
  <c r="C350" i="14"/>
  <c r="C349" i="14"/>
  <c r="C348" i="14"/>
  <c r="C347" i="14"/>
  <c r="C346" i="14"/>
  <c r="C345" i="14"/>
  <c r="C344" i="14"/>
  <c r="C343" i="14"/>
  <c r="C342" i="14"/>
  <c r="C341" i="14"/>
  <c r="C340" i="14"/>
  <c r="C339" i="14"/>
  <c r="C338" i="14"/>
  <c r="C337" i="14"/>
  <c r="C336" i="14"/>
  <c r="C335" i="14"/>
  <c r="C334" i="14"/>
  <c r="C333" i="14"/>
  <c r="C332" i="14"/>
  <c r="C331" i="14"/>
  <c r="C330" i="14"/>
  <c r="C329" i="14"/>
  <c r="C328" i="14"/>
  <c r="C327" i="14"/>
  <c r="C326" i="14"/>
  <c r="C325" i="14"/>
  <c r="C324" i="14"/>
  <c r="C323" i="14"/>
  <c r="C322" i="14"/>
  <c r="C321" i="14"/>
  <c r="C320" i="14"/>
  <c r="C319" i="14"/>
  <c r="C318" i="14"/>
  <c r="C317" i="14"/>
  <c r="C316" i="14"/>
  <c r="C315" i="14"/>
  <c r="C314" i="14"/>
  <c r="C313" i="14"/>
  <c r="C312" i="14"/>
  <c r="C311" i="14"/>
  <c r="C310" i="14"/>
  <c r="C309" i="14"/>
  <c r="C308" i="14"/>
  <c r="C307" i="14"/>
  <c r="C306" i="14"/>
  <c r="C305" i="14"/>
  <c r="C304" i="14"/>
  <c r="C303" i="14"/>
  <c r="C302" i="14"/>
  <c r="C301" i="14"/>
  <c r="C300" i="14"/>
  <c r="C299" i="14"/>
  <c r="C298" i="14"/>
  <c r="C297" i="14"/>
  <c r="C296" i="14"/>
  <c r="C295" i="14"/>
  <c r="C294" i="14"/>
  <c r="C293" i="14"/>
  <c r="C292" i="14"/>
  <c r="C291" i="14"/>
  <c r="C290" i="14"/>
  <c r="C289" i="14"/>
  <c r="C288" i="14"/>
  <c r="C287" i="14"/>
  <c r="C286" i="14"/>
  <c r="C285" i="14"/>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9" i="14"/>
  <c r="C258" i="14"/>
  <c r="C257" i="14"/>
  <c r="C256" i="14"/>
  <c r="C255" i="14"/>
  <c r="C254" i="14"/>
  <c r="C253" i="14"/>
  <c r="C252" i="14"/>
  <c r="C251" i="14"/>
  <c r="C250" i="14"/>
  <c r="C249" i="14"/>
  <c r="C248" i="14"/>
  <c r="C247" i="14"/>
  <c r="C246" i="14"/>
  <c r="C245" i="14"/>
  <c r="C244" i="14"/>
  <c r="C243" i="14"/>
  <c r="C242" i="14"/>
  <c r="C241" i="14"/>
  <c r="C240" i="14"/>
  <c r="C239" i="14"/>
  <c r="C238" i="14"/>
  <c r="C237" i="14"/>
  <c r="C236" i="14"/>
  <c r="C235" i="14"/>
  <c r="C234" i="14"/>
  <c r="C233" i="14"/>
  <c r="C232" i="14"/>
  <c r="C231" i="14"/>
  <c r="C230" i="14"/>
  <c r="C229" i="14"/>
  <c r="C228" i="14"/>
  <c r="C227" i="14"/>
  <c r="C226" i="14"/>
  <c r="C225" i="14"/>
  <c r="C224" i="14"/>
  <c r="C223" i="14"/>
  <c r="C222" i="14"/>
  <c r="C221" i="14"/>
  <c r="C220" i="14"/>
  <c r="C219" i="14"/>
  <c r="C218" i="14"/>
  <c r="C217" i="14"/>
  <c r="C216" i="14"/>
  <c r="C215" i="14"/>
  <c r="C214" i="14"/>
  <c r="C213" i="14"/>
  <c r="C212" i="14"/>
  <c r="C211" i="14"/>
  <c r="C210" i="14"/>
  <c r="C209" i="14"/>
  <c r="C208" i="14"/>
  <c r="C207" i="14"/>
  <c r="C206" i="14"/>
  <c r="C205" i="14"/>
  <c r="C204" i="14"/>
  <c r="C203" i="14"/>
  <c r="C202" i="14"/>
  <c r="C201" i="14"/>
  <c r="C200" i="14"/>
  <c r="C199" i="14"/>
  <c r="C198" i="14"/>
  <c r="C197" i="14"/>
  <c r="C196" i="14"/>
  <c r="C195" i="14"/>
  <c r="C194" i="14"/>
  <c r="C193" i="14"/>
  <c r="C192" i="14"/>
  <c r="C191" i="14"/>
  <c r="C190" i="14"/>
  <c r="C189" i="14"/>
  <c r="C188" i="14"/>
  <c r="C187" i="14"/>
  <c r="C186" i="14"/>
  <c r="C185" i="14"/>
  <c r="C184" i="14"/>
  <c r="C183" i="14"/>
  <c r="C182" i="14"/>
  <c r="C181" i="14"/>
  <c r="C180" i="14"/>
  <c r="C179" i="14"/>
  <c r="C178" i="14"/>
  <c r="C177" i="14"/>
  <c r="C176" i="14"/>
  <c r="C175" i="14"/>
  <c r="C174" i="14"/>
  <c r="C173" i="14"/>
  <c r="C172" i="14"/>
  <c r="C171" i="14"/>
  <c r="C170" i="14"/>
  <c r="C169" i="14"/>
  <c r="C168"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C2" i="14"/>
  <c r="K5002" i="47" l="1"/>
  <c r="K5001" i="47"/>
  <c r="K5000" i="47"/>
  <c r="K4999" i="47"/>
  <c r="K4998" i="47"/>
  <c r="K4997" i="47"/>
  <c r="K4996" i="47"/>
  <c r="K4995" i="47"/>
  <c r="K4994" i="47"/>
  <c r="K4993" i="47"/>
  <c r="K4992" i="47"/>
  <c r="K4991" i="47"/>
  <c r="K4990" i="47"/>
  <c r="K4989" i="47"/>
  <c r="K4988" i="47"/>
  <c r="K4987" i="47"/>
  <c r="K4986" i="47"/>
  <c r="K4985" i="47"/>
  <c r="K4984" i="47"/>
  <c r="K4983" i="47"/>
  <c r="K4982" i="47"/>
  <c r="K4981" i="47"/>
  <c r="K4980" i="47"/>
  <c r="K4979" i="47"/>
  <c r="K4978" i="47"/>
  <c r="K4977" i="47"/>
  <c r="K4976" i="47"/>
  <c r="K4975" i="47"/>
  <c r="K4974" i="47"/>
  <c r="K4973" i="47"/>
  <c r="K4972" i="47"/>
  <c r="K4971" i="47"/>
  <c r="K4970" i="47"/>
  <c r="K4969" i="47"/>
  <c r="K4968" i="47"/>
  <c r="K4967" i="47"/>
  <c r="K4966" i="47"/>
  <c r="K4965" i="47"/>
  <c r="K4964" i="47"/>
  <c r="K4963" i="47"/>
  <c r="K4962" i="47"/>
  <c r="K4961" i="47"/>
  <c r="K4960" i="47"/>
  <c r="K4959" i="47"/>
  <c r="K4958" i="47"/>
  <c r="K4957" i="47"/>
  <c r="K4956" i="47"/>
  <c r="K4955" i="47"/>
  <c r="K4954" i="47"/>
  <c r="K4953" i="47"/>
  <c r="K4952" i="47"/>
  <c r="K4951" i="47"/>
  <c r="K4950" i="47"/>
  <c r="K4949" i="47"/>
  <c r="K4948" i="47"/>
  <c r="K4947" i="47"/>
  <c r="K4946" i="47"/>
  <c r="K4945" i="47"/>
  <c r="K4944" i="47"/>
  <c r="K4943" i="47"/>
  <c r="K4942" i="47"/>
  <c r="K4941" i="47"/>
  <c r="K4940" i="47"/>
  <c r="K4939" i="47"/>
  <c r="K4938" i="47"/>
  <c r="K4937" i="47"/>
  <c r="K4936" i="47"/>
  <c r="K4935" i="47"/>
  <c r="K4934" i="47"/>
  <c r="K4933" i="47"/>
  <c r="K4932" i="47"/>
  <c r="K4931" i="47"/>
  <c r="K4930" i="47"/>
  <c r="K4929" i="47"/>
  <c r="K4928" i="47"/>
  <c r="K4927" i="47"/>
  <c r="K4926" i="47"/>
  <c r="K4925" i="47"/>
  <c r="K4924" i="47"/>
  <c r="K4923" i="47"/>
  <c r="K4922" i="47"/>
  <c r="K4921" i="47"/>
  <c r="K4920" i="47"/>
  <c r="K4919" i="47"/>
  <c r="K4918" i="47"/>
  <c r="K4917" i="47"/>
  <c r="K4916" i="47"/>
  <c r="K4915" i="47"/>
  <c r="K4914" i="47"/>
  <c r="K4913" i="47"/>
  <c r="K4912" i="47"/>
  <c r="K4911" i="47"/>
  <c r="K4910" i="47"/>
  <c r="K4909" i="47"/>
  <c r="K4908" i="47"/>
  <c r="K4907" i="47"/>
  <c r="K4906" i="47"/>
  <c r="K4905" i="47"/>
  <c r="K4904" i="47"/>
  <c r="K4903" i="47"/>
  <c r="K4902" i="47"/>
  <c r="K4901" i="47"/>
  <c r="K4900" i="47"/>
  <c r="K4899" i="47"/>
  <c r="K4898" i="47"/>
  <c r="K4897" i="47"/>
  <c r="K4896" i="47"/>
  <c r="K4895" i="47"/>
  <c r="K4894" i="47"/>
  <c r="K4893" i="47"/>
  <c r="K4892" i="47"/>
  <c r="K4891" i="47"/>
  <c r="K4890" i="47"/>
  <c r="K4889" i="47"/>
  <c r="K4888" i="47"/>
  <c r="K4887" i="47"/>
  <c r="K4886" i="47"/>
  <c r="K4885" i="47"/>
  <c r="K4884" i="47"/>
  <c r="K4883" i="47"/>
  <c r="K4882" i="47"/>
  <c r="K4881" i="47"/>
  <c r="K4880" i="47"/>
  <c r="K4879" i="47"/>
  <c r="K4878" i="47"/>
  <c r="K4877" i="47"/>
  <c r="K4876" i="47"/>
  <c r="K4875" i="47"/>
  <c r="K4874" i="47"/>
  <c r="K4873" i="47"/>
  <c r="K4872" i="47"/>
  <c r="K4871" i="47"/>
  <c r="K4870" i="47"/>
  <c r="K4869" i="47"/>
  <c r="K4868" i="47"/>
  <c r="K4867" i="47"/>
  <c r="K4866" i="47"/>
  <c r="K4865" i="47"/>
  <c r="K4864" i="47"/>
  <c r="K4863" i="47"/>
  <c r="K4862" i="47"/>
  <c r="K4861" i="47"/>
  <c r="K4860" i="47"/>
  <c r="K4859" i="47"/>
  <c r="K4858" i="47"/>
  <c r="K4857" i="47"/>
  <c r="K4856" i="47"/>
  <c r="K4855" i="47"/>
  <c r="K4854" i="47"/>
  <c r="K4853" i="47"/>
  <c r="K4852" i="47"/>
  <c r="K4851" i="47"/>
  <c r="K4850" i="47"/>
  <c r="K4849" i="47"/>
  <c r="K4848" i="47"/>
  <c r="K4847" i="47"/>
  <c r="K4846" i="47"/>
  <c r="K4845" i="47"/>
  <c r="K4844" i="47"/>
  <c r="K4843" i="47"/>
  <c r="K4842" i="47"/>
  <c r="K4841" i="47"/>
  <c r="K4840" i="47"/>
  <c r="K4839" i="47"/>
  <c r="K4838" i="47"/>
  <c r="K4837" i="47"/>
  <c r="K4836" i="47"/>
  <c r="K4835" i="47"/>
  <c r="K4834" i="47"/>
  <c r="K4833" i="47"/>
  <c r="K4832" i="47"/>
  <c r="K4831" i="47"/>
  <c r="K4830" i="47"/>
  <c r="K4829" i="47"/>
  <c r="K4828" i="47"/>
  <c r="K4827" i="47"/>
  <c r="K4826" i="47"/>
  <c r="K4825" i="47"/>
  <c r="K4824" i="47"/>
  <c r="K4823" i="47"/>
  <c r="K4822" i="47"/>
  <c r="K4821" i="47"/>
  <c r="K4820" i="47"/>
  <c r="K4819" i="47"/>
  <c r="K4818" i="47"/>
  <c r="K4817" i="47"/>
  <c r="K4816" i="47"/>
  <c r="K4815" i="47"/>
  <c r="K4814" i="47"/>
  <c r="K4813" i="47"/>
  <c r="K4812" i="47"/>
  <c r="K4811" i="47"/>
  <c r="K4810" i="47"/>
  <c r="K4809" i="47"/>
  <c r="K4808" i="47"/>
  <c r="K4807" i="47"/>
  <c r="K4806" i="47"/>
  <c r="K4805" i="47"/>
  <c r="K4804" i="47"/>
  <c r="K4803" i="47"/>
  <c r="K4802" i="47"/>
  <c r="K4801" i="47"/>
  <c r="K4800" i="47"/>
  <c r="K4799" i="47"/>
  <c r="K4798" i="47"/>
  <c r="K4797" i="47"/>
  <c r="K4796" i="47"/>
  <c r="K4795" i="47"/>
  <c r="K4794" i="47"/>
  <c r="K4793" i="47"/>
  <c r="K4792" i="47"/>
  <c r="K4791" i="47"/>
  <c r="K4790" i="47"/>
  <c r="K4789" i="47"/>
  <c r="K4788" i="47"/>
  <c r="K4787" i="47"/>
  <c r="K4786" i="47"/>
  <c r="K4785" i="47"/>
  <c r="K4784" i="47"/>
  <c r="K4783" i="47"/>
  <c r="K4782" i="47"/>
  <c r="K4781" i="47"/>
  <c r="K4780" i="47"/>
  <c r="K4779" i="47"/>
  <c r="K4778" i="47"/>
  <c r="K4777" i="47"/>
  <c r="K4776" i="47"/>
  <c r="K4775" i="47"/>
  <c r="K4774" i="47"/>
  <c r="K4773" i="47"/>
  <c r="K4772" i="47"/>
  <c r="K4771" i="47"/>
  <c r="K4770" i="47"/>
  <c r="K4769" i="47"/>
  <c r="K4768" i="47"/>
  <c r="K4767" i="47"/>
  <c r="K4766" i="47"/>
  <c r="K4765" i="47"/>
  <c r="K4764" i="47"/>
  <c r="K4763" i="47"/>
  <c r="K4762" i="47"/>
  <c r="K4761" i="47"/>
  <c r="K4760" i="47"/>
  <c r="K4759" i="47"/>
  <c r="K4758" i="47"/>
  <c r="K4757" i="47"/>
  <c r="K4756" i="47"/>
  <c r="K4755" i="47"/>
  <c r="K4754" i="47"/>
  <c r="K4753" i="47"/>
  <c r="K4752" i="47"/>
  <c r="K4751" i="47"/>
  <c r="K4750" i="47"/>
  <c r="K4749" i="47"/>
  <c r="K4748" i="47"/>
  <c r="K4747" i="47"/>
  <c r="K4746" i="47"/>
  <c r="K4745" i="47"/>
  <c r="K4744" i="47"/>
  <c r="K4743" i="47"/>
  <c r="K4742" i="47"/>
  <c r="K4741" i="47"/>
  <c r="K4740" i="47"/>
  <c r="K4739" i="47"/>
  <c r="K4738" i="47"/>
  <c r="K4737" i="47"/>
  <c r="K4736" i="47"/>
  <c r="K4735" i="47"/>
  <c r="K4734" i="47"/>
  <c r="K4733" i="47"/>
  <c r="K4732" i="47"/>
  <c r="K4731" i="47"/>
  <c r="K4730" i="47"/>
  <c r="K4729" i="47"/>
  <c r="K4728" i="47"/>
  <c r="K4727" i="47"/>
  <c r="K4726" i="47"/>
  <c r="K4725" i="47"/>
  <c r="K4724" i="47"/>
  <c r="K4723" i="47"/>
  <c r="K4722" i="47"/>
  <c r="K4721" i="47"/>
  <c r="K4720" i="47"/>
  <c r="K4719" i="47"/>
  <c r="K4718" i="47"/>
  <c r="K4717" i="47"/>
  <c r="K4716" i="47"/>
  <c r="K4715" i="47"/>
  <c r="K4714" i="47"/>
  <c r="K4713" i="47"/>
  <c r="K4712" i="47"/>
  <c r="K4711" i="47"/>
  <c r="K4710" i="47"/>
  <c r="K4709" i="47"/>
  <c r="K4708" i="47"/>
  <c r="K4707" i="47"/>
  <c r="K4706" i="47"/>
  <c r="K4705" i="47"/>
  <c r="K4704" i="47"/>
  <c r="K4703" i="47"/>
  <c r="K4702" i="47"/>
  <c r="K4701" i="47"/>
  <c r="K4700" i="47"/>
  <c r="K4699" i="47"/>
  <c r="K4698" i="47"/>
  <c r="K4697" i="47"/>
  <c r="K4696" i="47"/>
  <c r="K4695" i="47"/>
  <c r="K4694" i="47"/>
  <c r="K4693" i="47"/>
  <c r="K4692" i="47"/>
  <c r="K4691" i="47"/>
  <c r="K4690" i="47"/>
  <c r="K4689" i="47"/>
  <c r="K4688" i="47"/>
  <c r="K4687" i="47"/>
  <c r="K4686" i="47"/>
  <c r="K4685" i="47"/>
  <c r="K4684" i="47"/>
  <c r="K4683" i="47"/>
  <c r="K4682" i="47"/>
  <c r="K4681" i="47"/>
  <c r="K4680" i="47"/>
  <c r="K4679" i="47"/>
  <c r="K4678" i="47"/>
  <c r="K4677" i="47"/>
  <c r="K4676" i="47"/>
  <c r="K4675" i="47"/>
  <c r="K4674" i="47"/>
  <c r="K4673" i="47"/>
  <c r="K4672" i="47"/>
  <c r="K4671" i="47"/>
  <c r="K4670" i="47"/>
  <c r="K4669" i="47"/>
  <c r="K4668" i="47"/>
  <c r="K4667" i="47"/>
  <c r="K4666" i="47"/>
  <c r="K4665" i="47"/>
  <c r="K4664" i="47"/>
  <c r="K4663" i="47"/>
  <c r="K4662" i="47"/>
  <c r="K4661" i="47"/>
  <c r="K4660" i="47"/>
  <c r="K4659" i="47"/>
  <c r="K4658" i="47"/>
  <c r="K4657" i="47"/>
  <c r="K4656" i="47"/>
  <c r="K4655" i="47"/>
  <c r="K4654" i="47"/>
  <c r="K4653" i="47"/>
  <c r="K4652" i="47"/>
  <c r="K4651" i="47"/>
  <c r="K4650" i="47"/>
  <c r="K4649" i="47"/>
  <c r="K4648" i="47"/>
  <c r="K4647" i="47"/>
  <c r="K4646" i="47"/>
  <c r="K4645" i="47"/>
  <c r="K4644" i="47"/>
  <c r="K4643" i="47"/>
  <c r="K4642" i="47"/>
  <c r="K4641" i="47"/>
  <c r="K4640" i="47"/>
  <c r="K4639" i="47"/>
  <c r="K4638" i="47"/>
  <c r="K4637" i="47"/>
  <c r="K4636" i="47"/>
  <c r="K4635" i="47"/>
  <c r="K4634" i="47"/>
  <c r="K4633" i="47"/>
  <c r="K4632" i="47"/>
  <c r="K4631" i="47"/>
  <c r="K4630" i="47"/>
  <c r="K4629" i="47"/>
  <c r="K4628" i="47"/>
  <c r="K4627" i="47"/>
  <c r="K4626" i="47"/>
  <c r="K4625" i="47"/>
  <c r="K4624" i="47"/>
  <c r="K4623" i="47"/>
  <c r="K4622" i="47"/>
  <c r="K4621" i="47"/>
  <c r="K4620" i="47"/>
  <c r="K4619" i="47"/>
  <c r="K4618" i="47"/>
  <c r="K4617" i="47"/>
  <c r="K4616" i="47"/>
  <c r="K4615" i="47"/>
  <c r="K4614" i="47"/>
  <c r="K4613" i="47"/>
  <c r="K4612" i="47"/>
  <c r="K4611" i="47"/>
  <c r="K4610" i="47"/>
  <c r="K4609" i="47"/>
  <c r="K4608" i="47"/>
  <c r="K4607" i="47"/>
  <c r="K4606" i="47"/>
  <c r="K4605" i="47"/>
  <c r="K4604" i="47"/>
  <c r="K4603" i="47"/>
  <c r="K4602" i="47"/>
  <c r="K4601" i="47"/>
  <c r="K4600" i="47"/>
  <c r="K4599" i="47"/>
  <c r="K4598" i="47"/>
  <c r="K4597" i="47"/>
  <c r="K4596" i="47"/>
  <c r="K4595" i="47"/>
  <c r="K4594" i="47"/>
  <c r="K4593" i="47"/>
  <c r="K4592" i="47"/>
  <c r="K4591" i="47"/>
  <c r="K4590" i="47"/>
  <c r="K4589" i="47"/>
  <c r="K4588" i="47"/>
  <c r="K4587" i="47"/>
  <c r="K4586" i="47"/>
  <c r="K4585" i="47"/>
  <c r="K4584" i="47"/>
  <c r="K4583" i="47"/>
  <c r="K4582" i="47"/>
  <c r="K4581" i="47"/>
  <c r="K4580" i="47"/>
  <c r="K4579" i="47"/>
  <c r="K4578" i="47"/>
  <c r="K4577" i="47"/>
  <c r="K4576" i="47"/>
  <c r="K4575" i="47"/>
  <c r="K4574" i="47"/>
  <c r="K4573" i="47"/>
  <c r="K4572" i="47"/>
  <c r="K4571" i="47"/>
  <c r="K4570" i="47"/>
  <c r="K4569" i="47"/>
  <c r="K4568" i="47"/>
  <c r="K4567" i="47"/>
  <c r="K4566" i="47"/>
  <c r="K4565" i="47"/>
  <c r="K4564" i="47"/>
  <c r="K4563" i="47"/>
  <c r="K4562" i="47"/>
  <c r="K4561" i="47"/>
  <c r="K4560" i="47"/>
  <c r="K4559" i="47"/>
  <c r="K4558" i="47"/>
  <c r="K4557" i="47"/>
  <c r="K4556" i="47"/>
  <c r="K4555" i="47"/>
  <c r="K4554" i="47"/>
  <c r="K4553" i="47"/>
  <c r="K4552" i="47"/>
  <c r="K4551" i="47"/>
  <c r="K4550" i="47"/>
  <c r="K4549" i="47"/>
  <c r="K4548" i="47"/>
  <c r="K4547" i="47"/>
  <c r="K4546" i="47"/>
  <c r="K4545" i="47"/>
  <c r="K4544" i="47"/>
  <c r="K4543" i="47"/>
  <c r="K4542" i="47"/>
  <c r="K4541" i="47"/>
  <c r="K4540" i="47"/>
  <c r="K4539" i="47"/>
  <c r="K4538" i="47"/>
  <c r="K4537" i="47"/>
  <c r="K4536" i="47"/>
  <c r="K4535" i="47"/>
  <c r="K4534" i="47"/>
  <c r="K4533" i="47"/>
  <c r="K4532" i="47"/>
  <c r="K4531" i="47"/>
  <c r="K4530" i="47"/>
  <c r="K4529" i="47"/>
  <c r="K4528" i="47"/>
  <c r="K4527" i="47"/>
  <c r="K4526" i="47"/>
  <c r="K4525" i="47"/>
  <c r="K4524" i="47"/>
  <c r="K4523" i="47"/>
  <c r="K4522" i="47"/>
  <c r="K4521" i="47"/>
  <c r="K4520" i="47"/>
  <c r="K4519" i="47"/>
  <c r="K4518" i="47"/>
  <c r="K4517" i="47"/>
  <c r="K4516" i="47"/>
  <c r="K4515" i="47"/>
  <c r="K4514" i="47"/>
  <c r="K4513" i="47"/>
  <c r="K4512" i="47"/>
  <c r="K4511" i="47"/>
  <c r="K4510" i="47"/>
  <c r="K4509" i="47"/>
  <c r="K4508" i="47"/>
  <c r="K4507" i="47"/>
  <c r="K4506" i="47"/>
  <c r="K4505" i="47"/>
  <c r="K4504" i="47"/>
  <c r="K4503" i="47"/>
  <c r="K4502" i="47"/>
  <c r="K4501" i="47"/>
  <c r="K4500" i="47"/>
  <c r="K4499" i="47"/>
  <c r="K4498" i="47"/>
  <c r="K4497" i="47"/>
  <c r="K4496" i="47"/>
  <c r="K4495" i="47"/>
  <c r="K4494" i="47"/>
  <c r="K4493" i="47"/>
  <c r="K4492" i="47"/>
  <c r="K4491" i="47"/>
  <c r="K4490" i="47"/>
  <c r="K4489" i="47"/>
  <c r="K4488" i="47"/>
  <c r="K4487" i="47"/>
  <c r="K4486" i="47"/>
  <c r="K4485" i="47"/>
  <c r="K4484" i="47"/>
  <c r="K4483" i="47"/>
  <c r="K4482" i="47"/>
  <c r="K4481" i="47"/>
  <c r="K4480" i="47"/>
  <c r="K4479" i="47"/>
  <c r="K4478" i="47"/>
  <c r="K4477" i="47"/>
  <c r="K4476" i="47"/>
  <c r="K4475" i="47"/>
  <c r="K4474" i="47"/>
  <c r="K4473" i="47"/>
  <c r="K4472" i="47"/>
  <c r="K4471" i="47"/>
  <c r="K4470" i="47"/>
  <c r="K4469" i="47"/>
  <c r="K4468" i="47"/>
  <c r="K4467" i="47"/>
  <c r="K4466" i="47"/>
  <c r="K4465" i="47"/>
  <c r="K4464" i="47"/>
  <c r="K4463" i="47"/>
  <c r="K4462" i="47"/>
  <c r="K4461" i="47"/>
  <c r="K4460" i="47"/>
  <c r="K4459" i="47"/>
  <c r="K4458" i="47"/>
  <c r="K4457" i="47"/>
  <c r="K4456" i="47"/>
  <c r="K4455" i="47"/>
  <c r="K4454" i="47"/>
  <c r="K4453" i="47"/>
  <c r="K4452" i="47"/>
  <c r="K4451" i="47"/>
  <c r="K4450" i="47"/>
  <c r="K4449" i="47"/>
  <c r="K4448" i="47"/>
  <c r="K4447" i="47"/>
  <c r="K4446" i="47"/>
  <c r="K4445" i="47"/>
  <c r="K4444" i="47"/>
  <c r="K4443" i="47"/>
  <c r="K4442" i="47"/>
  <c r="K4441" i="47"/>
  <c r="K4440" i="47"/>
  <c r="K4439" i="47"/>
  <c r="K4438" i="47"/>
  <c r="K4437" i="47"/>
  <c r="K4436" i="47"/>
  <c r="K4435" i="47"/>
  <c r="K4434" i="47"/>
  <c r="K4433" i="47"/>
  <c r="K4432" i="47"/>
  <c r="K4431" i="47"/>
  <c r="K4430" i="47"/>
  <c r="K4429" i="47"/>
  <c r="K4428" i="47"/>
  <c r="K4427" i="47"/>
  <c r="K4426" i="47"/>
  <c r="K4425" i="47"/>
  <c r="K4424" i="47"/>
  <c r="K4423" i="47"/>
  <c r="K4422" i="47"/>
  <c r="K4421" i="47"/>
  <c r="K4420" i="47"/>
  <c r="K4419" i="47"/>
  <c r="K4418" i="47"/>
  <c r="K4417" i="47"/>
  <c r="K4416" i="47"/>
  <c r="K4415" i="47"/>
  <c r="K4414" i="47"/>
  <c r="K4413" i="47"/>
  <c r="K4412" i="47"/>
  <c r="K4411" i="47"/>
  <c r="K4410" i="47"/>
  <c r="K4409" i="47"/>
  <c r="K4408" i="47"/>
  <c r="K4407" i="47"/>
  <c r="K4406" i="47"/>
  <c r="K4405" i="47"/>
  <c r="K4404" i="47"/>
  <c r="K4403" i="47"/>
  <c r="K4402" i="47"/>
  <c r="K4401" i="47"/>
  <c r="K4400" i="47"/>
  <c r="K4399" i="47"/>
  <c r="K4398" i="47"/>
  <c r="K4397" i="47"/>
  <c r="K4396" i="47"/>
  <c r="K4395" i="47"/>
  <c r="K4394" i="47"/>
  <c r="K4393" i="47"/>
  <c r="K4392" i="47"/>
  <c r="K4391" i="47"/>
  <c r="K4390" i="47"/>
  <c r="K4389" i="47"/>
  <c r="K4388" i="47"/>
  <c r="K4387" i="47"/>
  <c r="K4386" i="47"/>
  <c r="K4385" i="47"/>
  <c r="K4384" i="47"/>
  <c r="K4383" i="47"/>
  <c r="K4382" i="47"/>
  <c r="K4381" i="47"/>
  <c r="K4380" i="47"/>
  <c r="K4379" i="47"/>
  <c r="K4378" i="47"/>
  <c r="K4377" i="47"/>
  <c r="K4376" i="47"/>
  <c r="K4375" i="47"/>
  <c r="K4374" i="47"/>
  <c r="K4373" i="47"/>
  <c r="K4372" i="47"/>
  <c r="K4371" i="47"/>
  <c r="K4370" i="47"/>
  <c r="K4369" i="47"/>
  <c r="K4368" i="47"/>
  <c r="K4367" i="47"/>
  <c r="K4366" i="47"/>
  <c r="K4365" i="47"/>
  <c r="K4364" i="47"/>
  <c r="K4363" i="47"/>
  <c r="K4362" i="47"/>
  <c r="K4361" i="47"/>
  <c r="K4360" i="47"/>
  <c r="K4359" i="47"/>
  <c r="K4358" i="47"/>
  <c r="K4357" i="47"/>
  <c r="K4356" i="47"/>
  <c r="K4355" i="47"/>
  <c r="K4354" i="47"/>
  <c r="K4353" i="47"/>
  <c r="K4352" i="47"/>
  <c r="K4351" i="47"/>
  <c r="K4350" i="47"/>
  <c r="K4349" i="47"/>
  <c r="K4348" i="47"/>
  <c r="K4347" i="47"/>
  <c r="K4346" i="47"/>
  <c r="K4345" i="47"/>
  <c r="K4344" i="47"/>
  <c r="K4343" i="47"/>
  <c r="K4342" i="47"/>
  <c r="K4341" i="47"/>
  <c r="K4340" i="47"/>
  <c r="K4339" i="47"/>
  <c r="K4338" i="47"/>
  <c r="K4337" i="47"/>
  <c r="K4336" i="47"/>
  <c r="K4335" i="47"/>
  <c r="K4334" i="47"/>
  <c r="K4333" i="47"/>
  <c r="K4332" i="47"/>
  <c r="K4331" i="47"/>
  <c r="K4330" i="47"/>
  <c r="K4329" i="47"/>
  <c r="K4328" i="47"/>
  <c r="K4327" i="47"/>
  <c r="K4326" i="47"/>
  <c r="K4325" i="47"/>
  <c r="K4324" i="47"/>
  <c r="K4323" i="47"/>
  <c r="K4322" i="47"/>
  <c r="K4321" i="47"/>
  <c r="K4320" i="47"/>
  <c r="K4319" i="47"/>
  <c r="K4318" i="47"/>
  <c r="K4317" i="47"/>
  <c r="K4316" i="47"/>
  <c r="K4315" i="47"/>
  <c r="K4314" i="47"/>
  <c r="K4313" i="47"/>
  <c r="K4312" i="47"/>
  <c r="K4311" i="47"/>
  <c r="K4310" i="47"/>
  <c r="K4309" i="47"/>
  <c r="K4308" i="47"/>
  <c r="K4307" i="47"/>
  <c r="K4306" i="47"/>
  <c r="K4305" i="47"/>
  <c r="K4304" i="47"/>
  <c r="K4303" i="47"/>
  <c r="K4302" i="47"/>
  <c r="K4301" i="47"/>
  <c r="K4300" i="47"/>
  <c r="K4299" i="47"/>
  <c r="K4298" i="47"/>
  <c r="K4297" i="47"/>
  <c r="K4296" i="47"/>
  <c r="K4295" i="47"/>
  <c r="K4294" i="47"/>
  <c r="K4293" i="47"/>
  <c r="K4292" i="47"/>
  <c r="K4291" i="47"/>
  <c r="K4290" i="47"/>
  <c r="K4289" i="47"/>
  <c r="K4288" i="47"/>
  <c r="K4287" i="47"/>
  <c r="K4286" i="47"/>
  <c r="K4285" i="47"/>
  <c r="K4284" i="47"/>
  <c r="K4283" i="47"/>
  <c r="K4282" i="47"/>
  <c r="K4281" i="47"/>
  <c r="K4280" i="47"/>
  <c r="K4279" i="47"/>
  <c r="K4278" i="47"/>
  <c r="K4277" i="47"/>
  <c r="K4276" i="47"/>
  <c r="K4275" i="47"/>
  <c r="K4274" i="47"/>
  <c r="K4273" i="47"/>
  <c r="K4272" i="47"/>
  <c r="K4271" i="47"/>
  <c r="K4270" i="47"/>
  <c r="K4269" i="47"/>
  <c r="K4268" i="47"/>
  <c r="K4267" i="47"/>
  <c r="K4266" i="47"/>
  <c r="K4265" i="47"/>
  <c r="K4264" i="47"/>
  <c r="K4263" i="47"/>
  <c r="K4262" i="47"/>
  <c r="K4261" i="47"/>
  <c r="K4260" i="47"/>
  <c r="K4259" i="47"/>
  <c r="K4258" i="47"/>
  <c r="K4257" i="47"/>
  <c r="K4256" i="47"/>
  <c r="K4255" i="47"/>
  <c r="K4254" i="47"/>
  <c r="K4253" i="47"/>
  <c r="K4252" i="47"/>
  <c r="K4251" i="47"/>
  <c r="K4250" i="47"/>
  <c r="K4249" i="47"/>
  <c r="K4248" i="47"/>
  <c r="K4247" i="47"/>
  <c r="K4246" i="47"/>
  <c r="K4245" i="47"/>
  <c r="K4244" i="47"/>
  <c r="K4243" i="47"/>
  <c r="K4242" i="47"/>
  <c r="K4241" i="47"/>
  <c r="K4240" i="47"/>
  <c r="K4239" i="47"/>
  <c r="K4238" i="47"/>
  <c r="K4237" i="47"/>
  <c r="K4236" i="47"/>
  <c r="K4235" i="47"/>
  <c r="K4234" i="47"/>
  <c r="K4233" i="47"/>
  <c r="K4232" i="47"/>
  <c r="K4231" i="47"/>
  <c r="K4230" i="47"/>
  <c r="K4229" i="47"/>
  <c r="K4228" i="47"/>
  <c r="K4227" i="47"/>
  <c r="K4226" i="47"/>
  <c r="K4225" i="47"/>
  <c r="K4224" i="47"/>
  <c r="K4223" i="47"/>
  <c r="K4222" i="47"/>
  <c r="K4221" i="47"/>
  <c r="K4220" i="47"/>
  <c r="K4219" i="47"/>
  <c r="K4218" i="47"/>
  <c r="K4217" i="47"/>
  <c r="K4216" i="47"/>
  <c r="K4215" i="47"/>
  <c r="K4214" i="47"/>
  <c r="K4213" i="47"/>
  <c r="K4212" i="47"/>
  <c r="K4211" i="47"/>
  <c r="K4210" i="47"/>
  <c r="K4209" i="47"/>
  <c r="K4208" i="47"/>
  <c r="K4207" i="47"/>
  <c r="K4206" i="47"/>
  <c r="K4205" i="47"/>
  <c r="K4204" i="47"/>
  <c r="K4203" i="47"/>
  <c r="K4202" i="47"/>
  <c r="K4201" i="47"/>
  <c r="K4200" i="47"/>
  <c r="K4199" i="47"/>
  <c r="K4198" i="47"/>
  <c r="K4197" i="47"/>
  <c r="K4196" i="47"/>
  <c r="K4195" i="47"/>
  <c r="K4194" i="47"/>
  <c r="K4193" i="47"/>
  <c r="K4192" i="47"/>
  <c r="K4191" i="47"/>
  <c r="K4190" i="47"/>
  <c r="K4189" i="47"/>
  <c r="K4188" i="47"/>
  <c r="K4187" i="47"/>
  <c r="K4186" i="47"/>
  <c r="K4185" i="47"/>
  <c r="K4184" i="47"/>
  <c r="K4183" i="47"/>
  <c r="K4182" i="47"/>
  <c r="K4181" i="47"/>
  <c r="K4180" i="47"/>
  <c r="K4179" i="47"/>
  <c r="K4178" i="47"/>
  <c r="K4177" i="47"/>
  <c r="K4176" i="47"/>
  <c r="K4175" i="47"/>
  <c r="K4174" i="47"/>
  <c r="K4173" i="47"/>
  <c r="K4172" i="47"/>
  <c r="K4171" i="47"/>
  <c r="K4170" i="47"/>
  <c r="K4169" i="47"/>
  <c r="K4168" i="47"/>
  <c r="K4167" i="47"/>
  <c r="K4166" i="47"/>
  <c r="K4165" i="47"/>
  <c r="K4164" i="47"/>
  <c r="K4163" i="47"/>
  <c r="K4162" i="47"/>
  <c r="K4161" i="47"/>
  <c r="K4160" i="47"/>
  <c r="K4159" i="47"/>
  <c r="K4158" i="47"/>
  <c r="K4157" i="47"/>
  <c r="K4156" i="47"/>
  <c r="K4155" i="47"/>
  <c r="K4154" i="47"/>
  <c r="K4153" i="47"/>
  <c r="K4152" i="47"/>
  <c r="K4151" i="47"/>
  <c r="K4150" i="47"/>
  <c r="K4149" i="47"/>
  <c r="K4148" i="47"/>
  <c r="K4147" i="47"/>
  <c r="K4146" i="47"/>
  <c r="K4145" i="47"/>
  <c r="K4144" i="47"/>
  <c r="K4143" i="47"/>
  <c r="K4142" i="47"/>
  <c r="K4141" i="47"/>
  <c r="K4140" i="47"/>
  <c r="K4139" i="47"/>
  <c r="K4138" i="47"/>
  <c r="K4137" i="47"/>
  <c r="K4136" i="47"/>
  <c r="K4135" i="47"/>
  <c r="K4134" i="47"/>
  <c r="K4133" i="47"/>
  <c r="K4132" i="47"/>
  <c r="K4131" i="47"/>
  <c r="K4130" i="47"/>
  <c r="K4129" i="47"/>
  <c r="K4128" i="47"/>
  <c r="K4127" i="47"/>
  <c r="K4126" i="47"/>
  <c r="K4125" i="47"/>
  <c r="K4124" i="47"/>
  <c r="K4123" i="47"/>
  <c r="K4122" i="47"/>
  <c r="K4121" i="47"/>
  <c r="K4120" i="47"/>
  <c r="K4119" i="47"/>
  <c r="K4118" i="47"/>
  <c r="K4117" i="47"/>
  <c r="K4116" i="47"/>
  <c r="K4115" i="47"/>
  <c r="K4114" i="47"/>
  <c r="K4113" i="47"/>
  <c r="K4112" i="47"/>
  <c r="K4111" i="47"/>
  <c r="K4110" i="47"/>
  <c r="K4109" i="47"/>
  <c r="K4108" i="47"/>
  <c r="K4107" i="47"/>
  <c r="K4106" i="47"/>
  <c r="K4105" i="47"/>
  <c r="K4104" i="47"/>
  <c r="K4103" i="47"/>
  <c r="K4102" i="47"/>
  <c r="K4101" i="47"/>
  <c r="K4100" i="47"/>
  <c r="K4099" i="47"/>
  <c r="K4098" i="47"/>
  <c r="K4097" i="47"/>
  <c r="K4096" i="47"/>
  <c r="K4095" i="47"/>
  <c r="K4094" i="47"/>
  <c r="K4093" i="47"/>
  <c r="K4092" i="47"/>
  <c r="K4091" i="47"/>
  <c r="K4090" i="47"/>
  <c r="K4089" i="47"/>
  <c r="K4088" i="47"/>
  <c r="K4087" i="47"/>
  <c r="K4086" i="47"/>
  <c r="K4085" i="47"/>
  <c r="K4084" i="47"/>
  <c r="K4083" i="47"/>
  <c r="K4082" i="47"/>
  <c r="K4081" i="47"/>
  <c r="K4080" i="47"/>
  <c r="K4079" i="47"/>
  <c r="K4078" i="47"/>
  <c r="K4077" i="47"/>
  <c r="K4076" i="47"/>
  <c r="K4075" i="47"/>
  <c r="K4074" i="47"/>
  <c r="K4073" i="47"/>
  <c r="K4072" i="47"/>
  <c r="K4071" i="47"/>
  <c r="K4070" i="47"/>
  <c r="K4069" i="47"/>
  <c r="K4068" i="47"/>
  <c r="K4067" i="47"/>
  <c r="K4066" i="47"/>
  <c r="K4065" i="47"/>
  <c r="K4064" i="47"/>
  <c r="K4063" i="47"/>
  <c r="K4062" i="47"/>
  <c r="K4061" i="47"/>
  <c r="K4060" i="47"/>
  <c r="K4059" i="47"/>
  <c r="K4058" i="47"/>
  <c r="K4057" i="47"/>
  <c r="K4056" i="47"/>
  <c r="K4055" i="47"/>
  <c r="K4054" i="47"/>
  <c r="K4053" i="47"/>
  <c r="K4052" i="47"/>
  <c r="K4051" i="47"/>
  <c r="K4050" i="47"/>
  <c r="K4049" i="47"/>
  <c r="K4048" i="47"/>
  <c r="K4047" i="47"/>
  <c r="K4046" i="47"/>
  <c r="K4045" i="47"/>
  <c r="K4044" i="47"/>
  <c r="K4043" i="47"/>
  <c r="K4042" i="47"/>
  <c r="K4041" i="47"/>
  <c r="K4040" i="47"/>
  <c r="K4039" i="47"/>
  <c r="K4038" i="47"/>
  <c r="K4037" i="47"/>
  <c r="K4036" i="47"/>
  <c r="K4035" i="47"/>
  <c r="K4034" i="47"/>
  <c r="K4033" i="47"/>
  <c r="K4032" i="47"/>
  <c r="K4031" i="47"/>
  <c r="K4030" i="47"/>
  <c r="K4029" i="47"/>
  <c r="K4028" i="47"/>
  <c r="K4027" i="47"/>
  <c r="K4026" i="47"/>
  <c r="K4025" i="47"/>
  <c r="K4024" i="47"/>
  <c r="K4023" i="47"/>
  <c r="K4022" i="47"/>
  <c r="K4021" i="47"/>
  <c r="K4020" i="47"/>
  <c r="K4019" i="47"/>
  <c r="K4018" i="47"/>
  <c r="K4017" i="47"/>
  <c r="K4016" i="47"/>
  <c r="K4015" i="47"/>
  <c r="K4014" i="47"/>
  <c r="K4013" i="47"/>
  <c r="K4012" i="47"/>
  <c r="K4011" i="47"/>
  <c r="K4010" i="47"/>
  <c r="K4009" i="47"/>
  <c r="K4008" i="47"/>
  <c r="K4007" i="47"/>
  <c r="K4006" i="47"/>
  <c r="K4005" i="47"/>
  <c r="K4004" i="47"/>
  <c r="K4003" i="47"/>
  <c r="K4002" i="47"/>
  <c r="K4001" i="47"/>
  <c r="K4000" i="47"/>
  <c r="K3999" i="47"/>
  <c r="K3998" i="47"/>
  <c r="K3997" i="47"/>
  <c r="K3996" i="47"/>
  <c r="K3995" i="47"/>
  <c r="K3994" i="47"/>
  <c r="K3993" i="47"/>
  <c r="K3992" i="47"/>
  <c r="K3991" i="47"/>
  <c r="K3990" i="47"/>
  <c r="K3989" i="47"/>
  <c r="K3988" i="47"/>
  <c r="K3987" i="47"/>
  <c r="K3986" i="47"/>
  <c r="K3985" i="47"/>
  <c r="K3984" i="47"/>
  <c r="K3983" i="47"/>
  <c r="K3982" i="47"/>
  <c r="K3981" i="47"/>
  <c r="K3980" i="47"/>
  <c r="K3979" i="47"/>
  <c r="K3978" i="47"/>
  <c r="K3977" i="47"/>
  <c r="K3976" i="47"/>
  <c r="K3975" i="47"/>
  <c r="K3974" i="47"/>
  <c r="K3973" i="47"/>
  <c r="K3972" i="47"/>
  <c r="K3971" i="47"/>
  <c r="K3970" i="47"/>
  <c r="K3969" i="47"/>
  <c r="K3968" i="47"/>
  <c r="K3967" i="47"/>
  <c r="K3966" i="47"/>
  <c r="K3965" i="47"/>
  <c r="K3964" i="47"/>
  <c r="K3963" i="47"/>
  <c r="K3962" i="47"/>
  <c r="K3961" i="47"/>
  <c r="K3960" i="47"/>
  <c r="K3959" i="47"/>
  <c r="K3958" i="47"/>
  <c r="K3957" i="47"/>
  <c r="K3956" i="47"/>
  <c r="K3955" i="47"/>
  <c r="K3954" i="47"/>
  <c r="K3953" i="47"/>
  <c r="K3952" i="47"/>
  <c r="K3951" i="47"/>
  <c r="K3950" i="47"/>
  <c r="K3949" i="47"/>
  <c r="K3948" i="47"/>
  <c r="K3947" i="47"/>
  <c r="K3946" i="47"/>
  <c r="K3945" i="47"/>
  <c r="K3944" i="47"/>
  <c r="K3943" i="47"/>
  <c r="K3942" i="47"/>
  <c r="K3941" i="47"/>
  <c r="K3940" i="47"/>
  <c r="K3939" i="47"/>
  <c r="K3938" i="47"/>
  <c r="K3937" i="47"/>
  <c r="K3936" i="47"/>
  <c r="K3935" i="47"/>
  <c r="K3934" i="47"/>
  <c r="K3933" i="47"/>
  <c r="K3932" i="47"/>
  <c r="K3931" i="47"/>
  <c r="K3930" i="47"/>
  <c r="K3929" i="47"/>
  <c r="K3928" i="47"/>
  <c r="K3927" i="47"/>
  <c r="K3926" i="47"/>
  <c r="K3925" i="47"/>
  <c r="K3924" i="47"/>
  <c r="K3923" i="47"/>
  <c r="K3922" i="47"/>
  <c r="K3921" i="47"/>
  <c r="K3920" i="47"/>
  <c r="K3919" i="47"/>
  <c r="K3918" i="47"/>
  <c r="K3917" i="47"/>
  <c r="K3916" i="47"/>
  <c r="K3915" i="47"/>
  <c r="K3914" i="47"/>
  <c r="K3913" i="47"/>
  <c r="K3912" i="47"/>
  <c r="K3911" i="47"/>
  <c r="K3910" i="47"/>
  <c r="K3909" i="47"/>
  <c r="K3908" i="47"/>
  <c r="K3907" i="47"/>
  <c r="K3906" i="47"/>
  <c r="K3905" i="47"/>
  <c r="K3904" i="47"/>
  <c r="K3903" i="47"/>
  <c r="K3902" i="47"/>
  <c r="K3901" i="47"/>
  <c r="K3900" i="47"/>
  <c r="K3899" i="47"/>
  <c r="K3898" i="47"/>
  <c r="K3897" i="47"/>
  <c r="K3896" i="47"/>
  <c r="K3895" i="47"/>
  <c r="K3894" i="47"/>
  <c r="K3893" i="47"/>
  <c r="K3892" i="47"/>
  <c r="K3891" i="47"/>
  <c r="K3890" i="47"/>
  <c r="K3889" i="47"/>
  <c r="K3888" i="47"/>
  <c r="K3887" i="47"/>
  <c r="K3886" i="47"/>
  <c r="K3885" i="47"/>
  <c r="K3884" i="47"/>
  <c r="K3883" i="47"/>
  <c r="K3882" i="47"/>
  <c r="K3881" i="47"/>
  <c r="K3880" i="47"/>
  <c r="K3879" i="47"/>
  <c r="K3878" i="47"/>
  <c r="K3877" i="47"/>
  <c r="K3876" i="47"/>
  <c r="K3875" i="47"/>
  <c r="K3874" i="47"/>
  <c r="K3873" i="47"/>
  <c r="K3872" i="47"/>
  <c r="K3871" i="47"/>
  <c r="K3870" i="47"/>
  <c r="K3869" i="47"/>
  <c r="K3868" i="47"/>
  <c r="K3867" i="47"/>
  <c r="K3866" i="47"/>
  <c r="K3865" i="47"/>
  <c r="K3864" i="47"/>
  <c r="K3863" i="47"/>
  <c r="K3862" i="47"/>
  <c r="K3861" i="47"/>
  <c r="K3860" i="47"/>
  <c r="K3859" i="47"/>
  <c r="K3858" i="47"/>
  <c r="K3857" i="47"/>
  <c r="K3856" i="47"/>
  <c r="K3855" i="47"/>
  <c r="K3854" i="47"/>
  <c r="K3853" i="47"/>
  <c r="K3852" i="47"/>
  <c r="K3851" i="47"/>
  <c r="K3850" i="47"/>
  <c r="K3849" i="47"/>
  <c r="K3848" i="47"/>
  <c r="K3847" i="47"/>
  <c r="K3846" i="47"/>
  <c r="K3845" i="47"/>
  <c r="K3844" i="47"/>
  <c r="K3843" i="47"/>
  <c r="K3842" i="47"/>
  <c r="K3841" i="47"/>
  <c r="K3840" i="47"/>
  <c r="K3839" i="47"/>
  <c r="K3838" i="47"/>
  <c r="K3837" i="47"/>
  <c r="K3836" i="47"/>
  <c r="K3835" i="47"/>
  <c r="K3834" i="47"/>
  <c r="K3833" i="47"/>
  <c r="K3832" i="47"/>
  <c r="K3831" i="47"/>
  <c r="K3830" i="47"/>
  <c r="K3829" i="47"/>
  <c r="K3828" i="47"/>
  <c r="K3827" i="47"/>
  <c r="K3826" i="47"/>
  <c r="K3825" i="47"/>
  <c r="K3824" i="47"/>
  <c r="K3823" i="47"/>
  <c r="K3822" i="47"/>
  <c r="K3821" i="47"/>
  <c r="K3820" i="47"/>
  <c r="K3819" i="47"/>
  <c r="K3818" i="47"/>
  <c r="K3817" i="47"/>
  <c r="K3816" i="47"/>
  <c r="K3815" i="47"/>
  <c r="K3814" i="47"/>
  <c r="K3813" i="47"/>
  <c r="K3812" i="47"/>
  <c r="K3811" i="47"/>
  <c r="K3810" i="47"/>
  <c r="K3809" i="47"/>
  <c r="K3808" i="47"/>
  <c r="K3807" i="47"/>
  <c r="K3806" i="47"/>
  <c r="K3805" i="47"/>
  <c r="K3804" i="47"/>
  <c r="K3803" i="47"/>
  <c r="K3802" i="47"/>
  <c r="K3801" i="47"/>
  <c r="K3800" i="47"/>
  <c r="K3799" i="47"/>
  <c r="K3798" i="47"/>
  <c r="K3797" i="47"/>
  <c r="K3796" i="47"/>
  <c r="K3795" i="47"/>
  <c r="K3794" i="47"/>
  <c r="K3793" i="47"/>
  <c r="K3792" i="47"/>
  <c r="K3791" i="47"/>
  <c r="K3790" i="47"/>
  <c r="K3789" i="47"/>
  <c r="K3788" i="47"/>
  <c r="K3787" i="47"/>
  <c r="K3786" i="47"/>
  <c r="K3785" i="47"/>
  <c r="K3784" i="47"/>
  <c r="K3783" i="47"/>
  <c r="K3782" i="47"/>
  <c r="K3781" i="47"/>
  <c r="K3780" i="47"/>
  <c r="K3779" i="47"/>
  <c r="K3778" i="47"/>
  <c r="K3777" i="47"/>
  <c r="K3776" i="47"/>
  <c r="K3775" i="47"/>
  <c r="K3774" i="47"/>
  <c r="K3773" i="47"/>
  <c r="K3772" i="47"/>
  <c r="K3771" i="47"/>
  <c r="K3770" i="47"/>
  <c r="K3769" i="47"/>
  <c r="K3768" i="47"/>
  <c r="K3767" i="47"/>
  <c r="K3766" i="47"/>
  <c r="K3765" i="47"/>
  <c r="K3764" i="47"/>
  <c r="K3763" i="47"/>
  <c r="K3762" i="47"/>
  <c r="K3761" i="47"/>
  <c r="K3760" i="47"/>
  <c r="K3759" i="47"/>
  <c r="K3758" i="47"/>
  <c r="K3757" i="47"/>
  <c r="K3756" i="47"/>
  <c r="K3755" i="47"/>
  <c r="K3754" i="47"/>
  <c r="K3753" i="47"/>
  <c r="K3752" i="47"/>
  <c r="K3751" i="47"/>
  <c r="K3750" i="47"/>
  <c r="K3749" i="47"/>
  <c r="K3748" i="47"/>
  <c r="K3747" i="47"/>
  <c r="K3746" i="47"/>
  <c r="K3745" i="47"/>
  <c r="K3744" i="47"/>
  <c r="K3743" i="47"/>
  <c r="K3742" i="47"/>
  <c r="K3741" i="47"/>
  <c r="K3740" i="47"/>
  <c r="K3739" i="47"/>
  <c r="K3738" i="47"/>
  <c r="K3737" i="47"/>
  <c r="K3736" i="47"/>
  <c r="K3735" i="47"/>
  <c r="K3734" i="47"/>
  <c r="K3733" i="47"/>
  <c r="K3732" i="47"/>
  <c r="K3731" i="47"/>
  <c r="K3730" i="47"/>
  <c r="K3729" i="47"/>
  <c r="K3728" i="47"/>
  <c r="K3727" i="47"/>
  <c r="K3726" i="47"/>
  <c r="K3725" i="47"/>
  <c r="K3724" i="47"/>
  <c r="K3723" i="47"/>
  <c r="K3722" i="47"/>
  <c r="K3721" i="47"/>
  <c r="K3720" i="47"/>
  <c r="K3719" i="47"/>
  <c r="K3718" i="47"/>
  <c r="K3717" i="47"/>
  <c r="K3716" i="47"/>
  <c r="K3715" i="47"/>
  <c r="K3714" i="47"/>
  <c r="K3713" i="47"/>
  <c r="K3712" i="47"/>
  <c r="K3711" i="47"/>
  <c r="K3710" i="47"/>
  <c r="K3709" i="47"/>
  <c r="K3708" i="47"/>
  <c r="K3707" i="47"/>
  <c r="K3706" i="47"/>
  <c r="K3705" i="47"/>
  <c r="K3704" i="47"/>
  <c r="K3703" i="47"/>
  <c r="K3702" i="47"/>
  <c r="K3701" i="47"/>
  <c r="K3700" i="47"/>
  <c r="K3699" i="47"/>
  <c r="K3698" i="47"/>
  <c r="K3697" i="47"/>
  <c r="K3696" i="47"/>
  <c r="K3695" i="47"/>
  <c r="K3694" i="47"/>
  <c r="K3693" i="47"/>
  <c r="K3692" i="47"/>
  <c r="K3691" i="47"/>
  <c r="K3690" i="47"/>
  <c r="K3689" i="47"/>
  <c r="K3688" i="47"/>
  <c r="K3687" i="47"/>
  <c r="K3686" i="47"/>
  <c r="K3685" i="47"/>
  <c r="K3684" i="47"/>
  <c r="K3683" i="47"/>
  <c r="K3682" i="47"/>
  <c r="K3681" i="47"/>
  <c r="K3680" i="47"/>
  <c r="K3679" i="47"/>
  <c r="K3678" i="47"/>
  <c r="K3677" i="47"/>
  <c r="K3676" i="47"/>
  <c r="K3675" i="47"/>
  <c r="K3674" i="47"/>
  <c r="K3673" i="47"/>
  <c r="K3672" i="47"/>
  <c r="K3671" i="47"/>
  <c r="K3670" i="47"/>
  <c r="K3669" i="47"/>
  <c r="K3668" i="47"/>
  <c r="K3667" i="47"/>
  <c r="K3666" i="47"/>
  <c r="K3665" i="47"/>
  <c r="K3664" i="47"/>
  <c r="K3663" i="47"/>
  <c r="K3662" i="47"/>
  <c r="K3661" i="47"/>
  <c r="K3660" i="47"/>
  <c r="K3659" i="47"/>
  <c r="K3658" i="47"/>
  <c r="K3657" i="47"/>
  <c r="K3656" i="47"/>
  <c r="K3655" i="47"/>
  <c r="K3654" i="47"/>
  <c r="K3653" i="47"/>
  <c r="K3652" i="47"/>
  <c r="K3651" i="47"/>
  <c r="K3650" i="47"/>
  <c r="K3649" i="47"/>
  <c r="K3648" i="47"/>
  <c r="K3647" i="47"/>
  <c r="K3646" i="47"/>
  <c r="K3645" i="47"/>
  <c r="K3644" i="47"/>
  <c r="K3643" i="47"/>
  <c r="K3642" i="47"/>
  <c r="K3641" i="47"/>
  <c r="K3640" i="47"/>
  <c r="K3639" i="47"/>
  <c r="K3638" i="47"/>
  <c r="K3637" i="47"/>
  <c r="K3636" i="47"/>
  <c r="K3635" i="47"/>
  <c r="K3634" i="47"/>
  <c r="K3633" i="47"/>
  <c r="K3632" i="47"/>
  <c r="K3631" i="47"/>
  <c r="K3630" i="47"/>
  <c r="K3629" i="47"/>
  <c r="K3628" i="47"/>
  <c r="K3627" i="47"/>
  <c r="K3626" i="47"/>
  <c r="K3625" i="47"/>
  <c r="K3624" i="47"/>
  <c r="K3623" i="47"/>
  <c r="K3622" i="47"/>
  <c r="K3621" i="47"/>
  <c r="K3620" i="47"/>
  <c r="K3619" i="47"/>
  <c r="K3618" i="47"/>
  <c r="K3617" i="47"/>
  <c r="K3616" i="47"/>
  <c r="K3615" i="47"/>
  <c r="K3614" i="47"/>
  <c r="K3613" i="47"/>
  <c r="K3612" i="47"/>
  <c r="K3611" i="47"/>
  <c r="K3610" i="47"/>
  <c r="K3609" i="47"/>
  <c r="K3608" i="47"/>
  <c r="K3607" i="47"/>
  <c r="K3606" i="47"/>
  <c r="K3605" i="47"/>
  <c r="K3604" i="47"/>
  <c r="K3603" i="47"/>
  <c r="K3602" i="47"/>
  <c r="K3601" i="47"/>
  <c r="K3600" i="47"/>
  <c r="K3599" i="47"/>
  <c r="K3598" i="47"/>
  <c r="K3597" i="47"/>
  <c r="K3596" i="47"/>
  <c r="K3595" i="47"/>
  <c r="K3594" i="47"/>
  <c r="K3593" i="47"/>
  <c r="K3592" i="47"/>
  <c r="K3591" i="47"/>
  <c r="K3590" i="47"/>
  <c r="K3589" i="47"/>
  <c r="K3588" i="47"/>
  <c r="K3587" i="47"/>
  <c r="K3586" i="47"/>
  <c r="K3585" i="47"/>
  <c r="K3584" i="47"/>
  <c r="K3583" i="47"/>
  <c r="K3582" i="47"/>
  <c r="K3581" i="47"/>
  <c r="K3580" i="47"/>
  <c r="K3579" i="47"/>
  <c r="K3578" i="47"/>
  <c r="K3577" i="47"/>
  <c r="K3576" i="47"/>
  <c r="K3575" i="47"/>
  <c r="K3574" i="47"/>
  <c r="K3573" i="47"/>
  <c r="K3572" i="47"/>
  <c r="K3571" i="47"/>
  <c r="K3570" i="47"/>
  <c r="K3569" i="47"/>
  <c r="K3568" i="47"/>
  <c r="K3567" i="47"/>
  <c r="K3566" i="47"/>
  <c r="K3565" i="47"/>
  <c r="K3564" i="47"/>
  <c r="K3563" i="47"/>
  <c r="K3562" i="47"/>
  <c r="K3561" i="47"/>
  <c r="K3560" i="47"/>
  <c r="K3559" i="47"/>
  <c r="K3558" i="47"/>
  <c r="K3557" i="47"/>
  <c r="K3556" i="47"/>
  <c r="K3555" i="47"/>
  <c r="K3554" i="47"/>
  <c r="K3553" i="47"/>
  <c r="K3552" i="47"/>
  <c r="K3551" i="47"/>
  <c r="K3550" i="47"/>
  <c r="K3549" i="47"/>
  <c r="K3548" i="47"/>
  <c r="K3547" i="47"/>
  <c r="K3546" i="47"/>
  <c r="K3545" i="47"/>
  <c r="K3544" i="47"/>
  <c r="K3543" i="47"/>
  <c r="K3542" i="47"/>
  <c r="K3541" i="47"/>
  <c r="K3540" i="47"/>
  <c r="K3539" i="47"/>
  <c r="K3538" i="47"/>
  <c r="K3537" i="47"/>
  <c r="K3536" i="47"/>
  <c r="K3535" i="47"/>
  <c r="K3534" i="47"/>
  <c r="K3533" i="47"/>
  <c r="K3532" i="47"/>
  <c r="K3531" i="47"/>
  <c r="K3530" i="47"/>
  <c r="K3529" i="47"/>
  <c r="K3528" i="47"/>
  <c r="K3527" i="47"/>
  <c r="K3526" i="47"/>
  <c r="K3525" i="47"/>
  <c r="K3524" i="47"/>
  <c r="K3523" i="47"/>
  <c r="K3522" i="47"/>
  <c r="K3521" i="47"/>
  <c r="K3520" i="47"/>
  <c r="K3519" i="47"/>
  <c r="K3518" i="47"/>
  <c r="K3517" i="47"/>
  <c r="K3516" i="47"/>
  <c r="K3515" i="47"/>
  <c r="K3514" i="47"/>
  <c r="K3513" i="47"/>
  <c r="K3512" i="47"/>
  <c r="K3511" i="47"/>
  <c r="K3510" i="47"/>
  <c r="K3509" i="47"/>
  <c r="K3508" i="47"/>
  <c r="K3507" i="47"/>
  <c r="K3506" i="47"/>
  <c r="K3505" i="47"/>
  <c r="K3504" i="47"/>
  <c r="K3503" i="47"/>
  <c r="K3502" i="47"/>
  <c r="K3501" i="47"/>
  <c r="K3500" i="47"/>
  <c r="K3499" i="47"/>
  <c r="K3498" i="47"/>
  <c r="K3497" i="47"/>
  <c r="K3496" i="47"/>
  <c r="K3495" i="47"/>
  <c r="K3494" i="47"/>
  <c r="K3493" i="47"/>
  <c r="K3492" i="47"/>
  <c r="K3491" i="47"/>
  <c r="K3490" i="47"/>
  <c r="K3489" i="47"/>
  <c r="K3488" i="47"/>
  <c r="K3487" i="47"/>
  <c r="K3486" i="47"/>
  <c r="K3485" i="47"/>
  <c r="K3484" i="47"/>
  <c r="K3483" i="47"/>
  <c r="K3482" i="47"/>
  <c r="K3481" i="47"/>
  <c r="K3480" i="47"/>
  <c r="K3479" i="47"/>
  <c r="K3478" i="47"/>
  <c r="K3477" i="47"/>
  <c r="K3476" i="47"/>
  <c r="K3475" i="47"/>
  <c r="K3474" i="47"/>
  <c r="K3473" i="47"/>
  <c r="K3472" i="47"/>
  <c r="K3471" i="47"/>
  <c r="K3470" i="47"/>
  <c r="K3469" i="47"/>
  <c r="K3468" i="47"/>
  <c r="K3467" i="47"/>
  <c r="K3466" i="47"/>
  <c r="K3465" i="47"/>
  <c r="K3464" i="47"/>
  <c r="K3463" i="47"/>
  <c r="K3462" i="47"/>
  <c r="K3461" i="47"/>
  <c r="K3460" i="47"/>
  <c r="K3459" i="47"/>
  <c r="K3458" i="47"/>
  <c r="K3457" i="47"/>
  <c r="K3456" i="47"/>
  <c r="K3455" i="47"/>
  <c r="K3454" i="47"/>
  <c r="K3453" i="47"/>
  <c r="K3452" i="47"/>
  <c r="K3451" i="47"/>
  <c r="K3450" i="47"/>
  <c r="K3449" i="47"/>
  <c r="K3448" i="47"/>
  <c r="K3447" i="47"/>
  <c r="K3446" i="47"/>
  <c r="K3445" i="47"/>
  <c r="K3444" i="47"/>
  <c r="K3443" i="47"/>
  <c r="K3442" i="47"/>
  <c r="K3441" i="47"/>
  <c r="K3440" i="47"/>
  <c r="K3439" i="47"/>
  <c r="K3438" i="47"/>
  <c r="K3437" i="47"/>
  <c r="K3436" i="47"/>
  <c r="K3435" i="47"/>
  <c r="K3434" i="47"/>
  <c r="K3433" i="47"/>
  <c r="K3432" i="47"/>
  <c r="K3431" i="47"/>
  <c r="K3430" i="47"/>
  <c r="K3429" i="47"/>
  <c r="K3428" i="47"/>
  <c r="K3427" i="47"/>
  <c r="K3426" i="47"/>
  <c r="K3425" i="47"/>
  <c r="K3424" i="47"/>
  <c r="K3423" i="47"/>
  <c r="K3422" i="47"/>
  <c r="K3421" i="47"/>
  <c r="K3420" i="47"/>
  <c r="K3419" i="47"/>
  <c r="K3418" i="47"/>
  <c r="K3417" i="47"/>
  <c r="K3416" i="47"/>
  <c r="K3415" i="47"/>
  <c r="K3414" i="47"/>
  <c r="K3413" i="47"/>
  <c r="K3412" i="47"/>
  <c r="K3411" i="47"/>
  <c r="K3410" i="47"/>
  <c r="K3409" i="47"/>
  <c r="K3408" i="47"/>
  <c r="K3407" i="47"/>
  <c r="K3406" i="47"/>
  <c r="K3405" i="47"/>
  <c r="K3404" i="47"/>
  <c r="K3403" i="47"/>
  <c r="K3402" i="47"/>
  <c r="K3401" i="47"/>
  <c r="K3400" i="47"/>
  <c r="K3399" i="47"/>
  <c r="K3398" i="47"/>
  <c r="K3397" i="47"/>
  <c r="K3396" i="47"/>
  <c r="K3395" i="47"/>
  <c r="K3394" i="47"/>
  <c r="K3393" i="47"/>
  <c r="K3392" i="47"/>
  <c r="K3391" i="47"/>
  <c r="K3390" i="47"/>
  <c r="K3389" i="47"/>
  <c r="K3388" i="47"/>
  <c r="K3387" i="47"/>
  <c r="K3386" i="47"/>
  <c r="K3385" i="47"/>
  <c r="K3384" i="47"/>
  <c r="K3383" i="47"/>
  <c r="K3382" i="47"/>
  <c r="K3381" i="47"/>
  <c r="K3380" i="47"/>
  <c r="K3379" i="47"/>
  <c r="K3378" i="47"/>
  <c r="K3377" i="47"/>
  <c r="K3376" i="47"/>
  <c r="K3375" i="47"/>
  <c r="K3374" i="47"/>
  <c r="K3373" i="47"/>
  <c r="K3372" i="47"/>
  <c r="K3371" i="47"/>
  <c r="K3370" i="47"/>
  <c r="K3369" i="47"/>
  <c r="K3368" i="47"/>
  <c r="K3367" i="47"/>
  <c r="K3366" i="47"/>
  <c r="K3365" i="47"/>
  <c r="K3364" i="47"/>
  <c r="K3363" i="47"/>
  <c r="K3362" i="47"/>
  <c r="K3361" i="47"/>
  <c r="K3360" i="47"/>
  <c r="K3359" i="47"/>
  <c r="K3358" i="47"/>
  <c r="K3357" i="47"/>
  <c r="K3356" i="47"/>
  <c r="K3355" i="47"/>
  <c r="K3354" i="47"/>
  <c r="K3353" i="47"/>
  <c r="K3352" i="47"/>
  <c r="K3351" i="47"/>
  <c r="K3350" i="47"/>
  <c r="K3349" i="47"/>
  <c r="K3348" i="47"/>
  <c r="K3347" i="47"/>
  <c r="K3346" i="47"/>
  <c r="K3345" i="47"/>
  <c r="K3344" i="47"/>
  <c r="K3343" i="47"/>
  <c r="K3342" i="47"/>
  <c r="K3341" i="47"/>
  <c r="K3340" i="47"/>
  <c r="K3339" i="47"/>
  <c r="K3338" i="47"/>
  <c r="K3337" i="47"/>
  <c r="K3336" i="47"/>
  <c r="K3335" i="47"/>
  <c r="K3334" i="47"/>
  <c r="K3333" i="47"/>
  <c r="K3332" i="47"/>
  <c r="K3331" i="47"/>
  <c r="K3330" i="47"/>
  <c r="K3329" i="47"/>
  <c r="K3328" i="47"/>
  <c r="K3327" i="47"/>
  <c r="K3326" i="47"/>
  <c r="K3325" i="47"/>
  <c r="K3324" i="47"/>
  <c r="K3323" i="47"/>
  <c r="K3322" i="47"/>
  <c r="K3321" i="47"/>
  <c r="K3320" i="47"/>
  <c r="K3319" i="47"/>
  <c r="K3318" i="47"/>
  <c r="K3317" i="47"/>
  <c r="K3316" i="47"/>
  <c r="K3315" i="47"/>
  <c r="K3314" i="47"/>
  <c r="K3313" i="47"/>
  <c r="K3312" i="47"/>
  <c r="K3311" i="47"/>
  <c r="K3310" i="47"/>
  <c r="K3309" i="47"/>
  <c r="K3308" i="47"/>
  <c r="K3307" i="47"/>
  <c r="K3306" i="47"/>
  <c r="K3305" i="47"/>
  <c r="K3304" i="47"/>
  <c r="K3303" i="47"/>
  <c r="K3302" i="47"/>
  <c r="K3301" i="47"/>
  <c r="K3300" i="47"/>
  <c r="K3299" i="47"/>
  <c r="K3298" i="47"/>
  <c r="K3297" i="47"/>
  <c r="K3296" i="47"/>
  <c r="K3295" i="47"/>
  <c r="K3294" i="47"/>
  <c r="K3293" i="47"/>
  <c r="K3292" i="47"/>
  <c r="K3291" i="47"/>
  <c r="K3290" i="47"/>
  <c r="K3289" i="47"/>
  <c r="K3288" i="47"/>
  <c r="K3287" i="47"/>
  <c r="K3286" i="47"/>
  <c r="K3285" i="47"/>
  <c r="K3284" i="47"/>
  <c r="K3283" i="47"/>
  <c r="K3282" i="47"/>
  <c r="K3281" i="47"/>
  <c r="K3280" i="47"/>
  <c r="K3279" i="47"/>
  <c r="K3278" i="47"/>
  <c r="K3277" i="47"/>
  <c r="K3276" i="47"/>
  <c r="K3275" i="47"/>
  <c r="K3274" i="47"/>
  <c r="K3273" i="47"/>
  <c r="K3272" i="47"/>
  <c r="K3271" i="47"/>
  <c r="K3270" i="47"/>
  <c r="K3269" i="47"/>
  <c r="K3268" i="47"/>
  <c r="K3267" i="47"/>
  <c r="K3266" i="47"/>
  <c r="K3265" i="47"/>
  <c r="K3264" i="47"/>
  <c r="K3263" i="47"/>
  <c r="K3262" i="47"/>
  <c r="K3261" i="47"/>
  <c r="K3260" i="47"/>
  <c r="K3259" i="47"/>
  <c r="K3258" i="47"/>
  <c r="K3257" i="47"/>
  <c r="K3256" i="47"/>
  <c r="K3255" i="47"/>
  <c r="K3254" i="47"/>
  <c r="K3253" i="47"/>
  <c r="K3252" i="47"/>
  <c r="K3251" i="47"/>
  <c r="K3250" i="47"/>
  <c r="K3249" i="47"/>
  <c r="K3248" i="47"/>
  <c r="K3247" i="47"/>
  <c r="K3246" i="47"/>
  <c r="K3245" i="47"/>
  <c r="K3244" i="47"/>
  <c r="K3243" i="47"/>
  <c r="K3242" i="47"/>
  <c r="K3241" i="47"/>
  <c r="K3240" i="47"/>
  <c r="K3239" i="47"/>
  <c r="K3238" i="47"/>
  <c r="K3237" i="47"/>
  <c r="K3236" i="47"/>
  <c r="K3235" i="47"/>
  <c r="K3234" i="47"/>
  <c r="K3233" i="47"/>
  <c r="K3232" i="47"/>
  <c r="K3231" i="47"/>
  <c r="K3230" i="47"/>
  <c r="K3229" i="47"/>
  <c r="K3228" i="47"/>
  <c r="K3227" i="47"/>
  <c r="K3226" i="47"/>
  <c r="K3225" i="47"/>
  <c r="K3224" i="47"/>
  <c r="K3223" i="47"/>
  <c r="K3222" i="47"/>
  <c r="K3221" i="47"/>
  <c r="K3220" i="47"/>
  <c r="K3219" i="47"/>
  <c r="K3218" i="47"/>
  <c r="K3217" i="47"/>
  <c r="K3216" i="47"/>
  <c r="K3215" i="47"/>
  <c r="K3214" i="47"/>
  <c r="K3213" i="47"/>
  <c r="K3212" i="47"/>
  <c r="K3211" i="47"/>
  <c r="K3210" i="47"/>
  <c r="K3209" i="47"/>
  <c r="K3208" i="47"/>
  <c r="K3207" i="47"/>
  <c r="K3206" i="47"/>
  <c r="K3205" i="47"/>
  <c r="K3204" i="47"/>
  <c r="K3203" i="47"/>
  <c r="K3202" i="47"/>
  <c r="K3201" i="47"/>
  <c r="K3200" i="47"/>
  <c r="K3199" i="47"/>
  <c r="K3198" i="47"/>
  <c r="K3197" i="47"/>
  <c r="K3196" i="47"/>
  <c r="K3195" i="47"/>
  <c r="K3194" i="47"/>
  <c r="K3193" i="47"/>
  <c r="K3192" i="47"/>
  <c r="K3191" i="47"/>
  <c r="K3190" i="47"/>
  <c r="K3189" i="47"/>
  <c r="K3188" i="47"/>
  <c r="K3187" i="47"/>
  <c r="K3186" i="47"/>
  <c r="K3185" i="47"/>
  <c r="K3184" i="47"/>
  <c r="K3183" i="47"/>
  <c r="K3182" i="47"/>
  <c r="K3181" i="47"/>
  <c r="K3180" i="47"/>
  <c r="K3179" i="47"/>
  <c r="K3178" i="47"/>
  <c r="K3177" i="47"/>
  <c r="K3176" i="47"/>
  <c r="K3175" i="47"/>
  <c r="K3174" i="47"/>
  <c r="K3173" i="47"/>
  <c r="K3172" i="47"/>
  <c r="K3171" i="47"/>
  <c r="K3170" i="47"/>
  <c r="K3169" i="47"/>
  <c r="K3168" i="47"/>
  <c r="K3167" i="47"/>
  <c r="K3166" i="47"/>
  <c r="K3165" i="47"/>
  <c r="K3164" i="47"/>
  <c r="K3163" i="47"/>
  <c r="K3162" i="47"/>
  <c r="K3161" i="47"/>
  <c r="K3160" i="47"/>
  <c r="K3159" i="47"/>
  <c r="K3158" i="47"/>
  <c r="K3157" i="47"/>
  <c r="K3156" i="47"/>
  <c r="K3155" i="47"/>
  <c r="K3154" i="47"/>
  <c r="K3153" i="47"/>
  <c r="K3152" i="47"/>
  <c r="K3151" i="47"/>
  <c r="K3150" i="47"/>
  <c r="K3149" i="47"/>
  <c r="K3148" i="47"/>
  <c r="K3147" i="47"/>
  <c r="K3146" i="47"/>
  <c r="K3145" i="47"/>
  <c r="K3144" i="47"/>
  <c r="K3143" i="47"/>
  <c r="K3142" i="47"/>
  <c r="K3141" i="47"/>
  <c r="K3140" i="47"/>
  <c r="K3139" i="47"/>
  <c r="K3138" i="47"/>
  <c r="K3137" i="47"/>
  <c r="K3136" i="47"/>
  <c r="K3135" i="47"/>
  <c r="K3134" i="47"/>
  <c r="K3133" i="47"/>
  <c r="K3132" i="47"/>
  <c r="K3131" i="47"/>
  <c r="K3130" i="47"/>
  <c r="K3129" i="47"/>
  <c r="K3128" i="47"/>
  <c r="K3127" i="47"/>
  <c r="K3126" i="47"/>
  <c r="K3125" i="47"/>
  <c r="K3124" i="47"/>
  <c r="K3123" i="47"/>
  <c r="K3122" i="47"/>
  <c r="K3121" i="47"/>
  <c r="K3120" i="47"/>
  <c r="K3119" i="47"/>
  <c r="K3118" i="47"/>
  <c r="K3117" i="47"/>
  <c r="K3116" i="47"/>
  <c r="K3115" i="47"/>
  <c r="K3114" i="47"/>
  <c r="K3113" i="47"/>
  <c r="K3112" i="47"/>
  <c r="K3111" i="47"/>
  <c r="K3110" i="47"/>
  <c r="K3109" i="47"/>
  <c r="K3108" i="47"/>
  <c r="K3107" i="47"/>
  <c r="K3106" i="47"/>
  <c r="K3105" i="47"/>
  <c r="K3104" i="47"/>
  <c r="K3103" i="47"/>
  <c r="K3102" i="47"/>
  <c r="K3101" i="47"/>
  <c r="K3100" i="47"/>
  <c r="K3099" i="47"/>
  <c r="K3098" i="47"/>
  <c r="K3097" i="47"/>
  <c r="K3096" i="47"/>
  <c r="K3095" i="47"/>
  <c r="K3094" i="47"/>
  <c r="K3093" i="47"/>
  <c r="K3092" i="47"/>
  <c r="K3091" i="47"/>
  <c r="K3090" i="47"/>
  <c r="K3089" i="47"/>
  <c r="K3088" i="47"/>
  <c r="K3087" i="47"/>
  <c r="K3086" i="47"/>
  <c r="K3085" i="47"/>
  <c r="K3084" i="47"/>
  <c r="K3083" i="47"/>
  <c r="K3082" i="47"/>
  <c r="K3081" i="47"/>
  <c r="K3080" i="47"/>
  <c r="K3079" i="47"/>
  <c r="K3078" i="47"/>
  <c r="K3077" i="47"/>
  <c r="K3076" i="47"/>
  <c r="K3075" i="47"/>
  <c r="K3074" i="47"/>
  <c r="K3073" i="47"/>
  <c r="K3072" i="47"/>
  <c r="K3071" i="47"/>
  <c r="K3070" i="47"/>
  <c r="K3069" i="47"/>
  <c r="K3068" i="47"/>
  <c r="K3067" i="47"/>
  <c r="K3066" i="47"/>
  <c r="K3065" i="47"/>
  <c r="K3064" i="47"/>
  <c r="K3063" i="47"/>
  <c r="K3062" i="47"/>
  <c r="K3061" i="47"/>
  <c r="K3060" i="47"/>
  <c r="K3059" i="47"/>
  <c r="K3058" i="47"/>
  <c r="K3057" i="47"/>
  <c r="K3056" i="47"/>
  <c r="K3055" i="47"/>
  <c r="K3054" i="47"/>
  <c r="K3053" i="47"/>
  <c r="K3052" i="47"/>
  <c r="K3051" i="47"/>
  <c r="K3050" i="47"/>
  <c r="K3049" i="47"/>
  <c r="K3048" i="47"/>
  <c r="K3047" i="47"/>
  <c r="K3046" i="47"/>
  <c r="K3045" i="47"/>
  <c r="K3044" i="47"/>
  <c r="K3043" i="47"/>
  <c r="K3042" i="47"/>
  <c r="K3041" i="47"/>
  <c r="K3040" i="47"/>
  <c r="K3039" i="47"/>
  <c r="K3038" i="47"/>
  <c r="K3037" i="47"/>
  <c r="K3036" i="47"/>
  <c r="K3035" i="47"/>
  <c r="K3034" i="47"/>
  <c r="K3033" i="47"/>
  <c r="K3032" i="47"/>
  <c r="K3031" i="47"/>
  <c r="K3030" i="47"/>
  <c r="K3029" i="47"/>
  <c r="K3028" i="47"/>
  <c r="K3027" i="47"/>
  <c r="K3026" i="47"/>
  <c r="K3025" i="47"/>
  <c r="K3024" i="47"/>
  <c r="K3023" i="47"/>
  <c r="K3022" i="47"/>
  <c r="K3021" i="47"/>
  <c r="K3020" i="47"/>
  <c r="K3019" i="47"/>
  <c r="K3018" i="47"/>
  <c r="K3017" i="47"/>
  <c r="K3016" i="47"/>
  <c r="K3015" i="47"/>
  <c r="K3014" i="47"/>
  <c r="K3013" i="47"/>
  <c r="K3012" i="47"/>
  <c r="K3011" i="47"/>
  <c r="K3010" i="47"/>
  <c r="K3009" i="47"/>
  <c r="K3008" i="47"/>
  <c r="K3007" i="47"/>
  <c r="K3006" i="47"/>
  <c r="K3005" i="47"/>
  <c r="K3004" i="47"/>
  <c r="K3003" i="47"/>
  <c r="K3002" i="47"/>
  <c r="K3001" i="47"/>
  <c r="K3000" i="47"/>
  <c r="K2999" i="47"/>
  <c r="K2998" i="47"/>
  <c r="K2997" i="47"/>
  <c r="K2996" i="47"/>
  <c r="K2995" i="47"/>
  <c r="K2994" i="47"/>
  <c r="K2993" i="47"/>
  <c r="K2992" i="47"/>
  <c r="K2991" i="47"/>
  <c r="K2990" i="47"/>
  <c r="K2989" i="47"/>
  <c r="K2988" i="47"/>
  <c r="K2987" i="47"/>
  <c r="K2986" i="47"/>
  <c r="K2985" i="47"/>
  <c r="K2984" i="47"/>
  <c r="K2983" i="47"/>
  <c r="K2982" i="47"/>
  <c r="K2981" i="47"/>
  <c r="K2980" i="47"/>
  <c r="K2979" i="47"/>
  <c r="K2978" i="47"/>
  <c r="K2977" i="47"/>
  <c r="K2976" i="47"/>
  <c r="K2975" i="47"/>
  <c r="K2974" i="47"/>
  <c r="K2973" i="47"/>
  <c r="K2972" i="47"/>
  <c r="K2971" i="47"/>
  <c r="K2970" i="47"/>
  <c r="K2969" i="47"/>
  <c r="K2968" i="47"/>
  <c r="K2967" i="47"/>
  <c r="K2966" i="47"/>
  <c r="K2965" i="47"/>
  <c r="K2964" i="47"/>
  <c r="K2963" i="47"/>
  <c r="K2962" i="47"/>
  <c r="K2961" i="47"/>
  <c r="K2960" i="47"/>
  <c r="K2959" i="47"/>
  <c r="K2958" i="47"/>
  <c r="K2957" i="47"/>
  <c r="K2956" i="47"/>
  <c r="K2955" i="47"/>
  <c r="K2954" i="47"/>
  <c r="K2953" i="47"/>
  <c r="K2952" i="47"/>
  <c r="K2951" i="47"/>
  <c r="K2950" i="47"/>
  <c r="K2949" i="47"/>
  <c r="K2948" i="47"/>
  <c r="K2947" i="47"/>
  <c r="K2946" i="47"/>
  <c r="K2945" i="47"/>
  <c r="K2944" i="47"/>
  <c r="K2943" i="47"/>
  <c r="K2942" i="47"/>
  <c r="K2941" i="47"/>
  <c r="K2940" i="47"/>
  <c r="K2939" i="47"/>
  <c r="K2938" i="47"/>
  <c r="K2937" i="47"/>
  <c r="K2936" i="47"/>
  <c r="K2935" i="47"/>
  <c r="K2934" i="47"/>
  <c r="K2933" i="47"/>
  <c r="K2932" i="47"/>
  <c r="K2931" i="47"/>
  <c r="K2930" i="47"/>
  <c r="K2929" i="47"/>
  <c r="K2928" i="47"/>
  <c r="K2927" i="47"/>
  <c r="K2926" i="47"/>
  <c r="K2925" i="47"/>
  <c r="K2924" i="47"/>
  <c r="K2923" i="47"/>
  <c r="K2922" i="47"/>
  <c r="K2921" i="47"/>
  <c r="K2920" i="47"/>
  <c r="K2919" i="47"/>
  <c r="K2918" i="47"/>
  <c r="K2917" i="47"/>
  <c r="K2916" i="47"/>
  <c r="K2915" i="47"/>
  <c r="K2914" i="47"/>
  <c r="K2913" i="47"/>
  <c r="K2912" i="47"/>
  <c r="K2911" i="47"/>
  <c r="K2910" i="47"/>
  <c r="K2909" i="47"/>
  <c r="K2908" i="47"/>
  <c r="K2907" i="47"/>
  <c r="K2906" i="47"/>
  <c r="K2905" i="47"/>
  <c r="K2904" i="47"/>
  <c r="K2903" i="47"/>
  <c r="K2902" i="47"/>
  <c r="K2901" i="47"/>
  <c r="K2900" i="47"/>
  <c r="K2899" i="47"/>
  <c r="K2898" i="47"/>
  <c r="K2897" i="47"/>
  <c r="K2896" i="47"/>
  <c r="K2895" i="47"/>
  <c r="K2894" i="47"/>
  <c r="K2893" i="47"/>
  <c r="K2892" i="47"/>
  <c r="K2891" i="47"/>
  <c r="K2890" i="47"/>
  <c r="K2889" i="47"/>
  <c r="K2888" i="47"/>
  <c r="K2887" i="47"/>
  <c r="K2886" i="47"/>
  <c r="K2885" i="47"/>
  <c r="K2884" i="47"/>
  <c r="K2883" i="47"/>
  <c r="K2882" i="47"/>
  <c r="K2881" i="47"/>
  <c r="K2880" i="47"/>
  <c r="K2879" i="47"/>
  <c r="K2878" i="47"/>
  <c r="K2877" i="47"/>
  <c r="K2876" i="47"/>
  <c r="K2875" i="47"/>
  <c r="K2874" i="47"/>
  <c r="K2873" i="47"/>
  <c r="K2872" i="47"/>
  <c r="K2871" i="47"/>
  <c r="K2870" i="47"/>
  <c r="K2869" i="47"/>
  <c r="K2868" i="47"/>
  <c r="K2867" i="47"/>
  <c r="K2866" i="47"/>
  <c r="K2865" i="47"/>
  <c r="K2864" i="47"/>
  <c r="K2863" i="47"/>
  <c r="K2862" i="47"/>
  <c r="K2861" i="47"/>
  <c r="K2860" i="47"/>
  <c r="K2859" i="47"/>
  <c r="K2858" i="47"/>
  <c r="K2857" i="47"/>
  <c r="K2856" i="47"/>
  <c r="K2855" i="47"/>
  <c r="K2854" i="47"/>
  <c r="K2853" i="47"/>
  <c r="K2852" i="47"/>
  <c r="K2851" i="47"/>
  <c r="K2850" i="47"/>
  <c r="K2849" i="47"/>
  <c r="K2848" i="47"/>
  <c r="K2847" i="47"/>
  <c r="K2846" i="47"/>
  <c r="K2845" i="47"/>
  <c r="K2844" i="47"/>
  <c r="K2843" i="47"/>
  <c r="K2842" i="47"/>
  <c r="K2841" i="47"/>
  <c r="K2840" i="47"/>
  <c r="K2839" i="47"/>
  <c r="K2838" i="47"/>
  <c r="K2837" i="47"/>
  <c r="K2836" i="47"/>
  <c r="K2835" i="47"/>
  <c r="K2834" i="47"/>
  <c r="K2833" i="47"/>
  <c r="K2832" i="47"/>
  <c r="K2831" i="47"/>
  <c r="K2830" i="47"/>
  <c r="K2829" i="47"/>
  <c r="K2828" i="47"/>
  <c r="K2827" i="47"/>
  <c r="K2826" i="47"/>
  <c r="K2825" i="47"/>
  <c r="K2824" i="47"/>
  <c r="K2823" i="47"/>
  <c r="K2822" i="47"/>
  <c r="K2821" i="47"/>
  <c r="K2820" i="47"/>
  <c r="K2819" i="47"/>
  <c r="K2818" i="47"/>
  <c r="K2817" i="47"/>
  <c r="K2816" i="47"/>
  <c r="K2815" i="47"/>
  <c r="K2814" i="47"/>
  <c r="K2813" i="47"/>
  <c r="K2812" i="47"/>
  <c r="K2811" i="47"/>
  <c r="K2810" i="47"/>
  <c r="K2809" i="47"/>
  <c r="K2808" i="47"/>
  <c r="K2807" i="47"/>
  <c r="K2806" i="47"/>
  <c r="K2805" i="47"/>
  <c r="K2804" i="47"/>
  <c r="K2803" i="47"/>
  <c r="K2802" i="47"/>
  <c r="K2801" i="47"/>
  <c r="K2800" i="47"/>
  <c r="K2799" i="47"/>
  <c r="K2798" i="47"/>
  <c r="K2797" i="47"/>
  <c r="K2796" i="47"/>
  <c r="K2795" i="47"/>
  <c r="K2794" i="47"/>
  <c r="K2793" i="47"/>
  <c r="K2792" i="47"/>
  <c r="K2791" i="47"/>
  <c r="K2790" i="47"/>
  <c r="K2789" i="47"/>
  <c r="K2788" i="47"/>
  <c r="K2787" i="47"/>
  <c r="K2786" i="47"/>
  <c r="K2785" i="47"/>
  <c r="K2784" i="47"/>
  <c r="K2783" i="47"/>
  <c r="K2782" i="47"/>
  <c r="K2781" i="47"/>
  <c r="K2780" i="47"/>
  <c r="K2779" i="47"/>
  <c r="K2778" i="47"/>
  <c r="K2777" i="47"/>
  <c r="K2776" i="47"/>
  <c r="K2775" i="47"/>
  <c r="K2774" i="47"/>
  <c r="K2773" i="47"/>
  <c r="K2772" i="47"/>
  <c r="K2771" i="47"/>
  <c r="K2770" i="47"/>
  <c r="K2769" i="47"/>
  <c r="K2768" i="47"/>
  <c r="K2767" i="47"/>
  <c r="K2766" i="47"/>
  <c r="K2765" i="47"/>
  <c r="K2764" i="47"/>
  <c r="K2763" i="47"/>
  <c r="K2762" i="47"/>
  <c r="K2761" i="47"/>
  <c r="K2760" i="47"/>
  <c r="K2759" i="47"/>
  <c r="K2758" i="47"/>
  <c r="K2757" i="47"/>
  <c r="K2756" i="47"/>
  <c r="K2755" i="47"/>
  <c r="K2754" i="47"/>
  <c r="K2753" i="47"/>
  <c r="K2752" i="47"/>
  <c r="K2751" i="47"/>
  <c r="K2750" i="47"/>
  <c r="K2749" i="47"/>
  <c r="K2748" i="47"/>
  <c r="K2747" i="47"/>
  <c r="K2746" i="47"/>
  <c r="K2745" i="47"/>
  <c r="K2744" i="47"/>
  <c r="K2743" i="47"/>
  <c r="K2742" i="47"/>
  <c r="K2741" i="47"/>
  <c r="K2740" i="47"/>
  <c r="K2739" i="47"/>
  <c r="K2738" i="47"/>
  <c r="K2737" i="47"/>
  <c r="K2736" i="47"/>
  <c r="K2735" i="47"/>
  <c r="K2734" i="47"/>
  <c r="K2733" i="47"/>
  <c r="K2732" i="47"/>
  <c r="K2731" i="47"/>
  <c r="K2730" i="47"/>
  <c r="K2729" i="47"/>
  <c r="K2728" i="47"/>
  <c r="K2727" i="47"/>
  <c r="K2726" i="47"/>
  <c r="K2725" i="47"/>
  <c r="K2724" i="47"/>
  <c r="K2723" i="47"/>
  <c r="K2722" i="47"/>
  <c r="K2721" i="47"/>
  <c r="K2720" i="47"/>
  <c r="K2719" i="47"/>
  <c r="K2718" i="47"/>
  <c r="K2717" i="47"/>
  <c r="K2716" i="47"/>
  <c r="K2715" i="47"/>
  <c r="K2714" i="47"/>
  <c r="K2713" i="47"/>
  <c r="K2712" i="47"/>
  <c r="K2711" i="47"/>
  <c r="K2710" i="47"/>
  <c r="K2709" i="47"/>
  <c r="K2708" i="47"/>
  <c r="K2707" i="47"/>
  <c r="K2706" i="47"/>
  <c r="K2705" i="47"/>
  <c r="K2704" i="47"/>
  <c r="K2703" i="47"/>
  <c r="K2702" i="47"/>
  <c r="K2701" i="47"/>
  <c r="K2700" i="47"/>
  <c r="K2699" i="47"/>
  <c r="K2698" i="47"/>
  <c r="K2697" i="47"/>
  <c r="K2696" i="47"/>
  <c r="K2695" i="47"/>
  <c r="K2694" i="47"/>
  <c r="K2693" i="47"/>
  <c r="K2692" i="47"/>
  <c r="K2691" i="47"/>
  <c r="K2690" i="47"/>
  <c r="K2689" i="47"/>
  <c r="K2688" i="47"/>
  <c r="K2687" i="47"/>
  <c r="K2686" i="47"/>
  <c r="K2685" i="47"/>
  <c r="K2684" i="47"/>
  <c r="K2683" i="47"/>
  <c r="K2682" i="47"/>
  <c r="K2681" i="47"/>
  <c r="K2680" i="47"/>
  <c r="K2679" i="47"/>
  <c r="K2678" i="47"/>
  <c r="K2677" i="47"/>
  <c r="K2676" i="47"/>
  <c r="K2675" i="47"/>
  <c r="K2674" i="47"/>
  <c r="K2673" i="47"/>
  <c r="K2672" i="47"/>
  <c r="K2671" i="47"/>
  <c r="K2670" i="47"/>
  <c r="K2669" i="47"/>
  <c r="K2668" i="47"/>
  <c r="K2667" i="47"/>
  <c r="K2666" i="47"/>
  <c r="K2665" i="47"/>
  <c r="K2664" i="47"/>
  <c r="K2663" i="47"/>
  <c r="K2662" i="47"/>
  <c r="K2661" i="47"/>
  <c r="K2660" i="47"/>
  <c r="K2659" i="47"/>
  <c r="K2658" i="47"/>
  <c r="K2657" i="47"/>
  <c r="K2656" i="47"/>
  <c r="K2655" i="47"/>
  <c r="K2654" i="47"/>
  <c r="K2653" i="47"/>
  <c r="K2652" i="47"/>
  <c r="K2651" i="47"/>
  <c r="K2650" i="47"/>
  <c r="K2649" i="47"/>
  <c r="K2648" i="47"/>
  <c r="K2647" i="47"/>
  <c r="K2646" i="47"/>
  <c r="K2645" i="47"/>
  <c r="K2644" i="47"/>
  <c r="K2643" i="47"/>
  <c r="K2642" i="47"/>
  <c r="K2641" i="47"/>
  <c r="K2640" i="47"/>
  <c r="K2639" i="47"/>
  <c r="K2638" i="47"/>
  <c r="K2637" i="47"/>
  <c r="K2636" i="47"/>
  <c r="K2635" i="47"/>
  <c r="K2634" i="47"/>
  <c r="K2633" i="47"/>
  <c r="K2632" i="47"/>
  <c r="K2631" i="47"/>
  <c r="K2630" i="47"/>
  <c r="K2629" i="47"/>
  <c r="K2628" i="47"/>
  <c r="K2627" i="47"/>
  <c r="K2626" i="47"/>
  <c r="K2625" i="47"/>
  <c r="K2624" i="47"/>
  <c r="K2623" i="47"/>
  <c r="K2622" i="47"/>
  <c r="K2621" i="47"/>
  <c r="K2620" i="47"/>
  <c r="K2619" i="47"/>
  <c r="K2618" i="47"/>
  <c r="K2617" i="47"/>
  <c r="K2616" i="47"/>
  <c r="K2615" i="47"/>
  <c r="K2614" i="47"/>
  <c r="K2613" i="47"/>
  <c r="K2612" i="47"/>
  <c r="K2611" i="47"/>
  <c r="K2610" i="47"/>
  <c r="K2609" i="47"/>
  <c r="K2608" i="47"/>
  <c r="K2607" i="47"/>
  <c r="K2606" i="47"/>
  <c r="K2605" i="47"/>
  <c r="K2604" i="47"/>
  <c r="K2603" i="47"/>
  <c r="K2602" i="47"/>
  <c r="K2601" i="47"/>
  <c r="K2600" i="47"/>
  <c r="K2599" i="47"/>
  <c r="K2598" i="47"/>
  <c r="K2597" i="47"/>
  <c r="K2596" i="47"/>
  <c r="K2595" i="47"/>
  <c r="K2594" i="47"/>
  <c r="K2593" i="47"/>
  <c r="K2592" i="47"/>
  <c r="K2591" i="47"/>
  <c r="K2590" i="47"/>
  <c r="K2589" i="47"/>
  <c r="K2588" i="47"/>
  <c r="K2587" i="47"/>
  <c r="K2586" i="47"/>
  <c r="K2585" i="47"/>
  <c r="K2584" i="47"/>
  <c r="K2583" i="47"/>
  <c r="K2582" i="47"/>
  <c r="K2581" i="47"/>
  <c r="K2580" i="47"/>
  <c r="K2579" i="47"/>
  <c r="K2578" i="47"/>
  <c r="K2577" i="47"/>
  <c r="K2576" i="47"/>
  <c r="K2575" i="47"/>
  <c r="K2574" i="47"/>
  <c r="K2573" i="47"/>
  <c r="K2572" i="47"/>
  <c r="K2571" i="47"/>
  <c r="K2570" i="47"/>
  <c r="K2569" i="47"/>
  <c r="K2568" i="47"/>
  <c r="K2567" i="47"/>
  <c r="K2566" i="47"/>
  <c r="K2565" i="47"/>
  <c r="K2564" i="47"/>
  <c r="K2563" i="47"/>
  <c r="K2562" i="47"/>
  <c r="K2561" i="47"/>
  <c r="K2560" i="47"/>
  <c r="K2559" i="47"/>
  <c r="K2558" i="47"/>
  <c r="K2557" i="47"/>
  <c r="K2556" i="47"/>
  <c r="K2555" i="47"/>
  <c r="K2554" i="47"/>
  <c r="K2553" i="47"/>
  <c r="K2552" i="47"/>
  <c r="K2551" i="47"/>
  <c r="K2550" i="47"/>
  <c r="K2549" i="47"/>
  <c r="K2548" i="47"/>
  <c r="K2547" i="47"/>
  <c r="K2546" i="47"/>
  <c r="K2545" i="47"/>
  <c r="K2544" i="47"/>
  <c r="K2543" i="47"/>
  <c r="K2542" i="47"/>
  <c r="K2541" i="47"/>
  <c r="K2540" i="47"/>
  <c r="K2539" i="47"/>
  <c r="K2538" i="47"/>
  <c r="K2537" i="47"/>
  <c r="K2536" i="47"/>
  <c r="K2535" i="47"/>
  <c r="K2534" i="47"/>
  <c r="K2533" i="47"/>
  <c r="K2532" i="47"/>
  <c r="K2531" i="47"/>
  <c r="K2530" i="47"/>
  <c r="K2529" i="47"/>
  <c r="K2528" i="47"/>
  <c r="K2527" i="47"/>
  <c r="K2526" i="47"/>
  <c r="K2525" i="47"/>
  <c r="K2524" i="47"/>
  <c r="K2523" i="47"/>
  <c r="K2522" i="47"/>
  <c r="K2521" i="47"/>
  <c r="K2520" i="47"/>
  <c r="K2519" i="47"/>
  <c r="K2518" i="47"/>
  <c r="K2517" i="47"/>
  <c r="K2516" i="47"/>
  <c r="K2515" i="47"/>
  <c r="K2514" i="47"/>
  <c r="K2513" i="47"/>
  <c r="K2512" i="47"/>
  <c r="K2511" i="47"/>
  <c r="K2510" i="47"/>
  <c r="K2509" i="47"/>
  <c r="K2508" i="47"/>
  <c r="K2507" i="47"/>
  <c r="K2506" i="47"/>
  <c r="K2505" i="47"/>
  <c r="K2504" i="47"/>
  <c r="K2503" i="47"/>
  <c r="K2502" i="47"/>
  <c r="K2501" i="47"/>
  <c r="K2500" i="47"/>
  <c r="K2499" i="47"/>
  <c r="K2498" i="47"/>
  <c r="K2497" i="47"/>
  <c r="K2496" i="47"/>
  <c r="K2495" i="47"/>
  <c r="K2494" i="47"/>
  <c r="K2493" i="47"/>
  <c r="K2492" i="47"/>
  <c r="K2491" i="47"/>
  <c r="K2490" i="47"/>
  <c r="K2489" i="47"/>
  <c r="K2488" i="47"/>
  <c r="K2487" i="47"/>
  <c r="K2486" i="47"/>
  <c r="K2485" i="47"/>
  <c r="K2484" i="47"/>
  <c r="K2483" i="47"/>
  <c r="K2482" i="47"/>
  <c r="K2481" i="47"/>
  <c r="K2480" i="47"/>
  <c r="K2479" i="47"/>
  <c r="K2478" i="47"/>
  <c r="K2477" i="47"/>
  <c r="K2476" i="47"/>
  <c r="K2475" i="47"/>
  <c r="K2474" i="47"/>
  <c r="K2473" i="47"/>
  <c r="K2472" i="47"/>
  <c r="K2471" i="47"/>
  <c r="K2470" i="47"/>
  <c r="K2469" i="47"/>
  <c r="K2468" i="47"/>
  <c r="K2467" i="47"/>
  <c r="K2466" i="47"/>
  <c r="K2465" i="47"/>
  <c r="K2464" i="47"/>
  <c r="K2463" i="47"/>
  <c r="K2462" i="47"/>
  <c r="K2461" i="47"/>
  <c r="K2460" i="47"/>
  <c r="K2459" i="47"/>
  <c r="K2458" i="47"/>
  <c r="K2457" i="47"/>
  <c r="K2456" i="47"/>
  <c r="K2455" i="47"/>
  <c r="K2454" i="47"/>
  <c r="K2453" i="47"/>
  <c r="K2452" i="47"/>
  <c r="K2451" i="47"/>
  <c r="K2450" i="47"/>
  <c r="K2449" i="47"/>
  <c r="K2448" i="47"/>
  <c r="K2447" i="47"/>
  <c r="K2446" i="47"/>
  <c r="K2445" i="47"/>
  <c r="K2444" i="47"/>
  <c r="K2443" i="47"/>
  <c r="K2442" i="47"/>
  <c r="K2441" i="47"/>
  <c r="K2440" i="47"/>
  <c r="K2439" i="47"/>
  <c r="K2438" i="47"/>
  <c r="K2437" i="47"/>
  <c r="K2436" i="47"/>
  <c r="K2435" i="47"/>
  <c r="K2434" i="47"/>
  <c r="K2433" i="47"/>
  <c r="K2432" i="47"/>
  <c r="K2431" i="47"/>
  <c r="K2430" i="47"/>
  <c r="K2429" i="47"/>
  <c r="K2428" i="47"/>
  <c r="K2427" i="47"/>
  <c r="K2426" i="47"/>
  <c r="K2425" i="47"/>
  <c r="K2424" i="47"/>
  <c r="K2423" i="47"/>
  <c r="K2422" i="47"/>
  <c r="K2421" i="47"/>
  <c r="K2420" i="47"/>
  <c r="K2419" i="47"/>
  <c r="K2418" i="47"/>
  <c r="K2417" i="47"/>
  <c r="K2416" i="47"/>
  <c r="K2415" i="47"/>
  <c r="K2414" i="47"/>
  <c r="K2413" i="47"/>
  <c r="K2412" i="47"/>
  <c r="K2411" i="47"/>
  <c r="K2410" i="47"/>
  <c r="K2409" i="47"/>
  <c r="K2408" i="47"/>
  <c r="K2407" i="47"/>
  <c r="K2406" i="47"/>
  <c r="K2405" i="47"/>
  <c r="K2404" i="47"/>
  <c r="K2403" i="47"/>
  <c r="K2402" i="47"/>
  <c r="K2401" i="47"/>
  <c r="K2400" i="47"/>
  <c r="K2399" i="47"/>
  <c r="K2398" i="47"/>
  <c r="K2397" i="47"/>
  <c r="K2396" i="47"/>
  <c r="K2395" i="47"/>
  <c r="K2394" i="47"/>
  <c r="K2393" i="47"/>
  <c r="K2392" i="47"/>
  <c r="K2391" i="47"/>
  <c r="K2390" i="47"/>
  <c r="K2389" i="47"/>
  <c r="K2388" i="47"/>
  <c r="K2387" i="47"/>
  <c r="K2386" i="47"/>
  <c r="K2385" i="47"/>
  <c r="K2384" i="47"/>
  <c r="K2383" i="47"/>
  <c r="K2382" i="47"/>
  <c r="K2381" i="47"/>
  <c r="K2380" i="47"/>
  <c r="K2379" i="47"/>
  <c r="K2378" i="47"/>
  <c r="K2377" i="47"/>
  <c r="K2376" i="47"/>
  <c r="K2375" i="47"/>
  <c r="K2374" i="47"/>
  <c r="K2373" i="47"/>
  <c r="K2372" i="47"/>
  <c r="K2371" i="47"/>
  <c r="K2370" i="47"/>
  <c r="K2369" i="47"/>
  <c r="K2368" i="47"/>
  <c r="K2367" i="47"/>
  <c r="K2366" i="47"/>
  <c r="K2365" i="47"/>
  <c r="K2364" i="47"/>
  <c r="K2363" i="47"/>
  <c r="K2362" i="47"/>
  <c r="K2361" i="47"/>
  <c r="K2360" i="47"/>
  <c r="K2359" i="47"/>
  <c r="K2358" i="47"/>
  <c r="K2357" i="47"/>
  <c r="K2356" i="47"/>
  <c r="K2355" i="47"/>
  <c r="K2354" i="47"/>
  <c r="K2353" i="47"/>
  <c r="K2352" i="47"/>
  <c r="K2351" i="47"/>
  <c r="K2350" i="47"/>
  <c r="K2349" i="47"/>
  <c r="K2348" i="47"/>
  <c r="K2347" i="47"/>
  <c r="K2346" i="47"/>
  <c r="K2345" i="47"/>
  <c r="K2344" i="47"/>
  <c r="K2343" i="47"/>
  <c r="K2342" i="47"/>
  <c r="K2341" i="47"/>
  <c r="K2340" i="47"/>
  <c r="K2339" i="47"/>
  <c r="K2338" i="47"/>
  <c r="K2337" i="47"/>
  <c r="K2336" i="47"/>
  <c r="K2335" i="47"/>
  <c r="K2334" i="47"/>
  <c r="K2333" i="47"/>
  <c r="K2332" i="47"/>
  <c r="K2331" i="47"/>
  <c r="K2330" i="47"/>
  <c r="K2329" i="47"/>
  <c r="K2328" i="47"/>
  <c r="K2327" i="47"/>
  <c r="K2326" i="47"/>
  <c r="K2325" i="47"/>
  <c r="K2324" i="47"/>
  <c r="K2323" i="47"/>
  <c r="K2322" i="47"/>
  <c r="K2321" i="47"/>
  <c r="K2320" i="47"/>
  <c r="K2319" i="47"/>
  <c r="K2318" i="47"/>
  <c r="K2317" i="47"/>
  <c r="K2316" i="47"/>
  <c r="K2315" i="47"/>
  <c r="K2314" i="47"/>
  <c r="K2313" i="47"/>
  <c r="K2312" i="47"/>
  <c r="K2311" i="47"/>
  <c r="K2310" i="47"/>
  <c r="K2309" i="47"/>
  <c r="K2308" i="47"/>
  <c r="K2307" i="47"/>
  <c r="K2306" i="47"/>
  <c r="K2305" i="47"/>
  <c r="K2304" i="47"/>
  <c r="K2303" i="47"/>
  <c r="K2302" i="47"/>
  <c r="K2301" i="47"/>
  <c r="K2300" i="47"/>
  <c r="K2299" i="47"/>
  <c r="K2298" i="47"/>
  <c r="K2297" i="47"/>
  <c r="K2296" i="47"/>
  <c r="K2295" i="47"/>
  <c r="K2294" i="47"/>
  <c r="K2293" i="47"/>
  <c r="K2292" i="47"/>
  <c r="K2291" i="47"/>
  <c r="K2290" i="47"/>
  <c r="K2289" i="47"/>
  <c r="K2288" i="47"/>
  <c r="K2287" i="47"/>
  <c r="K2286" i="47"/>
  <c r="K2285" i="47"/>
  <c r="K2284" i="47"/>
  <c r="K2283" i="47"/>
  <c r="K2282" i="47"/>
  <c r="K2281" i="47"/>
  <c r="K2280" i="47"/>
  <c r="K2279" i="47"/>
  <c r="K2278" i="47"/>
  <c r="K2277" i="47"/>
  <c r="K2276" i="47"/>
  <c r="K2275" i="47"/>
  <c r="K2274" i="47"/>
  <c r="K2273" i="47"/>
  <c r="K2272" i="47"/>
  <c r="K2271" i="47"/>
  <c r="K2270" i="47"/>
  <c r="K2269" i="47"/>
  <c r="K2268" i="47"/>
  <c r="K2267" i="47"/>
  <c r="K2266" i="47"/>
  <c r="K2265" i="47"/>
  <c r="K2264" i="47"/>
  <c r="K2263" i="47"/>
  <c r="K2262" i="47"/>
  <c r="K2261" i="47"/>
  <c r="K2260" i="47"/>
  <c r="K2259" i="47"/>
  <c r="K2258" i="47"/>
  <c r="K2257" i="47"/>
  <c r="K2256" i="47"/>
  <c r="K2255" i="47"/>
  <c r="K2254" i="47"/>
  <c r="K2253" i="47"/>
  <c r="K2252" i="47"/>
  <c r="K2251" i="47"/>
  <c r="K2250" i="47"/>
  <c r="K2249" i="47"/>
  <c r="K2248" i="47"/>
  <c r="K2247" i="47"/>
  <c r="K2246" i="47"/>
  <c r="K2245" i="47"/>
  <c r="K2244" i="47"/>
  <c r="K2243" i="47"/>
  <c r="K2242" i="47"/>
  <c r="K2241" i="47"/>
  <c r="K2240" i="47"/>
  <c r="K2239" i="47"/>
  <c r="K2238" i="47"/>
  <c r="K2237" i="47"/>
  <c r="K2236" i="47"/>
  <c r="K2235" i="47"/>
  <c r="K2234" i="47"/>
  <c r="K2233" i="47"/>
  <c r="K2232" i="47"/>
  <c r="K2231" i="47"/>
  <c r="K2230" i="47"/>
  <c r="K2229" i="47"/>
  <c r="K2228" i="47"/>
  <c r="K2227" i="47"/>
  <c r="K2226" i="47"/>
  <c r="K2225" i="47"/>
  <c r="K2224" i="47"/>
  <c r="K2223" i="47"/>
  <c r="K2222" i="47"/>
  <c r="K2221" i="47"/>
  <c r="K2220" i="47"/>
  <c r="K2219" i="47"/>
  <c r="K2218" i="47"/>
  <c r="K2217" i="47"/>
  <c r="K2216" i="47"/>
  <c r="K2215" i="47"/>
  <c r="K2214" i="47"/>
  <c r="K2213" i="47"/>
  <c r="K2212" i="47"/>
  <c r="K2211" i="47"/>
  <c r="K2210" i="47"/>
  <c r="K2209" i="47"/>
  <c r="K2208" i="47"/>
  <c r="K2207" i="47"/>
  <c r="K2206" i="47"/>
  <c r="K2205" i="47"/>
  <c r="K2204" i="47"/>
  <c r="K2203" i="47"/>
  <c r="K2202" i="47"/>
  <c r="K2201" i="47"/>
  <c r="K2200" i="47"/>
  <c r="K2199" i="47"/>
  <c r="K2198" i="47"/>
  <c r="K2197" i="47"/>
  <c r="K2196" i="47"/>
  <c r="K2195" i="47"/>
  <c r="K2194" i="47"/>
  <c r="K2193" i="47"/>
  <c r="K2192" i="47"/>
  <c r="K2191" i="47"/>
  <c r="K2190" i="47"/>
  <c r="K2189" i="47"/>
  <c r="K2188" i="47"/>
  <c r="K2187" i="47"/>
  <c r="K2186" i="47"/>
  <c r="K2185" i="47"/>
  <c r="K2184" i="47"/>
  <c r="K2183" i="47"/>
  <c r="K2182" i="47"/>
  <c r="K2181" i="47"/>
  <c r="K2180" i="47"/>
  <c r="K2179" i="47"/>
  <c r="K2178" i="47"/>
  <c r="K2177" i="47"/>
  <c r="K2176" i="47"/>
  <c r="K2175" i="47"/>
  <c r="K2174" i="47"/>
  <c r="K2173" i="47"/>
  <c r="K2172" i="47"/>
  <c r="K2171" i="47"/>
  <c r="K2170" i="47"/>
  <c r="K2169" i="47"/>
  <c r="K2168" i="47"/>
  <c r="K2167" i="47"/>
  <c r="K2166" i="47"/>
  <c r="K2165" i="47"/>
  <c r="K2164" i="47"/>
  <c r="K2163" i="47"/>
  <c r="K2162" i="47"/>
  <c r="K2161" i="47"/>
  <c r="K2160" i="47"/>
  <c r="K2159" i="47"/>
  <c r="K2158" i="47"/>
  <c r="K2157" i="47"/>
  <c r="K2156" i="47"/>
  <c r="K2155" i="47"/>
  <c r="K2154" i="47"/>
  <c r="K2153" i="47"/>
  <c r="K2152" i="47"/>
  <c r="K2151" i="47"/>
  <c r="K2150" i="47"/>
  <c r="K2149" i="47"/>
  <c r="K2148" i="47"/>
  <c r="K2147" i="47"/>
  <c r="K2146" i="47"/>
  <c r="K2145" i="47"/>
  <c r="K2144" i="47"/>
  <c r="K2143" i="47"/>
  <c r="K2142" i="47"/>
  <c r="K2141" i="47"/>
  <c r="K2140" i="47"/>
  <c r="K2139" i="47"/>
  <c r="K2138" i="47"/>
  <c r="K2137" i="47"/>
  <c r="K2136" i="47"/>
  <c r="K2135" i="47"/>
  <c r="K2134" i="47"/>
  <c r="K2133" i="47"/>
  <c r="K2132" i="47"/>
  <c r="K2131" i="47"/>
  <c r="K2130" i="47"/>
  <c r="K2129" i="47"/>
  <c r="K2128" i="47"/>
  <c r="K2127" i="47"/>
  <c r="K2126" i="47"/>
  <c r="K2125" i="47"/>
  <c r="K2124" i="47"/>
  <c r="K2123" i="47"/>
  <c r="K2122" i="47"/>
  <c r="K2121" i="47"/>
  <c r="K2120" i="47"/>
  <c r="K2119" i="47"/>
  <c r="K2118" i="47"/>
  <c r="K2117" i="47"/>
  <c r="K2116" i="47"/>
  <c r="K2115" i="47"/>
  <c r="K2114" i="47"/>
  <c r="K2113" i="47"/>
  <c r="K2112" i="47"/>
  <c r="K2111" i="47"/>
  <c r="K2110" i="47"/>
  <c r="K2109" i="47"/>
  <c r="K2108" i="47"/>
  <c r="K2107" i="47"/>
  <c r="K2106" i="47"/>
  <c r="K2105" i="47"/>
  <c r="K2104" i="47"/>
  <c r="K2103" i="47"/>
  <c r="K2102" i="47"/>
  <c r="K2101" i="47"/>
  <c r="K2100" i="47"/>
  <c r="K2099" i="47"/>
  <c r="K2098" i="47"/>
  <c r="K2097" i="47"/>
  <c r="K2096" i="47"/>
  <c r="K2095" i="47"/>
  <c r="K2094" i="47"/>
  <c r="K2093" i="47"/>
  <c r="K2092" i="47"/>
  <c r="K2091" i="47"/>
  <c r="K2090" i="47"/>
  <c r="K2089" i="47"/>
  <c r="K2088" i="47"/>
  <c r="K2087" i="47"/>
  <c r="K2086" i="47"/>
  <c r="K2085" i="47"/>
  <c r="K2084" i="47"/>
  <c r="K2083" i="47"/>
  <c r="K2082" i="47"/>
  <c r="K2081" i="47"/>
  <c r="K2080" i="47"/>
  <c r="K2079" i="47"/>
  <c r="K2078" i="47"/>
  <c r="K2077" i="47"/>
  <c r="K2076" i="47"/>
  <c r="K2075" i="47"/>
  <c r="K2074" i="47"/>
  <c r="K2073" i="47"/>
  <c r="K2072" i="47"/>
  <c r="K2071" i="47"/>
  <c r="K2070" i="47"/>
  <c r="K2069" i="47"/>
  <c r="K2068" i="47"/>
  <c r="K2067" i="47"/>
  <c r="K2066" i="47"/>
  <c r="K2065" i="47"/>
  <c r="K2064" i="47"/>
  <c r="K2063" i="47"/>
  <c r="K2062" i="47"/>
  <c r="K2061" i="47"/>
  <c r="K2060" i="47"/>
  <c r="K2059" i="47"/>
  <c r="K2058" i="47"/>
  <c r="K2057" i="47"/>
  <c r="K2056" i="47"/>
  <c r="K2055" i="47"/>
  <c r="K2054" i="47"/>
  <c r="K2053" i="47"/>
  <c r="K2052" i="47"/>
  <c r="K2051" i="47"/>
  <c r="K2050" i="47"/>
  <c r="K2049" i="47"/>
  <c r="K2048" i="47"/>
  <c r="K2047" i="47"/>
  <c r="K2046" i="47"/>
  <c r="K2045" i="47"/>
  <c r="K2044" i="47"/>
  <c r="K2043" i="47"/>
  <c r="K2042" i="47"/>
  <c r="K2041" i="47"/>
  <c r="K2040" i="47"/>
  <c r="K2039" i="47"/>
  <c r="K2038" i="47"/>
  <c r="K2037" i="47"/>
  <c r="K2036" i="47"/>
  <c r="K2035" i="47"/>
  <c r="K2034" i="47"/>
  <c r="K2033" i="47"/>
  <c r="K2032" i="47"/>
  <c r="K2031" i="47"/>
  <c r="K2030" i="47"/>
  <c r="K2029" i="47"/>
  <c r="K2028" i="47"/>
  <c r="K2027" i="47"/>
  <c r="K2026" i="47"/>
  <c r="K2025" i="47"/>
  <c r="K2024" i="47"/>
  <c r="K2023" i="47"/>
  <c r="K2022" i="47"/>
  <c r="K2021" i="47"/>
  <c r="K2020" i="47"/>
  <c r="K2019" i="47"/>
  <c r="K2018" i="47"/>
  <c r="K2017" i="47"/>
  <c r="K2016" i="47"/>
  <c r="K2015" i="47"/>
  <c r="K2014" i="47"/>
  <c r="K2013" i="47"/>
  <c r="K2012" i="47"/>
  <c r="K2011" i="47"/>
  <c r="K2010" i="47"/>
  <c r="K2009" i="47"/>
  <c r="K2008" i="47"/>
  <c r="K2007" i="47"/>
  <c r="K2006" i="47"/>
  <c r="K2005" i="47"/>
  <c r="K2004" i="47"/>
  <c r="K2003" i="47"/>
  <c r="K2002" i="47"/>
  <c r="K2001" i="47"/>
  <c r="K2000" i="47"/>
  <c r="K1999" i="47"/>
  <c r="K1998" i="47"/>
  <c r="K1997" i="47"/>
  <c r="K1996" i="47"/>
  <c r="K1995" i="47"/>
  <c r="K1994" i="47"/>
  <c r="K1993" i="47"/>
  <c r="K1992" i="47"/>
  <c r="K1991" i="47"/>
  <c r="K1990" i="47"/>
  <c r="K1989" i="47"/>
  <c r="K1988" i="47"/>
  <c r="K1987" i="47"/>
  <c r="K1986" i="47"/>
  <c r="K1985" i="47"/>
  <c r="K1984" i="47"/>
  <c r="K1983" i="47"/>
  <c r="K1982" i="47"/>
  <c r="K1981" i="47"/>
  <c r="K1980" i="47"/>
  <c r="K1979" i="47"/>
  <c r="K1978" i="47"/>
  <c r="K1977" i="47"/>
  <c r="K1976" i="47"/>
  <c r="K1975" i="47"/>
  <c r="K1974" i="47"/>
  <c r="K1973" i="47"/>
  <c r="K1972" i="47"/>
  <c r="K1971" i="47"/>
  <c r="K1970" i="47"/>
  <c r="K1969" i="47"/>
  <c r="K1968" i="47"/>
  <c r="K1967" i="47"/>
  <c r="K1966" i="47"/>
  <c r="K1965" i="47"/>
  <c r="K1964" i="47"/>
  <c r="K1963" i="47"/>
  <c r="K1962" i="47"/>
  <c r="K1961" i="47"/>
  <c r="K1960" i="47"/>
  <c r="K1959" i="47"/>
  <c r="K1958" i="47"/>
  <c r="K1957" i="47"/>
  <c r="K1956" i="47"/>
  <c r="K1955" i="47"/>
  <c r="K1954" i="47"/>
  <c r="K1953" i="47"/>
  <c r="K1952" i="47"/>
  <c r="K1951" i="47"/>
  <c r="K1950" i="47"/>
  <c r="K1949" i="47"/>
  <c r="K1948" i="47"/>
  <c r="K1947" i="47"/>
  <c r="K1946" i="47"/>
  <c r="K1945" i="47"/>
  <c r="K1944" i="47"/>
  <c r="K1943" i="47"/>
  <c r="K1942" i="47"/>
  <c r="K1941" i="47"/>
  <c r="K1940" i="47"/>
  <c r="K1939" i="47"/>
  <c r="K1938" i="47"/>
  <c r="K1937" i="47"/>
  <c r="K1936" i="47"/>
  <c r="K1935" i="47"/>
  <c r="K1934" i="47"/>
  <c r="K1933" i="47"/>
  <c r="K1932" i="47"/>
  <c r="K1931" i="47"/>
  <c r="K1930" i="47"/>
  <c r="K1929" i="47"/>
  <c r="K1928" i="47"/>
  <c r="K1927" i="47"/>
  <c r="K1926" i="47"/>
  <c r="K1925" i="47"/>
  <c r="K1924" i="47"/>
  <c r="K1923" i="47"/>
  <c r="K1922" i="47"/>
  <c r="K1921" i="47"/>
  <c r="K1920" i="47"/>
  <c r="K1919" i="47"/>
  <c r="K1918" i="47"/>
  <c r="K1917" i="47"/>
  <c r="K1916" i="47"/>
  <c r="K1915" i="47"/>
  <c r="K1914" i="47"/>
  <c r="K1913" i="47"/>
  <c r="K1912" i="47"/>
  <c r="K1911" i="47"/>
  <c r="K1910" i="47"/>
  <c r="K1909" i="47"/>
  <c r="K1908" i="47"/>
  <c r="K1907" i="47"/>
  <c r="K1906" i="47"/>
  <c r="K1905" i="47"/>
  <c r="K1904" i="47"/>
  <c r="K1903" i="47"/>
  <c r="K1902" i="47"/>
  <c r="K1901" i="47"/>
  <c r="K1900" i="47"/>
  <c r="K1899" i="47"/>
  <c r="K1898" i="47"/>
  <c r="K1897" i="47"/>
  <c r="K1896" i="47"/>
  <c r="K1895" i="47"/>
  <c r="K1894" i="47"/>
  <c r="K1893" i="47"/>
  <c r="K1892" i="47"/>
  <c r="K1891" i="47"/>
  <c r="K1890" i="47"/>
  <c r="K1889" i="47"/>
  <c r="K1888" i="47"/>
  <c r="K1887" i="47"/>
  <c r="K1886" i="47"/>
  <c r="K1885" i="47"/>
  <c r="K1884" i="47"/>
  <c r="K1883" i="47"/>
  <c r="K1882" i="47"/>
  <c r="K1881" i="47"/>
  <c r="K1880" i="47"/>
  <c r="K1879" i="47"/>
  <c r="K1878" i="47"/>
  <c r="K1877" i="47"/>
  <c r="K1876" i="47"/>
  <c r="K1875" i="47"/>
  <c r="K1874" i="47"/>
  <c r="K1873" i="47"/>
  <c r="K1872" i="47"/>
  <c r="K1871" i="47"/>
  <c r="K1870" i="47"/>
  <c r="K1869" i="47"/>
  <c r="K1868" i="47"/>
  <c r="K1867" i="47"/>
  <c r="K1866" i="47"/>
  <c r="K1865" i="47"/>
  <c r="K1864" i="47"/>
  <c r="K1863" i="47"/>
  <c r="K1862" i="47"/>
  <c r="K1861" i="47"/>
  <c r="K1860" i="47"/>
  <c r="K1859" i="47"/>
  <c r="K1858" i="47"/>
  <c r="K1857" i="47"/>
  <c r="K1856" i="47"/>
  <c r="K1855" i="47"/>
  <c r="K1854" i="47"/>
  <c r="K1853" i="47"/>
  <c r="K1852" i="47"/>
  <c r="K1851" i="47"/>
  <c r="K1850" i="47"/>
  <c r="K1849" i="47"/>
  <c r="K1848" i="47"/>
  <c r="K1847" i="47"/>
  <c r="K1846" i="47"/>
  <c r="K1845" i="47"/>
  <c r="K1844" i="47"/>
  <c r="K1843" i="47"/>
  <c r="K1842" i="47"/>
  <c r="K1841" i="47"/>
  <c r="K1840" i="47"/>
  <c r="K1839" i="47"/>
  <c r="K1838" i="47"/>
  <c r="K1837" i="47"/>
  <c r="K1836" i="47"/>
  <c r="K1835" i="47"/>
  <c r="K1834" i="47"/>
  <c r="K1833" i="47"/>
  <c r="K1832" i="47"/>
  <c r="K1831" i="47"/>
  <c r="K1830" i="47"/>
  <c r="K1829" i="47"/>
  <c r="K1828" i="47"/>
  <c r="K1827" i="47"/>
  <c r="K1826" i="47"/>
  <c r="K1825" i="47"/>
  <c r="K1824" i="47"/>
  <c r="K1823" i="47"/>
  <c r="K1822" i="47"/>
  <c r="K1821" i="47"/>
  <c r="K1820" i="47"/>
  <c r="K1819" i="47"/>
  <c r="K1818" i="47"/>
  <c r="K1817" i="47"/>
  <c r="K1816" i="47"/>
  <c r="K1815" i="47"/>
  <c r="K1814" i="47"/>
  <c r="K1813" i="47"/>
  <c r="K1812" i="47"/>
  <c r="K1811" i="47"/>
  <c r="K1810" i="47"/>
  <c r="K1809" i="47"/>
  <c r="K1808" i="47"/>
  <c r="K1807" i="47"/>
  <c r="K1806" i="47"/>
  <c r="K1805" i="47"/>
  <c r="K1804" i="47"/>
  <c r="K1803" i="47"/>
  <c r="K1802" i="47"/>
  <c r="K1801" i="47"/>
  <c r="K1800" i="47"/>
  <c r="K1799" i="47"/>
  <c r="K1798" i="47"/>
  <c r="K1797" i="47"/>
  <c r="K1796" i="47"/>
  <c r="K1795" i="47"/>
  <c r="K1794" i="47"/>
  <c r="K1793" i="47"/>
  <c r="K1792" i="47"/>
  <c r="K1791" i="47"/>
  <c r="K1790" i="47"/>
  <c r="K1789" i="47"/>
  <c r="K1788" i="47"/>
  <c r="K1787" i="47"/>
  <c r="K1786" i="47"/>
  <c r="K1785" i="47"/>
  <c r="K1784" i="47"/>
  <c r="K1783" i="47"/>
  <c r="K1782" i="47"/>
  <c r="K1781" i="47"/>
  <c r="K1780" i="47"/>
  <c r="K1779" i="47"/>
  <c r="K1778" i="47"/>
  <c r="K1777" i="47"/>
  <c r="K1776" i="47"/>
  <c r="K1775" i="47"/>
  <c r="K1774" i="47"/>
  <c r="K1773" i="47"/>
  <c r="K1772" i="47"/>
  <c r="K1771" i="47"/>
  <c r="K1770" i="47"/>
  <c r="K1769" i="47"/>
  <c r="K1768" i="47"/>
  <c r="K1767" i="47"/>
  <c r="K1766" i="47"/>
  <c r="K1765" i="47"/>
  <c r="K1764" i="47"/>
  <c r="K1763" i="47"/>
  <c r="K1762" i="47"/>
  <c r="K1761" i="47"/>
  <c r="K1760" i="47"/>
  <c r="K1759" i="47"/>
  <c r="K1758" i="47"/>
  <c r="K1757" i="47"/>
  <c r="K1756" i="47"/>
  <c r="K1755" i="47"/>
  <c r="K1754" i="47"/>
  <c r="K1753" i="47"/>
  <c r="K1752" i="47"/>
  <c r="K1751" i="47"/>
  <c r="K1750" i="47"/>
  <c r="K1749" i="47"/>
  <c r="K1748" i="47"/>
  <c r="K1747" i="47"/>
  <c r="K1746" i="47"/>
  <c r="K1745" i="47"/>
  <c r="K1744" i="47"/>
  <c r="K1743" i="47"/>
  <c r="K1742" i="47"/>
  <c r="K1741" i="47"/>
  <c r="K1740" i="47"/>
  <c r="K1739" i="47"/>
  <c r="K1738" i="47"/>
  <c r="K1737" i="47"/>
  <c r="K1736" i="47"/>
  <c r="K1735" i="47"/>
  <c r="K1734" i="47"/>
  <c r="K1733" i="47"/>
  <c r="K1732" i="47"/>
  <c r="K1731" i="47"/>
  <c r="K1730" i="47"/>
  <c r="K1729" i="47"/>
  <c r="K1728" i="47"/>
  <c r="K1727" i="47"/>
  <c r="K1726" i="47"/>
  <c r="K1725" i="47"/>
  <c r="K1724" i="47"/>
  <c r="K1723" i="47"/>
  <c r="K1722" i="47"/>
  <c r="K1721" i="47"/>
  <c r="K1720" i="47"/>
  <c r="K1719" i="47"/>
  <c r="K1718" i="47"/>
  <c r="K1717" i="47"/>
  <c r="K1716" i="47"/>
  <c r="K1715" i="47"/>
  <c r="K1714" i="47"/>
  <c r="K1713" i="47"/>
  <c r="K1712" i="47"/>
  <c r="K1711" i="47"/>
  <c r="K1710" i="47"/>
  <c r="K1709" i="47"/>
  <c r="K1708" i="47"/>
  <c r="K1707" i="47"/>
  <c r="K1706" i="47"/>
  <c r="K1705" i="47"/>
  <c r="K1704" i="47"/>
  <c r="K1703" i="47"/>
  <c r="K1702" i="47"/>
  <c r="K1701" i="47"/>
  <c r="K1700" i="47"/>
  <c r="K1699" i="47"/>
  <c r="K1698" i="47"/>
  <c r="K1697" i="47"/>
  <c r="K1696" i="47"/>
  <c r="K1695" i="47"/>
  <c r="K1694" i="47"/>
  <c r="K1693" i="47"/>
  <c r="K1692" i="47"/>
  <c r="K1691" i="47"/>
  <c r="K1690" i="47"/>
  <c r="K1689" i="47"/>
  <c r="K1688" i="47"/>
  <c r="K1687" i="47"/>
  <c r="K1686" i="47"/>
  <c r="K1685" i="47"/>
  <c r="K1684" i="47"/>
  <c r="K1683" i="47"/>
  <c r="K1682" i="47"/>
  <c r="K1681" i="47"/>
  <c r="K1680" i="47"/>
  <c r="K1679" i="47"/>
  <c r="K1678" i="47"/>
  <c r="K1677" i="47"/>
  <c r="K1676" i="47"/>
  <c r="K1675" i="47"/>
  <c r="K1674" i="47"/>
  <c r="K1673" i="47"/>
  <c r="K1672" i="47"/>
  <c r="K1671" i="47"/>
  <c r="K1670" i="47"/>
  <c r="K1669" i="47"/>
  <c r="K1668" i="47"/>
  <c r="K1667" i="47"/>
  <c r="K1666" i="47"/>
  <c r="K1665" i="47"/>
  <c r="K1664" i="47"/>
  <c r="K1663" i="47"/>
  <c r="K1662" i="47"/>
  <c r="K1661" i="47"/>
  <c r="K1660" i="47"/>
  <c r="K1659" i="47"/>
  <c r="K1658" i="47"/>
  <c r="K1657" i="47"/>
  <c r="K1656" i="47"/>
  <c r="K1655" i="47"/>
  <c r="K1654" i="47"/>
  <c r="K1653" i="47"/>
  <c r="K1652" i="47"/>
  <c r="K1651" i="47"/>
  <c r="K1650" i="47"/>
  <c r="K1649" i="47"/>
  <c r="K1648" i="47"/>
  <c r="K1647" i="47"/>
  <c r="K1646" i="47"/>
  <c r="K1645" i="47"/>
  <c r="K1644" i="47"/>
  <c r="K1643" i="47"/>
  <c r="K1642" i="47"/>
  <c r="K1641" i="47"/>
  <c r="K1640" i="47"/>
  <c r="K1639" i="47"/>
  <c r="K1638" i="47"/>
  <c r="K1637" i="47"/>
  <c r="K1636" i="47"/>
  <c r="K1635" i="47"/>
  <c r="K1634" i="47"/>
  <c r="K1633" i="47"/>
  <c r="K1632" i="47"/>
  <c r="K1631" i="47"/>
  <c r="K1630" i="47"/>
  <c r="K1629" i="47"/>
  <c r="K1628" i="47"/>
  <c r="K1627" i="47"/>
  <c r="K1626" i="47"/>
  <c r="K1625" i="47"/>
  <c r="K1624" i="47"/>
  <c r="K1623" i="47"/>
  <c r="K1622" i="47"/>
  <c r="K1621" i="47"/>
  <c r="K1620" i="47"/>
  <c r="K1619" i="47"/>
  <c r="K1618" i="47"/>
  <c r="K1617" i="47"/>
  <c r="K1616" i="47"/>
  <c r="K1615" i="47"/>
  <c r="K1614" i="47"/>
  <c r="K1613" i="47"/>
  <c r="K1612" i="47"/>
  <c r="K1611" i="47"/>
  <c r="K1610" i="47"/>
  <c r="K1609" i="47"/>
  <c r="K1608" i="47"/>
  <c r="K1607" i="47"/>
  <c r="K1606" i="47"/>
  <c r="K1605" i="47"/>
  <c r="K1604" i="47"/>
  <c r="K1603" i="47"/>
  <c r="K1602" i="47"/>
  <c r="K1601" i="47"/>
  <c r="K1600" i="47"/>
  <c r="K1599" i="47"/>
  <c r="K1598" i="47"/>
  <c r="K1597" i="47"/>
  <c r="K1596" i="47"/>
  <c r="K1595" i="47"/>
  <c r="K1594" i="47"/>
  <c r="K1593" i="47"/>
  <c r="K1592" i="47"/>
  <c r="K1591" i="47"/>
  <c r="K1590" i="47"/>
  <c r="K1589" i="47"/>
  <c r="K1588" i="47"/>
  <c r="K1587" i="47"/>
  <c r="K1586" i="47"/>
  <c r="K1585" i="47"/>
  <c r="K1584" i="47"/>
  <c r="K1583" i="47"/>
  <c r="K1582" i="47"/>
  <c r="K1581" i="47"/>
  <c r="K1580" i="47"/>
  <c r="K1579" i="47"/>
  <c r="K1578" i="47"/>
  <c r="K1577" i="47"/>
  <c r="K1576" i="47"/>
  <c r="K1575" i="47"/>
  <c r="K1574" i="47"/>
  <c r="K1573" i="47"/>
  <c r="K1572" i="47"/>
  <c r="K1571" i="47"/>
  <c r="K1570" i="47"/>
  <c r="K1569" i="47"/>
  <c r="K1568" i="47"/>
  <c r="K1567" i="47"/>
  <c r="K1566" i="47"/>
  <c r="K1565" i="47"/>
  <c r="K1564" i="47"/>
  <c r="K1563" i="47"/>
  <c r="K1562" i="47"/>
  <c r="K1561" i="47"/>
  <c r="K1560" i="47"/>
  <c r="K1559" i="47"/>
  <c r="K1558" i="47"/>
  <c r="K1557" i="47"/>
  <c r="K1556" i="47"/>
  <c r="K1555" i="47"/>
  <c r="K1554" i="47"/>
  <c r="K1553" i="47"/>
  <c r="K1552" i="47"/>
  <c r="K1551" i="47"/>
  <c r="K1550" i="47"/>
  <c r="K1549" i="47"/>
  <c r="K1548" i="47"/>
  <c r="K1547" i="47"/>
  <c r="K1546" i="47"/>
  <c r="K1545" i="47"/>
  <c r="K1544" i="47"/>
  <c r="K1543" i="47"/>
  <c r="K1542" i="47"/>
  <c r="K1541" i="47"/>
  <c r="K1540" i="47"/>
  <c r="K1539" i="47"/>
  <c r="K1538" i="47"/>
  <c r="K1537" i="47"/>
  <c r="K1536" i="47"/>
  <c r="K1535" i="47"/>
  <c r="K1534" i="47"/>
  <c r="K1533" i="47"/>
  <c r="K1532" i="47"/>
  <c r="K1531" i="47"/>
  <c r="K1530" i="47"/>
  <c r="K1529" i="47"/>
  <c r="K1528" i="47"/>
  <c r="K1527" i="47"/>
  <c r="K1526" i="47"/>
  <c r="K1525" i="47"/>
  <c r="K1524" i="47"/>
  <c r="K1523" i="47"/>
  <c r="K1522" i="47"/>
  <c r="K1521" i="47"/>
  <c r="K1520" i="47"/>
  <c r="K1519" i="47"/>
  <c r="K1518" i="47"/>
  <c r="K1517" i="47"/>
  <c r="K1516" i="47"/>
  <c r="K1515" i="47"/>
  <c r="K1514" i="47"/>
  <c r="K1513" i="47"/>
  <c r="K1512" i="47"/>
  <c r="K1511" i="47"/>
  <c r="K1510" i="47"/>
  <c r="K1509" i="47"/>
  <c r="K1508" i="47"/>
  <c r="K1507" i="47"/>
  <c r="K1506" i="47"/>
  <c r="K1505" i="47"/>
  <c r="K1504" i="47"/>
  <c r="K1503" i="47"/>
  <c r="K1502" i="47"/>
  <c r="K1501" i="47"/>
  <c r="K1500" i="47"/>
  <c r="K1499" i="47"/>
  <c r="K1498" i="47"/>
  <c r="K1497" i="47"/>
  <c r="K1496" i="47"/>
  <c r="K1495" i="47"/>
  <c r="K1494" i="47"/>
  <c r="K1493" i="47"/>
  <c r="K1492" i="47"/>
  <c r="K1491" i="47"/>
  <c r="K1490" i="47"/>
  <c r="K1489" i="47"/>
  <c r="K1488" i="47"/>
  <c r="K1487" i="47"/>
  <c r="K1486" i="47"/>
  <c r="K1485" i="47"/>
  <c r="K1484" i="47"/>
  <c r="K1483" i="47"/>
  <c r="K1482" i="47"/>
  <c r="K1481" i="47"/>
  <c r="K1480" i="47"/>
  <c r="K1479" i="47"/>
  <c r="K1478" i="47"/>
  <c r="K1477" i="47"/>
  <c r="K1476" i="47"/>
  <c r="K1475" i="47"/>
  <c r="K1474" i="47"/>
  <c r="K1473" i="47"/>
  <c r="K1472" i="47"/>
  <c r="K1471" i="47"/>
  <c r="K1470" i="47"/>
  <c r="K1469" i="47"/>
  <c r="K1468" i="47"/>
  <c r="K1467" i="47"/>
  <c r="K1466" i="47"/>
  <c r="K1465" i="47"/>
  <c r="K1464" i="47"/>
  <c r="K1463" i="47"/>
  <c r="K1462" i="47"/>
  <c r="K1461" i="47"/>
  <c r="K1460" i="47"/>
  <c r="K1459" i="47"/>
  <c r="K1458" i="47"/>
  <c r="K1457" i="47"/>
  <c r="K1456" i="47"/>
  <c r="K1455" i="47"/>
  <c r="K1454" i="47"/>
  <c r="K1453" i="47"/>
  <c r="K1452" i="47"/>
  <c r="K1451" i="47"/>
  <c r="K1450" i="47"/>
  <c r="K1449" i="47"/>
  <c r="K1448" i="47"/>
  <c r="K1447" i="47"/>
  <c r="K1446" i="47"/>
  <c r="K1445" i="47"/>
  <c r="K1444" i="47"/>
  <c r="K1443" i="47"/>
  <c r="K1442" i="47"/>
  <c r="K1441" i="47"/>
  <c r="K1440" i="47"/>
  <c r="K1439" i="47"/>
  <c r="K1438" i="47"/>
  <c r="K1437" i="47"/>
  <c r="K1436" i="47"/>
  <c r="K1435" i="47"/>
  <c r="K1434" i="47"/>
  <c r="K1433" i="47"/>
  <c r="K1432" i="47"/>
  <c r="K1431" i="47"/>
  <c r="K1430" i="47"/>
  <c r="K1429" i="47"/>
  <c r="K1428" i="47"/>
  <c r="K1427" i="47"/>
  <c r="K1426" i="47"/>
  <c r="K1425" i="47"/>
  <c r="K1424" i="47"/>
  <c r="K1423" i="47"/>
  <c r="K1422" i="47"/>
  <c r="K1421" i="47"/>
  <c r="K1420" i="47"/>
  <c r="K1419" i="47"/>
  <c r="K1418" i="47"/>
  <c r="K1417" i="47"/>
  <c r="K1416" i="47"/>
  <c r="K1415" i="47"/>
  <c r="K1414" i="47"/>
  <c r="K1413" i="47"/>
  <c r="K1412" i="47"/>
  <c r="K1411" i="47"/>
  <c r="K1410" i="47"/>
  <c r="K1409" i="47"/>
  <c r="K1408" i="47"/>
  <c r="K1407" i="47"/>
  <c r="K1406" i="47"/>
  <c r="K1405" i="47"/>
  <c r="K1404" i="47"/>
  <c r="K1403" i="47"/>
  <c r="K1402" i="47"/>
  <c r="K1401" i="47"/>
  <c r="K1400" i="47"/>
  <c r="K1399" i="47"/>
  <c r="K1398" i="47"/>
  <c r="K1397" i="47"/>
  <c r="K1396" i="47"/>
  <c r="K1395" i="47"/>
  <c r="K1394" i="47"/>
  <c r="K1393" i="47"/>
  <c r="K1392" i="47"/>
  <c r="K1391" i="47"/>
  <c r="K1390" i="47"/>
  <c r="K1389" i="47"/>
  <c r="K1388" i="47"/>
  <c r="K1387" i="47"/>
  <c r="K1386" i="47"/>
  <c r="K1385" i="47"/>
  <c r="K1384" i="47"/>
  <c r="K1383" i="47"/>
  <c r="K1382" i="47"/>
  <c r="K1381" i="47"/>
  <c r="K1380" i="47"/>
  <c r="K1379" i="47"/>
  <c r="K1378" i="47"/>
  <c r="K1377" i="47"/>
  <c r="K1376" i="47"/>
  <c r="K1375" i="47"/>
  <c r="K1374" i="47"/>
  <c r="K1373" i="47"/>
  <c r="K1372" i="47"/>
  <c r="K1371" i="47"/>
  <c r="K1370" i="47"/>
  <c r="K1369" i="47"/>
  <c r="K1368" i="47"/>
  <c r="K1367" i="47"/>
  <c r="K1366" i="47"/>
  <c r="K1365" i="47"/>
  <c r="K1364" i="47"/>
  <c r="K1363" i="47"/>
  <c r="K1362" i="47"/>
  <c r="K1361" i="47"/>
  <c r="K1360" i="47"/>
  <c r="K1359" i="47"/>
  <c r="K1358" i="47"/>
  <c r="K1357" i="47"/>
  <c r="K1356" i="47"/>
  <c r="K1355" i="47"/>
  <c r="K1354" i="47"/>
  <c r="K1353" i="47"/>
  <c r="K1352" i="47"/>
  <c r="K1351" i="47"/>
  <c r="K1350" i="47"/>
  <c r="K1349" i="47"/>
  <c r="K1348" i="47"/>
  <c r="K1347" i="47"/>
  <c r="K1346" i="47"/>
  <c r="K1345" i="47"/>
  <c r="K1344" i="47"/>
  <c r="K1343" i="47"/>
  <c r="K1342" i="47"/>
  <c r="K1341" i="47"/>
  <c r="K1340" i="47"/>
  <c r="K1339" i="47"/>
  <c r="K1338" i="47"/>
  <c r="K1337" i="47"/>
  <c r="K1336" i="47"/>
  <c r="K1335" i="47"/>
  <c r="K1334" i="47"/>
  <c r="K1333" i="47"/>
  <c r="K1332" i="47"/>
  <c r="K1331" i="47"/>
  <c r="K1330" i="47"/>
  <c r="K1329" i="47"/>
  <c r="K1328" i="47"/>
  <c r="K1327" i="47"/>
  <c r="K1326" i="47"/>
  <c r="K1325" i="47"/>
  <c r="K1324" i="47"/>
  <c r="K1323" i="47"/>
  <c r="K1322" i="47"/>
  <c r="K1321" i="47"/>
  <c r="K1320" i="47"/>
  <c r="K1319" i="47"/>
  <c r="K1318" i="47"/>
  <c r="K1317" i="47"/>
  <c r="K1316" i="47"/>
  <c r="K1315" i="47"/>
  <c r="K1314" i="47"/>
  <c r="K1313" i="47"/>
  <c r="K1312" i="47"/>
  <c r="K1311" i="47"/>
  <c r="K1310" i="47"/>
  <c r="K1309" i="47"/>
  <c r="K1308" i="47"/>
  <c r="K1307" i="47"/>
  <c r="K1306" i="47"/>
  <c r="K1305" i="47"/>
  <c r="K1304" i="47"/>
  <c r="K1303" i="47"/>
  <c r="K1302" i="47"/>
  <c r="K1301" i="47"/>
  <c r="K1300" i="47"/>
  <c r="K1299" i="47"/>
  <c r="K1298" i="47"/>
  <c r="K1297" i="47"/>
  <c r="K1296" i="47"/>
  <c r="K1295" i="47"/>
  <c r="K1294" i="47"/>
  <c r="K1293" i="47"/>
  <c r="K1292" i="47"/>
  <c r="K1291" i="47"/>
  <c r="K1290" i="47"/>
  <c r="K1289" i="47"/>
  <c r="K1288" i="47"/>
  <c r="K1287" i="47"/>
  <c r="K1286" i="47"/>
  <c r="K1285" i="47"/>
  <c r="K1284" i="47"/>
  <c r="K1283" i="47"/>
  <c r="K1282" i="47"/>
  <c r="K1281" i="47"/>
  <c r="K1280" i="47"/>
  <c r="K1279" i="47"/>
  <c r="K1278" i="47"/>
  <c r="K1277" i="47"/>
  <c r="K1276" i="47"/>
  <c r="K1275" i="47"/>
  <c r="K1274" i="47"/>
  <c r="K1273" i="47"/>
  <c r="K1272" i="47"/>
  <c r="K1271" i="47"/>
  <c r="K1270" i="47"/>
  <c r="K1269" i="47"/>
  <c r="K1268" i="47"/>
  <c r="K1267" i="47"/>
  <c r="K1266" i="47"/>
  <c r="K1265" i="47"/>
  <c r="K1264" i="47"/>
  <c r="K1263" i="47"/>
  <c r="K1262" i="47"/>
  <c r="K1261" i="47"/>
  <c r="K1260" i="47"/>
  <c r="K1259" i="47"/>
  <c r="K1258" i="47"/>
  <c r="K1257" i="47"/>
  <c r="K1256" i="47"/>
  <c r="K1255" i="47"/>
  <c r="K1254" i="47"/>
  <c r="K1253" i="47"/>
  <c r="K1252" i="47"/>
  <c r="K1251" i="47"/>
  <c r="K1250" i="47"/>
  <c r="K1249" i="47"/>
  <c r="K1248" i="47"/>
  <c r="K1247" i="47"/>
  <c r="K1246" i="47"/>
  <c r="K1245" i="47"/>
  <c r="K1244" i="47"/>
  <c r="K1243" i="47"/>
  <c r="K1242" i="47"/>
  <c r="K1241" i="47"/>
  <c r="K1240" i="47"/>
  <c r="K1239" i="47"/>
  <c r="K1238" i="47"/>
  <c r="K1237" i="47"/>
  <c r="K1236" i="47"/>
  <c r="K1235" i="47"/>
  <c r="K1234" i="47"/>
  <c r="K1233" i="47"/>
  <c r="K1232" i="47"/>
  <c r="K1231" i="47"/>
  <c r="K1230" i="47"/>
  <c r="K1229" i="47"/>
  <c r="K1228" i="47"/>
  <c r="K1227" i="47"/>
  <c r="K1226" i="47"/>
  <c r="K1225" i="47"/>
  <c r="K1224" i="47"/>
  <c r="K1223" i="47"/>
  <c r="K1222" i="47"/>
  <c r="K1221" i="47"/>
  <c r="K1220" i="47"/>
  <c r="K1219" i="47"/>
  <c r="K1218" i="47"/>
  <c r="K1217" i="47"/>
  <c r="K1216" i="47"/>
  <c r="K1215" i="47"/>
  <c r="K1214" i="47"/>
  <c r="K1213" i="47"/>
  <c r="K1212" i="47"/>
  <c r="K1211" i="47"/>
  <c r="K1210" i="47"/>
  <c r="K1209" i="47"/>
  <c r="K1208" i="47"/>
  <c r="K1207" i="47"/>
  <c r="K1206" i="47"/>
  <c r="K1205" i="47"/>
  <c r="K1204" i="47"/>
  <c r="K1203" i="47"/>
  <c r="K1202" i="47"/>
  <c r="K1201" i="47"/>
  <c r="K1200" i="47"/>
  <c r="K1199" i="47"/>
  <c r="K1198" i="47"/>
  <c r="K1197" i="47"/>
  <c r="K1196" i="47"/>
  <c r="K1195" i="47"/>
  <c r="K1194" i="47"/>
  <c r="K1193" i="47"/>
  <c r="K1192" i="47"/>
  <c r="K1191" i="47"/>
  <c r="K1190" i="47"/>
  <c r="K1189" i="47"/>
  <c r="K1188" i="47"/>
  <c r="K1187" i="47"/>
  <c r="K1186" i="47"/>
  <c r="K1185" i="47"/>
  <c r="K1184" i="47"/>
  <c r="K1183" i="47"/>
  <c r="K1182" i="47"/>
  <c r="K1181" i="47"/>
  <c r="K1180" i="47"/>
  <c r="K1179" i="47"/>
  <c r="K1178" i="47"/>
  <c r="K1177" i="47"/>
  <c r="K1176" i="47"/>
  <c r="K1175" i="47"/>
  <c r="K1174" i="47"/>
  <c r="K1173" i="47"/>
  <c r="K1172" i="47"/>
  <c r="K1171" i="47"/>
  <c r="K1170" i="47"/>
  <c r="K1169" i="47"/>
  <c r="K1168" i="47"/>
  <c r="K1167" i="47"/>
  <c r="K1166" i="47"/>
  <c r="K1165" i="47"/>
  <c r="K1164" i="47"/>
  <c r="K1163" i="47"/>
  <c r="K1162" i="47"/>
  <c r="K1161" i="47"/>
  <c r="K1160" i="47"/>
  <c r="K1159" i="47"/>
  <c r="K1158" i="47"/>
  <c r="K1157" i="47"/>
  <c r="K1156" i="47"/>
  <c r="K1155" i="47"/>
  <c r="K1154" i="47"/>
  <c r="K1153" i="47"/>
  <c r="K1152" i="47"/>
  <c r="K1151" i="47"/>
  <c r="K1150" i="47"/>
  <c r="K1149" i="47"/>
  <c r="K1148" i="47"/>
  <c r="K1147" i="47"/>
  <c r="K1146" i="47"/>
  <c r="K1145" i="47"/>
  <c r="K1144" i="47"/>
  <c r="K1143" i="47"/>
  <c r="K1142" i="47"/>
  <c r="K1141" i="47"/>
  <c r="K1140" i="47"/>
  <c r="K1139" i="47"/>
  <c r="K1138" i="47"/>
  <c r="K1137" i="47"/>
  <c r="K1136" i="47"/>
  <c r="K1135" i="47"/>
  <c r="K1134" i="47"/>
  <c r="K1133" i="47"/>
  <c r="K1132" i="47"/>
  <c r="K1131" i="47"/>
  <c r="K1130" i="47"/>
  <c r="K1129" i="47"/>
  <c r="K1128" i="47"/>
  <c r="K1127" i="47"/>
  <c r="K1126" i="47"/>
  <c r="K1125" i="47"/>
  <c r="K1124" i="47"/>
  <c r="K1123" i="47"/>
  <c r="K1122" i="47"/>
  <c r="K1121" i="47"/>
  <c r="K1120" i="47"/>
  <c r="K1119" i="47"/>
  <c r="K1118" i="47"/>
  <c r="K1117" i="47"/>
  <c r="K1116" i="47"/>
  <c r="K1115" i="47"/>
  <c r="K1114" i="47"/>
  <c r="K1113" i="47"/>
  <c r="K1112" i="47"/>
  <c r="K1111" i="47"/>
  <c r="K1110" i="47"/>
  <c r="K1109" i="47"/>
  <c r="K1108" i="47"/>
  <c r="K1107" i="47"/>
  <c r="K1106" i="47"/>
  <c r="K1105" i="47"/>
  <c r="K1104" i="47"/>
  <c r="K1103" i="47"/>
  <c r="K1102" i="47"/>
  <c r="K1101" i="47"/>
  <c r="K1100" i="47"/>
  <c r="K1099" i="47"/>
  <c r="K1098" i="47"/>
  <c r="K1097" i="47"/>
  <c r="K1096" i="47"/>
  <c r="K1095" i="47"/>
  <c r="K1094" i="47"/>
  <c r="K1093" i="47"/>
  <c r="K1092" i="47"/>
  <c r="K1091" i="47"/>
  <c r="K1090" i="47"/>
  <c r="K1089" i="47"/>
  <c r="K1088" i="47"/>
  <c r="K1087" i="47"/>
  <c r="K1086" i="47"/>
  <c r="K1085" i="47"/>
  <c r="K1084" i="47"/>
  <c r="K1083" i="47"/>
  <c r="K1082" i="47"/>
  <c r="K1081" i="47"/>
  <c r="K1080" i="47"/>
  <c r="K1079" i="47"/>
  <c r="K1078" i="47"/>
  <c r="K1077" i="47"/>
  <c r="K1076" i="47"/>
  <c r="K1075" i="47"/>
  <c r="K1074" i="47"/>
  <c r="K1073" i="47"/>
  <c r="K1072" i="47"/>
  <c r="K1071" i="47"/>
  <c r="K1070" i="47"/>
  <c r="K1069" i="47"/>
  <c r="K1068" i="47"/>
  <c r="K1067" i="47"/>
  <c r="K1066" i="47"/>
  <c r="K1065" i="47"/>
  <c r="K1064" i="47"/>
  <c r="K1063" i="47"/>
  <c r="K1062" i="47"/>
  <c r="K1061" i="47"/>
  <c r="K1060" i="47"/>
  <c r="K1059" i="47"/>
  <c r="K1058" i="47"/>
  <c r="K1057" i="47"/>
  <c r="K1056" i="47"/>
  <c r="K1055" i="47"/>
  <c r="K1054" i="47"/>
  <c r="K1053" i="47"/>
  <c r="K1052" i="47"/>
  <c r="K1051" i="47"/>
  <c r="K1050" i="47"/>
  <c r="K1049" i="47"/>
  <c r="K1048" i="47"/>
  <c r="K1047" i="47"/>
  <c r="K1046" i="47"/>
  <c r="K1045" i="47"/>
  <c r="K1044" i="47"/>
  <c r="K1043" i="47"/>
  <c r="K1042" i="47"/>
  <c r="K1041" i="47"/>
  <c r="K1040" i="47"/>
  <c r="K1039" i="47"/>
  <c r="K1038" i="47"/>
  <c r="K1037" i="47"/>
  <c r="K1036" i="47"/>
  <c r="K1035" i="47"/>
  <c r="K1034" i="47"/>
  <c r="K1033" i="47"/>
  <c r="K1032" i="47"/>
  <c r="K1031" i="47"/>
  <c r="K1030" i="47"/>
  <c r="K1029" i="47"/>
  <c r="K1028" i="47"/>
  <c r="K1027" i="47"/>
  <c r="K1026" i="47"/>
  <c r="K1025" i="47"/>
  <c r="K1024" i="47"/>
  <c r="K1023" i="47"/>
  <c r="K1022" i="47"/>
  <c r="K1021" i="47"/>
  <c r="K1020" i="47"/>
  <c r="K1019" i="47"/>
  <c r="K1018" i="47"/>
  <c r="K1017" i="47"/>
  <c r="K1016" i="47"/>
  <c r="K1015" i="47"/>
  <c r="K1014" i="47"/>
  <c r="K1013" i="47"/>
  <c r="K1012" i="47"/>
  <c r="K1011" i="47"/>
  <c r="K1010" i="47"/>
  <c r="K1009" i="47"/>
  <c r="K1008" i="47"/>
  <c r="K1007" i="47"/>
  <c r="K1006" i="47"/>
  <c r="K1005" i="47"/>
  <c r="K1004" i="47"/>
  <c r="K1003" i="47"/>
  <c r="K1002" i="47"/>
  <c r="K1001" i="47"/>
  <c r="K1000" i="47"/>
  <c r="K999" i="47"/>
  <c r="K998" i="47"/>
  <c r="K997" i="47"/>
  <c r="K996" i="47"/>
  <c r="K995" i="47"/>
  <c r="K994" i="47"/>
  <c r="K993" i="47"/>
  <c r="K992" i="47"/>
  <c r="K991" i="47"/>
  <c r="K990" i="47"/>
  <c r="K989" i="47"/>
  <c r="K988" i="47"/>
  <c r="K987" i="47"/>
  <c r="K986" i="47"/>
  <c r="K985" i="47"/>
  <c r="K984" i="47"/>
  <c r="K983" i="47"/>
  <c r="K982" i="47"/>
  <c r="K981" i="47"/>
  <c r="K980" i="47"/>
  <c r="K979" i="47"/>
  <c r="K978" i="47"/>
  <c r="K977" i="47"/>
  <c r="K976" i="47"/>
  <c r="K975" i="47"/>
  <c r="K974" i="47"/>
  <c r="K973" i="47"/>
  <c r="K972" i="47"/>
  <c r="K971" i="47"/>
  <c r="K970" i="47"/>
  <c r="K969" i="47"/>
  <c r="K968" i="47"/>
  <c r="K967" i="47"/>
  <c r="K966" i="47"/>
  <c r="K965" i="47"/>
  <c r="K964" i="47"/>
  <c r="K963" i="47"/>
  <c r="K962" i="47"/>
  <c r="K961" i="47"/>
  <c r="K960" i="47"/>
  <c r="K959" i="47"/>
  <c r="K958" i="47"/>
  <c r="K957" i="47"/>
  <c r="K956" i="47"/>
  <c r="K955" i="47"/>
  <c r="K954" i="47"/>
  <c r="K953" i="47"/>
  <c r="K952" i="47"/>
  <c r="K951" i="47"/>
  <c r="K950" i="47"/>
  <c r="K949" i="47"/>
  <c r="K948" i="47"/>
  <c r="K947" i="47"/>
  <c r="K946" i="47"/>
  <c r="K945" i="47"/>
  <c r="K944" i="47"/>
  <c r="K943" i="47"/>
  <c r="K942" i="47"/>
  <c r="K941" i="47"/>
  <c r="K940" i="47"/>
  <c r="K939" i="47"/>
  <c r="K938" i="47"/>
  <c r="K937" i="47"/>
  <c r="K936" i="47"/>
  <c r="K935" i="47"/>
  <c r="K934" i="47"/>
  <c r="K933" i="47"/>
  <c r="K932" i="47"/>
  <c r="K931" i="47"/>
  <c r="K930" i="47"/>
  <c r="K929" i="47"/>
  <c r="K928" i="47"/>
  <c r="K927" i="47"/>
  <c r="K926" i="47"/>
  <c r="K925" i="47"/>
  <c r="K924" i="47"/>
  <c r="K923" i="47"/>
  <c r="K922" i="47"/>
  <c r="K921" i="47"/>
  <c r="K920" i="47"/>
  <c r="K919" i="47"/>
  <c r="K918" i="47"/>
  <c r="K917" i="47"/>
  <c r="K916" i="47"/>
  <c r="K915" i="47"/>
  <c r="K914" i="47"/>
  <c r="K913" i="47"/>
  <c r="K912" i="47"/>
  <c r="K911" i="47"/>
  <c r="K910" i="47"/>
  <c r="K909" i="47"/>
  <c r="K908" i="47"/>
  <c r="K907" i="47"/>
  <c r="K906" i="47"/>
  <c r="K905" i="47"/>
  <c r="K904" i="47"/>
  <c r="K903" i="47"/>
  <c r="K902" i="47"/>
  <c r="K901" i="47"/>
  <c r="K900" i="47"/>
  <c r="K899" i="47"/>
  <c r="K898" i="47"/>
  <c r="K897" i="47"/>
  <c r="K896" i="47"/>
  <c r="K895" i="47"/>
  <c r="K894" i="47"/>
  <c r="K893" i="47"/>
  <c r="K892" i="47"/>
  <c r="K891" i="47"/>
  <c r="K890" i="47"/>
  <c r="K889" i="47"/>
  <c r="K888" i="47"/>
  <c r="K887" i="47"/>
  <c r="K886" i="47"/>
  <c r="K885" i="47"/>
  <c r="K884" i="47"/>
  <c r="K883" i="47"/>
  <c r="K882" i="47"/>
  <c r="K881" i="47"/>
  <c r="K880" i="47"/>
  <c r="K879" i="47"/>
  <c r="K878" i="47"/>
  <c r="K877" i="47"/>
  <c r="K876" i="47"/>
  <c r="K875" i="47"/>
  <c r="K874" i="47"/>
  <c r="K873" i="47"/>
  <c r="K872" i="47"/>
  <c r="K871" i="47"/>
  <c r="K870" i="47"/>
  <c r="K869" i="47"/>
  <c r="K868" i="47"/>
  <c r="K867" i="47"/>
  <c r="K866" i="47"/>
  <c r="K865" i="47"/>
  <c r="K864" i="47"/>
  <c r="K863" i="47"/>
  <c r="K862" i="47"/>
  <c r="K861" i="47"/>
  <c r="K860" i="47"/>
  <c r="K859" i="47"/>
  <c r="K858" i="47"/>
  <c r="K857" i="47"/>
  <c r="K856" i="47"/>
  <c r="K855" i="47"/>
  <c r="K854" i="47"/>
  <c r="K853" i="47"/>
  <c r="K852" i="47"/>
  <c r="K851" i="47"/>
  <c r="K850" i="47"/>
  <c r="K849" i="47"/>
  <c r="K848" i="47"/>
  <c r="K847" i="47"/>
  <c r="K846" i="47"/>
  <c r="K845" i="47"/>
  <c r="K844" i="47"/>
  <c r="K843" i="47"/>
  <c r="K842" i="47"/>
  <c r="K841" i="47"/>
  <c r="K840" i="47"/>
  <c r="K839" i="47"/>
  <c r="K838" i="47"/>
  <c r="K837" i="47"/>
  <c r="K836" i="47"/>
  <c r="K835" i="47"/>
  <c r="K834" i="47"/>
  <c r="K833" i="47"/>
  <c r="K832" i="47"/>
  <c r="K831" i="47"/>
  <c r="K830" i="47"/>
  <c r="K829" i="47"/>
  <c r="K828" i="47"/>
  <c r="K827" i="47"/>
  <c r="K826" i="47"/>
  <c r="K825" i="47"/>
  <c r="K824" i="47"/>
  <c r="K823" i="47"/>
  <c r="K822" i="47"/>
  <c r="K821" i="47"/>
  <c r="K820" i="47"/>
  <c r="K819" i="47"/>
  <c r="K818" i="47"/>
  <c r="K817" i="47"/>
  <c r="K816" i="47"/>
  <c r="K815" i="47"/>
  <c r="K814" i="47"/>
  <c r="K813" i="47"/>
  <c r="K812" i="47"/>
  <c r="K811" i="47"/>
  <c r="K810" i="47"/>
  <c r="K809" i="47"/>
  <c r="K808" i="47"/>
  <c r="K807" i="47"/>
  <c r="K806" i="47"/>
  <c r="K805" i="47"/>
  <c r="K804" i="47"/>
  <c r="K803" i="47"/>
  <c r="K802" i="47"/>
  <c r="K801" i="47"/>
  <c r="K800" i="47"/>
  <c r="K799" i="47"/>
  <c r="K798" i="47"/>
  <c r="K797" i="47"/>
  <c r="K796" i="47"/>
  <c r="K795" i="47"/>
  <c r="K794" i="47"/>
  <c r="K793" i="47"/>
  <c r="K792" i="47"/>
  <c r="K791" i="47"/>
  <c r="K790" i="47"/>
  <c r="K789" i="47"/>
  <c r="K788" i="47"/>
  <c r="K787" i="47"/>
  <c r="K786" i="47"/>
  <c r="K785" i="47"/>
  <c r="K784" i="47"/>
  <c r="K783" i="47"/>
  <c r="K782" i="47"/>
  <c r="K781" i="47"/>
  <c r="K780" i="47"/>
  <c r="K779" i="47"/>
  <c r="K778" i="47"/>
  <c r="K777" i="47"/>
  <c r="K776" i="47"/>
  <c r="K775" i="47"/>
  <c r="K774" i="47"/>
  <c r="K773" i="47"/>
  <c r="K772" i="47"/>
  <c r="K771" i="47"/>
  <c r="K770" i="47"/>
  <c r="K769" i="47"/>
  <c r="K768" i="47"/>
  <c r="K767" i="47"/>
  <c r="K766" i="47"/>
  <c r="K765" i="47"/>
  <c r="K764" i="47"/>
  <c r="K763" i="47"/>
  <c r="K762" i="47"/>
  <c r="K761" i="47"/>
  <c r="K760" i="47"/>
  <c r="K759" i="47"/>
  <c r="K758" i="47"/>
  <c r="K757" i="47"/>
  <c r="K756" i="47"/>
  <c r="K755" i="47"/>
  <c r="K754" i="47"/>
  <c r="K753" i="47"/>
  <c r="K752" i="47"/>
  <c r="K751" i="47"/>
  <c r="K750" i="47"/>
  <c r="K749" i="47"/>
  <c r="K748" i="47"/>
  <c r="K747" i="47"/>
  <c r="K746" i="47"/>
  <c r="K745" i="47"/>
  <c r="K744" i="47"/>
  <c r="K743" i="47"/>
  <c r="K742" i="47"/>
  <c r="K741" i="47"/>
  <c r="K740" i="47"/>
  <c r="K739" i="47"/>
  <c r="K738" i="47"/>
  <c r="K737" i="47"/>
  <c r="K736" i="47"/>
  <c r="K735" i="47"/>
  <c r="K734" i="47"/>
  <c r="K733" i="47"/>
  <c r="K732" i="47"/>
  <c r="K731" i="47"/>
  <c r="K730" i="47"/>
  <c r="K729" i="47"/>
  <c r="K728" i="47"/>
  <c r="K727" i="47"/>
  <c r="K726" i="47"/>
  <c r="K725" i="47"/>
  <c r="K724" i="47"/>
  <c r="K723" i="47"/>
  <c r="K722" i="47"/>
  <c r="K721" i="47"/>
  <c r="K720" i="47"/>
  <c r="K719" i="47"/>
  <c r="K718" i="47"/>
  <c r="K717" i="47"/>
  <c r="K716" i="47"/>
  <c r="K715" i="47"/>
  <c r="K714" i="47"/>
  <c r="K713" i="47"/>
  <c r="K712" i="47"/>
  <c r="K711" i="47"/>
  <c r="K710" i="47"/>
  <c r="K709" i="47"/>
  <c r="K708" i="47"/>
  <c r="K707" i="47"/>
  <c r="K706" i="47"/>
  <c r="K705" i="47"/>
  <c r="K704" i="47"/>
  <c r="K703" i="47"/>
  <c r="K702" i="47"/>
  <c r="K701" i="47"/>
  <c r="K700" i="47"/>
  <c r="K699" i="47"/>
  <c r="K698" i="47"/>
  <c r="K697" i="47"/>
  <c r="K696" i="47"/>
  <c r="K695" i="47"/>
  <c r="K694" i="47"/>
  <c r="K693" i="47"/>
  <c r="K692" i="47"/>
  <c r="K691" i="47"/>
  <c r="K690" i="47"/>
  <c r="K689" i="47"/>
  <c r="K688" i="47"/>
  <c r="K687" i="47"/>
  <c r="K686" i="47"/>
  <c r="K685" i="47"/>
  <c r="K684" i="47"/>
  <c r="K683" i="47"/>
  <c r="K682" i="47"/>
  <c r="K681" i="47"/>
  <c r="K680" i="47"/>
  <c r="K679" i="47"/>
  <c r="K678" i="47"/>
  <c r="K677" i="47"/>
  <c r="K676" i="47"/>
  <c r="K675" i="47"/>
  <c r="K674" i="47"/>
  <c r="K673" i="47"/>
  <c r="K672" i="47"/>
  <c r="K671" i="47"/>
  <c r="K670" i="47"/>
  <c r="K669" i="47"/>
  <c r="K668" i="47"/>
  <c r="K667" i="47"/>
  <c r="K666" i="47"/>
  <c r="K665" i="47"/>
  <c r="K664" i="47"/>
  <c r="K663" i="47"/>
  <c r="K662" i="47"/>
  <c r="K661" i="47"/>
  <c r="K660" i="47"/>
  <c r="K659" i="47"/>
  <c r="K658" i="47"/>
  <c r="K657" i="47"/>
  <c r="K656" i="47"/>
  <c r="K655" i="47"/>
  <c r="K654" i="47"/>
  <c r="K653" i="47"/>
  <c r="K652" i="47"/>
  <c r="K651" i="47"/>
  <c r="K650" i="47"/>
  <c r="K649" i="47"/>
  <c r="K648" i="47"/>
  <c r="K647" i="47"/>
  <c r="K646" i="47"/>
  <c r="K645" i="47"/>
  <c r="K644" i="47"/>
  <c r="K643" i="47"/>
  <c r="K642" i="47"/>
  <c r="K641" i="47"/>
  <c r="K640" i="47"/>
  <c r="K639" i="47"/>
  <c r="K638" i="47"/>
  <c r="K637" i="47"/>
  <c r="K636" i="47"/>
  <c r="K635" i="47"/>
  <c r="K634" i="47"/>
  <c r="K633" i="47"/>
  <c r="K632" i="47"/>
  <c r="K631" i="47"/>
  <c r="K630" i="47"/>
  <c r="K629" i="47"/>
  <c r="K628" i="47"/>
  <c r="K627" i="47"/>
  <c r="K626" i="47"/>
  <c r="K625" i="47"/>
  <c r="K624" i="47"/>
  <c r="K623" i="47"/>
  <c r="K622" i="47"/>
  <c r="K621" i="47"/>
  <c r="K620" i="47"/>
  <c r="K619" i="47"/>
  <c r="K618" i="47"/>
  <c r="K617" i="47"/>
  <c r="K616" i="47"/>
  <c r="K615" i="47"/>
  <c r="K614" i="47"/>
  <c r="K613" i="47"/>
  <c r="K612" i="47"/>
  <c r="K611" i="47"/>
  <c r="K610" i="47"/>
  <c r="K609" i="47"/>
  <c r="K608" i="47"/>
  <c r="K607" i="47"/>
  <c r="K606" i="47"/>
  <c r="K605" i="47"/>
  <c r="K604" i="47"/>
  <c r="K603" i="47"/>
  <c r="K602" i="47"/>
  <c r="K601" i="47"/>
  <c r="K600" i="47"/>
  <c r="K599" i="47"/>
  <c r="K598" i="47"/>
  <c r="K597" i="47"/>
  <c r="K596" i="47"/>
  <c r="K595" i="47"/>
  <c r="K594" i="47"/>
  <c r="K593" i="47"/>
  <c r="K592" i="47"/>
  <c r="K591" i="47"/>
  <c r="K590" i="47"/>
  <c r="K589" i="47"/>
  <c r="K588" i="47"/>
  <c r="K587" i="47"/>
  <c r="K586" i="47"/>
  <c r="K585" i="47"/>
  <c r="K584" i="47"/>
  <c r="K583" i="47"/>
  <c r="K582" i="47"/>
  <c r="K581" i="47"/>
  <c r="K580" i="47"/>
  <c r="K579" i="47"/>
  <c r="K578" i="47"/>
  <c r="K577" i="47"/>
  <c r="K576" i="47"/>
  <c r="K575" i="47"/>
  <c r="K574" i="47"/>
  <c r="K573" i="47"/>
  <c r="K572" i="47"/>
  <c r="K571" i="47"/>
  <c r="K570" i="47"/>
  <c r="K569" i="47"/>
  <c r="K568" i="47"/>
  <c r="K567" i="47"/>
  <c r="K566" i="47"/>
  <c r="K565" i="47"/>
  <c r="K564" i="47"/>
  <c r="K563" i="47"/>
  <c r="K562" i="47"/>
  <c r="K561" i="47"/>
  <c r="K560" i="47"/>
  <c r="K559" i="47"/>
  <c r="K558" i="47"/>
  <c r="K557" i="47"/>
  <c r="K556" i="47"/>
  <c r="K555" i="47"/>
  <c r="K554" i="47"/>
  <c r="K553" i="47"/>
  <c r="K552" i="47"/>
  <c r="K551" i="47"/>
  <c r="K550" i="47"/>
  <c r="K549" i="47"/>
  <c r="K548" i="47"/>
  <c r="K547" i="47"/>
  <c r="K546" i="47"/>
  <c r="K545" i="47"/>
  <c r="K544" i="47"/>
  <c r="K543" i="47"/>
  <c r="K542" i="47"/>
  <c r="K541" i="47"/>
  <c r="K540" i="47"/>
  <c r="K539" i="47"/>
  <c r="K538" i="47"/>
  <c r="K537" i="47"/>
  <c r="K536" i="47"/>
  <c r="K535" i="47"/>
  <c r="K534" i="47"/>
  <c r="K533" i="47"/>
  <c r="K532" i="47"/>
  <c r="K531" i="47"/>
  <c r="K530" i="47"/>
  <c r="K529" i="47"/>
  <c r="K528" i="47"/>
  <c r="K527" i="47"/>
  <c r="K526" i="47"/>
  <c r="K525" i="47"/>
  <c r="K524" i="47"/>
  <c r="K523" i="47"/>
  <c r="K522" i="47"/>
  <c r="K521" i="47"/>
  <c r="K520" i="47"/>
  <c r="K519" i="47"/>
  <c r="K518" i="47"/>
  <c r="K517" i="47"/>
  <c r="K516" i="47"/>
  <c r="K515" i="47"/>
  <c r="K514" i="47"/>
  <c r="K513" i="47"/>
  <c r="K512" i="47"/>
  <c r="K511" i="47"/>
  <c r="K510" i="47"/>
  <c r="K509" i="47"/>
  <c r="K508" i="47"/>
  <c r="K507" i="47"/>
  <c r="K506" i="47"/>
  <c r="K505" i="47"/>
  <c r="K504" i="47"/>
  <c r="K503" i="47"/>
  <c r="K502" i="47"/>
  <c r="K501" i="47"/>
  <c r="K500" i="47"/>
  <c r="K499" i="47"/>
  <c r="K498" i="47"/>
  <c r="K497" i="47"/>
  <c r="K496" i="47"/>
  <c r="K495" i="47"/>
  <c r="K494" i="47"/>
  <c r="K493" i="47"/>
  <c r="K492" i="47"/>
  <c r="K491" i="47"/>
  <c r="K490" i="47"/>
  <c r="K489" i="47"/>
  <c r="K488" i="47"/>
  <c r="K487" i="47"/>
  <c r="K486" i="47"/>
  <c r="K485" i="47"/>
  <c r="K484" i="47"/>
  <c r="K483" i="47"/>
  <c r="K482" i="47"/>
  <c r="K481" i="47"/>
  <c r="K480" i="47"/>
  <c r="K479" i="47"/>
  <c r="K478" i="47"/>
  <c r="K477" i="47"/>
  <c r="K476" i="47"/>
  <c r="K475" i="47"/>
  <c r="K474" i="47"/>
  <c r="K473" i="47"/>
  <c r="K472" i="47"/>
  <c r="K471" i="47"/>
  <c r="K470" i="47"/>
  <c r="K469" i="47"/>
  <c r="K468" i="47"/>
  <c r="K467" i="47"/>
  <c r="K466" i="47"/>
  <c r="K465" i="47"/>
  <c r="K464" i="47"/>
  <c r="K463" i="47"/>
  <c r="K462" i="47"/>
  <c r="K461" i="47"/>
  <c r="K460" i="47"/>
  <c r="K459" i="47"/>
  <c r="K458" i="47"/>
  <c r="K457" i="47"/>
  <c r="K456" i="47"/>
  <c r="K455" i="47"/>
  <c r="K454" i="47"/>
  <c r="K453" i="47"/>
  <c r="K452" i="47"/>
  <c r="K451" i="47"/>
  <c r="K450" i="47"/>
  <c r="K449" i="47"/>
  <c r="K448" i="47"/>
  <c r="K447" i="47"/>
  <c r="K446" i="47"/>
  <c r="K445" i="47"/>
  <c r="K444" i="47"/>
  <c r="K443" i="47"/>
  <c r="K442" i="47"/>
  <c r="K441" i="47"/>
  <c r="K440" i="47"/>
  <c r="K439" i="47"/>
  <c r="K438" i="47"/>
  <c r="K437" i="47"/>
  <c r="K436" i="47"/>
  <c r="K435" i="47"/>
  <c r="K434" i="47"/>
  <c r="K433" i="47"/>
  <c r="K432" i="47"/>
  <c r="K431" i="47"/>
  <c r="K430" i="47"/>
  <c r="K429" i="47"/>
  <c r="K428" i="47"/>
  <c r="K427" i="47"/>
  <c r="K426" i="47"/>
  <c r="K425" i="47"/>
  <c r="K424" i="47"/>
  <c r="K423" i="47"/>
  <c r="K422" i="47"/>
  <c r="K421" i="47"/>
  <c r="K420" i="47"/>
  <c r="K419" i="47"/>
  <c r="K418" i="47"/>
  <c r="K417" i="47"/>
  <c r="K416" i="47"/>
  <c r="K415" i="47"/>
  <c r="K414" i="47"/>
  <c r="K413" i="47"/>
  <c r="K412" i="47"/>
  <c r="K411" i="47"/>
  <c r="K410" i="47"/>
  <c r="K409" i="47"/>
  <c r="K408" i="47"/>
  <c r="K407" i="47"/>
  <c r="K406" i="47"/>
  <c r="K405" i="47"/>
  <c r="K404" i="47"/>
  <c r="K403" i="47"/>
  <c r="K402" i="47"/>
  <c r="K401" i="47"/>
  <c r="K400" i="47"/>
  <c r="K399" i="47"/>
  <c r="K398" i="47"/>
  <c r="K397" i="47"/>
  <c r="K396" i="47"/>
  <c r="K395" i="47"/>
  <c r="K394" i="47"/>
  <c r="K393" i="47"/>
  <c r="K392" i="47"/>
  <c r="K391" i="47"/>
  <c r="K390" i="47"/>
  <c r="K389" i="47"/>
  <c r="K388" i="47"/>
  <c r="K387" i="47"/>
  <c r="K386" i="47"/>
  <c r="K385" i="47"/>
  <c r="K384" i="47"/>
  <c r="K383" i="47"/>
  <c r="K382" i="47"/>
  <c r="K381" i="47"/>
  <c r="K380" i="47"/>
  <c r="K379" i="47"/>
  <c r="K378" i="47"/>
  <c r="K377" i="47"/>
  <c r="K376" i="47"/>
  <c r="K375" i="47"/>
  <c r="K374" i="47"/>
  <c r="K373" i="47"/>
  <c r="K372" i="47"/>
  <c r="K371" i="47"/>
  <c r="K370" i="47"/>
  <c r="K369" i="47"/>
  <c r="K368" i="47"/>
  <c r="K367" i="47"/>
  <c r="K366" i="47"/>
  <c r="K365" i="47"/>
  <c r="K364" i="47"/>
  <c r="K363" i="47"/>
  <c r="K362" i="47"/>
  <c r="K361" i="47"/>
  <c r="K360" i="47"/>
  <c r="K359" i="47"/>
  <c r="K358" i="47"/>
  <c r="K357" i="47"/>
  <c r="K356" i="47"/>
  <c r="K355" i="47"/>
  <c r="K354" i="47"/>
  <c r="K353" i="47"/>
  <c r="K352" i="47"/>
  <c r="K351" i="47"/>
  <c r="K350" i="47"/>
  <c r="K349" i="47"/>
  <c r="K348" i="47"/>
  <c r="K347" i="47"/>
  <c r="K346" i="47"/>
  <c r="K345" i="47"/>
  <c r="K344" i="47"/>
  <c r="K343" i="47"/>
  <c r="K342" i="47"/>
  <c r="K341" i="47"/>
  <c r="K340" i="47"/>
  <c r="K339" i="47"/>
  <c r="K338" i="47"/>
  <c r="K337" i="47"/>
  <c r="K336" i="47"/>
  <c r="K335" i="47"/>
  <c r="K334" i="47"/>
  <c r="K333" i="47"/>
  <c r="K332" i="47"/>
  <c r="K331" i="47"/>
  <c r="K330" i="47"/>
  <c r="K329" i="47"/>
  <c r="K328" i="47"/>
  <c r="K327" i="47"/>
  <c r="K326" i="47"/>
  <c r="K325" i="47"/>
  <c r="K324" i="47"/>
  <c r="K323" i="47"/>
  <c r="K322" i="47"/>
  <c r="K321" i="47"/>
  <c r="K320" i="47"/>
  <c r="K319" i="47"/>
  <c r="K318" i="47"/>
  <c r="K317" i="47"/>
  <c r="K316" i="47"/>
  <c r="K315" i="47"/>
  <c r="K314" i="47"/>
  <c r="K313" i="47"/>
  <c r="K312" i="47"/>
  <c r="K311" i="47"/>
  <c r="K310" i="47"/>
  <c r="K309" i="47"/>
  <c r="K308" i="47"/>
  <c r="K307" i="47"/>
  <c r="K306" i="47"/>
  <c r="K305" i="47"/>
  <c r="K304" i="47"/>
  <c r="K303" i="47"/>
  <c r="K302" i="47"/>
  <c r="K301" i="47"/>
  <c r="K300" i="47"/>
  <c r="K299" i="47"/>
  <c r="K298" i="47"/>
  <c r="K297" i="47"/>
  <c r="K296" i="47"/>
  <c r="K295" i="47"/>
  <c r="K294" i="47"/>
  <c r="K293" i="47"/>
  <c r="K292" i="47"/>
  <c r="K291" i="47"/>
  <c r="K290" i="47"/>
  <c r="K289" i="47"/>
  <c r="K288" i="47"/>
  <c r="K287" i="47"/>
  <c r="K286" i="47"/>
  <c r="K285" i="47"/>
  <c r="K284" i="47"/>
  <c r="K283" i="47"/>
  <c r="K282" i="47"/>
  <c r="K281" i="47"/>
  <c r="K280" i="47"/>
  <c r="K279" i="47"/>
  <c r="K278" i="47"/>
  <c r="K277" i="47"/>
  <c r="K276" i="47"/>
  <c r="K275" i="47"/>
  <c r="K274" i="47"/>
  <c r="K273" i="47"/>
  <c r="K272" i="47"/>
  <c r="K271" i="47"/>
  <c r="K270" i="47"/>
  <c r="K269" i="47"/>
  <c r="K268" i="47"/>
  <c r="K267" i="47"/>
  <c r="K266" i="47"/>
  <c r="K265" i="47"/>
  <c r="K264" i="47"/>
  <c r="K263" i="47"/>
  <c r="K262" i="47"/>
  <c r="K261" i="47"/>
  <c r="K260" i="47"/>
  <c r="K259" i="47"/>
  <c r="K258" i="47"/>
  <c r="K257" i="47"/>
  <c r="K256" i="47"/>
  <c r="K255" i="47"/>
  <c r="K254" i="47"/>
  <c r="K253" i="47"/>
  <c r="K252" i="47"/>
  <c r="K251" i="47"/>
  <c r="K250" i="47"/>
  <c r="K249" i="47"/>
  <c r="K248" i="47"/>
  <c r="K247" i="47"/>
  <c r="K246" i="47"/>
  <c r="K245" i="47"/>
  <c r="K244" i="47"/>
  <c r="K243" i="47"/>
  <c r="K242" i="47"/>
  <c r="K241" i="47"/>
  <c r="K240" i="47"/>
  <c r="K239" i="47"/>
  <c r="K238" i="47"/>
  <c r="K237" i="47"/>
  <c r="K236" i="47"/>
  <c r="K235" i="47"/>
  <c r="K234" i="47"/>
  <c r="K233" i="47"/>
  <c r="K232" i="47"/>
  <c r="K231" i="47"/>
  <c r="K230" i="47"/>
  <c r="K229" i="47"/>
  <c r="K228" i="47"/>
  <c r="K227" i="47"/>
  <c r="K226" i="47"/>
  <c r="K225" i="47"/>
  <c r="K224" i="47"/>
  <c r="K223" i="47"/>
  <c r="K222" i="47"/>
  <c r="K221" i="47"/>
  <c r="K220" i="47"/>
  <c r="K219" i="47"/>
  <c r="K218" i="47"/>
  <c r="K217" i="47"/>
  <c r="K216" i="47"/>
  <c r="K215" i="47"/>
  <c r="K214" i="47"/>
  <c r="K213" i="47"/>
  <c r="K212" i="47"/>
  <c r="K211" i="47"/>
  <c r="K210" i="47"/>
  <c r="K209" i="47"/>
  <c r="K208" i="47"/>
  <c r="K207" i="47"/>
  <c r="K206" i="47"/>
  <c r="K205" i="47"/>
  <c r="K204" i="47"/>
  <c r="K203" i="47"/>
  <c r="K202" i="47"/>
  <c r="K201" i="47"/>
  <c r="K200" i="47"/>
  <c r="K199" i="47"/>
  <c r="K198" i="47"/>
  <c r="K197" i="47"/>
  <c r="K196" i="47"/>
  <c r="K195" i="47"/>
  <c r="K194" i="47"/>
  <c r="K193" i="47"/>
  <c r="K192" i="47"/>
  <c r="K191" i="47"/>
  <c r="K190" i="47"/>
  <c r="K189" i="47"/>
  <c r="K188" i="47"/>
  <c r="K187" i="47"/>
  <c r="K186" i="47"/>
  <c r="K185" i="47"/>
  <c r="K184" i="47"/>
  <c r="K183" i="47"/>
  <c r="K182" i="47"/>
  <c r="K181" i="47"/>
  <c r="K180" i="47"/>
  <c r="K179" i="47"/>
  <c r="K178" i="47"/>
  <c r="K177" i="47"/>
  <c r="K176" i="47"/>
  <c r="K175" i="47"/>
  <c r="K174" i="47"/>
  <c r="K173" i="47"/>
  <c r="K172" i="47"/>
  <c r="K171" i="47"/>
  <c r="K170" i="47"/>
  <c r="K169" i="47"/>
  <c r="K168" i="47"/>
  <c r="K167" i="47"/>
  <c r="K166" i="47"/>
  <c r="K165" i="47"/>
  <c r="K164" i="47"/>
  <c r="K163" i="47"/>
  <c r="K162" i="47"/>
  <c r="K161" i="47"/>
  <c r="K160" i="47"/>
  <c r="K159" i="47"/>
  <c r="K158" i="47"/>
  <c r="K157" i="47"/>
  <c r="K156" i="47"/>
  <c r="K155" i="47"/>
  <c r="K154" i="47"/>
  <c r="K153" i="47"/>
  <c r="K152" i="47"/>
  <c r="K151" i="47"/>
  <c r="K150" i="47"/>
  <c r="K149" i="47"/>
  <c r="K148" i="47"/>
  <c r="K147" i="47"/>
  <c r="K146" i="47"/>
  <c r="K145" i="47"/>
  <c r="K144" i="47"/>
  <c r="K143" i="47"/>
  <c r="K142" i="47"/>
  <c r="K141" i="47"/>
  <c r="K140" i="47"/>
  <c r="K139" i="47"/>
  <c r="K138" i="47"/>
  <c r="K137" i="47"/>
  <c r="K136" i="47"/>
  <c r="K135" i="47"/>
  <c r="K134" i="47"/>
  <c r="K133" i="47"/>
  <c r="K132" i="47"/>
  <c r="K131" i="47"/>
  <c r="K130" i="47"/>
  <c r="K129" i="47"/>
  <c r="K128" i="47"/>
  <c r="K127" i="47"/>
  <c r="K126" i="47"/>
  <c r="K125" i="47"/>
  <c r="K124" i="47"/>
  <c r="K123" i="47"/>
  <c r="K122" i="47"/>
  <c r="K121" i="47"/>
  <c r="K120" i="47"/>
  <c r="K119" i="47"/>
  <c r="K118" i="47"/>
  <c r="K117" i="47"/>
  <c r="K116" i="47"/>
  <c r="K115" i="47"/>
  <c r="K114" i="47"/>
  <c r="K113" i="47"/>
  <c r="K112" i="47"/>
  <c r="K111" i="47"/>
  <c r="K110" i="47"/>
  <c r="K109" i="47"/>
  <c r="K108" i="47"/>
  <c r="K107" i="47"/>
  <c r="K106" i="47"/>
  <c r="K105" i="47"/>
  <c r="K104" i="47"/>
  <c r="K103" i="47"/>
  <c r="K102" i="47"/>
  <c r="K101" i="47"/>
  <c r="K100" i="47"/>
  <c r="K99" i="47"/>
  <c r="K98" i="47"/>
  <c r="K97" i="47"/>
  <c r="K96" i="47"/>
  <c r="K95" i="47"/>
  <c r="K94" i="47"/>
  <c r="K93" i="47"/>
  <c r="K92" i="47"/>
  <c r="K91" i="47"/>
  <c r="K90" i="47"/>
  <c r="K89" i="47"/>
  <c r="K88" i="47"/>
  <c r="K87" i="47"/>
  <c r="K86" i="47"/>
  <c r="K85" i="47"/>
  <c r="K84" i="47"/>
  <c r="K83" i="47"/>
  <c r="K82" i="47"/>
  <c r="K81" i="47"/>
  <c r="K80" i="47"/>
  <c r="K79" i="47"/>
  <c r="K78" i="47"/>
  <c r="K77" i="47"/>
  <c r="K76" i="47"/>
  <c r="K75" i="47"/>
  <c r="K74" i="47"/>
  <c r="K73" i="47"/>
  <c r="K72" i="47"/>
  <c r="K71" i="47"/>
  <c r="K70" i="47"/>
  <c r="K69" i="47"/>
  <c r="K68" i="47"/>
  <c r="K67" i="47"/>
  <c r="K66" i="47"/>
  <c r="K65" i="47"/>
  <c r="K64" i="47"/>
  <c r="K63" i="47"/>
  <c r="K62" i="47"/>
  <c r="K61" i="47"/>
  <c r="K60" i="47"/>
  <c r="K59" i="47"/>
  <c r="K58" i="47"/>
  <c r="K57" i="47"/>
  <c r="K56" i="47"/>
  <c r="K55" i="47"/>
  <c r="K54" i="47"/>
  <c r="K53" i="47"/>
  <c r="K52" i="47"/>
  <c r="K51" i="47"/>
  <c r="K50" i="47"/>
  <c r="K49" i="47"/>
  <c r="K48" i="47"/>
  <c r="K47" i="47"/>
  <c r="K46" i="47"/>
  <c r="K45" i="47"/>
  <c r="K44" i="47"/>
  <c r="K43" i="47"/>
  <c r="K42" i="47"/>
  <c r="K41" i="47"/>
  <c r="K40" i="47"/>
  <c r="K39" i="47"/>
  <c r="K38" i="47"/>
  <c r="K37" i="47"/>
  <c r="K36" i="47"/>
  <c r="K35" i="47"/>
  <c r="K34" i="47"/>
  <c r="K33" i="47"/>
  <c r="K32" i="47"/>
  <c r="K31" i="47"/>
  <c r="K30" i="47"/>
  <c r="K29" i="47"/>
  <c r="K28" i="47"/>
  <c r="K27" i="47"/>
  <c r="K26" i="47"/>
  <c r="K25" i="47"/>
  <c r="K24" i="47"/>
  <c r="K23" i="47"/>
  <c r="K22" i="47"/>
  <c r="K21" i="47"/>
  <c r="K20" i="47"/>
  <c r="K19" i="47"/>
  <c r="K18" i="47"/>
  <c r="K17" i="47"/>
  <c r="K16" i="47"/>
  <c r="K15" i="47"/>
  <c r="K14" i="47"/>
  <c r="K13" i="47"/>
  <c r="K12" i="47"/>
  <c r="K11" i="47"/>
  <c r="K10" i="47"/>
  <c r="K9" i="47"/>
  <c r="K8" i="47"/>
  <c r="K7" i="47"/>
  <c r="K6" i="47"/>
  <c r="K5" i="47"/>
  <c r="K4" i="47"/>
  <c r="D53" i="61" l="1"/>
  <c r="O17" i="54" l="1"/>
  <c r="J17" i="54"/>
  <c r="E17" i="54"/>
  <c r="E18" i="63" l="1"/>
  <c r="N65" i="54" s="1"/>
  <c r="E17" i="63"/>
  <c r="N63" i="54" s="1"/>
  <c r="E16" i="63"/>
  <c r="N61" i="54" s="1"/>
  <c r="D18" i="63"/>
  <c r="I65" i="54" s="1"/>
  <c r="D17" i="63"/>
  <c r="I63" i="54" s="1"/>
  <c r="D16" i="63"/>
  <c r="I61" i="54" s="1"/>
  <c r="C18" i="63"/>
  <c r="D65" i="54" s="1"/>
  <c r="C17" i="63"/>
  <c r="D63" i="54" s="1"/>
  <c r="C16" i="63"/>
  <c r="D61" i="54" s="1"/>
  <c r="E9" i="48" l="1"/>
  <c r="D9" i="48"/>
  <c r="C9" i="48"/>
  <c r="O7" i="62" l="1"/>
  <c r="M22" i="61" s="1"/>
  <c r="O6" i="62"/>
  <c r="L22" i="61" s="1"/>
  <c r="O5" i="62"/>
  <c r="K22" i="61" s="1"/>
  <c r="O4" i="62"/>
  <c r="J22" i="61" s="1"/>
  <c r="O3" i="62"/>
  <c r="I22" i="61" s="1"/>
  <c r="L7" i="61" l="1"/>
  <c r="S27" i="54"/>
  <c r="T27" i="54" l="1"/>
  <c r="U27" i="54" s="1"/>
  <c r="V27" i="54" l="1"/>
  <c r="W27" i="54" l="1"/>
  <c r="X27" i="54" l="1"/>
  <c r="Y27" i="54" l="1"/>
  <c r="Z27" i="54" l="1"/>
  <c r="AA27" i="54" l="1"/>
  <c r="AB27" i="54" l="1"/>
  <c r="AC27" i="54" l="1"/>
  <c r="AD27" i="54" l="1"/>
  <c r="AE27" i="54" l="1"/>
  <c r="AF27" i="54" l="1"/>
  <c r="AG27" i="54" l="1"/>
  <c r="AH27" i="54" l="1"/>
  <c r="AI27" i="54" l="1"/>
  <c r="AJ27" i="54" l="1"/>
  <c r="AK27" i="54" l="1"/>
  <c r="AL27" i="54" l="1"/>
  <c r="AM27" i="54" l="1"/>
  <c r="AN27" i="54" l="1"/>
  <c r="AO27" i="54" l="1"/>
  <c r="AP27" i="54" l="1"/>
  <c r="AQ27" i="54" l="1"/>
  <c r="AR27" i="54" l="1"/>
  <c r="AS27" i="54" s="1"/>
  <c r="AT27" i="54" s="1"/>
  <c r="AU27" i="54" s="1"/>
  <c r="AV27" i="54" s="1"/>
  <c r="AW27" i="54" s="1"/>
  <c r="AX27" i="54" s="1"/>
  <c r="AY27" i="54" s="1"/>
  <c r="AZ27" i="54" s="1"/>
  <c r="BA27" i="54" s="1"/>
  <c r="BB27" i="54" s="1"/>
  <c r="BC27" i="54" s="1"/>
  <c r="BD27" i="54" s="1"/>
  <c r="BE27" i="54" s="1"/>
  <c r="BF27" i="54" s="1"/>
  <c r="BG27" i="54" s="1"/>
  <c r="BH27" i="54" s="1"/>
  <c r="BI27" i="54" s="1"/>
  <c r="BJ27" i="54" s="1"/>
  <c r="BK27" i="54" s="1"/>
  <c r="BL27" i="54" s="1"/>
  <c r="BM27" i="54" s="1"/>
  <c r="BN27" i="54" s="1"/>
  <c r="BO27" i="54" s="1"/>
  <c r="BP27" i="54" s="1"/>
  <c r="BQ27" i="54" s="1"/>
  <c r="BR27" i="54" s="1"/>
  <c r="BS27" i="54" s="1"/>
  <c r="BT27" i="54" s="1"/>
  <c r="BU27" i="54" s="1"/>
  <c r="BV27" i="54" s="1"/>
  <c r="BW27" i="54" s="1"/>
  <c r="BX27" i="54" s="1"/>
  <c r="BY27" i="54" s="1"/>
  <c r="BZ27" i="54" s="1"/>
  <c r="CA27" i="54" s="1"/>
  <c r="CB27" i="54" s="1"/>
  <c r="CC27" i="54" s="1"/>
  <c r="CD27" i="54" s="1"/>
  <c r="CE27" i="54" s="1"/>
  <c r="CF27" i="54" s="1"/>
  <c r="CG27" i="54" s="1"/>
  <c r="CH27" i="54" s="1"/>
  <c r="CI27" i="54" s="1"/>
  <c r="CJ27" i="54" s="1"/>
  <c r="CK27" i="54" s="1"/>
  <c r="CL27" i="54" s="1"/>
  <c r="CM27" i="54" s="1"/>
  <c r="CN27" i="54" s="1"/>
  <c r="CO27" i="54" s="1"/>
  <c r="CP27" i="54" s="1"/>
  <c r="CQ27" i="54" s="1"/>
  <c r="CR27" i="54" s="1"/>
  <c r="CS27" i="54" s="1"/>
  <c r="CT27" i="54" s="1"/>
  <c r="CU27" i="54" s="1"/>
  <c r="CV27" i="54" s="1"/>
  <c r="CW27" i="54" s="1"/>
  <c r="CX27" i="54" s="1"/>
  <c r="CY27" i="54" s="1"/>
  <c r="CZ27" i="54" s="1"/>
  <c r="DA27" i="54" s="1"/>
  <c r="DB27" i="54" s="1"/>
  <c r="DC27" i="54" s="1"/>
  <c r="DD27" i="54" s="1"/>
  <c r="DE27" i="54" s="1"/>
  <c r="DF27" i="54" s="1"/>
  <c r="DG27" i="54" s="1"/>
  <c r="DH27" i="54" s="1"/>
  <c r="DI27" i="54" s="1"/>
  <c r="DJ27" i="54" s="1"/>
  <c r="DK27" i="54" s="1"/>
  <c r="DL27" i="54" s="1"/>
  <c r="DM27" i="54" s="1"/>
  <c r="DN27" i="54" s="1"/>
  <c r="DO27" i="54" s="1"/>
  <c r="DP27" i="54" s="1"/>
  <c r="DQ27" i="54" s="1"/>
  <c r="DR27" i="54" s="1"/>
  <c r="DS27" i="54" s="1"/>
  <c r="DT27" i="54" s="1"/>
  <c r="DU27" i="54" s="1"/>
  <c r="DV27" i="54" s="1"/>
  <c r="DW27" i="54" s="1"/>
  <c r="DX27" i="54" s="1"/>
  <c r="DY27" i="54" s="1"/>
  <c r="DZ27" i="54" s="1"/>
  <c r="EA27" i="54" s="1"/>
  <c r="EB27" i="54" s="1"/>
  <c r="EC27" i="54" s="1"/>
  <c r="ED27" i="54" s="1"/>
  <c r="EE27" i="54" s="1"/>
  <c r="EF27" i="54" s="1"/>
  <c r="EG27" i="54" s="1"/>
  <c r="EH27" i="54" s="1"/>
  <c r="EI27" i="54" s="1"/>
  <c r="EJ27" i="54" s="1"/>
  <c r="EK27" i="54" s="1"/>
  <c r="EL27" i="54" s="1"/>
  <c r="EM27" i="54" s="1"/>
  <c r="EN27" i="54" s="1"/>
  <c r="EO27" i="54" s="1"/>
  <c r="EP27" i="54" s="1"/>
  <c r="EQ27" i="54" s="1"/>
  <c r="ER27" i="54" s="1"/>
  <c r="ES27" i="54" s="1"/>
  <c r="ET27" i="54" s="1"/>
  <c r="EU27" i="54" s="1"/>
  <c r="EV27" i="54" s="1"/>
  <c r="EW27" i="54" s="1"/>
  <c r="EX27" i="54" s="1"/>
  <c r="EY27" i="54" s="1"/>
  <c r="EZ27" i="54" s="1"/>
  <c r="FA27" i="54" s="1"/>
  <c r="FB27" i="54" s="1"/>
  <c r="FC27" i="54" s="1"/>
  <c r="FD27" i="54" s="1"/>
  <c r="FE27" i="54" s="1"/>
  <c r="FF27" i="54" s="1"/>
  <c r="FG27" i="54" s="1"/>
  <c r="FH27" i="54" s="1"/>
  <c r="FI27" i="54" s="1"/>
  <c r="FJ27" i="54" s="1"/>
  <c r="FK27" i="54" s="1"/>
  <c r="FL27" i="54" s="1"/>
  <c r="FM27" i="54" s="1"/>
  <c r="FN27" i="54" s="1"/>
  <c r="FO27" i="54" s="1"/>
  <c r="FP27" i="54" s="1"/>
  <c r="FQ27" i="54" s="1"/>
  <c r="FR27" i="54" s="1"/>
  <c r="FS27" i="54" s="1"/>
  <c r="FT27" i="54" s="1"/>
  <c r="FU27" i="54" s="1"/>
  <c r="FV27" i="54" s="1"/>
  <c r="FW27" i="54" s="1"/>
  <c r="FX27" i="54" s="1"/>
  <c r="FY27" i="54" s="1"/>
  <c r="FZ27" i="54" s="1"/>
  <c r="GA27" i="54" s="1"/>
  <c r="GB27" i="54" s="1"/>
  <c r="GC27" i="54" s="1"/>
  <c r="GD27" i="54" s="1"/>
  <c r="GE27" i="54" s="1"/>
  <c r="GF27" i="54" s="1"/>
  <c r="GG27" i="54" s="1"/>
  <c r="GH27" i="54" s="1"/>
  <c r="GI27" i="54" s="1"/>
  <c r="GJ27" i="54" s="1"/>
  <c r="GK27" i="54" s="1"/>
  <c r="GL27" i="54" s="1"/>
  <c r="GM27" i="54" s="1"/>
  <c r="GN27" i="54" s="1"/>
  <c r="GO27" i="54" s="1"/>
  <c r="GP27" i="54" s="1"/>
  <c r="GQ27" i="54" s="1"/>
  <c r="M8" i="63" l="1"/>
  <c r="M7" i="63"/>
  <c r="M6" i="63"/>
  <c r="M5" i="63"/>
  <c r="M4" i="63"/>
  <c r="M3" i="63"/>
  <c r="O63" i="54" l="1"/>
  <c r="O61" i="54"/>
  <c r="E65" i="54"/>
  <c r="J61" i="54"/>
  <c r="E63" i="54"/>
  <c r="J65" i="54"/>
  <c r="E61" i="54"/>
  <c r="J63" i="54"/>
  <c r="O65" i="54"/>
  <c r="J5002" i="47"/>
  <c r="BI1" i="2" l="1"/>
  <c r="AX2" i="12"/>
  <c r="D7" i="68" l="1"/>
  <c r="D6" i="68"/>
  <c r="D5" i="68"/>
  <c r="D4" i="68"/>
  <c r="D3" i="68"/>
  <c r="D2" i="68"/>
  <c r="C7" i="68"/>
  <c r="C6" i="68"/>
  <c r="C5" i="68"/>
  <c r="C4" i="68"/>
  <c r="B7" i="68"/>
  <c r="B6" i="68"/>
  <c r="B5" i="68"/>
  <c r="B4" i="68"/>
  <c r="B3" i="68"/>
  <c r="E7" i="68"/>
  <c r="E6" i="68"/>
  <c r="E5" i="68"/>
  <c r="E4" i="68"/>
  <c r="E3" i="68"/>
  <c r="E2" i="68"/>
  <c r="C3" i="68"/>
  <c r="C2" i="68"/>
  <c r="B2" i="68"/>
  <c r="G11" i="58"/>
  <c r="G10" i="58"/>
  <c r="G9" i="58"/>
  <c r="G8" i="58"/>
  <c r="G7" i="58"/>
  <c r="G6" i="58"/>
  <c r="G5" i="58"/>
  <c r="G4" i="58"/>
  <c r="G3" i="58"/>
  <c r="G2" i="58"/>
  <c r="F11" i="58"/>
  <c r="F10" i="58"/>
  <c r="F9" i="58"/>
  <c r="F8" i="58"/>
  <c r="F7" i="58"/>
  <c r="F6" i="58"/>
  <c r="F5" i="58"/>
  <c r="F4" i="58"/>
  <c r="F3" i="58"/>
  <c r="F2" i="58"/>
  <c r="E11" i="58"/>
  <c r="E10" i="58"/>
  <c r="E9" i="58"/>
  <c r="E8" i="58"/>
  <c r="E7" i="58"/>
  <c r="E6" i="58"/>
  <c r="E5" i="58"/>
  <c r="E4" i="58"/>
  <c r="E3" i="58"/>
  <c r="E2" i="58"/>
  <c r="D11" i="58"/>
  <c r="D10" i="58"/>
  <c r="D9" i="58"/>
  <c r="D8" i="58"/>
  <c r="D7" i="58"/>
  <c r="D6" i="58"/>
  <c r="D5" i="58"/>
  <c r="D4" i="58"/>
  <c r="D3" i="58"/>
  <c r="D2" i="58"/>
  <c r="C11" i="58"/>
  <c r="B11" i="58" s="1"/>
  <c r="C10" i="58"/>
  <c r="B10" i="58" s="1"/>
  <c r="C9" i="58"/>
  <c r="B9" i="58" s="1"/>
  <c r="C8" i="58"/>
  <c r="B8" i="58" s="1"/>
  <c r="C7" i="58"/>
  <c r="B7" i="58" s="1"/>
  <c r="C6" i="58"/>
  <c r="B6" i="58" s="1"/>
  <c r="C5" i="58"/>
  <c r="B5" i="58" s="1"/>
  <c r="C4" i="58"/>
  <c r="B4" i="58" s="1"/>
  <c r="C3" i="58"/>
  <c r="B3" i="58" s="1"/>
  <c r="C2" i="58"/>
  <c r="B2" i="58" s="1"/>
  <c r="S15" i="54" l="1"/>
  <c r="S3" i="54"/>
  <c r="T15" i="54" l="1"/>
  <c r="T3" i="54"/>
  <c r="H5001" i="14"/>
  <c r="H5000" i="14"/>
  <c r="H4999" i="14"/>
  <c r="H4998" i="14"/>
  <c r="H4997" i="14"/>
  <c r="H4996" i="14"/>
  <c r="H4995" i="14"/>
  <c r="H4994" i="14"/>
  <c r="H4993" i="14"/>
  <c r="H4992" i="14"/>
  <c r="H4991" i="14"/>
  <c r="H4990" i="14"/>
  <c r="H4989" i="14"/>
  <c r="H4988" i="14"/>
  <c r="H4987" i="14"/>
  <c r="H4986" i="14"/>
  <c r="H4985" i="14"/>
  <c r="H4984" i="14"/>
  <c r="H4983" i="14"/>
  <c r="H4982" i="14"/>
  <c r="H4981" i="14"/>
  <c r="H4980" i="14"/>
  <c r="H4979" i="14"/>
  <c r="H4978" i="14"/>
  <c r="H4977" i="14"/>
  <c r="H4976" i="14"/>
  <c r="H4975" i="14"/>
  <c r="H4974" i="14"/>
  <c r="H4973" i="14"/>
  <c r="H4972" i="14"/>
  <c r="H4971" i="14"/>
  <c r="H4970" i="14"/>
  <c r="H4969" i="14"/>
  <c r="H4968" i="14"/>
  <c r="H4967" i="14"/>
  <c r="H4966" i="14"/>
  <c r="H4965" i="14"/>
  <c r="H4964" i="14"/>
  <c r="H4963" i="14"/>
  <c r="H4962" i="14"/>
  <c r="H4961" i="14"/>
  <c r="H4960" i="14"/>
  <c r="H4959" i="14"/>
  <c r="H4958" i="14"/>
  <c r="H4957" i="14"/>
  <c r="H4956" i="14"/>
  <c r="H4955" i="14"/>
  <c r="H4954" i="14"/>
  <c r="H4953" i="14"/>
  <c r="H4952" i="14"/>
  <c r="H4951" i="14"/>
  <c r="H4950" i="14"/>
  <c r="H4949" i="14"/>
  <c r="H4948" i="14"/>
  <c r="H4947" i="14"/>
  <c r="H4946" i="14"/>
  <c r="H4945" i="14"/>
  <c r="H4944" i="14"/>
  <c r="H4943" i="14"/>
  <c r="H4942" i="14"/>
  <c r="H4941" i="14"/>
  <c r="H4940" i="14"/>
  <c r="H4939" i="14"/>
  <c r="H4938" i="14"/>
  <c r="H4937" i="14"/>
  <c r="H4936" i="14"/>
  <c r="H4935" i="14"/>
  <c r="H4934" i="14"/>
  <c r="H4933" i="14"/>
  <c r="H4932" i="14"/>
  <c r="H4931" i="14"/>
  <c r="H4930" i="14"/>
  <c r="H4929" i="14"/>
  <c r="H4928" i="14"/>
  <c r="H4927" i="14"/>
  <c r="H4926" i="14"/>
  <c r="H4925" i="14"/>
  <c r="H4924" i="14"/>
  <c r="H4923" i="14"/>
  <c r="H4922" i="14"/>
  <c r="H4921" i="14"/>
  <c r="H4920" i="14"/>
  <c r="H4919" i="14"/>
  <c r="H4918" i="14"/>
  <c r="H4917" i="14"/>
  <c r="H4916" i="14"/>
  <c r="H4915" i="14"/>
  <c r="H4914" i="14"/>
  <c r="H4913" i="14"/>
  <c r="H4912" i="14"/>
  <c r="H4911" i="14"/>
  <c r="H4910" i="14"/>
  <c r="H4909" i="14"/>
  <c r="H4908" i="14"/>
  <c r="H4907" i="14"/>
  <c r="H4906" i="14"/>
  <c r="H4905" i="14"/>
  <c r="H4904" i="14"/>
  <c r="H4903" i="14"/>
  <c r="H4902" i="14"/>
  <c r="H4901" i="14"/>
  <c r="H4900" i="14"/>
  <c r="H4899" i="14"/>
  <c r="H4898" i="14"/>
  <c r="H4897" i="14"/>
  <c r="H4896" i="14"/>
  <c r="H4895" i="14"/>
  <c r="H4894" i="14"/>
  <c r="H4893" i="14"/>
  <c r="H4892" i="14"/>
  <c r="H4891" i="14"/>
  <c r="H4890" i="14"/>
  <c r="H4889" i="14"/>
  <c r="H4888" i="14"/>
  <c r="H4887" i="14"/>
  <c r="H4886" i="14"/>
  <c r="H4885" i="14"/>
  <c r="H4884" i="14"/>
  <c r="H4883" i="14"/>
  <c r="H4882" i="14"/>
  <c r="H4881" i="14"/>
  <c r="H4880" i="14"/>
  <c r="H4879" i="14"/>
  <c r="H4878" i="14"/>
  <c r="H4877" i="14"/>
  <c r="H4876" i="14"/>
  <c r="H4875" i="14"/>
  <c r="H4874" i="14"/>
  <c r="H4873" i="14"/>
  <c r="H4872" i="14"/>
  <c r="H4871" i="14"/>
  <c r="H4870" i="14"/>
  <c r="H4869" i="14"/>
  <c r="H4868" i="14"/>
  <c r="H4867" i="14"/>
  <c r="H4866" i="14"/>
  <c r="H4865" i="14"/>
  <c r="H4864" i="14"/>
  <c r="H4863" i="14"/>
  <c r="H4862" i="14"/>
  <c r="H4861" i="14"/>
  <c r="H4860" i="14"/>
  <c r="H4859" i="14"/>
  <c r="H4858" i="14"/>
  <c r="H4857" i="14"/>
  <c r="H4856" i="14"/>
  <c r="H4855" i="14"/>
  <c r="H4854" i="14"/>
  <c r="H4853" i="14"/>
  <c r="H4852" i="14"/>
  <c r="H4851" i="14"/>
  <c r="H4850" i="14"/>
  <c r="H4849" i="14"/>
  <c r="H4848" i="14"/>
  <c r="H4847" i="14"/>
  <c r="H4846" i="14"/>
  <c r="H4845" i="14"/>
  <c r="H4844" i="14"/>
  <c r="H4843" i="14"/>
  <c r="H4842" i="14"/>
  <c r="H4841" i="14"/>
  <c r="H4840" i="14"/>
  <c r="H4839" i="14"/>
  <c r="H4838" i="14"/>
  <c r="H4837" i="14"/>
  <c r="H4836" i="14"/>
  <c r="H4835" i="14"/>
  <c r="H4834" i="14"/>
  <c r="H4833" i="14"/>
  <c r="H4832" i="14"/>
  <c r="H4831" i="14"/>
  <c r="H4830" i="14"/>
  <c r="H4829" i="14"/>
  <c r="H4828" i="14"/>
  <c r="H4827" i="14"/>
  <c r="H4826" i="14"/>
  <c r="H4825" i="14"/>
  <c r="H4824" i="14"/>
  <c r="H4823" i="14"/>
  <c r="H4822" i="14"/>
  <c r="H4821" i="14"/>
  <c r="H4820" i="14"/>
  <c r="H4819" i="14"/>
  <c r="H4818" i="14"/>
  <c r="H4817" i="14"/>
  <c r="H4816" i="14"/>
  <c r="H4815" i="14"/>
  <c r="H4814" i="14"/>
  <c r="H4813" i="14"/>
  <c r="H4812" i="14"/>
  <c r="H4811" i="14"/>
  <c r="H4810" i="14"/>
  <c r="H4809" i="14"/>
  <c r="H4808" i="14"/>
  <c r="H4807" i="14"/>
  <c r="H4806" i="14"/>
  <c r="H4805" i="14"/>
  <c r="H4804" i="14"/>
  <c r="H4803" i="14"/>
  <c r="H4802" i="14"/>
  <c r="H4801" i="14"/>
  <c r="H4800" i="14"/>
  <c r="H4799" i="14"/>
  <c r="H4798" i="14"/>
  <c r="H4797" i="14"/>
  <c r="H4796" i="14"/>
  <c r="H4795" i="14"/>
  <c r="H4794" i="14"/>
  <c r="H4793" i="14"/>
  <c r="H4792" i="14"/>
  <c r="H4791" i="14"/>
  <c r="H4790" i="14"/>
  <c r="H4789" i="14"/>
  <c r="H4788" i="14"/>
  <c r="H4787" i="14"/>
  <c r="H4786" i="14"/>
  <c r="H4785" i="14"/>
  <c r="H4784" i="14"/>
  <c r="H4783" i="14"/>
  <c r="H4782" i="14"/>
  <c r="H4781" i="14"/>
  <c r="H4780" i="14"/>
  <c r="H4779" i="14"/>
  <c r="H4778" i="14"/>
  <c r="H4777" i="14"/>
  <c r="H4776" i="14"/>
  <c r="H4775" i="14"/>
  <c r="H4774" i="14"/>
  <c r="H4773" i="14"/>
  <c r="H4772" i="14"/>
  <c r="H4771" i="14"/>
  <c r="H4770" i="14"/>
  <c r="H4769" i="14"/>
  <c r="H4768" i="14"/>
  <c r="H4767" i="14"/>
  <c r="H4766" i="14"/>
  <c r="H4765" i="14"/>
  <c r="H4764" i="14"/>
  <c r="H4763" i="14"/>
  <c r="H4762" i="14"/>
  <c r="H4761" i="14"/>
  <c r="H4760" i="14"/>
  <c r="H4759" i="14"/>
  <c r="H4758" i="14"/>
  <c r="H4757" i="14"/>
  <c r="H4756" i="14"/>
  <c r="H4755" i="14"/>
  <c r="H4754" i="14"/>
  <c r="H4753" i="14"/>
  <c r="H4752" i="14"/>
  <c r="H4751" i="14"/>
  <c r="H4750" i="14"/>
  <c r="H4749" i="14"/>
  <c r="H4748" i="14"/>
  <c r="H4747" i="14"/>
  <c r="H4746" i="14"/>
  <c r="H4745" i="14"/>
  <c r="H4744" i="14"/>
  <c r="H4743" i="14"/>
  <c r="H4742" i="14"/>
  <c r="H4741" i="14"/>
  <c r="H4740" i="14"/>
  <c r="H4739" i="14"/>
  <c r="H4738" i="14"/>
  <c r="H4737" i="14"/>
  <c r="H4736" i="14"/>
  <c r="H4735" i="14"/>
  <c r="H4734" i="14"/>
  <c r="H4733" i="14"/>
  <c r="H4732" i="14"/>
  <c r="H4731" i="14"/>
  <c r="H4730" i="14"/>
  <c r="H4729" i="14"/>
  <c r="H4728" i="14"/>
  <c r="H4727" i="14"/>
  <c r="H4726" i="14"/>
  <c r="H4725" i="14"/>
  <c r="H4724" i="14"/>
  <c r="H4723" i="14"/>
  <c r="H4722" i="14"/>
  <c r="H4721" i="14"/>
  <c r="H4720" i="14"/>
  <c r="H4719" i="14"/>
  <c r="H4718" i="14"/>
  <c r="H4717" i="14"/>
  <c r="H4716" i="14"/>
  <c r="H4715" i="14"/>
  <c r="H4714" i="14"/>
  <c r="H4713" i="14"/>
  <c r="H4712" i="14"/>
  <c r="H4711" i="14"/>
  <c r="H4710" i="14"/>
  <c r="H4709" i="14"/>
  <c r="H4708" i="14"/>
  <c r="H4707" i="14"/>
  <c r="H4706" i="14"/>
  <c r="H4705" i="14"/>
  <c r="H4704" i="14"/>
  <c r="H4703" i="14"/>
  <c r="H4702" i="14"/>
  <c r="H4701" i="14"/>
  <c r="H4700" i="14"/>
  <c r="H4699" i="14"/>
  <c r="H4698" i="14"/>
  <c r="H4697" i="14"/>
  <c r="H4696" i="14"/>
  <c r="H4695" i="14"/>
  <c r="H4694" i="14"/>
  <c r="H4693" i="14"/>
  <c r="H4692" i="14"/>
  <c r="H4691" i="14"/>
  <c r="H4690" i="14"/>
  <c r="H4689" i="14"/>
  <c r="H4688" i="14"/>
  <c r="H4687" i="14"/>
  <c r="H4686" i="14"/>
  <c r="H4685" i="14"/>
  <c r="H4684" i="14"/>
  <c r="H4683" i="14"/>
  <c r="H4682" i="14"/>
  <c r="H4681" i="14"/>
  <c r="H4680" i="14"/>
  <c r="H4679" i="14"/>
  <c r="H4678" i="14"/>
  <c r="H4677" i="14"/>
  <c r="H4676" i="14"/>
  <c r="H4675" i="14"/>
  <c r="H4674" i="14"/>
  <c r="H4673" i="14"/>
  <c r="H4672" i="14"/>
  <c r="H4671" i="14"/>
  <c r="H4670" i="14"/>
  <c r="H4669" i="14"/>
  <c r="H4668" i="14"/>
  <c r="H4667" i="14"/>
  <c r="H4666" i="14"/>
  <c r="H4665" i="14"/>
  <c r="H4664" i="14"/>
  <c r="H4663" i="14"/>
  <c r="H4662" i="14"/>
  <c r="H4661" i="14"/>
  <c r="H4660" i="14"/>
  <c r="H4659" i="14"/>
  <c r="H4658" i="14"/>
  <c r="H4657" i="14"/>
  <c r="H4656" i="14"/>
  <c r="H4655" i="14"/>
  <c r="H4654" i="14"/>
  <c r="H4653" i="14"/>
  <c r="H4652" i="14"/>
  <c r="H4651" i="14"/>
  <c r="H4650" i="14"/>
  <c r="H4649" i="14"/>
  <c r="H4648" i="14"/>
  <c r="H4647" i="14"/>
  <c r="H4646" i="14"/>
  <c r="H4645" i="14"/>
  <c r="H4644" i="14"/>
  <c r="H4643" i="14"/>
  <c r="H4642" i="14"/>
  <c r="H4641" i="14"/>
  <c r="H4640" i="14"/>
  <c r="H4639" i="14"/>
  <c r="H4638" i="14"/>
  <c r="H4637" i="14"/>
  <c r="H4636" i="14"/>
  <c r="H4635" i="14"/>
  <c r="H4634" i="14"/>
  <c r="H4633" i="14"/>
  <c r="H4632" i="14"/>
  <c r="H4631" i="14"/>
  <c r="H4630" i="14"/>
  <c r="H4629" i="14"/>
  <c r="H4628" i="14"/>
  <c r="H4627" i="14"/>
  <c r="H4626" i="14"/>
  <c r="H4625" i="14"/>
  <c r="H4624" i="14"/>
  <c r="H4623" i="14"/>
  <c r="H4622" i="14"/>
  <c r="H4621" i="14"/>
  <c r="H4620" i="14"/>
  <c r="H4619" i="14"/>
  <c r="H4618" i="14"/>
  <c r="H4617" i="14"/>
  <c r="H4616" i="14"/>
  <c r="H4615" i="14"/>
  <c r="H4614" i="14"/>
  <c r="H4613" i="14"/>
  <c r="H4612" i="14"/>
  <c r="H4611" i="14"/>
  <c r="H4610" i="14"/>
  <c r="H4609" i="14"/>
  <c r="H4608" i="14"/>
  <c r="H4607" i="14"/>
  <c r="H4606" i="14"/>
  <c r="H4605" i="14"/>
  <c r="H4604" i="14"/>
  <c r="H4603" i="14"/>
  <c r="H4602" i="14"/>
  <c r="H4601" i="14"/>
  <c r="H4600" i="14"/>
  <c r="H4599" i="14"/>
  <c r="H4598" i="14"/>
  <c r="H4597" i="14"/>
  <c r="H4596" i="14"/>
  <c r="H4595" i="14"/>
  <c r="H4594" i="14"/>
  <c r="H4593" i="14"/>
  <c r="H4592" i="14"/>
  <c r="H4591" i="14"/>
  <c r="H4590" i="14"/>
  <c r="H4589" i="14"/>
  <c r="H4588" i="14"/>
  <c r="H4587" i="14"/>
  <c r="H4586" i="14"/>
  <c r="H4585" i="14"/>
  <c r="H4584" i="14"/>
  <c r="H4583" i="14"/>
  <c r="H4582" i="14"/>
  <c r="H4581" i="14"/>
  <c r="H4580" i="14"/>
  <c r="H4579" i="14"/>
  <c r="H4578" i="14"/>
  <c r="H4577" i="14"/>
  <c r="H4576" i="14"/>
  <c r="H4575" i="14"/>
  <c r="H4574" i="14"/>
  <c r="H4573" i="14"/>
  <c r="H4572" i="14"/>
  <c r="H4571" i="14"/>
  <c r="H4570" i="14"/>
  <c r="H4569" i="14"/>
  <c r="H4568" i="14"/>
  <c r="H4567" i="14"/>
  <c r="H4566" i="14"/>
  <c r="H4565" i="14"/>
  <c r="H4564" i="14"/>
  <c r="H4563" i="14"/>
  <c r="H4562" i="14"/>
  <c r="H4561" i="14"/>
  <c r="H4560" i="14"/>
  <c r="H4559" i="14"/>
  <c r="H4558" i="14"/>
  <c r="H4557" i="14"/>
  <c r="H4556" i="14"/>
  <c r="H4555" i="14"/>
  <c r="H4554" i="14"/>
  <c r="H4553" i="14"/>
  <c r="H4552" i="14"/>
  <c r="H4551" i="14"/>
  <c r="H4550" i="14"/>
  <c r="H4549" i="14"/>
  <c r="H4548" i="14"/>
  <c r="H4547" i="14"/>
  <c r="H4546" i="14"/>
  <c r="H4545" i="14"/>
  <c r="H4544" i="14"/>
  <c r="H4543" i="14"/>
  <c r="H4542" i="14"/>
  <c r="H4541" i="14"/>
  <c r="H4540" i="14"/>
  <c r="H4539" i="14"/>
  <c r="H4538" i="14"/>
  <c r="H4537" i="14"/>
  <c r="H4536" i="14"/>
  <c r="H4535" i="14"/>
  <c r="H4534" i="14"/>
  <c r="H4533" i="14"/>
  <c r="H4532" i="14"/>
  <c r="H4531" i="14"/>
  <c r="H4530" i="14"/>
  <c r="H4529" i="14"/>
  <c r="H4528" i="14"/>
  <c r="H4527" i="14"/>
  <c r="H4526" i="14"/>
  <c r="H4525" i="14"/>
  <c r="H4524" i="14"/>
  <c r="H4523" i="14"/>
  <c r="H4522" i="14"/>
  <c r="H4521" i="14"/>
  <c r="H4520" i="14"/>
  <c r="H4519" i="14"/>
  <c r="H4518" i="14"/>
  <c r="H4517" i="14"/>
  <c r="H4516" i="14"/>
  <c r="H4515" i="14"/>
  <c r="H4514" i="14"/>
  <c r="H4513" i="14"/>
  <c r="H4512" i="14"/>
  <c r="H4511" i="14"/>
  <c r="H4510" i="14"/>
  <c r="H4509" i="14"/>
  <c r="H4508" i="14"/>
  <c r="H4507" i="14"/>
  <c r="H4506" i="14"/>
  <c r="H4505" i="14"/>
  <c r="H4504" i="14"/>
  <c r="H4503" i="14"/>
  <c r="H4502" i="14"/>
  <c r="H4501" i="14"/>
  <c r="H4500" i="14"/>
  <c r="H4499" i="14"/>
  <c r="H4498" i="14"/>
  <c r="H4497" i="14"/>
  <c r="H4496" i="14"/>
  <c r="H4495" i="14"/>
  <c r="H4494" i="14"/>
  <c r="H4493" i="14"/>
  <c r="H4492" i="14"/>
  <c r="H4491" i="14"/>
  <c r="H4490" i="14"/>
  <c r="H4489" i="14"/>
  <c r="H4488" i="14"/>
  <c r="H4487" i="14"/>
  <c r="H4486" i="14"/>
  <c r="H4485" i="14"/>
  <c r="H4484" i="14"/>
  <c r="H4483" i="14"/>
  <c r="H4482" i="14"/>
  <c r="H4481" i="14"/>
  <c r="H4480" i="14"/>
  <c r="H4479" i="14"/>
  <c r="H4478" i="14"/>
  <c r="H4477" i="14"/>
  <c r="H4476" i="14"/>
  <c r="H4475" i="14"/>
  <c r="H4474" i="14"/>
  <c r="H4473" i="14"/>
  <c r="H4472" i="14"/>
  <c r="H4471" i="14"/>
  <c r="H4470" i="14"/>
  <c r="H4469" i="14"/>
  <c r="H4468" i="14"/>
  <c r="H4467" i="14"/>
  <c r="H4466" i="14"/>
  <c r="H4465" i="14"/>
  <c r="H4464" i="14"/>
  <c r="H4463" i="14"/>
  <c r="H4462" i="14"/>
  <c r="H4461" i="14"/>
  <c r="H4460" i="14"/>
  <c r="H4459" i="14"/>
  <c r="H4458" i="14"/>
  <c r="H4457" i="14"/>
  <c r="H4456" i="14"/>
  <c r="H4455" i="14"/>
  <c r="H4454" i="14"/>
  <c r="H4453" i="14"/>
  <c r="H4452" i="14"/>
  <c r="H4451" i="14"/>
  <c r="H4450" i="14"/>
  <c r="H4449" i="14"/>
  <c r="H4448" i="14"/>
  <c r="H4447" i="14"/>
  <c r="H4446" i="14"/>
  <c r="H4445" i="14"/>
  <c r="H4444" i="14"/>
  <c r="H4443" i="14"/>
  <c r="H4442" i="14"/>
  <c r="H4441" i="14"/>
  <c r="H4440" i="14"/>
  <c r="H4439" i="14"/>
  <c r="H4438" i="14"/>
  <c r="H4437" i="14"/>
  <c r="H4436" i="14"/>
  <c r="H4435" i="14"/>
  <c r="H4434" i="14"/>
  <c r="H4433" i="14"/>
  <c r="H4432" i="14"/>
  <c r="H4431" i="14"/>
  <c r="H4430" i="14"/>
  <c r="H4429" i="14"/>
  <c r="H4428" i="14"/>
  <c r="H4427" i="14"/>
  <c r="H4426" i="14"/>
  <c r="H4425" i="14"/>
  <c r="H4424" i="14"/>
  <c r="H4423" i="14"/>
  <c r="H4422" i="14"/>
  <c r="H4421" i="14"/>
  <c r="H4420" i="14"/>
  <c r="H4419" i="14"/>
  <c r="H4418" i="14"/>
  <c r="H4417" i="14"/>
  <c r="H4416" i="14"/>
  <c r="H4415" i="14"/>
  <c r="H4414" i="14"/>
  <c r="H4413" i="14"/>
  <c r="H4412" i="14"/>
  <c r="H4411" i="14"/>
  <c r="H4410" i="14"/>
  <c r="H4409" i="14"/>
  <c r="H4408" i="14"/>
  <c r="H4407" i="14"/>
  <c r="H4406" i="14"/>
  <c r="H4405" i="14"/>
  <c r="H4404" i="14"/>
  <c r="H4403" i="14"/>
  <c r="H4402" i="14"/>
  <c r="H4401" i="14"/>
  <c r="H4400" i="14"/>
  <c r="H4399" i="14"/>
  <c r="H4398" i="14"/>
  <c r="H4397" i="14"/>
  <c r="H4396" i="14"/>
  <c r="H4395" i="14"/>
  <c r="H4394" i="14"/>
  <c r="H4393" i="14"/>
  <c r="H4392" i="14"/>
  <c r="H4391" i="14"/>
  <c r="H4390" i="14"/>
  <c r="H4389" i="14"/>
  <c r="H4388" i="14"/>
  <c r="H4387" i="14"/>
  <c r="H4386" i="14"/>
  <c r="H4385" i="14"/>
  <c r="H4384" i="14"/>
  <c r="H4383" i="14"/>
  <c r="H4382" i="14"/>
  <c r="H4381" i="14"/>
  <c r="H4380" i="14"/>
  <c r="H4379" i="14"/>
  <c r="H4378" i="14"/>
  <c r="H4377" i="14"/>
  <c r="H4376" i="14"/>
  <c r="H4375" i="14"/>
  <c r="H4374" i="14"/>
  <c r="H4373" i="14"/>
  <c r="H4372" i="14"/>
  <c r="H4371" i="14"/>
  <c r="H4370" i="14"/>
  <c r="H4369" i="14"/>
  <c r="H4368" i="14"/>
  <c r="H4367" i="14"/>
  <c r="H4366" i="14"/>
  <c r="H4365" i="14"/>
  <c r="H4364" i="14"/>
  <c r="H4363" i="14"/>
  <c r="H4362" i="14"/>
  <c r="H4361" i="14"/>
  <c r="H4360" i="14"/>
  <c r="H4359" i="14"/>
  <c r="H4358" i="14"/>
  <c r="H4357" i="14"/>
  <c r="H4356" i="14"/>
  <c r="H4355" i="14"/>
  <c r="H4354" i="14"/>
  <c r="H4353" i="14"/>
  <c r="H4352" i="14"/>
  <c r="H4351" i="14"/>
  <c r="H4350" i="14"/>
  <c r="H4349" i="14"/>
  <c r="H4348" i="14"/>
  <c r="H4347" i="14"/>
  <c r="H4346" i="14"/>
  <c r="H4345" i="14"/>
  <c r="H4344" i="14"/>
  <c r="H4343" i="14"/>
  <c r="H4342" i="14"/>
  <c r="H4341" i="14"/>
  <c r="H4340" i="14"/>
  <c r="H4339" i="14"/>
  <c r="H4338" i="14"/>
  <c r="H4337" i="14"/>
  <c r="H4336" i="14"/>
  <c r="H4335" i="14"/>
  <c r="H4334" i="14"/>
  <c r="H4333" i="14"/>
  <c r="H4332" i="14"/>
  <c r="H4331" i="14"/>
  <c r="H4330" i="14"/>
  <c r="H4329" i="14"/>
  <c r="H4328" i="14"/>
  <c r="H4327" i="14"/>
  <c r="H4326" i="14"/>
  <c r="H4325" i="14"/>
  <c r="H4324" i="14"/>
  <c r="H4323" i="14"/>
  <c r="H4322" i="14"/>
  <c r="H4321" i="14"/>
  <c r="H4320" i="14"/>
  <c r="H4319" i="14"/>
  <c r="H4318" i="14"/>
  <c r="H4317" i="14"/>
  <c r="H4316" i="14"/>
  <c r="H4315" i="14"/>
  <c r="H4314" i="14"/>
  <c r="H4313" i="14"/>
  <c r="H4312" i="14"/>
  <c r="H4311" i="14"/>
  <c r="H4310" i="14"/>
  <c r="H4309" i="14"/>
  <c r="H4308" i="14"/>
  <c r="H4307" i="14"/>
  <c r="H4306" i="14"/>
  <c r="H4305" i="14"/>
  <c r="H4304" i="14"/>
  <c r="H4303" i="14"/>
  <c r="H4302" i="14"/>
  <c r="H4301" i="14"/>
  <c r="H4300" i="14"/>
  <c r="H4299" i="14"/>
  <c r="H4298" i="14"/>
  <c r="H4297" i="14"/>
  <c r="H4296" i="14"/>
  <c r="H4295" i="14"/>
  <c r="H4294" i="14"/>
  <c r="H4293" i="14"/>
  <c r="H4292" i="14"/>
  <c r="H4291" i="14"/>
  <c r="H4290" i="14"/>
  <c r="H4289" i="14"/>
  <c r="H4288" i="14"/>
  <c r="H4287" i="14"/>
  <c r="H4286" i="14"/>
  <c r="H4285" i="14"/>
  <c r="H4284" i="14"/>
  <c r="H4283" i="14"/>
  <c r="H4282" i="14"/>
  <c r="H4281" i="14"/>
  <c r="H4280" i="14"/>
  <c r="H4279" i="14"/>
  <c r="H4278" i="14"/>
  <c r="H4277" i="14"/>
  <c r="H4276" i="14"/>
  <c r="H4275" i="14"/>
  <c r="H4274" i="14"/>
  <c r="H4273" i="14"/>
  <c r="H4272" i="14"/>
  <c r="H4271" i="14"/>
  <c r="H4270" i="14"/>
  <c r="H4269" i="14"/>
  <c r="H4268" i="14"/>
  <c r="H4267" i="14"/>
  <c r="H4266" i="14"/>
  <c r="H4265" i="14"/>
  <c r="H4264" i="14"/>
  <c r="H4263" i="14"/>
  <c r="H4262" i="14"/>
  <c r="H4261" i="14"/>
  <c r="H4260" i="14"/>
  <c r="H4259" i="14"/>
  <c r="H4258" i="14"/>
  <c r="H4257" i="14"/>
  <c r="H4256" i="14"/>
  <c r="H4255" i="14"/>
  <c r="H4254" i="14"/>
  <c r="H4253" i="14"/>
  <c r="H4252" i="14"/>
  <c r="H4251" i="14"/>
  <c r="H4250" i="14"/>
  <c r="H4249" i="14"/>
  <c r="H4248" i="14"/>
  <c r="H4247" i="14"/>
  <c r="H4246" i="14"/>
  <c r="H4245" i="14"/>
  <c r="H4244" i="14"/>
  <c r="H4243" i="14"/>
  <c r="H4242" i="14"/>
  <c r="H4241" i="14"/>
  <c r="H4240" i="14"/>
  <c r="H4239" i="14"/>
  <c r="H4238" i="14"/>
  <c r="H4237" i="14"/>
  <c r="H4236" i="14"/>
  <c r="H4235" i="14"/>
  <c r="H4234" i="14"/>
  <c r="H4233" i="14"/>
  <c r="H4232" i="14"/>
  <c r="H4231" i="14"/>
  <c r="H4230" i="14"/>
  <c r="H4229" i="14"/>
  <c r="H4228" i="14"/>
  <c r="H4227" i="14"/>
  <c r="H4226" i="14"/>
  <c r="H4225" i="14"/>
  <c r="H4224" i="14"/>
  <c r="H4223" i="14"/>
  <c r="H4222" i="14"/>
  <c r="H4221" i="14"/>
  <c r="H4220" i="14"/>
  <c r="H4219" i="14"/>
  <c r="H4218" i="14"/>
  <c r="H4217" i="14"/>
  <c r="H4216" i="14"/>
  <c r="H4215" i="14"/>
  <c r="H4214" i="14"/>
  <c r="H4213" i="14"/>
  <c r="H4212" i="14"/>
  <c r="H4211" i="14"/>
  <c r="H4210" i="14"/>
  <c r="H4209" i="14"/>
  <c r="H4208" i="14"/>
  <c r="H4207" i="14"/>
  <c r="H4206" i="14"/>
  <c r="H4205" i="14"/>
  <c r="H4204" i="14"/>
  <c r="H4203" i="14"/>
  <c r="H4202" i="14"/>
  <c r="H4201" i="14"/>
  <c r="H4200" i="14"/>
  <c r="H4199" i="14"/>
  <c r="H4198" i="14"/>
  <c r="H4197" i="14"/>
  <c r="H4196" i="14"/>
  <c r="H4195" i="14"/>
  <c r="H4194" i="14"/>
  <c r="H4193" i="14"/>
  <c r="H4192" i="14"/>
  <c r="H4191" i="14"/>
  <c r="H4190" i="14"/>
  <c r="H4189" i="14"/>
  <c r="H4188" i="14"/>
  <c r="H4187" i="14"/>
  <c r="H4186" i="14"/>
  <c r="H4185" i="14"/>
  <c r="H4184" i="14"/>
  <c r="H4183" i="14"/>
  <c r="H4182" i="14"/>
  <c r="H4181" i="14"/>
  <c r="H4180" i="14"/>
  <c r="H4179" i="14"/>
  <c r="H4178" i="14"/>
  <c r="H4177" i="14"/>
  <c r="H4176" i="14"/>
  <c r="H4175" i="14"/>
  <c r="H4174" i="14"/>
  <c r="H4173" i="14"/>
  <c r="H4172" i="14"/>
  <c r="H4171" i="14"/>
  <c r="H4170" i="14"/>
  <c r="H4169" i="14"/>
  <c r="H4168" i="14"/>
  <c r="H4167" i="14"/>
  <c r="H4166" i="14"/>
  <c r="H4165" i="14"/>
  <c r="H4164" i="14"/>
  <c r="H4163" i="14"/>
  <c r="H4162" i="14"/>
  <c r="H4161" i="14"/>
  <c r="H4160" i="14"/>
  <c r="H4159" i="14"/>
  <c r="H4158" i="14"/>
  <c r="H4157" i="14"/>
  <c r="H4156" i="14"/>
  <c r="H4155" i="14"/>
  <c r="H4154" i="14"/>
  <c r="H4153" i="14"/>
  <c r="H4152" i="14"/>
  <c r="H4151" i="14"/>
  <c r="H4150" i="14"/>
  <c r="H4149" i="14"/>
  <c r="H4148" i="14"/>
  <c r="H4147" i="14"/>
  <c r="H4146" i="14"/>
  <c r="H4145" i="14"/>
  <c r="H4144" i="14"/>
  <c r="H4143" i="14"/>
  <c r="H4142" i="14"/>
  <c r="H4141" i="14"/>
  <c r="H4140" i="14"/>
  <c r="H4139" i="14"/>
  <c r="H4138" i="14"/>
  <c r="H4137" i="14"/>
  <c r="H4136" i="14"/>
  <c r="H4135" i="14"/>
  <c r="H4134" i="14"/>
  <c r="H4133" i="14"/>
  <c r="H4132" i="14"/>
  <c r="H4131" i="14"/>
  <c r="H4130" i="14"/>
  <c r="H4129" i="14"/>
  <c r="H4128" i="14"/>
  <c r="H4127" i="14"/>
  <c r="H4126" i="14"/>
  <c r="H4125" i="14"/>
  <c r="H4124" i="14"/>
  <c r="H4123" i="14"/>
  <c r="H4122" i="14"/>
  <c r="H4121" i="14"/>
  <c r="H4120" i="14"/>
  <c r="H4119" i="14"/>
  <c r="H4118" i="14"/>
  <c r="H4117" i="14"/>
  <c r="H4116" i="14"/>
  <c r="H4115" i="14"/>
  <c r="H4114" i="14"/>
  <c r="H4113" i="14"/>
  <c r="H4112" i="14"/>
  <c r="H4111" i="14"/>
  <c r="H4110" i="14"/>
  <c r="H4109" i="14"/>
  <c r="H4108" i="14"/>
  <c r="H4107" i="14"/>
  <c r="H4106" i="14"/>
  <c r="H4105" i="14"/>
  <c r="H4104" i="14"/>
  <c r="H4103" i="14"/>
  <c r="H4102" i="14"/>
  <c r="H4101" i="14"/>
  <c r="H4100" i="14"/>
  <c r="H4099" i="14"/>
  <c r="H4098" i="14"/>
  <c r="H4097" i="14"/>
  <c r="H4096" i="14"/>
  <c r="H4095" i="14"/>
  <c r="H4094" i="14"/>
  <c r="H4093" i="14"/>
  <c r="H4092" i="14"/>
  <c r="H4091" i="14"/>
  <c r="H4090" i="14"/>
  <c r="H4089" i="14"/>
  <c r="H4088" i="14"/>
  <c r="H4087" i="14"/>
  <c r="H4086" i="14"/>
  <c r="H4085" i="14"/>
  <c r="H4084" i="14"/>
  <c r="H4083" i="14"/>
  <c r="H4082" i="14"/>
  <c r="H4081" i="14"/>
  <c r="H4080" i="14"/>
  <c r="H4079" i="14"/>
  <c r="H4078" i="14"/>
  <c r="H4077" i="14"/>
  <c r="H4076" i="14"/>
  <c r="H4075" i="14"/>
  <c r="H4074" i="14"/>
  <c r="H4073" i="14"/>
  <c r="H4072" i="14"/>
  <c r="H4071" i="14"/>
  <c r="H4070" i="14"/>
  <c r="H4069" i="14"/>
  <c r="H4068" i="14"/>
  <c r="H4067" i="14"/>
  <c r="H4066" i="14"/>
  <c r="H4065" i="14"/>
  <c r="H4064" i="14"/>
  <c r="H4063" i="14"/>
  <c r="H4062" i="14"/>
  <c r="H4061" i="14"/>
  <c r="H4060" i="14"/>
  <c r="H4059" i="14"/>
  <c r="H4058" i="14"/>
  <c r="H4057" i="14"/>
  <c r="H4056" i="14"/>
  <c r="H4055" i="14"/>
  <c r="H4054" i="14"/>
  <c r="H4053" i="14"/>
  <c r="H4052" i="14"/>
  <c r="H4051" i="14"/>
  <c r="H4050" i="14"/>
  <c r="H4049" i="14"/>
  <c r="H4048" i="14"/>
  <c r="H4047" i="14"/>
  <c r="H4046" i="14"/>
  <c r="H4045" i="14"/>
  <c r="H4044" i="14"/>
  <c r="H4043" i="14"/>
  <c r="H4042" i="14"/>
  <c r="H4041" i="14"/>
  <c r="H4040" i="14"/>
  <c r="H4039" i="14"/>
  <c r="H4038" i="14"/>
  <c r="H4037" i="14"/>
  <c r="H4036" i="14"/>
  <c r="H4035" i="14"/>
  <c r="H4034" i="14"/>
  <c r="H4033" i="14"/>
  <c r="H4032" i="14"/>
  <c r="H4031" i="14"/>
  <c r="H4030" i="14"/>
  <c r="H4029" i="14"/>
  <c r="H4028" i="14"/>
  <c r="H4027" i="14"/>
  <c r="H4026" i="14"/>
  <c r="H4025" i="14"/>
  <c r="H4024" i="14"/>
  <c r="H4023" i="14"/>
  <c r="H4022" i="14"/>
  <c r="H4021" i="14"/>
  <c r="H4020" i="14"/>
  <c r="H4019" i="14"/>
  <c r="H4018" i="14"/>
  <c r="H4017" i="14"/>
  <c r="H4016" i="14"/>
  <c r="H4015" i="14"/>
  <c r="H4014" i="14"/>
  <c r="H4013" i="14"/>
  <c r="H4012" i="14"/>
  <c r="H4011" i="14"/>
  <c r="H4010" i="14"/>
  <c r="H4009" i="14"/>
  <c r="H4008" i="14"/>
  <c r="H4007" i="14"/>
  <c r="H4006" i="14"/>
  <c r="H4005" i="14"/>
  <c r="H4004" i="14"/>
  <c r="H4003" i="14"/>
  <c r="H4002" i="14"/>
  <c r="H4001" i="14"/>
  <c r="H4000" i="14"/>
  <c r="H3999" i="14"/>
  <c r="H3998" i="14"/>
  <c r="H3997" i="14"/>
  <c r="H3996" i="14"/>
  <c r="H3995" i="14"/>
  <c r="H3994" i="14"/>
  <c r="H3993" i="14"/>
  <c r="H3992" i="14"/>
  <c r="H3991" i="14"/>
  <c r="H3990" i="14"/>
  <c r="H3989" i="14"/>
  <c r="H3988" i="14"/>
  <c r="H3987" i="14"/>
  <c r="H3986" i="14"/>
  <c r="H3985" i="14"/>
  <c r="H3984" i="14"/>
  <c r="H3983" i="14"/>
  <c r="H3982" i="14"/>
  <c r="H3981" i="14"/>
  <c r="H3980" i="14"/>
  <c r="H3979" i="14"/>
  <c r="H3978" i="14"/>
  <c r="H3977" i="14"/>
  <c r="H3976" i="14"/>
  <c r="H3975" i="14"/>
  <c r="H3974" i="14"/>
  <c r="H3973" i="14"/>
  <c r="H3972" i="14"/>
  <c r="H3971" i="14"/>
  <c r="H3970" i="14"/>
  <c r="H3969" i="14"/>
  <c r="H3968" i="14"/>
  <c r="H3967" i="14"/>
  <c r="H3966" i="14"/>
  <c r="H3965" i="14"/>
  <c r="H3964" i="14"/>
  <c r="H3963" i="14"/>
  <c r="H3962" i="14"/>
  <c r="H3961" i="14"/>
  <c r="H3960" i="14"/>
  <c r="H3959" i="14"/>
  <c r="H3958" i="14"/>
  <c r="H3957" i="14"/>
  <c r="H3956" i="14"/>
  <c r="H3955" i="14"/>
  <c r="H3954" i="14"/>
  <c r="H3953" i="14"/>
  <c r="H3952" i="14"/>
  <c r="H3951" i="14"/>
  <c r="H3950" i="14"/>
  <c r="H3949" i="14"/>
  <c r="H3948" i="14"/>
  <c r="H3947" i="14"/>
  <c r="H3946" i="14"/>
  <c r="H3945" i="14"/>
  <c r="H3944" i="14"/>
  <c r="H3943" i="14"/>
  <c r="H3942" i="14"/>
  <c r="H3941" i="14"/>
  <c r="H3940" i="14"/>
  <c r="H3939" i="14"/>
  <c r="H3938" i="14"/>
  <c r="H3937" i="14"/>
  <c r="H3936" i="14"/>
  <c r="H3935" i="14"/>
  <c r="H3934" i="14"/>
  <c r="H3933" i="14"/>
  <c r="H3932" i="14"/>
  <c r="H3931" i="14"/>
  <c r="H3930" i="14"/>
  <c r="H3929" i="14"/>
  <c r="H3928" i="14"/>
  <c r="H3927" i="14"/>
  <c r="H3926" i="14"/>
  <c r="H3925" i="14"/>
  <c r="H3924" i="14"/>
  <c r="H3923" i="14"/>
  <c r="H3922" i="14"/>
  <c r="H3921" i="14"/>
  <c r="H3920" i="14"/>
  <c r="H3919" i="14"/>
  <c r="H3918" i="14"/>
  <c r="H3917" i="14"/>
  <c r="H3916" i="14"/>
  <c r="H3915" i="14"/>
  <c r="H3914" i="14"/>
  <c r="H3913" i="14"/>
  <c r="H3912" i="14"/>
  <c r="H3911" i="14"/>
  <c r="H3910" i="14"/>
  <c r="H3909" i="14"/>
  <c r="H3908" i="14"/>
  <c r="H3907" i="14"/>
  <c r="H3906" i="14"/>
  <c r="H3905" i="14"/>
  <c r="H3904" i="14"/>
  <c r="H3903" i="14"/>
  <c r="H3902" i="14"/>
  <c r="H3901" i="14"/>
  <c r="H3900" i="14"/>
  <c r="H3899" i="14"/>
  <c r="H3898" i="14"/>
  <c r="H3897" i="14"/>
  <c r="H3896" i="14"/>
  <c r="H3895" i="14"/>
  <c r="H3894" i="14"/>
  <c r="H3893" i="14"/>
  <c r="H3892" i="14"/>
  <c r="H3891" i="14"/>
  <c r="H3890" i="14"/>
  <c r="H3889" i="14"/>
  <c r="H3888" i="14"/>
  <c r="H3887" i="14"/>
  <c r="H3886" i="14"/>
  <c r="H3885" i="14"/>
  <c r="H3884" i="14"/>
  <c r="H3883" i="14"/>
  <c r="H3882" i="14"/>
  <c r="H3881" i="14"/>
  <c r="H3880" i="14"/>
  <c r="H3879" i="14"/>
  <c r="H3878" i="14"/>
  <c r="H3877" i="14"/>
  <c r="H3876" i="14"/>
  <c r="H3875" i="14"/>
  <c r="H3874" i="14"/>
  <c r="H3873" i="14"/>
  <c r="H3872" i="14"/>
  <c r="H3871" i="14"/>
  <c r="H3870" i="14"/>
  <c r="H3869" i="14"/>
  <c r="H3868" i="14"/>
  <c r="H3867" i="14"/>
  <c r="H3866" i="14"/>
  <c r="H3865" i="14"/>
  <c r="H3864" i="14"/>
  <c r="H3863" i="14"/>
  <c r="H3862" i="14"/>
  <c r="H3861" i="14"/>
  <c r="H3860" i="14"/>
  <c r="H3859" i="14"/>
  <c r="H3858" i="14"/>
  <c r="H3857" i="14"/>
  <c r="H3856" i="14"/>
  <c r="H3855" i="14"/>
  <c r="H3854" i="14"/>
  <c r="H3853" i="14"/>
  <c r="H3852" i="14"/>
  <c r="H3851" i="14"/>
  <c r="H3850" i="14"/>
  <c r="H3849" i="14"/>
  <c r="H3848" i="14"/>
  <c r="H3847" i="14"/>
  <c r="H3846" i="14"/>
  <c r="H3845" i="14"/>
  <c r="H3844" i="14"/>
  <c r="H3843" i="14"/>
  <c r="H3842" i="14"/>
  <c r="H3841" i="14"/>
  <c r="H3840" i="14"/>
  <c r="H3839" i="14"/>
  <c r="H3838" i="14"/>
  <c r="H3837" i="14"/>
  <c r="H3836" i="14"/>
  <c r="H3835" i="14"/>
  <c r="H3834" i="14"/>
  <c r="H3833" i="14"/>
  <c r="H3832" i="14"/>
  <c r="H3831" i="14"/>
  <c r="H3830" i="14"/>
  <c r="H3829" i="14"/>
  <c r="H3828" i="14"/>
  <c r="H3827" i="14"/>
  <c r="H3826" i="14"/>
  <c r="H3825" i="14"/>
  <c r="H3824" i="14"/>
  <c r="H3823" i="14"/>
  <c r="H3822" i="14"/>
  <c r="H3821" i="14"/>
  <c r="H3820" i="14"/>
  <c r="H3819" i="14"/>
  <c r="H3818" i="14"/>
  <c r="H3817" i="14"/>
  <c r="H3816" i="14"/>
  <c r="H3815" i="14"/>
  <c r="H3814" i="14"/>
  <c r="H3813" i="14"/>
  <c r="H3812" i="14"/>
  <c r="H3811" i="14"/>
  <c r="H3810" i="14"/>
  <c r="H3809" i="14"/>
  <c r="H3808" i="14"/>
  <c r="H3807" i="14"/>
  <c r="H3806" i="14"/>
  <c r="H3805" i="14"/>
  <c r="H3804" i="14"/>
  <c r="H3803" i="14"/>
  <c r="H3802" i="14"/>
  <c r="H3801" i="14"/>
  <c r="H3800" i="14"/>
  <c r="H3799" i="14"/>
  <c r="H3798" i="14"/>
  <c r="H3797" i="14"/>
  <c r="H3796" i="14"/>
  <c r="H3795" i="14"/>
  <c r="H3794" i="14"/>
  <c r="H3793" i="14"/>
  <c r="H3792" i="14"/>
  <c r="H3791" i="14"/>
  <c r="H3790" i="14"/>
  <c r="H3789" i="14"/>
  <c r="H3788" i="14"/>
  <c r="H3787" i="14"/>
  <c r="H3786" i="14"/>
  <c r="H3785" i="14"/>
  <c r="H3784" i="14"/>
  <c r="H3783" i="14"/>
  <c r="H3782" i="14"/>
  <c r="H3781" i="14"/>
  <c r="H3780" i="14"/>
  <c r="H3779" i="14"/>
  <c r="H3778" i="14"/>
  <c r="H3777" i="14"/>
  <c r="H3776" i="14"/>
  <c r="H3775" i="14"/>
  <c r="H3774" i="14"/>
  <c r="H3773" i="14"/>
  <c r="H3772" i="14"/>
  <c r="H3771" i="14"/>
  <c r="H3770" i="14"/>
  <c r="H3769" i="14"/>
  <c r="H3768" i="14"/>
  <c r="H3767" i="14"/>
  <c r="H3766" i="14"/>
  <c r="H3765" i="14"/>
  <c r="H3764" i="14"/>
  <c r="H3763" i="14"/>
  <c r="H3762" i="14"/>
  <c r="H3761" i="14"/>
  <c r="H3760" i="14"/>
  <c r="H3759" i="14"/>
  <c r="H3758" i="14"/>
  <c r="H3757" i="14"/>
  <c r="H3756" i="14"/>
  <c r="H3755" i="14"/>
  <c r="H3754" i="14"/>
  <c r="H3753" i="14"/>
  <c r="H3752" i="14"/>
  <c r="H3751" i="14"/>
  <c r="H3750" i="14"/>
  <c r="H3749" i="14"/>
  <c r="H3748" i="14"/>
  <c r="H3747" i="14"/>
  <c r="H3746" i="14"/>
  <c r="H3745" i="14"/>
  <c r="H3744" i="14"/>
  <c r="H3743" i="14"/>
  <c r="H3742" i="14"/>
  <c r="H3741" i="14"/>
  <c r="H3740" i="14"/>
  <c r="H3739" i="14"/>
  <c r="H3738" i="14"/>
  <c r="H3737" i="14"/>
  <c r="H3736" i="14"/>
  <c r="H3735" i="14"/>
  <c r="H3734" i="14"/>
  <c r="H3733" i="14"/>
  <c r="H3732" i="14"/>
  <c r="H3731" i="14"/>
  <c r="H3730" i="14"/>
  <c r="H3729" i="14"/>
  <c r="H3728" i="14"/>
  <c r="H3727" i="14"/>
  <c r="H3726" i="14"/>
  <c r="H3725" i="14"/>
  <c r="H3724" i="14"/>
  <c r="H3723" i="14"/>
  <c r="H3722" i="14"/>
  <c r="H3721" i="14"/>
  <c r="H3720" i="14"/>
  <c r="H3719" i="14"/>
  <c r="H3718" i="14"/>
  <c r="H3717" i="14"/>
  <c r="H3716" i="14"/>
  <c r="H3715" i="14"/>
  <c r="H3714" i="14"/>
  <c r="H3713" i="14"/>
  <c r="H3712" i="14"/>
  <c r="H3711" i="14"/>
  <c r="H3710" i="14"/>
  <c r="H3709" i="14"/>
  <c r="H3708" i="14"/>
  <c r="H3707" i="14"/>
  <c r="H3706" i="14"/>
  <c r="H3705" i="14"/>
  <c r="H3704" i="14"/>
  <c r="H3703" i="14"/>
  <c r="H3702" i="14"/>
  <c r="H3701" i="14"/>
  <c r="H3700" i="14"/>
  <c r="H3699" i="14"/>
  <c r="H3698" i="14"/>
  <c r="H3697" i="14"/>
  <c r="H3696" i="14"/>
  <c r="H3695" i="14"/>
  <c r="H3694" i="14"/>
  <c r="H3693" i="14"/>
  <c r="H3692" i="14"/>
  <c r="H3691" i="14"/>
  <c r="H3690" i="14"/>
  <c r="H3689" i="14"/>
  <c r="H3688" i="14"/>
  <c r="H3687" i="14"/>
  <c r="H3686" i="14"/>
  <c r="H3685" i="14"/>
  <c r="H3684" i="14"/>
  <c r="H3683" i="14"/>
  <c r="H3682" i="14"/>
  <c r="H3681" i="14"/>
  <c r="H3680" i="14"/>
  <c r="H3679" i="14"/>
  <c r="H3678" i="14"/>
  <c r="H3677" i="14"/>
  <c r="H3676" i="14"/>
  <c r="H3675" i="14"/>
  <c r="H3674" i="14"/>
  <c r="H3673" i="14"/>
  <c r="H3672" i="14"/>
  <c r="H3671" i="14"/>
  <c r="H3670" i="14"/>
  <c r="H3669" i="14"/>
  <c r="H3668" i="14"/>
  <c r="H3667" i="14"/>
  <c r="H3666" i="14"/>
  <c r="H3665" i="14"/>
  <c r="H3664" i="14"/>
  <c r="H3663" i="14"/>
  <c r="H3662" i="14"/>
  <c r="H3661" i="14"/>
  <c r="H3660" i="14"/>
  <c r="H3659" i="14"/>
  <c r="H3658" i="14"/>
  <c r="H3657" i="14"/>
  <c r="H3656" i="14"/>
  <c r="H3655" i="14"/>
  <c r="H3654" i="14"/>
  <c r="H3653" i="14"/>
  <c r="H3652" i="14"/>
  <c r="H3651" i="14"/>
  <c r="H3650" i="14"/>
  <c r="H3649" i="14"/>
  <c r="H3648" i="14"/>
  <c r="H3647" i="14"/>
  <c r="H3646" i="14"/>
  <c r="H3645" i="14"/>
  <c r="H3644" i="14"/>
  <c r="H3643" i="14"/>
  <c r="H3642" i="14"/>
  <c r="H3641" i="14"/>
  <c r="H3640" i="14"/>
  <c r="H3639" i="14"/>
  <c r="H3638" i="14"/>
  <c r="H3637" i="14"/>
  <c r="H3636" i="14"/>
  <c r="H3635" i="14"/>
  <c r="H3634" i="14"/>
  <c r="H3633" i="14"/>
  <c r="H3632" i="14"/>
  <c r="H3631" i="14"/>
  <c r="H3630" i="14"/>
  <c r="H3629" i="14"/>
  <c r="H3628" i="14"/>
  <c r="H3627" i="14"/>
  <c r="H3626" i="14"/>
  <c r="H3625" i="14"/>
  <c r="H3624" i="14"/>
  <c r="H3623" i="14"/>
  <c r="H3622" i="14"/>
  <c r="H3621" i="14"/>
  <c r="H3620" i="14"/>
  <c r="H3619" i="14"/>
  <c r="H3618" i="14"/>
  <c r="H3617" i="14"/>
  <c r="H3616" i="14"/>
  <c r="H3615" i="14"/>
  <c r="H3614" i="14"/>
  <c r="H3613" i="14"/>
  <c r="H3612" i="14"/>
  <c r="H3611" i="14"/>
  <c r="H3610" i="14"/>
  <c r="H3609" i="14"/>
  <c r="H3608" i="14"/>
  <c r="H3607" i="14"/>
  <c r="H3606" i="14"/>
  <c r="H3605" i="14"/>
  <c r="H3604" i="14"/>
  <c r="H3603" i="14"/>
  <c r="H3602" i="14"/>
  <c r="H3601" i="14"/>
  <c r="H3600" i="14"/>
  <c r="H3599" i="14"/>
  <c r="H3598" i="14"/>
  <c r="H3597" i="14"/>
  <c r="H3596" i="14"/>
  <c r="H3595" i="14"/>
  <c r="H3594" i="14"/>
  <c r="H3593" i="14"/>
  <c r="H3592" i="14"/>
  <c r="H3591" i="14"/>
  <c r="H3590" i="14"/>
  <c r="H3589" i="14"/>
  <c r="H3588" i="14"/>
  <c r="H3587" i="14"/>
  <c r="H3586" i="14"/>
  <c r="H3585" i="14"/>
  <c r="H3584" i="14"/>
  <c r="H3583" i="14"/>
  <c r="H3582" i="14"/>
  <c r="H3581" i="14"/>
  <c r="H3580" i="14"/>
  <c r="H3579" i="14"/>
  <c r="H3578" i="14"/>
  <c r="H3577" i="14"/>
  <c r="H3576" i="14"/>
  <c r="H3575" i="14"/>
  <c r="H3574" i="14"/>
  <c r="H3573" i="14"/>
  <c r="H3572" i="14"/>
  <c r="H3571" i="14"/>
  <c r="H3570" i="14"/>
  <c r="H3569" i="14"/>
  <c r="H3568" i="14"/>
  <c r="H3567" i="14"/>
  <c r="H3566" i="14"/>
  <c r="H3565" i="14"/>
  <c r="H3564" i="14"/>
  <c r="H3563" i="14"/>
  <c r="H3562" i="14"/>
  <c r="H3561" i="14"/>
  <c r="H3560" i="14"/>
  <c r="H3559" i="14"/>
  <c r="H3558" i="14"/>
  <c r="H3557" i="14"/>
  <c r="H3556" i="14"/>
  <c r="H3555" i="14"/>
  <c r="H3554" i="14"/>
  <c r="H3553" i="14"/>
  <c r="H3552" i="14"/>
  <c r="H3551" i="14"/>
  <c r="H3550" i="14"/>
  <c r="H3549" i="14"/>
  <c r="H3548" i="14"/>
  <c r="H3547" i="14"/>
  <c r="H3546" i="14"/>
  <c r="H3545" i="14"/>
  <c r="H3544" i="14"/>
  <c r="H3543" i="14"/>
  <c r="H3542" i="14"/>
  <c r="H3541" i="14"/>
  <c r="H3540" i="14"/>
  <c r="H3539" i="14"/>
  <c r="H3538" i="14"/>
  <c r="H3537" i="14"/>
  <c r="H3536" i="14"/>
  <c r="H3535" i="14"/>
  <c r="H3534" i="14"/>
  <c r="H3533" i="14"/>
  <c r="H3532" i="14"/>
  <c r="H3531" i="14"/>
  <c r="H3530" i="14"/>
  <c r="H3529" i="14"/>
  <c r="H3528" i="14"/>
  <c r="H3527" i="14"/>
  <c r="H3526" i="14"/>
  <c r="H3525" i="14"/>
  <c r="H3524" i="14"/>
  <c r="H3523" i="14"/>
  <c r="H3522" i="14"/>
  <c r="H3521" i="14"/>
  <c r="H3520" i="14"/>
  <c r="H3519" i="14"/>
  <c r="H3518" i="14"/>
  <c r="H3517" i="14"/>
  <c r="H3516" i="14"/>
  <c r="H3515" i="14"/>
  <c r="H3514" i="14"/>
  <c r="H3513" i="14"/>
  <c r="H3512" i="14"/>
  <c r="H3511" i="14"/>
  <c r="H3510" i="14"/>
  <c r="H3509" i="14"/>
  <c r="H3508" i="14"/>
  <c r="H3507" i="14"/>
  <c r="H3506" i="14"/>
  <c r="H3505" i="14"/>
  <c r="H3504" i="14"/>
  <c r="H3503" i="14"/>
  <c r="H3502" i="14"/>
  <c r="H3501" i="14"/>
  <c r="H3500" i="14"/>
  <c r="H3499" i="14"/>
  <c r="H3498" i="14"/>
  <c r="H3497" i="14"/>
  <c r="H3496" i="14"/>
  <c r="H3495" i="14"/>
  <c r="H3494" i="14"/>
  <c r="H3493" i="14"/>
  <c r="H3492" i="14"/>
  <c r="H3491" i="14"/>
  <c r="H3490" i="14"/>
  <c r="H3489" i="14"/>
  <c r="H3488" i="14"/>
  <c r="H3487" i="14"/>
  <c r="H3486" i="14"/>
  <c r="H3485" i="14"/>
  <c r="H3484" i="14"/>
  <c r="H3483" i="14"/>
  <c r="H3482" i="14"/>
  <c r="H3481" i="14"/>
  <c r="H3480" i="14"/>
  <c r="H3479" i="14"/>
  <c r="H3478" i="14"/>
  <c r="H3477" i="14"/>
  <c r="H3476" i="14"/>
  <c r="H3475" i="14"/>
  <c r="H3474" i="14"/>
  <c r="H3473" i="14"/>
  <c r="H3472" i="14"/>
  <c r="H3471" i="14"/>
  <c r="H3470" i="14"/>
  <c r="H3469" i="14"/>
  <c r="H3468" i="14"/>
  <c r="H3467" i="14"/>
  <c r="H3466" i="14"/>
  <c r="H3465" i="14"/>
  <c r="H3464" i="14"/>
  <c r="H3463" i="14"/>
  <c r="H3462" i="14"/>
  <c r="H3461" i="14"/>
  <c r="H3460" i="14"/>
  <c r="H3459" i="14"/>
  <c r="H3458" i="14"/>
  <c r="H3457" i="14"/>
  <c r="H3456" i="14"/>
  <c r="H3455" i="14"/>
  <c r="H3454" i="14"/>
  <c r="H3453" i="14"/>
  <c r="H3452" i="14"/>
  <c r="H3451" i="14"/>
  <c r="H3450" i="14"/>
  <c r="H3449" i="14"/>
  <c r="H3448" i="14"/>
  <c r="H3447" i="14"/>
  <c r="H3446" i="14"/>
  <c r="H3445" i="14"/>
  <c r="H3444" i="14"/>
  <c r="H3443" i="14"/>
  <c r="H3442" i="14"/>
  <c r="H3441" i="14"/>
  <c r="H3440" i="14"/>
  <c r="H3439" i="14"/>
  <c r="H3438" i="14"/>
  <c r="H3437" i="14"/>
  <c r="H3436" i="14"/>
  <c r="H3435" i="14"/>
  <c r="H3434" i="14"/>
  <c r="H3433" i="14"/>
  <c r="H3432" i="14"/>
  <c r="H3431" i="14"/>
  <c r="H3430" i="14"/>
  <c r="H3429" i="14"/>
  <c r="H3428" i="14"/>
  <c r="H3427" i="14"/>
  <c r="H3426" i="14"/>
  <c r="H3425" i="14"/>
  <c r="H3424" i="14"/>
  <c r="H3423" i="14"/>
  <c r="H3422" i="14"/>
  <c r="H3421" i="14"/>
  <c r="H3420" i="14"/>
  <c r="H3419" i="14"/>
  <c r="H3418" i="14"/>
  <c r="H3417" i="14"/>
  <c r="H3416" i="14"/>
  <c r="H3415" i="14"/>
  <c r="H3414" i="14"/>
  <c r="H3413" i="14"/>
  <c r="H3412" i="14"/>
  <c r="H3411" i="14"/>
  <c r="H3410" i="14"/>
  <c r="H3409" i="14"/>
  <c r="H3408" i="14"/>
  <c r="H3407" i="14"/>
  <c r="H3406" i="14"/>
  <c r="H3405" i="14"/>
  <c r="H3404" i="14"/>
  <c r="H3403" i="14"/>
  <c r="H3402" i="14"/>
  <c r="H3401" i="14"/>
  <c r="H3400" i="14"/>
  <c r="H3399" i="14"/>
  <c r="H3398" i="14"/>
  <c r="H3397" i="14"/>
  <c r="H3396" i="14"/>
  <c r="H3395" i="14"/>
  <c r="H3394" i="14"/>
  <c r="H3393" i="14"/>
  <c r="H3392" i="14"/>
  <c r="H3391" i="14"/>
  <c r="H3390" i="14"/>
  <c r="H3389" i="14"/>
  <c r="H3388" i="14"/>
  <c r="H3387" i="14"/>
  <c r="H3386" i="14"/>
  <c r="H3385" i="14"/>
  <c r="H3384" i="14"/>
  <c r="H3383" i="14"/>
  <c r="H3382" i="14"/>
  <c r="H3381" i="14"/>
  <c r="H3380" i="14"/>
  <c r="H3379" i="14"/>
  <c r="H3378" i="14"/>
  <c r="H3377" i="14"/>
  <c r="H3376" i="14"/>
  <c r="H3375" i="14"/>
  <c r="H3374" i="14"/>
  <c r="H3373" i="14"/>
  <c r="H3372" i="14"/>
  <c r="H3371" i="14"/>
  <c r="H3370" i="14"/>
  <c r="H3369" i="14"/>
  <c r="H3368" i="14"/>
  <c r="H3367" i="14"/>
  <c r="H3366" i="14"/>
  <c r="H3365" i="14"/>
  <c r="H3364" i="14"/>
  <c r="H3363" i="14"/>
  <c r="H3362" i="14"/>
  <c r="H3361" i="14"/>
  <c r="H3360" i="14"/>
  <c r="H3359" i="14"/>
  <c r="H3358" i="14"/>
  <c r="H3357" i="14"/>
  <c r="H3356" i="14"/>
  <c r="H3355" i="14"/>
  <c r="H3354" i="14"/>
  <c r="H3353" i="14"/>
  <c r="H3352" i="14"/>
  <c r="H3351" i="14"/>
  <c r="H3350" i="14"/>
  <c r="H3349" i="14"/>
  <c r="H3348" i="14"/>
  <c r="H3347" i="14"/>
  <c r="H3346" i="14"/>
  <c r="H3345" i="14"/>
  <c r="H3344" i="14"/>
  <c r="H3343" i="14"/>
  <c r="H3342" i="14"/>
  <c r="H3341" i="14"/>
  <c r="H3340" i="14"/>
  <c r="H3339" i="14"/>
  <c r="H3338" i="14"/>
  <c r="H3337" i="14"/>
  <c r="H3336" i="14"/>
  <c r="H3335" i="14"/>
  <c r="H3334" i="14"/>
  <c r="H3333" i="14"/>
  <c r="H3332" i="14"/>
  <c r="H3331" i="14"/>
  <c r="H3330" i="14"/>
  <c r="H3329" i="14"/>
  <c r="H3328" i="14"/>
  <c r="H3327" i="14"/>
  <c r="H3326" i="14"/>
  <c r="H3325" i="14"/>
  <c r="H3324" i="14"/>
  <c r="H3323" i="14"/>
  <c r="H3322" i="14"/>
  <c r="H3321" i="14"/>
  <c r="H3320" i="14"/>
  <c r="H3319" i="14"/>
  <c r="H3318" i="14"/>
  <c r="H3317" i="14"/>
  <c r="H3316" i="14"/>
  <c r="H3315" i="14"/>
  <c r="H3314" i="14"/>
  <c r="H3313" i="14"/>
  <c r="H3312" i="14"/>
  <c r="H3311" i="14"/>
  <c r="H3310" i="14"/>
  <c r="H3309" i="14"/>
  <c r="H3308" i="14"/>
  <c r="H3307" i="14"/>
  <c r="H3306" i="14"/>
  <c r="H3305" i="14"/>
  <c r="H3304" i="14"/>
  <c r="H3303" i="14"/>
  <c r="H3302" i="14"/>
  <c r="H3301" i="14"/>
  <c r="H3300" i="14"/>
  <c r="H3299" i="14"/>
  <c r="H3298" i="14"/>
  <c r="H3297" i="14"/>
  <c r="H3296" i="14"/>
  <c r="H3295" i="14"/>
  <c r="H3294" i="14"/>
  <c r="H3293" i="14"/>
  <c r="H3292" i="14"/>
  <c r="H3291" i="14"/>
  <c r="H3290" i="14"/>
  <c r="H3289" i="14"/>
  <c r="H3288" i="14"/>
  <c r="H3287" i="14"/>
  <c r="H3286" i="14"/>
  <c r="H3285" i="14"/>
  <c r="H3284" i="14"/>
  <c r="H3283" i="14"/>
  <c r="H3282" i="14"/>
  <c r="H3281" i="14"/>
  <c r="H3280" i="14"/>
  <c r="H3279" i="14"/>
  <c r="H3278" i="14"/>
  <c r="H3277" i="14"/>
  <c r="H3276" i="14"/>
  <c r="H3275" i="14"/>
  <c r="H3274" i="14"/>
  <c r="H3273" i="14"/>
  <c r="H3272" i="14"/>
  <c r="H3271" i="14"/>
  <c r="H3270" i="14"/>
  <c r="H3269" i="14"/>
  <c r="H3268" i="14"/>
  <c r="H3267" i="14"/>
  <c r="H3266" i="14"/>
  <c r="H3265" i="14"/>
  <c r="H3264" i="14"/>
  <c r="H3263" i="14"/>
  <c r="H3262" i="14"/>
  <c r="H3261" i="14"/>
  <c r="H3260" i="14"/>
  <c r="H3259" i="14"/>
  <c r="H3258" i="14"/>
  <c r="H3257" i="14"/>
  <c r="H3256" i="14"/>
  <c r="H3255" i="14"/>
  <c r="H3254" i="14"/>
  <c r="H3253" i="14"/>
  <c r="H3252" i="14"/>
  <c r="H3251" i="14"/>
  <c r="H3250" i="14"/>
  <c r="H3249" i="14"/>
  <c r="H3248" i="14"/>
  <c r="H3247" i="14"/>
  <c r="H3246" i="14"/>
  <c r="H3245" i="14"/>
  <c r="H3244" i="14"/>
  <c r="H3243" i="14"/>
  <c r="H3242" i="14"/>
  <c r="H3241" i="14"/>
  <c r="H3240" i="14"/>
  <c r="H3239" i="14"/>
  <c r="H3238" i="14"/>
  <c r="H3237" i="14"/>
  <c r="H3236" i="14"/>
  <c r="H3235" i="14"/>
  <c r="H3234" i="14"/>
  <c r="H3233" i="14"/>
  <c r="H3232" i="14"/>
  <c r="H3231" i="14"/>
  <c r="H3230" i="14"/>
  <c r="H3229" i="14"/>
  <c r="H3228" i="14"/>
  <c r="H3227" i="14"/>
  <c r="H3226" i="14"/>
  <c r="H3225" i="14"/>
  <c r="H3224" i="14"/>
  <c r="H3223" i="14"/>
  <c r="H3222" i="14"/>
  <c r="H3221" i="14"/>
  <c r="H3220" i="14"/>
  <c r="H3219" i="14"/>
  <c r="H3218" i="14"/>
  <c r="H3217" i="14"/>
  <c r="H3216" i="14"/>
  <c r="H3215" i="14"/>
  <c r="H3214" i="14"/>
  <c r="H3213" i="14"/>
  <c r="H3212" i="14"/>
  <c r="H3211" i="14"/>
  <c r="H3210" i="14"/>
  <c r="H3209" i="14"/>
  <c r="H3208" i="14"/>
  <c r="H3207" i="14"/>
  <c r="H3206" i="14"/>
  <c r="H3205" i="14"/>
  <c r="H3204" i="14"/>
  <c r="H3203" i="14"/>
  <c r="H3202" i="14"/>
  <c r="H3201" i="14"/>
  <c r="H3200" i="14"/>
  <c r="H3199" i="14"/>
  <c r="H3198" i="14"/>
  <c r="H3197" i="14"/>
  <c r="H3196" i="14"/>
  <c r="H3195" i="14"/>
  <c r="H3194" i="14"/>
  <c r="H3193" i="14"/>
  <c r="H3192" i="14"/>
  <c r="H3191" i="14"/>
  <c r="H3190" i="14"/>
  <c r="H3189" i="14"/>
  <c r="H3188" i="14"/>
  <c r="H3187" i="14"/>
  <c r="H3186" i="14"/>
  <c r="H3185" i="14"/>
  <c r="H3184" i="14"/>
  <c r="H3183" i="14"/>
  <c r="H3182" i="14"/>
  <c r="H3181" i="14"/>
  <c r="H3180" i="14"/>
  <c r="H3179" i="14"/>
  <c r="H3178" i="14"/>
  <c r="H3177" i="14"/>
  <c r="H3176" i="14"/>
  <c r="H3175" i="14"/>
  <c r="H3174" i="14"/>
  <c r="H3173" i="14"/>
  <c r="H3172" i="14"/>
  <c r="H3171" i="14"/>
  <c r="H3170" i="14"/>
  <c r="H3169" i="14"/>
  <c r="H3168" i="14"/>
  <c r="H3167" i="14"/>
  <c r="H3166" i="14"/>
  <c r="H3165" i="14"/>
  <c r="H3164" i="14"/>
  <c r="H3163" i="14"/>
  <c r="H3162" i="14"/>
  <c r="H3161" i="14"/>
  <c r="H3160" i="14"/>
  <c r="H3159" i="14"/>
  <c r="H3158" i="14"/>
  <c r="H3157" i="14"/>
  <c r="H3156" i="14"/>
  <c r="H3155" i="14"/>
  <c r="H3154" i="14"/>
  <c r="H3153" i="14"/>
  <c r="H3152" i="14"/>
  <c r="H3151" i="14"/>
  <c r="H3150" i="14"/>
  <c r="H3149" i="14"/>
  <c r="H3148" i="14"/>
  <c r="H3147" i="14"/>
  <c r="H3146" i="14"/>
  <c r="H3145" i="14"/>
  <c r="H3144" i="14"/>
  <c r="H3143" i="14"/>
  <c r="H3142" i="14"/>
  <c r="H3141" i="14"/>
  <c r="H3140" i="14"/>
  <c r="H3139" i="14"/>
  <c r="H3138" i="14"/>
  <c r="H3137" i="14"/>
  <c r="H3136" i="14"/>
  <c r="H3135" i="14"/>
  <c r="H3134" i="14"/>
  <c r="H3133" i="14"/>
  <c r="H3132" i="14"/>
  <c r="H3131" i="14"/>
  <c r="H3130" i="14"/>
  <c r="H3129" i="14"/>
  <c r="H3128" i="14"/>
  <c r="H3127" i="14"/>
  <c r="H3126" i="14"/>
  <c r="H3125" i="14"/>
  <c r="H3124" i="14"/>
  <c r="H3123" i="14"/>
  <c r="H3122" i="14"/>
  <c r="H3121" i="14"/>
  <c r="H3120" i="14"/>
  <c r="H3119" i="14"/>
  <c r="H3118" i="14"/>
  <c r="H3117" i="14"/>
  <c r="H3116" i="14"/>
  <c r="H3115" i="14"/>
  <c r="H3114" i="14"/>
  <c r="H3113" i="14"/>
  <c r="H3112" i="14"/>
  <c r="H3111" i="14"/>
  <c r="H3110" i="14"/>
  <c r="H3109" i="14"/>
  <c r="H3108" i="14"/>
  <c r="H3107" i="14"/>
  <c r="H3106" i="14"/>
  <c r="H3105" i="14"/>
  <c r="H3104" i="14"/>
  <c r="H3103" i="14"/>
  <c r="H3102" i="14"/>
  <c r="H3101" i="14"/>
  <c r="H3100" i="14"/>
  <c r="H3099" i="14"/>
  <c r="H3098" i="14"/>
  <c r="H3097" i="14"/>
  <c r="H3096" i="14"/>
  <c r="H3095" i="14"/>
  <c r="H3094" i="14"/>
  <c r="H3093" i="14"/>
  <c r="H3092" i="14"/>
  <c r="H3091" i="14"/>
  <c r="H3090" i="14"/>
  <c r="H3089" i="14"/>
  <c r="H3088" i="14"/>
  <c r="H3087" i="14"/>
  <c r="H3086" i="14"/>
  <c r="H3085" i="14"/>
  <c r="H3084" i="14"/>
  <c r="H3083" i="14"/>
  <c r="H3082" i="14"/>
  <c r="H3081" i="14"/>
  <c r="H3080" i="14"/>
  <c r="H3079" i="14"/>
  <c r="H3078" i="14"/>
  <c r="H3077" i="14"/>
  <c r="H3076" i="14"/>
  <c r="H3075" i="14"/>
  <c r="H3074" i="14"/>
  <c r="H3073" i="14"/>
  <c r="H3072" i="14"/>
  <c r="H3071" i="14"/>
  <c r="H3070" i="14"/>
  <c r="H3069" i="14"/>
  <c r="H3068" i="14"/>
  <c r="H3067" i="14"/>
  <c r="H3066" i="14"/>
  <c r="H3065" i="14"/>
  <c r="H3064" i="14"/>
  <c r="H3063" i="14"/>
  <c r="H3062" i="14"/>
  <c r="H3061" i="14"/>
  <c r="H3060" i="14"/>
  <c r="H3059" i="14"/>
  <c r="H3058" i="14"/>
  <c r="H3057" i="14"/>
  <c r="H3056" i="14"/>
  <c r="H3055" i="14"/>
  <c r="H3054" i="14"/>
  <c r="H3053" i="14"/>
  <c r="H3052" i="14"/>
  <c r="H3051" i="14"/>
  <c r="H3050" i="14"/>
  <c r="H3049" i="14"/>
  <c r="H3048" i="14"/>
  <c r="H3047" i="14"/>
  <c r="H3046" i="14"/>
  <c r="H3045" i="14"/>
  <c r="H3044" i="14"/>
  <c r="H3043" i="14"/>
  <c r="H3042" i="14"/>
  <c r="H3041" i="14"/>
  <c r="H3040" i="14"/>
  <c r="H3039" i="14"/>
  <c r="H3038" i="14"/>
  <c r="H3037" i="14"/>
  <c r="H3036" i="14"/>
  <c r="H3035" i="14"/>
  <c r="H3034" i="14"/>
  <c r="H3033" i="14"/>
  <c r="H3032" i="14"/>
  <c r="H3031" i="14"/>
  <c r="H3030" i="14"/>
  <c r="H3029" i="14"/>
  <c r="H3028" i="14"/>
  <c r="H3027" i="14"/>
  <c r="H3026" i="14"/>
  <c r="H3025" i="14"/>
  <c r="H3024" i="14"/>
  <c r="H3023" i="14"/>
  <c r="H3022" i="14"/>
  <c r="H3021" i="14"/>
  <c r="H3020" i="14"/>
  <c r="H3019" i="14"/>
  <c r="H3018" i="14"/>
  <c r="H3017" i="14"/>
  <c r="H3016" i="14"/>
  <c r="H3015" i="14"/>
  <c r="H3014" i="14"/>
  <c r="H3013" i="14"/>
  <c r="H3012" i="14"/>
  <c r="H3011" i="14"/>
  <c r="H3010" i="14"/>
  <c r="H3009" i="14"/>
  <c r="H3008" i="14"/>
  <c r="H3007" i="14"/>
  <c r="H3006" i="14"/>
  <c r="H3005" i="14"/>
  <c r="H3004" i="14"/>
  <c r="H3003" i="14"/>
  <c r="H3002" i="14"/>
  <c r="H3001" i="14"/>
  <c r="H3000" i="14"/>
  <c r="H2999" i="14"/>
  <c r="H2998" i="14"/>
  <c r="H2997" i="14"/>
  <c r="H2996" i="14"/>
  <c r="H2995" i="14"/>
  <c r="H2994" i="14"/>
  <c r="H2993" i="14"/>
  <c r="H2992" i="14"/>
  <c r="H2991" i="14"/>
  <c r="H2990" i="14"/>
  <c r="H2989" i="14"/>
  <c r="H2988" i="14"/>
  <c r="H2987" i="14"/>
  <c r="H2986" i="14"/>
  <c r="H2985" i="14"/>
  <c r="H2984" i="14"/>
  <c r="H2983" i="14"/>
  <c r="H2982" i="14"/>
  <c r="H2981" i="14"/>
  <c r="H2980" i="14"/>
  <c r="H2979" i="14"/>
  <c r="H2978" i="14"/>
  <c r="H2977" i="14"/>
  <c r="H2976" i="14"/>
  <c r="H2975" i="14"/>
  <c r="H2974" i="14"/>
  <c r="H2973" i="14"/>
  <c r="H2972" i="14"/>
  <c r="H2971" i="14"/>
  <c r="H2970" i="14"/>
  <c r="H2969" i="14"/>
  <c r="H2968" i="14"/>
  <c r="H2967" i="14"/>
  <c r="H2966" i="14"/>
  <c r="H2965" i="14"/>
  <c r="H2964" i="14"/>
  <c r="H2963" i="14"/>
  <c r="H2962" i="14"/>
  <c r="H2961" i="14"/>
  <c r="H2960" i="14"/>
  <c r="H2959" i="14"/>
  <c r="H2958" i="14"/>
  <c r="H2957" i="14"/>
  <c r="H2956" i="14"/>
  <c r="H2955" i="14"/>
  <c r="H2954" i="14"/>
  <c r="H2953" i="14"/>
  <c r="H2952" i="14"/>
  <c r="H2951" i="14"/>
  <c r="H2950" i="14"/>
  <c r="H2949" i="14"/>
  <c r="H2948" i="14"/>
  <c r="H2947" i="14"/>
  <c r="H2946" i="14"/>
  <c r="H2945" i="14"/>
  <c r="H2944" i="14"/>
  <c r="H2943" i="14"/>
  <c r="H2942" i="14"/>
  <c r="H2941" i="14"/>
  <c r="H2940" i="14"/>
  <c r="H2939" i="14"/>
  <c r="H2938" i="14"/>
  <c r="H2937" i="14"/>
  <c r="H2936" i="14"/>
  <c r="H2935" i="14"/>
  <c r="H2934" i="14"/>
  <c r="H2933" i="14"/>
  <c r="H2932" i="14"/>
  <c r="H2931" i="14"/>
  <c r="H2930" i="14"/>
  <c r="H2929" i="14"/>
  <c r="H2928" i="14"/>
  <c r="H2927" i="14"/>
  <c r="H2926" i="14"/>
  <c r="H2925" i="14"/>
  <c r="H2924" i="14"/>
  <c r="H2923" i="14"/>
  <c r="H2922" i="14"/>
  <c r="H2921" i="14"/>
  <c r="H2920" i="14"/>
  <c r="H2919" i="14"/>
  <c r="H2918" i="14"/>
  <c r="H2917" i="14"/>
  <c r="H2916" i="14"/>
  <c r="H2915" i="14"/>
  <c r="H2914" i="14"/>
  <c r="H2913" i="14"/>
  <c r="H2912" i="14"/>
  <c r="H2911" i="14"/>
  <c r="H2910" i="14"/>
  <c r="H2909" i="14"/>
  <c r="H2908" i="14"/>
  <c r="H2907" i="14"/>
  <c r="H2906" i="14"/>
  <c r="H2905" i="14"/>
  <c r="H2904" i="14"/>
  <c r="H2903" i="14"/>
  <c r="H2902" i="14"/>
  <c r="H2901" i="14"/>
  <c r="H2900" i="14"/>
  <c r="H2899" i="14"/>
  <c r="H2898" i="14"/>
  <c r="H2897" i="14"/>
  <c r="H2896" i="14"/>
  <c r="H2895" i="14"/>
  <c r="H2894" i="14"/>
  <c r="H2893" i="14"/>
  <c r="H2892" i="14"/>
  <c r="H2891" i="14"/>
  <c r="H2890" i="14"/>
  <c r="H2889" i="14"/>
  <c r="H2888" i="14"/>
  <c r="H2887" i="14"/>
  <c r="H2886" i="14"/>
  <c r="H2885" i="14"/>
  <c r="H2884" i="14"/>
  <c r="H2883" i="14"/>
  <c r="H2882" i="14"/>
  <c r="H2881" i="14"/>
  <c r="H2880" i="14"/>
  <c r="H2879" i="14"/>
  <c r="H2878" i="14"/>
  <c r="H2877" i="14"/>
  <c r="H2876" i="14"/>
  <c r="H2875" i="14"/>
  <c r="H2874" i="14"/>
  <c r="H2873" i="14"/>
  <c r="H2872" i="14"/>
  <c r="H2871" i="14"/>
  <c r="H2870" i="14"/>
  <c r="H2869" i="14"/>
  <c r="H2868" i="14"/>
  <c r="H2867" i="14"/>
  <c r="H2866" i="14"/>
  <c r="H2865" i="14"/>
  <c r="H2864" i="14"/>
  <c r="H2863" i="14"/>
  <c r="H2862" i="14"/>
  <c r="H2861" i="14"/>
  <c r="H2860" i="14"/>
  <c r="H2859" i="14"/>
  <c r="H2858" i="14"/>
  <c r="H2857" i="14"/>
  <c r="H2856" i="14"/>
  <c r="H2855" i="14"/>
  <c r="H2854" i="14"/>
  <c r="H2853" i="14"/>
  <c r="H2852" i="14"/>
  <c r="H2851" i="14"/>
  <c r="H2850" i="14"/>
  <c r="H2849" i="14"/>
  <c r="H2848" i="14"/>
  <c r="H2847" i="14"/>
  <c r="H2846" i="14"/>
  <c r="H2845" i="14"/>
  <c r="H2844" i="14"/>
  <c r="H2843" i="14"/>
  <c r="H2842" i="14"/>
  <c r="H2841" i="14"/>
  <c r="H2840" i="14"/>
  <c r="H2839" i="14"/>
  <c r="H2838" i="14"/>
  <c r="H2837" i="14"/>
  <c r="H2836" i="14"/>
  <c r="H2835" i="14"/>
  <c r="H2834" i="14"/>
  <c r="H2833" i="14"/>
  <c r="H2832" i="14"/>
  <c r="H2831" i="14"/>
  <c r="H2830" i="14"/>
  <c r="H2829" i="14"/>
  <c r="H2828" i="14"/>
  <c r="H2827" i="14"/>
  <c r="H2826" i="14"/>
  <c r="H2825" i="14"/>
  <c r="H2824" i="14"/>
  <c r="H2823" i="14"/>
  <c r="H2822" i="14"/>
  <c r="H2821" i="14"/>
  <c r="H2820" i="14"/>
  <c r="H2819" i="14"/>
  <c r="H2818" i="14"/>
  <c r="H2817" i="14"/>
  <c r="H2816" i="14"/>
  <c r="H2815" i="14"/>
  <c r="H2814" i="14"/>
  <c r="H2813" i="14"/>
  <c r="H2812" i="14"/>
  <c r="H2811" i="14"/>
  <c r="H2810" i="14"/>
  <c r="H2809" i="14"/>
  <c r="H2808" i="14"/>
  <c r="H2807" i="14"/>
  <c r="H2806" i="14"/>
  <c r="H2805" i="14"/>
  <c r="H2804" i="14"/>
  <c r="H2803" i="14"/>
  <c r="H2802" i="14"/>
  <c r="H2801" i="14"/>
  <c r="H2800" i="14"/>
  <c r="H2799" i="14"/>
  <c r="H2798" i="14"/>
  <c r="H2797" i="14"/>
  <c r="H2796" i="14"/>
  <c r="H2795" i="14"/>
  <c r="H2794" i="14"/>
  <c r="H2793" i="14"/>
  <c r="H2792" i="14"/>
  <c r="H2791" i="14"/>
  <c r="H2790" i="14"/>
  <c r="H2789" i="14"/>
  <c r="H2788" i="14"/>
  <c r="H2787" i="14"/>
  <c r="H2786" i="14"/>
  <c r="H2785" i="14"/>
  <c r="H2784" i="14"/>
  <c r="H2783" i="14"/>
  <c r="H2782" i="14"/>
  <c r="H2781" i="14"/>
  <c r="H2780" i="14"/>
  <c r="H2779" i="14"/>
  <c r="H2778" i="14"/>
  <c r="H2777" i="14"/>
  <c r="H2776" i="14"/>
  <c r="H2775" i="14"/>
  <c r="H2774" i="14"/>
  <c r="H2773" i="14"/>
  <c r="H2772" i="14"/>
  <c r="H2771" i="14"/>
  <c r="H2770" i="14"/>
  <c r="H2769" i="14"/>
  <c r="H2768" i="14"/>
  <c r="H2767" i="14"/>
  <c r="H2766" i="14"/>
  <c r="H2765" i="14"/>
  <c r="H2764" i="14"/>
  <c r="H2763" i="14"/>
  <c r="H2762" i="14"/>
  <c r="H2761" i="14"/>
  <c r="H2760" i="14"/>
  <c r="H2759" i="14"/>
  <c r="H2758" i="14"/>
  <c r="H2757" i="14"/>
  <c r="H2756" i="14"/>
  <c r="H2755" i="14"/>
  <c r="H2754" i="14"/>
  <c r="H2753" i="14"/>
  <c r="H2752" i="14"/>
  <c r="H2751" i="14"/>
  <c r="H2750" i="14"/>
  <c r="H2749" i="14"/>
  <c r="H2748" i="14"/>
  <c r="H2747" i="14"/>
  <c r="H2746" i="14"/>
  <c r="H2745" i="14"/>
  <c r="H2744" i="14"/>
  <c r="H2743" i="14"/>
  <c r="H2742" i="14"/>
  <c r="H2741" i="14"/>
  <c r="H2740" i="14"/>
  <c r="H2739" i="14"/>
  <c r="H2738" i="14"/>
  <c r="H2737" i="14"/>
  <c r="H2736" i="14"/>
  <c r="H2735" i="14"/>
  <c r="H2734" i="14"/>
  <c r="H2733" i="14"/>
  <c r="H2732" i="14"/>
  <c r="H2731" i="14"/>
  <c r="H2730" i="14"/>
  <c r="H2729" i="14"/>
  <c r="H2728" i="14"/>
  <c r="H2727" i="14"/>
  <c r="H2726" i="14"/>
  <c r="H2725" i="14"/>
  <c r="H2724" i="14"/>
  <c r="H2723" i="14"/>
  <c r="H2722" i="14"/>
  <c r="H2721" i="14"/>
  <c r="H2720" i="14"/>
  <c r="H2719" i="14"/>
  <c r="H2718" i="14"/>
  <c r="H2717" i="14"/>
  <c r="H2716" i="14"/>
  <c r="H2715" i="14"/>
  <c r="H2714" i="14"/>
  <c r="H2713" i="14"/>
  <c r="H2712" i="14"/>
  <c r="H2711" i="14"/>
  <c r="H2710" i="14"/>
  <c r="H2709" i="14"/>
  <c r="H2708" i="14"/>
  <c r="H2707" i="14"/>
  <c r="H2706" i="14"/>
  <c r="H2705" i="14"/>
  <c r="H2704" i="14"/>
  <c r="H2703" i="14"/>
  <c r="H2702" i="14"/>
  <c r="H2701" i="14"/>
  <c r="H2700" i="14"/>
  <c r="H2699" i="14"/>
  <c r="H2698" i="14"/>
  <c r="H2697" i="14"/>
  <c r="H2696" i="14"/>
  <c r="H2695" i="14"/>
  <c r="H2694" i="14"/>
  <c r="H2693" i="14"/>
  <c r="H2692" i="14"/>
  <c r="H2691" i="14"/>
  <c r="H2690" i="14"/>
  <c r="H2689" i="14"/>
  <c r="H2688" i="14"/>
  <c r="H2687" i="14"/>
  <c r="H2686" i="14"/>
  <c r="H2685" i="14"/>
  <c r="H2684" i="14"/>
  <c r="H2683" i="14"/>
  <c r="H2682" i="14"/>
  <c r="H2681" i="14"/>
  <c r="H2680" i="14"/>
  <c r="H2679" i="14"/>
  <c r="H2678" i="14"/>
  <c r="H2677" i="14"/>
  <c r="H2676" i="14"/>
  <c r="H2675" i="14"/>
  <c r="H2674" i="14"/>
  <c r="H2673" i="14"/>
  <c r="H2672" i="14"/>
  <c r="H2671" i="14"/>
  <c r="H2670" i="14"/>
  <c r="H2669" i="14"/>
  <c r="H2668" i="14"/>
  <c r="H2667" i="14"/>
  <c r="H2666" i="14"/>
  <c r="H2665" i="14"/>
  <c r="H2664" i="14"/>
  <c r="H2663" i="14"/>
  <c r="H2662" i="14"/>
  <c r="H2661" i="14"/>
  <c r="H2660" i="14"/>
  <c r="H2659" i="14"/>
  <c r="H2658" i="14"/>
  <c r="H2657" i="14"/>
  <c r="H2656" i="14"/>
  <c r="H2655" i="14"/>
  <c r="H2654" i="14"/>
  <c r="H2653" i="14"/>
  <c r="H2652" i="14"/>
  <c r="H2651" i="14"/>
  <c r="H2650" i="14"/>
  <c r="H2649" i="14"/>
  <c r="H2648" i="14"/>
  <c r="H2647" i="14"/>
  <c r="H2646" i="14"/>
  <c r="H2645" i="14"/>
  <c r="H2644" i="14"/>
  <c r="H2643" i="14"/>
  <c r="H2642" i="14"/>
  <c r="H2641" i="14"/>
  <c r="H2640" i="14"/>
  <c r="H2639" i="14"/>
  <c r="H2638" i="14"/>
  <c r="H2637" i="14"/>
  <c r="H2636" i="14"/>
  <c r="H2635" i="14"/>
  <c r="H2634" i="14"/>
  <c r="H2633" i="14"/>
  <c r="H2632" i="14"/>
  <c r="H2631" i="14"/>
  <c r="H2630" i="14"/>
  <c r="H2629" i="14"/>
  <c r="H2628" i="14"/>
  <c r="H2627" i="14"/>
  <c r="H2626" i="14"/>
  <c r="H2625" i="14"/>
  <c r="H2624" i="14"/>
  <c r="H2623" i="14"/>
  <c r="H2622" i="14"/>
  <c r="H2621" i="14"/>
  <c r="H2620" i="14"/>
  <c r="H2619" i="14"/>
  <c r="H2618" i="14"/>
  <c r="H2617" i="14"/>
  <c r="H2616" i="14"/>
  <c r="H2615" i="14"/>
  <c r="H2614" i="14"/>
  <c r="H2613" i="14"/>
  <c r="H2612" i="14"/>
  <c r="H2611" i="14"/>
  <c r="H2610" i="14"/>
  <c r="H2609" i="14"/>
  <c r="H2608" i="14"/>
  <c r="H2607" i="14"/>
  <c r="H2606" i="14"/>
  <c r="H2605" i="14"/>
  <c r="H2604" i="14"/>
  <c r="H2603" i="14"/>
  <c r="H2602" i="14"/>
  <c r="H2601" i="14"/>
  <c r="H2600" i="14"/>
  <c r="H2599" i="14"/>
  <c r="H2598" i="14"/>
  <c r="H2597" i="14"/>
  <c r="H2596" i="14"/>
  <c r="H2595" i="14"/>
  <c r="H2594" i="14"/>
  <c r="H2593" i="14"/>
  <c r="H2592" i="14"/>
  <c r="H2591" i="14"/>
  <c r="H2590" i="14"/>
  <c r="H2589" i="14"/>
  <c r="H2588" i="14"/>
  <c r="H2587" i="14"/>
  <c r="H2586" i="14"/>
  <c r="H2585" i="14"/>
  <c r="H2584" i="14"/>
  <c r="H2583" i="14"/>
  <c r="H2582" i="14"/>
  <c r="H2581" i="14"/>
  <c r="H2580" i="14"/>
  <c r="H2579" i="14"/>
  <c r="H2578" i="14"/>
  <c r="H2577" i="14"/>
  <c r="H2576" i="14"/>
  <c r="H2575" i="14"/>
  <c r="H2574" i="14"/>
  <c r="H2573" i="14"/>
  <c r="H2572" i="14"/>
  <c r="H2571" i="14"/>
  <c r="H2570" i="14"/>
  <c r="H2569" i="14"/>
  <c r="H2568" i="14"/>
  <c r="H2567" i="14"/>
  <c r="H2566" i="14"/>
  <c r="H2565" i="14"/>
  <c r="H2564" i="14"/>
  <c r="H2563" i="14"/>
  <c r="H2562" i="14"/>
  <c r="H2561" i="14"/>
  <c r="H2560" i="14"/>
  <c r="H2559" i="14"/>
  <c r="H2558" i="14"/>
  <c r="H2557" i="14"/>
  <c r="H2556" i="14"/>
  <c r="H2555" i="14"/>
  <c r="H2554" i="14"/>
  <c r="H2553" i="14"/>
  <c r="H2552" i="14"/>
  <c r="H2551" i="14"/>
  <c r="H2550" i="14"/>
  <c r="H2549" i="14"/>
  <c r="H2548" i="14"/>
  <c r="H2547" i="14"/>
  <c r="H2546" i="14"/>
  <c r="H2545" i="14"/>
  <c r="H2544" i="14"/>
  <c r="H2543" i="14"/>
  <c r="H2542" i="14"/>
  <c r="H2541" i="14"/>
  <c r="H2540" i="14"/>
  <c r="H2539" i="14"/>
  <c r="H2538" i="14"/>
  <c r="H2537" i="14"/>
  <c r="H2536" i="14"/>
  <c r="H2535" i="14"/>
  <c r="H2534" i="14"/>
  <c r="H2533" i="14"/>
  <c r="H2532" i="14"/>
  <c r="H2531" i="14"/>
  <c r="H2530" i="14"/>
  <c r="H2529" i="14"/>
  <c r="H2528" i="14"/>
  <c r="H2527" i="14"/>
  <c r="H2526" i="14"/>
  <c r="H2525" i="14"/>
  <c r="H2524" i="14"/>
  <c r="H2523" i="14"/>
  <c r="H2522" i="14"/>
  <c r="H2521" i="14"/>
  <c r="H2520" i="14"/>
  <c r="H2519" i="14"/>
  <c r="H2518" i="14"/>
  <c r="H2517" i="14"/>
  <c r="H2516" i="14"/>
  <c r="H2515" i="14"/>
  <c r="H2514" i="14"/>
  <c r="H2513" i="14"/>
  <c r="H2512" i="14"/>
  <c r="H2511" i="14"/>
  <c r="H2510" i="14"/>
  <c r="H2509" i="14"/>
  <c r="H2508" i="14"/>
  <c r="H2507" i="14"/>
  <c r="H2506" i="14"/>
  <c r="H2505" i="14"/>
  <c r="H2504" i="14"/>
  <c r="H2503" i="14"/>
  <c r="H2502" i="14"/>
  <c r="H2501" i="14"/>
  <c r="H2500" i="14"/>
  <c r="H2499" i="14"/>
  <c r="H2498" i="14"/>
  <c r="H2497" i="14"/>
  <c r="H2496" i="14"/>
  <c r="H2495" i="14"/>
  <c r="H2494" i="14"/>
  <c r="H2493" i="14"/>
  <c r="H2492" i="14"/>
  <c r="H2491" i="14"/>
  <c r="H2490" i="14"/>
  <c r="H2489" i="14"/>
  <c r="H2488" i="14"/>
  <c r="H2487" i="14"/>
  <c r="H2486" i="14"/>
  <c r="H2485" i="14"/>
  <c r="H2484" i="14"/>
  <c r="H2483" i="14"/>
  <c r="H2482" i="14"/>
  <c r="H2481" i="14"/>
  <c r="H2480" i="14"/>
  <c r="H2479" i="14"/>
  <c r="H2478" i="14"/>
  <c r="H2477" i="14"/>
  <c r="H2476" i="14"/>
  <c r="H2475" i="14"/>
  <c r="H2474" i="14"/>
  <c r="H2473" i="14"/>
  <c r="H2472" i="14"/>
  <c r="H2471" i="14"/>
  <c r="H2470" i="14"/>
  <c r="H2469" i="14"/>
  <c r="H2468" i="14"/>
  <c r="H2467" i="14"/>
  <c r="H2466" i="14"/>
  <c r="H2465" i="14"/>
  <c r="H2464" i="14"/>
  <c r="H2463" i="14"/>
  <c r="H2462" i="14"/>
  <c r="H2461" i="14"/>
  <c r="H2460" i="14"/>
  <c r="H2459" i="14"/>
  <c r="H2458" i="14"/>
  <c r="H2457" i="14"/>
  <c r="H2456" i="14"/>
  <c r="H2455" i="14"/>
  <c r="H2454" i="14"/>
  <c r="H2453" i="14"/>
  <c r="H2452" i="14"/>
  <c r="H2451" i="14"/>
  <c r="H2450" i="14"/>
  <c r="H2449" i="14"/>
  <c r="H2448" i="14"/>
  <c r="H2447" i="14"/>
  <c r="H2446" i="14"/>
  <c r="H2445" i="14"/>
  <c r="H2444" i="14"/>
  <c r="H2443" i="14"/>
  <c r="H2442" i="14"/>
  <c r="H2441" i="14"/>
  <c r="H2440" i="14"/>
  <c r="H2439" i="14"/>
  <c r="H2438" i="14"/>
  <c r="H2437" i="14"/>
  <c r="H2436" i="14"/>
  <c r="H2435" i="14"/>
  <c r="H2434" i="14"/>
  <c r="H2433" i="14"/>
  <c r="H2432" i="14"/>
  <c r="H2431" i="14"/>
  <c r="H2430" i="14"/>
  <c r="H2429" i="14"/>
  <c r="H2428" i="14"/>
  <c r="H2427" i="14"/>
  <c r="H2426" i="14"/>
  <c r="H2425" i="14"/>
  <c r="H2424" i="14"/>
  <c r="H2423" i="14"/>
  <c r="H2422" i="14"/>
  <c r="H2421" i="14"/>
  <c r="H2420" i="14"/>
  <c r="H2419" i="14"/>
  <c r="H2418" i="14"/>
  <c r="H2417" i="14"/>
  <c r="H2416" i="14"/>
  <c r="H2415" i="14"/>
  <c r="H2414" i="14"/>
  <c r="H2413" i="14"/>
  <c r="H2412" i="14"/>
  <c r="H2411" i="14"/>
  <c r="H2410" i="14"/>
  <c r="H2409" i="14"/>
  <c r="H2408" i="14"/>
  <c r="H2407" i="14"/>
  <c r="H2406" i="14"/>
  <c r="H2405" i="14"/>
  <c r="H2404" i="14"/>
  <c r="H2403" i="14"/>
  <c r="H2402" i="14"/>
  <c r="H2401" i="14"/>
  <c r="H2400" i="14"/>
  <c r="H2399" i="14"/>
  <c r="H2398" i="14"/>
  <c r="H2397" i="14"/>
  <c r="H2396" i="14"/>
  <c r="H2395" i="14"/>
  <c r="H2394" i="14"/>
  <c r="H2393" i="14"/>
  <c r="H2392" i="14"/>
  <c r="H2391" i="14"/>
  <c r="H2390" i="14"/>
  <c r="H2389" i="14"/>
  <c r="H2388" i="14"/>
  <c r="H2387" i="14"/>
  <c r="H2386" i="14"/>
  <c r="H2385" i="14"/>
  <c r="H2384" i="14"/>
  <c r="H2383" i="14"/>
  <c r="H2382" i="14"/>
  <c r="H2381" i="14"/>
  <c r="H2380" i="14"/>
  <c r="H2379" i="14"/>
  <c r="H2378" i="14"/>
  <c r="H2377" i="14"/>
  <c r="H2376" i="14"/>
  <c r="H2375" i="14"/>
  <c r="H2374" i="14"/>
  <c r="H2373" i="14"/>
  <c r="H2372" i="14"/>
  <c r="H2371" i="14"/>
  <c r="H2370" i="14"/>
  <c r="H2369" i="14"/>
  <c r="H2368" i="14"/>
  <c r="H2367" i="14"/>
  <c r="H2366" i="14"/>
  <c r="H2365" i="14"/>
  <c r="H2364" i="14"/>
  <c r="H2363" i="14"/>
  <c r="H2362" i="14"/>
  <c r="H2361" i="14"/>
  <c r="H2360" i="14"/>
  <c r="H2359" i="14"/>
  <c r="H2358" i="14"/>
  <c r="H2357" i="14"/>
  <c r="H2356" i="14"/>
  <c r="H2355" i="14"/>
  <c r="H2354" i="14"/>
  <c r="H2353" i="14"/>
  <c r="H2352" i="14"/>
  <c r="H2351" i="14"/>
  <c r="H2350" i="14"/>
  <c r="H2349" i="14"/>
  <c r="H2348" i="14"/>
  <c r="H2347" i="14"/>
  <c r="H2346" i="14"/>
  <c r="H2345" i="14"/>
  <c r="H2344" i="14"/>
  <c r="H2343" i="14"/>
  <c r="H2342" i="14"/>
  <c r="H2341" i="14"/>
  <c r="H2340" i="14"/>
  <c r="H2339" i="14"/>
  <c r="H2338" i="14"/>
  <c r="H2337" i="14"/>
  <c r="H2336" i="14"/>
  <c r="H2335" i="14"/>
  <c r="H2334" i="14"/>
  <c r="H2333" i="14"/>
  <c r="H2332" i="14"/>
  <c r="H2331" i="14"/>
  <c r="H2330" i="14"/>
  <c r="H2329" i="14"/>
  <c r="H2328" i="14"/>
  <c r="H2327" i="14"/>
  <c r="H2326" i="14"/>
  <c r="H2325" i="14"/>
  <c r="H2324" i="14"/>
  <c r="H2323" i="14"/>
  <c r="H2322" i="14"/>
  <c r="H2321" i="14"/>
  <c r="H2320" i="14"/>
  <c r="H2319" i="14"/>
  <c r="H2318" i="14"/>
  <c r="H2317" i="14"/>
  <c r="H2316" i="14"/>
  <c r="H2315" i="14"/>
  <c r="H2314" i="14"/>
  <c r="H2313" i="14"/>
  <c r="H2312" i="14"/>
  <c r="H2311" i="14"/>
  <c r="H2310" i="14"/>
  <c r="H2309" i="14"/>
  <c r="H2308" i="14"/>
  <c r="H2307" i="14"/>
  <c r="H2306" i="14"/>
  <c r="H2305" i="14"/>
  <c r="H2304" i="14"/>
  <c r="H2303" i="14"/>
  <c r="H2302" i="14"/>
  <c r="H2301" i="14"/>
  <c r="H2300" i="14"/>
  <c r="H2299" i="14"/>
  <c r="H2298" i="14"/>
  <c r="H2297" i="14"/>
  <c r="H2296" i="14"/>
  <c r="H2295" i="14"/>
  <c r="H2294" i="14"/>
  <c r="H2293" i="14"/>
  <c r="H2292" i="14"/>
  <c r="H2291" i="14"/>
  <c r="H2290" i="14"/>
  <c r="H2289" i="14"/>
  <c r="H2288" i="14"/>
  <c r="H2287" i="14"/>
  <c r="H2286" i="14"/>
  <c r="H2285" i="14"/>
  <c r="H2284" i="14"/>
  <c r="H2283" i="14"/>
  <c r="H2282" i="14"/>
  <c r="H2281" i="14"/>
  <c r="H2280" i="14"/>
  <c r="H2279" i="14"/>
  <c r="H2278" i="14"/>
  <c r="H2277" i="14"/>
  <c r="H2276" i="14"/>
  <c r="H2275" i="14"/>
  <c r="H2274" i="14"/>
  <c r="H2273" i="14"/>
  <c r="H2272" i="14"/>
  <c r="H2271" i="14"/>
  <c r="H2270" i="14"/>
  <c r="H2269" i="14"/>
  <c r="H2268" i="14"/>
  <c r="H2267" i="14"/>
  <c r="H2266" i="14"/>
  <c r="H2265" i="14"/>
  <c r="H2264" i="14"/>
  <c r="H2263" i="14"/>
  <c r="H2262" i="14"/>
  <c r="H2261" i="14"/>
  <c r="H2260" i="14"/>
  <c r="H2259" i="14"/>
  <c r="H2258" i="14"/>
  <c r="H2257" i="14"/>
  <c r="H2256" i="14"/>
  <c r="H2255" i="14"/>
  <c r="H2254" i="14"/>
  <c r="H2253" i="14"/>
  <c r="H2252" i="14"/>
  <c r="H2251" i="14"/>
  <c r="H2250" i="14"/>
  <c r="H2249" i="14"/>
  <c r="H2248" i="14"/>
  <c r="H2247" i="14"/>
  <c r="H2246" i="14"/>
  <c r="H2245" i="14"/>
  <c r="H2244" i="14"/>
  <c r="H2243" i="14"/>
  <c r="H2242" i="14"/>
  <c r="H2241" i="14"/>
  <c r="H2240" i="14"/>
  <c r="H2239" i="14"/>
  <c r="H2238" i="14"/>
  <c r="H2237" i="14"/>
  <c r="H2236" i="14"/>
  <c r="H2235" i="14"/>
  <c r="H2234" i="14"/>
  <c r="H2233" i="14"/>
  <c r="H2232" i="14"/>
  <c r="H2231" i="14"/>
  <c r="H2230" i="14"/>
  <c r="H2229" i="14"/>
  <c r="H2228" i="14"/>
  <c r="H2227" i="14"/>
  <c r="H2226" i="14"/>
  <c r="H2225" i="14"/>
  <c r="H2224" i="14"/>
  <c r="H2223" i="14"/>
  <c r="H2222" i="14"/>
  <c r="H2221" i="14"/>
  <c r="H2220" i="14"/>
  <c r="H2219" i="14"/>
  <c r="H2218" i="14"/>
  <c r="H2217" i="14"/>
  <c r="H2216" i="14"/>
  <c r="H2215" i="14"/>
  <c r="H2214" i="14"/>
  <c r="H2213" i="14"/>
  <c r="H2212" i="14"/>
  <c r="H2211" i="14"/>
  <c r="H2210" i="14"/>
  <c r="H2209" i="14"/>
  <c r="H2208" i="14"/>
  <c r="H2207" i="14"/>
  <c r="H2206" i="14"/>
  <c r="H2205" i="14"/>
  <c r="H2204" i="14"/>
  <c r="H2203" i="14"/>
  <c r="H2202" i="14"/>
  <c r="H2201" i="14"/>
  <c r="H2200" i="14"/>
  <c r="H2199" i="14"/>
  <c r="H2198" i="14"/>
  <c r="H2197" i="14"/>
  <c r="H2196" i="14"/>
  <c r="H2195" i="14"/>
  <c r="H2194" i="14"/>
  <c r="H2193" i="14"/>
  <c r="H2192" i="14"/>
  <c r="H2191" i="14"/>
  <c r="H2190" i="14"/>
  <c r="H2189" i="14"/>
  <c r="H2188" i="14"/>
  <c r="H2187" i="14"/>
  <c r="H2186" i="14"/>
  <c r="H2185" i="14"/>
  <c r="H2184" i="14"/>
  <c r="H2183" i="14"/>
  <c r="H2182" i="14"/>
  <c r="H2181" i="14"/>
  <c r="H2180" i="14"/>
  <c r="H2179" i="14"/>
  <c r="H2178" i="14"/>
  <c r="H2177" i="14"/>
  <c r="H2176" i="14"/>
  <c r="H2175" i="14"/>
  <c r="H2174" i="14"/>
  <c r="H2173" i="14"/>
  <c r="H2172" i="14"/>
  <c r="H2171" i="14"/>
  <c r="H2170" i="14"/>
  <c r="H2169" i="14"/>
  <c r="H2168" i="14"/>
  <c r="H2167" i="14"/>
  <c r="H2166" i="14"/>
  <c r="H2165" i="14"/>
  <c r="H2164" i="14"/>
  <c r="H2163" i="14"/>
  <c r="H2162" i="14"/>
  <c r="H2161" i="14"/>
  <c r="H2160" i="14"/>
  <c r="H2159" i="14"/>
  <c r="H2158" i="14"/>
  <c r="H2157" i="14"/>
  <c r="H2156" i="14"/>
  <c r="H2155" i="14"/>
  <c r="H2154" i="14"/>
  <c r="H2153" i="14"/>
  <c r="H2152" i="14"/>
  <c r="H2151" i="14"/>
  <c r="H2150" i="14"/>
  <c r="H2149" i="14"/>
  <c r="H2148" i="14"/>
  <c r="H2147" i="14"/>
  <c r="H2146" i="14"/>
  <c r="H2145" i="14"/>
  <c r="H2144" i="14"/>
  <c r="H2143" i="14"/>
  <c r="H2142" i="14"/>
  <c r="H2141" i="14"/>
  <c r="H2140" i="14"/>
  <c r="H2139" i="14"/>
  <c r="H2138" i="14"/>
  <c r="H2137" i="14"/>
  <c r="H2136" i="14"/>
  <c r="H2135" i="14"/>
  <c r="H2134" i="14"/>
  <c r="H2133" i="14"/>
  <c r="H2132" i="14"/>
  <c r="H2131" i="14"/>
  <c r="H2130" i="14"/>
  <c r="H2129" i="14"/>
  <c r="H2128" i="14"/>
  <c r="H2127" i="14"/>
  <c r="H2126" i="14"/>
  <c r="H2125" i="14"/>
  <c r="H2124" i="14"/>
  <c r="H2123" i="14"/>
  <c r="H2122" i="14"/>
  <c r="H2121" i="14"/>
  <c r="H2120" i="14"/>
  <c r="H2119" i="14"/>
  <c r="H2118" i="14"/>
  <c r="H2117" i="14"/>
  <c r="H2116" i="14"/>
  <c r="H2115" i="14"/>
  <c r="H2114" i="14"/>
  <c r="H2113" i="14"/>
  <c r="H2112" i="14"/>
  <c r="H2111" i="14"/>
  <c r="H2110" i="14"/>
  <c r="H2109" i="14"/>
  <c r="H2108" i="14"/>
  <c r="H2107" i="14"/>
  <c r="H2106" i="14"/>
  <c r="H2105" i="14"/>
  <c r="H2104" i="14"/>
  <c r="H2103" i="14"/>
  <c r="H2102" i="14"/>
  <c r="H2101" i="14"/>
  <c r="H2100" i="14"/>
  <c r="H2099" i="14"/>
  <c r="H2098" i="14"/>
  <c r="H2097" i="14"/>
  <c r="H2096" i="14"/>
  <c r="H2095" i="14"/>
  <c r="H2094" i="14"/>
  <c r="H2093" i="14"/>
  <c r="H2092" i="14"/>
  <c r="H2091" i="14"/>
  <c r="H2090" i="14"/>
  <c r="H2089" i="14"/>
  <c r="H2088" i="14"/>
  <c r="H2087" i="14"/>
  <c r="H2086" i="14"/>
  <c r="H2085" i="14"/>
  <c r="H2084" i="14"/>
  <c r="H2083" i="14"/>
  <c r="H2082" i="14"/>
  <c r="H2081" i="14"/>
  <c r="H2080" i="14"/>
  <c r="H2079" i="14"/>
  <c r="H2078" i="14"/>
  <c r="H2077" i="14"/>
  <c r="H2076" i="14"/>
  <c r="H2075" i="14"/>
  <c r="H2074" i="14"/>
  <c r="H2073" i="14"/>
  <c r="H2072" i="14"/>
  <c r="H2071" i="14"/>
  <c r="H2070" i="14"/>
  <c r="H2069" i="14"/>
  <c r="H2068" i="14"/>
  <c r="H2067" i="14"/>
  <c r="H2066" i="14"/>
  <c r="H2065" i="14"/>
  <c r="H2064" i="14"/>
  <c r="H2063" i="14"/>
  <c r="H2062" i="14"/>
  <c r="H2061" i="14"/>
  <c r="H2060" i="14"/>
  <c r="H2059" i="14"/>
  <c r="H2058" i="14"/>
  <c r="H2057" i="14"/>
  <c r="H2056" i="14"/>
  <c r="H2055" i="14"/>
  <c r="H2054" i="14"/>
  <c r="H2053" i="14"/>
  <c r="H2052" i="14"/>
  <c r="H2051" i="14"/>
  <c r="H2050" i="14"/>
  <c r="H2049" i="14"/>
  <c r="H2048" i="14"/>
  <c r="H2047" i="14"/>
  <c r="H2046" i="14"/>
  <c r="H2045" i="14"/>
  <c r="H2044" i="14"/>
  <c r="H2043" i="14"/>
  <c r="H2042" i="14"/>
  <c r="H2041" i="14"/>
  <c r="H2040" i="14"/>
  <c r="H2039" i="14"/>
  <c r="H2038" i="14"/>
  <c r="H2037" i="14"/>
  <c r="H2036" i="14"/>
  <c r="H2035" i="14"/>
  <c r="H2034" i="14"/>
  <c r="H2033" i="14"/>
  <c r="H2032" i="14"/>
  <c r="H2031" i="14"/>
  <c r="H2030" i="14"/>
  <c r="H2029" i="14"/>
  <c r="H2028" i="14"/>
  <c r="H2027" i="14"/>
  <c r="H2026" i="14"/>
  <c r="H2025" i="14"/>
  <c r="H2024" i="14"/>
  <c r="H2023" i="14"/>
  <c r="H2022" i="14"/>
  <c r="H2021" i="14"/>
  <c r="H2020" i="14"/>
  <c r="H2019" i="14"/>
  <c r="H2018" i="14"/>
  <c r="H2017" i="14"/>
  <c r="H2016" i="14"/>
  <c r="H2015" i="14"/>
  <c r="H2014" i="14"/>
  <c r="H2013" i="14"/>
  <c r="H2012" i="14"/>
  <c r="H2011" i="14"/>
  <c r="H2010" i="14"/>
  <c r="H2009" i="14"/>
  <c r="H2008" i="14"/>
  <c r="H2007" i="14"/>
  <c r="H2006" i="14"/>
  <c r="H2005" i="14"/>
  <c r="H2004" i="14"/>
  <c r="H2003" i="14"/>
  <c r="H2002" i="14"/>
  <c r="H2001" i="14"/>
  <c r="H2000" i="14"/>
  <c r="H1999" i="14"/>
  <c r="H1998" i="14"/>
  <c r="H1997" i="14"/>
  <c r="H1996" i="14"/>
  <c r="H1995" i="14"/>
  <c r="H1994" i="14"/>
  <c r="H1993" i="14"/>
  <c r="H1992" i="14"/>
  <c r="H1991" i="14"/>
  <c r="H1990" i="14"/>
  <c r="H1989" i="14"/>
  <c r="H1988" i="14"/>
  <c r="H1987" i="14"/>
  <c r="H1986" i="14"/>
  <c r="H1985" i="14"/>
  <c r="H1984" i="14"/>
  <c r="H1983" i="14"/>
  <c r="H1982" i="14"/>
  <c r="H1981" i="14"/>
  <c r="H1980" i="14"/>
  <c r="H1979" i="14"/>
  <c r="H1978" i="14"/>
  <c r="H1977" i="14"/>
  <c r="H1976" i="14"/>
  <c r="H1975" i="14"/>
  <c r="H1974" i="14"/>
  <c r="H1973" i="14"/>
  <c r="H1972" i="14"/>
  <c r="H1971" i="14"/>
  <c r="H1970" i="14"/>
  <c r="H1969" i="14"/>
  <c r="H1968" i="14"/>
  <c r="H1967" i="14"/>
  <c r="H1966" i="14"/>
  <c r="H1965" i="14"/>
  <c r="H1964" i="14"/>
  <c r="H1963" i="14"/>
  <c r="H1962" i="14"/>
  <c r="H1961" i="14"/>
  <c r="H1960" i="14"/>
  <c r="H1959" i="14"/>
  <c r="H1958" i="14"/>
  <c r="H1957" i="14"/>
  <c r="H1956" i="14"/>
  <c r="H1955" i="14"/>
  <c r="H1954" i="14"/>
  <c r="H1953" i="14"/>
  <c r="H1952" i="14"/>
  <c r="H1951" i="14"/>
  <c r="H1950" i="14"/>
  <c r="H1949" i="14"/>
  <c r="H1948" i="14"/>
  <c r="H1947" i="14"/>
  <c r="H1946" i="14"/>
  <c r="H1945" i="14"/>
  <c r="H1944" i="14"/>
  <c r="H1943" i="14"/>
  <c r="H1942" i="14"/>
  <c r="H1941" i="14"/>
  <c r="H1940" i="14"/>
  <c r="H1939" i="14"/>
  <c r="H1938" i="14"/>
  <c r="H1937" i="14"/>
  <c r="H1936" i="14"/>
  <c r="H1935" i="14"/>
  <c r="H1934" i="14"/>
  <c r="H1933" i="14"/>
  <c r="H1932" i="14"/>
  <c r="H1931" i="14"/>
  <c r="H1930" i="14"/>
  <c r="H1929" i="14"/>
  <c r="H1928" i="14"/>
  <c r="H1927" i="14"/>
  <c r="H1926" i="14"/>
  <c r="H1925" i="14"/>
  <c r="H1924" i="14"/>
  <c r="H1923" i="14"/>
  <c r="H1922" i="14"/>
  <c r="H1921" i="14"/>
  <c r="H1920" i="14"/>
  <c r="H1919" i="14"/>
  <c r="H1918" i="14"/>
  <c r="H1917" i="14"/>
  <c r="H1916" i="14"/>
  <c r="H1915" i="14"/>
  <c r="H1914" i="14"/>
  <c r="H1913" i="14"/>
  <c r="H1912" i="14"/>
  <c r="H1911" i="14"/>
  <c r="H1910" i="14"/>
  <c r="H1909" i="14"/>
  <c r="H1908" i="14"/>
  <c r="H1907" i="14"/>
  <c r="H1906" i="14"/>
  <c r="H1905" i="14"/>
  <c r="H1904" i="14"/>
  <c r="H1903" i="14"/>
  <c r="H1902" i="14"/>
  <c r="H1901" i="14"/>
  <c r="H1900" i="14"/>
  <c r="H1899" i="14"/>
  <c r="H1898" i="14"/>
  <c r="H1897" i="14"/>
  <c r="H1896" i="14"/>
  <c r="H1895" i="14"/>
  <c r="H1894" i="14"/>
  <c r="H1893" i="14"/>
  <c r="H1892" i="14"/>
  <c r="H1891" i="14"/>
  <c r="H1890" i="14"/>
  <c r="H1889" i="14"/>
  <c r="H1888" i="14"/>
  <c r="H1887" i="14"/>
  <c r="H1886" i="14"/>
  <c r="H1885" i="14"/>
  <c r="H1884" i="14"/>
  <c r="H1883" i="14"/>
  <c r="H1882" i="14"/>
  <c r="H1881" i="14"/>
  <c r="H1880" i="14"/>
  <c r="H1879" i="14"/>
  <c r="H1878" i="14"/>
  <c r="H1877" i="14"/>
  <c r="H1876" i="14"/>
  <c r="H1875" i="14"/>
  <c r="H1874" i="14"/>
  <c r="H1873" i="14"/>
  <c r="H1872" i="14"/>
  <c r="H1871" i="14"/>
  <c r="H1870" i="14"/>
  <c r="H1869" i="14"/>
  <c r="H1868" i="14"/>
  <c r="H1867" i="14"/>
  <c r="H1866" i="14"/>
  <c r="H1865" i="14"/>
  <c r="H1864" i="14"/>
  <c r="H1863" i="14"/>
  <c r="H1862" i="14"/>
  <c r="H1861" i="14"/>
  <c r="H1860" i="14"/>
  <c r="H1859" i="14"/>
  <c r="H1858" i="14"/>
  <c r="H1857" i="14"/>
  <c r="H1856" i="14"/>
  <c r="H1855" i="14"/>
  <c r="H1854" i="14"/>
  <c r="H1853" i="14"/>
  <c r="H1852" i="14"/>
  <c r="H1851" i="14"/>
  <c r="H1850" i="14"/>
  <c r="H1849" i="14"/>
  <c r="H1848" i="14"/>
  <c r="H1847" i="14"/>
  <c r="H1846" i="14"/>
  <c r="H1845" i="14"/>
  <c r="H1844" i="14"/>
  <c r="H1843" i="14"/>
  <c r="H1842" i="14"/>
  <c r="H1841" i="14"/>
  <c r="H1840" i="14"/>
  <c r="H1839" i="14"/>
  <c r="H1838" i="14"/>
  <c r="H1837" i="14"/>
  <c r="H1836" i="14"/>
  <c r="H1835" i="14"/>
  <c r="H1834" i="14"/>
  <c r="H1833" i="14"/>
  <c r="H1832" i="14"/>
  <c r="H1831" i="14"/>
  <c r="H1830" i="14"/>
  <c r="H1829" i="14"/>
  <c r="H1828" i="14"/>
  <c r="H1827" i="14"/>
  <c r="H1826" i="14"/>
  <c r="H1825" i="14"/>
  <c r="H1824" i="14"/>
  <c r="H1823" i="14"/>
  <c r="H1822" i="14"/>
  <c r="H1821" i="14"/>
  <c r="H1820" i="14"/>
  <c r="H1819" i="14"/>
  <c r="H1818" i="14"/>
  <c r="H1817" i="14"/>
  <c r="H1816" i="14"/>
  <c r="H1815" i="14"/>
  <c r="H1814" i="14"/>
  <c r="H1813" i="14"/>
  <c r="H1812" i="14"/>
  <c r="H1811" i="14"/>
  <c r="H1810" i="14"/>
  <c r="H1809" i="14"/>
  <c r="H1808" i="14"/>
  <c r="H1807" i="14"/>
  <c r="H1806" i="14"/>
  <c r="H1805" i="14"/>
  <c r="H1804" i="14"/>
  <c r="H1803" i="14"/>
  <c r="H1802" i="14"/>
  <c r="H1801" i="14"/>
  <c r="H1800" i="14"/>
  <c r="H1799" i="14"/>
  <c r="H1798" i="14"/>
  <c r="H1797" i="14"/>
  <c r="H1796" i="14"/>
  <c r="H1795" i="14"/>
  <c r="H1794" i="14"/>
  <c r="H1793" i="14"/>
  <c r="H1792" i="14"/>
  <c r="H1791" i="14"/>
  <c r="H1790" i="14"/>
  <c r="H1789" i="14"/>
  <c r="H1788" i="14"/>
  <c r="H1787" i="14"/>
  <c r="H1786" i="14"/>
  <c r="H1785" i="14"/>
  <c r="H1784" i="14"/>
  <c r="H1783" i="14"/>
  <c r="H1782" i="14"/>
  <c r="H1781" i="14"/>
  <c r="H1780" i="14"/>
  <c r="H1779" i="14"/>
  <c r="H1778" i="14"/>
  <c r="H1777" i="14"/>
  <c r="H1776" i="14"/>
  <c r="H1775" i="14"/>
  <c r="H1774" i="14"/>
  <c r="H1773" i="14"/>
  <c r="H1772" i="14"/>
  <c r="H1771" i="14"/>
  <c r="H1770" i="14"/>
  <c r="H1769" i="14"/>
  <c r="H1768" i="14"/>
  <c r="H1767" i="14"/>
  <c r="H1766" i="14"/>
  <c r="H1765" i="14"/>
  <c r="H1764" i="14"/>
  <c r="H1763" i="14"/>
  <c r="H1762" i="14"/>
  <c r="H1761" i="14"/>
  <c r="H1760" i="14"/>
  <c r="H1759" i="14"/>
  <c r="H1758" i="14"/>
  <c r="H1757" i="14"/>
  <c r="H1756" i="14"/>
  <c r="H1755" i="14"/>
  <c r="H1754" i="14"/>
  <c r="H1753" i="14"/>
  <c r="H1752" i="14"/>
  <c r="H1751" i="14"/>
  <c r="H1750" i="14"/>
  <c r="H1749" i="14"/>
  <c r="H1748" i="14"/>
  <c r="H1747" i="14"/>
  <c r="H1746" i="14"/>
  <c r="H1745" i="14"/>
  <c r="H1744" i="14"/>
  <c r="H1743" i="14"/>
  <c r="H1742" i="14"/>
  <c r="H1741" i="14"/>
  <c r="H1740" i="14"/>
  <c r="H1739" i="14"/>
  <c r="H1738" i="14"/>
  <c r="H1737" i="14"/>
  <c r="H1736" i="14"/>
  <c r="H1735" i="14"/>
  <c r="H1734" i="14"/>
  <c r="H1733" i="14"/>
  <c r="H1732" i="14"/>
  <c r="H1731" i="14"/>
  <c r="H1730" i="14"/>
  <c r="H1729" i="14"/>
  <c r="H1728" i="14"/>
  <c r="H1727" i="14"/>
  <c r="H1726" i="14"/>
  <c r="H1725" i="14"/>
  <c r="H1724" i="14"/>
  <c r="H1723" i="14"/>
  <c r="H1722" i="14"/>
  <c r="H1721" i="14"/>
  <c r="H1720" i="14"/>
  <c r="H1719" i="14"/>
  <c r="H1718" i="14"/>
  <c r="H1717" i="14"/>
  <c r="H1716" i="14"/>
  <c r="H1715" i="14"/>
  <c r="H1714" i="14"/>
  <c r="H1713" i="14"/>
  <c r="H1712" i="14"/>
  <c r="H1711" i="14"/>
  <c r="H1710" i="14"/>
  <c r="H1709" i="14"/>
  <c r="H1708" i="14"/>
  <c r="H1707" i="14"/>
  <c r="H1706" i="14"/>
  <c r="H1705" i="14"/>
  <c r="H1704" i="14"/>
  <c r="H1703" i="14"/>
  <c r="H1702" i="14"/>
  <c r="H1701" i="14"/>
  <c r="H1700" i="14"/>
  <c r="H1699" i="14"/>
  <c r="H1698" i="14"/>
  <c r="H1697" i="14"/>
  <c r="H1696" i="14"/>
  <c r="H1695" i="14"/>
  <c r="H1694" i="14"/>
  <c r="H1693" i="14"/>
  <c r="H1692" i="14"/>
  <c r="H1691" i="14"/>
  <c r="H1690" i="14"/>
  <c r="H1689" i="14"/>
  <c r="H1688" i="14"/>
  <c r="H1687" i="14"/>
  <c r="H1686" i="14"/>
  <c r="H1685" i="14"/>
  <c r="H1684" i="14"/>
  <c r="H1683" i="14"/>
  <c r="H1682" i="14"/>
  <c r="H1681" i="14"/>
  <c r="H1680" i="14"/>
  <c r="H1679" i="14"/>
  <c r="H1678" i="14"/>
  <c r="H1677" i="14"/>
  <c r="H1676" i="14"/>
  <c r="H1675" i="14"/>
  <c r="H1674" i="14"/>
  <c r="H1673" i="14"/>
  <c r="H1672" i="14"/>
  <c r="H1671" i="14"/>
  <c r="H1670" i="14"/>
  <c r="H1669" i="14"/>
  <c r="H1668" i="14"/>
  <c r="H1667" i="14"/>
  <c r="H1666" i="14"/>
  <c r="H1665" i="14"/>
  <c r="H1664" i="14"/>
  <c r="H1663" i="14"/>
  <c r="H1662" i="14"/>
  <c r="H1661" i="14"/>
  <c r="H1660" i="14"/>
  <c r="H1659" i="14"/>
  <c r="H1658" i="14"/>
  <c r="H1657" i="14"/>
  <c r="H1656" i="14"/>
  <c r="H1655" i="14"/>
  <c r="H1654" i="14"/>
  <c r="H1653" i="14"/>
  <c r="H1652" i="14"/>
  <c r="H1651" i="14"/>
  <c r="H1650" i="14"/>
  <c r="H1649" i="14"/>
  <c r="H1648" i="14"/>
  <c r="H1647" i="14"/>
  <c r="H1646" i="14"/>
  <c r="H1645" i="14"/>
  <c r="H1644" i="14"/>
  <c r="H1643" i="14"/>
  <c r="H1642" i="14"/>
  <c r="H1641" i="14"/>
  <c r="H1640" i="14"/>
  <c r="H1639" i="14"/>
  <c r="H1638" i="14"/>
  <c r="H1637" i="14"/>
  <c r="H1636" i="14"/>
  <c r="H1635" i="14"/>
  <c r="H1634" i="14"/>
  <c r="H1633" i="14"/>
  <c r="H1632" i="14"/>
  <c r="H1631" i="14"/>
  <c r="H1630" i="14"/>
  <c r="H1629" i="14"/>
  <c r="H1628" i="14"/>
  <c r="H1627" i="14"/>
  <c r="H1626" i="14"/>
  <c r="H1625" i="14"/>
  <c r="H1624" i="14"/>
  <c r="H1623" i="14"/>
  <c r="H1622" i="14"/>
  <c r="H1621" i="14"/>
  <c r="H1620" i="14"/>
  <c r="H1619" i="14"/>
  <c r="H1618" i="14"/>
  <c r="H1617" i="14"/>
  <c r="H1616" i="14"/>
  <c r="H1615" i="14"/>
  <c r="H1614" i="14"/>
  <c r="H1613" i="14"/>
  <c r="H1612" i="14"/>
  <c r="H1611" i="14"/>
  <c r="H1610" i="14"/>
  <c r="H1609" i="14"/>
  <c r="H1608" i="14"/>
  <c r="H1607" i="14"/>
  <c r="H1606" i="14"/>
  <c r="H1605" i="14"/>
  <c r="H1604" i="14"/>
  <c r="H1603" i="14"/>
  <c r="H1602" i="14"/>
  <c r="H1601" i="14"/>
  <c r="H1600" i="14"/>
  <c r="H1599" i="14"/>
  <c r="H1598" i="14"/>
  <c r="H1597" i="14"/>
  <c r="H1596" i="14"/>
  <c r="H1595" i="14"/>
  <c r="H1594" i="14"/>
  <c r="H1593" i="14"/>
  <c r="H1592" i="14"/>
  <c r="H1591" i="14"/>
  <c r="H1590" i="14"/>
  <c r="H1589" i="14"/>
  <c r="H1588" i="14"/>
  <c r="H1587" i="14"/>
  <c r="H1586" i="14"/>
  <c r="H1585" i="14"/>
  <c r="H1584" i="14"/>
  <c r="H1583" i="14"/>
  <c r="H1582" i="14"/>
  <c r="H1581" i="14"/>
  <c r="H1580" i="14"/>
  <c r="H1579" i="14"/>
  <c r="H1578" i="14"/>
  <c r="H1577" i="14"/>
  <c r="H1576" i="14"/>
  <c r="H1575" i="14"/>
  <c r="H1574" i="14"/>
  <c r="H1573" i="14"/>
  <c r="H1572" i="14"/>
  <c r="H1571" i="14"/>
  <c r="H1570" i="14"/>
  <c r="H1569" i="14"/>
  <c r="H1568" i="14"/>
  <c r="H1567" i="14"/>
  <c r="H1566" i="14"/>
  <c r="H1565" i="14"/>
  <c r="H1564" i="14"/>
  <c r="H1563" i="14"/>
  <c r="H1562" i="14"/>
  <c r="H1561" i="14"/>
  <c r="H1560" i="14"/>
  <c r="H1559" i="14"/>
  <c r="H1558" i="14"/>
  <c r="H1557" i="14"/>
  <c r="H1556" i="14"/>
  <c r="H1555" i="14"/>
  <c r="H1554" i="14"/>
  <c r="H1553" i="14"/>
  <c r="H1552" i="14"/>
  <c r="H1551" i="14"/>
  <c r="H1550" i="14"/>
  <c r="H1549" i="14"/>
  <c r="H1548" i="14"/>
  <c r="H1547" i="14"/>
  <c r="H1546" i="14"/>
  <c r="H1545" i="14"/>
  <c r="H1544" i="14"/>
  <c r="H1543" i="14"/>
  <c r="H1542" i="14"/>
  <c r="H1541" i="14"/>
  <c r="H1540" i="14"/>
  <c r="H1539" i="14"/>
  <c r="H1538" i="14"/>
  <c r="H1537" i="14"/>
  <c r="H1536" i="14"/>
  <c r="H1535" i="14"/>
  <c r="H1534" i="14"/>
  <c r="H1533" i="14"/>
  <c r="H1532" i="14"/>
  <c r="H1531" i="14"/>
  <c r="H1530" i="14"/>
  <c r="H1529" i="14"/>
  <c r="H1528" i="14"/>
  <c r="H1527" i="14"/>
  <c r="H1526" i="14"/>
  <c r="H1525" i="14"/>
  <c r="H1524" i="14"/>
  <c r="H1523" i="14"/>
  <c r="H1522" i="14"/>
  <c r="H1521" i="14"/>
  <c r="H1520" i="14"/>
  <c r="H1519" i="14"/>
  <c r="H1518" i="14"/>
  <c r="H1517" i="14"/>
  <c r="H1516" i="14"/>
  <c r="H1515" i="14"/>
  <c r="H1514" i="14"/>
  <c r="H1513" i="14"/>
  <c r="H1512" i="14"/>
  <c r="H1511" i="14"/>
  <c r="H1510" i="14"/>
  <c r="H1509" i="14"/>
  <c r="H1508" i="14"/>
  <c r="H1507" i="14"/>
  <c r="H1506" i="14"/>
  <c r="H1505" i="14"/>
  <c r="H1504" i="14"/>
  <c r="H1503" i="14"/>
  <c r="H1502" i="14"/>
  <c r="H1501" i="14"/>
  <c r="H1500" i="14"/>
  <c r="H1499" i="14"/>
  <c r="H1498" i="14"/>
  <c r="H1497" i="14"/>
  <c r="H1496" i="14"/>
  <c r="H1495" i="14"/>
  <c r="H1494" i="14"/>
  <c r="H1493" i="14"/>
  <c r="H1492" i="14"/>
  <c r="H1491" i="14"/>
  <c r="H1490" i="14"/>
  <c r="H1489" i="14"/>
  <c r="H1488" i="14"/>
  <c r="H1487" i="14"/>
  <c r="H1486" i="14"/>
  <c r="H1485" i="14"/>
  <c r="H1484" i="14"/>
  <c r="H1483" i="14"/>
  <c r="H1482" i="14"/>
  <c r="H1481" i="14"/>
  <c r="H1480" i="14"/>
  <c r="H1479" i="14"/>
  <c r="H1478" i="14"/>
  <c r="H1477" i="14"/>
  <c r="H1476" i="14"/>
  <c r="H1475" i="14"/>
  <c r="H1474" i="14"/>
  <c r="H1473" i="14"/>
  <c r="H1472" i="14"/>
  <c r="H1471" i="14"/>
  <c r="H1470" i="14"/>
  <c r="H1469" i="14"/>
  <c r="H1468" i="14"/>
  <c r="H1467" i="14"/>
  <c r="H1466" i="14"/>
  <c r="H1465" i="14"/>
  <c r="H1464" i="14"/>
  <c r="H1463" i="14"/>
  <c r="H1462" i="14"/>
  <c r="H1461" i="14"/>
  <c r="H1460" i="14"/>
  <c r="H1459" i="14"/>
  <c r="H1458" i="14"/>
  <c r="H1457" i="14"/>
  <c r="H1456" i="14"/>
  <c r="H1455" i="14"/>
  <c r="H1454" i="14"/>
  <c r="H1453" i="14"/>
  <c r="H1452" i="14"/>
  <c r="H1451" i="14"/>
  <c r="H1450" i="14"/>
  <c r="H1449" i="14"/>
  <c r="H1448" i="14"/>
  <c r="H1447" i="14"/>
  <c r="H1446" i="14"/>
  <c r="H1445" i="14"/>
  <c r="H1444" i="14"/>
  <c r="H1443" i="14"/>
  <c r="H1442" i="14"/>
  <c r="H1441" i="14"/>
  <c r="H1440" i="14"/>
  <c r="H1439" i="14"/>
  <c r="H1438" i="14"/>
  <c r="H1437" i="14"/>
  <c r="H1436" i="14"/>
  <c r="H1435" i="14"/>
  <c r="H1434" i="14"/>
  <c r="H1433" i="14"/>
  <c r="H1432" i="14"/>
  <c r="H1431" i="14"/>
  <c r="H1430" i="14"/>
  <c r="H1429" i="14"/>
  <c r="H1428" i="14"/>
  <c r="H1427" i="14"/>
  <c r="H1426" i="14"/>
  <c r="H1425" i="14"/>
  <c r="H1424" i="14"/>
  <c r="H1423" i="14"/>
  <c r="H1422" i="14"/>
  <c r="H1421" i="14"/>
  <c r="H1420" i="14"/>
  <c r="H1419" i="14"/>
  <c r="H1418" i="14"/>
  <c r="H1417" i="14"/>
  <c r="H1416" i="14"/>
  <c r="H1415" i="14"/>
  <c r="H1414" i="14"/>
  <c r="H1413" i="14"/>
  <c r="H1412" i="14"/>
  <c r="H1411" i="14"/>
  <c r="H1410" i="14"/>
  <c r="H1409" i="14"/>
  <c r="H1408" i="14"/>
  <c r="H1407" i="14"/>
  <c r="H1406" i="14"/>
  <c r="H1405" i="14"/>
  <c r="H1404" i="14"/>
  <c r="H1403" i="14"/>
  <c r="H1402" i="14"/>
  <c r="H1401" i="14"/>
  <c r="H1400" i="14"/>
  <c r="H1399" i="14"/>
  <c r="H1398" i="14"/>
  <c r="H1397" i="14"/>
  <c r="H1396" i="14"/>
  <c r="H1395" i="14"/>
  <c r="H1394" i="14"/>
  <c r="H1393" i="14"/>
  <c r="H1392" i="14"/>
  <c r="H1391" i="14"/>
  <c r="H1390" i="14"/>
  <c r="H1389" i="14"/>
  <c r="H1388" i="14"/>
  <c r="H1387" i="14"/>
  <c r="H1386" i="14"/>
  <c r="H1385" i="14"/>
  <c r="H1384" i="14"/>
  <c r="H1383" i="14"/>
  <c r="H1382" i="14"/>
  <c r="H1381" i="14"/>
  <c r="H1380" i="14"/>
  <c r="H1379" i="14"/>
  <c r="H1378" i="14"/>
  <c r="H1377" i="14"/>
  <c r="H1376" i="14"/>
  <c r="H1375" i="14"/>
  <c r="H1374" i="14"/>
  <c r="H1373" i="14"/>
  <c r="H1372" i="14"/>
  <c r="H1371" i="14"/>
  <c r="H1370" i="14"/>
  <c r="H1369" i="14"/>
  <c r="H1368" i="14"/>
  <c r="H1367" i="14"/>
  <c r="H1366" i="14"/>
  <c r="H1365" i="14"/>
  <c r="H1364" i="14"/>
  <c r="H1363" i="14"/>
  <c r="H1362" i="14"/>
  <c r="H1361" i="14"/>
  <c r="H1360" i="14"/>
  <c r="H1359" i="14"/>
  <c r="H1358" i="14"/>
  <c r="H1357" i="14"/>
  <c r="H1356" i="14"/>
  <c r="H1355" i="14"/>
  <c r="H1354" i="14"/>
  <c r="H1353" i="14"/>
  <c r="H1352" i="14"/>
  <c r="H1351" i="14"/>
  <c r="H1350" i="14"/>
  <c r="H1349" i="14"/>
  <c r="H1348" i="14"/>
  <c r="H1347" i="14"/>
  <c r="H1346" i="14"/>
  <c r="H1345" i="14"/>
  <c r="H1344" i="14"/>
  <c r="H1343" i="14"/>
  <c r="H1342" i="14"/>
  <c r="H1341" i="14"/>
  <c r="H1340" i="14"/>
  <c r="H1339" i="14"/>
  <c r="H1338" i="14"/>
  <c r="H1337" i="14"/>
  <c r="H1336" i="14"/>
  <c r="H1335" i="14"/>
  <c r="H1334" i="14"/>
  <c r="H1333" i="14"/>
  <c r="H1332" i="14"/>
  <c r="H1331" i="14"/>
  <c r="H1330" i="14"/>
  <c r="H1329" i="14"/>
  <c r="H1328" i="14"/>
  <c r="H1327" i="14"/>
  <c r="H1326" i="14"/>
  <c r="H1325" i="14"/>
  <c r="H1324" i="14"/>
  <c r="H1323" i="14"/>
  <c r="H1322" i="14"/>
  <c r="H1321" i="14"/>
  <c r="H1320" i="14"/>
  <c r="H1319" i="14"/>
  <c r="H1318" i="14"/>
  <c r="H1317" i="14"/>
  <c r="H1316" i="14"/>
  <c r="H1315" i="14"/>
  <c r="H1314" i="14"/>
  <c r="H1313" i="14"/>
  <c r="H1312" i="14"/>
  <c r="H1311" i="14"/>
  <c r="H1310" i="14"/>
  <c r="H1309" i="14"/>
  <c r="H1308" i="14"/>
  <c r="H1307" i="14"/>
  <c r="H1306" i="14"/>
  <c r="H1305" i="14"/>
  <c r="H1304" i="14"/>
  <c r="H1303" i="14"/>
  <c r="H1302" i="14"/>
  <c r="H1301" i="14"/>
  <c r="H1300" i="14"/>
  <c r="H1299" i="14"/>
  <c r="H1298" i="14"/>
  <c r="H1297" i="14"/>
  <c r="H1296" i="14"/>
  <c r="H1295" i="14"/>
  <c r="H1294" i="14"/>
  <c r="H1293" i="14"/>
  <c r="H1292" i="14"/>
  <c r="H1291" i="14"/>
  <c r="H1290" i="14"/>
  <c r="H1289" i="14"/>
  <c r="H1288" i="14"/>
  <c r="H1287" i="14"/>
  <c r="H1286" i="14"/>
  <c r="H1285" i="14"/>
  <c r="H1284" i="14"/>
  <c r="H1283" i="14"/>
  <c r="H1282" i="14"/>
  <c r="H1281" i="14"/>
  <c r="H1280" i="14"/>
  <c r="H1279" i="14"/>
  <c r="H1278" i="14"/>
  <c r="H1277" i="14"/>
  <c r="H1276" i="14"/>
  <c r="H1275" i="14"/>
  <c r="H1274" i="14"/>
  <c r="H1273" i="14"/>
  <c r="H1272" i="14"/>
  <c r="H1271" i="14"/>
  <c r="H1270" i="14"/>
  <c r="H1269" i="14"/>
  <c r="H1268" i="14"/>
  <c r="H1267" i="14"/>
  <c r="H1266" i="14"/>
  <c r="H1265" i="14"/>
  <c r="H1264" i="14"/>
  <c r="H1263" i="14"/>
  <c r="H1262" i="14"/>
  <c r="H1261" i="14"/>
  <c r="H1260" i="14"/>
  <c r="H1259" i="14"/>
  <c r="H1258" i="14"/>
  <c r="H1257" i="14"/>
  <c r="H1256" i="14"/>
  <c r="H1255" i="14"/>
  <c r="H1254" i="14"/>
  <c r="H1253" i="14"/>
  <c r="H1252" i="14"/>
  <c r="H1251" i="14"/>
  <c r="H1250" i="14"/>
  <c r="H1249" i="14"/>
  <c r="H1248" i="14"/>
  <c r="H1247" i="14"/>
  <c r="H1246" i="14"/>
  <c r="H1245" i="14"/>
  <c r="H1244" i="14"/>
  <c r="H1243" i="14"/>
  <c r="H1242" i="14"/>
  <c r="H1241" i="14"/>
  <c r="H1240" i="14"/>
  <c r="H1239" i="14"/>
  <c r="H1238" i="14"/>
  <c r="H1237" i="14"/>
  <c r="H1236" i="14"/>
  <c r="H1235" i="14"/>
  <c r="H1234" i="14"/>
  <c r="H1233" i="14"/>
  <c r="H1232" i="14"/>
  <c r="H1231" i="14"/>
  <c r="H1230" i="14"/>
  <c r="H1229" i="14"/>
  <c r="H1228" i="14"/>
  <c r="H1227" i="14"/>
  <c r="H1226" i="14"/>
  <c r="H1225" i="14"/>
  <c r="H1224" i="14"/>
  <c r="H1223" i="14"/>
  <c r="H1222" i="14"/>
  <c r="H1221" i="14"/>
  <c r="H1220" i="14"/>
  <c r="H1219" i="14"/>
  <c r="H1218" i="14"/>
  <c r="H1217" i="14"/>
  <c r="H1216" i="14"/>
  <c r="H1215" i="14"/>
  <c r="H1214" i="14"/>
  <c r="H1213" i="14"/>
  <c r="H1212" i="14"/>
  <c r="H1211" i="14"/>
  <c r="H1210" i="14"/>
  <c r="H1209" i="14"/>
  <c r="H1208" i="14"/>
  <c r="H1207" i="14"/>
  <c r="H1206" i="14"/>
  <c r="H1205" i="14"/>
  <c r="H1204" i="14"/>
  <c r="H1203" i="14"/>
  <c r="H1202" i="14"/>
  <c r="H1201" i="14"/>
  <c r="H1200" i="14"/>
  <c r="H1199" i="14"/>
  <c r="H1198" i="14"/>
  <c r="H1197" i="14"/>
  <c r="H1196" i="14"/>
  <c r="H1195" i="14"/>
  <c r="H1194" i="14"/>
  <c r="H1193" i="14"/>
  <c r="H1192" i="14"/>
  <c r="H1191" i="14"/>
  <c r="H1190" i="14"/>
  <c r="H1189" i="14"/>
  <c r="H1188" i="14"/>
  <c r="H1187" i="14"/>
  <c r="H1186" i="14"/>
  <c r="H1185" i="14"/>
  <c r="H1184" i="14"/>
  <c r="H1183" i="14"/>
  <c r="H1182" i="14"/>
  <c r="H1181" i="14"/>
  <c r="H1180" i="14"/>
  <c r="H1179" i="14"/>
  <c r="H1178" i="14"/>
  <c r="H1177" i="14"/>
  <c r="H1176" i="14"/>
  <c r="H1175" i="14"/>
  <c r="H1174" i="14"/>
  <c r="H1173" i="14"/>
  <c r="H1172" i="14"/>
  <c r="H1171" i="14"/>
  <c r="H1170" i="14"/>
  <c r="H1169" i="14"/>
  <c r="H1168" i="14"/>
  <c r="H1167" i="14"/>
  <c r="H1166" i="14"/>
  <c r="H1165" i="14"/>
  <c r="H1164" i="14"/>
  <c r="H1163" i="14"/>
  <c r="H1162" i="14"/>
  <c r="H1161" i="14"/>
  <c r="H1160" i="14"/>
  <c r="H1159" i="14"/>
  <c r="H1158" i="14"/>
  <c r="H1157" i="14"/>
  <c r="H1156" i="14"/>
  <c r="H1155" i="14"/>
  <c r="H1154" i="14"/>
  <c r="H1153" i="14"/>
  <c r="H1152" i="14"/>
  <c r="H1151" i="14"/>
  <c r="H1150" i="14"/>
  <c r="H1149" i="14"/>
  <c r="H1148" i="14"/>
  <c r="H1147" i="14"/>
  <c r="H1146" i="14"/>
  <c r="H1145" i="14"/>
  <c r="H1144" i="14"/>
  <c r="H1143" i="14"/>
  <c r="H1142" i="14"/>
  <c r="H1141" i="14"/>
  <c r="H1140" i="14"/>
  <c r="H1139" i="14"/>
  <c r="H1138" i="14"/>
  <c r="H1137" i="14"/>
  <c r="H1136" i="14"/>
  <c r="H1135" i="14"/>
  <c r="H1134" i="14"/>
  <c r="H1133" i="14"/>
  <c r="H1132" i="14"/>
  <c r="H1131" i="14"/>
  <c r="H1130" i="14"/>
  <c r="H1129" i="14"/>
  <c r="H1128" i="14"/>
  <c r="H1127" i="14"/>
  <c r="H1126" i="14"/>
  <c r="H1125" i="14"/>
  <c r="H1124" i="14"/>
  <c r="H1123" i="14"/>
  <c r="H1122" i="14"/>
  <c r="H1121" i="14"/>
  <c r="H1120" i="14"/>
  <c r="H1119" i="14"/>
  <c r="H1118" i="14"/>
  <c r="H1117" i="14"/>
  <c r="H1116" i="14"/>
  <c r="H1115" i="14"/>
  <c r="H1114" i="14"/>
  <c r="H1113" i="14"/>
  <c r="H1112" i="14"/>
  <c r="H1111" i="14"/>
  <c r="H1110" i="14"/>
  <c r="H1109" i="14"/>
  <c r="H1108" i="14"/>
  <c r="H1107" i="14"/>
  <c r="H1106" i="14"/>
  <c r="H1105" i="14"/>
  <c r="H1104" i="14"/>
  <c r="H1103" i="14"/>
  <c r="H1102" i="14"/>
  <c r="H1101" i="14"/>
  <c r="H1100" i="14"/>
  <c r="H1099" i="14"/>
  <c r="H1098" i="14"/>
  <c r="H1097" i="14"/>
  <c r="H1096" i="14"/>
  <c r="H1095" i="14"/>
  <c r="H1094" i="14"/>
  <c r="H1093" i="14"/>
  <c r="H1092" i="14"/>
  <c r="H1091" i="14"/>
  <c r="H1090" i="14"/>
  <c r="H1089" i="14"/>
  <c r="H1088" i="14"/>
  <c r="H1087" i="14"/>
  <c r="H1086" i="14"/>
  <c r="H1085" i="14"/>
  <c r="H1084" i="14"/>
  <c r="H1083" i="14"/>
  <c r="H1082" i="14"/>
  <c r="H1081" i="14"/>
  <c r="H1080" i="14"/>
  <c r="H1079" i="14"/>
  <c r="H1078" i="14"/>
  <c r="H1077" i="14"/>
  <c r="H1076" i="14"/>
  <c r="H1075" i="14"/>
  <c r="H1074" i="14"/>
  <c r="H1073" i="14"/>
  <c r="H1072" i="14"/>
  <c r="H1071" i="14"/>
  <c r="H1070" i="14"/>
  <c r="H1069" i="14"/>
  <c r="H1068" i="14"/>
  <c r="H1067" i="14"/>
  <c r="H1066" i="14"/>
  <c r="H1065" i="14"/>
  <c r="H1064" i="14"/>
  <c r="H1063" i="14"/>
  <c r="H1062" i="14"/>
  <c r="H1061" i="14"/>
  <c r="H1060" i="14"/>
  <c r="H1059" i="14"/>
  <c r="H1058" i="14"/>
  <c r="H1057" i="14"/>
  <c r="H1056" i="14"/>
  <c r="H1055" i="14"/>
  <c r="H1054" i="14"/>
  <c r="H1053" i="14"/>
  <c r="H1052" i="14"/>
  <c r="H1051" i="14"/>
  <c r="H1050" i="14"/>
  <c r="H1049" i="14"/>
  <c r="H1048" i="14"/>
  <c r="H1047" i="14"/>
  <c r="H1046" i="14"/>
  <c r="H1045" i="14"/>
  <c r="H1044" i="14"/>
  <c r="H1043" i="14"/>
  <c r="H1042" i="14"/>
  <c r="H1041" i="14"/>
  <c r="H1040" i="14"/>
  <c r="H1039" i="14"/>
  <c r="H1038" i="14"/>
  <c r="H1037" i="14"/>
  <c r="H1036" i="14"/>
  <c r="H1035" i="14"/>
  <c r="H1034" i="14"/>
  <c r="H1033" i="14"/>
  <c r="H1032" i="14"/>
  <c r="H1031" i="14"/>
  <c r="H1030" i="14"/>
  <c r="H1029" i="14"/>
  <c r="H1028" i="14"/>
  <c r="H1027" i="14"/>
  <c r="H1026" i="14"/>
  <c r="H1025" i="14"/>
  <c r="H1024" i="14"/>
  <c r="H1023" i="14"/>
  <c r="H1022" i="14"/>
  <c r="H1021" i="14"/>
  <c r="H1020" i="14"/>
  <c r="H1019" i="14"/>
  <c r="H1018" i="14"/>
  <c r="H1017" i="14"/>
  <c r="H1016" i="14"/>
  <c r="H1015" i="14"/>
  <c r="H1014" i="14"/>
  <c r="H1013" i="14"/>
  <c r="H1012" i="14"/>
  <c r="H1011" i="14"/>
  <c r="H1010" i="14"/>
  <c r="H1009" i="14"/>
  <c r="H1008" i="14"/>
  <c r="H1007" i="14"/>
  <c r="H1006" i="14"/>
  <c r="H1005" i="14"/>
  <c r="H1004" i="14"/>
  <c r="H1003" i="14"/>
  <c r="H1002" i="14"/>
  <c r="H1001" i="14"/>
  <c r="H1000" i="14"/>
  <c r="H999" i="14"/>
  <c r="H998" i="14"/>
  <c r="H997" i="14"/>
  <c r="H996" i="14"/>
  <c r="H995" i="14"/>
  <c r="H994" i="14"/>
  <c r="H993" i="14"/>
  <c r="H992" i="14"/>
  <c r="H991" i="14"/>
  <c r="H990" i="14"/>
  <c r="H989" i="14"/>
  <c r="H988" i="14"/>
  <c r="H987" i="14"/>
  <c r="H986" i="14"/>
  <c r="H985" i="14"/>
  <c r="H984" i="14"/>
  <c r="H983" i="14"/>
  <c r="H982" i="14"/>
  <c r="H981" i="14"/>
  <c r="H980" i="14"/>
  <c r="H979" i="14"/>
  <c r="H978" i="14"/>
  <c r="H977" i="14"/>
  <c r="H976" i="14"/>
  <c r="H975" i="14"/>
  <c r="H974" i="14"/>
  <c r="H973" i="14"/>
  <c r="H972" i="14"/>
  <c r="H971" i="14"/>
  <c r="H970" i="14"/>
  <c r="H969" i="14"/>
  <c r="H968" i="14"/>
  <c r="H967" i="14"/>
  <c r="H966" i="14"/>
  <c r="H965" i="14"/>
  <c r="H964" i="14"/>
  <c r="H963" i="14"/>
  <c r="H962" i="14"/>
  <c r="H961" i="14"/>
  <c r="H960" i="14"/>
  <c r="H959" i="14"/>
  <c r="H958" i="14"/>
  <c r="H957" i="14"/>
  <c r="H956" i="14"/>
  <c r="H955" i="14"/>
  <c r="H954" i="14"/>
  <c r="H953" i="14"/>
  <c r="H952" i="14"/>
  <c r="H951" i="14"/>
  <c r="H950" i="14"/>
  <c r="H949" i="14"/>
  <c r="H948" i="14"/>
  <c r="H947" i="14"/>
  <c r="H946" i="14"/>
  <c r="H945" i="14"/>
  <c r="H944" i="14"/>
  <c r="H943" i="14"/>
  <c r="H942" i="14"/>
  <c r="H941" i="14"/>
  <c r="H940" i="14"/>
  <c r="H939" i="14"/>
  <c r="H938" i="14"/>
  <c r="H937" i="14"/>
  <c r="H936" i="14"/>
  <c r="H935" i="14"/>
  <c r="H934" i="14"/>
  <c r="H933" i="14"/>
  <c r="H932" i="14"/>
  <c r="H931" i="14"/>
  <c r="H930" i="14"/>
  <c r="H929" i="14"/>
  <c r="H928" i="14"/>
  <c r="H927" i="14"/>
  <c r="H926" i="14"/>
  <c r="H925" i="14"/>
  <c r="H924" i="14"/>
  <c r="H923" i="14"/>
  <c r="H922" i="14"/>
  <c r="H921" i="14"/>
  <c r="H920" i="14"/>
  <c r="H919" i="14"/>
  <c r="H918" i="14"/>
  <c r="H917" i="14"/>
  <c r="H916" i="14"/>
  <c r="H915" i="14"/>
  <c r="H914" i="14"/>
  <c r="H913" i="14"/>
  <c r="H912" i="14"/>
  <c r="H911" i="14"/>
  <c r="H910" i="14"/>
  <c r="H909" i="14"/>
  <c r="H908" i="14"/>
  <c r="H907" i="14"/>
  <c r="H906" i="14"/>
  <c r="H905" i="14"/>
  <c r="H904" i="14"/>
  <c r="H903" i="14"/>
  <c r="H902" i="14"/>
  <c r="H901" i="14"/>
  <c r="H900" i="14"/>
  <c r="H899" i="14"/>
  <c r="H898" i="14"/>
  <c r="H897" i="14"/>
  <c r="H896" i="14"/>
  <c r="H895" i="14"/>
  <c r="H894" i="14"/>
  <c r="H893" i="14"/>
  <c r="H892" i="14"/>
  <c r="H891" i="14"/>
  <c r="H890" i="14"/>
  <c r="H889" i="14"/>
  <c r="H888" i="14"/>
  <c r="H887" i="14"/>
  <c r="H886" i="14"/>
  <c r="H885" i="14"/>
  <c r="H884" i="14"/>
  <c r="H883" i="14"/>
  <c r="H882" i="14"/>
  <c r="H881" i="14"/>
  <c r="H880" i="14"/>
  <c r="H879" i="14"/>
  <c r="H878" i="14"/>
  <c r="H877" i="14"/>
  <c r="H876" i="14"/>
  <c r="H875" i="14"/>
  <c r="H874" i="14"/>
  <c r="H873" i="14"/>
  <c r="H872" i="14"/>
  <c r="H871" i="14"/>
  <c r="H870" i="14"/>
  <c r="H869" i="14"/>
  <c r="H868" i="14"/>
  <c r="H867" i="14"/>
  <c r="H866" i="14"/>
  <c r="H865" i="14"/>
  <c r="H864" i="14"/>
  <c r="H863" i="14"/>
  <c r="H862" i="14"/>
  <c r="H861" i="14"/>
  <c r="H860" i="14"/>
  <c r="H859" i="14"/>
  <c r="H858" i="14"/>
  <c r="H857" i="14"/>
  <c r="H856" i="14"/>
  <c r="H855" i="14"/>
  <c r="H854" i="14"/>
  <c r="H853" i="14"/>
  <c r="H852" i="14"/>
  <c r="H851" i="14"/>
  <c r="H850" i="14"/>
  <c r="H849" i="14"/>
  <c r="H848" i="14"/>
  <c r="H847" i="14"/>
  <c r="H846" i="14"/>
  <c r="H845" i="14"/>
  <c r="H844" i="14"/>
  <c r="H843" i="14"/>
  <c r="H842" i="14"/>
  <c r="H841" i="14"/>
  <c r="H840" i="14"/>
  <c r="H839" i="14"/>
  <c r="H838" i="14"/>
  <c r="H837" i="14"/>
  <c r="H836" i="14"/>
  <c r="H835" i="14"/>
  <c r="H834" i="14"/>
  <c r="H833" i="14"/>
  <c r="H832" i="14"/>
  <c r="H831" i="14"/>
  <c r="H830" i="14"/>
  <c r="H829" i="14"/>
  <c r="H828" i="14"/>
  <c r="H827" i="14"/>
  <c r="H826" i="14"/>
  <c r="H825" i="14"/>
  <c r="H824" i="14"/>
  <c r="H823" i="14"/>
  <c r="H822" i="14"/>
  <c r="H821" i="14"/>
  <c r="H820" i="14"/>
  <c r="H819" i="14"/>
  <c r="H818" i="14"/>
  <c r="H817" i="14"/>
  <c r="H816" i="14"/>
  <c r="H815" i="14"/>
  <c r="H814" i="14"/>
  <c r="H813" i="14"/>
  <c r="H812" i="14"/>
  <c r="H811" i="14"/>
  <c r="H810" i="14"/>
  <c r="H809" i="14"/>
  <c r="H808" i="14"/>
  <c r="H807" i="14"/>
  <c r="H806" i="14"/>
  <c r="H805" i="14"/>
  <c r="H804" i="14"/>
  <c r="H803" i="14"/>
  <c r="H802" i="14"/>
  <c r="H801" i="14"/>
  <c r="H800" i="14"/>
  <c r="H799" i="14"/>
  <c r="H798" i="14"/>
  <c r="H797" i="14"/>
  <c r="H796" i="14"/>
  <c r="H795" i="14"/>
  <c r="H794" i="14"/>
  <c r="H793" i="14"/>
  <c r="H792" i="14"/>
  <c r="H791" i="14"/>
  <c r="H790" i="14"/>
  <c r="H789" i="14"/>
  <c r="H788" i="14"/>
  <c r="H787" i="14"/>
  <c r="H786" i="14"/>
  <c r="H785" i="14"/>
  <c r="H784" i="14"/>
  <c r="H783" i="14"/>
  <c r="H782" i="14"/>
  <c r="H781" i="14"/>
  <c r="H780" i="14"/>
  <c r="H779" i="14"/>
  <c r="H778" i="14"/>
  <c r="H777" i="14"/>
  <c r="H776" i="14"/>
  <c r="H775" i="14"/>
  <c r="H774" i="14"/>
  <c r="H773" i="14"/>
  <c r="H772" i="14"/>
  <c r="H771" i="14"/>
  <c r="H770" i="14"/>
  <c r="H769" i="14"/>
  <c r="H768" i="14"/>
  <c r="H767" i="14"/>
  <c r="H766" i="14"/>
  <c r="H765" i="14"/>
  <c r="H764" i="14"/>
  <c r="H763" i="14"/>
  <c r="H762" i="14"/>
  <c r="H761" i="14"/>
  <c r="H760" i="14"/>
  <c r="H759" i="14"/>
  <c r="H758" i="14"/>
  <c r="H757" i="14"/>
  <c r="H756" i="14"/>
  <c r="H755" i="14"/>
  <c r="H754" i="14"/>
  <c r="H753" i="14"/>
  <c r="H752" i="14"/>
  <c r="H751" i="14"/>
  <c r="H750" i="14"/>
  <c r="H749" i="14"/>
  <c r="H748" i="14"/>
  <c r="H747" i="14"/>
  <c r="H746" i="14"/>
  <c r="H745" i="14"/>
  <c r="H744" i="14"/>
  <c r="H743" i="14"/>
  <c r="H742" i="14"/>
  <c r="H741" i="14"/>
  <c r="H740" i="14"/>
  <c r="H739" i="14"/>
  <c r="H738" i="14"/>
  <c r="H737" i="14"/>
  <c r="H736" i="14"/>
  <c r="H735" i="14"/>
  <c r="H734" i="14"/>
  <c r="H733" i="14"/>
  <c r="H732" i="14"/>
  <c r="H731" i="14"/>
  <c r="H730" i="14"/>
  <c r="H729" i="14"/>
  <c r="H728" i="14"/>
  <c r="H727" i="14"/>
  <c r="H726" i="14"/>
  <c r="H725" i="14"/>
  <c r="H724" i="14"/>
  <c r="H723" i="14"/>
  <c r="H722" i="14"/>
  <c r="H721" i="14"/>
  <c r="H720" i="14"/>
  <c r="H719" i="14"/>
  <c r="H718" i="14"/>
  <c r="H717" i="14"/>
  <c r="H716" i="14"/>
  <c r="H715" i="14"/>
  <c r="H714" i="14"/>
  <c r="H713" i="14"/>
  <c r="H712" i="14"/>
  <c r="H711" i="14"/>
  <c r="H710" i="14"/>
  <c r="H709" i="14"/>
  <c r="H708" i="14"/>
  <c r="H707" i="14"/>
  <c r="H706" i="14"/>
  <c r="H705" i="14"/>
  <c r="H704" i="14"/>
  <c r="H703" i="14"/>
  <c r="H702" i="14"/>
  <c r="H701" i="14"/>
  <c r="H700" i="14"/>
  <c r="H699" i="14"/>
  <c r="H698" i="14"/>
  <c r="H697" i="14"/>
  <c r="H696" i="14"/>
  <c r="H695" i="14"/>
  <c r="H694" i="14"/>
  <c r="H693" i="14"/>
  <c r="H692" i="14"/>
  <c r="H691" i="14"/>
  <c r="H690" i="14"/>
  <c r="H689" i="14"/>
  <c r="H688" i="14"/>
  <c r="H687" i="14"/>
  <c r="H686" i="14"/>
  <c r="H685" i="14"/>
  <c r="H684" i="14"/>
  <c r="H683" i="14"/>
  <c r="H682" i="14"/>
  <c r="H681" i="14"/>
  <c r="H680" i="14"/>
  <c r="H679" i="14"/>
  <c r="H678" i="14"/>
  <c r="H677" i="14"/>
  <c r="H676" i="14"/>
  <c r="H675" i="14"/>
  <c r="H674" i="14"/>
  <c r="H673" i="14"/>
  <c r="H672" i="14"/>
  <c r="H671" i="14"/>
  <c r="H670" i="14"/>
  <c r="H669" i="14"/>
  <c r="H668" i="14"/>
  <c r="H667" i="14"/>
  <c r="H666" i="14"/>
  <c r="H665" i="14"/>
  <c r="H664" i="14"/>
  <c r="H663" i="14"/>
  <c r="H662" i="14"/>
  <c r="H661" i="14"/>
  <c r="H660" i="14"/>
  <c r="H659" i="14"/>
  <c r="H658" i="14"/>
  <c r="H657" i="14"/>
  <c r="H656" i="14"/>
  <c r="H655" i="14"/>
  <c r="H654" i="14"/>
  <c r="H653" i="14"/>
  <c r="H652" i="14"/>
  <c r="H651" i="14"/>
  <c r="H650" i="14"/>
  <c r="H649" i="14"/>
  <c r="H648" i="14"/>
  <c r="H647" i="14"/>
  <c r="H646" i="14"/>
  <c r="H645" i="14"/>
  <c r="H644" i="14"/>
  <c r="H643" i="14"/>
  <c r="H642" i="14"/>
  <c r="H641" i="14"/>
  <c r="H640" i="14"/>
  <c r="H639" i="14"/>
  <c r="H638" i="14"/>
  <c r="H637" i="14"/>
  <c r="H636" i="14"/>
  <c r="H635" i="14"/>
  <c r="H634" i="14"/>
  <c r="H633" i="14"/>
  <c r="H632" i="14"/>
  <c r="H631" i="14"/>
  <c r="H630" i="14"/>
  <c r="H629" i="14"/>
  <c r="H628" i="14"/>
  <c r="H627" i="14"/>
  <c r="H626" i="14"/>
  <c r="H625" i="14"/>
  <c r="H624" i="14"/>
  <c r="H623" i="14"/>
  <c r="H622" i="14"/>
  <c r="H621" i="14"/>
  <c r="H620" i="14"/>
  <c r="H619" i="14"/>
  <c r="H618" i="14"/>
  <c r="H617" i="14"/>
  <c r="H616" i="14"/>
  <c r="H615" i="14"/>
  <c r="H614" i="14"/>
  <c r="H613" i="14"/>
  <c r="H612" i="14"/>
  <c r="H611" i="14"/>
  <c r="H610" i="14"/>
  <c r="H609" i="14"/>
  <c r="H608" i="14"/>
  <c r="H607" i="14"/>
  <c r="H606" i="14"/>
  <c r="H605" i="14"/>
  <c r="H604" i="14"/>
  <c r="H603" i="14"/>
  <c r="H602" i="14"/>
  <c r="H601" i="14"/>
  <c r="H600" i="14"/>
  <c r="H599" i="14"/>
  <c r="H598" i="14"/>
  <c r="H597" i="14"/>
  <c r="H596" i="14"/>
  <c r="H595" i="14"/>
  <c r="H594" i="14"/>
  <c r="H593" i="14"/>
  <c r="H592" i="14"/>
  <c r="H591" i="14"/>
  <c r="H590" i="14"/>
  <c r="H589" i="14"/>
  <c r="H588" i="14"/>
  <c r="H587" i="14"/>
  <c r="H586" i="14"/>
  <c r="H585" i="14"/>
  <c r="H584" i="14"/>
  <c r="H583" i="14"/>
  <c r="H582" i="14"/>
  <c r="H581" i="14"/>
  <c r="H580" i="14"/>
  <c r="H579" i="14"/>
  <c r="H578" i="14"/>
  <c r="H577" i="14"/>
  <c r="H576" i="14"/>
  <c r="H575" i="14"/>
  <c r="H574" i="14"/>
  <c r="H573" i="14"/>
  <c r="H572" i="14"/>
  <c r="H571" i="14"/>
  <c r="H570" i="14"/>
  <c r="H569" i="14"/>
  <c r="H568" i="14"/>
  <c r="H567" i="14"/>
  <c r="H566" i="14"/>
  <c r="H565" i="14"/>
  <c r="H564" i="14"/>
  <c r="H563" i="14"/>
  <c r="H562" i="14"/>
  <c r="H561" i="14"/>
  <c r="H560" i="14"/>
  <c r="H559" i="14"/>
  <c r="H558" i="14"/>
  <c r="H557" i="14"/>
  <c r="H556" i="14"/>
  <c r="H555" i="14"/>
  <c r="H554" i="14"/>
  <c r="H553" i="14"/>
  <c r="H552" i="14"/>
  <c r="H551" i="14"/>
  <c r="H550" i="14"/>
  <c r="H549" i="14"/>
  <c r="H548" i="14"/>
  <c r="H547" i="14"/>
  <c r="H546" i="14"/>
  <c r="H545" i="14"/>
  <c r="H544" i="14"/>
  <c r="H543" i="14"/>
  <c r="H542" i="14"/>
  <c r="H541" i="14"/>
  <c r="H540" i="14"/>
  <c r="H539" i="14"/>
  <c r="H538" i="14"/>
  <c r="H537" i="14"/>
  <c r="H536" i="14"/>
  <c r="H535" i="14"/>
  <c r="H534" i="14"/>
  <c r="H533" i="14"/>
  <c r="H532" i="14"/>
  <c r="H531" i="14"/>
  <c r="H530" i="14"/>
  <c r="H529" i="14"/>
  <c r="H528" i="14"/>
  <c r="H527" i="14"/>
  <c r="H526" i="14"/>
  <c r="H525" i="14"/>
  <c r="H524" i="14"/>
  <c r="H523" i="14"/>
  <c r="H522" i="14"/>
  <c r="H521" i="14"/>
  <c r="H520" i="14"/>
  <c r="H519" i="14"/>
  <c r="H518" i="14"/>
  <c r="H517" i="14"/>
  <c r="H516" i="14"/>
  <c r="H515" i="14"/>
  <c r="H514" i="14"/>
  <c r="H513" i="14"/>
  <c r="H512" i="14"/>
  <c r="H511" i="14"/>
  <c r="H510" i="14"/>
  <c r="H509" i="14"/>
  <c r="H508" i="14"/>
  <c r="H507" i="14"/>
  <c r="H506" i="14"/>
  <c r="H505" i="14"/>
  <c r="H504" i="14"/>
  <c r="H503" i="14"/>
  <c r="H502" i="14"/>
  <c r="H501" i="14"/>
  <c r="H500" i="14"/>
  <c r="H499" i="14"/>
  <c r="H498" i="14"/>
  <c r="H497" i="14"/>
  <c r="H496" i="14"/>
  <c r="H495" i="14"/>
  <c r="H494" i="14"/>
  <c r="H493" i="14"/>
  <c r="H492" i="14"/>
  <c r="H491" i="14"/>
  <c r="H490" i="14"/>
  <c r="H489" i="14"/>
  <c r="H488" i="14"/>
  <c r="H487" i="14"/>
  <c r="H486" i="14"/>
  <c r="H485" i="14"/>
  <c r="H484" i="14"/>
  <c r="H483" i="14"/>
  <c r="H482" i="14"/>
  <c r="H481" i="14"/>
  <c r="H480" i="14"/>
  <c r="H479" i="14"/>
  <c r="H478" i="14"/>
  <c r="H477" i="14"/>
  <c r="H476" i="14"/>
  <c r="H475" i="14"/>
  <c r="H474" i="14"/>
  <c r="H473" i="14"/>
  <c r="H472" i="14"/>
  <c r="H471" i="14"/>
  <c r="H470" i="14"/>
  <c r="H469" i="14"/>
  <c r="H468" i="14"/>
  <c r="H467" i="14"/>
  <c r="H466" i="14"/>
  <c r="H465" i="14"/>
  <c r="H464" i="14"/>
  <c r="H463" i="14"/>
  <c r="H462" i="14"/>
  <c r="H461" i="14"/>
  <c r="H460" i="14"/>
  <c r="H459" i="14"/>
  <c r="H458" i="14"/>
  <c r="H457" i="14"/>
  <c r="H456" i="14"/>
  <c r="H455" i="14"/>
  <c r="H454" i="14"/>
  <c r="H453" i="14"/>
  <c r="H452" i="14"/>
  <c r="H451" i="14"/>
  <c r="H450" i="14"/>
  <c r="H449" i="14"/>
  <c r="H448" i="14"/>
  <c r="H447" i="14"/>
  <c r="H446" i="14"/>
  <c r="H445" i="14"/>
  <c r="H444" i="14"/>
  <c r="H443" i="14"/>
  <c r="H442" i="14"/>
  <c r="H441" i="14"/>
  <c r="H440" i="14"/>
  <c r="H439" i="14"/>
  <c r="H438" i="14"/>
  <c r="H437" i="14"/>
  <c r="H436" i="14"/>
  <c r="H435" i="14"/>
  <c r="H434" i="14"/>
  <c r="H433" i="14"/>
  <c r="H432" i="14"/>
  <c r="H431" i="14"/>
  <c r="H430" i="14"/>
  <c r="H429" i="14"/>
  <c r="H428" i="14"/>
  <c r="H427" i="14"/>
  <c r="H426" i="14"/>
  <c r="H425" i="14"/>
  <c r="H424" i="14"/>
  <c r="H423" i="14"/>
  <c r="H422" i="14"/>
  <c r="H421" i="14"/>
  <c r="H420" i="14"/>
  <c r="H419" i="14"/>
  <c r="H418" i="14"/>
  <c r="H417" i="14"/>
  <c r="H416" i="14"/>
  <c r="H415" i="14"/>
  <c r="H414" i="14"/>
  <c r="H413" i="14"/>
  <c r="H412" i="14"/>
  <c r="H411" i="14"/>
  <c r="H410" i="14"/>
  <c r="H409" i="14"/>
  <c r="H408" i="14"/>
  <c r="H407" i="14"/>
  <c r="H406" i="14"/>
  <c r="H405" i="14"/>
  <c r="H404" i="14"/>
  <c r="H403" i="14"/>
  <c r="H402" i="14"/>
  <c r="H401" i="14"/>
  <c r="H400" i="14"/>
  <c r="H399" i="14"/>
  <c r="H398" i="14"/>
  <c r="H397" i="14"/>
  <c r="H396" i="14"/>
  <c r="H395" i="14"/>
  <c r="H394" i="14"/>
  <c r="H393" i="14"/>
  <c r="H392" i="14"/>
  <c r="H391" i="14"/>
  <c r="H390" i="14"/>
  <c r="H389" i="14"/>
  <c r="H388" i="14"/>
  <c r="H387" i="14"/>
  <c r="H386" i="14"/>
  <c r="H385" i="14"/>
  <c r="H384" i="14"/>
  <c r="H383" i="14"/>
  <c r="H382" i="14"/>
  <c r="H381" i="14"/>
  <c r="H380" i="14"/>
  <c r="H379" i="14"/>
  <c r="H378" i="14"/>
  <c r="H377" i="14"/>
  <c r="H376" i="14"/>
  <c r="H375" i="14"/>
  <c r="H374" i="14"/>
  <c r="H373" i="14"/>
  <c r="H372" i="14"/>
  <c r="H371" i="14"/>
  <c r="H370" i="14"/>
  <c r="H369" i="14"/>
  <c r="H368" i="14"/>
  <c r="H367" i="14"/>
  <c r="H366" i="14"/>
  <c r="H365" i="14"/>
  <c r="H364" i="14"/>
  <c r="H363" i="14"/>
  <c r="H362" i="14"/>
  <c r="H361" i="14"/>
  <c r="H360" i="14"/>
  <c r="H359" i="14"/>
  <c r="H358" i="14"/>
  <c r="H357" i="14"/>
  <c r="H356" i="14"/>
  <c r="H355" i="14"/>
  <c r="H354" i="14"/>
  <c r="H353" i="14"/>
  <c r="H352" i="14"/>
  <c r="H351" i="14"/>
  <c r="H350" i="14"/>
  <c r="H349" i="14"/>
  <c r="H348" i="14"/>
  <c r="H347" i="14"/>
  <c r="H346" i="14"/>
  <c r="H345" i="14"/>
  <c r="H344" i="14"/>
  <c r="H343" i="14"/>
  <c r="H342" i="14"/>
  <c r="H341" i="14"/>
  <c r="H340" i="14"/>
  <c r="H339" i="14"/>
  <c r="H338" i="14"/>
  <c r="H337" i="14"/>
  <c r="H336" i="14"/>
  <c r="H335" i="14"/>
  <c r="H334" i="14"/>
  <c r="H333" i="14"/>
  <c r="H332" i="14"/>
  <c r="H331" i="14"/>
  <c r="H330" i="14"/>
  <c r="H329" i="14"/>
  <c r="H328" i="14"/>
  <c r="H327" i="14"/>
  <c r="H326" i="14"/>
  <c r="H325" i="14"/>
  <c r="H324" i="14"/>
  <c r="H323" i="14"/>
  <c r="H322" i="14"/>
  <c r="H321" i="14"/>
  <c r="H320" i="14"/>
  <c r="H319" i="14"/>
  <c r="H318" i="14"/>
  <c r="H317" i="14"/>
  <c r="H316" i="14"/>
  <c r="H315" i="14"/>
  <c r="H314" i="14"/>
  <c r="H313" i="14"/>
  <c r="H312" i="14"/>
  <c r="H311" i="14"/>
  <c r="H310" i="14"/>
  <c r="H309" i="14"/>
  <c r="H308" i="14"/>
  <c r="H307" i="14"/>
  <c r="H306" i="14"/>
  <c r="H305" i="14"/>
  <c r="H304" i="14"/>
  <c r="H303" i="14"/>
  <c r="H302" i="14"/>
  <c r="H301" i="14"/>
  <c r="H300" i="14"/>
  <c r="H299" i="14"/>
  <c r="H298" i="14"/>
  <c r="H297" i="14"/>
  <c r="H296" i="14"/>
  <c r="H295" i="14"/>
  <c r="H294" i="14"/>
  <c r="H293" i="14"/>
  <c r="H292" i="14"/>
  <c r="H291" i="14"/>
  <c r="H290" i="14"/>
  <c r="H289" i="14"/>
  <c r="H288" i="14"/>
  <c r="H287" i="14"/>
  <c r="H286" i="14"/>
  <c r="H285" i="14"/>
  <c r="H284" i="14"/>
  <c r="H283" i="14"/>
  <c r="H282" i="14"/>
  <c r="H281" i="14"/>
  <c r="H280" i="14"/>
  <c r="H279" i="14"/>
  <c r="H278" i="14"/>
  <c r="H277" i="14"/>
  <c r="H276" i="14"/>
  <c r="H275" i="14"/>
  <c r="H274" i="14"/>
  <c r="H273" i="14"/>
  <c r="H272" i="14"/>
  <c r="H271" i="14"/>
  <c r="H270" i="14"/>
  <c r="H269" i="14"/>
  <c r="H268" i="14"/>
  <c r="H267" i="14"/>
  <c r="H266" i="14"/>
  <c r="H265" i="14"/>
  <c r="H264" i="14"/>
  <c r="H263" i="14"/>
  <c r="H262" i="14"/>
  <c r="H261" i="14"/>
  <c r="H260" i="14"/>
  <c r="H259" i="14"/>
  <c r="H258" i="14"/>
  <c r="H257" i="14"/>
  <c r="H256" i="14"/>
  <c r="H255" i="14"/>
  <c r="H254" i="14"/>
  <c r="H253" i="14"/>
  <c r="H252" i="14"/>
  <c r="H251" i="14"/>
  <c r="H250" i="14"/>
  <c r="H249" i="14"/>
  <c r="H248" i="14"/>
  <c r="H247" i="14"/>
  <c r="H246" i="14"/>
  <c r="H245" i="14"/>
  <c r="H244" i="14"/>
  <c r="H243" i="14"/>
  <c r="H242" i="14"/>
  <c r="H241" i="14"/>
  <c r="H240" i="14"/>
  <c r="H239" i="14"/>
  <c r="H238" i="14"/>
  <c r="H237" i="14"/>
  <c r="H236" i="14"/>
  <c r="H235" i="14"/>
  <c r="H234" i="14"/>
  <c r="H233" i="14"/>
  <c r="H232" i="14"/>
  <c r="H231" i="14"/>
  <c r="H230" i="14"/>
  <c r="H229" i="14"/>
  <c r="H228" i="14"/>
  <c r="H227" i="14"/>
  <c r="H226" i="14"/>
  <c r="H225" i="14"/>
  <c r="H224" i="14"/>
  <c r="H223" i="14"/>
  <c r="H222" i="14"/>
  <c r="H221" i="14"/>
  <c r="H220" i="14"/>
  <c r="H219" i="14"/>
  <c r="H218" i="14"/>
  <c r="H217" i="14"/>
  <c r="H216" i="14"/>
  <c r="H215" i="14"/>
  <c r="H214" i="14"/>
  <c r="H213" i="14"/>
  <c r="H212" i="14"/>
  <c r="H211" i="14"/>
  <c r="H210" i="14"/>
  <c r="H209" i="14"/>
  <c r="H208" i="14"/>
  <c r="H207" i="14"/>
  <c r="H206" i="14"/>
  <c r="H205" i="14"/>
  <c r="H204" i="14"/>
  <c r="H203" i="14"/>
  <c r="H202" i="14"/>
  <c r="H201" i="14"/>
  <c r="H200" i="14"/>
  <c r="H199" i="14"/>
  <c r="H198" i="14"/>
  <c r="H197" i="14"/>
  <c r="H196" i="14"/>
  <c r="H195" i="14"/>
  <c r="H194" i="14"/>
  <c r="H193" i="14"/>
  <c r="H192" i="14"/>
  <c r="H191" i="14"/>
  <c r="H190" i="14"/>
  <c r="H189" i="14"/>
  <c r="H188" i="14"/>
  <c r="H187" i="14"/>
  <c r="H186" i="14"/>
  <c r="H185" i="14"/>
  <c r="H184" i="14"/>
  <c r="H183" i="14"/>
  <c r="H182" i="14"/>
  <c r="H181" i="14"/>
  <c r="H180" i="14"/>
  <c r="H179" i="14"/>
  <c r="H178" i="14"/>
  <c r="H177" i="14"/>
  <c r="H176" i="14"/>
  <c r="H175" i="14"/>
  <c r="H174" i="14"/>
  <c r="H173" i="14"/>
  <c r="H172" i="14"/>
  <c r="H171" i="14"/>
  <c r="H170" i="14"/>
  <c r="H169" i="14"/>
  <c r="H168" i="14"/>
  <c r="H167" i="14"/>
  <c r="H166" i="14"/>
  <c r="H165" i="14"/>
  <c r="H164" i="14"/>
  <c r="H163" i="14"/>
  <c r="H162" i="14"/>
  <c r="H161" i="14"/>
  <c r="H160" i="14"/>
  <c r="H159" i="14"/>
  <c r="H158" i="14"/>
  <c r="H157" i="14"/>
  <c r="H156" i="14"/>
  <c r="H155" i="14"/>
  <c r="H154" i="14"/>
  <c r="H153" i="14"/>
  <c r="H152" i="14"/>
  <c r="H151" i="14"/>
  <c r="H150" i="14"/>
  <c r="H149" i="14"/>
  <c r="H148" i="14"/>
  <c r="H147" i="14"/>
  <c r="H146" i="14"/>
  <c r="H145" i="14"/>
  <c r="H144" i="14"/>
  <c r="H143" i="14"/>
  <c r="H142" i="14"/>
  <c r="H141" i="14"/>
  <c r="H140" i="14"/>
  <c r="H139" i="14"/>
  <c r="H138" i="14"/>
  <c r="H137" i="14"/>
  <c r="H136" i="14"/>
  <c r="H135" i="14"/>
  <c r="H134" i="14"/>
  <c r="H133" i="14"/>
  <c r="H132" i="14"/>
  <c r="H131" i="14"/>
  <c r="H130" i="14"/>
  <c r="H129" i="14"/>
  <c r="H128" i="14"/>
  <c r="H127" i="14"/>
  <c r="H126" i="14"/>
  <c r="H125" i="14"/>
  <c r="H124" i="14"/>
  <c r="H123" i="14"/>
  <c r="H122" i="14"/>
  <c r="H121" i="14"/>
  <c r="H120" i="14"/>
  <c r="H119" i="14"/>
  <c r="H118" i="14"/>
  <c r="H117" i="14"/>
  <c r="H116" i="14"/>
  <c r="H115" i="14"/>
  <c r="H114" i="14"/>
  <c r="H113" i="14"/>
  <c r="H112" i="14"/>
  <c r="H111" i="14"/>
  <c r="H110" i="14"/>
  <c r="H109" i="14"/>
  <c r="H108" i="14"/>
  <c r="H107" i="14"/>
  <c r="H106" i="14"/>
  <c r="H105" i="14"/>
  <c r="H104" i="14"/>
  <c r="H103" i="14"/>
  <c r="H102" i="14"/>
  <c r="H101" i="14"/>
  <c r="H100" i="14"/>
  <c r="H99" i="14"/>
  <c r="H98" i="14"/>
  <c r="H97" i="14"/>
  <c r="H96" i="14"/>
  <c r="H95" i="14"/>
  <c r="H94" i="14"/>
  <c r="H93" i="14"/>
  <c r="H92" i="14"/>
  <c r="H91" i="14"/>
  <c r="H90" i="14"/>
  <c r="H89" i="14"/>
  <c r="H88" i="14"/>
  <c r="H87" i="14"/>
  <c r="H86" i="14"/>
  <c r="H85" i="14"/>
  <c r="H84" i="14"/>
  <c r="H83" i="14"/>
  <c r="H82" i="14"/>
  <c r="H81" i="14"/>
  <c r="H80" i="14"/>
  <c r="H79" i="14"/>
  <c r="H78" i="14"/>
  <c r="H77" i="14"/>
  <c r="H76" i="14"/>
  <c r="H75" i="14"/>
  <c r="H74" i="14"/>
  <c r="H73" i="14"/>
  <c r="H72" i="14"/>
  <c r="H71" i="14"/>
  <c r="H70" i="14"/>
  <c r="H69" i="14"/>
  <c r="H68" i="14"/>
  <c r="H67" i="14"/>
  <c r="H66" i="14"/>
  <c r="H65" i="14"/>
  <c r="H64" i="14"/>
  <c r="H63" i="14"/>
  <c r="H62" i="14"/>
  <c r="H61" i="14"/>
  <c r="H60" i="14"/>
  <c r="H59" i="14"/>
  <c r="H58" i="14"/>
  <c r="H57" i="14"/>
  <c r="H56" i="14"/>
  <c r="H55" i="14"/>
  <c r="H54" i="14"/>
  <c r="H53" i="14"/>
  <c r="H52" i="14"/>
  <c r="H51" i="14"/>
  <c r="H50" i="14"/>
  <c r="H49" i="14"/>
  <c r="H48" i="14"/>
  <c r="H47" i="14"/>
  <c r="H46" i="14"/>
  <c r="H45" i="14"/>
  <c r="H44" i="14"/>
  <c r="H43" i="14"/>
  <c r="H42" i="14"/>
  <c r="H41" i="14"/>
  <c r="H40" i="14"/>
  <c r="H39" i="14"/>
  <c r="H38" i="14"/>
  <c r="H37" i="14"/>
  <c r="H36" i="14"/>
  <c r="H35" i="14"/>
  <c r="H34" i="14"/>
  <c r="H33" i="14"/>
  <c r="H32" i="14"/>
  <c r="H31" i="14"/>
  <c r="H30" i="14"/>
  <c r="H29" i="14"/>
  <c r="H28" i="14"/>
  <c r="H27" i="14"/>
  <c r="H26" i="14"/>
  <c r="H25" i="14"/>
  <c r="H24" i="14"/>
  <c r="H23" i="14"/>
  <c r="H22" i="14"/>
  <c r="H21" i="14"/>
  <c r="H20" i="14"/>
  <c r="H19" i="14"/>
  <c r="H18" i="14"/>
  <c r="H17" i="14"/>
  <c r="H16" i="14"/>
  <c r="H15" i="14"/>
  <c r="H14" i="14"/>
  <c r="H13" i="14"/>
  <c r="H12" i="14"/>
  <c r="H11" i="14"/>
  <c r="H10" i="14"/>
  <c r="H9" i="14"/>
  <c r="H8" i="14"/>
  <c r="H7" i="14"/>
  <c r="H6" i="14"/>
  <c r="H5" i="14"/>
  <c r="H4" i="14"/>
  <c r="H3" i="14"/>
  <c r="H2" i="14"/>
  <c r="F6" i="68"/>
  <c r="F4" i="68"/>
  <c r="F2" i="68"/>
  <c r="U3" i="54" l="1"/>
  <c r="V3" i="54" s="1"/>
  <c r="W3" i="54" s="1"/>
  <c r="X3" i="54" s="1"/>
  <c r="U15" i="54"/>
  <c r="V15" i="54" s="1"/>
  <c r="W15" i="54" s="1"/>
  <c r="X15" i="54" s="1"/>
  <c r="Y15" i="54" s="1"/>
  <c r="Z15" i="54" s="1"/>
  <c r="AA15" i="54" s="1"/>
  <c r="AB15" i="54" s="1"/>
  <c r="AC15" i="54" s="1"/>
  <c r="AD15" i="54" s="1"/>
  <c r="AE15" i="54" s="1"/>
  <c r="AF15" i="54" s="1"/>
  <c r="AG15" i="54" s="1"/>
  <c r="AH15" i="54" s="1"/>
  <c r="AI15" i="54" s="1"/>
  <c r="AJ15" i="54" s="1"/>
  <c r="AK15" i="54" s="1"/>
  <c r="AL15" i="54" s="1"/>
  <c r="AM15" i="54" s="1"/>
  <c r="AN15" i="54" s="1"/>
  <c r="AO15" i="54" s="1"/>
  <c r="AP15" i="54" s="1"/>
  <c r="AQ15" i="54" s="1"/>
  <c r="AR15" i="54" s="1"/>
  <c r="AS15" i="54" s="1"/>
  <c r="AT15" i="54" s="1"/>
  <c r="AU15" i="54" s="1"/>
  <c r="AV15" i="54" s="1"/>
  <c r="AW15" i="54" s="1"/>
  <c r="AX15" i="54" s="1"/>
  <c r="AY15" i="54" s="1"/>
  <c r="AZ15" i="54" s="1"/>
  <c r="BA15" i="54" s="1"/>
  <c r="BB15" i="54" s="1"/>
  <c r="BC15" i="54" s="1"/>
  <c r="BD15" i="54" s="1"/>
  <c r="BE15" i="54" s="1"/>
  <c r="BF15" i="54" s="1"/>
  <c r="BG15" i="54" s="1"/>
  <c r="BH15" i="54" s="1"/>
  <c r="BI15" i="54" s="1"/>
  <c r="BJ15" i="54" s="1"/>
  <c r="BK15" i="54" s="1"/>
  <c r="BL15" i="54" s="1"/>
  <c r="BM15" i="54" s="1"/>
  <c r="BN15" i="54" s="1"/>
  <c r="BO15" i="54" s="1"/>
  <c r="BP15" i="54" s="1"/>
  <c r="BQ15" i="54" s="1"/>
  <c r="BR15" i="54" s="1"/>
  <c r="BS15" i="54" s="1"/>
  <c r="BT15" i="54" s="1"/>
  <c r="BU15" i="54" s="1"/>
  <c r="BV15" i="54" s="1"/>
  <c r="BW15" i="54" s="1"/>
  <c r="BX15" i="54" s="1"/>
  <c r="BY15" i="54" s="1"/>
  <c r="BZ15" i="54" s="1"/>
  <c r="CA15" i="54" s="1"/>
  <c r="CB15" i="54" s="1"/>
  <c r="CC15" i="54" s="1"/>
  <c r="CD15" i="54" s="1"/>
  <c r="CE15" i="54" s="1"/>
  <c r="CF15" i="54" s="1"/>
  <c r="CG15" i="54" s="1"/>
  <c r="CH15" i="54" s="1"/>
  <c r="CI15" i="54" s="1"/>
  <c r="CJ15" i="54" s="1"/>
  <c r="CK15" i="54" s="1"/>
  <c r="CL15" i="54" s="1"/>
  <c r="CM15" i="54" s="1"/>
  <c r="CN15" i="54" s="1"/>
  <c r="CO15" i="54" s="1"/>
  <c r="CP15" i="54" s="1"/>
  <c r="CQ15" i="54" s="1"/>
  <c r="CR15" i="54" s="1"/>
  <c r="CS15" i="54" s="1"/>
  <c r="CT15" i="54" s="1"/>
  <c r="CU15" i="54" s="1"/>
  <c r="CV15" i="54" s="1"/>
  <c r="CW15" i="54" s="1"/>
  <c r="CX15" i="54" s="1"/>
  <c r="CY15" i="54" s="1"/>
  <c r="CZ15" i="54" s="1"/>
  <c r="DA15" i="54" s="1"/>
  <c r="DB15" i="54" s="1"/>
  <c r="DC15" i="54" s="1"/>
  <c r="DD15" i="54" s="1"/>
  <c r="DE15" i="54" s="1"/>
  <c r="DF15" i="54" s="1"/>
  <c r="DG15" i="54" s="1"/>
  <c r="DH15" i="54" s="1"/>
  <c r="DI15" i="54" s="1"/>
  <c r="DJ15" i="54" s="1"/>
  <c r="DK15" i="54" s="1"/>
  <c r="DL15" i="54" s="1"/>
  <c r="DM15" i="54" s="1"/>
  <c r="DN15" i="54" s="1"/>
  <c r="DO15" i="54" s="1"/>
  <c r="DP15" i="54" s="1"/>
  <c r="DQ15" i="54" s="1"/>
  <c r="DR15" i="54" s="1"/>
  <c r="DS15" i="54" s="1"/>
  <c r="DT15" i="54" s="1"/>
  <c r="DU15" i="54" s="1"/>
  <c r="DV15" i="54" s="1"/>
  <c r="DW15" i="54" s="1"/>
  <c r="DX15" i="54" s="1"/>
  <c r="DY15" i="54" s="1"/>
  <c r="DZ15" i="54" s="1"/>
  <c r="EA15" i="54" s="1"/>
  <c r="EB15" i="54" s="1"/>
  <c r="EC15" i="54" s="1"/>
  <c r="ED15" i="54" s="1"/>
  <c r="EE15" i="54" s="1"/>
  <c r="EF15" i="54" s="1"/>
  <c r="EG15" i="54" s="1"/>
  <c r="EH15" i="54" s="1"/>
  <c r="EI15" i="54" s="1"/>
  <c r="EJ15" i="54" s="1"/>
  <c r="EK15" i="54" s="1"/>
  <c r="EL15" i="54" s="1"/>
  <c r="EM15" i="54" s="1"/>
  <c r="EN15" i="54" s="1"/>
  <c r="EO15" i="54" s="1"/>
  <c r="EP15" i="54" s="1"/>
  <c r="EQ15" i="54" s="1"/>
  <c r="ER15" i="54" s="1"/>
  <c r="ES15" i="54" s="1"/>
  <c r="ET15" i="54" s="1"/>
  <c r="EU15" i="54" s="1"/>
  <c r="EV15" i="54" s="1"/>
  <c r="EW15" i="54" s="1"/>
  <c r="EX15" i="54" s="1"/>
  <c r="EY15" i="54" s="1"/>
  <c r="EZ15" i="54" s="1"/>
  <c r="FA15" i="54" s="1"/>
  <c r="FB15" i="54" s="1"/>
  <c r="FC15" i="54" s="1"/>
  <c r="FD15" i="54" s="1"/>
  <c r="FE15" i="54" s="1"/>
  <c r="FF15" i="54" s="1"/>
  <c r="FG15" i="54" s="1"/>
  <c r="FH15" i="54" s="1"/>
  <c r="FI15" i="54" s="1"/>
  <c r="FJ15" i="54" s="1"/>
  <c r="FK15" i="54" s="1"/>
  <c r="FL15" i="54" s="1"/>
  <c r="FM15" i="54" s="1"/>
  <c r="FN15" i="54" s="1"/>
  <c r="FO15" i="54" s="1"/>
  <c r="FP15" i="54" s="1"/>
  <c r="FQ15" i="54" s="1"/>
  <c r="FR15" i="54" s="1"/>
  <c r="FS15" i="54" s="1"/>
  <c r="FT15" i="54" s="1"/>
  <c r="FU15" i="54" s="1"/>
  <c r="FV15" i="54" s="1"/>
  <c r="FW15" i="54" s="1"/>
  <c r="FX15" i="54" s="1"/>
  <c r="FY15" i="54" s="1"/>
  <c r="FZ15" i="54" s="1"/>
  <c r="GA15" i="54" s="1"/>
  <c r="GB15" i="54" s="1"/>
  <c r="GC15" i="54" s="1"/>
  <c r="GD15" i="54" s="1"/>
  <c r="GE15" i="54" s="1"/>
  <c r="GF15" i="54" s="1"/>
  <c r="GG15" i="54" s="1"/>
  <c r="GH15" i="54" s="1"/>
  <c r="GI15" i="54" s="1"/>
  <c r="GJ15" i="54" s="1"/>
  <c r="GK15" i="54" s="1"/>
  <c r="GL15" i="54" s="1"/>
  <c r="GM15" i="54" s="1"/>
  <c r="GN15" i="54" s="1"/>
  <c r="GO15" i="54" s="1"/>
  <c r="GP15" i="54" s="1"/>
  <c r="GQ15" i="54" s="1"/>
  <c r="AV2" i="12"/>
  <c r="AU2" i="12"/>
  <c r="M23" i="61"/>
  <c r="J17" i="62"/>
  <c r="J20" i="62" s="1"/>
  <c r="L23" i="61"/>
  <c r="K23" i="61"/>
  <c r="J23" i="61"/>
  <c r="I23" i="61"/>
  <c r="Y3" i="54" l="1"/>
  <c r="Z3" i="54" s="1"/>
  <c r="AA3" i="54" s="1"/>
  <c r="AB3" i="54" s="1"/>
  <c r="AC3" i="54" s="1"/>
  <c r="AD3" i="54" s="1"/>
  <c r="AE3" i="54" s="1"/>
  <c r="AF3" i="54" s="1"/>
  <c r="AG3" i="54" s="1"/>
  <c r="AH3" i="54" s="1"/>
  <c r="AI3" i="54" s="1"/>
  <c r="AJ3" i="54" s="1"/>
  <c r="AK3" i="54" s="1"/>
  <c r="AL3" i="54" s="1"/>
  <c r="AM3" i="54" s="1"/>
  <c r="AN3" i="54" s="1"/>
  <c r="AO3" i="54" s="1"/>
  <c r="AP3" i="54" s="1"/>
  <c r="AQ3" i="54" s="1"/>
  <c r="AR3" i="54" s="1"/>
  <c r="AS3" i="54" s="1"/>
  <c r="AT3" i="54" s="1"/>
  <c r="AU3" i="54" s="1"/>
  <c r="AV3" i="54" s="1"/>
  <c r="AW3" i="54" s="1"/>
  <c r="AX3" i="54" s="1"/>
  <c r="AY3" i="54" s="1"/>
  <c r="AZ3" i="54" s="1"/>
  <c r="BA3" i="54" s="1"/>
  <c r="BB3" i="54" s="1"/>
  <c r="BC3" i="54" s="1"/>
  <c r="BD3" i="54" s="1"/>
  <c r="BE3" i="54" s="1"/>
  <c r="BF3" i="54" s="1"/>
  <c r="BG3" i="54" s="1"/>
  <c r="BH3" i="54" s="1"/>
  <c r="BI3" i="54" s="1"/>
  <c r="BJ3" i="54" s="1"/>
  <c r="BK3" i="54" s="1"/>
  <c r="BL3" i="54" s="1"/>
  <c r="BM3" i="54" s="1"/>
  <c r="BN3" i="54" s="1"/>
  <c r="BO3" i="54" s="1"/>
  <c r="BP3" i="54" s="1"/>
  <c r="BQ3" i="54" s="1"/>
  <c r="BR3" i="54" s="1"/>
  <c r="BS3" i="54" s="1"/>
  <c r="BT3" i="54" s="1"/>
  <c r="BU3" i="54" s="1"/>
  <c r="BV3" i="54" s="1"/>
  <c r="BW3" i="54" s="1"/>
  <c r="BX3" i="54" s="1"/>
  <c r="BY3" i="54" s="1"/>
  <c r="BZ3" i="54" s="1"/>
  <c r="CA3" i="54" s="1"/>
  <c r="CB3" i="54" s="1"/>
  <c r="CC3" i="54" s="1"/>
  <c r="CD3" i="54" s="1"/>
  <c r="CE3" i="54" s="1"/>
  <c r="CF3" i="54" s="1"/>
  <c r="CG3" i="54" s="1"/>
  <c r="CH3" i="54" s="1"/>
  <c r="CI3" i="54" s="1"/>
  <c r="CJ3" i="54" s="1"/>
  <c r="CK3" i="54" s="1"/>
  <c r="CL3" i="54" s="1"/>
  <c r="CM3" i="54" s="1"/>
  <c r="CN3" i="54" s="1"/>
  <c r="CO3" i="54" s="1"/>
  <c r="CP3" i="54" s="1"/>
  <c r="CQ3" i="54" s="1"/>
  <c r="CR3" i="54" s="1"/>
  <c r="CS3" i="54" s="1"/>
  <c r="CT3" i="54" s="1"/>
  <c r="CU3" i="54" s="1"/>
  <c r="CV3" i="54" s="1"/>
  <c r="CW3" i="54" s="1"/>
  <c r="CX3" i="54" s="1"/>
  <c r="CY3" i="54" s="1"/>
  <c r="CZ3" i="54" s="1"/>
  <c r="DA3" i="54" s="1"/>
  <c r="DB3" i="54" s="1"/>
  <c r="DC3" i="54" s="1"/>
  <c r="DD3" i="54" s="1"/>
  <c r="DE3" i="54" s="1"/>
  <c r="DF3" i="54" s="1"/>
  <c r="DG3" i="54" s="1"/>
  <c r="DH3" i="54" s="1"/>
  <c r="DI3" i="54" s="1"/>
  <c r="DJ3" i="54" s="1"/>
  <c r="DK3" i="54" s="1"/>
  <c r="DL3" i="54" s="1"/>
  <c r="DM3" i="54" s="1"/>
  <c r="DN3" i="54" s="1"/>
  <c r="DO3" i="54" s="1"/>
  <c r="DP3" i="54" s="1"/>
  <c r="DQ3" i="54" s="1"/>
  <c r="DR3" i="54" s="1"/>
  <c r="DS3" i="54" s="1"/>
  <c r="DT3" i="54" s="1"/>
  <c r="DU3" i="54" s="1"/>
  <c r="DV3" i="54" s="1"/>
  <c r="DW3" i="54" s="1"/>
  <c r="DX3" i="54" s="1"/>
  <c r="DY3" i="54" s="1"/>
  <c r="DZ3" i="54" s="1"/>
  <c r="EA3" i="54" s="1"/>
  <c r="EB3" i="54" s="1"/>
  <c r="EC3" i="54" s="1"/>
  <c r="ED3" i="54" s="1"/>
  <c r="EE3" i="54" s="1"/>
  <c r="EF3" i="54" s="1"/>
  <c r="EG3" i="54" s="1"/>
  <c r="EH3" i="54" s="1"/>
  <c r="EI3" i="54" s="1"/>
  <c r="EJ3" i="54" s="1"/>
  <c r="EK3" i="54" s="1"/>
  <c r="EL3" i="54" s="1"/>
  <c r="EM3" i="54" s="1"/>
  <c r="EN3" i="54" s="1"/>
  <c r="EO3" i="54" s="1"/>
  <c r="EP3" i="54" s="1"/>
  <c r="EQ3" i="54" s="1"/>
  <c r="ER3" i="54" s="1"/>
  <c r="ES3" i="54" s="1"/>
  <c r="ET3" i="54" s="1"/>
  <c r="EU3" i="54" s="1"/>
  <c r="EV3" i="54" s="1"/>
  <c r="EW3" i="54" s="1"/>
  <c r="EX3" i="54" s="1"/>
  <c r="EY3" i="54" s="1"/>
  <c r="EZ3" i="54" s="1"/>
  <c r="FA3" i="54" s="1"/>
  <c r="FB3" i="54" s="1"/>
  <c r="FC3" i="54" s="1"/>
  <c r="FD3" i="54" s="1"/>
  <c r="FE3" i="54" s="1"/>
  <c r="FF3" i="54" s="1"/>
  <c r="FG3" i="54" s="1"/>
  <c r="FH3" i="54" s="1"/>
  <c r="FI3" i="54" s="1"/>
  <c r="FJ3" i="54" s="1"/>
  <c r="FK3" i="54" s="1"/>
  <c r="FL3" i="54" s="1"/>
  <c r="FM3" i="54" s="1"/>
  <c r="FN3" i="54" s="1"/>
  <c r="FO3" i="54" s="1"/>
  <c r="FP3" i="54" s="1"/>
  <c r="FQ3" i="54" s="1"/>
  <c r="FR3" i="54" s="1"/>
  <c r="FS3" i="54" s="1"/>
  <c r="FT3" i="54" s="1"/>
  <c r="FU3" i="54" s="1"/>
  <c r="FV3" i="54" s="1"/>
  <c r="FW3" i="54" s="1"/>
  <c r="FX3" i="54" s="1"/>
  <c r="FY3" i="54" s="1"/>
  <c r="FZ3" i="54" s="1"/>
  <c r="GA3" i="54" s="1"/>
  <c r="GB3" i="54" s="1"/>
  <c r="GC3" i="54" s="1"/>
  <c r="GD3" i="54" s="1"/>
  <c r="GE3" i="54" s="1"/>
  <c r="GF3" i="54" s="1"/>
  <c r="GG3" i="54" s="1"/>
  <c r="GH3" i="54" s="1"/>
  <c r="GI3" i="54" s="1"/>
  <c r="GJ3" i="54" s="1"/>
  <c r="GK3" i="54" s="1"/>
  <c r="GL3" i="54" s="1"/>
  <c r="GM3" i="54" s="1"/>
  <c r="GN3" i="54" s="1"/>
  <c r="GO3" i="54" s="1"/>
  <c r="GP3" i="54" s="1"/>
  <c r="GQ3" i="54" s="1"/>
  <c r="J18" i="62"/>
  <c r="D31" i="61" s="1"/>
  <c r="I11" i="61" s="1"/>
  <c r="J13" i="62"/>
  <c r="J14" i="62"/>
  <c r="D36" i="61" s="1"/>
  <c r="J9" i="61" s="1"/>
  <c r="J15" i="62"/>
  <c r="J19" i="62"/>
  <c r="D38" i="61" s="1"/>
  <c r="J16" i="62"/>
  <c r="J13" i="61" l="1"/>
  <c r="L9" i="61"/>
  <c r="L13" i="61" s="1"/>
  <c r="E29" i="61"/>
  <c r="E24" i="61"/>
  <c r="E18" i="61"/>
  <c r="E38" i="61"/>
  <c r="E20" i="61"/>
  <c r="E36" i="61"/>
  <c r="L35" i="61"/>
  <c r="H35" i="61"/>
  <c r="K35" i="61"/>
  <c r="J35" i="61"/>
  <c r="M35" i="61"/>
  <c r="I35" i="61"/>
  <c r="E22" i="61"/>
  <c r="B3" i="59" l="1"/>
  <c r="D6" i="48"/>
  <c r="E15" i="63"/>
  <c r="N55" i="54" s="1"/>
  <c r="E14" i="63"/>
  <c r="E13" i="63"/>
  <c r="N57" i="54" s="1"/>
  <c r="E12" i="63"/>
  <c r="N59" i="54" s="1"/>
  <c r="E11" i="63"/>
  <c r="N49" i="54" s="1"/>
  <c r="E10" i="63"/>
  <c r="N47" i="54" s="1"/>
  <c r="E9" i="63"/>
  <c r="N45" i="54" s="1"/>
  <c r="D15" i="63"/>
  <c r="I55" i="54" s="1"/>
  <c r="D14" i="63"/>
  <c r="J21" i="54" s="1"/>
  <c r="D13" i="63"/>
  <c r="I57" i="54" s="1"/>
  <c r="D12" i="63"/>
  <c r="I59" i="54" s="1"/>
  <c r="D11" i="63"/>
  <c r="I49" i="54" s="1"/>
  <c r="D10" i="63"/>
  <c r="I47" i="54" s="1"/>
  <c r="D9" i="63"/>
  <c r="I45" i="54" s="1"/>
  <c r="D8" i="63"/>
  <c r="I43" i="54" s="1"/>
  <c r="D7" i="63"/>
  <c r="I41" i="54" s="1"/>
  <c r="D6" i="63"/>
  <c r="I39" i="54" s="1"/>
  <c r="D5" i="63"/>
  <c r="I37" i="54" s="1"/>
  <c r="D4" i="63"/>
  <c r="I35" i="54" s="1"/>
  <c r="D3" i="63"/>
  <c r="I33" i="54" s="1"/>
  <c r="C15" i="63"/>
  <c r="D55" i="54" s="1"/>
  <c r="C14" i="63"/>
  <c r="E21" i="54" s="1"/>
  <c r="C13" i="63"/>
  <c r="D57" i="54" s="1"/>
  <c r="C12" i="63"/>
  <c r="D59" i="54" s="1"/>
  <c r="C11" i="63"/>
  <c r="D49" i="54" s="1"/>
  <c r="C10" i="63"/>
  <c r="D47" i="54" s="1"/>
  <c r="C9" i="63"/>
  <c r="D45" i="54" s="1"/>
  <c r="C8" i="63"/>
  <c r="D43" i="54" s="1"/>
  <c r="C7" i="63"/>
  <c r="D41" i="54" s="1"/>
  <c r="C6" i="63"/>
  <c r="D39" i="54" s="1"/>
  <c r="C5" i="63"/>
  <c r="D37" i="54" s="1"/>
  <c r="C4" i="63"/>
  <c r="D35" i="54" s="1"/>
  <c r="C3" i="63"/>
  <c r="D33" i="54" s="1"/>
  <c r="E8" i="63"/>
  <c r="N43" i="54" s="1"/>
  <c r="E7" i="63"/>
  <c r="N41" i="54" s="1"/>
  <c r="E6" i="63"/>
  <c r="N39" i="54" s="1"/>
  <c r="E5" i="63"/>
  <c r="N37" i="54" s="1"/>
  <c r="E4" i="63"/>
  <c r="N35" i="54" s="1"/>
  <c r="E3" i="63"/>
  <c r="N33" i="54" s="1"/>
  <c r="S43" i="54"/>
  <c r="T7" i="54" l="1"/>
  <c r="T9" i="54" s="1"/>
  <c r="W7" i="54"/>
  <c r="W9" i="54" s="1"/>
  <c r="V7" i="54"/>
  <c r="V9" i="54" s="1"/>
  <c r="U7" i="54"/>
  <c r="U9" i="54" s="1"/>
  <c r="W31" i="54"/>
  <c r="W33" i="54" s="1"/>
  <c r="U31" i="54"/>
  <c r="U33" i="54" s="1"/>
  <c r="X31" i="54"/>
  <c r="X33" i="54" s="1"/>
  <c r="V31" i="54"/>
  <c r="V33" i="54" s="1"/>
  <c r="Y31" i="54"/>
  <c r="T31" i="54"/>
  <c r="T33" i="54" s="1"/>
  <c r="X19" i="54"/>
  <c r="X21" i="54" s="1"/>
  <c r="T19" i="54"/>
  <c r="T21" i="54" s="1"/>
  <c r="U19" i="54"/>
  <c r="U21" i="54" s="1"/>
  <c r="W19" i="54"/>
  <c r="W21" i="54" s="1"/>
  <c r="V19" i="54"/>
  <c r="V21" i="54" s="1"/>
  <c r="Y19" i="54"/>
  <c r="O21" i="54"/>
  <c r="Y7" i="54"/>
  <c r="X7" i="54"/>
  <c r="X9" i="54" s="1"/>
  <c r="J41" i="54"/>
  <c r="J55" i="54"/>
  <c r="O33" i="54"/>
  <c r="J43" i="54"/>
  <c r="O45" i="54"/>
  <c r="J47" i="54"/>
  <c r="O49" i="54"/>
  <c r="O55" i="54"/>
  <c r="J33" i="54"/>
  <c r="J49" i="54"/>
  <c r="O59" i="54"/>
  <c r="O41" i="54"/>
  <c r="I25" i="54"/>
  <c r="J59" i="54"/>
  <c r="O57" i="54"/>
  <c r="O43" i="54"/>
  <c r="J37" i="54"/>
  <c r="J45" i="54"/>
  <c r="J57" i="54"/>
  <c r="O47" i="54"/>
  <c r="E59" i="54"/>
  <c r="N27" i="54"/>
  <c r="O37" i="54"/>
  <c r="N25" i="54"/>
  <c r="O35" i="54"/>
  <c r="J35" i="54"/>
  <c r="I23" i="54"/>
  <c r="Z19" i="54" l="1"/>
  <c r="AA19" i="54" s="1"/>
  <c r="AB19" i="54" s="1"/>
  <c r="AC19" i="54" s="1"/>
  <c r="AD19" i="54" s="1"/>
  <c r="AE19" i="54" s="1"/>
  <c r="AF19" i="54" s="1"/>
  <c r="AG19" i="54" s="1"/>
  <c r="AH19" i="54" s="1"/>
  <c r="AI19" i="54" s="1"/>
  <c r="AJ19" i="54" s="1"/>
  <c r="AK19" i="54" s="1"/>
  <c r="AL19" i="54" s="1"/>
  <c r="AM19" i="54" s="1"/>
  <c r="AN19" i="54" s="1"/>
  <c r="AO19" i="54" s="1"/>
  <c r="AP19" i="54" s="1"/>
  <c r="AQ19" i="54" s="1"/>
  <c r="AR19" i="54" s="1"/>
  <c r="AS19" i="54" s="1"/>
  <c r="AT19" i="54" s="1"/>
  <c r="AU19" i="54" s="1"/>
  <c r="AV19" i="54" s="1"/>
  <c r="AW19" i="54" s="1"/>
  <c r="AX19" i="54" s="1"/>
  <c r="AY19" i="54" s="1"/>
  <c r="AZ19" i="54" s="1"/>
  <c r="BA19" i="54" s="1"/>
  <c r="BB19" i="54" s="1"/>
  <c r="BC19" i="54" s="1"/>
  <c r="BD19" i="54" s="1"/>
  <c r="BE19" i="54" s="1"/>
  <c r="BF19" i="54" s="1"/>
  <c r="BG19" i="54" s="1"/>
  <c r="BH19" i="54" s="1"/>
  <c r="BI19" i="54" s="1"/>
  <c r="BJ19" i="54" s="1"/>
  <c r="BK19" i="54" s="1"/>
  <c r="BL19" i="54" s="1"/>
  <c r="BM19" i="54" s="1"/>
  <c r="BN19" i="54" s="1"/>
  <c r="BO19" i="54" s="1"/>
  <c r="BP19" i="54" s="1"/>
  <c r="BQ19" i="54" s="1"/>
  <c r="BR19" i="54" s="1"/>
  <c r="BS19" i="54" s="1"/>
  <c r="BT19" i="54" s="1"/>
  <c r="BU19" i="54" s="1"/>
  <c r="BV19" i="54" s="1"/>
  <c r="BW19" i="54" s="1"/>
  <c r="BX19" i="54" s="1"/>
  <c r="BY19" i="54" s="1"/>
  <c r="BZ19" i="54" s="1"/>
  <c r="CA19" i="54" s="1"/>
  <c r="CB19" i="54" s="1"/>
  <c r="CC19" i="54" s="1"/>
  <c r="CD19" i="54" s="1"/>
  <c r="CE19" i="54" s="1"/>
  <c r="CF19" i="54" s="1"/>
  <c r="CG19" i="54" s="1"/>
  <c r="CH19" i="54" s="1"/>
  <c r="CI19" i="54" s="1"/>
  <c r="CJ19" i="54" s="1"/>
  <c r="CK19" i="54" s="1"/>
  <c r="CL19" i="54" s="1"/>
  <c r="CM19" i="54" s="1"/>
  <c r="CN19" i="54" s="1"/>
  <c r="CO19" i="54" s="1"/>
  <c r="CP19" i="54" s="1"/>
  <c r="CQ19" i="54" s="1"/>
  <c r="CR19" i="54" s="1"/>
  <c r="CS19" i="54" s="1"/>
  <c r="CT19" i="54" s="1"/>
  <c r="CU19" i="54" s="1"/>
  <c r="CV19" i="54" s="1"/>
  <c r="CW19" i="54" s="1"/>
  <c r="CX19" i="54" s="1"/>
  <c r="CY19" i="54" s="1"/>
  <c r="CZ19" i="54" s="1"/>
  <c r="DA19" i="54" s="1"/>
  <c r="DB19" i="54" s="1"/>
  <c r="DC19" i="54" s="1"/>
  <c r="DD19" i="54" s="1"/>
  <c r="DE19" i="54" s="1"/>
  <c r="DF19" i="54" s="1"/>
  <c r="DG19" i="54" s="1"/>
  <c r="DH19" i="54" s="1"/>
  <c r="DI19" i="54" s="1"/>
  <c r="DJ19" i="54" s="1"/>
  <c r="DK19" i="54" s="1"/>
  <c r="DL19" i="54" s="1"/>
  <c r="DM19" i="54" s="1"/>
  <c r="DN19" i="54" s="1"/>
  <c r="DO19" i="54" s="1"/>
  <c r="DP19" i="54" s="1"/>
  <c r="DQ19" i="54" s="1"/>
  <c r="DR19" i="54" s="1"/>
  <c r="DS19" i="54" s="1"/>
  <c r="DT19" i="54" s="1"/>
  <c r="DU19" i="54" s="1"/>
  <c r="DV19" i="54" s="1"/>
  <c r="DW19" i="54" s="1"/>
  <c r="DX19" i="54" s="1"/>
  <c r="DY19" i="54" s="1"/>
  <c r="DZ19" i="54" s="1"/>
  <c r="EA19" i="54" s="1"/>
  <c r="EB19" i="54" s="1"/>
  <c r="EC19" i="54" s="1"/>
  <c r="ED19" i="54" s="1"/>
  <c r="EE19" i="54" s="1"/>
  <c r="EF19" i="54" s="1"/>
  <c r="EG19" i="54" s="1"/>
  <c r="EH19" i="54" s="1"/>
  <c r="EI19" i="54" s="1"/>
  <c r="EJ19" i="54" s="1"/>
  <c r="EK19" i="54" s="1"/>
  <c r="EL19" i="54" s="1"/>
  <c r="EM19" i="54" s="1"/>
  <c r="EN19" i="54" s="1"/>
  <c r="EO19" i="54" s="1"/>
  <c r="EP19" i="54" s="1"/>
  <c r="EQ19" i="54" s="1"/>
  <c r="ER19" i="54" s="1"/>
  <c r="ES19" i="54" s="1"/>
  <c r="ET19" i="54" s="1"/>
  <c r="EU19" i="54" s="1"/>
  <c r="EV19" i="54" s="1"/>
  <c r="EW19" i="54" s="1"/>
  <c r="EX19" i="54" s="1"/>
  <c r="EY19" i="54" s="1"/>
  <c r="EZ19" i="54" s="1"/>
  <c r="FA19" i="54" s="1"/>
  <c r="FB19" i="54" s="1"/>
  <c r="FC19" i="54" s="1"/>
  <c r="FD19" i="54" s="1"/>
  <c r="FE19" i="54" s="1"/>
  <c r="FF19" i="54" s="1"/>
  <c r="FG19" i="54" s="1"/>
  <c r="FH19" i="54" s="1"/>
  <c r="FI19" i="54" s="1"/>
  <c r="FJ19" i="54" s="1"/>
  <c r="FK19" i="54" s="1"/>
  <c r="FL19" i="54" s="1"/>
  <c r="FM19" i="54" s="1"/>
  <c r="FN19" i="54" s="1"/>
  <c r="FO19" i="54" s="1"/>
  <c r="FP19" i="54" s="1"/>
  <c r="FQ19" i="54" s="1"/>
  <c r="FR19" i="54" s="1"/>
  <c r="FS19" i="54" s="1"/>
  <c r="FT19" i="54" s="1"/>
  <c r="FU19" i="54" s="1"/>
  <c r="FV19" i="54" s="1"/>
  <c r="FW19" i="54" s="1"/>
  <c r="FX19" i="54" s="1"/>
  <c r="FY19" i="54" s="1"/>
  <c r="FZ19" i="54" s="1"/>
  <c r="GA19" i="54" s="1"/>
  <c r="GB19" i="54" s="1"/>
  <c r="GC19" i="54" s="1"/>
  <c r="GD19" i="54" s="1"/>
  <c r="GE19" i="54" s="1"/>
  <c r="GF19" i="54" s="1"/>
  <c r="GG19" i="54" s="1"/>
  <c r="GH19" i="54" s="1"/>
  <c r="GI19" i="54" s="1"/>
  <c r="GJ19" i="54" s="1"/>
  <c r="GK19" i="54" s="1"/>
  <c r="GL19" i="54" s="1"/>
  <c r="GM19" i="54" s="1"/>
  <c r="GN19" i="54" s="1"/>
  <c r="GO19" i="54" s="1"/>
  <c r="GP19" i="54" s="1"/>
  <c r="GQ19" i="54" s="1"/>
  <c r="Y21" i="54"/>
  <c r="Z7" i="54"/>
  <c r="AA7" i="54" s="1"/>
  <c r="AB7" i="54" s="1"/>
  <c r="AC7" i="54" s="1"/>
  <c r="AD7" i="54" s="1"/>
  <c r="AE7" i="54" s="1"/>
  <c r="AF7" i="54" s="1"/>
  <c r="AG7" i="54" s="1"/>
  <c r="AH7" i="54" s="1"/>
  <c r="AI7" i="54" s="1"/>
  <c r="AJ7" i="54" s="1"/>
  <c r="AK7" i="54" s="1"/>
  <c r="AL7" i="54" s="1"/>
  <c r="AM7" i="54" s="1"/>
  <c r="AN7" i="54" s="1"/>
  <c r="AO7" i="54" s="1"/>
  <c r="AP7" i="54" s="1"/>
  <c r="AQ7" i="54" s="1"/>
  <c r="AR7" i="54" s="1"/>
  <c r="AS7" i="54" s="1"/>
  <c r="AT7" i="54" s="1"/>
  <c r="AU7" i="54" s="1"/>
  <c r="AV7" i="54" s="1"/>
  <c r="AW7" i="54" s="1"/>
  <c r="AX7" i="54" s="1"/>
  <c r="AY7" i="54" s="1"/>
  <c r="AZ7" i="54" s="1"/>
  <c r="BA7" i="54" s="1"/>
  <c r="BB7" i="54" s="1"/>
  <c r="BC7" i="54" s="1"/>
  <c r="BD7" i="54" s="1"/>
  <c r="BE7" i="54" s="1"/>
  <c r="BF7" i="54" s="1"/>
  <c r="BG7" i="54" s="1"/>
  <c r="BH7" i="54" s="1"/>
  <c r="BI7" i="54" s="1"/>
  <c r="BJ7" i="54" s="1"/>
  <c r="BK7" i="54" s="1"/>
  <c r="BL7" i="54" s="1"/>
  <c r="BM7" i="54" s="1"/>
  <c r="BN7" i="54" s="1"/>
  <c r="BO7" i="54" s="1"/>
  <c r="BP7" i="54" s="1"/>
  <c r="BQ7" i="54" s="1"/>
  <c r="BR7" i="54" s="1"/>
  <c r="BS7" i="54" s="1"/>
  <c r="BT7" i="54" s="1"/>
  <c r="BU7" i="54" s="1"/>
  <c r="BV7" i="54" s="1"/>
  <c r="BW7" i="54" s="1"/>
  <c r="BX7" i="54" s="1"/>
  <c r="BY7" i="54" s="1"/>
  <c r="BZ7" i="54" s="1"/>
  <c r="CA7" i="54" s="1"/>
  <c r="CB7" i="54" s="1"/>
  <c r="CC7" i="54" s="1"/>
  <c r="CD7" i="54" s="1"/>
  <c r="CE7" i="54" s="1"/>
  <c r="CF7" i="54" s="1"/>
  <c r="CG7" i="54" s="1"/>
  <c r="CH7" i="54" s="1"/>
  <c r="CI7" i="54" s="1"/>
  <c r="CJ7" i="54" s="1"/>
  <c r="CK7" i="54" s="1"/>
  <c r="CL7" i="54" s="1"/>
  <c r="CM7" i="54" s="1"/>
  <c r="CN7" i="54" s="1"/>
  <c r="CO7" i="54" s="1"/>
  <c r="CP7" i="54" s="1"/>
  <c r="CQ7" i="54" s="1"/>
  <c r="CR7" i="54" s="1"/>
  <c r="CS7" i="54" s="1"/>
  <c r="CT7" i="54" s="1"/>
  <c r="CU7" i="54" s="1"/>
  <c r="CV7" i="54" s="1"/>
  <c r="CW7" i="54" s="1"/>
  <c r="CX7" i="54" s="1"/>
  <c r="CY7" i="54" s="1"/>
  <c r="CZ7" i="54" s="1"/>
  <c r="DA7" i="54" s="1"/>
  <c r="DB7" i="54" s="1"/>
  <c r="DC7" i="54" s="1"/>
  <c r="DD7" i="54" s="1"/>
  <c r="DE7" i="54" s="1"/>
  <c r="DF7" i="54" s="1"/>
  <c r="DG7" i="54" s="1"/>
  <c r="DH7" i="54" s="1"/>
  <c r="DI7" i="54" s="1"/>
  <c r="DJ7" i="54" s="1"/>
  <c r="DK7" i="54" s="1"/>
  <c r="DL7" i="54" s="1"/>
  <c r="DM7" i="54" s="1"/>
  <c r="DN7" i="54" s="1"/>
  <c r="DO7" i="54" s="1"/>
  <c r="DP7" i="54" s="1"/>
  <c r="DQ7" i="54" s="1"/>
  <c r="DR7" i="54" s="1"/>
  <c r="DS7" i="54" s="1"/>
  <c r="DT7" i="54" s="1"/>
  <c r="DU7" i="54" s="1"/>
  <c r="DV7" i="54" s="1"/>
  <c r="DW7" i="54" s="1"/>
  <c r="DX7" i="54" s="1"/>
  <c r="DY7" i="54" s="1"/>
  <c r="DZ7" i="54" s="1"/>
  <c r="EA7" i="54" s="1"/>
  <c r="EB7" i="54" s="1"/>
  <c r="EC7" i="54" s="1"/>
  <c r="ED7" i="54" s="1"/>
  <c r="EE7" i="54" s="1"/>
  <c r="EF7" i="54" s="1"/>
  <c r="EG7" i="54" s="1"/>
  <c r="EH7" i="54" s="1"/>
  <c r="EI7" i="54" s="1"/>
  <c r="EJ7" i="54" s="1"/>
  <c r="EK7" i="54" s="1"/>
  <c r="EL7" i="54" s="1"/>
  <c r="EM7" i="54" s="1"/>
  <c r="EN7" i="54" s="1"/>
  <c r="EO7" i="54" s="1"/>
  <c r="EP7" i="54" s="1"/>
  <c r="EQ7" i="54" s="1"/>
  <c r="ER7" i="54" s="1"/>
  <c r="ES7" i="54" s="1"/>
  <c r="ET7" i="54" s="1"/>
  <c r="EU7" i="54" s="1"/>
  <c r="EV7" i="54" s="1"/>
  <c r="EW7" i="54" s="1"/>
  <c r="EX7" i="54" s="1"/>
  <c r="EY7" i="54" s="1"/>
  <c r="EZ7" i="54" s="1"/>
  <c r="FA7" i="54" s="1"/>
  <c r="FB7" i="54" s="1"/>
  <c r="FC7" i="54" s="1"/>
  <c r="FD7" i="54" s="1"/>
  <c r="FE7" i="54" s="1"/>
  <c r="FF7" i="54" s="1"/>
  <c r="FG7" i="54" s="1"/>
  <c r="FH7" i="54" s="1"/>
  <c r="FI7" i="54" s="1"/>
  <c r="FJ7" i="54" s="1"/>
  <c r="FK7" i="54" s="1"/>
  <c r="FL7" i="54" s="1"/>
  <c r="FM7" i="54" s="1"/>
  <c r="FN7" i="54" s="1"/>
  <c r="FO7" i="54" s="1"/>
  <c r="FP7" i="54" s="1"/>
  <c r="FQ7" i="54" s="1"/>
  <c r="FR7" i="54" s="1"/>
  <c r="FS7" i="54" s="1"/>
  <c r="FT7" i="54" s="1"/>
  <c r="FU7" i="54" s="1"/>
  <c r="FV7" i="54" s="1"/>
  <c r="FW7" i="54" s="1"/>
  <c r="FX7" i="54" s="1"/>
  <c r="FY7" i="54" s="1"/>
  <c r="FZ7" i="54" s="1"/>
  <c r="GA7" i="54" s="1"/>
  <c r="GB7" i="54" s="1"/>
  <c r="GC7" i="54" s="1"/>
  <c r="GD7" i="54" s="1"/>
  <c r="GE7" i="54" s="1"/>
  <c r="GF7" i="54" s="1"/>
  <c r="GG7" i="54" s="1"/>
  <c r="GH7" i="54" s="1"/>
  <c r="GI7" i="54" s="1"/>
  <c r="GJ7" i="54" s="1"/>
  <c r="GK7" i="54" s="1"/>
  <c r="GL7" i="54" s="1"/>
  <c r="GM7" i="54" s="1"/>
  <c r="GN7" i="54" s="1"/>
  <c r="GO7" i="54" s="1"/>
  <c r="GP7" i="54" s="1"/>
  <c r="GQ7" i="54" s="1"/>
  <c r="Y9" i="54"/>
  <c r="Y11" i="54" s="1"/>
  <c r="Y7" i="1" s="1"/>
  <c r="Z31" i="54"/>
  <c r="AA31" i="54" s="1"/>
  <c r="AB31" i="54" s="1"/>
  <c r="AC31" i="54" s="1"/>
  <c r="AD31" i="54" s="1"/>
  <c r="AE31" i="54" s="1"/>
  <c r="AF31" i="54" s="1"/>
  <c r="AG31" i="54" s="1"/>
  <c r="AH31" i="54" s="1"/>
  <c r="AI31" i="54" s="1"/>
  <c r="AJ31" i="54" s="1"/>
  <c r="AK31" i="54" s="1"/>
  <c r="AL31" i="54" s="1"/>
  <c r="AM31" i="54" s="1"/>
  <c r="AN31" i="54" s="1"/>
  <c r="AO31" i="54" s="1"/>
  <c r="AP31" i="54" s="1"/>
  <c r="AQ31" i="54" s="1"/>
  <c r="AR31" i="54" s="1"/>
  <c r="AS31" i="54" s="1"/>
  <c r="AT31" i="54" s="1"/>
  <c r="AU31" i="54" s="1"/>
  <c r="AV31" i="54" s="1"/>
  <c r="AW31" i="54" s="1"/>
  <c r="AX31" i="54" s="1"/>
  <c r="AY31" i="54" s="1"/>
  <c r="AZ31" i="54" s="1"/>
  <c r="BA31" i="54" s="1"/>
  <c r="BB31" i="54" s="1"/>
  <c r="BC31" i="54" s="1"/>
  <c r="BD31" i="54" s="1"/>
  <c r="BE31" i="54" s="1"/>
  <c r="BF31" i="54" s="1"/>
  <c r="BG31" i="54" s="1"/>
  <c r="BH31" i="54" s="1"/>
  <c r="BI31" i="54" s="1"/>
  <c r="BJ31" i="54" s="1"/>
  <c r="BK31" i="54" s="1"/>
  <c r="BL31" i="54" s="1"/>
  <c r="BM31" i="54" s="1"/>
  <c r="BN31" i="54" s="1"/>
  <c r="BO31" i="54" s="1"/>
  <c r="BP31" i="54" s="1"/>
  <c r="BQ31" i="54" s="1"/>
  <c r="BR31" i="54" s="1"/>
  <c r="BS31" i="54" s="1"/>
  <c r="BT31" i="54" s="1"/>
  <c r="BU31" i="54" s="1"/>
  <c r="BV31" i="54" s="1"/>
  <c r="BW31" i="54" s="1"/>
  <c r="BX31" i="54" s="1"/>
  <c r="BY31" i="54" s="1"/>
  <c r="BZ31" i="54" s="1"/>
  <c r="CA31" i="54" s="1"/>
  <c r="CB31" i="54" s="1"/>
  <c r="CC31" i="54" s="1"/>
  <c r="CD31" i="54" s="1"/>
  <c r="CE31" i="54" s="1"/>
  <c r="CF31" i="54" s="1"/>
  <c r="CG31" i="54" s="1"/>
  <c r="CH31" i="54" s="1"/>
  <c r="CI31" i="54" s="1"/>
  <c r="CJ31" i="54" s="1"/>
  <c r="CK31" i="54" s="1"/>
  <c r="CL31" i="54" s="1"/>
  <c r="CM31" i="54" s="1"/>
  <c r="CN31" i="54" s="1"/>
  <c r="CO31" i="54" s="1"/>
  <c r="CP31" i="54" s="1"/>
  <c r="CQ31" i="54" s="1"/>
  <c r="CR31" i="54" s="1"/>
  <c r="CS31" i="54" s="1"/>
  <c r="CT31" i="54" s="1"/>
  <c r="CU31" i="54" s="1"/>
  <c r="CV31" i="54" s="1"/>
  <c r="CW31" i="54" s="1"/>
  <c r="CX31" i="54" s="1"/>
  <c r="CY31" i="54" s="1"/>
  <c r="CZ31" i="54" s="1"/>
  <c r="DA31" i="54" s="1"/>
  <c r="DB31" i="54" s="1"/>
  <c r="DC31" i="54" s="1"/>
  <c r="DD31" i="54" s="1"/>
  <c r="DE31" i="54" s="1"/>
  <c r="DF31" i="54" s="1"/>
  <c r="DG31" i="54" s="1"/>
  <c r="DH31" i="54" s="1"/>
  <c r="DI31" i="54" s="1"/>
  <c r="DJ31" i="54" s="1"/>
  <c r="DK31" i="54" s="1"/>
  <c r="DL31" i="54" s="1"/>
  <c r="DM31" i="54" s="1"/>
  <c r="DN31" i="54" s="1"/>
  <c r="DO31" i="54" s="1"/>
  <c r="DP31" i="54" s="1"/>
  <c r="DQ31" i="54" s="1"/>
  <c r="DR31" i="54" s="1"/>
  <c r="DS31" i="54" s="1"/>
  <c r="DT31" i="54" s="1"/>
  <c r="DU31" i="54" s="1"/>
  <c r="DV31" i="54" s="1"/>
  <c r="DW31" i="54" s="1"/>
  <c r="DX31" i="54" s="1"/>
  <c r="DY31" i="54" s="1"/>
  <c r="DZ31" i="54" s="1"/>
  <c r="EA31" i="54" s="1"/>
  <c r="EB31" i="54" s="1"/>
  <c r="EC31" i="54" s="1"/>
  <c r="ED31" i="54" s="1"/>
  <c r="EE31" i="54" s="1"/>
  <c r="EF31" i="54" s="1"/>
  <c r="EG31" i="54" s="1"/>
  <c r="EH31" i="54" s="1"/>
  <c r="EI31" i="54" s="1"/>
  <c r="EJ31" i="54" s="1"/>
  <c r="EK31" i="54" s="1"/>
  <c r="EL31" i="54" s="1"/>
  <c r="EM31" i="54" s="1"/>
  <c r="EN31" i="54" s="1"/>
  <c r="EO31" i="54" s="1"/>
  <c r="EP31" i="54" s="1"/>
  <c r="EQ31" i="54" s="1"/>
  <c r="ER31" i="54" s="1"/>
  <c r="ES31" i="54" s="1"/>
  <c r="ET31" i="54" s="1"/>
  <c r="EU31" i="54" s="1"/>
  <c r="EV31" i="54" s="1"/>
  <c r="EW31" i="54" s="1"/>
  <c r="EX31" i="54" s="1"/>
  <c r="EY31" i="54" s="1"/>
  <c r="EZ31" i="54" s="1"/>
  <c r="FA31" i="54" s="1"/>
  <c r="FB31" i="54" s="1"/>
  <c r="FC31" i="54" s="1"/>
  <c r="FD31" i="54" s="1"/>
  <c r="FE31" i="54" s="1"/>
  <c r="FF31" i="54" s="1"/>
  <c r="FG31" i="54" s="1"/>
  <c r="FH31" i="54" s="1"/>
  <c r="FI31" i="54" s="1"/>
  <c r="FJ31" i="54" s="1"/>
  <c r="FK31" i="54" s="1"/>
  <c r="FL31" i="54" s="1"/>
  <c r="FM31" i="54" s="1"/>
  <c r="FN31" i="54" s="1"/>
  <c r="FO31" i="54" s="1"/>
  <c r="FP31" i="54" s="1"/>
  <c r="FQ31" i="54" s="1"/>
  <c r="FR31" i="54" s="1"/>
  <c r="FS31" i="54" s="1"/>
  <c r="FT31" i="54" s="1"/>
  <c r="FU31" i="54" s="1"/>
  <c r="FV31" i="54" s="1"/>
  <c r="FW31" i="54" s="1"/>
  <c r="FX31" i="54" s="1"/>
  <c r="FY31" i="54" s="1"/>
  <c r="FZ31" i="54" s="1"/>
  <c r="GA31" i="54" s="1"/>
  <c r="GB31" i="54" s="1"/>
  <c r="GC31" i="54" s="1"/>
  <c r="GD31" i="54" s="1"/>
  <c r="GE31" i="54" s="1"/>
  <c r="GF31" i="54" s="1"/>
  <c r="GG31" i="54" s="1"/>
  <c r="GH31" i="54" s="1"/>
  <c r="GI31" i="54" s="1"/>
  <c r="GJ31" i="54" s="1"/>
  <c r="GK31" i="54" s="1"/>
  <c r="GL31" i="54" s="1"/>
  <c r="GM31" i="54" s="1"/>
  <c r="GN31" i="54" s="1"/>
  <c r="GO31" i="54" s="1"/>
  <c r="GP31" i="54" s="1"/>
  <c r="GQ31" i="54" s="1"/>
  <c r="Y33" i="54"/>
  <c r="J3" i="68"/>
  <c r="V11" i="54"/>
  <c r="Y4" i="1" s="1"/>
  <c r="G2" i="68"/>
  <c r="H4" i="68"/>
  <c r="H2" i="68"/>
  <c r="K2" i="68"/>
  <c r="L2" i="68"/>
  <c r="J5" i="68"/>
  <c r="J4" i="68"/>
  <c r="G5" i="68"/>
  <c r="G4" i="68"/>
  <c r="I5" i="68"/>
  <c r="I4" i="68"/>
  <c r="L4" i="68"/>
  <c r="K5" i="68"/>
  <c r="K4" i="68"/>
  <c r="K7" i="68"/>
  <c r="K6" i="68"/>
  <c r="J6" i="68"/>
  <c r="I6" i="68"/>
  <c r="L6" i="68"/>
  <c r="H6" i="68"/>
  <c r="G7" i="68"/>
  <c r="G6" i="68"/>
  <c r="J2" i="68"/>
  <c r="N2" i="68"/>
  <c r="M4" i="68"/>
  <c r="I2" i="68"/>
  <c r="H5" i="68"/>
  <c r="N23" i="54"/>
  <c r="I27" i="54"/>
  <c r="O39" i="54"/>
  <c r="J39" i="54"/>
  <c r="E57" i="54"/>
  <c r="C7" i="64"/>
  <c r="E43" i="1"/>
  <c r="E55" i="54"/>
  <c r="E39" i="54"/>
  <c r="A7" i="64"/>
  <c r="C1" i="64"/>
  <c r="Z9" i="54" l="1"/>
  <c r="AA9" i="54" s="1"/>
  <c r="AB9" i="54" s="1"/>
  <c r="AC9" i="54" s="1"/>
  <c r="AD9" i="54" s="1"/>
  <c r="AE9" i="54" s="1"/>
  <c r="AF9" i="54" s="1"/>
  <c r="AG9" i="54" s="1"/>
  <c r="AH9" i="54" s="1"/>
  <c r="AI9" i="54" s="1"/>
  <c r="AJ9" i="54" s="1"/>
  <c r="AK9" i="54" s="1"/>
  <c r="AL9" i="54" s="1"/>
  <c r="AM9" i="54" s="1"/>
  <c r="AN9" i="54" s="1"/>
  <c r="AO9" i="54" s="1"/>
  <c r="AP9" i="54" s="1"/>
  <c r="AQ9" i="54" s="1"/>
  <c r="AR9" i="54" s="1"/>
  <c r="AS9" i="54" s="1"/>
  <c r="AT9" i="54" s="1"/>
  <c r="AU9" i="54" s="1"/>
  <c r="AV9" i="54" s="1"/>
  <c r="AW9" i="54" s="1"/>
  <c r="AX9" i="54" s="1"/>
  <c r="AY9" i="54" s="1"/>
  <c r="AZ9" i="54" s="1"/>
  <c r="BA9" i="54" s="1"/>
  <c r="BB9" i="54" s="1"/>
  <c r="BC9" i="54" s="1"/>
  <c r="BD9" i="54" s="1"/>
  <c r="BE9" i="54" s="1"/>
  <c r="BF9" i="54" s="1"/>
  <c r="BG9" i="54" s="1"/>
  <c r="BH9" i="54" s="1"/>
  <c r="BI9" i="54" s="1"/>
  <c r="BJ9" i="54" s="1"/>
  <c r="BK9" i="54" s="1"/>
  <c r="BL9" i="54" s="1"/>
  <c r="BM9" i="54" s="1"/>
  <c r="BN9" i="54" s="1"/>
  <c r="BO9" i="54" s="1"/>
  <c r="BP9" i="54" s="1"/>
  <c r="BQ9" i="54" s="1"/>
  <c r="BR9" i="54" s="1"/>
  <c r="BS9" i="54" s="1"/>
  <c r="BT9" i="54" s="1"/>
  <c r="BU9" i="54" s="1"/>
  <c r="BV9" i="54" s="1"/>
  <c r="BW9" i="54" s="1"/>
  <c r="BX9" i="54" s="1"/>
  <c r="BY9" i="54" s="1"/>
  <c r="BZ9" i="54" s="1"/>
  <c r="CA9" i="54" s="1"/>
  <c r="CB9" i="54" s="1"/>
  <c r="CC9" i="54" s="1"/>
  <c r="CD9" i="54" s="1"/>
  <c r="CE9" i="54" s="1"/>
  <c r="CF9" i="54" s="1"/>
  <c r="CG9" i="54" s="1"/>
  <c r="CH9" i="54" s="1"/>
  <c r="CI9" i="54" s="1"/>
  <c r="CJ9" i="54" s="1"/>
  <c r="CK9" i="54" s="1"/>
  <c r="CL9" i="54" s="1"/>
  <c r="CM9" i="54" s="1"/>
  <c r="CN9" i="54" s="1"/>
  <c r="CO9" i="54" s="1"/>
  <c r="CP9" i="54" s="1"/>
  <c r="CQ9" i="54" s="1"/>
  <c r="CR9" i="54" s="1"/>
  <c r="CS9" i="54" s="1"/>
  <c r="CT9" i="54" s="1"/>
  <c r="CU9" i="54" s="1"/>
  <c r="CV9" i="54" s="1"/>
  <c r="CW9" i="54" s="1"/>
  <c r="CX9" i="54" s="1"/>
  <c r="CY9" i="54" s="1"/>
  <c r="CZ9" i="54" s="1"/>
  <c r="DA9" i="54" s="1"/>
  <c r="DB9" i="54" s="1"/>
  <c r="DC9" i="54" s="1"/>
  <c r="DD9" i="54" s="1"/>
  <c r="DE9" i="54" s="1"/>
  <c r="DF9" i="54" s="1"/>
  <c r="DG9" i="54" s="1"/>
  <c r="DH9" i="54" s="1"/>
  <c r="DI9" i="54" s="1"/>
  <c r="DJ9" i="54" s="1"/>
  <c r="DK9" i="54" s="1"/>
  <c r="DL9" i="54" s="1"/>
  <c r="DM9" i="54" s="1"/>
  <c r="DN9" i="54" s="1"/>
  <c r="DO9" i="54" s="1"/>
  <c r="DP9" i="54" s="1"/>
  <c r="DQ9" i="54" s="1"/>
  <c r="DR9" i="54" s="1"/>
  <c r="DS9" i="54" s="1"/>
  <c r="DT9" i="54" s="1"/>
  <c r="DU9" i="54" s="1"/>
  <c r="DV9" i="54" s="1"/>
  <c r="DW9" i="54" s="1"/>
  <c r="DX9" i="54" s="1"/>
  <c r="DY9" i="54" s="1"/>
  <c r="DZ9" i="54" s="1"/>
  <c r="EA9" i="54" s="1"/>
  <c r="EB9" i="54" s="1"/>
  <c r="EC9" i="54" s="1"/>
  <c r="ED9" i="54" s="1"/>
  <c r="EE9" i="54" s="1"/>
  <c r="EF9" i="54" s="1"/>
  <c r="EG9" i="54" s="1"/>
  <c r="EH9" i="54" s="1"/>
  <c r="EI9" i="54" s="1"/>
  <c r="EJ9" i="54" s="1"/>
  <c r="EK9" i="54" s="1"/>
  <c r="EL9" i="54" s="1"/>
  <c r="EM9" i="54" s="1"/>
  <c r="EN9" i="54" s="1"/>
  <c r="EO9" i="54" s="1"/>
  <c r="EP9" i="54" s="1"/>
  <c r="EQ9" i="54" s="1"/>
  <c r="ER9" i="54" s="1"/>
  <c r="ES9" i="54" s="1"/>
  <c r="ET9" i="54" s="1"/>
  <c r="EU9" i="54" s="1"/>
  <c r="EV9" i="54" s="1"/>
  <c r="EW9" i="54" s="1"/>
  <c r="EX9" i="54" s="1"/>
  <c r="EY9" i="54" s="1"/>
  <c r="EZ9" i="54" s="1"/>
  <c r="FA9" i="54" s="1"/>
  <c r="FB9" i="54" s="1"/>
  <c r="FC9" i="54" s="1"/>
  <c r="FD9" i="54" s="1"/>
  <c r="FE9" i="54" s="1"/>
  <c r="FF9" i="54" s="1"/>
  <c r="FG9" i="54" s="1"/>
  <c r="FH9" i="54" s="1"/>
  <c r="FI9" i="54" s="1"/>
  <c r="FJ9" i="54" s="1"/>
  <c r="FK9" i="54" s="1"/>
  <c r="FL9" i="54" s="1"/>
  <c r="FM9" i="54" s="1"/>
  <c r="FN9" i="54" s="1"/>
  <c r="FO9" i="54" s="1"/>
  <c r="FP9" i="54" s="1"/>
  <c r="FQ9" i="54" s="1"/>
  <c r="FR9" i="54" s="1"/>
  <c r="FS9" i="54" s="1"/>
  <c r="FT9" i="54" s="1"/>
  <c r="FU9" i="54" s="1"/>
  <c r="FV9" i="54" s="1"/>
  <c r="FW9" i="54" s="1"/>
  <c r="FX9" i="54" s="1"/>
  <c r="FY9" i="54" s="1"/>
  <c r="FZ9" i="54" s="1"/>
  <c r="GA9" i="54" s="1"/>
  <c r="GB9" i="54" s="1"/>
  <c r="GC9" i="54" s="1"/>
  <c r="GD9" i="54" s="1"/>
  <c r="GE9" i="54" s="1"/>
  <c r="GF9" i="54" s="1"/>
  <c r="GG9" i="54" s="1"/>
  <c r="GH9" i="54" s="1"/>
  <c r="GI9" i="54" s="1"/>
  <c r="GJ9" i="54" s="1"/>
  <c r="GK9" i="54" s="1"/>
  <c r="GL9" i="54" s="1"/>
  <c r="GM9" i="54" s="1"/>
  <c r="GN9" i="54" s="1"/>
  <c r="GO9" i="54" s="1"/>
  <c r="GP9" i="54" s="1"/>
  <c r="GQ9" i="54" s="1"/>
  <c r="Z33" i="54"/>
  <c r="AA33" i="54" s="1"/>
  <c r="AB33" i="54" s="1"/>
  <c r="AC33" i="54" s="1"/>
  <c r="AD33" i="54" s="1"/>
  <c r="AE33" i="54" s="1"/>
  <c r="AF33" i="54" s="1"/>
  <c r="AG33" i="54" s="1"/>
  <c r="AH33" i="54" s="1"/>
  <c r="AI33" i="54" s="1"/>
  <c r="AJ33" i="54" s="1"/>
  <c r="AK33" i="54" s="1"/>
  <c r="AL33" i="54" s="1"/>
  <c r="AM33" i="54" s="1"/>
  <c r="AN33" i="54" s="1"/>
  <c r="AO33" i="54" s="1"/>
  <c r="AP33" i="54" s="1"/>
  <c r="AQ33" i="54" s="1"/>
  <c r="AR33" i="54" s="1"/>
  <c r="AS33" i="54" s="1"/>
  <c r="AT33" i="54" s="1"/>
  <c r="AU33" i="54" s="1"/>
  <c r="AV33" i="54" s="1"/>
  <c r="AW33" i="54" s="1"/>
  <c r="AX33" i="54" s="1"/>
  <c r="AY33" i="54" s="1"/>
  <c r="AZ33" i="54" s="1"/>
  <c r="BA33" i="54" s="1"/>
  <c r="BB33" i="54" s="1"/>
  <c r="BC33" i="54" s="1"/>
  <c r="BD33" i="54" s="1"/>
  <c r="BE33" i="54" s="1"/>
  <c r="BF33" i="54" s="1"/>
  <c r="BG33" i="54" s="1"/>
  <c r="BH33" i="54" s="1"/>
  <c r="BI33" i="54" s="1"/>
  <c r="BJ33" i="54" s="1"/>
  <c r="BK33" i="54" s="1"/>
  <c r="BL33" i="54" s="1"/>
  <c r="BM33" i="54" s="1"/>
  <c r="BN33" i="54" s="1"/>
  <c r="BO33" i="54" s="1"/>
  <c r="BP33" i="54" s="1"/>
  <c r="BQ33" i="54" s="1"/>
  <c r="BR33" i="54" s="1"/>
  <c r="BS33" i="54" s="1"/>
  <c r="BT33" i="54" s="1"/>
  <c r="BU33" i="54" s="1"/>
  <c r="BV33" i="54" s="1"/>
  <c r="BW33" i="54" s="1"/>
  <c r="BX33" i="54" s="1"/>
  <c r="BY33" i="54" s="1"/>
  <c r="BZ33" i="54" s="1"/>
  <c r="CA33" i="54" s="1"/>
  <c r="CB33" i="54" s="1"/>
  <c r="CC33" i="54" s="1"/>
  <c r="CD33" i="54" s="1"/>
  <c r="CE33" i="54" s="1"/>
  <c r="CF33" i="54" s="1"/>
  <c r="CG33" i="54" s="1"/>
  <c r="CH33" i="54" s="1"/>
  <c r="CI33" i="54" s="1"/>
  <c r="CJ33" i="54" s="1"/>
  <c r="CK33" i="54" s="1"/>
  <c r="CL33" i="54" s="1"/>
  <c r="CM33" i="54" s="1"/>
  <c r="CN33" i="54" s="1"/>
  <c r="CO33" i="54" s="1"/>
  <c r="CP33" i="54" s="1"/>
  <c r="CQ33" i="54" s="1"/>
  <c r="CR33" i="54" s="1"/>
  <c r="CS33" i="54" s="1"/>
  <c r="CT33" i="54" s="1"/>
  <c r="CU33" i="54" s="1"/>
  <c r="CV33" i="54" s="1"/>
  <c r="CW33" i="54" s="1"/>
  <c r="CX33" i="54" s="1"/>
  <c r="CY33" i="54" s="1"/>
  <c r="CZ33" i="54" s="1"/>
  <c r="DA33" i="54" s="1"/>
  <c r="DB33" i="54" s="1"/>
  <c r="DC33" i="54" s="1"/>
  <c r="DD33" i="54" s="1"/>
  <c r="DE33" i="54" s="1"/>
  <c r="DF33" i="54" s="1"/>
  <c r="DG33" i="54" s="1"/>
  <c r="DH33" i="54" s="1"/>
  <c r="DI33" i="54" s="1"/>
  <c r="DJ33" i="54" s="1"/>
  <c r="DK33" i="54" s="1"/>
  <c r="DL33" i="54" s="1"/>
  <c r="DM33" i="54" s="1"/>
  <c r="DN33" i="54" s="1"/>
  <c r="DO33" i="54" s="1"/>
  <c r="DP33" i="54" s="1"/>
  <c r="DQ33" i="54" s="1"/>
  <c r="DR33" i="54" s="1"/>
  <c r="DS33" i="54" s="1"/>
  <c r="DT33" i="54" s="1"/>
  <c r="DU33" i="54" s="1"/>
  <c r="DV33" i="54" s="1"/>
  <c r="DW33" i="54" s="1"/>
  <c r="DX33" i="54" s="1"/>
  <c r="DY33" i="54" s="1"/>
  <c r="DZ33" i="54" s="1"/>
  <c r="EA33" i="54" s="1"/>
  <c r="EB33" i="54" s="1"/>
  <c r="EC33" i="54" s="1"/>
  <c r="ED33" i="54" s="1"/>
  <c r="EE33" i="54" s="1"/>
  <c r="EF33" i="54" s="1"/>
  <c r="EG33" i="54" s="1"/>
  <c r="EH33" i="54" s="1"/>
  <c r="EI33" i="54" s="1"/>
  <c r="EJ33" i="54" s="1"/>
  <c r="EK33" i="54" s="1"/>
  <c r="EL33" i="54" s="1"/>
  <c r="EM33" i="54" s="1"/>
  <c r="EN33" i="54" s="1"/>
  <c r="EO33" i="54" s="1"/>
  <c r="EP33" i="54" s="1"/>
  <c r="EQ33" i="54" s="1"/>
  <c r="ER33" i="54" s="1"/>
  <c r="ES33" i="54" s="1"/>
  <c r="ET33" i="54" s="1"/>
  <c r="EU33" i="54" s="1"/>
  <c r="EV33" i="54" s="1"/>
  <c r="EW33" i="54" s="1"/>
  <c r="EX33" i="54" s="1"/>
  <c r="EY33" i="54" s="1"/>
  <c r="EZ33" i="54" s="1"/>
  <c r="FA33" i="54" s="1"/>
  <c r="FB33" i="54" s="1"/>
  <c r="FC33" i="54" s="1"/>
  <c r="FD33" i="54" s="1"/>
  <c r="FE33" i="54" s="1"/>
  <c r="FF33" i="54" s="1"/>
  <c r="FG33" i="54" s="1"/>
  <c r="FH33" i="54" s="1"/>
  <c r="FI33" i="54" s="1"/>
  <c r="FJ33" i="54" s="1"/>
  <c r="FK33" i="54" s="1"/>
  <c r="FL33" i="54" s="1"/>
  <c r="FM33" i="54" s="1"/>
  <c r="FN33" i="54" s="1"/>
  <c r="FO33" i="54" s="1"/>
  <c r="FP33" i="54" s="1"/>
  <c r="FQ33" i="54" s="1"/>
  <c r="FR33" i="54" s="1"/>
  <c r="FS33" i="54" s="1"/>
  <c r="FT33" i="54" s="1"/>
  <c r="FU33" i="54" s="1"/>
  <c r="FV33" i="54" s="1"/>
  <c r="FW33" i="54" s="1"/>
  <c r="FX33" i="54" s="1"/>
  <c r="FY33" i="54" s="1"/>
  <c r="FZ33" i="54" s="1"/>
  <c r="GA33" i="54" s="1"/>
  <c r="GB33" i="54" s="1"/>
  <c r="GC33" i="54" s="1"/>
  <c r="GD33" i="54" s="1"/>
  <c r="GE33" i="54" s="1"/>
  <c r="GF33" i="54" s="1"/>
  <c r="GG33" i="54" s="1"/>
  <c r="GH33" i="54" s="1"/>
  <c r="GI33" i="54" s="1"/>
  <c r="GJ33" i="54" s="1"/>
  <c r="GK33" i="54" s="1"/>
  <c r="GL33" i="54" s="1"/>
  <c r="GM33" i="54" s="1"/>
  <c r="GN33" i="54" s="1"/>
  <c r="GO33" i="54" s="1"/>
  <c r="GP33" i="54" s="1"/>
  <c r="GQ33" i="54" s="1"/>
  <c r="Z21" i="54"/>
  <c r="AA21" i="54" s="1"/>
  <c r="AB21" i="54" s="1"/>
  <c r="AC21" i="54" s="1"/>
  <c r="AD21" i="54" s="1"/>
  <c r="AE21" i="54" s="1"/>
  <c r="AF21" i="54" s="1"/>
  <c r="AG21" i="54" s="1"/>
  <c r="AH21" i="54" s="1"/>
  <c r="AI21" i="54" s="1"/>
  <c r="AJ21" i="54" s="1"/>
  <c r="AK21" i="54" s="1"/>
  <c r="AL21" i="54" s="1"/>
  <c r="AM21" i="54" s="1"/>
  <c r="AN21" i="54" s="1"/>
  <c r="AO21" i="54" s="1"/>
  <c r="AP21" i="54" s="1"/>
  <c r="AQ21" i="54" s="1"/>
  <c r="AR21" i="54" s="1"/>
  <c r="AS21" i="54" s="1"/>
  <c r="AT21" i="54" s="1"/>
  <c r="AU21" i="54" s="1"/>
  <c r="AV21" i="54" s="1"/>
  <c r="AW21" i="54" s="1"/>
  <c r="AX21" i="54" s="1"/>
  <c r="AY21" i="54" s="1"/>
  <c r="AZ21" i="54" s="1"/>
  <c r="BA21" i="54" s="1"/>
  <c r="BB21" i="54" s="1"/>
  <c r="BC21" i="54" s="1"/>
  <c r="BD21" i="54" s="1"/>
  <c r="BE21" i="54" s="1"/>
  <c r="BF21" i="54" s="1"/>
  <c r="BG21" i="54" s="1"/>
  <c r="BH21" i="54" s="1"/>
  <c r="BI21" i="54" s="1"/>
  <c r="BJ21" i="54" s="1"/>
  <c r="BK21" i="54" s="1"/>
  <c r="BL21" i="54" s="1"/>
  <c r="BM21" i="54" s="1"/>
  <c r="BN21" i="54" s="1"/>
  <c r="BO21" i="54" s="1"/>
  <c r="BP21" i="54" s="1"/>
  <c r="BQ21" i="54" s="1"/>
  <c r="BR21" i="54" s="1"/>
  <c r="BS21" i="54" s="1"/>
  <c r="BT21" i="54" s="1"/>
  <c r="BU21" i="54" s="1"/>
  <c r="BV21" i="54" s="1"/>
  <c r="BW21" i="54" s="1"/>
  <c r="BX21" i="54" s="1"/>
  <c r="BY21" i="54" s="1"/>
  <c r="BZ21" i="54" s="1"/>
  <c r="CA21" i="54" s="1"/>
  <c r="CB21" i="54" s="1"/>
  <c r="CC21" i="54" s="1"/>
  <c r="CD21" i="54" s="1"/>
  <c r="CE21" i="54" s="1"/>
  <c r="CF21" i="54" s="1"/>
  <c r="CG21" i="54" s="1"/>
  <c r="CH21" i="54" s="1"/>
  <c r="CI21" i="54" s="1"/>
  <c r="CJ21" i="54" s="1"/>
  <c r="CK21" i="54" s="1"/>
  <c r="CL21" i="54" s="1"/>
  <c r="CM21" i="54" s="1"/>
  <c r="CN21" i="54" s="1"/>
  <c r="CO21" i="54" s="1"/>
  <c r="CP21" i="54" s="1"/>
  <c r="CQ21" i="54" s="1"/>
  <c r="CR21" i="54" s="1"/>
  <c r="CS21" i="54" s="1"/>
  <c r="CT21" i="54" s="1"/>
  <c r="CU21" i="54" s="1"/>
  <c r="CV21" i="54" s="1"/>
  <c r="CW21" i="54" s="1"/>
  <c r="CX21" i="54" s="1"/>
  <c r="CY21" i="54" s="1"/>
  <c r="CZ21" i="54" s="1"/>
  <c r="DA21" i="54" s="1"/>
  <c r="DB21" i="54" s="1"/>
  <c r="DC21" i="54" s="1"/>
  <c r="DD21" i="54" s="1"/>
  <c r="DE21" i="54" s="1"/>
  <c r="DF21" i="54" s="1"/>
  <c r="DG21" i="54" s="1"/>
  <c r="DH21" i="54" s="1"/>
  <c r="DI21" i="54" s="1"/>
  <c r="DJ21" i="54" s="1"/>
  <c r="DK21" i="54" s="1"/>
  <c r="DL21" i="54" s="1"/>
  <c r="DM21" i="54" s="1"/>
  <c r="DN21" i="54" s="1"/>
  <c r="DO21" i="54" s="1"/>
  <c r="DP21" i="54" s="1"/>
  <c r="DQ21" i="54" s="1"/>
  <c r="DR21" i="54" s="1"/>
  <c r="DS21" i="54" s="1"/>
  <c r="DT21" i="54" s="1"/>
  <c r="DU21" i="54" s="1"/>
  <c r="DV21" i="54" s="1"/>
  <c r="DW21" i="54" s="1"/>
  <c r="DX21" i="54" s="1"/>
  <c r="DY21" i="54" s="1"/>
  <c r="DZ21" i="54" s="1"/>
  <c r="EA21" i="54" s="1"/>
  <c r="EB21" i="54" s="1"/>
  <c r="EC21" i="54" s="1"/>
  <c r="ED21" i="54" s="1"/>
  <c r="EE21" i="54" s="1"/>
  <c r="EF21" i="54" s="1"/>
  <c r="EG21" i="54" s="1"/>
  <c r="EH21" i="54" s="1"/>
  <c r="EI21" i="54" s="1"/>
  <c r="EJ21" i="54" s="1"/>
  <c r="EK21" i="54" s="1"/>
  <c r="EL21" i="54" s="1"/>
  <c r="EM21" i="54" s="1"/>
  <c r="EN21" i="54" s="1"/>
  <c r="EO21" i="54" s="1"/>
  <c r="EP21" i="54" s="1"/>
  <c r="EQ21" i="54" s="1"/>
  <c r="ER21" i="54" s="1"/>
  <c r="ES21" i="54" s="1"/>
  <c r="ET21" i="54" s="1"/>
  <c r="EU21" i="54" s="1"/>
  <c r="EV21" i="54" s="1"/>
  <c r="EW21" i="54" s="1"/>
  <c r="EX21" i="54" s="1"/>
  <c r="EY21" i="54" s="1"/>
  <c r="EZ21" i="54" s="1"/>
  <c r="FA21" i="54" s="1"/>
  <c r="FB21" i="54" s="1"/>
  <c r="FC21" i="54" s="1"/>
  <c r="FD21" i="54" s="1"/>
  <c r="FE21" i="54" s="1"/>
  <c r="FF21" i="54" s="1"/>
  <c r="FG21" i="54" s="1"/>
  <c r="FH21" i="54" s="1"/>
  <c r="FI21" i="54" s="1"/>
  <c r="FJ21" i="54" s="1"/>
  <c r="FK21" i="54" s="1"/>
  <c r="FL21" i="54" s="1"/>
  <c r="FM21" i="54" s="1"/>
  <c r="FN21" i="54" s="1"/>
  <c r="FO21" i="54" s="1"/>
  <c r="FP21" i="54" s="1"/>
  <c r="FQ21" i="54" s="1"/>
  <c r="FR21" i="54" s="1"/>
  <c r="FS21" i="54" s="1"/>
  <c r="FT21" i="54" s="1"/>
  <c r="FU21" i="54" s="1"/>
  <c r="FV21" i="54" s="1"/>
  <c r="FW21" i="54" s="1"/>
  <c r="FX21" i="54" s="1"/>
  <c r="FY21" i="54" s="1"/>
  <c r="FZ21" i="54" s="1"/>
  <c r="GA21" i="54" s="1"/>
  <c r="GB21" i="54" s="1"/>
  <c r="GC21" i="54" s="1"/>
  <c r="GD21" i="54" s="1"/>
  <c r="GE21" i="54" s="1"/>
  <c r="GF21" i="54" s="1"/>
  <c r="GG21" i="54" s="1"/>
  <c r="GH21" i="54" s="1"/>
  <c r="GI21" i="54" s="1"/>
  <c r="GJ21" i="54" s="1"/>
  <c r="GK21" i="54" s="1"/>
  <c r="GL21" i="54" s="1"/>
  <c r="GM21" i="54" s="1"/>
  <c r="GN21" i="54" s="1"/>
  <c r="GO21" i="54" s="1"/>
  <c r="GP21" i="54" s="1"/>
  <c r="GQ21" i="54" s="1"/>
  <c r="W11" i="54"/>
  <c r="Y5" i="1" s="1"/>
  <c r="I3" i="68"/>
  <c r="L7" i="68"/>
  <c r="L5" i="68"/>
  <c r="L3" i="68"/>
  <c r="Y35" i="54"/>
  <c r="X35" i="54"/>
  <c r="M2" i="68"/>
  <c r="T23" i="54"/>
  <c r="W23" i="54"/>
  <c r="Y23" i="54"/>
  <c r="X23" i="54"/>
  <c r="V23" i="54"/>
  <c r="T35" i="54"/>
  <c r="U35" i="54"/>
  <c r="H7" i="68"/>
  <c r="V35" i="54"/>
  <c r="I7" i="68"/>
  <c r="N7" i="68"/>
  <c r="M6" i="68"/>
  <c r="W35" i="54"/>
  <c r="J7" i="68"/>
  <c r="U23" i="54"/>
  <c r="N4" i="68"/>
  <c r="T11" i="54"/>
  <c r="Y2" i="1" s="1"/>
  <c r="G3" i="68"/>
  <c r="U11" i="54"/>
  <c r="Y3" i="1" s="1"/>
  <c r="H3" i="68"/>
  <c r="X11" i="54"/>
  <c r="Y6" i="1" s="1"/>
  <c r="K3" i="68"/>
  <c r="E47" i="54"/>
  <c r="E41" i="54"/>
  <c r="E43" i="54"/>
  <c r="E49" i="54"/>
  <c r="E35" i="54"/>
  <c r="D25" i="54"/>
  <c r="E37" i="54"/>
  <c r="D27" i="54"/>
  <c r="E33" i="54"/>
  <c r="Z6" i="1" l="1"/>
  <c r="Z3" i="1"/>
  <c r="Z7" i="1"/>
  <c r="Z5" i="1"/>
  <c r="Z4" i="1"/>
  <c r="Z2" i="1"/>
  <c r="M5" i="68"/>
  <c r="N5" i="68"/>
  <c r="Z11" i="54"/>
  <c r="Y8" i="1" s="1"/>
  <c r="N3" i="68"/>
  <c r="AA11" i="54"/>
  <c r="Y9" i="1" s="1"/>
  <c r="M3" i="68"/>
  <c r="Z23" i="54"/>
  <c r="N6" i="68"/>
  <c r="Z35" i="54"/>
  <c r="M7" i="68"/>
  <c r="O2" i="68"/>
  <c r="P6" i="68"/>
  <c r="AA35" i="54"/>
  <c r="O3" i="68"/>
  <c r="P3" i="68"/>
  <c r="AB11" i="54"/>
  <c r="Y10" i="1" s="1"/>
  <c r="O4" i="68"/>
  <c r="AA23" i="54"/>
  <c r="W45" i="54"/>
  <c r="X45" i="54"/>
  <c r="AA45" i="54"/>
  <c r="T45" i="54"/>
  <c r="Y43" i="54"/>
  <c r="T43" i="54"/>
  <c r="AA43" i="54"/>
  <c r="X43" i="54"/>
  <c r="U45" i="54"/>
  <c r="V45" i="54"/>
  <c r="Y45" i="54"/>
  <c r="Z45" i="54"/>
  <c r="V43" i="54"/>
  <c r="W43" i="54"/>
  <c r="Z43" i="54"/>
  <c r="U43" i="54"/>
  <c r="G18" i="57"/>
  <c r="G17" i="57"/>
  <c r="F18" i="57"/>
  <c r="F17" i="57"/>
  <c r="J5001" i="47"/>
  <c r="J5000" i="47"/>
  <c r="J4999" i="47"/>
  <c r="J4998" i="47"/>
  <c r="J4997" i="47"/>
  <c r="J4996" i="47"/>
  <c r="J4995" i="47"/>
  <c r="J4994" i="47"/>
  <c r="J4993" i="47"/>
  <c r="J4992" i="47"/>
  <c r="J4991" i="47"/>
  <c r="J4990" i="47"/>
  <c r="J4989" i="47"/>
  <c r="J4988" i="47"/>
  <c r="J4987" i="47"/>
  <c r="J4986" i="47"/>
  <c r="J4985" i="47"/>
  <c r="J4984" i="47"/>
  <c r="J4983" i="47"/>
  <c r="J4982" i="47"/>
  <c r="J4981" i="47"/>
  <c r="J4980" i="47"/>
  <c r="J4979" i="47"/>
  <c r="J4978" i="47"/>
  <c r="J4977" i="47"/>
  <c r="J4976" i="47"/>
  <c r="J4975" i="47"/>
  <c r="J4974" i="47"/>
  <c r="J4973" i="47"/>
  <c r="J4972" i="47"/>
  <c r="J4971" i="47"/>
  <c r="J4970" i="47"/>
  <c r="J4969" i="47"/>
  <c r="J4968" i="47"/>
  <c r="J4967" i="47"/>
  <c r="J4966" i="47"/>
  <c r="J4965" i="47"/>
  <c r="J4964" i="47"/>
  <c r="J4963" i="47"/>
  <c r="J4962" i="47"/>
  <c r="J4961" i="47"/>
  <c r="J4960" i="47"/>
  <c r="J4959" i="47"/>
  <c r="J4958" i="47"/>
  <c r="J4957" i="47"/>
  <c r="J4956" i="47"/>
  <c r="J4955" i="47"/>
  <c r="J4954" i="47"/>
  <c r="J4953" i="47"/>
  <c r="J4952" i="47"/>
  <c r="J4951" i="47"/>
  <c r="J4950" i="47"/>
  <c r="J4949" i="47"/>
  <c r="J4948" i="47"/>
  <c r="J4947" i="47"/>
  <c r="J4946" i="47"/>
  <c r="J4945" i="47"/>
  <c r="J4944" i="47"/>
  <c r="J4943" i="47"/>
  <c r="J4942" i="47"/>
  <c r="J4941" i="47"/>
  <c r="J4940" i="47"/>
  <c r="J4939" i="47"/>
  <c r="J4938" i="47"/>
  <c r="J4937" i="47"/>
  <c r="J4936" i="47"/>
  <c r="J4935" i="47"/>
  <c r="J4934" i="47"/>
  <c r="J4933" i="47"/>
  <c r="J4932" i="47"/>
  <c r="J4931" i="47"/>
  <c r="J4930" i="47"/>
  <c r="J4929" i="47"/>
  <c r="J4928" i="47"/>
  <c r="J4927" i="47"/>
  <c r="J4926" i="47"/>
  <c r="J4925" i="47"/>
  <c r="J4924" i="47"/>
  <c r="J4923" i="47"/>
  <c r="J4922" i="47"/>
  <c r="J4921" i="47"/>
  <c r="J4920" i="47"/>
  <c r="J4919" i="47"/>
  <c r="J4918" i="47"/>
  <c r="J4917" i="47"/>
  <c r="J4916" i="47"/>
  <c r="J4915" i="47"/>
  <c r="J4914" i="47"/>
  <c r="J4913" i="47"/>
  <c r="J4912" i="47"/>
  <c r="J4911" i="47"/>
  <c r="J4910" i="47"/>
  <c r="J4909" i="47"/>
  <c r="J4908" i="47"/>
  <c r="J4907" i="47"/>
  <c r="J4906" i="47"/>
  <c r="J4905" i="47"/>
  <c r="J4904" i="47"/>
  <c r="J4903" i="47"/>
  <c r="J4902" i="47"/>
  <c r="J4901" i="47"/>
  <c r="J4900" i="47"/>
  <c r="J4899" i="47"/>
  <c r="J4898" i="47"/>
  <c r="J4897" i="47"/>
  <c r="J4896" i="47"/>
  <c r="J4895" i="47"/>
  <c r="J4894" i="47"/>
  <c r="J4893" i="47"/>
  <c r="J4892" i="47"/>
  <c r="J4891" i="47"/>
  <c r="J4890" i="47"/>
  <c r="J4889" i="47"/>
  <c r="J4888" i="47"/>
  <c r="J4887" i="47"/>
  <c r="J4886" i="47"/>
  <c r="J4885" i="47"/>
  <c r="J4884" i="47"/>
  <c r="J4883" i="47"/>
  <c r="J4882" i="47"/>
  <c r="J4881" i="47"/>
  <c r="J4880" i="47"/>
  <c r="J4879" i="47"/>
  <c r="J4878" i="47"/>
  <c r="J4877" i="47"/>
  <c r="J4876" i="47"/>
  <c r="J4875" i="47"/>
  <c r="J4874" i="47"/>
  <c r="J4873" i="47"/>
  <c r="J4872" i="47"/>
  <c r="J4871" i="47"/>
  <c r="J4870" i="47"/>
  <c r="J4869" i="47"/>
  <c r="J4868" i="47"/>
  <c r="J4867" i="47"/>
  <c r="J4866" i="47"/>
  <c r="J4865" i="47"/>
  <c r="J4864" i="47"/>
  <c r="J4863" i="47"/>
  <c r="J4862" i="47"/>
  <c r="J4861" i="47"/>
  <c r="J4860" i="47"/>
  <c r="J4859" i="47"/>
  <c r="J4858" i="47"/>
  <c r="J4857" i="47"/>
  <c r="J4856" i="47"/>
  <c r="J4855" i="47"/>
  <c r="J4854" i="47"/>
  <c r="J4853" i="47"/>
  <c r="J4852" i="47"/>
  <c r="J4851" i="47"/>
  <c r="J4850" i="47"/>
  <c r="J4849" i="47"/>
  <c r="J4848" i="47"/>
  <c r="J4847" i="47"/>
  <c r="J4846" i="47"/>
  <c r="J4845" i="47"/>
  <c r="J4844" i="47"/>
  <c r="J4843" i="47"/>
  <c r="J4842" i="47"/>
  <c r="J4841" i="47"/>
  <c r="J4840" i="47"/>
  <c r="J4839" i="47"/>
  <c r="J4838" i="47"/>
  <c r="J4837" i="47"/>
  <c r="J4836" i="47"/>
  <c r="J4835" i="47"/>
  <c r="J4834" i="47"/>
  <c r="J4833" i="47"/>
  <c r="J4832" i="47"/>
  <c r="J4831" i="47"/>
  <c r="J4830" i="47"/>
  <c r="J4829" i="47"/>
  <c r="J4828" i="47"/>
  <c r="J4827" i="47"/>
  <c r="J4826" i="47"/>
  <c r="J4825" i="47"/>
  <c r="J4824" i="47"/>
  <c r="J4823" i="47"/>
  <c r="J4822" i="47"/>
  <c r="J4821" i="47"/>
  <c r="J4820" i="47"/>
  <c r="J4819" i="47"/>
  <c r="J4818" i="47"/>
  <c r="J4817" i="47"/>
  <c r="J4816" i="47"/>
  <c r="J4815" i="47"/>
  <c r="J4814" i="47"/>
  <c r="J4813" i="47"/>
  <c r="J4812" i="47"/>
  <c r="J4811" i="47"/>
  <c r="J4810" i="47"/>
  <c r="J4809" i="47"/>
  <c r="J4808" i="47"/>
  <c r="J4807" i="47"/>
  <c r="J4806" i="47"/>
  <c r="J4805" i="47"/>
  <c r="J4804" i="47"/>
  <c r="J4803" i="47"/>
  <c r="J4802" i="47"/>
  <c r="J4801" i="47"/>
  <c r="J4800" i="47"/>
  <c r="J4799" i="47"/>
  <c r="J4798" i="47"/>
  <c r="J4797" i="47"/>
  <c r="J4796" i="47"/>
  <c r="J4795" i="47"/>
  <c r="J4794" i="47"/>
  <c r="J4793" i="47"/>
  <c r="J4792" i="47"/>
  <c r="J4791" i="47"/>
  <c r="J4790" i="47"/>
  <c r="J4789" i="47"/>
  <c r="J4788" i="47"/>
  <c r="J4787" i="47"/>
  <c r="J4786" i="47"/>
  <c r="J4785" i="47"/>
  <c r="J4784" i="47"/>
  <c r="J4783" i="47"/>
  <c r="J4782" i="47"/>
  <c r="J4781" i="47"/>
  <c r="J4780" i="47"/>
  <c r="J4779" i="47"/>
  <c r="J4778" i="47"/>
  <c r="J4777" i="47"/>
  <c r="J4776" i="47"/>
  <c r="J4775" i="47"/>
  <c r="J4774" i="47"/>
  <c r="J4773" i="47"/>
  <c r="J4772" i="47"/>
  <c r="J4771" i="47"/>
  <c r="J4770" i="47"/>
  <c r="J4769" i="47"/>
  <c r="J4768" i="47"/>
  <c r="J4767" i="47"/>
  <c r="J4766" i="47"/>
  <c r="J4765" i="47"/>
  <c r="J4764" i="47"/>
  <c r="J4763" i="47"/>
  <c r="J4762" i="47"/>
  <c r="J4761" i="47"/>
  <c r="J4760" i="47"/>
  <c r="J4759" i="47"/>
  <c r="J4758" i="47"/>
  <c r="J4757" i="47"/>
  <c r="J4756" i="47"/>
  <c r="J4755" i="47"/>
  <c r="J4754" i="47"/>
  <c r="J4753" i="47"/>
  <c r="J4752" i="47"/>
  <c r="J4751" i="47"/>
  <c r="J4750" i="47"/>
  <c r="J4749" i="47"/>
  <c r="J4748" i="47"/>
  <c r="J4747" i="47"/>
  <c r="J4746" i="47"/>
  <c r="J4745" i="47"/>
  <c r="J4744" i="47"/>
  <c r="J4743" i="47"/>
  <c r="J4742" i="47"/>
  <c r="J4741" i="47"/>
  <c r="J4740" i="47"/>
  <c r="J4739" i="47"/>
  <c r="J4738" i="47"/>
  <c r="J4737" i="47"/>
  <c r="J4736" i="47"/>
  <c r="J4735" i="47"/>
  <c r="J4734" i="47"/>
  <c r="J4733" i="47"/>
  <c r="J4732" i="47"/>
  <c r="J4731" i="47"/>
  <c r="J4730" i="47"/>
  <c r="J4729" i="47"/>
  <c r="J4728" i="47"/>
  <c r="J4727" i="47"/>
  <c r="J4726" i="47"/>
  <c r="J4725" i="47"/>
  <c r="J4724" i="47"/>
  <c r="J4723" i="47"/>
  <c r="J4722" i="47"/>
  <c r="J4721" i="47"/>
  <c r="J4720" i="47"/>
  <c r="J4719" i="47"/>
  <c r="J4718" i="47"/>
  <c r="J4717" i="47"/>
  <c r="J4716" i="47"/>
  <c r="J4715" i="47"/>
  <c r="J4714" i="47"/>
  <c r="J4713" i="47"/>
  <c r="J4712" i="47"/>
  <c r="J4711" i="47"/>
  <c r="J4710" i="47"/>
  <c r="J4709" i="47"/>
  <c r="J4708" i="47"/>
  <c r="J4707" i="47"/>
  <c r="J4706" i="47"/>
  <c r="J4705" i="47"/>
  <c r="J4704" i="47"/>
  <c r="J4703" i="47"/>
  <c r="J4702" i="47"/>
  <c r="J4701" i="47"/>
  <c r="J4700" i="47"/>
  <c r="J4699" i="47"/>
  <c r="J4698" i="47"/>
  <c r="J4697" i="47"/>
  <c r="J4696" i="47"/>
  <c r="J4695" i="47"/>
  <c r="J4694" i="47"/>
  <c r="J4693" i="47"/>
  <c r="J4692" i="47"/>
  <c r="J4691" i="47"/>
  <c r="J4690" i="47"/>
  <c r="J4689" i="47"/>
  <c r="J4688" i="47"/>
  <c r="J4687" i="47"/>
  <c r="J4686" i="47"/>
  <c r="J4685" i="47"/>
  <c r="J4684" i="47"/>
  <c r="J4683" i="47"/>
  <c r="J4682" i="47"/>
  <c r="J4681" i="47"/>
  <c r="J4680" i="47"/>
  <c r="J4679" i="47"/>
  <c r="J4678" i="47"/>
  <c r="J4677" i="47"/>
  <c r="J4676" i="47"/>
  <c r="J4675" i="47"/>
  <c r="J4674" i="47"/>
  <c r="J4673" i="47"/>
  <c r="J4672" i="47"/>
  <c r="J4671" i="47"/>
  <c r="J4670" i="47"/>
  <c r="J4669" i="47"/>
  <c r="J4668" i="47"/>
  <c r="J4667" i="47"/>
  <c r="J4666" i="47"/>
  <c r="J4665" i="47"/>
  <c r="J4664" i="47"/>
  <c r="J4663" i="47"/>
  <c r="J4662" i="47"/>
  <c r="J4661" i="47"/>
  <c r="J4660" i="47"/>
  <c r="J4659" i="47"/>
  <c r="J4658" i="47"/>
  <c r="J4657" i="47"/>
  <c r="J4656" i="47"/>
  <c r="J4655" i="47"/>
  <c r="J4654" i="47"/>
  <c r="J4653" i="47"/>
  <c r="J4652" i="47"/>
  <c r="J4651" i="47"/>
  <c r="J4650" i="47"/>
  <c r="J4649" i="47"/>
  <c r="J4648" i="47"/>
  <c r="J4647" i="47"/>
  <c r="J4646" i="47"/>
  <c r="J4645" i="47"/>
  <c r="J4644" i="47"/>
  <c r="J4643" i="47"/>
  <c r="J4642" i="47"/>
  <c r="J4641" i="47"/>
  <c r="J4640" i="47"/>
  <c r="J4639" i="47"/>
  <c r="J4638" i="47"/>
  <c r="J4637" i="47"/>
  <c r="J4636" i="47"/>
  <c r="J4635" i="47"/>
  <c r="J4634" i="47"/>
  <c r="J4633" i="47"/>
  <c r="J4632" i="47"/>
  <c r="J4631" i="47"/>
  <c r="J4630" i="47"/>
  <c r="J4629" i="47"/>
  <c r="J4628" i="47"/>
  <c r="J4627" i="47"/>
  <c r="J4626" i="47"/>
  <c r="J4625" i="47"/>
  <c r="J4624" i="47"/>
  <c r="J4623" i="47"/>
  <c r="J4622" i="47"/>
  <c r="J4621" i="47"/>
  <c r="J4620" i="47"/>
  <c r="J4619" i="47"/>
  <c r="J4618" i="47"/>
  <c r="J4617" i="47"/>
  <c r="J4616" i="47"/>
  <c r="J4615" i="47"/>
  <c r="J4614" i="47"/>
  <c r="J4613" i="47"/>
  <c r="J4612" i="47"/>
  <c r="J4611" i="47"/>
  <c r="J4610" i="47"/>
  <c r="J4609" i="47"/>
  <c r="J4608" i="47"/>
  <c r="J4607" i="47"/>
  <c r="J4606" i="47"/>
  <c r="J4605" i="47"/>
  <c r="J4604" i="47"/>
  <c r="J4603" i="47"/>
  <c r="J4602" i="47"/>
  <c r="J4601" i="47"/>
  <c r="J4600" i="47"/>
  <c r="J4599" i="47"/>
  <c r="J4598" i="47"/>
  <c r="J4597" i="47"/>
  <c r="J4596" i="47"/>
  <c r="J4595" i="47"/>
  <c r="J4594" i="47"/>
  <c r="J4593" i="47"/>
  <c r="J4592" i="47"/>
  <c r="J4591" i="47"/>
  <c r="J4590" i="47"/>
  <c r="J4589" i="47"/>
  <c r="J4588" i="47"/>
  <c r="J4587" i="47"/>
  <c r="J4586" i="47"/>
  <c r="J4585" i="47"/>
  <c r="J4584" i="47"/>
  <c r="J4583" i="47"/>
  <c r="J4582" i="47"/>
  <c r="J4581" i="47"/>
  <c r="J4580" i="47"/>
  <c r="J4579" i="47"/>
  <c r="J4578" i="47"/>
  <c r="J4577" i="47"/>
  <c r="J4576" i="47"/>
  <c r="J4575" i="47"/>
  <c r="J4574" i="47"/>
  <c r="J4573" i="47"/>
  <c r="J4572" i="47"/>
  <c r="J4571" i="47"/>
  <c r="J4570" i="47"/>
  <c r="J4569" i="47"/>
  <c r="J4568" i="47"/>
  <c r="J4567" i="47"/>
  <c r="J4566" i="47"/>
  <c r="J4565" i="47"/>
  <c r="J4564" i="47"/>
  <c r="J4563" i="47"/>
  <c r="J4562" i="47"/>
  <c r="J4561" i="47"/>
  <c r="J4560" i="47"/>
  <c r="J4559" i="47"/>
  <c r="J4558" i="47"/>
  <c r="J4557" i="47"/>
  <c r="J4556" i="47"/>
  <c r="J4555" i="47"/>
  <c r="J4554" i="47"/>
  <c r="J4553" i="47"/>
  <c r="J4552" i="47"/>
  <c r="J4551" i="47"/>
  <c r="J4550" i="47"/>
  <c r="J4549" i="47"/>
  <c r="J4548" i="47"/>
  <c r="J4547" i="47"/>
  <c r="J4546" i="47"/>
  <c r="J4545" i="47"/>
  <c r="J4544" i="47"/>
  <c r="J4543" i="47"/>
  <c r="J4542" i="47"/>
  <c r="J4541" i="47"/>
  <c r="J4540" i="47"/>
  <c r="J4539" i="47"/>
  <c r="J4538" i="47"/>
  <c r="J4537" i="47"/>
  <c r="J4536" i="47"/>
  <c r="J4535" i="47"/>
  <c r="J4534" i="47"/>
  <c r="J4533" i="47"/>
  <c r="J4532" i="47"/>
  <c r="J4531" i="47"/>
  <c r="J4530" i="47"/>
  <c r="J4529" i="47"/>
  <c r="J4528" i="47"/>
  <c r="J4527" i="47"/>
  <c r="J4526" i="47"/>
  <c r="J4525" i="47"/>
  <c r="J4524" i="47"/>
  <c r="J4523" i="47"/>
  <c r="J4522" i="47"/>
  <c r="J4521" i="47"/>
  <c r="J4520" i="47"/>
  <c r="J4519" i="47"/>
  <c r="J4518" i="47"/>
  <c r="J4517" i="47"/>
  <c r="J4516" i="47"/>
  <c r="J4515" i="47"/>
  <c r="J4514" i="47"/>
  <c r="J4513" i="47"/>
  <c r="J4512" i="47"/>
  <c r="J4511" i="47"/>
  <c r="J4510" i="47"/>
  <c r="J4509" i="47"/>
  <c r="J4508" i="47"/>
  <c r="J4507" i="47"/>
  <c r="J4506" i="47"/>
  <c r="J4505" i="47"/>
  <c r="J4504" i="47"/>
  <c r="J4503" i="47"/>
  <c r="J4502" i="47"/>
  <c r="J4501" i="47"/>
  <c r="J4500" i="47"/>
  <c r="J4499" i="47"/>
  <c r="J4498" i="47"/>
  <c r="J4497" i="47"/>
  <c r="J4496" i="47"/>
  <c r="J4495" i="47"/>
  <c r="J4494" i="47"/>
  <c r="J4493" i="47"/>
  <c r="J4492" i="47"/>
  <c r="J4491" i="47"/>
  <c r="J4490" i="47"/>
  <c r="J4489" i="47"/>
  <c r="J4488" i="47"/>
  <c r="J4487" i="47"/>
  <c r="J4486" i="47"/>
  <c r="J4485" i="47"/>
  <c r="J4484" i="47"/>
  <c r="J4483" i="47"/>
  <c r="J4482" i="47"/>
  <c r="J4481" i="47"/>
  <c r="J4480" i="47"/>
  <c r="J4479" i="47"/>
  <c r="J4478" i="47"/>
  <c r="J4477" i="47"/>
  <c r="J4476" i="47"/>
  <c r="J4475" i="47"/>
  <c r="J4474" i="47"/>
  <c r="J4473" i="47"/>
  <c r="J4472" i="47"/>
  <c r="J4471" i="47"/>
  <c r="J4470" i="47"/>
  <c r="J4469" i="47"/>
  <c r="J4468" i="47"/>
  <c r="J4467" i="47"/>
  <c r="J4466" i="47"/>
  <c r="J4465" i="47"/>
  <c r="J4464" i="47"/>
  <c r="J4463" i="47"/>
  <c r="J4462" i="47"/>
  <c r="J4461" i="47"/>
  <c r="J4460" i="47"/>
  <c r="J4459" i="47"/>
  <c r="J4458" i="47"/>
  <c r="J4457" i="47"/>
  <c r="J4456" i="47"/>
  <c r="J4455" i="47"/>
  <c r="J4454" i="47"/>
  <c r="J4453" i="47"/>
  <c r="J4452" i="47"/>
  <c r="J4451" i="47"/>
  <c r="J4450" i="47"/>
  <c r="J4449" i="47"/>
  <c r="J4448" i="47"/>
  <c r="J4447" i="47"/>
  <c r="J4446" i="47"/>
  <c r="J4445" i="47"/>
  <c r="J4444" i="47"/>
  <c r="J4443" i="47"/>
  <c r="J4442" i="47"/>
  <c r="J4441" i="47"/>
  <c r="J4440" i="47"/>
  <c r="J4439" i="47"/>
  <c r="J4438" i="47"/>
  <c r="J4437" i="47"/>
  <c r="J4436" i="47"/>
  <c r="J4435" i="47"/>
  <c r="J4434" i="47"/>
  <c r="J4433" i="47"/>
  <c r="J4432" i="47"/>
  <c r="J4431" i="47"/>
  <c r="J4430" i="47"/>
  <c r="J4429" i="47"/>
  <c r="J4428" i="47"/>
  <c r="J4427" i="47"/>
  <c r="J4426" i="47"/>
  <c r="J4425" i="47"/>
  <c r="J4424" i="47"/>
  <c r="J4423" i="47"/>
  <c r="J4422" i="47"/>
  <c r="J4421" i="47"/>
  <c r="J4420" i="47"/>
  <c r="J4419" i="47"/>
  <c r="J4418" i="47"/>
  <c r="J4417" i="47"/>
  <c r="J4416" i="47"/>
  <c r="J4415" i="47"/>
  <c r="J4414" i="47"/>
  <c r="J4413" i="47"/>
  <c r="J4412" i="47"/>
  <c r="J4411" i="47"/>
  <c r="J4410" i="47"/>
  <c r="J4409" i="47"/>
  <c r="J4408" i="47"/>
  <c r="J4407" i="47"/>
  <c r="J4406" i="47"/>
  <c r="J4405" i="47"/>
  <c r="J4404" i="47"/>
  <c r="J4403" i="47"/>
  <c r="J4402" i="47"/>
  <c r="J4401" i="47"/>
  <c r="J4400" i="47"/>
  <c r="J4399" i="47"/>
  <c r="J4398" i="47"/>
  <c r="J4397" i="47"/>
  <c r="J4396" i="47"/>
  <c r="J4395" i="47"/>
  <c r="J4394" i="47"/>
  <c r="J4393" i="47"/>
  <c r="J4392" i="47"/>
  <c r="J4391" i="47"/>
  <c r="J4390" i="47"/>
  <c r="J4389" i="47"/>
  <c r="J4388" i="47"/>
  <c r="J4387" i="47"/>
  <c r="J4386" i="47"/>
  <c r="J4385" i="47"/>
  <c r="J4384" i="47"/>
  <c r="J4383" i="47"/>
  <c r="J4382" i="47"/>
  <c r="J4381" i="47"/>
  <c r="J4380" i="47"/>
  <c r="J4379" i="47"/>
  <c r="J4378" i="47"/>
  <c r="J4377" i="47"/>
  <c r="J4376" i="47"/>
  <c r="J4375" i="47"/>
  <c r="J4374" i="47"/>
  <c r="J4373" i="47"/>
  <c r="J4372" i="47"/>
  <c r="J4371" i="47"/>
  <c r="J4370" i="47"/>
  <c r="J4369" i="47"/>
  <c r="J4368" i="47"/>
  <c r="J4367" i="47"/>
  <c r="J4366" i="47"/>
  <c r="J4365" i="47"/>
  <c r="J4364" i="47"/>
  <c r="J4363" i="47"/>
  <c r="J4362" i="47"/>
  <c r="J4361" i="47"/>
  <c r="J4360" i="47"/>
  <c r="J4359" i="47"/>
  <c r="J4358" i="47"/>
  <c r="J4357" i="47"/>
  <c r="J4356" i="47"/>
  <c r="J4355" i="47"/>
  <c r="J4354" i="47"/>
  <c r="J4353" i="47"/>
  <c r="J4352" i="47"/>
  <c r="J4351" i="47"/>
  <c r="J4350" i="47"/>
  <c r="J4349" i="47"/>
  <c r="J4348" i="47"/>
  <c r="J4347" i="47"/>
  <c r="J4346" i="47"/>
  <c r="J4345" i="47"/>
  <c r="J4344" i="47"/>
  <c r="J4343" i="47"/>
  <c r="J4342" i="47"/>
  <c r="J4341" i="47"/>
  <c r="J4340" i="47"/>
  <c r="J4339" i="47"/>
  <c r="J4338" i="47"/>
  <c r="J4337" i="47"/>
  <c r="J4336" i="47"/>
  <c r="J4335" i="47"/>
  <c r="J4334" i="47"/>
  <c r="J4333" i="47"/>
  <c r="J4332" i="47"/>
  <c r="J4331" i="47"/>
  <c r="J4330" i="47"/>
  <c r="J4329" i="47"/>
  <c r="J4328" i="47"/>
  <c r="J4327" i="47"/>
  <c r="J4326" i="47"/>
  <c r="J4325" i="47"/>
  <c r="J4324" i="47"/>
  <c r="J4323" i="47"/>
  <c r="J4322" i="47"/>
  <c r="J4321" i="47"/>
  <c r="J4320" i="47"/>
  <c r="J4319" i="47"/>
  <c r="J4318" i="47"/>
  <c r="J4317" i="47"/>
  <c r="J4316" i="47"/>
  <c r="J4315" i="47"/>
  <c r="J4314" i="47"/>
  <c r="J4313" i="47"/>
  <c r="J4312" i="47"/>
  <c r="J4311" i="47"/>
  <c r="J4310" i="47"/>
  <c r="J4309" i="47"/>
  <c r="J4308" i="47"/>
  <c r="J4307" i="47"/>
  <c r="J4306" i="47"/>
  <c r="J4305" i="47"/>
  <c r="J4304" i="47"/>
  <c r="J4303" i="47"/>
  <c r="J4302" i="47"/>
  <c r="J4301" i="47"/>
  <c r="J4300" i="47"/>
  <c r="J4299" i="47"/>
  <c r="J4298" i="47"/>
  <c r="J4297" i="47"/>
  <c r="J4296" i="47"/>
  <c r="J4295" i="47"/>
  <c r="J4294" i="47"/>
  <c r="J4293" i="47"/>
  <c r="J4292" i="47"/>
  <c r="J4291" i="47"/>
  <c r="J4290" i="47"/>
  <c r="J4289" i="47"/>
  <c r="J4288" i="47"/>
  <c r="J4287" i="47"/>
  <c r="J4286" i="47"/>
  <c r="J4285" i="47"/>
  <c r="J4284" i="47"/>
  <c r="J4283" i="47"/>
  <c r="J4282" i="47"/>
  <c r="J4281" i="47"/>
  <c r="J4280" i="47"/>
  <c r="J4279" i="47"/>
  <c r="J4278" i="47"/>
  <c r="J4277" i="47"/>
  <c r="J4276" i="47"/>
  <c r="J4275" i="47"/>
  <c r="J4274" i="47"/>
  <c r="J4273" i="47"/>
  <c r="J4272" i="47"/>
  <c r="J4271" i="47"/>
  <c r="J4270" i="47"/>
  <c r="J4269" i="47"/>
  <c r="J4268" i="47"/>
  <c r="J4267" i="47"/>
  <c r="J4266" i="47"/>
  <c r="J4265" i="47"/>
  <c r="J4264" i="47"/>
  <c r="J4263" i="47"/>
  <c r="J4262" i="47"/>
  <c r="J4261" i="47"/>
  <c r="J4260" i="47"/>
  <c r="J4259" i="47"/>
  <c r="J4258" i="47"/>
  <c r="J4257" i="47"/>
  <c r="J4256" i="47"/>
  <c r="J4255" i="47"/>
  <c r="J4254" i="47"/>
  <c r="J4253" i="47"/>
  <c r="J4252" i="47"/>
  <c r="J4251" i="47"/>
  <c r="J4250" i="47"/>
  <c r="J4249" i="47"/>
  <c r="J4248" i="47"/>
  <c r="J4247" i="47"/>
  <c r="J4246" i="47"/>
  <c r="J4245" i="47"/>
  <c r="J4244" i="47"/>
  <c r="J4243" i="47"/>
  <c r="J4242" i="47"/>
  <c r="J4241" i="47"/>
  <c r="J4240" i="47"/>
  <c r="J4239" i="47"/>
  <c r="J4238" i="47"/>
  <c r="J4237" i="47"/>
  <c r="J4236" i="47"/>
  <c r="J4235" i="47"/>
  <c r="J4234" i="47"/>
  <c r="J4233" i="47"/>
  <c r="J4232" i="47"/>
  <c r="J4231" i="47"/>
  <c r="J4230" i="47"/>
  <c r="J4229" i="47"/>
  <c r="J4228" i="47"/>
  <c r="J4227" i="47"/>
  <c r="J4226" i="47"/>
  <c r="J4225" i="47"/>
  <c r="J4224" i="47"/>
  <c r="J4223" i="47"/>
  <c r="J4222" i="47"/>
  <c r="J4221" i="47"/>
  <c r="J4220" i="47"/>
  <c r="J4219" i="47"/>
  <c r="J4218" i="47"/>
  <c r="J4217" i="47"/>
  <c r="J4216" i="47"/>
  <c r="J4215" i="47"/>
  <c r="J4214" i="47"/>
  <c r="J4213" i="47"/>
  <c r="J4212" i="47"/>
  <c r="J4211" i="47"/>
  <c r="J4210" i="47"/>
  <c r="J4209" i="47"/>
  <c r="J4208" i="47"/>
  <c r="J4207" i="47"/>
  <c r="J4206" i="47"/>
  <c r="J4205" i="47"/>
  <c r="J4204" i="47"/>
  <c r="J4203" i="47"/>
  <c r="J4202" i="47"/>
  <c r="J4201" i="47"/>
  <c r="J4200" i="47"/>
  <c r="J4199" i="47"/>
  <c r="J4198" i="47"/>
  <c r="J4197" i="47"/>
  <c r="J4196" i="47"/>
  <c r="J4195" i="47"/>
  <c r="J4194" i="47"/>
  <c r="J4193" i="47"/>
  <c r="J4192" i="47"/>
  <c r="J4191" i="47"/>
  <c r="J4190" i="47"/>
  <c r="J4189" i="47"/>
  <c r="J4188" i="47"/>
  <c r="J4187" i="47"/>
  <c r="J4186" i="47"/>
  <c r="J4185" i="47"/>
  <c r="J4184" i="47"/>
  <c r="J4183" i="47"/>
  <c r="J4182" i="47"/>
  <c r="J4181" i="47"/>
  <c r="J4180" i="47"/>
  <c r="J4179" i="47"/>
  <c r="J4178" i="47"/>
  <c r="J4177" i="47"/>
  <c r="J4176" i="47"/>
  <c r="J4175" i="47"/>
  <c r="J4174" i="47"/>
  <c r="J4173" i="47"/>
  <c r="J4172" i="47"/>
  <c r="J4171" i="47"/>
  <c r="J4170" i="47"/>
  <c r="J4169" i="47"/>
  <c r="J4168" i="47"/>
  <c r="J4167" i="47"/>
  <c r="J4166" i="47"/>
  <c r="J4165" i="47"/>
  <c r="J4164" i="47"/>
  <c r="J4163" i="47"/>
  <c r="J4162" i="47"/>
  <c r="J4161" i="47"/>
  <c r="J4160" i="47"/>
  <c r="J4159" i="47"/>
  <c r="J4158" i="47"/>
  <c r="J4157" i="47"/>
  <c r="J4156" i="47"/>
  <c r="J4155" i="47"/>
  <c r="J4154" i="47"/>
  <c r="J4153" i="47"/>
  <c r="J4152" i="47"/>
  <c r="J4151" i="47"/>
  <c r="J4150" i="47"/>
  <c r="J4149" i="47"/>
  <c r="J4148" i="47"/>
  <c r="J4147" i="47"/>
  <c r="J4146" i="47"/>
  <c r="J4145" i="47"/>
  <c r="J4144" i="47"/>
  <c r="J4143" i="47"/>
  <c r="J4142" i="47"/>
  <c r="J4141" i="47"/>
  <c r="J4140" i="47"/>
  <c r="J4139" i="47"/>
  <c r="J4138" i="47"/>
  <c r="J4137" i="47"/>
  <c r="J4136" i="47"/>
  <c r="J4135" i="47"/>
  <c r="J4134" i="47"/>
  <c r="J4133" i="47"/>
  <c r="J4132" i="47"/>
  <c r="J4131" i="47"/>
  <c r="J4130" i="47"/>
  <c r="J4129" i="47"/>
  <c r="J4128" i="47"/>
  <c r="J4127" i="47"/>
  <c r="J4126" i="47"/>
  <c r="J4125" i="47"/>
  <c r="J4124" i="47"/>
  <c r="J4123" i="47"/>
  <c r="J4122" i="47"/>
  <c r="J4121" i="47"/>
  <c r="J4120" i="47"/>
  <c r="J4119" i="47"/>
  <c r="J4118" i="47"/>
  <c r="J4117" i="47"/>
  <c r="J4116" i="47"/>
  <c r="J4115" i="47"/>
  <c r="J4114" i="47"/>
  <c r="J4113" i="47"/>
  <c r="J4112" i="47"/>
  <c r="J4111" i="47"/>
  <c r="J4110" i="47"/>
  <c r="J4109" i="47"/>
  <c r="J4108" i="47"/>
  <c r="J4107" i="47"/>
  <c r="J4106" i="47"/>
  <c r="J4105" i="47"/>
  <c r="J4104" i="47"/>
  <c r="J4103" i="47"/>
  <c r="J4102" i="47"/>
  <c r="J4101" i="47"/>
  <c r="J4100" i="47"/>
  <c r="J4099" i="47"/>
  <c r="J4098" i="47"/>
  <c r="J4097" i="47"/>
  <c r="J4096" i="47"/>
  <c r="J4095" i="47"/>
  <c r="J4094" i="47"/>
  <c r="J4093" i="47"/>
  <c r="J4092" i="47"/>
  <c r="J4091" i="47"/>
  <c r="J4090" i="47"/>
  <c r="J4089" i="47"/>
  <c r="J4088" i="47"/>
  <c r="J4087" i="47"/>
  <c r="J4086" i="47"/>
  <c r="J4085" i="47"/>
  <c r="J4084" i="47"/>
  <c r="J4083" i="47"/>
  <c r="J4082" i="47"/>
  <c r="J4081" i="47"/>
  <c r="J4080" i="47"/>
  <c r="J4079" i="47"/>
  <c r="J4078" i="47"/>
  <c r="J4077" i="47"/>
  <c r="J4076" i="47"/>
  <c r="J4075" i="47"/>
  <c r="J4074" i="47"/>
  <c r="J4073" i="47"/>
  <c r="J4072" i="47"/>
  <c r="J4071" i="47"/>
  <c r="J4070" i="47"/>
  <c r="J4069" i="47"/>
  <c r="J4068" i="47"/>
  <c r="J4067" i="47"/>
  <c r="J4066" i="47"/>
  <c r="J4065" i="47"/>
  <c r="J4064" i="47"/>
  <c r="J4063" i="47"/>
  <c r="J4062" i="47"/>
  <c r="J4061" i="47"/>
  <c r="J4060" i="47"/>
  <c r="J4059" i="47"/>
  <c r="J4058" i="47"/>
  <c r="J4057" i="47"/>
  <c r="J4056" i="47"/>
  <c r="J4055" i="47"/>
  <c r="J4054" i="47"/>
  <c r="J4053" i="47"/>
  <c r="J4052" i="47"/>
  <c r="J4051" i="47"/>
  <c r="J4050" i="47"/>
  <c r="J4049" i="47"/>
  <c r="J4048" i="47"/>
  <c r="J4047" i="47"/>
  <c r="J4046" i="47"/>
  <c r="J4045" i="47"/>
  <c r="J4044" i="47"/>
  <c r="J4043" i="47"/>
  <c r="J4042" i="47"/>
  <c r="J4041" i="47"/>
  <c r="J4040" i="47"/>
  <c r="J4039" i="47"/>
  <c r="J4038" i="47"/>
  <c r="J4037" i="47"/>
  <c r="J4036" i="47"/>
  <c r="J4035" i="47"/>
  <c r="J4034" i="47"/>
  <c r="J4033" i="47"/>
  <c r="J4032" i="47"/>
  <c r="J4031" i="47"/>
  <c r="J4030" i="47"/>
  <c r="J4029" i="47"/>
  <c r="J4028" i="47"/>
  <c r="J4027" i="47"/>
  <c r="J4026" i="47"/>
  <c r="J4025" i="47"/>
  <c r="J4024" i="47"/>
  <c r="J4023" i="47"/>
  <c r="J4022" i="47"/>
  <c r="J4021" i="47"/>
  <c r="J4020" i="47"/>
  <c r="J4019" i="47"/>
  <c r="J4018" i="47"/>
  <c r="J4017" i="47"/>
  <c r="J4016" i="47"/>
  <c r="J4015" i="47"/>
  <c r="J4014" i="47"/>
  <c r="J4013" i="47"/>
  <c r="J4012" i="47"/>
  <c r="J4011" i="47"/>
  <c r="J4010" i="47"/>
  <c r="J4009" i="47"/>
  <c r="J4008" i="47"/>
  <c r="J4007" i="47"/>
  <c r="J4006" i="47"/>
  <c r="J4005" i="47"/>
  <c r="J4004" i="47"/>
  <c r="J4003" i="47"/>
  <c r="J4002" i="47"/>
  <c r="J4001" i="47"/>
  <c r="J4000" i="47"/>
  <c r="J3999" i="47"/>
  <c r="J3998" i="47"/>
  <c r="J3997" i="47"/>
  <c r="J3996" i="47"/>
  <c r="J3995" i="47"/>
  <c r="J3994" i="47"/>
  <c r="J3993" i="47"/>
  <c r="J3992" i="47"/>
  <c r="J3991" i="47"/>
  <c r="J3990" i="47"/>
  <c r="J3989" i="47"/>
  <c r="J3988" i="47"/>
  <c r="J3987" i="47"/>
  <c r="J3986" i="47"/>
  <c r="J3985" i="47"/>
  <c r="J3984" i="47"/>
  <c r="J3983" i="47"/>
  <c r="J3982" i="47"/>
  <c r="J3981" i="47"/>
  <c r="J3980" i="47"/>
  <c r="J3979" i="47"/>
  <c r="J3978" i="47"/>
  <c r="J3977" i="47"/>
  <c r="J3976" i="47"/>
  <c r="J3975" i="47"/>
  <c r="J3974" i="47"/>
  <c r="J3973" i="47"/>
  <c r="J3972" i="47"/>
  <c r="J3971" i="47"/>
  <c r="J3970" i="47"/>
  <c r="J3969" i="47"/>
  <c r="J3968" i="47"/>
  <c r="J3967" i="47"/>
  <c r="J3966" i="47"/>
  <c r="J3965" i="47"/>
  <c r="J3964" i="47"/>
  <c r="J3963" i="47"/>
  <c r="J3962" i="47"/>
  <c r="J3961" i="47"/>
  <c r="J3960" i="47"/>
  <c r="J3959" i="47"/>
  <c r="J3958" i="47"/>
  <c r="J3957" i="47"/>
  <c r="J3956" i="47"/>
  <c r="J3955" i="47"/>
  <c r="J3954" i="47"/>
  <c r="J3953" i="47"/>
  <c r="J3952" i="47"/>
  <c r="J3951" i="47"/>
  <c r="J3950" i="47"/>
  <c r="J3949" i="47"/>
  <c r="J3948" i="47"/>
  <c r="J3947" i="47"/>
  <c r="J3946" i="47"/>
  <c r="J3945" i="47"/>
  <c r="J3944" i="47"/>
  <c r="J3943" i="47"/>
  <c r="J3942" i="47"/>
  <c r="J3941" i="47"/>
  <c r="J3940" i="47"/>
  <c r="J3939" i="47"/>
  <c r="J3938" i="47"/>
  <c r="J3937" i="47"/>
  <c r="J3936" i="47"/>
  <c r="J3935" i="47"/>
  <c r="J3934" i="47"/>
  <c r="J3933" i="47"/>
  <c r="J3932" i="47"/>
  <c r="J3931" i="47"/>
  <c r="J3930" i="47"/>
  <c r="J3929" i="47"/>
  <c r="J3928" i="47"/>
  <c r="J3927" i="47"/>
  <c r="J3926" i="47"/>
  <c r="J3925" i="47"/>
  <c r="J3924" i="47"/>
  <c r="J3923" i="47"/>
  <c r="J3922" i="47"/>
  <c r="J3921" i="47"/>
  <c r="J3920" i="47"/>
  <c r="J3919" i="47"/>
  <c r="J3918" i="47"/>
  <c r="J3917" i="47"/>
  <c r="J3916" i="47"/>
  <c r="J3915" i="47"/>
  <c r="J3914" i="47"/>
  <c r="J3913" i="47"/>
  <c r="J3912" i="47"/>
  <c r="J3911" i="47"/>
  <c r="J3910" i="47"/>
  <c r="J3909" i="47"/>
  <c r="J3908" i="47"/>
  <c r="J3907" i="47"/>
  <c r="J3906" i="47"/>
  <c r="J3905" i="47"/>
  <c r="J3904" i="47"/>
  <c r="J3903" i="47"/>
  <c r="J3902" i="47"/>
  <c r="J3901" i="47"/>
  <c r="J3900" i="47"/>
  <c r="J3899" i="47"/>
  <c r="J3898" i="47"/>
  <c r="J3897" i="47"/>
  <c r="J3896" i="47"/>
  <c r="J3895" i="47"/>
  <c r="J3894" i="47"/>
  <c r="J3893" i="47"/>
  <c r="J3892" i="47"/>
  <c r="J3891" i="47"/>
  <c r="J3890" i="47"/>
  <c r="J3889" i="47"/>
  <c r="J3888" i="47"/>
  <c r="J3887" i="47"/>
  <c r="J3886" i="47"/>
  <c r="J3885" i="47"/>
  <c r="J3884" i="47"/>
  <c r="J3883" i="47"/>
  <c r="J3882" i="47"/>
  <c r="J3881" i="47"/>
  <c r="J3880" i="47"/>
  <c r="J3879" i="47"/>
  <c r="J3878" i="47"/>
  <c r="J3877" i="47"/>
  <c r="J3876" i="47"/>
  <c r="J3875" i="47"/>
  <c r="J3874" i="47"/>
  <c r="J3873" i="47"/>
  <c r="J3872" i="47"/>
  <c r="J3871" i="47"/>
  <c r="J3870" i="47"/>
  <c r="J3869" i="47"/>
  <c r="J3868" i="47"/>
  <c r="J3867" i="47"/>
  <c r="J3866" i="47"/>
  <c r="J3865" i="47"/>
  <c r="J3864" i="47"/>
  <c r="J3863" i="47"/>
  <c r="J3862" i="47"/>
  <c r="J3861" i="47"/>
  <c r="J3860" i="47"/>
  <c r="J3859" i="47"/>
  <c r="J3858" i="47"/>
  <c r="J3857" i="47"/>
  <c r="J3856" i="47"/>
  <c r="J3855" i="47"/>
  <c r="J3854" i="47"/>
  <c r="J3853" i="47"/>
  <c r="J3852" i="47"/>
  <c r="J3851" i="47"/>
  <c r="J3850" i="47"/>
  <c r="J3849" i="47"/>
  <c r="J3848" i="47"/>
  <c r="J3847" i="47"/>
  <c r="J3846" i="47"/>
  <c r="J3845" i="47"/>
  <c r="J3844" i="47"/>
  <c r="J3843" i="47"/>
  <c r="J3842" i="47"/>
  <c r="J3841" i="47"/>
  <c r="J3840" i="47"/>
  <c r="J3839" i="47"/>
  <c r="J3838" i="47"/>
  <c r="J3837" i="47"/>
  <c r="J3836" i="47"/>
  <c r="J3835" i="47"/>
  <c r="J3834" i="47"/>
  <c r="J3833" i="47"/>
  <c r="J3832" i="47"/>
  <c r="J3831" i="47"/>
  <c r="J3830" i="47"/>
  <c r="J3829" i="47"/>
  <c r="J3828" i="47"/>
  <c r="J3827" i="47"/>
  <c r="J3826" i="47"/>
  <c r="J3825" i="47"/>
  <c r="J3824" i="47"/>
  <c r="J3823" i="47"/>
  <c r="J3822" i="47"/>
  <c r="J3821" i="47"/>
  <c r="J3820" i="47"/>
  <c r="J3819" i="47"/>
  <c r="J3818" i="47"/>
  <c r="J3817" i="47"/>
  <c r="J3816" i="47"/>
  <c r="J3815" i="47"/>
  <c r="J3814" i="47"/>
  <c r="J3813" i="47"/>
  <c r="J3812" i="47"/>
  <c r="J3811" i="47"/>
  <c r="J3810" i="47"/>
  <c r="J3809" i="47"/>
  <c r="J3808" i="47"/>
  <c r="J3807" i="47"/>
  <c r="J3806" i="47"/>
  <c r="J3805" i="47"/>
  <c r="J3804" i="47"/>
  <c r="J3803" i="47"/>
  <c r="J3802" i="47"/>
  <c r="J3801" i="47"/>
  <c r="J3800" i="47"/>
  <c r="J3799" i="47"/>
  <c r="J3798" i="47"/>
  <c r="J3797" i="47"/>
  <c r="J3796" i="47"/>
  <c r="J3795" i="47"/>
  <c r="J3794" i="47"/>
  <c r="J3793" i="47"/>
  <c r="J3792" i="47"/>
  <c r="J3791" i="47"/>
  <c r="J3790" i="47"/>
  <c r="J3789" i="47"/>
  <c r="J3788" i="47"/>
  <c r="J3787" i="47"/>
  <c r="J3786" i="47"/>
  <c r="J3785" i="47"/>
  <c r="J3784" i="47"/>
  <c r="J3783" i="47"/>
  <c r="J3782" i="47"/>
  <c r="J3781" i="47"/>
  <c r="J3780" i="47"/>
  <c r="J3779" i="47"/>
  <c r="J3778" i="47"/>
  <c r="J3777" i="47"/>
  <c r="J3776" i="47"/>
  <c r="J3775" i="47"/>
  <c r="J3774" i="47"/>
  <c r="J3773" i="47"/>
  <c r="J3772" i="47"/>
  <c r="J3771" i="47"/>
  <c r="J3770" i="47"/>
  <c r="J3769" i="47"/>
  <c r="J3768" i="47"/>
  <c r="J3767" i="47"/>
  <c r="J3766" i="47"/>
  <c r="J3765" i="47"/>
  <c r="J3764" i="47"/>
  <c r="J3763" i="47"/>
  <c r="J3762" i="47"/>
  <c r="J3761" i="47"/>
  <c r="J3760" i="47"/>
  <c r="J3759" i="47"/>
  <c r="J3758" i="47"/>
  <c r="J3757" i="47"/>
  <c r="J3756" i="47"/>
  <c r="J3755" i="47"/>
  <c r="J3754" i="47"/>
  <c r="J3753" i="47"/>
  <c r="J3752" i="47"/>
  <c r="J3751" i="47"/>
  <c r="J3750" i="47"/>
  <c r="J3749" i="47"/>
  <c r="J3748" i="47"/>
  <c r="J3747" i="47"/>
  <c r="J3746" i="47"/>
  <c r="J3745" i="47"/>
  <c r="J3744" i="47"/>
  <c r="J3743" i="47"/>
  <c r="J3742" i="47"/>
  <c r="J3741" i="47"/>
  <c r="J3740" i="47"/>
  <c r="J3739" i="47"/>
  <c r="J3738" i="47"/>
  <c r="J3737" i="47"/>
  <c r="J3736" i="47"/>
  <c r="J3735" i="47"/>
  <c r="J3734" i="47"/>
  <c r="J3733" i="47"/>
  <c r="J3732" i="47"/>
  <c r="J3731" i="47"/>
  <c r="J3730" i="47"/>
  <c r="J3729" i="47"/>
  <c r="J3728" i="47"/>
  <c r="J3727" i="47"/>
  <c r="J3726" i="47"/>
  <c r="J3725" i="47"/>
  <c r="J3724" i="47"/>
  <c r="J3723" i="47"/>
  <c r="J3722" i="47"/>
  <c r="J3721" i="47"/>
  <c r="J3720" i="47"/>
  <c r="J3719" i="47"/>
  <c r="J3718" i="47"/>
  <c r="J3717" i="47"/>
  <c r="J3716" i="47"/>
  <c r="J3715" i="47"/>
  <c r="J3714" i="47"/>
  <c r="J3713" i="47"/>
  <c r="J3712" i="47"/>
  <c r="J3711" i="47"/>
  <c r="J3710" i="47"/>
  <c r="J3709" i="47"/>
  <c r="J3708" i="47"/>
  <c r="J3707" i="47"/>
  <c r="J3706" i="47"/>
  <c r="J3705" i="47"/>
  <c r="J3704" i="47"/>
  <c r="J3703" i="47"/>
  <c r="J3702" i="47"/>
  <c r="J3701" i="47"/>
  <c r="J3700" i="47"/>
  <c r="J3699" i="47"/>
  <c r="J3698" i="47"/>
  <c r="J3697" i="47"/>
  <c r="J3696" i="47"/>
  <c r="J3695" i="47"/>
  <c r="J3694" i="47"/>
  <c r="J3693" i="47"/>
  <c r="J3692" i="47"/>
  <c r="J3691" i="47"/>
  <c r="J3690" i="47"/>
  <c r="J3689" i="47"/>
  <c r="J3688" i="47"/>
  <c r="J3687" i="47"/>
  <c r="J3686" i="47"/>
  <c r="J3685" i="47"/>
  <c r="J3684" i="47"/>
  <c r="J3683" i="47"/>
  <c r="J3682" i="47"/>
  <c r="J3681" i="47"/>
  <c r="J3680" i="47"/>
  <c r="J3679" i="47"/>
  <c r="J3678" i="47"/>
  <c r="J3677" i="47"/>
  <c r="J3676" i="47"/>
  <c r="J3675" i="47"/>
  <c r="J3674" i="47"/>
  <c r="J3673" i="47"/>
  <c r="J3672" i="47"/>
  <c r="J3671" i="47"/>
  <c r="J3670" i="47"/>
  <c r="J3669" i="47"/>
  <c r="J3668" i="47"/>
  <c r="J3667" i="47"/>
  <c r="J3666" i="47"/>
  <c r="J3665" i="47"/>
  <c r="J3664" i="47"/>
  <c r="J3663" i="47"/>
  <c r="J3662" i="47"/>
  <c r="J3661" i="47"/>
  <c r="J3660" i="47"/>
  <c r="J3659" i="47"/>
  <c r="J3658" i="47"/>
  <c r="J3657" i="47"/>
  <c r="J3656" i="47"/>
  <c r="J3655" i="47"/>
  <c r="J3654" i="47"/>
  <c r="J3653" i="47"/>
  <c r="J3652" i="47"/>
  <c r="J3651" i="47"/>
  <c r="J3650" i="47"/>
  <c r="J3649" i="47"/>
  <c r="J3648" i="47"/>
  <c r="J3647" i="47"/>
  <c r="J3646" i="47"/>
  <c r="J3645" i="47"/>
  <c r="J3644" i="47"/>
  <c r="J3643" i="47"/>
  <c r="J3642" i="47"/>
  <c r="J3641" i="47"/>
  <c r="J3640" i="47"/>
  <c r="J3639" i="47"/>
  <c r="J3638" i="47"/>
  <c r="J3637" i="47"/>
  <c r="J3636" i="47"/>
  <c r="J3635" i="47"/>
  <c r="J3634" i="47"/>
  <c r="J3633" i="47"/>
  <c r="J3632" i="47"/>
  <c r="J3631" i="47"/>
  <c r="J3630" i="47"/>
  <c r="J3629" i="47"/>
  <c r="J3628" i="47"/>
  <c r="J3627" i="47"/>
  <c r="J3626" i="47"/>
  <c r="J3625" i="47"/>
  <c r="J3624" i="47"/>
  <c r="J3623" i="47"/>
  <c r="J3622" i="47"/>
  <c r="J3621" i="47"/>
  <c r="J3620" i="47"/>
  <c r="J3619" i="47"/>
  <c r="J3618" i="47"/>
  <c r="J3617" i="47"/>
  <c r="J3616" i="47"/>
  <c r="J3615" i="47"/>
  <c r="J3614" i="47"/>
  <c r="J3613" i="47"/>
  <c r="J3612" i="47"/>
  <c r="J3611" i="47"/>
  <c r="J3610" i="47"/>
  <c r="J3609" i="47"/>
  <c r="J3608" i="47"/>
  <c r="J3607" i="47"/>
  <c r="J3606" i="47"/>
  <c r="J3605" i="47"/>
  <c r="J3604" i="47"/>
  <c r="J3603" i="47"/>
  <c r="J3602" i="47"/>
  <c r="J3601" i="47"/>
  <c r="J3600" i="47"/>
  <c r="J3599" i="47"/>
  <c r="J3598" i="47"/>
  <c r="J3597" i="47"/>
  <c r="J3596" i="47"/>
  <c r="J3595" i="47"/>
  <c r="J3594" i="47"/>
  <c r="J3593" i="47"/>
  <c r="J3592" i="47"/>
  <c r="J3591" i="47"/>
  <c r="J3590" i="47"/>
  <c r="J3589" i="47"/>
  <c r="J3588" i="47"/>
  <c r="J3587" i="47"/>
  <c r="J3586" i="47"/>
  <c r="J3585" i="47"/>
  <c r="J3584" i="47"/>
  <c r="J3583" i="47"/>
  <c r="J3582" i="47"/>
  <c r="J3581" i="47"/>
  <c r="J3580" i="47"/>
  <c r="J3579" i="47"/>
  <c r="J3578" i="47"/>
  <c r="J3577" i="47"/>
  <c r="J3576" i="47"/>
  <c r="J3575" i="47"/>
  <c r="J3574" i="47"/>
  <c r="J3573" i="47"/>
  <c r="J3572" i="47"/>
  <c r="J3571" i="47"/>
  <c r="J3570" i="47"/>
  <c r="J3569" i="47"/>
  <c r="J3568" i="47"/>
  <c r="J3567" i="47"/>
  <c r="J3566" i="47"/>
  <c r="J3565" i="47"/>
  <c r="J3564" i="47"/>
  <c r="J3563" i="47"/>
  <c r="J3562" i="47"/>
  <c r="J3561" i="47"/>
  <c r="J3560" i="47"/>
  <c r="J3559" i="47"/>
  <c r="J3558" i="47"/>
  <c r="J3557" i="47"/>
  <c r="J3556" i="47"/>
  <c r="J3555" i="47"/>
  <c r="J3554" i="47"/>
  <c r="J3553" i="47"/>
  <c r="J3552" i="47"/>
  <c r="J3551" i="47"/>
  <c r="J3550" i="47"/>
  <c r="J3549" i="47"/>
  <c r="J3548" i="47"/>
  <c r="J3547" i="47"/>
  <c r="J3546" i="47"/>
  <c r="J3545" i="47"/>
  <c r="J3544" i="47"/>
  <c r="J3543" i="47"/>
  <c r="J3542" i="47"/>
  <c r="J3541" i="47"/>
  <c r="J3540" i="47"/>
  <c r="J3539" i="47"/>
  <c r="J3538" i="47"/>
  <c r="J3537" i="47"/>
  <c r="J3536" i="47"/>
  <c r="J3535" i="47"/>
  <c r="J3534" i="47"/>
  <c r="J3533" i="47"/>
  <c r="J3532" i="47"/>
  <c r="J3531" i="47"/>
  <c r="J3530" i="47"/>
  <c r="J3529" i="47"/>
  <c r="J3528" i="47"/>
  <c r="J3527" i="47"/>
  <c r="J3526" i="47"/>
  <c r="J3525" i="47"/>
  <c r="J3524" i="47"/>
  <c r="J3523" i="47"/>
  <c r="J3522" i="47"/>
  <c r="J3521" i="47"/>
  <c r="J3520" i="47"/>
  <c r="J3519" i="47"/>
  <c r="J3518" i="47"/>
  <c r="J3517" i="47"/>
  <c r="J3516" i="47"/>
  <c r="J3515" i="47"/>
  <c r="J3514" i="47"/>
  <c r="J3513" i="47"/>
  <c r="J3512" i="47"/>
  <c r="J3511" i="47"/>
  <c r="J3510" i="47"/>
  <c r="J3509" i="47"/>
  <c r="J3508" i="47"/>
  <c r="J3507" i="47"/>
  <c r="J3506" i="47"/>
  <c r="J3505" i="47"/>
  <c r="J3504" i="47"/>
  <c r="J3503" i="47"/>
  <c r="J3502" i="47"/>
  <c r="J3501" i="47"/>
  <c r="J3500" i="47"/>
  <c r="J3499" i="47"/>
  <c r="J3498" i="47"/>
  <c r="J3497" i="47"/>
  <c r="J3496" i="47"/>
  <c r="J3495" i="47"/>
  <c r="J3494" i="47"/>
  <c r="J3493" i="47"/>
  <c r="J3492" i="47"/>
  <c r="J3491" i="47"/>
  <c r="J3490" i="47"/>
  <c r="J3489" i="47"/>
  <c r="J3488" i="47"/>
  <c r="J3487" i="47"/>
  <c r="J3486" i="47"/>
  <c r="J3485" i="47"/>
  <c r="J3484" i="47"/>
  <c r="J3483" i="47"/>
  <c r="J3482" i="47"/>
  <c r="J3481" i="47"/>
  <c r="J3480" i="47"/>
  <c r="J3479" i="47"/>
  <c r="J3478" i="47"/>
  <c r="J3477" i="47"/>
  <c r="J3476" i="47"/>
  <c r="J3475" i="47"/>
  <c r="J3474" i="47"/>
  <c r="J3473" i="47"/>
  <c r="J3472" i="47"/>
  <c r="J3471" i="47"/>
  <c r="J3470" i="47"/>
  <c r="J3469" i="47"/>
  <c r="J3468" i="47"/>
  <c r="J3467" i="47"/>
  <c r="J3466" i="47"/>
  <c r="J3465" i="47"/>
  <c r="J3464" i="47"/>
  <c r="J3463" i="47"/>
  <c r="J3462" i="47"/>
  <c r="J3461" i="47"/>
  <c r="J3460" i="47"/>
  <c r="J3459" i="47"/>
  <c r="J3458" i="47"/>
  <c r="J3457" i="47"/>
  <c r="J3456" i="47"/>
  <c r="J3455" i="47"/>
  <c r="J3454" i="47"/>
  <c r="J3453" i="47"/>
  <c r="J3452" i="47"/>
  <c r="J3451" i="47"/>
  <c r="J3450" i="47"/>
  <c r="J3449" i="47"/>
  <c r="J3448" i="47"/>
  <c r="J3447" i="47"/>
  <c r="J3446" i="47"/>
  <c r="J3445" i="47"/>
  <c r="J3444" i="47"/>
  <c r="J3443" i="47"/>
  <c r="J3442" i="47"/>
  <c r="J3441" i="47"/>
  <c r="J3440" i="47"/>
  <c r="J3439" i="47"/>
  <c r="J3438" i="47"/>
  <c r="J3437" i="47"/>
  <c r="J3436" i="47"/>
  <c r="J3435" i="47"/>
  <c r="J3434" i="47"/>
  <c r="J3433" i="47"/>
  <c r="J3432" i="47"/>
  <c r="J3431" i="47"/>
  <c r="J3430" i="47"/>
  <c r="J3429" i="47"/>
  <c r="J3428" i="47"/>
  <c r="J3427" i="47"/>
  <c r="J3426" i="47"/>
  <c r="J3425" i="47"/>
  <c r="J3424" i="47"/>
  <c r="J3423" i="47"/>
  <c r="J3422" i="47"/>
  <c r="J3421" i="47"/>
  <c r="J3420" i="47"/>
  <c r="J3419" i="47"/>
  <c r="J3418" i="47"/>
  <c r="J3417" i="47"/>
  <c r="J3416" i="47"/>
  <c r="J3415" i="47"/>
  <c r="J3414" i="47"/>
  <c r="J3413" i="47"/>
  <c r="J3412" i="47"/>
  <c r="J3411" i="47"/>
  <c r="J3410" i="47"/>
  <c r="J3409" i="47"/>
  <c r="J3408" i="47"/>
  <c r="J3407" i="47"/>
  <c r="J3406" i="47"/>
  <c r="J3405" i="47"/>
  <c r="J3404" i="47"/>
  <c r="J3403" i="47"/>
  <c r="J3402" i="47"/>
  <c r="J3401" i="47"/>
  <c r="J3400" i="47"/>
  <c r="J3399" i="47"/>
  <c r="J3398" i="47"/>
  <c r="J3397" i="47"/>
  <c r="J3396" i="47"/>
  <c r="J3395" i="47"/>
  <c r="J3394" i="47"/>
  <c r="J3393" i="47"/>
  <c r="J3392" i="47"/>
  <c r="J3391" i="47"/>
  <c r="J3390" i="47"/>
  <c r="J3389" i="47"/>
  <c r="J3388" i="47"/>
  <c r="J3387" i="47"/>
  <c r="J3386" i="47"/>
  <c r="J3385" i="47"/>
  <c r="J3384" i="47"/>
  <c r="J3383" i="47"/>
  <c r="J3382" i="47"/>
  <c r="J3381" i="47"/>
  <c r="J3380" i="47"/>
  <c r="J3379" i="47"/>
  <c r="J3378" i="47"/>
  <c r="J3377" i="47"/>
  <c r="J3376" i="47"/>
  <c r="J3375" i="47"/>
  <c r="J3374" i="47"/>
  <c r="J3373" i="47"/>
  <c r="J3372" i="47"/>
  <c r="J3371" i="47"/>
  <c r="J3370" i="47"/>
  <c r="J3369" i="47"/>
  <c r="J3368" i="47"/>
  <c r="J3367" i="47"/>
  <c r="J3366" i="47"/>
  <c r="J3365" i="47"/>
  <c r="J3364" i="47"/>
  <c r="J3363" i="47"/>
  <c r="J3362" i="47"/>
  <c r="J3361" i="47"/>
  <c r="J3360" i="47"/>
  <c r="J3359" i="47"/>
  <c r="J3358" i="47"/>
  <c r="J3357" i="47"/>
  <c r="J3356" i="47"/>
  <c r="J3355" i="47"/>
  <c r="J3354" i="47"/>
  <c r="J3353" i="47"/>
  <c r="J3352" i="47"/>
  <c r="J3351" i="47"/>
  <c r="J3350" i="47"/>
  <c r="J3349" i="47"/>
  <c r="J3348" i="47"/>
  <c r="J3347" i="47"/>
  <c r="J3346" i="47"/>
  <c r="J3345" i="47"/>
  <c r="J3344" i="47"/>
  <c r="J3343" i="47"/>
  <c r="J3342" i="47"/>
  <c r="J3341" i="47"/>
  <c r="J3340" i="47"/>
  <c r="J3339" i="47"/>
  <c r="J3338" i="47"/>
  <c r="J3337" i="47"/>
  <c r="J3336" i="47"/>
  <c r="J3335" i="47"/>
  <c r="J3334" i="47"/>
  <c r="J3333" i="47"/>
  <c r="J3332" i="47"/>
  <c r="J3331" i="47"/>
  <c r="J3330" i="47"/>
  <c r="J3329" i="47"/>
  <c r="J3328" i="47"/>
  <c r="J3327" i="47"/>
  <c r="J3326" i="47"/>
  <c r="J3325" i="47"/>
  <c r="J3324" i="47"/>
  <c r="J3323" i="47"/>
  <c r="J3322" i="47"/>
  <c r="J3321" i="47"/>
  <c r="J3320" i="47"/>
  <c r="J3319" i="47"/>
  <c r="J3318" i="47"/>
  <c r="J3317" i="47"/>
  <c r="J3316" i="47"/>
  <c r="J3315" i="47"/>
  <c r="J3314" i="47"/>
  <c r="J3313" i="47"/>
  <c r="J3312" i="47"/>
  <c r="J3311" i="47"/>
  <c r="J3310" i="47"/>
  <c r="J3309" i="47"/>
  <c r="J3308" i="47"/>
  <c r="J3307" i="47"/>
  <c r="J3306" i="47"/>
  <c r="J3305" i="47"/>
  <c r="J3304" i="47"/>
  <c r="J3303" i="47"/>
  <c r="J3302" i="47"/>
  <c r="J3301" i="47"/>
  <c r="J3300" i="47"/>
  <c r="J3299" i="47"/>
  <c r="J3298" i="47"/>
  <c r="J3297" i="47"/>
  <c r="J3296" i="47"/>
  <c r="J3295" i="47"/>
  <c r="J3294" i="47"/>
  <c r="J3293" i="47"/>
  <c r="J3292" i="47"/>
  <c r="J3291" i="47"/>
  <c r="J3290" i="47"/>
  <c r="J3289" i="47"/>
  <c r="J3288" i="47"/>
  <c r="J3287" i="47"/>
  <c r="J3286" i="47"/>
  <c r="J3285" i="47"/>
  <c r="J3284" i="47"/>
  <c r="J3283" i="47"/>
  <c r="J3282" i="47"/>
  <c r="J3281" i="47"/>
  <c r="J3280" i="47"/>
  <c r="J3279" i="47"/>
  <c r="J3278" i="47"/>
  <c r="J3277" i="47"/>
  <c r="J3276" i="47"/>
  <c r="J3275" i="47"/>
  <c r="J3274" i="47"/>
  <c r="J3273" i="47"/>
  <c r="J3272" i="47"/>
  <c r="J3271" i="47"/>
  <c r="J3270" i="47"/>
  <c r="J3269" i="47"/>
  <c r="J3268" i="47"/>
  <c r="J3267" i="47"/>
  <c r="J3266" i="47"/>
  <c r="J3265" i="47"/>
  <c r="J3264" i="47"/>
  <c r="J3263" i="47"/>
  <c r="J3262" i="47"/>
  <c r="J3261" i="47"/>
  <c r="J3260" i="47"/>
  <c r="J3259" i="47"/>
  <c r="J3258" i="47"/>
  <c r="J3257" i="47"/>
  <c r="J3256" i="47"/>
  <c r="J3255" i="47"/>
  <c r="J3254" i="47"/>
  <c r="J3253" i="47"/>
  <c r="J3252" i="47"/>
  <c r="J3251" i="47"/>
  <c r="J3250" i="47"/>
  <c r="J3249" i="47"/>
  <c r="J3248" i="47"/>
  <c r="J3247" i="47"/>
  <c r="J3246" i="47"/>
  <c r="J3245" i="47"/>
  <c r="J3244" i="47"/>
  <c r="J3243" i="47"/>
  <c r="J3242" i="47"/>
  <c r="J3241" i="47"/>
  <c r="J3240" i="47"/>
  <c r="J3239" i="47"/>
  <c r="J3238" i="47"/>
  <c r="J3237" i="47"/>
  <c r="J3236" i="47"/>
  <c r="J3235" i="47"/>
  <c r="J3234" i="47"/>
  <c r="J3233" i="47"/>
  <c r="J3232" i="47"/>
  <c r="J3231" i="47"/>
  <c r="J3230" i="47"/>
  <c r="J3229" i="47"/>
  <c r="J3228" i="47"/>
  <c r="J3227" i="47"/>
  <c r="J3226" i="47"/>
  <c r="J3225" i="47"/>
  <c r="J3224" i="47"/>
  <c r="J3223" i="47"/>
  <c r="J3222" i="47"/>
  <c r="J3221" i="47"/>
  <c r="J3220" i="47"/>
  <c r="J3219" i="47"/>
  <c r="J3218" i="47"/>
  <c r="J3217" i="47"/>
  <c r="J3216" i="47"/>
  <c r="J3215" i="47"/>
  <c r="J3214" i="47"/>
  <c r="J3213" i="47"/>
  <c r="J3212" i="47"/>
  <c r="J3211" i="47"/>
  <c r="J3210" i="47"/>
  <c r="J3209" i="47"/>
  <c r="J3208" i="47"/>
  <c r="J3207" i="47"/>
  <c r="J3206" i="47"/>
  <c r="J3205" i="47"/>
  <c r="J3204" i="47"/>
  <c r="J3203" i="47"/>
  <c r="J3202" i="47"/>
  <c r="J3201" i="47"/>
  <c r="J3200" i="47"/>
  <c r="J3199" i="47"/>
  <c r="J3198" i="47"/>
  <c r="J3197" i="47"/>
  <c r="J3196" i="47"/>
  <c r="J3195" i="47"/>
  <c r="J3194" i="47"/>
  <c r="J3193" i="47"/>
  <c r="J3192" i="47"/>
  <c r="J3191" i="47"/>
  <c r="J3190" i="47"/>
  <c r="J3189" i="47"/>
  <c r="J3188" i="47"/>
  <c r="J3187" i="47"/>
  <c r="J3186" i="47"/>
  <c r="J3185" i="47"/>
  <c r="J3184" i="47"/>
  <c r="J3183" i="47"/>
  <c r="J3182" i="47"/>
  <c r="J3181" i="47"/>
  <c r="J3180" i="47"/>
  <c r="J3179" i="47"/>
  <c r="J3178" i="47"/>
  <c r="J3177" i="47"/>
  <c r="J3176" i="47"/>
  <c r="J3175" i="47"/>
  <c r="J3174" i="47"/>
  <c r="J3173" i="47"/>
  <c r="J3172" i="47"/>
  <c r="J3171" i="47"/>
  <c r="J3170" i="47"/>
  <c r="J3169" i="47"/>
  <c r="J3168" i="47"/>
  <c r="J3167" i="47"/>
  <c r="J3166" i="47"/>
  <c r="J3165" i="47"/>
  <c r="J3164" i="47"/>
  <c r="J3163" i="47"/>
  <c r="J3162" i="47"/>
  <c r="J3161" i="47"/>
  <c r="J3160" i="47"/>
  <c r="J3159" i="47"/>
  <c r="J3158" i="47"/>
  <c r="J3157" i="47"/>
  <c r="J3156" i="47"/>
  <c r="J3155" i="47"/>
  <c r="J3154" i="47"/>
  <c r="J3153" i="47"/>
  <c r="J3152" i="47"/>
  <c r="J3151" i="47"/>
  <c r="J3150" i="47"/>
  <c r="J3149" i="47"/>
  <c r="J3148" i="47"/>
  <c r="J3147" i="47"/>
  <c r="J3146" i="47"/>
  <c r="J3145" i="47"/>
  <c r="J3144" i="47"/>
  <c r="J3143" i="47"/>
  <c r="J3142" i="47"/>
  <c r="J3141" i="47"/>
  <c r="J3140" i="47"/>
  <c r="J3139" i="47"/>
  <c r="J3138" i="47"/>
  <c r="J3137" i="47"/>
  <c r="J3136" i="47"/>
  <c r="J3135" i="47"/>
  <c r="J3134" i="47"/>
  <c r="J3133" i="47"/>
  <c r="J3132" i="47"/>
  <c r="J3131" i="47"/>
  <c r="J3130" i="47"/>
  <c r="J3129" i="47"/>
  <c r="J3128" i="47"/>
  <c r="J3127" i="47"/>
  <c r="J3126" i="47"/>
  <c r="J3125" i="47"/>
  <c r="J3124" i="47"/>
  <c r="J3123" i="47"/>
  <c r="J3122" i="47"/>
  <c r="J3121" i="47"/>
  <c r="J3120" i="47"/>
  <c r="J3119" i="47"/>
  <c r="J3118" i="47"/>
  <c r="J3117" i="47"/>
  <c r="J3116" i="47"/>
  <c r="J3115" i="47"/>
  <c r="J3114" i="47"/>
  <c r="J3113" i="47"/>
  <c r="J3112" i="47"/>
  <c r="J3111" i="47"/>
  <c r="J3110" i="47"/>
  <c r="J3109" i="47"/>
  <c r="J3108" i="47"/>
  <c r="J3107" i="47"/>
  <c r="J3106" i="47"/>
  <c r="J3105" i="47"/>
  <c r="J3104" i="47"/>
  <c r="J3103" i="47"/>
  <c r="J3102" i="47"/>
  <c r="J3101" i="47"/>
  <c r="J3100" i="47"/>
  <c r="J3099" i="47"/>
  <c r="J3098" i="47"/>
  <c r="J3097" i="47"/>
  <c r="J3096" i="47"/>
  <c r="J3095" i="47"/>
  <c r="J3094" i="47"/>
  <c r="J3093" i="47"/>
  <c r="J3092" i="47"/>
  <c r="J3091" i="47"/>
  <c r="J3090" i="47"/>
  <c r="J3089" i="47"/>
  <c r="J3088" i="47"/>
  <c r="J3087" i="47"/>
  <c r="J3086" i="47"/>
  <c r="J3085" i="47"/>
  <c r="J3084" i="47"/>
  <c r="J3083" i="47"/>
  <c r="J3082" i="47"/>
  <c r="J3081" i="47"/>
  <c r="J3080" i="47"/>
  <c r="J3079" i="47"/>
  <c r="J3078" i="47"/>
  <c r="J3077" i="47"/>
  <c r="J3076" i="47"/>
  <c r="J3075" i="47"/>
  <c r="J3074" i="47"/>
  <c r="J3073" i="47"/>
  <c r="J3072" i="47"/>
  <c r="J3071" i="47"/>
  <c r="J3070" i="47"/>
  <c r="J3069" i="47"/>
  <c r="J3068" i="47"/>
  <c r="J3067" i="47"/>
  <c r="J3066" i="47"/>
  <c r="J3065" i="47"/>
  <c r="J3064" i="47"/>
  <c r="J3063" i="47"/>
  <c r="J3062" i="47"/>
  <c r="J3061" i="47"/>
  <c r="J3060" i="47"/>
  <c r="J3059" i="47"/>
  <c r="J3058" i="47"/>
  <c r="J3057" i="47"/>
  <c r="J3056" i="47"/>
  <c r="J3055" i="47"/>
  <c r="J3054" i="47"/>
  <c r="J3053" i="47"/>
  <c r="J3052" i="47"/>
  <c r="J3051" i="47"/>
  <c r="J3050" i="47"/>
  <c r="J3049" i="47"/>
  <c r="J3048" i="47"/>
  <c r="J3047" i="47"/>
  <c r="J3046" i="47"/>
  <c r="J3045" i="47"/>
  <c r="J3044" i="47"/>
  <c r="J3043" i="47"/>
  <c r="J3042" i="47"/>
  <c r="J3041" i="47"/>
  <c r="J3040" i="47"/>
  <c r="J3039" i="47"/>
  <c r="J3038" i="47"/>
  <c r="J3037" i="47"/>
  <c r="J3036" i="47"/>
  <c r="J3035" i="47"/>
  <c r="J3034" i="47"/>
  <c r="J3033" i="47"/>
  <c r="J3032" i="47"/>
  <c r="J3031" i="47"/>
  <c r="J3030" i="47"/>
  <c r="J3029" i="47"/>
  <c r="J3028" i="47"/>
  <c r="J3027" i="47"/>
  <c r="J3026" i="47"/>
  <c r="J3025" i="47"/>
  <c r="J3024" i="47"/>
  <c r="J3023" i="47"/>
  <c r="J3022" i="47"/>
  <c r="J3021" i="47"/>
  <c r="J3020" i="47"/>
  <c r="J3019" i="47"/>
  <c r="J3018" i="47"/>
  <c r="J3017" i="47"/>
  <c r="J3016" i="47"/>
  <c r="J3015" i="47"/>
  <c r="J3014" i="47"/>
  <c r="J3013" i="47"/>
  <c r="J3012" i="47"/>
  <c r="J3011" i="47"/>
  <c r="J3010" i="47"/>
  <c r="J3009" i="47"/>
  <c r="J3008" i="47"/>
  <c r="J3007" i="47"/>
  <c r="J3006" i="47"/>
  <c r="J3005" i="47"/>
  <c r="J3004" i="47"/>
  <c r="J3003" i="47"/>
  <c r="J3002" i="47"/>
  <c r="J3001" i="47"/>
  <c r="J3000" i="47"/>
  <c r="J2999" i="47"/>
  <c r="J2998" i="47"/>
  <c r="J2997" i="47"/>
  <c r="J2996" i="47"/>
  <c r="J2995" i="47"/>
  <c r="J2994" i="47"/>
  <c r="J2993" i="47"/>
  <c r="J2992" i="47"/>
  <c r="J2991" i="47"/>
  <c r="J2990" i="47"/>
  <c r="J2989" i="47"/>
  <c r="J2988" i="47"/>
  <c r="J2987" i="47"/>
  <c r="J2986" i="47"/>
  <c r="J2985" i="47"/>
  <c r="J2984" i="47"/>
  <c r="J2983" i="47"/>
  <c r="J2982" i="47"/>
  <c r="J2981" i="47"/>
  <c r="J2980" i="47"/>
  <c r="J2979" i="47"/>
  <c r="J2978" i="47"/>
  <c r="J2977" i="47"/>
  <c r="J2976" i="47"/>
  <c r="J2975" i="47"/>
  <c r="J2974" i="47"/>
  <c r="J2973" i="47"/>
  <c r="J2972" i="47"/>
  <c r="J2971" i="47"/>
  <c r="J2970" i="47"/>
  <c r="J2969" i="47"/>
  <c r="J2968" i="47"/>
  <c r="J2967" i="47"/>
  <c r="J2966" i="47"/>
  <c r="J2965" i="47"/>
  <c r="J2964" i="47"/>
  <c r="J2963" i="47"/>
  <c r="J2962" i="47"/>
  <c r="J2961" i="47"/>
  <c r="J2960" i="47"/>
  <c r="J2959" i="47"/>
  <c r="J2958" i="47"/>
  <c r="J2957" i="47"/>
  <c r="J2956" i="47"/>
  <c r="J2955" i="47"/>
  <c r="J2954" i="47"/>
  <c r="J2953" i="47"/>
  <c r="J2952" i="47"/>
  <c r="J2951" i="47"/>
  <c r="J2950" i="47"/>
  <c r="J2949" i="47"/>
  <c r="J2948" i="47"/>
  <c r="J2947" i="47"/>
  <c r="J2946" i="47"/>
  <c r="J2945" i="47"/>
  <c r="J2944" i="47"/>
  <c r="J2943" i="47"/>
  <c r="J2942" i="47"/>
  <c r="J2941" i="47"/>
  <c r="J2940" i="47"/>
  <c r="J2939" i="47"/>
  <c r="J2938" i="47"/>
  <c r="J2937" i="47"/>
  <c r="J2936" i="47"/>
  <c r="J2935" i="47"/>
  <c r="J2934" i="47"/>
  <c r="J2933" i="47"/>
  <c r="J2932" i="47"/>
  <c r="J2931" i="47"/>
  <c r="J2930" i="47"/>
  <c r="J2929" i="47"/>
  <c r="J2928" i="47"/>
  <c r="J2927" i="47"/>
  <c r="J2926" i="47"/>
  <c r="J2925" i="47"/>
  <c r="J2924" i="47"/>
  <c r="J2923" i="47"/>
  <c r="J2922" i="47"/>
  <c r="J2921" i="47"/>
  <c r="J2920" i="47"/>
  <c r="J2919" i="47"/>
  <c r="J2918" i="47"/>
  <c r="J2917" i="47"/>
  <c r="J2916" i="47"/>
  <c r="J2915" i="47"/>
  <c r="J2914" i="47"/>
  <c r="J2913" i="47"/>
  <c r="J2912" i="47"/>
  <c r="J2911" i="47"/>
  <c r="J2910" i="47"/>
  <c r="J2909" i="47"/>
  <c r="J2908" i="47"/>
  <c r="J2907" i="47"/>
  <c r="J2906" i="47"/>
  <c r="J2905" i="47"/>
  <c r="J2904" i="47"/>
  <c r="J2903" i="47"/>
  <c r="J2902" i="47"/>
  <c r="J2901" i="47"/>
  <c r="J2900" i="47"/>
  <c r="J2899" i="47"/>
  <c r="J2898" i="47"/>
  <c r="J2897" i="47"/>
  <c r="J2896" i="47"/>
  <c r="J2895" i="47"/>
  <c r="J2894" i="47"/>
  <c r="J2893" i="47"/>
  <c r="J2892" i="47"/>
  <c r="J2891" i="47"/>
  <c r="J2890" i="47"/>
  <c r="J2889" i="47"/>
  <c r="J2888" i="47"/>
  <c r="J2887" i="47"/>
  <c r="J2886" i="47"/>
  <c r="J2885" i="47"/>
  <c r="J2884" i="47"/>
  <c r="J2883" i="47"/>
  <c r="J2882" i="47"/>
  <c r="J2881" i="47"/>
  <c r="J2880" i="47"/>
  <c r="J2879" i="47"/>
  <c r="J2878" i="47"/>
  <c r="J2877" i="47"/>
  <c r="J2876" i="47"/>
  <c r="J2875" i="47"/>
  <c r="J2874" i="47"/>
  <c r="J2873" i="47"/>
  <c r="J2872" i="47"/>
  <c r="J2871" i="47"/>
  <c r="J2870" i="47"/>
  <c r="J2869" i="47"/>
  <c r="J2868" i="47"/>
  <c r="J2867" i="47"/>
  <c r="J2866" i="47"/>
  <c r="J2865" i="47"/>
  <c r="J2864" i="47"/>
  <c r="J2863" i="47"/>
  <c r="J2862" i="47"/>
  <c r="J2861" i="47"/>
  <c r="J2860" i="47"/>
  <c r="J2859" i="47"/>
  <c r="J2858" i="47"/>
  <c r="J2857" i="47"/>
  <c r="J2856" i="47"/>
  <c r="J2855" i="47"/>
  <c r="J2854" i="47"/>
  <c r="J2853" i="47"/>
  <c r="J2852" i="47"/>
  <c r="J2851" i="47"/>
  <c r="J2850" i="47"/>
  <c r="J2849" i="47"/>
  <c r="J2848" i="47"/>
  <c r="J2847" i="47"/>
  <c r="J2846" i="47"/>
  <c r="J2845" i="47"/>
  <c r="J2844" i="47"/>
  <c r="J2843" i="47"/>
  <c r="J2842" i="47"/>
  <c r="J2841" i="47"/>
  <c r="J2840" i="47"/>
  <c r="J2839" i="47"/>
  <c r="J2838" i="47"/>
  <c r="J2837" i="47"/>
  <c r="J2836" i="47"/>
  <c r="J2835" i="47"/>
  <c r="J2834" i="47"/>
  <c r="J2833" i="47"/>
  <c r="J2832" i="47"/>
  <c r="J2831" i="47"/>
  <c r="J2830" i="47"/>
  <c r="J2829" i="47"/>
  <c r="J2828" i="47"/>
  <c r="J2827" i="47"/>
  <c r="J2826" i="47"/>
  <c r="J2825" i="47"/>
  <c r="J2824" i="47"/>
  <c r="J2823" i="47"/>
  <c r="J2822" i="47"/>
  <c r="J2821" i="47"/>
  <c r="J2820" i="47"/>
  <c r="J2819" i="47"/>
  <c r="J2818" i="47"/>
  <c r="J2817" i="47"/>
  <c r="J2816" i="47"/>
  <c r="J2815" i="47"/>
  <c r="J2814" i="47"/>
  <c r="J2813" i="47"/>
  <c r="J2812" i="47"/>
  <c r="J2811" i="47"/>
  <c r="J2810" i="47"/>
  <c r="J2809" i="47"/>
  <c r="J2808" i="47"/>
  <c r="J2807" i="47"/>
  <c r="J2806" i="47"/>
  <c r="J2805" i="47"/>
  <c r="J2804" i="47"/>
  <c r="J2803" i="47"/>
  <c r="J2802" i="47"/>
  <c r="J2801" i="47"/>
  <c r="J2800" i="47"/>
  <c r="J2799" i="47"/>
  <c r="J2798" i="47"/>
  <c r="J2797" i="47"/>
  <c r="J2796" i="47"/>
  <c r="J2795" i="47"/>
  <c r="J2794" i="47"/>
  <c r="J2793" i="47"/>
  <c r="J2792" i="47"/>
  <c r="J2791" i="47"/>
  <c r="J2790" i="47"/>
  <c r="J2789" i="47"/>
  <c r="J2788" i="47"/>
  <c r="J2787" i="47"/>
  <c r="J2786" i="47"/>
  <c r="J2785" i="47"/>
  <c r="J2784" i="47"/>
  <c r="J2783" i="47"/>
  <c r="J2782" i="47"/>
  <c r="J2781" i="47"/>
  <c r="J2780" i="47"/>
  <c r="J2779" i="47"/>
  <c r="J2778" i="47"/>
  <c r="J2777" i="47"/>
  <c r="J2776" i="47"/>
  <c r="J2775" i="47"/>
  <c r="J2774" i="47"/>
  <c r="J2773" i="47"/>
  <c r="J2772" i="47"/>
  <c r="J2771" i="47"/>
  <c r="J2770" i="47"/>
  <c r="J2769" i="47"/>
  <c r="J2768" i="47"/>
  <c r="J2767" i="47"/>
  <c r="J2766" i="47"/>
  <c r="J2765" i="47"/>
  <c r="J2764" i="47"/>
  <c r="J2763" i="47"/>
  <c r="J2762" i="47"/>
  <c r="J2761" i="47"/>
  <c r="J2760" i="47"/>
  <c r="J2759" i="47"/>
  <c r="J2758" i="47"/>
  <c r="J2757" i="47"/>
  <c r="J2756" i="47"/>
  <c r="J2755" i="47"/>
  <c r="J2754" i="47"/>
  <c r="J2753" i="47"/>
  <c r="J2752" i="47"/>
  <c r="J2751" i="47"/>
  <c r="J2750" i="47"/>
  <c r="J2749" i="47"/>
  <c r="J2748" i="47"/>
  <c r="J2747" i="47"/>
  <c r="J2746" i="47"/>
  <c r="J2745" i="47"/>
  <c r="J2744" i="47"/>
  <c r="J2743" i="47"/>
  <c r="J2742" i="47"/>
  <c r="J2741" i="47"/>
  <c r="J2740" i="47"/>
  <c r="J2739" i="47"/>
  <c r="J2738" i="47"/>
  <c r="J2737" i="47"/>
  <c r="J2736" i="47"/>
  <c r="J2735" i="47"/>
  <c r="J2734" i="47"/>
  <c r="J2733" i="47"/>
  <c r="J2732" i="47"/>
  <c r="J2731" i="47"/>
  <c r="J2730" i="47"/>
  <c r="J2729" i="47"/>
  <c r="J2728" i="47"/>
  <c r="J2727" i="47"/>
  <c r="J2726" i="47"/>
  <c r="J2725" i="47"/>
  <c r="J2724" i="47"/>
  <c r="J2723" i="47"/>
  <c r="J2722" i="47"/>
  <c r="J2721" i="47"/>
  <c r="J2720" i="47"/>
  <c r="J2719" i="47"/>
  <c r="J2718" i="47"/>
  <c r="J2717" i="47"/>
  <c r="J2716" i="47"/>
  <c r="J2715" i="47"/>
  <c r="J2714" i="47"/>
  <c r="J2713" i="47"/>
  <c r="J2712" i="47"/>
  <c r="J2711" i="47"/>
  <c r="J2710" i="47"/>
  <c r="J2709" i="47"/>
  <c r="J2708" i="47"/>
  <c r="J2707" i="47"/>
  <c r="J2706" i="47"/>
  <c r="J2705" i="47"/>
  <c r="J2704" i="47"/>
  <c r="J2703" i="47"/>
  <c r="J2702" i="47"/>
  <c r="J2701" i="47"/>
  <c r="J2700" i="47"/>
  <c r="J2699" i="47"/>
  <c r="J2698" i="47"/>
  <c r="J2697" i="47"/>
  <c r="J2696" i="47"/>
  <c r="J2695" i="47"/>
  <c r="J2694" i="47"/>
  <c r="J2693" i="47"/>
  <c r="J2692" i="47"/>
  <c r="J2691" i="47"/>
  <c r="J2690" i="47"/>
  <c r="J2689" i="47"/>
  <c r="J2688" i="47"/>
  <c r="J2687" i="47"/>
  <c r="J2686" i="47"/>
  <c r="J2685" i="47"/>
  <c r="J2684" i="47"/>
  <c r="J2683" i="47"/>
  <c r="J2682" i="47"/>
  <c r="J2681" i="47"/>
  <c r="J2680" i="47"/>
  <c r="J2679" i="47"/>
  <c r="J2678" i="47"/>
  <c r="J2677" i="47"/>
  <c r="J2676" i="47"/>
  <c r="J2675" i="47"/>
  <c r="J2674" i="47"/>
  <c r="J2673" i="47"/>
  <c r="J2672" i="47"/>
  <c r="J2671" i="47"/>
  <c r="J2670" i="47"/>
  <c r="J2669" i="47"/>
  <c r="J2668" i="47"/>
  <c r="J2667" i="47"/>
  <c r="J2666" i="47"/>
  <c r="J2665" i="47"/>
  <c r="J2664" i="47"/>
  <c r="J2663" i="47"/>
  <c r="J2662" i="47"/>
  <c r="J2661" i="47"/>
  <c r="J2660" i="47"/>
  <c r="J2659" i="47"/>
  <c r="J2658" i="47"/>
  <c r="J2657" i="47"/>
  <c r="J2656" i="47"/>
  <c r="J2655" i="47"/>
  <c r="J2654" i="47"/>
  <c r="J2653" i="47"/>
  <c r="J2652" i="47"/>
  <c r="J2651" i="47"/>
  <c r="J2650" i="47"/>
  <c r="J2649" i="47"/>
  <c r="J2648" i="47"/>
  <c r="J2647" i="47"/>
  <c r="J2646" i="47"/>
  <c r="J2645" i="47"/>
  <c r="J2644" i="47"/>
  <c r="J2643" i="47"/>
  <c r="J2642" i="47"/>
  <c r="J2641" i="47"/>
  <c r="J2640" i="47"/>
  <c r="J2639" i="47"/>
  <c r="J2638" i="47"/>
  <c r="J2637" i="47"/>
  <c r="J2636" i="47"/>
  <c r="J2635" i="47"/>
  <c r="J2634" i="47"/>
  <c r="J2633" i="47"/>
  <c r="J2632" i="47"/>
  <c r="J2631" i="47"/>
  <c r="J2630" i="47"/>
  <c r="J2629" i="47"/>
  <c r="J2628" i="47"/>
  <c r="J2627" i="47"/>
  <c r="J2626" i="47"/>
  <c r="J2625" i="47"/>
  <c r="J2624" i="47"/>
  <c r="J2623" i="47"/>
  <c r="J2622" i="47"/>
  <c r="J2621" i="47"/>
  <c r="J2620" i="47"/>
  <c r="J2619" i="47"/>
  <c r="J2618" i="47"/>
  <c r="J2617" i="47"/>
  <c r="J2616" i="47"/>
  <c r="J2615" i="47"/>
  <c r="J2614" i="47"/>
  <c r="J2613" i="47"/>
  <c r="J2612" i="47"/>
  <c r="J2611" i="47"/>
  <c r="J2610" i="47"/>
  <c r="J2609" i="47"/>
  <c r="J2608" i="47"/>
  <c r="J2607" i="47"/>
  <c r="J2606" i="47"/>
  <c r="J2605" i="47"/>
  <c r="J2604" i="47"/>
  <c r="J2603" i="47"/>
  <c r="J2602" i="47"/>
  <c r="J2601" i="47"/>
  <c r="J2600" i="47"/>
  <c r="J2599" i="47"/>
  <c r="J2598" i="47"/>
  <c r="J2597" i="47"/>
  <c r="J2596" i="47"/>
  <c r="J2595" i="47"/>
  <c r="J2594" i="47"/>
  <c r="J2593" i="47"/>
  <c r="J2592" i="47"/>
  <c r="J2591" i="47"/>
  <c r="J2590" i="47"/>
  <c r="J2589" i="47"/>
  <c r="J2588" i="47"/>
  <c r="J2587" i="47"/>
  <c r="J2586" i="47"/>
  <c r="J2585" i="47"/>
  <c r="J2584" i="47"/>
  <c r="J2583" i="47"/>
  <c r="J2582" i="47"/>
  <c r="J2581" i="47"/>
  <c r="J2580" i="47"/>
  <c r="J2579" i="47"/>
  <c r="J2578" i="47"/>
  <c r="J2577" i="47"/>
  <c r="J2576" i="47"/>
  <c r="J2575" i="47"/>
  <c r="J2574" i="47"/>
  <c r="J2573" i="47"/>
  <c r="J2572" i="47"/>
  <c r="J2571" i="47"/>
  <c r="J2570" i="47"/>
  <c r="J2569" i="47"/>
  <c r="J2568" i="47"/>
  <c r="J2567" i="47"/>
  <c r="J2566" i="47"/>
  <c r="J2565" i="47"/>
  <c r="J2564" i="47"/>
  <c r="J2563" i="47"/>
  <c r="J2562" i="47"/>
  <c r="J2561" i="47"/>
  <c r="J2560" i="47"/>
  <c r="J2559" i="47"/>
  <c r="J2558" i="47"/>
  <c r="J2557" i="47"/>
  <c r="J2556" i="47"/>
  <c r="J2555" i="47"/>
  <c r="J2554" i="47"/>
  <c r="J2553" i="47"/>
  <c r="J2552" i="47"/>
  <c r="J2551" i="47"/>
  <c r="J2550" i="47"/>
  <c r="J2549" i="47"/>
  <c r="J2548" i="47"/>
  <c r="J2547" i="47"/>
  <c r="J2546" i="47"/>
  <c r="J2545" i="47"/>
  <c r="J2544" i="47"/>
  <c r="J2543" i="47"/>
  <c r="J2542" i="47"/>
  <c r="J2541" i="47"/>
  <c r="J2540" i="47"/>
  <c r="J2539" i="47"/>
  <c r="J2538" i="47"/>
  <c r="J2537" i="47"/>
  <c r="J2536" i="47"/>
  <c r="J2535" i="47"/>
  <c r="J2534" i="47"/>
  <c r="J2533" i="47"/>
  <c r="J2532" i="47"/>
  <c r="J2531" i="47"/>
  <c r="J2530" i="47"/>
  <c r="J2529" i="47"/>
  <c r="J2528" i="47"/>
  <c r="J2527" i="47"/>
  <c r="J2526" i="47"/>
  <c r="J2525" i="47"/>
  <c r="J2524" i="47"/>
  <c r="J2523" i="47"/>
  <c r="J2522" i="47"/>
  <c r="J2521" i="47"/>
  <c r="J2520" i="47"/>
  <c r="J2519" i="47"/>
  <c r="J2518" i="47"/>
  <c r="J2517" i="47"/>
  <c r="J2516" i="47"/>
  <c r="J2515" i="47"/>
  <c r="J2514" i="47"/>
  <c r="J2513" i="47"/>
  <c r="J2512" i="47"/>
  <c r="J2511" i="47"/>
  <c r="J2510" i="47"/>
  <c r="J2509" i="47"/>
  <c r="J2508" i="47"/>
  <c r="J2507" i="47"/>
  <c r="J2506" i="47"/>
  <c r="J2505" i="47"/>
  <c r="J2504" i="47"/>
  <c r="J2503" i="47"/>
  <c r="J2502" i="47"/>
  <c r="J2501" i="47"/>
  <c r="J2500" i="47"/>
  <c r="J2499" i="47"/>
  <c r="J2498" i="47"/>
  <c r="J2497" i="47"/>
  <c r="J2496" i="47"/>
  <c r="J2495" i="47"/>
  <c r="J2494" i="47"/>
  <c r="J2493" i="47"/>
  <c r="J2492" i="47"/>
  <c r="J2491" i="47"/>
  <c r="J2490" i="47"/>
  <c r="J2489" i="47"/>
  <c r="J2488" i="47"/>
  <c r="J2487" i="47"/>
  <c r="J2486" i="47"/>
  <c r="J2485" i="47"/>
  <c r="J2484" i="47"/>
  <c r="J2483" i="47"/>
  <c r="J2482" i="47"/>
  <c r="J2481" i="47"/>
  <c r="J2480" i="47"/>
  <c r="J2479" i="47"/>
  <c r="J2478" i="47"/>
  <c r="J2477" i="47"/>
  <c r="J2476" i="47"/>
  <c r="J2475" i="47"/>
  <c r="J2474" i="47"/>
  <c r="J2473" i="47"/>
  <c r="J2472" i="47"/>
  <c r="J2471" i="47"/>
  <c r="J2470" i="47"/>
  <c r="J2469" i="47"/>
  <c r="J2468" i="47"/>
  <c r="J2467" i="47"/>
  <c r="J2466" i="47"/>
  <c r="J2465" i="47"/>
  <c r="J2464" i="47"/>
  <c r="J2463" i="47"/>
  <c r="J2462" i="47"/>
  <c r="J2461" i="47"/>
  <c r="J2460" i="47"/>
  <c r="J2459" i="47"/>
  <c r="J2458" i="47"/>
  <c r="J2457" i="47"/>
  <c r="J2456" i="47"/>
  <c r="J2455" i="47"/>
  <c r="J2454" i="47"/>
  <c r="J2453" i="47"/>
  <c r="J2452" i="47"/>
  <c r="J2451" i="47"/>
  <c r="J2450" i="47"/>
  <c r="J2449" i="47"/>
  <c r="J2448" i="47"/>
  <c r="J2447" i="47"/>
  <c r="J2446" i="47"/>
  <c r="J2445" i="47"/>
  <c r="J2444" i="47"/>
  <c r="J2443" i="47"/>
  <c r="J2442" i="47"/>
  <c r="J2441" i="47"/>
  <c r="J2440" i="47"/>
  <c r="J2439" i="47"/>
  <c r="J2438" i="47"/>
  <c r="J2437" i="47"/>
  <c r="J2436" i="47"/>
  <c r="J2435" i="47"/>
  <c r="J2434" i="47"/>
  <c r="J2433" i="47"/>
  <c r="J2432" i="47"/>
  <c r="J2431" i="47"/>
  <c r="J2430" i="47"/>
  <c r="J2429" i="47"/>
  <c r="J2428" i="47"/>
  <c r="J2427" i="47"/>
  <c r="J2426" i="47"/>
  <c r="J2425" i="47"/>
  <c r="J2424" i="47"/>
  <c r="J2423" i="47"/>
  <c r="J2422" i="47"/>
  <c r="J2421" i="47"/>
  <c r="J2420" i="47"/>
  <c r="J2419" i="47"/>
  <c r="J2418" i="47"/>
  <c r="J2417" i="47"/>
  <c r="J2416" i="47"/>
  <c r="J2415" i="47"/>
  <c r="J2414" i="47"/>
  <c r="J2413" i="47"/>
  <c r="J2412" i="47"/>
  <c r="J2411" i="47"/>
  <c r="J2410" i="47"/>
  <c r="J2409" i="47"/>
  <c r="J2408" i="47"/>
  <c r="J2407" i="47"/>
  <c r="J2406" i="47"/>
  <c r="J2405" i="47"/>
  <c r="J2404" i="47"/>
  <c r="J2403" i="47"/>
  <c r="J2402" i="47"/>
  <c r="J2401" i="47"/>
  <c r="J2400" i="47"/>
  <c r="J2399" i="47"/>
  <c r="J2398" i="47"/>
  <c r="J2397" i="47"/>
  <c r="J2396" i="47"/>
  <c r="J2395" i="47"/>
  <c r="J2394" i="47"/>
  <c r="J2393" i="47"/>
  <c r="J2392" i="47"/>
  <c r="J2391" i="47"/>
  <c r="J2390" i="47"/>
  <c r="J2389" i="47"/>
  <c r="J2388" i="47"/>
  <c r="J2387" i="47"/>
  <c r="J2386" i="47"/>
  <c r="J2385" i="47"/>
  <c r="J2384" i="47"/>
  <c r="J2383" i="47"/>
  <c r="J2382" i="47"/>
  <c r="J2381" i="47"/>
  <c r="J2380" i="47"/>
  <c r="J2379" i="47"/>
  <c r="J2378" i="47"/>
  <c r="J2377" i="47"/>
  <c r="J2376" i="47"/>
  <c r="J2375" i="47"/>
  <c r="J2374" i="47"/>
  <c r="J2373" i="47"/>
  <c r="J2372" i="47"/>
  <c r="J2371" i="47"/>
  <c r="J2370" i="47"/>
  <c r="J2369" i="47"/>
  <c r="J2368" i="47"/>
  <c r="J2367" i="47"/>
  <c r="J2366" i="47"/>
  <c r="J2365" i="47"/>
  <c r="J2364" i="47"/>
  <c r="J2363" i="47"/>
  <c r="J2362" i="47"/>
  <c r="J2361" i="47"/>
  <c r="J2360" i="47"/>
  <c r="J2359" i="47"/>
  <c r="J2358" i="47"/>
  <c r="J2357" i="47"/>
  <c r="J2356" i="47"/>
  <c r="J2355" i="47"/>
  <c r="J2354" i="47"/>
  <c r="J2353" i="47"/>
  <c r="J2352" i="47"/>
  <c r="J2351" i="47"/>
  <c r="J2350" i="47"/>
  <c r="J2349" i="47"/>
  <c r="J2348" i="47"/>
  <c r="J2347" i="47"/>
  <c r="J2346" i="47"/>
  <c r="J2345" i="47"/>
  <c r="J2344" i="47"/>
  <c r="J2343" i="47"/>
  <c r="J2342" i="47"/>
  <c r="J2341" i="47"/>
  <c r="J2340" i="47"/>
  <c r="J2339" i="47"/>
  <c r="J2338" i="47"/>
  <c r="J2337" i="47"/>
  <c r="J2336" i="47"/>
  <c r="J2335" i="47"/>
  <c r="J2334" i="47"/>
  <c r="J2333" i="47"/>
  <c r="J2332" i="47"/>
  <c r="J2331" i="47"/>
  <c r="J2330" i="47"/>
  <c r="J2329" i="47"/>
  <c r="J2328" i="47"/>
  <c r="J2327" i="47"/>
  <c r="J2326" i="47"/>
  <c r="J2325" i="47"/>
  <c r="J2324" i="47"/>
  <c r="J2323" i="47"/>
  <c r="J2322" i="47"/>
  <c r="J2321" i="47"/>
  <c r="J2320" i="47"/>
  <c r="J2319" i="47"/>
  <c r="J2318" i="47"/>
  <c r="J2317" i="47"/>
  <c r="J2316" i="47"/>
  <c r="J2315" i="47"/>
  <c r="J2314" i="47"/>
  <c r="J2313" i="47"/>
  <c r="J2312" i="47"/>
  <c r="J2311" i="47"/>
  <c r="J2310" i="47"/>
  <c r="J2309" i="47"/>
  <c r="J2308" i="47"/>
  <c r="J2307" i="47"/>
  <c r="J2306" i="47"/>
  <c r="J2305" i="47"/>
  <c r="J2304" i="47"/>
  <c r="J2303" i="47"/>
  <c r="J2302" i="47"/>
  <c r="J2301" i="47"/>
  <c r="J2300" i="47"/>
  <c r="J2299" i="47"/>
  <c r="J2298" i="47"/>
  <c r="J2297" i="47"/>
  <c r="J2296" i="47"/>
  <c r="J2295" i="47"/>
  <c r="J2294" i="47"/>
  <c r="J2293" i="47"/>
  <c r="J2292" i="47"/>
  <c r="J2291" i="47"/>
  <c r="J2290" i="47"/>
  <c r="J2289" i="47"/>
  <c r="J2288" i="47"/>
  <c r="J2287" i="47"/>
  <c r="J2286" i="47"/>
  <c r="J2285" i="47"/>
  <c r="J2284" i="47"/>
  <c r="J2283" i="47"/>
  <c r="J2282" i="47"/>
  <c r="J2281" i="47"/>
  <c r="J2280" i="47"/>
  <c r="J2279" i="47"/>
  <c r="J2278" i="47"/>
  <c r="J2277" i="47"/>
  <c r="J2276" i="47"/>
  <c r="J2275" i="47"/>
  <c r="J2274" i="47"/>
  <c r="J2273" i="47"/>
  <c r="J2272" i="47"/>
  <c r="J2271" i="47"/>
  <c r="J2270" i="47"/>
  <c r="J2269" i="47"/>
  <c r="J2268" i="47"/>
  <c r="J2267" i="47"/>
  <c r="J2266" i="47"/>
  <c r="J2265" i="47"/>
  <c r="J2264" i="47"/>
  <c r="J2263" i="47"/>
  <c r="J2262" i="47"/>
  <c r="J2261" i="47"/>
  <c r="J2260" i="47"/>
  <c r="J2259" i="47"/>
  <c r="J2258" i="47"/>
  <c r="J2257" i="47"/>
  <c r="J2256" i="47"/>
  <c r="J2255" i="47"/>
  <c r="J2254" i="47"/>
  <c r="J2253" i="47"/>
  <c r="J2252" i="47"/>
  <c r="J2251" i="47"/>
  <c r="J2250" i="47"/>
  <c r="J2249" i="47"/>
  <c r="J2248" i="47"/>
  <c r="J2247" i="47"/>
  <c r="J2246" i="47"/>
  <c r="J2245" i="47"/>
  <c r="J2244" i="47"/>
  <c r="J2243" i="47"/>
  <c r="J2242" i="47"/>
  <c r="J2241" i="47"/>
  <c r="J2240" i="47"/>
  <c r="J2239" i="47"/>
  <c r="J2238" i="47"/>
  <c r="J2237" i="47"/>
  <c r="J2236" i="47"/>
  <c r="J2235" i="47"/>
  <c r="J2234" i="47"/>
  <c r="J2233" i="47"/>
  <c r="J2232" i="47"/>
  <c r="J2231" i="47"/>
  <c r="J2230" i="47"/>
  <c r="J2229" i="47"/>
  <c r="J2228" i="47"/>
  <c r="J2227" i="47"/>
  <c r="J2226" i="47"/>
  <c r="J2225" i="47"/>
  <c r="J2224" i="47"/>
  <c r="J2223" i="47"/>
  <c r="J2222" i="47"/>
  <c r="J2221" i="47"/>
  <c r="J2220" i="47"/>
  <c r="J2219" i="47"/>
  <c r="J2218" i="47"/>
  <c r="J2217" i="47"/>
  <c r="J2216" i="47"/>
  <c r="J2215" i="47"/>
  <c r="J2214" i="47"/>
  <c r="J2213" i="47"/>
  <c r="J2212" i="47"/>
  <c r="J2211" i="47"/>
  <c r="J2210" i="47"/>
  <c r="J2209" i="47"/>
  <c r="J2208" i="47"/>
  <c r="J2207" i="47"/>
  <c r="J2206" i="47"/>
  <c r="J2205" i="47"/>
  <c r="J2204" i="47"/>
  <c r="J2203" i="47"/>
  <c r="J2202" i="47"/>
  <c r="J2201" i="47"/>
  <c r="J2200" i="47"/>
  <c r="J2199" i="47"/>
  <c r="J2198" i="47"/>
  <c r="J2197" i="47"/>
  <c r="J2196" i="47"/>
  <c r="J2195" i="47"/>
  <c r="J2194" i="47"/>
  <c r="J2193" i="47"/>
  <c r="J2192" i="47"/>
  <c r="J2191" i="47"/>
  <c r="J2190" i="47"/>
  <c r="J2189" i="47"/>
  <c r="J2188" i="47"/>
  <c r="J2187" i="47"/>
  <c r="J2186" i="47"/>
  <c r="J2185" i="47"/>
  <c r="J2184" i="47"/>
  <c r="J2183" i="47"/>
  <c r="J2182" i="47"/>
  <c r="J2181" i="47"/>
  <c r="J2180" i="47"/>
  <c r="J2179" i="47"/>
  <c r="J2178" i="47"/>
  <c r="J2177" i="47"/>
  <c r="J2176" i="47"/>
  <c r="J2175" i="47"/>
  <c r="J2174" i="47"/>
  <c r="J2173" i="47"/>
  <c r="J2172" i="47"/>
  <c r="J2171" i="47"/>
  <c r="J2170" i="47"/>
  <c r="J2169" i="47"/>
  <c r="J2168" i="47"/>
  <c r="J2167" i="47"/>
  <c r="J2166" i="47"/>
  <c r="J2165" i="47"/>
  <c r="J2164" i="47"/>
  <c r="J2163" i="47"/>
  <c r="J2162" i="47"/>
  <c r="J2161" i="47"/>
  <c r="J2160" i="47"/>
  <c r="J2159" i="47"/>
  <c r="J2158" i="47"/>
  <c r="J2157" i="47"/>
  <c r="J2156" i="47"/>
  <c r="J2155" i="47"/>
  <c r="J2154" i="47"/>
  <c r="J2153" i="47"/>
  <c r="J2152" i="47"/>
  <c r="J2151" i="47"/>
  <c r="J2150" i="47"/>
  <c r="J2149" i="47"/>
  <c r="J2148" i="47"/>
  <c r="J2147" i="47"/>
  <c r="J2146" i="47"/>
  <c r="J2145" i="47"/>
  <c r="J2144" i="47"/>
  <c r="J2143" i="47"/>
  <c r="J2142" i="47"/>
  <c r="J2141" i="47"/>
  <c r="J2140" i="47"/>
  <c r="J2139" i="47"/>
  <c r="J2138" i="47"/>
  <c r="J2137" i="47"/>
  <c r="J2136" i="47"/>
  <c r="J2135" i="47"/>
  <c r="J2134" i="47"/>
  <c r="J2133" i="47"/>
  <c r="J2132" i="47"/>
  <c r="J2131" i="47"/>
  <c r="J2130" i="47"/>
  <c r="J2129" i="47"/>
  <c r="J2128" i="47"/>
  <c r="J2127" i="47"/>
  <c r="J2126" i="47"/>
  <c r="J2125" i="47"/>
  <c r="J2124" i="47"/>
  <c r="J2123" i="47"/>
  <c r="J2122" i="47"/>
  <c r="J2121" i="47"/>
  <c r="J2120" i="47"/>
  <c r="J2119" i="47"/>
  <c r="J2118" i="47"/>
  <c r="J2117" i="47"/>
  <c r="J2116" i="47"/>
  <c r="J2115" i="47"/>
  <c r="J2114" i="47"/>
  <c r="J2113" i="47"/>
  <c r="J2112" i="47"/>
  <c r="J2111" i="47"/>
  <c r="J2110" i="47"/>
  <c r="J2109" i="47"/>
  <c r="J2108" i="47"/>
  <c r="J2107" i="47"/>
  <c r="J2106" i="47"/>
  <c r="J2105" i="47"/>
  <c r="J2104" i="47"/>
  <c r="J2103" i="47"/>
  <c r="J2102" i="47"/>
  <c r="J2101" i="47"/>
  <c r="J2100" i="47"/>
  <c r="J2099" i="47"/>
  <c r="J2098" i="47"/>
  <c r="J2097" i="47"/>
  <c r="J2096" i="47"/>
  <c r="J2095" i="47"/>
  <c r="J2094" i="47"/>
  <c r="J2093" i="47"/>
  <c r="J2092" i="47"/>
  <c r="J2091" i="47"/>
  <c r="J2090" i="47"/>
  <c r="J2089" i="47"/>
  <c r="J2088" i="47"/>
  <c r="J2087" i="47"/>
  <c r="J2086" i="47"/>
  <c r="J2085" i="47"/>
  <c r="J2084" i="47"/>
  <c r="J2083" i="47"/>
  <c r="J2082" i="47"/>
  <c r="J2081" i="47"/>
  <c r="J2080" i="47"/>
  <c r="J2079" i="47"/>
  <c r="J2078" i="47"/>
  <c r="J2077" i="47"/>
  <c r="J2076" i="47"/>
  <c r="J2075" i="47"/>
  <c r="J2074" i="47"/>
  <c r="J2073" i="47"/>
  <c r="J2072" i="47"/>
  <c r="J2071" i="47"/>
  <c r="J2070" i="47"/>
  <c r="J2069" i="47"/>
  <c r="J2068" i="47"/>
  <c r="J2067" i="47"/>
  <c r="J2066" i="47"/>
  <c r="J2065" i="47"/>
  <c r="J2064" i="47"/>
  <c r="J2063" i="47"/>
  <c r="J2062" i="47"/>
  <c r="J2061" i="47"/>
  <c r="J2060" i="47"/>
  <c r="J2059" i="47"/>
  <c r="J2058" i="47"/>
  <c r="J2057" i="47"/>
  <c r="J2056" i="47"/>
  <c r="J2055" i="47"/>
  <c r="J2054" i="47"/>
  <c r="J2053" i="47"/>
  <c r="J2052" i="47"/>
  <c r="J2051" i="47"/>
  <c r="J2050" i="47"/>
  <c r="J2049" i="47"/>
  <c r="J2048" i="47"/>
  <c r="J2047" i="47"/>
  <c r="J2046" i="47"/>
  <c r="J2045" i="47"/>
  <c r="J2044" i="47"/>
  <c r="J2043" i="47"/>
  <c r="J2042" i="47"/>
  <c r="J2041" i="47"/>
  <c r="J2040" i="47"/>
  <c r="J2039" i="47"/>
  <c r="J2038" i="47"/>
  <c r="J2037" i="47"/>
  <c r="J2036" i="47"/>
  <c r="J2035" i="47"/>
  <c r="J2034" i="47"/>
  <c r="J2033" i="47"/>
  <c r="J2032" i="47"/>
  <c r="J2031" i="47"/>
  <c r="J2030" i="47"/>
  <c r="J2029" i="47"/>
  <c r="J2028" i="47"/>
  <c r="J2027" i="47"/>
  <c r="J2026" i="47"/>
  <c r="J2025" i="47"/>
  <c r="J2024" i="47"/>
  <c r="J2023" i="47"/>
  <c r="J2022" i="47"/>
  <c r="J2021" i="47"/>
  <c r="J2020" i="47"/>
  <c r="J2019" i="47"/>
  <c r="J2018" i="47"/>
  <c r="J2017" i="47"/>
  <c r="J2016" i="47"/>
  <c r="J2015" i="47"/>
  <c r="J2014" i="47"/>
  <c r="J2013" i="47"/>
  <c r="J2012" i="47"/>
  <c r="J2011" i="47"/>
  <c r="J2010" i="47"/>
  <c r="J2009" i="47"/>
  <c r="J2008" i="47"/>
  <c r="J2007" i="47"/>
  <c r="J2006" i="47"/>
  <c r="J2005" i="47"/>
  <c r="J2004" i="47"/>
  <c r="J2003" i="47"/>
  <c r="J2002" i="47"/>
  <c r="J2001" i="47"/>
  <c r="J2000" i="47"/>
  <c r="J1999" i="47"/>
  <c r="J1998" i="47"/>
  <c r="J1997" i="47"/>
  <c r="J1996" i="47"/>
  <c r="J1995" i="47"/>
  <c r="J1994" i="47"/>
  <c r="J1993" i="47"/>
  <c r="J1992" i="47"/>
  <c r="J1991" i="47"/>
  <c r="J1990" i="47"/>
  <c r="J1989" i="47"/>
  <c r="J1988" i="47"/>
  <c r="J1987" i="47"/>
  <c r="J1986" i="47"/>
  <c r="J1985" i="47"/>
  <c r="J1984" i="47"/>
  <c r="J1983" i="47"/>
  <c r="J1982" i="47"/>
  <c r="J1981" i="47"/>
  <c r="J1980" i="47"/>
  <c r="J1979" i="47"/>
  <c r="J1978" i="47"/>
  <c r="J1977" i="47"/>
  <c r="J1976" i="47"/>
  <c r="J1975" i="47"/>
  <c r="J1974" i="47"/>
  <c r="J1973" i="47"/>
  <c r="J1972" i="47"/>
  <c r="J1971" i="47"/>
  <c r="J1970" i="47"/>
  <c r="J1969" i="47"/>
  <c r="J1968" i="47"/>
  <c r="J1967" i="47"/>
  <c r="J1966" i="47"/>
  <c r="J1965" i="47"/>
  <c r="J1964" i="47"/>
  <c r="J1963" i="47"/>
  <c r="J1962" i="47"/>
  <c r="J1961" i="47"/>
  <c r="J1960" i="47"/>
  <c r="J1959" i="47"/>
  <c r="J1958" i="47"/>
  <c r="J1957" i="47"/>
  <c r="J1956" i="47"/>
  <c r="J1955" i="47"/>
  <c r="J1954" i="47"/>
  <c r="J1953" i="47"/>
  <c r="J1952" i="47"/>
  <c r="J1951" i="47"/>
  <c r="J1950" i="47"/>
  <c r="J1949" i="47"/>
  <c r="J1948" i="47"/>
  <c r="J1947" i="47"/>
  <c r="J1946" i="47"/>
  <c r="J1945" i="47"/>
  <c r="J1944" i="47"/>
  <c r="J1943" i="47"/>
  <c r="J1942" i="47"/>
  <c r="J1941" i="47"/>
  <c r="J1940" i="47"/>
  <c r="J1939" i="47"/>
  <c r="J1938" i="47"/>
  <c r="J1937" i="47"/>
  <c r="J1936" i="47"/>
  <c r="J1935" i="47"/>
  <c r="J1934" i="47"/>
  <c r="J1933" i="47"/>
  <c r="J1932" i="47"/>
  <c r="J1931" i="47"/>
  <c r="J1930" i="47"/>
  <c r="J1929" i="47"/>
  <c r="J1928" i="47"/>
  <c r="J1927" i="47"/>
  <c r="J1926" i="47"/>
  <c r="J1925" i="47"/>
  <c r="J1924" i="47"/>
  <c r="J1923" i="47"/>
  <c r="J1922" i="47"/>
  <c r="J1921" i="47"/>
  <c r="J1920" i="47"/>
  <c r="J1919" i="47"/>
  <c r="J1918" i="47"/>
  <c r="J1917" i="47"/>
  <c r="J1916" i="47"/>
  <c r="J1915" i="47"/>
  <c r="J1914" i="47"/>
  <c r="J1913" i="47"/>
  <c r="J1912" i="47"/>
  <c r="J1911" i="47"/>
  <c r="J1910" i="47"/>
  <c r="J1909" i="47"/>
  <c r="J1908" i="47"/>
  <c r="J1907" i="47"/>
  <c r="J1906" i="47"/>
  <c r="J1905" i="47"/>
  <c r="J1904" i="47"/>
  <c r="J1903" i="47"/>
  <c r="J1902" i="47"/>
  <c r="J1901" i="47"/>
  <c r="J1900" i="47"/>
  <c r="J1899" i="47"/>
  <c r="J1898" i="47"/>
  <c r="J1897" i="47"/>
  <c r="J1896" i="47"/>
  <c r="J1895" i="47"/>
  <c r="J1894" i="47"/>
  <c r="J1893" i="47"/>
  <c r="J1892" i="47"/>
  <c r="J1891" i="47"/>
  <c r="J1890" i="47"/>
  <c r="J1889" i="47"/>
  <c r="J1888" i="47"/>
  <c r="J1887" i="47"/>
  <c r="J1886" i="47"/>
  <c r="J1885" i="47"/>
  <c r="J1884" i="47"/>
  <c r="J1883" i="47"/>
  <c r="J1882" i="47"/>
  <c r="J1881" i="47"/>
  <c r="J1880" i="47"/>
  <c r="J1879" i="47"/>
  <c r="J1878" i="47"/>
  <c r="J1877" i="47"/>
  <c r="J1876" i="47"/>
  <c r="J1875" i="47"/>
  <c r="J1874" i="47"/>
  <c r="J1873" i="47"/>
  <c r="J1872" i="47"/>
  <c r="J1871" i="47"/>
  <c r="J1870" i="47"/>
  <c r="J1869" i="47"/>
  <c r="J1868" i="47"/>
  <c r="J1867" i="47"/>
  <c r="J1866" i="47"/>
  <c r="J1865" i="47"/>
  <c r="J1864" i="47"/>
  <c r="J1863" i="47"/>
  <c r="J1862" i="47"/>
  <c r="J1861" i="47"/>
  <c r="J1860" i="47"/>
  <c r="J1859" i="47"/>
  <c r="J1858" i="47"/>
  <c r="J1857" i="47"/>
  <c r="J1856" i="47"/>
  <c r="J1855" i="47"/>
  <c r="J1854" i="47"/>
  <c r="J1853" i="47"/>
  <c r="J1852" i="47"/>
  <c r="J1851" i="47"/>
  <c r="J1850" i="47"/>
  <c r="J1849" i="47"/>
  <c r="J1848" i="47"/>
  <c r="J1847" i="47"/>
  <c r="J1846" i="47"/>
  <c r="J1845" i="47"/>
  <c r="J1844" i="47"/>
  <c r="J1843" i="47"/>
  <c r="J1842" i="47"/>
  <c r="J1841" i="47"/>
  <c r="J1840" i="47"/>
  <c r="J1839" i="47"/>
  <c r="J1838" i="47"/>
  <c r="J1837" i="47"/>
  <c r="J1836" i="47"/>
  <c r="J1835" i="47"/>
  <c r="J1834" i="47"/>
  <c r="J1833" i="47"/>
  <c r="J1832" i="47"/>
  <c r="J1831" i="47"/>
  <c r="J1830" i="47"/>
  <c r="J1829" i="47"/>
  <c r="J1828" i="47"/>
  <c r="J1827" i="47"/>
  <c r="J1826" i="47"/>
  <c r="J1825" i="47"/>
  <c r="J1824" i="47"/>
  <c r="J1823" i="47"/>
  <c r="J1822" i="47"/>
  <c r="J1821" i="47"/>
  <c r="J1820" i="47"/>
  <c r="J1819" i="47"/>
  <c r="J1818" i="47"/>
  <c r="J1817" i="47"/>
  <c r="J1816" i="47"/>
  <c r="J1815" i="47"/>
  <c r="J1814" i="47"/>
  <c r="J1813" i="47"/>
  <c r="J1812" i="47"/>
  <c r="J1811" i="47"/>
  <c r="J1810" i="47"/>
  <c r="J1809" i="47"/>
  <c r="J1808" i="47"/>
  <c r="J1807" i="47"/>
  <c r="J1806" i="47"/>
  <c r="J1805" i="47"/>
  <c r="J1804" i="47"/>
  <c r="J1803" i="47"/>
  <c r="J1802" i="47"/>
  <c r="J1801" i="47"/>
  <c r="J1800" i="47"/>
  <c r="J1799" i="47"/>
  <c r="J1798" i="47"/>
  <c r="J1797" i="47"/>
  <c r="J1796" i="47"/>
  <c r="J1795" i="47"/>
  <c r="J1794" i="47"/>
  <c r="J1793" i="47"/>
  <c r="J1792" i="47"/>
  <c r="J1791" i="47"/>
  <c r="J1790" i="47"/>
  <c r="J1789" i="47"/>
  <c r="J1788" i="47"/>
  <c r="J1787" i="47"/>
  <c r="J1786" i="47"/>
  <c r="J1785" i="47"/>
  <c r="J1784" i="47"/>
  <c r="J1783" i="47"/>
  <c r="J1782" i="47"/>
  <c r="J1781" i="47"/>
  <c r="J1780" i="47"/>
  <c r="J1779" i="47"/>
  <c r="J1778" i="47"/>
  <c r="J1777" i="47"/>
  <c r="J1776" i="47"/>
  <c r="J1775" i="47"/>
  <c r="J1774" i="47"/>
  <c r="J1773" i="47"/>
  <c r="J1772" i="47"/>
  <c r="J1771" i="47"/>
  <c r="J1770" i="47"/>
  <c r="J1769" i="47"/>
  <c r="J1768" i="47"/>
  <c r="J1767" i="47"/>
  <c r="J1766" i="47"/>
  <c r="J1765" i="47"/>
  <c r="J1764" i="47"/>
  <c r="J1763" i="47"/>
  <c r="J1762" i="47"/>
  <c r="J1761" i="47"/>
  <c r="J1760" i="47"/>
  <c r="J1759" i="47"/>
  <c r="J1758" i="47"/>
  <c r="J1757" i="47"/>
  <c r="J1756" i="47"/>
  <c r="J1755" i="47"/>
  <c r="J1754" i="47"/>
  <c r="J1753" i="47"/>
  <c r="J1752" i="47"/>
  <c r="J1751" i="47"/>
  <c r="J1750" i="47"/>
  <c r="J1749" i="47"/>
  <c r="J1748" i="47"/>
  <c r="J1747" i="47"/>
  <c r="J1746" i="47"/>
  <c r="J1745" i="47"/>
  <c r="J1744" i="47"/>
  <c r="J1743" i="47"/>
  <c r="J1742" i="47"/>
  <c r="J1741" i="47"/>
  <c r="J1740" i="47"/>
  <c r="J1739" i="47"/>
  <c r="J1738" i="47"/>
  <c r="J1737" i="47"/>
  <c r="J1736" i="47"/>
  <c r="J1735" i="47"/>
  <c r="J1734" i="47"/>
  <c r="J1733" i="47"/>
  <c r="J1732" i="47"/>
  <c r="J1731" i="47"/>
  <c r="J1730" i="47"/>
  <c r="J1729" i="47"/>
  <c r="J1728" i="47"/>
  <c r="J1727" i="47"/>
  <c r="J1726" i="47"/>
  <c r="J1725" i="47"/>
  <c r="J1724" i="47"/>
  <c r="J1723" i="47"/>
  <c r="J1722" i="47"/>
  <c r="J1721" i="47"/>
  <c r="J1720" i="47"/>
  <c r="J1719" i="47"/>
  <c r="J1718" i="47"/>
  <c r="J1717" i="47"/>
  <c r="J1716" i="47"/>
  <c r="J1715" i="47"/>
  <c r="J1714" i="47"/>
  <c r="J1713" i="47"/>
  <c r="J1712" i="47"/>
  <c r="J1711" i="47"/>
  <c r="J1710" i="47"/>
  <c r="J1709" i="47"/>
  <c r="J1708" i="47"/>
  <c r="J1707" i="47"/>
  <c r="J1706" i="47"/>
  <c r="J1705" i="47"/>
  <c r="J1704" i="47"/>
  <c r="J1703" i="47"/>
  <c r="J1702" i="47"/>
  <c r="J1701" i="47"/>
  <c r="J1700" i="47"/>
  <c r="J1699" i="47"/>
  <c r="J1698" i="47"/>
  <c r="J1697" i="47"/>
  <c r="J1696" i="47"/>
  <c r="J1695" i="47"/>
  <c r="J1694" i="47"/>
  <c r="J1693" i="47"/>
  <c r="J1692" i="47"/>
  <c r="J1691" i="47"/>
  <c r="J1690" i="47"/>
  <c r="J1689" i="47"/>
  <c r="J1688" i="47"/>
  <c r="J1687" i="47"/>
  <c r="J1686" i="47"/>
  <c r="J1685" i="47"/>
  <c r="J1684" i="47"/>
  <c r="J1683" i="47"/>
  <c r="J1682" i="47"/>
  <c r="J1681" i="47"/>
  <c r="J1680" i="47"/>
  <c r="J1679" i="47"/>
  <c r="J1678" i="47"/>
  <c r="J1677" i="47"/>
  <c r="J1676" i="47"/>
  <c r="J1675" i="47"/>
  <c r="J1674" i="47"/>
  <c r="J1673" i="47"/>
  <c r="J1672" i="47"/>
  <c r="J1671" i="47"/>
  <c r="J1670" i="47"/>
  <c r="J1669" i="47"/>
  <c r="J1668" i="47"/>
  <c r="J1667" i="47"/>
  <c r="J1666" i="47"/>
  <c r="J1665" i="47"/>
  <c r="J1664" i="47"/>
  <c r="J1663" i="47"/>
  <c r="J1662" i="47"/>
  <c r="J1661" i="47"/>
  <c r="J1660" i="47"/>
  <c r="J1659" i="47"/>
  <c r="J1658" i="47"/>
  <c r="J1657" i="47"/>
  <c r="J1656" i="47"/>
  <c r="J1655" i="47"/>
  <c r="J1654" i="47"/>
  <c r="J1653" i="47"/>
  <c r="J1652" i="47"/>
  <c r="J1651" i="47"/>
  <c r="J1650" i="47"/>
  <c r="J1649" i="47"/>
  <c r="J1648" i="47"/>
  <c r="J1647" i="47"/>
  <c r="J1646" i="47"/>
  <c r="J1645" i="47"/>
  <c r="J1644" i="47"/>
  <c r="J1643" i="47"/>
  <c r="J1642" i="47"/>
  <c r="J1641" i="47"/>
  <c r="J1640" i="47"/>
  <c r="J1639" i="47"/>
  <c r="J1638" i="47"/>
  <c r="J1637" i="47"/>
  <c r="J1636" i="47"/>
  <c r="J1635" i="47"/>
  <c r="J1634" i="47"/>
  <c r="J1633" i="47"/>
  <c r="J1632" i="47"/>
  <c r="J1631" i="47"/>
  <c r="J1630" i="47"/>
  <c r="J1629" i="47"/>
  <c r="J1628" i="47"/>
  <c r="J1627" i="47"/>
  <c r="J1626" i="47"/>
  <c r="J1625" i="47"/>
  <c r="J1624" i="47"/>
  <c r="J1623" i="47"/>
  <c r="J1622" i="47"/>
  <c r="J1621" i="47"/>
  <c r="J1620" i="47"/>
  <c r="J1619" i="47"/>
  <c r="J1618" i="47"/>
  <c r="J1617" i="47"/>
  <c r="J1616" i="47"/>
  <c r="J1615" i="47"/>
  <c r="J1614" i="47"/>
  <c r="J1613" i="47"/>
  <c r="J1612" i="47"/>
  <c r="J1611" i="47"/>
  <c r="J1610" i="47"/>
  <c r="J1609" i="47"/>
  <c r="J1608" i="47"/>
  <c r="J1607" i="47"/>
  <c r="J1606" i="47"/>
  <c r="J1605" i="47"/>
  <c r="J1604" i="47"/>
  <c r="J1603" i="47"/>
  <c r="J1602" i="47"/>
  <c r="J1601" i="47"/>
  <c r="J1600" i="47"/>
  <c r="J1599" i="47"/>
  <c r="J1598" i="47"/>
  <c r="J1597" i="47"/>
  <c r="J1596" i="47"/>
  <c r="J1595" i="47"/>
  <c r="J1594" i="47"/>
  <c r="J1593" i="47"/>
  <c r="J1592" i="47"/>
  <c r="J1591" i="47"/>
  <c r="J1590" i="47"/>
  <c r="J1589" i="47"/>
  <c r="J1588" i="47"/>
  <c r="J1587" i="47"/>
  <c r="J1586" i="47"/>
  <c r="J1585" i="47"/>
  <c r="J1584" i="47"/>
  <c r="J1583" i="47"/>
  <c r="J1582" i="47"/>
  <c r="J1581" i="47"/>
  <c r="J1580" i="47"/>
  <c r="J1579" i="47"/>
  <c r="J1578" i="47"/>
  <c r="J1577" i="47"/>
  <c r="J1576" i="47"/>
  <c r="J1575" i="47"/>
  <c r="J1574" i="47"/>
  <c r="J1573" i="47"/>
  <c r="J1572" i="47"/>
  <c r="J1571" i="47"/>
  <c r="J1570" i="47"/>
  <c r="J1569" i="47"/>
  <c r="J1568" i="47"/>
  <c r="J1567" i="47"/>
  <c r="J1566" i="47"/>
  <c r="J1565" i="47"/>
  <c r="J1564" i="47"/>
  <c r="J1563" i="47"/>
  <c r="J1562" i="47"/>
  <c r="J1561" i="47"/>
  <c r="J1560" i="47"/>
  <c r="J1559" i="47"/>
  <c r="J1558" i="47"/>
  <c r="J1557" i="47"/>
  <c r="J1556" i="47"/>
  <c r="J1555" i="47"/>
  <c r="J1554" i="47"/>
  <c r="J1553" i="47"/>
  <c r="J1552" i="47"/>
  <c r="J1551" i="47"/>
  <c r="J1550" i="47"/>
  <c r="J1549" i="47"/>
  <c r="J1548" i="47"/>
  <c r="J1547" i="47"/>
  <c r="J1546" i="47"/>
  <c r="J1545" i="47"/>
  <c r="J1544" i="47"/>
  <c r="J1543" i="47"/>
  <c r="J1542" i="47"/>
  <c r="J1541" i="47"/>
  <c r="J1540" i="47"/>
  <c r="J1539" i="47"/>
  <c r="J1538" i="47"/>
  <c r="J1537" i="47"/>
  <c r="J1536" i="47"/>
  <c r="J1535" i="47"/>
  <c r="J1534" i="47"/>
  <c r="J1533" i="47"/>
  <c r="J1532" i="47"/>
  <c r="J1531" i="47"/>
  <c r="J1530" i="47"/>
  <c r="J1529" i="47"/>
  <c r="J1528" i="47"/>
  <c r="J1527" i="47"/>
  <c r="J1526" i="47"/>
  <c r="J1525" i="47"/>
  <c r="J1524" i="47"/>
  <c r="J1523" i="47"/>
  <c r="J1522" i="47"/>
  <c r="J1521" i="47"/>
  <c r="J1520" i="47"/>
  <c r="J1519" i="47"/>
  <c r="J1518" i="47"/>
  <c r="J1517" i="47"/>
  <c r="J1516" i="47"/>
  <c r="J1515" i="47"/>
  <c r="J1514" i="47"/>
  <c r="J1513" i="47"/>
  <c r="J1512" i="47"/>
  <c r="J1511" i="47"/>
  <c r="J1510" i="47"/>
  <c r="J1509" i="47"/>
  <c r="J1508" i="47"/>
  <c r="J1507" i="47"/>
  <c r="J1506" i="47"/>
  <c r="J1505" i="47"/>
  <c r="J1504" i="47"/>
  <c r="J1503" i="47"/>
  <c r="J1502" i="47"/>
  <c r="J1501" i="47"/>
  <c r="J1500" i="47"/>
  <c r="J1499" i="47"/>
  <c r="J1498" i="47"/>
  <c r="J1497" i="47"/>
  <c r="J1496" i="47"/>
  <c r="J1495" i="47"/>
  <c r="J1494" i="47"/>
  <c r="J1493" i="47"/>
  <c r="J1492" i="47"/>
  <c r="J1491" i="47"/>
  <c r="J1490" i="47"/>
  <c r="J1489" i="47"/>
  <c r="J1488" i="47"/>
  <c r="J1487" i="47"/>
  <c r="J1486" i="47"/>
  <c r="J1485" i="47"/>
  <c r="J1484" i="47"/>
  <c r="J1483" i="47"/>
  <c r="J1482" i="47"/>
  <c r="J1481" i="47"/>
  <c r="J1480" i="47"/>
  <c r="J1479" i="47"/>
  <c r="J1478" i="47"/>
  <c r="J1477" i="47"/>
  <c r="J1476" i="47"/>
  <c r="J1475" i="47"/>
  <c r="J1474" i="47"/>
  <c r="J1473" i="47"/>
  <c r="J1472" i="47"/>
  <c r="J1471" i="47"/>
  <c r="J1470" i="47"/>
  <c r="J1469" i="47"/>
  <c r="J1468" i="47"/>
  <c r="J1467" i="47"/>
  <c r="J1466" i="47"/>
  <c r="J1465" i="47"/>
  <c r="J1464" i="47"/>
  <c r="J1463" i="47"/>
  <c r="J1462" i="47"/>
  <c r="J1461" i="47"/>
  <c r="J1460" i="47"/>
  <c r="J1459" i="47"/>
  <c r="J1458" i="47"/>
  <c r="J1457" i="47"/>
  <c r="J1456" i="47"/>
  <c r="J1455" i="47"/>
  <c r="J1454" i="47"/>
  <c r="J1453" i="47"/>
  <c r="J1452" i="47"/>
  <c r="J1451" i="47"/>
  <c r="J1450" i="47"/>
  <c r="J1449" i="47"/>
  <c r="J1448" i="47"/>
  <c r="J1447" i="47"/>
  <c r="J1446" i="47"/>
  <c r="J1445" i="47"/>
  <c r="J1444" i="47"/>
  <c r="J1443" i="47"/>
  <c r="J1442" i="47"/>
  <c r="J1441" i="47"/>
  <c r="J1440" i="47"/>
  <c r="J1439" i="47"/>
  <c r="J1438" i="47"/>
  <c r="J1437" i="47"/>
  <c r="J1436" i="47"/>
  <c r="J1435" i="47"/>
  <c r="J1434" i="47"/>
  <c r="J1433" i="47"/>
  <c r="J1432" i="47"/>
  <c r="J1431" i="47"/>
  <c r="J1430" i="47"/>
  <c r="J1429" i="47"/>
  <c r="J1428" i="47"/>
  <c r="J1427" i="47"/>
  <c r="J1426" i="47"/>
  <c r="J1425" i="47"/>
  <c r="J1424" i="47"/>
  <c r="J1423" i="47"/>
  <c r="J1422" i="47"/>
  <c r="J1421" i="47"/>
  <c r="J1420" i="47"/>
  <c r="J1419" i="47"/>
  <c r="J1418" i="47"/>
  <c r="J1417" i="47"/>
  <c r="J1416" i="47"/>
  <c r="J1415" i="47"/>
  <c r="J1414" i="47"/>
  <c r="J1413" i="47"/>
  <c r="J1412" i="47"/>
  <c r="J1411" i="47"/>
  <c r="J1410" i="47"/>
  <c r="J1409" i="47"/>
  <c r="J1408" i="47"/>
  <c r="J1407" i="47"/>
  <c r="J1406" i="47"/>
  <c r="J1405" i="47"/>
  <c r="J1404" i="47"/>
  <c r="J1403" i="47"/>
  <c r="J1402" i="47"/>
  <c r="J1401" i="47"/>
  <c r="J1400" i="47"/>
  <c r="J1399" i="47"/>
  <c r="J1398" i="47"/>
  <c r="J1397" i="47"/>
  <c r="J1396" i="47"/>
  <c r="J1395" i="47"/>
  <c r="J1394" i="47"/>
  <c r="J1393" i="47"/>
  <c r="J1392" i="47"/>
  <c r="J1391" i="47"/>
  <c r="J1390" i="47"/>
  <c r="J1389" i="47"/>
  <c r="J1388" i="47"/>
  <c r="J1387" i="47"/>
  <c r="J1386" i="47"/>
  <c r="J1385" i="47"/>
  <c r="J1384" i="47"/>
  <c r="J1383" i="47"/>
  <c r="J1382" i="47"/>
  <c r="J1381" i="47"/>
  <c r="J1380" i="47"/>
  <c r="J1379" i="47"/>
  <c r="J1378" i="47"/>
  <c r="J1377" i="47"/>
  <c r="J1376" i="47"/>
  <c r="J1375" i="47"/>
  <c r="J1374" i="47"/>
  <c r="J1373" i="47"/>
  <c r="J1372" i="47"/>
  <c r="J1371" i="47"/>
  <c r="J1370" i="47"/>
  <c r="J1369" i="47"/>
  <c r="J1368" i="47"/>
  <c r="J1367" i="47"/>
  <c r="J1366" i="47"/>
  <c r="J1365" i="47"/>
  <c r="J1364" i="47"/>
  <c r="J1363" i="47"/>
  <c r="J1362" i="47"/>
  <c r="J1361" i="47"/>
  <c r="J1360" i="47"/>
  <c r="J1359" i="47"/>
  <c r="J1358" i="47"/>
  <c r="J1357" i="47"/>
  <c r="J1356" i="47"/>
  <c r="J1355" i="47"/>
  <c r="J1354" i="47"/>
  <c r="J1353" i="47"/>
  <c r="J1352" i="47"/>
  <c r="J1351" i="47"/>
  <c r="J1350" i="47"/>
  <c r="J1349" i="47"/>
  <c r="J1348" i="47"/>
  <c r="J1347" i="47"/>
  <c r="J1346" i="47"/>
  <c r="J1345" i="47"/>
  <c r="J1344" i="47"/>
  <c r="J1343" i="47"/>
  <c r="J1342" i="47"/>
  <c r="J1341" i="47"/>
  <c r="J1340" i="47"/>
  <c r="J1339" i="47"/>
  <c r="J1338" i="47"/>
  <c r="J1337" i="47"/>
  <c r="J1336" i="47"/>
  <c r="J1335" i="47"/>
  <c r="J1334" i="47"/>
  <c r="J1333" i="47"/>
  <c r="J1332" i="47"/>
  <c r="J1331" i="47"/>
  <c r="J1330" i="47"/>
  <c r="J1329" i="47"/>
  <c r="J1328" i="47"/>
  <c r="J1327" i="47"/>
  <c r="J1326" i="47"/>
  <c r="J1325" i="47"/>
  <c r="J1324" i="47"/>
  <c r="J1323" i="47"/>
  <c r="J1322" i="47"/>
  <c r="J1321" i="47"/>
  <c r="J1320" i="47"/>
  <c r="J1319" i="47"/>
  <c r="J1318" i="47"/>
  <c r="J1317" i="47"/>
  <c r="J1316" i="47"/>
  <c r="J1315" i="47"/>
  <c r="J1314" i="47"/>
  <c r="J1313" i="47"/>
  <c r="J1312" i="47"/>
  <c r="J1311" i="47"/>
  <c r="J1310" i="47"/>
  <c r="J1309" i="47"/>
  <c r="J1308" i="47"/>
  <c r="J1307" i="47"/>
  <c r="J1306" i="47"/>
  <c r="J1305" i="47"/>
  <c r="J1304" i="47"/>
  <c r="J1303" i="47"/>
  <c r="J1302" i="47"/>
  <c r="J1301" i="47"/>
  <c r="J1300" i="47"/>
  <c r="J1299" i="47"/>
  <c r="J1298" i="47"/>
  <c r="J1297" i="47"/>
  <c r="J1296" i="47"/>
  <c r="J1295" i="47"/>
  <c r="J1294" i="47"/>
  <c r="J1293" i="47"/>
  <c r="J1292" i="47"/>
  <c r="J1291" i="47"/>
  <c r="J1290" i="47"/>
  <c r="J1289" i="47"/>
  <c r="J1288" i="47"/>
  <c r="J1287" i="47"/>
  <c r="J1286" i="47"/>
  <c r="J1285" i="47"/>
  <c r="J1284" i="47"/>
  <c r="J1283" i="47"/>
  <c r="J1282" i="47"/>
  <c r="J1281" i="47"/>
  <c r="J1280" i="47"/>
  <c r="J1279" i="47"/>
  <c r="J1278" i="47"/>
  <c r="J1277" i="47"/>
  <c r="J1276" i="47"/>
  <c r="J1275" i="47"/>
  <c r="J1274" i="47"/>
  <c r="J1273" i="47"/>
  <c r="J1272" i="47"/>
  <c r="J1271" i="47"/>
  <c r="J1270" i="47"/>
  <c r="J1269" i="47"/>
  <c r="J1268" i="47"/>
  <c r="J1267" i="47"/>
  <c r="J1266" i="47"/>
  <c r="J1265" i="47"/>
  <c r="J1264" i="47"/>
  <c r="J1263" i="47"/>
  <c r="J1262" i="47"/>
  <c r="J1261" i="47"/>
  <c r="J1260" i="47"/>
  <c r="J1259" i="47"/>
  <c r="J1258" i="47"/>
  <c r="J1257" i="47"/>
  <c r="J1256" i="47"/>
  <c r="J1255" i="47"/>
  <c r="J1254" i="47"/>
  <c r="J1253" i="47"/>
  <c r="J1252" i="47"/>
  <c r="J1251" i="47"/>
  <c r="J1250" i="47"/>
  <c r="J1249" i="47"/>
  <c r="J1248" i="47"/>
  <c r="J1247" i="47"/>
  <c r="J1246" i="47"/>
  <c r="J1245" i="47"/>
  <c r="J1244" i="47"/>
  <c r="J1243" i="47"/>
  <c r="J1242" i="47"/>
  <c r="J1241" i="47"/>
  <c r="J1240" i="47"/>
  <c r="J1239" i="47"/>
  <c r="J1238" i="47"/>
  <c r="J1237" i="47"/>
  <c r="J1236" i="47"/>
  <c r="J1235" i="47"/>
  <c r="J1234" i="47"/>
  <c r="J1233" i="47"/>
  <c r="J1232" i="47"/>
  <c r="J1231" i="47"/>
  <c r="J1230" i="47"/>
  <c r="J1229" i="47"/>
  <c r="J1228" i="47"/>
  <c r="J1227" i="47"/>
  <c r="J1226" i="47"/>
  <c r="J1225" i="47"/>
  <c r="J1224" i="47"/>
  <c r="J1223" i="47"/>
  <c r="J1222" i="47"/>
  <c r="J1221" i="47"/>
  <c r="J1220" i="47"/>
  <c r="J1219" i="47"/>
  <c r="J1218" i="47"/>
  <c r="J1217" i="47"/>
  <c r="J1216" i="47"/>
  <c r="J1215" i="47"/>
  <c r="J1214" i="47"/>
  <c r="J1213" i="47"/>
  <c r="J1212" i="47"/>
  <c r="J1211" i="47"/>
  <c r="J1210" i="47"/>
  <c r="J1209" i="47"/>
  <c r="J1208" i="47"/>
  <c r="J1207" i="47"/>
  <c r="J1206" i="47"/>
  <c r="J1205" i="47"/>
  <c r="J1204" i="47"/>
  <c r="J1203" i="47"/>
  <c r="J1202" i="47"/>
  <c r="J1201" i="47"/>
  <c r="J1200" i="47"/>
  <c r="J1199" i="47"/>
  <c r="J1198" i="47"/>
  <c r="J1197" i="47"/>
  <c r="J1196" i="47"/>
  <c r="J1195" i="47"/>
  <c r="J1194" i="47"/>
  <c r="J1193" i="47"/>
  <c r="J1192" i="47"/>
  <c r="J1191" i="47"/>
  <c r="J1190" i="47"/>
  <c r="J1189" i="47"/>
  <c r="J1188" i="47"/>
  <c r="J1187" i="47"/>
  <c r="J1186" i="47"/>
  <c r="J1185" i="47"/>
  <c r="J1184" i="47"/>
  <c r="J1183" i="47"/>
  <c r="J1182" i="47"/>
  <c r="J1181" i="47"/>
  <c r="J1180" i="47"/>
  <c r="J1179" i="47"/>
  <c r="J1178" i="47"/>
  <c r="J1177" i="47"/>
  <c r="J1176" i="47"/>
  <c r="J1175" i="47"/>
  <c r="J1174" i="47"/>
  <c r="J1173" i="47"/>
  <c r="J1172" i="47"/>
  <c r="J1171" i="47"/>
  <c r="J1170" i="47"/>
  <c r="J1169" i="47"/>
  <c r="J1168" i="47"/>
  <c r="J1167" i="47"/>
  <c r="J1166" i="47"/>
  <c r="J1165" i="47"/>
  <c r="J1164" i="47"/>
  <c r="J1163" i="47"/>
  <c r="J1162" i="47"/>
  <c r="J1161" i="47"/>
  <c r="J1160" i="47"/>
  <c r="J1159" i="47"/>
  <c r="J1158" i="47"/>
  <c r="J1157" i="47"/>
  <c r="J1156" i="47"/>
  <c r="J1155" i="47"/>
  <c r="J1154" i="47"/>
  <c r="J1153" i="47"/>
  <c r="J1152" i="47"/>
  <c r="J1151" i="47"/>
  <c r="J1150" i="47"/>
  <c r="J1149" i="47"/>
  <c r="J1148" i="47"/>
  <c r="J1147" i="47"/>
  <c r="J1146" i="47"/>
  <c r="J1145" i="47"/>
  <c r="J1144" i="47"/>
  <c r="J1143" i="47"/>
  <c r="J1142" i="47"/>
  <c r="J1141" i="47"/>
  <c r="J1140" i="47"/>
  <c r="J1139" i="47"/>
  <c r="J1138" i="47"/>
  <c r="J1137" i="47"/>
  <c r="J1136" i="47"/>
  <c r="J1135" i="47"/>
  <c r="J1134" i="47"/>
  <c r="J1133" i="47"/>
  <c r="J1132" i="47"/>
  <c r="J1131" i="47"/>
  <c r="J1130" i="47"/>
  <c r="J1129" i="47"/>
  <c r="J1128" i="47"/>
  <c r="J1127" i="47"/>
  <c r="J1126" i="47"/>
  <c r="J1125" i="47"/>
  <c r="J1124" i="47"/>
  <c r="J1123" i="47"/>
  <c r="J1122" i="47"/>
  <c r="J1121" i="47"/>
  <c r="J1120" i="47"/>
  <c r="J1119" i="47"/>
  <c r="J1118" i="47"/>
  <c r="J1117" i="47"/>
  <c r="J1116" i="47"/>
  <c r="J1115" i="47"/>
  <c r="J1114" i="47"/>
  <c r="J1113" i="47"/>
  <c r="J1112" i="47"/>
  <c r="J1111" i="47"/>
  <c r="J1110" i="47"/>
  <c r="J1109" i="47"/>
  <c r="J1108" i="47"/>
  <c r="J1107" i="47"/>
  <c r="J1106" i="47"/>
  <c r="J1105" i="47"/>
  <c r="J1104" i="47"/>
  <c r="J1103" i="47"/>
  <c r="J1102" i="47"/>
  <c r="J1101" i="47"/>
  <c r="J1100" i="47"/>
  <c r="J1099" i="47"/>
  <c r="J1098" i="47"/>
  <c r="J1097" i="47"/>
  <c r="J1096" i="47"/>
  <c r="J1095" i="47"/>
  <c r="J1094" i="47"/>
  <c r="J1093" i="47"/>
  <c r="J1092" i="47"/>
  <c r="J1091" i="47"/>
  <c r="J1090" i="47"/>
  <c r="J1089" i="47"/>
  <c r="J1088" i="47"/>
  <c r="J1087" i="47"/>
  <c r="J1086" i="47"/>
  <c r="J1085" i="47"/>
  <c r="J1084" i="47"/>
  <c r="J1083" i="47"/>
  <c r="J1082" i="47"/>
  <c r="J1081" i="47"/>
  <c r="J1080" i="47"/>
  <c r="J1079" i="47"/>
  <c r="J1078" i="47"/>
  <c r="J1077" i="47"/>
  <c r="J1076" i="47"/>
  <c r="J1075" i="47"/>
  <c r="J1074" i="47"/>
  <c r="J1073" i="47"/>
  <c r="J1072" i="47"/>
  <c r="J1071" i="47"/>
  <c r="J1070" i="47"/>
  <c r="J1069" i="47"/>
  <c r="J1068" i="47"/>
  <c r="J1067" i="47"/>
  <c r="J1066" i="47"/>
  <c r="J1065" i="47"/>
  <c r="J1064" i="47"/>
  <c r="J1063" i="47"/>
  <c r="J1062" i="47"/>
  <c r="J1061" i="47"/>
  <c r="J1060" i="47"/>
  <c r="J1059" i="47"/>
  <c r="J1058" i="47"/>
  <c r="J1057" i="47"/>
  <c r="J1056" i="47"/>
  <c r="J1055" i="47"/>
  <c r="J1054" i="47"/>
  <c r="J1053" i="47"/>
  <c r="J1052" i="47"/>
  <c r="J1051" i="47"/>
  <c r="J1050" i="47"/>
  <c r="J1049" i="47"/>
  <c r="J1048" i="47"/>
  <c r="J1047" i="47"/>
  <c r="J1046" i="47"/>
  <c r="J1045" i="47"/>
  <c r="J1044" i="47"/>
  <c r="J1043" i="47"/>
  <c r="J1042" i="47"/>
  <c r="J1041" i="47"/>
  <c r="J1040" i="47"/>
  <c r="J1039" i="47"/>
  <c r="J1038" i="47"/>
  <c r="J1037" i="47"/>
  <c r="J1036" i="47"/>
  <c r="J1035" i="47"/>
  <c r="J1034" i="47"/>
  <c r="J1033" i="47"/>
  <c r="J1032" i="47"/>
  <c r="J1031" i="47"/>
  <c r="J1030" i="47"/>
  <c r="J1029" i="47"/>
  <c r="J1028" i="47"/>
  <c r="J1027" i="47"/>
  <c r="J1026" i="47"/>
  <c r="J1025" i="47"/>
  <c r="J1024" i="47"/>
  <c r="J1023" i="47"/>
  <c r="J1022" i="47"/>
  <c r="J1021" i="47"/>
  <c r="J1020" i="47"/>
  <c r="J1019" i="47"/>
  <c r="J1018" i="47"/>
  <c r="J1017" i="47"/>
  <c r="J1016" i="47"/>
  <c r="J1015" i="47"/>
  <c r="J1014" i="47"/>
  <c r="J1013" i="47"/>
  <c r="J1012" i="47"/>
  <c r="J1011" i="47"/>
  <c r="J1010" i="47"/>
  <c r="J1009" i="47"/>
  <c r="J1008" i="47"/>
  <c r="J1007" i="47"/>
  <c r="J1006" i="47"/>
  <c r="J1005" i="47"/>
  <c r="J1004" i="47"/>
  <c r="J1003" i="47"/>
  <c r="J1002" i="47"/>
  <c r="J1001" i="47"/>
  <c r="J1000" i="47"/>
  <c r="J999" i="47"/>
  <c r="J998" i="47"/>
  <c r="J997" i="47"/>
  <c r="J996" i="47"/>
  <c r="J995" i="47"/>
  <c r="J994" i="47"/>
  <c r="J993" i="47"/>
  <c r="J992" i="47"/>
  <c r="J991" i="47"/>
  <c r="J990" i="47"/>
  <c r="J989" i="47"/>
  <c r="J988" i="47"/>
  <c r="J987" i="47"/>
  <c r="J986" i="47"/>
  <c r="J985" i="47"/>
  <c r="J984" i="47"/>
  <c r="J983" i="47"/>
  <c r="J982" i="47"/>
  <c r="J981" i="47"/>
  <c r="J980" i="47"/>
  <c r="J979" i="47"/>
  <c r="J978" i="47"/>
  <c r="J977" i="47"/>
  <c r="J976" i="47"/>
  <c r="J975" i="47"/>
  <c r="J974" i="47"/>
  <c r="J973" i="47"/>
  <c r="J972" i="47"/>
  <c r="J971" i="47"/>
  <c r="J970" i="47"/>
  <c r="J969" i="47"/>
  <c r="J968" i="47"/>
  <c r="J967" i="47"/>
  <c r="J966" i="47"/>
  <c r="J965" i="47"/>
  <c r="J964" i="47"/>
  <c r="J963" i="47"/>
  <c r="J962" i="47"/>
  <c r="J961" i="47"/>
  <c r="J960" i="47"/>
  <c r="J959" i="47"/>
  <c r="J958" i="47"/>
  <c r="J957" i="47"/>
  <c r="J956" i="47"/>
  <c r="J955" i="47"/>
  <c r="J954" i="47"/>
  <c r="J953" i="47"/>
  <c r="J952" i="47"/>
  <c r="J951" i="47"/>
  <c r="J950" i="47"/>
  <c r="J949" i="47"/>
  <c r="J948" i="47"/>
  <c r="J947" i="47"/>
  <c r="J946" i="47"/>
  <c r="J945" i="47"/>
  <c r="J944" i="47"/>
  <c r="J943" i="47"/>
  <c r="J942" i="47"/>
  <c r="J941" i="47"/>
  <c r="J940" i="47"/>
  <c r="J939" i="47"/>
  <c r="J938" i="47"/>
  <c r="J937" i="47"/>
  <c r="J936" i="47"/>
  <c r="J935" i="47"/>
  <c r="J934" i="47"/>
  <c r="J933" i="47"/>
  <c r="J932" i="47"/>
  <c r="J931" i="47"/>
  <c r="J930" i="47"/>
  <c r="J929" i="47"/>
  <c r="J928" i="47"/>
  <c r="J927" i="47"/>
  <c r="J926" i="47"/>
  <c r="J925" i="47"/>
  <c r="J924" i="47"/>
  <c r="J923" i="47"/>
  <c r="J922" i="47"/>
  <c r="J921" i="47"/>
  <c r="J920" i="47"/>
  <c r="J919" i="47"/>
  <c r="J918" i="47"/>
  <c r="J917" i="47"/>
  <c r="J916" i="47"/>
  <c r="J915" i="47"/>
  <c r="J914" i="47"/>
  <c r="J913" i="47"/>
  <c r="J912" i="47"/>
  <c r="J911" i="47"/>
  <c r="J910" i="47"/>
  <c r="J909" i="47"/>
  <c r="J908" i="47"/>
  <c r="J907" i="47"/>
  <c r="J906" i="47"/>
  <c r="J905" i="47"/>
  <c r="J904" i="47"/>
  <c r="J903" i="47"/>
  <c r="J902" i="47"/>
  <c r="J901" i="47"/>
  <c r="J900" i="47"/>
  <c r="J899" i="47"/>
  <c r="J898" i="47"/>
  <c r="J897" i="47"/>
  <c r="J896" i="47"/>
  <c r="J895" i="47"/>
  <c r="J894" i="47"/>
  <c r="J893" i="47"/>
  <c r="J892" i="47"/>
  <c r="J891" i="47"/>
  <c r="J890" i="47"/>
  <c r="J889" i="47"/>
  <c r="J888" i="47"/>
  <c r="J887" i="47"/>
  <c r="J886" i="47"/>
  <c r="J885" i="47"/>
  <c r="J884" i="47"/>
  <c r="J883" i="47"/>
  <c r="J882" i="47"/>
  <c r="J881" i="47"/>
  <c r="J880" i="47"/>
  <c r="J879" i="47"/>
  <c r="J878" i="47"/>
  <c r="J877" i="47"/>
  <c r="J876" i="47"/>
  <c r="J875" i="47"/>
  <c r="J874" i="47"/>
  <c r="J873" i="47"/>
  <c r="J872" i="47"/>
  <c r="J871" i="47"/>
  <c r="J870" i="47"/>
  <c r="J869" i="47"/>
  <c r="J868" i="47"/>
  <c r="J867" i="47"/>
  <c r="J866" i="47"/>
  <c r="J865" i="47"/>
  <c r="J864" i="47"/>
  <c r="J863" i="47"/>
  <c r="J862" i="47"/>
  <c r="J861" i="47"/>
  <c r="J860" i="47"/>
  <c r="J859" i="47"/>
  <c r="J858" i="47"/>
  <c r="J857" i="47"/>
  <c r="J856" i="47"/>
  <c r="J855" i="47"/>
  <c r="J854" i="47"/>
  <c r="J853" i="47"/>
  <c r="J852" i="47"/>
  <c r="J851" i="47"/>
  <c r="J850" i="47"/>
  <c r="J849" i="47"/>
  <c r="J848" i="47"/>
  <c r="J847" i="47"/>
  <c r="J846" i="47"/>
  <c r="J845" i="47"/>
  <c r="J844" i="47"/>
  <c r="J843" i="47"/>
  <c r="J842" i="47"/>
  <c r="J841" i="47"/>
  <c r="J840" i="47"/>
  <c r="J839" i="47"/>
  <c r="J838" i="47"/>
  <c r="J837" i="47"/>
  <c r="J836" i="47"/>
  <c r="J835" i="47"/>
  <c r="J834" i="47"/>
  <c r="J833" i="47"/>
  <c r="J832" i="47"/>
  <c r="J831" i="47"/>
  <c r="J830" i="47"/>
  <c r="J829" i="47"/>
  <c r="J828" i="47"/>
  <c r="J827" i="47"/>
  <c r="J826" i="47"/>
  <c r="J825" i="47"/>
  <c r="J824" i="47"/>
  <c r="J823" i="47"/>
  <c r="J822" i="47"/>
  <c r="J821" i="47"/>
  <c r="J820" i="47"/>
  <c r="J819" i="47"/>
  <c r="J818" i="47"/>
  <c r="J817" i="47"/>
  <c r="J816" i="47"/>
  <c r="J815" i="47"/>
  <c r="J814" i="47"/>
  <c r="J813" i="47"/>
  <c r="J812" i="47"/>
  <c r="J811" i="47"/>
  <c r="J810" i="47"/>
  <c r="J809" i="47"/>
  <c r="J808" i="47"/>
  <c r="J807" i="47"/>
  <c r="J806" i="47"/>
  <c r="J805" i="47"/>
  <c r="J804" i="47"/>
  <c r="J803" i="47"/>
  <c r="J802" i="47"/>
  <c r="J801" i="47"/>
  <c r="J800" i="47"/>
  <c r="J799" i="47"/>
  <c r="J798" i="47"/>
  <c r="J797" i="47"/>
  <c r="J796" i="47"/>
  <c r="J795" i="47"/>
  <c r="J794" i="47"/>
  <c r="J793" i="47"/>
  <c r="J792" i="47"/>
  <c r="J791" i="47"/>
  <c r="J790" i="47"/>
  <c r="J789" i="47"/>
  <c r="J788" i="47"/>
  <c r="J787" i="47"/>
  <c r="J786" i="47"/>
  <c r="J785" i="47"/>
  <c r="J784" i="47"/>
  <c r="J783" i="47"/>
  <c r="J782" i="47"/>
  <c r="J781" i="47"/>
  <c r="J780" i="47"/>
  <c r="J779" i="47"/>
  <c r="J778" i="47"/>
  <c r="J777" i="47"/>
  <c r="J776" i="47"/>
  <c r="J775" i="47"/>
  <c r="J774" i="47"/>
  <c r="J773" i="47"/>
  <c r="J772" i="47"/>
  <c r="J771" i="47"/>
  <c r="J770" i="47"/>
  <c r="J769" i="47"/>
  <c r="J768" i="47"/>
  <c r="J767" i="47"/>
  <c r="J766" i="47"/>
  <c r="J765" i="47"/>
  <c r="J764" i="47"/>
  <c r="J763" i="47"/>
  <c r="J762" i="47"/>
  <c r="J761" i="47"/>
  <c r="J760" i="47"/>
  <c r="J759" i="47"/>
  <c r="J758" i="47"/>
  <c r="J757" i="47"/>
  <c r="J756" i="47"/>
  <c r="J755" i="47"/>
  <c r="J754" i="47"/>
  <c r="J753" i="47"/>
  <c r="J752" i="47"/>
  <c r="J751" i="47"/>
  <c r="J750" i="47"/>
  <c r="J749" i="47"/>
  <c r="J748" i="47"/>
  <c r="J747" i="47"/>
  <c r="J746" i="47"/>
  <c r="J745" i="47"/>
  <c r="J744" i="47"/>
  <c r="J743" i="47"/>
  <c r="J742" i="47"/>
  <c r="J741" i="47"/>
  <c r="J740" i="47"/>
  <c r="J739" i="47"/>
  <c r="J738" i="47"/>
  <c r="J737" i="47"/>
  <c r="J736" i="47"/>
  <c r="J735" i="47"/>
  <c r="J734" i="47"/>
  <c r="J733" i="47"/>
  <c r="J732" i="47"/>
  <c r="J731" i="47"/>
  <c r="J730" i="47"/>
  <c r="J729" i="47"/>
  <c r="J728" i="47"/>
  <c r="J727" i="47"/>
  <c r="J726" i="47"/>
  <c r="J725" i="47"/>
  <c r="J724" i="47"/>
  <c r="J723" i="47"/>
  <c r="J722" i="47"/>
  <c r="J721" i="47"/>
  <c r="J720" i="47"/>
  <c r="J719" i="47"/>
  <c r="J718" i="47"/>
  <c r="J717" i="47"/>
  <c r="J716" i="47"/>
  <c r="J715" i="47"/>
  <c r="J714" i="47"/>
  <c r="J713" i="47"/>
  <c r="J712" i="47"/>
  <c r="J711" i="47"/>
  <c r="J710" i="47"/>
  <c r="J709" i="47"/>
  <c r="J708" i="47"/>
  <c r="J707" i="47"/>
  <c r="J706" i="47"/>
  <c r="J705" i="47"/>
  <c r="J704" i="47"/>
  <c r="J703" i="47"/>
  <c r="J702" i="47"/>
  <c r="J701" i="47"/>
  <c r="J700" i="47"/>
  <c r="J699" i="47"/>
  <c r="J698" i="47"/>
  <c r="J697" i="47"/>
  <c r="J696" i="47"/>
  <c r="J695" i="47"/>
  <c r="J694" i="47"/>
  <c r="J693" i="47"/>
  <c r="J692" i="47"/>
  <c r="J691" i="47"/>
  <c r="J690" i="47"/>
  <c r="J689" i="47"/>
  <c r="J688" i="47"/>
  <c r="J687" i="47"/>
  <c r="J686" i="47"/>
  <c r="J685" i="47"/>
  <c r="J684" i="47"/>
  <c r="J683" i="47"/>
  <c r="J682" i="47"/>
  <c r="J681" i="47"/>
  <c r="J680" i="47"/>
  <c r="J679" i="47"/>
  <c r="J678" i="47"/>
  <c r="J677" i="47"/>
  <c r="J676" i="47"/>
  <c r="J675" i="47"/>
  <c r="J674" i="47"/>
  <c r="J673" i="47"/>
  <c r="J672" i="47"/>
  <c r="J671" i="47"/>
  <c r="J670" i="47"/>
  <c r="J669" i="47"/>
  <c r="J668" i="47"/>
  <c r="J667" i="47"/>
  <c r="J666" i="47"/>
  <c r="J665" i="47"/>
  <c r="J664" i="47"/>
  <c r="J663" i="47"/>
  <c r="J662" i="47"/>
  <c r="J661" i="47"/>
  <c r="J660" i="47"/>
  <c r="J659" i="47"/>
  <c r="J658" i="47"/>
  <c r="J657" i="47"/>
  <c r="J656" i="47"/>
  <c r="J655" i="47"/>
  <c r="J654" i="47"/>
  <c r="J653" i="47"/>
  <c r="J652" i="47"/>
  <c r="J651" i="47"/>
  <c r="J650" i="47"/>
  <c r="J649" i="47"/>
  <c r="J648" i="47"/>
  <c r="J647" i="47"/>
  <c r="J646" i="47"/>
  <c r="J645" i="47"/>
  <c r="J644" i="47"/>
  <c r="J643" i="47"/>
  <c r="J642" i="47"/>
  <c r="J641" i="47"/>
  <c r="J640" i="47"/>
  <c r="J639" i="47"/>
  <c r="J638" i="47"/>
  <c r="J637" i="47"/>
  <c r="J636" i="47"/>
  <c r="J635" i="47"/>
  <c r="J634" i="47"/>
  <c r="J633" i="47"/>
  <c r="J632" i="47"/>
  <c r="J631" i="47"/>
  <c r="J630" i="47"/>
  <c r="J629" i="47"/>
  <c r="J628" i="47"/>
  <c r="J627" i="47"/>
  <c r="J626" i="47"/>
  <c r="J625" i="47"/>
  <c r="J624" i="47"/>
  <c r="J623" i="47"/>
  <c r="J622" i="47"/>
  <c r="J621" i="47"/>
  <c r="J620" i="47"/>
  <c r="J619" i="47"/>
  <c r="J618" i="47"/>
  <c r="J617" i="47"/>
  <c r="J616" i="47"/>
  <c r="J615" i="47"/>
  <c r="J614" i="47"/>
  <c r="J613" i="47"/>
  <c r="J612" i="47"/>
  <c r="J611" i="47"/>
  <c r="J610" i="47"/>
  <c r="J609" i="47"/>
  <c r="J608" i="47"/>
  <c r="J607" i="47"/>
  <c r="J606" i="47"/>
  <c r="J605" i="47"/>
  <c r="J604" i="47"/>
  <c r="J603" i="47"/>
  <c r="J602" i="47"/>
  <c r="J601" i="47"/>
  <c r="J600" i="47"/>
  <c r="J599" i="47"/>
  <c r="J598" i="47"/>
  <c r="J597" i="47"/>
  <c r="J596" i="47"/>
  <c r="J595" i="47"/>
  <c r="J594" i="47"/>
  <c r="J593" i="47"/>
  <c r="J592" i="47"/>
  <c r="J591" i="47"/>
  <c r="J590" i="47"/>
  <c r="J589" i="47"/>
  <c r="J588" i="47"/>
  <c r="J587" i="47"/>
  <c r="J586" i="47"/>
  <c r="J585" i="47"/>
  <c r="J584" i="47"/>
  <c r="J583" i="47"/>
  <c r="J582" i="47"/>
  <c r="J581" i="47"/>
  <c r="J580" i="47"/>
  <c r="J579" i="47"/>
  <c r="J578" i="47"/>
  <c r="J577" i="47"/>
  <c r="J576" i="47"/>
  <c r="J575" i="47"/>
  <c r="J574" i="47"/>
  <c r="J573" i="47"/>
  <c r="J572" i="47"/>
  <c r="J571" i="47"/>
  <c r="J570" i="47"/>
  <c r="J569" i="47"/>
  <c r="J568" i="47"/>
  <c r="J567" i="47"/>
  <c r="J566" i="47"/>
  <c r="J565" i="47"/>
  <c r="J564" i="47"/>
  <c r="J563" i="47"/>
  <c r="J562" i="47"/>
  <c r="J561" i="47"/>
  <c r="J560" i="47"/>
  <c r="J559" i="47"/>
  <c r="J558" i="47"/>
  <c r="J557" i="47"/>
  <c r="J556" i="47"/>
  <c r="J555" i="47"/>
  <c r="J554" i="47"/>
  <c r="J553" i="47"/>
  <c r="J552" i="47"/>
  <c r="J551" i="47"/>
  <c r="J550" i="47"/>
  <c r="J549" i="47"/>
  <c r="J548" i="47"/>
  <c r="J547" i="47"/>
  <c r="J546" i="47"/>
  <c r="J545" i="47"/>
  <c r="J544" i="47"/>
  <c r="J543" i="47"/>
  <c r="J542" i="47"/>
  <c r="J541" i="47"/>
  <c r="J540" i="47"/>
  <c r="J539" i="47"/>
  <c r="J538" i="47"/>
  <c r="J537" i="47"/>
  <c r="J536" i="47"/>
  <c r="J535" i="47"/>
  <c r="J534" i="47"/>
  <c r="J533" i="47"/>
  <c r="J532" i="47"/>
  <c r="J531" i="47"/>
  <c r="J530" i="47"/>
  <c r="J529" i="47"/>
  <c r="J528" i="47"/>
  <c r="J527" i="47"/>
  <c r="J526" i="47"/>
  <c r="J525" i="47"/>
  <c r="J524" i="47"/>
  <c r="J523" i="47"/>
  <c r="J522" i="47"/>
  <c r="J521" i="47"/>
  <c r="J520" i="47"/>
  <c r="J519" i="47"/>
  <c r="J518" i="47"/>
  <c r="J517" i="47"/>
  <c r="J516" i="47"/>
  <c r="J515" i="47"/>
  <c r="J514" i="47"/>
  <c r="J513" i="47"/>
  <c r="J512" i="47"/>
  <c r="J511" i="47"/>
  <c r="J510" i="47"/>
  <c r="J509" i="47"/>
  <c r="J508" i="47"/>
  <c r="J507" i="47"/>
  <c r="J506" i="47"/>
  <c r="J505" i="47"/>
  <c r="J504" i="47"/>
  <c r="J503" i="47"/>
  <c r="J502" i="47"/>
  <c r="J501" i="47"/>
  <c r="J500" i="47"/>
  <c r="J499" i="47"/>
  <c r="J498" i="47"/>
  <c r="J497" i="47"/>
  <c r="J496" i="47"/>
  <c r="J495" i="47"/>
  <c r="J494" i="47"/>
  <c r="J493" i="47"/>
  <c r="J492" i="47"/>
  <c r="J491" i="47"/>
  <c r="J490" i="47"/>
  <c r="J489" i="47"/>
  <c r="J488" i="47"/>
  <c r="J487" i="47"/>
  <c r="J486" i="47"/>
  <c r="J485" i="47"/>
  <c r="J484" i="47"/>
  <c r="J483" i="47"/>
  <c r="J482" i="47"/>
  <c r="J481" i="47"/>
  <c r="J480" i="47"/>
  <c r="J479" i="47"/>
  <c r="J478" i="47"/>
  <c r="J477" i="47"/>
  <c r="J476" i="47"/>
  <c r="J475" i="47"/>
  <c r="J474" i="47"/>
  <c r="J473" i="47"/>
  <c r="J472" i="47"/>
  <c r="J471" i="47"/>
  <c r="J470" i="47"/>
  <c r="J469" i="47"/>
  <c r="J468" i="47"/>
  <c r="J467" i="47"/>
  <c r="J466" i="47"/>
  <c r="J465" i="47"/>
  <c r="J464" i="47"/>
  <c r="J463" i="47"/>
  <c r="J462" i="47"/>
  <c r="J461" i="47"/>
  <c r="J460" i="47"/>
  <c r="J459" i="47"/>
  <c r="J458" i="47"/>
  <c r="J457" i="47"/>
  <c r="J456" i="47"/>
  <c r="J455" i="47"/>
  <c r="J454" i="47"/>
  <c r="J453" i="47"/>
  <c r="J452" i="47"/>
  <c r="J451" i="47"/>
  <c r="J450" i="47"/>
  <c r="J449" i="47"/>
  <c r="J448" i="47"/>
  <c r="J447" i="47"/>
  <c r="J446" i="47"/>
  <c r="J445" i="47"/>
  <c r="J444" i="47"/>
  <c r="J443" i="47"/>
  <c r="J442" i="47"/>
  <c r="J441" i="47"/>
  <c r="J440" i="47"/>
  <c r="J439" i="47"/>
  <c r="J438" i="47"/>
  <c r="J437" i="47"/>
  <c r="J436" i="47"/>
  <c r="J435" i="47"/>
  <c r="J434" i="47"/>
  <c r="J433" i="47"/>
  <c r="J432" i="47"/>
  <c r="J431" i="47"/>
  <c r="J430" i="47"/>
  <c r="J429" i="47"/>
  <c r="J428" i="47"/>
  <c r="J427" i="47"/>
  <c r="J426" i="47"/>
  <c r="J425" i="47"/>
  <c r="J424" i="47"/>
  <c r="J423" i="47"/>
  <c r="J422" i="47"/>
  <c r="J421" i="47"/>
  <c r="J420" i="47"/>
  <c r="J419" i="47"/>
  <c r="J418" i="47"/>
  <c r="J417" i="47"/>
  <c r="J416" i="47"/>
  <c r="J415" i="47"/>
  <c r="J414" i="47"/>
  <c r="J413" i="47"/>
  <c r="J412" i="47"/>
  <c r="J411" i="47"/>
  <c r="J410" i="47"/>
  <c r="J409" i="47"/>
  <c r="J408" i="47"/>
  <c r="J407" i="47"/>
  <c r="J406" i="47"/>
  <c r="J405" i="47"/>
  <c r="J404" i="47"/>
  <c r="J403" i="47"/>
  <c r="J402" i="47"/>
  <c r="J401" i="47"/>
  <c r="J400" i="47"/>
  <c r="J399" i="47"/>
  <c r="J398" i="47"/>
  <c r="J397" i="47"/>
  <c r="J396" i="47"/>
  <c r="J395" i="47"/>
  <c r="J394" i="47"/>
  <c r="J393" i="47"/>
  <c r="J392" i="47"/>
  <c r="J391" i="47"/>
  <c r="J390" i="47"/>
  <c r="J389" i="47"/>
  <c r="J388" i="47"/>
  <c r="J387" i="47"/>
  <c r="J386" i="47"/>
  <c r="J385" i="47"/>
  <c r="J384" i="47"/>
  <c r="J383" i="47"/>
  <c r="J382" i="47"/>
  <c r="J381" i="47"/>
  <c r="J380" i="47"/>
  <c r="J379" i="47"/>
  <c r="J378" i="47"/>
  <c r="J377" i="47"/>
  <c r="J376" i="47"/>
  <c r="J375" i="47"/>
  <c r="J374" i="47"/>
  <c r="J373" i="47"/>
  <c r="J372" i="47"/>
  <c r="J371" i="47"/>
  <c r="J370" i="47"/>
  <c r="J369" i="47"/>
  <c r="J368" i="47"/>
  <c r="J367" i="47"/>
  <c r="J366" i="47"/>
  <c r="J365" i="47"/>
  <c r="J364" i="47"/>
  <c r="J363" i="47"/>
  <c r="J362" i="47"/>
  <c r="J361" i="47"/>
  <c r="J360" i="47"/>
  <c r="J359" i="47"/>
  <c r="J358" i="47"/>
  <c r="J357" i="47"/>
  <c r="J356" i="47"/>
  <c r="J355" i="47"/>
  <c r="J354" i="47"/>
  <c r="J353" i="47"/>
  <c r="J352" i="47"/>
  <c r="J351" i="47"/>
  <c r="J350" i="47"/>
  <c r="J349" i="47"/>
  <c r="J348" i="47"/>
  <c r="J347" i="47"/>
  <c r="J346" i="47"/>
  <c r="J345" i="47"/>
  <c r="J344" i="47"/>
  <c r="J343" i="47"/>
  <c r="J342" i="47"/>
  <c r="J341" i="47"/>
  <c r="J340" i="47"/>
  <c r="J339" i="47"/>
  <c r="J338" i="47"/>
  <c r="J337" i="47"/>
  <c r="J336" i="47"/>
  <c r="J335" i="47"/>
  <c r="J334" i="47"/>
  <c r="J333" i="47"/>
  <c r="J332" i="47"/>
  <c r="J331" i="47"/>
  <c r="J330" i="47"/>
  <c r="J329" i="47"/>
  <c r="J328" i="47"/>
  <c r="J327" i="47"/>
  <c r="J326" i="47"/>
  <c r="J325" i="47"/>
  <c r="J324" i="47"/>
  <c r="J323" i="47"/>
  <c r="J322" i="47"/>
  <c r="J321" i="47"/>
  <c r="J320" i="47"/>
  <c r="J319" i="47"/>
  <c r="J318" i="47"/>
  <c r="J317" i="47"/>
  <c r="J316" i="47"/>
  <c r="J315" i="47"/>
  <c r="J314" i="47"/>
  <c r="J313" i="47"/>
  <c r="J312" i="47"/>
  <c r="J311" i="47"/>
  <c r="J310" i="47"/>
  <c r="J309" i="47"/>
  <c r="J308" i="47"/>
  <c r="J307" i="47"/>
  <c r="J306" i="47"/>
  <c r="J305" i="47"/>
  <c r="J304" i="47"/>
  <c r="J303" i="47"/>
  <c r="J302" i="47"/>
  <c r="J301" i="47"/>
  <c r="J300" i="47"/>
  <c r="J299" i="47"/>
  <c r="J298" i="47"/>
  <c r="J297" i="47"/>
  <c r="J296" i="47"/>
  <c r="J295" i="47"/>
  <c r="J294" i="47"/>
  <c r="J293" i="47"/>
  <c r="J292" i="47"/>
  <c r="J291" i="47"/>
  <c r="J290" i="47"/>
  <c r="J289" i="47"/>
  <c r="J288" i="47"/>
  <c r="J287" i="47"/>
  <c r="J286" i="47"/>
  <c r="J285" i="47"/>
  <c r="J284" i="47"/>
  <c r="J283" i="47"/>
  <c r="J282" i="47"/>
  <c r="J281" i="47"/>
  <c r="J280" i="47"/>
  <c r="J279" i="47"/>
  <c r="J278" i="47"/>
  <c r="J277" i="47"/>
  <c r="J276" i="47"/>
  <c r="J275" i="47"/>
  <c r="J274" i="47"/>
  <c r="J273" i="47"/>
  <c r="J272" i="47"/>
  <c r="J271" i="47"/>
  <c r="J270" i="47"/>
  <c r="J269" i="47"/>
  <c r="J268" i="47"/>
  <c r="J267" i="47"/>
  <c r="J266" i="47"/>
  <c r="J265" i="47"/>
  <c r="J264" i="47"/>
  <c r="J263" i="47"/>
  <c r="J262" i="47"/>
  <c r="J261" i="47"/>
  <c r="J260" i="47"/>
  <c r="J259" i="47"/>
  <c r="J258" i="47"/>
  <c r="J257" i="47"/>
  <c r="J256" i="47"/>
  <c r="J255" i="47"/>
  <c r="J254" i="47"/>
  <c r="J253" i="47"/>
  <c r="J252" i="47"/>
  <c r="J251" i="47"/>
  <c r="J250" i="47"/>
  <c r="J249" i="47"/>
  <c r="J248" i="47"/>
  <c r="J247" i="47"/>
  <c r="J246" i="47"/>
  <c r="J245" i="47"/>
  <c r="J244" i="47"/>
  <c r="J243" i="47"/>
  <c r="J242" i="47"/>
  <c r="J241" i="47"/>
  <c r="J240" i="47"/>
  <c r="J239" i="47"/>
  <c r="J238" i="47"/>
  <c r="J237" i="47"/>
  <c r="J236" i="47"/>
  <c r="J235" i="47"/>
  <c r="J234" i="47"/>
  <c r="J233" i="47"/>
  <c r="J232" i="47"/>
  <c r="J231" i="47"/>
  <c r="J230" i="47"/>
  <c r="J229" i="47"/>
  <c r="J228" i="47"/>
  <c r="J227" i="47"/>
  <c r="J226" i="47"/>
  <c r="J225" i="47"/>
  <c r="J224" i="47"/>
  <c r="J223" i="47"/>
  <c r="J222" i="47"/>
  <c r="J221" i="47"/>
  <c r="J220" i="47"/>
  <c r="J219" i="47"/>
  <c r="J218" i="47"/>
  <c r="J217" i="47"/>
  <c r="J216" i="47"/>
  <c r="J215" i="47"/>
  <c r="J214" i="47"/>
  <c r="J213" i="47"/>
  <c r="J212" i="47"/>
  <c r="J211" i="47"/>
  <c r="J210" i="47"/>
  <c r="J209" i="47"/>
  <c r="J208" i="47"/>
  <c r="J207" i="47"/>
  <c r="J206" i="47"/>
  <c r="J205" i="47"/>
  <c r="J204" i="47"/>
  <c r="J203" i="47"/>
  <c r="J202" i="47"/>
  <c r="J201" i="47"/>
  <c r="J200" i="47"/>
  <c r="J199" i="47"/>
  <c r="J198" i="47"/>
  <c r="J197" i="47"/>
  <c r="J196" i="47"/>
  <c r="J195" i="47"/>
  <c r="J194" i="47"/>
  <c r="J193" i="47"/>
  <c r="J192" i="47"/>
  <c r="J191" i="47"/>
  <c r="J190" i="47"/>
  <c r="J189" i="47"/>
  <c r="J188" i="47"/>
  <c r="J187" i="47"/>
  <c r="J186" i="47"/>
  <c r="J185" i="47"/>
  <c r="J184" i="47"/>
  <c r="J183" i="47"/>
  <c r="J182" i="47"/>
  <c r="J181" i="47"/>
  <c r="J180" i="47"/>
  <c r="J179" i="47"/>
  <c r="J178" i="47"/>
  <c r="J177" i="47"/>
  <c r="J176" i="47"/>
  <c r="J175" i="47"/>
  <c r="J174" i="47"/>
  <c r="J173" i="47"/>
  <c r="J172" i="47"/>
  <c r="J171" i="47"/>
  <c r="J170" i="47"/>
  <c r="J169" i="47"/>
  <c r="J168" i="47"/>
  <c r="J167" i="47"/>
  <c r="J166" i="47"/>
  <c r="J165" i="47"/>
  <c r="J164" i="47"/>
  <c r="J163" i="47"/>
  <c r="J162" i="47"/>
  <c r="J161" i="47"/>
  <c r="J160" i="47"/>
  <c r="J159" i="47"/>
  <c r="J158" i="47"/>
  <c r="J157" i="47"/>
  <c r="J156" i="47"/>
  <c r="J155" i="47"/>
  <c r="J154" i="47"/>
  <c r="J153" i="47"/>
  <c r="J152" i="47"/>
  <c r="J151" i="47"/>
  <c r="J150" i="47"/>
  <c r="J149" i="47"/>
  <c r="J148" i="47"/>
  <c r="J147" i="47"/>
  <c r="J146" i="47"/>
  <c r="J145" i="47"/>
  <c r="J144" i="47"/>
  <c r="J143" i="47"/>
  <c r="J142" i="47"/>
  <c r="J141" i="47"/>
  <c r="J140" i="47"/>
  <c r="J139" i="47"/>
  <c r="J138" i="47"/>
  <c r="J137" i="47"/>
  <c r="J136" i="47"/>
  <c r="J135" i="47"/>
  <c r="J134" i="47"/>
  <c r="J133" i="47"/>
  <c r="J132" i="47"/>
  <c r="J131" i="47"/>
  <c r="J130" i="47"/>
  <c r="J129" i="47"/>
  <c r="J128" i="47"/>
  <c r="J127" i="47"/>
  <c r="J126" i="47"/>
  <c r="J125" i="47"/>
  <c r="J124" i="47"/>
  <c r="J123" i="47"/>
  <c r="J122" i="47"/>
  <c r="J121" i="47"/>
  <c r="J120" i="47"/>
  <c r="J119" i="47"/>
  <c r="J118" i="47"/>
  <c r="J117" i="47"/>
  <c r="J116" i="47"/>
  <c r="J115" i="47"/>
  <c r="J114" i="47"/>
  <c r="J113" i="47"/>
  <c r="J112" i="47"/>
  <c r="J111" i="47"/>
  <c r="J110" i="47"/>
  <c r="J109" i="47"/>
  <c r="J108" i="47"/>
  <c r="J107" i="47"/>
  <c r="J106" i="47"/>
  <c r="J105" i="47"/>
  <c r="J104" i="47"/>
  <c r="J103" i="47"/>
  <c r="J102" i="47"/>
  <c r="J101" i="47"/>
  <c r="J100" i="47"/>
  <c r="J99" i="47"/>
  <c r="J98" i="47"/>
  <c r="J97" i="47"/>
  <c r="J96" i="47"/>
  <c r="J95" i="47"/>
  <c r="J94" i="47"/>
  <c r="J93" i="47"/>
  <c r="J92" i="47"/>
  <c r="J91" i="47"/>
  <c r="J90" i="47"/>
  <c r="J89" i="47"/>
  <c r="J88" i="47"/>
  <c r="J87" i="47"/>
  <c r="J86" i="47"/>
  <c r="J85" i="47"/>
  <c r="J84" i="47"/>
  <c r="J83" i="47"/>
  <c r="J82" i="47"/>
  <c r="J81" i="47"/>
  <c r="J80" i="47"/>
  <c r="J79" i="47"/>
  <c r="J78" i="47"/>
  <c r="J77" i="47"/>
  <c r="J76" i="47"/>
  <c r="J75" i="47"/>
  <c r="J74" i="47"/>
  <c r="J73" i="47"/>
  <c r="J72" i="47"/>
  <c r="J71" i="47"/>
  <c r="J70" i="47"/>
  <c r="J69" i="47"/>
  <c r="J68" i="47"/>
  <c r="J67" i="47"/>
  <c r="J66" i="47"/>
  <c r="J65" i="47"/>
  <c r="J64" i="47"/>
  <c r="J63" i="47"/>
  <c r="J62" i="47"/>
  <c r="J61" i="47"/>
  <c r="J60" i="47"/>
  <c r="J59" i="47"/>
  <c r="J58" i="47"/>
  <c r="J57" i="47"/>
  <c r="J56" i="47"/>
  <c r="J55" i="47"/>
  <c r="J54" i="47"/>
  <c r="J53" i="47"/>
  <c r="J52" i="47"/>
  <c r="J51" i="47"/>
  <c r="J50" i="47"/>
  <c r="J49" i="47"/>
  <c r="J48" i="47"/>
  <c r="J47" i="47"/>
  <c r="J46" i="47"/>
  <c r="J45" i="47"/>
  <c r="J44" i="47"/>
  <c r="J43" i="47"/>
  <c r="J42" i="47"/>
  <c r="J41" i="47"/>
  <c r="J40" i="47"/>
  <c r="J39" i="47"/>
  <c r="J38" i="47"/>
  <c r="J37" i="47"/>
  <c r="J36" i="47"/>
  <c r="J35" i="47"/>
  <c r="J34" i="47"/>
  <c r="J33" i="47"/>
  <c r="J32" i="47"/>
  <c r="J31" i="47"/>
  <c r="J30" i="47"/>
  <c r="J29" i="47"/>
  <c r="J28" i="47"/>
  <c r="J27" i="47"/>
  <c r="J26" i="47"/>
  <c r="J25" i="47"/>
  <c r="J24" i="47"/>
  <c r="J23" i="47"/>
  <c r="J22" i="47"/>
  <c r="J21" i="47"/>
  <c r="J20" i="47"/>
  <c r="J19" i="47"/>
  <c r="J18" i="47"/>
  <c r="J17" i="47"/>
  <c r="J16" i="47"/>
  <c r="J15" i="47"/>
  <c r="J14" i="47"/>
  <c r="J13" i="47"/>
  <c r="J12" i="47"/>
  <c r="J11" i="47"/>
  <c r="J10" i="47"/>
  <c r="J9" i="47"/>
  <c r="J8" i="47"/>
  <c r="J7" i="47"/>
  <c r="J6" i="47"/>
  <c r="J5" i="47"/>
  <c r="J4" i="47"/>
  <c r="J3" i="47"/>
  <c r="Z8" i="1" l="1"/>
  <c r="Z9" i="1"/>
  <c r="P2" i="68"/>
  <c r="AB43" i="54"/>
  <c r="P7" i="68"/>
  <c r="O7" i="68"/>
  <c r="O6" i="68"/>
  <c r="AC11" i="54"/>
  <c r="Y11" i="1" s="1"/>
  <c r="AB35" i="54"/>
  <c r="Q2" i="68"/>
  <c r="Q6" i="68"/>
  <c r="O5" i="68"/>
  <c r="P4" i="68"/>
  <c r="F19" i="57"/>
  <c r="G19" i="57"/>
  <c r="AA47" i="54"/>
  <c r="W47" i="54"/>
  <c r="Z47" i="54"/>
  <c r="U47" i="54"/>
  <c r="V47" i="54"/>
  <c r="Y47" i="54"/>
  <c r="T47" i="54"/>
  <c r="X47" i="54"/>
  <c r="E611" i="59"/>
  <c r="B611" i="59" s="1"/>
  <c r="E599" i="59"/>
  <c r="B599" i="59" s="1"/>
  <c r="E537" i="59"/>
  <c r="B537" i="59" s="1"/>
  <c r="E521" i="59"/>
  <c r="E520" i="59"/>
  <c r="B520" i="59" s="1"/>
  <c r="E519" i="59"/>
  <c r="E360" i="59"/>
  <c r="B360" i="59" s="1"/>
  <c r="E275" i="59"/>
  <c r="B275" i="59" s="1"/>
  <c r="E265" i="59"/>
  <c r="B265" i="59" s="1"/>
  <c r="E192" i="59"/>
  <c r="B192" i="59" s="1"/>
  <c r="E165" i="59"/>
  <c r="B165" i="59" s="1"/>
  <c r="E151" i="59"/>
  <c r="B151" i="59" s="1"/>
  <c r="E143" i="59"/>
  <c r="B143" i="59" s="1"/>
  <c r="E118" i="59"/>
  <c r="B118" i="59" s="1"/>
  <c r="E117" i="59"/>
  <c r="B117" i="59" s="1"/>
  <c r="E74" i="59"/>
  <c r="B74" i="59" s="1"/>
  <c r="E42" i="59"/>
  <c r="B42" i="59" s="1"/>
  <c r="E41" i="59"/>
  <c r="B41" i="59" s="1"/>
  <c r="E40" i="59"/>
  <c r="B40" i="59" s="1"/>
  <c r="B641" i="59"/>
  <c r="B640" i="59"/>
  <c r="B639" i="59"/>
  <c r="B638" i="59"/>
  <c r="B637" i="59"/>
  <c r="B636" i="59"/>
  <c r="B635" i="59"/>
  <c r="B634" i="59"/>
  <c r="B633" i="59"/>
  <c r="B632" i="59"/>
  <c r="B631" i="59"/>
  <c r="B630" i="59"/>
  <c r="B629" i="59"/>
  <c r="B628" i="59"/>
  <c r="B627" i="59"/>
  <c r="B626" i="59"/>
  <c r="B625" i="59"/>
  <c r="B624" i="59"/>
  <c r="B623" i="59"/>
  <c r="B622" i="59"/>
  <c r="B621" i="59"/>
  <c r="B620" i="59"/>
  <c r="B619" i="59"/>
  <c r="B618" i="59"/>
  <c r="B617" i="59"/>
  <c r="B616" i="59"/>
  <c r="B615" i="59"/>
  <c r="B614" i="59"/>
  <c r="B613" i="59"/>
  <c r="B612" i="59"/>
  <c r="B610" i="59"/>
  <c r="B609" i="59"/>
  <c r="B608" i="59"/>
  <c r="B607" i="59"/>
  <c r="B606" i="59"/>
  <c r="B605" i="59"/>
  <c r="B604" i="59"/>
  <c r="B603" i="59"/>
  <c r="B602" i="59"/>
  <c r="B601" i="59"/>
  <c r="B600" i="59"/>
  <c r="B598" i="59"/>
  <c r="B597" i="59"/>
  <c r="B596" i="59"/>
  <c r="B595" i="59"/>
  <c r="B594" i="59"/>
  <c r="B593" i="59"/>
  <c r="B592" i="59"/>
  <c r="B591" i="59"/>
  <c r="B590" i="59"/>
  <c r="B589" i="59"/>
  <c r="B588" i="59"/>
  <c r="B587" i="59"/>
  <c r="B586" i="59"/>
  <c r="B585" i="59"/>
  <c r="B584" i="59"/>
  <c r="B583" i="59"/>
  <c r="B582" i="59"/>
  <c r="B581" i="59"/>
  <c r="B580" i="59"/>
  <c r="B579" i="59"/>
  <c r="B578" i="59"/>
  <c r="B577" i="59"/>
  <c r="B576" i="59"/>
  <c r="B575" i="59"/>
  <c r="B573" i="59"/>
  <c r="B572" i="59"/>
  <c r="B571" i="59"/>
  <c r="B570" i="59"/>
  <c r="B569" i="59"/>
  <c r="B568" i="59"/>
  <c r="B567" i="59"/>
  <c r="B566" i="59"/>
  <c r="B565" i="59"/>
  <c r="B564" i="59"/>
  <c r="B563" i="59"/>
  <c r="B562" i="59"/>
  <c r="B561" i="59"/>
  <c r="B560" i="59"/>
  <c r="B559" i="59"/>
  <c r="B558" i="59"/>
  <c r="B557" i="59"/>
  <c r="B556" i="59"/>
  <c r="B555" i="59"/>
  <c r="B554" i="59"/>
  <c r="B553" i="59"/>
  <c r="B552" i="59"/>
  <c r="B551" i="59"/>
  <c r="B550" i="59"/>
  <c r="B549" i="59"/>
  <c r="B548" i="59"/>
  <c r="B547" i="59"/>
  <c r="B546" i="59"/>
  <c r="B545" i="59"/>
  <c r="B544" i="59"/>
  <c r="B543" i="59"/>
  <c r="B542" i="59"/>
  <c r="B541" i="59"/>
  <c r="B540" i="59"/>
  <c r="B539" i="59"/>
  <c r="B538" i="59"/>
  <c r="B536" i="59"/>
  <c r="B535" i="59"/>
  <c r="B534" i="59"/>
  <c r="B533" i="59"/>
  <c r="B532" i="59"/>
  <c r="B531" i="59"/>
  <c r="B530" i="59"/>
  <c r="B529" i="59"/>
  <c r="B528" i="59"/>
  <c r="B527" i="59"/>
  <c r="B526" i="59"/>
  <c r="B525" i="59"/>
  <c r="B524" i="59"/>
  <c r="B523" i="59"/>
  <c r="B522" i="59"/>
  <c r="B521" i="59"/>
  <c r="B519" i="59"/>
  <c r="B518" i="59"/>
  <c r="B517" i="59"/>
  <c r="B516" i="59"/>
  <c r="B515" i="59"/>
  <c r="B514" i="59"/>
  <c r="B513" i="59"/>
  <c r="B512" i="59"/>
  <c r="B511" i="59"/>
  <c r="B510" i="59"/>
  <c r="B509" i="59"/>
  <c r="B508" i="59"/>
  <c r="B507" i="59"/>
  <c r="B506" i="59"/>
  <c r="B505" i="59"/>
  <c r="B504" i="59"/>
  <c r="B503" i="59"/>
  <c r="B502" i="59"/>
  <c r="B501" i="59"/>
  <c r="B500" i="59"/>
  <c r="B499" i="59"/>
  <c r="B498" i="59"/>
  <c r="B497" i="59"/>
  <c r="B496" i="59"/>
  <c r="B495" i="59"/>
  <c r="B494" i="59"/>
  <c r="B493" i="59"/>
  <c r="B492" i="59"/>
  <c r="B491" i="59"/>
  <c r="B490" i="59"/>
  <c r="B489" i="59"/>
  <c r="B488" i="59"/>
  <c r="B487" i="59"/>
  <c r="B486" i="59"/>
  <c r="B485" i="59"/>
  <c r="B484" i="59"/>
  <c r="B483" i="59"/>
  <c r="B482" i="59"/>
  <c r="B481" i="59"/>
  <c r="B480" i="59"/>
  <c r="B479" i="59"/>
  <c r="B478" i="59"/>
  <c r="B477" i="59"/>
  <c r="B476" i="59"/>
  <c r="B475" i="59"/>
  <c r="B474" i="59"/>
  <c r="B473" i="59"/>
  <c r="B472" i="59"/>
  <c r="B471" i="59"/>
  <c r="B470" i="59"/>
  <c r="B469" i="59"/>
  <c r="B468" i="59"/>
  <c r="B467" i="59"/>
  <c r="B466" i="59"/>
  <c r="B465" i="59"/>
  <c r="B464" i="59"/>
  <c r="B463" i="59"/>
  <c r="B462" i="59"/>
  <c r="B461" i="59"/>
  <c r="B460" i="59"/>
  <c r="B459" i="59"/>
  <c r="B458" i="59"/>
  <c r="B457" i="59"/>
  <c r="B456" i="59"/>
  <c r="B455" i="59"/>
  <c r="B454" i="59"/>
  <c r="B453" i="59"/>
  <c r="B452" i="59"/>
  <c r="B451" i="59"/>
  <c r="B450" i="59"/>
  <c r="B449" i="59"/>
  <c r="B448" i="59"/>
  <c r="B447" i="59"/>
  <c r="B446" i="59"/>
  <c r="B445" i="59"/>
  <c r="B444" i="59"/>
  <c r="B443" i="59"/>
  <c r="B442" i="59"/>
  <c r="B440" i="59"/>
  <c r="B439" i="59"/>
  <c r="B438" i="59"/>
  <c r="B437" i="59"/>
  <c r="B436" i="59"/>
  <c r="B435" i="59"/>
  <c r="B434" i="59"/>
  <c r="B433" i="59"/>
  <c r="B432" i="59"/>
  <c r="B431" i="59"/>
  <c r="B430" i="59"/>
  <c r="B429" i="59"/>
  <c r="B428" i="59"/>
  <c r="B427" i="59"/>
  <c r="B426" i="59"/>
  <c r="B425" i="59"/>
  <c r="B424" i="59"/>
  <c r="B423" i="59"/>
  <c r="B422" i="59"/>
  <c r="B421" i="59"/>
  <c r="B420" i="59"/>
  <c r="B419" i="59"/>
  <c r="B418" i="59"/>
  <c r="B417" i="59"/>
  <c r="B416" i="59"/>
  <c r="B415" i="59"/>
  <c r="B414" i="59"/>
  <c r="B413" i="59"/>
  <c r="B412" i="59"/>
  <c r="B411" i="59"/>
  <c r="B410" i="59"/>
  <c r="B409" i="59"/>
  <c r="B408" i="59"/>
  <c r="B407" i="59"/>
  <c r="B406" i="59"/>
  <c r="B405" i="59"/>
  <c r="B404" i="59"/>
  <c r="B403" i="59"/>
  <c r="B402" i="59"/>
  <c r="B401" i="59"/>
  <c r="B400" i="59"/>
  <c r="B399" i="59"/>
  <c r="B398" i="59"/>
  <c r="B397" i="59"/>
  <c r="B395" i="59"/>
  <c r="B394" i="59"/>
  <c r="B393" i="59"/>
  <c r="B392" i="59"/>
  <c r="B391" i="59"/>
  <c r="B390" i="59"/>
  <c r="B389" i="59"/>
  <c r="B388" i="59"/>
  <c r="B387" i="59"/>
  <c r="B386" i="59"/>
  <c r="B385" i="59"/>
  <c r="B384" i="59"/>
  <c r="B383" i="59"/>
  <c r="B382" i="59"/>
  <c r="B381" i="59"/>
  <c r="B380" i="59"/>
  <c r="B379" i="59"/>
  <c r="B378" i="59"/>
  <c r="B377" i="59"/>
  <c r="B376" i="59"/>
  <c r="B375" i="59"/>
  <c r="B374" i="59"/>
  <c r="B373" i="59"/>
  <c r="B372" i="59"/>
  <c r="B371" i="59"/>
  <c r="B370" i="59"/>
  <c r="B369" i="59"/>
  <c r="B368" i="59"/>
  <c r="B367" i="59"/>
  <c r="B366" i="59"/>
  <c r="B365" i="59"/>
  <c r="B364" i="59"/>
  <c r="B363" i="59"/>
  <c r="B362" i="59"/>
  <c r="B361" i="59"/>
  <c r="B359" i="59"/>
  <c r="B358" i="59"/>
  <c r="B357" i="59"/>
  <c r="B356" i="59"/>
  <c r="B355" i="59"/>
  <c r="B354" i="59"/>
  <c r="B353" i="59"/>
  <c r="B352" i="59"/>
  <c r="B351" i="59"/>
  <c r="B350" i="59"/>
  <c r="B349" i="59"/>
  <c r="B348" i="59"/>
  <c r="B347" i="59"/>
  <c r="B346" i="59"/>
  <c r="B345" i="59"/>
  <c r="B344" i="59"/>
  <c r="B343" i="59"/>
  <c r="B342" i="59"/>
  <c r="B341" i="59"/>
  <c r="B340" i="59"/>
  <c r="B339" i="59"/>
  <c r="B338" i="59"/>
  <c r="B337" i="59"/>
  <c r="B336" i="59"/>
  <c r="B335" i="59"/>
  <c r="B334" i="59"/>
  <c r="B333" i="59"/>
  <c r="B332" i="59"/>
  <c r="B331" i="59"/>
  <c r="B330" i="59"/>
  <c r="B329" i="59"/>
  <c r="B328" i="59"/>
  <c r="B327" i="59"/>
  <c r="B326" i="59"/>
  <c r="B325" i="59"/>
  <c r="B324" i="59"/>
  <c r="B323" i="59"/>
  <c r="B322" i="59"/>
  <c r="B321" i="59"/>
  <c r="B320" i="59"/>
  <c r="B319" i="59"/>
  <c r="B318" i="59"/>
  <c r="B317" i="59"/>
  <c r="B316" i="59"/>
  <c r="B315" i="59"/>
  <c r="B314" i="59"/>
  <c r="B313" i="59"/>
  <c r="B312" i="59"/>
  <c r="B311" i="59"/>
  <c r="B310" i="59"/>
  <c r="B309" i="59"/>
  <c r="B308" i="59"/>
  <c r="B307" i="59"/>
  <c r="B306" i="59"/>
  <c r="B305" i="59"/>
  <c r="B304" i="59"/>
  <c r="B303" i="59"/>
  <c r="B302" i="59"/>
  <c r="B301" i="59"/>
  <c r="B300" i="59"/>
  <c r="B299" i="59"/>
  <c r="B298" i="59"/>
  <c r="B297" i="59"/>
  <c r="B296" i="59"/>
  <c r="B295" i="59"/>
  <c r="B294" i="59"/>
  <c r="B293" i="59"/>
  <c r="B292" i="59"/>
  <c r="B291" i="59"/>
  <c r="B290" i="59"/>
  <c r="B289" i="59"/>
  <c r="B288" i="59"/>
  <c r="B287" i="59"/>
  <c r="B286" i="59"/>
  <c r="B285" i="59"/>
  <c r="B284" i="59"/>
  <c r="B283" i="59"/>
  <c r="B282" i="59"/>
  <c r="B281" i="59"/>
  <c r="B280" i="59"/>
  <c r="B279" i="59"/>
  <c r="B278" i="59"/>
  <c r="B277" i="59"/>
  <c r="B276" i="59"/>
  <c r="B274" i="59"/>
  <c r="B273" i="59"/>
  <c r="B272" i="59"/>
  <c r="B271" i="59"/>
  <c r="B270" i="59"/>
  <c r="B269" i="59"/>
  <c r="B268" i="59"/>
  <c r="B267" i="59"/>
  <c r="B266" i="59"/>
  <c r="B264" i="59"/>
  <c r="B263" i="59"/>
  <c r="B262" i="59"/>
  <c r="B260" i="59"/>
  <c r="B259" i="59"/>
  <c r="B258" i="59"/>
  <c r="B257" i="59"/>
  <c r="B256" i="59"/>
  <c r="B255" i="59"/>
  <c r="B254" i="59"/>
  <c r="B253" i="59"/>
  <c r="B252" i="59"/>
  <c r="B251" i="59"/>
  <c r="B250" i="59"/>
  <c r="B249" i="59"/>
  <c r="B248" i="59"/>
  <c r="B247" i="59"/>
  <c r="B246" i="59"/>
  <c r="B245" i="59"/>
  <c r="B244" i="59"/>
  <c r="B243" i="59"/>
  <c r="B242" i="59"/>
  <c r="B241" i="59"/>
  <c r="B240" i="59"/>
  <c r="B239" i="59"/>
  <c r="B238" i="59"/>
  <c r="B237" i="59"/>
  <c r="B236" i="59"/>
  <c r="B235" i="59"/>
  <c r="B234" i="59"/>
  <c r="B233" i="59"/>
  <c r="B232" i="59"/>
  <c r="B231" i="59"/>
  <c r="B230" i="59"/>
  <c r="B229" i="59"/>
  <c r="B228" i="59"/>
  <c r="B227" i="59"/>
  <c r="B226" i="59"/>
  <c r="B225" i="59"/>
  <c r="B224" i="59"/>
  <c r="B223" i="59"/>
  <c r="B222" i="59"/>
  <c r="B221" i="59"/>
  <c r="B220" i="59"/>
  <c r="B219" i="59"/>
  <c r="B218" i="59"/>
  <c r="B217" i="59"/>
  <c r="B216" i="59"/>
  <c r="B215" i="59"/>
  <c r="B214" i="59"/>
  <c r="B213" i="59"/>
  <c r="B212" i="59"/>
  <c r="B211" i="59"/>
  <c r="B210" i="59"/>
  <c r="B209" i="59"/>
  <c r="B208" i="59"/>
  <c r="B207" i="59"/>
  <c r="B206" i="59"/>
  <c r="B205" i="59"/>
  <c r="B204" i="59"/>
  <c r="B203" i="59"/>
  <c r="B202" i="59"/>
  <c r="B201" i="59"/>
  <c r="B200" i="59"/>
  <c r="B199" i="59"/>
  <c r="B198" i="59"/>
  <c r="B196" i="59"/>
  <c r="B195" i="59"/>
  <c r="B194" i="59"/>
  <c r="B193" i="59"/>
  <c r="B191" i="59"/>
  <c r="B190" i="59"/>
  <c r="B189" i="59"/>
  <c r="B188" i="59"/>
  <c r="B187" i="59"/>
  <c r="B186" i="59"/>
  <c r="B185" i="59"/>
  <c r="B184" i="59"/>
  <c r="B183" i="59"/>
  <c r="B182" i="59"/>
  <c r="B181" i="59"/>
  <c r="B180" i="59"/>
  <c r="B179" i="59"/>
  <c r="B178" i="59"/>
  <c r="B177" i="59"/>
  <c r="B176" i="59"/>
  <c r="B175" i="59"/>
  <c r="B174" i="59"/>
  <c r="B173" i="59"/>
  <c r="B172" i="59"/>
  <c r="B171" i="59"/>
  <c r="B170" i="59"/>
  <c r="B169" i="59"/>
  <c r="B168" i="59"/>
  <c r="B167" i="59"/>
  <c r="B166" i="59"/>
  <c r="B164" i="59"/>
  <c r="B163" i="59"/>
  <c r="B162" i="59"/>
  <c r="B161" i="59"/>
  <c r="B160" i="59"/>
  <c r="B159" i="59"/>
  <c r="B158" i="59"/>
  <c r="B157" i="59"/>
  <c r="B156" i="59"/>
  <c r="B155" i="59"/>
  <c r="B154" i="59"/>
  <c r="B153" i="59"/>
  <c r="B152" i="59"/>
  <c r="B150" i="59"/>
  <c r="B149" i="59"/>
  <c r="B148" i="59"/>
  <c r="B147" i="59"/>
  <c r="B146" i="59"/>
  <c r="B145" i="59"/>
  <c r="B144" i="59"/>
  <c r="B142" i="59"/>
  <c r="B141" i="59"/>
  <c r="B140" i="59"/>
  <c r="B139" i="59"/>
  <c r="B138" i="59"/>
  <c r="B137" i="59"/>
  <c r="B136" i="59"/>
  <c r="B135" i="59"/>
  <c r="B134" i="59"/>
  <c r="B133" i="59"/>
  <c r="B132" i="59"/>
  <c r="B131" i="59"/>
  <c r="B130" i="59"/>
  <c r="B129" i="59"/>
  <c r="B128" i="59"/>
  <c r="B127" i="59"/>
  <c r="B126" i="59"/>
  <c r="B125" i="59"/>
  <c r="B124" i="59"/>
  <c r="B123" i="59"/>
  <c r="B122" i="59"/>
  <c r="B121" i="59"/>
  <c r="B120" i="59"/>
  <c r="B119" i="59"/>
  <c r="B116" i="59"/>
  <c r="B115" i="59"/>
  <c r="B114" i="59"/>
  <c r="B113" i="59"/>
  <c r="B112" i="59"/>
  <c r="B111" i="59"/>
  <c r="B110" i="59"/>
  <c r="B109" i="59"/>
  <c r="B108" i="59"/>
  <c r="B107" i="59"/>
  <c r="B106" i="59"/>
  <c r="B105" i="59"/>
  <c r="B104" i="59"/>
  <c r="B103" i="59"/>
  <c r="B102" i="59"/>
  <c r="B101" i="59"/>
  <c r="B100" i="59"/>
  <c r="B99" i="59"/>
  <c r="B98" i="59"/>
  <c r="B97" i="59"/>
  <c r="B96" i="59"/>
  <c r="B95" i="59"/>
  <c r="B94" i="59"/>
  <c r="B93" i="59"/>
  <c r="B92" i="59"/>
  <c r="B91" i="59"/>
  <c r="B90" i="59"/>
  <c r="B89" i="59"/>
  <c r="B88" i="59"/>
  <c r="B87" i="59"/>
  <c r="B86" i="59"/>
  <c r="B85" i="59"/>
  <c r="B84" i="59"/>
  <c r="B83" i="59"/>
  <c r="B82" i="59"/>
  <c r="B81" i="59"/>
  <c r="B80" i="59"/>
  <c r="B79" i="59"/>
  <c r="B78" i="59"/>
  <c r="B77" i="59"/>
  <c r="B76" i="59"/>
  <c r="B75" i="59"/>
  <c r="B73" i="59"/>
  <c r="B72" i="59"/>
  <c r="B71" i="59"/>
  <c r="B70" i="59"/>
  <c r="B69" i="59"/>
  <c r="B68" i="59"/>
  <c r="B67" i="59"/>
  <c r="B66" i="59"/>
  <c r="B65" i="59"/>
  <c r="B64" i="59"/>
  <c r="B63" i="59"/>
  <c r="B62" i="59"/>
  <c r="B61" i="59"/>
  <c r="B60" i="59"/>
  <c r="B59" i="59"/>
  <c r="B58" i="59"/>
  <c r="B57" i="59"/>
  <c r="B56" i="59"/>
  <c r="B55" i="59"/>
  <c r="B54" i="59"/>
  <c r="B53" i="59"/>
  <c r="B52" i="59"/>
  <c r="B51" i="59"/>
  <c r="B50" i="59"/>
  <c r="B49" i="59"/>
  <c r="B48" i="59"/>
  <c r="B47" i="59"/>
  <c r="B46" i="59"/>
  <c r="B45" i="59"/>
  <c r="B44" i="59"/>
  <c r="B43" i="59"/>
  <c r="B39" i="59"/>
  <c r="B38" i="59"/>
  <c r="B37" i="59"/>
  <c r="B36" i="59"/>
  <c r="B35" i="59"/>
  <c r="B34" i="59"/>
  <c r="B33" i="59"/>
  <c r="B32" i="59"/>
  <c r="B31" i="59"/>
  <c r="B30" i="59"/>
  <c r="B29" i="59"/>
  <c r="B28" i="59"/>
  <c r="B27" i="59"/>
  <c r="B26" i="59"/>
  <c r="B25" i="59"/>
  <c r="B24" i="59"/>
  <c r="B23" i="59"/>
  <c r="B22" i="59"/>
  <c r="B21" i="59"/>
  <c r="B20" i="59"/>
  <c r="B19" i="59"/>
  <c r="B18" i="59"/>
  <c r="B17" i="59"/>
  <c r="B16" i="59"/>
  <c r="B15" i="59"/>
  <c r="B14" i="59"/>
  <c r="B13" i="59"/>
  <c r="B12" i="59"/>
  <c r="B11" i="59"/>
  <c r="B10" i="59"/>
  <c r="B9" i="59"/>
  <c r="B8" i="59"/>
  <c r="B7" i="59"/>
  <c r="B6" i="59"/>
  <c r="B5" i="59"/>
  <c r="B4" i="59"/>
  <c r="K9" i="61"/>
  <c r="K13" i="61" s="1"/>
  <c r="J15" i="61"/>
  <c r="I9" i="61"/>
  <c r="I15" i="61" s="1"/>
  <c r="M7" i="61"/>
  <c r="N7" i="61" s="1"/>
  <c r="F7" i="62"/>
  <c r="F6" i="62"/>
  <c r="F5" i="62"/>
  <c r="F4" i="62"/>
  <c r="L9" i="62"/>
  <c r="K9" i="62"/>
  <c r="J9" i="62"/>
  <c r="O7" i="61" l="1"/>
  <c r="O9" i="61" s="1"/>
  <c r="O13" i="61" s="1"/>
  <c r="D12" i="48"/>
  <c r="AC35" i="54"/>
  <c r="AB45" i="54"/>
  <c r="AB23" i="54"/>
  <c r="Z10" i="1" s="1"/>
  <c r="R2" i="68"/>
  <c r="AD11" i="54"/>
  <c r="Y12" i="1" s="1"/>
  <c r="R3" i="68"/>
  <c r="Q3" i="68"/>
  <c r="P5" i="68"/>
  <c r="AC43" i="54"/>
  <c r="Q7" i="68"/>
  <c r="R6" i="68"/>
  <c r="E31" i="61"/>
  <c r="C12" i="48"/>
  <c r="C15" i="48" s="1"/>
  <c r="V1" i="1" s="1"/>
  <c r="J21" i="62"/>
  <c r="E9" i="61" s="1"/>
  <c r="K15" i="61"/>
  <c r="M9" i="61"/>
  <c r="N9" i="61"/>
  <c r="P7" i="61"/>
  <c r="P9" i="61" s="1"/>
  <c r="AB47" i="54" l="1"/>
  <c r="AD43" i="54"/>
  <c r="Q4" i="68"/>
  <c r="AE11" i="54"/>
  <c r="Y13" i="1" s="1"/>
  <c r="AC23" i="54"/>
  <c r="Z11" i="1" s="1"/>
  <c r="Q5" i="68"/>
  <c r="AC45" i="54"/>
  <c r="S3" i="68"/>
  <c r="S2" i="68"/>
  <c r="AD35" i="54"/>
  <c r="R7" i="68"/>
  <c r="S6" i="68"/>
  <c r="R4" i="68"/>
  <c r="O15" i="61"/>
  <c r="N13" i="61"/>
  <c r="M13" i="61"/>
  <c r="M15" i="61" s="1"/>
  <c r="Q7" i="61"/>
  <c r="AC47" i="54" l="1"/>
  <c r="AD23" i="54"/>
  <c r="Z12" i="1" s="1"/>
  <c r="AD45" i="54"/>
  <c r="S7" i="68"/>
  <c r="T6" i="68"/>
  <c r="AF11" i="54"/>
  <c r="Y14" i="1" s="1"/>
  <c r="R5" i="68"/>
  <c r="AE35" i="54"/>
  <c r="AE43" i="54"/>
  <c r="T3" i="68"/>
  <c r="T2" i="68"/>
  <c r="L15" i="61"/>
  <c r="N15" i="61"/>
  <c r="P13" i="61"/>
  <c r="R7" i="61"/>
  <c r="Q9" i="61"/>
  <c r="AD47" i="54" l="1"/>
  <c r="AF43" i="54"/>
  <c r="S4" i="68"/>
  <c r="AE45" i="54"/>
  <c r="AG11" i="54"/>
  <c r="Y15" i="1" s="1"/>
  <c r="AE23" i="54"/>
  <c r="U6" i="68"/>
  <c r="U2" i="68"/>
  <c r="AF35" i="54"/>
  <c r="T7" i="68"/>
  <c r="P15" i="61"/>
  <c r="Q13" i="61"/>
  <c r="R9" i="61"/>
  <c r="R13" i="61" s="1"/>
  <c r="S7" i="61"/>
  <c r="AE47" i="54" l="1"/>
  <c r="AF23" i="54"/>
  <c r="S5" i="68"/>
  <c r="AG43" i="54"/>
  <c r="T4" i="68"/>
  <c r="AH11" i="54"/>
  <c r="Y16" i="1" s="1"/>
  <c r="U3" i="68"/>
  <c r="AF45" i="54"/>
  <c r="AG35" i="54"/>
  <c r="V2" i="68"/>
  <c r="U7" i="68"/>
  <c r="V6" i="68"/>
  <c r="U4" i="68"/>
  <c r="Q15" i="61"/>
  <c r="T7" i="61"/>
  <c r="U7" i="61" s="1"/>
  <c r="S9" i="61"/>
  <c r="T9" i="61" l="1"/>
  <c r="Z14" i="1"/>
  <c r="AF47" i="54"/>
  <c r="AG23" i="54"/>
  <c r="T5" i="68"/>
  <c r="W6" i="68"/>
  <c r="W2" i="68"/>
  <c r="AH35" i="54"/>
  <c r="V7" i="68"/>
  <c r="AG45" i="54"/>
  <c r="V3" i="68"/>
  <c r="AH43" i="54"/>
  <c r="AI11" i="54"/>
  <c r="Y17" i="1" s="1"/>
  <c r="R15" i="61"/>
  <c r="S13" i="61"/>
  <c r="Z15" i="1" l="1"/>
  <c r="AG47" i="54"/>
  <c r="AH45" i="54"/>
  <c r="U5" i="68"/>
  <c r="AI43" i="54"/>
  <c r="V4" i="68"/>
  <c r="AH23" i="54"/>
  <c r="AI35" i="54"/>
  <c r="X3" i="68"/>
  <c r="W3" i="68"/>
  <c r="X2" i="68"/>
  <c r="W4" i="68"/>
  <c r="AJ11" i="54"/>
  <c r="Y18" i="1" s="1"/>
  <c r="W7" i="68"/>
  <c r="X6" i="68"/>
  <c r="S15" i="61"/>
  <c r="T13" i="61"/>
  <c r="V7" i="61"/>
  <c r="U9" i="61"/>
  <c r="I31" i="61" s="1"/>
  <c r="W7" i="61" l="1"/>
  <c r="X7" i="61" s="1"/>
  <c r="Z16" i="1"/>
  <c r="AH47" i="54"/>
  <c r="AI45" i="54"/>
  <c r="V5" i="68"/>
  <c r="AI23" i="54"/>
  <c r="Z17" i="1" s="1"/>
  <c r="AK11" i="54"/>
  <c r="Y19" i="1" s="1"/>
  <c r="Y6" i="68"/>
  <c r="AJ35" i="54"/>
  <c r="X7" i="68"/>
  <c r="X4" i="68"/>
  <c r="Y2" i="68"/>
  <c r="AJ43" i="54"/>
  <c r="T15" i="61"/>
  <c r="U13" i="61"/>
  <c r="V9" i="61"/>
  <c r="V13" i="61" s="1"/>
  <c r="AI47" i="54" l="1"/>
  <c r="X5" i="68"/>
  <c r="W5" i="68"/>
  <c r="AJ23" i="54"/>
  <c r="Z18" i="1" s="1"/>
  <c r="AL11" i="54"/>
  <c r="Y20" i="1" s="1"/>
  <c r="Y3" i="68"/>
  <c r="AK43" i="54"/>
  <c r="Z2" i="68"/>
  <c r="AJ45" i="54"/>
  <c r="AK35" i="54"/>
  <c r="Y7" i="68"/>
  <c r="Z6" i="68"/>
  <c r="I32" i="61"/>
  <c r="I34" i="61" s="1"/>
  <c r="U15" i="61"/>
  <c r="V15" i="61"/>
  <c r="W9" i="61"/>
  <c r="AJ47" i="54" l="1"/>
  <c r="AK45" i="54"/>
  <c r="Y5" i="68"/>
  <c r="AK23" i="54"/>
  <c r="Z19" i="1" s="1"/>
  <c r="AL43" i="54"/>
  <c r="Y4" i="68"/>
  <c r="AM11" i="54"/>
  <c r="Y21" i="1" s="1"/>
  <c r="Z3" i="68"/>
  <c r="Z7" i="68"/>
  <c r="AA6" i="68"/>
  <c r="AL35" i="54"/>
  <c r="AN11" i="54"/>
  <c r="Y22" i="1" s="1"/>
  <c r="AA2" i="68"/>
  <c r="Z4" i="68"/>
  <c r="W13" i="61"/>
  <c r="W15" i="61" s="1"/>
  <c r="Y7" i="61"/>
  <c r="X9" i="61"/>
  <c r="AK47" i="54" l="1"/>
  <c r="AL23" i="54"/>
  <c r="Z5" i="68"/>
  <c r="AL45" i="54"/>
  <c r="AA7" i="68"/>
  <c r="AB6" i="68"/>
  <c r="AM43" i="54"/>
  <c r="AA3" i="68"/>
  <c r="AO11" i="54"/>
  <c r="Y23" i="1" s="1"/>
  <c r="AB2" i="68"/>
  <c r="AM35" i="54"/>
  <c r="X13" i="61"/>
  <c r="X15" i="61" s="1"/>
  <c r="Z7" i="61"/>
  <c r="Y9" i="61"/>
  <c r="Z20" i="1" l="1"/>
  <c r="AL47" i="54"/>
  <c r="AM45" i="54"/>
  <c r="AM23" i="54"/>
  <c r="Z21" i="1" s="1"/>
  <c r="AN43" i="54"/>
  <c r="AA4" i="68"/>
  <c r="AC2" i="68"/>
  <c r="AC3" i="68"/>
  <c r="AB3" i="68"/>
  <c r="AN35" i="54"/>
  <c r="AB7" i="68"/>
  <c r="AC6" i="68"/>
  <c r="Y13" i="61"/>
  <c r="Y15" i="61" s="1"/>
  <c r="AA7" i="61"/>
  <c r="Z9" i="61"/>
  <c r="AM47" i="54" l="1"/>
  <c r="AN45" i="54"/>
  <c r="AA5" i="68"/>
  <c r="AO43" i="54"/>
  <c r="AB4" i="68"/>
  <c r="AN23" i="54"/>
  <c r="Z22" i="1" s="1"/>
  <c r="AP11" i="54"/>
  <c r="Y24" i="1" s="1"/>
  <c r="AC7" i="68"/>
  <c r="AO35" i="54"/>
  <c r="AD6" i="68"/>
  <c r="AQ11" i="54"/>
  <c r="Y25" i="1" s="1"/>
  <c r="AD2" i="68"/>
  <c r="Z13" i="61"/>
  <c r="Z15" i="61" s="1"/>
  <c r="AB7" i="61"/>
  <c r="AA9" i="61"/>
  <c r="AN47" i="54" l="1"/>
  <c r="AC5" i="68"/>
  <c r="AB5" i="68"/>
  <c r="AP43" i="54"/>
  <c r="AC4" i="68"/>
  <c r="AO23" i="54"/>
  <c r="Z23" i="1" s="1"/>
  <c r="AO45" i="54"/>
  <c r="AE2" i="68"/>
  <c r="AE6" i="68"/>
  <c r="AP35" i="54"/>
  <c r="AD3" i="68"/>
  <c r="AA13" i="61"/>
  <c r="AA15" i="61" s="1"/>
  <c r="AC7" i="61"/>
  <c r="AD7" i="61" s="1"/>
  <c r="AB9" i="61"/>
  <c r="AO47" i="54" l="1"/>
  <c r="AP45" i="54"/>
  <c r="AP23" i="54"/>
  <c r="Z24" i="1" s="1"/>
  <c r="AQ43" i="54"/>
  <c r="AD4" i="68"/>
  <c r="AQ35" i="54"/>
  <c r="AD7" i="68"/>
  <c r="AS11" i="54"/>
  <c r="Y27" i="1" s="1"/>
  <c r="AE3" i="68"/>
  <c r="AF2" i="68"/>
  <c r="AF6" i="68"/>
  <c r="AE4" i="68"/>
  <c r="AR11" i="54"/>
  <c r="Y26" i="1" s="1"/>
  <c r="AB13" i="61"/>
  <c r="AB15" i="61" s="1"/>
  <c r="AC9" i="61"/>
  <c r="AP47" i="54" l="1"/>
  <c r="AQ23" i="54"/>
  <c r="Z25" i="1" s="1"/>
  <c r="AQ45" i="54"/>
  <c r="AD5" i="68"/>
  <c r="AE5" i="68"/>
  <c r="AR35" i="54"/>
  <c r="AA26" i="1" s="1"/>
  <c r="AE7" i="68"/>
  <c r="AG6" i="68"/>
  <c r="AG2" i="68"/>
  <c r="AR23" i="54"/>
  <c r="AF7" i="68"/>
  <c r="AR45" i="54"/>
  <c r="AR43" i="54"/>
  <c r="AT11" i="54"/>
  <c r="Y28" i="1" s="1"/>
  <c r="AF3" i="68"/>
  <c r="AC13" i="61"/>
  <c r="AC15" i="61" s="1"/>
  <c r="AE7" i="61"/>
  <c r="AD9" i="61"/>
  <c r="Z26" i="1" l="1"/>
  <c r="AQ47" i="54"/>
  <c r="AR47" i="54"/>
  <c r="AS43" i="54"/>
  <c r="AF4" i="68"/>
  <c r="AF5" i="68"/>
  <c r="AS45" i="54"/>
  <c r="AS23" i="54"/>
  <c r="AG4" i="68"/>
  <c r="AH6" i="68"/>
  <c r="AU11" i="54"/>
  <c r="Y29" i="1" s="1"/>
  <c r="AG3" i="68"/>
  <c r="AH2" i="68"/>
  <c r="AS35" i="54"/>
  <c r="AA27" i="1" s="1"/>
  <c r="AD13" i="61"/>
  <c r="AD15" i="61" s="1"/>
  <c r="AF7" i="61"/>
  <c r="AG7" i="61" s="1"/>
  <c r="AE9" i="61"/>
  <c r="Z27" i="1" l="1"/>
  <c r="AG5" i="68"/>
  <c r="AT35" i="54"/>
  <c r="AA28" i="1" s="1"/>
  <c r="AG7" i="68"/>
  <c r="AS47" i="54"/>
  <c r="AI6" i="68"/>
  <c r="AT23" i="54"/>
  <c r="AV11" i="54"/>
  <c r="Y30" i="1" s="1"/>
  <c r="AH3" i="68"/>
  <c r="AI2" i="68"/>
  <c r="AT43" i="54"/>
  <c r="AH7" i="68"/>
  <c r="AT45" i="54"/>
  <c r="AE13" i="61"/>
  <c r="AE15" i="61" s="1"/>
  <c r="AF9" i="61"/>
  <c r="Z28" i="1" l="1"/>
  <c r="AT47" i="54"/>
  <c r="AU43" i="54"/>
  <c r="AH4" i="68"/>
  <c r="AH5" i="68"/>
  <c r="AJ2" i="68"/>
  <c r="AI7" i="68"/>
  <c r="AU45" i="54"/>
  <c r="AJ6" i="68"/>
  <c r="AI3" i="68"/>
  <c r="AU23" i="54"/>
  <c r="AI4" i="68"/>
  <c r="AU35" i="54"/>
  <c r="AA29" i="1" s="1"/>
  <c r="AF13" i="61"/>
  <c r="AF15" i="61" s="1"/>
  <c r="AH7" i="61"/>
  <c r="AG9" i="61"/>
  <c r="Z29" i="1" l="1"/>
  <c r="AI5" i="68"/>
  <c r="AV45" i="54"/>
  <c r="AU47" i="54"/>
  <c r="AK6" i="68"/>
  <c r="AK2" i="68"/>
  <c r="AX11" i="54"/>
  <c r="Y32" i="1" s="1"/>
  <c r="AJ3" i="68"/>
  <c r="AV35" i="54"/>
  <c r="AV23" i="54"/>
  <c r="AJ4" i="68"/>
  <c r="AV43" i="54"/>
  <c r="AW11" i="54"/>
  <c r="Y31" i="1" s="1"/>
  <c r="J31" i="61"/>
  <c r="AG13" i="61"/>
  <c r="J32" i="61" s="1"/>
  <c r="AI7" i="61"/>
  <c r="AJ7" i="61" s="1"/>
  <c r="AH9" i="61"/>
  <c r="Z30" i="1" l="1"/>
  <c r="AJ5" i="68"/>
  <c r="AW35" i="54"/>
  <c r="AJ7" i="68"/>
  <c r="AW23" i="54"/>
  <c r="AK3" i="68"/>
  <c r="AW43" i="54"/>
  <c r="AL2" i="68"/>
  <c r="AL6" i="68"/>
  <c r="AV47" i="54"/>
  <c r="AK7" i="68"/>
  <c r="AW45" i="54"/>
  <c r="J34" i="61"/>
  <c r="AG15" i="61"/>
  <c r="AH13" i="61"/>
  <c r="AI9" i="61"/>
  <c r="Z31" i="1" l="1"/>
  <c r="AX43" i="54"/>
  <c r="AK4" i="68"/>
  <c r="AK5" i="68"/>
  <c r="AW47" i="54"/>
  <c r="AZ11" i="54"/>
  <c r="Y34" i="1" s="1"/>
  <c r="AL3" i="68"/>
  <c r="AL7" i="68"/>
  <c r="AX45" i="54"/>
  <c r="AM6" i="68"/>
  <c r="AY11" i="54"/>
  <c r="Y33" i="1" s="1"/>
  <c r="AX35" i="54"/>
  <c r="AM2" i="68"/>
  <c r="AX23" i="54"/>
  <c r="AI13" i="61"/>
  <c r="AI15" i="61" s="1"/>
  <c r="AH15" i="61"/>
  <c r="AK7" i="61"/>
  <c r="AJ9" i="61"/>
  <c r="Z32" i="1" l="1"/>
  <c r="AY43" i="54"/>
  <c r="AL4" i="68"/>
  <c r="AL5" i="68"/>
  <c r="AN6" i="68"/>
  <c r="AM7" i="68"/>
  <c r="AY45" i="54"/>
  <c r="AY23" i="54"/>
  <c r="AM4" i="68"/>
  <c r="AX47" i="54"/>
  <c r="AY35" i="54"/>
  <c r="AN2" i="68"/>
  <c r="BA11" i="54"/>
  <c r="Y35" i="1" s="1"/>
  <c r="AM3" i="68"/>
  <c r="AJ13" i="61"/>
  <c r="AJ15" i="61" s="1"/>
  <c r="AL7" i="61"/>
  <c r="AK9" i="61"/>
  <c r="Z33" i="1" l="1"/>
  <c r="AY47" i="54"/>
  <c r="AM5" i="68"/>
  <c r="BB11" i="54"/>
  <c r="Y36" i="1" s="1"/>
  <c r="AN3" i="68"/>
  <c r="AO6" i="68"/>
  <c r="AZ23" i="54"/>
  <c r="AN4" i="68"/>
  <c r="AZ43" i="54"/>
  <c r="AO2" i="68"/>
  <c r="AZ45" i="54"/>
  <c r="AZ35" i="54"/>
  <c r="AK13" i="61"/>
  <c r="AK15" i="61" s="1"/>
  <c r="AM7" i="61"/>
  <c r="AL9" i="61"/>
  <c r="Z34" i="1" l="1"/>
  <c r="AZ47" i="54"/>
  <c r="AN5" i="68"/>
  <c r="BA35" i="54"/>
  <c r="AN7" i="68"/>
  <c r="BA23" i="54"/>
  <c r="AP2" i="68"/>
  <c r="AO7" i="68"/>
  <c r="BA45" i="54"/>
  <c r="BA43" i="54"/>
  <c r="AP6" i="68"/>
  <c r="AO3" i="68"/>
  <c r="AL13" i="61"/>
  <c r="AL15" i="61" s="1"/>
  <c r="AN7" i="61"/>
  <c r="AM9" i="61"/>
  <c r="Z35" i="1" l="1"/>
  <c r="BB43" i="54"/>
  <c r="AO4" i="68"/>
  <c r="AO5" i="68"/>
  <c r="BA47" i="54"/>
  <c r="AQ6" i="68"/>
  <c r="AP7" i="68"/>
  <c r="BB45" i="54"/>
  <c r="AP3" i="68"/>
  <c r="BB35" i="54"/>
  <c r="AQ2" i="68"/>
  <c r="BB23" i="54"/>
  <c r="BC11" i="54"/>
  <c r="Y37" i="1" s="1"/>
  <c r="AM13" i="61"/>
  <c r="AM15" i="61" s="1"/>
  <c r="AO7" i="61"/>
  <c r="AN9" i="61"/>
  <c r="Z36" i="1" l="1"/>
  <c r="AP5" i="68"/>
  <c r="BC43" i="54"/>
  <c r="AP4" i="68"/>
  <c r="AR2" i="68"/>
  <c r="AQ3" i="68"/>
  <c r="AR6" i="68"/>
  <c r="BC23" i="54"/>
  <c r="AQ4" i="68"/>
  <c r="BD11" i="54"/>
  <c r="Y38" i="1" s="1"/>
  <c r="BB47" i="54"/>
  <c r="AQ7" i="68"/>
  <c r="BC45" i="54"/>
  <c r="BC35" i="54"/>
  <c r="AN13" i="61"/>
  <c r="AN15" i="61" s="1"/>
  <c r="AP7" i="61"/>
  <c r="AO9" i="61"/>
  <c r="Z37" i="1" l="1"/>
  <c r="AQ5" i="68"/>
  <c r="AS6" i="68"/>
  <c r="BF11" i="54"/>
  <c r="Y40" i="1" s="1"/>
  <c r="AR3" i="68"/>
  <c r="AR7" i="68"/>
  <c r="BD45" i="54"/>
  <c r="BD23" i="54"/>
  <c r="BD35" i="54"/>
  <c r="AS2" i="68"/>
  <c r="BC47" i="54"/>
  <c r="BD43" i="54"/>
  <c r="BE11" i="54"/>
  <c r="Y39" i="1" s="1"/>
  <c r="AO13" i="61"/>
  <c r="AO15" i="61" s="1"/>
  <c r="AQ7" i="61"/>
  <c r="AP9" i="61"/>
  <c r="Z38" i="1" l="1"/>
  <c r="BE43" i="54"/>
  <c r="AR4" i="68"/>
  <c r="AR5" i="68"/>
  <c r="BD47" i="54"/>
  <c r="BE45" i="54"/>
  <c r="AT2" i="68"/>
  <c r="BE23" i="54"/>
  <c r="BE35" i="54"/>
  <c r="AS3" i="68"/>
  <c r="AT6" i="68"/>
  <c r="AP13" i="61"/>
  <c r="AP15" i="61" s="1"/>
  <c r="AR7" i="61"/>
  <c r="AQ9" i="61"/>
  <c r="Z39" i="1" l="1"/>
  <c r="AS5" i="68"/>
  <c r="BF43" i="54"/>
  <c r="AS4" i="68"/>
  <c r="BF35" i="54"/>
  <c r="AS7" i="68"/>
  <c r="BE47" i="54"/>
  <c r="BF23" i="54"/>
  <c r="AU2" i="68"/>
  <c r="BH11" i="54"/>
  <c r="Y42" i="1" s="1"/>
  <c r="AT3" i="68"/>
  <c r="AU6" i="68"/>
  <c r="AT7" i="68"/>
  <c r="BF45" i="54"/>
  <c r="BG11" i="54"/>
  <c r="Y41" i="1" s="1"/>
  <c r="AQ13" i="61"/>
  <c r="AQ15" i="61" s="1"/>
  <c r="AS7" i="61"/>
  <c r="AR9" i="61"/>
  <c r="Z40" i="1" l="1"/>
  <c r="BG43" i="54"/>
  <c r="AT4" i="68"/>
  <c r="AT5" i="68"/>
  <c r="BF47" i="54"/>
  <c r="BI11" i="54"/>
  <c r="Y43" i="1" s="1"/>
  <c r="AU3" i="68"/>
  <c r="AV6" i="68"/>
  <c r="AV2" i="68"/>
  <c r="BG23" i="54"/>
  <c r="AU4" i="68"/>
  <c r="BG45" i="54"/>
  <c r="BG35" i="54"/>
  <c r="AR13" i="61"/>
  <c r="AR15" i="61" s="1"/>
  <c r="AT7" i="61"/>
  <c r="AS9" i="61"/>
  <c r="Z41" i="1" l="1"/>
  <c r="AU5" i="68"/>
  <c r="BH35" i="54"/>
  <c r="AU7" i="68"/>
  <c r="BG47" i="54"/>
  <c r="BH23" i="54"/>
  <c r="BH43" i="54"/>
  <c r="BH45" i="54"/>
  <c r="AW2" i="68"/>
  <c r="AW6" i="68"/>
  <c r="AV3" i="68"/>
  <c r="K31" i="61"/>
  <c r="AS13" i="61"/>
  <c r="K32" i="61" s="1"/>
  <c r="AU7" i="61"/>
  <c r="AT9" i="61"/>
  <c r="Z42" i="1" l="1"/>
  <c r="BH47" i="54"/>
  <c r="BI43" i="54"/>
  <c r="AV4" i="68"/>
  <c r="AV5" i="68"/>
  <c r="BI35" i="54"/>
  <c r="AV7" i="68"/>
  <c r="BK11" i="54"/>
  <c r="Y45" i="1" s="1"/>
  <c r="AW3" i="68"/>
  <c r="AX6" i="68"/>
  <c r="AX2" i="68"/>
  <c r="BI45" i="54"/>
  <c r="BI23" i="54"/>
  <c r="BJ11" i="54"/>
  <c r="Y44" i="1" s="1"/>
  <c r="K34" i="61"/>
  <c r="AS15" i="61"/>
  <c r="AT13" i="61"/>
  <c r="AT15" i="61" s="1"/>
  <c r="AU9" i="61"/>
  <c r="AV7" i="61"/>
  <c r="Z43" i="1" l="1"/>
  <c r="BI47" i="54"/>
  <c r="BJ43" i="54"/>
  <c r="AW4" i="68"/>
  <c r="AW5" i="68"/>
  <c r="BJ35" i="54"/>
  <c r="AW7" i="68"/>
  <c r="AY2" i="68"/>
  <c r="BJ45" i="54"/>
  <c r="BJ23" i="54"/>
  <c r="AY6" i="68"/>
  <c r="BL11" i="54"/>
  <c r="Y46" i="1" s="1"/>
  <c r="AX3" i="68"/>
  <c r="AU13" i="61"/>
  <c r="AU15" i="61" s="1"/>
  <c r="AW7" i="61"/>
  <c r="AV9" i="61"/>
  <c r="Z44" i="1" l="1"/>
  <c r="BJ47" i="54"/>
  <c r="BK43" i="54"/>
  <c r="AX4" i="68"/>
  <c r="AX5" i="68"/>
  <c r="BK35" i="54"/>
  <c r="AX7" i="68"/>
  <c r="BK23" i="54"/>
  <c r="BM11" i="54"/>
  <c r="Y47" i="1" s="1"/>
  <c r="AY3" i="68"/>
  <c r="AZ6" i="68"/>
  <c r="AZ2" i="68"/>
  <c r="BK45" i="54"/>
  <c r="AV13" i="61"/>
  <c r="AV15" i="61" s="1"/>
  <c r="AX7" i="61"/>
  <c r="AW9" i="61"/>
  <c r="AW13" i="61" s="1"/>
  <c r="Z45" i="1" l="1"/>
  <c r="AY5" i="68"/>
  <c r="BL43" i="54"/>
  <c r="AY4" i="68"/>
  <c r="BK47" i="54"/>
  <c r="BL35" i="54"/>
  <c r="AY7" i="68"/>
  <c r="BA2" i="68"/>
  <c r="BL45" i="54"/>
  <c r="BL23" i="54"/>
  <c r="BA6" i="68"/>
  <c r="BN11" i="54"/>
  <c r="Y48" i="1" s="1"/>
  <c r="AZ3" i="68"/>
  <c r="AW15" i="61"/>
  <c r="AY7" i="61"/>
  <c r="AX9" i="61"/>
  <c r="Z46" i="1" l="1"/>
  <c r="BM43" i="54"/>
  <c r="AZ4" i="68"/>
  <c r="AZ5" i="68"/>
  <c r="BL47" i="54"/>
  <c r="BM35" i="54"/>
  <c r="AZ7" i="68"/>
  <c r="BM23" i="54"/>
  <c r="BA4" i="68"/>
  <c r="BO11" i="54"/>
  <c r="Y49" i="1" s="1"/>
  <c r="BA3" i="68"/>
  <c r="BB6" i="68"/>
  <c r="BB2" i="68"/>
  <c r="BM45" i="54"/>
  <c r="AX13" i="61"/>
  <c r="AZ7" i="61"/>
  <c r="AY9" i="61"/>
  <c r="AY13" i="61" s="1"/>
  <c r="Z47" i="1" l="1"/>
  <c r="BA5" i="68"/>
  <c r="BN35" i="54"/>
  <c r="BA7" i="68"/>
  <c r="BM47" i="54"/>
  <c r="BC2" i="68"/>
  <c r="BN23" i="54"/>
  <c r="BN45" i="54"/>
  <c r="BN43" i="54"/>
  <c r="BC6" i="68"/>
  <c r="BP11" i="54"/>
  <c r="Y50" i="1" s="1"/>
  <c r="BB3" i="68"/>
  <c r="AX15" i="61"/>
  <c r="AY15" i="61"/>
  <c r="BA7" i="61"/>
  <c r="AZ9" i="61"/>
  <c r="AZ13" i="61" s="1"/>
  <c r="Z48" i="1" l="1"/>
  <c r="BO43" i="54"/>
  <c r="BB4" i="68"/>
  <c r="BB5" i="68"/>
  <c r="BO35" i="54"/>
  <c r="BB7" i="68"/>
  <c r="BN47" i="54"/>
  <c r="BD6" i="68"/>
  <c r="BO45" i="54"/>
  <c r="BQ11" i="54"/>
  <c r="Y51" i="1" s="1"/>
  <c r="BC3" i="68"/>
  <c r="BO23" i="54"/>
  <c r="Z49" i="1" s="1"/>
  <c r="BD2" i="68"/>
  <c r="AZ15" i="61"/>
  <c r="BB7" i="61"/>
  <c r="BA9" i="61"/>
  <c r="BA13" i="61" s="1"/>
  <c r="BO47" i="54" l="1"/>
  <c r="BC5" i="68"/>
  <c r="BP43" i="54"/>
  <c r="BC4" i="68"/>
  <c r="BP35" i="54"/>
  <c r="BC7" i="68"/>
  <c r="BD3" i="68"/>
  <c r="BE2" i="68"/>
  <c r="BP23" i="54"/>
  <c r="BD4" i="68"/>
  <c r="BP45" i="54"/>
  <c r="BE6" i="68"/>
  <c r="BA15" i="61"/>
  <c r="BC7" i="61"/>
  <c r="BB9" i="61"/>
  <c r="Z50" i="1" l="1"/>
  <c r="BP47" i="54"/>
  <c r="BD5" i="68"/>
  <c r="BQ35" i="54"/>
  <c r="BD7" i="68"/>
  <c r="BQ23" i="54"/>
  <c r="BQ43" i="54"/>
  <c r="BE7" i="68"/>
  <c r="BQ45" i="54"/>
  <c r="BF2" i="68"/>
  <c r="BS11" i="54"/>
  <c r="Y53" i="1" s="1"/>
  <c r="BE3" i="68"/>
  <c r="BF6" i="68"/>
  <c r="BR11" i="54"/>
  <c r="Y52" i="1" s="1"/>
  <c r="BB13" i="61"/>
  <c r="BB15" i="61" s="1"/>
  <c r="BD7" i="61"/>
  <c r="BC9" i="61"/>
  <c r="BC13" i="61" s="1"/>
  <c r="Z51" i="1" l="1"/>
  <c r="BQ47" i="54"/>
  <c r="BR43" i="54"/>
  <c r="BE4" i="68"/>
  <c r="BE5" i="68"/>
  <c r="BT11" i="54"/>
  <c r="Y54" i="1" s="1"/>
  <c r="BF3" i="68"/>
  <c r="BR23" i="54"/>
  <c r="BG6" i="68"/>
  <c r="BG2" i="68"/>
  <c r="BR45" i="54"/>
  <c r="BR35" i="54"/>
  <c r="BC15" i="61"/>
  <c r="BE7" i="61"/>
  <c r="BD9" i="61"/>
  <c r="BD13" i="61" s="1"/>
  <c r="Z52" i="1" l="1"/>
  <c r="BF5" i="68"/>
  <c r="BS43" i="54"/>
  <c r="BF4" i="68"/>
  <c r="BS35" i="54"/>
  <c r="BF7" i="68"/>
  <c r="BR47" i="54"/>
  <c r="BS23" i="54"/>
  <c r="BH6" i="68"/>
  <c r="BH2" i="68"/>
  <c r="BG7" i="68"/>
  <c r="BS45" i="54"/>
  <c r="BU11" i="54"/>
  <c r="Y55" i="1" s="1"/>
  <c r="BG3" i="68"/>
  <c r="BD15" i="61"/>
  <c r="BF7" i="61"/>
  <c r="BE9" i="61"/>
  <c r="L31" i="61" s="1"/>
  <c r="Z53" i="1" l="1"/>
  <c r="BT43" i="54"/>
  <c r="BG4" i="68"/>
  <c r="BG5" i="68"/>
  <c r="BS47" i="54"/>
  <c r="BT45" i="54"/>
  <c r="BI6" i="68"/>
  <c r="BT23" i="54"/>
  <c r="BH4" i="68"/>
  <c r="BV11" i="54"/>
  <c r="Y56" i="1" s="1"/>
  <c r="BH3" i="68"/>
  <c r="BI2" i="68"/>
  <c r="BT35" i="54"/>
  <c r="BE13" i="61"/>
  <c r="L32" i="61" s="1"/>
  <c r="L34" i="61" s="1"/>
  <c r="BG7" i="61"/>
  <c r="BF9" i="61"/>
  <c r="Z54" i="1" l="1"/>
  <c r="BH5" i="68"/>
  <c r="BU35" i="54"/>
  <c r="BH7" i="68"/>
  <c r="BT47" i="54"/>
  <c r="BU23" i="54"/>
  <c r="BJ6" i="68"/>
  <c r="BW11" i="54"/>
  <c r="Y57" i="1" s="1"/>
  <c r="BI3" i="68"/>
  <c r="BU43" i="54"/>
  <c r="BJ2" i="68"/>
  <c r="BI7" i="68"/>
  <c r="BU45" i="54"/>
  <c r="BE15" i="61"/>
  <c r="BF13" i="61"/>
  <c r="BF15" i="61" s="1"/>
  <c r="BG9" i="61"/>
  <c r="BH7" i="61"/>
  <c r="Z55" i="1" l="1"/>
  <c r="BU47" i="54"/>
  <c r="BV43" i="54"/>
  <c r="BI4" i="68"/>
  <c r="BI5" i="68"/>
  <c r="BV45" i="54"/>
  <c r="BK6" i="68"/>
  <c r="BV35" i="54"/>
  <c r="BV23" i="54"/>
  <c r="BK2" i="68"/>
  <c r="BX11" i="54"/>
  <c r="Y58" i="1" s="1"/>
  <c r="BJ3" i="68"/>
  <c r="BG13" i="61"/>
  <c r="BG15" i="61" s="1"/>
  <c r="BI7" i="61"/>
  <c r="BH9" i="61"/>
  <c r="Z56" i="1" l="1"/>
  <c r="BJ5" i="68"/>
  <c r="BW43" i="54"/>
  <c r="BJ4" i="68"/>
  <c r="BW35" i="54"/>
  <c r="BJ7" i="68"/>
  <c r="BL6" i="68"/>
  <c r="BL2" i="68"/>
  <c r="BV47" i="54"/>
  <c r="BY11" i="54"/>
  <c r="Y59" i="1" s="1"/>
  <c r="BK3" i="68"/>
  <c r="BK4" i="68"/>
  <c r="BW23" i="54"/>
  <c r="BK7" i="68"/>
  <c r="BW45" i="54"/>
  <c r="BH13" i="61"/>
  <c r="BH15" i="61" s="1"/>
  <c r="BJ7" i="61"/>
  <c r="BI9" i="61"/>
  <c r="BI13" i="61" s="1"/>
  <c r="Z57" i="1" l="1"/>
  <c r="BW47" i="54"/>
  <c r="BK5" i="68"/>
  <c r="BX23" i="54"/>
  <c r="BM6" i="68"/>
  <c r="BL7" i="68"/>
  <c r="BX45" i="54"/>
  <c r="BL3" i="68"/>
  <c r="BM2" i="68"/>
  <c r="BX35" i="54"/>
  <c r="BX43" i="54"/>
  <c r="BI15" i="61"/>
  <c r="BK7" i="61"/>
  <c r="BJ9" i="61"/>
  <c r="BJ13" i="61" s="1"/>
  <c r="Z58" i="1" l="1"/>
  <c r="BY43" i="54"/>
  <c r="BL4" i="68"/>
  <c r="BL5" i="68"/>
  <c r="BX47" i="54"/>
  <c r="BY45" i="54"/>
  <c r="BY35" i="54"/>
  <c r="BN2" i="68"/>
  <c r="CA11" i="54"/>
  <c r="Y61" i="1" s="1"/>
  <c r="BM3" i="68"/>
  <c r="BN6" i="68"/>
  <c r="BY23" i="54"/>
  <c r="BZ11" i="54"/>
  <c r="Y60" i="1" s="1"/>
  <c r="BJ15" i="61"/>
  <c r="BL7" i="61"/>
  <c r="BK9" i="61"/>
  <c r="BK13" i="61" s="1"/>
  <c r="Z59" i="1" l="1"/>
  <c r="BM5" i="68"/>
  <c r="BZ43" i="54"/>
  <c r="BM4" i="68"/>
  <c r="BZ35" i="54"/>
  <c r="BM7" i="68"/>
  <c r="CB11" i="54"/>
  <c r="Y62" i="1" s="1"/>
  <c r="BN3" i="68"/>
  <c r="BY47" i="54"/>
  <c r="BO6" i="68"/>
  <c r="BO2" i="68"/>
  <c r="BZ23" i="54"/>
  <c r="Z60" i="1" s="1"/>
  <c r="BN4" i="68"/>
  <c r="BZ45" i="54"/>
  <c r="BK15" i="61"/>
  <c r="BM7" i="61"/>
  <c r="BL9" i="61"/>
  <c r="BL13" i="61" s="1"/>
  <c r="BZ47" i="54" l="1"/>
  <c r="BN5" i="68"/>
  <c r="CA35" i="54"/>
  <c r="BN7" i="68"/>
  <c r="CA23" i="54"/>
  <c r="BP2" i="68"/>
  <c r="BO7" i="68"/>
  <c r="CA45" i="54"/>
  <c r="CA43" i="54"/>
  <c r="BP6" i="68"/>
  <c r="BO3" i="68"/>
  <c r="BL15" i="61"/>
  <c r="BN7" i="61"/>
  <c r="BM9" i="61"/>
  <c r="BM13" i="61" s="1"/>
  <c r="Z61" i="1" l="1"/>
  <c r="CB43" i="54"/>
  <c r="BO4" i="68"/>
  <c r="BO5" i="68"/>
  <c r="CA47" i="54"/>
  <c r="CB45" i="54"/>
  <c r="CD11" i="54"/>
  <c r="Y64" i="1" s="1"/>
  <c r="BP3" i="68"/>
  <c r="BQ6" i="68"/>
  <c r="CC11" i="54"/>
  <c r="Y63" i="1" s="1"/>
  <c r="CB23" i="54"/>
  <c r="CB35" i="54"/>
  <c r="BQ2" i="68"/>
  <c r="BM15" i="61"/>
  <c r="BO7" i="61"/>
  <c r="BN9" i="61"/>
  <c r="BN13" i="61" s="1"/>
  <c r="Z62" i="1" l="1"/>
  <c r="BP5" i="68"/>
  <c r="CC43" i="54"/>
  <c r="BP4" i="68"/>
  <c r="CC35" i="54"/>
  <c r="BP7" i="68"/>
  <c r="CB47" i="54"/>
  <c r="BR2" i="68"/>
  <c r="CC23" i="54"/>
  <c r="BR6" i="68"/>
  <c r="BQ3" i="68"/>
  <c r="CC45" i="54"/>
  <c r="BN15" i="61"/>
  <c r="BP7" i="61"/>
  <c r="BO9" i="61"/>
  <c r="BO13" i="61" s="1"/>
  <c r="Z63" i="1" l="1"/>
  <c r="CC47" i="54"/>
  <c r="CD43" i="54"/>
  <c r="BQ4" i="68"/>
  <c r="BQ5" i="68"/>
  <c r="CD35" i="54"/>
  <c r="BQ7" i="68"/>
  <c r="CD23" i="54"/>
  <c r="CF11" i="54"/>
  <c r="Y66" i="1" s="1"/>
  <c r="BR3" i="68"/>
  <c r="CD45" i="54"/>
  <c r="CE11" i="54"/>
  <c r="Y65" i="1" s="1"/>
  <c r="BS6" i="68"/>
  <c r="BS2" i="68"/>
  <c r="BQ7" i="61"/>
  <c r="BP9" i="61"/>
  <c r="BP13" i="61" s="1"/>
  <c r="BO15" i="61"/>
  <c r="Z64" i="1" l="1"/>
  <c r="CE43" i="54"/>
  <c r="BR4" i="68"/>
  <c r="BR5" i="68"/>
  <c r="CE35" i="54"/>
  <c r="BR7" i="68"/>
  <c r="CD47" i="54"/>
  <c r="BT2" i="68"/>
  <c r="CE45" i="54"/>
  <c r="BT6" i="68"/>
  <c r="BS4" i="68"/>
  <c r="CE23" i="54"/>
  <c r="CG11" i="54"/>
  <c r="Y67" i="1" s="1"/>
  <c r="BS3" i="68"/>
  <c r="BP15" i="61"/>
  <c r="BR7" i="61"/>
  <c r="BQ9" i="61"/>
  <c r="M31" i="61" s="1"/>
  <c r="Z65" i="1" l="1"/>
  <c r="CE47" i="54"/>
  <c r="BS5" i="68"/>
  <c r="CF35" i="54"/>
  <c r="BS7" i="68"/>
  <c r="CF23" i="54"/>
  <c r="CH11" i="54"/>
  <c r="Y68" i="1" s="1"/>
  <c r="BT3" i="68"/>
  <c r="CF43" i="54"/>
  <c r="BU2" i="68"/>
  <c r="BU6" i="68"/>
  <c r="BT7" i="68"/>
  <c r="CF45" i="54"/>
  <c r="BQ13" i="61"/>
  <c r="M32" i="61" s="1"/>
  <c r="M34" i="61" s="1"/>
  <c r="BS7" i="61"/>
  <c r="BR9" i="61"/>
  <c r="Z66" i="1" l="1"/>
  <c r="CG43" i="54"/>
  <c r="BT4" i="68"/>
  <c r="BT5" i="68"/>
  <c r="CF47" i="54"/>
  <c r="BV2" i="68"/>
  <c r="CG45" i="54"/>
  <c r="CG35" i="54"/>
  <c r="CG23" i="54"/>
  <c r="BV6" i="68"/>
  <c r="BU3" i="68"/>
  <c r="BQ15" i="61"/>
  <c r="BR13" i="61"/>
  <c r="BR15" i="61" s="1"/>
  <c r="BT7" i="61"/>
  <c r="BS9" i="61"/>
  <c r="BS13" i="61" s="1"/>
  <c r="Z67" i="1" l="1"/>
  <c r="BU5" i="68"/>
  <c r="CH43" i="54"/>
  <c r="BU4" i="68"/>
  <c r="CH35" i="54"/>
  <c r="BU7" i="68"/>
  <c r="CH23" i="54"/>
  <c r="CH45" i="54"/>
  <c r="BW2" i="68"/>
  <c r="CJ11" i="54"/>
  <c r="Y70" i="1" s="1"/>
  <c r="BV3" i="68"/>
  <c r="BW6" i="68"/>
  <c r="CG47" i="54"/>
  <c r="CI11" i="54"/>
  <c r="Y69" i="1" s="1"/>
  <c r="BS15" i="61"/>
  <c r="BU7" i="61"/>
  <c r="BT9" i="61"/>
  <c r="BT13" i="61" s="1"/>
  <c r="Z68" i="1" l="1"/>
  <c r="CI43" i="54"/>
  <c r="BV4" i="68"/>
  <c r="BV5" i="68"/>
  <c r="CH47" i="54"/>
  <c r="CI35" i="54"/>
  <c r="BV7" i="68"/>
  <c r="CI45" i="54"/>
  <c r="BX2" i="68"/>
  <c r="BW3" i="68"/>
  <c r="CI23" i="54"/>
  <c r="BX6" i="68"/>
  <c r="BV7" i="61"/>
  <c r="BU9" i="61"/>
  <c r="BU13" i="61" s="1"/>
  <c r="BT15" i="61"/>
  <c r="Z69" i="1" l="1"/>
  <c r="CI47" i="54"/>
  <c r="BW5" i="68"/>
  <c r="CJ43" i="54"/>
  <c r="BW4" i="68"/>
  <c r="CJ35" i="54"/>
  <c r="BW7" i="68"/>
  <c r="BY2" i="68"/>
  <c r="BX3" i="68"/>
  <c r="CK11" i="54"/>
  <c r="Y71" i="1" s="1"/>
  <c r="BX7" i="68"/>
  <c r="CJ45" i="54"/>
  <c r="BY6" i="68"/>
  <c r="CJ23" i="54"/>
  <c r="BX4" i="68"/>
  <c r="BU15" i="61"/>
  <c r="BW7" i="61"/>
  <c r="BV9" i="61"/>
  <c r="Z70" i="1" l="1"/>
  <c r="BX5" i="68"/>
  <c r="CJ47" i="54"/>
  <c r="BZ6" i="68"/>
  <c r="CK45" i="54"/>
  <c r="CM11" i="54"/>
  <c r="Y73" i="1" s="1"/>
  <c r="BY3" i="68"/>
  <c r="CK23" i="54"/>
  <c r="CK35" i="54"/>
  <c r="BZ2" i="68"/>
  <c r="CK43" i="54"/>
  <c r="CL11" i="54"/>
  <c r="Y72" i="1" s="1"/>
  <c r="BV13" i="61"/>
  <c r="BV15" i="61" s="1"/>
  <c r="BX7" i="61"/>
  <c r="BX9" i="61" s="1"/>
  <c r="BW9" i="61"/>
  <c r="BW13" i="61" s="1"/>
  <c r="Z71" i="1" l="1"/>
  <c r="CL43" i="54"/>
  <c r="BY4" i="68"/>
  <c r="BY5" i="68"/>
  <c r="CL35" i="54"/>
  <c r="BY7" i="68"/>
  <c r="CK47" i="54"/>
  <c r="CN11" i="54"/>
  <c r="Y74" i="1" s="1"/>
  <c r="BZ3" i="68"/>
  <c r="CA6" i="68"/>
  <c r="CA2" i="68"/>
  <c r="BZ4" i="68"/>
  <c r="CL23" i="54"/>
  <c r="BZ7" i="68"/>
  <c r="CL45" i="54"/>
  <c r="BW15" i="61"/>
  <c r="BY7" i="61"/>
  <c r="BX13" i="61"/>
  <c r="Z72" i="1" l="1"/>
  <c r="CL47" i="54"/>
  <c r="BZ5" i="68"/>
  <c r="CM23" i="54"/>
  <c r="CM43" i="54"/>
  <c r="CM45" i="54"/>
  <c r="CO11" i="54"/>
  <c r="Y75" i="1" s="1"/>
  <c r="CA3" i="68"/>
  <c r="CB6" i="68"/>
  <c r="CB2" i="68"/>
  <c r="CM35" i="54"/>
  <c r="BX15" i="61"/>
  <c r="BZ7" i="61"/>
  <c r="BY9" i="61"/>
  <c r="BY13" i="61" s="1"/>
  <c r="Z73" i="1" l="1"/>
  <c r="CN43" i="54"/>
  <c r="CA4" i="68"/>
  <c r="CA5" i="68"/>
  <c r="CN35" i="54"/>
  <c r="CA7" i="68"/>
  <c r="CM47" i="54"/>
  <c r="CB3" i="68"/>
  <c r="CC2" i="68"/>
  <c r="CC6" i="68"/>
  <c r="CN45" i="54"/>
  <c r="CN23" i="54"/>
  <c r="Z74" i="1" s="1"/>
  <c r="BY15" i="61"/>
  <c r="CA7" i="61"/>
  <c r="BZ9" i="61"/>
  <c r="CN47" i="54" l="1"/>
  <c r="CB5" i="68"/>
  <c r="CO43" i="54"/>
  <c r="CB4" i="68"/>
  <c r="CO35" i="54"/>
  <c r="CB7" i="68"/>
  <c r="CO45" i="54"/>
  <c r="CD6" i="68"/>
  <c r="CD2" i="68"/>
  <c r="CQ11" i="54"/>
  <c r="Y77" i="1" s="1"/>
  <c r="CC3" i="68"/>
  <c r="CO23" i="54"/>
  <c r="CP11" i="54"/>
  <c r="Y76" i="1" s="1"/>
  <c r="BZ13" i="61"/>
  <c r="BZ15" i="61" s="1"/>
  <c r="CB7" i="61"/>
  <c r="CA9" i="61"/>
  <c r="CA13" i="61" s="1"/>
  <c r="Z75" i="1" l="1"/>
  <c r="CO47" i="54"/>
  <c r="CP43" i="54"/>
  <c r="CC4" i="68"/>
  <c r="CC5" i="68"/>
  <c r="CP35" i="54"/>
  <c r="CC7" i="68"/>
  <c r="CR11" i="54"/>
  <c r="Y78" i="1" s="1"/>
  <c r="CD3" i="68"/>
  <c r="CP45" i="54"/>
  <c r="CP23" i="54"/>
  <c r="Z76" i="1" s="1"/>
  <c r="CE2" i="68"/>
  <c r="CE6" i="68"/>
  <c r="CA15" i="61"/>
  <c r="CC7" i="61"/>
  <c r="CB9" i="61"/>
  <c r="CB13" i="61" s="1"/>
  <c r="CP47" i="54" l="1"/>
  <c r="CD5" i="68"/>
  <c r="CQ43" i="54"/>
  <c r="CD4" i="68"/>
  <c r="CQ35" i="54"/>
  <c r="CD7" i="68"/>
  <c r="CQ45" i="54"/>
  <c r="CQ23" i="54"/>
  <c r="CF6" i="68"/>
  <c r="CS11" i="54"/>
  <c r="Y79" i="1" s="1"/>
  <c r="CE3" i="68"/>
  <c r="CF2" i="68"/>
  <c r="CD7" i="61"/>
  <c r="CC9" i="61"/>
  <c r="CC13" i="61" s="1"/>
  <c r="CB15" i="61"/>
  <c r="Z77" i="1" l="1"/>
  <c r="CR43" i="54"/>
  <c r="CE4" i="68"/>
  <c r="CE5" i="68"/>
  <c r="CR35" i="54"/>
  <c r="CE7" i="68"/>
  <c r="CQ47" i="54"/>
  <c r="CR23" i="54"/>
  <c r="CT11" i="54"/>
  <c r="Y80" i="1" s="1"/>
  <c r="CF3" i="68"/>
  <c r="CG2" i="68"/>
  <c r="CR45" i="54"/>
  <c r="CG6" i="68"/>
  <c r="CC15" i="61"/>
  <c r="CE7" i="61"/>
  <c r="CD9" i="61"/>
  <c r="CD13" i="61" s="1"/>
  <c r="Z78" i="1" l="1"/>
  <c r="CF5" i="68"/>
  <c r="CS43" i="54"/>
  <c r="CF4" i="68"/>
  <c r="CR47" i="54"/>
  <c r="CS35" i="54"/>
  <c r="CF7" i="68"/>
  <c r="CS23" i="54"/>
  <c r="CG4" i="68"/>
  <c r="CS45" i="54"/>
  <c r="CH6" i="68"/>
  <c r="CH2" i="68"/>
  <c r="CU11" i="54"/>
  <c r="Y81" i="1" s="1"/>
  <c r="CG3" i="68"/>
  <c r="CF7" i="61"/>
  <c r="CE9" i="61"/>
  <c r="CE13" i="61" s="1"/>
  <c r="CD15" i="61"/>
  <c r="Z79" i="1" l="1"/>
  <c r="CG5" i="68"/>
  <c r="CS47" i="54"/>
  <c r="CT35" i="54"/>
  <c r="CG7" i="68"/>
  <c r="CI2" i="68"/>
  <c r="CI6" i="68"/>
  <c r="CT23" i="54"/>
  <c r="CH3" i="68"/>
  <c r="CT43" i="54"/>
  <c r="CH7" i="68"/>
  <c r="CT45" i="54"/>
  <c r="CE15" i="61"/>
  <c r="CG7" i="61"/>
  <c r="CF9" i="61"/>
  <c r="CF13" i="61" s="1"/>
  <c r="Z80" i="1" l="1"/>
  <c r="CT47" i="54"/>
  <c r="CU43" i="54"/>
  <c r="CH4" i="68"/>
  <c r="CH5" i="68"/>
  <c r="CW11" i="54"/>
  <c r="Y83" i="1" s="1"/>
  <c r="CI3" i="68"/>
  <c r="CU45" i="54"/>
  <c r="CU35" i="54"/>
  <c r="CV11" i="54"/>
  <c r="Y82" i="1" s="1"/>
  <c r="CU23" i="54"/>
  <c r="CJ2" i="68"/>
  <c r="CJ6" i="68"/>
  <c r="W26" i="1"/>
  <c r="CF15" i="61"/>
  <c r="CH7" i="61"/>
  <c r="CG9" i="61"/>
  <c r="CG13" i="61" s="1"/>
  <c r="Z81" i="1" l="1"/>
  <c r="CV43" i="54"/>
  <c r="CI4" i="68"/>
  <c r="CI5" i="68"/>
  <c r="CV35" i="54"/>
  <c r="CI7" i="68"/>
  <c r="CU47" i="54"/>
  <c r="CK2" i="68"/>
  <c r="CK6" i="68"/>
  <c r="CV23" i="54"/>
  <c r="CJ7" i="68"/>
  <c r="CV45" i="54"/>
  <c r="CJ3" i="68"/>
  <c r="W27" i="1"/>
  <c r="CG15" i="61"/>
  <c r="CI7" i="61"/>
  <c r="CH9" i="61"/>
  <c r="CH13" i="61" s="1"/>
  <c r="Z82" i="1" l="1"/>
  <c r="CJ5" i="68"/>
  <c r="CW43" i="54"/>
  <c r="CJ4" i="68"/>
  <c r="CV47" i="54"/>
  <c r="CL6" i="68"/>
  <c r="CK7" i="68"/>
  <c r="CW45" i="54"/>
  <c r="CL2" i="68"/>
  <c r="CK3" i="68"/>
  <c r="CW35" i="54"/>
  <c r="CX11" i="54"/>
  <c r="Y84" i="1" s="1"/>
  <c r="CW23" i="54"/>
  <c r="W28" i="1"/>
  <c r="CH15" i="61"/>
  <c r="CJ7" i="61"/>
  <c r="CI9" i="61"/>
  <c r="CI13" i="61" s="1"/>
  <c r="Z83" i="1" l="1"/>
  <c r="CX43" i="54"/>
  <c r="CK4" i="68"/>
  <c r="CK5" i="68"/>
  <c r="CW47" i="54"/>
  <c r="CM2" i="68"/>
  <c r="CX23" i="54"/>
  <c r="CL4" i="68"/>
  <c r="CL3" i="68"/>
  <c r="CM6" i="68"/>
  <c r="CY11" i="54"/>
  <c r="Y85" i="1" s="1"/>
  <c r="CX45" i="54"/>
  <c r="CX35" i="54"/>
  <c r="W29" i="1"/>
  <c r="CI15" i="61"/>
  <c r="CK7" i="61"/>
  <c r="CJ9" i="61"/>
  <c r="CJ13" i="61" s="1"/>
  <c r="Z84" i="1" l="1"/>
  <c r="CL5" i="68"/>
  <c r="CY35" i="54"/>
  <c r="CL7" i="68"/>
  <c r="CX47" i="54"/>
  <c r="DA11" i="54"/>
  <c r="Y87" i="1" s="1"/>
  <c r="CM3" i="68"/>
  <c r="CN2" i="68"/>
  <c r="CM7" i="68"/>
  <c r="CY45" i="54"/>
  <c r="CN6" i="68"/>
  <c r="CY23" i="54"/>
  <c r="CZ11" i="54"/>
  <c r="Y86" i="1" s="1"/>
  <c r="CY43" i="54"/>
  <c r="CJ15" i="61"/>
  <c r="CL7" i="61"/>
  <c r="CK9" i="61"/>
  <c r="CK13" i="61" s="1"/>
  <c r="Z85" i="1" l="1"/>
  <c r="CY47" i="54"/>
  <c r="CZ43" i="54"/>
  <c r="CM4" i="68"/>
  <c r="CM5" i="68"/>
  <c r="CO2" i="68"/>
  <c r="CZ45" i="54"/>
  <c r="CZ23" i="54"/>
  <c r="CO6" i="68"/>
  <c r="CN3" i="68"/>
  <c r="CZ35" i="54"/>
  <c r="CM7" i="61"/>
  <c r="CL9" i="61"/>
  <c r="CK15" i="61"/>
  <c r="Z86" i="1" l="1"/>
  <c r="CN5" i="68"/>
  <c r="DA43" i="54"/>
  <c r="CN4" i="68"/>
  <c r="DA35" i="54"/>
  <c r="CN7" i="68"/>
  <c r="CZ47" i="54"/>
  <c r="DA45" i="54"/>
  <c r="DA23" i="54"/>
  <c r="CP2" i="68"/>
  <c r="DC11" i="54"/>
  <c r="Y89" i="1" s="1"/>
  <c r="CO3" i="68"/>
  <c r="CP6" i="68"/>
  <c r="DB11" i="54"/>
  <c r="Y88" i="1" s="1"/>
  <c r="CL13" i="61"/>
  <c r="CL15" i="61" s="1"/>
  <c r="CN7" i="61"/>
  <c r="CM9" i="61"/>
  <c r="CM13" i="61" s="1"/>
  <c r="Z87" i="1" l="1"/>
  <c r="DA47" i="54"/>
  <c r="DB43" i="54"/>
  <c r="CO4" i="68"/>
  <c r="CO5" i="68"/>
  <c r="DB35" i="54"/>
  <c r="CO7" i="68"/>
  <c r="DB23" i="54"/>
  <c r="CQ2" i="68"/>
  <c r="CP3" i="68"/>
  <c r="CQ6" i="68"/>
  <c r="CP7" i="68"/>
  <c r="DB45" i="54"/>
  <c r="CM15" i="61"/>
  <c r="CO7" i="61"/>
  <c r="CN9" i="61"/>
  <c r="CN13" i="61" s="1"/>
  <c r="Z88" i="1" l="1"/>
  <c r="DC43" i="54"/>
  <c r="CP4" i="68"/>
  <c r="CP5" i="68"/>
  <c r="DB47" i="54"/>
  <c r="DE11" i="54"/>
  <c r="Y91" i="1" s="1"/>
  <c r="CQ3" i="68"/>
  <c r="CR6" i="68"/>
  <c r="CQ7" i="68"/>
  <c r="DC45" i="54"/>
  <c r="DC35" i="54"/>
  <c r="DD11" i="54"/>
  <c r="Y90" i="1" s="1"/>
  <c r="CQ4" i="68"/>
  <c r="DC23" i="54"/>
  <c r="CR2" i="68"/>
  <c r="CN15" i="61"/>
  <c r="CP7" i="61"/>
  <c r="CO9" i="61"/>
  <c r="CO13" i="61" s="1"/>
  <c r="Z89" i="1" l="1"/>
  <c r="CQ5" i="68"/>
  <c r="DC47" i="54"/>
  <c r="DD23" i="54"/>
  <c r="DD45" i="54"/>
  <c r="DD35" i="54"/>
  <c r="CS2" i="68"/>
  <c r="DD43" i="54"/>
  <c r="CS6" i="68"/>
  <c r="CR3" i="68"/>
  <c r="CO15" i="61"/>
  <c r="CQ7" i="61"/>
  <c r="CP9" i="61"/>
  <c r="CP13" i="61" s="1"/>
  <c r="Z90" i="1" l="1"/>
  <c r="DD47" i="54"/>
  <c r="DE43" i="54"/>
  <c r="CR4" i="68"/>
  <c r="CR5" i="68"/>
  <c r="DE35" i="54"/>
  <c r="CR7" i="68"/>
  <c r="CT2" i="68"/>
  <c r="DE45" i="54"/>
  <c r="CS3" i="68"/>
  <c r="DF11" i="54"/>
  <c r="Y92" i="1" s="1"/>
  <c r="DE23" i="54"/>
  <c r="CT6" i="68"/>
  <c r="CP15" i="61"/>
  <c r="CR7" i="61"/>
  <c r="CQ9" i="61"/>
  <c r="CQ13" i="61" s="1"/>
  <c r="Z91" i="1" l="1"/>
  <c r="DE47" i="54"/>
  <c r="CS5" i="68"/>
  <c r="DF43" i="54"/>
  <c r="CS4" i="68"/>
  <c r="DF35" i="54"/>
  <c r="CS7" i="68"/>
  <c r="DF45" i="54"/>
  <c r="DF23" i="54"/>
  <c r="Z92" i="1" s="1"/>
  <c r="DH11" i="54"/>
  <c r="Y94" i="1" s="1"/>
  <c r="CT3" i="68"/>
  <c r="CU2" i="68"/>
  <c r="CU6" i="68"/>
  <c r="DG11" i="54"/>
  <c r="Y93" i="1" s="1"/>
  <c r="CQ15" i="61"/>
  <c r="CS7" i="61"/>
  <c r="CR9" i="61"/>
  <c r="CR13" i="61" s="1"/>
  <c r="DF47" i="54" l="1"/>
  <c r="DG43" i="54"/>
  <c r="CT4" i="68"/>
  <c r="CT5" i="68"/>
  <c r="DG35" i="54"/>
  <c r="CT7" i="68"/>
  <c r="DI11" i="54"/>
  <c r="Y95" i="1" s="1"/>
  <c r="CU3" i="68"/>
  <c r="CV6" i="68"/>
  <c r="CV2" i="68"/>
  <c r="CU4" i="68"/>
  <c r="DG23" i="54"/>
  <c r="CU7" i="68"/>
  <c r="DG45" i="54"/>
  <c r="CT7" i="61"/>
  <c r="CS9" i="61"/>
  <c r="CS13" i="61" s="1"/>
  <c r="CR15" i="61"/>
  <c r="Z93" i="1" l="1"/>
  <c r="DG47" i="54"/>
  <c r="CU5" i="68"/>
  <c r="CW2" i="68"/>
  <c r="CW6" i="68"/>
  <c r="DH23" i="54"/>
  <c r="DH43" i="54"/>
  <c r="CV7" i="68"/>
  <c r="DH45" i="54"/>
  <c r="DH35" i="54"/>
  <c r="CV3" i="68"/>
  <c r="CS15" i="61"/>
  <c r="CU7" i="61"/>
  <c r="CT9" i="61"/>
  <c r="CT13" i="61" s="1"/>
  <c r="Z94" i="1" l="1"/>
  <c r="DH47" i="54"/>
  <c r="DI43" i="54"/>
  <c r="CV4" i="68"/>
  <c r="CV5" i="68"/>
  <c r="DI45" i="54"/>
  <c r="DK11" i="54"/>
  <c r="Y97" i="1" s="1"/>
  <c r="CW3" i="68"/>
  <c r="CX6" i="68"/>
  <c r="CX2" i="68"/>
  <c r="CW4" i="68"/>
  <c r="DI23" i="54"/>
  <c r="DI35" i="54"/>
  <c r="DJ11" i="54"/>
  <c r="Y96" i="1" s="1"/>
  <c r="CT15" i="61"/>
  <c r="CV7" i="61"/>
  <c r="CU9" i="61"/>
  <c r="CU13" i="61" s="1"/>
  <c r="Z95" i="1" l="1"/>
  <c r="CW5" i="68"/>
  <c r="DJ35" i="54"/>
  <c r="CW7" i="68"/>
  <c r="DJ23" i="54"/>
  <c r="DJ43" i="54"/>
  <c r="DI47" i="54"/>
  <c r="DL11" i="54"/>
  <c r="Y98" i="1" s="1"/>
  <c r="CX3" i="68"/>
  <c r="CY2" i="68"/>
  <c r="CY6" i="68"/>
  <c r="CX7" i="68"/>
  <c r="DJ45" i="54"/>
  <c r="CW7" i="61"/>
  <c r="CV9" i="61"/>
  <c r="CV13" i="61" s="1"/>
  <c r="CU15" i="61"/>
  <c r="Z96" i="1" l="1"/>
  <c r="DK43" i="54"/>
  <c r="CX4" i="68"/>
  <c r="CX5" i="68"/>
  <c r="DJ47" i="54"/>
  <c r="DK45" i="54"/>
  <c r="CZ6" i="68"/>
  <c r="DM11" i="54"/>
  <c r="Y99" i="1" s="1"/>
  <c r="CY3" i="68"/>
  <c r="DK35" i="54"/>
  <c r="CY4" i="68"/>
  <c r="DK23" i="54"/>
  <c r="CZ2" i="68"/>
  <c r="CV15" i="61"/>
  <c r="CX7" i="61"/>
  <c r="CW9" i="61"/>
  <c r="CW13" i="61" s="1"/>
  <c r="Z97" i="1" l="1"/>
  <c r="CY5" i="68"/>
  <c r="DL35" i="54"/>
  <c r="CY7" i="68"/>
  <c r="DK47" i="54"/>
  <c r="DN11" i="54"/>
  <c r="Y100" i="1" s="1"/>
  <c r="CZ3" i="68"/>
  <c r="DA2" i="68"/>
  <c r="DL23" i="54"/>
  <c r="DL43" i="54"/>
  <c r="DA6" i="68"/>
  <c r="CZ7" i="68"/>
  <c r="DL45" i="54"/>
  <c r="CW15" i="61"/>
  <c r="CY7" i="61"/>
  <c r="CX9" i="61"/>
  <c r="CX13" i="61" s="1"/>
  <c r="Z98" i="1" l="1"/>
  <c r="DM43" i="54"/>
  <c r="CZ4" i="68"/>
  <c r="CZ5" i="68"/>
  <c r="DL47" i="54"/>
  <c r="DM23" i="54"/>
  <c r="DM45" i="54"/>
  <c r="DM35" i="54"/>
  <c r="DB2" i="68"/>
  <c r="DO11" i="54"/>
  <c r="Y101" i="1" s="1"/>
  <c r="DA3" i="68"/>
  <c r="DB6" i="68"/>
  <c r="CX15" i="61"/>
  <c r="CZ7" i="61"/>
  <c r="CY9" i="61"/>
  <c r="CY13" i="61" s="1"/>
  <c r="Z99" i="1" l="1"/>
  <c r="DM47" i="54"/>
  <c r="DA5" i="68"/>
  <c r="DN43" i="54"/>
  <c r="DA4" i="68"/>
  <c r="DN35" i="54"/>
  <c r="DA7" i="68"/>
  <c r="DC2" i="68"/>
  <c r="DB7" i="68"/>
  <c r="DN45" i="54"/>
  <c r="DB3" i="68"/>
  <c r="DC6" i="68"/>
  <c r="DN23" i="54"/>
  <c r="Z100" i="1" s="1"/>
  <c r="CY15" i="61"/>
  <c r="DA7" i="61"/>
  <c r="CZ9" i="61"/>
  <c r="CZ13" i="61" s="1"/>
  <c r="DN47" i="54" l="1"/>
  <c r="DO43" i="54"/>
  <c r="DB4" i="68"/>
  <c r="DB5" i="68"/>
  <c r="DO45" i="54"/>
  <c r="DD6" i="68"/>
  <c r="DQ11" i="54"/>
  <c r="Y103" i="1" s="1"/>
  <c r="DC3" i="68"/>
  <c r="DO23" i="54"/>
  <c r="DC4" i="68"/>
  <c r="DO35" i="54"/>
  <c r="DD2" i="68"/>
  <c r="DP11" i="54"/>
  <c r="Y102" i="1" s="1"/>
  <c r="CZ15" i="61"/>
  <c r="DB7" i="61"/>
  <c r="DA9" i="61"/>
  <c r="DA13" i="61" s="1"/>
  <c r="Z101" i="1" l="1"/>
  <c r="DC5" i="68"/>
  <c r="DP35" i="54"/>
  <c r="DC7" i="68"/>
  <c r="DO47" i="54"/>
  <c r="DE6" i="68"/>
  <c r="DD3" i="68"/>
  <c r="DP23" i="54"/>
  <c r="DD4" i="68"/>
  <c r="DP43" i="54"/>
  <c r="DE2" i="68"/>
  <c r="DD7" i="68"/>
  <c r="DP45" i="54"/>
  <c r="DC7" i="61"/>
  <c r="DB9" i="61"/>
  <c r="DB13" i="61" s="1"/>
  <c r="DA15" i="61"/>
  <c r="Z102" i="1" l="1"/>
  <c r="DD5" i="68"/>
  <c r="DP47" i="54"/>
  <c r="DQ45" i="54"/>
  <c r="DF6" i="68"/>
  <c r="DE3" i="68"/>
  <c r="DF2" i="68"/>
  <c r="DE4" i="68"/>
  <c r="DQ23" i="54"/>
  <c r="DQ43" i="54"/>
  <c r="DR11" i="54"/>
  <c r="Y104" i="1" s="1"/>
  <c r="DQ35" i="54"/>
  <c r="DB15" i="61"/>
  <c r="DD7" i="61"/>
  <c r="DC9" i="61"/>
  <c r="DC13" i="61" s="1"/>
  <c r="Z103" i="1" l="1"/>
  <c r="DE5" i="68"/>
  <c r="DR35" i="54"/>
  <c r="DE7" i="68"/>
  <c r="DQ47" i="54"/>
  <c r="DR23" i="54"/>
  <c r="DG6" i="68"/>
  <c r="DF3" i="68"/>
  <c r="DG2" i="68"/>
  <c r="DR43" i="54"/>
  <c r="DS11" i="54"/>
  <c r="Y105" i="1" s="1"/>
  <c r="DF7" i="68"/>
  <c r="DR45" i="54"/>
  <c r="DC15" i="61"/>
  <c r="DE7" i="61"/>
  <c r="DD9" i="61"/>
  <c r="DD13" i="61" s="1"/>
  <c r="Z104" i="1" l="1"/>
  <c r="DR47" i="54"/>
  <c r="DS43" i="54"/>
  <c r="DF4" i="68"/>
  <c r="DF5" i="68"/>
  <c r="DS45" i="54"/>
  <c r="DH2" i="68"/>
  <c r="DU11" i="54"/>
  <c r="Y107" i="1" s="1"/>
  <c r="DG3" i="68"/>
  <c r="DT11" i="54"/>
  <c r="Y106" i="1" s="1"/>
  <c r="DH6" i="68"/>
  <c r="DS35" i="54"/>
  <c r="DS23" i="54"/>
  <c r="DD15" i="61"/>
  <c r="DF7" i="61"/>
  <c r="DE9" i="61"/>
  <c r="DE13" i="61" s="1"/>
  <c r="Z105" i="1" l="1"/>
  <c r="DT43" i="54"/>
  <c r="DG4" i="68"/>
  <c r="DG5" i="68"/>
  <c r="DT35" i="54"/>
  <c r="DG7" i="68"/>
  <c r="DS47" i="54"/>
  <c r="DI2" i="68"/>
  <c r="DI6" i="68"/>
  <c r="DT23" i="54"/>
  <c r="DH3" i="68"/>
  <c r="DT45" i="54"/>
  <c r="DG7" i="61"/>
  <c r="DF9" i="61"/>
  <c r="DF13" i="61" s="1"/>
  <c r="DE15" i="61"/>
  <c r="Z106" i="1" l="1"/>
  <c r="DH5" i="68"/>
  <c r="DU43" i="54"/>
  <c r="DH4" i="68"/>
  <c r="DU35" i="54"/>
  <c r="DH7" i="68"/>
  <c r="DT47" i="54"/>
  <c r="DW11" i="54"/>
  <c r="Y109" i="1" s="1"/>
  <c r="DI3" i="68"/>
  <c r="DJ2" i="68"/>
  <c r="DU45" i="54"/>
  <c r="DJ6" i="68"/>
  <c r="DI4" i="68"/>
  <c r="DU23" i="54"/>
  <c r="DV11" i="54"/>
  <c r="Y108" i="1" s="1"/>
  <c r="DF15" i="61"/>
  <c r="DH7" i="61"/>
  <c r="DG9" i="61"/>
  <c r="DG13" i="61" s="1"/>
  <c r="Z107" i="1" l="1"/>
  <c r="DI5" i="68"/>
  <c r="DV35" i="54"/>
  <c r="DI7" i="68"/>
  <c r="DU47" i="54"/>
  <c r="DK6" i="68"/>
  <c r="DJ7" i="68"/>
  <c r="DV45" i="54"/>
  <c r="DV23" i="54"/>
  <c r="DX11" i="54"/>
  <c r="Y110" i="1" s="1"/>
  <c r="DJ3" i="68"/>
  <c r="DV43" i="54"/>
  <c r="DK2" i="68"/>
  <c r="DI7" i="61"/>
  <c r="DH9" i="61"/>
  <c r="DH13" i="61" s="1"/>
  <c r="DG15" i="61"/>
  <c r="Z108" i="1" l="1"/>
  <c r="DW43" i="54"/>
  <c r="DJ4" i="68"/>
  <c r="DJ5" i="68"/>
  <c r="DV47" i="54"/>
  <c r="DY11" i="54"/>
  <c r="Y111" i="1" s="1"/>
  <c r="DK3" i="68"/>
  <c r="DW23" i="54"/>
  <c r="DL6" i="68"/>
  <c r="DL2" i="68"/>
  <c r="DK7" i="68"/>
  <c r="DW45" i="54"/>
  <c r="DW35" i="54"/>
  <c r="DH15" i="61"/>
  <c r="DJ7" i="61"/>
  <c r="DI9" i="61"/>
  <c r="DI13" i="61" s="1"/>
  <c r="Z109" i="1" l="1"/>
  <c r="DK5" i="68"/>
  <c r="DX43" i="54"/>
  <c r="DK4" i="68"/>
  <c r="DW47" i="54"/>
  <c r="DM6" i="68"/>
  <c r="DX23" i="54"/>
  <c r="DL7" i="68"/>
  <c r="DX45" i="54"/>
  <c r="DX35" i="54"/>
  <c r="DM2" i="68"/>
  <c r="DL3" i="68"/>
  <c r="DK7" i="61"/>
  <c r="DJ9" i="61"/>
  <c r="DI15" i="61"/>
  <c r="Z110" i="1" l="1"/>
  <c r="DY43" i="54"/>
  <c r="DL4" i="68"/>
  <c r="DL5" i="68"/>
  <c r="DX47" i="54"/>
  <c r="EA11" i="54"/>
  <c r="Y113" i="1" s="1"/>
  <c r="DM3" i="68"/>
  <c r="DM7" i="68"/>
  <c r="DY45" i="54"/>
  <c r="DN6" i="68"/>
  <c r="DN2" i="68"/>
  <c r="DY23" i="54"/>
  <c r="DM4" i="68"/>
  <c r="DZ11" i="54"/>
  <c r="Y112" i="1" s="1"/>
  <c r="DY35" i="54"/>
  <c r="DJ13" i="61"/>
  <c r="DJ15" i="61" s="1"/>
  <c r="DL7" i="61"/>
  <c r="DK9" i="61"/>
  <c r="DK13" i="61" s="1"/>
  <c r="Z111" i="1" l="1"/>
  <c r="DM5" i="68"/>
  <c r="DY47" i="54"/>
  <c r="DZ23" i="54"/>
  <c r="DO2" i="68"/>
  <c r="DO6" i="68"/>
  <c r="DN7" i="68"/>
  <c r="DZ45" i="54"/>
  <c r="DZ35" i="54"/>
  <c r="DZ43" i="54"/>
  <c r="EB11" i="54"/>
  <c r="Y114" i="1" s="1"/>
  <c r="DN3" i="68"/>
  <c r="DK15" i="61"/>
  <c r="DM7" i="61"/>
  <c r="DL9" i="61"/>
  <c r="DL13" i="61" s="1"/>
  <c r="Z112" i="1" l="1"/>
  <c r="EA43" i="54"/>
  <c r="DN4" i="68"/>
  <c r="DN5" i="68"/>
  <c r="DZ47" i="54"/>
  <c r="EA45" i="54"/>
  <c r="EA35" i="54"/>
  <c r="EA23" i="54"/>
  <c r="EC11" i="54"/>
  <c r="Y115" i="1" s="1"/>
  <c r="DO3" i="68"/>
  <c r="DP6" i="68"/>
  <c r="DP2" i="68"/>
  <c r="DL15" i="61"/>
  <c r="DN7" i="61"/>
  <c r="DM9" i="61"/>
  <c r="DM13" i="61" s="1"/>
  <c r="Z113" i="1" l="1"/>
  <c r="DO5" i="68"/>
  <c r="EB43" i="54"/>
  <c r="DO4" i="68"/>
  <c r="EB35" i="54"/>
  <c r="DO7" i="68"/>
  <c r="DQ6" i="68"/>
  <c r="ED11" i="54"/>
  <c r="Y116" i="1" s="1"/>
  <c r="DP3" i="68"/>
  <c r="EA47" i="54"/>
  <c r="DQ2" i="68"/>
  <c r="EB23" i="54"/>
  <c r="DP7" i="68"/>
  <c r="EB45" i="54"/>
  <c r="DM15" i="61"/>
  <c r="DO7" i="61"/>
  <c r="DN9" i="61"/>
  <c r="Z114" i="1" l="1"/>
  <c r="EB47" i="54"/>
  <c r="EC43" i="54"/>
  <c r="DP4" i="68"/>
  <c r="DP5" i="68"/>
  <c r="EC23" i="54"/>
  <c r="DR2" i="68"/>
  <c r="DR6" i="68"/>
  <c r="DQ7" i="68"/>
  <c r="EC45" i="54"/>
  <c r="DQ3" i="68"/>
  <c r="EC35" i="54"/>
  <c r="DN13" i="61"/>
  <c r="DN15" i="61" s="1"/>
  <c r="DP7" i="61"/>
  <c r="DO9" i="61"/>
  <c r="Z115" i="1" l="1"/>
  <c r="DQ5" i="68"/>
  <c r="ED43" i="54"/>
  <c r="DQ4" i="68"/>
  <c r="EC47" i="54"/>
  <c r="EF11" i="54"/>
  <c r="Y118" i="1" s="1"/>
  <c r="DR3" i="68"/>
  <c r="EE11" i="54"/>
  <c r="Y117" i="1" s="1"/>
  <c r="DS6" i="68"/>
  <c r="ED23" i="54"/>
  <c r="DR7" i="68"/>
  <c r="ED45" i="54"/>
  <c r="ED35" i="54"/>
  <c r="DS2" i="68"/>
  <c r="DO13" i="61"/>
  <c r="DO15" i="61" s="1"/>
  <c r="DQ7" i="61"/>
  <c r="DP9" i="61"/>
  <c r="DP13" i="61" s="1"/>
  <c r="Z116" i="1" l="1"/>
  <c r="EE43" i="54"/>
  <c r="DR4" i="68"/>
  <c r="DR5" i="68"/>
  <c r="ED47" i="54"/>
  <c r="EE45" i="54"/>
  <c r="DT2" i="68"/>
  <c r="EE23" i="54"/>
  <c r="DT6" i="68"/>
  <c r="DS3" i="68"/>
  <c r="EE35" i="54"/>
  <c r="DP15" i="61"/>
  <c r="DR7" i="61"/>
  <c r="DQ9" i="61"/>
  <c r="DQ13" i="61" s="1"/>
  <c r="Z117" i="1" l="1"/>
  <c r="EF43" i="54"/>
  <c r="DS4" i="68"/>
  <c r="DS5" i="68"/>
  <c r="EF35" i="54"/>
  <c r="DS7" i="68"/>
  <c r="EE47" i="54"/>
  <c r="EF23" i="54"/>
  <c r="EH11" i="54"/>
  <c r="Y120" i="1" s="1"/>
  <c r="DT3" i="68"/>
  <c r="DU6" i="68"/>
  <c r="DU2" i="68"/>
  <c r="EG11" i="54"/>
  <c r="Y119" i="1" s="1"/>
  <c r="EF45" i="54"/>
  <c r="DQ15" i="61"/>
  <c r="DS7" i="61"/>
  <c r="DR9" i="61"/>
  <c r="DR13" i="61" s="1"/>
  <c r="Z118" i="1" l="1"/>
  <c r="EF47" i="54"/>
  <c r="DT5" i="68"/>
  <c r="EG43" i="54"/>
  <c r="DT4" i="68"/>
  <c r="EG35" i="54"/>
  <c r="DT7" i="68"/>
  <c r="DU3" i="68"/>
  <c r="DV2" i="68"/>
  <c r="DV6" i="68"/>
  <c r="DU7" i="68"/>
  <c r="EG45" i="54"/>
  <c r="EG23" i="54"/>
  <c r="DU4" i="68"/>
  <c r="DT7" i="61"/>
  <c r="DS9" i="61"/>
  <c r="DS13" i="61" s="1"/>
  <c r="DR15" i="61"/>
  <c r="Z119" i="1" l="1"/>
  <c r="DU5" i="68"/>
  <c r="EG47" i="54"/>
  <c r="EH23" i="54"/>
  <c r="EH45" i="54"/>
  <c r="DW2" i="68"/>
  <c r="EH43" i="54"/>
  <c r="DW6" i="68"/>
  <c r="DV3" i="68"/>
  <c r="EH35" i="54"/>
  <c r="EI11" i="54"/>
  <c r="Y121" i="1" s="1"/>
  <c r="DS15" i="61"/>
  <c r="DU7" i="61"/>
  <c r="DT9" i="61"/>
  <c r="DT13" i="61" s="1"/>
  <c r="Z120" i="1" l="1"/>
  <c r="EI43" i="54"/>
  <c r="DV4" i="68"/>
  <c r="DV5" i="68"/>
  <c r="EI35" i="54"/>
  <c r="DV7" i="68"/>
  <c r="EH47" i="54"/>
  <c r="EK11" i="54"/>
  <c r="Y123" i="1" s="1"/>
  <c r="DW3" i="68"/>
  <c r="DX2" i="68"/>
  <c r="EI45" i="54"/>
  <c r="DX6" i="68"/>
  <c r="EJ11" i="54"/>
  <c r="Y122" i="1" s="1"/>
  <c r="DW4" i="68"/>
  <c r="EI23" i="54"/>
  <c r="Z121" i="1" s="1"/>
  <c r="DT15" i="61"/>
  <c r="DV7" i="61"/>
  <c r="DU9" i="61"/>
  <c r="DU13" i="61" s="1"/>
  <c r="EI47" i="54" l="1"/>
  <c r="DW5" i="68"/>
  <c r="EJ35" i="54"/>
  <c r="DW7" i="68"/>
  <c r="EJ23" i="54"/>
  <c r="EJ43" i="54"/>
  <c r="DY2" i="68"/>
  <c r="DY6" i="68"/>
  <c r="EJ45" i="54"/>
  <c r="DX3" i="68"/>
  <c r="DU15" i="61"/>
  <c r="DW7" i="61"/>
  <c r="DV9" i="61"/>
  <c r="Z122" i="1" l="1"/>
  <c r="EJ47" i="54"/>
  <c r="EK43" i="54"/>
  <c r="DX4" i="68"/>
  <c r="DX5" i="68"/>
  <c r="EK35" i="54"/>
  <c r="DX7" i="68"/>
  <c r="DZ2" i="68"/>
  <c r="EK23" i="54"/>
  <c r="EM11" i="54"/>
  <c r="Y125" i="1" s="1"/>
  <c r="DY3" i="68"/>
  <c r="EK45" i="54"/>
  <c r="DZ6" i="68"/>
  <c r="EL11" i="54"/>
  <c r="Y124" i="1" s="1"/>
  <c r="DV13" i="61"/>
  <c r="DV15" i="61" s="1"/>
  <c r="DX7" i="61"/>
  <c r="DW9" i="61"/>
  <c r="DW13" i="61" s="1"/>
  <c r="Z123" i="1" l="1"/>
  <c r="EK47" i="54"/>
  <c r="DY5" i="68"/>
  <c r="EL43" i="54"/>
  <c r="DY4" i="68"/>
  <c r="EL35" i="54"/>
  <c r="DY7" i="68"/>
  <c r="EL45" i="54"/>
  <c r="EA2" i="68"/>
  <c r="EL23" i="54"/>
  <c r="EA6" i="68"/>
  <c r="DZ3" i="68"/>
  <c r="DW15" i="61"/>
  <c r="DY7" i="61"/>
  <c r="DX9" i="61"/>
  <c r="DX13" i="61" s="1"/>
  <c r="Z124" i="1" l="1"/>
  <c r="EM43" i="54"/>
  <c r="DZ4" i="68"/>
  <c r="DZ5" i="68"/>
  <c r="EL47" i="54"/>
  <c r="EM35" i="54"/>
  <c r="DZ7" i="68"/>
  <c r="EB2" i="68"/>
  <c r="EA3" i="68"/>
  <c r="EB6" i="68"/>
  <c r="EA7" i="68"/>
  <c r="EM45" i="54"/>
  <c r="EA4" i="68"/>
  <c r="EM23" i="54"/>
  <c r="EN11" i="54"/>
  <c r="Y126" i="1" s="1"/>
  <c r="DX15" i="61"/>
  <c r="DZ7" i="61"/>
  <c r="DY9" i="61"/>
  <c r="DY13" i="61" s="1"/>
  <c r="Z125" i="1" l="1"/>
  <c r="EM47" i="54"/>
  <c r="EA5" i="68"/>
  <c r="EN45" i="54"/>
  <c r="EN35" i="54"/>
  <c r="EN23" i="54"/>
  <c r="EN43" i="54"/>
  <c r="EC2" i="68"/>
  <c r="EC6" i="68"/>
  <c r="EP11" i="54"/>
  <c r="Y128" i="1" s="1"/>
  <c r="EB3" i="68"/>
  <c r="EO11" i="54"/>
  <c r="Y127" i="1" s="1"/>
  <c r="DY15" i="61"/>
  <c r="EA7" i="61"/>
  <c r="DZ9" i="61"/>
  <c r="DZ13" i="61" s="1"/>
  <c r="Z126" i="1" l="1"/>
  <c r="EO43" i="54"/>
  <c r="EB4" i="68"/>
  <c r="EB5" i="68"/>
  <c r="EO35" i="54"/>
  <c r="EB7" i="68"/>
  <c r="ED6" i="68"/>
  <c r="EN47" i="54"/>
  <c r="EQ11" i="54"/>
  <c r="Y129" i="1" s="1"/>
  <c r="EC3" i="68"/>
  <c r="ED2" i="68"/>
  <c r="EO23" i="54"/>
  <c r="EC4" i="68"/>
  <c r="EO45" i="54"/>
  <c r="DZ15" i="61"/>
  <c r="EB7" i="61"/>
  <c r="EA9" i="61"/>
  <c r="EA13" i="61" s="1"/>
  <c r="Z127" i="1" l="1"/>
  <c r="EO47" i="54"/>
  <c r="EC5" i="68"/>
  <c r="EP35" i="54"/>
  <c r="EC7" i="68"/>
  <c r="EE2" i="68"/>
  <c r="EE6" i="68"/>
  <c r="EP23" i="54"/>
  <c r="ER11" i="54"/>
  <c r="Y130" i="1" s="1"/>
  <c r="ED3" i="68"/>
  <c r="ED7" i="68"/>
  <c r="EP45" i="54"/>
  <c r="EP43" i="54"/>
  <c r="EA15" i="61"/>
  <c r="EC7" i="61"/>
  <c r="EB9" i="61"/>
  <c r="EB13" i="61" s="1"/>
  <c r="Z128" i="1" l="1"/>
  <c r="EQ43" i="54"/>
  <c r="ED4" i="68"/>
  <c r="ED5" i="68"/>
  <c r="EP47" i="54"/>
  <c r="EQ45" i="54"/>
  <c r="EQ23" i="54"/>
  <c r="EF6" i="68"/>
  <c r="EQ35" i="54"/>
  <c r="EF2" i="68"/>
  <c r="EE3" i="68"/>
  <c r="EB15" i="61"/>
  <c r="ED7" i="61"/>
  <c r="EC9" i="61"/>
  <c r="EC13" i="61" s="1"/>
  <c r="Z129" i="1" l="1"/>
  <c r="EQ47" i="54"/>
  <c r="EE5" i="68"/>
  <c r="ER43" i="54"/>
  <c r="EE4" i="68"/>
  <c r="ER35" i="54"/>
  <c r="EE7" i="68"/>
  <c r="ET11" i="54"/>
  <c r="Y132" i="1" s="1"/>
  <c r="EF3" i="68"/>
  <c r="ES11" i="54"/>
  <c r="Y131" i="1" s="1"/>
  <c r="EG6" i="68"/>
  <c r="ER23" i="54"/>
  <c r="EG2" i="68"/>
  <c r="ER45" i="54"/>
  <c r="EC15" i="61"/>
  <c r="EE7" i="61"/>
  <c r="ED9" i="61"/>
  <c r="ED13" i="61" s="1"/>
  <c r="Z130" i="1" l="1"/>
  <c r="ES43" i="54"/>
  <c r="EF4" i="68"/>
  <c r="EF5" i="68"/>
  <c r="ES35" i="54"/>
  <c r="EF7" i="68"/>
  <c r="ER47" i="54"/>
  <c r="EH2" i="68"/>
  <c r="ES23" i="54"/>
  <c r="EH6" i="68"/>
  <c r="EU11" i="54"/>
  <c r="Y133" i="1" s="1"/>
  <c r="EG3" i="68"/>
  <c r="EG7" i="68"/>
  <c r="ES45" i="54"/>
  <c r="ED15" i="61"/>
  <c r="EF7" i="61"/>
  <c r="EE9" i="61"/>
  <c r="EE13" i="61" s="1"/>
  <c r="Z131" i="1" l="1"/>
  <c r="ES47" i="54"/>
  <c r="ET43" i="54"/>
  <c r="EG4" i="68"/>
  <c r="EG5" i="68"/>
  <c r="ET45" i="54"/>
  <c r="EI6" i="68"/>
  <c r="ET23" i="54"/>
  <c r="EH4" i="68"/>
  <c r="ET35" i="54"/>
  <c r="EV11" i="54"/>
  <c r="Y134" i="1" s="1"/>
  <c r="EH3" i="68"/>
  <c r="EI2" i="68"/>
  <c r="EE15" i="61"/>
  <c r="EG7" i="61"/>
  <c r="EF9" i="61"/>
  <c r="EF13" i="61" s="1"/>
  <c r="Z132" i="1" l="1"/>
  <c r="EH5" i="68"/>
  <c r="EU35" i="54"/>
  <c r="EH7" i="68"/>
  <c r="EU23" i="54"/>
  <c r="EI4" i="68"/>
  <c r="EW11" i="54"/>
  <c r="Y135" i="1" s="1"/>
  <c r="EI3" i="68"/>
  <c r="EJ6" i="68"/>
  <c r="EJ2" i="68"/>
  <c r="ET47" i="54"/>
  <c r="EU43" i="54"/>
  <c r="EU45" i="54"/>
  <c r="EF15" i="61"/>
  <c r="EH7" i="61"/>
  <c r="EG9" i="61"/>
  <c r="EG13" i="61" s="1"/>
  <c r="Z133" i="1" l="1"/>
  <c r="EU47" i="54"/>
  <c r="EI5" i="68"/>
  <c r="EV35" i="54"/>
  <c r="EI7" i="68"/>
  <c r="EK6" i="68"/>
  <c r="EX11" i="54"/>
  <c r="Y136" i="1" s="1"/>
  <c r="EJ3" i="68"/>
  <c r="EK2" i="68"/>
  <c r="EJ7" i="68"/>
  <c r="EV45" i="54"/>
  <c r="EV23" i="54"/>
  <c r="EJ4" i="68"/>
  <c r="EV43" i="54"/>
  <c r="EI7" i="61"/>
  <c r="EH9" i="61"/>
  <c r="EH13" i="61" s="1"/>
  <c r="EG15" i="61"/>
  <c r="Z134" i="1" l="1"/>
  <c r="EJ5" i="68"/>
  <c r="EV47" i="54"/>
  <c r="EW45" i="54"/>
  <c r="EL6" i="68"/>
  <c r="EW23" i="54"/>
  <c r="EK4" i="68"/>
  <c r="EK3" i="68"/>
  <c r="EW35" i="54"/>
  <c r="EL2" i="68"/>
  <c r="EW43" i="54"/>
  <c r="EH15" i="61"/>
  <c r="EJ7" i="61"/>
  <c r="EI9" i="61"/>
  <c r="EI13" i="61" s="1"/>
  <c r="Z135" i="1" l="1"/>
  <c r="EK5" i="68"/>
  <c r="EX35" i="54"/>
  <c r="EK7" i="68"/>
  <c r="EW47" i="54"/>
  <c r="EX23" i="54"/>
  <c r="EM2" i="68"/>
  <c r="EZ11" i="54"/>
  <c r="Y138" i="1" s="1"/>
  <c r="EL3" i="68"/>
  <c r="EY11" i="54"/>
  <c r="Y137" i="1" s="1"/>
  <c r="EX43" i="54"/>
  <c r="EM6" i="68"/>
  <c r="EX45" i="54"/>
  <c r="EI15" i="61"/>
  <c r="EK7" i="61"/>
  <c r="EJ9" i="61"/>
  <c r="EJ13" i="61" s="1"/>
  <c r="Z136" i="1" l="1"/>
  <c r="EY43" i="54"/>
  <c r="EL4" i="68"/>
  <c r="EL5" i="68"/>
  <c r="EY35" i="54"/>
  <c r="EL7" i="68"/>
  <c r="EX47" i="54"/>
  <c r="EY23" i="54"/>
  <c r="EN2" i="68"/>
  <c r="EY45" i="54"/>
  <c r="EN6" i="68"/>
  <c r="EM3" i="68"/>
  <c r="EJ15" i="61"/>
  <c r="EL7" i="61"/>
  <c r="EK9" i="61"/>
  <c r="EK13" i="61" s="1"/>
  <c r="Z137" i="1" l="1"/>
  <c r="EY47" i="54"/>
  <c r="EZ43" i="54"/>
  <c r="EM4" i="68"/>
  <c r="EM5" i="68"/>
  <c r="EZ35" i="54"/>
  <c r="EM7" i="68"/>
  <c r="EN3" i="68"/>
  <c r="EO2" i="68"/>
  <c r="EZ23" i="54"/>
  <c r="Z138" i="1" s="1"/>
  <c r="EO6" i="68"/>
  <c r="EN7" i="68"/>
  <c r="EZ45" i="54"/>
  <c r="FA11" i="54"/>
  <c r="Y139" i="1" s="1"/>
  <c r="EK15" i="61"/>
  <c r="EM7" i="61"/>
  <c r="EL9" i="61"/>
  <c r="EZ47" i="54" l="1"/>
  <c r="FA43" i="54"/>
  <c r="EN4" i="68"/>
  <c r="EN5" i="68"/>
  <c r="FA45" i="54"/>
  <c r="EO3" i="68"/>
  <c r="FA35" i="54"/>
  <c r="EP2" i="68"/>
  <c r="EP6" i="68"/>
  <c r="EO4" i="68"/>
  <c r="FA23" i="54"/>
  <c r="FB11" i="54"/>
  <c r="Y140" i="1" s="1"/>
  <c r="EL13" i="61"/>
  <c r="EL15" i="61" s="1"/>
  <c r="EN7" i="61"/>
  <c r="EM9" i="61"/>
  <c r="EM13" i="61" s="1"/>
  <c r="Z139" i="1" l="1"/>
  <c r="EO5" i="68"/>
  <c r="FB35" i="54"/>
  <c r="EO7" i="68"/>
  <c r="EQ2" i="68"/>
  <c r="FD11" i="54"/>
  <c r="Y142" i="1" s="1"/>
  <c r="EP3" i="68"/>
  <c r="FB23" i="54"/>
  <c r="FC11" i="54"/>
  <c r="Y141" i="1" s="1"/>
  <c r="FB43" i="54"/>
  <c r="FA47" i="54"/>
  <c r="EQ6" i="68"/>
  <c r="FB45" i="54"/>
  <c r="EM15" i="61"/>
  <c r="EO7" i="61"/>
  <c r="EN9" i="61"/>
  <c r="EN13" i="61" s="1"/>
  <c r="Z140" i="1" l="1"/>
  <c r="EP5" i="68"/>
  <c r="FC43" i="54"/>
  <c r="EP4" i="68"/>
  <c r="FC35" i="54"/>
  <c r="EP7" i="68"/>
  <c r="FB47" i="54"/>
  <c r="ER6" i="68"/>
  <c r="EQ7" i="68"/>
  <c r="FC45" i="54"/>
  <c r="EQ3" i="68"/>
  <c r="ER2" i="68"/>
  <c r="EQ4" i="68"/>
  <c r="FC23" i="54"/>
  <c r="EP7" i="61"/>
  <c r="EO9" i="61"/>
  <c r="EO13" i="61" s="1"/>
  <c r="EN15" i="61"/>
  <c r="Z141" i="1" l="1"/>
  <c r="EQ5" i="68"/>
  <c r="FC47" i="54"/>
  <c r="FF11" i="54"/>
  <c r="Y144" i="1" s="1"/>
  <c r="ER3" i="68"/>
  <c r="ES6" i="68"/>
  <c r="ES2" i="68"/>
  <c r="ER4" i="68"/>
  <c r="FD23" i="54"/>
  <c r="FE11" i="54"/>
  <c r="Y143" i="1" s="1"/>
  <c r="ER7" i="68"/>
  <c r="FD45" i="54"/>
  <c r="FD35" i="54"/>
  <c r="FD43" i="54"/>
  <c r="EO15" i="61"/>
  <c r="EQ7" i="61"/>
  <c r="EP9" i="61"/>
  <c r="EP13" i="61" s="1"/>
  <c r="Z142" i="1" l="1"/>
  <c r="ER5" i="68"/>
  <c r="FD47" i="54"/>
  <c r="ET6" i="68"/>
  <c r="ES7" i="68"/>
  <c r="FE45" i="54"/>
  <c r="FE23" i="54"/>
  <c r="ES4" i="68"/>
  <c r="ET2" i="68"/>
  <c r="FE43" i="54"/>
  <c r="FE35" i="54"/>
  <c r="ES3" i="68"/>
  <c r="ER7" i="61"/>
  <c r="EQ9" i="61"/>
  <c r="EQ13" i="61" s="1"/>
  <c r="EP15" i="61"/>
  <c r="Z143" i="1" l="1"/>
  <c r="ES5" i="68"/>
  <c r="FE47" i="54"/>
  <c r="FH11" i="54"/>
  <c r="Y146" i="1" s="1"/>
  <c r="ET3" i="68"/>
  <c r="EU2" i="68"/>
  <c r="FF23" i="54"/>
  <c r="FF43" i="54"/>
  <c r="EU6" i="68"/>
  <c r="FG11" i="54"/>
  <c r="Y145" i="1" s="1"/>
  <c r="ET7" i="68"/>
  <c r="FF45" i="54"/>
  <c r="FF35" i="54"/>
  <c r="EQ15" i="61"/>
  <c r="ES7" i="61"/>
  <c r="ER9" i="61"/>
  <c r="ER13" i="61" s="1"/>
  <c r="Z144" i="1" l="1"/>
  <c r="FG43" i="54"/>
  <c r="ET4" i="68"/>
  <c r="ET5" i="68"/>
  <c r="FF47" i="54"/>
  <c r="EV6" i="68"/>
  <c r="FG23" i="54"/>
  <c r="EU7" i="68"/>
  <c r="FG45" i="54"/>
  <c r="FG35" i="54"/>
  <c r="EV2" i="68"/>
  <c r="FI11" i="54"/>
  <c r="Y147" i="1" s="1"/>
  <c r="EU3" i="68"/>
  <c r="ER15" i="61"/>
  <c r="ET7" i="61"/>
  <c r="ES9" i="61"/>
  <c r="ES13" i="61" s="1"/>
  <c r="Z145" i="1" l="1"/>
  <c r="FH43" i="54"/>
  <c r="EU4" i="68"/>
  <c r="EU5" i="68"/>
  <c r="FG47" i="54"/>
  <c r="FJ11" i="54"/>
  <c r="Y148" i="1" s="1"/>
  <c r="EV3" i="68"/>
  <c r="EW2" i="68"/>
  <c r="FH45" i="54"/>
  <c r="FH35" i="54"/>
  <c r="FH23" i="54"/>
  <c r="EW6" i="68"/>
  <c r="ES15" i="61"/>
  <c r="EU7" i="61"/>
  <c r="ET9" i="61"/>
  <c r="ET13" i="61" s="1"/>
  <c r="Z146" i="1" l="1"/>
  <c r="FI43" i="54"/>
  <c r="EV4" i="68"/>
  <c r="EV5" i="68"/>
  <c r="FI35" i="54"/>
  <c r="EV7" i="68"/>
  <c r="FH47" i="54"/>
  <c r="EX6" i="68"/>
  <c r="FI23" i="54"/>
  <c r="EX2" i="68"/>
  <c r="EW7" i="68"/>
  <c r="FI45" i="54"/>
  <c r="EW3" i="68"/>
  <c r="ET15" i="61"/>
  <c r="EV7" i="61"/>
  <c r="EU9" i="61"/>
  <c r="EU13" i="61" s="1"/>
  <c r="Z147" i="1" l="1"/>
  <c r="FJ43" i="54"/>
  <c r="EW4" i="68"/>
  <c r="EW5" i="68"/>
  <c r="FI47" i="54"/>
  <c r="FL11" i="54"/>
  <c r="Y150" i="1" s="1"/>
  <c r="EX3" i="68"/>
  <c r="EX7" i="68"/>
  <c r="FJ45" i="54"/>
  <c r="EY2" i="68"/>
  <c r="FK11" i="54"/>
  <c r="Y149" i="1" s="1"/>
  <c r="FJ23" i="54"/>
  <c r="EY6" i="68"/>
  <c r="FJ35" i="54"/>
  <c r="EU15" i="61"/>
  <c r="EW7" i="61"/>
  <c r="EV9" i="61"/>
  <c r="EV13" i="61" s="1"/>
  <c r="Z148" i="1" l="1"/>
  <c r="FK43" i="54"/>
  <c r="EX4" i="68"/>
  <c r="EX5" i="68"/>
  <c r="EZ6" i="68"/>
  <c r="FK23" i="54"/>
  <c r="FK45" i="54"/>
  <c r="FJ47" i="54"/>
  <c r="FK35" i="54"/>
  <c r="EZ2" i="68"/>
  <c r="FM11" i="54"/>
  <c r="Y151" i="1" s="1"/>
  <c r="EY3" i="68"/>
  <c r="EV15" i="61"/>
  <c r="EX7" i="61"/>
  <c r="EW9" i="61"/>
  <c r="EW13" i="61" s="1"/>
  <c r="Z149" i="1" l="1"/>
  <c r="FL43" i="54"/>
  <c r="EY4" i="68"/>
  <c r="EY5" i="68"/>
  <c r="FL35" i="54"/>
  <c r="EY7" i="68"/>
  <c r="FK47" i="54"/>
  <c r="FL23" i="54"/>
  <c r="FA6" i="68"/>
  <c r="FN11" i="54"/>
  <c r="Y152" i="1" s="1"/>
  <c r="EZ3" i="68"/>
  <c r="FA2" i="68"/>
  <c r="FL45" i="54"/>
  <c r="EW15" i="61"/>
  <c r="EY7" i="61"/>
  <c r="EX9" i="61"/>
  <c r="EX13" i="61" s="1"/>
  <c r="Z150" i="1" l="1"/>
  <c r="EZ5" i="68"/>
  <c r="FM43" i="54"/>
  <c r="EZ4" i="68"/>
  <c r="FL47" i="54"/>
  <c r="FM35" i="54"/>
  <c r="EZ7" i="68"/>
  <c r="FB6" i="68"/>
  <c r="FA3" i="68"/>
  <c r="FB2" i="68"/>
  <c r="FM45" i="54"/>
  <c r="FM23" i="54"/>
  <c r="FA4" i="68"/>
  <c r="EX15" i="61"/>
  <c r="EZ7" i="61"/>
  <c r="EY9" i="61"/>
  <c r="EY13" i="61" s="1"/>
  <c r="Z151" i="1" l="1"/>
  <c r="FM47" i="54"/>
  <c r="FA5" i="68"/>
  <c r="FN35" i="54"/>
  <c r="FA7" i="68"/>
  <c r="FN23" i="54"/>
  <c r="FC2" i="68"/>
  <c r="FP11" i="54"/>
  <c r="Y154" i="1" s="1"/>
  <c r="FB3" i="68"/>
  <c r="FO11" i="54"/>
  <c r="Y153" i="1" s="1"/>
  <c r="FN43" i="54"/>
  <c r="FN45" i="54"/>
  <c r="FC6" i="68"/>
  <c r="EY15" i="61"/>
  <c r="FA7" i="61"/>
  <c r="EZ9" i="61"/>
  <c r="EZ13" i="61" s="1"/>
  <c r="Z152" i="1" l="1"/>
  <c r="FO43" i="54"/>
  <c r="FB4" i="68"/>
  <c r="FB5" i="68"/>
  <c r="FO35" i="54"/>
  <c r="FB7" i="68"/>
  <c r="FN47" i="54"/>
  <c r="FO23" i="54"/>
  <c r="FO45" i="54"/>
  <c r="FQ11" i="54"/>
  <c r="Y155" i="1" s="1"/>
  <c r="FC3" i="68"/>
  <c r="FD2" i="68"/>
  <c r="FD6" i="68"/>
  <c r="EZ15" i="61"/>
  <c r="FB7" i="61"/>
  <c r="FA9" i="61"/>
  <c r="FA13" i="61" s="1"/>
  <c r="Z153" i="1" l="1"/>
  <c r="FO47" i="54"/>
  <c r="FP43" i="54"/>
  <c r="FC4" i="68"/>
  <c r="FC5" i="68"/>
  <c r="FP35" i="54"/>
  <c r="FC7" i="68"/>
  <c r="FR11" i="54"/>
  <c r="Y156" i="1" s="1"/>
  <c r="FD3" i="68"/>
  <c r="FE6" i="68"/>
  <c r="FE2" i="68"/>
  <c r="FD4" i="68"/>
  <c r="FP23" i="54"/>
  <c r="FD7" i="68"/>
  <c r="FP45" i="54"/>
  <c r="FA15" i="61"/>
  <c r="FC7" i="61"/>
  <c r="FB9" i="61"/>
  <c r="Z154" i="1" l="1"/>
  <c r="FP47" i="54"/>
  <c r="FD5" i="68"/>
  <c r="FQ45" i="54"/>
  <c r="FQ23" i="54"/>
  <c r="FQ35" i="54"/>
  <c r="FQ43" i="54"/>
  <c r="FF6" i="68"/>
  <c r="FS11" i="54"/>
  <c r="Y157" i="1" s="1"/>
  <c r="FE3" i="68"/>
  <c r="FF2" i="68"/>
  <c r="FB13" i="61"/>
  <c r="FB15" i="61" s="1"/>
  <c r="FD7" i="61"/>
  <c r="FC9" i="61"/>
  <c r="FC13" i="61" s="1"/>
  <c r="Z155" i="1" l="1"/>
  <c r="FE5" i="68"/>
  <c r="FR43" i="54"/>
  <c r="FE4" i="68"/>
  <c r="FR35" i="54"/>
  <c r="FE7" i="68"/>
  <c r="FQ47" i="54"/>
  <c r="FR23" i="54"/>
  <c r="FG6" i="68"/>
  <c r="FG2" i="68"/>
  <c r="FT11" i="54"/>
  <c r="Y158" i="1" s="1"/>
  <c r="FF3" i="68"/>
  <c r="FF7" i="68"/>
  <c r="FR45" i="54"/>
  <c r="FC15" i="61"/>
  <c r="FE7" i="61"/>
  <c r="FD9" i="61"/>
  <c r="FD13" i="61" s="1"/>
  <c r="Z156" i="1" l="1"/>
  <c r="FS43" i="54"/>
  <c r="FF4" i="68"/>
  <c r="FF5" i="68"/>
  <c r="FR47" i="54"/>
  <c r="FS45" i="54"/>
  <c r="FH6" i="68"/>
  <c r="FH2" i="68"/>
  <c r="FS35" i="54"/>
  <c r="FS23" i="54"/>
  <c r="FG3" i="68"/>
  <c r="FF7" i="61"/>
  <c r="FE9" i="61"/>
  <c r="FE13" i="61" s="1"/>
  <c r="FD15" i="61"/>
  <c r="Z157" i="1" l="1"/>
  <c r="FG5" i="68"/>
  <c r="FT43" i="54"/>
  <c r="FG4" i="68"/>
  <c r="FT35" i="54"/>
  <c r="FG7" i="68"/>
  <c r="FV11" i="54"/>
  <c r="Y160" i="1" s="1"/>
  <c r="FH3" i="68"/>
  <c r="FS47" i="54"/>
  <c r="FU11" i="54"/>
  <c r="Y159" i="1" s="1"/>
  <c r="FI6" i="68"/>
  <c r="FI2" i="68"/>
  <c r="FT23" i="54"/>
  <c r="FT45" i="54"/>
  <c r="FE15" i="61"/>
  <c r="FG7" i="61"/>
  <c r="FF9" i="61"/>
  <c r="FF13" i="61" s="1"/>
  <c r="Z158" i="1" l="1"/>
  <c r="FU43" i="54"/>
  <c r="FH4" i="68"/>
  <c r="FH5" i="68"/>
  <c r="FT47" i="54"/>
  <c r="FU35" i="54"/>
  <c r="FH7" i="68"/>
  <c r="FU23" i="54"/>
  <c r="FJ2" i="68"/>
  <c r="FU45" i="54"/>
  <c r="FJ6" i="68"/>
  <c r="FI3" i="68"/>
  <c r="FF15" i="61"/>
  <c r="FH7" i="61"/>
  <c r="FG9" i="61"/>
  <c r="FG13" i="61" s="1"/>
  <c r="Z159" i="1" l="1"/>
  <c r="FU47" i="54"/>
  <c r="FV43" i="54"/>
  <c r="FI4" i="68"/>
  <c r="FI5" i="68"/>
  <c r="FV35" i="54"/>
  <c r="FI7" i="68"/>
  <c r="FX11" i="54"/>
  <c r="Y162" i="1" s="1"/>
  <c r="FJ3" i="68"/>
  <c r="FK6" i="68"/>
  <c r="FK2" i="68"/>
  <c r="FW11" i="54"/>
  <c r="Y161" i="1" s="1"/>
  <c r="FV23" i="54"/>
  <c r="Z160" i="1" s="1"/>
  <c r="FV45" i="54"/>
  <c r="FG15" i="61"/>
  <c r="FI7" i="61"/>
  <c r="FH9" i="61"/>
  <c r="FH13" i="61" s="1"/>
  <c r="FV47" i="54" l="1"/>
  <c r="FW43" i="54"/>
  <c r="FJ4" i="68"/>
  <c r="FJ5" i="68"/>
  <c r="FW35" i="54"/>
  <c r="FJ7" i="68"/>
  <c r="FL2" i="68"/>
  <c r="FL6" i="68"/>
  <c r="FK4" i="68"/>
  <c r="FW23" i="54"/>
  <c r="FK3" i="68"/>
  <c r="FK7" i="68"/>
  <c r="FW45" i="54"/>
  <c r="FH15" i="61"/>
  <c r="FJ7" i="61"/>
  <c r="FI9" i="61"/>
  <c r="FI13" i="61" s="1"/>
  <c r="B9" i="38"/>
  <c r="B8" i="38"/>
  <c r="B7" i="38"/>
  <c r="B6" i="38"/>
  <c r="B5" i="38"/>
  <c r="B4" i="38"/>
  <c r="B3" i="38"/>
  <c r="B2" i="38"/>
  <c r="G5001" i="14"/>
  <c r="G5000" i="14"/>
  <c r="G4999" i="14"/>
  <c r="G4998" i="14"/>
  <c r="G4997" i="14"/>
  <c r="G4996" i="14"/>
  <c r="G4995" i="14"/>
  <c r="G4994" i="14"/>
  <c r="G4993" i="14"/>
  <c r="G4992" i="14"/>
  <c r="G4991" i="14"/>
  <c r="G4990" i="14"/>
  <c r="G4989" i="14"/>
  <c r="G4988" i="14"/>
  <c r="G4987" i="14"/>
  <c r="G4986" i="14"/>
  <c r="G4985" i="14"/>
  <c r="G4984" i="14"/>
  <c r="G4983" i="14"/>
  <c r="G4982" i="14"/>
  <c r="G4981" i="14"/>
  <c r="G4980" i="14"/>
  <c r="G4979" i="14"/>
  <c r="G4978" i="14"/>
  <c r="G4977" i="14"/>
  <c r="G4976" i="14"/>
  <c r="G4975" i="14"/>
  <c r="G4974" i="14"/>
  <c r="G4973" i="14"/>
  <c r="G4972" i="14"/>
  <c r="G4971" i="14"/>
  <c r="G4970" i="14"/>
  <c r="G4969" i="14"/>
  <c r="G4968" i="14"/>
  <c r="G4967" i="14"/>
  <c r="G4966" i="14"/>
  <c r="G4965" i="14"/>
  <c r="G4964" i="14"/>
  <c r="G4963" i="14"/>
  <c r="G4962" i="14"/>
  <c r="G4961" i="14"/>
  <c r="G4960" i="14"/>
  <c r="G4959" i="14"/>
  <c r="G4958" i="14"/>
  <c r="G4957" i="14"/>
  <c r="G4956" i="14"/>
  <c r="G4955" i="14"/>
  <c r="G4954" i="14"/>
  <c r="G4953" i="14"/>
  <c r="G4952" i="14"/>
  <c r="G4951" i="14"/>
  <c r="G4950" i="14"/>
  <c r="G4949" i="14"/>
  <c r="G4948" i="14"/>
  <c r="G4947" i="14"/>
  <c r="G4946" i="14"/>
  <c r="G4945" i="14"/>
  <c r="G4944" i="14"/>
  <c r="G4943" i="14"/>
  <c r="G4942" i="14"/>
  <c r="G4941" i="14"/>
  <c r="G4940" i="14"/>
  <c r="G4939" i="14"/>
  <c r="G4938" i="14"/>
  <c r="G4937" i="14"/>
  <c r="G4936" i="14"/>
  <c r="G4935" i="14"/>
  <c r="G4934" i="14"/>
  <c r="G4933" i="14"/>
  <c r="G4932" i="14"/>
  <c r="G4931" i="14"/>
  <c r="G4930" i="14"/>
  <c r="G4929" i="14"/>
  <c r="G4928" i="14"/>
  <c r="G4927" i="14"/>
  <c r="G4926" i="14"/>
  <c r="G4925" i="14"/>
  <c r="G4924" i="14"/>
  <c r="G4923" i="14"/>
  <c r="G4922" i="14"/>
  <c r="G4921" i="14"/>
  <c r="G4920" i="14"/>
  <c r="G4919" i="14"/>
  <c r="G4918" i="14"/>
  <c r="G4917" i="14"/>
  <c r="G4916" i="14"/>
  <c r="G4915" i="14"/>
  <c r="G4914" i="14"/>
  <c r="G4913" i="14"/>
  <c r="G4912" i="14"/>
  <c r="G4911" i="14"/>
  <c r="G4910" i="14"/>
  <c r="G4909" i="14"/>
  <c r="G4908" i="14"/>
  <c r="G4907" i="14"/>
  <c r="G4906" i="14"/>
  <c r="G4905" i="14"/>
  <c r="G4904" i="14"/>
  <c r="G4903" i="14"/>
  <c r="G4902" i="14"/>
  <c r="G4901" i="14"/>
  <c r="G4900" i="14"/>
  <c r="G4899" i="14"/>
  <c r="G4898" i="14"/>
  <c r="G4897" i="14"/>
  <c r="G4896" i="14"/>
  <c r="G4895" i="14"/>
  <c r="G4894" i="14"/>
  <c r="G4893" i="14"/>
  <c r="G4892" i="14"/>
  <c r="G4891" i="14"/>
  <c r="G4890" i="14"/>
  <c r="G4889" i="14"/>
  <c r="G4888" i="14"/>
  <c r="G4887" i="14"/>
  <c r="G4886" i="14"/>
  <c r="G4885" i="14"/>
  <c r="G4884" i="14"/>
  <c r="G4883" i="14"/>
  <c r="G4882" i="14"/>
  <c r="G4881" i="14"/>
  <c r="G4880" i="14"/>
  <c r="G4879" i="14"/>
  <c r="G4878" i="14"/>
  <c r="G4877" i="14"/>
  <c r="G4876" i="14"/>
  <c r="G4875" i="14"/>
  <c r="G4874" i="14"/>
  <c r="G4873" i="14"/>
  <c r="G4872" i="14"/>
  <c r="G4871" i="14"/>
  <c r="G4870" i="14"/>
  <c r="G4869" i="14"/>
  <c r="G4868" i="14"/>
  <c r="G4867" i="14"/>
  <c r="G4866" i="14"/>
  <c r="G4865" i="14"/>
  <c r="G4864" i="14"/>
  <c r="G4863" i="14"/>
  <c r="G4862" i="14"/>
  <c r="G4861" i="14"/>
  <c r="G4860" i="14"/>
  <c r="G4859" i="14"/>
  <c r="G4858" i="14"/>
  <c r="G4857" i="14"/>
  <c r="G4856" i="14"/>
  <c r="G4855" i="14"/>
  <c r="G4854" i="14"/>
  <c r="G4853" i="14"/>
  <c r="G4852" i="14"/>
  <c r="G4851" i="14"/>
  <c r="G4850" i="14"/>
  <c r="G4849" i="14"/>
  <c r="G4848" i="14"/>
  <c r="G4847" i="14"/>
  <c r="G4846" i="14"/>
  <c r="G4845" i="14"/>
  <c r="G4844" i="14"/>
  <c r="G4843" i="14"/>
  <c r="G4842" i="14"/>
  <c r="G4841" i="14"/>
  <c r="G4840" i="14"/>
  <c r="G4839" i="14"/>
  <c r="G4838" i="14"/>
  <c r="G4837" i="14"/>
  <c r="G4836" i="14"/>
  <c r="G4835" i="14"/>
  <c r="G4834" i="14"/>
  <c r="G4833" i="14"/>
  <c r="G4832" i="14"/>
  <c r="G4831" i="14"/>
  <c r="G4830" i="14"/>
  <c r="G4829" i="14"/>
  <c r="G4828" i="14"/>
  <c r="G4827" i="14"/>
  <c r="G4826" i="14"/>
  <c r="G4825" i="14"/>
  <c r="G4824" i="14"/>
  <c r="G4823" i="14"/>
  <c r="G4822" i="14"/>
  <c r="G4821" i="14"/>
  <c r="G4820" i="14"/>
  <c r="G4819" i="14"/>
  <c r="G4818" i="14"/>
  <c r="G4817" i="14"/>
  <c r="G4816" i="14"/>
  <c r="G4815" i="14"/>
  <c r="G4814" i="14"/>
  <c r="G4813" i="14"/>
  <c r="G4812" i="14"/>
  <c r="G4811" i="14"/>
  <c r="G4810" i="14"/>
  <c r="G4809" i="14"/>
  <c r="G4808" i="14"/>
  <c r="G4807" i="14"/>
  <c r="G4806" i="14"/>
  <c r="G4805" i="14"/>
  <c r="G4804" i="14"/>
  <c r="G4803" i="14"/>
  <c r="G4802" i="14"/>
  <c r="G4801" i="14"/>
  <c r="G4800" i="14"/>
  <c r="G4799" i="14"/>
  <c r="G4798" i="14"/>
  <c r="G4797" i="14"/>
  <c r="G4796" i="14"/>
  <c r="G4795" i="14"/>
  <c r="G4794" i="14"/>
  <c r="G4793" i="14"/>
  <c r="G4792" i="14"/>
  <c r="G4791" i="14"/>
  <c r="G4790" i="14"/>
  <c r="G4789" i="14"/>
  <c r="G4788" i="14"/>
  <c r="G4787" i="14"/>
  <c r="G4786" i="14"/>
  <c r="G4785" i="14"/>
  <c r="G4784" i="14"/>
  <c r="G4783" i="14"/>
  <c r="G4782" i="14"/>
  <c r="G4781" i="14"/>
  <c r="G4780" i="14"/>
  <c r="G4779" i="14"/>
  <c r="G4778" i="14"/>
  <c r="G4777" i="14"/>
  <c r="G4776" i="14"/>
  <c r="G4775" i="14"/>
  <c r="G4774" i="14"/>
  <c r="G4773" i="14"/>
  <c r="G4772" i="14"/>
  <c r="G4771" i="14"/>
  <c r="G4770" i="14"/>
  <c r="G4769" i="14"/>
  <c r="G4768" i="14"/>
  <c r="G4767" i="14"/>
  <c r="G4766" i="14"/>
  <c r="G4765" i="14"/>
  <c r="G4764" i="14"/>
  <c r="G4763" i="14"/>
  <c r="G4762" i="14"/>
  <c r="G4761" i="14"/>
  <c r="G4760" i="14"/>
  <c r="G4759" i="14"/>
  <c r="G4758" i="14"/>
  <c r="G4757" i="14"/>
  <c r="G4756" i="14"/>
  <c r="G4755" i="14"/>
  <c r="G4754" i="14"/>
  <c r="G4753" i="14"/>
  <c r="G4752" i="14"/>
  <c r="G4751" i="14"/>
  <c r="G4750" i="14"/>
  <c r="G4749" i="14"/>
  <c r="G4748" i="14"/>
  <c r="G4747" i="14"/>
  <c r="G4746" i="14"/>
  <c r="G4745" i="14"/>
  <c r="G4744" i="14"/>
  <c r="G4743" i="14"/>
  <c r="G4742" i="14"/>
  <c r="G4741" i="14"/>
  <c r="G4740" i="14"/>
  <c r="G4739" i="14"/>
  <c r="G4738" i="14"/>
  <c r="G4737" i="14"/>
  <c r="G4736" i="14"/>
  <c r="G4735" i="14"/>
  <c r="G4734" i="14"/>
  <c r="G4733" i="14"/>
  <c r="G4732" i="14"/>
  <c r="G4731" i="14"/>
  <c r="G4730" i="14"/>
  <c r="G4729" i="14"/>
  <c r="G4728" i="14"/>
  <c r="G4727" i="14"/>
  <c r="G4726" i="14"/>
  <c r="G4725" i="14"/>
  <c r="G4724" i="14"/>
  <c r="G4723" i="14"/>
  <c r="G4722" i="14"/>
  <c r="G4721" i="14"/>
  <c r="G4720" i="14"/>
  <c r="G4719" i="14"/>
  <c r="G4718" i="14"/>
  <c r="G4717" i="14"/>
  <c r="G4716" i="14"/>
  <c r="G4715" i="14"/>
  <c r="G4714" i="14"/>
  <c r="G4713" i="14"/>
  <c r="G4712" i="14"/>
  <c r="G4711" i="14"/>
  <c r="G4710" i="14"/>
  <c r="G4709" i="14"/>
  <c r="G4708" i="14"/>
  <c r="G4707" i="14"/>
  <c r="G4706" i="14"/>
  <c r="G4705" i="14"/>
  <c r="G4704" i="14"/>
  <c r="G4703" i="14"/>
  <c r="G4702" i="14"/>
  <c r="G4701" i="14"/>
  <c r="G4700" i="14"/>
  <c r="G4699" i="14"/>
  <c r="G4698" i="14"/>
  <c r="G4697" i="14"/>
  <c r="G4696" i="14"/>
  <c r="G4695" i="14"/>
  <c r="G4694" i="14"/>
  <c r="G4693" i="14"/>
  <c r="G4692" i="14"/>
  <c r="G4691" i="14"/>
  <c r="G4690" i="14"/>
  <c r="G4689" i="14"/>
  <c r="G4688" i="14"/>
  <c r="G4687" i="14"/>
  <c r="G4686" i="14"/>
  <c r="G4685" i="14"/>
  <c r="G4684" i="14"/>
  <c r="G4683" i="14"/>
  <c r="G4682" i="14"/>
  <c r="G4681" i="14"/>
  <c r="G4680" i="14"/>
  <c r="G4679" i="14"/>
  <c r="G4678" i="14"/>
  <c r="G4677" i="14"/>
  <c r="G4676" i="14"/>
  <c r="G4675" i="14"/>
  <c r="G4674" i="14"/>
  <c r="G4673" i="14"/>
  <c r="G4672" i="14"/>
  <c r="G4671" i="14"/>
  <c r="G4670" i="14"/>
  <c r="G4669" i="14"/>
  <c r="G4668" i="14"/>
  <c r="G4667" i="14"/>
  <c r="G4666" i="14"/>
  <c r="G4665" i="14"/>
  <c r="G4664" i="14"/>
  <c r="G4663" i="14"/>
  <c r="G4662" i="14"/>
  <c r="G4661" i="14"/>
  <c r="G4660" i="14"/>
  <c r="G4659" i="14"/>
  <c r="G4658" i="14"/>
  <c r="G4657" i="14"/>
  <c r="G4656" i="14"/>
  <c r="G4655" i="14"/>
  <c r="G4654" i="14"/>
  <c r="G4653" i="14"/>
  <c r="G4652" i="14"/>
  <c r="G4651" i="14"/>
  <c r="G4650" i="14"/>
  <c r="G4649" i="14"/>
  <c r="G4648" i="14"/>
  <c r="G4647" i="14"/>
  <c r="G4646" i="14"/>
  <c r="G4645" i="14"/>
  <c r="G4644" i="14"/>
  <c r="G4643" i="14"/>
  <c r="G4642" i="14"/>
  <c r="G4641" i="14"/>
  <c r="G4640" i="14"/>
  <c r="G4639" i="14"/>
  <c r="G4638" i="14"/>
  <c r="G4637" i="14"/>
  <c r="G4636" i="14"/>
  <c r="G4635" i="14"/>
  <c r="G4634" i="14"/>
  <c r="G4633" i="14"/>
  <c r="G4632" i="14"/>
  <c r="G4631" i="14"/>
  <c r="G4630" i="14"/>
  <c r="G4629" i="14"/>
  <c r="G4628" i="14"/>
  <c r="G4627" i="14"/>
  <c r="G4626" i="14"/>
  <c r="G4625" i="14"/>
  <c r="G4624" i="14"/>
  <c r="G4623" i="14"/>
  <c r="G4622" i="14"/>
  <c r="G4621" i="14"/>
  <c r="G4620" i="14"/>
  <c r="G4619" i="14"/>
  <c r="G4618" i="14"/>
  <c r="G4617" i="14"/>
  <c r="G4616" i="14"/>
  <c r="G4615" i="14"/>
  <c r="G4614" i="14"/>
  <c r="G4613" i="14"/>
  <c r="G4612" i="14"/>
  <c r="G4611" i="14"/>
  <c r="G4610" i="14"/>
  <c r="G4609" i="14"/>
  <c r="G4608" i="14"/>
  <c r="G4607" i="14"/>
  <c r="G4606" i="14"/>
  <c r="G4605" i="14"/>
  <c r="G4604" i="14"/>
  <c r="G4603" i="14"/>
  <c r="G4602" i="14"/>
  <c r="G4601" i="14"/>
  <c r="G4600" i="14"/>
  <c r="G4599" i="14"/>
  <c r="G4598" i="14"/>
  <c r="G4597" i="14"/>
  <c r="G4596" i="14"/>
  <c r="G4595" i="14"/>
  <c r="G4594" i="14"/>
  <c r="G4593" i="14"/>
  <c r="G4592" i="14"/>
  <c r="G4591" i="14"/>
  <c r="G4590" i="14"/>
  <c r="G4589" i="14"/>
  <c r="G4588" i="14"/>
  <c r="G4587" i="14"/>
  <c r="G4586" i="14"/>
  <c r="G4585" i="14"/>
  <c r="G4584" i="14"/>
  <c r="G4583" i="14"/>
  <c r="G4582" i="14"/>
  <c r="G4581" i="14"/>
  <c r="G4580" i="14"/>
  <c r="G4579" i="14"/>
  <c r="G4578" i="14"/>
  <c r="G4577" i="14"/>
  <c r="G4576" i="14"/>
  <c r="G4575" i="14"/>
  <c r="G4574" i="14"/>
  <c r="G4573" i="14"/>
  <c r="G4572" i="14"/>
  <c r="G4571" i="14"/>
  <c r="G4570" i="14"/>
  <c r="G4569" i="14"/>
  <c r="G4568" i="14"/>
  <c r="G4567" i="14"/>
  <c r="G4566" i="14"/>
  <c r="G4565" i="14"/>
  <c r="G4564" i="14"/>
  <c r="G4563" i="14"/>
  <c r="G4562" i="14"/>
  <c r="G4561" i="14"/>
  <c r="G4560" i="14"/>
  <c r="G4559" i="14"/>
  <c r="G4558" i="14"/>
  <c r="G4557" i="14"/>
  <c r="G4556" i="14"/>
  <c r="G4555" i="14"/>
  <c r="G4554" i="14"/>
  <c r="G4553" i="14"/>
  <c r="G4552" i="14"/>
  <c r="G4551" i="14"/>
  <c r="G4550" i="14"/>
  <c r="G4549" i="14"/>
  <c r="G4548" i="14"/>
  <c r="G4547" i="14"/>
  <c r="G4546" i="14"/>
  <c r="G4545" i="14"/>
  <c r="G4544" i="14"/>
  <c r="G4543" i="14"/>
  <c r="G4542" i="14"/>
  <c r="G4541" i="14"/>
  <c r="G4540" i="14"/>
  <c r="G4539" i="14"/>
  <c r="G4538" i="14"/>
  <c r="G4537" i="14"/>
  <c r="G4536" i="14"/>
  <c r="G4535" i="14"/>
  <c r="G4534" i="14"/>
  <c r="G4533" i="14"/>
  <c r="G4532" i="14"/>
  <c r="G4531" i="14"/>
  <c r="G4530" i="14"/>
  <c r="G4529" i="14"/>
  <c r="G4528" i="14"/>
  <c r="G4527" i="14"/>
  <c r="G4526" i="14"/>
  <c r="G4525" i="14"/>
  <c r="G4524" i="14"/>
  <c r="G4523" i="14"/>
  <c r="G4522" i="14"/>
  <c r="G4521" i="14"/>
  <c r="G4520" i="14"/>
  <c r="G4519" i="14"/>
  <c r="G4518" i="14"/>
  <c r="G4517" i="14"/>
  <c r="G4516" i="14"/>
  <c r="G4515" i="14"/>
  <c r="G4514" i="14"/>
  <c r="G4513" i="14"/>
  <c r="G4512" i="14"/>
  <c r="G4511" i="14"/>
  <c r="G4510" i="14"/>
  <c r="G4509" i="14"/>
  <c r="G4508" i="14"/>
  <c r="G4507" i="14"/>
  <c r="G4506" i="14"/>
  <c r="G4505" i="14"/>
  <c r="G4504" i="14"/>
  <c r="G4503" i="14"/>
  <c r="G4502" i="14"/>
  <c r="G4501" i="14"/>
  <c r="G4500" i="14"/>
  <c r="G4499" i="14"/>
  <c r="G4498" i="14"/>
  <c r="G4497" i="14"/>
  <c r="G4496" i="14"/>
  <c r="G4495" i="14"/>
  <c r="G4494" i="14"/>
  <c r="G4493" i="14"/>
  <c r="G4492" i="14"/>
  <c r="G4491" i="14"/>
  <c r="G4490" i="14"/>
  <c r="G4489" i="14"/>
  <c r="G4488" i="14"/>
  <c r="G4487" i="14"/>
  <c r="G4486" i="14"/>
  <c r="G4485" i="14"/>
  <c r="G4484" i="14"/>
  <c r="G4483" i="14"/>
  <c r="G4482" i="14"/>
  <c r="G4481" i="14"/>
  <c r="G4480" i="14"/>
  <c r="G4479" i="14"/>
  <c r="G4478" i="14"/>
  <c r="G4477" i="14"/>
  <c r="G4476" i="14"/>
  <c r="G4475" i="14"/>
  <c r="G4474" i="14"/>
  <c r="G4473" i="14"/>
  <c r="G4472" i="14"/>
  <c r="G4471" i="14"/>
  <c r="G4470" i="14"/>
  <c r="G4469" i="14"/>
  <c r="G4468" i="14"/>
  <c r="G4467" i="14"/>
  <c r="G4466" i="14"/>
  <c r="G4465" i="14"/>
  <c r="G4464" i="14"/>
  <c r="G4463" i="14"/>
  <c r="G4462" i="14"/>
  <c r="G4461" i="14"/>
  <c r="G4460" i="14"/>
  <c r="G4459" i="14"/>
  <c r="G4458" i="14"/>
  <c r="G4457" i="14"/>
  <c r="G4456" i="14"/>
  <c r="G4455" i="14"/>
  <c r="G4454" i="14"/>
  <c r="G4453" i="14"/>
  <c r="G4452" i="14"/>
  <c r="G4451" i="14"/>
  <c r="G4450" i="14"/>
  <c r="G4449" i="14"/>
  <c r="G4448" i="14"/>
  <c r="G4447" i="14"/>
  <c r="G4446" i="14"/>
  <c r="G4445" i="14"/>
  <c r="G4444" i="14"/>
  <c r="G4443" i="14"/>
  <c r="G4442" i="14"/>
  <c r="G4441" i="14"/>
  <c r="G4440" i="14"/>
  <c r="G4439" i="14"/>
  <c r="G4438" i="14"/>
  <c r="G4437" i="14"/>
  <c r="G4436" i="14"/>
  <c r="G4435" i="14"/>
  <c r="G4434" i="14"/>
  <c r="G4433" i="14"/>
  <c r="G4432" i="14"/>
  <c r="G4431" i="14"/>
  <c r="G4430" i="14"/>
  <c r="G4429" i="14"/>
  <c r="G4428" i="14"/>
  <c r="G4427" i="14"/>
  <c r="G4426" i="14"/>
  <c r="G4425" i="14"/>
  <c r="G4424" i="14"/>
  <c r="G4423" i="14"/>
  <c r="G4422" i="14"/>
  <c r="G4421" i="14"/>
  <c r="G4420" i="14"/>
  <c r="G4419" i="14"/>
  <c r="G4418" i="14"/>
  <c r="G4417" i="14"/>
  <c r="G4416" i="14"/>
  <c r="G4415" i="14"/>
  <c r="G4414" i="14"/>
  <c r="G4413" i="14"/>
  <c r="G4412" i="14"/>
  <c r="G4411" i="14"/>
  <c r="G4410" i="14"/>
  <c r="G4409" i="14"/>
  <c r="G4408" i="14"/>
  <c r="G4407" i="14"/>
  <c r="G4406" i="14"/>
  <c r="G4405" i="14"/>
  <c r="G4404" i="14"/>
  <c r="G4403" i="14"/>
  <c r="G4402" i="14"/>
  <c r="G4401" i="14"/>
  <c r="G4400" i="14"/>
  <c r="G4399" i="14"/>
  <c r="G4398" i="14"/>
  <c r="G4397" i="14"/>
  <c r="G4396" i="14"/>
  <c r="G4395" i="14"/>
  <c r="G4394" i="14"/>
  <c r="G4393" i="14"/>
  <c r="G4392" i="14"/>
  <c r="G4391" i="14"/>
  <c r="G4390" i="14"/>
  <c r="G4389" i="14"/>
  <c r="G4388" i="14"/>
  <c r="G4387" i="14"/>
  <c r="G4386" i="14"/>
  <c r="G4385" i="14"/>
  <c r="G4384" i="14"/>
  <c r="G4383" i="14"/>
  <c r="G4382" i="14"/>
  <c r="G4381" i="14"/>
  <c r="G4380" i="14"/>
  <c r="G4379" i="14"/>
  <c r="G4378" i="14"/>
  <c r="G4377" i="14"/>
  <c r="G4376" i="14"/>
  <c r="G4375" i="14"/>
  <c r="G4374" i="14"/>
  <c r="G4373" i="14"/>
  <c r="G4372" i="14"/>
  <c r="G4371" i="14"/>
  <c r="G4370" i="14"/>
  <c r="G4369" i="14"/>
  <c r="G4368" i="14"/>
  <c r="G4367" i="14"/>
  <c r="G4366" i="14"/>
  <c r="G4365" i="14"/>
  <c r="G4364" i="14"/>
  <c r="G4363" i="14"/>
  <c r="G4362" i="14"/>
  <c r="G4361" i="14"/>
  <c r="G4360" i="14"/>
  <c r="G4359" i="14"/>
  <c r="G4358" i="14"/>
  <c r="G4357" i="14"/>
  <c r="G4356" i="14"/>
  <c r="G4355" i="14"/>
  <c r="G4354" i="14"/>
  <c r="G4353" i="14"/>
  <c r="G4352" i="14"/>
  <c r="G4351" i="14"/>
  <c r="G4350" i="14"/>
  <c r="G4349" i="14"/>
  <c r="G4348" i="14"/>
  <c r="G4347" i="14"/>
  <c r="G4346" i="14"/>
  <c r="G4345" i="14"/>
  <c r="G4344" i="14"/>
  <c r="G4343" i="14"/>
  <c r="G4342" i="14"/>
  <c r="G4341" i="14"/>
  <c r="G4340" i="14"/>
  <c r="G4339" i="14"/>
  <c r="G4338" i="14"/>
  <c r="G4337" i="14"/>
  <c r="G4336" i="14"/>
  <c r="G4335" i="14"/>
  <c r="G4334" i="14"/>
  <c r="G4333" i="14"/>
  <c r="G4332" i="14"/>
  <c r="G4331" i="14"/>
  <c r="G4330" i="14"/>
  <c r="G4329" i="14"/>
  <c r="G4328" i="14"/>
  <c r="G4327" i="14"/>
  <c r="G4326" i="14"/>
  <c r="G4325" i="14"/>
  <c r="G4324" i="14"/>
  <c r="G4323" i="14"/>
  <c r="G4322" i="14"/>
  <c r="G4321" i="14"/>
  <c r="G4320" i="14"/>
  <c r="G4319" i="14"/>
  <c r="G4318" i="14"/>
  <c r="G4317" i="14"/>
  <c r="G4316" i="14"/>
  <c r="G4315" i="14"/>
  <c r="G4314" i="14"/>
  <c r="G4313" i="14"/>
  <c r="G4312" i="14"/>
  <c r="G4311" i="14"/>
  <c r="G4310" i="14"/>
  <c r="G4309" i="14"/>
  <c r="G4308" i="14"/>
  <c r="G4307" i="14"/>
  <c r="G4306" i="14"/>
  <c r="G4305" i="14"/>
  <c r="G4304" i="14"/>
  <c r="G4303" i="14"/>
  <c r="G4302" i="14"/>
  <c r="G4301" i="14"/>
  <c r="G4300" i="14"/>
  <c r="G4299" i="14"/>
  <c r="G4298" i="14"/>
  <c r="G4297" i="14"/>
  <c r="G4296" i="14"/>
  <c r="G4295" i="14"/>
  <c r="G4294" i="14"/>
  <c r="G4293" i="14"/>
  <c r="G4292" i="14"/>
  <c r="G4291" i="14"/>
  <c r="G4290" i="14"/>
  <c r="G4289" i="14"/>
  <c r="G4288" i="14"/>
  <c r="G4287" i="14"/>
  <c r="G4286" i="14"/>
  <c r="G4285" i="14"/>
  <c r="G4284" i="14"/>
  <c r="G4283" i="14"/>
  <c r="G4282" i="14"/>
  <c r="G4281" i="14"/>
  <c r="G4280" i="14"/>
  <c r="G4279" i="14"/>
  <c r="G4278" i="14"/>
  <c r="G4277" i="14"/>
  <c r="G4276" i="14"/>
  <c r="G4275" i="14"/>
  <c r="G4274" i="14"/>
  <c r="G4273" i="14"/>
  <c r="G4272" i="14"/>
  <c r="G4271" i="14"/>
  <c r="G4270" i="14"/>
  <c r="G4269" i="14"/>
  <c r="G4268" i="14"/>
  <c r="G4267" i="14"/>
  <c r="G4266" i="14"/>
  <c r="G4265" i="14"/>
  <c r="G4264" i="14"/>
  <c r="G4263" i="14"/>
  <c r="G4262" i="14"/>
  <c r="G4261" i="14"/>
  <c r="G4260" i="14"/>
  <c r="G4259" i="14"/>
  <c r="G4258" i="14"/>
  <c r="G4257" i="14"/>
  <c r="G4256" i="14"/>
  <c r="G4255" i="14"/>
  <c r="G4254" i="14"/>
  <c r="G4253" i="14"/>
  <c r="G4252" i="14"/>
  <c r="G4251" i="14"/>
  <c r="G4250" i="14"/>
  <c r="G4249" i="14"/>
  <c r="G4248" i="14"/>
  <c r="G4247" i="14"/>
  <c r="G4246" i="14"/>
  <c r="G4245" i="14"/>
  <c r="G4244" i="14"/>
  <c r="G4243" i="14"/>
  <c r="G4242" i="14"/>
  <c r="G4241" i="14"/>
  <c r="G4240" i="14"/>
  <c r="G4239" i="14"/>
  <c r="G4238" i="14"/>
  <c r="G4237" i="14"/>
  <c r="G4236" i="14"/>
  <c r="G4235" i="14"/>
  <c r="G4234" i="14"/>
  <c r="G4233" i="14"/>
  <c r="G4232" i="14"/>
  <c r="G4231" i="14"/>
  <c r="G4230" i="14"/>
  <c r="G4229" i="14"/>
  <c r="G4228" i="14"/>
  <c r="G4227" i="14"/>
  <c r="G4226" i="14"/>
  <c r="G4225" i="14"/>
  <c r="G4224" i="14"/>
  <c r="G4223" i="14"/>
  <c r="G4222" i="14"/>
  <c r="G4221" i="14"/>
  <c r="G4220" i="14"/>
  <c r="G4219" i="14"/>
  <c r="G4218" i="14"/>
  <c r="G4217" i="14"/>
  <c r="G4216" i="14"/>
  <c r="G4215" i="14"/>
  <c r="G4214" i="14"/>
  <c r="G4213" i="14"/>
  <c r="G4212" i="14"/>
  <c r="G4211" i="14"/>
  <c r="G4210" i="14"/>
  <c r="G4209" i="14"/>
  <c r="G4208" i="14"/>
  <c r="G4207" i="14"/>
  <c r="G4206" i="14"/>
  <c r="G4205" i="14"/>
  <c r="G4204" i="14"/>
  <c r="G4203" i="14"/>
  <c r="G4202" i="14"/>
  <c r="G4201" i="14"/>
  <c r="G4200" i="14"/>
  <c r="G4199" i="14"/>
  <c r="G4198" i="14"/>
  <c r="G4197" i="14"/>
  <c r="G4196" i="14"/>
  <c r="G4195" i="14"/>
  <c r="G4194" i="14"/>
  <c r="G4193" i="14"/>
  <c r="G4192" i="14"/>
  <c r="G4191" i="14"/>
  <c r="G4190" i="14"/>
  <c r="G4189" i="14"/>
  <c r="G4188" i="14"/>
  <c r="G4187" i="14"/>
  <c r="G4186" i="14"/>
  <c r="G4185" i="14"/>
  <c r="G4184" i="14"/>
  <c r="G4183" i="14"/>
  <c r="G4182" i="14"/>
  <c r="G4181" i="14"/>
  <c r="G4180" i="14"/>
  <c r="G4179" i="14"/>
  <c r="G4178" i="14"/>
  <c r="G4177" i="14"/>
  <c r="G4176" i="14"/>
  <c r="G4175" i="14"/>
  <c r="G4174" i="14"/>
  <c r="G4173" i="14"/>
  <c r="G4172" i="14"/>
  <c r="G4171" i="14"/>
  <c r="G4170" i="14"/>
  <c r="G4169" i="14"/>
  <c r="G4168" i="14"/>
  <c r="G4167" i="14"/>
  <c r="G4166" i="14"/>
  <c r="G4165" i="14"/>
  <c r="G4164" i="14"/>
  <c r="G4163" i="14"/>
  <c r="G4162" i="14"/>
  <c r="G4161" i="14"/>
  <c r="G4160" i="14"/>
  <c r="G4159" i="14"/>
  <c r="G4158" i="14"/>
  <c r="G4157" i="14"/>
  <c r="G4156" i="14"/>
  <c r="G4155" i="14"/>
  <c r="G4154" i="14"/>
  <c r="G4153" i="14"/>
  <c r="G4152" i="14"/>
  <c r="G4151" i="14"/>
  <c r="G4150" i="14"/>
  <c r="G4149" i="14"/>
  <c r="G4148" i="14"/>
  <c r="G4147" i="14"/>
  <c r="G4146" i="14"/>
  <c r="G4145" i="14"/>
  <c r="G4144" i="14"/>
  <c r="G4143" i="14"/>
  <c r="G4142" i="14"/>
  <c r="G4141" i="14"/>
  <c r="G4140" i="14"/>
  <c r="G4139" i="14"/>
  <c r="G4138" i="14"/>
  <c r="G4137" i="14"/>
  <c r="G4136" i="14"/>
  <c r="G4135" i="14"/>
  <c r="G4134" i="14"/>
  <c r="G4133" i="14"/>
  <c r="G4132" i="14"/>
  <c r="G4131" i="14"/>
  <c r="G4130" i="14"/>
  <c r="G4129" i="14"/>
  <c r="G4128" i="14"/>
  <c r="G4127" i="14"/>
  <c r="G4126" i="14"/>
  <c r="G4125" i="14"/>
  <c r="G4124" i="14"/>
  <c r="G4123" i="14"/>
  <c r="G4122" i="14"/>
  <c r="G4121" i="14"/>
  <c r="G4120" i="14"/>
  <c r="G4119" i="14"/>
  <c r="G4118" i="14"/>
  <c r="G4117" i="14"/>
  <c r="G4116" i="14"/>
  <c r="G4115" i="14"/>
  <c r="G4114" i="14"/>
  <c r="G4113" i="14"/>
  <c r="G4112" i="14"/>
  <c r="G4111" i="14"/>
  <c r="G4110" i="14"/>
  <c r="G4109" i="14"/>
  <c r="G4108" i="14"/>
  <c r="G4107" i="14"/>
  <c r="G4106" i="14"/>
  <c r="G4105" i="14"/>
  <c r="G4104" i="14"/>
  <c r="G4103" i="14"/>
  <c r="G4102" i="14"/>
  <c r="G4101" i="14"/>
  <c r="G4100" i="14"/>
  <c r="G4099" i="14"/>
  <c r="G4098" i="14"/>
  <c r="G4097" i="14"/>
  <c r="G4096" i="14"/>
  <c r="G4095" i="14"/>
  <c r="G4094" i="14"/>
  <c r="G4093" i="14"/>
  <c r="G4092" i="14"/>
  <c r="G4091" i="14"/>
  <c r="G4090" i="14"/>
  <c r="G4089" i="14"/>
  <c r="G4088" i="14"/>
  <c r="G4087" i="14"/>
  <c r="G4086" i="14"/>
  <c r="G4085" i="14"/>
  <c r="G4084" i="14"/>
  <c r="G4083" i="14"/>
  <c r="G4082" i="14"/>
  <c r="G4081" i="14"/>
  <c r="G4080" i="14"/>
  <c r="G4079" i="14"/>
  <c r="G4078" i="14"/>
  <c r="G4077" i="14"/>
  <c r="G4076" i="14"/>
  <c r="G4075" i="14"/>
  <c r="G4074" i="14"/>
  <c r="G4073" i="14"/>
  <c r="G4072" i="14"/>
  <c r="G4071" i="14"/>
  <c r="G4070" i="14"/>
  <c r="G4069" i="14"/>
  <c r="G4068" i="14"/>
  <c r="G4067" i="14"/>
  <c r="G4066" i="14"/>
  <c r="G4065" i="14"/>
  <c r="G4064" i="14"/>
  <c r="G4063" i="14"/>
  <c r="G4062" i="14"/>
  <c r="G4061" i="14"/>
  <c r="G4060" i="14"/>
  <c r="G4059" i="14"/>
  <c r="G4058" i="14"/>
  <c r="G4057" i="14"/>
  <c r="G4056" i="14"/>
  <c r="G4055" i="14"/>
  <c r="G4054" i="14"/>
  <c r="G4053" i="14"/>
  <c r="G4052" i="14"/>
  <c r="G4051" i="14"/>
  <c r="G4050" i="14"/>
  <c r="G4049" i="14"/>
  <c r="G4048" i="14"/>
  <c r="G4047" i="14"/>
  <c r="G4046" i="14"/>
  <c r="G4045" i="14"/>
  <c r="G4044" i="14"/>
  <c r="G4043" i="14"/>
  <c r="G4042" i="14"/>
  <c r="G4041" i="14"/>
  <c r="G4040" i="14"/>
  <c r="G4039" i="14"/>
  <c r="G4038" i="14"/>
  <c r="G4037" i="14"/>
  <c r="G4036" i="14"/>
  <c r="G4035" i="14"/>
  <c r="G4034" i="14"/>
  <c r="G4033" i="14"/>
  <c r="G4032" i="14"/>
  <c r="G4031" i="14"/>
  <c r="G4030" i="14"/>
  <c r="G4029" i="14"/>
  <c r="G4028" i="14"/>
  <c r="G4027" i="14"/>
  <c r="G4026" i="14"/>
  <c r="G4025" i="14"/>
  <c r="G4024" i="14"/>
  <c r="G4023" i="14"/>
  <c r="G4022" i="14"/>
  <c r="G4021" i="14"/>
  <c r="G4020" i="14"/>
  <c r="G4019" i="14"/>
  <c r="G4018" i="14"/>
  <c r="G4017" i="14"/>
  <c r="G4016" i="14"/>
  <c r="G4015" i="14"/>
  <c r="G4014" i="14"/>
  <c r="G4013" i="14"/>
  <c r="G4012" i="14"/>
  <c r="G4011" i="14"/>
  <c r="G4010" i="14"/>
  <c r="G4009" i="14"/>
  <c r="G4008" i="14"/>
  <c r="G4007" i="14"/>
  <c r="G4006" i="14"/>
  <c r="G4005" i="14"/>
  <c r="G4004" i="14"/>
  <c r="G4003" i="14"/>
  <c r="G4002" i="14"/>
  <c r="G4001" i="14"/>
  <c r="G4000" i="14"/>
  <c r="G3999" i="14"/>
  <c r="G3998" i="14"/>
  <c r="G3997" i="14"/>
  <c r="G3996" i="14"/>
  <c r="G3995" i="14"/>
  <c r="G3994" i="14"/>
  <c r="G3993" i="14"/>
  <c r="G3992" i="14"/>
  <c r="G3991" i="14"/>
  <c r="G3990" i="14"/>
  <c r="G3989" i="14"/>
  <c r="G3988" i="14"/>
  <c r="G3987" i="14"/>
  <c r="G3986" i="14"/>
  <c r="G3985" i="14"/>
  <c r="G3984" i="14"/>
  <c r="G3983" i="14"/>
  <c r="G3982" i="14"/>
  <c r="G3981" i="14"/>
  <c r="G3980" i="14"/>
  <c r="G3979" i="14"/>
  <c r="G3978" i="14"/>
  <c r="G3977" i="14"/>
  <c r="G3976" i="14"/>
  <c r="G3975" i="14"/>
  <c r="G3974" i="14"/>
  <c r="G3973" i="14"/>
  <c r="G3972" i="14"/>
  <c r="G3971" i="14"/>
  <c r="G3970" i="14"/>
  <c r="G3969" i="14"/>
  <c r="G3968" i="14"/>
  <c r="G3967" i="14"/>
  <c r="G3966" i="14"/>
  <c r="G3965" i="14"/>
  <c r="G3964" i="14"/>
  <c r="G3963" i="14"/>
  <c r="G3962" i="14"/>
  <c r="G3961" i="14"/>
  <c r="G3960" i="14"/>
  <c r="G3959" i="14"/>
  <c r="G3958" i="14"/>
  <c r="G3957" i="14"/>
  <c r="G3956" i="14"/>
  <c r="G3955" i="14"/>
  <c r="G3954" i="14"/>
  <c r="G3953" i="14"/>
  <c r="G3952" i="14"/>
  <c r="G3951" i="14"/>
  <c r="G3950" i="14"/>
  <c r="G3949" i="14"/>
  <c r="G3948" i="14"/>
  <c r="G3947" i="14"/>
  <c r="G3946" i="14"/>
  <c r="G3945" i="14"/>
  <c r="G3944" i="14"/>
  <c r="G3943" i="14"/>
  <c r="G3942" i="14"/>
  <c r="G3941" i="14"/>
  <c r="G3940" i="14"/>
  <c r="G3939" i="14"/>
  <c r="G3938" i="14"/>
  <c r="G3937" i="14"/>
  <c r="G3936" i="14"/>
  <c r="G3935" i="14"/>
  <c r="G3934" i="14"/>
  <c r="G3933" i="14"/>
  <c r="G3932" i="14"/>
  <c r="G3931" i="14"/>
  <c r="G3930" i="14"/>
  <c r="G3929" i="14"/>
  <c r="G3928" i="14"/>
  <c r="G3927" i="14"/>
  <c r="G3926" i="14"/>
  <c r="G3925" i="14"/>
  <c r="G3924" i="14"/>
  <c r="G3923" i="14"/>
  <c r="G3922" i="14"/>
  <c r="G3921" i="14"/>
  <c r="G3920" i="14"/>
  <c r="G3919" i="14"/>
  <c r="G3918" i="14"/>
  <c r="G3917" i="14"/>
  <c r="G3916" i="14"/>
  <c r="G3915" i="14"/>
  <c r="G3914" i="14"/>
  <c r="G3913" i="14"/>
  <c r="G3912" i="14"/>
  <c r="G3911" i="14"/>
  <c r="G3910" i="14"/>
  <c r="G3909" i="14"/>
  <c r="G3908" i="14"/>
  <c r="G3907" i="14"/>
  <c r="G3906" i="14"/>
  <c r="G3905" i="14"/>
  <c r="G3904" i="14"/>
  <c r="G3903" i="14"/>
  <c r="G3902" i="14"/>
  <c r="G3901" i="14"/>
  <c r="G3900" i="14"/>
  <c r="G3899" i="14"/>
  <c r="G3898" i="14"/>
  <c r="G3897" i="14"/>
  <c r="G3896" i="14"/>
  <c r="G3895" i="14"/>
  <c r="G3894" i="14"/>
  <c r="G3893" i="14"/>
  <c r="G3892" i="14"/>
  <c r="G3891" i="14"/>
  <c r="G3890" i="14"/>
  <c r="G3889" i="14"/>
  <c r="G3888" i="14"/>
  <c r="G3887" i="14"/>
  <c r="G3886" i="14"/>
  <c r="G3885" i="14"/>
  <c r="G3884" i="14"/>
  <c r="G3883" i="14"/>
  <c r="G3882" i="14"/>
  <c r="G3881" i="14"/>
  <c r="G3880" i="14"/>
  <c r="G3879" i="14"/>
  <c r="G3878" i="14"/>
  <c r="G3877" i="14"/>
  <c r="G3876" i="14"/>
  <c r="G3875" i="14"/>
  <c r="G3874" i="14"/>
  <c r="G3873" i="14"/>
  <c r="G3872" i="14"/>
  <c r="G3871" i="14"/>
  <c r="G3870" i="14"/>
  <c r="G3869" i="14"/>
  <c r="G3868" i="14"/>
  <c r="G3867" i="14"/>
  <c r="G3866" i="14"/>
  <c r="G3865" i="14"/>
  <c r="G3864" i="14"/>
  <c r="G3863" i="14"/>
  <c r="G3862" i="14"/>
  <c r="G3861" i="14"/>
  <c r="G3860" i="14"/>
  <c r="G3859" i="14"/>
  <c r="G3858" i="14"/>
  <c r="G3857" i="14"/>
  <c r="G3856" i="14"/>
  <c r="G3855" i="14"/>
  <c r="G3854" i="14"/>
  <c r="G3853" i="14"/>
  <c r="G3852" i="14"/>
  <c r="G3851" i="14"/>
  <c r="G3850" i="14"/>
  <c r="G3849" i="14"/>
  <c r="G3848" i="14"/>
  <c r="G3847" i="14"/>
  <c r="G3846" i="14"/>
  <c r="G3845" i="14"/>
  <c r="G3844" i="14"/>
  <c r="G3843" i="14"/>
  <c r="G3842" i="14"/>
  <c r="G3841" i="14"/>
  <c r="G3840" i="14"/>
  <c r="G3839" i="14"/>
  <c r="G3838" i="14"/>
  <c r="G3837" i="14"/>
  <c r="G3836" i="14"/>
  <c r="G3835" i="14"/>
  <c r="G3834" i="14"/>
  <c r="G3833" i="14"/>
  <c r="G3832" i="14"/>
  <c r="G3831" i="14"/>
  <c r="G3830" i="14"/>
  <c r="G3829" i="14"/>
  <c r="G3828" i="14"/>
  <c r="G3827" i="14"/>
  <c r="G3826" i="14"/>
  <c r="G3825" i="14"/>
  <c r="G3824" i="14"/>
  <c r="G3823" i="14"/>
  <c r="G3822" i="14"/>
  <c r="G3821" i="14"/>
  <c r="G3820" i="14"/>
  <c r="G3819" i="14"/>
  <c r="G3818" i="14"/>
  <c r="G3817" i="14"/>
  <c r="G3816" i="14"/>
  <c r="G3815" i="14"/>
  <c r="G3814" i="14"/>
  <c r="G3813" i="14"/>
  <c r="G3812" i="14"/>
  <c r="G3811" i="14"/>
  <c r="G3810" i="14"/>
  <c r="G3809" i="14"/>
  <c r="G3808" i="14"/>
  <c r="G3807" i="14"/>
  <c r="G3806" i="14"/>
  <c r="G3805" i="14"/>
  <c r="G3804" i="14"/>
  <c r="G3803" i="14"/>
  <c r="G3802" i="14"/>
  <c r="G3801" i="14"/>
  <c r="G3800" i="14"/>
  <c r="G3799" i="14"/>
  <c r="G3798" i="14"/>
  <c r="G3797" i="14"/>
  <c r="G3796" i="14"/>
  <c r="G3795" i="14"/>
  <c r="G3794" i="14"/>
  <c r="G3793" i="14"/>
  <c r="G3792" i="14"/>
  <c r="G3791" i="14"/>
  <c r="G3790" i="14"/>
  <c r="G3789" i="14"/>
  <c r="G3788" i="14"/>
  <c r="G3787" i="14"/>
  <c r="G3786" i="14"/>
  <c r="G3785" i="14"/>
  <c r="G3784" i="14"/>
  <c r="G3783" i="14"/>
  <c r="G3782" i="14"/>
  <c r="G3781" i="14"/>
  <c r="G3780" i="14"/>
  <c r="G3779" i="14"/>
  <c r="G3778" i="14"/>
  <c r="G3777" i="14"/>
  <c r="G3776" i="14"/>
  <c r="G3775" i="14"/>
  <c r="G3774" i="14"/>
  <c r="G3773" i="14"/>
  <c r="G3772" i="14"/>
  <c r="G3771" i="14"/>
  <c r="G3770" i="14"/>
  <c r="G3769" i="14"/>
  <c r="G3768" i="14"/>
  <c r="G3767" i="14"/>
  <c r="G3766" i="14"/>
  <c r="G3765" i="14"/>
  <c r="G3764" i="14"/>
  <c r="G3763" i="14"/>
  <c r="G3762" i="14"/>
  <c r="G3761" i="14"/>
  <c r="G3760" i="14"/>
  <c r="G3759" i="14"/>
  <c r="G3758" i="14"/>
  <c r="G3757" i="14"/>
  <c r="G3756" i="14"/>
  <c r="G3755" i="14"/>
  <c r="G3754" i="14"/>
  <c r="G3753" i="14"/>
  <c r="G3752" i="14"/>
  <c r="G3751" i="14"/>
  <c r="G3750" i="14"/>
  <c r="G3749" i="14"/>
  <c r="G3748" i="14"/>
  <c r="G3747" i="14"/>
  <c r="G3746" i="14"/>
  <c r="G3745" i="14"/>
  <c r="G3744" i="14"/>
  <c r="G3743" i="14"/>
  <c r="G3742" i="14"/>
  <c r="G3741" i="14"/>
  <c r="G3740" i="14"/>
  <c r="G3739" i="14"/>
  <c r="G3738" i="14"/>
  <c r="G3737" i="14"/>
  <c r="G3736" i="14"/>
  <c r="G3735" i="14"/>
  <c r="G3734" i="14"/>
  <c r="G3733" i="14"/>
  <c r="G3732" i="14"/>
  <c r="G3731" i="14"/>
  <c r="G3730" i="14"/>
  <c r="G3729" i="14"/>
  <c r="G3728" i="14"/>
  <c r="G3727" i="14"/>
  <c r="G3726" i="14"/>
  <c r="G3725" i="14"/>
  <c r="G3724" i="14"/>
  <c r="G3723" i="14"/>
  <c r="G3722" i="14"/>
  <c r="G3721" i="14"/>
  <c r="G3720" i="14"/>
  <c r="G3719" i="14"/>
  <c r="G3718" i="14"/>
  <c r="G3717" i="14"/>
  <c r="G3716" i="14"/>
  <c r="G3715" i="14"/>
  <c r="G3714" i="14"/>
  <c r="G3713" i="14"/>
  <c r="G3712" i="14"/>
  <c r="G3711" i="14"/>
  <c r="G3710" i="14"/>
  <c r="G3709" i="14"/>
  <c r="G3708" i="14"/>
  <c r="G3707" i="14"/>
  <c r="G3706" i="14"/>
  <c r="G3705" i="14"/>
  <c r="G3704" i="14"/>
  <c r="G3703" i="14"/>
  <c r="G3702" i="14"/>
  <c r="G3701" i="14"/>
  <c r="G3700" i="14"/>
  <c r="G3699" i="14"/>
  <c r="G3698" i="14"/>
  <c r="G3697" i="14"/>
  <c r="G3696" i="14"/>
  <c r="G3695" i="14"/>
  <c r="G3694" i="14"/>
  <c r="G3693" i="14"/>
  <c r="G3692" i="14"/>
  <c r="G3691" i="14"/>
  <c r="G3690" i="14"/>
  <c r="G3689" i="14"/>
  <c r="G3688" i="14"/>
  <c r="G3687" i="14"/>
  <c r="G3686" i="14"/>
  <c r="G3685" i="14"/>
  <c r="G3684" i="14"/>
  <c r="G3683" i="14"/>
  <c r="G3682" i="14"/>
  <c r="G3681" i="14"/>
  <c r="G3680" i="14"/>
  <c r="G3679" i="14"/>
  <c r="G3678" i="14"/>
  <c r="G3677" i="14"/>
  <c r="G3676" i="14"/>
  <c r="G3675" i="14"/>
  <c r="G3674" i="14"/>
  <c r="G3673" i="14"/>
  <c r="G3672" i="14"/>
  <c r="G3671" i="14"/>
  <c r="G3670" i="14"/>
  <c r="G3669" i="14"/>
  <c r="G3668" i="14"/>
  <c r="G3667" i="14"/>
  <c r="G3666" i="14"/>
  <c r="G3665" i="14"/>
  <c r="G3664" i="14"/>
  <c r="G3663" i="14"/>
  <c r="G3662" i="14"/>
  <c r="G3661" i="14"/>
  <c r="G3660" i="14"/>
  <c r="G3659" i="14"/>
  <c r="G3658" i="14"/>
  <c r="G3657" i="14"/>
  <c r="G3656" i="14"/>
  <c r="G3655" i="14"/>
  <c r="G3654" i="14"/>
  <c r="G3653" i="14"/>
  <c r="G3652" i="14"/>
  <c r="G3651" i="14"/>
  <c r="G3650" i="14"/>
  <c r="G3649" i="14"/>
  <c r="G3648" i="14"/>
  <c r="G3647" i="14"/>
  <c r="G3646" i="14"/>
  <c r="G3645" i="14"/>
  <c r="G3644" i="14"/>
  <c r="G3643" i="14"/>
  <c r="G3642" i="14"/>
  <c r="G3641" i="14"/>
  <c r="G3640" i="14"/>
  <c r="G3639" i="14"/>
  <c r="G3638" i="14"/>
  <c r="G3637" i="14"/>
  <c r="G3636" i="14"/>
  <c r="G3635" i="14"/>
  <c r="G3634" i="14"/>
  <c r="G3633" i="14"/>
  <c r="G3632" i="14"/>
  <c r="G3631" i="14"/>
  <c r="G3630" i="14"/>
  <c r="G3629" i="14"/>
  <c r="G3628" i="14"/>
  <c r="G3627" i="14"/>
  <c r="G3626" i="14"/>
  <c r="G3625" i="14"/>
  <c r="G3624" i="14"/>
  <c r="G3623" i="14"/>
  <c r="G3622" i="14"/>
  <c r="G3621" i="14"/>
  <c r="G3620" i="14"/>
  <c r="G3619" i="14"/>
  <c r="G3618" i="14"/>
  <c r="G3617" i="14"/>
  <c r="G3616" i="14"/>
  <c r="G3615" i="14"/>
  <c r="G3614" i="14"/>
  <c r="G3613" i="14"/>
  <c r="G3612" i="14"/>
  <c r="G3611" i="14"/>
  <c r="G3610" i="14"/>
  <c r="G3609" i="14"/>
  <c r="G3608" i="14"/>
  <c r="G3607" i="14"/>
  <c r="G3606" i="14"/>
  <c r="G3605" i="14"/>
  <c r="G3604" i="14"/>
  <c r="G3603" i="14"/>
  <c r="G3602" i="14"/>
  <c r="G3601" i="14"/>
  <c r="G3600" i="14"/>
  <c r="G3599" i="14"/>
  <c r="G3598" i="14"/>
  <c r="G3597" i="14"/>
  <c r="G3596" i="14"/>
  <c r="G3595" i="14"/>
  <c r="G3594" i="14"/>
  <c r="G3593" i="14"/>
  <c r="G3592" i="14"/>
  <c r="G3591" i="14"/>
  <c r="G3590" i="14"/>
  <c r="G3589" i="14"/>
  <c r="G3588" i="14"/>
  <c r="G3587" i="14"/>
  <c r="G3586" i="14"/>
  <c r="G3585" i="14"/>
  <c r="G3584" i="14"/>
  <c r="G3583" i="14"/>
  <c r="G3582" i="14"/>
  <c r="G3581" i="14"/>
  <c r="G3580" i="14"/>
  <c r="G3579" i="14"/>
  <c r="G3578" i="14"/>
  <c r="G3577" i="14"/>
  <c r="G3576" i="14"/>
  <c r="G3575" i="14"/>
  <c r="G3574" i="14"/>
  <c r="G3573" i="14"/>
  <c r="G3572" i="14"/>
  <c r="G3571" i="14"/>
  <c r="G3570" i="14"/>
  <c r="G3569" i="14"/>
  <c r="G3568" i="14"/>
  <c r="G3567" i="14"/>
  <c r="G3566" i="14"/>
  <c r="G3565" i="14"/>
  <c r="G3564" i="14"/>
  <c r="G3563" i="14"/>
  <c r="G3562" i="14"/>
  <c r="G3561" i="14"/>
  <c r="G3560" i="14"/>
  <c r="G3559" i="14"/>
  <c r="G3558" i="14"/>
  <c r="G3557" i="14"/>
  <c r="G3556" i="14"/>
  <c r="G3555" i="14"/>
  <c r="G3554" i="14"/>
  <c r="G3553" i="14"/>
  <c r="G3552" i="14"/>
  <c r="G3551" i="14"/>
  <c r="G3550" i="14"/>
  <c r="G3549" i="14"/>
  <c r="G3548" i="14"/>
  <c r="G3547" i="14"/>
  <c r="G3546" i="14"/>
  <c r="G3545" i="14"/>
  <c r="G3544" i="14"/>
  <c r="G3543" i="14"/>
  <c r="G3542" i="14"/>
  <c r="G3541" i="14"/>
  <c r="G3540" i="14"/>
  <c r="G3539" i="14"/>
  <c r="G3538" i="14"/>
  <c r="G3537" i="14"/>
  <c r="G3536" i="14"/>
  <c r="G3535" i="14"/>
  <c r="G3534" i="14"/>
  <c r="G3533" i="14"/>
  <c r="G3532" i="14"/>
  <c r="G3531" i="14"/>
  <c r="G3530" i="14"/>
  <c r="G3529" i="14"/>
  <c r="G3528" i="14"/>
  <c r="G3527" i="14"/>
  <c r="G3526" i="14"/>
  <c r="G3525" i="14"/>
  <c r="G3524" i="14"/>
  <c r="G3523" i="14"/>
  <c r="G3522" i="14"/>
  <c r="G3521" i="14"/>
  <c r="G3520" i="14"/>
  <c r="G3519" i="14"/>
  <c r="G3518" i="14"/>
  <c r="G3517" i="14"/>
  <c r="G3516" i="14"/>
  <c r="G3515" i="14"/>
  <c r="G3514" i="14"/>
  <c r="G3513" i="14"/>
  <c r="G3512" i="14"/>
  <c r="G3511" i="14"/>
  <c r="G3510" i="14"/>
  <c r="G3509" i="14"/>
  <c r="G3508" i="14"/>
  <c r="G3507" i="14"/>
  <c r="G3506" i="14"/>
  <c r="G3505" i="14"/>
  <c r="G3504" i="14"/>
  <c r="G3503" i="14"/>
  <c r="G3502" i="14"/>
  <c r="G3501" i="14"/>
  <c r="G3500" i="14"/>
  <c r="G3499" i="14"/>
  <c r="G3498" i="14"/>
  <c r="G3497" i="14"/>
  <c r="G3496" i="14"/>
  <c r="G3495" i="14"/>
  <c r="G3494" i="14"/>
  <c r="G3493" i="14"/>
  <c r="G3492" i="14"/>
  <c r="G3491" i="14"/>
  <c r="G3490" i="14"/>
  <c r="G3489" i="14"/>
  <c r="G3488" i="14"/>
  <c r="G3487" i="14"/>
  <c r="G3486" i="14"/>
  <c r="G3485" i="14"/>
  <c r="G3484" i="14"/>
  <c r="G3483" i="14"/>
  <c r="G3482" i="14"/>
  <c r="G3481" i="14"/>
  <c r="G3480" i="14"/>
  <c r="G3479" i="14"/>
  <c r="G3478" i="14"/>
  <c r="G3477" i="14"/>
  <c r="G3476" i="14"/>
  <c r="G3475" i="14"/>
  <c r="G3474" i="14"/>
  <c r="G3473" i="14"/>
  <c r="G3472" i="14"/>
  <c r="G3471" i="14"/>
  <c r="G3470" i="14"/>
  <c r="G3469" i="14"/>
  <c r="G3468" i="14"/>
  <c r="G3467" i="14"/>
  <c r="G3466" i="14"/>
  <c r="G3465" i="14"/>
  <c r="G3464" i="14"/>
  <c r="G3463" i="14"/>
  <c r="G3462" i="14"/>
  <c r="G3461" i="14"/>
  <c r="G3460" i="14"/>
  <c r="G3459" i="14"/>
  <c r="G3458" i="14"/>
  <c r="G3457" i="14"/>
  <c r="G3456" i="14"/>
  <c r="G3455" i="14"/>
  <c r="G3454" i="14"/>
  <c r="G3453" i="14"/>
  <c r="G3452" i="14"/>
  <c r="G3451" i="14"/>
  <c r="G3450" i="14"/>
  <c r="G3449" i="14"/>
  <c r="G3448" i="14"/>
  <c r="G3447" i="14"/>
  <c r="G3446" i="14"/>
  <c r="G3445" i="14"/>
  <c r="G3444" i="14"/>
  <c r="G3443" i="14"/>
  <c r="G3442" i="14"/>
  <c r="G3441" i="14"/>
  <c r="G3440" i="14"/>
  <c r="G3439" i="14"/>
  <c r="G3438" i="14"/>
  <c r="G3437" i="14"/>
  <c r="G3436" i="14"/>
  <c r="G3435" i="14"/>
  <c r="G3434" i="14"/>
  <c r="G3433" i="14"/>
  <c r="G3432" i="14"/>
  <c r="G3431" i="14"/>
  <c r="G3430" i="14"/>
  <c r="G3429" i="14"/>
  <c r="G3428" i="14"/>
  <c r="G3427" i="14"/>
  <c r="G3426" i="14"/>
  <c r="G3425" i="14"/>
  <c r="G3424" i="14"/>
  <c r="G3423" i="14"/>
  <c r="G3422" i="14"/>
  <c r="G3421" i="14"/>
  <c r="G3420" i="14"/>
  <c r="G3419" i="14"/>
  <c r="G3418" i="14"/>
  <c r="G3417" i="14"/>
  <c r="G3416" i="14"/>
  <c r="G3415" i="14"/>
  <c r="G3414" i="14"/>
  <c r="G3413" i="14"/>
  <c r="G3412" i="14"/>
  <c r="G3411" i="14"/>
  <c r="G3410" i="14"/>
  <c r="G3409" i="14"/>
  <c r="G3408" i="14"/>
  <c r="G3407" i="14"/>
  <c r="G3406" i="14"/>
  <c r="G3405" i="14"/>
  <c r="G3404" i="14"/>
  <c r="G3403" i="14"/>
  <c r="G3402" i="14"/>
  <c r="G3401" i="14"/>
  <c r="G3400" i="14"/>
  <c r="G3399" i="14"/>
  <c r="G3398" i="14"/>
  <c r="G3397" i="14"/>
  <c r="G3396" i="14"/>
  <c r="G3395" i="14"/>
  <c r="G3394" i="14"/>
  <c r="G3393" i="14"/>
  <c r="G3392" i="14"/>
  <c r="G3391" i="14"/>
  <c r="G3390" i="14"/>
  <c r="G3389" i="14"/>
  <c r="G3388" i="14"/>
  <c r="G3387" i="14"/>
  <c r="G3386" i="14"/>
  <c r="G3385" i="14"/>
  <c r="G3384" i="14"/>
  <c r="G3383" i="14"/>
  <c r="G3382" i="14"/>
  <c r="G3381" i="14"/>
  <c r="G3380" i="14"/>
  <c r="G3379" i="14"/>
  <c r="G3378" i="14"/>
  <c r="G3377" i="14"/>
  <c r="G3376" i="14"/>
  <c r="G3375" i="14"/>
  <c r="G3374" i="14"/>
  <c r="G3373" i="14"/>
  <c r="G3372" i="14"/>
  <c r="G3371" i="14"/>
  <c r="G3370" i="14"/>
  <c r="G3369" i="14"/>
  <c r="G3368" i="14"/>
  <c r="G3367" i="14"/>
  <c r="G3366" i="14"/>
  <c r="G3365" i="14"/>
  <c r="G3364" i="14"/>
  <c r="G3363" i="14"/>
  <c r="G3362" i="14"/>
  <c r="G3361" i="14"/>
  <c r="G3360" i="14"/>
  <c r="G3359" i="14"/>
  <c r="G3358" i="14"/>
  <c r="G3357" i="14"/>
  <c r="G3356" i="14"/>
  <c r="G3355" i="14"/>
  <c r="G3354" i="14"/>
  <c r="G3353" i="14"/>
  <c r="G3352" i="14"/>
  <c r="G3351" i="14"/>
  <c r="G3350" i="14"/>
  <c r="G3349" i="14"/>
  <c r="G3348" i="14"/>
  <c r="G3347" i="14"/>
  <c r="G3346" i="14"/>
  <c r="G3345" i="14"/>
  <c r="G3344" i="14"/>
  <c r="G3343" i="14"/>
  <c r="G3342" i="14"/>
  <c r="G3341" i="14"/>
  <c r="G3340" i="14"/>
  <c r="G3339" i="14"/>
  <c r="G3338" i="14"/>
  <c r="G3337" i="14"/>
  <c r="G3336" i="14"/>
  <c r="G3335" i="14"/>
  <c r="G3334" i="14"/>
  <c r="G3333" i="14"/>
  <c r="G3332" i="14"/>
  <c r="G3331" i="14"/>
  <c r="G3330" i="14"/>
  <c r="G3329" i="14"/>
  <c r="G3328" i="14"/>
  <c r="G3327" i="14"/>
  <c r="G3326" i="14"/>
  <c r="G3325" i="14"/>
  <c r="G3324" i="14"/>
  <c r="G3323" i="14"/>
  <c r="G3322" i="14"/>
  <c r="G3321" i="14"/>
  <c r="G3320" i="14"/>
  <c r="G3319" i="14"/>
  <c r="G3318" i="14"/>
  <c r="G3317" i="14"/>
  <c r="G3316" i="14"/>
  <c r="G3315" i="14"/>
  <c r="G3314" i="14"/>
  <c r="G3313" i="14"/>
  <c r="G3312" i="14"/>
  <c r="G3311" i="14"/>
  <c r="G3310" i="14"/>
  <c r="G3309" i="14"/>
  <c r="G3308" i="14"/>
  <c r="G3307" i="14"/>
  <c r="G3306" i="14"/>
  <c r="G3305" i="14"/>
  <c r="G3304" i="14"/>
  <c r="G3303" i="14"/>
  <c r="G3302" i="14"/>
  <c r="G3301" i="14"/>
  <c r="G3300" i="14"/>
  <c r="G3299" i="14"/>
  <c r="G3298" i="14"/>
  <c r="G3297" i="14"/>
  <c r="G3296" i="14"/>
  <c r="G3295" i="14"/>
  <c r="G3294" i="14"/>
  <c r="G3293" i="14"/>
  <c r="G3292" i="14"/>
  <c r="G3291" i="14"/>
  <c r="G3290" i="14"/>
  <c r="G3289" i="14"/>
  <c r="G3288" i="14"/>
  <c r="G3287" i="14"/>
  <c r="G3286" i="14"/>
  <c r="G3285" i="14"/>
  <c r="G3284" i="14"/>
  <c r="G3283" i="14"/>
  <c r="G3282" i="14"/>
  <c r="G3281" i="14"/>
  <c r="G3280" i="14"/>
  <c r="G3279" i="14"/>
  <c r="G3278" i="14"/>
  <c r="G3277" i="14"/>
  <c r="G3276" i="14"/>
  <c r="G3275" i="14"/>
  <c r="G3274" i="14"/>
  <c r="G3273" i="14"/>
  <c r="G3272" i="14"/>
  <c r="G3271" i="14"/>
  <c r="G3270" i="14"/>
  <c r="G3269" i="14"/>
  <c r="G3268" i="14"/>
  <c r="G3267" i="14"/>
  <c r="G3266" i="14"/>
  <c r="G3265" i="14"/>
  <c r="G3264" i="14"/>
  <c r="G3263" i="14"/>
  <c r="G3262" i="14"/>
  <c r="G3261" i="14"/>
  <c r="G3260" i="14"/>
  <c r="G3259" i="14"/>
  <c r="G3258" i="14"/>
  <c r="G3257" i="14"/>
  <c r="G3256" i="14"/>
  <c r="G3255" i="14"/>
  <c r="G3254" i="14"/>
  <c r="G3253" i="14"/>
  <c r="G3252" i="14"/>
  <c r="G3251" i="14"/>
  <c r="G3250" i="14"/>
  <c r="G3249" i="14"/>
  <c r="G3248" i="14"/>
  <c r="G3247" i="14"/>
  <c r="G3246" i="14"/>
  <c r="G3245" i="14"/>
  <c r="G3244" i="14"/>
  <c r="G3243" i="14"/>
  <c r="G3242" i="14"/>
  <c r="G3241" i="14"/>
  <c r="G3240" i="14"/>
  <c r="G3239" i="14"/>
  <c r="G3238" i="14"/>
  <c r="G3237" i="14"/>
  <c r="G3236" i="14"/>
  <c r="G3235" i="14"/>
  <c r="G3234" i="14"/>
  <c r="G3233" i="14"/>
  <c r="G3232" i="14"/>
  <c r="G3231" i="14"/>
  <c r="G3230" i="14"/>
  <c r="G3229" i="14"/>
  <c r="G3228" i="14"/>
  <c r="G3227" i="14"/>
  <c r="G3226" i="14"/>
  <c r="G3225" i="14"/>
  <c r="G3224" i="14"/>
  <c r="G3223" i="14"/>
  <c r="G3222" i="14"/>
  <c r="G3221" i="14"/>
  <c r="G3220" i="14"/>
  <c r="G3219" i="14"/>
  <c r="G3218" i="14"/>
  <c r="G3217" i="14"/>
  <c r="G3216" i="14"/>
  <c r="G3215" i="14"/>
  <c r="G3214" i="14"/>
  <c r="G3213" i="14"/>
  <c r="G3212" i="14"/>
  <c r="G3211" i="14"/>
  <c r="G3210" i="14"/>
  <c r="G3209" i="14"/>
  <c r="G3208" i="14"/>
  <c r="G3207" i="14"/>
  <c r="G3206" i="14"/>
  <c r="G3205" i="14"/>
  <c r="G3204" i="14"/>
  <c r="G3203" i="14"/>
  <c r="G3202" i="14"/>
  <c r="G3201" i="14"/>
  <c r="G3200" i="14"/>
  <c r="G3199" i="14"/>
  <c r="G3198" i="14"/>
  <c r="G3197" i="14"/>
  <c r="G3196" i="14"/>
  <c r="G3195" i="14"/>
  <c r="G3194" i="14"/>
  <c r="G3193" i="14"/>
  <c r="G3192" i="14"/>
  <c r="G3191" i="14"/>
  <c r="G3190" i="14"/>
  <c r="G3189" i="14"/>
  <c r="G3188" i="14"/>
  <c r="G3187" i="14"/>
  <c r="G3186" i="14"/>
  <c r="G3185" i="14"/>
  <c r="G3184" i="14"/>
  <c r="G3183" i="14"/>
  <c r="G3182" i="14"/>
  <c r="G3181" i="14"/>
  <c r="G3180" i="14"/>
  <c r="G3179" i="14"/>
  <c r="G3178" i="14"/>
  <c r="G3177" i="14"/>
  <c r="G3176" i="14"/>
  <c r="G3175" i="14"/>
  <c r="G3174" i="14"/>
  <c r="G3173" i="14"/>
  <c r="G3172" i="14"/>
  <c r="G3171" i="14"/>
  <c r="G3170" i="14"/>
  <c r="G3169" i="14"/>
  <c r="G3168" i="14"/>
  <c r="G3167" i="14"/>
  <c r="G3166" i="14"/>
  <c r="G3165" i="14"/>
  <c r="G3164" i="14"/>
  <c r="G3163" i="14"/>
  <c r="G3162" i="14"/>
  <c r="G3161" i="14"/>
  <c r="G3160" i="14"/>
  <c r="G3159" i="14"/>
  <c r="G3158" i="14"/>
  <c r="G3157" i="14"/>
  <c r="G3156" i="14"/>
  <c r="G3155" i="14"/>
  <c r="G3154" i="14"/>
  <c r="G3153" i="14"/>
  <c r="G3152" i="14"/>
  <c r="G3151" i="14"/>
  <c r="G3150" i="14"/>
  <c r="G3149" i="14"/>
  <c r="G3148" i="14"/>
  <c r="G3147" i="14"/>
  <c r="G3146" i="14"/>
  <c r="G3145" i="14"/>
  <c r="G3144" i="14"/>
  <c r="G3143" i="14"/>
  <c r="G3142" i="14"/>
  <c r="G3141" i="14"/>
  <c r="G3140" i="14"/>
  <c r="G3139" i="14"/>
  <c r="G3138" i="14"/>
  <c r="G3137" i="14"/>
  <c r="G3136" i="14"/>
  <c r="G3135" i="14"/>
  <c r="G3134" i="14"/>
  <c r="G3133" i="14"/>
  <c r="G3132" i="14"/>
  <c r="G3131" i="14"/>
  <c r="G3130" i="14"/>
  <c r="G3129" i="14"/>
  <c r="G3128" i="14"/>
  <c r="G3127" i="14"/>
  <c r="G3126" i="14"/>
  <c r="G3125" i="14"/>
  <c r="G3124" i="14"/>
  <c r="G3123" i="14"/>
  <c r="G3122" i="14"/>
  <c r="G3121" i="14"/>
  <c r="G3120" i="14"/>
  <c r="G3119" i="14"/>
  <c r="G3118" i="14"/>
  <c r="G3117" i="14"/>
  <c r="G3116" i="14"/>
  <c r="G3115" i="14"/>
  <c r="G3114" i="14"/>
  <c r="G3113" i="14"/>
  <c r="G3112" i="14"/>
  <c r="G3111" i="14"/>
  <c r="G3110" i="14"/>
  <c r="G3109" i="14"/>
  <c r="G3108" i="14"/>
  <c r="G3107" i="14"/>
  <c r="G3106" i="14"/>
  <c r="G3105" i="14"/>
  <c r="G3104" i="14"/>
  <c r="G3103" i="14"/>
  <c r="G3102" i="14"/>
  <c r="G3101" i="14"/>
  <c r="G3100" i="14"/>
  <c r="G3099" i="14"/>
  <c r="G3098" i="14"/>
  <c r="G3097" i="14"/>
  <c r="G3096" i="14"/>
  <c r="G3095" i="14"/>
  <c r="G3094" i="14"/>
  <c r="G3093" i="14"/>
  <c r="G3092" i="14"/>
  <c r="G3091" i="14"/>
  <c r="G3090" i="14"/>
  <c r="G3089" i="14"/>
  <c r="G3088" i="14"/>
  <c r="G3087" i="14"/>
  <c r="G3086" i="14"/>
  <c r="G3085" i="14"/>
  <c r="G3084" i="14"/>
  <c r="G3083" i="14"/>
  <c r="G3082" i="14"/>
  <c r="G3081" i="14"/>
  <c r="G3080" i="14"/>
  <c r="G3079" i="14"/>
  <c r="G3078" i="14"/>
  <c r="G3077" i="14"/>
  <c r="G3076" i="14"/>
  <c r="G3075" i="14"/>
  <c r="G3074" i="14"/>
  <c r="G3073" i="14"/>
  <c r="G3072" i="14"/>
  <c r="G3071" i="14"/>
  <c r="G3070" i="14"/>
  <c r="G3069" i="14"/>
  <c r="G3068" i="14"/>
  <c r="G3067" i="14"/>
  <c r="G3066" i="14"/>
  <c r="G3065" i="14"/>
  <c r="G3064" i="14"/>
  <c r="G3063" i="14"/>
  <c r="G3062" i="14"/>
  <c r="G3061" i="14"/>
  <c r="G3060" i="14"/>
  <c r="G3059" i="14"/>
  <c r="G3058" i="14"/>
  <c r="G3057" i="14"/>
  <c r="G3056" i="14"/>
  <c r="G3055" i="14"/>
  <c r="G3054" i="14"/>
  <c r="G3053" i="14"/>
  <c r="G3052" i="14"/>
  <c r="G3051" i="14"/>
  <c r="G3050" i="14"/>
  <c r="G3049" i="14"/>
  <c r="G3048" i="14"/>
  <c r="G3047" i="14"/>
  <c r="G3046" i="14"/>
  <c r="G3045" i="14"/>
  <c r="G3044" i="14"/>
  <c r="G3043" i="14"/>
  <c r="G3042" i="14"/>
  <c r="G3041" i="14"/>
  <c r="G3040" i="14"/>
  <c r="G3039" i="14"/>
  <c r="G3038" i="14"/>
  <c r="G3037" i="14"/>
  <c r="G3036" i="14"/>
  <c r="G3035" i="14"/>
  <c r="G3034" i="14"/>
  <c r="G3033" i="14"/>
  <c r="G3032" i="14"/>
  <c r="G3031" i="14"/>
  <c r="G3030" i="14"/>
  <c r="G3029" i="14"/>
  <c r="G3028" i="14"/>
  <c r="G3027" i="14"/>
  <c r="G3026" i="14"/>
  <c r="G3025" i="14"/>
  <c r="G3024" i="14"/>
  <c r="G3023" i="14"/>
  <c r="G3022" i="14"/>
  <c r="G3021" i="14"/>
  <c r="G3020" i="14"/>
  <c r="G3019" i="14"/>
  <c r="G3018" i="14"/>
  <c r="G3017" i="14"/>
  <c r="G3016" i="14"/>
  <c r="G3015" i="14"/>
  <c r="G3014" i="14"/>
  <c r="G3013" i="14"/>
  <c r="G3012" i="14"/>
  <c r="G3011" i="14"/>
  <c r="G3010" i="14"/>
  <c r="G3009" i="14"/>
  <c r="G3008" i="14"/>
  <c r="G3007" i="14"/>
  <c r="G3006" i="14"/>
  <c r="G3005" i="14"/>
  <c r="G3004" i="14"/>
  <c r="G3003" i="14"/>
  <c r="G3002" i="14"/>
  <c r="G3001" i="14"/>
  <c r="G3000" i="14"/>
  <c r="G2999" i="14"/>
  <c r="G2998" i="14"/>
  <c r="G2997" i="14"/>
  <c r="G2996" i="14"/>
  <c r="G2995" i="14"/>
  <c r="G2994" i="14"/>
  <c r="G2993" i="14"/>
  <c r="G2992" i="14"/>
  <c r="G2991" i="14"/>
  <c r="G2990" i="14"/>
  <c r="G2989" i="14"/>
  <c r="G2988" i="14"/>
  <c r="G2987" i="14"/>
  <c r="G2986" i="14"/>
  <c r="G2985" i="14"/>
  <c r="G2984" i="14"/>
  <c r="G2983" i="14"/>
  <c r="G2982" i="14"/>
  <c r="G2981" i="14"/>
  <c r="G2980" i="14"/>
  <c r="G2979" i="14"/>
  <c r="G2978" i="14"/>
  <c r="G2977" i="14"/>
  <c r="G2976" i="14"/>
  <c r="G2975" i="14"/>
  <c r="G2974" i="14"/>
  <c r="G2973" i="14"/>
  <c r="G2972" i="14"/>
  <c r="G2971" i="14"/>
  <c r="G2970" i="14"/>
  <c r="G2969" i="14"/>
  <c r="G2968" i="14"/>
  <c r="G2967" i="14"/>
  <c r="G2966" i="14"/>
  <c r="G2965" i="14"/>
  <c r="G2964" i="14"/>
  <c r="G2963" i="14"/>
  <c r="G2962" i="14"/>
  <c r="G2961" i="14"/>
  <c r="G2960" i="14"/>
  <c r="G2959" i="14"/>
  <c r="G2958" i="14"/>
  <c r="G2957" i="14"/>
  <c r="G2956" i="14"/>
  <c r="G2955" i="14"/>
  <c r="G2954" i="14"/>
  <c r="G2953" i="14"/>
  <c r="G2952" i="14"/>
  <c r="G2951" i="14"/>
  <c r="G2950" i="14"/>
  <c r="G2949" i="14"/>
  <c r="G2948" i="14"/>
  <c r="G2947" i="14"/>
  <c r="G2946" i="14"/>
  <c r="G2945" i="14"/>
  <c r="G2944" i="14"/>
  <c r="G2943" i="14"/>
  <c r="G2942" i="14"/>
  <c r="G2941" i="14"/>
  <c r="G2940" i="14"/>
  <c r="G2939" i="14"/>
  <c r="G2938" i="14"/>
  <c r="G2937" i="14"/>
  <c r="G2936" i="14"/>
  <c r="G2935" i="14"/>
  <c r="G2934" i="14"/>
  <c r="G2933" i="14"/>
  <c r="G2932" i="14"/>
  <c r="G2931" i="14"/>
  <c r="G2930" i="14"/>
  <c r="G2929" i="14"/>
  <c r="G2928" i="14"/>
  <c r="G2927" i="14"/>
  <c r="G2926" i="14"/>
  <c r="G2925" i="14"/>
  <c r="G2924" i="14"/>
  <c r="G2923" i="14"/>
  <c r="G2922" i="14"/>
  <c r="G2921" i="14"/>
  <c r="G2920" i="14"/>
  <c r="G2919" i="14"/>
  <c r="G2918" i="14"/>
  <c r="G2917" i="14"/>
  <c r="G2916" i="14"/>
  <c r="G2915" i="14"/>
  <c r="G2914" i="14"/>
  <c r="G2913" i="14"/>
  <c r="G2912" i="14"/>
  <c r="G2911" i="14"/>
  <c r="G2910" i="14"/>
  <c r="G2909" i="14"/>
  <c r="G2908" i="14"/>
  <c r="G2907" i="14"/>
  <c r="G2906" i="14"/>
  <c r="G2905" i="14"/>
  <c r="G2904" i="14"/>
  <c r="G2903" i="14"/>
  <c r="G2902" i="14"/>
  <c r="G2901" i="14"/>
  <c r="G2900" i="14"/>
  <c r="G2899" i="14"/>
  <c r="G2898" i="14"/>
  <c r="G2897" i="14"/>
  <c r="G2896" i="14"/>
  <c r="G2895" i="14"/>
  <c r="G2894" i="14"/>
  <c r="G2893" i="14"/>
  <c r="G2892" i="14"/>
  <c r="G2891" i="14"/>
  <c r="G2890" i="14"/>
  <c r="G2889" i="14"/>
  <c r="G2888" i="14"/>
  <c r="G2887" i="14"/>
  <c r="G2886" i="14"/>
  <c r="G2885" i="14"/>
  <c r="G2884" i="14"/>
  <c r="G2883" i="14"/>
  <c r="G2882" i="14"/>
  <c r="G2881" i="14"/>
  <c r="G2880" i="14"/>
  <c r="G2879" i="14"/>
  <c r="G2878" i="14"/>
  <c r="G2877" i="14"/>
  <c r="G2876" i="14"/>
  <c r="G2875" i="14"/>
  <c r="G2874" i="14"/>
  <c r="G2873" i="14"/>
  <c r="G2872" i="14"/>
  <c r="G2871" i="14"/>
  <c r="G2870" i="14"/>
  <c r="G2869" i="14"/>
  <c r="G2868" i="14"/>
  <c r="G2867" i="14"/>
  <c r="G2866" i="14"/>
  <c r="G2865" i="14"/>
  <c r="G2864" i="14"/>
  <c r="G2863" i="14"/>
  <c r="G2862" i="14"/>
  <c r="G2861" i="14"/>
  <c r="G2860" i="14"/>
  <c r="G2859" i="14"/>
  <c r="G2858" i="14"/>
  <c r="G2857" i="14"/>
  <c r="G2856" i="14"/>
  <c r="G2855" i="14"/>
  <c r="G2854" i="14"/>
  <c r="G2853" i="14"/>
  <c r="G2852" i="14"/>
  <c r="G2851" i="14"/>
  <c r="G2850" i="14"/>
  <c r="G2849" i="14"/>
  <c r="G2848" i="14"/>
  <c r="G2847" i="14"/>
  <c r="G2846" i="14"/>
  <c r="G2845" i="14"/>
  <c r="G2844" i="14"/>
  <c r="G2843" i="14"/>
  <c r="G2842" i="14"/>
  <c r="G2841" i="14"/>
  <c r="G2840" i="14"/>
  <c r="G2839" i="14"/>
  <c r="G2838" i="14"/>
  <c r="G2837" i="14"/>
  <c r="G2836" i="14"/>
  <c r="G2835" i="14"/>
  <c r="G2834" i="14"/>
  <c r="G2833" i="14"/>
  <c r="G2832" i="14"/>
  <c r="G2831" i="14"/>
  <c r="G2830" i="14"/>
  <c r="G2829" i="14"/>
  <c r="G2828" i="14"/>
  <c r="G2827" i="14"/>
  <c r="G2826" i="14"/>
  <c r="G2825" i="14"/>
  <c r="G2824" i="14"/>
  <c r="G2823" i="14"/>
  <c r="G2822" i="14"/>
  <c r="G2821" i="14"/>
  <c r="G2820" i="14"/>
  <c r="G2819" i="14"/>
  <c r="G2818" i="14"/>
  <c r="G2817" i="14"/>
  <c r="G2816" i="14"/>
  <c r="G2815" i="14"/>
  <c r="G2814" i="14"/>
  <c r="G2813" i="14"/>
  <c r="G2812" i="14"/>
  <c r="G2811" i="14"/>
  <c r="G2810" i="14"/>
  <c r="G2809" i="14"/>
  <c r="G2808" i="14"/>
  <c r="G2807" i="14"/>
  <c r="G2806" i="14"/>
  <c r="G2805" i="14"/>
  <c r="G2804" i="14"/>
  <c r="G2803" i="14"/>
  <c r="G2802" i="14"/>
  <c r="G2801" i="14"/>
  <c r="G2800" i="14"/>
  <c r="G2799" i="14"/>
  <c r="G2798" i="14"/>
  <c r="G2797" i="14"/>
  <c r="G2796" i="14"/>
  <c r="G2795" i="14"/>
  <c r="G2794" i="14"/>
  <c r="G2793" i="14"/>
  <c r="G2792" i="14"/>
  <c r="G2791" i="14"/>
  <c r="G2790" i="14"/>
  <c r="G2789" i="14"/>
  <c r="G2788" i="14"/>
  <c r="G2787" i="14"/>
  <c r="G2786" i="14"/>
  <c r="G2785" i="14"/>
  <c r="G2784" i="14"/>
  <c r="G2783" i="14"/>
  <c r="G2782" i="14"/>
  <c r="G2781" i="14"/>
  <c r="G2780" i="14"/>
  <c r="G2779" i="14"/>
  <c r="G2778" i="14"/>
  <c r="G2777" i="14"/>
  <c r="G2776" i="14"/>
  <c r="G2775" i="14"/>
  <c r="G2774" i="14"/>
  <c r="G2773" i="14"/>
  <c r="G2772" i="14"/>
  <c r="G2771" i="14"/>
  <c r="G2770" i="14"/>
  <c r="G2769" i="14"/>
  <c r="G2768" i="14"/>
  <c r="G2767" i="14"/>
  <c r="G2766" i="14"/>
  <c r="G2765" i="14"/>
  <c r="G2764" i="14"/>
  <c r="G2763" i="14"/>
  <c r="G2762" i="14"/>
  <c r="G2761" i="14"/>
  <c r="G2760" i="14"/>
  <c r="G2759" i="14"/>
  <c r="G2758" i="14"/>
  <c r="G2757" i="14"/>
  <c r="G2756" i="14"/>
  <c r="G2755" i="14"/>
  <c r="G2754" i="14"/>
  <c r="G2753" i="14"/>
  <c r="G2752" i="14"/>
  <c r="G2751" i="14"/>
  <c r="G2750" i="14"/>
  <c r="G2749" i="14"/>
  <c r="G2748" i="14"/>
  <c r="G2747" i="14"/>
  <c r="G2746" i="14"/>
  <c r="G2745" i="14"/>
  <c r="G2744" i="14"/>
  <c r="G2743" i="14"/>
  <c r="G2742" i="14"/>
  <c r="G2741" i="14"/>
  <c r="G2740" i="14"/>
  <c r="G2739" i="14"/>
  <c r="G2738" i="14"/>
  <c r="G2737" i="14"/>
  <c r="G2736" i="14"/>
  <c r="G2735" i="14"/>
  <c r="G2734" i="14"/>
  <c r="G2733" i="14"/>
  <c r="G2732" i="14"/>
  <c r="G2731" i="14"/>
  <c r="G2730" i="14"/>
  <c r="G2729" i="14"/>
  <c r="G2728" i="14"/>
  <c r="G2727" i="14"/>
  <c r="G2726" i="14"/>
  <c r="G2725" i="14"/>
  <c r="G2724" i="14"/>
  <c r="G2723" i="14"/>
  <c r="G2722" i="14"/>
  <c r="G2721" i="14"/>
  <c r="G2720" i="14"/>
  <c r="G2719" i="14"/>
  <c r="G2718" i="14"/>
  <c r="G2717" i="14"/>
  <c r="G2716" i="14"/>
  <c r="G2715" i="14"/>
  <c r="G2714" i="14"/>
  <c r="G2713" i="14"/>
  <c r="G2712" i="14"/>
  <c r="G2711" i="14"/>
  <c r="G2710" i="14"/>
  <c r="G2709" i="14"/>
  <c r="G2708" i="14"/>
  <c r="G2707" i="14"/>
  <c r="G2706" i="14"/>
  <c r="G2705" i="14"/>
  <c r="G2704" i="14"/>
  <c r="G2703" i="14"/>
  <c r="G2702" i="14"/>
  <c r="G2701" i="14"/>
  <c r="G2700" i="14"/>
  <c r="G2699" i="14"/>
  <c r="G2698" i="14"/>
  <c r="G2697" i="14"/>
  <c r="G2696" i="14"/>
  <c r="G2695" i="14"/>
  <c r="G2694" i="14"/>
  <c r="G2693" i="14"/>
  <c r="G2692" i="14"/>
  <c r="G2691" i="14"/>
  <c r="G2690" i="14"/>
  <c r="G2689" i="14"/>
  <c r="G2688" i="14"/>
  <c r="G2687" i="14"/>
  <c r="G2686" i="14"/>
  <c r="G2685" i="14"/>
  <c r="G2684" i="14"/>
  <c r="G2683" i="14"/>
  <c r="G2682" i="14"/>
  <c r="G2681" i="14"/>
  <c r="G2680" i="14"/>
  <c r="G2679" i="14"/>
  <c r="G2678" i="14"/>
  <c r="G2677" i="14"/>
  <c r="G2676" i="14"/>
  <c r="G2675" i="14"/>
  <c r="G2674" i="14"/>
  <c r="G2673" i="14"/>
  <c r="G2672" i="14"/>
  <c r="G2671" i="14"/>
  <c r="G2670" i="14"/>
  <c r="G2669" i="14"/>
  <c r="G2668" i="14"/>
  <c r="G2667" i="14"/>
  <c r="G2666" i="14"/>
  <c r="G2665" i="14"/>
  <c r="G2664" i="14"/>
  <c r="G2663" i="14"/>
  <c r="G2662" i="14"/>
  <c r="G2661" i="14"/>
  <c r="G2660" i="14"/>
  <c r="G2659" i="14"/>
  <c r="G2658" i="14"/>
  <c r="G2657" i="14"/>
  <c r="G2656" i="14"/>
  <c r="G2655" i="14"/>
  <c r="G2654" i="14"/>
  <c r="G2653" i="14"/>
  <c r="G2652" i="14"/>
  <c r="G2651" i="14"/>
  <c r="G2650" i="14"/>
  <c r="G2649" i="14"/>
  <c r="G2648" i="14"/>
  <c r="G2647" i="14"/>
  <c r="G2646" i="14"/>
  <c r="G2645" i="14"/>
  <c r="G2644" i="14"/>
  <c r="G2643" i="14"/>
  <c r="G2642" i="14"/>
  <c r="G2641" i="14"/>
  <c r="G2640" i="14"/>
  <c r="G2639" i="14"/>
  <c r="G2638" i="14"/>
  <c r="G2637" i="14"/>
  <c r="G2636" i="14"/>
  <c r="G2635" i="14"/>
  <c r="G2634" i="14"/>
  <c r="G2633" i="14"/>
  <c r="G2632" i="14"/>
  <c r="G2631" i="14"/>
  <c r="G2630" i="14"/>
  <c r="G2629" i="14"/>
  <c r="G2628" i="14"/>
  <c r="G2627" i="14"/>
  <c r="G2626" i="14"/>
  <c r="G2625" i="14"/>
  <c r="G2624" i="14"/>
  <c r="G2623" i="14"/>
  <c r="G2622" i="14"/>
  <c r="G2621" i="14"/>
  <c r="G2620" i="14"/>
  <c r="G2619" i="14"/>
  <c r="G2618" i="14"/>
  <c r="G2617" i="14"/>
  <c r="G2616" i="14"/>
  <c r="G2615" i="14"/>
  <c r="G2614" i="14"/>
  <c r="G2613" i="14"/>
  <c r="G2612" i="14"/>
  <c r="G2611" i="14"/>
  <c r="G2610" i="14"/>
  <c r="G2609" i="14"/>
  <c r="G2608" i="14"/>
  <c r="G2607" i="14"/>
  <c r="G2606" i="14"/>
  <c r="G2605" i="14"/>
  <c r="G2604" i="14"/>
  <c r="G2603" i="14"/>
  <c r="G2602" i="14"/>
  <c r="G2601" i="14"/>
  <c r="G2600" i="14"/>
  <c r="G2599" i="14"/>
  <c r="G2598" i="14"/>
  <c r="G2597" i="14"/>
  <c r="G2596" i="14"/>
  <c r="G2595" i="14"/>
  <c r="G2594" i="14"/>
  <c r="G2593" i="14"/>
  <c r="G2592" i="14"/>
  <c r="G2591" i="14"/>
  <c r="G2590" i="14"/>
  <c r="G2589" i="14"/>
  <c r="G2588" i="14"/>
  <c r="G2587" i="14"/>
  <c r="G2586" i="14"/>
  <c r="G2585" i="14"/>
  <c r="G2584" i="14"/>
  <c r="G2583" i="14"/>
  <c r="G2582" i="14"/>
  <c r="G2581" i="14"/>
  <c r="G2580" i="14"/>
  <c r="G2579" i="14"/>
  <c r="G2578" i="14"/>
  <c r="G2577" i="14"/>
  <c r="G2576" i="14"/>
  <c r="G2575" i="14"/>
  <c r="G2574" i="14"/>
  <c r="G2573" i="14"/>
  <c r="G2572" i="14"/>
  <c r="G2571" i="14"/>
  <c r="G2570" i="14"/>
  <c r="G2569" i="14"/>
  <c r="G2568" i="14"/>
  <c r="G2567" i="14"/>
  <c r="G2566" i="14"/>
  <c r="G2565" i="14"/>
  <c r="G2564" i="14"/>
  <c r="G2563" i="14"/>
  <c r="G2562" i="14"/>
  <c r="G2561" i="14"/>
  <c r="G2560" i="14"/>
  <c r="G2559" i="14"/>
  <c r="G2558" i="14"/>
  <c r="G2557" i="14"/>
  <c r="G2556" i="14"/>
  <c r="G2555" i="14"/>
  <c r="G2554" i="14"/>
  <c r="G2553" i="14"/>
  <c r="G2552" i="14"/>
  <c r="G2551" i="14"/>
  <c r="G2550" i="14"/>
  <c r="G2549" i="14"/>
  <c r="G2548" i="14"/>
  <c r="G2547" i="14"/>
  <c r="G2546" i="14"/>
  <c r="G2545" i="14"/>
  <c r="G2544" i="14"/>
  <c r="G2543" i="14"/>
  <c r="G2542" i="14"/>
  <c r="G2541" i="14"/>
  <c r="G2540" i="14"/>
  <c r="G2539" i="14"/>
  <c r="G2538" i="14"/>
  <c r="G2537" i="14"/>
  <c r="G2536" i="14"/>
  <c r="G2535" i="14"/>
  <c r="G2534" i="14"/>
  <c r="G2533" i="14"/>
  <c r="G2532" i="14"/>
  <c r="G2531" i="14"/>
  <c r="G2530" i="14"/>
  <c r="G2529" i="14"/>
  <c r="G2528" i="14"/>
  <c r="G2527" i="14"/>
  <c r="G2526" i="14"/>
  <c r="G2525" i="14"/>
  <c r="G2524" i="14"/>
  <c r="G2523" i="14"/>
  <c r="G2522" i="14"/>
  <c r="G2521" i="14"/>
  <c r="G2520" i="14"/>
  <c r="G2519" i="14"/>
  <c r="G2518" i="14"/>
  <c r="G2517" i="14"/>
  <c r="G2516" i="14"/>
  <c r="G2515" i="14"/>
  <c r="G2514" i="14"/>
  <c r="G2513" i="14"/>
  <c r="G2512" i="14"/>
  <c r="G2511" i="14"/>
  <c r="G2510" i="14"/>
  <c r="G2509" i="14"/>
  <c r="G2508" i="14"/>
  <c r="G2507" i="14"/>
  <c r="G2506" i="14"/>
  <c r="G2505" i="14"/>
  <c r="G2504" i="14"/>
  <c r="G2503" i="14"/>
  <c r="G2502" i="14"/>
  <c r="G2501" i="14"/>
  <c r="G2500" i="14"/>
  <c r="G2499" i="14"/>
  <c r="G2498" i="14"/>
  <c r="G2497" i="14"/>
  <c r="G2496" i="14"/>
  <c r="G2495" i="14"/>
  <c r="G2494" i="14"/>
  <c r="G2493" i="14"/>
  <c r="G2492" i="14"/>
  <c r="G2491" i="14"/>
  <c r="G2490" i="14"/>
  <c r="G2489" i="14"/>
  <c r="G2488" i="14"/>
  <c r="G2487" i="14"/>
  <c r="G2486" i="14"/>
  <c r="G2485" i="14"/>
  <c r="G2484" i="14"/>
  <c r="G2483" i="14"/>
  <c r="G2482" i="14"/>
  <c r="G2481" i="14"/>
  <c r="G2480" i="14"/>
  <c r="G2479" i="14"/>
  <c r="G2478" i="14"/>
  <c r="G2477" i="14"/>
  <c r="G2476" i="14"/>
  <c r="G2475" i="14"/>
  <c r="G2474" i="14"/>
  <c r="G2473" i="14"/>
  <c r="G2472" i="14"/>
  <c r="G2471" i="14"/>
  <c r="G2470" i="14"/>
  <c r="G2469" i="14"/>
  <c r="G2468" i="14"/>
  <c r="G2467" i="14"/>
  <c r="G2466" i="14"/>
  <c r="G2465" i="14"/>
  <c r="G2464" i="14"/>
  <c r="G2463" i="14"/>
  <c r="G2462" i="14"/>
  <c r="G2461" i="14"/>
  <c r="G2460" i="14"/>
  <c r="G2459" i="14"/>
  <c r="G2458" i="14"/>
  <c r="G2457" i="14"/>
  <c r="G2456" i="14"/>
  <c r="G2455" i="14"/>
  <c r="G2454" i="14"/>
  <c r="G2453" i="14"/>
  <c r="G2452" i="14"/>
  <c r="G2451" i="14"/>
  <c r="G2450" i="14"/>
  <c r="G2449" i="14"/>
  <c r="G2448" i="14"/>
  <c r="G2447" i="14"/>
  <c r="G2446" i="14"/>
  <c r="G2445" i="14"/>
  <c r="G2444" i="14"/>
  <c r="G2443" i="14"/>
  <c r="G2442" i="14"/>
  <c r="G2441" i="14"/>
  <c r="G2440" i="14"/>
  <c r="G2439" i="14"/>
  <c r="G2438" i="14"/>
  <c r="G2437" i="14"/>
  <c r="G2436" i="14"/>
  <c r="G2435" i="14"/>
  <c r="G2434" i="14"/>
  <c r="G2433" i="14"/>
  <c r="G2432" i="14"/>
  <c r="G2431" i="14"/>
  <c r="G2430" i="14"/>
  <c r="G2429" i="14"/>
  <c r="G2428" i="14"/>
  <c r="G2427" i="14"/>
  <c r="G2426" i="14"/>
  <c r="G2425" i="14"/>
  <c r="G2424" i="14"/>
  <c r="G2423" i="14"/>
  <c r="G2422" i="14"/>
  <c r="G2421" i="14"/>
  <c r="G2420" i="14"/>
  <c r="G2419" i="14"/>
  <c r="G2418" i="14"/>
  <c r="G2417" i="14"/>
  <c r="G2416" i="14"/>
  <c r="G2415" i="14"/>
  <c r="G2414" i="14"/>
  <c r="G2413" i="14"/>
  <c r="G2412" i="14"/>
  <c r="G2411" i="14"/>
  <c r="G2410" i="14"/>
  <c r="G2409" i="14"/>
  <c r="G2408" i="14"/>
  <c r="G2407" i="14"/>
  <c r="G2406" i="14"/>
  <c r="G2405" i="14"/>
  <c r="G2404" i="14"/>
  <c r="G2403" i="14"/>
  <c r="G2402" i="14"/>
  <c r="G2401" i="14"/>
  <c r="G2400" i="14"/>
  <c r="G2399" i="14"/>
  <c r="G2398" i="14"/>
  <c r="G2397" i="14"/>
  <c r="G2396" i="14"/>
  <c r="G2395" i="14"/>
  <c r="G2394" i="14"/>
  <c r="G2393" i="14"/>
  <c r="G2392" i="14"/>
  <c r="G2391" i="14"/>
  <c r="G2390" i="14"/>
  <c r="G2389" i="14"/>
  <c r="G2388" i="14"/>
  <c r="G2387" i="14"/>
  <c r="G2386" i="14"/>
  <c r="G2385" i="14"/>
  <c r="G2384" i="14"/>
  <c r="G2383" i="14"/>
  <c r="G2382" i="14"/>
  <c r="G2381" i="14"/>
  <c r="G2380" i="14"/>
  <c r="G2379" i="14"/>
  <c r="G2378" i="14"/>
  <c r="G2377" i="14"/>
  <c r="G2376" i="14"/>
  <c r="G2375" i="14"/>
  <c r="G2374" i="14"/>
  <c r="G2373" i="14"/>
  <c r="G2372" i="14"/>
  <c r="G2371" i="14"/>
  <c r="G2370" i="14"/>
  <c r="G2369" i="14"/>
  <c r="G2368" i="14"/>
  <c r="G2367" i="14"/>
  <c r="G2366" i="14"/>
  <c r="G2365" i="14"/>
  <c r="G2364" i="14"/>
  <c r="G2363" i="14"/>
  <c r="G2362" i="14"/>
  <c r="G2361" i="14"/>
  <c r="G2360" i="14"/>
  <c r="G2359" i="14"/>
  <c r="G2358" i="14"/>
  <c r="G2357" i="14"/>
  <c r="G2356" i="14"/>
  <c r="G2355" i="14"/>
  <c r="G2354" i="14"/>
  <c r="G2353" i="14"/>
  <c r="G2352" i="14"/>
  <c r="G2351" i="14"/>
  <c r="G2350" i="14"/>
  <c r="G2349" i="14"/>
  <c r="G2348" i="14"/>
  <c r="G2347" i="14"/>
  <c r="G2346" i="14"/>
  <c r="G2345" i="14"/>
  <c r="G2344" i="14"/>
  <c r="G2343" i="14"/>
  <c r="G2342" i="14"/>
  <c r="G2341" i="14"/>
  <c r="G2340" i="14"/>
  <c r="G2339" i="14"/>
  <c r="G2338" i="14"/>
  <c r="G2337" i="14"/>
  <c r="G2336" i="14"/>
  <c r="G2335" i="14"/>
  <c r="G2334" i="14"/>
  <c r="G2333" i="14"/>
  <c r="G2332" i="14"/>
  <c r="G2331" i="14"/>
  <c r="G2330" i="14"/>
  <c r="G2329" i="14"/>
  <c r="G2328" i="14"/>
  <c r="G2327" i="14"/>
  <c r="G2326" i="14"/>
  <c r="G2325" i="14"/>
  <c r="G2324" i="14"/>
  <c r="G2323" i="14"/>
  <c r="G2322" i="14"/>
  <c r="G2321" i="14"/>
  <c r="G2320" i="14"/>
  <c r="G2319" i="14"/>
  <c r="G2318" i="14"/>
  <c r="G2317" i="14"/>
  <c r="G2316" i="14"/>
  <c r="G2315" i="14"/>
  <c r="G2314" i="14"/>
  <c r="G2313" i="14"/>
  <c r="G2312" i="14"/>
  <c r="G2311" i="14"/>
  <c r="G2310" i="14"/>
  <c r="G2309" i="14"/>
  <c r="G2308" i="14"/>
  <c r="G2307" i="14"/>
  <c r="G2306" i="14"/>
  <c r="G2305" i="14"/>
  <c r="G2304" i="14"/>
  <c r="G2303" i="14"/>
  <c r="G2302" i="14"/>
  <c r="G2301" i="14"/>
  <c r="G2300" i="14"/>
  <c r="G2299" i="14"/>
  <c r="G2298" i="14"/>
  <c r="G2297" i="14"/>
  <c r="G2296" i="14"/>
  <c r="G2295" i="14"/>
  <c r="G2294" i="14"/>
  <c r="G2293" i="14"/>
  <c r="G2292" i="14"/>
  <c r="G2291" i="14"/>
  <c r="G2290" i="14"/>
  <c r="G2289" i="14"/>
  <c r="G2288" i="14"/>
  <c r="G2287" i="14"/>
  <c r="G2286" i="14"/>
  <c r="G2285" i="14"/>
  <c r="G2284" i="14"/>
  <c r="G2283" i="14"/>
  <c r="G2282" i="14"/>
  <c r="G2281" i="14"/>
  <c r="G2280" i="14"/>
  <c r="G2279" i="14"/>
  <c r="G2278" i="14"/>
  <c r="G2277" i="14"/>
  <c r="G2276" i="14"/>
  <c r="G2275" i="14"/>
  <c r="G2274" i="14"/>
  <c r="G2273" i="14"/>
  <c r="G2272" i="14"/>
  <c r="G2271" i="14"/>
  <c r="G2270" i="14"/>
  <c r="G2269" i="14"/>
  <c r="G2268" i="14"/>
  <c r="G2267" i="14"/>
  <c r="G2266" i="14"/>
  <c r="G2265" i="14"/>
  <c r="G2264" i="14"/>
  <c r="G2263" i="14"/>
  <c r="G2262" i="14"/>
  <c r="G2261" i="14"/>
  <c r="G2260" i="14"/>
  <c r="G2259" i="14"/>
  <c r="G2258" i="14"/>
  <c r="G2257" i="14"/>
  <c r="G2256" i="14"/>
  <c r="G2255" i="14"/>
  <c r="G2254" i="14"/>
  <c r="G2253" i="14"/>
  <c r="G2252" i="14"/>
  <c r="G2251" i="14"/>
  <c r="G2250" i="14"/>
  <c r="G2249" i="14"/>
  <c r="G2248" i="14"/>
  <c r="G2247" i="14"/>
  <c r="G2246" i="14"/>
  <c r="G2245" i="14"/>
  <c r="G2244" i="14"/>
  <c r="G2243" i="14"/>
  <c r="G2242" i="14"/>
  <c r="G2241" i="14"/>
  <c r="G2240" i="14"/>
  <c r="G2239" i="14"/>
  <c r="G2238" i="14"/>
  <c r="G2237" i="14"/>
  <c r="G2236" i="14"/>
  <c r="G2235" i="14"/>
  <c r="G2234" i="14"/>
  <c r="G2233" i="14"/>
  <c r="G2232" i="14"/>
  <c r="G2231" i="14"/>
  <c r="G2230" i="14"/>
  <c r="G2229" i="14"/>
  <c r="G2228" i="14"/>
  <c r="G2227" i="14"/>
  <c r="G2226" i="14"/>
  <c r="G2225" i="14"/>
  <c r="G2224" i="14"/>
  <c r="G2223" i="14"/>
  <c r="G2222" i="14"/>
  <c r="G2221" i="14"/>
  <c r="G2220" i="14"/>
  <c r="G2219" i="14"/>
  <c r="G2218" i="14"/>
  <c r="G2217" i="14"/>
  <c r="G2216" i="14"/>
  <c r="G2215" i="14"/>
  <c r="G2214" i="14"/>
  <c r="G2213" i="14"/>
  <c r="G2212" i="14"/>
  <c r="G2211" i="14"/>
  <c r="G2210" i="14"/>
  <c r="G2209" i="14"/>
  <c r="G2208" i="14"/>
  <c r="G2207" i="14"/>
  <c r="G2206" i="14"/>
  <c r="G2205" i="14"/>
  <c r="G2204" i="14"/>
  <c r="G2203" i="14"/>
  <c r="G2202" i="14"/>
  <c r="G2201" i="14"/>
  <c r="G2200" i="14"/>
  <c r="G2199" i="14"/>
  <c r="G2198" i="14"/>
  <c r="G2197" i="14"/>
  <c r="G2196" i="14"/>
  <c r="G2195" i="14"/>
  <c r="G2194" i="14"/>
  <c r="G2193" i="14"/>
  <c r="G2192" i="14"/>
  <c r="G2191" i="14"/>
  <c r="G2190" i="14"/>
  <c r="G2189" i="14"/>
  <c r="G2188" i="14"/>
  <c r="G2187" i="14"/>
  <c r="G2186" i="14"/>
  <c r="G2185" i="14"/>
  <c r="G2184" i="14"/>
  <c r="G2183" i="14"/>
  <c r="G2182" i="14"/>
  <c r="G2181" i="14"/>
  <c r="G2180" i="14"/>
  <c r="G2179" i="14"/>
  <c r="G2178" i="14"/>
  <c r="G2177" i="14"/>
  <c r="G2176" i="14"/>
  <c r="G2175" i="14"/>
  <c r="G2174" i="14"/>
  <c r="G2173" i="14"/>
  <c r="G2172" i="14"/>
  <c r="G2171" i="14"/>
  <c r="G2170" i="14"/>
  <c r="G2169" i="14"/>
  <c r="G2168" i="14"/>
  <c r="G2167" i="14"/>
  <c r="G2166" i="14"/>
  <c r="G2165" i="14"/>
  <c r="G2164" i="14"/>
  <c r="G2163" i="14"/>
  <c r="G2162" i="14"/>
  <c r="G2161" i="14"/>
  <c r="G2160" i="14"/>
  <c r="G2159" i="14"/>
  <c r="G2158" i="14"/>
  <c r="G2157" i="14"/>
  <c r="G2156" i="14"/>
  <c r="G2155" i="14"/>
  <c r="G2154" i="14"/>
  <c r="G2153" i="14"/>
  <c r="G2152" i="14"/>
  <c r="G2151" i="14"/>
  <c r="G2150" i="14"/>
  <c r="G2149" i="14"/>
  <c r="G2148" i="14"/>
  <c r="G2147" i="14"/>
  <c r="G2146" i="14"/>
  <c r="G2145" i="14"/>
  <c r="G2144" i="14"/>
  <c r="G2143" i="14"/>
  <c r="G2142" i="14"/>
  <c r="G2141" i="14"/>
  <c r="G2140" i="14"/>
  <c r="G2139" i="14"/>
  <c r="G2138" i="14"/>
  <c r="G2137" i="14"/>
  <c r="G2136" i="14"/>
  <c r="G2135" i="14"/>
  <c r="G2134" i="14"/>
  <c r="G2133" i="14"/>
  <c r="G2132" i="14"/>
  <c r="G2131" i="14"/>
  <c r="G2130" i="14"/>
  <c r="G2129" i="14"/>
  <c r="G2128" i="14"/>
  <c r="G2127" i="14"/>
  <c r="G2126" i="14"/>
  <c r="G2125" i="14"/>
  <c r="G2124" i="14"/>
  <c r="G2123" i="14"/>
  <c r="G2122" i="14"/>
  <c r="G2121" i="14"/>
  <c r="G2120" i="14"/>
  <c r="G2119" i="14"/>
  <c r="G2118" i="14"/>
  <c r="G2117" i="14"/>
  <c r="G2116" i="14"/>
  <c r="G2115" i="14"/>
  <c r="G2114" i="14"/>
  <c r="G2113" i="14"/>
  <c r="G2112" i="14"/>
  <c r="G2111" i="14"/>
  <c r="G2110" i="14"/>
  <c r="G2109" i="14"/>
  <c r="G2108" i="14"/>
  <c r="G2107" i="14"/>
  <c r="G2106" i="14"/>
  <c r="G2105" i="14"/>
  <c r="G2104" i="14"/>
  <c r="G2103" i="14"/>
  <c r="G2102" i="14"/>
  <c r="G2101" i="14"/>
  <c r="G2100" i="14"/>
  <c r="G2099" i="14"/>
  <c r="G2098" i="14"/>
  <c r="G2097" i="14"/>
  <c r="G2096" i="14"/>
  <c r="G2095" i="14"/>
  <c r="G2094" i="14"/>
  <c r="G2093" i="14"/>
  <c r="G2092" i="14"/>
  <c r="G2091" i="14"/>
  <c r="G2090" i="14"/>
  <c r="G2089" i="14"/>
  <c r="G2088" i="14"/>
  <c r="G2087" i="14"/>
  <c r="G2086" i="14"/>
  <c r="G2085" i="14"/>
  <c r="G2084" i="14"/>
  <c r="G2083" i="14"/>
  <c r="G2082" i="14"/>
  <c r="G2081" i="14"/>
  <c r="G2080" i="14"/>
  <c r="G2079" i="14"/>
  <c r="G2078" i="14"/>
  <c r="G2077" i="14"/>
  <c r="G2076" i="14"/>
  <c r="G2075" i="14"/>
  <c r="G2074" i="14"/>
  <c r="G2073" i="14"/>
  <c r="G2072" i="14"/>
  <c r="G2071" i="14"/>
  <c r="G2070" i="14"/>
  <c r="G2069" i="14"/>
  <c r="G2068" i="14"/>
  <c r="G2067" i="14"/>
  <c r="G2066" i="14"/>
  <c r="G2065" i="14"/>
  <c r="G2064" i="14"/>
  <c r="G2063" i="14"/>
  <c r="G2062" i="14"/>
  <c r="G2061" i="14"/>
  <c r="G2060" i="14"/>
  <c r="G2059" i="14"/>
  <c r="G2058" i="14"/>
  <c r="G2057" i="14"/>
  <c r="G2056" i="14"/>
  <c r="G2055" i="14"/>
  <c r="G2054" i="14"/>
  <c r="G2053" i="14"/>
  <c r="G2052" i="14"/>
  <c r="G2051" i="14"/>
  <c r="G2050" i="14"/>
  <c r="G2049" i="14"/>
  <c r="G2048" i="14"/>
  <c r="G2047" i="14"/>
  <c r="G2046" i="14"/>
  <c r="G2045" i="14"/>
  <c r="G2044" i="14"/>
  <c r="G2043" i="14"/>
  <c r="G2042" i="14"/>
  <c r="G2041" i="14"/>
  <c r="G2040" i="14"/>
  <c r="G2039" i="14"/>
  <c r="G2038" i="14"/>
  <c r="G2037" i="14"/>
  <c r="G2036" i="14"/>
  <c r="G2035" i="14"/>
  <c r="G2034" i="14"/>
  <c r="G2033" i="14"/>
  <c r="G2032" i="14"/>
  <c r="G2031" i="14"/>
  <c r="G2030" i="14"/>
  <c r="G2029" i="14"/>
  <c r="G2028" i="14"/>
  <c r="G2027" i="14"/>
  <c r="G2026" i="14"/>
  <c r="G2025" i="14"/>
  <c r="G2024" i="14"/>
  <c r="G2023" i="14"/>
  <c r="G2022" i="14"/>
  <c r="G2021" i="14"/>
  <c r="G2020" i="14"/>
  <c r="G2019" i="14"/>
  <c r="G2018" i="14"/>
  <c r="G2017" i="14"/>
  <c r="G2016" i="14"/>
  <c r="G2015" i="14"/>
  <c r="G2014" i="14"/>
  <c r="G2013" i="14"/>
  <c r="G2012" i="14"/>
  <c r="G2011" i="14"/>
  <c r="G2010" i="14"/>
  <c r="G2009" i="14"/>
  <c r="G2008" i="14"/>
  <c r="G2007" i="14"/>
  <c r="G2006" i="14"/>
  <c r="G2005" i="14"/>
  <c r="G2004" i="14"/>
  <c r="G2003" i="14"/>
  <c r="G2002" i="14"/>
  <c r="G2001" i="14"/>
  <c r="G2000" i="14"/>
  <c r="G1999" i="14"/>
  <c r="G1998" i="14"/>
  <c r="G1997" i="14"/>
  <c r="G1996" i="14"/>
  <c r="G1995" i="14"/>
  <c r="G1994" i="14"/>
  <c r="G1993" i="14"/>
  <c r="G1992" i="14"/>
  <c r="G1991" i="14"/>
  <c r="G1990" i="14"/>
  <c r="G1989" i="14"/>
  <c r="G1988" i="14"/>
  <c r="G1987" i="14"/>
  <c r="G1986" i="14"/>
  <c r="G1985" i="14"/>
  <c r="G1984" i="14"/>
  <c r="G1983" i="14"/>
  <c r="G1982" i="14"/>
  <c r="G1981" i="14"/>
  <c r="G1980" i="14"/>
  <c r="G1979" i="14"/>
  <c r="G1978" i="14"/>
  <c r="G1977" i="14"/>
  <c r="G1976" i="14"/>
  <c r="G1975" i="14"/>
  <c r="G1974" i="14"/>
  <c r="G1973" i="14"/>
  <c r="G1972" i="14"/>
  <c r="G1971" i="14"/>
  <c r="G1970" i="14"/>
  <c r="G1969" i="14"/>
  <c r="G1968" i="14"/>
  <c r="G1967" i="14"/>
  <c r="G1966" i="14"/>
  <c r="G1965" i="14"/>
  <c r="G1964" i="14"/>
  <c r="G1963" i="14"/>
  <c r="G1962" i="14"/>
  <c r="G1961" i="14"/>
  <c r="G1960" i="14"/>
  <c r="G1959" i="14"/>
  <c r="G1958" i="14"/>
  <c r="G1957" i="14"/>
  <c r="G1956" i="14"/>
  <c r="G1955" i="14"/>
  <c r="G1954" i="14"/>
  <c r="G1953" i="14"/>
  <c r="G1952" i="14"/>
  <c r="G1951" i="14"/>
  <c r="G1950" i="14"/>
  <c r="G1949" i="14"/>
  <c r="G1948" i="14"/>
  <c r="G1947" i="14"/>
  <c r="G1946" i="14"/>
  <c r="G1945" i="14"/>
  <c r="G1944" i="14"/>
  <c r="G1943" i="14"/>
  <c r="G1942" i="14"/>
  <c r="G1941" i="14"/>
  <c r="G1940" i="14"/>
  <c r="G1939" i="14"/>
  <c r="G1938" i="14"/>
  <c r="G1937" i="14"/>
  <c r="G1936" i="14"/>
  <c r="G1935" i="14"/>
  <c r="G1934" i="14"/>
  <c r="G1933" i="14"/>
  <c r="G1932" i="14"/>
  <c r="G1931" i="14"/>
  <c r="G1930" i="14"/>
  <c r="G1929" i="14"/>
  <c r="G1928" i="14"/>
  <c r="G1927" i="14"/>
  <c r="G1926" i="14"/>
  <c r="G1925" i="14"/>
  <c r="G1924" i="14"/>
  <c r="G1923" i="14"/>
  <c r="G1922" i="14"/>
  <c r="G1921" i="14"/>
  <c r="G1920" i="14"/>
  <c r="G1919" i="14"/>
  <c r="G1918" i="14"/>
  <c r="G1917" i="14"/>
  <c r="G1916" i="14"/>
  <c r="G1915" i="14"/>
  <c r="G1914" i="14"/>
  <c r="G1913" i="14"/>
  <c r="G1912" i="14"/>
  <c r="G1911" i="14"/>
  <c r="G1910" i="14"/>
  <c r="G1909" i="14"/>
  <c r="G1908" i="14"/>
  <c r="G1907" i="14"/>
  <c r="G1906" i="14"/>
  <c r="G1905" i="14"/>
  <c r="G1904" i="14"/>
  <c r="G1903" i="14"/>
  <c r="G1902" i="14"/>
  <c r="G1901" i="14"/>
  <c r="G1900" i="14"/>
  <c r="G1899" i="14"/>
  <c r="G1898" i="14"/>
  <c r="G1897" i="14"/>
  <c r="G1896" i="14"/>
  <c r="G1895" i="14"/>
  <c r="G1894" i="14"/>
  <c r="G1893" i="14"/>
  <c r="G1892" i="14"/>
  <c r="G1891" i="14"/>
  <c r="G1890" i="14"/>
  <c r="G1889" i="14"/>
  <c r="G1888" i="14"/>
  <c r="G1887" i="14"/>
  <c r="G1886" i="14"/>
  <c r="G1885" i="14"/>
  <c r="G1884" i="14"/>
  <c r="G1883" i="14"/>
  <c r="G1882" i="14"/>
  <c r="G1881" i="14"/>
  <c r="G1880" i="14"/>
  <c r="G1879" i="14"/>
  <c r="G1878" i="14"/>
  <c r="G1877" i="14"/>
  <c r="G1876" i="14"/>
  <c r="G1875" i="14"/>
  <c r="G1874" i="14"/>
  <c r="G1873" i="14"/>
  <c r="G1872" i="14"/>
  <c r="G1871" i="14"/>
  <c r="G1870" i="14"/>
  <c r="G1869" i="14"/>
  <c r="G1868" i="14"/>
  <c r="G1867" i="14"/>
  <c r="G1866" i="14"/>
  <c r="G1865" i="14"/>
  <c r="G1864" i="14"/>
  <c r="G1863" i="14"/>
  <c r="G1862" i="14"/>
  <c r="G1861" i="14"/>
  <c r="G1860" i="14"/>
  <c r="G1859" i="14"/>
  <c r="G1858" i="14"/>
  <c r="G1857" i="14"/>
  <c r="G1856" i="14"/>
  <c r="G1855" i="14"/>
  <c r="G1854" i="14"/>
  <c r="G1853" i="14"/>
  <c r="G1852" i="14"/>
  <c r="G1851" i="14"/>
  <c r="G1850" i="14"/>
  <c r="G1849" i="14"/>
  <c r="G1848" i="14"/>
  <c r="G1847" i="14"/>
  <c r="G1846" i="14"/>
  <c r="G1845" i="14"/>
  <c r="G1844" i="14"/>
  <c r="G1843" i="14"/>
  <c r="G1842" i="14"/>
  <c r="G1841" i="14"/>
  <c r="G1840" i="14"/>
  <c r="G1839" i="14"/>
  <c r="G1838" i="14"/>
  <c r="G1837" i="14"/>
  <c r="G1836" i="14"/>
  <c r="G1835" i="14"/>
  <c r="G1834" i="14"/>
  <c r="G1833" i="14"/>
  <c r="G1832" i="14"/>
  <c r="G1831" i="14"/>
  <c r="G1830" i="14"/>
  <c r="G1829" i="14"/>
  <c r="G1828" i="14"/>
  <c r="G1827" i="14"/>
  <c r="G1826" i="14"/>
  <c r="G1825" i="14"/>
  <c r="G1824" i="14"/>
  <c r="G1823" i="14"/>
  <c r="G1822" i="14"/>
  <c r="G1821" i="14"/>
  <c r="G1820" i="14"/>
  <c r="G1819" i="14"/>
  <c r="G1818" i="14"/>
  <c r="G1817" i="14"/>
  <c r="G1816" i="14"/>
  <c r="G1815" i="14"/>
  <c r="G1814" i="14"/>
  <c r="G1813" i="14"/>
  <c r="G1812" i="14"/>
  <c r="G1811" i="14"/>
  <c r="G1810" i="14"/>
  <c r="G1809" i="14"/>
  <c r="G1808" i="14"/>
  <c r="G1807" i="14"/>
  <c r="G1806" i="14"/>
  <c r="G1805" i="14"/>
  <c r="G1804" i="14"/>
  <c r="G1803" i="14"/>
  <c r="G1802" i="14"/>
  <c r="G1801" i="14"/>
  <c r="G1800" i="14"/>
  <c r="G1799" i="14"/>
  <c r="G1798" i="14"/>
  <c r="G1797" i="14"/>
  <c r="G1796" i="14"/>
  <c r="G1795" i="14"/>
  <c r="G1794" i="14"/>
  <c r="G1793" i="14"/>
  <c r="G1792" i="14"/>
  <c r="G1791" i="14"/>
  <c r="G1790" i="14"/>
  <c r="G1789" i="14"/>
  <c r="G1788" i="14"/>
  <c r="G1787" i="14"/>
  <c r="G1786" i="14"/>
  <c r="G1785" i="14"/>
  <c r="G1784" i="14"/>
  <c r="G1783" i="14"/>
  <c r="G1782" i="14"/>
  <c r="G1781" i="14"/>
  <c r="G1780" i="14"/>
  <c r="G1779" i="14"/>
  <c r="G1778" i="14"/>
  <c r="G1777" i="14"/>
  <c r="G1776" i="14"/>
  <c r="G1775" i="14"/>
  <c r="G1774" i="14"/>
  <c r="G1773" i="14"/>
  <c r="G1772" i="14"/>
  <c r="G1771" i="14"/>
  <c r="G1770" i="14"/>
  <c r="G1769" i="14"/>
  <c r="G1768" i="14"/>
  <c r="G1767" i="14"/>
  <c r="G1766" i="14"/>
  <c r="G1765" i="14"/>
  <c r="G1764" i="14"/>
  <c r="G1763" i="14"/>
  <c r="G1762" i="14"/>
  <c r="G1761" i="14"/>
  <c r="G1760" i="14"/>
  <c r="G1759" i="14"/>
  <c r="G1758" i="14"/>
  <c r="G1757" i="14"/>
  <c r="G1756" i="14"/>
  <c r="G1755" i="14"/>
  <c r="G1754" i="14"/>
  <c r="G1753" i="14"/>
  <c r="G1752" i="14"/>
  <c r="G1751" i="14"/>
  <c r="G1750" i="14"/>
  <c r="G1749" i="14"/>
  <c r="G1748" i="14"/>
  <c r="G1747" i="14"/>
  <c r="G1746" i="14"/>
  <c r="G1745" i="14"/>
  <c r="G1744" i="14"/>
  <c r="G1743" i="14"/>
  <c r="G1742" i="14"/>
  <c r="G1741" i="14"/>
  <c r="G1740" i="14"/>
  <c r="G1739" i="14"/>
  <c r="G1738" i="14"/>
  <c r="G1737" i="14"/>
  <c r="G1736" i="14"/>
  <c r="G1735" i="14"/>
  <c r="G1734" i="14"/>
  <c r="G1733" i="14"/>
  <c r="G1732" i="14"/>
  <c r="G1731" i="14"/>
  <c r="G1730" i="14"/>
  <c r="G1729" i="14"/>
  <c r="G1728" i="14"/>
  <c r="G1727" i="14"/>
  <c r="G1726" i="14"/>
  <c r="G1725" i="14"/>
  <c r="G1724" i="14"/>
  <c r="G1723" i="14"/>
  <c r="G1722" i="14"/>
  <c r="G1721" i="14"/>
  <c r="G1720" i="14"/>
  <c r="G1719" i="14"/>
  <c r="G1718" i="14"/>
  <c r="G1717" i="14"/>
  <c r="G1716" i="14"/>
  <c r="G1715" i="14"/>
  <c r="G1714" i="14"/>
  <c r="G1713" i="14"/>
  <c r="G1712" i="14"/>
  <c r="G1711" i="14"/>
  <c r="G1710" i="14"/>
  <c r="G1709" i="14"/>
  <c r="G1708" i="14"/>
  <c r="G1707" i="14"/>
  <c r="G1706" i="14"/>
  <c r="G1705" i="14"/>
  <c r="G1704" i="14"/>
  <c r="G1703" i="14"/>
  <c r="G1702" i="14"/>
  <c r="G1701" i="14"/>
  <c r="G1700" i="14"/>
  <c r="G1699" i="14"/>
  <c r="G1698" i="14"/>
  <c r="G1697" i="14"/>
  <c r="G1696" i="14"/>
  <c r="G1695" i="14"/>
  <c r="G1694" i="14"/>
  <c r="G1693" i="14"/>
  <c r="G1692" i="14"/>
  <c r="G1691" i="14"/>
  <c r="G1690" i="14"/>
  <c r="G1689" i="14"/>
  <c r="G1688" i="14"/>
  <c r="G1687" i="14"/>
  <c r="G1686" i="14"/>
  <c r="G1685" i="14"/>
  <c r="G1684" i="14"/>
  <c r="G1683" i="14"/>
  <c r="G1682" i="14"/>
  <c r="G1681" i="14"/>
  <c r="G1680" i="14"/>
  <c r="G1679" i="14"/>
  <c r="G1678" i="14"/>
  <c r="G1677" i="14"/>
  <c r="G1676" i="14"/>
  <c r="G1675" i="14"/>
  <c r="G1674" i="14"/>
  <c r="G1673" i="14"/>
  <c r="G1672" i="14"/>
  <c r="G1671" i="14"/>
  <c r="G1670" i="14"/>
  <c r="G1669" i="14"/>
  <c r="G1668" i="14"/>
  <c r="G1667" i="14"/>
  <c r="G1666" i="14"/>
  <c r="G1665" i="14"/>
  <c r="G1664" i="14"/>
  <c r="G1663" i="14"/>
  <c r="G1662" i="14"/>
  <c r="G1661" i="14"/>
  <c r="G1660" i="14"/>
  <c r="G1659" i="14"/>
  <c r="G1658" i="14"/>
  <c r="G1657" i="14"/>
  <c r="G1656" i="14"/>
  <c r="G1655" i="14"/>
  <c r="G1654" i="14"/>
  <c r="G1653" i="14"/>
  <c r="G1652" i="14"/>
  <c r="G1651" i="14"/>
  <c r="G1650" i="14"/>
  <c r="G1649" i="14"/>
  <c r="G1648" i="14"/>
  <c r="G1647" i="14"/>
  <c r="G1646" i="14"/>
  <c r="G1645" i="14"/>
  <c r="G1644" i="14"/>
  <c r="G1643" i="14"/>
  <c r="G1642" i="14"/>
  <c r="G1641" i="14"/>
  <c r="G1640" i="14"/>
  <c r="G1639" i="14"/>
  <c r="G1638" i="14"/>
  <c r="G1637" i="14"/>
  <c r="G1636" i="14"/>
  <c r="G1635" i="14"/>
  <c r="G1634" i="14"/>
  <c r="G1633" i="14"/>
  <c r="G1632" i="14"/>
  <c r="G1631" i="14"/>
  <c r="G1630" i="14"/>
  <c r="G1629" i="14"/>
  <c r="G1628" i="14"/>
  <c r="G1627" i="14"/>
  <c r="G1626" i="14"/>
  <c r="G1625" i="14"/>
  <c r="G1624" i="14"/>
  <c r="G1623" i="14"/>
  <c r="G1622" i="14"/>
  <c r="G1621" i="14"/>
  <c r="G1620" i="14"/>
  <c r="G1619" i="14"/>
  <c r="G1618" i="14"/>
  <c r="G1617" i="14"/>
  <c r="G1616" i="14"/>
  <c r="G1615" i="14"/>
  <c r="G1614" i="14"/>
  <c r="G1613" i="14"/>
  <c r="G1612" i="14"/>
  <c r="G1611" i="14"/>
  <c r="G1610" i="14"/>
  <c r="G1609" i="14"/>
  <c r="G1608" i="14"/>
  <c r="G1607" i="14"/>
  <c r="G1606" i="14"/>
  <c r="G1605" i="14"/>
  <c r="G1604" i="14"/>
  <c r="G1603" i="14"/>
  <c r="G1602" i="14"/>
  <c r="G1601" i="14"/>
  <c r="G1600" i="14"/>
  <c r="G1599" i="14"/>
  <c r="G1598" i="14"/>
  <c r="G1597" i="14"/>
  <c r="G1596" i="14"/>
  <c r="G1595" i="14"/>
  <c r="G1594" i="14"/>
  <c r="G1593" i="14"/>
  <c r="G1592" i="14"/>
  <c r="G1591" i="14"/>
  <c r="G1590" i="14"/>
  <c r="G1589" i="14"/>
  <c r="G1588" i="14"/>
  <c r="G1587" i="14"/>
  <c r="G1586" i="14"/>
  <c r="G1585" i="14"/>
  <c r="G1584" i="14"/>
  <c r="G1583" i="14"/>
  <c r="G1582" i="14"/>
  <c r="G1581" i="14"/>
  <c r="G1580" i="14"/>
  <c r="G1579" i="14"/>
  <c r="G1578" i="14"/>
  <c r="G1577" i="14"/>
  <c r="G1576" i="14"/>
  <c r="G1575" i="14"/>
  <c r="G1574" i="14"/>
  <c r="G1573" i="14"/>
  <c r="G1572" i="14"/>
  <c r="G1571" i="14"/>
  <c r="G1570" i="14"/>
  <c r="G1569" i="14"/>
  <c r="G1568" i="14"/>
  <c r="G1567" i="14"/>
  <c r="G1566" i="14"/>
  <c r="G1565" i="14"/>
  <c r="G1564" i="14"/>
  <c r="G1563" i="14"/>
  <c r="G1562" i="14"/>
  <c r="G1561" i="14"/>
  <c r="G1560" i="14"/>
  <c r="G1559" i="14"/>
  <c r="G1558" i="14"/>
  <c r="G1557" i="14"/>
  <c r="G1556" i="14"/>
  <c r="G1555" i="14"/>
  <c r="G1554" i="14"/>
  <c r="G1553" i="14"/>
  <c r="G1552" i="14"/>
  <c r="G1551" i="14"/>
  <c r="G1550" i="14"/>
  <c r="G1549" i="14"/>
  <c r="G1548" i="14"/>
  <c r="G1547" i="14"/>
  <c r="G1546" i="14"/>
  <c r="G1545" i="14"/>
  <c r="G1544" i="14"/>
  <c r="G1543" i="14"/>
  <c r="G1542" i="14"/>
  <c r="G1541" i="14"/>
  <c r="G1540" i="14"/>
  <c r="G1539" i="14"/>
  <c r="G1538" i="14"/>
  <c r="G1537" i="14"/>
  <c r="G1536" i="14"/>
  <c r="G1535" i="14"/>
  <c r="G1534" i="14"/>
  <c r="G1533" i="14"/>
  <c r="G1532" i="14"/>
  <c r="G1531" i="14"/>
  <c r="G1530" i="14"/>
  <c r="G1529" i="14"/>
  <c r="G1528" i="14"/>
  <c r="G1527" i="14"/>
  <c r="G1526" i="14"/>
  <c r="G1525" i="14"/>
  <c r="G1524" i="14"/>
  <c r="G1523" i="14"/>
  <c r="G1522" i="14"/>
  <c r="G1521" i="14"/>
  <c r="G1520" i="14"/>
  <c r="G1519" i="14"/>
  <c r="G1518" i="14"/>
  <c r="G1517" i="14"/>
  <c r="G1516" i="14"/>
  <c r="G1515" i="14"/>
  <c r="G1514" i="14"/>
  <c r="G1513" i="14"/>
  <c r="G1512" i="14"/>
  <c r="G1511" i="14"/>
  <c r="G1510" i="14"/>
  <c r="G1509" i="14"/>
  <c r="G1508" i="14"/>
  <c r="G1507" i="14"/>
  <c r="G1506" i="14"/>
  <c r="G1505" i="14"/>
  <c r="G1504" i="14"/>
  <c r="G1503" i="14"/>
  <c r="G1502" i="14"/>
  <c r="G1501" i="14"/>
  <c r="G1500" i="14"/>
  <c r="G1499" i="14"/>
  <c r="G1498" i="14"/>
  <c r="G1497" i="14"/>
  <c r="G1496" i="14"/>
  <c r="G1495" i="14"/>
  <c r="G1494" i="14"/>
  <c r="G1493" i="14"/>
  <c r="G1492" i="14"/>
  <c r="G1491" i="14"/>
  <c r="G1490" i="14"/>
  <c r="G1489" i="14"/>
  <c r="G1488" i="14"/>
  <c r="G1487" i="14"/>
  <c r="G1486" i="14"/>
  <c r="G1485" i="14"/>
  <c r="G1484" i="14"/>
  <c r="G1483" i="14"/>
  <c r="G1482" i="14"/>
  <c r="G1481" i="14"/>
  <c r="G1480" i="14"/>
  <c r="G1479" i="14"/>
  <c r="G1478" i="14"/>
  <c r="G1477" i="14"/>
  <c r="G1476" i="14"/>
  <c r="G1475" i="14"/>
  <c r="G1474" i="14"/>
  <c r="G1473" i="14"/>
  <c r="G1472" i="14"/>
  <c r="G1471" i="14"/>
  <c r="G1470" i="14"/>
  <c r="G1469" i="14"/>
  <c r="G1468" i="14"/>
  <c r="G1467" i="14"/>
  <c r="G1466" i="14"/>
  <c r="G1465" i="14"/>
  <c r="G1464" i="14"/>
  <c r="G1463" i="14"/>
  <c r="G1462" i="14"/>
  <c r="G1461" i="14"/>
  <c r="G1460" i="14"/>
  <c r="G1459" i="14"/>
  <c r="G1458" i="14"/>
  <c r="G1457" i="14"/>
  <c r="G1456" i="14"/>
  <c r="G1455" i="14"/>
  <c r="G1454" i="14"/>
  <c r="G1453" i="14"/>
  <c r="G1452" i="14"/>
  <c r="G1451" i="14"/>
  <c r="G1450" i="14"/>
  <c r="G1449" i="14"/>
  <c r="G1448" i="14"/>
  <c r="G1447" i="14"/>
  <c r="G1446" i="14"/>
  <c r="G1445" i="14"/>
  <c r="G1444" i="14"/>
  <c r="G1443" i="14"/>
  <c r="G1442" i="14"/>
  <c r="G1441" i="14"/>
  <c r="G1440" i="14"/>
  <c r="G1439" i="14"/>
  <c r="G1438" i="14"/>
  <c r="G1437" i="14"/>
  <c r="G1436" i="14"/>
  <c r="G1435" i="14"/>
  <c r="G1434" i="14"/>
  <c r="G1433" i="14"/>
  <c r="G1432" i="14"/>
  <c r="G1431" i="14"/>
  <c r="G1430" i="14"/>
  <c r="G1429" i="14"/>
  <c r="G1428" i="14"/>
  <c r="G1427" i="14"/>
  <c r="G1426" i="14"/>
  <c r="G1425" i="14"/>
  <c r="G1424" i="14"/>
  <c r="G1423" i="14"/>
  <c r="G1422" i="14"/>
  <c r="G1421" i="14"/>
  <c r="G1420" i="14"/>
  <c r="G1419" i="14"/>
  <c r="G1418" i="14"/>
  <c r="G1417" i="14"/>
  <c r="G1416" i="14"/>
  <c r="G1415" i="14"/>
  <c r="G1414" i="14"/>
  <c r="G1413" i="14"/>
  <c r="G1412" i="14"/>
  <c r="G1411" i="14"/>
  <c r="G1410" i="14"/>
  <c r="G1409" i="14"/>
  <c r="G1408" i="14"/>
  <c r="G1407" i="14"/>
  <c r="G1406" i="14"/>
  <c r="G1405" i="14"/>
  <c r="G1404" i="14"/>
  <c r="G1403" i="14"/>
  <c r="G1402" i="14"/>
  <c r="G1401" i="14"/>
  <c r="G1400" i="14"/>
  <c r="G1399" i="14"/>
  <c r="G1398" i="14"/>
  <c r="G1397" i="14"/>
  <c r="G1396" i="14"/>
  <c r="G1395" i="14"/>
  <c r="G1394" i="14"/>
  <c r="G1393" i="14"/>
  <c r="G1392" i="14"/>
  <c r="G1391" i="14"/>
  <c r="G1390" i="14"/>
  <c r="G1389" i="14"/>
  <c r="G1388" i="14"/>
  <c r="G1387" i="14"/>
  <c r="G1386" i="14"/>
  <c r="G1385" i="14"/>
  <c r="G1384" i="14"/>
  <c r="G1383" i="14"/>
  <c r="G1382" i="14"/>
  <c r="G1381" i="14"/>
  <c r="G1380" i="14"/>
  <c r="G1379" i="14"/>
  <c r="G1378" i="14"/>
  <c r="G1377" i="14"/>
  <c r="G1376" i="14"/>
  <c r="G1375" i="14"/>
  <c r="G1374" i="14"/>
  <c r="G1373" i="14"/>
  <c r="G1372" i="14"/>
  <c r="G1371" i="14"/>
  <c r="G1370" i="14"/>
  <c r="G1369" i="14"/>
  <c r="G1368" i="14"/>
  <c r="G1367" i="14"/>
  <c r="G1366" i="14"/>
  <c r="G1365" i="14"/>
  <c r="G1364" i="14"/>
  <c r="G1363" i="14"/>
  <c r="G1362" i="14"/>
  <c r="G1361" i="14"/>
  <c r="G1360" i="14"/>
  <c r="G1359" i="14"/>
  <c r="G1358" i="14"/>
  <c r="G1357" i="14"/>
  <c r="G1356" i="14"/>
  <c r="G1355" i="14"/>
  <c r="G1354" i="14"/>
  <c r="G1353" i="14"/>
  <c r="G1352" i="14"/>
  <c r="G1351" i="14"/>
  <c r="G1350" i="14"/>
  <c r="G1349" i="14"/>
  <c r="G1348" i="14"/>
  <c r="G1347" i="14"/>
  <c r="G1346" i="14"/>
  <c r="G1345" i="14"/>
  <c r="G1344" i="14"/>
  <c r="G1343" i="14"/>
  <c r="G1342" i="14"/>
  <c r="G1341" i="14"/>
  <c r="G1340" i="14"/>
  <c r="G1339" i="14"/>
  <c r="G1338" i="14"/>
  <c r="G1337" i="14"/>
  <c r="G1336" i="14"/>
  <c r="G1335" i="14"/>
  <c r="G1334" i="14"/>
  <c r="G1333" i="14"/>
  <c r="G1332" i="14"/>
  <c r="G1331" i="14"/>
  <c r="G1330" i="14"/>
  <c r="G1329" i="14"/>
  <c r="G1328" i="14"/>
  <c r="G1327" i="14"/>
  <c r="G1326" i="14"/>
  <c r="G1325" i="14"/>
  <c r="G1324" i="14"/>
  <c r="G1323" i="14"/>
  <c r="G1322" i="14"/>
  <c r="G1321" i="14"/>
  <c r="G1320" i="14"/>
  <c r="G1319" i="14"/>
  <c r="G1318" i="14"/>
  <c r="G1317" i="14"/>
  <c r="G1316" i="14"/>
  <c r="G1315" i="14"/>
  <c r="G1314" i="14"/>
  <c r="G1313" i="14"/>
  <c r="G1312" i="14"/>
  <c r="G1311" i="14"/>
  <c r="G1310" i="14"/>
  <c r="G1309" i="14"/>
  <c r="G1308" i="14"/>
  <c r="G1307" i="14"/>
  <c r="G1306" i="14"/>
  <c r="G1305" i="14"/>
  <c r="G1304" i="14"/>
  <c r="G1303" i="14"/>
  <c r="G1302" i="14"/>
  <c r="G1301" i="14"/>
  <c r="G1300" i="14"/>
  <c r="G1299" i="14"/>
  <c r="G1298" i="14"/>
  <c r="G1297" i="14"/>
  <c r="G1296" i="14"/>
  <c r="G1295" i="14"/>
  <c r="G1294" i="14"/>
  <c r="G1293" i="14"/>
  <c r="G1292" i="14"/>
  <c r="G1291" i="14"/>
  <c r="G1290" i="14"/>
  <c r="G1289" i="14"/>
  <c r="G1288" i="14"/>
  <c r="G1287" i="14"/>
  <c r="G1286" i="14"/>
  <c r="G1285" i="14"/>
  <c r="G1284" i="14"/>
  <c r="G1283" i="14"/>
  <c r="G1282" i="14"/>
  <c r="G1281" i="14"/>
  <c r="G1280" i="14"/>
  <c r="G1279" i="14"/>
  <c r="G1278" i="14"/>
  <c r="G1277" i="14"/>
  <c r="G1276" i="14"/>
  <c r="G1275" i="14"/>
  <c r="G1274" i="14"/>
  <c r="G1273" i="14"/>
  <c r="G1272" i="14"/>
  <c r="G1271" i="14"/>
  <c r="G1270" i="14"/>
  <c r="G1269" i="14"/>
  <c r="G1268" i="14"/>
  <c r="G1267" i="14"/>
  <c r="G1266" i="14"/>
  <c r="G1265" i="14"/>
  <c r="G1264" i="14"/>
  <c r="G1263" i="14"/>
  <c r="G1262" i="14"/>
  <c r="G1261" i="14"/>
  <c r="G1260" i="14"/>
  <c r="G1259" i="14"/>
  <c r="G1258" i="14"/>
  <c r="G1257" i="14"/>
  <c r="G1256" i="14"/>
  <c r="G1255" i="14"/>
  <c r="G1254" i="14"/>
  <c r="G1253" i="14"/>
  <c r="G1252" i="14"/>
  <c r="G1251" i="14"/>
  <c r="G1250" i="14"/>
  <c r="G1249" i="14"/>
  <c r="G1248" i="14"/>
  <c r="G1247" i="14"/>
  <c r="G1246" i="14"/>
  <c r="G1245" i="14"/>
  <c r="G1244" i="14"/>
  <c r="G1243" i="14"/>
  <c r="G1242" i="14"/>
  <c r="G1241" i="14"/>
  <c r="G1240" i="14"/>
  <c r="G1239" i="14"/>
  <c r="G1238" i="14"/>
  <c r="G1237" i="14"/>
  <c r="G1236" i="14"/>
  <c r="G1235" i="14"/>
  <c r="G1234" i="14"/>
  <c r="G1233" i="14"/>
  <c r="G1232" i="14"/>
  <c r="G1231" i="14"/>
  <c r="G1230" i="14"/>
  <c r="G1229" i="14"/>
  <c r="G1228" i="14"/>
  <c r="G1227" i="14"/>
  <c r="G1226" i="14"/>
  <c r="G1225" i="14"/>
  <c r="G1224" i="14"/>
  <c r="G1223" i="14"/>
  <c r="G1222" i="14"/>
  <c r="G1221" i="14"/>
  <c r="G1220" i="14"/>
  <c r="G1219" i="14"/>
  <c r="G1218" i="14"/>
  <c r="G1217" i="14"/>
  <c r="G1216" i="14"/>
  <c r="G1215" i="14"/>
  <c r="G1214" i="14"/>
  <c r="G1213" i="14"/>
  <c r="G1212" i="14"/>
  <c r="G1211" i="14"/>
  <c r="G1210" i="14"/>
  <c r="G1209" i="14"/>
  <c r="G1208" i="14"/>
  <c r="G1207" i="14"/>
  <c r="G1206" i="14"/>
  <c r="G1205" i="14"/>
  <c r="G1204" i="14"/>
  <c r="G1203" i="14"/>
  <c r="G1202" i="14"/>
  <c r="G1201" i="14"/>
  <c r="G1200" i="14"/>
  <c r="G1199" i="14"/>
  <c r="G1198" i="14"/>
  <c r="G1197" i="14"/>
  <c r="G1196" i="14"/>
  <c r="G1195" i="14"/>
  <c r="G1194" i="14"/>
  <c r="G1193" i="14"/>
  <c r="G1192" i="14"/>
  <c r="G1191" i="14"/>
  <c r="G1190" i="14"/>
  <c r="G1189" i="14"/>
  <c r="G1188" i="14"/>
  <c r="G1187" i="14"/>
  <c r="G1186" i="14"/>
  <c r="G1185" i="14"/>
  <c r="G1184" i="14"/>
  <c r="G1183" i="14"/>
  <c r="G1182" i="14"/>
  <c r="G1181" i="14"/>
  <c r="G1180" i="14"/>
  <c r="G1179" i="14"/>
  <c r="G1178" i="14"/>
  <c r="G1177" i="14"/>
  <c r="G1176" i="14"/>
  <c r="G1175" i="14"/>
  <c r="G1174" i="14"/>
  <c r="G1173" i="14"/>
  <c r="G1172" i="14"/>
  <c r="G1171" i="14"/>
  <c r="G1170" i="14"/>
  <c r="G1169" i="14"/>
  <c r="G1168" i="14"/>
  <c r="G1167" i="14"/>
  <c r="G1166" i="14"/>
  <c r="G1165" i="14"/>
  <c r="G1164" i="14"/>
  <c r="G1163" i="14"/>
  <c r="G1162" i="14"/>
  <c r="G1161" i="14"/>
  <c r="G1160" i="14"/>
  <c r="G1159" i="14"/>
  <c r="G1158" i="14"/>
  <c r="G1157" i="14"/>
  <c r="G1156" i="14"/>
  <c r="G1155" i="14"/>
  <c r="G1154" i="14"/>
  <c r="G1153" i="14"/>
  <c r="G1152" i="14"/>
  <c r="G1151" i="14"/>
  <c r="G1150" i="14"/>
  <c r="G1149" i="14"/>
  <c r="G1148" i="14"/>
  <c r="G1147" i="14"/>
  <c r="G1146" i="14"/>
  <c r="G1145" i="14"/>
  <c r="G1144" i="14"/>
  <c r="G1143" i="14"/>
  <c r="G1142" i="14"/>
  <c r="G1141" i="14"/>
  <c r="G1140" i="14"/>
  <c r="G1139" i="14"/>
  <c r="G1138" i="14"/>
  <c r="G1137" i="14"/>
  <c r="G1136" i="14"/>
  <c r="G1135" i="14"/>
  <c r="G1134" i="14"/>
  <c r="G1133" i="14"/>
  <c r="G1132" i="14"/>
  <c r="G1131" i="14"/>
  <c r="G1130" i="14"/>
  <c r="G1129" i="14"/>
  <c r="G1128" i="14"/>
  <c r="G1127" i="14"/>
  <c r="G1126" i="14"/>
  <c r="G1125" i="14"/>
  <c r="G1124" i="14"/>
  <c r="G1123" i="14"/>
  <c r="G1122" i="14"/>
  <c r="G1121" i="14"/>
  <c r="G1120" i="14"/>
  <c r="G1119" i="14"/>
  <c r="G1118" i="14"/>
  <c r="G1117" i="14"/>
  <c r="G1116" i="14"/>
  <c r="G1115" i="14"/>
  <c r="G1114" i="14"/>
  <c r="G1113" i="14"/>
  <c r="G1112" i="14"/>
  <c r="G1111" i="14"/>
  <c r="G1110" i="14"/>
  <c r="G1109" i="14"/>
  <c r="G1108" i="14"/>
  <c r="G1107" i="14"/>
  <c r="G1106" i="14"/>
  <c r="G1105" i="14"/>
  <c r="G1104" i="14"/>
  <c r="G1103" i="14"/>
  <c r="G1102" i="14"/>
  <c r="G1101" i="14"/>
  <c r="G1100" i="14"/>
  <c r="G1099" i="14"/>
  <c r="G1098" i="14"/>
  <c r="G1097" i="14"/>
  <c r="G1096" i="14"/>
  <c r="G1095" i="14"/>
  <c r="G1094" i="14"/>
  <c r="G1093" i="14"/>
  <c r="G1092" i="14"/>
  <c r="G1091" i="14"/>
  <c r="G1090" i="14"/>
  <c r="G1089" i="14"/>
  <c r="G1088" i="14"/>
  <c r="G1087" i="14"/>
  <c r="G1086" i="14"/>
  <c r="G1085" i="14"/>
  <c r="G1084" i="14"/>
  <c r="G1083" i="14"/>
  <c r="G1082" i="14"/>
  <c r="G1081" i="14"/>
  <c r="G1080" i="14"/>
  <c r="G1079" i="14"/>
  <c r="G1078" i="14"/>
  <c r="G1077" i="14"/>
  <c r="G1076" i="14"/>
  <c r="G1075" i="14"/>
  <c r="G1074" i="14"/>
  <c r="G1073" i="14"/>
  <c r="G1072" i="14"/>
  <c r="G1071" i="14"/>
  <c r="G1070" i="14"/>
  <c r="G1069" i="14"/>
  <c r="G1068" i="14"/>
  <c r="G1067" i="14"/>
  <c r="G1066" i="14"/>
  <c r="G1065" i="14"/>
  <c r="G1064" i="14"/>
  <c r="G1063" i="14"/>
  <c r="G1062" i="14"/>
  <c r="G1061" i="14"/>
  <c r="G1060" i="14"/>
  <c r="G1059" i="14"/>
  <c r="G1058" i="14"/>
  <c r="G1057" i="14"/>
  <c r="G1056" i="14"/>
  <c r="G1055" i="14"/>
  <c r="G1054" i="14"/>
  <c r="G1053" i="14"/>
  <c r="G1052" i="14"/>
  <c r="G1051" i="14"/>
  <c r="G1050" i="14"/>
  <c r="G1049" i="14"/>
  <c r="G1048" i="14"/>
  <c r="G1047" i="14"/>
  <c r="G1046" i="14"/>
  <c r="G1045" i="14"/>
  <c r="G1044" i="14"/>
  <c r="G1043" i="14"/>
  <c r="G1042" i="14"/>
  <c r="G1041" i="14"/>
  <c r="G1040" i="14"/>
  <c r="G1039" i="14"/>
  <c r="G1038" i="14"/>
  <c r="G1037" i="14"/>
  <c r="G1036" i="14"/>
  <c r="G1035" i="14"/>
  <c r="G1034" i="14"/>
  <c r="G1033" i="14"/>
  <c r="G1032" i="14"/>
  <c r="G1031" i="14"/>
  <c r="G1030" i="14"/>
  <c r="G1029" i="14"/>
  <c r="G1028" i="14"/>
  <c r="G1027" i="14"/>
  <c r="G1026" i="14"/>
  <c r="G1025" i="14"/>
  <c r="G1024" i="14"/>
  <c r="G1023" i="14"/>
  <c r="G1022" i="14"/>
  <c r="G1021" i="14"/>
  <c r="G1020" i="14"/>
  <c r="G1019" i="14"/>
  <c r="G1018" i="14"/>
  <c r="G1017" i="14"/>
  <c r="G1016" i="14"/>
  <c r="G1015" i="14"/>
  <c r="G1014" i="14"/>
  <c r="G1013" i="14"/>
  <c r="G1012" i="14"/>
  <c r="G1011" i="14"/>
  <c r="G1010" i="14"/>
  <c r="G1009" i="14"/>
  <c r="G1008" i="14"/>
  <c r="G1007" i="14"/>
  <c r="G1006" i="14"/>
  <c r="G1005" i="14"/>
  <c r="G1004" i="14"/>
  <c r="G1003" i="14"/>
  <c r="G1002" i="14"/>
  <c r="G1001" i="14"/>
  <c r="G1000" i="14"/>
  <c r="G999" i="14"/>
  <c r="G998" i="14"/>
  <c r="G997" i="14"/>
  <c r="G996" i="14"/>
  <c r="G995" i="14"/>
  <c r="G994" i="14"/>
  <c r="G993" i="14"/>
  <c r="G992" i="14"/>
  <c r="G991" i="14"/>
  <c r="G990" i="14"/>
  <c r="G989" i="14"/>
  <c r="G988" i="14"/>
  <c r="G987" i="14"/>
  <c r="G986" i="14"/>
  <c r="G985" i="14"/>
  <c r="G984" i="14"/>
  <c r="G983" i="14"/>
  <c r="G982" i="14"/>
  <c r="G981" i="14"/>
  <c r="G980" i="14"/>
  <c r="G979" i="14"/>
  <c r="G978" i="14"/>
  <c r="G977" i="14"/>
  <c r="G976" i="14"/>
  <c r="G975" i="14"/>
  <c r="G974" i="14"/>
  <c r="G973" i="14"/>
  <c r="G972" i="14"/>
  <c r="G971" i="14"/>
  <c r="G970" i="14"/>
  <c r="G969" i="14"/>
  <c r="G968" i="14"/>
  <c r="G967" i="14"/>
  <c r="G966" i="14"/>
  <c r="G965" i="14"/>
  <c r="G964" i="14"/>
  <c r="G963" i="14"/>
  <c r="G962" i="14"/>
  <c r="G961" i="14"/>
  <c r="G960" i="14"/>
  <c r="G959" i="14"/>
  <c r="G958" i="14"/>
  <c r="G957" i="14"/>
  <c r="G956" i="14"/>
  <c r="G955" i="14"/>
  <c r="G954" i="14"/>
  <c r="G953" i="14"/>
  <c r="G952" i="14"/>
  <c r="G951" i="14"/>
  <c r="G950" i="14"/>
  <c r="G949" i="14"/>
  <c r="G948" i="14"/>
  <c r="G947" i="14"/>
  <c r="G946" i="14"/>
  <c r="G945" i="14"/>
  <c r="G944" i="14"/>
  <c r="G943" i="14"/>
  <c r="G942" i="14"/>
  <c r="G941" i="14"/>
  <c r="G940" i="14"/>
  <c r="G939" i="14"/>
  <c r="G938" i="14"/>
  <c r="G937" i="14"/>
  <c r="G936" i="14"/>
  <c r="G935" i="14"/>
  <c r="G934" i="14"/>
  <c r="G933" i="14"/>
  <c r="G932" i="14"/>
  <c r="G931" i="14"/>
  <c r="G930" i="14"/>
  <c r="G929" i="14"/>
  <c r="G928" i="14"/>
  <c r="G927" i="14"/>
  <c r="G926" i="14"/>
  <c r="G925" i="14"/>
  <c r="G924" i="14"/>
  <c r="G923" i="14"/>
  <c r="G922" i="14"/>
  <c r="G921" i="14"/>
  <c r="G920" i="14"/>
  <c r="G919" i="14"/>
  <c r="G918" i="14"/>
  <c r="G917" i="14"/>
  <c r="G916" i="14"/>
  <c r="G915" i="14"/>
  <c r="G914" i="14"/>
  <c r="G913" i="14"/>
  <c r="G912" i="14"/>
  <c r="G911" i="14"/>
  <c r="G910" i="14"/>
  <c r="G909" i="14"/>
  <c r="G908" i="14"/>
  <c r="G907" i="14"/>
  <c r="G906" i="14"/>
  <c r="G905" i="14"/>
  <c r="G904" i="14"/>
  <c r="G903" i="14"/>
  <c r="G902" i="14"/>
  <c r="G901" i="14"/>
  <c r="G900" i="14"/>
  <c r="G899" i="14"/>
  <c r="G898" i="14"/>
  <c r="G897" i="14"/>
  <c r="G896" i="14"/>
  <c r="G895" i="14"/>
  <c r="G894" i="14"/>
  <c r="G893" i="14"/>
  <c r="G892" i="14"/>
  <c r="G891" i="14"/>
  <c r="G890" i="14"/>
  <c r="G889" i="14"/>
  <c r="G888" i="14"/>
  <c r="G887" i="14"/>
  <c r="G886" i="14"/>
  <c r="G885" i="14"/>
  <c r="G884" i="14"/>
  <c r="G883" i="14"/>
  <c r="G882" i="14"/>
  <c r="G881" i="14"/>
  <c r="G880" i="14"/>
  <c r="G879" i="14"/>
  <c r="G878" i="14"/>
  <c r="G877" i="14"/>
  <c r="G876" i="14"/>
  <c r="G875" i="14"/>
  <c r="G874" i="14"/>
  <c r="G873" i="14"/>
  <c r="G872" i="14"/>
  <c r="G871" i="14"/>
  <c r="G870" i="14"/>
  <c r="G869" i="14"/>
  <c r="G868" i="14"/>
  <c r="G867" i="14"/>
  <c r="G866" i="14"/>
  <c r="G865" i="14"/>
  <c r="G864" i="14"/>
  <c r="G863" i="14"/>
  <c r="G862" i="14"/>
  <c r="G861" i="14"/>
  <c r="G860" i="14"/>
  <c r="G859" i="14"/>
  <c r="G858" i="14"/>
  <c r="G857" i="14"/>
  <c r="G856" i="14"/>
  <c r="G855" i="14"/>
  <c r="G854" i="14"/>
  <c r="G853" i="14"/>
  <c r="G852" i="14"/>
  <c r="G851" i="14"/>
  <c r="G850" i="14"/>
  <c r="G849" i="14"/>
  <c r="G848" i="14"/>
  <c r="G847" i="14"/>
  <c r="G846" i="14"/>
  <c r="G845" i="14"/>
  <c r="G844" i="14"/>
  <c r="G843" i="14"/>
  <c r="G842" i="14"/>
  <c r="G841" i="14"/>
  <c r="G840" i="14"/>
  <c r="G839" i="14"/>
  <c r="G838" i="14"/>
  <c r="G837" i="14"/>
  <c r="G836" i="14"/>
  <c r="G835" i="14"/>
  <c r="G834" i="14"/>
  <c r="G833" i="14"/>
  <c r="G832" i="14"/>
  <c r="G831" i="14"/>
  <c r="G830" i="14"/>
  <c r="G829" i="14"/>
  <c r="G828" i="14"/>
  <c r="G827" i="14"/>
  <c r="G826" i="14"/>
  <c r="G825" i="14"/>
  <c r="G824" i="14"/>
  <c r="G823" i="14"/>
  <c r="G822" i="14"/>
  <c r="G821" i="14"/>
  <c r="G820" i="14"/>
  <c r="G819" i="14"/>
  <c r="G818" i="14"/>
  <c r="G817" i="14"/>
  <c r="G816" i="14"/>
  <c r="G815" i="14"/>
  <c r="G814" i="14"/>
  <c r="G813" i="14"/>
  <c r="G812" i="14"/>
  <c r="G811" i="14"/>
  <c r="G810" i="14"/>
  <c r="G809" i="14"/>
  <c r="G808" i="14"/>
  <c r="G807" i="14"/>
  <c r="G806" i="14"/>
  <c r="G805" i="14"/>
  <c r="G804" i="14"/>
  <c r="G803" i="14"/>
  <c r="G802" i="14"/>
  <c r="G801" i="14"/>
  <c r="G800" i="14"/>
  <c r="G799" i="14"/>
  <c r="G798" i="14"/>
  <c r="G797" i="14"/>
  <c r="G796" i="14"/>
  <c r="G795" i="14"/>
  <c r="G794" i="14"/>
  <c r="G793" i="14"/>
  <c r="G792" i="14"/>
  <c r="G791" i="14"/>
  <c r="G790" i="14"/>
  <c r="G789" i="14"/>
  <c r="G788" i="14"/>
  <c r="G787" i="14"/>
  <c r="G786" i="14"/>
  <c r="G785" i="14"/>
  <c r="G784" i="14"/>
  <c r="G783" i="14"/>
  <c r="G782" i="14"/>
  <c r="G781" i="14"/>
  <c r="G780" i="14"/>
  <c r="G779" i="14"/>
  <c r="G778" i="14"/>
  <c r="G777" i="14"/>
  <c r="G776" i="14"/>
  <c r="G775" i="14"/>
  <c r="G774" i="14"/>
  <c r="G773" i="14"/>
  <c r="G772" i="14"/>
  <c r="G771" i="14"/>
  <c r="G770" i="14"/>
  <c r="G769" i="14"/>
  <c r="G768" i="14"/>
  <c r="G767" i="14"/>
  <c r="G766" i="14"/>
  <c r="G765" i="14"/>
  <c r="G764" i="14"/>
  <c r="G763" i="14"/>
  <c r="G762" i="14"/>
  <c r="G761" i="14"/>
  <c r="G760" i="14"/>
  <c r="G759" i="14"/>
  <c r="G758" i="14"/>
  <c r="G757" i="14"/>
  <c r="G756" i="14"/>
  <c r="G755" i="14"/>
  <c r="G754" i="14"/>
  <c r="G753" i="14"/>
  <c r="G752" i="14"/>
  <c r="G751" i="14"/>
  <c r="G750" i="14"/>
  <c r="G749" i="14"/>
  <c r="G748" i="14"/>
  <c r="G747" i="14"/>
  <c r="G746" i="14"/>
  <c r="G745" i="14"/>
  <c r="G744" i="14"/>
  <c r="G743" i="14"/>
  <c r="G742" i="14"/>
  <c r="G741" i="14"/>
  <c r="G740" i="14"/>
  <c r="G739" i="14"/>
  <c r="G738" i="14"/>
  <c r="G737" i="14"/>
  <c r="G736" i="14"/>
  <c r="G735" i="14"/>
  <c r="G734" i="14"/>
  <c r="G733" i="14"/>
  <c r="G732" i="14"/>
  <c r="G731" i="14"/>
  <c r="G730" i="14"/>
  <c r="G729" i="14"/>
  <c r="G728" i="14"/>
  <c r="G727" i="14"/>
  <c r="G726" i="14"/>
  <c r="G725" i="14"/>
  <c r="G724" i="14"/>
  <c r="G723" i="14"/>
  <c r="G722" i="14"/>
  <c r="G721" i="14"/>
  <c r="G720" i="14"/>
  <c r="G719" i="14"/>
  <c r="G718" i="14"/>
  <c r="G717" i="14"/>
  <c r="G716" i="14"/>
  <c r="G715" i="14"/>
  <c r="G714" i="14"/>
  <c r="G713" i="14"/>
  <c r="G712" i="14"/>
  <c r="G711" i="14"/>
  <c r="G710" i="14"/>
  <c r="G709" i="14"/>
  <c r="G708" i="14"/>
  <c r="G707" i="14"/>
  <c r="G706" i="14"/>
  <c r="G705" i="14"/>
  <c r="G704" i="14"/>
  <c r="G703" i="14"/>
  <c r="G702" i="14"/>
  <c r="G701" i="14"/>
  <c r="G700" i="14"/>
  <c r="G699" i="14"/>
  <c r="G698" i="14"/>
  <c r="G697" i="14"/>
  <c r="G696" i="14"/>
  <c r="G695" i="14"/>
  <c r="G694" i="14"/>
  <c r="G693" i="14"/>
  <c r="G692" i="14"/>
  <c r="G691" i="14"/>
  <c r="G690" i="14"/>
  <c r="G689" i="14"/>
  <c r="G688" i="14"/>
  <c r="G687" i="14"/>
  <c r="G686" i="14"/>
  <c r="G685" i="14"/>
  <c r="G684" i="14"/>
  <c r="G683" i="14"/>
  <c r="G682" i="14"/>
  <c r="G681" i="14"/>
  <c r="G680" i="14"/>
  <c r="G679" i="14"/>
  <c r="G678" i="14"/>
  <c r="G677" i="14"/>
  <c r="G676" i="14"/>
  <c r="G675" i="14"/>
  <c r="G674" i="14"/>
  <c r="G673" i="14"/>
  <c r="G672" i="14"/>
  <c r="G671" i="14"/>
  <c r="G670" i="14"/>
  <c r="G669" i="14"/>
  <c r="G668" i="14"/>
  <c r="G667" i="14"/>
  <c r="G666" i="14"/>
  <c r="G665" i="14"/>
  <c r="G664" i="14"/>
  <c r="G663" i="14"/>
  <c r="G662" i="14"/>
  <c r="G661" i="14"/>
  <c r="G660" i="14"/>
  <c r="G659" i="14"/>
  <c r="G658" i="14"/>
  <c r="G657" i="14"/>
  <c r="G656" i="14"/>
  <c r="G655" i="14"/>
  <c r="G654" i="14"/>
  <c r="G653" i="14"/>
  <c r="G652" i="14"/>
  <c r="G651" i="14"/>
  <c r="G650" i="14"/>
  <c r="G649" i="14"/>
  <c r="G648" i="14"/>
  <c r="G647" i="14"/>
  <c r="G646" i="14"/>
  <c r="G645" i="14"/>
  <c r="G644" i="14"/>
  <c r="G643" i="14"/>
  <c r="G642" i="14"/>
  <c r="G641" i="14"/>
  <c r="G640" i="14"/>
  <c r="G639" i="14"/>
  <c r="G638" i="14"/>
  <c r="G637" i="14"/>
  <c r="G636" i="14"/>
  <c r="G635" i="14"/>
  <c r="G634" i="14"/>
  <c r="G633" i="14"/>
  <c r="G632" i="14"/>
  <c r="G631" i="14"/>
  <c r="G630" i="14"/>
  <c r="G629" i="14"/>
  <c r="G628" i="14"/>
  <c r="G627" i="14"/>
  <c r="G626" i="14"/>
  <c r="G625" i="14"/>
  <c r="G624" i="14"/>
  <c r="G623" i="14"/>
  <c r="G622" i="14"/>
  <c r="G621" i="14"/>
  <c r="G620" i="14"/>
  <c r="G619" i="14"/>
  <c r="G618" i="14"/>
  <c r="G617" i="14"/>
  <c r="G616" i="14"/>
  <c r="G615" i="14"/>
  <c r="G614" i="14"/>
  <c r="G613" i="14"/>
  <c r="G612" i="14"/>
  <c r="G611" i="14"/>
  <c r="G610" i="14"/>
  <c r="G609" i="14"/>
  <c r="G608" i="14"/>
  <c r="G607" i="14"/>
  <c r="G606" i="14"/>
  <c r="G605" i="14"/>
  <c r="G604" i="14"/>
  <c r="G603" i="14"/>
  <c r="G602" i="14"/>
  <c r="G601" i="14"/>
  <c r="G600" i="14"/>
  <c r="G599" i="14"/>
  <c r="G598" i="14"/>
  <c r="G597" i="14"/>
  <c r="G596" i="14"/>
  <c r="G595" i="14"/>
  <c r="G594" i="14"/>
  <c r="G593" i="14"/>
  <c r="G592" i="14"/>
  <c r="G591" i="14"/>
  <c r="G590" i="14"/>
  <c r="G589" i="14"/>
  <c r="G588" i="14"/>
  <c r="G587" i="14"/>
  <c r="G586" i="14"/>
  <c r="G585" i="14"/>
  <c r="G584" i="14"/>
  <c r="G583" i="14"/>
  <c r="G582" i="14"/>
  <c r="G581" i="14"/>
  <c r="G580" i="14"/>
  <c r="G579" i="14"/>
  <c r="G578" i="14"/>
  <c r="G577" i="14"/>
  <c r="G576" i="14"/>
  <c r="G575" i="14"/>
  <c r="G574" i="14"/>
  <c r="G573" i="14"/>
  <c r="G572" i="14"/>
  <c r="G571" i="14"/>
  <c r="G570" i="14"/>
  <c r="G569" i="14"/>
  <c r="G568" i="14"/>
  <c r="G567" i="14"/>
  <c r="G566" i="14"/>
  <c r="G565" i="14"/>
  <c r="G564" i="14"/>
  <c r="G563" i="14"/>
  <c r="G562" i="14"/>
  <c r="G561" i="14"/>
  <c r="G560" i="14"/>
  <c r="G559" i="14"/>
  <c r="G558" i="14"/>
  <c r="G557" i="14"/>
  <c r="G556" i="14"/>
  <c r="G555" i="14"/>
  <c r="G554" i="14"/>
  <c r="G553" i="14"/>
  <c r="G552" i="14"/>
  <c r="G551" i="14"/>
  <c r="G550" i="14"/>
  <c r="G549" i="14"/>
  <c r="G548" i="14"/>
  <c r="G547" i="14"/>
  <c r="G546" i="14"/>
  <c r="G545" i="14"/>
  <c r="G544" i="14"/>
  <c r="G543" i="14"/>
  <c r="G542" i="14"/>
  <c r="G541" i="14"/>
  <c r="G540" i="14"/>
  <c r="G539" i="14"/>
  <c r="G538" i="14"/>
  <c r="G537" i="14"/>
  <c r="G536" i="14"/>
  <c r="G535" i="14"/>
  <c r="G534" i="14"/>
  <c r="G533" i="14"/>
  <c r="G532" i="14"/>
  <c r="G531" i="14"/>
  <c r="G530" i="14"/>
  <c r="G529" i="14"/>
  <c r="G528" i="14"/>
  <c r="G527" i="14"/>
  <c r="G526" i="14"/>
  <c r="G525" i="14"/>
  <c r="G524" i="14"/>
  <c r="G523" i="14"/>
  <c r="G522" i="14"/>
  <c r="G521" i="14"/>
  <c r="G520" i="14"/>
  <c r="G519" i="14"/>
  <c r="G518" i="14"/>
  <c r="G517" i="14"/>
  <c r="G516" i="14"/>
  <c r="G515" i="14"/>
  <c r="G514" i="14"/>
  <c r="G513" i="14"/>
  <c r="G512" i="14"/>
  <c r="G511" i="14"/>
  <c r="G510" i="14"/>
  <c r="G509" i="14"/>
  <c r="G508" i="14"/>
  <c r="G507" i="14"/>
  <c r="G506" i="14"/>
  <c r="G505" i="14"/>
  <c r="G504" i="14"/>
  <c r="G503" i="14"/>
  <c r="G502" i="14"/>
  <c r="G501" i="14"/>
  <c r="G500" i="14"/>
  <c r="G499" i="14"/>
  <c r="G498" i="14"/>
  <c r="G497" i="14"/>
  <c r="G496" i="14"/>
  <c r="G495" i="14"/>
  <c r="G494" i="14"/>
  <c r="G493" i="14"/>
  <c r="G492" i="14"/>
  <c r="G491" i="14"/>
  <c r="G490" i="14"/>
  <c r="G489" i="14"/>
  <c r="G488" i="14"/>
  <c r="G487" i="14"/>
  <c r="G486" i="14"/>
  <c r="G485" i="14"/>
  <c r="G484" i="14"/>
  <c r="G483" i="14"/>
  <c r="G482" i="14"/>
  <c r="G481" i="14"/>
  <c r="G480" i="14"/>
  <c r="G479" i="14"/>
  <c r="G478" i="14"/>
  <c r="G477" i="14"/>
  <c r="G476" i="14"/>
  <c r="G475" i="14"/>
  <c r="G474" i="14"/>
  <c r="G473" i="14"/>
  <c r="G472" i="14"/>
  <c r="G471" i="14"/>
  <c r="G470" i="14"/>
  <c r="G469" i="14"/>
  <c r="G468" i="14"/>
  <c r="G467" i="14"/>
  <c r="G466" i="14"/>
  <c r="G465" i="14"/>
  <c r="G464" i="14"/>
  <c r="G463" i="14"/>
  <c r="G462" i="14"/>
  <c r="G461" i="14"/>
  <c r="G460" i="14"/>
  <c r="G459" i="14"/>
  <c r="G458" i="14"/>
  <c r="G457" i="14"/>
  <c r="G456" i="14"/>
  <c r="G455" i="14"/>
  <c r="G454" i="14"/>
  <c r="G453" i="14"/>
  <c r="G452" i="14"/>
  <c r="G451" i="14"/>
  <c r="G450" i="14"/>
  <c r="G449" i="14"/>
  <c r="G448" i="14"/>
  <c r="G447" i="14"/>
  <c r="G446" i="14"/>
  <c r="G445" i="14"/>
  <c r="G444" i="14"/>
  <c r="G443" i="14"/>
  <c r="G442" i="14"/>
  <c r="G441" i="14"/>
  <c r="G440" i="14"/>
  <c r="G439" i="14"/>
  <c r="G438" i="14"/>
  <c r="G437" i="14"/>
  <c r="G436" i="14"/>
  <c r="G435" i="14"/>
  <c r="G434" i="14"/>
  <c r="G433" i="14"/>
  <c r="G432" i="14"/>
  <c r="G431" i="14"/>
  <c r="G430" i="14"/>
  <c r="G429" i="14"/>
  <c r="G428" i="14"/>
  <c r="G427" i="14"/>
  <c r="G426" i="14"/>
  <c r="G425" i="14"/>
  <c r="G424" i="14"/>
  <c r="G423" i="14"/>
  <c r="G422" i="14"/>
  <c r="G421" i="14"/>
  <c r="G420" i="14"/>
  <c r="G419" i="14"/>
  <c r="G418" i="14"/>
  <c r="G417" i="14"/>
  <c r="G416" i="14"/>
  <c r="G415" i="14"/>
  <c r="G414" i="14"/>
  <c r="G413" i="14"/>
  <c r="G412" i="14"/>
  <c r="G411" i="14"/>
  <c r="G410" i="14"/>
  <c r="G409" i="14"/>
  <c r="G408" i="14"/>
  <c r="G407" i="14"/>
  <c r="G406" i="14"/>
  <c r="G405" i="14"/>
  <c r="G404" i="14"/>
  <c r="G403" i="14"/>
  <c r="G402" i="14"/>
  <c r="G401" i="14"/>
  <c r="G400" i="14"/>
  <c r="G399" i="14"/>
  <c r="G398" i="14"/>
  <c r="G397" i="14"/>
  <c r="G396" i="14"/>
  <c r="G395" i="14"/>
  <c r="G394" i="14"/>
  <c r="G393" i="14"/>
  <c r="G392" i="14"/>
  <c r="G391" i="14"/>
  <c r="G390" i="14"/>
  <c r="G389" i="14"/>
  <c r="G388" i="14"/>
  <c r="G387" i="14"/>
  <c r="G386" i="14"/>
  <c r="G385" i="14"/>
  <c r="G384" i="14"/>
  <c r="G383" i="14"/>
  <c r="G382" i="14"/>
  <c r="G381" i="14"/>
  <c r="G380" i="14"/>
  <c r="G379" i="14"/>
  <c r="G378" i="14"/>
  <c r="G377" i="14"/>
  <c r="G376" i="14"/>
  <c r="G375" i="14"/>
  <c r="G374" i="14"/>
  <c r="G373" i="14"/>
  <c r="G372" i="14"/>
  <c r="G371" i="14"/>
  <c r="G370" i="14"/>
  <c r="G369" i="14"/>
  <c r="G368" i="14"/>
  <c r="G367" i="14"/>
  <c r="G366" i="14"/>
  <c r="G365" i="14"/>
  <c r="G364" i="14"/>
  <c r="G363" i="14"/>
  <c r="G362" i="14"/>
  <c r="G361" i="14"/>
  <c r="G360" i="14"/>
  <c r="G359" i="14"/>
  <c r="G358" i="14"/>
  <c r="G357" i="14"/>
  <c r="G356" i="14"/>
  <c r="G355" i="14"/>
  <c r="G354" i="14"/>
  <c r="G353" i="14"/>
  <c r="G352" i="14"/>
  <c r="G351" i="14"/>
  <c r="G350" i="14"/>
  <c r="G349" i="14"/>
  <c r="G348" i="14"/>
  <c r="G347" i="14"/>
  <c r="G346" i="14"/>
  <c r="G345" i="14"/>
  <c r="G344" i="14"/>
  <c r="G343" i="14"/>
  <c r="G342" i="14"/>
  <c r="G341" i="14"/>
  <c r="G340" i="14"/>
  <c r="G339" i="14"/>
  <c r="G338" i="14"/>
  <c r="G337" i="14"/>
  <c r="G336" i="14"/>
  <c r="G335" i="14"/>
  <c r="G334" i="14"/>
  <c r="G333" i="14"/>
  <c r="G332" i="14"/>
  <c r="G331" i="14"/>
  <c r="G330" i="14"/>
  <c r="G329" i="14"/>
  <c r="G328" i="14"/>
  <c r="G327" i="14"/>
  <c r="G326" i="14"/>
  <c r="G325" i="14"/>
  <c r="G324" i="14"/>
  <c r="G323" i="14"/>
  <c r="G322" i="14"/>
  <c r="G321" i="14"/>
  <c r="G320" i="14"/>
  <c r="G319" i="14"/>
  <c r="G318" i="14"/>
  <c r="G317" i="14"/>
  <c r="G316" i="14"/>
  <c r="G315" i="14"/>
  <c r="G314" i="14"/>
  <c r="G313" i="14"/>
  <c r="G312" i="14"/>
  <c r="G311" i="14"/>
  <c r="G310" i="14"/>
  <c r="G309" i="14"/>
  <c r="G308" i="14"/>
  <c r="G307" i="14"/>
  <c r="G306" i="14"/>
  <c r="G305" i="14"/>
  <c r="G304" i="14"/>
  <c r="G303" i="14"/>
  <c r="G302" i="14"/>
  <c r="G301" i="14"/>
  <c r="G300" i="14"/>
  <c r="G299" i="14"/>
  <c r="G298" i="14"/>
  <c r="G297" i="14"/>
  <c r="G296" i="14"/>
  <c r="G295" i="14"/>
  <c r="G294" i="14"/>
  <c r="G293" i="14"/>
  <c r="G292" i="14"/>
  <c r="G291" i="14"/>
  <c r="G290" i="14"/>
  <c r="G289" i="14"/>
  <c r="G288" i="14"/>
  <c r="G287" i="14"/>
  <c r="G286" i="14"/>
  <c r="G285" i="14"/>
  <c r="G284" i="14"/>
  <c r="G283" i="14"/>
  <c r="G282" i="14"/>
  <c r="G281" i="14"/>
  <c r="G280" i="14"/>
  <c r="G279" i="14"/>
  <c r="G278" i="14"/>
  <c r="G277" i="14"/>
  <c r="G276" i="14"/>
  <c r="G275" i="14"/>
  <c r="G274" i="14"/>
  <c r="G273" i="14"/>
  <c r="G272" i="14"/>
  <c r="G271" i="14"/>
  <c r="G270" i="14"/>
  <c r="G269" i="14"/>
  <c r="G268" i="14"/>
  <c r="G267" i="14"/>
  <c r="G266" i="14"/>
  <c r="G265" i="14"/>
  <c r="G264" i="14"/>
  <c r="G263" i="14"/>
  <c r="G262" i="14"/>
  <c r="G261" i="14"/>
  <c r="G260" i="14"/>
  <c r="G259" i="14"/>
  <c r="G258" i="14"/>
  <c r="G257" i="14"/>
  <c r="G256" i="14"/>
  <c r="G255" i="14"/>
  <c r="G254" i="14"/>
  <c r="G253" i="14"/>
  <c r="G252" i="14"/>
  <c r="G251" i="14"/>
  <c r="G250" i="14"/>
  <c r="G249" i="14"/>
  <c r="G248" i="14"/>
  <c r="G247" i="14"/>
  <c r="G246" i="14"/>
  <c r="G245" i="14"/>
  <c r="G244" i="14"/>
  <c r="G243" i="14"/>
  <c r="G242" i="14"/>
  <c r="G241" i="14"/>
  <c r="G240" i="14"/>
  <c r="G239" i="14"/>
  <c r="G238" i="14"/>
  <c r="G237" i="14"/>
  <c r="G236" i="14"/>
  <c r="G235" i="14"/>
  <c r="G234" i="14"/>
  <c r="G233" i="14"/>
  <c r="G232" i="14"/>
  <c r="G231" i="14"/>
  <c r="G230" i="14"/>
  <c r="G229" i="14"/>
  <c r="G228" i="14"/>
  <c r="G227" i="14"/>
  <c r="G226" i="14"/>
  <c r="G225" i="14"/>
  <c r="G224" i="14"/>
  <c r="G223" i="14"/>
  <c r="G222" i="14"/>
  <c r="G221" i="14"/>
  <c r="G220" i="14"/>
  <c r="G219" i="14"/>
  <c r="G218" i="14"/>
  <c r="G217" i="14"/>
  <c r="G216" i="14"/>
  <c r="G215" i="14"/>
  <c r="G214" i="14"/>
  <c r="G213" i="14"/>
  <c r="G212" i="14"/>
  <c r="G211" i="14"/>
  <c r="G210" i="14"/>
  <c r="G209" i="14"/>
  <c r="G208" i="14"/>
  <c r="G207" i="14"/>
  <c r="G206" i="14"/>
  <c r="G205" i="14"/>
  <c r="G204" i="14"/>
  <c r="G203" i="14"/>
  <c r="G202" i="14"/>
  <c r="G201" i="14"/>
  <c r="G200" i="14"/>
  <c r="G199" i="14"/>
  <c r="G198" i="14"/>
  <c r="G197" i="14"/>
  <c r="G196" i="14"/>
  <c r="G195" i="14"/>
  <c r="G194" i="14"/>
  <c r="G193" i="14"/>
  <c r="G192" i="14"/>
  <c r="G191" i="14"/>
  <c r="G190" i="14"/>
  <c r="G189" i="14"/>
  <c r="G188" i="14"/>
  <c r="G187" i="14"/>
  <c r="G186" i="14"/>
  <c r="G185" i="14"/>
  <c r="G184" i="14"/>
  <c r="G183" i="14"/>
  <c r="G182" i="14"/>
  <c r="G181" i="14"/>
  <c r="G180" i="14"/>
  <c r="G179" i="14"/>
  <c r="G178" i="14"/>
  <c r="G177" i="14"/>
  <c r="G176" i="14"/>
  <c r="G175" i="14"/>
  <c r="G174" i="14"/>
  <c r="G173" i="14"/>
  <c r="G172" i="14"/>
  <c r="G171" i="14"/>
  <c r="G170" i="14"/>
  <c r="G169" i="14"/>
  <c r="G168" i="14"/>
  <c r="G167" i="14"/>
  <c r="G166" i="14"/>
  <c r="G165" i="14"/>
  <c r="G164" i="14"/>
  <c r="G163" i="14"/>
  <c r="G162" i="14"/>
  <c r="G161" i="14"/>
  <c r="G160" i="14"/>
  <c r="G159" i="14"/>
  <c r="G158" i="14"/>
  <c r="G157" i="14"/>
  <c r="G156" i="14"/>
  <c r="G155" i="14"/>
  <c r="G154" i="14"/>
  <c r="G153" i="14"/>
  <c r="G152" i="14"/>
  <c r="G151" i="14"/>
  <c r="G150" i="14"/>
  <c r="G149" i="14"/>
  <c r="G148" i="14"/>
  <c r="G147" i="14"/>
  <c r="G146" i="14"/>
  <c r="G145" i="14"/>
  <c r="G144" i="14"/>
  <c r="G143" i="14"/>
  <c r="G142" i="14"/>
  <c r="G141" i="14"/>
  <c r="G140" i="14"/>
  <c r="G139" i="14"/>
  <c r="G138" i="14"/>
  <c r="G137" i="14"/>
  <c r="G136" i="14"/>
  <c r="G135" i="14"/>
  <c r="G134" i="14"/>
  <c r="G133" i="14"/>
  <c r="G132" i="14"/>
  <c r="G131" i="14"/>
  <c r="G130" i="14"/>
  <c r="G129" i="14"/>
  <c r="G128" i="14"/>
  <c r="G127" i="14"/>
  <c r="G126" i="14"/>
  <c r="G125" i="14"/>
  <c r="G124" i="14"/>
  <c r="G123" i="14"/>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G17" i="14"/>
  <c r="G16" i="14"/>
  <c r="G15" i="14"/>
  <c r="G14" i="14"/>
  <c r="G13" i="14"/>
  <c r="G12" i="14"/>
  <c r="G11" i="14"/>
  <c r="G10" i="14"/>
  <c r="G9" i="14"/>
  <c r="G8" i="14"/>
  <c r="G7" i="14"/>
  <c r="G6" i="14"/>
  <c r="G5" i="14"/>
  <c r="G4" i="14"/>
  <c r="G3" i="14"/>
  <c r="G2" i="14"/>
  <c r="AO2" i="12"/>
  <c r="E46" i="1"/>
  <c r="D46" i="1"/>
  <c r="Z161" i="1" l="1"/>
  <c r="FW47" i="54"/>
  <c r="FK5" i="68"/>
  <c r="FX45" i="54"/>
  <c r="FM6" i="68"/>
  <c r="FL4" i="68"/>
  <c r="FX23" i="54"/>
  <c r="FM2" i="68"/>
  <c r="FZ11" i="54"/>
  <c r="Y164" i="1" s="1"/>
  <c r="FL3" i="68"/>
  <c r="FX35" i="54"/>
  <c r="FY11" i="54"/>
  <c r="Y163" i="1" s="1"/>
  <c r="FX43" i="54"/>
  <c r="FI15" i="61"/>
  <c r="FK7" i="61"/>
  <c r="FJ9" i="61"/>
  <c r="Z162" i="1" l="1"/>
  <c r="FL5" i="68"/>
  <c r="FY35" i="54"/>
  <c r="FL7" i="68"/>
  <c r="FX47" i="54"/>
  <c r="FY23" i="54"/>
  <c r="GA11" i="54"/>
  <c r="Y165" i="1" s="1"/>
  <c r="FM3" i="68"/>
  <c r="FN2" i="68"/>
  <c r="FY43" i="54"/>
  <c r="FN6" i="68"/>
  <c r="FY45" i="54"/>
  <c r="FJ13" i="61"/>
  <c r="FJ15" i="61" s="1"/>
  <c r="FL7" i="61"/>
  <c r="FK9" i="61"/>
  <c r="FK13" i="61" s="1"/>
  <c r="E5001" i="14"/>
  <c r="D5001" i="14"/>
  <c r="F5001" i="14"/>
  <c r="E5000" i="14"/>
  <c r="D5000" i="14"/>
  <c r="F5000" i="14"/>
  <c r="E4999" i="14"/>
  <c r="D4999" i="14"/>
  <c r="F4999" i="14"/>
  <c r="E4998" i="14"/>
  <c r="D4998" i="14"/>
  <c r="F4998" i="14"/>
  <c r="E4997" i="14"/>
  <c r="D4997" i="14"/>
  <c r="F4997" i="14"/>
  <c r="E4996" i="14"/>
  <c r="D4996" i="14"/>
  <c r="F4996" i="14"/>
  <c r="E4995" i="14"/>
  <c r="D4995" i="14"/>
  <c r="F4995" i="14"/>
  <c r="E4994" i="14"/>
  <c r="D4994" i="14"/>
  <c r="F4994" i="14"/>
  <c r="E4993" i="14"/>
  <c r="D4993" i="14"/>
  <c r="F4993" i="14"/>
  <c r="E4992" i="14"/>
  <c r="D4992" i="14"/>
  <c r="F4992" i="14"/>
  <c r="E4991" i="14"/>
  <c r="D4991" i="14"/>
  <c r="F4991" i="14"/>
  <c r="E4990" i="14"/>
  <c r="D4990" i="14"/>
  <c r="F4990" i="14"/>
  <c r="E4989" i="14"/>
  <c r="D4989" i="14"/>
  <c r="F4989" i="14"/>
  <c r="E4988" i="14"/>
  <c r="D4988" i="14"/>
  <c r="F4988" i="14"/>
  <c r="E4987" i="14"/>
  <c r="D4987" i="14"/>
  <c r="F4987" i="14"/>
  <c r="E4986" i="14"/>
  <c r="D4986" i="14"/>
  <c r="F4986" i="14"/>
  <c r="E4985" i="14"/>
  <c r="D4985" i="14"/>
  <c r="F4985" i="14"/>
  <c r="E4984" i="14"/>
  <c r="D4984" i="14"/>
  <c r="F4984" i="14"/>
  <c r="E4983" i="14"/>
  <c r="D4983" i="14"/>
  <c r="F4983" i="14"/>
  <c r="E4982" i="14"/>
  <c r="D4982" i="14"/>
  <c r="F4982" i="14"/>
  <c r="E4981" i="14"/>
  <c r="D4981" i="14"/>
  <c r="F4981" i="14"/>
  <c r="E4980" i="14"/>
  <c r="D4980" i="14"/>
  <c r="F4980" i="14"/>
  <c r="E4979" i="14"/>
  <c r="D4979" i="14"/>
  <c r="F4979" i="14"/>
  <c r="E4978" i="14"/>
  <c r="D4978" i="14"/>
  <c r="F4978" i="14"/>
  <c r="E4977" i="14"/>
  <c r="D4977" i="14"/>
  <c r="F4977" i="14"/>
  <c r="E4976" i="14"/>
  <c r="D4976" i="14"/>
  <c r="F4976" i="14"/>
  <c r="E4975" i="14"/>
  <c r="D4975" i="14"/>
  <c r="F4975" i="14"/>
  <c r="E4974" i="14"/>
  <c r="D4974" i="14"/>
  <c r="F4974" i="14"/>
  <c r="E4973" i="14"/>
  <c r="D4973" i="14"/>
  <c r="F4973" i="14"/>
  <c r="E4972" i="14"/>
  <c r="D4972" i="14"/>
  <c r="F4972" i="14"/>
  <c r="E4971" i="14"/>
  <c r="D4971" i="14"/>
  <c r="F4971" i="14"/>
  <c r="E4970" i="14"/>
  <c r="D4970" i="14"/>
  <c r="F4970" i="14"/>
  <c r="E4969" i="14"/>
  <c r="D4969" i="14"/>
  <c r="F4969" i="14"/>
  <c r="E4968" i="14"/>
  <c r="D4968" i="14"/>
  <c r="F4968" i="14"/>
  <c r="E4967" i="14"/>
  <c r="D4967" i="14"/>
  <c r="F4967" i="14"/>
  <c r="E4966" i="14"/>
  <c r="D4966" i="14"/>
  <c r="F4966" i="14"/>
  <c r="E4965" i="14"/>
  <c r="D4965" i="14"/>
  <c r="F4965" i="14"/>
  <c r="E4964" i="14"/>
  <c r="D4964" i="14"/>
  <c r="F4964" i="14"/>
  <c r="E4963" i="14"/>
  <c r="D4963" i="14"/>
  <c r="F4963" i="14"/>
  <c r="E4962" i="14"/>
  <c r="D4962" i="14"/>
  <c r="F4962" i="14"/>
  <c r="E4961" i="14"/>
  <c r="D4961" i="14"/>
  <c r="F4961" i="14"/>
  <c r="E4960" i="14"/>
  <c r="D4960" i="14"/>
  <c r="F4960" i="14"/>
  <c r="E4959" i="14"/>
  <c r="D4959" i="14"/>
  <c r="F4959" i="14"/>
  <c r="E4958" i="14"/>
  <c r="D4958" i="14"/>
  <c r="F4958" i="14"/>
  <c r="E4957" i="14"/>
  <c r="D4957" i="14"/>
  <c r="F4957" i="14"/>
  <c r="E4956" i="14"/>
  <c r="D4956" i="14"/>
  <c r="F4956" i="14"/>
  <c r="E4955" i="14"/>
  <c r="D4955" i="14"/>
  <c r="F4955" i="14"/>
  <c r="E4954" i="14"/>
  <c r="D4954" i="14"/>
  <c r="F4954" i="14"/>
  <c r="E4953" i="14"/>
  <c r="D4953" i="14"/>
  <c r="F4953" i="14"/>
  <c r="E4952" i="14"/>
  <c r="D4952" i="14"/>
  <c r="F4952" i="14"/>
  <c r="E4951" i="14"/>
  <c r="D4951" i="14"/>
  <c r="F4951" i="14"/>
  <c r="E4950" i="14"/>
  <c r="D4950" i="14"/>
  <c r="F4950" i="14"/>
  <c r="E4949" i="14"/>
  <c r="D4949" i="14"/>
  <c r="F4949" i="14"/>
  <c r="E4948" i="14"/>
  <c r="D4948" i="14"/>
  <c r="F4948" i="14"/>
  <c r="E4947" i="14"/>
  <c r="D4947" i="14"/>
  <c r="F4947" i="14"/>
  <c r="E4946" i="14"/>
  <c r="D4946" i="14"/>
  <c r="F4946" i="14"/>
  <c r="E4945" i="14"/>
  <c r="D4945" i="14"/>
  <c r="F4945" i="14"/>
  <c r="E4944" i="14"/>
  <c r="D4944" i="14"/>
  <c r="F4944" i="14"/>
  <c r="E4943" i="14"/>
  <c r="D4943" i="14"/>
  <c r="F4943" i="14"/>
  <c r="E4942" i="14"/>
  <c r="D4942" i="14"/>
  <c r="F4942" i="14"/>
  <c r="E4941" i="14"/>
  <c r="D4941" i="14"/>
  <c r="F4941" i="14"/>
  <c r="E4940" i="14"/>
  <c r="D4940" i="14"/>
  <c r="F4940" i="14"/>
  <c r="E4939" i="14"/>
  <c r="D4939" i="14"/>
  <c r="F4939" i="14"/>
  <c r="E4938" i="14"/>
  <c r="D4938" i="14"/>
  <c r="F4938" i="14"/>
  <c r="E4937" i="14"/>
  <c r="D4937" i="14"/>
  <c r="F4937" i="14"/>
  <c r="E4936" i="14"/>
  <c r="D4936" i="14"/>
  <c r="F4936" i="14"/>
  <c r="E4935" i="14"/>
  <c r="D4935" i="14"/>
  <c r="F4935" i="14"/>
  <c r="E4934" i="14"/>
  <c r="D4934" i="14"/>
  <c r="F4934" i="14"/>
  <c r="E4933" i="14"/>
  <c r="D4933" i="14"/>
  <c r="F4933" i="14"/>
  <c r="E4932" i="14"/>
  <c r="D4932" i="14"/>
  <c r="F4932" i="14"/>
  <c r="E4931" i="14"/>
  <c r="D4931" i="14"/>
  <c r="F4931" i="14"/>
  <c r="E4930" i="14"/>
  <c r="D4930" i="14"/>
  <c r="F4930" i="14"/>
  <c r="E4929" i="14"/>
  <c r="D4929" i="14"/>
  <c r="F4929" i="14"/>
  <c r="E4928" i="14"/>
  <c r="D4928" i="14"/>
  <c r="F4928" i="14"/>
  <c r="E4927" i="14"/>
  <c r="D4927" i="14"/>
  <c r="F4927" i="14"/>
  <c r="E4926" i="14"/>
  <c r="D4926" i="14"/>
  <c r="F4926" i="14"/>
  <c r="E4925" i="14"/>
  <c r="D4925" i="14"/>
  <c r="F4925" i="14"/>
  <c r="E4924" i="14"/>
  <c r="D4924" i="14"/>
  <c r="F4924" i="14"/>
  <c r="E4923" i="14"/>
  <c r="D4923" i="14"/>
  <c r="F4923" i="14"/>
  <c r="E4922" i="14"/>
  <c r="D4922" i="14"/>
  <c r="F4922" i="14"/>
  <c r="E4921" i="14"/>
  <c r="D4921" i="14"/>
  <c r="F4921" i="14"/>
  <c r="E4920" i="14"/>
  <c r="D4920" i="14"/>
  <c r="F4920" i="14"/>
  <c r="E4919" i="14"/>
  <c r="D4919" i="14"/>
  <c r="F4919" i="14"/>
  <c r="E4918" i="14"/>
  <c r="D4918" i="14"/>
  <c r="F4918" i="14"/>
  <c r="E4917" i="14"/>
  <c r="D4917" i="14"/>
  <c r="F4917" i="14"/>
  <c r="E4916" i="14"/>
  <c r="D4916" i="14"/>
  <c r="F4916" i="14"/>
  <c r="E4915" i="14"/>
  <c r="D4915" i="14"/>
  <c r="F4915" i="14"/>
  <c r="E4914" i="14"/>
  <c r="D4914" i="14"/>
  <c r="F4914" i="14"/>
  <c r="E4913" i="14"/>
  <c r="D4913" i="14"/>
  <c r="F4913" i="14"/>
  <c r="E4912" i="14"/>
  <c r="D4912" i="14"/>
  <c r="F4912" i="14"/>
  <c r="E4911" i="14"/>
  <c r="D4911" i="14"/>
  <c r="F4911" i="14"/>
  <c r="E4910" i="14"/>
  <c r="D4910" i="14"/>
  <c r="F4910" i="14"/>
  <c r="E4909" i="14"/>
  <c r="D4909" i="14"/>
  <c r="F4909" i="14"/>
  <c r="E4908" i="14"/>
  <c r="D4908" i="14"/>
  <c r="F4908" i="14"/>
  <c r="E4907" i="14"/>
  <c r="D4907" i="14"/>
  <c r="F4907" i="14"/>
  <c r="E4906" i="14"/>
  <c r="D4906" i="14"/>
  <c r="F4906" i="14"/>
  <c r="E4905" i="14"/>
  <c r="D4905" i="14"/>
  <c r="F4905" i="14"/>
  <c r="E4904" i="14"/>
  <c r="D4904" i="14"/>
  <c r="F4904" i="14"/>
  <c r="E4903" i="14"/>
  <c r="D4903" i="14"/>
  <c r="F4903" i="14"/>
  <c r="E4902" i="14"/>
  <c r="D4902" i="14"/>
  <c r="F4902" i="14"/>
  <c r="E4901" i="14"/>
  <c r="D4901" i="14"/>
  <c r="F4901" i="14"/>
  <c r="E4900" i="14"/>
  <c r="D4900" i="14"/>
  <c r="F4900" i="14"/>
  <c r="E4899" i="14"/>
  <c r="D4899" i="14"/>
  <c r="F4899" i="14"/>
  <c r="E4898" i="14"/>
  <c r="D4898" i="14"/>
  <c r="F4898" i="14"/>
  <c r="E4897" i="14"/>
  <c r="D4897" i="14"/>
  <c r="F4897" i="14"/>
  <c r="E4896" i="14"/>
  <c r="D4896" i="14"/>
  <c r="F4896" i="14"/>
  <c r="E4895" i="14"/>
  <c r="D4895" i="14"/>
  <c r="F4895" i="14"/>
  <c r="E4894" i="14"/>
  <c r="D4894" i="14"/>
  <c r="F4894" i="14"/>
  <c r="E4893" i="14"/>
  <c r="D4893" i="14"/>
  <c r="F4893" i="14"/>
  <c r="E4892" i="14"/>
  <c r="D4892" i="14"/>
  <c r="F4892" i="14"/>
  <c r="E4891" i="14"/>
  <c r="D4891" i="14"/>
  <c r="F4891" i="14"/>
  <c r="E4890" i="14"/>
  <c r="D4890" i="14"/>
  <c r="F4890" i="14"/>
  <c r="E4889" i="14"/>
  <c r="D4889" i="14"/>
  <c r="F4889" i="14"/>
  <c r="E4888" i="14"/>
  <c r="D4888" i="14"/>
  <c r="F4888" i="14"/>
  <c r="E4887" i="14"/>
  <c r="D4887" i="14"/>
  <c r="F4887" i="14"/>
  <c r="E4886" i="14"/>
  <c r="D4886" i="14"/>
  <c r="F4886" i="14"/>
  <c r="E4885" i="14"/>
  <c r="D4885" i="14"/>
  <c r="F4885" i="14"/>
  <c r="E4884" i="14"/>
  <c r="D4884" i="14"/>
  <c r="F4884" i="14"/>
  <c r="E4883" i="14"/>
  <c r="D4883" i="14"/>
  <c r="F4883" i="14"/>
  <c r="E4882" i="14"/>
  <c r="D4882" i="14"/>
  <c r="F4882" i="14"/>
  <c r="E4881" i="14"/>
  <c r="D4881" i="14"/>
  <c r="F4881" i="14"/>
  <c r="E4880" i="14"/>
  <c r="D4880" i="14"/>
  <c r="F4880" i="14"/>
  <c r="E4879" i="14"/>
  <c r="D4879" i="14"/>
  <c r="F4879" i="14"/>
  <c r="E4878" i="14"/>
  <c r="D4878" i="14"/>
  <c r="F4878" i="14"/>
  <c r="E4877" i="14"/>
  <c r="D4877" i="14"/>
  <c r="F4877" i="14"/>
  <c r="E4876" i="14"/>
  <c r="D4876" i="14"/>
  <c r="F4876" i="14"/>
  <c r="E4875" i="14"/>
  <c r="D4875" i="14"/>
  <c r="F4875" i="14"/>
  <c r="E4874" i="14"/>
  <c r="D4874" i="14"/>
  <c r="F4874" i="14"/>
  <c r="E4873" i="14"/>
  <c r="D4873" i="14"/>
  <c r="F4873" i="14"/>
  <c r="E4872" i="14"/>
  <c r="D4872" i="14"/>
  <c r="F4872" i="14"/>
  <c r="E4871" i="14"/>
  <c r="D4871" i="14"/>
  <c r="F4871" i="14"/>
  <c r="E4870" i="14"/>
  <c r="D4870" i="14"/>
  <c r="F4870" i="14"/>
  <c r="E4869" i="14"/>
  <c r="D4869" i="14"/>
  <c r="F4869" i="14"/>
  <c r="E4868" i="14"/>
  <c r="D4868" i="14"/>
  <c r="F4868" i="14"/>
  <c r="E4867" i="14"/>
  <c r="D4867" i="14"/>
  <c r="F4867" i="14"/>
  <c r="E4866" i="14"/>
  <c r="D4866" i="14"/>
  <c r="F4866" i="14"/>
  <c r="E4865" i="14"/>
  <c r="D4865" i="14"/>
  <c r="F4865" i="14"/>
  <c r="E4864" i="14"/>
  <c r="D4864" i="14"/>
  <c r="F4864" i="14"/>
  <c r="E4863" i="14"/>
  <c r="D4863" i="14"/>
  <c r="F4863" i="14"/>
  <c r="E4862" i="14"/>
  <c r="D4862" i="14"/>
  <c r="F4862" i="14"/>
  <c r="E4861" i="14"/>
  <c r="D4861" i="14"/>
  <c r="F4861" i="14"/>
  <c r="E4860" i="14"/>
  <c r="D4860" i="14"/>
  <c r="F4860" i="14"/>
  <c r="E4859" i="14"/>
  <c r="D4859" i="14"/>
  <c r="F4859" i="14"/>
  <c r="E4858" i="14"/>
  <c r="D4858" i="14"/>
  <c r="F4858" i="14"/>
  <c r="E4857" i="14"/>
  <c r="D4857" i="14"/>
  <c r="F4857" i="14"/>
  <c r="E4856" i="14"/>
  <c r="D4856" i="14"/>
  <c r="F4856" i="14"/>
  <c r="E4855" i="14"/>
  <c r="D4855" i="14"/>
  <c r="F4855" i="14"/>
  <c r="E4854" i="14"/>
  <c r="D4854" i="14"/>
  <c r="F4854" i="14"/>
  <c r="E4853" i="14"/>
  <c r="D4853" i="14"/>
  <c r="F4853" i="14"/>
  <c r="E4852" i="14"/>
  <c r="D4852" i="14"/>
  <c r="F4852" i="14"/>
  <c r="E4851" i="14"/>
  <c r="D4851" i="14"/>
  <c r="F4851" i="14"/>
  <c r="E4850" i="14"/>
  <c r="D4850" i="14"/>
  <c r="F4850" i="14"/>
  <c r="E4849" i="14"/>
  <c r="D4849" i="14"/>
  <c r="F4849" i="14"/>
  <c r="E4848" i="14"/>
  <c r="D4848" i="14"/>
  <c r="F4848" i="14"/>
  <c r="E4847" i="14"/>
  <c r="D4847" i="14"/>
  <c r="F4847" i="14"/>
  <c r="E4846" i="14"/>
  <c r="D4846" i="14"/>
  <c r="F4846" i="14"/>
  <c r="E4845" i="14"/>
  <c r="D4845" i="14"/>
  <c r="F4845" i="14"/>
  <c r="E4844" i="14"/>
  <c r="D4844" i="14"/>
  <c r="F4844" i="14"/>
  <c r="E4843" i="14"/>
  <c r="D4843" i="14"/>
  <c r="F4843" i="14"/>
  <c r="E4842" i="14"/>
  <c r="D4842" i="14"/>
  <c r="F4842" i="14"/>
  <c r="E4841" i="14"/>
  <c r="D4841" i="14"/>
  <c r="F4841" i="14"/>
  <c r="E4840" i="14"/>
  <c r="D4840" i="14"/>
  <c r="F4840" i="14"/>
  <c r="E4839" i="14"/>
  <c r="D4839" i="14"/>
  <c r="F4839" i="14"/>
  <c r="E4838" i="14"/>
  <c r="D4838" i="14"/>
  <c r="F4838" i="14"/>
  <c r="E4837" i="14"/>
  <c r="D4837" i="14"/>
  <c r="F4837" i="14"/>
  <c r="E4836" i="14"/>
  <c r="D4836" i="14"/>
  <c r="F4836" i="14"/>
  <c r="E4835" i="14"/>
  <c r="D4835" i="14"/>
  <c r="F4835" i="14"/>
  <c r="E4834" i="14"/>
  <c r="D4834" i="14"/>
  <c r="F4834" i="14"/>
  <c r="E4833" i="14"/>
  <c r="D4833" i="14"/>
  <c r="F4833" i="14"/>
  <c r="E4832" i="14"/>
  <c r="D4832" i="14"/>
  <c r="F4832" i="14"/>
  <c r="E4831" i="14"/>
  <c r="D4831" i="14"/>
  <c r="F4831" i="14"/>
  <c r="E4830" i="14"/>
  <c r="D4830" i="14"/>
  <c r="F4830" i="14"/>
  <c r="E4829" i="14"/>
  <c r="D4829" i="14"/>
  <c r="F4829" i="14"/>
  <c r="E4828" i="14"/>
  <c r="D4828" i="14"/>
  <c r="F4828" i="14"/>
  <c r="E4827" i="14"/>
  <c r="D4827" i="14"/>
  <c r="F4827" i="14"/>
  <c r="E4826" i="14"/>
  <c r="D4826" i="14"/>
  <c r="F4826" i="14"/>
  <c r="E4825" i="14"/>
  <c r="D4825" i="14"/>
  <c r="F4825" i="14"/>
  <c r="E4824" i="14"/>
  <c r="D4824" i="14"/>
  <c r="F4824" i="14"/>
  <c r="E4823" i="14"/>
  <c r="D4823" i="14"/>
  <c r="F4823" i="14"/>
  <c r="E4822" i="14"/>
  <c r="D4822" i="14"/>
  <c r="F4822" i="14"/>
  <c r="E4821" i="14"/>
  <c r="D4821" i="14"/>
  <c r="F4821" i="14"/>
  <c r="E4820" i="14"/>
  <c r="D4820" i="14"/>
  <c r="F4820" i="14"/>
  <c r="E4819" i="14"/>
  <c r="D4819" i="14"/>
  <c r="F4819" i="14"/>
  <c r="E4818" i="14"/>
  <c r="D4818" i="14"/>
  <c r="F4818" i="14"/>
  <c r="E4817" i="14"/>
  <c r="D4817" i="14"/>
  <c r="F4817" i="14"/>
  <c r="E4816" i="14"/>
  <c r="D4816" i="14"/>
  <c r="F4816" i="14"/>
  <c r="E4815" i="14"/>
  <c r="D4815" i="14"/>
  <c r="F4815" i="14"/>
  <c r="E4814" i="14"/>
  <c r="D4814" i="14"/>
  <c r="F4814" i="14"/>
  <c r="E4813" i="14"/>
  <c r="D4813" i="14"/>
  <c r="F4813" i="14"/>
  <c r="E4812" i="14"/>
  <c r="D4812" i="14"/>
  <c r="F4812" i="14"/>
  <c r="E4811" i="14"/>
  <c r="D4811" i="14"/>
  <c r="F4811" i="14"/>
  <c r="E4810" i="14"/>
  <c r="D4810" i="14"/>
  <c r="F4810" i="14"/>
  <c r="E4809" i="14"/>
  <c r="D4809" i="14"/>
  <c r="F4809" i="14"/>
  <c r="E4808" i="14"/>
  <c r="D4808" i="14"/>
  <c r="F4808" i="14"/>
  <c r="E4807" i="14"/>
  <c r="D4807" i="14"/>
  <c r="F4807" i="14"/>
  <c r="E4806" i="14"/>
  <c r="D4806" i="14"/>
  <c r="F4806" i="14"/>
  <c r="E4805" i="14"/>
  <c r="D4805" i="14"/>
  <c r="F4805" i="14"/>
  <c r="E4804" i="14"/>
  <c r="D4804" i="14"/>
  <c r="F4804" i="14"/>
  <c r="E4803" i="14"/>
  <c r="D4803" i="14"/>
  <c r="F4803" i="14"/>
  <c r="E4802" i="14"/>
  <c r="D4802" i="14"/>
  <c r="F4802" i="14"/>
  <c r="E4801" i="14"/>
  <c r="D4801" i="14"/>
  <c r="F4801" i="14"/>
  <c r="E4800" i="14"/>
  <c r="D4800" i="14"/>
  <c r="F4800" i="14"/>
  <c r="E4799" i="14"/>
  <c r="D4799" i="14"/>
  <c r="F4799" i="14"/>
  <c r="E4798" i="14"/>
  <c r="D4798" i="14"/>
  <c r="F4798" i="14"/>
  <c r="E4797" i="14"/>
  <c r="D4797" i="14"/>
  <c r="F4797" i="14"/>
  <c r="E4796" i="14"/>
  <c r="D4796" i="14"/>
  <c r="F4796" i="14"/>
  <c r="E4795" i="14"/>
  <c r="D4795" i="14"/>
  <c r="F4795" i="14"/>
  <c r="E4794" i="14"/>
  <c r="D4794" i="14"/>
  <c r="F4794" i="14"/>
  <c r="E4793" i="14"/>
  <c r="D4793" i="14"/>
  <c r="F4793" i="14"/>
  <c r="E4792" i="14"/>
  <c r="D4792" i="14"/>
  <c r="F4792" i="14"/>
  <c r="E4791" i="14"/>
  <c r="D4791" i="14"/>
  <c r="F4791" i="14"/>
  <c r="E4790" i="14"/>
  <c r="D4790" i="14"/>
  <c r="F4790" i="14"/>
  <c r="E4789" i="14"/>
  <c r="D4789" i="14"/>
  <c r="F4789" i="14"/>
  <c r="E4788" i="14"/>
  <c r="D4788" i="14"/>
  <c r="F4788" i="14"/>
  <c r="E4787" i="14"/>
  <c r="D4787" i="14"/>
  <c r="F4787" i="14"/>
  <c r="E4786" i="14"/>
  <c r="D4786" i="14"/>
  <c r="F4786" i="14"/>
  <c r="E4785" i="14"/>
  <c r="D4785" i="14"/>
  <c r="F4785" i="14"/>
  <c r="E4784" i="14"/>
  <c r="D4784" i="14"/>
  <c r="F4784" i="14"/>
  <c r="E4783" i="14"/>
  <c r="D4783" i="14"/>
  <c r="F4783" i="14"/>
  <c r="E4782" i="14"/>
  <c r="D4782" i="14"/>
  <c r="F4782" i="14"/>
  <c r="E4781" i="14"/>
  <c r="D4781" i="14"/>
  <c r="F4781" i="14"/>
  <c r="E4780" i="14"/>
  <c r="D4780" i="14"/>
  <c r="F4780" i="14"/>
  <c r="E4779" i="14"/>
  <c r="D4779" i="14"/>
  <c r="F4779" i="14"/>
  <c r="E4778" i="14"/>
  <c r="D4778" i="14"/>
  <c r="F4778" i="14"/>
  <c r="E4777" i="14"/>
  <c r="D4777" i="14"/>
  <c r="F4777" i="14"/>
  <c r="E4776" i="14"/>
  <c r="D4776" i="14"/>
  <c r="F4776" i="14"/>
  <c r="E4775" i="14"/>
  <c r="D4775" i="14"/>
  <c r="F4775" i="14"/>
  <c r="E4774" i="14"/>
  <c r="D4774" i="14"/>
  <c r="F4774" i="14"/>
  <c r="E4773" i="14"/>
  <c r="D4773" i="14"/>
  <c r="F4773" i="14"/>
  <c r="E4772" i="14"/>
  <c r="D4772" i="14"/>
  <c r="F4772" i="14"/>
  <c r="E4771" i="14"/>
  <c r="D4771" i="14"/>
  <c r="F4771" i="14"/>
  <c r="E4770" i="14"/>
  <c r="D4770" i="14"/>
  <c r="F4770" i="14"/>
  <c r="E4769" i="14"/>
  <c r="D4769" i="14"/>
  <c r="F4769" i="14"/>
  <c r="E4768" i="14"/>
  <c r="D4768" i="14"/>
  <c r="F4768" i="14"/>
  <c r="E4767" i="14"/>
  <c r="D4767" i="14"/>
  <c r="F4767" i="14"/>
  <c r="E4766" i="14"/>
  <c r="D4766" i="14"/>
  <c r="F4766" i="14"/>
  <c r="E4765" i="14"/>
  <c r="D4765" i="14"/>
  <c r="F4765" i="14"/>
  <c r="E4764" i="14"/>
  <c r="D4764" i="14"/>
  <c r="F4764" i="14"/>
  <c r="E4763" i="14"/>
  <c r="D4763" i="14"/>
  <c r="F4763" i="14"/>
  <c r="E4762" i="14"/>
  <c r="D4762" i="14"/>
  <c r="F4762" i="14"/>
  <c r="E4761" i="14"/>
  <c r="D4761" i="14"/>
  <c r="F4761" i="14"/>
  <c r="E4760" i="14"/>
  <c r="D4760" i="14"/>
  <c r="F4760" i="14"/>
  <c r="E4759" i="14"/>
  <c r="D4759" i="14"/>
  <c r="F4759" i="14"/>
  <c r="E4758" i="14"/>
  <c r="D4758" i="14"/>
  <c r="F4758" i="14"/>
  <c r="E4757" i="14"/>
  <c r="D4757" i="14"/>
  <c r="F4757" i="14"/>
  <c r="E4756" i="14"/>
  <c r="D4756" i="14"/>
  <c r="F4756" i="14"/>
  <c r="E4755" i="14"/>
  <c r="D4755" i="14"/>
  <c r="F4755" i="14"/>
  <c r="E4754" i="14"/>
  <c r="D4754" i="14"/>
  <c r="F4754" i="14"/>
  <c r="E4753" i="14"/>
  <c r="D4753" i="14"/>
  <c r="F4753" i="14"/>
  <c r="E4752" i="14"/>
  <c r="D4752" i="14"/>
  <c r="F4752" i="14"/>
  <c r="E4751" i="14"/>
  <c r="D4751" i="14"/>
  <c r="F4751" i="14"/>
  <c r="E4750" i="14"/>
  <c r="D4750" i="14"/>
  <c r="F4750" i="14"/>
  <c r="E4749" i="14"/>
  <c r="D4749" i="14"/>
  <c r="F4749" i="14"/>
  <c r="E4748" i="14"/>
  <c r="D4748" i="14"/>
  <c r="F4748" i="14"/>
  <c r="E4747" i="14"/>
  <c r="D4747" i="14"/>
  <c r="F4747" i="14"/>
  <c r="E4746" i="14"/>
  <c r="D4746" i="14"/>
  <c r="F4746" i="14"/>
  <c r="E4745" i="14"/>
  <c r="D4745" i="14"/>
  <c r="F4745" i="14"/>
  <c r="E4744" i="14"/>
  <c r="D4744" i="14"/>
  <c r="F4744" i="14"/>
  <c r="E4743" i="14"/>
  <c r="D4743" i="14"/>
  <c r="F4743" i="14"/>
  <c r="E4742" i="14"/>
  <c r="D4742" i="14"/>
  <c r="F4742" i="14"/>
  <c r="E4741" i="14"/>
  <c r="D4741" i="14"/>
  <c r="F4741" i="14"/>
  <c r="E4740" i="14"/>
  <c r="D4740" i="14"/>
  <c r="F4740" i="14"/>
  <c r="E4739" i="14"/>
  <c r="D4739" i="14"/>
  <c r="F4739" i="14"/>
  <c r="E4738" i="14"/>
  <c r="D4738" i="14"/>
  <c r="F4738" i="14"/>
  <c r="E4737" i="14"/>
  <c r="D4737" i="14"/>
  <c r="F4737" i="14"/>
  <c r="E4736" i="14"/>
  <c r="D4736" i="14"/>
  <c r="F4736" i="14"/>
  <c r="E4735" i="14"/>
  <c r="D4735" i="14"/>
  <c r="F4735" i="14"/>
  <c r="E4734" i="14"/>
  <c r="D4734" i="14"/>
  <c r="F4734" i="14"/>
  <c r="E4733" i="14"/>
  <c r="D4733" i="14"/>
  <c r="F4733" i="14"/>
  <c r="E4732" i="14"/>
  <c r="D4732" i="14"/>
  <c r="F4732" i="14"/>
  <c r="E4731" i="14"/>
  <c r="D4731" i="14"/>
  <c r="F4731" i="14"/>
  <c r="E4730" i="14"/>
  <c r="D4730" i="14"/>
  <c r="F4730" i="14"/>
  <c r="E4729" i="14"/>
  <c r="D4729" i="14"/>
  <c r="F4729" i="14"/>
  <c r="E4728" i="14"/>
  <c r="D4728" i="14"/>
  <c r="F4728" i="14"/>
  <c r="E4727" i="14"/>
  <c r="D4727" i="14"/>
  <c r="F4727" i="14"/>
  <c r="E4726" i="14"/>
  <c r="D4726" i="14"/>
  <c r="F4726" i="14"/>
  <c r="E4725" i="14"/>
  <c r="D4725" i="14"/>
  <c r="F4725" i="14"/>
  <c r="E4724" i="14"/>
  <c r="D4724" i="14"/>
  <c r="F4724" i="14"/>
  <c r="E4723" i="14"/>
  <c r="D4723" i="14"/>
  <c r="F4723" i="14"/>
  <c r="E4722" i="14"/>
  <c r="D4722" i="14"/>
  <c r="F4722" i="14"/>
  <c r="E4721" i="14"/>
  <c r="D4721" i="14"/>
  <c r="F4721" i="14"/>
  <c r="E4720" i="14"/>
  <c r="D4720" i="14"/>
  <c r="F4720" i="14"/>
  <c r="E4719" i="14"/>
  <c r="D4719" i="14"/>
  <c r="F4719" i="14"/>
  <c r="E4718" i="14"/>
  <c r="D4718" i="14"/>
  <c r="F4718" i="14"/>
  <c r="E4717" i="14"/>
  <c r="D4717" i="14"/>
  <c r="F4717" i="14"/>
  <c r="E4716" i="14"/>
  <c r="D4716" i="14"/>
  <c r="F4716" i="14"/>
  <c r="E4715" i="14"/>
  <c r="D4715" i="14"/>
  <c r="F4715" i="14"/>
  <c r="E4714" i="14"/>
  <c r="D4714" i="14"/>
  <c r="F4714" i="14"/>
  <c r="E4713" i="14"/>
  <c r="D4713" i="14"/>
  <c r="F4713" i="14"/>
  <c r="E4712" i="14"/>
  <c r="D4712" i="14"/>
  <c r="F4712" i="14"/>
  <c r="E4711" i="14"/>
  <c r="D4711" i="14"/>
  <c r="F4711" i="14"/>
  <c r="E4710" i="14"/>
  <c r="D4710" i="14"/>
  <c r="F4710" i="14"/>
  <c r="E4709" i="14"/>
  <c r="D4709" i="14"/>
  <c r="F4709" i="14"/>
  <c r="E4708" i="14"/>
  <c r="D4708" i="14"/>
  <c r="F4708" i="14"/>
  <c r="E4707" i="14"/>
  <c r="D4707" i="14"/>
  <c r="F4707" i="14"/>
  <c r="E4706" i="14"/>
  <c r="D4706" i="14"/>
  <c r="F4706" i="14"/>
  <c r="E4705" i="14"/>
  <c r="D4705" i="14"/>
  <c r="F4705" i="14"/>
  <c r="E4704" i="14"/>
  <c r="D4704" i="14"/>
  <c r="F4704" i="14"/>
  <c r="E4703" i="14"/>
  <c r="D4703" i="14"/>
  <c r="F4703" i="14"/>
  <c r="E4702" i="14"/>
  <c r="D4702" i="14"/>
  <c r="F4702" i="14"/>
  <c r="E4701" i="14"/>
  <c r="D4701" i="14"/>
  <c r="F4701" i="14"/>
  <c r="E4700" i="14"/>
  <c r="D4700" i="14"/>
  <c r="F4700" i="14"/>
  <c r="E4699" i="14"/>
  <c r="D4699" i="14"/>
  <c r="F4699" i="14"/>
  <c r="E4698" i="14"/>
  <c r="D4698" i="14"/>
  <c r="F4698" i="14"/>
  <c r="E4697" i="14"/>
  <c r="D4697" i="14"/>
  <c r="F4697" i="14"/>
  <c r="E4696" i="14"/>
  <c r="D4696" i="14"/>
  <c r="F4696" i="14"/>
  <c r="E4695" i="14"/>
  <c r="D4695" i="14"/>
  <c r="F4695" i="14"/>
  <c r="E4694" i="14"/>
  <c r="D4694" i="14"/>
  <c r="F4694" i="14"/>
  <c r="E4693" i="14"/>
  <c r="D4693" i="14"/>
  <c r="F4693" i="14"/>
  <c r="E4692" i="14"/>
  <c r="D4692" i="14"/>
  <c r="F4692" i="14"/>
  <c r="E4691" i="14"/>
  <c r="D4691" i="14"/>
  <c r="F4691" i="14"/>
  <c r="E4690" i="14"/>
  <c r="D4690" i="14"/>
  <c r="F4690" i="14"/>
  <c r="E4689" i="14"/>
  <c r="D4689" i="14"/>
  <c r="F4689" i="14"/>
  <c r="E4688" i="14"/>
  <c r="D4688" i="14"/>
  <c r="F4688" i="14"/>
  <c r="E4687" i="14"/>
  <c r="D4687" i="14"/>
  <c r="F4687" i="14"/>
  <c r="E4686" i="14"/>
  <c r="D4686" i="14"/>
  <c r="F4686" i="14"/>
  <c r="E4685" i="14"/>
  <c r="D4685" i="14"/>
  <c r="F4685" i="14"/>
  <c r="E4684" i="14"/>
  <c r="D4684" i="14"/>
  <c r="F4684" i="14"/>
  <c r="E4683" i="14"/>
  <c r="D4683" i="14"/>
  <c r="F4683" i="14"/>
  <c r="E4682" i="14"/>
  <c r="D4682" i="14"/>
  <c r="F4682" i="14"/>
  <c r="E4681" i="14"/>
  <c r="D4681" i="14"/>
  <c r="F4681" i="14"/>
  <c r="E4680" i="14"/>
  <c r="D4680" i="14"/>
  <c r="F4680" i="14"/>
  <c r="E4679" i="14"/>
  <c r="D4679" i="14"/>
  <c r="F4679" i="14"/>
  <c r="E4678" i="14"/>
  <c r="D4678" i="14"/>
  <c r="F4678" i="14"/>
  <c r="E4677" i="14"/>
  <c r="D4677" i="14"/>
  <c r="F4677" i="14"/>
  <c r="E4676" i="14"/>
  <c r="D4676" i="14"/>
  <c r="F4676" i="14"/>
  <c r="E4675" i="14"/>
  <c r="D4675" i="14"/>
  <c r="F4675" i="14"/>
  <c r="E4674" i="14"/>
  <c r="D4674" i="14"/>
  <c r="F4674" i="14"/>
  <c r="E4673" i="14"/>
  <c r="D4673" i="14"/>
  <c r="F4673" i="14"/>
  <c r="E4672" i="14"/>
  <c r="D4672" i="14"/>
  <c r="F4672" i="14"/>
  <c r="E4671" i="14"/>
  <c r="D4671" i="14"/>
  <c r="F4671" i="14"/>
  <c r="E4670" i="14"/>
  <c r="D4670" i="14"/>
  <c r="F4670" i="14"/>
  <c r="E4669" i="14"/>
  <c r="D4669" i="14"/>
  <c r="F4669" i="14"/>
  <c r="E4668" i="14"/>
  <c r="D4668" i="14"/>
  <c r="F4668" i="14"/>
  <c r="E4667" i="14"/>
  <c r="D4667" i="14"/>
  <c r="F4667" i="14"/>
  <c r="E4666" i="14"/>
  <c r="D4666" i="14"/>
  <c r="F4666" i="14"/>
  <c r="E4665" i="14"/>
  <c r="D4665" i="14"/>
  <c r="F4665" i="14"/>
  <c r="E4664" i="14"/>
  <c r="D4664" i="14"/>
  <c r="F4664" i="14"/>
  <c r="E4663" i="14"/>
  <c r="D4663" i="14"/>
  <c r="F4663" i="14"/>
  <c r="E4662" i="14"/>
  <c r="D4662" i="14"/>
  <c r="F4662" i="14"/>
  <c r="E4661" i="14"/>
  <c r="D4661" i="14"/>
  <c r="F4661" i="14"/>
  <c r="E4660" i="14"/>
  <c r="D4660" i="14"/>
  <c r="F4660" i="14"/>
  <c r="E4659" i="14"/>
  <c r="D4659" i="14"/>
  <c r="F4659" i="14"/>
  <c r="E4658" i="14"/>
  <c r="D4658" i="14"/>
  <c r="F4658" i="14"/>
  <c r="E4657" i="14"/>
  <c r="D4657" i="14"/>
  <c r="F4657" i="14"/>
  <c r="E4656" i="14"/>
  <c r="D4656" i="14"/>
  <c r="F4656" i="14"/>
  <c r="E4655" i="14"/>
  <c r="D4655" i="14"/>
  <c r="F4655" i="14"/>
  <c r="E4654" i="14"/>
  <c r="D4654" i="14"/>
  <c r="F4654" i="14"/>
  <c r="E4653" i="14"/>
  <c r="D4653" i="14"/>
  <c r="F4653" i="14"/>
  <c r="E4652" i="14"/>
  <c r="D4652" i="14"/>
  <c r="F4652" i="14"/>
  <c r="E4651" i="14"/>
  <c r="D4651" i="14"/>
  <c r="F4651" i="14"/>
  <c r="E4650" i="14"/>
  <c r="D4650" i="14"/>
  <c r="F4650" i="14"/>
  <c r="E4649" i="14"/>
  <c r="D4649" i="14"/>
  <c r="F4649" i="14"/>
  <c r="E4648" i="14"/>
  <c r="D4648" i="14"/>
  <c r="F4648" i="14"/>
  <c r="E4647" i="14"/>
  <c r="D4647" i="14"/>
  <c r="F4647" i="14"/>
  <c r="E4646" i="14"/>
  <c r="D4646" i="14"/>
  <c r="F4646" i="14"/>
  <c r="E4645" i="14"/>
  <c r="D4645" i="14"/>
  <c r="F4645" i="14"/>
  <c r="E4644" i="14"/>
  <c r="D4644" i="14"/>
  <c r="F4644" i="14"/>
  <c r="E4643" i="14"/>
  <c r="D4643" i="14"/>
  <c r="F4643" i="14"/>
  <c r="E4642" i="14"/>
  <c r="D4642" i="14"/>
  <c r="F4642" i="14"/>
  <c r="E4641" i="14"/>
  <c r="D4641" i="14"/>
  <c r="F4641" i="14"/>
  <c r="E4640" i="14"/>
  <c r="D4640" i="14"/>
  <c r="F4640" i="14"/>
  <c r="E4639" i="14"/>
  <c r="D4639" i="14"/>
  <c r="F4639" i="14"/>
  <c r="E4638" i="14"/>
  <c r="D4638" i="14"/>
  <c r="F4638" i="14"/>
  <c r="E4637" i="14"/>
  <c r="D4637" i="14"/>
  <c r="F4637" i="14"/>
  <c r="E4636" i="14"/>
  <c r="D4636" i="14"/>
  <c r="F4636" i="14"/>
  <c r="E4635" i="14"/>
  <c r="D4635" i="14"/>
  <c r="F4635" i="14"/>
  <c r="E4634" i="14"/>
  <c r="D4634" i="14"/>
  <c r="F4634" i="14"/>
  <c r="E4633" i="14"/>
  <c r="D4633" i="14"/>
  <c r="F4633" i="14"/>
  <c r="E4632" i="14"/>
  <c r="D4632" i="14"/>
  <c r="F4632" i="14"/>
  <c r="E4631" i="14"/>
  <c r="D4631" i="14"/>
  <c r="F4631" i="14"/>
  <c r="E4630" i="14"/>
  <c r="D4630" i="14"/>
  <c r="F4630" i="14"/>
  <c r="E4629" i="14"/>
  <c r="D4629" i="14"/>
  <c r="F4629" i="14"/>
  <c r="E4628" i="14"/>
  <c r="D4628" i="14"/>
  <c r="F4628" i="14"/>
  <c r="E4627" i="14"/>
  <c r="D4627" i="14"/>
  <c r="F4627" i="14"/>
  <c r="E4626" i="14"/>
  <c r="D4626" i="14"/>
  <c r="F4626" i="14"/>
  <c r="E4625" i="14"/>
  <c r="D4625" i="14"/>
  <c r="F4625" i="14"/>
  <c r="E4624" i="14"/>
  <c r="D4624" i="14"/>
  <c r="F4624" i="14"/>
  <c r="E4623" i="14"/>
  <c r="D4623" i="14"/>
  <c r="F4623" i="14"/>
  <c r="E4622" i="14"/>
  <c r="D4622" i="14"/>
  <c r="F4622" i="14"/>
  <c r="E4621" i="14"/>
  <c r="D4621" i="14"/>
  <c r="F4621" i="14"/>
  <c r="E4620" i="14"/>
  <c r="D4620" i="14"/>
  <c r="F4620" i="14"/>
  <c r="E4619" i="14"/>
  <c r="D4619" i="14"/>
  <c r="F4619" i="14"/>
  <c r="E4618" i="14"/>
  <c r="D4618" i="14"/>
  <c r="F4618" i="14"/>
  <c r="E4617" i="14"/>
  <c r="D4617" i="14"/>
  <c r="F4617" i="14"/>
  <c r="E4616" i="14"/>
  <c r="D4616" i="14"/>
  <c r="F4616" i="14"/>
  <c r="E4615" i="14"/>
  <c r="D4615" i="14"/>
  <c r="F4615" i="14"/>
  <c r="E4614" i="14"/>
  <c r="D4614" i="14"/>
  <c r="F4614" i="14"/>
  <c r="E4613" i="14"/>
  <c r="D4613" i="14"/>
  <c r="F4613" i="14"/>
  <c r="E4612" i="14"/>
  <c r="D4612" i="14"/>
  <c r="F4612" i="14"/>
  <c r="E4611" i="14"/>
  <c r="D4611" i="14"/>
  <c r="F4611" i="14"/>
  <c r="E4610" i="14"/>
  <c r="D4610" i="14"/>
  <c r="F4610" i="14"/>
  <c r="E4609" i="14"/>
  <c r="D4609" i="14"/>
  <c r="F4609" i="14"/>
  <c r="E4608" i="14"/>
  <c r="D4608" i="14"/>
  <c r="F4608" i="14"/>
  <c r="E4607" i="14"/>
  <c r="D4607" i="14"/>
  <c r="F4607" i="14"/>
  <c r="E4606" i="14"/>
  <c r="D4606" i="14"/>
  <c r="F4606" i="14"/>
  <c r="E4605" i="14"/>
  <c r="D4605" i="14"/>
  <c r="F4605" i="14"/>
  <c r="E4604" i="14"/>
  <c r="D4604" i="14"/>
  <c r="F4604" i="14"/>
  <c r="E4603" i="14"/>
  <c r="D4603" i="14"/>
  <c r="F4603" i="14"/>
  <c r="E4602" i="14"/>
  <c r="D4602" i="14"/>
  <c r="F4602" i="14"/>
  <c r="E4601" i="14"/>
  <c r="D4601" i="14"/>
  <c r="F4601" i="14"/>
  <c r="E4600" i="14"/>
  <c r="D4600" i="14"/>
  <c r="F4600" i="14"/>
  <c r="E4599" i="14"/>
  <c r="D4599" i="14"/>
  <c r="F4599" i="14"/>
  <c r="E4598" i="14"/>
  <c r="D4598" i="14"/>
  <c r="F4598" i="14"/>
  <c r="E4597" i="14"/>
  <c r="D4597" i="14"/>
  <c r="F4597" i="14"/>
  <c r="E4596" i="14"/>
  <c r="D4596" i="14"/>
  <c r="F4596" i="14"/>
  <c r="E4595" i="14"/>
  <c r="D4595" i="14"/>
  <c r="F4595" i="14"/>
  <c r="E4594" i="14"/>
  <c r="D4594" i="14"/>
  <c r="F4594" i="14"/>
  <c r="E4593" i="14"/>
  <c r="D4593" i="14"/>
  <c r="F4593" i="14"/>
  <c r="E4592" i="14"/>
  <c r="D4592" i="14"/>
  <c r="F4592" i="14"/>
  <c r="E4591" i="14"/>
  <c r="D4591" i="14"/>
  <c r="F4591" i="14"/>
  <c r="E4590" i="14"/>
  <c r="D4590" i="14"/>
  <c r="F4590" i="14"/>
  <c r="E4589" i="14"/>
  <c r="D4589" i="14"/>
  <c r="F4589" i="14"/>
  <c r="E4588" i="14"/>
  <c r="D4588" i="14"/>
  <c r="F4588" i="14"/>
  <c r="E4587" i="14"/>
  <c r="D4587" i="14"/>
  <c r="F4587" i="14"/>
  <c r="E4586" i="14"/>
  <c r="D4586" i="14"/>
  <c r="F4586" i="14"/>
  <c r="E4585" i="14"/>
  <c r="D4585" i="14"/>
  <c r="F4585" i="14"/>
  <c r="E4584" i="14"/>
  <c r="D4584" i="14"/>
  <c r="F4584" i="14"/>
  <c r="E4583" i="14"/>
  <c r="D4583" i="14"/>
  <c r="F4583" i="14"/>
  <c r="E4582" i="14"/>
  <c r="D4582" i="14"/>
  <c r="F4582" i="14"/>
  <c r="E4581" i="14"/>
  <c r="D4581" i="14"/>
  <c r="F4581" i="14"/>
  <c r="E4580" i="14"/>
  <c r="D4580" i="14"/>
  <c r="F4580" i="14"/>
  <c r="E4579" i="14"/>
  <c r="D4579" i="14"/>
  <c r="F4579" i="14"/>
  <c r="E4578" i="14"/>
  <c r="D4578" i="14"/>
  <c r="F4578" i="14"/>
  <c r="E4577" i="14"/>
  <c r="D4577" i="14"/>
  <c r="F4577" i="14"/>
  <c r="E4576" i="14"/>
  <c r="D4576" i="14"/>
  <c r="F4576" i="14"/>
  <c r="E4575" i="14"/>
  <c r="D4575" i="14"/>
  <c r="F4575" i="14"/>
  <c r="E4574" i="14"/>
  <c r="D4574" i="14"/>
  <c r="F4574" i="14"/>
  <c r="E4573" i="14"/>
  <c r="D4573" i="14"/>
  <c r="F4573" i="14"/>
  <c r="E4572" i="14"/>
  <c r="D4572" i="14"/>
  <c r="F4572" i="14"/>
  <c r="E4571" i="14"/>
  <c r="D4571" i="14"/>
  <c r="F4571" i="14"/>
  <c r="E4570" i="14"/>
  <c r="D4570" i="14"/>
  <c r="F4570" i="14"/>
  <c r="E4569" i="14"/>
  <c r="D4569" i="14"/>
  <c r="F4569" i="14"/>
  <c r="E4568" i="14"/>
  <c r="D4568" i="14"/>
  <c r="F4568" i="14"/>
  <c r="E4567" i="14"/>
  <c r="D4567" i="14"/>
  <c r="F4567" i="14"/>
  <c r="E4566" i="14"/>
  <c r="D4566" i="14"/>
  <c r="F4566" i="14"/>
  <c r="E4565" i="14"/>
  <c r="D4565" i="14"/>
  <c r="F4565" i="14"/>
  <c r="E4564" i="14"/>
  <c r="D4564" i="14"/>
  <c r="F4564" i="14"/>
  <c r="E4563" i="14"/>
  <c r="D4563" i="14"/>
  <c r="F4563" i="14"/>
  <c r="E4562" i="14"/>
  <c r="D4562" i="14"/>
  <c r="F4562" i="14"/>
  <c r="E4561" i="14"/>
  <c r="D4561" i="14"/>
  <c r="F4561" i="14"/>
  <c r="E4560" i="14"/>
  <c r="D4560" i="14"/>
  <c r="F4560" i="14"/>
  <c r="E4559" i="14"/>
  <c r="D4559" i="14"/>
  <c r="F4559" i="14"/>
  <c r="E4558" i="14"/>
  <c r="D4558" i="14"/>
  <c r="F4558" i="14"/>
  <c r="E4557" i="14"/>
  <c r="D4557" i="14"/>
  <c r="F4557" i="14"/>
  <c r="E4556" i="14"/>
  <c r="D4556" i="14"/>
  <c r="F4556" i="14"/>
  <c r="E4555" i="14"/>
  <c r="D4555" i="14"/>
  <c r="F4555" i="14"/>
  <c r="E4554" i="14"/>
  <c r="D4554" i="14"/>
  <c r="F4554" i="14"/>
  <c r="E4553" i="14"/>
  <c r="D4553" i="14"/>
  <c r="F4553" i="14"/>
  <c r="E4552" i="14"/>
  <c r="D4552" i="14"/>
  <c r="F4552" i="14"/>
  <c r="E4551" i="14"/>
  <c r="D4551" i="14"/>
  <c r="F4551" i="14"/>
  <c r="E4550" i="14"/>
  <c r="D4550" i="14"/>
  <c r="F4550" i="14"/>
  <c r="E4549" i="14"/>
  <c r="D4549" i="14"/>
  <c r="F4549" i="14"/>
  <c r="E4548" i="14"/>
  <c r="D4548" i="14"/>
  <c r="F4548" i="14"/>
  <c r="E4547" i="14"/>
  <c r="D4547" i="14"/>
  <c r="F4547" i="14"/>
  <c r="E4546" i="14"/>
  <c r="D4546" i="14"/>
  <c r="F4546" i="14"/>
  <c r="E4545" i="14"/>
  <c r="D4545" i="14"/>
  <c r="F4545" i="14"/>
  <c r="E4544" i="14"/>
  <c r="D4544" i="14"/>
  <c r="F4544" i="14"/>
  <c r="E4543" i="14"/>
  <c r="D4543" i="14"/>
  <c r="F4543" i="14"/>
  <c r="E4542" i="14"/>
  <c r="D4542" i="14"/>
  <c r="F4542" i="14"/>
  <c r="E4541" i="14"/>
  <c r="D4541" i="14"/>
  <c r="F4541" i="14"/>
  <c r="E4540" i="14"/>
  <c r="D4540" i="14"/>
  <c r="F4540" i="14"/>
  <c r="E4539" i="14"/>
  <c r="D4539" i="14"/>
  <c r="F4539" i="14"/>
  <c r="E4538" i="14"/>
  <c r="D4538" i="14"/>
  <c r="F4538" i="14"/>
  <c r="E4537" i="14"/>
  <c r="D4537" i="14"/>
  <c r="F4537" i="14"/>
  <c r="E4536" i="14"/>
  <c r="D4536" i="14"/>
  <c r="F4536" i="14"/>
  <c r="E4535" i="14"/>
  <c r="D4535" i="14"/>
  <c r="F4535" i="14"/>
  <c r="E4534" i="14"/>
  <c r="D4534" i="14"/>
  <c r="F4534" i="14"/>
  <c r="E4533" i="14"/>
  <c r="D4533" i="14"/>
  <c r="F4533" i="14"/>
  <c r="E4532" i="14"/>
  <c r="D4532" i="14"/>
  <c r="F4532" i="14"/>
  <c r="E4531" i="14"/>
  <c r="D4531" i="14"/>
  <c r="F4531" i="14"/>
  <c r="E4530" i="14"/>
  <c r="D4530" i="14"/>
  <c r="F4530" i="14"/>
  <c r="E4529" i="14"/>
  <c r="D4529" i="14"/>
  <c r="F4529" i="14"/>
  <c r="E4528" i="14"/>
  <c r="D4528" i="14"/>
  <c r="F4528" i="14"/>
  <c r="E4527" i="14"/>
  <c r="D4527" i="14"/>
  <c r="F4527" i="14"/>
  <c r="E4526" i="14"/>
  <c r="D4526" i="14"/>
  <c r="F4526" i="14"/>
  <c r="E4525" i="14"/>
  <c r="D4525" i="14"/>
  <c r="F4525" i="14"/>
  <c r="E4524" i="14"/>
  <c r="D4524" i="14"/>
  <c r="F4524" i="14"/>
  <c r="E4523" i="14"/>
  <c r="D4523" i="14"/>
  <c r="F4523" i="14"/>
  <c r="E4522" i="14"/>
  <c r="D4522" i="14"/>
  <c r="F4522" i="14"/>
  <c r="E4521" i="14"/>
  <c r="D4521" i="14"/>
  <c r="F4521" i="14"/>
  <c r="E4520" i="14"/>
  <c r="D4520" i="14"/>
  <c r="F4520" i="14"/>
  <c r="E4519" i="14"/>
  <c r="D4519" i="14"/>
  <c r="F4519" i="14"/>
  <c r="E4518" i="14"/>
  <c r="D4518" i="14"/>
  <c r="F4518" i="14"/>
  <c r="E4517" i="14"/>
  <c r="D4517" i="14"/>
  <c r="F4517" i="14"/>
  <c r="E4516" i="14"/>
  <c r="D4516" i="14"/>
  <c r="F4516" i="14"/>
  <c r="E4515" i="14"/>
  <c r="D4515" i="14"/>
  <c r="F4515" i="14"/>
  <c r="E4514" i="14"/>
  <c r="D4514" i="14"/>
  <c r="F4514" i="14"/>
  <c r="E4513" i="14"/>
  <c r="D4513" i="14"/>
  <c r="F4513" i="14"/>
  <c r="E4512" i="14"/>
  <c r="D4512" i="14"/>
  <c r="F4512" i="14"/>
  <c r="E4511" i="14"/>
  <c r="D4511" i="14"/>
  <c r="F4511" i="14"/>
  <c r="E4510" i="14"/>
  <c r="D4510" i="14"/>
  <c r="F4510" i="14"/>
  <c r="E4509" i="14"/>
  <c r="D4509" i="14"/>
  <c r="F4509" i="14"/>
  <c r="E4508" i="14"/>
  <c r="D4508" i="14"/>
  <c r="F4508" i="14"/>
  <c r="E4507" i="14"/>
  <c r="D4507" i="14"/>
  <c r="F4507" i="14"/>
  <c r="E4506" i="14"/>
  <c r="D4506" i="14"/>
  <c r="F4506" i="14"/>
  <c r="E4505" i="14"/>
  <c r="D4505" i="14"/>
  <c r="F4505" i="14"/>
  <c r="E4504" i="14"/>
  <c r="D4504" i="14"/>
  <c r="F4504" i="14"/>
  <c r="E4503" i="14"/>
  <c r="D4503" i="14"/>
  <c r="F4503" i="14"/>
  <c r="E4502" i="14"/>
  <c r="D4502" i="14"/>
  <c r="F4502" i="14"/>
  <c r="E4501" i="14"/>
  <c r="D4501" i="14"/>
  <c r="F4501" i="14"/>
  <c r="E4500" i="14"/>
  <c r="D4500" i="14"/>
  <c r="F4500" i="14"/>
  <c r="E4499" i="14"/>
  <c r="D4499" i="14"/>
  <c r="F4499" i="14"/>
  <c r="E4498" i="14"/>
  <c r="D4498" i="14"/>
  <c r="F4498" i="14"/>
  <c r="E4497" i="14"/>
  <c r="D4497" i="14"/>
  <c r="F4497" i="14"/>
  <c r="E4496" i="14"/>
  <c r="D4496" i="14"/>
  <c r="F4496" i="14"/>
  <c r="E4495" i="14"/>
  <c r="D4495" i="14"/>
  <c r="F4495" i="14"/>
  <c r="E4494" i="14"/>
  <c r="D4494" i="14"/>
  <c r="F4494" i="14"/>
  <c r="E4493" i="14"/>
  <c r="D4493" i="14"/>
  <c r="F4493" i="14"/>
  <c r="E4492" i="14"/>
  <c r="D4492" i="14"/>
  <c r="F4492" i="14"/>
  <c r="E4491" i="14"/>
  <c r="D4491" i="14"/>
  <c r="F4491" i="14"/>
  <c r="E4490" i="14"/>
  <c r="D4490" i="14"/>
  <c r="F4490" i="14"/>
  <c r="E4489" i="14"/>
  <c r="D4489" i="14"/>
  <c r="F4489" i="14"/>
  <c r="E4488" i="14"/>
  <c r="D4488" i="14"/>
  <c r="F4488" i="14"/>
  <c r="E4487" i="14"/>
  <c r="D4487" i="14"/>
  <c r="F4487" i="14"/>
  <c r="E4486" i="14"/>
  <c r="D4486" i="14"/>
  <c r="F4486" i="14"/>
  <c r="E4485" i="14"/>
  <c r="D4485" i="14"/>
  <c r="F4485" i="14"/>
  <c r="E4484" i="14"/>
  <c r="D4484" i="14"/>
  <c r="F4484" i="14"/>
  <c r="E4483" i="14"/>
  <c r="D4483" i="14"/>
  <c r="F4483" i="14"/>
  <c r="E4482" i="14"/>
  <c r="D4482" i="14"/>
  <c r="F4482" i="14"/>
  <c r="E4481" i="14"/>
  <c r="D4481" i="14"/>
  <c r="F4481" i="14"/>
  <c r="E4480" i="14"/>
  <c r="D4480" i="14"/>
  <c r="F4480" i="14"/>
  <c r="E4479" i="14"/>
  <c r="D4479" i="14"/>
  <c r="F4479" i="14"/>
  <c r="E4478" i="14"/>
  <c r="D4478" i="14"/>
  <c r="F4478" i="14"/>
  <c r="E4477" i="14"/>
  <c r="D4477" i="14"/>
  <c r="F4477" i="14"/>
  <c r="E4476" i="14"/>
  <c r="D4476" i="14"/>
  <c r="F4476" i="14"/>
  <c r="E4475" i="14"/>
  <c r="D4475" i="14"/>
  <c r="F4475" i="14"/>
  <c r="E4474" i="14"/>
  <c r="D4474" i="14"/>
  <c r="F4474" i="14"/>
  <c r="E4473" i="14"/>
  <c r="D4473" i="14"/>
  <c r="F4473" i="14"/>
  <c r="E4472" i="14"/>
  <c r="D4472" i="14"/>
  <c r="F4472" i="14"/>
  <c r="E4471" i="14"/>
  <c r="D4471" i="14"/>
  <c r="F4471" i="14"/>
  <c r="E4470" i="14"/>
  <c r="D4470" i="14"/>
  <c r="F4470" i="14"/>
  <c r="E4469" i="14"/>
  <c r="D4469" i="14"/>
  <c r="F4469" i="14"/>
  <c r="E4468" i="14"/>
  <c r="D4468" i="14"/>
  <c r="F4468" i="14"/>
  <c r="E4467" i="14"/>
  <c r="D4467" i="14"/>
  <c r="F4467" i="14"/>
  <c r="E4466" i="14"/>
  <c r="D4466" i="14"/>
  <c r="F4466" i="14"/>
  <c r="E4465" i="14"/>
  <c r="D4465" i="14"/>
  <c r="F4465" i="14"/>
  <c r="E4464" i="14"/>
  <c r="D4464" i="14"/>
  <c r="F4464" i="14"/>
  <c r="E4463" i="14"/>
  <c r="D4463" i="14"/>
  <c r="F4463" i="14"/>
  <c r="E4462" i="14"/>
  <c r="D4462" i="14"/>
  <c r="F4462" i="14"/>
  <c r="E4461" i="14"/>
  <c r="D4461" i="14"/>
  <c r="F4461" i="14"/>
  <c r="E4460" i="14"/>
  <c r="D4460" i="14"/>
  <c r="F4460" i="14"/>
  <c r="E4459" i="14"/>
  <c r="D4459" i="14"/>
  <c r="F4459" i="14"/>
  <c r="E4458" i="14"/>
  <c r="D4458" i="14"/>
  <c r="F4458" i="14"/>
  <c r="E4457" i="14"/>
  <c r="D4457" i="14"/>
  <c r="F4457" i="14"/>
  <c r="E4456" i="14"/>
  <c r="D4456" i="14"/>
  <c r="F4456" i="14"/>
  <c r="E4455" i="14"/>
  <c r="D4455" i="14"/>
  <c r="F4455" i="14"/>
  <c r="E4454" i="14"/>
  <c r="D4454" i="14"/>
  <c r="F4454" i="14"/>
  <c r="E4453" i="14"/>
  <c r="D4453" i="14"/>
  <c r="F4453" i="14"/>
  <c r="E4452" i="14"/>
  <c r="D4452" i="14"/>
  <c r="F4452" i="14"/>
  <c r="E4451" i="14"/>
  <c r="D4451" i="14"/>
  <c r="F4451" i="14"/>
  <c r="E4450" i="14"/>
  <c r="D4450" i="14"/>
  <c r="F4450" i="14"/>
  <c r="E4449" i="14"/>
  <c r="D4449" i="14"/>
  <c r="F4449" i="14"/>
  <c r="E4448" i="14"/>
  <c r="D4448" i="14"/>
  <c r="F4448" i="14"/>
  <c r="E4447" i="14"/>
  <c r="D4447" i="14"/>
  <c r="F4447" i="14"/>
  <c r="E4446" i="14"/>
  <c r="D4446" i="14"/>
  <c r="F4446" i="14"/>
  <c r="E4445" i="14"/>
  <c r="D4445" i="14"/>
  <c r="F4445" i="14"/>
  <c r="E4444" i="14"/>
  <c r="D4444" i="14"/>
  <c r="F4444" i="14"/>
  <c r="E4443" i="14"/>
  <c r="D4443" i="14"/>
  <c r="F4443" i="14"/>
  <c r="E4442" i="14"/>
  <c r="D4442" i="14"/>
  <c r="F4442" i="14"/>
  <c r="E4441" i="14"/>
  <c r="D4441" i="14"/>
  <c r="F4441" i="14"/>
  <c r="E4440" i="14"/>
  <c r="D4440" i="14"/>
  <c r="F4440" i="14"/>
  <c r="E4439" i="14"/>
  <c r="D4439" i="14"/>
  <c r="F4439" i="14"/>
  <c r="E4438" i="14"/>
  <c r="D4438" i="14"/>
  <c r="F4438" i="14"/>
  <c r="E4437" i="14"/>
  <c r="D4437" i="14"/>
  <c r="F4437" i="14"/>
  <c r="E4436" i="14"/>
  <c r="D4436" i="14"/>
  <c r="F4436" i="14"/>
  <c r="E4435" i="14"/>
  <c r="D4435" i="14"/>
  <c r="F4435" i="14"/>
  <c r="E4434" i="14"/>
  <c r="D4434" i="14"/>
  <c r="F4434" i="14"/>
  <c r="E4433" i="14"/>
  <c r="D4433" i="14"/>
  <c r="F4433" i="14"/>
  <c r="E4432" i="14"/>
  <c r="D4432" i="14"/>
  <c r="F4432" i="14"/>
  <c r="E4431" i="14"/>
  <c r="D4431" i="14"/>
  <c r="F4431" i="14"/>
  <c r="E4430" i="14"/>
  <c r="D4430" i="14"/>
  <c r="F4430" i="14"/>
  <c r="E4429" i="14"/>
  <c r="D4429" i="14"/>
  <c r="F4429" i="14"/>
  <c r="E4428" i="14"/>
  <c r="D4428" i="14"/>
  <c r="F4428" i="14"/>
  <c r="E4427" i="14"/>
  <c r="D4427" i="14"/>
  <c r="F4427" i="14"/>
  <c r="E4426" i="14"/>
  <c r="D4426" i="14"/>
  <c r="F4426" i="14"/>
  <c r="E4425" i="14"/>
  <c r="D4425" i="14"/>
  <c r="F4425" i="14"/>
  <c r="E4424" i="14"/>
  <c r="D4424" i="14"/>
  <c r="F4424" i="14"/>
  <c r="E4423" i="14"/>
  <c r="D4423" i="14"/>
  <c r="F4423" i="14"/>
  <c r="E4422" i="14"/>
  <c r="D4422" i="14"/>
  <c r="F4422" i="14"/>
  <c r="E4421" i="14"/>
  <c r="D4421" i="14"/>
  <c r="F4421" i="14"/>
  <c r="E4420" i="14"/>
  <c r="D4420" i="14"/>
  <c r="F4420" i="14"/>
  <c r="E4419" i="14"/>
  <c r="D4419" i="14"/>
  <c r="F4419" i="14"/>
  <c r="E4418" i="14"/>
  <c r="D4418" i="14"/>
  <c r="F4418" i="14"/>
  <c r="E4417" i="14"/>
  <c r="D4417" i="14"/>
  <c r="F4417" i="14"/>
  <c r="E4416" i="14"/>
  <c r="D4416" i="14"/>
  <c r="F4416" i="14"/>
  <c r="E4415" i="14"/>
  <c r="D4415" i="14"/>
  <c r="F4415" i="14"/>
  <c r="E4414" i="14"/>
  <c r="D4414" i="14"/>
  <c r="F4414" i="14"/>
  <c r="E4413" i="14"/>
  <c r="D4413" i="14"/>
  <c r="F4413" i="14"/>
  <c r="E4412" i="14"/>
  <c r="D4412" i="14"/>
  <c r="F4412" i="14"/>
  <c r="E4411" i="14"/>
  <c r="D4411" i="14"/>
  <c r="F4411" i="14"/>
  <c r="E4410" i="14"/>
  <c r="D4410" i="14"/>
  <c r="F4410" i="14"/>
  <c r="E4409" i="14"/>
  <c r="D4409" i="14"/>
  <c r="F4409" i="14"/>
  <c r="E4408" i="14"/>
  <c r="D4408" i="14"/>
  <c r="F4408" i="14"/>
  <c r="E4407" i="14"/>
  <c r="D4407" i="14"/>
  <c r="F4407" i="14"/>
  <c r="E4406" i="14"/>
  <c r="D4406" i="14"/>
  <c r="F4406" i="14"/>
  <c r="E4405" i="14"/>
  <c r="D4405" i="14"/>
  <c r="F4405" i="14"/>
  <c r="E4404" i="14"/>
  <c r="D4404" i="14"/>
  <c r="F4404" i="14"/>
  <c r="E4403" i="14"/>
  <c r="D4403" i="14"/>
  <c r="F4403" i="14"/>
  <c r="E4402" i="14"/>
  <c r="D4402" i="14"/>
  <c r="F4402" i="14"/>
  <c r="E4401" i="14"/>
  <c r="D4401" i="14"/>
  <c r="F4401" i="14"/>
  <c r="E4400" i="14"/>
  <c r="D4400" i="14"/>
  <c r="F4400" i="14"/>
  <c r="E4399" i="14"/>
  <c r="D4399" i="14"/>
  <c r="F4399" i="14"/>
  <c r="E4398" i="14"/>
  <c r="D4398" i="14"/>
  <c r="F4398" i="14"/>
  <c r="E4397" i="14"/>
  <c r="D4397" i="14"/>
  <c r="F4397" i="14"/>
  <c r="E4396" i="14"/>
  <c r="D4396" i="14"/>
  <c r="F4396" i="14"/>
  <c r="E4395" i="14"/>
  <c r="D4395" i="14"/>
  <c r="F4395" i="14"/>
  <c r="E4394" i="14"/>
  <c r="D4394" i="14"/>
  <c r="F4394" i="14"/>
  <c r="E4393" i="14"/>
  <c r="D4393" i="14"/>
  <c r="F4393" i="14"/>
  <c r="E4392" i="14"/>
  <c r="D4392" i="14"/>
  <c r="F4392" i="14"/>
  <c r="E4391" i="14"/>
  <c r="D4391" i="14"/>
  <c r="F4391" i="14"/>
  <c r="E4390" i="14"/>
  <c r="D4390" i="14"/>
  <c r="F4390" i="14"/>
  <c r="E4389" i="14"/>
  <c r="D4389" i="14"/>
  <c r="F4389" i="14"/>
  <c r="E4388" i="14"/>
  <c r="D4388" i="14"/>
  <c r="F4388" i="14"/>
  <c r="E4387" i="14"/>
  <c r="D4387" i="14"/>
  <c r="F4387" i="14"/>
  <c r="E4386" i="14"/>
  <c r="D4386" i="14"/>
  <c r="F4386" i="14"/>
  <c r="E4385" i="14"/>
  <c r="D4385" i="14"/>
  <c r="F4385" i="14"/>
  <c r="E4384" i="14"/>
  <c r="D4384" i="14"/>
  <c r="F4384" i="14"/>
  <c r="E4383" i="14"/>
  <c r="D4383" i="14"/>
  <c r="F4383" i="14"/>
  <c r="E4382" i="14"/>
  <c r="D4382" i="14"/>
  <c r="F4382" i="14"/>
  <c r="E4381" i="14"/>
  <c r="D4381" i="14"/>
  <c r="F4381" i="14"/>
  <c r="E4380" i="14"/>
  <c r="D4380" i="14"/>
  <c r="F4380" i="14"/>
  <c r="E4379" i="14"/>
  <c r="D4379" i="14"/>
  <c r="F4379" i="14"/>
  <c r="E4378" i="14"/>
  <c r="D4378" i="14"/>
  <c r="F4378" i="14"/>
  <c r="E4377" i="14"/>
  <c r="D4377" i="14"/>
  <c r="F4377" i="14"/>
  <c r="E4376" i="14"/>
  <c r="D4376" i="14"/>
  <c r="F4376" i="14"/>
  <c r="E4375" i="14"/>
  <c r="D4375" i="14"/>
  <c r="F4375" i="14"/>
  <c r="E4374" i="14"/>
  <c r="D4374" i="14"/>
  <c r="F4374" i="14"/>
  <c r="E4373" i="14"/>
  <c r="D4373" i="14"/>
  <c r="F4373" i="14"/>
  <c r="E4372" i="14"/>
  <c r="D4372" i="14"/>
  <c r="F4372" i="14"/>
  <c r="E4371" i="14"/>
  <c r="D4371" i="14"/>
  <c r="F4371" i="14"/>
  <c r="E4370" i="14"/>
  <c r="D4370" i="14"/>
  <c r="F4370" i="14"/>
  <c r="E4369" i="14"/>
  <c r="D4369" i="14"/>
  <c r="F4369" i="14"/>
  <c r="E4368" i="14"/>
  <c r="D4368" i="14"/>
  <c r="F4368" i="14"/>
  <c r="E4367" i="14"/>
  <c r="D4367" i="14"/>
  <c r="F4367" i="14"/>
  <c r="E4366" i="14"/>
  <c r="D4366" i="14"/>
  <c r="F4366" i="14"/>
  <c r="E4365" i="14"/>
  <c r="D4365" i="14"/>
  <c r="F4365" i="14"/>
  <c r="E4364" i="14"/>
  <c r="D4364" i="14"/>
  <c r="F4364" i="14"/>
  <c r="E4363" i="14"/>
  <c r="D4363" i="14"/>
  <c r="F4363" i="14"/>
  <c r="E4362" i="14"/>
  <c r="D4362" i="14"/>
  <c r="F4362" i="14"/>
  <c r="E4361" i="14"/>
  <c r="D4361" i="14"/>
  <c r="F4361" i="14"/>
  <c r="E4360" i="14"/>
  <c r="D4360" i="14"/>
  <c r="F4360" i="14"/>
  <c r="E4359" i="14"/>
  <c r="D4359" i="14"/>
  <c r="F4359" i="14"/>
  <c r="E4358" i="14"/>
  <c r="D4358" i="14"/>
  <c r="F4358" i="14"/>
  <c r="E4357" i="14"/>
  <c r="D4357" i="14"/>
  <c r="F4357" i="14"/>
  <c r="E4356" i="14"/>
  <c r="D4356" i="14"/>
  <c r="F4356" i="14"/>
  <c r="E4355" i="14"/>
  <c r="D4355" i="14"/>
  <c r="F4355" i="14"/>
  <c r="E4354" i="14"/>
  <c r="D4354" i="14"/>
  <c r="F4354" i="14"/>
  <c r="E4353" i="14"/>
  <c r="D4353" i="14"/>
  <c r="F4353" i="14"/>
  <c r="E4352" i="14"/>
  <c r="D4352" i="14"/>
  <c r="F4352" i="14"/>
  <c r="E4351" i="14"/>
  <c r="D4351" i="14"/>
  <c r="F4351" i="14"/>
  <c r="E4350" i="14"/>
  <c r="D4350" i="14"/>
  <c r="F4350" i="14"/>
  <c r="E4349" i="14"/>
  <c r="D4349" i="14"/>
  <c r="F4349" i="14"/>
  <c r="E4348" i="14"/>
  <c r="D4348" i="14"/>
  <c r="F4348" i="14"/>
  <c r="E4347" i="14"/>
  <c r="D4347" i="14"/>
  <c r="F4347" i="14"/>
  <c r="E4346" i="14"/>
  <c r="D4346" i="14"/>
  <c r="F4346" i="14"/>
  <c r="E4345" i="14"/>
  <c r="D4345" i="14"/>
  <c r="F4345" i="14"/>
  <c r="E4344" i="14"/>
  <c r="D4344" i="14"/>
  <c r="F4344" i="14"/>
  <c r="E4343" i="14"/>
  <c r="D4343" i="14"/>
  <c r="F4343" i="14"/>
  <c r="E4342" i="14"/>
  <c r="D4342" i="14"/>
  <c r="F4342" i="14"/>
  <c r="E4341" i="14"/>
  <c r="D4341" i="14"/>
  <c r="F4341" i="14"/>
  <c r="E4340" i="14"/>
  <c r="D4340" i="14"/>
  <c r="F4340" i="14"/>
  <c r="E4339" i="14"/>
  <c r="D4339" i="14"/>
  <c r="F4339" i="14"/>
  <c r="E4338" i="14"/>
  <c r="D4338" i="14"/>
  <c r="F4338" i="14"/>
  <c r="E4337" i="14"/>
  <c r="D4337" i="14"/>
  <c r="F4337" i="14"/>
  <c r="E4336" i="14"/>
  <c r="D4336" i="14"/>
  <c r="F4336" i="14"/>
  <c r="E4335" i="14"/>
  <c r="D4335" i="14"/>
  <c r="F4335" i="14"/>
  <c r="E4334" i="14"/>
  <c r="D4334" i="14"/>
  <c r="F4334" i="14"/>
  <c r="E4333" i="14"/>
  <c r="D4333" i="14"/>
  <c r="F4333" i="14"/>
  <c r="E4332" i="14"/>
  <c r="D4332" i="14"/>
  <c r="F4332" i="14"/>
  <c r="E4331" i="14"/>
  <c r="D4331" i="14"/>
  <c r="F4331" i="14"/>
  <c r="E4330" i="14"/>
  <c r="D4330" i="14"/>
  <c r="F4330" i="14"/>
  <c r="E4329" i="14"/>
  <c r="D4329" i="14"/>
  <c r="F4329" i="14"/>
  <c r="E4328" i="14"/>
  <c r="D4328" i="14"/>
  <c r="F4328" i="14"/>
  <c r="E4327" i="14"/>
  <c r="D4327" i="14"/>
  <c r="F4327" i="14"/>
  <c r="E4326" i="14"/>
  <c r="D4326" i="14"/>
  <c r="F4326" i="14"/>
  <c r="E4325" i="14"/>
  <c r="D4325" i="14"/>
  <c r="F4325" i="14"/>
  <c r="E4324" i="14"/>
  <c r="D4324" i="14"/>
  <c r="F4324" i="14"/>
  <c r="E4323" i="14"/>
  <c r="D4323" i="14"/>
  <c r="F4323" i="14"/>
  <c r="E4322" i="14"/>
  <c r="D4322" i="14"/>
  <c r="F4322" i="14"/>
  <c r="E4321" i="14"/>
  <c r="D4321" i="14"/>
  <c r="F4321" i="14"/>
  <c r="E4320" i="14"/>
  <c r="D4320" i="14"/>
  <c r="F4320" i="14"/>
  <c r="E4319" i="14"/>
  <c r="D4319" i="14"/>
  <c r="F4319" i="14"/>
  <c r="E4318" i="14"/>
  <c r="D4318" i="14"/>
  <c r="F4318" i="14"/>
  <c r="E4317" i="14"/>
  <c r="D4317" i="14"/>
  <c r="F4317" i="14"/>
  <c r="E4316" i="14"/>
  <c r="D4316" i="14"/>
  <c r="F4316" i="14"/>
  <c r="E4315" i="14"/>
  <c r="D4315" i="14"/>
  <c r="F4315" i="14"/>
  <c r="E4314" i="14"/>
  <c r="D4314" i="14"/>
  <c r="F4314" i="14"/>
  <c r="E4313" i="14"/>
  <c r="D4313" i="14"/>
  <c r="F4313" i="14"/>
  <c r="E4312" i="14"/>
  <c r="D4312" i="14"/>
  <c r="F4312" i="14"/>
  <c r="E4311" i="14"/>
  <c r="D4311" i="14"/>
  <c r="F4311" i="14"/>
  <c r="E4310" i="14"/>
  <c r="D4310" i="14"/>
  <c r="F4310" i="14"/>
  <c r="E4309" i="14"/>
  <c r="D4309" i="14"/>
  <c r="F4309" i="14"/>
  <c r="E4308" i="14"/>
  <c r="D4308" i="14"/>
  <c r="F4308" i="14"/>
  <c r="E4307" i="14"/>
  <c r="D4307" i="14"/>
  <c r="F4307" i="14"/>
  <c r="E4306" i="14"/>
  <c r="D4306" i="14"/>
  <c r="F4306" i="14"/>
  <c r="E4305" i="14"/>
  <c r="D4305" i="14"/>
  <c r="F4305" i="14"/>
  <c r="E4304" i="14"/>
  <c r="D4304" i="14"/>
  <c r="F4304" i="14"/>
  <c r="E4303" i="14"/>
  <c r="D4303" i="14"/>
  <c r="F4303" i="14"/>
  <c r="E4302" i="14"/>
  <c r="D4302" i="14"/>
  <c r="F4302" i="14"/>
  <c r="E4301" i="14"/>
  <c r="D4301" i="14"/>
  <c r="F4301" i="14"/>
  <c r="E4300" i="14"/>
  <c r="D4300" i="14"/>
  <c r="F4300" i="14"/>
  <c r="E4299" i="14"/>
  <c r="D4299" i="14"/>
  <c r="F4299" i="14"/>
  <c r="E4298" i="14"/>
  <c r="D4298" i="14"/>
  <c r="F4298" i="14"/>
  <c r="E4297" i="14"/>
  <c r="D4297" i="14"/>
  <c r="F4297" i="14"/>
  <c r="E4296" i="14"/>
  <c r="D4296" i="14"/>
  <c r="F4296" i="14"/>
  <c r="E4295" i="14"/>
  <c r="D4295" i="14"/>
  <c r="F4295" i="14"/>
  <c r="E4294" i="14"/>
  <c r="D4294" i="14"/>
  <c r="F4294" i="14"/>
  <c r="E4293" i="14"/>
  <c r="D4293" i="14"/>
  <c r="F4293" i="14"/>
  <c r="E4292" i="14"/>
  <c r="D4292" i="14"/>
  <c r="F4292" i="14"/>
  <c r="E4291" i="14"/>
  <c r="D4291" i="14"/>
  <c r="F4291" i="14"/>
  <c r="E4290" i="14"/>
  <c r="D4290" i="14"/>
  <c r="F4290" i="14"/>
  <c r="E4289" i="14"/>
  <c r="D4289" i="14"/>
  <c r="F4289" i="14"/>
  <c r="E4288" i="14"/>
  <c r="D4288" i="14"/>
  <c r="F4288" i="14"/>
  <c r="E4287" i="14"/>
  <c r="D4287" i="14"/>
  <c r="F4287" i="14"/>
  <c r="E4286" i="14"/>
  <c r="D4286" i="14"/>
  <c r="F4286" i="14"/>
  <c r="E4285" i="14"/>
  <c r="D4285" i="14"/>
  <c r="F4285" i="14"/>
  <c r="E4284" i="14"/>
  <c r="D4284" i="14"/>
  <c r="F4284" i="14"/>
  <c r="E4283" i="14"/>
  <c r="D4283" i="14"/>
  <c r="F4283" i="14"/>
  <c r="E4282" i="14"/>
  <c r="D4282" i="14"/>
  <c r="F4282" i="14"/>
  <c r="E4281" i="14"/>
  <c r="D4281" i="14"/>
  <c r="F4281" i="14"/>
  <c r="E4280" i="14"/>
  <c r="D4280" i="14"/>
  <c r="F4280" i="14"/>
  <c r="E4279" i="14"/>
  <c r="D4279" i="14"/>
  <c r="F4279" i="14"/>
  <c r="E4278" i="14"/>
  <c r="D4278" i="14"/>
  <c r="F4278" i="14"/>
  <c r="E4277" i="14"/>
  <c r="D4277" i="14"/>
  <c r="F4277" i="14"/>
  <c r="E4276" i="14"/>
  <c r="D4276" i="14"/>
  <c r="F4276" i="14"/>
  <c r="E4275" i="14"/>
  <c r="D4275" i="14"/>
  <c r="F4275" i="14"/>
  <c r="E4274" i="14"/>
  <c r="D4274" i="14"/>
  <c r="F4274" i="14"/>
  <c r="E4273" i="14"/>
  <c r="D4273" i="14"/>
  <c r="F4273" i="14"/>
  <c r="E4272" i="14"/>
  <c r="D4272" i="14"/>
  <c r="F4272" i="14"/>
  <c r="E4271" i="14"/>
  <c r="D4271" i="14"/>
  <c r="F4271" i="14"/>
  <c r="E4270" i="14"/>
  <c r="D4270" i="14"/>
  <c r="F4270" i="14"/>
  <c r="E4269" i="14"/>
  <c r="D4269" i="14"/>
  <c r="F4269" i="14"/>
  <c r="E4268" i="14"/>
  <c r="D4268" i="14"/>
  <c r="F4268" i="14"/>
  <c r="E4267" i="14"/>
  <c r="D4267" i="14"/>
  <c r="F4267" i="14"/>
  <c r="E4266" i="14"/>
  <c r="D4266" i="14"/>
  <c r="F4266" i="14"/>
  <c r="E4265" i="14"/>
  <c r="D4265" i="14"/>
  <c r="F4265" i="14"/>
  <c r="E4264" i="14"/>
  <c r="D4264" i="14"/>
  <c r="F4264" i="14"/>
  <c r="E4263" i="14"/>
  <c r="D4263" i="14"/>
  <c r="F4263" i="14"/>
  <c r="E4262" i="14"/>
  <c r="D4262" i="14"/>
  <c r="F4262" i="14"/>
  <c r="E4261" i="14"/>
  <c r="D4261" i="14"/>
  <c r="F4261" i="14"/>
  <c r="E4260" i="14"/>
  <c r="D4260" i="14"/>
  <c r="F4260" i="14"/>
  <c r="E4259" i="14"/>
  <c r="D4259" i="14"/>
  <c r="F4259" i="14"/>
  <c r="E4258" i="14"/>
  <c r="D4258" i="14"/>
  <c r="F4258" i="14"/>
  <c r="E4257" i="14"/>
  <c r="D4257" i="14"/>
  <c r="F4257" i="14"/>
  <c r="E4256" i="14"/>
  <c r="D4256" i="14"/>
  <c r="F4256" i="14"/>
  <c r="E4255" i="14"/>
  <c r="D4255" i="14"/>
  <c r="F4255" i="14"/>
  <c r="E4254" i="14"/>
  <c r="D4254" i="14"/>
  <c r="F4254" i="14"/>
  <c r="E4253" i="14"/>
  <c r="D4253" i="14"/>
  <c r="F4253" i="14"/>
  <c r="E4252" i="14"/>
  <c r="D4252" i="14"/>
  <c r="F4252" i="14"/>
  <c r="E4251" i="14"/>
  <c r="D4251" i="14"/>
  <c r="F4251" i="14"/>
  <c r="E4250" i="14"/>
  <c r="D4250" i="14"/>
  <c r="F4250" i="14"/>
  <c r="E4249" i="14"/>
  <c r="D4249" i="14"/>
  <c r="F4249" i="14"/>
  <c r="E4248" i="14"/>
  <c r="D4248" i="14"/>
  <c r="F4248" i="14"/>
  <c r="E4247" i="14"/>
  <c r="D4247" i="14"/>
  <c r="F4247" i="14"/>
  <c r="E4246" i="14"/>
  <c r="D4246" i="14"/>
  <c r="F4246" i="14"/>
  <c r="E4245" i="14"/>
  <c r="D4245" i="14"/>
  <c r="F4245" i="14"/>
  <c r="E4244" i="14"/>
  <c r="D4244" i="14"/>
  <c r="F4244" i="14"/>
  <c r="E4243" i="14"/>
  <c r="D4243" i="14"/>
  <c r="F4243" i="14"/>
  <c r="E4242" i="14"/>
  <c r="D4242" i="14"/>
  <c r="F4242" i="14"/>
  <c r="E4241" i="14"/>
  <c r="D4241" i="14"/>
  <c r="F4241" i="14"/>
  <c r="E4240" i="14"/>
  <c r="D4240" i="14"/>
  <c r="F4240" i="14"/>
  <c r="E4239" i="14"/>
  <c r="D4239" i="14"/>
  <c r="F4239" i="14"/>
  <c r="E4238" i="14"/>
  <c r="D4238" i="14"/>
  <c r="F4238" i="14"/>
  <c r="E4237" i="14"/>
  <c r="D4237" i="14"/>
  <c r="F4237" i="14"/>
  <c r="E4236" i="14"/>
  <c r="D4236" i="14"/>
  <c r="F4236" i="14"/>
  <c r="E4235" i="14"/>
  <c r="D4235" i="14"/>
  <c r="F4235" i="14"/>
  <c r="E4234" i="14"/>
  <c r="D4234" i="14"/>
  <c r="F4234" i="14"/>
  <c r="E4233" i="14"/>
  <c r="D4233" i="14"/>
  <c r="F4233" i="14"/>
  <c r="E4232" i="14"/>
  <c r="D4232" i="14"/>
  <c r="F4232" i="14"/>
  <c r="E4231" i="14"/>
  <c r="D4231" i="14"/>
  <c r="F4231" i="14"/>
  <c r="E4230" i="14"/>
  <c r="D4230" i="14"/>
  <c r="F4230" i="14"/>
  <c r="E4229" i="14"/>
  <c r="D4229" i="14"/>
  <c r="F4229" i="14"/>
  <c r="E4228" i="14"/>
  <c r="D4228" i="14"/>
  <c r="F4228" i="14"/>
  <c r="E4227" i="14"/>
  <c r="D4227" i="14"/>
  <c r="F4227" i="14"/>
  <c r="E4226" i="14"/>
  <c r="D4226" i="14"/>
  <c r="F4226" i="14"/>
  <c r="E4225" i="14"/>
  <c r="D4225" i="14"/>
  <c r="F4225" i="14"/>
  <c r="E4224" i="14"/>
  <c r="D4224" i="14"/>
  <c r="F4224" i="14"/>
  <c r="E4223" i="14"/>
  <c r="D4223" i="14"/>
  <c r="F4223" i="14"/>
  <c r="E4222" i="14"/>
  <c r="D4222" i="14"/>
  <c r="F4222" i="14"/>
  <c r="E4221" i="14"/>
  <c r="D4221" i="14"/>
  <c r="F4221" i="14"/>
  <c r="E4220" i="14"/>
  <c r="D4220" i="14"/>
  <c r="F4220" i="14"/>
  <c r="E4219" i="14"/>
  <c r="D4219" i="14"/>
  <c r="F4219" i="14"/>
  <c r="E4218" i="14"/>
  <c r="D4218" i="14"/>
  <c r="F4218" i="14"/>
  <c r="E4217" i="14"/>
  <c r="D4217" i="14"/>
  <c r="F4217" i="14"/>
  <c r="E4216" i="14"/>
  <c r="D4216" i="14"/>
  <c r="F4216" i="14"/>
  <c r="E4215" i="14"/>
  <c r="D4215" i="14"/>
  <c r="F4215" i="14"/>
  <c r="E4214" i="14"/>
  <c r="D4214" i="14"/>
  <c r="F4214" i="14"/>
  <c r="E4213" i="14"/>
  <c r="D4213" i="14"/>
  <c r="F4213" i="14"/>
  <c r="E4212" i="14"/>
  <c r="D4212" i="14"/>
  <c r="F4212" i="14"/>
  <c r="E4211" i="14"/>
  <c r="D4211" i="14"/>
  <c r="F4211" i="14"/>
  <c r="E4210" i="14"/>
  <c r="D4210" i="14"/>
  <c r="F4210" i="14"/>
  <c r="E4209" i="14"/>
  <c r="D4209" i="14"/>
  <c r="F4209" i="14"/>
  <c r="E4208" i="14"/>
  <c r="D4208" i="14"/>
  <c r="F4208" i="14"/>
  <c r="E4207" i="14"/>
  <c r="D4207" i="14"/>
  <c r="F4207" i="14"/>
  <c r="E4206" i="14"/>
  <c r="D4206" i="14"/>
  <c r="F4206" i="14"/>
  <c r="E4205" i="14"/>
  <c r="D4205" i="14"/>
  <c r="F4205" i="14"/>
  <c r="E4204" i="14"/>
  <c r="D4204" i="14"/>
  <c r="F4204" i="14"/>
  <c r="E4203" i="14"/>
  <c r="D4203" i="14"/>
  <c r="F4203" i="14"/>
  <c r="E4202" i="14"/>
  <c r="D4202" i="14"/>
  <c r="F4202" i="14"/>
  <c r="E4201" i="14"/>
  <c r="D4201" i="14"/>
  <c r="F4201" i="14"/>
  <c r="E4200" i="14"/>
  <c r="D4200" i="14"/>
  <c r="F4200" i="14"/>
  <c r="E4199" i="14"/>
  <c r="D4199" i="14"/>
  <c r="F4199" i="14"/>
  <c r="E4198" i="14"/>
  <c r="D4198" i="14"/>
  <c r="F4198" i="14"/>
  <c r="E4197" i="14"/>
  <c r="D4197" i="14"/>
  <c r="F4197" i="14"/>
  <c r="E4196" i="14"/>
  <c r="D4196" i="14"/>
  <c r="F4196" i="14"/>
  <c r="E4195" i="14"/>
  <c r="D4195" i="14"/>
  <c r="F4195" i="14"/>
  <c r="E4194" i="14"/>
  <c r="D4194" i="14"/>
  <c r="F4194" i="14"/>
  <c r="E4193" i="14"/>
  <c r="D4193" i="14"/>
  <c r="F4193" i="14"/>
  <c r="E4192" i="14"/>
  <c r="D4192" i="14"/>
  <c r="F4192" i="14"/>
  <c r="E4191" i="14"/>
  <c r="D4191" i="14"/>
  <c r="F4191" i="14"/>
  <c r="E4190" i="14"/>
  <c r="D4190" i="14"/>
  <c r="F4190" i="14"/>
  <c r="E4189" i="14"/>
  <c r="D4189" i="14"/>
  <c r="F4189" i="14"/>
  <c r="E4188" i="14"/>
  <c r="D4188" i="14"/>
  <c r="F4188" i="14"/>
  <c r="E4187" i="14"/>
  <c r="D4187" i="14"/>
  <c r="F4187" i="14"/>
  <c r="E4186" i="14"/>
  <c r="D4186" i="14"/>
  <c r="F4186" i="14"/>
  <c r="E4185" i="14"/>
  <c r="D4185" i="14"/>
  <c r="F4185" i="14"/>
  <c r="E4184" i="14"/>
  <c r="D4184" i="14"/>
  <c r="F4184" i="14"/>
  <c r="E4183" i="14"/>
  <c r="D4183" i="14"/>
  <c r="F4183" i="14"/>
  <c r="E4182" i="14"/>
  <c r="D4182" i="14"/>
  <c r="F4182" i="14"/>
  <c r="E4181" i="14"/>
  <c r="D4181" i="14"/>
  <c r="F4181" i="14"/>
  <c r="E4180" i="14"/>
  <c r="D4180" i="14"/>
  <c r="F4180" i="14"/>
  <c r="E4179" i="14"/>
  <c r="D4179" i="14"/>
  <c r="F4179" i="14"/>
  <c r="E4178" i="14"/>
  <c r="D4178" i="14"/>
  <c r="F4178" i="14"/>
  <c r="E4177" i="14"/>
  <c r="D4177" i="14"/>
  <c r="F4177" i="14"/>
  <c r="E4176" i="14"/>
  <c r="D4176" i="14"/>
  <c r="F4176" i="14"/>
  <c r="E4175" i="14"/>
  <c r="D4175" i="14"/>
  <c r="F4175" i="14"/>
  <c r="E4174" i="14"/>
  <c r="D4174" i="14"/>
  <c r="F4174" i="14"/>
  <c r="E4173" i="14"/>
  <c r="D4173" i="14"/>
  <c r="F4173" i="14"/>
  <c r="E4172" i="14"/>
  <c r="D4172" i="14"/>
  <c r="F4172" i="14"/>
  <c r="E4171" i="14"/>
  <c r="D4171" i="14"/>
  <c r="F4171" i="14"/>
  <c r="E4170" i="14"/>
  <c r="D4170" i="14"/>
  <c r="F4170" i="14"/>
  <c r="E4169" i="14"/>
  <c r="D4169" i="14"/>
  <c r="F4169" i="14"/>
  <c r="E4168" i="14"/>
  <c r="D4168" i="14"/>
  <c r="F4168" i="14"/>
  <c r="E4167" i="14"/>
  <c r="D4167" i="14"/>
  <c r="F4167" i="14"/>
  <c r="E4166" i="14"/>
  <c r="D4166" i="14"/>
  <c r="F4166" i="14"/>
  <c r="E4165" i="14"/>
  <c r="D4165" i="14"/>
  <c r="F4165" i="14"/>
  <c r="E4164" i="14"/>
  <c r="D4164" i="14"/>
  <c r="F4164" i="14"/>
  <c r="E4163" i="14"/>
  <c r="D4163" i="14"/>
  <c r="F4163" i="14"/>
  <c r="E4162" i="14"/>
  <c r="D4162" i="14"/>
  <c r="F4162" i="14"/>
  <c r="E4161" i="14"/>
  <c r="D4161" i="14"/>
  <c r="F4161" i="14"/>
  <c r="E4160" i="14"/>
  <c r="D4160" i="14"/>
  <c r="F4160" i="14"/>
  <c r="E4159" i="14"/>
  <c r="D4159" i="14"/>
  <c r="F4159" i="14"/>
  <c r="E4158" i="14"/>
  <c r="D4158" i="14"/>
  <c r="F4158" i="14"/>
  <c r="E4157" i="14"/>
  <c r="D4157" i="14"/>
  <c r="F4157" i="14"/>
  <c r="E4156" i="14"/>
  <c r="D4156" i="14"/>
  <c r="F4156" i="14"/>
  <c r="E4155" i="14"/>
  <c r="D4155" i="14"/>
  <c r="F4155" i="14"/>
  <c r="E4154" i="14"/>
  <c r="D4154" i="14"/>
  <c r="F4154" i="14"/>
  <c r="E4153" i="14"/>
  <c r="D4153" i="14"/>
  <c r="F4153" i="14"/>
  <c r="E4152" i="14"/>
  <c r="D4152" i="14"/>
  <c r="F4152" i="14"/>
  <c r="E4151" i="14"/>
  <c r="D4151" i="14"/>
  <c r="F4151" i="14"/>
  <c r="E4150" i="14"/>
  <c r="D4150" i="14"/>
  <c r="F4150" i="14"/>
  <c r="E4149" i="14"/>
  <c r="D4149" i="14"/>
  <c r="F4149" i="14"/>
  <c r="E4148" i="14"/>
  <c r="D4148" i="14"/>
  <c r="F4148" i="14"/>
  <c r="E4147" i="14"/>
  <c r="D4147" i="14"/>
  <c r="F4147" i="14"/>
  <c r="E4146" i="14"/>
  <c r="D4146" i="14"/>
  <c r="F4146" i="14"/>
  <c r="E4145" i="14"/>
  <c r="D4145" i="14"/>
  <c r="F4145" i="14"/>
  <c r="E4144" i="14"/>
  <c r="D4144" i="14"/>
  <c r="F4144" i="14"/>
  <c r="E4143" i="14"/>
  <c r="D4143" i="14"/>
  <c r="F4143" i="14"/>
  <c r="E4142" i="14"/>
  <c r="D4142" i="14"/>
  <c r="F4142" i="14"/>
  <c r="E4141" i="14"/>
  <c r="D4141" i="14"/>
  <c r="F4141" i="14"/>
  <c r="E4140" i="14"/>
  <c r="D4140" i="14"/>
  <c r="F4140" i="14"/>
  <c r="E4139" i="14"/>
  <c r="D4139" i="14"/>
  <c r="F4139" i="14"/>
  <c r="E4138" i="14"/>
  <c r="D4138" i="14"/>
  <c r="F4138" i="14"/>
  <c r="E4137" i="14"/>
  <c r="D4137" i="14"/>
  <c r="F4137" i="14"/>
  <c r="E4136" i="14"/>
  <c r="D4136" i="14"/>
  <c r="F4136" i="14"/>
  <c r="E4135" i="14"/>
  <c r="D4135" i="14"/>
  <c r="F4135" i="14"/>
  <c r="E4134" i="14"/>
  <c r="D4134" i="14"/>
  <c r="F4134" i="14"/>
  <c r="E4133" i="14"/>
  <c r="D4133" i="14"/>
  <c r="F4133" i="14"/>
  <c r="E4132" i="14"/>
  <c r="D4132" i="14"/>
  <c r="F4132" i="14"/>
  <c r="E4131" i="14"/>
  <c r="D4131" i="14"/>
  <c r="F4131" i="14"/>
  <c r="E4130" i="14"/>
  <c r="D4130" i="14"/>
  <c r="F4130" i="14"/>
  <c r="E4129" i="14"/>
  <c r="D4129" i="14"/>
  <c r="F4129" i="14"/>
  <c r="E4128" i="14"/>
  <c r="D4128" i="14"/>
  <c r="F4128" i="14"/>
  <c r="E4127" i="14"/>
  <c r="D4127" i="14"/>
  <c r="F4127" i="14"/>
  <c r="E4126" i="14"/>
  <c r="D4126" i="14"/>
  <c r="F4126" i="14"/>
  <c r="E4125" i="14"/>
  <c r="D4125" i="14"/>
  <c r="F4125" i="14"/>
  <c r="E4124" i="14"/>
  <c r="D4124" i="14"/>
  <c r="F4124" i="14"/>
  <c r="E4123" i="14"/>
  <c r="D4123" i="14"/>
  <c r="F4123" i="14"/>
  <c r="E4122" i="14"/>
  <c r="D4122" i="14"/>
  <c r="F4122" i="14"/>
  <c r="E4121" i="14"/>
  <c r="D4121" i="14"/>
  <c r="F4121" i="14"/>
  <c r="E4120" i="14"/>
  <c r="D4120" i="14"/>
  <c r="F4120" i="14"/>
  <c r="E4119" i="14"/>
  <c r="D4119" i="14"/>
  <c r="F4119" i="14"/>
  <c r="E4118" i="14"/>
  <c r="D4118" i="14"/>
  <c r="F4118" i="14"/>
  <c r="E4117" i="14"/>
  <c r="D4117" i="14"/>
  <c r="F4117" i="14"/>
  <c r="E4116" i="14"/>
  <c r="D4116" i="14"/>
  <c r="F4116" i="14"/>
  <c r="E4115" i="14"/>
  <c r="D4115" i="14"/>
  <c r="F4115" i="14"/>
  <c r="E4114" i="14"/>
  <c r="D4114" i="14"/>
  <c r="F4114" i="14"/>
  <c r="E4113" i="14"/>
  <c r="D4113" i="14"/>
  <c r="F4113" i="14"/>
  <c r="E4112" i="14"/>
  <c r="D4112" i="14"/>
  <c r="F4112" i="14"/>
  <c r="E4111" i="14"/>
  <c r="D4111" i="14"/>
  <c r="F4111" i="14"/>
  <c r="E4110" i="14"/>
  <c r="D4110" i="14"/>
  <c r="F4110" i="14"/>
  <c r="E4109" i="14"/>
  <c r="D4109" i="14"/>
  <c r="F4109" i="14"/>
  <c r="E4108" i="14"/>
  <c r="D4108" i="14"/>
  <c r="F4108" i="14"/>
  <c r="E4107" i="14"/>
  <c r="D4107" i="14"/>
  <c r="F4107" i="14"/>
  <c r="E4106" i="14"/>
  <c r="D4106" i="14"/>
  <c r="F4106" i="14"/>
  <c r="E4105" i="14"/>
  <c r="D4105" i="14"/>
  <c r="F4105" i="14"/>
  <c r="E4104" i="14"/>
  <c r="D4104" i="14"/>
  <c r="F4104" i="14"/>
  <c r="E4103" i="14"/>
  <c r="D4103" i="14"/>
  <c r="F4103" i="14"/>
  <c r="E4102" i="14"/>
  <c r="D4102" i="14"/>
  <c r="F4102" i="14"/>
  <c r="E4101" i="14"/>
  <c r="D4101" i="14"/>
  <c r="F4101" i="14"/>
  <c r="E4100" i="14"/>
  <c r="D4100" i="14"/>
  <c r="F4100" i="14"/>
  <c r="E4099" i="14"/>
  <c r="D4099" i="14"/>
  <c r="F4099" i="14"/>
  <c r="E4098" i="14"/>
  <c r="D4098" i="14"/>
  <c r="F4098" i="14"/>
  <c r="E4097" i="14"/>
  <c r="D4097" i="14"/>
  <c r="F4097" i="14"/>
  <c r="E4096" i="14"/>
  <c r="D4096" i="14"/>
  <c r="F4096" i="14"/>
  <c r="E4095" i="14"/>
  <c r="D4095" i="14"/>
  <c r="F4095" i="14"/>
  <c r="E4094" i="14"/>
  <c r="D4094" i="14"/>
  <c r="F4094" i="14"/>
  <c r="E4093" i="14"/>
  <c r="D4093" i="14"/>
  <c r="F4093" i="14"/>
  <c r="E4092" i="14"/>
  <c r="D4092" i="14"/>
  <c r="F4092" i="14"/>
  <c r="E4091" i="14"/>
  <c r="D4091" i="14"/>
  <c r="F4091" i="14"/>
  <c r="E4090" i="14"/>
  <c r="D4090" i="14"/>
  <c r="F4090" i="14"/>
  <c r="E4089" i="14"/>
  <c r="D4089" i="14"/>
  <c r="F4089" i="14"/>
  <c r="E4088" i="14"/>
  <c r="D4088" i="14"/>
  <c r="F4088" i="14"/>
  <c r="E4087" i="14"/>
  <c r="D4087" i="14"/>
  <c r="F4087" i="14"/>
  <c r="E4086" i="14"/>
  <c r="D4086" i="14"/>
  <c r="F4086" i="14"/>
  <c r="E4085" i="14"/>
  <c r="D4085" i="14"/>
  <c r="F4085" i="14"/>
  <c r="E4084" i="14"/>
  <c r="D4084" i="14"/>
  <c r="F4084" i="14"/>
  <c r="E4083" i="14"/>
  <c r="D4083" i="14"/>
  <c r="F4083" i="14"/>
  <c r="E4082" i="14"/>
  <c r="D4082" i="14"/>
  <c r="F4082" i="14"/>
  <c r="E4081" i="14"/>
  <c r="D4081" i="14"/>
  <c r="F4081" i="14"/>
  <c r="E4080" i="14"/>
  <c r="D4080" i="14"/>
  <c r="F4080" i="14"/>
  <c r="E4079" i="14"/>
  <c r="D4079" i="14"/>
  <c r="F4079" i="14"/>
  <c r="E4078" i="14"/>
  <c r="D4078" i="14"/>
  <c r="F4078" i="14"/>
  <c r="E4077" i="14"/>
  <c r="D4077" i="14"/>
  <c r="F4077" i="14"/>
  <c r="E4076" i="14"/>
  <c r="D4076" i="14"/>
  <c r="F4076" i="14"/>
  <c r="E4075" i="14"/>
  <c r="D4075" i="14"/>
  <c r="F4075" i="14"/>
  <c r="E4074" i="14"/>
  <c r="D4074" i="14"/>
  <c r="F4074" i="14"/>
  <c r="E4073" i="14"/>
  <c r="D4073" i="14"/>
  <c r="F4073" i="14"/>
  <c r="E4072" i="14"/>
  <c r="D4072" i="14"/>
  <c r="F4072" i="14"/>
  <c r="E4071" i="14"/>
  <c r="D4071" i="14"/>
  <c r="F4071" i="14"/>
  <c r="E4070" i="14"/>
  <c r="D4070" i="14"/>
  <c r="F4070" i="14"/>
  <c r="E4069" i="14"/>
  <c r="D4069" i="14"/>
  <c r="F4069" i="14"/>
  <c r="E4068" i="14"/>
  <c r="D4068" i="14"/>
  <c r="F4068" i="14"/>
  <c r="E4067" i="14"/>
  <c r="D4067" i="14"/>
  <c r="F4067" i="14"/>
  <c r="E4066" i="14"/>
  <c r="D4066" i="14"/>
  <c r="F4066" i="14"/>
  <c r="E4065" i="14"/>
  <c r="D4065" i="14"/>
  <c r="F4065" i="14"/>
  <c r="E4064" i="14"/>
  <c r="D4064" i="14"/>
  <c r="F4064" i="14"/>
  <c r="E4063" i="14"/>
  <c r="D4063" i="14"/>
  <c r="F4063" i="14"/>
  <c r="E4062" i="14"/>
  <c r="D4062" i="14"/>
  <c r="F4062" i="14"/>
  <c r="E4061" i="14"/>
  <c r="D4061" i="14"/>
  <c r="F4061" i="14"/>
  <c r="E4060" i="14"/>
  <c r="D4060" i="14"/>
  <c r="F4060" i="14"/>
  <c r="E4059" i="14"/>
  <c r="D4059" i="14"/>
  <c r="F4059" i="14"/>
  <c r="E4058" i="14"/>
  <c r="D4058" i="14"/>
  <c r="F4058" i="14"/>
  <c r="E4057" i="14"/>
  <c r="D4057" i="14"/>
  <c r="F4057" i="14"/>
  <c r="E4056" i="14"/>
  <c r="D4056" i="14"/>
  <c r="F4056" i="14"/>
  <c r="E4055" i="14"/>
  <c r="D4055" i="14"/>
  <c r="F4055" i="14"/>
  <c r="E4054" i="14"/>
  <c r="D4054" i="14"/>
  <c r="F4054" i="14"/>
  <c r="E4053" i="14"/>
  <c r="D4053" i="14"/>
  <c r="F4053" i="14"/>
  <c r="E4052" i="14"/>
  <c r="D4052" i="14"/>
  <c r="F4052" i="14"/>
  <c r="E4051" i="14"/>
  <c r="D4051" i="14"/>
  <c r="F4051" i="14"/>
  <c r="E4050" i="14"/>
  <c r="D4050" i="14"/>
  <c r="F4050" i="14"/>
  <c r="E4049" i="14"/>
  <c r="D4049" i="14"/>
  <c r="F4049" i="14"/>
  <c r="E4048" i="14"/>
  <c r="D4048" i="14"/>
  <c r="F4048" i="14"/>
  <c r="E4047" i="14"/>
  <c r="D4047" i="14"/>
  <c r="F4047" i="14"/>
  <c r="E4046" i="14"/>
  <c r="D4046" i="14"/>
  <c r="F4046" i="14"/>
  <c r="E4045" i="14"/>
  <c r="D4045" i="14"/>
  <c r="F4045" i="14"/>
  <c r="E4044" i="14"/>
  <c r="D4044" i="14"/>
  <c r="F4044" i="14"/>
  <c r="E4043" i="14"/>
  <c r="D4043" i="14"/>
  <c r="F4043" i="14"/>
  <c r="E4042" i="14"/>
  <c r="D4042" i="14"/>
  <c r="F4042" i="14"/>
  <c r="E4041" i="14"/>
  <c r="D4041" i="14"/>
  <c r="F4041" i="14"/>
  <c r="E4040" i="14"/>
  <c r="D4040" i="14"/>
  <c r="F4040" i="14"/>
  <c r="E4039" i="14"/>
  <c r="D4039" i="14"/>
  <c r="F4039" i="14"/>
  <c r="E4038" i="14"/>
  <c r="D4038" i="14"/>
  <c r="F4038" i="14"/>
  <c r="E4037" i="14"/>
  <c r="D4037" i="14"/>
  <c r="F4037" i="14"/>
  <c r="E4036" i="14"/>
  <c r="D4036" i="14"/>
  <c r="F4036" i="14"/>
  <c r="E4035" i="14"/>
  <c r="D4035" i="14"/>
  <c r="F4035" i="14"/>
  <c r="E4034" i="14"/>
  <c r="D4034" i="14"/>
  <c r="F4034" i="14"/>
  <c r="E4033" i="14"/>
  <c r="D4033" i="14"/>
  <c r="F4033" i="14"/>
  <c r="E4032" i="14"/>
  <c r="D4032" i="14"/>
  <c r="F4032" i="14"/>
  <c r="E4031" i="14"/>
  <c r="D4031" i="14"/>
  <c r="F4031" i="14"/>
  <c r="E4030" i="14"/>
  <c r="D4030" i="14"/>
  <c r="F4030" i="14"/>
  <c r="E4029" i="14"/>
  <c r="D4029" i="14"/>
  <c r="F4029" i="14"/>
  <c r="E4028" i="14"/>
  <c r="D4028" i="14"/>
  <c r="F4028" i="14"/>
  <c r="E4027" i="14"/>
  <c r="D4027" i="14"/>
  <c r="F4027" i="14"/>
  <c r="E4026" i="14"/>
  <c r="D4026" i="14"/>
  <c r="F4026" i="14"/>
  <c r="E4025" i="14"/>
  <c r="D4025" i="14"/>
  <c r="F4025" i="14"/>
  <c r="E4024" i="14"/>
  <c r="D4024" i="14"/>
  <c r="F4024" i="14"/>
  <c r="E4023" i="14"/>
  <c r="D4023" i="14"/>
  <c r="F4023" i="14"/>
  <c r="E4022" i="14"/>
  <c r="D4022" i="14"/>
  <c r="F4022" i="14"/>
  <c r="E4021" i="14"/>
  <c r="D4021" i="14"/>
  <c r="F4021" i="14"/>
  <c r="E4020" i="14"/>
  <c r="D4020" i="14"/>
  <c r="F4020" i="14"/>
  <c r="E4019" i="14"/>
  <c r="D4019" i="14"/>
  <c r="F4019" i="14"/>
  <c r="E4018" i="14"/>
  <c r="D4018" i="14"/>
  <c r="F4018" i="14"/>
  <c r="E4017" i="14"/>
  <c r="D4017" i="14"/>
  <c r="F4017" i="14"/>
  <c r="E4016" i="14"/>
  <c r="D4016" i="14"/>
  <c r="F4016" i="14"/>
  <c r="E4015" i="14"/>
  <c r="D4015" i="14"/>
  <c r="F4015" i="14"/>
  <c r="E4014" i="14"/>
  <c r="D4014" i="14"/>
  <c r="F4014" i="14"/>
  <c r="E4013" i="14"/>
  <c r="D4013" i="14"/>
  <c r="F4013" i="14"/>
  <c r="E4012" i="14"/>
  <c r="D4012" i="14"/>
  <c r="F4012" i="14"/>
  <c r="E4011" i="14"/>
  <c r="D4011" i="14"/>
  <c r="F4011" i="14"/>
  <c r="E4010" i="14"/>
  <c r="D4010" i="14"/>
  <c r="F4010" i="14"/>
  <c r="E4009" i="14"/>
  <c r="D4009" i="14"/>
  <c r="F4009" i="14"/>
  <c r="E4008" i="14"/>
  <c r="D4008" i="14"/>
  <c r="F4008" i="14"/>
  <c r="E4007" i="14"/>
  <c r="D4007" i="14"/>
  <c r="F4007" i="14"/>
  <c r="E4006" i="14"/>
  <c r="D4006" i="14"/>
  <c r="F4006" i="14"/>
  <c r="E4005" i="14"/>
  <c r="D4005" i="14"/>
  <c r="F4005" i="14"/>
  <c r="E4004" i="14"/>
  <c r="D4004" i="14"/>
  <c r="F4004" i="14"/>
  <c r="E4003" i="14"/>
  <c r="D4003" i="14"/>
  <c r="F4003" i="14"/>
  <c r="E4002" i="14"/>
  <c r="D4002" i="14"/>
  <c r="F4002" i="14"/>
  <c r="E4001" i="14"/>
  <c r="D4001" i="14"/>
  <c r="F4001" i="14"/>
  <c r="E4000" i="14"/>
  <c r="D4000" i="14"/>
  <c r="F4000" i="14"/>
  <c r="E3999" i="14"/>
  <c r="D3999" i="14"/>
  <c r="F3999" i="14"/>
  <c r="E3998" i="14"/>
  <c r="D3998" i="14"/>
  <c r="F3998" i="14"/>
  <c r="E3997" i="14"/>
  <c r="D3997" i="14"/>
  <c r="F3997" i="14"/>
  <c r="E3996" i="14"/>
  <c r="D3996" i="14"/>
  <c r="F3996" i="14"/>
  <c r="E3995" i="14"/>
  <c r="D3995" i="14"/>
  <c r="F3995" i="14"/>
  <c r="E3994" i="14"/>
  <c r="D3994" i="14"/>
  <c r="F3994" i="14"/>
  <c r="E3993" i="14"/>
  <c r="D3993" i="14"/>
  <c r="F3993" i="14"/>
  <c r="E3992" i="14"/>
  <c r="D3992" i="14"/>
  <c r="F3992" i="14"/>
  <c r="E3991" i="14"/>
  <c r="D3991" i="14"/>
  <c r="F3991" i="14"/>
  <c r="E3990" i="14"/>
  <c r="D3990" i="14"/>
  <c r="F3990" i="14"/>
  <c r="E3989" i="14"/>
  <c r="D3989" i="14"/>
  <c r="F3989" i="14"/>
  <c r="E3988" i="14"/>
  <c r="D3988" i="14"/>
  <c r="F3988" i="14"/>
  <c r="E3987" i="14"/>
  <c r="D3987" i="14"/>
  <c r="F3987" i="14"/>
  <c r="E3986" i="14"/>
  <c r="D3986" i="14"/>
  <c r="F3986" i="14"/>
  <c r="E3985" i="14"/>
  <c r="D3985" i="14"/>
  <c r="F3985" i="14"/>
  <c r="E3984" i="14"/>
  <c r="D3984" i="14"/>
  <c r="F3984" i="14"/>
  <c r="E3983" i="14"/>
  <c r="D3983" i="14"/>
  <c r="F3983" i="14"/>
  <c r="E3982" i="14"/>
  <c r="D3982" i="14"/>
  <c r="F3982" i="14"/>
  <c r="E3981" i="14"/>
  <c r="D3981" i="14"/>
  <c r="F3981" i="14"/>
  <c r="E3980" i="14"/>
  <c r="D3980" i="14"/>
  <c r="F3980" i="14"/>
  <c r="E3979" i="14"/>
  <c r="D3979" i="14"/>
  <c r="F3979" i="14"/>
  <c r="E3978" i="14"/>
  <c r="D3978" i="14"/>
  <c r="F3978" i="14"/>
  <c r="E3977" i="14"/>
  <c r="D3977" i="14"/>
  <c r="F3977" i="14"/>
  <c r="E3976" i="14"/>
  <c r="D3976" i="14"/>
  <c r="F3976" i="14"/>
  <c r="E3975" i="14"/>
  <c r="D3975" i="14"/>
  <c r="F3975" i="14"/>
  <c r="E3974" i="14"/>
  <c r="D3974" i="14"/>
  <c r="F3974" i="14"/>
  <c r="E3973" i="14"/>
  <c r="D3973" i="14"/>
  <c r="F3973" i="14"/>
  <c r="E3972" i="14"/>
  <c r="D3972" i="14"/>
  <c r="F3972" i="14"/>
  <c r="E3971" i="14"/>
  <c r="D3971" i="14"/>
  <c r="F3971" i="14"/>
  <c r="E3970" i="14"/>
  <c r="D3970" i="14"/>
  <c r="F3970" i="14"/>
  <c r="E3969" i="14"/>
  <c r="D3969" i="14"/>
  <c r="F3969" i="14"/>
  <c r="E3968" i="14"/>
  <c r="D3968" i="14"/>
  <c r="F3968" i="14"/>
  <c r="E3967" i="14"/>
  <c r="D3967" i="14"/>
  <c r="F3967" i="14"/>
  <c r="E3966" i="14"/>
  <c r="D3966" i="14"/>
  <c r="F3966" i="14"/>
  <c r="E3965" i="14"/>
  <c r="D3965" i="14"/>
  <c r="F3965" i="14"/>
  <c r="E3964" i="14"/>
  <c r="D3964" i="14"/>
  <c r="F3964" i="14"/>
  <c r="E3963" i="14"/>
  <c r="D3963" i="14"/>
  <c r="F3963" i="14"/>
  <c r="E3962" i="14"/>
  <c r="D3962" i="14"/>
  <c r="F3962" i="14"/>
  <c r="E3961" i="14"/>
  <c r="D3961" i="14"/>
  <c r="F3961" i="14"/>
  <c r="E3960" i="14"/>
  <c r="D3960" i="14"/>
  <c r="F3960" i="14"/>
  <c r="E3959" i="14"/>
  <c r="D3959" i="14"/>
  <c r="F3959" i="14"/>
  <c r="E3958" i="14"/>
  <c r="D3958" i="14"/>
  <c r="F3958" i="14"/>
  <c r="E3957" i="14"/>
  <c r="D3957" i="14"/>
  <c r="F3957" i="14"/>
  <c r="E3956" i="14"/>
  <c r="D3956" i="14"/>
  <c r="F3956" i="14"/>
  <c r="E3955" i="14"/>
  <c r="D3955" i="14"/>
  <c r="F3955" i="14"/>
  <c r="E3954" i="14"/>
  <c r="D3954" i="14"/>
  <c r="F3954" i="14"/>
  <c r="E3953" i="14"/>
  <c r="D3953" i="14"/>
  <c r="F3953" i="14"/>
  <c r="E3952" i="14"/>
  <c r="D3952" i="14"/>
  <c r="F3952" i="14"/>
  <c r="E3951" i="14"/>
  <c r="D3951" i="14"/>
  <c r="F3951" i="14"/>
  <c r="E3950" i="14"/>
  <c r="D3950" i="14"/>
  <c r="F3950" i="14"/>
  <c r="E3949" i="14"/>
  <c r="D3949" i="14"/>
  <c r="F3949" i="14"/>
  <c r="E3948" i="14"/>
  <c r="D3948" i="14"/>
  <c r="F3948" i="14"/>
  <c r="E3947" i="14"/>
  <c r="D3947" i="14"/>
  <c r="F3947" i="14"/>
  <c r="E3946" i="14"/>
  <c r="D3946" i="14"/>
  <c r="F3946" i="14"/>
  <c r="E3945" i="14"/>
  <c r="D3945" i="14"/>
  <c r="F3945" i="14"/>
  <c r="E3944" i="14"/>
  <c r="D3944" i="14"/>
  <c r="F3944" i="14"/>
  <c r="E3943" i="14"/>
  <c r="D3943" i="14"/>
  <c r="F3943" i="14"/>
  <c r="E3942" i="14"/>
  <c r="D3942" i="14"/>
  <c r="F3942" i="14"/>
  <c r="E3941" i="14"/>
  <c r="D3941" i="14"/>
  <c r="F3941" i="14"/>
  <c r="E3940" i="14"/>
  <c r="D3940" i="14"/>
  <c r="F3940" i="14"/>
  <c r="E3939" i="14"/>
  <c r="D3939" i="14"/>
  <c r="F3939" i="14"/>
  <c r="E3938" i="14"/>
  <c r="D3938" i="14"/>
  <c r="F3938" i="14"/>
  <c r="E3937" i="14"/>
  <c r="D3937" i="14"/>
  <c r="F3937" i="14"/>
  <c r="E3936" i="14"/>
  <c r="D3936" i="14"/>
  <c r="F3936" i="14"/>
  <c r="E3935" i="14"/>
  <c r="D3935" i="14"/>
  <c r="F3935" i="14"/>
  <c r="E3934" i="14"/>
  <c r="D3934" i="14"/>
  <c r="F3934" i="14"/>
  <c r="E3933" i="14"/>
  <c r="D3933" i="14"/>
  <c r="F3933" i="14"/>
  <c r="E3932" i="14"/>
  <c r="D3932" i="14"/>
  <c r="F3932" i="14"/>
  <c r="E3931" i="14"/>
  <c r="D3931" i="14"/>
  <c r="F3931" i="14"/>
  <c r="E3930" i="14"/>
  <c r="D3930" i="14"/>
  <c r="F3930" i="14"/>
  <c r="E3929" i="14"/>
  <c r="D3929" i="14"/>
  <c r="F3929" i="14"/>
  <c r="E3928" i="14"/>
  <c r="D3928" i="14"/>
  <c r="F3928" i="14"/>
  <c r="E3927" i="14"/>
  <c r="D3927" i="14"/>
  <c r="F3927" i="14"/>
  <c r="E3926" i="14"/>
  <c r="D3926" i="14"/>
  <c r="F3926" i="14"/>
  <c r="E3925" i="14"/>
  <c r="D3925" i="14"/>
  <c r="F3925" i="14"/>
  <c r="E3924" i="14"/>
  <c r="D3924" i="14"/>
  <c r="F3924" i="14"/>
  <c r="E3923" i="14"/>
  <c r="D3923" i="14"/>
  <c r="F3923" i="14"/>
  <c r="E3922" i="14"/>
  <c r="D3922" i="14"/>
  <c r="F3922" i="14"/>
  <c r="E3921" i="14"/>
  <c r="D3921" i="14"/>
  <c r="F3921" i="14"/>
  <c r="E3920" i="14"/>
  <c r="D3920" i="14"/>
  <c r="F3920" i="14"/>
  <c r="E3919" i="14"/>
  <c r="D3919" i="14"/>
  <c r="F3919" i="14"/>
  <c r="E3918" i="14"/>
  <c r="D3918" i="14"/>
  <c r="F3918" i="14"/>
  <c r="E3917" i="14"/>
  <c r="D3917" i="14"/>
  <c r="F3917" i="14"/>
  <c r="E3916" i="14"/>
  <c r="D3916" i="14"/>
  <c r="F3916" i="14"/>
  <c r="E3915" i="14"/>
  <c r="D3915" i="14"/>
  <c r="F3915" i="14"/>
  <c r="E3914" i="14"/>
  <c r="D3914" i="14"/>
  <c r="F3914" i="14"/>
  <c r="E3913" i="14"/>
  <c r="D3913" i="14"/>
  <c r="F3913" i="14"/>
  <c r="E3912" i="14"/>
  <c r="D3912" i="14"/>
  <c r="F3912" i="14"/>
  <c r="E3911" i="14"/>
  <c r="D3911" i="14"/>
  <c r="F3911" i="14"/>
  <c r="E3910" i="14"/>
  <c r="D3910" i="14"/>
  <c r="F3910" i="14"/>
  <c r="E3909" i="14"/>
  <c r="D3909" i="14"/>
  <c r="F3909" i="14"/>
  <c r="E3908" i="14"/>
  <c r="D3908" i="14"/>
  <c r="F3908" i="14"/>
  <c r="E3907" i="14"/>
  <c r="D3907" i="14"/>
  <c r="F3907" i="14"/>
  <c r="E3906" i="14"/>
  <c r="D3906" i="14"/>
  <c r="F3906" i="14"/>
  <c r="E3905" i="14"/>
  <c r="D3905" i="14"/>
  <c r="F3905" i="14"/>
  <c r="E3904" i="14"/>
  <c r="D3904" i="14"/>
  <c r="F3904" i="14"/>
  <c r="E3903" i="14"/>
  <c r="D3903" i="14"/>
  <c r="F3903" i="14"/>
  <c r="E3902" i="14"/>
  <c r="D3902" i="14"/>
  <c r="F3902" i="14"/>
  <c r="E3901" i="14"/>
  <c r="D3901" i="14"/>
  <c r="F3901" i="14"/>
  <c r="E3900" i="14"/>
  <c r="D3900" i="14"/>
  <c r="F3900" i="14"/>
  <c r="E3899" i="14"/>
  <c r="D3899" i="14"/>
  <c r="F3899" i="14"/>
  <c r="E3898" i="14"/>
  <c r="D3898" i="14"/>
  <c r="F3898" i="14"/>
  <c r="E3897" i="14"/>
  <c r="D3897" i="14"/>
  <c r="F3897" i="14"/>
  <c r="E3896" i="14"/>
  <c r="D3896" i="14"/>
  <c r="F3896" i="14"/>
  <c r="E3895" i="14"/>
  <c r="D3895" i="14"/>
  <c r="F3895" i="14"/>
  <c r="E3894" i="14"/>
  <c r="D3894" i="14"/>
  <c r="F3894" i="14"/>
  <c r="E3893" i="14"/>
  <c r="D3893" i="14"/>
  <c r="F3893" i="14"/>
  <c r="E3892" i="14"/>
  <c r="D3892" i="14"/>
  <c r="F3892" i="14"/>
  <c r="E3891" i="14"/>
  <c r="D3891" i="14"/>
  <c r="F3891" i="14"/>
  <c r="E3890" i="14"/>
  <c r="D3890" i="14"/>
  <c r="F3890" i="14"/>
  <c r="E3889" i="14"/>
  <c r="D3889" i="14"/>
  <c r="F3889" i="14"/>
  <c r="E3888" i="14"/>
  <c r="D3888" i="14"/>
  <c r="F3888" i="14"/>
  <c r="E3887" i="14"/>
  <c r="D3887" i="14"/>
  <c r="F3887" i="14"/>
  <c r="E3886" i="14"/>
  <c r="D3886" i="14"/>
  <c r="F3886" i="14"/>
  <c r="E3885" i="14"/>
  <c r="D3885" i="14"/>
  <c r="F3885" i="14"/>
  <c r="E3884" i="14"/>
  <c r="D3884" i="14"/>
  <c r="F3884" i="14"/>
  <c r="E3883" i="14"/>
  <c r="D3883" i="14"/>
  <c r="F3883" i="14"/>
  <c r="E3882" i="14"/>
  <c r="D3882" i="14"/>
  <c r="F3882" i="14"/>
  <c r="E3881" i="14"/>
  <c r="D3881" i="14"/>
  <c r="F3881" i="14"/>
  <c r="E3880" i="14"/>
  <c r="D3880" i="14"/>
  <c r="F3880" i="14"/>
  <c r="E3879" i="14"/>
  <c r="D3879" i="14"/>
  <c r="F3879" i="14"/>
  <c r="E3878" i="14"/>
  <c r="D3878" i="14"/>
  <c r="F3878" i="14"/>
  <c r="E3877" i="14"/>
  <c r="D3877" i="14"/>
  <c r="F3877" i="14"/>
  <c r="E3876" i="14"/>
  <c r="D3876" i="14"/>
  <c r="F3876" i="14"/>
  <c r="E3875" i="14"/>
  <c r="D3875" i="14"/>
  <c r="F3875" i="14"/>
  <c r="E3874" i="14"/>
  <c r="D3874" i="14"/>
  <c r="F3874" i="14"/>
  <c r="E3873" i="14"/>
  <c r="D3873" i="14"/>
  <c r="F3873" i="14"/>
  <c r="E3872" i="14"/>
  <c r="D3872" i="14"/>
  <c r="F3872" i="14"/>
  <c r="E3871" i="14"/>
  <c r="D3871" i="14"/>
  <c r="F3871" i="14"/>
  <c r="E3870" i="14"/>
  <c r="D3870" i="14"/>
  <c r="F3870" i="14"/>
  <c r="E3869" i="14"/>
  <c r="D3869" i="14"/>
  <c r="F3869" i="14"/>
  <c r="E3868" i="14"/>
  <c r="D3868" i="14"/>
  <c r="F3868" i="14"/>
  <c r="E3867" i="14"/>
  <c r="D3867" i="14"/>
  <c r="F3867" i="14"/>
  <c r="E3866" i="14"/>
  <c r="D3866" i="14"/>
  <c r="F3866" i="14"/>
  <c r="E3865" i="14"/>
  <c r="D3865" i="14"/>
  <c r="F3865" i="14"/>
  <c r="E3864" i="14"/>
  <c r="D3864" i="14"/>
  <c r="F3864" i="14"/>
  <c r="E3863" i="14"/>
  <c r="D3863" i="14"/>
  <c r="F3863" i="14"/>
  <c r="E3862" i="14"/>
  <c r="D3862" i="14"/>
  <c r="F3862" i="14"/>
  <c r="E3861" i="14"/>
  <c r="D3861" i="14"/>
  <c r="F3861" i="14"/>
  <c r="E3860" i="14"/>
  <c r="D3860" i="14"/>
  <c r="F3860" i="14"/>
  <c r="E3859" i="14"/>
  <c r="D3859" i="14"/>
  <c r="F3859" i="14"/>
  <c r="E3858" i="14"/>
  <c r="D3858" i="14"/>
  <c r="F3858" i="14"/>
  <c r="E3857" i="14"/>
  <c r="D3857" i="14"/>
  <c r="F3857" i="14"/>
  <c r="E3856" i="14"/>
  <c r="D3856" i="14"/>
  <c r="F3856" i="14"/>
  <c r="E3855" i="14"/>
  <c r="D3855" i="14"/>
  <c r="F3855" i="14"/>
  <c r="E3854" i="14"/>
  <c r="D3854" i="14"/>
  <c r="F3854" i="14"/>
  <c r="E3853" i="14"/>
  <c r="D3853" i="14"/>
  <c r="F3853" i="14"/>
  <c r="E3852" i="14"/>
  <c r="D3852" i="14"/>
  <c r="F3852" i="14"/>
  <c r="E3851" i="14"/>
  <c r="D3851" i="14"/>
  <c r="F3851" i="14"/>
  <c r="E3850" i="14"/>
  <c r="D3850" i="14"/>
  <c r="F3850" i="14"/>
  <c r="E3849" i="14"/>
  <c r="D3849" i="14"/>
  <c r="F3849" i="14"/>
  <c r="E3848" i="14"/>
  <c r="D3848" i="14"/>
  <c r="F3848" i="14"/>
  <c r="E3847" i="14"/>
  <c r="D3847" i="14"/>
  <c r="F3847" i="14"/>
  <c r="E3846" i="14"/>
  <c r="D3846" i="14"/>
  <c r="F3846" i="14"/>
  <c r="E3845" i="14"/>
  <c r="D3845" i="14"/>
  <c r="F3845" i="14"/>
  <c r="E3844" i="14"/>
  <c r="D3844" i="14"/>
  <c r="F3844" i="14"/>
  <c r="E3843" i="14"/>
  <c r="D3843" i="14"/>
  <c r="F3843" i="14"/>
  <c r="E3842" i="14"/>
  <c r="D3842" i="14"/>
  <c r="F3842" i="14"/>
  <c r="E3841" i="14"/>
  <c r="D3841" i="14"/>
  <c r="F3841" i="14"/>
  <c r="E3840" i="14"/>
  <c r="D3840" i="14"/>
  <c r="F3840" i="14"/>
  <c r="E3839" i="14"/>
  <c r="D3839" i="14"/>
  <c r="F3839" i="14"/>
  <c r="E3838" i="14"/>
  <c r="D3838" i="14"/>
  <c r="F3838" i="14"/>
  <c r="E3837" i="14"/>
  <c r="D3837" i="14"/>
  <c r="F3837" i="14"/>
  <c r="E3836" i="14"/>
  <c r="D3836" i="14"/>
  <c r="F3836" i="14"/>
  <c r="E3835" i="14"/>
  <c r="D3835" i="14"/>
  <c r="F3835" i="14"/>
  <c r="E3834" i="14"/>
  <c r="D3834" i="14"/>
  <c r="F3834" i="14"/>
  <c r="E3833" i="14"/>
  <c r="D3833" i="14"/>
  <c r="F3833" i="14"/>
  <c r="E3832" i="14"/>
  <c r="D3832" i="14"/>
  <c r="F3832" i="14"/>
  <c r="E3831" i="14"/>
  <c r="D3831" i="14"/>
  <c r="F3831" i="14"/>
  <c r="E3830" i="14"/>
  <c r="D3830" i="14"/>
  <c r="F3830" i="14"/>
  <c r="E3829" i="14"/>
  <c r="D3829" i="14"/>
  <c r="F3829" i="14"/>
  <c r="E3828" i="14"/>
  <c r="D3828" i="14"/>
  <c r="F3828" i="14"/>
  <c r="E3827" i="14"/>
  <c r="D3827" i="14"/>
  <c r="F3827" i="14"/>
  <c r="E3826" i="14"/>
  <c r="D3826" i="14"/>
  <c r="F3826" i="14"/>
  <c r="E3825" i="14"/>
  <c r="D3825" i="14"/>
  <c r="F3825" i="14"/>
  <c r="E3824" i="14"/>
  <c r="D3824" i="14"/>
  <c r="F3824" i="14"/>
  <c r="E3823" i="14"/>
  <c r="D3823" i="14"/>
  <c r="F3823" i="14"/>
  <c r="E3822" i="14"/>
  <c r="D3822" i="14"/>
  <c r="F3822" i="14"/>
  <c r="E3821" i="14"/>
  <c r="D3821" i="14"/>
  <c r="F3821" i="14"/>
  <c r="E3820" i="14"/>
  <c r="D3820" i="14"/>
  <c r="F3820" i="14"/>
  <c r="E3819" i="14"/>
  <c r="D3819" i="14"/>
  <c r="F3819" i="14"/>
  <c r="E3818" i="14"/>
  <c r="D3818" i="14"/>
  <c r="F3818" i="14"/>
  <c r="E3817" i="14"/>
  <c r="D3817" i="14"/>
  <c r="F3817" i="14"/>
  <c r="E3816" i="14"/>
  <c r="D3816" i="14"/>
  <c r="F3816" i="14"/>
  <c r="E3815" i="14"/>
  <c r="D3815" i="14"/>
  <c r="F3815" i="14"/>
  <c r="E3814" i="14"/>
  <c r="D3814" i="14"/>
  <c r="F3814" i="14"/>
  <c r="E3813" i="14"/>
  <c r="D3813" i="14"/>
  <c r="F3813" i="14"/>
  <c r="E3812" i="14"/>
  <c r="D3812" i="14"/>
  <c r="F3812" i="14"/>
  <c r="E3811" i="14"/>
  <c r="D3811" i="14"/>
  <c r="F3811" i="14"/>
  <c r="E3810" i="14"/>
  <c r="D3810" i="14"/>
  <c r="F3810" i="14"/>
  <c r="E3809" i="14"/>
  <c r="D3809" i="14"/>
  <c r="F3809" i="14"/>
  <c r="E3808" i="14"/>
  <c r="D3808" i="14"/>
  <c r="F3808" i="14"/>
  <c r="E3807" i="14"/>
  <c r="D3807" i="14"/>
  <c r="F3807" i="14"/>
  <c r="E3806" i="14"/>
  <c r="D3806" i="14"/>
  <c r="F3806" i="14"/>
  <c r="E3805" i="14"/>
  <c r="D3805" i="14"/>
  <c r="F3805" i="14"/>
  <c r="E3804" i="14"/>
  <c r="D3804" i="14"/>
  <c r="F3804" i="14"/>
  <c r="E3803" i="14"/>
  <c r="D3803" i="14"/>
  <c r="F3803" i="14"/>
  <c r="E3802" i="14"/>
  <c r="D3802" i="14"/>
  <c r="F3802" i="14"/>
  <c r="E3801" i="14"/>
  <c r="D3801" i="14"/>
  <c r="F3801" i="14"/>
  <c r="E3800" i="14"/>
  <c r="D3800" i="14"/>
  <c r="F3800" i="14"/>
  <c r="E3799" i="14"/>
  <c r="D3799" i="14"/>
  <c r="F3799" i="14"/>
  <c r="E3798" i="14"/>
  <c r="D3798" i="14"/>
  <c r="F3798" i="14"/>
  <c r="E3797" i="14"/>
  <c r="D3797" i="14"/>
  <c r="F3797" i="14"/>
  <c r="E3796" i="14"/>
  <c r="D3796" i="14"/>
  <c r="F3796" i="14"/>
  <c r="E3795" i="14"/>
  <c r="D3795" i="14"/>
  <c r="F3795" i="14"/>
  <c r="E3794" i="14"/>
  <c r="D3794" i="14"/>
  <c r="F3794" i="14"/>
  <c r="E3793" i="14"/>
  <c r="D3793" i="14"/>
  <c r="F3793" i="14"/>
  <c r="E3792" i="14"/>
  <c r="D3792" i="14"/>
  <c r="F3792" i="14"/>
  <c r="E3791" i="14"/>
  <c r="D3791" i="14"/>
  <c r="F3791" i="14"/>
  <c r="E3790" i="14"/>
  <c r="D3790" i="14"/>
  <c r="F3790" i="14"/>
  <c r="E3789" i="14"/>
  <c r="D3789" i="14"/>
  <c r="F3789" i="14"/>
  <c r="E3788" i="14"/>
  <c r="D3788" i="14"/>
  <c r="F3788" i="14"/>
  <c r="E3787" i="14"/>
  <c r="D3787" i="14"/>
  <c r="F3787" i="14"/>
  <c r="E3786" i="14"/>
  <c r="D3786" i="14"/>
  <c r="F3786" i="14"/>
  <c r="E3785" i="14"/>
  <c r="D3785" i="14"/>
  <c r="F3785" i="14"/>
  <c r="E3784" i="14"/>
  <c r="D3784" i="14"/>
  <c r="F3784" i="14"/>
  <c r="E3783" i="14"/>
  <c r="D3783" i="14"/>
  <c r="F3783" i="14"/>
  <c r="E3782" i="14"/>
  <c r="D3782" i="14"/>
  <c r="F3782" i="14"/>
  <c r="E3781" i="14"/>
  <c r="D3781" i="14"/>
  <c r="F3781" i="14"/>
  <c r="E3780" i="14"/>
  <c r="D3780" i="14"/>
  <c r="F3780" i="14"/>
  <c r="E3779" i="14"/>
  <c r="D3779" i="14"/>
  <c r="F3779" i="14"/>
  <c r="E3778" i="14"/>
  <c r="D3778" i="14"/>
  <c r="F3778" i="14"/>
  <c r="E3777" i="14"/>
  <c r="D3777" i="14"/>
  <c r="F3777" i="14"/>
  <c r="E3776" i="14"/>
  <c r="D3776" i="14"/>
  <c r="F3776" i="14"/>
  <c r="E3775" i="14"/>
  <c r="D3775" i="14"/>
  <c r="F3775" i="14"/>
  <c r="E3774" i="14"/>
  <c r="D3774" i="14"/>
  <c r="F3774" i="14"/>
  <c r="E3773" i="14"/>
  <c r="D3773" i="14"/>
  <c r="F3773" i="14"/>
  <c r="E3772" i="14"/>
  <c r="D3772" i="14"/>
  <c r="F3772" i="14"/>
  <c r="E3771" i="14"/>
  <c r="D3771" i="14"/>
  <c r="F3771" i="14"/>
  <c r="E3770" i="14"/>
  <c r="D3770" i="14"/>
  <c r="F3770" i="14"/>
  <c r="E3769" i="14"/>
  <c r="D3769" i="14"/>
  <c r="F3769" i="14"/>
  <c r="E3768" i="14"/>
  <c r="D3768" i="14"/>
  <c r="F3768" i="14"/>
  <c r="E3767" i="14"/>
  <c r="D3767" i="14"/>
  <c r="F3767" i="14"/>
  <c r="E3766" i="14"/>
  <c r="D3766" i="14"/>
  <c r="F3766" i="14"/>
  <c r="E3765" i="14"/>
  <c r="D3765" i="14"/>
  <c r="F3765" i="14"/>
  <c r="E3764" i="14"/>
  <c r="D3764" i="14"/>
  <c r="F3764" i="14"/>
  <c r="E3763" i="14"/>
  <c r="D3763" i="14"/>
  <c r="F3763" i="14"/>
  <c r="E3762" i="14"/>
  <c r="D3762" i="14"/>
  <c r="F3762" i="14"/>
  <c r="E3761" i="14"/>
  <c r="D3761" i="14"/>
  <c r="F3761" i="14"/>
  <c r="E3760" i="14"/>
  <c r="D3760" i="14"/>
  <c r="F3760" i="14"/>
  <c r="E3759" i="14"/>
  <c r="D3759" i="14"/>
  <c r="F3759" i="14"/>
  <c r="E3758" i="14"/>
  <c r="D3758" i="14"/>
  <c r="F3758" i="14"/>
  <c r="E3757" i="14"/>
  <c r="D3757" i="14"/>
  <c r="F3757" i="14"/>
  <c r="E3756" i="14"/>
  <c r="D3756" i="14"/>
  <c r="F3756" i="14"/>
  <c r="E3755" i="14"/>
  <c r="D3755" i="14"/>
  <c r="F3755" i="14"/>
  <c r="E3754" i="14"/>
  <c r="D3754" i="14"/>
  <c r="F3754" i="14"/>
  <c r="E3753" i="14"/>
  <c r="D3753" i="14"/>
  <c r="F3753" i="14"/>
  <c r="E3752" i="14"/>
  <c r="D3752" i="14"/>
  <c r="F3752" i="14"/>
  <c r="E3751" i="14"/>
  <c r="D3751" i="14"/>
  <c r="F3751" i="14"/>
  <c r="E3750" i="14"/>
  <c r="D3750" i="14"/>
  <c r="F3750" i="14"/>
  <c r="E3749" i="14"/>
  <c r="D3749" i="14"/>
  <c r="F3749" i="14"/>
  <c r="E3748" i="14"/>
  <c r="D3748" i="14"/>
  <c r="F3748" i="14"/>
  <c r="E3747" i="14"/>
  <c r="D3747" i="14"/>
  <c r="F3747" i="14"/>
  <c r="E3746" i="14"/>
  <c r="D3746" i="14"/>
  <c r="F3746" i="14"/>
  <c r="E3745" i="14"/>
  <c r="D3745" i="14"/>
  <c r="F3745" i="14"/>
  <c r="E3744" i="14"/>
  <c r="D3744" i="14"/>
  <c r="F3744" i="14"/>
  <c r="E3743" i="14"/>
  <c r="D3743" i="14"/>
  <c r="F3743" i="14"/>
  <c r="E3742" i="14"/>
  <c r="D3742" i="14"/>
  <c r="F3742" i="14"/>
  <c r="E3741" i="14"/>
  <c r="D3741" i="14"/>
  <c r="F3741" i="14"/>
  <c r="E3740" i="14"/>
  <c r="D3740" i="14"/>
  <c r="F3740" i="14"/>
  <c r="E3739" i="14"/>
  <c r="D3739" i="14"/>
  <c r="F3739" i="14"/>
  <c r="E3738" i="14"/>
  <c r="D3738" i="14"/>
  <c r="F3738" i="14"/>
  <c r="E3737" i="14"/>
  <c r="D3737" i="14"/>
  <c r="F3737" i="14"/>
  <c r="E3736" i="14"/>
  <c r="D3736" i="14"/>
  <c r="F3736" i="14"/>
  <c r="E3735" i="14"/>
  <c r="D3735" i="14"/>
  <c r="F3735" i="14"/>
  <c r="E3734" i="14"/>
  <c r="D3734" i="14"/>
  <c r="F3734" i="14"/>
  <c r="E3733" i="14"/>
  <c r="D3733" i="14"/>
  <c r="F3733" i="14"/>
  <c r="E3732" i="14"/>
  <c r="D3732" i="14"/>
  <c r="F3732" i="14"/>
  <c r="E3731" i="14"/>
  <c r="D3731" i="14"/>
  <c r="F3731" i="14"/>
  <c r="E3730" i="14"/>
  <c r="D3730" i="14"/>
  <c r="F3730" i="14"/>
  <c r="E3729" i="14"/>
  <c r="D3729" i="14"/>
  <c r="F3729" i="14"/>
  <c r="E3728" i="14"/>
  <c r="D3728" i="14"/>
  <c r="F3728" i="14"/>
  <c r="E3727" i="14"/>
  <c r="D3727" i="14"/>
  <c r="F3727" i="14"/>
  <c r="E3726" i="14"/>
  <c r="D3726" i="14"/>
  <c r="F3726" i="14"/>
  <c r="E3725" i="14"/>
  <c r="D3725" i="14"/>
  <c r="F3725" i="14"/>
  <c r="E3724" i="14"/>
  <c r="D3724" i="14"/>
  <c r="F3724" i="14"/>
  <c r="E3723" i="14"/>
  <c r="D3723" i="14"/>
  <c r="F3723" i="14"/>
  <c r="E3722" i="14"/>
  <c r="D3722" i="14"/>
  <c r="F3722" i="14"/>
  <c r="E3721" i="14"/>
  <c r="D3721" i="14"/>
  <c r="F3721" i="14"/>
  <c r="E3720" i="14"/>
  <c r="D3720" i="14"/>
  <c r="F3720" i="14"/>
  <c r="E3719" i="14"/>
  <c r="D3719" i="14"/>
  <c r="F3719" i="14"/>
  <c r="E3718" i="14"/>
  <c r="D3718" i="14"/>
  <c r="F3718" i="14"/>
  <c r="E3717" i="14"/>
  <c r="D3717" i="14"/>
  <c r="F3717" i="14"/>
  <c r="E3716" i="14"/>
  <c r="D3716" i="14"/>
  <c r="F3716" i="14"/>
  <c r="E3715" i="14"/>
  <c r="D3715" i="14"/>
  <c r="F3715" i="14"/>
  <c r="E3714" i="14"/>
  <c r="D3714" i="14"/>
  <c r="F3714" i="14"/>
  <c r="E3713" i="14"/>
  <c r="D3713" i="14"/>
  <c r="F3713" i="14"/>
  <c r="E3712" i="14"/>
  <c r="D3712" i="14"/>
  <c r="F3712" i="14"/>
  <c r="E3711" i="14"/>
  <c r="D3711" i="14"/>
  <c r="F3711" i="14"/>
  <c r="E3710" i="14"/>
  <c r="D3710" i="14"/>
  <c r="F3710" i="14"/>
  <c r="E3709" i="14"/>
  <c r="D3709" i="14"/>
  <c r="F3709" i="14"/>
  <c r="E3708" i="14"/>
  <c r="D3708" i="14"/>
  <c r="F3708" i="14"/>
  <c r="E3707" i="14"/>
  <c r="D3707" i="14"/>
  <c r="F3707" i="14"/>
  <c r="E3706" i="14"/>
  <c r="D3706" i="14"/>
  <c r="F3706" i="14"/>
  <c r="E3705" i="14"/>
  <c r="D3705" i="14"/>
  <c r="F3705" i="14"/>
  <c r="E3704" i="14"/>
  <c r="D3704" i="14"/>
  <c r="F3704" i="14"/>
  <c r="E3703" i="14"/>
  <c r="D3703" i="14"/>
  <c r="F3703" i="14"/>
  <c r="E3702" i="14"/>
  <c r="D3702" i="14"/>
  <c r="F3702" i="14"/>
  <c r="E3701" i="14"/>
  <c r="D3701" i="14"/>
  <c r="F3701" i="14"/>
  <c r="E3700" i="14"/>
  <c r="D3700" i="14"/>
  <c r="F3700" i="14"/>
  <c r="E3699" i="14"/>
  <c r="D3699" i="14"/>
  <c r="F3699" i="14"/>
  <c r="E3698" i="14"/>
  <c r="D3698" i="14"/>
  <c r="F3698" i="14"/>
  <c r="E3697" i="14"/>
  <c r="D3697" i="14"/>
  <c r="F3697" i="14"/>
  <c r="E3696" i="14"/>
  <c r="D3696" i="14"/>
  <c r="F3696" i="14"/>
  <c r="E3695" i="14"/>
  <c r="D3695" i="14"/>
  <c r="F3695" i="14"/>
  <c r="E3694" i="14"/>
  <c r="D3694" i="14"/>
  <c r="F3694" i="14"/>
  <c r="E3693" i="14"/>
  <c r="D3693" i="14"/>
  <c r="F3693" i="14"/>
  <c r="E3692" i="14"/>
  <c r="D3692" i="14"/>
  <c r="F3692" i="14"/>
  <c r="E3691" i="14"/>
  <c r="D3691" i="14"/>
  <c r="F3691" i="14"/>
  <c r="E3690" i="14"/>
  <c r="D3690" i="14"/>
  <c r="F3690" i="14"/>
  <c r="E3689" i="14"/>
  <c r="D3689" i="14"/>
  <c r="F3689" i="14"/>
  <c r="E3688" i="14"/>
  <c r="D3688" i="14"/>
  <c r="F3688" i="14"/>
  <c r="E3687" i="14"/>
  <c r="D3687" i="14"/>
  <c r="F3687" i="14"/>
  <c r="E3686" i="14"/>
  <c r="D3686" i="14"/>
  <c r="F3686" i="14"/>
  <c r="E3685" i="14"/>
  <c r="D3685" i="14"/>
  <c r="F3685" i="14"/>
  <c r="E3684" i="14"/>
  <c r="D3684" i="14"/>
  <c r="F3684" i="14"/>
  <c r="E3683" i="14"/>
  <c r="D3683" i="14"/>
  <c r="F3683" i="14"/>
  <c r="E3682" i="14"/>
  <c r="D3682" i="14"/>
  <c r="F3682" i="14"/>
  <c r="E3681" i="14"/>
  <c r="D3681" i="14"/>
  <c r="F3681" i="14"/>
  <c r="E3680" i="14"/>
  <c r="D3680" i="14"/>
  <c r="F3680" i="14"/>
  <c r="E3679" i="14"/>
  <c r="D3679" i="14"/>
  <c r="F3679" i="14"/>
  <c r="E3678" i="14"/>
  <c r="D3678" i="14"/>
  <c r="F3678" i="14"/>
  <c r="E3677" i="14"/>
  <c r="D3677" i="14"/>
  <c r="F3677" i="14"/>
  <c r="E3676" i="14"/>
  <c r="D3676" i="14"/>
  <c r="F3676" i="14"/>
  <c r="E3675" i="14"/>
  <c r="D3675" i="14"/>
  <c r="F3675" i="14"/>
  <c r="E3674" i="14"/>
  <c r="D3674" i="14"/>
  <c r="F3674" i="14"/>
  <c r="E3673" i="14"/>
  <c r="D3673" i="14"/>
  <c r="F3673" i="14"/>
  <c r="E3672" i="14"/>
  <c r="D3672" i="14"/>
  <c r="F3672" i="14"/>
  <c r="E3671" i="14"/>
  <c r="D3671" i="14"/>
  <c r="F3671" i="14"/>
  <c r="E3670" i="14"/>
  <c r="D3670" i="14"/>
  <c r="F3670" i="14"/>
  <c r="E3669" i="14"/>
  <c r="D3669" i="14"/>
  <c r="F3669" i="14"/>
  <c r="E3668" i="14"/>
  <c r="D3668" i="14"/>
  <c r="F3668" i="14"/>
  <c r="E3667" i="14"/>
  <c r="D3667" i="14"/>
  <c r="F3667" i="14"/>
  <c r="E3666" i="14"/>
  <c r="D3666" i="14"/>
  <c r="F3666" i="14"/>
  <c r="E3665" i="14"/>
  <c r="D3665" i="14"/>
  <c r="F3665" i="14"/>
  <c r="E3664" i="14"/>
  <c r="D3664" i="14"/>
  <c r="F3664" i="14"/>
  <c r="E3663" i="14"/>
  <c r="D3663" i="14"/>
  <c r="F3663" i="14"/>
  <c r="E3662" i="14"/>
  <c r="D3662" i="14"/>
  <c r="F3662" i="14"/>
  <c r="E3661" i="14"/>
  <c r="D3661" i="14"/>
  <c r="F3661" i="14"/>
  <c r="E3660" i="14"/>
  <c r="D3660" i="14"/>
  <c r="F3660" i="14"/>
  <c r="E3659" i="14"/>
  <c r="D3659" i="14"/>
  <c r="F3659" i="14"/>
  <c r="E3658" i="14"/>
  <c r="D3658" i="14"/>
  <c r="F3658" i="14"/>
  <c r="E3657" i="14"/>
  <c r="D3657" i="14"/>
  <c r="F3657" i="14"/>
  <c r="E3656" i="14"/>
  <c r="D3656" i="14"/>
  <c r="F3656" i="14"/>
  <c r="E3655" i="14"/>
  <c r="D3655" i="14"/>
  <c r="F3655" i="14"/>
  <c r="E3654" i="14"/>
  <c r="D3654" i="14"/>
  <c r="F3654" i="14"/>
  <c r="E3653" i="14"/>
  <c r="D3653" i="14"/>
  <c r="F3653" i="14"/>
  <c r="E3652" i="14"/>
  <c r="D3652" i="14"/>
  <c r="F3652" i="14"/>
  <c r="E3651" i="14"/>
  <c r="D3651" i="14"/>
  <c r="F3651" i="14"/>
  <c r="E3650" i="14"/>
  <c r="D3650" i="14"/>
  <c r="F3650" i="14"/>
  <c r="E3649" i="14"/>
  <c r="D3649" i="14"/>
  <c r="F3649" i="14"/>
  <c r="E3648" i="14"/>
  <c r="D3648" i="14"/>
  <c r="F3648" i="14"/>
  <c r="E3647" i="14"/>
  <c r="D3647" i="14"/>
  <c r="F3647" i="14"/>
  <c r="E3646" i="14"/>
  <c r="D3646" i="14"/>
  <c r="F3646" i="14"/>
  <c r="E3645" i="14"/>
  <c r="D3645" i="14"/>
  <c r="F3645" i="14"/>
  <c r="E3644" i="14"/>
  <c r="D3644" i="14"/>
  <c r="F3644" i="14"/>
  <c r="E3643" i="14"/>
  <c r="D3643" i="14"/>
  <c r="F3643" i="14"/>
  <c r="E3642" i="14"/>
  <c r="D3642" i="14"/>
  <c r="F3642" i="14"/>
  <c r="E3641" i="14"/>
  <c r="D3641" i="14"/>
  <c r="F3641" i="14"/>
  <c r="E3640" i="14"/>
  <c r="D3640" i="14"/>
  <c r="F3640" i="14"/>
  <c r="E3639" i="14"/>
  <c r="D3639" i="14"/>
  <c r="F3639" i="14"/>
  <c r="E3638" i="14"/>
  <c r="D3638" i="14"/>
  <c r="F3638" i="14"/>
  <c r="E3637" i="14"/>
  <c r="D3637" i="14"/>
  <c r="F3637" i="14"/>
  <c r="E3636" i="14"/>
  <c r="D3636" i="14"/>
  <c r="F3636" i="14"/>
  <c r="E3635" i="14"/>
  <c r="D3635" i="14"/>
  <c r="F3635" i="14"/>
  <c r="E3634" i="14"/>
  <c r="D3634" i="14"/>
  <c r="F3634" i="14"/>
  <c r="E3633" i="14"/>
  <c r="D3633" i="14"/>
  <c r="F3633" i="14"/>
  <c r="E3632" i="14"/>
  <c r="D3632" i="14"/>
  <c r="F3632" i="14"/>
  <c r="E3631" i="14"/>
  <c r="D3631" i="14"/>
  <c r="F3631" i="14"/>
  <c r="E3630" i="14"/>
  <c r="D3630" i="14"/>
  <c r="F3630" i="14"/>
  <c r="E3629" i="14"/>
  <c r="D3629" i="14"/>
  <c r="F3629" i="14"/>
  <c r="E3628" i="14"/>
  <c r="D3628" i="14"/>
  <c r="F3628" i="14"/>
  <c r="E3627" i="14"/>
  <c r="D3627" i="14"/>
  <c r="F3627" i="14"/>
  <c r="E3626" i="14"/>
  <c r="D3626" i="14"/>
  <c r="F3626" i="14"/>
  <c r="E3625" i="14"/>
  <c r="D3625" i="14"/>
  <c r="F3625" i="14"/>
  <c r="E3624" i="14"/>
  <c r="D3624" i="14"/>
  <c r="F3624" i="14"/>
  <c r="E3623" i="14"/>
  <c r="D3623" i="14"/>
  <c r="F3623" i="14"/>
  <c r="E3622" i="14"/>
  <c r="D3622" i="14"/>
  <c r="F3622" i="14"/>
  <c r="E3621" i="14"/>
  <c r="D3621" i="14"/>
  <c r="F3621" i="14"/>
  <c r="E3620" i="14"/>
  <c r="D3620" i="14"/>
  <c r="F3620" i="14"/>
  <c r="E3619" i="14"/>
  <c r="D3619" i="14"/>
  <c r="F3619" i="14"/>
  <c r="E3618" i="14"/>
  <c r="D3618" i="14"/>
  <c r="F3618" i="14"/>
  <c r="E3617" i="14"/>
  <c r="D3617" i="14"/>
  <c r="F3617" i="14"/>
  <c r="E3616" i="14"/>
  <c r="D3616" i="14"/>
  <c r="F3616" i="14"/>
  <c r="E3615" i="14"/>
  <c r="D3615" i="14"/>
  <c r="F3615" i="14"/>
  <c r="E3614" i="14"/>
  <c r="D3614" i="14"/>
  <c r="F3614" i="14"/>
  <c r="E3613" i="14"/>
  <c r="D3613" i="14"/>
  <c r="F3613" i="14"/>
  <c r="E3612" i="14"/>
  <c r="D3612" i="14"/>
  <c r="F3612" i="14"/>
  <c r="E3611" i="14"/>
  <c r="D3611" i="14"/>
  <c r="F3611" i="14"/>
  <c r="E3610" i="14"/>
  <c r="D3610" i="14"/>
  <c r="F3610" i="14"/>
  <c r="E3609" i="14"/>
  <c r="D3609" i="14"/>
  <c r="F3609" i="14"/>
  <c r="E3608" i="14"/>
  <c r="D3608" i="14"/>
  <c r="F3608" i="14"/>
  <c r="E3607" i="14"/>
  <c r="D3607" i="14"/>
  <c r="F3607" i="14"/>
  <c r="E3606" i="14"/>
  <c r="D3606" i="14"/>
  <c r="F3606" i="14"/>
  <c r="E3605" i="14"/>
  <c r="D3605" i="14"/>
  <c r="F3605" i="14"/>
  <c r="E3604" i="14"/>
  <c r="D3604" i="14"/>
  <c r="F3604" i="14"/>
  <c r="E3603" i="14"/>
  <c r="D3603" i="14"/>
  <c r="F3603" i="14"/>
  <c r="E3602" i="14"/>
  <c r="D3602" i="14"/>
  <c r="F3602" i="14"/>
  <c r="E3601" i="14"/>
  <c r="D3601" i="14"/>
  <c r="F3601" i="14"/>
  <c r="E3600" i="14"/>
  <c r="D3600" i="14"/>
  <c r="F3600" i="14"/>
  <c r="E3599" i="14"/>
  <c r="D3599" i="14"/>
  <c r="F3599" i="14"/>
  <c r="E3598" i="14"/>
  <c r="D3598" i="14"/>
  <c r="F3598" i="14"/>
  <c r="E3597" i="14"/>
  <c r="D3597" i="14"/>
  <c r="F3597" i="14"/>
  <c r="E3596" i="14"/>
  <c r="D3596" i="14"/>
  <c r="F3596" i="14"/>
  <c r="E3595" i="14"/>
  <c r="D3595" i="14"/>
  <c r="F3595" i="14"/>
  <c r="E3594" i="14"/>
  <c r="D3594" i="14"/>
  <c r="F3594" i="14"/>
  <c r="E3593" i="14"/>
  <c r="D3593" i="14"/>
  <c r="F3593" i="14"/>
  <c r="E3592" i="14"/>
  <c r="D3592" i="14"/>
  <c r="F3592" i="14"/>
  <c r="E3591" i="14"/>
  <c r="D3591" i="14"/>
  <c r="F3591" i="14"/>
  <c r="E3590" i="14"/>
  <c r="D3590" i="14"/>
  <c r="F3590" i="14"/>
  <c r="E3589" i="14"/>
  <c r="D3589" i="14"/>
  <c r="F3589" i="14"/>
  <c r="E3588" i="14"/>
  <c r="D3588" i="14"/>
  <c r="F3588" i="14"/>
  <c r="E3587" i="14"/>
  <c r="D3587" i="14"/>
  <c r="F3587" i="14"/>
  <c r="E3586" i="14"/>
  <c r="D3586" i="14"/>
  <c r="F3586" i="14"/>
  <c r="E3585" i="14"/>
  <c r="D3585" i="14"/>
  <c r="F3585" i="14"/>
  <c r="E3584" i="14"/>
  <c r="D3584" i="14"/>
  <c r="F3584" i="14"/>
  <c r="E3583" i="14"/>
  <c r="D3583" i="14"/>
  <c r="F3583" i="14"/>
  <c r="E3582" i="14"/>
  <c r="D3582" i="14"/>
  <c r="F3582" i="14"/>
  <c r="E3581" i="14"/>
  <c r="D3581" i="14"/>
  <c r="F3581" i="14"/>
  <c r="E3580" i="14"/>
  <c r="D3580" i="14"/>
  <c r="F3580" i="14"/>
  <c r="E3579" i="14"/>
  <c r="D3579" i="14"/>
  <c r="F3579" i="14"/>
  <c r="E3578" i="14"/>
  <c r="D3578" i="14"/>
  <c r="F3578" i="14"/>
  <c r="E3577" i="14"/>
  <c r="D3577" i="14"/>
  <c r="F3577" i="14"/>
  <c r="E3576" i="14"/>
  <c r="D3576" i="14"/>
  <c r="F3576" i="14"/>
  <c r="E3575" i="14"/>
  <c r="D3575" i="14"/>
  <c r="F3575" i="14"/>
  <c r="E3574" i="14"/>
  <c r="D3574" i="14"/>
  <c r="F3574" i="14"/>
  <c r="E3573" i="14"/>
  <c r="D3573" i="14"/>
  <c r="F3573" i="14"/>
  <c r="E3572" i="14"/>
  <c r="D3572" i="14"/>
  <c r="F3572" i="14"/>
  <c r="E3571" i="14"/>
  <c r="D3571" i="14"/>
  <c r="F3571" i="14"/>
  <c r="E3570" i="14"/>
  <c r="D3570" i="14"/>
  <c r="F3570" i="14"/>
  <c r="E3569" i="14"/>
  <c r="D3569" i="14"/>
  <c r="F3569" i="14"/>
  <c r="E3568" i="14"/>
  <c r="D3568" i="14"/>
  <c r="F3568" i="14"/>
  <c r="E3567" i="14"/>
  <c r="D3567" i="14"/>
  <c r="F3567" i="14"/>
  <c r="E3566" i="14"/>
  <c r="D3566" i="14"/>
  <c r="F3566" i="14"/>
  <c r="E3565" i="14"/>
  <c r="D3565" i="14"/>
  <c r="F3565" i="14"/>
  <c r="E3564" i="14"/>
  <c r="D3564" i="14"/>
  <c r="F3564" i="14"/>
  <c r="E3563" i="14"/>
  <c r="D3563" i="14"/>
  <c r="F3563" i="14"/>
  <c r="E3562" i="14"/>
  <c r="D3562" i="14"/>
  <c r="F3562" i="14"/>
  <c r="E3561" i="14"/>
  <c r="D3561" i="14"/>
  <c r="F3561" i="14"/>
  <c r="E3560" i="14"/>
  <c r="D3560" i="14"/>
  <c r="F3560" i="14"/>
  <c r="E3559" i="14"/>
  <c r="D3559" i="14"/>
  <c r="F3559" i="14"/>
  <c r="E3558" i="14"/>
  <c r="D3558" i="14"/>
  <c r="F3558" i="14"/>
  <c r="E3557" i="14"/>
  <c r="D3557" i="14"/>
  <c r="F3557" i="14"/>
  <c r="E3556" i="14"/>
  <c r="D3556" i="14"/>
  <c r="F3556" i="14"/>
  <c r="E3555" i="14"/>
  <c r="D3555" i="14"/>
  <c r="F3555" i="14"/>
  <c r="E3554" i="14"/>
  <c r="D3554" i="14"/>
  <c r="F3554" i="14"/>
  <c r="E3553" i="14"/>
  <c r="D3553" i="14"/>
  <c r="F3553" i="14"/>
  <c r="E3552" i="14"/>
  <c r="D3552" i="14"/>
  <c r="F3552" i="14"/>
  <c r="E3551" i="14"/>
  <c r="D3551" i="14"/>
  <c r="F3551" i="14"/>
  <c r="E3550" i="14"/>
  <c r="D3550" i="14"/>
  <c r="F3550" i="14"/>
  <c r="E3549" i="14"/>
  <c r="D3549" i="14"/>
  <c r="F3549" i="14"/>
  <c r="E3548" i="14"/>
  <c r="D3548" i="14"/>
  <c r="F3548" i="14"/>
  <c r="E3547" i="14"/>
  <c r="D3547" i="14"/>
  <c r="F3547" i="14"/>
  <c r="E3546" i="14"/>
  <c r="D3546" i="14"/>
  <c r="F3546" i="14"/>
  <c r="E3545" i="14"/>
  <c r="D3545" i="14"/>
  <c r="F3545" i="14"/>
  <c r="E3544" i="14"/>
  <c r="D3544" i="14"/>
  <c r="F3544" i="14"/>
  <c r="E3543" i="14"/>
  <c r="D3543" i="14"/>
  <c r="F3543" i="14"/>
  <c r="E3542" i="14"/>
  <c r="D3542" i="14"/>
  <c r="F3542" i="14"/>
  <c r="E3541" i="14"/>
  <c r="D3541" i="14"/>
  <c r="F3541" i="14"/>
  <c r="E3540" i="14"/>
  <c r="D3540" i="14"/>
  <c r="F3540" i="14"/>
  <c r="E3539" i="14"/>
  <c r="D3539" i="14"/>
  <c r="F3539" i="14"/>
  <c r="E3538" i="14"/>
  <c r="D3538" i="14"/>
  <c r="F3538" i="14"/>
  <c r="E3537" i="14"/>
  <c r="D3537" i="14"/>
  <c r="F3537" i="14"/>
  <c r="E3536" i="14"/>
  <c r="D3536" i="14"/>
  <c r="F3536" i="14"/>
  <c r="E3535" i="14"/>
  <c r="D3535" i="14"/>
  <c r="F3535" i="14"/>
  <c r="E3534" i="14"/>
  <c r="D3534" i="14"/>
  <c r="F3534" i="14"/>
  <c r="E3533" i="14"/>
  <c r="D3533" i="14"/>
  <c r="F3533" i="14"/>
  <c r="E3532" i="14"/>
  <c r="D3532" i="14"/>
  <c r="F3532" i="14"/>
  <c r="E3531" i="14"/>
  <c r="D3531" i="14"/>
  <c r="F3531" i="14"/>
  <c r="E3530" i="14"/>
  <c r="D3530" i="14"/>
  <c r="F3530" i="14"/>
  <c r="E3529" i="14"/>
  <c r="D3529" i="14"/>
  <c r="F3529" i="14"/>
  <c r="E3528" i="14"/>
  <c r="D3528" i="14"/>
  <c r="F3528" i="14"/>
  <c r="E3527" i="14"/>
  <c r="D3527" i="14"/>
  <c r="F3527" i="14"/>
  <c r="E3526" i="14"/>
  <c r="D3526" i="14"/>
  <c r="F3526" i="14"/>
  <c r="E3525" i="14"/>
  <c r="D3525" i="14"/>
  <c r="F3525" i="14"/>
  <c r="E3524" i="14"/>
  <c r="D3524" i="14"/>
  <c r="F3524" i="14"/>
  <c r="E3523" i="14"/>
  <c r="D3523" i="14"/>
  <c r="F3523" i="14"/>
  <c r="E3522" i="14"/>
  <c r="D3522" i="14"/>
  <c r="F3522" i="14"/>
  <c r="E3521" i="14"/>
  <c r="D3521" i="14"/>
  <c r="F3521" i="14"/>
  <c r="E3520" i="14"/>
  <c r="D3520" i="14"/>
  <c r="F3520" i="14"/>
  <c r="E3519" i="14"/>
  <c r="D3519" i="14"/>
  <c r="F3519" i="14"/>
  <c r="E3518" i="14"/>
  <c r="D3518" i="14"/>
  <c r="F3518" i="14"/>
  <c r="E3517" i="14"/>
  <c r="D3517" i="14"/>
  <c r="F3517" i="14"/>
  <c r="E3516" i="14"/>
  <c r="D3516" i="14"/>
  <c r="F3516" i="14"/>
  <c r="E3515" i="14"/>
  <c r="D3515" i="14"/>
  <c r="F3515" i="14"/>
  <c r="E3514" i="14"/>
  <c r="D3514" i="14"/>
  <c r="F3514" i="14"/>
  <c r="E3513" i="14"/>
  <c r="D3513" i="14"/>
  <c r="F3513" i="14"/>
  <c r="E3512" i="14"/>
  <c r="D3512" i="14"/>
  <c r="F3512" i="14"/>
  <c r="E3511" i="14"/>
  <c r="D3511" i="14"/>
  <c r="F3511" i="14"/>
  <c r="E3510" i="14"/>
  <c r="D3510" i="14"/>
  <c r="F3510" i="14"/>
  <c r="E3509" i="14"/>
  <c r="D3509" i="14"/>
  <c r="F3509" i="14"/>
  <c r="E3508" i="14"/>
  <c r="D3508" i="14"/>
  <c r="F3508" i="14"/>
  <c r="E3507" i="14"/>
  <c r="D3507" i="14"/>
  <c r="F3507" i="14"/>
  <c r="E3506" i="14"/>
  <c r="D3506" i="14"/>
  <c r="F3506" i="14"/>
  <c r="E3505" i="14"/>
  <c r="D3505" i="14"/>
  <c r="F3505" i="14"/>
  <c r="E3504" i="14"/>
  <c r="D3504" i="14"/>
  <c r="F3504" i="14"/>
  <c r="E3503" i="14"/>
  <c r="D3503" i="14"/>
  <c r="F3503" i="14"/>
  <c r="E3502" i="14"/>
  <c r="D3502" i="14"/>
  <c r="F3502" i="14"/>
  <c r="E3501" i="14"/>
  <c r="D3501" i="14"/>
  <c r="F3501" i="14"/>
  <c r="E3500" i="14"/>
  <c r="D3500" i="14"/>
  <c r="F3500" i="14"/>
  <c r="E3499" i="14"/>
  <c r="D3499" i="14"/>
  <c r="F3499" i="14"/>
  <c r="E3498" i="14"/>
  <c r="D3498" i="14"/>
  <c r="F3498" i="14"/>
  <c r="E3497" i="14"/>
  <c r="D3497" i="14"/>
  <c r="F3497" i="14"/>
  <c r="E3496" i="14"/>
  <c r="D3496" i="14"/>
  <c r="F3496" i="14"/>
  <c r="E3495" i="14"/>
  <c r="D3495" i="14"/>
  <c r="F3495" i="14"/>
  <c r="E3494" i="14"/>
  <c r="D3494" i="14"/>
  <c r="F3494" i="14"/>
  <c r="E3493" i="14"/>
  <c r="D3493" i="14"/>
  <c r="F3493" i="14"/>
  <c r="E3492" i="14"/>
  <c r="D3492" i="14"/>
  <c r="F3492" i="14"/>
  <c r="E3491" i="14"/>
  <c r="D3491" i="14"/>
  <c r="F3491" i="14"/>
  <c r="E3490" i="14"/>
  <c r="D3490" i="14"/>
  <c r="F3490" i="14"/>
  <c r="E3489" i="14"/>
  <c r="D3489" i="14"/>
  <c r="F3489" i="14"/>
  <c r="E3488" i="14"/>
  <c r="D3488" i="14"/>
  <c r="F3488" i="14"/>
  <c r="E3487" i="14"/>
  <c r="D3487" i="14"/>
  <c r="F3487" i="14"/>
  <c r="E3486" i="14"/>
  <c r="D3486" i="14"/>
  <c r="F3486" i="14"/>
  <c r="E3485" i="14"/>
  <c r="D3485" i="14"/>
  <c r="F3485" i="14"/>
  <c r="E3484" i="14"/>
  <c r="D3484" i="14"/>
  <c r="F3484" i="14"/>
  <c r="E3483" i="14"/>
  <c r="D3483" i="14"/>
  <c r="F3483" i="14"/>
  <c r="E3482" i="14"/>
  <c r="D3482" i="14"/>
  <c r="F3482" i="14"/>
  <c r="E3481" i="14"/>
  <c r="D3481" i="14"/>
  <c r="F3481" i="14"/>
  <c r="E3480" i="14"/>
  <c r="D3480" i="14"/>
  <c r="F3480" i="14"/>
  <c r="E3479" i="14"/>
  <c r="D3479" i="14"/>
  <c r="F3479" i="14"/>
  <c r="E3478" i="14"/>
  <c r="D3478" i="14"/>
  <c r="F3478" i="14"/>
  <c r="E3477" i="14"/>
  <c r="D3477" i="14"/>
  <c r="F3477" i="14"/>
  <c r="E3476" i="14"/>
  <c r="D3476" i="14"/>
  <c r="F3476" i="14"/>
  <c r="E3475" i="14"/>
  <c r="D3475" i="14"/>
  <c r="F3475" i="14"/>
  <c r="E3474" i="14"/>
  <c r="D3474" i="14"/>
  <c r="F3474" i="14"/>
  <c r="E3473" i="14"/>
  <c r="D3473" i="14"/>
  <c r="F3473" i="14"/>
  <c r="E3472" i="14"/>
  <c r="D3472" i="14"/>
  <c r="F3472" i="14"/>
  <c r="E3471" i="14"/>
  <c r="D3471" i="14"/>
  <c r="F3471" i="14"/>
  <c r="E3470" i="14"/>
  <c r="D3470" i="14"/>
  <c r="F3470" i="14"/>
  <c r="E3469" i="14"/>
  <c r="D3469" i="14"/>
  <c r="F3469" i="14"/>
  <c r="E3468" i="14"/>
  <c r="D3468" i="14"/>
  <c r="F3468" i="14"/>
  <c r="E3467" i="14"/>
  <c r="D3467" i="14"/>
  <c r="F3467" i="14"/>
  <c r="E3466" i="14"/>
  <c r="D3466" i="14"/>
  <c r="F3466" i="14"/>
  <c r="E3465" i="14"/>
  <c r="D3465" i="14"/>
  <c r="F3465" i="14"/>
  <c r="E3464" i="14"/>
  <c r="D3464" i="14"/>
  <c r="F3464" i="14"/>
  <c r="E3463" i="14"/>
  <c r="D3463" i="14"/>
  <c r="F3463" i="14"/>
  <c r="E3462" i="14"/>
  <c r="D3462" i="14"/>
  <c r="F3462" i="14"/>
  <c r="E3461" i="14"/>
  <c r="D3461" i="14"/>
  <c r="F3461" i="14"/>
  <c r="E3460" i="14"/>
  <c r="D3460" i="14"/>
  <c r="F3460" i="14"/>
  <c r="E3459" i="14"/>
  <c r="D3459" i="14"/>
  <c r="F3459" i="14"/>
  <c r="E3458" i="14"/>
  <c r="D3458" i="14"/>
  <c r="F3458" i="14"/>
  <c r="E3457" i="14"/>
  <c r="D3457" i="14"/>
  <c r="F3457" i="14"/>
  <c r="E3456" i="14"/>
  <c r="D3456" i="14"/>
  <c r="F3456" i="14"/>
  <c r="E3455" i="14"/>
  <c r="D3455" i="14"/>
  <c r="F3455" i="14"/>
  <c r="E3454" i="14"/>
  <c r="D3454" i="14"/>
  <c r="F3454" i="14"/>
  <c r="E3453" i="14"/>
  <c r="D3453" i="14"/>
  <c r="F3453" i="14"/>
  <c r="E3452" i="14"/>
  <c r="D3452" i="14"/>
  <c r="F3452" i="14"/>
  <c r="E3451" i="14"/>
  <c r="D3451" i="14"/>
  <c r="F3451" i="14"/>
  <c r="E3450" i="14"/>
  <c r="D3450" i="14"/>
  <c r="F3450" i="14"/>
  <c r="E3449" i="14"/>
  <c r="D3449" i="14"/>
  <c r="F3449" i="14"/>
  <c r="E3448" i="14"/>
  <c r="D3448" i="14"/>
  <c r="F3448" i="14"/>
  <c r="E3447" i="14"/>
  <c r="D3447" i="14"/>
  <c r="F3447" i="14"/>
  <c r="E3446" i="14"/>
  <c r="D3446" i="14"/>
  <c r="F3446" i="14"/>
  <c r="E3445" i="14"/>
  <c r="D3445" i="14"/>
  <c r="F3445" i="14"/>
  <c r="E3444" i="14"/>
  <c r="D3444" i="14"/>
  <c r="F3444" i="14"/>
  <c r="E3443" i="14"/>
  <c r="D3443" i="14"/>
  <c r="F3443" i="14"/>
  <c r="E3442" i="14"/>
  <c r="D3442" i="14"/>
  <c r="F3442" i="14"/>
  <c r="E3441" i="14"/>
  <c r="D3441" i="14"/>
  <c r="F3441" i="14"/>
  <c r="E3440" i="14"/>
  <c r="D3440" i="14"/>
  <c r="F3440" i="14"/>
  <c r="E3439" i="14"/>
  <c r="D3439" i="14"/>
  <c r="F3439" i="14"/>
  <c r="E3438" i="14"/>
  <c r="D3438" i="14"/>
  <c r="F3438" i="14"/>
  <c r="E3437" i="14"/>
  <c r="D3437" i="14"/>
  <c r="F3437" i="14"/>
  <c r="E3436" i="14"/>
  <c r="D3436" i="14"/>
  <c r="F3436" i="14"/>
  <c r="E3435" i="14"/>
  <c r="D3435" i="14"/>
  <c r="F3435" i="14"/>
  <c r="E3434" i="14"/>
  <c r="D3434" i="14"/>
  <c r="F3434" i="14"/>
  <c r="E3433" i="14"/>
  <c r="D3433" i="14"/>
  <c r="F3433" i="14"/>
  <c r="E3432" i="14"/>
  <c r="D3432" i="14"/>
  <c r="F3432" i="14"/>
  <c r="E3431" i="14"/>
  <c r="D3431" i="14"/>
  <c r="F3431" i="14"/>
  <c r="E3430" i="14"/>
  <c r="D3430" i="14"/>
  <c r="F3430" i="14"/>
  <c r="E3429" i="14"/>
  <c r="D3429" i="14"/>
  <c r="F3429" i="14"/>
  <c r="E3428" i="14"/>
  <c r="D3428" i="14"/>
  <c r="F3428" i="14"/>
  <c r="E3427" i="14"/>
  <c r="D3427" i="14"/>
  <c r="F3427" i="14"/>
  <c r="E3426" i="14"/>
  <c r="D3426" i="14"/>
  <c r="F3426" i="14"/>
  <c r="E3425" i="14"/>
  <c r="D3425" i="14"/>
  <c r="F3425" i="14"/>
  <c r="E3424" i="14"/>
  <c r="D3424" i="14"/>
  <c r="F3424" i="14"/>
  <c r="E3423" i="14"/>
  <c r="D3423" i="14"/>
  <c r="F3423" i="14"/>
  <c r="E3422" i="14"/>
  <c r="D3422" i="14"/>
  <c r="F3422" i="14"/>
  <c r="E3421" i="14"/>
  <c r="D3421" i="14"/>
  <c r="F3421" i="14"/>
  <c r="E3420" i="14"/>
  <c r="D3420" i="14"/>
  <c r="F3420" i="14"/>
  <c r="E3419" i="14"/>
  <c r="D3419" i="14"/>
  <c r="F3419" i="14"/>
  <c r="E3418" i="14"/>
  <c r="D3418" i="14"/>
  <c r="F3418" i="14"/>
  <c r="E3417" i="14"/>
  <c r="D3417" i="14"/>
  <c r="F3417" i="14"/>
  <c r="E3416" i="14"/>
  <c r="D3416" i="14"/>
  <c r="F3416" i="14"/>
  <c r="E3415" i="14"/>
  <c r="D3415" i="14"/>
  <c r="F3415" i="14"/>
  <c r="E3414" i="14"/>
  <c r="D3414" i="14"/>
  <c r="F3414" i="14"/>
  <c r="E3413" i="14"/>
  <c r="D3413" i="14"/>
  <c r="F3413" i="14"/>
  <c r="E3412" i="14"/>
  <c r="D3412" i="14"/>
  <c r="F3412" i="14"/>
  <c r="E3411" i="14"/>
  <c r="D3411" i="14"/>
  <c r="F3411" i="14"/>
  <c r="E3410" i="14"/>
  <c r="D3410" i="14"/>
  <c r="F3410" i="14"/>
  <c r="E3409" i="14"/>
  <c r="D3409" i="14"/>
  <c r="F3409" i="14"/>
  <c r="E3408" i="14"/>
  <c r="D3408" i="14"/>
  <c r="F3408" i="14"/>
  <c r="E3407" i="14"/>
  <c r="D3407" i="14"/>
  <c r="F3407" i="14"/>
  <c r="E3406" i="14"/>
  <c r="D3406" i="14"/>
  <c r="F3406" i="14"/>
  <c r="E3405" i="14"/>
  <c r="D3405" i="14"/>
  <c r="F3405" i="14"/>
  <c r="E3404" i="14"/>
  <c r="D3404" i="14"/>
  <c r="F3404" i="14"/>
  <c r="E3403" i="14"/>
  <c r="D3403" i="14"/>
  <c r="F3403" i="14"/>
  <c r="E3402" i="14"/>
  <c r="D3402" i="14"/>
  <c r="F3402" i="14"/>
  <c r="E3401" i="14"/>
  <c r="D3401" i="14"/>
  <c r="F3401" i="14"/>
  <c r="E3400" i="14"/>
  <c r="D3400" i="14"/>
  <c r="F3400" i="14"/>
  <c r="E3399" i="14"/>
  <c r="D3399" i="14"/>
  <c r="F3399" i="14"/>
  <c r="E3398" i="14"/>
  <c r="D3398" i="14"/>
  <c r="F3398" i="14"/>
  <c r="E3397" i="14"/>
  <c r="D3397" i="14"/>
  <c r="F3397" i="14"/>
  <c r="E3396" i="14"/>
  <c r="D3396" i="14"/>
  <c r="F3396" i="14"/>
  <c r="E3395" i="14"/>
  <c r="D3395" i="14"/>
  <c r="F3395" i="14"/>
  <c r="E3394" i="14"/>
  <c r="D3394" i="14"/>
  <c r="F3394" i="14"/>
  <c r="E3393" i="14"/>
  <c r="D3393" i="14"/>
  <c r="F3393" i="14"/>
  <c r="E3392" i="14"/>
  <c r="D3392" i="14"/>
  <c r="F3392" i="14"/>
  <c r="E3391" i="14"/>
  <c r="D3391" i="14"/>
  <c r="F3391" i="14"/>
  <c r="E3390" i="14"/>
  <c r="D3390" i="14"/>
  <c r="F3390" i="14"/>
  <c r="E3389" i="14"/>
  <c r="D3389" i="14"/>
  <c r="F3389" i="14"/>
  <c r="E3388" i="14"/>
  <c r="D3388" i="14"/>
  <c r="F3388" i="14"/>
  <c r="E3387" i="14"/>
  <c r="D3387" i="14"/>
  <c r="F3387" i="14"/>
  <c r="E3386" i="14"/>
  <c r="D3386" i="14"/>
  <c r="F3386" i="14"/>
  <c r="E3385" i="14"/>
  <c r="D3385" i="14"/>
  <c r="F3385" i="14"/>
  <c r="E3384" i="14"/>
  <c r="D3384" i="14"/>
  <c r="F3384" i="14"/>
  <c r="E3383" i="14"/>
  <c r="D3383" i="14"/>
  <c r="F3383" i="14"/>
  <c r="E3382" i="14"/>
  <c r="D3382" i="14"/>
  <c r="F3382" i="14"/>
  <c r="E3381" i="14"/>
  <c r="D3381" i="14"/>
  <c r="F3381" i="14"/>
  <c r="E3380" i="14"/>
  <c r="D3380" i="14"/>
  <c r="F3380" i="14"/>
  <c r="E3379" i="14"/>
  <c r="D3379" i="14"/>
  <c r="F3379" i="14"/>
  <c r="E3378" i="14"/>
  <c r="D3378" i="14"/>
  <c r="F3378" i="14"/>
  <c r="E3377" i="14"/>
  <c r="D3377" i="14"/>
  <c r="F3377" i="14"/>
  <c r="E3376" i="14"/>
  <c r="D3376" i="14"/>
  <c r="F3376" i="14"/>
  <c r="E3375" i="14"/>
  <c r="D3375" i="14"/>
  <c r="F3375" i="14"/>
  <c r="E3374" i="14"/>
  <c r="D3374" i="14"/>
  <c r="F3374" i="14"/>
  <c r="E3373" i="14"/>
  <c r="D3373" i="14"/>
  <c r="F3373" i="14"/>
  <c r="E3372" i="14"/>
  <c r="D3372" i="14"/>
  <c r="F3372" i="14"/>
  <c r="E3371" i="14"/>
  <c r="D3371" i="14"/>
  <c r="F3371" i="14"/>
  <c r="E3370" i="14"/>
  <c r="D3370" i="14"/>
  <c r="F3370" i="14"/>
  <c r="E3369" i="14"/>
  <c r="D3369" i="14"/>
  <c r="F3369" i="14"/>
  <c r="E3368" i="14"/>
  <c r="D3368" i="14"/>
  <c r="F3368" i="14"/>
  <c r="E3367" i="14"/>
  <c r="D3367" i="14"/>
  <c r="F3367" i="14"/>
  <c r="E3366" i="14"/>
  <c r="D3366" i="14"/>
  <c r="F3366" i="14"/>
  <c r="E3365" i="14"/>
  <c r="D3365" i="14"/>
  <c r="F3365" i="14"/>
  <c r="E3364" i="14"/>
  <c r="D3364" i="14"/>
  <c r="F3364" i="14"/>
  <c r="E3363" i="14"/>
  <c r="D3363" i="14"/>
  <c r="F3363" i="14"/>
  <c r="E3362" i="14"/>
  <c r="D3362" i="14"/>
  <c r="F3362" i="14"/>
  <c r="E3361" i="14"/>
  <c r="D3361" i="14"/>
  <c r="F3361" i="14"/>
  <c r="E3360" i="14"/>
  <c r="D3360" i="14"/>
  <c r="F3360" i="14"/>
  <c r="E3359" i="14"/>
  <c r="D3359" i="14"/>
  <c r="F3359" i="14"/>
  <c r="E3358" i="14"/>
  <c r="D3358" i="14"/>
  <c r="F3358" i="14"/>
  <c r="E3357" i="14"/>
  <c r="D3357" i="14"/>
  <c r="F3357" i="14"/>
  <c r="E3356" i="14"/>
  <c r="D3356" i="14"/>
  <c r="F3356" i="14"/>
  <c r="E3355" i="14"/>
  <c r="D3355" i="14"/>
  <c r="F3355" i="14"/>
  <c r="E3354" i="14"/>
  <c r="D3354" i="14"/>
  <c r="F3354" i="14"/>
  <c r="E3353" i="14"/>
  <c r="D3353" i="14"/>
  <c r="F3353" i="14"/>
  <c r="E3352" i="14"/>
  <c r="D3352" i="14"/>
  <c r="F3352" i="14"/>
  <c r="E3351" i="14"/>
  <c r="D3351" i="14"/>
  <c r="F3351" i="14"/>
  <c r="E3350" i="14"/>
  <c r="D3350" i="14"/>
  <c r="F3350" i="14"/>
  <c r="E3349" i="14"/>
  <c r="D3349" i="14"/>
  <c r="F3349" i="14"/>
  <c r="E3348" i="14"/>
  <c r="D3348" i="14"/>
  <c r="F3348" i="14"/>
  <c r="E3347" i="14"/>
  <c r="D3347" i="14"/>
  <c r="F3347" i="14"/>
  <c r="E3346" i="14"/>
  <c r="D3346" i="14"/>
  <c r="F3346" i="14"/>
  <c r="E3345" i="14"/>
  <c r="D3345" i="14"/>
  <c r="F3345" i="14"/>
  <c r="E3344" i="14"/>
  <c r="D3344" i="14"/>
  <c r="F3344" i="14"/>
  <c r="E3343" i="14"/>
  <c r="D3343" i="14"/>
  <c r="F3343" i="14"/>
  <c r="E3342" i="14"/>
  <c r="D3342" i="14"/>
  <c r="F3342" i="14"/>
  <c r="E3341" i="14"/>
  <c r="D3341" i="14"/>
  <c r="F3341" i="14"/>
  <c r="E3340" i="14"/>
  <c r="D3340" i="14"/>
  <c r="F3340" i="14"/>
  <c r="E3339" i="14"/>
  <c r="D3339" i="14"/>
  <c r="F3339" i="14"/>
  <c r="E3338" i="14"/>
  <c r="D3338" i="14"/>
  <c r="F3338" i="14"/>
  <c r="E3337" i="14"/>
  <c r="D3337" i="14"/>
  <c r="F3337" i="14"/>
  <c r="E3336" i="14"/>
  <c r="D3336" i="14"/>
  <c r="F3336" i="14"/>
  <c r="E3335" i="14"/>
  <c r="D3335" i="14"/>
  <c r="F3335" i="14"/>
  <c r="E3334" i="14"/>
  <c r="D3334" i="14"/>
  <c r="F3334" i="14"/>
  <c r="E3333" i="14"/>
  <c r="D3333" i="14"/>
  <c r="F3333" i="14"/>
  <c r="E3332" i="14"/>
  <c r="D3332" i="14"/>
  <c r="F3332" i="14"/>
  <c r="E3331" i="14"/>
  <c r="D3331" i="14"/>
  <c r="F3331" i="14"/>
  <c r="E3330" i="14"/>
  <c r="D3330" i="14"/>
  <c r="F3330" i="14"/>
  <c r="E3329" i="14"/>
  <c r="D3329" i="14"/>
  <c r="F3329" i="14"/>
  <c r="E3328" i="14"/>
  <c r="D3328" i="14"/>
  <c r="F3328" i="14"/>
  <c r="E3327" i="14"/>
  <c r="D3327" i="14"/>
  <c r="F3327" i="14"/>
  <c r="E3326" i="14"/>
  <c r="D3326" i="14"/>
  <c r="F3326" i="14"/>
  <c r="E3325" i="14"/>
  <c r="D3325" i="14"/>
  <c r="F3325" i="14"/>
  <c r="E3324" i="14"/>
  <c r="D3324" i="14"/>
  <c r="F3324" i="14"/>
  <c r="E3323" i="14"/>
  <c r="D3323" i="14"/>
  <c r="F3323" i="14"/>
  <c r="E3322" i="14"/>
  <c r="D3322" i="14"/>
  <c r="F3322" i="14"/>
  <c r="E3321" i="14"/>
  <c r="D3321" i="14"/>
  <c r="F3321" i="14"/>
  <c r="E3320" i="14"/>
  <c r="D3320" i="14"/>
  <c r="F3320" i="14"/>
  <c r="E3319" i="14"/>
  <c r="D3319" i="14"/>
  <c r="F3319" i="14"/>
  <c r="E3318" i="14"/>
  <c r="D3318" i="14"/>
  <c r="F3318" i="14"/>
  <c r="E3317" i="14"/>
  <c r="D3317" i="14"/>
  <c r="F3317" i="14"/>
  <c r="E3316" i="14"/>
  <c r="D3316" i="14"/>
  <c r="F3316" i="14"/>
  <c r="E3315" i="14"/>
  <c r="D3315" i="14"/>
  <c r="F3315" i="14"/>
  <c r="E3314" i="14"/>
  <c r="D3314" i="14"/>
  <c r="F3314" i="14"/>
  <c r="E3313" i="14"/>
  <c r="D3313" i="14"/>
  <c r="F3313" i="14"/>
  <c r="E3312" i="14"/>
  <c r="D3312" i="14"/>
  <c r="F3312" i="14"/>
  <c r="E3311" i="14"/>
  <c r="D3311" i="14"/>
  <c r="F3311" i="14"/>
  <c r="E3310" i="14"/>
  <c r="D3310" i="14"/>
  <c r="F3310" i="14"/>
  <c r="E3309" i="14"/>
  <c r="D3309" i="14"/>
  <c r="F3309" i="14"/>
  <c r="E3308" i="14"/>
  <c r="D3308" i="14"/>
  <c r="F3308" i="14"/>
  <c r="E3307" i="14"/>
  <c r="D3307" i="14"/>
  <c r="F3307" i="14"/>
  <c r="E3306" i="14"/>
  <c r="D3306" i="14"/>
  <c r="F3306" i="14"/>
  <c r="E3305" i="14"/>
  <c r="D3305" i="14"/>
  <c r="F3305" i="14"/>
  <c r="E3304" i="14"/>
  <c r="D3304" i="14"/>
  <c r="F3304" i="14"/>
  <c r="E3303" i="14"/>
  <c r="D3303" i="14"/>
  <c r="F3303" i="14"/>
  <c r="E3302" i="14"/>
  <c r="D3302" i="14"/>
  <c r="F3302" i="14"/>
  <c r="E3301" i="14"/>
  <c r="D3301" i="14"/>
  <c r="F3301" i="14"/>
  <c r="E3300" i="14"/>
  <c r="D3300" i="14"/>
  <c r="F3300" i="14"/>
  <c r="E3299" i="14"/>
  <c r="D3299" i="14"/>
  <c r="F3299" i="14"/>
  <c r="E3298" i="14"/>
  <c r="D3298" i="14"/>
  <c r="F3298" i="14"/>
  <c r="E3297" i="14"/>
  <c r="D3297" i="14"/>
  <c r="F3297" i="14"/>
  <c r="E3296" i="14"/>
  <c r="D3296" i="14"/>
  <c r="F3296" i="14"/>
  <c r="E3295" i="14"/>
  <c r="D3295" i="14"/>
  <c r="F3295" i="14"/>
  <c r="E3294" i="14"/>
  <c r="D3294" i="14"/>
  <c r="F3294" i="14"/>
  <c r="E3293" i="14"/>
  <c r="D3293" i="14"/>
  <c r="F3293" i="14"/>
  <c r="E3292" i="14"/>
  <c r="D3292" i="14"/>
  <c r="F3292" i="14"/>
  <c r="E3291" i="14"/>
  <c r="D3291" i="14"/>
  <c r="F3291" i="14"/>
  <c r="E3290" i="14"/>
  <c r="D3290" i="14"/>
  <c r="F3290" i="14"/>
  <c r="E3289" i="14"/>
  <c r="D3289" i="14"/>
  <c r="F3289" i="14"/>
  <c r="E3288" i="14"/>
  <c r="D3288" i="14"/>
  <c r="F3288" i="14"/>
  <c r="E3287" i="14"/>
  <c r="D3287" i="14"/>
  <c r="F3287" i="14"/>
  <c r="E3286" i="14"/>
  <c r="D3286" i="14"/>
  <c r="F3286" i="14"/>
  <c r="E3285" i="14"/>
  <c r="D3285" i="14"/>
  <c r="F3285" i="14"/>
  <c r="E3284" i="14"/>
  <c r="D3284" i="14"/>
  <c r="F3284" i="14"/>
  <c r="E3283" i="14"/>
  <c r="D3283" i="14"/>
  <c r="F3283" i="14"/>
  <c r="E3282" i="14"/>
  <c r="D3282" i="14"/>
  <c r="F3282" i="14"/>
  <c r="E3281" i="14"/>
  <c r="D3281" i="14"/>
  <c r="F3281" i="14"/>
  <c r="E3280" i="14"/>
  <c r="D3280" i="14"/>
  <c r="F3280" i="14"/>
  <c r="E3279" i="14"/>
  <c r="D3279" i="14"/>
  <c r="F3279" i="14"/>
  <c r="E3278" i="14"/>
  <c r="D3278" i="14"/>
  <c r="F3278" i="14"/>
  <c r="E3277" i="14"/>
  <c r="D3277" i="14"/>
  <c r="F3277" i="14"/>
  <c r="E3276" i="14"/>
  <c r="D3276" i="14"/>
  <c r="F3276" i="14"/>
  <c r="E3275" i="14"/>
  <c r="D3275" i="14"/>
  <c r="F3275" i="14"/>
  <c r="E3274" i="14"/>
  <c r="D3274" i="14"/>
  <c r="F3274" i="14"/>
  <c r="E3273" i="14"/>
  <c r="D3273" i="14"/>
  <c r="F3273" i="14"/>
  <c r="E3272" i="14"/>
  <c r="D3272" i="14"/>
  <c r="F3272" i="14"/>
  <c r="E3271" i="14"/>
  <c r="D3271" i="14"/>
  <c r="F3271" i="14"/>
  <c r="E3270" i="14"/>
  <c r="D3270" i="14"/>
  <c r="F3270" i="14"/>
  <c r="E3269" i="14"/>
  <c r="D3269" i="14"/>
  <c r="F3269" i="14"/>
  <c r="E3268" i="14"/>
  <c r="D3268" i="14"/>
  <c r="F3268" i="14"/>
  <c r="E3267" i="14"/>
  <c r="D3267" i="14"/>
  <c r="F3267" i="14"/>
  <c r="E3266" i="14"/>
  <c r="D3266" i="14"/>
  <c r="F3266" i="14"/>
  <c r="E3265" i="14"/>
  <c r="D3265" i="14"/>
  <c r="F3265" i="14"/>
  <c r="E3264" i="14"/>
  <c r="D3264" i="14"/>
  <c r="F3264" i="14"/>
  <c r="E3263" i="14"/>
  <c r="D3263" i="14"/>
  <c r="F3263" i="14"/>
  <c r="E3262" i="14"/>
  <c r="D3262" i="14"/>
  <c r="F3262" i="14"/>
  <c r="E3261" i="14"/>
  <c r="D3261" i="14"/>
  <c r="F3261" i="14"/>
  <c r="E3260" i="14"/>
  <c r="D3260" i="14"/>
  <c r="F3260" i="14"/>
  <c r="E3259" i="14"/>
  <c r="D3259" i="14"/>
  <c r="F3259" i="14"/>
  <c r="E3258" i="14"/>
  <c r="D3258" i="14"/>
  <c r="F3258" i="14"/>
  <c r="E3257" i="14"/>
  <c r="D3257" i="14"/>
  <c r="F3257" i="14"/>
  <c r="E3256" i="14"/>
  <c r="D3256" i="14"/>
  <c r="F3256" i="14"/>
  <c r="E3255" i="14"/>
  <c r="D3255" i="14"/>
  <c r="F3255" i="14"/>
  <c r="E3254" i="14"/>
  <c r="D3254" i="14"/>
  <c r="F3254" i="14"/>
  <c r="E3253" i="14"/>
  <c r="D3253" i="14"/>
  <c r="F3253" i="14"/>
  <c r="E3252" i="14"/>
  <c r="D3252" i="14"/>
  <c r="F3252" i="14"/>
  <c r="E3251" i="14"/>
  <c r="D3251" i="14"/>
  <c r="F3251" i="14"/>
  <c r="E3250" i="14"/>
  <c r="D3250" i="14"/>
  <c r="F3250" i="14"/>
  <c r="E3249" i="14"/>
  <c r="D3249" i="14"/>
  <c r="F3249" i="14"/>
  <c r="E3248" i="14"/>
  <c r="D3248" i="14"/>
  <c r="F3248" i="14"/>
  <c r="E3247" i="14"/>
  <c r="D3247" i="14"/>
  <c r="F3247" i="14"/>
  <c r="E3246" i="14"/>
  <c r="D3246" i="14"/>
  <c r="F3246" i="14"/>
  <c r="E3245" i="14"/>
  <c r="D3245" i="14"/>
  <c r="F3245" i="14"/>
  <c r="E3244" i="14"/>
  <c r="D3244" i="14"/>
  <c r="F3244" i="14"/>
  <c r="E3243" i="14"/>
  <c r="D3243" i="14"/>
  <c r="F3243" i="14"/>
  <c r="E3242" i="14"/>
  <c r="D3242" i="14"/>
  <c r="F3242" i="14"/>
  <c r="E3241" i="14"/>
  <c r="D3241" i="14"/>
  <c r="F3241" i="14"/>
  <c r="E3240" i="14"/>
  <c r="D3240" i="14"/>
  <c r="F3240" i="14"/>
  <c r="E3239" i="14"/>
  <c r="D3239" i="14"/>
  <c r="F3239" i="14"/>
  <c r="E3238" i="14"/>
  <c r="D3238" i="14"/>
  <c r="F3238" i="14"/>
  <c r="E3237" i="14"/>
  <c r="D3237" i="14"/>
  <c r="F3237" i="14"/>
  <c r="E3236" i="14"/>
  <c r="D3236" i="14"/>
  <c r="F3236" i="14"/>
  <c r="E3235" i="14"/>
  <c r="D3235" i="14"/>
  <c r="F3235" i="14"/>
  <c r="E3234" i="14"/>
  <c r="D3234" i="14"/>
  <c r="F3234" i="14"/>
  <c r="E3233" i="14"/>
  <c r="D3233" i="14"/>
  <c r="F3233" i="14"/>
  <c r="E3232" i="14"/>
  <c r="D3232" i="14"/>
  <c r="F3232" i="14"/>
  <c r="E3231" i="14"/>
  <c r="D3231" i="14"/>
  <c r="F3231" i="14"/>
  <c r="E3230" i="14"/>
  <c r="D3230" i="14"/>
  <c r="F3230" i="14"/>
  <c r="E3229" i="14"/>
  <c r="D3229" i="14"/>
  <c r="F3229" i="14"/>
  <c r="E3228" i="14"/>
  <c r="D3228" i="14"/>
  <c r="F3228" i="14"/>
  <c r="E3227" i="14"/>
  <c r="D3227" i="14"/>
  <c r="F3227" i="14"/>
  <c r="E3226" i="14"/>
  <c r="D3226" i="14"/>
  <c r="F3226" i="14"/>
  <c r="E3225" i="14"/>
  <c r="D3225" i="14"/>
  <c r="F3225" i="14"/>
  <c r="E3224" i="14"/>
  <c r="D3224" i="14"/>
  <c r="F3224" i="14"/>
  <c r="E3223" i="14"/>
  <c r="D3223" i="14"/>
  <c r="F3223" i="14"/>
  <c r="E3222" i="14"/>
  <c r="D3222" i="14"/>
  <c r="F3222" i="14"/>
  <c r="E3221" i="14"/>
  <c r="D3221" i="14"/>
  <c r="F3221" i="14"/>
  <c r="E3220" i="14"/>
  <c r="D3220" i="14"/>
  <c r="F3220" i="14"/>
  <c r="E3219" i="14"/>
  <c r="D3219" i="14"/>
  <c r="F3219" i="14"/>
  <c r="E3218" i="14"/>
  <c r="D3218" i="14"/>
  <c r="F3218" i="14"/>
  <c r="E3217" i="14"/>
  <c r="D3217" i="14"/>
  <c r="F3217" i="14"/>
  <c r="E3216" i="14"/>
  <c r="D3216" i="14"/>
  <c r="F3216" i="14"/>
  <c r="E3215" i="14"/>
  <c r="D3215" i="14"/>
  <c r="F3215" i="14"/>
  <c r="E3214" i="14"/>
  <c r="D3214" i="14"/>
  <c r="F3214" i="14"/>
  <c r="E3213" i="14"/>
  <c r="D3213" i="14"/>
  <c r="F3213" i="14"/>
  <c r="E3212" i="14"/>
  <c r="D3212" i="14"/>
  <c r="F3212" i="14"/>
  <c r="E3211" i="14"/>
  <c r="D3211" i="14"/>
  <c r="F3211" i="14"/>
  <c r="E3210" i="14"/>
  <c r="D3210" i="14"/>
  <c r="F3210" i="14"/>
  <c r="E3209" i="14"/>
  <c r="D3209" i="14"/>
  <c r="F3209" i="14"/>
  <c r="E3208" i="14"/>
  <c r="D3208" i="14"/>
  <c r="F3208" i="14"/>
  <c r="E3207" i="14"/>
  <c r="D3207" i="14"/>
  <c r="F3207" i="14"/>
  <c r="E3206" i="14"/>
  <c r="D3206" i="14"/>
  <c r="F3206" i="14"/>
  <c r="E3205" i="14"/>
  <c r="D3205" i="14"/>
  <c r="F3205" i="14"/>
  <c r="E3204" i="14"/>
  <c r="D3204" i="14"/>
  <c r="F3204" i="14"/>
  <c r="E3203" i="14"/>
  <c r="D3203" i="14"/>
  <c r="F3203" i="14"/>
  <c r="E3202" i="14"/>
  <c r="D3202" i="14"/>
  <c r="F3202" i="14"/>
  <c r="E3201" i="14"/>
  <c r="D3201" i="14"/>
  <c r="F3201" i="14"/>
  <c r="E3200" i="14"/>
  <c r="D3200" i="14"/>
  <c r="F3200" i="14"/>
  <c r="E3199" i="14"/>
  <c r="D3199" i="14"/>
  <c r="F3199" i="14"/>
  <c r="E3198" i="14"/>
  <c r="D3198" i="14"/>
  <c r="F3198" i="14"/>
  <c r="E3197" i="14"/>
  <c r="D3197" i="14"/>
  <c r="F3197" i="14"/>
  <c r="E3196" i="14"/>
  <c r="D3196" i="14"/>
  <c r="F3196" i="14"/>
  <c r="E3195" i="14"/>
  <c r="D3195" i="14"/>
  <c r="F3195" i="14"/>
  <c r="E3194" i="14"/>
  <c r="D3194" i="14"/>
  <c r="F3194" i="14"/>
  <c r="E3193" i="14"/>
  <c r="D3193" i="14"/>
  <c r="F3193" i="14"/>
  <c r="E3192" i="14"/>
  <c r="D3192" i="14"/>
  <c r="F3192" i="14"/>
  <c r="E3191" i="14"/>
  <c r="D3191" i="14"/>
  <c r="F3191" i="14"/>
  <c r="E3190" i="14"/>
  <c r="D3190" i="14"/>
  <c r="F3190" i="14"/>
  <c r="E3189" i="14"/>
  <c r="D3189" i="14"/>
  <c r="F3189" i="14"/>
  <c r="E3188" i="14"/>
  <c r="D3188" i="14"/>
  <c r="F3188" i="14"/>
  <c r="E3187" i="14"/>
  <c r="D3187" i="14"/>
  <c r="F3187" i="14"/>
  <c r="E3186" i="14"/>
  <c r="D3186" i="14"/>
  <c r="F3186" i="14"/>
  <c r="E3185" i="14"/>
  <c r="D3185" i="14"/>
  <c r="F3185" i="14"/>
  <c r="E3184" i="14"/>
  <c r="D3184" i="14"/>
  <c r="F3184" i="14"/>
  <c r="E3183" i="14"/>
  <c r="D3183" i="14"/>
  <c r="F3183" i="14"/>
  <c r="E3182" i="14"/>
  <c r="D3182" i="14"/>
  <c r="F3182" i="14"/>
  <c r="E3181" i="14"/>
  <c r="D3181" i="14"/>
  <c r="F3181" i="14"/>
  <c r="E3180" i="14"/>
  <c r="D3180" i="14"/>
  <c r="F3180" i="14"/>
  <c r="E3179" i="14"/>
  <c r="D3179" i="14"/>
  <c r="F3179" i="14"/>
  <c r="E3178" i="14"/>
  <c r="D3178" i="14"/>
  <c r="F3178" i="14"/>
  <c r="E3177" i="14"/>
  <c r="D3177" i="14"/>
  <c r="F3177" i="14"/>
  <c r="E3176" i="14"/>
  <c r="D3176" i="14"/>
  <c r="F3176" i="14"/>
  <c r="E3175" i="14"/>
  <c r="D3175" i="14"/>
  <c r="F3175" i="14"/>
  <c r="E3174" i="14"/>
  <c r="D3174" i="14"/>
  <c r="F3174" i="14"/>
  <c r="E3173" i="14"/>
  <c r="D3173" i="14"/>
  <c r="F3173" i="14"/>
  <c r="E3172" i="14"/>
  <c r="D3172" i="14"/>
  <c r="F3172" i="14"/>
  <c r="E3171" i="14"/>
  <c r="D3171" i="14"/>
  <c r="F3171" i="14"/>
  <c r="E3170" i="14"/>
  <c r="D3170" i="14"/>
  <c r="F3170" i="14"/>
  <c r="E3169" i="14"/>
  <c r="D3169" i="14"/>
  <c r="F3169" i="14"/>
  <c r="E3168" i="14"/>
  <c r="D3168" i="14"/>
  <c r="F3168" i="14"/>
  <c r="E3167" i="14"/>
  <c r="D3167" i="14"/>
  <c r="F3167" i="14"/>
  <c r="E3166" i="14"/>
  <c r="D3166" i="14"/>
  <c r="F3166" i="14"/>
  <c r="E3165" i="14"/>
  <c r="D3165" i="14"/>
  <c r="F3165" i="14"/>
  <c r="E3164" i="14"/>
  <c r="D3164" i="14"/>
  <c r="F3164" i="14"/>
  <c r="E3163" i="14"/>
  <c r="D3163" i="14"/>
  <c r="F3163" i="14"/>
  <c r="E3162" i="14"/>
  <c r="D3162" i="14"/>
  <c r="F3162" i="14"/>
  <c r="E3161" i="14"/>
  <c r="D3161" i="14"/>
  <c r="F3161" i="14"/>
  <c r="E3160" i="14"/>
  <c r="D3160" i="14"/>
  <c r="F3160" i="14"/>
  <c r="E3159" i="14"/>
  <c r="D3159" i="14"/>
  <c r="F3159" i="14"/>
  <c r="E3158" i="14"/>
  <c r="D3158" i="14"/>
  <c r="F3158" i="14"/>
  <c r="E3157" i="14"/>
  <c r="D3157" i="14"/>
  <c r="F3157" i="14"/>
  <c r="E3156" i="14"/>
  <c r="D3156" i="14"/>
  <c r="F3156" i="14"/>
  <c r="E3155" i="14"/>
  <c r="D3155" i="14"/>
  <c r="F3155" i="14"/>
  <c r="E3154" i="14"/>
  <c r="D3154" i="14"/>
  <c r="F3154" i="14"/>
  <c r="E3153" i="14"/>
  <c r="D3153" i="14"/>
  <c r="F3153" i="14"/>
  <c r="E3152" i="14"/>
  <c r="D3152" i="14"/>
  <c r="F3152" i="14"/>
  <c r="E3151" i="14"/>
  <c r="D3151" i="14"/>
  <c r="F3151" i="14"/>
  <c r="E3150" i="14"/>
  <c r="D3150" i="14"/>
  <c r="F3150" i="14"/>
  <c r="E3149" i="14"/>
  <c r="D3149" i="14"/>
  <c r="F3149" i="14"/>
  <c r="E3148" i="14"/>
  <c r="D3148" i="14"/>
  <c r="F3148" i="14"/>
  <c r="E3147" i="14"/>
  <c r="D3147" i="14"/>
  <c r="F3147" i="14"/>
  <c r="E3146" i="14"/>
  <c r="D3146" i="14"/>
  <c r="F3146" i="14"/>
  <c r="E3145" i="14"/>
  <c r="D3145" i="14"/>
  <c r="F3145" i="14"/>
  <c r="E3144" i="14"/>
  <c r="D3144" i="14"/>
  <c r="F3144" i="14"/>
  <c r="E3143" i="14"/>
  <c r="D3143" i="14"/>
  <c r="F3143" i="14"/>
  <c r="E3142" i="14"/>
  <c r="D3142" i="14"/>
  <c r="F3142" i="14"/>
  <c r="E3141" i="14"/>
  <c r="D3141" i="14"/>
  <c r="F3141" i="14"/>
  <c r="E3140" i="14"/>
  <c r="D3140" i="14"/>
  <c r="F3140" i="14"/>
  <c r="E3139" i="14"/>
  <c r="D3139" i="14"/>
  <c r="F3139" i="14"/>
  <c r="E3138" i="14"/>
  <c r="D3138" i="14"/>
  <c r="F3138" i="14"/>
  <c r="E3137" i="14"/>
  <c r="D3137" i="14"/>
  <c r="F3137" i="14"/>
  <c r="E3136" i="14"/>
  <c r="D3136" i="14"/>
  <c r="F3136" i="14"/>
  <c r="E3135" i="14"/>
  <c r="D3135" i="14"/>
  <c r="F3135" i="14"/>
  <c r="E3134" i="14"/>
  <c r="D3134" i="14"/>
  <c r="F3134" i="14"/>
  <c r="E3133" i="14"/>
  <c r="D3133" i="14"/>
  <c r="F3133" i="14"/>
  <c r="E3132" i="14"/>
  <c r="D3132" i="14"/>
  <c r="F3132" i="14"/>
  <c r="E3131" i="14"/>
  <c r="D3131" i="14"/>
  <c r="F3131" i="14"/>
  <c r="E3130" i="14"/>
  <c r="D3130" i="14"/>
  <c r="F3130" i="14"/>
  <c r="E3129" i="14"/>
  <c r="D3129" i="14"/>
  <c r="F3129" i="14"/>
  <c r="E3128" i="14"/>
  <c r="D3128" i="14"/>
  <c r="F3128" i="14"/>
  <c r="E3127" i="14"/>
  <c r="D3127" i="14"/>
  <c r="F3127" i="14"/>
  <c r="E3126" i="14"/>
  <c r="D3126" i="14"/>
  <c r="F3126" i="14"/>
  <c r="E3125" i="14"/>
  <c r="D3125" i="14"/>
  <c r="F3125" i="14"/>
  <c r="E3124" i="14"/>
  <c r="D3124" i="14"/>
  <c r="F3124" i="14"/>
  <c r="E3123" i="14"/>
  <c r="D3123" i="14"/>
  <c r="F3123" i="14"/>
  <c r="E3122" i="14"/>
  <c r="D3122" i="14"/>
  <c r="F3122" i="14"/>
  <c r="E3121" i="14"/>
  <c r="D3121" i="14"/>
  <c r="F3121" i="14"/>
  <c r="E3120" i="14"/>
  <c r="D3120" i="14"/>
  <c r="F3120" i="14"/>
  <c r="E3119" i="14"/>
  <c r="D3119" i="14"/>
  <c r="F3119" i="14"/>
  <c r="E3118" i="14"/>
  <c r="D3118" i="14"/>
  <c r="F3118" i="14"/>
  <c r="E3117" i="14"/>
  <c r="D3117" i="14"/>
  <c r="F3117" i="14"/>
  <c r="E3116" i="14"/>
  <c r="D3116" i="14"/>
  <c r="F3116" i="14"/>
  <c r="E3115" i="14"/>
  <c r="D3115" i="14"/>
  <c r="F3115" i="14"/>
  <c r="E3114" i="14"/>
  <c r="D3114" i="14"/>
  <c r="F3114" i="14"/>
  <c r="E3113" i="14"/>
  <c r="D3113" i="14"/>
  <c r="F3113" i="14"/>
  <c r="E3112" i="14"/>
  <c r="D3112" i="14"/>
  <c r="F3112" i="14"/>
  <c r="E3111" i="14"/>
  <c r="D3111" i="14"/>
  <c r="F3111" i="14"/>
  <c r="E3110" i="14"/>
  <c r="D3110" i="14"/>
  <c r="F3110" i="14"/>
  <c r="E3109" i="14"/>
  <c r="D3109" i="14"/>
  <c r="F3109" i="14"/>
  <c r="E3108" i="14"/>
  <c r="D3108" i="14"/>
  <c r="F3108" i="14"/>
  <c r="E3107" i="14"/>
  <c r="D3107" i="14"/>
  <c r="F3107" i="14"/>
  <c r="E3106" i="14"/>
  <c r="D3106" i="14"/>
  <c r="F3106" i="14"/>
  <c r="E3105" i="14"/>
  <c r="D3105" i="14"/>
  <c r="F3105" i="14"/>
  <c r="E3104" i="14"/>
  <c r="D3104" i="14"/>
  <c r="F3104" i="14"/>
  <c r="E3103" i="14"/>
  <c r="D3103" i="14"/>
  <c r="F3103" i="14"/>
  <c r="E3102" i="14"/>
  <c r="D3102" i="14"/>
  <c r="F3102" i="14"/>
  <c r="E3101" i="14"/>
  <c r="D3101" i="14"/>
  <c r="F3101" i="14"/>
  <c r="E3100" i="14"/>
  <c r="D3100" i="14"/>
  <c r="F3100" i="14"/>
  <c r="E3099" i="14"/>
  <c r="D3099" i="14"/>
  <c r="F3099" i="14"/>
  <c r="E3098" i="14"/>
  <c r="D3098" i="14"/>
  <c r="F3098" i="14"/>
  <c r="E3097" i="14"/>
  <c r="D3097" i="14"/>
  <c r="F3097" i="14"/>
  <c r="E3096" i="14"/>
  <c r="D3096" i="14"/>
  <c r="F3096" i="14"/>
  <c r="E3095" i="14"/>
  <c r="D3095" i="14"/>
  <c r="F3095" i="14"/>
  <c r="E3094" i="14"/>
  <c r="D3094" i="14"/>
  <c r="F3094" i="14"/>
  <c r="E3093" i="14"/>
  <c r="D3093" i="14"/>
  <c r="F3093" i="14"/>
  <c r="E3092" i="14"/>
  <c r="D3092" i="14"/>
  <c r="F3092" i="14"/>
  <c r="E3091" i="14"/>
  <c r="D3091" i="14"/>
  <c r="F3091" i="14"/>
  <c r="E3090" i="14"/>
  <c r="D3090" i="14"/>
  <c r="F3090" i="14"/>
  <c r="E3089" i="14"/>
  <c r="D3089" i="14"/>
  <c r="F3089" i="14"/>
  <c r="E3088" i="14"/>
  <c r="D3088" i="14"/>
  <c r="F3088" i="14"/>
  <c r="E3087" i="14"/>
  <c r="D3087" i="14"/>
  <c r="F3087" i="14"/>
  <c r="E3086" i="14"/>
  <c r="D3086" i="14"/>
  <c r="F3086" i="14"/>
  <c r="E3085" i="14"/>
  <c r="D3085" i="14"/>
  <c r="F3085" i="14"/>
  <c r="E3084" i="14"/>
  <c r="D3084" i="14"/>
  <c r="F3084" i="14"/>
  <c r="E3083" i="14"/>
  <c r="D3083" i="14"/>
  <c r="F3083" i="14"/>
  <c r="E3082" i="14"/>
  <c r="D3082" i="14"/>
  <c r="F3082" i="14"/>
  <c r="E3081" i="14"/>
  <c r="D3081" i="14"/>
  <c r="F3081" i="14"/>
  <c r="E3080" i="14"/>
  <c r="D3080" i="14"/>
  <c r="F3080" i="14"/>
  <c r="E3079" i="14"/>
  <c r="D3079" i="14"/>
  <c r="F3079" i="14"/>
  <c r="E3078" i="14"/>
  <c r="D3078" i="14"/>
  <c r="F3078" i="14"/>
  <c r="E3077" i="14"/>
  <c r="D3077" i="14"/>
  <c r="F3077" i="14"/>
  <c r="E3076" i="14"/>
  <c r="D3076" i="14"/>
  <c r="F3076" i="14"/>
  <c r="E3075" i="14"/>
  <c r="D3075" i="14"/>
  <c r="F3075" i="14"/>
  <c r="E3074" i="14"/>
  <c r="D3074" i="14"/>
  <c r="F3074" i="14"/>
  <c r="E3073" i="14"/>
  <c r="D3073" i="14"/>
  <c r="F3073" i="14"/>
  <c r="E3072" i="14"/>
  <c r="D3072" i="14"/>
  <c r="F3072" i="14"/>
  <c r="E3071" i="14"/>
  <c r="D3071" i="14"/>
  <c r="F3071" i="14"/>
  <c r="E3070" i="14"/>
  <c r="D3070" i="14"/>
  <c r="F3070" i="14"/>
  <c r="E3069" i="14"/>
  <c r="D3069" i="14"/>
  <c r="F3069" i="14"/>
  <c r="E3068" i="14"/>
  <c r="D3068" i="14"/>
  <c r="F3068" i="14"/>
  <c r="E3067" i="14"/>
  <c r="D3067" i="14"/>
  <c r="F3067" i="14"/>
  <c r="E3066" i="14"/>
  <c r="D3066" i="14"/>
  <c r="F3066" i="14"/>
  <c r="E3065" i="14"/>
  <c r="D3065" i="14"/>
  <c r="F3065" i="14"/>
  <c r="E3064" i="14"/>
  <c r="D3064" i="14"/>
  <c r="F3064" i="14"/>
  <c r="E3063" i="14"/>
  <c r="D3063" i="14"/>
  <c r="F3063" i="14"/>
  <c r="E3062" i="14"/>
  <c r="D3062" i="14"/>
  <c r="F3062" i="14"/>
  <c r="E3061" i="14"/>
  <c r="D3061" i="14"/>
  <c r="F3061" i="14"/>
  <c r="E3060" i="14"/>
  <c r="D3060" i="14"/>
  <c r="F3060" i="14"/>
  <c r="E3059" i="14"/>
  <c r="D3059" i="14"/>
  <c r="F3059" i="14"/>
  <c r="E3058" i="14"/>
  <c r="D3058" i="14"/>
  <c r="F3058" i="14"/>
  <c r="E3057" i="14"/>
  <c r="D3057" i="14"/>
  <c r="F3057" i="14"/>
  <c r="E3056" i="14"/>
  <c r="D3056" i="14"/>
  <c r="F3056" i="14"/>
  <c r="E3055" i="14"/>
  <c r="D3055" i="14"/>
  <c r="F3055" i="14"/>
  <c r="E3054" i="14"/>
  <c r="D3054" i="14"/>
  <c r="F3054" i="14"/>
  <c r="E3053" i="14"/>
  <c r="D3053" i="14"/>
  <c r="F3053" i="14"/>
  <c r="E3052" i="14"/>
  <c r="D3052" i="14"/>
  <c r="F3052" i="14"/>
  <c r="E3051" i="14"/>
  <c r="D3051" i="14"/>
  <c r="F3051" i="14"/>
  <c r="E3050" i="14"/>
  <c r="D3050" i="14"/>
  <c r="F3050" i="14"/>
  <c r="E3049" i="14"/>
  <c r="D3049" i="14"/>
  <c r="F3049" i="14"/>
  <c r="E3048" i="14"/>
  <c r="D3048" i="14"/>
  <c r="F3048" i="14"/>
  <c r="E3047" i="14"/>
  <c r="D3047" i="14"/>
  <c r="F3047" i="14"/>
  <c r="E3046" i="14"/>
  <c r="D3046" i="14"/>
  <c r="F3046" i="14"/>
  <c r="E3045" i="14"/>
  <c r="D3045" i="14"/>
  <c r="F3045" i="14"/>
  <c r="E3044" i="14"/>
  <c r="D3044" i="14"/>
  <c r="F3044" i="14"/>
  <c r="E3043" i="14"/>
  <c r="D3043" i="14"/>
  <c r="F3043" i="14"/>
  <c r="E3042" i="14"/>
  <c r="D3042" i="14"/>
  <c r="F3042" i="14"/>
  <c r="E3041" i="14"/>
  <c r="D3041" i="14"/>
  <c r="F3041" i="14"/>
  <c r="E3040" i="14"/>
  <c r="D3040" i="14"/>
  <c r="F3040" i="14"/>
  <c r="E3039" i="14"/>
  <c r="D3039" i="14"/>
  <c r="F3039" i="14"/>
  <c r="E3038" i="14"/>
  <c r="D3038" i="14"/>
  <c r="F3038" i="14"/>
  <c r="E3037" i="14"/>
  <c r="D3037" i="14"/>
  <c r="F3037" i="14"/>
  <c r="E3036" i="14"/>
  <c r="D3036" i="14"/>
  <c r="F3036" i="14"/>
  <c r="E3035" i="14"/>
  <c r="D3035" i="14"/>
  <c r="F3035" i="14"/>
  <c r="E3034" i="14"/>
  <c r="D3034" i="14"/>
  <c r="F3034" i="14"/>
  <c r="E3033" i="14"/>
  <c r="D3033" i="14"/>
  <c r="F3033" i="14"/>
  <c r="E3032" i="14"/>
  <c r="D3032" i="14"/>
  <c r="F3032" i="14"/>
  <c r="E3031" i="14"/>
  <c r="D3031" i="14"/>
  <c r="F3031" i="14"/>
  <c r="E3030" i="14"/>
  <c r="D3030" i="14"/>
  <c r="F3030" i="14"/>
  <c r="E3029" i="14"/>
  <c r="D3029" i="14"/>
  <c r="F3029" i="14"/>
  <c r="E3028" i="14"/>
  <c r="D3028" i="14"/>
  <c r="F3028" i="14"/>
  <c r="E3027" i="14"/>
  <c r="D3027" i="14"/>
  <c r="F3027" i="14"/>
  <c r="E3026" i="14"/>
  <c r="D3026" i="14"/>
  <c r="F3026" i="14"/>
  <c r="E3025" i="14"/>
  <c r="D3025" i="14"/>
  <c r="F3025" i="14"/>
  <c r="E3024" i="14"/>
  <c r="D3024" i="14"/>
  <c r="F3024" i="14"/>
  <c r="E3023" i="14"/>
  <c r="D3023" i="14"/>
  <c r="F3023" i="14"/>
  <c r="E3022" i="14"/>
  <c r="D3022" i="14"/>
  <c r="F3022" i="14"/>
  <c r="E3021" i="14"/>
  <c r="D3021" i="14"/>
  <c r="F3021" i="14"/>
  <c r="E3020" i="14"/>
  <c r="D3020" i="14"/>
  <c r="F3020" i="14"/>
  <c r="E3019" i="14"/>
  <c r="D3019" i="14"/>
  <c r="F3019" i="14"/>
  <c r="E3018" i="14"/>
  <c r="D3018" i="14"/>
  <c r="F3018" i="14"/>
  <c r="E3017" i="14"/>
  <c r="D3017" i="14"/>
  <c r="F3017" i="14"/>
  <c r="E3016" i="14"/>
  <c r="D3016" i="14"/>
  <c r="F3016" i="14"/>
  <c r="E3015" i="14"/>
  <c r="D3015" i="14"/>
  <c r="F3015" i="14"/>
  <c r="E3014" i="14"/>
  <c r="D3014" i="14"/>
  <c r="F3014" i="14"/>
  <c r="E3013" i="14"/>
  <c r="D3013" i="14"/>
  <c r="F3013" i="14"/>
  <c r="E3012" i="14"/>
  <c r="D3012" i="14"/>
  <c r="F3012" i="14"/>
  <c r="E3011" i="14"/>
  <c r="D3011" i="14"/>
  <c r="F3011" i="14"/>
  <c r="E3010" i="14"/>
  <c r="D3010" i="14"/>
  <c r="F3010" i="14"/>
  <c r="E3009" i="14"/>
  <c r="D3009" i="14"/>
  <c r="F3009" i="14"/>
  <c r="E3008" i="14"/>
  <c r="D3008" i="14"/>
  <c r="F3008" i="14"/>
  <c r="E3007" i="14"/>
  <c r="D3007" i="14"/>
  <c r="F3007" i="14"/>
  <c r="E3006" i="14"/>
  <c r="D3006" i="14"/>
  <c r="F3006" i="14"/>
  <c r="E3005" i="14"/>
  <c r="D3005" i="14"/>
  <c r="F3005" i="14"/>
  <c r="E3004" i="14"/>
  <c r="D3004" i="14"/>
  <c r="F3004" i="14"/>
  <c r="E3003" i="14"/>
  <c r="D3003" i="14"/>
  <c r="F3003" i="14"/>
  <c r="E3002" i="14"/>
  <c r="D3002" i="14"/>
  <c r="F3002" i="14"/>
  <c r="E3001" i="14"/>
  <c r="D3001" i="14"/>
  <c r="F3001" i="14"/>
  <c r="E3000" i="14"/>
  <c r="D3000" i="14"/>
  <c r="F3000" i="14"/>
  <c r="E2999" i="14"/>
  <c r="D2999" i="14"/>
  <c r="F2999" i="14"/>
  <c r="E2998" i="14"/>
  <c r="D2998" i="14"/>
  <c r="F2998" i="14"/>
  <c r="E2997" i="14"/>
  <c r="D2997" i="14"/>
  <c r="F2997" i="14"/>
  <c r="E2996" i="14"/>
  <c r="D2996" i="14"/>
  <c r="F2996" i="14"/>
  <c r="E2995" i="14"/>
  <c r="D2995" i="14"/>
  <c r="F2995" i="14"/>
  <c r="E2994" i="14"/>
  <c r="D2994" i="14"/>
  <c r="F2994" i="14"/>
  <c r="E2993" i="14"/>
  <c r="D2993" i="14"/>
  <c r="F2993" i="14"/>
  <c r="E2992" i="14"/>
  <c r="D2992" i="14"/>
  <c r="F2992" i="14"/>
  <c r="E2991" i="14"/>
  <c r="D2991" i="14"/>
  <c r="F2991" i="14"/>
  <c r="E2990" i="14"/>
  <c r="D2990" i="14"/>
  <c r="F2990" i="14"/>
  <c r="E2989" i="14"/>
  <c r="D2989" i="14"/>
  <c r="F2989" i="14"/>
  <c r="E2988" i="14"/>
  <c r="D2988" i="14"/>
  <c r="F2988" i="14"/>
  <c r="E2987" i="14"/>
  <c r="D2987" i="14"/>
  <c r="F2987" i="14"/>
  <c r="E2986" i="14"/>
  <c r="D2986" i="14"/>
  <c r="F2986" i="14"/>
  <c r="E2985" i="14"/>
  <c r="D2985" i="14"/>
  <c r="F2985" i="14"/>
  <c r="E2984" i="14"/>
  <c r="D2984" i="14"/>
  <c r="F2984" i="14"/>
  <c r="E2983" i="14"/>
  <c r="D2983" i="14"/>
  <c r="F2983" i="14"/>
  <c r="E2982" i="14"/>
  <c r="D2982" i="14"/>
  <c r="F2982" i="14"/>
  <c r="E2981" i="14"/>
  <c r="D2981" i="14"/>
  <c r="F2981" i="14"/>
  <c r="E2980" i="14"/>
  <c r="D2980" i="14"/>
  <c r="F2980" i="14"/>
  <c r="E2979" i="14"/>
  <c r="D2979" i="14"/>
  <c r="F2979" i="14"/>
  <c r="E2978" i="14"/>
  <c r="D2978" i="14"/>
  <c r="F2978" i="14"/>
  <c r="E2977" i="14"/>
  <c r="D2977" i="14"/>
  <c r="F2977" i="14"/>
  <c r="E2976" i="14"/>
  <c r="D2976" i="14"/>
  <c r="F2976" i="14"/>
  <c r="E2975" i="14"/>
  <c r="D2975" i="14"/>
  <c r="F2975" i="14"/>
  <c r="E2974" i="14"/>
  <c r="D2974" i="14"/>
  <c r="F2974" i="14"/>
  <c r="E2973" i="14"/>
  <c r="D2973" i="14"/>
  <c r="F2973" i="14"/>
  <c r="E2972" i="14"/>
  <c r="D2972" i="14"/>
  <c r="F2972" i="14"/>
  <c r="E2971" i="14"/>
  <c r="D2971" i="14"/>
  <c r="F2971" i="14"/>
  <c r="E2970" i="14"/>
  <c r="D2970" i="14"/>
  <c r="F2970" i="14"/>
  <c r="E2969" i="14"/>
  <c r="D2969" i="14"/>
  <c r="F2969" i="14"/>
  <c r="E2968" i="14"/>
  <c r="D2968" i="14"/>
  <c r="F2968" i="14"/>
  <c r="E2967" i="14"/>
  <c r="D2967" i="14"/>
  <c r="F2967" i="14"/>
  <c r="E2966" i="14"/>
  <c r="D2966" i="14"/>
  <c r="F2966" i="14"/>
  <c r="E2965" i="14"/>
  <c r="D2965" i="14"/>
  <c r="F2965" i="14"/>
  <c r="E2964" i="14"/>
  <c r="D2964" i="14"/>
  <c r="F2964" i="14"/>
  <c r="E2963" i="14"/>
  <c r="D2963" i="14"/>
  <c r="F2963" i="14"/>
  <c r="E2962" i="14"/>
  <c r="D2962" i="14"/>
  <c r="F2962" i="14"/>
  <c r="E2961" i="14"/>
  <c r="D2961" i="14"/>
  <c r="F2961" i="14"/>
  <c r="E2960" i="14"/>
  <c r="D2960" i="14"/>
  <c r="F2960" i="14"/>
  <c r="E2959" i="14"/>
  <c r="D2959" i="14"/>
  <c r="F2959" i="14"/>
  <c r="E2958" i="14"/>
  <c r="D2958" i="14"/>
  <c r="F2958" i="14"/>
  <c r="E2957" i="14"/>
  <c r="D2957" i="14"/>
  <c r="F2957" i="14"/>
  <c r="E2956" i="14"/>
  <c r="D2956" i="14"/>
  <c r="F2956" i="14"/>
  <c r="E2955" i="14"/>
  <c r="D2955" i="14"/>
  <c r="F2955" i="14"/>
  <c r="E2954" i="14"/>
  <c r="D2954" i="14"/>
  <c r="F2954" i="14"/>
  <c r="E2953" i="14"/>
  <c r="D2953" i="14"/>
  <c r="F2953" i="14"/>
  <c r="E2952" i="14"/>
  <c r="D2952" i="14"/>
  <c r="F2952" i="14"/>
  <c r="E2951" i="14"/>
  <c r="D2951" i="14"/>
  <c r="F2951" i="14"/>
  <c r="E2950" i="14"/>
  <c r="D2950" i="14"/>
  <c r="F2950" i="14"/>
  <c r="E2949" i="14"/>
  <c r="D2949" i="14"/>
  <c r="F2949" i="14"/>
  <c r="E2948" i="14"/>
  <c r="D2948" i="14"/>
  <c r="F2948" i="14"/>
  <c r="E2947" i="14"/>
  <c r="D2947" i="14"/>
  <c r="F2947" i="14"/>
  <c r="E2946" i="14"/>
  <c r="D2946" i="14"/>
  <c r="F2946" i="14"/>
  <c r="E2945" i="14"/>
  <c r="D2945" i="14"/>
  <c r="F2945" i="14"/>
  <c r="E2944" i="14"/>
  <c r="D2944" i="14"/>
  <c r="F2944" i="14"/>
  <c r="E2943" i="14"/>
  <c r="D2943" i="14"/>
  <c r="F2943" i="14"/>
  <c r="E2942" i="14"/>
  <c r="D2942" i="14"/>
  <c r="F2942" i="14"/>
  <c r="E2941" i="14"/>
  <c r="D2941" i="14"/>
  <c r="F2941" i="14"/>
  <c r="E2940" i="14"/>
  <c r="D2940" i="14"/>
  <c r="F2940" i="14"/>
  <c r="E2939" i="14"/>
  <c r="D2939" i="14"/>
  <c r="F2939" i="14"/>
  <c r="E2938" i="14"/>
  <c r="D2938" i="14"/>
  <c r="F2938" i="14"/>
  <c r="E2937" i="14"/>
  <c r="D2937" i="14"/>
  <c r="F2937" i="14"/>
  <c r="E2936" i="14"/>
  <c r="D2936" i="14"/>
  <c r="F2936" i="14"/>
  <c r="E2935" i="14"/>
  <c r="D2935" i="14"/>
  <c r="F2935" i="14"/>
  <c r="E2934" i="14"/>
  <c r="D2934" i="14"/>
  <c r="F2934" i="14"/>
  <c r="E2933" i="14"/>
  <c r="D2933" i="14"/>
  <c r="F2933" i="14"/>
  <c r="E2932" i="14"/>
  <c r="D2932" i="14"/>
  <c r="F2932" i="14"/>
  <c r="E2931" i="14"/>
  <c r="D2931" i="14"/>
  <c r="F2931" i="14"/>
  <c r="E2930" i="14"/>
  <c r="D2930" i="14"/>
  <c r="F2930" i="14"/>
  <c r="E2929" i="14"/>
  <c r="D2929" i="14"/>
  <c r="F2929" i="14"/>
  <c r="E2928" i="14"/>
  <c r="D2928" i="14"/>
  <c r="F2928" i="14"/>
  <c r="E2927" i="14"/>
  <c r="D2927" i="14"/>
  <c r="F2927" i="14"/>
  <c r="E2926" i="14"/>
  <c r="D2926" i="14"/>
  <c r="F2926" i="14"/>
  <c r="E2925" i="14"/>
  <c r="D2925" i="14"/>
  <c r="F2925" i="14"/>
  <c r="E2924" i="14"/>
  <c r="D2924" i="14"/>
  <c r="F2924" i="14"/>
  <c r="E2923" i="14"/>
  <c r="D2923" i="14"/>
  <c r="F2923" i="14"/>
  <c r="E2922" i="14"/>
  <c r="D2922" i="14"/>
  <c r="F2922" i="14"/>
  <c r="E2921" i="14"/>
  <c r="D2921" i="14"/>
  <c r="F2921" i="14"/>
  <c r="E2920" i="14"/>
  <c r="D2920" i="14"/>
  <c r="F2920" i="14"/>
  <c r="E2919" i="14"/>
  <c r="D2919" i="14"/>
  <c r="F2919" i="14"/>
  <c r="E2918" i="14"/>
  <c r="D2918" i="14"/>
  <c r="F2918" i="14"/>
  <c r="E2917" i="14"/>
  <c r="D2917" i="14"/>
  <c r="F2917" i="14"/>
  <c r="E2916" i="14"/>
  <c r="D2916" i="14"/>
  <c r="F2916" i="14"/>
  <c r="E2915" i="14"/>
  <c r="D2915" i="14"/>
  <c r="F2915" i="14"/>
  <c r="E2914" i="14"/>
  <c r="D2914" i="14"/>
  <c r="F2914" i="14"/>
  <c r="E2913" i="14"/>
  <c r="D2913" i="14"/>
  <c r="F2913" i="14"/>
  <c r="E2912" i="14"/>
  <c r="D2912" i="14"/>
  <c r="F2912" i="14"/>
  <c r="E2911" i="14"/>
  <c r="D2911" i="14"/>
  <c r="F2911" i="14"/>
  <c r="E2910" i="14"/>
  <c r="D2910" i="14"/>
  <c r="F2910" i="14"/>
  <c r="E2909" i="14"/>
  <c r="D2909" i="14"/>
  <c r="F2909" i="14"/>
  <c r="E2908" i="14"/>
  <c r="D2908" i="14"/>
  <c r="F2908" i="14"/>
  <c r="E2907" i="14"/>
  <c r="D2907" i="14"/>
  <c r="F2907" i="14"/>
  <c r="E2906" i="14"/>
  <c r="D2906" i="14"/>
  <c r="F2906" i="14"/>
  <c r="E2905" i="14"/>
  <c r="D2905" i="14"/>
  <c r="F2905" i="14"/>
  <c r="E2904" i="14"/>
  <c r="D2904" i="14"/>
  <c r="F2904" i="14"/>
  <c r="E2903" i="14"/>
  <c r="D2903" i="14"/>
  <c r="F2903" i="14"/>
  <c r="E2902" i="14"/>
  <c r="D2902" i="14"/>
  <c r="F2902" i="14"/>
  <c r="E2901" i="14"/>
  <c r="D2901" i="14"/>
  <c r="F2901" i="14"/>
  <c r="E2900" i="14"/>
  <c r="D2900" i="14"/>
  <c r="F2900" i="14"/>
  <c r="E2899" i="14"/>
  <c r="D2899" i="14"/>
  <c r="F2899" i="14"/>
  <c r="E2898" i="14"/>
  <c r="D2898" i="14"/>
  <c r="F2898" i="14"/>
  <c r="E2897" i="14"/>
  <c r="D2897" i="14"/>
  <c r="F2897" i="14"/>
  <c r="E2896" i="14"/>
  <c r="D2896" i="14"/>
  <c r="F2896" i="14"/>
  <c r="E2895" i="14"/>
  <c r="D2895" i="14"/>
  <c r="F2895" i="14"/>
  <c r="E2894" i="14"/>
  <c r="D2894" i="14"/>
  <c r="F2894" i="14"/>
  <c r="E2893" i="14"/>
  <c r="D2893" i="14"/>
  <c r="F2893" i="14"/>
  <c r="E2892" i="14"/>
  <c r="D2892" i="14"/>
  <c r="F2892" i="14"/>
  <c r="E2891" i="14"/>
  <c r="D2891" i="14"/>
  <c r="F2891" i="14"/>
  <c r="E2890" i="14"/>
  <c r="D2890" i="14"/>
  <c r="F2890" i="14"/>
  <c r="E2889" i="14"/>
  <c r="D2889" i="14"/>
  <c r="F2889" i="14"/>
  <c r="E2888" i="14"/>
  <c r="D2888" i="14"/>
  <c r="F2888" i="14"/>
  <c r="E2887" i="14"/>
  <c r="D2887" i="14"/>
  <c r="F2887" i="14"/>
  <c r="E2886" i="14"/>
  <c r="D2886" i="14"/>
  <c r="F2886" i="14"/>
  <c r="E2885" i="14"/>
  <c r="D2885" i="14"/>
  <c r="F2885" i="14"/>
  <c r="E2884" i="14"/>
  <c r="D2884" i="14"/>
  <c r="F2884" i="14"/>
  <c r="E2883" i="14"/>
  <c r="D2883" i="14"/>
  <c r="F2883" i="14"/>
  <c r="E2882" i="14"/>
  <c r="D2882" i="14"/>
  <c r="F2882" i="14"/>
  <c r="E2881" i="14"/>
  <c r="D2881" i="14"/>
  <c r="F2881" i="14"/>
  <c r="E2880" i="14"/>
  <c r="D2880" i="14"/>
  <c r="F2880" i="14"/>
  <c r="E2879" i="14"/>
  <c r="D2879" i="14"/>
  <c r="F2879" i="14"/>
  <c r="E2878" i="14"/>
  <c r="D2878" i="14"/>
  <c r="F2878" i="14"/>
  <c r="E2877" i="14"/>
  <c r="D2877" i="14"/>
  <c r="F2877" i="14"/>
  <c r="E2876" i="14"/>
  <c r="D2876" i="14"/>
  <c r="F2876" i="14"/>
  <c r="E2875" i="14"/>
  <c r="D2875" i="14"/>
  <c r="F2875" i="14"/>
  <c r="E2874" i="14"/>
  <c r="D2874" i="14"/>
  <c r="F2874" i="14"/>
  <c r="E2873" i="14"/>
  <c r="D2873" i="14"/>
  <c r="F2873" i="14"/>
  <c r="E2872" i="14"/>
  <c r="D2872" i="14"/>
  <c r="F2872" i="14"/>
  <c r="E2871" i="14"/>
  <c r="D2871" i="14"/>
  <c r="F2871" i="14"/>
  <c r="E2870" i="14"/>
  <c r="D2870" i="14"/>
  <c r="F2870" i="14"/>
  <c r="E2869" i="14"/>
  <c r="D2869" i="14"/>
  <c r="F2869" i="14"/>
  <c r="E2868" i="14"/>
  <c r="D2868" i="14"/>
  <c r="F2868" i="14"/>
  <c r="E2867" i="14"/>
  <c r="D2867" i="14"/>
  <c r="F2867" i="14"/>
  <c r="E2866" i="14"/>
  <c r="D2866" i="14"/>
  <c r="F2866" i="14"/>
  <c r="E2865" i="14"/>
  <c r="D2865" i="14"/>
  <c r="F2865" i="14"/>
  <c r="E2864" i="14"/>
  <c r="D2864" i="14"/>
  <c r="F2864" i="14"/>
  <c r="E2863" i="14"/>
  <c r="D2863" i="14"/>
  <c r="F2863" i="14"/>
  <c r="E2862" i="14"/>
  <c r="D2862" i="14"/>
  <c r="F2862" i="14"/>
  <c r="E2861" i="14"/>
  <c r="D2861" i="14"/>
  <c r="F2861" i="14"/>
  <c r="E2860" i="14"/>
  <c r="D2860" i="14"/>
  <c r="F2860" i="14"/>
  <c r="E2859" i="14"/>
  <c r="D2859" i="14"/>
  <c r="F2859" i="14"/>
  <c r="E2858" i="14"/>
  <c r="D2858" i="14"/>
  <c r="F2858" i="14"/>
  <c r="E2857" i="14"/>
  <c r="D2857" i="14"/>
  <c r="F2857" i="14"/>
  <c r="E2856" i="14"/>
  <c r="D2856" i="14"/>
  <c r="F2856" i="14"/>
  <c r="E2855" i="14"/>
  <c r="D2855" i="14"/>
  <c r="F2855" i="14"/>
  <c r="E2854" i="14"/>
  <c r="D2854" i="14"/>
  <c r="F2854" i="14"/>
  <c r="E2853" i="14"/>
  <c r="D2853" i="14"/>
  <c r="F2853" i="14"/>
  <c r="E2852" i="14"/>
  <c r="D2852" i="14"/>
  <c r="F2852" i="14"/>
  <c r="E2851" i="14"/>
  <c r="D2851" i="14"/>
  <c r="F2851" i="14"/>
  <c r="E2850" i="14"/>
  <c r="D2850" i="14"/>
  <c r="F2850" i="14"/>
  <c r="E2849" i="14"/>
  <c r="D2849" i="14"/>
  <c r="F2849" i="14"/>
  <c r="E2848" i="14"/>
  <c r="D2848" i="14"/>
  <c r="F2848" i="14"/>
  <c r="E2847" i="14"/>
  <c r="D2847" i="14"/>
  <c r="F2847" i="14"/>
  <c r="E2846" i="14"/>
  <c r="D2846" i="14"/>
  <c r="F2846" i="14"/>
  <c r="E2845" i="14"/>
  <c r="D2845" i="14"/>
  <c r="F2845" i="14"/>
  <c r="E2844" i="14"/>
  <c r="D2844" i="14"/>
  <c r="F2844" i="14"/>
  <c r="E2843" i="14"/>
  <c r="D2843" i="14"/>
  <c r="F2843" i="14"/>
  <c r="E2842" i="14"/>
  <c r="D2842" i="14"/>
  <c r="F2842" i="14"/>
  <c r="E2841" i="14"/>
  <c r="D2841" i="14"/>
  <c r="F2841" i="14"/>
  <c r="E2840" i="14"/>
  <c r="D2840" i="14"/>
  <c r="F2840" i="14"/>
  <c r="E2839" i="14"/>
  <c r="D2839" i="14"/>
  <c r="F2839" i="14"/>
  <c r="E2838" i="14"/>
  <c r="D2838" i="14"/>
  <c r="F2838" i="14"/>
  <c r="E2837" i="14"/>
  <c r="D2837" i="14"/>
  <c r="F2837" i="14"/>
  <c r="E2836" i="14"/>
  <c r="D2836" i="14"/>
  <c r="F2836" i="14"/>
  <c r="E2835" i="14"/>
  <c r="D2835" i="14"/>
  <c r="F2835" i="14"/>
  <c r="E2834" i="14"/>
  <c r="D2834" i="14"/>
  <c r="F2834" i="14"/>
  <c r="E2833" i="14"/>
  <c r="D2833" i="14"/>
  <c r="F2833" i="14"/>
  <c r="E2832" i="14"/>
  <c r="D2832" i="14"/>
  <c r="F2832" i="14"/>
  <c r="E2831" i="14"/>
  <c r="D2831" i="14"/>
  <c r="F2831" i="14"/>
  <c r="E2830" i="14"/>
  <c r="D2830" i="14"/>
  <c r="F2830" i="14"/>
  <c r="E2829" i="14"/>
  <c r="D2829" i="14"/>
  <c r="F2829" i="14"/>
  <c r="E2828" i="14"/>
  <c r="D2828" i="14"/>
  <c r="F2828" i="14"/>
  <c r="E2827" i="14"/>
  <c r="D2827" i="14"/>
  <c r="F2827" i="14"/>
  <c r="E2826" i="14"/>
  <c r="D2826" i="14"/>
  <c r="F2826" i="14"/>
  <c r="E2825" i="14"/>
  <c r="D2825" i="14"/>
  <c r="F2825" i="14"/>
  <c r="E2824" i="14"/>
  <c r="D2824" i="14"/>
  <c r="F2824" i="14"/>
  <c r="E2823" i="14"/>
  <c r="D2823" i="14"/>
  <c r="F2823" i="14"/>
  <c r="E2822" i="14"/>
  <c r="D2822" i="14"/>
  <c r="F2822" i="14"/>
  <c r="E2821" i="14"/>
  <c r="D2821" i="14"/>
  <c r="F2821" i="14"/>
  <c r="E2820" i="14"/>
  <c r="D2820" i="14"/>
  <c r="F2820" i="14"/>
  <c r="E2819" i="14"/>
  <c r="D2819" i="14"/>
  <c r="F2819" i="14"/>
  <c r="E2818" i="14"/>
  <c r="D2818" i="14"/>
  <c r="F2818" i="14"/>
  <c r="E2817" i="14"/>
  <c r="D2817" i="14"/>
  <c r="F2817" i="14"/>
  <c r="E2816" i="14"/>
  <c r="D2816" i="14"/>
  <c r="F2816" i="14"/>
  <c r="E2815" i="14"/>
  <c r="D2815" i="14"/>
  <c r="F2815" i="14"/>
  <c r="E2814" i="14"/>
  <c r="D2814" i="14"/>
  <c r="F2814" i="14"/>
  <c r="E2813" i="14"/>
  <c r="D2813" i="14"/>
  <c r="F2813" i="14"/>
  <c r="E2812" i="14"/>
  <c r="D2812" i="14"/>
  <c r="F2812" i="14"/>
  <c r="E2811" i="14"/>
  <c r="D2811" i="14"/>
  <c r="F2811" i="14"/>
  <c r="E2810" i="14"/>
  <c r="D2810" i="14"/>
  <c r="F2810" i="14"/>
  <c r="E2809" i="14"/>
  <c r="D2809" i="14"/>
  <c r="F2809" i="14"/>
  <c r="E2808" i="14"/>
  <c r="D2808" i="14"/>
  <c r="F2808" i="14"/>
  <c r="E2807" i="14"/>
  <c r="D2807" i="14"/>
  <c r="F2807" i="14"/>
  <c r="E2806" i="14"/>
  <c r="D2806" i="14"/>
  <c r="F2806" i="14"/>
  <c r="E2805" i="14"/>
  <c r="D2805" i="14"/>
  <c r="F2805" i="14"/>
  <c r="E2804" i="14"/>
  <c r="D2804" i="14"/>
  <c r="F2804" i="14"/>
  <c r="E2803" i="14"/>
  <c r="D2803" i="14"/>
  <c r="F2803" i="14"/>
  <c r="E2802" i="14"/>
  <c r="D2802" i="14"/>
  <c r="F2802" i="14"/>
  <c r="E2801" i="14"/>
  <c r="D2801" i="14"/>
  <c r="F2801" i="14"/>
  <c r="E2800" i="14"/>
  <c r="D2800" i="14"/>
  <c r="F2800" i="14"/>
  <c r="E2799" i="14"/>
  <c r="D2799" i="14"/>
  <c r="F2799" i="14"/>
  <c r="E2798" i="14"/>
  <c r="D2798" i="14"/>
  <c r="F2798" i="14"/>
  <c r="E2797" i="14"/>
  <c r="D2797" i="14"/>
  <c r="F2797" i="14"/>
  <c r="E2796" i="14"/>
  <c r="D2796" i="14"/>
  <c r="F2796" i="14"/>
  <c r="E2795" i="14"/>
  <c r="D2795" i="14"/>
  <c r="F2795" i="14"/>
  <c r="E2794" i="14"/>
  <c r="D2794" i="14"/>
  <c r="F2794" i="14"/>
  <c r="E2793" i="14"/>
  <c r="D2793" i="14"/>
  <c r="F2793" i="14"/>
  <c r="E2792" i="14"/>
  <c r="D2792" i="14"/>
  <c r="F2792" i="14"/>
  <c r="E2791" i="14"/>
  <c r="D2791" i="14"/>
  <c r="F2791" i="14"/>
  <c r="E2790" i="14"/>
  <c r="D2790" i="14"/>
  <c r="F2790" i="14"/>
  <c r="E2789" i="14"/>
  <c r="D2789" i="14"/>
  <c r="F2789" i="14"/>
  <c r="E2788" i="14"/>
  <c r="D2788" i="14"/>
  <c r="F2788" i="14"/>
  <c r="E2787" i="14"/>
  <c r="D2787" i="14"/>
  <c r="F2787" i="14"/>
  <c r="E2786" i="14"/>
  <c r="D2786" i="14"/>
  <c r="F2786" i="14"/>
  <c r="E2785" i="14"/>
  <c r="D2785" i="14"/>
  <c r="F2785" i="14"/>
  <c r="E2784" i="14"/>
  <c r="D2784" i="14"/>
  <c r="F2784" i="14"/>
  <c r="E2783" i="14"/>
  <c r="D2783" i="14"/>
  <c r="F2783" i="14"/>
  <c r="E2782" i="14"/>
  <c r="D2782" i="14"/>
  <c r="F2782" i="14"/>
  <c r="E2781" i="14"/>
  <c r="D2781" i="14"/>
  <c r="F2781" i="14"/>
  <c r="E2780" i="14"/>
  <c r="D2780" i="14"/>
  <c r="F2780" i="14"/>
  <c r="E2779" i="14"/>
  <c r="D2779" i="14"/>
  <c r="F2779" i="14"/>
  <c r="E2778" i="14"/>
  <c r="D2778" i="14"/>
  <c r="F2778" i="14"/>
  <c r="E2777" i="14"/>
  <c r="D2777" i="14"/>
  <c r="F2777" i="14"/>
  <c r="E2776" i="14"/>
  <c r="D2776" i="14"/>
  <c r="F2776" i="14"/>
  <c r="E2775" i="14"/>
  <c r="D2775" i="14"/>
  <c r="F2775" i="14"/>
  <c r="E2774" i="14"/>
  <c r="D2774" i="14"/>
  <c r="F2774" i="14"/>
  <c r="E2773" i="14"/>
  <c r="D2773" i="14"/>
  <c r="F2773" i="14"/>
  <c r="E2772" i="14"/>
  <c r="D2772" i="14"/>
  <c r="F2772" i="14"/>
  <c r="E2771" i="14"/>
  <c r="D2771" i="14"/>
  <c r="F2771" i="14"/>
  <c r="E2770" i="14"/>
  <c r="D2770" i="14"/>
  <c r="F2770" i="14"/>
  <c r="E2769" i="14"/>
  <c r="D2769" i="14"/>
  <c r="F2769" i="14"/>
  <c r="E2768" i="14"/>
  <c r="D2768" i="14"/>
  <c r="F2768" i="14"/>
  <c r="E2767" i="14"/>
  <c r="D2767" i="14"/>
  <c r="F2767" i="14"/>
  <c r="E2766" i="14"/>
  <c r="D2766" i="14"/>
  <c r="F2766" i="14"/>
  <c r="E2765" i="14"/>
  <c r="D2765" i="14"/>
  <c r="F2765" i="14"/>
  <c r="E2764" i="14"/>
  <c r="D2764" i="14"/>
  <c r="F2764" i="14"/>
  <c r="E2763" i="14"/>
  <c r="D2763" i="14"/>
  <c r="F2763" i="14"/>
  <c r="E2762" i="14"/>
  <c r="D2762" i="14"/>
  <c r="F2762" i="14"/>
  <c r="E2761" i="14"/>
  <c r="D2761" i="14"/>
  <c r="F2761" i="14"/>
  <c r="E2760" i="14"/>
  <c r="D2760" i="14"/>
  <c r="F2760" i="14"/>
  <c r="E2759" i="14"/>
  <c r="D2759" i="14"/>
  <c r="F2759" i="14"/>
  <c r="E2758" i="14"/>
  <c r="D2758" i="14"/>
  <c r="F2758" i="14"/>
  <c r="E2757" i="14"/>
  <c r="D2757" i="14"/>
  <c r="F2757" i="14"/>
  <c r="E2756" i="14"/>
  <c r="D2756" i="14"/>
  <c r="F2756" i="14"/>
  <c r="E2755" i="14"/>
  <c r="D2755" i="14"/>
  <c r="F2755" i="14"/>
  <c r="E2754" i="14"/>
  <c r="D2754" i="14"/>
  <c r="F2754" i="14"/>
  <c r="E2753" i="14"/>
  <c r="D2753" i="14"/>
  <c r="F2753" i="14"/>
  <c r="E2752" i="14"/>
  <c r="D2752" i="14"/>
  <c r="F2752" i="14"/>
  <c r="E2751" i="14"/>
  <c r="D2751" i="14"/>
  <c r="F2751" i="14"/>
  <c r="E2750" i="14"/>
  <c r="D2750" i="14"/>
  <c r="F2750" i="14"/>
  <c r="E2749" i="14"/>
  <c r="D2749" i="14"/>
  <c r="F2749" i="14"/>
  <c r="E2748" i="14"/>
  <c r="D2748" i="14"/>
  <c r="F2748" i="14"/>
  <c r="E2747" i="14"/>
  <c r="D2747" i="14"/>
  <c r="F2747" i="14"/>
  <c r="E2746" i="14"/>
  <c r="D2746" i="14"/>
  <c r="F2746" i="14"/>
  <c r="E2745" i="14"/>
  <c r="D2745" i="14"/>
  <c r="F2745" i="14"/>
  <c r="E2744" i="14"/>
  <c r="D2744" i="14"/>
  <c r="F2744" i="14"/>
  <c r="E2743" i="14"/>
  <c r="D2743" i="14"/>
  <c r="F2743" i="14"/>
  <c r="E2742" i="14"/>
  <c r="D2742" i="14"/>
  <c r="F2742" i="14"/>
  <c r="E2741" i="14"/>
  <c r="D2741" i="14"/>
  <c r="F2741" i="14"/>
  <c r="E2740" i="14"/>
  <c r="D2740" i="14"/>
  <c r="F2740" i="14"/>
  <c r="E2739" i="14"/>
  <c r="D2739" i="14"/>
  <c r="F2739" i="14"/>
  <c r="E2738" i="14"/>
  <c r="D2738" i="14"/>
  <c r="F2738" i="14"/>
  <c r="E2737" i="14"/>
  <c r="D2737" i="14"/>
  <c r="F2737" i="14"/>
  <c r="E2736" i="14"/>
  <c r="D2736" i="14"/>
  <c r="F2736" i="14"/>
  <c r="E2735" i="14"/>
  <c r="D2735" i="14"/>
  <c r="F2735" i="14"/>
  <c r="E2734" i="14"/>
  <c r="D2734" i="14"/>
  <c r="F2734" i="14"/>
  <c r="E2733" i="14"/>
  <c r="D2733" i="14"/>
  <c r="F2733" i="14"/>
  <c r="E2732" i="14"/>
  <c r="D2732" i="14"/>
  <c r="F2732" i="14"/>
  <c r="E2731" i="14"/>
  <c r="D2731" i="14"/>
  <c r="F2731" i="14"/>
  <c r="E2730" i="14"/>
  <c r="D2730" i="14"/>
  <c r="F2730" i="14"/>
  <c r="E2729" i="14"/>
  <c r="D2729" i="14"/>
  <c r="F2729" i="14"/>
  <c r="E2728" i="14"/>
  <c r="D2728" i="14"/>
  <c r="F2728" i="14"/>
  <c r="E2727" i="14"/>
  <c r="D2727" i="14"/>
  <c r="F2727" i="14"/>
  <c r="E2726" i="14"/>
  <c r="D2726" i="14"/>
  <c r="F2726" i="14"/>
  <c r="E2725" i="14"/>
  <c r="D2725" i="14"/>
  <c r="F2725" i="14"/>
  <c r="E2724" i="14"/>
  <c r="D2724" i="14"/>
  <c r="F2724" i="14"/>
  <c r="E2723" i="14"/>
  <c r="D2723" i="14"/>
  <c r="F2723" i="14"/>
  <c r="E2722" i="14"/>
  <c r="D2722" i="14"/>
  <c r="F2722" i="14"/>
  <c r="E2721" i="14"/>
  <c r="D2721" i="14"/>
  <c r="F2721" i="14"/>
  <c r="E2720" i="14"/>
  <c r="D2720" i="14"/>
  <c r="F2720" i="14"/>
  <c r="E2719" i="14"/>
  <c r="D2719" i="14"/>
  <c r="F2719" i="14"/>
  <c r="E2718" i="14"/>
  <c r="D2718" i="14"/>
  <c r="F2718" i="14"/>
  <c r="E2717" i="14"/>
  <c r="D2717" i="14"/>
  <c r="F2717" i="14"/>
  <c r="E2716" i="14"/>
  <c r="D2716" i="14"/>
  <c r="F2716" i="14"/>
  <c r="E2715" i="14"/>
  <c r="D2715" i="14"/>
  <c r="F2715" i="14"/>
  <c r="E2714" i="14"/>
  <c r="D2714" i="14"/>
  <c r="F2714" i="14"/>
  <c r="E2713" i="14"/>
  <c r="D2713" i="14"/>
  <c r="F2713" i="14"/>
  <c r="E2712" i="14"/>
  <c r="D2712" i="14"/>
  <c r="F2712" i="14"/>
  <c r="E2711" i="14"/>
  <c r="D2711" i="14"/>
  <c r="F2711" i="14"/>
  <c r="E2710" i="14"/>
  <c r="D2710" i="14"/>
  <c r="F2710" i="14"/>
  <c r="E2709" i="14"/>
  <c r="D2709" i="14"/>
  <c r="F2709" i="14"/>
  <c r="E2708" i="14"/>
  <c r="D2708" i="14"/>
  <c r="F2708" i="14"/>
  <c r="E2707" i="14"/>
  <c r="D2707" i="14"/>
  <c r="F2707" i="14"/>
  <c r="E2706" i="14"/>
  <c r="D2706" i="14"/>
  <c r="F2706" i="14"/>
  <c r="E2705" i="14"/>
  <c r="D2705" i="14"/>
  <c r="F2705" i="14"/>
  <c r="E2704" i="14"/>
  <c r="D2704" i="14"/>
  <c r="F2704" i="14"/>
  <c r="E2703" i="14"/>
  <c r="D2703" i="14"/>
  <c r="F2703" i="14"/>
  <c r="E2702" i="14"/>
  <c r="D2702" i="14"/>
  <c r="F2702" i="14"/>
  <c r="E2701" i="14"/>
  <c r="D2701" i="14"/>
  <c r="F2701" i="14"/>
  <c r="E2700" i="14"/>
  <c r="D2700" i="14"/>
  <c r="F2700" i="14"/>
  <c r="E2699" i="14"/>
  <c r="D2699" i="14"/>
  <c r="F2699" i="14"/>
  <c r="E2698" i="14"/>
  <c r="D2698" i="14"/>
  <c r="F2698" i="14"/>
  <c r="E2697" i="14"/>
  <c r="D2697" i="14"/>
  <c r="F2697" i="14"/>
  <c r="E2696" i="14"/>
  <c r="D2696" i="14"/>
  <c r="F2696" i="14"/>
  <c r="E2695" i="14"/>
  <c r="D2695" i="14"/>
  <c r="F2695" i="14"/>
  <c r="E2694" i="14"/>
  <c r="D2694" i="14"/>
  <c r="F2694" i="14"/>
  <c r="E2693" i="14"/>
  <c r="D2693" i="14"/>
  <c r="F2693" i="14"/>
  <c r="E2692" i="14"/>
  <c r="D2692" i="14"/>
  <c r="F2692" i="14"/>
  <c r="E2691" i="14"/>
  <c r="D2691" i="14"/>
  <c r="F2691" i="14"/>
  <c r="E2690" i="14"/>
  <c r="D2690" i="14"/>
  <c r="F2690" i="14"/>
  <c r="E2689" i="14"/>
  <c r="D2689" i="14"/>
  <c r="F2689" i="14"/>
  <c r="E2688" i="14"/>
  <c r="D2688" i="14"/>
  <c r="F2688" i="14"/>
  <c r="E2687" i="14"/>
  <c r="D2687" i="14"/>
  <c r="F2687" i="14"/>
  <c r="E2686" i="14"/>
  <c r="D2686" i="14"/>
  <c r="F2686" i="14"/>
  <c r="E2685" i="14"/>
  <c r="D2685" i="14"/>
  <c r="F2685" i="14"/>
  <c r="E2684" i="14"/>
  <c r="D2684" i="14"/>
  <c r="F2684" i="14"/>
  <c r="E2683" i="14"/>
  <c r="D2683" i="14"/>
  <c r="F2683" i="14"/>
  <c r="E2682" i="14"/>
  <c r="D2682" i="14"/>
  <c r="F2682" i="14"/>
  <c r="E2681" i="14"/>
  <c r="D2681" i="14"/>
  <c r="F2681" i="14"/>
  <c r="E2680" i="14"/>
  <c r="D2680" i="14"/>
  <c r="F2680" i="14"/>
  <c r="E2679" i="14"/>
  <c r="D2679" i="14"/>
  <c r="F2679" i="14"/>
  <c r="E2678" i="14"/>
  <c r="D2678" i="14"/>
  <c r="F2678" i="14"/>
  <c r="E2677" i="14"/>
  <c r="D2677" i="14"/>
  <c r="F2677" i="14"/>
  <c r="E2676" i="14"/>
  <c r="D2676" i="14"/>
  <c r="F2676" i="14"/>
  <c r="E2675" i="14"/>
  <c r="D2675" i="14"/>
  <c r="F2675" i="14"/>
  <c r="E2674" i="14"/>
  <c r="D2674" i="14"/>
  <c r="F2674" i="14"/>
  <c r="E2673" i="14"/>
  <c r="D2673" i="14"/>
  <c r="F2673" i="14"/>
  <c r="E2672" i="14"/>
  <c r="D2672" i="14"/>
  <c r="F2672" i="14"/>
  <c r="E2671" i="14"/>
  <c r="D2671" i="14"/>
  <c r="F2671" i="14"/>
  <c r="E2670" i="14"/>
  <c r="D2670" i="14"/>
  <c r="F2670" i="14"/>
  <c r="E2669" i="14"/>
  <c r="D2669" i="14"/>
  <c r="F2669" i="14"/>
  <c r="E2668" i="14"/>
  <c r="D2668" i="14"/>
  <c r="F2668" i="14"/>
  <c r="E2667" i="14"/>
  <c r="D2667" i="14"/>
  <c r="F2667" i="14"/>
  <c r="E2666" i="14"/>
  <c r="D2666" i="14"/>
  <c r="F2666" i="14"/>
  <c r="E2665" i="14"/>
  <c r="D2665" i="14"/>
  <c r="F2665" i="14"/>
  <c r="E2664" i="14"/>
  <c r="D2664" i="14"/>
  <c r="F2664" i="14"/>
  <c r="E2663" i="14"/>
  <c r="D2663" i="14"/>
  <c r="F2663" i="14"/>
  <c r="E2662" i="14"/>
  <c r="D2662" i="14"/>
  <c r="F2662" i="14"/>
  <c r="E2661" i="14"/>
  <c r="D2661" i="14"/>
  <c r="F2661" i="14"/>
  <c r="E2660" i="14"/>
  <c r="D2660" i="14"/>
  <c r="F2660" i="14"/>
  <c r="E2659" i="14"/>
  <c r="D2659" i="14"/>
  <c r="F2659" i="14"/>
  <c r="E2658" i="14"/>
  <c r="D2658" i="14"/>
  <c r="F2658" i="14"/>
  <c r="E2657" i="14"/>
  <c r="D2657" i="14"/>
  <c r="F2657" i="14"/>
  <c r="E2656" i="14"/>
  <c r="D2656" i="14"/>
  <c r="F2656" i="14"/>
  <c r="E2655" i="14"/>
  <c r="D2655" i="14"/>
  <c r="F2655" i="14"/>
  <c r="E2654" i="14"/>
  <c r="D2654" i="14"/>
  <c r="F2654" i="14"/>
  <c r="E2653" i="14"/>
  <c r="D2653" i="14"/>
  <c r="F2653" i="14"/>
  <c r="E2652" i="14"/>
  <c r="D2652" i="14"/>
  <c r="F2652" i="14"/>
  <c r="E2651" i="14"/>
  <c r="D2651" i="14"/>
  <c r="F2651" i="14"/>
  <c r="E2650" i="14"/>
  <c r="D2650" i="14"/>
  <c r="F2650" i="14"/>
  <c r="E2649" i="14"/>
  <c r="D2649" i="14"/>
  <c r="F2649" i="14"/>
  <c r="E2648" i="14"/>
  <c r="D2648" i="14"/>
  <c r="F2648" i="14"/>
  <c r="E2647" i="14"/>
  <c r="D2647" i="14"/>
  <c r="F2647" i="14"/>
  <c r="E2646" i="14"/>
  <c r="D2646" i="14"/>
  <c r="F2646" i="14"/>
  <c r="E2645" i="14"/>
  <c r="D2645" i="14"/>
  <c r="F2645" i="14"/>
  <c r="E2644" i="14"/>
  <c r="D2644" i="14"/>
  <c r="F2644" i="14"/>
  <c r="E2643" i="14"/>
  <c r="D2643" i="14"/>
  <c r="F2643" i="14"/>
  <c r="E2642" i="14"/>
  <c r="D2642" i="14"/>
  <c r="F2642" i="14"/>
  <c r="E2641" i="14"/>
  <c r="D2641" i="14"/>
  <c r="F2641" i="14"/>
  <c r="E2640" i="14"/>
  <c r="D2640" i="14"/>
  <c r="F2640" i="14"/>
  <c r="E2639" i="14"/>
  <c r="D2639" i="14"/>
  <c r="F2639" i="14"/>
  <c r="E2638" i="14"/>
  <c r="D2638" i="14"/>
  <c r="F2638" i="14"/>
  <c r="E2637" i="14"/>
  <c r="D2637" i="14"/>
  <c r="F2637" i="14"/>
  <c r="E2636" i="14"/>
  <c r="D2636" i="14"/>
  <c r="F2636" i="14"/>
  <c r="E2635" i="14"/>
  <c r="D2635" i="14"/>
  <c r="F2635" i="14"/>
  <c r="E2634" i="14"/>
  <c r="D2634" i="14"/>
  <c r="F2634" i="14"/>
  <c r="E2633" i="14"/>
  <c r="D2633" i="14"/>
  <c r="F2633" i="14"/>
  <c r="E2632" i="14"/>
  <c r="D2632" i="14"/>
  <c r="F2632" i="14"/>
  <c r="E2631" i="14"/>
  <c r="D2631" i="14"/>
  <c r="F2631" i="14"/>
  <c r="E2630" i="14"/>
  <c r="D2630" i="14"/>
  <c r="F2630" i="14"/>
  <c r="E2629" i="14"/>
  <c r="D2629" i="14"/>
  <c r="F2629" i="14"/>
  <c r="E2628" i="14"/>
  <c r="D2628" i="14"/>
  <c r="F2628" i="14"/>
  <c r="E2627" i="14"/>
  <c r="D2627" i="14"/>
  <c r="F2627" i="14"/>
  <c r="E2626" i="14"/>
  <c r="D2626" i="14"/>
  <c r="F2626" i="14"/>
  <c r="E2625" i="14"/>
  <c r="D2625" i="14"/>
  <c r="F2625" i="14"/>
  <c r="E2624" i="14"/>
  <c r="D2624" i="14"/>
  <c r="F2624" i="14"/>
  <c r="E2623" i="14"/>
  <c r="D2623" i="14"/>
  <c r="F2623" i="14"/>
  <c r="E2622" i="14"/>
  <c r="D2622" i="14"/>
  <c r="F2622" i="14"/>
  <c r="E2621" i="14"/>
  <c r="D2621" i="14"/>
  <c r="F2621" i="14"/>
  <c r="E2620" i="14"/>
  <c r="D2620" i="14"/>
  <c r="F2620" i="14"/>
  <c r="E2619" i="14"/>
  <c r="D2619" i="14"/>
  <c r="F2619" i="14"/>
  <c r="E2618" i="14"/>
  <c r="D2618" i="14"/>
  <c r="F2618" i="14"/>
  <c r="E2617" i="14"/>
  <c r="D2617" i="14"/>
  <c r="F2617" i="14"/>
  <c r="E2616" i="14"/>
  <c r="D2616" i="14"/>
  <c r="F2616" i="14"/>
  <c r="E2615" i="14"/>
  <c r="D2615" i="14"/>
  <c r="F2615" i="14"/>
  <c r="E2614" i="14"/>
  <c r="D2614" i="14"/>
  <c r="F2614" i="14"/>
  <c r="E2613" i="14"/>
  <c r="D2613" i="14"/>
  <c r="F2613" i="14"/>
  <c r="E2612" i="14"/>
  <c r="D2612" i="14"/>
  <c r="F2612" i="14"/>
  <c r="E2611" i="14"/>
  <c r="D2611" i="14"/>
  <c r="F2611" i="14"/>
  <c r="E2610" i="14"/>
  <c r="D2610" i="14"/>
  <c r="F2610" i="14"/>
  <c r="E2609" i="14"/>
  <c r="D2609" i="14"/>
  <c r="F2609" i="14"/>
  <c r="E2608" i="14"/>
  <c r="D2608" i="14"/>
  <c r="F2608" i="14"/>
  <c r="E2607" i="14"/>
  <c r="D2607" i="14"/>
  <c r="F2607" i="14"/>
  <c r="E2606" i="14"/>
  <c r="D2606" i="14"/>
  <c r="F2606" i="14"/>
  <c r="E2605" i="14"/>
  <c r="D2605" i="14"/>
  <c r="F2605" i="14"/>
  <c r="E2604" i="14"/>
  <c r="D2604" i="14"/>
  <c r="F2604" i="14"/>
  <c r="E2603" i="14"/>
  <c r="D2603" i="14"/>
  <c r="F2603" i="14"/>
  <c r="E2602" i="14"/>
  <c r="D2602" i="14"/>
  <c r="F2602" i="14"/>
  <c r="E2601" i="14"/>
  <c r="D2601" i="14"/>
  <c r="F2601" i="14"/>
  <c r="E2600" i="14"/>
  <c r="D2600" i="14"/>
  <c r="F2600" i="14"/>
  <c r="E2599" i="14"/>
  <c r="D2599" i="14"/>
  <c r="F2599" i="14"/>
  <c r="E2598" i="14"/>
  <c r="D2598" i="14"/>
  <c r="F2598" i="14"/>
  <c r="E2597" i="14"/>
  <c r="D2597" i="14"/>
  <c r="F2597" i="14"/>
  <c r="E2596" i="14"/>
  <c r="D2596" i="14"/>
  <c r="F2596" i="14"/>
  <c r="E2595" i="14"/>
  <c r="D2595" i="14"/>
  <c r="F2595" i="14"/>
  <c r="E2594" i="14"/>
  <c r="D2594" i="14"/>
  <c r="F2594" i="14"/>
  <c r="E2593" i="14"/>
  <c r="D2593" i="14"/>
  <c r="F2593" i="14"/>
  <c r="E2592" i="14"/>
  <c r="D2592" i="14"/>
  <c r="F2592" i="14"/>
  <c r="E2591" i="14"/>
  <c r="D2591" i="14"/>
  <c r="F2591" i="14"/>
  <c r="E2590" i="14"/>
  <c r="D2590" i="14"/>
  <c r="F2590" i="14"/>
  <c r="E2589" i="14"/>
  <c r="D2589" i="14"/>
  <c r="F2589" i="14"/>
  <c r="E2588" i="14"/>
  <c r="D2588" i="14"/>
  <c r="F2588" i="14"/>
  <c r="E2587" i="14"/>
  <c r="D2587" i="14"/>
  <c r="F2587" i="14"/>
  <c r="E2586" i="14"/>
  <c r="D2586" i="14"/>
  <c r="F2586" i="14"/>
  <c r="E2585" i="14"/>
  <c r="D2585" i="14"/>
  <c r="F2585" i="14"/>
  <c r="E2584" i="14"/>
  <c r="D2584" i="14"/>
  <c r="F2584" i="14"/>
  <c r="E2583" i="14"/>
  <c r="D2583" i="14"/>
  <c r="F2583" i="14"/>
  <c r="E2582" i="14"/>
  <c r="D2582" i="14"/>
  <c r="F2582" i="14"/>
  <c r="E2581" i="14"/>
  <c r="D2581" i="14"/>
  <c r="F2581" i="14"/>
  <c r="E2580" i="14"/>
  <c r="D2580" i="14"/>
  <c r="F2580" i="14"/>
  <c r="E2579" i="14"/>
  <c r="D2579" i="14"/>
  <c r="F2579" i="14"/>
  <c r="E2578" i="14"/>
  <c r="D2578" i="14"/>
  <c r="F2578" i="14"/>
  <c r="E2577" i="14"/>
  <c r="D2577" i="14"/>
  <c r="F2577" i="14"/>
  <c r="E2576" i="14"/>
  <c r="D2576" i="14"/>
  <c r="F2576" i="14"/>
  <c r="E2575" i="14"/>
  <c r="D2575" i="14"/>
  <c r="F2575" i="14"/>
  <c r="E2574" i="14"/>
  <c r="D2574" i="14"/>
  <c r="F2574" i="14"/>
  <c r="E2573" i="14"/>
  <c r="D2573" i="14"/>
  <c r="F2573" i="14"/>
  <c r="E2572" i="14"/>
  <c r="D2572" i="14"/>
  <c r="F2572" i="14"/>
  <c r="E2571" i="14"/>
  <c r="D2571" i="14"/>
  <c r="F2571" i="14"/>
  <c r="E2570" i="14"/>
  <c r="D2570" i="14"/>
  <c r="F2570" i="14"/>
  <c r="E2569" i="14"/>
  <c r="D2569" i="14"/>
  <c r="F2569" i="14"/>
  <c r="E2568" i="14"/>
  <c r="D2568" i="14"/>
  <c r="F2568" i="14"/>
  <c r="E2567" i="14"/>
  <c r="D2567" i="14"/>
  <c r="F2567" i="14"/>
  <c r="E2566" i="14"/>
  <c r="D2566" i="14"/>
  <c r="F2566" i="14"/>
  <c r="E2565" i="14"/>
  <c r="D2565" i="14"/>
  <c r="F2565" i="14"/>
  <c r="E2564" i="14"/>
  <c r="D2564" i="14"/>
  <c r="F2564" i="14"/>
  <c r="E2563" i="14"/>
  <c r="D2563" i="14"/>
  <c r="F2563" i="14"/>
  <c r="E2562" i="14"/>
  <c r="D2562" i="14"/>
  <c r="F2562" i="14"/>
  <c r="E2561" i="14"/>
  <c r="D2561" i="14"/>
  <c r="F2561" i="14"/>
  <c r="E2560" i="14"/>
  <c r="D2560" i="14"/>
  <c r="F2560" i="14"/>
  <c r="E2559" i="14"/>
  <c r="D2559" i="14"/>
  <c r="F2559" i="14"/>
  <c r="E2558" i="14"/>
  <c r="D2558" i="14"/>
  <c r="F2558" i="14"/>
  <c r="E2557" i="14"/>
  <c r="D2557" i="14"/>
  <c r="F2557" i="14"/>
  <c r="E2556" i="14"/>
  <c r="D2556" i="14"/>
  <c r="F2556" i="14"/>
  <c r="E2555" i="14"/>
  <c r="D2555" i="14"/>
  <c r="F2555" i="14"/>
  <c r="E2554" i="14"/>
  <c r="D2554" i="14"/>
  <c r="F2554" i="14"/>
  <c r="E2553" i="14"/>
  <c r="D2553" i="14"/>
  <c r="F2553" i="14"/>
  <c r="E2552" i="14"/>
  <c r="D2552" i="14"/>
  <c r="F2552" i="14"/>
  <c r="E2551" i="14"/>
  <c r="D2551" i="14"/>
  <c r="F2551" i="14"/>
  <c r="E2550" i="14"/>
  <c r="D2550" i="14"/>
  <c r="F2550" i="14"/>
  <c r="E2549" i="14"/>
  <c r="D2549" i="14"/>
  <c r="F2549" i="14"/>
  <c r="E2548" i="14"/>
  <c r="D2548" i="14"/>
  <c r="F2548" i="14"/>
  <c r="E2547" i="14"/>
  <c r="D2547" i="14"/>
  <c r="F2547" i="14"/>
  <c r="E2546" i="14"/>
  <c r="D2546" i="14"/>
  <c r="F2546" i="14"/>
  <c r="E2545" i="14"/>
  <c r="D2545" i="14"/>
  <c r="F2545" i="14"/>
  <c r="E2544" i="14"/>
  <c r="D2544" i="14"/>
  <c r="F2544" i="14"/>
  <c r="E2543" i="14"/>
  <c r="D2543" i="14"/>
  <c r="F2543" i="14"/>
  <c r="E2542" i="14"/>
  <c r="D2542" i="14"/>
  <c r="F2542" i="14"/>
  <c r="E2541" i="14"/>
  <c r="D2541" i="14"/>
  <c r="F2541" i="14"/>
  <c r="E2540" i="14"/>
  <c r="D2540" i="14"/>
  <c r="F2540" i="14"/>
  <c r="E2539" i="14"/>
  <c r="D2539" i="14"/>
  <c r="F2539" i="14"/>
  <c r="E2538" i="14"/>
  <c r="D2538" i="14"/>
  <c r="F2538" i="14"/>
  <c r="E2537" i="14"/>
  <c r="D2537" i="14"/>
  <c r="F2537" i="14"/>
  <c r="E2536" i="14"/>
  <c r="D2536" i="14"/>
  <c r="F2536" i="14"/>
  <c r="E2535" i="14"/>
  <c r="D2535" i="14"/>
  <c r="F2535" i="14"/>
  <c r="E2534" i="14"/>
  <c r="D2534" i="14"/>
  <c r="F2534" i="14"/>
  <c r="E2533" i="14"/>
  <c r="D2533" i="14"/>
  <c r="F2533" i="14"/>
  <c r="E2532" i="14"/>
  <c r="D2532" i="14"/>
  <c r="F2532" i="14"/>
  <c r="E2531" i="14"/>
  <c r="D2531" i="14"/>
  <c r="F2531" i="14"/>
  <c r="E2530" i="14"/>
  <c r="D2530" i="14"/>
  <c r="F2530" i="14"/>
  <c r="E2529" i="14"/>
  <c r="D2529" i="14"/>
  <c r="F2529" i="14"/>
  <c r="E2528" i="14"/>
  <c r="D2528" i="14"/>
  <c r="F2528" i="14"/>
  <c r="E2527" i="14"/>
  <c r="D2527" i="14"/>
  <c r="F2527" i="14"/>
  <c r="E2526" i="14"/>
  <c r="D2526" i="14"/>
  <c r="F2526" i="14"/>
  <c r="E2525" i="14"/>
  <c r="D2525" i="14"/>
  <c r="F2525" i="14"/>
  <c r="E2524" i="14"/>
  <c r="D2524" i="14"/>
  <c r="F2524" i="14"/>
  <c r="E2523" i="14"/>
  <c r="D2523" i="14"/>
  <c r="F2523" i="14"/>
  <c r="E2522" i="14"/>
  <c r="D2522" i="14"/>
  <c r="F2522" i="14"/>
  <c r="E2521" i="14"/>
  <c r="D2521" i="14"/>
  <c r="F2521" i="14"/>
  <c r="E2520" i="14"/>
  <c r="D2520" i="14"/>
  <c r="F2520" i="14"/>
  <c r="E2519" i="14"/>
  <c r="D2519" i="14"/>
  <c r="F2519" i="14"/>
  <c r="E2518" i="14"/>
  <c r="D2518" i="14"/>
  <c r="F2518" i="14"/>
  <c r="E2517" i="14"/>
  <c r="D2517" i="14"/>
  <c r="F2517" i="14"/>
  <c r="E2516" i="14"/>
  <c r="D2516" i="14"/>
  <c r="F2516" i="14"/>
  <c r="E2515" i="14"/>
  <c r="D2515" i="14"/>
  <c r="F2515" i="14"/>
  <c r="E2514" i="14"/>
  <c r="D2514" i="14"/>
  <c r="F2514" i="14"/>
  <c r="E2513" i="14"/>
  <c r="D2513" i="14"/>
  <c r="F2513" i="14"/>
  <c r="E2512" i="14"/>
  <c r="D2512" i="14"/>
  <c r="F2512" i="14"/>
  <c r="E2511" i="14"/>
  <c r="D2511" i="14"/>
  <c r="F2511" i="14"/>
  <c r="E2510" i="14"/>
  <c r="D2510" i="14"/>
  <c r="F2510" i="14"/>
  <c r="E2509" i="14"/>
  <c r="D2509" i="14"/>
  <c r="F2509" i="14"/>
  <c r="E2508" i="14"/>
  <c r="D2508" i="14"/>
  <c r="F2508" i="14"/>
  <c r="E2507" i="14"/>
  <c r="D2507" i="14"/>
  <c r="F2507" i="14"/>
  <c r="E2506" i="14"/>
  <c r="D2506" i="14"/>
  <c r="F2506" i="14"/>
  <c r="E2505" i="14"/>
  <c r="D2505" i="14"/>
  <c r="F2505" i="14"/>
  <c r="E2504" i="14"/>
  <c r="D2504" i="14"/>
  <c r="F2504" i="14"/>
  <c r="E2503" i="14"/>
  <c r="D2503" i="14"/>
  <c r="F2503" i="14"/>
  <c r="E2502" i="14"/>
  <c r="D2502" i="14"/>
  <c r="F2502" i="14"/>
  <c r="E2501" i="14"/>
  <c r="D2501" i="14"/>
  <c r="F2501" i="14"/>
  <c r="E2500" i="14"/>
  <c r="D2500" i="14"/>
  <c r="F2500" i="14"/>
  <c r="E2499" i="14"/>
  <c r="D2499" i="14"/>
  <c r="F2499" i="14"/>
  <c r="E2498" i="14"/>
  <c r="D2498" i="14"/>
  <c r="F2498" i="14"/>
  <c r="E2497" i="14"/>
  <c r="D2497" i="14"/>
  <c r="F2497" i="14"/>
  <c r="E2496" i="14"/>
  <c r="D2496" i="14"/>
  <c r="F2496" i="14"/>
  <c r="E2495" i="14"/>
  <c r="D2495" i="14"/>
  <c r="F2495" i="14"/>
  <c r="E2494" i="14"/>
  <c r="D2494" i="14"/>
  <c r="F2494" i="14"/>
  <c r="E2493" i="14"/>
  <c r="D2493" i="14"/>
  <c r="F2493" i="14"/>
  <c r="E2492" i="14"/>
  <c r="D2492" i="14"/>
  <c r="F2492" i="14"/>
  <c r="E2491" i="14"/>
  <c r="D2491" i="14"/>
  <c r="F2491" i="14"/>
  <c r="E2490" i="14"/>
  <c r="D2490" i="14"/>
  <c r="F2490" i="14"/>
  <c r="E2489" i="14"/>
  <c r="D2489" i="14"/>
  <c r="F2489" i="14"/>
  <c r="E2488" i="14"/>
  <c r="D2488" i="14"/>
  <c r="F2488" i="14"/>
  <c r="E2487" i="14"/>
  <c r="D2487" i="14"/>
  <c r="F2487" i="14"/>
  <c r="E2486" i="14"/>
  <c r="D2486" i="14"/>
  <c r="F2486" i="14"/>
  <c r="E2485" i="14"/>
  <c r="D2485" i="14"/>
  <c r="F2485" i="14"/>
  <c r="E2484" i="14"/>
  <c r="D2484" i="14"/>
  <c r="F2484" i="14"/>
  <c r="E2483" i="14"/>
  <c r="D2483" i="14"/>
  <c r="F2483" i="14"/>
  <c r="E2482" i="14"/>
  <c r="D2482" i="14"/>
  <c r="F2482" i="14"/>
  <c r="E2481" i="14"/>
  <c r="D2481" i="14"/>
  <c r="F2481" i="14"/>
  <c r="E2480" i="14"/>
  <c r="D2480" i="14"/>
  <c r="F2480" i="14"/>
  <c r="E2479" i="14"/>
  <c r="D2479" i="14"/>
  <c r="F2479" i="14"/>
  <c r="E2478" i="14"/>
  <c r="D2478" i="14"/>
  <c r="F2478" i="14"/>
  <c r="E2477" i="14"/>
  <c r="D2477" i="14"/>
  <c r="F2477" i="14"/>
  <c r="E2476" i="14"/>
  <c r="D2476" i="14"/>
  <c r="F2476" i="14"/>
  <c r="E2475" i="14"/>
  <c r="D2475" i="14"/>
  <c r="F2475" i="14"/>
  <c r="E2474" i="14"/>
  <c r="D2474" i="14"/>
  <c r="F2474" i="14"/>
  <c r="E2473" i="14"/>
  <c r="D2473" i="14"/>
  <c r="F2473" i="14"/>
  <c r="E2472" i="14"/>
  <c r="D2472" i="14"/>
  <c r="F2472" i="14"/>
  <c r="E2471" i="14"/>
  <c r="D2471" i="14"/>
  <c r="F2471" i="14"/>
  <c r="E2470" i="14"/>
  <c r="D2470" i="14"/>
  <c r="F2470" i="14"/>
  <c r="E2469" i="14"/>
  <c r="D2469" i="14"/>
  <c r="F2469" i="14"/>
  <c r="E2468" i="14"/>
  <c r="D2468" i="14"/>
  <c r="F2468" i="14"/>
  <c r="E2467" i="14"/>
  <c r="D2467" i="14"/>
  <c r="F2467" i="14"/>
  <c r="E2466" i="14"/>
  <c r="D2466" i="14"/>
  <c r="F2466" i="14"/>
  <c r="E2465" i="14"/>
  <c r="D2465" i="14"/>
  <c r="F2465" i="14"/>
  <c r="E2464" i="14"/>
  <c r="D2464" i="14"/>
  <c r="F2464" i="14"/>
  <c r="E2463" i="14"/>
  <c r="D2463" i="14"/>
  <c r="F2463" i="14"/>
  <c r="E2462" i="14"/>
  <c r="D2462" i="14"/>
  <c r="F2462" i="14"/>
  <c r="E2461" i="14"/>
  <c r="D2461" i="14"/>
  <c r="F2461" i="14"/>
  <c r="E2460" i="14"/>
  <c r="D2460" i="14"/>
  <c r="F2460" i="14"/>
  <c r="E2459" i="14"/>
  <c r="D2459" i="14"/>
  <c r="F2459" i="14"/>
  <c r="E2458" i="14"/>
  <c r="D2458" i="14"/>
  <c r="F2458" i="14"/>
  <c r="E2457" i="14"/>
  <c r="D2457" i="14"/>
  <c r="F2457" i="14"/>
  <c r="E2456" i="14"/>
  <c r="D2456" i="14"/>
  <c r="F2456" i="14"/>
  <c r="E2455" i="14"/>
  <c r="D2455" i="14"/>
  <c r="F2455" i="14"/>
  <c r="E2454" i="14"/>
  <c r="D2454" i="14"/>
  <c r="F2454" i="14"/>
  <c r="E2453" i="14"/>
  <c r="D2453" i="14"/>
  <c r="F2453" i="14"/>
  <c r="E2452" i="14"/>
  <c r="D2452" i="14"/>
  <c r="F2452" i="14"/>
  <c r="E2451" i="14"/>
  <c r="D2451" i="14"/>
  <c r="F2451" i="14"/>
  <c r="E2450" i="14"/>
  <c r="D2450" i="14"/>
  <c r="F2450" i="14"/>
  <c r="E2449" i="14"/>
  <c r="D2449" i="14"/>
  <c r="F2449" i="14"/>
  <c r="E2448" i="14"/>
  <c r="D2448" i="14"/>
  <c r="F2448" i="14"/>
  <c r="E2447" i="14"/>
  <c r="D2447" i="14"/>
  <c r="F2447" i="14"/>
  <c r="E2446" i="14"/>
  <c r="D2446" i="14"/>
  <c r="F2446" i="14"/>
  <c r="E2445" i="14"/>
  <c r="D2445" i="14"/>
  <c r="F2445" i="14"/>
  <c r="E2444" i="14"/>
  <c r="D2444" i="14"/>
  <c r="F2444" i="14"/>
  <c r="E2443" i="14"/>
  <c r="D2443" i="14"/>
  <c r="F2443" i="14"/>
  <c r="E2442" i="14"/>
  <c r="D2442" i="14"/>
  <c r="F2442" i="14"/>
  <c r="E2441" i="14"/>
  <c r="D2441" i="14"/>
  <c r="F2441" i="14"/>
  <c r="E2440" i="14"/>
  <c r="D2440" i="14"/>
  <c r="F2440" i="14"/>
  <c r="E2439" i="14"/>
  <c r="D2439" i="14"/>
  <c r="F2439" i="14"/>
  <c r="E2438" i="14"/>
  <c r="D2438" i="14"/>
  <c r="F2438" i="14"/>
  <c r="E2437" i="14"/>
  <c r="D2437" i="14"/>
  <c r="F2437" i="14"/>
  <c r="E2436" i="14"/>
  <c r="D2436" i="14"/>
  <c r="F2436" i="14"/>
  <c r="E2435" i="14"/>
  <c r="D2435" i="14"/>
  <c r="F2435" i="14"/>
  <c r="E2434" i="14"/>
  <c r="D2434" i="14"/>
  <c r="F2434" i="14"/>
  <c r="E2433" i="14"/>
  <c r="D2433" i="14"/>
  <c r="F2433" i="14"/>
  <c r="E2432" i="14"/>
  <c r="D2432" i="14"/>
  <c r="F2432" i="14"/>
  <c r="E2431" i="14"/>
  <c r="D2431" i="14"/>
  <c r="F2431" i="14"/>
  <c r="E2430" i="14"/>
  <c r="D2430" i="14"/>
  <c r="F2430" i="14"/>
  <c r="E2429" i="14"/>
  <c r="D2429" i="14"/>
  <c r="F2429" i="14"/>
  <c r="E2428" i="14"/>
  <c r="D2428" i="14"/>
  <c r="F2428" i="14"/>
  <c r="E2427" i="14"/>
  <c r="D2427" i="14"/>
  <c r="F2427" i="14"/>
  <c r="E2426" i="14"/>
  <c r="D2426" i="14"/>
  <c r="F2426" i="14"/>
  <c r="E2425" i="14"/>
  <c r="D2425" i="14"/>
  <c r="F2425" i="14"/>
  <c r="E2424" i="14"/>
  <c r="D2424" i="14"/>
  <c r="F2424" i="14"/>
  <c r="E2423" i="14"/>
  <c r="D2423" i="14"/>
  <c r="F2423" i="14"/>
  <c r="E2422" i="14"/>
  <c r="D2422" i="14"/>
  <c r="F2422" i="14"/>
  <c r="E2421" i="14"/>
  <c r="D2421" i="14"/>
  <c r="F2421" i="14"/>
  <c r="E2420" i="14"/>
  <c r="D2420" i="14"/>
  <c r="F2420" i="14"/>
  <c r="E2419" i="14"/>
  <c r="D2419" i="14"/>
  <c r="F2419" i="14"/>
  <c r="E2418" i="14"/>
  <c r="D2418" i="14"/>
  <c r="F2418" i="14"/>
  <c r="E2417" i="14"/>
  <c r="D2417" i="14"/>
  <c r="F2417" i="14"/>
  <c r="E2416" i="14"/>
  <c r="D2416" i="14"/>
  <c r="F2416" i="14"/>
  <c r="E2415" i="14"/>
  <c r="D2415" i="14"/>
  <c r="F2415" i="14"/>
  <c r="E2414" i="14"/>
  <c r="D2414" i="14"/>
  <c r="F2414" i="14"/>
  <c r="E2413" i="14"/>
  <c r="D2413" i="14"/>
  <c r="F2413" i="14"/>
  <c r="E2412" i="14"/>
  <c r="D2412" i="14"/>
  <c r="F2412" i="14"/>
  <c r="E2411" i="14"/>
  <c r="D2411" i="14"/>
  <c r="F2411" i="14"/>
  <c r="E2410" i="14"/>
  <c r="D2410" i="14"/>
  <c r="F2410" i="14"/>
  <c r="E2409" i="14"/>
  <c r="D2409" i="14"/>
  <c r="F2409" i="14"/>
  <c r="E2408" i="14"/>
  <c r="D2408" i="14"/>
  <c r="F2408" i="14"/>
  <c r="E2407" i="14"/>
  <c r="D2407" i="14"/>
  <c r="F2407" i="14"/>
  <c r="E2406" i="14"/>
  <c r="D2406" i="14"/>
  <c r="F2406" i="14"/>
  <c r="E2405" i="14"/>
  <c r="D2405" i="14"/>
  <c r="F2405" i="14"/>
  <c r="E2404" i="14"/>
  <c r="D2404" i="14"/>
  <c r="F2404" i="14"/>
  <c r="E2403" i="14"/>
  <c r="D2403" i="14"/>
  <c r="F2403" i="14"/>
  <c r="E2402" i="14"/>
  <c r="D2402" i="14"/>
  <c r="F2402" i="14"/>
  <c r="E2401" i="14"/>
  <c r="D2401" i="14"/>
  <c r="F2401" i="14"/>
  <c r="E2400" i="14"/>
  <c r="D2400" i="14"/>
  <c r="F2400" i="14"/>
  <c r="E2399" i="14"/>
  <c r="D2399" i="14"/>
  <c r="F2399" i="14"/>
  <c r="E2398" i="14"/>
  <c r="D2398" i="14"/>
  <c r="F2398" i="14"/>
  <c r="E2397" i="14"/>
  <c r="D2397" i="14"/>
  <c r="F2397" i="14"/>
  <c r="E2396" i="14"/>
  <c r="D2396" i="14"/>
  <c r="F2396" i="14"/>
  <c r="E2395" i="14"/>
  <c r="D2395" i="14"/>
  <c r="F2395" i="14"/>
  <c r="E2394" i="14"/>
  <c r="D2394" i="14"/>
  <c r="F2394" i="14"/>
  <c r="E2393" i="14"/>
  <c r="D2393" i="14"/>
  <c r="F2393" i="14"/>
  <c r="E2392" i="14"/>
  <c r="D2392" i="14"/>
  <c r="F2392" i="14"/>
  <c r="E2391" i="14"/>
  <c r="D2391" i="14"/>
  <c r="F2391" i="14"/>
  <c r="E2390" i="14"/>
  <c r="D2390" i="14"/>
  <c r="F2390" i="14"/>
  <c r="E2389" i="14"/>
  <c r="D2389" i="14"/>
  <c r="F2389" i="14"/>
  <c r="E2388" i="14"/>
  <c r="D2388" i="14"/>
  <c r="F2388" i="14"/>
  <c r="E2387" i="14"/>
  <c r="D2387" i="14"/>
  <c r="F2387" i="14"/>
  <c r="E2386" i="14"/>
  <c r="D2386" i="14"/>
  <c r="F2386" i="14"/>
  <c r="E2385" i="14"/>
  <c r="D2385" i="14"/>
  <c r="F2385" i="14"/>
  <c r="E2384" i="14"/>
  <c r="D2384" i="14"/>
  <c r="F2384" i="14"/>
  <c r="E2383" i="14"/>
  <c r="D2383" i="14"/>
  <c r="F2383" i="14"/>
  <c r="E2382" i="14"/>
  <c r="D2382" i="14"/>
  <c r="F2382" i="14"/>
  <c r="E2381" i="14"/>
  <c r="D2381" i="14"/>
  <c r="F2381" i="14"/>
  <c r="E2380" i="14"/>
  <c r="D2380" i="14"/>
  <c r="F2380" i="14"/>
  <c r="E2379" i="14"/>
  <c r="D2379" i="14"/>
  <c r="F2379" i="14"/>
  <c r="E2378" i="14"/>
  <c r="D2378" i="14"/>
  <c r="F2378" i="14"/>
  <c r="E2377" i="14"/>
  <c r="D2377" i="14"/>
  <c r="F2377" i="14"/>
  <c r="E2376" i="14"/>
  <c r="D2376" i="14"/>
  <c r="F2376" i="14"/>
  <c r="E2375" i="14"/>
  <c r="D2375" i="14"/>
  <c r="F2375" i="14"/>
  <c r="E2374" i="14"/>
  <c r="D2374" i="14"/>
  <c r="F2374" i="14"/>
  <c r="E2373" i="14"/>
  <c r="D2373" i="14"/>
  <c r="F2373" i="14"/>
  <c r="E2372" i="14"/>
  <c r="D2372" i="14"/>
  <c r="F2372" i="14"/>
  <c r="E2371" i="14"/>
  <c r="D2371" i="14"/>
  <c r="F2371" i="14"/>
  <c r="E2370" i="14"/>
  <c r="D2370" i="14"/>
  <c r="F2370" i="14"/>
  <c r="E2369" i="14"/>
  <c r="D2369" i="14"/>
  <c r="F2369" i="14"/>
  <c r="E2368" i="14"/>
  <c r="D2368" i="14"/>
  <c r="F2368" i="14"/>
  <c r="E2367" i="14"/>
  <c r="D2367" i="14"/>
  <c r="F2367" i="14"/>
  <c r="E2366" i="14"/>
  <c r="D2366" i="14"/>
  <c r="F2366" i="14"/>
  <c r="E2365" i="14"/>
  <c r="D2365" i="14"/>
  <c r="F2365" i="14"/>
  <c r="E2364" i="14"/>
  <c r="D2364" i="14"/>
  <c r="F2364" i="14"/>
  <c r="E2363" i="14"/>
  <c r="D2363" i="14"/>
  <c r="F2363" i="14"/>
  <c r="E2362" i="14"/>
  <c r="D2362" i="14"/>
  <c r="F2362" i="14"/>
  <c r="E2361" i="14"/>
  <c r="D2361" i="14"/>
  <c r="F2361" i="14"/>
  <c r="E2360" i="14"/>
  <c r="D2360" i="14"/>
  <c r="F2360" i="14"/>
  <c r="E2359" i="14"/>
  <c r="D2359" i="14"/>
  <c r="F2359" i="14"/>
  <c r="E2358" i="14"/>
  <c r="D2358" i="14"/>
  <c r="F2358" i="14"/>
  <c r="E2357" i="14"/>
  <c r="D2357" i="14"/>
  <c r="F2357" i="14"/>
  <c r="E2356" i="14"/>
  <c r="D2356" i="14"/>
  <c r="F2356" i="14"/>
  <c r="E2355" i="14"/>
  <c r="D2355" i="14"/>
  <c r="F2355" i="14"/>
  <c r="E2354" i="14"/>
  <c r="D2354" i="14"/>
  <c r="F2354" i="14"/>
  <c r="E2353" i="14"/>
  <c r="D2353" i="14"/>
  <c r="F2353" i="14"/>
  <c r="E2352" i="14"/>
  <c r="D2352" i="14"/>
  <c r="F2352" i="14"/>
  <c r="E2351" i="14"/>
  <c r="D2351" i="14"/>
  <c r="F2351" i="14"/>
  <c r="E2350" i="14"/>
  <c r="D2350" i="14"/>
  <c r="F2350" i="14"/>
  <c r="E2349" i="14"/>
  <c r="D2349" i="14"/>
  <c r="F2349" i="14"/>
  <c r="E2348" i="14"/>
  <c r="D2348" i="14"/>
  <c r="F2348" i="14"/>
  <c r="E2347" i="14"/>
  <c r="D2347" i="14"/>
  <c r="F2347" i="14"/>
  <c r="E2346" i="14"/>
  <c r="D2346" i="14"/>
  <c r="F2346" i="14"/>
  <c r="E2345" i="14"/>
  <c r="D2345" i="14"/>
  <c r="F2345" i="14"/>
  <c r="E2344" i="14"/>
  <c r="D2344" i="14"/>
  <c r="F2344" i="14"/>
  <c r="E2343" i="14"/>
  <c r="D2343" i="14"/>
  <c r="F2343" i="14"/>
  <c r="E2342" i="14"/>
  <c r="D2342" i="14"/>
  <c r="F2342" i="14"/>
  <c r="E2341" i="14"/>
  <c r="D2341" i="14"/>
  <c r="F2341" i="14"/>
  <c r="E2340" i="14"/>
  <c r="D2340" i="14"/>
  <c r="F2340" i="14"/>
  <c r="E2339" i="14"/>
  <c r="D2339" i="14"/>
  <c r="F2339" i="14"/>
  <c r="E2338" i="14"/>
  <c r="D2338" i="14"/>
  <c r="F2338" i="14"/>
  <c r="E2337" i="14"/>
  <c r="D2337" i="14"/>
  <c r="F2337" i="14"/>
  <c r="E2336" i="14"/>
  <c r="D2336" i="14"/>
  <c r="F2336" i="14"/>
  <c r="E2335" i="14"/>
  <c r="D2335" i="14"/>
  <c r="F2335" i="14"/>
  <c r="E2334" i="14"/>
  <c r="D2334" i="14"/>
  <c r="F2334" i="14"/>
  <c r="E2333" i="14"/>
  <c r="D2333" i="14"/>
  <c r="F2333" i="14"/>
  <c r="E2332" i="14"/>
  <c r="D2332" i="14"/>
  <c r="F2332" i="14"/>
  <c r="E2331" i="14"/>
  <c r="D2331" i="14"/>
  <c r="F2331" i="14"/>
  <c r="E2330" i="14"/>
  <c r="D2330" i="14"/>
  <c r="F2330" i="14"/>
  <c r="E2329" i="14"/>
  <c r="D2329" i="14"/>
  <c r="F2329" i="14"/>
  <c r="E2328" i="14"/>
  <c r="D2328" i="14"/>
  <c r="F2328" i="14"/>
  <c r="E2327" i="14"/>
  <c r="D2327" i="14"/>
  <c r="F2327" i="14"/>
  <c r="E2326" i="14"/>
  <c r="D2326" i="14"/>
  <c r="F2326" i="14"/>
  <c r="E2325" i="14"/>
  <c r="D2325" i="14"/>
  <c r="F2325" i="14"/>
  <c r="E2324" i="14"/>
  <c r="D2324" i="14"/>
  <c r="F2324" i="14"/>
  <c r="E2323" i="14"/>
  <c r="D2323" i="14"/>
  <c r="F2323" i="14"/>
  <c r="E2322" i="14"/>
  <c r="D2322" i="14"/>
  <c r="F2322" i="14"/>
  <c r="E2321" i="14"/>
  <c r="D2321" i="14"/>
  <c r="F2321" i="14"/>
  <c r="E2320" i="14"/>
  <c r="D2320" i="14"/>
  <c r="F2320" i="14"/>
  <c r="E2319" i="14"/>
  <c r="D2319" i="14"/>
  <c r="F2319" i="14"/>
  <c r="E2318" i="14"/>
  <c r="D2318" i="14"/>
  <c r="F2318" i="14"/>
  <c r="E2317" i="14"/>
  <c r="D2317" i="14"/>
  <c r="F2317" i="14"/>
  <c r="E2316" i="14"/>
  <c r="D2316" i="14"/>
  <c r="F2316" i="14"/>
  <c r="E2315" i="14"/>
  <c r="D2315" i="14"/>
  <c r="F2315" i="14"/>
  <c r="E2314" i="14"/>
  <c r="D2314" i="14"/>
  <c r="F2314" i="14"/>
  <c r="E2313" i="14"/>
  <c r="D2313" i="14"/>
  <c r="F2313" i="14"/>
  <c r="E2312" i="14"/>
  <c r="D2312" i="14"/>
  <c r="F2312" i="14"/>
  <c r="E2311" i="14"/>
  <c r="D2311" i="14"/>
  <c r="F2311" i="14"/>
  <c r="E2310" i="14"/>
  <c r="D2310" i="14"/>
  <c r="F2310" i="14"/>
  <c r="E2309" i="14"/>
  <c r="D2309" i="14"/>
  <c r="F2309" i="14"/>
  <c r="E2308" i="14"/>
  <c r="D2308" i="14"/>
  <c r="F2308" i="14"/>
  <c r="E2307" i="14"/>
  <c r="D2307" i="14"/>
  <c r="F2307" i="14"/>
  <c r="E2306" i="14"/>
  <c r="D2306" i="14"/>
  <c r="F2306" i="14"/>
  <c r="E2305" i="14"/>
  <c r="D2305" i="14"/>
  <c r="F2305" i="14"/>
  <c r="E2304" i="14"/>
  <c r="D2304" i="14"/>
  <c r="F2304" i="14"/>
  <c r="E2303" i="14"/>
  <c r="D2303" i="14"/>
  <c r="F2303" i="14"/>
  <c r="E2302" i="14"/>
  <c r="D2302" i="14"/>
  <c r="F2302" i="14"/>
  <c r="E2301" i="14"/>
  <c r="D2301" i="14"/>
  <c r="F2301" i="14"/>
  <c r="E2300" i="14"/>
  <c r="D2300" i="14"/>
  <c r="F2300" i="14"/>
  <c r="E2299" i="14"/>
  <c r="D2299" i="14"/>
  <c r="F2299" i="14"/>
  <c r="E2298" i="14"/>
  <c r="D2298" i="14"/>
  <c r="F2298" i="14"/>
  <c r="E2297" i="14"/>
  <c r="D2297" i="14"/>
  <c r="F2297" i="14"/>
  <c r="E2296" i="14"/>
  <c r="D2296" i="14"/>
  <c r="F2296" i="14"/>
  <c r="E2295" i="14"/>
  <c r="D2295" i="14"/>
  <c r="F2295" i="14"/>
  <c r="E2294" i="14"/>
  <c r="D2294" i="14"/>
  <c r="F2294" i="14"/>
  <c r="E2293" i="14"/>
  <c r="D2293" i="14"/>
  <c r="F2293" i="14"/>
  <c r="E2292" i="14"/>
  <c r="D2292" i="14"/>
  <c r="F2292" i="14"/>
  <c r="E2291" i="14"/>
  <c r="D2291" i="14"/>
  <c r="F2291" i="14"/>
  <c r="E2290" i="14"/>
  <c r="D2290" i="14"/>
  <c r="F2290" i="14"/>
  <c r="E2289" i="14"/>
  <c r="D2289" i="14"/>
  <c r="F2289" i="14"/>
  <c r="E2288" i="14"/>
  <c r="D2288" i="14"/>
  <c r="F2288" i="14"/>
  <c r="E2287" i="14"/>
  <c r="D2287" i="14"/>
  <c r="F2287" i="14"/>
  <c r="E2286" i="14"/>
  <c r="D2286" i="14"/>
  <c r="F2286" i="14"/>
  <c r="E2285" i="14"/>
  <c r="D2285" i="14"/>
  <c r="F2285" i="14"/>
  <c r="E2284" i="14"/>
  <c r="D2284" i="14"/>
  <c r="F2284" i="14"/>
  <c r="E2283" i="14"/>
  <c r="D2283" i="14"/>
  <c r="F2283" i="14"/>
  <c r="E2282" i="14"/>
  <c r="D2282" i="14"/>
  <c r="F2282" i="14"/>
  <c r="E2281" i="14"/>
  <c r="D2281" i="14"/>
  <c r="F2281" i="14"/>
  <c r="E2280" i="14"/>
  <c r="D2280" i="14"/>
  <c r="F2280" i="14"/>
  <c r="E2279" i="14"/>
  <c r="D2279" i="14"/>
  <c r="F2279" i="14"/>
  <c r="E2278" i="14"/>
  <c r="D2278" i="14"/>
  <c r="F2278" i="14"/>
  <c r="E2277" i="14"/>
  <c r="D2277" i="14"/>
  <c r="F2277" i="14"/>
  <c r="E2276" i="14"/>
  <c r="D2276" i="14"/>
  <c r="F2276" i="14"/>
  <c r="E2275" i="14"/>
  <c r="D2275" i="14"/>
  <c r="F2275" i="14"/>
  <c r="E2274" i="14"/>
  <c r="D2274" i="14"/>
  <c r="F2274" i="14"/>
  <c r="E2273" i="14"/>
  <c r="D2273" i="14"/>
  <c r="F2273" i="14"/>
  <c r="E2272" i="14"/>
  <c r="D2272" i="14"/>
  <c r="F2272" i="14"/>
  <c r="E2271" i="14"/>
  <c r="D2271" i="14"/>
  <c r="F2271" i="14"/>
  <c r="E2270" i="14"/>
  <c r="D2270" i="14"/>
  <c r="F2270" i="14"/>
  <c r="E2269" i="14"/>
  <c r="D2269" i="14"/>
  <c r="F2269" i="14"/>
  <c r="E2268" i="14"/>
  <c r="D2268" i="14"/>
  <c r="F2268" i="14"/>
  <c r="E2267" i="14"/>
  <c r="D2267" i="14"/>
  <c r="F2267" i="14"/>
  <c r="E2266" i="14"/>
  <c r="D2266" i="14"/>
  <c r="F2266" i="14"/>
  <c r="E2265" i="14"/>
  <c r="D2265" i="14"/>
  <c r="F2265" i="14"/>
  <c r="E2264" i="14"/>
  <c r="D2264" i="14"/>
  <c r="F2264" i="14"/>
  <c r="E2263" i="14"/>
  <c r="D2263" i="14"/>
  <c r="F2263" i="14"/>
  <c r="E2262" i="14"/>
  <c r="D2262" i="14"/>
  <c r="F2262" i="14"/>
  <c r="E2261" i="14"/>
  <c r="D2261" i="14"/>
  <c r="F2261" i="14"/>
  <c r="E2260" i="14"/>
  <c r="D2260" i="14"/>
  <c r="F2260" i="14"/>
  <c r="E2259" i="14"/>
  <c r="D2259" i="14"/>
  <c r="F2259" i="14"/>
  <c r="E2258" i="14"/>
  <c r="D2258" i="14"/>
  <c r="F2258" i="14"/>
  <c r="E2257" i="14"/>
  <c r="D2257" i="14"/>
  <c r="F2257" i="14"/>
  <c r="E2256" i="14"/>
  <c r="D2256" i="14"/>
  <c r="F2256" i="14"/>
  <c r="E2255" i="14"/>
  <c r="D2255" i="14"/>
  <c r="F2255" i="14"/>
  <c r="E2254" i="14"/>
  <c r="D2254" i="14"/>
  <c r="F2254" i="14"/>
  <c r="E2253" i="14"/>
  <c r="D2253" i="14"/>
  <c r="F2253" i="14"/>
  <c r="E2252" i="14"/>
  <c r="D2252" i="14"/>
  <c r="F2252" i="14"/>
  <c r="E2251" i="14"/>
  <c r="D2251" i="14"/>
  <c r="F2251" i="14"/>
  <c r="E2250" i="14"/>
  <c r="D2250" i="14"/>
  <c r="F2250" i="14"/>
  <c r="E2249" i="14"/>
  <c r="D2249" i="14"/>
  <c r="F2249" i="14"/>
  <c r="E2248" i="14"/>
  <c r="D2248" i="14"/>
  <c r="F2248" i="14"/>
  <c r="E2247" i="14"/>
  <c r="D2247" i="14"/>
  <c r="F2247" i="14"/>
  <c r="E2246" i="14"/>
  <c r="D2246" i="14"/>
  <c r="F2246" i="14"/>
  <c r="E2245" i="14"/>
  <c r="D2245" i="14"/>
  <c r="F2245" i="14"/>
  <c r="E2244" i="14"/>
  <c r="D2244" i="14"/>
  <c r="F2244" i="14"/>
  <c r="E2243" i="14"/>
  <c r="D2243" i="14"/>
  <c r="F2243" i="14"/>
  <c r="E2242" i="14"/>
  <c r="D2242" i="14"/>
  <c r="F2242" i="14"/>
  <c r="E2241" i="14"/>
  <c r="D2241" i="14"/>
  <c r="F2241" i="14"/>
  <c r="E2240" i="14"/>
  <c r="D2240" i="14"/>
  <c r="F2240" i="14"/>
  <c r="E2239" i="14"/>
  <c r="D2239" i="14"/>
  <c r="F2239" i="14"/>
  <c r="E2238" i="14"/>
  <c r="D2238" i="14"/>
  <c r="F2238" i="14"/>
  <c r="E2237" i="14"/>
  <c r="D2237" i="14"/>
  <c r="F2237" i="14"/>
  <c r="E2236" i="14"/>
  <c r="D2236" i="14"/>
  <c r="F2236" i="14"/>
  <c r="E2235" i="14"/>
  <c r="D2235" i="14"/>
  <c r="F2235" i="14"/>
  <c r="E2234" i="14"/>
  <c r="D2234" i="14"/>
  <c r="F2234" i="14"/>
  <c r="E2233" i="14"/>
  <c r="D2233" i="14"/>
  <c r="F2233" i="14"/>
  <c r="E2232" i="14"/>
  <c r="D2232" i="14"/>
  <c r="F2232" i="14"/>
  <c r="E2231" i="14"/>
  <c r="D2231" i="14"/>
  <c r="F2231" i="14"/>
  <c r="E2230" i="14"/>
  <c r="D2230" i="14"/>
  <c r="F2230" i="14"/>
  <c r="E2229" i="14"/>
  <c r="D2229" i="14"/>
  <c r="F2229" i="14"/>
  <c r="E2228" i="14"/>
  <c r="D2228" i="14"/>
  <c r="F2228" i="14"/>
  <c r="E2227" i="14"/>
  <c r="D2227" i="14"/>
  <c r="F2227" i="14"/>
  <c r="E2226" i="14"/>
  <c r="D2226" i="14"/>
  <c r="F2226" i="14"/>
  <c r="E2225" i="14"/>
  <c r="D2225" i="14"/>
  <c r="F2225" i="14"/>
  <c r="E2224" i="14"/>
  <c r="D2224" i="14"/>
  <c r="F2224" i="14"/>
  <c r="E2223" i="14"/>
  <c r="D2223" i="14"/>
  <c r="F2223" i="14"/>
  <c r="E2222" i="14"/>
  <c r="D2222" i="14"/>
  <c r="F2222" i="14"/>
  <c r="E2221" i="14"/>
  <c r="D2221" i="14"/>
  <c r="F2221" i="14"/>
  <c r="E2220" i="14"/>
  <c r="D2220" i="14"/>
  <c r="F2220" i="14"/>
  <c r="E2219" i="14"/>
  <c r="D2219" i="14"/>
  <c r="F2219" i="14"/>
  <c r="E2218" i="14"/>
  <c r="D2218" i="14"/>
  <c r="F2218" i="14"/>
  <c r="E2217" i="14"/>
  <c r="D2217" i="14"/>
  <c r="F2217" i="14"/>
  <c r="E2216" i="14"/>
  <c r="D2216" i="14"/>
  <c r="F2216" i="14"/>
  <c r="E2215" i="14"/>
  <c r="D2215" i="14"/>
  <c r="F2215" i="14"/>
  <c r="E2214" i="14"/>
  <c r="D2214" i="14"/>
  <c r="F2214" i="14"/>
  <c r="E2213" i="14"/>
  <c r="D2213" i="14"/>
  <c r="F2213" i="14"/>
  <c r="E2212" i="14"/>
  <c r="D2212" i="14"/>
  <c r="F2212" i="14"/>
  <c r="E2211" i="14"/>
  <c r="D2211" i="14"/>
  <c r="F2211" i="14"/>
  <c r="E2210" i="14"/>
  <c r="D2210" i="14"/>
  <c r="F2210" i="14"/>
  <c r="E2209" i="14"/>
  <c r="D2209" i="14"/>
  <c r="F2209" i="14"/>
  <c r="E2208" i="14"/>
  <c r="D2208" i="14"/>
  <c r="F2208" i="14"/>
  <c r="E2207" i="14"/>
  <c r="D2207" i="14"/>
  <c r="F2207" i="14"/>
  <c r="E2206" i="14"/>
  <c r="D2206" i="14"/>
  <c r="F2206" i="14"/>
  <c r="E2205" i="14"/>
  <c r="D2205" i="14"/>
  <c r="F2205" i="14"/>
  <c r="E2204" i="14"/>
  <c r="D2204" i="14"/>
  <c r="F2204" i="14"/>
  <c r="E2203" i="14"/>
  <c r="D2203" i="14"/>
  <c r="F2203" i="14"/>
  <c r="E2202" i="14"/>
  <c r="D2202" i="14"/>
  <c r="F2202" i="14"/>
  <c r="E2201" i="14"/>
  <c r="D2201" i="14"/>
  <c r="F2201" i="14"/>
  <c r="E2200" i="14"/>
  <c r="D2200" i="14"/>
  <c r="F2200" i="14"/>
  <c r="E2199" i="14"/>
  <c r="D2199" i="14"/>
  <c r="F2199" i="14"/>
  <c r="E2198" i="14"/>
  <c r="D2198" i="14"/>
  <c r="F2198" i="14"/>
  <c r="E2197" i="14"/>
  <c r="D2197" i="14"/>
  <c r="F2197" i="14"/>
  <c r="E2196" i="14"/>
  <c r="D2196" i="14"/>
  <c r="F2196" i="14"/>
  <c r="E2195" i="14"/>
  <c r="D2195" i="14"/>
  <c r="F2195" i="14"/>
  <c r="E2194" i="14"/>
  <c r="D2194" i="14"/>
  <c r="F2194" i="14"/>
  <c r="E2193" i="14"/>
  <c r="D2193" i="14"/>
  <c r="F2193" i="14"/>
  <c r="E2192" i="14"/>
  <c r="D2192" i="14"/>
  <c r="F2192" i="14"/>
  <c r="E2191" i="14"/>
  <c r="D2191" i="14"/>
  <c r="F2191" i="14"/>
  <c r="E2190" i="14"/>
  <c r="D2190" i="14"/>
  <c r="F2190" i="14"/>
  <c r="E2189" i="14"/>
  <c r="D2189" i="14"/>
  <c r="F2189" i="14"/>
  <c r="E2188" i="14"/>
  <c r="D2188" i="14"/>
  <c r="F2188" i="14"/>
  <c r="E2187" i="14"/>
  <c r="D2187" i="14"/>
  <c r="F2187" i="14"/>
  <c r="E2186" i="14"/>
  <c r="D2186" i="14"/>
  <c r="F2186" i="14"/>
  <c r="E2185" i="14"/>
  <c r="D2185" i="14"/>
  <c r="F2185" i="14"/>
  <c r="E2184" i="14"/>
  <c r="D2184" i="14"/>
  <c r="F2184" i="14"/>
  <c r="E2183" i="14"/>
  <c r="D2183" i="14"/>
  <c r="F2183" i="14"/>
  <c r="E2182" i="14"/>
  <c r="D2182" i="14"/>
  <c r="F2182" i="14"/>
  <c r="E2181" i="14"/>
  <c r="D2181" i="14"/>
  <c r="F2181" i="14"/>
  <c r="E2180" i="14"/>
  <c r="D2180" i="14"/>
  <c r="F2180" i="14"/>
  <c r="E2179" i="14"/>
  <c r="D2179" i="14"/>
  <c r="F2179" i="14"/>
  <c r="E2178" i="14"/>
  <c r="D2178" i="14"/>
  <c r="F2178" i="14"/>
  <c r="E2177" i="14"/>
  <c r="D2177" i="14"/>
  <c r="F2177" i="14"/>
  <c r="E2176" i="14"/>
  <c r="D2176" i="14"/>
  <c r="F2176" i="14"/>
  <c r="E2175" i="14"/>
  <c r="D2175" i="14"/>
  <c r="F2175" i="14"/>
  <c r="E2174" i="14"/>
  <c r="D2174" i="14"/>
  <c r="F2174" i="14"/>
  <c r="E2173" i="14"/>
  <c r="D2173" i="14"/>
  <c r="F2173" i="14"/>
  <c r="E2172" i="14"/>
  <c r="D2172" i="14"/>
  <c r="F2172" i="14"/>
  <c r="E2171" i="14"/>
  <c r="D2171" i="14"/>
  <c r="F2171" i="14"/>
  <c r="E2170" i="14"/>
  <c r="D2170" i="14"/>
  <c r="F2170" i="14"/>
  <c r="E2169" i="14"/>
  <c r="D2169" i="14"/>
  <c r="F2169" i="14"/>
  <c r="E2168" i="14"/>
  <c r="D2168" i="14"/>
  <c r="F2168" i="14"/>
  <c r="E2167" i="14"/>
  <c r="D2167" i="14"/>
  <c r="F2167" i="14"/>
  <c r="E2166" i="14"/>
  <c r="D2166" i="14"/>
  <c r="F2166" i="14"/>
  <c r="E2165" i="14"/>
  <c r="D2165" i="14"/>
  <c r="F2165" i="14"/>
  <c r="E2164" i="14"/>
  <c r="D2164" i="14"/>
  <c r="F2164" i="14"/>
  <c r="E2163" i="14"/>
  <c r="D2163" i="14"/>
  <c r="F2163" i="14"/>
  <c r="E2162" i="14"/>
  <c r="D2162" i="14"/>
  <c r="F2162" i="14"/>
  <c r="E2161" i="14"/>
  <c r="D2161" i="14"/>
  <c r="F2161" i="14"/>
  <c r="E2160" i="14"/>
  <c r="D2160" i="14"/>
  <c r="F2160" i="14"/>
  <c r="E2159" i="14"/>
  <c r="D2159" i="14"/>
  <c r="F2159" i="14"/>
  <c r="E2158" i="14"/>
  <c r="D2158" i="14"/>
  <c r="F2158" i="14"/>
  <c r="E2157" i="14"/>
  <c r="D2157" i="14"/>
  <c r="F2157" i="14"/>
  <c r="E2156" i="14"/>
  <c r="D2156" i="14"/>
  <c r="F2156" i="14"/>
  <c r="E2155" i="14"/>
  <c r="D2155" i="14"/>
  <c r="F2155" i="14"/>
  <c r="E2154" i="14"/>
  <c r="D2154" i="14"/>
  <c r="F2154" i="14"/>
  <c r="E2153" i="14"/>
  <c r="D2153" i="14"/>
  <c r="F2153" i="14"/>
  <c r="E2152" i="14"/>
  <c r="D2152" i="14"/>
  <c r="F2152" i="14"/>
  <c r="E2151" i="14"/>
  <c r="D2151" i="14"/>
  <c r="F2151" i="14"/>
  <c r="E2150" i="14"/>
  <c r="D2150" i="14"/>
  <c r="F2150" i="14"/>
  <c r="E2149" i="14"/>
  <c r="D2149" i="14"/>
  <c r="F2149" i="14"/>
  <c r="E2148" i="14"/>
  <c r="D2148" i="14"/>
  <c r="F2148" i="14"/>
  <c r="E2147" i="14"/>
  <c r="D2147" i="14"/>
  <c r="F2147" i="14"/>
  <c r="E2146" i="14"/>
  <c r="D2146" i="14"/>
  <c r="F2146" i="14"/>
  <c r="E2145" i="14"/>
  <c r="D2145" i="14"/>
  <c r="F2145" i="14"/>
  <c r="E2144" i="14"/>
  <c r="D2144" i="14"/>
  <c r="F2144" i="14"/>
  <c r="E2143" i="14"/>
  <c r="D2143" i="14"/>
  <c r="F2143" i="14"/>
  <c r="E2142" i="14"/>
  <c r="D2142" i="14"/>
  <c r="F2142" i="14"/>
  <c r="E2141" i="14"/>
  <c r="D2141" i="14"/>
  <c r="F2141" i="14"/>
  <c r="E2140" i="14"/>
  <c r="D2140" i="14"/>
  <c r="F2140" i="14"/>
  <c r="E2139" i="14"/>
  <c r="D2139" i="14"/>
  <c r="F2139" i="14"/>
  <c r="E2138" i="14"/>
  <c r="D2138" i="14"/>
  <c r="F2138" i="14"/>
  <c r="E2137" i="14"/>
  <c r="D2137" i="14"/>
  <c r="F2137" i="14"/>
  <c r="E2136" i="14"/>
  <c r="D2136" i="14"/>
  <c r="F2136" i="14"/>
  <c r="E2135" i="14"/>
  <c r="D2135" i="14"/>
  <c r="F2135" i="14"/>
  <c r="E2134" i="14"/>
  <c r="D2134" i="14"/>
  <c r="F2134" i="14"/>
  <c r="E2133" i="14"/>
  <c r="D2133" i="14"/>
  <c r="F2133" i="14"/>
  <c r="E2132" i="14"/>
  <c r="D2132" i="14"/>
  <c r="F2132" i="14"/>
  <c r="E2131" i="14"/>
  <c r="D2131" i="14"/>
  <c r="F2131" i="14"/>
  <c r="E2130" i="14"/>
  <c r="D2130" i="14"/>
  <c r="F2130" i="14"/>
  <c r="E2129" i="14"/>
  <c r="D2129" i="14"/>
  <c r="F2129" i="14"/>
  <c r="E2128" i="14"/>
  <c r="D2128" i="14"/>
  <c r="F2128" i="14"/>
  <c r="E2127" i="14"/>
  <c r="D2127" i="14"/>
  <c r="F2127" i="14"/>
  <c r="E2126" i="14"/>
  <c r="D2126" i="14"/>
  <c r="F2126" i="14"/>
  <c r="E2125" i="14"/>
  <c r="D2125" i="14"/>
  <c r="F2125" i="14"/>
  <c r="E2124" i="14"/>
  <c r="D2124" i="14"/>
  <c r="F2124" i="14"/>
  <c r="E2123" i="14"/>
  <c r="D2123" i="14"/>
  <c r="F2123" i="14"/>
  <c r="E2122" i="14"/>
  <c r="D2122" i="14"/>
  <c r="F2122" i="14"/>
  <c r="E2121" i="14"/>
  <c r="D2121" i="14"/>
  <c r="F2121" i="14"/>
  <c r="E2120" i="14"/>
  <c r="D2120" i="14"/>
  <c r="F2120" i="14"/>
  <c r="E2119" i="14"/>
  <c r="D2119" i="14"/>
  <c r="F2119" i="14"/>
  <c r="E2118" i="14"/>
  <c r="D2118" i="14"/>
  <c r="F2118" i="14"/>
  <c r="E2117" i="14"/>
  <c r="D2117" i="14"/>
  <c r="F2117" i="14"/>
  <c r="E2116" i="14"/>
  <c r="D2116" i="14"/>
  <c r="F2116" i="14"/>
  <c r="E2115" i="14"/>
  <c r="D2115" i="14"/>
  <c r="F2115" i="14"/>
  <c r="E2114" i="14"/>
  <c r="D2114" i="14"/>
  <c r="F2114" i="14"/>
  <c r="E2113" i="14"/>
  <c r="D2113" i="14"/>
  <c r="F2113" i="14"/>
  <c r="E2112" i="14"/>
  <c r="D2112" i="14"/>
  <c r="F2112" i="14"/>
  <c r="E2111" i="14"/>
  <c r="D2111" i="14"/>
  <c r="F2111" i="14"/>
  <c r="E2110" i="14"/>
  <c r="D2110" i="14"/>
  <c r="F2110" i="14"/>
  <c r="E2109" i="14"/>
  <c r="D2109" i="14"/>
  <c r="F2109" i="14"/>
  <c r="E2108" i="14"/>
  <c r="D2108" i="14"/>
  <c r="F2108" i="14"/>
  <c r="E2107" i="14"/>
  <c r="D2107" i="14"/>
  <c r="F2107" i="14"/>
  <c r="E2106" i="14"/>
  <c r="D2106" i="14"/>
  <c r="F2106" i="14"/>
  <c r="E2105" i="14"/>
  <c r="D2105" i="14"/>
  <c r="F2105" i="14"/>
  <c r="E2104" i="14"/>
  <c r="D2104" i="14"/>
  <c r="F2104" i="14"/>
  <c r="E2103" i="14"/>
  <c r="D2103" i="14"/>
  <c r="F2103" i="14"/>
  <c r="E2102" i="14"/>
  <c r="D2102" i="14"/>
  <c r="F2102" i="14"/>
  <c r="E2101" i="14"/>
  <c r="D2101" i="14"/>
  <c r="F2101" i="14"/>
  <c r="E2100" i="14"/>
  <c r="D2100" i="14"/>
  <c r="F2100" i="14"/>
  <c r="E2099" i="14"/>
  <c r="D2099" i="14"/>
  <c r="F2099" i="14"/>
  <c r="E2098" i="14"/>
  <c r="D2098" i="14"/>
  <c r="F2098" i="14"/>
  <c r="E2097" i="14"/>
  <c r="D2097" i="14"/>
  <c r="F2097" i="14"/>
  <c r="E2096" i="14"/>
  <c r="D2096" i="14"/>
  <c r="F2096" i="14"/>
  <c r="E2095" i="14"/>
  <c r="D2095" i="14"/>
  <c r="F2095" i="14"/>
  <c r="E2094" i="14"/>
  <c r="D2094" i="14"/>
  <c r="F2094" i="14"/>
  <c r="E2093" i="14"/>
  <c r="D2093" i="14"/>
  <c r="F2093" i="14"/>
  <c r="E2092" i="14"/>
  <c r="D2092" i="14"/>
  <c r="F2092" i="14"/>
  <c r="E2091" i="14"/>
  <c r="D2091" i="14"/>
  <c r="F2091" i="14"/>
  <c r="E2090" i="14"/>
  <c r="D2090" i="14"/>
  <c r="F2090" i="14"/>
  <c r="E2089" i="14"/>
  <c r="D2089" i="14"/>
  <c r="F2089" i="14"/>
  <c r="E2088" i="14"/>
  <c r="D2088" i="14"/>
  <c r="F2088" i="14"/>
  <c r="E2087" i="14"/>
  <c r="D2087" i="14"/>
  <c r="F2087" i="14"/>
  <c r="E2086" i="14"/>
  <c r="D2086" i="14"/>
  <c r="F2086" i="14"/>
  <c r="E2085" i="14"/>
  <c r="D2085" i="14"/>
  <c r="F2085" i="14"/>
  <c r="E2084" i="14"/>
  <c r="D2084" i="14"/>
  <c r="F2084" i="14"/>
  <c r="E2083" i="14"/>
  <c r="D2083" i="14"/>
  <c r="F2083" i="14"/>
  <c r="E2082" i="14"/>
  <c r="D2082" i="14"/>
  <c r="F2082" i="14"/>
  <c r="E2081" i="14"/>
  <c r="D2081" i="14"/>
  <c r="F2081" i="14"/>
  <c r="E2080" i="14"/>
  <c r="D2080" i="14"/>
  <c r="F2080" i="14"/>
  <c r="E2079" i="14"/>
  <c r="D2079" i="14"/>
  <c r="F2079" i="14"/>
  <c r="E2078" i="14"/>
  <c r="D2078" i="14"/>
  <c r="F2078" i="14"/>
  <c r="E2077" i="14"/>
  <c r="D2077" i="14"/>
  <c r="F2077" i="14"/>
  <c r="E2076" i="14"/>
  <c r="D2076" i="14"/>
  <c r="F2076" i="14"/>
  <c r="E2075" i="14"/>
  <c r="D2075" i="14"/>
  <c r="F2075" i="14"/>
  <c r="E2074" i="14"/>
  <c r="D2074" i="14"/>
  <c r="F2074" i="14"/>
  <c r="E2073" i="14"/>
  <c r="D2073" i="14"/>
  <c r="F2073" i="14"/>
  <c r="E2072" i="14"/>
  <c r="D2072" i="14"/>
  <c r="F2072" i="14"/>
  <c r="E2071" i="14"/>
  <c r="D2071" i="14"/>
  <c r="F2071" i="14"/>
  <c r="E2070" i="14"/>
  <c r="D2070" i="14"/>
  <c r="F2070" i="14"/>
  <c r="E2069" i="14"/>
  <c r="D2069" i="14"/>
  <c r="F2069" i="14"/>
  <c r="E2068" i="14"/>
  <c r="D2068" i="14"/>
  <c r="F2068" i="14"/>
  <c r="E2067" i="14"/>
  <c r="D2067" i="14"/>
  <c r="F2067" i="14"/>
  <c r="E2066" i="14"/>
  <c r="D2066" i="14"/>
  <c r="F2066" i="14"/>
  <c r="E2065" i="14"/>
  <c r="D2065" i="14"/>
  <c r="F2065" i="14"/>
  <c r="E2064" i="14"/>
  <c r="D2064" i="14"/>
  <c r="F2064" i="14"/>
  <c r="E2063" i="14"/>
  <c r="D2063" i="14"/>
  <c r="F2063" i="14"/>
  <c r="E2062" i="14"/>
  <c r="D2062" i="14"/>
  <c r="F2062" i="14"/>
  <c r="E2061" i="14"/>
  <c r="D2061" i="14"/>
  <c r="F2061" i="14"/>
  <c r="E2060" i="14"/>
  <c r="D2060" i="14"/>
  <c r="F2060" i="14"/>
  <c r="E2059" i="14"/>
  <c r="D2059" i="14"/>
  <c r="F2059" i="14"/>
  <c r="E2058" i="14"/>
  <c r="D2058" i="14"/>
  <c r="F2058" i="14"/>
  <c r="E2057" i="14"/>
  <c r="D2057" i="14"/>
  <c r="F2057" i="14"/>
  <c r="E2056" i="14"/>
  <c r="D2056" i="14"/>
  <c r="F2056" i="14"/>
  <c r="E2055" i="14"/>
  <c r="D2055" i="14"/>
  <c r="F2055" i="14"/>
  <c r="E2054" i="14"/>
  <c r="D2054" i="14"/>
  <c r="F2054" i="14"/>
  <c r="E2053" i="14"/>
  <c r="D2053" i="14"/>
  <c r="F2053" i="14"/>
  <c r="E2052" i="14"/>
  <c r="D2052" i="14"/>
  <c r="F2052" i="14"/>
  <c r="E2051" i="14"/>
  <c r="D2051" i="14"/>
  <c r="F2051" i="14"/>
  <c r="E2050" i="14"/>
  <c r="D2050" i="14"/>
  <c r="F2050" i="14"/>
  <c r="E2049" i="14"/>
  <c r="D2049" i="14"/>
  <c r="F2049" i="14"/>
  <c r="E2048" i="14"/>
  <c r="D2048" i="14"/>
  <c r="F2048" i="14"/>
  <c r="E2047" i="14"/>
  <c r="D2047" i="14"/>
  <c r="F2047" i="14"/>
  <c r="E2046" i="14"/>
  <c r="D2046" i="14"/>
  <c r="F2046" i="14"/>
  <c r="E2045" i="14"/>
  <c r="D2045" i="14"/>
  <c r="F2045" i="14"/>
  <c r="E2044" i="14"/>
  <c r="D2044" i="14"/>
  <c r="F2044" i="14"/>
  <c r="E2043" i="14"/>
  <c r="D2043" i="14"/>
  <c r="F2043" i="14"/>
  <c r="E2042" i="14"/>
  <c r="D2042" i="14"/>
  <c r="F2042" i="14"/>
  <c r="E2041" i="14"/>
  <c r="D2041" i="14"/>
  <c r="F2041" i="14"/>
  <c r="E2040" i="14"/>
  <c r="D2040" i="14"/>
  <c r="F2040" i="14"/>
  <c r="E2039" i="14"/>
  <c r="D2039" i="14"/>
  <c r="F2039" i="14"/>
  <c r="E2038" i="14"/>
  <c r="D2038" i="14"/>
  <c r="F2038" i="14"/>
  <c r="E2037" i="14"/>
  <c r="D2037" i="14"/>
  <c r="F2037" i="14"/>
  <c r="E2036" i="14"/>
  <c r="D2036" i="14"/>
  <c r="F2036" i="14"/>
  <c r="E2035" i="14"/>
  <c r="D2035" i="14"/>
  <c r="F2035" i="14"/>
  <c r="E2034" i="14"/>
  <c r="D2034" i="14"/>
  <c r="F2034" i="14"/>
  <c r="E2033" i="14"/>
  <c r="D2033" i="14"/>
  <c r="F2033" i="14"/>
  <c r="E2032" i="14"/>
  <c r="D2032" i="14"/>
  <c r="F2032" i="14"/>
  <c r="E2031" i="14"/>
  <c r="D2031" i="14"/>
  <c r="F2031" i="14"/>
  <c r="E2030" i="14"/>
  <c r="D2030" i="14"/>
  <c r="F2030" i="14"/>
  <c r="E2029" i="14"/>
  <c r="D2029" i="14"/>
  <c r="F2029" i="14"/>
  <c r="E2028" i="14"/>
  <c r="D2028" i="14"/>
  <c r="F2028" i="14"/>
  <c r="E2027" i="14"/>
  <c r="D2027" i="14"/>
  <c r="F2027" i="14"/>
  <c r="E2026" i="14"/>
  <c r="D2026" i="14"/>
  <c r="F2026" i="14"/>
  <c r="E2025" i="14"/>
  <c r="D2025" i="14"/>
  <c r="F2025" i="14"/>
  <c r="E2024" i="14"/>
  <c r="D2024" i="14"/>
  <c r="F2024" i="14"/>
  <c r="E2023" i="14"/>
  <c r="D2023" i="14"/>
  <c r="F2023" i="14"/>
  <c r="E2022" i="14"/>
  <c r="D2022" i="14"/>
  <c r="F2022" i="14"/>
  <c r="E2021" i="14"/>
  <c r="D2021" i="14"/>
  <c r="F2021" i="14"/>
  <c r="E2020" i="14"/>
  <c r="D2020" i="14"/>
  <c r="F2020" i="14"/>
  <c r="E2019" i="14"/>
  <c r="D2019" i="14"/>
  <c r="F2019" i="14"/>
  <c r="E2018" i="14"/>
  <c r="D2018" i="14"/>
  <c r="F2018" i="14"/>
  <c r="E2017" i="14"/>
  <c r="D2017" i="14"/>
  <c r="F2017" i="14"/>
  <c r="E2016" i="14"/>
  <c r="D2016" i="14"/>
  <c r="F2016" i="14"/>
  <c r="E2015" i="14"/>
  <c r="D2015" i="14"/>
  <c r="F2015" i="14"/>
  <c r="E2014" i="14"/>
  <c r="D2014" i="14"/>
  <c r="F2014" i="14"/>
  <c r="E2013" i="14"/>
  <c r="D2013" i="14"/>
  <c r="F2013" i="14"/>
  <c r="E2012" i="14"/>
  <c r="D2012" i="14"/>
  <c r="F2012" i="14"/>
  <c r="E2011" i="14"/>
  <c r="D2011" i="14"/>
  <c r="F2011" i="14"/>
  <c r="E2010" i="14"/>
  <c r="D2010" i="14"/>
  <c r="F2010" i="14"/>
  <c r="E2009" i="14"/>
  <c r="D2009" i="14"/>
  <c r="F2009" i="14"/>
  <c r="E2008" i="14"/>
  <c r="D2008" i="14"/>
  <c r="F2008" i="14"/>
  <c r="E2007" i="14"/>
  <c r="D2007" i="14"/>
  <c r="F2007" i="14"/>
  <c r="E2006" i="14"/>
  <c r="D2006" i="14"/>
  <c r="F2006" i="14"/>
  <c r="E2005" i="14"/>
  <c r="D2005" i="14"/>
  <c r="F2005" i="14"/>
  <c r="E2004" i="14"/>
  <c r="D2004" i="14"/>
  <c r="F2004" i="14"/>
  <c r="E2003" i="14"/>
  <c r="D2003" i="14"/>
  <c r="F2003" i="14"/>
  <c r="E2002" i="14"/>
  <c r="D2002" i="14"/>
  <c r="F2002" i="14"/>
  <c r="E2001" i="14"/>
  <c r="D2001" i="14"/>
  <c r="F2001" i="14"/>
  <c r="E2000" i="14"/>
  <c r="D2000" i="14"/>
  <c r="F2000" i="14"/>
  <c r="E1999" i="14"/>
  <c r="D1999" i="14"/>
  <c r="F1999" i="14"/>
  <c r="E1998" i="14"/>
  <c r="D1998" i="14"/>
  <c r="F1998" i="14"/>
  <c r="E1997" i="14"/>
  <c r="D1997" i="14"/>
  <c r="F1997" i="14"/>
  <c r="E1996" i="14"/>
  <c r="D1996" i="14"/>
  <c r="F1996" i="14"/>
  <c r="E1995" i="14"/>
  <c r="D1995" i="14"/>
  <c r="F1995" i="14"/>
  <c r="E1994" i="14"/>
  <c r="D1994" i="14"/>
  <c r="F1994" i="14"/>
  <c r="E1993" i="14"/>
  <c r="D1993" i="14"/>
  <c r="F1993" i="14"/>
  <c r="E1992" i="14"/>
  <c r="D1992" i="14"/>
  <c r="F1992" i="14"/>
  <c r="E1991" i="14"/>
  <c r="D1991" i="14"/>
  <c r="F1991" i="14"/>
  <c r="E1990" i="14"/>
  <c r="D1990" i="14"/>
  <c r="F1990" i="14"/>
  <c r="E1989" i="14"/>
  <c r="D1989" i="14"/>
  <c r="F1989" i="14"/>
  <c r="E1988" i="14"/>
  <c r="D1988" i="14"/>
  <c r="F1988" i="14"/>
  <c r="E1987" i="14"/>
  <c r="D1987" i="14"/>
  <c r="F1987" i="14"/>
  <c r="E1986" i="14"/>
  <c r="D1986" i="14"/>
  <c r="F1986" i="14"/>
  <c r="E1985" i="14"/>
  <c r="D1985" i="14"/>
  <c r="F1985" i="14"/>
  <c r="E1984" i="14"/>
  <c r="D1984" i="14"/>
  <c r="F1984" i="14"/>
  <c r="E1983" i="14"/>
  <c r="D1983" i="14"/>
  <c r="F1983" i="14"/>
  <c r="E1982" i="14"/>
  <c r="D1982" i="14"/>
  <c r="F1982" i="14"/>
  <c r="E1981" i="14"/>
  <c r="D1981" i="14"/>
  <c r="F1981" i="14"/>
  <c r="E1980" i="14"/>
  <c r="D1980" i="14"/>
  <c r="F1980" i="14"/>
  <c r="E1979" i="14"/>
  <c r="D1979" i="14"/>
  <c r="F1979" i="14"/>
  <c r="E1978" i="14"/>
  <c r="D1978" i="14"/>
  <c r="F1978" i="14"/>
  <c r="E1977" i="14"/>
  <c r="D1977" i="14"/>
  <c r="F1977" i="14"/>
  <c r="E1976" i="14"/>
  <c r="D1976" i="14"/>
  <c r="F1976" i="14"/>
  <c r="E1975" i="14"/>
  <c r="D1975" i="14"/>
  <c r="F1975" i="14"/>
  <c r="E1974" i="14"/>
  <c r="D1974" i="14"/>
  <c r="F1974" i="14"/>
  <c r="E1973" i="14"/>
  <c r="D1973" i="14"/>
  <c r="F1973" i="14"/>
  <c r="E1972" i="14"/>
  <c r="D1972" i="14"/>
  <c r="F1972" i="14"/>
  <c r="E1971" i="14"/>
  <c r="D1971" i="14"/>
  <c r="F1971" i="14"/>
  <c r="E1970" i="14"/>
  <c r="D1970" i="14"/>
  <c r="F1970" i="14"/>
  <c r="E1969" i="14"/>
  <c r="D1969" i="14"/>
  <c r="F1969" i="14"/>
  <c r="E1968" i="14"/>
  <c r="D1968" i="14"/>
  <c r="F1968" i="14"/>
  <c r="E1967" i="14"/>
  <c r="D1967" i="14"/>
  <c r="F1967" i="14"/>
  <c r="E1966" i="14"/>
  <c r="D1966" i="14"/>
  <c r="F1966" i="14"/>
  <c r="E1965" i="14"/>
  <c r="D1965" i="14"/>
  <c r="F1965" i="14"/>
  <c r="E1964" i="14"/>
  <c r="D1964" i="14"/>
  <c r="F1964" i="14"/>
  <c r="E1963" i="14"/>
  <c r="D1963" i="14"/>
  <c r="F1963" i="14"/>
  <c r="E1962" i="14"/>
  <c r="D1962" i="14"/>
  <c r="F1962" i="14"/>
  <c r="E1961" i="14"/>
  <c r="D1961" i="14"/>
  <c r="F1961" i="14"/>
  <c r="E1960" i="14"/>
  <c r="D1960" i="14"/>
  <c r="F1960" i="14"/>
  <c r="E1959" i="14"/>
  <c r="D1959" i="14"/>
  <c r="F1959" i="14"/>
  <c r="E1958" i="14"/>
  <c r="D1958" i="14"/>
  <c r="F1958" i="14"/>
  <c r="E1957" i="14"/>
  <c r="D1957" i="14"/>
  <c r="F1957" i="14"/>
  <c r="E1956" i="14"/>
  <c r="D1956" i="14"/>
  <c r="F1956" i="14"/>
  <c r="E1955" i="14"/>
  <c r="D1955" i="14"/>
  <c r="F1955" i="14"/>
  <c r="E1954" i="14"/>
  <c r="D1954" i="14"/>
  <c r="F1954" i="14"/>
  <c r="E1953" i="14"/>
  <c r="D1953" i="14"/>
  <c r="F1953" i="14"/>
  <c r="E1952" i="14"/>
  <c r="D1952" i="14"/>
  <c r="F1952" i="14"/>
  <c r="E1951" i="14"/>
  <c r="D1951" i="14"/>
  <c r="F1951" i="14"/>
  <c r="E1950" i="14"/>
  <c r="D1950" i="14"/>
  <c r="F1950" i="14"/>
  <c r="E1949" i="14"/>
  <c r="D1949" i="14"/>
  <c r="F1949" i="14"/>
  <c r="E1948" i="14"/>
  <c r="D1948" i="14"/>
  <c r="F1948" i="14"/>
  <c r="E1947" i="14"/>
  <c r="D1947" i="14"/>
  <c r="F1947" i="14"/>
  <c r="E1946" i="14"/>
  <c r="D1946" i="14"/>
  <c r="F1946" i="14"/>
  <c r="E1945" i="14"/>
  <c r="D1945" i="14"/>
  <c r="F1945" i="14"/>
  <c r="E1944" i="14"/>
  <c r="D1944" i="14"/>
  <c r="F1944" i="14"/>
  <c r="E1943" i="14"/>
  <c r="D1943" i="14"/>
  <c r="F1943" i="14"/>
  <c r="E1942" i="14"/>
  <c r="D1942" i="14"/>
  <c r="F1942" i="14"/>
  <c r="E1941" i="14"/>
  <c r="D1941" i="14"/>
  <c r="F1941" i="14"/>
  <c r="E1940" i="14"/>
  <c r="D1940" i="14"/>
  <c r="F1940" i="14"/>
  <c r="E1939" i="14"/>
  <c r="D1939" i="14"/>
  <c r="F1939" i="14"/>
  <c r="E1938" i="14"/>
  <c r="D1938" i="14"/>
  <c r="F1938" i="14"/>
  <c r="E1937" i="14"/>
  <c r="D1937" i="14"/>
  <c r="F1937" i="14"/>
  <c r="E1936" i="14"/>
  <c r="D1936" i="14"/>
  <c r="F1936" i="14"/>
  <c r="E1935" i="14"/>
  <c r="D1935" i="14"/>
  <c r="F1935" i="14"/>
  <c r="E1934" i="14"/>
  <c r="D1934" i="14"/>
  <c r="F1934" i="14"/>
  <c r="E1933" i="14"/>
  <c r="D1933" i="14"/>
  <c r="F1933" i="14"/>
  <c r="E1932" i="14"/>
  <c r="D1932" i="14"/>
  <c r="F1932" i="14"/>
  <c r="E1931" i="14"/>
  <c r="D1931" i="14"/>
  <c r="F1931" i="14"/>
  <c r="E1930" i="14"/>
  <c r="D1930" i="14"/>
  <c r="F1930" i="14"/>
  <c r="E1929" i="14"/>
  <c r="D1929" i="14"/>
  <c r="F1929" i="14"/>
  <c r="E1928" i="14"/>
  <c r="D1928" i="14"/>
  <c r="F1928" i="14"/>
  <c r="E1927" i="14"/>
  <c r="D1927" i="14"/>
  <c r="F1927" i="14"/>
  <c r="E1926" i="14"/>
  <c r="D1926" i="14"/>
  <c r="F1926" i="14"/>
  <c r="E1925" i="14"/>
  <c r="D1925" i="14"/>
  <c r="F1925" i="14"/>
  <c r="E1924" i="14"/>
  <c r="D1924" i="14"/>
  <c r="F1924" i="14"/>
  <c r="E1923" i="14"/>
  <c r="D1923" i="14"/>
  <c r="F1923" i="14"/>
  <c r="E1922" i="14"/>
  <c r="D1922" i="14"/>
  <c r="F1922" i="14"/>
  <c r="E1921" i="14"/>
  <c r="D1921" i="14"/>
  <c r="F1921" i="14"/>
  <c r="E1920" i="14"/>
  <c r="D1920" i="14"/>
  <c r="F1920" i="14"/>
  <c r="E1919" i="14"/>
  <c r="D1919" i="14"/>
  <c r="F1919" i="14"/>
  <c r="E1918" i="14"/>
  <c r="D1918" i="14"/>
  <c r="F1918" i="14"/>
  <c r="E1917" i="14"/>
  <c r="D1917" i="14"/>
  <c r="F1917" i="14"/>
  <c r="E1916" i="14"/>
  <c r="D1916" i="14"/>
  <c r="F1916" i="14"/>
  <c r="E1915" i="14"/>
  <c r="D1915" i="14"/>
  <c r="F1915" i="14"/>
  <c r="E1914" i="14"/>
  <c r="D1914" i="14"/>
  <c r="F1914" i="14"/>
  <c r="E1913" i="14"/>
  <c r="D1913" i="14"/>
  <c r="F1913" i="14"/>
  <c r="E1912" i="14"/>
  <c r="D1912" i="14"/>
  <c r="F1912" i="14"/>
  <c r="E1911" i="14"/>
  <c r="D1911" i="14"/>
  <c r="F1911" i="14"/>
  <c r="E1910" i="14"/>
  <c r="D1910" i="14"/>
  <c r="F1910" i="14"/>
  <c r="E1909" i="14"/>
  <c r="D1909" i="14"/>
  <c r="F1909" i="14"/>
  <c r="E1908" i="14"/>
  <c r="D1908" i="14"/>
  <c r="F1908" i="14"/>
  <c r="E1907" i="14"/>
  <c r="D1907" i="14"/>
  <c r="F1907" i="14"/>
  <c r="E1906" i="14"/>
  <c r="D1906" i="14"/>
  <c r="F1906" i="14"/>
  <c r="E1905" i="14"/>
  <c r="D1905" i="14"/>
  <c r="F1905" i="14"/>
  <c r="E1904" i="14"/>
  <c r="D1904" i="14"/>
  <c r="F1904" i="14"/>
  <c r="E1903" i="14"/>
  <c r="D1903" i="14"/>
  <c r="F1903" i="14"/>
  <c r="E1902" i="14"/>
  <c r="D1902" i="14"/>
  <c r="F1902" i="14"/>
  <c r="E1901" i="14"/>
  <c r="D1901" i="14"/>
  <c r="F1901" i="14"/>
  <c r="E1900" i="14"/>
  <c r="D1900" i="14"/>
  <c r="F1900" i="14"/>
  <c r="E1899" i="14"/>
  <c r="D1899" i="14"/>
  <c r="F1899" i="14"/>
  <c r="E1898" i="14"/>
  <c r="D1898" i="14"/>
  <c r="F1898" i="14"/>
  <c r="E1897" i="14"/>
  <c r="D1897" i="14"/>
  <c r="F1897" i="14"/>
  <c r="E1896" i="14"/>
  <c r="D1896" i="14"/>
  <c r="F1896" i="14"/>
  <c r="E1895" i="14"/>
  <c r="D1895" i="14"/>
  <c r="F1895" i="14"/>
  <c r="E1894" i="14"/>
  <c r="D1894" i="14"/>
  <c r="F1894" i="14"/>
  <c r="E1893" i="14"/>
  <c r="D1893" i="14"/>
  <c r="F1893" i="14"/>
  <c r="E1892" i="14"/>
  <c r="D1892" i="14"/>
  <c r="F1892" i="14"/>
  <c r="E1891" i="14"/>
  <c r="D1891" i="14"/>
  <c r="F1891" i="14"/>
  <c r="E1890" i="14"/>
  <c r="D1890" i="14"/>
  <c r="F1890" i="14"/>
  <c r="E1889" i="14"/>
  <c r="D1889" i="14"/>
  <c r="F1889" i="14"/>
  <c r="E1888" i="14"/>
  <c r="D1888" i="14"/>
  <c r="F1888" i="14"/>
  <c r="E1887" i="14"/>
  <c r="D1887" i="14"/>
  <c r="F1887" i="14"/>
  <c r="E1886" i="14"/>
  <c r="D1886" i="14"/>
  <c r="F1886" i="14"/>
  <c r="E1885" i="14"/>
  <c r="D1885" i="14"/>
  <c r="F1885" i="14"/>
  <c r="E1884" i="14"/>
  <c r="D1884" i="14"/>
  <c r="F1884" i="14"/>
  <c r="E1883" i="14"/>
  <c r="D1883" i="14"/>
  <c r="F1883" i="14"/>
  <c r="E1882" i="14"/>
  <c r="D1882" i="14"/>
  <c r="F1882" i="14"/>
  <c r="E1881" i="14"/>
  <c r="D1881" i="14"/>
  <c r="F1881" i="14"/>
  <c r="E1880" i="14"/>
  <c r="D1880" i="14"/>
  <c r="F1880" i="14"/>
  <c r="E1879" i="14"/>
  <c r="D1879" i="14"/>
  <c r="F1879" i="14"/>
  <c r="E1878" i="14"/>
  <c r="D1878" i="14"/>
  <c r="F1878" i="14"/>
  <c r="E1877" i="14"/>
  <c r="D1877" i="14"/>
  <c r="F1877" i="14"/>
  <c r="E1876" i="14"/>
  <c r="D1876" i="14"/>
  <c r="F1876" i="14"/>
  <c r="E1875" i="14"/>
  <c r="D1875" i="14"/>
  <c r="F1875" i="14"/>
  <c r="E1874" i="14"/>
  <c r="D1874" i="14"/>
  <c r="F1874" i="14"/>
  <c r="E1873" i="14"/>
  <c r="D1873" i="14"/>
  <c r="F1873" i="14"/>
  <c r="E1872" i="14"/>
  <c r="D1872" i="14"/>
  <c r="F1872" i="14"/>
  <c r="E1871" i="14"/>
  <c r="D1871" i="14"/>
  <c r="F1871" i="14"/>
  <c r="E1870" i="14"/>
  <c r="D1870" i="14"/>
  <c r="F1870" i="14"/>
  <c r="E1869" i="14"/>
  <c r="D1869" i="14"/>
  <c r="F1869" i="14"/>
  <c r="E1868" i="14"/>
  <c r="D1868" i="14"/>
  <c r="F1868" i="14"/>
  <c r="E1867" i="14"/>
  <c r="D1867" i="14"/>
  <c r="F1867" i="14"/>
  <c r="E1866" i="14"/>
  <c r="D1866" i="14"/>
  <c r="F1866" i="14"/>
  <c r="E1865" i="14"/>
  <c r="D1865" i="14"/>
  <c r="F1865" i="14"/>
  <c r="E1864" i="14"/>
  <c r="D1864" i="14"/>
  <c r="F1864" i="14"/>
  <c r="E1863" i="14"/>
  <c r="D1863" i="14"/>
  <c r="F1863" i="14"/>
  <c r="E1862" i="14"/>
  <c r="D1862" i="14"/>
  <c r="F1862" i="14"/>
  <c r="E1861" i="14"/>
  <c r="D1861" i="14"/>
  <c r="F1861" i="14"/>
  <c r="E1860" i="14"/>
  <c r="D1860" i="14"/>
  <c r="F1860" i="14"/>
  <c r="E1859" i="14"/>
  <c r="D1859" i="14"/>
  <c r="F1859" i="14"/>
  <c r="E1858" i="14"/>
  <c r="D1858" i="14"/>
  <c r="F1858" i="14"/>
  <c r="E1857" i="14"/>
  <c r="D1857" i="14"/>
  <c r="F1857" i="14"/>
  <c r="E1856" i="14"/>
  <c r="D1856" i="14"/>
  <c r="F1856" i="14"/>
  <c r="E1855" i="14"/>
  <c r="D1855" i="14"/>
  <c r="F1855" i="14"/>
  <c r="E1854" i="14"/>
  <c r="D1854" i="14"/>
  <c r="F1854" i="14"/>
  <c r="E1853" i="14"/>
  <c r="D1853" i="14"/>
  <c r="F1853" i="14"/>
  <c r="E1852" i="14"/>
  <c r="D1852" i="14"/>
  <c r="F1852" i="14"/>
  <c r="E1851" i="14"/>
  <c r="D1851" i="14"/>
  <c r="F1851" i="14"/>
  <c r="E1850" i="14"/>
  <c r="D1850" i="14"/>
  <c r="F1850" i="14"/>
  <c r="E1849" i="14"/>
  <c r="D1849" i="14"/>
  <c r="F1849" i="14"/>
  <c r="E1848" i="14"/>
  <c r="D1848" i="14"/>
  <c r="F1848" i="14"/>
  <c r="E1847" i="14"/>
  <c r="D1847" i="14"/>
  <c r="F1847" i="14"/>
  <c r="E1846" i="14"/>
  <c r="D1846" i="14"/>
  <c r="F1846" i="14"/>
  <c r="E1845" i="14"/>
  <c r="D1845" i="14"/>
  <c r="F1845" i="14"/>
  <c r="E1844" i="14"/>
  <c r="D1844" i="14"/>
  <c r="F1844" i="14"/>
  <c r="E1843" i="14"/>
  <c r="D1843" i="14"/>
  <c r="F1843" i="14"/>
  <c r="E1842" i="14"/>
  <c r="D1842" i="14"/>
  <c r="F1842" i="14"/>
  <c r="E1841" i="14"/>
  <c r="D1841" i="14"/>
  <c r="F1841" i="14"/>
  <c r="E1840" i="14"/>
  <c r="D1840" i="14"/>
  <c r="F1840" i="14"/>
  <c r="E1839" i="14"/>
  <c r="D1839" i="14"/>
  <c r="F1839" i="14"/>
  <c r="E1838" i="14"/>
  <c r="D1838" i="14"/>
  <c r="F1838" i="14"/>
  <c r="E1837" i="14"/>
  <c r="D1837" i="14"/>
  <c r="F1837" i="14"/>
  <c r="E1836" i="14"/>
  <c r="D1836" i="14"/>
  <c r="F1836" i="14"/>
  <c r="E1835" i="14"/>
  <c r="D1835" i="14"/>
  <c r="F1835" i="14"/>
  <c r="E1834" i="14"/>
  <c r="D1834" i="14"/>
  <c r="F1834" i="14"/>
  <c r="E1833" i="14"/>
  <c r="D1833" i="14"/>
  <c r="F1833" i="14"/>
  <c r="E1832" i="14"/>
  <c r="D1832" i="14"/>
  <c r="F1832" i="14"/>
  <c r="E1831" i="14"/>
  <c r="D1831" i="14"/>
  <c r="F1831" i="14"/>
  <c r="E1830" i="14"/>
  <c r="D1830" i="14"/>
  <c r="F1830" i="14"/>
  <c r="E1829" i="14"/>
  <c r="D1829" i="14"/>
  <c r="F1829" i="14"/>
  <c r="E1828" i="14"/>
  <c r="D1828" i="14"/>
  <c r="F1828" i="14"/>
  <c r="E1827" i="14"/>
  <c r="D1827" i="14"/>
  <c r="F1827" i="14"/>
  <c r="E1826" i="14"/>
  <c r="D1826" i="14"/>
  <c r="F1826" i="14"/>
  <c r="E1825" i="14"/>
  <c r="D1825" i="14"/>
  <c r="F1825" i="14"/>
  <c r="E1824" i="14"/>
  <c r="D1824" i="14"/>
  <c r="F1824" i="14"/>
  <c r="E1823" i="14"/>
  <c r="D1823" i="14"/>
  <c r="F1823" i="14"/>
  <c r="E1822" i="14"/>
  <c r="D1822" i="14"/>
  <c r="F1822" i="14"/>
  <c r="E1821" i="14"/>
  <c r="D1821" i="14"/>
  <c r="F1821" i="14"/>
  <c r="E1820" i="14"/>
  <c r="D1820" i="14"/>
  <c r="F1820" i="14"/>
  <c r="E1819" i="14"/>
  <c r="D1819" i="14"/>
  <c r="F1819" i="14"/>
  <c r="E1818" i="14"/>
  <c r="D1818" i="14"/>
  <c r="F1818" i="14"/>
  <c r="E1817" i="14"/>
  <c r="D1817" i="14"/>
  <c r="F1817" i="14"/>
  <c r="E1816" i="14"/>
  <c r="D1816" i="14"/>
  <c r="F1816" i="14"/>
  <c r="E1815" i="14"/>
  <c r="D1815" i="14"/>
  <c r="F1815" i="14"/>
  <c r="E1814" i="14"/>
  <c r="D1814" i="14"/>
  <c r="F1814" i="14"/>
  <c r="E1813" i="14"/>
  <c r="D1813" i="14"/>
  <c r="F1813" i="14"/>
  <c r="E1812" i="14"/>
  <c r="D1812" i="14"/>
  <c r="F1812" i="14"/>
  <c r="E1811" i="14"/>
  <c r="D1811" i="14"/>
  <c r="F1811" i="14"/>
  <c r="E1810" i="14"/>
  <c r="D1810" i="14"/>
  <c r="F1810" i="14"/>
  <c r="E1809" i="14"/>
  <c r="D1809" i="14"/>
  <c r="F1809" i="14"/>
  <c r="E1808" i="14"/>
  <c r="D1808" i="14"/>
  <c r="F1808" i="14"/>
  <c r="E1807" i="14"/>
  <c r="D1807" i="14"/>
  <c r="F1807" i="14"/>
  <c r="E1806" i="14"/>
  <c r="D1806" i="14"/>
  <c r="F1806" i="14"/>
  <c r="E1805" i="14"/>
  <c r="D1805" i="14"/>
  <c r="F1805" i="14"/>
  <c r="E1804" i="14"/>
  <c r="D1804" i="14"/>
  <c r="F1804" i="14"/>
  <c r="E1803" i="14"/>
  <c r="D1803" i="14"/>
  <c r="F1803" i="14"/>
  <c r="E1802" i="14"/>
  <c r="D1802" i="14"/>
  <c r="F1802" i="14"/>
  <c r="E1801" i="14"/>
  <c r="D1801" i="14"/>
  <c r="F1801" i="14"/>
  <c r="E1800" i="14"/>
  <c r="D1800" i="14"/>
  <c r="F1800" i="14"/>
  <c r="E1799" i="14"/>
  <c r="D1799" i="14"/>
  <c r="F1799" i="14"/>
  <c r="E1798" i="14"/>
  <c r="D1798" i="14"/>
  <c r="F1798" i="14"/>
  <c r="E1797" i="14"/>
  <c r="D1797" i="14"/>
  <c r="F1797" i="14"/>
  <c r="E1796" i="14"/>
  <c r="D1796" i="14"/>
  <c r="F1796" i="14"/>
  <c r="E1795" i="14"/>
  <c r="D1795" i="14"/>
  <c r="F1795" i="14"/>
  <c r="E1794" i="14"/>
  <c r="D1794" i="14"/>
  <c r="F1794" i="14"/>
  <c r="E1793" i="14"/>
  <c r="D1793" i="14"/>
  <c r="F1793" i="14"/>
  <c r="E1792" i="14"/>
  <c r="D1792" i="14"/>
  <c r="F1792" i="14"/>
  <c r="E1791" i="14"/>
  <c r="D1791" i="14"/>
  <c r="F1791" i="14"/>
  <c r="E1790" i="14"/>
  <c r="D1790" i="14"/>
  <c r="F1790" i="14"/>
  <c r="E1789" i="14"/>
  <c r="D1789" i="14"/>
  <c r="F1789" i="14"/>
  <c r="E1788" i="14"/>
  <c r="D1788" i="14"/>
  <c r="F1788" i="14"/>
  <c r="E1787" i="14"/>
  <c r="D1787" i="14"/>
  <c r="F1787" i="14"/>
  <c r="E1786" i="14"/>
  <c r="D1786" i="14"/>
  <c r="F1786" i="14"/>
  <c r="E1785" i="14"/>
  <c r="D1785" i="14"/>
  <c r="F1785" i="14"/>
  <c r="E1784" i="14"/>
  <c r="D1784" i="14"/>
  <c r="F1784" i="14"/>
  <c r="E1783" i="14"/>
  <c r="D1783" i="14"/>
  <c r="F1783" i="14"/>
  <c r="E1782" i="14"/>
  <c r="D1782" i="14"/>
  <c r="F1782" i="14"/>
  <c r="E1781" i="14"/>
  <c r="D1781" i="14"/>
  <c r="F1781" i="14"/>
  <c r="E1780" i="14"/>
  <c r="D1780" i="14"/>
  <c r="F1780" i="14"/>
  <c r="E1779" i="14"/>
  <c r="D1779" i="14"/>
  <c r="F1779" i="14"/>
  <c r="E1778" i="14"/>
  <c r="D1778" i="14"/>
  <c r="F1778" i="14"/>
  <c r="E1777" i="14"/>
  <c r="D1777" i="14"/>
  <c r="F1777" i="14"/>
  <c r="E1776" i="14"/>
  <c r="D1776" i="14"/>
  <c r="F1776" i="14"/>
  <c r="E1775" i="14"/>
  <c r="D1775" i="14"/>
  <c r="F1775" i="14"/>
  <c r="E1774" i="14"/>
  <c r="D1774" i="14"/>
  <c r="F1774" i="14"/>
  <c r="E1773" i="14"/>
  <c r="D1773" i="14"/>
  <c r="F1773" i="14"/>
  <c r="E1772" i="14"/>
  <c r="D1772" i="14"/>
  <c r="F1772" i="14"/>
  <c r="E1771" i="14"/>
  <c r="D1771" i="14"/>
  <c r="F1771" i="14"/>
  <c r="E1770" i="14"/>
  <c r="D1770" i="14"/>
  <c r="F1770" i="14"/>
  <c r="E1769" i="14"/>
  <c r="D1769" i="14"/>
  <c r="F1769" i="14"/>
  <c r="E1768" i="14"/>
  <c r="D1768" i="14"/>
  <c r="F1768" i="14"/>
  <c r="E1767" i="14"/>
  <c r="D1767" i="14"/>
  <c r="F1767" i="14"/>
  <c r="E1766" i="14"/>
  <c r="D1766" i="14"/>
  <c r="F1766" i="14"/>
  <c r="E1765" i="14"/>
  <c r="D1765" i="14"/>
  <c r="F1765" i="14"/>
  <c r="E1764" i="14"/>
  <c r="D1764" i="14"/>
  <c r="F1764" i="14"/>
  <c r="E1763" i="14"/>
  <c r="D1763" i="14"/>
  <c r="F1763" i="14"/>
  <c r="E1762" i="14"/>
  <c r="D1762" i="14"/>
  <c r="F1762" i="14"/>
  <c r="E1761" i="14"/>
  <c r="D1761" i="14"/>
  <c r="F1761" i="14"/>
  <c r="E1760" i="14"/>
  <c r="D1760" i="14"/>
  <c r="F1760" i="14"/>
  <c r="E1759" i="14"/>
  <c r="D1759" i="14"/>
  <c r="F1759" i="14"/>
  <c r="E1758" i="14"/>
  <c r="D1758" i="14"/>
  <c r="F1758" i="14"/>
  <c r="E1757" i="14"/>
  <c r="D1757" i="14"/>
  <c r="F1757" i="14"/>
  <c r="E1756" i="14"/>
  <c r="D1756" i="14"/>
  <c r="F1756" i="14"/>
  <c r="E1755" i="14"/>
  <c r="D1755" i="14"/>
  <c r="F1755" i="14"/>
  <c r="E1754" i="14"/>
  <c r="D1754" i="14"/>
  <c r="F1754" i="14"/>
  <c r="E1753" i="14"/>
  <c r="D1753" i="14"/>
  <c r="F1753" i="14"/>
  <c r="E1752" i="14"/>
  <c r="D1752" i="14"/>
  <c r="F1752" i="14"/>
  <c r="E1751" i="14"/>
  <c r="D1751" i="14"/>
  <c r="F1751" i="14"/>
  <c r="E1750" i="14"/>
  <c r="D1750" i="14"/>
  <c r="F1750" i="14"/>
  <c r="E1749" i="14"/>
  <c r="D1749" i="14"/>
  <c r="F1749" i="14"/>
  <c r="E1748" i="14"/>
  <c r="D1748" i="14"/>
  <c r="F1748" i="14"/>
  <c r="E1747" i="14"/>
  <c r="D1747" i="14"/>
  <c r="F1747" i="14"/>
  <c r="E1746" i="14"/>
  <c r="D1746" i="14"/>
  <c r="F1746" i="14"/>
  <c r="E1745" i="14"/>
  <c r="D1745" i="14"/>
  <c r="F1745" i="14"/>
  <c r="E1744" i="14"/>
  <c r="D1744" i="14"/>
  <c r="F1744" i="14"/>
  <c r="E1743" i="14"/>
  <c r="D1743" i="14"/>
  <c r="F1743" i="14"/>
  <c r="E1742" i="14"/>
  <c r="D1742" i="14"/>
  <c r="F1742" i="14"/>
  <c r="E1741" i="14"/>
  <c r="D1741" i="14"/>
  <c r="F1741" i="14"/>
  <c r="E1740" i="14"/>
  <c r="D1740" i="14"/>
  <c r="F1740" i="14"/>
  <c r="E1739" i="14"/>
  <c r="D1739" i="14"/>
  <c r="F1739" i="14"/>
  <c r="E1738" i="14"/>
  <c r="D1738" i="14"/>
  <c r="F1738" i="14"/>
  <c r="E1737" i="14"/>
  <c r="D1737" i="14"/>
  <c r="F1737" i="14"/>
  <c r="E1736" i="14"/>
  <c r="D1736" i="14"/>
  <c r="F1736" i="14"/>
  <c r="E1735" i="14"/>
  <c r="D1735" i="14"/>
  <c r="F1735" i="14"/>
  <c r="E1734" i="14"/>
  <c r="D1734" i="14"/>
  <c r="F1734" i="14"/>
  <c r="E1733" i="14"/>
  <c r="D1733" i="14"/>
  <c r="F1733" i="14"/>
  <c r="E1732" i="14"/>
  <c r="D1732" i="14"/>
  <c r="F1732" i="14"/>
  <c r="E1731" i="14"/>
  <c r="D1731" i="14"/>
  <c r="F1731" i="14"/>
  <c r="E1730" i="14"/>
  <c r="D1730" i="14"/>
  <c r="F1730" i="14"/>
  <c r="E1729" i="14"/>
  <c r="D1729" i="14"/>
  <c r="F1729" i="14"/>
  <c r="E1728" i="14"/>
  <c r="D1728" i="14"/>
  <c r="F1728" i="14"/>
  <c r="E1727" i="14"/>
  <c r="D1727" i="14"/>
  <c r="F1727" i="14"/>
  <c r="E1726" i="14"/>
  <c r="D1726" i="14"/>
  <c r="F1726" i="14"/>
  <c r="E1725" i="14"/>
  <c r="D1725" i="14"/>
  <c r="F1725" i="14"/>
  <c r="E1724" i="14"/>
  <c r="D1724" i="14"/>
  <c r="F1724" i="14"/>
  <c r="E1723" i="14"/>
  <c r="D1723" i="14"/>
  <c r="F1723" i="14"/>
  <c r="E1722" i="14"/>
  <c r="D1722" i="14"/>
  <c r="F1722" i="14"/>
  <c r="E1721" i="14"/>
  <c r="D1721" i="14"/>
  <c r="F1721" i="14"/>
  <c r="E1720" i="14"/>
  <c r="D1720" i="14"/>
  <c r="F1720" i="14"/>
  <c r="E1719" i="14"/>
  <c r="D1719" i="14"/>
  <c r="F1719" i="14"/>
  <c r="E1718" i="14"/>
  <c r="D1718" i="14"/>
  <c r="F1718" i="14"/>
  <c r="E1717" i="14"/>
  <c r="D1717" i="14"/>
  <c r="F1717" i="14"/>
  <c r="E1716" i="14"/>
  <c r="D1716" i="14"/>
  <c r="F1716" i="14"/>
  <c r="E1715" i="14"/>
  <c r="D1715" i="14"/>
  <c r="F1715" i="14"/>
  <c r="E1714" i="14"/>
  <c r="D1714" i="14"/>
  <c r="F1714" i="14"/>
  <c r="E1713" i="14"/>
  <c r="D1713" i="14"/>
  <c r="F1713" i="14"/>
  <c r="E1712" i="14"/>
  <c r="D1712" i="14"/>
  <c r="F1712" i="14"/>
  <c r="E1711" i="14"/>
  <c r="D1711" i="14"/>
  <c r="F1711" i="14"/>
  <c r="E1710" i="14"/>
  <c r="D1710" i="14"/>
  <c r="F1710" i="14"/>
  <c r="E1709" i="14"/>
  <c r="D1709" i="14"/>
  <c r="F1709" i="14"/>
  <c r="E1708" i="14"/>
  <c r="D1708" i="14"/>
  <c r="F1708" i="14"/>
  <c r="E1707" i="14"/>
  <c r="D1707" i="14"/>
  <c r="F1707" i="14"/>
  <c r="E1706" i="14"/>
  <c r="D1706" i="14"/>
  <c r="F1706" i="14"/>
  <c r="E1705" i="14"/>
  <c r="D1705" i="14"/>
  <c r="F1705" i="14"/>
  <c r="E1704" i="14"/>
  <c r="D1704" i="14"/>
  <c r="F1704" i="14"/>
  <c r="E1703" i="14"/>
  <c r="D1703" i="14"/>
  <c r="F1703" i="14"/>
  <c r="E1702" i="14"/>
  <c r="D1702" i="14"/>
  <c r="F1702" i="14"/>
  <c r="E1701" i="14"/>
  <c r="D1701" i="14"/>
  <c r="F1701" i="14"/>
  <c r="E1700" i="14"/>
  <c r="D1700" i="14"/>
  <c r="F1700" i="14"/>
  <c r="E1699" i="14"/>
  <c r="D1699" i="14"/>
  <c r="F1699" i="14"/>
  <c r="E1698" i="14"/>
  <c r="D1698" i="14"/>
  <c r="F1698" i="14"/>
  <c r="E1697" i="14"/>
  <c r="D1697" i="14"/>
  <c r="F1697" i="14"/>
  <c r="E1696" i="14"/>
  <c r="D1696" i="14"/>
  <c r="F1696" i="14"/>
  <c r="E1695" i="14"/>
  <c r="D1695" i="14"/>
  <c r="F1695" i="14"/>
  <c r="E1694" i="14"/>
  <c r="D1694" i="14"/>
  <c r="F1694" i="14"/>
  <c r="E1693" i="14"/>
  <c r="D1693" i="14"/>
  <c r="F1693" i="14"/>
  <c r="E1692" i="14"/>
  <c r="D1692" i="14"/>
  <c r="F1692" i="14"/>
  <c r="E1691" i="14"/>
  <c r="D1691" i="14"/>
  <c r="F1691" i="14"/>
  <c r="E1690" i="14"/>
  <c r="D1690" i="14"/>
  <c r="F1690" i="14"/>
  <c r="E1689" i="14"/>
  <c r="D1689" i="14"/>
  <c r="F1689" i="14"/>
  <c r="E1688" i="14"/>
  <c r="D1688" i="14"/>
  <c r="F1688" i="14"/>
  <c r="E1687" i="14"/>
  <c r="D1687" i="14"/>
  <c r="F1687" i="14"/>
  <c r="E1686" i="14"/>
  <c r="D1686" i="14"/>
  <c r="F1686" i="14"/>
  <c r="E1685" i="14"/>
  <c r="D1685" i="14"/>
  <c r="F1685" i="14"/>
  <c r="E1684" i="14"/>
  <c r="D1684" i="14"/>
  <c r="F1684" i="14"/>
  <c r="E1683" i="14"/>
  <c r="D1683" i="14"/>
  <c r="F1683" i="14"/>
  <c r="E1682" i="14"/>
  <c r="D1682" i="14"/>
  <c r="F1682" i="14"/>
  <c r="E1681" i="14"/>
  <c r="D1681" i="14"/>
  <c r="F1681" i="14"/>
  <c r="E1680" i="14"/>
  <c r="D1680" i="14"/>
  <c r="F1680" i="14"/>
  <c r="E1679" i="14"/>
  <c r="D1679" i="14"/>
  <c r="F1679" i="14"/>
  <c r="E1678" i="14"/>
  <c r="D1678" i="14"/>
  <c r="F1678" i="14"/>
  <c r="E1677" i="14"/>
  <c r="D1677" i="14"/>
  <c r="F1677" i="14"/>
  <c r="E1676" i="14"/>
  <c r="D1676" i="14"/>
  <c r="F1676" i="14"/>
  <c r="E1675" i="14"/>
  <c r="D1675" i="14"/>
  <c r="F1675" i="14"/>
  <c r="E1674" i="14"/>
  <c r="D1674" i="14"/>
  <c r="F1674" i="14"/>
  <c r="E1673" i="14"/>
  <c r="D1673" i="14"/>
  <c r="F1673" i="14"/>
  <c r="E1672" i="14"/>
  <c r="D1672" i="14"/>
  <c r="F1672" i="14"/>
  <c r="E1671" i="14"/>
  <c r="D1671" i="14"/>
  <c r="F1671" i="14"/>
  <c r="E1670" i="14"/>
  <c r="D1670" i="14"/>
  <c r="F1670" i="14"/>
  <c r="E1669" i="14"/>
  <c r="D1669" i="14"/>
  <c r="F1669" i="14"/>
  <c r="E1668" i="14"/>
  <c r="D1668" i="14"/>
  <c r="F1668" i="14"/>
  <c r="E1667" i="14"/>
  <c r="D1667" i="14"/>
  <c r="F1667" i="14"/>
  <c r="E1666" i="14"/>
  <c r="D1666" i="14"/>
  <c r="F1666" i="14"/>
  <c r="E1665" i="14"/>
  <c r="D1665" i="14"/>
  <c r="F1665" i="14"/>
  <c r="E1664" i="14"/>
  <c r="D1664" i="14"/>
  <c r="F1664" i="14"/>
  <c r="E1663" i="14"/>
  <c r="D1663" i="14"/>
  <c r="F1663" i="14"/>
  <c r="E1662" i="14"/>
  <c r="D1662" i="14"/>
  <c r="F1662" i="14"/>
  <c r="E1661" i="14"/>
  <c r="D1661" i="14"/>
  <c r="F1661" i="14"/>
  <c r="E1660" i="14"/>
  <c r="D1660" i="14"/>
  <c r="F1660" i="14"/>
  <c r="E1659" i="14"/>
  <c r="D1659" i="14"/>
  <c r="F1659" i="14"/>
  <c r="E1658" i="14"/>
  <c r="D1658" i="14"/>
  <c r="F1658" i="14"/>
  <c r="E1657" i="14"/>
  <c r="D1657" i="14"/>
  <c r="F1657" i="14"/>
  <c r="E1656" i="14"/>
  <c r="D1656" i="14"/>
  <c r="F1656" i="14"/>
  <c r="E1655" i="14"/>
  <c r="D1655" i="14"/>
  <c r="F1655" i="14"/>
  <c r="E1654" i="14"/>
  <c r="D1654" i="14"/>
  <c r="F1654" i="14"/>
  <c r="E1653" i="14"/>
  <c r="D1653" i="14"/>
  <c r="F1653" i="14"/>
  <c r="E1652" i="14"/>
  <c r="D1652" i="14"/>
  <c r="F1652" i="14"/>
  <c r="E1651" i="14"/>
  <c r="D1651" i="14"/>
  <c r="F1651" i="14"/>
  <c r="E1650" i="14"/>
  <c r="D1650" i="14"/>
  <c r="F1650" i="14"/>
  <c r="E1649" i="14"/>
  <c r="D1649" i="14"/>
  <c r="F1649" i="14"/>
  <c r="E1648" i="14"/>
  <c r="D1648" i="14"/>
  <c r="F1648" i="14"/>
  <c r="E1647" i="14"/>
  <c r="D1647" i="14"/>
  <c r="F1647" i="14"/>
  <c r="E1646" i="14"/>
  <c r="D1646" i="14"/>
  <c r="F1646" i="14"/>
  <c r="E1645" i="14"/>
  <c r="D1645" i="14"/>
  <c r="F1645" i="14"/>
  <c r="E1644" i="14"/>
  <c r="D1644" i="14"/>
  <c r="F1644" i="14"/>
  <c r="E1643" i="14"/>
  <c r="D1643" i="14"/>
  <c r="F1643" i="14"/>
  <c r="E1642" i="14"/>
  <c r="D1642" i="14"/>
  <c r="F1642" i="14"/>
  <c r="E1641" i="14"/>
  <c r="D1641" i="14"/>
  <c r="F1641" i="14"/>
  <c r="E1640" i="14"/>
  <c r="D1640" i="14"/>
  <c r="F1640" i="14"/>
  <c r="E1639" i="14"/>
  <c r="D1639" i="14"/>
  <c r="F1639" i="14"/>
  <c r="E1638" i="14"/>
  <c r="D1638" i="14"/>
  <c r="F1638" i="14"/>
  <c r="E1637" i="14"/>
  <c r="D1637" i="14"/>
  <c r="F1637" i="14"/>
  <c r="E1636" i="14"/>
  <c r="D1636" i="14"/>
  <c r="F1636" i="14"/>
  <c r="E1635" i="14"/>
  <c r="D1635" i="14"/>
  <c r="F1635" i="14"/>
  <c r="E1634" i="14"/>
  <c r="D1634" i="14"/>
  <c r="F1634" i="14"/>
  <c r="E1633" i="14"/>
  <c r="D1633" i="14"/>
  <c r="F1633" i="14"/>
  <c r="E1632" i="14"/>
  <c r="D1632" i="14"/>
  <c r="F1632" i="14"/>
  <c r="E1631" i="14"/>
  <c r="D1631" i="14"/>
  <c r="F1631" i="14"/>
  <c r="E1630" i="14"/>
  <c r="D1630" i="14"/>
  <c r="F1630" i="14"/>
  <c r="E1629" i="14"/>
  <c r="D1629" i="14"/>
  <c r="F1629" i="14"/>
  <c r="E1628" i="14"/>
  <c r="D1628" i="14"/>
  <c r="F1628" i="14"/>
  <c r="E1627" i="14"/>
  <c r="D1627" i="14"/>
  <c r="F1627" i="14"/>
  <c r="E1626" i="14"/>
  <c r="D1626" i="14"/>
  <c r="F1626" i="14"/>
  <c r="E1625" i="14"/>
  <c r="D1625" i="14"/>
  <c r="F1625" i="14"/>
  <c r="E1624" i="14"/>
  <c r="D1624" i="14"/>
  <c r="F1624" i="14"/>
  <c r="E1623" i="14"/>
  <c r="D1623" i="14"/>
  <c r="F1623" i="14"/>
  <c r="E1622" i="14"/>
  <c r="D1622" i="14"/>
  <c r="F1622" i="14"/>
  <c r="E1621" i="14"/>
  <c r="D1621" i="14"/>
  <c r="F1621" i="14"/>
  <c r="E1620" i="14"/>
  <c r="D1620" i="14"/>
  <c r="F1620" i="14"/>
  <c r="E1619" i="14"/>
  <c r="D1619" i="14"/>
  <c r="F1619" i="14"/>
  <c r="E1618" i="14"/>
  <c r="D1618" i="14"/>
  <c r="F1618" i="14"/>
  <c r="E1617" i="14"/>
  <c r="D1617" i="14"/>
  <c r="F1617" i="14"/>
  <c r="E1616" i="14"/>
  <c r="D1616" i="14"/>
  <c r="F1616" i="14"/>
  <c r="E1615" i="14"/>
  <c r="D1615" i="14"/>
  <c r="F1615" i="14"/>
  <c r="E1614" i="14"/>
  <c r="D1614" i="14"/>
  <c r="F1614" i="14"/>
  <c r="E1613" i="14"/>
  <c r="D1613" i="14"/>
  <c r="F1613" i="14"/>
  <c r="E1612" i="14"/>
  <c r="D1612" i="14"/>
  <c r="F1612" i="14"/>
  <c r="E1611" i="14"/>
  <c r="D1611" i="14"/>
  <c r="F1611" i="14"/>
  <c r="E1610" i="14"/>
  <c r="D1610" i="14"/>
  <c r="F1610" i="14"/>
  <c r="E1609" i="14"/>
  <c r="D1609" i="14"/>
  <c r="F1609" i="14"/>
  <c r="E1608" i="14"/>
  <c r="D1608" i="14"/>
  <c r="F1608" i="14"/>
  <c r="E1607" i="14"/>
  <c r="D1607" i="14"/>
  <c r="F1607" i="14"/>
  <c r="E1606" i="14"/>
  <c r="D1606" i="14"/>
  <c r="F1606" i="14"/>
  <c r="E1605" i="14"/>
  <c r="D1605" i="14"/>
  <c r="F1605" i="14"/>
  <c r="E1604" i="14"/>
  <c r="D1604" i="14"/>
  <c r="F1604" i="14"/>
  <c r="E1603" i="14"/>
  <c r="D1603" i="14"/>
  <c r="F1603" i="14"/>
  <c r="E1602" i="14"/>
  <c r="D1602" i="14"/>
  <c r="F1602" i="14"/>
  <c r="E1601" i="14"/>
  <c r="D1601" i="14"/>
  <c r="F1601" i="14"/>
  <c r="E1600" i="14"/>
  <c r="D1600" i="14"/>
  <c r="F1600" i="14"/>
  <c r="E1599" i="14"/>
  <c r="D1599" i="14"/>
  <c r="F1599" i="14"/>
  <c r="E1598" i="14"/>
  <c r="D1598" i="14"/>
  <c r="F1598" i="14"/>
  <c r="E1597" i="14"/>
  <c r="D1597" i="14"/>
  <c r="F1597" i="14"/>
  <c r="E1596" i="14"/>
  <c r="D1596" i="14"/>
  <c r="F1596" i="14"/>
  <c r="E1595" i="14"/>
  <c r="D1595" i="14"/>
  <c r="F1595" i="14"/>
  <c r="E1594" i="14"/>
  <c r="D1594" i="14"/>
  <c r="F1594" i="14"/>
  <c r="E1593" i="14"/>
  <c r="D1593" i="14"/>
  <c r="F1593" i="14"/>
  <c r="E1592" i="14"/>
  <c r="D1592" i="14"/>
  <c r="F1592" i="14"/>
  <c r="E1591" i="14"/>
  <c r="D1591" i="14"/>
  <c r="F1591" i="14"/>
  <c r="E1590" i="14"/>
  <c r="D1590" i="14"/>
  <c r="F1590" i="14"/>
  <c r="E1589" i="14"/>
  <c r="D1589" i="14"/>
  <c r="F1589" i="14"/>
  <c r="E1588" i="14"/>
  <c r="D1588" i="14"/>
  <c r="F1588" i="14"/>
  <c r="E1587" i="14"/>
  <c r="D1587" i="14"/>
  <c r="F1587" i="14"/>
  <c r="E1586" i="14"/>
  <c r="D1586" i="14"/>
  <c r="F1586" i="14"/>
  <c r="E1585" i="14"/>
  <c r="D1585" i="14"/>
  <c r="F1585" i="14"/>
  <c r="E1584" i="14"/>
  <c r="D1584" i="14"/>
  <c r="F1584" i="14"/>
  <c r="E1583" i="14"/>
  <c r="D1583" i="14"/>
  <c r="F1583" i="14"/>
  <c r="E1582" i="14"/>
  <c r="D1582" i="14"/>
  <c r="F1582" i="14"/>
  <c r="E1581" i="14"/>
  <c r="D1581" i="14"/>
  <c r="F1581" i="14"/>
  <c r="E1580" i="14"/>
  <c r="D1580" i="14"/>
  <c r="F1580" i="14"/>
  <c r="E1579" i="14"/>
  <c r="D1579" i="14"/>
  <c r="F1579" i="14"/>
  <c r="E1578" i="14"/>
  <c r="D1578" i="14"/>
  <c r="F1578" i="14"/>
  <c r="E1577" i="14"/>
  <c r="D1577" i="14"/>
  <c r="F1577" i="14"/>
  <c r="E1576" i="14"/>
  <c r="D1576" i="14"/>
  <c r="F1576" i="14"/>
  <c r="E1575" i="14"/>
  <c r="D1575" i="14"/>
  <c r="F1575" i="14"/>
  <c r="E1574" i="14"/>
  <c r="D1574" i="14"/>
  <c r="F1574" i="14"/>
  <c r="E1573" i="14"/>
  <c r="D1573" i="14"/>
  <c r="F1573" i="14"/>
  <c r="E1572" i="14"/>
  <c r="D1572" i="14"/>
  <c r="F1572" i="14"/>
  <c r="E1571" i="14"/>
  <c r="D1571" i="14"/>
  <c r="F1571" i="14"/>
  <c r="E1570" i="14"/>
  <c r="D1570" i="14"/>
  <c r="F1570" i="14"/>
  <c r="E1569" i="14"/>
  <c r="D1569" i="14"/>
  <c r="F1569" i="14"/>
  <c r="E1568" i="14"/>
  <c r="D1568" i="14"/>
  <c r="F1568" i="14"/>
  <c r="E1567" i="14"/>
  <c r="D1567" i="14"/>
  <c r="F1567" i="14"/>
  <c r="E1566" i="14"/>
  <c r="D1566" i="14"/>
  <c r="F1566" i="14"/>
  <c r="E1565" i="14"/>
  <c r="D1565" i="14"/>
  <c r="F1565" i="14"/>
  <c r="E1564" i="14"/>
  <c r="D1564" i="14"/>
  <c r="F1564" i="14"/>
  <c r="E1563" i="14"/>
  <c r="D1563" i="14"/>
  <c r="F1563" i="14"/>
  <c r="E1562" i="14"/>
  <c r="D1562" i="14"/>
  <c r="F1562" i="14"/>
  <c r="E1561" i="14"/>
  <c r="D1561" i="14"/>
  <c r="F1561" i="14"/>
  <c r="E1560" i="14"/>
  <c r="D1560" i="14"/>
  <c r="F1560" i="14"/>
  <c r="E1559" i="14"/>
  <c r="D1559" i="14"/>
  <c r="F1559" i="14"/>
  <c r="E1558" i="14"/>
  <c r="D1558" i="14"/>
  <c r="F1558" i="14"/>
  <c r="E1557" i="14"/>
  <c r="D1557" i="14"/>
  <c r="F1557" i="14"/>
  <c r="E1556" i="14"/>
  <c r="D1556" i="14"/>
  <c r="F1556" i="14"/>
  <c r="E1555" i="14"/>
  <c r="D1555" i="14"/>
  <c r="F1555" i="14"/>
  <c r="E1554" i="14"/>
  <c r="D1554" i="14"/>
  <c r="F1554" i="14"/>
  <c r="E1553" i="14"/>
  <c r="D1553" i="14"/>
  <c r="F1553" i="14"/>
  <c r="E1552" i="14"/>
  <c r="D1552" i="14"/>
  <c r="F1552" i="14"/>
  <c r="E1551" i="14"/>
  <c r="D1551" i="14"/>
  <c r="F1551" i="14"/>
  <c r="E1550" i="14"/>
  <c r="D1550" i="14"/>
  <c r="F1550" i="14"/>
  <c r="E1549" i="14"/>
  <c r="D1549" i="14"/>
  <c r="F1549" i="14"/>
  <c r="E1548" i="14"/>
  <c r="D1548" i="14"/>
  <c r="F1548" i="14"/>
  <c r="E1547" i="14"/>
  <c r="D1547" i="14"/>
  <c r="F1547" i="14"/>
  <c r="E1546" i="14"/>
  <c r="D1546" i="14"/>
  <c r="F1546" i="14"/>
  <c r="E1545" i="14"/>
  <c r="D1545" i="14"/>
  <c r="F1545" i="14"/>
  <c r="E1544" i="14"/>
  <c r="D1544" i="14"/>
  <c r="F1544" i="14"/>
  <c r="E1543" i="14"/>
  <c r="D1543" i="14"/>
  <c r="F1543" i="14"/>
  <c r="E1542" i="14"/>
  <c r="D1542" i="14"/>
  <c r="F1542" i="14"/>
  <c r="E1541" i="14"/>
  <c r="D1541" i="14"/>
  <c r="F1541" i="14"/>
  <c r="E1540" i="14"/>
  <c r="D1540" i="14"/>
  <c r="F1540" i="14"/>
  <c r="E1539" i="14"/>
  <c r="D1539" i="14"/>
  <c r="F1539" i="14"/>
  <c r="E1538" i="14"/>
  <c r="D1538" i="14"/>
  <c r="F1538" i="14"/>
  <c r="E1537" i="14"/>
  <c r="D1537" i="14"/>
  <c r="F1537" i="14"/>
  <c r="E1536" i="14"/>
  <c r="D1536" i="14"/>
  <c r="F1536" i="14"/>
  <c r="E1535" i="14"/>
  <c r="D1535" i="14"/>
  <c r="F1535" i="14"/>
  <c r="E1534" i="14"/>
  <c r="D1534" i="14"/>
  <c r="F1534" i="14"/>
  <c r="E1533" i="14"/>
  <c r="D1533" i="14"/>
  <c r="F1533" i="14"/>
  <c r="E1532" i="14"/>
  <c r="D1532" i="14"/>
  <c r="F1532" i="14"/>
  <c r="E1531" i="14"/>
  <c r="D1531" i="14"/>
  <c r="F1531" i="14"/>
  <c r="E1530" i="14"/>
  <c r="D1530" i="14"/>
  <c r="F1530" i="14"/>
  <c r="E1529" i="14"/>
  <c r="D1529" i="14"/>
  <c r="F1529" i="14"/>
  <c r="E1528" i="14"/>
  <c r="D1528" i="14"/>
  <c r="F1528" i="14"/>
  <c r="E1527" i="14"/>
  <c r="D1527" i="14"/>
  <c r="F1527" i="14"/>
  <c r="E1526" i="14"/>
  <c r="D1526" i="14"/>
  <c r="F1526" i="14"/>
  <c r="E1525" i="14"/>
  <c r="D1525" i="14"/>
  <c r="F1525" i="14"/>
  <c r="E1524" i="14"/>
  <c r="D1524" i="14"/>
  <c r="F1524" i="14"/>
  <c r="E1523" i="14"/>
  <c r="D1523" i="14"/>
  <c r="F1523" i="14"/>
  <c r="E1522" i="14"/>
  <c r="D1522" i="14"/>
  <c r="F1522" i="14"/>
  <c r="E1521" i="14"/>
  <c r="D1521" i="14"/>
  <c r="F1521" i="14"/>
  <c r="E1520" i="14"/>
  <c r="D1520" i="14"/>
  <c r="F1520" i="14"/>
  <c r="E1519" i="14"/>
  <c r="D1519" i="14"/>
  <c r="F1519" i="14"/>
  <c r="E1518" i="14"/>
  <c r="D1518" i="14"/>
  <c r="F1518" i="14"/>
  <c r="E1517" i="14"/>
  <c r="D1517" i="14"/>
  <c r="F1517" i="14"/>
  <c r="E1516" i="14"/>
  <c r="D1516" i="14"/>
  <c r="F1516" i="14"/>
  <c r="E1515" i="14"/>
  <c r="D1515" i="14"/>
  <c r="F1515" i="14"/>
  <c r="E1514" i="14"/>
  <c r="D1514" i="14"/>
  <c r="F1514" i="14"/>
  <c r="E1513" i="14"/>
  <c r="D1513" i="14"/>
  <c r="F1513" i="14"/>
  <c r="E1512" i="14"/>
  <c r="D1512" i="14"/>
  <c r="F1512" i="14"/>
  <c r="E1511" i="14"/>
  <c r="D1511" i="14"/>
  <c r="F1511" i="14"/>
  <c r="E1510" i="14"/>
  <c r="D1510" i="14"/>
  <c r="F1510" i="14"/>
  <c r="E1509" i="14"/>
  <c r="D1509" i="14"/>
  <c r="F1509" i="14"/>
  <c r="E1508" i="14"/>
  <c r="D1508" i="14"/>
  <c r="F1508" i="14"/>
  <c r="E1507" i="14"/>
  <c r="D1507" i="14"/>
  <c r="F1507" i="14"/>
  <c r="E1506" i="14"/>
  <c r="D1506" i="14"/>
  <c r="F1506" i="14"/>
  <c r="E1505" i="14"/>
  <c r="D1505" i="14"/>
  <c r="F1505" i="14"/>
  <c r="E1504" i="14"/>
  <c r="D1504" i="14"/>
  <c r="F1504" i="14"/>
  <c r="E1503" i="14"/>
  <c r="D1503" i="14"/>
  <c r="F1503" i="14"/>
  <c r="E1502" i="14"/>
  <c r="D1502" i="14"/>
  <c r="F1502" i="14"/>
  <c r="E1501" i="14"/>
  <c r="D1501" i="14"/>
  <c r="F1501" i="14"/>
  <c r="E1500" i="14"/>
  <c r="D1500" i="14"/>
  <c r="F1500" i="14"/>
  <c r="E1499" i="14"/>
  <c r="D1499" i="14"/>
  <c r="F1499" i="14"/>
  <c r="E1498" i="14"/>
  <c r="D1498" i="14"/>
  <c r="F1498" i="14"/>
  <c r="E1497" i="14"/>
  <c r="D1497" i="14"/>
  <c r="F1497" i="14"/>
  <c r="E1496" i="14"/>
  <c r="D1496" i="14"/>
  <c r="F1496" i="14"/>
  <c r="E1495" i="14"/>
  <c r="D1495" i="14"/>
  <c r="F1495" i="14"/>
  <c r="E1494" i="14"/>
  <c r="D1494" i="14"/>
  <c r="F1494" i="14"/>
  <c r="E1493" i="14"/>
  <c r="D1493" i="14"/>
  <c r="F1493" i="14"/>
  <c r="E1492" i="14"/>
  <c r="D1492" i="14"/>
  <c r="F1492" i="14"/>
  <c r="E1491" i="14"/>
  <c r="D1491" i="14"/>
  <c r="F1491" i="14"/>
  <c r="E1490" i="14"/>
  <c r="D1490" i="14"/>
  <c r="F1490" i="14"/>
  <c r="E1489" i="14"/>
  <c r="D1489" i="14"/>
  <c r="F1489" i="14"/>
  <c r="E1488" i="14"/>
  <c r="D1488" i="14"/>
  <c r="F1488" i="14"/>
  <c r="E1487" i="14"/>
  <c r="D1487" i="14"/>
  <c r="F1487" i="14"/>
  <c r="E1486" i="14"/>
  <c r="D1486" i="14"/>
  <c r="F1486" i="14"/>
  <c r="E1485" i="14"/>
  <c r="D1485" i="14"/>
  <c r="F1485" i="14"/>
  <c r="E1484" i="14"/>
  <c r="D1484" i="14"/>
  <c r="F1484" i="14"/>
  <c r="E1483" i="14"/>
  <c r="D1483" i="14"/>
  <c r="F1483" i="14"/>
  <c r="E1482" i="14"/>
  <c r="D1482" i="14"/>
  <c r="F1482" i="14"/>
  <c r="E1481" i="14"/>
  <c r="D1481" i="14"/>
  <c r="F1481" i="14"/>
  <c r="E1480" i="14"/>
  <c r="D1480" i="14"/>
  <c r="F1480" i="14"/>
  <c r="E1479" i="14"/>
  <c r="D1479" i="14"/>
  <c r="F1479" i="14"/>
  <c r="E1478" i="14"/>
  <c r="D1478" i="14"/>
  <c r="F1478" i="14"/>
  <c r="E1477" i="14"/>
  <c r="D1477" i="14"/>
  <c r="F1477" i="14"/>
  <c r="E1476" i="14"/>
  <c r="D1476" i="14"/>
  <c r="F1476" i="14"/>
  <c r="E1475" i="14"/>
  <c r="D1475" i="14"/>
  <c r="F1475" i="14"/>
  <c r="E1474" i="14"/>
  <c r="D1474" i="14"/>
  <c r="F1474" i="14"/>
  <c r="E1473" i="14"/>
  <c r="D1473" i="14"/>
  <c r="F1473" i="14"/>
  <c r="E1472" i="14"/>
  <c r="D1472" i="14"/>
  <c r="F1472" i="14"/>
  <c r="E1471" i="14"/>
  <c r="D1471" i="14"/>
  <c r="F1471" i="14"/>
  <c r="E1470" i="14"/>
  <c r="D1470" i="14"/>
  <c r="F1470" i="14"/>
  <c r="E1469" i="14"/>
  <c r="D1469" i="14"/>
  <c r="F1469" i="14"/>
  <c r="E1468" i="14"/>
  <c r="D1468" i="14"/>
  <c r="F1468" i="14"/>
  <c r="E1467" i="14"/>
  <c r="D1467" i="14"/>
  <c r="F1467" i="14"/>
  <c r="E1466" i="14"/>
  <c r="D1466" i="14"/>
  <c r="F1466" i="14"/>
  <c r="E1465" i="14"/>
  <c r="D1465" i="14"/>
  <c r="F1465" i="14"/>
  <c r="E1464" i="14"/>
  <c r="D1464" i="14"/>
  <c r="F1464" i="14"/>
  <c r="E1463" i="14"/>
  <c r="D1463" i="14"/>
  <c r="F1463" i="14"/>
  <c r="E1462" i="14"/>
  <c r="D1462" i="14"/>
  <c r="F1462" i="14"/>
  <c r="E1461" i="14"/>
  <c r="D1461" i="14"/>
  <c r="F1461" i="14"/>
  <c r="E1460" i="14"/>
  <c r="D1460" i="14"/>
  <c r="F1460" i="14"/>
  <c r="E1459" i="14"/>
  <c r="D1459" i="14"/>
  <c r="F1459" i="14"/>
  <c r="E1458" i="14"/>
  <c r="D1458" i="14"/>
  <c r="F1458" i="14"/>
  <c r="E1457" i="14"/>
  <c r="D1457" i="14"/>
  <c r="F1457" i="14"/>
  <c r="E1456" i="14"/>
  <c r="D1456" i="14"/>
  <c r="F1456" i="14"/>
  <c r="E1455" i="14"/>
  <c r="D1455" i="14"/>
  <c r="F1455" i="14"/>
  <c r="E1454" i="14"/>
  <c r="D1454" i="14"/>
  <c r="F1454" i="14"/>
  <c r="E1453" i="14"/>
  <c r="D1453" i="14"/>
  <c r="F1453" i="14"/>
  <c r="E1452" i="14"/>
  <c r="D1452" i="14"/>
  <c r="F1452" i="14"/>
  <c r="E1451" i="14"/>
  <c r="D1451" i="14"/>
  <c r="F1451" i="14"/>
  <c r="E1450" i="14"/>
  <c r="D1450" i="14"/>
  <c r="F1450" i="14"/>
  <c r="E1449" i="14"/>
  <c r="D1449" i="14"/>
  <c r="F1449" i="14"/>
  <c r="E1448" i="14"/>
  <c r="D1448" i="14"/>
  <c r="F1448" i="14"/>
  <c r="E1447" i="14"/>
  <c r="D1447" i="14"/>
  <c r="F1447" i="14"/>
  <c r="E1446" i="14"/>
  <c r="D1446" i="14"/>
  <c r="F1446" i="14"/>
  <c r="E1445" i="14"/>
  <c r="D1445" i="14"/>
  <c r="F1445" i="14"/>
  <c r="E1444" i="14"/>
  <c r="D1444" i="14"/>
  <c r="F1444" i="14"/>
  <c r="E1443" i="14"/>
  <c r="D1443" i="14"/>
  <c r="F1443" i="14"/>
  <c r="E1442" i="14"/>
  <c r="D1442" i="14"/>
  <c r="F1442" i="14"/>
  <c r="E1441" i="14"/>
  <c r="D1441" i="14"/>
  <c r="F1441" i="14"/>
  <c r="E1440" i="14"/>
  <c r="D1440" i="14"/>
  <c r="F1440" i="14"/>
  <c r="E1439" i="14"/>
  <c r="D1439" i="14"/>
  <c r="F1439" i="14"/>
  <c r="E1438" i="14"/>
  <c r="D1438" i="14"/>
  <c r="F1438" i="14"/>
  <c r="E1437" i="14"/>
  <c r="D1437" i="14"/>
  <c r="F1437" i="14"/>
  <c r="E1436" i="14"/>
  <c r="D1436" i="14"/>
  <c r="F1436" i="14"/>
  <c r="E1435" i="14"/>
  <c r="D1435" i="14"/>
  <c r="F1435" i="14"/>
  <c r="E1434" i="14"/>
  <c r="D1434" i="14"/>
  <c r="F1434" i="14"/>
  <c r="E1433" i="14"/>
  <c r="D1433" i="14"/>
  <c r="F1433" i="14"/>
  <c r="E1432" i="14"/>
  <c r="D1432" i="14"/>
  <c r="F1432" i="14"/>
  <c r="E1431" i="14"/>
  <c r="D1431" i="14"/>
  <c r="F1431" i="14"/>
  <c r="E1430" i="14"/>
  <c r="D1430" i="14"/>
  <c r="F1430" i="14"/>
  <c r="E1429" i="14"/>
  <c r="D1429" i="14"/>
  <c r="F1429" i="14"/>
  <c r="E1428" i="14"/>
  <c r="D1428" i="14"/>
  <c r="F1428" i="14"/>
  <c r="E1427" i="14"/>
  <c r="D1427" i="14"/>
  <c r="F1427" i="14"/>
  <c r="E1426" i="14"/>
  <c r="D1426" i="14"/>
  <c r="F1426" i="14"/>
  <c r="E1425" i="14"/>
  <c r="D1425" i="14"/>
  <c r="F1425" i="14"/>
  <c r="E1424" i="14"/>
  <c r="D1424" i="14"/>
  <c r="F1424" i="14"/>
  <c r="E1423" i="14"/>
  <c r="D1423" i="14"/>
  <c r="F1423" i="14"/>
  <c r="E1422" i="14"/>
  <c r="D1422" i="14"/>
  <c r="F1422" i="14"/>
  <c r="E1421" i="14"/>
  <c r="D1421" i="14"/>
  <c r="F1421" i="14"/>
  <c r="E1420" i="14"/>
  <c r="D1420" i="14"/>
  <c r="F1420" i="14"/>
  <c r="E1419" i="14"/>
  <c r="D1419" i="14"/>
  <c r="F1419" i="14"/>
  <c r="E1418" i="14"/>
  <c r="D1418" i="14"/>
  <c r="F1418" i="14"/>
  <c r="E1417" i="14"/>
  <c r="D1417" i="14"/>
  <c r="F1417" i="14"/>
  <c r="E1416" i="14"/>
  <c r="D1416" i="14"/>
  <c r="F1416" i="14"/>
  <c r="E1415" i="14"/>
  <c r="D1415" i="14"/>
  <c r="F1415" i="14"/>
  <c r="E1414" i="14"/>
  <c r="D1414" i="14"/>
  <c r="F1414" i="14"/>
  <c r="E1413" i="14"/>
  <c r="D1413" i="14"/>
  <c r="F1413" i="14"/>
  <c r="E1412" i="14"/>
  <c r="D1412" i="14"/>
  <c r="F1412" i="14"/>
  <c r="E1411" i="14"/>
  <c r="D1411" i="14"/>
  <c r="F1411" i="14"/>
  <c r="E1410" i="14"/>
  <c r="D1410" i="14"/>
  <c r="F1410" i="14"/>
  <c r="E1409" i="14"/>
  <c r="D1409" i="14"/>
  <c r="F1409" i="14"/>
  <c r="E1408" i="14"/>
  <c r="D1408" i="14"/>
  <c r="F1408" i="14"/>
  <c r="E1407" i="14"/>
  <c r="D1407" i="14"/>
  <c r="F1407" i="14"/>
  <c r="E1406" i="14"/>
  <c r="D1406" i="14"/>
  <c r="F1406" i="14"/>
  <c r="E1405" i="14"/>
  <c r="D1405" i="14"/>
  <c r="F1405" i="14"/>
  <c r="E1404" i="14"/>
  <c r="D1404" i="14"/>
  <c r="F1404" i="14"/>
  <c r="E1403" i="14"/>
  <c r="D1403" i="14"/>
  <c r="F1403" i="14"/>
  <c r="E1402" i="14"/>
  <c r="D1402" i="14"/>
  <c r="F1402" i="14"/>
  <c r="E1401" i="14"/>
  <c r="D1401" i="14"/>
  <c r="F1401" i="14"/>
  <c r="E1400" i="14"/>
  <c r="D1400" i="14"/>
  <c r="F1400" i="14"/>
  <c r="E1399" i="14"/>
  <c r="D1399" i="14"/>
  <c r="F1399" i="14"/>
  <c r="E1398" i="14"/>
  <c r="D1398" i="14"/>
  <c r="F1398" i="14"/>
  <c r="E1397" i="14"/>
  <c r="D1397" i="14"/>
  <c r="F1397" i="14"/>
  <c r="E1396" i="14"/>
  <c r="D1396" i="14"/>
  <c r="F1396" i="14"/>
  <c r="E1395" i="14"/>
  <c r="D1395" i="14"/>
  <c r="F1395" i="14"/>
  <c r="E1394" i="14"/>
  <c r="D1394" i="14"/>
  <c r="F1394" i="14"/>
  <c r="E1393" i="14"/>
  <c r="D1393" i="14"/>
  <c r="F1393" i="14"/>
  <c r="E1392" i="14"/>
  <c r="D1392" i="14"/>
  <c r="F1392" i="14"/>
  <c r="E1391" i="14"/>
  <c r="D1391" i="14"/>
  <c r="F1391" i="14"/>
  <c r="E1390" i="14"/>
  <c r="D1390" i="14"/>
  <c r="F1390" i="14"/>
  <c r="E1389" i="14"/>
  <c r="D1389" i="14"/>
  <c r="F1389" i="14"/>
  <c r="E1388" i="14"/>
  <c r="D1388" i="14"/>
  <c r="F1388" i="14"/>
  <c r="E1387" i="14"/>
  <c r="D1387" i="14"/>
  <c r="F1387" i="14"/>
  <c r="E1386" i="14"/>
  <c r="D1386" i="14"/>
  <c r="F1386" i="14"/>
  <c r="E1385" i="14"/>
  <c r="D1385" i="14"/>
  <c r="F1385" i="14"/>
  <c r="E1384" i="14"/>
  <c r="D1384" i="14"/>
  <c r="F1384" i="14"/>
  <c r="E1383" i="14"/>
  <c r="D1383" i="14"/>
  <c r="F1383" i="14"/>
  <c r="E1382" i="14"/>
  <c r="D1382" i="14"/>
  <c r="F1382" i="14"/>
  <c r="E1381" i="14"/>
  <c r="D1381" i="14"/>
  <c r="F1381" i="14"/>
  <c r="E1380" i="14"/>
  <c r="D1380" i="14"/>
  <c r="F1380" i="14"/>
  <c r="E1379" i="14"/>
  <c r="D1379" i="14"/>
  <c r="F1379" i="14"/>
  <c r="E1378" i="14"/>
  <c r="D1378" i="14"/>
  <c r="F1378" i="14"/>
  <c r="E1377" i="14"/>
  <c r="D1377" i="14"/>
  <c r="F1377" i="14"/>
  <c r="E1376" i="14"/>
  <c r="D1376" i="14"/>
  <c r="F1376" i="14"/>
  <c r="E1375" i="14"/>
  <c r="D1375" i="14"/>
  <c r="F1375" i="14"/>
  <c r="E1374" i="14"/>
  <c r="D1374" i="14"/>
  <c r="F1374" i="14"/>
  <c r="E1373" i="14"/>
  <c r="D1373" i="14"/>
  <c r="F1373" i="14"/>
  <c r="E1372" i="14"/>
  <c r="D1372" i="14"/>
  <c r="F1372" i="14"/>
  <c r="E1371" i="14"/>
  <c r="D1371" i="14"/>
  <c r="F1371" i="14"/>
  <c r="E1370" i="14"/>
  <c r="D1370" i="14"/>
  <c r="F1370" i="14"/>
  <c r="E1369" i="14"/>
  <c r="D1369" i="14"/>
  <c r="F1369" i="14"/>
  <c r="E1368" i="14"/>
  <c r="D1368" i="14"/>
  <c r="F1368" i="14"/>
  <c r="E1367" i="14"/>
  <c r="D1367" i="14"/>
  <c r="F1367" i="14"/>
  <c r="E1366" i="14"/>
  <c r="D1366" i="14"/>
  <c r="F1366" i="14"/>
  <c r="E1365" i="14"/>
  <c r="D1365" i="14"/>
  <c r="F1365" i="14"/>
  <c r="E1364" i="14"/>
  <c r="D1364" i="14"/>
  <c r="F1364" i="14"/>
  <c r="E1363" i="14"/>
  <c r="D1363" i="14"/>
  <c r="F1363" i="14"/>
  <c r="E1362" i="14"/>
  <c r="D1362" i="14"/>
  <c r="F1362" i="14"/>
  <c r="E1361" i="14"/>
  <c r="D1361" i="14"/>
  <c r="F1361" i="14"/>
  <c r="E1360" i="14"/>
  <c r="D1360" i="14"/>
  <c r="F1360" i="14"/>
  <c r="E1359" i="14"/>
  <c r="D1359" i="14"/>
  <c r="F1359" i="14"/>
  <c r="E1358" i="14"/>
  <c r="D1358" i="14"/>
  <c r="F1358" i="14"/>
  <c r="E1357" i="14"/>
  <c r="D1357" i="14"/>
  <c r="F1357" i="14"/>
  <c r="E1356" i="14"/>
  <c r="D1356" i="14"/>
  <c r="F1356" i="14"/>
  <c r="E1355" i="14"/>
  <c r="D1355" i="14"/>
  <c r="F1355" i="14"/>
  <c r="E1354" i="14"/>
  <c r="D1354" i="14"/>
  <c r="F1354" i="14"/>
  <c r="E1353" i="14"/>
  <c r="D1353" i="14"/>
  <c r="F1353" i="14"/>
  <c r="E1352" i="14"/>
  <c r="D1352" i="14"/>
  <c r="F1352" i="14"/>
  <c r="E1351" i="14"/>
  <c r="D1351" i="14"/>
  <c r="F1351" i="14"/>
  <c r="E1350" i="14"/>
  <c r="D1350" i="14"/>
  <c r="F1350" i="14"/>
  <c r="E1349" i="14"/>
  <c r="D1349" i="14"/>
  <c r="F1349" i="14"/>
  <c r="E1348" i="14"/>
  <c r="D1348" i="14"/>
  <c r="F1348" i="14"/>
  <c r="E1347" i="14"/>
  <c r="D1347" i="14"/>
  <c r="F1347" i="14"/>
  <c r="E1346" i="14"/>
  <c r="D1346" i="14"/>
  <c r="F1346" i="14"/>
  <c r="E1345" i="14"/>
  <c r="D1345" i="14"/>
  <c r="F1345" i="14"/>
  <c r="E1344" i="14"/>
  <c r="D1344" i="14"/>
  <c r="F1344" i="14"/>
  <c r="E1343" i="14"/>
  <c r="D1343" i="14"/>
  <c r="F1343" i="14"/>
  <c r="E1342" i="14"/>
  <c r="D1342" i="14"/>
  <c r="F1342" i="14"/>
  <c r="E1341" i="14"/>
  <c r="D1341" i="14"/>
  <c r="F1341" i="14"/>
  <c r="E1340" i="14"/>
  <c r="D1340" i="14"/>
  <c r="F1340" i="14"/>
  <c r="E1339" i="14"/>
  <c r="D1339" i="14"/>
  <c r="F1339" i="14"/>
  <c r="E1338" i="14"/>
  <c r="D1338" i="14"/>
  <c r="F1338" i="14"/>
  <c r="E1337" i="14"/>
  <c r="D1337" i="14"/>
  <c r="F1337" i="14"/>
  <c r="E1336" i="14"/>
  <c r="D1336" i="14"/>
  <c r="F1336" i="14"/>
  <c r="E1335" i="14"/>
  <c r="D1335" i="14"/>
  <c r="F1335" i="14"/>
  <c r="E1334" i="14"/>
  <c r="D1334" i="14"/>
  <c r="F1334" i="14"/>
  <c r="E1333" i="14"/>
  <c r="D1333" i="14"/>
  <c r="F1333" i="14"/>
  <c r="E1332" i="14"/>
  <c r="D1332" i="14"/>
  <c r="F1332" i="14"/>
  <c r="E1331" i="14"/>
  <c r="D1331" i="14"/>
  <c r="F1331" i="14"/>
  <c r="E1330" i="14"/>
  <c r="D1330" i="14"/>
  <c r="F1330" i="14"/>
  <c r="E1329" i="14"/>
  <c r="D1329" i="14"/>
  <c r="F1329" i="14"/>
  <c r="E1328" i="14"/>
  <c r="D1328" i="14"/>
  <c r="F1328" i="14"/>
  <c r="E1327" i="14"/>
  <c r="D1327" i="14"/>
  <c r="F1327" i="14"/>
  <c r="E1326" i="14"/>
  <c r="D1326" i="14"/>
  <c r="F1326" i="14"/>
  <c r="E1325" i="14"/>
  <c r="D1325" i="14"/>
  <c r="F1325" i="14"/>
  <c r="E1324" i="14"/>
  <c r="D1324" i="14"/>
  <c r="F1324" i="14"/>
  <c r="E1323" i="14"/>
  <c r="D1323" i="14"/>
  <c r="F1323" i="14"/>
  <c r="E1322" i="14"/>
  <c r="D1322" i="14"/>
  <c r="F1322" i="14"/>
  <c r="E1321" i="14"/>
  <c r="D1321" i="14"/>
  <c r="F1321" i="14"/>
  <c r="E1320" i="14"/>
  <c r="D1320" i="14"/>
  <c r="F1320" i="14"/>
  <c r="E1319" i="14"/>
  <c r="D1319" i="14"/>
  <c r="F1319" i="14"/>
  <c r="E1318" i="14"/>
  <c r="D1318" i="14"/>
  <c r="F1318" i="14"/>
  <c r="E1317" i="14"/>
  <c r="D1317" i="14"/>
  <c r="F1317" i="14"/>
  <c r="E1316" i="14"/>
  <c r="D1316" i="14"/>
  <c r="F1316" i="14"/>
  <c r="E1315" i="14"/>
  <c r="D1315" i="14"/>
  <c r="F1315" i="14"/>
  <c r="E1314" i="14"/>
  <c r="D1314" i="14"/>
  <c r="F1314" i="14"/>
  <c r="E1313" i="14"/>
  <c r="D1313" i="14"/>
  <c r="F1313" i="14"/>
  <c r="E1312" i="14"/>
  <c r="D1312" i="14"/>
  <c r="F1312" i="14"/>
  <c r="E1311" i="14"/>
  <c r="D1311" i="14"/>
  <c r="F1311" i="14"/>
  <c r="E1310" i="14"/>
  <c r="D1310" i="14"/>
  <c r="F1310" i="14"/>
  <c r="E1309" i="14"/>
  <c r="D1309" i="14"/>
  <c r="F1309" i="14"/>
  <c r="E1308" i="14"/>
  <c r="D1308" i="14"/>
  <c r="F1308" i="14"/>
  <c r="E1307" i="14"/>
  <c r="D1307" i="14"/>
  <c r="F1307" i="14"/>
  <c r="E1306" i="14"/>
  <c r="D1306" i="14"/>
  <c r="F1306" i="14"/>
  <c r="E1305" i="14"/>
  <c r="D1305" i="14"/>
  <c r="F1305" i="14"/>
  <c r="E1304" i="14"/>
  <c r="D1304" i="14"/>
  <c r="F1304" i="14"/>
  <c r="E1303" i="14"/>
  <c r="D1303" i="14"/>
  <c r="F1303" i="14"/>
  <c r="E1302" i="14"/>
  <c r="D1302" i="14"/>
  <c r="F1302" i="14"/>
  <c r="E1301" i="14"/>
  <c r="D1301" i="14"/>
  <c r="F1301" i="14"/>
  <c r="E1300" i="14"/>
  <c r="D1300" i="14"/>
  <c r="F1300" i="14"/>
  <c r="E1299" i="14"/>
  <c r="D1299" i="14"/>
  <c r="F1299" i="14"/>
  <c r="E1298" i="14"/>
  <c r="D1298" i="14"/>
  <c r="F1298" i="14"/>
  <c r="E1297" i="14"/>
  <c r="D1297" i="14"/>
  <c r="F1297" i="14"/>
  <c r="E1296" i="14"/>
  <c r="D1296" i="14"/>
  <c r="F1296" i="14"/>
  <c r="E1295" i="14"/>
  <c r="D1295" i="14"/>
  <c r="F1295" i="14"/>
  <c r="E1294" i="14"/>
  <c r="D1294" i="14"/>
  <c r="F1294" i="14"/>
  <c r="E1293" i="14"/>
  <c r="D1293" i="14"/>
  <c r="F1293" i="14"/>
  <c r="E1292" i="14"/>
  <c r="D1292" i="14"/>
  <c r="F1292" i="14"/>
  <c r="E1291" i="14"/>
  <c r="D1291" i="14"/>
  <c r="F1291" i="14"/>
  <c r="E1290" i="14"/>
  <c r="D1290" i="14"/>
  <c r="F1290" i="14"/>
  <c r="E1289" i="14"/>
  <c r="D1289" i="14"/>
  <c r="F1289" i="14"/>
  <c r="E1288" i="14"/>
  <c r="D1288" i="14"/>
  <c r="F1288" i="14"/>
  <c r="E1287" i="14"/>
  <c r="D1287" i="14"/>
  <c r="F1287" i="14"/>
  <c r="E1286" i="14"/>
  <c r="D1286" i="14"/>
  <c r="F1286" i="14"/>
  <c r="E1285" i="14"/>
  <c r="D1285" i="14"/>
  <c r="F1285" i="14"/>
  <c r="E1284" i="14"/>
  <c r="D1284" i="14"/>
  <c r="F1284" i="14"/>
  <c r="E1283" i="14"/>
  <c r="D1283" i="14"/>
  <c r="F1283" i="14"/>
  <c r="E1282" i="14"/>
  <c r="D1282" i="14"/>
  <c r="F1282" i="14"/>
  <c r="E1281" i="14"/>
  <c r="D1281" i="14"/>
  <c r="F1281" i="14"/>
  <c r="E1280" i="14"/>
  <c r="D1280" i="14"/>
  <c r="F1280" i="14"/>
  <c r="E1279" i="14"/>
  <c r="D1279" i="14"/>
  <c r="F1279" i="14"/>
  <c r="E1278" i="14"/>
  <c r="D1278" i="14"/>
  <c r="F1278" i="14"/>
  <c r="E1277" i="14"/>
  <c r="D1277" i="14"/>
  <c r="F1277" i="14"/>
  <c r="E1276" i="14"/>
  <c r="D1276" i="14"/>
  <c r="F1276" i="14"/>
  <c r="E1275" i="14"/>
  <c r="D1275" i="14"/>
  <c r="F1275" i="14"/>
  <c r="E1274" i="14"/>
  <c r="D1274" i="14"/>
  <c r="F1274" i="14"/>
  <c r="E1273" i="14"/>
  <c r="D1273" i="14"/>
  <c r="F1273" i="14"/>
  <c r="E1272" i="14"/>
  <c r="D1272" i="14"/>
  <c r="F1272" i="14"/>
  <c r="E1271" i="14"/>
  <c r="D1271" i="14"/>
  <c r="F1271" i="14"/>
  <c r="E1270" i="14"/>
  <c r="D1270" i="14"/>
  <c r="F1270" i="14"/>
  <c r="E1269" i="14"/>
  <c r="D1269" i="14"/>
  <c r="F1269" i="14"/>
  <c r="E1268" i="14"/>
  <c r="D1268" i="14"/>
  <c r="F1268" i="14"/>
  <c r="E1267" i="14"/>
  <c r="D1267" i="14"/>
  <c r="F1267" i="14"/>
  <c r="E1266" i="14"/>
  <c r="D1266" i="14"/>
  <c r="F1266" i="14"/>
  <c r="E1265" i="14"/>
  <c r="D1265" i="14"/>
  <c r="F1265" i="14"/>
  <c r="E1264" i="14"/>
  <c r="D1264" i="14"/>
  <c r="F1264" i="14"/>
  <c r="E1263" i="14"/>
  <c r="D1263" i="14"/>
  <c r="F1263" i="14"/>
  <c r="E1262" i="14"/>
  <c r="D1262" i="14"/>
  <c r="F1262" i="14"/>
  <c r="E1261" i="14"/>
  <c r="D1261" i="14"/>
  <c r="F1261" i="14"/>
  <c r="E1260" i="14"/>
  <c r="D1260" i="14"/>
  <c r="F1260" i="14"/>
  <c r="E1259" i="14"/>
  <c r="D1259" i="14"/>
  <c r="F1259" i="14"/>
  <c r="E1258" i="14"/>
  <c r="D1258" i="14"/>
  <c r="F1258" i="14"/>
  <c r="E1257" i="14"/>
  <c r="D1257" i="14"/>
  <c r="F1257" i="14"/>
  <c r="E1256" i="14"/>
  <c r="D1256" i="14"/>
  <c r="F1256" i="14"/>
  <c r="E1255" i="14"/>
  <c r="D1255" i="14"/>
  <c r="F1255" i="14"/>
  <c r="E1254" i="14"/>
  <c r="D1254" i="14"/>
  <c r="F1254" i="14"/>
  <c r="E1253" i="14"/>
  <c r="D1253" i="14"/>
  <c r="F1253" i="14"/>
  <c r="E1252" i="14"/>
  <c r="D1252" i="14"/>
  <c r="F1252" i="14"/>
  <c r="E1251" i="14"/>
  <c r="D1251" i="14"/>
  <c r="F1251" i="14"/>
  <c r="E1250" i="14"/>
  <c r="D1250" i="14"/>
  <c r="F1250" i="14"/>
  <c r="E1249" i="14"/>
  <c r="D1249" i="14"/>
  <c r="F1249" i="14"/>
  <c r="E1248" i="14"/>
  <c r="D1248" i="14"/>
  <c r="F1248" i="14"/>
  <c r="E1247" i="14"/>
  <c r="D1247" i="14"/>
  <c r="F1247" i="14"/>
  <c r="E1246" i="14"/>
  <c r="D1246" i="14"/>
  <c r="F1246" i="14"/>
  <c r="E1245" i="14"/>
  <c r="D1245" i="14"/>
  <c r="F1245" i="14"/>
  <c r="E1244" i="14"/>
  <c r="D1244" i="14"/>
  <c r="F1244" i="14"/>
  <c r="E1243" i="14"/>
  <c r="D1243" i="14"/>
  <c r="F1243" i="14"/>
  <c r="E1242" i="14"/>
  <c r="D1242" i="14"/>
  <c r="F1242" i="14"/>
  <c r="E1241" i="14"/>
  <c r="D1241" i="14"/>
  <c r="F1241" i="14"/>
  <c r="E1240" i="14"/>
  <c r="D1240" i="14"/>
  <c r="F1240" i="14"/>
  <c r="E1239" i="14"/>
  <c r="D1239" i="14"/>
  <c r="F1239" i="14"/>
  <c r="E1238" i="14"/>
  <c r="D1238" i="14"/>
  <c r="F1238" i="14"/>
  <c r="E1237" i="14"/>
  <c r="D1237" i="14"/>
  <c r="F1237" i="14"/>
  <c r="E1236" i="14"/>
  <c r="D1236" i="14"/>
  <c r="F1236" i="14"/>
  <c r="E1235" i="14"/>
  <c r="D1235" i="14"/>
  <c r="F1235" i="14"/>
  <c r="E1234" i="14"/>
  <c r="D1234" i="14"/>
  <c r="F1234" i="14"/>
  <c r="E1233" i="14"/>
  <c r="D1233" i="14"/>
  <c r="F1233" i="14"/>
  <c r="E1232" i="14"/>
  <c r="D1232" i="14"/>
  <c r="F1232" i="14"/>
  <c r="E1231" i="14"/>
  <c r="D1231" i="14"/>
  <c r="F1231" i="14"/>
  <c r="E1230" i="14"/>
  <c r="D1230" i="14"/>
  <c r="F1230" i="14"/>
  <c r="E1229" i="14"/>
  <c r="D1229" i="14"/>
  <c r="F1229" i="14"/>
  <c r="E1228" i="14"/>
  <c r="D1228" i="14"/>
  <c r="F1228" i="14"/>
  <c r="E1227" i="14"/>
  <c r="D1227" i="14"/>
  <c r="F1227" i="14"/>
  <c r="E1226" i="14"/>
  <c r="D1226" i="14"/>
  <c r="F1226" i="14"/>
  <c r="E1225" i="14"/>
  <c r="D1225" i="14"/>
  <c r="F1225" i="14"/>
  <c r="E1224" i="14"/>
  <c r="D1224" i="14"/>
  <c r="F1224" i="14"/>
  <c r="E1223" i="14"/>
  <c r="D1223" i="14"/>
  <c r="F1223" i="14"/>
  <c r="E1222" i="14"/>
  <c r="D1222" i="14"/>
  <c r="F1222" i="14"/>
  <c r="E1221" i="14"/>
  <c r="D1221" i="14"/>
  <c r="F1221" i="14"/>
  <c r="E1220" i="14"/>
  <c r="D1220" i="14"/>
  <c r="F1220" i="14"/>
  <c r="E1219" i="14"/>
  <c r="D1219" i="14"/>
  <c r="F1219" i="14"/>
  <c r="E1218" i="14"/>
  <c r="D1218" i="14"/>
  <c r="F1218" i="14"/>
  <c r="E1217" i="14"/>
  <c r="D1217" i="14"/>
  <c r="F1217" i="14"/>
  <c r="E1216" i="14"/>
  <c r="D1216" i="14"/>
  <c r="F1216" i="14"/>
  <c r="E1215" i="14"/>
  <c r="D1215" i="14"/>
  <c r="F1215" i="14"/>
  <c r="E1214" i="14"/>
  <c r="D1214" i="14"/>
  <c r="F1214" i="14"/>
  <c r="E1213" i="14"/>
  <c r="D1213" i="14"/>
  <c r="F1213" i="14"/>
  <c r="E1212" i="14"/>
  <c r="D1212" i="14"/>
  <c r="F1212" i="14"/>
  <c r="E1211" i="14"/>
  <c r="D1211" i="14"/>
  <c r="F1211" i="14"/>
  <c r="E1210" i="14"/>
  <c r="D1210" i="14"/>
  <c r="F1210" i="14"/>
  <c r="E1209" i="14"/>
  <c r="D1209" i="14"/>
  <c r="F1209" i="14"/>
  <c r="E1208" i="14"/>
  <c r="D1208" i="14"/>
  <c r="F1208" i="14"/>
  <c r="E1207" i="14"/>
  <c r="D1207" i="14"/>
  <c r="F1207" i="14"/>
  <c r="E1206" i="14"/>
  <c r="D1206" i="14"/>
  <c r="F1206" i="14"/>
  <c r="E1205" i="14"/>
  <c r="D1205" i="14"/>
  <c r="F1205" i="14"/>
  <c r="E1204" i="14"/>
  <c r="D1204" i="14"/>
  <c r="F1204" i="14"/>
  <c r="E1203" i="14"/>
  <c r="D1203" i="14"/>
  <c r="F1203" i="14"/>
  <c r="E1202" i="14"/>
  <c r="D1202" i="14"/>
  <c r="F1202" i="14"/>
  <c r="E1201" i="14"/>
  <c r="D1201" i="14"/>
  <c r="F1201" i="14"/>
  <c r="E1200" i="14"/>
  <c r="D1200" i="14"/>
  <c r="F1200" i="14"/>
  <c r="E1199" i="14"/>
  <c r="D1199" i="14"/>
  <c r="F1199" i="14"/>
  <c r="E1198" i="14"/>
  <c r="D1198" i="14"/>
  <c r="F1198" i="14"/>
  <c r="E1197" i="14"/>
  <c r="D1197" i="14"/>
  <c r="F1197" i="14"/>
  <c r="E1196" i="14"/>
  <c r="D1196" i="14"/>
  <c r="F1196" i="14"/>
  <c r="E1195" i="14"/>
  <c r="D1195" i="14"/>
  <c r="F1195" i="14"/>
  <c r="E1194" i="14"/>
  <c r="D1194" i="14"/>
  <c r="F1194" i="14"/>
  <c r="E1193" i="14"/>
  <c r="D1193" i="14"/>
  <c r="F1193" i="14"/>
  <c r="E1192" i="14"/>
  <c r="D1192" i="14"/>
  <c r="F1192" i="14"/>
  <c r="E1191" i="14"/>
  <c r="D1191" i="14"/>
  <c r="F1191" i="14"/>
  <c r="E1190" i="14"/>
  <c r="D1190" i="14"/>
  <c r="F1190" i="14"/>
  <c r="E1189" i="14"/>
  <c r="D1189" i="14"/>
  <c r="F1189" i="14"/>
  <c r="E1188" i="14"/>
  <c r="D1188" i="14"/>
  <c r="F1188" i="14"/>
  <c r="E1187" i="14"/>
  <c r="D1187" i="14"/>
  <c r="F1187" i="14"/>
  <c r="E1186" i="14"/>
  <c r="D1186" i="14"/>
  <c r="F1186" i="14"/>
  <c r="E1185" i="14"/>
  <c r="D1185" i="14"/>
  <c r="F1185" i="14"/>
  <c r="E1184" i="14"/>
  <c r="D1184" i="14"/>
  <c r="F1184" i="14"/>
  <c r="E1183" i="14"/>
  <c r="D1183" i="14"/>
  <c r="F1183" i="14"/>
  <c r="E1182" i="14"/>
  <c r="D1182" i="14"/>
  <c r="F1182" i="14"/>
  <c r="E1181" i="14"/>
  <c r="D1181" i="14"/>
  <c r="F1181" i="14"/>
  <c r="E1180" i="14"/>
  <c r="D1180" i="14"/>
  <c r="F1180" i="14"/>
  <c r="E1179" i="14"/>
  <c r="D1179" i="14"/>
  <c r="F1179" i="14"/>
  <c r="E1178" i="14"/>
  <c r="D1178" i="14"/>
  <c r="F1178" i="14"/>
  <c r="E1177" i="14"/>
  <c r="D1177" i="14"/>
  <c r="F1177" i="14"/>
  <c r="E1176" i="14"/>
  <c r="D1176" i="14"/>
  <c r="F1176" i="14"/>
  <c r="E1175" i="14"/>
  <c r="D1175" i="14"/>
  <c r="F1175" i="14"/>
  <c r="E1174" i="14"/>
  <c r="D1174" i="14"/>
  <c r="F1174" i="14"/>
  <c r="E1173" i="14"/>
  <c r="D1173" i="14"/>
  <c r="F1173" i="14"/>
  <c r="E1172" i="14"/>
  <c r="D1172" i="14"/>
  <c r="F1172" i="14"/>
  <c r="E1171" i="14"/>
  <c r="D1171" i="14"/>
  <c r="F1171" i="14"/>
  <c r="E1170" i="14"/>
  <c r="D1170" i="14"/>
  <c r="F1170" i="14"/>
  <c r="E1169" i="14"/>
  <c r="D1169" i="14"/>
  <c r="F1169" i="14"/>
  <c r="E1168" i="14"/>
  <c r="D1168" i="14"/>
  <c r="F1168" i="14"/>
  <c r="E1167" i="14"/>
  <c r="D1167" i="14"/>
  <c r="F1167" i="14"/>
  <c r="E1166" i="14"/>
  <c r="D1166" i="14"/>
  <c r="F1166" i="14"/>
  <c r="E1165" i="14"/>
  <c r="D1165" i="14"/>
  <c r="F1165" i="14"/>
  <c r="E1164" i="14"/>
  <c r="D1164" i="14"/>
  <c r="F1164" i="14"/>
  <c r="E1163" i="14"/>
  <c r="D1163" i="14"/>
  <c r="F1163" i="14"/>
  <c r="E1162" i="14"/>
  <c r="D1162" i="14"/>
  <c r="F1162" i="14"/>
  <c r="E1161" i="14"/>
  <c r="D1161" i="14"/>
  <c r="F1161" i="14"/>
  <c r="E1160" i="14"/>
  <c r="D1160" i="14"/>
  <c r="F1160" i="14"/>
  <c r="E1159" i="14"/>
  <c r="D1159" i="14"/>
  <c r="F1159" i="14"/>
  <c r="E1158" i="14"/>
  <c r="D1158" i="14"/>
  <c r="F1158" i="14"/>
  <c r="E1157" i="14"/>
  <c r="D1157" i="14"/>
  <c r="F1157" i="14"/>
  <c r="E1156" i="14"/>
  <c r="D1156" i="14"/>
  <c r="F1156" i="14"/>
  <c r="E1155" i="14"/>
  <c r="D1155" i="14"/>
  <c r="F1155" i="14"/>
  <c r="E1154" i="14"/>
  <c r="D1154" i="14"/>
  <c r="F1154" i="14"/>
  <c r="E1153" i="14"/>
  <c r="D1153" i="14"/>
  <c r="F1153" i="14"/>
  <c r="E1152" i="14"/>
  <c r="D1152" i="14"/>
  <c r="F1152" i="14"/>
  <c r="E1151" i="14"/>
  <c r="D1151" i="14"/>
  <c r="F1151" i="14"/>
  <c r="E1150" i="14"/>
  <c r="D1150" i="14"/>
  <c r="F1150" i="14"/>
  <c r="E1149" i="14"/>
  <c r="D1149" i="14"/>
  <c r="F1149" i="14"/>
  <c r="E1148" i="14"/>
  <c r="D1148" i="14"/>
  <c r="F1148" i="14"/>
  <c r="E1147" i="14"/>
  <c r="D1147" i="14"/>
  <c r="F1147" i="14"/>
  <c r="E1146" i="14"/>
  <c r="D1146" i="14"/>
  <c r="F1146" i="14"/>
  <c r="E1145" i="14"/>
  <c r="D1145" i="14"/>
  <c r="F1145" i="14"/>
  <c r="E1144" i="14"/>
  <c r="D1144" i="14"/>
  <c r="F1144" i="14"/>
  <c r="E1143" i="14"/>
  <c r="D1143" i="14"/>
  <c r="F1143" i="14"/>
  <c r="E1142" i="14"/>
  <c r="D1142" i="14"/>
  <c r="F1142" i="14"/>
  <c r="E1141" i="14"/>
  <c r="D1141" i="14"/>
  <c r="F1141" i="14"/>
  <c r="E1140" i="14"/>
  <c r="D1140" i="14"/>
  <c r="F1140" i="14"/>
  <c r="E1139" i="14"/>
  <c r="D1139" i="14"/>
  <c r="F1139" i="14"/>
  <c r="E1138" i="14"/>
  <c r="D1138" i="14"/>
  <c r="F1138" i="14"/>
  <c r="E1137" i="14"/>
  <c r="D1137" i="14"/>
  <c r="F1137" i="14"/>
  <c r="E1136" i="14"/>
  <c r="D1136" i="14"/>
  <c r="F1136" i="14"/>
  <c r="E1135" i="14"/>
  <c r="D1135" i="14"/>
  <c r="F1135" i="14"/>
  <c r="E1134" i="14"/>
  <c r="D1134" i="14"/>
  <c r="F1134" i="14"/>
  <c r="E1133" i="14"/>
  <c r="D1133" i="14"/>
  <c r="F1133" i="14"/>
  <c r="E1132" i="14"/>
  <c r="D1132" i="14"/>
  <c r="F1132" i="14"/>
  <c r="E1131" i="14"/>
  <c r="D1131" i="14"/>
  <c r="F1131" i="14"/>
  <c r="E1130" i="14"/>
  <c r="D1130" i="14"/>
  <c r="F1130" i="14"/>
  <c r="E1129" i="14"/>
  <c r="D1129" i="14"/>
  <c r="F1129" i="14"/>
  <c r="E1128" i="14"/>
  <c r="D1128" i="14"/>
  <c r="F1128" i="14"/>
  <c r="E1127" i="14"/>
  <c r="D1127" i="14"/>
  <c r="F1127" i="14"/>
  <c r="E1126" i="14"/>
  <c r="D1126" i="14"/>
  <c r="F1126" i="14"/>
  <c r="E1125" i="14"/>
  <c r="D1125" i="14"/>
  <c r="F1125" i="14"/>
  <c r="E1124" i="14"/>
  <c r="D1124" i="14"/>
  <c r="F1124" i="14"/>
  <c r="E1123" i="14"/>
  <c r="D1123" i="14"/>
  <c r="F1123" i="14"/>
  <c r="E1122" i="14"/>
  <c r="D1122" i="14"/>
  <c r="F1122" i="14"/>
  <c r="E1121" i="14"/>
  <c r="D1121" i="14"/>
  <c r="F1121" i="14"/>
  <c r="E1120" i="14"/>
  <c r="D1120" i="14"/>
  <c r="F1120" i="14"/>
  <c r="E1119" i="14"/>
  <c r="D1119" i="14"/>
  <c r="F1119" i="14"/>
  <c r="E1118" i="14"/>
  <c r="D1118" i="14"/>
  <c r="F1118" i="14"/>
  <c r="E1117" i="14"/>
  <c r="D1117" i="14"/>
  <c r="F1117" i="14"/>
  <c r="E1116" i="14"/>
  <c r="D1116" i="14"/>
  <c r="F1116" i="14"/>
  <c r="E1115" i="14"/>
  <c r="D1115" i="14"/>
  <c r="F1115" i="14"/>
  <c r="E1114" i="14"/>
  <c r="D1114" i="14"/>
  <c r="F1114" i="14"/>
  <c r="E1113" i="14"/>
  <c r="D1113" i="14"/>
  <c r="F1113" i="14"/>
  <c r="E1112" i="14"/>
  <c r="D1112" i="14"/>
  <c r="F1112" i="14"/>
  <c r="E1111" i="14"/>
  <c r="D1111" i="14"/>
  <c r="F1111" i="14"/>
  <c r="E1110" i="14"/>
  <c r="D1110" i="14"/>
  <c r="F1110" i="14"/>
  <c r="E1109" i="14"/>
  <c r="D1109" i="14"/>
  <c r="F1109" i="14"/>
  <c r="E1108" i="14"/>
  <c r="D1108" i="14"/>
  <c r="F1108" i="14"/>
  <c r="E1107" i="14"/>
  <c r="D1107" i="14"/>
  <c r="F1107" i="14"/>
  <c r="E1106" i="14"/>
  <c r="D1106" i="14"/>
  <c r="F1106" i="14"/>
  <c r="E1105" i="14"/>
  <c r="D1105" i="14"/>
  <c r="F1105" i="14"/>
  <c r="E1104" i="14"/>
  <c r="D1104" i="14"/>
  <c r="F1104" i="14"/>
  <c r="E1103" i="14"/>
  <c r="D1103" i="14"/>
  <c r="F1103" i="14"/>
  <c r="E1102" i="14"/>
  <c r="D1102" i="14"/>
  <c r="F1102" i="14"/>
  <c r="E1101" i="14"/>
  <c r="D1101" i="14"/>
  <c r="F1101" i="14"/>
  <c r="E1100" i="14"/>
  <c r="D1100" i="14"/>
  <c r="F1100" i="14"/>
  <c r="E1099" i="14"/>
  <c r="D1099" i="14"/>
  <c r="F1099" i="14"/>
  <c r="E1098" i="14"/>
  <c r="D1098" i="14"/>
  <c r="F1098" i="14"/>
  <c r="E1097" i="14"/>
  <c r="D1097" i="14"/>
  <c r="F1097" i="14"/>
  <c r="E1096" i="14"/>
  <c r="D1096" i="14"/>
  <c r="F1096" i="14"/>
  <c r="E1095" i="14"/>
  <c r="D1095" i="14"/>
  <c r="F1095" i="14"/>
  <c r="E1094" i="14"/>
  <c r="D1094" i="14"/>
  <c r="F1094" i="14"/>
  <c r="E1093" i="14"/>
  <c r="D1093" i="14"/>
  <c r="F1093" i="14"/>
  <c r="E1092" i="14"/>
  <c r="D1092" i="14"/>
  <c r="F1092" i="14"/>
  <c r="E1091" i="14"/>
  <c r="D1091" i="14"/>
  <c r="F1091" i="14"/>
  <c r="E1090" i="14"/>
  <c r="D1090" i="14"/>
  <c r="F1090" i="14"/>
  <c r="E1089" i="14"/>
  <c r="D1089" i="14"/>
  <c r="F1089" i="14"/>
  <c r="E1088" i="14"/>
  <c r="D1088" i="14"/>
  <c r="F1088" i="14"/>
  <c r="E1087" i="14"/>
  <c r="D1087" i="14"/>
  <c r="F1087" i="14"/>
  <c r="E1086" i="14"/>
  <c r="D1086" i="14"/>
  <c r="F1086" i="14"/>
  <c r="E1085" i="14"/>
  <c r="D1085" i="14"/>
  <c r="F1085" i="14"/>
  <c r="E1084" i="14"/>
  <c r="D1084" i="14"/>
  <c r="F1084" i="14"/>
  <c r="E1083" i="14"/>
  <c r="D1083" i="14"/>
  <c r="F1083" i="14"/>
  <c r="E1082" i="14"/>
  <c r="D1082" i="14"/>
  <c r="F1082" i="14"/>
  <c r="E1081" i="14"/>
  <c r="D1081" i="14"/>
  <c r="F1081" i="14"/>
  <c r="E1080" i="14"/>
  <c r="D1080" i="14"/>
  <c r="F1080" i="14"/>
  <c r="E1079" i="14"/>
  <c r="D1079" i="14"/>
  <c r="F1079" i="14"/>
  <c r="E1078" i="14"/>
  <c r="D1078" i="14"/>
  <c r="F1078" i="14"/>
  <c r="E1077" i="14"/>
  <c r="D1077" i="14"/>
  <c r="F1077" i="14"/>
  <c r="E1076" i="14"/>
  <c r="D1076" i="14"/>
  <c r="F1076" i="14"/>
  <c r="E1075" i="14"/>
  <c r="D1075" i="14"/>
  <c r="F1075" i="14"/>
  <c r="E1074" i="14"/>
  <c r="D1074" i="14"/>
  <c r="F1074" i="14"/>
  <c r="E1073" i="14"/>
  <c r="D1073" i="14"/>
  <c r="F1073" i="14"/>
  <c r="E1072" i="14"/>
  <c r="D1072" i="14"/>
  <c r="F1072" i="14"/>
  <c r="E1071" i="14"/>
  <c r="D1071" i="14"/>
  <c r="F1071" i="14"/>
  <c r="E1070" i="14"/>
  <c r="D1070" i="14"/>
  <c r="F1070" i="14"/>
  <c r="E1069" i="14"/>
  <c r="D1069" i="14"/>
  <c r="F1069" i="14"/>
  <c r="E1068" i="14"/>
  <c r="D1068" i="14"/>
  <c r="F1068" i="14"/>
  <c r="E1067" i="14"/>
  <c r="D1067" i="14"/>
  <c r="F1067" i="14"/>
  <c r="E1066" i="14"/>
  <c r="D1066" i="14"/>
  <c r="F1066" i="14"/>
  <c r="E1065" i="14"/>
  <c r="D1065" i="14"/>
  <c r="F1065" i="14"/>
  <c r="E1064" i="14"/>
  <c r="D1064" i="14"/>
  <c r="F1064" i="14"/>
  <c r="E1063" i="14"/>
  <c r="D1063" i="14"/>
  <c r="F1063" i="14"/>
  <c r="E1062" i="14"/>
  <c r="D1062" i="14"/>
  <c r="F1062" i="14"/>
  <c r="E1061" i="14"/>
  <c r="D1061" i="14"/>
  <c r="F1061" i="14"/>
  <c r="E1060" i="14"/>
  <c r="D1060" i="14"/>
  <c r="F1060" i="14"/>
  <c r="E1059" i="14"/>
  <c r="D1059" i="14"/>
  <c r="F1059" i="14"/>
  <c r="E1058" i="14"/>
  <c r="D1058" i="14"/>
  <c r="F1058" i="14"/>
  <c r="E1057" i="14"/>
  <c r="D1057" i="14"/>
  <c r="F1057" i="14"/>
  <c r="E1056" i="14"/>
  <c r="D1056" i="14"/>
  <c r="F1056" i="14"/>
  <c r="E1055" i="14"/>
  <c r="D1055" i="14"/>
  <c r="F1055" i="14"/>
  <c r="E1054" i="14"/>
  <c r="D1054" i="14"/>
  <c r="F1054" i="14"/>
  <c r="E1053" i="14"/>
  <c r="D1053" i="14"/>
  <c r="F1053" i="14"/>
  <c r="E1052" i="14"/>
  <c r="D1052" i="14"/>
  <c r="F1052" i="14"/>
  <c r="E1051" i="14"/>
  <c r="D1051" i="14"/>
  <c r="F1051" i="14"/>
  <c r="E1050" i="14"/>
  <c r="D1050" i="14"/>
  <c r="F1050" i="14"/>
  <c r="E1049" i="14"/>
  <c r="D1049" i="14"/>
  <c r="F1049" i="14"/>
  <c r="E1048" i="14"/>
  <c r="D1048" i="14"/>
  <c r="F1048" i="14"/>
  <c r="E1047" i="14"/>
  <c r="D1047" i="14"/>
  <c r="F1047" i="14"/>
  <c r="E1046" i="14"/>
  <c r="D1046" i="14"/>
  <c r="F1046" i="14"/>
  <c r="E1045" i="14"/>
  <c r="D1045" i="14"/>
  <c r="F1045" i="14"/>
  <c r="E1044" i="14"/>
  <c r="D1044" i="14"/>
  <c r="F1044" i="14"/>
  <c r="E1043" i="14"/>
  <c r="D1043" i="14"/>
  <c r="F1043" i="14"/>
  <c r="E1042" i="14"/>
  <c r="D1042" i="14"/>
  <c r="F1042" i="14"/>
  <c r="E1041" i="14"/>
  <c r="D1041" i="14"/>
  <c r="F1041" i="14"/>
  <c r="E1040" i="14"/>
  <c r="D1040" i="14"/>
  <c r="F1040" i="14"/>
  <c r="E1039" i="14"/>
  <c r="D1039" i="14"/>
  <c r="F1039" i="14"/>
  <c r="E1038" i="14"/>
  <c r="D1038" i="14"/>
  <c r="F1038" i="14"/>
  <c r="E1037" i="14"/>
  <c r="D1037" i="14"/>
  <c r="F1037" i="14"/>
  <c r="E1036" i="14"/>
  <c r="D1036" i="14"/>
  <c r="F1036" i="14"/>
  <c r="E1035" i="14"/>
  <c r="D1035" i="14"/>
  <c r="F1035" i="14"/>
  <c r="E1034" i="14"/>
  <c r="D1034" i="14"/>
  <c r="F1034" i="14"/>
  <c r="E1033" i="14"/>
  <c r="D1033" i="14"/>
  <c r="F1033" i="14"/>
  <c r="E1032" i="14"/>
  <c r="D1032" i="14"/>
  <c r="F1032" i="14"/>
  <c r="E1031" i="14"/>
  <c r="D1031" i="14"/>
  <c r="F1031" i="14"/>
  <c r="E1030" i="14"/>
  <c r="D1030" i="14"/>
  <c r="F1030" i="14"/>
  <c r="E1029" i="14"/>
  <c r="D1029" i="14"/>
  <c r="F1029" i="14"/>
  <c r="E1028" i="14"/>
  <c r="D1028" i="14"/>
  <c r="F1028" i="14"/>
  <c r="E1027" i="14"/>
  <c r="D1027" i="14"/>
  <c r="F1027" i="14"/>
  <c r="E1026" i="14"/>
  <c r="D1026" i="14"/>
  <c r="F1026" i="14"/>
  <c r="E1025" i="14"/>
  <c r="D1025" i="14"/>
  <c r="F1025" i="14"/>
  <c r="E1024" i="14"/>
  <c r="D1024" i="14"/>
  <c r="F1024" i="14"/>
  <c r="E1023" i="14"/>
  <c r="D1023" i="14"/>
  <c r="F1023" i="14"/>
  <c r="E1022" i="14"/>
  <c r="D1022" i="14"/>
  <c r="F1022" i="14"/>
  <c r="E1021" i="14"/>
  <c r="D1021" i="14"/>
  <c r="F1021" i="14"/>
  <c r="E1020" i="14"/>
  <c r="D1020" i="14"/>
  <c r="F1020" i="14"/>
  <c r="E1019" i="14"/>
  <c r="D1019" i="14"/>
  <c r="F1019" i="14"/>
  <c r="E1018" i="14"/>
  <c r="D1018" i="14"/>
  <c r="F1018" i="14"/>
  <c r="E1017" i="14"/>
  <c r="D1017" i="14"/>
  <c r="F1017" i="14"/>
  <c r="E1016" i="14"/>
  <c r="D1016" i="14"/>
  <c r="F1016" i="14"/>
  <c r="E1015" i="14"/>
  <c r="D1015" i="14"/>
  <c r="F1015" i="14"/>
  <c r="E1014" i="14"/>
  <c r="D1014" i="14"/>
  <c r="F1014" i="14"/>
  <c r="E1013" i="14"/>
  <c r="D1013" i="14"/>
  <c r="F1013" i="14"/>
  <c r="E1012" i="14"/>
  <c r="D1012" i="14"/>
  <c r="F1012" i="14"/>
  <c r="E1011" i="14"/>
  <c r="D1011" i="14"/>
  <c r="F1011" i="14"/>
  <c r="E1010" i="14"/>
  <c r="D1010" i="14"/>
  <c r="F1010" i="14"/>
  <c r="E1009" i="14"/>
  <c r="D1009" i="14"/>
  <c r="F1009" i="14"/>
  <c r="E1008" i="14"/>
  <c r="D1008" i="14"/>
  <c r="F1008" i="14"/>
  <c r="E1007" i="14"/>
  <c r="D1007" i="14"/>
  <c r="F1007" i="14"/>
  <c r="E1006" i="14"/>
  <c r="D1006" i="14"/>
  <c r="F1006" i="14"/>
  <c r="E1005" i="14"/>
  <c r="D1005" i="14"/>
  <c r="F1005" i="14"/>
  <c r="E1004" i="14"/>
  <c r="D1004" i="14"/>
  <c r="F1004" i="14"/>
  <c r="E1003" i="14"/>
  <c r="D1003" i="14"/>
  <c r="F1003" i="14"/>
  <c r="E1002" i="14"/>
  <c r="D1002" i="14"/>
  <c r="F1002" i="14"/>
  <c r="E1001" i="14"/>
  <c r="D1001" i="14"/>
  <c r="F1001" i="14"/>
  <c r="E1000" i="14"/>
  <c r="D1000" i="14"/>
  <c r="F1000" i="14"/>
  <c r="E999" i="14"/>
  <c r="D999" i="14"/>
  <c r="F999" i="14"/>
  <c r="E998" i="14"/>
  <c r="D998" i="14"/>
  <c r="F998" i="14"/>
  <c r="E997" i="14"/>
  <c r="D997" i="14"/>
  <c r="F997" i="14"/>
  <c r="E996" i="14"/>
  <c r="D996" i="14"/>
  <c r="F996" i="14"/>
  <c r="E995" i="14"/>
  <c r="D995" i="14"/>
  <c r="F995" i="14"/>
  <c r="E994" i="14"/>
  <c r="D994" i="14"/>
  <c r="F994" i="14"/>
  <c r="E993" i="14"/>
  <c r="D993" i="14"/>
  <c r="F993" i="14"/>
  <c r="E992" i="14"/>
  <c r="D992" i="14"/>
  <c r="F992" i="14"/>
  <c r="E991" i="14"/>
  <c r="D991" i="14"/>
  <c r="F991" i="14"/>
  <c r="E990" i="14"/>
  <c r="D990" i="14"/>
  <c r="F990" i="14"/>
  <c r="E989" i="14"/>
  <c r="D989" i="14"/>
  <c r="F989" i="14"/>
  <c r="E988" i="14"/>
  <c r="D988" i="14"/>
  <c r="F988" i="14"/>
  <c r="E987" i="14"/>
  <c r="D987" i="14"/>
  <c r="F987" i="14"/>
  <c r="E986" i="14"/>
  <c r="D986" i="14"/>
  <c r="F986" i="14"/>
  <c r="E985" i="14"/>
  <c r="D985" i="14"/>
  <c r="F985" i="14"/>
  <c r="E984" i="14"/>
  <c r="D984" i="14"/>
  <c r="F984" i="14"/>
  <c r="E983" i="14"/>
  <c r="D983" i="14"/>
  <c r="F983" i="14"/>
  <c r="E982" i="14"/>
  <c r="D982" i="14"/>
  <c r="F982" i="14"/>
  <c r="E981" i="14"/>
  <c r="D981" i="14"/>
  <c r="F981" i="14"/>
  <c r="E980" i="14"/>
  <c r="D980" i="14"/>
  <c r="F980" i="14"/>
  <c r="E979" i="14"/>
  <c r="D979" i="14"/>
  <c r="F979" i="14"/>
  <c r="E978" i="14"/>
  <c r="D978" i="14"/>
  <c r="F978" i="14"/>
  <c r="E977" i="14"/>
  <c r="D977" i="14"/>
  <c r="F977" i="14"/>
  <c r="E976" i="14"/>
  <c r="D976" i="14"/>
  <c r="F976" i="14"/>
  <c r="E975" i="14"/>
  <c r="D975" i="14"/>
  <c r="F975" i="14"/>
  <c r="E974" i="14"/>
  <c r="D974" i="14"/>
  <c r="F974" i="14"/>
  <c r="E973" i="14"/>
  <c r="D973" i="14"/>
  <c r="F973" i="14"/>
  <c r="E972" i="14"/>
  <c r="D972" i="14"/>
  <c r="F972" i="14"/>
  <c r="E971" i="14"/>
  <c r="D971" i="14"/>
  <c r="F971" i="14"/>
  <c r="E970" i="14"/>
  <c r="D970" i="14"/>
  <c r="F970" i="14"/>
  <c r="E969" i="14"/>
  <c r="D969" i="14"/>
  <c r="F969" i="14"/>
  <c r="E968" i="14"/>
  <c r="D968" i="14"/>
  <c r="F968" i="14"/>
  <c r="E967" i="14"/>
  <c r="D967" i="14"/>
  <c r="F967" i="14"/>
  <c r="E966" i="14"/>
  <c r="D966" i="14"/>
  <c r="F966" i="14"/>
  <c r="E965" i="14"/>
  <c r="D965" i="14"/>
  <c r="F965" i="14"/>
  <c r="E964" i="14"/>
  <c r="D964" i="14"/>
  <c r="F964" i="14"/>
  <c r="E963" i="14"/>
  <c r="D963" i="14"/>
  <c r="F963" i="14"/>
  <c r="E962" i="14"/>
  <c r="D962" i="14"/>
  <c r="F962" i="14"/>
  <c r="E961" i="14"/>
  <c r="D961" i="14"/>
  <c r="F961" i="14"/>
  <c r="E960" i="14"/>
  <c r="D960" i="14"/>
  <c r="F960" i="14"/>
  <c r="E959" i="14"/>
  <c r="D959" i="14"/>
  <c r="F959" i="14"/>
  <c r="E958" i="14"/>
  <c r="D958" i="14"/>
  <c r="F958" i="14"/>
  <c r="E957" i="14"/>
  <c r="D957" i="14"/>
  <c r="F957" i="14"/>
  <c r="E956" i="14"/>
  <c r="D956" i="14"/>
  <c r="F956" i="14"/>
  <c r="E955" i="14"/>
  <c r="D955" i="14"/>
  <c r="F955" i="14"/>
  <c r="E954" i="14"/>
  <c r="D954" i="14"/>
  <c r="F954" i="14"/>
  <c r="E953" i="14"/>
  <c r="D953" i="14"/>
  <c r="F953" i="14"/>
  <c r="E952" i="14"/>
  <c r="D952" i="14"/>
  <c r="F952" i="14"/>
  <c r="E951" i="14"/>
  <c r="D951" i="14"/>
  <c r="F951" i="14"/>
  <c r="E950" i="14"/>
  <c r="D950" i="14"/>
  <c r="F950" i="14"/>
  <c r="E949" i="14"/>
  <c r="D949" i="14"/>
  <c r="F949" i="14"/>
  <c r="E948" i="14"/>
  <c r="D948" i="14"/>
  <c r="F948" i="14"/>
  <c r="E947" i="14"/>
  <c r="D947" i="14"/>
  <c r="F947" i="14"/>
  <c r="E946" i="14"/>
  <c r="D946" i="14"/>
  <c r="F946" i="14"/>
  <c r="E945" i="14"/>
  <c r="D945" i="14"/>
  <c r="F945" i="14"/>
  <c r="E944" i="14"/>
  <c r="D944" i="14"/>
  <c r="F944" i="14"/>
  <c r="E943" i="14"/>
  <c r="D943" i="14"/>
  <c r="F943" i="14"/>
  <c r="E942" i="14"/>
  <c r="D942" i="14"/>
  <c r="F942" i="14"/>
  <c r="E941" i="14"/>
  <c r="D941" i="14"/>
  <c r="F941" i="14"/>
  <c r="E940" i="14"/>
  <c r="D940" i="14"/>
  <c r="F940" i="14"/>
  <c r="E939" i="14"/>
  <c r="D939" i="14"/>
  <c r="F939" i="14"/>
  <c r="E938" i="14"/>
  <c r="D938" i="14"/>
  <c r="F938" i="14"/>
  <c r="E937" i="14"/>
  <c r="D937" i="14"/>
  <c r="F937" i="14"/>
  <c r="E936" i="14"/>
  <c r="D936" i="14"/>
  <c r="F936" i="14"/>
  <c r="E935" i="14"/>
  <c r="D935" i="14"/>
  <c r="F935" i="14"/>
  <c r="E934" i="14"/>
  <c r="D934" i="14"/>
  <c r="F934" i="14"/>
  <c r="E933" i="14"/>
  <c r="D933" i="14"/>
  <c r="F933" i="14"/>
  <c r="E932" i="14"/>
  <c r="D932" i="14"/>
  <c r="F932" i="14"/>
  <c r="E931" i="14"/>
  <c r="D931" i="14"/>
  <c r="F931" i="14"/>
  <c r="E930" i="14"/>
  <c r="D930" i="14"/>
  <c r="F930" i="14"/>
  <c r="E929" i="14"/>
  <c r="D929" i="14"/>
  <c r="F929" i="14"/>
  <c r="E928" i="14"/>
  <c r="D928" i="14"/>
  <c r="F928" i="14"/>
  <c r="E927" i="14"/>
  <c r="D927" i="14"/>
  <c r="F927" i="14"/>
  <c r="E926" i="14"/>
  <c r="D926" i="14"/>
  <c r="F926" i="14"/>
  <c r="E925" i="14"/>
  <c r="D925" i="14"/>
  <c r="F925" i="14"/>
  <c r="E924" i="14"/>
  <c r="D924" i="14"/>
  <c r="F924" i="14"/>
  <c r="E923" i="14"/>
  <c r="D923" i="14"/>
  <c r="F923" i="14"/>
  <c r="E922" i="14"/>
  <c r="D922" i="14"/>
  <c r="F922" i="14"/>
  <c r="E921" i="14"/>
  <c r="D921" i="14"/>
  <c r="F921" i="14"/>
  <c r="E920" i="14"/>
  <c r="D920" i="14"/>
  <c r="F920" i="14"/>
  <c r="E919" i="14"/>
  <c r="D919" i="14"/>
  <c r="F919" i="14"/>
  <c r="E918" i="14"/>
  <c r="D918" i="14"/>
  <c r="F918" i="14"/>
  <c r="E917" i="14"/>
  <c r="D917" i="14"/>
  <c r="F917" i="14"/>
  <c r="E916" i="14"/>
  <c r="D916" i="14"/>
  <c r="F916" i="14"/>
  <c r="E915" i="14"/>
  <c r="D915" i="14"/>
  <c r="F915" i="14"/>
  <c r="E914" i="14"/>
  <c r="D914" i="14"/>
  <c r="F914" i="14"/>
  <c r="E913" i="14"/>
  <c r="D913" i="14"/>
  <c r="F913" i="14"/>
  <c r="E912" i="14"/>
  <c r="D912" i="14"/>
  <c r="F912" i="14"/>
  <c r="E911" i="14"/>
  <c r="D911" i="14"/>
  <c r="F911" i="14"/>
  <c r="E910" i="14"/>
  <c r="D910" i="14"/>
  <c r="F910" i="14"/>
  <c r="E909" i="14"/>
  <c r="D909" i="14"/>
  <c r="F909" i="14"/>
  <c r="E908" i="14"/>
  <c r="D908" i="14"/>
  <c r="F908" i="14"/>
  <c r="E907" i="14"/>
  <c r="D907" i="14"/>
  <c r="F907" i="14"/>
  <c r="E906" i="14"/>
  <c r="D906" i="14"/>
  <c r="F906" i="14"/>
  <c r="E905" i="14"/>
  <c r="D905" i="14"/>
  <c r="F905" i="14"/>
  <c r="E904" i="14"/>
  <c r="D904" i="14"/>
  <c r="F904" i="14"/>
  <c r="E903" i="14"/>
  <c r="D903" i="14"/>
  <c r="F903" i="14"/>
  <c r="E902" i="14"/>
  <c r="D902" i="14"/>
  <c r="F902" i="14"/>
  <c r="E901" i="14"/>
  <c r="D901" i="14"/>
  <c r="F901" i="14"/>
  <c r="E900" i="14"/>
  <c r="D900" i="14"/>
  <c r="F900" i="14"/>
  <c r="E899" i="14"/>
  <c r="D899" i="14"/>
  <c r="F899" i="14"/>
  <c r="E898" i="14"/>
  <c r="D898" i="14"/>
  <c r="F898" i="14"/>
  <c r="E897" i="14"/>
  <c r="D897" i="14"/>
  <c r="F897" i="14"/>
  <c r="E896" i="14"/>
  <c r="D896" i="14"/>
  <c r="F896" i="14"/>
  <c r="E895" i="14"/>
  <c r="D895" i="14"/>
  <c r="F895" i="14"/>
  <c r="E894" i="14"/>
  <c r="D894" i="14"/>
  <c r="F894" i="14"/>
  <c r="E893" i="14"/>
  <c r="D893" i="14"/>
  <c r="F893" i="14"/>
  <c r="E892" i="14"/>
  <c r="D892" i="14"/>
  <c r="F892" i="14"/>
  <c r="E891" i="14"/>
  <c r="D891" i="14"/>
  <c r="F891" i="14"/>
  <c r="E890" i="14"/>
  <c r="D890" i="14"/>
  <c r="F890" i="14"/>
  <c r="E889" i="14"/>
  <c r="D889" i="14"/>
  <c r="F889" i="14"/>
  <c r="E888" i="14"/>
  <c r="D888" i="14"/>
  <c r="F888" i="14"/>
  <c r="E887" i="14"/>
  <c r="D887" i="14"/>
  <c r="F887" i="14"/>
  <c r="E886" i="14"/>
  <c r="D886" i="14"/>
  <c r="F886" i="14"/>
  <c r="E885" i="14"/>
  <c r="D885" i="14"/>
  <c r="F885" i="14"/>
  <c r="E884" i="14"/>
  <c r="D884" i="14"/>
  <c r="F884" i="14"/>
  <c r="E883" i="14"/>
  <c r="D883" i="14"/>
  <c r="F883" i="14"/>
  <c r="E882" i="14"/>
  <c r="D882" i="14"/>
  <c r="F882" i="14"/>
  <c r="E881" i="14"/>
  <c r="D881" i="14"/>
  <c r="F881" i="14"/>
  <c r="E880" i="14"/>
  <c r="D880" i="14"/>
  <c r="F880" i="14"/>
  <c r="E879" i="14"/>
  <c r="D879" i="14"/>
  <c r="F879" i="14"/>
  <c r="E878" i="14"/>
  <c r="D878" i="14"/>
  <c r="F878" i="14"/>
  <c r="E877" i="14"/>
  <c r="D877" i="14"/>
  <c r="F877" i="14"/>
  <c r="E876" i="14"/>
  <c r="D876" i="14"/>
  <c r="F876" i="14"/>
  <c r="E875" i="14"/>
  <c r="D875" i="14"/>
  <c r="F875" i="14"/>
  <c r="E874" i="14"/>
  <c r="D874" i="14"/>
  <c r="F874" i="14"/>
  <c r="E873" i="14"/>
  <c r="D873" i="14"/>
  <c r="F873" i="14"/>
  <c r="E872" i="14"/>
  <c r="D872" i="14"/>
  <c r="F872" i="14"/>
  <c r="E871" i="14"/>
  <c r="D871" i="14"/>
  <c r="F871" i="14"/>
  <c r="E870" i="14"/>
  <c r="D870" i="14"/>
  <c r="F870" i="14"/>
  <c r="E869" i="14"/>
  <c r="D869" i="14"/>
  <c r="F869" i="14"/>
  <c r="E868" i="14"/>
  <c r="D868" i="14"/>
  <c r="F868" i="14"/>
  <c r="E867" i="14"/>
  <c r="D867" i="14"/>
  <c r="F867" i="14"/>
  <c r="E866" i="14"/>
  <c r="D866" i="14"/>
  <c r="F866" i="14"/>
  <c r="E865" i="14"/>
  <c r="D865" i="14"/>
  <c r="F865" i="14"/>
  <c r="E864" i="14"/>
  <c r="D864" i="14"/>
  <c r="F864" i="14"/>
  <c r="E863" i="14"/>
  <c r="D863" i="14"/>
  <c r="F863" i="14"/>
  <c r="E862" i="14"/>
  <c r="D862" i="14"/>
  <c r="F862" i="14"/>
  <c r="E861" i="14"/>
  <c r="D861" i="14"/>
  <c r="F861" i="14"/>
  <c r="E860" i="14"/>
  <c r="D860" i="14"/>
  <c r="F860" i="14"/>
  <c r="E859" i="14"/>
  <c r="D859" i="14"/>
  <c r="F859" i="14"/>
  <c r="E858" i="14"/>
  <c r="D858" i="14"/>
  <c r="F858" i="14"/>
  <c r="E857" i="14"/>
  <c r="D857" i="14"/>
  <c r="F857" i="14"/>
  <c r="E856" i="14"/>
  <c r="D856" i="14"/>
  <c r="F856" i="14"/>
  <c r="E855" i="14"/>
  <c r="D855" i="14"/>
  <c r="F855" i="14"/>
  <c r="E854" i="14"/>
  <c r="D854" i="14"/>
  <c r="F854" i="14"/>
  <c r="E853" i="14"/>
  <c r="D853" i="14"/>
  <c r="F853" i="14"/>
  <c r="E852" i="14"/>
  <c r="D852" i="14"/>
  <c r="F852" i="14"/>
  <c r="E851" i="14"/>
  <c r="D851" i="14"/>
  <c r="F851" i="14"/>
  <c r="E850" i="14"/>
  <c r="D850" i="14"/>
  <c r="F850" i="14"/>
  <c r="E849" i="14"/>
  <c r="D849" i="14"/>
  <c r="F849" i="14"/>
  <c r="E848" i="14"/>
  <c r="D848" i="14"/>
  <c r="F848" i="14"/>
  <c r="E847" i="14"/>
  <c r="D847" i="14"/>
  <c r="F847" i="14"/>
  <c r="E846" i="14"/>
  <c r="D846" i="14"/>
  <c r="F846" i="14"/>
  <c r="E845" i="14"/>
  <c r="D845" i="14"/>
  <c r="F845" i="14"/>
  <c r="E844" i="14"/>
  <c r="D844" i="14"/>
  <c r="F844" i="14"/>
  <c r="E843" i="14"/>
  <c r="D843" i="14"/>
  <c r="F843" i="14"/>
  <c r="E842" i="14"/>
  <c r="D842" i="14"/>
  <c r="F842" i="14"/>
  <c r="E841" i="14"/>
  <c r="D841" i="14"/>
  <c r="F841" i="14"/>
  <c r="E840" i="14"/>
  <c r="D840" i="14"/>
  <c r="F840" i="14"/>
  <c r="E839" i="14"/>
  <c r="D839" i="14"/>
  <c r="F839" i="14"/>
  <c r="E838" i="14"/>
  <c r="D838" i="14"/>
  <c r="F838" i="14"/>
  <c r="E837" i="14"/>
  <c r="D837" i="14"/>
  <c r="F837" i="14"/>
  <c r="E836" i="14"/>
  <c r="D836" i="14"/>
  <c r="F836" i="14"/>
  <c r="E835" i="14"/>
  <c r="D835" i="14"/>
  <c r="F835" i="14"/>
  <c r="E834" i="14"/>
  <c r="D834" i="14"/>
  <c r="F834" i="14"/>
  <c r="E833" i="14"/>
  <c r="D833" i="14"/>
  <c r="F833" i="14"/>
  <c r="E832" i="14"/>
  <c r="D832" i="14"/>
  <c r="F832" i="14"/>
  <c r="E831" i="14"/>
  <c r="D831" i="14"/>
  <c r="F831" i="14"/>
  <c r="E830" i="14"/>
  <c r="D830" i="14"/>
  <c r="F830" i="14"/>
  <c r="E829" i="14"/>
  <c r="D829" i="14"/>
  <c r="F829" i="14"/>
  <c r="E828" i="14"/>
  <c r="D828" i="14"/>
  <c r="F828" i="14"/>
  <c r="E827" i="14"/>
  <c r="D827" i="14"/>
  <c r="F827" i="14"/>
  <c r="E826" i="14"/>
  <c r="D826" i="14"/>
  <c r="F826" i="14"/>
  <c r="E825" i="14"/>
  <c r="D825" i="14"/>
  <c r="F825" i="14"/>
  <c r="E824" i="14"/>
  <c r="D824" i="14"/>
  <c r="F824" i="14"/>
  <c r="E823" i="14"/>
  <c r="D823" i="14"/>
  <c r="F823" i="14"/>
  <c r="E822" i="14"/>
  <c r="D822" i="14"/>
  <c r="F822" i="14"/>
  <c r="E821" i="14"/>
  <c r="D821" i="14"/>
  <c r="F821" i="14"/>
  <c r="E820" i="14"/>
  <c r="D820" i="14"/>
  <c r="F820" i="14"/>
  <c r="E819" i="14"/>
  <c r="D819" i="14"/>
  <c r="F819" i="14"/>
  <c r="E818" i="14"/>
  <c r="D818" i="14"/>
  <c r="F818" i="14"/>
  <c r="E817" i="14"/>
  <c r="D817" i="14"/>
  <c r="F817" i="14"/>
  <c r="E816" i="14"/>
  <c r="D816" i="14"/>
  <c r="F816" i="14"/>
  <c r="E815" i="14"/>
  <c r="D815" i="14"/>
  <c r="F815" i="14"/>
  <c r="E814" i="14"/>
  <c r="D814" i="14"/>
  <c r="F814" i="14"/>
  <c r="E813" i="14"/>
  <c r="D813" i="14"/>
  <c r="F813" i="14"/>
  <c r="E812" i="14"/>
  <c r="D812" i="14"/>
  <c r="F812" i="14"/>
  <c r="E811" i="14"/>
  <c r="D811" i="14"/>
  <c r="F811" i="14"/>
  <c r="E810" i="14"/>
  <c r="D810" i="14"/>
  <c r="F810" i="14"/>
  <c r="E809" i="14"/>
  <c r="D809" i="14"/>
  <c r="F809" i="14"/>
  <c r="E808" i="14"/>
  <c r="D808" i="14"/>
  <c r="F808" i="14"/>
  <c r="E807" i="14"/>
  <c r="D807" i="14"/>
  <c r="F807" i="14"/>
  <c r="E806" i="14"/>
  <c r="D806" i="14"/>
  <c r="F806" i="14"/>
  <c r="E805" i="14"/>
  <c r="D805" i="14"/>
  <c r="F805" i="14"/>
  <c r="E804" i="14"/>
  <c r="D804" i="14"/>
  <c r="F804" i="14"/>
  <c r="E803" i="14"/>
  <c r="D803" i="14"/>
  <c r="F803" i="14"/>
  <c r="E802" i="14"/>
  <c r="D802" i="14"/>
  <c r="F802" i="14"/>
  <c r="E801" i="14"/>
  <c r="D801" i="14"/>
  <c r="F801" i="14"/>
  <c r="E800" i="14"/>
  <c r="D800" i="14"/>
  <c r="F800" i="14"/>
  <c r="E799" i="14"/>
  <c r="D799" i="14"/>
  <c r="F799" i="14"/>
  <c r="E798" i="14"/>
  <c r="D798" i="14"/>
  <c r="F798" i="14"/>
  <c r="E797" i="14"/>
  <c r="D797" i="14"/>
  <c r="F797" i="14"/>
  <c r="E796" i="14"/>
  <c r="D796" i="14"/>
  <c r="F796" i="14"/>
  <c r="E795" i="14"/>
  <c r="D795" i="14"/>
  <c r="F795" i="14"/>
  <c r="E794" i="14"/>
  <c r="D794" i="14"/>
  <c r="F794" i="14"/>
  <c r="E793" i="14"/>
  <c r="D793" i="14"/>
  <c r="F793" i="14"/>
  <c r="E792" i="14"/>
  <c r="D792" i="14"/>
  <c r="F792" i="14"/>
  <c r="E791" i="14"/>
  <c r="D791" i="14"/>
  <c r="F791" i="14"/>
  <c r="E790" i="14"/>
  <c r="D790" i="14"/>
  <c r="F790" i="14"/>
  <c r="E789" i="14"/>
  <c r="D789" i="14"/>
  <c r="F789" i="14"/>
  <c r="E788" i="14"/>
  <c r="D788" i="14"/>
  <c r="F788" i="14"/>
  <c r="E787" i="14"/>
  <c r="D787" i="14"/>
  <c r="F787" i="14"/>
  <c r="E786" i="14"/>
  <c r="D786" i="14"/>
  <c r="F786" i="14"/>
  <c r="E785" i="14"/>
  <c r="D785" i="14"/>
  <c r="F785" i="14"/>
  <c r="E784" i="14"/>
  <c r="D784" i="14"/>
  <c r="F784" i="14"/>
  <c r="E783" i="14"/>
  <c r="D783" i="14"/>
  <c r="F783" i="14"/>
  <c r="E782" i="14"/>
  <c r="D782" i="14"/>
  <c r="F782" i="14"/>
  <c r="E781" i="14"/>
  <c r="D781" i="14"/>
  <c r="F781" i="14"/>
  <c r="E780" i="14"/>
  <c r="D780" i="14"/>
  <c r="F780" i="14"/>
  <c r="E779" i="14"/>
  <c r="D779" i="14"/>
  <c r="F779" i="14"/>
  <c r="E778" i="14"/>
  <c r="D778" i="14"/>
  <c r="F778" i="14"/>
  <c r="E777" i="14"/>
  <c r="D777" i="14"/>
  <c r="F777" i="14"/>
  <c r="E776" i="14"/>
  <c r="D776" i="14"/>
  <c r="F776" i="14"/>
  <c r="E775" i="14"/>
  <c r="D775" i="14"/>
  <c r="F775" i="14"/>
  <c r="E774" i="14"/>
  <c r="D774" i="14"/>
  <c r="F774" i="14"/>
  <c r="E773" i="14"/>
  <c r="D773" i="14"/>
  <c r="F773" i="14"/>
  <c r="E772" i="14"/>
  <c r="D772" i="14"/>
  <c r="F772" i="14"/>
  <c r="E771" i="14"/>
  <c r="D771" i="14"/>
  <c r="F771" i="14"/>
  <c r="E770" i="14"/>
  <c r="D770" i="14"/>
  <c r="F770" i="14"/>
  <c r="E769" i="14"/>
  <c r="D769" i="14"/>
  <c r="F769" i="14"/>
  <c r="E768" i="14"/>
  <c r="D768" i="14"/>
  <c r="F768" i="14"/>
  <c r="E767" i="14"/>
  <c r="D767" i="14"/>
  <c r="F767" i="14"/>
  <c r="E766" i="14"/>
  <c r="D766" i="14"/>
  <c r="F766" i="14"/>
  <c r="E765" i="14"/>
  <c r="D765" i="14"/>
  <c r="F765" i="14"/>
  <c r="E764" i="14"/>
  <c r="D764" i="14"/>
  <c r="F764" i="14"/>
  <c r="E763" i="14"/>
  <c r="D763" i="14"/>
  <c r="F763" i="14"/>
  <c r="E762" i="14"/>
  <c r="D762" i="14"/>
  <c r="F762" i="14"/>
  <c r="E761" i="14"/>
  <c r="D761" i="14"/>
  <c r="F761" i="14"/>
  <c r="E760" i="14"/>
  <c r="D760" i="14"/>
  <c r="F760" i="14"/>
  <c r="E759" i="14"/>
  <c r="D759" i="14"/>
  <c r="F759" i="14"/>
  <c r="E758" i="14"/>
  <c r="D758" i="14"/>
  <c r="F758" i="14"/>
  <c r="E757" i="14"/>
  <c r="D757" i="14"/>
  <c r="F757" i="14"/>
  <c r="E756" i="14"/>
  <c r="D756" i="14"/>
  <c r="F756" i="14"/>
  <c r="E755" i="14"/>
  <c r="D755" i="14"/>
  <c r="F755" i="14"/>
  <c r="E754" i="14"/>
  <c r="D754" i="14"/>
  <c r="F754" i="14"/>
  <c r="E753" i="14"/>
  <c r="D753" i="14"/>
  <c r="F753" i="14"/>
  <c r="E752" i="14"/>
  <c r="D752" i="14"/>
  <c r="F752" i="14"/>
  <c r="E751" i="14"/>
  <c r="D751" i="14"/>
  <c r="F751" i="14"/>
  <c r="E750" i="14"/>
  <c r="D750" i="14"/>
  <c r="F750" i="14"/>
  <c r="E749" i="14"/>
  <c r="D749" i="14"/>
  <c r="F749" i="14"/>
  <c r="E748" i="14"/>
  <c r="D748" i="14"/>
  <c r="F748" i="14"/>
  <c r="E747" i="14"/>
  <c r="D747" i="14"/>
  <c r="F747" i="14"/>
  <c r="E746" i="14"/>
  <c r="D746" i="14"/>
  <c r="F746" i="14"/>
  <c r="E745" i="14"/>
  <c r="D745" i="14"/>
  <c r="F745" i="14"/>
  <c r="E744" i="14"/>
  <c r="D744" i="14"/>
  <c r="F744" i="14"/>
  <c r="E743" i="14"/>
  <c r="D743" i="14"/>
  <c r="F743" i="14"/>
  <c r="E742" i="14"/>
  <c r="D742" i="14"/>
  <c r="F742" i="14"/>
  <c r="E741" i="14"/>
  <c r="D741" i="14"/>
  <c r="F741" i="14"/>
  <c r="E740" i="14"/>
  <c r="D740" i="14"/>
  <c r="F740" i="14"/>
  <c r="E739" i="14"/>
  <c r="D739" i="14"/>
  <c r="F739" i="14"/>
  <c r="E738" i="14"/>
  <c r="D738" i="14"/>
  <c r="F738" i="14"/>
  <c r="E737" i="14"/>
  <c r="D737" i="14"/>
  <c r="F737" i="14"/>
  <c r="E736" i="14"/>
  <c r="D736" i="14"/>
  <c r="F736" i="14"/>
  <c r="E735" i="14"/>
  <c r="D735" i="14"/>
  <c r="F735" i="14"/>
  <c r="E734" i="14"/>
  <c r="D734" i="14"/>
  <c r="F734" i="14"/>
  <c r="E733" i="14"/>
  <c r="D733" i="14"/>
  <c r="F733" i="14"/>
  <c r="E732" i="14"/>
  <c r="D732" i="14"/>
  <c r="F732" i="14"/>
  <c r="E731" i="14"/>
  <c r="D731" i="14"/>
  <c r="F731" i="14"/>
  <c r="E730" i="14"/>
  <c r="D730" i="14"/>
  <c r="F730" i="14"/>
  <c r="E729" i="14"/>
  <c r="D729" i="14"/>
  <c r="F729" i="14"/>
  <c r="E728" i="14"/>
  <c r="D728" i="14"/>
  <c r="F728" i="14"/>
  <c r="E727" i="14"/>
  <c r="D727" i="14"/>
  <c r="F727" i="14"/>
  <c r="E726" i="14"/>
  <c r="D726" i="14"/>
  <c r="F726" i="14"/>
  <c r="E725" i="14"/>
  <c r="D725" i="14"/>
  <c r="F725" i="14"/>
  <c r="E724" i="14"/>
  <c r="D724" i="14"/>
  <c r="F724" i="14"/>
  <c r="E723" i="14"/>
  <c r="D723" i="14"/>
  <c r="F723" i="14"/>
  <c r="E722" i="14"/>
  <c r="D722" i="14"/>
  <c r="F722" i="14"/>
  <c r="E721" i="14"/>
  <c r="D721" i="14"/>
  <c r="F721" i="14"/>
  <c r="E720" i="14"/>
  <c r="D720" i="14"/>
  <c r="F720" i="14"/>
  <c r="E719" i="14"/>
  <c r="D719" i="14"/>
  <c r="F719" i="14"/>
  <c r="E718" i="14"/>
  <c r="D718" i="14"/>
  <c r="F718" i="14"/>
  <c r="E717" i="14"/>
  <c r="D717" i="14"/>
  <c r="F717" i="14"/>
  <c r="E716" i="14"/>
  <c r="D716" i="14"/>
  <c r="F716" i="14"/>
  <c r="E715" i="14"/>
  <c r="D715" i="14"/>
  <c r="F715" i="14"/>
  <c r="E714" i="14"/>
  <c r="D714" i="14"/>
  <c r="F714" i="14"/>
  <c r="E713" i="14"/>
  <c r="D713" i="14"/>
  <c r="F713" i="14"/>
  <c r="E712" i="14"/>
  <c r="D712" i="14"/>
  <c r="F712" i="14"/>
  <c r="E711" i="14"/>
  <c r="D711" i="14"/>
  <c r="F711" i="14"/>
  <c r="E710" i="14"/>
  <c r="D710" i="14"/>
  <c r="F710" i="14"/>
  <c r="E709" i="14"/>
  <c r="D709" i="14"/>
  <c r="F709" i="14"/>
  <c r="E708" i="14"/>
  <c r="D708" i="14"/>
  <c r="F708" i="14"/>
  <c r="E707" i="14"/>
  <c r="D707" i="14"/>
  <c r="F707" i="14"/>
  <c r="E706" i="14"/>
  <c r="D706" i="14"/>
  <c r="F706" i="14"/>
  <c r="E705" i="14"/>
  <c r="D705" i="14"/>
  <c r="F705" i="14"/>
  <c r="E704" i="14"/>
  <c r="D704" i="14"/>
  <c r="F704" i="14"/>
  <c r="E703" i="14"/>
  <c r="D703" i="14"/>
  <c r="F703" i="14"/>
  <c r="E702" i="14"/>
  <c r="D702" i="14"/>
  <c r="F702" i="14"/>
  <c r="E701" i="14"/>
  <c r="D701" i="14"/>
  <c r="F701" i="14"/>
  <c r="E700" i="14"/>
  <c r="D700" i="14"/>
  <c r="F700" i="14"/>
  <c r="E699" i="14"/>
  <c r="D699" i="14"/>
  <c r="F699" i="14"/>
  <c r="E698" i="14"/>
  <c r="D698" i="14"/>
  <c r="F698" i="14"/>
  <c r="E697" i="14"/>
  <c r="D697" i="14"/>
  <c r="F697" i="14"/>
  <c r="E696" i="14"/>
  <c r="D696" i="14"/>
  <c r="F696" i="14"/>
  <c r="E695" i="14"/>
  <c r="D695" i="14"/>
  <c r="F695" i="14"/>
  <c r="E694" i="14"/>
  <c r="D694" i="14"/>
  <c r="F694" i="14"/>
  <c r="E693" i="14"/>
  <c r="D693" i="14"/>
  <c r="F693" i="14"/>
  <c r="E692" i="14"/>
  <c r="D692" i="14"/>
  <c r="F692" i="14"/>
  <c r="E691" i="14"/>
  <c r="D691" i="14"/>
  <c r="F691" i="14"/>
  <c r="E690" i="14"/>
  <c r="D690" i="14"/>
  <c r="F690" i="14"/>
  <c r="E689" i="14"/>
  <c r="D689" i="14"/>
  <c r="F689" i="14"/>
  <c r="E688" i="14"/>
  <c r="D688" i="14"/>
  <c r="F688" i="14"/>
  <c r="E687" i="14"/>
  <c r="D687" i="14"/>
  <c r="F687" i="14"/>
  <c r="E686" i="14"/>
  <c r="D686" i="14"/>
  <c r="F686" i="14"/>
  <c r="E685" i="14"/>
  <c r="D685" i="14"/>
  <c r="F685" i="14"/>
  <c r="E684" i="14"/>
  <c r="D684" i="14"/>
  <c r="F684" i="14"/>
  <c r="E683" i="14"/>
  <c r="D683" i="14"/>
  <c r="F683" i="14"/>
  <c r="E682" i="14"/>
  <c r="D682" i="14"/>
  <c r="F682" i="14"/>
  <c r="E681" i="14"/>
  <c r="D681" i="14"/>
  <c r="F681" i="14"/>
  <c r="E680" i="14"/>
  <c r="D680" i="14"/>
  <c r="F680" i="14"/>
  <c r="E679" i="14"/>
  <c r="D679" i="14"/>
  <c r="F679" i="14"/>
  <c r="E678" i="14"/>
  <c r="D678" i="14"/>
  <c r="F678" i="14"/>
  <c r="E677" i="14"/>
  <c r="D677" i="14"/>
  <c r="F677" i="14"/>
  <c r="E676" i="14"/>
  <c r="D676" i="14"/>
  <c r="F676" i="14"/>
  <c r="E675" i="14"/>
  <c r="D675" i="14"/>
  <c r="F675" i="14"/>
  <c r="E674" i="14"/>
  <c r="D674" i="14"/>
  <c r="F674" i="14"/>
  <c r="E673" i="14"/>
  <c r="D673" i="14"/>
  <c r="F673" i="14"/>
  <c r="E672" i="14"/>
  <c r="D672" i="14"/>
  <c r="F672" i="14"/>
  <c r="E671" i="14"/>
  <c r="D671" i="14"/>
  <c r="F671" i="14"/>
  <c r="E670" i="14"/>
  <c r="D670" i="14"/>
  <c r="F670" i="14"/>
  <c r="E669" i="14"/>
  <c r="D669" i="14"/>
  <c r="F669" i="14"/>
  <c r="E668" i="14"/>
  <c r="D668" i="14"/>
  <c r="F668" i="14"/>
  <c r="E667" i="14"/>
  <c r="D667" i="14"/>
  <c r="F667" i="14"/>
  <c r="E666" i="14"/>
  <c r="D666" i="14"/>
  <c r="F666" i="14"/>
  <c r="E665" i="14"/>
  <c r="D665" i="14"/>
  <c r="F665" i="14"/>
  <c r="E664" i="14"/>
  <c r="D664" i="14"/>
  <c r="F664" i="14"/>
  <c r="E663" i="14"/>
  <c r="D663" i="14"/>
  <c r="F663" i="14"/>
  <c r="E662" i="14"/>
  <c r="D662" i="14"/>
  <c r="F662" i="14"/>
  <c r="E661" i="14"/>
  <c r="D661" i="14"/>
  <c r="F661" i="14"/>
  <c r="E660" i="14"/>
  <c r="D660" i="14"/>
  <c r="F660" i="14"/>
  <c r="E659" i="14"/>
  <c r="D659" i="14"/>
  <c r="F659" i="14"/>
  <c r="E658" i="14"/>
  <c r="D658" i="14"/>
  <c r="F658" i="14"/>
  <c r="E657" i="14"/>
  <c r="D657" i="14"/>
  <c r="F657" i="14"/>
  <c r="E656" i="14"/>
  <c r="D656" i="14"/>
  <c r="F656" i="14"/>
  <c r="E655" i="14"/>
  <c r="D655" i="14"/>
  <c r="F655" i="14"/>
  <c r="E654" i="14"/>
  <c r="D654" i="14"/>
  <c r="F654" i="14"/>
  <c r="E653" i="14"/>
  <c r="D653" i="14"/>
  <c r="F653" i="14"/>
  <c r="E652" i="14"/>
  <c r="D652" i="14"/>
  <c r="F652" i="14"/>
  <c r="E651" i="14"/>
  <c r="D651" i="14"/>
  <c r="F651" i="14"/>
  <c r="E650" i="14"/>
  <c r="D650" i="14"/>
  <c r="F650" i="14"/>
  <c r="E649" i="14"/>
  <c r="D649" i="14"/>
  <c r="F649" i="14"/>
  <c r="E648" i="14"/>
  <c r="D648" i="14"/>
  <c r="F648" i="14"/>
  <c r="E647" i="14"/>
  <c r="D647" i="14"/>
  <c r="F647" i="14"/>
  <c r="E646" i="14"/>
  <c r="D646" i="14"/>
  <c r="F646" i="14"/>
  <c r="E645" i="14"/>
  <c r="D645" i="14"/>
  <c r="F645" i="14"/>
  <c r="E644" i="14"/>
  <c r="D644" i="14"/>
  <c r="F644" i="14"/>
  <c r="E643" i="14"/>
  <c r="D643" i="14"/>
  <c r="F643" i="14"/>
  <c r="E642" i="14"/>
  <c r="D642" i="14"/>
  <c r="F642" i="14"/>
  <c r="E641" i="14"/>
  <c r="D641" i="14"/>
  <c r="F641" i="14"/>
  <c r="E640" i="14"/>
  <c r="D640" i="14"/>
  <c r="F640" i="14"/>
  <c r="E639" i="14"/>
  <c r="D639" i="14"/>
  <c r="F639" i="14"/>
  <c r="E638" i="14"/>
  <c r="D638" i="14"/>
  <c r="F638" i="14"/>
  <c r="E637" i="14"/>
  <c r="D637" i="14"/>
  <c r="F637" i="14"/>
  <c r="E636" i="14"/>
  <c r="D636" i="14"/>
  <c r="F636" i="14"/>
  <c r="E635" i="14"/>
  <c r="D635" i="14"/>
  <c r="F635" i="14"/>
  <c r="E634" i="14"/>
  <c r="D634" i="14"/>
  <c r="F634" i="14"/>
  <c r="E633" i="14"/>
  <c r="D633" i="14"/>
  <c r="F633" i="14"/>
  <c r="E632" i="14"/>
  <c r="D632" i="14"/>
  <c r="F632" i="14"/>
  <c r="E631" i="14"/>
  <c r="D631" i="14"/>
  <c r="F631" i="14"/>
  <c r="E630" i="14"/>
  <c r="D630" i="14"/>
  <c r="F630" i="14"/>
  <c r="E629" i="14"/>
  <c r="D629" i="14"/>
  <c r="F629" i="14"/>
  <c r="E628" i="14"/>
  <c r="D628" i="14"/>
  <c r="F628" i="14"/>
  <c r="E627" i="14"/>
  <c r="D627" i="14"/>
  <c r="F627" i="14"/>
  <c r="E626" i="14"/>
  <c r="D626" i="14"/>
  <c r="F626" i="14"/>
  <c r="E625" i="14"/>
  <c r="D625" i="14"/>
  <c r="F625" i="14"/>
  <c r="E624" i="14"/>
  <c r="D624" i="14"/>
  <c r="F624" i="14"/>
  <c r="E623" i="14"/>
  <c r="D623" i="14"/>
  <c r="F623" i="14"/>
  <c r="E622" i="14"/>
  <c r="D622" i="14"/>
  <c r="F622" i="14"/>
  <c r="E621" i="14"/>
  <c r="D621" i="14"/>
  <c r="F621" i="14"/>
  <c r="E620" i="14"/>
  <c r="D620" i="14"/>
  <c r="F620" i="14"/>
  <c r="E619" i="14"/>
  <c r="D619" i="14"/>
  <c r="F619" i="14"/>
  <c r="E618" i="14"/>
  <c r="D618" i="14"/>
  <c r="F618" i="14"/>
  <c r="E617" i="14"/>
  <c r="D617" i="14"/>
  <c r="F617" i="14"/>
  <c r="E616" i="14"/>
  <c r="D616" i="14"/>
  <c r="F616" i="14"/>
  <c r="E615" i="14"/>
  <c r="D615" i="14"/>
  <c r="F615" i="14"/>
  <c r="E614" i="14"/>
  <c r="D614" i="14"/>
  <c r="F614" i="14"/>
  <c r="E613" i="14"/>
  <c r="D613" i="14"/>
  <c r="F613" i="14"/>
  <c r="E612" i="14"/>
  <c r="D612" i="14"/>
  <c r="F612" i="14"/>
  <c r="E611" i="14"/>
  <c r="D611" i="14"/>
  <c r="F611" i="14"/>
  <c r="E610" i="14"/>
  <c r="D610" i="14"/>
  <c r="F610" i="14"/>
  <c r="E609" i="14"/>
  <c r="D609" i="14"/>
  <c r="F609" i="14"/>
  <c r="E608" i="14"/>
  <c r="D608" i="14"/>
  <c r="F608" i="14"/>
  <c r="E607" i="14"/>
  <c r="D607" i="14"/>
  <c r="F607" i="14"/>
  <c r="E606" i="14"/>
  <c r="D606" i="14"/>
  <c r="F606" i="14"/>
  <c r="E605" i="14"/>
  <c r="D605" i="14"/>
  <c r="F605" i="14"/>
  <c r="E604" i="14"/>
  <c r="D604" i="14"/>
  <c r="F604" i="14"/>
  <c r="E603" i="14"/>
  <c r="D603" i="14"/>
  <c r="F603" i="14"/>
  <c r="E602" i="14"/>
  <c r="D602" i="14"/>
  <c r="F602" i="14"/>
  <c r="E601" i="14"/>
  <c r="D601" i="14"/>
  <c r="F601" i="14"/>
  <c r="E600" i="14"/>
  <c r="D600" i="14"/>
  <c r="F600" i="14"/>
  <c r="E599" i="14"/>
  <c r="D599" i="14"/>
  <c r="F599" i="14"/>
  <c r="E598" i="14"/>
  <c r="D598" i="14"/>
  <c r="F598" i="14"/>
  <c r="E597" i="14"/>
  <c r="D597" i="14"/>
  <c r="F597" i="14"/>
  <c r="E596" i="14"/>
  <c r="D596" i="14"/>
  <c r="F596" i="14"/>
  <c r="E595" i="14"/>
  <c r="D595" i="14"/>
  <c r="F595" i="14"/>
  <c r="E594" i="14"/>
  <c r="D594" i="14"/>
  <c r="F594" i="14"/>
  <c r="E593" i="14"/>
  <c r="D593" i="14"/>
  <c r="F593" i="14"/>
  <c r="E592" i="14"/>
  <c r="D592" i="14"/>
  <c r="F592" i="14"/>
  <c r="E591" i="14"/>
  <c r="D591" i="14"/>
  <c r="F591" i="14"/>
  <c r="E590" i="14"/>
  <c r="D590" i="14"/>
  <c r="F590" i="14"/>
  <c r="E589" i="14"/>
  <c r="D589" i="14"/>
  <c r="F589" i="14"/>
  <c r="E588" i="14"/>
  <c r="D588" i="14"/>
  <c r="F588" i="14"/>
  <c r="E587" i="14"/>
  <c r="D587" i="14"/>
  <c r="F587" i="14"/>
  <c r="E586" i="14"/>
  <c r="D586" i="14"/>
  <c r="F586" i="14"/>
  <c r="E585" i="14"/>
  <c r="D585" i="14"/>
  <c r="F585" i="14"/>
  <c r="E584" i="14"/>
  <c r="D584" i="14"/>
  <c r="F584" i="14"/>
  <c r="E583" i="14"/>
  <c r="D583" i="14"/>
  <c r="F583" i="14"/>
  <c r="E582" i="14"/>
  <c r="D582" i="14"/>
  <c r="F582" i="14"/>
  <c r="E581" i="14"/>
  <c r="D581" i="14"/>
  <c r="F581" i="14"/>
  <c r="E580" i="14"/>
  <c r="D580" i="14"/>
  <c r="F580" i="14"/>
  <c r="E579" i="14"/>
  <c r="D579" i="14"/>
  <c r="F579" i="14"/>
  <c r="E578" i="14"/>
  <c r="D578" i="14"/>
  <c r="F578" i="14"/>
  <c r="E577" i="14"/>
  <c r="D577" i="14"/>
  <c r="F577" i="14"/>
  <c r="E576" i="14"/>
  <c r="D576" i="14"/>
  <c r="F576" i="14"/>
  <c r="E575" i="14"/>
  <c r="D575" i="14"/>
  <c r="F575" i="14"/>
  <c r="E574" i="14"/>
  <c r="D574" i="14"/>
  <c r="F574" i="14"/>
  <c r="E573" i="14"/>
  <c r="D573" i="14"/>
  <c r="F573" i="14"/>
  <c r="E572" i="14"/>
  <c r="D572" i="14"/>
  <c r="F572" i="14"/>
  <c r="E571" i="14"/>
  <c r="D571" i="14"/>
  <c r="F571" i="14"/>
  <c r="E570" i="14"/>
  <c r="D570" i="14"/>
  <c r="F570" i="14"/>
  <c r="E569" i="14"/>
  <c r="D569" i="14"/>
  <c r="F569" i="14"/>
  <c r="E568" i="14"/>
  <c r="D568" i="14"/>
  <c r="F568" i="14"/>
  <c r="E567" i="14"/>
  <c r="D567" i="14"/>
  <c r="F567" i="14"/>
  <c r="E566" i="14"/>
  <c r="D566" i="14"/>
  <c r="F566" i="14"/>
  <c r="E565" i="14"/>
  <c r="D565" i="14"/>
  <c r="F565" i="14"/>
  <c r="E564" i="14"/>
  <c r="D564" i="14"/>
  <c r="F564" i="14"/>
  <c r="E563" i="14"/>
  <c r="D563" i="14"/>
  <c r="F563" i="14"/>
  <c r="E562" i="14"/>
  <c r="D562" i="14"/>
  <c r="F562" i="14"/>
  <c r="E561" i="14"/>
  <c r="D561" i="14"/>
  <c r="F561" i="14"/>
  <c r="E560" i="14"/>
  <c r="D560" i="14"/>
  <c r="F560" i="14"/>
  <c r="E559" i="14"/>
  <c r="D559" i="14"/>
  <c r="F559" i="14"/>
  <c r="E558" i="14"/>
  <c r="D558" i="14"/>
  <c r="F558" i="14"/>
  <c r="E557" i="14"/>
  <c r="D557" i="14"/>
  <c r="F557" i="14"/>
  <c r="E556" i="14"/>
  <c r="D556" i="14"/>
  <c r="F556" i="14"/>
  <c r="E555" i="14"/>
  <c r="D555" i="14"/>
  <c r="F555" i="14"/>
  <c r="E554" i="14"/>
  <c r="D554" i="14"/>
  <c r="F554" i="14"/>
  <c r="E553" i="14"/>
  <c r="D553" i="14"/>
  <c r="F553" i="14"/>
  <c r="E552" i="14"/>
  <c r="D552" i="14"/>
  <c r="F552" i="14"/>
  <c r="E551" i="14"/>
  <c r="D551" i="14"/>
  <c r="F551" i="14"/>
  <c r="E550" i="14"/>
  <c r="D550" i="14"/>
  <c r="F550" i="14"/>
  <c r="E549" i="14"/>
  <c r="D549" i="14"/>
  <c r="F549" i="14"/>
  <c r="E548" i="14"/>
  <c r="D548" i="14"/>
  <c r="F548" i="14"/>
  <c r="E547" i="14"/>
  <c r="D547" i="14"/>
  <c r="F547" i="14"/>
  <c r="E546" i="14"/>
  <c r="D546" i="14"/>
  <c r="F546" i="14"/>
  <c r="E545" i="14"/>
  <c r="D545" i="14"/>
  <c r="F545" i="14"/>
  <c r="E544" i="14"/>
  <c r="D544" i="14"/>
  <c r="F544" i="14"/>
  <c r="E543" i="14"/>
  <c r="D543" i="14"/>
  <c r="F543" i="14"/>
  <c r="E542" i="14"/>
  <c r="D542" i="14"/>
  <c r="F542" i="14"/>
  <c r="E541" i="14"/>
  <c r="D541" i="14"/>
  <c r="F541" i="14"/>
  <c r="E540" i="14"/>
  <c r="D540" i="14"/>
  <c r="F540" i="14"/>
  <c r="E539" i="14"/>
  <c r="D539" i="14"/>
  <c r="F539" i="14"/>
  <c r="E538" i="14"/>
  <c r="D538" i="14"/>
  <c r="F538" i="14"/>
  <c r="E537" i="14"/>
  <c r="D537" i="14"/>
  <c r="F537" i="14"/>
  <c r="E536" i="14"/>
  <c r="D536" i="14"/>
  <c r="F536" i="14"/>
  <c r="E535" i="14"/>
  <c r="D535" i="14"/>
  <c r="F535" i="14"/>
  <c r="E534" i="14"/>
  <c r="D534" i="14"/>
  <c r="F534" i="14"/>
  <c r="E533" i="14"/>
  <c r="D533" i="14"/>
  <c r="F533" i="14"/>
  <c r="E532" i="14"/>
  <c r="D532" i="14"/>
  <c r="F532" i="14"/>
  <c r="E531" i="14"/>
  <c r="D531" i="14"/>
  <c r="F531" i="14"/>
  <c r="E530" i="14"/>
  <c r="D530" i="14"/>
  <c r="F530" i="14"/>
  <c r="E529" i="14"/>
  <c r="D529" i="14"/>
  <c r="F529" i="14"/>
  <c r="E528" i="14"/>
  <c r="D528" i="14"/>
  <c r="F528" i="14"/>
  <c r="E527" i="14"/>
  <c r="D527" i="14"/>
  <c r="F527" i="14"/>
  <c r="E526" i="14"/>
  <c r="D526" i="14"/>
  <c r="F526" i="14"/>
  <c r="E525" i="14"/>
  <c r="D525" i="14"/>
  <c r="F525" i="14"/>
  <c r="E524" i="14"/>
  <c r="D524" i="14"/>
  <c r="F524" i="14"/>
  <c r="E523" i="14"/>
  <c r="D523" i="14"/>
  <c r="F523" i="14"/>
  <c r="E522" i="14"/>
  <c r="D522" i="14"/>
  <c r="F522" i="14"/>
  <c r="E521" i="14"/>
  <c r="D521" i="14"/>
  <c r="F521" i="14"/>
  <c r="E520" i="14"/>
  <c r="D520" i="14"/>
  <c r="F520" i="14"/>
  <c r="E519" i="14"/>
  <c r="D519" i="14"/>
  <c r="F519" i="14"/>
  <c r="E518" i="14"/>
  <c r="D518" i="14"/>
  <c r="F518" i="14"/>
  <c r="E517" i="14"/>
  <c r="D517" i="14"/>
  <c r="F517" i="14"/>
  <c r="E516" i="14"/>
  <c r="D516" i="14"/>
  <c r="F516" i="14"/>
  <c r="E515" i="14"/>
  <c r="D515" i="14"/>
  <c r="F515" i="14"/>
  <c r="E514" i="14"/>
  <c r="D514" i="14"/>
  <c r="F514" i="14"/>
  <c r="E513" i="14"/>
  <c r="D513" i="14"/>
  <c r="F513" i="14"/>
  <c r="E512" i="14"/>
  <c r="D512" i="14"/>
  <c r="F512" i="14"/>
  <c r="E511" i="14"/>
  <c r="D511" i="14"/>
  <c r="F511" i="14"/>
  <c r="E510" i="14"/>
  <c r="D510" i="14"/>
  <c r="F510" i="14"/>
  <c r="E509" i="14"/>
  <c r="D509" i="14"/>
  <c r="F509" i="14"/>
  <c r="E508" i="14"/>
  <c r="D508" i="14"/>
  <c r="F508" i="14"/>
  <c r="E507" i="14"/>
  <c r="D507" i="14"/>
  <c r="F507" i="14"/>
  <c r="E506" i="14"/>
  <c r="D506" i="14"/>
  <c r="F506" i="14"/>
  <c r="E505" i="14"/>
  <c r="D505" i="14"/>
  <c r="F505" i="14"/>
  <c r="E504" i="14"/>
  <c r="D504" i="14"/>
  <c r="F504" i="14"/>
  <c r="E503" i="14"/>
  <c r="D503" i="14"/>
  <c r="F503" i="14"/>
  <c r="E502" i="14"/>
  <c r="D502" i="14"/>
  <c r="F502" i="14"/>
  <c r="E501" i="14"/>
  <c r="D501" i="14"/>
  <c r="F501" i="14"/>
  <c r="E500" i="14"/>
  <c r="D500" i="14"/>
  <c r="F500" i="14"/>
  <c r="E499" i="14"/>
  <c r="D499" i="14"/>
  <c r="F499" i="14"/>
  <c r="E498" i="14"/>
  <c r="D498" i="14"/>
  <c r="F498" i="14"/>
  <c r="E497" i="14"/>
  <c r="D497" i="14"/>
  <c r="F497" i="14"/>
  <c r="E496" i="14"/>
  <c r="D496" i="14"/>
  <c r="F496" i="14"/>
  <c r="E495" i="14"/>
  <c r="D495" i="14"/>
  <c r="F495" i="14"/>
  <c r="E494" i="14"/>
  <c r="D494" i="14"/>
  <c r="F494" i="14"/>
  <c r="E493" i="14"/>
  <c r="D493" i="14"/>
  <c r="F493" i="14"/>
  <c r="E492" i="14"/>
  <c r="D492" i="14"/>
  <c r="F492" i="14"/>
  <c r="E491" i="14"/>
  <c r="D491" i="14"/>
  <c r="F491" i="14"/>
  <c r="E490" i="14"/>
  <c r="D490" i="14"/>
  <c r="F490" i="14"/>
  <c r="E489" i="14"/>
  <c r="D489" i="14"/>
  <c r="F489" i="14"/>
  <c r="E488" i="14"/>
  <c r="D488" i="14"/>
  <c r="F488" i="14"/>
  <c r="E487" i="14"/>
  <c r="D487" i="14"/>
  <c r="F487" i="14"/>
  <c r="E486" i="14"/>
  <c r="D486" i="14"/>
  <c r="F486" i="14"/>
  <c r="E485" i="14"/>
  <c r="D485" i="14"/>
  <c r="F485" i="14"/>
  <c r="E484" i="14"/>
  <c r="D484" i="14"/>
  <c r="F484" i="14"/>
  <c r="E483" i="14"/>
  <c r="D483" i="14"/>
  <c r="F483" i="14"/>
  <c r="E482" i="14"/>
  <c r="D482" i="14"/>
  <c r="F482" i="14"/>
  <c r="E481" i="14"/>
  <c r="D481" i="14"/>
  <c r="F481" i="14"/>
  <c r="E480" i="14"/>
  <c r="D480" i="14"/>
  <c r="F480" i="14"/>
  <c r="E479" i="14"/>
  <c r="D479" i="14"/>
  <c r="F479" i="14"/>
  <c r="E478" i="14"/>
  <c r="D478" i="14"/>
  <c r="F478" i="14"/>
  <c r="E477" i="14"/>
  <c r="D477" i="14"/>
  <c r="F477" i="14"/>
  <c r="E476" i="14"/>
  <c r="D476" i="14"/>
  <c r="F476" i="14"/>
  <c r="E475" i="14"/>
  <c r="D475" i="14"/>
  <c r="F475" i="14"/>
  <c r="E474" i="14"/>
  <c r="D474" i="14"/>
  <c r="F474" i="14"/>
  <c r="E473" i="14"/>
  <c r="D473" i="14"/>
  <c r="F473" i="14"/>
  <c r="E472" i="14"/>
  <c r="D472" i="14"/>
  <c r="F472" i="14"/>
  <c r="E471" i="14"/>
  <c r="D471" i="14"/>
  <c r="F471" i="14"/>
  <c r="E470" i="14"/>
  <c r="D470" i="14"/>
  <c r="F470" i="14"/>
  <c r="E469" i="14"/>
  <c r="D469" i="14"/>
  <c r="F469" i="14"/>
  <c r="E468" i="14"/>
  <c r="D468" i="14"/>
  <c r="F468" i="14"/>
  <c r="E467" i="14"/>
  <c r="D467" i="14"/>
  <c r="F467" i="14"/>
  <c r="E466" i="14"/>
  <c r="D466" i="14"/>
  <c r="F466" i="14"/>
  <c r="E465" i="14"/>
  <c r="D465" i="14"/>
  <c r="F465" i="14"/>
  <c r="E464" i="14"/>
  <c r="D464" i="14"/>
  <c r="F464" i="14"/>
  <c r="E463" i="14"/>
  <c r="D463" i="14"/>
  <c r="F463" i="14"/>
  <c r="E462" i="14"/>
  <c r="D462" i="14"/>
  <c r="F462" i="14"/>
  <c r="E461" i="14"/>
  <c r="D461" i="14"/>
  <c r="F461" i="14"/>
  <c r="E460" i="14"/>
  <c r="D460" i="14"/>
  <c r="F460" i="14"/>
  <c r="E459" i="14"/>
  <c r="D459" i="14"/>
  <c r="F459" i="14"/>
  <c r="E458" i="14"/>
  <c r="D458" i="14"/>
  <c r="F458" i="14"/>
  <c r="E457" i="14"/>
  <c r="D457" i="14"/>
  <c r="F457" i="14"/>
  <c r="E456" i="14"/>
  <c r="D456" i="14"/>
  <c r="F456" i="14"/>
  <c r="E455" i="14"/>
  <c r="D455" i="14"/>
  <c r="F455" i="14"/>
  <c r="E454" i="14"/>
  <c r="D454" i="14"/>
  <c r="F454" i="14"/>
  <c r="E453" i="14"/>
  <c r="D453" i="14"/>
  <c r="F453" i="14"/>
  <c r="E452" i="14"/>
  <c r="D452" i="14"/>
  <c r="F452" i="14"/>
  <c r="E451" i="14"/>
  <c r="D451" i="14"/>
  <c r="F451" i="14"/>
  <c r="E450" i="14"/>
  <c r="D450" i="14"/>
  <c r="F450" i="14"/>
  <c r="E449" i="14"/>
  <c r="D449" i="14"/>
  <c r="F449" i="14"/>
  <c r="E448" i="14"/>
  <c r="D448" i="14"/>
  <c r="F448" i="14"/>
  <c r="E447" i="14"/>
  <c r="D447" i="14"/>
  <c r="F447" i="14"/>
  <c r="E446" i="14"/>
  <c r="D446" i="14"/>
  <c r="F446" i="14"/>
  <c r="E445" i="14"/>
  <c r="D445" i="14"/>
  <c r="F445" i="14"/>
  <c r="E444" i="14"/>
  <c r="D444" i="14"/>
  <c r="F444" i="14"/>
  <c r="E443" i="14"/>
  <c r="D443" i="14"/>
  <c r="F443" i="14"/>
  <c r="E442" i="14"/>
  <c r="D442" i="14"/>
  <c r="F442" i="14"/>
  <c r="E441" i="14"/>
  <c r="D441" i="14"/>
  <c r="F441" i="14"/>
  <c r="E440" i="14"/>
  <c r="D440" i="14"/>
  <c r="F440" i="14"/>
  <c r="E439" i="14"/>
  <c r="D439" i="14"/>
  <c r="F439" i="14"/>
  <c r="E438" i="14"/>
  <c r="D438" i="14"/>
  <c r="F438" i="14"/>
  <c r="E437" i="14"/>
  <c r="D437" i="14"/>
  <c r="F437" i="14"/>
  <c r="E436" i="14"/>
  <c r="D436" i="14"/>
  <c r="F436" i="14"/>
  <c r="E435" i="14"/>
  <c r="D435" i="14"/>
  <c r="F435" i="14"/>
  <c r="E434" i="14"/>
  <c r="D434" i="14"/>
  <c r="F434" i="14"/>
  <c r="E433" i="14"/>
  <c r="D433" i="14"/>
  <c r="F433" i="14"/>
  <c r="E432" i="14"/>
  <c r="D432" i="14"/>
  <c r="F432" i="14"/>
  <c r="E431" i="14"/>
  <c r="D431" i="14"/>
  <c r="F431" i="14"/>
  <c r="E430" i="14"/>
  <c r="D430" i="14"/>
  <c r="F430" i="14"/>
  <c r="E429" i="14"/>
  <c r="D429" i="14"/>
  <c r="F429" i="14"/>
  <c r="E428" i="14"/>
  <c r="D428" i="14"/>
  <c r="F428" i="14"/>
  <c r="E427" i="14"/>
  <c r="D427" i="14"/>
  <c r="F427" i="14"/>
  <c r="E426" i="14"/>
  <c r="D426" i="14"/>
  <c r="F426" i="14"/>
  <c r="E425" i="14"/>
  <c r="D425" i="14"/>
  <c r="F425" i="14"/>
  <c r="E424" i="14"/>
  <c r="D424" i="14"/>
  <c r="F424" i="14"/>
  <c r="E423" i="14"/>
  <c r="D423" i="14"/>
  <c r="F423" i="14"/>
  <c r="E422" i="14"/>
  <c r="D422" i="14"/>
  <c r="F422" i="14"/>
  <c r="E421" i="14"/>
  <c r="D421" i="14"/>
  <c r="F421" i="14"/>
  <c r="E420" i="14"/>
  <c r="D420" i="14"/>
  <c r="F420" i="14"/>
  <c r="E419" i="14"/>
  <c r="D419" i="14"/>
  <c r="F419" i="14"/>
  <c r="E418" i="14"/>
  <c r="D418" i="14"/>
  <c r="F418" i="14"/>
  <c r="E417" i="14"/>
  <c r="D417" i="14"/>
  <c r="F417" i="14"/>
  <c r="E416" i="14"/>
  <c r="D416" i="14"/>
  <c r="F416" i="14"/>
  <c r="E415" i="14"/>
  <c r="D415" i="14"/>
  <c r="F415" i="14"/>
  <c r="E414" i="14"/>
  <c r="D414" i="14"/>
  <c r="F414" i="14"/>
  <c r="E413" i="14"/>
  <c r="D413" i="14"/>
  <c r="F413" i="14"/>
  <c r="E412" i="14"/>
  <c r="D412" i="14"/>
  <c r="F412" i="14"/>
  <c r="E411" i="14"/>
  <c r="D411" i="14"/>
  <c r="F411" i="14"/>
  <c r="E410" i="14"/>
  <c r="D410" i="14"/>
  <c r="F410" i="14"/>
  <c r="E409" i="14"/>
  <c r="D409" i="14"/>
  <c r="F409" i="14"/>
  <c r="E408" i="14"/>
  <c r="D408" i="14"/>
  <c r="F408" i="14"/>
  <c r="E407" i="14"/>
  <c r="D407" i="14"/>
  <c r="F407" i="14"/>
  <c r="E406" i="14"/>
  <c r="D406" i="14"/>
  <c r="F406" i="14"/>
  <c r="E405" i="14"/>
  <c r="D405" i="14"/>
  <c r="F405" i="14"/>
  <c r="E404" i="14"/>
  <c r="D404" i="14"/>
  <c r="F404" i="14"/>
  <c r="E403" i="14"/>
  <c r="D403" i="14"/>
  <c r="F403" i="14"/>
  <c r="E402" i="14"/>
  <c r="D402" i="14"/>
  <c r="F402" i="14"/>
  <c r="E401" i="14"/>
  <c r="D401" i="14"/>
  <c r="F401" i="14"/>
  <c r="E400" i="14"/>
  <c r="D400" i="14"/>
  <c r="F400" i="14"/>
  <c r="E399" i="14"/>
  <c r="D399" i="14"/>
  <c r="F399" i="14"/>
  <c r="E398" i="14"/>
  <c r="D398" i="14"/>
  <c r="F398" i="14"/>
  <c r="E397" i="14"/>
  <c r="D397" i="14"/>
  <c r="F397" i="14"/>
  <c r="E396" i="14"/>
  <c r="D396" i="14"/>
  <c r="F396" i="14"/>
  <c r="E395" i="14"/>
  <c r="D395" i="14"/>
  <c r="F395" i="14"/>
  <c r="E394" i="14"/>
  <c r="D394" i="14"/>
  <c r="F394" i="14"/>
  <c r="E393" i="14"/>
  <c r="D393" i="14"/>
  <c r="F393" i="14"/>
  <c r="E392" i="14"/>
  <c r="D392" i="14"/>
  <c r="F392" i="14"/>
  <c r="E391" i="14"/>
  <c r="D391" i="14"/>
  <c r="F391" i="14"/>
  <c r="E390" i="14"/>
  <c r="D390" i="14"/>
  <c r="F390" i="14"/>
  <c r="E389" i="14"/>
  <c r="D389" i="14"/>
  <c r="F389" i="14"/>
  <c r="E388" i="14"/>
  <c r="D388" i="14"/>
  <c r="F388" i="14"/>
  <c r="E387" i="14"/>
  <c r="D387" i="14"/>
  <c r="F387" i="14"/>
  <c r="E386" i="14"/>
  <c r="D386" i="14"/>
  <c r="F386" i="14"/>
  <c r="E385" i="14"/>
  <c r="D385" i="14"/>
  <c r="F385" i="14"/>
  <c r="E384" i="14"/>
  <c r="D384" i="14"/>
  <c r="F384" i="14"/>
  <c r="E383" i="14"/>
  <c r="D383" i="14"/>
  <c r="F383" i="14"/>
  <c r="E382" i="14"/>
  <c r="D382" i="14"/>
  <c r="F382" i="14"/>
  <c r="E381" i="14"/>
  <c r="D381" i="14"/>
  <c r="F381" i="14"/>
  <c r="E380" i="14"/>
  <c r="D380" i="14"/>
  <c r="F380" i="14"/>
  <c r="E379" i="14"/>
  <c r="D379" i="14"/>
  <c r="F379" i="14"/>
  <c r="E378" i="14"/>
  <c r="D378" i="14"/>
  <c r="F378" i="14"/>
  <c r="E377" i="14"/>
  <c r="D377" i="14"/>
  <c r="F377" i="14"/>
  <c r="E376" i="14"/>
  <c r="D376" i="14"/>
  <c r="F376" i="14"/>
  <c r="E375" i="14"/>
  <c r="D375" i="14"/>
  <c r="F375" i="14"/>
  <c r="E374" i="14"/>
  <c r="D374" i="14"/>
  <c r="F374" i="14"/>
  <c r="E373" i="14"/>
  <c r="D373" i="14"/>
  <c r="F373" i="14"/>
  <c r="E372" i="14"/>
  <c r="D372" i="14"/>
  <c r="F372" i="14"/>
  <c r="E371" i="14"/>
  <c r="D371" i="14"/>
  <c r="F371" i="14"/>
  <c r="E370" i="14"/>
  <c r="D370" i="14"/>
  <c r="F370" i="14"/>
  <c r="E369" i="14"/>
  <c r="D369" i="14"/>
  <c r="F369" i="14"/>
  <c r="E368" i="14"/>
  <c r="D368" i="14"/>
  <c r="F368" i="14"/>
  <c r="E367" i="14"/>
  <c r="D367" i="14"/>
  <c r="F367" i="14"/>
  <c r="E366" i="14"/>
  <c r="D366" i="14"/>
  <c r="F366" i="14"/>
  <c r="E365" i="14"/>
  <c r="D365" i="14"/>
  <c r="F365" i="14"/>
  <c r="E364" i="14"/>
  <c r="D364" i="14"/>
  <c r="F364" i="14"/>
  <c r="E363" i="14"/>
  <c r="D363" i="14"/>
  <c r="F363" i="14"/>
  <c r="E362" i="14"/>
  <c r="D362" i="14"/>
  <c r="F362" i="14"/>
  <c r="E361" i="14"/>
  <c r="D361" i="14"/>
  <c r="F361" i="14"/>
  <c r="E360" i="14"/>
  <c r="D360" i="14"/>
  <c r="F360" i="14"/>
  <c r="E359" i="14"/>
  <c r="D359" i="14"/>
  <c r="F359" i="14"/>
  <c r="E358" i="14"/>
  <c r="D358" i="14"/>
  <c r="F358" i="14"/>
  <c r="E357" i="14"/>
  <c r="D357" i="14"/>
  <c r="F357" i="14"/>
  <c r="E356" i="14"/>
  <c r="D356" i="14"/>
  <c r="F356" i="14"/>
  <c r="E355" i="14"/>
  <c r="D355" i="14"/>
  <c r="F355" i="14"/>
  <c r="E354" i="14"/>
  <c r="D354" i="14"/>
  <c r="F354" i="14"/>
  <c r="E353" i="14"/>
  <c r="D353" i="14"/>
  <c r="F353" i="14"/>
  <c r="E352" i="14"/>
  <c r="D352" i="14"/>
  <c r="F352" i="14"/>
  <c r="E351" i="14"/>
  <c r="D351" i="14"/>
  <c r="F351" i="14"/>
  <c r="E350" i="14"/>
  <c r="D350" i="14"/>
  <c r="F350" i="14"/>
  <c r="E349" i="14"/>
  <c r="D349" i="14"/>
  <c r="F349" i="14"/>
  <c r="E348" i="14"/>
  <c r="D348" i="14"/>
  <c r="F348" i="14"/>
  <c r="E347" i="14"/>
  <c r="D347" i="14"/>
  <c r="F347" i="14"/>
  <c r="E346" i="14"/>
  <c r="D346" i="14"/>
  <c r="F346" i="14"/>
  <c r="E345" i="14"/>
  <c r="D345" i="14"/>
  <c r="F345" i="14"/>
  <c r="E344" i="14"/>
  <c r="D344" i="14"/>
  <c r="F344" i="14"/>
  <c r="E343" i="14"/>
  <c r="D343" i="14"/>
  <c r="F343" i="14"/>
  <c r="E342" i="14"/>
  <c r="D342" i="14"/>
  <c r="F342" i="14"/>
  <c r="E341" i="14"/>
  <c r="D341" i="14"/>
  <c r="F341" i="14"/>
  <c r="E340" i="14"/>
  <c r="D340" i="14"/>
  <c r="F340" i="14"/>
  <c r="E339" i="14"/>
  <c r="D339" i="14"/>
  <c r="F339" i="14"/>
  <c r="E338" i="14"/>
  <c r="D338" i="14"/>
  <c r="F338" i="14"/>
  <c r="E337" i="14"/>
  <c r="D337" i="14"/>
  <c r="F337" i="14"/>
  <c r="E336" i="14"/>
  <c r="D336" i="14"/>
  <c r="F336" i="14"/>
  <c r="E335" i="14"/>
  <c r="D335" i="14"/>
  <c r="F335" i="14"/>
  <c r="E334" i="14"/>
  <c r="D334" i="14"/>
  <c r="F334" i="14"/>
  <c r="E333" i="14"/>
  <c r="D333" i="14"/>
  <c r="F333" i="14"/>
  <c r="E332" i="14"/>
  <c r="D332" i="14"/>
  <c r="F332" i="14"/>
  <c r="E331" i="14"/>
  <c r="D331" i="14"/>
  <c r="F331" i="14"/>
  <c r="E330" i="14"/>
  <c r="D330" i="14"/>
  <c r="F330" i="14"/>
  <c r="E329" i="14"/>
  <c r="D329" i="14"/>
  <c r="F329" i="14"/>
  <c r="E328" i="14"/>
  <c r="D328" i="14"/>
  <c r="F328" i="14"/>
  <c r="E327" i="14"/>
  <c r="D327" i="14"/>
  <c r="F327" i="14"/>
  <c r="E326" i="14"/>
  <c r="D326" i="14"/>
  <c r="F326" i="14"/>
  <c r="E325" i="14"/>
  <c r="D325" i="14"/>
  <c r="F325" i="14"/>
  <c r="E324" i="14"/>
  <c r="D324" i="14"/>
  <c r="F324" i="14"/>
  <c r="E323" i="14"/>
  <c r="D323" i="14"/>
  <c r="F323" i="14"/>
  <c r="E322" i="14"/>
  <c r="D322" i="14"/>
  <c r="F322" i="14"/>
  <c r="E321" i="14"/>
  <c r="D321" i="14"/>
  <c r="F321" i="14"/>
  <c r="E320" i="14"/>
  <c r="D320" i="14"/>
  <c r="F320" i="14"/>
  <c r="E319" i="14"/>
  <c r="D319" i="14"/>
  <c r="F319" i="14"/>
  <c r="E318" i="14"/>
  <c r="D318" i="14"/>
  <c r="F318" i="14"/>
  <c r="E317" i="14"/>
  <c r="D317" i="14"/>
  <c r="F317" i="14"/>
  <c r="E316" i="14"/>
  <c r="D316" i="14"/>
  <c r="F316" i="14"/>
  <c r="E315" i="14"/>
  <c r="D315" i="14"/>
  <c r="F315" i="14"/>
  <c r="E314" i="14"/>
  <c r="D314" i="14"/>
  <c r="F314" i="14"/>
  <c r="E313" i="14"/>
  <c r="D313" i="14"/>
  <c r="F313" i="14"/>
  <c r="E312" i="14"/>
  <c r="D312" i="14"/>
  <c r="F312" i="14"/>
  <c r="E311" i="14"/>
  <c r="D311" i="14"/>
  <c r="F311" i="14"/>
  <c r="E310" i="14"/>
  <c r="D310" i="14"/>
  <c r="F310" i="14"/>
  <c r="E309" i="14"/>
  <c r="D309" i="14"/>
  <c r="F309" i="14"/>
  <c r="E308" i="14"/>
  <c r="D308" i="14"/>
  <c r="F308" i="14"/>
  <c r="E307" i="14"/>
  <c r="D307" i="14"/>
  <c r="F307" i="14"/>
  <c r="E306" i="14"/>
  <c r="D306" i="14"/>
  <c r="F306" i="14"/>
  <c r="E305" i="14"/>
  <c r="D305" i="14"/>
  <c r="F305" i="14"/>
  <c r="E304" i="14"/>
  <c r="D304" i="14"/>
  <c r="F304" i="14"/>
  <c r="E303" i="14"/>
  <c r="D303" i="14"/>
  <c r="F303" i="14"/>
  <c r="E302" i="14"/>
  <c r="D302" i="14"/>
  <c r="F302" i="14"/>
  <c r="E301" i="14"/>
  <c r="D301" i="14"/>
  <c r="F301" i="14"/>
  <c r="E300" i="14"/>
  <c r="D300" i="14"/>
  <c r="F300" i="14"/>
  <c r="E299" i="14"/>
  <c r="D299" i="14"/>
  <c r="F299" i="14"/>
  <c r="E298" i="14"/>
  <c r="D298" i="14"/>
  <c r="F298" i="14"/>
  <c r="E297" i="14"/>
  <c r="D297" i="14"/>
  <c r="F297" i="14"/>
  <c r="E296" i="14"/>
  <c r="D296" i="14"/>
  <c r="F296" i="14"/>
  <c r="E295" i="14"/>
  <c r="D295" i="14"/>
  <c r="F295" i="14"/>
  <c r="E294" i="14"/>
  <c r="D294" i="14"/>
  <c r="F294" i="14"/>
  <c r="E293" i="14"/>
  <c r="D293" i="14"/>
  <c r="F293" i="14"/>
  <c r="E292" i="14"/>
  <c r="D292" i="14"/>
  <c r="F292" i="14"/>
  <c r="E291" i="14"/>
  <c r="D291" i="14"/>
  <c r="F291" i="14"/>
  <c r="E290" i="14"/>
  <c r="D290" i="14"/>
  <c r="F290" i="14"/>
  <c r="E289" i="14"/>
  <c r="D289" i="14"/>
  <c r="F289" i="14"/>
  <c r="E288" i="14"/>
  <c r="D288" i="14"/>
  <c r="F288" i="14"/>
  <c r="E287" i="14"/>
  <c r="D287" i="14"/>
  <c r="F287" i="14"/>
  <c r="E286" i="14"/>
  <c r="D286" i="14"/>
  <c r="F286" i="14"/>
  <c r="E285" i="14"/>
  <c r="D285" i="14"/>
  <c r="F285" i="14"/>
  <c r="E284" i="14"/>
  <c r="D284" i="14"/>
  <c r="F284" i="14"/>
  <c r="E283" i="14"/>
  <c r="D283" i="14"/>
  <c r="F283" i="14"/>
  <c r="E282" i="14"/>
  <c r="D282" i="14"/>
  <c r="F282" i="14"/>
  <c r="E281" i="14"/>
  <c r="D281" i="14"/>
  <c r="F281" i="14"/>
  <c r="E280" i="14"/>
  <c r="D280" i="14"/>
  <c r="F280" i="14"/>
  <c r="E279" i="14"/>
  <c r="D279" i="14"/>
  <c r="F279" i="14"/>
  <c r="E278" i="14"/>
  <c r="D278" i="14"/>
  <c r="F278" i="14"/>
  <c r="E277" i="14"/>
  <c r="D277" i="14"/>
  <c r="F277" i="14"/>
  <c r="E276" i="14"/>
  <c r="D276" i="14"/>
  <c r="F276" i="14"/>
  <c r="E275" i="14"/>
  <c r="D275" i="14"/>
  <c r="F275" i="14"/>
  <c r="E274" i="14"/>
  <c r="D274" i="14"/>
  <c r="F274" i="14"/>
  <c r="E273" i="14"/>
  <c r="D273" i="14"/>
  <c r="F273" i="14"/>
  <c r="E272" i="14"/>
  <c r="D272" i="14"/>
  <c r="F272" i="14"/>
  <c r="E271" i="14"/>
  <c r="D271" i="14"/>
  <c r="F271" i="14"/>
  <c r="E270" i="14"/>
  <c r="D270" i="14"/>
  <c r="F270" i="14"/>
  <c r="E269" i="14"/>
  <c r="D269" i="14"/>
  <c r="F269" i="14"/>
  <c r="E268" i="14"/>
  <c r="D268" i="14"/>
  <c r="F268" i="14"/>
  <c r="E267" i="14"/>
  <c r="D267" i="14"/>
  <c r="F267" i="14"/>
  <c r="E266" i="14"/>
  <c r="D266" i="14"/>
  <c r="F266" i="14"/>
  <c r="E265" i="14"/>
  <c r="D265" i="14"/>
  <c r="F265" i="14"/>
  <c r="E264" i="14"/>
  <c r="D264" i="14"/>
  <c r="F264" i="14"/>
  <c r="E263" i="14"/>
  <c r="D263" i="14"/>
  <c r="F263" i="14"/>
  <c r="E262" i="14"/>
  <c r="D262" i="14"/>
  <c r="F262" i="14"/>
  <c r="E261" i="14"/>
  <c r="D261" i="14"/>
  <c r="F261" i="14"/>
  <c r="E260" i="14"/>
  <c r="D260" i="14"/>
  <c r="F260" i="14"/>
  <c r="E259" i="14"/>
  <c r="D259" i="14"/>
  <c r="F259" i="14"/>
  <c r="E258" i="14"/>
  <c r="D258" i="14"/>
  <c r="F258" i="14"/>
  <c r="E257" i="14"/>
  <c r="D257" i="14"/>
  <c r="F257" i="14"/>
  <c r="E256" i="14"/>
  <c r="D256" i="14"/>
  <c r="F256" i="14"/>
  <c r="E255" i="14"/>
  <c r="D255" i="14"/>
  <c r="F255" i="14"/>
  <c r="E254" i="14"/>
  <c r="D254" i="14"/>
  <c r="F254" i="14"/>
  <c r="E253" i="14"/>
  <c r="D253" i="14"/>
  <c r="F253" i="14"/>
  <c r="E252" i="14"/>
  <c r="D252" i="14"/>
  <c r="F252" i="14"/>
  <c r="E251" i="14"/>
  <c r="D251" i="14"/>
  <c r="F251" i="14"/>
  <c r="E250" i="14"/>
  <c r="D250" i="14"/>
  <c r="F250" i="14"/>
  <c r="E249" i="14"/>
  <c r="D249" i="14"/>
  <c r="F249" i="14"/>
  <c r="E248" i="14"/>
  <c r="D248" i="14"/>
  <c r="F248" i="14"/>
  <c r="E247" i="14"/>
  <c r="D247" i="14"/>
  <c r="F247" i="14"/>
  <c r="E246" i="14"/>
  <c r="D246" i="14"/>
  <c r="F246" i="14"/>
  <c r="E245" i="14"/>
  <c r="D245" i="14"/>
  <c r="F245" i="14"/>
  <c r="E244" i="14"/>
  <c r="D244" i="14"/>
  <c r="F244" i="14"/>
  <c r="E243" i="14"/>
  <c r="D243" i="14"/>
  <c r="F243" i="14"/>
  <c r="E242" i="14"/>
  <c r="D242" i="14"/>
  <c r="F242" i="14"/>
  <c r="E241" i="14"/>
  <c r="D241" i="14"/>
  <c r="F241" i="14"/>
  <c r="E240" i="14"/>
  <c r="D240" i="14"/>
  <c r="F240" i="14"/>
  <c r="E239" i="14"/>
  <c r="D239" i="14"/>
  <c r="F239" i="14"/>
  <c r="E238" i="14"/>
  <c r="D238" i="14"/>
  <c r="F238" i="14"/>
  <c r="E237" i="14"/>
  <c r="D237" i="14"/>
  <c r="F237" i="14"/>
  <c r="E236" i="14"/>
  <c r="D236" i="14"/>
  <c r="F236" i="14"/>
  <c r="E235" i="14"/>
  <c r="D235" i="14"/>
  <c r="F235" i="14"/>
  <c r="E234" i="14"/>
  <c r="D234" i="14"/>
  <c r="F234" i="14"/>
  <c r="E233" i="14"/>
  <c r="D233" i="14"/>
  <c r="F233" i="14"/>
  <c r="E232" i="14"/>
  <c r="D232" i="14"/>
  <c r="F232" i="14"/>
  <c r="E231" i="14"/>
  <c r="D231" i="14"/>
  <c r="F231" i="14"/>
  <c r="E230" i="14"/>
  <c r="D230" i="14"/>
  <c r="F230" i="14"/>
  <c r="E229" i="14"/>
  <c r="D229" i="14"/>
  <c r="F229" i="14"/>
  <c r="E228" i="14"/>
  <c r="D228" i="14"/>
  <c r="F228" i="14"/>
  <c r="E227" i="14"/>
  <c r="D227" i="14"/>
  <c r="F227" i="14"/>
  <c r="E226" i="14"/>
  <c r="D226" i="14"/>
  <c r="F226" i="14"/>
  <c r="E225" i="14"/>
  <c r="D225" i="14"/>
  <c r="F225" i="14"/>
  <c r="E224" i="14"/>
  <c r="D224" i="14"/>
  <c r="F224" i="14"/>
  <c r="E223" i="14"/>
  <c r="D223" i="14"/>
  <c r="F223" i="14"/>
  <c r="E222" i="14"/>
  <c r="D222" i="14"/>
  <c r="F222" i="14"/>
  <c r="E221" i="14"/>
  <c r="D221" i="14"/>
  <c r="F221" i="14"/>
  <c r="E220" i="14"/>
  <c r="D220" i="14"/>
  <c r="F220" i="14"/>
  <c r="E219" i="14"/>
  <c r="D219" i="14"/>
  <c r="F219" i="14"/>
  <c r="E218" i="14"/>
  <c r="D218" i="14"/>
  <c r="F218" i="14"/>
  <c r="E217" i="14"/>
  <c r="D217" i="14"/>
  <c r="F217" i="14"/>
  <c r="E216" i="14"/>
  <c r="D216" i="14"/>
  <c r="F216" i="14"/>
  <c r="E215" i="14"/>
  <c r="D215" i="14"/>
  <c r="F215" i="14"/>
  <c r="E214" i="14"/>
  <c r="D214" i="14"/>
  <c r="F214" i="14"/>
  <c r="E213" i="14"/>
  <c r="D213" i="14"/>
  <c r="F213" i="14"/>
  <c r="E212" i="14"/>
  <c r="D212" i="14"/>
  <c r="F212" i="14"/>
  <c r="E211" i="14"/>
  <c r="D211" i="14"/>
  <c r="F211" i="14"/>
  <c r="E210" i="14"/>
  <c r="D210" i="14"/>
  <c r="F210" i="14"/>
  <c r="E209" i="14"/>
  <c r="D209" i="14"/>
  <c r="F209" i="14"/>
  <c r="E208" i="14"/>
  <c r="D208" i="14"/>
  <c r="F208" i="14"/>
  <c r="E207" i="14"/>
  <c r="D207" i="14"/>
  <c r="F207" i="14"/>
  <c r="E206" i="14"/>
  <c r="D206" i="14"/>
  <c r="F206" i="14"/>
  <c r="E205" i="14"/>
  <c r="D205" i="14"/>
  <c r="F205" i="14"/>
  <c r="E204" i="14"/>
  <c r="D204" i="14"/>
  <c r="F204" i="14"/>
  <c r="E203" i="14"/>
  <c r="D203" i="14"/>
  <c r="F203" i="14"/>
  <c r="E202" i="14"/>
  <c r="D202" i="14"/>
  <c r="F202" i="14"/>
  <c r="E201" i="14"/>
  <c r="D201" i="14"/>
  <c r="F201" i="14"/>
  <c r="E200" i="14"/>
  <c r="D200" i="14"/>
  <c r="F200" i="14"/>
  <c r="E199" i="14"/>
  <c r="D199" i="14"/>
  <c r="F199" i="14"/>
  <c r="E198" i="14"/>
  <c r="D198" i="14"/>
  <c r="F198" i="14"/>
  <c r="E197" i="14"/>
  <c r="D197" i="14"/>
  <c r="F197" i="14"/>
  <c r="E196" i="14"/>
  <c r="D196" i="14"/>
  <c r="F196" i="14"/>
  <c r="E195" i="14"/>
  <c r="D195" i="14"/>
  <c r="F195" i="14"/>
  <c r="E194" i="14"/>
  <c r="D194" i="14"/>
  <c r="F194" i="14"/>
  <c r="E193" i="14"/>
  <c r="D193" i="14"/>
  <c r="F193" i="14"/>
  <c r="E192" i="14"/>
  <c r="D192" i="14"/>
  <c r="F192" i="14"/>
  <c r="E191" i="14"/>
  <c r="D191" i="14"/>
  <c r="F191" i="14"/>
  <c r="E190" i="14"/>
  <c r="D190" i="14"/>
  <c r="F190" i="14"/>
  <c r="E189" i="14"/>
  <c r="D189" i="14"/>
  <c r="F189" i="14"/>
  <c r="E188" i="14"/>
  <c r="D188" i="14"/>
  <c r="F188" i="14"/>
  <c r="E187" i="14"/>
  <c r="D187" i="14"/>
  <c r="F187" i="14"/>
  <c r="E186" i="14"/>
  <c r="D186" i="14"/>
  <c r="F186" i="14"/>
  <c r="E185" i="14"/>
  <c r="D185" i="14"/>
  <c r="F185" i="14"/>
  <c r="E184" i="14"/>
  <c r="D184" i="14"/>
  <c r="F184" i="14"/>
  <c r="E183" i="14"/>
  <c r="D183" i="14"/>
  <c r="F183" i="14"/>
  <c r="E182" i="14"/>
  <c r="D182" i="14"/>
  <c r="F182" i="14"/>
  <c r="E181" i="14"/>
  <c r="D181" i="14"/>
  <c r="F181" i="14"/>
  <c r="E180" i="14"/>
  <c r="D180" i="14"/>
  <c r="F180" i="14"/>
  <c r="E179" i="14"/>
  <c r="D179" i="14"/>
  <c r="F179" i="14"/>
  <c r="E178" i="14"/>
  <c r="D178" i="14"/>
  <c r="F178" i="14"/>
  <c r="E177" i="14"/>
  <c r="D177" i="14"/>
  <c r="F177" i="14"/>
  <c r="E176" i="14"/>
  <c r="D176" i="14"/>
  <c r="F176" i="14"/>
  <c r="E175" i="14"/>
  <c r="D175" i="14"/>
  <c r="F175" i="14"/>
  <c r="E174" i="14"/>
  <c r="D174" i="14"/>
  <c r="F174" i="14"/>
  <c r="E173" i="14"/>
  <c r="D173" i="14"/>
  <c r="F173" i="14"/>
  <c r="E172" i="14"/>
  <c r="D172" i="14"/>
  <c r="F172" i="14"/>
  <c r="E171" i="14"/>
  <c r="D171" i="14"/>
  <c r="F171" i="14"/>
  <c r="E170" i="14"/>
  <c r="D170" i="14"/>
  <c r="F170" i="14"/>
  <c r="E169" i="14"/>
  <c r="D169" i="14"/>
  <c r="F169" i="14"/>
  <c r="E168" i="14"/>
  <c r="D168" i="14"/>
  <c r="F168" i="14"/>
  <c r="E167" i="14"/>
  <c r="D167" i="14"/>
  <c r="F167" i="14"/>
  <c r="E166" i="14"/>
  <c r="D166" i="14"/>
  <c r="F166" i="14"/>
  <c r="E165" i="14"/>
  <c r="D165" i="14"/>
  <c r="F165" i="14"/>
  <c r="E164" i="14"/>
  <c r="D164" i="14"/>
  <c r="F164" i="14"/>
  <c r="E163" i="14"/>
  <c r="D163" i="14"/>
  <c r="F163" i="14"/>
  <c r="E162" i="14"/>
  <c r="D162" i="14"/>
  <c r="F162" i="14"/>
  <c r="E161" i="14"/>
  <c r="D161" i="14"/>
  <c r="F161" i="14"/>
  <c r="E160" i="14"/>
  <c r="D160" i="14"/>
  <c r="F160" i="14"/>
  <c r="E159" i="14"/>
  <c r="D159" i="14"/>
  <c r="F159" i="14"/>
  <c r="E158" i="14"/>
  <c r="D158" i="14"/>
  <c r="F158" i="14"/>
  <c r="E157" i="14"/>
  <c r="D157" i="14"/>
  <c r="F157" i="14"/>
  <c r="E156" i="14"/>
  <c r="D156" i="14"/>
  <c r="F156" i="14"/>
  <c r="E155" i="14"/>
  <c r="D155" i="14"/>
  <c r="F155" i="14"/>
  <c r="E154" i="14"/>
  <c r="D154" i="14"/>
  <c r="F154" i="14"/>
  <c r="E153" i="14"/>
  <c r="D153" i="14"/>
  <c r="F153" i="14"/>
  <c r="E152" i="14"/>
  <c r="D152" i="14"/>
  <c r="F152" i="14"/>
  <c r="E151" i="14"/>
  <c r="D151" i="14"/>
  <c r="F151" i="14"/>
  <c r="E150" i="14"/>
  <c r="D150" i="14"/>
  <c r="F150" i="14"/>
  <c r="E149" i="14"/>
  <c r="D149" i="14"/>
  <c r="F149" i="14"/>
  <c r="E148" i="14"/>
  <c r="D148" i="14"/>
  <c r="F148" i="14"/>
  <c r="E147" i="14"/>
  <c r="D147" i="14"/>
  <c r="F147" i="14"/>
  <c r="E146" i="14"/>
  <c r="D146" i="14"/>
  <c r="F146" i="14"/>
  <c r="E145" i="14"/>
  <c r="D145" i="14"/>
  <c r="F145" i="14"/>
  <c r="E144" i="14"/>
  <c r="D144" i="14"/>
  <c r="F144" i="14"/>
  <c r="E143" i="14"/>
  <c r="D143" i="14"/>
  <c r="F143" i="14"/>
  <c r="E142" i="14"/>
  <c r="D142" i="14"/>
  <c r="F142" i="14"/>
  <c r="E141" i="14"/>
  <c r="D141" i="14"/>
  <c r="F141" i="14"/>
  <c r="E140" i="14"/>
  <c r="D140" i="14"/>
  <c r="F140" i="14"/>
  <c r="E139" i="14"/>
  <c r="D139" i="14"/>
  <c r="F139" i="14"/>
  <c r="E138" i="14"/>
  <c r="D138" i="14"/>
  <c r="F138" i="14"/>
  <c r="E137" i="14"/>
  <c r="D137" i="14"/>
  <c r="F137" i="14"/>
  <c r="E136" i="14"/>
  <c r="D136" i="14"/>
  <c r="F136" i="14"/>
  <c r="E135" i="14"/>
  <c r="D135" i="14"/>
  <c r="F135" i="14"/>
  <c r="E134" i="14"/>
  <c r="D134" i="14"/>
  <c r="F134" i="14"/>
  <c r="E133" i="14"/>
  <c r="D133" i="14"/>
  <c r="F133" i="14"/>
  <c r="E132" i="14"/>
  <c r="D132" i="14"/>
  <c r="F132" i="14"/>
  <c r="E131" i="14"/>
  <c r="D131" i="14"/>
  <c r="F131" i="14"/>
  <c r="E130" i="14"/>
  <c r="D130" i="14"/>
  <c r="F130" i="14"/>
  <c r="E129" i="14"/>
  <c r="D129" i="14"/>
  <c r="F129" i="14"/>
  <c r="E128" i="14"/>
  <c r="D128" i="14"/>
  <c r="F128" i="14"/>
  <c r="E127" i="14"/>
  <c r="D127" i="14"/>
  <c r="F127" i="14"/>
  <c r="E126" i="14"/>
  <c r="D126" i="14"/>
  <c r="F126" i="14"/>
  <c r="E125" i="14"/>
  <c r="D125" i="14"/>
  <c r="F125" i="14"/>
  <c r="E124" i="14"/>
  <c r="D124" i="14"/>
  <c r="F124" i="14"/>
  <c r="E123" i="14"/>
  <c r="D123" i="14"/>
  <c r="F123" i="14"/>
  <c r="E122" i="14"/>
  <c r="D122" i="14"/>
  <c r="F122" i="14"/>
  <c r="E121" i="14"/>
  <c r="D121" i="14"/>
  <c r="F121" i="14"/>
  <c r="E120" i="14"/>
  <c r="D120" i="14"/>
  <c r="F120" i="14"/>
  <c r="E119" i="14"/>
  <c r="D119" i="14"/>
  <c r="F119" i="14"/>
  <c r="E118" i="14"/>
  <c r="D118" i="14"/>
  <c r="F118" i="14"/>
  <c r="E117" i="14"/>
  <c r="D117" i="14"/>
  <c r="F117" i="14"/>
  <c r="E116" i="14"/>
  <c r="D116" i="14"/>
  <c r="F116" i="14"/>
  <c r="E115" i="14"/>
  <c r="D115" i="14"/>
  <c r="F115" i="14"/>
  <c r="E114" i="14"/>
  <c r="D114" i="14"/>
  <c r="F114" i="14"/>
  <c r="E113" i="14"/>
  <c r="D113" i="14"/>
  <c r="F113" i="14"/>
  <c r="E112" i="14"/>
  <c r="D112" i="14"/>
  <c r="F112" i="14"/>
  <c r="E111" i="14"/>
  <c r="D111" i="14"/>
  <c r="F111" i="14"/>
  <c r="E110" i="14"/>
  <c r="D110" i="14"/>
  <c r="F110" i="14"/>
  <c r="E109" i="14"/>
  <c r="D109" i="14"/>
  <c r="F109" i="14"/>
  <c r="E108" i="14"/>
  <c r="D108" i="14"/>
  <c r="F108" i="14"/>
  <c r="E107" i="14"/>
  <c r="D107" i="14"/>
  <c r="F107" i="14"/>
  <c r="E106" i="14"/>
  <c r="D106" i="14"/>
  <c r="F106" i="14"/>
  <c r="E105" i="14"/>
  <c r="D105" i="14"/>
  <c r="F105" i="14"/>
  <c r="E104" i="14"/>
  <c r="D104" i="14"/>
  <c r="F104" i="14"/>
  <c r="E103" i="14"/>
  <c r="D103" i="14"/>
  <c r="F103" i="14"/>
  <c r="E102" i="14"/>
  <c r="D102" i="14"/>
  <c r="F102" i="14"/>
  <c r="E101" i="14"/>
  <c r="D101" i="14"/>
  <c r="F101" i="14"/>
  <c r="E100" i="14"/>
  <c r="D100" i="14"/>
  <c r="F100" i="14"/>
  <c r="E99" i="14"/>
  <c r="D99" i="14"/>
  <c r="F99" i="14"/>
  <c r="E98" i="14"/>
  <c r="D98" i="14"/>
  <c r="F98" i="14"/>
  <c r="E97" i="14"/>
  <c r="D97" i="14"/>
  <c r="F97" i="14"/>
  <c r="E96" i="14"/>
  <c r="D96" i="14"/>
  <c r="F96" i="14"/>
  <c r="E95" i="14"/>
  <c r="D95" i="14"/>
  <c r="F95" i="14"/>
  <c r="E94" i="14"/>
  <c r="D94" i="14"/>
  <c r="F94" i="14"/>
  <c r="E93" i="14"/>
  <c r="D93" i="14"/>
  <c r="F93" i="14"/>
  <c r="E92" i="14"/>
  <c r="D92" i="14"/>
  <c r="F92" i="14"/>
  <c r="E91" i="14"/>
  <c r="D91" i="14"/>
  <c r="F91" i="14"/>
  <c r="E90" i="14"/>
  <c r="D90" i="14"/>
  <c r="F90" i="14"/>
  <c r="E89" i="14"/>
  <c r="D89" i="14"/>
  <c r="F89" i="14"/>
  <c r="E88" i="14"/>
  <c r="D88" i="14"/>
  <c r="F88" i="14"/>
  <c r="E87" i="14"/>
  <c r="D87" i="14"/>
  <c r="F87" i="14"/>
  <c r="E86" i="14"/>
  <c r="D86" i="14"/>
  <c r="F86" i="14"/>
  <c r="E85" i="14"/>
  <c r="D85" i="14"/>
  <c r="F85" i="14"/>
  <c r="E84" i="14"/>
  <c r="D84" i="14"/>
  <c r="F84" i="14"/>
  <c r="E83" i="14"/>
  <c r="D83" i="14"/>
  <c r="F83" i="14"/>
  <c r="E82" i="14"/>
  <c r="D82" i="14"/>
  <c r="F82" i="14"/>
  <c r="E81" i="14"/>
  <c r="D81" i="14"/>
  <c r="F81" i="14"/>
  <c r="E80" i="14"/>
  <c r="D80" i="14"/>
  <c r="F80" i="14"/>
  <c r="E79" i="14"/>
  <c r="D79" i="14"/>
  <c r="F79" i="14"/>
  <c r="E78" i="14"/>
  <c r="D78" i="14"/>
  <c r="F78" i="14"/>
  <c r="E77" i="14"/>
  <c r="D77" i="14"/>
  <c r="F77" i="14"/>
  <c r="E76" i="14"/>
  <c r="D76" i="14"/>
  <c r="F76" i="14"/>
  <c r="E75" i="14"/>
  <c r="D75" i="14"/>
  <c r="F75" i="14"/>
  <c r="E74" i="14"/>
  <c r="D74" i="14"/>
  <c r="F74" i="14"/>
  <c r="E73" i="14"/>
  <c r="D73" i="14"/>
  <c r="F73" i="14"/>
  <c r="E72" i="14"/>
  <c r="D72" i="14"/>
  <c r="F72" i="14"/>
  <c r="E71" i="14"/>
  <c r="D71" i="14"/>
  <c r="F71" i="14"/>
  <c r="E70" i="14"/>
  <c r="D70" i="14"/>
  <c r="F70" i="14"/>
  <c r="E69" i="14"/>
  <c r="D69" i="14"/>
  <c r="F69" i="14"/>
  <c r="E68" i="14"/>
  <c r="D68" i="14"/>
  <c r="F68" i="14"/>
  <c r="E67" i="14"/>
  <c r="D67" i="14"/>
  <c r="F67" i="14"/>
  <c r="E66" i="14"/>
  <c r="D66" i="14"/>
  <c r="F66" i="14"/>
  <c r="E65" i="14"/>
  <c r="D65" i="14"/>
  <c r="F65" i="14"/>
  <c r="E64" i="14"/>
  <c r="D64" i="14"/>
  <c r="F64" i="14"/>
  <c r="E63" i="14"/>
  <c r="D63" i="14"/>
  <c r="F63" i="14"/>
  <c r="E62" i="14"/>
  <c r="D62" i="14"/>
  <c r="F62" i="14"/>
  <c r="E61" i="14"/>
  <c r="D61" i="14"/>
  <c r="F61" i="14"/>
  <c r="E60" i="14"/>
  <c r="D60" i="14"/>
  <c r="F60" i="14"/>
  <c r="E59" i="14"/>
  <c r="D59" i="14"/>
  <c r="F59" i="14"/>
  <c r="E58" i="14"/>
  <c r="D58" i="14"/>
  <c r="F58" i="14"/>
  <c r="E57" i="14"/>
  <c r="D57" i="14"/>
  <c r="F57" i="14"/>
  <c r="E56" i="14"/>
  <c r="D56" i="14"/>
  <c r="F56" i="14"/>
  <c r="E55" i="14"/>
  <c r="D55" i="14"/>
  <c r="F55" i="14"/>
  <c r="E54" i="14"/>
  <c r="D54" i="14"/>
  <c r="F54" i="14"/>
  <c r="E53" i="14"/>
  <c r="D53" i="14"/>
  <c r="F53" i="14"/>
  <c r="E52" i="14"/>
  <c r="D52" i="14"/>
  <c r="F52" i="14"/>
  <c r="E51" i="14"/>
  <c r="D51" i="14"/>
  <c r="F51" i="14"/>
  <c r="E50" i="14"/>
  <c r="D50" i="14"/>
  <c r="F50" i="14"/>
  <c r="E49" i="14"/>
  <c r="D49" i="14"/>
  <c r="F49" i="14"/>
  <c r="E48" i="14"/>
  <c r="D48" i="14"/>
  <c r="F48" i="14"/>
  <c r="E47" i="14"/>
  <c r="D47" i="14"/>
  <c r="F47" i="14"/>
  <c r="E46" i="14"/>
  <c r="D46" i="14"/>
  <c r="F46" i="14"/>
  <c r="E45" i="14"/>
  <c r="D45" i="14"/>
  <c r="F45" i="14"/>
  <c r="E44" i="14"/>
  <c r="D44" i="14"/>
  <c r="F44" i="14"/>
  <c r="E43" i="14"/>
  <c r="D43" i="14"/>
  <c r="F43" i="14"/>
  <c r="E42" i="14"/>
  <c r="D42" i="14"/>
  <c r="F42" i="14"/>
  <c r="E41" i="14"/>
  <c r="D41" i="14"/>
  <c r="F41" i="14"/>
  <c r="E40" i="14"/>
  <c r="D40" i="14"/>
  <c r="F40" i="14"/>
  <c r="E39" i="14"/>
  <c r="D39" i="14"/>
  <c r="F39" i="14"/>
  <c r="E38" i="14"/>
  <c r="D38" i="14"/>
  <c r="F38" i="14"/>
  <c r="E37" i="14"/>
  <c r="D37" i="14"/>
  <c r="F37" i="14"/>
  <c r="E36" i="14"/>
  <c r="D36" i="14"/>
  <c r="F36" i="14"/>
  <c r="E35" i="14"/>
  <c r="D35" i="14"/>
  <c r="F35" i="14"/>
  <c r="E34" i="14"/>
  <c r="D34" i="14"/>
  <c r="F34" i="14"/>
  <c r="E33" i="14"/>
  <c r="D33" i="14"/>
  <c r="F33" i="14"/>
  <c r="E32" i="14"/>
  <c r="D32" i="14"/>
  <c r="F32" i="14"/>
  <c r="E31" i="14"/>
  <c r="D31" i="14"/>
  <c r="F31" i="14"/>
  <c r="E30" i="14"/>
  <c r="D30" i="14"/>
  <c r="F30" i="14"/>
  <c r="E29" i="14"/>
  <c r="D29" i="14"/>
  <c r="F29" i="14"/>
  <c r="E28" i="14"/>
  <c r="D28" i="14"/>
  <c r="F28" i="14"/>
  <c r="E27" i="14"/>
  <c r="D27" i="14"/>
  <c r="F27" i="14"/>
  <c r="E26" i="14"/>
  <c r="D26" i="14"/>
  <c r="F26" i="14"/>
  <c r="E25" i="14"/>
  <c r="D25" i="14"/>
  <c r="F25" i="14"/>
  <c r="E24" i="14"/>
  <c r="D24" i="14"/>
  <c r="F24" i="14"/>
  <c r="E23" i="14"/>
  <c r="D23" i="14"/>
  <c r="F23" i="14"/>
  <c r="E22" i="14"/>
  <c r="D22" i="14"/>
  <c r="F22" i="14"/>
  <c r="E21" i="14"/>
  <c r="D21" i="14"/>
  <c r="F21" i="14"/>
  <c r="E20" i="14"/>
  <c r="D20" i="14"/>
  <c r="F20" i="14"/>
  <c r="E19" i="14"/>
  <c r="D19" i="14"/>
  <c r="F19" i="14"/>
  <c r="E18" i="14"/>
  <c r="D18" i="14"/>
  <c r="F18" i="14"/>
  <c r="E17" i="14"/>
  <c r="D17" i="14"/>
  <c r="F17" i="14"/>
  <c r="E16" i="14"/>
  <c r="D16" i="14"/>
  <c r="F16" i="14"/>
  <c r="E15" i="14"/>
  <c r="D15" i="14"/>
  <c r="F15" i="14"/>
  <c r="E14" i="14"/>
  <c r="D14" i="14"/>
  <c r="F14" i="14"/>
  <c r="E13" i="14"/>
  <c r="D13" i="14"/>
  <c r="F13" i="14"/>
  <c r="E12" i="14"/>
  <c r="D12" i="14"/>
  <c r="F12" i="14"/>
  <c r="E11" i="14"/>
  <c r="D11" i="14"/>
  <c r="F11" i="14"/>
  <c r="E10" i="14"/>
  <c r="D10" i="14"/>
  <c r="F10" i="14"/>
  <c r="E9" i="14"/>
  <c r="D9" i="14"/>
  <c r="F9" i="14"/>
  <c r="E8" i="14"/>
  <c r="D8" i="14"/>
  <c r="F8" i="14"/>
  <c r="E7" i="14"/>
  <c r="D7" i="14"/>
  <c r="F7" i="14"/>
  <c r="E6" i="14"/>
  <c r="D6" i="14"/>
  <c r="F6" i="14"/>
  <c r="E5" i="14"/>
  <c r="D5" i="14"/>
  <c r="F5" i="14"/>
  <c r="E4" i="14"/>
  <c r="D4" i="14"/>
  <c r="F4" i="14"/>
  <c r="E3" i="14"/>
  <c r="D3" i="14"/>
  <c r="F3" i="14"/>
  <c r="E2" i="14"/>
  <c r="D2" i="14"/>
  <c r="F2" i="14"/>
  <c r="G2001" i="13"/>
  <c r="F2001" i="13"/>
  <c r="E2001" i="13"/>
  <c r="D2001" i="13"/>
  <c r="C2001" i="13"/>
  <c r="H2001" i="13"/>
  <c r="G2000" i="13"/>
  <c r="F2000" i="13"/>
  <c r="E2000" i="13"/>
  <c r="D2000" i="13"/>
  <c r="C2000" i="13"/>
  <c r="H2000" i="13"/>
  <c r="G1999" i="13"/>
  <c r="F1999" i="13"/>
  <c r="E1999" i="13"/>
  <c r="D1999" i="13"/>
  <c r="C1999" i="13"/>
  <c r="H1999" i="13"/>
  <c r="G1998" i="13"/>
  <c r="F1998" i="13"/>
  <c r="E1998" i="13"/>
  <c r="D1998" i="13"/>
  <c r="C1998" i="13"/>
  <c r="H1998" i="13"/>
  <c r="G1997" i="13"/>
  <c r="F1997" i="13"/>
  <c r="E1997" i="13"/>
  <c r="D1997" i="13"/>
  <c r="C1997" i="13"/>
  <c r="H1997" i="13"/>
  <c r="G1996" i="13"/>
  <c r="F1996" i="13"/>
  <c r="E1996" i="13"/>
  <c r="D1996" i="13"/>
  <c r="C1996" i="13"/>
  <c r="H1996" i="13"/>
  <c r="G1995" i="13"/>
  <c r="F1995" i="13"/>
  <c r="E1995" i="13"/>
  <c r="D1995" i="13"/>
  <c r="C1995" i="13"/>
  <c r="H1995" i="13"/>
  <c r="G1994" i="13"/>
  <c r="F1994" i="13"/>
  <c r="E1994" i="13"/>
  <c r="D1994" i="13"/>
  <c r="C1994" i="13"/>
  <c r="H1994" i="13"/>
  <c r="G1993" i="13"/>
  <c r="F1993" i="13"/>
  <c r="E1993" i="13"/>
  <c r="D1993" i="13"/>
  <c r="C1993" i="13"/>
  <c r="H1993" i="13"/>
  <c r="G1992" i="13"/>
  <c r="F1992" i="13"/>
  <c r="E1992" i="13"/>
  <c r="D1992" i="13"/>
  <c r="C1992" i="13"/>
  <c r="H1992" i="13"/>
  <c r="G1991" i="13"/>
  <c r="F1991" i="13"/>
  <c r="E1991" i="13"/>
  <c r="D1991" i="13"/>
  <c r="C1991" i="13"/>
  <c r="H1991" i="13"/>
  <c r="G1990" i="13"/>
  <c r="F1990" i="13"/>
  <c r="E1990" i="13"/>
  <c r="D1990" i="13"/>
  <c r="C1990" i="13"/>
  <c r="H1990" i="13"/>
  <c r="G1989" i="13"/>
  <c r="F1989" i="13"/>
  <c r="E1989" i="13"/>
  <c r="D1989" i="13"/>
  <c r="C1989" i="13"/>
  <c r="H1989" i="13"/>
  <c r="G1988" i="13"/>
  <c r="F1988" i="13"/>
  <c r="E1988" i="13"/>
  <c r="D1988" i="13"/>
  <c r="C1988" i="13"/>
  <c r="H1988" i="13"/>
  <c r="G1987" i="13"/>
  <c r="F1987" i="13"/>
  <c r="E1987" i="13"/>
  <c r="D1987" i="13"/>
  <c r="C1987" i="13"/>
  <c r="H1987" i="13"/>
  <c r="G1986" i="13"/>
  <c r="F1986" i="13"/>
  <c r="E1986" i="13"/>
  <c r="D1986" i="13"/>
  <c r="C1986" i="13"/>
  <c r="H1986" i="13"/>
  <c r="G1985" i="13"/>
  <c r="F1985" i="13"/>
  <c r="E1985" i="13"/>
  <c r="D1985" i="13"/>
  <c r="C1985" i="13"/>
  <c r="H1985" i="13"/>
  <c r="G1984" i="13"/>
  <c r="F1984" i="13"/>
  <c r="E1984" i="13"/>
  <c r="D1984" i="13"/>
  <c r="C1984" i="13"/>
  <c r="H1984" i="13"/>
  <c r="G1983" i="13"/>
  <c r="F1983" i="13"/>
  <c r="E1983" i="13"/>
  <c r="D1983" i="13"/>
  <c r="C1983" i="13"/>
  <c r="H1983" i="13"/>
  <c r="G1982" i="13"/>
  <c r="F1982" i="13"/>
  <c r="E1982" i="13"/>
  <c r="D1982" i="13"/>
  <c r="C1982" i="13"/>
  <c r="H1982" i="13"/>
  <c r="G1981" i="13"/>
  <c r="F1981" i="13"/>
  <c r="E1981" i="13"/>
  <c r="D1981" i="13"/>
  <c r="C1981" i="13"/>
  <c r="H1981" i="13"/>
  <c r="G1980" i="13"/>
  <c r="F1980" i="13"/>
  <c r="E1980" i="13"/>
  <c r="D1980" i="13"/>
  <c r="C1980" i="13"/>
  <c r="H1980" i="13"/>
  <c r="G1979" i="13"/>
  <c r="F1979" i="13"/>
  <c r="E1979" i="13"/>
  <c r="D1979" i="13"/>
  <c r="C1979" i="13"/>
  <c r="H1979" i="13"/>
  <c r="G1978" i="13"/>
  <c r="F1978" i="13"/>
  <c r="E1978" i="13"/>
  <c r="D1978" i="13"/>
  <c r="C1978" i="13"/>
  <c r="H1978" i="13"/>
  <c r="G1977" i="13"/>
  <c r="F1977" i="13"/>
  <c r="E1977" i="13"/>
  <c r="D1977" i="13"/>
  <c r="C1977" i="13"/>
  <c r="H1977" i="13"/>
  <c r="G1976" i="13"/>
  <c r="F1976" i="13"/>
  <c r="E1976" i="13"/>
  <c r="D1976" i="13"/>
  <c r="C1976" i="13"/>
  <c r="H1976" i="13"/>
  <c r="G1975" i="13"/>
  <c r="F1975" i="13"/>
  <c r="E1975" i="13"/>
  <c r="D1975" i="13"/>
  <c r="C1975" i="13"/>
  <c r="H1975" i="13"/>
  <c r="G1974" i="13"/>
  <c r="F1974" i="13"/>
  <c r="E1974" i="13"/>
  <c r="D1974" i="13"/>
  <c r="C1974" i="13"/>
  <c r="H1974" i="13"/>
  <c r="G1973" i="13"/>
  <c r="F1973" i="13"/>
  <c r="E1973" i="13"/>
  <c r="D1973" i="13"/>
  <c r="C1973" i="13"/>
  <c r="H1973" i="13"/>
  <c r="G1972" i="13"/>
  <c r="F1972" i="13"/>
  <c r="E1972" i="13"/>
  <c r="D1972" i="13"/>
  <c r="C1972" i="13"/>
  <c r="H1972" i="13"/>
  <c r="G1971" i="13"/>
  <c r="F1971" i="13"/>
  <c r="E1971" i="13"/>
  <c r="D1971" i="13"/>
  <c r="C1971" i="13"/>
  <c r="H1971" i="13"/>
  <c r="G1970" i="13"/>
  <c r="F1970" i="13"/>
  <c r="E1970" i="13"/>
  <c r="D1970" i="13"/>
  <c r="C1970" i="13"/>
  <c r="H1970" i="13"/>
  <c r="G1969" i="13"/>
  <c r="F1969" i="13"/>
  <c r="E1969" i="13"/>
  <c r="D1969" i="13"/>
  <c r="C1969" i="13"/>
  <c r="H1969" i="13"/>
  <c r="G1968" i="13"/>
  <c r="F1968" i="13"/>
  <c r="E1968" i="13"/>
  <c r="D1968" i="13"/>
  <c r="C1968" i="13"/>
  <c r="H1968" i="13"/>
  <c r="G1967" i="13"/>
  <c r="F1967" i="13"/>
  <c r="E1967" i="13"/>
  <c r="D1967" i="13"/>
  <c r="C1967" i="13"/>
  <c r="H1967" i="13"/>
  <c r="G1966" i="13"/>
  <c r="F1966" i="13"/>
  <c r="E1966" i="13"/>
  <c r="D1966" i="13"/>
  <c r="C1966" i="13"/>
  <c r="H1966" i="13"/>
  <c r="G1965" i="13"/>
  <c r="F1965" i="13"/>
  <c r="E1965" i="13"/>
  <c r="D1965" i="13"/>
  <c r="C1965" i="13"/>
  <c r="H1965" i="13"/>
  <c r="G1964" i="13"/>
  <c r="F1964" i="13"/>
  <c r="E1964" i="13"/>
  <c r="D1964" i="13"/>
  <c r="C1964" i="13"/>
  <c r="H1964" i="13"/>
  <c r="G1963" i="13"/>
  <c r="F1963" i="13"/>
  <c r="E1963" i="13"/>
  <c r="D1963" i="13"/>
  <c r="C1963" i="13"/>
  <c r="H1963" i="13"/>
  <c r="G1962" i="13"/>
  <c r="F1962" i="13"/>
  <c r="E1962" i="13"/>
  <c r="D1962" i="13"/>
  <c r="C1962" i="13"/>
  <c r="H1962" i="13"/>
  <c r="G1961" i="13"/>
  <c r="F1961" i="13"/>
  <c r="E1961" i="13"/>
  <c r="D1961" i="13"/>
  <c r="C1961" i="13"/>
  <c r="H1961" i="13"/>
  <c r="G1960" i="13"/>
  <c r="F1960" i="13"/>
  <c r="E1960" i="13"/>
  <c r="D1960" i="13"/>
  <c r="C1960" i="13"/>
  <c r="H1960" i="13"/>
  <c r="G1959" i="13"/>
  <c r="F1959" i="13"/>
  <c r="E1959" i="13"/>
  <c r="D1959" i="13"/>
  <c r="C1959" i="13"/>
  <c r="H1959" i="13"/>
  <c r="G1958" i="13"/>
  <c r="F1958" i="13"/>
  <c r="E1958" i="13"/>
  <c r="D1958" i="13"/>
  <c r="C1958" i="13"/>
  <c r="H1958" i="13"/>
  <c r="G1957" i="13"/>
  <c r="F1957" i="13"/>
  <c r="E1957" i="13"/>
  <c r="D1957" i="13"/>
  <c r="C1957" i="13"/>
  <c r="H1957" i="13"/>
  <c r="G1956" i="13"/>
  <c r="F1956" i="13"/>
  <c r="E1956" i="13"/>
  <c r="D1956" i="13"/>
  <c r="C1956" i="13"/>
  <c r="H1956" i="13"/>
  <c r="G1955" i="13"/>
  <c r="F1955" i="13"/>
  <c r="E1955" i="13"/>
  <c r="D1955" i="13"/>
  <c r="C1955" i="13"/>
  <c r="H1955" i="13"/>
  <c r="G1954" i="13"/>
  <c r="F1954" i="13"/>
  <c r="E1954" i="13"/>
  <c r="D1954" i="13"/>
  <c r="C1954" i="13"/>
  <c r="H1954" i="13"/>
  <c r="G1953" i="13"/>
  <c r="F1953" i="13"/>
  <c r="E1953" i="13"/>
  <c r="D1953" i="13"/>
  <c r="C1953" i="13"/>
  <c r="H1953" i="13"/>
  <c r="G1952" i="13"/>
  <c r="F1952" i="13"/>
  <c r="E1952" i="13"/>
  <c r="D1952" i="13"/>
  <c r="C1952" i="13"/>
  <c r="H1952" i="13"/>
  <c r="G1951" i="13"/>
  <c r="F1951" i="13"/>
  <c r="E1951" i="13"/>
  <c r="D1951" i="13"/>
  <c r="C1951" i="13"/>
  <c r="H1951" i="13"/>
  <c r="G1950" i="13"/>
  <c r="F1950" i="13"/>
  <c r="E1950" i="13"/>
  <c r="D1950" i="13"/>
  <c r="C1950" i="13"/>
  <c r="H1950" i="13"/>
  <c r="G1949" i="13"/>
  <c r="F1949" i="13"/>
  <c r="E1949" i="13"/>
  <c r="D1949" i="13"/>
  <c r="C1949" i="13"/>
  <c r="H1949" i="13"/>
  <c r="G1948" i="13"/>
  <c r="F1948" i="13"/>
  <c r="E1948" i="13"/>
  <c r="D1948" i="13"/>
  <c r="C1948" i="13"/>
  <c r="H1948" i="13"/>
  <c r="G1947" i="13"/>
  <c r="F1947" i="13"/>
  <c r="E1947" i="13"/>
  <c r="D1947" i="13"/>
  <c r="C1947" i="13"/>
  <c r="H1947" i="13"/>
  <c r="G1946" i="13"/>
  <c r="F1946" i="13"/>
  <c r="E1946" i="13"/>
  <c r="D1946" i="13"/>
  <c r="C1946" i="13"/>
  <c r="H1946" i="13"/>
  <c r="G1945" i="13"/>
  <c r="F1945" i="13"/>
  <c r="E1945" i="13"/>
  <c r="D1945" i="13"/>
  <c r="C1945" i="13"/>
  <c r="H1945" i="13"/>
  <c r="G1944" i="13"/>
  <c r="F1944" i="13"/>
  <c r="E1944" i="13"/>
  <c r="D1944" i="13"/>
  <c r="C1944" i="13"/>
  <c r="H1944" i="13"/>
  <c r="G1943" i="13"/>
  <c r="F1943" i="13"/>
  <c r="E1943" i="13"/>
  <c r="D1943" i="13"/>
  <c r="C1943" i="13"/>
  <c r="H1943" i="13"/>
  <c r="G1942" i="13"/>
  <c r="F1942" i="13"/>
  <c r="E1942" i="13"/>
  <c r="D1942" i="13"/>
  <c r="C1942" i="13"/>
  <c r="H1942" i="13"/>
  <c r="G1941" i="13"/>
  <c r="F1941" i="13"/>
  <c r="E1941" i="13"/>
  <c r="D1941" i="13"/>
  <c r="C1941" i="13"/>
  <c r="H1941" i="13"/>
  <c r="G1940" i="13"/>
  <c r="F1940" i="13"/>
  <c r="E1940" i="13"/>
  <c r="D1940" i="13"/>
  <c r="C1940" i="13"/>
  <c r="H1940" i="13"/>
  <c r="G1939" i="13"/>
  <c r="F1939" i="13"/>
  <c r="E1939" i="13"/>
  <c r="D1939" i="13"/>
  <c r="C1939" i="13"/>
  <c r="H1939" i="13"/>
  <c r="G1938" i="13"/>
  <c r="F1938" i="13"/>
  <c r="E1938" i="13"/>
  <c r="D1938" i="13"/>
  <c r="C1938" i="13"/>
  <c r="H1938" i="13"/>
  <c r="G1937" i="13"/>
  <c r="F1937" i="13"/>
  <c r="E1937" i="13"/>
  <c r="D1937" i="13"/>
  <c r="C1937" i="13"/>
  <c r="H1937" i="13"/>
  <c r="G1936" i="13"/>
  <c r="F1936" i="13"/>
  <c r="E1936" i="13"/>
  <c r="D1936" i="13"/>
  <c r="C1936" i="13"/>
  <c r="H1936" i="13"/>
  <c r="G1935" i="13"/>
  <c r="F1935" i="13"/>
  <c r="E1935" i="13"/>
  <c r="D1935" i="13"/>
  <c r="C1935" i="13"/>
  <c r="H1935" i="13"/>
  <c r="G1934" i="13"/>
  <c r="F1934" i="13"/>
  <c r="E1934" i="13"/>
  <c r="D1934" i="13"/>
  <c r="C1934" i="13"/>
  <c r="H1934" i="13"/>
  <c r="G1933" i="13"/>
  <c r="F1933" i="13"/>
  <c r="E1933" i="13"/>
  <c r="D1933" i="13"/>
  <c r="C1933" i="13"/>
  <c r="H1933" i="13"/>
  <c r="G1932" i="13"/>
  <c r="F1932" i="13"/>
  <c r="E1932" i="13"/>
  <c r="D1932" i="13"/>
  <c r="C1932" i="13"/>
  <c r="H1932" i="13"/>
  <c r="G1931" i="13"/>
  <c r="F1931" i="13"/>
  <c r="E1931" i="13"/>
  <c r="D1931" i="13"/>
  <c r="C1931" i="13"/>
  <c r="H1931" i="13"/>
  <c r="G1930" i="13"/>
  <c r="F1930" i="13"/>
  <c r="E1930" i="13"/>
  <c r="D1930" i="13"/>
  <c r="C1930" i="13"/>
  <c r="H1930" i="13"/>
  <c r="G1929" i="13"/>
  <c r="F1929" i="13"/>
  <c r="E1929" i="13"/>
  <c r="D1929" i="13"/>
  <c r="C1929" i="13"/>
  <c r="H1929" i="13"/>
  <c r="G1928" i="13"/>
  <c r="F1928" i="13"/>
  <c r="E1928" i="13"/>
  <c r="D1928" i="13"/>
  <c r="C1928" i="13"/>
  <c r="H1928" i="13"/>
  <c r="G1927" i="13"/>
  <c r="F1927" i="13"/>
  <c r="E1927" i="13"/>
  <c r="D1927" i="13"/>
  <c r="C1927" i="13"/>
  <c r="H1927" i="13"/>
  <c r="G1926" i="13"/>
  <c r="F1926" i="13"/>
  <c r="E1926" i="13"/>
  <c r="D1926" i="13"/>
  <c r="C1926" i="13"/>
  <c r="H1926" i="13"/>
  <c r="G1925" i="13"/>
  <c r="F1925" i="13"/>
  <c r="E1925" i="13"/>
  <c r="D1925" i="13"/>
  <c r="C1925" i="13"/>
  <c r="H1925" i="13"/>
  <c r="G1924" i="13"/>
  <c r="F1924" i="13"/>
  <c r="E1924" i="13"/>
  <c r="D1924" i="13"/>
  <c r="C1924" i="13"/>
  <c r="H1924" i="13"/>
  <c r="G1923" i="13"/>
  <c r="F1923" i="13"/>
  <c r="E1923" i="13"/>
  <c r="D1923" i="13"/>
  <c r="C1923" i="13"/>
  <c r="H1923" i="13"/>
  <c r="G1922" i="13"/>
  <c r="F1922" i="13"/>
  <c r="E1922" i="13"/>
  <c r="D1922" i="13"/>
  <c r="C1922" i="13"/>
  <c r="H1922" i="13"/>
  <c r="G1921" i="13"/>
  <c r="F1921" i="13"/>
  <c r="E1921" i="13"/>
  <c r="D1921" i="13"/>
  <c r="C1921" i="13"/>
  <c r="H1921" i="13"/>
  <c r="G1920" i="13"/>
  <c r="F1920" i="13"/>
  <c r="E1920" i="13"/>
  <c r="D1920" i="13"/>
  <c r="C1920" i="13"/>
  <c r="H1920" i="13"/>
  <c r="G1919" i="13"/>
  <c r="F1919" i="13"/>
  <c r="E1919" i="13"/>
  <c r="D1919" i="13"/>
  <c r="C1919" i="13"/>
  <c r="H1919" i="13"/>
  <c r="G1918" i="13"/>
  <c r="F1918" i="13"/>
  <c r="E1918" i="13"/>
  <c r="D1918" i="13"/>
  <c r="C1918" i="13"/>
  <c r="H1918" i="13"/>
  <c r="G1917" i="13"/>
  <c r="F1917" i="13"/>
  <c r="E1917" i="13"/>
  <c r="D1917" i="13"/>
  <c r="C1917" i="13"/>
  <c r="H1917" i="13"/>
  <c r="G1916" i="13"/>
  <c r="F1916" i="13"/>
  <c r="E1916" i="13"/>
  <c r="D1916" i="13"/>
  <c r="C1916" i="13"/>
  <c r="H1916" i="13"/>
  <c r="G1915" i="13"/>
  <c r="F1915" i="13"/>
  <c r="E1915" i="13"/>
  <c r="D1915" i="13"/>
  <c r="C1915" i="13"/>
  <c r="H1915" i="13"/>
  <c r="G1914" i="13"/>
  <c r="F1914" i="13"/>
  <c r="E1914" i="13"/>
  <c r="D1914" i="13"/>
  <c r="C1914" i="13"/>
  <c r="H1914" i="13"/>
  <c r="G1913" i="13"/>
  <c r="F1913" i="13"/>
  <c r="E1913" i="13"/>
  <c r="D1913" i="13"/>
  <c r="C1913" i="13"/>
  <c r="H1913" i="13"/>
  <c r="G1912" i="13"/>
  <c r="F1912" i="13"/>
  <c r="E1912" i="13"/>
  <c r="D1912" i="13"/>
  <c r="C1912" i="13"/>
  <c r="H1912" i="13"/>
  <c r="G1911" i="13"/>
  <c r="F1911" i="13"/>
  <c r="E1911" i="13"/>
  <c r="D1911" i="13"/>
  <c r="C1911" i="13"/>
  <c r="H1911" i="13"/>
  <c r="G1910" i="13"/>
  <c r="F1910" i="13"/>
  <c r="E1910" i="13"/>
  <c r="D1910" i="13"/>
  <c r="C1910" i="13"/>
  <c r="H1910" i="13"/>
  <c r="G1909" i="13"/>
  <c r="F1909" i="13"/>
  <c r="E1909" i="13"/>
  <c r="D1909" i="13"/>
  <c r="C1909" i="13"/>
  <c r="H1909" i="13"/>
  <c r="G1908" i="13"/>
  <c r="F1908" i="13"/>
  <c r="E1908" i="13"/>
  <c r="D1908" i="13"/>
  <c r="C1908" i="13"/>
  <c r="H1908" i="13"/>
  <c r="G1907" i="13"/>
  <c r="F1907" i="13"/>
  <c r="E1907" i="13"/>
  <c r="D1907" i="13"/>
  <c r="C1907" i="13"/>
  <c r="H1907" i="13"/>
  <c r="G1906" i="13"/>
  <c r="F1906" i="13"/>
  <c r="E1906" i="13"/>
  <c r="D1906" i="13"/>
  <c r="C1906" i="13"/>
  <c r="H1906" i="13"/>
  <c r="G1905" i="13"/>
  <c r="F1905" i="13"/>
  <c r="E1905" i="13"/>
  <c r="D1905" i="13"/>
  <c r="C1905" i="13"/>
  <c r="H1905" i="13"/>
  <c r="G1904" i="13"/>
  <c r="F1904" i="13"/>
  <c r="E1904" i="13"/>
  <c r="D1904" i="13"/>
  <c r="C1904" i="13"/>
  <c r="H1904" i="13"/>
  <c r="G1903" i="13"/>
  <c r="F1903" i="13"/>
  <c r="E1903" i="13"/>
  <c r="D1903" i="13"/>
  <c r="C1903" i="13"/>
  <c r="H1903" i="13"/>
  <c r="G1902" i="13"/>
  <c r="F1902" i="13"/>
  <c r="E1902" i="13"/>
  <c r="D1902" i="13"/>
  <c r="C1902" i="13"/>
  <c r="H1902" i="13"/>
  <c r="G1901" i="13"/>
  <c r="F1901" i="13"/>
  <c r="E1901" i="13"/>
  <c r="D1901" i="13"/>
  <c r="C1901" i="13"/>
  <c r="H1901" i="13"/>
  <c r="G1900" i="13"/>
  <c r="F1900" i="13"/>
  <c r="E1900" i="13"/>
  <c r="D1900" i="13"/>
  <c r="C1900" i="13"/>
  <c r="H1900" i="13"/>
  <c r="G1899" i="13"/>
  <c r="F1899" i="13"/>
  <c r="E1899" i="13"/>
  <c r="D1899" i="13"/>
  <c r="C1899" i="13"/>
  <c r="H1899" i="13"/>
  <c r="G1898" i="13"/>
  <c r="F1898" i="13"/>
  <c r="E1898" i="13"/>
  <c r="D1898" i="13"/>
  <c r="C1898" i="13"/>
  <c r="H1898" i="13"/>
  <c r="G1897" i="13"/>
  <c r="F1897" i="13"/>
  <c r="E1897" i="13"/>
  <c r="D1897" i="13"/>
  <c r="C1897" i="13"/>
  <c r="H1897" i="13"/>
  <c r="G1896" i="13"/>
  <c r="F1896" i="13"/>
  <c r="E1896" i="13"/>
  <c r="D1896" i="13"/>
  <c r="C1896" i="13"/>
  <c r="H1896" i="13"/>
  <c r="G1895" i="13"/>
  <c r="F1895" i="13"/>
  <c r="E1895" i="13"/>
  <c r="D1895" i="13"/>
  <c r="C1895" i="13"/>
  <c r="H1895" i="13"/>
  <c r="G1894" i="13"/>
  <c r="F1894" i="13"/>
  <c r="E1894" i="13"/>
  <c r="D1894" i="13"/>
  <c r="C1894" i="13"/>
  <c r="H1894" i="13"/>
  <c r="G1893" i="13"/>
  <c r="F1893" i="13"/>
  <c r="E1893" i="13"/>
  <c r="D1893" i="13"/>
  <c r="C1893" i="13"/>
  <c r="H1893" i="13"/>
  <c r="G1892" i="13"/>
  <c r="F1892" i="13"/>
  <c r="E1892" i="13"/>
  <c r="D1892" i="13"/>
  <c r="C1892" i="13"/>
  <c r="H1892" i="13"/>
  <c r="G1891" i="13"/>
  <c r="F1891" i="13"/>
  <c r="E1891" i="13"/>
  <c r="D1891" i="13"/>
  <c r="C1891" i="13"/>
  <c r="H1891" i="13"/>
  <c r="G1890" i="13"/>
  <c r="F1890" i="13"/>
  <c r="E1890" i="13"/>
  <c r="D1890" i="13"/>
  <c r="C1890" i="13"/>
  <c r="H1890" i="13"/>
  <c r="G1889" i="13"/>
  <c r="F1889" i="13"/>
  <c r="E1889" i="13"/>
  <c r="D1889" i="13"/>
  <c r="C1889" i="13"/>
  <c r="H1889" i="13"/>
  <c r="G1888" i="13"/>
  <c r="F1888" i="13"/>
  <c r="E1888" i="13"/>
  <c r="D1888" i="13"/>
  <c r="C1888" i="13"/>
  <c r="H1888" i="13"/>
  <c r="G1887" i="13"/>
  <c r="F1887" i="13"/>
  <c r="E1887" i="13"/>
  <c r="D1887" i="13"/>
  <c r="C1887" i="13"/>
  <c r="H1887" i="13"/>
  <c r="G1886" i="13"/>
  <c r="F1886" i="13"/>
  <c r="E1886" i="13"/>
  <c r="D1886" i="13"/>
  <c r="C1886" i="13"/>
  <c r="H1886" i="13"/>
  <c r="G1885" i="13"/>
  <c r="F1885" i="13"/>
  <c r="E1885" i="13"/>
  <c r="D1885" i="13"/>
  <c r="C1885" i="13"/>
  <c r="H1885" i="13"/>
  <c r="G1884" i="13"/>
  <c r="F1884" i="13"/>
  <c r="E1884" i="13"/>
  <c r="D1884" i="13"/>
  <c r="C1884" i="13"/>
  <c r="H1884" i="13"/>
  <c r="G1883" i="13"/>
  <c r="F1883" i="13"/>
  <c r="E1883" i="13"/>
  <c r="D1883" i="13"/>
  <c r="C1883" i="13"/>
  <c r="H1883" i="13"/>
  <c r="G1882" i="13"/>
  <c r="F1882" i="13"/>
  <c r="E1882" i="13"/>
  <c r="D1882" i="13"/>
  <c r="C1882" i="13"/>
  <c r="H1882" i="13"/>
  <c r="G1881" i="13"/>
  <c r="F1881" i="13"/>
  <c r="E1881" i="13"/>
  <c r="D1881" i="13"/>
  <c r="C1881" i="13"/>
  <c r="H1881" i="13"/>
  <c r="G1880" i="13"/>
  <c r="F1880" i="13"/>
  <c r="E1880" i="13"/>
  <c r="D1880" i="13"/>
  <c r="C1880" i="13"/>
  <c r="H1880" i="13"/>
  <c r="G1879" i="13"/>
  <c r="F1879" i="13"/>
  <c r="E1879" i="13"/>
  <c r="D1879" i="13"/>
  <c r="C1879" i="13"/>
  <c r="H1879" i="13"/>
  <c r="G1878" i="13"/>
  <c r="F1878" i="13"/>
  <c r="E1878" i="13"/>
  <c r="D1878" i="13"/>
  <c r="C1878" i="13"/>
  <c r="H1878" i="13"/>
  <c r="G1877" i="13"/>
  <c r="F1877" i="13"/>
  <c r="E1877" i="13"/>
  <c r="D1877" i="13"/>
  <c r="C1877" i="13"/>
  <c r="H1877" i="13"/>
  <c r="G1876" i="13"/>
  <c r="F1876" i="13"/>
  <c r="E1876" i="13"/>
  <c r="D1876" i="13"/>
  <c r="C1876" i="13"/>
  <c r="H1876" i="13"/>
  <c r="G1875" i="13"/>
  <c r="F1875" i="13"/>
  <c r="E1875" i="13"/>
  <c r="D1875" i="13"/>
  <c r="C1875" i="13"/>
  <c r="H1875" i="13"/>
  <c r="G1874" i="13"/>
  <c r="F1874" i="13"/>
  <c r="E1874" i="13"/>
  <c r="D1874" i="13"/>
  <c r="C1874" i="13"/>
  <c r="H1874" i="13"/>
  <c r="G1873" i="13"/>
  <c r="F1873" i="13"/>
  <c r="E1873" i="13"/>
  <c r="D1873" i="13"/>
  <c r="C1873" i="13"/>
  <c r="H1873" i="13"/>
  <c r="G1872" i="13"/>
  <c r="F1872" i="13"/>
  <c r="E1872" i="13"/>
  <c r="D1872" i="13"/>
  <c r="C1872" i="13"/>
  <c r="H1872" i="13"/>
  <c r="G1871" i="13"/>
  <c r="F1871" i="13"/>
  <c r="E1871" i="13"/>
  <c r="D1871" i="13"/>
  <c r="C1871" i="13"/>
  <c r="H1871" i="13"/>
  <c r="G1870" i="13"/>
  <c r="F1870" i="13"/>
  <c r="E1870" i="13"/>
  <c r="D1870" i="13"/>
  <c r="C1870" i="13"/>
  <c r="H1870" i="13"/>
  <c r="G1869" i="13"/>
  <c r="F1869" i="13"/>
  <c r="E1869" i="13"/>
  <c r="D1869" i="13"/>
  <c r="C1869" i="13"/>
  <c r="H1869" i="13"/>
  <c r="G1868" i="13"/>
  <c r="F1868" i="13"/>
  <c r="E1868" i="13"/>
  <c r="D1868" i="13"/>
  <c r="C1868" i="13"/>
  <c r="H1868" i="13"/>
  <c r="G1867" i="13"/>
  <c r="F1867" i="13"/>
  <c r="E1867" i="13"/>
  <c r="D1867" i="13"/>
  <c r="C1867" i="13"/>
  <c r="H1867" i="13"/>
  <c r="G1866" i="13"/>
  <c r="F1866" i="13"/>
  <c r="E1866" i="13"/>
  <c r="D1866" i="13"/>
  <c r="C1866" i="13"/>
  <c r="H1866" i="13"/>
  <c r="G1865" i="13"/>
  <c r="F1865" i="13"/>
  <c r="E1865" i="13"/>
  <c r="D1865" i="13"/>
  <c r="C1865" i="13"/>
  <c r="H1865" i="13"/>
  <c r="G1864" i="13"/>
  <c r="F1864" i="13"/>
  <c r="E1864" i="13"/>
  <c r="D1864" i="13"/>
  <c r="C1864" i="13"/>
  <c r="H1864" i="13"/>
  <c r="G1863" i="13"/>
  <c r="F1863" i="13"/>
  <c r="E1863" i="13"/>
  <c r="D1863" i="13"/>
  <c r="C1863" i="13"/>
  <c r="H1863" i="13"/>
  <c r="G1862" i="13"/>
  <c r="F1862" i="13"/>
  <c r="E1862" i="13"/>
  <c r="D1862" i="13"/>
  <c r="C1862" i="13"/>
  <c r="H1862" i="13"/>
  <c r="G1861" i="13"/>
  <c r="F1861" i="13"/>
  <c r="E1861" i="13"/>
  <c r="D1861" i="13"/>
  <c r="C1861" i="13"/>
  <c r="H1861" i="13"/>
  <c r="G1860" i="13"/>
  <c r="F1860" i="13"/>
  <c r="E1860" i="13"/>
  <c r="D1860" i="13"/>
  <c r="C1860" i="13"/>
  <c r="H1860" i="13"/>
  <c r="G1859" i="13"/>
  <c r="F1859" i="13"/>
  <c r="E1859" i="13"/>
  <c r="D1859" i="13"/>
  <c r="C1859" i="13"/>
  <c r="H1859" i="13"/>
  <c r="G1858" i="13"/>
  <c r="F1858" i="13"/>
  <c r="E1858" i="13"/>
  <c r="D1858" i="13"/>
  <c r="C1858" i="13"/>
  <c r="H1858" i="13"/>
  <c r="G1857" i="13"/>
  <c r="F1857" i="13"/>
  <c r="E1857" i="13"/>
  <c r="D1857" i="13"/>
  <c r="C1857" i="13"/>
  <c r="H1857" i="13"/>
  <c r="G1856" i="13"/>
  <c r="F1856" i="13"/>
  <c r="E1856" i="13"/>
  <c r="D1856" i="13"/>
  <c r="C1856" i="13"/>
  <c r="H1856" i="13"/>
  <c r="G1855" i="13"/>
  <c r="F1855" i="13"/>
  <c r="E1855" i="13"/>
  <c r="D1855" i="13"/>
  <c r="C1855" i="13"/>
  <c r="H1855" i="13"/>
  <c r="G1854" i="13"/>
  <c r="F1854" i="13"/>
  <c r="E1854" i="13"/>
  <c r="D1854" i="13"/>
  <c r="C1854" i="13"/>
  <c r="H1854" i="13"/>
  <c r="G1853" i="13"/>
  <c r="F1853" i="13"/>
  <c r="E1853" i="13"/>
  <c r="D1853" i="13"/>
  <c r="C1853" i="13"/>
  <c r="H1853" i="13"/>
  <c r="G1852" i="13"/>
  <c r="F1852" i="13"/>
  <c r="E1852" i="13"/>
  <c r="D1852" i="13"/>
  <c r="C1852" i="13"/>
  <c r="H1852" i="13"/>
  <c r="G1851" i="13"/>
  <c r="F1851" i="13"/>
  <c r="E1851" i="13"/>
  <c r="D1851" i="13"/>
  <c r="C1851" i="13"/>
  <c r="H1851" i="13"/>
  <c r="G1850" i="13"/>
  <c r="F1850" i="13"/>
  <c r="E1850" i="13"/>
  <c r="D1850" i="13"/>
  <c r="C1850" i="13"/>
  <c r="H1850" i="13"/>
  <c r="G1849" i="13"/>
  <c r="F1849" i="13"/>
  <c r="E1849" i="13"/>
  <c r="D1849" i="13"/>
  <c r="C1849" i="13"/>
  <c r="H1849" i="13"/>
  <c r="G1848" i="13"/>
  <c r="F1848" i="13"/>
  <c r="E1848" i="13"/>
  <c r="D1848" i="13"/>
  <c r="C1848" i="13"/>
  <c r="H1848" i="13"/>
  <c r="G1847" i="13"/>
  <c r="F1847" i="13"/>
  <c r="E1847" i="13"/>
  <c r="D1847" i="13"/>
  <c r="C1847" i="13"/>
  <c r="H1847" i="13"/>
  <c r="G1846" i="13"/>
  <c r="F1846" i="13"/>
  <c r="E1846" i="13"/>
  <c r="D1846" i="13"/>
  <c r="C1846" i="13"/>
  <c r="H1846" i="13"/>
  <c r="G1845" i="13"/>
  <c r="F1845" i="13"/>
  <c r="E1845" i="13"/>
  <c r="D1845" i="13"/>
  <c r="C1845" i="13"/>
  <c r="H1845" i="13"/>
  <c r="G1844" i="13"/>
  <c r="F1844" i="13"/>
  <c r="E1844" i="13"/>
  <c r="D1844" i="13"/>
  <c r="C1844" i="13"/>
  <c r="H1844" i="13"/>
  <c r="G1843" i="13"/>
  <c r="F1843" i="13"/>
  <c r="E1843" i="13"/>
  <c r="D1843" i="13"/>
  <c r="C1843" i="13"/>
  <c r="H1843" i="13"/>
  <c r="G1842" i="13"/>
  <c r="F1842" i="13"/>
  <c r="E1842" i="13"/>
  <c r="D1842" i="13"/>
  <c r="C1842" i="13"/>
  <c r="H1842" i="13"/>
  <c r="G1841" i="13"/>
  <c r="F1841" i="13"/>
  <c r="E1841" i="13"/>
  <c r="D1841" i="13"/>
  <c r="C1841" i="13"/>
  <c r="H1841" i="13"/>
  <c r="G1840" i="13"/>
  <c r="F1840" i="13"/>
  <c r="E1840" i="13"/>
  <c r="D1840" i="13"/>
  <c r="C1840" i="13"/>
  <c r="H1840" i="13"/>
  <c r="G1839" i="13"/>
  <c r="F1839" i="13"/>
  <c r="E1839" i="13"/>
  <c r="D1839" i="13"/>
  <c r="C1839" i="13"/>
  <c r="H1839" i="13"/>
  <c r="G1838" i="13"/>
  <c r="F1838" i="13"/>
  <c r="E1838" i="13"/>
  <c r="D1838" i="13"/>
  <c r="C1838" i="13"/>
  <c r="H1838" i="13"/>
  <c r="G1837" i="13"/>
  <c r="F1837" i="13"/>
  <c r="E1837" i="13"/>
  <c r="D1837" i="13"/>
  <c r="C1837" i="13"/>
  <c r="H1837" i="13"/>
  <c r="G1836" i="13"/>
  <c r="F1836" i="13"/>
  <c r="E1836" i="13"/>
  <c r="D1836" i="13"/>
  <c r="C1836" i="13"/>
  <c r="H1836" i="13"/>
  <c r="G1835" i="13"/>
  <c r="F1835" i="13"/>
  <c r="E1835" i="13"/>
  <c r="D1835" i="13"/>
  <c r="C1835" i="13"/>
  <c r="H1835" i="13"/>
  <c r="G1834" i="13"/>
  <c r="F1834" i="13"/>
  <c r="E1834" i="13"/>
  <c r="D1834" i="13"/>
  <c r="C1834" i="13"/>
  <c r="H1834" i="13"/>
  <c r="G1833" i="13"/>
  <c r="F1833" i="13"/>
  <c r="E1833" i="13"/>
  <c r="D1833" i="13"/>
  <c r="C1833" i="13"/>
  <c r="H1833" i="13"/>
  <c r="G1832" i="13"/>
  <c r="F1832" i="13"/>
  <c r="E1832" i="13"/>
  <c r="D1832" i="13"/>
  <c r="C1832" i="13"/>
  <c r="H1832" i="13"/>
  <c r="G1831" i="13"/>
  <c r="F1831" i="13"/>
  <c r="E1831" i="13"/>
  <c r="D1831" i="13"/>
  <c r="C1831" i="13"/>
  <c r="H1831" i="13"/>
  <c r="G1830" i="13"/>
  <c r="F1830" i="13"/>
  <c r="E1830" i="13"/>
  <c r="D1830" i="13"/>
  <c r="C1830" i="13"/>
  <c r="H1830" i="13"/>
  <c r="G1829" i="13"/>
  <c r="F1829" i="13"/>
  <c r="E1829" i="13"/>
  <c r="D1829" i="13"/>
  <c r="C1829" i="13"/>
  <c r="H1829" i="13"/>
  <c r="G1828" i="13"/>
  <c r="F1828" i="13"/>
  <c r="E1828" i="13"/>
  <c r="D1828" i="13"/>
  <c r="C1828" i="13"/>
  <c r="H1828" i="13"/>
  <c r="G1827" i="13"/>
  <c r="F1827" i="13"/>
  <c r="E1827" i="13"/>
  <c r="D1827" i="13"/>
  <c r="C1827" i="13"/>
  <c r="H1827" i="13"/>
  <c r="G1826" i="13"/>
  <c r="F1826" i="13"/>
  <c r="E1826" i="13"/>
  <c r="D1826" i="13"/>
  <c r="C1826" i="13"/>
  <c r="H1826" i="13"/>
  <c r="G1825" i="13"/>
  <c r="F1825" i="13"/>
  <c r="E1825" i="13"/>
  <c r="D1825" i="13"/>
  <c r="C1825" i="13"/>
  <c r="H1825" i="13"/>
  <c r="G1824" i="13"/>
  <c r="F1824" i="13"/>
  <c r="E1824" i="13"/>
  <c r="D1824" i="13"/>
  <c r="C1824" i="13"/>
  <c r="H1824" i="13"/>
  <c r="G1823" i="13"/>
  <c r="F1823" i="13"/>
  <c r="E1823" i="13"/>
  <c r="D1823" i="13"/>
  <c r="C1823" i="13"/>
  <c r="H1823" i="13"/>
  <c r="G1822" i="13"/>
  <c r="F1822" i="13"/>
  <c r="E1822" i="13"/>
  <c r="D1822" i="13"/>
  <c r="C1822" i="13"/>
  <c r="H1822" i="13"/>
  <c r="G1821" i="13"/>
  <c r="F1821" i="13"/>
  <c r="E1821" i="13"/>
  <c r="D1821" i="13"/>
  <c r="C1821" i="13"/>
  <c r="H1821" i="13"/>
  <c r="G1820" i="13"/>
  <c r="F1820" i="13"/>
  <c r="E1820" i="13"/>
  <c r="D1820" i="13"/>
  <c r="C1820" i="13"/>
  <c r="H1820" i="13"/>
  <c r="G1819" i="13"/>
  <c r="F1819" i="13"/>
  <c r="E1819" i="13"/>
  <c r="D1819" i="13"/>
  <c r="C1819" i="13"/>
  <c r="H1819" i="13"/>
  <c r="G1818" i="13"/>
  <c r="F1818" i="13"/>
  <c r="E1818" i="13"/>
  <c r="D1818" i="13"/>
  <c r="C1818" i="13"/>
  <c r="H1818" i="13"/>
  <c r="G1817" i="13"/>
  <c r="F1817" i="13"/>
  <c r="E1817" i="13"/>
  <c r="D1817" i="13"/>
  <c r="C1817" i="13"/>
  <c r="H1817" i="13"/>
  <c r="G1816" i="13"/>
  <c r="F1816" i="13"/>
  <c r="E1816" i="13"/>
  <c r="D1816" i="13"/>
  <c r="C1816" i="13"/>
  <c r="H1816" i="13"/>
  <c r="G1815" i="13"/>
  <c r="F1815" i="13"/>
  <c r="E1815" i="13"/>
  <c r="D1815" i="13"/>
  <c r="C1815" i="13"/>
  <c r="H1815" i="13"/>
  <c r="G1814" i="13"/>
  <c r="F1814" i="13"/>
  <c r="E1814" i="13"/>
  <c r="D1814" i="13"/>
  <c r="C1814" i="13"/>
  <c r="H1814" i="13"/>
  <c r="G1813" i="13"/>
  <c r="F1813" i="13"/>
  <c r="E1813" i="13"/>
  <c r="D1813" i="13"/>
  <c r="C1813" i="13"/>
  <c r="H1813" i="13"/>
  <c r="G1812" i="13"/>
  <c r="F1812" i="13"/>
  <c r="E1812" i="13"/>
  <c r="D1812" i="13"/>
  <c r="C1812" i="13"/>
  <c r="H1812" i="13"/>
  <c r="G1811" i="13"/>
  <c r="F1811" i="13"/>
  <c r="E1811" i="13"/>
  <c r="D1811" i="13"/>
  <c r="C1811" i="13"/>
  <c r="H1811" i="13"/>
  <c r="G1810" i="13"/>
  <c r="F1810" i="13"/>
  <c r="E1810" i="13"/>
  <c r="D1810" i="13"/>
  <c r="C1810" i="13"/>
  <c r="H1810" i="13"/>
  <c r="G1809" i="13"/>
  <c r="F1809" i="13"/>
  <c r="E1809" i="13"/>
  <c r="D1809" i="13"/>
  <c r="C1809" i="13"/>
  <c r="H1809" i="13"/>
  <c r="G1808" i="13"/>
  <c r="F1808" i="13"/>
  <c r="E1808" i="13"/>
  <c r="D1808" i="13"/>
  <c r="C1808" i="13"/>
  <c r="H1808" i="13"/>
  <c r="G1807" i="13"/>
  <c r="F1807" i="13"/>
  <c r="E1807" i="13"/>
  <c r="D1807" i="13"/>
  <c r="C1807" i="13"/>
  <c r="H1807" i="13"/>
  <c r="G1806" i="13"/>
  <c r="F1806" i="13"/>
  <c r="E1806" i="13"/>
  <c r="D1806" i="13"/>
  <c r="C1806" i="13"/>
  <c r="H1806" i="13"/>
  <c r="G1805" i="13"/>
  <c r="F1805" i="13"/>
  <c r="E1805" i="13"/>
  <c r="D1805" i="13"/>
  <c r="C1805" i="13"/>
  <c r="H1805" i="13"/>
  <c r="G1804" i="13"/>
  <c r="F1804" i="13"/>
  <c r="E1804" i="13"/>
  <c r="D1804" i="13"/>
  <c r="C1804" i="13"/>
  <c r="H1804" i="13"/>
  <c r="G1803" i="13"/>
  <c r="F1803" i="13"/>
  <c r="E1803" i="13"/>
  <c r="D1803" i="13"/>
  <c r="C1803" i="13"/>
  <c r="H1803" i="13"/>
  <c r="G1802" i="13"/>
  <c r="F1802" i="13"/>
  <c r="E1802" i="13"/>
  <c r="D1802" i="13"/>
  <c r="C1802" i="13"/>
  <c r="H1802" i="13"/>
  <c r="G1801" i="13"/>
  <c r="F1801" i="13"/>
  <c r="E1801" i="13"/>
  <c r="D1801" i="13"/>
  <c r="C1801" i="13"/>
  <c r="H1801" i="13"/>
  <c r="G1800" i="13"/>
  <c r="F1800" i="13"/>
  <c r="E1800" i="13"/>
  <c r="D1800" i="13"/>
  <c r="C1800" i="13"/>
  <c r="H1800" i="13"/>
  <c r="G1799" i="13"/>
  <c r="F1799" i="13"/>
  <c r="E1799" i="13"/>
  <c r="D1799" i="13"/>
  <c r="C1799" i="13"/>
  <c r="H1799" i="13"/>
  <c r="G1798" i="13"/>
  <c r="F1798" i="13"/>
  <c r="E1798" i="13"/>
  <c r="D1798" i="13"/>
  <c r="C1798" i="13"/>
  <c r="H1798" i="13"/>
  <c r="G1797" i="13"/>
  <c r="F1797" i="13"/>
  <c r="E1797" i="13"/>
  <c r="D1797" i="13"/>
  <c r="C1797" i="13"/>
  <c r="H1797" i="13"/>
  <c r="G1796" i="13"/>
  <c r="F1796" i="13"/>
  <c r="E1796" i="13"/>
  <c r="D1796" i="13"/>
  <c r="C1796" i="13"/>
  <c r="H1796" i="13"/>
  <c r="G1795" i="13"/>
  <c r="F1795" i="13"/>
  <c r="E1795" i="13"/>
  <c r="D1795" i="13"/>
  <c r="C1795" i="13"/>
  <c r="H1795" i="13"/>
  <c r="G1794" i="13"/>
  <c r="F1794" i="13"/>
  <c r="E1794" i="13"/>
  <c r="D1794" i="13"/>
  <c r="C1794" i="13"/>
  <c r="H1794" i="13"/>
  <c r="G1793" i="13"/>
  <c r="F1793" i="13"/>
  <c r="E1793" i="13"/>
  <c r="D1793" i="13"/>
  <c r="C1793" i="13"/>
  <c r="H1793" i="13"/>
  <c r="G1792" i="13"/>
  <c r="F1792" i="13"/>
  <c r="E1792" i="13"/>
  <c r="D1792" i="13"/>
  <c r="C1792" i="13"/>
  <c r="H1792" i="13"/>
  <c r="G1791" i="13"/>
  <c r="F1791" i="13"/>
  <c r="E1791" i="13"/>
  <c r="D1791" i="13"/>
  <c r="C1791" i="13"/>
  <c r="H1791" i="13"/>
  <c r="G1790" i="13"/>
  <c r="F1790" i="13"/>
  <c r="E1790" i="13"/>
  <c r="D1790" i="13"/>
  <c r="C1790" i="13"/>
  <c r="H1790" i="13"/>
  <c r="G1789" i="13"/>
  <c r="F1789" i="13"/>
  <c r="E1789" i="13"/>
  <c r="D1789" i="13"/>
  <c r="C1789" i="13"/>
  <c r="H1789" i="13"/>
  <c r="G1788" i="13"/>
  <c r="F1788" i="13"/>
  <c r="E1788" i="13"/>
  <c r="D1788" i="13"/>
  <c r="C1788" i="13"/>
  <c r="H1788" i="13"/>
  <c r="G1787" i="13"/>
  <c r="F1787" i="13"/>
  <c r="E1787" i="13"/>
  <c r="D1787" i="13"/>
  <c r="C1787" i="13"/>
  <c r="H1787" i="13"/>
  <c r="G1786" i="13"/>
  <c r="F1786" i="13"/>
  <c r="E1786" i="13"/>
  <c r="D1786" i="13"/>
  <c r="C1786" i="13"/>
  <c r="H1786" i="13"/>
  <c r="G1785" i="13"/>
  <c r="F1785" i="13"/>
  <c r="E1785" i="13"/>
  <c r="D1785" i="13"/>
  <c r="C1785" i="13"/>
  <c r="H1785" i="13"/>
  <c r="G1784" i="13"/>
  <c r="F1784" i="13"/>
  <c r="E1784" i="13"/>
  <c r="D1784" i="13"/>
  <c r="C1784" i="13"/>
  <c r="H1784" i="13"/>
  <c r="G1783" i="13"/>
  <c r="F1783" i="13"/>
  <c r="E1783" i="13"/>
  <c r="D1783" i="13"/>
  <c r="C1783" i="13"/>
  <c r="H1783" i="13"/>
  <c r="G1782" i="13"/>
  <c r="F1782" i="13"/>
  <c r="E1782" i="13"/>
  <c r="D1782" i="13"/>
  <c r="C1782" i="13"/>
  <c r="H1782" i="13"/>
  <c r="G1781" i="13"/>
  <c r="F1781" i="13"/>
  <c r="E1781" i="13"/>
  <c r="D1781" i="13"/>
  <c r="C1781" i="13"/>
  <c r="H1781" i="13"/>
  <c r="G1780" i="13"/>
  <c r="F1780" i="13"/>
  <c r="E1780" i="13"/>
  <c r="D1780" i="13"/>
  <c r="C1780" i="13"/>
  <c r="H1780" i="13"/>
  <c r="G1779" i="13"/>
  <c r="F1779" i="13"/>
  <c r="E1779" i="13"/>
  <c r="D1779" i="13"/>
  <c r="C1779" i="13"/>
  <c r="H1779" i="13"/>
  <c r="G1778" i="13"/>
  <c r="F1778" i="13"/>
  <c r="E1778" i="13"/>
  <c r="D1778" i="13"/>
  <c r="C1778" i="13"/>
  <c r="H1778" i="13"/>
  <c r="G1777" i="13"/>
  <c r="F1777" i="13"/>
  <c r="E1777" i="13"/>
  <c r="D1777" i="13"/>
  <c r="C1777" i="13"/>
  <c r="H1777" i="13"/>
  <c r="G1776" i="13"/>
  <c r="F1776" i="13"/>
  <c r="E1776" i="13"/>
  <c r="D1776" i="13"/>
  <c r="C1776" i="13"/>
  <c r="H1776" i="13"/>
  <c r="G1775" i="13"/>
  <c r="F1775" i="13"/>
  <c r="E1775" i="13"/>
  <c r="D1775" i="13"/>
  <c r="C1775" i="13"/>
  <c r="H1775" i="13"/>
  <c r="G1774" i="13"/>
  <c r="F1774" i="13"/>
  <c r="E1774" i="13"/>
  <c r="D1774" i="13"/>
  <c r="C1774" i="13"/>
  <c r="H1774" i="13"/>
  <c r="G1773" i="13"/>
  <c r="F1773" i="13"/>
  <c r="E1773" i="13"/>
  <c r="D1773" i="13"/>
  <c r="C1773" i="13"/>
  <c r="H1773" i="13"/>
  <c r="G1772" i="13"/>
  <c r="F1772" i="13"/>
  <c r="E1772" i="13"/>
  <c r="D1772" i="13"/>
  <c r="C1772" i="13"/>
  <c r="H1772" i="13"/>
  <c r="G1771" i="13"/>
  <c r="F1771" i="13"/>
  <c r="E1771" i="13"/>
  <c r="D1771" i="13"/>
  <c r="C1771" i="13"/>
  <c r="H1771" i="13"/>
  <c r="G1770" i="13"/>
  <c r="F1770" i="13"/>
  <c r="E1770" i="13"/>
  <c r="D1770" i="13"/>
  <c r="C1770" i="13"/>
  <c r="H1770" i="13"/>
  <c r="G1769" i="13"/>
  <c r="F1769" i="13"/>
  <c r="E1769" i="13"/>
  <c r="D1769" i="13"/>
  <c r="C1769" i="13"/>
  <c r="H1769" i="13"/>
  <c r="G1768" i="13"/>
  <c r="F1768" i="13"/>
  <c r="E1768" i="13"/>
  <c r="D1768" i="13"/>
  <c r="C1768" i="13"/>
  <c r="H1768" i="13"/>
  <c r="G1767" i="13"/>
  <c r="F1767" i="13"/>
  <c r="E1767" i="13"/>
  <c r="D1767" i="13"/>
  <c r="C1767" i="13"/>
  <c r="H1767" i="13"/>
  <c r="G1766" i="13"/>
  <c r="F1766" i="13"/>
  <c r="E1766" i="13"/>
  <c r="D1766" i="13"/>
  <c r="C1766" i="13"/>
  <c r="H1766" i="13"/>
  <c r="G1765" i="13"/>
  <c r="F1765" i="13"/>
  <c r="E1765" i="13"/>
  <c r="D1765" i="13"/>
  <c r="C1765" i="13"/>
  <c r="H1765" i="13"/>
  <c r="G1764" i="13"/>
  <c r="F1764" i="13"/>
  <c r="E1764" i="13"/>
  <c r="D1764" i="13"/>
  <c r="C1764" i="13"/>
  <c r="H1764" i="13"/>
  <c r="G1763" i="13"/>
  <c r="F1763" i="13"/>
  <c r="E1763" i="13"/>
  <c r="D1763" i="13"/>
  <c r="C1763" i="13"/>
  <c r="H1763" i="13"/>
  <c r="G1762" i="13"/>
  <c r="F1762" i="13"/>
  <c r="E1762" i="13"/>
  <c r="D1762" i="13"/>
  <c r="C1762" i="13"/>
  <c r="H1762" i="13"/>
  <c r="G1761" i="13"/>
  <c r="F1761" i="13"/>
  <c r="E1761" i="13"/>
  <c r="D1761" i="13"/>
  <c r="C1761" i="13"/>
  <c r="H1761" i="13"/>
  <c r="G1760" i="13"/>
  <c r="F1760" i="13"/>
  <c r="E1760" i="13"/>
  <c r="D1760" i="13"/>
  <c r="C1760" i="13"/>
  <c r="H1760" i="13"/>
  <c r="G1759" i="13"/>
  <c r="F1759" i="13"/>
  <c r="E1759" i="13"/>
  <c r="D1759" i="13"/>
  <c r="C1759" i="13"/>
  <c r="H1759" i="13"/>
  <c r="G1758" i="13"/>
  <c r="F1758" i="13"/>
  <c r="E1758" i="13"/>
  <c r="D1758" i="13"/>
  <c r="C1758" i="13"/>
  <c r="H1758" i="13"/>
  <c r="G1757" i="13"/>
  <c r="F1757" i="13"/>
  <c r="E1757" i="13"/>
  <c r="D1757" i="13"/>
  <c r="C1757" i="13"/>
  <c r="H1757" i="13"/>
  <c r="G1756" i="13"/>
  <c r="F1756" i="13"/>
  <c r="E1756" i="13"/>
  <c r="D1756" i="13"/>
  <c r="C1756" i="13"/>
  <c r="H1756" i="13"/>
  <c r="G1755" i="13"/>
  <c r="F1755" i="13"/>
  <c r="E1755" i="13"/>
  <c r="D1755" i="13"/>
  <c r="C1755" i="13"/>
  <c r="H1755" i="13"/>
  <c r="G1754" i="13"/>
  <c r="F1754" i="13"/>
  <c r="E1754" i="13"/>
  <c r="D1754" i="13"/>
  <c r="C1754" i="13"/>
  <c r="H1754" i="13"/>
  <c r="G1753" i="13"/>
  <c r="F1753" i="13"/>
  <c r="E1753" i="13"/>
  <c r="D1753" i="13"/>
  <c r="C1753" i="13"/>
  <c r="H1753" i="13"/>
  <c r="G1752" i="13"/>
  <c r="F1752" i="13"/>
  <c r="E1752" i="13"/>
  <c r="D1752" i="13"/>
  <c r="C1752" i="13"/>
  <c r="H1752" i="13"/>
  <c r="G1751" i="13"/>
  <c r="F1751" i="13"/>
  <c r="E1751" i="13"/>
  <c r="D1751" i="13"/>
  <c r="C1751" i="13"/>
  <c r="H1751" i="13"/>
  <c r="G1750" i="13"/>
  <c r="F1750" i="13"/>
  <c r="E1750" i="13"/>
  <c r="D1750" i="13"/>
  <c r="C1750" i="13"/>
  <c r="H1750" i="13"/>
  <c r="G1749" i="13"/>
  <c r="F1749" i="13"/>
  <c r="E1749" i="13"/>
  <c r="D1749" i="13"/>
  <c r="C1749" i="13"/>
  <c r="H1749" i="13"/>
  <c r="G1748" i="13"/>
  <c r="F1748" i="13"/>
  <c r="E1748" i="13"/>
  <c r="D1748" i="13"/>
  <c r="C1748" i="13"/>
  <c r="H1748" i="13"/>
  <c r="G1747" i="13"/>
  <c r="F1747" i="13"/>
  <c r="E1747" i="13"/>
  <c r="D1747" i="13"/>
  <c r="C1747" i="13"/>
  <c r="H1747" i="13"/>
  <c r="G1746" i="13"/>
  <c r="F1746" i="13"/>
  <c r="E1746" i="13"/>
  <c r="D1746" i="13"/>
  <c r="C1746" i="13"/>
  <c r="H1746" i="13"/>
  <c r="G1745" i="13"/>
  <c r="F1745" i="13"/>
  <c r="E1745" i="13"/>
  <c r="D1745" i="13"/>
  <c r="C1745" i="13"/>
  <c r="H1745" i="13"/>
  <c r="G1744" i="13"/>
  <c r="F1744" i="13"/>
  <c r="E1744" i="13"/>
  <c r="D1744" i="13"/>
  <c r="C1744" i="13"/>
  <c r="H1744" i="13"/>
  <c r="G1743" i="13"/>
  <c r="F1743" i="13"/>
  <c r="E1743" i="13"/>
  <c r="D1743" i="13"/>
  <c r="C1743" i="13"/>
  <c r="H1743" i="13"/>
  <c r="G1742" i="13"/>
  <c r="F1742" i="13"/>
  <c r="E1742" i="13"/>
  <c r="D1742" i="13"/>
  <c r="C1742" i="13"/>
  <c r="H1742" i="13"/>
  <c r="G1741" i="13"/>
  <c r="F1741" i="13"/>
  <c r="E1741" i="13"/>
  <c r="D1741" i="13"/>
  <c r="C1741" i="13"/>
  <c r="H1741" i="13"/>
  <c r="G1740" i="13"/>
  <c r="F1740" i="13"/>
  <c r="E1740" i="13"/>
  <c r="D1740" i="13"/>
  <c r="C1740" i="13"/>
  <c r="H1740" i="13"/>
  <c r="G1739" i="13"/>
  <c r="F1739" i="13"/>
  <c r="E1739" i="13"/>
  <c r="D1739" i="13"/>
  <c r="C1739" i="13"/>
  <c r="H1739" i="13"/>
  <c r="G1738" i="13"/>
  <c r="F1738" i="13"/>
  <c r="E1738" i="13"/>
  <c r="D1738" i="13"/>
  <c r="C1738" i="13"/>
  <c r="H1738" i="13"/>
  <c r="G1737" i="13"/>
  <c r="F1737" i="13"/>
  <c r="E1737" i="13"/>
  <c r="D1737" i="13"/>
  <c r="C1737" i="13"/>
  <c r="H1737" i="13"/>
  <c r="G1736" i="13"/>
  <c r="F1736" i="13"/>
  <c r="E1736" i="13"/>
  <c r="D1736" i="13"/>
  <c r="C1736" i="13"/>
  <c r="H1736" i="13"/>
  <c r="G1735" i="13"/>
  <c r="F1735" i="13"/>
  <c r="E1735" i="13"/>
  <c r="D1735" i="13"/>
  <c r="C1735" i="13"/>
  <c r="H1735" i="13"/>
  <c r="G1734" i="13"/>
  <c r="F1734" i="13"/>
  <c r="E1734" i="13"/>
  <c r="D1734" i="13"/>
  <c r="C1734" i="13"/>
  <c r="H1734" i="13"/>
  <c r="G1733" i="13"/>
  <c r="F1733" i="13"/>
  <c r="E1733" i="13"/>
  <c r="D1733" i="13"/>
  <c r="C1733" i="13"/>
  <c r="H1733" i="13"/>
  <c r="G1732" i="13"/>
  <c r="F1732" i="13"/>
  <c r="E1732" i="13"/>
  <c r="D1732" i="13"/>
  <c r="C1732" i="13"/>
  <c r="H1732" i="13"/>
  <c r="G1731" i="13"/>
  <c r="F1731" i="13"/>
  <c r="E1731" i="13"/>
  <c r="D1731" i="13"/>
  <c r="C1731" i="13"/>
  <c r="H1731" i="13"/>
  <c r="G1730" i="13"/>
  <c r="F1730" i="13"/>
  <c r="E1730" i="13"/>
  <c r="D1730" i="13"/>
  <c r="C1730" i="13"/>
  <c r="H1730" i="13"/>
  <c r="G1729" i="13"/>
  <c r="F1729" i="13"/>
  <c r="E1729" i="13"/>
  <c r="D1729" i="13"/>
  <c r="C1729" i="13"/>
  <c r="H1729" i="13"/>
  <c r="G1728" i="13"/>
  <c r="F1728" i="13"/>
  <c r="E1728" i="13"/>
  <c r="D1728" i="13"/>
  <c r="C1728" i="13"/>
  <c r="H1728" i="13"/>
  <c r="G1727" i="13"/>
  <c r="F1727" i="13"/>
  <c r="E1727" i="13"/>
  <c r="D1727" i="13"/>
  <c r="C1727" i="13"/>
  <c r="H1727" i="13"/>
  <c r="G1726" i="13"/>
  <c r="F1726" i="13"/>
  <c r="E1726" i="13"/>
  <c r="D1726" i="13"/>
  <c r="C1726" i="13"/>
  <c r="H1726" i="13"/>
  <c r="G1725" i="13"/>
  <c r="F1725" i="13"/>
  <c r="E1725" i="13"/>
  <c r="D1725" i="13"/>
  <c r="C1725" i="13"/>
  <c r="H1725" i="13"/>
  <c r="G1724" i="13"/>
  <c r="F1724" i="13"/>
  <c r="E1724" i="13"/>
  <c r="D1724" i="13"/>
  <c r="C1724" i="13"/>
  <c r="H1724" i="13"/>
  <c r="G1723" i="13"/>
  <c r="F1723" i="13"/>
  <c r="E1723" i="13"/>
  <c r="D1723" i="13"/>
  <c r="C1723" i="13"/>
  <c r="H1723" i="13"/>
  <c r="G1722" i="13"/>
  <c r="F1722" i="13"/>
  <c r="E1722" i="13"/>
  <c r="D1722" i="13"/>
  <c r="C1722" i="13"/>
  <c r="H1722" i="13"/>
  <c r="G1721" i="13"/>
  <c r="F1721" i="13"/>
  <c r="E1721" i="13"/>
  <c r="D1721" i="13"/>
  <c r="C1721" i="13"/>
  <c r="H1721" i="13"/>
  <c r="G1720" i="13"/>
  <c r="F1720" i="13"/>
  <c r="E1720" i="13"/>
  <c r="D1720" i="13"/>
  <c r="C1720" i="13"/>
  <c r="H1720" i="13"/>
  <c r="G1719" i="13"/>
  <c r="F1719" i="13"/>
  <c r="E1719" i="13"/>
  <c r="D1719" i="13"/>
  <c r="C1719" i="13"/>
  <c r="H1719" i="13"/>
  <c r="G1718" i="13"/>
  <c r="F1718" i="13"/>
  <c r="E1718" i="13"/>
  <c r="D1718" i="13"/>
  <c r="C1718" i="13"/>
  <c r="H1718" i="13"/>
  <c r="G1717" i="13"/>
  <c r="F1717" i="13"/>
  <c r="E1717" i="13"/>
  <c r="D1717" i="13"/>
  <c r="C1717" i="13"/>
  <c r="H1717" i="13"/>
  <c r="G1716" i="13"/>
  <c r="F1716" i="13"/>
  <c r="E1716" i="13"/>
  <c r="D1716" i="13"/>
  <c r="C1716" i="13"/>
  <c r="H1716" i="13"/>
  <c r="G1715" i="13"/>
  <c r="F1715" i="13"/>
  <c r="E1715" i="13"/>
  <c r="D1715" i="13"/>
  <c r="C1715" i="13"/>
  <c r="H1715" i="13"/>
  <c r="G1714" i="13"/>
  <c r="F1714" i="13"/>
  <c r="E1714" i="13"/>
  <c r="D1714" i="13"/>
  <c r="C1714" i="13"/>
  <c r="H1714" i="13"/>
  <c r="G1713" i="13"/>
  <c r="F1713" i="13"/>
  <c r="E1713" i="13"/>
  <c r="D1713" i="13"/>
  <c r="C1713" i="13"/>
  <c r="H1713" i="13"/>
  <c r="G1712" i="13"/>
  <c r="F1712" i="13"/>
  <c r="E1712" i="13"/>
  <c r="D1712" i="13"/>
  <c r="C1712" i="13"/>
  <c r="H1712" i="13"/>
  <c r="G1711" i="13"/>
  <c r="F1711" i="13"/>
  <c r="E1711" i="13"/>
  <c r="D1711" i="13"/>
  <c r="C1711" i="13"/>
  <c r="H1711" i="13"/>
  <c r="G1710" i="13"/>
  <c r="F1710" i="13"/>
  <c r="E1710" i="13"/>
  <c r="D1710" i="13"/>
  <c r="C1710" i="13"/>
  <c r="H1710" i="13"/>
  <c r="G1709" i="13"/>
  <c r="F1709" i="13"/>
  <c r="E1709" i="13"/>
  <c r="D1709" i="13"/>
  <c r="C1709" i="13"/>
  <c r="H1709" i="13"/>
  <c r="G1708" i="13"/>
  <c r="F1708" i="13"/>
  <c r="E1708" i="13"/>
  <c r="D1708" i="13"/>
  <c r="C1708" i="13"/>
  <c r="H1708" i="13"/>
  <c r="G1707" i="13"/>
  <c r="F1707" i="13"/>
  <c r="E1707" i="13"/>
  <c r="D1707" i="13"/>
  <c r="C1707" i="13"/>
  <c r="H1707" i="13"/>
  <c r="G1706" i="13"/>
  <c r="F1706" i="13"/>
  <c r="E1706" i="13"/>
  <c r="D1706" i="13"/>
  <c r="C1706" i="13"/>
  <c r="H1706" i="13"/>
  <c r="G1705" i="13"/>
  <c r="F1705" i="13"/>
  <c r="E1705" i="13"/>
  <c r="D1705" i="13"/>
  <c r="C1705" i="13"/>
  <c r="H1705" i="13"/>
  <c r="G1704" i="13"/>
  <c r="F1704" i="13"/>
  <c r="E1704" i="13"/>
  <c r="D1704" i="13"/>
  <c r="C1704" i="13"/>
  <c r="H1704" i="13"/>
  <c r="G1703" i="13"/>
  <c r="F1703" i="13"/>
  <c r="E1703" i="13"/>
  <c r="D1703" i="13"/>
  <c r="C1703" i="13"/>
  <c r="H1703" i="13"/>
  <c r="G1702" i="13"/>
  <c r="F1702" i="13"/>
  <c r="E1702" i="13"/>
  <c r="D1702" i="13"/>
  <c r="C1702" i="13"/>
  <c r="H1702" i="13"/>
  <c r="G1701" i="13"/>
  <c r="F1701" i="13"/>
  <c r="E1701" i="13"/>
  <c r="D1701" i="13"/>
  <c r="C1701" i="13"/>
  <c r="H1701" i="13"/>
  <c r="G1700" i="13"/>
  <c r="F1700" i="13"/>
  <c r="E1700" i="13"/>
  <c r="D1700" i="13"/>
  <c r="C1700" i="13"/>
  <c r="H1700" i="13"/>
  <c r="G1699" i="13"/>
  <c r="F1699" i="13"/>
  <c r="E1699" i="13"/>
  <c r="D1699" i="13"/>
  <c r="C1699" i="13"/>
  <c r="H1699" i="13"/>
  <c r="G1698" i="13"/>
  <c r="F1698" i="13"/>
  <c r="E1698" i="13"/>
  <c r="D1698" i="13"/>
  <c r="C1698" i="13"/>
  <c r="H1698" i="13"/>
  <c r="G1697" i="13"/>
  <c r="F1697" i="13"/>
  <c r="E1697" i="13"/>
  <c r="D1697" i="13"/>
  <c r="C1697" i="13"/>
  <c r="H1697" i="13"/>
  <c r="G1696" i="13"/>
  <c r="F1696" i="13"/>
  <c r="E1696" i="13"/>
  <c r="D1696" i="13"/>
  <c r="C1696" i="13"/>
  <c r="H1696" i="13"/>
  <c r="G1695" i="13"/>
  <c r="F1695" i="13"/>
  <c r="E1695" i="13"/>
  <c r="D1695" i="13"/>
  <c r="C1695" i="13"/>
  <c r="H1695" i="13"/>
  <c r="G1694" i="13"/>
  <c r="F1694" i="13"/>
  <c r="E1694" i="13"/>
  <c r="D1694" i="13"/>
  <c r="C1694" i="13"/>
  <c r="H1694" i="13"/>
  <c r="G1693" i="13"/>
  <c r="F1693" i="13"/>
  <c r="E1693" i="13"/>
  <c r="D1693" i="13"/>
  <c r="C1693" i="13"/>
  <c r="H1693" i="13"/>
  <c r="G1692" i="13"/>
  <c r="F1692" i="13"/>
  <c r="E1692" i="13"/>
  <c r="D1692" i="13"/>
  <c r="C1692" i="13"/>
  <c r="H1692" i="13"/>
  <c r="G1691" i="13"/>
  <c r="F1691" i="13"/>
  <c r="E1691" i="13"/>
  <c r="D1691" i="13"/>
  <c r="C1691" i="13"/>
  <c r="H1691" i="13"/>
  <c r="G1690" i="13"/>
  <c r="F1690" i="13"/>
  <c r="E1690" i="13"/>
  <c r="D1690" i="13"/>
  <c r="C1690" i="13"/>
  <c r="H1690" i="13"/>
  <c r="G1689" i="13"/>
  <c r="F1689" i="13"/>
  <c r="E1689" i="13"/>
  <c r="D1689" i="13"/>
  <c r="C1689" i="13"/>
  <c r="H1689" i="13"/>
  <c r="G1688" i="13"/>
  <c r="F1688" i="13"/>
  <c r="E1688" i="13"/>
  <c r="D1688" i="13"/>
  <c r="C1688" i="13"/>
  <c r="H1688" i="13"/>
  <c r="G1687" i="13"/>
  <c r="F1687" i="13"/>
  <c r="E1687" i="13"/>
  <c r="D1687" i="13"/>
  <c r="C1687" i="13"/>
  <c r="H1687" i="13"/>
  <c r="G1686" i="13"/>
  <c r="F1686" i="13"/>
  <c r="E1686" i="13"/>
  <c r="D1686" i="13"/>
  <c r="C1686" i="13"/>
  <c r="H1686" i="13"/>
  <c r="G1685" i="13"/>
  <c r="F1685" i="13"/>
  <c r="E1685" i="13"/>
  <c r="D1685" i="13"/>
  <c r="C1685" i="13"/>
  <c r="H1685" i="13"/>
  <c r="G1684" i="13"/>
  <c r="F1684" i="13"/>
  <c r="E1684" i="13"/>
  <c r="D1684" i="13"/>
  <c r="C1684" i="13"/>
  <c r="H1684" i="13"/>
  <c r="G1683" i="13"/>
  <c r="F1683" i="13"/>
  <c r="E1683" i="13"/>
  <c r="D1683" i="13"/>
  <c r="C1683" i="13"/>
  <c r="H1683" i="13"/>
  <c r="G1682" i="13"/>
  <c r="F1682" i="13"/>
  <c r="E1682" i="13"/>
  <c r="D1682" i="13"/>
  <c r="C1682" i="13"/>
  <c r="H1682" i="13"/>
  <c r="G1681" i="13"/>
  <c r="F1681" i="13"/>
  <c r="E1681" i="13"/>
  <c r="D1681" i="13"/>
  <c r="C1681" i="13"/>
  <c r="H1681" i="13"/>
  <c r="G1680" i="13"/>
  <c r="F1680" i="13"/>
  <c r="E1680" i="13"/>
  <c r="D1680" i="13"/>
  <c r="C1680" i="13"/>
  <c r="H1680" i="13"/>
  <c r="G1679" i="13"/>
  <c r="F1679" i="13"/>
  <c r="E1679" i="13"/>
  <c r="D1679" i="13"/>
  <c r="C1679" i="13"/>
  <c r="H1679" i="13"/>
  <c r="G1678" i="13"/>
  <c r="F1678" i="13"/>
  <c r="E1678" i="13"/>
  <c r="D1678" i="13"/>
  <c r="C1678" i="13"/>
  <c r="H1678" i="13"/>
  <c r="G1677" i="13"/>
  <c r="F1677" i="13"/>
  <c r="E1677" i="13"/>
  <c r="D1677" i="13"/>
  <c r="C1677" i="13"/>
  <c r="H1677" i="13"/>
  <c r="G1676" i="13"/>
  <c r="F1676" i="13"/>
  <c r="E1676" i="13"/>
  <c r="D1676" i="13"/>
  <c r="C1676" i="13"/>
  <c r="H1676" i="13"/>
  <c r="G1675" i="13"/>
  <c r="F1675" i="13"/>
  <c r="E1675" i="13"/>
  <c r="D1675" i="13"/>
  <c r="C1675" i="13"/>
  <c r="H1675" i="13"/>
  <c r="G1674" i="13"/>
  <c r="F1674" i="13"/>
  <c r="E1674" i="13"/>
  <c r="D1674" i="13"/>
  <c r="C1674" i="13"/>
  <c r="H1674" i="13"/>
  <c r="G1673" i="13"/>
  <c r="F1673" i="13"/>
  <c r="E1673" i="13"/>
  <c r="D1673" i="13"/>
  <c r="C1673" i="13"/>
  <c r="H1673" i="13"/>
  <c r="G1672" i="13"/>
  <c r="F1672" i="13"/>
  <c r="E1672" i="13"/>
  <c r="D1672" i="13"/>
  <c r="C1672" i="13"/>
  <c r="H1672" i="13"/>
  <c r="G1671" i="13"/>
  <c r="F1671" i="13"/>
  <c r="E1671" i="13"/>
  <c r="D1671" i="13"/>
  <c r="C1671" i="13"/>
  <c r="H1671" i="13"/>
  <c r="G1670" i="13"/>
  <c r="F1670" i="13"/>
  <c r="E1670" i="13"/>
  <c r="D1670" i="13"/>
  <c r="C1670" i="13"/>
  <c r="H1670" i="13"/>
  <c r="G1669" i="13"/>
  <c r="F1669" i="13"/>
  <c r="E1669" i="13"/>
  <c r="D1669" i="13"/>
  <c r="C1669" i="13"/>
  <c r="H1669" i="13"/>
  <c r="G1668" i="13"/>
  <c r="F1668" i="13"/>
  <c r="E1668" i="13"/>
  <c r="D1668" i="13"/>
  <c r="C1668" i="13"/>
  <c r="H1668" i="13"/>
  <c r="G1667" i="13"/>
  <c r="F1667" i="13"/>
  <c r="E1667" i="13"/>
  <c r="D1667" i="13"/>
  <c r="C1667" i="13"/>
  <c r="H1667" i="13"/>
  <c r="G1666" i="13"/>
  <c r="F1666" i="13"/>
  <c r="E1666" i="13"/>
  <c r="D1666" i="13"/>
  <c r="C1666" i="13"/>
  <c r="H1666" i="13"/>
  <c r="G1665" i="13"/>
  <c r="F1665" i="13"/>
  <c r="E1665" i="13"/>
  <c r="D1665" i="13"/>
  <c r="C1665" i="13"/>
  <c r="H1665" i="13"/>
  <c r="G1664" i="13"/>
  <c r="F1664" i="13"/>
  <c r="E1664" i="13"/>
  <c r="D1664" i="13"/>
  <c r="C1664" i="13"/>
  <c r="H1664" i="13"/>
  <c r="G1663" i="13"/>
  <c r="F1663" i="13"/>
  <c r="E1663" i="13"/>
  <c r="D1663" i="13"/>
  <c r="C1663" i="13"/>
  <c r="H1663" i="13"/>
  <c r="G1662" i="13"/>
  <c r="F1662" i="13"/>
  <c r="E1662" i="13"/>
  <c r="D1662" i="13"/>
  <c r="C1662" i="13"/>
  <c r="H1662" i="13"/>
  <c r="G1661" i="13"/>
  <c r="F1661" i="13"/>
  <c r="E1661" i="13"/>
  <c r="D1661" i="13"/>
  <c r="C1661" i="13"/>
  <c r="H1661" i="13"/>
  <c r="G1660" i="13"/>
  <c r="F1660" i="13"/>
  <c r="E1660" i="13"/>
  <c r="D1660" i="13"/>
  <c r="C1660" i="13"/>
  <c r="H1660" i="13"/>
  <c r="G1659" i="13"/>
  <c r="F1659" i="13"/>
  <c r="E1659" i="13"/>
  <c r="D1659" i="13"/>
  <c r="C1659" i="13"/>
  <c r="H1659" i="13"/>
  <c r="G1658" i="13"/>
  <c r="F1658" i="13"/>
  <c r="E1658" i="13"/>
  <c r="D1658" i="13"/>
  <c r="C1658" i="13"/>
  <c r="H1658" i="13"/>
  <c r="G1657" i="13"/>
  <c r="F1657" i="13"/>
  <c r="E1657" i="13"/>
  <c r="D1657" i="13"/>
  <c r="C1657" i="13"/>
  <c r="H1657" i="13"/>
  <c r="G1656" i="13"/>
  <c r="F1656" i="13"/>
  <c r="E1656" i="13"/>
  <c r="D1656" i="13"/>
  <c r="C1656" i="13"/>
  <c r="H1656" i="13"/>
  <c r="G1655" i="13"/>
  <c r="F1655" i="13"/>
  <c r="E1655" i="13"/>
  <c r="D1655" i="13"/>
  <c r="C1655" i="13"/>
  <c r="H1655" i="13"/>
  <c r="G1654" i="13"/>
  <c r="F1654" i="13"/>
  <c r="E1654" i="13"/>
  <c r="D1654" i="13"/>
  <c r="C1654" i="13"/>
  <c r="H1654" i="13"/>
  <c r="G1653" i="13"/>
  <c r="F1653" i="13"/>
  <c r="E1653" i="13"/>
  <c r="D1653" i="13"/>
  <c r="C1653" i="13"/>
  <c r="H1653" i="13"/>
  <c r="G1652" i="13"/>
  <c r="F1652" i="13"/>
  <c r="E1652" i="13"/>
  <c r="D1652" i="13"/>
  <c r="C1652" i="13"/>
  <c r="H1652" i="13"/>
  <c r="G1651" i="13"/>
  <c r="F1651" i="13"/>
  <c r="E1651" i="13"/>
  <c r="D1651" i="13"/>
  <c r="C1651" i="13"/>
  <c r="H1651" i="13"/>
  <c r="G1650" i="13"/>
  <c r="F1650" i="13"/>
  <c r="E1650" i="13"/>
  <c r="D1650" i="13"/>
  <c r="C1650" i="13"/>
  <c r="H1650" i="13"/>
  <c r="G1649" i="13"/>
  <c r="F1649" i="13"/>
  <c r="E1649" i="13"/>
  <c r="D1649" i="13"/>
  <c r="C1649" i="13"/>
  <c r="H1649" i="13"/>
  <c r="G1648" i="13"/>
  <c r="F1648" i="13"/>
  <c r="E1648" i="13"/>
  <c r="D1648" i="13"/>
  <c r="C1648" i="13"/>
  <c r="H1648" i="13"/>
  <c r="G1647" i="13"/>
  <c r="F1647" i="13"/>
  <c r="E1647" i="13"/>
  <c r="D1647" i="13"/>
  <c r="C1647" i="13"/>
  <c r="H1647" i="13"/>
  <c r="G1646" i="13"/>
  <c r="F1646" i="13"/>
  <c r="E1646" i="13"/>
  <c r="D1646" i="13"/>
  <c r="C1646" i="13"/>
  <c r="H1646" i="13"/>
  <c r="G1645" i="13"/>
  <c r="F1645" i="13"/>
  <c r="E1645" i="13"/>
  <c r="D1645" i="13"/>
  <c r="C1645" i="13"/>
  <c r="H1645" i="13"/>
  <c r="G1644" i="13"/>
  <c r="F1644" i="13"/>
  <c r="E1644" i="13"/>
  <c r="D1644" i="13"/>
  <c r="C1644" i="13"/>
  <c r="H1644" i="13"/>
  <c r="G1643" i="13"/>
  <c r="F1643" i="13"/>
  <c r="E1643" i="13"/>
  <c r="D1643" i="13"/>
  <c r="C1643" i="13"/>
  <c r="H1643" i="13"/>
  <c r="G1642" i="13"/>
  <c r="F1642" i="13"/>
  <c r="E1642" i="13"/>
  <c r="D1642" i="13"/>
  <c r="C1642" i="13"/>
  <c r="H1642" i="13"/>
  <c r="G1641" i="13"/>
  <c r="F1641" i="13"/>
  <c r="E1641" i="13"/>
  <c r="D1641" i="13"/>
  <c r="C1641" i="13"/>
  <c r="H1641" i="13"/>
  <c r="G1640" i="13"/>
  <c r="F1640" i="13"/>
  <c r="E1640" i="13"/>
  <c r="D1640" i="13"/>
  <c r="C1640" i="13"/>
  <c r="H1640" i="13"/>
  <c r="G1639" i="13"/>
  <c r="F1639" i="13"/>
  <c r="E1639" i="13"/>
  <c r="D1639" i="13"/>
  <c r="C1639" i="13"/>
  <c r="H1639" i="13"/>
  <c r="G1638" i="13"/>
  <c r="F1638" i="13"/>
  <c r="E1638" i="13"/>
  <c r="D1638" i="13"/>
  <c r="C1638" i="13"/>
  <c r="H1638" i="13"/>
  <c r="G1637" i="13"/>
  <c r="F1637" i="13"/>
  <c r="E1637" i="13"/>
  <c r="D1637" i="13"/>
  <c r="C1637" i="13"/>
  <c r="H1637" i="13"/>
  <c r="G1636" i="13"/>
  <c r="F1636" i="13"/>
  <c r="E1636" i="13"/>
  <c r="D1636" i="13"/>
  <c r="C1636" i="13"/>
  <c r="H1636" i="13"/>
  <c r="G1635" i="13"/>
  <c r="F1635" i="13"/>
  <c r="E1635" i="13"/>
  <c r="D1635" i="13"/>
  <c r="C1635" i="13"/>
  <c r="H1635" i="13"/>
  <c r="G1634" i="13"/>
  <c r="F1634" i="13"/>
  <c r="E1634" i="13"/>
  <c r="D1634" i="13"/>
  <c r="C1634" i="13"/>
  <c r="H1634" i="13"/>
  <c r="G1633" i="13"/>
  <c r="F1633" i="13"/>
  <c r="E1633" i="13"/>
  <c r="D1633" i="13"/>
  <c r="C1633" i="13"/>
  <c r="H1633" i="13"/>
  <c r="G1632" i="13"/>
  <c r="F1632" i="13"/>
  <c r="E1632" i="13"/>
  <c r="D1632" i="13"/>
  <c r="C1632" i="13"/>
  <c r="H1632" i="13"/>
  <c r="G1631" i="13"/>
  <c r="F1631" i="13"/>
  <c r="E1631" i="13"/>
  <c r="D1631" i="13"/>
  <c r="C1631" i="13"/>
  <c r="H1631" i="13"/>
  <c r="G1630" i="13"/>
  <c r="F1630" i="13"/>
  <c r="E1630" i="13"/>
  <c r="D1630" i="13"/>
  <c r="C1630" i="13"/>
  <c r="H1630" i="13"/>
  <c r="G1629" i="13"/>
  <c r="F1629" i="13"/>
  <c r="E1629" i="13"/>
  <c r="D1629" i="13"/>
  <c r="C1629" i="13"/>
  <c r="H1629" i="13"/>
  <c r="G1628" i="13"/>
  <c r="F1628" i="13"/>
  <c r="E1628" i="13"/>
  <c r="D1628" i="13"/>
  <c r="C1628" i="13"/>
  <c r="H1628" i="13"/>
  <c r="G1627" i="13"/>
  <c r="F1627" i="13"/>
  <c r="E1627" i="13"/>
  <c r="D1627" i="13"/>
  <c r="C1627" i="13"/>
  <c r="H1627" i="13"/>
  <c r="G1626" i="13"/>
  <c r="F1626" i="13"/>
  <c r="E1626" i="13"/>
  <c r="D1626" i="13"/>
  <c r="C1626" i="13"/>
  <c r="H1626" i="13"/>
  <c r="G1625" i="13"/>
  <c r="F1625" i="13"/>
  <c r="E1625" i="13"/>
  <c r="D1625" i="13"/>
  <c r="C1625" i="13"/>
  <c r="H1625" i="13"/>
  <c r="G1624" i="13"/>
  <c r="F1624" i="13"/>
  <c r="E1624" i="13"/>
  <c r="D1624" i="13"/>
  <c r="C1624" i="13"/>
  <c r="H1624" i="13"/>
  <c r="G1623" i="13"/>
  <c r="F1623" i="13"/>
  <c r="E1623" i="13"/>
  <c r="D1623" i="13"/>
  <c r="C1623" i="13"/>
  <c r="H1623" i="13"/>
  <c r="G1622" i="13"/>
  <c r="F1622" i="13"/>
  <c r="E1622" i="13"/>
  <c r="D1622" i="13"/>
  <c r="C1622" i="13"/>
  <c r="H1622" i="13"/>
  <c r="G1621" i="13"/>
  <c r="F1621" i="13"/>
  <c r="E1621" i="13"/>
  <c r="D1621" i="13"/>
  <c r="C1621" i="13"/>
  <c r="H1621" i="13"/>
  <c r="G1620" i="13"/>
  <c r="F1620" i="13"/>
  <c r="E1620" i="13"/>
  <c r="D1620" i="13"/>
  <c r="C1620" i="13"/>
  <c r="H1620" i="13"/>
  <c r="G1619" i="13"/>
  <c r="F1619" i="13"/>
  <c r="E1619" i="13"/>
  <c r="D1619" i="13"/>
  <c r="C1619" i="13"/>
  <c r="H1619" i="13"/>
  <c r="G1618" i="13"/>
  <c r="F1618" i="13"/>
  <c r="E1618" i="13"/>
  <c r="D1618" i="13"/>
  <c r="C1618" i="13"/>
  <c r="H1618" i="13"/>
  <c r="G1617" i="13"/>
  <c r="F1617" i="13"/>
  <c r="E1617" i="13"/>
  <c r="D1617" i="13"/>
  <c r="C1617" i="13"/>
  <c r="H1617" i="13"/>
  <c r="G1616" i="13"/>
  <c r="F1616" i="13"/>
  <c r="E1616" i="13"/>
  <c r="D1616" i="13"/>
  <c r="C1616" i="13"/>
  <c r="H1616" i="13"/>
  <c r="G1615" i="13"/>
  <c r="F1615" i="13"/>
  <c r="E1615" i="13"/>
  <c r="D1615" i="13"/>
  <c r="C1615" i="13"/>
  <c r="H1615" i="13"/>
  <c r="G1614" i="13"/>
  <c r="F1614" i="13"/>
  <c r="E1614" i="13"/>
  <c r="D1614" i="13"/>
  <c r="C1614" i="13"/>
  <c r="H1614" i="13"/>
  <c r="G1613" i="13"/>
  <c r="F1613" i="13"/>
  <c r="E1613" i="13"/>
  <c r="D1613" i="13"/>
  <c r="C1613" i="13"/>
  <c r="H1613" i="13"/>
  <c r="G1612" i="13"/>
  <c r="F1612" i="13"/>
  <c r="E1612" i="13"/>
  <c r="D1612" i="13"/>
  <c r="C1612" i="13"/>
  <c r="H1612" i="13"/>
  <c r="G1611" i="13"/>
  <c r="F1611" i="13"/>
  <c r="E1611" i="13"/>
  <c r="D1611" i="13"/>
  <c r="C1611" i="13"/>
  <c r="H1611" i="13"/>
  <c r="G1610" i="13"/>
  <c r="F1610" i="13"/>
  <c r="E1610" i="13"/>
  <c r="D1610" i="13"/>
  <c r="C1610" i="13"/>
  <c r="H1610" i="13"/>
  <c r="G1609" i="13"/>
  <c r="F1609" i="13"/>
  <c r="E1609" i="13"/>
  <c r="D1609" i="13"/>
  <c r="C1609" i="13"/>
  <c r="H1609" i="13"/>
  <c r="G1608" i="13"/>
  <c r="F1608" i="13"/>
  <c r="E1608" i="13"/>
  <c r="D1608" i="13"/>
  <c r="C1608" i="13"/>
  <c r="H1608" i="13"/>
  <c r="G1607" i="13"/>
  <c r="F1607" i="13"/>
  <c r="E1607" i="13"/>
  <c r="D1607" i="13"/>
  <c r="C1607" i="13"/>
  <c r="H1607" i="13"/>
  <c r="G1606" i="13"/>
  <c r="F1606" i="13"/>
  <c r="E1606" i="13"/>
  <c r="D1606" i="13"/>
  <c r="C1606" i="13"/>
  <c r="H1606" i="13"/>
  <c r="G1605" i="13"/>
  <c r="F1605" i="13"/>
  <c r="E1605" i="13"/>
  <c r="D1605" i="13"/>
  <c r="C1605" i="13"/>
  <c r="H1605" i="13"/>
  <c r="G1604" i="13"/>
  <c r="F1604" i="13"/>
  <c r="E1604" i="13"/>
  <c r="D1604" i="13"/>
  <c r="C1604" i="13"/>
  <c r="H1604" i="13"/>
  <c r="G1603" i="13"/>
  <c r="F1603" i="13"/>
  <c r="E1603" i="13"/>
  <c r="D1603" i="13"/>
  <c r="C1603" i="13"/>
  <c r="H1603" i="13"/>
  <c r="G1602" i="13"/>
  <c r="F1602" i="13"/>
  <c r="E1602" i="13"/>
  <c r="D1602" i="13"/>
  <c r="C1602" i="13"/>
  <c r="H1602" i="13"/>
  <c r="G1601" i="13"/>
  <c r="F1601" i="13"/>
  <c r="E1601" i="13"/>
  <c r="D1601" i="13"/>
  <c r="C1601" i="13"/>
  <c r="H1601" i="13"/>
  <c r="G1600" i="13"/>
  <c r="F1600" i="13"/>
  <c r="E1600" i="13"/>
  <c r="D1600" i="13"/>
  <c r="C1600" i="13"/>
  <c r="H1600" i="13"/>
  <c r="G1599" i="13"/>
  <c r="F1599" i="13"/>
  <c r="E1599" i="13"/>
  <c r="D1599" i="13"/>
  <c r="C1599" i="13"/>
  <c r="H1599" i="13"/>
  <c r="G1598" i="13"/>
  <c r="F1598" i="13"/>
  <c r="E1598" i="13"/>
  <c r="D1598" i="13"/>
  <c r="C1598" i="13"/>
  <c r="H1598" i="13"/>
  <c r="G1597" i="13"/>
  <c r="F1597" i="13"/>
  <c r="E1597" i="13"/>
  <c r="D1597" i="13"/>
  <c r="C1597" i="13"/>
  <c r="H1597" i="13"/>
  <c r="G1596" i="13"/>
  <c r="F1596" i="13"/>
  <c r="E1596" i="13"/>
  <c r="D1596" i="13"/>
  <c r="C1596" i="13"/>
  <c r="H1596" i="13"/>
  <c r="G1595" i="13"/>
  <c r="F1595" i="13"/>
  <c r="E1595" i="13"/>
  <c r="D1595" i="13"/>
  <c r="C1595" i="13"/>
  <c r="H1595" i="13"/>
  <c r="G1594" i="13"/>
  <c r="F1594" i="13"/>
  <c r="E1594" i="13"/>
  <c r="D1594" i="13"/>
  <c r="C1594" i="13"/>
  <c r="H1594" i="13"/>
  <c r="G1593" i="13"/>
  <c r="F1593" i="13"/>
  <c r="E1593" i="13"/>
  <c r="D1593" i="13"/>
  <c r="C1593" i="13"/>
  <c r="H1593" i="13"/>
  <c r="G1592" i="13"/>
  <c r="F1592" i="13"/>
  <c r="E1592" i="13"/>
  <c r="D1592" i="13"/>
  <c r="C1592" i="13"/>
  <c r="H1592" i="13"/>
  <c r="G1591" i="13"/>
  <c r="F1591" i="13"/>
  <c r="E1591" i="13"/>
  <c r="D1591" i="13"/>
  <c r="C1591" i="13"/>
  <c r="H1591" i="13"/>
  <c r="G1590" i="13"/>
  <c r="F1590" i="13"/>
  <c r="E1590" i="13"/>
  <c r="D1590" i="13"/>
  <c r="C1590" i="13"/>
  <c r="H1590" i="13"/>
  <c r="G1589" i="13"/>
  <c r="F1589" i="13"/>
  <c r="E1589" i="13"/>
  <c r="D1589" i="13"/>
  <c r="C1589" i="13"/>
  <c r="H1589" i="13"/>
  <c r="G1588" i="13"/>
  <c r="F1588" i="13"/>
  <c r="E1588" i="13"/>
  <c r="D1588" i="13"/>
  <c r="C1588" i="13"/>
  <c r="H1588" i="13"/>
  <c r="G1587" i="13"/>
  <c r="F1587" i="13"/>
  <c r="E1587" i="13"/>
  <c r="D1587" i="13"/>
  <c r="C1587" i="13"/>
  <c r="H1587" i="13"/>
  <c r="G1586" i="13"/>
  <c r="F1586" i="13"/>
  <c r="E1586" i="13"/>
  <c r="D1586" i="13"/>
  <c r="C1586" i="13"/>
  <c r="H1586" i="13"/>
  <c r="G1585" i="13"/>
  <c r="F1585" i="13"/>
  <c r="E1585" i="13"/>
  <c r="D1585" i="13"/>
  <c r="C1585" i="13"/>
  <c r="H1585" i="13"/>
  <c r="G1584" i="13"/>
  <c r="F1584" i="13"/>
  <c r="E1584" i="13"/>
  <c r="D1584" i="13"/>
  <c r="C1584" i="13"/>
  <c r="H1584" i="13"/>
  <c r="G1583" i="13"/>
  <c r="F1583" i="13"/>
  <c r="E1583" i="13"/>
  <c r="D1583" i="13"/>
  <c r="C1583" i="13"/>
  <c r="H1583" i="13"/>
  <c r="G1582" i="13"/>
  <c r="F1582" i="13"/>
  <c r="E1582" i="13"/>
  <c r="D1582" i="13"/>
  <c r="C1582" i="13"/>
  <c r="H1582" i="13"/>
  <c r="G1581" i="13"/>
  <c r="F1581" i="13"/>
  <c r="E1581" i="13"/>
  <c r="D1581" i="13"/>
  <c r="C1581" i="13"/>
  <c r="H1581" i="13"/>
  <c r="G1580" i="13"/>
  <c r="F1580" i="13"/>
  <c r="E1580" i="13"/>
  <c r="D1580" i="13"/>
  <c r="C1580" i="13"/>
  <c r="H1580" i="13"/>
  <c r="G1579" i="13"/>
  <c r="F1579" i="13"/>
  <c r="E1579" i="13"/>
  <c r="D1579" i="13"/>
  <c r="C1579" i="13"/>
  <c r="H1579" i="13"/>
  <c r="G1578" i="13"/>
  <c r="F1578" i="13"/>
  <c r="E1578" i="13"/>
  <c r="D1578" i="13"/>
  <c r="C1578" i="13"/>
  <c r="H1578" i="13"/>
  <c r="G1577" i="13"/>
  <c r="F1577" i="13"/>
  <c r="E1577" i="13"/>
  <c r="D1577" i="13"/>
  <c r="C1577" i="13"/>
  <c r="H1577" i="13"/>
  <c r="G1576" i="13"/>
  <c r="F1576" i="13"/>
  <c r="E1576" i="13"/>
  <c r="D1576" i="13"/>
  <c r="C1576" i="13"/>
  <c r="H1576" i="13"/>
  <c r="G1575" i="13"/>
  <c r="F1575" i="13"/>
  <c r="E1575" i="13"/>
  <c r="D1575" i="13"/>
  <c r="C1575" i="13"/>
  <c r="H1575" i="13"/>
  <c r="G1574" i="13"/>
  <c r="F1574" i="13"/>
  <c r="E1574" i="13"/>
  <c r="D1574" i="13"/>
  <c r="C1574" i="13"/>
  <c r="H1574" i="13"/>
  <c r="G1573" i="13"/>
  <c r="F1573" i="13"/>
  <c r="E1573" i="13"/>
  <c r="D1573" i="13"/>
  <c r="C1573" i="13"/>
  <c r="H1573" i="13"/>
  <c r="G1572" i="13"/>
  <c r="F1572" i="13"/>
  <c r="E1572" i="13"/>
  <c r="D1572" i="13"/>
  <c r="C1572" i="13"/>
  <c r="H1572" i="13"/>
  <c r="G1571" i="13"/>
  <c r="F1571" i="13"/>
  <c r="E1571" i="13"/>
  <c r="D1571" i="13"/>
  <c r="C1571" i="13"/>
  <c r="H1571" i="13"/>
  <c r="G1570" i="13"/>
  <c r="F1570" i="13"/>
  <c r="E1570" i="13"/>
  <c r="D1570" i="13"/>
  <c r="C1570" i="13"/>
  <c r="H1570" i="13"/>
  <c r="G1569" i="13"/>
  <c r="F1569" i="13"/>
  <c r="E1569" i="13"/>
  <c r="D1569" i="13"/>
  <c r="C1569" i="13"/>
  <c r="H1569" i="13"/>
  <c r="G1568" i="13"/>
  <c r="F1568" i="13"/>
  <c r="E1568" i="13"/>
  <c r="D1568" i="13"/>
  <c r="C1568" i="13"/>
  <c r="H1568" i="13"/>
  <c r="G1567" i="13"/>
  <c r="F1567" i="13"/>
  <c r="E1567" i="13"/>
  <c r="D1567" i="13"/>
  <c r="C1567" i="13"/>
  <c r="H1567" i="13"/>
  <c r="G1566" i="13"/>
  <c r="F1566" i="13"/>
  <c r="E1566" i="13"/>
  <c r="D1566" i="13"/>
  <c r="C1566" i="13"/>
  <c r="H1566" i="13"/>
  <c r="G1565" i="13"/>
  <c r="F1565" i="13"/>
  <c r="E1565" i="13"/>
  <c r="D1565" i="13"/>
  <c r="C1565" i="13"/>
  <c r="H1565" i="13"/>
  <c r="G1564" i="13"/>
  <c r="F1564" i="13"/>
  <c r="E1564" i="13"/>
  <c r="D1564" i="13"/>
  <c r="C1564" i="13"/>
  <c r="H1564" i="13"/>
  <c r="G1563" i="13"/>
  <c r="F1563" i="13"/>
  <c r="E1563" i="13"/>
  <c r="D1563" i="13"/>
  <c r="C1563" i="13"/>
  <c r="H1563" i="13"/>
  <c r="G1562" i="13"/>
  <c r="F1562" i="13"/>
  <c r="E1562" i="13"/>
  <c r="D1562" i="13"/>
  <c r="C1562" i="13"/>
  <c r="H1562" i="13"/>
  <c r="G1561" i="13"/>
  <c r="F1561" i="13"/>
  <c r="E1561" i="13"/>
  <c r="D1561" i="13"/>
  <c r="C1561" i="13"/>
  <c r="H1561" i="13"/>
  <c r="G1560" i="13"/>
  <c r="F1560" i="13"/>
  <c r="E1560" i="13"/>
  <c r="D1560" i="13"/>
  <c r="C1560" i="13"/>
  <c r="H1560" i="13"/>
  <c r="G1559" i="13"/>
  <c r="F1559" i="13"/>
  <c r="E1559" i="13"/>
  <c r="D1559" i="13"/>
  <c r="C1559" i="13"/>
  <c r="H1559" i="13"/>
  <c r="G1558" i="13"/>
  <c r="F1558" i="13"/>
  <c r="E1558" i="13"/>
  <c r="D1558" i="13"/>
  <c r="C1558" i="13"/>
  <c r="H1558" i="13"/>
  <c r="G1557" i="13"/>
  <c r="F1557" i="13"/>
  <c r="E1557" i="13"/>
  <c r="D1557" i="13"/>
  <c r="C1557" i="13"/>
  <c r="H1557" i="13"/>
  <c r="G1556" i="13"/>
  <c r="F1556" i="13"/>
  <c r="E1556" i="13"/>
  <c r="D1556" i="13"/>
  <c r="C1556" i="13"/>
  <c r="H1556" i="13"/>
  <c r="G1555" i="13"/>
  <c r="F1555" i="13"/>
  <c r="E1555" i="13"/>
  <c r="D1555" i="13"/>
  <c r="C1555" i="13"/>
  <c r="H1555" i="13"/>
  <c r="G1554" i="13"/>
  <c r="F1554" i="13"/>
  <c r="E1554" i="13"/>
  <c r="D1554" i="13"/>
  <c r="C1554" i="13"/>
  <c r="H1554" i="13"/>
  <c r="G1553" i="13"/>
  <c r="F1553" i="13"/>
  <c r="E1553" i="13"/>
  <c r="D1553" i="13"/>
  <c r="C1553" i="13"/>
  <c r="H1553" i="13"/>
  <c r="G1552" i="13"/>
  <c r="F1552" i="13"/>
  <c r="E1552" i="13"/>
  <c r="D1552" i="13"/>
  <c r="C1552" i="13"/>
  <c r="H1552" i="13"/>
  <c r="G1551" i="13"/>
  <c r="F1551" i="13"/>
  <c r="E1551" i="13"/>
  <c r="D1551" i="13"/>
  <c r="C1551" i="13"/>
  <c r="H1551" i="13"/>
  <c r="G1550" i="13"/>
  <c r="F1550" i="13"/>
  <c r="E1550" i="13"/>
  <c r="D1550" i="13"/>
  <c r="C1550" i="13"/>
  <c r="H1550" i="13"/>
  <c r="G1549" i="13"/>
  <c r="F1549" i="13"/>
  <c r="E1549" i="13"/>
  <c r="D1549" i="13"/>
  <c r="C1549" i="13"/>
  <c r="H1549" i="13"/>
  <c r="G1548" i="13"/>
  <c r="F1548" i="13"/>
  <c r="E1548" i="13"/>
  <c r="D1548" i="13"/>
  <c r="C1548" i="13"/>
  <c r="H1548" i="13"/>
  <c r="G1547" i="13"/>
  <c r="F1547" i="13"/>
  <c r="E1547" i="13"/>
  <c r="D1547" i="13"/>
  <c r="C1547" i="13"/>
  <c r="H1547" i="13"/>
  <c r="G1546" i="13"/>
  <c r="F1546" i="13"/>
  <c r="E1546" i="13"/>
  <c r="D1546" i="13"/>
  <c r="C1546" i="13"/>
  <c r="H1546" i="13"/>
  <c r="G1545" i="13"/>
  <c r="F1545" i="13"/>
  <c r="E1545" i="13"/>
  <c r="D1545" i="13"/>
  <c r="C1545" i="13"/>
  <c r="H1545" i="13"/>
  <c r="G1544" i="13"/>
  <c r="F1544" i="13"/>
  <c r="E1544" i="13"/>
  <c r="D1544" i="13"/>
  <c r="C1544" i="13"/>
  <c r="H1544" i="13"/>
  <c r="G1543" i="13"/>
  <c r="F1543" i="13"/>
  <c r="E1543" i="13"/>
  <c r="D1543" i="13"/>
  <c r="C1543" i="13"/>
  <c r="H1543" i="13"/>
  <c r="G1542" i="13"/>
  <c r="F1542" i="13"/>
  <c r="E1542" i="13"/>
  <c r="D1542" i="13"/>
  <c r="C1542" i="13"/>
  <c r="H1542" i="13"/>
  <c r="G1541" i="13"/>
  <c r="F1541" i="13"/>
  <c r="E1541" i="13"/>
  <c r="D1541" i="13"/>
  <c r="C1541" i="13"/>
  <c r="H1541" i="13"/>
  <c r="G1540" i="13"/>
  <c r="F1540" i="13"/>
  <c r="E1540" i="13"/>
  <c r="D1540" i="13"/>
  <c r="C1540" i="13"/>
  <c r="H1540" i="13"/>
  <c r="G1539" i="13"/>
  <c r="F1539" i="13"/>
  <c r="E1539" i="13"/>
  <c r="D1539" i="13"/>
  <c r="C1539" i="13"/>
  <c r="H1539" i="13"/>
  <c r="G1538" i="13"/>
  <c r="F1538" i="13"/>
  <c r="E1538" i="13"/>
  <c r="D1538" i="13"/>
  <c r="C1538" i="13"/>
  <c r="H1538" i="13"/>
  <c r="G1537" i="13"/>
  <c r="F1537" i="13"/>
  <c r="E1537" i="13"/>
  <c r="D1537" i="13"/>
  <c r="C1537" i="13"/>
  <c r="H1537" i="13"/>
  <c r="G1536" i="13"/>
  <c r="F1536" i="13"/>
  <c r="E1536" i="13"/>
  <c r="D1536" i="13"/>
  <c r="C1536" i="13"/>
  <c r="H1536" i="13"/>
  <c r="G1535" i="13"/>
  <c r="F1535" i="13"/>
  <c r="E1535" i="13"/>
  <c r="D1535" i="13"/>
  <c r="C1535" i="13"/>
  <c r="H1535" i="13"/>
  <c r="G1534" i="13"/>
  <c r="F1534" i="13"/>
  <c r="E1534" i="13"/>
  <c r="D1534" i="13"/>
  <c r="C1534" i="13"/>
  <c r="H1534" i="13"/>
  <c r="G1533" i="13"/>
  <c r="F1533" i="13"/>
  <c r="E1533" i="13"/>
  <c r="D1533" i="13"/>
  <c r="C1533" i="13"/>
  <c r="H1533" i="13"/>
  <c r="G1532" i="13"/>
  <c r="F1532" i="13"/>
  <c r="E1532" i="13"/>
  <c r="D1532" i="13"/>
  <c r="C1532" i="13"/>
  <c r="H1532" i="13"/>
  <c r="G1531" i="13"/>
  <c r="F1531" i="13"/>
  <c r="E1531" i="13"/>
  <c r="D1531" i="13"/>
  <c r="C1531" i="13"/>
  <c r="H1531" i="13"/>
  <c r="G1530" i="13"/>
  <c r="F1530" i="13"/>
  <c r="E1530" i="13"/>
  <c r="D1530" i="13"/>
  <c r="C1530" i="13"/>
  <c r="H1530" i="13"/>
  <c r="G1529" i="13"/>
  <c r="F1529" i="13"/>
  <c r="E1529" i="13"/>
  <c r="D1529" i="13"/>
  <c r="C1529" i="13"/>
  <c r="H1529" i="13"/>
  <c r="G1528" i="13"/>
  <c r="F1528" i="13"/>
  <c r="E1528" i="13"/>
  <c r="D1528" i="13"/>
  <c r="C1528" i="13"/>
  <c r="H1528" i="13"/>
  <c r="G1527" i="13"/>
  <c r="F1527" i="13"/>
  <c r="E1527" i="13"/>
  <c r="D1527" i="13"/>
  <c r="C1527" i="13"/>
  <c r="H1527" i="13"/>
  <c r="G1526" i="13"/>
  <c r="F1526" i="13"/>
  <c r="E1526" i="13"/>
  <c r="D1526" i="13"/>
  <c r="C1526" i="13"/>
  <c r="H1526" i="13"/>
  <c r="G1525" i="13"/>
  <c r="F1525" i="13"/>
  <c r="E1525" i="13"/>
  <c r="D1525" i="13"/>
  <c r="C1525" i="13"/>
  <c r="H1525" i="13"/>
  <c r="G1524" i="13"/>
  <c r="F1524" i="13"/>
  <c r="E1524" i="13"/>
  <c r="D1524" i="13"/>
  <c r="C1524" i="13"/>
  <c r="H1524" i="13"/>
  <c r="G1523" i="13"/>
  <c r="F1523" i="13"/>
  <c r="E1523" i="13"/>
  <c r="D1523" i="13"/>
  <c r="C1523" i="13"/>
  <c r="H1523" i="13"/>
  <c r="G1522" i="13"/>
  <c r="F1522" i="13"/>
  <c r="E1522" i="13"/>
  <c r="D1522" i="13"/>
  <c r="C1522" i="13"/>
  <c r="H1522" i="13"/>
  <c r="G1521" i="13"/>
  <c r="F1521" i="13"/>
  <c r="E1521" i="13"/>
  <c r="D1521" i="13"/>
  <c r="C1521" i="13"/>
  <c r="H1521" i="13"/>
  <c r="G1520" i="13"/>
  <c r="F1520" i="13"/>
  <c r="E1520" i="13"/>
  <c r="D1520" i="13"/>
  <c r="C1520" i="13"/>
  <c r="H1520" i="13"/>
  <c r="G1519" i="13"/>
  <c r="F1519" i="13"/>
  <c r="E1519" i="13"/>
  <c r="D1519" i="13"/>
  <c r="C1519" i="13"/>
  <c r="H1519" i="13"/>
  <c r="G1518" i="13"/>
  <c r="F1518" i="13"/>
  <c r="E1518" i="13"/>
  <c r="D1518" i="13"/>
  <c r="C1518" i="13"/>
  <c r="H1518" i="13"/>
  <c r="G1517" i="13"/>
  <c r="F1517" i="13"/>
  <c r="E1517" i="13"/>
  <c r="D1517" i="13"/>
  <c r="C1517" i="13"/>
  <c r="H1517" i="13"/>
  <c r="G1516" i="13"/>
  <c r="F1516" i="13"/>
  <c r="E1516" i="13"/>
  <c r="D1516" i="13"/>
  <c r="C1516" i="13"/>
  <c r="H1516" i="13"/>
  <c r="G1515" i="13"/>
  <c r="F1515" i="13"/>
  <c r="E1515" i="13"/>
  <c r="D1515" i="13"/>
  <c r="C1515" i="13"/>
  <c r="H1515" i="13"/>
  <c r="G1514" i="13"/>
  <c r="F1514" i="13"/>
  <c r="E1514" i="13"/>
  <c r="D1514" i="13"/>
  <c r="C1514" i="13"/>
  <c r="H1514" i="13"/>
  <c r="G1513" i="13"/>
  <c r="F1513" i="13"/>
  <c r="E1513" i="13"/>
  <c r="D1513" i="13"/>
  <c r="C1513" i="13"/>
  <c r="H1513" i="13"/>
  <c r="G1512" i="13"/>
  <c r="F1512" i="13"/>
  <c r="E1512" i="13"/>
  <c r="D1512" i="13"/>
  <c r="C1512" i="13"/>
  <c r="H1512" i="13"/>
  <c r="G1511" i="13"/>
  <c r="F1511" i="13"/>
  <c r="E1511" i="13"/>
  <c r="D1511" i="13"/>
  <c r="C1511" i="13"/>
  <c r="H1511" i="13"/>
  <c r="G1510" i="13"/>
  <c r="F1510" i="13"/>
  <c r="E1510" i="13"/>
  <c r="D1510" i="13"/>
  <c r="C1510" i="13"/>
  <c r="H1510" i="13"/>
  <c r="G1509" i="13"/>
  <c r="F1509" i="13"/>
  <c r="E1509" i="13"/>
  <c r="D1509" i="13"/>
  <c r="C1509" i="13"/>
  <c r="H1509" i="13"/>
  <c r="G1508" i="13"/>
  <c r="F1508" i="13"/>
  <c r="E1508" i="13"/>
  <c r="D1508" i="13"/>
  <c r="C1508" i="13"/>
  <c r="H1508" i="13"/>
  <c r="G1507" i="13"/>
  <c r="F1507" i="13"/>
  <c r="E1507" i="13"/>
  <c r="D1507" i="13"/>
  <c r="C1507" i="13"/>
  <c r="H1507" i="13"/>
  <c r="G1506" i="13"/>
  <c r="F1506" i="13"/>
  <c r="E1506" i="13"/>
  <c r="D1506" i="13"/>
  <c r="C1506" i="13"/>
  <c r="H1506" i="13"/>
  <c r="G1505" i="13"/>
  <c r="F1505" i="13"/>
  <c r="E1505" i="13"/>
  <c r="D1505" i="13"/>
  <c r="C1505" i="13"/>
  <c r="H1505" i="13"/>
  <c r="G1504" i="13"/>
  <c r="F1504" i="13"/>
  <c r="E1504" i="13"/>
  <c r="D1504" i="13"/>
  <c r="C1504" i="13"/>
  <c r="H1504" i="13"/>
  <c r="G1503" i="13"/>
  <c r="F1503" i="13"/>
  <c r="E1503" i="13"/>
  <c r="D1503" i="13"/>
  <c r="C1503" i="13"/>
  <c r="H1503" i="13"/>
  <c r="G1502" i="13"/>
  <c r="F1502" i="13"/>
  <c r="E1502" i="13"/>
  <c r="D1502" i="13"/>
  <c r="C1502" i="13"/>
  <c r="H1502" i="13"/>
  <c r="G1501" i="13"/>
  <c r="F1501" i="13"/>
  <c r="E1501" i="13"/>
  <c r="D1501" i="13"/>
  <c r="C1501" i="13"/>
  <c r="H1501" i="13"/>
  <c r="G1500" i="13"/>
  <c r="F1500" i="13"/>
  <c r="E1500" i="13"/>
  <c r="D1500" i="13"/>
  <c r="C1500" i="13"/>
  <c r="H1500" i="13"/>
  <c r="G1499" i="13"/>
  <c r="F1499" i="13"/>
  <c r="E1499" i="13"/>
  <c r="D1499" i="13"/>
  <c r="C1499" i="13"/>
  <c r="H1499" i="13"/>
  <c r="G1498" i="13"/>
  <c r="F1498" i="13"/>
  <c r="E1498" i="13"/>
  <c r="D1498" i="13"/>
  <c r="C1498" i="13"/>
  <c r="H1498" i="13"/>
  <c r="G1497" i="13"/>
  <c r="F1497" i="13"/>
  <c r="E1497" i="13"/>
  <c r="D1497" i="13"/>
  <c r="C1497" i="13"/>
  <c r="H1497" i="13"/>
  <c r="G1496" i="13"/>
  <c r="F1496" i="13"/>
  <c r="E1496" i="13"/>
  <c r="D1496" i="13"/>
  <c r="C1496" i="13"/>
  <c r="H1496" i="13"/>
  <c r="G1495" i="13"/>
  <c r="F1495" i="13"/>
  <c r="E1495" i="13"/>
  <c r="D1495" i="13"/>
  <c r="C1495" i="13"/>
  <c r="H1495" i="13"/>
  <c r="G1494" i="13"/>
  <c r="F1494" i="13"/>
  <c r="E1494" i="13"/>
  <c r="D1494" i="13"/>
  <c r="C1494" i="13"/>
  <c r="H1494" i="13"/>
  <c r="G1493" i="13"/>
  <c r="F1493" i="13"/>
  <c r="E1493" i="13"/>
  <c r="D1493" i="13"/>
  <c r="C1493" i="13"/>
  <c r="H1493" i="13"/>
  <c r="G1492" i="13"/>
  <c r="F1492" i="13"/>
  <c r="E1492" i="13"/>
  <c r="D1492" i="13"/>
  <c r="C1492" i="13"/>
  <c r="H1492" i="13"/>
  <c r="G1491" i="13"/>
  <c r="F1491" i="13"/>
  <c r="E1491" i="13"/>
  <c r="D1491" i="13"/>
  <c r="C1491" i="13"/>
  <c r="H1491" i="13"/>
  <c r="G1490" i="13"/>
  <c r="F1490" i="13"/>
  <c r="E1490" i="13"/>
  <c r="D1490" i="13"/>
  <c r="C1490" i="13"/>
  <c r="H1490" i="13"/>
  <c r="G1489" i="13"/>
  <c r="F1489" i="13"/>
  <c r="E1489" i="13"/>
  <c r="D1489" i="13"/>
  <c r="C1489" i="13"/>
  <c r="H1489" i="13"/>
  <c r="G1488" i="13"/>
  <c r="F1488" i="13"/>
  <c r="E1488" i="13"/>
  <c r="D1488" i="13"/>
  <c r="C1488" i="13"/>
  <c r="H1488" i="13"/>
  <c r="G1487" i="13"/>
  <c r="F1487" i="13"/>
  <c r="E1487" i="13"/>
  <c r="D1487" i="13"/>
  <c r="C1487" i="13"/>
  <c r="H1487" i="13"/>
  <c r="G1486" i="13"/>
  <c r="F1486" i="13"/>
  <c r="E1486" i="13"/>
  <c r="D1486" i="13"/>
  <c r="C1486" i="13"/>
  <c r="H1486" i="13"/>
  <c r="G1485" i="13"/>
  <c r="F1485" i="13"/>
  <c r="E1485" i="13"/>
  <c r="D1485" i="13"/>
  <c r="C1485" i="13"/>
  <c r="H1485" i="13"/>
  <c r="G1484" i="13"/>
  <c r="F1484" i="13"/>
  <c r="E1484" i="13"/>
  <c r="D1484" i="13"/>
  <c r="C1484" i="13"/>
  <c r="H1484" i="13"/>
  <c r="G1483" i="13"/>
  <c r="F1483" i="13"/>
  <c r="E1483" i="13"/>
  <c r="D1483" i="13"/>
  <c r="C1483" i="13"/>
  <c r="H1483" i="13"/>
  <c r="G1482" i="13"/>
  <c r="F1482" i="13"/>
  <c r="E1482" i="13"/>
  <c r="D1482" i="13"/>
  <c r="C1482" i="13"/>
  <c r="H1482" i="13"/>
  <c r="G1481" i="13"/>
  <c r="F1481" i="13"/>
  <c r="E1481" i="13"/>
  <c r="D1481" i="13"/>
  <c r="C1481" i="13"/>
  <c r="H1481" i="13"/>
  <c r="G1480" i="13"/>
  <c r="F1480" i="13"/>
  <c r="E1480" i="13"/>
  <c r="D1480" i="13"/>
  <c r="C1480" i="13"/>
  <c r="H1480" i="13"/>
  <c r="G1479" i="13"/>
  <c r="F1479" i="13"/>
  <c r="E1479" i="13"/>
  <c r="D1479" i="13"/>
  <c r="C1479" i="13"/>
  <c r="H1479" i="13"/>
  <c r="G1478" i="13"/>
  <c r="F1478" i="13"/>
  <c r="E1478" i="13"/>
  <c r="D1478" i="13"/>
  <c r="C1478" i="13"/>
  <c r="H1478" i="13"/>
  <c r="G1477" i="13"/>
  <c r="F1477" i="13"/>
  <c r="E1477" i="13"/>
  <c r="D1477" i="13"/>
  <c r="C1477" i="13"/>
  <c r="H1477" i="13"/>
  <c r="G1476" i="13"/>
  <c r="F1476" i="13"/>
  <c r="E1476" i="13"/>
  <c r="D1476" i="13"/>
  <c r="C1476" i="13"/>
  <c r="H1476" i="13"/>
  <c r="G1475" i="13"/>
  <c r="F1475" i="13"/>
  <c r="E1475" i="13"/>
  <c r="D1475" i="13"/>
  <c r="C1475" i="13"/>
  <c r="H1475" i="13"/>
  <c r="G1474" i="13"/>
  <c r="F1474" i="13"/>
  <c r="E1474" i="13"/>
  <c r="D1474" i="13"/>
  <c r="C1474" i="13"/>
  <c r="H1474" i="13"/>
  <c r="G1473" i="13"/>
  <c r="F1473" i="13"/>
  <c r="E1473" i="13"/>
  <c r="D1473" i="13"/>
  <c r="C1473" i="13"/>
  <c r="H1473" i="13"/>
  <c r="G1472" i="13"/>
  <c r="F1472" i="13"/>
  <c r="E1472" i="13"/>
  <c r="D1472" i="13"/>
  <c r="C1472" i="13"/>
  <c r="H1472" i="13"/>
  <c r="G1471" i="13"/>
  <c r="F1471" i="13"/>
  <c r="E1471" i="13"/>
  <c r="D1471" i="13"/>
  <c r="C1471" i="13"/>
  <c r="H1471" i="13"/>
  <c r="G1470" i="13"/>
  <c r="F1470" i="13"/>
  <c r="E1470" i="13"/>
  <c r="D1470" i="13"/>
  <c r="C1470" i="13"/>
  <c r="H1470" i="13"/>
  <c r="G1469" i="13"/>
  <c r="F1469" i="13"/>
  <c r="E1469" i="13"/>
  <c r="D1469" i="13"/>
  <c r="C1469" i="13"/>
  <c r="H1469" i="13"/>
  <c r="G1468" i="13"/>
  <c r="F1468" i="13"/>
  <c r="E1468" i="13"/>
  <c r="D1468" i="13"/>
  <c r="C1468" i="13"/>
  <c r="H1468" i="13"/>
  <c r="G1467" i="13"/>
  <c r="F1467" i="13"/>
  <c r="E1467" i="13"/>
  <c r="D1467" i="13"/>
  <c r="C1467" i="13"/>
  <c r="H1467" i="13"/>
  <c r="G1466" i="13"/>
  <c r="F1466" i="13"/>
  <c r="E1466" i="13"/>
  <c r="D1466" i="13"/>
  <c r="C1466" i="13"/>
  <c r="H1466" i="13"/>
  <c r="G1465" i="13"/>
  <c r="F1465" i="13"/>
  <c r="E1465" i="13"/>
  <c r="D1465" i="13"/>
  <c r="C1465" i="13"/>
  <c r="H1465" i="13"/>
  <c r="G1464" i="13"/>
  <c r="F1464" i="13"/>
  <c r="E1464" i="13"/>
  <c r="D1464" i="13"/>
  <c r="C1464" i="13"/>
  <c r="H1464" i="13"/>
  <c r="G1463" i="13"/>
  <c r="F1463" i="13"/>
  <c r="E1463" i="13"/>
  <c r="D1463" i="13"/>
  <c r="C1463" i="13"/>
  <c r="H1463" i="13"/>
  <c r="G1462" i="13"/>
  <c r="F1462" i="13"/>
  <c r="E1462" i="13"/>
  <c r="D1462" i="13"/>
  <c r="C1462" i="13"/>
  <c r="H1462" i="13"/>
  <c r="G1461" i="13"/>
  <c r="F1461" i="13"/>
  <c r="E1461" i="13"/>
  <c r="D1461" i="13"/>
  <c r="C1461" i="13"/>
  <c r="H1461" i="13"/>
  <c r="G1460" i="13"/>
  <c r="F1460" i="13"/>
  <c r="E1460" i="13"/>
  <c r="D1460" i="13"/>
  <c r="C1460" i="13"/>
  <c r="H1460" i="13"/>
  <c r="G1459" i="13"/>
  <c r="F1459" i="13"/>
  <c r="E1459" i="13"/>
  <c r="D1459" i="13"/>
  <c r="C1459" i="13"/>
  <c r="H1459" i="13"/>
  <c r="G1458" i="13"/>
  <c r="F1458" i="13"/>
  <c r="E1458" i="13"/>
  <c r="D1458" i="13"/>
  <c r="C1458" i="13"/>
  <c r="H1458" i="13"/>
  <c r="G1457" i="13"/>
  <c r="F1457" i="13"/>
  <c r="E1457" i="13"/>
  <c r="D1457" i="13"/>
  <c r="C1457" i="13"/>
  <c r="H1457" i="13"/>
  <c r="G1456" i="13"/>
  <c r="F1456" i="13"/>
  <c r="E1456" i="13"/>
  <c r="D1456" i="13"/>
  <c r="C1456" i="13"/>
  <c r="H1456" i="13"/>
  <c r="G1455" i="13"/>
  <c r="F1455" i="13"/>
  <c r="E1455" i="13"/>
  <c r="D1455" i="13"/>
  <c r="C1455" i="13"/>
  <c r="H1455" i="13"/>
  <c r="G1454" i="13"/>
  <c r="F1454" i="13"/>
  <c r="E1454" i="13"/>
  <c r="D1454" i="13"/>
  <c r="C1454" i="13"/>
  <c r="H1454" i="13"/>
  <c r="G1453" i="13"/>
  <c r="F1453" i="13"/>
  <c r="E1453" i="13"/>
  <c r="D1453" i="13"/>
  <c r="C1453" i="13"/>
  <c r="H1453" i="13"/>
  <c r="G1452" i="13"/>
  <c r="F1452" i="13"/>
  <c r="E1452" i="13"/>
  <c r="D1452" i="13"/>
  <c r="C1452" i="13"/>
  <c r="H1452" i="13"/>
  <c r="G1451" i="13"/>
  <c r="F1451" i="13"/>
  <c r="E1451" i="13"/>
  <c r="D1451" i="13"/>
  <c r="C1451" i="13"/>
  <c r="H1451" i="13"/>
  <c r="G1450" i="13"/>
  <c r="F1450" i="13"/>
  <c r="E1450" i="13"/>
  <c r="D1450" i="13"/>
  <c r="C1450" i="13"/>
  <c r="H1450" i="13"/>
  <c r="G1449" i="13"/>
  <c r="F1449" i="13"/>
  <c r="E1449" i="13"/>
  <c r="D1449" i="13"/>
  <c r="C1449" i="13"/>
  <c r="H1449" i="13"/>
  <c r="G1448" i="13"/>
  <c r="F1448" i="13"/>
  <c r="E1448" i="13"/>
  <c r="D1448" i="13"/>
  <c r="C1448" i="13"/>
  <c r="H1448" i="13"/>
  <c r="G1447" i="13"/>
  <c r="F1447" i="13"/>
  <c r="E1447" i="13"/>
  <c r="D1447" i="13"/>
  <c r="C1447" i="13"/>
  <c r="H1447" i="13"/>
  <c r="G1446" i="13"/>
  <c r="F1446" i="13"/>
  <c r="E1446" i="13"/>
  <c r="D1446" i="13"/>
  <c r="C1446" i="13"/>
  <c r="H1446" i="13"/>
  <c r="G1445" i="13"/>
  <c r="F1445" i="13"/>
  <c r="E1445" i="13"/>
  <c r="D1445" i="13"/>
  <c r="C1445" i="13"/>
  <c r="H1445" i="13"/>
  <c r="G1444" i="13"/>
  <c r="F1444" i="13"/>
  <c r="E1444" i="13"/>
  <c r="D1444" i="13"/>
  <c r="C1444" i="13"/>
  <c r="H1444" i="13"/>
  <c r="G1443" i="13"/>
  <c r="F1443" i="13"/>
  <c r="E1443" i="13"/>
  <c r="D1443" i="13"/>
  <c r="C1443" i="13"/>
  <c r="H1443" i="13"/>
  <c r="G1442" i="13"/>
  <c r="F1442" i="13"/>
  <c r="E1442" i="13"/>
  <c r="D1442" i="13"/>
  <c r="C1442" i="13"/>
  <c r="H1442" i="13"/>
  <c r="G1441" i="13"/>
  <c r="F1441" i="13"/>
  <c r="E1441" i="13"/>
  <c r="D1441" i="13"/>
  <c r="C1441" i="13"/>
  <c r="H1441" i="13"/>
  <c r="G1440" i="13"/>
  <c r="F1440" i="13"/>
  <c r="E1440" i="13"/>
  <c r="D1440" i="13"/>
  <c r="C1440" i="13"/>
  <c r="H1440" i="13"/>
  <c r="G1439" i="13"/>
  <c r="F1439" i="13"/>
  <c r="E1439" i="13"/>
  <c r="D1439" i="13"/>
  <c r="C1439" i="13"/>
  <c r="H1439" i="13"/>
  <c r="G1438" i="13"/>
  <c r="F1438" i="13"/>
  <c r="E1438" i="13"/>
  <c r="D1438" i="13"/>
  <c r="C1438" i="13"/>
  <c r="H1438" i="13"/>
  <c r="G1437" i="13"/>
  <c r="F1437" i="13"/>
  <c r="E1437" i="13"/>
  <c r="D1437" i="13"/>
  <c r="C1437" i="13"/>
  <c r="H1437" i="13"/>
  <c r="G1436" i="13"/>
  <c r="F1436" i="13"/>
  <c r="E1436" i="13"/>
  <c r="D1436" i="13"/>
  <c r="C1436" i="13"/>
  <c r="H1436" i="13"/>
  <c r="G1435" i="13"/>
  <c r="F1435" i="13"/>
  <c r="E1435" i="13"/>
  <c r="D1435" i="13"/>
  <c r="C1435" i="13"/>
  <c r="H1435" i="13"/>
  <c r="G1434" i="13"/>
  <c r="F1434" i="13"/>
  <c r="E1434" i="13"/>
  <c r="D1434" i="13"/>
  <c r="C1434" i="13"/>
  <c r="H1434" i="13"/>
  <c r="G1433" i="13"/>
  <c r="F1433" i="13"/>
  <c r="E1433" i="13"/>
  <c r="D1433" i="13"/>
  <c r="C1433" i="13"/>
  <c r="H1433" i="13"/>
  <c r="G1432" i="13"/>
  <c r="F1432" i="13"/>
  <c r="E1432" i="13"/>
  <c r="D1432" i="13"/>
  <c r="C1432" i="13"/>
  <c r="H1432" i="13"/>
  <c r="G1431" i="13"/>
  <c r="F1431" i="13"/>
  <c r="E1431" i="13"/>
  <c r="D1431" i="13"/>
  <c r="C1431" i="13"/>
  <c r="H1431" i="13"/>
  <c r="G1430" i="13"/>
  <c r="F1430" i="13"/>
  <c r="E1430" i="13"/>
  <c r="D1430" i="13"/>
  <c r="C1430" i="13"/>
  <c r="H1430" i="13"/>
  <c r="G1429" i="13"/>
  <c r="F1429" i="13"/>
  <c r="E1429" i="13"/>
  <c r="D1429" i="13"/>
  <c r="C1429" i="13"/>
  <c r="H1429" i="13"/>
  <c r="G1428" i="13"/>
  <c r="F1428" i="13"/>
  <c r="E1428" i="13"/>
  <c r="D1428" i="13"/>
  <c r="C1428" i="13"/>
  <c r="H1428" i="13"/>
  <c r="G1427" i="13"/>
  <c r="F1427" i="13"/>
  <c r="E1427" i="13"/>
  <c r="D1427" i="13"/>
  <c r="C1427" i="13"/>
  <c r="H1427" i="13"/>
  <c r="G1426" i="13"/>
  <c r="F1426" i="13"/>
  <c r="E1426" i="13"/>
  <c r="D1426" i="13"/>
  <c r="C1426" i="13"/>
  <c r="H1426" i="13"/>
  <c r="G1425" i="13"/>
  <c r="F1425" i="13"/>
  <c r="E1425" i="13"/>
  <c r="D1425" i="13"/>
  <c r="C1425" i="13"/>
  <c r="H1425" i="13"/>
  <c r="G1424" i="13"/>
  <c r="F1424" i="13"/>
  <c r="E1424" i="13"/>
  <c r="D1424" i="13"/>
  <c r="C1424" i="13"/>
  <c r="H1424" i="13"/>
  <c r="G1423" i="13"/>
  <c r="F1423" i="13"/>
  <c r="E1423" i="13"/>
  <c r="D1423" i="13"/>
  <c r="C1423" i="13"/>
  <c r="H1423" i="13"/>
  <c r="G1422" i="13"/>
  <c r="F1422" i="13"/>
  <c r="E1422" i="13"/>
  <c r="D1422" i="13"/>
  <c r="C1422" i="13"/>
  <c r="H1422" i="13"/>
  <c r="G1421" i="13"/>
  <c r="F1421" i="13"/>
  <c r="E1421" i="13"/>
  <c r="D1421" i="13"/>
  <c r="C1421" i="13"/>
  <c r="H1421" i="13"/>
  <c r="G1420" i="13"/>
  <c r="F1420" i="13"/>
  <c r="E1420" i="13"/>
  <c r="D1420" i="13"/>
  <c r="C1420" i="13"/>
  <c r="H1420" i="13"/>
  <c r="G1419" i="13"/>
  <c r="F1419" i="13"/>
  <c r="E1419" i="13"/>
  <c r="D1419" i="13"/>
  <c r="C1419" i="13"/>
  <c r="H1419" i="13"/>
  <c r="G1418" i="13"/>
  <c r="F1418" i="13"/>
  <c r="E1418" i="13"/>
  <c r="D1418" i="13"/>
  <c r="C1418" i="13"/>
  <c r="H1418" i="13"/>
  <c r="G1417" i="13"/>
  <c r="F1417" i="13"/>
  <c r="E1417" i="13"/>
  <c r="D1417" i="13"/>
  <c r="C1417" i="13"/>
  <c r="H1417" i="13"/>
  <c r="G1416" i="13"/>
  <c r="F1416" i="13"/>
  <c r="E1416" i="13"/>
  <c r="D1416" i="13"/>
  <c r="C1416" i="13"/>
  <c r="H1416" i="13"/>
  <c r="G1415" i="13"/>
  <c r="F1415" i="13"/>
  <c r="E1415" i="13"/>
  <c r="D1415" i="13"/>
  <c r="C1415" i="13"/>
  <c r="H1415" i="13"/>
  <c r="G1414" i="13"/>
  <c r="F1414" i="13"/>
  <c r="E1414" i="13"/>
  <c r="D1414" i="13"/>
  <c r="C1414" i="13"/>
  <c r="H1414" i="13"/>
  <c r="G1413" i="13"/>
  <c r="F1413" i="13"/>
  <c r="E1413" i="13"/>
  <c r="D1413" i="13"/>
  <c r="C1413" i="13"/>
  <c r="H1413" i="13"/>
  <c r="G1412" i="13"/>
  <c r="F1412" i="13"/>
  <c r="E1412" i="13"/>
  <c r="D1412" i="13"/>
  <c r="C1412" i="13"/>
  <c r="H1412" i="13"/>
  <c r="G1411" i="13"/>
  <c r="F1411" i="13"/>
  <c r="E1411" i="13"/>
  <c r="D1411" i="13"/>
  <c r="C1411" i="13"/>
  <c r="H1411" i="13"/>
  <c r="G1410" i="13"/>
  <c r="F1410" i="13"/>
  <c r="E1410" i="13"/>
  <c r="D1410" i="13"/>
  <c r="C1410" i="13"/>
  <c r="H1410" i="13"/>
  <c r="G1409" i="13"/>
  <c r="F1409" i="13"/>
  <c r="E1409" i="13"/>
  <c r="D1409" i="13"/>
  <c r="C1409" i="13"/>
  <c r="H1409" i="13"/>
  <c r="G1408" i="13"/>
  <c r="F1408" i="13"/>
  <c r="E1408" i="13"/>
  <c r="D1408" i="13"/>
  <c r="C1408" i="13"/>
  <c r="H1408" i="13"/>
  <c r="G1407" i="13"/>
  <c r="F1407" i="13"/>
  <c r="E1407" i="13"/>
  <c r="D1407" i="13"/>
  <c r="C1407" i="13"/>
  <c r="H1407" i="13"/>
  <c r="G1406" i="13"/>
  <c r="F1406" i="13"/>
  <c r="E1406" i="13"/>
  <c r="D1406" i="13"/>
  <c r="C1406" i="13"/>
  <c r="H1406" i="13"/>
  <c r="G1405" i="13"/>
  <c r="F1405" i="13"/>
  <c r="E1405" i="13"/>
  <c r="D1405" i="13"/>
  <c r="C1405" i="13"/>
  <c r="H1405" i="13"/>
  <c r="G1404" i="13"/>
  <c r="F1404" i="13"/>
  <c r="E1404" i="13"/>
  <c r="D1404" i="13"/>
  <c r="C1404" i="13"/>
  <c r="H1404" i="13"/>
  <c r="G1403" i="13"/>
  <c r="F1403" i="13"/>
  <c r="E1403" i="13"/>
  <c r="D1403" i="13"/>
  <c r="C1403" i="13"/>
  <c r="H1403" i="13"/>
  <c r="G1402" i="13"/>
  <c r="F1402" i="13"/>
  <c r="E1402" i="13"/>
  <c r="D1402" i="13"/>
  <c r="C1402" i="13"/>
  <c r="H1402" i="13"/>
  <c r="G1401" i="13"/>
  <c r="F1401" i="13"/>
  <c r="E1401" i="13"/>
  <c r="D1401" i="13"/>
  <c r="C1401" i="13"/>
  <c r="H1401" i="13"/>
  <c r="G1400" i="13"/>
  <c r="F1400" i="13"/>
  <c r="E1400" i="13"/>
  <c r="D1400" i="13"/>
  <c r="C1400" i="13"/>
  <c r="H1400" i="13"/>
  <c r="G1399" i="13"/>
  <c r="F1399" i="13"/>
  <c r="E1399" i="13"/>
  <c r="D1399" i="13"/>
  <c r="C1399" i="13"/>
  <c r="H1399" i="13"/>
  <c r="G1398" i="13"/>
  <c r="F1398" i="13"/>
  <c r="E1398" i="13"/>
  <c r="D1398" i="13"/>
  <c r="C1398" i="13"/>
  <c r="H1398" i="13"/>
  <c r="G1397" i="13"/>
  <c r="F1397" i="13"/>
  <c r="E1397" i="13"/>
  <c r="D1397" i="13"/>
  <c r="C1397" i="13"/>
  <c r="H1397" i="13"/>
  <c r="G1396" i="13"/>
  <c r="F1396" i="13"/>
  <c r="E1396" i="13"/>
  <c r="D1396" i="13"/>
  <c r="C1396" i="13"/>
  <c r="H1396" i="13"/>
  <c r="G1395" i="13"/>
  <c r="F1395" i="13"/>
  <c r="E1395" i="13"/>
  <c r="D1395" i="13"/>
  <c r="C1395" i="13"/>
  <c r="H1395" i="13"/>
  <c r="G1394" i="13"/>
  <c r="F1394" i="13"/>
  <c r="E1394" i="13"/>
  <c r="D1394" i="13"/>
  <c r="C1394" i="13"/>
  <c r="H1394" i="13"/>
  <c r="G1393" i="13"/>
  <c r="F1393" i="13"/>
  <c r="E1393" i="13"/>
  <c r="D1393" i="13"/>
  <c r="C1393" i="13"/>
  <c r="H1393" i="13"/>
  <c r="G1392" i="13"/>
  <c r="F1392" i="13"/>
  <c r="E1392" i="13"/>
  <c r="D1392" i="13"/>
  <c r="C1392" i="13"/>
  <c r="H1392" i="13"/>
  <c r="G1391" i="13"/>
  <c r="F1391" i="13"/>
  <c r="E1391" i="13"/>
  <c r="D1391" i="13"/>
  <c r="C1391" i="13"/>
  <c r="H1391" i="13"/>
  <c r="G1390" i="13"/>
  <c r="F1390" i="13"/>
  <c r="E1390" i="13"/>
  <c r="D1390" i="13"/>
  <c r="C1390" i="13"/>
  <c r="H1390" i="13"/>
  <c r="G1389" i="13"/>
  <c r="F1389" i="13"/>
  <c r="E1389" i="13"/>
  <c r="D1389" i="13"/>
  <c r="C1389" i="13"/>
  <c r="H1389" i="13"/>
  <c r="G1388" i="13"/>
  <c r="F1388" i="13"/>
  <c r="E1388" i="13"/>
  <c r="D1388" i="13"/>
  <c r="C1388" i="13"/>
  <c r="H1388" i="13"/>
  <c r="G1387" i="13"/>
  <c r="F1387" i="13"/>
  <c r="E1387" i="13"/>
  <c r="D1387" i="13"/>
  <c r="C1387" i="13"/>
  <c r="H1387" i="13"/>
  <c r="G1386" i="13"/>
  <c r="F1386" i="13"/>
  <c r="E1386" i="13"/>
  <c r="D1386" i="13"/>
  <c r="C1386" i="13"/>
  <c r="H1386" i="13"/>
  <c r="G1385" i="13"/>
  <c r="F1385" i="13"/>
  <c r="E1385" i="13"/>
  <c r="D1385" i="13"/>
  <c r="C1385" i="13"/>
  <c r="H1385" i="13"/>
  <c r="G1384" i="13"/>
  <c r="F1384" i="13"/>
  <c r="E1384" i="13"/>
  <c r="D1384" i="13"/>
  <c r="C1384" i="13"/>
  <c r="H1384" i="13"/>
  <c r="G1383" i="13"/>
  <c r="F1383" i="13"/>
  <c r="E1383" i="13"/>
  <c r="D1383" i="13"/>
  <c r="C1383" i="13"/>
  <c r="H1383" i="13"/>
  <c r="G1382" i="13"/>
  <c r="F1382" i="13"/>
  <c r="E1382" i="13"/>
  <c r="D1382" i="13"/>
  <c r="C1382" i="13"/>
  <c r="H1382" i="13"/>
  <c r="G1381" i="13"/>
  <c r="F1381" i="13"/>
  <c r="E1381" i="13"/>
  <c r="D1381" i="13"/>
  <c r="C1381" i="13"/>
  <c r="H1381" i="13"/>
  <c r="G1380" i="13"/>
  <c r="F1380" i="13"/>
  <c r="E1380" i="13"/>
  <c r="D1380" i="13"/>
  <c r="C1380" i="13"/>
  <c r="H1380" i="13"/>
  <c r="G1379" i="13"/>
  <c r="F1379" i="13"/>
  <c r="E1379" i="13"/>
  <c r="D1379" i="13"/>
  <c r="C1379" i="13"/>
  <c r="H1379" i="13"/>
  <c r="G1378" i="13"/>
  <c r="F1378" i="13"/>
  <c r="E1378" i="13"/>
  <c r="D1378" i="13"/>
  <c r="C1378" i="13"/>
  <c r="H1378" i="13"/>
  <c r="G1377" i="13"/>
  <c r="F1377" i="13"/>
  <c r="E1377" i="13"/>
  <c r="D1377" i="13"/>
  <c r="C1377" i="13"/>
  <c r="H1377" i="13"/>
  <c r="G1376" i="13"/>
  <c r="F1376" i="13"/>
  <c r="E1376" i="13"/>
  <c r="D1376" i="13"/>
  <c r="C1376" i="13"/>
  <c r="H1376" i="13"/>
  <c r="G1375" i="13"/>
  <c r="F1375" i="13"/>
  <c r="E1375" i="13"/>
  <c r="D1375" i="13"/>
  <c r="C1375" i="13"/>
  <c r="H1375" i="13"/>
  <c r="G1374" i="13"/>
  <c r="F1374" i="13"/>
  <c r="E1374" i="13"/>
  <c r="D1374" i="13"/>
  <c r="C1374" i="13"/>
  <c r="H1374" i="13"/>
  <c r="G1373" i="13"/>
  <c r="F1373" i="13"/>
  <c r="E1373" i="13"/>
  <c r="D1373" i="13"/>
  <c r="C1373" i="13"/>
  <c r="H1373" i="13"/>
  <c r="G1372" i="13"/>
  <c r="F1372" i="13"/>
  <c r="E1372" i="13"/>
  <c r="D1372" i="13"/>
  <c r="C1372" i="13"/>
  <c r="H1372" i="13"/>
  <c r="G1371" i="13"/>
  <c r="F1371" i="13"/>
  <c r="E1371" i="13"/>
  <c r="D1371" i="13"/>
  <c r="C1371" i="13"/>
  <c r="H1371" i="13"/>
  <c r="G1370" i="13"/>
  <c r="F1370" i="13"/>
  <c r="E1370" i="13"/>
  <c r="D1370" i="13"/>
  <c r="C1370" i="13"/>
  <c r="H1370" i="13"/>
  <c r="G1369" i="13"/>
  <c r="F1369" i="13"/>
  <c r="E1369" i="13"/>
  <c r="D1369" i="13"/>
  <c r="C1369" i="13"/>
  <c r="H1369" i="13"/>
  <c r="G1368" i="13"/>
  <c r="F1368" i="13"/>
  <c r="E1368" i="13"/>
  <c r="D1368" i="13"/>
  <c r="C1368" i="13"/>
  <c r="H1368" i="13"/>
  <c r="G1367" i="13"/>
  <c r="F1367" i="13"/>
  <c r="E1367" i="13"/>
  <c r="D1367" i="13"/>
  <c r="C1367" i="13"/>
  <c r="H1367" i="13"/>
  <c r="G1366" i="13"/>
  <c r="F1366" i="13"/>
  <c r="E1366" i="13"/>
  <c r="D1366" i="13"/>
  <c r="C1366" i="13"/>
  <c r="H1366" i="13"/>
  <c r="G1365" i="13"/>
  <c r="F1365" i="13"/>
  <c r="E1365" i="13"/>
  <c r="D1365" i="13"/>
  <c r="C1365" i="13"/>
  <c r="H1365" i="13"/>
  <c r="G1364" i="13"/>
  <c r="F1364" i="13"/>
  <c r="E1364" i="13"/>
  <c r="D1364" i="13"/>
  <c r="C1364" i="13"/>
  <c r="H1364" i="13"/>
  <c r="G1363" i="13"/>
  <c r="F1363" i="13"/>
  <c r="E1363" i="13"/>
  <c r="D1363" i="13"/>
  <c r="C1363" i="13"/>
  <c r="H1363" i="13"/>
  <c r="G1362" i="13"/>
  <c r="F1362" i="13"/>
  <c r="E1362" i="13"/>
  <c r="D1362" i="13"/>
  <c r="C1362" i="13"/>
  <c r="H1362" i="13"/>
  <c r="G1361" i="13"/>
  <c r="F1361" i="13"/>
  <c r="E1361" i="13"/>
  <c r="D1361" i="13"/>
  <c r="C1361" i="13"/>
  <c r="H1361" i="13"/>
  <c r="G1360" i="13"/>
  <c r="F1360" i="13"/>
  <c r="E1360" i="13"/>
  <c r="D1360" i="13"/>
  <c r="C1360" i="13"/>
  <c r="H1360" i="13"/>
  <c r="G1359" i="13"/>
  <c r="F1359" i="13"/>
  <c r="E1359" i="13"/>
  <c r="D1359" i="13"/>
  <c r="C1359" i="13"/>
  <c r="H1359" i="13"/>
  <c r="G1358" i="13"/>
  <c r="F1358" i="13"/>
  <c r="E1358" i="13"/>
  <c r="D1358" i="13"/>
  <c r="C1358" i="13"/>
  <c r="H1358" i="13"/>
  <c r="G1357" i="13"/>
  <c r="F1357" i="13"/>
  <c r="E1357" i="13"/>
  <c r="D1357" i="13"/>
  <c r="C1357" i="13"/>
  <c r="H1357" i="13"/>
  <c r="G1356" i="13"/>
  <c r="F1356" i="13"/>
  <c r="E1356" i="13"/>
  <c r="D1356" i="13"/>
  <c r="C1356" i="13"/>
  <c r="H1356" i="13"/>
  <c r="G1355" i="13"/>
  <c r="F1355" i="13"/>
  <c r="E1355" i="13"/>
  <c r="D1355" i="13"/>
  <c r="C1355" i="13"/>
  <c r="H1355" i="13"/>
  <c r="G1354" i="13"/>
  <c r="F1354" i="13"/>
  <c r="E1354" i="13"/>
  <c r="D1354" i="13"/>
  <c r="C1354" i="13"/>
  <c r="H1354" i="13"/>
  <c r="G1353" i="13"/>
  <c r="F1353" i="13"/>
  <c r="E1353" i="13"/>
  <c r="D1353" i="13"/>
  <c r="C1353" i="13"/>
  <c r="H1353" i="13"/>
  <c r="G1352" i="13"/>
  <c r="F1352" i="13"/>
  <c r="E1352" i="13"/>
  <c r="D1352" i="13"/>
  <c r="C1352" i="13"/>
  <c r="H1352" i="13"/>
  <c r="G1351" i="13"/>
  <c r="F1351" i="13"/>
  <c r="E1351" i="13"/>
  <c r="D1351" i="13"/>
  <c r="C1351" i="13"/>
  <c r="H1351" i="13"/>
  <c r="G1350" i="13"/>
  <c r="F1350" i="13"/>
  <c r="E1350" i="13"/>
  <c r="D1350" i="13"/>
  <c r="C1350" i="13"/>
  <c r="H1350" i="13"/>
  <c r="G1349" i="13"/>
  <c r="F1349" i="13"/>
  <c r="E1349" i="13"/>
  <c r="D1349" i="13"/>
  <c r="C1349" i="13"/>
  <c r="H1349" i="13"/>
  <c r="G1348" i="13"/>
  <c r="F1348" i="13"/>
  <c r="E1348" i="13"/>
  <c r="D1348" i="13"/>
  <c r="C1348" i="13"/>
  <c r="H1348" i="13"/>
  <c r="G1347" i="13"/>
  <c r="F1347" i="13"/>
  <c r="E1347" i="13"/>
  <c r="D1347" i="13"/>
  <c r="C1347" i="13"/>
  <c r="H1347" i="13"/>
  <c r="G1346" i="13"/>
  <c r="F1346" i="13"/>
  <c r="E1346" i="13"/>
  <c r="D1346" i="13"/>
  <c r="C1346" i="13"/>
  <c r="H1346" i="13"/>
  <c r="G1345" i="13"/>
  <c r="F1345" i="13"/>
  <c r="E1345" i="13"/>
  <c r="D1345" i="13"/>
  <c r="C1345" i="13"/>
  <c r="H1345" i="13"/>
  <c r="G1344" i="13"/>
  <c r="F1344" i="13"/>
  <c r="E1344" i="13"/>
  <c r="D1344" i="13"/>
  <c r="C1344" i="13"/>
  <c r="H1344" i="13"/>
  <c r="G1343" i="13"/>
  <c r="F1343" i="13"/>
  <c r="E1343" i="13"/>
  <c r="D1343" i="13"/>
  <c r="C1343" i="13"/>
  <c r="H1343" i="13"/>
  <c r="G1342" i="13"/>
  <c r="F1342" i="13"/>
  <c r="E1342" i="13"/>
  <c r="D1342" i="13"/>
  <c r="C1342" i="13"/>
  <c r="H1342" i="13"/>
  <c r="G1341" i="13"/>
  <c r="F1341" i="13"/>
  <c r="E1341" i="13"/>
  <c r="D1341" i="13"/>
  <c r="C1341" i="13"/>
  <c r="H1341" i="13"/>
  <c r="G1340" i="13"/>
  <c r="F1340" i="13"/>
  <c r="E1340" i="13"/>
  <c r="D1340" i="13"/>
  <c r="C1340" i="13"/>
  <c r="H1340" i="13"/>
  <c r="G1339" i="13"/>
  <c r="F1339" i="13"/>
  <c r="E1339" i="13"/>
  <c r="D1339" i="13"/>
  <c r="C1339" i="13"/>
  <c r="H1339" i="13"/>
  <c r="G1338" i="13"/>
  <c r="F1338" i="13"/>
  <c r="E1338" i="13"/>
  <c r="D1338" i="13"/>
  <c r="C1338" i="13"/>
  <c r="H1338" i="13"/>
  <c r="G1337" i="13"/>
  <c r="F1337" i="13"/>
  <c r="E1337" i="13"/>
  <c r="D1337" i="13"/>
  <c r="C1337" i="13"/>
  <c r="H1337" i="13"/>
  <c r="G1336" i="13"/>
  <c r="F1336" i="13"/>
  <c r="E1336" i="13"/>
  <c r="D1336" i="13"/>
  <c r="C1336" i="13"/>
  <c r="H1336" i="13"/>
  <c r="G1335" i="13"/>
  <c r="F1335" i="13"/>
  <c r="E1335" i="13"/>
  <c r="D1335" i="13"/>
  <c r="C1335" i="13"/>
  <c r="H1335" i="13"/>
  <c r="G1334" i="13"/>
  <c r="F1334" i="13"/>
  <c r="E1334" i="13"/>
  <c r="D1334" i="13"/>
  <c r="C1334" i="13"/>
  <c r="H1334" i="13"/>
  <c r="G1333" i="13"/>
  <c r="F1333" i="13"/>
  <c r="E1333" i="13"/>
  <c r="D1333" i="13"/>
  <c r="C1333" i="13"/>
  <c r="H1333" i="13"/>
  <c r="G1332" i="13"/>
  <c r="F1332" i="13"/>
  <c r="E1332" i="13"/>
  <c r="D1332" i="13"/>
  <c r="C1332" i="13"/>
  <c r="H1332" i="13"/>
  <c r="G1331" i="13"/>
  <c r="F1331" i="13"/>
  <c r="E1331" i="13"/>
  <c r="D1331" i="13"/>
  <c r="C1331" i="13"/>
  <c r="H1331" i="13"/>
  <c r="G1330" i="13"/>
  <c r="F1330" i="13"/>
  <c r="E1330" i="13"/>
  <c r="D1330" i="13"/>
  <c r="C1330" i="13"/>
  <c r="H1330" i="13"/>
  <c r="G1329" i="13"/>
  <c r="F1329" i="13"/>
  <c r="E1329" i="13"/>
  <c r="D1329" i="13"/>
  <c r="C1329" i="13"/>
  <c r="H1329" i="13"/>
  <c r="G1328" i="13"/>
  <c r="F1328" i="13"/>
  <c r="E1328" i="13"/>
  <c r="D1328" i="13"/>
  <c r="C1328" i="13"/>
  <c r="H1328" i="13"/>
  <c r="G1327" i="13"/>
  <c r="F1327" i="13"/>
  <c r="E1327" i="13"/>
  <c r="D1327" i="13"/>
  <c r="C1327" i="13"/>
  <c r="H1327" i="13"/>
  <c r="G1326" i="13"/>
  <c r="F1326" i="13"/>
  <c r="E1326" i="13"/>
  <c r="D1326" i="13"/>
  <c r="C1326" i="13"/>
  <c r="H1326" i="13"/>
  <c r="G1325" i="13"/>
  <c r="F1325" i="13"/>
  <c r="E1325" i="13"/>
  <c r="D1325" i="13"/>
  <c r="C1325" i="13"/>
  <c r="H1325" i="13"/>
  <c r="G1324" i="13"/>
  <c r="F1324" i="13"/>
  <c r="E1324" i="13"/>
  <c r="D1324" i="13"/>
  <c r="C1324" i="13"/>
  <c r="H1324" i="13"/>
  <c r="G1323" i="13"/>
  <c r="F1323" i="13"/>
  <c r="E1323" i="13"/>
  <c r="D1323" i="13"/>
  <c r="C1323" i="13"/>
  <c r="H1323" i="13"/>
  <c r="G1322" i="13"/>
  <c r="F1322" i="13"/>
  <c r="E1322" i="13"/>
  <c r="D1322" i="13"/>
  <c r="C1322" i="13"/>
  <c r="H1322" i="13"/>
  <c r="G1321" i="13"/>
  <c r="F1321" i="13"/>
  <c r="E1321" i="13"/>
  <c r="D1321" i="13"/>
  <c r="C1321" i="13"/>
  <c r="H1321" i="13"/>
  <c r="G1320" i="13"/>
  <c r="F1320" i="13"/>
  <c r="E1320" i="13"/>
  <c r="D1320" i="13"/>
  <c r="C1320" i="13"/>
  <c r="H1320" i="13"/>
  <c r="G1319" i="13"/>
  <c r="F1319" i="13"/>
  <c r="E1319" i="13"/>
  <c r="D1319" i="13"/>
  <c r="C1319" i="13"/>
  <c r="H1319" i="13"/>
  <c r="G1318" i="13"/>
  <c r="F1318" i="13"/>
  <c r="E1318" i="13"/>
  <c r="D1318" i="13"/>
  <c r="C1318" i="13"/>
  <c r="H1318" i="13"/>
  <c r="G1317" i="13"/>
  <c r="F1317" i="13"/>
  <c r="E1317" i="13"/>
  <c r="D1317" i="13"/>
  <c r="C1317" i="13"/>
  <c r="H1317" i="13"/>
  <c r="G1316" i="13"/>
  <c r="F1316" i="13"/>
  <c r="E1316" i="13"/>
  <c r="D1316" i="13"/>
  <c r="C1316" i="13"/>
  <c r="H1316" i="13"/>
  <c r="G1315" i="13"/>
  <c r="F1315" i="13"/>
  <c r="E1315" i="13"/>
  <c r="D1315" i="13"/>
  <c r="C1315" i="13"/>
  <c r="H1315" i="13"/>
  <c r="G1314" i="13"/>
  <c r="F1314" i="13"/>
  <c r="E1314" i="13"/>
  <c r="D1314" i="13"/>
  <c r="C1314" i="13"/>
  <c r="H1314" i="13"/>
  <c r="G1313" i="13"/>
  <c r="F1313" i="13"/>
  <c r="E1313" i="13"/>
  <c r="D1313" i="13"/>
  <c r="C1313" i="13"/>
  <c r="H1313" i="13"/>
  <c r="G1312" i="13"/>
  <c r="F1312" i="13"/>
  <c r="E1312" i="13"/>
  <c r="D1312" i="13"/>
  <c r="C1312" i="13"/>
  <c r="H1312" i="13"/>
  <c r="G1311" i="13"/>
  <c r="F1311" i="13"/>
  <c r="E1311" i="13"/>
  <c r="D1311" i="13"/>
  <c r="C1311" i="13"/>
  <c r="H1311" i="13"/>
  <c r="G1310" i="13"/>
  <c r="F1310" i="13"/>
  <c r="E1310" i="13"/>
  <c r="D1310" i="13"/>
  <c r="C1310" i="13"/>
  <c r="H1310" i="13"/>
  <c r="G1309" i="13"/>
  <c r="F1309" i="13"/>
  <c r="E1309" i="13"/>
  <c r="D1309" i="13"/>
  <c r="C1309" i="13"/>
  <c r="H1309" i="13"/>
  <c r="G1308" i="13"/>
  <c r="F1308" i="13"/>
  <c r="E1308" i="13"/>
  <c r="D1308" i="13"/>
  <c r="C1308" i="13"/>
  <c r="H1308" i="13"/>
  <c r="G1307" i="13"/>
  <c r="F1307" i="13"/>
  <c r="E1307" i="13"/>
  <c r="D1307" i="13"/>
  <c r="C1307" i="13"/>
  <c r="H1307" i="13"/>
  <c r="G1306" i="13"/>
  <c r="F1306" i="13"/>
  <c r="E1306" i="13"/>
  <c r="D1306" i="13"/>
  <c r="C1306" i="13"/>
  <c r="H1306" i="13"/>
  <c r="G1305" i="13"/>
  <c r="F1305" i="13"/>
  <c r="E1305" i="13"/>
  <c r="D1305" i="13"/>
  <c r="C1305" i="13"/>
  <c r="H1305" i="13"/>
  <c r="G1304" i="13"/>
  <c r="F1304" i="13"/>
  <c r="E1304" i="13"/>
  <c r="D1304" i="13"/>
  <c r="C1304" i="13"/>
  <c r="H1304" i="13"/>
  <c r="G1303" i="13"/>
  <c r="F1303" i="13"/>
  <c r="E1303" i="13"/>
  <c r="D1303" i="13"/>
  <c r="C1303" i="13"/>
  <c r="H1303" i="13"/>
  <c r="G1302" i="13"/>
  <c r="F1302" i="13"/>
  <c r="E1302" i="13"/>
  <c r="D1302" i="13"/>
  <c r="C1302" i="13"/>
  <c r="H1302" i="13"/>
  <c r="G1301" i="13"/>
  <c r="F1301" i="13"/>
  <c r="E1301" i="13"/>
  <c r="D1301" i="13"/>
  <c r="C1301" i="13"/>
  <c r="H1301" i="13"/>
  <c r="G1300" i="13"/>
  <c r="F1300" i="13"/>
  <c r="E1300" i="13"/>
  <c r="D1300" i="13"/>
  <c r="C1300" i="13"/>
  <c r="H1300" i="13"/>
  <c r="G1299" i="13"/>
  <c r="F1299" i="13"/>
  <c r="E1299" i="13"/>
  <c r="D1299" i="13"/>
  <c r="C1299" i="13"/>
  <c r="H1299" i="13"/>
  <c r="G1298" i="13"/>
  <c r="F1298" i="13"/>
  <c r="E1298" i="13"/>
  <c r="D1298" i="13"/>
  <c r="C1298" i="13"/>
  <c r="H1298" i="13"/>
  <c r="G1297" i="13"/>
  <c r="F1297" i="13"/>
  <c r="E1297" i="13"/>
  <c r="D1297" i="13"/>
  <c r="C1297" i="13"/>
  <c r="H1297" i="13"/>
  <c r="G1296" i="13"/>
  <c r="F1296" i="13"/>
  <c r="E1296" i="13"/>
  <c r="D1296" i="13"/>
  <c r="C1296" i="13"/>
  <c r="H1296" i="13"/>
  <c r="G1295" i="13"/>
  <c r="F1295" i="13"/>
  <c r="E1295" i="13"/>
  <c r="D1295" i="13"/>
  <c r="C1295" i="13"/>
  <c r="H1295" i="13"/>
  <c r="G1294" i="13"/>
  <c r="F1294" i="13"/>
  <c r="E1294" i="13"/>
  <c r="D1294" i="13"/>
  <c r="C1294" i="13"/>
  <c r="H1294" i="13"/>
  <c r="G1293" i="13"/>
  <c r="F1293" i="13"/>
  <c r="E1293" i="13"/>
  <c r="D1293" i="13"/>
  <c r="C1293" i="13"/>
  <c r="H1293" i="13"/>
  <c r="G1292" i="13"/>
  <c r="F1292" i="13"/>
  <c r="E1292" i="13"/>
  <c r="D1292" i="13"/>
  <c r="C1292" i="13"/>
  <c r="H1292" i="13"/>
  <c r="G1291" i="13"/>
  <c r="F1291" i="13"/>
  <c r="E1291" i="13"/>
  <c r="D1291" i="13"/>
  <c r="C1291" i="13"/>
  <c r="H1291" i="13"/>
  <c r="G1290" i="13"/>
  <c r="F1290" i="13"/>
  <c r="E1290" i="13"/>
  <c r="D1290" i="13"/>
  <c r="C1290" i="13"/>
  <c r="H1290" i="13"/>
  <c r="G1289" i="13"/>
  <c r="F1289" i="13"/>
  <c r="E1289" i="13"/>
  <c r="D1289" i="13"/>
  <c r="C1289" i="13"/>
  <c r="H1289" i="13"/>
  <c r="G1288" i="13"/>
  <c r="F1288" i="13"/>
  <c r="E1288" i="13"/>
  <c r="D1288" i="13"/>
  <c r="C1288" i="13"/>
  <c r="H1288" i="13"/>
  <c r="G1287" i="13"/>
  <c r="F1287" i="13"/>
  <c r="E1287" i="13"/>
  <c r="D1287" i="13"/>
  <c r="C1287" i="13"/>
  <c r="H1287" i="13"/>
  <c r="G1286" i="13"/>
  <c r="F1286" i="13"/>
  <c r="E1286" i="13"/>
  <c r="D1286" i="13"/>
  <c r="C1286" i="13"/>
  <c r="H1286" i="13"/>
  <c r="G1285" i="13"/>
  <c r="F1285" i="13"/>
  <c r="E1285" i="13"/>
  <c r="D1285" i="13"/>
  <c r="C1285" i="13"/>
  <c r="H1285" i="13"/>
  <c r="G1284" i="13"/>
  <c r="F1284" i="13"/>
  <c r="E1284" i="13"/>
  <c r="D1284" i="13"/>
  <c r="C1284" i="13"/>
  <c r="H1284" i="13"/>
  <c r="G1283" i="13"/>
  <c r="F1283" i="13"/>
  <c r="E1283" i="13"/>
  <c r="D1283" i="13"/>
  <c r="C1283" i="13"/>
  <c r="H1283" i="13"/>
  <c r="G1282" i="13"/>
  <c r="F1282" i="13"/>
  <c r="E1282" i="13"/>
  <c r="D1282" i="13"/>
  <c r="C1282" i="13"/>
  <c r="H1282" i="13"/>
  <c r="G1281" i="13"/>
  <c r="F1281" i="13"/>
  <c r="E1281" i="13"/>
  <c r="D1281" i="13"/>
  <c r="C1281" i="13"/>
  <c r="H1281" i="13"/>
  <c r="G1280" i="13"/>
  <c r="F1280" i="13"/>
  <c r="E1280" i="13"/>
  <c r="D1280" i="13"/>
  <c r="C1280" i="13"/>
  <c r="H1280" i="13"/>
  <c r="G1279" i="13"/>
  <c r="F1279" i="13"/>
  <c r="E1279" i="13"/>
  <c r="D1279" i="13"/>
  <c r="C1279" i="13"/>
  <c r="H1279" i="13"/>
  <c r="G1278" i="13"/>
  <c r="F1278" i="13"/>
  <c r="E1278" i="13"/>
  <c r="D1278" i="13"/>
  <c r="C1278" i="13"/>
  <c r="H1278" i="13"/>
  <c r="G1277" i="13"/>
  <c r="F1277" i="13"/>
  <c r="E1277" i="13"/>
  <c r="D1277" i="13"/>
  <c r="C1277" i="13"/>
  <c r="H1277" i="13"/>
  <c r="G1276" i="13"/>
  <c r="F1276" i="13"/>
  <c r="E1276" i="13"/>
  <c r="D1276" i="13"/>
  <c r="C1276" i="13"/>
  <c r="H1276" i="13"/>
  <c r="G1275" i="13"/>
  <c r="F1275" i="13"/>
  <c r="E1275" i="13"/>
  <c r="D1275" i="13"/>
  <c r="C1275" i="13"/>
  <c r="H1275" i="13"/>
  <c r="G1274" i="13"/>
  <c r="F1274" i="13"/>
  <c r="E1274" i="13"/>
  <c r="D1274" i="13"/>
  <c r="C1274" i="13"/>
  <c r="H1274" i="13"/>
  <c r="G1273" i="13"/>
  <c r="F1273" i="13"/>
  <c r="E1273" i="13"/>
  <c r="D1273" i="13"/>
  <c r="C1273" i="13"/>
  <c r="H1273" i="13"/>
  <c r="G1272" i="13"/>
  <c r="F1272" i="13"/>
  <c r="E1272" i="13"/>
  <c r="D1272" i="13"/>
  <c r="C1272" i="13"/>
  <c r="H1272" i="13"/>
  <c r="G1271" i="13"/>
  <c r="F1271" i="13"/>
  <c r="E1271" i="13"/>
  <c r="D1271" i="13"/>
  <c r="C1271" i="13"/>
  <c r="H1271" i="13"/>
  <c r="G1270" i="13"/>
  <c r="F1270" i="13"/>
  <c r="E1270" i="13"/>
  <c r="D1270" i="13"/>
  <c r="C1270" i="13"/>
  <c r="H1270" i="13"/>
  <c r="G1269" i="13"/>
  <c r="F1269" i="13"/>
  <c r="E1269" i="13"/>
  <c r="D1269" i="13"/>
  <c r="C1269" i="13"/>
  <c r="H1269" i="13"/>
  <c r="G1268" i="13"/>
  <c r="F1268" i="13"/>
  <c r="E1268" i="13"/>
  <c r="D1268" i="13"/>
  <c r="C1268" i="13"/>
  <c r="H1268" i="13"/>
  <c r="G1267" i="13"/>
  <c r="F1267" i="13"/>
  <c r="E1267" i="13"/>
  <c r="D1267" i="13"/>
  <c r="C1267" i="13"/>
  <c r="H1267" i="13"/>
  <c r="G1266" i="13"/>
  <c r="F1266" i="13"/>
  <c r="E1266" i="13"/>
  <c r="D1266" i="13"/>
  <c r="C1266" i="13"/>
  <c r="H1266" i="13"/>
  <c r="G1265" i="13"/>
  <c r="F1265" i="13"/>
  <c r="E1265" i="13"/>
  <c r="D1265" i="13"/>
  <c r="C1265" i="13"/>
  <c r="H1265" i="13"/>
  <c r="G1264" i="13"/>
  <c r="F1264" i="13"/>
  <c r="E1264" i="13"/>
  <c r="D1264" i="13"/>
  <c r="C1264" i="13"/>
  <c r="H1264" i="13"/>
  <c r="G1263" i="13"/>
  <c r="F1263" i="13"/>
  <c r="E1263" i="13"/>
  <c r="D1263" i="13"/>
  <c r="C1263" i="13"/>
  <c r="H1263" i="13"/>
  <c r="G1262" i="13"/>
  <c r="F1262" i="13"/>
  <c r="E1262" i="13"/>
  <c r="D1262" i="13"/>
  <c r="C1262" i="13"/>
  <c r="H1262" i="13"/>
  <c r="G1261" i="13"/>
  <c r="F1261" i="13"/>
  <c r="E1261" i="13"/>
  <c r="D1261" i="13"/>
  <c r="C1261" i="13"/>
  <c r="H1261" i="13"/>
  <c r="G1260" i="13"/>
  <c r="F1260" i="13"/>
  <c r="E1260" i="13"/>
  <c r="D1260" i="13"/>
  <c r="C1260" i="13"/>
  <c r="H1260" i="13"/>
  <c r="G1259" i="13"/>
  <c r="F1259" i="13"/>
  <c r="E1259" i="13"/>
  <c r="D1259" i="13"/>
  <c r="C1259" i="13"/>
  <c r="H1259" i="13"/>
  <c r="G1258" i="13"/>
  <c r="F1258" i="13"/>
  <c r="E1258" i="13"/>
  <c r="D1258" i="13"/>
  <c r="C1258" i="13"/>
  <c r="H1258" i="13"/>
  <c r="G1257" i="13"/>
  <c r="F1257" i="13"/>
  <c r="E1257" i="13"/>
  <c r="D1257" i="13"/>
  <c r="C1257" i="13"/>
  <c r="H1257" i="13"/>
  <c r="G1256" i="13"/>
  <c r="F1256" i="13"/>
  <c r="E1256" i="13"/>
  <c r="D1256" i="13"/>
  <c r="C1256" i="13"/>
  <c r="H1256" i="13"/>
  <c r="G1255" i="13"/>
  <c r="F1255" i="13"/>
  <c r="E1255" i="13"/>
  <c r="D1255" i="13"/>
  <c r="C1255" i="13"/>
  <c r="H1255" i="13"/>
  <c r="G1254" i="13"/>
  <c r="F1254" i="13"/>
  <c r="E1254" i="13"/>
  <c r="D1254" i="13"/>
  <c r="C1254" i="13"/>
  <c r="H1254" i="13"/>
  <c r="G1253" i="13"/>
  <c r="F1253" i="13"/>
  <c r="E1253" i="13"/>
  <c r="D1253" i="13"/>
  <c r="C1253" i="13"/>
  <c r="H1253" i="13"/>
  <c r="G1252" i="13"/>
  <c r="F1252" i="13"/>
  <c r="E1252" i="13"/>
  <c r="D1252" i="13"/>
  <c r="C1252" i="13"/>
  <c r="H1252" i="13"/>
  <c r="G1251" i="13"/>
  <c r="F1251" i="13"/>
  <c r="E1251" i="13"/>
  <c r="D1251" i="13"/>
  <c r="C1251" i="13"/>
  <c r="H1251" i="13"/>
  <c r="G1250" i="13"/>
  <c r="F1250" i="13"/>
  <c r="E1250" i="13"/>
  <c r="D1250" i="13"/>
  <c r="C1250" i="13"/>
  <c r="H1250" i="13"/>
  <c r="G1249" i="13"/>
  <c r="F1249" i="13"/>
  <c r="E1249" i="13"/>
  <c r="D1249" i="13"/>
  <c r="C1249" i="13"/>
  <c r="H1249" i="13"/>
  <c r="G1248" i="13"/>
  <c r="F1248" i="13"/>
  <c r="E1248" i="13"/>
  <c r="D1248" i="13"/>
  <c r="C1248" i="13"/>
  <c r="H1248" i="13"/>
  <c r="G1247" i="13"/>
  <c r="F1247" i="13"/>
  <c r="E1247" i="13"/>
  <c r="D1247" i="13"/>
  <c r="C1247" i="13"/>
  <c r="H1247" i="13"/>
  <c r="G1246" i="13"/>
  <c r="F1246" i="13"/>
  <c r="E1246" i="13"/>
  <c r="D1246" i="13"/>
  <c r="C1246" i="13"/>
  <c r="H1246" i="13"/>
  <c r="G1245" i="13"/>
  <c r="F1245" i="13"/>
  <c r="E1245" i="13"/>
  <c r="D1245" i="13"/>
  <c r="C1245" i="13"/>
  <c r="H1245" i="13"/>
  <c r="G1244" i="13"/>
  <c r="F1244" i="13"/>
  <c r="E1244" i="13"/>
  <c r="D1244" i="13"/>
  <c r="C1244" i="13"/>
  <c r="H1244" i="13"/>
  <c r="G1243" i="13"/>
  <c r="F1243" i="13"/>
  <c r="E1243" i="13"/>
  <c r="D1243" i="13"/>
  <c r="C1243" i="13"/>
  <c r="H1243" i="13"/>
  <c r="G1242" i="13"/>
  <c r="F1242" i="13"/>
  <c r="E1242" i="13"/>
  <c r="D1242" i="13"/>
  <c r="C1242" i="13"/>
  <c r="H1242" i="13"/>
  <c r="G1241" i="13"/>
  <c r="F1241" i="13"/>
  <c r="E1241" i="13"/>
  <c r="D1241" i="13"/>
  <c r="C1241" i="13"/>
  <c r="H1241" i="13"/>
  <c r="G1240" i="13"/>
  <c r="F1240" i="13"/>
  <c r="E1240" i="13"/>
  <c r="D1240" i="13"/>
  <c r="C1240" i="13"/>
  <c r="H1240" i="13"/>
  <c r="G1239" i="13"/>
  <c r="F1239" i="13"/>
  <c r="E1239" i="13"/>
  <c r="D1239" i="13"/>
  <c r="C1239" i="13"/>
  <c r="H1239" i="13"/>
  <c r="G1238" i="13"/>
  <c r="F1238" i="13"/>
  <c r="E1238" i="13"/>
  <c r="D1238" i="13"/>
  <c r="C1238" i="13"/>
  <c r="H1238" i="13"/>
  <c r="G1237" i="13"/>
  <c r="F1237" i="13"/>
  <c r="E1237" i="13"/>
  <c r="D1237" i="13"/>
  <c r="C1237" i="13"/>
  <c r="H1237" i="13"/>
  <c r="G1236" i="13"/>
  <c r="F1236" i="13"/>
  <c r="E1236" i="13"/>
  <c r="D1236" i="13"/>
  <c r="C1236" i="13"/>
  <c r="H1236" i="13"/>
  <c r="G1235" i="13"/>
  <c r="F1235" i="13"/>
  <c r="E1235" i="13"/>
  <c r="D1235" i="13"/>
  <c r="C1235" i="13"/>
  <c r="H1235" i="13"/>
  <c r="G1234" i="13"/>
  <c r="F1234" i="13"/>
  <c r="E1234" i="13"/>
  <c r="D1234" i="13"/>
  <c r="C1234" i="13"/>
  <c r="H1234" i="13"/>
  <c r="G1233" i="13"/>
  <c r="F1233" i="13"/>
  <c r="E1233" i="13"/>
  <c r="D1233" i="13"/>
  <c r="C1233" i="13"/>
  <c r="H1233" i="13"/>
  <c r="G1232" i="13"/>
  <c r="F1232" i="13"/>
  <c r="E1232" i="13"/>
  <c r="D1232" i="13"/>
  <c r="C1232" i="13"/>
  <c r="H1232" i="13"/>
  <c r="G1231" i="13"/>
  <c r="F1231" i="13"/>
  <c r="E1231" i="13"/>
  <c r="D1231" i="13"/>
  <c r="C1231" i="13"/>
  <c r="H1231" i="13"/>
  <c r="G1230" i="13"/>
  <c r="F1230" i="13"/>
  <c r="E1230" i="13"/>
  <c r="D1230" i="13"/>
  <c r="C1230" i="13"/>
  <c r="H1230" i="13"/>
  <c r="G1229" i="13"/>
  <c r="F1229" i="13"/>
  <c r="E1229" i="13"/>
  <c r="D1229" i="13"/>
  <c r="C1229" i="13"/>
  <c r="H1229" i="13"/>
  <c r="G1228" i="13"/>
  <c r="F1228" i="13"/>
  <c r="E1228" i="13"/>
  <c r="D1228" i="13"/>
  <c r="C1228" i="13"/>
  <c r="H1228" i="13"/>
  <c r="G1227" i="13"/>
  <c r="F1227" i="13"/>
  <c r="E1227" i="13"/>
  <c r="D1227" i="13"/>
  <c r="C1227" i="13"/>
  <c r="H1227" i="13"/>
  <c r="G1226" i="13"/>
  <c r="F1226" i="13"/>
  <c r="E1226" i="13"/>
  <c r="D1226" i="13"/>
  <c r="C1226" i="13"/>
  <c r="H1226" i="13"/>
  <c r="G1225" i="13"/>
  <c r="F1225" i="13"/>
  <c r="E1225" i="13"/>
  <c r="D1225" i="13"/>
  <c r="C1225" i="13"/>
  <c r="H1225" i="13"/>
  <c r="G1224" i="13"/>
  <c r="F1224" i="13"/>
  <c r="E1224" i="13"/>
  <c r="D1224" i="13"/>
  <c r="C1224" i="13"/>
  <c r="H1224" i="13"/>
  <c r="G1223" i="13"/>
  <c r="F1223" i="13"/>
  <c r="E1223" i="13"/>
  <c r="D1223" i="13"/>
  <c r="C1223" i="13"/>
  <c r="H1223" i="13"/>
  <c r="G1222" i="13"/>
  <c r="F1222" i="13"/>
  <c r="E1222" i="13"/>
  <c r="D1222" i="13"/>
  <c r="C1222" i="13"/>
  <c r="H1222" i="13"/>
  <c r="G1221" i="13"/>
  <c r="F1221" i="13"/>
  <c r="E1221" i="13"/>
  <c r="D1221" i="13"/>
  <c r="C1221" i="13"/>
  <c r="H1221" i="13"/>
  <c r="G1220" i="13"/>
  <c r="F1220" i="13"/>
  <c r="E1220" i="13"/>
  <c r="D1220" i="13"/>
  <c r="C1220" i="13"/>
  <c r="H1220" i="13"/>
  <c r="G1219" i="13"/>
  <c r="F1219" i="13"/>
  <c r="E1219" i="13"/>
  <c r="D1219" i="13"/>
  <c r="C1219" i="13"/>
  <c r="H1219" i="13"/>
  <c r="G1218" i="13"/>
  <c r="F1218" i="13"/>
  <c r="E1218" i="13"/>
  <c r="D1218" i="13"/>
  <c r="C1218" i="13"/>
  <c r="H1218" i="13"/>
  <c r="G1217" i="13"/>
  <c r="F1217" i="13"/>
  <c r="E1217" i="13"/>
  <c r="D1217" i="13"/>
  <c r="C1217" i="13"/>
  <c r="H1217" i="13"/>
  <c r="G1216" i="13"/>
  <c r="F1216" i="13"/>
  <c r="E1216" i="13"/>
  <c r="D1216" i="13"/>
  <c r="C1216" i="13"/>
  <c r="H1216" i="13"/>
  <c r="G1215" i="13"/>
  <c r="F1215" i="13"/>
  <c r="E1215" i="13"/>
  <c r="D1215" i="13"/>
  <c r="C1215" i="13"/>
  <c r="H1215" i="13"/>
  <c r="G1214" i="13"/>
  <c r="F1214" i="13"/>
  <c r="E1214" i="13"/>
  <c r="D1214" i="13"/>
  <c r="C1214" i="13"/>
  <c r="H1214" i="13"/>
  <c r="G1213" i="13"/>
  <c r="F1213" i="13"/>
  <c r="E1213" i="13"/>
  <c r="D1213" i="13"/>
  <c r="C1213" i="13"/>
  <c r="H1213" i="13"/>
  <c r="G1212" i="13"/>
  <c r="F1212" i="13"/>
  <c r="E1212" i="13"/>
  <c r="D1212" i="13"/>
  <c r="C1212" i="13"/>
  <c r="H1212" i="13"/>
  <c r="G1211" i="13"/>
  <c r="F1211" i="13"/>
  <c r="E1211" i="13"/>
  <c r="D1211" i="13"/>
  <c r="C1211" i="13"/>
  <c r="H1211" i="13"/>
  <c r="G1210" i="13"/>
  <c r="F1210" i="13"/>
  <c r="E1210" i="13"/>
  <c r="D1210" i="13"/>
  <c r="C1210" i="13"/>
  <c r="H1210" i="13"/>
  <c r="G1209" i="13"/>
  <c r="F1209" i="13"/>
  <c r="E1209" i="13"/>
  <c r="D1209" i="13"/>
  <c r="C1209" i="13"/>
  <c r="H1209" i="13"/>
  <c r="G1208" i="13"/>
  <c r="F1208" i="13"/>
  <c r="E1208" i="13"/>
  <c r="D1208" i="13"/>
  <c r="C1208" i="13"/>
  <c r="H1208" i="13"/>
  <c r="G1207" i="13"/>
  <c r="F1207" i="13"/>
  <c r="E1207" i="13"/>
  <c r="D1207" i="13"/>
  <c r="C1207" i="13"/>
  <c r="H1207" i="13"/>
  <c r="G1206" i="13"/>
  <c r="F1206" i="13"/>
  <c r="E1206" i="13"/>
  <c r="D1206" i="13"/>
  <c r="C1206" i="13"/>
  <c r="H1206" i="13"/>
  <c r="G1205" i="13"/>
  <c r="F1205" i="13"/>
  <c r="E1205" i="13"/>
  <c r="D1205" i="13"/>
  <c r="C1205" i="13"/>
  <c r="H1205" i="13"/>
  <c r="G1204" i="13"/>
  <c r="F1204" i="13"/>
  <c r="E1204" i="13"/>
  <c r="D1204" i="13"/>
  <c r="C1204" i="13"/>
  <c r="H1204" i="13"/>
  <c r="G1203" i="13"/>
  <c r="F1203" i="13"/>
  <c r="E1203" i="13"/>
  <c r="D1203" i="13"/>
  <c r="C1203" i="13"/>
  <c r="H1203" i="13"/>
  <c r="G1202" i="13"/>
  <c r="F1202" i="13"/>
  <c r="E1202" i="13"/>
  <c r="D1202" i="13"/>
  <c r="C1202" i="13"/>
  <c r="H1202" i="13"/>
  <c r="G1201" i="13"/>
  <c r="F1201" i="13"/>
  <c r="E1201" i="13"/>
  <c r="D1201" i="13"/>
  <c r="C1201" i="13"/>
  <c r="H1201" i="13"/>
  <c r="G1200" i="13"/>
  <c r="F1200" i="13"/>
  <c r="E1200" i="13"/>
  <c r="D1200" i="13"/>
  <c r="C1200" i="13"/>
  <c r="H1200" i="13"/>
  <c r="G1199" i="13"/>
  <c r="F1199" i="13"/>
  <c r="E1199" i="13"/>
  <c r="D1199" i="13"/>
  <c r="C1199" i="13"/>
  <c r="H1199" i="13"/>
  <c r="G1198" i="13"/>
  <c r="F1198" i="13"/>
  <c r="E1198" i="13"/>
  <c r="D1198" i="13"/>
  <c r="C1198" i="13"/>
  <c r="H1198" i="13"/>
  <c r="G1197" i="13"/>
  <c r="F1197" i="13"/>
  <c r="E1197" i="13"/>
  <c r="D1197" i="13"/>
  <c r="C1197" i="13"/>
  <c r="H1197" i="13"/>
  <c r="G1196" i="13"/>
  <c r="F1196" i="13"/>
  <c r="E1196" i="13"/>
  <c r="D1196" i="13"/>
  <c r="C1196" i="13"/>
  <c r="H1196" i="13"/>
  <c r="G1195" i="13"/>
  <c r="F1195" i="13"/>
  <c r="E1195" i="13"/>
  <c r="D1195" i="13"/>
  <c r="C1195" i="13"/>
  <c r="H1195" i="13"/>
  <c r="G1194" i="13"/>
  <c r="F1194" i="13"/>
  <c r="E1194" i="13"/>
  <c r="D1194" i="13"/>
  <c r="C1194" i="13"/>
  <c r="H1194" i="13"/>
  <c r="G1193" i="13"/>
  <c r="F1193" i="13"/>
  <c r="E1193" i="13"/>
  <c r="D1193" i="13"/>
  <c r="C1193" i="13"/>
  <c r="H1193" i="13"/>
  <c r="G1192" i="13"/>
  <c r="F1192" i="13"/>
  <c r="E1192" i="13"/>
  <c r="D1192" i="13"/>
  <c r="C1192" i="13"/>
  <c r="H1192" i="13"/>
  <c r="G1191" i="13"/>
  <c r="F1191" i="13"/>
  <c r="E1191" i="13"/>
  <c r="D1191" i="13"/>
  <c r="C1191" i="13"/>
  <c r="H1191" i="13"/>
  <c r="G1190" i="13"/>
  <c r="F1190" i="13"/>
  <c r="E1190" i="13"/>
  <c r="D1190" i="13"/>
  <c r="C1190" i="13"/>
  <c r="H1190" i="13"/>
  <c r="G1189" i="13"/>
  <c r="F1189" i="13"/>
  <c r="E1189" i="13"/>
  <c r="D1189" i="13"/>
  <c r="C1189" i="13"/>
  <c r="H1189" i="13"/>
  <c r="G1188" i="13"/>
  <c r="F1188" i="13"/>
  <c r="E1188" i="13"/>
  <c r="D1188" i="13"/>
  <c r="C1188" i="13"/>
  <c r="H1188" i="13"/>
  <c r="G1187" i="13"/>
  <c r="F1187" i="13"/>
  <c r="E1187" i="13"/>
  <c r="D1187" i="13"/>
  <c r="C1187" i="13"/>
  <c r="H1187" i="13"/>
  <c r="G1186" i="13"/>
  <c r="F1186" i="13"/>
  <c r="E1186" i="13"/>
  <c r="D1186" i="13"/>
  <c r="C1186" i="13"/>
  <c r="H1186" i="13"/>
  <c r="G1185" i="13"/>
  <c r="F1185" i="13"/>
  <c r="E1185" i="13"/>
  <c r="D1185" i="13"/>
  <c r="C1185" i="13"/>
  <c r="H1185" i="13"/>
  <c r="G1184" i="13"/>
  <c r="F1184" i="13"/>
  <c r="E1184" i="13"/>
  <c r="D1184" i="13"/>
  <c r="C1184" i="13"/>
  <c r="H1184" i="13"/>
  <c r="G1183" i="13"/>
  <c r="F1183" i="13"/>
  <c r="E1183" i="13"/>
  <c r="D1183" i="13"/>
  <c r="C1183" i="13"/>
  <c r="H1183" i="13"/>
  <c r="G1182" i="13"/>
  <c r="F1182" i="13"/>
  <c r="E1182" i="13"/>
  <c r="D1182" i="13"/>
  <c r="C1182" i="13"/>
  <c r="H1182" i="13"/>
  <c r="G1181" i="13"/>
  <c r="F1181" i="13"/>
  <c r="E1181" i="13"/>
  <c r="D1181" i="13"/>
  <c r="C1181" i="13"/>
  <c r="H1181" i="13"/>
  <c r="G1180" i="13"/>
  <c r="F1180" i="13"/>
  <c r="E1180" i="13"/>
  <c r="D1180" i="13"/>
  <c r="C1180" i="13"/>
  <c r="H1180" i="13"/>
  <c r="G1179" i="13"/>
  <c r="F1179" i="13"/>
  <c r="E1179" i="13"/>
  <c r="D1179" i="13"/>
  <c r="C1179" i="13"/>
  <c r="H1179" i="13"/>
  <c r="G1178" i="13"/>
  <c r="F1178" i="13"/>
  <c r="E1178" i="13"/>
  <c r="D1178" i="13"/>
  <c r="C1178" i="13"/>
  <c r="H1178" i="13"/>
  <c r="G1177" i="13"/>
  <c r="F1177" i="13"/>
  <c r="E1177" i="13"/>
  <c r="D1177" i="13"/>
  <c r="C1177" i="13"/>
  <c r="H1177" i="13"/>
  <c r="G1176" i="13"/>
  <c r="F1176" i="13"/>
  <c r="E1176" i="13"/>
  <c r="D1176" i="13"/>
  <c r="C1176" i="13"/>
  <c r="H1176" i="13"/>
  <c r="G1175" i="13"/>
  <c r="F1175" i="13"/>
  <c r="E1175" i="13"/>
  <c r="D1175" i="13"/>
  <c r="C1175" i="13"/>
  <c r="H1175" i="13"/>
  <c r="G1174" i="13"/>
  <c r="F1174" i="13"/>
  <c r="E1174" i="13"/>
  <c r="D1174" i="13"/>
  <c r="C1174" i="13"/>
  <c r="H1174" i="13"/>
  <c r="G1173" i="13"/>
  <c r="F1173" i="13"/>
  <c r="E1173" i="13"/>
  <c r="D1173" i="13"/>
  <c r="C1173" i="13"/>
  <c r="H1173" i="13"/>
  <c r="G1172" i="13"/>
  <c r="F1172" i="13"/>
  <c r="E1172" i="13"/>
  <c r="D1172" i="13"/>
  <c r="C1172" i="13"/>
  <c r="H1172" i="13"/>
  <c r="G1171" i="13"/>
  <c r="F1171" i="13"/>
  <c r="E1171" i="13"/>
  <c r="D1171" i="13"/>
  <c r="C1171" i="13"/>
  <c r="H1171" i="13"/>
  <c r="G1170" i="13"/>
  <c r="F1170" i="13"/>
  <c r="E1170" i="13"/>
  <c r="D1170" i="13"/>
  <c r="C1170" i="13"/>
  <c r="H1170" i="13"/>
  <c r="G1169" i="13"/>
  <c r="F1169" i="13"/>
  <c r="E1169" i="13"/>
  <c r="D1169" i="13"/>
  <c r="C1169" i="13"/>
  <c r="H1169" i="13"/>
  <c r="G1168" i="13"/>
  <c r="F1168" i="13"/>
  <c r="E1168" i="13"/>
  <c r="D1168" i="13"/>
  <c r="C1168" i="13"/>
  <c r="H1168" i="13"/>
  <c r="G1167" i="13"/>
  <c r="F1167" i="13"/>
  <c r="E1167" i="13"/>
  <c r="D1167" i="13"/>
  <c r="C1167" i="13"/>
  <c r="H1167" i="13"/>
  <c r="G1166" i="13"/>
  <c r="F1166" i="13"/>
  <c r="E1166" i="13"/>
  <c r="D1166" i="13"/>
  <c r="C1166" i="13"/>
  <c r="H1166" i="13"/>
  <c r="G1165" i="13"/>
  <c r="F1165" i="13"/>
  <c r="E1165" i="13"/>
  <c r="D1165" i="13"/>
  <c r="C1165" i="13"/>
  <c r="H1165" i="13"/>
  <c r="G1164" i="13"/>
  <c r="F1164" i="13"/>
  <c r="E1164" i="13"/>
  <c r="D1164" i="13"/>
  <c r="C1164" i="13"/>
  <c r="H1164" i="13"/>
  <c r="G1163" i="13"/>
  <c r="F1163" i="13"/>
  <c r="E1163" i="13"/>
  <c r="D1163" i="13"/>
  <c r="C1163" i="13"/>
  <c r="H1163" i="13"/>
  <c r="G1162" i="13"/>
  <c r="F1162" i="13"/>
  <c r="E1162" i="13"/>
  <c r="D1162" i="13"/>
  <c r="C1162" i="13"/>
  <c r="H1162" i="13"/>
  <c r="G1161" i="13"/>
  <c r="F1161" i="13"/>
  <c r="E1161" i="13"/>
  <c r="D1161" i="13"/>
  <c r="C1161" i="13"/>
  <c r="H1161" i="13"/>
  <c r="G1160" i="13"/>
  <c r="F1160" i="13"/>
  <c r="E1160" i="13"/>
  <c r="D1160" i="13"/>
  <c r="C1160" i="13"/>
  <c r="H1160" i="13"/>
  <c r="G1159" i="13"/>
  <c r="F1159" i="13"/>
  <c r="E1159" i="13"/>
  <c r="D1159" i="13"/>
  <c r="C1159" i="13"/>
  <c r="H1159" i="13"/>
  <c r="G1158" i="13"/>
  <c r="F1158" i="13"/>
  <c r="E1158" i="13"/>
  <c r="D1158" i="13"/>
  <c r="C1158" i="13"/>
  <c r="H1158" i="13"/>
  <c r="G1157" i="13"/>
  <c r="F1157" i="13"/>
  <c r="E1157" i="13"/>
  <c r="D1157" i="13"/>
  <c r="C1157" i="13"/>
  <c r="H1157" i="13"/>
  <c r="G1156" i="13"/>
  <c r="F1156" i="13"/>
  <c r="E1156" i="13"/>
  <c r="D1156" i="13"/>
  <c r="C1156" i="13"/>
  <c r="H1156" i="13"/>
  <c r="G1155" i="13"/>
  <c r="F1155" i="13"/>
  <c r="E1155" i="13"/>
  <c r="D1155" i="13"/>
  <c r="C1155" i="13"/>
  <c r="H1155" i="13"/>
  <c r="G1154" i="13"/>
  <c r="F1154" i="13"/>
  <c r="E1154" i="13"/>
  <c r="D1154" i="13"/>
  <c r="C1154" i="13"/>
  <c r="H1154" i="13"/>
  <c r="G1153" i="13"/>
  <c r="F1153" i="13"/>
  <c r="E1153" i="13"/>
  <c r="D1153" i="13"/>
  <c r="C1153" i="13"/>
  <c r="H1153" i="13"/>
  <c r="G1152" i="13"/>
  <c r="F1152" i="13"/>
  <c r="E1152" i="13"/>
  <c r="D1152" i="13"/>
  <c r="C1152" i="13"/>
  <c r="H1152" i="13"/>
  <c r="G1151" i="13"/>
  <c r="F1151" i="13"/>
  <c r="E1151" i="13"/>
  <c r="D1151" i="13"/>
  <c r="C1151" i="13"/>
  <c r="H1151" i="13"/>
  <c r="G1150" i="13"/>
  <c r="F1150" i="13"/>
  <c r="E1150" i="13"/>
  <c r="D1150" i="13"/>
  <c r="C1150" i="13"/>
  <c r="H1150" i="13"/>
  <c r="G1149" i="13"/>
  <c r="F1149" i="13"/>
  <c r="E1149" i="13"/>
  <c r="D1149" i="13"/>
  <c r="C1149" i="13"/>
  <c r="H1149" i="13"/>
  <c r="G1148" i="13"/>
  <c r="F1148" i="13"/>
  <c r="E1148" i="13"/>
  <c r="D1148" i="13"/>
  <c r="C1148" i="13"/>
  <c r="H1148" i="13"/>
  <c r="G1147" i="13"/>
  <c r="F1147" i="13"/>
  <c r="E1147" i="13"/>
  <c r="D1147" i="13"/>
  <c r="C1147" i="13"/>
  <c r="H1147" i="13"/>
  <c r="G1146" i="13"/>
  <c r="F1146" i="13"/>
  <c r="E1146" i="13"/>
  <c r="D1146" i="13"/>
  <c r="C1146" i="13"/>
  <c r="H1146" i="13"/>
  <c r="G1145" i="13"/>
  <c r="F1145" i="13"/>
  <c r="E1145" i="13"/>
  <c r="D1145" i="13"/>
  <c r="C1145" i="13"/>
  <c r="H1145" i="13"/>
  <c r="G1144" i="13"/>
  <c r="F1144" i="13"/>
  <c r="E1144" i="13"/>
  <c r="D1144" i="13"/>
  <c r="C1144" i="13"/>
  <c r="H1144" i="13"/>
  <c r="G1143" i="13"/>
  <c r="F1143" i="13"/>
  <c r="E1143" i="13"/>
  <c r="D1143" i="13"/>
  <c r="C1143" i="13"/>
  <c r="H1143" i="13"/>
  <c r="G1142" i="13"/>
  <c r="F1142" i="13"/>
  <c r="E1142" i="13"/>
  <c r="D1142" i="13"/>
  <c r="C1142" i="13"/>
  <c r="H1142" i="13"/>
  <c r="G1141" i="13"/>
  <c r="F1141" i="13"/>
  <c r="E1141" i="13"/>
  <c r="D1141" i="13"/>
  <c r="C1141" i="13"/>
  <c r="H1141" i="13"/>
  <c r="G1140" i="13"/>
  <c r="F1140" i="13"/>
  <c r="E1140" i="13"/>
  <c r="D1140" i="13"/>
  <c r="C1140" i="13"/>
  <c r="H1140" i="13"/>
  <c r="G1139" i="13"/>
  <c r="F1139" i="13"/>
  <c r="E1139" i="13"/>
  <c r="D1139" i="13"/>
  <c r="C1139" i="13"/>
  <c r="H1139" i="13"/>
  <c r="G1138" i="13"/>
  <c r="F1138" i="13"/>
  <c r="E1138" i="13"/>
  <c r="D1138" i="13"/>
  <c r="C1138" i="13"/>
  <c r="H1138" i="13"/>
  <c r="G1137" i="13"/>
  <c r="F1137" i="13"/>
  <c r="E1137" i="13"/>
  <c r="D1137" i="13"/>
  <c r="C1137" i="13"/>
  <c r="H1137" i="13"/>
  <c r="G1136" i="13"/>
  <c r="F1136" i="13"/>
  <c r="E1136" i="13"/>
  <c r="D1136" i="13"/>
  <c r="C1136" i="13"/>
  <c r="H1136" i="13"/>
  <c r="G1135" i="13"/>
  <c r="F1135" i="13"/>
  <c r="E1135" i="13"/>
  <c r="D1135" i="13"/>
  <c r="C1135" i="13"/>
  <c r="H1135" i="13"/>
  <c r="G1134" i="13"/>
  <c r="F1134" i="13"/>
  <c r="E1134" i="13"/>
  <c r="D1134" i="13"/>
  <c r="C1134" i="13"/>
  <c r="H1134" i="13"/>
  <c r="G1133" i="13"/>
  <c r="F1133" i="13"/>
  <c r="E1133" i="13"/>
  <c r="D1133" i="13"/>
  <c r="C1133" i="13"/>
  <c r="H1133" i="13"/>
  <c r="G1132" i="13"/>
  <c r="F1132" i="13"/>
  <c r="E1132" i="13"/>
  <c r="D1132" i="13"/>
  <c r="C1132" i="13"/>
  <c r="H1132" i="13"/>
  <c r="G1131" i="13"/>
  <c r="F1131" i="13"/>
  <c r="E1131" i="13"/>
  <c r="D1131" i="13"/>
  <c r="C1131" i="13"/>
  <c r="H1131" i="13"/>
  <c r="G1130" i="13"/>
  <c r="F1130" i="13"/>
  <c r="E1130" i="13"/>
  <c r="D1130" i="13"/>
  <c r="C1130" i="13"/>
  <c r="H1130" i="13"/>
  <c r="G1129" i="13"/>
  <c r="F1129" i="13"/>
  <c r="E1129" i="13"/>
  <c r="D1129" i="13"/>
  <c r="C1129" i="13"/>
  <c r="H1129" i="13"/>
  <c r="G1128" i="13"/>
  <c r="F1128" i="13"/>
  <c r="E1128" i="13"/>
  <c r="D1128" i="13"/>
  <c r="C1128" i="13"/>
  <c r="H1128" i="13"/>
  <c r="G1127" i="13"/>
  <c r="F1127" i="13"/>
  <c r="E1127" i="13"/>
  <c r="D1127" i="13"/>
  <c r="C1127" i="13"/>
  <c r="H1127" i="13"/>
  <c r="G1126" i="13"/>
  <c r="F1126" i="13"/>
  <c r="E1126" i="13"/>
  <c r="D1126" i="13"/>
  <c r="C1126" i="13"/>
  <c r="H1126" i="13"/>
  <c r="G1125" i="13"/>
  <c r="F1125" i="13"/>
  <c r="E1125" i="13"/>
  <c r="D1125" i="13"/>
  <c r="C1125" i="13"/>
  <c r="H1125" i="13"/>
  <c r="G1124" i="13"/>
  <c r="F1124" i="13"/>
  <c r="E1124" i="13"/>
  <c r="D1124" i="13"/>
  <c r="C1124" i="13"/>
  <c r="H1124" i="13"/>
  <c r="G1123" i="13"/>
  <c r="F1123" i="13"/>
  <c r="E1123" i="13"/>
  <c r="D1123" i="13"/>
  <c r="C1123" i="13"/>
  <c r="H1123" i="13"/>
  <c r="G1122" i="13"/>
  <c r="F1122" i="13"/>
  <c r="E1122" i="13"/>
  <c r="D1122" i="13"/>
  <c r="C1122" i="13"/>
  <c r="H1122" i="13"/>
  <c r="G1121" i="13"/>
  <c r="F1121" i="13"/>
  <c r="E1121" i="13"/>
  <c r="D1121" i="13"/>
  <c r="C1121" i="13"/>
  <c r="H1121" i="13"/>
  <c r="G1120" i="13"/>
  <c r="F1120" i="13"/>
  <c r="E1120" i="13"/>
  <c r="D1120" i="13"/>
  <c r="C1120" i="13"/>
  <c r="H1120" i="13"/>
  <c r="G1119" i="13"/>
  <c r="F1119" i="13"/>
  <c r="E1119" i="13"/>
  <c r="D1119" i="13"/>
  <c r="C1119" i="13"/>
  <c r="H1119" i="13"/>
  <c r="G1118" i="13"/>
  <c r="F1118" i="13"/>
  <c r="E1118" i="13"/>
  <c r="D1118" i="13"/>
  <c r="C1118" i="13"/>
  <c r="H1118" i="13"/>
  <c r="G1117" i="13"/>
  <c r="F1117" i="13"/>
  <c r="E1117" i="13"/>
  <c r="D1117" i="13"/>
  <c r="C1117" i="13"/>
  <c r="H1117" i="13"/>
  <c r="G1116" i="13"/>
  <c r="F1116" i="13"/>
  <c r="E1116" i="13"/>
  <c r="D1116" i="13"/>
  <c r="C1116" i="13"/>
  <c r="H1116" i="13"/>
  <c r="G1115" i="13"/>
  <c r="F1115" i="13"/>
  <c r="E1115" i="13"/>
  <c r="D1115" i="13"/>
  <c r="C1115" i="13"/>
  <c r="H1115" i="13"/>
  <c r="G1114" i="13"/>
  <c r="F1114" i="13"/>
  <c r="E1114" i="13"/>
  <c r="D1114" i="13"/>
  <c r="C1114" i="13"/>
  <c r="H1114" i="13"/>
  <c r="G1113" i="13"/>
  <c r="F1113" i="13"/>
  <c r="E1113" i="13"/>
  <c r="D1113" i="13"/>
  <c r="C1113" i="13"/>
  <c r="H1113" i="13"/>
  <c r="G1112" i="13"/>
  <c r="F1112" i="13"/>
  <c r="E1112" i="13"/>
  <c r="D1112" i="13"/>
  <c r="C1112" i="13"/>
  <c r="H1112" i="13"/>
  <c r="G1111" i="13"/>
  <c r="F1111" i="13"/>
  <c r="E1111" i="13"/>
  <c r="D1111" i="13"/>
  <c r="C1111" i="13"/>
  <c r="H1111" i="13"/>
  <c r="G1110" i="13"/>
  <c r="F1110" i="13"/>
  <c r="E1110" i="13"/>
  <c r="D1110" i="13"/>
  <c r="C1110" i="13"/>
  <c r="H1110" i="13"/>
  <c r="G1109" i="13"/>
  <c r="F1109" i="13"/>
  <c r="E1109" i="13"/>
  <c r="D1109" i="13"/>
  <c r="C1109" i="13"/>
  <c r="H1109" i="13"/>
  <c r="G1108" i="13"/>
  <c r="F1108" i="13"/>
  <c r="E1108" i="13"/>
  <c r="D1108" i="13"/>
  <c r="C1108" i="13"/>
  <c r="H1108" i="13"/>
  <c r="G1107" i="13"/>
  <c r="F1107" i="13"/>
  <c r="E1107" i="13"/>
  <c r="D1107" i="13"/>
  <c r="C1107" i="13"/>
  <c r="H1107" i="13"/>
  <c r="G1106" i="13"/>
  <c r="F1106" i="13"/>
  <c r="E1106" i="13"/>
  <c r="D1106" i="13"/>
  <c r="C1106" i="13"/>
  <c r="H1106" i="13"/>
  <c r="G1105" i="13"/>
  <c r="F1105" i="13"/>
  <c r="E1105" i="13"/>
  <c r="D1105" i="13"/>
  <c r="C1105" i="13"/>
  <c r="H1105" i="13"/>
  <c r="G1104" i="13"/>
  <c r="F1104" i="13"/>
  <c r="E1104" i="13"/>
  <c r="D1104" i="13"/>
  <c r="C1104" i="13"/>
  <c r="H1104" i="13"/>
  <c r="G1103" i="13"/>
  <c r="F1103" i="13"/>
  <c r="E1103" i="13"/>
  <c r="D1103" i="13"/>
  <c r="C1103" i="13"/>
  <c r="H1103" i="13"/>
  <c r="G1102" i="13"/>
  <c r="F1102" i="13"/>
  <c r="E1102" i="13"/>
  <c r="D1102" i="13"/>
  <c r="C1102" i="13"/>
  <c r="H1102" i="13"/>
  <c r="G1101" i="13"/>
  <c r="F1101" i="13"/>
  <c r="E1101" i="13"/>
  <c r="D1101" i="13"/>
  <c r="C1101" i="13"/>
  <c r="H1101" i="13"/>
  <c r="G1100" i="13"/>
  <c r="F1100" i="13"/>
  <c r="E1100" i="13"/>
  <c r="D1100" i="13"/>
  <c r="C1100" i="13"/>
  <c r="H1100" i="13"/>
  <c r="G1099" i="13"/>
  <c r="F1099" i="13"/>
  <c r="E1099" i="13"/>
  <c r="D1099" i="13"/>
  <c r="C1099" i="13"/>
  <c r="H1099" i="13"/>
  <c r="G1098" i="13"/>
  <c r="F1098" i="13"/>
  <c r="E1098" i="13"/>
  <c r="D1098" i="13"/>
  <c r="C1098" i="13"/>
  <c r="H1098" i="13"/>
  <c r="G1097" i="13"/>
  <c r="F1097" i="13"/>
  <c r="E1097" i="13"/>
  <c r="D1097" i="13"/>
  <c r="C1097" i="13"/>
  <c r="H1097" i="13"/>
  <c r="G1096" i="13"/>
  <c r="F1096" i="13"/>
  <c r="E1096" i="13"/>
  <c r="D1096" i="13"/>
  <c r="C1096" i="13"/>
  <c r="H1096" i="13"/>
  <c r="G1095" i="13"/>
  <c r="F1095" i="13"/>
  <c r="E1095" i="13"/>
  <c r="D1095" i="13"/>
  <c r="C1095" i="13"/>
  <c r="H1095" i="13"/>
  <c r="G1094" i="13"/>
  <c r="F1094" i="13"/>
  <c r="E1094" i="13"/>
  <c r="D1094" i="13"/>
  <c r="C1094" i="13"/>
  <c r="H1094" i="13"/>
  <c r="G1093" i="13"/>
  <c r="F1093" i="13"/>
  <c r="E1093" i="13"/>
  <c r="D1093" i="13"/>
  <c r="C1093" i="13"/>
  <c r="H1093" i="13"/>
  <c r="G1092" i="13"/>
  <c r="F1092" i="13"/>
  <c r="E1092" i="13"/>
  <c r="D1092" i="13"/>
  <c r="C1092" i="13"/>
  <c r="H1092" i="13"/>
  <c r="G1091" i="13"/>
  <c r="F1091" i="13"/>
  <c r="E1091" i="13"/>
  <c r="D1091" i="13"/>
  <c r="C1091" i="13"/>
  <c r="H1091" i="13"/>
  <c r="G1090" i="13"/>
  <c r="F1090" i="13"/>
  <c r="E1090" i="13"/>
  <c r="D1090" i="13"/>
  <c r="C1090" i="13"/>
  <c r="H1090" i="13"/>
  <c r="G1089" i="13"/>
  <c r="F1089" i="13"/>
  <c r="E1089" i="13"/>
  <c r="D1089" i="13"/>
  <c r="C1089" i="13"/>
  <c r="H1089" i="13"/>
  <c r="G1088" i="13"/>
  <c r="F1088" i="13"/>
  <c r="E1088" i="13"/>
  <c r="D1088" i="13"/>
  <c r="C1088" i="13"/>
  <c r="H1088" i="13"/>
  <c r="G1087" i="13"/>
  <c r="F1087" i="13"/>
  <c r="E1087" i="13"/>
  <c r="D1087" i="13"/>
  <c r="C1087" i="13"/>
  <c r="H1087" i="13"/>
  <c r="G1086" i="13"/>
  <c r="F1086" i="13"/>
  <c r="E1086" i="13"/>
  <c r="D1086" i="13"/>
  <c r="C1086" i="13"/>
  <c r="H1086" i="13"/>
  <c r="G1085" i="13"/>
  <c r="F1085" i="13"/>
  <c r="E1085" i="13"/>
  <c r="D1085" i="13"/>
  <c r="C1085" i="13"/>
  <c r="H1085" i="13"/>
  <c r="G1084" i="13"/>
  <c r="F1084" i="13"/>
  <c r="E1084" i="13"/>
  <c r="D1084" i="13"/>
  <c r="C1084" i="13"/>
  <c r="H1084" i="13"/>
  <c r="G1083" i="13"/>
  <c r="F1083" i="13"/>
  <c r="E1083" i="13"/>
  <c r="D1083" i="13"/>
  <c r="C1083" i="13"/>
  <c r="H1083" i="13"/>
  <c r="G1082" i="13"/>
  <c r="F1082" i="13"/>
  <c r="E1082" i="13"/>
  <c r="D1082" i="13"/>
  <c r="C1082" i="13"/>
  <c r="H1082" i="13"/>
  <c r="G1081" i="13"/>
  <c r="F1081" i="13"/>
  <c r="E1081" i="13"/>
  <c r="D1081" i="13"/>
  <c r="C1081" i="13"/>
  <c r="H1081" i="13"/>
  <c r="G1080" i="13"/>
  <c r="F1080" i="13"/>
  <c r="E1080" i="13"/>
  <c r="D1080" i="13"/>
  <c r="C1080" i="13"/>
  <c r="H1080" i="13"/>
  <c r="G1079" i="13"/>
  <c r="F1079" i="13"/>
  <c r="E1079" i="13"/>
  <c r="D1079" i="13"/>
  <c r="C1079" i="13"/>
  <c r="H1079" i="13"/>
  <c r="G1078" i="13"/>
  <c r="F1078" i="13"/>
  <c r="E1078" i="13"/>
  <c r="D1078" i="13"/>
  <c r="C1078" i="13"/>
  <c r="H1078" i="13"/>
  <c r="G1077" i="13"/>
  <c r="F1077" i="13"/>
  <c r="E1077" i="13"/>
  <c r="D1077" i="13"/>
  <c r="C1077" i="13"/>
  <c r="H1077" i="13"/>
  <c r="G1076" i="13"/>
  <c r="F1076" i="13"/>
  <c r="E1076" i="13"/>
  <c r="D1076" i="13"/>
  <c r="C1076" i="13"/>
  <c r="H1076" i="13"/>
  <c r="G1075" i="13"/>
  <c r="F1075" i="13"/>
  <c r="E1075" i="13"/>
  <c r="D1075" i="13"/>
  <c r="C1075" i="13"/>
  <c r="H1075" i="13"/>
  <c r="G1074" i="13"/>
  <c r="F1074" i="13"/>
  <c r="E1074" i="13"/>
  <c r="D1074" i="13"/>
  <c r="C1074" i="13"/>
  <c r="H1074" i="13"/>
  <c r="G1073" i="13"/>
  <c r="F1073" i="13"/>
  <c r="E1073" i="13"/>
  <c r="D1073" i="13"/>
  <c r="C1073" i="13"/>
  <c r="H1073" i="13"/>
  <c r="G1072" i="13"/>
  <c r="F1072" i="13"/>
  <c r="E1072" i="13"/>
  <c r="D1072" i="13"/>
  <c r="C1072" i="13"/>
  <c r="H1072" i="13"/>
  <c r="G1071" i="13"/>
  <c r="F1071" i="13"/>
  <c r="E1071" i="13"/>
  <c r="D1071" i="13"/>
  <c r="C1071" i="13"/>
  <c r="H1071" i="13"/>
  <c r="G1070" i="13"/>
  <c r="F1070" i="13"/>
  <c r="E1070" i="13"/>
  <c r="D1070" i="13"/>
  <c r="C1070" i="13"/>
  <c r="H1070" i="13"/>
  <c r="G1069" i="13"/>
  <c r="F1069" i="13"/>
  <c r="E1069" i="13"/>
  <c r="D1069" i="13"/>
  <c r="C1069" i="13"/>
  <c r="H1069" i="13"/>
  <c r="G1068" i="13"/>
  <c r="F1068" i="13"/>
  <c r="E1068" i="13"/>
  <c r="D1068" i="13"/>
  <c r="C1068" i="13"/>
  <c r="H1068" i="13"/>
  <c r="G1067" i="13"/>
  <c r="F1067" i="13"/>
  <c r="E1067" i="13"/>
  <c r="D1067" i="13"/>
  <c r="C1067" i="13"/>
  <c r="H1067" i="13"/>
  <c r="G1066" i="13"/>
  <c r="F1066" i="13"/>
  <c r="E1066" i="13"/>
  <c r="D1066" i="13"/>
  <c r="C1066" i="13"/>
  <c r="H1066" i="13"/>
  <c r="G1065" i="13"/>
  <c r="F1065" i="13"/>
  <c r="E1065" i="13"/>
  <c r="D1065" i="13"/>
  <c r="C1065" i="13"/>
  <c r="H1065" i="13"/>
  <c r="G1064" i="13"/>
  <c r="F1064" i="13"/>
  <c r="E1064" i="13"/>
  <c r="D1064" i="13"/>
  <c r="C1064" i="13"/>
  <c r="H1064" i="13"/>
  <c r="G1063" i="13"/>
  <c r="F1063" i="13"/>
  <c r="E1063" i="13"/>
  <c r="D1063" i="13"/>
  <c r="C1063" i="13"/>
  <c r="H1063" i="13"/>
  <c r="G1062" i="13"/>
  <c r="F1062" i="13"/>
  <c r="E1062" i="13"/>
  <c r="D1062" i="13"/>
  <c r="C1062" i="13"/>
  <c r="H1062" i="13"/>
  <c r="G1061" i="13"/>
  <c r="F1061" i="13"/>
  <c r="E1061" i="13"/>
  <c r="D1061" i="13"/>
  <c r="C1061" i="13"/>
  <c r="H1061" i="13"/>
  <c r="G1060" i="13"/>
  <c r="F1060" i="13"/>
  <c r="E1060" i="13"/>
  <c r="D1060" i="13"/>
  <c r="C1060" i="13"/>
  <c r="H1060" i="13"/>
  <c r="G1059" i="13"/>
  <c r="F1059" i="13"/>
  <c r="E1059" i="13"/>
  <c r="D1059" i="13"/>
  <c r="C1059" i="13"/>
  <c r="H1059" i="13"/>
  <c r="G1058" i="13"/>
  <c r="F1058" i="13"/>
  <c r="E1058" i="13"/>
  <c r="D1058" i="13"/>
  <c r="C1058" i="13"/>
  <c r="H1058" i="13"/>
  <c r="G1057" i="13"/>
  <c r="F1057" i="13"/>
  <c r="E1057" i="13"/>
  <c r="D1057" i="13"/>
  <c r="C1057" i="13"/>
  <c r="H1057" i="13"/>
  <c r="G1056" i="13"/>
  <c r="F1056" i="13"/>
  <c r="E1056" i="13"/>
  <c r="D1056" i="13"/>
  <c r="C1056" i="13"/>
  <c r="H1056" i="13"/>
  <c r="G1055" i="13"/>
  <c r="F1055" i="13"/>
  <c r="E1055" i="13"/>
  <c r="D1055" i="13"/>
  <c r="C1055" i="13"/>
  <c r="H1055" i="13"/>
  <c r="G1054" i="13"/>
  <c r="F1054" i="13"/>
  <c r="E1054" i="13"/>
  <c r="D1054" i="13"/>
  <c r="C1054" i="13"/>
  <c r="H1054" i="13"/>
  <c r="G1053" i="13"/>
  <c r="F1053" i="13"/>
  <c r="E1053" i="13"/>
  <c r="D1053" i="13"/>
  <c r="C1053" i="13"/>
  <c r="H1053" i="13"/>
  <c r="G1052" i="13"/>
  <c r="F1052" i="13"/>
  <c r="E1052" i="13"/>
  <c r="D1052" i="13"/>
  <c r="C1052" i="13"/>
  <c r="H1052" i="13"/>
  <c r="G1051" i="13"/>
  <c r="F1051" i="13"/>
  <c r="E1051" i="13"/>
  <c r="D1051" i="13"/>
  <c r="C1051" i="13"/>
  <c r="H1051" i="13"/>
  <c r="G1050" i="13"/>
  <c r="F1050" i="13"/>
  <c r="E1050" i="13"/>
  <c r="D1050" i="13"/>
  <c r="C1050" i="13"/>
  <c r="H1050" i="13"/>
  <c r="G1049" i="13"/>
  <c r="F1049" i="13"/>
  <c r="E1049" i="13"/>
  <c r="D1049" i="13"/>
  <c r="C1049" i="13"/>
  <c r="H1049" i="13"/>
  <c r="G1048" i="13"/>
  <c r="F1048" i="13"/>
  <c r="E1048" i="13"/>
  <c r="D1048" i="13"/>
  <c r="C1048" i="13"/>
  <c r="H1048" i="13"/>
  <c r="G1047" i="13"/>
  <c r="F1047" i="13"/>
  <c r="E1047" i="13"/>
  <c r="D1047" i="13"/>
  <c r="C1047" i="13"/>
  <c r="H1047" i="13"/>
  <c r="G1046" i="13"/>
  <c r="F1046" i="13"/>
  <c r="E1046" i="13"/>
  <c r="D1046" i="13"/>
  <c r="C1046" i="13"/>
  <c r="H1046" i="13"/>
  <c r="G1045" i="13"/>
  <c r="F1045" i="13"/>
  <c r="E1045" i="13"/>
  <c r="D1045" i="13"/>
  <c r="C1045" i="13"/>
  <c r="H1045" i="13"/>
  <c r="G1044" i="13"/>
  <c r="F1044" i="13"/>
  <c r="E1044" i="13"/>
  <c r="D1044" i="13"/>
  <c r="C1044" i="13"/>
  <c r="H1044" i="13"/>
  <c r="G1043" i="13"/>
  <c r="F1043" i="13"/>
  <c r="E1043" i="13"/>
  <c r="D1043" i="13"/>
  <c r="C1043" i="13"/>
  <c r="H1043" i="13"/>
  <c r="G1042" i="13"/>
  <c r="F1042" i="13"/>
  <c r="E1042" i="13"/>
  <c r="D1042" i="13"/>
  <c r="C1042" i="13"/>
  <c r="H1042" i="13"/>
  <c r="G1041" i="13"/>
  <c r="F1041" i="13"/>
  <c r="E1041" i="13"/>
  <c r="D1041" i="13"/>
  <c r="C1041" i="13"/>
  <c r="H1041" i="13"/>
  <c r="G1040" i="13"/>
  <c r="F1040" i="13"/>
  <c r="E1040" i="13"/>
  <c r="D1040" i="13"/>
  <c r="C1040" i="13"/>
  <c r="H1040" i="13"/>
  <c r="G1039" i="13"/>
  <c r="F1039" i="13"/>
  <c r="E1039" i="13"/>
  <c r="D1039" i="13"/>
  <c r="C1039" i="13"/>
  <c r="H1039" i="13"/>
  <c r="G1038" i="13"/>
  <c r="F1038" i="13"/>
  <c r="E1038" i="13"/>
  <c r="D1038" i="13"/>
  <c r="C1038" i="13"/>
  <c r="H1038" i="13"/>
  <c r="G1037" i="13"/>
  <c r="F1037" i="13"/>
  <c r="E1037" i="13"/>
  <c r="D1037" i="13"/>
  <c r="C1037" i="13"/>
  <c r="H1037" i="13"/>
  <c r="G1036" i="13"/>
  <c r="F1036" i="13"/>
  <c r="E1036" i="13"/>
  <c r="D1036" i="13"/>
  <c r="C1036" i="13"/>
  <c r="H1036" i="13"/>
  <c r="G1035" i="13"/>
  <c r="F1035" i="13"/>
  <c r="E1035" i="13"/>
  <c r="D1035" i="13"/>
  <c r="C1035" i="13"/>
  <c r="H1035" i="13"/>
  <c r="G1034" i="13"/>
  <c r="F1034" i="13"/>
  <c r="E1034" i="13"/>
  <c r="D1034" i="13"/>
  <c r="C1034" i="13"/>
  <c r="H1034" i="13"/>
  <c r="G1033" i="13"/>
  <c r="F1033" i="13"/>
  <c r="E1033" i="13"/>
  <c r="D1033" i="13"/>
  <c r="C1033" i="13"/>
  <c r="H1033" i="13"/>
  <c r="G1032" i="13"/>
  <c r="F1032" i="13"/>
  <c r="E1032" i="13"/>
  <c r="D1032" i="13"/>
  <c r="C1032" i="13"/>
  <c r="H1032" i="13"/>
  <c r="G1031" i="13"/>
  <c r="F1031" i="13"/>
  <c r="E1031" i="13"/>
  <c r="D1031" i="13"/>
  <c r="C1031" i="13"/>
  <c r="H1031" i="13"/>
  <c r="G1030" i="13"/>
  <c r="F1030" i="13"/>
  <c r="E1030" i="13"/>
  <c r="D1030" i="13"/>
  <c r="C1030" i="13"/>
  <c r="H1030" i="13"/>
  <c r="G1029" i="13"/>
  <c r="F1029" i="13"/>
  <c r="E1029" i="13"/>
  <c r="D1029" i="13"/>
  <c r="C1029" i="13"/>
  <c r="H1029" i="13"/>
  <c r="G1028" i="13"/>
  <c r="F1028" i="13"/>
  <c r="E1028" i="13"/>
  <c r="D1028" i="13"/>
  <c r="C1028" i="13"/>
  <c r="H1028" i="13"/>
  <c r="G1027" i="13"/>
  <c r="F1027" i="13"/>
  <c r="E1027" i="13"/>
  <c r="D1027" i="13"/>
  <c r="C1027" i="13"/>
  <c r="H1027" i="13"/>
  <c r="G1026" i="13"/>
  <c r="F1026" i="13"/>
  <c r="E1026" i="13"/>
  <c r="D1026" i="13"/>
  <c r="C1026" i="13"/>
  <c r="H1026" i="13"/>
  <c r="G1025" i="13"/>
  <c r="F1025" i="13"/>
  <c r="E1025" i="13"/>
  <c r="D1025" i="13"/>
  <c r="C1025" i="13"/>
  <c r="H1025" i="13"/>
  <c r="G1024" i="13"/>
  <c r="F1024" i="13"/>
  <c r="E1024" i="13"/>
  <c r="D1024" i="13"/>
  <c r="C1024" i="13"/>
  <c r="H1024" i="13"/>
  <c r="G1023" i="13"/>
  <c r="F1023" i="13"/>
  <c r="E1023" i="13"/>
  <c r="D1023" i="13"/>
  <c r="C1023" i="13"/>
  <c r="H1023" i="13"/>
  <c r="G1022" i="13"/>
  <c r="F1022" i="13"/>
  <c r="E1022" i="13"/>
  <c r="D1022" i="13"/>
  <c r="C1022" i="13"/>
  <c r="H1022" i="13"/>
  <c r="G1021" i="13"/>
  <c r="F1021" i="13"/>
  <c r="E1021" i="13"/>
  <c r="D1021" i="13"/>
  <c r="C1021" i="13"/>
  <c r="H1021" i="13"/>
  <c r="G1020" i="13"/>
  <c r="F1020" i="13"/>
  <c r="E1020" i="13"/>
  <c r="D1020" i="13"/>
  <c r="C1020" i="13"/>
  <c r="H1020" i="13"/>
  <c r="G1019" i="13"/>
  <c r="F1019" i="13"/>
  <c r="E1019" i="13"/>
  <c r="D1019" i="13"/>
  <c r="C1019" i="13"/>
  <c r="H1019" i="13"/>
  <c r="G1018" i="13"/>
  <c r="F1018" i="13"/>
  <c r="E1018" i="13"/>
  <c r="D1018" i="13"/>
  <c r="C1018" i="13"/>
  <c r="H1018" i="13"/>
  <c r="G1017" i="13"/>
  <c r="F1017" i="13"/>
  <c r="E1017" i="13"/>
  <c r="D1017" i="13"/>
  <c r="C1017" i="13"/>
  <c r="H1017" i="13"/>
  <c r="G1016" i="13"/>
  <c r="F1016" i="13"/>
  <c r="E1016" i="13"/>
  <c r="D1016" i="13"/>
  <c r="C1016" i="13"/>
  <c r="H1016" i="13"/>
  <c r="G1015" i="13"/>
  <c r="F1015" i="13"/>
  <c r="E1015" i="13"/>
  <c r="D1015" i="13"/>
  <c r="C1015" i="13"/>
  <c r="H1015" i="13"/>
  <c r="G1014" i="13"/>
  <c r="F1014" i="13"/>
  <c r="E1014" i="13"/>
  <c r="D1014" i="13"/>
  <c r="C1014" i="13"/>
  <c r="H1014" i="13"/>
  <c r="G1013" i="13"/>
  <c r="F1013" i="13"/>
  <c r="E1013" i="13"/>
  <c r="D1013" i="13"/>
  <c r="C1013" i="13"/>
  <c r="H1013" i="13"/>
  <c r="G1012" i="13"/>
  <c r="F1012" i="13"/>
  <c r="E1012" i="13"/>
  <c r="D1012" i="13"/>
  <c r="C1012" i="13"/>
  <c r="H1012" i="13"/>
  <c r="G1011" i="13"/>
  <c r="F1011" i="13"/>
  <c r="E1011" i="13"/>
  <c r="D1011" i="13"/>
  <c r="C1011" i="13"/>
  <c r="H1011" i="13"/>
  <c r="G1010" i="13"/>
  <c r="F1010" i="13"/>
  <c r="E1010" i="13"/>
  <c r="D1010" i="13"/>
  <c r="C1010" i="13"/>
  <c r="H1010" i="13"/>
  <c r="G1009" i="13"/>
  <c r="F1009" i="13"/>
  <c r="E1009" i="13"/>
  <c r="D1009" i="13"/>
  <c r="C1009" i="13"/>
  <c r="H1009" i="13"/>
  <c r="G1008" i="13"/>
  <c r="F1008" i="13"/>
  <c r="E1008" i="13"/>
  <c r="D1008" i="13"/>
  <c r="C1008" i="13"/>
  <c r="H1008" i="13"/>
  <c r="G1007" i="13"/>
  <c r="F1007" i="13"/>
  <c r="E1007" i="13"/>
  <c r="D1007" i="13"/>
  <c r="C1007" i="13"/>
  <c r="H1007" i="13"/>
  <c r="G1006" i="13"/>
  <c r="F1006" i="13"/>
  <c r="E1006" i="13"/>
  <c r="D1006" i="13"/>
  <c r="C1006" i="13"/>
  <c r="H1006" i="13"/>
  <c r="G1005" i="13"/>
  <c r="F1005" i="13"/>
  <c r="E1005" i="13"/>
  <c r="D1005" i="13"/>
  <c r="C1005" i="13"/>
  <c r="H1005" i="13"/>
  <c r="G1004" i="13"/>
  <c r="F1004" i="13"/>
  <c r="E1004" i="13"/>
  <c r="D1004" i="13"/>
  <c r="C1004" i="13"/>
  <c r="H1004" i="13"/>
  <c r="G1003" i="13"/>
  <c r="F1003" i="13"/>
  <c r="E1003" i="13"/>
  <c r="D1003" i="13"/>
  <c r="C1003" i="13"/>
  <c r="H1003" i="13"/>
  <c r="G1002" i="13"/>
  <c r="F1002" i="13"/>
  <c r="E1002" i="13"/>
  <c r="D1002" i="13"/>
  <c r="C1002" i="13"/>
  <c r="H1002" i="13"/>
  <c r="G1001" i="13"/>
  <c r="F1001" i="13"/>
  <c r="E1001" i="13"/>
  <c r="D1001" i="13"/>
  <c r="C1001" i="13"/>
  <c r="H1001" i="13"/>
  <c r="G1000" i="13"/>
  <c r="F1000" i="13"/>
  <c r="E1000" i="13"/>
  <c r="D1000" i="13"/>
  <c r="C1000" i="13"/>
  <c r="H1000" i="13"/>
  <c r="G999" i="13"/>
  <c r="F999" i="13"/>
  <c r="E999" i="13"/>
  <c r="D999" i="13"/>
  <c r="C999" i="13"/>
  <c r="H999" i="13"/>
  <c r="G998" i="13"/>
  <c r="F998" i="13"/>
  <c r="E998" i="13"/>
  <c r="D998" i="13"/>
  <c r="C998" i="13"/>
  <c r="H998" i="13"/>
  <c r="G997" i="13"/>
  <c r="F997" i="13"/>
  <c r="E997" i="13"/>
  <c r="D997" i="13"/>
  <c r="C997" i="13"/>
  <c r="H997" i="13"/>
  <c r="G996" i="13"/>
  <c r="F996" i="13"/>
  <c r="E996" i="13"/>
  <c r="D996" i="13"/>
  <c r="C996" i="13"/>
  <c r="H996" i="13"/>
  <c r="G995" i="13"/>
  <c r="F995" i="13"/>
  <c r="E995" i="13"/>
  <c r="D995" i="13"/>
  <c r="C995" i="13"/>
  <c r="H995" i="13"/>
  <c r="G994" i="13"/>
  <c r="F994" i="13"/>
  <c r="E994" i="13"/>
  <c r="D994" i="13"/>
  <c r="C994" i="13"/>
  <c r="H994" i="13"/>
  <c r="G993" i="13"/>
  <c r="F993" i="13"/>
  <c r="E993" i="13"/>
  <c r="D993" i="13"/>
  <c r="C993" i="13"/>
  <c r="H993" i="13"/>
  <c r="G992" i="13"/>
  <c r="F992" i="13"/>
  <c r="E992" i="13"/>
  <c r="D992" i="13"/>
  <c r="C992" i="13"/>
  <c r="H992" i="13"/>
  <c r="G991" i="13"/>
  <c r="F991" i="13"/>
  <c r="E991" i="13"/>
  <c r="D991" i="13"/>
  <c r="C991" i="13"/>
  <c r="H991" i="13"/>
  <c r="G990" i="13"/>
  <c r="F990" i="13"/>
  <c r="E990" i="13"/>
  <c r="D990" i="13"/>
  <c r="C990" i="13"/>
  <c r="H990" i="13"/>
  <c r="G989" i="13"/>
  <c r="F989" i="13"/>
  <c r="E989" i="13"/>
  <c r="D989" i="13"/>
  <c r="C989" i="13"/>
  <c r="H989" i="13"/>
  <c r="G988" i="13"/>
  <c r="F988" i="13"/>
  <c r="E988" i="13"/>
  <c r="D988" i="13"/>
  <c r="C988" i="13"/>
  <c r="H988" i="13"/>
  <c r="G987" i="13"/>
  <c r="F987" i="13"/>
  <c r="E987" i="13"/>
  <c r="D987" i="13"/>
  <c r="C987" i="13"/>
  <c r="H987" i="13"/>
  <c r="G986" i="13"/>
  <c r="F986" i="13"/>
  <c r="E986" i="13"/>
  <c r="D986" i="13"/>
  <c r="C986" i="13"/>
  <c r="H986" i="13"/>
  <c r="G985" i="13"/>
  <c r="F985" i="13"/>
  <c r="E985" i="13"/>
  <c r="D985" i="13"/>
  <c r="C985" i="13"/>
  <c r="H985" i="13"/>
  <c r="G984" i="13"/>
  <c r="F984" i="13"/>
  <c r="E984" i="13"/>
  <c r="D984" i="13"/>
  <c r="C984" i="13"/>
  <c r="H984" i="13"/>
  <c r="G983" i="13"/>
  <c r="F983" i="13"/>
  <c r="E983" i="13"/>
  <c r="D983" i="13"/>
  <c r="C983" i="13"/>
  <c r="H983" i="13"/>
  <c r="G982" i="13"/>
  <c r="F982" i="13"/>
  <c r="E982" i="13"/>
  <c r="D982" i="13"/>
  <c r="C982" i="13"/>
  <c r="H982" i="13"/>
  <c r="G981" i="13"/>
  <c r="F981" i="13"/>
  <c r="E981" i="13"/>
  <c r="D981" i="13"/>
  <c r="C981" i="13"/>
  <c r="H981" i="13"/>
  <c r="G980" i="13"/>
  <c r="F980" i="13"/>
  <c r="E980" i="13"/>
  <c r="D980" i="13"/>
  <c r="C980" i="13"/>
  <c r="H980" i="13"/>
  <c r="G979" i="13"/>
  <c r="F979" i="13"/>
  <c r="E979" i="13"/>
  <c r="D979" i="13"/>
  <c r="C979" i="13"/>
  <c r="H979" i="13"/>
  <c r="G978" i="13"/>
  <c r="F978" i="13"/>
  <c r="E978" i="13"/>
  <c r="D978" i="13"/>
  <c r="C978" i="13"/>
  <c r="H978" i="13"/>
  <c r="G977" i="13"/>
  <c r="F977" i="13"/>
  <c r="E977" i="13"/>
  <c r="D977" i="13"/>
  <c r="C977" i="13"/>
  <c r="H977" i="13"/>
  <c r="G976" i="13"/>
  <c r="F976" i="13"/>
  <c r="E976" i="13"/>
  <c r="D976" i="13"/>
  <c r="C976" i="13"/>
  <c r="H976" i="13"/>
  <c r="G975" i="13"/>
  <c r="F975" i="13"/>
  <c r="E975" i="13"/>
  <c r="D975" i="13"/>
  <c r="C975" i="13"/>
  <c r="H975" i="13"/>
  <c r="G974" i="13"/>
  <c r="F974" i="13"/>
  <c r="E974" i="13"/>
  <c r="D974" i="13"/>
  <c r="C974" i="13"/>
  <c r="H974" i="13"/>
  <c r="G973" i="13"/>
  <c r="F973" i="13"/>
  <c r="E973" i="13"/>
  <c r="D973" i="13"/>
  <c r="C973" i="13"/>
  <c r="H973" i="13"/>
  <c r="G972" i="13"/>
  <c r="F972" i="13"/>
  <c r="E972" i="13"/>
  <c r="D972" i="13"/>
  <c r="C972" i="13"/>
  <c r="H972" i="13"/>
  <c r="G971" i="13"/>
  <c r="F971" i="13"/>
  <c r="E971" i="13"/>
  <c r="D971" i="13"/>
  <c r="C971" i="13"/>
  <c r="H971" i="13"/>
  <c r="G970" i="13"/>
  <c r="F970" i="13"/>
  <c r="E970" i="13"/>
  <c r="D970" i="13"/>
  <c r="C970" i="13"/>
  <c r="H970" i="13"/>
  <c r="G969" i="13"/>
  <c r="F969" i="13"/>
  <c r="E969" i="13"/>
  <c r="D969" i="13"/>
  <c r="C969" i="13"/>
  <c r="H969" i="13"/>
  <c r="G968" i="13"/>
  <c r="F968" i="13"/>
  <c r="E968" i="13"/>
  <c r="D968" i="13"/>
  <c r="C968" i="13"/>
  <c r="H968" i="13"/>
  <c r="G967" i="13"/>
  <c r="F967" i="13"/>
  <c r="E967" i="13"/>
  <c r="D967" i="13"/>
  <c r="C967" i="13"/>
  <c r="H967" i="13"/>
  <c r="G966" i="13"/>
  <c r="F966" i="13"/>
  <c r="E966" i="13"/>
  <c r="D966" i="13"/>
  <c r="C966" i="13"/>
  <c r="H966" i="13"/>
  <c r="G965" i="13"/>
  <c r="F965" i="13"/>
  <c r="E965" i="13"/>
  <c r="D965" i="13"/>
  <c r="C965" i="13"/>
  <c r="H965" i="13"/>
  <c r="G964" i="13"/>
  <c r="F964" i="13"/>
  <c r="E964" i="13"/>
  <c r="D964" i="13"/>
  <c r="C964" i="13"/>
  <c r="H964" i="13"/>
  <c r="G963" i="13"/>
  <c r="F963" i="13"/>
  <c r="E963" i="13"/>
  <c r="D963" i="13"/>
  <c r="C963" i="13"/>
  <c r="H963" i="13"/>
  <c r="G962" i="13"/>
  <c r="F962" i="13"/>
  <c r="E962" i="13"/>
  <c r="D962" i="13"/>
  <c r="C962" i="13"/>
  <c r="H962" i="13"/>
  <c r="G961" i="13"/>
  <c r="F961" i="13"/>
  <c r="E961" i="13"/>
  <c r="D961" i="13"/>
  <c r="C961" i="13"/>
  <c r="H961" i="13"/>
  <c r="G960" i="13"/>
  <c r="F960" i="13"/>
  <c r="E960" i="13"/>
  <c r="D960" i="13"/>
  <c r="C960" i="13"/>
  <c r="H960" i="13"/>
  <c r="G959" i="13"/>
  <c r="F959" i="13"/>
  <c r="E959" i="13"/>
  <c r="D959" i="13"/>
  <c r="C959" i="13"/>
  <c r="H959" i="13"/>
  <c r="G958" i="13"/>
  <c r="F958" i="13"/>
  <c r="E958" i="13"/>
  <c r="D958" i="13"/>
  <c r="C958" i="13"/>
  <c r="H958" i="13"/>
  <c r="G957" i="13"/>
  <c r="F957" i="13"/>
  <c r="E957" i="13"/>
  <c r="D957" i="13"/>
  <c r="C957" i="13"/>
  <c r="H957" i="13"/>
  <c r="G956" i="13"/>
  <c r="F956" i="13"/>
  <c r="E956" i="13"/>
  <c r="D956" i="13"/>
  <c r="C956" i="13"/>
  <c r="H956" i="13"/>
  <c r="G955" i="13"/>
  <c r="F955" i="13"/>
  <c r="E955" i="13"/>
  <c r="D955" i="13"/>
  <c r="C955" i="13"/>
  <c r="H955" i="13"/>
  <c r="G954" i="13"/>
  <c r="F954" i="13"/>
  <c r="E954" i="13"/>
  <c r="D954" i="13"/>
  <c r="C954" i="13"/>
  <c r="H954" i="13"/>
  <c r="G953" i="13"/>
  <c r="F953" i="13"/>
  <c r="E953" i="13"/>
  <c r="D953" i="13"/>
  <c r="C953" i="13"/>
  <c r="H953" i="13"/>
  <c r="G952" i="13"/>
  <c r="F952" i="13"/>
  <c r="E952" i="13"/>
  <c r="D952" i="13"/>
  <c r="C952" i="13"/>
  <c r="H952" i="13"/>
  <c r="G951" i="13"/>
  <c r="F951" i="13"/>
  <c r="E951" i="13"/>
  <c r="D951" i="13"/>
  <c r="C951" i="13"/>
  <c r="H951" i="13"/>
  <c r="G950" i="13"/>
  <c r="F950" i="13"/>
  <c r="E950" i="13"/>
  <c r="D950" i="13"/>
  <c r="C950" i="13"/>
  <c r="H950" i="13"/>
  <c r="G949" i="13"/>
  <c r="F949" i="13"/>
  <c r="E949" i="13"/>
  <c r="D949" i="13"/>
  <c r="C949" i="13"/>
  <c r="H949" i="13"/>
  <c r="G948" i="13"/>
  <c r="F948" i="13"/>
  <c r="E948" i="13"/>
  <c r="D948" i="13"/>
  <c r="C948" i="13"/>
  <c r="H948" i="13"/>
  <c r="G947" i="13"/>
  <c r="F947" i="13"/>
  <c r="E947" i="13"/>
  <c r="D947" i="13"/>
  <c r="C947" i="13"/>
  <c r="H947" i="13"/>
  <c r="G946" i="13"/>
  <c r="F946" i="13"/>
  <c r="E946" i="13"/>
  <c r="D946" i="13"/>
  <c r="C946" i="13"/>
  <c r="H946" i="13"/>
  <c r="G945" i="13"/>
  <c r="F945" i="13"/>
  <c r="E945" i="13"/>
  <c r="D945" i="13"/>
  <c r="C945" i="13"/>
  <c r="H945" i="13"/>
  <c r="G944" i="13"/>
  <c r="F944" i="13"/>
  <c r="E944" i="13"/>
  <c r="D944" i="13"/>
  <c r="C944" i="13"/>
  <c r="H944" i="13"/>
  <c r="G943" i="13"/>
  <c r="F943" i="13"/>
  <c r="E943" i="13"/>
  <c r="D943" i="13"/>
  <c r="C943" i="13"/>
  <c r="H943" i="13"/>
  <c r="G942" i="13"/>
  <c r="F942" i="13"/>
  <c r="E942" i="13"/>
  <c r="D942" i="13"/>
  <c r="C942" i="13"/>
  <c r="H942" i="13"/>
  <c r="G941" i="13"/>
  <c r="F941" i="13"/>
  <c r="E941" i="13"/>
  <c r="D941" i="13"/>
  <c r="C941" i="13"/>
  <c r="H941" i="13"/>
  <c r="G940" i="13"/>
  <c r="F940" i="13"/>
  <c r="E940" i="13"/>
  <c r="D940" i="13"/>
  <c r="C940" i="13"/>
  <c r="H940" i="13"/>
  <c r="G939" i="13"/>
  <c r="F939" i="13"/>
  <c r="E939" i="13"/>
  <c r="D939" i="13"/>
  <c r="C939" i="13"/>
  <c r="H939" i="13"/>
  <c r="G938" i="13"/>
  <c r="F938" i="13"/>
  <c r="E938" i="13"/>
  <c r="D938" i="13"/>
  <c r="C938" i="13"/>
  <c r="H938" i="13"/>
  <c r="G937" i="13"/>
  <c r="F937" i="13"/>
  <c r="E937" i="13"/>
  <c r="D937" i="13"/>
  <c r="C937" i="13"/>
  <c r="H937" i="13"/>
  <c r="G936" i="13"/>
  <c r="F936" i="13"/>
  <c r="E936" i="13"/>
  <c r="D936" i="13"/>
  <c r="C936" i="13"/>
  <c r="H936" i="13"/>
  <c r="G935" i="13"/>
  <c r="F935" i="13"/>
  <c r="E935" i="13"/>
  <c r="D935" i="13"/>
  <c r="C935" i="13"/>
  <c r="H935" i="13"/>
  <c r="G934" i="13"/>
  <c r="F934" i="13"/>
  <c r="E934" i="13"/>
  <c r="D934" i="13"/>
  <c r="C934" i="13"/>
  <c r="H934" i="13"/>
  <c r="G933" i="13"/>
  <c r="F933" i="13"/>
  <c r="E933" i="13"/>
  <c r="D933" i="13"/>
  <c r="C933" i="13"/>
  <c r="H933" i="13"/>
  <c r="G932" i="13"/>
  <c r="F932" i="13"/>
  <c r="E932" i="13"/>
  <c r="D932" i="13"/>
  <c r="C932" i="13"/>
  <c r="H932" i="13"/>
  <c r="G931" i="13"/>
  <c r="F931" i="13"/>
  <c r="E931" i="13"/>
  <c r="D931" i="13"/>
  <c r="C931" i="13"/>
  <c r="H931" i="13"/>
  <c r="G930" i="13"/>
  <c r="F930" i="13"/>
  <c r="E930" i="13"/>
  <c r="D930" i="13"/>
  <c r="C930" i="13"/>
  <c r="H930" i="13"/>
  <c r="G929" i="13"/>
  <c r="F929" i="13"/>
  <c r="E929" i="13"/>
  <c r="D929" i="13"/>
  <c r="C929" i="13"/>
  <c r="H929" i="13"/>
  <c r="G928" i="13"/>
  <c r="F928" i="13"/>
  <c r="E928" i="13"/>
  <c r="D928" i="13"/>
  <c r="C928" i="13"/>
  <c r="H928" i="13"/>
  <c r="G927" i="13"/>
  <c r="F927" i="13"/>
  <c r="E927" i="13"/>
  <c r="D927" i="13"/>
  <c r="C927" i="13"/>
  <c r="H927" i="13"/>
  <c r="G926" i="13"/>
  <c r="F926" i="13"/>
  <c r="E926" i="13"/>
  <c r="D926" i="13"/>
  <c r="C926" i="13"/>
  <c r="H926" i="13"/>
  <c r="G925" i="13"/>
  <c r="F925" i="13"/>
  <c r="E925" i="13"/>
  <c r="D925" i="13"/>
  <c r="C925" i="13"/>
  <c r="H925" i="13"/>
  <c r="G924" i="13"/>
  <c r="F924" i="13"/>
  <c r="E924" i="13"/>
  <c r="D924" i="13"/>
  <c r="C924" i="13"/>
  <c r="H924" i="13"/>
  <c r="G923" i="13"/>
  <c r="F923" i="13"/>
  <c r="E923" i="13"/>
  <c r="D923" i="13"/>
  <c r="C923" i="13"/>
  <c r="H923" i="13"/>
  <c r="G922" i="13"/>
  <c r="F922" i="13"/>
  <c r="E922" i="13"/>
  <c r="D922" i="13"/>
  <c r="C922" i="13"/>
  <c r="H922" i="13"/>
  <c r="G921" i="13"/>
  <c r="F921" i="13"/>
  <c r="E921" i="13"/>
  <c r="D921" i="13"/>
  <c r="C921" i="13"/>
  <c r="H921" i="13"/>
  <c r="G920" i="13"/>
  <c r="F920" i="13"/>
  <c r="E920" i="13"/>
  <c r="D920" i="13"/>
  <c r="C920" i="13"/>
  <c r="H920" i="13"/>
  <c r="G919" i="13"/>
  <c r="F919" i="13"/>
  <c r="E919" i="13"/>
  <c r="D919" i="13"/>
  <c r="C919" i="13"/>
  <c r="H919" i="13"/>
  <c r="G918" i="13"/>
  <c r="F918" i="13"/>
  <c r="E918" i="13"/>
  <c r="D918" i="13"/>
  <c r="C918" i="13"/>
  <c r="H918" i="13"/>
  <c r="G917" i="13"/>
  <c r="F917" i="13"/>
  <c r="E917" i="13"/>
  <c r="D917" i="13"/>
  <c r="C917" i="13"/>
  <c r="H917" i="13"/>
  <c r="G916" i="13"/>
  <c r="F916" i="13"/>
  <c r="E916" i="13"/>
  <c r="D916" i="13"/>
  <c r="C916" i="13"/>
  <c r="H916" i="13"/>
  <c r="G915" i="13"/>
  <c r="F915" i="13"/>
  <c r="E915" i="13"/>
  <c r="D915" i="13"/>
  <c r="C915" i="13"/>
  <c r="H915" i="13"/>
  <c r="G914" i="13"/>
  <c r="F914" i="13"/>
  <c r="E914" i="13"/>
  <c r="D914" i="13"/>
  <c r="C914" i="13"/>
  <c r="H914" i="13"/>
  <c r="G913" i="13"/>
  <c r="F913" i="13"/>
  <c r="E913" i="13"/>
  <c r="D913" i="13"/>
  <c r="C913" i="13"/>
  <c r="H913" i="13"/>
  <c r="G912" i="13"/>
  <c r="F912" i="13"/>
  <c r="E912" i="13"/>
  <c r="D912" i="13"/>
  <c r="C912" i="13"/>
  <c r="H912" i="13"/>
  <c r="G911" i="13"/>
  <c r="F911" i="13"/>
  <c r="E911" i="13"/>
  <c r="D911" i="13"/>
  <c r="C911" i="13"/>
  <c r="H911" i="13"/>
  <c r="G910" i="13"/>
  <c r="F910" i="13"/>
  <c r="E910" i="13"/>
  <c r="D910" i="13"/>
  <c r="C910" i="13"/>
  <c r="H910" i="13"/>
  <c r="G909" i="13"/>
  <c r="F909" i="13"/>
  <c r="E909" i="13"/>
  <c r="D909" i="13"/>
  <c r="C909" i="13"/>
  <c r="H909" i="13"/>
  <c r="G908" i="13"/>
  <c r="F908" i="13"/>
  <c r="E908" i="13"/>
  <c r="D908" i="13"/>
  <c r="C908" i="13"/>
  <c r="H908" i="13"/>
  <c r="G907" i="13"/>
  <c r="F907" i="13"/>
  <c r="E907" i="13"/>
  <c r="D907" i="13"/>
  <c r="C907" i="13"/>
  <c r="H907" i="13"/>
  <c r="G906" i="13"/>
  <c r="F906" i="13"/>
  <c r="E906" i="13"/>
  <c r="D906" i="13"/>
  <c r="C906" i="13"/>
  <c r="H906" i="13"/>
  <c r="G905" i="13"/>
  <c r="F905" i="13"/>
  <c r="E905" i="13"/>
  <c r="D905" i="13"/>
  <c r="C905" i="13"/>
  <c r="H905" i="13"/>
  <c r="G904" i="13"/>
  <c r="F904" i="13"/>
  <c r="E904" i="13"/>
  <c r="D904" i="13"/>
  <c r="C904" i="13"/>
  <c r="H904" i="13"/>
  <c r="G903" i="13"/>
  <c r="F903" i="13"/>
  <c r="E903" i="13"/>
  <c r="D903" i="13"/>
  <c r="C903" i="13"/>
  <c r="H903" i="13"/>
  <c r="G902" i="13"/>
  <c r="F902" i="13"/>
  <c r="E902" i="13"/>
  <c r="D902" i="13"/>
  <c r="C902" i="13"/>
  <c r="H902" i="13"/>
  <c r="G901" i="13"/>
  <c r="F901" i="13"/>
  <c r="E901" i="13"/>
  <c r="D901" i="13"/>
  <c r="C901" i="13"/>
  <c r="H901" i="13"/>
  <c r="G900" i="13"/>
  <c r="F900" i="13"/>
  <c r="E900" i="13"/>
  <c r="D900" i="13"/>
  <c r="C900" i="13"/>
  <c r="H900" i="13"/>
  <c r="G899" i="13"/>
  <c r="F899" i="13"/>
  <c r="E899" i="13"/>
  <c r="D899" i="13"/>
  <c r="C899" i="13"/>
  <c r="H899" i="13"/>
  <c r="G898" i="13"/>
  <c r="F898" i="13"/>
  <c r="E898" i="13"/>
  <c r="D898" i="13"/>
  <c r="C898" i="13"/>
  <c r="H898" i="13"/>
  <c r="G897" i="13"/>
  <c r="F897" i="13"/>
  <c r="E897" i="13"/>
  <c r="D897" i="13"/>
  <c r="C897" i="13"/>
  <c r="H897" i="13"/>
  <c r="G896" i="13"/>
  <c r="F896" i="13"/>
  <c r="E896" i="13"/>
  <c r="D896" i="13"/>
  <c r="C896" i="13"/>
  <c r="H896" i="13"/>
  <c r="G895" i="13"/>
  <c r="F895" i="13"/>
  <c r="E895" i="13"/>
  <c r="D895" i="13"/>
  <c r="C895" i="13"/>
  <c r="H895" i="13"/>
  <c r="G894" i="13"/>
  <c r="F894" i="13"/>
  <c r="E894" i="13"/>
  <c r="D894" i="13"/>
  <c r="C894" i="13"/>
  <c r="H894" i="13"/>
  <c r="G893" i="13"/>
  <c r="F893" i="13"/>
  <c r="E893" i="13"/>
  <c r="D893" i="13"/>
  <c r="C893" i="13"/>
  <c r="H893" i="13"/>
  <c r="G892" i="13"/>
  <c r="F892" i="13"/>
  <c r="E892" i="13"/>
  <c r="D892" i="13"/>
  <c r="C892" i="13"/>
  <c r="H892" i="13"/>
  <c r="G891" i="13"/>
  <c r="F891" i="13"/>
  <c r="E891" i="13"/>
  <c r="D891" i="13"/>
  <c r="C891" i="13"/>
  <c r="H891" i="13"/>
  <c r="G890" i="13"/>
  <c r="F890" i="13"/>
  <c r="E890" i="13"/>
  <c r="D890" i="13"/>
  <c r="C890" i="13"/>
  <c r="H890" i="13"/>
  <c r="G889" i="13"/>
  <c r="F889" i="13"/>
  <c r="E889" i="13"/>
  <c r="D889" i="13"/>
  <c r="C889" i="13"/>
  <c r="H889" i="13"/>
  <c r="G888" i="13"/>
  <c r="F888" i="13"/>
  <c r="E888" i="13"/>
  <c r="D888" i="13"/>
  <c r="C888" i="13"/>
  <c r="H888" i="13"/>
  <c r="G887" i="13"/>
  <c r="F887" i="13"/>
  <c r="E887" i="13"/>
  <c r="D887" i="13"/>
  <c r="C887" i="13"/>
  <c r="H887" i="13"/>
  <c r="G886" i="13"/>
  <c r="F886" i="13"/>
  <c r="E886" i="13"/>
  <c r="D886" i="13"/>
  <c r="C886" i="13"/>
  <c r="H886" i="13"/>
  <c r="G885" i="13"/>
  <c r="F885" i="13"/>
  <c r="E885" i="13"/>
  <c r="D885" i="13"/>
  <c r="C885" i="13"/>
  <c r="H885" i="13"/>
  <c r="G884" i="13"/>
  <c r="F884" i="13"/>
  <c r="E884" i="13"/>
  <c r="D884" i="13"/>
  <c r="C884" i="13"/>
  <c r="H884" i="13"/>
  <c r="G883" i="13"/>
  <c r="F883" i="13"/>
  <c r="E883" i="13"/>
  <c r="D883" i="13"/>
  <c r="C883" i="13"/>
  <c r="H883" i="13"/>
  <c r="G882" i="13"/>
  <c r="F882" i="13"/>
  <c r="E882" i="13"/>
  <c r="D882" i="13"/>
  <c r="C882" i="13"/>
  <c r="H882" i="13"/>
  <c r="G881" i="13"/>
  <c r="F881" i="13"/>
  <c r="E881" i="13"/>
  <c r="D881" i="13"/>
  <c r="C881" i="13"/>
  <c r="H881" i="13"/>
  <c r="G880" i="13"/>
  <c r="F880" i="13"/>
  <c r="E880" i="13"/>
  <c r="D880" i="13"/>
  <c r="C880" i="13"/>
  <c r="H880" i="13"/>
  <c r="G879" i="13"/>
  <c r="F879" i="13"/>
  <c r="E879" i="13"/>
  <c r="D879" i="13"/>
  <c r="C879" i="13"/>
  <c r="H879" i="13"/>
  <c r="G878" i="13"/>
  <c r="F878" i="13"/>
  <c r="E878" i="13"/>
  <c r="D878" i="13"/>
  <c r="C878" i="13"/>
  <c r="H878" i="13"/>
  <c r="G877" i="13"/>
  <c r="F877" i="13"/>
  <c r="E877" i="13"/>
  <c r="D877" i="13"/>
  <c r="C877" i="13"/>
  <c r="H877" i="13"/>
  <c r="G876" i="13"/>
  <c r="F876" i="13"/>
  <c r="E876" i="13"/>
  <c r="D876" i="13"/>
  <c r="C876" i="13"/>
  <c r="H876" i="13"/>
  <c r="G875" i="13"/>
  <c r="F875" i="13"/>
  <c r="E875" i="13"/>
  <c r="D875" i="13"/>
  <c r="C875" i="13"/>
  <c r="H875" i="13"/>
  <c r="G874" i="13"/>
  <c r="F874" i="13"/>
  <c r="E874" i="13"/>
  <c r="D874" i="13"/>
  <c r="C874" i="13"/>
  <c r="H874" i="13"/>
  <c r="G873" i="13"/>
  <c r="F873" i="13"/>
  <c r="E873" i="13"/>
  <c r="D873" i="13"/>
  <c r="C873" i="13"/>
  <c r="H873" i="13"/>
  <c r="G872" i="13"/>
  <c r="F872" i="13"/>
  <c r="E872" i="13"/>
  <c r="D872" i="13"/>
  <c r="C872" i="13"/>
  <c r="H872" i="13"/>
  <c r="G871" i="13"/>
  <c r="F871" i="13"/>
  <c r="E871" i="13"/>
  <c r="D871" i="13"/>
  <c r="C871" i="13"/>
  <c r="H871" i="13"/>
  <c r="G870" i="13"/>
  <c r="F870" i="13"/>
  <c r="E870" i="13"/>
  <c r="D870" i="13"/>
  <c r="C870" i="13"/>
  <c r="H870" i="13"/>
  <c r="G869" i="13"/>
  <c r="F869" i="13"/>
  <c r="E869" i="13"/>
  <c r="D869" i="13"/>
  <c r="C869" i="13"/>
  <c r="H869" i="13"/>
  <c r="G868" i="13"/>
  <c r="F868" i="13"/>
  <c r="E868" i="13"/>
  <c r="D868" i="13"/>
  <c r="C868" i="13"/>
  <c r="H868" i="13"/>
  <c r="G867" i="13"/>
  <c r="F867" i="13"/>
  <c r="E867" i="13"/>
  <c r="D867" i="13"/>
  <c r="C867" i="13"/>
  <c r="H867" i="13"/>
  <c r="G866" i="13"/>
  <c r="F866" i="13"/>
  <c r="E866" i="13"/>
  <c r="D866" i="13"/>
  <c r="C866" i="13"/>
  <c r="H866" i="13"/>
  <c r="G865" i="13"/>
  <c r="F865" i="13"/>
  <c r="E865" i="13"/>
  <c r="D865" i="13"/>
  <c r="C865" i="13"/>
  <c r="H865" i="13"/>
  <c r="G864" i="13"/>
  <c r="F864" i="13"/>
  <c r="E864" i="13"/>
  <c r="D864" i="13"/>
  <c r="C864" i="13"/>
  <c r="H864" i="13"/>
  <c r="G863" i="13"/>
  <c r="F863" i="13"/>
  <c r="E863" i="13"/>
  <c r="D863" i="13"/>
  <c r="C863" i="13"/>
  <c r="H863" i="13"/>
  <c r="G862" i="13"/>
  <c r="F862" i="13"/>
  <c r="E862" i="13"/>
  <c r="D862" i="13"/>
  <c r="C862" i="13"/>
  <c r="H862" i="13"/>
  <c r="G861" i="13"/>
  <c r="F861" i="13"/>
  <c r="E861" i="13"/>
  <c r="D861" i="13"/>
  <c r="C861" i="13"/>
  <c r="H861" i="13"/>
  <c r="G860" i="13"/>
  <c r="F860" i="13"/>
  <c r="E860" i="13"/>
  <c r="D860" i="13"/>
  <c r="C860" i="13"/>
  <c r="H860" i="13"/>
  <c r="G859" i="13"/>
  <c r="F859" i="13"/>
  <c r="E859" i="13"/>
  <c r="D859" i="13"/>
  <c r="C859" i="13"/>
  <c r="H859" i="13"/>
  <c r="G858" i="13"/>
  <c r="F858" i="13"/>
  <c r="E858" i="13"/>
  <c r="D858" i="13"/>
  <c r="C858" i="13"/>
  <c r="H858" i="13"/>
  <c r="G857" i="13"/>
  <c r="F857" i="13"/>
  <c r="E857" i="13"/>
  <c r="D857" i="13"/>
  <c r="C857" i="13"/>
  <c r="H857" i="13"/>
  <c r="G856" i="13"/>
  <c r="F856" i="13"/>
  <c r="E856" i="13"/>
  <c r="D856" i="13"/>
  <c r="C856" i="13"/>
  <c r="H856" i="13"/>
  <c r="G855" i="13"/>
  <c r="F855" i="13"/>
  <c r="E855" i="13"/>
  <c r="D855" i="13"/>
  <c r="C855" i="13"/>
  <c r="H855" i="13"/>
  <c r="G854" i="13"/>
  <c r="F854" i="13"/>
  <c r="E854" i="13"/>
  <c r="D854" i="13"/>
  <c r="C854" i="13"/>
  <c r="H854" i="13"/>
  <c r="G853" i="13"/>
  <c r="F853" i="13"/>
  <c r="E853" i="13"/>
  <c r="D853" i="13"/>
  <c r="C853" i="13"/>
  <c r="H853" i="13"/>
  <c r="G852" i="13"/>
  <c r="F852" i="13"/>
  <c r="E852" i="13"/>
  <c r="D852" i="13"/>
  <c r="C852" i="13"/>
  <c r="H852" i="13"/>
  <c r="G851" i="13"/>
  <c r="F851" i="13"/>
  <c r="E851" i="13"/>
  <c r="D851" i="13"/>
  <c r="C851" i="13"/>
  <c r="H851" i="13"/>
  <c r="G850" i="13"/>
  <c r="F850" i="13"/>
  <c r="E850" i="13"/>
  <c r="D850" i="13"/>
  <c r="C850" i="13"/>
  <c r="H850" i="13"/>
  <c r="G849" i="13"/>
  <c r="F849" i="13"/>
  <c r="E849" i="13"/>
  <c r="D849" i="13"/>
  <c r="C849" i="13"/>
  <c r="H849" i="13"/>
  <c r="G848" i="13"/>
  <c r="F848" i="13"/>
  <c r="E848" i="13"/>
  <c r="D848" i="13"/>
  <c r="C848" i="13"/>
  <c r="H848" i="13"/>
  <c r="G847" i="13"/>
  <c r="F847" i="13"/>
  <c r="E847" i="13"/>
  <c r="D847" i="13"/>
  <c r="C847" i="13"/>
  <c r="H847" i="13"/>
  <c r="G846" i="13"/>
  <c r="F846" i="13"/>
  <c r="E846" i="13"/>
  <c r="D846" i="13"/>
  <c r="C846" i="13"/>
  <c r="H846" i="13"/>
  <c r="G845" i="13"/>
  <c r="F845" i="13"/>
  <c r="E845" i="13"/>
  <c r="D845" i="13"/>
  <c r="C845" i="13"/>
  <c r="H845" i="13"/>
  <c r="G844" i="13"/>
  <c r="F844" i="13"/>
  <c r="E844" i="13"/>
  <c r="D844" i="13"/>
  <c r="C844" i="13"/>
  <c r="H844" i="13"/>
  <c r="G843" i="13"/>
  <c r="F843" i="13"/>
  <c r="E843" i="13"/>
  <c r="D843" i="13"/>
  <c r="C843" i="13"/>
  <c r="H843" i="13"/>
  <c r="G842" i="13"/>
  <c r="F842" i="13"/>
  <c r="E842" i="13"/>
  <c r="D842" i="13"/>
  <c r="C842" i="13"/>
  <c r="H842" i="13"/>
  <c r="G841" i="13"/>
  <c r="F841" i="13"/>
  <c r="E841" i="13"/>
  <c r="D841" i="13"/>
  <c r="C841" i="13"/>
  <c r="H841" i="13"/>
  <c r="G840" i="13"/>
  <c r="F840" i="13"/>
  <c r="E840" i="13"/>
  <c r="D840" i="13"/>
  <c r="C840" i="13"/>
  <c r="H840" i="13"/>
  <c r="G839" i="13"/>
  <c r="F839" i="13"/>
  <c r="E839" i="13"/>
  <c r="D839" i="13"/>
  <c r="C839" i="13"/>
  <c r="H839" i="13"/>
  <c r="G838" i="13"/>
  <c r="F838" i="13"/>
  <c r="E838" i="13"/>
  <c r="D838" i="13"/>
  <c r="C838" i="13"/>
  <c r="H838" i="13"/>
  <c r="G837" i="13"/>
  <c r="F837" i="13"/>
  <c r="E837" i="13"/>
  <c r="D837" i="13"/>
  <c r="C837" i="13"/>
  <c r="H837" i="13"/>
  <c r="G836" i="13"/>
  <c r="F836" i="13"/>
  <c r="E836" i="13"/>
  <c r="D836" i="13"/>
  <c r="C836" i="13"/>
  <c r="H836" i="13"/>
  <c r="G835" i="13"/>
  <c r="F835" i="13"/>
  <c r="E835" i="13"/>
  <c r="D835" i="13"/>
  <c r="C835" i="13"/>
  <c r="H835" i="13"/>
  <c r="G834" i="13"/>
  <c r="F834" i="13"/>
  <c r="E834" i="13"/>
  <c r="D834" i="13"/>
  <c r="C834" i="13"/>
  <c r="H834" i="13"/>
  <c r="G833" i="13"/>
  <c r="F833" i="13"/>
  <c r="E833" i="13"/>
  <c r="D833" i="13"/>
  <c r="C833" i="13"/>
  <c r="H833" i="13"/>
  <c r="G832" i="13"/>
  <c r="F832" i="13"/>
  <c r="E832" i="13"/>
  <c r="D832" i="13"/>
  <c r="C832" i="13"/>
  <c r="H832" i="13"/>
  <c r="G831" i="13"/>
  <c r="F831" i="13"/>
  <c r="E831" i="13"/>
  <c r="D831" i="13"/>
  <c r="C831" i="13"/>
  <c r="H831" i="13"/>
  <c r="G830" i="13"/>
  <c r="F830" i="13"/>
  <c r="E830" i="13"/>
  <c r="D830" i="13"/>
  <c r="C830" i="13"/>
  <c r="H830" i="13"/>
  <c r="G829" i="13"/>
  <c r="F829" i="13"/>
  <c r="E829" i="13"/>
  <c r="D829" i="13"/>
  <c r="C829" i="13"/>
  <c r="H829" i="13"/>
  <c r="G828" i="13"/>
  <c r="F828" i="13"/>
  <c r="E828" i="13"/>
  <c r="D828" i="13"/>
  <c r="C828" i="13"/>
  <c r="H828" i="13"/>
  <c r="G827" i="13"/>
  <c r="F827" i="13"/>
  <c r="E827" i="13"/>
  <c r="D827" i="13"/>
  <c r="C827" i="13"/>
  <c r="H827" i="13"/>
  <c r="G826" i="13"/>
  <c r="F826" i="13"/>
  <c r="E826" i="13"/>
  <c r="D826" i="13"/>
  <c r="C826" i="13"/>
  <c r="H826" i="13"/>
  <c r="G825" i="13"/>
  <c r="F825" i="13"/>
  <c r="E825" i="13"/>
  <c r="D825" i="13"/>
  <c r="C825" i="13"/>
  <c r="H825" i="13"/>
  <c r="G824" i="13"/>
  <c r="F824" i="13"/>
  <c r="E824" i="13"/>
  <c r="D824" i="13"/>
  <c r="C824" i="13"/>
  <c r="H824" i="13"/>
  <c r="G823" i="13"/>
  <c r="F823" i="13"/>
  <c r="E823" i="13"/>
  <c r="D823" i="13"/>
  <c r="C823" i="13"/>
  <c r="H823" i="13"/>
  <c r="G822" i="13"/>
  <c r="F822" i="13"/>
  <c r="E822" i="13"/>
  <c r="D822" i="13"/>
  <c r="C822" i="13"/>
  <c r="H822" i="13"/>
  <c r="G821" i="13"/>
  <c r="F821" i="13"/>
  <c r="E821" i="13"/>
  <c r="D821" i="13"/>
  <c r="C821" i="13"/>
  <c r="H821" i="13"/>
  <c r="G820" i="13"/>
  <c r="F820" i="13"/>
  <c r="E820" i="13"/>
  <c r="D820" i="13"/>
  <c r="C820" i="13"/>
  <c r="H820" i="13"/>
  <c r="G819" i="13"/>
  <c r="F819" i="13"/>
  <c r="E819" i="13"/>
  <c r="D819" i="13"/>
  <c r="C819" i="13"/>
  <c r="H819" i="13"/>
  <c r="G818" i="13"/>
  <c r="F818" i="13"/>
  <c r="E818" i="13"/>
  <c r="D818" i="13"/>
  <c r="C818" i="13"/>
  <c r="H818" i="13"/>
  <c r="G817" i="13"/>
  <c r="F817" i="13"/>
  <c r="E817" i="13"/>
  <c r="D817" i="13"/>
  <c r="C817" i="13"/>
  <c r="H817" i="13"/>
  <c r="G816" i="13"/>
  <c r="F816" i="13"/>
  <c r="E816" i="13"/>
  <c r="D816" i="13"/>
  <c r="C816" i="13"/>
  <c r="H816" i="13"/>
  <c r="G815" i="13"/>
  <c r="F815" i="13"/>
  <c r="E815" i="13"/>
  <c r="D815" i="13"/>
  <c r="C815" i="13"/>
  <c r="H815" i="13"/>
  <c r="G814" i="13"/>
  <c r="F814" i="13"/>
  <c r="E814" i="13"/>
  <c r="D814" i="13"/>
  <c r="C814" i="13"/>
  <c r="H814" i="13"/>
  <c r="G813" i="13"/>
  <c r="F813" i="13"/>
  <c r="E813" i="13"/>
  <c r="D813" i="13"/>
  <c r="C813" i="13"/>
  <c r="H813" i="13"/>
  <c r="G812" i="13"/>
  <c r="F812" i="13"/>
  <c r="E812" i="13"/>
  <c r="D812" i="13"/>
  <c r="C812" i="13"/>
  <c r="H812" i="13"/>
  <c r="G811" i="13"/>
  <c r="F811" i="13"/>
  <c r="E811" i="13"/>
  <c r="D811" i="13"/>
  <c r="C811" i="13"/>
  <c r="H811" i="13"/>
  <c r="G810" i="13"/>
  <c r="F810" i="13"/>
  <c r="E810" i="13"/>
  <c r="D810" i="13"/>
  <c r="C810" i="13"/>
  <c r="H810" i="13"/>
  <c r="G809" i="13"/>
  <c r="F809" i="13"/>
  <c r="E809" i="13"/>
  <c r="D809" i="13"/>
  <c r="C809" i="13"/>
  <c r="H809" i="13"/>
  <c r="G808" i="13"/>
  <c r="F808" i="13"/>
  <c r="E808" i="13"/>
  <c r="D808" i="13"/>
  <c r="C808" i="13"/>
  <c r="H808" i="13"/>
  <c r="G807" i="13"/>
  <c r="F807" i="13"/>
  <c r="E807" i="13"/>
  <c r="D807" i="13"/>
  <c r="C807" i="13"/>
  <c r="H807" i="13"/>
  <c r="G806" i="13"/>
  <c r="F806" i="13"/>
  <c r="E806" i="13"/>
  <c r="D806" i="13"/>
  <c r="C806" i="13"/>
  <c r="H806" i="13"/>
  <c r="G805" i="13"/>
  <c r="F805" i="13"/>
  <c r="E805" i="13"/>
  <c r="D805" i="13"/>
  <c r="C805" i="13"/>
  <c r="H805" i="13"/>
  <c r="G804" i="13"/>
  <c r="F804" i="13"/>
  <c r="E804" i="13"/>
  <c r="D804" i="13"/>
  <c r="C804" i="13"/>
  <c r="H804" i="13"/>
  <c r="G803" i="13"/>
  <c r="F803" i="13"/>
  <c r="E803" i="13"/>
  <c r="D803" i="13"/>
  <c r="C803" i="13"/>
  <c r="H803" i="13"/>
  <c r="G802" i="13"/>
  <c r="F802" i="13"/>
  <c r="E802" i="13"/>
  <c r="D802" i="13"/>
  <c r="C802" i="13"/>
  <c r="H802" i="13"/>
  <c r="G801" i="13"/>
  <c r="F801" i="13"/>
  <c r="E801" i="13"/>
  <c r="D801" i="13"/>
  <c r="C801" i="13"/>
  <c r="H801" i="13"/>
  <c r="G800" i="13"/>
  <c r="F800" i="13"/>
  <c r="E800" i="13"/>
  <c r="D800" i="13"/>
  <c r="C800" i="13"/>
  <c r="H800" i="13"/>
  <c r="G799" i="13"/>
  <c r="F799" i="13"/>
  <c r="E799" i="13"/>
  <c r="D799" i="13"/>
  <c r="C799" i="13"/>
  <c r="H799" i="13"/>
  <c r="G798" i="13"/>
  <c r="F798" i="13"/>
  <c r="E798" i="13"/>
  <c r="D798" i="13"/>
  <c r="C798" i="13"/>
  <c r="H798" i="13"/>
  <c r="G797" i="13"/>
  <c r="F797" i="13"/>
  <c r="E797" i="13"/>
  <c r="D797" i="13"/>
  <c r="C797" i="13"/>
  <c r="H797" i="13"/>
  <c r="G796" i="13"/>
  <c r="F796" i="13"/>
  <c r="E796" i="13"/>
  <c r="D796" i="13"/>
  <c r="C796" i="13"/>
  <c r="H796" i="13"/>
  <c r="G795" i="13"/>
  <c r="F795" i="13"/>
  <c r="E795" i="13"/>
  <c r="D795" i="13"/>
  <c r="C795" i="13"/>
  <c r="H795" i="13"/>
  <c r="G794" i="13"/>
  <c r="F794" i="13"/>
  <c r="E794" i="13"/>
  <c r="D794" i="13"/>
  <c r="C794" i="13"/>
  <c r="H794" i="13"/>
  <c r="G793" i="13"/>
  <c r="F793" i="13"/>
  <c r="E793" i="13"/>
  <c r="D793" i="13"/>
  <c r="C793" i="13"/>
  <c r="H793" i="13"/>
  <c r="G792" i="13"/>
  <c r="F792" i="13"/>
  <c r="E792" i="13"/>
  <c r="D792" i="13"/>
  <c r="C792" i="13"/>
  <c r="H792" i="13"/>
  <c r="G791" i="13"/>
  <c r="F791" i="13"/>
  <c r="E791" i="13"/>
  <c r="D791" i="13"/>
  <c r="C791" i="13"/>
  <c r="H791" i="13"/>
  <c r="G790" i="13"/>
  <c r="F790" i="13"/>
  <c r="E790" i="13"/>
  <c r="D790" i="13"/>
  <c r="C790" i="13"/>
  <c r="H790" i="13"/>
  <c r="G789" i="13"/>
  <c r="F789" i="13"/>
  <c r="E789" i="13"/>
  <c r="D789" i="13"/>
  <c r="C789" i="13"/>
  <c r="H789" i="13"/>
  <c r="G788" i="13"/>
  <c r="F788" i="13"/>
  <c r="E788" i="13"/>
  <c r="D788" i="13"/>
  <c r="C788" i="13"/>
  <c r="H788" i="13"/>
  <c r="G787" i="13"/>
  <c r="F787" i="13"/>
  <c r="E787" i="13"/>
  <c r="D787" i="13"/>
  <c r="C787" i="13"/>
  <c r="H787" i="13"/>
  <c r="G786" i="13"/>
  <c r="F786" i="13"/>
  <c r="E786" i="13"/>
  <c r="D786" i="13"/>
  <c r="C786" i="13"/>
  <c r="H786" i="13"/>
  <c r="G785" i="13"/>
  <c r="F785" i="13"/>
  <c r="E785" i="13"/>
  <c r="D785" i="13"/>
  <c r="C785" i="13"/>
  <c r="H785" i="13"/>
  <c r="G784" i="13"/>
  <c r="F784" i="13"/>
  <c r="E784" i="13"/>
  <c r="D784" i="13"/>
  <c r="C784" i="13"/>
  <c r="H784" i="13"/>
  <c r="G783" i="13"/>
  <c r="F783" i="13"/>
  <c r="E783" i="13"/>
  <c r="D783" i="13"/>
  <c r="C783" i="13"/>
  <c r="H783" i="13"/>
  <c r="G782" i="13"/>
  <c r="F782" i="13"/>
  <c r="E782" i="13"/>
  <c r="D782" i="13"/>
  <c r="C782" i="13"/>
  <c r="H782" i="13"/>
  <c r="G781" i="13"/>
  <c r="F781" i="13"/>
  <c r="E781" i="13"/>
  <c r="D781" i="13"/>
  <c r="C781" i="13"/>
  <c r="H781" i="13"/>
  <c r="G780" i="13"/>
  <c r="F780" i="13"/>
  <c r="E780" i="13"/>
  <c r="D780" i="13"/>
  <c r="C780" i="13"/>
  <c r="H780" i="13"/>
  <c r="G779" i="13"/>
  <c r="F779" i="13"/>
  <c r="E779" i="13"/>
  <c r="D779" i="13"/>
  <c r="C779" i="13"/>
  <c r="H779" i="13"/>
  <c r="G778" i="13"/>
  <c r="F778" i="13"/>
  <c r="E778" i="13"/>
  <c r="D778" i="13"/>
  <c r="C778" i="13"/>
  <c r="H778" i="13"/>
  <c r="G777" i="13"/>
  <c r="F777" i="13"/>
  <c r="E777" i="13"/>
  <c r="D777" i="13"/>
  <c r="C777" i="13"/>
  <c r="H777" i="13"/>
  <c r="G776" i="13"/>
  <c r="F776" i="13"/>
  <c r="E776" i="13"/>
  <c r="D776" i="13"/>
  <c r="C776" i="13"/>
  <c r="H776" i="13"/>
  <c r="G775" i="13"/>
  <c r="F775" i="13"/>
  <c r="E775" i="13"/>
  <c r="D775" i="13"/>
  <c r="C775" i="13"/>
  <c r="H775" i="13"/>
  <c r="G774" i="13"/>
  <c r="F774" i="13"/>
  <c r="E774" i="13"/>
  <c r="D774" i="13"/>
  <c r="C774" i="13"/>
  <c r="H774" i="13"/>
  <c r="G773" i="13"/>
  <c r="F773" i="13"/>
  <c r="E773" i="13"/>
  <c r="D773" i="13"/>
  <c r="C773" i="13"/>
  <c r="H773" i="13"/>
  <c r="G772" i="13"/>
  <c r="F772" i="13"/>
  <c r="E772" i="13"/>
  <c r="D772" i="13"/>
  <c r="C772" i="13"/>
  <c r="H772" i="13"/>
  <c r="G771" i="13"/>
  <c r="F771" i="13"/>
  <c r="E771" i="13"/>
  <c r="D771" i="13"/>
  <c r="C771" i="13"/>
  <c r="H771" i="13"/>
  <c r="G770" i="13"/>
  <c r="F770" i="13"/>
  <c r="E770" i="13"/>
  <c r="D770" i="13"/>
  <c r="C770" i="13"/>
  <c r="H770" i="13"/>
  <c r="G769" i="13"/>
  <c r="F769" i="13"/>
  <c r="E769" i="13"/>
  <c r="D769" i="13"/>
  <c r="C769" i="13"/>
  <c r="H769" i="13"/>
  <c r="G768" i="13"/>
  <c r="F768" i="13"/>
  <c r="E768" i="13"/>
  <c r="D768" i="13"/>
  <c r="C768" i="13"/>
  <c r="H768" i="13"/>
  <c r="G767" i="13"/>
  <c r="F767" i="13"/>
  <c r="E767" i="13"/>
  <c r="D767" i="13"/>
  <c r="C767" i="13"/>
  <c r="H767" i="13"/>
  <c r="G766" i="13"/>
  <c r="F766" i="13"/>
  <c r="E766" i="13"/>
  <c r="D766" i="13"/>
  <c r="C766" i="13"/>
  <c r="H766" i="13"/>
  <c r="G765" i="13"/>
  <c r="F765" i="13"/>
  <c r="E765" i="13"/>
  <c r="D765" i="13"/>
  <c r="C765" i="13"/>
  <c r="H765" i="13"/>
  <c r="G764" i="13"/>
  <c r="F764" i="13"/>
  <c r="E764" i="13"/>
  <c r="D764" i="13"/>
  <c r="C764" i="13"/>
  <c r="H764" i="13"/>
  <c r="G763" i="13"/>
  <c r="F763" i="13"/>
  <c r="E763" i="13"/>
  <c r="D763" i="13"/>
  <c r="C763" i="13"/>
  <c r="H763" i="13"/>
  <c r="G762" i="13"/>
  <c r="F762" i="13"/>
  <c r="E762" i="13"/>
  <c r="D762" i="13"/>
  <c r="C762" i="13"/>
  <c r="H762" i="13"/>
  <c r="G761" i="13"/>
  <c r="F761" i="13"/>
  <c r="E761" i="13"/>
  <c r="D761" i="13"/>
  <c r="C761" i="13"/>
  <c r="H761" i="13"/>
  <c r="G760" i="13"/>
  <c r="F760" i="13"/>
  <c r="E760" i="13"/>
  <c r="D760" i="13"/>
  <c r="C760" i="13"/>
  <c r="H760" i="13"/>
  <c r="G759" i="13"/>
  <c r="F759" i="13"/>
  <c r="E759" i="13"/>
  <c r="D759" i="13"/>
  <c r="C759" i="13"/>
  <c r="H759" i="13"/>
  <c r="G758" i="13"/>
  <c r="F758" i="13"/>
  <c r="E758" i="13"/>
  <c r="D758" i="13"/>
  <c r="C758" i="13"/>
  <c r="H758" i="13"/>
  <c r="G757" i="13"/>
  <c r="F757" i="13"/>
  <c r="E757" i="13"/>
  <c r="D757" i="13"/>
  <c r="C757" i="13"/>
  <c r="H757" i="13"/>
  <c r="G756" i="13"/>
  <c r="F756" i="13"/>
  <c r="E756" i="13"/>
  <c r="D756" i="13"/>
  <c r="C756" i="13"/>
  <c r="H756" i="13"/>
  <c r="G755" i="13"/>
  <c r="F755" i="13"/>
  <c r="E755" i="13"/>
  <c r="D755" i="13"/>
  <c r="C755" i="13"/>
  <c r="H755" i="13"/>
  <c r="G754" i="13"/>
  <c r="F754" i="13"/>
  <c r="E754" i="13"/>
  <c r="D754" i="13"/>
  <c r="C754" i="13"/>
  <c r="H754" i="13"/>
  <c r="G753" i="13"/>
  <c r="F753" i="13"/>
  <c r="E753" i="13"/>
  <c r="D753" i="13"/>
  <c r="C753" i="13"/>
  <c r="H753" i="13"/>
  <c r="G752" i="13"/>
  <c r="F752" i="13"/>
  <c r="E752" i="13"/>
  <c r="D752" i="13"/>
  <c r="C752" i="13"/>
  <c r="H752" i="13"/>
  <c r="G751" i="13"/>
  <c r="F751" i="13"/>
  <c r="E751" i="13"/>
  <c r="D751" i="13"/>
  <c r="C751" i="13"/>
  <c r="H751" i="13"/>
  <c r="G750" i="13"/>
  <c r="F750" i="13"/>
  <c r="E750" i="13"/>
  <c r="D750" i="13"/>
  <c r="C750" i="13"/>
  <c r="H750" i="13"/>
  <c r="G749" i="13"/>
  <c r="F749" i="13"/>
  <c r="E749" i="13"/>
  <c r="D749" i="13"/>
  <c r="C749" i="13"/>
  <c r="H749" i="13"/>
  <c r="G748" i="13"/>
  <c r="F748" i="13"/>
  <c r="E748" i="13"/>
  <c r="D748" i="13"/>
  <c r="C748" i="13"/>
  <c r="H748" i="13"/>
  <c r="G747" i="13"/>
  <c r="F747" i="13"/>
  <c r="E747" i="13"/>
  <c r="D747" i="13"/>
  <c r="C747" i="13"/>
  <c r="H747" i="13"/>
  <c r="G746" i="13"/>
  <c r="F746" i="13"/>
  <c r="E746" i="13"/>
  <c r="D746" i="13"/>
  <c r="C746" i="13"/>
  <c r="H746" i="13"/>
  <c r="G745" i="13"/>
  <c r="F745" i="13"/>
  <c r="E745" i="13"/>
  <c r="D745" i="13"/>
  <c r="C745" i="13"/>
  <c r="H745" i="13"/>
  <c r="G744" i="13"/>
  <c r="F744" i="13"/>
  <c r="E744" i="13"/>
  <c r="D744" i="13"/>
  <c r="C744" i="13"/>
  <c r="H744" i="13"/>
  <c r="G743" i="13"/>
  <c r="F743" i="13"/>
  <c r="E743" i="13"/>
  <c r="D743" i="13"/>
  <c r="C743" i="13"/>
  <c r="H743" i="13"/>
  <c r="G742" i="13"/>
  <c r="F742" i="13"/>
  <c r="E742" i="13"/>
  <c r="D742" i="13"/>
  <c r="C742" i="13"/>
  <c r="H742" i="13"/>
  <c r="G741" i="13"/>
  <c r="F741" i="13"/>
  <c r="E741" i="13"/>
  <c r="D741" i="13"/>
  <c r="C741" i="13"/>
  <c r="H741" i="13"/>
  <c r="G740" i="13"/>
  <c r="F740" i="13"/>
  <c r="E740" i="13"/>
  <c r="D740" i="13"/>
  <c r="C740" i="13"/>
  <c r="H740" i="13"/>
  <c r="G739" i="13"/>
  <c r="F739" i="13"/>
  <c r="E739" i="13"/>
  <c r="D739" i="13"/>
  <c r="C739" i="13"/>
  <c r="H739" i="13"/>
  <c r="G738" i="13"/>
  <c r="F738" i="13"/>
  <c r="E738" i="13"/>
  <c r="D738" i="13"/>
  <c r="C738" i="13"/>
  <c r="H738" i="13"/>
  <c r="G737" i="13"/>
  <c r="F737" i="13"/>
  <c r="E737" i="13"/>
  <c r="D737" i="13"/>
  <c r="C737" i="13"/>
  <c r="H737" i="13"/>
  <c r="G736" i="13"/>
  <c r="F736" i="13"/>
  <c r="E736" i="13"/>
  <c r="D736" i="13"/>
  <c r="C736" i="13"/>
  <c r="H736" i="13"/>
  <c r="G735" i="13"/>
  <c r="F735" i="13"/>
  <c r="E735" i="13"/>
  <c r="D735" i="13"/>
  <c r="C735" i="13"/>
  <c r="H735" i="13"/>
  <c r="G734" i="13"/>
  <c r="F734" i="13"/>
  <c r="E734" i="13"/>
  <c r="D734" i="13"/>
  <c r="C734" i="13"/>
  <c r="H734" i="13"/>
  <c r="G733" i="13"/>
  <c r="F733" i="13"/>
  <c r="E733" i="13"/>
  <c r="D733" i="13"/>
  <c r="C733" i="13"/>
  <c r="H733" i="13"/>
  <c r="G732" i="13"/>
  <c r="F732" i="13"/>
  <c r="E732" i="13"/>
  <c r="D732" i="13"/>
  <c r="C732" i="13"/>
  <c r="H732" i="13"/>
  <c r="G731" i="13"/>
  <c r="F731" i="13"/>
  <c r="E731" i="13"/>
  <c r="D731" i="13"/>
  <c r="C731" i="13"/>
  <c r="H731" i="13"/>
  <c r="G730" i="13"/>
  <c r="F730" i="13"/>
  <c r="E730" i="13"/>
  <c r="D730" i="13"/>
  <c r="C730" i="13"/>
  <c r="H730" i="13"/>
  <c r="G729" i="13"/>
  <c r="F729" i="13"/>
  <c r="E729" i="13"/>
  <c r="D729" i="13"/>
  <c r="C729" i="13"/>
  <c r="H729" i="13"/>
  <c r="G728" i="13"/>
  <c r="F728" i="13"/>
  <c r="E728" i="13"/>
  <c r="D728" i="13"/>
  <c r="C728" i="13"/>
  <c r="H728" i="13"/>
  <c r="G727" i="13"/>
  <c r="F727" i="13"/>
  <c r="E727" i="13"/>
  <c r="D727" i="13"/>
  <c r="C727" i="13"/>
  <c r="H727" i="13"/>
  <c r="G726" i="13"/>
  <c r="F726" i="13"/>
  <c r="E726" i="13"/>
  <c r="D726" i="13"/>
  <c r="C726" i="13"/>
  <c r="H726" i="13"/>
  <c r="G725" i="13"/>
  <c r="F725" i="13"/>
  <c r="E725" i="13"/>
  <c r="D725" i="13"/>
  <c r="C725" i="13"/>
  <c r="H725" i="13"/>
  <c r="G724" i="13"/>
  <c r="F724" i="13"/>
  <c r="E724" i="13"/>
  <c r="D724" i="13"/>
  <c r="C724" i="13"/>
  <c r="H724" i="13"/>
  <c r="G723" i="13"/>
  <c r="F723" i="13"/>
  <c r="E723" i="13"/>
  <c r="D723" i="13"/>
  <c r="C723" i="13"/>
  <c r="H723" i="13"/>
  <c r="G722" i="13"/>
  <c r="F722" i="13"/>
  <c r="E722" i="13"/>
  <c r="D722" i="13"/>
  <c r="C722" i="13"/>
  <c r="H722" i="13"/>
  <c r="G721" i="13"/>
  <c r="F721" i="13"/>
  <c r="E721" i="13"/>
  <c r="D721" i="13"/>
  <c r="C721" i="13"/>
  <c r="H721" i="13"/>
  <c r="G720" i="13"/>
  <c r="F720" i="13"/>
  <c r="E720" i="13"/>
  <c r="D720" i="13"/>
  <c r="C720" i="13"/>
  <c r="H720" i="13"/>
  <c r="G719" i="13"/>
  <c r="F719" i="13"/>
  <c r="E719" i="13"/>
  <c r="D719" i="13"/>
  <c r="C719" i="13"/>
  <c r="H719" i="13"/>
  <c r="G718" i="13"/>
  <c r="F718" i="13"/>
  <c r="E718" i="13"/>
  <c r="D718" i="13"/>
  <c r="C718" i="13"/>
  <c r="H718" i="13"/>
  <c r="G717" i="13"/>
  <c r="F717" i="13"/>
  <c r="E717" i="13"/>
  <c r="D717" i="13"/>
  <c r="C717" i="13"/>
  <c r="H717" i="13"/>
  <c r="G716" i="13"/>
  <c r="F716" i="13"/>
  <c r="E716" i="13"/>
  <c r="D716" i="13"/>
  <c r="C716" i="13"/>
  <c r="H716" i="13"/>
  <c r="G715" i="13"/>
  <c r="F715" i="13"/>
  <c r="E715" i="13"/>
  <c r="D715" i="13"/>
  <c r="C715" i="13"/>
  <c r="H715" i="13"/>
  <c r="G714" i="13"/>
  <c r="F714" i="13"/>
  <c r="E714" i="13"/>
  <c r="D714" i="13"/>
  <c r="C714" i="13"/>
  <c r="H714" i="13"/>
  <c r="G713" i="13"/>
  <c r="F713" i="13"/>
  <c r="E713" i="13"/>
  <c r="D713" i="13"/>
  <c r="C713" i="13"/>
  <c r="H713" i="13"/>
  <c r="G712" i="13"/>
  <c r="F712" i="13"/>
  <c r="E712" i="13"/>
  <c r="D712" i="13"/>
  <c r="C712" i="13"/>
  <c r="H712" i="13"/>
  <c r="G711" i="13"/>
  <c r="F711" i="13"/>
  <c r="E711" i="13"/>
  <c r="D711" i="13"/>
  <c r="C711" i="13"/>
  <c r="H711" i="13"/>
  <c r="G710" i="13"/>
  <c r="F710" i="13"/>
  <c r="E710" i="13"/>
  <c r="D710" i="13"/>
  <c r="C710" i="13"/>
  <c r="H710" i="13"/>
  <c r="G709" i="13"/>
  <c r="F709" i="13"/>
  <c r="E709" i="13"/>
  <c r="D709" i="13"/>
  <c r="C709" i="13"/>
  <c r="H709" i="13"/>
  <c r="G708" i="13"/>
  <c r="F708" i="13"/>
  <c r="E708" i="13"/>
  <c r="D708" i="13"/>
  <c r="C708" i="13"/>
  <c r="H708" i="13"/>
  <c r="G707" i="13"/>
  <c r="F707" i="13"/>
  <c r="E707" i="13"/>
  <c r="D707" i="13"/>
  <c r="C707" i="13"/>
  <c r="H707" i="13"/>
  <c r="G706" i="13"/>
  <c r="F706" i="13"/>
  <c r="E706" i="13"/>
  <c r="D706" i="13"/>
  <c r="C706" i="13"/>
  <c r="H706" i="13"/>
  <c r="G705" i="13"/>
  <c r="F705" i="13"/>
  <c r="E705" i="13"/>
  <c r="D705" i="13"/>
  <c r="C705" i="13"/>
  <c r="H705" i="13"/>
  <c r="G704" i="13"/>
  <c r="F704" i="13"/>
  <c r="E704" i="13"/>
  <c r="D704" i="13"/>
  <c r="C704" i="13"/>
  <c r="H704" i="13"/>
  <c r="G703" i="13"/>
  <c r="F703" i="13"/>
  <c r="E703" i="13"/>
  <c r="D703" i="13"/>
  <c r="C703" i="13"/>
  <c r="H703" i="13"/>
  <c r="G702" i="13"/>
  <c r="F702" i="13"/>
  <c r="E702" i="13"/>
  <c r="D702" i="13"/>
  <c r="C702" i="13"/>
  <c r="H702" i="13"/>
  <c r="G701" i="13"/>
  <c r="F701" i="13"/>
  <c r="E701" i="13"/>
  <c r="D701" i="13"/>
  <c r="C701" i="13"/>
  <c r="H701" i="13"/>
  <c r="G700" i="13"/>
  <c r="F700" i="13"/>
  <c r="E700" i="13"/>
  <c r="D700" i="13"/>
  <c r="C700" i="13"/>
  <c r="H700" i="13"/>
  <c r="G699" i="13"/>
  <c r="F699" i="13"/>
  <c r="E699" i="13"/>
  <c r="D699" i="13"/>
  <c r="C699" i="13"/>
  <c r="H699" i="13"/>
  <c r="G698" i="13"/>
  <c r="F698" i="13"/>
  <c r="E698" i="13"/>
  <c r="D698" i="13"/>
  <c r="C698" i="13"/>
  <c r="H698" i="13"/>
  <c r="G697" i="13"/>
  <c r="F697" i="13"/>
  <c r="E697" i="13"/>
  <c r="D697" i="13"/>
  <c r="C697" i="13"/>
  <c r="H697" i="13"/>
  <c r="G696" i="13"/>
  <c r="F696" i="13"/>
  <c r="E696" i="13"/>
  <c r="D696" i="13"/>
  <c r="C696" i="13"/>
  <c r="H696" i="13"/>
  <c r="G695" i="13"/>
  <c r="F695" i="13"/>
  <c r="E695" i="13"/>
  <c r="D695" i="13"/>
  <c r="C695" i="13"/>
  <c r="H695" i="13"/>
  <c r="G694" i="13"/>
  <c r="F694" i="13"/>
  <c r="E694" i="13"/>
  <c r="D694" i="13"/>
  <c r="C694" i="13"/>
  <c r="H694" i="13"/>
  <c r="G693" i="13"/>
  <c r="F693" i="13"/>
  <c r="E693" i="13"/>
  <c r="D693" i="13"/>
  <c r="C693" i="13"/>
  <c r="H693" i="13"/>
  <c r="G692" i="13"/>
  <c r="F692" i="13"/>
  <c r="E692" i="13"/>
  <c r="D692" i="13"/>
  <c r="C692" i="13"/>
  <c r="H692" i="13"/>
  <c r="G691" i="13"/>
  <c r="F691" i="13"/>
  <c r="E691" i="13"/>
  <c r="D691" i="13"/>
  <c r="C691" i="13"/>
  <c r="H691" i="13"/>
  <c r="G690" i="13"/>
  <c r="F690" i="13"/>
  <c r="E690" i="13"/>
  <c r="D690" i="13"/>
  <c r="C690" i="13"/>
  <c r="H690" i="13"/>
  <c r="G689" i="13"/>
  <c r="F689" i="13"/>
  <c r="E689" i="13"/>
  <c r="D689" i="13"/>
  <c r="C689" i="13"/>
  <c r="H689" i="13"/>
  <c r="G688" i="13"/>
  <c r="F688" i="13"/>
  <c r="E688" i="13"/>
  <c r="D688" i="13"/>
  <c r="C688" i="13"/>
  <c r="H688" i="13"/>
  <c r="G687" i="13"/>
  <c r="F687" i="13"/>
  <c r="E687" i="13"/>
  <c r="D687" i="13"/>
  <c r="C687" i="13"/>
  <c r="H687" i="13"/>
  <c r="G686" i="13"/>
  <c r="F686" i="13"/>
  <c r="E686" i="13"/>
  <c r="D686" i="13"/>
  <c r="C686" i="13"/>
  <c r="H686" i="13"/>
  <c r="G685" i="13"/>
  <c r="F685" i="13"/>
  <c r="E685" i="13"/>
  <c r="D685" i="13"/>
  <c r="C685" i="13"/>
  <c r="H685" i="13"/>
  <c r="G684" i="13"/>
  <c r="F684" i="13"/>
  <c r="E684" i="13"/>
  <c r="D684" i="13"/>
  <c r="C684" i="13"/>
  <c r="H684" i="13"/>
  <c r="G683" i="13"/>
  <c r="F683" i="13"/>
  <c r="E683" i="13"/>
  <c r="D683" i="13"/>
  <c r="C683" i="13"/>
  <c r="H683" i="13"/>
  <c r="G682" i="13"/>
  <c r="F682" i="13"/>
  <c r="E682" i="13"/>
  <c r="D682" i="13"/>
  <c r="C682" i="13"/>
  <c r="H682" i="13"/>
  <c r="G681" i="13"/>
  <c r="F681" i="13"/>
  <c r="E681" i="13"/>
  <c r="D681" i="13"/>
  <c r="C681" i="13"/>
  <c r="H681" i="13"/>
  <c r="G680" i="13"/>
  <c r="F680" i="13"/>
  <c r="E680" i="13"/>
  <c r="D680" i="13"/>
  <c r="C680" i="13"/>
  <c r="H680" i="13"/>
  <c r="G679" i="13"/>
  <c r="F679" i="13"/>
  <c r="E679" i="13"/>
  <c r="D679" i="13"/>
  <c r="C679" i="13"/>
  <c r="H679" i="13"/>
  <c r="G678" i="13"/>
  <c r="F678" i="13"/>
  <c r="E678" i="13"/>
  <c r="D678" i="13"/>
  <c r="C678" i="13"/>
  <c r="H678" i="13"/>
  <c r="G677" i="13"/>
  <c r="F677" i="13"/>
  <c r="E677" i="13"/>
  <c r="D677" i="13"/>
  <c r="C677" i="13"/>
  <c r="H677" i="13"/>
  <c r="G676" i="13"/>
  <c r="F676" i="13"/>
  <c r="E676" i="13"/>
  <c r="D676" i="13"/>
  <c r="C676" i="13"/>
  <c r="H676" i="13"/>
  <c r="G675" i="13"/>
  <c r="F675" i="13"/>
  <c r="E675" i="13"/>
  <c r="D675" i="13"/>
  <c r="C675" i="13"/>
  <c r="H675" i="13"/>
  <c r="G674" i="13"/>
  <c r="F674" i="13"/>
  <c r="E674" i="13"/>
  <c r="D674" i="13"/>
  <c r="C674" i="13"/>
  <c r="H674" i="13"/>
  <c r="G673" i="13"/>
  <c r="F673" i="13"/>
  <c r="E673" i="13"/>
  <c r="D673" i="13"/>
  <c r="C673" i="13"/>
  <c r="H673" i="13"/>
  <c r="G672" i="13"/>
  <c r="F672" i="13"/>
  <c r="E672" i="13"/>
  <c r="D672" i="13"/>
  <c r="C672" i="13"/>
  <c r="H672" i="13"/>
  <c r="G671" i="13"/>
  <c r="F671" i="13"/>
  <c r="E671" i="13"/>
  <c r="D671" i="13"/>
  <c r="C671" i="13"/>
  <c r="H671" i="13"/>
  <c r="G670" i="13"/>
  <c r="F670" i="13"/>
  <c r="E670" i="13"/>
  <c r="D670" i="13"/>
  <c r="C670" i="13"/>
  <c r="H670" i="13"/>
  <c r="G669" i="13"/>
  <c r="F669" i="13"/>
  <c r="E669" i="13"/>
  <c r="D669" i="13"/>
  <c r="C669" i="13"/>
  <c r="H669" i="13"/>
  <c r="G668" i="13"/>
  <c r="F668" i="13"/>
  <c r="E668" i="13"/>
  <c r="D668" i="13"/>
  <c r="C668" i="13"/>
  <c r="H668" i="13"/>
  <c r="G667" i="13"/>
  <c r="F667" i="13"/>
  <c r="E667" i="13"/>
  <c r="D667" i="13"/>
  <c r="C667" i="13"/>
  <c r="H667" i="13"/>
  <c r="G666" i="13"/>
  <c r="F666" i="13"/>
  <c r="E666" i="13"/>
  <c r="D666" i="13"/>
  <c r="C666" i="13"/>
  <c r="H666" i="13"/>
  <c r="G665" i="13"/>
  <c r="F665" i="13"/>
  <c r="E665" i="13"/>
  <c r="D665" i="13"/>
  <c r="C665" i="13"/>
  <c r="H665" i="13"/>
  <c r="G664" i="13"/>
  <c r="F664" i="13"/>
  <c r="E664" i="13"/>
  <c r="D664" i="13"/>
  <c r="C664" i="13"/>
  <c r="H664" i="13"/>
  <c r="G663" i="13"/>
  <c r="F663" i="13"/>
  <c r="E663" i="13"/>
  <c r="D663" i="13"/>
  <c r="C663" i="13"/>
  <c r="H663" i="13"/>
  <c r="G662" i="13"/>
  <c r="F662" i="13"/>
  <c r="E662" i="13"/>
  <c r="D662" i="13"/>
  <c r="C662" i="13"/>
  <c r="H662" i="13"/>
  <c r="G661" i="13"/>
  <c r="F661" i="13"/>
  <c r="E661" i="13"/>
  <c r="D661" i="13"/>
  <c r="C661" i="13"/>
  <c r="H661" i="13"/>
  <c r="G660" i="13"/>
  <c r="F660" i="13"/>
  <c r="E660" i="13"/>
  <c r="D660" i="13"/>
  <c r="C660" i="13"/>
  <c r="H660" i="13"/>
  <c r="G659" i="13"/>
  <c r="F659" i="13"/>
  <c r="E659" i="13"/>
  <c r="D659" i="13"/>
  <c r="C659" i="13"/>
  <c r="H659" i="13"/>
  <c r="G658" i="13"/>
  <c r="F658" i="13"/>
  <c r="E658" i="13"/>
  <c r="D658" i="13"/>
  <c r="C658" i="13"/>
  <c r="H658" i="13"/>
  <c r="G657" i="13"/>
  <c r="F657" i="13"/>
  <c r="E657" i="13"/>
  <c r="D657" i="13"/>
  <c r="C657" i="13"/>
  <c r="H657" i="13"/>
  <c r="G656" i="13"/>
  <c r="F656" i="13"/>
  <c r="E656" i="13"/>
  <c r="D656" i="13"/>
  <c r="C656" i="13"/>
  <c r="H656" i="13"/>
  <c r="G655" i="13"/>
  <c r="F655" i="13"/>
  <c r="E655" i="13"/>
  <c r="D655" i="13"/>
  <c r="C655" i="13"/>
  <c r="H655" i="13"/>
  <c r="G654" i="13"/>
  <c r="F654" i="13"/>
  <c r="E654" i="13"/>
  <c r="D654" i="13"/>
  <c r="C654" i="13"/>
  <c r="H654" i="13"/>
  <c r="G653" i="13"/>
  <c r="F653" i="13"/>
  <c r="E653" i="13"/>
  <c r="D653" i="13"/>
  <c r="C653" i="13"/>
  <c r="H653" i="13"/>
  <c r="G652" i="13"/>
  <c r="F652" i="13"/>
  <c r="E652" i="13"/>
  <c r="D652" i="13"/>
  <c r="C652" i="13"/>
  <c r="H652" i="13"/>
  <c r="G651" i="13"/>
  <c r="F651" i="13"/>
  <c r="E651" i="13"/>
  <c r="D651" i="13"/>
  <c r="C651" i="13"/>
  <c r="H651" i="13"/>
  <c r="G650" i="13"/>
  <c r="F650" i="13"/>
  <c r="E650" i="13"/>
  <c r="D650" i="13"/>
  <c r="C650" i="13"/>
  <c r="H650" i="13"/>
  <c r="G649" i="13"/>
  <c r="F649" i="13"/>
  <c r="E649" i="13"/>
  <c r="D649" i="13"/>
  <c r="C649" i="13"/>
  <c r="H649" i="13"/>
  <c r="G648" i="13"/>
  <c r="F648" i="13"/>
  <c r="E648" i="13"/>
  <c r="D648" i="13"/>
  <c r="C648" i="13"/>
  <c r="H648" i="13"/>
  <c r="G647" i="13"/>
  <c r="F647" i="13"/>
  <c r="E647" i="13"/>
  <c r="D647" i="13"/>
  <c r="C647" i="13"/>
  <c r="H647" i="13"/>
  <c r="G646" i="13"/>
  <c r="F646" i="13"/>
  <c r="E646" i="13"/>
  <c r="D646" i="13"/>
  <c r="C646" i="13"/>
  <c r="H646" i="13"/>
  <c r="G645" i="13"/>
  <c r="F645" i="13"/>
  <c r="E645" i="13"/>
  <c r="D645" i="13"/>
  <c r="C645" i="13"/>
  <c r="H645" i="13"/>
  <c r="G644" i="13"/>
  <c r="F644" i="13"/>
  <c r="E644" i="13"/>
  <c r="D644" i="13"/>
  <c r="C644" i="13"/>
  <c r="H644" i="13"/>
  <c r="G643" i="13"/>
  <c r="F643" i="13"/>
  <c r="E643" i="13"/>
  <c r="D643" i="13"/>
  <c r="C643" i="13"/>
  <c r="H643" i="13"/>
  <c r="G642" i="13"/>
  <c r="F642" i="13"/>
  <c r="E642" i="13"/>
  <c r="D642" i="13"/>
  <c r="C642" i="13"/>
  <c r="H642" i="13"/>
  <c r="G641" i="13"/>
  <c r="F641" i="13"/>
  <c r="E641" i="13"/>
  <c r="D641" i="13"/>
  <c r="C641" i="13"/>
  <c r="H641" i="13"/>
  <c r="G640" i="13"/>
  <c r="F640" i="13"/>
  <c r="E640" i="13"/>
  <c r="D640" i="13"/>
  <c r="C640" i="13"/>
  <c r="H640" i="13"/>
  <c r="G639" i="13"/>
  <c r="F639" i="13"/>
  <c r="E639" i="13"/>
  <c r="D639" i="13"/>
  <c r="C639" i="13"/>
  <c r="H639" i="13"/>
  <c r="G638" i="13"/>
  <c r="F638" i="13"/>
  <c r="E638" i="13"/>
  <c r="D638" i="13"/>
  <c r="C638" i="13"/>
  <c r="H638" i="13"/>
  <c r="G637" i="13"/>
  <c r="F637" i="13"/>
  <c r="E637" i="13"/>
  <c r="D637" i="13"/>
  <c r="C637" i="13"/>
  <c r="H637" i="13"/>
  <c r="G636" i="13"/>
  <c r="F636" i="13"/>
  <c r="E636" i="13"/>
  <c r="D636" i="13"/>
  <c r="C636" i="13"/>
  <c r="H636" i="13"/>
  <c r="G635" i="13"/>
  <c r="F635" i="13"/>
  <c r="E635" i="13"/>
  <c r="D635" i="13"/>
  <c r="C635" i="13"/>
  <c r="H635" i="13"/>
  <c r="G634" i="13"/>
  <c r="F634" i="13"/>
  <c r="E634" i="13"/>
  <c r="D634" i="13"/>
  <c r="C634" i="13"/>
  <c r="H634" i="13"/>
  <c r="G633" i="13"/>
  <c r="F633" i="13"/>
  <c r="E633" i="13"/>
  <c r="D633" i="13"/>
  <c r="C633" i="13"/>
  <c r="H633" i="13"/>
  <c r="G632" i="13"/>
  <c r="F632" i="13"/>
  <c r="E632" i="13"/>
  <c r="D632" i="13"/>
  <c r="C632" i="13"/>
  <c r="H632" i="13"/>
  <c r="G631" i="13"/>
  <c r="F631" i="13"/>
  <c r="E631" i="13"/>
  <c r="D631" i="13"/>
  <c r="C631" i="13"/>
  <c r="H631" i="13"/>
  <c r="G630" i="13"/>
  <c r="F630" i="13"/>
  <c r="E630" i="13"/>
  <c r="D630" i="13"/>
  <c r="C630" i="13"/>
  <c r="H630" i="13"/>
  <c r="G629" i="13"/>
  <c r="F629" i="13"/>
  <c r="E629" i="13"/>
  <c r="D629" i="13"/>
  <c r="C629" i="13"/>
  <c r="H629" i="13"/>
  <c r="G628" i="13"/>
  <c r="F628" i="13"/>
  <c r="E628" i="13"/>
  <c r="D628" i="13"/>
  <c r="C628" i="13"/>
  <c r="H628" i="13"/>
  <c r="G627" i="13"/>
  <c r="F627" i="13"/>
  <c r="E627" i="13"/>
  <c r="D627" i="13"/>
  <c r="C627" i="13"/>
  <c r="H627" i="13"/>
  <c r="G626" i="13"/>
  <c r="F626" i="13"/>
  <c r="E626" i="13"/>
  <c r="D626" i="13"/>
  <c r="C626" i="13"/>
  <c r="H626" i="13"/>
  <c r="G625" i="13"/>
  <c r="F625" i="13"/>
  <c r="E625" i="13"/>
  <c r="D625" i="13"/>
  <c r="C625" i="13"/>
  <c r="H625" i="13"/>
  <c r="G624" i="13"/>
  <c r="F624" i="13"/>
  <c r="E624" i="13"/>
  <c r="D624" i="13"/>
  <c r="C624" i="13"/>
  <c r="H624" i="13"/>
  <c r="G623" i="13"/>
  <c r="F623" i="13"/>
  <c r="E623" i="13"/>
  <c r="D623" i="13"/>
  <c r="C623" i="13"/>
  <c r="H623" i="13"/>
  <c r="G622" i="13"/>
  <c r="F622" i="13"/>
  <c r="E622" i="13"/>
  <c r="D622" i="13"/>
  <c r="C622" i="13"/>
  <c r="H622" i="13"/>
  <c r="G621" i="13"/>
  <c r="F621" i="13"/>
  <c r="E621" i="13"/>
  <c r="D621" i="13"/>
  <c r="C621" i="13"/>
  <c r="H621" i="13"/>
  <c r="G620" i="13"/>
  <c r="F620" i="13"/>
  <c r="E620" i="13"/>
  <c r="D620" i="13"/>
  <c r="C620" i="13"/>
  <c r="H620" i="13"/>
  <c r="G619" i="13"/>
  <c r="F619" i="13"/>
  <c r="E619" i="13"/>
  <c r="D619" i="13"/>
  <c r="C619" i="13"/>
  <c r="H619" i="13"/>
  <c r="G618" i="13"/>
  <c r="F618" i="13"/>
  <c r="E618" i="13"/>
  <c r="D618" i="13"/>
  <c r="C618" i="13"/>
  <c r="H618" i="13"/>
  <c r="G617" i="13"/>
  <c r="F617" i="13"/>
  <c r="E617" i="13"/>
  <c r="D617" i="13"/>
  <c r="C617" i="13"/>
  <c r="H617" i="13"/>
  <c r="G616" i="13"/>
  <c r="F616" i="13"/>
  <c r="E616" i="13"/>
  <c r="D616" i="13"/>
  <c r="C616" i="13"/>
  <c r="H616" i="13"/>
  <c r="G615" i="13"/>
  <c r="F615" i="13"/>
  <c r="E615" i="13"/>
  <c r="D615" i="13"/>
  <c r="C615" i="13"/>
  <c r="H615" i="13"/>
  <c r="G614" i="13"/>
  <c r="F614" i="13"/>
  <c r="E614" i="13"/>
  <c r="D614" i="13"/>
  <c r="C614" i="13"/>
  <c r="H614" i="13"/>
  <c r="G613" i="13"/>
  <c r="F613" i="13"/>
  <c r="E613" i="13"/>
  <c r="D613" i="13"/>
  <c r="C613" i="13"/>
  <c r="H613" i="13"/>
  <c r="G612" i="13"/>
  <c r="F612" i="13"/>
  <c r="E612" i="13"/>
  <c r="D612" i="13"/>
  <c r="C612" i="13"/>
  <c r="H612" i="13"/>
  <c r="G611" i="13"/>
  <c r="F611" i="13"/>
  <c r="E611" i="13"/>
  <c r="D611" i="13"/>
  <c r="C611" i="13"/>
  <c r="H611" i="13"/>
  <c r="G610" i="13"/>
  <c r="F610" i="13"/>
  <c r="E610" i="13"/>
  <c r="D610" i="13"/>
  <c r="C610" i="13"/>
  <c r="H610" i="13"/>
  <c r="G609" i="13"/>
  <c r="F609" i="13"/>
  <c r="E609" i="13"/>
  <c r="D609" i="13"/>
  <c r="C609" i="13"/>
  <c r="H609" i="13"/>
  <c r="G608" i="13"/>
  <c r="F608" i="13"/>
  <c r="E608" i="13"/>
  <c r="D608" i="13"/>
  <c r="C608" i="13"/>
  <c r="H608" i="13"/>
  <c r="G607" i="13"/>
  <c r="F607" i="13"/>
  <c r="E607" i="13"/>
  <c r="D607" i="13"/>
  <c r="C607" i="13"/>
  <c r="H607" i="13"/>
  <c r="G606" i="13"/>
  <c r="F606" i="13"/>
  <c r="E606" i="13"/>
  <c r="D606" i="13"/>
  <c r="C606" i="13"/>
  <c r="H606" i="13"/>
  <c r="G605" i="13"/>
  <c r="F605" i="13"/>
  <c r="E605" i="13"/>
  <c r="D605" i="13"/>
  <c r="C605" i="13"/>
  <c r="H605" i="13"/>
  <c r="G604" i="13"/>
  <c r="F604" i="13"/>
  <c r="E604" i="13"/>
  <c r="D604" i="13"/>
  <c r="C604" i="13"/>
  <c r="H604" i="13"/>
  <c r="G603" i="13"/>
  <c r="F603" i="13"/>
  <c r="E603" i="13"/>
  <c r="D603" i="13"/>
  <c r="C603" i="13"/>
  <c r="H603" i="13"/>
  <c r="G602" i="13"/>
  <c r="F602" i="13"/>
  <c r="E602" i="13"/>
  <c r="D602" i="13"/>
  <c r="C602" i="13"/>
  <c r="H602" i="13"/>
  <c r="G601" i="13"/>
  <c r="F601" i="13"/>
  <c r="E601" i="13"/>
  <c r="D601" i="13"/>
  <c r="C601" i="13"/>
  <c r="H601" i="13"/>
  <c r="G600" i="13"/>
  <c r="F600" i="13"/>
  <c r="E600" i="13"/>
  <c r="D600" i="13"/>
  <c r="C600" i="13"/>
  <c r="H600" i="13"/>
  <c r="G599" i="13"/>
  <c r="F599" i="13"/>
  <c r="E599" i="13"/>
  <c r="D599" i="13"/>
  <c r="C599" i="13"/>
  <c r="H599" i="13"/>
  <c r="G598" i="13"/>
  <c r="F598" i="13"/>
  <c r="E598" i="13"/>
  <c r="D598" i="13"/>
  <c r="C598" i="13"/>
  <c r="H598" i="13"/>
  <c r="G597" i="13"/>
  <c r="F597" i="13"/>
  <c r="E597" i="13"/>
  <c r="D597" i="13"/>
  <c r="C597" i="13"/>
  <c r="H597" i="13"/>
  <c r="G596" i="13"/>
  <c r="F596" i="13"/>
  <c r="E596" i="13"/>
  <c r="D596" i="13"/>
  <c r="C596" i="13"/>
  <c r="H596" i="13"/>
  <c r="G595" i="13"/>
  <c r="F595" i="13"/>
  <c r="E595" i="13"/>
  <c r="D595" i="13"/>
  <c r="C595" i="13"/>
  <c r="H595" i="13"/>
  <c r="G594" i="13"/>
  <c r="F594" i="13"/>
  <c r="E594" i="13"/>
  <c r="D594" i="13"/>
  <c r="C594" i="13"/>
  <c r="H594" i="13"/>
  <c r="G593" i="13"/>
  <c r="F593" i="13"/>
  <c r="E593" i="13"/>
  <c r="D593" i="13"/>
  <c r="C593" i="13"/>
  <c r="H593" i="13"/>
  <c r="G592" i="13"/>
  <c r="F592" i="13"/>
  <c r="E592" i="13"/>
  <c r="D592" i="13"/>
  <c r="C592" i="13"/>
  <c r="H592" i="13"/>
  <c r="G591" i="13"/>
  <c r="F591" i="13"/>
  <c r="E591" i="13"/>
  <c r="D591" i="13"/>
  <c r="C591" i="13"/>
  <c r="H591" i="13"/>
  <c r="G590" i="13"/>
  <c r="F590" i="13"/>
  <c r="E590" i="13"/>
  <c r="D590" i="13"/>
  <c r="C590" i="13"/>
  <c r="H590" i="13"/>
  <c r="G589" i="13"/>
  <c r="F589" i="13"/>
  <c r="E589" i="13"/>
  <c r="D589" i="13"/>
  <c r="C589" i="13"/>
  <c r="H589" i="13"/>
  <c r="G588" i="13"/>
  <c r="F588" i="13"/>
  <c r="E588" i="13"/>
  <c r="D588" i="13"/>
  <c r="C588" i="13"/>
  <c r="H588" i="13"/>
  <c r="G587" i="13"/>
  <c r="F587" i="13"/>
  <c r="E587" i="13"/>
  <c r="D587" i="13"/>
  <c r="C587" i="13"/>
  <c r="H587" i="13"/>
  <c r="G586" i="13"/>
  <c r="F586" i="13"/>
  <c r="E586" i="13"/>
  <c r="D586" i="13"/>
  <c r="C586" i="13"/>
  <c r="H586" i="13"/>
  <c r="G585" i="13"/>
  <c r="F585" i="13"/>
  <c r="E585" i="13"/>
  <c r="D585" i="13"/>
  <c r="C585" i="13"/>
  <c r="H585" i="13"/>
  <c r="G584" i="13"/>
  <c r="F584" i="13"/>
  <c r="E584" i="13"/>
  <c r="D584" i="13"/>
  <c r="C584" i="13"/>
  <c r="H584" i="13"/>
  <c r="G583" i="13"/>
  <c r="F583" i="13"/>
  <c r="E583" i="13"/>
  <c r="D583" i="13"/>
  <c r="C583" i="13"/>
  <c r="H583" i="13"/>
  <c r="G582" i="13"/>
  <c r="F582" i="13"/>
  <c r="E582" i="13"/>
  <c r="D582" i="13"/>
  <c r="C582" i="13"/>
  <c r="H582" i="13"/>
  <c r="G581" i="13"/>
  <c r="F581" i="13"/>
  <c r="E581" i="13"/>
  <c r="D581" i="13"/>
  <c r="C581" i="13"/>
  <c r="H581" i="13"/>
  <c r="G580" i="13"/>
  <c r="F580" i="13"/>
  <c r="E580" i="13"/>
  <c r="D580" i="13"/>
  <c r="C580" i="13"/>
  <c r="H580" i="13"/>
  <c r="G579" i="13"/>
  <c r="F579" i="13"/>
  <c r="E579" i="13"/>
  <c r="D579" i="13"/>
  <c r="C579" i="13"/>
  <c r="H579" i="13"/>
  <c r="G578" i="13"/>
  <c r="F578" i="13"/>
  <c r="E578" i="13"/>
  <c r="D578" i="13"/>
  <c r="C578" i="13"/>
  <c r="H578" i="13"/>
  <c r="G577" i="13"/>
  <c r="F577" i="13"/>
  <c r="E577" i="13"/>
  <c r="D577" i="13"/>
  <c r="C577" i="13"/>
  <c r="H577" i="13"/>
  <c r="G576" i="13"/>
  <c r="F576" i="13"/>
  <c r="E576" i="13"/>
  <c r="D576" i="13"/>
  <c r="C576" i="13"/>
  <c r="H576" i="13"/>
  <c r="G575" i="13"/>
  <c r="F575" i="13"/>
  <c r="E575" i="13"/>
  <c r="D575" i="13"/>
  <c r="C575" i="13"/>
  <c r="H575" i="13"/>
  <c r="G574" i="13"/>
  <c r="F574" i="13"/>
  <c r="E574" i="13"/>
  <c r="D574" i="13"/>
  <c r="C574" i="13"/>
  <c r="H574" i="13"/>
  <c r="G573" i="13"/>
  <c r="F573" i="13"/>
  <c r="E573" i="13"/>
  <c r="D573" i="13"/>
  <c r="C573" i="13"/>
  <c r="H573" i="13"/>
  <c r="G572" i="13"/>
  <c r="F572" i="13"/>
  <c r="E572" i="13"/>
  <c r="D572" i="13"/>
  <c r="C572" i="13"/>
  <c r="H572" i="13"/>
  <c r="G571" i="13"/>
  <c r="F571" i="13"/>
  <c r="E571" i="13"/>
  <c r="D571" i="13"/>
  <c r="C571" i="13"/>
  <c r="H571" i="13"/>
  <c r="G570" i="13"/>
  <c r="F570" i="13"/>
  <c r="E570" i="13"/>
  <c r="D570" i="13"/>
  <c r="C570" i="13"/>
  <c r="H570" i="13"/>
  <c r="G569" i="13"/>
  <c r="F569" i="13"/>
  <c r="E569" i="13"/>
  <c r="D569" i="13"/>
  <c r="C569" i="13"/>
  <c r="H569" i="13"/>
  <c r="G568" i="13"/>
  <c r="F568" i="13"/>
  <c r="E568" i="13"/>
  <c r="D568" i="13"/>
  <c r="C568" i="13"/>
  <c r="H568" i="13"/>
  <c r="G567" i="13"/>
  <c r="F567" i="13"/>
  <c r="E567" i="13"/>
  <c r="D567" i="13"/>
  <c r="C567" i="13"/>
  <c r="H567" i="13"/>
  <c r="G566" i="13"/>
  <c r="F566" i="13"/>
  <c r="E566" i="13"/>
  <c r="D566" i="13"/>
  <c r="C566" i="13"/>
  <c r="H566" i="13"/>
  <c r="G565" i="13"/>
  <c r="F565" i="13"/>
  <c r="E565" i="13"/>
  <c r="D565" i="13"/>
  <c r="C565" i="13"/>
  <c r="H565" i="13"/>
  <c r="G564" i="13"/>
  <c r="F564" i="13"/>
  <c r="E564" i="13"/>
  <c r="D564" i="13"/>
  <c r="C564" i="13"/>
  <c r="H564" i="13"/>
  <c r="G563" i="13"/>
  <c r="F563" i="13"/>
  <c r="E563" i="13"/>
  <c r="D563" i="13"/>
  <c r="C563" i="13"/>
  <c r="H563" i="13"/>
  <c r="G562" i="13"/>
  <c r="F562" i="13"/>
  <c r="E562" i="13"/>
  <c r="D562" i="13"/>
  <c r="C562" i="13"/>
  <c r="H562" i="13"/>
  <c r="G561" i="13"/>
  <c r="F561" i="13"/>
  <c r="E561" i="13"/>
  <c r="D561" i="13"/>
  <c r="C561" i="13"/>
  <c r="H561" i="13"/>
  <c r="G560" i="13"/>
  <c r="F560" i="13"/>
  <c r="E560" i="13"/>
  <c r="D560" i="13"/>
  <c r="C560" i="13"/>
  <c r="H560" i="13"/>
  <c r="G559" i="13"/>
  <c r="F559" i="13"/>
  <c r="E559" i="13"/>
  <c r="D559" i="13"/>
  <c r="C559" i="13"/>
  <c r="H559" i="13"/>
  <c r="G558" i="13"/>
  <c r="F558" i="13"/>
  <c r="E558" i="13"/>
  <c r="D558" i="13"/>
  <c r="C558" i="13"/>
  <c r="H558" i="13"/>
  <c r="G557" i="13"/>
  <c r="F557" i="13"/>
  <c r="E557" i="13"/>
  <c r="D557" i="13"/>
  <c r="C557" i="13"/>
  <c r="H557" i="13"/>
  <c r="G556" i="13"/>
  <c r="F556" i="13"/>
  <c r="E556" i="13"/>
  <c r="D556" i="13"/>
  <c r="C556" i="13"/>
  <c r="H556" i="13"/>
  <c r="G555" i="13"/>
  <c r="F555" i="13"/>
  <c r="E555" i="13"/>
  <c r="D555" i="13"/>
  <c r="C555" i="13"/>
  <c r="H555" i="13"/>
  <c r="G554" i="13"/>
  <c r="F554" i="13"/>
  <c r="E554" i="13"/>
  <c r="D554" i="13"/>
  <c r="C554" i="13"/>
  <c r="H554" i="13"/>
  <c r="G553" i="13"/>
  <c r="F553" i="13"/>
  <c r="E553" i="13"/>
  <c r="D553" i="13"/>
  <c r="C553" i="13"/>
  <c r="H553" i="13"/>
  <c r="G552" i="13"/>
  <c r="F552" i="13"/>
  <c r="E552" i="13"/>
  <c r="D552" i="13"/>
  <c r="C552" i="13"/>
  <c r="H552" i="13"/>
  <c r="G551" i="13"/>
  <c r="F551" i="13"/>
  <c r="E551" i="13"/>
  <c r="D551" i="13"/>
  <c r="C551" i="13"/>
  <c r="H551" i="13"/>
  <c r="G550" i="13"/>
  <c r="F550" i="13"/>
  <c r="E550" i="13"/>
  <c r="D550" i="13"/>
  <c r="C550" i="13"/>
  <c r="H550" i="13"/>
  <c r="G549" i="13"/>
  <c r="F549" i="13"/>
  <c r="E549" i="13"/>
  <c r="D549" i="13"/>
  <c r="C549" i="13"/>
  <c r="H549" i="13"/>
  <c r="G548" i="13"/>
  <c r="F548" i="13"/>
  <c r="E548" i="13"/>
  <c r="D548" i="13"/>
  <c r="C548" i="13"/>
  <c r="H548" i="13"/>
  <c r="G547" i="13"/>
  <c r="F547" i="13"/>
  <c r="E547" i="13"/>
  <c r="D547" i="13"/>
  <c r="C547" i="13"/>
  <c r="H547" i="13"/>
  <c r="G546" i="13"/>
  <c r="F546" i="13"/>
  <c r="E546" i="13"/>
  <c r="D546" i="13"/>
  <c r="C546" i="13"/>
  <c r="H546" i="13"/>
  <c r="G545" i="13"/>
  <c r="F545" i="13"/>
  <c r="E545" i="13"/>
  <c r="D545" i="13"/>
  <c r="C545" i="13"/>
  <c r="H545" i="13"/>
  <c r="G544" i="13"/>
  <c r="F544" i="13"/>
  <c r="E544" i="13"/>
  <c r="D544" i="13"/>
  <c r="C544" i="13"/>
  <c r="H544" i="13"/>
  <c r="G543" i="13"/>
  <c r="F543" i="13"/>
  <c r="E543" i="13"/>
  <c r="D543" i="13"/>
  <c r="C543" i="13"/>
  <c r="H543" i="13"/>
  <c r="G542" i="13"/>
  <c r="F542" i="13"/>
  <c r="E542" i="13"/>
  <c r="D542" i="13"/>
  <c r="C542" i="13"/>
  <c r="H542" i="13"/>
  <c r="G541" i="13"/>
  <c r="F541" i="13"/>
  <c r="E541" i="13"/>
  <c r="D541" i="13"/>
  <c r="C541" i="13"/>
  <c r="H541" i="13"/>
  <c r="G540" i="13"/>
  <c r="F540" i="13"/>
  <c r="E540" i="13"/>
  <c r="D540" i="13"/>
  <c r="C540" i="13"/>
  <c r="H540" i="13"/>
  <c r="G539" i="13"/>
  <c r="F539" i="13"/>
  <c r="E539" i="13"/>
  <c r="D539" i="13"/>
  <c r="C539" i="13"/>
  <c r="H539" i="13"/>
  <c r="G538" i="13"/>
  <c r="F538" i="13"/>
  <c r="E538" i="13"/>
  <c r="D538" i="13"/>
  <c r="C538" i="13"/>
  <c r="H538" i="13"/>
  <c r="G537" i="13"/>
  <c r="F537" i="13"/>
  <c r="E537" i="13"/>
  <c r="D537" i="13"/>
  <c r="C537" i="13"/>
  <c r="H537" i="13"/>
  <c r="G536" i="13"/>
  <c r="F536" i="13"/>
  <c r="E536" i="13"/>
  <c r="D536" i="13"/>
  <c r="C536" i="13"/>
  <c r="H536" i="13"/>
  <c r="G535" i="13"/>
  <c r="F535" i="13"/>
  <c r="E535" i="13"/>
  <c r="D535" i="13"/>
  <c r="C535" i="13"/>
  <c r="H535" i="13"/>
  <c r="G534" i="13"/>
  <c r="F534" i="13"/>
  <c r="E534" i="13"/>
  <c r="D534" i="13"/>
  <c r="C534" i="13"/>
  <c r="H534" i="13"/>
  <c r="G533" i="13"/>
  <c r="F533" i="13"/>
  <c r="E533" i="13"/>
  <c r="D533" i="13"/>
  <c r="C533" i="13"/>
  <c r="H533" i="13"/>
  <c r="G532" i="13"/>
  <c r="F532" i="13"/>
  <c r="E532" i="13"/>
  <c r="D532" i="13"/>
  <c r="C532" i="13"/>
  <c r="H532" i="13"/>
  <c r="G531" i="13"/>
  <c r="F531" i="13"/>
  <c r="E531" i="13"/>
  <c r="D531" i="13"/>
  <c r="C531" i="13"/>
  <c r="H531" i="13"/>
  <c r="G530" i="13"/>
  <c r="F530" i="13"/>
  <c r="E530" i="13"/>
  <c r="D530" i="13"/>
  <c r="C530" i="13"/>
  <c r="H530" i="13"/>
  <c r="G529" i="13"/>
  <c r="F529" i="13"/>
  <c r="E529" i="13"/>
  <c r="D529" i="13"/>
  <c r="C529" i="13"/>
  <c r="H529" i="13"/>
  <c r="G528" i="13"/>
  <c r="F528" i="13"/>
  <c r="E528" i="13"/>
  <c r="D528" i="13"/>
  <c r="C528" i="13"/>
  <c r="H528" i="13"/>
  <c r="G527" i="13"/>
  <c r="F527" i="13"/>
  <c r="E527" i="13"/>
  <c r="D527" i="13"/>
  <c r="C527" i="13"/>
  <c r="H527" i="13"/>
  <c r="G526" i="13"/>
  <c r="F526" i="13"/>
  <c r="E526" i="13"/>
  <c r="D526" i="13"/>
  <c r="C526" i="13"/>
  <c r="H526" i="13"/>
  <c r="G525" i="13"/>
  <c r="F525" i="13"/>
  <c r="E525" i="13"/>
  <c r="D525" i="13"/>
  <c r="C525" i="13"/>
  <c r="H525" i="13"/>
  <c r="G524" i="13"/>
  <c r="F524" i="13"/>
  <c r="E524" i="13"/>
  <c r="D524" i="13"/>
  <c r="C524" i="13"/>
  <c r="H524" i="13"/>
  <c r="G523" i="13"/>
  <c r="F523" i="13"/>
  <c r="E523" i="13"/>
  <c r="D523" i="13"/>
  <c r="C523" i="13"/>
  <c r="H523" i="13"/>
  <c r="G522" i="13"/>
  <c r="F522" i="13"/>
  <c r="E522" i="13"/>
  <c r="D522" i="13"/>
  <c r="C522" i="13"/>
  <c r="H522" i="13"/>
  <c r="G521" i="13"/>
  <c r="F521" i="13"/>
  <c r="E521" i="13"/>
  <c r="D521" i="13"/>
  <c r="C521" i="13"/>
  <c r="H521" i="13"/>
  <c r="G520" i="13"/>
  <c r="F520" i="13"/>
  <c r="E520" i="13"/>
  <c r="D520" i="13"/>
  <c r="C520" i="13"/>
  <c r="H520" i="13"/>
  <c r="G519" i="13"/>
  <c r="F519" i="13"/>
  <c r="E519" i="13"/>
  <c r="D519" i="13"/>
  <c r="C519" i="13"/>
  <c r="H519" i="13"/>
  <c r="G518" i="13"/>
  <c r="F518" i="13"/>
  <c r="E518" i="13"/>
  <c r="D518" i="13"/>
  <c r="C518" i="13"/>
  <c r="H518" i="13"/>
  <c r="G517" i="13"/>
  <c r="F517" i="13"/>
  <c r="E517" i="13"/>
  <c r="D517" i="13"/>
  <c r="C517" i="13"/>
  <c r="H517" i="13"/>
  <c r="G516" i="13"/>
  <c r="F516" i="13"/>
  <c r="E516" i="13"/>
  <c r="D516" i="13"/>
  <c r="C516" i="13"/>
  <c r="H516" i="13"/>
  <c r="G515" i="13"/>
  <c r="F515" i="13"/>
  <c r="E515" i="13"/>
  <c r="D515" i="13"/>
  <c r="C515" i="13"/>
  <c r="H515" i="13"/>
  <c r="G514" i="13"/>
  <c r="F514" i="13"/>
  <c r="E514" i="13"/>
  <c r="D514" i="13"/>
  <c r="C514" i="13"/>
  <c r="H514" i="13"/>
  <c r="G513" i="13"/>
  <c r="F513" i="13"/>
  <c r="E513" i="13"/>
  <c r="D513" i="13"/>
  <c r="C513" i="13"/>
  <c r="H513" i="13"/>
  <c r="G512" i="13"/>
  <c r="F512" i="13"/>
  <c r="E512" i="13"/>
  <c r="D512" i="13"/>
  <c r="C512" i="13"/>
  <c r="H512" i="13"/>
  <c r="G511" i="13"/>
  <c r="F511" i="13"/>
  <c r="E511" i="13"/>
  <c r="D511" i="13"/>
  <c r="C511" i="13"/>
  <c r="H511" i="13"/>
  <c r="G510" i="13"/>
  <c r="F510" i="13"/>
  <c r="E510" i="13"/>
  <c r="D510" i="13"/>
  <c r="C510" i="13"/>
  <c r="H510" i="13"/>
  <c r="G509" i="13"/>
  <c r="F509" i="13"/>
  <c r="E509" i="13"/>
  <c r="D509" i="13"/>
  <c r="C509" i="13"/>
  <c r="H509" i="13"/>
  <c r="G508" i="13"/>
  <c r="F508" i="13"/>
  <c r="E508" i="13"/>
  <c r="D508" i="13"/>
  <c r="C508" i="13"/>
  <c r="H508" i="13"/>
  <c r="G507" i="13"/>
  <c r="F507" i="13"/>
  <c r="E507" i="13"/>
  <c r="D507" i="13"/>
  <c r="C507" i="13"/>
  <c r="H507" i="13"/>
  <c r="G506" i="13"/>
  <c r="F506" i="13"/>
  <c r="E506" i="13"/>
  <c r="D506" i="13"/>
  <c r="C506" i="13"/>
  <c r="H506" i="13"/>
  <c r="G505" i="13"/>
  <c r="F505" i="13"/>
  <c r="E505" i="13"/>
  <c r="D505" i="13"/>
  <c r="C505" i="13"/>
  <c r="H505" i="13"/>
  <c r="G504" i="13"/>
  <c r="F504" i="13"/>
  <c r="E504" i="13"/>
  <c r="D504" i="13"/>
  <c r="C504" i="13"/>
  <c r="H504" i="13"/>
  <c r="G503" i="13"/>
  <c r="F503" i="13"/>
  <c r="E503" i="13"/>
  <c r="D503" i="13"/>
  <c r="C503" i="13"/>
  <c r="H503" i="13"/>
  <c r="G502" i="13"/>
  <c r="F502" i="13"/>
  <c r="E502" i="13"/>
  <c r="D502" i="13"/>
  <c r="C502" i="13"/>
  <c r="H502" i="13"/>
  <c r="G501" i="13"/>
  <c r="F501" i="13"/>
  <c r="E501" i="13"/>
  <c r="D501" i="13"/>
  <c r="C501" i="13"/>
  <c r="H501" i="13"/>
  <c r="G500" i="13"/>
  <c r="F500" i="13"/>
  <c r="E500" i="13"/>
  <c r="D500" i="13"/>
  <c r="C500" i="13"/>
  <c r="H500" i="13"/>
  <c r="G499" i="13"/>
  <c r="F499" i="13"/>
  <c r="E499" i="13"/>
  <c r="D499" i="13"/>
  <c r="C499" i="13"/>
  <c r="H499" i="13"/>
  <c r="G498" i="13"/>
  <c r="F498" i="13"/>
  <c r="E498" i="13"/>
  <c r="D498" i="13"/>
  <c r="C498" i="13"/>
  <c r="H498" i="13"/>
  <c r="G497" i="13"/>
  <c r="F497" i="13"/>
  <c r="E497" i="13"/>
  <c r="D497" i="13"/>
  <c r="C497" i="13"/>
  <c r="H497" i="13"/>
  <c r="G496" i="13"/>
  <c r="F496" i="13"/>
  <c r="E496" i="13"/>
  <c r="D496" i="13"/>
  <c r="C496" i="13"/>
  <c r="H496" i="13"/>
  <c r="G495" i="13"/>
  <c r="F495" i="13"/>
  <c r="E495" i="13"/>
  <c r="D495" i="13"/>
  <c r="C495" i="13"/>
  <c r="H495" i="13"/>
  <c r="G494" i="13"/>
  <c r="F494" i="13"/>
  <c r="E494" i="13"/>
  <c r="D494" i="13"/>
  <c r="C494" i="13"/>
  <c r="H494" i="13"/>
  <c r="G493" i="13"/>
  <c r="F493" i="13"/>
  <c r="E493" i="13"/>
  <c r="D493" i="13"/>
  <c r="C493" i="13"/>
  <c r="H493" i="13"/>
  <c r="G492" i="13"/>
  <c r="F492" i="13"/>
  <c r="E492" i="13"/>
  <c r="D492" i="13"/>
  <c r="C492" i="13"/>
  <c r="H492" i="13"/>
  <c r="G491" i="13"/>
  <c r="F491" i="13"/>
  <c r="E491" i="13"/>
  <c r="D491" i="13"/>
  <c r="C491" i="13"/>
  <c r="H491" i="13"/>
  <c r="G490" i="13"/>
  <c r="F490" i="13"/>
  <c r="E490" i="13"/>
  <c r="D490" i="13"/>
  <c r="C490" i="13"/>
  <c r="H490" i="13"/>
  <c r="G489" i="13"/>
  <c r="F489" i="13"/>
  <c r="E489" i="13"/>
  <c r="D489" i="13"/>
  <c r="C489" i="13"/>
  <c r="H489" i="13"/>
  <c r="G488" i="13"/>
  <c r="F488" i="13"/>
  <c r="E488" i="13"/>
  <c r="D488" i="13"/>
  <c r="C488" i="13"/>
  <c r="H488" i="13"/>
  <c r="G487" i="13"/>
  <c r="F487" i="13"/>
  <c r="E487" i="13"/>
  <c r="D487" i="13"/>
  <c r="C487" i="13"/>
  <c r="H487" i="13"/>
  <c r="G486" i="13"/>
  <c r="F486" i="13"/>
  <c r="E486" i="13"/>
  <c r="D486" i="13"/>
  <c r="C486" i="13"/>
  <c r="H486" i="13"/>
  <c r="G485" i="13"/>
  <c r="F485" i="13"/>
  <c r="E485" i="13"/>
  <c r="D485" i="13"/>
  <c r="C485" i="13"/>
  <c r="H485" i="13"/>
  <c r="G484" i="13"/>
  <c r="F484" i="13"/>
  <c r="E484" i="13"/>
  <c r="D484" i="13"/>
  <c r="C484" i="13"/>
  <c r="H484" i="13"/>
  <c r="G483" i="13"/>
  <c r="F483" i="13"/>
  <c r="E483" i="13"/>
  <c r="D483" i="13"/>
  <c r="C483" i="13"/>
  <c r="H483" i="13"/>
  <c r="G482" i="13"/>
  <c r="F482" i="13"/>
  <c r="E482" i="13"/>
  <c r="D482" i="13"/>
  <c r="C482" i="13"/>
  <c r="H482" i="13"/>
  <c r="G481" i="13"/>
  <c r="F481" i="13"/>
  <c r="E481" i="13"/>
  <c r="D481" i="13"/>
  <c r="C481" i="13"/>
  <c r="H481" i="13"/>
  <c r="G480" i="13"/>
  <c r="F480" i="13"/>
  <c r="E480" i="13"/>
  <c r="D480" i="13"/>
  <c r="C480" i="13"/>
  <c r="H480" i="13"/>
  <c r="G479" i="13"/>
  <c r="F479" i="13"/>
  <c r="E479" i="13"/>
  <c r="D479" i="13"/>
  <c r="C479" i="13"/>
  <c r="H479" i="13"/>
  <c r="G478" i="13"/>
  <c r="F478" i="13"/>
  <c r="E478" i="13"/>
  <c r="D478" i="13"/>
  <c r="C478" i="13"/>
  <c r="H478" i="13"/>
  <c r="G477" i="13"/>
  <c r="F477" i="13"/>
  <c r="E477" i="13"/>
  <c r="D477" i="13"/>
  <c r="C477" i="13"/>
  <c r="H477" i="13"/>
  <c r="G476" i="13"/>
  <c r="F476" i="13"/>
  <c r="E476" i="13"/>
  <c r="D476" i="13"/>
  <c r="C476" i="13"/>
  <c r="H476" i="13"/>
  <c r="G475" i="13"/>
  <c r="F475" i="13"/>
  <c r="E475" i="13"/>
  <c r="D475" i="13"/>
  <c r="C475" i="13"/>
  <c r="H475" i="13"/>
  <c r="G474" i="13"/>
  <c r="F474" i="13"/>
  <c r="E474" i="13"/>
  <c r="D474" i="13"/>
  <c r="C474" i="13"/>
  <c r="H474" i="13"/>
  <c r="G473" i="13"/>
  <c r="F473" i="13"/>
  <c r="E473" i="13"/>
  <c r="D473" i="13"/>
  <c r="C473" i="13"/>
  <c r="H473" i="13"/>
  <c r="G472" i="13"/>
  <c r="F472" i="13"/>
  <c r="E472" i="13"/>
  <c r="D472" i="13"/>
  <c r="C472" i="13"/>
  <c r="H472" i="13"/>
  <c r="G471" i="13"/>
  <c r="F471" i="13"/>
  <c r="E471" i="13"/>
  <c r="D471" i="13"/>
  <c r="C471" i="13"/>
  <c r="H471" i="13"/>
  <c r="G470" i="13"/>
  <c r="F470" i="13"/>
  <c r="E470" i="13"/>
  <c r="D470" i="13"/>
  <c r="C470" i="13"/>
  <c r="H470" i="13"/>
  <c r="G469" i="13"/>
  <c r="F469" i="13"/>
  <c r="E469" i="13"/>
  <c r="D469" i="13"/>
  <c r="C469" i="13"/>
  <c r="H469" i="13"/>
  <c r="G468" i="13"/>
  <c r="F468" i="13"/>
  <c r="E468" i="13"/>
  <c r="D468" i="13"/>
  <c r="C468" i="13"/>
  <c r="H468" i="13"/>
  <c r="G467" i="13"/>
  <c r="F467" i="13"/>
  <c r="E467" i="13"/>
  <c r="D467" i="13"/>
  <c r="C467" i="13"/>
  <c r="H467" i="13"/>
  <c r="G466" i="13"/>
  <c r="F466" i="13"/>
  <c r="E466" i="13"/>
  <c r="D466" i="13"/>
  <c r="C466" i="13"/>
  <c r="H466" i="13"/>
  <c r="G465" i="13"/>
  <c r="F465" i="13"/>
  <c r="E465" i="13"/>
  <c r="D465" i="13"/>
  <c r="C465" i="13"/>
  <c r="H465" i="13"/>
  <c r="G464" i="13"/>
  <c r="F464" i="13"/>
  <c r="E464" i="13"/>
  <c r="D464" i="13"/>
  <c r="C464" i="13"/>
  <c r="H464" i="13"/>
  <c r="G463" i="13"/>
  <c r="F463" i="13"/>
  <c r="E463" i="13"/>
  <c r="D463" i="13"/>
  <c r="C463" i="13"/>
  <c r="H463" i="13"/>
  <c r="G462" i="13"/>
  <c r="F462" i="13"/>
  <c r="E462" i="13"/>
  <c r="D462" i="13"/>
  <c r="C462" i="13"/>
  <c r="H462" i="13"/>
  <c r="G461" i="13"/>
  <c r="F461" i="13"/>
  <c r="E461" i="13"/>
  <c r="D461" i="13"/>
  <c r="C461" i="13"/>
  <c r="H461" i="13"/>
  <c r="G460" i="13"/>
  <c r="F460" i="13"/>
  <c r="E460" i="13"/>
  <c r="D460" i="13"/>
  <c r="C460" i="13"/>
  <c r="H460" i="13"/>
  <c r="G459" i="13"/>
  <c r="F459" i="13"/>
  <c r="E459" i="13"/>
  <c r="D459" i="13"/>
  <c r="C459" i="13"/>
  <c r="H459" i="13"/>
  <c r="G458" i="13"/>
  <c r="F458" i="13"/>
  <c r="E458" i="13"/>
  <c r="D458" i="13"/>
  <c r="C458" i="13"/>
  <c r="H458" i="13"/>
  <c r="G457" i="13"/>
  <c r="F457" i="13"/>
  <c r="E457" i="13"/>
  <c r="D457" i="13"/>
  <c r="C457" i="13"/>
  <c r="H457" i="13"/>
  <c r="G456" i="13"/>
  <c r="F456" i="13"/>
  <c r="E456" i="13"/>
  <c r="D456" i="13"/>
  <c r="C456" i="13"/>
  <c r="H456" i="13"/>
  <c r="G455" i="13"/>
  <c r="F455" i="13"/>
  <c r="E455" i="13"/>
  <c r="D455" i="13"/>
  <c r="C455" i="13"/>
  <c r="H455" i="13"/>
  <c r="G454" i="13"/>
  <c r="F454" i="13"/>
  <c r="E454" i="13"/>
  <c r="D454" i="13"/>
  <c r="C454" i="13"/>
  <c r="H454" i="13"/>
  <c r="G453" i="13"/>
  <c r="F453" i="13"/>
  <c r="E453" i="13"/>
  <c r="D453" i="13"/>
  <c r="C453" i="13"/>
  <c r="H453" i="13"/>
  <c r="G452" i="13"/>
  <c r="F452" i="13"/>
  <c r="E452" i="13"/>
  <c r="D452" i="13"/>
  <c r="C452" i="13"/>
  <c r="H452" i="13"/>
  <c r="G451" i="13"/>
  <c r="F451" i="13"/>
  <c r="E451" i="13"/>
  <c r="D451" i="13"/>
  <c r="C451" i="13"/>
  <c r="H451" i="13"/>
  <c r="G450" i="13"/>
  <c r="F450" i="13"/>
  <c r="E450" i="13"/>
  <c r="D450" i="13"/>
  <c r="C450" i="13"/>
  <c r="H450" i="13"/>
  <c r="G449" i="13"/>
  <c r="F449" i="13"/>
  <c r="E449" i="13"/>
  <c r="D449" i="13"/>
  <c r="C449" i="13"/>
  <c r="H449" i="13"/>
  <c r="G448" i="13"/>
  <c r="F448" i="13"/>
  <c r="E448" i="13"/>
  <c r="D448" i="13"/>
  <c r="C448" i="13"/>
  <c r="H448" i="13"/>
  <c r="G447" i="13"/>
  <c r="F447" i="13"/>
  <c r="E447" i="13"/>
  <c r="D447" i="13"/>
  <c r="C447" i="13"/>
  <c r="H447" i="13"/>
  <c r="G446" i="13"/>
  <c r="F446" i="13"/>
  <c r="E446" i="13"/>
  <c r="D446" i="13"/>
  <c r="C446" i="13"/>
  <c r="H446" i="13"/>
  <c r="G445" i="13"/>
  <c r="F445" i="13"/>
  <c r="E445" i="13"/>
  <c r="D445" i="13"/>
  <c r="C445" i="13"/>
  <c r="H445" i="13"/>
  <c r="G444" i="13"/>
  <c r="F444" i="13"/>
  <c r="E444" i="13"/>
  <c r="D444" i="13"/>
  <c r="C444" i="13"/>
  <c r="H444" i="13"/>
  <c r="G443" i="13"/>
  <c r="F443" i="13"/>
  <c r="E443" i="13"/>
  <c r="D443" i="13"/>
  <c r="C443" i="13"/>
  <c r="H443" i="13"/>
  <c r="G442" i="13"/>
  <c r="F442" i="13"/>
  <c r="E442" i="13"/>
  <c r="D442" i="13"/>
  <c r="C442" i="13"/>
  <c r="H442" i="13"/>
  <c r="G441" i="13"/>
  <c r="F441" i="13"/>
  <c r="E441" i="13"/>
  <c r="D441" i="13"/>
  <c r="C441" i="13"/>
  <c r="H441" i="13"/>
  <c r="G440" i="13"/>
  <c r="F440" i="13"/>
  <c r="E440" i="13"/>
  <c r="D440" i="13"/>
  <c r="C440" i="13"/>
  <c r="H440" i="13"/>
  <c r="G439" i="13"/>
  <c r="F439" i="13"/>
  <c r="E439" i="13"/>
  <c r="D439" i="13"/>
  <c r="C439" i="13"/>
  <c r="H439" i="13"/>
  <c r="G438" i="13"/>
  <c r="F438" i="13"/>
  <c r="E438" i="13"/>
  <c r="D438" i="13"/>
  <c r="C438" i="13"/>
  <c r="H438" i="13"/>
  <c r="G437" i="13"/>
  <c r="F437" i="13"/>
  <c r="E437" i="13"/>
  <c r="D437" i="13"/>
  <c r="C437" i="13"/>
  <c r="H437" i="13"/>
  <c r="G436" i="13"/>
  <c r="F436" i="13"/>
  <c r="E436" i="13"/>
  <c r="D436" i="13"/>
  <c r="C436" i="13"/>
  <c r="H436" i="13"/>
  <c r="G435" i="13"/>
  <c r="F435" i="13"/>
  <c r="E435" i="13"/>
  <c r="D435" i="13"/>
  <c r="C435" i="13"/>
  <c r="H435" i="13"/>
  <c r="G434" i="13"/>
  <c r="F434" i="13"/>
  <c r="E434" i="13"/>
  <c r="D434" i="13"/>
  <c r="C434" i="13"/>
  <c r="H434" i="13"/>
  <c r="G433" i="13"/>
  <c r="F433" i="13"/>
  <c r="E433" i="13"/>
  <c r="D433" i="13"/>
  <c r="C433" i="13"/>
  <c r="H433" i="13"/>
  <c r="G432" i="13"/>
  <c r="F432" i="13"/>
  <c r="E432" i="13"/>
  <c r="D432" i="13"/>
  <c r="C432" i="13"/>
  <c r="H432" i="13"/>
  <c r="G431" i="13"/>
  <c r="F431" i="13"/>
  <c r="E431" i="13"/>
  <c r="D431" i="13"/>
  <c r="C431" i="13"/>
  <c r="H431" i="13"/>
  <c r="G430" i="13"/>
  <c r="F430" i="13"/>
  <c r="E430" i="13"/>
  <c r="D430" i="13"/>
  <c r="C430" i="13"/>
  <c r="H430" i="13"/>
  <c r="G429" i="13"/>
  <c r="F429" i="13"/>
  <c r="E429" i="13"/>
  <c r="D429" i="13"/>
  <c r="C429" i="13"/>
  <c r="H429" i="13"/>
  <c r="G428" i="13"/>
  <c r="F428" i="13"/>
  <c r="E428" i="13"/>
  <c r="D428" i="13"/>
  <c r="C428" i="13"/>
  <c r="H428" i="13"/>
  <c r="G427" i="13"/>
  <c r="F427" i="13"/>
  <c r="E427" i="13"/>
  <c r="D427" i="13"/>
  <c r="C427" i="13"/>
  <c r="H427" i="13"/>
  <c r="G426" i="13"/>
  <c r="F426" i="13"/>
  <c r="E426" i="13"/>
  <c r="D426" i="13"/>
  <c r="C426" i="13"/>
  <c r="H426" i="13"/>
  <c r="G425" i="13"/>
  <c r="F425" i="13"/>
  <c r="E425" i="13"/>
  <c r="D425" i="13"/>
  <c r="C425" i="13"/>
  <c r="H425" i="13"/>
  <c r="G424" i="13"/>
  <c r="F424" i="13"/>
  <c r="E424" i="13"/>
  <c r="D424" i="13"/>
  <c r="C424" i="13"/>
  <c r="H424" i="13"/>
  <c r="G423" i="13"/>
  <c r="F423" i="13"/>
  <c r="E423" i="13"/>
  <c r="D423" i="13"/>
  <c r="C423" i="13"/>
  <c r="H423" i="13"/>
  <c r="G422" i="13"/>
  <c r="F422" i="13"/>
  <c r="E422" i="13"/>
  <c r="D422" i="13"/>
  <c r="C422" i="13"/>
  <c r="H422" i="13"/>
  <c r="G421" i="13"/>
  <c r="F421" i="13"/>
  <c r="E421" i="13"/>
  <c r="D421" i="13"/>
  <c r="C421" i="13"/>
  <c r="H421" i="13"/>
  <c r="G420" i="13"/>
  <c r="F420" i="13"/>
  <c r="E420" i="13"/>
  <c r="D420" i="13"/>
  <c r="C420" i="13"/>
  <c r="H420" i="13"/>
  <c r="G419" i="13"/>
  <c r="F419" i="13"/>
  <c r="E419" i="13"/>
  <c r="D419" i="13"/>
  <c r="C419" i="13"/>
  <c r="H419" i="13"/>
  <c r="G418" i="13"/>
  <c r="F418" i="13"/>
  <c r="E418" i="13"/>
  <c r="D418" i="13"/>
  <c r="C418" i="13"/>
  <c r="H418" i="13"/>
  <c r="G417" i="13"/>
  <c r="F417" i="13"/>
  <c r="E417" i="13"/>
  <c r="D417" i="13"/>
  <c r="C417" i="13"/>
  <c r="H417" i="13"/>
  <c r="G416" i="13"/>
  <c r="F416" i="13"/>
  <c r="E416" i="13"/>
  <c r="D416" i="13"/>
  <c r="C416" i="13"/>
  <c r="H416" i="13"/>
  <c r="G415" i="13"/>
  <c r="F415" i="13"/>
  <c r="E415" i="13"/>
  <c r="D415" i="13"/>
  <c r="C415" i="13"/>
  <c r="H415" i="13"/>
  <c r="G414" i="13"/>
  <c r="F414" i="13"/>
  <c r="E414" i="13"/>
  <c r="D414" i="13"/>
  <c r="C414" i="13"/>
  <c r="H414" i="13"/>
  <c r="G413" i="13"/>
  <c r="F413" i="13"/>
  <c r="E413" i="13"/>
  <c r="D413" i="13"/>
  <c r="C413" i="13"/>
  <c r="H413" i="13"/>
  <c r="G412" i="13"/>
  <c r="F412" i="13"/>
  <c r="E412" i="13"/>
  <c r="D412" i="13"/>
  <c r="C412" i="13"/>
  <c r="H412" i="13"/>
  <c r="G411" i="13"/>
  <c r="F411" i="13"/>
  <c r="E411" i="13"/>
  <c r="D411" i="13"/>
  <c r="C411" i="13"/>
  <c r="H411" i="13"/>
  <c r="G410" i="13"/>
  <c r="F410" i="13"/>
  <c r="E410" i="13"/>
  <c r="D410" i="13"/>
  <c r="C410" i="13"/>
  <c r="H410" i="13"/>
  <c r="G409" i="13"/>
  <c r="F409" i="13"/>
  <c r="E409" i="13"/>
  <c r="D409" i="13"/>
  <c r="C409" i="13"/>
  <c r="H409" i="13"/>
  <c r="G408" i="13"/>
  <c r="F408" i="13"/>
  <c r="E408" i="13"/>
  <c r="D408" i="13"/>
  <c r="C408" i="13"/>
  <c r="H408" i="13"/>
  <c r="G407" i="13"/>
  <c r="F407" i="13"/>
  <c r="E407" i="13"/>
  <c r="D407" i="13"/>
  <c r="C407" i="13"/>
  <c r="H407" i="13"/>
  <c r="G406" i="13"/>
  <c r="F406" i="13"/>
  <c r="E406" i="13"/>
  <c r="D406" i="13"/>
  <c r="C406" i="13"/>
  <c r="H406" i="13"/>
  <c r="G405" i="13"/>
  <c r="F405" i="13"/>
  <c r="E405" i="13"/>
  <c r="D405" i="13"/>
  <c r="C405" i="13"/>
  <c r="H405" i="13"/>
  <c r="G404" i="13"/>
  <c r="F404" i="13"/>
  <c r="E404" i="13"/>
  <c r="D404" i="13"/>
  <c r="C404" i="13"/>
  <c r="H404" i="13"/>
  <c r="G403" i="13"/>
  <c r="F403" i="13"/>
  <c r="E403" i="13"/>
  <c r="D403" i="13"/>
  <c r="C403" i="13"/>
  <c r="H403" i="13"/>
  <c r="G402" i="13"/>
  <c r="F402" i="13"/>
  <c r="E402" i="13"/>
  <c r="D402" i="13"/>
  <c r="C402" i="13"/>
  <c r="H402" i="13"/>
  <c r="G401" i="13"/>
  <c r="F401" i="13"/>
  <c r="E401" i="13"/>
  <c r="D401" i="13"/>
  <c r="C401" i="13"/>
  <c r="H401" i="13"/>
  <c r="G400" i="13"/>
  <c r="F400" i="13"/>
  <c r="E400" i="13"/>
  <c r="D400" i="13"/>
  <c r="C400" i="13"/>
  <c r="H400" i="13"/>
  <c r="G399" i="13"/>
  <c r="F399" i="13"/>
  <c r="E399" i="13"/>
  <c r="D399" i="13"/>
  <c r="C399" i="13"/>
  <c r="H399" i="13"/>
  <c r="G398" i="13"/>
  <c r="F398" i="13"/>
  <c r="E398" i="13"/>
  <c r="D398" i="13"/>
  <c r="C398" i="13"/>
  <c r="H398" i="13"/>
  <c r="G397" i="13"/>
  <c r="F397" i="13"/>
  <c r="E397" i="13"/>
  <c r="D397" i="13"/>
  <c r="C397" i="13"/>
  <c r="H397" i="13"/>
  <c r="G396" i="13"/>
  <c r="F396" i="13"/>
  <c r="E396" i="13"/>
  <c r="D396" i="13"/>
  <c r="C396" i="13"/>
  <c r="H396" i="13"/>
  <c r="G395" i="13"/>
  <c r="F395" i="13"/>
  <c r="E395" i="13"/>
  <c r="D395" i="13"/>
  <c r="C395" i="13"/>
  <c r="H395" i="13"/>
  <c r="G394" i="13"/>
  <c r="F394" i="13"/>
  <c r="E394" i="13"/>
  <c r="D394" i="13"/>
  <c r="C394" i="13"/>
  <c r="H394" i="13"/>
  <c r="G393" i="13"/>
  <c r="F393" i="13"/>
  <c r="E393" i="13"/>
  <c r="D393" i="13"/>
  <c r="C393" i="13"/>
  <c r="H393" i="13"/>
  <c r="G392" i="13"/>
  <c r="F392" i="13"/>
  <c r="E392" i="13"/>
  <c r="D392" i="13"/>
  <c r="C392" i="13"/>
  <c r="H392" i="13"/>
  <c r="G391" i="13"/>
  <c r="F391" i="13"/>
  <c r="E391" i="13"/>
  <c r="D391" i="13"/>
  <c r="C391" i="13"/>
  <c r="H391" i="13"/>
  <c r="G390" i="13"/>
  <c r="F390" i="13"/>
  <c r="E390" i="13"/>
  <c r="D390" i="13"/>
  <c r="C390" i="13"/>
  <c r="H390" i="13"/>
  <c r="G389" i="13"/>
  <c r="F389" i="13"/>
  <c r="E389" i="13"/>
  <c r="D389" i="13"/>
  <c r="C389" i="13"/>
  <c r="H389" i="13"/>
  <c r="G388" i="13"/>
  <c r="F388" i="13"/>
  <c r="E388" i="13"/>
  <c r="D388" i="13"/>
  <c r="C388" i="13"/>
  <c r="H388" i="13"/>
  <c r="G387" i="13"/>
  <c r="F387" i="13"/>
  <c r="E387" i="13"/>
  <c r="D387" i="13"/>
  <c r="C387" i="13"/>
  <c r="H387" i="13"/>
  <c r="G386" i="13"/>
  <c r="F386" i="13"/>
  <c r="E386" i="13"/>
  <c r="D386" i="13"/>
  <c r="C386" i="13"/>
  <c r="H386" i="13"/>
  <c r="G385" i="13"/>
  <c r="F385" i="13"/>
  <c r="E385" i="13"/>
  <c r="D385" i="13"/>
  <c r="C385" i="13"/>
  <c r="H385" i="13"/>
  <c r="G384" i="13"/>
  <c r="F384" i="13"/>
  <c r="E384" i="13"/>
  <c r="D384" i="13"/>
  <c r="C384" i="13"/>
  <c r="H384" i="13"/>
  <c r="G383" i="13"/>
  <c r="F383" i="13"/>
  <c r="E383" i="13"/>
  <c r="D383" i="13"/>
  <c r="C383" i="13"/>
  <c r="H383" i="13"/>
  <c r="G382" i="13"/>
  <c r="F382" i="13"/>
  <c r="E382" i="13"/>
  <c r="D382" i="13"/>
  <c r="C382" i="13"/>
  <c r="H382" i="13"/>
  <c r="G381" i="13"/>
  <c r="F381" i="13"/>
  <c r="E381" i="13"/>
  <c r="D381" i="13"/>
  <c r="C381" i="13"/>
  <c r="H381" i="13"/>
  <c r="G380" i="13"/>
  <c r="F380" i="13"/>
  <c r="E380" i="13"/>
  <c r="D380" i="13"/>
  <c r="C380" i="13"/>
  <c r="H380" i="13"/>
  <c r="G379" i="13"/>
  <c r="F379" i="13"/>
  <c r="E379" i="13"/>
  <c r="D379" i="13"/>
  <c r="C379" i="13"/>
  <c r="H379" i="13"/>
  <c r="G378" i="13"/>
  <c r="F378" i="13"/>
  <c r="E378" i="13"/>
  <c r="D378" i="13"/>
  <c r="C378" i="13"/>
  <c r="H378" i="13"/>
  <c r="G377" i="13"/>
  <c r="F377" i="13"/>
  <c r="E377" i="13"/>
  <c r="D377" i="13"/>
  <c r="C377" i="13"/>
  <c r="H377" i="13"/>
  <c r="G376" i="13"/>
  <c r="F376" i="13"/>
  <c r="E376" i="13"/>
  <c r="D376" i="13"/>
  <c r="C376" i="13"/>
  <c r="H376" i="13"/>
  <c r="G375" i="13"/>
  <c r="F375" i="13"/>
  <c r="E375" i="13"/>
  <c r="D375" i="13"/>
  <c r="C375" i="13"/>
  <c r="H375" i="13"/>
  <c r="G374" i="13"/>
  <c r="F374" i="13"/>
  <c r="E374" i="13"/>
  <c r="D374" i="13"/>
  <c r="C374" i="13"/>
  <c r="H374" i="13"/>
  <c r="G373" i="13"/>
  <c r="F373" i="13"/>
  <c r="E373" i="13"/>
  <c r="D373" i="13"/>
  <c r="C373" i="13"/>
  <c r="H373" i="13"/>
  <c r="G372" i="13"/>
  <c r="F372" i="13"/>
  <c r="E372" i="13"/>
  <c r="D372" i="13"/>
  <c r="C372" i="13"/>
  <c r="H372" i="13"/>
  <c r="G371" i="13"/>
  <c r="F371" i="13"/>
  <c r="E371" i="13"/>
  <c r="D371" i="13"/>
  <c r="C371" i="13"/>
  <c r="H371" i="13"/>
  <c r="G370" i="13"/>
  <c r="F370" i="13"/>
  <c r="E370" i="13"/>
  <c r="D370" i="13"/>
  <c r="C370" i="13"/>
  <c r="H370" i="13"/>
  <c r="G369" i="13"/>
  <c r="F369" i="13"/>
  <c r="E369" i="13"/>
  <c r="D369" i="13"/>
  <c r="C369" i="13"/>
  <c r="H369" i="13"/>
  <c r="G368" i="13"/>
  <c r="F368" i="13"/>
  <c r="E368" i="13"/>
  <c r="D368" i="13"/>
  <c r="C368" i="13"/>
  <c r="H368" i="13"/>
  <c r="G367" i="13"/>
  <c r="F367" i="13"/>
  <c r="E367" i="13"/>
  <c r="D367" i="13"/>
  <c r="C367" i="13"/>
  <c r="H367" i="13"/>
  <c r="G366" i="13"/>
  <c r="F366" i="13"/>
  <c r="E366" i="13"/>
  <c r="D366" i="13"/>
  <c r="C366" i="13"/>
  <c r="H366" i="13"/>
  <c r="G365" i="13"/>
  <c r="F365" i="13"/>
  <c r="E365" i="13"/>
  <c r="D365" i="13"/>
  <c r="C365" i="13"/>
  <c r="H365" i="13"/>
  <c r="G364" i="13"/>
  <c r="F364" i="13"/>
  <c r="E364" i="13"/>
  <c r="D364" i="13"/>
  <c r="C364" i="13"/>
  <c r="H364" i="13"/>
  <c r="G363" i="13"/>
  <c r="F363" i="13"/>
  <c r="E363" i="13"/>
  <c r="D363" i="13"/>
  <c r="C363" i="13"/>
  <c r="H363" i="13"/>
  <c r="G362" i="13"/>
  <c r="F362" i="13"/>
  <c r="E362" i="13"/>
  <c r="D362" i="13"/>
  <c r="C362" i="13"/>
  <c r="H362" i="13"/>
  <c r="G361" i="13"/>
  <c r="F361" i="13"/>
  <c r="E361" i="13"/>
  <c r="D361" i="13"/>
  <c r="C361" i="13"/>
  <c r="H361" i="13"/>
  <c r="G360" i="13"/>
  <c r="F360" i="13"/>
  <c r="E360" i="13"/>
  <c r="D360" i="13"/>
  <c r="C360" i="13"/>
  <c r="H360" i="13"/>
  <c r="G359" i="13"/>
  <c r="F359" i="13"/>
  <c r="E359" i="13"/>
  <c r="D359" i="13"/>
  <c r="C359" i="13"/>
  <c r="H359" i="13"/>
  <c r="G358" i="13"/>
  <c r="F358" i="13"/>
  <c r="E358" i="13"/>
  <c r="D358" i="13"/>
  <c r="C358" i="13"/>
  <c r="H358" i="13"/>
  <c r="G357" i="13"/>
  <c r="F357" i="13"/>
  <c r="E357" i="13"/>
  <c r="D357" i="13"/>
  <c r="C357" i="13"/>
  <c r="H357" i="13"/>
  <c r="G356" i="13"/>
  <c r="F356" i="13"/>
  <c r="E356" i="13"/>
  <c r="D356" i="13"/>
  <c r="C356" i="13"/>
  <c r="H356" i="13"/>
  <c r="G355" i="13"/>
  <c r="F355" i="13"/>
  <c r="E355" i="13"/>
  <c r="D355" i="13"/>
  <c r="C355" i="13"/>
  <c r="H355" i="13"/>
  <c r="G354" i="13"/>
  <c r="F354" i="13"/>
  <c r="E354" i="13"/>
  <c r="D354" i="13"/>
  <c r="C354" i="13"/>
  <c r="H354" i="13"/>
  <c r="G353" i="13"/>
  <c r="F353" i="13"/>
  <c r="E353" i="13"/>
  <c r="D353" i="13"/>
  <c r="C353" i="13"/>
  <c r="H353" i="13"/>
  <c r="G352" i="13"/>
  <c r="F352" i="13"/>
  <c r="E352" i="13"/>
  <c r="D352" i="13"/>
  <c r="C352" i="13"/>
  <c r="H352" i="13"/>
  <c r="G351" i="13"/>
  <c r="F351" i="13"/>
  <c r="E351" i="13"/>
  <c r="D351" i="13"/>
  <c r="C351" i="13"/>
  <c r="H351" i="13"/>
  <c r="G350" i="13"/>
  <c r="F350" i="13"/>
  <c r="E350" i="13"/>
  <c r="D350" i="13"/>
  <c r="C350" i="13"/>
  <c r="H350" i="13"/>
  <c r="G349" i="13"/>
  <c r="F349" i="13"/>
  <c r="E349" i="13"/>
  <c r="D349" i="13"/>
  <c r="C349" i="13"/>
  <c r="H349" i="13"/>
  <c r="G348" i="13"/>
  <c r="F348" i="13"/>
  <c r="E348" i="13"/>
  <c r="D348" i="13"/>
  <c r="C348" i="13"/>
  <c r="H348" i="13"/>
  <c r="G347" i="13"/>
  <c r="F347" i="13"/>
  <c r="E347" i="13"/>
  <c r="D347" i="13"/>
  <c r="C347" i="13"/>
  <c r="H347" i="13"/>
  <c r="G346" i="13"/>
  <c r="F346" i="13"/>
  <c r="E346" i="13"/>
  <c r="D346" i="13"/>
  <c r="C346" i="13"/>
  <c r="H346" i="13"/>
  <c r="G345" i="13"/>
  <c r="F345" i="13"/>
  <c r="E345" i="13"/>
  <c r="D345" i="13"/>
  <c r="C345" i="13"/>
  <c r="H345" i="13"/>
  <c r="G344" i="13"/>
  <c r="F344" i="13"/>
  <c r="E344" i="13"/>
  <c r="D344" i="13"/>
  <c r="C344" i="13"/>
  <c r="H344" i="13"/>
  <c r="G343" i="13"/>
  <c r="F343" i="13"/>
  <c r="E343" i="13"/>
  <c r="D343" i="13"/>
  <c r="C343" i="13"/>
  <c r="H343" i="13"/>
  <c r="G342" i="13"/>
  <c r="F342" i="13"/>
  <c r="E342" i="13"/>
  <c r="D342" i="13"/>
  <c r="C342" i="13"/>
  <c r="H342" i="13"/>
  <c r="G341" i="13"/>
  <c r="F341" i="13"/>
  <c r="E341" i="13"/>
  <c r="D341" i="13"/>
  <c r="C341" i="13"/>
  <c r="H341" i="13"/>
  <c r="G340" i="13"/>
  <c r="F340" i="13"/>
  <c r="E340" i="13"/>
  <c r="D340" i="13"/>
  <c r="C340" i="13"/>
  <c r="H340" i="13"/>
  <c r="G339" i="13"/>
  <c r="F339" i="13"/>
  <c r="E339" i="13"/>
  <c r="D339" i="13"/>
  <c r="C339" i="13"/>
  <c r="H339" i="13"/>
  <c r="G338" i="13"/>
  <c r="F338" i="13"/>
  <c r="E338" i="13"/>
  <c r="D338" i="13"/>
  <c r="C338" i="13"/>
  <c r="H338" i="13"/>
  <c r="G337" i="13"/>
  <c r="F337" i="13"/>
  <c r="E337" i="13"/>
  <c r="D337" i="13"/>
  <c r="C337" i="13"/>
  <c r="H337" i="13"/>
  <c r="G336" i="13"/>
  <c r="F336" i="13"/>
  <c r="E336" i="13"/>
  <c r="D336" i="13"/>
  <c r="C336" i="13"/>
  <c r="H336" i="13"/>
  <c r="G335" i="13"/>
  <c r="F335" i="13"/>
  <c r="E335" i="13"/>
  <c r="D335" i="13"/>
  <c r="C335" i="13"/>
  <c r="H335" i="13"/>
  <c r="G334" i="13"/>
  <c r="F334" i="13"/>
  <c r="E334" i="13"/>
  <c r="D334" i="13"/>
  <c r="C334" i="13"/>
  <c r="H334" i="13"/>
  <c r="G333" i="13"/>
  <c r="F333" i="13"/>
  <c r="E333" i="13"/>
  <c r="D333" i="13"/>
  <c r="C333" i="13"/>
  <c r="H333" i="13"/>
  <c r="G332" i="13"/>
  <c r="F332" i="13"/>
  <c r="E332" i="13"/>
  <c r="D332" i="13"/>
  <c r="C332" i="13"/>
  <c r="H332" i="13"/>
  <c r="G331" i="13"/>
  <c r="F331" i="13"/>
  <c r="E331" i="13"/>
  <c r="D331" i="13"/>
  <c r="C331" i="13"/>
  <c r="H331" i="13"/>
  <c r="G330" i="13"/>
  <c r="F330" i="13"/>
  <c r="E330" i="13"/>
  <c r="D330" i="13"/>
  <c r="C330" i="13"/>
  <c r="H330" i="13"/>
  <c r="G329" i="13"/>
  <c r="F329" i="13"/>
  <c r="E329" i="13"/>
  <c r="D329" i="13"/>
  <c r="C329" i="13"/>
  <c r="H329" i="13"/>
  <c r="G328" i="13"/>
  <c r="F328" i="13"/>
  <c r="E328" i="13"/>
  <c r="D328" i="13"/>
  <c r="C328" i="13"/>
  <c r="H328" i="13"/>
  <c r="G327" i="13"/>
  <c r="F327" i="13"/>
  <c r="E327" i="13"/>
  <c r="D327" i="13"/>
  <c r="C327" i="13"/>
  <c r="H327" i="13"/>
  <c r="G326" i="13"/>
  <c r="F326" i="13"/>
  <c r="E326" i="13"/>
  <c r="D326" i="13"/>
  <c r="C326" i="13"/>
  <c r="H326" i="13"/>
  <c r="G325" i="13"/>
  <c r="F325" i="13"/>
  <c r="E325" i="13"/>
  <c r="D325" i="13"/>
  <c r="C325" i="13"/>
  <c r="H325" i="13"/>
  <c r="G324" i="13"/>
  <c r="F324" i="13"/>
  <c r="E324" i="13"/>
  <c r="D324" i="13"/>
  <c r="C324" i="13"/>
  <c r="H324" i="13"/>
  <c r="G323" i="13"/>
  <c r="F323" i="13"/>
  <c r="E323" i="13"/>
  <c r="D323" i="13"/>
  <c r="C323" i="13"/>
  <c r="H323" i="13"/>
  <c r="G322" i="13"/>
  <c r="F322" i="13"/>
  <c r="E322" i="13"/>
  <c r="D322" i="13"/>
  <c r="C322" i="13"/>
  <c r="H322" i="13"/>
  <c r="G321" i="13"/>
  <c r="F321" i="13"/>
  <c r="E321" i="13"/>
  <c r="D321" i="13"/>
  <c r="C321" i="13"/>
  <c r="H321" i="13"/>
  <c r="G320" i="13"/>
  <c r="F320" i="13"/>
  <c r="E320" i="13"/>
  <c r="D320" i="13"/>
  <c r="C320" i="13"/>
  <c r="H320" i="13"/>
  <c r="G319" i="13"/>
  <c r="F319" i="13"/>
  <c r="E319" i="13"/>
  <c r="D319" i="13"/>
  <c r="C319" i="13"/>
  <c r="H319" i="13"/>
  <c r="G318" i="13"/>
  <c r="F318" i="13"/>
  <c r="E318" i="13"/>
  <c r="D318" i="13"/>
  <c r="C318" i="13"/>
  <c r="H318" i="13"/>
  <c r="G317" i="13"/>
  <c r="F317" i="13"/>
  <c r="E317" i="13"/>
  <c r="D317" i="13"/>
  <c r="C317" i="13"/>
  <c r="H317" i="13"/>
  <c r="G316" i="13"/>
  <c r="F316" i="13"/>
  <c r="E316" i="13"/>
  <c r="D316" i="13"/>
  <c r="C316" i="13"/>
  <c r="H316" i="13"/>
  <c r="G315" i="13"/>
  <c r="F315" i="13"/>
  <c r="E315" i="13"/>
  <c r="D315" i="13"/>
  <c r="C315" i="13"/>
  <c r="H315" i="13"/>
  <c r="G314" i="13"/>
  <c r="F314" i="13"/>
  <c r="E314" i="13"/>
  <c r="D314" i="13"/>
  <c r="C314" i="13"/>
  <c r="H314" i="13"/>
  <c r="G313" i="13"/>
  <c r="F313" i="13"/>
  <c r="E313" i="13"/>
  <c r="D313" i="13"/>
  <c r="C313" i="13"/>
  <c r="H313" i="13"/>
  <c r="G312" i="13"/>
  <c r="F312" i="13"/>
  <c r="E312" i="13"/>
  <c r="D312" i="13"/>
  <c r="C312" i="13"/>
  <c r="H312" i="13"/>
  <c r="G311" i="13"/>
  <c r="F311" i="13"/>
  <c r="E311" i="13"/>
  <c r="D311" i="13"/>
  <c r="C311" i="13"/>
  <c r="H311" i="13"/>
  <c r="G310" i="13"/>
  <c r="F310" i="13"/>
  <c r="E310" i="13"/>
  <c r="D310" i="13"/>
  <c r="C310" i="13"/>
  <c r="H310" i="13"/>
  <c r="G309" i="13"/>
  <c r="F309" i="13"/>
  <c r="E309" i="13"/>
  <c r="D309" i="13"/>
  <c r="C309" i="13"/>
  <c r="H309" i="13"/>
  <c r="G308" i="13"/>
  <c r="F308" i="13"/>
  <c r="E308" i="13"/>
  <c r="D308" i="13"/>
  <c r="C308" i="13"/>
  <c r="H308" i="13"/>
  <c r="G307" i="13"/>
  <c r="F307" i="13"/>
  <c r="E307" i="13"/>
  <c r="D307" i="13"/>
  <c r="C307" i="13"/>
  <c r="H307" i="13"/>
  <c r="G306" i="13"/>
  <c r="F306" i="13"/>
  <c r="E306" i="13"/>
  <c r="D306" i="13"/>
  <c r="C306" i="13"/>
  <c r="H306" i="13"/>
  <c r="G305" i="13"/>
  <c r="F305" i="13"/>
  <c r="E305" i="13"/>
  <c r="D305" i="13"/>
  <c r="C305" i="13"/>
  <c r="H305" i="13"/>
  <c r="G304" i="13"/>
  <c r="F304" i="13"/>
  <c r="E304" i="13"/>
  <c r="D304" i="13"/>
  <c r="C304" i="13"/>
  <c r="H304" i="13"/>
  <c r="G303" i="13"/>
  <c r="F303" i="13"/>
  <c r="E303" i="13"/>
  <c r="D303" i="13"/>
  <c r="C303" i="13"/>
  <c r="H303" i="13"/>
  <c r="G302" i="13"/>
  <c r="F302" i="13"/>
  <c r="E302" i="13"/>
  <c r="D302" i="13"/>
  <c r="C302" i="13"/>
  <c r="H302" i="13"/>
  <c r="G301" i="13"/>
  <c r="F301" i="13"/>
  <c r="E301" i="13"/>
  <c r="D301" i="13"/>
  <c r="C301" i="13"/>
  <c r="H301" i="13"/>
  <c r="G300" i="13"/>
  <c r="F300" i="13"/>
  <c r="E300" i="13"/>
  <c r="D300" i="13"/>
  <c r="C300" i="13"/>
  <c r="H300" i="13"/>
  <c r="G299" i="13"/>
  <c r="F299" i="13"/>
  <c r="E299" i="13"/>
  <c r="D299" i="13"/>
  <c r="C299" i="13"/>
  <c r="H299" i="13"/>
  <c r="G298" i="13"/>
  <c r="F298" i="13"/>
  <c r="E298" i="13"/>
  <c r="D298" i="13"/>
  <c r="C298" i="13"/>
  <c r="H298" i="13"/>
  <c r="J297" i="13"/>
  <c r="G297" i="13"/>
  <c r="F297" i="13"/>
  <c r="E297" i="13"/>
  <c r="D297" i="13"/>
  <c r="C297" i="13"/>
  <c r="H297" i="13"/>
  <c r="G296" i="13"/>
  <c r="F296" i="13"/>
  <c r="E296" i="13"/>
  <c r="D296" i="13"/>
  <c r="C296" i="13"/>
  <c r="H296" i="13"/>
  <c r="G295" i="13"/>
  <c r="F295" i="13"/>
  <c r="E295" i="13"/>
  <c r="D295" i="13"/>
  <c r="C295" i="13"/>
  <c r="H295" i="13"/>
  <c r="G294" i="13"/>
  <c r="F294" i="13"/>
  <c r="E294" i="13"/>
  <c r="D294" i="13"/>
  <c r="C294" i="13"/>
  <c r="H294" i="13"/>
  <c r="G293" i="13"/>
  <c r="F293" i="13"/>
  <c r="E293" i="13"/>
  <c r="D293" i="13"/>
  <c r="C293" i="13"/>
  <c r="H293" i="13"/>
  <c r="G292" i="13"/>
  <c r="F292" i="13"/>
  <c r="E292" i="13"/>
  <c r="D292" i="13"/>
  <c r="C292" i="13"/>
  <c r="H292" i="13"/>
  <c r="G291" i="13"/>
  <c r="F291" i="13"/>
  <c r="E291" i="13"/>
  <c r="D291" i="13"/>
  <c r="C291" i="13"/>
  <c r="H291" i="13"/>
  <c r="G290" i="13"/>
  <c r="F290" i="13"/>
  <c r="E290" i="13"/>
  <c r="D290" i="13"/>
  <c r="C290" i="13"/>
  <c r="H290" i="13"/>
  <c r="G289" i="13"/>
  <c r="F289" i="13"/>
  <c r="E289" i="13"/>
  <c r="D289" i="13"/>
  <c r="C289" i="13"/>
  <c r="H289" i="13"/>
  <c r="G288" i="13"/>
  <c r="F288" i="13"/>
  <c r="E288" i="13"/>
  <c r="D288" i="13"/>
  <c r="C288" i="13"/>
  <c r="H288" i="13"/>
  <c r="G287" i="13"/>
  <c r="F287" i="13"/>
  <c r="E287" i="13"/>
  <c r="D287" i="13"/>
  <c r="C287" i="13"/>
  <c r="H287" i="13"/>
  <c r="G286" i="13"/>
  <c r="F286" i="13"/>
  <c r="E286" i="13"/>
  <c r="D286" i="13"/>
  <c r="C286" i="13"/>
  <c r="H286" i="13"/>
  <c r="G285" i="13"/>
  <c r="F285" i="13"/>
  <c r="E285" i="13"/>
  <c r="D285" i="13"/>
  <c r="C285" i="13"/>
  <c r="H285" i="13"/>
  <c r="G284" i="13"/>
  <c r="F284" i="13"/>
  <c r="E284" i="13"/>
  <c r="D284" i="13"/>
  <c r="C284" i="13"/>
  <c r="H284" i="13"/>
  <c r="G283" i="13"/>
  <c r="F283" i="13"/>
  <c r="E283" i="13"/>
  <c r="D283" i="13"/>
  <c r="C283" i="13"/>
  <c r="H283" i="13"/>
  <c r="G282" i="13"/>
  <c r="F282" i="13"/>
  <c r="E282" i="13"/>
  <c r="D282" i="13"/>
  <c r="C282" i="13"/>
  <c r="H282" i="13"/>
  <c r="G281" i="13"/>
  <c r="F281" i="13"/>
  <c r="E281" i="13"/>
  <c r="D281" i="13"/>
  <c r="C281" i="13"/>
  <c r="H281" i="13"/>
  <c r="G280" i="13"/>
  <c r="F280" i="13"/>
  <c r="E280" i="13"/>
  <c r="D280" i="13"/>
  <c r="C280" i="13"/>
  <c r="H280" i="13"/>
  <c r="G279" i="13"/>
  <c r="F279" i="13"/>
  <c r="E279" i="13"/>
  <c r="D279" i="13"/>
  <c r="C279" i="13"/>
  <c r="H279" i="13"/>
  <c r="G278" i="13"/>
  <c r="F278" i="13"/>
  <c r="E278" i="13"/>
  <c r="D278" i="13"/>
  <c r="C278" i="13"/>
  <c r="H278" i="13"/>
  <c r="G277" i="13"/>
  <c r="F277" i="13"/>
  <c r="E277" i="13"/>
  <c r="D277" i="13"/>
  <c r="C277" i="13"/>
  <c r="H277" i="13"/>
  <c r="G276" i="13"/>
  <c r="F276" i="13"/>
  <c r="E276" i="13"/>
  <c r="D276" i="13"/>
  <c r="C276" i="13"/>
  <c r="H276" i="13"/>
  <c r="G275" i="13"/>
  <c r="F275" i="13"/>
  <c r="E275" i="13"/>
  <c r="D275" i="13"/>
  <c r="C275" i="13"/>
  <c r="H275" i="13"/>
  <c r="G274" i="13"/>
  <c r="F274" i="13"/>
  <c r="E274" i="13"/>
  <c r="D274" i="13"/>
  <c r="C274" i="13"/>
  <c r="H274" i="13"/>
  <c r="G273" i="13"/>
  <c r="F273" i="13"/>
  <c r="E273" i="13"/>
  <c r="D273" i="13"/>
  <c r="C273" i="13"/>
  <c r="H273" i="13"/>
  <c r="G272" i="13"/>
  <c r="F272" i="13"/>
  <c r="E272" i="13"/>
  <c r="D272" i="13"/>
  <c r="C272" i="13"/>
  <c r="H272" i="13"/>
  <c r="G271" i="13"/>
  <c r="F271" i="13"/>
  <c r="E271" i="13"/>
  <c r="D271" i="13"/>
  <c r="C271" i="13"/>
  <c r="H271" i="13"/>
  <c r="G270" i="13"/>
  <c r="F270" i="13"/>
  <c r="E270" i="13"/>
  <c r="D270" i="13"/>
  <c r="C270" i="13"/>
  <c r="H270" i="13"/>
  <c r="G269" i="13"/>
  <c r="F269" i="13"/>
  <c r="E269" i="13"/>
  <c r="D269" i="13"/>
  <c r="C269" i="13"/>
  <c r="H269" i="13"/>
  <c r="G268" i="13"/>
  <c r="F268" i="13"/>
  <c r="E268" i="13"/>
  <c r="D268" i="13"/>
  <c r="C268" i="13"/>
  <c r="H268" i="13"/>
  <c r="G267" i="13"/>
  <c r="F267" i="13"/>
  <c r="E267" i="13"/>
  <c r="D267" i="13"/>
  <c r="C267" i="13"/>
  <c r="H267" i="13"/>
  <c r="G266" i="13"/>
  <c r="F266" i="13"/>
  <c r="E266" i="13"/>
  <c r="D266" i="13"/>
  <c r="C266" i="13"/>
  <c r="H266" i="13"/>
  <c r="G265" i="13"/>
  <c r="F265" i="13"/>
  <c r="E265" i="13"/>
  <c r="D265" i="13"/>
  <c r="C265" i="13"/>
  <c r="H265" i="13"/>
  <c r="G264" i="13"/>
  <c r="F264" i="13"/>
  <c r="E264" i="13"/>
  <c r="D264" i="13"/>
  <c r="C264" i="13"/>
  <c r="H264" i="13"/>
  <c r="G263" i="13"/>
  <c r="F263" i="13"/>
  <c r="E263" i="13"/>
  <c r="D263" i="13"/>
  <c r="C263" i="13"/>
  <c r="H263" i="13"/>
  <c r="G262" i="13"/>
  <c r="F262" i="13"/>
  <c r="E262" i="13"/>
  <c r="D262" i="13"/>
  <c r="C262" i="13"/>
  <c r="H262" i="13"/>
  <c r="G261" i="13"/>
  <c r="F261" i="13"/>
  <c r="E261" i="13"/>
  <c r="D261" i="13"/>
  <c r="C261" i="13"/>
  <c r="H261" i="13"/>
  <c r="G260" i="13"/>
  <c r="F260" i="13"/>
  <c r="E260" i="13"/>
  <c r="D260" i="13"/>
  <c r="C260" i="13"/>
  <c r="H260" i="13"/>
  <c r="G259" i="13"/>
  <c r="F259" i="13"/>
  <c r="E259" i="13"/>
  <c r="D259" i="13"/>
  <c r="C259" i="13"/>
  <c r="H259" i="13"/>
  <c r="G258" i="13"/>
  <c r="F258" i="13"/>
  <c r="E258" i="13"/>
  <c r="D258" i="13"/>
  <c r="C258" i="13"/>
  <c r="H258" i="13"/>
  <c r="G257" i="13"/>
  <c r="F257" i="13"/>
  <c r="E257" i="13"/>
  <c r="D257" i="13"/>
  <c r="C257" i="13"/>
  <c r="H257" i="13"/>
  <c r="G256" i="13"/>
  <c r="F256" i="13"/>
  <c r="E256" i="13"/>
  <c r="D256" i="13"/>
  <c r="C256" i="13"/>
  <c r="H256" i="13"/>
  <c r="G255" i="13"/>
  <c r="F255" i="13"/>
  <c r="E255" i="13"/>
  <c r="D255" i="13"/>
  <c r="C255" i="13"/>
  <c r="H255" i="13"/>
  <c r="G254" i="13"/>
  <c r="F254" i="13"/>
  <c r="E254" i="13"/>
  <c r="D254" i="13"/>
  <c r="C254" i="13"/>
  <c r="H254" i="13"/>
  <c r="G253" i="13"/>
  <c r="F253" i="13"/>
  <c r="E253" i="13"/>
  <c r="D253" i="13"/>
  <c r="C253" i="13"/>
  <c r="H253" i="13"/>
  <c r="G252" i="13"/>
  <c r="F252" i="13"/>
  <c r="E252" i="13"/>
  <c r="D252" i="13"/>
  <c r="C252" i="13"/>
  <c r="H252" i="13"/>
  <c r="G251" i="13"/>
  <c r="F251" i="13"/>
  <c r="E251" i="13"/>
  <c r="D251" i="13"/>
  <c r="C251" i="13"/>
  <c r="H251" i="13"/>
  <c r="G250" i="13"/>
  <c r="F250" i="13"/>
  <c r="E250" i="13"/>
  <c r="D250" i="13"/>
  <c r="C250" i="13"/>
  <c r="H250" i="13"/>
  <c r="G249" i="13"/>
  <c r="F249" i="13"/>
  <c r="E249" i="13"/>
  <c r="D249" i="13"/>
  <c r="C249" i="13"/>
  <c r="H249" i="13"/>
  <c r="G248" i="13"/>
  <c r="F248" i="13"/>
  <c r="E248" i="13"/>
  <c r="D248" i="13"/>
  <c r="C248" i="13"/>
  <c r="H248" i="13"/>
  <c r="G247" i="13"/>
  <c r="F247" i="13"/>
  <c r="E247" i="13"/>
  <c r="D247" i="13"/>
  <c r="C247" i="13"/>
  <c r="H247" i="13"/>
  <c r="G246" i="13"/>
  <c r="F246" i="13"/>
  <c r="E246" i="13"/>
  <c r="D246" i="13"/>
  <c r="C246" i="13"/>
  <c r="H246" i="13"/>
  <c r="G245" i="13"/>
  <c r="F245" i="13"/>
  <c r="E245" i="13"/>
  <c r="D245" i="13"/>
  <c r="C245" i="13"/>
  <c r="H245" i="13"/>
  <c r="G244" i="13"/>
  <c r="F244" i="13"/>
  <c r="E244" i="13"/>
  <c r="D244" i="13"/>
  <c r="C244" i="13"/>
  <c r="H244" i="13"/>
  <c r="G243" i="13"/>
  <c r="F243" i="13"/>
  <c r="E243" i="13"/>
  <c r="D243" i="13"/>
  <c r="C243" i="13"/>
  <c r="H243" i="13"/>
  <c r="G242" i="13"/>
  <c r="F242" i="13"/>
  <c r="E242" i="13"/>
  <c r="D242" i="13"/>
  <c r="C242" i="13"/>
  <c r="H242" i="13"/>
  <c r="G241" i="13"/>
  <c r="F241" i="13"/>
  <c r="E241" i="13"/>
  <c r="D241" i="13"/>
  <c r="C241" i="13"/>
  <c r="H241" i="13"/>
  <c r="G240" i="13"/>
  <c r="F240" i="13"/>
  <c r="E240" i="13"/>
  <c r="D240" i="13"/>
  <c r="C240" i="13"/>
  <c r="H240" i="13"/>
  <c r="G239" i="13"/>
  <c r="F239" i="13"/>
  <c r="E239" i="13"/>
  <c r="D239" i="13"/>
  <c r="C239" i="13"/>
  <c r="H239" i="13"/>
  <c r="G238" i="13"/>
  <c r="F238" i="13"/>
  <c r="E238" i="13"/>
  <c r="D238" i="13"/>
  <c r="C238" i="13"/>
  <c r="H238" i="13"/>
  <c r="G237" i="13"/>
  <c r="F237" i="13"/>
  <c r="E237" i="13"/>
  <c r="D237" i="13"/>
  <c r="C237" i="13"/>
  <c r="H237" i="13"/>
  <c r="G236" i="13"/>
  <c r="F236" i="13"/>
  <c r="E236" i="13"/>
  <c r="D236" i="13"/>
  <c r="C236" i="13"/>
  <c r="H236" i="13"/>
  <c r="G235" i="13"/>
  <c r="F235" i="13"/>
  <c r="E235" i="13"/>
  <c r="D235" i="13"/>
  <c r="C235" i="13"/>
  <c r="H235" i="13"/>
  <c r="G234" i="13"/>
  <c r="F234" i="13"/>
  <c r="E234" i="13"/>
  <c r="D234" i="13"/>
  <c r="C234" i="13"/>
  <c r="H234" i="13"/>
  <c r="G233" i="13"/>
  <c r="F233" i="13"/>
  <c r="E233" i="13"/>
  <c r="D233" i="13"/>
  <c r="C233" i="13"/>
  <c r="H233" i="13"/>
  <c r="G232" i="13"/>
  <c r="F232" i="13"/>
  <c r="E232" i="13"/>
  <c r="D232" i="13"/>
  <c r="C232" i="13"/>
  <c r="H232" i="13"/>
  <c r="G231" i="13"/>
  <c r="F231" i="13"/>
  <c r="E231" i="13"/>
  <c r="D231" i="13"/>
  <c r="C231" i="13"/>
  <c r="H231" i="13"/>
  <c r="G230" i="13"/>
  <c r="F230" i="13"/>
  <c r="E230" i="13"/>
  <c r="D230" i="13"/>
  <c r="C230" i="13"/>
  <c r="H230" i="13"/>
  <c r="G229" i="13"/>
  <c r="F229" i="13"/>
  <c r="E229" i="13"/>
  <c r="D229" i="13"/>
  <c r="C229" i="13"/>
  <c r="H229" i="13"/>
  <c r="G228" i="13"/>
  <c r="F228" i="13"/>
  <c r="E228" i="13"/>
  <c r="D228" i="13"/>
  <c r="C228" i="13"/>
  <c r="H228" i="13"/>
  <c r="G227" i="13"/>
  <c r="F227" i="13"/>
  <c r="E227" i="13"/>
  <c r="D227" i="13"/>
  <c r="C227" i="13"/>
  <c r="H227" i="13"/>
  <c r="G226" i="13"/>
  <c r="F226" i="13"/>
  <c r="E226" i="13"/>
  <c r="D226" i="13"/>
  <c r="C226" i="13"/>
  <c r="H226" i="13"/>
  <c r="G225" i="13"/>
  <c r="F225" i="13"/>
  <c r="E225" i="13"/>
  <c r="D225" i="13"/>
  <c r="C225" i="13"/>
  <c r="H225" i="13"/>
  <c r="G224" i="13"/>
  <c r="F224" i="13"/>
  <c r="E224" i="13"/>
  <c r="D224" i="13"/>
  <c r="C224" i="13"/>
  <c r="H224" i="13"/>
  <c r="G223" i="13"/>
  <c r="F223" i="13"/>
  <c r="E223" i="13"/>
  <c r="D223" i="13"/>
  <c r="C223" i="13"/>
  <c r="H223" i="13"/>
  <c r="G222" i="13"/>
  <c r="F222" i="13"/>
  <c r="E222" i="13"/>
  <c r="D222" i="13"/>
  <c r="C222" i="13"/>
  <c r="H222" i="13"/>
  <c r="G221" i="13"/>
  <c r="F221" i="13"/>
  <c r="E221" i="13"/>
  <c r="D221" i="13"/>
  <c r="C221" i="13"/>
  <c r="H221" i="13"/>
  <c r="G220" i="13"/>
  <c r="F220" i="13"/>
  <c r="E220" i="13"/>
  <c r="D220" i="13"/>
  <c r="C220" i="13"/>
  <c r="H220" i="13"/>
  <c r="G219" i="13"/>
  <c r="F219" i="13"/>
  <c r="E219" i="13"/>
  <c r="D219" i="13"/>
  <c r="C219" i="13"/>
  <c r="H219" i="13"/>
  <c r="G218" i="13"/>
  <c r="F218" i="13"/>
  <c r="E218" i="13"/>
  <c r="D218" i="13"/>
  <c r="C218" i="13"/>
  <c r="H218" i="13"/>
  <c r="G217" i="13"/>
  <c r="F217" i="13"/>
  <c r="E217" i="13"/>
  <c r="D217" i="13"/>
  <c r="C217" i="13"/>
  <c r="H217" i="13"/>
  <c r="G216" i="13"/>
  <c r="F216" i="13"/>
  <c r="E216" i="13"/>
  <c r="D216" i="13"/>
  <c r="C216" i="13"/>
  <c r="H216" i="13"/>
  <c r="G215" i="13"/>
  <c r="F215" i="13"/>
  <c r="E215" i="13"/>
  <c r="D215" i="13"/>
  <c r="C215" i="13"/>
  <c r="H215" i="13"/>
  <c r="G214" i="13"/>
  <c r="F214" i="13"/>
  <c r="E214" i="13"/>
  <c r="D214" i="13"/>
  <c r="C214" i="13"/>
  <c r="H214" i="13"/>
  <c r="G213" i="13"/>
  <c r="F213" i="13"/>
  <c r="E213" i="13"/>
  <c r="D213" i="13"/>
  <c r="C213" i="13"/>
  <c r="H213" i="13"/>
  <c r="G212" i="13"/>
  <c r="F212" i="13"/>
  <c r="E212" i="13"/>
  <c r="D212" i="13"/>
  <c r="C212" i="13"/>
  <c r="H212" i="13"/>
  <c r="G211" i="13"/>
  <c r="F211" i="13"/>
  <c r="E211" i="13"/>
  <c r="D211" i="13"/>
  <c r="C211" i="13"/>
  <c r="H211" i="13"/>
  <c r="G210" i="13"/>
  <c r="F210" i="13"/>
  <c r="E210" i="13"/>
  <c r="D210" i="13"/>
  <c r="C210" i="13"/>
  <c r="H210" i="13"/>
  <c r="G209" i="13"/>
  <c r="F209" i="13"/>
  <c r="E209" i="13"/>
  <c r="D209" i="13"/>
  <c r="C209" i="13"/>
  <c r="H209" i="13"/>
  <c r="G208" i="13"/>
  <c r="F208" i="13"/>
  <c r="E208" i="13"/>
  <c r="D208" i="13"/>
  <c r="C208" i="13"/>
  <c r="H208" i="13"/>
  <c r="G207" i="13"/>
  <c r="F207" i="13"/>
  <c r="E207" i="13"/>
  <c r="D207" i="13"/>
  <c r="C207" i="13"/>
  <c r="H207" i="13"/>
  <c r="G206" i="13"/>
  <c r="F206" i="13"/>
  <c r="E206" i="13"/>
  <c r="D206" i="13"/>
  <c r="C206" i="13"/>
  <c r="H206" i="13"/>
  <c r="G205" i="13"/>
  <c r="F205" i="13"/>
  <c r="E205" i="13"/>
  <c r="D205" i="13"/>
  <c r="C205" i="13"/>
  <c r="H205" i="13"/>
  <c r="G204" i="13"/>
  <c r="F204" i="13"/>
  <c r="E204" i="13"/>
  <c r="D204" i="13"/>
  <c r="C204" i="13"/>
  <c r="H204" i="13"/>
  <c r="G203" i="13"/>
  <c r="F203" i="13"/>
  <c r="E203" i="13"/>
  <c r="D203" i="13"/>
  <c r="C203" i="13"/>
  <c r="H203" i="13"/>
  <c r="G202" i="13"/>
  <c r="F202" i="13"/>
  <c r="E202" i="13"/>
  <c r="D202" i="13"/>
  <c r="C202" i="13"/>
  <c r="H202" i="13"/>
  <c r="G201" i="13"/>
  <c r="F201" i="13"/>
  <c r="E201" i="13"/>
  <c r="D201" i="13"/>
  <c r="C201" i="13"/>
  <c r="H201" i="13"/>
  <c r="G200" i="13"/>
  <c r="F200" i="13"/>
  <c r="E200" i="13"/>
  <c r="D200" i="13"/>
  <c r="C200" i="13"/>
  <c r="H200" i="13"/>
  <c r="G199" i="13"/>
  <c r="F199" i="13"/>
  <c r="E199" i="13"/>
  <c r="D199" i="13"/>
  <c r="C199" i="13"/>
  <c r="H199" i="13"/>
  <c r="G198" i="13"/>
  <c r="F198" i="13"/>
  <c r="E198" i="13"/>
  <c r="D198" i="13"/>
  <c r="C198" i="13"/>
  <c r="H198" i="13"/>
  <c r="G197" i="13"/>
  <c r="F197" i="13"/>
  <c r="E197" i="13"/>
  <c r="D197" i="13"/>
  <c r="C197" i="13"/>
  <c r="H197" i="13"/>
  <c r="G196" i="13"/>
  <c r="F196" i="13"/>
  <c r="E196" i="13"/>
  <c r="D196" i="13"/>
  <c r="C196" i="13"/>
  <c r="H196" i="13"/>
  <c r="G195" i="13"/>
  <c r="F195" i="13"/>
  <c r="E195" i="13"/>
  <c r="D195" i="13"/>
  <c r="C195" i="13"/>
  <c r="H195" i="13"/>
  <c r="G194" i="13"/>
  <c r="F194" i="13"/>
  <c r="E194" i="13"/>
  <c r="D194" i="13"/>
  <c r="C194" i="13"/>
  <c r="H194" i="13"/>
  <c r="G193" i="13"/>
  <c r="F193" i="13"/>
  <c r="E193" i="13"/>
  <c r="D193" i="13"/>
  <c r="C193" i="13"/>
  <c r="H193" i="13"/>
  <c r="G192" i="13"/>
  <c r="F192" i="13"/>
  <c r="E192" i="13"/>
  <c r="D192" i="13"/>
  <c r="C192" i="13"/>
  <c r="H192" i="13"/>
  <c r="G191" i="13"/>
  <c r="F191" i="13"/>
  <c r="E191" i="13"/>
  <c r="D191" i="13"/>
  <c r="C191" i="13"/>
  <c r="H191" i="13"/>
  <c r="G190" i="13"/>
  <c r="F190" i="13"/>
  <c r="E190" i="13"/>
  <c r="D190" i="13"/>
  <c r="C190" i="13"/>
  <c r="H190" i="13"/>
  <c r="G189" i="13"/>
  <c r="F189" i="13"/>
  <c r="E189" i="13"/>
  <c r="D189" i="13"/>
  <c r="C189" i="13"/>
  <c r="H189" i="13"/>
  <c r="G188" i="13"/>
  <c r="F188" i="13"/>
  <c r="E188" i="13"/>
  <c r="D188" i="13"/>
  <c r="C188" i="13"/>
  <c r="H188" i="13"/>
  <c r="G187" i="13"/>
  <c r="F187" i="13"/>
  <c r="E187" i="13"/>
  <c r="D187" i="13"/>
  <c r="C187" i="13"/>
  <c r="H187" i="13"/>
  <c r="G186" i="13"/>
  <c r="F186" i="13"/>
  <c r="E186" i="13"/>
  <c r="D186" i="13"/>
  <c r="C186" i="13"/>
  <c r="H186" i="13"/>
  <c r="G185" i="13"/>
  <c r="F185" i="13"/>
  <c r="E185" i="13"/>
  <c r="D185" i="13"/>
  <c r="C185" i="13"/>
  <c r="H185" i="13"/>
  <c r="G184" i="13"/>
  <c r="F184" i="13"/>
  <c r="E184" i="13"/>
  <c r="D184" i="13"/>
  <c r="C184" i="13"/>
  <c r="H184" i="13"/>
  <c r="G183" i="13"/>
  <c r="F183" i="13"/>
  <c r="E183" i="13"/>
  <c r="D183" i="13"/>
  <c r="C183" i="13"/>
  <c r="H183" i="13"/>
  <c r="G182" i="13"/>
  <c r="F182" i="13"/>
  <c r="E182" i="13"/>
  <c r="D182" i="13"/>
  <c r="C182" i="13"/>
  <c r="H182" i="13"/>
  <c r="G181" i="13"/>
  <c r="F181" i="13"/>
  <c r="E181" i="13"/>
  <c r="D181" i="13"/>
  <c r="C181" i="13"/>
  <c r="H181" i="13"/>
  <c r="G180" i="13"/>
  <c r="F180" i="13"/>
  <c r="E180" i="13"/>
  <c r="D180" i="13"/>
  <c r="C180" i="13"/>
  <c r="H180" i="13"/>
  <c r="G179" i="13"/>
  <c r="F179" i="13"/>
  <c r="E179" i="13"/>
  <c r="D179" i="13"/>
  <c r="C179" i="13"/>
  <c r="H179" i="13"/>
  <c r="G178" i="13"/>
  <c r="F178" i="13"/>
  <c r="E178" i="13"/>
  <c r="D178" i="13"/>
  <c r="C178" i="13"/>
  <c r="H178" i="13"/>
  <c r="G177" i="13"/>
  <c r="F177" i="13"/>
  <c r="E177" i="13"/>
  <c r="D177" i="13"/>
  <c r="C177" i="13"/>
  <c r="H177" i="13"/>
  <c r="G176" i="13"/>
  <c r="F176" i="13"/>
  <c r="E176" i="13"/>
  <c r="D176" i="13"/>
  <c r="C176" i="13"/>
  <c r="H176" i="13"/>
  <c r="G175" i="13"/>
  <c r="F175" i="13"/>
  <c r="E175" i="13"/>
  <c r="D175" i="13"/>
  <c r="C175" i="13"/>
  <c r="H175" i="13"/>
  <c r="G174" i="13"/>
  <c r="F174" i="13"/>
  <c r="E174" i="13"/>
  <c r="D174" i="13"/>
  <c r="C174" i="13"/>
  <c r="H174" i="13"/>
  <c r="G173" i="13"/>
  <c r="F173" i="13"/>
  <c r="E173" i="13"/>
  <c r="D173" i="13"/>
  <c r="C173" i="13"/>
  <c r="H173" i="13"/>
  <c r="G172" i="13"/>
  <c r="F172" i="13"/>
  <c r="E172" i="13"/>
  <c r="D172" i="13"/>
  <c r="C172" i="13"/>
  <c r="H172" i="13"/>
  <c r="G171" i="13"/>
  <c r="F171" i="13"/>
  <c r="E171" i="13"/>
  <c r="D171" i="13"/>
  <c r="C171" i="13"/>
  <c r="H171" i="13"/>
  <c r="G170" i="13"/>
  <c r="F170" i="13"/>
  <c r="E170" i="13"/>
  <c r="D170" i="13"/>
  <c r="C170" i="13"/>
  <c r="H170" i="13"/>
  <c r="G169" i="13"/>
  <c r="F169" i="13"/>
  <c r="E169" i="13"/>
  <c r="D169" i="13"/>
  <c r="C169" i="13"/>
  <c r="H169" i="13"/>
  <c r="G168" i="13"/>
  <c r="F168" i="13"/>
  <c r="E168" i="13"/>
  <c r="D168" i="13"/>
  <c r="C168" i="13"/>
  <c r="H168" i="13"/>
  <c r="G167" i="13"/>
  <c r="F167" i="13"/>
  <c r="E167" i="13"/>
  <c r="D167" i="13"/>
  <c r="C167" i="13"/>
  <c r="H167" i="13"/>
  <c r="G166" i="13"/>
  <c r="F166" i="13"/>
  <c r="E166" i="13"/>
  <c r="D166" i="13"/>
  <c r="C166" i="13"/>
  <c r="H166" i="13"/>
  <c r="G165" i="13"/>
  <c r="F165" i="13"/>
  <c r="E165" i="13"/>
  <c r="D165" i="13"/>
  <c r="C165" i="13"/>
  <c r="H165" i="13"/>
  <c r="G164" i="13"/>
  <c r="F164" i="13"/>
  <c r="E164" i="13"/>
  <c r="D164" i="13"/>
  <c r="C164" i="13"/>
  <c r="H164" i="13"/>
  <c r="G163" i="13"/>
  <c r="F163" i="13"/>
  <c r="E163" i="13"/>
  <c r="D163" i="13"/>
  <c r="C163" i="13"/>
  <c r="H163" i="13"/>
  <c r="G162" i="13"/>
  <c r="F162" i="13"/>
  <c r="E162" i="13"/>
  <c r="D162" i="13"/>
  <c r="C162" i="13"/>
  <c r="H162" i="13"/>
  <c r="G161" i="13"/>
  <c r="F161" i="13"/>
  <c r="E161" i="13"/>
  <c r="D161" i="13"/>
  <c r="C161" i="13"/>
  <c r="H161" i="13"/>
  <c r="G160" i="13"/>
  <c r="F160" i="13"/>
  <c r="E160" i="13"/>
  <c r="D160" i="13"/>
  <c r="C160" i="13"/>
  <c r="H160" i="13"/>
  <c r="G159" i="13"/>
  <c r="F159" i="13"/>
  <c r="E159" i="13"/>
  <c r="D159" i="13"/>
  <c r="C159" i="13"/>
  <c r="H159" i="13"/>
  <c r="G158" i="13"/>
  <c r="F158" i="13"/>
  <c r="E158" i="13"/>
  <c r="D158" i="13"/>
  <c r="C158" i="13"/>
  <c r="H158" i="13"/>
  <c r="G157" i="13"/>
  <c r="F157" i="13"/>
  <c r="E157" i="13"/>
  <c r="D157" i="13"/>
  <c r="C157" i="13"/>
  <c r="H157" i="13"/>
  <c r="G156" i="13"/>
  <c r="F156" i="13"/>
  <c r="E156" i="13"/>
  <c r="D156" i="13"/>
  <c r="C156" i="13"/>
  <c r="H156" i="13"/>
  <c r="G155" i="13"/>
  <c r="F155" i="13"/>
  <c r="E155" i="13"/>
  <c r="D155" i="13"/>
  <c r="C155" i="13"/>
  <c r="H155" i="13"/>
  <c r="G154" i="13"/>
  <c r="F154" i="13"/>
  <c r="E154" i="13"/>
  <c r="D154" i="13"/>
  <c r="C154" i="13"/>
  <c r="H154" i="13"/>
  <c r="G153" i="13"/>
  <c r="F153" i="13"/>
  <c r="E153" i="13"/>
  <c r="D153" i="13"/>
  <c r="C153" i="13"/>
  <c r="H153" i="13"/>
  <c r="G152" i="13"/>
  <c r="F152" i="13"/>
  <c r="E152" i="13"/>
  <c r="D152" i="13"/>
  <c r="C152" i="13"/>
  <c r="H152" i="13"/>
  <c r="G151" i="13"/>
  <c r="F151" i="13"/>
  <c r="E151" i="13"/>
  <c r="D151" i="13"/>
  <c r="C151" i="13"/>
  <c r="H151" i="13"/>
  <c r="G150" i="13"/>
  <c r="F150" i="13"/>
  <c r="E150" i="13"/>
  <c r="D150" i="13"/>
  <c r="C150" i="13"/>
  <c r="H150" i="13"/>
  <c r="G149" i="13"/>
  <c r="F149" i="13"/>
  <c r="E149" i="13"/>
  <c r="D149" i="13"/>
  <c r="C149" i="13"/>
  <c r="H149" i="13"/>
  <c r="G148" i="13"/>
  <c r="F148" i="13"/>
  <c r="E148" i="13"/>
  <c r="D148" i="13"/>
  <c r="C148" i="13"/>
  <c r="H148" i="13"/>
  <c r="G147" i="13"/>
  <c r="F147" i="13"/>
  <c r="E147" i="13"/>
  <c r="D147" i="13"/>
  <c r="C147" i="13"/>
  <c r="H147" i="13"/>
  <c r="G146" i="13"/>
  <c r="F146" i="13"/>
  <c r="E146" i="13"/>
  <c r="D146" i="13"/>
  <c r="C146" i="13"/>
  <c r="H146" i="13"/>
  <c r="G145" i="13"/>
  <c r="F145" i="13"/>
  <c r="E145" i="13"/>
  <c r="D145" i="13"/>
  <c r="C145" i="13"/>
  <c r="H145" i="13"/>
  <c r="G144" i="13"/>
  <c r="F144" i="13"/>
  <c r="E144" i="13"/>
  <c r="D144" i="13"/>
  <c r="C144" i="13"/>
  <c r="H144" i="13"/>
  <c r="G143" i="13"/>
  <c r="F143" i="13"/>
  <c r="E143" i="13"/>
  <c r="D143" i="13"/>
  <c r="C143" i="13"/>
  <c r="H143" i="13"/>
  <c r="G142" i="13"/>
  <c r="F142" i="13"/>
  <c r="E142" i="13"/>
  <c r="D142" i="13"/>
  <c r="C142" i="13"/>
  <c r="H142" i="13"/>
  <c r="G141" i="13"/>
  <c r="F141" i="13"/>
  <c r="E141" i="13"/>
  <c r="D141" i="13"/>
  <c r="C141" i="13"/>
  <c r="H141" i="13"/>
  <c r="G140" i="13"/>
  <c r="F140" i="13"/>
  <c r="E140" i="13"/>
  <c r="D140" i="13"/>
  <c r="C140" i="13"/>
  <c r="H140" i="13"/>
  <c r="G139" i="13"/>
  <c r="F139" i="13"/>
  <c r="E139" i="13"/>
  <c r="D139" i="13"/>
  <c r="C139" i="13"/>
  <c r="H139" i="13"/>
  <c r="G138" i="13"/>
  <c r="F138" i="13"/>
  <c r="E138" i="13"/>
  <c r="D138" i="13"/>
  <c r="C138" i="13"/>
  <c r="H138" i="13"/>
  <c r="G137" i="13"/>
  <c r="F137" i="13"/>
  <c r="E137" i="13"/>
  <c r="D137" i="13"/>
  <c r="C137" i="13"/>
  <c r="H137" i="13"/>
  <c r="G136" i="13"/>
  <c r="F136" i="13"/>
  <c r="E136" i="13"/>
  <c r="D136" i="13"/>
  <c r="C136" i="13"/>
  <c r="H136" i="13"/>
  <c r="G135" i="13"/>
  <c r="F135" i="13"/>
  <c r="E135" i="13"/>
  <c r="D135" i="13"/>
  <c r="C135" i="13"/>
  <c r="H135" i="13"/>
  <c r="G134" i="13"/>
  <c r="F134" i="13"/>
  <c r="E134" i="13"/>
  <c r="D134" i="13"/>
  <c r="C134" i="13"/>
  <c r="H134" i="13"/>
  <c r="G133" i="13"/>
  <c r="F133" i="13"/>
  <c r="E133" i="13"/>
  <c r="D133" i="13"/>
  <c r="C133" i="13"/>
  <c r="H133" i="13"/>
  <c r="G132" i="13"/>
  <c r="F132" i="13"/>
  <c r="E132" i="13"/>
  <c r="D132" i="13"/>
  <c r="C132" i="13"/>
  <c r="H132" i="13"/>
  <c r="G131" i="13"/>
  <c r="F131" i="13"/>
  <c r="E131" i="13"/>
  <c r="D131" i="13"/>
  <c r="C131" i="13"/>
  <c r="H131" i="13"/>
  <c r="G130" i="13"/>
  <c r="F130" i="13"/>
  <c r="E130" i="13"/>
  <c r="D130" i="13"/>
  <c r="C130" i="13"/>
  <c r="H130" i="13"/>
  <c r="G129" i="13"/>
  <c r="F129" i="13"/>
  <c r="E129" i="13"/>
  <c r="D129" i="13"/>
  <c r="C129" i="13"/>
  <c r="H129" i="13"/>
  <c r="G128" i="13"/>
  <c r="F128" i="13"/>
  <c r="E128" i="13"/>
  <c r="D128" i="13"/>
  <c r="C128" i="13"/>
  <c r="H128" i="13"/>
  <c r="G127" i="13"/>
  <c r="F127" i="13"/>
  <c r="E127" i="13"/>
  <c r="D127" i="13"/>
  <c r="C127" i="13"/>
  <c r="H127" i="13"/>
  <c r="G126" i="13"/>
  <c r="F126" i="13"/>
  <c r="E126" i="13"/>
  <c r="D126" i="13"/>
  <c r="C126" i="13"/>
  <c r="H126" i="13"/>
  <c r="G125" i="13"/>
  <c r="F125" i="13"/>
  <c r="E125" i="13"/>
  <c r="D125" i="13"/>
  <c r="C125" i="13"/>
  <c r="H125" i="13"/>
  <c r="G124" i="13"/>
  <c r="F124" i="13"/>
  <c r="E124" i="13"/>
  <c r="D124" i="13"/>
  <c r="C124" i="13"/>
  <c r="H124" i="13"/>
  <c r="G123" i="13"/>
  <c r="F123" i="13"/>
  <c r="E123" i="13"/>
  <c r="D123" i="13"/>
  <c r="C123" i="13"/>
  <c r="H123" i="13"/>
  <c r="G122" i="13"/>
  <c r="F122" i="13"/>
  <c r="E122" i="13"/>
  <c r="D122" i="13"/>
  <c r="C122" i="13"/>
  <c r="H122" i="13"/>
  <c r="G121" i="13"/>
  <c r="F121" i="13"/>
  <c r="E121" i="13"/>
  <c r="D121" i="13"/>
  <c r="C121" i="13"/>
  <c r="H121" i="13"/>
  <c r="G120" i="13"/>
  <c r="F120" i="13"/>
  <c r="E120" i="13"/>
  <c r="D120" i="13"/>
  <c r="C120" i="13"/>
  <c r="H120" i="13"/>
  <c r="G119" i="13"/>
  <c r="F119" i="13"/>
  <c r="E119" i="13"/>
  <c r="D119" i="13"/>
  <c r="C119" i="13"/>
  <c r="H119" i="13"/>
  <c r="G118" i="13"/>
  <c r="F118" i="13"/>
  <c r="E118" i="13"/>
  <c r="D118" i="13"/>
  <c r="C118" i="13"/>
  <c r="H118" i="13"/>
  <c r="G117" i="13"/>
  <c r="F117" i="13"/>
  <c r="E117" i="13"/>
  <c r="D117" i="13"/>
  <c r="C117" i="13"/>
  <c r="H117" i="13"/>
  <c r="G116" i="13"/>
  <c r="F116" i="13"/>
  <c r="E116" i="13"/>
  <c r="D116" i="13"/>
  <c r="C116" i="13"/>
  <c r="H116" i="13"/>
  <c r="G115" i="13"/>
  <c r="F115" i="13"/>
  <c r="E115" i="13"/>
  <c r="D115" i="13"/>
  <c r="C115" i="13"/>
  <c r="H115" i="13"/>
  <c r="G114" i="13"/>
  <c r="F114" i="13"/>
  <c r="E114" i="13"/>
  <c r="D114" i="13"/>
  <c r="C114" i="13"/>
  <c r="H114" i="13"/>
  <c r="G113" i="13"/>
  <c r="F113" i="13"/>
  <c r="E113" i="13"/>
  <c r="D113" i="13"/>
  <c r="C113" i="13"/>
  <c r="H113" i="13"/>
  <c r="G112" i="13"/>
  <c r="F112" i="13"/>
  <c r="E112" i="13"/>
  <c r="D112" i="13"/>
  <c r="C112" i="13"/>
  <c r="H112" i="13"/>
  <c r="G111" i="13"/>
  <c r="F111" i="13"/>
  <c r="E111" i="13"/>
  <c r="D111" i="13"/>
  <c r="C111" i="13"/>
  <c r="H111" i="13"/>
  <c r="G110" i="13"/>
  <c r="F110" i="13"/>
  <c r="E110" i="13"/>
  <c r="D110" i="13"/>
  <c r="C110" i="13"/>
  <c r="H110" i="13"/>
  <c r="G109" i="13"/>
  <c r="F109" i="13"/>
  <c r="E109" i="13"/>
  <c r="D109" i="13"/>
  <c r="C109" i="13"/>
  <c r="H109" i="13"/>
  <c r="G108" i="13"/>
  <c r="F108" i="13"/>
  <c r="E108" i="13"/>
  <c r="D108" i="13"/>
  <c r="C108" i="13"/>
  <c r="H108" i="13"/>
  <c r="G107" i="13"/>
  <c r="F107" i="13"/>
  <c r="E107" i="13"/>
  <c r="D107" i="13"/>
  <c r="C107" i="13"/>
  <c r="H107" i="13"/>
  <c r="G106" i="13"/>
  <c r="F106" i="13"/>
  <c r="E106" i="13"/>
  <c r="D106" i="13"/>
  <c r="C106" i="13"/>
  <c r="H106" i="13"/>
  <c r="G105" i="13"/>
  <c r="F105" i="13"/>
  <c r="E105" i="13"/>
  <c r="D105" i="13"/>
  <c r="C105" i="13"/>
  <c r="H105" i="13"/>
  <c r="G104" i="13"/>
  <c r="F104" i="13"/>
  <c r="E104" i="13"/>
  <c r="D104" i="13"/>
  <c r="C104" i="13"/>
  <c r="H104" i="13"/>
  <c r="G103" i="13"/>
  <c r="F103" i="13"/>
  <c r="E103" i="13"/>
  <c r="D103" i="13"/>
  <c r="C103" i="13"/>
  <c r="H103" i="13"/>
  <c r="G102" i="13"/>
  <c r="F102" i="13"/>
  <c r="E102" i="13"/>
  <c r="D102" i="13"/>
  <c r="C102" i="13"/>
  <c r="H102" i="13"/>
  <c r="G101" i="13"/>
  <c r="F101" i="13"/>
  <c r="E101" i="13"/>
  <c r="D101" i="13"/>
  <c r="C101" i="13"/>
  <c r="H101" i="13"/>
  <c r="G100" i="13"/>
  <c r="F100" i="13"/>
  <c r="E100" i="13"/>
  <c r="D100" i="13"/>
  <c r="C100" i="13"/>
  <c r="H100" i="13"/>
  <c r="G99" i="13"/>
  <c r="F99" i="13"/>
  <c r="E99" i="13"/>
  <c r="D99" i="13"/>
  <c r="C99" i="13"/>
  <c r="H99" i="13"/>
  <c r="G98" i="13"/>
  <c r="F98" i="13"/>
  <c r="E98" i="13"/>
  <c r="D98" i="13"/>
  <c r="C98" i="13"/>
  <c r="H98" i="13"/>
  <c r="G97" i="13"/>
  <c r="F97" i="13"/>
  <c r="E97" i="13"/>
  <c r="D97" i="13"/>
  <c r="C97" i="13"/>
  <c r="H97" i="13"/>
  <c r="G96" i="13"/>
  <c r="F96" i="13"/>
  <c r="E96" i="13"/>
  <c r="D96" i="13"/>
  <c r="C96" i="13"/>
  <c r="H96" i="13"/>
  <c r="G95" i="13"/>
  <c r="F95" i="13"/>
  <c r="E95" i="13"/>
  <c r="D95" i="13"/>
  <c r="C95" i="13"/>
  <c r="H95" i="13"/>
  <c r="G94" i="13"/>
  <c r="F94" i="13"/>
  <c r="E94" i="13"/>
  <c r="D94" i="13"/>
  <c r="C94" i="13"/>
  <c r="H94" i="13"/>
  <c r="G93" i="13"/>
  <c r="F93" i="13"/>
  <c r="E93" i="13"/>
  <c r="D93" i="13"/>
  <c r="C93" i="13"/>
  <c r="H93" i="13"/>
  <c r="G92" i="13"/>
  <c r="F92" i="13"/>
  <c r="E92" i="13"/>
  <c r="D92" i="13"/>
  <c r="C92" i="13"/>
  <c r="H92" i="13"/>
  <c r="G91" i="13"/>
  <c r="F91" i="13"/>
  <c r="E91" i="13"/>
  <c r="D91" i="13"/>
  <c r="C91" i="13"/>
  <c r="H91" i="13"/>
  <c r="G90" i="13"/>
  <c r="F90" i="13"/>
  <c r="E90" i="13"/>
  <c r="D90" i="13"/>
  <c r="C90" i="13"/>
  <c r="H90" i="13"/>
  <c r="G89" i="13"/>
  <c r="F89" i="13"/>
  <c r="E89" i="13"/>
  <c r="D89" i="13"/>
  <c r="C89" i="13"/>
  <c r="H89" i="13"/>
  <c r="G88" i="13"/>
  <c r="F88" i="13"/>
  <c r="E88" i="13"/>
  <c r="D88" i="13"/>
  <c r="C88" i="13"/>
  <c r="H88" i="13"/>
  <c r="G87" i="13"/>
  <c r="F87" i="13"/>
  <c r="E87" i="13"/>
  <c r="D87" i="13"/>
  <c r="C87" i="13"/>
  <c r="H87" i="13"/>
  <c r="G86" i="13"/>
  <c r="F86" i="13"/>
  <c r="E86" i="13"/>
  <c r="D86" i="13"/>
  <c r="C86" i="13"/>
  <c r="H86" i="13"/>
  <c r="G85" i="13"/>
  <c r="F85" i="13"/>
  <c r="E85" i="13"/>
  <c r="D85" i="13"/>
  <c r="C85" i="13"/>
  <c r="H85" i="13"/>
  <c r="G84" i="13"/>
  <c r="F84" i="13"/>
  <c r="E84" i="13"/>
  <c r="D84" i="13"/>
  <c r="C84" i="13"/>
  <c r="H84" i="13"/>
  <c r="G83" i="13"/>
  <c r="F83" i="13"/>
  <c r="E83" i="13"/>
  <c r="D83" i="13"/>
  <c r="C83" i="13"/>
  <c r="H83" i="13"/>
  <c r="G82" i="13"/>
  <c r="F82" i="13"/>
  <c r="E82" i="13"/>
  <c r="D82" i="13"/>
  <c r="C82" i="13"/>
  <c r="H82" i="13"/>
  <c r="G81" i="13"/>
  <c r="F81" i="13"/>
  <c r="E81" i="13"/>
  <c r="D81" i="13"/>
  <c r="C81" i="13"/>
  <c r="H81" i="13"/>
  <c r="G80" i="13"/>
  <c r="F80" i="13"/>
  <c r="E80" i="13"/>
  <c r="D80" i="13"/>
  <c r="C80" i="13"/>
  <c r="H80" i="13"/>
  <c r="G79" i="13"/>
  <c r="F79" i="13"/>
  <c r="E79" i="13"/>
  <c r="D79" i="13"/>
  <c r="C79" i="13"/>
  <c r="H79" i="13"/>
  <c r="G78" i="13"/>
  <c r="F78" i="13"/>
  <c r="E78" i="13"/>
  <c r="D78" i="13"/>
  <c r="C78" i="13"/>
  <c r="H78" i="13"/>
  <c r="G77" i="13"/>
  <c r="F77" i="13"/>
  <c r="E77" i="13"/>
  <c r="D77" i="13"/>
  <c r="C77" i="13"/>
  <c r="H77" i="13"/>
  <c r="G76" i="13"/>
  <c r="F76" i="13"/>
  <c r="E76" i="13"/>
  <c r="D76" i="13"/>
  <c r="C76" i="13"/>
  <c r="H76" i="13"/>
  <c r="G75" i="13"/>
  <c r="F75" i="13"/>
  <c r="E75" i="13"/>
  <c r="D75" i="13"/>
  <c r="C75" i="13"/>
  <c r="H75" i="13"/>
  <c r="G74" i="13"/>
  <c r="F74" i="13"/>
  <c r="E74" i="13"/>
  <c r="D74" i="13"/>
  <c r="C74" i="13"/>
  <c r="H74" i="13"/>
  <c r="G73" i="13"/>
  <c r="F73" i="13"/>
  <c r="E73" i="13"/>
  <c r="D73" i="13"/>
  <c r="C73" i="13"/>
  <c r="H73" i="13"/>
  <c r="G72" i="13"/>
  <c r="F72" i="13"/>
  <c r="E72" i="13"/>
  <c r="D72" i="13"/>
  <c r="C72" i="13"/>
  <c r="H72" i="13"/>
  <c r="G71" i="13"/>
  <c r="F71" i="13"/>
  <c r="E71" i="13"/>
  <c r="D71" i="13"/>
  <c r="C71" i="13"/>
  <c r="H71" i="13"/>
  <c r="G70" i="13"/>
  <c r="F70" i="13"/>
  <c r="E70" i="13"/>
  <c r="D70" i="13"/>
  <c r="C70" i="13"/>
  <c r="H70" i="13"/>
  <c r="G69" i="13"/>
  <c r="F69" i="13"/>
  <c r="E69" i="13"/>
  <c r="D69" i="13"/>
  <c r="C69" i="13"/>
  <c r="H69" i="13"/>
  <c r="G68" i="13"/>
  <c r="F68" i="13"/>
  <c r="E68" i="13"/>
  <c r="D68" i="13"/>
  <c r="C68" i="13"/>
  <c r="H68" i="13"/>
  <c r="G67" i="13"/>
  <c r="F67" i="13"/>
  <c r="E67" i="13"/>
  <c r="D67" i="13"/>
  <c r="C67" i="13"/>
  <c r="H67" i="13"/>
  <c r="G66" i="13"/>
  <c r="F66" i="13"/>
  <c r="E66" i="13"/>
  <c r="D66" i="13"/>
  <c r="C66" i="13"/>
  <c r="H66" i="13"/>
  <c r="G65" i="13"/>
  <c r="F65" i="13"/>
  <c r="E65" i="13"/>
  <c r="D65" i="13"/>
  <c r="C65" i="13"/>
  <c r="H65" i="13"/>
  <c r="G64" i="13"/>
  <c r="F64" i="13"/>
  <c r="E64" i="13"/>
  <c r="D64" i="13"/>
  <c r="C64" i="13"/>
  <c r="H64" i="13"/>
  <c r="G63" i="13"/>
  <c r="F63" i="13"/>
  <c r="E63" i="13"/>
  <c r="D63" i="13"/>
  <c r="C63" i="13"/>
  <c r="H63" i="13"/>
  <c r="G62" i="13"/>
  <c r="F62" i="13"/>
  <c r="E62" i="13"/>
  <c r="D62" i="13"/>
  <c r="C62" i="13"/>
  <c r="H62" i="13"/>
  <c r="G61" i="13"/>
  <c r="F61" i="13"/>
  <c r="E61" i="13"/>
  <c r="D61" i="13"/>
  <c r="C61" i="13"/>
  <c r="H61" i="13"/>
  <c r="G60" i="13"/>
  <c r="F60" i="13"/>
  <c r="E60" i="13"/>
  <c r="D60" i="13"/>
  <c r="C60" i="13"/>
  <c r="H60" i="13"/>
  <c r="G59" i="13"/>
  <c r="F59" i="13"/>
  <c r="E59" i="13"/>
  <c r="D59" i="13"/>
  <c r="C59" i="13"/>
  <c r="H59" i="13"/>
  <c r="G58" i="13"/>
  <c r="F58" i="13"/>
  <c r="E58" i="13"/>
  <c r="D58" i="13"/>
  <c r="C58" i="13"/>
  <c r="H58" i="13"/>
  <c r="G57" i="13"/>
  <c r="F57" i="13"/>
  <c r="E57" i="13"/>
  <c r="D57" i="13"/>
  <c r="C57" i="13"/>
  <c r="H57" i="13"/>
  <c r="G56" i="13"/>
  <c r="F56" i="13"/>
  <c r="E56" i="13"/>
  <c r="D56" i="13"/>
  <c r="C56" i="13"/>
  <c r="H56" i="13"/>
  <c r="G55" i="13"/>
  <c r="F55" i="13"/>
  <c r="E55" i="13"/>
  <c r="D55" i="13"/>
  <c r="C55" i="13"/>
  <c r="H55" i="13"/>
  <c r="G54" i="13"/>
  <c r="F54" i="13"/>
  <c r="E54" i="13"/>
  <c r="D54" i="13"/>
  <c r="C54" i="13"/>
  <c r="H54" i="13"/>
  <c r="G53" i="13"/>
  <c r="F53" i="13"/>
  <c r="E53" i="13"/>
  <c r="D53" i="13"/>
  <c r="C53" i="13"/>
  <c r="H53" i="13"/>
  <c r="G52" i="13"/>
  <c r="F52" i="13"/>
  <c r="E52" i="13"/>
  <c r="D52" i="13"/>
  <c r="C52" i="13"/>
  <c r="H52" i="13"/>
  <c r="G51" i="13"/>
  <c r="F51" i="13"/>
  <c r="E51" i="13"/>
  <c r="D51" i="13"/>
  <c r="C51" i="13"/>
  <c r="H51" i="13"/>
  <c r="G50" i="13"/>
  <c r="F50" i="13"/>
  <c r="E50" i="13"/>
  <c r="D50" i="13"/>
  <c r="C50" i="13"/>
  <c r="H50" i="13"/>
  <c r="G49" i="13"/>
  <c r="F49" i="13"/>
  <c r="E49" i="13"/>
  <c r="D49" i="13"/>
  <c r="C49" i="13"/>
  <c r="H49" i="13"/>
  <c r="G48" i="13"/>
  <c r="F48" i="13"/>
  <c r="E48" i="13"/>
  <c r="D48" i="13"/>
  <c r="C48" i="13"/>
  <c r="H48" i="13"/>
  <c r="G47" i="13"/>
  <c r="F47" i="13"/>
  <c r="E47" i="13"/>
  <c r="D47" i="13"/>
  <c r="C47" i="13"/>
  <c r="H47" i="13"/>
  <c r="G46" i="13"/>
  <c r="F46" i="13"/>
  <c r="E46" i="13"/>
  <c r="D46" i="13"/>
  <c r="C46" i="13"/>
  <c r="H46" i="13"/>
  <c r="G45" i="13"/>
  <c r="F45" i="13"/>
  <c r="E45" i="13"/>
  <c r="D45" i="13"/>
  <c r="C45" i="13"/>
  <c r="H45" i="13"/>
  <c r="G44" i="13"/>
  <c r="F44" i="13"/>
  <c r="E44" i="13"/>
  <c r="D44" i="13"/>
  <c r="C44" i="13"/>
  <c r="H44" i="13"/>
  <c r="G43" i="13"/>
  <c r="F43" i="13"/>
  <c r="E43" i="13"/>
  <c r="D43" i="13"/>
  <c r="C43" i="13"/>
  <c r="H43" i="13"/>
  <c r="G42" i="13"/>
  <c r="F42" i="13"/>
  <c r="E42" i="13"/>
  <c r="D42" i="13"/>
  <c r="C42" i="13"/>
  <c r="H42" i="13"/>
  <c r="G41" i="13"/>
  <c r="F41" i="13"/>
  <c r="E41" i="13"/>
  <c r="D41" i="13"/>
  <c r="C41" i="13"/>
  <c r="H41" i="13"/>
  <c r="G40" i="13"/>
  <c r="F40" i="13"/>
  <c r="E40" i="13"/>
  <c r="D40" i="13"/>
  <c r="C40" i="13"/>
  <c r="H40" i="13"/>
  <c r="G39" i="13"/>
  <c r="F39" i="13"/>
  <c r="E39" i="13"/>
  <c r="D39" i="13"/>
  <c r="C39" i="13"/>
  <c r="H39" i="13"/>
  <c r="G38" i="13"/>
  <c r="F38" i="13"/>
  <c r="E38" i="13"/>
  <c r="D38" i="13"/>
  <c r="C38" i="13"/>
  <c r="H38" i="13"/>
  <c r="G37" i="13"/>
  <c r="F37" i="13"/>
  <c r="E37" i="13"/>
  <c r="D37" i="13"/>
  <c r="C37" i="13"/>
  <c r="H37" i="13"/>
  <c r="G36" i="13"/>
  <c r="F36" i="13"/>
  <c r="E36" i="13"/>
  <c r="D36" i="13"/>
  <c r="C36" i="13"/>
  <c r="H36" i="13"/>
  <c r="G35" i="13"/>
  <c r="F35" i="13"/>
  <c r="E35" i="13"/>
  <c r="D35" i="13"/>
  <c r="C35" i="13"/>
  <c r="H35" i="13"/>
  <c r="G34" i="13"/>
  <c r="F34" i="13"/>
  <c r="E34" i="13"/>
  <c r="D34" i="13"/>
  <c r="C34" i="13"/>
  <c r="H34" i="13"/>
  <c r="G33" i="13"/>
  <c r="F33" i="13"/>
  <c r="E33" i="13"/>
  <c r="D33" i="13"/>
  <c r="C33" i="13"/>
  <c r="H33" i="13"/>
  <c r="G32" i="13"/>
  <c r="F32" i="13"/>
  <c r="E32" i="13"/>
  <c r="D32" i="13"/>
  <c r="C32" i="13"/>
  <c r="H32" i="13"/>
  <c r="G31" i="13"/>
  <c r="F31" i="13"/>
  <c r="E31" i="13"/>
  <c r="D31" i="13"/>
  <c r="C31" i="13"/>
  <c r="H31" i="13"/>
  <c r="G30" i="13"/>
  <c r="F30" i="13"/>
  <c r="E30" i="13"/>
  <c r="D30" i="13"/>
  <c r="C30" i="13"/>
  <c r="H30" i="13"/>
  <c r="G29" i="13"/>
  <c r="F29" i="13"/>
  <c r="E29" i="13"/>
  <c r="D29" i="13"/>
  <c r="C29" i="13"/>
  <c r="H29" i="13"/>
  <c r="G28" i="13"/>
  <c r="F28" i="13"/>
  <c r="E28" i="13"/>
  <c r="D28" i="13"/>
  <c r="C28" i="13"/>
  <c r="H28" i="13"/>
  <c r="G27" i="13"/>
  <c r="F27" i="13"/>
  <c r="E27" i="13"/>
  <c r="D27" i="13"/>
  <c r="C27" i="13"/>
  <c r="H27" i="13"/>
  <c r="G26" i="13"/>
  <c r="F26" i="13"/>
  <c r="E26" i="13"/>
  <c r="D26" i="13"/>
  <c r="C26" i="13"/>
  <c r="H26" i="13"/>
  <c r="G25" i="13"/>
  <c r="F25" i="13"/>
  <c r="E25" i="13"/>
  <c r="D25" i="13"/>
  <c r="C25" i="13"/>
  <c r="H25" i="13"/>
  <c r="G24" i="13"/>
  <c r="F24" i="13"/>
  <c r="E24" i="13"/>
  <c r="D24" i="13"/>
  <c r="C24" i="13"/>
  <c r="H24" i="13"/>
  <c r="G23" i="13"/>
  <c r="F23" i="13"/>
  <c r="E23" i="13"/>
  <c r="D23" i="13"/>
  <c r="C23" i="13"/>
  <c r="H23" i="13"/>
  <c r="G22" i="13"/>
  <c r="F22" i="13"/>
  <c r="E22" i="13"/>
  <c r="D22" i="13"/>
  <c r="C22" i="13"/>
  <c r="H22" i="13"/>
  <c r="G21" i="13"/>
  <c r="F21" i="13"/>
  <c r="E21" i="13"/>
  <c r="D21" i="13"/>
  <c r="C21" i="13"/>
  <c r="H21" i="13"/>
  <c r="G20" i="13"/>
  <c r="F20" i="13"/>
  <c r="E20" i="13"/>
  <c r="D20" i="13"/>
  <c r="C20" i="13"/>
  <c r="H20" i="13"/>
  <c r="G19" i="13"/>
  <c r="F19" i="13"/>
  <c r="E19" i="13"/>
  <c r="D19" i="13"/>
  <c r="C19" i="13"/>
  <c r="H19" i="13"/>
  <c r="G18" i="13"/>
  <c r="F18" i="13"/>
  <c r="E18" i="13"/>
  <c r="D18" i="13"/>
  <c r="C18" i="13"/>
  <c r="H18" i="13"/>
  <c r="G17" i="13"/>
  <c r="F17" i="13"/>
  <c r="E17" i="13"/>
  <c r="D17" i="13"/>
  <c r="C17" i="13"/>
  <c r="H17" i="13"/>
  <c r="G16" i="13"/>
  <c r="F16" i="13"/>
  <c r="E16" i="13"/>
  <c r="D16" i="13"/>
  <c r="C16" i="13"/>
  <c r="H16" i="13"/>
  <c r="G15" i="13"/>
  <c r="F15" i="13"/>
  <c r="E15" i="13"/>
  <c r="D15" i="13"/>
  <c r="C15" i="13"/>
  <c r="H15" i="13"/>
  <c r="G14" i="13"/>
  <c r="F14" i="13"/>
  <c r="E14" i="13"/>
  <c r="D14" i="13"/>
  <c r="C14" i="13"/>
  <c r="H14" i="13"/>
  <c r="G13" i="13"/>
  <c r="F13" i="13"/>
  <c r="E13" i="13"/>
  <c r="D13" i="13"/>
  <c r="C13" i="13"/>
  <c r="H13" i="13"/>
  <c r="G12" i="13"/>
  <c r="F12" i="13"/>
  <c r="E12" i="13"/>
  <c r="D12" i="13"/>
  <c r="C12" i="13"/>
  <c r="H12" i="13"/>
  <c r="G11" i="13"/>
  <c r="F11" i="13"/>
  <c r="E11" i="13"/>
  <c r="D11" i="13"/>
  <c r="C11" i="13"/>
  <c r="H11" i="13"/>
  <c r="G10" i="13"/>
  <c r="F10" i="13"/>
  <c r="E10" i="13"/>
  <c r="D10" i="13"/>
  <c r="C10" i="13"/>
  <c r="H10" i="13"/>
  <c r="G9" i="13"/>
  <c r="F9" i="13"/>
  <c r="E9" i="13"/>
  <c r="D9" i="13"/>
  <c r="C9" i="13"/>
  <c r="H9" i="13"/>
  <c r="G8" i="13"/>
  <c r="F8" i="13"/>
  <c r="E8" i="13"/>
  <c r="D8" i="13"/>
  <c r="C8" i="13"/>
  <c r="H8" i="13"/>
  <c r="G7" i="13"/>
  <c r="F7" i="13"/>
  <c r="E7" i="13"/>
  <c r="D7" i="13"/>
  <c r="C7" i="13"/>
  <c r="H7" i="13"/>
  <c r="G6" i="13"/>
  <c r="F6" i="13"/>
  <c r="E6" i="13"/>
  <c r="D6" i="13"/>
  <c r="C6" i="13"/>
  <c r="H6" i="13"/>
  <c r="G5" i="13"/>
  <c r="F5" i="13"/>
  <c r="E5" i="13"/>
  <c r="D5" i="13"/>
  <c r="C5" i="13"/>
  <c r="H5" i="13"/>
  <c r="G4" i="13"/>
  <c r="F4" i="13"/>
  <c r="E4" i="13"/>
  <c r="D4" i="13"/>
  <c r="C4" i="13"/>
  <c r="H4" i="13"/>
  <c r="G3" i="13"/>
  <c r="F3" i="13"/>
  <c r="E3" i="13"/>
  <c r="D3" i="13"/>
  <c r="C3" i="13"/>
  <c r="H3" i="13"/>
  <c r="G2" i="13"/>
  <c r="F2" i="13"/>
  <c r="E2" i="13"/>
  <c r="D2" i="13"/>
  <c r="C2" i="13"/>
  <c r="H2" i="13"/>
  <c r="J2000" i="13"/>
  <c r="I2000" i="13"/>
  <c r="J2001" i="13"/>
  <c r="J1999" i="13"/>
  <c r="J1998" i="13"/>
  <c r="J1996" i="13"/>
  <c r="J1995" i="13"/>
  <c r="J1994" i="13"/>
  <c r="J1993" i="13"/>
  <c r="J1992" i="13"/>
  <c r="J1991" i="13"/>
  <c r="J1990" i="13"/>
  <c r="J1989" i="13"/>
  <c r="J1988" i="13"/>
  <c r="J1987" i="13"/>
  <c r="J1986" i="13"/>
  <c r="J1985" i="13"/>
  <c r="J1984" i="13"/>
  <c r="J1983" i="13"/>
  <c r="J1982" i="13"/>
  <c r="J1981" i="13"/>
  <c r="J1980" i="13"/>
  <c r="J1979" i="13"/>
  <c r="J1978" i="13"/>
  <c r="J1977" i="13"/>
  <c r="J1976" i="13"/>
  <c r="J1975" i="13"/>
  <c r="J1974" i="13"/>
  <c r="J1973" i="13"/>
  <c r="J1972" i="13"/>
  <c r="J1971" i="13"/>
  <c r="J1970" i="13"/>
  <c r="J1969" i="13"/>
  <c r="J1968" i="13"/>
  <c r="J1967" i="13"/>
  <c r="J1966" i="13"/>
  <c r="J1965" i="13"/>
  <c r="J1964" i="13"/>
  <c r="J1963" i="13"/>
  <c r="J1962" i="13"/>
  <c r="J1961" i="13"/>
  <c r="J1960" i="13"/>
  <c r="J1959" i="13"/>
  <c r="J1958" i="13"/>
  <c r="J1957" i="13"/>
  <c r="J1956" i="13"/>
  <c r="J1955" i="13"/>
  <c r="J1954" i="13"/>
  <c r="J1953" i="13"/>
  <c r="J1952" i="13"/>
  <c r="J1951" i="13"/>
  <c r="J1950" i="13"/>
  <c r="J1949" i="13"/>
  <c r="J1948" i="13"/>
  <c r="J1947" i="13"/>
  <c r="J1946" i="13"/>
  <c r="J1945" i="13"/>
  <c r="J1944" i="13"/>
  <c r="J1943" i="13"/>
  <c r="J1942" i="13"/>
  <c r="J1941" i="13"/>
  <c r="J1940" i="13"/>
  <c r="J1939" i="13"/>
  <c r="J1938" i="13"/>
  <c r="J1937" i="13"/>
  <c r="J1936" i="13"/>
  <c r="J1935" i="13"/>
  <c r="J1934" i="13"/>
  <c r="J1933" i="13"/>
  <c r="J1932" i="13"/>
  <c r="J1931" i="13"/>
  <c r="J1930" i="13"/>
  <c r="J1929" i="13"/>
  <c r="J1928" i="13"/>
  <c r="J1927" i="13"/>
  <c r="J1926" i="13"/>
  <c r="J1925" i="13"/>
  <c r="J1924" i="13"/>
  <c r="J1923" i="13"/>
  <c r="J1922" i="13"/>
  <c r="J1921" i="13"/>
  <c r="J1920" i="13"/>
  <c r="J1919" i="13"/>
  <c r="J1918" i="13"/>
  <c r="J1917" i="13"/>
  <c r="J1916" i="13"/>
  <c r="J1915" i="13"/>
  <c r="J1914" i="13"/>
  <c r="J1913" i="13"/>
  <c r="J1912" i="13"/>
  <c r="J1911" i="13"/>
  <c r="J1910" i="13"/>
  <c r="J1909" i="13"/>
  <c r="J1908" i="13"/>
  <c r="J1907" i="13"/>
  <c r="J1906" i="13"/>
  <c r="J1905" i="13"/>
  <c r="J1904" i="13"/>
  <c r="J1903" i="13"/>
  <c r="J1902" i="13"/>
  <c r="J1901" i="13"/>
  <c r="J1900" i="13"/>
  <c r="J1899" i="13"/>
  <c r="J1898" i="13"/>
  <c r="J1897" i="13"/>
  <c r="J1896" i="13"/>
  <c r="J1895" i="13"/>
  <c r="J1894" i="13"/>
  <c r="J1893" i="13"/>
  <c r="J1892" i="13"/>
  <c r="J1891" i="13"/>
  <c r="J1890" i="13"/>
  <c r="J1889" i="13"/>
  <c r="J1888" i="13"/>
  <c r="J1887" i="13"/>
  <c r="J1886" i="13"/>
  <c r="J1885" i="13"/>
  <c r="J1884" i="13"/>
  <c r="J1883" i="13"/>
  <c r="J1882" i="13"/>
  <c r="J1881" i="13"/>
  <c r="J1880" i="13"/>
  <c r="J1879" i="13"/>
  <c r="J1878" i="13"/>
  <c r="J1877" i="13"/>
  <c r="J1876" i="13"/>
  <c r="J1875" i="13"/>
  <c r="J1874" i="13"/>
  <c r="J1873" i="13"/>
  <c r="J1872" i="13"/>
  <c r="J1871" i="13"/>
  <c r="J1870" i="13"/>
  <c r="J1869" i="13"/>
  <c r="J1868" i="13"/>
  <c r="J1867" i="13"/>
  <c r="J1866" i="13"/>
  <c r="J1865" i="13"/>
  <c r="J1864" i="13"/>
  <c r="J1863" i="13"/>
  <c r="J1862" i="13"/>
  <c r="J1861" i="13"/>
  <c r="J1860" i="13"/>
  <c r="J1859" i="13"/>
  <c r="J1858" i="13"/>
  <c r="J1857" i="13"/>
  <c r="J1856" i="13"/>
  <c r="J1855" i="13"/>
  <c r="J1854" i="13"/>
  <c r="J1853" i="13"/>
  <c r="J1852" i="13"/>
  <c r="J1851" i="13"/>
  <c r="J1850" i="13"/>
  <c r="J1849" i="13"/>
  <c r="J1848" i="13"/>
  <c r="J1847" i="13"/>
  <c r="J1846" i="13"/>
  <c r="J1845" i="13"/>
  <c r="J1844" i="13"/>
  <c r="J1843" i="13"/>
  <c r="J1842" i="13"/>
  <c r="J1841" i="13"/>
  <c r="J1840" i="13"/>
  <c r="J1839" i="13"/>
  <c r="J1838" i="13"/>
  <c r="J1837" i="13"/>
  <c r="J1836" i="13"/>
  <c r="J1835" i="13"/>
  <c r="J1834" i="13"/>
  <c r="J1833" i="13"/>
  <c r="J1832" i="13"/>
  <c r="J1831" i="13"/>
  <c r="J1830" i="13"/>
  <c r="J1829" i="13"/>
  <c r="J1828" i="13"/>
  <c r="J1827" i="13"/>
  <c r="J1826" i="13"/>
  <c r="J1825" i="13"/>
  <c r="J1824" i="13"/>
  <c r="J1823" i="13"/>
  <c r="J1822" i="13"/>
  <c r="J1821" i="13"/>
  <c r="J1820" i="13"/>
  <c r="J1819" i="13"/>
  <c r="J1818" i="13"/>
  <c r="J1817" i="13"/>
  <c r="J1816" i="13"/>
  <c r="J1815" i="13"/>
  <c r="J1814" i="13"/>
  <c r="J1813" i="13"/>
  <c r="J1812" i="13"/>
  <c r="J1811" i="13"/>
  <c r="J1810" i="13"/>
  <c r="J1809" i="13"/>
  <c r="J1808" i="13"/>
  <c r="J1807" i="13"/>
  <c r="J1806" i="13"/>
  <c r="J1805" i="13"/>
  <c r="J1804" i="13"/>
  <c r="J1803" i="13"/>
  <c r="J1802" i="13"/>
  <c r="J1801" i="13"/>
  <c r="J1800" i="13"/>
  <c r="J1799" i="13"/>
  <c r="J1798" i="13"/>
  <c r="J1797" i="13"/>
  <c r="J1796" i="13"/>
  <c r="J1795" i="13"/>
  <c r="J1794" i="13"/>
  <c r="J1793" i="13"/>
  <c r="J1792" i="13"/>
  <c r="J1791" i="13"/>
  <c r="J1790" i="13"/>
  <c r="J1789" i="13"/>
  <c r="J1788" i="13"/>
  <c r="J1787" i="13"/>
  <c r="J1786" i="13"/>
  <c r="J1785" i="13"/>
  <c r="J1784" i="13"/>
  <c r="J1783" i="13"/>
  <c r="J1782" i="13"/>
  <c r="J1781" i="13"/>
  <c r="J1780" i="13"/>
  <c r="J1779" i="13"/>
  <c r="J1778" i="13"/>
  <c r="J1777" i="13"/>
  <c r="J1776" i="13"/>
  <c r="J1775" i="13"/>
  <c r="J1774" i="13"/>
  <c r="J1773" i="13"/>
  <c r="J1772" i="13"/>
  <c r="J1771" i="13"/>
  <c r="J1770" i="13"/>
  <c r="J1769" i="13"/>
  <c r="J1768" i="13"/>
  <c r="J1767" i="13"/>
  <c r="J1766" i="13"/>
  <c r="J1765" i="13"/>
  <c r="J1764" i="13"/>
  <c r="J1763" i="13"/>
  <c r="J1762" i="13"/>
  <c r="J1761" i="13"/>
  <c r="J1760" i="13"/>
  <c r="J1759" i="13"/>
  <c r="J1758" i="13"/>
  <c r="J1757" i="13"/>
  <c r="J1756" i="13"/>
  <c r="J1755" i="13"/>
  <c r="J1754" i="13"/>
  <c r="J1753" i="13"/>
  <c r="J1752" i="13"/>
  <c r="J1751" i="13"/>
  <c r="J1750" i="13"/>
  <c r="J1749" i="13"/>
  <c r="J1748" i="13"/>
  <c r="J1747" i="13"/>
  <c r="J1746" i="13"/>
  <c r="J1745" i="13"/>
  <c r="J1744" i="13"/>
  <c r="J1743" i="13"/>
  <c r="J1742" i="13"/>
  <c r="J1741" i="13"/>
  <c r="J1740" i="13"/>
  <c r="J1739" i="13"/>
  <c r="J1738" i="13"/>
  <c r="J1737" i="13"/>
  <c r="J1736" i="13"/>
  <c r="J1735" i="13"/>
  <c r="J1734" i="13"/>
  <c r="J1733" i="13"/>
  <c r="J1732" i="13"/>
  <c r="J1731" i="13"/>
  <c r="J1730" i="13"/>
  <c r="J1729" i="13"/>
  <c r="J1728" i="13"/>
  <c r="J1727" i="13"/>
  <c r="J1726" i="13"/>
  <c r="J1725" i="13"/>
  <c r="J1724" i="13"/>
  <c r="J1723" i="13"/>
  <c r="J1722" i="13"/>
  <c r="J1721" i="13"/>
  <c r="J1720" i="13"/>
  <c r="J1719" i="13"/>
  <c r="J1718" i="13"/>
  <c r="J1717" i="13"/>
  <c r="J1716" i="13"/>
  <c r="J1715" i="13"/>
  <c r="J1714" i="13"/>
  <c r="J1713" i="13"/>
  <c r="J1712" i="13"/>
  <c r="J1711" i="13"/>
  <c r="J1710" i="13"/>
  <c r="J1709" i="13"/>
  <c r="J1708" i="13"/>
  <c r="J1707" i="13"/>
  <c r="J1706" i="13"/>
  <c r="J1705" i="13"/>
  <c r="J1704" i="13"/>
  <c r="J1703" i="13"/>
  <c r="J1702" i="13"/>
  <c r="J1701" i="13"/>
  <c r="J1700" i="13"/>
  <c r="J1699" i="13"/>
  <c r="J1698" i="13"/>
  <c r="J1697" i="13"/>
  <c r="J1696" i="13"/>
  <c r="J1695" i="13"/>
  <c r="J1694" i="13"/>
  <c r="J1693" i="13"/>
  <c r="J1692" i="13"/>
  <c r="J1691" i="13"/>
  <c r="J1690" i="13"/>
  <c r="J1689" i="13"/>
  <c r="J1688" i="13"/>
  <c r="J1687" i="13"/>
  <c r="J1686" i="13"/>
  <c r="J1685" i="13"/>
  <c r="J1684" i="13"/>
  <c r="J1683" i="13"/>
  <c r="J1682" i="13"/>
  <c r="J1681" i="13"/>
  <c r="J1680" i="13"/>
  <c r="J1679" i="13"/>
  <c r="J1678" i="13"/>
  <c r="J1677" i="13"/>
  <c r="J1676" i="13"/>
  <c r="J1675" i="13"/>
  <c r="J1674" i="13"/>
  <c r="J1673" i="13"/>
  <c r="J1672" i="13"/>
  <c r="J1671" i="13"/>
  <c r="J1670" i="13"/>
  <c r="J1669" i="13"/>
  <c r="J1668" i="13"/>
  <c r="J1667" i="13"/>
  <c r="J1666" i="13"/>
  <c r="J1665" i="13"/>
  <c r="J1664" i="13"/>
  <c r="J1663" i="13"/>
  <c r="J1662" i="13"/>
  <c r="J1661" i="13"/>
  <c r="J1660" i="13"/>
  <c r="J1659" i="13"/>
  <c r="J1658" i="13"/>
  <c r="J1657" i="13"/>
  <c r="J1656" i="13"/>
  <c r="J1655" i="13"/>
  <c r="J1654" i="13"/>
  <c r="J1653" i="13"/>
  <c r="J1652" i="13"/>
  <c r="J1651" i="13"/>
  <c r="J1650" i="13"/>
  <c r="J1649" i="13"/>
  <c r="J1648" i="13"/>
  <c r="J1647" i="13"/>
  <c r="J1646" i="13"/>
  <c r="J1645" i="13"/>
  <c r="J1644" i="13"/>
  <c r="J1643" i="13"/>
  <c r="J1642" i="13"/>
  <c r="J1641" i="13"/>
  <c r="J1640" i="13"/>
  <c r="J1639" i="13"/>
  <c r="J1638" i="13"/>
  <c r="J1637" i="13"/>
  <c r="J1636" i="13"/>
  <c r="J1635" i="13"/>
  <c r="J1634" i="13"/>
  <c r="J1633" i="13"/>
  <c r="J1632" i="13"/>
  <c r="J1631" i="13"/>
  <c r="J1630" i="13"/>
  <c r="J1629" i="13"/>
  <c r="J1628" i="13"/>
  <c r="J1627" i="13"/>
  <c r="J1626" i="13"/>
  <c r="J1625" i="13"/>
  <c r="J1624" i="13"/>
  <c r="J1623" i="13"/>
  <c r="J1622" i="13"/>
  <c r="J1621" i="13"/>
  <c r="J1620" i="13"/>
  <c r="J1619" i="13"/>
  <c r="J1618" i="13"/>
  <c r="J1617" i="13"/>
  <c r="J1616" i="13"/>
  <c r="J1615" i="13"/>
  <c r="J1614" i="13"/>
  <c r="J1613" i="13"/>
  <c r="J1612" i="13"/>
  <c r="J1611" i="13"/>
  <c r="J1610" i="13"/>
  <c r="J1609" i="13"/>
  <c r="J1608" i="13"/>
  <c r="J1607" i="13"/>
  <c r="J1606" i="13"/>
  <c r="J1605" i="13"/>
  <c r="J1604" i="13"/>
  <c r="J1603" i="13"/>
  <c r="J1602" i="13"/>
  <c r="J1601" i="13"/>
  <c r="J1600" i="13"/>
  <c r="J1599" i="13"/>
  <c r="J1598" i="13"/>
  <c r="J1597" i="13"/>
  <c r="J1596" i="13"/>
  <c r="J1595" i="13"/>
  <c r="J1594" i="13"/>
  <c r="J1593" i="13"/>
  <c r="J1592" i="13"/>
  <c r="J1591" i="13"/>
  <c r="J1590" i="13"/>
  <c r="J1589" i="13"/>
  <c r="J1588" i="13"/>
  <c r="J1587" i="13"/>
  <c r="J1586" i="13"/>
  <c r="J1585" i="13"/>
  <c r="J1584" i="13"/>
  <c r="J1583" i="13"/>
  <c r="J1582" i="13"/>
  <c r="J1581" i="13"/>
  <c r="J1580" i="13"/>
  <c r="J1579" i="13"/>
  <c r="J1578" i="13"/>
  <c r="J1577" i="13"/>
  <c r="J1576" i="13"/>
  <c r="J1575" i="13"/>
  <c r="J1574" i="13"/>
  <c r="J1573" i="13"/>
  <c r="J1572" i="13"/>
  <c r="J1571" i="13"/>
  <c r="J1570" i="13"/>
  <c r="J1569" i="13"/>
  <c r="J1568" i="13"/>
  <c r="J1567" i="13"/>
  <c r="J1566" i="13"/>
  <c r="J1565" i="13"/>
  <c r="J1564" i="13"/>
  <c r="J1563" i="13"/>
  <c r="J1562" i="13"/>
  <c r="J1561" i="13"/>
  <c r="J1560" i="13"/>
  <c r="J1559" i="13"/>
  <c r="J1558" i="13"/>
  <c r="J1557" i="13"/>
  <c r="J1556" i="13"/>
  <c r="J1555" i="13"/>
  <c r="J1554" i="13"/>
  <c r="J1553" i="13"/>
  <c r="J1552" i="13"/>
  <c r="J1551" i="13"/>
  <c r="J1550" i="13"/>
  <c r="J1549" i="13"/>
  <c r="J1548" i="13"/>
  <c r="J1547" i="13"/>
  <c r="J1546" i="13"/>
  <c r="J1545" i="13"/>
  <c r="J1544" i="13"/>
  <c r="J1543" i="13"/>
  <c r="J1542" i="13"/>
  <c r="J1541" i="13"/>
  <c r="J1540" i="13"/>
  <c r="J1539" i="13"/>
  <c r="J1538" i="13"/>
  <c r="J1537" i="13"/>
  <c r="J1536" i="13"/>
  <c r="J1535" i="13"/>
  <c r="J1534" i="13"/>
  <c r="J1533" i="13"/>
  <c r="J1532" i="13"/>
  <c r="J1531" i="13"/>
  <c r="J1530" i="13"/>
  <c r="J1529" i="13"/>
  <c r="J1528" i="13"/>
  <c r="J1527" i="13"/>
  <c r="J1526" i="13"/>
  <c r="J1525" i="13"/>
  <c r="J1524" i="13"/>
  <c r="J1523" i="13"/>
  <c r="J1522" i="13"/>
  <c r="J1521" i="13"/>
  <c r="J1520" i="13"/>
  <c r="J1519" i="13"/>
  <c r="J1518" i="13"/>
  <c r="J1517" i="13"/>
  <c r="J1516" i="13"/>
  <c r="J1515" i="13"/>
  <c r="J1514" i="13"/>
  <c r="J1513" i="13"/>
  <c r="J1512" i="13"/>
  <c r="J1511" i="13"/>
  <c r="J1510" i="13"/>
  <c r="J1509" i="13"/>
  <c r="J1508" i="13"/>
  <c r="J1507" i="13"/>
  <c r="J1506" i="13"/>
  <c r="J1505" i="13"/>
  <c r="J1504" i="13"/>
  <c r="J1503" i="13"/>
  <c r="J1502" i="13"/>
  <c r="J1501" i="13"/>
  <c r="J1500" i="13"/>
  <c r="J1499" i="13"/>
  <c r="J1498" i="13"/>
  <c r="J1497" i="13"/>
  <c r="J1496" i="13"/>
  <c r="J1495" i="13"/>
  <c r="J1494" i="13"/>
  <c r="J1493" i="13"/>
  <c r="J1492" i="13"/>
  <c r="J1491" i="13"/>
  <c r="J1490" i="13"/>
  <c r="J1489" i="13"/>
  <c r="J1488" i="13"/>
  <c r="J1487" i="13"/>
  <c r="J1486" i="13"/>
  <c r="J1485" i="13"/>
  <c r="J1484" i="13"/>
  <c r="J1483" i="13"/>
  <c r="J1482" i="13"/>
  <c r="J1481" i="13"/>
  <c r="J1480" i="13"/>
  <c r="J1479" i="13"/>
  <c r="J1478" i="13"/>
  <c r="J1477" i="13"/>
  <c r="J1476" i="13"/>
  <c r="J1475" i="13"/>
  <c r="J1474" i="13"/>
  <c r="J1473" i="13"/>
  <c r="J1472" i="13"/>
  <c r="J1471" i="13"/>
  <c r="J1470" i="13"/>
  <c r="J1469" i="13"/>
  <c r="J1468" i="13"/>
  <c r="J1467" i="13"/>
  <c r="J1466" i="13"/>
  <c r="J1465" i="13"/>
  <c r="J1464" i="13"/>
  <c r="J1463" i="13"/>
  <c r="J1462" i="13"/>
  <c r="J1461" i="13"/>
  <c r="J1460" i="13"/>
  <c r="J1459" i="13"/>
  <c r="J1458" i="13"/>
  <c r="J1457" i="13"/>
  <c r="J1456" i="13"/>
  <c r="J1455" i="13"/>
  <c r="J1454" i="13"/>
  <c r="J1453" i="13"/>
  <c r="J1452" i="13"/>
  <c r="J1451" i="13"/>
  <c r="J1450" i="13"/>
  <c r="J1449" i="13"/>
  <c r="J1448" i="13"/>
  <c r="J1447" i="13"/>
  <c r="J1446" i="13"/>
  <c r="J1445" i="13"/>
  <c r="J1444" i="13"/>
  <c r="J1443" i="13"/>
  <c r="J1442" i="13"/>
  <c r="J1441" i="13"/>
  <c r="J1440" i="13"/>
  <c r="J1439" i="13"/>
  <c r="J1438" i="13"/>
  <c r="J1437" i="13"/>
  <c r="J1436" i="13"/>
  <c r="J1435" i="13"/>
  <c r="J1434" i="13"/>
  <c r="J1433" i="13"/>
  <c r="J1432" i="13"/>
  <c r="J1431" i="13"/>
  <c r="J1430" i="13"/>
  <c r="J1429" i="13"/>
  <c r="J1428" i="13"/>
  <c r="J1427" i="13"/>
  <c r="J1426" i="13"/>
  <c r="J1425" i="13"/>
  <c r="J1424" i="13"/>
  <c r="J1423" i="13"/>
  <c r="J1422" i="13"/>
  <c r="J1421" i="13"/>
  <c r="J1420" i="13"/>
  <c r="J1419" i="13"/>
  <c r="J1418" i="13"/>
  <c r="J1417" i="13"/>
  <c r="J1416" i="13"/>
  <c r="J1415" i="13"/>
  <c r="J1414" i="13"/>
  <c r="J1413" i="13"/>
  <c r="J1412" i="13"/>
  <c r="J1411" i="13"/>
  <c r="J1410" i="13"/>
  <c r="J1409" i="13"/>
  <c r="J1408" i="13"/>
  <c r="J1407" i="13"/>
  <c r="J1406" i="13"/>
  <c r="J1405" i="13"/>
  <c r="J1404" i="13"/>
  <c r="J1403" i="13"/>
  <c r="J1402" i="13"/>
  <c r="J1401" i="13"/>
  <c r="J1400" i="13"/>
  <c r="J1399" i="13"/>
  <c r="J1398" i="13"/>
  <c r="J1397" i="13"/>
  <c r="J1396" i="13"/>
  <c r="J1395" i="13"/>
  <c r="J1394" i="13"/>
  <c r="J1393" i="13"/>
  <c r="J1392" i="13"/>
  <c r="J1391" i="13"/>
  <c r="J1390" i="13"/>
  <c r="J1389" i="13"/>
  <c r="J1388" i="13"/>
  <c r="J1387" i="13"/>
  <c r="J1386" i="13"/>
  <c r="J1385" i="13"/>
  <c r="J1384" i="13"/>
  <c r="J1383" i="13"/>
  <c r="J1382" i="13"/>
  <c r="J1381" i="13"/>
  <c r="J1380" i="13"/>
  <c r="J1379" i="13"/>
  <c r="J1378" i="13"/>
  <c r="J1377" i="13"/>
  <c r="J1376" i="13"/>
  <c r="J1375" i="13"/>
  <c r="J1374" i="13"/>
  <c r="J1373" i="13"/>
  <c r="J1372" i="13"/>
  <c r="J1371" i="13"/>
  <c r="J1370" i="13"/>
  <c r="J1369" i="13"/>
  <c r="J1368" i="13"/>
  <c r="J1367" i="13"/>
  <c r="J1366" i="13"/>
  <c r="J1365" i="13"/>
  <c r="J1364" i="13"/>
  <c r="J1363" i="13"/>
  <c r="J1362" i="13"/>
  <c r="J1361" i="13"/>
  <c r="J1360" i="13"/>
  <c r="J1359" i="13"/>
  <c r="J1358" i="13"/>
  <c r="J1357" i="13"/>
  <c r="J1356" i="13"/>
  <c r="J1355" i="13"/>
  <c r="J1354" i="13"/>
  <c r="J1353" i="13"/>
  <c r="J1352" i="13"/>
  <c r="J1351" i="13"/>
  <c r="J1350" i="13"/>
  <c r="J1349" i="13"/>
  <c r="J1348" i="13"/>
  <c r="J1347" i="13"/>
  <c r="J1346" i="13"/>
  <c r="J1345" i="13"/>
  <c r="J1344" i="13"/>
  <c r="J1343" i="13"/>
  <c r="J1342" i="13"/>
  <c r="J1341" i="13"/>
  <c r="J1340" i="13"/>
  <c r="J1339" i="13"/>
  <c r="J1338" i="13"/>
  <c r="J1337" i="13"/>
  <c r="J1336" i="13"/>
  <c r="J1335" i="13"/>
  <c r="J1334" i="13"/>
  <c r="J1333" i="13"/>
  <c r="J1332" i="13"/>
  <c r="J1331" i="13"/>
  <c r="J1330" i="13"/>
  <c r="J1329" i="13"/>
  <c r="J1328" i="13"/>
  <c r="J1327" i="13"/>
  <c r="J1326" i="13"/>
  <c r="J1325" i="13"/>
  <c r="J1324" i="13"/>
  <c r="J1323" i="13"/>
  <c r="J1322" i="13"/>
  <c r="J1321" i="13"/>
  <c r="J1320" i="13"/>
  <c r="J1319" i="13"/>
  <c r="J1318" i="13"/>
  <c r="J1317" i="13"/>
  <c r="J1316" i="13"/>
  <c r="J1315" i="13"/>
  <c r="J1314" i="13"/>
  <c r="J1313" i="13"/>
  <c r="J1312" i="13"/>
  <c r="J1311" i="13"/>
  <c r="J1310" i="13"/>
  <c r="J1309" i="13"/>
  <c r="J1308" i="13"/>
  <c r="J1307" i="13"/>
  <c r="J1306" i="13"/>
  <c r="J1305" i="13"/>
  <c r="J1304" i="13"/>
  <c r="J1303" i="13"/>
  <c r="J1302" i="13"/>
  <c r="J1301" i="13"/>
  <c r="J1300" i="13"/>
  <c r="J1299" i="13"/>
  <c r="J1298" i="13"/>
  <c r="J1297" i="13"/>
  <c r="J1296" i="13"/>
  <c r="J1295" i="13"/>
  <c r="J1294" i="13"/>
  <c r="J1293" i="13"/>
  <c r="J1292" i="13"/>
  <c r="J1291" i="13"/>
  <c r="J1290" i="13"/>
  <c r="J1289" i="13"/>
  <c r="J1288" i="13"/>
  <c r="J1287" i="13"/>
  <c r="J1286" i="13"/>
  <c r="J1285" i="13"/>
  <c r="J1284" i="13"/>
  <c r="J1283" i="13"/>
  <c r="J1282" i="13"/>
  <c r="J1281" i="13"/>
  <c r="J1280" i="13"/>
  <c r="J1279" i="13"/>
  <c r="J1278" i="13"/>
  <c r="J1277" i="13"/>
  <c r="J1276" i="13"/>
  <c r="J1275" i="13"/>
  <c r="J1274" i="13"/>
  <c r="J1273" i="13"/>
  <c r="J1272" i="13"/>
  <c r="J1271" i="13"/>
  <c r="J1270" i="13"/>
  <c r="J1269" i="13"/>
  <c r="J1268" i="13"/>
  <c r="J1267" i="13"/>
  <c r="J1266" i="13"/>
  <c r="J1265" i="13"/>
  <c r="J1264" i="13"/>
  <c r="J1263" i="13"/>
  <c r="J1262" i="13"/>
  <c r="J1261" i="13"/>
  <c r="J1260" i="13"/>
  <c r="J1259" i="13"/>
  <c r="J1258" i="13"/>
  <c r="J1257" i="13"/>
  <c r="J1256" i="13"/>
  <c r="J1255" i="13"/>
  <c r="J1254" i="13"/>
  <c r="J1253" i="13"/>
  <c r="J1252" i="13"/>
  <c r="J1251" i="13"/>
  <c r="J1250" i="13"/>
  <c r="J1249" i="13"/>
  <c r="J1248" i="13"/>
  <c r="J1247" i="13"/>
  <c r="J1246" i="13"/>
  <c r="J1245" i="13"/>
  <c r="J1244" i="13"/>
  <c r="J1243" i="13"/>
  <c r="J1242" i="13"/>
  <c r="J1241" i="13"/>
  <c r="J1240" i="13"/>
  <c r="J1239" i="13"/>
  <c r="J1238" i="13"/>
  <c r="J1237" i="13"/>
  <c r="J1236" i="13"/>
  <c r="J1235" i="13"/>
  <c r="J1234" i="13"/>
  <c r="J1233" i="13"/>
  <c r="J1232" i="13"/>
  <c r="J1231" i="13"/>
  <c r="J1230" i="13"/>
  <c r="J1229" i="13"/>
  <c r="J1228" i="13"/>
  <c r="J1227" i="13"/>
  <c r="J1226" i="13"/>
  <c r="J1225" i="13"/>
  <c r="J1224" i="13"/>
  <c r="J1223" i="13"/>
  <c r="J1222" i="13"/>
  <c r="J1221" i="13"/>
  <c r="J1220" i="13"/>
  <c r="J1219" i="13"/>
  <c r="J1218" i="13"/>
  <c r="J1217" i="13"/>
  <c r="J1216" i="13"/>
  <c r="J1215" i="13"/>
  <c r="J1214" i="13"/>
  <c r="J1213" i="13"/>
  <c r="J1212" i="13"/>
  <c r="J1211" i="13"/>
  <c r="J1210" i="13"/>
  <c r="J1209" i="13"/>
  <c r="J1208" i="13"/>
  <c r="J1207" i="13"/>
  <c r="J1206" i="13"/>
  <c r="J1205" i="13"/>
  <c r="J1204" i="13"/>
  <c r="J1203" i="13"/>
  <c r="J1202" i="13"/>
  <c r="J1201" i="13"/>
  <c r="J1200" i="13"/>
  <c r="J1199" i="13"/>
  <c r="J1198" i="13"/>
  <c r="J1197" i="13"/>
  <c r="J1196" i="13"/>
  <c r="J1195" i="13"/>
  <c r="J1194" i="13"/>
  <c r="J1193" i="13"/>
  <c r="J1192" i="13"/>
  <c r="J1191" i="13"/>
  <c r="J1190" i="13"/>
  <c r="J1189" i="13"/>
  <c r="J1188" i="13"/>
  <c r="J1187" i="13"/>
  <c r="J1186" i="13"/>
  <c r="J1185" i="13"/>
  <c r="J1184" i="13"/>
  <c r="J1183" i="13"/>
  <c r="J1182" i="13"/>
  <c r="J1181" i="13"/>
  <c r="J1180" i="13"/>
  <c r="J1179" i="13"/>
  <c r="J1178" i="13"/>
  <c r="J1177" i="13"/>
  <c r="J1176" i="13"/>
  <c r="J1175" i="13"/>
  <c r="J1174" i="13"/>
  <c r="J1173" i="13"/>
  <c r="J1172" i="13"/>
  <c r="J1171" i="13"/>
  <c r="J1170" i="13"/>
  <c r="J1169" i="13"/>
  <c r="J1168" i="13"/>
  <c r="J1167" i="13"/>
  <c r="J1166" i="13"/>
  <c r="J1165" i="13"/>
  <c r="J1164" i="13"/>
  <c r="J1163" i="13"/>
  <c r="J1162" i="13"/>
  <c r="J1161" i="13"/>
  <c r="J1160" i="13"/>
  <c r="J1159" i="13"/>
  <c r="J1158" i="13"/>
  <c r="J1157" i="13"/>
  <c r="J1156" i="13"/>
  <c r="J1155" i="13"/>
  <c r="J1154" i="13"/>
  <c r="J1153" i="13"/>
  <c r="J1152" i="13"/>
  <c r="J1151" i="13"/>
  <c r="J1150" i="13"/>
  <c r="J1149" i="13"/>
  <c r="J1148" i="13"/>
  <c r="J1147" i="13"/>
  <c r="J1146" i="13"/>
  <c r="J1145" i="13"/>
  <c r="J1144" i="13"/>
  <c r="J1143" i="13"/>
  <c r="J1142" i="13"/>
  <c r="J1141" i="13"/>
  <c r="J1140" i="13"/>
  <c r="J1139" i="13"/>
  <c r="J1138" i="13"/>
  <c r="J1137" i="13"/>
  <c r="J1136" i="13"/>
  <c r="J1135" i="13"/>
  <c r="J1134" i="13"/>
  <c r="J1133" i="13"/>
  <c r="J1132" i="13"/>
  <c r="J1131" i="13"/>
  <c r="J1130" i="13"/>
  <c r="J1129" i="13"/>
  <c r="J1128" i="13"/>
  <c r="J1127" i="13"/>
  <c r="J1126" i="13"/>
  <c r="J1125" i="13"/>
  <c r="J1124" i="13"/>
  <c r="J1123" i="13"/>
  <c r="J1122" i="13"/>
  <c r="J1121" i="13"/>
  <c r="J1120" i="13"/>
  <c r="J1119" i="13"/>
  <c r="J1118" i="13"/>
  <c r="J1117" i="13"/>
  <c r="J1116" i="13"/>
  <c r="J1115" i="13"/>
  <c r="J1114" i="13"/>
  <c r="J1113" i="13"/>
  <c r="J1112" i="13"/>
  <c r="J1111" i="13"/>
  <c r="J1110" i="13"/>
  <c r="J1109" i="13"/>
  <c r="J1108" i="13"/>
  <c r="J1107" i="13"/>
  <c r="J1106" i="13"/>
  <c r="J1105" i="13"/>
  <c r="J1104" i="13"/>
  <c r="J1103" i="13"/>
  <c r="J1102" i="13"/>
  <c r="J1101" i="13"/>
  <c r="J1100" i="13"/>
  <c r="J1099" i="13"/>
  <c r="J1098" i="13"/>
  <c r="J1097" i="13"/>
  <c r="J1096" i="13"/>
  <c r="J1095" i="13"/>
  <c r="J1094" i="13"/>
  <c r="J1093" i="13"/>
  <c r="J1092" i="13"/>
  <c r="J1091" i="13"/>
  <c r="J1090" i="13"/>
  <c r="J1089" i="13"/>
  <c r="J1088" i="13"/>
  <c r="J1087" i="13"/>
  <c r="J1086" i="13"/>
  <c r="J1085" i="13"/>
  <c r="J1084" i="13"/>
  <c r="J1083" i="13"/>
  <c r="J1082" i="13"/>
  <c r="J1081" i="13"/>
  <c r="J1080" i="13"/>
  <c r="J1079" i="13"/>
  <c r="J1078" i="13"/>
  <c r="J1077" i="13"/>
  <c r="J1076" i="13"/>
  <c r="J1075" i="13"/>
  <c r="J1074" i="13"/>
  <c r="J1073" i="13"/>
  <c r="J1072" i="13"/>
  <c r="J1071" i="13"/>
  <c r="J1070" i="13"/>
  <c r="J1069" i="13"/>
  <c r="J1068" i="13"/>
  <c r="J1067" i="13"/>
  <c r="J1066" i="13"/>
  <c r="J1065" i="13"/>
  <c r="J1064" i="13"/>
  <c r="J1063" i="13"/>
  <c r="J1062" i="13"/>
  <c r="J1061" i="13"/>
  <c r="J1060" i="13"/>
  <c r="J1059" i="13"/>
  <c r="J1058" i="13"/>
  <c r="J1057" i="13"/>
  <c r="J1056" i="13"/>
  <c r="J1055" i="13"/>
  <c r="J1054" i="13"/>
  <c r="J1053" i="13"/>
  <c r="J1052" i="13"/>
  <c r="J1051" i="13"/>
  <c r="J1050" i="13"/>
  <c r="J1049" i="13"/>
  <c r="J1048" i="13"/>
  <c r="J1047" i="13"/>
  <c r="J1046" i="13"/>
  <c r="J1045" i="13"/>
  <c r="J1044" i="13"/>
  <c r="J1043" i="13"/>
  <c r="J1042" i="13"/>
  <c r="J1041" i="13"/>
  <c r="J1040" i="13"/>
  <c r="J1039" i="13"/>
  <c r="J1038" i="13"/>
  <c r="J1037" i="13"/>
  <c r="J1036" i="13"/>
  <c r="J1035" i="13"/>
  <c r="J1034" i="13"/>
  <c r="J1033" i="13"/>
  <c r="J1032" i="13"/>
  <c r="J1031" i="13"/>
  <c r="J1030" i="13"/>
  <c r="J1029" i="13"/>
  <c r="J1028" i="13"/>
  <c r="J1027" i="13"/>
  <c r="J1026" i="13"/>
  <c r="J1025" i="13"/>
  <c r="J1024" i="13"/>
  <c r="J1023" i="13"/>
  <c r="J1022" i="13"/>
  <c r="J1021" i="13"/>
  <c r="J1020" i="13"/>
  <c r="J1019" i="13"/>
  <c r="J1018" i="13"/>
  <c r="J1017" i="13"/>
  <c r="J1016" i="13"/>
  <c r="J1015" i="13"/>
  <c r="J1014" i="13"/>
  <c r="J1013" i="13"/>
  <c r="J1012" i="13"/>
  <c r="J1011" i="13"/>
  <c r="J1010" i="13"/>
  <c r="J1009" i="13"/>
  <c r="J1008" i="13"/>
  <c r="J1007" i="13"/>
  <c r="J1006" i="13"/>
  <c r="J1005" i="13"/>
  <c r="J1004" i="13"/>
  <c r="J1003" i="13"/>
  <c r="J1002" i="13"/>
  <c r="J1001" i="13"/>
  <c r="J1000" i="13"/>
  <c r="J999" i="13"/>
  <c r="J998" i="13"/>
  <c r="J997" i="13"/>
  <c r="J996" i="13"/>
  <c r="J995" i="13"/>
  <c r="J994" i="13"/>
  <c r="J993" i="13"/>
  <c r="J992" i="13"/>
  <c r="J991" i="13"/>
  <c r="J990" i="13"/>
  <c r="J989" i="13"/>
  <c r="J988" i="13"/>
  <c r="J987" i="13"/>
  <c r="J986" i="13"/>
  <c r="J985" i="13"/>
  <c r="J984" i="13"/>
  <c r="J983" i="13"/>
  <c r="J982" i="13"/>
  <c r="J981" i="13"/>
  <c r="J980" i="13"/>
  <c r="J979" i="13"/>
  <c r="J978" i="13"/>
  <c r="J977" i="13"/>
  <c r="J976" i="13"/>
  <c r="J975" i="13"/>
  <c r="J974" i="13"/>
  <c r="J973" i="13"/>
  <c r="J972" i="13"/>
  <c r="J971" i="13"/>
  <c r="J970" i="13"/>
  <c r="J969" i="13"/>
  <c r="J968" i="13"/>
  <c r="J967" i="13"/>
  <c r="J966" i="13"/>
  <c r="J965" i="13"/>
  <c r="J964" i="13"/>
  <c r="J963" i="13"/>
  <c r="J962" i="13"/>
  <c r="J961" i="13"/>
  <c r="J960" i="13"/>
  <c r="J959" i="13"/>
  <c r="J958" i="13"/>
  <c r="J957" i="13"/>
  <c r="J956" i="13"/>
  <c r="J955" i="13"/>
  <c r="J954" i="13"/>
  <c r="J953" i="13"/>
  <c r="J952" i="13"/>
  <c r="J951" i="13"/>
  <c r="J950" i="13"/>
  <c r="J949" i="13"/>
  <c r="J948" i="13"/>
  <c r="J947" i="13"/>
  <c r="J946" i="13"/>
  <c r="J945" i="13"/>
  <c r="J944" i="13"/>
  <c r="J943" i="13"/>
  <c r="J942" i="13"/>
  <c r="J941" i="13"/>
  <c r="J940" i="13"/>
  <c r="J939" i="13"/>
  <c r="J938" i="13"/>
  <c r="J937" i="13"/>
  <c r="J936" i="13"/>
  <c r="J935" i="13"/>
  <c r="J934" i="13"/>
  <c r="J933" i="13"/>
  <c r="J932" i="13"/>
  <c r="J931" i="13"/>
  <c r="J930" i="13"/>
  <c r="J929" i="13"/>
  <c r="J928" i="13"/>
  <c r="J927" i="13"/>
  <c r="J926" i="13"/>
  <c r="J925" i="13"/>
  <c r="J924" i="13"/>
  <c r="J923" i="13"/>
  <c r="J922" i="13"/>
  <c r="J921" i="13"/>
  <c r="J920" i="13"/>
  <c r="J919" i="13"/>
  <c r="J918" i="13"/>
  <c r="J917" i="13"/>
  <c r="J916" i="13"/>
  <c r="J915" i="13"/>
  <c r="J914" i="13"/>
  <c r="J913" i="13"/>
  <c r="J912" i="13"/>
  <c r="J911" i="13"/>
  <c r="J910" i="13"/>
  <c r="J909" i="13"/>
  <c r="J908" i="13"/>
  <c r="J907" i="13"/>
  <c r="J906" i="13"/>
  <c r="J905" i="13"/>
  <c r="J904" i="13"/>
  <c r="J903" i="13"/>
  <c r="J902" i="13"/>
  <c r="J901" i="13"/>
  <c r="J900" i="13"/>
  <c r="J899" i="13"/>
  <c r="J898" i="13"/>
  <c r="J897" i="13"/>
  <c r="J896" i="13"/>
  <c r="J895" i="13"/>
  <c r="J894" i="13"/>
  <c r="J893" i="13"/>
  <c r="J892" i="13"/>
  <c r="J891" i="13"/>
  <c r="J890" i="13"/>
  <c r="J889" i="13"/>
  <c r="J888" i="13"/>
  <c r="J887" i="13"/>
  <c r="J886" i="13"/>
  <c r="J885" i="13"/>
  <c r="J884" i="13"/>
  <c r="J883" i="13"/>
  <c r="J882" i="13"/>
  <c r="J881" i="13"/>
  <c r="J880" i="13"/>
  <c r="J879" i="13"/>
  <c r="J878" i="13"/>
  <c r="J877" i="13"/>
  <c r="J876" i="13"/>
  <c r="J875" i="13"/>
  <c r="J874" i="13"/>
  <c r="J873" i="13"/>
  <c r="J872" i="13"/>
  <c r="J871" i="13"/>
  <c r="J870" i="13"/>
  <c r="J869" i="13"/>
  <c r="J868" i="13"/>
  <c r="J867" i="13"/>
  <c r="J866" i="13"/>
  <c r="J865" i="13"/>
  <c r="J864" i="13"/>
  <c r="J863" i="13"/>
  <c r="J862" i="13"/>
  <c r="J861" i="13"/>
  <c r="J860" i="13"/>
  <c r="J859" i="13"/>
  <c r="J858" i="13"/>
  <c r="J857" i="13"/>
  <c r="J856" i="13"/>
  <c r="J855" i="13"/>
  <c r="J854" i="13"/>
  <c r="J853" i="13"/>
  <c r="J852" i="13"/>
  <c r="J851" i="13"/>
  <c r="J850" i="13"/>
  <c r="J849" i="13"/>
  <c r="J848" i="13"/>
  <c r="J847" i="13"/>
  <c r="J846" i="13"/>
  <c r="J845" i="13"/>
  <c r="J844" i="13"/>
  <c r="J843" i="13"/>
  <c r="J842" i="13"/>
  <c r="J841" i="13"/>
  <c r="J840" i="13"/>
  <c r="J839" i="13"/>
  <c r="J838" i="13"/>
  <c r="J837" i="13"/>
  <c r="J836" i="13"/>
  <c r="J835" i="13"/>
  <c r="J834" i="13"/>
  <c r="J833" i="13"/>
  <c r="J832" i="13"/>
  <c r="J831" i="13"/>
  <c r="J830" i="13"/>
  <c r="J829" i="13"/>
  <c r="J828" i="13"/>
  <c r="J827" i="13"/>
  <c r="J826" i="13"/>
  <c r="J825" i="13"/>
  <c r="J824" i="13"/>
  <c r="J823" i="13"/>
  <c r="J822" i="13"/>
  <c r="J821" i="13"/>
  <c r="J820" i="13"/>
  <c r="J819" i="13"/>
  <c r="J818" i="13"/>
  <c r="J817" i="13"/>
  <c r="J816" i="13"/>
  <c r="J815" i="13"/>
  <c r="J814" i="13"/>
  <c r="J813" i="13"/>
  <c r="J812" i="13"/>
  <c r="J811" i="13"/>
  <c r="J810" i="13"/>
  <c r="J809" i="13"/>
  <c r="J808" i="13"/>
  <c r="J807" i="13"/>
  <c r="J806" i="13"/>
  <c r="J805" i="13"/>
  <c r="J804" i="13"/>
  <c r="J803" i="13"/>
  <c r="J802" i="13"/>
  <c r="J801" i="13"/>
  <c r="J800" i="13"/>
  <c r="J799" i="13"/>
  <c r="J798" i="13"/>
  <c r="J797" i="13"/>
  <c r="J796" i="13"/>
  <c r="J795" i="13"/>
  <c r="J794" i="13"/>
  <c r="J793" i="13"/>
  <c r="J792" i="13"/>
  <c r="J791" i="13"/>
  <c r="J790" i="13"/>
  <c r="J789" i="13"/>
  <c r="J788" i="13"/>
  <c r="J787" i="13"/>
  <c r="J786" i="13"/>
  <c r="J785" i="13"/>
  <c r="J784" i="13"/>
  <c r="J783" i="13"/>
  <c r="J782" i="13"/>
  <c r="J781" i="13"/>
  <c r="J780" i="13"/>
  <c r="J779" i="13"/>
  <c r="J778" i="13"/>
  <c r="J777" i="13"/>
  <c r="J776" i="13"/>
  <c r="J775" i="13"/>
  <c r="J774" i="13"/>
  <c r="J773" i="13"/>
  <c r="J772" i="13"/>
  <c r="J771" i="13"/>
  <c r="J770" i="13"/>
  <c r="J769" i="13"/>
  <c r="J768" i="13"/>
  <c r="J767" i="13"/>
  <c r="J766" i="13"/>
  <c r="J765" i="13"/>
  <c r="J764" i="13"/>
  <c r="J763" i="13"/>
  <c r="J762" i="13"/>
  <c r="J761" i="13"/>
  <c r="J760" i="13"/>
  <c r="J759" i="13"/>
  <c r="J758" i="13"/>
  <c r="J757" i="13"/>
  <c r="J756" i="13"/>
  <c r="J755" i="13"/>
  <c r="J754" i="13"/>
  <c r="J753" i="13"/>
  <c r="J752" i="13"/>
  <c r="J751" i="13"/>
  <c r="J750" i="13"/>
  <c r="J749" i="13"/>
  <c r="J748" i="13"/>
  <c r="J747" i="13"/>
  <c r="J746" i="13"/>
  <c r="J745" i="13"/>
  <c r="J744" i="13"/>
  <c r="J743" i="13"/>
  <c r="J742" i="13"/>
  <c r="J741" i="13"/>
  <c r="J740" i="13"/>
  <c r="J739" i="13"/>
  <c r="J738" i="13"/>
  <c r="J737" i="13"/>
  <c r="J736" i="13"/>
  <c r="J735" i="13"/>
  <c r="J734" i="13"/>
  <c r="J733" i="13"/>
  <c r="J732" i="13"/>
  <c r="J731" i="13"/>
  <c r="J730" i="13"/>
  <c r="J729" i="13"/>
  <c r="J728" i="13"/>
  <c r="J727" i="13"/>
  <c r="J726" i="13"/>
  <c r="J725" i="13"/>
  <c r="J724" i="13"/>
  <c r="J723" i="13"/>
  <c r="J722" i="13"/>
  <c r="J721" i="13"/>
  <c r="J720" i="13"/>
  <c r="J719" i="13"/>
  <c r="J718" i="13"/>
  <c r="J717" i="13"/>
  <c r="J716" i="13"/>
  <c r="J715" i="13"/>
  <c r="J714" i="13"/>
  <c r="J713" i="13"/>
  <c r="J712" i="13"/>
  <c r="J711" i="13"/>
  <c r="J710" i="13"/>
  <c r="J709" i="13"/>
  <c r="J708" i="13"/>
  <c r="J707" i="13"/>
  <c r="J706" i="13"/>
  <c r="J705" i="13"/>
  <c r="J704" i="13"/>
  <c r="J703" i="13"/>
  <c r="J702" i="13"/>
  <c r="J701" i="13"/>
  <c r="J700" i="13"/>
  <c r="J699" i="13"/>
  <c r="J698" i="13"/>
  <c r="J697" i="13"/>
  <c r="J696" i="13"/>
  <c r="J695" i="13"/>
  <c r="J694" i="13"/>
  <c r="J693" i="13"/>
  <c r="J692" i="13"/>
  <c r="J691" i="13"/>
  <c r="J690" i="13"/>
  <c r="J689" i="13"/>
  <c r="J688" i="13"/>
  <c r="J687" i="13"/>
  <c r="J686" i="13"/>
  <c r="J685" i="13"/>
  <c r="J684" i="13"/>
  <c r="J683" i="13"/>
  <c r="J682" i="13"/>
  <c r="J681" i="13"/>
  <c r="J680" i="13"/>
  <c r="J679" i="13"/>
  <c r="J678" i="13"/>
  <c r="J677" i="13"/>
  <c r="J676" i="13"/>
  <c r="J675" i="13"/>
  <c r="J674" i="13"/>
  <c r="J673" i="13"/>
  <c r="J672" i="13"/>
  <c r="J671" i="13"/>
  <c r="J670" i="13"/>
  <c r="J669" i="13"/>
  <c r="J668" i="13"/>
  <c r="J667" i="13"/>
  <c r="J666" i="13"/>
  <c r="J665" i="13"/>
  <c r="J664" i="13"/>
  <c r="J663" i="13"/>
  <c r="J662" i="13"/>
  <c r="J661" i="13"/>
  <c r="J660" i="13"/>
  <c r="J659" i="13"/>
  <c r="J658" i="13"/>
  <c r="J657" i="13"/>
  <c r="J656" i="13"/>
  <c r="J655" i="13"/>
  <c r="J654" i="13"/>
  <c r="J653" i="13"/>
  <c r="J652" i="13"/>
  <c r="J651" i="13"/>
  <c r="J650" i="13"/>
  <c r="J649" i="13"/>
  <c r="J648" i="13"/>
  <c r="J647" i="13"/>
  <c r="J646" i="13"/>
  <c r="J645" i="13"/>
  <c r="J644" i="13"/>
  <c r="J643" i="13"/>
  <c r="J642" i="13"/>
  <c r="J641" i="13"/>
  <c r="J640" i="13"/>
  <c r="J639" i="13"/>
  <c r="J638" i="13"/>
  <c r="J637" i="13"/>
  <c r="J636" i="13"/>
  <c r="J635" i="13"/>
  <c r="J634" i="13"/>
  <c r="J633" i="13"/>
  <c r="J632" i="13"/>
  <c r="J631" i="13"/>
  <c r="J630" i="13"/>
  <c r="J629" i="13"/>
  <c r="J628" i="13"/>
  <c r="J627" i="13"/>
  <c r="J626" i="13"/>
  <c r="J625" i="13"/>
  <c r="J624" i="13"/>
  <c r="J623" i="13"/>
  <c r="J622" i="13"/>
  <c r="J621" i="13"/>
  <c r="J620" i="13"/>
  <c r="J619" i="13"/>
  <c r="J618" i="13"/>
  <c r="J617" i="13"/>
  <c r="J616" i="13"/>
  <c r="J615" i="13"/>
  <c r="J614" i="13"/>
  <c r="J613" i="13"/>
  <c r="J612" i="13"/>
  <c r="J611" i="13"/>
  <c r="J610" i="13"/>
  <c r="J609" i="13"/>
  <c r="J608" i="13"/>
  <c r="J607" i="13"/>
  <c r="J606" i="13"/>
  <c r="J605" i="13"/>
  <c r="J604" i="13"/>
  <c r="J603" i="13"/>
  <c r="J602" i="13"/>
  <c r="J601" i="13"/>
  <c r="J600" i="13"/>
  <c r="J599" i="13"/>
  <c r="J598" i="13"/>
  <c r="J597" i="13"/>
  <c r="J596" i="13"/>
  <c r="J595" i="13"/>
  <c r="J594" i="13"/>
  <c r="J593" i="13"/>
  <c r="J592" i="13"/>
  <c r="J591" i="13"/>
  <c r="J590" i="13"/>
  <c r="J589" i="13"/>
  <c r="J588" i="13"/>
  <c r="J587" i="13"/>
  <c r="J586" i="13"/>
  <c r="J585" i="13"/>
  <c r="J584" i="13"/>
  <c r="J583" i="13"/>
  <c r="J582" i="13"/>
  <c r="J581" i="13"/>
  <c r="J580" i="13"/>
  <c r="J579" i="13"/>
  <c r="J578" i="13"/>
  <c r="J577" i="13"/>
  <c r="J576" i="13"/>
  <c r="J575" i="13"/>
  <c r="J574" i="13"/>
  <c r="J573" i="13"/>
  <c r="J572" i="13"/>
  <c r="J571" i="13"/>
  <c r="J570" i="13"/>
  <c r="J569" i="13"/>
  <c r="J568" i="13"/>
  <c r="J567" i="13"/>
  <c r="J566" i="13"/>
  <c r="J565" i="13"/>
  <c r="J564" i="13"/>
  <c r="J563" i="13"/>
  <c r="J562" i="13"/>
  <c r="J561" i="13"/>
  <c r="J560" i="13"/>
  <c r="J559" i="13"/>
  <c r="J558" i="13"/>
  <c r="J557" i="13"/>
  <c r="J556" i="13"/>
  <c r="J555" i="13"/>
  <c r="J554" i="13"/>
  <c r="J553" i="13"/>
  <c r="J552" i="13"/>
  <c r="J551" i="13"/>
  <c r="J550" i="13"/>
  <c r="J549" i="13"/>
  <c r="J548" i="13"/>
  <c r="J547" i="13"/>
  <c r="J546" i="13"/>
  <c r="J545" i="13"/>
  <c r="J544" i="13"/>
  <c r="J543" i="13"/>
  <c r="J542" i="13"/>
  <c r="J541" i="13"/>
  <c r="J540" i="13"/>
  <c r="J539" i="13"/>
  <c r="J538" i="13"/>
  <c r="J537" i="13"/>
  <c r="J536" i="13"/>
  <c r="J535" i="13"/>
  <c r="J534" i="13"/>
  <c r="J533" i="13"/>
  <c r="J532" i="13"/>
  <c r="J531" i="13"/>
  <c r="J530" i="13"/>
  <c r="J529" i="13"/>
  <c r="J528" i="13"/>
  <c r="J527" i="13"/>
  <c r="J526" i="13"/>
  <c r="J525" i="13"/>
  <c r="J524" i="13"/>
  <c r="J523" i="13"/>
  <c r="J522" i="13"/>
  <c r="J521" i="13"/>
  <c r="J520" i="13"/>
  <c r="J519" i="13"/>
  <c r="J518" i="13"/>
  <c r="J517" i="13"/>
  <c r="J516" i="13"/>
  <c r="J515" i="13"/>
  <c r="J514" i="13"/>
  <c r="J513" i="13"/>
  <c r="J512" i="13"/>
  <c r="J511" i="13"/>
  <c r="J510" i="13"/>
  <c r="J509" i="13"/>
  <c r="J508" i="13"/>
  <c r="J507" i="13"/>
  <c r="J506" i="13"/>
  <c r="J505" i="13"/>
  <c r="J504" i="13"/>
  <c r="J503" i="13"/>
  <c r="J502" i="13"/>
  <c r="J501" i="13"/>
  <c r="J500" i="13"/>
  <c r="J499" i="13"/>
  <c r="J498" i="13"/>
  <c r="J497" i="13"/>
  <c r="J496" i="13"/>
  <c r="J495" i="13"/>
  <c r="J494" i="13"/>
  <c r="J493" i="13"/>
  <c r="J492" i="13"/>
  <c r="J491" i="13"/>
  <c r="J490" i="13"/>
  <c r="J489" i="13"/>
  <c r="J488" i="13"/>
  <c r="J487" i="13"/>
  <c r="J486" i="13"/>
  <c r="J485" i="13"/>
  <c r="J484" i="13"/>
  <c r="J483" i="13"/>
  <c r="J482" i="13"/>
  <c r="J481" i="13"/>
  <c r="J480" i="13"/>
  <c r="J479" i="13"/>
  <c r="J478" i="13"/>
  <c r="J477" i="13"/>
  <c r="J476" i="13"/>
  <c r="J475" i="13"/>
  <c r="J474" i="13"/>
  <c r="J473" i="13"/>
  <c r="J472" i="13"/>
  <c r="J471" i="13"/>
  <c r="J470" i="13"/>
  <c r="J469" i="13"/>
  <c r="J468" i="13"/>
  <c r="J467" i="13"/>
  <c r="J466" i="13"/>
  <c r="J465" i="13"/>
  <c r="J464" i="13"/>
  <c r="J463" i="13"/>
  <c r="J462" i="13"/>
  <c r="J461" i="13"/>
  <c r="J460" i="13"/>
  <c r="J459" i="13"/>
  <c r="J458" i="13"/>
  <c r="J457" i="13"/>
  <c r="J456" i="13"/>
  <c r="J455" i="13"/>
  <c r="J454" i="13"/>
  <c r="J453" i="13"/>
  <c r="J452" i="13"/>
  <c r="J451" i="13"/>
  <c r="J450" i="13"/>
  <c r="J449" i="13"/>
  <c r="J448" i="13"/>
  <c r="J447" i="13"/>
  <c r="J446" i="13"/>
  <c r="J445" i="13"/>
  <c r="J444" i="13"/>
  <c r="J443" i="13"/>
  <c r="J442" i="13"/>
  <c r="J441" i="13"/>
  <c r="J440" i="13"/>
  <c r="J439" i="13"/>
  <c r="J438" i="13"/>
  <c r="J437" i="13"/>
  <c r="J436" i="13"/>
  <c r="J435" i="13"/>
  <c r="J434" i="13"/>
  <c r="J433" i="13"/>
  <c r="J432" i="13"/>
  <c r="J431" i="13"/>
  <c r="J430" i="13"/>
  <c r="J429" i="13"/>
  <c r="J428" i="13"/>
  <c r="J427" i="13"/>
  <c r="J426" i="13"/>
  <c r="J425" i="13"/>
  <c r="J424" i="13"/>
  <c r="J423" i="13"/>
  <c r="J422" i="13"/>
  <c r="J421" i="13"/>
  <c r="J420" i="13"/>
  <c r="J419" i="13"/>
  <c r="J418" i="13"/>
  <c r="J417" i="13"/>
  <c r="J416" i="13"/>
  <c r="J415" i="13"/>
  <c r="J414" i="13"/>
  <c r="J413" i="13"/>
  <c r="J412" i="13"/>
  <c r="J411" i="13"/>
  <c r="J410" i="13"/>
  <c r="J409" i="13"/>
  <c r="J408" i="13"/>
  <c r="J407" i="13"/>
  <c r="J406" i="13"/>
  <c r="J405" i="13"/>
  <c r="J404" i="13"/>
  <c r="J403" i="13"/>
  <c r="J402" i="13"/>
  <c r="J401" i="13"/>
  <c r="J400" i="13"/>
  <c r="J399" i="13"/>
  <c r="J398" i="13"/>
  <c r="J397" i="13"/>
  <c r="J396" i="13"/>
  <c r="J395" i="13"/>
  <c r="J394" i="13"/>
  <c r="J393" i="13"/>
  <c r="J392" i="13"/>
  <c r="J391" i="13"/>
  <c r="J390" i="13"/>
  <c r="J389" i="13"/>
  <c r="J388" i="13"/>
  <c r="J387" i="13"/>
  <c r="J386" i="13"/>
  <c r="J385" i="13"/>
  <c r="J384" i="13"/>
  <c r="J383" i="13"/>
  <c r="J382" i="13"/>
  <c r="J381" i="13"/>
  <c r="J380" i="13"/>
  <c r="J379" i="13"/>
  <c r="J378" i="13"/>
  <c r="J377" i="13"/>
  <c r="J376" i="13"/>
  <c r="J375" i="13"/>
  <c r="J374" i="13"/>
  <c r="J373" i="13"/>
  <c r="J372" i="13"/>
  <c r="J371" i="13"/>
  <c r="J370" i="13"/>
  <c r="J369" i="13"/>
  <c r="J368" i="13"/>
  <c r="J367" i="13"/>
  <c r="J366" i="13"/>
  <c r="J365" i="13"/>
  <c r="J364" i="13"/>
  <c r="J363" i="13"/>
  <c r="J362" i="13"/>
  <c r="J361" i="13"/>
  <c r="J360" i="13"/>
  <c r="J359" i="13"/>
  <c r="J358" i="13"/>
  <c r="J357" i="13"/>
  <c r="J356" i="13"/>
  <c r="J355" i="13"/>
  <c r="J354" i="13"/>
  <c r="J353" i="13"/>
  <c r="J352" i="13"/>
  <c r="J351" i="13"/>
  <c r="J350" i="13"/>
  <c r="J349" i="13"/>
  <c r="J348" i="13"/>
  <c r="J347" i="13"/>
  <c r="J346" i="13"/>
  <c r="J345" i="13"/>
  <c r="J344" i="13"/>
  <c r="J343" i="13"/>
  <c r="J342" i="13"/>
  <c r="J341" i="13"/>
  <c r="J340" i="13"/>
  <c r="J339" i="13"/>
  <c r="J338" i="13"/>
  <c r="J337" i="13"/>
  <c r="J336" i="13"/>
  <c r="J335" i="13"/>
  <c r="J334" i="13"/>
  <c r="J333" i="13"/>
  <c r="J332" i="13"/>
  <c r="J331" i="13"/>
  <c r="J330" i="13"/>
  <c r="J329" i="13"/>
  <c r="J328" i="13"/>
  <c r="J327" i="13"/>
  <c r="J326" i="13"/>
  <c r="J325" i="13"/>
  <c r="J324" i="13"/>
  <c r="J323" i="13"/>
  <c r="J322" i="13"/>
  <c r="J321" i="13"/>
  <c r="J320" i="13"/>
  <c r="J319" i="13"/>
  <c r="J318" i="13"/>
  <c r="J317" i="13"/>
  <c r="J316" i="13"/>
  <c r="J315" i="13"/>
  <c r="J314" i="13"/>
  <c r="J313" i="13"/>
  <c r="J312" i="13"/>
  <c r="J311" i="13"/>
  <c r="J310" i="13"/>
  <c r="J309" i="13"/>
  <c r="J308" i="13"/>
  <c r="J307" i="13"/>
  <c r="J306" i="13"/>
  <c r="J305" i="13"/>
  <c r="J304" i="13"/>
  <c r="J303" i="13"/>
  <c r="J302" i="13"/>
  <c r="J301" i="13"/>
  <c r="J300" i="13"/>
  <c r="J299" i="13"/>
  <c r="J298" i="13"/>
  <c r="J296" i="13"/>
  <c r="J295" i="13"/>
  <c r="J294" i="13"/>
  <c r="J293" i="13"/>
  <c r="J292" i="13"/>
  <c r="J291" i="13"/>
  <c r="J290" i="13"/>
  <c r="J289" i="13"/>
  <c r="J288" i="13"/>
  <c r="J287" i="13"/>
  <c r="J286" i="13"/>
  <c r="J285" i="13"/>
  <c r="J284" i="13"/>
  <c r="J283" i="13"/>
  <c r="J282" i="13"/>
  <c r="J281" i="13"/>
  <c r="J280" i="13"/>
  <c r="J279" i="13"/>
  <c r="J278" i="13"/>
  <c r="J277" i="13"/>
  <c r="J276" i="13"/>
  <c r="J275" i="13"/>
  <c r="J274" i="13"/>
  <c r="J273" i="13"/>
  <c r="J272" i="13"/>
  <c r="J271" i="13"/>
  <c r="J270" i="13"/>
  <c r="J269" i="13"/>
  <c r="J268" i="13"/>
  <c r="J267" i="13"/>
  <c r="J266" i="13"/>
  <c r="J265" i="13"/>
  <c r="J264" i="13"/>
  <c r="J263" i="13"/>
  <c r="J262" i="13"/>
  <c r="J261" i="13"/>
  <c r="J260" i="13"/>
  <c r="J259" i="13"/>
  <c r="J258" i="13"/>
  <c r="J257" i="13"/>
  <c r="J256" i="13"/>
  <c r="J255" i="13"/>
  <c r="J254" i="13"/>
  <c r="J253" i="13"/>
  <c r="J252" i="13"/>
  <c r="J251" i="13"/>
  <c r="J250" i="13"/>
  <c r="J249" i="13"/>
  <c r="J248" i="13"/>
  <c r="J247" i="13"/>
  <c r="J246" i="13"/>
  <c r="J245" i="13"/>
  <c r="J244" i="13"/>
  <c r="J243" i="13"/>
  <c r="J242" i="13"/>
  <c r="J241" i="13"/>
  <c r="J240" i="13"/>
  <c r="J239" i="13"/>
  <c r="J238" i="13"/>
  <c r="J237" i="13"/>
  <c r="J236" i="13"/>
  <c r="J235" i="13"/>
  <c r="J234" i="13"/>
  <c r="J233" i="13"/>
  <c r="J232" i="13"/>
  <c r="J231" i="13"/>
  <c r="J230" i="13"/>
  <c r="J229" i="13"/>
  <c r="J228" i="13"/>
  <c r="J227" i="13"/>
  <c r="J226" i="13"/>
  <c r="J225" i="13"/>
  <c r="J224" i="13"/>
  <c r="J223" i="13"/>
  <c r="J222" i="13"/>
  <c r="J221" i="13"/>
  <c r="J220" i="13"/>
  <c r="J219" i="13"/>
  <c r="J218" i="13"/>
  <c r="J217" i="13"/>
  <c r="J216" i="13"/>
  <c r="J215" i="13"/>
  <c r="J214" i="13"/>
  <c r="J213" i="13"/>
  <c r="J212" i="13"/>
  <c r="J211" i="13"/>
  <c r="J210" i="13"/>
  <c r="J209" i="13"/>
  <c r="J208" i="13"/>
  <c r="J207" i="13"/>
  <c r="J206" i="13"/>
  <c r="J205" i="13"/>
  <c r="J204" i="13"/>
  <c r="J203" i="13"/>
  <c r="J202" i="13"/>
  <c r="J201" i="13"/>
  <c r="J200" i="13"/>
  <c r="J199" i="13"/>
  <c r="J198" i="13"/>
  <c r="J197" i="13"/>
  <c r="J196" i="13"/>
  <c r="J195" i="13"/>
  <c r="J194" i="13"/>
  <c r="J193" i="13"/>
  <c r="J192" i="13"/>
  <c r="J191" i="13"/>
  <c r="J190" i="13"/>
  <c r="J189" i="13"/>
  <c r="J188" i="13"/>
  <c r="J187" i="13"/>
  <c r="J186" i="13"/>
  <c r="J185" i="13"/>
  <c r="J184" i="13"/>
  <c r="J183" i="13"/>
  <c r="J182" i="13"/>
  <c r="J181" i="13"/>
  <c r="J180" i="13"/>
  <c r="J179" i="13"/>
  <c r="J178" i="13"/>
  <c r="J177" i="13"/>
  <c r="J176" i="13"/>
  <c r="J175" i="13"/>
  <c r="J174" i="13"/>
  <c r="J173" i="13"/>
  <c r="J172" i="13"/>
  <c r="J171" i="13"/>
  <c r="J170" i="13"/>
  <c r="J169" i="13"/>
  <c r="J168" i="13"/>
  <c r="J167" i="13"/>
  <c r="J166" i="13"/>
  <c r="J165" i="13"/>
  <c r="J164" i="13"/>
  <c r="J163" i="13"/>
  <c r="J162" i="13"/>
  <c r="J161" i="13"/>
  <c r="J160" i="13"/>
  <c r="J159" i="13"/>
  <c r="J158" i="13"/>
  <c r="J157" i="13"/>
  <c r="J156" i="13"/>
  <c r="J155" i="13"/>
  <c r="J154" i="13"/>
  <c r="J153" i="13"/>
  <c r="J152" i="13"/>
  <c r="J151" i="13"/>
  <c r="J150" i="13"/>
  <c r="J149" i="13"/>
  <c r="J148" i="13"/>
  <c r="J147" i="13"/>
  <c r="J146" i="13"/>
  <c r="J145" i="13"/>
  <c r="J144" i="13"/>
  <c r="J143" i="13"/>
  <c r="J142" i="13"/>
  <c r="J141" i="13"/>
  <c r="J140" i="13"/>
  <c r="J139" i="13"/>
  <c r="J138" i="13"/>
  <c r="J137" i="13"/>
  <c r="J136" i="13"/>
  <c r="J135" i="13"/>
  <c r="J134" i="13"/>
  <c r="J133" i="13"/>
  <c r="J132" i="13"/>
  <c r="J131" i="13"/>
  <c r="J130" i="13"/>
  <c r="J129" i="13"/>
  <c r="J128" i="13"/>
  <c r="J127" i="13"/>
  <c r="J126" i="13"/>
  <c r="J125" i="13"/>
  <c r="J124" i="13"/>
  <c r="J123" i="13"/>
  <c r="J122" i="13"/>
  <c r="J121" i="13"/>
  <c r="J120" i="13"/>
  <c r="J119" i="13"/>
  <c r="J118" i="13"/>
  <c r="J117" i="13"/>
  <c r="J116" i="13"/>
  <c r="J115" i="13"/>
  <c r="J114" i="13"/>
  <c r="J113" i="13"/>
  <c r="J112" i="13"/>
  <c r="J111" i="13"/>
  <c r="J110" i="13"/>
  <c r="J109" i="13"/>
  <c r="J108" i="13"/>
  <c r="J107" i="13"/>
  <c r="J106" i="13"/>
  <c r="J105" i="13"/>
  <c r="J104" i="13"/>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 r="I2001" i="13"/>
  <c r="I1999" i="13"/>
  <c r="I1998" i="13"/>
  <c r="I1997" i="13"/>
  <c r="I1996" i="13"/>
  <c r="I1995" i="13"/>
  <c r="I1994" i="13"/>
  <c r="I1993" i="13"/>
  <c r="I1992" i="13"/>
  <c r="I1991" i="13"/>
  <c r="I1990" i="13"/>
  <c r="I1989" i="13"/>
  <c r="I1988" i="13"/>
  <c r="I1987" i="13"/>
  <c r="I1986" i="13"/>
  <c r="I1985" i="13"/>
  <c r="I1984" i="13"/>
  <c r="I1983" i="13"/>
  <c r="I1982" i="13"/>
  <c r="I1981" i="13"/>
  <c r="I1980" i="13"/>
  <c r="I1979" i="13"/>
  <c r="I1978" i="13"/>
  <c r="I1977" i="13"/>
  <c r="I1976" i="13"/>
  <c r="I1975" i="13"/>
  <c r="I1974" i="13"/>
  <c r="I1973" i="13"/>
  <c r="I1972" i="13"/>
  <c r="I1971" i="13"/>
  <c r="I1970" i="13"/>
  <c r="I1969" i="13"/>
  <c r="I1968" i="13"/>
  <c r="I1967" i="13"/>
  <c r="I1966" i="13"/>
  <c r="I1965" i="13"/>
  <c r="I1964" i="13"/>
  <c r="I1963" i="13"/>
  <c r="I1962" i="13"/>
  <c r="I1961" i="13"/>
  <c r="I1960" i="13"/>
  <c r="I1959" i="13"/>
  <c r="I1958" i="13"/>
  <c r="I1957" i="13"/>
  <c r="I1956" i="13"/>
  <c r="I1955" i="13"/>
  <c r="I1954" i="13"/>
  <c r="I1953" i="13"/>
  <c r="I1952" i="13"/>
  <c r="I1951" i="13"/>
  <c r="I1950" i="13"/>
  <c r="I1949" i="13"/>
  <c r="I1948" i="13"/>
  <c r="I1947" i="13"/>
  <c r="I1946" i="13"/>
  <c r="I1945" i="13"/>
  <c r="I1944" i="13"/>
  <c r="I1943" i="13"/>
  <c r="I1942" i="13"/>
  <c r="I1941" i="13"/>
  <c r="I1940" i="13"/>
  <c r="I1939" i="13"/>
  <c r="I1938" i="13"/>
  <c r="I1937" i="13"/>
  <c r="I1936" i="13"/>
  <c r="I1935" i="13"/>
  <c r="I1934" i="13"/>
  <c r="I1933" i="13"/>
  <c r="I1932" i="13"/>
  <c r="I1931" i="13"/>
  <c r="I1930" i="13"/>
  <c r="I1929" i="13"/>
  <c r="I1928" i="13"/>
  <c r="I1927" i="13"/>
  <c r="I1926" i="13"/>
  <c r="I1925" i="13"/>
  <c r="I1924" i="13"/>
  <c r="I1923" i="13"/>
  <c r="I1922" i="13"/>
  <c r="I1921" i="13"/>
  <c r="I1920" i="13"/>
  <c r="I1919" i="13"/>
  <c r="I1918" i="13"/>
  <c r="I1917" i="13"/>
  <c r="I1916" i="13"/>
  <c r="I1915" i="13"/>
  <c r="I1914" i="13"/>
  <c r="I1913" i="13"/>
  <c r="I1912" i="13"/>
  <c r="I1911" i="13"/>
  <c r="I1910" i="13"/>
  <c r="I1909" i="13"/>
  <c r="I1908" i="13"/>
  <c r="I1907" i="13"/>
  <c r="I1906" i="13"/>
  <c r="I1905" i="13"/>
  <c r="I1904" i="13"/>
  <c r="I1903" i="13"/>
  <c r="I1902" i="13"/>
  <c r="I1901" i="13"/>
  <c r="I1900" i="13"/>
  <c r="I1899" i="13"/>
  <c r="I1898" i="13"/>
  <c r="I1897" i="13"/>
  <c r="I1896" i="13"/>
  <c r="I1895" i="13"/>
  <c r="I1894" i="13"/>
  <c r="I1893" i="13"/>
  <c r="I1892" i="13"/>
  <c r="I1891" i="13"/>
  <c r="I1890" i="13"/>
  <c r="I1889" i="13"/>
  <c r="I1888" i="13"/>
  <c r="I1887" i="13"/>
  <c r="I1886" i="13"/>
  <c r="I1885" i="13"/>
  <c r="I1884" i="13"/>
  <c r="I1883" i="13"/>
  <c r="I1882" i="13"/>
  <c r="I1881" i="13"/>
  <c r="I1880" i="13"/>
  <c r="I1879" i="13"/>
  <c r="I1878" i="13"/>
  <c r="I1877" i="13"/>
  <c r="I1876" i="13"/>
  <c r="I1875" i="13"/>
  <c r="I1874" i="13"/>
  <c r="I1873" i="13"/>
  <c r="I1872" i="13"/>
  <c r="I1871" i="13"/>
  <c r="I1870" i="13"/>
  <c r="I1869" i="13"/>
  <c r="I1868" i="13"/>
  <c r="I1867" i="13"/>
  <c r="I1866" i="13"/>
  <c r="I1865" i="13"/>
  <c r="I1864" i="13"/>
  <c r="I1863" i="13"/>
  <c r="I1862" i="13"/>
  <c r="I1861" i="13"/>
  <c r="I1860" i="13"/>
  <c r="I1859" i="13"/>
  <c r="I1858" i="13"/>
  <c r="I1857" i="13"/>
  <c r="I1856" i="13"/>
  <c r="I1855" i="13"/>
  <c r="I1854" i="13"/>
  <c r="I1853" i="13"/>
  <c r="I1852" i="13"/>
  <c r="I1851" i="13"/>
  <c r="I1850" i="13"/>
  <c r="I1849" i="13"/>
  <c r="I1848" i="13"/>
  <c r="I1847" i="13"/>
  <c r="I1846" i="13"/>
  <c r="I1845" i="13"/>
  <c r="I1844" i="13"/>
  <c r="I1843" i="13"/>
  <c r="I1842" i="13"/>
  <c r="I1841" i="13"/>
  <c r="I1840" i="13"/>
  <c r="I1839" i="13"/>
  <c r="I1838" i="13"/>
  <c r="I1837" i="13"/>
  <c r="I1836" i="13"/>
  <c r="I1835" i="13"/>
  <c r="I1834" i="13"/>
  <c r="I1833" i="13"/>
  <c r="I1832" i="13"/>
  <c r="I1831" i="13"/>
  <c r="I1830" i="13"/>
  <c r="I1829" i="13"/>
  <c r="I1828" i="13"/>
  <c r="I1827" i="13"/>
  <c r="I1826" i="13"/>
  <c r="I1825" i="13"/>
  <c r="I1824" i="13"/>
  <c r="I1823" i="13"/>
  <c r="I1822" i="13"/>
  <c r="I1821" i="13"/>
  <c r="I1820" i="13"/>
  <c r="I1819" i="13"/>
  <c r="I1818" i="13"/>
  <c r="I1817" i="13"/>
  <c r="I1816" i="13"/>
  <c r="I1815" i="13"/>
  <c r="I1814" i="13"/>
  <c r="I1813" i="13"/>
  <c r="I1812" i="13"/>
  <c r="I1811" i="13"/>
  <c r="I1810" i="13"/>
  <c r="I1809" i="13"/>
  <c r="I1808" i="13"/>
  <c r="I1807" i="13"/>
  <c r="I1806" i="13"/>
  <c r="I1805" i="13"/>
  <c r="I1804" i="13"/>
  <c r="I1803" i="13"/>
  <c r="I1802" i="13"/>
  <c r="I1801" i="13"/>
  <c r="I1800" i="13"/>
  <c r="I1799" i="13"/>
  <c r="I1798" i="13"/>
  <c r="I1797" i="13"/>
  <c r="I1796" i="13"/>
  <c r="I1795" i="13"/>
  <c r="I1794" i="13"/>
  <c r="I1793" i="13"/>
  <c r="I1792" i="13"/>
  <c r="I1791" i="13"/>
  <c r="I1790" i="13"/>
  <c r="I1789" i="13"/>
  <c r="I1788" i="13"/>
  <c r="I1787" i="13"/>
  <c r="I1786" i="13"/>
  <c r="I1785" i="13"/>
  <c r="I1784" i="13"/>
  <c r="I1783" i="13"/>
  <c r="I1782" i="13"/>
  <c r="I1781" i="13"/>
  <c r="I1780" i="13"/>
  <c r="I1779" i="13"/>
  <c r="I1778" i="13"/>
  <c r="I1777" i="13"/>
  <c r="I1776" i="13"/>
  <c r="I1775" i="13"/>
  <c r="I1774" i="13"/>
  <c r="I1773" i="13"/>
  <c r="I1772" i="13"/>
  <c r="I1771" i="13"/>
  <c r="I1770" i="13"/>
  <c r="I1769" i="13"/>
  <c r="I1768" i="13"/>
  <c r="I1767" i="13"/>
  <c r="I1766" i="13"/>
  <c r="I1765" i="13"/>
  <c r="I1764" i="13"/>
  <c r="I1763" i="13"/>
  <c r="I1762" i="13"/>
  <c r="I1761" i="13"/>
  <c r="I1760" i="13"/>
  <c r="I1759" i="13"/>
  <c r="I1758" i="13"/>
  <c r="I1757" i="13"/>
  <c r="I1756" i="13"/>
  <c r="I1755" i="13"/>
  <c r="I1754" i="13"/>
  <c r="I1753" i="13"/>
  <c r="I1752" i="13"/>
  <c r="I1751" i="13"/>
  <c r="I1750" i="13"/>
  <c r="I1749" i="13"/>
  <c r="I1748" i="13"/>
  <c r="I1747" i="13"/>
  <c r="I1746" i="13"/>
  <c r="I1745" i="13"/>
  <c r="I1744" i="13"/>
  <c r="I1743" i="13"/>
  <c r="I1742" i="13"/>
  <c r="I1741" i="13"/>
  <c r="I1740" i="13"/>
  <c r="I1739" i="13"/>
  <c r="I1738" i="13"/>
  <c r="I1737" i="13"/>
  <c r="I1736" i="13"/>
  <c r="I1735" i="13"/>
  <c r="I1734" i="13"/>
  <c r="I1733" i="13"/>
  <c r="I1732" i="13"/>
  <c r="I1731" i="13"/>
  <c r="I1730" i="13"/>
  <c r="I1729" i="13"/>
  <c r="I1728" i="13"/>
  <c r="I1727" i="13"/>
  <c r="I1726" i="13"/>
  <c r="I1725" i="13"/>
  <c r="I1724" i="13"/>
  <c r="I1723" i="13"/>
  <c r="I1722" i="13"/>
  <c r="I1721" i="13"/>
  <c r="I1720" i="13"/>
  <c r="I1719" i="13"/>
  <c r="I1718" i="13"/>
  <c r="I1717" i="13"/>
  <c r="I1716" i="13"/>
  <c r="I1715" i="13"/>
  <c r="I1714" i="13"/>
  <c r="I1713" i="13"/>
  <c r="I1712" i="13"/>
  <c r="I1711" i="13"/>
  <c r="I1710" i="13"/>
  <c r="I1709" i="13"/>
  <c r="I1708" i="13"/>
  <c r="I1707" i="13"/>
  <c r="I1706" i="13"/>
  <c r="I1705" i="13"/>
  <c r="I1704" i="13"/>
  <c r="I1703" i="13"/>
  <c r="I1702" i="13"/>
  <c r="I1701" i="13"/>
  <c r="I1700" i="13"/>
  <c r="I1699" i="13"/>
  <c r="I1698" i="13"/>
  <c r="I1697" i="13"/>
  <c r="I1696" i="13"/>
  <c r="I1695" i="13"/>
  <c r="I1694" i="13"/>
  <c r="I1693" i="13"/>
  <c r="I1692" i="13"/>
  <c r="I1691" i="13"/>
  <c r="I1690" i="13"/>
  <c r="I1689" i="13"/>
  <c r="I1688" i="13"/>
  <c r="I1687" i="13"/>
  <c r="I1686" i="13"/>
  <c r="I1685" i="13"/>
  <c r="I1684" i="13"/>
  <c r="I1683" i="13"/>
  <c r="I1682" i="13"/>
  <c r="I1681" i="13"/>
  <c r="I1680" i="13"/>
  <c r="I1679" i="13"/>
  <c r="I1678" i="13"/>
  <c r="I1677" i="13"/>
  <c r="I1676" i="13"/>
  <c r="I1675" i="13"/>
  <c r="I1674" i="13"/>
  <c r="I1673" i="13"/>
  <c r="I1672" i="13"/>
  <c r="I1671" i="13"/>
  <c r="I1670" i="13"/>
  <c r="I1669" i="13"/>
  <c r="I1668" i="13"/>
  <c r="I1667" i="13"/>
  <c r="I1666" i="13"/>
  <c r="I1665" i="13"/>
  <c r="I1664" i="13"/>
  <c r="I1663" i="13"/>
  <c r="I1662" i="13"/>
  <c r="I1661" i="13"/>
  <c r="I1660" i="13"/>
  <c r="I1659" i="13"/>
  <c r="I1658" i="13"/>
  <c r="I1657" i="13"/>
  <c r="I1656" i="13"/>
  <c r="I1655" i="13"/>
  <c r="I1654" i="13"/>
  <c r="I1653" i="13"/>
  <c r="I1652" i="13"/>
  <c r="I1651" i="13"/>
  <c r="I1650" i="13"/>
  <c r="I1649" i="13"/>
  <c r="I1648" i="13"/>
  <c r="I1647" i="13"/>
  <c r="I1646" i="13"/>
  <c r="I1645" i="13"/>
  <c r="I1644" i="13"/>
  <c r="I1643" i="13"/>
  <c r="I1642" i="13"/>
  <c r="I1641" i="13"/>
  <c r="I1640" i="13"/>
  <c r="I1639" i="13"/>
  <c r="I1638" i="13"/>
  <c r="I1637" i="13"/>
  <c r="I1636" i="13"/>
  <c r="I1635" i="13"/>
  <c r="I1634" i="13"/>
  <c r="I1633" i="13"/>
  <c r="I1632" i="13"/>
  <c r="I1631" i="13"/>
  <c r="I1630" i="13"/>
  <c r="I1629" i="13"/>
  <c r="I1628" i="13"/>
  <c r="I1627" i="13"/>
  <c r="I1626" i="13"/>
  <c r="I1625" i="13"/>
  <c r="I1624" i="13"/>
  <c r="I1623" i="13"/>
  <c r="I1622" i="13"/>
  <c r="I1621" i="13"/>
  <c r="I1620" i="13"/>
  <c r="I1619" i="13"/>
  <c r="I1618" i="13"/>
  <c r="I1617" i="13"/>
  <c r="I1616" i="13"/>
  <c r="I1615" i="13"/>
  <c r="I1614" i="13"/>
  <c r="I1613" i="13"/>
  <c r="I1612" i="13"/>
  <c r="I1611" i="13"/>
  <c r="I1610" i="13"/>
  <c r="I1609" i="13"/>
  <c r="I1608" i="13"/>
  <c r="I1607" i="13"/>
  <c r="I1606" i="13"/>
  <c r="I1605" i="13"/>
  <c r="I1604" i="13"/>
  <c r="I1603" i="13"/>
  <c r="I1602" i="13"/>
  <c r="I1601" i="13"/>
  <c r="I1600" i="13"/>
  <c r="I1599" i="13"/>
  <c r="I1598" i="13"/>
  <c r="I1597" i="13"/>
  <c r="I1596" i="13"/>
  <c r="I1595" i="13"/>
  <c r="I1594" i="13"/>
  <c r="I1593" i="13"/>
  <c r="I1592" i="13"/>
  <c r="I1591" i="13"/>
  <c r="I1590" i="13"/>
  <c r="I1589" i="13"/>
  <c r="I1588" i="13"/>
  <c r="I1587" i="13"/>
  <c r="I1586" i="13"/>
  <c r="I1585" i="13"/>
  <c r="I1584" i="13"/>
  <c r="I1583" i="13"/>
  <c r="I1582" i="13"/>
  <c r="I1581" i="13"/>
  <c r="I1580" i="13"/>
  <c r="I1579" i="13"/>
  <c r="I1578" i="13"/>
  <c r="I1577" i="13"/>
  <c r="I1576" i="13"/>
  <c r="I1575" i="13"/>
  <c r="I1574" i="13"/>
  <c r="I1573" i="13"/>
  <c r="I1572" i="13"/>
  <c r="I1571" i="13"/>
  <c r="I1570" i="13"/>
  <c r="I1569" i="13"/>
  <c r="I1568" i="13"/>
  <c r="I1567" i="13"/>
  <c r="I1566" i="13"/>
  <c r="I1565" i="13"/>
  <c r="I1564" i="13"/>
  <c r="I1563" i="13"/>
  <c r="I1562" i="13"/>
  <c r="I1561" i="13"/>
  <c r="I1560" i="13"/>
  <c r="I1559" i="13"/>
  <c r="I1558" i="13"/>
  <c r="I1557" i="13"/>
  <c r="I1556" i="13"/>
  <c r="I1555" i="13"/>
  <c r="I1554" i="13"/>
  <c r="I1553" i="13"/>
  <c r="I1552" i="13"/>
  <c r="I1551" i="13"/>
  <c r="I1550" i="13"/>
  <c r="I1549" i="13"/>
  <c r="I1548" i="13"/>
  <c r="I1547" i="13"/>
  <c r="I1546" i="13"/>
  <c r="I1545" i="13"/>
  <c r="I1544" i="13"/>
  <c r="I1543" i="13"/>
  <c r="I1542" i="13"/>
  <c r="I1541" i="13"/>
  <c r="I1540" i="13"/>
  <c r="I1539" i="13"/>
  <c r="I1538" i="13"/>
  <c r="I1537" i="13"/>
  <c r="I1536" i="13"/>
  <c r="I1535" i="13"/>
  <c r="I1534" i="13"/>
  <c r="I1533" i="13"/>
  <c r="I1532" i="13"/>
  <c r="I1531" i="13"/>
  <c r="I1530" i="13"/>
  <c r="I1529" i="13"/>
  <c r="I1528" i="13"/>
  <c r="I1527" i="13"/>
  <c r="I1526" i="13"/>
  <c r="I1525" i="13"/>
  <c r="I1524" i="13"/>
  <c r="I1523" i="13"/>
  <c r="I1522" i="13"/>
  <c r="I1521" i="13"/>
  <c r="I1520" i="13"/>
  <c r="I1519" i="13"/>
  <c r="I1518" i="13"/>
  <c r="I1517" i="13"/>
  <c r="I1516" i="13"/>
  <c r="I1515" i="13"/>
  <c r="I1514" i="13"/>
  <c r="I1513" i="13"/>
  <c r="I1512" i="13"/>
  <c r="I1511" i="13"/>
  <c r="I1510" i="13"/>
  <c r="I1509" i="13"/>
  <c r="I1508" i="13"/>
  <c r="I1507" i="13"/>
  <c r="I1506" i="13"/>
  <c r="I1505" i="13"/>
  <c r="I1504" i="13"/>
  <c r="I1503" i="13"/>
  <c r="I1502" i="13"/>
  <c r="I1501" i="13"/>
  <c r="I1500" i="13"/>
  <c r="I1499" i="13"/>
  <c r="I1498" i="13"/>
  <c r="I1497" i="13"/>
  <c r="I1496" i="13"/>
  <c r="I1495" i="13"/>
  <c r="I1494" i="13"/>
  <c r="I1493" i="13"/>
  <c r="I1492" i="13"/>
  <c r="I1491" i="13"/>
  <c r="I1490" i="13"/>
  <c r="I1489" i="13"/>
  <c r="I1488" i="13"/>
  <c r="I1487" i="13"/>
  <c r="I1486" i="13"/>
  <c r="I1485" i="13"/>
  <c r="I1484" i="13"/>
  <c r="I1483" i="13"/>
  <c r="I1482" i="13"/>
  <c r="I1481" i="13"/>
  <c r="I1480" i="13"/>
  <c r="I1479" i="13"/>
  <c r="I1478" i="13"/>
  <c r="I1477" i="13"/>
  <c r="I1476" i="13"/>
  <c r="I1475" i="13"/>
  <c r="I1474" i="13"/>
  <c r="I1473" i="13"/>
  <c r="I1472" i="13"/>
  <c r="I1471" i="13"/>
  <c r="I1470" i="13"/>
  <c r="I1469" i="13"/>
  <c r="I1468" i="13"/>
  <c r="I1467" i="13"/>
  <c r="I1466" i="13"/>
  <c r="I1465" i="13"/>
  <c r="I1464" i="13"/>
  <c r="I1463" i="13"/>
  <c r="I1462" i="13"/>
  <c r="I1461" i="13"/>
  <c r="I1460" i="13"/>
  <c r="I1459" i="13"/>
  <c r="I1458" i="13"/>
  <c r="I1457" i="13"/>
  <c r="I1456" i="13"/>
  <c r="I1455" i="13"/>
  <c r="I1454" i="13"/>
  <c r="I1453" i="13"/>
  <c r="I1452" i="13"/>
  <c r="I1451" i="13"/>
  <c r="I1450" i="13"/>
  <c r="I1449" i="13"/>
  <c r="I1448" i="13"/>
  <c r="I1447" i="13"/>
  <c r="I1446" i="13"/>
  <c r="I1445" i="13"/>
  <c r="I1444" i="13"/>
  <c r="I1443" i="13"/>
  <c r="I1442" i="13"/>
  <c r="I1441" i="13"/>
  <c r="I1440" i="13"/>
  <c r="I1439" i="13"/>
  <c r="I1438" i="13"/>
  <c r="I1437" i="13"/>
  <c r="I1436" i="13"/>
  <c r="I1435" i="13"/>
  <c r="I1434" i="13"/>
  <c r="I1433" i="13"/>
  <c r="I1432" i="13"/>
  <c r="I1431" i="13"/>
  <c r="I1430" i="13"/>
  <c r="I1429" i="13"/>
  <c r="I1428" i="13"/>
  <c r="I1427" i="13"/>
  <c r="I1426" i="13"/>
  <c r="I1425" i="13"/>
  <c r="I1424" i="13"/>
  <c r="I1423" i="13"/>
  <c r="I1422" i="13"/>
  <c r="I1421" i="13"/>
  <c r="I1420" i="13"/>
  <c r="I1419" i="13"/>
  <c r="I1418" i="13"/>
  <c r="I1417" i="13"/>
  <c r="I1416" i="13"/>
  <c r="I1415" i="13"/>
  <c r="I1414" i="13"/>
  <c r="I1413" i="13"/>
  <c r="I1412" i="13"/>
  <c r="I1411" i="13"/>
  <c r="I1410" i="13"/>
  <c r="I1409" i="13"/>
  <c r="I1408" i="13"/>
  <c r="I1407" i="13"/>
  <c r="I1406" i="13"/>
  <c r="I1405" i="13"/>
  <c r="I1404" i="13"/>
  <c r="I1403" i="13"/>
  <c r="I1402" i="13"/>
  <c r="I1401" i="13"/>
  <c r="I1400" i="13"/>
  <c r="I1399" i="13"/>
  <c r="I1398" i="13"/>
  <c r="I1397" i="13"/>
  <c r="I1396" i="13"/>
  <c r="I1395" i="13"/>
  <c r="I1394" i="13"/>
  <c r="I1393" i="13"/>
  <c r="I1392" i="13"/>
  <c r="I1391" i="13"/>
  <c r="I1390" i="13"/>
  <c r="I1389" i="13"/>
  <c r="I1388" i="13"/>
  <c r="I1387" i="13"/>
  <c r="I1386" i="13"/>
  <c r="I1385" i="13"/>
  <c r="I1384" i="13"/>
  <c r="I1383" i="13"/>
  <c r="I1382" i="13"/>
  <c r="I1381" i="13"/>
  <c r="I1380" i="13"/>
  <c r="I1379" i="13"/>
  <c r="I1378" i="13"/>
  <c r="I1377" i="13"/>
  <c r="I1376" i="13"/>
  <c r="I1375" i="13"/>
  <c r="I1374" i="13"/>
  <c r="I1373" i="13"/>
  <c r="I1372" i="13"/>
  <c r="I1371" i="13"/>
  <c r="I1370" i="13"/>
  <c r="I1369" i="13"/>
  <c r="I1368" i="13"/>
  <c r="I1367" i="13"/>
  <c r="I1366" i="13"/>
  <c r="I1365" i="13"/>
  <c r="I1364" i="13"/>
  <c r="I1363" i="13"/>
  <c r="I1362" i="13"/>
  <c r="I1361" i="13"/>
  <c r="I1360" i="13"/>
  <c r="I1359" i="13"/>
  <c r="I1358" i="13"/>
  <c r="I1357" i="13"/>
  <c r="I1356" i="13"/>
  <c r="I1355" i="13"/>
  <c r="I1354" i="13"/>
  <c r="I1353" i="13"/>
  <c r="I1352" i="13"/>
  <c r="I1351" i="13"/>
  <c r="I1350" i="13"/>
  <c r="I1349" i="13"/>
  <c r="I1348" i="13"/>
  <c r="I1347" i="13"/>
  <c r="I1346" i="13"/>
  <c r="I1345" i="13"/>
  <c r="I1344" i="13"/>
  <c r="I1343" i="13"/>
  <c r="I1342" i="13"/>
  <c r="I1341" i="13"/>
  <c r="I1340" i="13"/>
  <c r="I1339" i="13"/>
  <c r="I1338" i="13"/>
  <c r="I1337" i="13"/>
  <c r="I1336" i="13"/>
  <c r="I1335" i="13"/>
  <c r="I1334" i="13"/>
  <c r="I1333" i="13"/>
  <c r="I1332" i="13"/>
  <c r="I1331" i="13"/>
  <c r="I1330" i="13"/>
  <c r="I1329" i="13"/>
  <c r="I1328" i="13"/>
  <c r="I1327" i="13"/>
  <c r="I1326" i="13"/>
  <c r="I1325" i="13"/>
  <c r="I1324" i="13"/>
  <c r="I1323" i="13"/>
  <c r="I1322" i="13"/>
  <c r="I1321" i="13"/>
  <c r="I1320" i="13"/>
  <c r="I1319" i="13"/>
  <c r="I1318" i="13"/>
  <c r="I1317" i="13"/>
  <c r="I1316" i="13"/>
  <c r="I1315" i="13"/>
  <c r="I1314" i="13"/>
  <c r="I1313" i="13"/>
  <c r="I1312" i="13"/>
  <c r="I1311" i="13"/>
  <c r="I1310" i="13"/>
  <c r="I1309" i="13"/>
  <c r="I1308" i="13"/>
  <c r="I1307" i="13"/>
  <c r="I1306" i="13"/>
  <c r="I1305" i="13"/>
  <c r="I1304" i="13"/>
  <c r="I1303" i="13"/>
  <c r="I1302" i="13"/>
  <c r="I1301" i="13"/>
  <c r="I1300" i="13"/>
  <c r="I1299" i="13"/>
  <c r="I1298" i="13"/>
  <c r="I1297" i="13"/>
  <c r="I1296" i="13"/>
  <c r="I1295" i="13"/>
  <c r="I1294" i="13"/>
  <c r="I1293" i="13"/>
  <c r="I1292" i="13"/>
  <c r="I1291" i="13"/>
  <c r="I1290" i="13"/>
  <c r="I1289" i="13"/>
  <c r="I1288" i="13"/>
  <c r="I1287" i="13"/>
  <c r="I1286" i="13"/>
  <c r="I1285" i="13"/>
  <c r="I1284" i="13"/>
  <c r="I1283" i="13"/>
  <c r="I1282" i="13"/>
  <c r="I1281" i="13"/>
  <c r="I1280" i="13"/>
  <c r="I1279" i="13"/>
  <c r="I1278" i="13"/>
  <c r="I1277" i="13"/>
  <c r="I1276" i="13"/>
  <c r="I1275" i="13"/>
  <c r="I1274" i="13"/>
  <c r="I1273" i="13"/>
  <c r="I1272" i="13"/>
  <c r="I1271" i="13"/>
  <c r="I1270" i="13"/>
  <c r="I1269" i="13"/>
  <c r="I1268" i="13"/>
  <c r="I1267" i="13"/>
  <c r="I1266" i="13"/>
  <c r="I1265" i="13"/>
  <c r="I1264" i="13"/>
  <c r="I1263" i="13"/>
  <c r="I1262" i="13"/>
  <c r="I1261" i="13"/>
  <c r="I1260" i="13"/>
  <c r="I1259" i="13"/>
  <c r="I1258" i="13"/>
  <c r="I1257" i="13"/>
  <c r="I1256" i="13"/>
  <c r="I1255" i="13"/>
  <c r="I1254" i="13"/>
  <c r="I1253" i="13"/>
  <c r="I1252" i="13"/>
  <c r="I1251" i="13"/>
  <c r="I1250" i="13"/>
  <c r="I1249" i="13"/>
  <c r="I1248" i="13"/>
  <c r="I1247" i="13"/>
  <c r="I1246" i="13"/>
  <c r="I1245" i="13"/>
  <c r="I1244" i="13"/>
  <c r="I1243" i="13"/>
  <c r="I1242" i="13"/>
  <c r="I1241" i="13"/>
  <c r="I1240" i="13"/>
  <c r="I1239" i="13"/>
  <c r="I1238" i="13"/>
  <c r="I1237" i="13"/>
  <c r="I1236" i="13"/>
  <c r="I1235" i="13"/>
  <c r="I1234" i="13"/>
  <c r="I1233" i="13"/>
  <c r="I1232" i="13"/>
  <c r="I1231" i="13"/>
  <c r="I1230" i="13"/>
  <c r="I1229" i="13"/>
  <c r="I1228" i="13"/>
  <c r="I1227" i="13"/>
  <c r="I1226" i="13"/>
  <c r="I1225" i="13"/>
  <c r="I1224" i="13"/>
  <c r="I1223" i="13"/>
  <c r="I1222" i="13"/>
  <c r="I1221" i="13"/>
  <c r="I1220" i="13"/>
  <c r="I1219" i="13"/>
  <c r="I1218" i="13"/>
  <c r="I1217" i="13"/>
  <c r="I1216" i="13"/>
  <c r="I1215" i="13"/>
  <c r="I1214" i="13"/>
  <c r="I1213" i="13"/>
  <c r="I1212" i="13"/>
  <c r="I1211" i="13"/>
  <c r="I1210" i="13"/>
  <c r="I1209" i="13"/>
  <c r="I1208" i="13"/>
  <c r="I1207" i="13"/>
  <c r="I1206" i="13"/>
  <c r="I1205" i="13"/>
  <c r="I1204" i="13"/>
  <c r="I1203" i="13"/>
  <c r="I1202" i="13"/>
  <c r="I1201" i="13"/>
  <c r="I1200" i="13"/>
  <c r="I1199" i="13"/>
  <c r="I1198" i="13"/>
  <c r="I1197" i="13"/>
  <c r="I1196" i="13"/>
  <c r="I1195" i="13"/>
  <c r="I1194" i="13"/>
  <c r="I1193" i="13"/>
  <c r="I1192" i="13"/>
  <c r="I1191" i="13"/>
  <c r="I1190" i="13"/>
  <c r="I1189" i="13"/>
  <c r="I1188" i="13"/>
  <c r="I1187" i="13"/>
  <c r="I1186" i="13"/>
  <c r="I1185" i="13"/>
  <c r="I1184" i="13"/>
  <c r="I1183" i="13"/>
  <c r="I1182" i="13"/>
  <c r="I1181" i="13"/>
  <c r="I1180" i="13"/>
  <c r="I1179" i="13"/>
  <c r="I1178" i="13"/>
  <c r="I1177" i="13"/>
  <c r="I1176" i="13"/>
  <c r="I1175" i="13"/>
  <c r="I1174" i="13"/>
  <c r="I1173" i="13"/>
  <c r="I1172" i="13"/>
  <c r="I1171" i="13"/>
  <c r="I1170" i="13"/>
  <c r="I1169" i="13"/>
  <c r="I1168" i="13"/>
  <c r="I1167" i="13"/>
  <c r="I1166" i="13"/>
  <c r="I1165" i="13"/>
  <c r="I1164" i="13"/>
  <c r="I1163" i="13"/>
  <c r="I1162" i="13"/>
  <c r="I1161" i="13"/>
  <c r="I1160" i="13"/>
  <c r="I1159" i="13"/>
  <c r="I1158" i="13"/>
  <c r="I1157" i="13"/>
  <c r="I1156" i="13"/>
  <c r="I1155" i="13"/>
  <c r="I1154" i="13"/>
  <c r="I1153" i="13"/>
  <c r="I1152" i="13"/>
  <c r="I1151" i="13"/>
  <c r="I1150" i="13"/>
  <c r="I1149" i="13"/>
  <c r="I1148" i="13"/>
  <c r="I1147" i="13"/>
  <c r="I1146" i="13"/>
  <c r="I1145" i="13"/>
  <c r="I1144" i="13"/>
  <c r="I1143" i="13"/>
  <c r="I1142" i="13"/>
  <c r="I1141" i="13"/>
  <c r="I1140" i="13"/>
  <c r="I1139" i="13"/>
  <c r="I1138" i="13"/>
  <c r="I1137" i="13"/>
  <c r="I1136" i="13"/>
  <c r="I1135" i="13"/>
  <c r="I1134" i="13"/>
  <c r="I1133" i="13"/>
  <c r="I1132" i="13"/>
  <c r="I1131" i="13"/>
  <c r="I1130" i="13"/>
  <c r="I1129" i="13"/>
  <c r="I1128" i="13"/>
  <c r="I1127" i="13"/>
  <c r="I1126" i="13"/>
  <c r="I1125" i="13"/>
  <c r="I1124" i="13"/>
  <c r="I1123" i="13"/>
  <c r="I1122" i="13"/>
  <c r="I1121" i="13"/>
  <c r="I1120" i="13"/>
  <c r="I1119" i="13"/>
  <c r="I1118" i="13"/>
  <c r="I1117" i="13"/>
  <c r="I1116" i="13"/>
  <c r="I1115" i="13"/>
  <c r="I1114" i="13"/>
  <c r="I1113" i="13"/>
  <c r="I1112" i="13"/>
  <c r="I1111" i="13"/>
  <c r="I1110" i="13"/>
  <c r="I1109" i="13"/>
  <c r="I1108" i="13"/>
  <c r="I1107" i="13"/>
  <c r="I1106" i="13"/>
  <c r="I1105" i="13"/>
  <c r="I1104" i="13"/>
  <c r="I1103" i="13"/>
  <c r="I1102" i="13"/>
  <c r="I1101" i="13"/>
  <c r="I1100" i="13"/>
  <c r="I1099" i="13"/>
  <c r="I1098" i="13"/>
  <c r="I1097" i="13"/>
  <c r="I1096" i="13"/>
  <c r="I1095" i="13"/>
  <c r="I1094" i="13"/>
  <c r="I1093" i="13"/>
  <c r="I1092" i="13"/>
  <c r="I1091" i="13"/>
  <c r="I1090" i="13"/>
  <c r="I1089" i="13"/>
  <c r="I1088" i="13"/>
  <c r="I1087" i="13"/>
  <c r="I1086" i="13"/>
  <c r="I1085" i="13"/>
  <c r="I1084" i="13"/>
  <c r="I1083" i="13"/>
  <c r="I1082" i="13"/>
  <c r="I1081" i="13"/>
  <c r="I1080" i="13"/>
  <c r="I1079" i="13"/>
  <c r="I1078" i="13"/>
  <c r="I1077" i="13"/>
  <c r="I1076" i="13"/>
  <c r="I1075" i="13"/>
  <c r="I1074" i="13"/>
  <c r="I1073" i="13"/>
  <c r="I1072" i="13"/>
  <c r="I1071" i="13"/>
  <c r="I1070" i="13"/>
  <c r="I1069" i="13"/>
  <c r="I1068" i="13"/>
  <c r="I1067" i="13"/>
  <c r="I1066" i="13"/>
  <c r="I1065" i="13"/>
  <c r="I1064" i="13"/>
  <c r="I1063" i="13"/>
  <c r="I1062" i="13"/>
  <c r="I1061" i="13"/>
  <c r="I1060" i="13"/>
  <c r="I1059" i="13"/>
  <c r="I1058" i="13"/>
  <c r="I1057" i="13"/>
  <c r="I1056" i="13"/>
  <c r="I1055" i="13"/>
  <c r="I1054" i="13"/>
  <c r="I1053" i="13"/>
  <c r="I1052" i="13"/>
  <c r="I1051" i="13"/>
  <c r="I1050" i="13"/>
  <c r="I1049" i="13"/>
  <c r="I1048" i="13"/>
  <c r="I1047" i="13"/>
  <c r="I1046" i="13"/>
  <c r="I1045" i="13"/>
  <c r="I1044" i="13"/>
  <c r="I1043" i="13"/>
  <c r="I1042" i="13"/>
  <c r="I1041" i="13"/>
  <c r="I1040" i="13"/>
  <c r="I1039" i="13"/>
  <c r="I1038" i="13"/>
  <c r="I1037" i="13"/>
  <c r="I1036" i="13"/>
  <c r="I1035" i="13"/>
  <c r="I1034" i="13"/>
  <c r="I1033" i="13"/>
  <c r="I1032" i="13"/>
  <c r="I1031" i="13"/>
  <c r="I1030" i="13"/>
  <c r="I1029" i="13"/>
  <c r="I1028" i="13"/>
  <c r="I1027" i="13"/>
  <c r="I1026" i="13"/>
  <c r="I1025" i="13"/>
  <c r="I1024" i="13"/>
  <c r="I1023" i="13"/>
  <c r="I1022" i="13"/>
  <c r="I1021" i="13"/>
  <c r="I1020" i="13"/>
  <c r="I1019" i="13"/>
  <c r="I1018" i="13"/>
  <c r="I1017" i="13"/>
  <c r="I1016" i="13"/>
  <c r="I1015" i="13"/>
  <c r="I1014" i="13"/>
  <c r="I1013" i="13"/>
  <c r="I1012" i="13"/>
  <c r="I1011" i="13"/>
  <c r="I1010" i="13"/>
  <c r="I1009" i="13"/>
  <c r="I1008" i="13"/>
  <c r="I1007" i="13"/>
  <c r="I1006" i="13"/>
  <c r="I1005" i="13"/>
  <c r="I1004" i="13"/>
  <c r="I1003" i="13"/>
  <c r="I1002" i="13"/>
  <c r="I1001" i="13"/>
  <c r="I1000" i="13"/>
  <c r="I999" i="13"/>
  <c r="I998" i="13"/>
  <c r="I997" i="13"/>
  <c r="I996" i="13"/>
  <c r="I995" i="13"/>
  <c r="I994" i="13"/>
  <c r="I993" i="13"/>
  <c r="I992" i="13"/>
  <c r="I991" i="13"/>
  <c r="I990" i="13"/>
  <c r="I989" i="13"/>
  <c r="I988" i="13"/>
  <c r="I987" i="13"/>
  <c r="I986" i="13"/>
  <c r="I985" i="13"/>
  <c r="I984" i="13"/>
  <c r="I983" i="13"/>
  <c r="I982" i="13"/>
  <c r="I981" i="13"/>
  <c r="I980" i="13"/>
  <c r="I979" i="13"/>
  <c r="I978" i="13"/>
  <c r="I977" i="13"/>
  <c r="I976" i="13"/>
  <c r="I975" i="13"/>
  <c r="I974" i="13"/>
  <c r="I973" i="13"/>
  <c r="I972" i="13"/>
  <c r="I971" i="13"/>
  <c r="I970" i="13"/>
  <c r="I969" i="13"/>
  <c r="I968" i="13"/>
  <c r="I967" i="13"/>
  <c r="I966" i="13"/>
  <c r="I965" i="13"/>
  <c r="I964" i="13"/>
  <c r="I963" i="13"/>
  <c r="I962" i="13"/>
  <c r="I961" i="13"/>
  <c r="I960" i="13"/>
  <c r="I959" i="13"/>
  <c r="I958" i="13"/>
  <c r="I957" i="13"/>
  <c r="I956" i="13"/>
  <c r="I955" i="13"/>
  <c r="I954" i="13"/>
  <c r="I953" i="13"/>
  <c r="I952" i="13"/>
  <c r="I951" i="13"/>
  <c r="I950" i="13"/>
  <c r="I949" i="13"/>
  <c r="I948" i="13"/>
  <c r="I947" i="13"/>
  <c r="I946" i="13"/>
  <c r="I945" i="13"/>
  <c r="I944" i="13"/>
  <c r="I943" i="13"/>
  <c r="I942" i="13"/>
  <c r="I941" i="13"/>
  <c r="I940" i="13"/>
  <c r="I939" i="13"/>
  <c r="I938" i="13"/>
  <c r="I937" i="13"/>
  <c r="I936" i="13"/>
  <c r="I935" i="13"/>
  <c r="I934" i="13"/>
  <c r="I933" i="13"/>
  <c r="I932" i="13"/>
  <c r="I931" i="13"/>
  <c r="I930" i="13"/>
  <c r="I929" i="13"/>
  <c r="I928" i="13"/>
  <c r="I927" i="13"/>
  <c r="I926" i="13"/>
  <c r="I925" i="13"/>
  <c r="I924" i="13"/>
  <c r="I923" i="13"/>
  <c r="I922" i="13"/>
  <c r="I921" i="13"/>
  <c r="I920" i="13"/>
  <c r="I919" i="13"/>
  <c r="I918" i="13"/>
  <c r="I917" i="13"/>
  <c r="I916" i="13"/>
  <c r="I915" i="13"/>
  <c r="I914" i="13"/>
  <c r="I913" i="13"/>
  <c r="I912" i="13"/>
  <c r="I911" i="13"/>
  <c r="I910" i="13"/>
  <c r="I909" i="13"/>
  <c r="I908" i="13"/>
  <c r="I907" i="13"/>
  <c r="I906" i="13"/>
  <c r="I905" i="13"/>
  <c r="I904" i="13"/>
  <c r="I903" i="13"/>
  <c r="I902" i="13"/>
  <c r="I901" i="13"/>
  <c r="I900" i="13"/>
  <c r="I899" i="13"/>
  <c r="I898" i="13"/>
  <c r="I897" i="13"/>
  <c r="I896" i="13"/>
  <c r="I895" i="13"/>
  <c r="I894" i="13"/>
  <c r="I893" i="13"/>
  <c r="I892" i="13"/>
  <c r="I891" i="13"/>
  <c r="I890" i="13"/>
  <c r="I889" i="13"/>
  <c r="I888" i="13"/>
  <c r="I887" i="13"/>
  <c r="I886" i="13"/>
  <c r="I885" i="13"/>
  <c r="I884" i="13"/>
  <c r="I883" i="13"/>
  <c r="I882" i="13"/>
  <c r="I881" i="13"/>
  <c r="I880" i="13"/>
  <c r="I879" i="13"/>
  <c r="I878" i="13"/>
  <c r="I877" i="13"/>
  <c r="I876" i="13"/>
  <c r="I875" i="13"/>
  <c r="I874" i="13"/>
  <c r="I873" i="13"/>
  <c r="I872" i="13"/>
  <c r="I871" i="13"/>
  <c r="I870" i="13"/>
  <c r="I869" i="13"/>
  <c r="I868" i="13"/>
  <c r="I867" i="13"/>
  <c r="I866" i="13"/>
  <c r="I865" i="13"/>
  <c r="I864" i="13"/>
  <c r="I863" i="13"/>
  <c r="I862" i="13"/>
  <c r="I861" i="13"/>
  <c r="I860" i="13"/>
  <c r="I859" i="13"/>
  <c r="I858" i="13"/>
  <c r="I857" i="13"/>
  <c r="I856" i="13"/>
  <c r="I855" i="13"/>
  <c r="I854" i="13"/>
  <c r="I853" i="13"/>
  <c r="I852" i="13"/>
  <c r="I851" i="13"/>
  <c r="I850" i="13"/>
  <c r="I849" i="13"/>
  <c r="I848" i="13"/>
  <c r="I847" i="13"/>
  <c r="I846" i="13"/>
  <c r="I845" i="13"/>
  <c r="I844" i="13"/>
  <c r="I843" i="13"/>
  <c r="I842" i="13"/>
  <c r="I841" i="13"/>
  <c r="I840" i="13"/>
  <c r="I839" i="13"/>
  <c r="I838" i="13"/>
  <c r="I837" i="13"/>
  <c r="I836" i="13"/>
  <c r="I835" i="13"/>
  <c r="I834" i="13"/>
  <c r="I833" i="13"/>
  <c r="I832" i="13"/>
  <c r="I831" i="13"/>
  <c r="I830" i="13"/>
  <c r="I829" i="13"/>
  <c r="I828" i="13"/>
  <c r="I827" i="13"/>
  <c r="I826" i="13"/>
  <c r="I825" i="13"/>
  <c r="I824" i="13"/>
  <c r="I823" i="13"/>
  <c r="I822" i="13"/>
  <c r="I821" i="13"/>
  <c r="I820" i="13"/>
  <c r="I819" i="13"/>
  <c r="I818" i="13"/>
  <c r="I817" i="13"/>
  <c r="I816" i="13"/>
  <c r="I815" i="13"/>
  <c r="I814" i="13"/>
  <c r="I813" i="13"/>
  <c r="I812" i="13"/>
  <c r="I811" i="13"/>
  <c r="I810" i="13"/>
  <c r="I809" i="13"/>
  <c r="I808" i="13"/>
  <c r="I807" i="13"/>
  <c r="I806" i="13"/>
  <c r="I805" i="13"/>
  <c r="I804" i="13"/>
  <c r="I803" i="13"/>
  <c r="I802" i="13"/>
  <c r="I801" i="13"/>
  <c r="I800" i="13"/>
  <c r="I799" i="13"/>
  <c r="I798" i="13"/>
  <c r="I797" i="13"/>
  <c r="I796" i="13"/>
  <c r="I795" i="13"/>
  <c r="I794" i="13"/>
  <c r="I793" i="13"/>
  <c r="I792" i="13"/>
  <c r="I791" i="13"/>
  <c r="I790" i="13"/>
  <c r="I789" i="13"/>
  <c r="I788" i="13"/>
  <c r="I787" i="13"/>
  <c r="I786" i="13"/>
  <c r="I785" i="13"/>
  <c r="I784" i="13"/>
  <c r="I783" i="13"/>
  <c r="I782" i="13"/>
  <c r="I781" i="13"/>
  <c r="I780" i="13"/>
  <c r="I779" i="13"/>
  <c r="I778" i="13"/>
  <c r="I777" i="13"/>
  <c r="I776" i="13"/>
  <c r="I775" i="13"/>
  <c r="I774" i="13"/>
  <c r="I773" i="13"/>
  <c r="I772" i="13"/>
  <c r="I771" i="13"/>
  <c r="I770" i="13"/>
  <c r="I769" i="13"/>
  <c r="I768" i="13"/>
  <c r="I767" i="13"/>
  <c r="I766" i="13"/>
  <c r="I765" i="13"/>
  <c r="I764" i="13"/>
  <c r="I763" i="13"/>
  <c r="I762" i="13"/>
  <c r="I761" i="13"/>
  <c r="I760" i="13"/>
  <c r="I759" i="13"/>
  <c r="I758" i="13"/>
  <c r="I757" i="13"/>
  <c r="I756" i="13"/>
  <c r="I755" i="13"/>
  <c r="I754" i="13"/>
  <c r="I753" i="13"/>
  <c r="I752" i="13"/>
  <c r="I751" i="13"/>
  <c r="I750" i="13"/>
  <c r="I749" i="13"/>
  <c r="I748" i="13"/>
  <c r="I747" i="13"/>
  <c r="I746" i="13"/>
  <c r="I745" i="13"/>
  <c r="I744" i="13"/>
  <c r="I743" i="13"/>
  <c r="I742" i="13"/>
  <c r="I741" i="13"/>
  <c r="I740" i="13"/>
  <c r="I739" i="13"/>
  <c r="I738" i="13"/>
  <c r="I737" i="13"/>
  <c r="I736" i="13"/>
  <c r="I735" i="13"/>
  <c r="I734" i="13"/>
  <c r="I733" i="13"/>
  <c r="I732" i="13"/>
  <c r="I731" i="13"/>
  <c r="I730" i="13"/>
  <c r="I729" i="13"/>
  <c r="I728" i="13"/>
  <c r="I727" i="13"/>
  <c r="I726" i="13"/>
  <c r="I725" i="13"/>
  <c r="I724" i="13"/>
  <c r="I723" i="13"/>
  <c r="I722" i="13"/>
  <c r="I721" i="13"/>
  <c r="I720" i="13"/>
  <c r="I719" i="13"/>
  <c r="I718" i="13"/>
  <c r="I717" i="13"/>
  <c r="I716" i="13"/>
  <c r="I715" i="13"/>
  <c r="I714" i="13"/>
  <c r="I713" i="13"/>
  <c r="I712" i="13"/>
  <c r="I711" i="13"/>
  <c r="I710" i="13"/>
  <c r="I709" i="13"/>
  <c r="I708" i="13"/>
  <c r="I707" i="13"/>
  <c r="I706" i="13"/>
  <c r="I705" i="13"/>
  <c r="I704" i="13"/>
  <c r="I703" i="13"/>
  <c r="I702" i="13"/>
  <c r="I701" i="13"/>
  <c r="I700" i="13"/>
  <c r="I699" i="13"/>
  <c r="I698" i="13"/>
  <c r="I697" i="13"/>
  <c r="I696" i="13"/>
  <c r="I695" i="13"/>
  <c r="I694" i="13"/>
  <c r="I693" i="13"/>
  <c r="I692" i="13"/>
  <c r="I691" i="13"/>
  <c r="I690" i="13"/>
  <c r="I689" i="13"/>
  <c r="I688" i="13"/>
  <c r="I687" i="13"/>
  <c r="I686" i="13"/>
  <c r="I685" i="13"/>
  <c r="I684" i="13"/>
  <c r="I683" i="13"/>
  <c r="I682" i="13"/>
  <c r="I681" i="13"/>
  <c r="I680" i="13"/>
  <c r="I679" i="13"/>
  <c r="I678" i="13"/>
  <c r="I677" i="13"/>
  <c r="I676" i="13"/>
  <c r="I675" i="13"/>
  <c r="I674" i="13"/>
  <c r="I673" i="13"/>
  <c r="I672" i="13"/>
  <c r="I671" i="13"/>
  <c r="I670" i="13"/>
  <c r="I669" i="13"/>
  <c r="I668" i="13"/>
  <c r="I667" i="13"/>
  <c r="I666" i="13"/>
  <c r="I665" i="13"/>
  <c r="I664" i="13"/>
  <c r="I663" i="13"/>
  <c r="I662" i="13"/>
  <c r="I661" i="13"/>
  <c r="I660" i="13"/>
  <c r="I659" i="13"/>
  <c r="I658" i="13"/>
  <c r="I657" i="13"/>
  <c r="I656" i="13"/>
  <c r="I655" i="13"/>
  <c r="I654" i="13"/>
  <c r="I653" i="13"/>
  <c r="I652" i="13"/>
  <c r="I651" i="13"/>
  <c r="I650" i="13"/>
  <c r="I649" i="13"/>
  <c r="I648" i="13"/>
  <c r="I647" i="13"/>
  <c r="I646" i="13"/>
  <c r="I645" i="13"/>
  <c r="I644" i="13"/>
  <c r="I643" i="13"/>
  <c r="I642" i="13"/>
  <c r="I641" i="13"/>
  <c r="I640" i="13"/>
  <c r="I639" i="13"/>
  <c r="I638" i="13"/>
  <c r="I637" i="13"/>
  <c r="I636" i="13"/>
  <c r="I635" i="13"/>
  <c r="I634" i="13"/>
  <c r="I633" i="13"/>
  <c r="I632" i="13"/>
  <c r="I631" i="13"/>
  <c r="I630" i="13"/>
  <c r="I629" i="13"/>
  <c r="I628" i="13"/>
  <c r="I627" i="13"/>
  <c r="I626" i="13"/>
  <c r="I625" i="13"/>
  <c r="I624" i="13"/>
  <c r="I623" i="13"/>
  <c r="I622" i="13"/>
  <c r="I621" i="13"/>
  <c r="I620" i="13"/>
  <c r="I619" i="13"/>
  <c r="I618" i="13"/>
  <c r="I617" i="13"/>
  <c r="I616" i="13"/>
  <c r="I615" i="13"/>
  <c r="I614" i="13"/>
  <c r="I613" i="13"/>
  <c r="I612" i="13"/>
  <c r="I611" i="13"/>
  <c r="I610" i="13"/>
  <c r="I609" i="13"/>
  <c r="I608" i="13"/>
  <c r="I607" i="13"/>
  <c r="I606" i="13"/>
  <c r="I605" i="13"/>
  <c r="I604" i="13"/>
  <c r="I603" i="13"/>
  <c r="I602" i="13"/>
  <c r="I601" i="13"/>
  <c r="I600" i="13"/>
  <c r="I599" i="13"/>
  <c r="I598" i="13"/>
  <c r="I597" i="13"/>
  <c r="I596" i="13"/>
  <c r="I595" i="13"/>
  <c r="I594" i="13"/>
  <c r="I593" i="13"/>
  <c r="I592" i="13"/>
  <c r="I591" i="13"/>
  <c r="I590" i="13"/>
  <c r="I589" i="13"/>
  <c r="I588" i="13"/>
  <c r="I587" i="13"/>
  <c r="I586" i="13"/>
  <c r="I585" i="13"/>
  <c r="I584" i="13"/>
  <c r="I583" i="13"/>
  <c r="I582" i="13"/>
  <c r="I581" i="13"/>
  <c r="I580" i="13"/>
  <c r="I579" i="13"/>
  <c r="I578" i="13"/>
  <c r="I577" i="13"/>
  <c r="I576" i="13"/>
  <c r="I575" i="13"/>
  <c r="I574" i="13"/>
  <c r="I573" i="13"/>
  <c r="I572" i="13"/>
  <c r="I571" i="13"/>
  <c r="I570" i="13"/>
  <c r="I569" i="13"/>
  <c r="I568" i="13"/>
  <c r="I567" i="13"/>
  <c r="I566" i="13"/>
  <c r="I565" i="13"/>
  <c r="I564" i="13"/>
  <c r="I563" i="13"/>
  <c r="I562" i="13"/>
  <c r="I561" i="13"/>
  <c r="I560" i="13"/>
  <c r="I559" i="13"/>
  <c r="I558" i="13"/>
  <c r="I557" i="13"/>
  <c r="I556" i="13"/>
  <c r="I555" i="13"/>
  <c r="I554" i="13"/>
  <c r="I553" i="13"/>
  <c r="I552" i="13"/>
  <c r="I551" i="13"/>
  <c r="I550" i="13"/>
  <c r="I549" i="13"/>
  <c r="I548" i="13"/>
  <c r="I547" i="13"/>
  <c r="I546" i="13"/>
  <c r="I545" i="13"/>
  <c r="I544" i="13"/>
  <c r="I543" i="13"/>
  <c r="I542" i="13"/>
  <c r="I541" i="13"/>
  <c r="I540" i="13"/>
  <c r="I539" i="13"/>
  <c r="I538" i="13"/>
  <c r="I537" i="13"/>
  <c r="I536" i="13"/>
  <c r="I535" i="13"/>
  <c r="I534" i="13"/>
  <c r="I533" i="13"/>
  <c r="I532" i="13"/>
  <c r="I531" i="13"/>
  <c r="I530" i="13"/>
  <c r="I529" i="13"/>
  <c r="I528" i="13"/>
  <c r="I527" i="13"/>
  <c r="I526" i="13"/>
  <c r="I525" i="13"/>
  <c r="I524" i="13"/>
  <c r="I523" i="13"/>
  <c r="I522" i="13"/>
  <c r="I521" i="13"/>
  <c r="I520" i="13"/>
  <c r="I519" i="13"/>
  <c r="I518" i="13"/>
  <c r="I517" i="13"/>
  <c r="I516" i="13"/>
  <c r="I515" i="13"/>
  <c r="I514" i="13"/>
  <c r="I513" i="13"/>
  <c r="I512" i="13"/>
  <c r="I511" i="13"/>
  <c r="I510" i="13"/>
  <c r="I509" i="13"/>
  <c r="I508" i="13"/>
  <c r="I507" i="13"/>
  <c r="I506" i="13"/>
  <c r="I505" i="13"/>
  <c r="I504" i="13"/>
  <c r="I503" i="13"/>
  <c r="I502" i="13"/>
  <c r="I501" i="13"/>
  <c r="I500" i="13"/>
  <c r="I499" i="13"/>
  <c r="I498" i="13"/>
  <c r="I497" i="13"/>
  <c r="I496" i="13"/>
  <c r="I495" i="13"/>
  <c r="I494" i="13"/>
  <c r="I493" i="13"/>
  <c r="I492" i="13"/>
  <c r="I491" i="13"/>
  <c r="I490" i="13"/>
  <c r="I489" i="13"/>
  <c r="I488" i="13"/>
  <c r="I487" i="13"/>
  <c r="I486" i="13"/>
  <c r="I485" i="13"/>
  <c r="I484" i="13"/>
  <c r="I483" i="13"/>
  <c r="I482" i="13"/>
  <c r="I481" i="13"/>
  <c r="I480" i="13"/>
  <c r="I479" i="13"/>
  <c r="I478" i="13"/>
  <c r="I477" i="13"/>
  <c r="I476" i="13"/>
  <c r="I475" i="13"/>
  <c r="I474" i="13"/>
  <c r="I473" i="13"/>
  <c r="I472" i="13"/>
  <c r="I471" i="13"/>
  <c r="I470" i="13"/>
  <c r="I469" i="13"/>
  <c r="I468" i="13"/>
  <c r="I467" i="13"/>
  <c r="I466" i="13"/>
  <c r="I465" i="13"/>
  <c r="I464" i="13"/>
  <c r="I463" i="13"/>
  <c r="I462" i="13"/>
  <c r="I461" i="13"/>
  <c r="I460" i="13"/>
  <c r="I459" i="13"/>
  <c r="I458" i="13"/>
  <c r="I457" i="13"/>
  <c r="I456" i="13"/>
  <c r="I455" i="13"/>
  <c r="I454" i="13"/>
  <c r="I453" i="13"/>
  <c r="I452" i="13"/>
  <c r="I451" i="13"/>
  <c r="I450" i="13"/>
  <c r="I449" i="13"/>
  <c r="I448" i="13"/>
  <c r="I447" i="13"/>
  <c r="I446" i="13"/>
  <c r="I445" i="13"/>
  <c r="I444" i="13"/>
  <c r="I443" i="13"/>
  <c r="I442" i="13"/>
  <c r="I441" i="13"/>
  <c r="I440" i="13"/>
  <c r="I439" i="13"/>
  <c r="I438" i="13"/>
  <c r="I437" i="13"/>
  <c r="I436" i="13"/>
  <c r="I435" i="13"/>
  <c r="I434" i="13"/>
  <c r="I433" i="13"/>
  <c r="I432" i="13"/>
  <c r="I431" i="13"/>
  <c r="I430" i="13"/>
  <c r="I429" i="13"/>
  <c r="I428" i="13"/>
  <c r="I427" i="13"/>
  <c r="I426" i="13"/>
  <c r="I425" i="13"/>
  <c r="I424" i="13"/>
  <c r="I423" i="13"/>
  <c r="I422" i="13"/>
  <c r="I421" i="13"/>
  <c r="I420" i="13"/>
  <c r="I419" i="13"/>
  <c r="I418" i="13"/>
  <c r="I417" i="13"/>
  <c r="I416" i="13"/>
  <c r="I415" i="13"/>
  <c r="I414" i="13"/>
  <c r="I413" i="13"/>
  <c r="I412" i="13"/>
  <c r="I411" i="13"/>
  <c r="I410" i="13"/>
  <c r="I409" i="13"/>
  <c r="I408" i="13"/>
  <c r="I407" i="13"/>
  <c r="I406" i="13"/>
  <c r="I405" i="13"/>
  <c r="I404" i="13"/>
  <c r="I403" i="13"/>
  <c r="I402" i="13"/>
  <c r="I401" i="13"/>
  <c r="I400" i="13"/>
  <c r="I399" i="13"/>
  <c r="I398" i="13"/>
  <c r="I397" i="13"/>
  <c r="I396" i="13"/>
  <c r="I395" i="13"/>
  <c r="I394" i="13"/>
  <c r="I393" i="13"/>
  <c r="I392" i="13"/>
  <c r="I391" i="13"/>
  <c r="I390" i="13"/>
  <c r="I389" i="13"/>
  <c r="I388" i="13"/>
  <c r="I387" i="13"/>
  <c r="I386" i="13"/>
  <c r="I385" i="13"/>
  <c r="I384" i="13"/>
  <c r="I383" i="13"/>
  <c r="I382" i="13"/>
  <c r="I381" i="13"/>
  <c r="I380" i="13"/>
  <c r="I379" i="13"/>
  <c r="I378" i="13"/>
  <c r="I377" i="13"/>
  <c r="I376" i="13"/>
  <c r="I375" i="13"/>
  <c r="I374" i="13"/>
  <c r="I373" i="13"/>
  <c r="I372" i="13"/>
  <c r="I371" i="13"/>
  <c r="I370" i="13"/>
  <c r="I369" i="13"/>
  <c r="I368" i="13"/>
  <c r="I367" i="13"/>
  <c r="I366" i="13"/>
  <c r="I365" i="13"/>
  <c r="I364" i="13"/>
  <c r="I363" i="13"/>
  <c r="I362" i="13"/>
  <c r="I361" i="13"/>
  <c r="I360" i="13"/>
  <c r="I359" i="13"/>
  <c r="I358" i="13"/>
  <c r="I357" i="13"/>
  <c r="I356" i="13"/>
  <c r="I355" i="13"/>
  <c r="I354" i="13"/>
  <c r="I353" i="13"/>
  <c r="I352" i="13"/>
  <c r="I351" i="13"/>
  <c r="I350" i="13"/>
  <c r="I349" i="13"/>
  <c r="I348" i="13"/>
  <c r="I347" i="13"/>
  <c r="I346" i="13"/>
  <c r="I345" i="13"/>
  <c r="I344" i="13"/>
  <c r="I343" i="13"/>
  <c r="I342" i="13"/>
  <c r="I341" i="13"/>
  <c r="I340" i="13"/>
  <c r="I339" i="13"/>
  <c r="I338" i="13"/>
  <c r="I337" i="13"/>
  <c r="I336" i="13"/>
  <c r="I335" i="13"/>
  <c r="I334" i="13"/>
  <c r="I333" i="13"/>
  <c r="I332" i="13"/>
  <c r="I331" i="13"/>
  <c r="I330" i="13"/>
  <c r="I329" i="13"/>
  <c r="I328" i="13"/>
  <c r="I327" i="13"/>
  <c r="I326" i="13"/>
  <c r="I325" i="13"/>
  <c r="I324" i="13"/>
  <c r="I323" i="13"/>
  <c r="I322" i="13"/>
  <c r="I321" i="13"/>
  <c r="I320" i="13"/>
  <c r="I319" i="13"/>
  <c r="I318" i="13"/>
  <c r="I317" i="13"/>
  <c r="I316" i="13"/>
  <c r="I315" i="13"/>
  <c r="I314" i="13"/>
  <c r="I313" i="13"/>
  <c r="I312" i="13"/>
  <c r="I311" i="13"/>
  <c r="I310" i="13"/>
  <c r="I309" i="13"/>
  <c r="I308" i="13"/>
  <c r="I307" i="13"/>
  <c r="I306" i="13"/>
  <c r="I305" i="13"/>
  <c r="I304" i="13"/>
  <c r="I303" i="13"/>
  <c r="I302" i="13"/>
  <c r="I301" i="13"/>
  <c r="I300" i="13"/>
  <c r="I299" i="13"/>
  <c r="I298" i="13"/>
  <c r="I297" i="13"/>
  <c r="I296" i="13"/>
  <c r="I295" i="13"/>
  <c r="I294" i="13"/>
  <c r="I293" i="13"/>
  <c r="I292" i="13"/>
  <c r="I291" i="13"/>
  <c r="I290" i="13"/>
  <c r="I289" i="13"/>
  <c r="I288" i="13"/>
  <c r="I287" i="13"/>
  <c r="I286" i="13"/>
  <c r="I285" i="13"/>
  <c r="I284" i="13"/>
  <c r="I283" i="13"/>
  <c r="I282" i="13"/>
  <c r="I281" i="13"/>
  <c r="I280" i="13"/>
  <c r="I279" i="13"/>
  <c r="I278" i="13"/>
  <c r="I277" i="13"/>
  <c r="I276" i="13"/>
  <c r="I275" i="13"/>
  <c r="I274" i="13"/>
  <c r="I273" i="13"/>
  <c r="I272" i="13"/>
  <c r="I271" i="13"/>
  <c r="I270" i="13"/>
  <c r="I269" i="13"/>
  <c r="I268" i="13"/>
  <c r="I267" i="13"/>
  <c r="I266" i="13"/>
  <c r="I265" i="13"/>
  <c r="I264" i="13"/>
  <c r="I263" i="13"/>
  <c r="I262" i="13"/>
  <c r="I261" i="13"/>
  <c r="I260" i="13"/>
  <c r="I259" i="13"/>
  <c r="I258" i="13"/>
  <c r="I257" i="13"/>
  <c r="I256" i="13"/>
  <c r="I255" i="13"/>
  <c r="I254" i="13"/>
  <c r="I253" i="13"/>
  <c r="I252" i="13"/>
  <c r="I251" i="13"/>
  <c r="I250" i="13"/>
  <c r="I249" i="13"/>
  <c r="I248" i="13"/>
  <c r="I247" i="13"/>
  <c r="I246" i="13"/>
  <c r="I245" i="13"/>
  <c r="I244" i="13"/>
  <c r="I243" i="13"/>
  <c r="I242" i="13"/>
  <c r="I241" i="13"/>
  <c r="I240" i="13"/>
  <c r="I239" i="13"/>
  <c r="I238" i="13"/>
  <c r="I237" i="13"/>
  <c r="I236" i="13"/>
  <c r="I235" i="13"/>
  <c r="I234" i="13"/>
  <c r="I233" i="13"/>
  <c r="I232" i="13"/>
  <c r="I231" i="13"/>
  <c r="I230" i="13"/>
  <c r="I229" i="13"/>
  <c r="I228" i="13"/>
  <c r="I227" i="13"/>
  <c r="I226" i="13"/>
  <c r="I225" i="13"/>
  <c r="I224" i="13"/>
  <c r="I223" i="13"/>
  <c r="I222" i="13"/>
  <c r="I221" i="13"/>
  <c r="I220" i="13"/>
  <c r="I219" i="13"/>
  <c r="I218" i="13"/>
  <c r="I217" i="13"/>
  <c r="I216" i="13"/>
  <c r="I215" i="13"/>
  <c r="I214" i="13"/>
  <c r="I213" i="13"/>
  <c r="I212" i="13"/>
  <c r="I211" i="13"/>
  <c r="I210" i="13"/>
  <c r="I209" i="13"/>
  <c r="I208" i="13"/>
  <c r="I207" i="13"/>
  <c r="I206" i="13"/>
  <c r="I205" i="13"/>
  <c r="I204" i="13"/>
  <c r="I203" i="13"/>
  <c r="I202" i="13"/>
  <c r="I201" i="13"/>
  <c r="I200" i="13"/>
  <c r="I199" i="13"/>
  <c r="I198" i="13"/>
  <c r="I197" i="13"/>
  <c r="I196" i="13"/>
  <c r="I195" i="13"/>
  <c r="I194" i="13"/>
  <c r="I193" i="13"/>
  <c r="I192" i="13"/>
  <c r="I191" i="13"/>
  <c r="I190" i="13"/>
  <c r="I189" i="13"/>
  <c r="I188" i="13"/>
  <c r="I187" i="13"/>
  <c r="I186" i="13"/>
  <c r="I185" i="13"/>
  <c r="I184" i="13"/>
  <c r="I183" i="13"/>
  <c r="I182" i="13"/>
  <c r="I181" i="13"/>
  <c r="I180" i="13"/>
  <c r="I179" i="13"/>
  <c r="I178" i="13"/>
  <c r="I177" i="13"/>
  <c r="I176" i="13"/>
  <c r="I175" i="13"/>
  <c r="I174" i="13"/>
  <c r="I173" i="13"/>
  <c r="I172" i="13"/>
  <c r="I171" i="13"/>
  <c r="I170" i="13"/>
  <c r="I169" i="13"/>
  <c r="I168" i="13"/>
  <c r="I167" i="13"/>
  <c r="I166" i="13"/>
  <c r="I165" i="13"/>
  <c r="I164" i="13"/>
  <c r="I163" i="13"/>
  <c r="I162" i="13"/>
  <c r="I161" i="13"/>
  <c r="I160" i="13"/>
  <c r="I159" i="13"/>
  <c r="I158" i="13"/>
  <c r="I157" i="13"/>
  <c r="I156" i="13"/>
  <c r="I155" i="13"/>
  <c r="I154" i="13"/>
  <c r="I153" i="13"/>
  <c r="I152" i="13"/>
  <c r="I151" i="13"/>
  <c r="I150" i="13"/>
  <c r="I149" i="13"/>
  <c r="I148" i="13"/>
  <c r="I147" i="13"/>
  <c r="I146" i="13"/>
  <c r="I145" i="13"/>
  <c r="I144" i="13"/>
  <c r="I143" i="13"/>
  <c r="I142" i="13"/>
  <c r="I141" i="13"/>
  <c r="I140" i="13"/>
  <c r="I139" i="13"/>
  <c r="I138" i="13"/>
  <c r="I137" i="13"/>
  <c r="I136" i="13"/>
  <c r="I135" i="13"/>
  <c r="I134" i="13"/>
  <c r="I133" i="13"/>
  <c r="I132" i="13"/>
  <c r="I131" i="13"/>
  <c r="I130" i="13"/>
  <c r="I129" i="13"/>
  <c r="I128" i="13"/>
  <c r="I127" i="13"/>
  <c r="I126" i="13"/>
  <c r="I125" i="13"/>
  <c r="I124" i="13"/>
  <c r="I123" i="13"/>
  <c r="I122" i="13"/>
  <c r="I121" i="13"/>
  <c r="I120" i="13"/>
  <c r="I119" i="13"/>
  <c r="I118" i="13"/>
  <c r="I117" i="13"/>
  <c r="I116" i="13"/>
  <c r="I115" i="13"/>
  <c r="I114" i="13"/>
  <c r="I113" i="13"/>
  <c r="I112" i="13"/>
  <c r="I111" i="13"/>
  <c r="I110" i="13"/>
  <c r="I109" i="13"/>
  <c r="I108" i="13"/>
  <c r="I107" i="13"/>
  <c r="I106" i="13"/>
  <c r="I105" i="13"/>
  <c r="I104" i="13"/>
  <c r="I103" i="13"/>
  <c r="I102" i="13"/>
  <c r="I101" i="13"/>
  <c r="I100" i="13"/>
  <c r="I99" i="13"/>
  <c r="I98" i="13"/>
  <c r="I97" i="13"/>
  <c r="I96" i="13"/>
  <c r="I95" i="13"/>
  <c r="I94" i="13"/>
  <c r="I93" i="13"/>
  <c r="I92" i="13"/>
  <c r="I91" i="13"/>
  <c r="I90" i="13"/>
  <c r="I89" i="13"/>
  <c r="I88" i="13"/>
  <c r="I87" i="13"/>
  <c r="I86" i="13"/>
  <c r="I85" i="13"/>
  <c r="I84" i="13"/>
  <c r="I83" i="13"/>
  <c r="I82" i="13"/>
  <c r="I81" i="13"/>
  <c r="I80" i="13"/>
  <c r="I79" i="13"/>
  <c r="I78" i="13"/>
  <c r="I77" i="13"/>
  <c r="I76" i="13"/>
  <c r="I75" i="13"/>
  <c r="I74" i="13"/>
  <c r="I73" i="13"/>
  <c r="I72" i="13"/>
  <c r="I71" i="13"/>
  <c r="I70" i="13"/>
  <c r="I69" i="13"/>
  <c r="I68" i="13"/>
  <c r="I67" i="13"/>
  <c r="I66" i="13"/>
  <c r="I65" i="13"/>
  <c r="I64" i="13"/>
  <c r="I63" i="13"/>
  <c r="I62" i="13"/>
  <c r="I61" i="13"/>
  <c r="I60" i="13"/>
  <c r="I59" i="13"/>
  <c r="I58" i="13"/>
  <c r="I57" i="13"/>
  <c r="I56" i="13"/>
  <c r="I55" i="13"/>
  <c r="I54" i="13"/>
  <c r="I53" i="13"/>
  <c r="I52" i="13"/>
  <c r="I51" i="13"/>
  <c r="I50" i="13"/>
  <c r="I49" i="13"/>
  <c r="I48" i="13"/>
  <c r="I47" i="13"/>
  <c r="I46" i="13"/>
  <c r="I45" i="13"/>
  <c r="I44" i="13"/>
  <c r="I43" i="13"/>
  <c r="I42" i="13"/>
  <c r="I41" i="13"/>
  <c r="I40" i="13"/>
  <c r="I39" i="13"/>
  <c r="I38" i="13"/>
  <c r="I37" i="13"/>
  <c r="I36" i="13"/>
  <c r="I35" i="13"/>
  <c r="I34" i="13"/>
  <c r="I33" i="13"/>
  <c r="I32" i="13"/>
  <c r="I31" i="13"/>
  <c r="I30" i="13"/>
  <c r="I29" i="13"/>
  <c r="I28" i="13"/>
  <c r="I27" i="13"/>
  <c r="I26" i="13"/>
  <c r="I25" i="13"/>
  <c r="I24" i="13"/>
  <c r="I23" i="13"/>
  <c r="I22" i="13"/>
  <c r="I21" i="13"/>
  <c r="I20" i="13"/>
  <c r="I19" i="13"/>
  <c r="I18" i="13"/>
  <c r="I17" i="13"/>
  <c r="I16" i="13"/>
  <c r="I15" i="13"/>
  <c r="I14" i="13"/>
  <c r="I13" i="13"/>
  <c r="I12" i="13"/>
  <c r="I11" i="13"/>
  <c r="I10" i="13"/>
  <c r="I9" i="13"/>
  <c r="I8" i="13"/>
  <c r="I7" i="13"/>
  <c r="I6" i="13"/>
  <c r="I5" i="13"/>
  <c r="I4" i="13"/>
  <c r="I3" i="13"/>
  <c r="I2" i="13"/>
  <c r="E24" i="48"/>
  <c r="D24" i="48"/>
  <c r="C24" i="48"/>
  <c r="C21" i="48"/>
  <c r="GA29" i="48"/>
  <c r="FZ29" i="48"/>
  <c r="FY29" i="48"/>
  <c r="FX29" i="48"/>
  <c r="FW29" i="48"/>
  <c r="FV29" i="48"/>
  <c r="FU29" i="48"/>
  <c r="FT29" i="48"/>
  <c r="FS29" i="48"/>
  <c r="FR29" i="48"/>
  <c r="FQ29" i="48"/>
  <c r="FP29" i="48"/>
  <c r="FO29" i="48"/>
  <c r="FN29" i="48"/>
  <c r="FM29" i="48"/>
  <c r="FL29" i="48"/>
  <c r="FK29" i="48"/>
  <c r="FJ29" i="48"/>
  <c r="FI29" i="48"/>
  <c r="FH29" i="48"/>
  <c r="FG29" i="48"/>
  <c r="FF29" i="48"/>
  <c r="FE29" i="48"/>
  <c r="FD29" i="48"/>
  <c r="FC29" i="48"/>
  <c r="FB29" i="48"/>
  <c r="FA29" i="48"/>
  <c r="EZ29" i="48"/>
  <c r="EY29" i="48"/>
  <c r="EX29" i="48"/>
  <c r="EW29" i="48"/>
  <c r="EV29" i="48"/>
  <c r="EU29" i="48"/>
  <c r="ET29" i="48"/>
  <c r="ES29" i="48"/>
  <c r="ER29" i="48"/>
  <c r="EQ29" i="48"/>
  <c r="EP29" i="48"/>
  <c r="EO29" i="48"/>
  <c r="EN29" i="48"/>
  <c r="EM29" i="48"/>
  <c r="EL29" i="48"/>
  <c r="EK29" i="48"/>
  <c r="EJ29" i="48"/>
  <c r="EI29" i="48"/>
  <c r="EH29" i="48"/>
  <c r="EG29" i="48"/>
  <c r="EF29" i="48"/>
  <c r="EE29" i="48"/>
  <c r="ED29" i="48"/>
  <c r="EC29" i="48"/>
  <c r="EB29" i="48"/>
  <c r="EA29" i="48"/>
  <c r="DZ29" i="48"/>
  <c r="DY29" i="48"/>
  <c r="DX29" i="48"/>
  <c r="DW29" i="48"/>
  <c r="DV29" i="48"/>
  <c r="DU29" i="48"/>
  <c r="DT29" i="48"/>
  <c r="DS29" i="48"/>
  <c r="DR29" i="48"/>
  <c r="DQ29" i="48"/>
  <c r="DP29" i="48"/>
  <c r="DO29" i="48"/>
  <c r="DN29" i="48"/>
  <c r="DM29" i="48"/>
  <c r="DL29" i="48"/>
  <c r="DK29" i="48"/>
  <c r="DJ29" i="48"/>
  <c r="DI29" i="48"/>
  <c r="DH29" i="48"/>
  <c r="DG29" i="48"/>
  <c r="DF29" i="48"/>
  <c r="DE29" i="48"/>
  <c r="DD29" i="48"/>
  <c r="DC29" i="48"/>
  <c r="DB29" i="48"/>
  <c r="DA29" i="48"/>
  <c r="CZ29" i="48"/>
  <c r="CY29" i="48"/>
  <c r="CX29" i="48"/>
  <c r="CW29" i="48"/>
  <c r="CV29" i="48"/>
  <c r="CU29" i="48"/>
  <c r="CT29" i="48"/>
  <c r="CS29" i="48"/>
  <c r="CR29" i="48"/>
  <c r="CQ29" i="48"/>
  <c r="CP29" i="48"/>
  <c r="CO29" i="48"/>
  <c r="CN29" i="48"/>
  <c r="CM29" i="48"/>
  <c r="CL29" i="48"/>
  <c r="CK29" i="48"/>
  <c r="CJ29" i="48"/>
  <c r="CI29" i="48"/>
  <c r="CH29" i="48"/>
  <c r="CG29" i="48"/>
  <c r="CF29" i="48"/>
  <c r="CE29" i="48"/>
  <c r="CD29" i="48"/>
  <c r="CC29" i="48"/>
  <c r="CB29" i="48"/>
  <c r="CA29" i="48"/>
  <c r="BZ29" i="48"/>
  <c r="BY29" i="48"/>
  <c r="BX29" i="48"/>
  <c r="BW29" i="48"/>
  <c r="BV29" i="48"/>
  <c r="BU29" i="48"/>
  <c r="BT29" i="48"/>
  <c r="BS29" i="48"/>
  <c r="BR29" i="48"/>
  <c r="BQ29" i="48"/>
  <c r="BP29" i="48"/>
  <c r="BO29" i="48"/>
  <c r="BN29" i="48"/>
  <c r="BM29" i="48"/>
  <c r="BL29" i="48"/>
  <c r="BK29" i="48"/>
  <c r="BJ29" i="48"/>
  <c r="BI29" i="48"/>
  <c r="BH29" i="48"/>
  <c r="BG29" i="48"/>
  <c r="BF29" i="48"/>
  <c r="BE29" i="48"/>
  <c r="BD29" i="48"/>
  <c r="BC29" i="48"/>
  <c r="BB29" i="48"/>
  <c r="BA29" i="48"/>
  <c r="AZ29" i="48"/>
  <c r="AY29" i="48"/>
  <c r="AX29" i="48"/>
  <c r="AW29" i="48"/>
  <c r="AV29" i="48"/>
  <c r="AU29" i="48"/>
  <c r="AT29" i="48"/>
  <c r="AS29" i="48"/>
  <c r="AR29" i="48"/>
  <c r="AQ29" i="48"/>
  <c r="AP29" i="48"/>
  <c r="AO29" i="48"/>
  <c r="AN29" i="48"/>
  <c r="AM29" i="48"/>
  <c r="AL29" i="48"/>
  <c r="AK29" i="48"/>
  <c r="AJ29" i="48"/>
  <c r="AI29" i="48"/>
  <c r="AH29" i="48"/>
  <c r="AG29" i="48"/>
  <c r="AF29" i="48"/>
  <c r="AE29" i="48"/>
  <c r="AD29" i="48"/>
  <c r="AC29" i="48"/>
  <c r="AB29" i="48"/>
  <c r="AA29" i="48"/>
  <c r="Z29" i="48"/>
  <c r="Y29" i="48"/>
  <c r="X29" i="48"/>
  <c r="W29" i="48"/>
  <c r="V29" i="48"/>
  <c r="U29" i="48"/>
  <c r="T29" i="48"/>
  <c r="S29" i="48"/>
  <c r="R29" i="48"/>
  <c r="Q29" i="48"/>
  <c r="P29" i="48"/>
  <c r="O29" i="48"/>
  <c r="N29" i="48"/>
  <c r="M29" i="48"/>
  <c r="L29" i="48"/>
  <c r="K29" i="48"/>
  <c r="J29" i="48"/>
  <c r="I29" i="48"/>
  <c r="H29" i="48"/>
  <c r="G29" i="48"/>
  <c r="F29" i="48"/>
  <c r="E29" i="48"/>
  <c r="D29" i="48"/>
  <c r="GA26" i="48"/>
  <c r="FZ26" i="48"/>
  <c r="FY26" i="48"/>
  <c r="FX26" i="48"/>
  <c r="FW26" i="48"/>
  <c r="FV26" i="48"/>
  <c r="FU26" i="48"/>
  <c r="FT26" i="48"/>
  <c r="FS26" i="48"/>
  <c r="FR26" i="48"/>
  <c r="FQ26" i="48"/>
  <c r="FP26" i="48"/>
  <c r="FO26" i="48"/>
  <c r="FN26" i="48"/>
  <c r="FM26" i="48"/>
  <c r="FL26" i="48"/>
  <c r="FK26" i="48"/>
  <c r="FJ26" i="48"/>
  <c r="FI26" i="48"/>
  <c r="FH26" i="48"/>
  <c r="FG26" i="48"/>
  <c r="FF26" i="48"/>
  <c r="FE26" i="48"/>
  <c r="FD26" i="48"/>
  <c r="FC26" i="48"/>
  <c r="FB26" i="48"/>
  <c r="FA26" i="48"/>
  <c r="EZ26" i="48"/>
  <c r="EY26" i="48"/>
  <c r="EX26" i="48"/>
  <c r="EW26" i="48"/>
  <c r="EV26" i="48"/>
  <c r="EU26" i="48"/>
  <c r="ET26" i="48"/>
  <c r="ES26" i="48"/>
  <c r="ER26" i="48"/>
  <c r="EQ26" i="48"/>
  <c r="EP26" i="48"/>
  <c r="EO26" i="48"/>
  <c r="EN26" i="48"/>
  <c r="EM26" i="48"/>
  <c r="EL26" i="48"/>
  <c r="EK26" i="48"/>
  <c r="EJ26" i="48"/>
  <c r="EI26" i="48"/>
  <c r="EH26" i="48"/>
  <c r="EG26" i="48"/>
  <c r="EF26" i="48"/>
  <c r="EE26" i="48"/>
  <c r="ED26" i="48"/>
  <c r="EC26" i="48"/>
  <c r="EB26" i="48"/>
  <c r="EA26" i="48"/>
  <c r="DZ26" i="48"/>
  <c r="DY26" i="48"/>
  <c r="DX26" i="48"/>
  <c r="DW26" i="48"/>
  <c r="DV26" i="48"/>
  <c r="DU26" i="48"/>
  <c r="DT26" i="48"/>
  <c r="DS26" i="48"/>
  <c r="DR26" i="48"/>
  <c r="DQ26" i="48"/>
  <c r="DP26" i="48"/>
  <c r="DO26" i="48"/>
  <c r="DN26" i="48"/>
  <c r="DM26" i="48"/>
  <c r="DL26" i="48"/>
  <c r="DK26" i="48"/>
  <c r="DJ26" i="48"/>
  <c r="DI26" i="48"/>
  <c r="DH26" i="48"/>
  <c r="DG26" i="48"/>
  <c r="DF26" i="48"/>
  <c r="DE26" i="48"/>
  <c r="DD26" i="48"/>
  <c r="DC26" i="48"/>
  <c r="DB26" i="48"/>
  <c r="DA26" i="48"/>
  <c r="CZ26" i="48"/>
  <c r="CY26" i="48"/>
  <c r="CX26" i="48"/>
  <c r="CW26" i="48"/>
  <c r="CV26" i="48"/>
  <c r="CU26" i="48"/>
  <c r="CT26" i="48"/>
  <c r="CS26" i="48"/>
  <c r="CR26" i="48"/>
  <c r="CQ26" i="48"/>
  <c r="CP26" i="48"/>
  <c r="CO26" i="48"/>
  <c r="CN26" i="48"/>
  <c r="CM26" i="48"/>
  <c r="CL26" i="48"/>
  <c r="CK26" i="48"/>
  <c r="CJ26" i="48"/>
  <c r="CI26" i="48"/>
  <c r="CH26" i="48"/>
  <c r="CG26" i="48"/>
  <c r="CF26" i="48"/>
  <c r="CE26" i="48"/>
  <c r="CD26" i="48"/>
  <c r="CC26" i="48"/>
  <c r="CB26" i="48"/>
  <c r="CA26" i="48"/>
  <c r="BZ26" i="48"/>
  <c r="BY26" i="48"/>
  <c r="BX26" i="48"/>
  <c r="BW26" i="48"/>
  <c r="BV26" i="48"/>
  <c r="BU26" i="48"/>
  <c r="BT26" i="48"/>
  <c r="BS26" i="48"/>
  <c r="BR26" i="48"/>
  <c r="BQ26" i="48"/>
  <c r="BP26" i="48"/>
  <c r="BO26" i="48"/>
  <c r="BN26" i="48"/>
  <c r="BM26" i="48"/>
  <c r="BL26" i="48"/>
  <c r="BK26" i="48"/>
  <c r="BJ26" i="48"/>
  <c r="BI26" i="48"/>
  <c r="BH26" i="48"/>
  <c r="BG26" i="48"/>
  <c r="BF26" i="48"/>
  <c r="BE26" i="48"/>
  <c r="BD26" i="48"/>
  <c r="BC26" i="48"/>
  <c r="BB26" i="48"/>
  <c r="BA26" i="48"/>
  <c r="AZ26" i="48"/>
  <c r="AY26" i="48"/>
  <c r="AX26" i="48"/>
  <c r="AW26" i="48"/>
  <c r="AV26" i="48"/>
  <c r="AU26" i="48"/>
  <c r="AT26" i="48"/>
  <c r="AS26" i="48"/>
  <c r="AR26" i="48"/>
  <c r="AQ26" i="48"/>
  <c r="AP26" i="48"/>
  <c r="AO26" i="48"/>
  <c r="AN26" i="48"/>
  <c r="AM26" i="48"/>
  <c r="AL26" i="48"/>
  <c r="AK26" i="48"/>
  <c r="AJ26" i="48"/>
  <c r="AI26" i="48"/>
  <c r="AH26" i="48"/>
  <c r="AG26" i="48"/>
  <c r="AF26" i="48"/>
  <c r="AE26" i="48"/>
  <c r="AD26" i="48"/>
  <c r="AC26" i="48"/>
  <c r="AB26" i="48"/>
  <c r="AA26" i="48"/>
  <c r="Z26" i="48"/>
  <c r="Y26" i="48"/>
  <c r="X26" i="48"/>
  <c r="W26" i="48"/>
  <c r="V26" i="48"/>
  <c r="U26" i="48"/>
  <c r="T26" i="48"/>
  <c r="S26" i="48"/>
  <c r="R26" i="48"/>
  <c r="Q26" i="48"/>
  <c r="P26" i="48"/>
  <c r="O26" i="48"/>
  <c r="N26" i="48"/>
  <c r="M26" i="48"/>
  <c r="L26" i="48"/>
  <c r="K26" i="48"/>
  <c r="J26" i="48"/>
  <c r="I26" i="48"/>
  <c r="H26" i="48"/>
  <c r="G26" i="48"/>
  <c r="F26" i="48"/>
  <c r="E26" i="48"/>
  <c r="D26" i="48"/>
  <c r="AM23" i="48"/>
  <c r="AL23" i="48"/>
  <c r="AK23" i="48"/>
  <c r="AJ23" i="48"/>
  <c r="AI23" i="48"/>
  <c r="AH23" i="48"/>
  <c r="AG23" i="48"/>
  <c r="AF23" i="48"/>
  <c r="AE23" i="48"/>
  <c r="AD23" i="48"/>
  <c r="AC23" i="48"/>
  <c r="AB23" i="48"/>
  <c r="AA23" i="48"/>
  <c r="Z23" i="48"/>
  <c r="Y23" i="48"/>
  <c r="X23" i="48"/>
  <c r="W23" i="48"/>
  <c r="V23" i="48"/>
  <c r="U23" i="48"/>
  <c r="T23" i="48"/>
  <c r="S23" i="48"/>
  <c r="R23" i="48"/>
  <c r="Q23" i="48"/>
  <c r="P23" i="48"/>
  <c r="O23" i="48"/>
  <c r="N23" i="48"/>
  <c r="M23" i="48"/>
  <c r="L23" i="48"/>
  <c r="K23" i="48"/>
  <c r="J23" i="48"/>
  <c r="I23" i="48"/>
  <c r="H23" i="48"/>
  <c r="G23" i="48"/>
  <c r="F23" i="48"/>
  <c r="E23" i="48"/>
  <c r="D23" i="48"/>
  <c r="AM20" i="48"/>
  <c r="AL20" i="48"/>
  <c r="AK20" i="48"/>
  <c r="AJ20" i="48"/>
  <c r="AI20" i="48"/>
  <c r="AH20" i="48"/>
  <c r="AG20" i="48"/>
  <c r="AF20" i="48"/>
  <c r="AE20" i="48"/>
  <c r="AD20" i="48"/>
  <c r="AC20" i="48"/>
  <c r="AB20" i="48"/>
  <c r="AA20" i="48"/>
  <c r="Z20" i="48"/>
  <c r="Y20" i="48"/>
  <c r="X20" i="48"/>
  <c r="W20" i="48"/>
  <c r="V20" i="48"/>
  <c r="U20" i="48"/>
  <c r="T20" i="48"/>
  <c r="S20" i="48"/>
  <c r="R20" i="48"/>
  <c r="Q20" i="48"/>
  <c r="P20" i="48"/>
  <c r="O20" i="48"/>
  <c r="N20" i="48"/>
  <c r="M20" i="48"/>
  <c r="L20" i="48"/>
  <c r="K20" i="48"/>
  <c r="J20" i="48"/>
  <c r="I20" i="48"/>
  <c r="H20" i="48"/>
  <c r="G20" i="48"/>
  <c r="F20" i="48"/>
  <c r="E20" i="48"/>
  <c r="D20" i="48"/>
  <c r="GA17" i="48"/>
  <c r="FZ17" i="48"/>
  <c r="FY17" i="48"/>
  <c r="FX17" i="48"/>
  <c r="FW17" i="48"/>
  <c r="FV17" i="48"/>
  <c r="FU17" i="48"/>
  <c r="FT17" i="48"/>
  <c r="FS17" i="48"/>
  <c r="FR17" i="48"/>
  <c r="FQ17" i="48"/>
  <c r="FP17" i="48"/>
  <c r="FO17" i="48"/>
  <c r="FN17" i="48"/>
  <c r="FM17" i="48"/>
  <c r="FL17" i="48"/>
  <c r="FK17" i="48"/>
  <c r="FJ17" i="48"/>
  <c r="FI17" i="48"/>
  <c r="FH17" i="48"/>
  <c r="FG17" i="48"/>
  <c r="FF17" i="48"/>
  <c r="FE17" i="48"/>
  <c r="FD17" i="48"/>
  <c r="FC17" i="48"/>
  <c r="FB17" i="48"/>
  <c r="FA17" i="48"/>
  <c r="EZ17" i="48"/>
  <c r="EY17" i="48"/>
  <c r="EX17" i="48"/>
  <c r="EW17" i="48"/>
  <c r="EV17" i="48"/>
  <c r="EU17" i="48"/>
  <c r="ET17" i="48"/>
  <c r="ES17" i="48"/>
  <c r="ER17" i="48"/>
  <c r="EQ17" i="48"/>
  <c r="EP17" i="48"/>
  <c r="EO17" i="48"/>
  <c r="EN17" i="48"/>
  <c r="EM17" i="48"/>
  <c r="EL17" i="48"/>
  <c r="EK17" i="48"/>
  <c r="EJ17" i="48"/>
  <c r="EI17" i="48"/>
  <c r="EH17" i="48"/>
  <c r="EG17" i="48"/>
  <c r="EF17" i="48"/>
  <c r="EE17" i="48"/>
  <c r="ED17" i="48"/>
  <c r="EC17" i="48"/>
  <c r="EB17" i="48"/>
  <c r="EA17" i="48"/>
  <c r="DZ17" i="48"/>
  <c r="DY17" i="48"/>
  <c r="DX17" i="48"/>
  <c r="DW17" i="48"/>
  <c r="DV17" i="48"/>
  <c r="DU17" i="48"/>
  <c r="DT17" i="48"/>
  <c r="DS17" i="48"/>
  <c r="DR17" i="48"/>
  <c r="DQ17" i="48"/>
  <c r="DP17" i="48"/>
  <c r="DO17" i="48"/>
  <c r="DN17" i="48"/>
  <c r="DM17" i="48"/>
  <c r="DL17" i="48"/>
  <c r="DK17" i="48"/>
  <c r="DJ17" i="48"/>
  <c r="DI17" i="48"/>
  <c r="DH17" i="48"/>
  <c r="DG17" i="48"/>
  <c r="DF17" i="48"/>
  <c r="DE17" i="48"/>
  <c r="DD17" i="48"/>
  <c r="DC17" i="48"/>
  <c r="DB17" i="48"/>
  <c r="DA17" i="48"/>
  <c r="CZ17" i="48"/>
  <c r="CY17" i="48"/>
  <c r="CX17" i="48"/>
  <c r="CW17" i="48"/>
  <c r="CV17" i="48"/>
  <c r="CU17" i="48"/>
  <c r="CT17" i="48"/>
  <c r="CS17" i="48"/>
  <c r="CR17" i="48"/>
  <c r="CQ17" i="48"/>
  <c r="CP17" i="48"/>
  <c r="CO17" i="48"/>
  <c r="CN17" i="48"/>
  <c r="CM17" i="48"/>
  <c r="CL17" i="48"/>
  <c r="CK17" i="48"/>
  <c r="CJ17" i="48"/>
  <c r="CI17" i="48"/>
  <c r="CH17" i="48"/>
  <c r="CG17" i="48"/>
  <c r="CF17" i="48"/>
  <c r="CE17" i="48"/>
  <c r="CD17" i="48"/>
  <c r="CC17" i="48"/>
  <c r="CB17" i="48"/>
  <c r="CA17" i="48"/>
  <c r="BZ17" i="48"/>
  <c r="BY17" i="48"/>
  <c r="BX17" i="48"/>
  <c r="BW17" i="48"/>
  <c r="BV17" i="48"/>
  <c r="BU17" i="48"/>
  <c r="BT17" i="48"/>
  <c r="BS17" i="48"/>
  <c r="BR17" i="48"/>
  <c r="BQ17" i="48"/>
  <c r="BP17" i="48"/>
  <c r="BO17" i="48"/>
  <c r="BN17" i="48"/>
  <c r="BM17" i="48"/>
  <c r="BL17" i="48"/>
  <c r="BK17" i="48"/>
  <c r="BJ17" i="48"/>
  <c r="BI17" i="48"/>
  <c r="BH17" i="48"/>
  <c r="BG17" i="48"/>
  <c r="BF17" i="48"/>
  <c r="BE17" i="48"/>
  <c r="BD17" i="48"/>
  <c r="BC17" i="48"/>
  <c r="BB17" i="48"/>
  <c r="BA17" i="48"/>
  <c r="AZ17" i="48"/>
  <c r="AY17" i="48"/>
  <c r="AX17" i="48"/>
  <c r="AW17" i="48"/>
  <c r="AV17" i="48"/>
  <c r="AU17" i="48"/>
  <c r="AT17" i="48"/>
  <c r="AS17" i="48"/>
  <c r="AR17" i="48"/>
  <c r="AQ17" i="48"/>
  <c r="AP17" i="48"/>
  <c r="AO17" i="48"/>
  <c r="AN17" i="48"/>
  <c r="AM17" i="48"/>
  <c r="AL17" i="48"/>
  <c r="AK17" i="48"/>
  <c r="AJ17" i="48"/>
  <c r="AI17" i="48"/>
  <c r="AH17" i="48"/>
  <c r="AG17" i="48"/>
  <c r="AF17" i="48"/>
  <c r="AE17" i="48"/>
  <c r="AD17" i="48"/>
  <c r="AC17" i="48"/>
  <c r="AB17" i="48"/>
  <c r="AA17" i="48"/>
  <c r="Z17" i="48"/>
  <c r="Y17" i="48"/>
  <c r="X17" i="48"/>
  <c r="W17" i="48"/>
  <c r="V17" i="48"/>
  <c r="U17" i="48"/>
  <c r="T17" i="48"/>
  <c r="S17" i="48"/>
  <c r="R17" i="48"/>
  <c r="Q17" i="48"/>
  <c r="P17" i="48"/>
  <c r="O17" i="48"/>
  <c r="N17" i="48"/>
  <c r="M17" i="48"/>
  <c r="L17" i="48"/>
  <c r="K17" i="48"/>
  <c r="J17" i="48"/>
  <c r="I17" i="48"/>
  <c r="H17" i="48"/>
  <c r="G17" i="48"/>
  <c r="F17" i="48"/>
  <c r="E17" i="48"/>
  <c r="D17" i="48"/>
  <c r="C29" i="48"/>
  <c r="C26" i="48"/>
  <c r="C23" i="48"/>
  <c r="C20" i="48"/>
  <c r="C17" i="48"/>
  <c r="GA14" i="48"/>
  <c r="FZ14" i="48"/>
  <c r="FY14" i="48"/>
  <c r="FX14" i="48"/>
  <c r="FW14" i="48"/>
  <c r="FV14" i="48"/>
  <c r="FU14" i="48"/>
  <c r="FT14" i="48"/>
  <c r="FS14" i="48"/>
  <c r="FR14" i="48"/>
  <c r="FQ14" i="48"/>
  <c r="FP14" i="48"/>
  <c r="FO14" i="48"/>
  <c r="FN14" i="48"/>
  <c r="FM14" i="48"/>
  <c r="FL14" i="48"/>
  <c r="FK14" i="48"/>
  <c r="FJ14" i="48"/>
  <c r="FI14" i="48"/>
  <c r="FH14" i="48"/>
  <c r="FG14" i="48"/>
  <c r="FF14" i="48"/>
  <c r="FE14" i="48"/>
  <c r="FD14" i="48"/>
  <c r="FC14" i="48"/>
  <c r="FB14" i="48"/>
  <c r="FA14" i="48"/>
  <c r="EZ14" i="48"/>
  <c r="EY14" i="48"/>
  <c r="EX14" i="48"/>
  <c r="EW14" i="48"/>
  <c r="EV14" i="48"/>
  <c r="EU14" i="48"/>
  <c r="ET14" i="48"/>
  <c r="ES14" i="48"/>
  <c r="ER14" i="48"/>
  <c r="EQ14" i="48"/>
  <c r="EP14" i="48"/>
  <c r="EO14" i="48"/>
  <c r="EN14" i="48"/>
  <c r="EM14" i="48"/>
  <c r="EL14" i="48"/>
  <c r="EK14" i="48"/>
  <c r="EJ14" i="48"/>
  <c r="EI14" i="48"/>
  <c r="EH14" i="48"/>
  <c r="EG14" i="48"/>
  <c r="EF14" i="48"/>
  <c r="EE14" i="48"/>
  <c r="ED14" i="48"/>
  <c r="EC14" i="48"/>
  <c r="EB14" i="48"/>
  <c r="EA14" i="48"/>
  <c r="DZ14" i="48"/>
  <c r="DY14" i="48"/>
  <c r="DX14" i="48"/>
  <c r="DW14" i="48"/>
  <c r="DV14" i="48"/>
  <c r="DU14" i="48"/>
  <c r="DT14" i="48"/>
  <c r="DS14" i="48"/>
  <c r="DR14" i="48"/>
  <c r="DQ14" i="48"/>
  <c r="DP14" i="48"/>
  <c r="DO14" i="48"/>
  <c r="DN14" i="48"/>
  <c r="DM14" i="48"/>
  <c r="DL14" i="48"/>
  <c r="DK14" i="48"/>
  <c r="DJ14" i="48"/>
  <c r="DI14" i="48"/>
  <c r="DH14" i="48"/>
  <c r="DG14" i="48"/>
  <c r="DF14" i="48"/>
  <c r="DE14" i="48"/>
  <c r="DD14" i="48"/>
  <c r="DC14" i="48"/>
  <c r="DB14" i="48"/>
  <c r="DA14" i="48"/>
  <c r="CZ14" i="48"/>
  <c r="CY14" i="48"/>
  <c r="CX14" i="48"/>
  <c r="CW14" i="48"/>
  <c r="CV14" i="48"/>
  <c r="CU14" i="48"/>
  <c r="CT14" i="48"/>
  <c r="CS14" i="48"/>
  <c r="CR14" i="48"/>
  <c r="CQ14" i="48"/>
  <c r="CP14" i="48"/>
  <c r="CO14" i="48"/>
  <c r="CN14" i="48"/>
  <c r="CM14" i="48"/>
  <c r="CL14" i="48"/>
  <c r="CK14" i="48"/>
  <c r="CJ14" i="48"/>
  <c r="CI14" i="48"/>
  <c r="CH14" i="48"/>
  <c r="CG14" i="48"/>
  <c r="CF14" i="48"/>
  <c r="CE14" i="48"/>
  <c r="CD14" i="48"/>
  <c r="CC14" i="48"/>
  <c r="CB14" i="48"/>
  <c r="CA14" i="48"/>
  <c r="BZ14" i="48"/>
  <c r="BY14" i="48"/>
  <c r="BX14" i="48"/>
  <c r="BW14" i="48"/>
  <c r="BV14" i="48"/>
  <c r="BU14" i="48"/>
  <c r="BT14" i="48"/>
  <c r="BS14" i="48"/>
  <c r="BR14" i="48"/>
  <c r="BQ14" i="48"/>
  <c r="BP14" i="48"/>
  <c r="BO14" i="48"/>
  <c r="BN14" i="48"/>
  <c r="BM14" i="48"/>
  <c r="BL14" i="48"/>
  <c r="BK14" i="48"/>
  <c r="BJ14" i="48"/>
  <c r="BI14" i="48"/>
  <c r="BH14" i="48"/>
  <c r="BG14" i="48"/>
  <c r="BF14" i="48"/>
  <c r="BE14" i="48"/>
  <c r="BD14" i="48"/>
  <c r="BC14" i="48"/>
  <c r="BB14" i="48"/>
  <c r="BA14" i="48"/>
  <c r="AZ14" i="48"/>
  <c r="AY14" i="48"/>
  <c r="AX14" i="48"/>
  <c r="AW14" i="48"/>
  <c r="AV14" i="48"/>
  <c r="AU14" i="48"/>
  <c r="AT14" i="48"/>
  <c r="AS14" i="48"/>
  <c r="AR14" i="48"/>
  <c r="AQ14" i="48"/>
  <c r="AP14" i="48"/>
  <c r="AO14" i="48"/>
  <c r="AN14" i="48"/>
  <c r="AM14" i="48"/>
  <c r="AL14" i="48"/>
  <c r="AK14" i="48"/>
  <c r="AJ14" i="48"/>
  <c r="AI14" i="48"/>
  <c r="AH14" i="48"/>
  <c r="AG14" i="48"/>
  <c r="AF14" i="48"/>
  <c r="AE14" i="48"/>
  <c r="AD14" i="48"/>
  <c r="AC14" i="48"/>
  <c r="AB14" i="48"/>
  <c r="AA14" i="48"/>
  <c r="Z14" i="48"/>
  <c r="Y14" i="48"/>
  <c r="X14" i="48"/>
  <c r="W14" i="48"/>
  <c r="V14" i="48"/>
  <c r="U14" i="48"/>
  <c r="T14" i="48"/>
  <c r="S14" i="48"/>
  <c r="R14" i="48"/>
  <c r="Q14" i="48"/>
  <c r="P14" i="48"/>
  <c r="O14" i="48"/>
  <c r="N14" i="48"/>
  <c r="M14" i="48"/>
  <c r="L14" i="48"/>
  <c r="K14" i="48"/>
  <c r="J14" i="48"/>
  <c r="I14" i="48"/>
  <c r="H14" i="48"/>
  <c r="G14" i="48"/>
  <c r="F14" i="48"/>
  <c r="E14" i="48"/>
  <c r="D14" i="48"/>
  <c r="C14" i="48"/>
  <c r="GA11" i="48"/>
  <c r="FZ11" i="48"/>
  <c r="FY11" i="48"/>
  <c r="FX11" i="48"/>
  <c r="FW11" i="48"/>
  <c r="FV11" i="48"/>
  <c r="FU11" i="48"/>
  <c r="FT11" i="48"/>
  <c r="FS11" i="48"/>
  <c r="FR11" i="48"/>
  <c r="FQ11" i="48"/>
  <c r="FP11" i="48"/>
  <c r="FO11" i="48"/>
  <c r="FN11" i="48"/>
  <c r="FM11" i="48"/>
  <c r="FL11" i="48"/>
  <c r="FK11" i="48"/>
  <c r="FJ11" i="48"/>
  <c r="FI11" i="48"/>
  <c r="FH11" i="48"/>
  <c r="FG11" i="48"/>
  <c r="FF11" i="48"/>
  <c r="FE11" i="48"/>
  <c r="FD11" i="48"/>
  <c r="FC11" i="48"/>
  <c r="FB11" i="48"/>
  <c r="FA11" i="48"/>
  <c r="EZ11" i="48"/>
  <c r="EY11" i="48"/>
  <c r="EX11" i="48"/>
  <c r="EW11" i="48"/>
  <c r="EV11" i="48"/>
  <c r="EU11" i="48"/>
  <c r="ET11" i="48"/>
  <c r="ES11" i="48"/>
  <c r="ER11" i="48"/>
  <c r="EQ11" i="48"/>
  <c r="EP11" i="48"/>
  <c r="EO11" i="48"/>
  <c r="EN11" i="48"/>
  <c r="EM11" i="48"/>
  <c r="EL11" i="48"/>
  <c r="EK11" i="48"/>
  <c r="EJ11" i="48"/>
  <c r="EI11" i="48"/>
  <c r="EH11" i="48"/>
  <c r="EG11" i="48"/>
  <c r="EF11" i="48"/>
  <c r="EE11" i="48"/>
  <c r="ED11" i="48"/>
  <c r="EC11" i="48"/>
  <c r="EB11" i="48"/>
  <c r="EA11" i="48"/>
  <c r="DZ11" i="48"/>
  <c r="DY11" i="48"/>
  <c r="DX11" i="48"/>
  <c r="DW11" i="48"/>
  <c r="DV11" i="48"/>
  <c r="DU11" i="48"/>
  <c r="DT11" i="48"/>
  <c r="DS11" i="48"/>
  <c r="DR11" i="48"/>
  <c r="DQ11" i="48"/>
  <c r="DP11" i="48"/>
  <c r="DO11" i="48"/>
  <c r="DN11" i="48"/>
  <c r="DM11" i="48"/>
  <c r="DL11" i="48"/>
  <c r="DK11" i="48"/>
  <c r="DJ11" i="48"/>
  <c r="DI11" i="48"/>
  <c r="DH11" i="48"/>
  <c r="DG11" i="48"/>
  <c r="DF11" i="48"/>
  <c r="DE11" i="48"/>
  <c r="DD11" i="48"/>
  <c r="DC11" i="48"/>
  <c r="DB11" i="48"/>
  <c r="DA11" i="48"/>
  <c r="CZ11" i="48"/>
  <c r="CY11" i="48"/>
  <c r="CX11" i="48"/>
  <c r="CW11" i="48"/>
  <c r="CV11" i="48"/>
  <c r="CU11" i="48"/>
  <c r="CT11" i="48"/>
  <c r="CS11" i="48"/>
  <c r="CR11" i="48"/>
  <c r="CQ11" i="48"/>
  <c r="CP11" i="48"/>
  <c r="CO11" i="48"/>
  <c r="CN11" i="48"/>
  <c r="CM11" i="48"/>
  <c r="CL11" i="48"/>
  <c r="CK11" i="48"/>
  <c r="CJ11" i="48"/>
  <c r="CI11" i="48"/>
  <c r="CH11" i="48"/>
  <c r="CG11" i="48"/>
  <c r="CF11" i="48"/>
  <c r="CE11" i="48"/>
  <c r="CD11" i="48"/>
  <c r="CC11" i="48"/>
  <c r="CB11" i="48"/>
  <c r="CA11" i="48"/>
  <c r="BZ11" i="48"/>
  <c r="BY11" i="48"/>
  <c r="BX11" i="48"/>
  <c r="BW11" i="48"/>
  <c r="BV11" i="48"/>
  <c r="BU11" i="48"/>
  <c r="BT11" i="48"/>
  <c r="BS11" i="48"/>
  <c r="BR11" i="48"/>
  <c r="BQ11" i="48"/>
  <c r="BP11" i="48"/>
  <c r="BO11" i="48"/>
  <c r="BN11" i="48"/>
  <c r="BM11" i="48"/>
  <c r="BL11" i="48"/>
  <c r="BK11" i="48"/>
  <c r="BJ11" i="48"/>
  <c r="BI11" i="48"/>
  <c r="BH11" i="48"/>
  <c r="BG11" i="48"/>
  <c r="BF11" i="48"/>
  <c r="BE11" i="48"/>
  <c r="BD11" i="48"/>
  <c r="BC11" i="48"/>
  <c r="BB11" i="48"/>
  <c r="BA11" i="48"/>
  <c r="AZ11" i="48"/>
  <c r="AY11" i="48"/>
  <c r="AX11" i="48"/>
  <c r="AW11" i="48"/>
  <c r="AV11" i="48"/>
  <c r="AU11" i="48"/>
  <c r="AT11" i="48"/>
  <c r="AS11" i="48"/>
  <c r="AR11" i="48"/>
  <c r="AQ11" i="48"/>
  <c r="AP11" i="48"/>
  <c r="AO11" i="48"/>
  <c r="AN11" i="48"/>
  <c r="AM11" i="48"/>
  <c r="AL11" i="48"/>
  <c r="AK11" i="48"/>
  <c r="AJ11" i="48"/>
  <c r="AI11" i="48"/>
  <c r="AH11" i="48"/>
  <c r="AG11" i="48"/>
  <c r="AF11" i="48"/>
  <c r="AE11" i="48"/>
  <c r="AD11" i="48"/>
  <c r="AC11" i="48"/>
  <c r="AB11" i="48"/>
  <c r="AA11" i="48"/>
  <c r="Z11" i="48"/>
  <c r="Y11" i="48"/>
  <c r="X11" i="48"/>
  <c r="W11" i="48"/>
  <c r="V11" i="48"/>
  <c r="U11" i="48"/>
  <c r="T11" i="48"/>
  <c r="S11" i="48"/>
  <c r="R11" i="48"/>
  <c r="Q11" i="48"/>
  <c r="P11" i="48"/>
  <c r="O11" i="48"/>
  <c r="N11" i="48"/>
  <c r="M11" i="48"/>
  <c r="L11" i="48"/>
  <c r="K11" i="48"/>
  <c r="J11" i="48"/>
  <c r="I11" i="48"/>
  <c r="H11" i="48"/>
  <c r="G11" i="48"/>
  <c r="F11" i="48"/>
  <c r="E11" i="48"/>
  <c r="D11" i="48"/>
  <c r="C11" i="48"/>
  <c r="GA8" i="48"/>
  <c r="FZ8" i="48"/>
  <c r="FY8" i="48"/>
  <c r="FX8" i="48"/>
  <c r="FW8" i="48"/>
  <c r="FV8" i="48"/>
  <c r="FU8" i="48"/>
  <c r="FT8" i="48"/>
  <c r="FS8" i="48"/>
  <c r="FR8" i="48"/>
  <c r="FQ8" i="48"/>
  <c r="FP8" i="48"/>
  <c r="FO8" i="48"/>
  <c r="FN8" i="48"/>
  <c r="FM8" i="48"/>
  <c r="FL8" i="48"/>
  <c r="FK8" i="48"/>
  <c r="FJ8" i="48"/>
  <c r="FI8" i="48"/>
  <c r="FH8" i="48"/>
  <c r="FG8" i="48"/>
  <c r="FF8" i="48"/>
  <c r="FE8" i="48"/>
  <c r="FD8" i="48"/>
  <c r="FC8" i="48"/>
  <c r="FB8" i="48"/>
  <c r="FA8" i="48"/>
  <c r="EZ8" i="48"/>
  <c r="EY8" i="48"/>
  <c r="EX8" i="48"/>
  <c r="EW8" i="48"/>
  <c r="EV8" i="48"/>
  <c r="EU8" i="48"/>
  <c r="ET8" i="48"/>
  <c r="ES8" i="48"/>
  <c r="ER8" i="48"/>
  <c r="EQ8" i="48"/>
  <c r="EP8" i="48"/>
  <c r="EO8" i="48"/>
  <c r="EN8" i="48"/>
  <c r="EM8" i="48"/>
  <c r="EL8" i="48"/>
  <c r="EK8" i="48"/>
  <c r="EJ8" i="48"/>
  <c r="EI8" i="48"/>
  <c r="EH8" i="48"/>
  <c r="EG8" i="48"/>
  <c r="EF8" i="48"/>
  <c r="EE8" i="48"/>
  <c r="ED8" i="48"/>
  <c r="EC8" i="48"/>
  <c r="EB8" i="48"/>
  <c r="EA8" i="48"/>
  <c r="DZ8" i="48"/>
  <c r="DY8" i="48"/>
  <c r="DX8" i="48"/>
  <c r="DW8" i="48"/>
  <c r="DV8" i="48"/>
  <c r="DU8" i="48"/>
  <c r="DT8" i="48"/>
  <c r="DS8" i="48"/>
  <c r="DR8" i="48"/>
  <c r="DQ8" i="48"/>
  <c r="DP8" i="48"/>
  <c r="DO8" i="48"/>
  <c r="DN8" i="48"/>
  <c r="DM8" i="48"/>
  <c r="DL8" i="48"/>
  <c r="DK8" i="48"/>
  <c r="DJ8" i="48"/>
  <c r="DI8" i="48"/>
  <c r="DH8" i="48"/>
  <c r="DG8" i="48"/>
  <c r="DF8" i="48"/>
  <c r="DE8" i="48"/>
  <c r="DD8" i="48"/>
  <c r="DC8" i="48"/>
  <c r="DB8" i="48"/>
  <c r="DA8" i="48"/>
  <c r="CZ8" i="48"/>
  <c r="CY8" i="48"/>
  <c r="CX8" i="48"/>
  <c r="CW8" i="48"/>
  <c r="CV8" i="48"/>
  <c r="CU8" i="48"/>
  <c r="CT8" i="48"/>
  <c r="CS8" i="48"/>
  <c r="CR8" i="48"/>
  <c r="CQ8" i="48"/>
  <c r="CP8" i="48"/>
  <c r="CO8" i="48"/>
  <c r="CN8" i="48"/>
  <c r="CM8" i="48"/>
  <c r="CL8" i="48"/>
  <c r="CK8" i="48"/>
  <c r="CJ8" i="48"/>
  <c r="CI8" i="48"/>
  <c r="CH8" i="48"/>
  <c r="CG8" i="48"/>
  <c r="CF8" i="48"/>
  <c r="CE8" i="48"/>
  <c r="CD8" i="48"/>
  <c r="CC8" i="48"/>
  <c r="CB8" i="48"/>
  <c r="CA8" i="48"/>
  <c r="BZ8" i="48"/>
  <c r="BY8" i="48"/>
  <c r="BX8" i="48"/>
  <c r="BW8" i="48"/>
  <c r="BV8" i="48"/>
  <c r="BU8" i="48"/>
  <c r="BT8" i="48"/>
  <c r="BS8" i="48"/>
  <c r="BR8" i="48"/>
  <c r="BQ8" i="48"/>
  <c r="BP8" i="48"/>
  <c r="BO8" i="48"/>
  <c r="BN8" i="48"/>
  <c r="BM8" i="48"/>
  <c r="BL8" i="48"/>
  <c r="BK8" i="48"/>
  <c r="BJ8" i="48"/>
  <c r="BI8" i="48"/>
  <c r="BH8" i="48"/>
  <c r="BG8" i="48"/>
  <c r="BF8" i="48"/>
  <c r="BE8" i="48"/>
  <c r="BD8" i="48"/>
  <c r="BC8" i="48"/>
  <c r="BB8" i="48"/>
  <c r="BA8" i="48"/>
  <c r="AZ8" i="48"/>
  <c r="AY8" i="48"/>
  <c r="AX8" i="48"/>
  <c r="AW8" i="48"/>
  <c r="AV8" i="48"/>
  <c r="AU8" i="48"/>
  <c r="AT8" i="48"/>
  <c r="AS8" i="48"/>
  <c r="AR8" i="48"/>
  <c r="AQ8" i="48"/>
  <c r="AP8" i="48"/>
  <c r="AO8" i="48"/>
  <c r="AN8" i="48"/>
  <c r="AM8" i="48"/>
  <c r="AL8" i="48"/>
  <c r="AK8" i="48"/>
  <c r="AJ8" i="48"/>
  <c r="AI8" i="48"/>
  <c r="AH8" i="48"/>
  <c r="AG8" i="48"/>
  <c r="AF8" i="48"/>
  <c r="AE8" i="48"/>
  <c r="AD8" i="48"/>
  <c r="AC8" i="48"/>
  <c r="AB8" i="48"/>
  <c r="AA8" i="48"/>
  <c r="Z8" i="48"/>
  <c r="Y8" i="48"/>
  <c r="X8" i="48"/>
  <c r="W8" i="48"/>
  <c r="V8" i="48"/>
  <c r="U8" i="48"/>
  <c r="T8" i="48"/>
  <c r="S8" i="48"/>
  <c r="R8" i="48"/>
  <c r="Q8" i="48"/>
  <c r="P8" i="48"/>
  <c r="O8" i="48"/>
  <c r="N8" i="48"/>
  <c r="M8" i="48"/>
  <c r="L8" i="48"/>
  <c r="K8" i="48"/>
  <c r="J8" i="48"/>
  <c r="I8" i="48"/>
  <c r="H8" i="48"/>
  <c r="G8" i="48"/>
  <c r="F8" i="48"/>
  <c r="E8" i="48"/>
  <c r="D8" i="48"/>
  <c r="C8" i="48"/>
  <c r="GA5" i="48"/>
  <c r="FZ5" i="48"/>
  <c r="FY5" i="48"/>
  <c r="FX5" i="48"/>
  <c r="FW5" i="48"/>
  <c r="FV5" i="48"/>
  <c r="FU5" i="48"/>
  <c r="FT5" i="48"/>
  <c r="FS5" i="48"/>
  <c r="FR5" i="48"/>
  <c r="FQ5" i="48"/>
  <c r="FP5" i="48"/>
  <c r="FO5" i="48"/>
  <c r="FN5" i="48"/>
  <c r="FM5" i="48"/>
  <c r="FL5" i="48"/>
  <c r="FK5" i="48"/>
  <c r="FJ5" i="48"/>
  <c r="FI5" i="48"/>
  <c r="FH5" i="48"/>
  <c r="FG5" i="48"/>
  <c r="FF5" i="48"/>
  <c r="FE5" i="48"/>
  <c r="FD5" i="48"/>
  <c r="FC5" i="48"/>
  <c r="FB5" i="48"/>
  <c r="FA5" i="48"/>
  <c r="EZ5" i="48"/>
  <c r="EY5" i="48"/>
  <c r="EX5" i="48"/>
  <c r="EW5" i="48"/>
  <c r="EV5" i="48"/>
  <c r="EU5" i="48"/>
  <c r="ET5" i="48"/>
  <c r="ES5" i="48"/>
  <c r="ER5" i="48"/>
  <c r="EQ5" i="48"/>
  <c r="EP5" i="48"/>
  <c r="EO5" i="48"/>
  <c r="EN5" i="48"/>
  <c r="EM5" i="48"/>
  <c r="EL5" i="48"/>
  <c r="EK5" i="48"/>
  <c r="EJ5" i="48"/>
  <c r="EI5" i="48"/>
  <c r="EH5" i="48"/>
  <c r="EG5" i="48"/>
  <c r="EF5" i="48"/>
  <c r="EE5" i="48"/>
  <c r="ED5" i="48"/>
  <c r="EC5" i="48"/>
  <c r="EB5" i="48"/>
  <c r="EA5" i="48"/>
  <c r="DZ5" i="48"/>
  <c r="DY5" i="48"/>
  <c r="DX5" i="48"/>
  <c r="DW5" i="48"/>
  <c r="DV5" i="48"/>
  <c r="DU5" i="48"/>
  <c r="DT5" i="48"/>
  <c r="DS5" i="48"/>
  <c r="DR5" i="48"/>
  <c r="DQ5" i="48"/>
  <c r="DP5" i="48"/>
  <c r="DO5" i="48"/>
  <c r="DN5" i="48"/>
  <c r="DM5" i="48"/>
  <c r="DL5" i="48"/>
  <c r="DK5" i="48"/>
  <c r="DJ5" i="48"/>
  <c r="DI5" i="48"/>
  <c r="DH5" i="48"/>
  <c r="DG5" i="48"/>
  <c r="DF5" i="48"/>
  <c r="DE5" i="48"/>
  <c r="DD5" i="48"/>
  <c r="DC5" i="48"/>
  <c r="DB5" i="48"/>
  <c r="DA5" i="48"/>
  <c r="CZ5" i="48"/>
  <c r="CY5" i="48"/>
  <c r="CX5" i="48"/>
  <c r="CW5" i="48"/>
  <c r="CV5" i="48"/>
  <c r="CU5" i="48"/>
  <c r="CT5" i="48"/>
  <c r="CS5" i="48"/>
  <c r="CR5" i="48"/>
  <c r="CQ5" i="48"/>
  <c r="CP5" i="48"/>
  <c r="CO5" i="48"/>
  <c r="CN5" i="48"/>
  <c r="CM5" i="48"/>
  <c r="CL5" i="48"/>
  <c r="CK5" i="48"/>
  <c r="CJ5" i="48"/>
  <c r="CI5" i="48"/>
  <c r="CH5" i="48"/>
  <c r="CG5" i="48"/>
  <c r="CF5" i="48"/>
  <c r="CE5" i="48"/>
  <c r="CD5" i="48"/>
  <c r="CC5" i="48"/>
  <c r="CB5" i="48"/>
  <c r="CA5" i="48"/>
  <c r="BZ5" i="48"/>
  <c r="BY5" i="48"/>
  <c r="BX5" i="48"/>
  <c r="BW5" i="48"/>
  <c r="BV5" i="48"/>
  <c r="BU5" i="48"/>
  <c r="BT5" i="48"/>
  <c r="BS5" i="48"/>
  <c r="BR5" i="48"/>
  <c r="BQ5" i="48"/>
  <c r="BP5" i="48"/>
  <c r="BO5" i="48"/>
  <c r="BN5" i="48"/>
  <c r="BM5" i="48"/>
  <c r="BL5" i="48"/>
  <c r="BK5" i="48"/>
  <c r="BJ5" i="48"/>
  <c r="BI5" i="48"/>
  <c r="BH5" i="48"/>
  <c r="BG5" i="48"/>
  <c r="BF5" i="48"/>
  <c r="BE5" i="48"/>
  <c r="BD5" i="48"/>
  <c r="BC5" i="48"/>
  <c r="BB5" i="48"/>
  <c r="BA5" i="48"/>
  <c r="AZ5" i="48"/>
  <c r="AY5" i="48"/>
  <c r="AX5" i="48"/>
  <c r="AW5" i="48"/>
  <c r="AV5" i="48"/>
  <c r="AU5" i="48"/>
  <c r="AT5" i="48"/>
  <c r="AS5" i="48"/>
  <c r="AR5" i="48"/>
  <c r="AQ5" i="48"/>
  <c r="AP5" i="48"/>
  <c r="AO5" i="48"/>
  <c r="AN5" i="48"/>
  <c r="AM5" i="48"/>
  <c r="AL5" i="48"/>
  <c r="AK5" i="48"/>
  <c r="AJ5" i="48"/>
  <c r="AI5" i="48"/>
  <c r="AH5" i="48"/>
  <c r="AG5" i="48"/>
  <c r="AF5" i="48"/>
  <c r="AE5" i="48"/>
  <c r="AD5" i="48"/>
  <c r="AC5" i="48"/>
  <c r="AB5" i="48"/>
  <c r="AA5" i="48"/>
  <c r="Z5" i="48"/>
  <c r="Y5" i="48"/>
  <c r="X5" i="48"/>
  <c r="W5" i="48"/>
  <c r="V5" i="48"/>
  <c r="U5" i="48"/>
  <c r="T5" i="48"/>
  <c r="S5" i="48"/>
  <c r="R5" i="48"/>
  <c r="Q5" i="48"/>
  <c r="P5" i="48"/>
  <c r="O5" i="48"/>
  <c r="N5" i="48"/>
  <c r="M5" i="48"/>
  <c r="L5" i="48"/>
  <c r="K5" i="48"/>
  <c r="J5" i="48"/>
  <c r="I5" i="48"/>
  <c r="H5" i="48"/>
  <c r="G5" i="48"/>
  <c r="F5" i="48"/>
  <c r="E5" i="48"/>
  <c r="D5" i="48"/>
  <c r="C5" i="48"/>
  <c r="Z163" i="1" l="1"/>
  <c r="FZ43" i="54"/>
  <c r="FM4" i="68"/>
  <c r="FM5" i="68"/>
  <c r="FY47" i="54"/>
  <c r="FZ35" i="54"/>
  <c r="FM7" i="68"/>
  <c r="FO2" i="68"/>
  <c r="FO6" i="68"/>
  <c r="FZ23" i="54"/>
  <c r="FZ45" i="54"/>
  <c r="FN3" i="68"/>
  <c r="FK15" i="61"/>
  <c r="FM7" i="61"/>
  <c r="FL9" i="61"/>
  <c r="FL13" i="61" s="1"/>
  <c r="E9" i="38"/>
  <c r="E2" i="38"/>
  <c r="F3" i="38"/>
  <c r="F9" i="38"/>
  <c r="D2" i="38"/>
  <c r="E3" i="38"/>
  <c r="D8" i="38"/>
  <c r="E8" i="38"/>
  <c r="D3" i="38"/>
  <c r="D9" i="38"/>
  <c r="J1997" i="13"/>
  <c r="BE30" i="2" l="1"/>
  <c r="S9" i="54" s="1"/>
  <c r="Z164" i="1"/>
  <c r="FZ47" i="54"/>
  <c r="FN5" i="68"/>
  <c r="GA43" i="54"/>
  <c r="FN4" i="68"/>
  <c r="GA35" i="54"/>
  <c r="FN7" i="68"/>
  <c r="FP6" i="68"/>
  <c r="GC11" i="54"/>
  <c r="Y167" i="1" s="1"/>
  <c r="FO3" i="68"/>
  <c r="FO4" i="68"/>
  <c r="GA23" i="54"/>
  <c r="GB11" i="54"/>
  <c r="Y166" i="1" s="1"/>
  <c r="FO7" i="68"/>
  <c r="GA45" i="54"/>
  <c r="FP2" i="68"/>
  <c r="O27" i="1"/>
  <c r="FL15" i="61"/>
  <c r="FN7" i="61"/>
  <c r="FM9" i="61"/>
  <c r="FM13" i="61" s="1"/>
  <c r="O17" i="1" l="1"/>
  <c r="Z165" i="1"/>
  <c r="GA47" i="54"/>
  <c r="FO5" i="68"/>
  <c r="FQ2" i="68"/>
  <c r="GB45" i="54"/>
  <c r="GB23" i="54"/>
  <c r="FP4" i="68"/>
  <c r="GB35" i="54"/>
  <c r="FP3" i="68"/>
  <c r="FQ6" i="68"/>
  <c r="GB43" i="54"/>
  <c r="D6" i="38"/>
  <c r="FM15" i="61"/>
  <c r="FO7" i="61"/>
  <c r="FN9" i="61"/>
  <c r="FN13" i="61" s="1"/>
  <c r="Z166" i="1" l="1"/>
  <c r="FP5" i="68"/>
  <c r="GC35" i="54"/>
  <c r="FP7" i="68"/>
  <c r="GB47" i="54"/>
  <c r="GC23" i="54"/>
  <c r="GC43" i="54"/>
  <c r="FQ3" i="68"/>
  <c r="FR6" i="68"/>
  <c r="FR2" i="68"/>
  <c r="FQ7" i="68"/>
  <c r="GC45" i="54"/>
  <c r="GD11" i="54"/>
  <c r="Y168" i="1" s="1"/>
  <c r="C18" i="48"/>
  <c r="D7" i="38"/>
  <c r="FN15" i="61"/>
  <c r="FP7" i="61"/>
  <c r="FO9" i="61"/>
  <c r="FO13" i="61" s="1"/>
  <c r="AG3" i="2"/>
  <c r="Z167" i="1" l="1"/>
  <c r="GC47" i="54"/>
  <c r="GD43" i="54"/>
  <c r="FQ4" i="68"/>
  <c r="FQ5" i="68"/>
  <c r="FS2" i="68"/>
  <c r="GD45" i="54"/>
  <c r="FS6" i="68"/>
  <c r="FR3" i="68"/>
  <c r="GE11" i="54"/>
  <c r="Y169" i="1" s="1"/>
  <c r="GD35" i="54"/>
  <c r="GD23" i="54"/>
  <c r="FR4" i="68"/>
  <c r="FO15" i="61"/>
  <c r="FQ7" i="61"/>
  <c r="FP9" i="61"/>
  <c r="FP13" i="61" s="1"/>
  <c r="BA38" i="2"/>
  <c r="BE20" i="2"/>
  <c r="BE19" i="2"/>
  <c r="BE18" i="2"/>
  <c r="D20" i="40" s="1"/>
  <c r="BE17" i="2"/>
  <c r="D18" i="40" s="1"/>
  <c r="BB15" i="2"/>
  <c r="D16" i="40" s="1"/>
  <c r="BA15" i="2"/>
  <c r="D14" i="40" s="1"/>
  <c r="Z168" i="1" l="1"/>
  <c r="FR5" i="68"/>
  <c r="GE35" i="54"/>
  <c r="FR7" i="68"/>
  <c r="GE23" i="54"/>
  <c r="GG11" i="54"/>
  <c r="Y171" i="1" s="1"/>
  <c r="FS3" i="68"/>
  <c r="FT6" i="68"/>
  <c r="GD47" i="54"/>
  <c r="GE43" i="54"/>
  <c r="GF11" i="54"/>
  <c r="Y170" i="1" s="1"/>
  <c r="FS7" i="68"/>
  <c r="GE45" i="54"/>
  <c r="FT2" i="68"/>
  <c r="FR7" i="61"/>
  <c r="FQ9" i="61"/>
  <c r="FQ13" i="61" s="1"/>
  <c r="FP15" i="61"/>
  <c r="BE38" i="2"/>
  <c r="BE39" i="2" s="1"/>
  <c r="BA40" i="2"/>
  <c r="BA39" i="2"/>
  <c r="AW42" i="2"/>
  <c r="AW41" i="2"/>
  <c r="AW40" i="2"/>
  <c r="C12" i="41"/>
  <c r="D9" i="41"/>
  <c r="E9" i="41"/>
  <c r="E30" i="41" s="1"/>
  <c r="C9" i="41"/>
  <c r="C30" i="41" s="1"/>
  <c r="F24" i="41"/>
  <c r="F9" i="41" s="1"/>
  <c r="E24" i="41"/>
  <c r="D24" i="41"/>
  <c r="C24" i="41"/>
  <c r="F21" i="41"/>
  <c r="F6" i="41" s="1"/>
  <c r="F27" i="41" s="1"/>
  <c r="E21" i="41"/>
  <c r="E6" i="41" s="1"/>
  <c r="D21" i="41"/>
  <c r="C21" i="41"/>
  <c r="D6" i="41"/>
  <c r="D27" i="41" s="1"/>
  <c r="C6" i="41"/>
  <c r="C27" i="41" s="1"/>
  <c r="F29" i="41"/>
  <c r="E29" i="41"/>
  <c r="D29" i="41"/>
  <c r="C29" i="41"/>
  <c r="F26" i="41"/>
  <c r="E26" i="41"/>
  <c r="D26" i="41"/>
  <c r="C26" i="41"/>
  <c r="F23" i="41"/>
  <c r="E23" i="41"/>
  <c r="D23" i="41"/>
  <c r="C23" i="41"/>
  <c r="F20" i="41"/>
  <c r="E20" i="41"/>
  <c r="D20" i="41"/>
  <c r="C20" i="41"/>
  <c r="F17" i="41"/>
  <c r="E17" i="41"/>
  <c r="D17" i="41"/>
  <c r="C17" i="41"/>
  <c r="F14" i="41"/>
  <c r="E14" i="41"/>
  <c r="D14" i="41"/>
  <c r="C14" i="41"/>
  <c r="F11" i="41"/>
  <c r="E11" i="41"/>
  <c r="D11" i="41"/>
  <c r="C11" i="41"/>
  <c r="F8" i="41"/>
  <c r="E8" i="41"/>
  <c r="D8" i="41"/>
  <c r="C8" i="41"/>
  <c r="F5" i="41"/>
  <c r="E5" i="41"/>
  <c r="D5" i="41"/>
  <c r="C5" i="41"/>
  <c r="G4" i="41"/>
  <c r="G24" i="41" s="1"/>
  <c r="G9" i="41" s="1"/>
  <c r="Z169" i="1" l="1"/>
  <c r="GE47" i="54"/>
  <c r="GF43" i="54"/>
  <c r="FS4" i="68"/>
  <c r="FS5" i="68"/>
  <c r="FU6" i="68"/>
  <c r="GH11" i="54"/>
  <c r="Y172" i="1" s="1"/>
  <c r="FT3" i="68"/>
  <c r="FU2" i="68"/>
  <c r="FT7" i="68"/>
  <c r="GF45" i="54"/>
  <c r="GF35" i="54"/>
  <c r="GF23" i="54"/>
  <c r="Z170" i="1" s="1"/>
  <c r="FQ15" i="61"/>
  <c r="FS7" i="61"/>
  <c r="FR9" i="61"/>
  <c r="G8" i="41"/>
  <c r="G11" i="41"/>
  <c r="G21" i="41"/>
  <c r="G6" i="41" s="1"/>
  <c r="G27" i="41" s="1"/>
  <c r="G14" i="41"/>
  <c r="BE40" i="2"/>
  <c r="BE41" i="2"/>
  <c r="D12" i="41"/>
  <c r="D15" i="41" s="1"/>
  <c r="G30" i="41"/>
  <c r="E27" i="41"/>
  <c r="F30" i="41"/>
  <c r="D30" i="41"/>
  <c r="C15" i="41"/>
  <c r="G29" i="41"/>
  <c r="G26" i="41"/>
  <c r="G23" i="41"/>
  <c r="G20" i="41"/>
  <c r="H4" i="41"/>
  <c r="G5" i="41"/>
  <c r="G17" i="41"/>
  <c r="GG43" i="54" l="1"/>
  <c r="FT4" i="68"/>
  <c r="FT5" i="68"/>
  <c r="GG45" i="54"/>
  <c r="GG23" i="54"/>
  <c r="Z171" i="1" s="1"/>
  <c r="FV6" i="68"/>
  <c r="GF47" i="54"/>
  <c r="FV2" i="68"/>
  <c r="GI11" i="54"/>
  <c r="Y173" i="1" s="1"/>
  <c r="FU3" i="68"/>
  <c r="GG35" i="54"/>
  <c r="FR13" i="61"/>
  <c r="FR15" i="61" s="1"/>
  <c r="FT7" i="61"/>
  <c r="FS9" i="61"/>
  <c r="FS13" i="61" s="1"/>
  <c r="H24" i="41"/>
  <c r="H9" i="41" s="1"/>
  <c r="H30" i="41" s="1"/>
  <c r="H21" i="41"/>
  <c r="H6" i="41" s="1"/>
  <c r="H27" i="41" s="1"/>
  <c r="C18" i="41"/>
  <c r="D18" i="41"/>
  <c r="H23" i="41"/>
  <c r="H29" i="41"/>
  <c r="H26" i="41"/>
  <c r="H14" i="41"/>
  <c r="H20" i="41"/>
  <c r="H11" i="41"/>
  <c r="H8" i="41"/>
  <c r="H17" i="41"/>
  <c r="H5" i="41"/>
  <c r="I4" i="41"/>
  <c r="GH43" i="54" l="1"/>
  <c r="FU4" i="68"/>
  <c r="FU5" i="68"/>
  <c r="GH35" i="54"/>
  <c r="FU7" i="68"/>
  <c r="GG47" i="54"/>
  <c r="GH23" i="54"/>
  <c r="Z172" i="1" s="1"/>
  <c r="FV4" i="68"/>
  <c r="GJ11" i="54"/>
  <c r="Y174" i="1" s="1"/>
  <c r="FV3" i="68"/>
  <c r="FW2" i="68"/>
  <c r="FW6" i="68"/>
  <c r="FV7" i="68"/>
  <c r="GH45" i="54"/>
  <c r="FS15" i="61"/>
  <c r="FU7" i="61"/>
  <c r="FT9" i="61"/>
  <c r="FT13" i="61" s="1"/>
  <c r="I24" i="41"/>
  <c r="I9" i="41" s="1"/>
  <c r="I30" i="41" s="1"/>
  <c r="I21" i="41"/>
  <c r="I6" i="41" s="1"/>
  <c r="I27" i="41" s="1"/>
  <c r="I29" i="41"/>
  <c r="I23" i="41"/>
  <c r="I20" i="41"/>
  <c r="I17" i="41"/>
  <c r="I11" i="41"/>
  <c r="I8" i="41"/>
  <c r="I26" i="41"/>
  <c r="I14" i="41"/>
  <c r="I5" i="41"/>
  <c r="J4" i="41"/>
  <c r="GH47" i="54" l="1"/>
  <c r="FV5" i="68"/>
  <c r="FX2" i="68"/>
  <c r="GI23" i="54"/>
  <c r="Z173" i="1" s="1"/>
  <c r="FX6" i="68"/>
  <c r="FW7" i="68"/>
  <c r="GI45" i="54"/>
  <c r="GI35" i="54"/>
  <c r="GI43" i="54"/>
  <c r="FW3" i="68"/>
  <c r="FV7" i="61"/>
  <c r="FU9" i="61"/>
  <c r="FU13" i="61" s="1"/>
  <c r="FT15" i="61"/>
  <c r="J21" i="41"/>
  <c r="J6" i="41" s="1"/>
  <c r="J27" i="41" s="1"/>
  <c r="J24" i="41"/>
  <c r="J9" i="41" s="1"/>
  <c r="J30" i="41" s="1"/>
  <c r="J26" i="41"/>
  <c r="J20" i="41"/>
  <c r="J23" i="41"/>
  <c r="J17" i="41"/>
  <c r="J11" i="41"/>
  <c r="J14" i="41"/>
  <c r="J29" i="41"/>
  <c r="J5" i="41"/>
  <c r="K4" i="41"/>
  <c r="J8" i="41"/>
  <c r="FW5" i="68" l="1"/>
  <c r="GJ43" i="54"/>
  <c r="FW4" i="68"/>
  <c r="GI47" i="54"/>
  <c r="GL11" i="54"/>
  <c r="Y176" i="1" s="1"/>
  <c r="FX3" i="68"/>
  <c r="GJ45" i="54"/>
  <c r="GJ35" i="54"/>
  <c r="GK11" i="54"/>
  <c r="Y175" i="1" s="1"/>
  <c r="FY6" i="68"/>
  <c r="FX4" i="68"/>
  <c r="GJ23" i="54"/>
  <c r="Z174" i="1" s="1"/>
  <c r="FY2" i="68"/>
  <c r="FU15" i="61"/>
  <c r="FW7" i="61"/>
  <c r="FV9" i="61"/>
  <c r="FV13" i="61" s="1"/>
  <c r="K24" i="41"/>
  <c r="K9" i="41" s="1"/>
  <c r="K30" i="41" s="1"/>
  <c r="K21" i="41"/>
  <c r="K6" i="41" s="1"/>
  <c r="K27" i="41" s="1"/>
  <c r="K29" i="41"/>
  <c r="K20" i="41"/>
  <c r="K17" i="41"/>
  <c r="K14" i="41"/>
  <c r="K26" i="41"/>
  <c r="K23" i="41"/>
  <c r="K11" i="41"/>
  <c r="K5" i="41"/>
  <c r="L4" i="41"/>
  <c r="K8" i="41"/>
  <c r="FX5" i="68" l="1"/>
  <c r="GK35" i="54"/>
  <c r="FX7" i="68"/>
  <c r="GK23" i="54"/>
  <c r="Z175" i="1" s="1"/>
  <c r="GK45" i="54"/>
  <c r="FZ2" i="68"/>
  <c r="GK43" i="54"/>
  <c r="FZ6" i="68"/>
  <c r="GJ47" i="54"/>
  <c r="FY3" i="68"/>
  <c r="FV15" i="61"/>
  <c r="FX7" i="61"/>
  <c r="FW9" i="61"/>
  <c r="FW13" i="61" s="1"/>
  <c r="L24" i="41"/>
  <c r="L9" i="41" s="1"/>
  <c r="L30" i="41" s="1"/>
  <c r="L21" i="41"/>
  <c r="L6" i="41" s="1"/>
  <c r="L27" i="41" s="1"/>
  <c r="P2" i="12"/>
  <c r="L23" i="41"/>
  <c r="L26" i="41"/>
  <c r="L14" i="41"/>
  <c r="L29" i="41"/>
  <c r="L17" i="41"/>
  <c r="L20" i="41"/>
  <c r="L8" i="41"/>
  <c r="L5" i="41"/>
  <c r="M4" i="41"/>
  <c r="L11" i="41"/>
  <c r="GK47" i="54" l="1"/>
  <c r="GL43" i="54"/>
  <c r="FY4" i="68"/>
  <c r="FY5" i="68"/>
  <c r="GL35" i="54"/>
  <c r="FY7" i="68"/>
  <c r="GA6" i="68"/>
  <c r="GA2" i="68"/>
  <c r="FZ3" i="68"/>
  <c r="GM11" i="54"/>
  <c r="Y177" i="1" s="1"/>
  <c r="GL23" i="54"/>
  <c r="Z176" i="1" s="1"/>
  <c r="FZ7" i="68"/>
  <c r="GL45" i="54"/>
  <c r="FW15" i="61"/>
  <c r="FY7" i="61"/>
  <c r="FX9" i="61"/>
  <c r="FX13" i="61" s="1"/>
  <c r="M24" i="41"/>
  <c r="M9" i="41" s="1"/>
  <c r="M30" i="41" s="1"/>
  <c r="M21" i="41"/>
  <c r="M6" i="41" s="1"/>
  <c r="M27" i="41" s="1"/>
  <c r="M29" i="41"/>
  <c r="M26" i="41"/>
  <c r="M20" i="41"/>
  <c r="M11" i="41"/>
  <c r="M14" i="41"/>
  <c r="M8" i="41"/>
  <c r="M17" i="41"/>
  <c r="M23" i="41"/>
  <c r="N4" i="41"/>
  <c r="M5" i="41"/>
  <c r="GL47" i="54" l="1"/>
  <c r="GM43" i="54"/>
  <c r="FZ4" i="68"/>
  <c r="FZ5" i="68"/>
  <c r="GO11" i="54"/>
  <c r="Y179" i="1" s="1"/>
  <c r="GA3" i="68"/>
  <c r="GM45" i="54"/>
  <c r="GN11" i="54"/>
  <c r="Y178" i="1" s="1"/>
  <c r="GM23" i="54"/>
  <c r="Z177" i="1" s="1"/>
  <c r="GB2" i="68"/>
  <c r="GM35" i="54"/>
  <c r="GB6" i="68"/>
  <c r="FX15" i="61"/>
  <c r="FZ7" i="61"/>
  <c r="FY9" i="61"/>
  <c r="FY13" i="61" s="1"/>
  <c r="N21" i="41"/>
  <c r="N6" i="41" s="1"/>
  <c r="N27" i="41" s="1"/>
  <c r="N24" i="41"/>
  <c r="N9" i="41" s="1"/>
  <c r="N30" i="41" s="1"/>
  <c r="N26" i="41"/>
  <c r="N20" i="41"/>
  <c r="N29" i="41"/>
  <c r="N23" i="41"/>
  <c r="N17" i="41"/>
  <c r="N11" i="41"/>
  <c r="O4" i="41"/>
  <c r="N5" i="41"/>
  <c r="N8" i="41"/>
  <c r="N14" i="41"/>
  <c r="GA5" i="68" l="1"/>
  <c r="GN43" i="54"/>
  <c r="GA4" i="68"/>
  <c r="GN35" i="54"/>
  <c r="GA7" i="68"/>
  <c r="GM47" i="54"/>
  <c r="GC6" i="68"/>
  <c r="GN45" i="54"/>
  <c r="GC2" i="68"/>
  <c r="GN23" i="54"/>
  <c r="Z178" i="1" s="1"/>
  <c r="GP11" i="54"/>
  <c r="Y180" i="1" s="1"/>
  <c r="GB3" i="68"/>
  <c r="FY15" i="61"/>
  <c r="GA7" i="61"/>
  <c r="FZ9" i="61"/>
  <c r="FZ13" i="61" s="1"/>
  <c r="O24" i="41"/>
  <c r="O9" i="41" s="1"/>
  <c r="O30" i="41" s="1"/>
  <c r="O21" i="41"/>
  <c r="O6" i="41" s="1"/>
  <c r="O27" i="41" s="1"/>
  <c r="O29" i="41"/>
  <c r="O23" i="41"/>
  <c r="O20" i="41"/>
  <c r="O26" i="41"/>
  <c r="O17" i="41"/>
  <c r="O14" i="41"/>
  <c r="O5" i="41"/>
  <c r="P4" i="41"/>
  <c r="O8" i="41"/>
  <c r="O11" i="41"/>
  <c r="GN47" i="54" l="1"/>
  <c r="GB5" i="68"/>
  <c r="GO43" i="54"/>
  <c r="GB4" i="68"/>
  <c r="GO35" i="54"/>
  <c r="GB7" i="68"/>
  <c r="GD3" i="68"/>
  <c r="GC3" i="68"/>
  <c r="GD2" i="68"/>
  <c r="GO23" i="54"/>
  <c r="Z179" i="1" s="1"/>
  <c r="GO45" i="54"/>
  <c r="GD6" i="68"/>
  <c r="FZ15" i="61"/>
  <c r="GB7" i="61"/>
  <c r="GA9" i="61"/>
  <c r="GA13" i="61" s="1"/>
  <c r="P21" i="41"/>
  <c r="P6" i="41" s="1"/>
  <c r="P27" i="41" s="1"/>
  <c r="P24" i="41"/>
  <c r="P29" i="41"/>
  <c r="P23" i="41"/>
  <c r="P20" i="41"/>
  <c r="P14" i="41"/>
  <c r="P26" i="41"/>
  <c r="P17" i="41"/>
  <c r="P11" i="41"/>
  <c r="P8" i="41"/>
  <c r="P5" i="41"/>
  <c r="Q4" i="41"/>
  <c r="AT2" i="12"/>
  <c r="AS2" i="12"/>
  <c r="AR2" i="12"/>
  <c r="AQ2" i="12"/>
  <c r="AP2" i="12"/>
  <c r="AM2" i="12"/>
  <c r="AL2" i="12"/>
  <c r="AK2" i="12"/>
  <c r="AJ2" i="12"/>
  <c r="AI2" i="12"/>
  <c r="R2" i="12"/>
  <c r="M2" i="12"/>
  <c r="L2" i="12"/>
  <c r="K2" i="12"/>
  <c r="H2" i="12"/>
  <c r="G2" i="12"/>
  <c r="D2" i="12"/>
  <c r="C2" i="12"/>
  <c r="B2" i="12"/>
  <c r="A2" i="12"/>
  <c r="GO47" i="54" l="1"/>
  <c r="GP43" i="54"/>
  <c r="GC4" i="68"/>
  <c r="GD5" i="68"/>
  <c r="GC5" i="68"/>
  <c r="GP35" i="54"/>
  <c r="GC7" i="68"/>
  <c r="GQ11" i="54"/>
  <c r="Y181" i="1" s="1"/>
  <c r="GP23" i="54"/>
  <c r="Z180" i="1" s="1"/>
  <c r="GP45" i="54"/>
  <c r="GA15" i="61"/>
  <c r="GC7" i="61"/>
  <c r="GB9" i="61"/>
  <c r="GB13" i="61" s="1"/>
  <c r="Q24" i="41"/>
  <c r="Q9" i="41" s="1"/>
  <c r="Q30" i="41" s="1"/>
  <c r="Q21" i="41"/>
  <c r="Q6" i="41" s="1"/>
  <c r="Q27" i="41" s="1"/>
  <c r="P9" i="41"/>
  <c r="P30" i="41" s="1"/>
  <c r="Q29" i="41"/>
  <c r="Q26" i="41"/>
  <c r="Q20" i="41"/>
  <c r="Q14" i="41"/>
  <c r="Q23" i="41"/>
  <c r="Q11" i="41"/>
  <c r="Q17" i="41"/>
  <c r="Q8" i="41"/>
  <c r="Q5" i="41"/>
  <c r="R4" i="41"/>
  <c r="GP47" i="54" l="1"/>
  <c r="GQ43" i="54"/>
  <c r="GD4" i="68"/>
  <c r="GQ45" i="54"/>
  <c r="GD7" i="68"/>
  <c r="GQ23" i="54"/>
  <c r="Z181" i="1" s="1"/>
  <c r="GQ35" i="54"/>
  <c r="GB15" i="61"/>
  <c r="GD7" i="61"/>
  <c r="GC9" i="61"/>
  <c r="GC13" i="61" s="1"/>
  <c r="R21" i="41"/>
  <c r="R24" i="41"/>
  <c r="R26" i="41"/>
  <c r="R20" i="41"/>
  <c r="R17" i="41"/>
  <c r="R23" i="41"/>
  <c r="R11" i="41"/>
  <c r="R29" i="41"/>
  <c r="S4" i="41"/>
  <c r="R5" i="41"/>
  <c r="R14" i="41"/>
  <c r="R8" i="41"/>
  <c r="AA169" i="1" l="1"/>
  <c r="W169" i="1" s="1"/>
  <c r="AA153" i="1"/>
  <c r="W153" i="1" s="1"/>
  <c r="AA57" i="1"/>
  <c r="W57" i="1" s="1"/>
  <c r="AA137" i="1"/>
  <c r="W137" i="1" s="1"/>
  <c r="AA41" i="1"/>
  <c r="W41" i="1" s="1"/>
  <c r="AA22" i="1"/>
  <c r="W22" i="1" s="1"/>
  <c r="AA56" i="1"/>
  <c r="W56" i="1" s="1"/>
  <c r="AA45" i="1"/>
  <c r="W45" i="1" s="1"/>
  <c r="AA8" i="1"/>
  <c r="W8" i="1" s="1"/>
  <c r="AA181" i="1"/>
  <c r="W181" i="1" s="1"/>
  <c r="AA53" i="1"/>
  <c r="W53" i="1" s="1"/>
  <c r="AA13" i="1"/>
  <c r="AA36" i="1"/>
  <c r="W36" i="1" s="1"/>
  <c r="AA110" i="1"/>
  <c r="W110" i="1" s="1"/>
  <c r="AA138" i="1"/>
  <c r="W138" i="1" s="1"/>
  <c r="AA65" i="1"/>
  <c r="W65" i="1" s="1"/>
  <c r="AA154" i="1"/>
  <c r="W154" i="1" s="1"/>
  <c r="AA129" i="1"/>
  <c r="W129" i="1" s="1"/>
  <c r="AA66" i="1"/>
  <c r="W66" i="1" s="1"/>
  <c r="AA123" i="1"/>
  <c r="W123" i="1" s="1"/>
  <c r="AA113" i="1"/>
  <c r="W113" i="1" s="1"/>
  <c r="AA116" i="1"/>
  <c r="W116" i="1" s="1"/>
  <c r="AA112" i="1"/>
  <c r="W112" i="1" s="1"/>
  <c r="AA52" i="1"/>
  <c r="W52" i="1" s="1"/>
  <c r="AA111" i="1"/>
  <c r="W111" i="1" s="1"/>
  <c r="AA118" i="1"/>
  <c r="W118" i="1" s="1"/>
  <c r="AA127" i="1"/>
  <c r="W127" i="1" s="1"/>
  <c r="AA70" i="1"/>
  <c r="W70" i="1" s="1"/>
  <c r="AA6" i="1"/>
  <c r="W6" i="1" s="1"/>
  <c r="AA12" i="1"/>
  <c r="W12" i="1" s="1"/>
  <c r="AA103" i="1"/>
  <c r="W103" i="1" s="1"/>
  <c r="AA85" i="1"/>
  <c r="W85" i="1" s="1"/>
  <c r="AA30" i="1"/>
  <c r="W30" i="1" s="1"/>
  <c r="AA144" i="1"/>
  <c r="W144" i="1" s="1"/>
  <c r="AA4" i="1"/>
  <c r="W4" i="1" s="1"/>
  <c r="AA37" i="1"/>
  <c r="W37" i="1" s="1"/>
  <c r="AA47" i="1"/>
  <c r="W47" i="1" s="1"/>
  <c r="AA33" i="1"/>
  <c r="W33" i="1" s="1"/>
  <c r="AA87" i="1"/>
  <c r="W87" i="1" s="1"/>
  <c r="AA142" i="1"/>
  <c r="W142" i="1" s="1"/>
  <c r="AA132" i="1"/>
  <c r="W132" i="1" s="1"/>
  <c r="AA130" i="1"/>
  <c r="W130" i="1" s="1"/>
  <c r="AA73" i="1"/>
  <c r="W73" i="1" s="1"/>
  <c r="AA42" i="1"/>
  <c r="W42" i="1" s="1"/>
  <c r="AA74" i="1"/>
  <c r="W74" i="1" s="1"/>
  <c r="AA177" i="1"/>
  <c r="W177" i="1" s="1"/>
  <c r="AA115" i="1"/>
  <c r="W115" i="1" s="1"/>
  <c r="AA171" i="1"/>
  <c r="W171" i="1" s="1"/>
  <c r="AA97" i="1"/>
  <c r="W97" i="1" s="1"/>
  <c r="AA35" i="1"/>
  <c r="W35" i="1" s="1"/>
  <c r="AA59" i="1"/>
  <c r="W59" i="1" s="1"/>
  <c r="AA76" i="1"/>
  <c r="W76" i="1" s="1"/>
  <c r="AA159" i="1"/>
  <c r="W159" i="1" s="1"/>
  <c r="AA120" i="1"/>
  <c r="W120" i="1" s="1"/>
  <c r="AA100" i="1"/>
  <c r="W100" i="1" s="1"/>
  <c r="AA167" i="1"/>
  <c r="W167" i="1" s="1"/>
  <c r="AA34" i="1"/>
  <c r="W34" i="1" s="1"/>
  <c r="AA60" i="1"/>
  <c r="W60" i="1" s="1"/>
  <c r="AA72" i="1"/>
  <c r="W72" i="1" s="1"/>
  <c r="AA148" i="1"/>
  <c r="W148" i="1" s="1"/>
  <c r="AA162" i="1"/>
  <c r="W162" i="1" s="1"/>
  <c r="AA58" i="1"/>
  <c r="W58" i="1" s="1"/>
  <c r="AA140" i="1"/>
  <c r="W140" i="1" s="1"/>
  <c r="AA63" i="1"/>
  <c r="W63" i="1" s="1"/>
  <c r="AA165" i="1"/>
  <c r="W165" i="1" s="1"/>
  <c r="AA172" i="1"/>
  <c r="W172" i="1" s="1"/>
  <c r="AA93" i="1"/>
  <c r="W93" i="1" s="1"/>
  <c r="AA149" i="1"/>
  <c r="W149" i="1" s="1"/>
  <c r="AA128" i="1"/>
  <c r="W128" i="1" s="1"/>
  <c r="AA9" i="1"/>
  <c r="W9" i="1" s="1"/>
  <c r="AA48" i="1"/>
  <c r="W48" i="1" s="1"/>
  <c r="AA78" i="1"/>
  <c r="W78" i="1" s="1"/>
  <c r="AA134" i="1"/>
  <c r="W134" i="1" s="1"/>
  <c r="AA109" i="1"/>
  <c r="W109" i="1" s="1"/>
  <c r="AA135" i="1"/>
  <c r="W135" i="1" s="1"/>
  <c r="AA125" i="1"/>
  <c r="W125" i="1" s="1"/>
  <c r="AA164" i="1"/>
  <c r="W164" i="1" s="1"/>
  <c r="AA119" i="1"/>
  <c r="W119" i="1" s="1"/>
  <c r="AA94" i="1"/>
  <c r="W94" i="1" s="1"/>
  <c r="AA101" i="1"/>
  <c r="W101" i="1" s="1"/>
  <c r="AA18" i="1"/>
  <c r="W18" i="1" s="1"/>
  <c r="AA150" i="1"/>
  <c r="W150" i="1" s="1"/>
  <c r="AA23" i="1"/>
  <c r="W23" i="1" s="1"/>
  <c r="AA61" i="1"/>
  <c r="W61" i="1" s="1"/>
  <c r="AA20" i="1"/>
  <c r="W20" i="1" s="1"/>
  <c r="AA79" i="1"/>
  <c r="W79" i="1" s="1"/>
  <c r="AA62" i="1"/>
  <c r="W62" i="1" s="1"/>
  <c r="AA95" i="1"/>
  <c r="W95" i="1" s="1"/>
  <c r="AA2" i="1"/>
  <c r="W2" i="1" s="1"/>
  <c r="AA5" i="1"/>
  <c r="W5" i="1" s="1"/>
  <c r="AA124" i="1"/>
  <c r="W124" i="1" s="1"/>
  <c r="AA107" i="1"/>
  <c r="W107" i="1" s="1"/>
  <c r="AA166" i="1"/>
  <c r="W166" i="1" s="1"/>
  <c r="AA141" i="1"/>
  <c r="W141" i="1" s="1"/>
  <c r="AA39" i="1"/>
  <c r="W39" i="1" s="1"/>
  <c r="AA157" i="1"/>
  <c r="W157" i="1" s="1"/>
  <c r="AA49" i="1"/>
  <c r="W49" i="1" s="1"/>
  <c r="AA151" i="1"/>
  <c r="W151" i="1" s="1"/>
  <c r="AA126" i="1"/>
  <c r="W126" i="1" s="1"/>
  <c r="AA133" i="1"/>
  <c r="W133" i="1" s="1"/>
  <c r="AA51" i="1"/>
  <c r="W51" i="1" s="1"/>
  <c r="AA160" i="1"/>
  <c r="W160" i="1" s="1"/>
  <c r="AA152" i="1"/>
  <c r="W152" i="1" s="1"/>
  <c r="AA24" i="1"/>
  <c r="W24" i="1" s="1"/>
  <c r="AA98" i="1"/>
  <c r="W98" i="1" s="1"/>
  <c r="AA40" i="1"/>
  <c r="W40" i="1" s="1"/>
  <c r="AA99" i="1"/>
  <c r="W99" i="1" s="1"/>
  <c r="AA106" i="1"/>
  <c r="W106" i="1" s="1"/>
  <c r="AA21" i="1"/>
  <c r="W21" i="1" s="1"/>
  <c r="AA83" i="1"/>
  <c r="W83" i="1" s="1"/>
  <c r="AA114" i="1"/>
  <c r="W114" i="1" s="1"/>
  <c r="AA10" i="1"/>
  <c r="W10" i="1" s="1"/>
  <c r="AA67" i="1"/>
  <c r="W67" i="1" s="1"/>
  <c r="AA156" i="1"/>
  <c r="W156" i="1" s="1"/>
  <c r="AA7" i="1"/>
  <c r="W7" i="1" s="1"/>
  <c r="AA88" i="1"/>
  <c r="W88" i="1" s="1"/>
  <c r="AA136" i="1"/>
  <c r="W136" i="1" s="1"/>
  <c r="AA50" i="1"/>
  <c r="W50" i="1" s="1"/>
  <c r="AA139" i="1"/>
  <c r="W139" i="1" s="1"/>
  <c r="AA168" i="1"/>
  <c r="W168" i="1" s="1"/>
  <c r="AA91" i="1"/>
  <c r="W91" i="1" s="1"/>
  <c r="AA86" i="1"/>
  <c r="W86" i="1" s="1"/>
  <c r="AA17" i="1"/>
  <c r="W17" i="1" s="1"/>
  <c r="AA102" i="1"/>
  <c r="W102" i="1" s="1"/>
  <c r="AA77" i="1"/>
  <c r="W77" i="1" s="1"/>
  <c r="AA3" i="1"/>
  <c r="W3" i="1" s="1"/>
  <c r="AA71" i="1"/>
  <c r="W71" i="1" s="1"/>
  <c r="AA174" i="1"/>
  <c r="W174" i="1" s="1"/>
  <c r="AA81" i="1"/>
  <c r="W81" i="1" s="1"/>
  <c r="AA11" i="1"/>
  <c r="W11" i="1" s="1"/>
  <c r="AA16" i="1"/>
  <c r="W16" i="1" s="1"/>
  <c r="AA84" i="1"/>
  <c r="W84" i="1" s="1"/>
  <c r="AA82" i="1"/>
  <c r="W82" i="1" s="1"/>
  <c r="AA54" i="1"/>
  <c r="W54" i="1" s="1"/>
  <c r="AA147" i="1"/>
  <c r="W147" i="1" s="1"/>
  <c r="AA176" i="1"/>
  <c r="W176" i="1" s="1"/>
  <c r="AA31" i="1"/>
  <c r="W31" i="1" s="1"/>
  <c r="AA180" i="1"/>
  <c r="W180" i="1" s="1"/>
  <c r="AA117" i="1"/>
  <c r="W117" i="1" s="1"/>
  <c r="AA175" i="1"/>
  <c r="W175" i="1" s="1"/>
  <c r="AA105" i="1"/>
  <c r="W105" i="1" s="1"/>
  <c r="AA15" i="1"/>
  <c r="W15" i="1" s="1"/>
  <c r="AA19" i="1"/>
  <c r="W19" i="1" s="1"/>
  <c r="AA46" i="1"/>
  <c r="W46" i="1" s="1"/>
  <c r="AA90" i="1"/>
  <c r="W90" i="1" s="1"/>
  <c r="AA178" i="1"/>
  <c r="W178" i="1" s="1"/>
  <c r="AA14" i="1"/>
  <c r="W14" i="1" s="1"/>
  <c r="AA38" i="1"/>
  <c r="W38" i="1" s="1"/>
  <c r="AA75" i="1"/>
  <c r="W75" i="1" s="1"/>
  <c r="AA163" i="1"/>
  <c r="W163" i="1" s="1"/>
  <c r="AA170" i="1"/>
  <c r="W170" i="1" s="1"/>
  <c r="AA179" i="1"/>
  <c r="W179" i="1" s="1"/>
  <c r="AA122" i="1"/>
  <c r="W122" i="1" s="1"/>
  <c r="AA104" i="1"/>
  <c r="W104" i="1" s="1"/>
  <c r="AA64" i="1"/>
  <c r="W64" i="1" s="1"/>
  <c r="AA155" i="1"/>
  <c r="W155" i="1" s="1"/>
  <c r="AA145" i="1"/>
  <c r="W145" i="1" s="1"/>
  <c r="AA96" i="1"/>
  <c r="W96" i="1" s="1"/>
  <c r="AA89" i="1"/>
  <c r="W89" i="1" s="1"/>
  <c r="AA80" i="1"/>
  <c r="W80" i="1" s="1"/>
  <c r="AA69" i="1"/>
  <c r="W69" i="1" s="1"/>
  <c r="AA108" i="1"/>
  <c r="W108" i="1" s="1"/>
  <c r="AA55" i="1"/>
  <c r="W55" i="1" s="1"/>
  <c r="AA173" i="1"/>
  <c r="W173" i="1" s="1"/>
  <c r="AA32" i="1"/>
  <c r="W32" i="1" s="1"/>
  <c r="AA68" i="1"/>
  <c r="W68" i="1" s="1"/>
  <c r="AA92" i="1"/>
  <c r="W92" i="1" s="1"/>
  <c r="AA158" i="1"/>
  <c r="W158" i="1" s="1"/>
  <c r="AA131" i="1"/>
  <c r="W131" i="1" s="1"/>
  <c r="AA44" i="1"/>
  <c r="W44" i="1" s="1"/>
  <c r="AA161" i="1"/>
  <c r="W161" i="1" s="1"/>
  <c r="AA43" i="1"/>
  <c r="W43" i="1" s="1"/>
  <c r="AA143" i="1"/>
  <c r="W143" i="1" s="1"/>
  <c r="AA146" i="1"/>
  <c r="W146" i="1" s="1"/>
  <c r="AA121" i="1"/>
  <c r="W121" i="1" s="1"/>
  <c r="GQ47" i="54"/>
  <c r="S24" i="41"/>
  <c r="S9" i="41" s="1"/>
  <c r="S30" i="41" s="1"/>
  <c r="GC15" i="61"/>
  <c r="GE7" i="61"/>
  <c r="GD9" i="61"/>
  <c r="GD13" i="61" s="1"/>
  <c r="S21" i="41"/>
  <c r="S6" i="41" s="1"/>
  <c r="S27" i="41" s="1"/>
  <c r="R6" i="41"/>
  <c r="R27" i="41" s="1"/>
  <c r="R9" i="41"/>
  <c r="R30" i="41" s="1"/>
  <c r="S26" i="41"/>
  <c r="S23" i="41"/>
  <c r="S29" i="41"/>
  <c r="S20" i="41"/>
  <c r="S11" i="41"/>
  <c r="S5" i="41"/>
  <c r="T4" i="41"/>
  <c r="S14" i="41"/>
  <c r="S8" i="41"/>
  <c r="S17" i="41"/>
  <c r="GD15" i="61" l="1"/>
  <c r="GF7" i="61"/>
  <c r="GE9" i="61"/>
  <c r="GE13" i="61" s="1"/>
  <c r="T21" i="41"/>
  <c r="T24" i="41"/>
  <c r="U24" i="41" s="1"/>
  <c r="T23" i="41"/>
  <c r="T29" i="41"/>
  <c r="T20" i="41"/>
  <c r="T14" i="41"/>
  <c r="T17" i="41"/>
  <c r="T8" i="41"/>
  <c r="T26" i="41"/>
  <c r="T11" i="41"/>
  <c r="T5" i="41"/>
  <c r="U4" i="41"/>
  <c r="Q2" i="12"/>
  <c r="GG7" i="61" l="1"/>
  <c r="GF9" i="61"/>
  <c r="GF13" i="61" s="1"/>
  <c r="GE15" i="61"/>
  <c r="U21" i="41"/>
  <c r="U6" i="41" s="1"/>
  <c r="U27" i="41" s="1"/>
  <c r="T6" i="41"/>
  <c r="T27" i="41" s="1"/>
  <c r="U9" i="41"/>
  <c r="U30" i="41" s="1"/>
  <c r="T9" i="41"/>
  <c r="T30" i="41" s="1"/>
  <c r="U29" i="41"/>
  <c r="U23" i="41"/>
  <c r="U20" i="41"/>
  <c r="U17" i="41"/>
  <c r="U14" i="41"/>
  <c r="U11" i="41"/>
  <c r="U8" i="41"/>
  <c r="U26" i="41"/>
  <c r="U5" i="41"/>
  <c r="V4" i="41"/>
  <c r="S33" i="54" l="1"/>
  <c r="S21" i="54"/>
  <c r="GG9" i="61"/>
  <c r="GG13" i="61" s="1"/>
  <c r="GF15" i="61"/>
  <c r="V21" i="41"/>
  <c r="V6" i="41" s="1"/>
  <c r="V27" i="41" s="1"/>
  <c r="V24" i="41"/>
  <c r="V29" i="41"/>
  <c r="V26" i="41"/>
  <c r="V20" i="41"/>
  <c r="V17" i="41"/>
  <c r="V14" i="41"/>
  <c r="V11" i="41"/>
  <c r="W4" i="41"/>
  <c r="V23" i="41"/>
  <c r="V5" i="41"/>
  <c r="V8" i="41"/>
  <c r="L1" i="2"/>
  <c r="O2" i="12"/>
  <c r="S11" i="54" l="1"/>
  <c r="Y1" i="1" s="1"/>
  <c r="F3" i="68"/>
  <c r="S23" i="54"/>
  <c r="Z1" i="1" s="1"/>
  <c r="F5" i="68"/>
  <c r="F7" i="68"/>
  <c r="S35" i="54"/>
  <c r="S45" i="54"/>
  <c r="W24" i="41"/>
  <c r="W9" i="41" s="1"/>
  <c r="W30" i="41" s="1"/>
  <c r="BN1" i="2"/>
  <c r="C59" i="1" s="1"/>
  <c r="BK1" i="2"/>
  <c r="C58" i="1" s="1"/>
  <c r="BJ1" i="2"/>
  <c r="C57" i="1" s="1"/>
  <c r="GG15" i="61"/>
  <c r="V9" i="41"/>
  <c r="V30" i="41" s="1"/>
  <c r="W21" i="41"/>
  <c r="W6" i="41" s="1"/>
  <c r="W27" i="41" s="1"/>
  <c r="W29" i="41"/>
  <c r="W26" i="41"/>
  <c r="W14" i="41"/>
  <c r="W5" i="41"/>
  <c r="X4" i="41"/>
  <c r="W17" i="41"/>
  <c r="W11" i="41"/>
  <c r="W8" i="41"/>
  <c r="W23" i="41"/>
  <c r="W20" i="41"/>
  <c r="N2" i="12"/>
  <c r="BE15" i="2"/>
  <c r="I27" i="1" s="1"/>
  <c r="BE14" i="2"/>
  <c r="I25" i="1" s="1"/>
  <c r="BE13" i="2"/>
  <c r="BE12" i="2"/>
  <c r="K21" i="48" s="1"/>
  <c r="BE31" i="2" l="1"/>
  <c r="BE33" i="2" s="1"/>
  <c r="J15" i="1"/>
  <c r="U2" i="12"/>
  <c r="Z13" i="1"/>
  <c r="W13" i="1" s="1"/>
  <c r="AA25" i="1"/>
  <c r="W25" i="1" s="1"/>
  <c r="AA1" i="1"/>
  <c r="W1" i="1" s="1"/>
  <c r="U1" i="1" s="1"/>
  <c r="AE2" i="12"/>
  <c r="X21" i="41"/>
  <c r="X24" i="41"/>
  <c r="X23" i="41"/>
  <c r="X26" i="41"/>
  <c r="X14" i="41"/>
  <c r="X8" i="41"/>
  <c r="X20" i="41"/>
  <c r="X17" i="41"/>
  <c r="X11" i="41"/>
  <c r="X29" i="41"/>
  <c r="X5" i="41"/>
  <c r="Y4" i="41"/>
  <c r="J2" i="12"/>
  <c r="O29" i="1" l="1"/>
  <c r="BE32" i="2"/>
  <c r="O7" i="1"/>
  <c r="Y24" i="41"/>
  <c r="Y9" i="41" s="1"/>
  <c r="Y30" i="41" s="1"/>
  <c r="J23" i="1"/>
  <c r="AD2" i="12"/>
  <c r="I24" i="48"/>
  <c r="I9" i="48" s="1"/>
  <c r="H24" i="48"/>
  <c r="O24" i="48"/>
  <c r="G24" i="48"/>
  <c r="N24" i="48"/>
  <c r="F24" i="48"/>
  <c r="F9" i="48" s="1"/>
  <c r="J24" i="48"/>
  <c r="M24" i="48"/>
  <c r="L24" i="48"/>
  <c r="K24" i="48"/>
  <c r="AB2" i="12"/>
  <c r="N21" i="48"/>
  <c r="F21" i="48"/>
  <c r="M21" i="48"/>
  <c r="E21" i="48"/>
  <c r="L21" i="48"/>
  <c r="G21" i="48"/>
  <c r="J21" i="48"/>
  <c r="I21" i="48"/>
  <c r="O21" i="48"/>
  <c r="H21" i="48"/>
  <c r="J25" i="1"/>
  <c r="Y21" i="41"/>
  <c r="Y6" i="41" s="1"/>
  <c r="Y27" i="41" s="1"/>
  <c r="X6" i="41"/>
  <c r="X27" i="41" s="1"/>
  <c r="X9" i="41"/>
  <c r="X30" i="41" s="1"/>
  <c r="Y29" i="41"/>
  <c r="Y23" i="41"/>
  <c r="Y20" i="41"/>
  <c r="Y26" i="41"/>
  <c r="Y17" i="41"/>
  <c r="Y11" i="41"/>
  <c r="Y8" i="41"/>
  <c r="Y5" i="41"/>
  <c r="Y14" i="41"/>
  <c r="Z4" i="41"/>
  <c r="J21" i="1"/>
  <c r="J27" i="1"/>
  <c r="AC2" i="12"/>
  <c r="BB13" i="2"/>
  <c r="C30" i="48" s="1"/>
  <c r="BA13" i="2"/>
  <c r="C27" i="48" s="1"/>
  <c r="X1" i="1" l="1"/>
  <c r="M9" i="48"/>
  <c r="G9" i="48"/>
  <c r="J9" i="48"/>
  <c r="O9" i="48"/>
  <c r="K9" i="48"/>
  <c r="H9" i="48"/>
  <c r="L9" i="48"/>
  <c r="N9" i="48"/>
  <c r="K6" i="48"/>
  <c r="H6" i="48"/>
  <c r="M6" i="48"/>
  <c r="I6" i="48"/>
  <c r="L6" i="48"/>
  <c r="N6" i="48"/>
  <c r="O6" i="48"/>
  <c r="G6" i="48"/>
  <c r="F6" i="48"/>
  <c r="J6" i="48"/>
  <c r="E6" i="48"/>
  <c r="I8" i="38"/>
  <c r="N8" i="38"/>
  <c r="G9" i="38"/>
  <c r="P8" i="38"/>
  <c r="G8" i="38"/>
  <c r="O9" i="38"/>
  <c r="J8" i="38"/>
  <c r="O8" i="38"/>
  <c r="H9" i="38"/>
  <c r="K8" i="38"/>
  <c r="P9" i="38"/>
  <c r="L8" i="38"/>
  <c r="L9" i="38"/>
  <c r="I9" i="38"/>
  <c r="H8" i="38"/>
  <c r="M9" i="38"/>
  <c r="J9" i="38"/>
  <c r="M8" i="38"/>
  <c r="N9" i="38"/>
  <c r="F8" i="38"/>
  <c r="K9" i="38"/>
  <c r="P21" i="48"/>
  <c r="P6" i="48" s="1"/>
  <c r="P24" i="48"/>
  <c r="P9" i="48" s="1"/>
  <c r="Z21" i="41"/>
  <c r="Z24" i="41"/>
  <c r="BA41" i="2"/>
  <c r="BE42" i="2" s="1"/>
  <c r="AW43" i="2"/>
  <c r="BE43" i="2" s="1"/>
  <c r="Z29" i="41"/>
  <c r="Z26" i="41"/>
  <c r="Z20" i="41"/>
  <c r="Z23" i="41"/>
  <c r="Z17" i="41"/>
  <c r="Z11" i="41"/>
  <c r="Z14" i="41"/>
  <c r="Z8" i="41"/>
  <c r="Z5" i="41"/>
  <c r="AA4" i="41"/>
  <c r="D5" i="38"/>
  <c r="E5" i="38" s="1"/>
  <c r="F5" i="38" s="1"/>
  <c r="T2" i="12"/>
  <c r="V1" i="40" l="1"/>
  <c r="S2" i="12"/>
  <c r="Q9" i="38"/>
  <c r="Q8" i="38"/>
  <c r="L27" i="48"/>
  <c r="M2" i="38"/>
  <c r="D30" i="48"/>
  <c r="E30" i="48"/>
  <c r="J17" i="1"/>
  <c r="D27" i="48"/>
  <c r="Q24" i="48"/>
  <c r="Q9" i="48" s="1"/>
  <c r="Q21" i="48"/>
  <c r="Q6" i="48" s="1"/>
  <c r="AG2" i="12"/>
  <c r="AA21" i="41"/>
  <c r="AA6" i="41" s="1"/>
  <c r="AA27" i="41" s="1"/>
  <c r="Z6" i="41"/>
  <c r="Z27" i="41" s="1"/>
  <c r="AA24" i="41"/>
  <c r="AB24" i="41" s="1"/>
  <c r="Z9" i="41"/>
  <c r="Z30" i="41" s="1"/>
  <c r="AA20" i="41"/>
  <c r="AA26" i="41"/>
  <c r="AA17" i="41"/>
  <c r="AA14" i="41"/>
  <c r="AA23" i="41"/>
  <c r="AA11" i="41"/>
  <c r="AA5" i="41"/>
  <c r="AB4" i="41"/>
  <c r="AA29" i="41"/>
  <c r="AA8" i="41"/>
  <c r="AF2" i="12"/>
  <c r="BA32" i="2"/>
  <c r="BA31" i="2"/>
  <c r="AW34" i="2"/>
  <c r="AW33" i="2"/>
  <c r="AW32" i="2"/>
  <c r="J19" i="1"/>
  <c r="BA33" i="2" l="1"/>
  <c r="BE34" i="2" s="1"/>
  <c r="B7" i="64"/>
  <c r="C3" i="64"/>
  <c r="M30" i="48"/>
  <c r="L3" i="38"/>
  <c r="R9" i="38"/>
  <c r="R8" i="38"/>
  <c r="H30" i="48"/>
  <c r="L30" i="48"/>
  <c r="K30" i="48"/>
  <c r="M3" i="38"/>
  <c r="N3" i="38"/>
  <c r="I3" i="38"/>
  <c r="J27" i="48"/>
  <c r="K2" i="38"/>
  <c r="I27" i="48"/>
  <c r="J2" i="38"/>
  <c r="P30" i="48"/>
  <c r="Q3" i="38"/>
  <c r="N30" i="48"/>
  <c r="O3" i="38"/>
  <c r="E27" i="48"/>
  <c r="F2" i="38"/>
  <c r="M27" i="48"/>
  <c r="N2" i="38"/>
  <c r="G27" i="48"/>
  <c r="H2" i="38"/>
  <c r="N27" i="48"/>
  <c r="O2" i="38"/>
  <c r="F30" i="48"/>
  <c r="G3" i="38"/>
  <c r="J30" i="48"/>
  <c r="K3" i="38"/>
  <c r="G30" i="48"/>
  <c r="H3" i="38"/>
  <c r="F27" i="48"/>
  <c r="G2" i="38"/>
  <c r="H27" i="48"/>
  <c r="I2" i="38"/>
  <c r="O30" i="48"/>
  <c r="P3" i="38"/>
  <c r="K27" i="48"/>
  <c r="L2" i="38"/>
  <c r="I30" i="48"/>
  <c r="J3" i="38"/>
  <c r="P27" i="48"/>
  <c r="Q2" i="38"/>
  <c r="O27" i="48"/>
  <c r="P2" i="38"/>
  <c r="R24" i="48"/>
  <c r="R9" i="48" s="1"/>
  <c r="R21" i="48"/>
  <c r="R6" i="48" s="1"/>
  <c r="AB9" i="41"/>
  <c r="AB30" i="41" s="1"/>
  <c r="AA9" i="41"/>
  <c r="AA30" i="41" s="1"/>
  <c r="AB21" i="41"/>
  <c r="AB6" i="41" s="1"/>
  <c r="L12" i="41"/>
  <c r="I12" i="41"/>
  <c r="H12" i="41"/>
  <c r="O12" i="41"/>
  <c r="K12" i="41"/>
  <c r="M12" i="41"/>
  <c r="F12" i="41"/>
  <c r="E12" i="41"/>
  <c r="J12" i="41"/>
  <c r="G12" i="41"/>
  <c r="N12" i="41"/>
  <c r="Q12" i="41"/>
  <c r="P12" i="41"/>
  <c r="R12" i="41"/>
  <c r="S12" i="41"/>
  <c r="T12" i="41"/>
  <c r="U12" i="41"/>
  <c r="V12" i="41"/>
  <c r="W12" i="41"/>
  <c r="X12" i="41"/>
  <c r="Y12" i="41"/>
  <c r="Z12" i="41"/>
  <c r="AB29" i="41"/>
  <c r="AB23" i="41"/>
  <c r="AB26" i="41"/>
  <c r="AB14" i="41"/>
  <c r="AB20" i="41"/>
  <c r="AB8" i="41"/>
  <c r="AB17" i="41"/>
  <c r="AB11" i="41"/>
  <c r="AB5" i="41"/>
  <c r="AC4" i="41"/>
  <c r="AC24" i="41" s="1"/>
  <c r="AW35" i="2"/>
  <c r="BE35" i="2" s="1"/>
  <c r="F12" i="48" l="1"/>
  <c r="O12" i="48"/>
  <c r="I12" i="48"/>
  <c r="Q12" i="48"/>
  <c r="K12" i="48"/>
  <c r="E12" i="48"/>
  <c r="L12" i="48"/>
  <c r="N12" i="48"/>
  <c r="G12" i="48"/>
  <c r="H12" i="48"/>
  <c r="R12" i="48"/>
  <c r="P12" i="48"/>
  <c r="J12" i="48"/>
  <c r="M12" i="48"/>
  <c r="S8" i="38"/>
  <c r="S9" i="38"/>
  <c r="Q30" i="48"/>
  <c r="R3" i="38"/>
  <c r="Q27" i="48"/>
  <c r="R2" i="38"/>
  <c r="S21" i="48"/>
  <c r="S6" i="48" s="1"/>
  <c r="S24" i="48"/>
  <c r="S9" i="48" s="1"/>
  <c r="AA12" i="41"/>
  <c r="AB27" i="41"/>
  <c r="AB12" i="41"/>
  <c r="AC9" i="41"/>
  <c r="AC30" i="41" s="1"/>
  <c r="AC21" i="41"/>
  <c r="H15" i="41"/>
  <c r="L15" i="41"/>
  <c r="J15" i="41"/>
  <c r="K15" i="41"/>
  <c r="R15" i="41"/>
  <c r="E15" i="41"/>
  <c r="I15" i="41"/>
  <c r="M15" i="41"/>
  <c r="F15" i="41"/>
  <c r="N15" i="41"/>
  <c r="G15" i="41"/>
  <c r="O15" i="41"/>
  <c r="AC29" i="41"/>
  <c r="AC26" i="41"/>
  <c r="AC23" i="41"/>
  <c r="AC11" i="41"/>
  <c r="AC20" i="41"/>
  <c r="AC14" i="41"/>
  <c r="AC8" i="41"/>
  <c r="AC17" i="41"/>
  <c r="AD4" i="41"/>
  <c r="AC5" i="41"/>
  <c r="P15" i="41"/>
  <c r="Q15" i="41"/>
  <c r="D4" i="38"/>
  <c r="E4" i="38" s="1"/>
  <c r="F4" i="38" s="1"/>
  <c r="G4" i="38" s="1"/>
  <c r="H4" i="38" s="1"/>
  <c r="I4" i="38" s="1"/>
  <c r="S12" i="48" l="1"/>
  <c r="E6" i="38"/>
  <c r="D15" i="48"/>
  <c r="T9" i="38"/>
  <c r="T8" i="38"/>
  <c r="O15" i="48"/>
  <c r="P6" i="38"/>
  <c r="R30" i="48"/>
  <c r="S3" i="38"/>
  <c r="E15" i="48"/>
  <c r="F6" i="38"/>
  <c r="L15" i="48"/>
  <c r="M6" i="38"/>
  <c r="Q15" i="48"/>
  <c r="R6" i="38"/>
  <c r="J15" i="48"/>
  <c r="K6" i="38"/>
  <c r="R27" i="48"/>
  <c r="S2" i="38"/>
  <c r="H15" i="48"/>
  <c r="I6" i="38"/>
  <c r="I15" i="48"/>
  <c r="J6" i="38"/>
  <c r="F15" i="48"/>
  <c r="G6" i="38"/>
  <c r="K15" i="48"/>
  <c r="L6" i="38"/>
  <c r="M15" i="48"/>
  <c r="N6" i="38"/>
  <c r="P15" i="48"/>
  <c r="Q6" i="38"/>
  <c r="G15" i="48"/>
  <c r="V5" i="1" s="1"/>
  <c r="AC5" i="1" s="1"/>
  <c r="H6" i="38"/>
  <c r="N15" i="48"/>
  <c r="O6" i="38"/>
  <c r="T24" i="48"/>
  <c r="T9" i="48" s="1"/>
  <c r="T21" i="48"/>
  <c r="T6" i="48" s="1"/>
  <c r="AD21" i="41"/>
  <c r="AC6" i="41"/>
  <c r="AD24" i="41"/>
  <c r="F18" i="41"/>
  <c r="E18" i="41"/>
  <c r="H18" i="41"/>
  <c r="O18" i="41"/>
  <c r="R18" i="41"/>
  <c r="Q18" i="41"/>
  <c r="J18" i="41"/>
  <c r="I18" i="41"/>
  <c r="K18" i="41"/>
  <c r="P18" i="41"/>
  <c r="G18" i="41"/>
  <c r="N18" i="41"/>
  <c r="M18" i="41"/>
  <c r="L18" i="41"/>
  <c r="S15" i="41"/>
  <c r="S18" i="41" s="1"/>
  <c r="AD29" i="41"/>
  <c r="AD26" i="41"/>
  <c r="AD20" i="41"/>
  <c r="AD23" i="41"/>
  <c r="AD17" i="41"/>
  <c r="AD11" i="41"/>
  <c r="AE4" i="41"/>
  <c r="AD14" i="41"/>
  <c r="AD8" i="41"/>
  <c r="AD5" i="41"/>
  <c r="J4" i="38"/>
  <c r="T12" i="48" l="1"/>
  <c r="E7" i="38"/>
  <c r="V2" i="1"/>
  <c r="U2" i="1" s="1"/>
  <c r="D18" i="48"/>
  <c r="U8" i="38"/>
  <c r="T2" i="38"/>
  <c r="U9" i="38"/>
  <c r="E18" i="48"/>
  <c r="I18" i="48"/>
  <c r="G18" i="48"/>
  <c r="P18" i="48"/>
  <c r="S30" i="48"/>
  <c r="T3" i="38"/>
  <c r="V14" i="1"/>
  <c r="AC14" i="1" s="1"/>
  <c r="Q7" i="38"/>
  <c r="V7" i="1"/>
  <c r="AC7" i="1" s="1"/>
  <c r="J7" i="38"/>
  <c r="V15" i="1"/>
  <c r="AC15" i="1" s="1"/>
  <c r="R7" i="38"/>
  <c r="V13" i="1"/>
  <c r="AC13" i="1" s="1"/>
  <c r="P7" i="38"/>
  <c r="Q18" i="48"/>
  <c r="L18" i="48"/>
  <c r="H18" i="48"/>
  <c r="V6" i="1"/>
  <c r="AC6" i="1" s="1"/>
  <c r="I7" i="38"/>
  <c r="F18" i="48"/>
  <c r="O18" i="48"/>
  <c r="R15" i="48"/>
  <c r="S6" i="38"/>
  <c r="V11" i="1"/>
  <c r="AC11" i="1" s="1"/>
  <c r="N7" i="38"/>
  <c r="V10" i="1"/>
  <c r="AC10" i="1" s="1"/>
  <c r="M7" i="38"/>
  <c r="J18" i="48"/>
  <c r="K18" i="48"/>
  <c r="V12" i="1"/>
  <c r="AC12" i="1" s="1"/>
  <c r="O7" i="38"/>
  <c r="V9" i="1"/>
  <c r="AC9" i="1" s="1"/>
  <c r="L7" i="38"/>
  <c r="V3" i="1"/>
  <c r="AC3" i="1" s="1"/>
  <c r="F7" i="38"/>
  <c r="N18" i="48"/>
  <c r="M18" i="48"/>
  <c r="H7" i="38"/>
  <c r="V4" i="1"/>
  <c r="AC4" i="1" s="1"/>
  <c r="G7" i="38"/>
  <c r="V8" i="1"/>
  <c r="AC8" i="1" s="1"/>
  <c r="K7" i="38"/>
  <c r="S27" i="48"/>
  <c r="U21" i="48"/>
  <c r="U6" i="48" s="1"/>
  <c r="U24" i="48"/>
  <c r="U9" i="48" s="1"/>
  <c r="AC27" i="41"/>
  <c r="AC12" i="41"/>
  <c r="AE21" i="41"/>
  <c r="AE6" i="41" s="1"/>
  <c r="AD6" i="41"/>
  <c r="AE24" i="41"/>
  <c r="AD9" i="41"/>
  <c r="AD30" i="41" s="1"/>
  <c r="AE23" i="41"/>
  <c r="AE29" i="41"/>
  <c r="AE20" i="41"/>
  <c r="AE17" i="41"/>
  <c r="AE14" i="41"/>
  <c r="AE8" i="41"/>
  <c r="AE5" i="41"/>
  <c r="AF4" i="41"/>
  <c r="AE11" i="41"/>
  <c r="AE26" i="41"/>
  <c r="T15" i="41"/>
  <c r="K4" i="38"/>
  <c r="U12" i="48" l="1"/>
  <c r="AC2" i="1"/>
  <c r="U15" i="1"/>
  <c r="X15" i="1" s="1"/>
  <c r="V15" i="40" s="1"/>
  <c r="U14" i="1"/>
  <c r="X14" i="1" s="1"/>
  <c r="V14" i="40" s="1"/>
  <c r="U13" i="1"/>
  <c r="X13" i="1" s="1"/>
  <c r="V13" i="40" s="1"/>
  <c r="U4" i="1"/>
  <c r="X4" i="1" s="1"/>
  <c r="V4" i="40" s="1"/>
  <c r="U9" i="1"/>
  <c r="X9" i="1" s="1"/>
  <c r="V9" i="40" s="1"/>
  <c r="U11" i="1"/>
  <c r="X11" i="1" s="1"/>
  <c r="V11" i="40" s="1"/>
  <c r="U7" i="1"/>
  <c r="X7" i="1" s="1"/>
  <c r="V7" i="40" s="1"/>
  <c r="U8" i="1"/>
  <c r="X8" i="1" s="1"/>
  <c r="V8" i="40" s="1"/>
  <c r="U5" i="1"/>
  <c r="X5" i="1" s="1"/>
  <c r="V5" i="40" s="1"/>
  <c r="U3" i="1"/>
  <c r="U12" i="1"/>
  <c r="X12" i="1" s="1"/>
  <c r="V12" i="40" s="1"/>
  <c r="U10" i="1"/>
  <c r="X10" i="1" s="1"/>
  <c r="V10" i="40" s="1"/>
  <c r="U6" i="1"/>
  <c r="X6" i="1" s="1"/>
  <c r="V6" i="40" s="1"/>
  <c r="V9" i="38"/>
  <c r="U2" i="38"/>
  <c r="V8" i="38"/>
  <c r="S15" i="48"/>
  <c r="T6" i="38"/>
  <c r="T30" i="48"/>
  <c r="U3" i="38"/>
  <c r="V16" i="1"/>
  <c r="AC16" i="1" s="1"/>
  <c r="S7" i="38"/>
  <c r="R18" i="48"/>
  <c r="V24" i="48"/>
  <c r="V9" i="48" s="1"/>
  <c r="T27" i="48"/>
  <c r="V21" i="48"/>
  <c r="V6" i="48" s="1"/>
  <c r="AE27" i="41"/>
  <c r="AF24" i="41"/>
  <c r="AF9" i="41" s="1"/>
  <c r="AF30" i="41" s="1"/>
  <c r="AE9" i="41"/>
  <c r="AE30" i="41" s="1"/>
  <c r="AD27" i="41"/>
  <c r="AD12" i="41"/>
  <c r="AF21" i="41"/>
  <c r="AG21" i="41" s="1"/>
  <c r="T18" i="41"/>
  <c r="AF29" i="41"/>
  <c r="AF23" i="41"/>
  <c r="AF20" i="41"/>
  <c r="AF14" i="41"/>
  <c r="AF17" i="41"/>
  <c r="AF8" i="41"/>
  <c r="AF26" i="41"/>
  <c r="AF11" i="41"/>
  <c r="AF5" i="41"/>
  <c r="AG4" i="41"/>
  <c r="U15" i="41"/>
  <c r="L4" i="38"/>
  <c r="X2" i="1" l="1"/>
  <c r="V12" i="48"/>
  <c r="U16" i="1"/>
  <c r="X3" i="1"/>
  <c r="W9" i="38"/>
  <c r="T7" i="38"/>
  <c r="V2" i="38"/>
  <c r="W8" i="38"/>
  <c r="S18" i="48"/>
  <c r="V17" i="1"/>
  <c r="AC17" i="1" s="1"/>
  <c r="U30" i="48"/>
  <c r="V3" i="38"/>
  <c r="T15" i="48"/>
  <c r="U6" i="38"/>
  <c r="U27" i="48"/>
  <c r="W21" i="48"/>
  <c r="W6" i="48" s="1"/>
  <c r="W24" i="48"/>
  <c r="W9" i="48" s="1"/>
  <c r="AF6" i="41"/>
  <c r="AG6" i="41"/>
  <c r="AE12" i="41"/>
  <c r="AG24" i="41"/>
  <c r="U18" i="41"/>
  <c r="AG29" i="41"/>
  <c r="AG26" i="41"/>
  <c r="AG14" i="41"/>
  <c r="AG11" i="41"/>
  <c r="AG23" i="41"/>
  <c r="AG17" i="41"/>
  <c r="AG20" i="41"/>
  <c r="AG8" i="41"/>
  <c r="AG5" i="41"/>
  <c r="AH4" i="41"/>
  <c r="V15" i="41"/>
  <c r="M4" i="38"/>
  <c r="V2" i="40" l="1"/>
  <c r="W12" i="48"/>
  <c r="V3" i="40"/>
  <c r="U17" i="1"/>
  <c r="X16" i="1"/>
  <c r="X9" i="38"/>
  <c r="W2" i="38"/>
  <c r="X8" i="38"/>
  <c r="U15" i="48"/>
  <c r="V6" i="38"/>
  <c r="V30" i="48"/>
  <c r="W3" i="38"/>
  <c r="V18" i="1"/>
  <c r="AC18" i="1" s="1"/>
  <c r="U7" i="38"/>
  <c r="T18" i="48"/>
  <c r="V27" i="48"/>
  <c r="X21" i="48"/>
  <c r="X6" i="48" s="1"/>
  <c r="X24" i="48"/>
  <c r="X9" i="48" s="1"/>
  <c r="AG27" i="41"/>
  <c r="AH24" i="41"/>
  <c r="AG9" i="41"/>
  <c r="AG30" i="41" s="1"/>
  <c r="AH21" i="41"/>
  <c r="AF27" i="41"/>
  <c r="AF12" i="41"/>
  <c r="V18" i="41"/>
  <c r="W15" i="41"/>
  <c r="W18" i="41" s="1"/>
  <c r="AH29" i="41"/>
  <c r="AH26" i="41"/>
  <c r="AH20" i="41"/>
  <c r="AH17" i="41"/>
  <c r="AH11" i="41"/>
  <c r="AH14" i="41"/>
  <c r="AI4" i="41"/>
  <c r="AH8" i="41"/>
  <c r="AH5" i="41"/>
  <c r="AH23" i="41"/>
  <c r="N4" i="38"/>
  <c r="X12" i="48" l="1"/>
  <c r="V16" i="40"/>
  <c r="U18" i="1"/>
  <c r="X17" i="1"/>
  <c r="Y8" i="38"/>
  <c r="V7" i="38"/>
  <c r="Y9" i="38"/>
  <c r="X2" i="38"/>
  <c r="U18" i="48"/>
  <c r="V19" i="1"/>
  <c r="AC19" i="1" s="1"/>
  <c r="W30" i="48"/>
  <c r="X3" i="38"/>
  <c r="V15" i="48"/>
  <c r="W6" i="38"/>
  <c r="W27" i="48"/>
  <c r="Y21" i="48"/>
  <c r="Y6" i="48" s="1"/>
  <c r="Y24" i="48"/>
  <c r="Y9" i="48" s="1"/>
  <c r="AG12" i="41"/>
  <c r="AI21" i="41"/>
  <c r="AH6" i="41"/>
  <c r="AI24" i="41"/>
  <c r="AH9" i="41"/>
  <c r="AH30" i="41" s="1"/>
  <c r="AI29" i="41"/>
  <c r="AI26" i="41"/>
  <c r="AI23" i="41"/>
  <c r="AI20" i="41"/>
  <c r="AI11" i="41"/>
  <c r="AI5" i="41"/>
  <c r="AJ4" i="41"/>
  <c r="AI17" i="41"/>
  <c r="AI8" i="41"/>
  <c r="AI14" i="41"/>
  <c r="X15" i="41"/>
  <c r="X18" i="41" s="1"/>
  <c r="O4" i="38"/>
  <c r="Y12" i="48" l="1"/>
  <c r="V17" i="40"/>
  <c r="U19" i="1"/>
  <c r="X18" i="1"/>
  <c r="V18" i="48"/>
  <c r="Z9" i="38"/>
  <c r="Y2" i="38"/>
  <c r="Z8" i="38"/>
  <c r="W15" i="48"/>
  <c r="X6" i="38"/>
  <c r="X30" i="48"/>
  <c r="Y3" i="38"/>
  <c r="V20" i="1"/>
  <c r="AC20" i="1" s="1"/>
  <c r="W7" i="38"/>
  <c r="Z24" i="48"/>
  <c r="Z9" i="48" s="1"/>
  <c r="X27" i="48"/>
  <c r="Z21" i="48"/>
  <c r="Z6" i="48" s="1"/>
  <c r="AJ21" i="41"/>
  <c r="AJ6" i="41" s="1"/>
  <c r="AI6" i="41"/>
  <c r="AJ24" i="41"/>
  <c r="AJ9" i="41" s="1"/>
  <c r="AJ30" i="41" s="1"/>
  <c r="AI9" i="41"/>
  <c r="AI30" i="41" s="1"/>
  <c r="AH27" i="41"/>
  <c r="AH12" i="41"/>
  <c r="Y15" i="41"/>
  <c r="Y18" i="41" s="1"/>
  <c r="AJ29" i="41"/>
  <c r="AJ23" i="41"/>
  <c r="AJ20" i="41"/>
  <c r="AJ14" i="41"/>
  <c r="AJ8" i="41"/>
  <c r="AJ26" i="41"/>
  <c r="AJ17" i="41"/>
  <c r="AJ11" i="41"/>
  <c r="AJ5" i="41"/>
  <c r="AK4" i="41"/>
  <c r="P4" i="38"/>
  <c r="Z12" i="48" l="1"/>
  <c r="V18" i="40"/>
  <c r="U20" i="1"/>
  <c r="X19" i="1"/>
  <c r="AA9" i="38"/>
  <c r="Z2" i="38"/>
  <c r="AA8" i="38"/>
  <c r="W18" i="48"/>
  <c r="Y30" i="48"/>
  <c r="Z3" i="38"/>
  <c r="X15" i="48"/>
  <c r="Y6" i="38"/>
  <c r="V21" i="1"/>
  <c r="AC21" i="1" s="1"/>
  <c r="X7" i="38"/>
  <c r="AA21" i="48"/>
  <c r="AA6" i="48" s="1"/>
  <c r="AA24" i="48"/>
  <c r="AA9" i="48" s="1"/>
  <c r="Y27" i="48"/>
  <c r="AJ12" i="41"/>
  <c r="AJ27" i="41"/>
  <c r="AK24" i="41"/>
  <c r="AK9" i="41" s="1"/>
  <c r="AK30" i="41" s="1"/>
  <c r="AI27" i="41"/>
  <c r="AI12" i="41"/>
  <c r="AK21" i="41"/>
  <c r="AK29" i="41"/>
  <c r="AK23" i="41"/>
  <c r="AK20" i="41"/>
  <c r="AK26" i="41"/>
  <c r="AK17" i="41"/>
  <c r="AK14" i="41"/>
  <c r="AK11" i="41"/>
  <c r="AK8" i="41"/>
  <c r="AK5" i="41"/>
  <c r="AL4" i="41"/>
  <c r="Z15" i="41"/>
  <c r="Z18" i="41" s="1"/>
  <c r="Q4" i="38"/>
  <c r="AA12" i="48" l="1"/>
  <c r="V19" i="40"/>
  <c r="U21" i="1"/>
  <c r="X20" i="1"/>
  <c r="AA2" i="38"/>
  <c r="AB8" i="38"/>
  <c r="Y7" i="38"/>
  <c r="AB9" i="38"/>
  <c r="X18" i="48"/>
  <c r="V22" i="1"/>
  <c r="AC22" i="1" s="1"/>
  <c r="Y15" i="48"/>
  <c r="Z6" i="38"/>
  <c r="Z30" i="48"/>
  <c r="AA3" i="38"/>
  <c r="AB24" i="48"/>
  <c r="AB9" i="48" s="1"/>
  <c r="Z27" i="48"/>
  <c r="AB21" i="48"/>
  <c r="AB6" i="48" s="1"/>
  <c r="AL21" i="41"/>
  <c r="AL6" i="41" s="1"/>
  <c r="AL24" i="41"/>
  <c r="AL9" i="41" s="1"/>
  <c r="AL30" i="41" s="1"/>
  <c r="AK6" i="41"/>
  <c r="AA15" i="41"/>
  <c r="AA18" i="41" s="1"/>
  <c r="AL26" i="41"/>
  <c r="AL20" i="41"/>
  <c r="AL17" i="41"/>
  <c r="AL14" i="41"/>
  <c r="AL11" i="41"/>
  <c r="AL29" i="41"/>
  <c r="AL23" i="41"/>
  <c r="AM4" i="41"/>
  <c r="AL5" i="41"/>
  <c r="AL8" i="41"/>
  <c r="R4" i="38"/>
  <c r="AB12" i="48" l="1"/>
  <c r="V20" i="40"/>
  <c r="U22" i="1"/>
  <c r="X21" i="1"/>
  <c r="AB2" i="38"/>
  <c r="AC9" i="38"/>
  <c r="AC8" i="38"/>
  <c r="Z7" i="38"/>
  <c r="Y18" i="48"/>
  <c r="V23" i="1"/>
  <c r="AC23" i="1" s="1"/>
  <c r="AA30" i="48"/>
  <c r="AB3" i="38"/>
  <c r="Z15" i="48"/>
  <c r="AA6" i="38"/>
  <c r="AC24" i="48"/>
  <c r="AC9" i="48" s="1"/>
  <c r="AC21" i="48"/>
  <c r="AC6" i="48" s="1"/>
  <c r="AA27" i="48"/>
  <c r="AM21" i="41"/>
  <c r="AM6" i="41" s="1"/>
  <c r="AL12" i="41"/>
  <c r="AL27" i="41"/>
  <c r="AK12" i="41"/>
  <c r="AK27" i="41"/>
  <c r="AM24" i="41"/>
  <c r="AM9" i="41" s="1"/>
  <c r="AM29" i="41"/>
  <c r="AM26" i="41"/>
  <c r="AM23" i="41"/>
  <c r="AM20" i="41"/>
  <c r="AM17" i="41"/>
  <c r="AM5" i="41"/>
  <c r="AN4" i="41"/>
  <c r="AM14" i="41"/>
  <c r="AM11" i="41"/>
  <c r="AM8" i="41"/>
  <c r="AB15" i="41"/>
  <c r="AB18" i="41" s="1"/>
  <c r="S4" i="38"/>
  <c r="AC12" i="48" l="1"/>
  <c r="V21" i="40"/>
  <c r="U23" i="1"/>
  <c r="X22" i="1"/>
  <c r="AA7" i="38"/>
  <c r="AD9" i="38"/>
  <c r="AC2" i="38"/>
  <c r="AD8" i="38"/>
  <c r="Z18" i="48"/>
  <c r="V24" i="1"/>
  <c r="AC24" i="1" s="1"/>
  <c r="AB30" i="48"/>
  <c r="AC3" i="38"/>
  <c r="AA15" i="48"/>
  <c r="AB6" i="38"/>
  <c r="AB27" i="48"/>
  <c r="AD24" i="48"/>
  <c r="AD9" i="48" s="1"/>
  <c r="AD21" i="48"/>
  <c r="AD6" i="48" s="1"/>
  <c r="AN6" i="41"/>
  <c r="AN27" i="41" s="1"/>
  <c r="AM12" i="41"/>
  <c r="AM27" i="41"/>
  <c r="AN9" i="41"/>
  <c r="AM30" i="41"/>
  <c r="AN29" i="41"/>
  <c r="AN26" i="41"/>
  <c r="AN14" i="41"/>
  <c r="AN8" i="41"/>
  <c r="AN11" i="41"/>
  <c r="AN17" i="41"/>
  <c r="AN5" i="41"/>
  <c r="AO4" i="41"/>
  <c r="AC15" i="41"/>
  <c r="AC18" i="41" s="1"/>
  <c r="T4" i="38"/>
  <c r="AD12" i="48" l="1"/>
  <c r="V22" i="40"/>
  <c r="U24" i="1"/>
  <c r="X23" i="1"/>
  <c r="AB7" i="38"/>
  <c r="AE8" i="38"/>
  <c r="AD2" i="38"/>
  <c r="AE9" i="38"/>
  <c r="AA18" i="48"/>
  <c r="V25" i="1"/>
  <c r="AC25" i="1" s="1"/>
  <c r="AB15" i="48"/>
  <c r="AC6" i="38"/>
  <c r="AC30" i="48"/>
  <c r="AD3" i="38"/>
  <c r="AE21" i="48"/>
  <c r="AE6" i="48" s="1"/>
  <c r="AC27" i="48"/>
  <c r="AE24" i="48"/>
  <c r="AE9" i="48" s="1"/>
  <c r="AO6" i="41"/>
  <c r="AO27" i="41" s="1"/>
  <c r="AO9" i="41"/>
  <c r="AN30" i="41"/>
  <c r="AO29" i="41"/>
  <c r="AO17" i="41"/>
  <c r="AO11" i="41"/>
  <c r="AO14" i="41"/>
  <c r="AO8" i="41"/>
  <c r="AO26" i="41"/>
  <c r="AO5" i="41"/>
  <c r="AP4" i="41"/>
  <c r="AD15" i="41"/>
  <c r="AD18" i="41" s="1"/>
  <c r="U4" i="38"/>
  <c r="AE12" i="48" l="1"/>
  <c r="V23" i="40"/>
  <c r="U25" i="1"/>
  <c r="X24" i="1"/>
  <c r="AF8" i="38"/>
  <c r="AE2" i="38"/>
  <c r="AF9" i="38"/>
  <c r="AC7" i="38"/>
  <c r="AB18" i="48"/>
  <c r="V26" i="1"/>
  <c r="AC26" i="1" s="1"/>
  <c r="AC15" i="48"/>
  <c r="AD6" i="38"/>
  <c r="AD30" i="48"/>
  <c r="AE3" i="38"/>
  <c r="AF24" i="48"/>
  <c r="AF9" i="48" s="1"/>
  <c r="AD27" i="48"/>
  <c r="AF21" i="48"/>
  <c r="AF6" i="48" s="1"/>
  <c r="AP6" i="41"/>
  <c r="AP27" i="41" s="1"/>
  <c r="AP9" i="41"/>
  <c r="AO30" i="41"/>
  <c r="AP29" i="41"/>
  <c r="AP26" i="41"/>
  <c r="AP17" i="41"/>
  <c r="AP11" i="41"/>
  <c r="AP14" i="41"/>
  <c r="AP8" i="41"/>
  <c r="AP5" i="41"/>
  <c r="AQ4" i="41"/>
  <c r="AE15" i="41"/>
  <c r="AE18" i="41" s="1"/>
  <c r="V4" i="38"/>
  <c r="AF12" i="48" l="1"/>
  <c r="V24" i="40"/>
  <c r="U26" i="1"/>
  <c r="X25" i="1"/>
  <c r="AG9" i="38"/>
  <c r="AG8" i="38"/>
  <c r="AF2" i="38"/>
  <c r="AD7" i="38"/>
  <c r="V27" i="1"/>
  <c r="AC27" i="1" s="1"/>
  <c r="AC18" i="48"/>
  <c r="AE30" i="48"/>
  <c r="AF3" i="38"/>
  <c r="AD15" i="48"/>
  <c r="AE6" i="38"/>
  <c r="AE27" i="48"/>
  <c r="AG21" i="48"/>
  <c r="AG6" i="48" s="1"/>
  <c r="AG24" i="48"/>
  <c r="AG9" i="48" s="1"/>
  <c r="AQ6" i="41"/>
  <c r="AQ27" i="41" s="1"/>
  <c r="AQ9" i="41"/>
  <c r="AP30" i="41"/>
  <c r="AF15" i="41"/>
  <c r="AF18" i="41" s="1"/>
  <c r="AQ29" i="41"/>
  <c r="AQ17" i="41"/>
  <c r="AQ14" i="41"/>
  <c r="AQ8" i="41"/>
  <c r="AQ11" i="41"/>
  <c r="AQ5" i="41"/>
  <c r="AR4" i="41"/>
  <c r="AQ26" i="41"/>
  <c r="W4" i="38"/>
  <c r="AG12" i="48" l="1"/>
  <c r="V25" i="40"/>
  <c r="U27" i="1"/>
  <c r="X26" i="1"/>
  <c r="AE7" i="38"/>
  <c r="AH9" i="38"/>
  <c r="AH8" i="38"/>
  <c r="AG2" i="38"/>
  <c r="V28" i="1"/>
  <c r="AC28" i="1" s="1"/>
  <c r="AD18" i="48"/>
  <c r="AE15" i="48"/>
  <c r="AF6" i="38"/>
  <c r="AF30" i="48"/>
  <c r="AG3" i="38"/>
  <c r="AH24" i="48"/>
  <c r="AH9" i="48" s="1"/>
  <c r="AH21" i="48"/>
  <c r="AH6" i="48" s="1"/>
  <c r="AF27" i="48"/>
  <c r="AR6" i="41"/>
  <c r="AR27" i="41" s="1"/>
  <c r="AR9" i="41"/>
  <c r="AQ30" i="41"/>
  <c r="AG15" i="41"/>
  <c r="AG18" i="41" s="1"/>
  <c r="AR29" i="41"/>
  <c r="AR26" i="41"/>
  <c r="AR14" i="41"/>
  <c r="AR8" i="41"/>
  <c r="AR17" i="41"/>
  <c r="AR5" i="41"/>
  <c r="AS4" i="41"/>
  <c r="AR11" i="41"/>
  <c r="X4" i="38"/>
  <c r="AH12" i="48" l="1"/>
  <c r="V26" i="40"/>
  <c r="U28" i="1"/>
  <c r="X27" i="1"/>
  <c r="AF7" i="38"/>
  <c r="AH2" i="38"/>
  <c r="AI9" i="38"/>
  <c r="AI8" i="38"/>
  <c r="V29" i="1"/>
  <c r="AC29" i="1" s="1"/>
  <c r="AE18" i="48"/>
  <c r="AG30" i="48"/>
  <c r="AH3" i="38"/>
  <c r="AF15" i="48"/>
  <c r="AG6" i="38"/>
  <c r="AG27" i="48"/>
  <c r="AI21" i="48"/>
  <c r="AI6" i="48" s="1"/>
  <c r="AI24" i="48"/>
  <c r="AI9" i="48" s="1"/>
  <c r="AS6" i="41"/>
  <c r="AS27" i="41" s="1"/>
  <c r="AS9" i="41"/>
  <c r="AR30" i="41"/>
  <c r="AH15" i="41"/>
  <c r="AH18" i="41" s="1"/>
  <c r="AS29" i="41"/>
  <c r="AS26" i="41"/>
  <c r="AS11" i="41"/>
  <c r="AS14" i="41"/>
  <c r="AS17" i="41"/>
  <c r="AS8" i="41"/>
  <c r="AS5" i="41"/>
  <c r="AT4" i="41"/>
  <c r="Y4" i="38"/>
  <c r="AI12" i="48" l="1"/>
  <c r="V27" i="40"/>
  <c r="U29" i="1"/>
  <c r="X28" i="1"/>
  <c r="AG7" i="38"/>
  <c r="AJ9" i="38"/>
  <c r="AJ8" i="38"/>
  <c r="AI2" i="38"/>
  <c r="V30" i="1"/>
  <c r="AC30" i="1" s="1"/>
  <c r="AF18" i="48"/>
  <c r="AG15" i="48"/>
  <c r="AH6" i="38"/>
  <c r="AH30" i="48"/>
  <c r="AI3" i="38"/>
  <c r="AJ21" i="48"/>
  <c r="AJ6" i="48" s="1"/>
  <c r="AH27" i="48"/>
  <c r="AJ24" i="48"/>
  <c r="AJ9" i="48" s="1"/>
  <c r="AT6" i="41"/>
  <c r="AT27" i="41" s="1"/>
  <c r="AT9" i="41"/>
  <c r="AS30" i="41"/>
  <c r="AI15" i="41"/>
  <c r="AI18" i="41" s="1"/>
  <c r="AT26" i="41"/>
  <c r="AT29" i="41"/>
  <c r="AT17" i="41"/>
  <c r="AT11" i="41"/>
  <c r="AU4" i="41"/>
  <c r="AT8" i="41"/>
  <c r="AT5" i="41"/>
  <c r="AT14" i="41"/>
  <c r="Z4" i="38"/>
  <c r="AJ12" i="48" l="1"/>
  <c r="V28" i="40"/>
  <c r="U30" i="1"/>
  <c r="X29" i="1"/>
  <c r="AJ2" i="38"/>
  <c r="AK8" i="38"/>
  <c r="AH7" i="38"/>
  <c r="AK9" i="38"/>
  <c r="V31" i="1"/>
  <c r="AC31" i="1" s="1"/>
  <c r="AG18" i="48"/>
  <c r="AH15" i="48"/>
  <c r="AI6" i="38"/>
  <c r="AI30" i="48"/>
  <c r="AJ3" i="38"/>
  <c r="AK24" i="48"/>
  <c r="AK9" i="48" s="1"/>
  <c r="AK21" i="48"/>
  <c r="AK6" i="48" s="1"/>
  <c r="AI27" i="48"/>
  <c r="AU6" i="41"/>
  <c r="AU27" i="41" s="1"/>
  <c r="AU9" i="41"/>
  <c r="AT30" i="41"/>
  <c r="AA4" i="38"/>
  <c r="AU29" i="41"/>
  <c r="AU26" i="41"/>
  <c r="AU17" i="41"/>
  <c r="AU14" i="41"/>
  <c r="AU8" i="41"/>
  <c r="AU5" i="41"/>
  <c r="AV4" i="41"/>
  <c r="AU11" i="41"/>
  <c r="AJ15" i="41"/>
  <c r="AJ18" i="41" s="1"/>
  <c r="AK12" i="48" l="1"/>
  <c r="V29" i="40"/>
  <c r="U31" i="1"/>
  <c r="X30" i="1"/>
  <c r="AL9" i="38"/>
  <c r="AI7" i="38"/>
  <c r="AL8" i="38"/>
  <c r="AK2" i="38"/>
  <c r="V32" i="1"/>
  <c r="AC32" i="1" s="1"/>
  <c r="AH18" i="48"/>
  <c r="AJ30" i="48"/>
  <c r="AK3" i="38"/>
  <c r="AI15" i="48"/>
  <c r="AJ6" i="38"/>
  <c r="AL21" i="48"/>
  <c r="AL6" i="48" s="1"/>
  <c r="AJ27" i="48"/>
  <c r="AL24" i="48"/>
  <c r="AL9" i="48" s="1"/>
  <c r="AV6" i="41"/>
  <c r="AV27" i="41" s="1"/>
  <c r="AV9" i="41"/>
  <c r="AU30" i="41"/>
  <c r="AB4" i="38"/>
  <c r="AK15" i="41"/>
  <c r="AK18" i="41" s="1"/>
  <c r="AV29" i="41"/>
  <c r="AV14" i="41"/>
  <c r="AV26" i="41"/>
  <c r="AV17" i="41"/>
  <c r="AV8" i="41"/>
  <c r="AV11" i="41"/>
  <c r="AV5" i="41"/>
  <c r="AW4" i="41"/>
  <c r="AL12" i="48" l="1"/>
  <c r="V30" i="40"/>
  <c r="U32" i="1"/>
  <c r="X31" i="1"/>
  <c r="AL2" i="38"/>
  <c r="AM9" i="38"/>
  <c r="AM8" i="38"/>
  <c r="AJ7" i="38"/>
  <c r="V33" i="1"/>
  <c r="AC33" i="1" s="1"/>
  <c r="AI18" i="48"/>
  <c r="AJ15" i="48"/>
  <c r="AK6" i="38"/>
  <c r="AK30" i="48"/>
  <c r="AL3" i="38"/>
  <c r="AM24" i="48"/>
  <c r="AM9" i="48" s="1"/>
  <c r="AK27" i="48"/>
  <c r="AM21" i="48"/>
  <c r="AM6" i="48" s="1"/>
  <c r="AW6" i="41"/>
  <c r="AW27" i="41" s="1"/>
  <c r="AW9" i="41"/>
  <c r="AV30" i="41"/>
  <c r="AW29" i="41"/>
  <c r="AW26" i="41"/>
  <c r="AW14" i="41"/>
  <c r="AW11" i="41"/>
  <c r="AW17" i="41"/>
  <c r="AW8" i="41"/>
  <c r="AW5" i="41"/>
  <c r="AX4" i="41"/>
  <c r="AL15" i="41"/>
  <c r="AL18" i="41" s="1"/>
  <c r="AM15" i="41"/>
  <c r="AC4" i="38"/>
  <c r="AM12" i="48" l="1"/>
  <c r="AN9" i="48"/>
  <c r="AO9" i="48" s="1"/>
  <c r="AN6" i="48"/>
  <c r="V31" i="40"/>
  <c r="U33" i="1"/>
  <c r="X32" i="1"/>
  <c r="AM2" i="38"/>
  <c r="AK7" i="38"/>
  <c r="AJ18" i="48"/>
  <c r="V34" i="1"/>
  <c r="AC34" i="1" s="1"/>
  <c r="AN9" i="38"/>
  <c r="AL30" i="48"/>
  <c r="AM3" i="38"/>
  <c r="AN8" i="38"/>
  <c r="AK15" i="48"/>
  <c r="AL6" i="38"/>
  <c r="AL27" i="48"/>
  <c r="AX6" i="41"/>
  <c r="AX27" i="41" s="1"/>
  <c r="AX9" i="41"/>
  <c r="AW30" i="41"/>
  <c r="AM18" i="41"/>
  <c r="AN12" i="41"/>
  <c r="AN15" i="41" s="1"/>
  <c r="AN18" i="41" s="1"/>
  <c r="AX29" i="41"/>
  <c r="AX26" i="41"/>
  <c r="AX17" i="41"/>
  <c r="AX11" i="41"/>
  <c r="AX8" i="41"/>
  <c r="AY4" i="41"/>
  <c r="AX14" i="41"/>
  <c r="AX5" i="41"/>
  <c r="AD4" i="38"/>
  <c r="AN12" i="48" l="1"/>
  <c r="AO6" i="48"/>
  <c r="V32" i="40"/>
  <c r="U34" i="1"/>
  <c r="X33" i="1"/>
  <c r="AL7" i="38"/>
  <c r="AN3" i="38"/>
  <c r="AN2" i="38"/>
  <c r="AM30" i="48"/>
  <c r="AM27" i="48"/>
  <c r="AK18" i="48"/>
  <c r="AL15" i="48"/>
  <c r="AM6" i="38"/>
  <c r="V35" i="1"/>
  <c r="AC35" i="1" s="1"/>
  <c r="AY6" i="41"/>
  <c r="AY27" i="41" s="1"/>
  <c r="AY9" i="41"/>
  <c r="AX30" i="41"/>
  <c r="AO12" i="41"/>
  <c r="AO15" i="41" s="1"/>
  <c r="AY29" i="41"/>
  <c r="AY26" i="41"/>
  <c r="AY8" i="41"/>
  <c r="AY11" i="41"/>
  <c r="AY5" i="41"/>
  <c r="AZ4" i="41"/>
  <c r="AY14" i="41"/>
  <c r="AY17" i="41"/>
  <c r="AE4" i="38"/>
  <c r="E31" i="1" l="1"/>
  <c r="AO12" i="48"/>
  <c r="AP9" i="48"/>
  <c r="AP6" i="48"/>
  <c r="V33" i="40"/>
  <c r="U35" i="1"/>
  <c r="X34" i="1"/>
  <c r="AO3" i="38"/>
  <c r="AM7" i="38"/>
  <c r="AO2" i="38"/>
  <c r="AM15" i="48"/>
  <c r="AN30" i="48"/>
  <c r="AL18" i="48"/>
  <c r="AN27" i="48"/>
  <c r="AN6" i="38"/>
  <c r="V36" i="1"/>
  <c r="AC36" i="1" s="1"/>
  <c r="AZ6" i="41"/>
  <c r="AZ27" i="41" s="1"/>
  <c r="AZ9" i="41"/>
  <c r="AY30" i="41"/>
  <c r="AO18" i="41"/>
  <c r="AP12" i="41"/>
  <c r="AP15" i="41" s="1"/>
  <c r="AP18" i="41" s="1"/>
  <c r="AZ29" i="41"/>
  <c r="AZ14" i="41"/>
  <c r="AZ8" i="41"/>
  <c r="AZ17" i="41"/>
  <c r="AZ26" i="41"/>
  <c r="AZ11" i="41"/>
  <c r="AZ5" i="41"/>
  <c r="BA4" i="41"/>
  <c r="AF4" i="38"/>
  <c r="AP12" i="48" l="1"/>
  <c r="AQ9" i="48"/>
  <c r="AQ6" i="48"/>
  <c r="V34" i="40"/>
  <c r="U36" i="1"/>
  <c r="X35" i="1"/>
  <c r="F2" i="12"/>
  <c r="AP6" i="38"/>
  <c r="AP2" i="38"/>
  <c r="AM18" i="48"/>
  <c r="AN15" i="48"/>
  <c r="AN18" i="48" s="1"/>
  <c r="V37" i="1"/>
  <c r="AC37" i="1" s="1"/>
  <c r="AN7" i="38"/>
  <c r="AP3" i="38"/>
  <c r="AO30" i="48"/>
  <c r="AO27" i="48"/>
  <c r="AO6" i="38"/>
  <c r="AO15" i="48"/>
  <c r="BA6" i="41"/>
  <c r="BA27" i="41" s="1"/>
  <c r="BA9" i="41"/>
  <c r="AZ30" i="41"/>
  <c r="BA29" i="41"/>
  <c r="BA17" i="41"/>
  <c r="BA14" i="41"/>
  <c r="BA11" i="41"/>
  <c r="BA26" i="41"/>
  <c r="BA8" i="41"/>
  <c r="BB4" i="41"/>
  <c r="BA5" i="41"/>
  <c r="AQ12" i="41"/>
  <c r="AQ15" i="41" s="1"/>
  <c r="AQ18" i="41" s="1"/>
  <c r="AG4" i="38"/>
  <c r="AQ12" i="48" l="1"/>
  <c r="AR9" i="48"/>
  <c r="AR6" i="48"/>
  <c r="V35" i="40"/>
  <c r="U37" i="1"/>
  <c r="X36" i="1"/>
  <c r="V38" i="1"/>
  <c r="AC38" i="1" s="1"/>
  <c r="AQ6" i="38"/>
  <c r="AQ3" i="38"/>
  <c r="AO7" i="38"/>
  <c r="AR3" i="38"/>
  <c r="AP7" i="38"/>
  <c r="AQ2" i="38"/>
  <c r="AP30" i="48"/>
  <c r="AP27" i="48"/>
  <c r="AP15" i="48"/>
  <c r="AO18" i="48"/>
  <c r="V39" i="1"/>
  <c r="AC39" i="1" s="1"/>
  <c r="AQ30" i="48"/>
  <c r="BB6" i="41"/>
  <c r="BB27" i="41" s="1"/>
  <c r="BB9" i="41"/>
  <c r="BA30" i="41"/>
  <c r="AR12" i="41"/>
  <c r="AR15" i="41" s="1"/>
  <c r="AR18" i="41" s="1"/>
  <c r="BB26" i="41"/>
  <c r="BB17" i="41"/>
  <c r="BB14" i="41"/>
  <c r="BB11" i="41"/>
  <c r="BC4" i="41"/>
  <c r="BB8" i="41"/>
  <c r="BB29" i="41"/>
  <c r="BB5" i="41"/>
  <c r="AH4" i="38"/>
  <c r="AR12" i="48" l="1"/>
  <c r="AS9" i="48"/>
  <c r="V36" i="40"/>
  <c r="AS6" i="48"/>
  <c r="U39" i="1"/>
  <c r="X39" i="1" s="1"/>
  <c r="V39" i="40" s="1"/>
  <c r="U38" i="1"/>
  <c r="X37" i="1"/>
  <c r="AQ7" i="38"/>
  <c r="AR6" i="38"/>
  <c r="AR2" i="38"/>
  <c r="AS3" i="38"/>
  <c r="AP18" i="48"/>
  <c r="AQ27" i="48"/>
  <c r="V40" i="1"/>
  <c r="AC40" i="1" s="1"/>
  <c r="AQ15" i="48"/>
  <c r="AR30" i="48"/>
  <c r="BC6" i="41"/>
  <c r="BC27" i="41" s="1"/>
  <c r="BC9" i="41"/>
  <c r="BB30" i="41"/>
  <c r="AS12" i="41"/>
  <c r="AS15" i="41" s="1"/>
  <c r="AS18" i="41" s="1"/>
  <c r="BC26" i="41"/>
  <c r="BC8" i="41"/>
  <c r="BC29" i="41"/>
  <c r="BC14" i="41"/>
  <c r="BC5" i="41"/>
  <c r="BD4" i="41"/>
  <c r="BC17" i="41"/>
  <c r="BC11" i="41"/>
  <c r="AI4" i="38"/>
  <c r="AS12" i="48" l="1"/>
  <c r="AT9" i="48"/>
  <c r="V37" i="40"/>
  <c r="AT6" i="48"/>
  <c r="U40" i="1"/>
  <c r="X38" i="1"/>
  <c r="AS2" i="38"/>
  <c r="AT3" i="38"/>
  <c r="AR7" i="38"/>
  <c r="AS6" i="38"/>
  <c r="AQ18" i="48"/>
  <c r="AR15" i="48"/>
  <c r="AR27" i="48"/>
  <c r="V41" i="1"/>
  <c r="AC41" i="1" s="1"/>
  <c r="BD6" i="41"/>
  <c r="BD27" i="41" s="1"/>
  <c r="AS30" i="48"/>
  <c r="BD9" i="41"/>
  <c r="BC30" i="41"/>
  <c r="AT12" i="41"/>
  <c r="AT15" i="41" s="1"/>
  <c r="AT18" i="41" s="1"/>
  <c r="BD29" i="41"/>
  <c r="BD26" i="41"/>
  <c r="BD14" i="41"/>
  <c r="BD8" i="41"/>
  <c r="BD17" i="41"/>
  <c r="BD11" i="41"/>
  <c r="BD5" i="41"/>
  <c r="BE4" i="41"/>
  <c r="AJ4" i="38"/>
  <c r="AT12" i="48" l="1"/>
  <c r="AU9" i="48"/>
  <c r="V38" i="40"/>
  <c r="AU6" i="48"/>
  <c r="U41" i="1"/>
  <c r="X40" i="1"/>
  <c r="AT2" i="38"/>
  <c r="AT6" i="38"/>
  <c r="AS7" i="38"/>
  <c r="AU3" i="38"/>
  <c r="V42" i="1"/>
  <c r="AC42" i="1" s="1"/>
  <c r="AS27" i="48"/>
  <c r="AR18" i="48"/>
  <c r="AS15" i="48"/>
  <c r="BE6" i="41"/>
  <c r="BE27" i="41" s="1"/>
  <c r="AT30" i="48"/>
  <c r="BE9" i="41"/>
  <c r="BD30" i="41"/>
  <c r="BE29" i="41"/>
  <c r="BE26" i="41"/>
  <c r="BE17" i="41"/>
  <c r="BE11" i="41"/>
  <c r="BE8" i="41"/>
  <c r="BE5" i="41"/>
  <c r="BE14" i="41"/>
  <c r="BF4" i="41"/>
  <c r="AU12" i="41"/>
  <c r="AU15" i="41" s="1"/>
  <c r="AU18" i="41" s="1"/>
  <c r="AK4" i="38"/>
  <c r="AU12" i="48" l="1"/>
  <c r="AV9" i="48"/>
  <c r="AV6" i="48"/>
  <c r="V40" i="40"/>
  <c r="U42" i="1"/>
  <c r="X41" i="1"/>
  <c r="AV3" i="38"/>
  <c r="AT7" i="38"/>
  <c r="AU6" i="38"/>
  <c r="AU2" i="38"/>
  <c r="AT27" i="48"/>
  <c r="AS18" i="48"/>
  <c r="V43" i="1"/>
  <c r="AC43" i="1" s="1"/>
  <c r="AT15" i="48"/>
  <c r="BF6" i="41"/>
  <c r="BF27" i="41" s="1"/>
  <c r="AU30" i="48"/>
  <c r="BF9" i="41"/>
  <c r="BE30" i="41"/>
  <c r="AV12" i="41"/>
  <c r="AV15" i="41" s="1"/>
  <c r="AV18" i="41" s="1"/>
  <c r="BF29" i="41"/>
  <c r="BF26" i="41"/>
  <c r="BF17" i="41"/>
  <c r="BF11" i="41"/>
  <c r="BF14" i="41"/>
  <c r="BF8" i="41"/>
  <c r="BF5" i="41"/>
  <c r="BG4" i="41"/>
  <c r="AL4" i="38"/>
  <c r="AV12" i="48" l="1"/>
  <c r="AW9" i="48"/>
  <c r="AW6" i="48"/>
  <c r="V41" i="40"/>
  <c r="U43" i="1"/>
  <c r="X42" i="1"/>
  <c r="AU7" i="38"/>
  <c r="AW3" i="38"/>
  <c r="AV2" i="38"/>
  <c r="AV6" i="38"/>
  <c r="AU15" i="48"/>
  <c r="AU27" i="48"/>
  <c r="AT18" i="48"/>
  <c r="V44" i="1"/>
  <c r="AC44" i="1" s="1"/>
  <c r="BG6" i="41"/>
  <c r="BG27" i="41" s="1"/>
  <c r="AV30" i="48"/>
  <c r="BG9" i="41"/>
  <c r="BF30" i="41"/>
  <c r="BG29" i="41"/>
  <c r="BG26" i="41"/>
  <c r="BG17" i="41"/>
  <c r="BG14" i="41"/>
  <c r="BG8" i="41"/>
  <c r="BG11" i="41"/>
  <c r="BG5" i="41"/>
  <c r="BH4" i="41"/>
  <c r="AW12" i="41"/>
  <c r="AW15" i="41" s="1"/>
  <c r="AW18" i="41" s="1"/>
  <c r="AM4" i="38"/>
  <c r="AW12" i="48" l="1"/>
  <c r="AX9" i="48"/>
  <c r="AX6" i="48"/>
  <c r="V42" i="40"/>
  <c r="U44" i="1"/>
  <c r="X43" i="1"/>
  <c r="AX3" i="38"/>
  <c r="AW2" i="38"/>
  <c r="AW6" i="38"/>
  <c r="AV7" i="38"/>
  <c r="AV27" i="48"/>
  <c r="AV15" i="48"/>
  <c r="AV18" i="48" s="1"/>
  <c r="V45" i="1"/>
  <c r="AC45" i="1" s="1"/>
  <c r="AU18" i="48"/>
  <c r="BH6" i="41"/>
  <c r="BH27" i="41" s="1"/>
  <c r="AW30" i="48"/>
  <c r="BH9" i="41"/>
  <c r="BG30" i="41"/>
  <c r="AX12" i="41"/>
  <c r="AX15" i="41" s="1"/>
  <c r="AX18" i="41" s="1"/>
  <c r="BH29" i="41"/>
  <c r="BH26" i="41"/>
  <c r="BH14" i="41"/>
  <c r="BH8" i="41"/>
  <c r="BH17" i="41"/>
  <c r="BH11" i="41"/>
  <c r="BH5" i="41"/>
  <c r="BI4" i="41"/>
  <c r="AN4" i="38"/>
  <c r="AX12" i="48" l="1"/>
  <c r="AY9" i="48"/>
  <c r="AY6" i="48"/>
  <c r="V43" i="40"/>
  <c r="U45" i="1"/>
  <c r="X44" i="1"/>
  <c r="AX2" i="38"/>
  <c r="AX6" i="38"/>
  <c r="AW7" i="38"/>
  <c r="AY3" i="38"/>
  <c r="V46" i="1"/>
  <c r="AC46" i="1" s="1"/>
  <c r="AW15" i="48"/>
  <c r="AW18" i="48" s="1"/>
  <c r="AW27" i="48"/>
  <c r="BI6" i="41"/>
  <c r="BI27" i="41" s="1"/>
  <c r="AX30" i="48"/>
  <c r="BI9" i="41"/>
  <c r="BH30" i="41"/>
  <c r="BI29" i="41"/>
  <c r="BI26" i="41"/>
  <c r="BI11" i="41"/>
  <c r="BI14" i="41"/>
  <c r="BI17" i="41"/>
  <c r="BI8" i="41"/>
  <c r="BI5" i="41"/>
  <c r="BJ4" i="41"/>
  <c r="AY12" i="41"/>
  <c r="AY15" i="41" s="1"/>
  <c r="AY18" i="41" s="1"/>
  <c r="AO4" i="38"/>
  <c r="AY12" i="48" l="1"/>
  <c r="AZ9" i="48"/>
  <c r="AZ6" i="48"/>
  <c r="V44" i="40"/>
  <c r="U46" i="1"/>
  <c r="X45" i="1"/>
  <c r="AY2" i="38"/>
  <c r="AY6" i="38"/>
  <c r="AX7" i="38"/>
  <c r="AZ3" i="38"/>
  <c r="V47" i="1"/>
  <c r="AC47" i="1" s="1"/>
  <c r="AX27" i="48"/>
  <c r="AX15" i="48"/>
  <c r="BJ6" i="41"/>
  <c r="BJ27" i="41" s="1"/>
  <c r="AY30" i="48"/>
  <c r="BJ9" i="41"/>
  <c r="BI30" i="41"/>
  <c r="AZ12" i="41"/>
  <c r="AZ15" i="41" s="1"/>
  <c r="AZ18" i="41" s="1"/>
  <c r="BJ29" i="41"/>
  <c r="BJ26" i="41"/>
  <c r="BJ17" i="41"/>
  <c r="BJ11" i="41"/>
  <c r="BK4" i="41"/>
  <c r="BJ14" i="41"/>
  <c r="BJ5" i="41"/>
  <c r="BJ8" i="41"/>
  <c r="AP4" i="38"/>
  <c r="AZ12" i="48" l="1"/>
  <c r="BA9" i="48"/>
  <c r="BA6" i="48"/>
  <c r="V45" i="40"/>
  <c r="U47" i="1"/>
  <c r="X46" i="1"/>
  <c r="BA3" i="38"/>
  <c r="AY7" i="38"/>
  <c r="AZ6" i="38"/>
  <c r="AZ2" i="38"/>
  <c r="V48" i="1"/>
  <c r="AC48" i="1" s="1"/>
  <c r="BK6" i="41"/>
  <c r="BK27" i="41" s="1"/>
  <c r="AX18" i="48"/>
  <c r="AY27" i="48"/>
  <c r="AY15" i="48"/>
  <c r="AZ30" i="48"/>
  <c r="BK9" i="41"/>
  <c r="BJ30" i="41"/>
  <c r="BA12" i="41"/>
  <c r="BA15" i="41" s="1"/>
  <c r="BA18" i="41" s="1"/>
  <c r="BK29" i="41"/>
  <c r="BK17" i="41"/>
  <c r="BK14" i="41"/>
  <c r="BK8" i="41"/>
  <c r="BK5" i="41"/>
  <c r="BL4" i="41"/>
  <c r="BK11" i="41"/>
  <c r="BK26" i="41"/>
  <c r="AQ4" i="38"/>
  <c r="BA12" i="48" l="1"/>
  <c r="BB9" i="48"/>
  <c r="BB6" i="48"/>
  <c r="V46" i="40"/>
  <c r="U48" i="1"/>
  <c r="X47" i="1"/>
  <c r="AZ7" i="38"/>
  <c r="BA6" i="38"/>
  <c r="BB3" i="38"/>
  <c r="BA2" i="38"/>
  <c r="BL6" i="41"/>
  <c r="BL27" i="41" s="1"/>
  <c r="AZ27" i="48"/>
  <c r="V49" i="1"/>
  <c r="AC49" i="1" s="1"/>
  <c r="AY18" i="48"/>
  <c r="AZ15" i="48"/>
  <c r="BA30" i="48"/>
  <c r="BL9" i="41"/>
  <c r="BK30" i="41"/>
  <c r="BL29" i="41"/>
  <c r="BL14" i="41"/>
  <c r="BL17" i="41"/>
  <c r="BL8" i="41"/>
  <c r="BL26" i="41"/>
  <c r="BL11" i="41"/>
  <c r="BL5" i="41"/>
  <c r="BM4" i="41"/>
  <c r="BB12" i="41"/>
  <c r="BB15" i="41" s="1"/>
  <c r="BB18" i="41" s="1"/>
  <c r="AR4" i="38"/>
  <c r="BB12" i="48" l="1"/>
  <c r="BC9" i="48"/>
  <c r="BC6" i="48"/>
  <c r="V47" i="40"/>
  <c r="U49" i="1"/>
  <c r="X48" i="1"/>
  <c r="BB6" i="38"/>
  <c r="BC3" i="38"/>
  <c r="BA7" i="38"/>
  <c r="BB2" i="38"/>
  <c r="BA27" i="48"/>
  <c r="BM6" i="41"/>
  <c r="BM27" i="41" s="1"/>
  <c r="AZ18" i="48"/>
  <c r="V50" i="1"/>
  <c r="AC50" i="1" s="1"/>
  <c r="BA15" i="48"/>
  <c r="BB30" i="48"/>
  <c r="BM9" i="41"/>
  <c r="BL30" i="41"/>
  <c r="BC12" i="41"/>
  <c r="BC15" i="41" s="1"/>
  <c r="BC18" i="41" s="1"/>
  <c r="BM29" i="41"/>
  <c r="BM26" i="41"/>
  <c r="BM14" i="41"/>
  <c r="BM11" i="41"/>
  <c r="BM17" i="41"/>
  <c r="BM8" i="41"/>
  <c r="BM5" i="41"/>
  <c r="BN4" i="41"/>
  <c r="AS4" i="38"/>
  <c r="BC12" i="48" l="1"/>
  <c r="BD6" i="38" s="1"/>
  <c r="BD9" i="48"/>
  <c r="BD6" i="48"/>
  <c r="V48" i="40"/>
  <c r="U50" i="1"/>
  <c r="X49" i="1"/>
  <c r="BN6" i="41"/>
  <c r="BN27" i="41" s="1"/>
  <c r="BD3" i="38"/>
  <c r="BB7" i="38"/>
  <c r="BC2" i="38"/>
  <c r="BC6" i="38"/>
  <c r="BB15" i="48"/>
  <c r="BB18" i="48" s="1"/>
  <c r="BB27" i="48"/>
  <c r="V51" i="1"/>
  <c r="AC51" i="1" s="1"/>
  <c r="BA18" i="48"/>
  <c r="BC30" i="48"/>
  <c r="BN9" i="41"/>
  <c r="BM30" i="41"/>
  <c r="BN29" i="41"/>
  <c r="BN26" i="41"/>
  <c r="BN17" i="41"/>
  <c r="BN11" i="41"/>
  <c r="BN14" i="41"/>
  <c r="BN8" i="41"/>
  <c r="BO4" i="41"/>
  <c r="BN5" i="41"/>
  <c r="BD12" i="41"/>
  <c r="BD15" i="41" s="1"/>
  <c r="BD18" i="41" s="1"/>
  <c r="AT4" i="38"/>
  <c r="BD12" i="48" l="1"/>
  <c r="BE9" i="48"/>
  <c r="BO6" i="41"/>
  <c r="BO27" i="41" s="1"/>
  <c r="BE6" i="48"/>
  <c r="V49" i="40"/>
  <c r="U51" i="1"/>
  <c r="X50" i="1"/>
  <c r="BD2" i="38"/>
  <c r="BC7" i="38"/>
  <c r="BE3" i="38"/>
  <c r="V52" i="1"/>
  <c r="AC52" i="1" s="1"/>
  <c r="BD27" i="48"/>
  <c r="BC15" i="48"/>
  <c r="BC27" i="48"/>
  <c r="BD30" i="48"/>
  <c r="BO9" i="41"/>
  <c r="BN30" i="41"/>
  <c r="BE12" i="41"/>
  <c r="BE15" i="41" s="1"/>
  <c r="BE18" i="41" s="1"/>
  <c r="BO26" i="41"/>
  <c r="BO29" i="41"/>
  <c r="BO8" i="41"/>
  <c r="BO11" i="41"/>
  <c r="BO5" i="41"/>
  <c r="BP4" i="41"/>
  <c r="BO17" i="41"/>
  <c r="BO14" i="41"/>
  <c r="AU4" i="38"/>
  <c r="BE12" i="48" l="1"/>
  <c r="BF6" i="38" s="1"/>
  <c r="BF9" i="48"/>
  <c r="BP6" i="41"/>
  <c r="BP27" i="41" s="1"/>
  <c r="BF6" i="48"/>
  <c r="V50" i="40"/>
  <c r="U52" i="1"/>
  <c r="X51" i="1"/>
  <c r="BE27" i="48"/>
  <c r="BE6" i="38"/>
  <c r="BF3" i="38"/>
  <c r="BD7" i="38"/>
  <c r="BE2" i="38"/>
  <c r="V53" i="1"/>
  <c r="AC53" i="1" s="1"/>
  <c r="BC18" i="48"/>
  <c r="BD15" i="48"/>
  <c r="BE30" i="48"/>
  <c r="BP9" i="41"/>
  <c r="BO30" i="41"/>
  <c r="BF12" i="41"/>
  <c r="BF15" i="41" s="1"/>
  <c r="BF18" i="41" s="1"/>
  <c r="BP29" i="41"/>
  <c r="BP14" i="41"/>
  <c r="BP8" i="41"/>
  <c r="BP26" i="41"/>
  <c r="BP17" i="41"/>
  <c r="BP11" i="41"/>
  <c r="BP5" i="41"/>
  <c r="BQ4" i="41"/>
  <c r="AV4" i="38"/>
  <c r="BF12" i="48" l="1"/>
  <c r="BG9" i="48"/>
  <c r="BQ6" i="41"/>
  <c r="BQ27" i="41" s="1"/>
  <c r="BG6" i="48"/>
  <c r="V51" i="40"/>
  <c r="U53" i="1"/>
  <c r="X52" i="1"/>
  <c r="BG2" i="38"/>
  <c r="BF2" i="38"/>
  <c r="BE15" i="48"/>
  <c r="V55" i="1" s="1"/>
  <c r="AC55" i="1" s="1"/>
  <c r="BE7" i="38"/>
  <c r="BG3" i="38"/>
  <c r="V54" i="1"/>
  <c r="AC54" i="1" s="1"/>
  <c r="BD18" i="48"/>
  <c r="BF30" i="48"/>
  <c r="BQ9" i="41"/>
  <c r="BP30" i="41"/>
  <c r="BQ29" i="41"/>
  <c r="BQ26" i="41"/>
  <c r="BQ17" i="41"/>
  <c r="BQ14" i="41"/>
  <c r="BQ11" i="41"/>
  <c r="BQ8" i="41"/>
  <c r="BR4" i="41"/>
  <c r="BQ5" i="41"/>
  <c r="BG12" i="41"/>
  <c r="BG15" i="41" s="1"/>
  <c r="BG18" i="41" s="1"/>
  <c r="AW4" i="38"/>
  <c r="BG12" i="48" l="1"/>
  <c r="BH6" i="38" s="1"/>
  <c r="BH9" i="48"/>
  <c r="BR6" i="41"/>
  <c r="BR27" i="41" s="1"/>
  <c r="BH6" i="48"/>
  <c r="V52" i="40"/>
  <c r="U55" i="1"/>
  <c r="X55" i="1" s="1"/>
  <c r="V55" i="40" s="1"/>
  <c r="U54" i="1"/>
  <c r="X53" i="1"/>
  <c r="BF27" i="48"/>
  <c r="BF15" i="48"/>
  <c r="BG7" i="38" s="1"/>
  <c r="BF7" i="38"/>
  <c r="BG6" i="38"/>
  <c r="BE18" i="48"/>
  <c r="BH3" i="38"/>
  <c r="BG30" i="48"/>
  <c r="BR9" i="41"/>
  <c r="BQ30" i="41"/>
  <c r="BH12" i="41"/>
  <c r="BH15" i="41" s="1"/>
  <c r="BH18" i="41" s="1"/>
  <c r="BR26" i="41"/>
  <c r="BR17" i="41"/>
  <c r="BR29" i="41"/>
  <c r="BR14" i="41"/>
  <c r="BR11" i="41"/>
  <c r="BS4" i="41"/>
  <c r="BR8" i="41"/>
  <c r="BR5" i="41"/>
  <c r="AX4" i="38"/>
  <c r="BH12" i="48" l="1"/>
  <c r="BI6" i="38" s="1"/>
  <c r="BI9" i="48"/>
  <c r="BS6" i="41"/>
  <c r="BS27" i="41" s="1"/>
  <c r="BI6" i="48"/>
  <c r="V53" i="40"/>
  <c r="X54" i="1"/>
  <c r="BH2" i="38"/>
  <c r="BF18" i="48"/>
  <c r="BG15" i="48"/>
  <c r="BH7" i="38" s="1"/>
  <c r="V56" i="1"/>
  <c r="AC56" i="1" s="1"/>
  <c r="BI2" i="38"/>
  <c r="BG27" i="48"/>
  <c r="BI3" i="38"/>
  <c r="BH30" i="48"/>
  <c r="BS9" i="41"/>
  <c r="BR30" i="41"/>
  <c r="BS29" i="41"/>
  <c r="BS26" i="41"/>
  <c r="BS8" i="41"/>
  <c r="BS17" i="41"/>
  <c r="BS5" i="41"/>
  <c r="BT4" i="41"/>
  <c r="BS14" i="41"/>
  <c r="BS11" i="41"/>
  <c r="BI12" i="41"/>
  <c r="BI15" i="41" s="1"/>
  <c r="BI18" i="41" s="1"/>
  <c r="AY4" i="38"/>
  <c r="BI12" i="48" l="1"/>
  <c r="BJ6" i="38" s="1"/>
  <c r="BJ9" i="48"/>
  <c r="BT6" i="41"/>
  <c r="BT27" i="41" s="1"/>
  <c r="V54" i="40"/>
  <c r="BJ6" i="48"/>
  <c r="U56" i="1"/>
  <c r="V57" i="1"/>
  <c r="AC57" i="1" s="1"/>
  <c r="BH15" i="48"/>
  <c r="BH18" i="48" s="1"/>
  <c r="BG18" i="48"/>
  <c r="BH27" i="48"/>
  <c r="BJ3" i="38"/>
  <c r="BI30" i="48"/>
  <c r="BT9" i="41"/>
  <c r="BS30" i="41"/>
  <c r="BT29" i="41"/>
  <c r="BT26" i="41"/>
  <c r="BT14" i="41"/>
  <c r="BT8" i="41"/>
  <c r="BT11" i="41"/>
  <c r="BT17" i="41"/>
  <c r="BT5" i="41"/>
  <c r="BU4" i="41"/>
  <c r="BJ12" i="41"/>
  <c r="BJ15" i="41" s="1"/>
  <c r="BJ18" i="41" s="1"/>
  <c r="AZ4" i="38"/>
  <c r="BJ12" i="48" l="1"/>
  <c r="BK6" i="38" s="1"/>
  <c r="BU6" i="41"/>
  <c r="BU27" i="41" s="1"/>
  <c r="BK9" i="48"/>
  <c r="BK6" i="48"/>
  <c r="U57" i="1"/>
  <c r="X56" i="1"/>
  <c r="V58" i="1"/>
  <c r="AC58" i="1" s="1"/>
  <c r="BI7" i="38"/>
  <c r="BI27" i="48"/>
  <c r="BJ2" i="38"/>
  <c r="BI15" i="48"/>
  <c r="V59" i="1" s="1"/>
  <c r="AC59" i="1" s="1"/>
  <c r="BK3" i="38"/>
  <c r="BK2" i="38"/>
  <c r="BJ30" i="48"/>
  <c r="BJ27" i="48"/>
  <c r="BU9" i="41"/>
  <c r="BT30" i="41"/>
  <c r="BK12" i="41"/>
  <c r="BK15" i="41" s="1"/>
  <c r="BK18" i="41" s="1"/>
  <c r="BU29" i="41"/>
  <c r="BU17" i="41"/>
  <c r="BU11" i="41"/>
  <c r="BU26" i="41"/>
  <c r="BU14" i="41"/>
  <c r="BU8" i="41"/>
  <c r="BU5" i="41"/>
  <c r="BV4" i="41"/>
  <c r="BA4" i="38"/>
  <c r="BK12" i="48" l="1"/>
  <c r="BL6" i="38" s="1"/>
  <c r="BV6" i="41"/>
  <c r="BV27" i="41" s="1"/>
  <c r="BL9" i="48"/>
  <c r="BI18" i="48"/>
  <c r="BL6" i="48"/>
  <c r="V56" i="40"/>
  <c r="U58" i="1"/>
  <c r="U59" i="1"/>
  <c r="X59" i="1" s="1"/>
  <c r="V59" i="40" s="1"/>
  <c r="X57" i="1"/>
  <c r="BJ15" i="48"/>
  <c r="BJ18" i="48" s="1"/>
  <c r="BJ7" i="38"/>
  <c r="BL2" i="38"/>
  <c r="BL3" i="38"/>
  <c r="BK27" i="48"/>
  <c r="BK30" i="48"/>
  <c r="BV9" i="41"/>
  <c r="BU30" i="41"/>
  <c r="BV29" i="41"/>
  <c r="BV26" i="41"/>
  <c r="BV17" i="41"/>
  <c r="BV11" i="41"/>
  <c r="BV14" i="41"/>
  <c r="BV8" i="41"/>
  <c r="BV5" i="41"/>
  <c r="BW4" i="41"/>
  <c r="BL12" i="41"/>
  <c r="BL15" i="41" s="1"/>
  <c r="BL18" i="41" s="1"/>
  <c r="BB4" i="38"/>
  <c r="BL12" i="48" l="1"/>
  <c r="BM6" i="38" s="1"/>
  <c r="BW6" i="41"/>
  <c r="BW27" i="41" s="1"/>
  <c r="BM9" i="48"/>
  <c r="BK15" i="48"/>
  <c r="BK18" i="48" s="1"/>
  <c r="BM6" i="48"/>
  <c r="V57" i="40"/>
  <c r="BK7" i="38"/>
  <c r="X58" i="1"/>
  <c r="V60" i="1"/>
  <c r="AC60" i="1" s="1"/>
  <c r="BM3" i="38"/>
  <c r="BM2" i="38"/>
  <c r="BL30" i="48"/>
  <c r="BL27" i="48"/>
  <c r="BW9" i="41"/>
  <c r="BV30" i="41"/>
  <c r="BM12" i="41"/>
  <c r="BM15" i="41" s="1"/>
  <c r="BM18" i="41" s="1"/>
  <c r="BW29" i="41"/>
  <c r="BW17" i="41"/>
  <c r="BW14" i="41"/>
  <c r="BW8" i="41"/>
  <c r="BW26" i="41"/>
  <c r="BW11" i="41"/>
  <c r="BW5" i="41"/>
  <c r="BX4" i="41"/>
  <c r="BC4" i="38"/>
  <c r="BM12" i="48" l="1"/>
  <c r="BM15" i="48" s="1"/>
  <c r="BX6" i="41"/>
  <c r="BX27" i="41" s="1"/>
  <c r="BN9" i="48"/>
  <c r="BL7" i="38"/>
  <c r="BL15" i="48"/>
  <c r="BL18" i="48" s="1"/>
  <c r="V61" i="1"/>
  <c r="AC61" i="1" s="1"/>
  <c r="BN6" i="48"/>
  <c r="V58" i="40"/>
  <c r="U60" i="1"/>
  <c r="BN3" i="38"/>
  <c r="BN2" i="38"/>
  <c r="BM27" i="48"/>
  <c r="BM30" i="48"/>
  <c r="BX9" i="41"/>
  <c r="BW30" i="41"/>
  <c r="BX29" i="41"/>
  <c r="BX26" i="41"/>
  <c r="BX14" i="41"/>
  <c r="BX8" i="41"/>
  <c r="BX17" i="41"/>
  <c r="BX5" i="41"/>
  <c r="BY4" i="41"/>
  <c r="BX11" i="41"/>
  <c r="BN12" i="41"/>
  <c r="BN15" i="41" s="1"/>
  <c r="BN18" i="41" s="1"/>
  <c r="BD4" i="38"/>
  <c r="BN12" i="48" l="1"/>
  <c r="BN15" i="48" s="1"/>
  <c r="BY6" i="41"/>
  <c r="BY27" i="41" s="1"/>
  <c r="BO9" i="48"/>
  <c r="U61" i="1"/>
  <c r="BM7" i="38"/>
  <c r="V62" i="1"/>
  <c r="AC62" i="1" s="1"/>
  <c r="BN6" i="38"/>
  <c r="BO6" i="48"/>
  <c r="X60" i="1"/>
  <c r="BO3" i="38"/>
  <c r="BN7" i="38"/>
  <c r="BO2" i="38"/>
  <c r="BN30" i="48"/>
  <c r="BM18" i="48"/>
  <c r="V63" i="1"/>
  <c r="AC63" i="1" s="1"/>
  <c r="BN27" i="48"/>
  <c r="BY9" i="41"/>
  <c r="BX30" i="41"/>
  <c r="BO12" i="41"/>
  <c r="BO15" i="41" s="1"/>
  <c r="BO18" i="41" s="1"/>
  <c r="BY29" i="41"/>
  <c r="BY26" i="41"/>
  <c r="BY11" i="41"/>
  <c r="BY14" i="41"/>
  <c r="BY17" i="41"/>
  <c r="BY5" i="41"/>
  <c r="BY8" i="41"/>
  <c r="BZ4" i="41"/>
  <c r="BE4" i="38"/>
  <c r="BO12" i="48" l="1"/>
  <c r="BP6" i="38" s="1"/>
  <c r="BZ6" i="41"/>
  <c r="BZ27" i="41" s="1"/>
  <c r="BP9" i="48"/>
  <c r="X61" i="1"/>
  <c r="U62" i="1"/>
  <c r="BO6" i="38"/>
  <c r="BP6" i="48"/>
  <c r="V60" i="40"/>
  <c r="U63" i="1"/>
  <c r="BO7" i="38"/>
  <c r="BP2" i="38"/>
  <c r="BP3" i="38"/>
  <c r="BO27" i="48"/>
  <c r="BN18" i="48"/>
  <c r="V64" i="1"/>
  <c r="AC64" i="1" s="1"/>
  <c r="BO30" i="48"/>
  <c r="BZ9" i="41"/>
  <c r="BY30" i="41"/>
  <c r="BZ26" i="41"/>
  <c r="BZ29" i="41"/>
  <c r="BZ17" i="41"/>
  <c r="BZ11" i="41"/>
  <c r="CA4" i="41"/>
  <c r="BZ8" i="41"/>
  <c r="BZ5" i="41"/>
  <c r="BZ14" i="41"/>
  <c r="BP12" i="41"/>
  <c r="BP15" i="41" s="1"/>
  <c r="BP18" i="41" s="1"/>
  <c r="BF4" i="38"/>
  <c r="V61" i="40" l="1"/>
  <c r="BP12" i="48"/>
  <c r="BP15" i="48" s="1"/>
  <c r="CA6" i="41"/>
  <c r="CA27" i="41" s="1"/>
  <c r="BQ9" i="48"/>
  <c r="X62" i="1"/>
  <c r="BO15" i="48"/>
  <c r="BO18" i="48" s="1"/>
  <c r="BQ6" i="48"/>
  <c r="U64" i="1"/>
  <c r="X63" i="1"/>
  <c r="BQ2" i="38"/>
  <c r="BQ3" i="38"/>
  <c r="BP27" i="48"/>
  <c r="BP30" i="48"/>
  <c r="CA9" i="41"/>
  <c r="BZ30" i="41"/>
  <c r="CA26" i="41"/>
  <c r="CA17" i="41"/>
  <c r="CA14" i="41"/>
  <c r="CA8" i="41"/>
  <c r="CA5" i="41"/>
  <c r="CB4" i="41"/>
  <c r="CA11" i="41"/>
  <c r="CA29" i="41"/>
  <c r="BQ12" i="41"/>
  <c r="BQ15" i="41" s="1"/>
  <c r="BQ18" i="41" s="1"/>
  <c r="BG4" i="38"/>
  <c r="V62" i="40" l="1"/>
  <c r="BQ12" i="48"/>
  <c r="BR6" i="38" s="1"/>
  <c r="CB6" i="41"/>
  <c r="CB27" i="41" s="1"/>
  <c r="BR9" i="48"/>
  <c r="BQ6" i="38"/>
  <c r="V65" i="1"/>
  <c r="AC65" i="1" s="1"/>
  <c r="BP7" i="38"/>
  <c r="BR6" i="48"/>
  <c r="V63" i="40"/>
  <c r="X64" i="1"/>
  <c r="BQ7" i="38"/>
  <c r="BR3" i="38"/>
  <c r="BR2" i="38"/>
  <c r="BQ30" i="48"/>
  <c r="BP18" i="48"/>
  <c r="V66" i="1"/>
  <c r="AC66" i="1" s="1"/>
  <c r="BQ27" i="48"/>
  <c r="CB9" i="41"/>
  <c r="CA30" i="41"/>
  <c r="BR12" i="41"/>
  <c r="BR15" i="41" s="1"/>
  <c r="BR18" i="41" s="1"/>
  <c r="CB29" i="41"/>
  <c r="CB14" i="41"/>
  <c r="CB26" i="41"/>
  <c r="CB17" i="41"/>
  <c r="CB8" i="41"/>
  <c r="CB11" i="41"/>
  <c r="CB5" i="41"/>
  <c r="CC4" i="41"/>
  <c r="BH4" i="38"/>
  <c r="BR12" i="48" l="1"/>
  <c r="BR15" i="48" s="1"/>
  <c r="CC6" i="41"/>
  <c r="CC27" i="41" s="1"/>
  <c r="BS9" i="48"/>
  <c r="U65" i="1"/>
  <c r="BQ15" i="48"/>
  <c r="BQ18" i="48" s="1"/>
  <c r="BS6" i="48"/>
  <c r="V64" i="40"/>
  <c r="U66" i="1"/>
  <c r="BS2" i="38"/>
  <c r="BS3" i="38"/>
  <c r="BR27" i="48"/>
  <c r="BR30" i="48"/>
  <c r="CC9" i="41"/>
  <c r="CB30" i="41"/>
  <c r="CC29" i="41"/>
  <c r="CC26" i="41"/>
  <c r="CC14" i="41"/>
  <c r="CC11" i="41"/>
  <c r="CC17" i="41"/>
  <c r="CC8" i="41"/>
  <c r="CC5" i="41"/>
  <c r="CD4" i="41"/>
  <c r="BS12" i="41"/>
  <c r="BS15" i="41" s="1"/>
  <c r="BS18" i="41" s="1"/>
  <c r="BI4" i="38"/>
  <c r="CD6" i="41" l="1"/>
  <c r="CD27" i="41" s="1"/>
  <c r="BS12" i="48"/>
  <c r="BT6" i="38" s="1"/>
  <c r="BT9" i="48"/>
  <c r="X65" i="1"/>
  <c r="BR7" i="38"/>
  <c r="V67" i="1"/>
  <c r="AC67" i="1" s="1"/>
  <c r="BS6" i="38"/>
  <c r="BT6" i="48"/>
  <c r="X66" i="1"/>
  <c r="BS7" i="38"/>
  <c r="BT2" i="38"/>
  <c r="BT3" i="38"/>
  <c r="BR18" i="48"/>
  <c r="V68" i="1"/>
  <c r="AC68" i="1" s="1"/>
  <c r="BS30" i="48"/>
  <c r="BS27" i="48"/>
  <c r="CD9" i="41"/>
  <c r="CC30" i="41"/>
  <c r="BT12" i="41"/>
  <c r="BT15" i="41" s="1"/>
  <c r="BT18" i="41" s="1"/>
  <c r="CD29" i="41"/>
  <c r="CD26" i="41"/>
  <c r="CD17" i="41"/>
  <c r="CD11" i="41"/>
  <c r="CD8" i="41"/>
  <c r="CE4" i="41"/>
  <c r="CD14" i="41"/>
  <c r="CD5" i="41"/>
  <c r="BJ4" i="38"/>
  <c r="V65" i="40" l="1"/>
  <c r="CE6" i="41"/>
  <c r="CE27" i="41" s="1"/>
  <c r="BT12" i="48"/>
  <c r="BT15" i="48" s="1"/>
  <c r="BU9" i="48"/>
  <c r="U67" i="1"/>
  <c r="BS15" i="48"/>
  <c r="BT7" i="38" s="1"/>
  <c r="BU6" i="48"/>
  <c r="V66" i="40"/>
  <c r="U68" i="1"/>
  <c r="BU2" i="38"/>
  <c r="BU3" i="38"/>
  <c r="BT27" i="48"/>
  <c r="BT30" i="48"/>
  <c r="CE9" i="41"/>
  <c r="CD30" i="41"/>
  <c r="CE29" i="41"/>
  <c r="CE26" i="41"/>
  <c r="CE8" i="41"/>
  <c r="CE11" i="41"/>
  <c r="CE5" i="41"/>
  <c r="CF4" i="41"/>
  <c r="CE14" i="41"/>
  <c r="CE17" i="41"/>
  <c r="BU12" i="41"/>
  <c r="BU15" i="41" s="1"/>
  <c r="BU18" i="41" s="1"/>
  <c r="BK4" i="38"/>
  <c r="CF6" i="41" l="1"/>
  <c r="CF27" i="41" s="1"/>
  <c r="BU12" i="48"/>
  <c r="BV6" i="38" s="1"/>
  <c r="BV9" i="48"/>
  <c r="X67" i="1"/>
  <c r="V69" i="1"/>
  <c r="AC69" i="1" s="1"/>
  <c r="BS18" i="48"/>
  <c r="BU6" i="38"/>
  <c r="BV6" i="48"/>
  <c r="X68" i="1"/>
  <c r="BV3" i="38"/>
  <c r="BU7" i="38"/>
  <c r="BV2" i="38"/>
  <c r="BU30" i="48"/>
  <c r="BT18" i="48"/>
  <c r="V70" i="1"/>
  <c r="AC70" i="1" s="1"/>
  <c r="BU27" i="48"/>
  <c r="CF9" i="41"/>
  <c r="CE30" i="41"/>
  <c r="BV12" i="41"/>
  <c r="BV15" i="41" s="1"/>
  <c r="BV18" i="41" s="1"/>
  <c r="CF29" i="41"/>
  <c r="CF14" i="41"/>
  <c r="CF8" i="41"/>
  <c r="CF17" i="41"/>
  <c r="CF26" i="41"/>
  <c r="CF11" i="41"/>
  <c r="CF5" i="41"/>
  <c r="CG4" i="41"/>
  <c r="BL4" i="38"/>
  <c r="V67" i="40" l="1"/>
  <c r="CG6" i="41"/>
  <c r="CG27" i="41" s="1"/>
  <c r="BV12" i="48"/>
  <c r="BW6" i="38" s="1"/>
  <c r="BW9" i="48"/>
  <c r="U69" i="1"/>
  <c r="BU15" i="48"/>
  <c r="BV7" i="38" s="1"/>
  <c r="BW6" i="48"/>
  <c r="V68" i="40"/>
  <c r="U70" i="1"/>
  <c r="BW2" i="38"/>
  <c r="BW3" i="38"/>
  <c r="BV27" i="48"/>
  <c r="BV30" i="48"/>
  <c r="CG9" i="41"/>
  <c r="CF30" i="41"/>
  <c r="CG29" i="41"/>
  <c r="CG17" i="41"/>
  <c r="CG14" i="41"/>
  <c r="CG11" i="41"/>
  <c r="CG26" i="41"/>
  <c r="CG8" i="41"/>
  <c r="CH4" i="41"/>
  <c r="CG5" i="41"/>
  <c r="BW12" i="41"/>
  <c r="BW15" i="41" s="1"/>
  <c r="BW18" i="41" s="1"/>
  <c r="BM4" i="38"/>
  <c r="CH6" i="41" l="1"/>
  <c r="CH27" i="41" s="1"/>
  <c r="BW12" i="48"/>
  <c r="BX6" i="38" s="1"/>
  <c r="BX9" i="48"/>
  <c r="X69" i="1"/>
  <c r="V71" i="1"/>
  <c r="AC71" i="1" s="1"/>
  <c r="BU18" i="48"/>
  <c r="BX6" i="48"/>
  <c r="BV15" i="48"/>
  <c r="BV18" i="48" s="1"/>
  <c r="X70" i="1"/>
  <c r="BX3" i="38"/>
  <c r="BX2" i="38"/>
  <c r="BW27" i="48"/>
  <c r="BW30" i="48"/>
  <c r="CH9" i="41"/>
  <c r="CG30" i="41"/>
  <c r="BX12" i="41"/>
  <c r="BX15" i="41" s="1"/>
  <c r="BX18" i="41" s="1"/>
  <c r="CH26" i="41"/>
  <c r="CH17" i="41"/>
  <c r="CH14" i="41"/>
  <c r="CH11" i="41"/>
  <c r="CH29" i="41"/>
  <c r="CH5" i="41"/>
  <c r="CI4" i="41"/>
  <c r="CH8" i="41"/>
  <c r="BN4" i="38"/>
  <c r="V69" i="40" l="1"/>
  <c r="CI6" i="41"/>
  <c r="CI27" i="41" s="1"/>
  <c r="BX12" i="48"/>
  <c r="BY6" i="38" s="1"/>
  <c r="BY9" i="48"/>
  <c r="U71" i="1"/>
  <c r="BW7" i="38"/>
  <c r="BW15" i="48"/>
  <c r="BX7" i="38" s="1"/>
  <c r="V72" i="1"/>
  <c r="AC72" i="1" s="1"/>
  <c r="BY6" i="48"/>
  <c r="V70" i="40"/>
  <c r="BY3" i="38"/>
  <c r="BY2" i="38"/>
  <c r="BX30" i="48"/>
  <c r="BX27" i="48"/>
  <c r="CI9" i="41"/>
  <c r="CH30" i="41"/>
  <c r="CI29" i="41"/>
  <c r="CI26" i="41"/>
  <c r="CI8" i="41"/>
  <c r="CI14" i="41"/>
  <c r="CI5" i="41"/>
  <c r="CJ4" i="41"/>
  <c r="CI17" i="41"/>
  <c r="CI11" i="41"/>
  <c r="BY12" i="41"/>
  <c r="BY15" i="41" s="1"/>
  <c r="BY18" i="41" s="1"/>
  <c r="BO4" i="38"/>
  <c r="CJ6" i="41" l="1"/>
  <c r="CJ27" i="41" s="1"/>
  <c r="BY12" i="48"/>
  <c r="BZ6" i="38" s="1"/>
  <c r="BZ9" i="48"/>
  <c r="X71" i="1"/>
  <c r="U72" i="1"/>
  <c r="V73" i="1"/>
  <c r="AC73" i="1" s="1"/>
  <c r="BW18" i="48"/>
  <c r="BX15" i="48"/>
  <c r="BY7" i="38" s="1"/>
  <c r="BZ6" i="48"/>
  <c r="BZ2" i="38"/>
  <c r="BZ3" i="38"/>
  <c r="BY27" i="48"/>
  <c r="BY30" i="48"/>
  <c r="CJ9" i="41"/>
  <c r="CI30" i="41"/>
  <c r="CJ29" i="41"/>
  <c r="CJ26" i="41"/>
  <c r="CJ14" i="41"/>
  <c r="CJ8" i="41"/>
  <c r="CJ17" i="41"/>
  <c r="CJ11" i="41"/>
  <c r="CJ5" i="41"/>
  <c r="CK4" i="41"/>
  <c r="BZ12" i="41"/>
  <c r="BZ15" i="41" s="1"/>
  <c r="BZ18" i="41" s="1"/>
  <c r="BP4" i="38"/>
  <c r="V71" i="40" l="1"/>
  <c r="CK6" i="41"/>
  <c r="CK27" i="41" s="1"/>
  <c r="BZ12" i="48"/>
  <c r="CA6" i="38" s="1"/>
  <c r="CA9" i="48"/>
  <c r="X72" i="1"/>
  <c r="U73" i="1"/>
  <c r="V74" i="1"/>
  <c r="AC74" i="1" s="1"/>
  <c r="BX18" i="48"/>
  <c r="CA6" i="48"/>
  <c r="BY15" i="48"/>
  <c r="BZ7" i="38" s="1"/>
  <c r="CA3" i="38"/>
  <c r="CA2" i="38"/>
  <c r="BZ27" i="48"/>
  <c r="BZ30" i="48"/>
  <c r="CK9" i="41"/>
  <c r="CJ30" i="41"/>
  <c r="CA12" i="41"/>
  <c r="CA15" i="41" s="1"/>
  <c r="CA18" i="41" s="1"/>
  <c r="CK29" i="41"/>
  <c r="CK26" i="41"/>
  <c r="CK17" i="41"/>
  <c r="CK11" i="41"/>
  <c r="CK8" i="41"/>
  <c r="CK14" i="41"/>
  <c r="CK5" i="41"/>
  <c r="CL4" i="41"/>
  <c r="BQ4" i="38"/>
  <c r="V72" i="40" l="1"/>
  <c r="CL6" i="41"/>
  <c r="CL27" i="41" s="1"/>
  <c r="X73" i="1"/>
  <c r="CA12" i="48"/>
  <c r="CB6" i="38" s="1"/>
  <c r="CB9" i="48"/>
  <c r="U74" i="1"/>
  <c r="V75" i="1"/>
  <c r="AC75" i="1" s="1"/>
  <c r="BY18" i="48"/>
  <c r="BZ15" i="48"/>
  <c r="CA7" i="38" s="1"/>
  <c r="CB6" i="48"/>
  <c r="CB3" i="38"/>
  <c r="CB2" i="38"/>
  <c r="CA27" i="48"/>
  <c r="CA30" i="48"/>
  <c r="CL9" i="41"/>
  <c r="CK30" i="41"/>
  <c r="CB12" i="41"/>
  <c r="CB15" i="41" s="1"/>
  <c r="CB18" i="41" s="1"/>
  <c r="CL29" i="41"/>
  <c r="CL26" i="41"/>
  <c r="CL17" i="41"/>
  <c r="CL11" i="41"/>
  <c r="CL14" i="41"/>
  <c r="CL8" i="41"/>
  <c r="CM4" i="41"/>
  <c r="CL5" i="41"/>
  <c r="BR4" i="38"/>
  <c r="V73" i="40" l="1"/>
  <c r="CM6" i="41"/>
  <c r="CM27" i="41" s="1"/>
  <c r="CB12" i="48"/>
  <c r="CB15" i="48" s="1"/>
  <c r="X74" i="1"/>
  <c r="CC9" i="48"/>
  <c r="U75" i="1"/>
  <c r="BZ18" i="48"/>
  <c r="V76" i="1"/>
  <c r="AC76" i="1" s="1"/>
  <c r="CA15" i="48"/>
  <c r="CB7" i="38" s="1"/>
  <c r="CC6" i="48"/>
  <c r="CC3" i="38"/>
  <c r="CC2" i="38"/>
  <c r="CB30" i="48"/>
  <c r="CB27" i="48"/>
  <c r="CM9" i="41"/>
  <c r="CL30" i="41"/>
  <c r="CM29" i="41"/>
  <c r="CM26" i="41"/>
  <c r="CM17" i="41"/>
  <c r="CM14" i="41"/>
  <c r="CM8" i="41"/>
  <c r="CM11" i="41"/>
  <c r="CM5" i="41"/>
  <c r="CN4" i="41"/>
  <c r="CC12" i="41"/>
  <c r="CC15" i="41" s="1"/>
  <c r="CC18" i="41" s="1"/>
  <c r="BS4" i="38"/>
  <c r="V74" i="40" l="1"/>
  <c r="CN6" i="41"/>
  <c r="CN27" i="41" s="1"/>
  <c r="X75" i="1"/>
  <c r="CC12" i="48"/>
  <c r="CC15" i="48" s="1"/>
  <c r="CD9" i="48"/>
  <c r="U76" i="1"/>
  <c r="CC6" i="38"/>
  <c r="CA18" i="48"/>
  <c r="V77" i="1"/>
  <c r="AC77" i="1" s="1"/>
  <c r="CD6" i="48"/>
  <c r="CD2" i="38"/>
  <c r="CC7" i="38"/>
  <c r="CD3" i="38"/>
  <c r="CB18" i="48"/>
  <c r="V78" i="1"/>
  <c r="AC78" i="1" s="1"/>
  <c r="CC27" i="48"/>
  <c r="CC30" i="48"/>
  <c r="CN9" i="41"/>
  <c r="CM30" i="41"/>
  <c r="CD12" i="41"/>
  <c r="CD15" i="41" s="1"/>
  <c r="CD18" i="41" s="1"/>
  <c r="CN29" i="41"/>
  <c r="CN26" i="41"/>
  <c r="CN14" i="41"/>
  <c r="CN8" i="41"/>
  <c r="CN17" i="41"/>
  <c r="CN11" i="41"/>
  <c r="CN5" i="41"/>
  <c r="CO4" i="41"/>
  <c r="BT4" i="38"/>
  <c r="V75" i="40" l="1"/>
  <c r="CO6" i="41"/>
  <c r="CO27" i="41" s="1"/>
  <c r="CD12" i="48"/>
  <c r="CE6" i="38" s="1"/>
  <c r="X76" i="1"/>
  <c r="CE9" i="48"/>
  <c r="U77" i="1"/>
  <c r="CD6" i="38"/>
  <c r="CE6" i="48"/>
  <c r="U78" i="1"/>
  <c r="CE3" i="38"/>
  <c r="CD7" i="38"/>
  <c r="CE2" i="38"/>
  <c r="CD30" i="48"/>
  <c r="CC18" i="48"/>
  <c r="V79" i="1"/>
  <c r="AC79" i="1" s="1"/>
  <c r="CD27" i="48"/>
  <c r="CO9" i="41"/>
  <c r="CN30" i="41"/>
  <c r="CO29" i="41"/>
  <c r="CO26" i="41"/>
  <c r="CO11" i="41"/>
  <c r="CO14" i="41"/>
  <c r="CO17" i="41"/>
  <c r="CO8" i="41"/>
  <c r="CP4" i="41"/>
  <c r="CO5" i="41"/>
  <c r="CE12" i="41"/>
  <c r="CE15" i="41" s="1"/>
  <c r="CE18" i="41" s="1"/>
  <c r="BU4" i="38"/>
  <c r="V76" i="40" l="1"/>
  <c r="CP6" i="41"/>
  <c r="CP27" i="41" s="1"/>
  <c r="CE12" i="48"/>
  <c r="CE15" i="48" s="1"/>
  <c r="CF9" i="48"/>
  <c r="X77" i="1"/>
  <c r="CD15" i="48"/>
  <c r="CD18" i="48" s="1"/>
  <c r="CF6" i="48"/>
  <c r="U79" i="1"/>
  <c r="X78" i="1"/>
  <c r="CF2" i="38"/>
  <c r="CF3" i="38"/>
  <c r="CE27" i="48"/>
  <c r="CE30" i="48"/>
  <c r="CP9" i="41"/>
  <c r="CO30" i="41"/>
  <c r="CF12" i="41"/>
  <c r="CF15" i="41" s="1"/>
  <c r="CF18" i="41" s="1"/>
  <c r="CP29" i="41"/>
  <c r="CP26" i="41"/>
  <c r="CP17" i="41"/>
  <c r="CP11" i="41"/>
  <c r="CQ4" i="41"/>
  <c r="CP8" i="41"/>
  <c r="CP14" i="41"/>
  <c r="CP5" i="41"/>
  <c r="BV4" i="38"/>
  <c r="V77" i="40" l="1"/>
  <c r="CQ6" i="41"/>
  <c r="CQ27" i="41" s="1"/>
  <c r="CF12" i="48"/>
  <c r="CG6" i="38" s="1"/>
  <c r="CG9" i="48"/>
  <c r="CE7" i="38"/>
  <c r="V80" i="1"/>
  <c r="AC80" i="1" s="1"/>
  <c r="CF6" i="38"/>
  <c r="CG6" i="48"/>
  <c r="V78" i="40"/>
  <c r="X79" i="1"/>
  <c r="CF7" i="38"/>
  <c r="CG3" i="38"/>
  <c r="CG2" i="38"/>
  <c r="CF27" i="48"/>
  <c r="CE18" i="48"/>
  <c r="V81" i="1"/>
  <c r="AC81" i="1" s="1"/>
  <c r="CF30" i="48"/>
  <c r="CQ9" i="41"/>
  <c r="CP30" i="41"/>
  <c r="CQ29" i="41"/>
  <c r="CQ17" i="41"/>
  <c r="CQ14" i="41"/>
  <c r="CQ8" i="41"/>
  <c r="CQ5" i="41"/>
  <c r="CR4" i="41"/>
  <c r="CQ26" i="41"/>
  <c r="CQ11" i="41"/>
  <c r="CG12" i="41"/>
  <c r="CG15" i="41" s="1"/>
  <c r="CG18" i="41" s="1"/>
  <c r="BW4" i="38"/>
  <c r="CR6" i="41" l="1"/>
  <c r="CR27" i="41" s="1"/>
  <c r="CG12" i="48"/>
  <c r="CH6" i="38" s="1"/>
  <c r="CH9" i="48"/>
  <c r="U80" i="1"/>
  <c r="CF15" i="48"/>
  <c r="CG7" i="38" s="1"/>
  <c r="CH6" i="48"/>
  <c r="V79" i="40"/>
  <c r="U81" i="1"/>
  <c r="CH2" i="38"/>
  <c r="CH3" i="38"/>
  <c r="CG30" i="48"/>
  <c r="CG27" i="48"/>
  <c r="CR9" i="41"/>
  <c r="CQ30" i="41"/>
  <c r="CH12" i="41"/>
  <c r="CH15" i="41" s="1"/>
  <c r="CH18" i="41" s="1"/>
  <c r="CR29" i="41"/>
  <c r="CR14" i="41"/>
  <c r="CR17" i="41"/>
  <c r="CR8" i="41"/>
  <c r="CR26" i="41"/>
  <c r="CR11" i="41"/>
  <c r="CR5" i="41"/>
  <c r="CS4" i="41"/>
  <c r="BX4" i="38"/>
  <c r="CS6" i="41" l="1"/>
  <c r="CS27" i="41" s="1"/>
  <c r="CH12" i="48"/>
  <c r="CI6" i="38" s="1"/>
  <c r="CI9" i="48"/>
  <c r="X80" i="1"/>
  <c r="CF18" i="48"/>
  <c r="V82" i="1"/>
  <c r="AC82" i="1" s="1"/>
  <c r="CG15" i="48"/>
  <c r="CH7" i="38" s="1"/>
  <c r="CI6" i="48"/>
  <c r="X81" i="1"/>
  <c r="CI2" i="38"/>
  <c r="CI3" i="38"/>
  <c r="CH27" i="48"/>
  <c r="CH30" i="48"/>
  <c r="CS9" i="41"/>
  <c r="CR30" i="41"/>
  <c r="CS29" i="41"/>
  <c r="CS26" i="41"/>
  <c r="CS14" i="41"/>
  <c r="CS11" i="41"/>
  <c r="CS17" i="41"/>
  <c r="CS8" i="41"/>
  <c r="CS5" i="41"/>
  <c r="CT4" i="41"/>
  <c r="CI12" i="41"/>
  <c r="CI15" i="41" s="1"/>
  <c r="CI18" i="41" s="1"/>
  <c r="BY4" i="38"/>
  <c r="V80" i="40" l="1"/>
  <c r="CT6" i="41"/>
  <c r="CT27" i="41" s="1"/>
  <c r="CI12" i="48"/>
  <c r="CJ6" i="38" s="1"/>
  <c r="CJ9" i="48"/>
  <c r="U82" i="1"/>
  <c r="V83" i="1"/>
  <c r="AC83" i="1" s="1"/>
  <c r="CG18" i="48"/>
  <c r="CH15" i="48"/>
  <c r="CH18" i="48" s="1"/>
  <c r="CJ6" i="48"/>
  <c r="V81" i="40"/>
  <c r="CJ3" i="38"/>
  <c r="CJ2" i="38"/>
  <c r="CI30" i="48"/>
  <c r="CI27" i="48"/>
  <c r="CT9" i="41"/>
  <c r="CS30" i="41"/>
  <c r="CJ12" i="41"/>
  <c r="CJ15" i="41" s="1"/>
  <c r="CJ18" i="41" s="1"/>
  <c r="CT29" i="41"/>
  <c r="CT26" i="41"/>
  <c r="CT17" i="41"/>
  <c r="CT11" i="41"/>
  <c r="CT14" i="41"/>
  <c r="CT8" i="41"/>
  <c r="CT5" i="41"/>
  <c r="CU4" i="41"/>
  <c r="BZ4" i="38"/>
  <c r="CU6" i="41" l="1"/>
  <c r="CU27" i="41" s="1"/>
  <c r="X82" i="1"/>
  <c r="CJ12" i="48"/>
  <c r="CK6" i="38" s="1"/>
  <c r="CK9" i="48"/>
  <c r="U83" i="1"/>
  <c r="CI7" i="38"/>
  <c r="CI15" i="48"/>
  <c r="CI18" i="48" s="1"/>
  <c r="V84" i="1"/>
  <c r="AC84" i="1" s="1"/>
  <c r="CK6" i="48"/>
  <c r="CK2" i="38"/>
  <c r="CK3" i="38"/>
  <c r="CJ27" i="48"/>
  <c r="CJ30" i="48"/>
  <c r="CU9" i="41"/>
  <c r="CT30" i="41"/>
  <c r="CK12" i="41"/>
  <c r="CK15" i="41" s="1"/>
  <c r="CK18" i="41" s="1"/>
  <c r="CU26" i="41"/>
  <c r="CU29" i="41"/>
  <c r="CU8" i="41"/>
  <c r="CU11" i="41"/>
  <c r="CU5" i="41"/>
  <c r="CV4" i="41"/>
  <c r="CU17" i="41"/>
  <c r="CU14" i="41"/>
  <c r="CA4" i="38"/>
  <c r="V82" i="40" l="1"/>
  <c r="CV6" i="41"/>
  <c r="CV27" i="41" s="1"/>
  <c r="CK12" i="48"/>
  <c r="CL6" i="38" s="1"/>
  <c r="CL9" i="48"/>
  <c r="X83" i="1"/>
  <c r="U84" i="1"/>
  <c r="CJ7" i="38"/>
  <c r="V85" i="1"/>
  <c r="AC85" i="1" s="1"/>
  <c r="CJ15" i="48"/>
  <c r="CK7" i="38" s="1"/>
  <c r="CL6" i="48"/>
  <c r="CL3" i="38"/>
  <c r="CL2" i="38"/>
  <c r="CK30" i="48"/>
  <c r="CK27" i="48"/>
  <c r="CV9" i="41"/>
  <c r="CU30" i="41"/>
  <c r="CL12" i="41"/>
  <c r="CL15" i="41" s="1"/>
  <c r="CL18" i="41" s="1"/>
  <c r="CV29" i="41"/>
  <c r="CV14" i="41"/>
  <c r="CV8" i="41"/>
  <c r="CV26" i="41"/>
  <c r="CV17" i="41"/>
  <c r="CV11" i="41"/>
  <c r="CV5" i="41"/>
  <c r="CW4" i="41"/>
  <c r="CB4" i="38"/>
  <c r="V83" i="40" l="1"/>
  <c r="CW6" i="41"/>
  <c r="CW27" i="41" s="1"/>
  <c r="CL12" i="48"/>
  <c r="CL15" i="48" s="1"/>
  <c r="X84" i="1"/>
  <c r="CM9" i="48"/>
  <c r="U85" i="1"/>
  <c r="CJ18" i="48"/>
  <c r="V86" i="1"/>
  <c r="AC86" i="1" s="1"/>
  <c r="CK15" i="48"/>
  <c r="V87" i="1" s="1"/>
  <c r="AC87" i="1" s="1"/>
  <c r="CM6" i="48"/>
  <c r="CM2" i="38"/>
  <c r="CM3" i="38"/>
  <c r="CL27" i="48"/>
  <c r="CL30" i="48"/>
  <c r="CW9" i="41"/>
  <c r="CV30" i="41"/>
  <c r="CW29" i="41"/>
  <c r="CW26" i="41"/>
  <c r="CW17" i="41"/>
  <c r="CW14" i="41"/>
  <c r="CW11" i="41"/>
  <c r="CW8" i="41"/>
  <c r="CW5" i="41"/>
  <c r="CX4" i="41"/>
  <c r="CM12" i="41"/>
  <c r="CM15" i="41" s="1"/>
  <c r="CM18" i="41" s="1"/>
  <c r="CC4" i="38"/>
  <c r="V84" i="40" l="1"/>
  <c r="CX6" i="41"/>
  <c r="CX27" i="41" s="1"/>
  <c r="CM12" i="48"/>
  <c r="CM15" i="48" s="1"/>
  <c r="X85" i="1"/>
  <c r="CN9" i="48"/>
  <c r="U86" i="1"/>
  <c r="CK18" i="48"/>
  <c r="CL7" i="38"/>
  <c r="CM6" i="38"/>
  <c r="CN6" i="48"/>
  <c r="U87" i="1"/>
  <c r="CN3" i="38"/>
  <c r="CM7" i="38"/>
  <c r="CN2" i="38"/>
  <c r="CL18" i="48"/>
  <c r="V88" i="1"/>
  <c r="AC88" i="1" s="1"/>
  <c r="CM27" i="48"/>
  <c r="CM30" i="48"/>
  <c r="CX9" i="41"/>
  <c r="CW30" i="41"/>
  <c r="CN12" i="41"/>
  <c r="CN15" i="41" s="1"/>
  <c r="CN18" i="41" s="1"/>
  <c r="CX26" i="41"/>
  <c r="CX29" i="41"/>
  <c r="CX17" i="41"/>
  <c r="CX14" i="41"/>
  <c r="CX11" i="41"/>
  <c r="CY4" i="41"/>
  <c r="CX8" i="41"/>
  <c r="CX5" i="41"/>
  <c r="CD4" i="38"/>
  <c r="V85" i="40" l="1"/>
  <c r="CY6" i="41"/>
  <c r="CY27" i="41" s="1"/>
  <c r="CN12" i="48"/>
  <c r="CN15" i="48" s="1"/>
  <c r="CO9" i="48"/>
  <c r="X86" i="1"/>
  <c r="CN6" i="38"/>
  <c r="CO6" i="48"/>
  <c r="U88" i="1"/>
  <c r="X87" i="1"/>
  <c r="CO3" i="38"/>
  <c r="CN7" i="38"/>
  <c r="CO2" i="38"/>
  <c r="CM18" i="48"/>
  <c r="V89" i="1"/>
  <c r="AC89" i="1" s="1"/>
  <c r="CN27" i="48"/>
  <c r="CN30" i="48"/>
  <c r="CY9" i="41"/>
  <c r="CX30" i="41"/>
  <c r="CY29" i="41"/>
  <c r="CY26" i="41"/>
  <c r="CY8" i="41"/>
  <c r="CY17" i="41"/>
  <c r="CY5" i="41"/>
  <c r="CZ4" i="41"/>
  <c r="CY11" i="41"/>
  <c r="CY14" i="41"/>
  <c r="CO12" i="41"/>
  <c r="CO15" i="41" s="1"/>
  <c r="CO18" i="41" s="1"/>
  <c r="CE4" i="38"/>
  <c r="V86" i="40" l="1"/>
  <c r="CZ6" i="41"/>
  <c r="CZ27" i="41" s="1"/>
  <c r="CO12" i="48"/>
  <c r="CP6" i="38" s="1"/>
  <c r="CP9" i="48"/>
  <c r="CO6" i="38"/>
  <c r="CP6" i="48"/>
  <c r="V87" i="40"/>
  <c r="U89" i="1"/>
  <c r="X88" i="1"/>
  <c r="CP3" i="38"/>
  <c r="CO7" i="38"/>
  <c r="CP2" i="38"/>
  <c r="CO30" i="48"/>
  <c r="CO27" i="48"/>
  <c r="CN18" i="48"/>
  <c r="V90" i="1"/>
  <c r="AC90" i="1" s="1"/>
  <c r="CZ9" i="41"/>
  <c r="CY30" i="41"/>
  <c r="CZ29" i="41"/>
  <c r="CZ26" i="41"/>
  <c r="CZ14" i="41"/>
  <c r="CZ8" i="41"/>
  <c r="CZ11" i="41"/>
  <c r="CZ17" i="41"/>
  <c r="CZ5" i="41"/>
  <c r="DA4" i="41"/>
  <c r="CP12" i="41"/>
  <c r="CP15" i="41" s="1"/>
  <c r="CP18" i="41" s="1"/>
  <c r="CF4" i="38"/>
  <c r="DA6" i="41" l="1"/>
  <c r="DA27" i="41" s="1"/>
  <c r="CP12" i="48"/>
  <c r="CP15" i="48" s="1"/>
  <c r="CQ9" i="48"/>
  <c r="CO15" i="48"/>
  <c r="V91" i="1" s="1"/>
  <c r="AC91" i="1" s="1"/>
  <c r="CQ6" i="48"/>
  <c r="V88" i="40"/>
  <c r="U90" i="1"/>
  <c r="X89" i="1"/>
  <c r="CQ2" i="38"/>
  <c r="CQ3" i="38"/>
  <c r="CP27" i="48"/>
  <c r="CP30" i="48"/>
  <c r="DA9" i="41"/>
  <c r="CZ30" i="41"/>
  <c r="CQ12" i="41"/>
  <c r="CQ15" i="41" s="1"/>
  <c r="CQ18" i="41" s="1"/>
  <c r="DA29" i="41"/>
  <c r="DA17" i="41"/>
  <c r="DA11" i="41"/>
  <c r="DA14" i="41"/>
  <c r="DA8" i="41"/>
  <c r="DA26" i="41"/>
  <c r="DA5" i="41"/>
  <c r="DB4" i="41"/>
  <c r="CG4" i="38"/>
  <c r="DB6" i="41" l="1"/>
  <c r="DB27" i="41" s="1"/>
  <c r="CQ12" i="48"/>
  <c r="CQ15" i="48" s="1"/>
  <c r="CR9" i="48"/>
  <c r="CO18" i="48"/>
  <c r="CP7" i="38"/>
  <c r="CQ6" i="38"/>
  <c r="CR6" i="48"/>
  <c r="V89" i="40"/>
  <c r="U91" i="1"/>
  <c r="X90" i="1"/>
  <c r="CR3" i="38"/>
  <c r="CQ7" i="38"/>
  <c r="CR2" i="38"/>
  <c r="CP18" i="48"/>
  <c r="V92" i="1"/>
  <c r="AC92" i="1" s="1"/>
  <c r="CQ27" i="48"/>
  <c r="CQ30" i="48"/>
  <c r="DB9" i="41"/>
  <c r="DA30" i="41"/>
  <c r="DB29" i="41"/>
  <c r="DB26" i="41"/>
  <c r="DB17" i="41"/>
  <c r="DB11" i="41"/>
  <c r="DB14" i="41"/>
  <c r="DB8" i="41"/>
  <c r="DC4" i="41"/>
  <c r="DB5" i="41"/>
  <c r="CR12" i="41"/>
  <c r="CR15" i="41" s="1"/>
  <c r="CR18" i="41" s="1"/>
  <c r="CH4" i="38"/>
  <c r="DC6" i="41" l="1"/>
  <c r="DC27" i="41" s="1"/>
  <c r="CR12" i="48"/>
  <c r="CS6" i="38" s="1"/>
  <c r="CS9" i="48"/>
  <c r="CR6" i="38"/>
  <c r="CS6" i="48"/>
  <c r="V90" i="40"/>
  <c r="U92" i="1"/>
  <c r="X91" i="1"/>
  <c r="CS3" i="38"/>
  <c r="CR7" i="38"/>
  <c r="CS2" i="38"/>
  <c r="CQ18" i="48"/>
  <c r="V93" i="1"/>
  <c r="AC93" i="1" s="1"/>
  <c r="CR27" i="48"/>
  <c r="CR30" i="48"/>
  <c r="DC9" i="41"/>
  <c r="DB30" i="41"/>
  <c r="CS12" i="41"/>
  <c r="CS15" i="41" s="1"/>
  <c r="CS18" i="41" s="1"/>
  <c r="DC29" i="41"/>
  <c r="DC17" i="41"/>
  <c r="DC14" i="41"/>
  <c r="DC8" i="41"/>
  <c r="DC11" i="41"/>
  <c r="DC5" i="41"/>
  <c r="DD4" i="41"/>
  <c r="DC26" i="41"/>
  <c r="CI4" i="38"/>
  <c r="DD6" i="41" l="1"/>
  <c r="DD27" i="41" s="1"/>
  <c r="CS12" i="48"/>
  <c r="CS15" i="48" s="1"/>
  <c r="CT9" i="48"/>
  <c r="CR15" i="48"/>
  <c r="CR18" i="48" s="1"/>
  <c r="CT6" i="48"/>
  <c r="V91" i="40"/>
  <c r="U93" i="1"/>
  <c r="X92" i="1"/>
  <c r="CT3" i="38"/>
  <c r="CT2" i="38"/>
  <c r="CS27" i="48"/>
  <c r="CS30" i="48"/>
  <c r="DD9" i="41"/>
  <c r="DC30" i="41"/>
  <c r="DD29" i="41"/>
  <c r="DD26" i="41"/>
  <c r="DD14" i="41"/>
  <c r="DD8" i="41"/>
  <c r="DD17" i="41"/>
  <c r="DD5" i="41"/>
  <c r="DE4" i="41"/>
  <c r="DD11" i="41"/>
  <c r="CT12" i="41"/>
  <c r="CT15" i="41" s="1"/>
  <c r="CT18" i="41" s="1"/>
  <c r="CJ4" i="38"/>
  <c r="DE6" i="41" l="1"/>
  <c r="DE27" i="41" s="1"/>
  <c r="CT12" i="48"/>
  <c r="CU6" i="38" s="1"/>
  <c r="CS7" i="38"/>
  <c r="CU9" i="48"/>
  <c r="V94" i="1"/>
  <c r="AC94" i="1" s="1"/>
  <c r="CT6" i="38"/>
  <c r="CU6" i="48"/>
  <c r="V92" i="40"/>
  <c r="X93" i="1"/>
  <c r="CU3" i="38"/>
  <c r="CT7" i="38"/>
  <c r="CU2" i="38"/>
  <c r="CS18" i="48"/>
  <c r="V95" i="1"/>
  <c r="AC95" i="1" s="1"/>
  <c r="CT30" i="48"/>
  <c r="CT27" i="48"/>
  <c r="DE9" i="41"/>
  <c r="DD30" i="41"/>
  <c r="CU12" i="41"/>
  <c r="CU15" i="41" s="1"/>
  <c r="CU18" i="41" s="1"/>
  <c r="DE29" i="41"/>
  <c r="DE26" i="41"/>
  <c r="DE11" i="41"/>
  <c r="DE14" i="41"/>
  <c r="DE17" i="41"/>
  <c r="DE8" i="41"/>
  <c r="DE5" i="41"/>
  <c r="DF4" i="41"/>
  <c r="CK4" i="38"/>
  <c r="DF6" i="41" l="1"/>
  <c r="DF27" i="41" s="1"/>
  <c r="CU12" i="48"/>
  <c r="CU15" i="48" s="1"/>
  <c r="CV9" i="48"/>
  <c r="U94" i="1"/>
  <c r="CT15" i="48"/>
  <c r="CU7" i="38" s="1"/>
  <c r="CV6" i="48"/>
  <c r="V93" i="40"/>
  <c r="U95" i="1"/>
  <c r="CV2" i="38"/>
  <c r="CV3" i="38"/>
  <c r="CU27" i="48"/>
  <c r="CU30" i="48"/>
  <c r="DF9" i="41"/>
  <c r="DE30" i="41"/>
  <c r="DF26" i="41"/>
  <c r="DF17" i="41"/>
  <c r="DF11" i="41"/>
  <c r="DG4" i="41"/>
  <c r="DF29" i="41"/>
  <c r="DF5" i="41"/>
  <c r="DF8" i="41"/>
  <c r="DF14" i="41"/>
  <c r="CV12" i="41"/>
  <c r="CV15" i="41" s="1"/>
  <c r="CV18" i="41" s="1"/>
  <c r="CL4" i="38"/>
  <c r="DG6" i="41" l="1"/>
  <c r="DG27" i="41" s="1"/>
  <c r="CV12" i="48"/>
  <c r="CV15" i="48" s="1"/>
  <c r="CW9" i="48"/>
  <c r="X94" i="1"/>
  <c r="V96" i="1"/>
  <c r="AC96" i="1" s="1"/>
  <c r="CT18" i="48"/>
  <c r="CV6" i="38"/>
  <c r="CW6" i="48"/>
  <c r="X95" i="1"/>
  <c r="CV7" i="38"/>
  <c r="CW2" i="38"/>
  <c r="CW3" i="38"/>
  <c r="CV30" i="48"/>
  <c r="CV27" i="48"/>
  <c r="CU18" i="48"/>
  <c r="V97" i="1"/>
  <c r="AC97" i="1" s="1"/>
  <c r="DG9" i="41"/>
  <c r="DF30" i="41"/>
  <c r="CW12" i="41"/>
  <c r="CW15" i="41" s="1"/>
  <c r="CW18" i="41" s="1"/>
  <c r="DG26" i="41"/>
  <c r="DG17" i="41"/>
  <c r="DG14" i="41"/>
  <c r="DG8" i="41"/>
  <c r="DG29" i="41"/>
  <c r="DG5" i="41"/>
  <c r="DH4" i="41"/>
  <c r="DH6" i="41" s="1"/>
  <c r="DH27" i="41" s="1"/>
  <c r="DG11" i="41"/>
  <c r="CM4" i="38"/>
  <c r="V94" i="40" l="1"/>
  <c r="CW12" i="48"/>
  <c r="CX6" i="38" s="1"/>
  <c r="CX9" i="48"/>
  <c r="U96" i="1"/>
  <c r="CW6" i="38"/>
  <c r="CX6" i="48"/>
  <c r="V95" i="40"/>
  <c r="U97" i="1"/>
  <c r="CX2" i="38"/>
  <c r="CW7" i="38"/>
  <c r="CX3" i="38"/>
  <c r="CV18" i="48"/>
  <c r="V98" i="1"/>
  <c r="AC98" i="1" s="1"/>
  <c r="CW30" i="48"/>
  <c r="CW27" i="48"/>
  <c r="DH9" i="41"/>
  <c r="DG30" i="41"/>
  <c r="DH29" i="41"/>
  <c r="DH14" i="41"/>
  <c r="DH26" i="41"/>
  <c r="DH17" i="41"/>
  <c r="DH8" i="41"/>
  <c r="DH11" i="41"/>
  <c r="DH5" i="41"/>
  <c r="DI4" i="41"/>
  <c r="DI6" i="41" s="1"/>
  <c r="DI27" i="41" s="1"/>
  <c r="CX12" i="41"/>
  <c r="CX15" i="41" s="1"/>
  <c r="CX18" i="41" s="1"/>
  <c r="CN4" i="38"/>
  <c r="CX12" i="48" l="1"/>
  <c r="CY6" i="38" s="1"/>
  <c r="CY9" i="48"/>
  <c r="X96" i="1"/>
  <c r="CW15" i="48"/>
  <c r="CW18" i="48" s="1"/>
  <c r="CY6" i="48"/>
  <c r="U98" i="1"/>
  <c r="X97" i="1"/>
  <c r="CY2" i="38"/>
  <c r="CY3" i="38"/>
  <c r="CX27" i="48"/>
  <c r="CX30" i="48"/>
  <c r="DI9" i="41"/>
  <c r="DH30" i="41"/>
  <c r="CY12" i="41"/>
  <c r="CY15" i="41" s="1"/>
  <c r="CY18" i="41" s="1"/>
  <c r="DI29" i="41"/>
  <c r="DI26" i="41"/>
  <c r="DI14" i="41"/>
  <c r="DI11" i="41"/>
  <c r="DI17" i="41"/>
  <c r="DI8" i="41"/>
  <c r="DI5" i="41"/>
  <c r="DJ4" i="41"/>
  <c r="DJ6" i="41" s="1"/>
  <c r="DJ27" i="41" s="1"/>
  <c r="CO4" i="38"/>
  <c r="V96" i="40" l="1"/>
  <c r="CY12" i="48"/>
  <c r="CZ6" i="38" s="1"/>
  <c r="CZ9" i="48"/>
  <c r="V99" i="1"/>
  <c r="AC99" i="1" s="1"/>
  <c r="CX7" i="38"/>
  <c r="CX15" i="48"/>
  <c r="CY7" i="38" s="1"/>
  <c r="CZ6" i="48"/>
  <c r="V97" i="40"/>
  <c r="X98" i="1"/>
  <c r="CZ3" i="38"/>
  <c r="CZ2" i="38"/>
  <c r="CY30" i="48"/>
  <c r="CY27" i="48"/>
  <c r="DJ9" i="41"/>
  <c r="DI30" i="41"/>
  <c r="DJ29" i="41"/>
  <c r="DJ26" i="41"/>
  <c r="DJ17" i="41"/>
  <c r="DJ11" i="41"/>
  <c r="DJ8" i="41"/>
  <c r="DJ14" i="41"/>
  <c r="DJ5" i="41"/>
  <c r="DK4" i="41"/>
  <c r="DK6" i="41" s="1"/>
  <c r="DK27" i="41" s="1"/>
  <c r="CZ12" i="41"/>
  <c r="CZ15" i="41" s="1"/>
  <c r="CZ18" i="41" s="1"/>
  <c r="CP4" i="38"/>
  <c r="CZ12" i="48" l="1"/>
  <c r="DA6" i="38" s="1"/>
  <c r="DA9" i="48"/>
  <c r="U99" i="1"/>
  <c r="V100" i="1"/>
  <c r="AC100" i="1" s="1"/>
  <c r="CX18" i="48"/>
  <c r="CY15" i="48"/>
  <c r="CZ7" i="38" s="1"/>
  <c r="DA6" i="48"/>
  <c r="V98" i="40"/>
  <c r="DA2" i="38"/>
  <c r="DA3" i="38"/>
  <c r="CZ27" i="48"/>
  <c r="CZ30" i="48"/>
  <c r="DK9" i="41"/>
  <c r="DJ30" i="41"/>
  <c r="DA12" i="41"/>
  <c r="DA15" i="41" s="1"/>
  <c r="DA18" i="41" s="1"/>
  <c r="DK29" i="41"/>
  <c r="DK26" i="41"/>
  <c r="DK17" i="41"/>
  <c r="DK8" i="41"/>
  <c r="DK11" i="41"/>
  <c r="DK5" i="41"/>
  <c r="DL4" i="41"/>
  <c r="DL6" i="41" s="1"/>
  <c r="DL27" i="41" s="1"/>
  <c r="DK14" i="41"/>
  <c r="CQ4" i="38"/>
  <c r="X99" i="1" l="1"/>
  <c r="DA12" i="48"/>
  <c r="DA15" i="48" s="1"/>
  <c r="DB9" i="48"/>
  <c r="U100" i="1"/>
  <c r="V101" i="1"/>
  <c r="AC101" i="1" s="1"/>
  <c r="CY18" i="48"/>
  <c r="CZ15" i="48"/>
  <c r="CZ18" i="48" s="1"/>
  <c r="DB6" i="48"/>
  <c r="DB3" i="38"/>
  <c r="DB2" i="38"/>
  <c r="DA30" i="48"/>
  <c r="DA27" i="48"/>
  <c r="DL9" i="41"/>
  <c r="DK30" i="41"/>
  <c r="DB12" i="41"/>
  <c r="DB15" i="41" s="1"/>
  <c r="DB18" i="41" s="1"/>
  <c r="DL29" i="41"/>
  <c r="DL14" i="41"/>
  <c r="DL8" i="41"/>
  <c r="DL26" i="41"/>
  <c r="DL17" i="41"/>
  <c r="DL11" i="41"/>
  <c r="DL5" i="41"/>
  <c r="DM4" i="41"/>
  <c r="DM6" i="41" s="1"/>
  <c r="DM27" i="41" s="1"/>
  <c r="CR4" i="38"/>
  <c r="V99" i="40" l="1"/>
  <c r="DB12" i="48"/>
  <c r="DB15" i="48" s="1"/>
  <c r="X100" i="1"/>
  <c r="DC9" i="48"/>
  <c r="U101" i="1"/>
  <c r="V102" i="1"/>
  <c r="AC102" i="1" s="1"/>
  <c r="DA7" i="38"/>
  <c r="DB6" i="38"/>
  <c r="DC6" i="48"/>
  <c r="DB7" i="38"/>
  <c r="DC2" i="38"/>
  <c r="DC3" i="38"/>
  <c r="DA18" i="48"/>
  <c r="V103" i="1"/>
  <c r="AC103" i="1" s="1"/>
  <c r="DB27" i="48"/>
  <c r="DB30" i="48"/>
  <c r="DM9" i="41"/>
  <c r="DL30" i="41"/>
  <c r="DM29" i="41"/>
  <c r="DM17" i="41"/>
  <c r="DM14" i="41"/>
  <c r="DM11" i="41"/>
  <c r="DM26" i="41"/>
  <c r="DM8" i="41"/>
  <c r="DM5" i="41"/>
  <c r="DN4" i="41"/>
  <c r="DN6" i="41" s="1"/>
  <c r="DN27" i="41" s="1"/>
  <c r="DC12" i="41"/>
  <c r="DC15" i="41" s="1"/>
  <c r="DC18" i="41" s="1"/>
  <c r="CS4" i="38"/>
  <c r="V100" i="40" l="1"/>
  <c r="DC12" i="48"/>
  <c r="DC15" i="48" s="1"/>
  <c r="X101" i="1"/>
  <c r="DD9" i="48"/>
  <c r="U102" i="1"/>
  <c r="DC6" i="38"/>
  <c r="DD6" i="48"/>
  <c r="U103" i="1"/>
  <c r="DD3" i="38"/>
  <c r="DD2" i="38"/>
  <c r="DC7" i="38"/>
  <c r="DC30" i="48"/>
  <c r="DC27" i="48"/>
  <c r="DB18" i="48"/>
  <c r="V104" i="1"/>
  <c r="AC104" i="1" s="1"/>
  <c r="DN9" i="41"/>
  <c r="DM30" i="41"/>
  <c r="DD12" i="41"/>
  <c r="DD15" i="41" s="1"/>
  <c r="DD18" i="41" s="1"/>
  <c r="DN26" i="41"/>
  <c r="DN29" i="41"/>
  <c r="DN17" i="41"/>
  <c r="DN14" i="41"/>
  <c r="DN11" i="41"/>
  <c r="DO4" i="41"/>
  <c r="DO6" i="41" s="1"/>
  <c r="DO27" i="41" s="1"/>
  <c r="DN8" i="41"/>
  <c r="DN5" i="41"/>
  <c r="CT4" i="38"/>
  <c r="V101" i="40" l="1"/>
  <c r="DD12" i="48"/>
  <c r="DD15" i="48" s="1"/>
  <c r="DE9" i="48"/>
  <c r="X102" i="1"/>
  <c r="DD6" i="38"/>
  <c r="DE6" i="48"/>
  <c r="U104" i="1"/>
  <c r="X103" i="1"/>
  <c r="DE2" i="38"/>
  <c r="DE3" i="38"/>
  <c r="DD7" i="38"/>
  <c r="DD27" i="48"/>
  <c r="DC18" i="48"/>
  <c r="V105" i="1"/>
  <c r="AC105" i="1" s="1"/>
  <c r="DD30" i="48"/>
  <c r="DO9" i="41"/>
  <c r="DN30" i="41"/>
  <c r="DO29" i="41"/>
  <c r="DO17" i="41"/>
  <c r="DO26" i="41"/>
  <c r="DO8" i="41"/>
  <c r="DO14" i="41"/>
  <c r="DO5" i="41"/>
  <c r="DP4" i="41"/>
  <c r="DP6" i="41" s="1"/>
  <c r="DP27" i="41" s="1"/>
  <c r="DO11" i="41"/>
  <c r="DE12" i="41"/>
  <c r="DE15" i="41" s="1"/>
  <c r="DE18" i="41" s="1"/>
  <c r="CU4" i="38"/>
  <c r="V102" i="40" l="1"/>
  <c r="DE12" i="48"/>
  <c r="DF6" i="38" s="1"/>
  <c r="DF9" i="48"/>
  <c r="DE6" i="38"/>
  <c r="DF6" i="48"/>
  <c r="V103" i="40"/>
  <c r="U105" i="1"/>
  <c r="X104" i="1"/>
  <c r="DF3" i="38"/>
  <c r="DF2" i="38"/>
  <c r="DE7" i="38"/>
  <c r="DE30" i="48"/>
  <c r="DE27" i="48"/>
  <c r="DD18" i="48"/>
  <c r="V106" i="1"/>
  <c r="AC106" i="1" s="1"/>
  <c r="DP9" i="41"/>
  <c r="DO30" i="41"/>
  <c r="DP29" i="41"/>
  <c r="DP26" i="41"/>
  <c r="DP14" i="41"/>
  <c r="DP17" i="41"/>
  <c r="DP8" i="41"/>
  <c r="DP11" i="41"/>
  <c r="DP5" i="41"/>
  <c r="DQ4" i="41"/>
  <c r="DQ6" i="41" s="1"/>
  <c r="DQ27" i="41" s="1"/>
  <c r="DF12" i="41"/>
  <c r="DF15" i="41" s="1"/>
  <c r="DF18" i="41" s="1"/>
  <c r="CV4" i="38"/>
  <c r="DF12" i="48" l="1"/>
  <c r="DG6" i="38" s="1"/>
  <c r="DG9" i="48"/>
  <c r="DE15" i="48"/>
  <c r="DE18" i="48" s="1"/>
  <c r="DG6" i="48"/>
  <c r="V104" i="40"/>
  <c r="U106" i="1"/>
  <c r="X105" i="1"/>
  <c r="DG2" i="38"/>
  <c r="DG3" i="38"/>
  <c r="DF27" i="48"/>
  <c r="DF30" i="48"/>
  <c r="DQ9" i="41"/>
  <c r="DP30" i="41"/>
  <c r="DG12" i="41"/>
  <c r="DG15" i="41" s="1"/>
  <c r="DG18" i="41" s="1"/>
  <c r="DQ29" i="41"/>
  <c r="DQ26" i="41"/>
  <c r="DQ11" i="41"/>
  <c r="DQ17" i="41"/>
  <c r="DQ8" i="41"/>
  <c r="DQ5" i="41"/>
  <c r="DQ14" i="41"/>
  <c r="DR4" i="41"/>
  <c r="DR6" i="41" s="1"/>
  <c r="DR27" i="41" s="1"/>
  <c r="CW4" i="38"/>
  <c r="DG12" i="48" l="1"/>
  <c r="DH6" i="38" s="1"/>
  <c r="DH9" i="48"/>
  <c r="V107" i="1"/>
  <c r="AC107" i="1" s="1"/>
  <c r="DF7" i="38"/>
  <c r="DF15" i="48"/>
  <c r="DG7" i="38" s="1"/>
  <c r="DH6" i="48"/>
  <c r="V105" i="40"/>
  <c r="X106" i="1"/>
  <c r="DH3" i="38"/>
  <c r="DH2" i="38"/>
  <c r="DG27" i="48"/>
  <c r="DG30" i="48"/>
  <c r="DR9" i="41"/>
  <c r="DQ30" i="41"/>
  <c r="DH12" i="41"/>
  <c r="DH15" i="41" s="1"/>
  <c r="DH18" i="41" s="1"/>
  <c r="DR29" i="41"/>
  <c r="DR26" i="41"/>
  <c r="DR17" i="41"/>
  <c r="DR11" i="41"/>
  <c r="DR14" i="41"/>
  <c r="DR8" i="41"/>
  <c r="DS4" i="41"/>
  <c r="DS6" i="41" s="1"/>
  <c r="DS27" i="41" s="1"/>
  <c r="DR5" i="41"/>
  <c r="CX4" i="38"/>
  <c r="DH12" i="48" l="1"/>
  <c r="DH15" i="48" s="1"/>
  <c r="DI9" i="48"/>
  <c r="U107" i="1"/>
  <c r="DF18" i="48"/>
  <c r="V108" i="1"/>
  <c r="AC108" i="1" s="1"/>
  <c r="DG15" i="48"/>
  <c r="DG18" i="48" s="1"/>
  <c r="DI6" i="48"/>
  <c r="V106" i="40"/>
  <c r="DI3" i="38"/>
  <c r="DI2" i="38"/>
  <c r="DH30" i="48"/>
  <c r="DH27" i="48"/>
  <c r="DS9" i="41"/>
  <c r="DR30" i="41"/>
  <c r="DI12" i="41"/>
  <c r="DI15" i="41" s="1"/>
  <c r="DI18" i="41" s="1"/>
  <c r="DS17" i="41"/>
  <c r="DS26" i="41"/>
  <c r="DS14" i="41"/>
  <c r="DS29" i="41"/>
  <c r="DS8" i="41"/>
  <c r="DS11" i="41"/>
  <c r="DS5" i="41"/>
  <c r="DT4" i="41"/>
  <c r="DT6" i="41" s="1"/>
  <c r="DT27" i="41" s="1"/>
  <c r="CY4" i="38"/>
  <c r="DI12" i="48" l="1"/>
  <c r="DJ6" i="38" s="1"/>
  <c r="X107" i="1"/>
  <c r="DJ9" i="48"/>
  <c r="U108" i="1"/>
  <c r="DH7" i="38"/>
  <c r="DI6" i="38"/>
  <c r="V109" i="1"/>
  <c r="AC109" i="1" s="1"/>
  <c r="DJ6" i="48"/>
  <c r="DJ2" i="38"/>
  <c r="DI7" i="38"/>
  <c r="DJ3" i="38"/>
  <c r="DI27" i="48"/>
  <c r="DH18" i="48"/>
  <c r="V110" i="1"/>
  <c r="AC110" i="1" s="1"/>
  <c r="DI30" i="48"/>
  <c r="DT9" i="41"/>
  <c r="DS30" i="41"/>
  <c r="DT29" i="41"/>
  <c r="DT26" i="41"/>
  <c r="DT14" i="41"/>
  <c r="DT8" i="41"/>
  <c r="DT17" i="41"/>
  <c r="DT11" i="41"/>
  <c r="DT5" i="41"/>
  <c r="DU4" i="41"/>
  <c r="DU6" i="41" s="1"/>
  <c r="DU27" i="41" s="1"/>
  <c r="DJ12" i="41"/>
  <c r="DJ15" i="41" s="1"/>
  <c r="DJ18" i="41" s="1"/>
  <c r="CZ4" i="38"/>
  <c r="V107" i="40" l="1"/>
  <c r="DJ12" i="48"/>
  <c r="DK6" i="38" s="1"/>
  <c r="X108" i="1"/>
  <c r="DK9" i="48"/>
  <c r="U109" i="1"/>
  <c r="DK6" i="48"/>
  <c r="DI15" i="48"/>
  <c r="V111" i="1" s="1"/>
  <c r="AC111" i="1" s="1"/>
  <c r="U110" i="1"/>
  <c r="DK3" i="38"/>
  <c r="DK2" i="38"/>
  <c r="DJ30" i="48"/>
  <c r="DJ27" i="48"/>
  <c r="DU9" i="41"/>
  <c r="DT30" i="41"/>
  <c r="DU29" i="41"/>
  <c r="DU26" i="41"/>
  <c r="DU17" i="41"/>
  <c r="DU11" i="41"/>
  <c r="DU14" i="41"/>
  <c r="DU8" i="41"/>
  <c r="DV4" i="41"/>
  <c r="DV6" i="41" s="1"/>
  <c r="DV27" i="41" s="1"/>
  <c r="DU5" i="41"/>
  <c r="DK12" i="41"/>
  <c r="DK15" i="41" s="1"/>
  <c r="DK18" i="41" s="1"/>
  <c r="DA4" i="38"/>
  <c r="V108" i="40" l="1"/>
  <c r="DK12" i="48"/>
  <c r="DL6" i="38" s="1"/>
  <c r="DL9" i="48"/>
  <c r="X109" i="1"/>
  <c r="DJ7" i="38"/>
  <c r="DI18" i="48"/>
  <c r="DJ15" i="48"/>
  <c r="DK7" i="38" s="1"/>
  <c r="DL6" i="48"/>
  <c r="U111" i="1"/>
  <c r="X110" i="1"/>
  <c r="DL2" i="38"/>
  <c r="DL3" i="38"/>
  <c r="DK27" i="48"/>
  <c r="DK30" i="48"/>
  <c r="DV9" i="41"/>
  <c r="DU30" i="41"/>
  <c r="DV29" i="41"/>
  <c r="DV26" i="41"/>
  <c r="DV17" i="41"/>
  <c r="DV11" i="41"/>
  <c r="DV8" i="41"/>
  <c r="DV14" i="41"/>
  <c r="DV5" i="41"/>
  <c r="DW4" i="41"/>
  <c r="DW6" i="41" s="1"/>
  <c r="DW27" i="41" s="1"/>
  <c r="DL12" i="41"/>
  <c r="DL15" i="41" s="1"/>
  <c r="DL18" i="41" s="1"/>
  <c r="DB4" i="38"/>
  <c r="V109" i="40" l="1"/>
  <c r="DL12" i="48"/>
  <c r="DL15" i="48" s="1"/>
  <c r="DM9" i="48"/>
  <c r="DJ18" i="48"/>
  <c r="V112" i="1"/>
  <c r="AC112" i="1" s="1"/>
  <c r="DK15" i="48"/>
  <c r="V113" i="1" s="1"/>
  <c r="AC113" i="1" s="1"/>
  <c r="DM6" i="48"/>
  <c r="V110" i="40"/>
  <c r="X111" i="1"/>
  <c r="DM3" i="38"/>
  <c r="DM2" i="38"/>
  <c r="DL27" i="48"/>
  <c r="DL30" i="48"/>
  <c r="DW9" i="41"/>
  <c r="DV30" i="41"/>
  <c r="DW17" i="41"/>
  <c r="DW29" i="41"/>
  <c r="DW14" i="41"/>
  <c r="DW8" i="41"/>
  <c r="DW5" i="41"/>
  <c r="DX4" i="41"/>
  <c r="DX6" i="41" s="1"/>
  <c r="DX27" i="41" s="1"/>
  <c r="DW11" i="41"/>
  <c r="DW26" i="41"/>
  <c r="DM12" i="41"/>
  <c r="DM15" i="41" s="1"/>
  <c r="DM18" i="41" s="1"/>
  <c r="DC4" i="38"/>
  <c r="DM12" i="48" l="1"/>
  <c r="DN6" i="38" s="1"/>
  <c r="DN9" i="48"/>
  <c r="U112" i="1"/>
  <c r="V111" i="40"/>
  <c r="DL7" i="38"/>
  <c r="DK18" i="48"/>
  <c r="DM6" i="38"/>
  <c r="DN6" i="48"/>
  <c r="U113" i="1"/>
  <c r="DM7" i="38"/>
  <c r="DN3" i="38"/>
  <c r="DN2" i="38"/>
  <c r="DL18" i="48"/>
  <c r="V114" i="1"/>
  <c r="AC114" i="1" s="1"/>
  <c r="DM27" i="48"/>
  <c r="DM30" i="48"/>
  <c r="DX9" i="41"/>
  <c r="DW30" i="41"/>
  <c r="DX29" i="41"/>
  <c r="DX14" i="41"/>
  <c r="DX17" i="41"/>
  <c r="DX8" i="41"/>
  <c r="DX26" i="41"/>
  <c r="DX11" i="41"/>
  <c r="DX5" i="41"/>
  <c r="DY4" i="41"/>
  <c r="DY6" i="41" s="1"/>
  <c r="DY27" i="41" s="1"/>
  <c r="DN12" i="41"/>
  <c r="DN15" i="41" s="1"/>
  <c r="DN18" i="41" s="1"/>
  <c r="DD4" i="38"/>
  <c r="DN12" i="48" l="1"/>
  <c r="DO6" i="38" s="1"/>
  <c r="DO9" i="48"/>
  <c r="X112" i="1"/>
  <c r="DM15" i="48"/>
  <c r="DM18" i="48" s="1"/>
  <c r="DO6" i="48"/>
  <c r="U114" i="1"/>
  <c r="X113" i="1"/>
  <c r="DO2" i="38"/>
  <c r="DO3" i="38"/>
  <c r="DN27" i="48"/>
  <c r="DN30" i="48"/>
  <c r="DY9" i="41"/>
  <c r="DX30" i="41"/>
  <c r="DO12" i="41"/>
  <c r="DO15" i="41" s="1"/>
  <c r="DO18" i="41" s="1"/>
  <c r="DY29" i="41"/>
  <c r="DY26" i="41"/>
  <c r="DY14" i="41"/>
  <c r="DY11" i="41"/>
  <c r="DY17" i="41"/>
  <c r="DY8" i="41"/>
  <c r="DY5" i="41"/>
  <c r="DZ4" i="41"/>
  <c r="DZ6" i="41" s="1"/>
  <c r="DZ27" i="41" s="1"/>
  <c r="DE4" i="38"/>
  <c r="V112" i="40" l="1"/>
  <c r="DO12" i="48"/>
  <c r="DO15" i="48" s="1"/>
  <c r="DP9" i="48"/>
  <c r="V115" i="1"/>
  <c r="AC115" i="1" s="1"/>
  <c r="V113" i="40"/>
  <c r="DN15" i="48"/>
  <c r="DO7" i="38" s="1"/>
  <c r="DN7" i="38"/>
  <c r="DP6" i="48"/>
  <c r="X114" i="1"/>
  <c r="DP3" i="38"/>
  <c r="DP2" i="38"/>
  <c r="DO30" i="48"/>
  <c r="DO27" i="48"/>
  <c r="DZ9" i="41"/>
  <c r="DY30" i="41"/>
  <c r="DZ29" i="41"/>
  <c r="DZ26" i="41"/>
  <c r="DZ17" i="41"/>
  <c r="DZ11" i="41"/>
  <c r="DZ14" i="41"/>
  <c r="DZ8" i="41"/>
  <c r="EA4" i="41"/>
  <c r="EA6" i="41" s="1"/>
  <c r="EA27" i="41" s="1"/>
  <c r="DZ5" i="41"/>
  <c r="DP12" i="41"/>
  <c r="DP15" i="41" s="1"/>
  <c r="DP18" i="41" s="1"/>
  <c r="DF4" i="38"/>
  <c r="DP12" i="48" l="1"/>
  <c r="DP15" i="48" s="1"/>
  <c r="DQ9" i="48"/>
  <c r="U115" i="1"/>
  <c r="DP6" i="38"/>
  <c r="DN18" i="48"/>
  <c r="V116" i="1"/>
  <c r="AC116" i="1" s="1"/>
  <c r="DQ6" i="48"/>
  <c r="V114" i="40"/>
  <c r="DP7" i="38"/>
  <c r="DQ2" i="38"/>
  <c r="DQ3" i="38"/>
  <c r="DO18" i="48"/>
  <c r="V117" i="1"/>
  <c r="AC117" i="1" s="1"/>
  <c r="DP27" i="48"/>
  <c r="DP30" i="48"/>
  <c r="EA9" i="41"/>
  <c r="DZ30" i="41"/>
  <c r="DQ12" i="41"/>
  <c r="DQ15" i="41" s="1"/>
  <c r="DQ18" i="41" s="1"/>
  <c r="EA26" i="41"/>
  <c r="EA17" i="41"/>
  <c r="EA29" i="41"/>
  <c r="EA8" i="41"/>
  <c r="EA11" i="41"/>
  <c r="EA5" i="41"/>
  <c r="EB4" i="41"/>
  <c r="EB6" i="41" s="1"/>
  <c r="EB27" i="41" s="1"/>
  <c r="EA14" i="41"/>
  <c r="DG4" i="38"/>
  <c r="X115" i="1" l="1"/>
  <c r="DQ12" i="48"/>
  <c r="DQ15" i="48" s="1"/>
  <c r="DR9" i="48"/>
  <c r="U116" i="1"/>
  <c r="DQ6" i="38"/>
  <c r="DR6" i="48"/>
  <c r="U117" i="1"/>
  <c r="DQ7" i="38"/>
  <c r="DR3" i="38"/>
  <c r="DR2" i="38"/>
  <c r="DP18" i="48"/>
  <c r="V118" i="1"/>
  <c r="AC118" i="1" s="1"/>
  <c r="DQ30" i="48"/>
  <c r="DQ27" i="48"/>
  <c r="EB9" i="41"/>
  <c r="EA30" i="41"/>
  <c r="EB29" i="41"/>
  <c r="EB14" i="41"/>
  <c r="EB8" i="41"/>
  <c r="EB26" i="41"/>
  <c r="EB17" i="41"/>
  <c r="EB11" i="41"/>
  <c r="EB5" i="41"/>
  <c r="EC4" i="41"/>
  <c r="EC6" i="41" s="1"/>
  <c r="EC27" i="41" s="1"/>
  <c r="DR12" i="41"/>
  <c r="DR15" i="41" s="1"/>
  <c r="DR18" i="41" s="1"/>
  <c r="DH4" i="38"/>
  <c r="V115" i="40" l="1"/>
  <c r="DR12" i="48"/>
  <c r="DS6" i="38" s="1"/>
  <c r="DS9" i="48"/>
  <c r="X116" i="1"/>
  <c r="DR6" i="38"/>
  <c r="DS6" i="48"/>
  <c r="U118" i="1"/>
  <c r="X117" i="1"/>
  <c r="DS2" i="38"/>
  <c r="DR7" i="38"/>
  <c r="DS3" i="38"/>
  <c r="DR27" i="48"/>
  <c r="DR30" i="48"/>
  <c r="DQ18" i="48"/>
  <c r="V119" i="1"/>
  <c r="AC119" i="1" s="1"/>
  <c r="EC9" i="41"/>
  <c r="EB30" i="41"/>
  <c r="DS12" i="41"/>
  <c r="DS15" i="41" s="1"/>
  <c r="DS18" i="41" s="1"/>
  <c r="EC29" i="41"/>
  <c r="EC26" i="41"/>
  <c r="EC17" i="41"/>
  <c r="EC14" i="41"/>
  <c r="EC11" i="41"/>
  <c r="EC8" i="41"/>
  <c r="ED4" i="41"/>
  <c r="ED6" i="41" s="1"/>
  <c r="ED27" i="41" s="1"/>
  <c r="EC5" i="41"/>
  <c r="DI4" i="38"/>
  <c r="V116" i="40" l="1"/>
  <c r="DS12" i="48"/>
  <c r="DT6" i="38" s="1"/>
  <c r="DT9" i="48"/>
  <c r="DR15" i="48"/>
  <c r="DS7" i="38" s="1"/>
  <c r="DT6" i="48"/>
  <c r="V117" i="40"/>
  <c r="X118" i="1"/>
  <c r="U119" i="1"/>
  <c r="DT2" i="38"/>
  <c r="DT3" i="38"/>
  <c r="DS30" i="48"/>
  <c r="DS27" i="48"/>
  <c r="ED9" i="41"/>
  <c r="EC30" i="41"/>
  <c r="DT12" i="41"/>
  <c r="DT15" i="41" s="1"/>
  <c r="DT18" i="41" s="1"/>
  <c r="ED26" i="41"/>
  <c r="ED29" i="41"/>
  <c r="ED17" i="41"/>
  <c r="ED14" i="41"/>
  <c r="ED11" i="41"/>
  <c r="EE4" i="41"/>
  <c r="EE6" i="41" s="1"/>
  <c r="EE27" i="41" s="1"/>
  <c r="ED5" i="41"/>
  <c r="ED8" i="41"/>
  <c r="DJ4" i="38"/>
  <c r="DT12" i="48" l="1"/>
  <c r="DT15" i="48" s="1"/>
  <c r="DR18" i="48"/>
  <c r="DU9" i="48"/>
  <c r="V120" i="1"/>
  <c r="AC120" i="1" s="1"/>
  <c r="DS15" i="48"/>
  <c r="DT7" i="38" s="1"/>
  <c r="DU6" i="48"/>
  <c r="V118" i="40"/>
  <c r="X119" i="1"/>
  <c r="DU2" i="38"/>
  <c r="DU3" i="38"/>
  <c r="DT27" i="48"/>
  <c r="DT30" i="48"/>
  <c r="EE9" i="41"/>
  <c r="ED30" i="41"/>
  <c r="EE29" i="41"/>
  <c r="EE17" i="41"/>
  <c r="EE26" i="41"/>
  <c r="EE8" i="41"/>
  <c r="EE5" i="41"/>
  <c r="EF4" i="41"/>
  <c r="EF6" i="41" s="1"/>
  <c r="EF27" i="41" s="1"/>
  <c r="EE11" i="41"/>
  <c r="EE14" i="41"/>
  <c r="DU12" i="41"/>
  <c r="DU15" i="41" s="1"/>
  <c r="DU18" i="41" s="1"/>
  <c r="DK4" i="38"/>
  <c r="DU12" i="48" l="1"/>
  <c r="DV6" i="38" s="1"/>
  <c r="DV9" i="48"/>
  <c r="U120" i="1"/>
  <c r="V121" i="1"/>
  <c r="AC121" i="1" s="1"/>
  <c r="DS18" i="48"/>
  <c r="V119" i="40"/>
  <c r="DU6" i="38"/>
  <c r="DV6" i="48"/>
  <c r="DV3" i="38"/>
  <c r="DU7" i="38"/>
  <c r="DV2" i="38"/>
  <c r="DT18" i="48"/>
  <c r="V122" i="1"/>
  <c r="AC122" i="1" s="1"/>
  <c r="DU30" i="48"/>
  <c r="DU27" i="48"/>
  <c r="EF9" i="41"/>
  <c r="EE30" i="41"/>
  <c r="DV12" i="41"/>
  <c r="DV15" i="41" s="1"/>
  <c r="DV18" i="41" s="1"/>
  <c r="EF29" i="41"/>
  <c r="EF26" i="41"/>
  <c r="EF14" i="41"/>
  <c r="EF17" i="41"/>
  <c r="EF8" i="41"/>
  <c r="EF11" i="41"/>
  <c r="EF5" i="41"/>
  <c r="EG4" i="41"/>
  <c r="EG6" i="41" s="1"/>
  <c r="EG27" i="41" s="1"/>
  <c r="DL4" i="38"/>
  <c r="X120" i="1" l="1"/>
  <c r="DV12" i="48"/>
  <c r="DV15" i="48" s="1"/>
  <c r="DW9" i="48"/>
  <c r="U121" i="1"/>
  <c r="DU15" i="48"/>
  <c r="DV7" i="38" s="1"/>
  <c r="DW6" i="48"/>
  <c r="U122" i="1"/>
  <c r="DW2" i="38"/>
  <c r="DW3" i="38"/>
  <c r="DV27" i="48"/>
  <c r="DV30" i="48"/>
  <c r="EG9" i="41"/>
  <c r="EF30" i="41"/>
  <c r="EG29" i="41"/>
  <c r="EG11" i="41"/>
  <c r="EG26" i="41"/>
  <c r="EG14" i="41"/>
  <c r="EG8" i="41"/>
  <c r="EG17" i="41"/>
  <c r="EG5" i="41"/>
  <c r="EH4" i="41"/>
  <c r="EH6" i="41" s="1"/>
  <c r="EH27" i="41" s="1"/>
  <c r="DW12" i="41"/>
  <c r="DW15" i="41" s="1"/>
  <c r="DW18" i="41" s="1"/>
  <c r="DM4" i="38"/>
  <c r="V120" i="40" l="1"/>
  <c r="DW12" i="48"/>
  <c r="DX6" i="38" s="1"/>
  <c r="DX9" i="48"/>
  <c r="X121" i="1"/>
  <c r="DW6" i="38"/>
  <c r="V123" i="1"/>
  <c r="AC123" i="1" s="1"/>
  <c r="DU18" i="48"/>
  <c r="DX6" i="48"/>
  <c r="X122" i="1"/>
  <c r="DX3" i="38"/>
  <c r="DW7" i="38"/>
  <c r="DX2" i="38"/>
  <c r="DW30" i="48"/>
  <c r="DV18" i="48"/>
  <c r="V124" i="1"/>
  <c r="AC124" i="1" s="1"/>
  <c r="DW27" i="48"/>
  <c r="EH9" i="41"/>
  <c r="EG30" i="41"/>
  <c r="DX12" i="41"/>
  <c r="DX15" i="41" s="1"/>
  <c r="DX18" i="41" s="1"/>
  <c r="EH29" i="41"/>
  <c r="EH26" i="41"/>
  <c r="EH17" i="41"/>
  <c r="EH11" i="41"/>
  <c r="EH14" i="41"/>
  <c r="EH8" i="41"/>
  <c r="EH5" i="41"/>
  <c r="EI4" i="41"/>
  <c r="EI6" i="41" s="1"/>
  <c r="EI27" i="41" s="1"/>
  <c r="DN4" i="38"/>
  <c r="V121" i="40" l="1"/>
  <c r="DX12" i="48"/>
  <c r="DX15" i="48" s="1"/>
  <c r="DY9" i="48"/>
  <c r="U123" i="1"/>
  <c r="DW15" i="48"/>
  <c r="DX7" i="38" s="1"/>
  <c r="DY6" i="48"/>
  <c r="V122" i="40"/>
  <c r="U124" i="1"/>
  <c r="DY2" i="38"/>
  <c r="DY3" i="38"/>
  <c r="DX27" i="48"/>
  <c r="DX30" i="48"/>
  <c r="EI9" i="41"/>
  <c r="EH30" i="41"/>
  <c r="EI17" i="41"/>
  <c r="EI14" i="41"/>
  <c r="EI8" i="41"/>
  <c r="EI26" i="41"/>
  <c r="EI11" i="41"/>
  <c r="EI5" i="41"/>
  <c r="EJ4" i="41"/>
  <c r="EJ6" i="41" s="1"/>
  <c r="EJ27" i="41" s="1"/>
  <c r="EI29" i="41"/>
  <c r="DY12" i="41"/>
  <c r="DY15" i="41" s="1"/>
  <c r="DY18" i="41" s="1"/>
  <c r="DO4" i="38"/>
  <c r="DY12" i="48" l="1"/>
  <c r="DZ6" i="38" s="1"/>
  <c r="DZ9" i="48"/>
  <c r="X123" i="1"/>
  <c r="V125" i="1"/>
  <c r="AC125" i="1" s="1"/>
  <c r="DY6" i="38"/>
  <c r="DW18" i="48"/>
  <c r="DZ6" i="48"/>
  <c r="X124" i="1"/>
  <c r="DZ3" i="38"/>
  <c r="DY7" i="38"/>
  <c r="DZ2" i="38"/>
  <c r="DY30" i="48"/>
  <c r="DX18" i="48"/>
  <c r="V126" i="1"/>
  <c r="AC126" i="1" s="1"/>
  <c r="DY27" i="48"/>
  <c r="EJ9" i="41"/>
  <c r="EI30" i="41"/>
  <c r="EJ29" i="41"/>
  <c r="EJ26" i="41"/>
  <c r="EJ14" i="41"/>
  <c r="EJ8" i="41"/>
  <c r="EJ17" i="41"/>
  <c r="EJ5" i="41"/>
  <c r="EK4" i="41"/>
  <c r="EK6" i="41" s="1"/>
  <c r="EK27" i="41" s="1"/>
  <c r="EJ11" i="41"/>
  <c r="DZ12" i="41"/>
  <c r="DZ15" i="41" s="1"/>
  <c r="DZ18" i="41" s="1"/>
  <c r="DP4" i="38"/>
  <c r="V123" i="40" l="1"/>
  <c r="DZ12" i="48"/>
  <c r="EA6" i="38" s="1"/>
  <c r="EA9" i="48"/>
  <c r="U125" i="1"/>
  <c r="DY15" i="48"/>
  <c r="DY18" i="48" s="1"/>
  <c r="EA6" i="48"/>
  <c r="V124" i="40"/>
  <c r="U126" i="1"/>
  <c r="EA2" i="38"/>
  <c r="EA3" i="38"/>
  <c r="DZ30" i="48"/>
  <c r="DZ27" i="48"/>
  <c r="EK9" i="41"/>
  <c r="EJ30" i="41"/>
  <c r="EA12" i="41"/>
  <c r="EA15" i="41" s="1"/>
  <c r="EA18" i="41" s="1"/>
  <c r="EK29" i="41"/>
  <c r="EK26" i="41"/>
  <c r="EK17" i="41"/>
  <c r="EK11" i="41"/>
  <c r="EK14" i="41"/>
  <c r="EK8" i="41"/>
  <c r="EK5" i="41"/>
  <c r="EL4" i="41"/>
  <c r="EL6" i="41" s="1"/>
  <c r="EL27" i="41" s="1"/>
  <c r="DQ4" i="38"/>
  <c r="EA12" i="48" l="1"/>
  <c r="EB6" i="38" s="1"/>
  <c r="EB9" i="48"/>
  <c r="X125" i="1"/>
  <c r="V127" i="1"/>
  <c r="AC127" i="1" s="1"/>
  <c r="DZ7" i="38"/>
  <c r="DZ15" i="48"/>
  <c r="V128" i="1" s="1"/>
  <c r="AC128" i="1" s="1"/>
  <c r="EB6" i="48"/>
  <c r="X126" i="1"/>
  <c r="EB2" i="38"/>
  <c r="EB3" i="38"/>
  <c r="EA27" i="48"/>
  <c r="EA30" i="48"/>
  <c r="EL9" i="41"/>
  <c r="EK30" i="41"/>
  <c r="EL26" i="41"/>
  <c r="EL17" i="41"/>
  <c r="EL11" i="41"/>
  <c r="EL29" i="41"/>
  <c r="EL8" i="41"/>
  <c r="EL5" i="41"/>
  <c r="EM4" i="41"/>
  <c r="EM6" i="41" s="1"/>
  <c r="EM27" i="41" s="1"/>
  <c r="EL14" i="41"/>
  <c r="EB12" i="41"/>
  <c r="EB15" i="41" s="1"/>
  <c r="EB18" i="41" s="1"/>
  <c r="DR4" i="38"/>
  <c r="V125" i="40" l="1"/>
  <c r="EB12" i="48"/>
  <c r="EC6" i="38" s="1"/>
  <c r="EC9" i="48"/>
  <c r="U127" i="1"/>
  <c r="DZ18" i="48"/>
  <c r="EA7" i="38"/>
  <c r="EA15" i="48"/>
  <c r="EA18" i="48" s="1"/>
  <c r="EC6" i="48"/>
  <c r="V126" i="40"/>
  <c r="U128" i="1"/>
  <c r="EC3" i="38"/>
  <c r="EC2" i="38"/>
  <c r="EB27" i="48"/>
  <c r="EB30" i="48"/>
  <c r="EM9" i="41"/>
  <c r="EL30" i="41"/>
  <c r="EC12" i="41"/>
  <c r="EC15" i="41" s="1"/>
  <c r="EC18" i="41" s="1"/>
  <c r="EM17" i="41"/>
  <c r="EM29" i="41"/>
  <c r="EM26" i="41"/>
  <c r="EM14" i="41"/>
  <c r="EM8" i="41"/>
  <c r="EM5" i="41"/>
  <c r="EN4" i="41"/>
  <c r="EN6" i="41" s="1"/>
  <c r="EN27" i="41" s="1"/>
  <c r="EM11" i="41"/>
  <c r="DS4" i="38"/>
  <c r="EC12" i="48" l="1"/>
  <c r="ED6" i="38" s="1"/>
  <c r="ED9" i="48"/>
  <c r="X127" i="1"/>
  <c r="EB15" i="48"/>
  <c r="EC7" i="38" s="1"/>
  <c r="EB7" i="38"/>
  <c r="ED6" i="48"/>
  <c r="V129" i="1"/>
  <c r="AC129" i="1" s="1"/>
  <c r="X128" i="1"/>
  <c r="ED3" i="38"/>
  <c r="ED2" i="38"/>
  <c r="EC27" i="48"/>
  <c r="EC30" i="48"/>
  <c r="EN9" i="41"/>
  <c r="EM30" i="41"/>
  <c r="EN29" i="41"/>
  <c r="EN14" i="41"/>
  <c r="EN26" i="41"/>
  <c r="EN17" i="41"/>
  <c r="EN8" i="41"/>
  <c r="EN11" i="41"/>
  <c r="EN5" i="41"/>
  <c r="EO4" i="41"/>
  <c r="EO6" i="41" s="1"/>
  <c r="EO27" i="41" s="1"/>
  <c r="ED12" i="41"/>
  <c r="ED15" i="41" s="1"/>
  <c r="ED18" i="41" s="1"/>
  <c r="DT4" i="38"/>
  <c r="V127" i="40" l="1"/>
  <c r="ED12" i="48"/>
  <c r="EE6" i="38" s="1"/>
  <c r="EE9" i="48"/>
  <c r="U129" i="1"/>
  <c r="V130" i="1"/>
  <c r="AC130" i="1" s="1"/>
  <c r="EB18" i="48"/>
  <c r="EC15" i="48"/>
  <c r="ED7" i="38" s="1"/>
  <c r="EE6" i="48"/>
  <c r="V128" i="40"/>
  <c r="EE3" i="38"/>
  <c r="EE2" i="38"/>
  <c r="ED27" i="48"/>
  <c r="ED30" i="48"/>
  <c r="EO9" i="41"/>
  <c r="EN30" i="41"/>
  <c r="EE12" i="41"/>
  <c r="EE15" i="41" s="1"/>
  <c r="EE18" i="41" s="1"/>
  <c r="EO29" i="41"/>
  <c r="EO26" i="41"/>
  <c r="EO14" i="41"/>
  <c r="EO11" i="41"/>
  <c r="EO17" i="41"/>
  <c r="EO8" i="41"/>
  <c r="EO5" i="41"/>
  <c r="EP4" i="41"/>
  <c r="EP6" i="41" s="1"/>
  <c r="EP27" i="41" s="1"/>
  <c r="DU4" i="38"/>
  <c r="EE12" i="48" l="1"/>
  <c r="EF6" i="38" s="1"/>
  <c r="X129" i="1"/>
  <c r="EF9" i="48"/>
  <c r="U130" i="1"/>
  <c r="EC18" i="48"/>
  <c r="V131" i="1"/>
  <c r="AC131" i="1" s="1"/>
  <c r="ED15" i="48"/>
  <c r="ED18" i="48" s="1"/>
  <c r="EF6" i="48"/>
  <c r="EF3" i="38"/>
  <c r="EF2" i="38"/>
  <c r="EE27" i="48"/>
  <c r="EE30" i="48"/>
  <c r="EP9" i="41"/>
  <c r="EO30" i="41"/>
  <c r="EF12" i="41"/>
  <c r="EF15" i="41" s="1"/>
  <c r="EF18" i="41" s="1"/>
  <c r="EP29" i="41"/>
  <c r="EP26" i="41"/>
  <c r="EP17" i="41"/>
  <c r="EP11" i="41"/>
  <c r="EP8" i="41"/>
  <c r="EQ4" i="41"/>
  <c r="EQ6" i="41" s="1"/>
  <c r="EQ27" i="41" s="1"/>
  <c r="EP14" i="41"/>
  <c r="EP5" i="41"/>
  <c r="DV4" i="38"/>
  <c r="V129" i="40" l="1"/>
  <c r="EF12" i="48"/>
  <c r="EG6" i="38" s="1"/>
  <c r="EG9" i="48"/>
  <c r="X130" i="1"/>
  <c r="U131" i="1"/>
  <c r="EE7" i="38"/>
  <c r="EE15" i="48"/>
  <c r="EF7" i="38" s="1"/>
  <c r="EG6" i="48"/>
  <c r="V132" i="1"/>
  <c r="AC132" i="1" s="1"/>
  <c r="EG3" i="38"/>
  <c r="EG2" i="38"/>
  <c r="EF30" i="48"/>
  <c r="EF27" i="48"/>
  <c r="EQ9" i="41"/>
  <c r="EP30" i="41"/>
  <c r="EQ29" i="41"/>
  <c r="EQ26" i="41"/>
  <c r="EQ17" i="41"/>
  <c r="EQ8" i="41"/>
  <c r="EQ11" i="41"/>
  <c r="EQ5" i="41"/>
  <c r="ER4" i="41"/>
  <c r="ER6" i="41" s="1"/>
  <c r="ER27" i="41" s="1"/>
  <c r="EQ14" i="41"/>
  <c r="EG12" i="41"/>
  <c r="EG15" i="41" s="1"/>
  <c r="EG18" i="41" s="1"/>
  <c r="DW4" i="38"/>
  <c r="V130" i="40" l="1"/>
  <c r="EG12" i="48"/>
  <c r="EH6" i="38" s="1"/>
  <c r="X131" i="1"/>
  <c r="EH9" i="48"/>
  <c r="U132" i="1"/>
  <c r="EE18" i="48"/>
  <c r="V133" i="1"/>
  <c r="AC133" i="1" s="1"/>
  <c r="EF15" i="48"/>
  <c r="EF18" i="48" s="1"/>
  <c r="EH6" i="48"/>
  <c r="EH2" i="38"/>
  <c r="EH3" i="38"/>
  <c r="EG27" i="48"/>
  <c r="EG30" i="48"/>
  <c r="ER9" i="41"/>
  <c r="EQ30" i="41"/>
  <c r="ER29" i="41"/>
  <c r="ER14" i="41"/>
  <c r="ER8" i="41"/>
  <c r="ER26" i="41"/>
  <c r="ER17" i="41"/>
  <c r="ER11" i="41"/>
  <c r="ER5" i="41"/>
  <c r="ES4" i="41"/>
  <c r="ES6" i="41" s="1"/>
  <c r="ES27" i="41" s="1"/>
  <c r="EH12" i="41"/>
  <c r="EH15" i="41" s="1"/>
  <c r="EH18" i="41" s="1"/>
  <c r="DX4" i="38"/>
  <c r="V131" i="40" l="1"/>
  <c r="EH12" i="48"/>
  <c r="EH15" i="48" s="1"/>
  <c r="EI9" i="48"/>
  <c r="X132" i="1"/>
  <c r="U133" i="1"/>
  <c r="EG15" i="48"/>
  <c r="EH7" i="38" s="1"/>
  <c r="EI6" i="48"/>
  <c r="V134" i="1"/>
  <c r="AC134" i="1" s="1"/>
  <c r="EG7" i="38"/>
  <c r="EI2" i="38"/>
  <c r="EI3" i="38"/>
  <c r="EH27" i="48"/>
  <c r="EH30" i="48"/>
  <c r="ES9" i="41"/>
  <c r="ER30" i="41"/>
  <c r="EI12" i="41"/>
  <c r="EI15" i="41" s="1"/>
  <c r="EI18" i="41" s="1"/>
  <c r="ES29" i="41"/>
  <c r="ES17" i="41"/>
  <c r="ES14" i="41"/>
  <c r="ES11" i="41"/>
  <c r="ES26" i="41"/>
  <c r="ES8" i="41"/>
  <c r="ES5" i="41"/>
  <c r="ET4" i="41"/>
  <c r="ET6" i="41" s="1"/>
  <c r="ET27" i="41" s="1"/>
  <c r="DY4" i="38"/>
  <c r="V132" i="40" l="1"/>
  <c r="EI12" i="48"/>
  <c r="EJ6" i="38" s="1"/>
  <c r="X133" i="1"/>
  <c r="EJ9" i="48"/>
  <c r="U134" i="1"/>
  <c r="V135" i="1"/>
  <c r="AC135" i="1" s="1"/>
  <c r="EG18" i="48"/>
  <c r="EJ6" i="48"/>
  <c r="EI6" i="38"/>
  <c r="EI7" i="38"/>
  <c r="EJ3" i="38"/>
  <c r="EJ2" i="38"/>
  <c r="EI30" i="48"/>
  <c r="EH18" i="48"/>
  <c r="V136" i="1"/>
  <c r="AC136" i="1" s="1"/>
  <c r="EI27" i="48"/>
  <c r="ET9" i="41"/>
  <c r="ES30" i="41"/>
  <c r="ET26" i="41"/>
  <c r="ET29" i="41"/>
  <c r="ET17" i="41"/>
  <c r="ET14" i="41"/>
  <c r="ET11" i="41"/>
  <c r="ET8" i="41"/>
  <c r="ET5" i="41"/>
  <c r="EU4" i="41"/>
  <c r="EU6" i="41" s="1"/>
  <c r="EU27" i="41" s="1"/>
  <c r="EJ12" i="41"/>
  <c r="EJ15" i="41" s="1"/>
  <c r="EJ18" i="41" s="1"/>
  <c r="DZ4" i="38"/>
  <c r="V133" i="40" l="1"/>
  <c r="EJ12" i="48"/>
  <c r="EK6" i="38" s="1"/>
  <c r="X134" i="1"/>
  <c r="EK9" i="48"/>
  <c r="U135" i="1"/>
  <c r="EI15" i="48"/>
  <c r="EJ7" i="38" s="1"/>
  <c r="EK6" i="48"/>
  <c r="U136" i="1"/>
  <c r="EK2" i="38"/>
  <c r="EK3" i="38"/>
  <c r="EJ27" i="48"/>
  <c r="EJ30" i="48"/>
  <c r="EU9" i="41"/>
  <c r="ET30" i="41"/>
  <c r="EK12" i="41"/>
  <c r="EK15" i="41" s="1"/>
  <c r="EK18" i="41" s="1"/>
  <c r="EU17" i="41"/>
  <c r="EU26" i="41"/>
  <c r="EU29" i="41"/>
  <c r="EU8" i="41"/>
  <c r="EU14" i="41"/>
  <c r="EU5" i="41"/>
  <c r="EV4" i="41"/>
  <c r="EV6" i="41" s="1"/>
  <c r="EV27" i="41" s="1"/>
  <c r="EU11" i="41"/>
  <c r="EA4" i="38"/>
  <c r="V134" i="40" l="1"/>
  <c r="EK12" i="48"/>
  <c r="EL6" i="38" s="1"/>
  <c r="EL9" i="48"/>
  <c r="X135" i="1"/>
  <c r="EJ15" i="48"/>
  <c r="EJ18" i="48" s="1"/>
  <c r="V137" i="1"/>
  <c r="AC137" i="1" s="1"/>
  <c r="EI18" i="48"/>
  <c r="EL6" i="48"/>
  <c r="X136" i="1"/>
  <c r="EL3" i="38"/>
  <c r="EL2" i="38"/>
  <c r="EK27" i="48"/>
  <c r="EK30" i="48"/>
  <c r="EV9" i="41"/>
  <c r="EU30" i="41"/>
  <c r="EL12" i="41"/>
  <c r="EL15" i="41" s="1"/>
  <c r="EL18" i="41" s="1"/>
  <c r="EV29" i="41"/>
  <c r="EV26" i="41"/>
  <c r="EV14" i="41"/>
  <c r="EV17" i="41"/>
  <c r="EV8" i="41"/>
  <c r="EV11" i="41"/>
  <c r="EV5" i="41"/>
  <c r="EW4" i="41"/>
  <c r="EW6" i="41" s="1"/>
  <c r="EW27" i="41" s="1"/>
  <c r="EB4" i="38"/>
  <c r="V135" i="40" l="1"/>
  <c r="EL12" i="48"/>
  <c r="EL15" i="48" s="1"/>
  <c r="EM9" i="48"/>
  <c r="U137" i="1"/>
  <c r="EK7" i="38"/>
  <c r="V138" i="1"/>
  <c r="AC138" i="1" s="1"/>
  <c r="EK15" i="48"/>
  <c r="EK18" i="48" s="1"/>
  <c r="EM6" i="48"/>
  <c r="V136" i="40"/>
  <c r="EM3" i="38"/>
  <c r="EM2" i="38"/>
  <c r="EL27" i="48"/>
  <c r="EL30" i="48"/>
  <c r="EW9" i="41"/>
  <c r="EV30" i="41"/>
  <c r="EM12" i="41"/>
  <c r="EM15" i="41" s="1"/>
  <c r="EM18" i="41" s="1"/>
  <c r="EW29" i="41"/>
  <c r="EW26" i="41"/>
  <c r="EW11" i="41"/>
  <c r="EW17" i="41"/>
  <c r="EW8" i="41"/>
  <c r="EW5" i="41"/>
  <c r="EX4" i="41"/>
  <c r="EX6" i="41" s="1"/>
  <c r="EX27" i="41" s="1"/>
  <c r="EW14" i="41"/>
  <c r="EC4" i="38"/>
  <c r="EM12" i="48" l="1"/>
  <c r="EM15" i="48" s="1"/>
  <c r="EN9" i="48"/>
  <c r="X137" i="1"/>
  <c r="U138" i="1"/>
  <c r="EM6" i="38"/>
  <c r="V139" i="1"/>
  <c r="AC139" i="1" s="1"/>
  <c r="EL7" i="38"/>
  <c r="EN6" i="48"/>
  <c r="EN2" i="38"/>
  <c r="EN3" i="38"/>
  <c r="EM7" i="38"/>
  <c r="EL18" i="48"/>
  <c r="V140" i="1"/>
  <c r="AC140" i="1" s="1"/>
  <c r="EM27" i="48"/>
  <c r="EM30" i="48"/>
  <c r="EX9" i="41"/>
  <c r="EW30" i="41"/>
  <c r="EX29" i="41"/>
  <c r="EX26" i="41"/>
  <c r="EX17" i="41"/>
  <c r="EX11" i="41"/>
  <c r="EX14" i="41"/>
  <c r="EX8" i="41"/>
  <c r="EX5" i="41"/>
  <c r="EY4" i="41"/>
  <c r="EY6" i="41" s="1"/>
  <c r="EY27" i="41" s="1"/>
  <c r="EN12" i="41"/>
  <c r="EN15" i="41" s="1"/>
  <c r="EN18" i="41" s="1"/>
  <c r="ED4" i="38"/>
  <c r="V137" i="40" l="1"/>
  <c r="EN12" i="48"/>
  <c r="EO6" i="38" s="1"/>
  <c r="EO9" i="48"/>
  <c r="X138" i="1"/>
  <c r="U139" i="1"/>
  <c r="EN6" i="38"/>
  <c r="EO6" i="48"/>
  <c r="U140" i="1"/>
  <c r="EO3" i="38"/>
  <c r="EN7" i="38"/>
  <c r="EO2" i="38"/>
  <c r="EM18" i="48"/>
  <c r="V141" i="1"/>
  <c r="AC141" i="1" s="1"/>
  <c r="EN30" i="48"/>
  <c r="EN27" i="48"/>
  <c r="EY9" i="41"/>
  <c r="EX30" i="41"/>
  <c r="EO12" i="41"/>
  <c r="EO15" i="41" s="1"/>
  <c r="EO18" i="41" s="1"/>
  <c r="EY17" i="41"/>
  <c r="EY29" i="41"/>
  <c r="EY26" i="41"/>
  <c r="EY14" i="41"/>
  <c r="EY8" i="41"/>
  <c r="EY11" i="41"/>
  <c r="EY5" i="41"/>
  <c r="EZ4" i="41"/>
  <c r="EZ6" i="41" s="1"/>
  <c r="EZ27" i="41" s="1"/>
  <c r="EE4" i="38"/>
  <c r="V138" i="40" l="1"/>
  <c r="EO12" i="48"/>
  <c r="EP6" i="38" s="1"/>
  <c r="EP9" i="48"/>
  <c r="X139" i="1"/>
  <c r="EN15" i="48"/>
  <c r="V142" i="1" s="1"/>
  <c r="AC142" i="1" s="1"/>
  <c r="EP6" i="48"/>
  <c r="X140" i="1"/>
  <c r="U141" i="1"/>
  <c r="EP2" i="38"/>
  <c r="EP3" i="38"/>
  <c r="EO27" i="48"/>
  <c r="EO30" i="48"/>
  <c r="EZ9" i="41"/>
  <c r="EY30" i="41"/>
  <c r="EZ29" i="41"/>
  <c r="EZ26" i="41"/>
  <c r="EZ14" i="41"/>
  <c r="EZ8" i="41"/>
  <c r="EZ17" i="41"/>
  <c r="EZ11" i="41"/>
  <c r="EZ5" i="41"/>
  <c r="FA4" i="41"/>
  <c r="FA6" i="41" s="1"/>
  <c r="FA27" i="41" s="1"/>
  <c r="EP12" i="41"/>
  <c r="EP15" i="41" s="1"/>
  <c r="EP18" i="41" s="1"/>
  <c r="EF4" i="38"/>
  <c r="V139" i="40" l="1"/>
  <c r="EP12" i="48"/>
  <c r="EQ6" i="38" s="1"/>
  <c r="EQ9" i="48"/>
  <c r="EN18" i="48"/>
  <c r="EO7" i="38"/>
  <c r="EO15" i="48"/>
  <c r="EO18" i="48" s="1"/>
  <c r="EQ6" i="48"/>
  <c r="V140" i="40"/>
  <c r="X141" i="1"/>
  <c r="U142" i="1"/>
  <c r="EQ3" i="38"/>
  <c r="EQ2" i="38"/>
  <c r="EP30" i="48"/>
  <c r="EP27" i="48"/>
  <c r="FA9" i="41"/>
  <c r="EZ30" i="41"/>
  <c r="FA29" i="41"/>
  <c r="FA26" i="41"/>
  <c r="FA17" i="41"/>
  <c r="FA11" i="41"/>
  <c r="FA14" i="41"/>
  <c r="FA8" i="41"/>
  <c r="FB4" i="41"/>
  <c r="FB6" i="41" s="1"/>
  <c r="FB27" i="41" s="1"/>
  <c r="FA5" i="41"/>
  <c r="EQ12" i="41"/>
  <c r="EQ15" i="41" s="1"/>
  <c r="EQ18" i="41" s="1"/>
  <c r="EG4" i="38"/>
  <c r="EQ12" i="48" l="1"/>
  <c r="ER6" i="38" s="1"/>
  <c r="ER9" i="48"/>
  <c r="EP7" i="38"/>
  <c r="V141" i="40"/>
  <c r="EP15" i="48"/>
  <c r="EQ7" i="38" s="1"/>
  <c r="V143" i="1"/>
  <c r="AC143" i="1" s="1"/>
  <c r="ER6" i="48"/>
  <c r="X142" i="1"/>
  <c r="ER2" i="38"/>
  <c r="ER3" i="38"/>
  <c r="EQ30" i="48"/>
  <c r="EQ27" i="48"/>
  <c r="FB9" i="41"/>
  <c r="FA30" i="41"/>
  <c r="FB29" i="41"/>
  <c r="FB26" i="41"/>
  <c r="FB17" i="41"/>
  <c r="FB11" i="41"/>
  <c r="FB14" i="41"/>
  <c r="FB5" i="41"/>
  <c r="FC4" i="41"/>
  <c r="FC6" i="41" s="1"/>
  <c r="FC27" i="41" s="1"/>
  <c r="FB8" i="41"/>
  <c r="ER12" i="41"/>
  <c r="ER15" i="41" s="1"/>
  <c r="ER18" i="41" s="1"/>
  <c r="EH4" i="38"/>
  <c r="ER12" i="48" l="1"/>
  <c r="ES6" i="38" s="1"/>
  <c r="ES9" i="48"/>
  <c r="U143" i="1"/>
  <c r="V144" i="1"/>
  <c r="AC144" i="1" s="1"/>
  <c r="V142" i="40"/>
  <c r="EP18" i="48"/>
  <c r="EQ15" i="48"/>
  <c r="ER7" i="38" s="1"/>
  <c r="ES6" i="48"/>
  <c r="ES2" i="38"/>
  <c r="ES3" i="38"/>
  <c r="ER27" i="48"/>
  <c r="ER30" i="48"/>
  <c r="FC9" i="41"/>
  <c r="FB30" i="41"/>
  <c r="ES12" i="41"/>
  <c r="ES15" i="41" s="1"/>
  <c r="ES18" i="41" s="1"/>
  <c r="FC17" i="41"/>
  <c r="FC29" i="41"/>
  <c r="FC14" i="41"/>
  <c r="FC8" i="41"/>
  <c r="FC5" i="41"/>
  <c r="FD4" i="41"/>
  <c r="FD6" i="41" s="1"/>
  <c r="FD27" i="41" s="1"/>
  <c r="FC11" i="41"/>
  <c r="FC26" i="41"/>
  <c r="EI4" i="38"/>
  <c r="X143" i="1" l="1"/>
  <c r="ES12" i="48"/>
  <c r="ET6" i="38" s="1"/>
  <c r="ET9" i="48"/>
  <c r="U144" i="1"/>
  <c r="V145" i="1"/>
  <c r="AC145" i="1" s="1"/>
  <c r="EQ18" i="48"/>
  <c r="ER15" i="48"/>
  <c r="ER18" i="48" s="1"/>
  <c r="ET6" i="48"/>
  <c r="ET3" i="38"/>
  <c r="ET2" i="38"/>
  <c r="ES27" i="48"/>
  <c r="ES30" i="48"/>
  <c r="FD9" i="41"/>
  <c r="FC30" i="41"/>
  <c r="ET12" i="41"/>
  <c r="ET15" i="41" s="1"/>
  <c r="ET18" i="41" s="1"/>
  <c r="FD29" i="41"/>
  <c r="FD14" i="41"/>
  <c r="FD17" i="41"/>
  <c r="FD8" i="41"/>
  <c r="FD26" i="41"/>
  <c r="FD11" i="41"/>
  <c r="FD5" i="41"/>
  <c r="FE4" i="41"/>
  <c r="FE6" i="41" s="1"/>
  <c r="FE27" i="41" s="1"/>
  <c r="EJ4" i="38"/>
  <c r="V143" i="40" l="1"/>
  <c r="X144" i="1"/>
  <c r="ET12" i="48"/>
  <c r="EU6" i="38" s="1"/>
  <c r="EU9" i="48"/>
  <c r="U145" i="1"/>
  <c r="ES7" i="38"/>
  <c r="V146" i="1"/>
  <c r="AC146" i="1" s="1"/>
  <c r="ES15" i="48"/>
  <c r="ES18" i="48" s="1"/>
  <c r="EU6" i="48"/>
  <c r="EU3" i="38"/>
  <c r="EU2" i="38"/>
  <c r="ET27" i="48"/>
  <c r="ET30" i="48"/>
  <c r="FE9" i="41"/>
  <c r="FD30" i="41"/>
  <c r="FE29" i="41"/>
  <c r="FE26" i="41"/>
  <c r="FE14" i="41"/>
  <c r="FE11" i="41"/>
  <c r="FE17" i="41"/>
  <c r="FE8" i="41"/>
  <c r="FE5" i="41"/>
  <c r="FF4" i="41"/>
  <c r="FF6" i="41" s="1"/>
  <c r="FF27" i="41" s="1"/>
  <c r="EU12" i="41"/>
  <c r="EU15" i="41" s="1"/>
  <c r="EU18" i="41" s="1"/>
  <c r="EK4" i="38"/>
  <c r="V144" i="40" l="1"/>
  <c r="EU12" i="48"/>
  <c r="EV6" i="38" s="1"/>
  <c r="X145" i="1"/>
  <c r="EV9" i="48"/>
  <c r="U146" i="1"/>
  <c r="ET15" i="48"/>
  <c r="ET18" i="48" s="1"/>
  <c r="V147" i="1"/>
  <c r="AC147" i="1" s="1"/>
  <c r="ET7" i="38"/>
  <c r="EV6" i="48"/>
  <c r="EV3" i="38"/>
  <c r="EV2" i="38"/>
  <c r="EU30" i="48"/>
  <c r="EU27" i="48"/>
  <c r="FF9" i="41"/>
  <c r="FE30" i="41"/>
  <c r="EV12" i="41"/>
  <c r="EV15" i="41" s="1"/>
  <c r="EV18" i="41" s="1"/>
  <c r="FF29" i="41"/>
  <c r="FF26" i="41"/>
  <c r="FF17" i="41"/>
  <c r="FF11" i="41"/>
  <c r="FF14" i="41"/>
  <c r="FF8" i="41"/>
  <c r="FF5" i="41"/>
  <c r="FG4" i="41"/>
  <c r="FG6" i="41" s="1"/>
  <c r="FG27" i="41" s="1"/>
  <c r="EL4" i="38"/>
  <c r="V145" i="40" l="1"/>
  <c r="X146" i="1"/>
  <c r="EV12" i="48"/>
  <c r="EV15" i="48" s="1"/>
  <c r="EW9" i="48"/>
  <c r="U147" i="1"/>
  <c r="V148" i="1"/>
  <c r="AC148" i="1" s="1"/>
  <c r="EU7" i="38"/>
  <c r="EU15" i="48"/>
  <c r="EV7" i="38" s="1"/>
  <c r="EW6" i="48"/>
  <c r="EW2" i="38"/>
  <c r="EW3" i="38"/>
  <c r="EV27" i="48"/>
  <c r="EV30" i="48"/>
  <c r="FG9" i="41"/>
  <c r="FF30" i="41"/>
  <c r="FG29" i="41"/>
  <c r="FG26" i="41"/>
  <c r="FG17" i="41"/>
  <c r="FG8" i="41"/>
  <c r="FG11" i="41"/>
  <c r="FG5" i="41"/>
  <c r="FH4" i="41"/>
  <c r="FH6" i="41" s="1"/>
  <c r="FH27" i="41" s="1"/>
  <c r="FG14" i="41"/>
  <c r="EW12" i="41"/>
  <c r="EW15" i="41" s="1"/>
  <c r="EW18" i="41" s="1"/>
  <c r="EM4" i="38"/>
  <c r="V146" i="40" l="1"/>
  <c r="EW12" i="48"/>
  <c r="EX6" i="38" s="1"/>
  <c r="X147" i="1"/>
  <c r="EX9" i="48"/>
  <c r="U148" i="1"/>
  <c r="V149" i="1"/>
  <c r="AC149" i="1" s="1"/>
  <c r="EU18" i="48"/>
  <c r="EW6" i="38"/>
  <c r="EX6" i="48"/>
  <c r="EX3" i="38"/>
  <c r="EW7" i="38"/>
  <c r="EX2" i="38"/>
  <c r="EW30" i="48"/>
  <c r="EV18" i="48"/>
  <c r="V150" i="1"/>
  <c r="AC150" i="1" s="1"/>
  <c r="EW27" i="48"/>
  <c r="FH9" i="41"/>
  <c r="FG30" i="41"/>
  <c r="FH29" i="41"/>
  <c r="FH14" i="41"/>
  <c r="FH8" i="41"/>
  <c r="FH26" i="41"/>
  <c r="FH17" i="41"/>
  <c r="FH11" i="41"/>
  <c r="FH5" i="41"/>
  <c r="FI4" i="41"/>
  <c r="FI6" i="41" s="1"/>
  <c r="FI27" i="41" s="1"/>
  <c r="EX12" i="41"/>
  <c r="EX15" i="41" s="1"/>
  <c r="EX18" i="41" s="1"/>
  <c r="EN4" i="38"/>
  <c r="V147" i="40" l="1"/>
  <c r="EX12" i="48"/>
  <c r="EY6" i="38" s="1"/>
  <c r="EY9" i="48"/>
  <c r="X148" i="1"/>
  <c r="U149" i="1"/>
  <c r="EW15" i="48"/>
  <c r="EX7" i="38" s="1"/>
  <c r="EY6" i="48"/>
  <c r="U150" i="1"/>
  <c r="EY2" i="38"/>
  <c r="EY3" i="38"/>
  <c r="EX27" i="48"/>
  <c r="EX30" i="48"/>
  <c r="FI9" i="41"/>
  <c r="FH30" i="41"/>
  <c r="EY12" i="41"/>
  <c r="EY15" i="41" s="1"/>
  <c r="EY18" i="41" s="1"/>
  <c r="FI29" i="41"/>
  <c r="FI26" i="41"/>
  <c r="FI17" i="41"/>
  <c r="FI14" i="41"/>
  <c r="FI11" i="41"/>
  <c r="FI8" i="41"/>
  <c r="FI5" i="41"/>
  <c r="FJ4" i="41"/>
  <c r="FJ6" i="41" s="1"/>
  <c r="FJ27" i="41" s="1"/>
  <c r="EO4" i="38"/>
  <c r="V148" i="40" l="1"/>
  <c r="EY12" i="48"/>
  <c r="EZ6" i="38" s="1"/>
  <c r="EZ9" i="48"/>
  <c r="X149" i="1"/>
  <c r="EW18" i="48"/>
  <c r="V151" i="1"/>
  <c r="AC151" i="1" s="1"/>
  <c r="EX15" i="48"/>
  <c r="EY7" i="38" s="1"/>
  <c r="EZ6" i="48"/>
  <c r="X150" i="1"/>
  <c r="EZ3" i="38"/>
  <c r="EZ2" i="38"/>
  <c r="EY30" i="48"/>
  <c r="EY27" i="48"/>
  <c r="FJ9" i="41"/>
  <c r="FI30" i="41"/>
  <c r="EZ12" i="41"/>
  <c r="EZ15" i="41" s="1"/>
  <c r="EZ18" i="41" s="1"/>
  <c r="FJ26" i="41"/>
  <c r="FJ17" i="41"/>
  <c r="FJ14" i="41"/>
  <c r="FJ11" i="41"/>
  <c r="FJ8" i="41"/>
  <c r="FJ29" i="41"/>
  <c r="FJ5" i="41"/>
  <c r="FK4" i="41"/>
  <c r="FK6" i="41" s="1"/>
  <c r="FK27" i="41" s="1"/>
  <c r="EP4" i="38"/>
  <c r="V149" i="40" l="1"/>
  <c r="EZ12" i="48"/>
  <c r="EZ15" i="48" s="1"/>
  <c r="FA9" i="48"/>
  <c r="U151" i="1"/>
  <c r="V152" i="1"/>
  <c r="AC152" i="1" s="1"/>
  <c r="EY15" i="48"/>
  <c r="EY18" i="48" s="1"/>
  <c r="EX18" i="48"/>
  <c r="FA6" i="48"/>
  <c r="V150" i="40"/>
  <c r="FA2" i="38"/>
  <c r="FA3" i="38"/>
  <c r="EZ27" i="48"/>
  <c r="EZ30" i="48"/>
  <c r="FK9" i="41"/>
  <c r="FJ30" i="41"/>
  <c r="FK29" i="41"/>
  <c r="FK17" i="41"/>
  <c r="FK26" i="41"/>
  <c r="FK8" i="41"/>
  <c r="FK5" i="41"/>
  <c r="FL4" i="41"/>
  <c r="FL6" i="41" s="1"/>
  <c r="FL27" i="41" s="1"/>
  <c r="FK14" i="41"/>
  <c r="FK11" i="41"/>
  <c r="FA12" i="41"/>
  <c r="FA15" i="41" s="1"/>
  <c r="FA18" i="41" s="1"/>
  <c r="EQ4" i="38"/>
  <c r="FA12" i="48" l="1"/>
  <c r="FA15" i="48" s="1"/>
  <c r="X151" i="1"/>
  <c r="FB9" i="48"/>
  <c r="U152" i="1"/>
  <c r="EZ7" i="38"/>
  <c r="V153" i="1"/>
  <c r="AC153" i="1" s="1"/>
  <c r="FA6" i="38"/>
  <c r="FB6" i="48"/>
  <c r="FB3" i="38"/>
  <c r="FB2" i="38"/>
  <c r="FA7" i="38"/>
  <c r="FA30" i="48"/>
  <c r="EZ18" i="48"/>
  <c r="V154" i="1"/>
  <c r="AC154" i="1" s="1"/>
  <c r="FA27" i="48"/>
  <c r="FL9" i="41"/>
  <c r="FK30" i="41"/>
  <c r="FL29" i="41"/>
  <c r="FL26" i="41"/>
  <c r="FL14" i="41"/>
  <c r="FL17" i="41"/>
  <c r="FL8" i="41"/>
  <c r="FL11" i="41"/>
  <c r="FL5" i="41"/>
  <c r="FM4" i="41"/>
  <c r="FM6" i="41" s="1"/>
  <c r="FM27" i="41" s="1"/>
  <c r="FB12" i="41"/>
  <c r="FB15" i="41" s="1"/>
  <c r="FB18" i="41" s="1"/>
  <c r="ER4" i="38"/>
  <c r="V151" i="40" l="1"/>
  <c r="FB12" i="48"/>
  <c r="FB15" i="48" s="1"/>
  <c r="FC9" i="48"/>
  <c r="X152" i="1"/>
  <c r="U153" i="1"/>
  <c r="FB6" i="38"/>
  <c r="FC6" i="48"/>
  <c r="U154" i="1"/>
  <c r="FB7" i="38"/>
  <c r="FC2" i="38"/>
  <c r="FC3" i="38"/>
  <c r="FB27" i="48"/>
  <c r="FA18" i="48"/>
  <c r="V155" i="1"/>
  <c r="AC155" i="1" s="1"/>
  <c r="FB30" i="48"/>
  <c r="FM9" i="41"/>
  <c r="FL30" i="41"/>
  <c r="FC12" i="41"/>
  <c r="FC15" i="41" s="1"/>
  <c r="FC18" i="41" s="1"/>
  <c r="FM29" i="41"/>
  <c r="FM11" i="41"/>
  <c r="FM14" i="41"/>
  <c r="FM8" i="41"/>
  <c r="FM17" i="41"/>
  <c r="FM26" i="41"/>
  <c r="FM5" i="41"/>
  <c r="FN4" i="41"/>
  <c r="FN6" i="41" s="1"/>
  <c r="FN27" i="41" s="1"/>
  <c r="ES4" i="38"/>
  <c r="V152" i="40" l="1"/>
  <c r="FC12" i="48"/>
  <c r="FC15" i="48" s="1"/>
  <c r="FD9" i="48"/>
  <c r="X153" i="1"/>
  <c r="FC6" i="38"/>
  <c r="FD6" i="48"/>
  <c r="U155" i="1"/>
  <c r="X154" i="1"/>
  <c r="FD3" i="38"/>
  <c r="FC7" i="38"/>
  <c r="FD2" i="38"/>
  <c r="FC30" i="48"/>
  <c r="FB18" i="48"/>
  <c r="V156" i="1"/>
  <c r="AC156" i="1" s="1"/>
  <c r="FC27" i="48"/>
  <c r="FN9" i="41"/>
  <c r="FM30" i="41"/>
  <c r="FD12" i="41"/>
  <c r="FD15" i="41" s="1"/>
  <c r="FD18" i="41" s="1"/>
  <c r="FN29" i="41"/>
  <c r="FN26" i="41"/>
  <c r="FN17" i="41"/>
  <c r="FN11" i="41"/>
  <c r="FN14" i="41"/>
  <c r="FN8" i="41"/>
  <c r="FN5" i="41"/>
  <c r="FO4" i="41"/>
  <c r="FO6" i="41" s="1"/>
  <c r="FO27" i="41" s="1"/>
  <c r="ET4" i="38"/>
  <c r="V153" i="40" l="1"/>
  <c r="FD12" i="48"/>
  <c r="FD15" i="48" s="1"/>
  <c r="FE9" i="48"/>
  <c r="FD6" i="38"/>
  <c r="FE6" i="48"/>
  <c r="V154" i="40"/>
  <c r="U156" i="1"/>
  <c r="X155" i="1"/>
  <c r="FE2" i="38"/>
  <c r="FD7" i="38"/>
  <c r="FE3" i="38"/>
  <c r="FC18" i="48"/>
  <c r="V157" i="1"/>
  <c r="AC157" i="1" s="1"/>
  <c r="FD27" i="48"/>
  <c r="FD30" i="48"/>
  <c r="FO9" i="41"/>
  <c r="FN30" i="41"/>
  <c r="FO17" i="41"/>
  <c r="FO14" i="41"/>
  <c r="FO8" i="41"/>
  <c r="FO29" i="41"/>
  <c r="FO11" i="41"/>
  <c r="FO5" i="41"/>
  <c r="FP4" i="41"/>
  <c r="FP6" i="41" s="1"/>
  <c r="FP27" i="41" s="1"/>
  <c r="FO26" i="41"/>
  <c r="FE12" i="41"/>
  <c r="FE15" i="41" s="1"/>
  <c r="FE18" i="41" s="1"/>
  <c r="EU4" i="38"/>
  <c r="FE12" i="48" l="1"/>
  <c r="FF6" i="38" s="1"/>
  <c r="FF9" i="48"/>
  <c r="FE6" i="38"/>
  <c r="FF6" i="48"/>
  <c r="V155" i="40"/>
  <c r="U157" i="1"/>
  <c r="X156" i="1"/>
  <c r="FF3" i="38"/>
  <c r="FF2" i="38"/>
  <c r="FE7" i="38"/>
  <c r="FE30" i="48"/>
  <c r="FD18" i="48"/>
  <c r="V158" i="1"/>
  <c r="AC158" i="1" s="1"/>
  <c r="FE27" i="48"/>
  <c r="FP9" i="41"/>
  <c r="FO30" i="41"/>
  <c r="FP29" i="41"/>
  <c r="FP26" i="41"/>
  <c r="FP14" i="41"/>
  <c r="FP8" i="41"/>
  <c r="FP17" i="41"/>
  <c r="FP5" i="41"/>
  <c r="FQ4" i="41"/>
  <c r="FQ6" i="41" s="1"/>
  <c r="FQ27" i="41" s="1"/>
  <c r="FP11" i="41"/>
  <c r="FF12" i="41"/>
  <c r="FF15" i="41" s="1"/>
  <c r="FF18" i="41" s="1"/>
  <c r="EV4" i="38"/>
  <c r="G5" i="38"/>
  <c r="FF12" i="48" l="1"/>
  <c r="FG6" i="38" s="1"/>
  <c r="FG9" i="48"/>
  <c r="FE15" i="48"/>
  <c r="FF7" i="38" s="1"/>
  <c r="FG6" i="48"/>
  <c r="V156" i="40"/>
  <c r="U158" i="1"/>
  <c r="X157" i="1"/>
  <c r="FG2" i="38"/>
  <c r="FG3" i="38"/>
  <c r="FF27" i="48"/>
  <c r="FF30" i="48"/>
  <c r="FQ9" i="41"/>
  <c r="FP30" i="41"/>
  <c r="FG12" i="41"/>
  <c r="FG15" i="41" s="1"/>
  <c r="FG18" i="41" s="1"/>
  <c r="FQ29" i="41"/>
  <c r="FQ26" i="41"/>
  <c r="FQ17" i="41"/>
  <c r="FQ11" i="41"/>
  <c r="FQ14" i="41"/>
  <c r="FQ8" i="41"/>
  <c r="FQ5" i="41"/>
  <c r="FR4" i="41"/>
  <c r="FR6" i="41" s="1"/>
  <c r="FR27" i="41" s="1"/>
  <c r="EW4" i="38"/>
  <c r="H5" i="38"/>
  <c r="I5" i="38" s="1"/>
  <c r="J5" i="38" s="1"/>
  <c r="K5" i="38" s="1"/>
  <c r="L5" i="38" s="1"/>
  <c r="M5" i="38" s="1"/>
  <c r="N5" i="38" s="1"/>
  <c r="O5" i="38" s="1"/>
  <c r="FG12" i="48" l="1"/>
  <c r="FH6" i="38" s="1"/>
  <c r="FE18" i="48"/>
  <c r="FH9" i="48"/>
  <c r="V159" i="1"/>
  <c r="AC159" i="1" s="1"/>
  <c r="V157" i="40"/>
  <c r="FF15" i="48"/>
  <c r="FF18" i="48" s="1"/>
  <c r="FH6" i="48"/>
  <c r="X158" i="1"/>
  <c r="FH3" i="38"/>
  <c r="FH2" i="38"/>
  <c r="FG30" i="48"/>
  <c r="FG27" i="48"/>
  <c r="FR9" i="41"/>
  <c r="FQ30" i="41"/>
  <c r="FH12" i="41"/>
  <c r="FH15" i="41" s="1"/>
  <c r="FH18" i="41" s="1"/>
  <c r="FR26" i="41"/>
  <c r="FR29" i="41"/>
  <c r="FR17" i="41"/>
  <c r="FR11" i="41"/>
  <c r="FR8" i="41"/>
  <c r="FR5" i="41"/>
  <c r="FS4" i="41"/>
  <c r="FS6" i="41" s="1"/>
  <c r="FS27" i="41" s="1"/>
  <c r="FR14" i="41"/>
  <c r="EX4" i="38"/>
  <c r="P5" i="38"/>
  <c r="FH12" i="48" l="1"/>
  <c r="FI6" i="38" s="1"/>
  <c r="FI9" i="48"/>
  <c r="U159" i="1"/>
  <c r="FG7" i="38"/>
  <c r="V160" i="1"/>
  <c r="AC160" i="1" s="1"/>
  <c r="V158" i="40"/>
  <c r="FG15" i="48"/>
  <c r="FG18" i="48" s="1"/>
  <c r="FI6" i="48"/>
  <c r="FI2" i="38"/>
  <c r="FI3" i="38"/>
  <c r="FH27" i="48"/>
  <c r="FH30" i="48"/>
  <c r="FS9" i="41"/>
  <c r="FR30" i="41"/>
  <c r="FS29" i="41"/>
  <c r="FS17" i="41"/>
  <c r="FS26" i="41"/>
  <c r="FS14" i="41"/>
  <c r="FS8" i="41"/>
  <c r="FS5" i="41"/>
  <c r="FT4" i="41"/>
  <c r="FT6" i="41" s="1"/>
  <c r="FT27" i="41" s="1"/>
  <c r="FS11" i="41"/>
  <c r="FI12" i="41"/>
  <c r="FI15" i="41" s="1"/>
  <c r="FI18" i="41" s="1"/>
  <c r="V2" i="12"/>
  <c r="EY4" i="38"/>
  <c r="Q5" i="38"/>
  <c r="X159" i="1" l="1"/>
  <c r="FI12" i="48"/>
  <c r="FJ6" i="38" s="1"/>
  <c r="FJ9" i="48"/>
  <c r="U160" i="1"/>
  <c r="FH15" i="48"/>
  <c r="FI7" i="38" s="1"/>
  <c r="FH7" i="38"/>
  <c r="V161" i="1"/>
  <c r="AC161" i="1" s="1"/>
  <c r="FJ6" i="48"/>
  <c r="FJ3" i="38"/>
  <c r="FJ2" i="38"/>
  <c r="FI30" i="48"/>
  <c r="FI27" i="48"/>
  <c r="E2" i="12"/>
  <c r="AA2" i="12"/>
  <c r="Z2" i="12"/>
  <c r="FT9" i="41"/>
  <c r="FS30" i="41"/>
  <c r="FT29" i="41"/>
  <c r="FT14" i="41"/>
  <c r="FT26" i="41"/>
  <c r="FT17" i="41"/>
  <c r="FT8" i="41"/>
  <c r="FT11" i="41"/>
  <c r="FT5" i="41"/>
  <c r="FU4" i="41"/>
  <c r="FU6" i="41" s="1"/>
  <c r="FU27" i="41" s="1"/>
  <c r="FJ12" i="41"/>
  <c r="FJ15" i="41" s="1"/>
  <c r="FJ18" i="41" s="1"/>
  <c r="EZ4" i="38"/>
  <c r="R5" i="38"/>
  <c r="V159" i="40" l="1"/>
  <c r="FJ12" i="48"/>
  <c r="FK6" i="38" s="1"/>
  <c r="FK9" i="48"/>
  <c r="X160" i="1"/>
  <c r="U161" i="1"/>
  <c r="FH18" i="48"/>
  <c r="V162" i="1"/>
  <c r="AC162" i="1" s="1"/>
  <c r="FI15" i="48"/>
  <c r="FI18" i="48" s="1"/>
  <c r="FK6" i="48"/>
  <c r="FK2" i="38"/>
  <c r="FK3" i="38"/>
  <c r="FJ27" i="48"/>
  <c r="FJ30" i="48"/>
  <c r="FU9" i="41"/>
  <c r="FT30" i="41"/>
  <c r="FK12" i="41"/>
  <c r="FK15" i="41" s="1"/>
  <c r="FK18" i="41" s="1"/>
  <c r="FU29" i="41"/>
  <c r="FU26" i="41"/>
  <c r="FU14" i="41"/>
  <c r="FU11" i="41"/>
  <c r="FU17" i="41"/>
  <c r="FU8" i="41"/>
  <c r="FU5" i="41"/>
  <c r="FV4" i="41"/>
  <c r="FV6" i="41" s="1"/>
  <c r="FV27" i="41" s="1"/>
  <c r="FA4" i="38"/>
  <c r="S5" i="38"/>
  <c r="V160" i="40" l="1"/>
  <c r="X161" i="1"/>
  <c r="FK12" i="48"/>
  <c r="FK15" i="48" s="1"/>
  <c r="FL9" i="48"/>
  <c r="U162" i="1"/>
  <c r="FJ15" i="48"/>
  <c r="V164" i="1" s="1"/>
  <c r="AC164" i="1" s="1"/>
  <c r="V163" i="1"/>
  <c r="AC163" i="1" s="1"/>
  <c r="FJ7" i="38"/>
  <c r="FL6" i="48"/>
  <c r="FL2" i="38"/>
  <c r="FL3" i="38"/>
  <c r="FK30" i="48"/>
  <c r="FK27" i="48"/>
  <c r="FV9" i="41"/>
  <c r="FU30" i="41"/>
  <c r="FL12" i="41"/>
  <c r="FL15" i="41" s="1"/>
  <c r="FL18" i="41" s="1"/>
  <c r="FV29" i="41"/>
  <c r="FV26" i="41"/>
  <c r="FV17" i="41"/>
  <c r="FV11" i="41"/>
  <c r="FV8" i="41"/>
  <c r="FV14" i="41"/>
  <c r="FV5" i="41"/>
  <c r="FW4" i="41"/>
  <c r="FW6" i="41" s="1"/>
  <c r="FW27" i="41" s="1"/>
  <c r="FB4" i="38"/>
  <c r="T5" i="38"/>
  <c r="V161" i="40" l="1"/>
  <c r="X162" i="1"/>
  <c r="FL12" i="48"/>
  <c r="FL15" i="48" s="1"/>
  <c r="FM9" i="48"/>
  <c r="U163" i="1"/>
  <c r="FJ18" i="48"/>
  <c r="FK7" i="38"/>
  <c r="FL6" i="38"/>
  <c r="FM6" i="48"/>
  <c r="U164" i="1"/>
  <c r="FL7" i="38"/>
  <c r="FM2" i="38"/>
  <c r="FM3" i="38"/>
  <c r="FL30" i="48"/>
  <c r="FK18" i="48"/>
  <c r="V165" i="1"/>
  <c r="AC165" i="1" s="1"/>
  <c r="FL27" i="48"/>
  <c r="FC4" i="38"/>
  <c r="FW9" i="41"/>
  <c r="FV30" i="41"/>
  <c r="FW29" i="41"/>
  <c r="FW26" i="41"/>
  <c r="FW17" i="41"/>
  <c r="FW8" i="41"/>
  <c r="FW11" i="41"/>
  <c r="FW5" i="41"/>
  <c r="FX4" i="41"/>
  <c r="FX6" i="41" s="1"/>
  <c r="FX27" i="41" s="1"/>
  <c r="FW14" i="41"/>
  <c r="FM12" i="41"/>
  <c r="FM15" i="41" s="1"/>
  <c r="FM18" i="41" s="1"/>
  <c r="U5" i="38"/>
  <c r="V162" i="40" l="1"/>
  <c r="FM12" i="48"/>
  <c r="FM15" i="48" s="1"/>
  <c r="FN9" i="48"/>
  <c r="X163" i="1"/>
  <c r="FM6" i="38"/>
  <c r="FN6" i="48"/>
  <c r="U165" i="1"/>
  <c r="X164" i="1"/>
  <c r="FM7" i="38"/>
  <c r="FN3" i="38"/>
  <c r="FN2" i="38"/>
  <c r="FM27" i="48"/>
  <c r="FL18" i="48"/>
  <c r="V166" i="1"/>
  <c r="AC166" i="1" s="1"/>
  <c r="FM30" i="48"/>
  <c r="FD4" i="38"/>
  <c r="FX9" i="41"/>
  <c r="FW30" i="41"/>
  <c r="FX29" i="41"/>
  <c r="FX14" i="41"/>
  <c r="FX8" i="41"/>
  <c r="FX26" i="41"/>
  <c r="FX17" i="41"/>
  <c r="FX11" i="41"/>
  <c r="FX5" i="41"/>
  <c r="FY4" i="41"/>
  <c r="FY6" i="41" s="1"/>
  <c r="FY27" i="41" s="1"/>
  <c r="FN12" i="41"/>
  <c r="FN15" i="41" s="1"/>
  <c r="FN18" i="41" s="1"/>
  <c r="V5" i="38"/>
  <c r="V163" i="40" l="1"/>
  <c r="FN12" i="48"/>
  <c r="FO6" i="38" s="1"/>
  <c r="FO9" i="48"/>
  <c r="FN6" i="38"/>
  <c r="FO6" i="48"/>
  <c r="V164" i="40"/>
  <c r="U166" i="1"/>
  <c r="X165" i="1"/>
  <c r="FN7" i="38"/>
  <c r="FO2" i="38"/>
  <c r="FO3" i="38"/>
  <c r="FN30" i="48"/>
  <c r="FM18" i="48"/>
  <c r="V167" i="1"/>
  <c r="AC167" i="1" s="1"/>
  <c r="FN27" i="48"/>
  <c r="FE4" i="38"/>
  <c r="FF4" i="38" s="1"/>
  <c r="FY9" i="41"/>
  <c r="FX30" i="41"/>
  <c r="FY29" i="41"/>
  <c r="FY17" i="41"/>
  <c r="FY14" i="41"/>
  <c r="FY11" i="41"/>
  <c r="FY26" i="41"/>
  <c r="FY8" i="41"/>
  <c r="FY5" i="41"/>
  <c r="FZ4" i="41"/>
  <c r="FZ6" i="41" s="1"/>
  <c r="FZ27" i="41" s="1"/>
  <c r="FO12" i="41"/>
  <c r="FO15" i="41" s="1"/>
  <c r="FO18" i="41" s="1"/>
  <c r="W5" i="38"/>
  <c r="FO12" i="48" l="1"/>
  <c r="FO15" i="48" s="1"/>
  <c r="FP9" i="48"/>
  <c r="FN15" i="48"/>
  <c r="FN18" i="48" s="1"/>
  <c r="FP6" i="48"/>
  <c r="V165" i="40"/>
  <c r="U167" i="1"/>
  <c r="X166" i="1"/>
  <c r="FP2" i="38"/>
  <c r="FP3" i="38"/>
  <c r="FO27" i="48"/>
  <c r="FO30" i="48"/>
  <c r="FZ9" i="41"/>
  <c r="FY30" i="41"/>
  <c r="FZ26" i="41"/>
  <c r="FZ17" i="41"/>
  <c r="FZ14" i="41"/>
  <c r="FZ11" i="41"/>
  <c r="FZ29" i="41"/>
  <c r="FZ5" i="41"/>
  <c r="GA4" i="41"/>
  <c r="GA6" i="41" s="1"/>
  <c r="GA27" i="41" s="1"/>
  <c r="FZ8" i="41"/>
  <c r="FP12" i="41"/>
  <c r="FP15" i="41" s="1"/>
  <c r="FP18" i="41" s="1"/>
  <c r="X5" i="38"/>
  <c r="FG4" i="38"/>
  <c r="FP12" i="48" l="1"/>
  <c r="FP15" i="48" s="1"/>
  <c r="FQ9" i="48"/>
  <c r="FO7" i="38"/>
  <c r="V168" i="1"/>
  <c r="AC168" i="1" s="1"/>
  <c r="FP6" i="38"/>
  <c r="FQ6" i="48"/>
  <c r="V166" i="40"/>
  <c r="X167" i="1"/>
  <c r="FP7" i="38"/>
  <c r="FQ2" i="38"/>
  <c r="FQ3" i="38"/>
  <c r="FP30" i="48"/>
  <c r="FO18" i="48"/>
  <c r="V169" i="1"/>
  <c r="AC169" i="1" s="1"/>
  <c r="FP27" i="48"/>
  <c r="GA9" i="41"/>
  <c r="GA30" i="41" s="1"/>
  <c r="FZ30" i="41"/>
  <c r="FQ12" i="41"/>
  <c r="FQ15" i="41" s="1"/>
  <c r="FQ18" i="41" s="1"/>
  <c r="GA17" i="41"/>
  <c r="GA26" i="41"/>
  <c r="GA29" i="41"/>
  <c r="GA8" i="41"/>
  <c r="GA14" i="41"/>
  <c r="GA5" i="41"/>
  <c r="GA11" i="41"/>
  <c r="FH4" i="38"/>
  <c r="Y5" i="38"/>
  <c r="FQ12" i="48" l="1"/>
  <c r="FR6" i="38" s="1"/>
  <c r="FR9" i="48"/>
  <c r="U168" i="1"/>
  <c r="FQ6" i="38"/>
  <c r="FR6" i="48"/>
  <c r="V167" i="40"/>
  <c r="U169" i="1"/>
  <c r="FQ7" i="38"/>
  <c r="FR2" i="38"/>
  <c r="FR3" i="38"/>
  <c r="FP18" i="48"/>
  <c r="V170" i="1"/>
  <c r="AC170" i="1" s="1"/>
  <c r="FQ27" i="48"/>
  <c r="FQ30" i="48"/>
  <c r="FR12" i="41"/>
  <c r="FR15" i="41" s="1"/>
  <c r="FR18" i="41" s="1"/>
  <c r="Z5" i="38"/>
  <c r="FI4" i="38"/>
  <c r="FR12" i="48" l="1"/>
  <c r="FR15" i="48" s="1"/>
  <c r="FS9" i="48"/>
  <c r="X168" i="1"/>
  <c r="FQ15" i="48"/>
  <c r="FQ18" i="48" s="1"/>
  <c r="FS6" i="48"/>
  <c r="U170" i="1"/>
  <c r="X169" i="1"/>
  <c r="FS3" i="38"/>
  <c r="FS2" i="38"/>
  <c r="FR30" i="48"/>
  <c r="FR27" i="48"/>
  <c r="FS12" i="41"/>
  <c r="FS15" i="41" s="1"/>
  <c r="FS18" i="41" s="1"/>
  <c r="FJ4" i="38"/>
  <c r="AA5" i="38"/>
  <c r="V168" i="40" l="1"/>
  <c r="FS12" i="48"/>
  <c r="FS15" i="48" s="1"/>
  <c r="FT9" i="48"/>
  <c r="FS6" i="38"/>
  <c r="V171" i="1"/>
  <c r="AC171" i="1" s="1"/>
  <c r="FR7" i="38"/>
  <c r="FT6" i="48"/>
  <c r="V169" i="40"/>
  <c r="X170" i="1"/>
  <c r="FT3" i="38"/>
  <c r="FT2" i="38"/>
  <c r="FS7" i="38"/>
  <c r="FR18" i="48"/>
  <c r="V172" i="1"/>
  <c r="AC172" i="1" s="1"/>
  <c r="FS27" i="48"/>
  <c r="FS30" i="48"/>
  <c r="FT12" i="41"/>
  <c r="FT15" i="41" s="1"/>
  <c r="FT18" i="41" s="1"/>
  <c r="AB5" i="38"/>
  <c r="FK4" i="38"/>
  <c r="FT12" i="48" l="1"/>
  <c r="FU6" i="38" s="1"/>
  <c r="FU9" i="48"/>
  <c r="U171" i="1"/>
  <c r="FT6" i="38"/>
  <c r="FU6" i="48"/>
  <c r="V170" i="40"/>
  <c r="U172" i="1"/>
  <c r="FT7" i="38"/>
  <c r="FU2" i="38"/>
  <c r="FU3" i="38"/>
  <c r="FT30" i="48"/>
  <c r="FS18" i="48"/>
  <c r="V173" i="1"/>
  <c r="AC173" i="1" s="1"/>
  <c r="FT27" i="48"/>
  <c r="FU12" i="41"/>
  <c r="FU15" i="41" s="1"/>
  <c r="FU18" i="41" s="1"/>
  <c r="FL4" i="38"/>
  <c r="AC5" i="38"/>
  <c r="FU12" i="48" l="1"/>
  <c r="FU15" i="48" s="1"/>
  <c r="FV9" i="48"/>
  <c r="X171" i="1"/>
  <c r="FT15" i="48"/>
  <c r="FT18" i="48" s="1"/>
  <c r="FV6" i="48"/>
  <c r="U173" i="1"/>
  <c r="X172" i="1"/>
  <c r="FV2" i="38"/>
  <c r="FV3" i="38"/>
  <c r="FU27" i="48"/>
  <c r="FU30" i="48"/>
  <c r="FV12" i="41"/>
  <c r="FV15" i="41" s="1"/>
  <c r="FV18" i="41" s="1"/>
  <c r="AD5" i="38"/>
  <c r="FM4" i="38"/>
  <c r="V171" i="40" l="1"/>
  <c r="FV12" i="48"/>
  <c r="FW6" i="38" s="1"/>
  <c r="FW9" i="48"/>
  <c r="FU7" i="38"/>
  <c r="FV6" i="38"/>
  <c r="V174" i="1"/>
  <c r="AC174" i="1" s="1"/>
  <c r="FW6" i="48"/>
  <c r="V172" i="40"/>
  <c r="X173" i="1"/>
  <c r="FW3" i="38"/>
  <c r="FV7" i="38"/>
  <c r="FW2" i="38"/>
  <c r="FV30" i="48"/>
  <c r="FU18" i="48"/>
  <c r="V175" i="1"/>
  <c r="AC175" i="1" s="1"/>
  <c r="FV27" i="48"/>
  <c r="FW12" i="41"/>
  <c r="FW15" i="41" s="1"/>
  <c r="FW18" i="41" s="1"/>
  <c r="FN4" i="38"/>
  <c r="AE5" i="38"/>
  <c r="FW12" i="48" l="1"/>
  <c r="FW15" i="48" s="1"/>
  <c r="FX9" i="48"/>
  <c r="U174" i="1"/>
  <c r="FV15" i="48"/>
  <c r="FW7" i="38" s="1"/>
  <c r="FX6" i="48"/>
  <c r="V173" i="40"/>
  <c r="U175" i="1"/>
  <c r="FX3" i="38"/>
  <c r="FX2" i="38"/>
  <c r="FW27" i="48"/>
  <c r="FW30" i="48"/>
  <c r="FX12" i="41"/>
  <c r="FX15" i="41" s="1"/>
  <c r="FX18" i="41" s="1"/>
  <c r="AF5" i="38"/>
  <c r="FO4" i="38"/>
  <c r="FX12" i="48" l="1"/>
  <c r="FX15" i="48" s="1"/>
  <c r="FY9" i="48"/>
  <c r="X174" i="1"/>
  <c r="V176" i="1"/>
  <c r="AC176" i="1" s="1"/>
  <c r="FV18" i="48"/>
  <c r="FY6" i="48"/>
  <c r="FX6" i="38"/>
  <c r="X175" i="1"/>
  <c r="FY3" i="38"/>
  <c r="FX7" i="38"/>
  <c r="FY2" i="38"/>
  <c r="FX30" i="48"/>
  <c r="FW18" i="48"/>
  <c r="V177" i="1"/>
  <c r="AC177" i="1" s="1"/>
  <c r="FX27" i="48"/>
  <c r="FY12" i="41"/>
  <c r="FY15" i="41" s="1"/>
  <c r="FY18" i="41" s="1"/>
  <c r="FP4" i="38"/>
  <c r="AG5" i="38"/>
  <c r="V174" i="40" l="1"/>
  <c r="FY12" i="48"/>
  <c r="FY15" i="48" s="1"/>
  <c r="FZ9" i="48"/>
  <c r="GA9" i="48" s="1"/>
  <c r="U176" i="1"/>
  <c r="FY6" i="38"/>
  <c r="FZ6" i="48"/>
  <c r="V175" i="40"/>
  <c r="U177" i="1"/>
  <c r="FY7" i="38"/>
  <c r="FZ2" i="38"/>
  <c r="FZ3" i="38"/>
  <c r="FX18" i="48"/>
  <c r="V178" i="1"/>
  <c r="AC178" i="1" s="1"/>
  <c r="FY27" i="48"/>
  <c r="FY30" i="48"/>
  <c r="FZ12" i="41"/>
  <c r="FZ15" i="41" s="1"/>
  <c r="FZ18" i="41" s="1"/>
  <c r="AH5" i="38"/>
  <c r="FQ4" i="38"/>
  <c r="FZ12" i="48" l="1"/>
  <c r="GA6" i="38" s="1"/>
  <c r="X176" i="1"/>
  <c r="FZ6" i="38"/>
  <c r="GA6" i="48"/>
  <c r="U178" i="1"/>
  <c r="X177" i="1"/>
  <c r="FZ7" i="38"/>
  <c r="GA2" i="38"/>
  <c r="GA3" i="38"/>
  <c r="FZ30" i="48"/>
  <c r="FY18" i="48"/>
  <c r="V179" i="1"/>
  <c r="AC179" i="1" s="1"/>
  <c r="FZ27" i="48"/>
  <c r="GA12" i="41"/>
  <c r="GA15" i="41" s="1"/>
  <c r="D32" i="40" s="1"/>
  <c r="FR4" i="38"/>
  <c r="AI5" i="38"/>
  <c r="V176" i="40" l="1"/>
  <c r="GA12" i="48"/>
  <c r="GB6" i="38" s="1"/>
  <c r="FZ15" i="48"/>
  <c r="GA7" i="38" s="1"/>
  <c r="V177" i="40"/>
  <c r="U179" i="1"/>
  <c r="X178" i="1"/>
  <c r="GB2" i="38"/>
  <c r="GA30" i="48"/>
  <c r="GB3" i="38"/>
  <c r="GA27" i="48"/>
  <c r="GA18" i="41"/>
  <c r="AJ5" i="38"/>
  <c r="FS4" i="38"/>
  <c r="GA15" i="48" l="1"/>
  <c r="FZ18" i="48"/>
  <c r="V180" i="1"/>
  <c r="V178" i="40"/>
  <c r="X179" i="1"/>
  <c r="FT4" i="38"/>
  <c r="AK5" i="38"/>
  <c r="V181" i="1" l="1"/>
  <c r="U181" i="1" s="1"/>
  <c r="AC180" i="1"/>
  <c r="P2" i="1" s="1"/>
  <c r="GA18" i="48"/>
  <c r="O25" i="1" s="1"/>
  <c r="GB7" i="38"/>
  <c r="U180" i="1"/>
  <c r="V179" i="40"/>
  <c r="AL5" i="38"/>
  <c r="FU4" i="38"/>
  <c r="O19" i="1"/>
  <c r="O23" i="1"/>
  <c r="AC181" i="1" l="1"/>
  <c r="X180" i="1"/>
  <c r="AY2" i="12"/>
  <c r="AH2" i="12"/>
  <c r="X181" i="1"/>
  <c r="FV4" i="38"/>
  <c r="AM5" i="38"/>
  <c r="AN5" i="38" s="1"/>
  <c r="O21" i="1"/>
  <c r="V180" i="40" l="1"/>
  <c r="AW2" i="12"/>
  <c r="V181" i="40"/>
  <c r="AO5" i="38"/>
  <c r="FW4" i="38"/>
  <c r="FX4" i="38" l="1"/>
  <c r="AP5" i="38"/>
  <c r="AQ5" i="38" l="1"/>
  <c r="FY4" i="38"/>
  <c r="FZ4" i="38" l="1"/>
  <c r="AR5" i="38"/>
  <c r="AS5" i="38" l="1"/>
  <c r="GA4" i="38"/>
  <c r="GB4" i="38" l="1"/>
  <c r="AT5" i="38"/>
  <c r="AU5" i="38" l="1"/>
  <c r="AV5" i="38" l="1"/>
  <c r="AW5" i="38" l="1"/>
  <c r="AX5" i="38" l="1"/>
  <c r="AY5" i="38" l="1"/>
  <c r="AZ5" i="38" l="1"/>
  <c r="BA5" i="38" l="1"/>
  <c r="BB5" i="38" l="1"/>
  <c r="BC5" i="38" l="1"/>
  <c r="BD5" i="38" l="1"/>
  <c r="BE5" i="38" l="1"/>
  <c r="BF5" i="38" l="1"/>
  <c r="BG5" i="38" l="1"/>
  <c r="BH5" i="38" l="1"/>
  <c r="BI5" i="38" l="1"/>
  <c r="BJ5" i="38" l="1"/>
  <c r="BK5" i="38" l="1"/>
  <c r="BL5" i="38" l="1"/>
  <c r="BM5" i="38" l="1"/>
  <c r="BN5" i="38" l="1"/>
  <c r="BO5" i="38" l="1"/>
  <c r="BP5" i="38" l="1"/>
  <c r="BQ5" i="38" l="1"/>
  <c r="BR5" i="38" l="1"/>
  <c r="BS5" i="38" l="1"/>
  <c r="BT5" i="38" l="1"/>
  <c r="BU5" i="38" l="1"/>
  <c r="BV5" i="38" l="1"/>
  <c r="BW5" i="38" l="1"/>
  <c r="BX5" i="38" l="1"/>
  <c r="BY5" i="38" l="1"/>
  <c r="BZ5" i="38" l="1"/>
  <c r="CA5" i="38" l="1"/>
  <c r="CB5" i="38" l="1"/>
  <c r="CC5" i="38" l="1"/>
  <c r="CD5" i="38" l="1"/>
  <c r="CE5" i="38" l="1"/>
  <c r="CF5" i="38" l="1"/>
  <c r="CG5" i="38" l="1"/>
  <c r="CH5" i="38" l="1"/>
  <c r="CI5" i="38" l="1"/>
  <c r="CJ5" i="38" l="1"/>
  <c r="CK5" i="38" l="1"/>
  <c r="CL5" i="38" l="1"/>
  <c r="CM5" i="38" l="1"/>
  <c r="CN5" i="38" l="1"/>
  <c r="CO5" i="38" l="1"/>
  <c r="CP5" i="38" l="1"/>
  <c r="CQ5" i="38" l="1"/>
  <c r="CR5" i="38" l="1"/>
  <c r="CS5" i="38" l="1"/>
  <c r="CT5" i="38" l="1"/>
  <c r="CU5" i="38" l="1"/>
  <c r="CV5" i="38" l="1"/>
  <c r="CW5" i="38" l="1"/>
  <c r="CX5" i="38" l="1"/>
  <c r="CY5" i="38" l="1"/>
  <c r="CZ5" i="38" l="1"/>
  <c r="DA5" i="38" l="1"/>
  <c r="DB5" i="38" l="1"/>
  <c r="DC5" i="38" l="1"/>
  <c r="DD5" i="38" l="1"/>
  <c r="DE5" i="38" l="1"/>
  <c r="DF5" i="38" l="1"/>
  <c r="DG5" i="38" l="1"/>
  <c r="DH5" i="38" l="1"/>
  <c r="DI5" i="38" l="1"/>
  <c r="DJ5" i="38" l="1"/>
  <c r="DK5" i="38" l="1"/>
  <c r="DL5" i="38" l="1"/>
  <c r="DM5" i="38" l="1"/>
  <c r="DN5" i="38" l="1"/>
  <c r="DO5" i="38" l="1"/>
  <c r="DP5" i="38" l="1"/>
  <c r="DQ5" i="38" l="1"/>
  <c r="DR5" i="38" l="1"/>
  <c r="DS5" i="38" l="1"/>
  <c r="DT5" i="38" l="1"/>
  <c r="DU5" i="38" l="1"/>
  <c r="DV5" i="38" l="1"/>
  <c r="DW5" i="38" l="1"/>
  <c r="DX5" i="38" l="1"/>
  <c r="DY5" i="38" l="1"/>
  <c r="DZ5" i="38" l="1"/>
  <c r="EA5" i="38" l="1"/>
  <c r="EB5" i="38" l="1"/>
  <c r="EC5" i="38" l="1"/>
  <c r="ED5" i="38" l="1"/>
  <c r="EE5" i="38" l="1"/>
  <c r="EF5" i="38" l="1"/>
  <c r="EG5" i="38" l="1"/>
  <c r="EH5" i="38" l="1"/>
  <c r="EI5" i="38" l="1"/>
  <c r="EJ5" i="38" l="1"/>
  <c r="EK5" i="38" l="1"/>
  <c r="EL5" i="38" l="1"/>
  <c r="EM5" i="38" l="1"/>
  <c r="EN5" i="38" l="1"/>
  <c r="EO5" i="38" l="1"/>
  <c r="EP5" i="38" l="1"/>
  <c r="EQ5" i="38" l="1"/>
  <c r="ER5" i="38" l="1"/>
  <c r="ES5" i="38" l="1"/>
  <c r="ET5" i="38" l="1"/>
  <c r="EU5" i="38" l="1"/>
  <c r="EV5" i="38" l="1"/>
  <c r="EW5" i="38" l="1"/>
  <c r="EX5" i="38" l="1"/>
  <c r="EY5" i="38" l="1"/>
  <c r="EZ5" i="38" l="1"/>
  <c r="FA5" i="38" l="1"/>
  <c r="FB5" i="38" l="1"/>
  <c r="FC5" i="38" l="1"/>
  <c r="FD5" i="38" l="1"/>
  <c r="FE5" i="38" l="1"/>
  <c r="FF5" i="38" l="1"/>
  <c r="FG5" i="38" l="1"/>
  <c r="FH5" i="38" l="1"/>
  <c r="FI5" i="38" l="1"/>
  <c r="FJ5" i="38" l="1"/>
  <c r="FK5" i="38" l="1"/>
  <c r="FL5" i="38" l="1"/>
  <c r="FM5" i="38" l="1"/>
  <c r="FN5" i="38" l="1"/>
  <c r="FO5" i="38" l="1"/>
  <c r="FP5" i="38" l="1"/>
  <c r="FQ5" i="38" l="1"/>
  <c r="FR5" i="38" l="1"/>
  <c r="FS5" i="38" l="1"/>
  <c r="FT5" i="38" l="1"/>
  <c r="FU5" i="38" l="1"/>
  <c r="FV5" i="38" l="1"/>
  <c r="FW5" i="38" l="1"/>
  <c r="FX5" i="38" l="1"/>
  <c r="FY5" i="38" l="1"/>
  <c r="FZ5" i="38" l="1"/>
  <c r="GA5" i="38" l="1"/>
  <c r="GB5" i="38" l="1"/>
  <c r="Y2" i="12" l="1"/>
  <c r="X2" i="12" l="1"/>
  <c r="W2" i="12"/>
  <c r="S47" i="54" l="1"/>
  <c r="S51" i="54" s="1"/>
  <c r="O2" i="1" l="1"/>
  <c r="AZ2" i="12"/>
  <c r="O3" i="1" l="1"/>
  <c r="P3" i="1"/>
</calcChain>
</file>

<file path=xl/comments1.xml><?xml version="1.0" encoding="utf-8"?>
<comments xmlns="http://schemas.openxmlformats.org/spreadsheetml/2006/main">
  <authors>
    <author>Sharkey, Jonathan</author>
  </authors>
  <commentList>
    <comment ref="H11" authorId="0" shapeId="0">
      <text>
        <r>
          <rPr>
            <b/>
            <sz val="9"/>
            <color indexed="81"/>
            <rFont val="Tahoma"/>
            <family val="2"/>
          </rPr>
          <t>Sharkey, Jonathan:</t>
        </r>
        <r>
          <rPr>
            <sz val="9"/>
            <color indexed="81"/>
            <rFont val="Tahoma"/>
            <family val="2"/>
          </rPr>
          <t xml:space="preserve">
(Back from nearest splice point)</t>
        </r>
      </text>
    </comment>
  </commentList>
</comments>
</file>

<file path=xl/sharedStrings.xml><?xml version="1.0" encoding="utf-8"?>
<sst xmlns="http://schemas.openxmlformats.org/spreadsheetml/2006/main" count="8353" uniqueCount="1932">
  <si>
    <t>City</t>
  </si>
  <si>
    <t>State</t>
  </si>
  <si>
    <t>Funding Bucket</t>
  </si>
  <si>
    <t>Probuild</t>
  </si>
  <si>
    <t>SMB QBs</t>
  </si>
  <si>
    <t>ENT QBs</t>
  </si>
  <si>
    <t>Region</t>
  </si>
  <si>
    <t>California</t>
  </si>
  <si>
    <t>Houston</t>
  </si>
  <si>
    <t>Mile High</t>
  </si>
  <si>
    <t>Mountain</t>
  </si>
  <si>
    <t>Portland</t>
  </si>
  <si>
    <t>Seattle</t>
  </si>
  <si>
    <t>Twin Cities</t>
  </si>
  <si>
    <t>Approval Date</t>
  </si>
  <si>
    <t>AZ</t>
  </si>
  <si>
    <t>CA</t>
  </si>
  <si>
    <t>CO</t>
  </si>
  <si>
    <t>ID</t>
  </si>
  <si>
    <t>KS</t>
  </si>
  <si>
    <t>MN</t>
  </si>
  <si>
    <t>MO</t>
  </si>
  <si>
    <t>NM</t>
  </si>
  <si>
    <t>OR</t>
  </si>
  <si>
    <t>TX</t>
  </si>
  <si>
    <t>UT</t>
  </si>
  <si>
    <t>WA</t>
  </si>
  <si>
    <t>WI</t>
  </si>
  <si>
    <t>Payback Month</t>
  </si>
  <si>
    <t>IRR</t>
  </si>
  <si>
    <t>NPV</t>
  </si>
  <si>
    <t>Cost Per Passing</t>
  </si>
  <si>
    <t>Yes/No</t>
  </si>
  <si>
    <t>LOOKUPS</t>
  </si>
  <si>
    <t>DROPDOWNS</t>
  </si>
  <si>
    <t>Other Inputs</t>
  </si>
  <si>
    <t>SMB</t>
  </si>
  <si>
    <t>ENT</t>
  </si>
  <si>
    <t>Opex Load</t>
  </si>
  <si>
    <t>Churn</t>
  </si>
  <si>
    <t>SMB ARPU</t>
  </si>
  <si>
    <t>ENT ARPU</t>
  </si>
  <si>
    <t>ARPU Assumptions</t>
  </si>
  <si>
    <t>Project Name</t>
  </si>
  <si>
    <t>Survey Type</t>
  </si>
  <si>
    <t>MIP Building ID</t>
  </si>
  <si>
    <t>Building Address</t>
  </si>
  <si>
    <t>Zip</t>
  </si>
  <si>
    <t>Conduit</t>
  </si>
  <si>
    <t>MIP Building Id</t>
  </si>
  <si>
    <t>MIP Qb Id</t>
  </si>
  <si>
    <t>MIP Qb Name</t>
  </si>
  <si>
    <t>Qb Segment</t>
  </si>
  <si>
    <t>Y</t>
  </si>
  <si>
    <t>N</t>
  </si>
  <si>
    <t>ROE</t>
  </si>
  <si>
    <t>U</t>
  </si>
  <si>
    <t>Historical Opportunities</t>
  </si>
  <si>
    <t>Business Justification</t>
  </si>
  <si>
    <t>Penetration Assumptions</t>
  </si>
  <si>
    <t>SMB - 12Mo</t>
  </si>
  <si>
    <t>SMB - 36Mo</t>
  </si>
  <si>
    <t>ENT - 12Mo</t>
  </si>
  <si>
    <t>ENT - 36Mo</t>
  </si>
  <si>
    <t>Selected Region ARPU</t>
  </si>
  <si>
    <t>Walkout</t>
  </si>
  <si>
    <t>Greenfield</t>
  </si>
  <si>
    <t>Build Type</t>
  </si>
  <si>
    <t>Smartbuild</t>
  </si>
  <si>
    <t># of Buildings</t>
  </si>
  <si>
    <t>Desktop</t>
  </si>
  <si>
    <t>Segment</t>
  </si>
  <si>
    <t>NAT</t>
  </si>
  <si>
    <t>GED</t>
  </si>
  <si>
    <t>FED</t>
  </si>
  <si>
    <t>Coax</t>
  </si>
  <si>
    <t>Fiber</t>
  </si>
  <si>
    <t>Both</t>
  </si>
  <si>
    <t>Term</t>
  </si>
  <si>
    <t>Selected Region:</t>
  </si>
  <si>
    <t>Qty</t>
  </si>
  <si>
    <t>Access Fees (Monthly)</t>
  </si>
  <si>
    <t>Add. OSP Lateral Cost/SMB</t>
  </si>
  <si>
    <t>Add. OSP Lateral Cost/ENT</t>
  </si>
  <si>
    <t>SMB Penetration 12 Mo</t>
  </si>
  <si>
    <t>SMB Penetration 36 Mo</t>
  </si>
  <si>
    <t>ENT Penetration 12 Mo</t>
  </si>
  <si>
    <t>ENT Penetration 36 Mo</t>
  </si>
  <si>
    <t>CAR Value</t>
  </si>
  <si>
    <t>Total CAR Value</t>
  </si>
  <si>
    <t>Month</t>
  </si>
  <si>
    <t>Year</t>
  </si>
  <si>
    <t>Jan</t>
  </si>
  <si>
    <t>Feb</t>
  </si>
  <si>
    <t>Mar</t>
  </si>
  <si>
    <t>Apr</t>
  </si>
  <si>
    <t>Jun</t>
  </si>
  <si>
    <t>Jul</t>
  </si>
  <si>
    <t>Aug</t>
  </si>
  <si>
    <t>Sept</t>
  </si>
  <si>
    <t>Oct</t>
  </si>
  <si>
    <t>Nov</t>
  </si>
  <si>
    <t>Dec</t>
  </si>
  <si>
    <t>May</t>
  </si>
  <si>
    <t># of Fiber Competitors</t>
  </si>
  <si>
    <t>Max Available DSL Speed</t>
  </si>
  <si>
    <t>Fiber Competitors</t>
  </si>
  <si>
    <t>Build Detail</t>
  </si>
  <si>
    <t>Build Assumptions</t>
  </si>
  <si>
    <t>Additional Detail</t>
  </si>
  <si>
    <t>Business Case Calculations</t>
  </si>
  <si>
    <t># of Multi-Tenant Buildings</t>
  </si>
  <si>
    <t>Non-Standard Fields</t>
  </si>
  <si>
    <t>Lateral Cost Per Building</t>
  </si>
  <si>
    <t>Lateral Cost Per Connect in Multi-Tenant Building</t>
  </si>
  <si>
    <t>Lat Calc Variables</t>
  </si>
  <si>
    <t>Estimated Completion Month</t>
  </si>
  <si>
    <t>Estimated Build Cost ROW</t>
  </si>
  <si>
    <t>36Mo</t>
  </si>
  <si>
    <t>12Mo</t>
  </si>
  <si>
    <t>SMB Lateral Cost/Cx</t>
  </si>
  <si>
    <t>ENT Lateral Cost/Cx</t>
  </si>
  <si>
    <t>Access Fees (One Time)</t>
  </si>
  <si>
    <t>Cash Flow 0</t>
  </si>
  <si>
    <t>Cash Flow 1</t>
  </si>
  <si>
    <t>Cash Flow 2</t>
  </si>
  <si>
    <t>Cash Flow 3</t>
  </si>
  <si>
    <t>Cash Flow 4</t>
  </si>
  <si>
    <t>Cash Flow 5</t>
  </si>
  <si>
    <t>Cash Flow 6</t>
  </si>
  <si>
    <t>Cash Flow 7</t>
  </si>
  <si>
    <t>Cash Flow 8</t>
  </si>
  <si>
    <t>Cash Flow 9</t>
  </si>
  <si>
    <t>Cash Flow 10</t>
  </si>
  <si>
    <t>Cash Flow 11</t>
  </si>
  <si>
    <t>Cash Flow 12</t>
  </si>
  <si>
    <t>Cash Flow 13</t>
  </si>
  <si>
    <t>Cash Flow 14</t>
  </si>
  <si>
    <t>Cash Flow 15</t>
  </si>
  <si>
    <t>Cash Flow 16</t>
  </si>
  <si>
    <t>Cash Flow 17</t>
  </si>
  <si>
    <t>Cash Flow 18</t>
  </si>
  <si>
    <t>Cash Flow 19</t>
  </si>
  <si>
    <t>Cash Flow 20</t>
  </si>
  <si>
    <t>Cash Flow 21</t>
  </si>
  <si>
    <t>Cash Flow 22</t>
  </si>
  <si>
    <t>Cash Flow 23</t>
  </si>
  <si>
    <t>Cash Flow 24</t>
  </si>
  <si>
    <t>Cash Flow 25</t>
  </si>
  <si>
    <t>Cash Flow 26</t>
  </si>
  <si>
    <t>Cash Flow 27</t>
  </si>
  <si>
    <t>Cash Flow 28</t>
  </si>
  <si>
    <t>Cash Flow 29</t>
  </si>
  <si>
    <t>Cash Flow 30</t>
  </si>
  <si>
    <t>Cash Flow 31</t>
  </si>
  <si>
    <t>Cash Flow 32</t>
  </si>
  <si>
    <t>Cash Flow 33</t>
  </si>
  <si>
    <t>Cash Flow 34</t>
  </si>
  <si>
    <t>Cash Flow 35</t>
  </si>
  <si>
    <t>Cash Flow 36</t>
  </si>
  <si>
    <t>Cash Flow 37</t>
  </si>
  <si>
    <t>Cash Flow 38</t>
  </si>
  <si>
    <t>Cash Flow 39</t>
  </si>
  <si>
    <t>Cash Flow 40</t>
  </si>
  <si>
    <t>Cash Flow 41</t>
  </si>
  <si>
    <t>Cash Flow 42</t>
  </si>
  <si>
    <t>Cash Flow 43</t>
  </si>
  <si>
    <t>Cash Flow 44</t>
  </si>
  <si>
    <t>Cash Flow 45</t>
  </si>
  <si>
    <t>Cash Flow 46</t>
  </si>
  <si>
    <t>Cash Flow 47</t>
  </si>
  <si>
    <t>Cash Flow 48</t>
  </si>
  <si>
    <t>Cash Flow 49</t>
  </si>
  <si>
    <t>Cash Flow 50</t>
  </si>
  <si>
    <t>Cash Flow 51</t>
  </si>
  <si>
    <t>Cash Flow 52</t>
  </si>
  <si>
    <t>Cash Flow 53</t>
  </si>
  <si>
    <t>Cash Flow 54</t>
  </si>
  <si>
    <t>Cash Flow 55</t>
  </si>
  <si>
    <t>Cash Flow 56</t>
  </si>
  <si>
    <t>Cash Flow 57</t>
  </si>
  <si>
    <t>Cash Flow 58</t>
  </si>
  <si>
    <t>Cash Flow 59</t>
  </si>
  <si>
    <t>Cash Flow 60</t>
  </si>
  <si>
    <t>Cash Flow 61</t>
  </si>
  <si>
    <t>Cash Flow 62</t>
  </si>
  <si>
    <t>Cash Flow 63</t>
  </si>
  <si>
    <t>Cash Flow 64</t>
  </si>
  <si>
    <t>Cash Flow 65</t>
  </si>
  <si>
    <t>Cash Flow 66</t>
  </si>
  <si>
    <t>Cash Flow 67</t>
  </si>
  <si>
    <t>Cash Flow 68</t>
  </si>
  <si>
    <t>Cash Flow 69</t>
  </si>
  <si>
    <t>Cash Flow 70</t>
  </si>
  <si>
    <t>Cash Flow 71</t>
  </si>
  <si>
    <t>Cash Flow 72</t>
  </si>
  <si>
    <t>Cash Flow 73</t>
  </si>
  <si>
    <t>Cash Flow 74</t>
  </si>
  <si>
    <t>Cash Flow 75</t>
  </si>
  <si>
    <t>Cash Flow 76</t>
  </si>
  <si>
    <t>Cash Flow 77</t>
  </si>
  <si>
    <t>Cash Flow 78</t>
  </si>
  <si>
    <t>Cash Flow 79</t>
  </si>
  <si>
    <t>Cash Flow 80</t>
  </si>
  <si>
    <t>Cash Flow 81</t>
  </si>
  <si>
    <t>Cash Flow 82</t>
  </si>
  <si>
    <t>Cash Flow 83</t>
  </si>
  <si>
    <t>Cash Flow 84</t>
  </si>
  <si>
    <t>Cash Flow 85</t>
  </si>
  <si>
    <t>Cash Flow 86</t>
  </si>
  <si>
    <t>Cash Flow 87</t>
  </si>
  <si>
    <t>Cash Flow 88</t>
  </si>
  <si>
    <t>Cash Flow 89</t>
  </si>
  <si>
    <t>Cash Flow 90</t>
  </si>
  <si>
    <t>Cash Flow 91</t>
  </si>
  <si>
    <t>Cash Flow 92</t>
  </si>
  <si>
    <t>Cash Flow 93</t>
  </si>
  <si>
    <t>Cash Flow 94</t>
  </si>
  <si>
    <t>Cash Flow 95</t>
  </si>
  <si>
    <t>Cash Flow 96</t>
  </si>
  <si>
    <t>Cash Flow 97</t>
  </si>
  <si>
    <t>Cash Flow 98</t>
  </si>
  <si>
    <t>Cash Flow 99</t>
  </si>
  <si>
    <t>Cash Flow 100</t>
  </si>
  <si>
    <t>Cash Flow 101</t>
  </si>
  <si>
    <t>Cash Flow 102</t>
  </si>
  <si>
    <t>Cash Flow 103</t>
  </si>
  <si>
    <t>Cash Flow 104</t>
  </si>
  <si>
    <t>Cash Flow 105</t>
  </si>
  <si>
    <t>Cash Flow 106</t>
  </si>
  <si>
    <t>Cash Flow 107</t>
  </si>
  <si>
    <t>Cash Flow 108</t>
  </si>
  <si>
    <t>Cash Flow 109</t>
  </si>
  <si>
    <t>Cash Flow 110</t>
  </si>
  <si>
    <t>Cash Flow 111</t>
  </si>
  <si>
    <t>Cash Flow 112</t>
  </si>
  <si>
    <t>Cash Flow 113</t>
  </si>
  <si>
    <t>Cash Flow 114</t>
  </si>
  <si>
    <t>Cash Flow 115</t>
  </si>
  <si>
    <t>Cash Flow 116</t>
  </si>
  <si>
    <t>Cash Flow 117</t>
  </si>
  <si>
    <t>Cash Flow 118</t>
  </si>
  <si>
    <t>Cash Flow 119</t>
  </si>
  <si>
    <t>Cash Flow 120</t>
  </si>
  <si>
    <t>Cash Flow 121</t>
  </si>
  <si>
    <t>Cash Flow 122</t>
  </si>
  <si>
    <t>Cash Flow 123</t>
  </si>
  <si>
    <t>Cash Flow 124</t>
  </si>
  <si>
    <t>Cash Flow 125</t>
  </si>
  <si>
    <t>Cash Flow 126</t>
  </si>
  <si>
    <t>Cash Flow 127</t>
  </si>
  <si>
    <t>Cash Flow 128</t>
  </si>
  <si>
    <t>Cash Flow 129</t>
  </si>
  <si>
    <t>Cash Flow 130</t>
  </si>
  <si>
    <t>Cash Flow 131</t>
  </si>
  <si>
    <t>Cash Flow 132</t>
  </si>
  <si>
    <t>Cash Flow 133</t>
  </si>
  <si>
    <t>Cash Flow 134</t>
  </si>
  <si>
    <t>Cash Flow 135</t>
  </si>
  <si>
    <t>Cash Flow 136</t>
  </si>
  <si>
    <t>Cash Flow 137</t>
  </si>
  <si>
    <t>Cash Flow 138</t>
  </si>
  <si>
    <t>Cash Flow 139</t>
  </si>
  <si>
    <t>Cash Flow 140</t>
  </si>
  <si>
    <t>Cash Flow 141</t>
  </si>
  <si>
    <t>Cash Flow 142</t>
  </si>
  <si>
    <t>Cash Flow 143</t>
  </si>
  <si>
    <t>Cash Flow 144</t>
  </si>
  <si>
    <t>Cash Flow 145</t>
  </si>
  <si>
    <t>Cash Flow 146</t>
  </si>
  <si>
    <t>Cash Flow 147</t>
  </si>
  <si>
    <t>Cash Flow 148</t>
  </si>
  <si>
    <t>Cash Flow 149</t>
  </si>
  <si>
    <t>Cash Flow 150</t>
  </si>
  <si>
    <t>Cash Flow 151</t>
  </si>
  <si>
    <t>Cash Flow 152</t>
  </si>
  <si>
    <t>Cash Flow 153</t>
  </si>
  <si>
    <t>Cash Flow 154</t>
  </si>
  <si>
    <t>Cash Flow 155</t>
  </si>
  <si>
    <t>Cash Flow 156</t>
  </si>
  <si>
    <t>Cash Flow 157</t>
  </si>
  <si>
    <t>Cash Flow 158</t>
  </si>
  <si>
    <t>Cash Flow 159</t>
  </si>
  <si>
    <t>Cash Flow 160</t>
  </si>
  <si>
    <t>Cash Flow 161</t>
  </si>
  <si>
    <t>Cash Flow 162</t>
  </si>
  <si>
    <t>Cash Flow 163</t>
  </si>
  <si>
    <t>Cash Flow 164</t>
  </si>
  <si>
    <t>Cash Flow 165</t>
  </si>
  <si>
    <t>Cash Flow 166</t>
  </si>
  <si>
    <t>Cash Flow 167</t>
  </si>
  <si>
    <t>Cash Flow 168</t>
  </si>
  <si>
    <t>Cash Flow 169</t>
  </si>
  <si>
    <t>Cash Flow 170</t>
  </si>
  <si>
    <t>Cash Flow 171</t>
  </si>
  <si>
    <t>Cash Flow 172</t>
  </si>
  <si>
    <t>Cash Flow 173</t>
  </si>
  <si>
    <t>Cash Flow 174</t>
  </si>
  <si>
    <t>Cash Flow 175</t>
  </si>
  <si>
    <t>Cash Flow 176</t>
  </si>
  <si>
    <t>Cash Flow 177</t>
  </si>
  <si>
    <t>Cash Flow 178</t>
  </si>
  <si>
    <t>Cash Flow 179</t>
  </si>
  <si>
    <t>Cash Flow 180</t>
  </si>
  <si>
    <t>Add. OSP Lateral Cost/Cx</t>
  </si>
  <si>
    <t>ROE Gate Date</t>
  </si>
  <si>
    <t>Permitting Gate Date</t>
  </si>
  <si>
    <t>Considerations</t>
  </si>
  <si>
    <t>Benchmark Information</t>
  </si>
  <si>
    <t>Competitive Intel</t>
  </si>
  <si>
    <t>Investment Committee Takeaway</t>
  </si>
  <si>
    <t>&gt;1 gbps</t>
  </si>
  <si>
    <t>1.5-3 mbps</t>
  </si>
  <si>
    <t>10-25 mbps</t>
  </si>
  <si>
    <t>100 mbps-1 gbps</t>
  </si>
  <si>
    <t>25-50 mbps</t>
  </si>
  <si>
    <t>3-6 mbps</t>
  </si>
  <si>
    <t>50-100 mbps</t>
  </si>
  <si>
    <t>6-10 mbps</t>
  </si>
  <si>
    <t>768-1.5 mbps</t>
  </si>
  <si>
    <t>UNKNOWN</t>
  </si>
  <si>
    <t>Max Download Speed</t>
  </si>
  <si>
    <t>ROE Gate</t>
  </si>
  <si>
    <t>Dwelling Type</t>
  </si>
  <si>
    <t>Single-Tenant</t>
  </si>
  <si>
    <t>Multi-Tenant</t>
  </si>
  <si>
    <t>Division</t>
  </si>
  <si>
    <t>Maitenance opex</t>
  </si>
  <si>
    <t>Capex</t>
  </si>
  <si>
    <t>Bandwidth cost</t>
  </si>
  <si>
    <t>NRR</t>
  </si>
  <si>
    <t>Commission</t>
  </si>
  <si>
    <t>Total Upfront</t>
  </si>
  <si>
    <t>ENT Lateral Costs (per site)</t>
  </si>
  <si>
    <t>SMB Lateral Costs (per site)</t>
  </si>
  <si>
    <t>Capital Drivers</t>
  </si>
  <si>
    <t>Capex / Site</t>
  </si>
  <si>
    <t xml:space="preserve">  SMB - Data + Install</t>
  </si>
  <si>
    <t xml:space="preserve">  SMB - Voice + Install</t>
  </si>
  <si>
    <t xml:space="preserve">  SMB - Video + Install</t>
  </si>
  <si>
    <t>Assumptions below are from Quick Checker v.10.1.15</t>
  </si>
  <si>
    <t>Version</t>
  </si>
  <si>
    <t>Notes</t>
  </si>
  <si>
    <t>Date Implemented</t>
  </si>
  <si>
    <t>Estimated Costs</t>
  </si>
  <si>
    <t>Month 0</t>
  </si>
  <si>
    <t>Month 1</t>
  </si>
  <si>
    <t>Month 2</t>
  </si>
  <si>
    <t>Month 3</t>
  </si>
  <si>
    <t>Month 4</t>
  </si>
  <si>
    <t>Month 5</t>
  </si>
  <si>
    <t>Month 6</t>
  </si>
  <si>
    <t>Month 7</t>
  </si>
  <si>
    <t>Month 8</t>
  </si>
  <si>
    <t>Month 9</t>
  </si>
  <si>
    <t>Month 10</t>
  </si>
  <si>
    <t>Month 11</t>
  </si>
  <si>
    <t>Month 12</t>
  </si>
  <si>
    <t>Month 13</t>
  </si>
  <si>
    <t>Month 14</t>
  </si>
  <si>
    <t>Month 15</t>
  </si>
  <si>
    <t>Month 16</t>
  </si>
  <si>
    <t>Month 17</t>
  </si>
  <si>
    <t>Month 18</t>
  </si>
  <si>
    <t>Month 19</t>
  </si>
  <si>
    <t>Month 20</t>
  </si>
  <si>
    <t>Month 21</t>
  </si>
  <si>
    <t>Month 22</t>
  </si>
  <si>
    <t>Month 23</t>
  </si>
  <si>
    <t>Month 24</t>
  </si>
  <si>
    <t>Month 25</t>
  </si>
  <si>
    <t>Month 26</t>
  </si>
  <si>
    <t>Month 27</t>
  </si>
  <si>
    <t>Month 28</t>
  </si>
  <si>
    <t>Month 29</t>
  </si>
  <si>
    <t>Month 30</t>
  </si>
  <si>
    <t>Month 31</t>
  </si>
  <si>
    <t>Month 32</t>
  </si>
  <si>
    <t>Month 33</t>
  </si>
  <si>
    <t>Month 34</t>
  </si>
  <si>
    <t>Month 35</t>
  </si>
  <si>
    <t>Month 36</t>
  </si>
  <si>
    <t>Month 37</t>
  </si>
  <si>
    <t>Month 38</t>
  </si>
  <si>
    <t>Month 39</t>
  </si>
  <si>
    <t>Month 40</t>
  </si>
  <si>
    <t>Month 41</t>
  </si>
  <si>
    <t>Month 42</t>
  </si>
  <si>
    <t>Month 43</t>
  </si>
  <si>
    <t>Month 44</t>
  </si>
  <si>
    <t>Month 45</t>
  </si>
  <si>
    <t>Month 46</t>
  </si>
  <si>
    <t>Month 47</t>
  </si>
  <si>
    <t>Month 48</t>
  </si>
  <si>
    <t>Month 49</t>
  </si>
  <si>
    <t>Month 50</t>
  </si>
  <si>
    <t>Month 51</t>
  </si>
  <si>
    <t>Month 52</t>
  </si>
  <si>
    <t>Month 53</t>
  </si>
  <si>
    <t>Month 54</t>
  </si>
  <si>
    <t>Month 55</t>
  </si>
  <si>
    <t>Month 56</t>
  </si>
  <si>
    <t>Month 57</t>
  </si>
  <si>
    <t>Month 58</t>
  </si>
  <si>
    <t>Month 59</t>
  </si>
  <si>
    <t>Month 60</t>
  </si>
  <si>
    <t>Month 61</t>
  </si>
  <si>
    <t>Month 62</t>
  </si>
  <si>
    <t>Month 63</t>
  </si>
  <si>
    <t>Month 64</t>
  </si>
  <si>
    <t>Month 65</t>
  </si>
  <si>
    <t>Month 66</t>
  </si>
  <si>
    <t>Month 67</t>
  </si>
  <si>
    <t>Month 68</t>
  </si>
  <si>
    <t>Month 69</t>
  </si>
  <si>
    <t>Month 70</t>
  </si>
  <si>
    <t>Month 71</t>
  </si>
  <si>
    <t>Month 72</t>
  </si>
  <si>
    <t>Month 73</t>
  </si>
  <si>
    <t>Month 74</t>
  </si>
  <si>
    <t>Month 75</t>
  </si>
  <si>
    <t>Month 76</t>
  </si>
  <si>
    <t>Month 77</t>
  </si>
  <si>
    <t>Month 78</t>
  </si>
  <si>
    <t>Month 79</t>
  </si>
  <si>
    <t>Month 80</t>
  </si>
  <si>
    <t>Month 81</t>
  </si>
  <si>
    <t>Month 82</t>
  </si>
  <si>
    <t>Month 83</t>
  </si>
  <si>
    <t>Month 84</t>
  </si>
  <si>
    <t>Month 85</t>
  </si>
  <si>
    <t>Month 86</t>
  </si>
  <si>
    <t>Month 87</t>
  </si>
  <si>
    <t>Month 88</t>
  </si>
  <si>
    <t>Month 89</t>
  </si>
  <si>
    <t>Month 90</t>
  </si>
  <si>
    <t>Month 91</t>
  </si>
  <si>
    <t>Month 92</t>
  </si>
  <si>
    <t>Month 93</t>
  </si>
  <si>
    <t>Month 94</t>
  </si>
  <si>
    <t>Month 95</t>
  </si>
  <si>
    <t>Month 96</t>
  </si>
  <si>
    <t>Month 97</t>
  </si>
  <si>
    <t>Month 98</t>
  </si>
  <si>
    <t>Month 99</t>
  </si>
  <si>
    <t>Month 100</t>
  </si>
  <si>
    <t>Month 101</t>
  </si>
  <si>
    <t>Month 102</t>
  </si>
  <si>
    <t>Month 103</t>
  </si>
  <si>
    <t>Month 104</t>
  </si>
  <si>
    <t>Month 105</t>
  </si>
  <si>
    <t>Month 106</t>
  </si>
  <si>
    <t>Month 107</t>
  </si>
  <si>
    <t>Month 108</t>
  </si>
  <si>
    <t>Month 109</t>
  </si>
  <si>
    <t>Month 110</t>
  </si>
  <si>
    <t>Month 111</t>
  </si>
  <si>
    <t>Month 112</t>
  </si>
  <si>
    <t>Month 113</t>
  </si>
  <si>
    <t>Month 114</t>
  </si>
  <si>
    <t>Month 115</t>
  </si>
  <si>
    <t>Month 116</t>
  </si>
  <si>
    <t>Month 117</t>
  </si>
  <si>
    <t>Month 118</t>
  </si>
  <si>
    <t>Month 119</t>
  </si>
  <si>
    <t>Month 120</t>
  </si>
  <si>
    <t>Month 121</t>
  </si>
  <si>
    <t>Month 122</t>
  </si>
  <si>
    <t>Month 123</t>
  </si>
  <si>
    <t>Month 124</t>
  </si>
  <si>
    <t>Month 125</t>
  </si>
  <si>
    <t>Month 126</t>
  </si>
  <si>
    <t>Month 127</t>
  </si>
  <si>
    <t>Month 128</t>
  </si>
  <si>
    <t>Month 129</t>
  </si>
  <si>
    <t>Month 130</t>
  </si>
  <si>
    <t>Month 131</t>
  </si>
  <si>
    <t>Month 132</t>
  </si>
  <si>
    <t>Month 133</t>
  </si>
  <si>
    <t>Month 134</t>
  </si>
  <si>
    <t>Month 135</t>
  </si>
  <si>
    <t>Month 136</t>
  </si>
  <si>
    <t>Month 137</t>
  </si>
  <si>
    <t>Month 138</t>
  </si>
  <si>
    <t>Month 139</t>
  </si>
  <si>
    <t>Month 140</t>
  </si>
  <si>
    <t>Month 141</t>
  </si>
  <si>
    <t>Month 142</t>
  </si>
  <si>
    <t>Month 143</t>
  </si>
  <si>
    <t>Month 144</t>
  </si>
  <si>
    <t>Month 145</t>
  </si>
  <si>
    <t>Month 146</t>
  </si>
  <si>
    <t>Month 147</t>
  </si>
  <si>
    <t>Month 148</t>
  </si>
  <si>
    <t>Month 149</t>
  </si>
  <si>
    <t>Month 150</t>
  </si>
  <si>
    <t>Month 151</t>
  </si>
  <si>
    <t>Month 152</t>
  </si>
  <si>
    <t>Month 153</t>
  </si>
  <si>
    <t>Month 154</t>
  </si>
  <si>
    <t>Month 155</t>
  </si>
  <si>
    <t>Month 156</t>
  </si>
  <si>
    <t>Month 157</t>
  </si>
  <si>
    <t>Month 158</t>
  </si>
  <si>
    <t>Month 159</t>
  </si>
  <si>
    <t>Month 160</t>
  </si>
  <si>
    <t>Month 161</t>
  </si>
  <si>
    <t>Month 162</t>
  </si>
  <si>
    <t>Month 163</t>
  </si>
  <si>
    <t>Month 164</t>
  </si>
  <si>
    <t>Month 165</t>
  </si>
  <si>
    <t>Month 166</t>
  </si>
  <si>
    <t>Month 167</t>
  </si>
  <si>
    <t>Month 168</t>
  </si>
  <si>
    <t>Month 169</t>
  </si>
  <si>
    <t>Month 170</t>
  </si>
  <si>
    <t>Month 171</t>
  </si>
  <si>
    <t>Month 172</t>
  </si>
  <si>
    <t>Month 173</t>
  </si>
  <si>
    <t>Month 174</t>
  </si>
  <si>
    <t>Month 175</t>
  </si>
  <si>
    <t>Month 176</t>
  </si>
  <si>
    <t>Month 177</t>
  </si>
  <si>
    <t>Month 178</t>
  </si>
  <si>
    <t>Month 179</t>
  </si>
  <si>
    <t>Month 180</t>
  </si>
  <si>
    <t>Estimated Cash Flow</t>
  </si>
  <si>
    <t>Estimated SMB MRC</t>
  </si>
  <si>
    <t>Estimated ENT MRC</t>
  </si>
  <si>
    <t>Estimated SMB MRC (cumulative)</t>
  </si>
  <si>
    <t>Estimated ENT MRC (cumulative)</t>
  </si>
  <si>
    <t>Estimated SMB Penetration</t>
  </si>
  <si>
    <t>Estimated ENT Penetration</t>
  </si>
  <si>
    <t>Cross-functional Review Date</t>
  </si>
  <si>
    <t>MAJ</t>
  </si>
  <si>
    <t>Parent Bldg ID</t>
  </si>
  <si>
    <t>Part of Multi-Tenant</t>
  </si>
  <si>
    <t>SMB 12mo Pen</t>
  </si>
  <si>
    <t>ENT 12mo Pen</t>
  </si>
  <si>
    <t>SMB 36mo Pen</t>
  </si>
  <si>
    <t>ENT 36mo Pen</t>
  </si>
  <si>
    <t>Est. ROW Cost</t>
  </si>
  <si>
    <t># of Buildings (Total)</t>
  </si>
  <si>
    <t>Calculator Lat Variables</t>
  </si>
  <si>
    <t>Took IRR out to two decimal places, added sort and filter functionality to buildings and businesses tabs, added parent building logic, adjusted regional ENT ARPU assumptions, adjusted IRR calculation to account for compounding, adjusted the cost per passing calc to represent total passings rather than projected customers, added quick calculator</t>
  </si>
  <si>
    <t>Private Property Cost</t>
  </si>
  <si>
    <t>Selected Region ARPU Calc</t>
  </si>
  <si>
    <t>Calc</t>
  </si>
  <si>
    <t>Infrastructure improvements</t>
  </si>
  <si>
    <t>Address</t>
  </si>
  <si>
    <t>Zip Code</t>
  </si>
  <si>
    <t>Parent Building ID</t>
  </si>
  <si>
    <t>MIP Segment</t>
  </si>
  <si>
    <t>PASTE MAP HERE</t>
  </si>
  <si>
    <t>Deal(s) In Hand</t>
  </si>
  <si>
    <t>Rvsd Segment</t>
  </si>
  <si>
    <t>Revised Segment Notes</t>
  </si>
  <si>
    <t>SalesForce Opportunity ID</t>
  </si>
  <si>
    <t>Customer Name</t>
  </si>
  <si>
    <t>MRR</t>
  </si>
  <si>
    <t>Ciena 3930</t>
  </si>
  <si>
    <t/>
  </si>
  <si>
    <t>No</t>
  </si>
  <si>
    <t>Ca</t>
  </si>
  <si>
    <t>Roseville</t>
  </si>
  <si>
    <t>9000 Foothills</t>
  </si>
  <si>
    <t>Quest Technologies</t>
  </si>
  <si>
    <t>McClellan</t>
  </si>
  <si>
    <t>5115 Arnold</t>
  </si>
  <si>
    <t>Surewest (Consolidated)</t>
  </si>
  <si>
    <t>Yes</t>
  </si>
  <si>
    <t>Santa Rosa</t>
  </si>
  <si>
    <t>2260 Apollo Way</t>
  </si>
  <si>
    <t>Sonic.Net</t>
  </si>
  <si>
    <t>Boulder</t>
  </si>
  <si>
    <t>4735 Walnut Street</t>
  </si>
  <si>
    <t>Eagle Net</t>
  </si>
  <si>
    <t>Mountain West</t>
  </si>
  <si>
    <t>4211 Southwest Freeway</t>
  </si>
  <si>
    <t>CryusOne</t>
  </si>
  <si>
    <t>NETRALITY PROPERTIES</t>
  </si>
  <si>
    <t>Fort Collins</t>
  </si>
  <si>
    <t>3350 Eastbrook Drive</t>
  </si>
  <si>
    <t>FRII (Front Range Internet)</t>
  </si>
  <si>
    <t>Petalumma</t>
  </si>
  <si>
    <t>1310 Redwood Way</t>
  </si>
  <si>
    <t>x2nSAT</t>
  </si>
  <si>
    <t>11003 Corporate Center Drive</t>
  </si>
  <si>
    <t>CyrusOne</t>
  </si>
  <si>
    <t>St. Cloud</t>
  </si>
  <si>
    <t>Not Specified</t>
  </si>
  <si>
    <t>VAULTAS</t>
  </si>
  <si>
    <t>Chaska</t>
  </si>
  <si>
    <t>VIAWEST</t>
  </si>
  <si>
    <t>Shakopee</t>
  </si>
  <si>
    <t>Deak Lakes Property</t>
  </si>
  <si>
    <t>COMPASS DATACENTERS</t>
  </si>
  <si>
    <t>Edina</t>
  </si>
  <si>
    <t>7700 France Avenue South</t>
  </si>
  <si>
    <t>Verispace</t>
  </si>
  <si>
    <t>7700 France Ave. S</t>
  </si>
  <si>
    <t>DATABANK</t>
  </si>
  <si>
    <t>Databank</t>
  </si>
  <si>
    <t>ATOMIC DATA</t>
  </si>
  <si>
    <t>Atomic Data</t>
  </si>
  <si>
    <t>Minneapolis</t>
  </si>
  <si>
    <t>77 13th Ave. NE Suite 210</t>
  </si>
  <si>
    <t>HONEYCOMB INTERNET SERVICES</t>
  </si>
  <si>
    <t>Honeycomb Internet Services</t>
  </si>
  <si>
    <t>7611 Harold Ave.</t>
  </si>
  <si>
    <t>SERVER TUNE</t>
  </si>
  <si>
    <t>Server Tune</t>
  </si>
  <si>
    <t>Eden Prairie</t>
  </si>
  <si>
    <t>7599 Corporate Way</t>
  </si>
  <si>
    <t>BHI Advanced Internet</t>
  </si>
  <si>
    <t>Boorklyn Park</t>
  </si>
  <si>
    <t>7225 Northland Drive</t>
  </si>
  <si>
    <t>IronGate Data Centers</t>
  </si>
  <si>
    <t>Alexandria</t>
  </si>
  <si>
    <t xml:space="preserve">720 Hawthorne Street </t>
  </si>
  <si>
    <t>715 N 2nd St.</t>
  </si>
  <si>
    <t>Level 3 Communications</t>
  </si>
  <si>
    <t>Brooklyn Park</t>
  </si>
  <si>
    <t>7145 Boone Ave. N Suite 140</t>
  </si>
  <si>
    <t>CDW BERBEE</t>
  </si>
  <si>
    <t>615 North 3rd St.</t>
  </si>
  <si>
    <t>St. Paul</t>
  </si>
  <si>
    <t>605 N. Fairview Avenue</t>
  </si>
  <si>
    <t>SunGard</t>
  </si>
  <si>
    <t>600 Stinson Boulevard</t>
  </si>
  <si>
    <t>SAVVIS / CENTURYLINK</t>
  </si>
  <si>
    <t>Centurylink (Savvis)</t>
  </si>
  <si>
    <t>Juniper MX 240</t>
  </si>
  <si>
    <t>Minnetonka</t>
  </si>
  <si>
    <t>5480 Feltl Road</t>
  </si>
  <si>
    <t>TW TELECOM</t>
  </si>
  <si>
    <t>511 11th Avenue South Suite 241</t>
  </si>
  <si>
    <t>VELOCITY TELEPHONE, INC.</t>
  </si>
  <si>
    <t>Velocity Telephone</t>
  </si>
  <si>
    <t>511 11th Avenue South</t>
  </si>
  <si>
    <t>Time Share Systems</t>
  </si>
  <si>
    <t>SUNGARD AVAILABILITY SERVICES</t>
  </si>
  <si>
    <t>Inteliquent</t>
  </si>
  <si>
    <t>511 Building</t>
  </si>
  <si>
    <t>511 11th Ave. S</t>
  </si>
  <si>
    <t>COLOGIX</t>
  </si>
  <si>
    <t>Cologix</t>
  </si>
  <si>
    <t>Cologix The Minnesota Gateway</t>
  </si>
  <si>
    <t>511 11th Ave S</t>
  </si>
  <si>
    <t>VXCHNGE</t>
  </si>
  <si>
    <t>510 North First Avenue</t>
  </si>
  <si>
    <t>4450 Dean Lakes Blvd</t>
  </si>
  <si>
    <t>CENTURYLINK</t>
  </si>
  <si>
    <t>Woodbury</t>
  </si>
  <si>
    <t>401 Bielenberg Drive</t>
  </si>
  <si>
    <t>Saint Paul</t>
  </si>
  <si>
    <t>400 Roberts Street</t>
  </si>
  <si>
    <t>Atomic</t>
  </si>
  <si>
    <t>3701 18th Street S</t>
  </si>
  <si>
    <t>Vaultas</t>
  </si>
  <si>
    <t>3500 Lyman Blvd</t>
  </si>
  <si>
    <t>ViaWest</t>
  </si>
  <si>
    <t>331 2nd Avenue South</t>
  </si>
  <si>
    <t>IPHOUSE</t>
  </si>
  <si>
    <t>ipHouse</t>
  </si>
  <si>
    <t>Eagan</t>
  </si>
  <si>
    <t>3255 Neil Armstrong Blvd.</t>
  </si>
  <si>
    <t>FIVE9S DIGITAL</t>
  </si>
  <si>
    <t>3199 Pilot Knob Road</t>
  </si>
  <si>
    <t>Unisys</t>
  </si>
  <si>
    <t xml:space="preserve">26 6th Ave </t>
  </si>
  <si>
    <t>250 Marquette Avenue</t>
  </si>
  <si>
    <t>Cogent Communications</t>
  </si>
  <si>
    <t>XO Communications</t>
  </si>
  <si>
    <t>CenturyLink (Savvis)</t>
  </si>
  <si>
    <t>250 Marquette Ave.</t>
  </si>
  <si>
    <t>222 S 9th St. Suite 700</t>
  </si>
  <si>
    <t>180 East 5th Street</t>
  </si>
  <si>
    <t>VISI</t>
  </si>
  <si>
    <t>ONENECK / TDS / VISI</t>
  </si>
  <si>
    <t>1708 West Creek Lane</t>
  </si>
  <si>
    <t>STREAM DATA CENTERS</t>
  </si>
  <si>
    <t>1500 Towerview Rd</t>
  </si>
  <si>
    <t>DIGITAL REALTY TRUST</t>
  </si>
  <si>
    <t>Digital Realty Trust</t>
  </si>
  <si>
    <t>12450 Wayzata Boulevard</t>
  </si>
  <si>
    <t>US INTERNET</t>
  </si>
  <si>
    <t>US Internet</t>
  </si>
  <si>
    <t>1200 Washington Ave. North</t>
  </si>
  <si>
    <t>XO COMMUNICATIONS</t>
  </si>
  <si>
    <t>1200 N Washington Ave.</t>
  </si>
  <si>
    <t>NETWORK MEDICS</t>
  </si>
  <si>
    <t>120 S 6th St. Suite B10</t>
  </si>
  <si>
    <t>IMPLEX</t>
  </si>
  <si>
    <t>1125 Energy Park Drive</t>
  </si>
  <si>
    <t>Eager to get connected - 2DC - also DRT</t>
  </si>
  <si>
    <t>1125 Energy Park Dr</t>
  </si>
  <si>
    <t>Plymouth</t>
  </si>
  <si>
    <t>10300 6th Avenue</t>
  </si>
  <si>
    <t>ZCOLO</t>
  </si>
  <si>
    <t>zColo</t>
  </si>
  <si>
    <t>10300 6th Ave. N</t>
  </si>
  <si>
    <t>10290 West 70th Street</t>
  </si>
  <si>
    <t>ONENECK / TDS</t>
  </si>
  <si>
    <t>ONENECK</t>
  </si>
  <si>
    <t>LIGHTEDGE</t>
  </si>
  <si>
    <t>HP</t>
  </si>
  <si>
    <t>Quincy</t>
  </si>
  <si>
    <t>Road 11 NW and Road 0 NW</t>
  </si>
  <si>
    <t>VANTAGE DATA CENTERS</t>
  </si>
  <si>
    <t>SABEY DATA CENTERS</t>
  </si>
  <si>
    <t>Moses Lake</t>
  </si>
  <si>
    <t>SERVER FARM REALTY</t>
  </si>
  <si>
    <t>Columbia</t>
  </si>
  <si>
    <t>Bellingham</t>
  </si>
  <si>
    <t>851 Coho Way Suite 206</t>
  </si>
  <si>
    <t>GREEN HOUSE DATA</t>
  </si>
  <si>
    <t>Renton</t>
  </si>
  <si>
    <t>841 Powell Avenue SW</t>
  </si>
  <si>
    <t>Kent</t>
  </si>
  <si>
    <t>6906 S. 204th Street</t>
  </si>
  <si>
    <t>VERIZON TERREMARK</t>
  </si>
  <si>
    <t>Terremark (Verizon)</t>
  </si>
  <si>
    <t>Tukwila</t>
  </si>
  <si>
    <t>6101 S 180th St</t>
  </si>
  <si>
    <t>Spokane</t>
  </si>
  <si>
    <t>601 W Main Avenue</t>
  </si>
  <si>
    <t>tw telecom</t>
  </si>
  <si>
    <t>Federal Way</t>
  </si>
  <si>
    <t>501 S. 336th Street</t>
  </si>
  <si>
    <t>East Wenatchee</t>
  </si>
  <si>
    <t>4405 Grant Road</t>
  </si>
  <si>
    <t>Sabey</t>
  </si>
  <si>
    <t>4310 South Adams Street</t>
  </si>
  <si>
    <t>Integra Telecom</t>
  </si>
  <si>
    <t>422 West Riverside Avenue</t>
  </si>
  <si>
    <t>Lynnwood</t>
  </si>
  <si>
    <t>4200 194th Street SW</t>
  </si>
  <si>
    <t>NetRiver</t>
  </si>
  <si>
    <t>ByteGrid / NetRiver</t>
  </si>
  <si>
    <t>4200 194th St. SW</t>
  </si>
  <si>
    <t>NETRIVER</t>
  </si>
  <si>
    <t>COLOCROSSING</t>
  </si>
  <si>
    <t>3511 South 120th Place</t>
  </si>
  <si>
    <t>Sabey Data Centers</t>
  </si>
  <si>
    <t>3433 South 120th Place (building 4)</t>
  </si>
  <si>
    <t>3433 S 120th Place, Tukwila WA</t>
  </si>
  <si>
    <t>TELX</t>
  </si>
  <si>
    <t>Telx</t>
  </si>
  <si>
    <t>3425 South 116th (Building 6, Suite 133)</t>
  </si>
  <si>
    <t>EdgeConneX</t>
  </si>
  <si>
    <t>EdgeConnex</t>
  </si>
  <si>
    <t>3411 South 120th Place (building 1)</t>
  </si>
  <si>
    <t>3355 South 120th Place (building 5)</t>
  </si>
  <si>
    <t>3355 South 120th Place</t>
  </si>
  <si>
    <t>Internap</t>
  </si>
  <si>
    <t>SoftLayer</t>
  </si>
  <si>
    <t>3333 South 120th Street (building 3)</t>
  </si>
  <si>
    <t>3311 South 120th Place, Suite 120</t>
  </si>
  <si>
    <t>ZCOLO / CORELINK</t>
  </si>
  <si>
    <t>Multiple DC at location</t>
  </si>
  <si>
    <t>3311 South 120th Place (building 2)</t>
  </si>
  <si>
    <t>3311 South 120th Place</t>
  </si>
  <si>
    <t>Sabey - Superb(?)</t>
  </si>
  <si>
    <t>Superb Internet</t>
  </si>
  <si>
    <t>HOPONE INTERNET CORP</t>
  </si>
  <si>
    <t>CoreLink</t>
  </si>
  <si>
    <t>3311 S. 120th Pl.</t>
  </si>
  <si>
    <t>Bothell</t>
  </si>
  <si>
    <t>3301 Monte Villa Pkwy Suite 125</t>
  </si>
  <si>
    <t>Bothell Data Services</t>
  </si>
  <si>
    <t>3225 Alderwood Mall Blvd - Suite E</t>
  </si>
  <si>
    <t>AT&amp;T</t>
  </si>
  <si>
    <t>3101 Western Ave.</t>
  </si>
  <si>
    <t>Digital Fortress</t>
  </si>
  <si>
    <t>Everett</t>
  </si>
  <si>
    <t>2707 Colby Ave.</t>
  </si>
  <si>
    <t>FIBERCLOUD</t>
  </si>
  <si>
    <t>Walla Walla</t>
  </si>
  <si>
    <t>255 A Street</t>
  </si>
  <si>
    <t>Advantagecom</t>
  </si>
  <si>
    <t>Redmond</t>
  </si>
  <si>
    <t>2400 152nd Avenue NE</t>
  </si>
  <si>
    <t>Overlake Business Center</t>
  </si>
  <si>
    <t>ISOMEDIA</t>
  </si>
  <si>
    <t>Liberty Lake</t>
  </si>
  <si>
    <t>23403 E. Mission Avenue</t>
  </si>
  <si>
    <t>Tierpoint</t>
  </si>
  <si>
    <t>TierPoint</t>
  </si>
  <si>
    <t>22722 29th Drive SE</t>
  </si>
  <si>
    <t>22522 29th Drive SE</t>
  </si>
  <si>
    <t>WorldLink</t>
  </si>
  <si>
    <t>WORLDLINK</t>
  </si>
  <si>
    <t>223 Taylor Avenue N</t>
  </si>
  <si>
    <t>22 West Main Street</t>
  </si>
  <si>
    <t>Vivio Technologie</t>
  </si>
  <si>
    <t>20435 72nd Ave S. Suite 150</t>
  </si>
  <si>
    <t>INTEGRA TELECOM</t>
  </si>
  <si>
    <t>2020 Fifth Avenue, Westin Annex</t>
  </si>
  <si>
    <t>WESTIN BUSINESS EXCHANGE</t>
  </si>
  <si>
    <t>EQUINIX</t>
  </si>
  <si>
    <t>2020 5th Ave</t>
  </si>
  <si>
    <t>2001 Sixth Avenue</t>
  </si>
  <si>
    <t>Wow Technologies</t>
  </si>
  <si>
    <t>WESTIN BUILDING</t>
  </si>
  <si>
    <t>Semaphore Corp.</t>
  </si>
  <si>
    <t>PEER 1 HOSTING</t>
  </si>
  <si>
    <t>OPTIC FUSION</t>
  </si>
  <si>
    <t>CORTLAND COMMUNICATIONS</t>
  </si>
  <si>
    <t>W+C+J1513:K1513</t>
  </si>
  <si>
    <t>COLOCENTERS</t>
  </si>
  <si>
    <t>Colocenters</t>
  </si>
  <si>
    <t>Equinix</t>
  </si>
  <si>
    <t>Westin Building, 2001 6th Ave. Suite 2505</t>
  </si>
  <si>
    <t>THRESHOLD COMMUNICATIONS</t>
  </si>
  <si>
    <t>Westin Building, 2001 6th Ave.</t>
  </si>
  <si>
    <t>LEVEL 3 COMMUNICATIONS</t>
  </si>
  <si>
    <t>CUTTHROAT COMMUNICATIONS</t>
  </si>
  <si>
    <t>Westin Building, 2001 6th Ave, Suite 2505</t>
  </si>
  <si>
    <t>Westin Building, 2001 6th Ave, Suite 1202</t>
  </si>
  <si>
    <t>Westin Building, 2001 6th Ave</t>
  </si>
  <si>
    <t>WESTIN BUILDING EXCHANGE</t>
  </si>
  <si>
    <t>2001 6th Ave., Seattle WA 98121</t>
  </si>
  <si>
    <t>2001 6th Ave.</t>
  </si>
  <si>
    <t>1st Avenue</t>
  </si>
  <si>
    <t>1914 Third Avenue</t>
  </si>
  <si>
    <t>Seattle Securities</t>
  </si>
  <si>
    <t>1914 3rd Avenue (Securities Building Technology Center)</t>
  </si>
  <si>
    <t>365 MAIN</t>
  </si>
  <si>
    <t>365 Data Centers</t>
  </si>
  <si>
    <t>17300 Highhway 99</t>
  </si>
  <si>
    <t>155 S. Stevens St. 2nd Floor</t>
  </si>
  <si>
    <t>Bellevue</t>
  </si>
  <si>
    <t>15400 SE Place</t>
  </si>
  <si>
    <t>Eastgate - ISOMEDIA</t>
  </si>
  <si>
    <t>1511 6th Ave. 2nd Floor</t>
  </si>
  <si>
    <t>1505 5th Avenue</t>
  </si>
  <si>
    <t>Colliers Intl</t>
  </si>
  <si>
    <t>Issaquah</t>
  </si>
  <si>
    <t>1420 NW Gilman Boulevard #2316</t>
  </si>
  <si>
    <t>ADTAQ INTERNET</t>
  </si>
  <si>
    <t>Adtaq Issaquah</t>
  </si>
  <si>
    <t>Fisher Plaza, 140 4th Ave, Suite 600</t>
  </si>
  <si>
    <t>TIERPOINT (FORMERLY ADHOST)</t>
  </si>
  <si>
    <t>Fisher Plaza, 140 4th Ave, Suite 365</t>
  </si>
  <si>
    <t>Fisher Plaza, 140 4th Ave, Suite 330</t>
  </si>
  <si>
    <t>Fisher Plaza, 140 4th Ave, Suite 310</t>
  </si>
  <si>
    <t>140 Fourth Avenue North</t>
  </si>
  <si>
    <t>INTERNAP NETWORK SERVICES</t>
  </si>
  <si>
    <t>FISHER PLAZA</t>
  </si>
  <si>
    <t>13075 Gateway Drive</t>
  </si>
  <si>
    <t>1301 120th Avenue NE</t>
  </si>
  <si>
    <t>1300 SW 7th Street</t>
  </si>
  <si>
    <t>12301 Tukwila International Boulevard</t>
  </si>
  <si>
    <t>12301 Tukwila International (Intergate West)</t>
  </si>
  <si>
    <t>12201 Tukwila Intl Blvd, Suite 200</t>
  </si>
  <si>
    <t>12201 Tukwila International (Intergate West)</t>
  </si>
  <si>
    <t>1218 3rd Avenue</t>
  </si>
  <si>
    <t>12101 Tukwila International Boulevard</t>
  </si>
  <si>
    <t>BitPusher</t>
  </si>
  <si>
    <t>Ubiquity</t>
  </si>
  <si>
    <t>12101 Tukwila International Blvd.</t>
  </si>
  <si>
    <t>U.S. COLO</t>
  </si>
  <si>
    <t>DIGITAL FORTRESS</t>
  </si>
  <si>
    <t>12101 Tukwila International (Intergate West)</t>
  </si>
  <si>
    <t>118 N. Stevens Street</t>
  </si>
  <si>
    <t>180 Networks</t>
  </si>
  <si>
    <t>Orbitcom, Inc.</t>
  </si>
  <si>
    <t>Vancouver</t>
  </si>
  <si>
    <t>1101 SE Tech Center Dr. Suite 150</t>
  </si>
  <si>
    <t>EASYSTREET ONLINE</t>
  </si>
  <si>
    <t>INFINITY INTERNET</t>
  </si>
  <si>
    <t>Tacoma</t>
  </si>
  <si>
    <t>1101 A. St. Suite 400</t>
  </si>
  <si>
    <t>1100 Second Avenue</t>
  </si>
  <si>
    <t xml:space="preserve">1023 39th Avenue SE </t>
  </si>
  <si>
    <t>BENAROYA COMPANY</t>
  </si>
  <si>
    <t>Benaroya Companies</t>
  </si>
  <si>
    <t>1015 39th Avenue SE</t>
  </si>
  <si>
    <t xml:space="preserve">1000 Denny Way </t>
  </si>
  <si>
    <t>H5 CAPITAL</t>
  </si>
  <si>
    <t>H5 DATA CENTERS</t>
  </si>
  <si>
    <t>1000 Denny Way</t>
  </si>
  <si>
    <t>1000 Denny Way, 4th Floor</t>
  </si>
  <si>
    <t>10 S Post Street</t>
  </si>
  <si>
    <t>Davenport Hotel</t>
  </si>
  <si>
    <t>1 West Alder Street</t>
  </si>
  <si>
    <t>OneEighty Networks</t>
  </si>
  <si>
    <t>Portaland</t>
  </si>
  <si>
    <t>TBD</t>
  </si>
  <si>
    <t>Tata Communications</t>
  </si>
  <si>
    <t>Hillsboro</t>
  </si>
  <si>
    <t>SW corner of NW Evergreen Rd at NE Brookwood Pkwy</t>
  </si>
  <si>
    <t>T5 DATA CENTERS</t>
  </si>
  <si>
    <t>multi tenant DC</t>
  </si>
  <si>
    <t>single tenant DC</t>
  </si>
  <si>
    <t>Located off Highway 26 in the heart of the Silicon Forest</t>
  </si>
  <si>
    <t>TATA COMMUNICATIONS</t>
  </si>
  <si>
    <t>Beaverton</t>
  </si>
  <si>
    <t>9705 SW Sunshine Ct.</t>
  </si>
  <si>
    <t>EASYSTREET ONLINE SERVICES</t>
  </si>
  <si>
    <t>9705 SW Sunshine Court</t>
  </si>
  <si>
    <t>EasyStreet Online Services</t>
  </si>
  <si>
    <t>9610 SW Sunshine Ct.</t>
  </si>
  <si>
    <t>921 SW Washington Street</t>
  </si>
  <si>
    <t>Alco Properties</t>
  </si>
  <si>
    <t>Pittock Internet Exchange</t>
  </si>
  <si>
    <t>921 SW Washington St.</t>
  </si>
  <si>
    <t>PORTLAND NAP</t>
  </si>
  <si>
    <t>FORK NETWORKING</t>
  </si>
  <si>
    <t>Eugene</t>
  </si>
  <si>
    <t>90470 Prarie Rd.</t>
  </si>
  <si>
    <t>9000 SW Nimbus Avenue</t>
  </si>
  <si>
    <t>Medford</t>
  </si>
  <si>
    <t>739 Welch Drive</t>
  </si>
  <si>
    <t>Data Center West</t>
  </si>
  <si>
    <t>707 SW Washington Street</t>
  </si>
  <si>
    <t>707 SW Washington Ave.</t>
  </si>
  <si>
    <t>625 SW Stark St. Ste. 500</t>
  </si>
  <si>
    <t>ROBERT HATFIELD</t>
  </si>
  <si>
    <t>Lightpoint Colocation &amp; Hosting</t>
  </si>
  <si>
    <t>6058 NE 78th Court</t>
  </si>
  <si>
    <t>520 SW 6th Avenue</t>
  </si>
  <si>
    <t>511 SW 10th Avenue, Suite 300</t>
  </si>
  <si>
    <t>400 SW 6th Avenue</t>
  </si>
  <si>
    <t>3935 NW Aloclek Place</t>
  </si>
  <si>
    <t>Hilsboro</t>
  </si>
  <si>
    <t>3825 NW Aloclek Place</t>
  </si>
  <si>
    <t>3825 NW Aloclek Pl</t>
  </si>
  <si>
    <t>23605 NW Huffman St</t>
  </si>
  <si>
    <t>23245 NW Evergreen Parkway, Building C</t>
  </si>
  <si>
    <t>21515 NW Evergreen Parkway</t>
  </si>
  <si>
    <t>FORTUNE DATACENTERS</t>
  </si>
  <si>
    <t>OPUS INTERACTIVE</t>
  </si>
  <si>
    <t>ASB ALLEGIANCE</t>
  </si>
  <si>
    <t>Fortune (Informart Data Center)</t>
  </si>
  <si>
    <t>2140 SW Jefferson St.</t>
  </si>
  <si>
    <t>SPIRETECH</t>
  </si>
  <si>
    <t>Spiretech</t>
  </si>
  <si>
    <t>Bend</t>
  </si>
  <si>
    <t>213 SW Columbia Rd</t>
  </si>
  <si>
    <t>Cascade Divide</t>
  </si>
  <si>
    <t>McMinville</t>
  </si>
  <si>
    <t>21101 NW Evergreen Parkway</t>
  </si>
  <si>
    <t>May be too far away</t>
  </si>
  <si>
    <t xml:space="preserve">OR </t>
  </si>
  <si>
    <t>20845 Sockeye Pl</t>
  </si>
  <si>
    <t>OneNeck</t>
  </si>
  <si>
    <t>1745 W 5th Ave.</t>
  </si>
  <si>
    <t>14945 SW Sequoia Parkway</t>
  </si>
  <si>
    <t>STERLING COMMUNICATIONS</t>
  </si>
  <si>
    <t>Sterling Communications</t>
  </si>
  <si>
    <t>Cedar Hills</t>
  </si>
  <si>
    <t>14197 SW Millikan Way</t>
  </si>
  <si>
    <t>Level 3 Telecommunications</t>
  </si>
  <si>
    <t>Clackamas</t>
  </si>
  <si>
    <t>13455 SE 97th Avenue</t>
  </si>
  <si>
    <t>Clackamas Educational Service District</t>
  </si>
  <si>
    <t>1233 NW 12th Ave. Suite 201</t>
  </si>
  <si>
    <t>vXchnge</t>
  </si>
  <si>
    <t>1225 West Burnside Street</t>
  </si>
  <si>
    <t>1225 W Burnside Street</t>
  </si>
  <si>
    <t>Strataverse (Tata)</t>
  </si>
  <si>
    <t>1225 W Burnside St.</t>
  </si>
  <si>
    <t>Tigard</t>
  </si>
  <si>
    <t>10575 SW Cascade Avenue</t>
  </si>
  <si>
    <t>XO</t>
  </si>
  <si>
    <t>Salt Lake City</t>
  </si>
  <si>
    <t>FOGO DATA CENTERS</t>
  </si>
  <si>
    <t>Camp Williams</t>
  </si>
  <si>
    <t>NATIONAL SECURITY AGENCY (NSA)</t>
  </si>
  <si>
    <t>Saint George</t>
  </si>
  <si>
    <t>912 West 1600 South</t>
  </si>
  <si>
    <t>Tonaquint Data Center</t>
  </si>
  <si>
    <t>Sandy</t>
  </si>
  <si>
    <t>8871 Sandy Parkway</t>
  </si>
  <si>
    <t>West Jordan</t>
  </si>
  <si>
    <t>7202 South Campus View Drive</t>
  </si>
  <si>
    <t>Orem</t>
  </si>
  <si>
    <t>703 East Technology Avenue</t>
  </si>
  <si>
    <t>C7 Data Centers</t>
  </si>
  <si>
    <t>70 South State</t>
  </si>
  <si>
    <t>ATT/CenturyLink Carrier Hotel</t>
  </si>
  <si>
    <t>6340 South 3000 East</t>
  </si>
  <si>
    <t>572 South Delong Street</t>
  </si>
  <si>
    <t>Level 3</t>
  </si>
  <si>
    <t>Intellisys</t>
  </si>
  <si>
    <t>510 East Technology Avenue</t>
  </si>
  <si>
    <t>Voonami</t>
  </si>
  <si>
    <t>4 Triad Center</t>
  </si>
  <si>
    <t>3949 South 200 East</t>
  </si>
  <si>
    <t xml:space="preserve">ViaWest </t>
  </si>
  <si>
    <t>3670 W 500 S</t>
  </si>
  <si>
    <t>Lindon</t>
  </si>
  <si>
    <t>357 South 670 West</t>
  </si>
  <si>
    <t>C7 DATA CENTERS</t>
  </si>
  <si>
    <t>333 South 520 West</t>
  </si>
  <si>
    <t>30 E. Broadway</t>
  </si>
  <si>
    <t>ViaWest has 8 DC at that location</t>
  </si>
  <si>
    <t>265 East 100 South</t>
  </si>
  <si>
    <t>West Valley City</t>
  </si>
  <si>
    <t>2302 South Presidents Drive</t>
  </si>
  <si>
    <t>West Valley</t>
  </si>
  <si>
    <t>EDGECONNEX</t>
  </si>
  <si>
    <t>2282 South Presidents Drive</t>
  </si>
  <si>
    <t>2080 Industrial Road</t>
  </si>
  <si>
    <t>200 S 100 E</t>
  </si>
  <si>
    <t>Syptec</t>
  </si>
  <si>
    <t>180 E 100 S</t>
  </si>
  <si>
    <t>179 Social Hall Ave. St. 200</t>
  </si>
  <si>
    <t>Bluffdale</t>
  </si>
  <si>
    <t>14944 Pony Express Drive</t>
  </si>
  <si>
    <t>14926 Pony Express Dr.</t>
  </si>
  <si>
    <t>1414 South Main Street</t>
  </si>
  <si>
    <t>Xhelion</t>
  </si>
  <si>
    <t>136 South Main Street ( 136 South Temple Street)</t>
  </si>
  <si>
    <t>Hines</t>
  </si>
  <si>
    <t>Kearns Building</t>
  </si>
  <si>
    <t>118 South 1000 West</t>
  </si>
  <si>
    <t>1155 S 800 E</t>
  </si>
  <si>
    <t>Fibernet Corp</t>
  </si>
  <si>
    <t>Denver</t>
  </si>
  <si>
    <t>DCI Technology Holdings</t>
  </si>
  <si>
    <t>Aurora</t>
  </si>
  <si>
    <t>Albuquerque</t>
  </si>
  <si>
    <t>5921 Jefferson Street NE</t>
  </si>
  <si>
    <t>OSO Technologies</t>
  </si>
  <si>
    <t>505 Marquette Ave NW</t>
  </si>
  <si>
    <t>CityLink</t>
  </si>
  <si>
    <t>Cogent</t>
  </si>
  <si>
    <t>3830 Singer Boulevard NE</t>
  </si>
  <si>
    <t>219 Central Avenue NW</t>
  </si>
  <si>
    <t>PRISM Technologies</t>
  </si>
  <si>
    <t>Santa Teresa</t>
  </si>
  <si>
    <t>175 Harrier Drive</t>
  </si>
  <si>
    <t>123 Central Avenue NW</t>
  </si>
  <si>
    <t>451 lists as BigByte.cc</t>
  </si>
  <si>
    <t>123 Central Ave NW</t>
  </si>
  <si>
    <t>bigbyte.cc</t>
  </si>
  <si>
    <t>111 3rd St NW</t>
  </si>
  <si>
    <t>Windstream</t>
  </si>
  <si>
    <t>CENTRILOGIC/CAPRIS GROUP</t>
  </si>
  <si>
    <t>Colorado Springs</t>
  </si>
  <si>
    <t>South Executive Circle and east of Janitell Road</t>
  </si>
  <si>
    <t>VASTNET</t>
  </si>
  <si>
    <t>Englewood</t>
  </si>
  <si>
    <t>9706 East Easter Avenue</t>
  </si>
  <si>
    <t>Lycon LLC 40 and AL ET</t>
  </si>
  <si>
    <t>9706 East Easter Ave Suite 100</t>
  </si>
  <si>
    <t>96 Inverness Dr. 1st Fl</t>
  </si>
  <si>
    <t>COGENT COMMUNICATIONS</t>
  </si>
  <si>
    <t>950 17th Street</t>
  </si>
  <si>
    <t>Higlands Ranch</t>
  </si>
  <si>
    <t>9180 Commerce Center Circle</t>
  </si>
  <si>
    <t>9150 Commerce Center Circle</t>
  </si>
  <si>
    <t>Highlands Ranch</t>
  </si>
  <si>
    <t>9110 Commerce Center Circle</t>
  </si>
  <si>
    <t>910 15th Street</t>
  </si>
  <si>
    <t>VLEC Communications</t>
  </si>
  <si>
    <t>CORESITE</t>
  </si>
  <si>
    <t>Denver Gas and Electric Building</t>
  </si>
  <si>
    <t>RockyNet</t>
  </si>
  <si>
    <t>910 Telecom</t>
  </si>
  <si>
    <t>PeakColo</t>
  </si>
  <si>
    <t>CoreSite</t>
  </si>
  <si>
    <t>900 South Broadway</t>
  </si>
  <si>
    <t>HOSTING</t>
  </si>
  <si>
    <t>Hosting.com</t>
  </si>
  <si>
    <t>900 Bannock Street</t>
  </si>
  <si>
    <t>SunGard Availability Services</t>
  </si>
  <si>
    <t>8675 Concord Center Drive</t>
  </si>
  <si>
    <t>8636 SPeoria</t>
  </si>
  <si>
    <t>8535 Highfield Parkway</t>
  </si>
  <si>
    <t>8534 Concord Center Drive</t>
  </si>
  <si>
    <t>76 Inverness Drive East, Suite B</t>
  </si>
  <si>
    <t>CLEAR CHANNEL satellite</t>
  </si>
  <si>
    <t>NEGMA BUSINESS SOLUTIONS</t>
  </si>
  <si>
    <t>Westminster</t>
  </si>
  <si>
    <t>7579 W 103rd Ave.</t>
  </si>
  <si>
    <t>Stream Data Centers</t>
  </si>
  <si>
    <t>Centennial</t>
  </si>
  <si>
    <t>6901 South Havana Street</t>
  </si>
  <si>
    <t>Travelport</t>
  </si>
  <si>
    <t>6900 South Peoria St.</t>
  </si>
  <si>
    <t>6900 S. Peoria Street</t>
  </si>
  <si>
    <t>LATISYS</t>
  </si>
  <si>
    <t>6675 S. Kenton Street</t>
  </si>
  <si>
    <t>639 E 18th Avenue</t>
  </si>
  <si>
    <t>CORESITE REALTY CORPORATION</t>
  </si>
  <si>
    <t>Coresite Realty Corporation</t>
  </si>
  <si>
    <t>6 Inverness Drive East</t>
  </si>
  <si>
    <t>4dv.net</t>
  </si>
  <si>
    <t>Thorton</t>
  </si>
  <si>
    <t>550 E. 84th Avenue Suite E-5</t>
  </si>
  <si>
    <t>Greenwood Village</t>
  </si>
  <si>
    <t>5350 S Valentia Way Bldg #2</t>
  </si>
  <si>
    <t>H5 COLO</t>
  </si>
  <si>
    <t>5350 S Valentia Way Bldg #1</t>
  </si>
  <si>
    <t>5335 Sterling Drive</t>
  </si>
  <si>
    <t>Earthnet</t>
  </si>
  <si>
    <t>501 Wazee Street</t>
  </si>
  <si>
    <t>Littleton</t>
  </si>
  <si>
    <t>4973 S Owens St.</t>
  </si>
  <si>
    <t>RIPTIDEHOSTING.COM</t>
  </si>
  <si>
    <t>Granby</t>
  </si>
  <si>
    <t>495 E Jasper Avenue</t>
  </si>
  <si>
    <t>Grand County Internet</t>
  </si>
  <si>
    <t>Loveland</t>
  </si>
  <si>
    <t>451 Railroad Avenue</t>
  </si>
  <si>
    <t>Corkat Data Services</t>
  </si>
  <si>
    <t>4300 Brighton Boulevard</t>
  </si>
  <si>
    <t>MAG DATACENTERS LLC</t>
  </si>
  <si>
    <t>Fortrust</t>
  </si>
  <si>
    <t>393 Inverness Pkwy</t>
  </si>
  <si>
    <t>393 Inverness Parkway</t>
  </si>
  <si>
    <t>Louisville</t>
  </si>
  <si>
    <t>382 S. Arthur Avenue</t>
  </si>
  <si>
    <t>ROCKYNET</t>
  </si>
  <si>
    <t>3431 N. Windsor Drive</t>
  </si>
  <si>
    <t>335 Inverness Drive South</t>
  </si>
  <si>
    <t>Rumor they may be building at this site</t>
  </si>
  <si>
    <t>3200 Blake Street</t>
  </si>
  <si>
    <t>313 Inverness Way South</t>
  </si>
  <si>
    <t>311 Rockrimmon Boulevard</t>
  </si>
  <si>
    <t>HP Data Center</t>
  </si>
  <si>
    <t>23901 E. 6th Avenue</t>
  </si>
  <si>
    <t>1850 Pearl Street</t>
  </si>
  <si>
    <t>181 Inverness Dr. West</t>
  </si>
  <si>
    <t>MASSIVE NETWORKS</t>
  </si>
  <si>
    <t>1801 California St. Suite 240</t>
  </si>
  <si>
    <t>HANDY NETWORKS</t>
  </si>
  <si>
    <t>Handy Networks</t>
  </si>
  <si>
    <t>1500 Champa Street</t>
  </si>
  <si>
    <t>MORGAN REED</t>
  </si>
  <si>
    <t>MORGAN REED GROUP</t>
  </si>
  <si>
    <t>Morgan Reed Group</t>
  </si>
  <si>
    <t>1500 Champa St.</t>
  </si>
  <si>
    <t>FDC SERVERS</t>
  </si>
  <si>
    <t>14200 E Jewell Avenue</t>
  </si>
  <si>
    <t>12500 East Arapahoe Road</t>
  </si>
  <si>
    <t>Thornton</t>
  </si>
  <si>
    <t>12121 Grant Street</t>
  </si>
  <si>
    <t>1205 Shasta Drive</t>
  </si>
  <si>
    <t>Springs Hosting</t>
  </si>
  <si>
    <t>11900 E. Cornell Ave. Suite A</t>
  </si>
  <si>
    <t>11900 E Cornell Ave</t>
  </si>
  <si>
    <t>1050 17th Street</t>
  </si>
  <si>
    <t>102 South Tejon Street</t>
  </si>
  <si>
    <t>Data102</t>
  </si>
  <si>
    <t xml:space="preserve">CO </t>
  </si>
  <si>
    <t xml:space="preserve"> Colorado Springs</t>
  </si>
  <si>
    <t>102 S Tejon St,</t>
  </si>
  <si>
    <t>1001 17th Street</t>
  </si>
  <si>
    <t>Coresite</t>
  </si>
  <si>
    <t>ASCENT</t>
  </si>
  <si>
    <t>The Woodlands</t>
  </si>
  <si>
    <t>Datastream</t>
  </si>
  <si>
    <t>855 Greens Parkway</t>
  </si>
  <si>
    <t>780 Westridge Road</t>
  </si>
  <si>
    <t>Optiquest</t>
  </si>
  <si>
    <t>777 Walker Street (Two Shell Plaza)</t>
  </si>
  <si>
    <t>Alpheus Houston</t>
  </si>
  <si>
    <t>Carrier Colo Downtown</t>
  </si>
  <si>
    <t>757 N Eldridge Parkway, Suite 200</t>
  </si>
  <si>
    <t>7210 Ardmore Street</t>
  </si>
  <si>
    <t>Southern Union</t>
  </si>
  <si>
    <t>7060 Empire Central Drive</t>
  </si>
  <si>
    <t>660 Greens Parkway</t>
  </si>
  <si>
    <t>DATA FOUNDRY</t>
  </si>
  <si>
    <t>Data Foundry</t>
  </si>
  <si>
    <t>5959 Corporate Drive</t>
  </si>
  <si>
    <t>WiredZone</t>
  </si>
  <si>
    <t>5959 Corporate Dr. Ste. 3900</t>
  </si>
  <si>
    <t>5555 San Felipe Street</t>
  </si>
  <si>
    <t>The Bunker</t>
  </si>
  <si>
    <t>Montgomery</t>
  </si>
  <si>
    <t>550 Club Drive</t>
  </si>
  <si>
    <t>PUDGE PROPERTIES</t>
  </si>
  <si>
    <t>Montgomery Westland Bunker</t>
  </si>
  <si>
    <t>5170 Westway Park Blvd</t>
  </si>
  <si>
    <t>5150 Westway Park Blvd.</t>
  </si>
  <si>
    <t>CYRUSONE</t>
  </si>
  <si>
    <t>5150 Westway Park Blvd</t>
  </si>
  <si>
    <t>4635 Southwest Freeway </t>
  </si>
  <si>
    <t>ALPHEUS</t>
  </si>
  <si>
    <t>4201 Southwest Freeway</t>
  </si>
  <si>
    <t>Woodlands</t>
  </si>
  <si>
    <t>4001 Technology Forest Boulevard</t>
  </si>
  <si>
    <t>CONSOLIDATED COMMUNICATIONS</t>
  </si>
  <si>
    <t>2 DC at location - also consolidated</t>
  </si>
  <si>
    <t>390 Benmar Drive</t>
  </si>
  <si>
    <t>2500 CityWest Boulevard</t>
  </si>
  <si>
    <t>2401 Portsmouth Street</t>
  </si>
  <si>
    <t>Katy</t>
  </si>
  <si>
    <t>22000 Franz Rd.</t>
  </si>
  <si>
    <t>SKYBOX DATACENTERS</t>
  </si>
  <si>
    <t>1515 Aldine Meadow Road</t>
  </si>
  <si>
    <t>1510 Primewest Pkwy</t>
  </si>
  <si>
    <t>ALPHEUS [FKA STRATITSPHERE DATA]</t>
  </si>
  <si>
    <t>STRATITSPHERE</t>
  </si>
  <si>
    <t>SCALEMATRIX</t>
  </si>
  <si>
    <t>1510 Primewest Parkway</t>
  </si>
  <si>
    <t>STRATITSPHERE DATA</t>
  </si>
  <si>
    <t>1301 Fannin Street</t>
  </si>
  <si>
    <t>Griffin Partners</t>
  </si>
  <si>
    <t>TeleSource IDC</t>
  </si>
  <si>
    <t>Navisite / Time Warner Cable</t>
  </si>
  <si>
    <t>1301 Fannin St. Suite 1100</t>
  </si>
  <si>
    <t>Internap Network Services</t>
  </si>
  <si>
    <t>1301 Fannin St. 11th Floor</t>
  </si>
  <si>
    <t>In building but not with Netrality</t>
  </si>
  <si>
    <t>1301 Fannin St.</t>
  </si>
  <si>
    <t>12245 North Freeway</t>
  </si>
  <si>
    <t>12235 North Freeway</t>
  </si>
  <si>
    <t>12175 North Freeway</t>
  </si>
  <si>
    <t>12167 N I 45</t>
  </si>
  <si>
    <t>Windstream Hosted Solutions</t>
  </si>
  <si>
    <t>12105 North Freeway</t>
  </si>
  <si>
    <t>12061 North Freeway</t>
  </si>
  <si>
    <t>Issue w Digital lost a sale last summer - Opex costs too high</t>
  </si>
  <si>
    <t>12031 North Freeway</t>
  </si>
  <si>
    <t>Fibertown</t>
  </si>
  <si>
    <t>12025 North Freeway</t>
  </si>
  <si>
    <t>12017 North Freeway</t>
  </si>
  <si>
    <t>WINDSTREAM COMMUNICATIONS</t>
  </si>
  <si>
    <t>WINDSTREAM HOSTED SOLUTIONS</t>
  </si>
  <si>
    <t>12001 North Freeway 12001-12245 N Freeway</t>
  </si>
  <si>
    <t>12001 North Freeway</t>
  </si>
  <si>
    <t>iland Internet Solutions Corporation</t>
  </si>
  <si>
    <t>Bryan</t>
  </si>
  <si>
    <t>120 North Main</t>
  </si>
  <si>
    <t>1124 Hardy Road</t>
  </si>
  <si>
    <t>1100 Louisiana St</t>
  </si>
  <si>
    <t>Verizon / Terremark</t>
  </si>
  <si>
    <t>110 N Main St.</t>
  </si>
  <si>
    <t>FIBERTOWN</t>
  </si>
  <si>
    <t>10555 Cossey Road</t>
  </si>
  <si>
    <t>StratITsphere</t>
  </si>
  <si>
    <t>1010 Travis St.</t>
  </si>
  <si>
    <t>Alpheus</t>
  </si>
  <si>
    <t>1001 Texas Street</t>
  </si>
  <si>
    <t>QUASAR DATA CENTER</t>
  </si>
  <si>
    <t>Quasar Data Center</t>
  </si>
  <si>
    <t>Sacramento</t>
  </si>
  <si>
    <t>RAGINGWIRE / NTT</t>
  </si>
  <si>
    <t>Rancho Cordova</t>
  </si>
  <si>
    <t>QTS REALTY TRUST</t>
  </si>
  <si>
    <t>Modesto</t>
  </si>
  <si>
    <t>Sunnyvale</t>
  </si>
  <si>
    <t>Santa Clara</t>
  </si>
  <si>
    <t>DuPont Fabros</t>
  </si>
  <si>
    <t>San Jose</t>
  </si>
  <si>
    <t>ServerCentral</t>
  </si>
  <si>
    <t>San Francisco</t>
  </si>
  <si>
    <t>Server Farm Realty</t>
  </si>
  <si>
    <t>9 Great Oaks Boulevard</t>
  </si>
  <si>
    <t>801 Tenth Street</t>
  </si>
  <si>
    <t>Ayera Technologies</t>
  </si>
  <si>
    <t>800 Central Expressway</t>
  </si>
  <si>
    <t>Behringer Harvard Opp REIT I</t>
  </si>
  <si>
    <t>Fremont</t>
  </si>
  <si>
    <t>760 Mission Court</t>
  </si>
  <si>
    <t>HURRICANE ELECTRIC INTERNET SERVICES</t>
  </si>
  <si>
    <t>Hurricane Electric</t>
  </si>
  <si>
    <t>Oakland</t>
  </si>
  <si>
    <t>720 2nd Street</t>
  </si>
  <si>
    <t>365 Main</t>
  </si>
  <si>
    <t>700-750 Central Expressway</t>
  </si>
  <si>
    <t>651 Brannan Street</t>
  </si>
  <si>
    <t>650 Townsend Street, Suite 180</t>
  </si>
  <si>
    <t>IM Data Centers</t>
  </si>
  <si>
    <t>650 J Street</t>
  </si>
  <si>
    <t>630 3rd Street</t>
  </si>
  <si>
    <t>Los Angeles</t>
  </si>
  <si>
    <t>624 South Grand Avenue</t>
  </si>
  <si>
    <t>Atlantic Metro Comm</t>
  </si>
  <si>
    <t>Wilshire Connection</t>
  </si>
  <si>
    <t>telx</t>
  </si>
  <si>
    <t>Peer 1</t>
  </si>
  <si>
    <t>624 South Grand Ave #110</t>
  </si>
  <si>
    <t>CHINA UNICOM</t>
  </si>
  <si>
    <t>624 S Grand Ave #110</t>
  </si>
  <si>
    <t>SPROCKET NETWORKS</t>
  </si>
  <si>
    <t>60 Federal Street</t>
  </si>
  <si>
    <t>UnitedLayer</t>
  </si>
  <si>
    <t>5667 Gibraltar Drive</t>
  </si>
  <si>
    <t>555 Reed St.</t>
  </si>
  <si>
    <t>DUPONT FABROS TECHNOLOGY</t>
  </si>
  <si>
    <t>55 South Market Street</t>
  </si>
  <si>
    <t>Peer 1 Hosting</t>
  </si>
  <si>
    <t>CoreSite Realty Corporation</t>
  </si>
  <si>
    <t>534 Stockton Avenue</t>
  </si>
  <si>
    <t xml:space="preserve">Equinix </t>
  </si>
  <si>
    <t>534 Stockton Ave, 1st floor</t>
  </si>
  <si>
    <t>365 DATA CENTERS</t>
  </si>
  <si>
    <t>Palo Alto</t>
  </si>
  <si>
    <t>529 Bryant Street</t>
  </si>
  <si>
    <t>PAIX ?Equinix</t>
  </si>
  <si>
    <t>5101 Lafayette St.</t>
  </si>
  <si>
    <t>Emeryville</t>
  </si>
  <si>
    <t>5000 Hollis Street</t>
  </si>
  <si>
    <t>50 W San Fernando</t>
  </si>
  <si>
    <t>KD-Web</t>
  </si>
  <si>
    <t>48233 Warm Springs Boulevard</t>
  </si>
  <si>
    <t>47923 Warm Springs Blvd</t>
  </si>
  <si>
    <t>47700 Kato Road &amp; 1055 Page Avenue</t>
  </si>
  <si>
    <t>DLR</t>
  </si>
  <si>
    <t>47293 Warm Springs Road</t>
  </si>
  <si>
    <t>4700 Old Ironsides Drive</t>
  </si>
  <si>
    <t>Pleasanton</t>
  </si>
  <si>
    <t>4658 Willow Road</t>
  </si>
  <si>
    <t>4650 Old Ironsides Drive</t>
  </si>
  <si>
    <t>444 Toyoma Drive</t>
  </si>
  <si>
    <t>444 Toyama Drive</t>
  </si>
  <si>
    <t>4235 Forcum Avenue</t>
  </si>
  <si>
    <t>McClellan BRC</t>
  </si>
  <si>
    <t>42340 Albrae Street</t>
  </si>
  <si>
    <t>400 Holger Way</t>
  </si>
  <si>
    <t>Newark</t>
  </si>
  <si>
    <t>39760 Eureka Drive</t>
  </si>
  <si>
    <t>390 Main St.</t>
  </si>
  <si>
    <t>3705 Raymond Street</t>
  </si>
  <si>
    <t>365 Main Street</t>
  </si>
  <si>
    <t>San Luis Obispo</t>
  </si>
  <si>
    <t>3620 Sacramento Drive</t>
  </si>
  <si>
    <t xml:space="preserve">
Digital West Networks</t>
  </si>
  <si>
    <t>360 Spear Street</t>
  </si>
  <si>
    <t>JMA Ventures</t>
  </si>
  <si>
    <t>Fastmetrics</t>
  </si>
  <si>
    <t>360 Spear</t>
  </si>
  <si>
    <t>360 Spear St. Suite 200</t>
  </si>
  <si>
    <t>COLOSERVE / GOGRID</t>
  </si>
  <si>
    <t>34551 Ardenwood Boulevard</t>
  </si>
  <si>
    <t>344 20th St</t>
  </si>
  <si>
    <t>3224 Luyung Drive</t>
  </si>
  <si>
    <t>Redwood City</t>
  </si>
  <si>
    <t>3175 Spring Street</t>
  </si>
  <si>
    <t>3115 Alfred Road</t>
  </si>
  <si>
    <t>3105 Alfred Road</t>
  </si>
  <si>
    <t>3105 &amp; 3205 Alfred St</t>
  </si>
  <si>
    <t>3080 Raymond Street</t>
  </si>
  <si>
    <t>NAVISITE / TIME WARNER CABLE</t>
  </si>
  <si>
    <t>451 also listing Navisite/TimeWarner at this address</t>
  </si>
  <si>
    <t>LAYER42 NETWORKS</t>
  </si>
  <si>
    <t>3075 Raymond Street</t>
  </si>
  <si>
    <t>3065 Gold Camp Drive</t>
  </si>
  <si>
    <t>3030 Corvin Drive</t>
  </si>
  <si>
    <t>3011 Lafayette Street</t>
  </si>
  <si>
    <t>Facebook</t>
  </si>
  <si>
    <t>3000 Corvin Drive</t>
  </si>
  <si>
    <t>2999 Gold Canal Road</t>
  </si>
  <si>
    <t>RelyNet Data Center</t>
  </si>
  <si>
    <t>2972 Stender Way</t>
  </si>
  <si>
    <t>DRT bought from Verizon</t>
  </si>
  <si>
    <t>2950 Zanker Road</t>
  </si>
  <si>
    <t>2950 Zanker Rd</t>
  </si>
  <si>
    <t>2950 Stender</t>
  </si>
  <si>
    <t>2902 Stender Way</t>
  </si>
  <si>
    <t>2901 Coronado Drive</t>
  </si>
  <si>
    <t>2901 Coronado Dr</t>
  </si>
  <si>
    <t>2900 Coronado Dr not Stender Way per Jim Kesser</t>
  </si>
  <si>
    <t>2880 Northwestern Pkwy V3</t>
  </si>
  <si>
    <t>Vantage Data Centers</t>
  </si>
  <si>
    <t>2880 Northwestern Pkwy V2</t>
  </si>
  <si>
    <t>2880 Northwestern Pkwy V1</t>
  </si>
  <si>
    <t>San Ramon</t>
  </si>
  <si>
    <t>2841 Deerwood Drive</t>
  </si>
  <si>
    <t>2820 Northwestern Parkway</t>
  </si>
  <si>
    <t>2807 Mission College Boulevard</t>
  </si>
  <si>
    <t>QTS</t>
  </si>
  <si>
    <t xml:space="preserve">QTS </t>
  </si>
  <si>
    <t>2805 Mission College Boulevard</t>
  </si>
  <si>
    <t>2805 Lafayette Street</t>
  </si>
  <si>
    <t>274 Brannan Street</t>
  </si>
  <si>
    <t>2720 Zanker Road</t>
  </si>
  <si>
    <t>LAYER42</t>
  </si>
  <si>
    <t>255 Caspian Drive</t>
  </si>
  <si>
    <t>250 Stockton Avenue</t>
  </si>
  <si>
    <t>SVTIX</t>
  </si>
  <si>
    <t>Silicon Valley Telecom</t>
  </si>
  <si>
    <t>2403 Walsh Avenue</t>
  </si>
  <si>
    <t>2401 Walsh Avenue</t>
  </si>
  <si>
    <t>Hayward</t>
  </si>
  <si>
    <t>23965 Connecticut Street</t>
  </si>
  <si>
    <t>2334 Lundy Place</t>
  </si>
  <si>
    <t>NTT America</t>
  </si>
  <si>
    <t>2151 Mission College Boulevard</t>
  </si>
  <si>
    <t>2107 N. 1st St.</t>
  </si>
  <si>
    <t>2101 Tasman Drive</t>
  </si>
  <si>
    <t>2050 Martin Avenue</t>
  </si>
  <si>
    <t>BAIS Data Center</t>
  </si>
  <si>
    <t>2050 Martin Ave.</t>
  </si>
  <si>
    <t>2045 &amp; 2055 Lafayette St</t>
  </si>
  <si>
    <t>2030 Fortune Drive</t>
  </si>
  <si>
    <t>2001 Fortune Drive</t>
  </si>
  <si>
    <t>NTT COMMUNICATIONS</t>
  </si>
  <si>
    <t>ASB FORTUNE LLC</t>
  </si>
  <si>
    <t>Infomart Data Centers</t>
  </si>
  <si>
    <t>FORTUNE</t>
  </si>
  <si>
    <t>FACEBOOK</t>
  </si>
  <si>
    <t xml:space="preserve">200 Paul Avenue   </t>
  </si>
  <si>
    <t>Astound</t>
  </si>
  <si>
    <t>200 Paul Ave. 2nd Floor</t>
  </si>
  <si>
    <t>200 Paul Ave</t>
  </si>
  <si>
    <t>185 Berry Street</t>
  </si>
  <si>
    <t>1735 Lundy Avenue</t>
  </si>
  <si>
    <t>1725 Comstock Street</t>
  </si>
  <si>
    <t>1701 National Drive</t>
  </si>
  <si>
    <t>Raging Wire</t>
  </si>
  <si>
    <t>1700 Richard Avenue</t>
  </si>
  <si>
    <t>SILICON VALLEY COLOCATION</t>
  </si>
  <si>
    <t>Silicon Valley Colocation</t>
  </si>
  <si>
    <t>Milpitas</t>
  </si>
  <si>
    <t>1657 McCarthy Boulevard</t>
  </si>
  <si>
    <t>Peak Hosting</t>
  </si>
  <si>
    <t>1656 McCarthy Boulevard</t>
  </si>
  <si>
    <t>1625 W National Drive</t>
  </si>
  <si>
    <t>1624 Franklin Street</t>
  </si>
  <si>
    <t>Mountain View</t>
  </si>
  <si>
    <t>1555 Plymouth Street</t>
  </si>
  <si>
    <t>Layer42 Networks</t>
  </si>
  <si>
    <t>1550 Space Park Drive</t>
  </si>
  <si>
    <t>1525 Comstock Street</t>
  </si>
  <si>
    <t>SJE014</t>
  </si>
  <si>
    <t>1525 Comstock St.</t>
  </si>
  <si>
    <t>1515 K Street</t>
  </si>
  <si>
    <t>Telepacific (TPAC)</t>
  </si>
  <si>
    <t>1500 Space Park Drive</t>
  </si>
  <si>
    <t>150 South First Street</t>
  </si>
  <si>
    <t>Datapipe</t>
  </si>
  <si>
    <t>451 lists two M-size DC at this site</t>
  </si>
  <si>
    <t>1400 Kifer Road</t>
  </si>
  <si>
    <t>1400 65th St</t>
  </si>
  <si>
    <t>1390 Lead Hill Blvd. 1st Floor</t>
  </si>
  <si>
    <t>1380 Kifer Road</t>
  </si>
  <si>
    <t>1360 Kifer Rd.</t>
  </si>
  <si>
    <t>1350 Duane Avenue</t>
  </si>
  <si>
    <t>1350 Duane Ave &amp; 3080 Raymond St</t>
  </si>
  <si>
    <t>1320 Kifer Road</t>
  </si>
  <si>
    <t>1313 53rd Street</t>
  </si>
  <si>
    <t>1312 Striker Ave.</t>
  </si>
  <si>
    <t>Santa Barbara</t>
  </si>
  <si>
    <t>122 Helena Avenue</t>
  </si>
  <si>
    <t>1201 Comstock Street</t>
  </si>
  <si>
    <t>1200 Striker Avenue</t>
  </si>
  <si>
    <t>1111 Karlstad Drive</t>
  </si>
  <si>
    <t>11085 Sun Center Drive</t>
  </si>
  <si>
    <t>11085 Sun Center Dr</t>
  </si>
  <si>
    <t>1101 Space Park Dr.</t>
  </si>
  <si>
    <t>PELIO &amp; ASSOCIATES</t>
  </si>
  <si>
    <t>Colovore</t>
  </si>
  <si>
    <t>1100 Space Park Drive</t>
  </si>
  <si>
    <t>1100 Space Park Dr. Suite 200</t>
  </si>
  <si>
    <t>Opus Interactive</t>
  </si>
  <si>
    <t>1100 North Market Boulevard</t>
  </si>
  <si>
    <t>Herakles Data</t>
  </si>
  <si>
    <t>11 Great Oaks Boulevard</t>
  </si>
  <si>
    <t>SV1 LLC</t>
  </si>
  <si>
    <t>10980 Gold Center Drive</t>
  </si>
  <si>
    <t>Broderick</t>
  </si>
  <si>
    <t>1075 Triangle Court</t>
  </si>
  <si>
    <t>iStreet Solutions</t>
  </si>
  <si>
    <t>1019 Mission Street</t>
  </si>
  <si>
    <t>1005 North B Street</t>
  </si>
  <si>
    <t>100 Century Center Court</t>
  </si>
  <si>
    <t>Novato</t>
  </si>
  <si>
    <t>10 Hamilton Landing</t>
  </si>
  <si>
    <t>Quandrant Data Systems</t>
  </si>
  <si>
    <t xml:space="preserve">Scottsdale </t>
  </si>
  <si>
    <t>7499 East Paradise Lane</t>
  </si>
  <si>
    <t>Phoenix</t>
  </si>
  <si>
    <t>3110 North Central Ave.</t>
  </si>
  <si>
    <t>3110 N Central Ave, Suite B75</t>
  </si>
  <si>
    <t>3110 North Central Avenue</t>
  </si>
  <si>
    <t>Equipment Cost</t>
  </si>
  <si>
    <t>Equipment</t>
  </si>
  <si>
    <t>On Wish List?</t>
  </si>
  <si>
    <t>Connected?</t>
  </si>
  <si>
    <t>Comments</t>
  </si>
  <si>
    <t>ST</t>
  </si>
  <si>
    <t>Building Owner</t>
  </si>
  <si>
    <t>Data Center</t>
  </si>
  <si>
    <t>Property</t>
  </si>
  <si>
    <t>System</t>
  </si>
  <si>
    <t>Property Owner/Mgmt Co.</t>
  </si>
  <si>
    <t>Total Units</t>
  </si>
  <si>
    <t>Contract Term</t>
  </si>
  <si>
    <t>Upfront Per Door Fee</t>
  </si>
  <si>
    <t>Cash Flow</t>
  </si>
  <si>
    <t>Year 1</t>
  </si>
  <si>
    <t>Year 2</t>
  </si>
  <si>
    <t>Year 3</t>
  </si>
  <si>
    <t>Year 4</t>
  </si>
  <si>
    <t>Year 5</t>
  </si>
  <si>
    <t>Size</t>
  </si>
  <si>
    <t>Total DC Circuits</t>
  </si>
  <si>
    <t>Already Connected</t>
  </si>
  <si>
    <t>Data Center Detail</t>
  </si>
  <si>
    <t>Monthly Opex Assumptions</t>
  </si>
  <si>
    <t>Rack</t>
  </si>
  <si>
    <t>Power</t>
  </si>
  <si>
    <t>Colo fee</t>
  </si>
  <si>
    <t>Colo Fee</t>
  </si>
  <si>
    <t>Connect Costs</t>
  </si>
  <si>
    <t>New Equipment</t>
  </si>
  <si>
    <t>Equipment Type</t>
  </si>
  <si>
    <t>HQ Assumptions</t>
  </si>
  <si>
    <t>MRR/Circuit</t>
  </si>
  <si>
    <t>EOY Circuit Assumptions</t>
  </si>
  <si>
    <t>Circuts</t>
  </si>
  <si>
    <t>Revenue</t>
  </si>
  <si>
    <t>Opex</t>
  </si>
  <si>
    <t>Cisco 3600</t>
  </si>
  <si>
    <t>Juniper MX 480</t>
  </si>
  <si>
    <t>Juniper MX 960</t>
  </si>
  <si>
    <t>$/amp AC</t>
  </si>
  <si>
    <t>SMALL</t>
  </si>
  <si>
    <t>MEDIUM</t>
  </si>
  <si>
    <t>Data Center Size Variables</t>
  </si>
  <si>
    <t>LARGE</t>
  </si>
  <si>
    <t>Average MRR Per Circuit</t>
  </si>
  <si>
    <t>AMPS</t>
  </si>
  <si>
    <t>NA</t>
  </si>
  <si>
    <t>Connect Cost</t>
  </si>
  <si>
    <t>Recommended Equipment</t>
  </si>
  <si>
    <t>Opex Assumption</t>
  </si>
  <si>
    <t>Circuits</t>
  </si>
  <si>
    <t>Other</t>
  </si>
  <si>
    <t>Concat</t>
  </si>
  <si>
    <t>Indirect Value</t>
  </si>
  <si>
    <t>Tech Opex Load</t>
  </si>
  <si>
    <t>Costs</t>
  </si>
  <si>
    <t>Oppty Type</t>
  </si>
  <si>
    <r>
      <t>Private Property Cost</t>
    </r>
    <r>
      <rPr>
        <sz val="10"/>
        <color theme="1"/>
        <rFont val="Roboto Condensed Light"/>
      </rPr>
      <t xml:space="preserve"> (inc material)</t>
    </r>
  </si>
  <si>
    <r>
      <t xml:space="preserve">IRR </t>
    </r>
    <r>
      <rPr>
        <sz val="8"/>
        <color theme="1"/>
        <rFont val="Roboto Condensed Light"/>
      </rPr>
      <t>(-HE &amp; Trspt)</t>
    </r>
  </si>
  <si>
    <t>Building Type</t>
  </si>
  <si>
    <t>Standard</t>
  </si>
  <si>
    <t>MDU</t>
  </si>
  <si>
    <t>SFU</t>
  </si>
  <si>
    <t>MD Lead</t>
  </si>
  <si>
    <t>MD Lead Back-up</t>
  </si>
  <si>
    <t>Investment Committee Distribution Lists</t>
  </si>
  <si>
    <t>_WD_CA_MDInvestmentCommitteeApproval_@comcast.com</t>
  </si>
  <si>
    <t>_WD_MTN_MDInvestmentCommitteeApproval_@comcast.com</t>
  </si>
  <si>
    <t>_WD_TC_MDInvestmentCommitteeApproval_@comcast.com</t>
  </si>
  <si>
    <t>_WD_MH_MDInvestmentCommitteeApproval_@comcast.com</t>
  </si>
  <si>
    <t>_WD_WA_MDInvestmentCommitteeApproval_@comcast.com</t>
  </si>
  <si>
    <t>Selected Region</t>
  </si>
  <si>
    <t>Total:</t>
  </si>
  <si>
    <t>Video Penetration</t>
  </si>
  <si>
    <t>Video Rev Share</t>
  </si>
  <si>
    <t>Inside Wiring</t>
  </si>
  <si>
    <t>Count</t>
  </si>
  <si>
    <t>MDU Build Type</t>
  </si>
  <si>
    <t>Brownfield</t>
  </si>
  <si>
    <t>Data Penetration</t>
  </si>
  <si>
    <t>Data Rev Share</t>
  </si>
  <si>
    <t>Voice Penetration</t>
  </si>
  <si>
    <t>Voice Rev Share</t>
  </si>
  <si>
    <t>Product Assumptions</t>
  </si>
  <si>
    <t>Cost Assumptions</t>
  </si>
  <si>
    <t>DC SMALLize (SMALL/M/L) - Pete ESMALLtimate</t>
  </si>
  <si>
    <t>Data ARPU</t>
  </si>
  <si>
    <t>Video ARPU</t>
  </si>
  <si>
    <t>Voice ARPU</t>
  </si>
  <si>
    <t>Current Service</t>
  </si>
  <si>
    <t>None</t>
  </si>
  <si>
    <t>Max Actual Capital</t>
  </si>
  <si>
    <t>Video Subscribers Target</t>
  </si>
  <si>
    <t>Data Subscribers Target</t>
  </si>
  <si>
    <t>Voice Subscribers Target</t>
  </si>
  <si>
    <t>KENNETH_BRODOFF@comcast.com</t>
  </si>
  <si>
    <t>Jamie_Lazaro@cable.comcast.com</t>
  </si>
  <si>
    <t>Kirk_Joss@cable.comcast.com</t>
  </si>
  <si>
    <t>Chris_Carey2@cable.comcast.com</t>
  </si>
  <si>
    <t>Tim_Klinefelter@cable.comcast.com</t>
  </si>
  <si>
    <t>Thomas_Salmi-Bydalek@cable.comcast.com</t>
  </si>
  <si>
    <t>Ted_Girdner@cable.comcast.com</t>
  </si>
  <si>
    <t>John_Phillips@comcast.com</t>
  </si>
  <si>
    <t>Shawn_Adamson@cable.comcast.com</t>
  </si>
  <si>
    <t>Joni_Pierce@cable.comcast.com</t>
  </si>
  <si>
    <t>Matthew_Fassnacht@cable.comcast.com</t>
  </si>
  <si>
    <t>Kaylene_Hautamaki@cable.comcast.com</t>
  </si>
  <si>
    <t>Region Lead</t>
  </si>
  <si>
    <t>Region Backup</t>
  </si>
  <si>
    <t>IC Distro</t>
  </si>
  <si>
    <t>Investment Committee Approval</t>
  </si>
  <si>
    <t>Total Approved</t>
  </si>
  <si>
    <t>Actions</t>
  </si>
  <si>
    <t>Owner</t>
  </si>
  <si>
    <t>Expected Completion</t>
  </si>
  <si>
    <t>&lt;2 business days from this email</t>
  </si>
  <si>
    <t>Region Construction</t>
  </si>
  <si>
    <t>Region Market Development</t>
  </si>
  <si>
    <t>By ROE Gate Date</t>
  </si>
  <si>
    <t>Permitting Gate Date/ROE Gate Date</t>
  </si>
  <si>
    <t>Brownfield-Coax</t>
  </si>
  <si>
    <t>Brownfield-Fiber</t>
  </si>
  <si>
    <t>Brownfield-None</t>
  </si>
  <si>
    <t>Greenfield-Coax</t>
  </si>
  <si>
    <t>Greenfield-Fiber</t>
  </si>
  <si>
    <t>Greenfield-None</t>
  </si>
  <si>
    <t>Selected</t>
  </si>
  <si>
    <t>Greenfield-In Bulk Contract</t>
  </si>
  <si>
    <t>ISP/Unit</t>
  </si>
  <si>
    <t>Door Fees</t>
  </si>
  <si>
    <t>Min Passings</t>
  </si>
  <si>
    <t>MDU Business Case Detail Project #1</t>
  </si>
  <si>
    <t>MDU Business Case Detail Project #2</t>
  </si>
  <si>
    <t>MDU Business Case Detail Project #3</t>
  </si>
  <si>
    <t>Project #1 Cash Flow</t>
  </si>
  <si>
    <t>Project #3 Cash Flow</t>
  </si>
  <si>
    <t>Project #2 Cash Flow</t>
  </si>
  <si>
    <t>Combined Cash Flow</t>
  </si>
  <si>
    <t>SFU-None</t>
  </si>
  <si>
    <t>SFU Regional Assumptions</t>
  </si>
  <si>
    <t>Video Pen</t>
  </si>
  <si>
    <t>Data Pen</t>
  </si>
  <si>
    <t>Voice Pen</t>
  </si>
  <si>
    <t>Total Revenue</t>
  </si>
  <si>
    <t>Total Costs</t>
  </si>
  <si>
    <t>Write In</t>
  </si>
  <si>
    <t>EOY Circuits</t>
  </si>
  <si>
    <t>Y1</t>
  </si>
  <si>
    <t>Y2</t>
  </si>
  <si>
    <t>Y3</t>
  </si>
  <si>
    <t>Y4</t>
  </si>
  <si>
    <t>Y5</t>
  </si>
  <si>
    <t>In Bulk Contract</t>
  </si>
  <si>
    <t>Selected Variables</t>
  </si>
  <si>
    <t>Power Fee</t>
  </si>
  <si>
    <t>Month_0</t>
  </si>
  <si>
    <t>Month_1</t>
  </si>
  <si>
    <t>Month_2</t>
  </si>
  <si>
    <t>Month_3</t>
  </si>
  <si>
    <t>Month_4</t>
  </si>
  <si>
    <t>Month_5</t>
  </si>
  <si>
    <t>Month_6</t>
  </si>
  <si>
    <t>Month_7</t>
  </si>
  <si>
    <t>Month_8</t>
  </si>
  <si>
    <t>Month_9</t>
  </si>
  <si>
    <t>Month_10</t>
  </si>
  <si>
    <t>Month_11</t>
  </si>
  <si>
    <t>Month_12</t>
  </si>
  <si>
    <t>Month_13</t>
  </si>
  <si>
    <t>Month_14</t>
  </si>
  <si>
    <t>Month_15</t>
  </si>
  <si>
    <t>Month_16</t>
  </si>
  <si>
    <t>Month_17</t>
  </si>
  <si>
    <t>Month_18</t>
  </si>
  <si>
    <t>Month_19</t>
  </si>
  <si>
    <t>Month_20</t>
  </si>
  <si>
    <t>Month_21</t>
  </si>
  <si>
    <t>Month_22</t>
  </si>
  <si>
    <t>Month_23</t>
  </si>
  <si>
    <t>Month_24</t>
  </si>
  <si>
    <t>Month_25</t>
  </si>
  <si>
    <t>Month_26</t>
  </si>
  <si>
    <t>Month_27</t>
  </si>
  <si>
    <t>Month_28</t>
  </si>
  <si>
    <t>Month_29</t>
  </si>
  <si>
    <t>Month_30</t>
  </si>
  <si>
    <t>Month_31</t>
  </si>
  <si>
    <t>Month_32</t>
  </si>
  <si>
    <t>Month_33</t>
  </si>
  <si>
    <t>Month_34</t>
  </si>
  <si>
    <t>Month_35</t>
  </si>
  <si>
    <t>Month_36</t>
  </si>
  <si>
    <t>Month_37</t>
  </si>
  <si>
    <t>Month_38</t>
  </si>
  <si>
    <t>Month_39</t>
  </si>
  <si>
    <t>Month_40</t>
  </si>
  <si>
    <t>Month_41</t>
  </si>
  <si>
    <t>Month_42</t>
  </si>
  <si>
    <t>Month_43</t>
  </si>
  <si>
    <t>Month_44</t>
  </si>
  <si>
    <t>Month_45</t>
  </si>
  <si>
    <t>Month_46</t>
  </si>
  <si>
    <t>Month_47</t>
  </si>
  <si>
    <t>Month_48</t>
  </si>
  <si>
    <t>Month_49</t>
  </si>
  <si>
    <t>Month_50</t>
  </si>
  <si>
    <t>Month_51</t>
  </si>
  <si>
    <t>Month_52</t>
  </si>
  <si>
    <t>Month_53</t>
  </si>
  <si>
    <t>Month_54</t>
  </si>
  <si>
    <t>Month_55</t>
  </si>
  <si>
    <t>Month_56</t>
  </si>
  <si>
    <t>Month_57</t>
  </si>
  <si>
    <t>Month_58</t>
  </si>
  <si>
    <t>Month_59</t>
  </si>
  <si>
    <t>Month_60</t>
  </si>
  <si>
    <t>Month_61</t>
  </si>
  <si>
    <t>Month_62</t>
  </si>
  <si>
    <t>Month_63</t>
  </si>
  <si>
    <t>Month_64</t>
  </si>
  <si>
    <t>Month_65</t>
  </si>
  <si>
    <t>Month_66</t>
  </si>
  <si>
    <t>Month_67</t>
  </si>
  <si>
    <t>Month_68</t>
  </si>
  <si>
    <t>Month_69</t>
  </si>
  <si>
    <t>Month_70</t>
  </si>
  <si>
    <t>Month_71</t>
  </si>
  <si>
    <t>Month_72</t>
  </si>
  <si>
    <t>Month_73</t>
  </si>
  <si>
    <t>Month_74</t>
  </si>
  <si>
    <t>Month_75</t>
  </si>
  <si>
    <t>Month_76</t>
  </si>
  <si>
    <t>Month_77</t>
  </si>
  <si>
    <t>Month_78</t>
  </si>
  <si>
    <t>Month_79</t>
  </si>
  <si>
    <t>Month_80</t>
  </si>
  <si>
    <t>Month_81</t>
  </si>
  <si>
    <t>Month_82</t>
  </si>
  <si>
    <t>Month_83</t>
  </si>
  <si>
    <t>Month_84</t>
  </si>
  <si>
    <t>Month_85</t>
  </si>
  <si>
    <t>Month_86</t>
  </si>
  <si>
    <t>Month_87</t>
  </si>
  <si>
    <t>Month_88</t>
  </si>
  <si>
    <t>Month_89</t>
  </si>
  <si>
    <t>Month_90</t>
  </si>
  <si>
    <t>Month_91</t>
  </si>
  <si>
    <t>Month_92</t>
  </si>
  <si>
    <t>Month_93</t>
  </si>
  <si>
    <t>Month_94</t>
  </si>
  <si>
    <t>Month_95</t>
  </si>
  <si>
    <t>Month_96</t>
  </si>
  <si>
    <t>Month_97</t>
  </si>
  <si>
    <t>Month_98</t>
  </si>
  <si>
    <t>Month_99</t>
  </si>
  <si>
    <t>Month_100</t>
  </si>
  <si>
    <t>Month_101</t>
  </si>
  <si>
    <t>Month_102</t>
  </si>
  <si>
    <t>Month_103</t>
  </si>
  <si>
    <t>Month_104</t>
  </si>
  <si>
    <t>Month_105</t>
  </si>
  <si>
    <t>Month_106</t>
  </si>
  <si>
    <t>Month_107</t>
  </si>
  <si>
    <t>Month_108</t>
  </si>
  <si>
    <t>Month_109</t>
  </si>
  <si>
    <t>Month_110</t>
  </si>
  <si>
    <t>Month_111</t>
  </si>
  <si>
    <t>Month_112</t>
  </si>
  <si>
    <t>Month_113</t>
  </si>
  <si>
    <t>Month_114</t>
  </si>
  <si>
    <t>Month_115</t>
  </si>
  <si>
    <t>Month_116</t>
  </si>
  <si>
    <t>Month_117</t>
  </si>
  <si>
    <t>Month_118</t>
  </si>
  <si>
    <t>Month_119</t>
  </si>
  <si>
    <t>Month_120</t>
  </si>
  <si>
    <t>Month_121</t>
  </si>
  <si>
    <t>Month_122</t>
  </si>
  <si>
    <t>Month_123</t>
  </si>
  <si>
    <t>Month_124</t>
  </si>
  <si>
    <t>Month_125</t>
  </si>
  <si>
    <t>Month_126</t>
  </si>
  <si>
    <t>Month_127</t>
  </si>
  <si>
    <t>Month_128</t>
  </si>
  <si>
    <t>Month_129</t>
  </si>
  <si>
    <t>Month_130</t>
  </si>
  <si>
    <t>Month_131</t>
  </si>
  <si>
    <t>Month_132</t>
  </si>
  <si>
    <t>Month_133</t>
  </si>
  <si>
    <t>Month_134</t>
  </si>
  <si>
    <t>Month_135</t>
  </si>
  <si>
    <t>Month_136</t>
  </si>
  <si>
    <t>Month_137</t>
  </si>
  <si>
    <t>Month_138</t>
  </si>
  <si>
    <t>Month_139</t>
  </si>
  <si>
    <t>Month_140</t>
  </si>
  <si>
    <t>Month_141</t>
  </si>
  <si>
    <t>Month_142</t>
  </si>
  <si>
    <t>Month_143</t>
  </si>
  <si>
    <t>Month_144</t>
  </si>
  <si>
    <t>Month_145</t>
  </si>
  <si>
    <t>Month_146</t>
  </si>
  <si>
    <t>Month_147</t>
  </si>
  <si>
    <t>Month_148</t>
  </si>
  <si>
    <t>Month_149</t>
  </si>
  <si>
    <t>Month_150</t>
  </si>
  <si>
    <t>Month_151</t>
  </si>
  <si>
    <t>Month_152</t>
  </si>
  <si>
    <t>Month_153</t>
  </si>
  <si>
    <t>Month_154</t>
  </si>
  <si>
    <t>Month_155</t>
  </si>
  <si>
    <t>Month_156</t>
  </si>
  <si>
    <t>Month_157</t>
  </si>
  <si>
    <t>Month_158</t>
  </si>
  <si>
    <t>Month_159</t>
  </si>
  <si>
    <t>Month_160</t>
  </si>
  <si>
    <t>Month_161</t>
  </si>
  <si>
    <t>Month_162</t>
  </si>
  <si>
    <t>Month_163</t>
  </si>
  <si>
    <t>Month_164</t>
  </si>
  <si>
    <t>Month_165</t>
  </si>
  <si>
    <t>Month_166</t>
  </si>
  <si>
    <t>Month_167</t>
  </si>
  <si>
    <t>Month_168</t>
  </si>
  <si>
    <t>Month_169</t>
  </si>
  <si>
    <t>Month_170</t>
  </si>
  <si>
    <t>Month_171</t>
  </si>
  <si>
    <t>Month_172</t>
  </si>
  <si>
    <t>Month_173</t>
  </si>
  <si>
    <t>Month_174</t>
  </si>
  <si>
    <t>Month_175</t>
  </si>
  <si>
    <t>Month_176</t>
  </si>
  <si>
    <t>Month_177</t>
  </si>
  <si>
    <t>Month_178</t>
  </si>
  <si>
    <t>Month_179</t>
  </si>
  <si>
    <t>Month_180</t>
  </si>
  <si>
    <t>PROBUILD_ID</t>
  </si>
  <si>
    <t>BUILD_NAME</t>
  </si>
  <si>
    <t>PROPERTY</t>
  </si>
  <si>
    <t>ESTIMATED_COMPLETION_MONTH</t>
  </si>
  <si>
    <t>CATEGORY</t>
  </si>
  <si>
    <t>Business</t>
  </si>
  <si>
    <t>JT ID</t>
  </si>
  <si>
    <t>Residential</t>
  </si>
  <si>
    <t>Assumptions</t>
  </si>
  <si>
    <t>Inclusion of MDU and Data Center business cases, major back end updates, updated SMB regional penetration assumptions, inclusion of SFDC variable tracking and SMB deal in hand logic, capture of head end and transport costs which are included in CAR value</t>
  </si>
  <si>
    <t>Converter</t>
  </si>
  <si>
    <t>Modem</t>
  </si>
  <si>
    <t>eMTA</t>
  </si>
  <si>
    <t>_WD_HOU_MDInvestmentCommitteeApproval_@comcast.com</t>
  </si>
  <si>
    <t>_WD_OR_MDInvestmentCommitteeApproval_@comcast.com</t>
  </si>
  <si>
    <t>Penetration Ramp</t>
  </si>
  <si>
    <t>Head End/Node/V-Hub Cost</t>
  </si>
  <si>
    <t>Transport/Distribution Cost</t>
  </si>
  <si>
    <t>SMALL-Y1</t>
  </si>
  <si>
    <t>SMALL-Y2</t>
  </si>
  <si>
    <t>SMALL-Y3</t>
  </si>
  <si>
    <t>SMALL-Y4</t>
  </si>
  <si>
    <t>SMALL-Y5</t>
  </si>
  <si>
    <t>MEDIUM-Y1</t>
  </si>
  <si>
    <t>MEDIUM-Y2</t>
  </si>
  <si>
    <t>MEDIUM-Y3</t>
  </si>
  <si>
    <t>MEDIUM-Y4</t>
  </si>
  <si>
    <t>MEDIUM-Y5</t>
  </si>
  <si>
    <t>LARGE-Y1</t>
  </si>
  <si>
    <t>LARGE-Y2</t>
  </si>
  <si>
    <t>LARGE-Y3</t>
  </si>
  <si>
    <t>LARGE-Y4</t>
  </si>
  <si>
    <t>LARGE-Y5</t>
  </si>
  <si>
    <t>Tenant Type</t>
  </si>
  <si>
    <t>Original Launch</t>
  </si>
  <si>
    <t>% of Laterals Constructed Upfront</t>
  </si>
  <si>
    <t>Division Marketing</t>
  </si>
  <si>
    <t>0 QBs</t>
  </si>
  <si>
    <r>
      <t>Approved Projects</t>
    </r>
    <r>
      <rPr>
        <sz val="11"/>
        <color rgb="FFFFFFFF"/>
        <rFont val="Roboto"/>
      </rPr>
      <t xml:space="preserve"> </t>
    </r>
    <r>
      <rPr>
        <i/>
        <sz val="10"/>
        <color rgb="FFFFFFFF"/>
        <rFont val="Roboto"/>
      </rPr>
      <t>(IC summary attached for review)</t>
    </r>
  </si>
  <si>
    <r>
      <t>ü</t>
    </r>
    <r>
      <rPr>
        <sz val="7"/>
        <color theme="1"/>
        <rFont val="Times New Roman"/>
        <family val="1"/>
      </rPr>
      <t xml:space="preserve">  </t>
    </r>
    <r>
      <rPr>
        <sz val="10.5"/>
        <color theme="1"/>
        <rFont val="Roboto Light"/>
      </rPr>
      <t>Create Campaign Codes</t>
    </r>
  </si>
  <si>
    <r>
      <t>ü</t>
    </r>
    <r>
      <rPr>
        <sz val="7"/>
        <color theme="1"/>
        <rFont val="Times New Roman"/>
        <family val="1"/>
      </rPr>
      <t xml:space="preserve">  </t>
    </r>
    <r>
      <rPr>
        <sz val="10.5"/>
        <color theme="1"/>
        <rFont val="Roboto Condensed Light"/>
      </rPr>
      <t>Notify contractors of approved projects</t>
    </r>
  </si>
  <si>
    <r>
      <t>ü</t>
    </r>
    <r>
      <rPr>
        <sz val="7"/>
        <color theme="1"/>
        <rFont val="Times New Roman"/>
        <family val="1"/>
      </rPr>
      <t xml:space="preserve">  </t>
    </r>
    <r>
      <rPr>
        <sz val="10.5"/>
        <color theme="1"/>
        <rFont val="Roboto Condensed Light"/>
      </rPr>
      <t>Commence ROE activity</t>
    </r>
  </si>
  <si>
    <t>Data center and deals in hand cashflow corrections, MDU penetration adjustment, intoduction of % of upfront lateral construction, backend infrastructure improvements</t>
  </si>
  <si>
    <r>
      <t xml:space="preserve">Deal(s) In Hand SalesForce Opportunity Detail </t>
    </r>
    <r>
      <rPr>
        <sz val="16"/>
        <color rgb="FFFF0000"/>
        <rFont val="Roboto Light"/>
      </rPr>
      <t>(MRR IN BUILD AREA)</t>
    </r>
  </si>
  <si>
    <t>Corrected newly introduced ENT cost bug and JT ID requirement logic</t>
  </si>
  <si>
    <t>Corrected newly introduced SMB Opex exclusion and cashflow combination logic</t>
  </si>
  <si>
    <t>Corrected MDU cashflow logic</t>
  </si>
  <si>
    <t>Region Finance</t>
  </si>
  <si>
    <t>&lt;2 weeks from this email</t>
  </si>
  <si>
    <r>
      <t>ü</t>
    </r>
    <r>
      <rPr>
        <sz val="7"/>
        <color theme="1"/>
        <rFont val="Times New Roman"/>
        <family val="1"/>
      </rPr>
      <t xml:space="preserve">  </t>
    </r>
    <r>
      <rPr>
        <sz val="10.5"/>
        <color theme="1"/>
        <rFont val="Roboto Light"/>
      </rPr>
      <t>Initiate CARs</t>
    </r>
  </si>
  <si>
    <t>Made various infrastructure improvements, updated SMB Penetration assumptions</t>
  </si>
  <si>
    <t>Total Buildings</t>
  </si>
  <si>
    <t>Segment Change</t>
  </si>
  <si>
    <t>0 Bldgs</t>
  </si>
  <si>
    <t>Corrected deal in hand cost logic, various backend infrastructure improvements</t>
  </si>
  <si>
    <t>ROE Acquired</t>
  </si>
  <si>
    <t>Approver</t>
  </si>
  <si>
    <t>Various backend improvements</t>
  </si>
  <si>
    <t>Building ID</t>
  </si>
  <si>
    <t>Business ID</t>
  </si>
  <si>
    <t>Business Name</t>
  </si>
  <si>
    <t>Estimated Completion Date</t>
  </si>
  <si>
    <t>NAX_BUILDING_ID</t>
  </si>
  <si>
    <t>Changed completion month to completion date, updated backend export process. Moved to 2.0</t>
  </si>
  <si>
    <t>SMB Businesses</t>
  </si>
  <si>
    <t>ENT Businesses</t>
  </si>
  <si>
    <t>Build_Type</t>
  </si>
  <si>
    <t>Funding_Type</t>
  </si>
  <si>
    <t>ROE_Gate</t>
  </si>
  <si>
    <t>ROE_Gate_Date</t>
  </si>
  <si>
    <t>Permitting_Gate_Date</t>
  </si>
  <si>
    <t>Est_Completion_Date</t>
  </si>
  <si>
    <t>Approval_Date</t>
  </si>
  <si>
    <t>Cross_Functional_Review_Held</t>
  </si>
  <si>
    <t>Historical_Opportunities</t>
  </si>
  <si>
    <t>Survey_Type</t>
  </si>
  <si>
    <t>SMB_Passings</t>
  </si>
  <si>
    <t>ENT_Passings</t>
  </si>
  <si>
    <t>Building_Count</t>
  </si>
  <si>
    <t>Building_Count_Multi_Tenant</t>
  </si>
  <si>
    <t>ROW_Est_Build_Cost</t>
  </si>
  <si>
    <t>SMB_Additional_OSP_Lateral_Cost_per_Connect</t>
  </si>
  <si>
    <t>ENT_Additional_OSP_Lateral_Cost_per_Connect</t>
  </si>
  <si>
    <t>Perc_Connects_Supported_by_Up_Front_Laterals</t>
  </si>
  <si>
    <t>Total_CAR_Value</t>
  </si>
  <si>
    <t>Payback_Month</t>
  </si>
  <si>
    <t>Cost_Per_Passing</t>
  </si>
  <si>
    <t>TOTAL_Additional_OSP_Lateral_Cost_per_Connect</t>
  </si>
  <si>
    <t>SMB_12_Month_Pen</t>
  </si>
  <si>
    <t>SMB_36_Month_Pen</t>
  </si>
  <si>
    <t>ENT_12_Month_Pen</t>
  </si>
  <si>
    <t>ENT_36_Month_Pen</t>
  </si>
  <si>
    <t>SMB_ARPU</t>
  </si>
  <si>
    <t>ENT_ARPU</t>
  </si>
  <si>
    <t>Count_Fiber_Competitors</t>
  </si>
  <si>
    <t>Competitive_Commentary</t>
  </si>
  <si>
    <t>DSL_Max_Available</t>
  </si>
  <si>
    <t>Investment_Committee_Takeaway</t>
  </si>
  <si>
    <t>TERM</t>
  </si>
  <si>
    <t>DEAL_IN_HAND_MRC</t>
  </si>
  <si>
    <t>DEAL_IN_HAND_QTY</t>
  </si>
  <si>
    <t>ACCESS_FEES_ONE_TIME</t>
  </si>
  <si>
    <t>ACCESS_FEES_MONTHLY</t>
  </si>
  <si>
    <t>HeadEnd_Cost</t>
  </si>
  <si>
    <t>Transport_Cost</t>
  </si>
  <si>
    <t>IRR_HE_Transport</t>
  </si>
  <si>
    <t>JT_ID</t>
  </si>
  <si>
    <t>Business_Max_Actual_Capital</t>
  </si>
  <si>
    <t>Resi_Max_Actual_Capital</t>
  </si>
  <si>
    <t>Probuild_Id</t>
  </si>
  <si>
    <t>BUILDING_TYPE</t>
  </si>
  <si>
    <t>DWELLING_TYPE</t>
  </si>
  <si>
    <t>Revised_Segment</t>
  </si>
  <si>
    <t>Revised_Segment_NOTES</t>
  </si>
  <si>
    <t>Probuild_ID</t>
  </si>
  <si>
    <t>Build_Name</t>
  </si>
  <si>
    <t>Customer_Name</t>
  </si>
  <si>
    <t>Product_Type</t>
  </si>
  <si>
    <t>Num_Sites</t>
  </si>
  <si>
    <t>Salesforce_Opportunity_ID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</si>
</sst>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6" formatCode="&quot;$&quot;#,##0_);[Red]\(&quot;$&quot;#,##0\)"/>
    <numFmt numFmtId="44" formatCode="_(&quot;$&quot;* #,##0.00_);_(&quot;$&quot;* \(#,##0.00\);_(&quot;$&quot;* &quot;-&quot;??_);_(@_)"/>
    <numFmt numFmtId="43" formatCode="_(* #,##0.00_);_(* \(#,##0.00\);_(* &quot;-&quot;??_);_(@_)"/>
    <numFmt numFmtId="164" formatCode="&quot;$&quot;#,##0"/>
    <numFmt numFmtId="165" formatCode="0.0%"/>
    <numFmt numFmtId="166" formatCode="&quot;$&quot;#,##0.00"/>
    <numFmt numFmtId="167" formatCode="#,##0.0_);[Red]\(#,##0.0\)"/>
    <numFmt numFmtId="168" formatCode="yyyy"/>
    <numFmt numFmtId="169" formatCode="#,##0.0"/>
    <numFmt numFmtId="170" formatCode="0.000"/>
    <numFmt numFmtId="171" formatCode="0.0"/>
    <numFmt numFmtId="172" formatCode="_(* #,##0_);_(* \(#,##0\);_(* &quot;-&quot;??_);_(@_)"/>
    <numFmt numFmtId="173" formatCode="0.0000"/>
    <numFmt numFmtId="174" formatCode="_(&quot;$&quot;* #,##0_);_(&quot;$&quot;* \(#,##0\);_(&quot;$&quot;* &quot;-&quot;??_);_(@_)"/>
  </numFmts>
  <fonts count="88">
    <font>
      <sz val="11"/>
      <color theme="1"/>
      <name val="Arial Narrow"/>
      <family val="2"/>
    </font>
    <font>
      <sz val="10"/>
      <color theme="1"/>
      <name val="Arial Narrow"/>
      <family val="2"/>
    </font>
    <font>
      <sz val="10"/>
      <color theme="1"/>
      <name val="Arial Narrow"/>
      <family val="2"/>
    </font>
    <font>
      <sz val="10"/>
      <color theme="1"/>
      <name val="Arial Narrow"/>
      <family val="2"/>
    </font>
    <font>
      <sz val="10"/>
      <color theme="1"/>
      <name val="Arial Narrow"/>
      <family val="2"/>
    </font>
    <font>
      <b/>
      <sz val="11"/>
      <color theme="1"/>
      <name val="Arial Narrow"/>
      <family val="2"/>
    </font>
    <font>
      <b/>
      <u/>
      <sz val="11"/>
      <color theme="1"/>
      <name val="Arial Narrow"/>
      <family val="2"/>
    </font>
    <font>
      <sz val="11"/>
      <name val="Arial Narrow"/>
      <family val="2"/>
    </font>
    <font>
      <u/>
      <sz val="11"/>
      <color theme="10"/>
      <name val="Arial Narrow"/>
      <family val="2"/>
    </font>
    <font>
      <sz val="10"/>
      <color theme="1"/>
      <name val="Arial"/>
      <family val="2"/>
    </font>
    <font>
      <u/>
      <sz val="10"/>
      <color theme="10"/>
      <name val="Arial"/>
      <family val="2"/>
    </font>
    <font>
      <sz val="11"/>
      <color theme="1"/>
      <name val="Arial Narrow"/>
      <family val="2"/>
    </font>
    <font>
      <sz val="11"/>
      <color theme="0"/>
      <name val="Arial Narrow"/>
      <family val="2"/>
    </font>
    <font>
      <b/>
      <sz val="20"/>
      <color theme="1"/>
      <name val="Arial Narrow"/>
      <family val="2"/>
    </font>
    <font>
      <u/>
      <sz val="11"/>
      <color theme="1"/>
      <name val="Arial Narrow"/>
      <family val="2"/>
    </font>
    <font>
      <b/>
      <sz val="12"/>
      <color theme="1"/>
      <name val="Arial Narrow"/>
      <family val="2"/>
    </font>
    <font>
      <sz val="12"/>
      <color theme="1"/>
      <name val="Arial Narrow"/>
      <family val="2"/>
    </font>
    <font>
      <i/>
      <sz val="11"/>
      <color theme="1"/>
      <name val="Arial Narrow"/>
      <family val="2"/>
    </font>
    <font>
      <b/>
      <i/>
      <sz val="11"/>
      <color theme="1"/>
      <name val="Arial Narrow"/>
      <family val="2"/>
    </font>
    <font>
      <sz val="18"/>
      <color theme="3"/>
      <name val="Calibri Light"/>
      <family val="2"/>
      <scheme val="major"/>
    </font>
    <font>
      <b/>
      <sz val="15"/>
      <color theme="3"/>
      <name val="Arial Narrow"/>
      <family val="2"/>
    </font>
    <font>
      <b/>
      <sz val="13"/>
      <color theme="3"/>
      <name val="Arial Narrow"/>
      <family val="2"/>
    </font>
    <font>
      <b/>
      <sz val="11"/>
      <color theme="3"/>
      <name val="Arial Narrow"/>
      <family val="2"/>
    </font>
    <font>
      <sz val="11"/>
      <color rgb="FF006100"/>
      <name val="Arial Narrow"/>
      <family val="2"/>
    </font>
    <font>
      <sz val="11"/>
      <color rgb="FF9C0006"/>
      <name val="Arial Narrow"/>
      <family val="2"/>
    </font>
    <font>
      <sz val="11"/>
      <color rgb="FF9C6500"/>
      <name val="Arial Narrow"/>
      <family val="2"/>
    </font>
    <font>
      <sz val="11"/>
      <color rgb="FF3F3F76"/>
      <name val="Arial Narrow"/>
      <family val="2"/>
    </font>
    <font>
      <b/>
      <sz val="11"/>
      <color rgb="FF3F3F3F"/>
      <name val="Arial Narrow"/>
      <family val="2"/>
    </font>
    <font>
      <b/>
      <sz val="11"/>
      <color rgb="FFFA7D00"/>
      <name val="Arial Narrow"/>
      <family val="2"/>
    </font>
    <font>
      <sz val="11"/>
      <color rgb="FFFA7D00"/>
      <name val="Arial Narrow"/>
      <family val="2"/>
    </font>
    <font>
      <b/>
      <sz val="11"/>
      <color theme="0"/>
      <name val="Arial Narrow"/>
      <family val="2"/>
    </font>
    <font>
      <sz val="11"/>
      <color rgb="FFFF0000"/>
      <name val="Arial Narrow"/>
      <family val="2"/>
    </font>
    <font>
      <i/>
      <sz val="11"/>
      <color rgb="FF7F7F7F"/>
      <name val="Arial Narrow"/>
      <family val="2"/>
    </font>
    <font>
      <sz val="11"/>
      <color theme="1"/>
      <name val="Roboto Light"/>
    </font>
    <font>
      <sz val="11"/>
      <color theme="1"/>
      <name val="Roboto Condensed"/>
    </font>
    <font>
      <sz val="11"/>
      <color theme="1"/>
      <name val="Roboto Condensed Light"/>
    </font>
    <font>
      <sz val="10"/>
      <color theme="1"/>
      <name val="Roboto Condensed Light"/>
    </font>
    <font>
      <sz val="12"/>
      <color theme="1"/>
      <name val="Roboto Condensed Light"/>
    </font>
    <font>
      <b/>
      <sz val="12"/>
      <color theme="1"/>
      <name val="Roboto Condensed"/>
    </font>
    <font>
      <sz val="16"/>
      <color rgb="FF015BBB"/>
      <name val="Roboto Light"/>
    </font>
    <font>
      <sz val="12"/>
      <name val="Roboto Condensed"/>
    </font>
    <font>
      <sz val="8"/>
      <color theme="1"/>
      <name val="Roboto Condensed Light"/>
    </font>
    <font>
      <b/>
      <u/>
      <sz val="11"/>
      <color theme="1"/>
      <name val="Roboto Condensed Light"/>
    </font>
    <font>
      <b/>
      <sz val="12"/>
      <color rgb="FF0070C0"/>
      <name val="Roboto Condensed Light"/>
    </font>
    <font>
      <sz val="12"/>
      <name val="Roboto Condensed Light"/>
    </font>
    <font>
      <b/>
      <sz val="12"/>
      <color theme="1"/>
      <name val="Roboto Light"/>
    </font>
    <font>
      <b/>
      <sz val="12"/>
      <color rgb="FF015BBB"/>
      <name val="Roboto Light"/>
    </font>
    <font>
      <b/>
      <u/>
      <sz val="12"/>
      <color theme="1"/>
      <name val="Roboto Condensed Light"/>
    </font>
    <font>
      <sz val="12"/>
      <color theme="4" tint="0.59999389629810485"/>
      <name val="Roboto Condensed Light"/>
    </font>
    <font>
      <b/>
      <sz val="12"/>
      <name val="Roboto Condensed Light"/>
    </font>
    <font>
      <b/>
      <u/>
      <sz val="12"/>
      <name val="Roboto Condensed Light"/>
    </font>
    <font>
      <sz val="11"/>
      <color theme="1"/>
      <name val="Calibri"/>
      <family val="2"/>
      <scheme val="minor"/>
    </font>
    <font>
      <sz val="11"/>
      <color rgb="FF9C0006"/>
      <name val="Calibri"/>
      <family val="2"/>
      <scheme val="minor"/>
    </font>
    <font>
      <sz val="11"/>
      <name val="Roboto Condensed Light"/>
    </font>
    <font>
      <b/>
      <sz val="12"/>
      <color theme="0"/>
      <name val="Roboto Condensed Light"/>
    </font>
    <font>
      <b/>
      <sz val="11"/>
      <color theme="1"/>
      <name val="Roboto Light"/>
    </font>
    <font>
      <sz val="11"/>
      <color rgb="FF0070C0"/>
      <name val="Roboto Light"/>
    </font>
    <font>
      <b/>
      <sz val="11"/>
      <color rgb="FF0070C0"/>
      <name val="Roboto Light"/>
    </font>
    <font>
      <i/>
      <sz val="11"/>
      <color theme="1"/>
      <name val="Roboto Light"/>
    </font>
    <font>
      <u/>
      <sz val="12"/>
      <color theme="1"/>
      <name val="Roboto Light"/>
    </font>
    <font>
      <b/>
      <sz val="11"/>
      <color theme="0" tint="-0.499984740745262"/>
      <name val="Roboto Condensed"/>
    </font>
    <font>
      <sz val="16"/>
      <color rgb="FFFF7C80"/>
      <name val="Roboto Light"/>
    </font>
    <font>
      <sz val="110"/>
      <color theme="4" tint="0.59999389629810485"/>
      <name val="Exo"/>
    </font>
    <font>
      <sz val="2"/>
      <color theme="1"/>
      <name val="Calibri"/>
      <family val="2"/>
    </font>
    <font>
      <sz val="4"/>
      <color theme="1"/>
      <name val="Calibri"/>
      <family val="2"/>
    </font>
    <font>
      <sz val="10.5"/>
      <color theme="1"/>
      <name val="Wingdings"/>
      <charset val="2"/>
    </font>
    <font>
      <sz val="7"/>
      <color theme="1"/>
      <name val="Times New Roman"/>
      <family val="1"/>
    </font>
    <font>
      <u/>
      <sz val="12"/>
      <name val="Roboto Condensed Light"/>
    </font>
    <font>
      <u/>
      <sz val="11"/>
      <color theme="1"/>
      <name val="Roboto Light"/>
    </font>
    <font>
      <b/>
      <sz val="11"/>
      <color theme="0" tint="-0.499984740745262"/>
      <name val="Roboto Light"/>
    </font>
    <font>
      <sz val="8"/>
      <color theme="0" tint="-0.249977111117893"/>
      <name val="Arial Narrow"/>
      <family val="2"/>
    </font>
    <font>
      <sz val="9"/>
      <color indexed="81"/>
      <name val="Tahoma"/>
      <family val="2"/>
    </font>
    <font>
      <b/>
      <sz val="9"/>
      <color indexed="81"/>
      <name val="Tahoma"/>
      <family val="2"/>
    </font>
    <font>
      <sz val="26"/>
      <color rgb="FFFF0000"/>
      <name val="Roboto Thin"/>
    </font>
    <font>
      <sz val="16"/>
      <color rgb="FFFF0000"/>
      <name val="Roboto Light"/>
    </font>
    <font>
      <b/>
      <sz val="11"/>
      <color rgb="FFFFFFFF"/>
      <name val="Roboto"/>
    </font>
    <font>
      <b/>
      <sz val="19"/>
      <color theme="0"/>
      <name val="Roboto Medium"/>
    </font>
    <font>
      <b/>
      <sz val="10.5"/>
      <color theme="1"/>
      <name val="Roboto Medium"/>
    </font>
    <font>
      <sz val="10"/>
      <color rgb="FFFFFFFF"/>
      <name val="Roboto Medium"/>
    </font>
    <font>
      <b/>
      <sz val="11"/>
      <color rgb="FFFFFFFF"/>
      <name val="Roboto Medium"/>
    </font>
    <font>
      <sz val="11"/>
      <color rgb="FFFFFFFF"/>
      <name val="Roboto"/>
    </font>
    <font>
      <i/>
      <sz val="10"/>
      <color rgb="FFFFFFFF"/>
      <name val="Roboto"/>
    </font>
    <font>
      <sz val="10.5"/>
      <color theme="1"/>
      <name val="Roboto Light"/>
    </font>
    <font>
      <sz val="10.5"/>
      <color theme="1"/>
      <name val="Roboto Condensed Light"/>
    </font>
    <font>
      <b/>
      <sz val="9"/>
      <color rgb="FF3B3838"/>
      <name val="Roboto Light"/>
    </font>
    <font>
      <sz val="11"/>
      <color rgb="FF8BD0FF"/>
      <name val="Roboto Medium"/>
    </font>
    <font>
      <b/>
      <sz val="16"/>
      <color rgb="FF0070C0"/>
      <name val="Roboto Condensed"/>
    </font>
    <font>
      <sz val="8"/>
      <name val="Arial Narrow"/>
      <family val="2"/>
    </font>
  </fonts>
  <fills count="68">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lightUp"/>
    </fill>
    <fill>
      <gradientFill degree="90">
        <stop position="0">
          <color theme="6" tint="0.59999389629810485"/>
        </stop>
        <stop position="1">
          <color theme="6" tint="0.80001220740379042"/>
        </stop>
      </gradientFill>
    </fill>
    <fill>
      <patternFill patternType="gray125">
        <fgColor theme="0" tint="-0.14996795556505021"/>
        <bgColor auto="1"/>
      </patternFill>
    </fill>
    <fill>
      <patternFill patternType="gray125">
        <fgColor theme="0" tint="-0.14996795556505021"/>
        <bgColor indexed="65"/>
      </patternFill>
    </fill>
    <fill>
      <patternFill patternType="gray125">
        <fgColor theme="0" tint="-0.14996795556505021"/>
        <bgColor theme="0"/>
      </patternFill>
    </fill>
    <fill>
      <patternFill patternType="solid">
        <fgColor theme="0" tint="-0.24994659260841701"/>
        <bgColor theme="0"/>
      </patternFill>
    </fill>
    <fill>
      <patternFill patternType="solid">
        <fgColor theme="4" tint="0.79998168889431442"/>
        <bgColor theme="0"/>
      </patternFill>
    </fill>
    <fill>
      <patternFill patternType="lightUp">
        <fgColor theme="0"/>
        <bgColor theme="4" tint="0.79995117038483843"/>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rgb="FFFFFFE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EF"/>
        <bgColor theme="0"/>
      </patternFill>
    </fill>
    <fill>
      <patternFill patternType="lightDown">
        <fgColor theme="4" tint="0.79998168889431442"/>
        <bgColor indexed="65"/>
      </patternFill>
    </fill>
    <fill>
      <patternFill patternType="solid">
        <fgColor rgb="FFFFFFFF"/>
        <bgColor theme="0"/>
      </patternFill>
    </fill>
    <fill>
      <gradientFill degree="90">
        <stop position="0">
          <color theme="0"/>
        </stop>
        <stop position="1">
          <color rgb="FFEFF6FB"/>
        </stop>
      </gradientFill>
    </fill>
    <fill>
      <patternFill patternType="solid">
        <fgColor theme="0" tint="-0.249977111117893"/>
        <bgColor theme="0"/>
      </patternFill>
    </fill>
    <fill>
      <patternFill patternType="solid">
        <fgColor theme="0" tint="-4.9989318521683403E-2"/>
        <bgColor theme="0"/>
      </patternFill>
    </fill>
    <fill>
      <patternFill patternType="solid">
        <fgColor rgb="FFFDFDFD"/>
        <bgColor theme="0"/>
      </patternFill>
    </fill>
    <fill>
      <patternFill patternType="solid">
        <fgColor theme="3" tint="0.39997558519241921"/>
        <bgColor indexed="64"/>
      </patternFill>
    </fill>
    <fill>
      <patternFill patternType="gray125">
        <fgColor theme="0" tint="-0.14996795556505021"/>
        <bgColor rgb="FFFFFFFF"/>
      </patternFill>
    </fill>
    <fill>
      <patternFill patternType="solid">
        <fgColor theme="0"/>
        <bgColor theme="0"/>
      </patternFill>
    </fill>
    <fill>
      <patternFill patternType="lightUp">
        <fgColor rgb="FFFFE7E7"/>
        <bgColor theme="0"/>
      </patternFill>
    </fill>
    <fill>
      <patternFill patternType="lightUp">
        <fgColor rgb="FFFFE7E7"/>
      </patternFill>
    </fill>
    <fill>
      <patternFill patternType="solid">
        <fgColor rgb="FFECECEC"/>
        <bgColor indexed="64"/>
      </patternFill>
    </fill>
    <fill>
      <patternFill patternType="solid">
        <fgColor rgb="FFF5F9FD"/>
        <bgColor theme="0"/>
      </patternFill>
    </fill>
    <fill>
      <patternFill patternType="solid">
        <fgColor rgb="FFF5F9FD"/>
        <bgColor indexed="64"/>
      </patternFill>
    </fill>
    <fill>
      <gradientFill degree="90">
        <stop position="0">
          <color theme="0"/>
        </stop>
        <stop position="1">
          <color theme="0" tint="-5.0965910824915313E-2"/>
        </stop>
      </gradientFill>
    </fill>
    <fill>
      <patternFill patternType="solid">
        <fgColor rgb="FFEBF7FF"/>
        <bgColor indexed="64"/>
      </patternFill>
    </fill>
    <fill>
      <patternFill patternType="solid">
        <fgColor rgb="FF8BD0FF"/>
        <bgColor indexed="64"/>
      </patternFill>
    </fill>
    <fill>
      <patternFill patternType="solid">
        <fgColor rgb="FF0050B9"/>
        <bgColor indexed="64"/>
      </patternFill>
    </fill>
    <fill>
      <patternFill patternType="solid">
        <fgColor rgb="FF002B64"/>
        <bgColor indexed="64"/>
      </patternFill>
    </fill>
    <fill>
      <patternFill patternType="solid">
        <fgColor rgb="FF003F92"/>
        <bgColor indexed="64"/>
      </patternFill>
    </fill>
  </fills>
  <borders count="73">
    <border>
      <left/>
      <right/>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2" tint="-0.249977111117893"/>
      </left>
      <right style="medium">
        <color theme="2" tint="-0.249977111117893"/>
      </right>
      <top style="medium">
        <color theme="2" tint="-0.249977111117893"/>
      </top>
      <bottom style="medium">
        <color theme="2" tint="-0.249977111117893"/>
      </bottom>
      <diagonal/>
    </border>
    <border>
      <left style="hair">
        <color theme="0" tint="-0.249977111117893"/>
      </left>
      <right style="thin">
        <color theme="0" tint="-0.249977111117893"/>
      </right>
      <top style="hair">
        <color theme="0" tint="-0.249977111117893"/>
      </top>
      <bottom style="hair">
        <color theme="0" tint="-0.249977111117893"/>
      </bottom>
      <diagonal/>
    </border>
    <border>
      <left/>
      <right/>
      <top/>
      <bottom style="dotted">
        <color indexed="64"/>
      </bottom>
      <diagonal/>
    </border>
    <border>
      <left/>
      <right/>
      <top/>
      <bottom style="dotted">
        <color rgb="FF0070C0"/>
      </bottom>
      <diagonal/>
    </border>
    <border>
      <left style="double">
        <color theme="0" tint="-0.249977111117893"/>
      </left>
      <right/>
      <top style="double">
        <color theme="0" tint="-0.249977111117893"/>
      </top>
      <bottom/>
      <diagonal/>
    </border>
    <border>
      <left/>
      <right/>
      <top style="double">
        <color theme="0" tint="-0.249977111117893"/>
      </top>
      <bottom/>
      <diagonal/>
    </border>
    <border>
      <left/>
      <right style="double">
        <color theme="0" tint="-0.249977111117893"/>
      </right>
      <top style="double">
        <color theme="0" tint="-0.249977111117893"/>
      </top>
      <bottom/>
      <diagonal/>
    </border>
    <border>
      <left style="double">
        <color theme="0" tint="-0.249977111117893"/>
      </left>
      <right/>
      <top/>
      <bottom/>
      <diagonal/>
    </border>
    <border>
      <left/>
      <right style="double">
        <color theme="0" tint="-0.249977111117893"/>
      </right>
      <top/>
      <bottom/>
      <diagonal/>
    </border>
    <border>
      <left style="double">
        <color theme="0" tint="-0.249977111117893"/>
      </left>
      <right/>
      <top/>
      <bottom style="double">
        <color theme="0" tint="-0.249977111117893"/>
      </bottom>
      <diagonal/>
    </border>
    <border>
      <left/>
      <right/>
      <top/>
      <bottom style="double">
        <color theme="0" tint="-0.249977111117893"/>
      </bottom>
      <diagonal/>
    </border>
    <border>
      <left/>
      <right style="double">
        <color theme="0" tint="-0.249977111117893"/>
      </right>
      <top/>
      <bottom style="double">
        <color theme="0" tint="-0.249977111117893"/>
      </bottom>
      <diagonal/>
    </border>
    <border>
      <left style="medium">
        <color theme="0" tint="-0.249977111117893"/>
      </left>
      <right/>
      <top style="medium">
        <color theme="0" tint="-0.249977111117893"/>
      </top>
      <bottom/>
      <diagonal/>
    </border>
    <border>
      <left/>
      <right/>
      <top style="medium">
        <color theme="0" tint="-0.249977111117893"/>
      </top>
      <bottom/>
      <diagonal/>
    </border>
    <border>
      <left/>
      <right style="medium">
        <color theme="0" tint="-0.249977111117893"/>
      </right>
      <top style="medium">
        <color theme="0" tint="-0.249977111117893"/>
      </top>
      <bottom/>
      <diagonal/>
    </border>
    <border>
      <left style="medium">
        <color theme="0" tint="-0.249977111117893"/>
      </left>
      <right/>
      <top/>
      <bottom/>
      <diagonal/>
    </border>
    <border>
      <left/>
      <right style="medium">
        <color theme="0" tint="-0.249977111117893"/>
      </right>
      <top/>
      <bottom/>
      <diagonal/>
    </border>
    <border>
      <left style="medium">
        <color theme="0" tint="-0.249977111117893"/>
      </left>
      <right/>
      <top/>
      <bottom style="medium">
        <color theme="0" tint="-0.249977111117893"/>
      </bottom>
      <diagonal/>
    </border>
    <border>
      <left/>
      <right/>
      <top/>
      <bottom style="medium">
        <color theme="0" tint="-0.249977111117893"/>
      </bottom>
      <diagonal/>
    </border>
    <border>
      <left/>
      <right style="medium">
        <color theme="0" tint="-0.249977111117893"/>
      </right>
      <top/>
      <bottom style="medium">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medium">
        <color theme="0" tint="-0.249977111117893"/>
      </left>
      <right style="thin">
        <color theme="0" tint="-0.249977111117893"/>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hair">
        <color theme="0" tint="-0.249977111117893"/>
      </left>
      <right style="hair">
        <color theme="0" tint="-0.249977111117893"/>
      </right>
      <top/>
      <bottom style="hair">
        <color theme="0" tint="-0.249977111117893"/>
      </bottom>
      <diagonal/>
    </border>
    <border>
      <left style="hair">
        <color theme="0" tint="-0.249977111117893"/>
      </left>
      <right style="thin">
        <color theme="0" tint="-0.249977111117893"/>
      </right>
      <top/>
      <bottom style="hair">
        <color theme="0" tint="-0.249977111117893"/>
      </bottom>
      <diagonal/>
    </border>
    <border>
      <left style="hair">
        <color theme="0" tint="-0.249977111117893"/>
      </left>
      <right style="thin">
        <color theme="0" tint="-0.249977111117893"/>
      </right>
      <top style="hair">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hair">
        <color theme="0" tint="-0.249977111117893"/>
      </left>
      <right style="thin">
        <color theme="0" tint="-0.249977111117893"/>
      </right>
      <top style="hair">
        <color theme="0" tint="-0.249977111117893"/>
      </top>
      <bottom/>
      <diagonal/>
    </border>
    <border>
      <left/>
      <right style="hair">
        <color theme="0" tint="-0.249977111117893"/>
      </right>
      <top/>
      <bottom style="thin">
        <color theme="0" tint="-0.249977111117893"/>
      </bottom>
      <diagonal/>
    </border>
    <border>
      <left/>
      <right/>
      <top style="dotted">
        <color indexed="64"/>
      </top>
      <bottom/>
      <diagonal/>
    </border>
    <border>
      <left style="slantDashDot">
        <color theme="4" tint="0.79998168889431442"/>
      </left>
      <right/>
      <top style="slantDashDot">
        <color theme="4" tint="0.79998168889431442"/>
      </top>
      <bottom/>
      <diagonal/>
    </border>
    <border>
      <left/>
      <right/>
      <top style="slantDashDot">
        <color theme="4" tint="0.79998168889431442"/>
      </top>
      <bottom/>
      <diagonal/>
    </border>
    <border>
      <left/>
      <right style="slantDashDot">
        <color theme="4" tint="0.79998168889431442"/>
      </right>
      <top style="slantDashDot">
        <color theme="4" tint="0.79998168889431442"/>
      </top>
      <bottom/>
      <diagonal/>
    </border>
    <border>
      <left style="slantDashDot">
        <color theme="4" tint="0.79998168889431442"/>
      </left>
      <right/>
      <top/>
      <bottom/>
      <diagonal/>
    </border>
    <border>
      <left/>
      <right style="slantDashDot">
        <color theme="4" tint="0.79998168889431442"/>
      </right>
      <top/>
      <bottom/>
      <diagonal/>
    </border>
    <border>
      <left style="slantDashDot">
        <color theme="4" tint="0.79998168889431442"/>
      </left>
      <right/>
      <top/>
      <bottom style="slantDashDot">
        <color theme="4" tint="0.79998168889431442"/>
      </bottom>
      <diagonal/>
    </border>
    <border>
      <left/>
      <right/>
      <top/>
      <bottom style="slantDashDot">
        <color theme="4" tint="0.79998168889431442"/>
      </bottom>
      <diagonal/>
    </border>
    <border>
      <left/>
      <right style="slantDashDot">
        <color theme="4" tint="0.79998168889431442"/>
      </right>
      <top/>
      <bottom style="slantDashDot">
        <color theme="4" tint="0.79998168889431442"/>
      </bottom>
      <diagonal/>
    </border>
    <border>
      <left style="thin">
        <color theme="4" tint="0.79998168889431442"/>
      </left>
      <right style="thin">
        <color theme="4" tint="0.79998168889431442"/>
      </right>
      <top style="thin">
        <color theme="4" tint="0.79998168889431442"/>
      </top>
      <bottom style="thin">
        <color theme="4" tint="0.79998168889431442"/>
      </bottom>
      <diagonal/>
    </border>
    <border>
      <left/>
      <right/>
      <top/>
      <bottom style="hair">
        <color rgb="FF015BBB"/>
      </bottom>
      <diagonal/>
    </border>
    <border>
      <left style="hair">
        <color theme="0" tint="-0.249977111117893"/>
      </left>
      <right style="hair">
        <color theme="0" tint="-0.249977111117893"/>
      </right>
      <top style="hair">
        <color theme="0" tint="-0.249977111117893"/>
      </top>
      <bottom style="hair">
        <color theme="0" tint="-0.249977111117893"/>
      </bottom>
      <diagonal/>
    </border>
    <border>
      <left/>
      <right/>
      <top/>
      <bottom style="medium">
        <color theme="2" tint="-0.249977111117893"/>
      </bottom>
      <diagonal/>
    </border>
    <border>
      <left/>
      <right/>
      <top style="thick">
        <color rgb="FFFFFFFF"/>
      </top>
      <bottom style="thick">
        <color rgb="FFFFFFFF"/>
      </bottom>
      <diagonal/>
    </border>
    <border>
      <left style="thick">
        <color rgb="FFFFFFFF"/>
      </left>
      <right style="thick">
        <color rgb="FFFFFFFF"/>
      </right>
      <top/>
      <bottom style="thick">
        <color rgb="FFFFFFFF"/>
      </bottom>
      <diagonal/>
    </border>
    <border>
      <left/>
      <right style="thick">
        <color rgb="FFFFFFFF"/>
      </right>
      <top/>
      <bottom style="thick">
        <color rgb="FFFFFFFF"/>
      </bottom>
      <diagonal/>
    </border>
    <border>
      <left/>
      <right/>
      <top style="thick">
        <color rgb="FFFFFFFF"/>
      </top>
      <bottom/>
      <diagonal/>
    </border>
    <border>
      <left/>
      <right/>
      <top/>
      <bottom style="thick">
        <color rgb="FFFFFFFF"/>
      </bottom>
      <diagonal/>
    </border>
    <border>
      <left style="thick">
        <color rgb="FFFFFFFF"/>
      </left>
      <right/>
      <top style="thick">
        <color rgb="FFFFFFFF"/>
      </top>
      <bottom style="thick">
        <color rgb="FFFFFFFF"/>
      </bottom>
      <diagonal/>
    </border>
    <border>
      <left/>
      <right style="thick">
        <color rgb="FFFFFFFF"/>
      </right>
      <top style="thick">
        <color rgb="FFFFFFFF"/>
      </top>
      <bottom style="thick">
        <color rgb="FFFFFFFF"/>
      </bottom>
      <diagonal/>
    </border>
    <border>
      <left style="medium">
        <color theme="0" tint="-0.249977111117893"/>
      </left>
      <right style="medium">
        <color theme="0" tint="-0.249977111117893"/>
      </right>
      <top style="medium">
        <color theme="0" tint="-0.249977111117893"/>
      </top>
      <bottom style="medium">
        <color theme="0" tint="-0.249977111117893"/>
      </bottom>
      <diagonal/>
    </border>
    <border>
      <left/>
      <right/>
      <top style="hair">
        <color theme="0" tint="-0.249977111117893"/>
      </top>
      <bottom/>
      <diagonal/>
    </border>
    <border>
      <left/>
      <right style="double">
        <color theme="0" tint="-0.249977111117893"/>
      </right>
      <top/>
      <bottom style="hair">
        <color rgb="FF015BBB"/>
      </bottom>
      <diagonal/>
    </border>
    <border>
      <left style="hair">
        <color theme="0" tint="-0.249977111117893"/>
      </left>
      <right/>
      <top/>
      <bottom style="hair">
        <color theme="0" tint="-0.249977111117893"/>
      </bottom>
      <diagonal/>
    </border>
  </borders>
  <cellStyleXfs count="62">
    <xf numFmtId="0" fontId="0" fillId="0" borderId="0"/>
    <xf numFmtId="0" fontId="8" fillId="0" borderId="0" applyNumberFormat="0" applyFill="0" applyBorder="0" applyAlignment="0" applyProtection="0"/>
    <xf numFmtId="0" fontId="9" fillId="0" borderId="0"/>
    <xf numFmtId="0" fontId="10" fillId="0" borderId="0" applyNumberFormat="0" applyFill="0" applyBorder="0" applyAlignment="0" applyProtection="0">
      <alignment vertical="top"/>
      <protection locked="0"/>
    </xf>
    <xf numFmtId="9" fontId="11" fillId="0" borderId="0" applyFont="0" applyFill="0" applyBorder="0" applyAlignment="0" applyProtection="0"/>
    <xf numFmtId="0" fontId="4" fillId="0" borderId="0"/>
    <xf numFmtId="44" fontId="4" fillId="0" borderId="0" applyFont="0" applyFill="0" applyBorder="0" applyAlignment="0" applyProtection="0"/>
    <xf numFmtId="9" fontId="4" fillId="0" borderId="0" applyFont="0" applyFill="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0" fontId="19" fillId="0" borderId="0" applyNumberFormat="0" applyFill="0" applyBorder="0" applyAlignment="0" applyProtection="0"/>
    <xf numFmtId="0" fontId="20" fillId="0" borderId="34" applyNumberFormat="0" applyFill="0" applyAlignment="0" applyProtection="0"/>
    <xf numFmtId="0" fontId="21" fillId="0" borderId="35" applyNumberFormat="0" applyFill="0" applyAlignment="0" applyProtection="0"/>
    <xf numFmtId="0" fontId="22" fillId="0" borderId="36" applyNumberFormat="0" applyFill="0" applyAlignment="0" applyProtection="0"/>
    <xf numFmtId="0" fontId="22" fillId="0" borderId="0" applyNumberFormat="0" applyFill="0" applyBorder="0" applyAlignment="0" applyProtection="0"/>
    <xf numFmtId="0" fontId="11" fillId="18" borderId="41" applyNumberFormat="0" applyFont="0" applyAlignment="0" applyProtection="0"/>
    <xf numFmtId="0" fontId="23" fillId="12" borderId="0" applyNumberFormat="0" applyBorder="0" applyAlignment="0" applyProtection="0"/>
    <xf numFmtId="0" fontId="24" fillId="13" borderId="0" applyNumberFormat="0" applyBorder="0" applyAlignment="0" applyProtection="0"/>
    <xf numFmtId="0" fontId="25" fillId="14" borderId="0" applyNumberFormat="0" applyBorder="0" applyAlignment="0" applyProtection="0"/>
    <xf numFmtId="0" fontId="26" fillId="15" borderId="37" applyNumberFormat="0" applyAlignment="0" applyProtection="0"/>
    <xf numFmtId="0" fontId="27" fillId="16" borderId="38" applyNumberFormat="0" applyAlignment="0" applyProtection="0"/>
    <xf numFmtId="0" fontId="28" fillId="16" borderId="37" applyNumberFormat="0" applyAlignment="0" applyProtection="0"/>
    <xf numFmtId="0" fontId="29" fillId="0" borderId="39" applyNumberFormat="0" applyFill="0" applyAlignment="0" applyProtection="0"/>
    <xf numFmtId="0" fontId="30" fillId="17" borderId="40" applyNumberFormat="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5" fillId="0" borderId="42" applyNumberFormat="0" applyFill="0" applyAlignment="0" applyProtection="0"/>
    <xf numFmtId="0" fontId="12"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2" fillId="22" borderId="0" applyNumberFormat="0" applyBorder="0" applyAlignment="0" applyProtection="0"/>
    <xf numFmtId="0" fontId="12"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1" fillId="28" borderId="0" applyNumberFormat="0" applyBorder="0" applyAlignment="0" applyProtection="0"/>
    <xf numFmtId="0" fontId="11"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1" fillId="32" borderId="0" applyNumberFormat="0" applyBorder="0" applyAlignment="0" applyProtection="0"/>
    <xf numFmtId="0" fontId="11"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1" fillId="36" borderId="0" applyNumberFormat="0" applyBorder="0" applyAlignment="0" applyProtection="0"/>
    <xf numFmtId="0" fontId="11"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1" fillId="40" borderId="0" applyNumberFormat="0" applyBorder="0" applyAlignment="0" applyProtection="0"/>
    <xf numFmtId="0" fontId="11" fillId="41" borderId="0" applyNumberFormat="0" applyBorder="0" applyAlignment="0" applyProtection="0"/>
    <xf numFmtId="0" fontId="12" fillId="42" borderId="0" applyNumberFormat="0" applyBorder="0" applyAlignment="0" applyProtection="0"/>
    <xf numFmtId="0" fontId="51" fillId="0" borderId="0"/>
    <xf numFmtId="0" fontId="52" fillId="13" borderId="0" applyNumberFormat="0" applyBorder="0" applyAlignment="0" applyProtection="0"/>
    <xf numFmtId="43" fontId="11" fillId="0" borderId="0" applyFont="0" applyFill="0" applyBorder="0" applyAlignment="0" applyProtection="0"/>
    <xf numFmtId="44" fontId="11" fillId="0" borderId="0" applyFont="0" applyFill="0" applyBorder="0" applyAlignment="0" applyProtection="0"/>
  </cellStyleXfs>
  <cellXfs count="476">
    <xf numFmtId="0" fontId="0" fillId="0" borderId="0" xfId="0"/>
    <xf numFmtId="0" fontId="0" fillId="0" borderId="0" xfId="0" applyFill="1"/>
    <xf numFmtId="0" fontId="0" fillId="0" borderId="0" xfId="0" applyBorder="1"/>
    <xf numFmtId="0" fontId="0" fillId="0" borderId="0" xfId="0" applyFill="1" applyBorder="1"/>
    <xf numFmtId="0" fontId="6" fillId="0" borderId="0" xfId="0" applyFont="1"/>
    <xf numFmtId="0" fontId="8" fillId="0" borderId="0" xfId="1" applyFill="1" applyBorder="1"/>
    <xf numFmtId="0" fontId="9" fillId="0" borderId="0" xfId="2" applyAlignment="1"/>
    <xf numFmtId="0" fontId="9" fillId="0" borderId="0" xfId="2" applyAlignment="1">
      <alignment horizontal="center"/>
    </xf>
    <xf numFmtId="0" fontId="9" fillId="0" borderId="0" xfId="2" applyFill="1" applyAlignment="1">
      <alignment horizontal="center"/>
    </xf>
    <xf numFmtId="0" fontId="9" fillId="0" borderId="0" xfId="2" applyFill="1" applyAlignment="1"/>
    <xf numFmtId="0" fontId="0" fillId="3" borderId="0" xfId="0" applyFill="1" applyBorder="1"/>
    <xf numFmtId="0" fontId="0" fillId="3" borderId="3" xfId="0" applyFill="1" applyBorder="1"/>
    <xf numFmtId="0" fontId="0" fillId="3" borderId="4" xfId="0" applyFill="1" applyBorder="1"/>
    <xf numFmtId="0" fontId="0" fillId="3" borderId="5" xfId="0" applyFill="1" applyBorder="1"/>
    <xf numFmtId="0" fontId="0" fillId="3" borderId="1" xfId="0" applyFill="1" applyBorder="1"/>
    <xf numFmtId="0" fontId="0" fillId="3" borderId="2" xfId="0" applyFill="1" applyBorder="1"/>
    <xf numFmtId="0" fontId="0" fillId="3" borderId="6" xfId="0" applyFill="1" applyBorder="1"/>
    <xf numFmtId="0" fontId="0" fillId="3" borderId="7" xfId="0" applyFill="1" applyBorder="1"/>
    <xf numFmtId="0" fontId="0" fillId="3" borderId="8" xfId="0" applyFill="1" applyBorder="1"/>
    <xf numFmtId="0" fontId="7" fillId="0" borderId="0" xfId="0" applyFont="1" applyFill="1"/>
    <xf numFmtId="0" fontId="0" fillId="0" borderId="0" xfId="0" applyFill="1" applyAlignment="1">
      <alignment vertical="center"/>
    </xf>
    <xf numFmtId="0" fontId="0" fillId="4" borderId="0" xfId="0" applyFill="1"/>
    <xf numFmtId="0" fontId="13" fillId="0" borderId="0" xfId="0" applyFont="1"/>
    <xf numFmtId="0" fontId="14" fillId="0" borderId="0" xfId="0" applyFont="1" applyAlignment="1">
      <alignment horizontal="center"/>
    </xf>
    <xf numFmtId="0" fontId="0" fillId="0" borderId="9" xfId="0" applyBorder="1"/>
    <xf numFmtId="9" fontId="0" fillId="0" borderId="9" xfId="4" applyFont="1" applyBorder="1"/>
    <xf numFmtId="165" fontId="0" fillId="0" borderId="9" xfId="4" applyNumberFormat="1" applyFont="1" applyBorder="1"/>
    <xf numFmtId="164" fontId="0" fillId="0" borderId="9" xfId="0" applyNumberFormat="1" applyBorder="1"/>
    <xf numFmtId="166" fontId="0" fillId="0" borderId="9" xfId="0" applyNumberFormat="1" applyBorder="1"/>
    <xf numFmtId="3" fontId="0" fillId="3" borderId="0" xfId="0" applyNumberFormat="1" applyFill="1" applyBorder="1" applyAlignment="1" applyProtection="1">
      <alignment horizontal="left"/>
    </xf>
    <xf numFmtId="0" fontId="0" fillId="0" borderId="7" xfId="0" applyBorder="1"/>
    <xf numFmtId="164" fontId="15" fillId="5" borderId="10" xfId="0" applyNumberFormat="1" applyFont="1" applyFill="1" applyBorder="1" applyAlignment="1" applyProtection="1">
      <alignment horizontal="center" vertical="center"/>
      <protection hidden="1"/>
    </xf>
    <xf numFmtId="0" fontId="4" fillId="0" borderId="0" xfId="5" applyFont="1" applyFill="1"/>
    <xf numFmtId="0" fontId="5" fillId="0" borderId="0" xfId="0" applyFont="1"/>
    <xf numFmtId="0" fontId="0" fillId="0" borderId="0" xfId="0" applyAlignment="1">
      <alignment horizontal="right"/>
    </xf>
    <xf numFmtId="168" fontId="0" fillId="0" borderId="0" xfId="0" applyNumberFormat="1"/>
    <xf numFmtId="0" fontId="0" fillId="3" borderId="0" xfId="0" applyFill="1"/>
    <xf numFmtId="0" fontId="0" fillId="0" borderId="0" xfId="0" applyFont="1" applyFill="1" applyBorder="1"/>
    <xf numFmtId="164" fontId="0" fillId="0" borderId="0" xfId="0" applyNumberFormat="1" applyFont="1" applyFill="1" applyBorder="1" applyAlignment="1" applyProtection="1">
      <alignment horizontal="center" vertical="center"/>
      <protection hidden="1"/>
    </xf>
    <xf numFmtId="0" fontId="0" fillId="0" borderId="0" xfId="0" applyProtection="1"/>
    <xf numFmtId="0" fontId="0" fillId="3" borderId="0" xfId="0" applyFill="1" applyBorder="1" applyProtection="1"/>
    <xf numFmtId="165" fontId="0" fillId="0" borderId="0" xfId="4" applyNumberFormat="1" applyFont="1" applyBorder="1"/>
    <xf numFmtId="0" fontId="5" fillId="0" borderId="0" xfId="0" applyFont="1" applyFill="1" applyBorder="1"/>
    <xf numFmtId="166" fontId="5" fillId="0" borderId="0" xfId="0" applyNumberFormat="1" applyFont="1"/>
    <xf numFmtId="164" fontId="0" fillId="0" borderId="0" xfId="0" applyNumberFormat="1"/>
    <xf numFmtId="0" fontId="0" fillId="0" borderId="0" xfId="0" applyNumberFormat="1"/>
    <xf numFmtId="0" fontId="0" fillId="0" borderId="0" xfId="0" applyAlignment="1">
      <alignment vertical="center"/>
    </xf>
    <xf numFmtId="0" fontId="17" fillId="0" borderId="0" xfId="0" applyFont="1"/>
    <xf numFmtId="169" fontId="9" fillId="0" borderId="0" xfId="2" applyNumberFormat="1" applyAlignment="1"/>
    <xf numFmtId="14" fontId="9" fillId="0" borderId="0" xfId="2" applyNumberFormat="1" applyAlignment="1"/>
    <xf numFmtId="14" fontId="6" fillId="3" borderId="0" xfId="0" applyNumberFormat="1" applyFont="1" applyFill="1" applyBorder="1" applyProtection="1"/>
    <xf numFmtId="0" fontId="15" fillId="6" borderId="0" xfId="0" applyFont="1" applyFill="1" applyBorder="1" applyAlignment="1">
      <alignment horizontal="left" indent="1"/>
    </xf>
    <xf numFmtId="0" fontId="0" fillId="6" borderId="0" xfId="0" applyFill="1" applyBorder="1"/>
    <xf numFmtId="0" fontId="0" fillId="7" borderId="0" xfId="0" applyFill="1"/>
    <xf numFmtId="0" fontId="0" fillId="7" borderId="0" xfId="0" applyFill="1" applyProtection="1"/>
    <xf numFmtId="164" fontId="16" fillId="8" borderId="0" xfId="0" applyNumberFormat="1" applyFont="1" applyFill="1" applyBorder="1" applyAlignment="1" applyProtection="1">
      <alignment horizontal="center"/>
    </xf>
    <xf numFmtId="0" fontId="0" fillId="8" borderId="0" xfId="0" applyFill="1" applyBorder="1" applyProtection="1"/>
    <xf numFmtId="0" fontId="0" fillId="7" borderId="0" xfId="0" applyFill="1" applyBorder="1"/>
    <xf numFmtId="0" fontId="0" fillId="7" borderId="0" xfId="0" applyFill="1" applyBorder="1" applyProtection="1"/>
    <xf numFmtId="0" fontId="0" fillId="8" borderId="0" xfId="0" applyFill="1" applyBorder="1"/>
    <xf numFmtId="0" fontId="3" fillId="0" borderId="0" xfId="5" applyFont="1" applyFill="1"/>
    <xf numFmtId="0" fontId="3" fillId="0" borderId="0" xfId="8" applyFont="1" applyFill="1"/>
    <xf numFmtId="14" fontId="3" fillId="0" borderId="0" xfId="8" applyNumberFormat="1" applyFont="1" applyFill="1"/>
    <xf numFmtId="169" fontId="0" fillId="0" borderId="0" xfId="0" applyNumberFormat="1" applyFill="1" applyBorder="1" applyAlignment="1" applyProtection="1">
      <alignment horizontal="center"/>
    </xf>
    <xf numFmtId="14" fontId="0" fillId="0" borderId="0" xfId="0" applyNumberFormat="1" applyFill="1" applyBorder="1" applyProtection="1"/>
    <xf numFmtId="0" fontId="0" fillId="0" borderId="0" xfId="0" applyFill="1" applyBorder="1" applyProtection="1"/>
    <xf numFmtId="169" fontId="6" fillId="0" borderId="0" xfId="0" applyNumberFormat="1" applyFont="1" applyFill="1" applyBorder="1" applyAlignment="1" applyProtection="1">
      <alignment horizontal="center"/>
    </xf>
    <xf numFmtId="169" fontId="15" fillId="7" borderId="25" xfId="0" applyNumberFormat="1" applyFont="1" applyFill="1" applyBorder="1" applyAlignment="1" applyProtection="1">
      <alignment horizontal="left" indent="1"/>
    </xf>
    <xf numFmtId="169" fontId="16" fillId="7" borderId="22" xfId="0" applyNumberFormat="1" applyFont="1" applyFill="1" applyBorder="1" applyAlignment="1" applyProtection="1">
      <alignment horizontal="center"/>
    </xf>
    <xf numFmtId="169" fontId="16" fillId="7" borderId="23" xfId="0" applyNumberFormat="1" applyFont="1" applyFill="1" applyBorder="1" applyAlignment="1" applyProtection="1">
      <alignment horizontal="center"/>
    </xf>
    <xf numFmtId="169" fontId="16" fillId="7" borderId="24" xfId="0" applyNumberFormat="1" applyFont="1" applyFill="1" applyBorder="1" applyAlignment="1" applyProtection="1">
      <alignment horizontal="center"/>
    </xf>
    <xf numFmtId="169" fontId="16" fillId="7" borderId="0" xfId="0" applyNumberFormat="1" applyFont="1" applyFill="1" applyBorder="1" applyAlignment="1" applyProtection="1">
      <alignment horizontal="center"/>
    </xf>
    <xf numFmtId="169" fontId="16" fillId="7" borderId="26" xfId="0" applyNumberFormat="1" applyFont="1" applyFill="1" applyBorder="1" applyAlignment="1" applyProtection="1">
      <alignment horizontal="center"/>
    </xf>
    <xf numFmtId="169" fontId="15" fillId="9" borderId="25" xfId="0" applyNumberFormat="1" applyFont="1" applyFill="1" applyBorder="1" applyAlignment="1" applyProtection="1">
      <alignment horizontal="left" indent="1"/>
    </xf>
    <xf numFmtId="169" fontId="16" fillId="9" borderId="0" xfId="0" applyNumberFormat="1" applyFont="1" applyFill="1" applyBorder="1" applyAlignment="1" applyProtection="1">
      <alignment horizontal="center"/>
    </xf>
    <xf numFmtId="169" fontId="16" fillId="9" borderId="26" xfId="0" applyNumberFormat="1" applyFont="1" applyFill="1" applyBorder="1" applyAlignment="1" applyProtection="1">
      <alignment horizontal="center"/>
    </xf>
    <xf numFmtId="169" fontId="16" fillId="10" borderId="26" xfId="0" applyNumberFormat="1" applyFont="1" applyFill="1" applyBorder="1" applyAlignment="1" applyProtection="1">
      <alignment horizontal="center"/>
    </xf>
    <xf numFmtId="169" fontId="15" fillId="10" borderId="25" xfId="0" applyNumberFormat="1" applyFont="1" applyFill="1" applyBorder="1" applyAlignment="1" applyProtection="1">
      <alignment horizontal="left" indent="1"/>
    </xf>
    <xf numFmtId="169" fontId="16" fillId="10" borderId="0" xfId="0" applyNumberFormat="1" applyFont="1" applyFill="1" applyBorder="1" applyAlignment="1" applyProtection="1">
      <alignment horizontal="center"/>
    </xf>
    <xf numFmtId="169" fontId="16" fillId="10" borderId="27" xfId="0" applyNumberFormat="1" applyFont="1" applyFill="1" applyBorder="1" applyAlignment="1" applyProtection="1">
      <alignment horizontal="center"/>
    </xf>
    <xf numFmtId="169" fontId="16" fillId="10" borderId="28" xfId="0" applyNumberFormat="1" applyFont="1" applyFill="1" applyBorder="1" applyAlignment="1" applyProtection="1">
      <alignment horizontal="center"/>
    </xf>
    <xf numFmtId="169" fontId="16" fillId="10" borderId="29" xfId="0" applyNumberFormat="1" applyFont="1" applyFill="1" applyBorder="1" applyAlignment="1" applyProtection="1">
      <alignment horizontal="center"/>
    </xf>
    <xf numFmtId="14" fontId="6" fillId="3" borderId="4" xfId="0" applyNumberFormat="1" applyFont="1" applyFill="1" applyBorder="1" applyProtection="1"/>
    <xf numFmtId="0" fontId="6" fillId="3" borderId="5" xfId="0" applyFont="1" applyFill="1" applyBorder="1" applyProtection="1"/>
    <xf numFmtId="169" fontId="0" fillId="0" borderId="1" xfId="0" applyNumberFormat="1" applyFill="1" applyBorder="1" applyAlignment="1" applyProtection="1">
      <alignment horizontal="center"/>
    </xf>
    <xf numFmtId="0" fontId="0" fillId="0" borderId="2" xfId="0" applyFill="1" applyBorder="1" applyProtection="1"/>
    <xf numFmtId="0" fontId="0" fillId="0" borderId="2" xfId="0" applyFill="1" applyBorder="1" applyAlignment="1" applyProtection="1">
      <alignment horizontal="left" vertical="top" wrapText="1"/>
    </xf>
    <xf numFmtId="169" fontId="6" fillId="0" borderId="1" xfId="0" applyNumberFormat="1" applyFont="1" applyFill="1" applyBorder="1" applyAlignment="1" applyProtection="1">
      <alignment horizontal="center"/>
    </xf>
    <xf numFmtId="0" fontId="6" fillId="3" borderId="2" xfId="0" applyFont="1" applyFill="1" applyBorder="1" applyProtection="1"/>
    <xf numFmtId="0" fontId="18" fillId="0" borderId="0" xfId="0" applyFont="1" applyFill="1" applyBorder="1"/>
    <xf numFmtId="165" fontId="0" fillId="0" borderId="9" xfId="4" applyNumberFormat="1" applyFont="1" applyFill="1" applyBorder="1"/>
    <xf numFmtId="0" fontId="3" fillId="0" borderId="0" xfId="8" applyNumberFormat="1" applyFont="1" applyFill="1"/>
    <xf numFmtId="0" fontId="3" fillId="0" borderId="0" xfId="9" applyNumberFormat="1" applyFont="1" applyFill="1"/>
    <xf numFmtId="0" fontId="3" fillId="0" borderId="0" xfId="10" applyNumberFormat="1" applyFont="1" applyFill="1"/>
    <xf numFmtId="2" fontId="0" fillId="0" borderId="0" xfId="0" applyNumberFormat="1"/>
    <xf numFmtId="0" fontId="7" fillId="43" borderId="0" xfId="0" applyFont="1" applyFill="1"/>
    <xf numFmtId="0" fontId="0" fillId="43" borderId="0" xfId="0" applyFill="1"/>
    <xf numFmtId="0" fontId="0" fillId="43" borderId="0" xfId="0" applyFill="1" applyBorder="1"/>
    <xf numFmtId="0" fontId="5" fillId="43" borderId="0" xfId="0" applyFont="1" applyFill="1" applyBorder="1"/>
    <xf numFmtId="0" fontId="0" fillId="0" borderId="1" xfId="0" applyFill="1" applyBorder="1"/>
    <xf numFmtId="0" fontId="0" fillId="0" borderId="2" xfId="0" applyFill="1" applyBorder="1"/>
    <xf numFmtId="0" fontId="0" fillId="0" borderId="3" xfId="0" applyFill="1" applyBorder="1"/>
    <xf numFmtId="0" fontId="0" fillId="0" borderId="6" xfId="0" applyFill="1" applyBorder="1"/>
    <xf numFmtId="0" fontId="0" fillId="0" borderId="7" xfId="0" applyFill="1" applyBorder="1"/>
    <xf numFmtId="0" fontId="0" fillId="0" borderId="8" xfId="0" applyFill="1" applyBorder="1"/>
    <xf numFmtId="0" fontId="6" fillId="0" borderId="4" xfId="0" applyFont="1" applyFill="1" applyBorder="1" applyAlignment="1">
      <alignment horizontal="center"/>
    </xf>
    <xf numFmtId="0" fontId="6" fillId="0" borderId="3" xfId="0" applyFont="1" applyFill="1" applyBorder="1" applyAlignment="1">
      <alignment horizontal="center"/>
    </xf>
    <xf numFmtId="0" fontId="6" fillId="0" borderId="5" xfId="0" applyFont="1" applyFill="1" applyBorder="1" applyAlignment="1">
      <alignment horizontal="center"/>
    </xf>
    <xf numFmtId="0" fontId="34" fillId="0" borderId="0" xfId="0" applyFont="1" applyFill="1" applyBorder="1" applyAlignment="1">
      <alignment horizontal="center" vertical="center" wrapText="1"/>
    </xf>
    <xf numFmtId="0" fontId="12" fillId="0" borderId="0" xfId="0" applyFont="1" applyFill="1" applyBorder="1" applyAlignment="1">
      <alignment horizontal="center"/>
    </xf>
    <xf numFmtId="164" fontId="35" fillId="0" borderId="0" xfId="0" applyNumberFormat="1" applyFont="1" applyFill="1" applyBorder="1"/>
    <xf numFmtId="10" fontId="36" fillId="0" borderId="0" xfId="0" applyNumberFormat="1" applyFont="1" applyFill="1" applyBorder="1"/>
    <xf numFmtId="3" fontId="35" fillId="0" borderId="0" xfId="0" applyNumberFormat="1" applyFont="1" applyFill="1" applyBorder="1"/>
    <xf numFmtId="10" fontId="35" fillId="0" borderId="0" xfId="0" applyNumberFormat="1" applyFont="1" applyFill="1" applyBorder="1"/>
    <xf numFmtId="0" fontId="35" fillId="8" borderId="0" xfId="0" applyFont="1" applyFill="1" applyBorder="1"/>
    <xf numFmtId="0" fontId="38" fillId="6" borderId="0" xfId="0" applyFont="1" applyFill="1" applyBorder="1" applyAlignment="1">
      <alignment horizontal="left" indent="1"/>
    </xf>
    <xf numFmtId="0" fontId="39" fillId="3" borderId="0" xfId="0" applyFont="1" applyFill="1" applyBorder="1"/>
    <xf numFmtId="0" fontId="39" fillId="3" borderId="0" xfId="0" applyFont="1" applyFill="1" applyBorder="1" applyAlignment="1">
      <alignment horizontal="right"/>
    </xf>
    <xf numFmtId="0" fontId="40" fillId="3" borderId="0" xfId="0" applyFont="1" applyFill="1" applyBorder="1"/>
    <xf numFmtId="0" fontId="35" fillId="7" borderId="0" xfId="0" applyFont="1" applyFill="1"/>
    <xf numFmtId="170" fontId="0" fillId="0" borderId="0" xfId="0" applyNumberFormat="1"/>
    <xf numFmtId="0" fontId="9" fillId="45" borderId="0" xfId="2" applyFill="1" applyAlignment="1"/>
    <xf numFmtId="9" fontId="0" fillId="0" borderId="0" xfId="0" applyNumberFormat="1" applyFill="1" applyBorder="1" applyProtection="1"/>
    <xf numFmtId="0" fontId="9" fillId="46" borderId="2" xfId="2" applyFill="1" applyBorder="1" applyAlignment="1"/>
    <xf numFmtId="169" fontId="6" fillId="3" borderId="3" xfId="0" applyNumberFormat="1" applyFont="1" applyFill="1" applyBorder="1" applyAlignment="1" applyProtection="1">
      <alignment horizontal="center"/>
    </xf>
    <xf numFmtId="169" fontId="6" fillId="3" borderId="4" xfId="0" applyNumberFormat="1" applyFont="1" applyFill="1" applyBorder="1" applyAlignment="1" applyProtection="1">
      <alignment horizontal="center"/>
    </xf>
    <xf numFmtId="0" fontId="9" fillId="46" borderId="3" xfId="2" applyFill="1" applyBorder="1" applyAlignment="1">
      <alignment horizontal="center"/>
    </xf>
    <xf numFmtId="0" fontId="9" fillId="46" borderId="1" xfId="2" applyFill="1" applyBorder="1" applyAlignment="1">
      <alignment horizontal="center"/>
    </xf>
    <xf numFmtId="0" fontId="9" fillId="46" borderId="1" xfId="2" applyFill="1" applyBorder="1" applyAlignment="1"/>
    <xf numFmtId="169" fontId="0" fillId="46" borderId="4" xfId="0" applyNumberFormat="1" applyFill="1" applyBorder="1" applyAlignment="1" applyProtection="1">
      <alignment horizontal="center"/>
    </xf>
    <xf numFmtId="14" fontId="0" fillId="46" borderId="4" xfId="0" applyNumberFormat="1" applyFill="1" applyBorder="1" applyProtection="1"/>
    <xf numFmtId="0" fontId="0" fillId="46" borderId="4" xfId="0" applyFill="1" applyBorder="1" applyProtection="1"/>
    <xf numFmtId="0" fontId="9" fillId="46" borderId="5" xfId="2" applyFill="1" applyBorder="1" applyAlignment="1">
      <alignment horizontal="center"/>
    </xf>
    <xf numFmtId="0" fontId="9" fillId="46" borderId="2" xfId="2" applyFill="1" applyBorder="1" applyAlignment="1">
      <alignment horizontal="center"/>
    </xf>
    <xf numFmtId="169" fontId="6" fillId="46" borderId="0" xfId="0" applyNumberFormat="1" applyFont="1" applyFill="1" applyBorder="1" applyAlignment="1" applyProtection="1">
      <alignment horizontal="center"/>
    </xf>
    <xf numFmtId="14" fontId="6" fillId="46" borderId="0" xfId="0" applyNumberFormat="1" applyFont="1" applyFill="1" applyBorder="1" applyProtection="1"/>
    <xf numFmtId="0" fontId="6" fillId="46" borderId="0" xfId="0" applyFont="1" applyFill="1" applyBorder="1" applyProtection="1"/>
    <xf numFmtId="169" fontId="37" fillId="7" borderId="25" xfId="0" applyNumberFormat="1" applyFont="1" applyFill="1" applyBorder="1" applyAlignment="1" applyProtection="1">
      <alignment horizontal="center"/>
    </xf>
    <xf numFmtId="3" fontId="16" fillId="47" borderId="9" xfId="0" applyNumberFormat="1" applyFont="1" applyFill="1" applyBorder="1" applyAlignment="1" applyProtection="1">
      <alignment horizontal="center"/>
      <protection locked="0"/>
    </xf>
    <xf numFmtId="166" fontId="16" fillId="47" borderId="9" xfId="0" applyNumberFormat="1" applyFont="1" applyFill="1" applyBorder="1" applyAlignment="1" applyProtection="1">
      <alignment horizontal="center"/>
      <protection locked="0" hidden="1"/>
    </xf>
    <xf numFmtId="10" fontId="16" fillId="47" borderId="9" xfId="0" applyNumberFormat="1" applyFont="1" applyFill="1" applyBorder="1" applyAlignment="1" applyProtection="1">
      <alignment horizontal="center"/>
      <protection locked="0" hidden="1"/>
    </xf>
    <xf numFmtId="166" fontId="16" fillId="47" borderId="9" xfId="0" applyNumberFormat="1" applyFont="1" applyFill="1" applyBorder="1" applyAlignment="1" applyProtection="1">
      <alignment horizontal="center"/>
      <protection locked="0"/>
    </xf>
    <xf numFmtId="0" fontId="0" fillId="46" borderId="0" xfId="0" applyFill="1" applyBorder="1"/>
    <xf numFmtId="0" fontId="7" fillId="43" borderId="0" xfId="0" applyFont="1" applyFill="1" applyProtection="1"/>
    <xf numFmtId="0" fontId="0" fillId="43" borderId="0" xfId="0" applyFill="1" applyProtection="1"/>
    <xf numFmtId="0" fontId="6" fillId="45" borderId="30" xfId="0" applyFont="1" applyFill="1" applyBorder="1" applyAlignment="1" applyProtection="1">
      <alignment horizontal="center"/>
    </xf>
    <xf numFmtId="14" fontId="0" fillId="3" borderId="4" xfId="0" applyNumberFormat="1" applyFill="1" applyBorder="1" applyProtection="1">
      <protection hidden="1"/>
    </xf>
    <xf numFmtId="0" fontId="0" fillId="3" borderId="5" xfId="0" applyFill="1" applyBorder="1" applyProtection="1">
      <protection hidden="1"/>
    </xf>
    <xf numFmtId="14" fontId="0" fillId="3" borderId="0" xfId="0" applyNumberFormat="1" applyFill="1" applyBorder="1" applyProtection="1">
      <protection hidden="1"/>
    </xf>
    <xf numFmtId="0" fontId="0" fillId="3" borderId="2" xfId="0" applyFill="1" applyBorder="1" applyProtection="1">
      <protection hidden="1"/>
    </xf>
    <xf numFmtId="0" fontId="0" fillId="3" borderId="0" xfId="0" applyFill="1" applyBorder="1" applyProtection="1">
      <protection hidden="1"/>
    </xf>
    <xf numFmtId="0" fontId="0" fillId="0" borderId="0" xfId="0" applyBorder="1" applyProtection="1"/>
    <xf numFmtId="0" fontId="12" fillId="0" borderId="3" xfId="0" applyFont="1" applyFill="1" applyBorder="1"/>
    <xf numFmtId="0" fontId="12" fillId="0" borderId="4" xfId="0" applyFont="1" applyFill="1" applyBorder="1"/>
    <xf numFmtId="0" fontId="12" fillId="0" borderId="5" xfId="0" applyFont="1" applyFill="1" applyBorder="1"/>
    <xf numFmtId="0" fontId="0" fillId="0" borderId="1" xfId="0" applyFill="1" applyBorder="1" applyAlignment="1">
      <alignment vertical="center"/>
    </xf>
    <xf numFmtId="0" fontId="5" fillId="0" borderId="1"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5" fillId="0" borderId="2" xfId="0" applyFont="1" applyFill="1" applyBorder="1" applyAlignment="1">
      <alignment horizontal="center" vertical="center" wrapText="1"/>
    </xf>
    <xf numFmtId="0" fontId="0" fillId="0" borderId="0" xfId="0" applyFill="1" applyBorder="1" applyAlignment="1">
      <alignment vertical="center"/>
    </xf>
    <xf numFmtId="6" fontId="0" fillId="0" borderId="1" xfId="0" applyNumberFormat="1" applyFill="1" applyBorder="1"/>
    <xf numFmtId="6" fontId="0" fillId="0" borderId="0" xfId="0" applyNumberFormat="1" applyFill="1" applyBorder="1"/>
    <xf numFmtId="6" fontId="0" fillId="0" borderId="2" xfId="0" applyNumberFormat="1" applyFill="1" applyBorder="1"/>
    <xf numFmtId="0" fontId="0" fillId="0" borderId="1" xfId="0" applyFill="1" applyBorder="1" applyAlignment="1">
      <alignment horizontal="right"/>
    </xf>
    <xf numFmtId="0" fontId="0" fillId="0" borderId="0" xfId="0" applyFill="1" applyBorder="1" applyAlignment="1">
      <alignment horizontal="right"/>
    </xf>
    <xf numFmtId="0" fontId="0" fillId="0" borderId="2" xfId="0" applyFill="1" applyBorder="1" applyAlignment="1">
      <alignment horizontal="right"/>
    </xf>
    <xf numFmtId="165" fontId="0" fillId="0" borderId="1" xfId="4" applyNumberFormat="1" applyFont="1" applyFill="1" applyBorder="1" applyAlignment="1">
      <alignment horizontal="right"/>
    </xf>
    <xf numFmtId="165" fontId="0" fillId="0" borderId="0" xfId="4" applyNumberFormat="1" applyFont="1" applyFill="1" applyBorder="1" applyAlignment="1">
      <alignment horizontal="right"/>
    </xf>
    <xf numFmtId="167" fontId="0" fillId="0" borderId="1" xfId="0" applyNumberFormat="1" applyFill="1" applyBorder="1" applyAlignment="1">
      <alignment horizontal="right"/>
    </xf>
    <xf numFmtId="167" fontId="0" fillId="0" borderId="0" xfId="0" applyNumberFormat="1" applyFill="1" applyBorder="1" applyAlignment="1">
      <alignment horizontal="right"/>
    </xf>
    <xf numFmtId="167" fontId="0" fillId="0" borderId="2" xfId="0" applyNumberFormat="1" applyFill="1" applyBorder="1" applyAlignment="1">
      <alignment horizontal="right"/>
    </xf>
    <xf numFmtId="167" fontId="0" fillId="0" borderId="6" xfId="0" applyNumberFormat="1" applyFill="1" applyBorder="1" applyAlignment="1">
      <alignment horizontal="right"/>
    </xf>
    <xf numFmtId="167" fontId="0" fillId="0" borderId="7" xfId="0" applyNumberFormat="1" applyFill="1" applyBorder="1" applyAlignment="1">
      <alignment horizontal="right"/>
    </xf>
    <xf numFmtId="167" fontId="0" fillId="0" borderId="8" xfId="0" applyNumberFormat="1" applyFill="1" applyBorder="1" applyAlignment="1">
      <alignment horizontal="right"/>
    </xf>
    <xf numFmtId="0" fontId="0" fillId="43" borderId="0" xfId="0" applyFill="1" applyBorder="1" applyAlignment="1">
      <alignment horizontal="center"/>
    </xf>
    <xf numFmtId="171" fontId="0" fillId="3" borderId="3" xfId="0" applyNumberFormat="1" applyFill="1" applyBorder="1" applyProtection="1">
      <protection hidden="1"/>
    </xf>
    <xf numFmtId="171" fontId="0" fillId="3" borderId="1" xfId="0" applyNumberFormat="1" applyFill="1" applyBorder="1" applyProtection="1">
      <protection hidden="1"/>
    </xf>
    <xf numFmtId="164" fontId="37" fillId="44" borderId="13" xfId="0" applyNumberFormat="1" applyFont="1" applyFill="1" applyBorder="1" applyAlignment="1" applyProtection="1">
      <alignment horizontal="center"/>
      <protection locked="0"/>
    </xf>
    <xf numFmtId="9" fontId="37" fillId="44" borderId="13" xfId="4" applyNumberFormat="1" applyFont="1" applyFill="1" applyBorder="1" applyAlignment="1" applyProtection="1">
      <alignment horizontal="center"/>
      <protection locked="0" hidden="1"/>
    </xf>
    <xf numFmtId="0" fontId="37" fillId="44" borderId="13" xfId="0" applyFont="1" applyFill="1" applyBorder="1" applyAlignment="1" applyProtection="1">
      <alignment horizontal="center"/>
      <protection locked="0"/>
    </xf>
    <xf numFmtId="0" fontId="35" fillId="7" borderId="0" xfId="0" applyFont="1" applyFill="1" applyAlignment="1">
      <alignment horizontal="left" indent="1"/>
    </xf>
    <xf numFmtId="0" fontId="35" fillId="7" borderId="0" xfId="0" applyFont="1" applyFill="1" applyBorder="1"/>
    <xf numFmtId="14" fontId="37" fillId="44" borderId="13" xfId="0" applyNumberFormat="1" applyFont="1" applyFill="1" applyBorder="1" applyAlignment="1" applyProtection="1">
      <alignment horizontal="center"/>
      <protection locked="0"/>
    </xf>
    <xf numFmtId="165" fontId="43" fillId="44" borderId="13" xfId="4" applyNumberFormat="1" applyFont="1" applyFill="1" applyBorder="1" applyAlignment="1" applyProtection="1">
      <alignment horizontal="center"/>
      <protection locked="0" hidden="1"/>
    </xf>
    <xf numFmtId="9" fontId="37" fillId="8" borderId="0" xfId="4" applyFont="1" applyFill="1" applyBorder="1" applyAlignment="1">
      <alignment horizontal="left" indent="1"/>
    </xf>
    <xf numFmtId="0" fontId="37" fillId="44" borderId="13" xfId="0" applyFont="1" applyFill="1" applyBorder="1" applyAlignment="1" applyProtection="1">
      <alignment horizontal="center"/>
      <protection locked="0" hidden="1"/>
    </xf>
    <xf numFmtId="0" fontId="35" fillId="7" borderId="0" xfId="0" applyFont="1" applyFill="1" applyAlignment="1">
      <alignment horizontal="center"/>
    </xf>
    <xf numFmtId="3" fontId="37" fillId="44" borderId="13" xfId="0" applyNumberFormat="1" applyFont="1" applyFill="1" applyBorder="1" applyAlignment="1" applyProtection="1">
      <alignment horizontal="center"/>
      <protection locked="0"/>
    </xf>
    <xf numFmtId="164" fontId="37" fillId="44" borderId="12" xfId="4" applyNumberFormat="1" applyFont="1" applyFill="1" applyBorder="1" applyAlignment="1" applyProtection="1">
      <alignment horizontal="center"/>
      <protection locked="0"/>
    </xf>
    <xf numFmtId="0" fontId="33" fillId="0" borderId="0" xfId="0" applyFont="1"/>
    <xf numFmtId="3" fontId="45" fillId="5" borderId="10" xfId="0" applyNumberFormat="1" applyFont="1" applyFill="1" applyBorder="1" applyAlignment="1" applyProtection="1">
      <alignment horizontal="center" vertical="center"/>
      <protection hidden="1"/>
    </xf>
    <xf numFmtId="164" fontId="45" fillId="5" borderId="10" xfId="0" applyNumberFormat="1" applyFont="1" applyFill="1" applyBorder="1" applyAlignment="1" applyProtection="1">
      <alignment horizontal="center" vertical="center"/>
      <protection hidden="1"/>
    </xf>
    <xf numFmtId="10" fontId="45" fillId="5" borderId="10" xfId="4" applyNumberFormat="1" applyFont="1" applyFill="1" applyBorder="1" applyAlignment="1" applyProtection="1">
      <alignment horizontal="center" vertical="center"/>
      <protection hidden="1"/>
    </xf>
    <xf numFmtId="14" fontId="46" fillId="50" borderId="58" xfId="0" applyNumberFormat="1" applyFont="1" applyFill="1" applyBorder="1" applyAlignment="1" applyProtection="1">
      <alignment horizontal="center" vertical="top"/>
      <protection hidden="1"/>
    </xf>
    <xf numFmtId="0" fontId="35" fillId="3" borderId="1" xfId="0" applyFont="1" applyFill="1" applyBorder="1" applyProtection="1">
      <protection locked="0" hidden="1"/>
    </xf>
    <xf numFmtId="0" fontId="35" fillId="3" borderId="0" xfId="0" applyFont="1" applyFill="1" applyBorder="1" applyProtection="1">
      <protection locked="0" hidden="1"/>
    </xf>
    <xf numFmtId="0" fontId="35" fillId="3" borderId="0" xfId="0" applyFont="1" applyFill="1" applyBorder="1" applyAlignment="1" applyProtection="1">
      <alignment horizontal="center"/>
      <protection locked="0" hidden="1"/>
    </xf>
    <xf numFmtId="0" fontId="35" fillId="44" borderId="43" xfId="0" applyFont="1" applyFill="1" applyBorder="1" applyAlignment="1" applyProtection="1">
      <alignment horizontal="center"/>
      <protection locked="0" hidden="1"/>
    </xf>
    <xf numFmtId="0" fontId="35" fillId="44" borderId="44" xfId="0" applyFont="1" applyFill="1" applyBorder="1" applyProtection="1">
      <protection locked="0" hidden="1"/>
    </xf>
    <xf numFmtId="0" fontId="35" fillId="2" borderId="1" xfId="0" applyFont="1" applyFill="1" applyBorder="1" applyProtection="1">
      <protection locked="0" hidden="1"/>
    </xf>
    <xf numFmtId="0" fontId="35" fillId="2" borderId="0" xfId="0" applyFont="1" applyFill="1" applyBorder="1" applyProtection="1">
      <protection locked="0" hidden="1"/>
    </xf>
    <xf numFmtId="0" fontId="35" fillId="2" borderId="0" xfId="0" applyFont="1" applyFill="1" applyBorder="1" applyAlignment="1" applyProtection="1">
      <alignment horizontal="center"/>
      <protection locked="0" hidden="1"/>
    </xf>
    <xf numFmtId="0" fontId="35" fillId="44" borderId="11" xfId="0" applyFont="1" applyFill="1" applyBorder="1" applyProtection="1">
      <protection locked="0" hidden="1"/>
    </xf>
    <xf numFmtId="0" fontId="35" fillId="44" borderId="47" xfId="0" applyFont="1" applyFill="1" applyBorder="1" applyProtection="1">
      <protection locked="0" hidden="1"/>
    </xf>
    <xf numFmtId="0" fontId="35" fillId="2" borderId="6" xfId="0" applyFont="1" applyFill="1" applyBorder="1" applyProtection="1">
      <protection locked="0" hidden="1"/>
    </xf>
    <xf numFmtId="0" fontId="35" fillId="2" borderId="7" xfId="0" applyFont="1" applyFill="1" applyBorder="1" applyProtection="1">
      <protection locked="0" hidden="1"/>
    </xf>
    <xf numFmtId="0" fontId="35" fillId="2" borderId="48" xfId="0" applyFont="1" applyFill="1" applyBorder="1" applyAlignment="1" applyProtection="1">
      <alignment horizontal="center"/>
      <protection locked="0" hidden="1"/>
    </xf>
    <xf numFmtId="0" fontId="35" fillId="44" borderId="45" xfId="0" applyFont="1" applyFill="1" applyBorder="1" applyProtection="1">
      <protection locked="0" hidden="1"/>
    </xf>
    <xf numFmtId="0" fontId="35" fillId="44" borderId="44" xfId="0" applyFont="1" applyFill="1" applyBorder="1" applyAlignment="1" applyProtection="1">
      <alignment horizontal="center"/>
      <protection locked="0" hidden="1"/>
    </xf>
    <xf numFmtId="0" fontId="35" fillId="2" borderId="7" xfId="0" applyFont="1" applyFill="1" applyBorder="1" applyAlignment="1" applyProtection="1">
      <alignment horizontal="center"/>
      <protection locked="0" hidden="1"/>
    </xf>
    <xf numFmtId="6" fontId="9" fillId="0" borderId="0" xfId="2" applyNumberFormat="1" applyAlignment="1">
      <alignment horizontal="center"/>
    </xf>
    <xf numFmtId="164" fontId="43" fillId="44" borderId="13" xfId="0" applyNumberFormat="1" applyFont="1" applyFill="1" applyBorder="1" applyAlignment="1" applyProtection="1">
      <alignment horizontal="center"/>
      <protection locked="0" hidden="1"/>
    </xf>
    <xf numFmtId="0" fontId="0" fillId="54" borderId="0" xfId="0" applyFill="1"/>
    <xf numFmtId="0" fontId="37" fillId="0" borderId="0" xfId="58" applyFont="1" applyFill="1" applyBorder="1" applyAlignment="1">
      <alignment horizontal="center"/>
    </xf>
    <xf numFmtId="0" fontId="37" fillId="0" borderId="0" xfId="58" applyFont="1" applyFill="1" applyBorder="1"/>
    <xf numFmtId="0" fontId="37" fillId="0" borderId="0" xfId="58" applyNumberFormat="1" applyFont="1" applyFill="1" applyBorder="1" applyAlignment="1">
      <alignment horizontal="center"/>
    </xf>
    <xf numFmtId="0" fontId="51" fillId="0" borderId="0" xfId="58" applyBorder="1"/>
    <xf numFmtId="0" fontId="44" fillId="0" borderId="0" xfId="58" applyFont="1" applyFill="1" applyBorder="1"/>
    <xf numFmtId="0" fontId="51" fillId="0" borderId="0" xfId="58" applyBorder="1" applyAlignment="1">
      <alignment horizontal="center"/>
    </xf>
    <xf numFmtId="0" fontId="49" fillId="45" borderId="0" xfId="58" applyFont="1" applyFill="1" applyBorder="1" applyAlignment="1">
      <alignment horizontal="center" vertical="center" wrapText="1"/>
    </xf>
    <xf numFmtId="166" fontId="33" fillId="0" borderId="0" xfId="0" applyNumberFormat="1" applyFont="1"/>
    <xf numFmtId="0" fontId="55" fillId="0" borderId="0" xfId="0" applyFont="1"/>
    <xf numFmtId="0" fontId="45" fillId="0" borderId="0" xfId="0" applyFont="1"/>
    <xf numFmtId="166" fontId="33" fillId="0" borderId="0" xfId="0" applyNumberFormat="1" applyFont="1" applyAlignment="1">
      <alignment horizontal="right"/>
    </xf>
    <xf numFmtId="3" fontId="33" fillId="0" borderId="0" xfId="0" applyNumberFormat="1" applyFont="1" applyAlignment="1">
      <alignment horizontal="right"/>
    </xf>
    <xf numFmtId="0" fontId="45" fillId="0" borderId="0" xfId="0" applyFont="1" applyAlignment="1">
      <alignment horizontal="center"/>
    </xf>
    <xf numFmtId="0" fontId="55" fillId="0" borderId="0" xfId="0" applyFont="1" applyAlignment="1">
      <alignment horizontal="center"/>
    </xf>
    <xf numFmtId="0" fontId="33" fillId="0" borderId="0" xfId="0" applyFont="1" applyAlignment="1">
      <alignment horizontal="center"/>
    </xf>
    <xf numFmtId="166" fontId="33" fillId="0" borderId="0" xfId="0" applyNumberFormat="1" applyFont="1" applyAlignment="1">
      <alignment horizontal="center"/>
    </xf>
    <xf numFmtId="10" fontId="33" fillId="0" borderId="0" xfId="0" applyNumberFormat="1" applyFont="1" applyAlignment="1">
      <alignment horizontal="center"/>
    </xf>
    <xf numFmtId="166" fontId="56" fillId="0" borderId="0" xfId="0" applyNumberFormat="1" applyFont="1"/>
    <xf numFmtId="166" fontId="57" fillId="0" borderId="0" xfId="0" applyNumberFormat="1" applyFont="1"/>
    <xf numFmtId="0" fontId="57" fillId="0" borderId="0" xfId="0" applyFont="1" applyAlignment="1">
      <alignment horizontal="center"/>
    </xf>
    <xf numFmtId="166" fontId="56" fillId="0" borderId="0" xfId="0" applyNumberFormat="1" applyFont="1" applyAlignment="1">
      <alignment horizontal="center"/>
    </xf>
    <xf numFmtId="0" fontId="58" fillId="0" borderId="0" xfId="0" applyFont="1"/>
    <xf numFmtId="0" fontId="37" fillId="3" borderId="0" xfId="0" applyFont="1" applyFill="1" applyBorder="1" applyAlignment="1">
      <alignment horizontal="right" vertical="center"/>
    </xf>
    <xf numFmtId="0" fontId="35" fillId="3" borderId="0" xfId="0" applyFont="1" applyFill="1" applyAlignment="1">
      <alignment vertical="center"/>
    </xf>
    <xf numFmtId="0" fontId="35" fillId="3" borderId="0" xfId="0" applyFont="1" applyFill="1" applyBorder="1" applyAlignment="1">
      <alignment horizontal="right" vertical="center"/>
    </xf>
    <xf numFmtId="0" fontId="35" fillId="3" borderId="0" xfId="0" applyFont="1" applyFill="1" applyBorder="1" applyAlignment="1">
      <alignment vertical="center"/>
    </xf>
    <xf numFmtId="169" fontId="37" fillId="7" borderId="25" xfId="0" applyNumberFormat="1" applyFont="1" applyFill="1" applyBorder="1" applyAlignment="1" applyProtection="1">
      <alignment horizontal="left" indent="1"/>
    </xf>
    <xf numFmtId="169" fontId="59" fillId="0" borderId="0" xfId="0" applyNumberFormat="1" applyFont="1" applyFill="1" applyBorder="1" applyAlignment="1" applyProtection="1">
      <alignment horizontal="right" indent="1"/>
    </xf>
    <xf numFmtId="0" fontId="60" fillId="0" borderId="0" xfId="0" applyFont="1" applyFill="1" applyBorder="1" applyAlignment="1">
      <alignment horizontal="center" vertical="center" wrapText="1"/>
    </xf>
    <xf numFmtId="0" fontId="37" fillId="6" borderId="0" xfId="0" applyFont="1" applyFill="1" applyBorder="1" applyAlignment="1">
      <alignment horizontal="left" vertical="center" indent="1"/>
    </xf>
    <xf numFmtId="0" fontId="37" fillId="8" borderId="0" xfId="0" applyFont="1" applyFill="1" applyBorder="1" applyAlignment="1">
      <alignment horizontal="left" vertical="center"/>
    </xf>
    <xf numFmtId="0" fontId="35" fillId="8" borderId="0" xfId="0" applyFont="1" applyFill="1" applyBorder="1" applyAlignment="1">
      <alignment vertical="center"/>
    </xf>
    <xf numFmtId="0" fontId="35" fillId="7" borderId="0" xfId="0" applyFont="1" applyFill="1" applyAlignment="1">
      <alignment vertical="center"/>
    </xf>
    <xf numFmtId="0" fontId="41" fillId="7" borderId="0" xfId="0" applyFont="1" applyFill="1" applyAlignment="1">
      <alignment vertical="center" wrapText="1"/>
    </xf>
    <xf numFmtId="0" fontId="37" fillId="8" borderId="0" xfId="0" applyFont="1" applyFill="1" applyBorder="1" applyAlignment="1">
      <alignment vertical="center"/>
    </xf>
    <xf numFmtId="0" fontId="5" fillId="0" borderId="0" xfId="0" applyFont="1" applyAlignment="1">
      <alignment horizontal="center"/>
    </xf>
    <xf numFmtId="0" fontId="5" fillId="0" borderId="0" xfId="0" applyFont="1" applyAlignment="1">
      <alignment horizontal="left"/>
    </xf>
    <xf numFmtId="0" fontId="8" fillId="0" borderId="0" xfId="1"/>
    <xf numFmtId="0" fontId="7" fillId="0" borderId="0" xfId="0" applyFont="1" applyFill="1" applyBorder="1"/>
    <xf numFmtId="0" fontId="35" fillId="0" borderId="0" xfId="0" applyFont="1" applyFill="1" applyBorder="1" applyAlignment="1">
      <alignment horizontal="center"/>
    </xf>
    <xf numFmtId="0" fontId="15" fillId="57" borderId="0" xfId="0" applyFont="1" applyFill="1" applyBorder="1" applyAlignment="1">
      <alignment horizontal="right"/>
    </xf>
    <xf numFmtId="0" fontId="37" fillId="57" borderId="0" xfId="0" applyFont="1" applyFill="1" applyBorder="1" applyAlignment="1">
      <alignment horizontal="right" vertical="center"/>
    </xf>
    <xf numFmtId="0" fontId="35" fillId="57" borderId="0" xfId="0" applyFont="1" applyFill="1" applyBorder="1" applyAlignment="1">
      <alignment vertical="center"/>
    </xf>
    <xf numFmtId="0" fontId="35" fillId="58" borderId="0" xfId="0" applyFont="1" applyFill="1" applyBorder="1" applyAlignment="1">
      <alignment vertical="center"/>
    </xf>
    <xf numFmtId="3" fontId="43" fillId="44" borderId="13" xfId="0" applyNumberFormat="1" applyFont="1" applyFill="1" applyBorder="1" applyAlignment="1" applyProtection="1">
      <alignment horizontal="center"/>
      <protection locked="0" hidden="1"/>
    </xf>
    <xf numFmtId="0" fontId="35" fillId="58" borderId="0" xfId="0" applyFont="1" applyFill="1" applyAlignment="1">
      <alignment horizontal="left" indent="1"/>
    </xf>
    <xf numFmtId="164" fontId="43" fillId="47" borderId="59" xfId="0" applyNumberFormat="1" applyFont="1" applyFill="1" applyBorder="1" applyAlignment="1" applyProtection="1">
      <alignment horizontal="center" vertical="center"/>
      <protection locked="0" hidden="1"/>
    </xf>
    <xf numFmtId="10" fontId="33" fillId="0" borderId="0" xfId="0" applyNumberFormat="1" applyFont="1" applyAlignment="1">
      <alignment horizontal="right"/>
    </xf>
    <xf numFmtId="0" fontId="33" fillId="0" borderId="0" xfId="0" applyFont="1" applyAlignment="1">
      <alignment horizontal="right"/>
    </xf>
    <xf numFmtId="0" fontId="68" fillId="0" borderId="0" xfId="0" applyFont="1" applyAlignment="1">
      <alignment horizontal="center"/>
    </xf>
    <xf numFmtId="10" fontId="69" fillId="62" borderId="9" xfId="0" applyNumberFormat="1" applyFont="1" applyFill="1" applyBorder="1" applyAlignment="1">
      <alignment horizontal="center"/>
    </xf>
    <xf numFmtId="166" fontId="69" fillId="62" borderId="9" xfId="0" applyNumberFormat="1" applyFont="1" applyFill="1" applyBorder="1" applyAlignment="1">
      <alignment horizontal="center"/>
    </xf>
    <xf numFmtId="3" fontId="69" fillId="62" borderId="9" xfId="0" applyNumberFormat="1" applyFont="1" applyFill="1" applyBorder="1" applyAlignment="1">
      <alignment horizontal="center"/>
    </xf>
    <xf numFmtId="164" fontId="45" fillId="61" borderId="10" xfId="0" applyNumberFormat="1" applyFont="1" applyFill="1" applyBorder="1" applyAlignment="1" applyProtection="1">
      <alignment horizontal="center" vertical="top"/>
      <protection hidden="1"/>
    </xf>
    <xf numFmtId="3" fontId="45" fillId="61" borderId="10" xfId="0" applyNumberFormat="1" applyFont="1" applyFill="1" applyBorder="1" applyAlignment="1" applyProtection="1">
      <alignment horizontal="center" vertical="top"/>
      <protection hidden="1"/>
    </xf>
    <xf numFmtId="3" fontId="44" fillId="47" borderId="59" xfId="0" applyNumberFormat="1" applyFont="1" applyFill="1" applyBorder="1" applyAlignment="1" applyProtection="1">
      <alignment horizontal="left" vertical="center"/>
      <protection locked="0" hidden="1"/>
    </xf>
    <xf numFmtId="3" fontId="43" fillId="47" borderId="59" xfId="0" applyNumberFormat="1" applyFont="1" applyFill="1" applyBorder="1" applyAlignment="1" applyProtection="1">
      <alignment horizontal="center" vertical="center"/>
      <protection locked="0" hidden="1"/>
    </xf>
    <xf numFmtId="3" fontId="44" fillId="47" borderId="59" xfId="0" applyNumberFormat="1" applyFont="1" applyFill="1" applyBorder="1" applyAlignment="1" applyProtection="1">
      <alignment horizontal="center" vertical="center"/>
      <protection locked="0" hidden="1"/>
    </xf>
    <xf numFmtId="165" fontId="43" fillId="47" borderId="59" xfId="0" applyNumberFormat="1" applyFont="1" applyFill="1" applyBorder="1" applyAlignment="1" applyProtection="1">
      <alignment horizontal="center" vertical="center"/>
      <protection locked="0" hidden="1"/>
    </xf>
    <xf numFmtId="166" fontId="43" fillId="47" borderId="59" xfId="0" applyNumberFormat="1" applyFont="1" applyFill="1" applyBorder="1" applyAlignment="1" applyProtection="1">
      <alignment horizontal="center" vertical="center"/>
      <protection locked="0" hidden="1"/>
    </xf>
    <xf numFmtId="0" fontId="7" fillId="43" borderId="0" xfId="0" applyFont="1" applyFill="1" applyProtection="1">
      <protection hidden="1"/>
    </xf>
    <xf numFmtId="0" fontId="7" fillId="0" borderId="0" xfId="0" applyFont="1" applyFill="1" applyProtection="1">
      <protection hidden="1"/>
    </xf>
    <xf numFmtId="0" fontId="0" fillId="43" borderId="0" xfId="0" applyFill="1" applyProtection="1">
      <protection hidden="1"/>
    </xf>
    <xf numFmtId="0" fontId="47" fillId="0" borderId="3" xfId="0" applyFont="1" applyFill="1" applyBorder="1" applyAlignment="1" applyProtection="1">
      <alignment horizontal="center"/>
      <protection hidden="1"/>
    </xf>
    <xf numFmtId="0" fontId="47" fillId="0" borderId="4" xfId="0" applyFont="1" applyFill="1" applyBorder="1" applyAlignment="1" applyProtection="1">
      <alignment horizontal="center"/>
      <protection hidden="1"/>
    </xf>
    <xf numFmtId="0" fontId="47" fillId="0" borderId="5" xfId="0" applyFont="1" applyFill="1" applyBorder="1" applyAlignment="1" applyProtection="1">
      <alignment horizontal="center"/>
      <protection hidden="1"/>
    </xf>
    <xf numFmtId="0" fontId="0" fillId="0" borderId="0" xfId="0" applyFill="1" applyProtection="1">
      <protection hidden="1"/>
    </xf>
    <xf numFmtId="0" fontId="37" fillId="0" borderId="1" xfId="0" applyFont="1" applyFill="1" applyBorder="1" applyAlignment="1" applyProtection="1">
      <protection hidden="1"/>
    </xf>
    <xf numFmtId="0" fontId="39" fillId="49" borderId="0" xfId="0" applyFont="1" applyFill="1" applyBorder="1" applyAlignment="1" applyProtection="1">
      <alignment vertical="center"/>
      <protection hidden="1"/>
    </xf>
    <xf numFmtId="0" fontId="48" fillId="49" borderId="0" xfId="0" applyFont="1" applyFill="1" applyBorder="1" applyAlignment="1" applyProtection="1">
      <alignment vertical="center"/>
      <protection hidden="1"/>
    </xf>
    <xf numFmtId="0" fontId="37" fillId="0" borderId="2" xfId="0" applyFont="1" applyFill="1" applyBorder="1" applyAlignment="1" applyProtection="1">
      <protection hidden="1"/>
    </xf>
    <xf numFmtId="0" fontId="44" fillId="7" borderId="0" xfId="0" applyFont="1" applyFill="1" applyBorder="1" applyAlignment="1" applyProtection="1">
      <alignment vertical="center"/>
      <protection hidden="1"/>
    </xf>
    <xf numFmtId="0" fontId="44" fillId="49" borderId="0" xfId="0" applyFont="1" applyFill="1" applyBorder="1" applyAlignment="1" applyProtection="1">
      <alignment vertical="center"/>
      <protection hidden="1"/>
    </xf>
    <xf numFmtId="0" fontId="44" fillId="55" borderId="0" xfId="0" applyFont="1" applyFill="1" applyBorder="1" applyAlignment="1" applyProtection="1">
      <alignment vertical="center"/>
      <protection hidden="1"/>
    </xf>
    <xf numFmtId="0" fontId="44" fillId="0" borderId="2" xfId="0" applyFont="1" applyFill="1" applyBorder="1" applyAlignment="1" applyProtection="1">
      <protection hidden="1"/>
    </xf>
    <xf numFmtId="0" fontId="49" fillId="55" borderId="0" xfId="0" applyFont="1" applyFill="1" applyBorder="1" applyAlignment="1" applyProtection="1">
      <alignment vertical="center"/>
      <protection hidden="1"/>
    </xf>
    <xf numFmtId="0" fontId="44" fillId="55" borderId="0" xfId="0" applyFont="1" applyFill="1" applyBorder="1" applyAlignment="1" applyProtection="1">
      <alignment horizontal="center" vertical="center"/>
      <protection hidden="1"/>
    </xf>
    <xf numFmtId="4" fontId="53" fillId="51" borderId="9" xfId="0" applyNumberFormat="1" applyFont="1" applyFill="1" applyBorder="1" applyAlignment="1" applyProtection="1">
      <alignment vertical="center"/>
      <protection hidden="1"/>
    </xf>
    <xf numFmtId="4" fontId="53" fillId="49" borderId="9" xfId="0" applyNumberFormat="1" applyFont="1" applyFill="1" applyBorder="1" applyAlignment="1" applyProtection="1">
      <alignment vertical="center"/>
      <protection hidden="1"/>
    </xf>
    <xf numFmtId="164" fontId="53" fillId="49" borderId="9" xfId="0" applyNumberFormat="1" applyFont="1" applyFill="1" applyBorder="1" applyAlignment="1" applyProtection="1">
      <alignment vertical="center"/>
      <protection hidden="1"/>
    </xf>
    <xf numFmtId="164" fontId="53" fillId="51" borderId="9" xfId="0" applyNumberFormat="1" applyFont="1" applyFill="1" applyBorder="1" applyAlignment="1" applyProtection="1">
      <alignment vertical="center"/>
      <protection hidden="1"/>
    </xf>
    <xf numFmtId="164" fontId="44" fillId="55" borderId="0" xfId="0" applyNumberFormat="1" applyFont="1" applyFill="1" applyBorder="1" applyAlignment="1" applyProtection="1">
      <alignment vertical="center"/>
      <protection hidden="1"/>
    </xf>
    <xf numFmtId="0" fontId="49" fillId="56" borderId="0" xfId="0" applyNumberFormat="1" applyFont="1" applyFill="1" applyBorder="1" applyAlignment="1" applyProtection="1">
      <alignment vertical="center"/>
      <protection hidden="1"/>
    </xf>
    <xf numFmtId="0" fontId="44" fillId="56" borderId="0" xfId="0" applyNumberFormat="1" applyFont="1" applyFill="1" applyBorder="1" applyAlignment="1" applyProtection="1">
      <alignment horizontal="center" vertical="center"/>
      <protection hidden="1"/>
    </xf>
    <xf numFmtId="0" fontId="44" fillId="56" borderId="0" xfId="0" applyNumberFormat="1" applyFont="1" applyFill="1" applyBorder="1" applyAlignment="1" applyProtection="1">
      <alignment vertical="center"/>
      <protection hidden="1"/>
    </xf>
    <xf numFmtId="0" fontId="49" fillId="49" borderId="0" xfId="0" applyFont="1" applyFill="1" applyBorder="1" applyAlignment="1" applyProtection="1">
      <alignment vertical="center"/>
      <protection hidden="1"/>
    </xf>
    <xf numFmtId="0" fontId="44" fillId="55" borderId="0" xfId="0" applyFont="1" applyFill="1" applyBorder="1" applyAlignment="1" applyProtection="1">
      <alignment horizontal="left" vertical="center" indent="1"/>
      <protection hidden="1"/>
    </xf>
    <xf numFmtId="0" fontId="49" fillId="7" borderId="0" xfId="0" applyFont="1" applyFill="1" applyBorder="1" applyAlignment="1" applyProtection="1">
      <alignment horizontal="right" vertical="center"/>
      <protection hidden="1"/>
    </xf>
    <xf numFmtId="164" fontId="44" fillId="7" borderId="0" xfId="0" applyNumberFormat="1" applyFont="1" applyFill="1" applyBorder="1" applyAlignment="1" applyProtection="1">
      <alignment vertical="center"/>
      <protection hidden="1"/>
    </xf>
    <xf numFmtId="0" fontId="0" fillId="0" borderId="0" xfId="0" applyProtection="1">
      <protection hidden="1"/>
    </xf>
    <xf numFmtId="164" fontId="44" fillId="56" borderId="60" xfId="0" applyNumberFormat="1" applyFont="1" applyFill="1" applyBorder="1" applyAlignment="1" applyProtection="1">
      <alignment horizontal="right" vertical="center"/>
      <protection hidden="1"/>
    </xf>
    <xf numFmtId="166" fontId="44" fillId="56" borderId="60" xfId="0" applyNumberFormat="1" applyFont="1" applyFill="1" applyBorder="1" applyAlignment="1" applyProtection="1">
      <alignment horizontal="right" vertical="center"/>
      <protection hidden="1"/>
    </xf>
    <xf numFmtId="0" fontId="44" fillId="7" borderId="0" xfId="0" applyFont="1" applyFill="1" applyBorder="1" applyAlignment="1" applyProtection="1">
      <alignment horizontal="right" vertical="center"/>
      <protection hidden="1"/>
    </xf>
    <xf numFmtId="10" fontId="54" fillId="56" borderId="0" xfId="0" applyNumberFormat="1" applyFont="1" applyFill="1" applyBorder="1" applyAlignment="1" applyProtection="1">
      <alignment horizontal="center" vertical="center"/>
      <protection hidden="1"/>
    </xf>
    <xf numFmtId="0" fontId="37" fillId="0" borderId="6" xfId="0" applyFont="1" applyFill="1" applyBorder="1" applyAlignment="1" applyProtection="1">
      <protection hidden="1"/>
    </xf>
    <xf numFmtId="0" fontId="44" fillId="0" borderId="7" xfId="0" applyFont="1" applyFill="1" applyBorder="1" applyAlignment="1" applyProtection="1">
      <protection hidden="1"/>
    </xf>
    <xf numFmtId="0" fontId="44" fillId="0" borderId="8" xfId="0" applyFont="1" applyFill="1" applyBorder="1" applyAlignment="1" applyProtection="1">
      <protection hidden="1"/>
    </xf>
    <xf numFmtId="0" fontId="0" fillId="43" borderId="0" xfId="0" applyFill="1" applyBorder="1" applyProtection="1">
      <protection hidden="1"/>
    </xf>
    <xf numFmtId="0" fontId="0" fillId="0" borderId="0" xfId="0" applyFill="1" applyBorder="1" applyProtection="1">
      <protection hidden="1"/>
    </xf>
    <xf numFmtId="0" fontId="0" fillId="0" borderId="0" xfId="0" applyBorder="1" applyProtection="1">
      <protection hidden="1"/>
    </xf>
    <xf numFmtId="166" fontId="33" fillId="59" borderId="69" xfId="0" applyNumberFormat="1" applyFont="1" applyFill="1" applyBorder="1"/>
    <xf numFmtId="10" fontId="33" fillId="59" borderId="69" xfId="0" applyNumberFormat="1" applyFont="1" applyFill="1" applyBorder="1"/>
    <xf numFmtId="0" fontId="44" fillId="47" borderId="59" xfId="0" applyFont="1" applyFill="1" applyBorder="1" applyAlignment="1" applyProtection="1">
      <alignment horizontal="center" vertical="center"/>
      <protection locked="0" hidden="1"/>
    </xf>
    <xf numFmtId="166" fontId="33" fillId="59" borderId="69" xfId="0" applyNumberFormat="1" applyFont="1" applyFill="1" applyBorder="1" applyAlignment="1">
      <alignment horizontal="right"/>
    </xf>
    <xf numFmtId="0" fontId="43" fillId="56" borderId="0" xfId="0" applyNumberFormat="1" applyFont="1" applyFill="1" applyBorder="1" applyAlignment="1" applyProtection="1">
      <alignment horizontal="center" vertical="center"/>
      <protection hidden="1"/>
    </xf>
    <xf numFmtId="10" fontId="43" fillId="47" borderId="59" xfId="0" applyNumberFormat="1" applyFont="1" applyFill="1" applyBorder="1" applyAlignment="1" applyProtection="1">
      <alignment horizontal="center" vertical="center"/>
      <protection locked="0" hidden="1"/>
    </xf>
    <xf numFmtId="0" fontId="43" fillId="47" borderId="60" xfId="0" applyFont="1" applyFill="1" applyBorder="1" applyAlignment="1" applyProtection="1">
      <alignment horizontal="center" vertical="center"/>
      <protection locked="0" hidden="1"/>
    </xf>
    <xf numFmtId="0" fontId="0" fillId="3" borderId="7" xfId="0" applyFill="1" applyBorder="1" applyProtection="1">
      <protection hidden="1"/>
    </xf>
    <xf numFmtId="0" fontId="0" fillId="3" borderId="8" xfId="0" applyFill="1" applyBorder="1" applyProtection="1">
      <protection hidden="1"/>
    </xf>
    <xf numFmtId="0" fontId="50" fillId="52" borderId="46" xfId="0" applyFont="1" applyFill="1" applyBorder="1" applyAlignment="1" applyProtection="1">
      <alignment horizontal="center" vertical="center"/>
      <protection hidden="1"/>
    </xf>
    <xf numFmtId="0" fontId="0" fillId="0" borderId="1" xfId="0" applyBorder="1" applyProtection="1">
      <protection hidden="1"/>
    </xf>
    <xf numFmtId="0" fontId="0" fillId="0" borderId="2" xfId="0" applyBorder="1" applyProtection="1">
      <protection hidden="1"/>
    </xf>
    <xf numFmtId="0" fontId="37" fillId="3" borderId="1" xfId="0" applyFont="1" applyFill="1" applyBorder="1" applyAlignment="1" applyProtection="1">
      <protection hidden="1"/>
    </xf>
    <xf numFmtId="0" fontId="48" fillId="56" borderId="0" xfId="0" applyFont="1" applyFill="1" applyBorder="1" applyAlignment="1" applyProtection="1">
      <alignment vertical="center"/>
      <protection hidden="1"/>
    </xf>
    <xf numFmtId="0" fontId="67" fillId="53" borderId="0" xfId="0" applyFont="1" applyFill="1" applyBorder="1" applyAlignment="1" applyProtection="1">
      <alignment horizontal="center" vertical="center"/>
      <protection hidden="1"/>
    </xf>
    <xf numFmtId="0" fontId="37" fillId="3" borderId="2" xfId="0" applyFont="1" applyFill="1" applyBorder="1" applyAlignment="1" applyProtection="1">
      <protection hidden="1"/>
    </xf>
    <xf numFmtId="0" fontId="0" fillId="3" borderId="1" xfId="0" applyFill="1" applyBorder="1" applyProtection="1">
      <protection hidden="1"/>
    </xf>
    <xf numFmtId="0" fontId="44" fillId="10" borderId="0" xfId="0" applyFont="1" applyFill="1" applyBorder="1" applyAlignment="1" applyProtection="1">
      <alignment horizontal="center" vertical="center"/>
      <protection hidden="1"/>
    </xf>
    <xf numFmtId="166" fontId="44" fillId="10" borderId="0" xfId="0" applyNumberFormat="1" applyFont="1" applyFill="1" applyBorder="1" applyAlignment="1" applyProtection="1">
      <alignment vertical="center"/>
      <protection hidden="1"/>
    </xf>
    <xf numFmtId="0" fontId="44" fillId="60" borderId="0" xfId="0" applyFont="1" applyFill="1" applyBorder="1" applyAlignment="1" applyProtection="1">
      <alignment horizontal="center" vertical="center"/>
      <protection hidden="1"/>
    </xf>
    <xf numFmtId="166" fontId="44" fillId="60" borderId="0" xfId="0" applyNumberFormat="1" applyFont="1" applyFill="1" applyBorder="1" applyAlignment="1" applyProtection="1">
      <alignment vertical="center"/>
      <protection hidden="1"/>
    </xf>
    <xf numFmtId="0" fontId="49" fillId="10" borderId="0" xfId="0" applyFont="1" applyFill="1" applyBorder="1" applyAlignment="1" applyProtection="1">
      <alignment horizontal="center" vertical="center"/>
      <protection hidden="1"/>
    </xf>
    <xf numFmtId="166" fontId="49" fillId="10" borderId="0" xfId="0" applyNumberFormat="1" applyFont="1" applyFill="1" applyBorder="1" applyAlignment="1" applyProtection="1">
      <alignment vertical="center"/>
      <protection hidden="1"/>
    </xf>
    <xf numFmtId="0" fontId="0" fillId="3" borderId="6" xfId="0" applyFill="1" applyBorder="1" applyProtection="1">
      <protection hidden="1"/>
    </xf>
    <xf numFmtId="3" fontId="44" fillId="10" borderId="0" xfId="0" applyNumberFormat="1" applyFont="1" applyFill="1" applyBorder="1" applyAlignment="1" applyProtection="1">
      <alignment horizontal="center" vertical="center"/>
      <protection hidden="1"/>
    </xf>
    <xf numFmtId="3" fontId="44" fillId="60" borderId="0" xfId="0" applyNumberFormat="1" applyFont="1" applyFill="1" applyBorder="1" applyAlignment="1" applyProtection="1">
      <alignment horizontal="center" vertical="center"/>
      <protection hidden="1"/>
    </xf>
    <xf numFmtId="3" fontId="49" fillId="10" borderId="0" xfId="0" applyNumberFormat="1" applyFont="1" applyFill="1" applyBorder="1" applyAlignment="1" applyProtection="1">
      <alignment horizontal="center" vertical="center"/>
      <protection hidden="1"/>
    </xf>
    <xf numFmtId="0" fontId="67" fillId="55" borderId="0" xfId="0" applyFont="1" applyFill="1" applyBorder="1" applyAlignment="1" applyProtection="1">
      <alignment horizontal="center" vertical="center"/>
      <protection hidden="1"/>
    </xf>
    <xf numFmtId="9" fontId="44" fillId="49" borderId="0" xfId="0" applyNumberFormat="1" applyFont="1" applyFill="1" applyBorder="1" applyAlignment="1" applyProtection="1">
      <alignment vertical="center"/>
      <protection hidden="1"/>
    </xf>
    <xf numFmtId="0" fontId="49" fillId="0" borderId="0" xfId="0" applyFont="1" applyFill="1" applyBorder="1" applyAlignment="1" applyProtection="1">
      <alignment horizontal="right" vertical="center"/>
      <protection hidden="1"/>
    </xf>
    <xf numFmtId="165" fontId="43" fillId="56" borderId="0" xfId="0" applyNumberFormat="1" applyFont="1" applyFill="1" applyBorder="1" applyAlignment="1" applyProtection="1">
      <alignment horizontal="center" vertical="center"/>
      <protection hidden="1"/>
    </xf>
    <xf numFmtId="0" fontId="44" fillId="8" borderId="0" xfId="0" applyFont="1" applyFill="1" applyBorder="1" applyAlignment="1" applyProtection="1">
      <alignment vertical="center"/>
      <protection hidden="1"/>
    </xf>
    <xf numFmtId="0" fontId="49" fillId="7" borderId="0" xfId="0" applyFont="1" applyFill="1" applyBorder="1" applyAlignment="1" applyProtection="1">
      <alignment vertical="center"/>
      <protection hidden="1"/>
    </xf>
    <xf numFmtId="10" fontId="44" fillId="55" borderId="0" xfId="0" applyNumberFormat="1" applyFont="1" applyFill="1" applyBorder="1" applyAlignment="1" applyProtection="1">
      <alignment horizontal="center" vertical="center"/>
      <protection hidden="1"/>
    </xf>
    <xf numFmtId="0" fontId="44" fillId="0" borderId="0" xfId="0" applyFont="1" applyFill="1" applyBorder="1" applyAlignment="1" applyProtection="1">
      <protection hidden="1"/>
    </xf>
    <xf numFmtId="165" fontId="43" fillId="56" borderId="7" xfId="0" applyNumberFormat="1" applyFont="1" applyFill="1" applyBorder="1" applyAlignment="1" applyProtection="1">
      <alignment horizontal="center" vertical="center"/>
      <protection hidden="1"/>
    </xf>
    <xf numFmtId="0" fontId="44" fillId="56" borderId="7" xfId="0" applyFont="1" applyFill="1" applyBorder="1" applyAlignment="1" applyProtection="1">
      <alignment vertical="center"/>
      <protection hidden="1"/>
    </xf>
    <xf numFmtId="0" fontId="44" fillId="47" borderId="71" xfId="0" applyNumberFormat="1" applyFont="1" applyFill="1" applyBorder="1" applyAlignment="1" applyProtection="1">
      <alignment horizontal="center" vertical="center"/>
      <protection locked="0" hidden="1"/>
    </xf>
    <xf numFmtId="0" fontId="12" fillId="0" borderId="0" xfId="0" applyFont="1"/>
    <xf numFmtId="0" fontId="12" fillId="3" borderId="0" xfId="0" applyFont="1" applyFill="1"/>
    <xf numFmtId="1" fontId="0" fillId="0" borderId="0" xfId="0" applyNumberFormat="1"/>
    <xf numFmtId="168" fontId="44" fillId="47" borderId="59" xfId="0" applyNumberFormat="1" applyFont="1" applyFill="1" applyBorder="1" applyAlignment="1" applyProtection="1">
      <alignment horizontal="center" vertical="center"/>
      <protection locked="0" hidden="1"/>
    </xf>
    <xf numFmtId="172" fontId="43" fillId="56" borderId="0" xfId="60" applyNumberFormat="1" applyFont="1" applyFill="1" applyBorder="1" applyAlignment="1" applyProtection="1">
      <alignment horizontal="center" vertical="center"/>
      <protection hidden="1"/>
    </xf>
    <xf numFmtId="2" fontId="3" fillId="0" borderId="0" xfId="8" applyNumberFormat="1" applyFont="1" applyFill="1"/>
    <xf numFmtId="173" fontId="3" fillId="0" borderId="0" xfId="8" applyNumberFormat="1" applyFont="1" applyFill="1"/>
    <xf numFmtId="3" fontId="49" fillId="56" borderId="69" xfId="0" applyNumberFormat="1" applyFont="1" applyFill="1" applyBorder="1" applyAlignment="1" applyProtection="1">
      <alignment horizontal="center" vertical="center"/>
      <protection hidden="1"/>
    </xf>
    <xf numFmtId="0" fontId="70" fillId="43" borderId="0" xfId="0" applyFont="1" applyFill="1"/>
    <xf numFmtId="0" fontId="70" fillId="0" borderId="0" xfId="0" applyFont="1" applyFill="1"/>
    <xf numFmtId="1" fontId="37" fillId="44" borderId="13" xfId="0" applyNumberFormat="1" applyFont="1" applyFill="1" applyBorder="1" applyAlignment="1" applyProtection="1">
      <alignment horizontal="center"/>
      <protection locked="0"/>
    </xf>
    <xf numFmtId="0" fontId="1" fillId="0" borderId="0" xfId="5" applyFont="1" applyFill="1"/>
    <xf numFmtId="1" fontId="3" fillId="0" borderId="0" xfId="8" applyNumberFormat="1" applyFont="1" applyFill="1"/>
    <xf numFmtId="0" fontId="35" fillId="3" borderId="6" xfId="0" applyFont="1" applyFill="1" applyBorder="1" applyProtection="1">
      <protection locked="0" hidden="1"/>
    </xf>
    <xf numFmtId="0" fontId="35" fillId="3" borderId="7" xfId="0" applyFont="1" applyFill="1" applyBorder="1" applyProtection="1">
      <protection locked="0" hidden="1"/>
    </xf>
    <xf numFmtId="0" fontId="35" fillId="3" borderId="48" xfId="0" applyFont="1" applyFill="1" applyBorder="1" applyAlignment="1" applyProtection="1">
      <alignment horizontal="center"/>
      <protection locked="0" hidden="1"/>
    </xf>
    <xf numFmtId="0" fontId="44" fillId="53" borderId="32" xfId="0" applyFont="1" applyFill="1" applyBorder="1" applyAlignment="1" applyProtection="1">
      <alignment vertical="center"/>
      <protection locked="0"/>
    </xf>
    <xf numFmtId="0" fontId="44" fillId="53" borderId="32" xfId="0" applyFont="1" applyFill="1" applyBorder="1" applyAlignment="1" applyProtection="1">
      <alignment horizontal="center" vertical="center"/>
      <protection locked="0"/>
    </xf>
    <xf numFmtId="166" fontId="44" fillId="53" borderId="32" xfId="0" applyNumberFormat="1" applyFont="1" applyFill="1" applyBorder="1" applyAlignment="1" applyProtection="1">
      <alignment vertical="center"/>
      <protection locked="0"/>
    </xf>
    <xf numFmtId="1" fontId="43" fillId="47" borderId="59" xfId="0" applyNumberFormat="1" applyFont="1" applyFill="1" applyBorder="1" applyAlignment="1" applyProtection="1">
      <alignment horizontal="center" vertical="center"/>
      <protection locked="0" hidden="1"/>
    </xf>
    <xf numFmtId="3" fontId="0" fillId="0" borderId="0" xfId="0" applyNumberFormat="1"/>
    <xf numFmtId="0" fontId="0" fillId="3" borderId="1" xfId="0" applyFill="1" applyBorder="1" applyProtection="1"/>
    <xf numFmtId="0" fontId="0" fillId="3" borderId="6" xfId="0" applyFill="1" applyBorder="1" applyProtection="1"/>
    <xf numFmtId="14" fontId="0" fillId="3" borderId="0" xfId="0" applyNumberFormat="1" applyFill="1" applyBorder="1" applyProtection="1"/>
    <xf numFmtId="0" fontId="42" fillId="45" borderId="1" xfId="0" applyFont="1" applyFill="1" applyBorder="1" applyAlignment="1" applyProtection="1">
      <alignment horizontal="center"/>
      <protection locked="0" hidden="1"/>
    </xf>
    <xf numFmtId="0" fontId="65" fillId="63" borderId="63" xfId="0" applyFont="1" applyFill="1" applyBorder="1" applyAlignment="1">
      <alignment horizontal="left" vertical="center" wrapText="1" indent="2"/>
    </xf>
    <xf numFmtId="0" fontId="78" fillId="66" borderId="0" xfId="0" applyFont="1" applyFill="1" applyAlignment="1">
      <alignment horizontal="center" vertical="center" wrapText="1"/>
    </xf>
    <xf numFmtId="6" fontId="79" fillId="66" borderId="66" xfId="0" applyNumberFormat="1" applyFont="1" applyFill="1" applyBorder="1" applyAlignment="1">
      <alignment horizontal="center" vertical="center" wrapText="1"/>
    </xf>
    <xf numFmtId="0" fontId="75" fillId="67" borderId="63" xfId="0" applyFont="1" applyFill="1" applyBorder="1" applyAlignment="1">
      <alignment vertical="center" wrapText="1"/>
    </xf>
    <xf numFmtId="0" fontId="75" fillId="67" borderId="64" xfId="0" applyFont="1" applyFill="1" applyBorder="1" applyAlignment="1">
      <alignment vertical="center" wrapText="1"/>
    </xf>
    <xf numFmtId="0" fontId="83" fillId="63" borderId="64" xfId="0" applyFont="1" applyFill="1" applyBorder="1" applyAlignment="1">
      <alignment vertical="center" wrapText="1"/>
    </xf>
    <xf numFmtId="0" fontId="84" fillId="64" borderId="63" xfId="0" applyFont="1" applyFill="1" applyBorder="1" applyAlignment="1">
      <alignment vertical="center" wrapText="1"/>
    </xf>
    <xf numFmtId="0" fontId="84" fillId="64" borderId="64" xfId="0" applyFont="1" applyFill="1" applyBorder="1" applyAlignment="1">
      <alignment horizontal="center" vertical="center" wrapText="1"/>
    </xf>
    <xf numFmtId="0" fontId="33" fillId="63" borderId="63" xfId="0" applyFont="1" applyFill="1" applyBorder="1" applyAlignment="1">
      <alignment vertical="center" wrapText="1"/>
    </xf>
    <xf numFmtId="6" fontId="33" fillId="63" borderId="64" xfId="0" applyNumberFormat="1" applyFont="1" applyFill="1" applyBorder="1" applyAlignment="1">
      <alignment horizontal="center" vertical="center" wrapText="1"/>
    </xf>
    <xf numFmtId="0" fontId="85" fillId="66" borderId="65" xfId="0" applyFont="1" applyFill="1" applyBorder="1" applyAlignment="1">
      <alignment horizontal="center" vertical="center" wrapText="1"/>
    </xf>
    <xf numFmtId="14" fontId="0" fillId="3" borderId="7" xfId="0" applyNumberFormat="1" applyFill="1" applyBorder="1" applyProtection="1"/>
    <xf numFmtId="0" fontId="7" fillId="0" borderId="0" xfId="0" applyFont="1" applyFill="1" applyAlignment="1">
      <alignment vertical="center"/>
    </xf>
    <xf numFmtId="0" fontId="87" fillId="0" borderId="0" xfId="0" applyFont="1" applyFill="1" applyAlignment="1">
      <alignment horizontal="center" vertical="center"/>
    </xf>
    <xf numFmtId="6" fontId="87" fillId="0" borderId="0" xfId="0" applyNumberFormat="1" applyFont="1" applyFill="1" applyAlignment="1">
      <alignment horizontal="center" vertical="center"/>
    </xf>
    <xf numFmtId="6" fontId="87" fillId="0" borderId="0" xfId="0" applyNumberFormat="1" applyFont="1" applyFill="1" applyAlignment="1">
      <alignment vertical="center"/>
    </xf>
    <xf numFmtId="0" fontId="87" fillId="0" borderId="0" xfId="0" applyFont="1" applyFill="1" applyAlignment="1">
      <alignment vertical="center"/>
    </xf>
    <xf numFmtId="166" fontId="44" fillId="49" borderId="0" xfId="0" applyNumberFormat="1" applyFont="1" applyFill="1" applyBorder="1" applyAlignment="1" applyProtection="1">
      <alignment vertical="center"/>
      <protection hidden="1"/>
    </xf>
    <xf numFmtId="174" fontId="87" fillId="0" borderId="0" xfId="61" applyNumberFormat="1" applyFont="1" applyFill="1"/>
    <xf numFmtId="174" fontId="0" fillId="0" borderId="0" xfId="0" applyNumberFormat="1" applyFill="1"/>
    <xf numFmtId="9" fontId="0" fillId="0" borderId="0" xfId="4" applyFont="1" applyFill="1"/>
    <xf numFmtId="0" fontId="0" fillId="3" borderId="8" xfId="0" applyFill="1" applyBorder="1" applyProtection="1"/>
    <xf numFmtId="0" fontId="42" fillId="45" borderId="0" xfId="0" applyFont="1" applyFill="1" applyBorder="1" applyAlignment="1" applyProtection="1">
      <alignment horizontal="center"/>
      <protection locked="0" hidden="1"/>
    </xf>
    <xf numFmtId="164" fontId="0" fillId="0" borderId="0" xfId="0" applyNumberFormat="1" applyFill="1" applyBorder="1"/>
    <xf numFmtId="0" fontId="0" fillId="3" borderId="2" xfId="0" applyFill="1" applyBorder="1" applyProtection="1"/>
    <xf numFmtId="0" fontId="0" fillId="3" borderId="2" xfId="0" applyFill="1" applyBorder="1" applyAlignment="1" applyProtection="1">
      <alignment horizontal="left" vertical="top" wrapText="1"/>
    </xf>
    <xf numFmtId="0" fontId="35" fillId="44" borderId="72" xfId="0" applyFont="1" applyFill="1" applyBorder="1" applyAlignment="1" applyProtection="1">
      <alignment horizontal="center"/>
      <protection locked="0" hidden="1"/>
    </xf>
    <xf numFmtId="0" fontId="35" fillId="44" borderId="11" xfId="0" applyFont="1" applyFill="1" applyBorder="1" applyAlignment="1" applyProtection="1">
      <alignment horizontal="center"/>
      <protection locked="0" hidden="1"/>
    </xf>
    <xf numFmtId="0" fontId="35" fillId="44" borderId="45" xfId="0" applyFont="1" applyFill="1" applyBorder="1" applyAlignment="1" applyProtection="1">
      <alignment horizontal="center"/>
      <protection locked="0" hidden="1"/>
    </xf>
    <xf numFmtId="0" fontId="42" fillId="45" borderId="9" xfId="0" applyFont="1" applyFill="1" applyBorder="1" applyAlignment="1" applyProtection="1">
      <alignment horizontal="center" vertical="center"/>
      <protection locked="0" hidden="1"/>
    </xf>
    <xf numFmtId="0" fontId="42" fillId="45" borderId="46" xfId="0" applyFont="1" applyFill="1" applyBorder="1" applyAlignment="1" applyProtection="1">
      <alignment horizontal="center" vertical="center"/>
      <protection locked="0" hidden="1"/>
    </xf>
    <xf numFmtId="0" fontId="1" fillId="0" borderId="0" xfId="0" applyFont="1"/>
    <xf numFmtId="166" fontId="53" fillId="49" borderId="9" xfId="0" applyNumberFormat="1" applyFont="1" applyFill="1" applyBorder="1" applyAlignment="1" applyProtection="1">
      <alignment vertical="center"/>
      <protection hidden="1"/>
    </xf>
    <xf numFmtId="166" fontId="46" fillId="49" borderId="0" xfId="0" applyNumberFormat="1" applyFont="1" applyFill="1" applyBorder="1" applyAlignment="1" applyProtection="1">
      <alignment horizontal="center" vertical="center"/>
      <protection hidden="1"/>
    </xf>
    <xf numFmtId="0" fontId="31" fillId="3" borderId="0" xfId="0" applyFont="1" applyFill="1"/>
    <xf numFmtId="9" fontId="87" fillId="43" borderId="0" xfId="4" applyFont="1" applyFill="1"/>
    <xf numFmtId="0" fontId="87" fillId="43" borderId="0" xfId="0" applyFont="1" applyFill="1"/>
    <xf numFmtId="164" fontId="87" fillId="43" borderId="0" xfId="0" applyNumberFormat="1" applyFont="1" applyFill="1"/>
    <xf numFmtId="0" fontId="73" fillId="43" borderId="7" xfId="0" applyFont="1" applyFill="1" applyBorder="1" applyAlignment="1">
      <alignment horizontal="center"/>
    </xf>
    <xf numFmtId="0" fontId="39" fillId="3" borderId="0" xfId="0" applyFont="1" applyFill="1" applyBorder="1" applyAlignment="1">
      <alignment horizontal="left"/>
    </xf>
    <xf numFmtId="0" fontId="37" fillId="44" borderId="13" xfId="0" quotePrefix="1" applyFont="1" applyFill="1" applyBorder="1" applyAlignment="1" applyProtection="1">
      <alignment horizontal="center"/>
      <protection locked="0"/>
    </xf>
    <xf numFmtId="0" fontId="37" fillId="44" borderId="13" xfId="0" applyFont="1" applyFill="1" applyBorder="1" applyAlignment="1" applyProtection="1">
      <alignment horizontal="center"/>
      <protection locked="0"/>
    </xf>
    <xf numFmtId="0" fontId="37" fillId="3" borderId="0" xfId="0" applyFont="1" applyFill="1" applyBorder="1" applyAlignment="1">
      <alignment horizontal="right" vertical="center"/>
    </xf>
    <xf numFmtId="0" fontId="35" fillId="44" borderId="14" xfId="0" applyFont="1" applyFill="1" applyBorder="1" applyAlignment="1" applyProtection="1">
      <alignment horizontal="left" vertical="top" wrapText="1"/>
      <protection locked="0"/>
    </xf>
    <xf numFmtId="0" fontId="35" fillId="44" borderId="15" xfId="0" applyFont="1" applyFill="1" applyBorder="1" applyAlignment="1" applyProtection="1">
      <alignment horizontal="left" vertical="top" wrapText="1"/>
      <protection locked="0"/>
    </xf>
    <xf numFmtId="0" fontId="35" fillId="44" borderId="16" xfId="0" applyFont="1" applyFill="1" applyBorder="1" applyAlignment="1" applyProtection="1">
      <alignment horizontal="left" vertical="top" wrapText="1"/>
      <protection locked="0"/>
    </xf>
    <xf numFmtId="0" fontId="35" fillId="44" borderId="17" xfId="0" applyFont="1" applyFill="1" applyBorder="1" applyAlignment="1" applyProtection="1">
      <alignment horizontal="left" vertical="top" wrapText="1"/>
      <protection locked="0"/>
    </xf>
    <xf numFmtId="0" fontId="35" fillId="44" borderId="0" xfId="0" applyFont="1" applyFill="1" applyBorder="1" applyAlignment="1" applyProtection="1">
      <alignment horizontal="left" vertical="top" wrapText="1"/>
      <protection locked="0"/>
    </xf>
    <xf numFmtId="0" fontId="35" fillId="44" borderId="18" xfId="0" applyFont="1" applyFill="1" applyBorder="1" applyAlignment="1" applyProtection="1">
      <alignment horizontal="left" vertical="top" wrapText="1"/>
      <protection locked="0"/>
    </xf>
    <xf numFmtId="0" fontId="35" fillId="44" borderId="19" xfId="0" applyFont="1" applyFill="1" applyBorder="1" applyAlignment="1" applyProtection="1">
      <alignment horizontal="left" vertical="top" wrapText="1"/>
      <protection locked="0"/>
    </xf>
    <xf numFmtId="0" fontId="35" fillId="44" borderId="20" xfId="0" applyFont="1" applyFill="1" applyBorder="1" applyAlignment="1" applyProtection="1">
      <alignment horizontal="left" vertical="top" wrapText="1"/>
      <protection locked="0"/>
    </xf>
    <xf numFmtId="0" fontId="35" fillId="44" borderId="21" xfId="0" applyFont="1" applyFill="1" applyBorder="1" applyAlignment="1" applyProtection="1">
      <alignment horizontal="left" vertical="top" wrapText="1"/>
      <protection locked="0"/>
    </xf>
    <xf numFmtId="3" fontId="37" fillId="44" borderId="13" xfId="0" applyNumberFormat="1" applyFont="1" applyFill="1" applyBorder="1" applyAlignment="1" applyProtection="1">
      <alignment horizontal="left"/>
      <protection locked="0"/>
    </xf>
    <xf numFmtId="3" fontId="35" fillId="44" borderId="13" xfId="0" applyNumberFormat="1" applyFont="1" applyFill="1" applyBorder="1" applyAlignment="1" applyProtection="1">
      <alignment horizontal="left"/>
      <protection locked="0"/>
    </xf>
    <xf numFmtId="0" fontId="37" fillId="57" borderId="0" xfId="0" applyFont="1" applyFill="1" applyBorder="1" applyAlignment="1">
      <alignment horizontal="center"/>
    </xf>
    <xf numFmtId="0" fontId="37" fillId="57" borderId="61" xfId="0" applyFont="1" applyFill="1" applyBorder="1" applyAlignment="1">
      <alignment horizontal="center"/>
    </xf>
    <xf numFmtId="0" fontId="37" fillId="57" borderId="49" xfId="0" applyFont="1" applyFill="1" applyBorder="1" applyAlignment="1">
      <alignment horizontal="center"/>
    </xf>
    <xf numFmtId="0" fontId="61" fillId="3" borderId="0" xfId="0" applyFont="1" applyFill="1" applyBorder="1" applyAlignment="1">
      <alignment horizontal="left"/>
    </xf>
    <xf numFmtId="3" fontId="37" fillId="44" borderId="0" xfId="0" applyNumberFormat="1" applyFont="1" applyFill="1" applyBorder="1" applyAlignment="1" applyProtection="1">
      <alignment horizontal="left" vertical="top" wrapText="1"/>
      <protection locked="0"/>
    </xf>
    <xf numFmtId="3" fontId="37" fillId="44" borderId="13" xfId="0" applyNumberFormat="1" applyFont="1" applyFill="1" applyBorder="1" applyAlignment="1" applyProtection="1">
      <alignment horizontal="left" vertical="top" wrapText="1"/>
      <protection locked="0"/>
    </xf>
    <xf numFmtId="0" fontId="44" fillId="47" borderId="59" xfId="0" applyFont="1" applyFill="1" applyBorder="1" applyAlignment="1" applyProtection="1">
      <alignment horizontal="left" vertical="center"/>
      <protection locked="0" hidden="1"/>
    </xf>
    <xf numFmtId="0" fontId="44" fillId="7" borderId="70" xfId="0" applyFont="1" applyFill="1" applyBorder="1" applyAlignment="1" applyProtection="1">
      <alignment horizontal="center" vertical="center"/>
      <protection hidden="1"/>
    </xf>
    <xf numFmtId="0" fontId="44" fillId="7" borderId="0" xfId="0" applyFont="1" applyFill="1" applyBorder="1" applyAlignment="1" applyProtection="1">
      <alignment horizontal="center" vertical="center"/>
      <protection hidden="1"/>
    </xf>
    <xf numFmtId="0" fontId="62" fillId="48" borderId="50" xfId="0" applyFont="1" applyFill="1" applyBorder="1" applyAlignment="1">
      <alignment horizontal="center" vertical="center" textRotation="15"/>
    </xf>
    <xf numFmtId="0" fontId="62" fillId="48" borderId="51" xfId="0" applyFont="1" applyFill="1" applyBorder="1" applyAlignment="1">
      <alignment horizontal="center" vertical="center" textRotation="15"/>
    </xf>
    <xf numFmtId="0" fontId="62" fillId="48" borderId="52" xfId="0" applyFont="1" applyFill="1" applyBorder="1" applyAlignment="1">
      <alignment horizontal="center" vertical="center" textRotation="15"/>
    </xf>
    <xf numFmtId="0" fontId="62" fillId="48" borderId="53" xfId="0" applyFont="1" applyFill="1" applyBorder="1" applyAlignment="1">
      <alignment horizontal="center" vertical="center" textRotation="15"/>
    </xf>
    <xf numFmtId="0" fontId="62" fillId="48" borderId="0" xfId="0" applyFont="1" applyFill="1" applyBorder="1" applyAlignment="1">
      <alignment horizontal="center" vertical="center" textRotation="15"/>
    </xf>
    <xf numFmtId="0" fontId="62" fillId="48" borderId="54" xfId="0" applyFont="1" applyFill="1" applyBorder="1" applyAlignment="1">
      <alignment horizontal="center" vertical="center" textRotation="15"/>
    </xf>
    <xf numFmtId="0" fontId="62" fillId="48" borderId="55" xfId="0" applyFont="1" applyFill="1" applyBorder="1" applyAlignment="1">
      <alignment horizontal="center" vertical="center" textRotation="15"/>
    </xf>
    <xf numFmtId="0" fontId="62" fillId="48" borderId="56" xfId="0" applyFont="1" applyFill="1" applyBorder="1" applyAlignment="1">
      <alignment horizontal="center" vertical="center" textRotation="15"/>
    </xf>
    <xf numFmtId="0" fontId="62" fillId="48" borderId="57" xfId="0" applyFont="1" applyFill="1" applyBorder="1" applyAlignment="1">
      <alignment horizontal="center" vertical="center" textRotation="15"/>
    </xf>
    <xf numFmtId="17" fontId="33" fillId="63" borderId="67" xfId="0" applyNumberFormat="1" applyFont="1" applyFill="1" applyBorder="1" applyAlignment="1">
      <alignment horizontal="center" vertical="center" wrapText="1"/>
    </xf>
    <xf numFmtId="17" fontId="33" fillId="63" borderId="68" xfId="0" applyNumberFormat="1" applyFont="1" applyFill="1" applyBorder="1" applyAlignment="1">
      <alignment horizontal="center" vertical="center" wrapText="1"/>
    </xf>
    <xf numFmtId="0" fontId="76" fillId="65" borderId="65" xfId="0" applyFont="1" applyFill="1" applyBorder="1" applyAlignment="1">
      <alignment vertical="center" wrapText="1"/>
    </xf>
    <xf numFmtId="0" fontId="76" fillId="65" borderId="0" xfId="0" applyFont="1" applyFill="1" applyBorder="1" applyAlignment="1">
      <alignment vertical="center" wrapText="1"/>
    </xf>
    <xf numFmtId="0" fontId="76" fillId="65" borderId="66" xfId="0" applyFont="1" applyFill="1" applyBorder="1" applyAlignment="1">
      <alignment vertical="center" wrapText="1"/>
    </xf>
    <xf numFmtId="0" fontId="77" fillId="65" borderId="65" xfId="0" applyFont="1" applyFill="1" applyBorder="1" applyAlignment="1">
      <alignment horizontal="center" vertical="center" wrapText="1"/>
    </xf>
    <xf numFmtId="0" fontId="77" fillId="65" borderId="0" xfId="0" applyFont="1" applyFill="1" applyBorder="1" applyAlignment="1">
      <alignment horizontal="center" vertical="center" wrapText="1"/>
    </xf>
    <xf numFmtId="0" fontId="77" fillId="65" borderId="66" xfId="0" applyFont="1" applyFill="1" applyBorder="1" applyAlignment="1">
      <alignment horizontal="center" vertical="center" wrapText="1"/>
    </xf>
    <xf numFmtId="0" fontId="63" fillId="0" borderId="67" xfId="0" applyFont="1" applyBorder="1" applyAlignment="1">
      <alignment vertical="center" wrapText="1"/>
    </xf>
    <xf numFmtId="0" fontId="63" fillId="0" borderId="62" xfId="0" applyFont="1" applyBorder="1" applyAlignment="1">
      <alignment vertical="center" wrapText="1"/>
    </xf>
    <xf numFmtId="0" fontId="63" fillId="0" borderId="68" xfId="0" applyFont="1" applyBorder="1" applyAlignment="1">
      <alignment vertical="center" wrapText="1"/>
    </xf>
    <xf numFmtId="0" fontId="75" fillId="67" borderId="67" xfId="0" applyFont="1" applyFill="1" applyBorder="1" applyAlignment="1">
      <alignment vertical="center" wrapText="1"/>
    </xf>
    <xf numFmtId="0" fontId="75" fillId="67" borderId="62" xfId="0" applyFont="1" applyFill="1" applyBorder="1" applyAlignment="1">
      <alignment vertical="center" wrapText="1"/>
    </xf>
    <xf numFmtId="0" fontId="75" fillId="67" borderId="68" xfId="0" applyFont="1" applyFill="1" applyBorder="1" applyAlignment="1">
      <alignment vertical="center" wrapText="1"/>
    </xf>
    <xf numFmtId="0" fontId="84" fillId="64" borderId="67" xfId="0" applyFont="1" applyFill="1" applyBorder="1" applyAlignment="1">
      <alignment horizontal="center" vertical="center" wrapText="1"/>
    </xf>
    <xf numFmtId="0" fontId="84" fillId="64" borderId="68" xfId="0" applyFont="1" applyFill="1" applyBorder="1" applyAlignment="1">
      <alignment horizontal="center" vertical="center" wrapText="1"/>
    </xf>
    <xf numFmtId="0" fontId="83" fillId="63" borderId="67" xfId="0" applyFont="1" applyFill="1" applyBorder="1" applyAlignment="1">
      <alignment vertical="center" wrapText="1"/>
    </xf>
    <xf numFmtId="0" fontId="83" fillId="63" borderId="68" xfId="0" applyFont="1" applyFill="1" applyBorder="1" applyAlignment="1">
      <alignment vertical="center" wrapText="1"/>
    </xf>
    <xf numFmtId="0" fontId="64" fillId="0" borderId="67" xfId="0" applyFont="1" applyBorder="1" applyAlignment="1">
      <alignment vertical="center" wrapText="1"/>
    </xf>
    <xf numFmtId="0" fontId="64" fillId="0" borderId="62" xfId="0" applyFont="1" applyBorder="1" applyAlignment="1">
      <alignment vertical="center" wrapText="1"/>
    </xf>
    <xf numFmtId="0" fontId="64" fillId="0" borderId="68" xfId="0" applyFont="1" applyBorder="1" applyAlignment="1">
      <alignment vertical="center" wrapText="1"/>
    </xf>
    <xf numFmtId="0" fontId="0" fillId="0" borderId="2" xfId="0" applyFill="1" applyBorder="1" applyAlignment="1" applyProtection="1">
      <alignment horizontal="left" vertical="top" wrapText="1"/>
    </xf>
    <xf numFmtId="10" fontId="86" fillId="11" borderId="30" xfId="0" applyNumberFormat="1" applyFont="1" applyFill="1" applyBorder="1" applyAlignment="1" applyProtection="1">
      <alignment horizontal="center" vertical="center"/>
    </xf>
    <xf numFmtId="10" fontId="86" fillId="11" borderId="31" xfId="0" applyNumberFormat="1" applyFont="1" applyFill="1" applyBorder="1" applyAlignment="1" applyProtection="1">
      <alignment horizontal="center" vertical="center"/>
    </xf>
    <xf numFmtId="10" fontId="86" fillId="11" borderId="32" xfId="0" applyNumberFormat="1" applyFont="1" applyFill="1" applyBorder="1" applyAlignment="1" applyProtection="1">
      <alignment horizontal="center" vertical="center"/>
    </xf>
    <xf numFmtId="169" fontId="86" fillId="10" borderId="33" xfId="0" applyNumberFormat="1" applyFont="1" applyFill="1" applyBorder="1" applyAlignment="1" applyProtection="1">
      <alignment horizontal="right" vertical="center" indent="1"/>
    </xf>
    <xf numFmtId="0" fontId="0" fillId="3" borderId="2" xfId="0" applyFill="1" applyBorder="1" applyAlignment="1" applyProtection="1">
      <alignment horizontal="left" vertical="top" wrapText="1"/>
      <protection hidden="1"/>
    </xf>
    <xf numFmtId="0" fontId="0" fillId="3" borderId="2" xfId="0" applyFill="1" applyBorder="1" applyAlignment="1" applyProtection="1">
      <alignment horizontal="left" vertical="top" wrapText="1"/>
    </xf>
  </cellXfs>
  <cellStyles count="62">
    <cellStyle name="20% - Accent1 2" xfId="35"/>
    <cellStyle name="20% - Accent2 2" xfId="39"/>
    <cellStyle name="20% - Accent3 2" xfId="43"/>
    <cellStyle name="20% - Accent4 2" xfId="47"/>
    <cellStyle name="20% - Accent5 2" xfId="51"/>
    <cellStyle name="20% - Accent6 2" xfId="55"/>
    <cellStyle name="40% - Accent1 2" xfId="36"/>
    <cellStyle name="40% - Accent2 2" xfId="40"/>
    <cellStyle name="40% - Accent3 2" xfId="44"/>
    <cellStyle name="40% - Accent4 2" xfId="48"/>
    <cellStyle name="40% - Accent5 2" xfId="52"/>
    <cellStyle name="40% - Accent6 2" xfId="56"/>
    <cellStyle name="60% - Accent1 2" xfId="37"/>
    <cellStyle name="60% - Accent2 2" xfId="41"/>
    <cellStyle name="60% - Accent3 2" xfId="45"/>
    <cellStyle name="60% - Accent4 2" xfId="49"/>
    <cellStyle name="60% - Accent5 2" xfId="53"/>
    <cellStyle name="60% - Accent6 2" xfId="57"/>
    <cellStyle name="Accent1 2" xfId="34"/>
    <cellStyle name="Accent2 2" xfId="38"/>
    <cellStyle name="Accent3 2" xfId="42"/>
    <cellStyle name="Accent4 2" xfId="46"/>
    <cellStyle name="Accent5 2" xfId="50"/>
    <cellStyle name="Accent6 2" xfId="54"/>
    <cellStyle name="Bad 2" xfId="24"/>
    <cellStyle name="Bad 3" xfId="59"/>
    <cellStyle name="Calculation 2" xfId="28"/>
    <cellStyle name="Check Cell 2" xfId="30"/>
    <cellStyle name="Comma" xfId="60" builtinId="3"/>
    <cellStyle name="Currency" xfId="61" builtinId="4"/>
    <cellStyle name="Currency 2" xfId="6"/>
    <cellStyle name="Currency 2 2" xfId="9"/>
    <cellStyle name="Currency 2 2 2" xfId="15"/>
    <cellStyle name="Currency 2 3" xfId="12"/>
    <cellStyle name="Explanatory Text 2" xfId="32"/>
    <cellStyle name="Good 2" xfId="23"/>
    <cellStyle name="Heading 1" xfId="18" builtinId="16" customBuiltin="1"/>
    <cellStyle name="Heading 2" xfId="19" builtinId="17" customBuiltin="1"/>
    <cellStyle name="Heading 3" xfId="20" builtinId="18" customBuiltin="1"/>
    <cellStyle name="Heading 4" xfId="21" builtinId="19" customBuiltin="1"/>
    <cellStyle name="Hyperlink" xfId="1" builtinId="8"/>
    <cellStyle name="Hyperlink 2" xfId="3"/>
    <cellStyle name="Input 2" xfId="26"/>
    <cellStyle name="Linked Cell 2" xfId="29"/>
    <cellStyle name="Neutral 2" xfId="25"/>
    <cellStyle name="Normal" xfId="0" builtinId="0"/>
    <cellStyle name="Normal 2" xfId="2"/>
    <cellStyle name="Normal 3" xfId="5"/>
    <cellStyle name="Normal 3 2" xfId="8"/>
    <cellStyle name="Normal 3 2 2" xfId="14"/>
    <cellStyle name="Normal 3 3" xfId="11"/>
    <cellStyle name="Normal 4" xfId="58"/>
    <cellStyle name="Note" xfId="22" builtinId="10" customBuiltin="1"/>
    <cellStyle name="Output 2" xfId="27"/>
    <cellStyle name="Percent" xfId="4" builtinId="5"/>
    <cellStyle name="Percent 2" xfId="7"/>
    <cellStyle name="Percent 2 2" xfId="10"/>
    <cellStyle name="Percent 2 2 2" xfId="16"/>
    <cellStyle name="Percent 2 3" xfId="13"/>
    <cellStyle name="Title" xfId="17" builtinId="15" customBuiltin="1"/>
    <cellStyle name="Total 2" xfId="33"/>
    <cellStyle name="Warning Text 2" xfId="31"/>
  </cellStyles>
  <dxfs count="103">
    <dxf>
      <font>
        <b/>
        <i val="0"/>
        <color rgb="FF00B050"/>
      </font>
    </dxf>
    <dxf>
      <font>
        <b/>
        <i val="0"/>
        <color rgb="FFFF0000"/>
      </font>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dxf>
    <dxf>
      <font>
        <b/>
        <i val="0"/>
        <color rgb="FFFF0000"/>
      </font>
    </dxf>
    <dxf>
      <font>
        <b/>
        <i val="0"/>
        <color rgb="FF00B050"/>
      </font>
    </dxf>
    <dxf>
      <font>
        <b/>
        <i val="0"/>
        <color rgb="FFFF0000"/>
      </font>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dxf>
    <dxf>
      <font>
        <b/>
        <i val="0"/>
        <color rgb="FFFF0000"/>
      </font>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00B050"/>
      </font>
      <fill>
        <patternFill patternType="gray125">
          <fgColor theme="0" tint="-0.14996795556505021"/>
          <bgColor auto="1"/>
        </patternFill>
      </fill>
    </dxf>
    <dxf>
      <font>
        <b/>
        <i val="0"/>
        <color rgb="FFFF0000"/>
      </font>
      <fill>
        <patternFill patternType="gray125">
          <fgColor theme="0" tint="-0.14996795556505021"/>
          <bgColor theme="0"/>
        </patternFill>
      </fill>
    </dxf>
    <dxf>
      <font>
        <b/>
        <i val="0"/>
        <color rgb="FFFF000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ill>
        <patternFill>
          <bgColor rgb="FFFFFF00"/>
        </patternFill>
      </fill>
    </dxf>
    <dxf>
      <font>
        <color rgb="FF9C0006"/>
      </font>
      <fill>
        <patternFill>
          <bgColor rgb="FFFFC7CE"/>
        </patternFill>
      </fill>
    </dxf>
    <dxf>
      <font>
        <color rgb="FFC00000"/>
      </font>
      <fill>
        <patternFill>
          <bgColor rgb="FFFF9999"/>
        </patternFill>
      </fill>
    </dxf>
    <dxf>
      <font>
        <color rgb="FF9C0006"/>
      </font>
      <fill>
        <patternFill>
          <bgColor rgb="FFFFC7CE"/>
        </patternFill>
      </fill>
    </dxf>
    <dxf>
      <font>
        <color rgb="FFC00000"/>
      </font>
      <fill>
        <patternFill>
          <bgColor rgb="FFFF9999"/>
        </patternFill>
      </fill>
    </dxf>
    <dxf>
      <font>
        <color rgb="FF9C0006"/>
      </font>
      <fill>
        <patternFill>
          <bgColor rgb="FFFFC7CE"/>
        </patternFill>
      </fill>
    </dxf>
    <dxf>
      <font>
        <color rgb="FFC00000"/>
      </font>
      <fill>
        <patternFill>
          <bgColor rgb="FFFF9999"/>
        </patternFill>
      </fill>
    </dxf>
    <dxf>
      <font>
        <color rgb="FF9C0006"/>
      </font>
      <fill>
        <patternFill>
          <bgColor rgb="FFFFC7CE"/>
        </patternFill>
      </fill>
    </dxf>
    <dxf>
      <fill>
        <patternFill>
          <bgColor rgb="FFFFFF00"/>
        </patternFill>
      </fill>
    </dxf>
    <dxf>
      <font>
        <color rgb="FF9C0006"/>
      </font>
      <fill>
        <patternFill>
          <bgColor rgb="FFFFC7CE"/>
        </patternFill>
      </fill>
    </dxf>
    <dxf>
      <fill>
        <patternFill>
          <bgColor rgb="FFFFFF00"/>
        </patternFill>
      </fill>
    </dxf>
    <dxf>
      <font>
        <color rgb="FF9C0006"/>
      </font>
      <fill>
        <patternFill>
          <bgColor rgb="FFFFC7CE"/>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numFmt numFmtId="14" formatCode="0.00%"/>
      <fill>
        <gradientFill degree="90">
          <stop position="0">
            <color rgb="FF92D050"/>
          </stop>
          <stop position="1">
            <color rgb="FF00D661"/>
          </stop>
        </gradientFill>
      </fill>
    </dxf>
    <dxf>
      <font>
        <b/>
        <i val="0"/>
      </font>
      <numFmt numFmtId="14" formatCode="0.00%"/>
      <fill>
        <gradientFill degree="90">
          <stop position="0">
            <color rgb="FFFFCCCC"/>
          </stop>
          <stop position="1">
            <color rgb="FFFF6969"/>
          </stop>
        </gradientFill>
      </fill>
    </dxf>
    <dxf>
      <font>
        <b/>
        <i val="0"/>
      </font>
      <numFmt numFmtId="14" formatCode="0.00%"/>
      <fill>
        <patternFill>
          <bgColor theme="2"/>
        </patternFill>
      </fill>
    </dxf>
  </dxfs>
  <tableStyles count="0" defaultTableStyle="TableStyleMedium2" defaultPivotStyle="PivotStyleLight16"/>
  <colors>
    <mruColors>
      <color rgb="FFFA0000"/>
      <color rgb="FF8BD0FF"/>
      <color rgb="FF003F92"/>
      <color rgb="FF002B64"/>
      <color rgb="FF0050B9"/>
      <color rgb="FF3BB0FF"/>
      <color rgb="FFEBF7FF"/>
      <color rgb="FFCCECFF"/>
      <color rgb="FFD0D0CE"/>
      <color rgb="FF00D6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4.xml"/><Relationship Id="rId40" Type="http://schemas.openxmlformats.org/officeDocument/2006/relationships/customXml" Target="../customXml/item7.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38" Type="http://schemas.openxmlformats.org/officeDocument/2006/relationships/customXml" Target="../customXml/item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20" baseline="0">
                <a:solidFill>
                  <a:schemeClr val="tx1">
                    <a:lumMod val="50000"/>
                    <a:lumOff val="50000"/>
                  </a:schemeClr>
                </a:solidFill>
                <a:latin typeface="+mn-lt"/>
                <a:ea typeface="Roboto Condensed" panose="02000000000000000000" pitchFamily="2" charset="0"/>
                <a:cs typeface="+mn-cs"/>
              </a:defRPr>
            </a:pPr>
            <a:r>
              <a:rPr lang="en-US" sz="1200">
                <a:latin typeface="+mn-lt"/>
                <a:ea typeface="Roboto Condensed" panose="02000000000000000000" pitchFamily="2" charset="0"/>
              </a:rPr>
              <a:t>Business Case Value</a:t>
            </a:r>
          </a:p>
        </c:rich>
      </c:tx>
      <c:layout/>
      <c:overlay val="0"/>
      <c:spPr>
        <a:noFill/>
        <a:ln>
          <a:noFill/>
        </a:ln>
        <a:effectLst/>
      </c:spPr>
    </c:title>
    <c:autoTitleDeleted val="0"/>
    <c:plotArea>
      <c:layout/>
      <c:barChart>
        <c:barDir val="bar"/>
        <c:grouping val="clustered"/>
        <c:varyColors val="0"/>
        <c:ser>
          <c:idx val="0"/>
          <c:order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Pt>
            <c:idx val="0"/>
            <c:invertIfNegative val="0"/>
            <c:bubble3D val="0"/>
            <c:spPr>
              <a:gradFill flip="none" rotWithShape="1">
                <a:gsLst>
                  <a:gs pos="0">
                    <a:srgbClr val="FF9900">
                      <a:tint val="66000"/>
                      <a:satMod val="160000"/>
                    </a:srgbClr>
                  </a:gs>
                  <a:gs pos="50000">
                    <a:srgbClr val="FF9900">
                      <a:tint val="44500"/>
                      <a:satMod val="160000"/>
                    </a:srgbClr>
                  </a:gs>
                  <a:gs pos="100000">
                    <a:srgbClr val="FF9900">
                      <a:tint val="23500"/>
                      <a:satMod val="160000"/>
                    </a:srgbClr>
                  </a:gs>
                </a:gsLst>
                <a:path path="circle">
                  <a:fillToRect t="100000" r="100000"/>
                </a:path>
                <a:tileRect l="-100000" b="-100000"/>
              </a:gradFill>
              <a:ln w="9525" cap="flat" cmpd="sng" algn="ctr">
                <a:solidFill>
                  <a:schemeClr val="accent1">
                    <a:shade val="95000"/>
                  </a:schemeClr>
                </a:solidFill>
                <a:round/>
              </a:ln>
              <a:effectLst/>
            </c:spPr>
            <c:extLst>
              <c:ext xmlns:c16="http://schemas.microsoft.com/office/drawing/2014/chart" uri="{C3380CC4-5D6E-409C-BE32-E72D297353CC}">
                <c16:uniqueId val="{00000001-4DA2-492B-9C52-6870A6922091}"/>
              </c:ext>
            </c:extLst>
          </c:dPt>
          <c:dPt>
            <c:idx val="1"/>
            <c:invertIfNegative val="0"/>
            <c:bubble3D val="0"/>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t="100000" r="100000"/>
                </a:path>
                <a:tileRect l="-100000" b="-100000"/>
              </a:gradFill>
              <a:ln w="9525" cap="flat" cmpd="sng" algn="ctr">
                <a:solidFill>
                  <a:schemeClr val="accent1">
                    <a:shade val="95000"/>
                  </a:schemeClr>
                </a:solidFill>
                <a:round/>
              </a:ln>
              <a:effectLst/>
            </c:spPr>
            <c:extLst>
              <c:ext xmlns:c16="http://schemas.microsoft.com/office/drawing/2014/chart" uri="{C3380CC4-5D6E-409C-BE32-E72D297353CC}">
                <c16:uniqueId val="{00000003-4DA2-492B-9C52-6870A6922091}"/>
              </c:ext>
            </c:extLst>
          </c:dPt>
          <c:dLbls>
            <c:dLbl>
              <c:idx val="0"/>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50000"/>
                            <a:lumOff val="50000"/>
                          </a:schemeClr>
                        </a:solidFill>
                        <a:latin typeface="+mn-lt"/>
                        <a:ea typeface="+mn-ea"/>
                        <a:cs typeface="+mn-cs"/>
                      </a:defRPr>
                    </a:pPr>
                    <a:fld id="{782381F2-C7A5-4C44-B308-27381F168158}" type="CELLRANGE">
                      <a:rPr lang="en-US" baseline="0"/>
                      <a:pPr>
                        <a:defRPr sz="900" b="0" i="0" u="none" strike="noStrike" kern="1200" baseline="0">
                          <a:solidFill>
                            <a:schemeClr val="tx1">
                              <a:lumMod val="50000"/>
                              <a:lumOff val="50000"/>
                            </a:schemeClr>
                          </a:solidFill>
                          <a:latin typeface="+mn-lt"/>
                          <a:ea typeface="+mn-ea"/>
                          <a:cs typeface="+mn-cs"/>
                        </a:defRPr>
                      </a:pPr>
                      <a:t>[CELLRANGE]</a:t>
                    </a:fld>
                    <a:r>
                      <a:rPr lang="en-US" baseline="0"/>
                      <a:t>, </a:t>
                    </a:r>
                    <a:fld id="{159C27F3-C90A-4981-9C48-6239786C6F76}" type="CATEGORYNAME">
                      <a:rPr lang="en-US" baseline="0"/>
                      <a:pPr>
                        <a:defRPr sz="900" b="0" i="0" u="none" strike="noStrike" kern="1200" baseline="0">
                          <a:solidFill>
                            <a:schemeClr val="tx1">
                              <a:lumMod val="50000"/>
                              <a:lumOff val="50000"/>
                            </a:schemeClr>
                          </a:solidFill>
                          <a:latin typeface="+mn-lt"/>
                          <a:ea typeface="+mn-ea"/>
                          <a:cs typeface="+mn-cs"/>
                        </a:defRPr>
                      </a:pPr>
                      <a:t>[CATEGORY NAME]</a:t>
                    </a:fld>
                    <a:endParaRPr lang="en-US" baseline="0"/>
                  </a:p>
                </c:rich>
              </c:tx>
              <c:spPr>
                <a:noFill/>
                <a:ln>
                  <a:noFill/>
                </a:ln>
                <a:effectLst/>
              </c:spPr>
              <c:dLblPos val="inEnd"/>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15:layout/>
                  <c15:dlblFieldTable/>
                  <c15:showDataLabelsRange val="1"/>
                </c:ext>
                <c:ext xmlns:c16="http://schemas.microsoft.com/office/drawing/2014/chart" uri="{C3380CC4-5D6E-409C-BE32-E72D297353CC}">
                  <c16:uniqueId val="{00000001-4DA2-492B-9C52-6870A6922091}"/>
                </c:ext>
              </c:extLst>
            </c:dLbl>
            <c:dLbl>
              <c:idx val="1"/>
              <c:layout/>
              <c:tx>
                <c:rich>
                  <a:bodyPr/>
                  <a:lstStyle/>
                  <a:p>
                    <a:fld id="{ED0B2EEB-E8AF-411A-A909-7057363C25F7}" type="CELLRANGE">
                      <a:rPr lang="en-US"/>
                      <a:pPr/>
                      <a:t>[CELLRANGE]</a:t>
                    </a:fld>
                    <a:r>
                      <a:rPr lang="en-US" baseline="0"/>
                      <a:t>, </a:t>
                    </a:r>
                    <a:fld id="{11B6CDCD-EFB5-4969-8407-220BC764C98F}" type="CATEGORYNAME">
                      <a:rPr lang="en-US" baseline="0"/>
                      <a:pPr/>
                      <a:t>[CATEGORY NAME]</a:t>
                    </a:fld>
                    <a:endParaRPr lang="en-US" baseline="0"/>
                  </a:p>
                </c:rich>
              </c:tx>
              <c:dLblPos val="inEnd"/>
              <c:showLegendKey val="0"/>
              <c:showVal val="0"/>
              <c:showCatName val="1"/>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4DA2-492B-9C52-6870A692209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0"/>
            <c:showCatName val="1"/>
            <c:showSerName val="0"/>
            <c:showPercent val="0"/>
            <c:showBubbleSize val="0"/>
            <c:showLeaderLines val="0"/>
            <c:extLst>
              <c:ext xmlns:c15="http://schemas.microsoft.com/office/drawing/2012/chart" uri="{CE6537A1-D6FC-4f65-9D91-7224C49458BB}">
                <c15:layout/>
                <c15:showDataLabelsRange val="1"/>
                <c15:showLeaderLines val="1"/>
                <c15:leaderLines>
                  <c:spPr>
                    <a:ln w="9525">
                      <a:solidFill>
                        <a:schemeClr val="tx1">
                          <a:lumMod val="35000"/>
                          <a:lumOff val="65000"/>
                        </a:schemeClr>
                      </a:solidFill>
                    </a:ln>
                    <a:effectLst/>
                  </c:spPr>
                </c15:leaderLines>
              </c:ext>
            </c:extLst>
          </c:dLbls>
          <c:cat>
            <c:strRef>
              <c:f>Summary!$O$1:$P$1</c:f>
              <c:strCache>
                <c:ptCount val="2"/>
                <c:pt idx="0">
                  <c:v>Residential</c:v>
                </c:pt>
                <c:pt idx="1">
                  <c:v>Business</c:v>
                </c:pt>
              </c:strCache>
            </c:strRef>
          </c:cat>
          <c:val>
            <c:numRef>
              <c:f>Summary!$O$2:$P$2</c:f>
              <c:numCache>
                <c:formatCode>"$"#,##0</c:formatCode>
                <c:ptCount val="2"/>
                <c:pt idx="0">
                  <c:v>0</c:v>
                </c:pt>
                <c:pt idx="1">
                  <c:v>114251.2843609578</c:v>
                </c:pt>
              </c:numCache>
            </c:numRef>
          </c:val>
          <c:extLst>
            <c:ext xmlns:c15="http://schemas.microsoft.com/office/drawing/2012/chart" uri="{02D57815-91ED-43cb-92C2-25804820EDAC}">
              <c15:datalabelsRange>
                <c15:f>Summary!$O$3:$P$3</c15:f>
                <c15:dlblRangeCache>
                  <c:ptCount val="2"/>
                  <c:pt idx="0">
                    <c:v>0%</c:v>
                  </c:pt>
                  <c:pt idx="1">
                    <c:v>100%</c:v>
                  </c:pt>
                </c15:dlblRangeCache>
              </c15:datalabelsRange>
            </c:ext>
            <c:ext xmlns:c16="http://schemas.microsoft.com/office/drawing/2014/chart" uri="{C3380CC4-5D6E-409C-BE32-E72D297353CC}">
              <c16:uniqueId val="{00000004-4DA2-492B-9C52-6870A6922091}"/>
            </c:ext>
          </c:extLst>
        </c:ser>
        <c:dLbls>
          <c:dLblPos val="inBase"/>
          <c:showLegendKey val="0"/>
          <c:showVal val="1"/>
          <c:showCatName val="0"/>
          <c:showSerName val="0"/>
          <c:showPercent val="0"/>
          <c:showBubbleSize val="0"/>
        </c:dLbls>
        <c:gapWidth val="100"/>
        <c:axId val="651906064"/>
        <c:axId val="651905504"/>
      </c:barChart>
      <c:valAx>
        <c:axId val="651905504"/>
        <c:scaling>
          <c:orientation val="minMax"/>
        </c:scaling>
        <c:delete val="1"/>
        <c:axPos val="b"/>
        <c:numFmt formatCode="&quot;$&quot;#,##0" sourceLinked="1"/>
        <c:majorTickMark val="none"/>
        <c:minorTickMark val="none"/>
        <c:tickLblPos val="nextTo"/>
        <c:crossAx val="651906064"/>
        <c:crosses val="autoZero"/>
        <c:crossBetween val="between"/>
      </c:valAx>
      <c:catAx>
        <c:axId val="651906064"/>
        <c:scaling>
          <c:orientation val="minMax"/>
        </c:scaling>
        <c:delete val="1"/>
        <c:axPos val="l"/>
        <c:numFmt formatCode="General" sourceLinked="1"/>
        <c:majorTickMark val="none"/>
        <c:minorTickMark val="none"/>
        <c:tickLblPos val="nextTo"/>
        <c:crossAx val="651905504"/>
        <c:crosses val="autoZero"/>
        <c:auto val="1"/>
        <c:lblAlgn val="ctr"/>
        <c:lblOffset val="100"/>
        <c:noMultiLvlLbl val="0"/>
      </c:catAx>
      <c:spPr>
        <a:noFill/>
        <a:ln>
          <a:noFill/>
        </a:ln>
        <a:effectLst>
          <a:outerShdw blurRad="50800" dist="38100" dir="5400000" algn="t" rotWithShape="0">
            <a:prstClr val="black">
              <a:alpha val="40000"/>
            </a:prstClr>
          </a:outerShdw>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0.png"/><Relationship Id="rId18" Type="http://schemas.openxmlformats.org/officeDocument/2006/relationships/image" Target="../media/image13.png"/><Relationship Id="rId26" Type="http://schemas.openxmlformats.org/officeDocument/2006/relationships/image" Target="../media/image17.png"/><Relationship Id="rId39" Type="http://schemas.openxmlformats.org/officeDocument/2006/relationships/image" Target="../media/image25.png"/><Relationship Id="rId21" Type="http://schemas.openxmlformats.org/officeDocument/2006/relationships/hyperlink" Target="#Buildings!A1"/><Relationship Id="rId34" Type="http://schemas.openxmlformats.org/officeDocument/2006/relationships/image" Target="../media/image21.png"/><Relationship Id="rId7" Type="http://schemas.openxmlformats.org/officeDocument/2006/relationships/image" Target="../media/image6.png"/><Relationship Id="rId12" Type="http://schemas.openxmlformats.org/officeDocument/2006/relationships/image" Target="../media/image9.png"/><Relationship Id="rId17" Type="http://schemas.openxmlformats.org/officeDocument/2006/relationships/hyperlink" Target="#'Data Center'!A1"/><Relationship Id="rId25" Type="http://schemas.openxmlformats.org/officeDocument/2006/relationships/hyperlink" Target="#Businesses!A1"/><Relationship Id="rId33" Type="http://schemas.openxmlformats.org/officeDocument/2006/relationships/hyperlink" Target="#'4'!A1"/><Relationship Id="rId38" Type="http://schemas.openxmlformats.org/officeDocument/2006/relationships/image" Target="../media/image24.png"/><Relationship Id="rId2" Type="http://schemas.openxmlformats.org/officeDocument/2006/relationships/image" Target="../media/image3.png"/><Relationship Id="rId16" Type="http://schemas.openxmlformats.org/officeDocument/2006/relationships/image" Target="../media/image12.png"/><Relationship Id="rId20" Type="http://schemas.openxmlformats.org/officeDocument/2006/relationships/image" Target="../media/image14.png"/><Relationship Id="rId29" Type="http://schemas.openxmlformats.org/officeDocument/2006/relationships/hyperlink" Target="#'2'!A1"/><Relationship Id="rId1" Type="http://schemas.openxmlformats.org/officeDocument/2006/relationships/image" Target="../media/image2.png"/><Relationship Id="rId6" Type="http://schemas.openxmlformats.org/officeDocument/2006/relationships/hyperlink" Target="http://www.broadbandmap.gov/" TargetMode="External"/><Relationship Id="rId11" Type="http://schemas.openxmlformats.org/officeDocument/2006/relationships/hyperlink" Target="#'Version History'!A1"/><Relationship Id="rId24" Type="http://schemas.openxmlformats.org/officeDocument/2006/relationships/image" Target="../media/image16.png"/><Relationship Id="rId32" Type="http://schemas.openxmlformats.org/officeDocument/2006/relationships/image" Target="../media/image20.png"/><Relationship Id="rId37" Type="http://schemas.openxmlformats.org/officeDocument/2006/relationships/image" Target="../media/image23.png"/><Relationship Id="rId40" Type="http://schemas.openxmlformats.org/officeDocument/2006/relationships/chart" Target="../charts/chart1.xml"/><Relationship Id="rId5" Type="http://schemas.openxmlformats.org/officeDocument/2006/relationships/image" Target="../media/image5.png"/><Relationship Id="rId15" Type="http://schemas.openxmlformats.org/officeDocument/2006/relationships/hyperlink" Target="#MDU!A1"/><Relationship Id="rId23" Type="http://schemas.openxmlformats.org/officeDocument/2006/relationships/hyperlink" Target="#Summary!A1"/><Relationship Id="rId28" Type="http://schemas.openxmlformats.org/officeDocument/2006/relationships/image" Target="../media/image18.png"/><Relationship Id="rId36" Type="http://schemas.openxmlformats.org/officeDocument/2006/relationships/hyperlink" Target="#'SF Deals In Hand'!A1"/><Relationship Id="rId10" Type="http://schemas.openxmlformats.org/officeDocument/2006/relationships/image" Target="../media/image8.png"/><Relationship Id="rId19" Type="http://schemas.openxmlformats.org/officeDocument/2006/relationships/hyperlink" Target="#Cashflow!A1"/><Relationship Id="rId31" Type="http://schemas.openxmlformats.org/officeDocument/2006/relationships/hyperlink" Target="#'3'!A1"/><Relationship Id="rId4" Type="http://schemas.openxmlformats.org/officeDocument/2006/relationships/hyperlink" Target="http://www.fiberlocator.com/" TargetMode="External"/><Relationship Id="rId9" Type="http://schemas.openxmlformats.org/officeDocument/2006/relationships/hyperlink" Target="#Calculator!A1"/><Relationship Id="rId14" Type="http://schemas.openxmlformats.org/officeDocument/2006/relationships/image" Target="../media/image11.png"/><Relationship Id="rId22" Type="http://schemas.openxmlformats.org/officeDocument/2006/relationships/image" Target="../media/image15.png"/><Relationship Id="rId27" Type="http://schemas.openxmlformats.org/officeDocument/2006/relationships/hyperlink" Target="#'1'!A1"/><Relationship Id="rId30" Type="http://schemas.openxmlformats.org/officeDocument/2006/relationships/image" Target="../media/image19.png"/><Relationship Id="rId35" Type="http://schemas.openxmlformats.org/officeDocument/2006/relationships/image" Target="../media/image22.png"/><Relationship Id="rId8" Type="http://schemas.openxmlformats.org/officeDocument/2006/relationships/image" Target="../media/image7.png"/><Relationship Id="rId3"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hyperlink" Target="#Businesses!A1"/><Relationship Id="rId18" Type="http://schemas.openxmlformats.org/officeDocument/2006/relationships/image" Target="../media/image19.png"/><Relationship Id="rId3" Type="http://schemas.openxmlformats.org/officeDocument/2006/relationships/hyperlink" Target="#MDU!A1"/><Relationship Id="rId21" Type="http://schemas.openxmlformats.org/officeDocument/2006/relationships/hyperlink" Target="#'4'!A1"/><Relationship Id="rId7" Type="http://schemas.openxmlformats.org/officeDocument/2006/relationships/hyperlink" Target="#Cashflow!A1"/><Relationship Id="rId12" Type="http://schemas.openxmlformats.org/officeDocument/2006/relationships/image" Target="../media/image28.png"/><Relationship Id="rId17" Type="http://schemas.openxmlformats.org/officeDocument/2006/relationships/hyperlink" Target="#'2'!A1"/><Relationship Id="rId25" Type="http://schemas.openxmlformats.org/officeDocument/2006/relationships/image" Target="../media/image24.png"/><Relationship Id="rId2" Type="http://schemas.openxmlformats.org/officeDocument/2006/relationships/image" Target="../media/image26.png"/><Relationship Id="rId16" Type="http://schemas.openxmlformats.org/officeDocument/2006/relationships/image" Target="../media/image18.png"/><Relationship Id="rId20" Type="http://schemas.openxmlformats.org/officeDocument/2006/relationships/image" Target="../media/image20.png"/><Relationship Id="rId1" Type="http://schemas.openxmlformats.org/officeDocument/2006/relationships/image" Target="../media/image2.png"/><Relationship Id="rId6" Type="http://schemas.openxmlformats.org/officeDocument/2006/relationships/image" Target="../media/image13.png"/><Relationship Id="rId11" Type="http://schemas.openxmlformats.org/officeDocument/2006/relationships/hyperlink" Target="#Summary!A1"/><Relationship Id="rId24" Type="http://schemas.openxmlformats.org/officeDocument/2006/relationships/image" Target="../media/image23.png"/><Relationship Id="rId5" Type="http://schemas.openxmlformats.org/officeDocument/2006/relationships/hyperlink" Target="#'Data Center'!A1"/><Relationship Id="rId15" Type="http://schemas.openxmlformats.org/officeDocument/2006/relationships/hyperlink" Target="#'1'!A1"/><Relationship Id="rId23" Type="http://schemas.openxmlformats.org/officeDocument/2006/relationships/hyperlink" Target="#'SF Deals In Hand'!A1"/><Relationship Id="rId10" Type="http://schemas.openxmlformats.org/officeDocument/2006/relationships/image" Target="../media/image27.png"/><Relationship Id="rId19" Type="http://schemas.openxmlformats.org/officeDocument/2006/relationships/hyperlink" Target="#'3'!A1"/><Relationship Id="rId4" Type="http://schemas.openxmlformats.org/officeDocument/2006/relationships/image" Target="../media/image12.png"/><Relationship Id="rId9" Type="http://schemas.openxmlformats.org/officeDocument/2006/relationships/hyperlink" Target="#Buildings!A1"/><Relationship Id="rId14" Type="http://schemas.openxmlformats.org/officeDocument/2006/relationships/image" Target="../media/image17.png"/><Relationship Id="rId22" Type="http://schemas.openxmlformats.org/officeDocument/2006/relationships/image" Target="../media/image2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hyperlink" Target="#Businesses!A1"/><Relationship Id="rId18" Type="http://schemas.openxmlformats.org/officeDocument/2006/relationships/image" Target="../media/image19.png"/><Relationship Id="rId3" Type="http://schemas.openxmlformats.org/officeDocument/2006/relationships/hyperlink" Target="#MDU!A1"/><Relationship Id="rId21" Type="http://schemas.openxmlformats.org/officeDocument/2006/relationships/hyperlink" Target="#'4'!A1"/><Relationship Id="rId7" Type="http://schemas.openxmlformats.org/officeDocument/2006/relationships/hyperlink" Target="#Cashflow!A1"/><Relationship Id="rId12" Type="http://schemas.openxmlformats.org/officeDocument/2006/relationships/image" Target="../media/image28.png"/><Relationship Id="rId17" Type="http://schemas.openxmlformats.org/officeDocument/2006/relationships/hyperlink" Target="#'2'!A1"/><Relationship Id="rId25" Type="http://schemas.openxmlformats.org/officeDocument/2006/relationships/image" Target="../media/image24.png"/><Relationship Id="rId2" Type="http://schemas.openxmlformats.org/officeDocument/2006/relationships/image" Target="../media/image26.png"/><Relationship Id="rId16" Type="http://schemas.openxmlformats.org/officeDocument/2006/relationships/image" Target="../media/image18.png"/><Relationship Id="rId20" Type="http://schemas.openxmlformats.org/officeDocument/2006/relationships/image" Target="../media/image20.png"/><Relationship Id="rId1" Type="http://schemas.openxmlformats.org/officeDocument/2006/relationships/image" Target="../media/image2.png"/><Relationship Id="rId6" Type="http://schemas.openxmlformats.org/officeDocument/2006/relationships/image" Target="../media/image13.png"/><Relationship Id="rId11" Type="http://schemas.openxmlformats.org/officeDocument/2006/relationships/hyperlink" Target="#Summary!A1"/><Relationship Id="rId24" Type="http://schemas.openxmlformats.org/officeDocument/2006/relationships/image" Target="../media/image23.png"/><Relationship Id="rId5" Type="http://schemas.openxmlformats.org/officeDocument/2006/relationships/hyperlink" Target="#'Data Center'!A1"/><Relationship Id="rId15" Type="http://schemas.openxmlformats.org/officeDocument/2006/relationships/hyperlink" Target="#'1'!A1"/><Relationship Id="rId23" Type="http://schemas.openxmlformats.org/officeDocument/2006/relationships/hyperlink" Target="#'SF Deals In Hand'!A1"/><Relationship Id="rId10" Type="http://schemas.openxmlformats.org/officeDocument/2006/relationships/image" Target="../media/image15.png"/><Relationship Id="rId19" Type="http://schemas.openxmlformats.org/officeDocument/2006/relationships/hyperlink" Target="#'3'!A1"/><Relationship Id="rId4" Type="http://schemas.openxmlformats.org/officeDocument/2006/relationships/image" Target="../media/image12.png"/><Relationship Id="rId9" Type="http://schemas.openxmlformats.org/officeDocument/2006/relationships/hyperlink" Target="#Buildings!A1"/><Relationship Id="rId14" Type="http://schemas.openxmlformats.org/officeDocument/2006/relationships/image" Target="../media/image29.png"/><Relationship Id="rId22" Type="http://schemas.openxmlformats.org/officeDocument/2006/relationships/image" Target="../media/image21.png"/></Relationships>
</file>

<file path=xl/drawings/_rels/drawing5.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hyperlink" Target="#Businesses!A1"/><Relationship Id="rId18" Type="http://schemas.openxmlformats.org/officeDocument/2006/relationships/image" Target="../media/image19.png"/><Relationship Id="rId26" Type="http://schemas.openxmlformats.org/officeDocument/2006/relationships/image" Target="../media/image25.png"/><Relationship Id="rId3" Type="http://schemas.openxmlformats.org/officeDocument/2006/relationships/hyperlink" Target="#MDU!A1"/><Relationship Id="rId21" Type="http://schemas.openxmlformats.org/officeDocument/2006/relationships/hyperlink" Target="#'4'!A1"/><Relationship Id="rId7" Type="http://schemas.openxmlformats.org/officeDocument/2006/relationships/hyperlink" Target="#Cashflow!A1"/><Relationship Id="rId12" Type="http://schemas.openxmlformats.org/officeDocument/2006/relationships/image" Target="../media/image28.png"/><Relationship Id="rId17" Type="http://schemas.openxmlformats.org/officeDocument/2006/relationships/hyperlink" Target="#'2'!A1"/><Relationship Id="rId25" Type="http://schemas.openxmlformats.org/officeDocument/2006/relationships/image" Target="../media/image24.png"/><Relationship Id="rId2" Type="http://schemas.openxmlformats.org/officeDocument/2006/relationships/image" Target="../media/image30.png"/><Relationship Id="rId16" Type="http://schemas.openxmlformats.org/officeDocument/2006/relationships/image" Target="../media/image18.png"/><Relationship Id="rId20" Type="http://schemas.openxmlformats.org/officeDocument/2006/relationships/image" Target="../media/image20.png"/><Relationship Id="rId1" Type="http://schemas.openxmlformats.org/officeDocument/2006/relationships/image" Target="../media/image2.png"/><Relationship Id="rId6" Type="http://schemas.openxmlformats.org/officeDocument/2006/relationships/image" Target="../media/image13.png"/><Relationship Id="rId11" Type="http://schemas.openxmlformats.org/officeDocument/2006/relationships/hyperlink" Target="#Summary!A1"/><Relationship Id="rId24" Type="http://schemas.openxmlformats.org/officeDocument/2006/relationships/image" Target="../media/image23.png"/><Relationship Id="rId5" Type="http://schemas.openxmlformats.org/officeDocument/2006/relationships/hyperlink" Target="#'Data Center'!A1"/><Relationship Id="rId15" Type="http://schemas.openxmlformats.org/officeDocument/2006/relationships/hyperlink" Target="#'1'!A1"/><Relationship Id="rId23" Type="http://schemas.openxmlformats.org/officeDocument/2006/relationships/hyperlink" Target="#'SF Deals In Hand'!A1"/><Relationship Id="rId10" Type="http://schemas.openxmlformats.org/officeDocument/2006/relationships/image" Target="../media/image15.png"/><Relationship Id="rId19" Type="http://schemas.openxmlformats.org/officeDocument/2006/relationships/hyperlink" Target="#'3'!A1"/><Relationship Id="rId4" Type="http://schemas.openxmlformats.org/officeDocument/2006/relationships/image" Target="../media/image31.png"/><Relationship Id="rId9" Type="http://schemas.openxmlformats.org/officeDocument/2006/relationships/hyperlink" Target="#Buildings!A1"/><Relationship Id="rId14" Type="http://schemas.openxmlformats.org/officeDocument/2006/relationships/image" Target="../media/image17.png"/><Relationship Id="rId22" Type="http://schemas.openxmlformats.org/officeDocument/2006/relationships/image" Target="../media/image21.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hyperlink" Target="#Businesses!A1"/><Relationship Id="rId18" Type="http://schemas.openxmlformats.org/officeDocument/2006/relationships/image" Target="../media/image19.png"/><Relationship Id="rId26" Type="http://schemas.openxmlformats.org/officeDocument/2006/relationships/image" Target="../media/image25.png"/><Relationship Id="rId3" Type="http://schemas.openxmlformats.org/officeDocument/2006/relationships/hyperlink" Target="#MDU!A1"/><Relationship Id="rId21" Type="http://schemas.openxmlformats.org/officeDocument/2006/relationships/hyperlink" Target="#'4'!A1"/><Relationship Id="rId7" Type="http://schemas.openxmlformats.org/officeDocument/2006/relationships/hyperlink" Target="#Cashflow!A1"/><Relationship Id="rId12" Type="http://schemas.openxmlformats.org/officeDocument/2006/relationships/image" Target="../media/image28.png"/><Relationship Id="rId17" Type="http://schemas.openxmlformats.org/officeDocument/2006/relationships/hyperlink" Target="#'2'!A1"/><Relationship Id="rId25" Type="http://schemas.openxmlformats.org/officeDocument/2006/relationships/image" Target="../media/image24.png"/><Relationship Id="rId2" Type="http://schemas.openxmlformats.org/officeDocument/2006/relationships/image" Target="../media/image26.png"/><Relationship Id="rId16" Type="http://schemas.openxmlformats.org/officeDocument/2006/relationships/image" Target="../media/image18.png"/><Relationship Id="rId20" Type="http://schemas.openxmlformats.org/officeDocument/2006/relationships/image" Target="../media/image20.png"/><Relationship Id="rId1" Type="http://schemas.openxmlformats.org/officeDocument/2006/relationships/image" Target="../media/image2.png"/><Relationship Id="rId6" Type="http://schemas.openxmlformats.org/officeDocument/2006/relationships/image" Target="../media/image33.png"/><Relationship Id="rId11" Type="http://schemas.openxmlformats.org/officeDocument/2006/relationships/hyperlink" Target="#Summary!A1"/><Relationship Id="rId24" Type="http://schemas.openxmlformats.org/officeDocument/2006/relationships/image" Target="../media/image23.png"/><Relationship Id="rId5" Type="http://schemas.openxmlformats.org/officeDocument/2006/relationships/hyperlink" Target="#'Data Center'!A1"/><Relationship Id="rId15" Type="http://schemas.openxmlformats.org/officeDocument/2006/relationships/hyperlink" Target="#'1'!A1"/><Relationship Id="rId23" Type="http://schemas.openxmlformats.org/officeDocument/2006/relationships/hyperlink" Target="#'SF Deals In Hand'!A1"/><Relationship Id="rId10" Type="http://schemas.openxmlformats.org/officeDocument/2006/relationships/image" Target="../media/image15.png"/><Relationship Id="rId19" Type="http://schemas.openxmlformats.org/officeDocument/2006/relationships/hyperlink" Target="#'3'!A1"/><Relationship Id="rId4" Type="http://schemas.openxmlformats.org/officeDocument/2006/relationships/image" Target="../media/image32.png"/><Relationship Id="rId9" Type="http://schemas.openxmlformats.org/officeDocument/2006/relationships/hyperlink" Target="#Buildings!A1"/><Relationship Id="rId14" Type="http://schemas.openxmlformats.org/officeDocument/2006/relationships/image" Target="../media/image17.png"/><Relationship Id="rId22" Type="http://schemas.openxmlformats.org/officeDocument/2006/relationships/image" Target="../media/image21.png"/></Relationships>
</file>

<file path=xl/drawings/_rels/drawing7.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hyperlink" Target="#Businesses!A1"/><Relationship Id="rId18" Type="http://schemas.openxmlformats.org/officeDocument/2006/relationships/image" Target="../media/image19.png"/><Relationship Id="rId3" Type="http://schemas.openxmlformats.org/officeDocument/2006/relationships/hyperlink" Target="#MDU!A1"/><Relationship Id="rId21" Type="http://schemas.openxmlformats.org/officeDocument/2006/relationships/hyperlink" Target="#'4'!A1"/><Relationship Id="rId7" Type="http://schemas.openxmlformats.org/officeDocument/2006/relationships/hyperlink" Target="#Cashflow!A1"/><Relationship Id="rId12" Type="http://schemas.openxmlformats.org/officeDocument/2006/relationships/image" Target="../media/image28.png"/><Relationship Id="rId17" Type="http://schemas.openxmlformats.org/officeDocument/2006/relationships/hyperlink" Target="#'2'!A1"/><Relationship Id="rId25" Type="http://schemas.openxmlformats.org/officeDocument/2006/relationships/image" Target="../media/image24.png"/><Relationship Id="rId2" Type="http://schemas.openxmlformats.org/officeDocument/2006/relationships/image" Target="../media/image26.png"/><Relationship Id="rId16" Type="http://schemas.openxmlformats.org/officeDocument/2006/relationships/image" Target="../media/image18.png"/><Relationship Id="rId20" Type="http://schemas.openxmlformats.org/officeDocument/2006/relationships/image" Target="../media/image20.png"/><Relationship Id="rId1" Type="http://schemas.openxmlformats.org/officeDocument/2006/relationships/image" Target="../media/image2.png"/><Relationship Id="rId6" Type="http://schemas.openxmlformats.org/officeDocument/2006/relationships/image" Target="../media/image13.png"/><Relationship Id="rId11" Type="http://schemas.openxmlformats.org/officeDocument/2006/relationships/hyperlink" Target="#Summary!A1"/><Relationship Id="rId24" Type="http://schemas.openxmlformats.org/officeDocument/2006/relationships/image" Target="../media/image34.png"/><Relationship Id="rId5" Type="http://schemas.openxmlformats.org/officeDocument/2006/relationships/hyperlink" Target="#'Data Center'!A1"/><Relationship Id="rId15" Type="http://schemas.openxmlformats.org/officeDocument/2006/relationships/hyperlink" Target="#'1'!A1"/><Relationship Id="rId23" Type="http://schemas.openxmlformats.org/officeDocument/2006/relationships/hyperlink" Target="#'SF Deals In Hand'!A1"/><Relationship Id="rId10" Type="http://schemas.openxmlformats.org/officeDocument/2006/relationships/image" Target="../media/image15.png"/><Relationship Id="rId19" Type="http://schemas.openxmlformats.org/officeDocument/2006/relationships/hyperlink" Target="#'3'!A1"/><Relationship Id="rId4" Type="http://schemas.openxmlformats.org/officeDocument/2006/relationships/image" Target="../media/image12.png"/><Relationship Id="rId9" Type="http://schemas.openxmlformats.org/officeDocument/2006/relationships/hyperlink" Target="#Buildings!A1"/><Relationship Id="rId14" Type="http://schemas.openxmlformats.org/officeDocument/2006/relationships/image" Target="../media/image17.png"/><Relationship Id="rId22" Type="http://schemas.openxmlformats.org/officeDocument/2006/relationships/image" Target="../media/image21.png"/></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13" Type="http://schemas.openxmlformats.org/officeDocument/2006/relationships/hyperlink" Target="#Businesses!A1"/><Relationship Id="rId18" Type="http://schemas.openxmlformats.org/officeDocument/2006/relationships/image" Target="../media/image19.png"/><Relationship Id="rId3" Type="http://schemas.openxmlformats.org/officeDocument/2006/relationships/hyperlink" Target="#MDU!A1"/><Relationship Id="rId21" Type="http://schemas.openxmlformats.org/officeDocument/2006/relationships/hyperlink" Target="#'4'!A1"/><Relationship Id="rId7" Type="http://schemas.openxmlformats.org/officeDocument/2006/relationships/hyperlink" Target="#Cashflow!A1"/><Relationship Id="rId12" Type="http://schemas.openxmlformats.org/officeDocument/2006/relationships/image" Target="../media/image28.png"/><Relationship Id="rId17" Type="http://schemas.openxmlformats.org/officeDocument/2006/relationships/hyperlink" Target="#'2'!A1"/><Relationship Id="rId25" Type="http://schemas.openxmlformats.org/officeDocument/2006/relationships/image" Target="../media/image24.png"/><Relationship Id="rId2" Type="http://schemas.openxmlformats.org/officeDocument/2006/relationships/image" Target="../media/image26.png"/><Relationship Id="rId16" Type="http://schemas.openxmlformats.org/officeDocument/2006/relationships/image" Target="../media/image18.png"/><Relationship Id="rId20" Type="http://schemas.openxmlformats.org/officeDocument/2006/relationships/image" Target="../media/image20.png"/><Relationship Id="rId1" Type="http://schemas.openxmlformats.org/officeDocument/2006/relationships/image" Target="../media/image2.png"/><Relationship Id="rId6" Type="http://schemas.openxmlformats.org/officeDocument/2006/relationships/image" Target="../media/image13.png"/><Relationship Id="rId11" Type="http://schemas.openxmlformats.org/officeDocument/2006/relationships/hyperlink" Target="#Summary!A1"/><Relationship Id="rId24" Type="http://schemas.openxmlformats.org/officeDocument/2006/relationships/image" Target="../media/image23.png"/><Relationship Id="rId5" Type="http://schemas.openxmlformats.org/officeDocument/2006/relationships/hyperlink" Target="#'Data Center'!A1"/><Relationship Id="rId15" Type="http://schemas.openxmlformats.org/officeDocument/2006/relationships/hyperlink" Target="#'1'!A1"/><Relationship Id="rId23" Type="http://schemas.openxmlformats.org/officeDocument/2006/relationships/hyperlink" Target="#'SF Deals In Hand'!A1"/><Relationship Id="rId10" Type="http://schemas.openxmlformats.org/officeDocument/2006/relationships/image" Target="../media/image15.png"/><Relationship Id="rId19" Type="http://schemas.openxmlformats.org/officeDocument/2006/relationships/hyperlink" Target="#'3'!A1"/><Relationship Id="rId4" Type="http://schemas.openxmlformats.org/officeDocument/2006/relationships/image" Target="../media/image12.png"/><Relationship Id="rId9" Type="http://schemas.openxmlformats.org/officeDocument/2006/relationships/hyperlink" Target="#Buildings!A1"/><Relationship Id="rId14" Type="http://schemas.openxmlformats.org/officeDocument/2006/relationships/image" Target="../media/image17.png"/><Relationship Id="rId22" Type="http://schemas.openxmlformats.org/officeDocument/2006/relationships/image" Target="../media/image21.png"/></Relationships>
</file>

<file path=xl/drawings/_rels/drawing9.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hyperlink" Target="#Businesses!A1"/><Relationship Id="rId18" Type="http://schemas.openxmlformats.org/officeDocument/2006/relationships/image" Target="../media/image19.png"/><Relationship Id="rId3" Type="http://schemas.openxmlformats.org/officeDocument/2006/relationships/hyperlink" Target="#MDU!A1"/><Relationship Id="rId21" Type="http://schemas.openxmlformats.org/officeDocument/2006/relationships/hyperlink" Target="#'4'!A1"/><Relationship Id="rId7" Type="http://schemas.openxmlformats.org/officeDocument/2006/relationships/hyperlink" Target="#Cashflow!A1"/><Relationship Id="rId12" Type="http://schemas.openxmlformats.org/officeDocument/2006/relationships/image" Target="../media/image28.png"/><Relationship Id="rId17" Type="http://schemas.openxmlformats.org/officeDocument/2006/relationships/hyperlink" Target="#'2'!A1"/><Relationship Id="rId25" Type="http://schemas.openxmlformats.org/officeDocument/2006/relationships/image" Target="../media/image24.png"/><Relationship Id="rId2" Type="http://schemas.openxmlformats.org/officeDocument/2006/relationships/image" Target="../media/image26.png"/><Relationship Id="rId16" Type="http://schemas.openxmlformats.org/officeDocument/2006/relationships/image" Target="../media/image36.png"/><Relationship Id="rId20" Type="http://schemas.openxmlformats.org/officeDocument/2006/relationships/image" Target="../media/image20.png"/><Relationship Id="rId1" Type="http://schemas.openxmlformats.org/officeDocument/2006/relationships/image" Target="../media/image2.png"/><Relationship Id="rId6" Type="http://schemas.openxmlformats.org/officeDocument/2006/relationships/image" Target="../media/image13.png"/><Relationship Id="rId11" Type="http://schemas.openxmlformats.org/officeDocument/2006/relationships/hyperlink" Target="#Summary!A1"/><Relationship Id="rId24" Type="http://schemas.openxmlformats.org/officeDocument/2006/relationships/image" Target="../media/image23.png"/><Relationship Id="rId5" Type="http://schemas.openxmlformats.org/officeDocument/2006/relationships/hyperlink" Target="#'Data Center'!A1"/><Relationship Id="rId15" Type="http://schemas.openxmlformats.org/officeDocument/2006/relationships/hyperlink" Target="#'1'!A1"/><Relationship Id="rId23" Type="http://schemas.openxmlformats.org/officeDocument/2006/relationships/hyperlink" Target="#'SF Deals In Hand'!A1"/><Relationship Id="rId10" Type="http://schemas.openxmlformats.org/officeDocument/2006/relationships/image" Target="../media/image15.png"/><Relationship Id="rId19" Type="http://schemas.openxmlformats.org/officeDocument/2006/relationships/hyperlink" Target="#'3'!A1"/><Relationship Id="rId4" Type="http://schemas.openxmlformats.org/officeDocument/2006/relationships/image" Target="../media/image12.png"/><Relationship Id="rId9" Type="http://schemas.openxmlformats.org/officeDocument/2006/relationships/hyperlink" Target="#Buildings!A1"/><Relationship Id="rId14" Type="http://schemas.openxmlformats.org/officeDocument/2006/relationships/image" Target="../media/image17.png"/><Relationship Id="rId22" Type="http://schemas.openxmlformats.org/officeDocument/2006/relationships/image" Target="../media/image21.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hyperlink" Target="#Businesses!A1"/><Relationship Id="rId18" Type="http://schemas.openxmlformats.org/officeDocument/2006/relationships/image" Target="../media/image37.png"/><Relationship Id="rId3" Type="http://schemas.openxmlformats.org/officeDocument/2006/relationships/hyperlink" Target="#MDU!A1"/><Relationship Id="rId21" Type="http://schemas.openxmlformats.org/officeDocument/2006/relationships/hyperlink" Target="#'4'!A1"/><Relationship Id="rId7" Type="http://schemas.openxmlformats.org/officeDocument/2006/relationships/hyperlink" Target="#Cashflow!A1"/><Relationship Id="rId12" Type="http://schemas.openxmlformats.org/officeDocument/2006/relationships/image" Target="../media/image28.png"/><Relationship Id="rId17" Type="http://schemas.openxmlformats.org/officeDocument/2006/relationships/hyperlink" Target="#'2'!A1"/><Relationship Id="rId25" Type="http://schemas.openxmlformats.org/officeDocument/2006/relationships/image" Target="../media/image24.png"/><Relationship Id="rId2" Type="http://schemas.openxmlformats.org/officeDocument/2006/relationships/image" Target="../media/image26.png"/><Relationship Id="rId16" Type="http://schemas.openxmlformats.org/officeDocument/2006/relationships/image" Target="../media/image18.png"/><Relationship Id="rId20" Type="http://schemas.openxmlformats.org/officeDocument/2006/relationships/image" Target="../media/image20.png"/><Relationship Id="rId1" Type="http://schemas.openxmlformats.org/officeDocument/2006/relationships/image" Target="../media/image2.png"/><Relationship Id="rId6" Type="http://schemas.openxmlformats.org/officeDocument/2006/relationships/image" Target="../media/image13.png"/><Relationship Id="rId11" Type="http://schemas.openxmlformats.org/officeDocument/2006/relationships/hyperlink" Target="#Summary!A1"/><Relationship Id="rId24" Type="http://schemas.openxmlformats.org/officeDocument/2006/relationships/image" Target="../media/image23.png"/><Relationship Id="rId5" Type="http://schemas.openxmlformats.org/officeDocument/2006/relationships/hyperlink" Target="#'Data Center'!A1"/><Relationship Id="rId15" Type="http://schemas.openxmlformats.org/officeDocument/2006/relationships/hyperlink" Target="#'1'!A1"/><Relationship Id="rId23" Type="http://schemas.openxmlformats.org/officeDocument/2006/relationships/hyperlink" Target="#'SF Deals In Hand'!A1"/><Relationship Id="rId10" Type="http://schemas.openxmlformats.org/officeDocument/2006/relationships/image" Target="../media/image15.png"/><Relationship Id="rId19" Type="http://schemas.openxmlformats.org/officeDocument/2006/relationships/hyperlink" Target="#'3'!A1"/><Relationship Id="rId4" Type="http://schemas.openxmlformats.org/officeDocument/2006/relationships/image" Target="../media/image12.png"/><Relationship Id="rId9" Type="http://schemas.openxmlformats.org/officeDocument/2006/relationships/hyperlink" Target="#Buildings!A1"/><Relationship Id="rId14" Type="http://schemas.openxmlformats.org/officeDocument/2006/relationships/image" Target="../media/image17.png"/><Relationship Id="rId22"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hyperlink" Target="#Businesses!A1"/><Relationship Id="rId18" Type="http://schemas.openxmlformats.org/officeDocument/2006/relationships/image" Target="../media/image19.png"/><Relationship Id="rId3" Type="http://schemas.openxmlformats.org/officeDocument/2006/relationships/hyperlink" Target="#MDU!A1"/><Relationship Id="rId21" Type="http://schemas.openxmlformats.org/officeDocument/2006/relationships/hyperlink" Target="#'4'!A1"/><Relationship Id="rId7" Type="http://schemas.openxmlformats.org/officeDocument/2006/relationships/hyperlink" Target="#Cashflow!A1"/><Relationship Id="rId12" Type="http://schemas.openxmlformats.org/officeDocument/2006/relationships/image" Target="../media/image28.png"/><Relationship Id="rId17" Type="http://schemas.openxmlformats.org/officeDocument/2006/relationships/hyperlink" Target="#'2'!A1"/><Relationship Id="rId25" Type="http://schemas.openxmlformats.org/officeDocument/2006/relationships/image" Target="../media/image24.png"/><Relationship Id="rId2" Type="http://schemas.openxmlformats.org/officeDocument/2006/relationships/image" Target="../media/image26.png"/><Relationship Id="rId16" Type="http://schemas.openxmlformats.org/officeDocument/2006/relationships/image" Target="../media/image18.png"/><Relationship Id="rId20" Type="http://schemas.openxmlformats.org/officeDocument/2006/relationships/image" Target="../media/image38.png"/><Relationship Id="rId1" Type="http://schemas.openxmlformats.org/officeDocument/2006/relationships/image" Target="../media/image2.png"/><Relationship Id="rId6" Type="http://schemas.openxmlformats.org/officeDocument/2006/relationships/image" Target="../media/image13.png"/><Relationship Id="rId11" Type="http://schemas.openxmlformats.org/officeDocument/2006/relationships/hyperlink" Target="#Summary!A1"/><Relationship Id="rId24" Type="http://schemas.openxmlformats.org/officeDocument/2006/relationships/image" Target="../media/image23.png"/><Relationship Id="rId5" Type="http://schemas.openxmlformats.org/officeDocument/2006/relationships/hyperlink" Target="#'Data Center'!A1"/><Relationship Id="rId15" Type="http://schemas.openxmlformats.org/officeDocument/2006/relationships/hyperlink" Target="#'1'!A1"/><Relationship Id="rId23" Type="http://schemas.openxmlformats.org/officeDocument/2006/relationships/hyperlink" Target="#'SF Deals In Hand'!A1"/><Relationship Id="rId10" Type="http://schemas.openxmlformats.org/officeDocument/2006/relationships/image" Target="../media/image15.png"/><Relationship Id="rId19" Type="http://schemas.openxmlformats.org/officeDocument/2006/relationships/hyperlink" Target="#'3'!A1"/><Relationship Id="rId4" Type="http://schemas.openxmlformats.org/officeDocument/2006/relationships/image" Target="../media/image12.png"/><Relationship Id="rId9" Type="http://schemas.openxmlformats.org/officeDocument/2006/relationships/hyperlink" Target="#Buildings!A1"/><Relationship Id="rId14" Type="http://schemas.openxmlformats.org/officeDocument/2006/relationships/image" Target="../media/image17.png"/><Relationship Id="rId22"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hyperlink" Target="#Businesses!A1"/><Relationship Id="rId18" Type="http://schemas.openxmlformats.org/officeDocument/2006/relationships/image" Target="../media/image19.png"/><Relationship Id="rId3" Type="http://schemas.openxmlformats.org/officeDocument/2006/relationships/hyperlink" Target="#MDU!A1"/><Relationship Id="rId21" Type="http://schemas.openxmlformats.org/officeDocument/2006/relationships/hyperlink" Target="#'4'!A1"/><Relationship Id="rId7" Type="http://schemas.openxmlformats.org/officeDocument/2006/relationships/hyperlink" Target="#Cashflow!A1"/><Relationship Id="rId12" Type="http://schemas.openxmlformats.org/officeDocument/2006/relationships/image" Target="../media/image28.png"/><Relationship Id="rId17" Type="http://schemas.openxmlformats.org/officeDocument/2006/relationships/hyperlink" Target="#'2'!A1"/><Relationship Id="rId25" Type="http://schemas.openxmlformats.org/officeDocument/2006/relationships/image" Target="../media/image24.png"/><Relationship Id="rId2" Type="http://schemas.openxmlformats.org/officeDocument/2006/relationships/image" Target="../media/image26.png"/><Relationship Id="rId16" Type="http://schemas.openxmlformats.org/officeDocument/2006/relationships/image" Target="../media/image18.png"/><Relationship Id="rId20" Type="http://schemas.openxmlformats.org/officeDocument/2006/relationships/image" Target="../media/image20.png"/><Relationship Id="rId1" Type="http://schemas.openxmlformats.org/officeDocument/2006/relationships/image" Target="../media/image2.png"/><Relationship Id="rId6" Type="http://schemas.openxmlformats.org/officeDocument/2006/relationships/image" Target="../media/image13.png"/><Relationship Id="rId11" Type="http://schemas.openxmlformats.org/officeDocument/2006/relationships/hyperlink" Target="#Summary!A1"/><Relationship Id="rId24" Type="http://schemas.openxmlformats.org/officeDocument/2006/relationships/image" Target="../media/image23.png"/><Relationship Id="rId5" Type="http://schemas.openxmlformats.org/officeDocument/2006/relationships/hyperlink" Target="#'Data Center'!A1"/><Relationship Id="rId15" Type="http://schemas.openxmlformats.org/officeDocument/2006/relationships/hyperlink" Target="#'1'!A1"/><Relationship Id="rId23" Type="http://schemas.openxmlformats.org/officeDocument/2006/relationships/hyperlink" Target="#'SF Deals In Hand'!A1"/><Relationship Id="rId10" Type="http://schemas.openxmlformats.org/officeDocument/2006/relationships/image" Target="../media/image15.png"/><Relationship Id="rId19" Type="http://schemas.openxmlformats.org/officeDocument/2006/relationships/hyperlink" Target="#'3'!A1"/><Relationship Id="rId4" Type="http://schemas.openxmlformats.org/officeDocument/2006/relationships/image" Target="../media/image12.png"/><Relationship Id="rId9" Type="http://schemas.openxmlformats.org/officeDocument/2006/relationships/hyperlink" Target="#Buildings!A1"/><Relationship Id="rId14" Type="http://schemas.openxmlformats.org/officeDocument/2006/relationships/image" Target="../media/image17.png"/><Relationship Id="rId22" Type="http://schemas.openxmlformats.org/officeDocument/2006/relationships/image" Target="../media/image39.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4.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hyperlink" Target="#Summary!A1"/><Relationship Id="rId1" Type="http://schemas.openxmlformats.org/officeDocument/2006/relationships/image" Target="../media/image26.png"/><Relationship Id="rId4" Type="http://schemas.openxmlformats.org/officeDocument/2006/relationships/image" Target="../media/image10.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hyperlink" Target="#Summary!A1"/><Relationship Id="rId1" Type="http://schemas.openxmlformats.org/officeDocument/2006/relationships/image" Target="../media/image41.png"/></Relationships>
</file>

<file path=xl/drawings/drawing1.xml><?xml version="1.0" encoding="utf-8"?>
<xdr:wsDr xmlns:xdr="http://schemas.openxmlformats.org/drawingml/2006/spreadsheetDrawing" xmlns:a="http://schemas.openxmlformats.org/drawingml/2006/main">
  <xdr:oneCellAnchor>
    <xdr:from>
      <xdr:col>3</xdr:col>
      <xdr:colOff>209551</xdr:colOff>
      <xdr:row>0</xdr:row>
      <xdr:rowOff>0</xdr:rowOff>
    </xdr:from>
    <xdr:ext cx="7715249" cy="2527808"/>
    <xdr:sp macro="" textlink="">
      <xdr:nvSpPr>
        <xdr:cNvPr id="2" name="Rectangle 1"/>
        <xdr:cNvSpPr/>
      </xdr:nvSpPr>
      <xdr:spPr>
        <a:xfrm>
          <a:off x="2038351" y="0"/>
          <a:ext cx="7715249" cy="2527808"/>
        </a:xfrm>
        <a:prstGeom prst="rect">
          <a:avLst/>
        </a:prstGeom>
        <a:noFill/>
      </xdr:spPr>
      <xdr:txBody>
        <a:bodyPr wrap="square" lIns="91440" tIns="45720" rIns="91440" bIns="45720">
          <a:spAutoFit/>
        </a:bodyPr>
        <a:lstStyle/>
        <a:p>
          <a:pPr algn="ctr"/>
          <a:r>
            <a:rPr lang="en-US" sz="5400" b="1" cap="none" spc="0">
              <a:ln w="9525">
                <a:solidFill>
                  <a:schemeClr val="bg1"/>
                </a:solidFill>
                <a:prstDash val="solid"/>
              </a:ln>
              <a:solidFill>
                <a:srgbClr val="00D661"/>
              </a:solidFill>
              <a:effectLst>
                <a:outerShdw blurRad="60007" dist="200025" dir="15000000" sy="30000" kx="-1800000" algn="bl" rotWithShape="0">
                  <a:prstClr val="black">
                    <a:alpha val="32000"/>
                  </a:prstClr>
                </a:outerShdw>
              </a:effectLst>
              <a:latin typeface="Exo" panose="02000503000000000000" pitchFamily="2" charset="0"/>
            </a:rPr>
            <a:t>YOU MUST ENABLE MACROS </a:t>
          </a:r>
        </a:p>
        <a:p>
          <a:pPr algn="ctr"/>
          <a:r>
            <a:rPr lang="en-US" sz="5400" b="1" cap="none" spc="0">
              <a:ln w="9525">
                <a:solidFill>
                  <a:schemeClr val="bg1"/>
                </a:solidFill>
                <a:prstDash val="solid"/>
              </a:ln>
              <a:solidFill>
                <a:srgbClr val="00D661"/>
              </a:solidFill>
              <a:effectLst>
                <a:outerShdw blurRad="60007" dist="200025" dir="15000000" sy="30000" kx="-1800000" algn="bl" rotWithShape="0">
                  <a:prstClr val="black">
                    <a:alpha val="32000"/>
                  </a:prstClr>
                </a:outerShdw>
              </a:effectLst>
              <a:latin typeface="Exo" panose="02000503000000000000" pitchFamily="2" charset="0"/>
            </a:rPr>
            <a:t>TO CONTINUE</a:t>
          </a:r>
        </a:p>
      </xdr:txBody>
    </xdr:sp>
    <xdr:clientData/>
  </xdr:oneCellAnchor>
  <xdr:twoCellAnchor editAs="oneCell">
    <xdr:from>
      <xdr:col>1</xdr:col>
      <xdr:colOff>465722</xdr:colOff>
      <xdr:row>2</xdr:row>
      <xdr:rowOff>123825</xdr:rowOff>
    </xdr:from>
    <xdr:to>
      <xdr:col>3</xdr:col>
      <xdr:colOff>489785</xdr:colOff>
      <xdr:row>9</xdr:row>
      <xdr:rowOff>133349</xdr:rowOff>
    </xdr:to>
    <xdr:pic macro="[0]!Workbook_Open2">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75322" y="542925"/>
          <a:ext cx="1243263" cy="1476374"/>
        </a:xfrm>
        <a:prstGeom prst="rect">
          <a:avLst/>
        </a:prstGeom>
        <a:effectLst>
          <a:outerShdw blurRad="76200" dir="18900000" sy="23000" kx="-1200000" algn="bl" rotWithShape="0">
            <a:prstClr val="black">
              <a:alpha val="20000"/>
            </a:prstClr>
          </a:outerShdw>
        </a:effectLst>
      </xdr:spPr>
    </xdr:pic>
    <xdr:clientData/>
  </xdr:twoCellAnchor>
  <xdr:oneCellAnchor>
    <xdr:from>
      <xdr:col>0</xdr:col>
      <xdr:colOff>400050</xdr:colOff>
      <xdr:row>10</xdr:row>
      <xdr:rowOff>74599</xdr:rowOff>
    </xdr:from>
    <xdr:ext cx="2809875" cy="467179"/>
    <xdr:sp macro="" textlink="">
      <xdr:nvSpPr>
        <xdr:cNvPr id="4" name="Rectangle 3"/>
        <xdr:cNvSpPr/>
      </xdr:nvSpPr>
      <xdr:spPr>
        <a:xfrm>
          <a:off x="400050" y="2170099"/>
          <a:ext cx="2809875" cy="467179"/>
        </a:xfrm>
        <a:prstGeom prst="rect">
          <a:avLst/>
        </a:prstGeom>
        <a:noFill/>
      </xdr:spPr>
      <xdr:txBody>
        <a:bodyPr wrap="square" lIns="91440" tIns="45720" rIns="91440" bIns="45720">
          <a:spAutoFit/>
        </a:bodyPr>
        <a:lstStyle/>
        <a:p>
          <a:pPr algn="ctr"/>
          <a:r>
            <a:rPr lang="en-US" sz="1100" b="0" i="1" cap="none" spc="0">
              <a:ln w="0"/>
              <a:solidFill>
                <a:srgbClr val="FFC000"/>
              </a:solidFill>
              <a:effectLst>
                <a:outerShdw blurRad="38100" dist="19050" dir="2700000" algn="tl" rotWithShape="0">
                  <a:schemeClr val="dk1">
                    <a:alpha val="40000"/>
                  </a:schemeClr>
                </a:outerShdw>
              </a:effectLst>
              <a:latin typeface="Exo" panose="02000503000000000000" pitchFamily="2" charset="0"/>
            </a:rPr>
            <a:t>(if you have</a:t>
          </a:r>
          <a:r>
            <a:rPr lang="en-US" sz="1100" b="0" i="1" cap="none" spc="0" baseline="0">
              <a:ln w="0"/>
              <a:solidFill>
                <a:srgbClr val="FFC000"/>
              </a:solidFill>
              <a:effectLst>
                <a:outerShdw blurRad="38100" dist="19050" dir="2700000" algn="tl" rotWithShape="0">
                  <a:schemeClr val="dk1">
                    <a:alpha val="40000"/>
                  </a:schemeClr>
                </a:outerShdw>
              </a:effectLst>
              <a:latin typeface="Exo" panose="02000503000000000000" pitchFamily="2" charset="0"/>
            </a:rPr>
            <a:t> enabled macros and you still see this page, click on the door)</a:t>
          </a:r>
          <a:endParaRPr lang="en-US" sz="4000" b="1" i="1" cap="none" spc="0">
            <a:ln w="12700">
              <a:solidFill>
                <a:schemeClr val="tx2">
                  <a:lumMod val="75000"/>
                </a:schemeClr>
              </a:solidFill>
              <a:prstDash val="solid"/>
            </a:ln>
            <a:solidFill>
              <a:srgbClr val="FFC000"/>
            </a:solidFill>
            <a:effectLst>
              <a:outerShdw dist="38100" dir="2640000" algn="bl" rotWithShape="0">
                <a:schemeClr val="tx2">
                  <a:lumMod val="75000"/>
                </a:schemeClr>
              </a:outerShdw>
            </a:effectLst>
            <a:latin typeface="Exo" panose="02000503000000000000" pitchFamily="2"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absolute">
    <xdr:from>
      <xdr:col>0</xdr:col>
      <xdr:colOff>83520</xdr:colOff>
      <xdr:row>23</xdr:row>
      <xdr:rowOff>59974</xdr:rowOff>
    </xdr:from>
    <xdr:to>
      <xdr:col>0</xdr:col>
      <xdr:colOff>676236</xdr:colOff>
      <xdr:row>32</xdr:row>
      <xdr:rowOff>9539</xdr:rowOff>
    </xdr:to>
    <xdr:pic>
      <xdr:nvPicPr>
        <xdr:cNvPr id="24" name="Picture 2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559311" y="5882024"/>
          <a:ext cx="1878377" cy="592716"/>
        </a:xfrm>
        <a:prstGeom prst="rect">
          <a:avLst/>
        </a:prstGeom>
        <a:effectLst/>
      </xdr:spPr>
    </xdr:pic>
    <xdr:clientData/>
  </xdr:twoCellAnchor>
  <xdr:twoCellAnchor editAs="absolute">
    <xdr:from>
      <xdr:col>2</xdr:col>
      <xdr:colOff>1479468</xdr:colOff>
      <xdr:row>0</xdr:row>
      <xdr:rowOff>41108</xdr:rowOff>
    </xdr:from>
    <xdr:to>
      <xdr:col>4</xdr:col>
      <xdr:colOff>389536</xdr:colOff>
      <xdr:row>2</xdr:row>
      <xdr:rowOff>61541</xdr:rowOff>
    </xdr:to>
    <xdr:pic>
      <xdr:nvPicPr>
        <xdr:cNvPr id="15" name="Picture 1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60531" y="41108"/>
          <a:ext cx="2053318" cy="449058"/>
        </a:xfrm>
        <a:prstGeom prst="rect">
          <a:avLst/>
        </a:prstGeom>
      </xdr:spPr>
    </xdr:pic>
    <xdr:clientData/>
  </xdr:twoCellAnchor>
  <xdr:oneCellAnchor>
    <xdr:from>
      <xdr:col>2</xdr:col>
      <xdr:colOff>971155</xdr:colOff>
      <xdr:row>0</xdr:row>
      <xdr:rowOff>0</xdr:rowOff>
    </xdr:from>
    <xdr:ext cx="525636" cy="311496"/>
    <xdr:sp macro="" textlink="">
      <xdr:nvSpPr>
        <xdr:cNvPr id="6" name="Rectangle 5"/>
        <xdr:cNvSpPr/>
      </xdr:nvSpPr>
      <xdr:spPr>
        <a:xfrm>
          <a:off x="1852218" y="0"/>
          <a:ext cx="525636" cy="311496"/>
        </a:xfrm>
        <a:prstGeom prst="rect">
          <a:avLst/>
        </a:prstGeom>
        <a:noFill/>
        <a:ln w="57150">
          <a:noFill/>
        </a:ln>
      </xdr:spPr>
      <xdr:style>
        <a:lnRef idx="2">
          <a:schemeClr val="accent2"/>
        </a:lnRef>
        <a:fillRef idx="1">
          <a:schemeClr val="lt1"/>
        </a:fillRef>
        <a:effectRef idx="0">
          <a:schemeClr val="accent2"/>
        </a:effectRef>
        <a:fontRef idx="minor">
          <a:schemeClr val="dk1"/>
        </a:fontRef>
      </xdr:style>
      <xdr:txBody>
        <a:bodyPr wrap="square" lIns="91440" tIns="45720" rIns="91440" bIns="45720">
          <a:spAutoFit/>
        </a:bodyPr>
        <a:lstStyle/>
        <a:p>
          <a:pPr algn="ctr"/>
          <a:r>
            <a:rPr lang="en-US" sz="1400" b="1" cap="none" spc="0" baseline="0">
              <a:ln/>
              <a:solidFill>
                <a:srgbClr val="FFC000"/>
              </a:solidFill>
              <a:effectLst>
                <a:outerShdw blurRad="50800" dist="38100" dir="5400000" algn="t" rotWithShape="0">
                  <a:prstClr val="black">
                    <a:alpha val="40000"/>
                  </a:prstClr>
                </a:outerShdw>
              </a:effectLst>
            </a:rPr>
            <a:t>2.7</a:t>
          </a:r>
        </a:p>
      </xdr:txBody>
    </xdr:sp>
    <xdr:clientData/>
  </xdr:oneCellAnchor>
  <xdr:twoCellAnchor editAs="absolute">
    <xdr:from>
      <xdr:col>14</xdr:col>
      <xdr:colOff>462052</xdr:colOff>
      <xdr:row>30</xdr:row>
      <xdr:rowOff>166687</xdr:rowOff>
    </xdr:from>
    <xdr:to>
      <xdr:col>15</xdr:col>
      <xdr:colOff>79318</xdr:colOff>
      <xdr:row>33</xdr:row>
      <xdr:rowOff>183862</xdr:rowOff>
    </xdr:to>
    <xdr:pic>
      <xdr:nvPicPr>
        <xdr:cNvPr id="11" name="Picture 10"/>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58802" y="6846093"/>
          <a:ext cx="998391" cy="660113"/>
        </a:xfrm>
        <a:prstGeom prst="rect">
          <a:avLst/>
        </a:prstGeom>
        <a:effectLst>
          <a:outerShdw blurRad="50800" dist="38100" dir="5400000" algn="t" rotWithShape="0">
            <a:prstClr val="black">
              <a:alpha val="40000"/>
            </a:prstClr>
          </a:outerShdw>
        </a:effectLst>
      </xdr:spPr>
    </xdr:pic>
    <xdr:clientData/>
  </xdr:twoCellAnchor>
  <xdr:twoCellAnchor editAs="oneCell">
    <xdr:from>
      <xdr:col>7</xdr:col>
      <xdr:colOff>2174526</xdr:colOff>
      <xdr:row>28</xdr:row>
      <xdr:rowOff>169333</xdr:rowOff>
    </xdr:from>
    <xdr:to>
      <xdr:col>8</xdr:col>
      <xdr:colOff>16850</xdr:colOff>
      <xdr:row>30</xdr:row>
      <xdr:rowOff>440</xdr:rowOff>
    </xdr:to>
    <xdr:pic>
      <xdr:nvPicPr>
        <xdr:cNvPr id="9" name="Picture 8">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7137051" y="4007908"/>
          <a:ext cx="393323" cy="252588"/>
        </a:xfrm>
        <a:prstGeom prst="rect">
          <a:avLst/>
        </a:prstGeom>
      </xdr:spPr>
    </xdr:pic>
    <xdr:clientData/>
  </xdr:twoCellAnchor>
  <xdr:twoCellAnchor editAs="oneCell">
    <xdr:from>
      <xdr:col>7</xdr:col>
      <xdr:colOff>1666520</xdr:colOff>
      <xdr:row>28</xdr:row>
      <xdr:rowOff>183444</xdr:rowOff>
    </xdr:from>
    <xdr:to>
      <xdr:col>7</xdr:col>
      <xdr:colOff>2066811</xdr:colOff>
      <xdr:row>30</xdr:row>
      <xdr:rowOff>440</xdr:rowOff>
    </xdr:to>
    <xdr:pic>
      <xdr:nvPicPr>
        <xdr:cNvPr id="13" name="Picture 12">
          <a:hlinkClick xmlns:r="http://schemas.openxmlformats.org/officeDocument/2006/relationships" r:id="rId6"/>
        </xdr:cNvPr>
        <xdr:cNvPicPr>
          <a:picLocks noChangeAspect="1"/>
        </xdr:cNvPicPr>
      </xdr:nvPicPr>
      <xdr:blipFill>
        <a:blip xmlns:r="http://schemas.openxmlformats.org/officeDocument/2006/relationships" r:embed="rId7"/>
        <a:stretch>
          <a:fillRect/>
        </a:stretch>
      </xdr:blipFill>
      <xdr:spPr>
        <a:xfrm>
          <a:off x="6629045" y="4022019"/>
          <a:ext cx="400291" cy="238477"/>
        </a:xfrm>
        <a:prstGeom prst="rect">
          <a:avLst/>
        </a:prstGeom>
      </xdr:spPr>
    </xdr:pic>
    <xdr:clientData/>
  </xdr:twoCellAnchor>
  <xdr:twoCellAnchor editAs="oneCell">
    <xdr:from>
      <xdr:col>1</xdr:col>
      <xdr:colOff>83454</xdr:colOff>
      <xdr:row>2</xdr:row>
      <xdr:rowOff>64325</xdr:rowOff>
    </xdr:from>
    <xdr:to>
      <xdr:col>2</xdr:col>
      <xdr:colOff>1096349</xdr:colOff>
      <xdr:row>2</xdr:row>
      <xdr:rowOff>377364</xdr:rowOff>
    </xdr:to>
    <xdr:pic>
      <xdr:nvPicPr>
        <xdr:cNvPr id="2" name="Picture 1"/>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85923" y="171481"/>
          <a:ext cx="1191489" cy="313039"/>
        </a:xfrm>
        <a:prstGeom prst="rect">
          <a:avLst/>
        </a:prstGeom>
      </xdr:spPr>
    </xdr:pic>
    <xdr:clientData/>
  </xdr:twoCellAnchor>
  <xdr:twoCellAnchor editAs="absolute">
    <xdr:from>
      <xdr:col>3</xdr:col>
      <xdr:colOff>503298</xdr:colOff>
      <xdr:row>0</xdr:row>
      <xdr:rowOff>59531</xdr:rowOff>
    </xdr:from>
    <xdr:to>
      <xdr:col>3</xdr:col>
      <xdr:colOff>815861</xdr:colOff>
      <xdr:row>2</xdr:row>
      <xdr:rowOff>12347</xdr:rowOff>
    </xdr:to>
    <xdr:pic>
      <xdr:nvPicPr>
        <xdr:cNvPr id="29" name="Picture 28">
          <a:hlinkClick xmlns:r="http://schemas.openxmlformats.org/officeDocument/2006/relationships" r:id="rId9" tooltip="Quick Calculator"/>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3495014" y="54429"/>
          <a:ext cx="299574" cy="393192"/>
        </a:xfrm>
        <a:prstGeom prst="rect">
          <a:avLst/>
        </a:prstGeom>
        <a:ln>
          <a:noFill/>
        </a:ln>
        <a:effectLst>
          <a:outerShdw blurRad="44450" dist="27940" dir="5400000" algn="ctr">
            <a:srgbClr val="000000">
              <a:alpha val="32000"/>
            </a:srgbClr>
          </a:outerShdw>
        </a:effectLst>
      </xdr:spPr>
    </xdr:pic>
    <xdr:clientData/>
  </xdr:twoCellAnchor>
  <xdr:twoCellAnchor editAs="absolute">
    <xdr:from>
      <xdr:col>2</xdr:col>
      <xdr:colOff>2071902</xdr:colOff>
      <xdr:row>0</xdr:row>
      <xdr:rowOff>41594</xdr:rowOff>
    </xdr:from>
    <xdr:to>
      <xdr:col>3</xdr:col>
      <xdr:colOff>346887</xdr:colOff>
      <xdr:row>2</xdr:row>
      <xdr:rowOff>2164</xdr:rowOff>
    </xdr:to>
    <xdr:pic>
      <xdr:nvPicPr>
        <xdr:cNvPr id="31" name="Picture 30">
          <a:hlinkClick xmlns:r="http://schemas.openxmlformats.org/officeDocument/2006/relationships" r:id="rId11" tooltip="Version History"/>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952965" y="41594"/>
          <a:ext cx="441922" cy="389195"/>
        </a:xfrm>
        <a:prstGeom prst="rect">
          <a:avLst/>
        </a:prstGeom>
        <a:ln>
          <a:noFill/>
        </a:ln>
        <a:effectLst>
          <a:outerShdw blurRad="44450" dist="27940" dir="5400000" algn="ctr">
            <a:srgbClr val="000000">
              <a:alpha val="32000"/>
            </a:srgbClr>
          </a:outerShdw>
        </a:effectLst>
      </xdr:spPr>
    </xdr:pic>
    <xdr:clientData/>
  </xdr:twoCellAnchor>
  <xdr:twoCellAnchor editAs="absolute">
    <xdr:from>
      <xdr:col>3</xdr:col>
      <xdr:colOff>973721</xdr:colOff>
      <xdr:row>0</xdr:row>
      <xdr:rowOff>47625</xdr:rowOff>
    </xdr:from>
    <xdr:to>
      <xdr:col>4</xdr:col>
      <xdr:colOff>294959</xdr:colOff>
      <xdr:row>2</xdr:row>
      <xdr:rowOff>5543</xdr:rowOff>
    </xdr:to>
    <xdr:pic macro="[0]!myMsgBox_YesNoCancel">
      <xdr:nvPicPr>
        <xdr:cNvPr id="35" name="Picture 34"/>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4026483" y="47625"/>
          <a:ext cx="297551" cy="384162"/>
        </a:xfrm>
        <a:prstGeom prst="rect">
          <a:avLst/>
        </a:prstGeom>
        <a:ln>
          <a:noFill/>
        </a:ln>
        <a:effectLst>
          <a:outerShdw blurRad="57785" dist="33020" dir="3180000" algn="ctr">
            <a:srgbClr val="000000">
              <a:alpha val="30000"/>
            </a:srgbClr>
          </a:outerShdw>
        </a:effectLst>
      </xdr:spPr>
    </xdr:pic>
    <xdr:clientData/>
  </xdr:twoCellAnchor>
  <xdr:twoCellAnchor editAs="absolute">
    <xdr:from>
      <xdr:col>2</xdr:col>
      <xdr:colOff>1557576</xdr:colOff>
      <xdr:row>0</xdr:row>
      <xdr:rowOff>104106</xdr:rowOff>
    </xdr:from>
    <xdr:to>
      <xdr:col>2</xdr:col>
      <xdr:colOff>1958506</xdr:colOff>
      <xdr:row>1</xdr:row>
      <xdr:rowOff>161268</xdr:rowOff>
    </xdr:to>
    <xdr:pic macro="[0]!FundingBucketSubmit">
      <xdr:nvPicPr>
        <xdr:cNvPr id="36" name="Picture 35"/>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428433" y="108900"/>
          <a:ext cx="400930" cy="273330"/>
        </a:xfrm>
        <a:prstGeom prst="rect">
          <a:avLst/>
        </a:prstGeom>
        <a:ln>
          <a:noFill/>
        </a:ln>
        <a:effectLst>
          <a:outerShdw blurRad="44450" dist="27940" dir="5400000" algn="ctr">
            <a:srgbClr val="000000">
              <a:alpha val="32000"/>
            </a:srgbClr>
          </a:outerShdw>
        </a:effectLst>
      </xdr:spPr>
    </xdr:pic>
    <xdr:clientData/>
  </xdr:twoCellAnchor>
  <xdr:twoCellAnchor editAs="oneCell">
    <xdr:from>
      <xdr:col>0</xdr:col>
      <xdr:colOff>34636</xdr:colOff>
      <xdr:row>16</xdr:row>
      <xdr:rowOff>112519</xdr:rowOff>
    </xdr:from>
    <xdr:to>
      <xdr:col>0</xdr:col>
      <xdr:colOff>674716</xdr:colOff>
      <xdr:row>17</xdr:row>
      <xdr:rowOff>134522</xdr:rowOff>
    </xdr:to>
    <xdr:pic>
      <xdr:nvPicPr>
        <xdr:cNvPr id="37" name="Picture 36">
          <a:hlinkClick xmlns:r="http://schemas.openxmlformats.org/officeDocument/2006/relationships" r:id="rId15" tooltip="MDU Business Case"/>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4636" y="2350894"/>
          <a:ext cx="640080" cy="229173"/>
        </a:xfrm>
        <a:prstGeom prst="rect">
          <a:avLst/>
        </a:prstGeom>
        <a:ln>
          <a:noFill/>
        </a:ln>
        <a:effectLst>
          <a:outerShdw blurRad="50800" dist="38100" dir="5400000" algn="t" rotWithShape="0">
            <a:prstClr val="black">
              <a:alpha val="40000"/>
            </a:prstClr>
          </a:outerShdw>
        </a:effectLst>
      </xdr:spPr>
    </xdr:pic>
    <xdr:clientData/>
  </xdr:twoCellAnchor>
  <xdr:twoCellAnchor editAs="oneCell">
    <xdr:from>
      <xdr:col>0</xdr:col>
      <xdr:colOff>74319</xdr:colOff>
      <xdr:row>20</xdr:row>
      <xdr:rowOff>137482</xdr:rowOff>
    </xdr:from>
    <xdr:to>
      <xdr:col>0</xdr:col>
      <xdr:colOff>622959</xdr:colOff>
      <xdr:row>23</xdr:row>
      <xdr:rowOff>19650</xdr:rowOff>
    </xdr:to>
    <xdr:pic>
      <xdr:nvPicPr>
        <xdr:cNvPr id="38" name="Picture 37" descr="Data Center&#10;" title="Data Center">
          <a:hlinkClick xmlns:r="http://schemas.openxmlformats.org/officeDocument/2006/relationships" r:id="rId17" tooltip="Data Center Business Case"/>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4319" y="2947357"/>
          <a:ext cx="548640" cy="525106"/>
        </a:xfrm>
        <a:prstGeom prst="rect">
          <a:avLst/>
        </a:prstGeom>
        <a:ln>
          <a:noFill/>
        </a:ln>
        <a:effectLst>
          <a:outerShdw blurRad="44450" dist="27940" dir="5400000" algn="ctr">
            <a:srgbClr val="000000">
              <a:alpha val="32000"/>
            </a:srgbClr>
          </a:outerShdw>
        </a:effectLst>
      </xdr:spPr>
    </xdr:pic>
    <xdr:clientData/>
  </xdr:twoCellAnchor>
  <xdr:twoCellAnchor editAs="oneCell">
    <xdr:from>
      <xdr:col>0</xdr:col>
      <xdr:colOff>0</xdr:colOff>
      <xdr:row>30</xdr:row>
      <xdr:rowOff>86409</xdr:rowOff>
    </xdr:from>
    <xdr:to>
      <xdr:col>1</xdr:col>
      <xdr:colOff>32758</xdr:colOff>
      <xdr:row>33</xdr:row>
      <xdr:rowOff>140937</xdr:rowOff>
    </xdr:to>
    <xdr:pic>
      <xdr:nvPicPr>
        <xdr:cNvPr id="40" name="Picture 39">
          <a:hlinkClick xmlns:r="http://schemas.openxmlformats.org/officeDocument/2006/relationships" r:id="rId19" tooltip="Cashflow"/>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0" y="4172634"/>
          <a:ext cx="737608" cy="678416"/>
        </a:xfrm>
        <a:prstGeom prst="rect">
          <a:avLst/>
        </a:prstGeom>
        <a:effectLst>
          <a:outerShdw blurRad="50800" dist="38100" dir="5400000" algn="t" rotWithShape="0">
            <a:prstClr val="black">
              <a:alpha val="40000"/>
            </a:prstClr>
          </a:outerShdw>
        </a:effectLst>
      </xdr:spPr>
    </xdr:pic>
    <xdr:clientData/>
  </xdr:twoCellAnchor>
  <xdr:twoCellAnchor editAs="oneCell">
    <xdr:from>
      <xdr:col>0</xdr:col>
      <xdr:colOff>0</xdr:colOff>
      <xdr:row>5</xdr:row>
      <xdr:rowOff>51339</xdr:rowOff>
    </xdr:from>
    <xdr:to>
      <xdr:col>1</xdr:col>
      <xdr:colOff>32758</xdr:colOff>
      <xdr:row>8</xdr:row>
      <xdr:rowOff>108248</xdr:rowOff>
    </xdr:to>
    <xdr:pic>
      <xdr:nvPicPr>
        <xdr:cNvPr id="41" name="Picture 40">
          <a:hlinkClick xmlns:r="http://schemas.openxmlformats.org/officeDocument/2006/relationships" r:id="rId21" tooltip="Buildings"/>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0" y="899064"/>
          <a:ext cx="737608" cy="683178"/>
        </a:xfrm>
        <a:prstGeom prst="rect">
          <a:avLst/>
        </a:prstGeom>
        <a:effectLst>
          <a:outerShdw blurRad="50800" dist="38100" dir="5400000" algn="t" rotWithShape="0">
            <a:prstClr val="black">
              <a:alpha val="40000"/>
            </a:prstClr>
          </a:outerShdw>
        </a:effectLst>
      </xdr:spPr>
    </xdr:pic>
    <xdr:clientData/>
  </xdr:twoCellAnchor>
  <xdr:twoCellAnchor editAs="oneCell">
    <xdr:from>
      <xdr:col>0</xdr:col>
      <xdr:colOff>0</xdr:colOff>
      <xdr:row>2</xdr:row>
      <xdr:rowOff>255814</xdr:rowOff>
    </xdr:from>
    <xdr:to>
      <xdr:col>1</xdr:col>
      <xdr:colOff>32758</xdr:colOff>
      <xdr:row>5</xdr:row>
      <xdr:rowOff>59941</xdr:rowOff>
    </xdr:to>
    <xdr:pic>
      <xdr:nvPicPr>
        <xdr:cNvPr id="3" name="Picture 2">
          <a:hlinkClick xmlns:r="http://schemas.openxmlformats.org/officeDocument/2006/relationships" r:id="rId23" tooltip="Summary"/>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0" y="361647"/>
          <a:ext cx="741841" cy="673283"/>
        </a:xfrm>
        <a:prstGeom prst="rect">
          <a:avLst/>
        </a:prstGeom>
        <a:effectLst>
          <a:outerShdw blurRad="50800" dist="38100" dir="5400000" algn="t" rotWithShape="0">
            <a:prstClr val="black">
              <a:alpha val="40000"/>
            </a:prstClr>
          </a:outerShdw>
        </a:effectLst>
      </xdr:spPr>
    </xdr:pic>
    <xdr:clientData/>
  </xdr:twoCellAnchor>
  <xdr:twoCellAnchor editAs="oneCell">
    <xdr:from>
      <xdr:col>0</xdr:col>
      <xdr:colOff>119746</xdr:colOff>
      <xdr:row>10</xdr:row>
      <xdr:rowOff>206091</xdr:rowOff>
    </xdr:from>
    <xdr:to>
      <xdr:col>0</xdr:col>
      <xdr:colOff>576946</xdr:colOff>
      <xdr:row>13</xdr:row>
      <xdr:rowOff>1984</xdr:rowOff>
    </xdr:to>
    <xdr:pic>
      <xdr:nvPicPr>
        <xdr:cNvPr id="4" name="Picture 3">
          <a:hlinkClick xmlns:r="http://schemas.openxmlformats.org/officeDocument/2006/relationships" r:id="rId25" tooltip="Businesses"/>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119746" y="1644366"/>
          <a:ext cx="457200" cy="424543"/>
        </a:xfrm>
        <a:prstGeom prst="rect">
          <a:avLst/>
        </a:prstGeom>
        <a:effectLst>
          <a:outerShdw blurRad="50800" dist="38100" dir="5400000" algn="t" rotWithShape="0">
            <a:prstClr val="black">
              <a:alpha val="40000"/>
            </a:prstClr>
          </a:outerShdw>
        </a:effectLst>
      </xdr:spPr>
    </xdr:pic>
    <xdr:clientData/>
  </xdr:twoCellAnchor>
  <xdr:twoCellAnchor editAs="oneCell">
    <xdr:from>
      <xdr:col>0</xdr:col>
      <xdr:colOff>0</xdr:colOff>
      <xdr:row>36</xdr:row>
      <xdr:rowOff>173991</xdr:rowOff>
    </xdr:from>
    <xdr:to>
      <xdr:col>1</xdr:col>
      <xdr:colOff>35814</xdr:colOff>
      <xdr:row>40</xdr:row>
      <xdr:rowOff>23972</xdr:rowOff>
    </xdr:to>
    <xdr:pic>
      <xdr:nvPicPr>
        <xdr:cNvPr id="7" name="Picture 6">
          <a:hlinkClick xmlns:r="http://schemas.openxmlformats.org/officeDocument/2006/relationships" r:id="rId27" tooltip="Zoomed In Map"/>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0" y="5060316"/>
          <a:ext cx="740664" cy="685800"/>
        </a:xfrm>
        <a:prstGeom prst="rect">
          <a:avLst/>
        </a:prstGeom>
        <a:effectLst>
          <a:outerShdw blurRad="50800" dist="38100" dir="5400000" algn="t" rotWithShape="0">
            <a:prstClr val="black">
              <a:alpha val="40000"/>
            </a:prstClr>
          </a:outerShdw>
        </a:effectLst>
      </xdr:spPr>
    </xdr:pic>
    <xdr:clientData/>
  </xdr:twoCellAnchor>
  <xdr:twoCellAnchor editAs="oneCell">
    <xdr:from>
      <xdr:col>0</xdr:col>
      <xdr:colOff>0</xdr:colOff>
      <xdr:row>40</xdr:row>
      <xdr:rowOff>60773</xdr:rowOff>
    </xdr:from>
    <xdr:to>
      <xdr:col>1</xdr:col>
      <xdr:colOff>35814</xdr:colOff>
      <xdr:row>43</xdr:row>
      <xdr:rowOff>122685</xdr:rowOff>
    </xdr:to>
    <xdr:pic>
      <xdr:nvPicPr>
        <xdr:cNvPr id="8" name="Picture 7">
          <a:hlinkClick xmlns:r="http://schemas.openxmlformats.org/officeDocument/2006/relationships" r:id="rId29" tooltip="Zoomed Out Map"/>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0" y="5480498"/>
          <a:ext cx="740664" cy="685800"/>
        </a:xfrm>
        <a:prstGeom prst="rect">
          <a:avLst/>
        </a:prstGeom>
        <a:effectLst>
          <a:outerShdw blurRad="50800" dist="38100" dir="5400000" algn="t" rotWithShape="0">
            <a:prstClr val="black">
              <a:alpha val="40000"/>
            </a:prstClr>
          </a:outerShdw>
        </a:effectLst>
      </xdr:spPr>
    </xdr:pic>
    <xdr:clientData/>
  </xdr:twoCellAnchor>
  <xdr:twoCellAnchor editAs="oneCell">
    <xdr:from>
      <xdr:col>0</xdr:col>
      <xdr:colOff>0</xdr:colOff>
      <xdr:row>43</xdr:row>
      <xdr:rowOff>6116</xdr:rowOff>
    </xdr:from>
    <xdr:to>
      <xdr:col>1</xdr:col>
      <xdr:colOff>35814</xdr:colOff>
      <xdr:row>46</xdr:row>
      <xdr:rowOff>63266</xdr:rowOff>
    </xdr:to>
    <xdr:pic>
      <xdr:nvPicPr>
        <xdr:cNvPr id="10" name="Picture 9">
          <a:hlinkClick xmlns:r="http://schemas.openxmlformats.org/officeDocument/2006/relationships" r:id="rId31" tooltip="SMB/ENT Map"/>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0" y="6066397"/>
          <a:ext cx="738283" cy="700088"/>
        </a:xfrm>
        <a:prstGeom prst="rect">
          <a:avLst/>
        </a:prstGeom>
        <a:effectLst>
          <a:outerShdw blurRad="50800" dist="38100" dir="5400000" algn="t" rotWithShape="0">
            <a:prstClr val="black">
              <a:alpha val="40000"/>
            </a:prstClr>
          </a:outerShdw>
        </a:effectLst>
      </xdr:spPr>
    </xdr:pic>
    <xdr:clientData/>
  </xdr:twoCellAnchor>
  <xdr:twoCellAnchor editAs="oneCell">
    <xdr:from>
      <xdr:col>0</xdr:col>
      <xdr:colOff>0</xdr:colOff>
      <xdr:row>45</xdr:row>
      <xdr:rowOff>201203</xdr:rowOff>
    </xdr:from>
    <xdr:to>
      <xdr:col>1</xdr:col>
      <xdr:colOff>35814</xdr:colOff>
      <xdr:row>49</xdr:row>
      <xdr:rowOff>51184</xdr:rowOff>
    </xdr:to>
    <xdr:pic>
      <xdr:nvPicPr>
        <xdr:cNvPr id="22" name="Picture 21">
          <a:hlinkClick xmlns:r="http://schemas.openxmlformats.org/officeDocument/2006/relationships" r:id="rId33" tooltip="Plant Map"/>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0" y="6535328"/>
          <a:ext cx="738283" cy="707231"/>
        </a:xfrm>
        <a:prstGeom prst="rect">
          <a:avLst/>
        </a:prstGeom>
        <a:effectLst>
          <a:outerShdw blurRad="50800" dist="38100" dir="5400000" algn="t" rotWithShape="0">
            <a:prstClr val="black">
              <a:alpha val="40000"/>
            </a:prstClr>
          </a:outerShdw>
        </a:effectLst>
      </xdr:spPr>
    </xdr:pic>
    <xdr:clientData/>
  </xdr:twoCellAnchor>
  <xdr:twoCellAnchor editAs="oneCell">
    <xdr:from>
      <xdr:col>14</xdr:col>
      <xdr:colOff>1222168</xdr:colOff>
      <xdr:row>54</xdr:row>
      <xdr:rowOff>38731</xdr:rowOff>
    </xdr:from>
    <xdr:to>
      <xdr:col>15</xdr:col>
      <xdr:colOff>125927</xdr:colOff>
      <xdr:row>54</xdr:row>
      <xdr:rowOff>150050</xdr:rowOff>
    </xdr:to>
    <xdr:pic>
      <xdr:nvPicPr>
        <xdr:cNvPr id="5" name="Picture 4"/>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Lst>
        </a:blip>
        <a:stretch>
          <a:fillRect/>
        </a:stretch>
      </xdr:blipFill>
      <xdr:spPr>
        <a:xfrm>
          <a:off x="12572999" y="7614198"/>
          <a:ext cx="259525" cy="111319"/>
        </a:xfrm>
        <a:prstGeom prst="rect">
          <a:avLst/>
        </a:prstGeom>
      </xdr:spPr>
    </xdr:pic>
    <xdr:clientData/>
  </xdr:twoCellAnchor>
  <xdr:twoCellAnchor editAs="oneCell">
    <xdr:from>
      <xdr:col>0</xdr:col>
      <xdr:colOff>163287</xdr:colOff>
      <xdr:row>26</xdr:row>
      <xdr:rowOff>91361</xdr:rowOff>
    </xdr:from>
    <xdr:to>
      <xdr:col>0</xdr:col>
      <xdr:colOff>575491</xdr:colOff>
      <xdr:row>28</xdr:row>
      <xdr:rowOff>83042</xdr:rowOff>
    </xdr:to>
    <xdr:pic>
      <xdr:nvPicPr>
        <xdr:cNvPr id="12" name="Picture 11">
          <a:hlinkClick xmlns:r="http://schemas.openxmlformats.org/officeDocument/2006/relationships" r:id="rId36" tooltip="Deal In Hand Detail"/>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tretch>
          <a:fillRect/>
        </a:stretch>
      </xdr:blipFill>
      <xdr:spPr>
        <a:xfrm>
          <a:off x="163287" y="3722767"/>
          <a:ext cx="412204" cy="420306"/>
        </a:xfrm>
        <a:prstGeom prst="rect">
          <a:avLst/>
        </a:prstGeom>
        <a:effectLst>
          <a:outerShdw blurRad="50800" dist="38100" dir="5400000" algn="t" rotWithShape="0">
            <a:prstClr val="black">
              <a:alpha val="40000"/>
            </a:prstClr>
          </a:outerShdw>
        </a:effectLst>
      </xdr:spPr>
    </xdr:pic>
    <xdr:clientData/>
  </xdr:twoCellAnchor>
  <xdr:twoCellAnchor editAs="oneCell">
    <xdr:from>
      <xdr:col>0</xdr:col>
      <xdr:colOff>89813</xdr:colOff>
      <xdr:row>36</xdr:row>
      <xdr:rowOff>136349</xdr:rowOff>
    </xdr:from>
    <xdr:to>
      <xdr:col>0</xdr:col>
      <xdr:colOff>612362</xdr:colOff>
      <xdr:row>37</xdr:row>
      <xdr:rowOff>98844</xdr:rowOff>
    </xdr:to>
    <xdr:pic>
      <xdr:nvPicPr>
        <xdr:cNvPr id="21" name="Picture 20"/>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Lst>
        </a:blip>
        <a:stretch>
          <a:fillRect/>
        </a:stretch>
      </xdr:blipFill>
      <xdr:spPr>
        <a:xfrm>
          <a:off x="89813" y="5136974"/>
          <a:ext cx="522549" cy="176808"/>
        </a:xfrm>
        <a:prstGeom prst="rect">
          <a:avLst/>
        </a:prstGeom>
      </xdr:spPr>
    </xdr:pic>
    <xdr:clientData/>
  </xdr:twoCellAnchor>
  <xdr:twoCellAnchor editAs="oneCell">
    <xdr:from>
      <xdr:col>7</xdr:col>
      <xdr:colOff>2246735</xdr:colOff>
      <xdr:row>16</xdr:row>
      <xdr:rowOff>38101</xdr:rowOff>
    </xdr:from>
    <xdr:to>
      <xdr:col>7</xdr:col>
      <xdr:colOff>2466490</xdr:colOff>
      <xdr:row>16</xdr:row>
      <xdr:rowOff>159419</xdr:rowOff>
    </xdr:to>
    <xdr:pic macro="[0]!SMBARPUReset">
      <xdr:nvPicPr>
        <xdr:cNvPr id="25" name="Picture 24"/>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402141" y="2324101"/>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7</xdr:col>
      <xdr:colOff>2246735</xdr:colOff>
      <xdr:row>18</xdr:row>
      <xdr:rowOff>47626</xdr:rowOff>
    </xdr:from>
    <xdr:to>
      <xdr:col>7</xdr:col>
      <xdr:colOff>2466490</xdr:colOff>
      <xdr:row>18</xdr:row>
      <xdr:rowOff>168944</xdr:rowOff>
    </xdr:to>
    <xdr:pic macro="[0]!ENTARPUReset">
      <xdr:nvPicPr>
        <xdr:cNvPr id="39" name="Picture 38"/>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354516" y="2583657"/>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7</xdr:col>
      <xdr:colOff>2246735</xdr:colOff>
      <xdr:row>20</xdr:row>
      <xdr:rowOff>54517</xdr:rowOff>
    </xdr:from>
    <xdr:to>
      <xdr:col>7</xdr:col>
      <xdr:colOff>2466490</xdr:colOff>
      <xdr:row>20</xdr:row>
      <xdr:rowOff>175835</xdr:rowOff>
    </xdr:to>
    <xdr:pic macro="[0]!SMBPen12Reset">
      <xdr:nvPicPr>
        <xdr:cNvPr id="42" name="Picture 41"/>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354516" y="2864392"/>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7</xdr:col>
      <xdr:colOff>2246735</xdr:colOff>
      <xdr:row>22</xdr:row>
      <xdr:rowOff>55127</xdr:rowOff>
    </xdr:from>
    <xdr:to>
      <xdr:col>7</xdr:col>
      <xdr:colOff>2466490</xdr:colOff>
      <xdr:row>22</xdr:row>
      <xdr:rowOff>177256</xdr:rowOff>
    </xdr:to>
    <xdr:pic macro="[0]!SMBPen36Reset">
      <xdr:nvPicPr>
        <xdr:cNvPr id="43" name="Picture 42"/>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354516" y="3138846"/>
          <a:ext cx="219755" cy="122129"/>
        </a:xfrm>
        <a:prstGeom prst="rect">
          <a:avLst/>
        </a:prstGeom>
        <a:effectLst>
          <a:outerShdw blurRad="50800" dist="38100" dir="5400000" algn="t" rotWithShape="0">
            <a:prstClr val="black">
              <a:alpha val="40000"/>
            </a:prstClr>
          </a:outerShdw>
        </a:effectLst>
      </xdr:spPr>
    </xdr:pic>
    <xdr:clientData/>
  </xdr:twoCellAnchor>
  <xdr:twoCellAnchor editAs="oneCell">
    <xdr:from>
      <xdr:col>7</xdr:col>
      <xdr:colOff>2246735</xdr:colOff>
      <xdr:row>24</xdr:row>
      <xdr:rowOff>39724</xdr:rowOff>
    </xdr:from>
    <xdr:to>
      <xdr:col>7</xdr:col>
      <xdr:colOff>2466490</xdr:colOff>
      <xdr:row>24</xdr:row>
      <xdr:rowOff>161042</xdr:rowOff>
    </xdr:to>
    <xdr:pic macro="[0]!ENTPen12Reset">
      <xdr:nvPicPr>
        <xdr:cNvPr id="44" name="Picture 43"/>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354516" y="3397287"/>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7</xdr:col>
      <xdr:colOff>2246735</xdr:colOff>
      <xdr:row>26</xdr:row>
      <xdr:rowOff>53098</xdr:rowOff>
    </xdr:from>
    <xdr:to>
      <xdr:col>7</xdr:col>
      <xdr:colOff>2466490</xdr:colOff>
      <xdr:row>26</xdr:row>
      <xdr:rowOff>174416</xdr:rowOff>
    </xdr:to>
    <xdr:pic macro="[0]!ENTPen36Reset">
      <xdr:nvPicPr>
        <xdr:cNvPr id="45" name="Picture 44"/>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354516" y="3684504"/>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1855752</xdr:colOff>
      <xdr:row>30</xdr:row>
      <xdr:rowOff>43978</xdr:rowOff>
    </xdr:from>
    <xdr:to>
      <xdr:col>2</xdr:col>
      <xdr:colOff>2065302</xdr:colOff>
      <xdr:row>30</xdr:row>
      <xdr:rowOff>165296</xdr:rowOff>
    </xdr:to>
    <xdr:pic macro="[0]!ROEGateReset">
      <xdr:nvPicPr>
        <xdr:cNvPr id="46" name="Picture 45"/>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2736815" y="4223072"/>
          <a:ext cx="209550" cy="121318"/>
        </a:xfrm>
        <a:prstGeom prst="rect">
          <a:avLst/>
        </a:prstGeom>
        <a:effectLst>
          <a:outerShdw blurRad="50800" dist="38100" dir="5400000" algn="t" rotWithShape="0">
            <a:prstClr val="black">
              <a:alpha val="40000"/>
            </a:prstClr>
          </a:outerShdw>
        </a:effectLst>
      </xdr:spPr>
    </xdr:pic>
    <xdr:clientData/>
  </xdr:twoCellAnchor>
  <xdr:twoCellAnchor>
    <xdr:from>
      <xdr:col>11</xdr:col>
      <xdr:colOff>35717</xdr:colOff>
      <xdr:row>42</xdr:row>
      <xdr:rowOff>71439</xdr:rowOff>
    </xdr:from>
    <xdr:to>
      <xdr:col>15</xdr:col>
      <xdr:colOff>95250</xdr:colOff>
      <xdr:row>49</xdr:row>
      <xdr:rowOff>11906</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editAs="oneCell">
    <xdr:from>
      <xdr:col>7</xdr:col>
      <xdr:colOff>2246735</xdr:colOff>
      <xdr:row>14</xdr:row>
      <xdr:rowOff>47623</xdr:rowOff>
    </xdr:from>
    <xdr:to>
      <xdr:col>7</xdr:col>
      <xdr:colOff>2466490</xdr:colOff>
      <xdr:row>14</xdr:row>
      <xdr:rowOff>168941</xdr:rowOff>
    </xdr:to>
    <xdr:pic macro="[0]!LatsConstructedReset">
      <xdr:nvPicPr>
        <xdr:cNvPr id="34" name="Picture 33"/>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402141" y="2059779"/>
          <a:ext cx="219755" cy="121318"/>
        </a:xfrm>
        <a:prstGeom prst="rect">
          <a:avLst/>
        </a:prstGeom>
        <a:effectLst>
          <a:outerShdw blurRad="50800" dist="38100" dir="5400000" algn="t" rotWithShape="0">
            <a:prstClr val="black">
              <a:alpha val="40000"/>
            </a:prstClr>
          </a:outerShdw>
        </a:effectLst>
      </xdr:spPr>
    </xdr:pic>
    <xdr:clientData/>
  </xdr:twoCellAnchor>
  <xdr:twoCellAnchor>
    <xdr:from>
      <xdr:col>2</xdr:col>
      <xdr:colOff>773910</xdr:colOff>
      <xdr:row>8</xdr:row>
      <xdr:rowOff>154781</xdr:rowOff>
    </xdr:from>
    <xdr:to>
      <xdr:col>14</xdr:col>
      <xdr:colOff>595315</xdr:colOff>
      <xdr:row>40</xdr:row>
      <xdr:rowOff>23812</xdr:rowOff>
    </xdr:to>
    <xdr:sp macro="" textlink="">
      <xdr:nvSpPr>
        <xdr:cNvPr id="14" name="TextBox 13" hidden="1"/>
        <xdr:cNvSpPr txBox="1"/>
      </xdr:nvSpPr>
      <xdr:spPr>
        <a:xfrm>
          <a:off x="1654973" y="1345406"/>
          <a:ext cx="11037092" cy="4250531"/>
        </a:xfrm>
        <a:prstGeom prst="rect">
          <a:avLst/>
        </a:prstGeom>
        <a:solidFill>
          <a:srgbClr val="FF0000">
            <a:alpha val="49804"/>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r>
            <a:rPr lang="en-US" sz="4400">
              <a:latin typeface="Century Gothic" panose="020B0502020202020204" pitchFamily="34" charset="0"/>
            </a:rPr>
            <a:t>APPROVAL MACRO RUNNING...PLEASE</a:t>
          </a:r>
          <a:r>
            <a:rPr lang="en-US" sz="4400" baseline="0">
              <a:latin typeface="Century Gothic" panose="020B0502020202020204" pitchFamily="34" charset="0"/>
            </a:rPr>
            <a:t> REFRAIN FROM TOUCHING YOUR KEYBOARD OR MOUSE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83520</xdr:colOff>
      <xdr:row>24</xdr:row>
      <xdr:rowOff>98342</xdr:rowOff>
    </xdr:from>
    <xdr:to>
      <xdr:col>0</xdr:col>
      <xdr:colOff>676236</xdr:colOff>
      <xdr:row>33</xdr:row>
      <xdr:rowOff>47643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537748" y="5748810"/>
          <a:ext cx="1835251" cy="592716"/>
        </a:xfrm>
        <a:prstGeom prst="rect">
          <a:avLst/>
        </a:prstGeom>
      </xdr:spPr>
    </xdr:pic>
    <xdr:clientData/>
  </xdr:twoCellAnchor>
  <xdr:twoCellAnchor editAs="absolute">
    <xdr:from>
      <xdr:col>0</xdr:col>
      <xdr:colOff>34096</xdr:colOff>
      <xdr:row>1</xdr:row>
      <xdr:rowOff>21744</xdr:rowOff>
    </xdr:from>
    <xdr:to>
      <xdr:col>0</xdr:col>
      <xdr:colOff>702416</xdr:colOff>
      <xdr:row>1</xdr:row>
      <xdr:rowOff>197331</xdr:rowOff>
    </xdr:to>
    <xdr:pic>
      <xdr:nvPicPr>
        <xdr:cNvPr id="15" name="Picture 1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096" y="236057"/>
          <a:ext cx="668320" cy="175587"/>
        </a:xfrm>
        <a:prstGeom prst="rect">
          <a:avLst/>
        </a:prstGeom>
      </xdr:spPr>
    </xdr:pic>
    <xdr:clientData/>
  </xdr:twoCellAnchor>
  <xdr:twoCellAnchor editAs="absolute">
    <xdr:from>
      <xdr:col>0</xdr:col>
      <xdr:colOff>34636</xdr:colOff>
      <xdr:row>11</xdr:row>
      <xdr:rowOff>11979</xdr:rowOff>
    </xdr:from>
    <xdr:to>
      <xdr:col>0</xdr:col>
      <xdr:colOff>674716</xdr:colOff>
      <xdr:row>12</xdr:row>
      <xdr:rowOff>31603</xdr:rowOff>
    </xdr:to>
    <xdr:pic>
      <xdr:nvPicPr>
        <xdr:cNvPr id="20" name="Picture 19">
          <a:hlinkClick xmlns:r="http://schemas.openxmlformats.org/officeDocument/2006/relationships" r:id="rId3" tooltip="MDU Business Case"/>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4636" y="2317029"/>
          <a:ext cx="640080" cy="229174"/>
        </a:xfrm>
        <a:prstGeom prst="rect">
          <a:avLst/>
        </a:prstGeom>
        <a:ln>
          <a:noFill/>
        </a:ln>
        <a:effectLst>
          <a:outerShdw blurRad="50800" dist="38100" dir="5400000" algn="t" rotWithShape="0">
            <a:prstClr val="black">
              <a:alpha val="40000"/>
            </a:prstClr>
          </a:outerShdw>
        </a:effectLst>
      </xdr:spPr>
    </xdr:pic>
    <xdr:clientData/>
  </xdr:twoCellAnchor>
  <xdr:twoCellAnchor editAs="absolute">
    <xdr:from>
      <xdr:col>0</xdr:col>
      <xdr:colOff>74319</xdr:colOff>
      <xdr:row>13</xdr:row>
      <xdr:rowOff>158915</xdr:rowOff>
    </xdr:from>
    <xdr:to>
      <xdr:col>0</xdr:col>
      <xdr:colOff>622959</xdr:colOff>
      <xdr:row>16</xdr:row>
      <xdr:rowOff>51473</xdr:rowOff>
    </xdr:to>
    <xdr:pic>
      <xdr:nvPicPr>
        <xdr:cNvPr id="21" name="Picture 20" descr="Data Center&#10;" title="Data Center">
          <a:hlinkClick xmlns:r="http://schemas.openxmlformats.org/officeDocument/2006/relationships" r:id="rId5" tooltip="Data Center Business Case"/>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4319" y="2883065"/>
          <a:ext cx="548640" cy="521208"/>
        </a:xfrm>
        <a:prstGeom prst="rect">
          <a:avLst/>
        </a:prstGeom>
        <a:ln>
          <a:noFill/>
        </a:ln>
        <a:effectLst>
          <a:outerShdw blurRad="44450" dist="27940" dir="5400000" algn="ctr">
            <a:srgbClr val="000000">
              <a:alpha val="32000"/>
            </a:srgbClr>
          </a:outerShdw>
        </a:effectLst>
      </xdr:spPr>
    </xdr:pic>
    <xdr:clientData/>
  </xdr:twoCellAnchor>
  <xdr:twoCellAnchor editAs="absolute">
    <xdr:from>
      <xdr:col>0</xdr:col>
      <xdr:colOff>0</xdr:colOff>
      <xdr:row>19</xdr:row>
      <xdr:rowOff>189864</xdr:rowOff>
    </xdr:from>
    <xdr:to>
      <xdr:col>1</xdr:col>
      <xdr:colOff>32758</xdr:colOff>
      <xdr:row>23</xdr:row>
      <xdr:rowOff>34842</xdr:rowOff>
    </xdr:to>
    <xdr:pic>
      <xdr:nvPicPr>
        <xdr:cNvPr id="22" name="Picture 21">
          <a:hlinkClick xmlns:r="http://schemas.openxmlformats.org/officeDocument/2006/relationships" r:id="rId7" tooltip="Cashflow"/>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0" y="4171314"/>
          <a:ext cx="737608" cy="68317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6048</xdr:colOff>
      <xdr:row>4</xdr:row>
      <xdr:rowOff>29115</xdr:rowOff>
    </xdr:from>
    <xdr:to>
      <xdr:col>1</xdr:col>
      <xdr:colOff>41862</xdr:colOff>
      <xdr:row>7</xdr:row>
      <xdr:rowOff>83643</xdr:rowOff>
    </xdr:to>
    <xdr:pic>
      <xdr:nvPicPr>
        <xdr:cNvPr id="23" name="Picture 22">
          <a:hlinkClick xmlns:r="http://schemas.openxmlformats.org/officeDocument/2006/relationships" r:id="rId9" tooltip="Buildings"/>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048" y="867315"/>
          <a:ext cx="740664" cy="68317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2529</xdr:colOff>
      <xdr:row>1</xdr:row>
      <xdr:rowOff>129873</xdr:rowOff>
    </xdr:from>
    <xdr:to>
      <xdr:col>1</xdr:col>
      <xdr:colOff>9062</xdr:colOff>
      <xdr:row>5</xdr:row>
      <xdr:rowOff>3056</xdr:rowOff>
    </xdr:to>
    <xdr:pic>
      <xdr:nvPicPr>
        <xdr:cNvPr id="24" name="Picture 23">
          <a:hlinkClick xmlns:r="http://schemas.openxmlformats.org/officeDocument/2006/relationships" r:id="rId11" tooltip="Summary"/>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529" y="341540"/>
          <a:ext cx="715616" cy="719849"/>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119746</xdr:colOff>
      <xdr:row>7</xdr:row>
      <xdr:rowOff>142593</xdr:rowOff>
    </xdr:from>
    <xdr:to>
      <xdr:col>0</xdr:col>
      <xdr:colOff>576946</xdr:colOff>
      <xdr:row>9</xdr:row>
      <xdr:rowOff>148036</xdr:rowOff>
    </xdr:to>
    <xdr:pic>
      <xdr:nvPicPr>
        <xdr:cNvPr id="25" name="Picture 24">
          <a:hlinkClick xmlns:r="http://schemas.openxmlformats.org/officeDocument/2006/relationships" r:id="rId13" tooltip="Businesses"/>
        </xdr:cNvPr>
        <xdr:cNvPicPr>
          <a:picLocks/>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9746" y="1642781"/>
          <a:ext cx="457200" cy="43406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24</xdr:row>
      <xdr:rowOff>27415</xdr:rowOff>
    </xdr:from>
    <xdr:to>
      <xdr:col>1</xdr:col>
      <xdr:colOff>35814</xdr:colOff>
      <xdr:row>27</xdr:row>
      <xdr:rowOff>84565</xdr:rowOff>
    </xdr:to>
    <xdr:pic>
      <xdr:nvPicPr>
        <xdr:cNvPr id="26" name="Picture 25">
          <a:hlinkClick xmlns:r="http://schemas.openxmlformats.org/officeDocument/2006/relationships" r:id="rId15" tooltip="Zoomed In Map"/>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0" y="5056615"/>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26</xdr:row>
      <xdr:rowOff>30877</xdr:rowOff>
    </xdr:from>
    <xdr:to>
      <xdr:col>1</xdr:col>
      <xdr:colOff>35814</xdr:colOff>
      <xdr:row>29</xdr:row>
      <xdr:rowOff>88027</xdr:rowOff>
    </xdr:to>
    <xdr:pic>
      <xdr:nvPicPr>
        <xdr:cNvPr id="27" name="Picture 26">
          <a:hlinkClick xmlns:r="http://schemas.openxmlformats.org/officeDocument/2006/relationships" r:id="rId17" tooltip="Zoomed Out Map"/>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0" y="5479177"/>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28</xdr:row>
      <xdr:rowOff>38134</xdr:rowOff>
    </xdr:from>
    <xdr:to>
      <xdr:col>1</xdr:col>
      <xdr:colOff>35814</xdr:colOff>
      <xdr:row>31</xdr:row>
      <xdr:rowOff>95284</xdr:rowOff>
    </xdr:to>
    <xdr:pic>
      <xdr:nvPicPr>
        <xdr:cNvPr id="28" name="Picture 27">
          <a:hlinkClick xmlns:r="http://schemas.openxmlformats.org/officeDocument/2006/relationships" r:id="rId19" tooltip="SMB/ENT Map"/>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0" y="5905534"/>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30</xdr:row>
      <xdr:rowOff>71563</xdr:rowOff>
    </xdr:from>
    <xdr:to>
      <xdr:col>1</xdr:col>
      <xdr:colOff>35814</xdr:colOff>
      <xdr:row>33</xdr:row>
      <xdr:rowOff>128713</xdr:rowOff>
    </xdr:to>
    <xdr:pic>
      <xdr:nvPicPr>
        <xdr:cNvPr id="29" name="Picture 28">
          <a:hlinkClick xmlns:r="http://schemas.openxmlformats.org/officeDocument/2006/relationships" r:id="rId21" tooltip="Plant Map"/>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0" y="6358063"/>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163287</xdr:colOff>
      <xdr:row>17</xdr:row>
      <xdr:rowOff>78399</xdr:rowOff>
    </xdr:from>
    <xdr:to>
      <xdr:col>0</xdr:col>
      <xdr:colOff>575491</xdr:colOff>
      <xdr:row>19</xdr:row>
      <xdr:rowOff>74578</xdr:rowOff>
    </xdr:to>
    <xdr:pic>
      <xdr:nvPicPr>
        <xdr:cNvPr id="31" name="Picture 30">
          <a:hlinkClick xmlns:r="http://schemas.openxmlformats.org/officeDocument/2006/relationships" r:id="rId23" tooltip="Deal In Hand Detail"/>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63287" y="3640749"/>
          <a:ext cx="412204" cy="415279"/>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89813</xdr:colOff>
      <xdr:row>23</xdr:row>
      <xdr:rowOff>199323</xdr:rowOff>
    </xdr:from>
    <xdr:to>
      <xdr:col>0</xdr:col>
      <xdr:colOff>612362</xdr:colOff>
      <xdr:row>24</xdr:row>
      <xdr:rowOff>164465</xdr:rowOff>
    </xdr:to>
    <xdr:pic>
      <xdr:nvPicPr>
        <xdr:cNvPr id="33" name="Picture 32"/>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89813" y="5018973"/>
          <a:ext cx="522549" cy="17469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83520</xdr:colOff>
      <xdr:row>24</xdr:row>
      <xdr:rowOff>90930</xdr:rowOff>
    </xdr:from>
    <xdr:to>
      <xdr:col>0</xdr:col>
      <xdr:colOff>676236</xdr:colOff>
      <xdr:row>33</xdr:row>
      <xdr:rowOff>38114</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536689" y="5740339"/>
          <a:ext cx="1833134" cy="592716"/>
        </a:xfrm>
        <a:prstGeom prst="rect">
          <a:avLst/>
        </a:prstGeom>
      </xdr:spPr>
    </xdr:pic>
    <xdr:clientData/>
  </xdr:twoCellAnchor>
  <xdr:twoCellAnchor editAs="absolute">
    <xdr:from>
      <xdr:col>0</xdr:col>
      <xdr:colOff>34096</xdr:colOff>
      <xdr:row>1</xdr:row>
      <xdr:rowOff>21744</xdr:rowOff>
    </xdr:from>
    <xdr:to>
      <xdr:col>0</xdr:col>
      <xdr:colOff>702416</xdr:colOff>
      <xdr:row>1</xdr:row>
      <xdr:rowOff>197331</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096" y="236057"/>
          <a:ext cx="668320" cy="175587"/>
        </a:xfrm>
        <a:prstGeom prst="rect">
          <a:avLst/>
        </a:prstGeom>
      </xdr:spPr>
    </xdr:pic>
    <xdr:clientData/>
  </xdr:twoCellAnchor>
  <xdr:twoCellAnchor editAs="absolute">
    <xdr:from>
      <xdr:col>0</xdr:col>
      <xdr:colOff>34636</xdr:colOff>
      <xdr:row>11</xdr:row>
      <xdr:rowOff>13037</xdr:rowOff>
    </xdr:from>
    <xdr:to>
      <xdr:col>0</xdr:col>
      <xdr:colOff>674716</xdr:colOff>
      <xdr:row>12</xdr:row>
      <xdr:rowOff>30544</xdr:rowOff>
    </xdr:to>
    <xdr:pic>
      <xdr:nvPicPr>
        <xdr:cNvPr id="4" name="Picture 3">
          <a:hlinkClick xmlns:r="http://schemas.openxmlformats.org/officeDocument/2006/relationships" r:id="rId3" tooltip="MDU Business Case"/>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4636" y="2318087"/>
          <a:ext cx="640080" cy="227057"/>
        </a:xfrm>
        <a:prstGeom prst="rect">
          <a:avLst/>
        </a:prstGeom>
        <a:ln>
          <a:noFill/>
        </a:ln>
        <a:effectLst>
          <a:outerShdw blurRad="50800" dist="38100" dir="5400000" algn="t" rotWithShape="0">
            <a:prstClr val="black">
              <a:alpha val="40000"/>
            </a:prstClr>
          </a:outerShdw>
        </a:effectLst>
      </xdr:spPr>
    </xdr:pic>
    <xdr:clientData/>
  </xdr:twoCellAnchor>
  <xdr:twoCellAnchor editAs="absolute">
    <xdr:from>
      <xdr:col>0</xdr:col>
      <xdr:colOff>74319</xdr:colOff>
      <xdr:row>13</xdr:row>
      <xdr:rowOff>161824</xdr:rowOff>
    </xdr:from>
    <xdr:to>
      <xdr:col>0</xdr:col>
      <xdr:colOff>622959</xdr:colOff>
      <xdr:row>16</xdr:row>
      <xdr:rowOff>54382</xdr:rowOff>
    </xdr:to>
    <xdr:pic>
      <xdr:nvPicPr>
        <xdr:cNvPr id="5" name="Picture 4" descr="Data Center&#10;" title="Data Center">
          <a:hlinkClick xmlns:r="http://schemas.openxmlformats.org/officeDocument/2006/relationships" r:id="rId5" tooltip="Data Center Business Case"/>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4319" y="2885974"/>
          <a:ext cx="548640" cy="521208"/>
        </a:xfrm>
        <a:prstGeom prst="rect">
          <a:avLst/>
        </a:prstGeom>
        <a:ln>
          <a:noFill/>
        </a:ln>
        <a:effectLst>
          <a:outerShdw blurRad="44450" dist="27940" dir="5400000" algn="ctr">
            <a:srgbClr val="000000">
              <a:alpha val="32000"/>
            </a:srgbClr>
          </a:outerShdw>
        </a:effectLst>
      </xdr:spPr>
    </xdr:pic>
    <xdr:clientData/>
  </xdr:twoCellAnchor>
  <xdr:twoCellAnchor editAs="absolute">
    <xdr:from>
      <xdr:col>0</xdr:col>
      <xdr:colOff>0</xdr:colOff>
      <xdr:row>19</xdr:row>
      <xdr:rowOff>192773</xdr:rowOff>
    </xdr:from>
    <xdr:to>
      <xdr:col>1</xdr:col>
      <xdr:colOff>32758</xdr:colOff>
      <xdr:row>23</xdr:row>
      <xdr:rowOff>35635</xdr:rowOff>
    </xdr:to>
    <xdr:pic>
      <xdr:nvPicPr>
        <xdr:cNvPr id="6" name="Picture 5">
          <a:hlinkClick xmlns:r="http://schemas.openxmlformats.org/officeDocument/2006/relationships" r:id="rId7" tooltip="Cashflow"/>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0" y="4174223"/>
          <a:ext cx="737608" cy="681062"/>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4</xdr:row>
      <xdr:rowOff>29115</xdr:rowOff>
    </xdr:from>
    <xdr:to>
      <xdr:col>1</xdr:col>
      <xdr:colOff>32758</xdr:colOff>
      <xdr:row>7</xdr:row>
      <xdr:rowOff>83643</xdr:rowOff>
    </xdr:to>
    <xdr:pic>
      <xdr:nvPicPr>
        <xdr:cNvPr id="7" name="Picture 6">
          <a:hlinkClick xmlns:r="http://schemas.openxmlformats.org/officeDocument/2006/relationships" r:id="rId9" tooltip="Buildings"/>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0" y="875782"/>
          <a:ext cx="741841" cy="68952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2529</xdr:colOff>
      <xdr:row>1</xdr:row>
      <xdr:rowOff>119290</xdr:rowOff>
    </xdr:from>
    <xdr:to>
      <xdr:col>1</xdr:col>
      <xdr:colOff>9062</xdr:colOff>
      <xdr:row>4</xdr:row>
      <xdr:rowOff>204139</xdr:rowOff>
    </xdr:to>
    <xdr:pic>
      <xdr:nvPicPr>
        <xdr:cNvPr id="8" name="Picture 7">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529" y="330957"/>
          <a:ext cx="715616" cy="719849"/>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124167</xdr:colOff>
      <xdr:row>7</xdr:row>
      <xdr:rowOff>172225</xdr:rowOff>
    </xdr:from>
    <xdr:to>
      <xdr:col>0</xdr:col>
      <xdr:colOff>581367</xdr:colOff>
      <xdr:row>9</xdr:row>
      <xdr:rowOff>177668</xdr:rowOff>
    </xdr:to>
    <xdr:pic>
      <xdr:nvPicPr>
        <xdr:cNvPr id="9" name="Picture 8">
          <a:hlinkClick xmlns:r="http://schemas.openxmlformats.org/officeDocument/2006/relationships" r:id="rId13" tooltip="Businesses"/>
        </xdr:cNvPr>
        <xdr:cNvPicPr>
          <a:picLocks/>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24167" y="1672413"/>
          <a:ext cx="457200" cy="43406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24</xdr:row>
      <xdr:rowOff>26353</xdr:rowOff>
    </xdr:from>
    <xdr:to>
      <xdr:col>1</xdr:col>
      <xdr:colOff>35814</xdr:colOff>
      <xdr:row>27</xdr:row>
      <xdr:rowOff>83503</xdr:rowOff>
    </xdr:to>
    <xdr:pic>
      <xdr:nvPicPr>
        <xdr:cNvPr id="10" name="Picture 9">
          <a:hlinkClick xmlns:r="http://schemas.openxmlformats.org/officeDocument/2006/relationships" r:id="rId15" tooltip="Zoomed In Map"/>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0" y="5055553"/>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26</xdr:row>
      <xdr:rowOff>29816</xdr:rowOff>
    </xdr:from>
    <xdr:to>
      <xdr:col>1</xdr:col>
      <xdr:colOff>35814</xdr:colOff>
      <xdr:row>29</xdr:row>
      <xdr:rowOff>86966</xdr:rowOff>
    </xdr:to>
    <xdr:pic>
      <xdr:nvPicPr>
        <xdr:cNvPr id="11" name="Picture 10">
          <a:hlinkClick xmlns:r="http://schemas.openxmlformats.org/officeDocument/2006/relationships" r:id="rId17" tooltip="Zoomed Out Map"/>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0" y="5478116"/>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28</xdr:row>
      <xdr:rowOff>37071</xdr:rowOff>
    </xdr:from>
    <xdr:to>
      <xdr:col>1</xdr:col>
      <xdr:colOff>35814</xdr:colOff>
      <xdr:row>31</xdr:row>
      <xdr:rowOff>94221</xdr:rowOff>
    </xdr:to>
    <xdr:pic>
      <xdr:nvPicPr>
        <xdr:cNvPr id="12" name="Picture 11">
          <a:hlinkClick xmlns:r="http://schemas.openxmlformats.org/officeDocument/2006/relationships" r:id="rId19" tooltip="SMB/ENT Map"/>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0" y="5904471"/>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30</xdr:row>
      <xdr:rowOff>72617</xdr:rowOff>
    </xdr:from>
    <xdr:to>
      <xdr:col>1</xdr:col>
      <xdr:colOff>35814</xdr:colOff>
      <xdr:row>33</xdr:row>
      <xdr:rowOff>129767</xdr:rowOff>
    </xdr:to>
    <xdr:pic>
      <xdr:nvPicPr>
        <xdr:cNvPr id="13" name="Picture 12">
          <a:hlinkClick xmlns:r="http://schemas.openxmlformats.org/officeDocument/2006/relationships" r:id="rId21" tooltip="Plant Map"/>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0" y="6359117"/>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163287</xdr:colOff>
      <xdr:row>17</xdr:row>
      <xdr:rowOff>78134</xdr:rowOff>
    </xdr:from>
    <xdr:to>
      <xdr:col>0</xdr:col>
      <xdr:colOff>575491</xdr:colOff>
      <xdr:row>19</xdr:row>
      <xdr:rowOff>72196</xdr:rowOff>
    </xdr:to>
    <xdr:pic>
      <xdr:nvPicPr>
        <xdr:cNvPr id="14" name="Picture 13">
          <a:hlinkClick xmlns:r="http://schemas.openxmlformats.org/officeDocument/2006/relationships" r:id="rId23" tooltip="Deal In Hand Detail"/>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63287" y="3640484"/>
          <a:ext cx="412204" cy="413162"/>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89813</xdr:colOff>
      <xdr:row>23</xdr:row>
      <xdr:rowOff>198261</xdr:rowOff>
    </xdr:from>
    <xdr:to>
      <xdr:col>0</xdr:col>
      <xdr:colOff>612362</xdr:colOff>
      <xdr:row>24</xdr:row>
      <xdr:rowOff>165520</xdr:rowOff>
    </xdr:to>
    <xdr:pic>
      <xdr:nvPicPr>
        <xdr:cNvPr id="16" name="Picture 15"/>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89813" y="5017911"/>
          <a:ext cx="522549" cy="176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83520</xdr:colOff>
      <xdr:row>36</xdr:row>
      <xdr:rowOff>190943</xdr:rowOff>
    </xdr:from>
    <xdr:to>
      <xdr:col>0</xdr:col>
      <xdr:colOff>676236</xdr:colOff>
      <xdr:row>50</xdr:row>
      <xdr:rowOff>145271</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540261" y="5748674"/>
          <a:ext cx="1840278" cy="592716"/>
        </a:xfrm>
        <a:prstGeom prst="rect">
          <a:avLst/>
        </a:prstGeom>
      </xdr:spPr>
    </xdr:pic>
    <xdr:clientData/>
  </xdr:twoCellAnchor>
  <xdr:twoCellAnchor editAs="absolute">
    <xdr:from>
      <xdr:col>0</xdr:col>
      <xdr:colOff>34096</xdr:colOff>
      <xdr:row>1</xdr:row>
      <xdr:rowOff>22413</xdr:rowOff>
    </xdr:from>
    <xdr:to>
      <xdr:col>1</xdr:col>
      <xdr:colOff>3916</xdr:colOff>
      <xdr:row>2</xdr:row>
      <xdr:rowOff>139511</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096" y="236726"/>
          <a:ext cx="672289" cy="176629"/>
        </a:xfrm>
        <a:prstGeom prst="rect">
          <a:avLst/>
        </a:prstGeom>
      </xdr:spPr>
    </xdr:pic>
    <xdr:clientData/>
  </xdr:twoCellAnchor>
  <xdr:twoCellAnchor editAs="absolute">
    <xdr:from>
      <xdr:col>0</xdr:col>
      <xdr:colOff>37037</xdr:colOff>
      <xdr:row>16</xdr:row>
      <xdr:rowOff>133950</xdr:rowOff>
    </xdr:from>
    <xdr:to>
      <xdr:col>0</xdr:col>
      <xdr:colOff>672314</xdr:colOff>
      <xdr:row>18</xdr:row>
      <xdr:rowOff>96423</xdr:rowOff>
    </xdr:to>
    <xdr:pic>
      <xdr:nvPicPr>
        <xdr:cNvPr id="4" name="Picture 3">
          <a:hlinkClick xmlns:r="http://schemas.openxmlformats.org/officeDocument/2006/relationships" r:id="rId3" tooltip="MDU Business Case"/>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037" y="2396138"/>
          <a:ext cx="635277" cy="236316"/>
        </a:xfrm>
        <a:prstGeom prst="rect">
          <a:avLst/>
        </a:prstGeom>
        <a:ln>
          <a:noFill/>
        </a:ln>
        <a:effectLst>
          <a:outerShdw blurRad="50800" dist="38100" dir="5400000" algn="t" rotWithShape="0">
            <a:prstClr val="black">
              <a:alpha val="40000"/>
            </a:prstClr>
          </a:outerShdw>
        </a:effectLst>
      </xdr:spPr>
    </xdr:pic>
    <xdr:clientData/>
  </xdr:twoCellAnchor>
  <xdr:twoCellAnchor editAs="absolute">
    <xdr:from>
      <xdr:col>0</xdr:col>
      <xdr:colOff>74319</xdr:colOff>
      <xdr:row>20</xdr:row>
      <xdr:rowOff>147007</xdr:rowOff>
    </xdr:from>
    <xdr:to>
      <xdr:col>0</xdr:col>
      <xdr:colOff>622959</xdr:colOff>
      <xdr:row>24</xdr:row>
      <xdr:rowOff>134815</xdr:rowOff>
    </xdr:to>
    <xdr:pic>
      <xdr:nvPicPr>
        <xdr:cNvPr id="5" name="Picture 4" descr="Data Center&#10;" title="Data Center">
          <a:hlinkClick xmlns:r="http://schemas.openxmlformats.org/officeDocument/2006/relationships" r:id="rId5" tooltip="Data Center Business Case"/>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4319" y="2890207"/>
          <a:ext cx="548640" cy="521208"/>
        </a:xfrm>
        <a:prstGeom prst="rect">
          <a:avLst/>
        </a:prstGeom>
        <a:ln>
          <a:noFill/>
        </a:ln>
        <a:effectLst>
          <a:outerShdw blurRad="44450" dist="27940" dir="5400000" algn="ctr">
            <a:srgbClr val="000000">
              <a:alpha val="32000"/>
            </a:srgbClr>
          </a:outerShdw>
        </a:effectLst>
      </xdr:spPr>
    </xdr:pic>
    <xdr:clientData/>
  </xdr:twoCellAnchor>
  <xdr:twoCellAnchor editAs="absolute">
    <xdr:from>
      <xdr:col>0</xdr:col>
      <xdr:colOff>3587</xdr:colOff>
      <xdr:row>30</xdr:row>
      <xdr:rowOff>100697</xdr:rowOff>
    </xdr:from>
    <xdr:to>
      <xdr:col>1</xdr:col>
      <xdr:colOff>39401</xdr:colOff>
      <xdr:row>35</xdr:row>
      <xdr:rowOff>685</xdr:rowOff>
    </xdr:to>
    <xdr:pic>
      <xdr:nvPicPr>
        <xdr:cNvPr id="6" name="Picture 5">
          <a:hlinkClick xmlns:r="http://schemas.openxmlformats.org/officeDocument/2006/relationships" r:id="rId7" tooltip="Cashflow"/>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587" y="4177397"/>
          <a:ext cx="740664" cy="68103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8165</xdr:colOff>
      <xdr:row>5</xdr:row>
      <xdr:rowOff>51339</xdr:rowOff>
    </xdr:from>
    <xdr:to>
      <xdr:col>1</xdr:col>
      <xdr:colOff>43979</xdr:colOff>
      <xdr:row>10</xdr:row>
      <xdr:rowOff>141586</xdr:rowOff>
    </xdr:to>
    <xdr:pic>
      <xdr:nvPicPr>
        <xdr:cNvPr id="7" name="Picture 6">
          <a:hlinkClick xmlns:r="http://schemas.openxmlformats.org/officeDocument/2006/relationships" r:id="rId9" tooltip="Buildings"/>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165" y="884777"/>
          <a:ext cx="738283" cy="697465"/>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3587</xdr:colOff>
      <xdr:row>2</xdr:row>
      <xdr:rowOff>65314</xdr:rowOff>
    </xdr:from>
    <xdr:to>
      <xdr:col>1</xdr:col>
      <xdr:colOff>10120</xdr:colOff>
      <xdr:row>6</xdr:row>
      <xdr:rowOff>167097</xdr:rowOff>
    </xdr:to>
    <xdr:pic>
      <xdr:nvPicPr>
        <xdr:cNvPr id="8" name="Picture 7">
          <a:hlinkClick xmlns:r="http://schemas.openxmlformats.org/officeDocument/2006/relationships" r:id="rId11" tooltip="Summary"/>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3587" y="332014"/>
          <a:ext cx="711383" cy="71138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119746</xdr:colOff>
      <xdr:row>10</xdr:row>
      <xdr:rowOff>203711</xdr:rowOff>
    </xdr:from>
    <xdr:to>
      <xdr:col>0</xdr:col>
      <xdr:colOff>576946</xdr:colOff>
      <xdr:row>14</xdr:row>
      <xdr:rowOff>90091</xdr:rowOff>
    </xdr:to>
    <xdr:pic>
      <xdr:nvPicPr>
        <xdr:cNvPr id="9" name="Picture 8">
          <a:hlinkClick xmlns:r="http://schemas.openxmlformats.org/officeDocument/2006/relationships" r:id="rId13" tooltip="Businesses"/>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9746" y="1644367"/>
          <a:ext cx="457200" cy="43406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36</xdr:row>
      <xdr:rowOff>119222</xdr:rowOff>
    </xdr:from>
    <xdr:to>
      <xdr:col>1</xdr:col>
      <xdr:colOff>35814</xdr:colOff>
      <xdr:row>41</xdr:row>
      <xdr:rowOff>43022</xdr:rowOff>
    </xdr:to>
    <xdr:pic>
      <xdr:nvPicPr>
        <xdr:cNvPr id="10" name="Picture 9">
          <a:hlinkClick xmlns:r="http://schemas.openxmlformats.org/officeDocument/2006/relationships" r:id="rId15" tooltip="Zoomed In Map"/>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0" y="5053172"/>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39</xdr:row>
      <xdr:rowOff>51247</xdr:rowOff>
    </xdr:from>
    <xdr:to>
      <xdr:col>1</xdr:col>
      <xdr:colOff>35814</xdr:colOff>
      <xdr:row>44</xdr:row>
      <xdr:rowOff>146497</xdr:rowOff>
    </xdr:to>
    <xdr:pic>
      <xdr:nvPicPr>
        <xdr:cNvPr id="11" name="Picture 10">
          <a:hlinkClick xmlns:r="http://schemas.openxmlformats.org/officeDocument/2006/relationships" r:id="rId17" tooltip="Zoomed Out Map"/>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0" y="5480497"/>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42</xdr:row>
      <xdr:rowOff>156134</xdr:rowOff>
    </xdr:from>
    <xdr:to>
      <xdr:col>1</xdr:col>
      <xdr:colOff>35814</xdr:colOff>
      <xdr:row>48</xdr:row>
      <xdr:rowOff>41834</xdr:rowOff>
    </xdr:to>
    <xdr:pic>
      <xdr:nvPicPr>
        <xdr:cNvPr id="12" name="Picture 11">
          <a:hlinkClick xmlns:r="http://schemas.openxmlformats.org/officeDocument/2006/relationships" r:id="rId19" tooltip="SMB/ENT Map"/>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0" y="5909234"/>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46</xdr:row>
      <xdr:rowOff>86903</xdr:rowOff>
    </xdr:from>
    <xdr:to>
      <xdr:col>1</xdr:col>
      <xdr:colOff>35814</xdr:colOff>
      <xdr:row>51</xdr:row>
      <xdr:rowOff>29753</xdr:rowOff>
    </xdr:to>
    <xdr:pic>
      <xdr:nvPicPr>
        <xdr:cNvPr id="13" name="Picture 12">
          <a:hlinkClick xmlns:r="http://schemas.openxmlformats.org/officeDocument/2006/relationships" r:id="rId21" tooltip="Plant Map"/>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0" y="6373403"/>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163287</xdr:colOff>
      <xdr:row>26</xdr:row>
      <xdr:rowOff>110411</xdr:rowOff>
    </xdr:from>
    <xdr:to>
      <xdr:col>0</xdr:col>
      <xdr:colOff>575491</xdr:colOff>
      <xdr:row>29</xdr:row>
      <xdr:rowOff>35416</xdr:rowOff>
    </xdr:to>
    <xdr:pic>
      <xdr:nvPicPr>
        <xdr:cNvPr id="14" name="Picture 13">
          <a:hlinkClick xmlns:r="http://schemas.openxmlformats.org/officeDocument/2006/relationships" r:id="rId23" tooltip="Deal In Hand Detail"/>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63287" y="3653711"/>
          <a:ext cx="412204" cy="401255"/>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89813</xdr:colOff>
      <xdr:row>36</xdr:row>
      <xdr:rowOff>81580</xdr:rowOff>
    </xdr:from>
    <xdr:to>
      <xdr:col>0</xdr:col>
      <xdr:colOff>612362</xdr:colOff>
      <xdr:row>37</xdr:row>
      <xdr:rowOff>39314</xdr:rowOff>
    </xdr:to>
    <xdr:pic>
      <xdr:nvPicPr>
        <xdr:cNvPr id="16" name="Picture 15"/>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89813" y="5015530"/>
          <a:ext cx="522549" cy="167284"/>
        </a:xfrm>
        <a:prstGeom prst="rect">
          <a:avLst/>
        </a:prstGeom>
      </xdr:spPr>
    </xdr:pic>
    <xdr:clientData/>
  </xdr:twoCellAnchor>
  <xdr:twoCellAnchor editAs="oneCell">
    <xdr:from>
      <xdr:col>2</xdr:col>
      <xdr:colOff>1869282</xdr:colOff>
      <xdr:row>32</xdr:row>
      <xdr:rowOff>47624</xdr:rowOff>
    </xdr:from>
    <xdr:to>
      <xdr:col>2</xdr:col>
      <xdr:colOff>2089037</xdr:colOff>
      <xdr:row>32</xdr:row>
      <xdr:rowOff>168942</xdr:rowOff>
    </xdr:to>
    <xdr:pic macro="[0]!VideoPenReset1">
      <xdr:nvPicPr>
        <xdr:cNvPr id="17" name="Picture 16"/>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4226718"/>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1869282</xdr:colOff>
      <xdr:row>34</xdr:row>
      <xdr:rowOff>47624</xdr:rowOff>
    </xdr:from>
    <xdr:to>
      <xdr:col>2</xdr:col>
      <xdr:colOff>2089037</xdr:colOff>
      <xdr:row>34</xdr:row>
      <xdr:rowOff>168942</xdr:rowOff>
    </xdr:to>
    <xdr:pic macro="[0]!DataPenReset1">
      <xdr:nvPicPr>
        <xdr:cNvPr id="18" name="Picture 17"/>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4226718"/>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1869282</xdr:colOff>
      <xdr:row>36</xdr:row>
      <xdr:rowOff>45243</xdr:rowOff>
    </xdr:from>
    <xdr:to>
      <xdr:col>2</xdr:col>
      <xdr:colOff>2089037</xdr:colOff>
      <xdr:row>36</xdr:row>
      <xdr:rowOff>166561</xdr:rowOff>
    </xdr:to>
    <xdr:pic macro="[0]!VoicePenReset1">
      <xdr:nvPicPr>
        <xdr:cNvPr id="19" name="Picture 18"/>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4510087"/>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1869282</xdr:colOff>
      <xdr:row>38</xdr:row>
      <xdr:rowOff>30954</xdr:rowOff>
    </xdr:from>
    <xdr:to>
      <xdr:col>2</xdr:col>
      <xdr:colOff>2089037</xdr:colOff>
      <xdr:row>38</xdr:row>
      <xdr:rowOff>152272</xdr:rowOff>
    </xdr:to>
    <xdr:pic macro="[0]!VideoARPUReset1">
      <xdr:nvPicPr>
        <xdr:cNvPr id="20" name="Picture 19"/>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4781548"/>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1869282</xdr:colOff>
      <xdr:row>40</xdr:row>
      <xdr:rowOff>40476</xdr:rowOff>
    </xdr:from>
    <xdr:to>
      <xdr:col>2</xdr:col>
      <xdr:colOff>2089037</xdr:colOff>
      <xdr:row>40</xdr:row>
      <xdr:rowOff>161794</xdr:rowOff>
    </xdr:to>
    <xdr:pic macro="[0]!DataARPUReset1">
      <xdr:nvPicPr>
        <xdr:cNvPr id="21" name="Picture 20"/>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5076820"/>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1869282</xdr:colOff>
      <xdr:row>42</xdr:row>
      <xdr:rowOff>50002</xdr:rowOff>
    </xdr:from>
    <xdr:to>
      <xdr:col>2</xdr:col>
      <xdr:colOff>2089037</xdr:colOff>
      <xdr:row>42</xdr:row>
      <xdr:rowOff>171320</xdr:rowOff>
    </xdr:to>
    <xdr:pic macro="[0]!VoiceARPUReset1">
      <xdr:nvPicPr>
        <xdr:cNvPr id="22" name="Picture 21"/>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5372096"/>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1869282</xdr:colOff>
      <xdr:row>44</xdr:row>
      <xdr:rowOff>47622</xdr:rowOff>
    </xdr:from>
    <xdr:to>
      <xdr:col>2</xdr:col>
      <xdr:colOff>2089037</xdr:colOff>
      <xdr:row>44</xdr:row>
      <xdr:rowOff>168940</xdr:rowOff>
    </xdr:to>
    <xdr:pic macro="[0]!VideoRevShareReset1">
      <xdr:nvPicPr>
        <xdr:cNvPr id="23" name="Picture 22"/>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5643560"/>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1869282</xdr:colOff>
      <xdr:row>46</xdr:row>
      <xdr:rowOff>33333</xdr:rowOff>
    </xdr:from>
    <xdr:to>
      <xdr:col>2</xdr:col>
      <xdr:colOff>2089037</xdr:colOff>
      <xdr:row>46</xdr:row>
      <xdr:rowOff>154651</xdr:rowOff>
    </xdr:to>
    <xdr:pic macro="[0]!DataRevShareReset1">
      <xdr:nvPicPr>
        <xdr:cNvPr id="24" name="Picture 23"/>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5903114"/>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1869282</xdr:colOff>
      <xdr:row>48</xdr:row>
      <xdr:rowOff>30951</xdr:rowOff>
    </xdr:from>
    <xdr:to>
      <xdr:col>2</xdr:col>
      <xdr:colOff>2089037</xdr:colOff>
      <xdr:row>48</xdr:row>
      <xdr:rowOff>152269</xdr:rowOff>
    </xdr:to>
    <xdr:pic macro="[0]!VoiceRevShareReset1">
      <xdr:nvPicPr>
        <xdr:cNvPr id="25" name="Picture 24"/>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6448420"/>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1869282</xdr:colOff>
      <xdr:row>16</xdr:row>
      <xdr:rowOff>35717</xdr:rowOff>
    </xdr:from>
    <xdr:to>
      <xdr:col>2</xdr:col>
      <xdr:colOff>2089037</xdr:colOff>
      <xdr:row>16</xdr:row>
      <xdr:rowOff>157035</xdr:rowOff>
    </xdr:to>
    <xdr:pic macro="[0]!MDUTermReset1">
      <xdr:nvPicPr>
        <xdr:cNvPr id="26" name="Picture 25"/>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2024061"/>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1869282</xdr:colOff>
      <xdr:row>54</xdr:row>
      <xdr:rowOff>47624</xdr:rowOff>
    </xdr:from>
    <xdr:to>
      <xdr:col>2</xdr:col>
      <xdr:colOff>2089037</xdr:colOff>
      <xdr:row>54</xdr:row>
      <xdr:rowOff>168942</xdr:rowOff>
    </xdr:to>
    <xdr:pic macro="[0]!OpexLoadReset1">
      <xdr:nvPicPr>
        <xdr:cNvPr id="27" name="Picture 26"/>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7286624"/>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1869282</xdr:colOff>
      <xdr:row>58</xdr:row>
      <xdr:rowOff>35717</xdr:rowOff>
    </xdr:from>
    <xdr:to>
      <xdr:col>2</xdr:col>
      <xdr:colOff>2089037</xdr:colOff>
      <xdr:row>58</xdr:row>
      <xdr:rowOff>157035</xdr:rowOff>
    </xdr:to>
    <xdr:pic macro="[0]!ISPReset1">
      <xdr:nvPicPr>
        <xdr:cNvPr id="29" name="Picture 28"/>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7846217"/>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1869282</xdr:colOff>
      <xdr:row>56</xdr:row>
      <xdr:rowOff>47624</xdr:rowOff>
    </xdr:from>
    <xdr:to>
      <xdr:col>2</xdr:col>
      <xdr:colOff>2089037</xdr:colOff>
      <xdr:row>56</xdr:row>
      <xdr:rowOff>168942</xdr:rowOff>
    </xdr:to>
    <xdr:pic macro="[0]!UpfrontDoorReset1">
      <xdr:nvPicPr>
        <xdr:cNvPr id="30" name="Picture 29"/>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7572374"/>
          <a:ext cx="219755" cy="121318"/>
        </a:xfrm>
        <a:prstGeom prst="rect">
          <a:avLst/>
        </a:prstGeom>
        <a:effectLst>
          <a:outerShdw blurRad="50800" dist="38100" dir="5400000" algn="t" rotWithShape="0">
            <a:prstClr val="black">
              <a:alpha val="40000"/>
            </a:prstClr>
          </a:outerShdw>
        </a:effectLst>
      </xdr:spPr>
    </xdr:pic>
    <xdr:clientData/>
  </xdr:twoCellAnchor>
  <xdr:oneCellAnchor>
    <xdr:from>
      <xdr:col>7</xdr:col>
      <xdr:colOff>1869282</xdr:colOff>
      <xdr:row>32</xdr:row>
      <xdr:rowOff>47624</xdr:rowOff>
    </xdr:from>
    <xdr:ext cx="219755" cy="121318"/>
    <xdr:pic macro="[0]!VideoPenReset2">
      <xdr:nvPicPr>
        <xdr:cNvPr id="44" name="Picture 43"/>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4226718"/>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7</xdr:col>
      <xdr:colOff>1869282</xdr:colOff>
      <xdr:row>34</xdr:row>
      <xdr:rowOff>47624</xdr:rowOff>
    </xdr:from>
    <xdr:ext cx="219755" cy="121318"/>
    <xdr:pic macro="[0]!DataPenReset2">
      <xdr:nvPicPr>
        <xdr:cNvPr id="45" name="Picture 44"/>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4512468"/>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7</xdr:col>
      <xdr:colOff>1869282</xdr:colOff>
      <xdr:row>36</xdr:row>
      <xdr:rowOff>45243</xdr:rowOff>
    </xdr:from>
    <xdr:ext cx="219755" cy="121318"/>
    <xdr:pic macro="[0]!VoicePenReset2">
      <xdr:nvPicPr>
        <xdr:cNvPr id="46" name="Picture 45"/>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4795837"/>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7</xdr:col>
      <xdr:colOff>1869282</xdr:colOff>
      <xdr:row>38</xdr:row>
      <xdr:rowOff>30954</xdr:rowOff>
    </xdr:from>
    <xdr:ext cx="219755" cy="121318"/>
    <xdr:pic macro="[0]!VideoARPUReset2">
      <xdr:nvPicPr>
        <xdr:cNvPr id="47" name="Picture 46"/>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5067298"/>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7</xdr:col>
      <xdr:colOff>1869282</xdr:colOff>
      <xdr:row>40</xdr:row>
      <xdr:rowOff>40476</xdr:rowOff>
    </xdr:from>
    <xdr:ext cx="219755" cy="121318"/>
    <xdr:pic macro="[0]!DataARPUReset2">
      <xdr:nvPicPr>
        <xdr:cNvPr id="48" name="Picture 47"/>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5362570"/>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7</xdr:col>
      <xdr:colOff>1869282</xdr:colOff>
      <xdr:row>42</xdr:row>
      <xdr:rowOff>50002</xdr:rowOff>
    </xdr:from>
    <xdr:ext cx="219755" cy="121318"/>
    <xdr:pic macro="[0]!VoiceARPUReset2">
      <xdr:nvPicPr>
        <xdr:cNvPr id="49" name="Picture 48"/>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5645940"/>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7</xdr:col>
      <xdr:colOff>1869282</xdr:colOff>
      <xdr:row>44</xdr:row>
      <xdr:rowOff>47622</xdr:rowOff>
    </xdr:from>
    <xdr:ext cx="219755" cy="121318"/>
    <xdr:pic macro="[0]!VideoRevShareReset2">
      <xdr:nvPicPr>
        <xdr:cNvPr id="50" name="Picture 49"/>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5917403"/>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7</xdr:col>
      <xdr:colOff>1869282</xdr:colOff>
      <xdr:row>46</xdr:row>
      <xdr:rowOff>33333</xdr:rowOff>
    </xdr:from>
    <xdr:ext cx="219755" cy="121318"/>
    <xdr:pic macro="[0]!DataRevShareReset2">
      <xdr:nvPicPr>
        <xdr:cNvPr id="51" name="Picture 50"/>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6176958"/>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7</xdr:col>
      <xdr:colOff>1869282</xdr:colOff>
      <xdr:row>48</xdr:row>
      <xdr:rowOff>30951</xdr:rowOff>
    </xdr:from>
    <xdr:ext cx="219755" cy="121318"/>
    <xdr:pic macro="[0]!VoiceRevShareReset2">
      <xdr:nvPicPr>
        <xdr:cNvPr id="52" name="Picture 51"/>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6448420"/>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7</xdr:col>
      <xdr:colOff>1869282</xdr:colOff>
      <xdr:row>16</xdr:row>
      <xdr:rowOff>35717</xdr:rowOff>
    </xdr:from>
    <xdr:ext cx="219755" cy="121318"/>
    <xdr:pic macro="[0]!MDUTermReset2">
      <xdr:nvPicPr>
        <xdr:cNvPr id="53" name="Picture 52"/>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2024061"/>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7</xdr:col>
      <xdr:colOff>1869282</xdr:colOff>
      <xdr:row>54</xdr:row>
      <xdr:rowOff>47624</xdr:rowOff>
    </xdr:from>
    <xdr:ext cx="219755" cy="121318"/>
    <xdr:pic macro="[0]!OpexLoadReset2">
      <xdr:nvPicPr>
        <xdr:cNvPr id="54" name="Picture 53"/>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7286624"/>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7</xdr:col>
      <xdr:colOff>1869282</xdr:colOff>
      <xdr:row>58</xdr:row>
      <xdr:rowOff>35717</xdr:rowOff>
    </xdr:from>
    <xdr:ext cx="219755" cy="121318"/>
    <xdr:pic macro="[0]!ISPReset2">
      <xdr:nvPicPr>
        <xdr:cNvPr id="55" name="Picture 54"/>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7846217"/>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7</xdr:col>
      <xdr:colOff>1869282</xdr:colOff>
      <xdr:row>56</xdr:row>
      <xdr:rowOff>47624</xdr:rowOff>
    </xdr:from>
    <xdr:ext cx="219755" cy="121318"/>
    <xdr:pic macro="[0]!UpfrontDoorReset2">
      <xdr:nvPicPr>
        <xdr:cNvPr id="56" name="Picture 55"/>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7572374"/>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32</xdr:row>
      <xdr:rowOff>47624</xdr:rowOff>
    </xdr:from>
    <xdr:ext cx="219755" cy="121318"/>
    <xdr:pic macro="[0]!VideoPenReset3">
      <xdr:nvPicPr>
        <xdr:cNvPr id="70" name="Picture 69"/>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17532" y="4226718"/>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34</xdr:row>
      <xdr:rowOff>47624</xdr:rowOff>
    </xdr:from>
    <xdr:ext cx="219755" cy="121318"/>
    <xdr:pic macro="[0]!DataPenReset3">
      <xdr:nvPicPr>
        <xdr:cNvPr id="71" name="Picture 70"/>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17532" y="4512468"/>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36</xdr:row>
      <xdr:rowOff>45243</xdr:rowOff>
    </xdr:from>
    <xdr:ext cx="219755" cy="121318"/>
    <xdr:pic macro="[0]!VoicePenReset3">
      <xdr:nvPicPr>
        <xdr:cNvPr id="72" name="Picture 71"/>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17532" y="4795837"/>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38</xdr:row>
      <xdr:rowOff>30954</xdr:rowOff>
    </xdr:from>
    <xdr:ext cx="219755" cy="121318"/>
    <xdr:pic macro="[0]!VideoARPUReset3">
      <xdr:nvPicPr>
        <xdr:cNvPr id="73" name="Picture 72"/>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17532" y="5067298"/>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40</xdr:row>
      <xdr:rowOff>40476</xdr:rowOff>
    </xdr:from>
    <xdr:ext cx="219755" cy="121318"/>
    <xdr:pic macro="[0]!DataARPUReset3">
      <xdr:nvPicPr>
        <xdr:cNvPr id="74" name="Picture 73"/>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17532" y="5362570"/>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42</xdr:row>
      <xdr:rowOff>50002</xdr:rowOff>
    </xdr:from>
    <xdr:ext cx="219755" cy="121318"/>
    <xdr:pic macro="[0]!VoiceARPUReset3">
      <xdr:nvPicPr>
        <xdr:cNvPr id="75" name="Picture 74"/>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17532" y="5645940"/>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44</xdr:row>
      <xdr:rowOff>47622</xdr:rowOff>
    </xdr:from>
    <xdr:ext cx="219755" cy="121318"/>
    <xdr:pic macro="[0]!VideoRevShareReset3">
      <xdr:nvPicPr>
        <xdr:cNvPr id="76" name="Picture 75"/>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17532" y="5917403"/>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46</xdr:row>
      <xdr:rowOff>33333</xdr:rowOff>
    </xdr:from>
    <xdr:ext cx="219755" cy="121318"/>
    <xdr:pic macro="[0]!DataRevShareReset3">
      <xdr:nvPicPr>
        <xdr:cNvPr id="77" name="Picture 76"/>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17532" y="6176958"/>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48</xdr:row>
      <xdr:rowOff>30951</xdr:rowOff>
    </xdr:from>
    <xdr:ext cx="219755" cy="121318"/>
    <xdr:pic macro="[0]!VoiceRevShareReset3">
      <xdr:nvPicPr>
        <xdr:cNvPr id="78" name="Picture 77"/>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17532" y="6448420"/>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16</xdr:row>
      <xdr:rowOff>35717</xdr:rowOff>
    </xdr:from>
    <xdr:ext cx="219755" cy="121318"/>
    <xdr:pic macro="[0]!MDUTermReset3">
      <xdr:nvPicPr>
        <xdr:cNvPr id="79" name="Picture 78"/>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17532" y="2024061"/>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54</xdr:row>
      <xdr:rowOff>47624</xdr:rowOff>
    </xdr:from>
    <xdr:ext cx="219755" cy="121318"/>
    <xdr:pic macro="[0]!OpexLoadReset3">
      <xdr:nvPicPr>
        <xdr:cNvPr id="80" name="Picture 79"/>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17532" y="7286624"/>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58</xdr:row>
      <xdr:rowOff>35717</xdr:rowOff>
    </xdr:from>
    <xdr:ext cx="219755" cy="121318"/>
    <xdr:pic macro="[0]!ISPReset3">
      <xdr:nvPicPr>
        <xdr:cNvPr id="81" name="Picture 80"/>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17532" y="7846217"/>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56</xdr:row>
      <xdr:rowOff>47624</xdr:rowOff>
    </xdr:from>
    <xdr:ext cx="219755" cy="121318"/>
    <xdr:pic macro="[0]!UpfrontDoorReset3">
      <xdr:nvPicPr>
        <xdr:cNvPr id="82" name="Picture 81"/>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17532" y="7572374"/>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2</xdr:col>
      <xdr:colOff>1869282</xdr:colOff>
      <xdr:row>60</xdr:row>
      <xdr:rowOff>35717</xdr:rowOff>
    </xdr:from>
    <xdr:ext cx="219755" cy="121318"/>
    <xdr:pic macro="[0]!MDUConverterAss1Reset">
      <xdr:nvPicPr>
        <xdr:cNvPr id="57" name="Picture 56"/>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8131967"/>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2</xdr:col>
      <xdr:colOff>1869282</xdr:colOff>
      <xdr:row>62</xdr:row>
      <xdr:rowOff>35717</xdr:rowOff>
    </xdr:from>
    <xdr:ext cx="219755" cy="121318"/>
    <xdr:pic macro="[0]!MDUModemAss1Reset">
      <xdr:nvPicPr>
        <xdr:cNvPr id="58" name="Picture 57"/>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8417717"/>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2</xdr:col>
      <xdr:colOff>1869282</xdr:colOff>
      <xdr:row>64</xdr:row>
      <xdr:rowOff>35717</xdr:rowOff>
    </xdr:from>
    <xdr:ext cx="219755" cy="121318"/>
    <xdr:pic macro="[0]!MDUeMTAAss1Reset">
      <xdr:nvPicPr>
        <xdr:cNvPr id="59" name="Picture 58"/>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8417717"/>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7</xdr:col>
      <xdr:colOff>1869282</xdr:colOff>
      <xdr:row>60</xdr:row>
      <xdr:rowOff>35717</xdr:rowOff>
    </xdr:from>
    <xdr:ext cx="219755" cy="121318"/>
    <xdr:pic macro="[0]!MDUConverterAss2Reset">
      <xdr:nvPicPr>
        <xdr:cNvPr id="60" name="Picture 59"/>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8417717"/>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7</xdr:col>
      <xdr:colOff>1869282</xdr:colOff>
      <xdr:row>62</xdr:row>
      <xdr:rowOff>35717</xdr:rowOff>
    </xdr:from>
    <xdr:ext cx="219755" cy="121318"/>
    <xdr:pic macro="[0]!MDUModemAss2Reset">
      <xdr:nvPicPr>
        <xdr:cNvPr id="61" name="Picture 60"/>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8703467"/>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7</xdr:col>
      <xdr:colOff>1869282</xdr:colOff>
      <xdr:row>64</xdr:row>
      <xdr:rowOff>35717</xdr:rowOff>
    </xdr:from>
    <xdr:ext cx="219755" cy="121318"/>
    <xdr:pic macro="[0]!MDUeMTAAss2Reset">
      <xdr:nvPicPr>
        <xdr:cNvPr id="62" name="Picture 61"/>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8989217"/>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60</xdr:row>
      <xdr:rowOff>35717</xdr:rowOff>
    </xdr:from>
    <xdr:ext cx="219755" cy="121318"/>
    <xdr:pic macro="[0]!MDUConverterAss3Reset">
      <xdr:nvPicPr>
        <xdr:cNvPr id="63" name="Picture 62"/>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8417717"/>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62</xdr:row>
      <xdr:rowOff>35717</xdr:rowOff>
    </xdr:from>
    <xdr:ext cx="219755" cy="121318"/>
    <xdr:pic macro="[0]!MDUModemAss3Reset">
      <xdr:nvPicPr>
        <xdr:cNvPr id="64" name="Picture 63"/>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8703467"/>
          <a:ext cx="219755" cy="121318"/>
        </a:xfrm>
        <a:prstGeom prst="rect">
          <a:avLst/>
        </a:prstGeom>
        <a:effectLst>
          <a:outerShdw blurRad="50800" dist="38100" dir="5400000" algn="t" rotWithShape="0">
            <a:prstClr val="black">
              <a:alpha val="40000"/>
            </a:prstClr>
          </a:outerShdw>
        </a:effectLst>
      </xdr:spPr>
    </xdr:pic>
    <xdr:clientData/>
  </xdr:oneCellAnchor>
  <xdr:oneCellAnchor>
    <xdr:from>
      <xdr:col>12</xdr:col>
      <xdr:colOff>1869282</xdr:colOff>
      <xdr:row>64</xdr:row>
      <xdr:rowOff>35717</xdr:rowOff>
    </xdr:from>
    <xdr:ext cx="219755" cy="121318"/>
    <xdr:pic macro="[0]!MDUeMTAAss3Reset">
      <xdr:nvPicPr>
        <xdr:cNvPr id="65" name="Picture 64"/>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750345" y="8989217"/>
          <a:ext cx="219755" cy="121318"/>
        </a:xfrm>
        <a:prstGeom prst="rect">
          <a:avLst/>
        </a:prstGeom>
        <a:effectLst>
          <a:outerShdw blurRad="50800" dist="38100" dir="5400000" algn="t" rotWithShape="0">
            <a:prstClr val="black">
              <a:alpha val="40000"/>
            </a:prstClr>
          </a:outerShdw>
        </a:effec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0</xdr:col>
      <xdr:colOff>83520</xdr:colOff>
      <xdr:row>35</xdr:row>
      <xdr:rowOff>200467</xdr:rowOff>
    </xdr:from>
    <xdr:to>
      <xdr:col>0</xdr:col>
      <xdr:colOff>676236</xdr:colOff>
      <xdr:row>48</xdr:row>
      <xdr:rowOff>192895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520021" y="5737958"/>
          <a:ext cx="1799797" cy="592716"/>
        </a:xfrm>
        <a:prstGeom prst="rect">
          <a:avLst/>
        </a:prstGeom>
      </xdr:spPr>
    </xdr:pic>
    <xdr:clientData/>
  </xdr:twoCellAnchor>
  <xdr:twoCellAnchor editAs="absolute">
    <xdr:from>
      <xdr:col>0</xdr:col>
      <xdr:colOff>34096</xdr:colOff>
      <xdr:row>1</xdr:row>
      <xdr:rowOff>22934</xdr:rowOff>
    </xdr:from>
    <xdr:to>
      <xdr:col>0</xdr:col>
      <xdr:colOff>702416</xdr:colOff>
      <xdr:row>2</xdr:row>
      <xdr:rowOff>138990</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096" y="237247"/>
          <a:ext cx="668320" cy="175587"/>
        </a:xfrm>
        <a:prstGeom prst="rect">
          <a:avLst/>
        </a:prstGeom>
      </xdr:spPr>
    </xdr:pic>
    <xdr:clientData/>
  </xdr:twoCellAnchor>
  <xdr:twoCellAnchor editAs="absolute">
    <xdr:from>
      <xdr:col>0</xdr:col>
      <xdr:colOff>37036</xdr:colOff>
      <xdr:row>15</xdr:row>
      <xdr:rowOff>164907</xdr:rowOff>
    </xdr:from>
    <xdr:to>
      <xdr:col>0</xdr:col>
      <xdr:colOff>677116</xdr:colOff>
      <xdr:row>17</xdr:row>
      <xdr:rowOff>57369</xdr:rowOff>
    </xdr:to>
    <xdr:pic>
      <xdr:nvPicPr>
        <xdr:cNvPr id="4" name="Picture 3">
          <a:hlinkClick xmlns:r="http://schemas.openxmlformats.org/officeDocument/2006/relationships" r:id="rId3" tooltip="MDU Business Case"/>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036" y="2367563"/>
          <a:ext cx="640080" cy="237744"/>
        </a:xfrm>
        <a:prstGeom prst="rect">
          <a:avLst/>
        </a:prstGeom>
        <a:ln>
          <a:noFill/>
        </a:ln>
        <a:effectLst>
          <a:outerShdw blurRad="50800" dist="38100" dir="5400000" algn="t" rotWithShape="0">
            <a:prstClr val="black">
              <a:alpha val="40000"/>
            </a:prstClr>
          </a:outerShdw>
        </a:effectLst>
      </xdr:spPr>
    </xdr:pic>
    <xdr:clientData/>
  </xdr:twoCellAnchor>
  <xdr:twoCellAnchor editAs="absolute">
    <xdr:from>
      <xdr:col>0</xdr:col>
      <xdr:colOff>93229</xdr:colOff>
      <xdr:row>19</xdr:row>
      <xdr:rowOff>185105</xdr:rowOff>
    </xdr:from>
    <xdr:to>
      <xdr:col>0</xdr:col>
      <xdr:colOff>604048</xdr:colOff>
      <xdr:row>23</xdr:row>
      <xdr:rowOff>172913</xdr:rowOff>
    </xdr:to>
    <xdr:pic>
      <xdr:nvPicPr>
        <xdr:cNvPr id="5" name="Picture 4">
          <a:hlinkClick xmlns:r="http://schemas.openxmlformats.org/officeDocument/2006/relationships" r:id="rId5" tooltip="Data Center Business Case"/>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3229" y="2983074"/>
          <a:ext cx="510819" cy="535495"/>
        </a:xfrm>
        <a:prstGeom prst="rect">
          <a:avLst/>
        </a:prstGeom>
        <a:ln>
          <a:noFill/>
        </a:ln>
        <a:effectLst>
          <a:outerShdw blurRad="44450" dist="27940" dir="5400000" algn="ctr">
            <a:srgbClr val="000000">
              <a:alpha val="32000"/>
            </a:srgbClr>
          </a:outerShdw>
        </a:effectLst>
      </xdr:spPr>
    </xdr:pic>
    <xdr:clientData/>
  </xdr:twoCellAnchor>
  <xdr:twoCellAnchor editAs="absolute">
    <xdr:from>
      <xdr:col>0</xdr:col>
      <xdr:colOff>3587</xdr:colOff>
      <xdr:row>30</xdr:row>
      <xdr:rowOff>14973</xdr:rowOff>
    </xdr:from>
    <xdr:to>
      <xdr:col>1</xdr:col>
      <xdr:colOff>39401</xdr:colOff>
      <xdr:row>33</xdr:row>
      <xdr:rowOff>207854</xdr:rowOff>
    </xdr:to>
    <xdr:pic>
      <xdr:nvPicPr>
        <xdr:cNvPr id="6" name="Picture 5">
          <a:hlinkClick xmlns:r="http://schemas.openxmlformats.org/officeDocument/2006/relationships" r:id="rId7" tooltip="Cashflow"/>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587" y="4265504"/>
          <a:ext cx="738283" cy="692944"/>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8165</xdr:colOff>
      <xdr:row>6</xdr:row>
      <xdr:rowOff>3714</xdr:rowOff>
    </xdr:from>
    <xdr:to>
      <xdr:col>1</xdr:col>
      <xdr:colOff>43979</xdr:colOff>
      <xdr:row>10</xdr:row>
      <xdr:rowOff>153492</xdr:rowOff>
    </xdr:to>
    <xdr:pic>
      <xdr:nvPicPr>
        <xdr:cNvPr id="7" name="Picture 6">
          <a:hlinkClick xmlns:r="http://schemas.openxmlformats.org/officeDocument/2006/relationships" r:id="rId9" tooltip="Buildings"/>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165" y="880014"/>
          <a:ext cx="740664" cy="68317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3587</xdr:colOff>
      <xdr:row>2</xdr:row>
      <xdr:rowOff>65314</xdr:rowOff>
    </xdr:from>
    <xdr:to>
      <xdr:col>1</xdr:col>
      <xdr:colOff>10120</xdr:colOff>
      <xdr:row>6</xdr:row>
      <xdr:rowOff>167097</xdr:rowOff>
    </xdr:to>
    <xdr:pic>
      <xdr:nvPicPr>
        <xdr:cNvPr id="8" name="Picture 7">
          <a:hlinkClick xmlns:r="http://schemas.openxmlformats.org/officeDocument/2006/relationships" r:id="rId11" tooltip="Summary"/>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3587" y="332014"/>
          <a:ext cx="711383" cy="71138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119746</xdr:colOff>
      <xdr:row>11</xdr:row>
      <xdr:rowOff>13210</xdr:rowOff>
    </xdr:from>
    <xdr:to>
      <xdr:col>0</xdr:col>
      <xdr:colOff>576946</xdr:colOff>
      <xdr:row>14</xdr:row>
      <xdr:rowOff>113903</xdr:rowOff>
    </xdr:to>
    <xdr:pic>
      <xdr:nvPicPr>
        <xdr:cNvPr id="9" name="Picture 8">
          <a:hlinkClick xmlns:r="http://schemas.openxmlformats.org/officeDocument/2006/relationships" r:id="rId13" tooltip="Businesses"/>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9746" y="1668179"/>
          <a:ext cx="457200" cy="43406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35</xdr:row>
      <xdr:rowOff>133509</xdr:rowOff>
    </xdr:from>
    <xdr:to>
      <xdr:col>1</xdr:col>
      <xdr:colOff>35814</xdr:colOff>
      <xdr:row>40</xdr:row>
      <xdr:rowOff>73978</xdr:rowOff>
    </xdr:to>
    <xdr:pic>
      <xdr:nvPicPr>
        <xdr:cNvPr id="10" name="Picture 9">
          <a:hlinkClick xmlns:r="http://schemas.openxmlformats.org/officeDocument/2006/relationships" r:id="rId15" tooltip="Zoomed In Map"/>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0" y="5067459"/>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39</xdr:row>
      <xdr:rowOff>15530</xdr:rowOff>
    </xdr:from>
    <xdr:to>
      <xdr:col>1</xdr:col>
      <xdr:colOff>35814</xdr:colOff>
      <xdr:row>43</xdr:row>
      <xdr:rowOff>22673</xdr:rowOff>
    </xdr:to>
    <xdr:pic>
      <xdr:nvPicPr>
        <xdr:cNvPr id="11" name="Picture 10">
          <a:hlinkClick xmlns:r="http://schemas.openxmlformats.org/officeDocument/2006/relationships" r:id="rId17" tooltip="Zoomed Out Map"/>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0" y="5490023"/>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41</xdr:row>
      <xdr:rowOff>27546</xdr:rowOff>
    </xdr:from>
    <xdr:to>
      <xdr:col>1</xdr:col>
      <xdr:colOff>35814</xdr:colOff>
      <xdr:row>46</xdr:row>
      <xdr:rowOff>120415</xdr:rowOff>
    </xdr:to>
    <xdr:pic>
      <xdr:nvPicPr>
        <xdr:cNvPr id="12" name="Picture 11">
          <a:hlinkClick xmlns:r="http://schemas.openxmlformats.org/officeDocument/2006/relationships" r:id="rId19" tooltip="SMB/ENT Map"/>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0" y="5913996"/>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44</xdr:row>
      <xdr:rowOff>166698</xdr:rowOff>
    </xdr:from>
    <xdr:to>
      <xdr:col>1</xdr:col>
      <xdr:colOff>35814</xdr:colOff>
      <xdr:row>49</xdr:row>
      <xdr:rowOff>104785</xdr:rowOff>
    </xdr:to>
    <xdr:pic>
      <xdr:nvPicPr>
        <xdr:cNvPr id="13" name="Picture 12">
          <a:hlinkClick xmlns:r="http://schemas.openxmlformats.org/officeDocument/2006/relationships" r:id="rId21" tooltip="Plant Map"/>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0" y="6374616"/>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163287</xdr:colOff>
      <xdr:row>26</xdr:row>
      <xdr:rowOff>31829</xdr:rowOff>
    </xdr:from>
    <xdr:to>
      <xdr:col>0</xdr:col>
      <xdr:colOff>575491</xdr:colOff>
      <xdr:row>28</xdr:row>
      <xdr:rowOff>175911</xdr:rowOff>
    </xdr:to>
    <xdr:pic>
      <xdr:nvPicPr>
        <xdr:cNvPr id="14" name="Picture 13">
          <a:hlinkClick xmlns:r="http://schemas.openxmlformats.org/officeDocument/2006/relationships" r:id="rId23" tooltip="Deal In Hand Detail"/>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63287" y="3722767"/>
          <a:ext cx="412204" cy="417925"/>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89813</xdr:colOff>
      <xdr:row>35</xdr:row>
      <xdr:rowOff>95867</xdr:rowOff>
    </xdr:from>
    <xdr:to>
      <xdr:col>0</xdr:col>
      <xdr:colOff>612362</xdr:colOff>
      <xdr:row>36</xdr:row>
      <xdr:rowOff>53601</xdr:rowOff>
    </xdr:to>
    <xdr:pic>
      <xdr:nvPicPr>
        <xdr:cNvPr id="16" name="Picture 15"/>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89813" y="5029817"/>
          <a:ext cx="522549" cy="172046"/>
        </a:xfrm>
        <a:prstGeom prst="rect">
          <a:avLst/>
        </a:prstGeom>
      </xdr:spPr>
    </xdr:pic>
    <xdr:clientData/>
  </xdr:twoCellAnchor>
  <xdr:twoCellAnchor editAs="oneCell">
    <xdr:from>
      <xdr:col>2</xdr:col>
      <xdr:colOff>1321591</xdr:colOff>
      <xdr:row>17</xdr:row>
      <xdr:rowOff>47624</xdr:rowOff>
    </xdr:from>
    <xdr:to>
      <xdr:col>2</xdr:col>
      <xdr:colOff>1541346</xdr:colOff>
      <xdr:row>17</xdr:row>
      <xdr:rowOff>168942</xdr:rowOff>
    </xdr:to>
    <xdr:pic macro="[0]!DCRackReset">
      <xdr:nvPicPr>
        <xdr:cNvPr id="17" name="Picture 16"/>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202654" y="2524124"/>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1321591</xdr:colOff>
      <xdr:row>19</xdr:row>
      <xdr:rowOff>33334</xdr:rowOff>
    </xdr:from>
    <xdr:to>
      <xdr:col>2</xdr:col>
      <xdr:colOff>1541346</xdr:colOff>
      <xdr:row>19</xdr:row>
      <xdr:rowOff>154652</xdr:rowOff>
    </xdr:to>
    <xdr:pic macro="[0]!DCPowerReset">
      <xdr:nvPicPr>
        <xdr:cNvPr id="18" name="Picture 17"/>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202654" y="2783678"/>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1321591</xdr:colOff>
      <xdr:row>21</xdr:row>
      <xdr:rowOff>30953</xdr:rowOff>
    </xdr:from>
    <xdr:to>
      <xdr:col>2</xdr:col>
      <xdr:colOff>1541346</xdr:colOff>
      <xdr:row>21</xdr:row>
      <xdr:rowOff>152271</xdr:rowOff>
    </xdr:to>
    <xdr:pic macro="[0]!DCColoReset">
      <xdr:nvPicPr>
        <xdr:cNvPr id="19" name="Picture 18"/>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202654" y="3055141"/>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1321591</xdr:colOff>
      <xdr:row>23</xdr:row>
      <xdr:rowOff>40480</xdr:rowOff>
    </xdr:from>
    <xdr:to>
      <xdr:col>2</xdr:col>
      <xdr:colOff>1541346</xdr:colOff>
      <xdr:row>23</xdr:row>
      <xdr:rowOff>161798</xdr:rowOff>
    </xdr:to>
    <xdr:pic macro="[0]!DCConnectCostReset">
      <xdr:nvPicPr>
        <xdr:cNvPr id="20" name="Picture 19"/>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202654" y="3338511"/>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1333497</xdr:colOff>
      <xdr:row>28</xdr:row>
      <xdr:rowOff>59530</xdr:rowOff>
    </xdr:from>
    <xdr:to>
      <xdr:col>2</xdr:col>
      <xdr:colOff>1553252</xdr:colOff>
      <xdr:row>28</xdr:row>
      <xdr:rowOff>180848</xdr:rowOff>
    </xdr:to>
    <xdr:pic macro="[0]!DCEquipmentTypeReset">
      <xdr:nvPicPr>
        <xdr:cNvPr id="21" name="Picture 20"/>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214560" y="4905374"/>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1333497</xdr:colOff>
      <xdr:row>30</xdr:row>
      <xdr:rowOff>35719</xdr:rowOff>
    </xdr:from>
    <xdr:to>
      <xdr:col>2</xdr:col>
      <xdr:colOff>1553252</xdr:colOff>
      <xdr:row>30</xdr:row>
      <xdr:rowOff>157037</xdr:rowOff>
    </xdr:to>
    <xdr:pic macro="[0]!DCEquipmentCostReset">
      <xdr:nvPicPr>
        <xdr:cNvPr id="22" name="Picture 21"/>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214560" y="5167313"/>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1333497</xdr:colOff>
      <xdr:row>35</xdr:row>
      <xdr:rowOff>59532</xdr:rowOff>
    </xdr:from>
    <xdr:to>
      <xdr:col>2</xdr:col>
      <xdr:colOff>1553252</xdr:colOff>
      <xdr:row>35</xdr:row>
      <xdr:rowOff>180850</xdr:rowOff>
    </xdr:to>
    <xdr:pic macro="[0]!DCAvgMRRReset">
      <xdr:nvPicPr>
        <xdr:cNvPr id="23" name="Picture 22"/>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214560" y="5953126"/>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2</xdr:col>
      <xdr:colOff>1333497</xdr:colOff>
      <xdr:row>37</xdr:row>
      <xdr:rowOff>47625</xdr:rowOff>
    </xdr:from>
    <xdr:to>
      <xdr:col>2</xdr:col>
      <xdr:colOff>1553252</xdr:colOff>
      <xdr:row>37</xdr:row>
      <xdr:rowOff>168943</xdr:rowOff>
    </xdr:to>
    <xdr:pic macro="[0]!DCOpexReset">
      <xdr:nvPicPr>
        <xdr:cNvPr id="24" name="Picture 23"/>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214560" y="6215063"/>
          <a:ext cx="219755" cy="121318"/>
        </a:xfrm>
        <a:prstGeom prst="rect">
          <a:avLst/>
        </a:prstGeom>
        <a:effectLst>
          <a:outerShdw blurRad="50800" dist="38100" dir="5400000" algn="t" rotWithShape="0">
            <a:prstClr val="black">
              <a:alpha val="40000"/>
            </a:prstClr>
          </a:outerShdw>
        </a:effectLst>
      </xdr:spPr>
    </xdr:pic>
    <xdr:clientData/>
  </xdr:twoCellAnchor>
  <xdr:twoCellAnchor editAs="oneCell">
    <xdr:from>
      <xdr:col>7</xdr:col>
      <xdr:colOff>750093</xdr:colOff>
      <xdr:row>21</xdr:row>
      <xdr:rowOff>47625</xdr:rowOff>
    </xdr:from>
    <xdr:to>
      <xdr:col>7</xdr:col>
      <xdr:colOff>969848</xdr:colOff>
      <xdr:row>21</xdr:row>
      <xdr:rowOff>168943</xdr:rowOff>
    </xdr:to>
    <xdr:pic macro="[0]!DCCircuitReset">
      <xdr:nvPicPr>
        <xdr:cNvPr id="25" name="Picture 24"/>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667499" y="3071813"/>
          <a:ext cx="219755" cy="121318"/>
        </a:xfrm>
        <a:prstGeom prst="rect">
          <a:avLst/>
        </a:prstGeom>
        <a:effectLst>
          <a:outerShdw blurRad="50800" dist="38100" dir="5400000" algn="t" rotWithShape="0">
            <a:prstClr val="black">
              <a:alpha val="40000"/>
            </a:prstClr>
          </a:outerShdw>
        </a:effec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83520</xdr:colOff>
      <xdr:row>24</xdr:row>
      <xdr:rowOff>171892</xdr:rowOff>
    </xdr:from>
    <xdr:to>
      <xdr:col>0</xdr:col>
      <xdr:colOff>676236</xdr:colOff>
      <xdr:row>33</xdr:row>
      <xdr:rowOff>119076</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536689" y="5745101"/>
          <a:ext cx="1833134" cy="592716"/>
        </a:xfrm>
        <a:prstGeom prst="rect">
          <a:avLst/>
        </a:prstGeom>
      </xdr:spPr>
    </xdr:pic>
    <xdr:clientData/>
  </xdr:twoCellAnchor>
  <xdr:twoCellAnchor editAs="absolute">
    <xdr:from>
      <xdr:col>0</xdr:col>
      <xdr:colOff>34096</xdr:colOff>
      <xdr:row>1</xdr:row>
      <xdr:rowOff>22934</xdr:rowOff>
    </xdr:from>
    <xdr:to>
      <xdr:col>0</xdr:col>
      <xdr:colOff>702416</xdr:colOff>
      <xdr:row>2</xdr:row>
      <xdr:rowOff>138990</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096" y="237247"/>
          <a:ext cx="668320" cy="175587"/>
        </a:xfrm>
        <a:prstGeom prst="rect">
          <a:avLst/>
        </a:prstGeom>
      </xdr:spPr>
    </xdr:pic>
    <xdr:clientData/>
  </xdr:twoCellAnchor>
  <xdr:twoCellAnchor editAs="absolute">
    <xdr:from>
      <xdr:col>0</xdr:col>
      <xdr:colOff>34636</xdr:colOff>
      <xdr:row>11</xdr:row>
      <xdr:rowOff>122044</xdr:rowOff>
    </xdr:from>
    <xdr:to>
      <xdr:col>0</xdr:col>
      <xdr:colOff>674716</xdr:colOff>
      <xdr:row>12</xdr:row>
      <xdr:rowOff>141667</xdr:rowOff>
    </xdr:to>
    <xdr:pic>
      <xdr:nvPicPr>
        <xdr:cNvPr id="4" name="Picture 3">
          <a:hlinkClick xmlns:r="http://schemas.openxmlformats.org/officeDocument/2006/relationships" r:id="rId3" tooltip="MDU Business Case"/>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4636" y="2350894"/>
          <a:ext cx="640080" cy="229173"/>
        </a:xfrm>
        <a:prstGeom prst="rect">
          <a:avLst/>
        </a:prstGeom>
        <a:ln>
          <a:noFill/>
        </a:ln>
        <a:effectLst>
          <a:outerShdw blurRad="50800" dist="38100" dir="5400000" algn="t" rotWithShape="0">
            <a:prstClr val="black">
              <a:alpha val="40000"/>
            </a:prstClr>
          </a:outerShdw>
        </a:effectLst>
      </xdr:spPr>
    </xdr:pic>
    <xdr:clientData/>
  </xdr:twoCellAnchor>
  <xdr:twoCellAnchor editAs="absolute">
    <xdr:from>
      <xdr:col>0</xdr:col>
      <xdr:colOff>74319</xdr:colOff>
      <xdr:row>14</xdr:row>
      <xdr:rowOff>27943</xdr:rowOff>
    </xdr:from>
    <xdr:to>
      <xdr:col>0</xdr:col>
      <xdr:colOff>622959</xdr:colOff>
      <xdr:row>16</xdr:row>
      <xdr:rowOff>130051</xdr:rowOff>
    </xdr:to>
    <xdr:pic>
      <xdr:nvPicPr>
        <xdr:cNvPr id="5" name="Picture 4" descr="Data Center&#10;" title="Data Center">
          <a:hlinkClick xmlns:r="http://schemas.openxmlformats.org/officeDocument/2006/relationships" r:id="rId5" tooltip="Data Center Business Case"/>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4319" y="2885443"/>
          <a:ext cx="548640" cy="521208"/>
        </a:xfrm>
        <a:prstGeom prst="rect">
          <a:avLst/>
        </a:prstGeom>
        <a:ln>
          <a:noFill/>
        </a:ln>
        <a:effectLst>
          <a:outerShdw blurRad="44450" dist="27940" dir="5400000" algn="ctr">
            <a:srgbClr val="000000">
              <a:alpha val="32000"/>
            </a:srgbClr>
          </a:outerShdw>
        </a:effectLst>
      </xdr:spPr>
    </xdr:pic>
    <xdr:clientData/>
  </xdr:twoCellAnchor>
  <xdr:twoCellAnchor editAs="absolute">
    <xdr:from>
      <xdr:col>0</xdr:col>
      <xdr:colOff>27215</xdr:colOff>
      <xdr:row>20</xdr:row>
      <xdr:rowOff>81647</xdr:rowOff>
    </xdr:from>
    <xdr:to>
      <xdr:col>1</xdr:col>
      <xdr:colOff>5543</xdr:colOff>
      <xdr:row>23</xdr:row>
      <xdr:rowOff>136175</xdr:rowOff>
    </xdr:to>
    <xdr:pic>
      <xdr:nvPicPr>
        <xdr:cNvPr id="6" name="Picture 5">
          <a:hlinkClick xmlns:r="http://schemas.openxmlformats.org/officeDocument/2006/relationships" r:id="rId7" tooltip="Cashflow"/>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7215" y="4284553"/>
          <a:ext cx="680797" cy="697466"/>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17690</xdr:colOff>
      <xdr:row>4</xdr:row>
      <xdr:rowOff>108489</xdr:rowOff>
    </xdr:from>
    <xdr:to>
      <xdr:col>1</xdr:col>
      <xdr:colOff>53504</xdr:colOff>
      <xdr:row>7</xdr:row>
      <xdr:rowOff>163017</xdr:rowOff>
    </xdr:to>
    <xdr:pic>
      <xdr:nvPicPr>
        <xdr:cNvPr id="7" name="Picture 6">
          <a:hlinkClick xmlns:r="http://schemas.openxmlformats.org/officeDocument/2006/relationships" r:id="rId9" tooltip="Buildings"/>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7690" y="870489"/>
          <a:ext cx="740664" cy="68317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3587</xdr:colOff>
      <xdr:row>2</xdr:row>
      <xdr:rowOff>65314</xdr:rowOff>
    </xdr:from>
    <xdr:to>
      <xdr:col>1</xdr:col>
      <xdr:colOff>10120</xdr:colOff>
      <xdr:row>5</xdr:row>
      <xdr:rowOff>71847</xdr:rowOff>
    </xdr:to>
    <xdr:pic>
      <xdr:nvPicPr>
        <xdr:cNvPr id="8" name="Picture 7">
          <a:hlinkClick xmlns:r="http://schemas.openxmlformats.org/officeDocument/2006/relationships" r:id="rId11" tooltip="Summary"/>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3587" y="332014"/>
          <a:ext cx="711383" cy="71138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119746</xdr:colOff>
      <xdr:row>8</xdr:row>
      <xdr:rowOff>44166</xdr:rowOff>
    </xdr:from>
    <xdr:to>
      <xdr:col>0</xdr:col>
      <xdr:colOff>576946</xdr:colOff>
      <xdr:row>10</xdr:row>
      <xdr:rowOff>49609</xdr:rowOff>
    </xdr:to>
    <xdr:pic>
      <xdr:nvPicPr>
        <xdr:cNvPr id="9" name="Picture 8">
          <a:hlinkClick xmlns:r="http://schemas.openxmlformats.org/officeDocument/2006/relationships" r:id="rId13" tooltip="Businesses"/>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9746" y="1644366"/>
          <a:ext cx="457200" cy="42454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24</xdr:row>
      <xdr:rowOff>73978</xdr:rowOff>
    </xdr:from>
    <xdr:to>
      <xdr:col>1</xdr:col>
      <xdr:colOff>35814</xdr:colOff>
      <xdr:row>27</xdr:row>
      <xdr:rowOff>131128</xdr:rowOff>
    </xdr:to>
    <xdr:pic>
      <xdr:nvPicPr>
        <xdr:cNvPr id="10" name="Picture 9">
          <a:hlinkClick xmlns:r="http://schemas.openxmlformats.org/officeDocument/2006/relationships" r:id="rId15" tooltip="Zoomed In Map"/>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0" y="5026978"/>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26</xdr:row>
      <xdr:rowOff>77442</xdr:rowOff>
    </xdr:from>
    <xdr:to>
      <xdr:col>1</xdr:col>
      <xdr:colOff>35814</xdr:colOff>
      <xdr:row>29</xdr:row>
      <xdr:rowOff>134592</xdr:rowOff>
    </xdr:to>
    <xdr:pic>
      <xdr:nvPicPr>
        <xdr:cNvPr id="11" name="Picture 10">
          <a:hlinkClick xmlns:r="http://schemas.openxmlformats.org/officeDocument/2006/relationships" r:id="rId17" tooltip="Zoomed Out Map"/>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0" y="5449542"/>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28</xdr:row>
      <xdr:rowOff>84696</xdr:rowOff>
    </xdr:from>
    <xdr:to>
      <xdr:col>1</xdr:col>
      <xdr:colOff>35814</xdr:colOff>
      <xdr:row>31</xdr:row>
      <xdr:rowOff>141846</xdr:rowOff>
    </xdr:to>
    <xdr:pic>
      <xdr:nvPicPr>
        <xdr:cNvPr id="12" name="Picture 11">
          <a:hlinkClick xmlns:r="http://schemas.openxmlformats.org/officeDocument/2006/relationships" r:id="rId19" tooltip="SMB/ENT Map"/>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0" y="5875896"/>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30</xdr:row>
      <xdr:rowOff>122624</xdr:rowOff>
    </xdr:from>
    <xdr:to>
      <xdr:col>1</xdr:col>
      <xdr:colOff>35814</xdr:colOff>
      <xdr:row>33</xdr:row>
      <xdr:rowOff>179774</xdr:rowOff>
    </xdr:to>
    <xdr:pic>
      <xdr:nvPicPr>
        <xdr:cNvPr id="13" name="Picture 12">
          <a:hlinkClick xmlns:r="http://schemas.openxmlformats.org/officeDocument/2006/relationships" r:id="rId21" tooltip="Plant Map"/>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0" y="6332924"/>
          <a:ext cx="740664"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176024</xdr:colOff>
      <xdr:row>17</xdr:row>
      <xdr:rowOff>177085</xdr:rowOff>
    </xdr:from>
    <xdr:to>
      <xdr:col>0</xdr:col>
      <xdr:colOff>562754</xdr:colOff>
      <xdr:row>19</xdr:row>
      <xdr:rowOff>171147</xdr:rowOff>
    </xdr:to>
    <xdr:pic>
      <xdr:nvPicPr>
        <xdr:cNvPr id="14" name="Picture 13">
          <a:hlinkClick xmlns:r="http://schemas.openxmlformats.org/officeDocument/2006/relationships" r:id="rId23" tooltip="Deal In Hand Detail"/>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76024" y="3737054"/>
          <a:ext cx="386730" cy="422687"/>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89813</xdr:colOff>
      <xdr:row>24</xdr:row>
      <xdr:rowOff>74436</xdr:rowOff>
    </xdr:from>
    <xdr:to>
      <xdr:col>0</xdr:col>
      <xdr:colOff>612362</xdr:colOff>
      <xdr:row>25</xdr:row>
      <xdr:rowOff>36932</xdr:rowOff>
    </xdr:to>
    <xdr:pic>
      <xdr:nvPicPr>
        <xdr:cNvPr id="16" name="Picture 15"/>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89813" y="5027436"/>
          <a:ext cx="522549" cy="17204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83520</xdr:colOff>
      <xdr:row>25</xdr:row>
      <xdr:rowOff>288572</xdr:rowOff>
    </xdr:from>
    <xdr:to>
      <xdr:col>0</xdr:col>
      <xdr:colOff>676236</xdr:colOff>
      <xdr:row>34</xdr:row>
      <xdr:rowOff>30968</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550977" y="5876069"/>
          <a:ext cx="1861709" cy="592716"/>
        </a:xfrm>
        <a:prstGeom prst="rect">
          <a:avLst/>
        </a:prstGeom>
      </xdr:spPr>
    </xdr:pic>
    <xdr:clientData/>
  </xdr:twoCellAnchor>
  <xdr:twoCellAnchor editAs="absolute">
    <xdr:from>
      <xdr:col>0</xdr:col>
      <xdr:colOff>34096</xdr:colOff>
      <xdr:row>2</xdr:row>
      <xdr:rowOff>7456</xdr:rowOff>
    </xdr:from>
    <xdr:to>
      <xdr:col>0</xdr:col>
      <xdr:colOff>702416</xdr:colOff>
      <xdr:row>4</xdr:row>
      <xdr:rowOff>135418</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096" y="245581"/>
          <a:ext cx="668320" cy="175587"/>
        </a:xfrm>
        <a:prstGeom prst="rect">
          <a:avLst/>
        </a:prstGeom>
      </xdr:spPr>
    </xdr:pic>
    <xdr:clientData/>
  </xdr:twoCellAnchor>
  <xdr:twoCellAnchor editAs="absolute">
    <xdr:from>
      <xdr:col>0</xdr:col>
      <xdr:colOff>34636</xdr:colOff>
      <xdr:row>13</xdr:row>
      <xdr:rowOff>119662</xdr:rowOff>
    </xdr:from>
    <xdr:to>
      <xdr:col>0</xdr:col>
      <xdr:colOff>674716</xdr:colOff>
      <xdr:row>13</xdr:row>
      <xdr:rowOff>348835</xdr:rowOff>
    </xdr:to>
    <xdr:pic>
      <xdr:nvPicPr>
        <xdr:cNvPr id="4" name="Picture 3">
          <a:hlinkClick xmlns:r="http://schemas.openxmlformats.org/officeDocument/2006/relationships" r:id="rId3" tooltip="MDU Business Case"/>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4636" y="2405662"/>
          <a:ext cx="640080" cy="229173"/>
        </a:xfrm>
        <a:prstGeom prst="rect">
          <a:avLst/>
        </a:prstGeom>
        <a:ln>
          <a:noFill/>
        </a:ln>
        <a:effectLst>
          <a:outerShdw blurRad="50800" dist="38100" dir="5400000" algn="t" rotWithShape="0">
            <a:prstClr val="black">
              <a:alpha val="40000"/>
            </a:prstClr>
          </a:outerShdw>
        </a:effectLst>
      </xdr:spPr>
    </xdr:pic>
    <xdr:clientData/>
  </xdr:twoCellAnchor>
  <xdr:twoCellAnchor editAs="absolute">
    <xdr:from>
      <xdr:col>0</xdr:col>
      <xdr:colOff>74319</xdr:colOff>
      <xdr:row>15</xdr:row>
      <xdr:rowOff>68423</xdr:rowOff>
    </xdr:from>
    <xdr:to>
      <xdr:col>0</xdr:col>
      <xdr:colOff>622959</xdr:colOff>
      <xdr:row>17</xdr:row>
      <xdr:rowOff>146338</xdr:rowOff>
    </xdr:to>
    <xdr:pic>
      <xdr:nvPicPr>
        <xdr:cNvPr id="5" name="Picture 4" descr="Data Center&#10;" title="Data Center">
          <a:hlinkClick xmlns:r="http://schemas.openxmlformats.org/officeDocument/2006/relationships" r:id="rId5" tooltip="Data Center Business Case"/>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4319" y="2949736"/>
          <a:ext cx="548640" cy="530352"/>
        </a:xfrm>
        <a:prstGeom prst="rect">
          <a:avLst/>
        </a:prstGeom>
        <a:ln>
          <a:noFill/>
        </a:ln>
        <a:effectLst>
          <a:outerShdw blurRad="44450" dist="27940" dir="5400000" algn="ctr">
            <a:srgbClr val="000000">
              <a:alpha val="32000"/>
            </a:srgbClr>
          </a:outerShdw>
        </a:effectLst>
      </xdr:spPr>
    </xdr:pic>
    <xdr:clientData/>
  </xdr:twoCellAnchor>
  <xdr:twoCellAnchor editAs="absolute">
    <xdr:from>
      <xdr:col>0</xdr:col>
      <xdr:colOff>27215</xdr:colOff>
      <xdr:row>21</xdr:row>
      <xdr:rowOff>26877</xdr:rowOff>
    </xdr:from>
    <xdr:to>
      <xdr:col>1</xdr:col>
      <xdr:colOff>5543</xdr:colOff>
      <xdr:row>24</xdr:row>
      <xdr:rowOff>43305</xdr:rowOff>
    </xdr:to>
    <xdr:pic>
      <xdr:nvPicPr>
        <xdr:cNvPr id="6" name="Picture 5">
          <a:hlinkClick xmlns:r="http://schemas.openxmlformats.org/officeDocument/2006/relationships" r:id="rId7" tooltip="Cashflow"/>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7215" y="4241690"/>
          <a:ext cx="680797" cy="68317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3403</xdr:colOff>
      <xdr:row>6</xdr:row>
      <xdr:rowOff>6096</xdr:rowOff>
    </xdr:from>
    <xdr:to>
      <xdr:col>1</xdr:col>
      <xdr:colOff>39217</xdr:colOff>
      <xdr:row>9</xdr:row>
      <xdr:rowOff>22524</xdr:rowOff>
    </xdr:to>
    <xdr:pic>
      <xdr:nvPicPr>
        <xdr:cNvPr id="7" name="Picture 6">
          <a:hlinkClick xmlns:r="http://schemas.openxmlformats.org/officeDocument/2006/relationships" r:id="rId9" tooltip="Buildings"/>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3403" y="887159"/>
          <a:ext cx="738283" cy="68317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1206</xdr:colOff>
      <xdr:row>4</xdr:row>
      <xdr:rowOff>58171</xdr:rowOff>
    </xdr:from>
    <xdr:to>
      <xdr:col>1</xdr:col>
      <xdr:colOff>7739</xdr:colOff>
      <xdr:row>7</xdr:row>
      <xdr:rowOff>102804</xdr:rowOff>
    </xdr:to>
    <xdr:pic>
      <xdr:nvPicPr>
        <xdr:cNvPr id="8" name="Picture 7">
          <a:hlinkClick xmlns:r="http://schemas.openxmlformats.org/officeDocument/2006/relationships" r:id="rId11" tooltip="Summary"/>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06" y="343921"/>
          <a:ext cx="709002" cy="71138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119746</xdr:colOff>
      <xdr:row>10</xdr:row>
      <xdr:rowOff>67978</xdr:rowOff>
    </xdr:from>
    <xdr:to>
      <xdr:col>0</xdr:col>
      <xdr:colOff>576946</xdr:colOff>
      <xdr:row>11</xdr:row>
      <xdr:rowOff>111521</xdr:rowOff>
    </xdr:to>
    <xdr:pic>
      <xdr:nvPicPr>
        <xdr:cNvPr id="9" name="Picture 8">
          <a:hlinkClick xmlns:r="http://schemas.openxmlformats.org/officeDocument/2006/relationships" r:id="rId13" tooltip="Businesses"/>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9746" y="1687228"/>
          <a:ext cx="457200" cy="42454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25</xdr:row>
      <xdr:rowOff>181134</xdr:rowOff>
    </xdr:from>
    <xdr:to>
      <xdr:col>1</xdr:col>
      <xdr:colOff>35814</xdr:colOff>
      <xdr:row>28</xdr:row>
      <xdr:rowOff>200184</xdr:rowOff>
    </xdr:to>
    <xdr:pic>
      <xdr:nvPicPr>
        <xdr:cNvPr id="10" name="Picture 9">
          <a:hlinkClick xmlns:r="http://schemas.openxmlformats.org/officeDocument/2006/relationships" r:id="rId15" tooltip="Zoomed In Map"/>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0" y="5134134"/>
          <a:ext cx="738283"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27</xdr:row>
      <xdr:rowOff>3622</xdr:rowOff>
    </xdr:from>
    <xdr:to>
      <xdr:col>1</xdr:col>
      <xdr:colOff>35814</xdr:colOff>
      <xdr:row>30</xdr:row>
      <xdr:rowOff>22672</xdr:rowOff>
    </xdr:to>
    <xdr:pic>
      <xdr:nvPicPr>
        <xdr:cNvPr id="11" name="Picture 10">
          <a:hlinkClick xmlns:r="http://schemas.openxmlformats.org/officeDocument/2006/relationships" r:id="rId17" tooltip="Zoomed Out Map"/>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0" y="5551935"/>
          <a:ext cx="738283" cy="685800"/>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28</xdr:row>
      <xdr:rowOff>373508</xdr:rowOff>
    </xdr:from>
    <xdr:to>
      <xdr:col>1</xdr:col>
      <xdr:colOff>35814</xdr:colOff>
      <xdr:row>32</xdr:row>
      <xdr:rowOff>49658</xdr:rowOff>
    </xdr:to>
    <xdr:pic>
      <xdr:nvPicPr>
        <xdr:cNvPr id="12" name="Picture 11">
          <a:hlinkClick xmlns:r="http://schemas.openxmlformats.org/officeDocument/2006/relationships" r:id="rId19" tooltip="SMB/ENT Map"/>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0" y="5993258"/>
          <a:ext cx="738283" cy="70008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31</xdr:row>
      <xdr:rowOff>32723</xdr:rowOff>
    </xdr:from>
    <xdr:to>
      <xdr:col>1</xdr:col>
      <xdr:colOff>35814</xdr:colOff>
      <xdr:row>34</xdr:row>
      <xdr:rowOff>89873</xdr:rowOff>
    </xdr:to>
    <xdr:pic>
      <xdr:nvPicPr>
        <xdr:cNvPr id="13" name="Picture 12">
          <a:hlinkClick xmlns:r="http://schemas.openxmlformats.org/officeDocument/2006/relationships" r:id="rId21" tooltip="Plant Map"/>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0" y="6462098"/>
          <a:ext cx="738283" cy="70008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163287</xdr:colOff>
      <xdr:row>19</xdr:row>
      <xdr:rowOff>84216</xdr:rowOff>
    </xdr:from>
    <xdr:to>
      <xdr:col>0</xdr:col>
      <xdr:colOff>575491</xdr:colOff>
      <xdr:row>20</xdr:row>
      <xdr:rowOff>116378</xdr:rowOff>
    </xdr:to>
    <xdr:pic>
      <xdr:nvPicPr>
        <xdr:cNvPr id="14" name="Picture 13">
          <a:hlinkClick xmlns:r="http://schemas.openxmlformats.org/officeDocument/2006/relationships" r:id="rId23" tooltip="Deal In Hand Detail"/>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63287" y="3703716"/>
          <a:ext cx="412204" cy="413162"/>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89813</xdr:colOff>
      <xdr:row>25</xdr:row>
      <xdr:rowOff>181592</xdr:rowOff>
    </xdr:from>
    <xdr:to>
      <xdr:col>0</xdr:col>
      <xdr:colOff>612362</xdr:colOff>
      <xdr:row>25</xdr:row>
      <xdr:rowOff>348875</xdr:rowOff>
    </xdr:to>
    <xdr:pic>
      <xdr:nvPicPr>
        <xdr:cNvPr id="16" name="Picture 15"/>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89813" y="5134592"/>
          <a:ext cx="522549" cy="1672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83520</xdr:colOff>
      <xdr:row>24</xdr:row>
      <xdr:rowOff>95693</xdr:rowOff>
    </xdr:from>
    <xdr:to>
      <xdr:col>0</xdr:col>
      <xdr:colOff>676236</xdr:colOff>
      <xdr:row>33</xdr:row>
      <xdr:rowOff>42877</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558121" y="5880834"/>
          <a:ext cx="1875997" cy="592716"/>
        </a:xfrm>
        <a:prstGeom prst="rect">
          <a:avLst/>
        </a:prstGeom>
      </xdr:spPr>
    </xdr:pic>
    <xdr:clientData/>
  </xdr:twoCellAnchor>
  <xdr:twoCellAnchor editAs="absolute">
    <xdr:from>
      <xdr:col>0</xdr:col>
      <xdr:colOff>34096</xdr:colOff>
      <xdr:row>1</xdr:row>
      <xdr:rowOff>21744</xdr:rowOff>
    </xdr:from>
    <xdr:to>
      <xdr:col>0</xdr:col>
      <xdr:colOff>702416</xdr:colOff>
      <xdr:row>1</xdr:row>
      <xdr:rowOff>197331</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096" y="236057"/>
          <a:ext cx="668320" cy="175587"/>
        </a:xfrm>
        <a:prstGeom prst="rect">
          <a:avLst/>
        </a:prstGeom>
      </xdr:spPr>
    </xdr:pic>
    <xdr:clientData/>
  </xdr:twoCellAnchor>
  <xdr:twoCellAnchor editAs="absolute">
    <xdr:from>
      <xdr:col>0</xdr:col>
      <xdr:colOff>34636</xdr:colOff>
      <xdr:row>11</xdr:row>
      <xdr:rowOff>45844</xdr:rowOff>
    </xdr:from>
    <xdr:to>
      <xdr:col>0</xdr:col>
      <xdr:colOff>674716</xdr:colOff>
      <xdr:row>12</xdr:row>
      <xdr:rowOff>65467</xdr:rowOff>
    </xdr:to>
    <xdr:pic>
      <xdr:nvPicPr>
        <xdr:cNvPr id="4" name="Picture 3">
          <a:hlinkClick xmlns:r="http://schemas.openxmlformats.org/officeDocument/2006/relationships" r:id="rId3" tooltip="MDU Business Case"/>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4636" y="2350894"/>
          <a:ext cx="640080" cy="229173"/>
        </a:xfrm>
        <a:prstGeom prst="rect">
          <a:avLst/>
        </a:prstGeom>
        <a:ln>
          <a:noFill/>
        </a:ln>
        <a:effectLst>
          <a:outerShdw blurRad="50800" dist="38100" dir="5400000" algn="t" rotWithShape="0">
            <a:prstClr val="black">
              <a:alpha val="40000"/>
            </a:prstClr>
          </a:outerShdw>
        </a:effectLst>
      </xdr:spPr>
    </xdr:pic>
    <xdr:clientData/>
  </xdr:twoCellAnchor>
  <xdr:twoCellAnchor editAs="absolute">
    <xdr:from>
      <xdr:col>0</xdr:col>
      <xdr:colOff>74319</xdr:colOff>
      <xdr:row>13</xdr:row>
      <xdr:rowOff>161294</xdr:rowOff>
    </xdr:from>
    <xdr:to>
      <xdr:col>0</xdr:col>
      <xdr:colOff>622959</xdr:colOff>
      <xdr:row>16</xdr:row>
      <xdr:rowOff>38701</xdr:rowOff>
    </xdr:to>
    <xdr:pic>
      <xdr:nvPicPr>
        <xdr:cNvPr id="5" name="Picture 4" descr="Data Center&#10;" title="Data Center">
          <a:hlinkClick xmlns:r="http://schemas.openxmlformats.org/officeDocument/2006/relationships" r:id="rId5" tooltip="Data Center Business Case"/>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4319" y="2947357"/>
          <a:ext cx="548640" cy="520344"/>
        </a:xfrm>
        <a:prstGeom prst="rect">
          <a:avLst/>
        </a:prstGeom>
        <a:ln>
          <a:noFill/>
        </a:ln>
        <a:effectLst>
          <a:outerShdw blurRad="44450" dist="27940" dir="5400000" algn="ctr">
            <a:srgbClr val="000000">
              <a:alpha val="32000"/>
            </a:srgbClr>
          </a:outerShdw>
        </a:effectLst>
      </xdr:spPr>
    </xdr:pic>
    <xdr:clientData/>
  </xdr:twoCellAnchor>
  <xdr:twoCellAnchor editAs="absolute">
    <xdr:from>
      <xdr:col>0</xdr:col>
      <xdr:colOff>27215</xdr:colOff>
      <xdr:row>19</xdr:row>
      <xdr:rowOff>160229</xdr:rowOff>
    </xdr:from>
    <xdr:to>
      <xdr:col>1</xdr:col>
      <xdr:colOff>5543</xdr:colOff>
      <xdr:row>23</xdr:row>
      <xdr:rowOff>445</xdr:rowOff>
    </xdr:to>
    <xdr:pic>
      <xdr:nvPicPr>
        <xdr:cNvPr id="6" name="Picture 5">
          <a:hlinkClick xmlns:r="http://schemas.openxmlformats.org/officeDocument/2006/relationships" r:id="rId7" tooltip="Cashflow"/>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7215" y="4232167"/>
          <a:ext cx="680797" cy="697466"/>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27215</xdr:colOff>
      <xdr:row>4</xdr:row>
      <xdr:rowOff>60864</xdr:rowOff>
    </xdr:from>
    <xdr:to>
      <xdr:col>1</xdr:col>
      <xdr:colOff>5543</xdr:colOff>
      <xdr:row>7</xdr:row>
      <xdr:rowOff>115392</xdr:rowOff>
    </xdr:to>
    <xdr:pic>
      <xdr:nvPicPr>
        <xdr:cNvPr id="7" name="Picture 6">
          <a:hlinkClick xmlns:r="http://schemas.openxmlformats.org/officeDocument/2006/relationships" r:id="rId9" tooltip="Buildings"/>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7215" y="899064"/>
          <a:ext cx="683178" cy="68317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13112</xdr:colOff>
      <xdr:row>1</xdr:row>
      <xdr:rowOff>151039</xdr:rowOff>
    </xdr:from>
    <xdr:to>
      <xdr:col>1</xdr:col>
      <xdr:colOff>19645</xdr:colOff>
      <xdr:row>5</xdr:row>
      <xdr:rowOff>24222</xdr:rowOff>
    </xdr:to>
    <xdr:pic>
      <xdr:nvPicPr>
        <xdr:cNvPr id="8" name="Picture 7">
          <a:hlinkClick xmlns:r="http://schemas.openxmlformats.org/officeDocument/2006/relationships" r:id="rId11" tooltip="Summary"/>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112" y="360589"/>
          <a:ext cx="711383" cy="71138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119746</xdr:colOff>
      <xdr:row>7</xdr:row>
      <xdr:rowOff>177516</xdr:rowOff>
    </xdr:from>
    <xdr:to>
      <xdr:col>0</xdr:col>
      <xdr:colOff>576946</xdr:colOff>
      <xdr:row>9</xdr:row>
      <xdr:rowOff>182959</xdr:rowOff>
    </xdr:to>
    <xdr:pic>
      <xdr:nvPicPr>
        <xdr:cNvPr id="9" name="Picture 8">
          <a:hlinkClick xmlns:r="http://schemas.openxmlformats.org/officeDocument/2006/relationships" r:id="rId13" tooltip="Businesses"/>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9746" y="1644366"/>
          <a:ext cx="457200" cy="42454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24802</xdr:colOff>
      <xdr:row>24</xdr:row>
      <xdr:rowOff>19210</xdr:rowOff>
    </xdr:from>
    <xdr:to>
      <xdr:col>1</xdr:col>
      <xdr:colOff>7855</xdr:colOff>
      <xdr:row>27</xdr:row>
      <xdr:rowOff>78463</xdr:rowOff>
    </xdr:to>
    <xdr:pic>
      <xdr:nvPicPr>
        <xdr:cNvPr id="10" name="Picture 9">
          <a:hlinkClick xmlns:r="http://schemas.openxmlformats.org/officeDocument/2006/relationships" r:id="rId15" tooltip="Zoomed In Map"/>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4802" y="5162710"/>
          <a:ext cx="685522" cy="702191"/>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25</xdr:row>
      <xdr:rowOff>201268</xdr:rowOff>
    </xdr:from>
    <xdr:to>
      <xdr:col>1</xdr:col>
      <xdr:colOff>32657</xdr:colOff>
      <xdr:row>29</xdr:row>
      <xdr:rowOff>41385</xdr:rowOff>
    </xdr:to>
    <xdr:pic>
      <xdr:nvPicPr>
        <xdr:cNvPr id="11" name="Picture 10">
          <a:hlinkClick xmlns:r="http://schemas.openxmlformats.org/officeDocument/2006/relationships" r:id="rId17" tooltip="Zoomed Out Map"/>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0" y="5559081"/>
          <a:ext cx="735126" cy="697367"/>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27</xdr:row>
      <xdr:rowOff>196617</xdr:rowOff>
    </xdr:from>
    <xdr:to>
      <xdr:col>1</xdr:col>
      <xdr:colOff>32758</xdr:colOff>
      <xdr:row>31</xdr:row>
      <xdr:rowOff>34240</xdr:rowOff>
    </xdr:to>
    <xdr:pic>
      <xdr:nvPicPr>
        <xdr:cNvPr id="12" name="Picture 11">
          <a:hlinkClick xmlns:r="http://schemas.openxmlformats.org/officeDocument/2006/relationships" r:id="rId19" tooltip="SMB/ENT Map"/>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0" y="5983055"/>
          <a:ext cx="735227" cy="69487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30</xdr:row>
      <xdr:rowOff>51187</xdr:rowOff>
    </xdr:from>
    <xdr:to>
      <xdr:col>1</xdr:col>
      <xdr:colOff>32758</xdr:colOff>
      <xdr:row>33</xdr:row>
      <xdr:rowOff>111343</xdr:rowOff>
    </xdr:to>
    <xdr:pic>
      <xdr:nvPicPr>
        <xdr:cNvPr id="13" name="Picture 12">
          <a:hlinkClick xmlns:r="http://schemas.openxmlformats.org/officeDocument/2006/relationships" r:id="rId21" tooltip="Plant Map"/>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0" y="6480562"/>
          <a:ext cx="735227" cy="703094"/>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163287</xdr:colOff>
      <xdr:row>17</xdr:row>
      <xdr:rowOff>48499</xdr:rowOff>
    </xdr:from>
    <xdr:to>
      <xdr:col>0</xdr:col>
      <xdr:colOff>575491</xdr:colOff>
      <xdr:row>19</xdr:row>
      <xdr:rowOff>42561</xdr:rowOff>
    </xdr:to>
    <xdr:pic>
      <xdr:nvPicPr>
        <xdr:cNvPr id="14" name="Picture 13">
          <a:hlinkClick xmlns:r="http://schemas.openxmlformats.org/officeDocument/2006/relationships" r:id="rId23" tooltip="Deal In Hand Details"/>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63287" y="3691812"/>
          <a:ext cx="412204" cy="422687"/>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89813</xdr:colOff>
      <xdr:row>23</xdr:row>
      <xdr:rowOff>207786</xdr:rowOff>
    </xdr:from>
    <xdr:to>
      <xdr:col>0</xdr:col>
      <xdr:colOff>612362</xdr:colOff>
      <xdr:row>24</xdr:row>
      <xdr:rowOff>170283</xdr:rowOff>
    </xdr:to>
    <xdr:pic>
      <xdr:nvPicPr>
        <xdr:cNvPr id="16" name="Picture 15"/>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89813" y="5136974"/>
          <a:ext cx="522549" cy="17680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83520</xdr:colOff>
      <xdr:row>24</xdr:row>
      <xdr:rowOff>95693</xdr:rowOff>
    </xdr:from>
    <xdr:to>
      <xdr:col>0</xdr:col>
      <xdr:colOff>676236</xdr:colOff>
      <xdr:row>33</xdr:row>
      <xdr:rowOff>42877</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536689" y="5745102"/>
          <a:ext cx="1833134" cy="592716"/>
        </a:xfrm>
        <a:prstGeom prst="rect">
          <a:avLst/>
        </a:prstGeom>
      </xdr:spPr>
    </xdr:pic>
    <xdr:clientData/>
  </xdr:twoCellAnchor>
  <xdr:twoCellAnchor editAs="absolute">
    <xdr:from>
      <xdr:col>0</xdr:col>
      <xdr:colOff>34096</xdr:colOff>
      <xdr:row>1</xdr:row>
      <xdr:rowOff>21744</xdr:rowOff>
    </xdr:from>
    <xdr:to>
      <xdr:col>0</xdr:col>
      <xdr:colOff>702416</xdr:colOff>
      <xdr:row>1</xdr:row>
      <xdr:rowOff>197331</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096" y="236057"/>
          <a:ext cx="668320" cy="175587"/>
        </a:xfrm>
        <a:prstGeom prst="rect">
          <a:avLst/>
        </a:prstGeom>
      </xdr:spPr>
    </xdr:pic>
    <xdr:clientData/>
  </xdr:twoCellAnchor>
  <xdr:twoCellAnchor editAs="absolute">
    <xdr:from>
      <xdr:col>0</xdr:col>
      <xdr:colOff>34636</xdr:colOff>
      <xdr:row>11</xdr:row>
      <xdr:rowOff>45844</xdr:rowOff>
    </xdr:from>
    <xdr:to>
      <xdr:col>0</xdr:col>
      <xdr:colOff>674716</xdr:colOff>
      <xdr:row>12</xdr:row>
      <xdr:rowOff>65467</xdr:rowOff>
    </xdr:to>
    <xdr:pic>
      <xdr:nvPicPr>
        <xdr:cNvPr id="4" name="Picture 3">
          <a:hlinkClick xmlns:r="http://schemas.openxmlformats.org/officeDocument/2006/relationships" r:id="rId3" tooltip="MDU Business Case"/>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4636" y="2350894"/>
          <a:ext cx="640080" cy="229173"/>
        </a:xfrm>
        <a:prstGeom prst="rect">
          <a:avLst/>
        </a:prstGeom>
        <a:ln>
          <a:noFill/>
        </a:ln>
        <a:effectLst>
          <a:outerShdw blurRad="50800" dist="38100" dir="5400000" algn="t" rotWithShape="0">
            <a:prstClr val="black">
              <a:alpha val="40000"/>
            </a:prstClr>
          </a:outerShdw>
        </a:effectLst>
      </xdr:spPr>
    </xdr:pic>
    <xdr:clientData/>
  </xdr:twoCellAnchor>
  <xdr:twoCellAnchor editAs="absolute">
    <xdr:from>
      <xdr:col>0</xdr:col>
      <xdr:colOff>74319</xdr:colOff>
      <xdr:row>13</xdr:row>
      <xdr:rowOff>161294</xdr:rowOff>
    </xdr:from>
    <xdr:to>
      <xdr:col>0</xdr:col>
      <xdr:colOff>622959</xdr:colOff>
      <xdr:row>16</xdr:row>
      <xdr:rowOff>38701</xdr:rowOff>
    </xdr:to>
    <xdr:pic>
      <xdr:nvPicPr>
        <xdr:cNvPr id="5" name="Picture 4" descr="Data Center&#10;" title="Data Center">
          <a:hlinkClick xmlns:r="http://schemas.openxmlformats.org/officeDocument/2006/relationships" r:id="rId5" tooltip="Data Center Business Case"/>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4319" y="2885444"/>
          <a:ext cx="548640" cy="506057"/>
        </a:xfrm>
        <a:prstGeom prst="rect">
          <a:avLst/>
        </a:prstGeom>
        <a:ln>
          <a:noFill/>
        </a:ln>
        <a:effectLst>
          <a:outerShdw blurRad="44450" dist="27940" dir="5400000" algn="ctr">
            <a:srgbClr val="000000">
              <a:alpha val="32000"/>
            </a:srgbClr>
          </a:outerShdw>
        </a:effectLst>
      </xdr:spPr>
    </xdr:pic>
    <xdr:clientData/>
  </xdr:twoCellAnchor>
  <xdr:twoCellAnchor editAs="absolute">
    <xdr:from>
      <xdr:col>0</xdr:col>
      <xdr:colOff>27215</xdr:colOff>
      <xdr:row>19</xdr:row>
      <xdr:rowOff>160229</xdr:rowOff>
    </xdr:from>
    <xdr:to>
      <xdr:col>1</xdr:col>
      <xdr:colOff>5543</xdr:colOff>
      <xdr:row>23</xdr:row>
      <xdr:rowOff>445</xdr:rowOff>
    </xdr:to>
    <xdr:pic>
      <xdr:nvPicPr>
        <xdr:cNvPr id="6" name="Picture 5">
          <a:hlinkClick xmlns:r="http://schemas.openxmlformats.org/officeDocument/2006/relationships" r:id="rId7" tooltip="Cashflow"/>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7215" y="4141679"/>
          <a:ext cx="683178" cy="678416"/>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27215</xdr:colOff>
      <xdr:row>4</xdr:row>
      <xdr:rowOff>60864</xdr:rowOff>
    </xdr:from>
    <xdr:to>
      <xdr:col>1</xdr:col>
      <xdr:colOff>5543</xdr:colOff>
      <xdr:row>7</xdr:row>
      <xdr:rowOff>115392</xdr:rowOff>
    </xdr:to>
    <xdr:pic>
      <xdr:nvPicPr>
        <xdr:cNvPr id="7" name="Picture 6">
          <a:hlinkClick xmlns:r="http://schemas.openxmlformats.org/officeDocument/2006/relationships" r:id="rId9" tooltip="Buildings"/>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7215" y="899064"/>
          <a:ext cx="683178" cy="68317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13112</xdr:colOff>
      <xdr:row>1</xdr:row>
      <xdr:rowOff>151039</xdr:rowOff>
    </xdr:from>
    <xdr:to>
      <xdr:col>1</xdr:col>
      <xdr:colOff>19645</xdr:colOff>
      <xdr:row>5</xdr:row>
      <xdr:rowOff>24222</xdr:rowOff>
    </xdr:to>
    <xdr:pic>
      <xdr:nvPicPr>
        <xdr:cNvPr id="8" name="Picture 7">
          <a:hlinkClick xmlns:r="http://schemas.openxmlformats.org/officeDocument/2006/relationships" r:id="rId11" tooltip="Summary"/>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112" y="360589"/>
          <a:ext cx="711383" cy="71138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119746</xdr:colOff>
      <xdr:row>7</xdr:row>
      <xdr:rowOff>177516</xdr:rowOff>
    </xdr:from>
    <xdr:to>
      <xdr:col>0</xdr:col>
      <xdr:colOff>576946</xdr:colOff>
      <xdr:row>9</xdr:row>
      <xdr:rowOff>182959</xdr:rowOff>
    </xdr:to>
    <xdr:pic>
      <xdr:nvPicPr>
        <xdr:cNvPr id="9" name="Picture 8">
          <a:hlinkClick xmlns:r="http://schemas.openxmlformats.org/officeDocument/2006/relationships" r:id="rId13" tooltip="Businesses"/>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9746" y="1644366"/>
          <a:ext cx="457200" cy="42454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24802</xdr:colOff>
      <xdr:row>24</xdr:row>
      <xdr:rowOff>27544</xdr:rowOff>
    </xdr:from>
    <xdr:to>
      <xdr:col>1</xdr:col>
      <xdr:colOff>7855</xdr:colOff>
      <xdr:row>27</xdr:row>
      <xdr:rowOff>70128</xdr:rowOff>
    </xdr:to>
    <xdr:pic>
      <xdr:nvPicPr>
        <xdr:cNvPr id="10" name="Picture 9">
          <a:hlinkClick xmlns:r="http://schemas.openxmlformats.org/officeDocument/2006/relationships" r:id="rId15" tooltip="Zoomed In Map"/>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4802" y="5171044"/>
          <a:ext cx="685522" cy="685522"/>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18879</xdr:colOff>
      <xdr:row>25</xdr:row>
      <xdr:rowOff>201268</xdr:rowOff>
    </xdr:from>
    <xdr:to>
      <xdr:col>1</xdr:col>
      <xdr:colOff>13777</xdr:colOff>
      <xdr:row>29</xdr:row>
      <xdr:rowOff>41385</xdr:rowOff>
    </xdr:to>
    <xdr:pic>
      <xdr:nvPicPr>
        <xdr:cNvPr id="11" name="Picture 10">
          <a:hlinkClick xmlns:r="http://schemas.openxmlformats.org/officeDocument/2006/relationships" r:id="rId17" tooltip="Zoomed Out Map"/>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8879" y="5559081"/>
          <a:ext cx="697367" cy="697367"/>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27</xdr:row>
      <xdr:rowOff>196617</xdr:rowOff>
    </xdr:from>
    <xdr:to>
      <xdr:col>1</xdr:col>
      <xdr:colOff>32758</xdr:colOff>
      <xdr:row>31</xdr:row>
      <xdr:rowOff>34240</xdr:rowOff>
    </xdr:to>
    <xdr:pic>
      <xdr:nvPicPr>
        <xdr:cNvPr id="12" name="Picture 11">
          <a:hlinkClick xmlns:r="http://schemas.openxmlformats.org/officeDocument/2006/relationships" r:id="rId19" tooltip="SMB/ENT Map"/>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0" y="5854467"/>
          <a:ext cx="737608" cy="67582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30</xdr:row>
      <xdr:rowOff>51187</xdr:rowOff>
    </xdr:from>
    <xdr:to>
      <xdr:col>1</xdr:col>
      <xdr:colOff>32758</xdr:colOff>
      <xdr:row>33</xdr:row>
      <xdr:rowOff>111343</xdr:rowOff>
    </xdr:to>
    <xdr:pic>
      <xdr:nvPicPr>
        <xdr:cNvPr id="13" name="Picture 12">
          <a:hlinkClick xmlns:r="http://schemas.openxmlformats.org/officeDocument/2006/relationships" r:id="rId21" tooltip="Plant Map"/>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0" y="6337687"/>
          <a:ext cx="737608" cy="688806"/>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163287</xdr:colOff>
      <xdr:row>17</xdr:row>
      <xdr:rowOff>48499</xdr:rowOff>
    </xdr:from>
    <xdr:to>
      <xdr:col>0</xdr:col>
      <xdr:colOff>575491</xdr:colOff>
      <xdr:row>19</xdr:row>
      <xdr:rowOff>42561</xdr:rowOff>
    </xdr:to>
    <xdr:pic>
      <xdr:nvPicPr>
        <xdr:cNvPr id="14" name="Picture 13">
          <a:hlinkClick xmlns:r="http://schemas.openxmlformats.org/officeDocument/2006/relationships" r:id="rId23" tooltip="Deal In Hand Details"/>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63287" y="3610849"/>
          <a:ext cx="412204" cy="413162"/>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89813</xdr:colOff>
      <xdr:row>23</xdr:row>
      <xdr:rowOff>207786</xdr:rowOff>
    </xdr:from>
    <xdr:to>
      <xdr:col>0</xdr:col>
      <xdr:colOff>612362</xdr:colOff>
      <xdr:row>24</xdr:row>
      <xdr:rowOff>170283</xdr:rowOff>
    </xdr:to>
    <xdr:pic>
      <xdr:nvPicPr>
        <xdr:cNvPr id="15" name="Picture 14"/>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89813" y="5027436"/>
          <a:ext cx="522549" cy="17204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83520</xdr:colOff>
      <xdr:row>24</xdr:row>
      <xdr:rowOff>95693</xdr:rowOff>
    </xdr:from>
    <xdr:to>
      <xdr:col>0</xdr:col>
      <xdr:colOff>676236</xdr:colOff>
      <xdr:row>33</xdr:row>
      <xdr:rowOff>42877</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536689" y="5745102"/>
          <a:ext cx="1833134" cy="592716"/>
        </a:xfrm>
        <a:prstGeom prst="rect">
          <a:avLst/>
        </a:prstGeom>
      </xdr:spPr>
    </xdr:pic>
    <xdr:clientData/>
  </xdr:twoCellAnchor>
  <xdr:twoCellAnchor editAs="absolute">
    <xdr:from>
      <xdr:col>0</xdr:col>
      <xdr:colOff>34096</xdr:colOff>
      <xdr:row>1</xdr:row>
      <xdr:rowOff>21744</xdr:rowOff>
    </xdr:from>
    <xdr:to>
      <xdr:col>0</xdr:col>
      <xdr:colOff>702416</xdr:colOff>
      <xdr:row>1</xdr:row>
      <xdr:rowOff>197331</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096" y="236057"/>
          <a:ext cx="668320" cy="175587"/>
        </a:xfrm>
        <a:prstGeom prst="rect">
          <a:avLst/>
        </a:prstGeom>
      </xdr:spPr>
    </xdr:pic>
    <xdr:clientData/>
  </xdr:twoCellAnchor>
  <xdr:twoCellAnchor editAs="absolute">
    <xdr:from>
      <xdr:col>0</xdr:col>
      <xdr:colOff>34636</xdr:colOff>
      <xdr:row>11</xdr:row>
      <xdr:rowOff>45844</xdr:rowOff>
    </xdr:from>
    <xdr:to>
      <xdr:col>0</xdr:col>
      <xdr:colOff>674716</xdr:colOff>
      <xdr:row>12</xdr:row>
      <xdr:rowOff>65467</xdr:rowOff>
    </xdr:to>
    <xdr:pic>
      <xdr:nvPicPr>
        <xdr:cNvPr id="4" name="Picture 3">
          <a:hlinkClick xmlns:r="http://schemas.openxmlformats.org/officeDocument/2006/relationships" r:id="rId3" tooltip="MDU Business Case"/>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4636" y="2350894"/>
          <a:ext cx="640080" cy="229173"/>
        </a:xfrm>
        <a:prstGeom prst="rect">
          <a:avLst/>
        </a:prstGeom>
        <a:ln>
          <a:noFill/>
        </a:ln>
        <a:effectLst>
          <a:outerShdw blurRad="50800" dist="38100" dir="5400000" algn="t" rotWithShape="0">
            <a:prstClr val="black">
              <a:alpha val="40000"/>
            </a:prstClr>
          </a:outerShdw>
        </a:effectLst>
      </xdr:spPr>
    </xdr:pic>
    <xdr:clientData/>
  </xdr:twoCellAnchor>
  <xdr:twoCellAnchor editAs="absolute">
    <xdr:from>
      <xdr:col>0</xdr:col>
      <xdr:colOff>74319</xdr:colOff>
      <xdr:row>13</xdr:row>
      <xdr:rowOff>161294</xdr:rowOff>
    </xdr:from>
    <xdr:to>
      <xdr:col>0</xdr:col>
      <xdr:colOff>622959</xdr:colOff>
      <xdr:row>16</xdr:row>
      <xdr:rowOff>38701</xdr:rowOff>
    </xdr:to>
    <xdr:pic>
      <xdr:nvPicPr>
        <xdr:cNvPr id="5" name="Picture 4" descr="Data Center&#10;" title="Data Center">
          <a:hlinkClick xmlns:r="http://schemas.openxmlformats.org/officeDocument/2006/relationships" r:id="rId5" tooltip="Data Center Business Case"/>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4319" y="2885444"/>
          <a:ext cx="548640" cy="506057"/>
        </a:xfrm>
        <a:prstGeom prst="rect">
          <a:avLst/>
        </a:prstGeom>
        <a:ln>
          <a:noFill/>
        </a:ln>
        <a:effectLst>
          <a:outerShdw blurRad="44450" dist="27940" dir="5400000" algn="ctr">
            <a:srgbClr val="000000">
              <a:alpha val="32000"/>
            </a:srgbClr>
          </a:outerShdw>
        </a:effectLst>
      </xdr:spPr>
    </xdr:pic>
    <xdr:clientData/>
  </xdr:twoCellAnchor>
  <xdr:twoCellAnchor editAs="absolute">
    <xdr:from>
      <xdr:col>0</xdr:col>
      <xdr:colOff>27215</xdr:colOff>
      <xdr:row>19</xdr:row>
      <xdr:rowOff>160229</xdr:rowOff>
    </xdr:from>
    <xdr:to>
      <xdr:col>1</xdr:col>
      <xdr:colOff>5543</xdr:colOff>
      <xdr:row>23</xdr:row>
      <xdr:rowOff>445</xdr:rowOff>
    </xdr:to>
    <xdr:pic>
      <xdr:nvPicPr>
        <xdr:cNvPr id="6" name="Picture 5">
          <a:hlinkClick xmlns:r="http://schemas.openxmlformats.org/officeDocument/2006/relationships" r:id="rId7" tooltip="Cashflow"/>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7215" y="4141679"/>
          <a:ext cx="683178" cy="678416"/>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27215</xdr:colOff>
      <xdr:row>4</xdr:row>
      <xdr:rowOff>60864</xdr:rowOff>
    </xdr:from>
    <xdr:to>
      <xdr:col>1</xdr:col>
      <xdr:colOff>5543</xdr:colOff>
      <xdr:row>7</xdr:row>
      <xdr:rowOff>115392</xdr:rowOff>
    </xdr:to>
    <xdr:pic>
      <xdr:nvPicPr>
        <xdr:cNvPr id="7" name="Picture 6">
          <a:hlinkClick xmlns:r="http://schemas.openxmlformats.org/officeDocument/2006/relationships" r:id="rId9" tooltip="Buildings"/>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7215" y="899064"/>
          <a:ext cx="683178" cy="68317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13112</xdr:colOff>
      <xdr:row>1</xdr:row>
      <xdr:rowOff>151039</xdr:rowOff>
    </xdr:from>
    <xdr:to>
      <xdr:col>1</xdr:col>
      <xdr:colOff>19645</xdr:colOff>
      <xdr:row>5</xdr:row>
      <xdr:rowOff>24222</xdr:rowOff>
    </xdr:to>
    <xdr:pic>
      <xdr:nvPicPr>
        <xdr:cNvPr id="8" name="Picture 7">
          <a:hlinkClick xmlns:r="http://schemas.openxmlformats.org/officeDocument/2006/relationships" r:id="rId11" tooltip="Summary"/>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112" y="360589"/>
          <a:ext cx="711383" cy="71138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119746</xdr:colOff>
      <xdr:row>7</xdr:row>
      <xdr:rowOff>177516</xdr:rowOff>
    </xdr:from>
    <xdr:to>
      <xdr:col>0</xdr:col>
      <xdr:colOff>576946</xdr:colOff>
      <xdr:row>9</xdr:row>
      <xdr:rowOff>182959</xdr:rowOff>
    </xdr:to>
    <xdr:pic>
      <xdr:nvPicPr>
        <xdr:cNvPr id="9" name="Picture 8">
          <a:hlinkClick xmlns:r="http://schemas.openxmlformats.org/officeDocument/2006/relationships" r:id="rId13" tooltip="Businesses"/>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9746" y="1644366"/>
          <a:ext cx="457200" cy="42454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24802</xdr:colOff>
      <xdr:row>24</xdr:row>
      <xdr:rowOff>27544</xdr:rowOff>
    </xdr:from>
    <xdr:to>
      <xdr:col>1</xdr:col>
      <xdr:colOff>7855</xdr:colOff>
      <xdr:row>27</xdr:row>
      <xdr:rowOff>70128</xdr:rowOff>
    </xdr:to>
    <xdr:pic>
      <xdr:nvPicPr>
        <xdr:cNvPr id="10" name="Picture 9">
          <a:hlinkClick xmlns:r="http://schemas.openxmlformats.org/officeDocument/2006/relationships" r:id="rId15" tooltip="Zoomed In Map"/>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4802" y="5171044"/>
          <a:ext cx="685522" cy="685522"/>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18879</xdr:colOff>
      <xdr:row>25</xdr:row>
      <xdr:rowOff>201268</xdr:rowOff>
    </xdr:from>
    <xdr:to>
      <xdr:col>1</xdr:col>
      <xdr:colOff>13777</xdr:colOff>
      <xdr:row>29</xdr:row>
      <xdr:rowOff>41385</xdr:rowOff>
    </xdr:to>
    <xdr:pic>
      <xdr:nvPicPr>
        <xdr:cNvPr id="11" name="Picture 10">
          <a:hlinkClick xmlns:r="http://schemas.openxmlformats.org/officeDocument/2006/relationships" r:id="rId17" tooltip="Zoomed Out Map"/>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8879" y="5559081"/>
          <a:ext cx="697367" cy="697367"/>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20177</xdr:colOff>
      <xdr:row>27</xdr:row>
      <xdr:rowOff>196617</xdr:rowOff>
    </xdr:from>
    <xdr:to>
      <xdr:col>1</xdr:col>
      <xdr:colOff>12581</xdr:colOff>
      <xdr:row>31</xdr:row>
      <xdr:rowOff>34240</xdr:rowOff>
    </xdr:to>
    <xdr:pic>
      <xdr:nvPicPr>
        <xdr:cNvPr id="12" name="Picture 11">
          <a:hlinkClick xmlns:r="http://schemas.openxmlformats.org/officeDocument/2006/relationships" r:id="rId19" tooltip="SMB/ENT Map"/>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0177" y="5983055"/>
          <a:ext cx="694873" cy="69487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30</xdr:row>
      <xdr:rowOff>51187</xdr:rowOff>
    </xdr:from>
    <xdr:to>
      <xdr:col>1</xdr:col>
      <xdr:colOff>32758</xdr:colOff>
      <xdr:row>33</xdr:row>
      <xdr:rowOff>111343</xdr:rowOff>
    </xdr:to>
    <xdr:pic>
      <xdr:nvPicPr>
        <xdr:cNvPr id="13" name="Picture 12">
          <a:hlinkClick xmlns:r="http://schemas.openxmlformats.org/officeDocument/2006/relationships" r:id="rId21" tooltip="Plant Map"/>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0" y="6337687"/>
          <a:ext cx="737608" cy="688806"/>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163287</xdr:colOff>
      <xdr:row>17</xdr:row>
      <xdr:rowOff>48499</xdr:rowOff>
    </xdr:from>
    <xdr:to>
      <xdr:col>0</xdr:col>
      <xdr:colOff>575491</xdr:colOff>
      <xdr:row>19</xdr:row>
      <xdr:rowOff>42561</xdr:rowOff>
    </xdr:to>
    <xdr:pic>
      <xdr:nvPicPr>
        <xdr:cNvPr id="14" name="Picture 13">
          <a:hlinkClick xmlns:r="http://schemas.openxmlformats.org/officeDocument/2006/relationships" r:id="rId23" tooltip="Deal In Hand Details"/>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63287" y="3610849"/>
          <a:ext cx="412204" cy="413162"/>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89813</xdr:colOff>
      <xdr:row>23</xdr:row>
      <xdr:rowOff>207786</xdr:rowOff>
    </xdr:from>
    <xdr:to>
      <xdr:col>0</xdr:col>
      <xdr:colOff>612362</xdr:colOff>
      <xdr:row>24</xdr:row>
      <xdr:rowOff>170283</xdr:rowOff>
    </xdr:to>
    <xdr:pic>
      <xdr:nvPicPr>
        <xdr:cNvPr id="15" name="Picture 14"/>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89813" y="5027436"/>
          <a:ext cx="522549" cy="17204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83520</xdr:colOff>
      <xdr:row>24</xdr:row>
      <xdr:rowOff>95693</xdr:rowOff>
    </xdr:from>
    <xdr:to>
      <xdr:col>0</xdr:col>
      <xdr:colOff>676236</xdr:colOff>
      <xdr:row>33</xdr:row>
      <xdr:rowOff>42877</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536689" y="5745102"/>
          <a:ext cx="1833134" cy="592716"/>
        </a:xfrm>
        <a:prstGeom prst="rect">
          <a:avLst/>
        </a:prstGeom>
      </xdr:spPr>
    </xdr:pic>
    <xdr:clientData/>
  </xdr:twoCellAnchor>
  <xdr:twoCellAnchor editAs="absolute">
    <xdr:from>
      <xdr:col>0</xdr:col>
      <xdr:colOff>34096</xdr:colOff>
      <xdr:row>1</xdr:row>
      <xdr:rowOff>21744</xdr:rowOff>
    </xdr:from>
    <xdr:to>
      <xdr:col>0</xdr:col>
      <xdr:colOff>702416</xdr:colOff>
      <xdr:row>1</xdr:row>
      <xdr:rowOff>197331</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096" y="236057"/>
          <a:ext cx="668320" cy="175587"/>
        </a:xfrm>
        <a:prstGeom prst="rect">
          <a:avLst/>
        </a:prstGeom>
      </xdr:spPr>
    </xdr:pic>
    <xdr:clientData/>
  </xdr:twoCellAnchor>
  <xdr:twoCellAnchor editAs="absolute">
    <xdr:from>
      <xdr:col>0</xdr:col>
      <xdr:colOff>34636</xdr:colOff>
      <xdr:row>11</xdr:row>
      <xdr:rowOff>45844</xdr:rowOff>
    </xdr:from>
    <xdr:to>
      <xdr:col>0</xdr:col>
      <xdr:colOff>674716</xdr:colOff>
      <xdr:row>12</xdr:row>
      <xdr:rowOff>65467</xdr:rowOff>
    </xdr:to>
    <xdr:pic>
      <xdr:nvPicPr>
        <xdr:cNvPr id="4" name="Picture 3">
          <a:hlinkClick xmlns:r="http://schemas.openxmlformats.org/officeDocument/2006/relationships" r:id="rId3" tooltip="MDU Business Case"/>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4636" y="2350894"/>
          <a:ext cx="640080" cy="229173"/>
        </a:xfrm>
        <a:prstGeom prst="rect">
          <a:avLst/>
        </a:prstGeom>
        <a:ln>
          <a:noFill/>
        </a:ln>
        <a:effectLst>
          <a:outerShdw blurRad="50800" dist="38100" dir="5400000" algn="t" rotWithShape="0">
            <a:prstClr val="black">
              <a:alpha val="40000"/>
            </a:prstClr>
          </a:outerShdw>
        </a:effectLst>
      </xdr:spPr>
    </xdr:pic>
    <xdr:clientData/>
  </xdr:twoCellAnchor>
  <xdr:twoCellAnchor editAs="absolute">
    <xdr:from>
      <xdr:col>0</xdr:col>
      <xdr:colOff>74319</xdr:colOff>
      <xdr:row>13</xdr:row>
      <xdr:rowOff>161294</xdr:rowOff>
    </xdr:from>
    <xdr:to>
      <xdr:col>0</xdr:col>
      <xdr:colOff>622959</xdr:colOff>
      <xdr:row>16</xdr:row>
      <xdr:rowOff>38701</xdr:rowOff>
    </xdr:to>
    <xdr:pic>
      <xdr:nvPicPr>
        <xdr:cNvPr id="5" name="Picture 4" descr="Data Center&#10;" title="Data Center">
          <a:hlinkClick xmlns:r="http://schemas.openxmlformats.org/officeDocument/2006/relationships" r:id="rId5" tooltip="Data Center Business Case"/>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4319" y="2885444"/>
          <a:ext cx="548640" cy="506057"/>
        </a:xfrm>
        <a:prstGeom prst="rect">
          <a:avLst/>
        </a:prstGeom>
        <a:ln>
          <a:noFill/>
        </a:ln>
        <a:effectLst>
          <a:outerShdw blurRad="44450" dist="27940" dir="5400000" algn="ctr">
            <a:srgbClr val="000000">
              <a:alpha val="32000"/>
            </a:srgbClr>
          </a:outerShdw>
        </a:effectLst>
      </xdr:spPr>
    </xdr:pic>
    <xdr:clientData/>
  </xdr:twoCellAnchor>
  <xdr:twoCellAnchor editAs="absolute">
    <xdr:from>
      <xdr:col>0</xdr:col>
      <xdr:colOff>27215</xdr:colOff>
      <xdr:row>19</xdr:row>
      <xdr:rowOff>160229</xdr:rowOff>
    </xdr:from>
    <xdr:to>
      <xdr:col>1</xdr:col>
      <xdr:colOff>5543</xdr:colOff>
      <xdr:row>23</xdr:row>
      <xdr:rowOff>445</xdr:rowOff>
    </xdr:to>
    <xdr:pic>
      <xdr:nvPicPr>
        <xdr:cNvPr id="6" name="Picture 5">
          <a:hlinkClick xmlns:r="http://schemas.openxmlformats.org/officeDocument/2006/relationships" r:id="rId7" tooltip="Cashflow"/>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7215" y="4141679"/>
          <a:ext cx="683178" cy="678416"/>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27215</xdr:colOff>
      <xdr:row>4</xdr:row>
      <xdr:rowOff>60864</xdr:rowOff>
    </xdr:from>
    <xdr:to>
      <xdr:col>1</xdr:col>
      <xdr:colOff>5543</xdr:colOff>
      <xdr:row>7</xdr:row>
      <xdr:rowOff>115392</xdr:rowOff>
    </xdr:to>
    <xdr:pic>
      <xdr:nvPicPr>
        <xdr:cNvPr id="7" name="Picture 6">
          <a:hlinkClick xmlns:r="http://schemas.openxmlformats.org/officeDocument/2006/relationships" r:id="rId9" tooltip="Buildings"/>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7215" y="899064"/>
          <a:ext cx="683178" cy="683178"/>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13112</xdr:colOff>
      <xdr:row>1</xdr:row>
      <xdr:rowOff>151039</xdr:rowOff>
    </xdr:from>
    <xdr:to>
      <xdr:col>1</xdr:col>
      <xdr:colOff>19645</xdr:colOff>
      <xdr:row>5</xdr:row>
      <xdr:rowOff>24222</xdr:rowOff>
    </xdr:to>
    <xdr:pic>
      <xdr:nvPicPr>
        <xdr:cNvPr id="8" name="Picture 7">
          <a:hlinkClick xmlns:r="http://schemas.openxmlformats.org/officeDocument/2006/relationships" r:id="rId11" tooltip="Summary"/>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112" y="360589"/>
          <a:ext cx="711383" cy="71138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119746</xdr:colOff>
      <xdr:row>7</xdr:row>
      <xdr:rowOff>177516</xdr:rowOff>
    </xdr:from>
    <xdr:to>
      <xdr:col>0</xdr:col>
      <xdr:colOff>576946</xdr:colOff>
      <xdr:row>9</xdr:row>
      <xdr:rowOff>182959</xdr:rowOff>
    </xdr:to>
    <xdr:pic>
      <xdr:nvPicPr>
        <xdr:cNvPr id="9" name="Picture 8">
          <a:hlinkClick xmlns:r="http://schemas.openxmlformats.org/officeDocument/2006/relationships" r:id="rId13" tooltip="Businesses"/>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9746" y="1644366"/>
          <a:ext cx="457200" cy="42454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24802</xdr:colOff>
      <xdr:row>24</xdr:row>
      <xdr:rowOff>27544</xdr:rowOff>
    </xdr:from>
    <xdr:to>
      <xdr:col>1</xdr:col>
      <xdr:colOff>7855</xdr:colOff>
      <xdr:row>27</xdr:row>
      <xdr:rowOff>70128</xdr:rowOff>
    </xdr:to>
    <xdr:pic>
      <xdr:nvPicPr>
        <xdr:cNvPr id="10" name="Picture 9">
          <a:hlinkClick xmlns:r="http://schemas.openxmlformats.org/officeDocument/2006/relationships" r:id="rId15" tooltip="Zoomed In Map"/>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4802" y="5171044"/>
          <a:ext cx="685522" cy="685522"/>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25</xdr:row>
      <xdr:rowOff>201268</xdr:rowOff>
    </xdr:from>
    <xdr:to>
      <xdr:col>1</xdr:col>
      <xdr:colOff>32657</xdr:colOff>
      <xdr:row>29</xdr:row>
      <xdr:rowOff>41385</xdr:rowOff>
    </xdr:to>
    <xdr:pic>
      <xdr:nvPicPr>
        <xdr:cNvPr id="11" name="Picture 10">
          <a:hlinkClick xmlns:r="http://schemas.openxmlformats.org/officeDocument/2006/relationships" r:id="rId17" tooltip="Zoomed Out Map"/>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0" y="5440018"/>
          <a:ext cx="737507" cy="678317"/>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0</xdr:colOff>
      <xdr:row>27</xdr:row>
      <xdr:rowOff>196617</xdr:rowOff>
    </xdr:from>
    <xdr:to>
      <xdr:col>1</xdr:col>
      <xdr:colOff>32758</xdr:colOff>
      <xdr:row>31</xdr:row>
      <xdr:rowOff>34240</xdr:rowOff>
    </xdr:to>
    <xdr:pic>
      <xdr:nvPicPr>
        <xdr:cNvPr id="12" name="Picture 11">
          <a:hlinkClick xmlns:r="http://schemas.openxmlformats.org/officeDocument/2006/relationships" r:id="rId19" tooltip="SMB/ENT Map"/>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0" y="5854467"/>
          <a:ext cx="737608" cy="675823"/>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16066</xdr:colOff>
      <xdr:row>30</xdr:row>
      <xdr:rowOff>51187</xdr:rowOff>
    </xdr:from>
    <xdr:to>
      <xdr:col>1</xdr:col>
      <xdr:colOff>16691</xdr:colOff>
      <xdr:row>33</xdr:row>
      <xdr:rowOff>111343</xdr:rowOff>
    </xdr:to>
    <xdr:pic>
      <xdr:nvPicPr>
        <xdr:cNvPr id="13" name="Picture 12">
          <a:hlinkClick xmlns:r="http://schemas.openxmlformats.org/officeDocument/2006/relationships" r:id="rId21" tooltip="Plant Map"/>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6066" y="6480562"/>
          <a:ext cx="703094" cy="703094"/>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163287</xdr:colOff>
      <xdr:row>17</xdr:row>
      <xdr:rowOff>48499</xdr:rowOff>
    </xdr:from>
    <xdr:to>
      <xdr:col>0</xdr:col>
      <xdr:colOff>575491</xdr:colOff>
      <xdr:row>19</xdr:row>
      <xdr:rowOff>42561</xdr:rowOff>
    </xdr:to>
    <xdr:pic>
      <xdr:nvPicPr>
        <xdr:cNvPr id="14" name="Picture 13">
          <a:hlinkClick xmlns:r="http://schemas.openxmlformats.org/officeDocument/2006/relationships" r:id="rId23" tooltip="Deal In Hand Details"/>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63287" y="3610849"/>
          <a:ext cx="412204" cy="413162"/>
        </a:xfrm>
        <a:prstGeom prst="rect">
          <a:avLst/>
        </a:prstGeom>
        <a:effectLst>
          <a:outerShdw blurRad="50800" dist="38100" dir="5400000" algn="t" rotWithShape="0">
            <a:prstClr val="black">
              <a:alpha val="40000"/>
            </a:prstClr>
          </a:outerShdw>
        </a:effectLst>
      </xdr:spPr>
    </xdr:pic>
    <xdr:clientData/>
  </xdr:twoCellAnchor>
  <xdr:twoCellAnchor editAs="absolute">
    <xdr:from>
      <xdr:col>0</xdr:col>
      <xdr:colOff>89813</xdr:colOff>
      <xdr:row>23</xdr:row>
      <xdr:rowOff>207786</xdr:rowOff>
    </xdr:from>
    <xdr:to>
      <xdr:col>0</xdr:col>
      <xdr:colOff>612362</xdr:colOff>
      <xdr:row>24</xdr:row>
      <xdr:rowOff>170283</xdr:rowOff>
    </xdr:to>
    <xdr:pic>
      <xdr:nvPicPr>
        <xdr:cNvPr id="15" name="Picture 14"/>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89813" y="5027436"/>
          <a:ext cx="522549" cy="17204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3</xdr:col>
      <xdr:colOff>228599</xdr:colOff>
      <xdr:row>0</xdr:row>
      <xdr:rowOff>59854</xdr:rowOff>
    </xdr:from>
    <xdr:to>
      <xdr:col>3</xdr:col>
      <xdr:colOff>1038224</xdr:colOff>
      <xdr:row>2</xdr:row>
      <xdr:rowOff>190499</xdr:rowOff>
    </xdr:to>
    <xdr:pic>
      <xdr:nvPicPr>
        <xdr:cNvPr id="3" name="Picture 2"/>
        <xdr:cNvPicPr>
          <a:picLocks noChangeAspect="1"/>
        </xdr:cNvPicPr>
      </xdr:nvPicPr>
      <xdr:blipFill>
        <a:blip xmlns:r="http://schemas.openxmlformats.org/officeDocument/2006/relationships" r:embed="rId1"/>
        <a:stretch>
          <a:fillRect/>
        </a:stretch>
      </xdr:blipFill>
      <xdr:spPr>
        <a:xfrm>
          <a:off x="5676899" y="59854"/>
          <a:ext cx="809625" cy="54974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68609</xdr:colOff>
      <xdr:row>0</xdr:row>
      <xdr:rowOff>40794</xdr:rowOff>
    </xdr:from>
    <xdr:to>
      <xdr:col>1</xdr:col>
      <xdr:colOff>32079</xdr:colOff>
      <xdr:row>1</xdr:row>
      <xdr:rowOff>6831</xdr:rowOff>
    </xdr:to>
    <xdr:pic>
      <xdr:nvPicPr>
        <xdr:cNvPr id="6"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609" y="40794"/>
          <a:ext cx="668320" cy="175587"/>
        </a:xfrm>
        <a:prstGeom prst="rect">
          <a:avLst/>
        </a:prstGeom>
      </xdr:spPr>
    </xdr:pic>
    <xdr:clientData/>
  </xdr:twoCellAnchor>
  <xdr:twoCellAnchor editAs="absolute">
    <xdr:from>
      <xdr:col>0</xdr:col>
      <xdr:colOff>0</xdr:colOff>
      <xdr:row>0</xdr:row>
      <xdr:rowOff>198664</xdr:rowOff>
    </xdr:from>
    <xdr:to>
      <xdr:col>1</xdr:col>
      <xdr:colOff>6533</xdr:colOff>
      <xdr:row>7</xdr:row>
      <xdr:rowOff>43272</xdr:rowOff>
    </xdr:to>
    <xdr:pic>
      <xdr:nvPicPr>
        <xdr:cNvPr id="7" name="Picture 6">
          <a:hlinkClick xmlns:r="http://schemas.openxmlformats.org/officeDocument/2006/relationships" r:id="rId2"/>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98664"/>
          <a:ext cx="711383" cy="711383"/>
        </a:xfrm>
        <a:prstGeom prst="rect">
          <a:avLst/>
        </a:prstGeom>
        <a:effectLst>
          <a:outerShdw blurRad="50800" dist="38100" dir="5400000" algn="t" rotWithShape="0">
            <a:prstClr val="black">
              <a:alpha val="40000"/>
            </a:prstClr>
          </a:outerShdw>
        </a:effectLst>
      </xdr:spPr>
    </xdr:pic>
    <xdr:clientData/>
  </xdr:twoCellAnchor>
  <xdr:twoCellAnchor editAs="oneCell">
    <xdr:from>
      <xdr:col>0</xdr:col>
      <xdr:colOff>200025</xdr:colOff>
      <xdr:row>7</xdr:row>
      <xdr:rowOff>76200</xdr:rowOff>
    </xdr:from>
    <xdr:to>
      <xdr:col>0</xdr:col>
      <xdr:colOff>497576</xdr:colOff>
      <xdr:row>9</xdr:row>
      <xdr:rowOff>184137</xdr:rowOff>
    </xdr:to>
    <xdr:pic macro="[0]!ClearAll2">
      <xdr:nvPicPr>
        <xdr:cNvPr id="8" name="Picture 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00025" y="933450"/>
          <a:ext cx="297551" cy="384162"/>
        </a:xfrm>
        <a:prstGeom prst="rect">
          <a:avLst/>
        </a:prstGeom>
        <a:ln>
          <a:noFill/>
        </a:ln>
        <a:effectLst>
          <a:outerShdw blurRad="57785" dist="33020" dir="3180000" algn="ctr">
            <a:srgbClr val="000000">
              <a:alpha val="30000"/>
            </a:srgbClr>
          </a:outerShdw>
        </a:effectLst>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81721</xdr:colOff>
      <xdr:row>0</xdr:row>
      <xdr:rowOff>33963</xdr:rowOff>
    </xdr:from>
    <xdr:to>
      <xdr:col>1</xdr:col>
      <xdr:colOff>45191</xdr:colOff>
      <xdr:row>0</xdr:row>
      <xdr:rowOff>208924</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721" y="33963"/>
          <a:ext cx="665939" cy="174961"/>
        </a:xfrm>
        <a:prstGeom prst="rect">
          <a:avLst/>
        </a:prstGeom>
      </xdr:spPr>
    </xdr:pic>
    <xdr:clientData/>
  </xdr:twoCellAnchor>
  <xdr:twoCellAnchor editAs="absolute">
    <xdr:from>
      <xdr:col>0</xdr:col>
      <xdr:colOff>3587</xdr:colOff>
      <xdr:row>0</xdr:row>
      <xdr:rowOff>198664</xdr:rowOff>
    </xdr:from>
    <xdr:to>
      <xdr:col>1</xdr:col>
      <xdr:colOff>10120</xdr:colOff>
      <xdr:row>4</xdr:row>
      <xdr:rowOff>71847</xdr:rowOff>
    </xdr:to>
    <xdr:pic>
      <xdr:nvPicPr>
        <xdr:cNvPr id="8" name="Picture 7">
          <a:hlinkClick xmlns:r="http://schemas.openxmlformats.org/officeDocument/2006/relationships" r:id="rId2"/>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87" y="198664"/>
          <a:ext cx="711383" cy="711383"/>
        </a:xfrm>
        <a:prstGeom prst="rect">
          <a:avLst/>
        </a:prstGeom>
        <a:effectLst>
          <a:outerShdw blurRad="50800" dist="38100" dir="5400000" algn="t" rotWithShape="0">
            <a:prstClr val="black">
              <a:alpha val="40000"/>
            </a:prstClr>
          </a:outerShdw>
        </a:effectLst>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294147</xdr:colOff>
      <xdr:row>7</xdr:row>
      <xdr:rowOff>184115</xdr:rowOff>
    </xdr:to>
    <xdr:sp macro="" textlink="">
      <xdr:nvSpPr>
        <xdr:cNvPr id="2" name="EsriDoNotEdit"/>
        <xdr:cNvSpPr/>
      </xdr:nvSpPr>
      <xdr:spPr>
        <a:xfrm>
          <a:off x="0" y="0"/>
          <a:ext cx="6390147" cy="1650965"/>
        </a:xfrm>
        <a:prstGeom prst="rect">
          <a:avLst/>
        </a:prstGeom>
        <a:noFill/>
      </xdr:spPr>
      <xdr:txBody>
        <a:bodyPr wrap="none" lIns="91440" tIns="45720" rIns="91440" bIns="45720">
          <a:spAutoFit/>
        </a:bodyPr>
        <a:lstStyle/>
        <a:p>
          <a:pPr algn="ctr"/>
          <a:r>
            <a:rPr lang="en-US" sz="5000" b="1" i="0" cap="none" spc="0">
              <a:ln w="18000">
                <a:solidFill>
                  <a:schemeClr val="accent2">
                    <a:satMod val="140000"/>
                  </a:schemeClr>
                </a:solidFill>
                <a:prstDash val="solid"/>
                <a:miter lim="800000"/>
              </a:ln>
              <a:noFill/>
              <a:effectLst>
                <a:outerShdw blurRad="25500" dist="23000" dir="7020000" algn="tl">
                  <a:srgbClr val="000000">
                    <a:alpha val="50000"/>
                  </a:srgbClr>
                </a:outerShdw>
              </a:effectLst>
              <a:latin typeface="Verdana" panose="020B0604030504040204" pitchFamily="34" charset="0"/>
            </a:rPr>
            <a:t>DO NOT EDIT </a:t>
          </a:r>
        </a:p>
        <a:p>
          <a:pPr algn="ctr"/>
          <a:r>
            <a:rPr lang="en-US" sz="5000" b="1" i="0" cap="none" spc="0">
              <a:ln w="18000">
                <a:solidFill>
                  <a:schemeClr val="accent2">
                    <a:satMod val="140000"/>
                  </a:schemeClr>
                </a:solidFill>
                <a:prstDash val="solid"/>
                <a:miter lim="800000"/>
              </a:ln>
              <a:noFill/>
              <a:effectLst>
                <a:outerShdw blurRad="25500" dist="23000" dir="7020000" algn="tl">
                  <a:srgbClr val="000000">
                    <a:alpha val="50000"/>
                  </a:srgbClr>
                </a:outerShdw>
              </a:effectLst>
              <a:latin typeface="Verdana" panose="020B0604030504040204" pitchFamily="34" charset="0"/>
            </a:rPr>
            <a:t> For Esri use only</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teamwest/Documents%20and%20Settings/user/Desktop/Google%20GroUP%20mACROS/Interactive%20Map%20Europ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teamwest/Users/jonat/Documents/Fibertown%20Data%20Center%20Model%20V6a%20v7.1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p"/>
      <sheetName val="Source Data"/>
      <sheetName val="Lookup"/>
      <sheetName val="Contact Us"/>
    </sheetNames>
    <sheetDataSet>
      <sheetData sheetId="0" refreshError="1"/>
      <sheetData sheetId="1" refreshError="1"/>
      <sheetData sheetId="2">
        <row r="2">
          <cell r="A2" t="str">
            <v>Albania</v>
          </cell>
        </row>
        <row r="3">
          <cell r="A3" t="str">
            <v>Andorra</v>
          </cell>
        </row>
        <row r="4">
          <cell r="A4" t="str">
            <v>Armenia</v>
          </cell>
        </row>
        <row r="5">
          <cell r="A5" t="str">
            <v>Austria</v>
          </cell>
        </row>
        <row r="6">
          <cell r="A6" t="str">
            <v>Azerbaijan</v>
          </cell>
        </row>
        <row r="7">
          <cell r="A7" t="str">
            <v>Belarus</v>
          </cell>
        </row>
        <row r="8">
          <cell r="A8" t="str">
            <v>Belgium</v>
          </cell>
        </row>
      </sheetData>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s &amp; Summary"/>
      <sheetName val="Sheet1"/>
      <sheetName val="Cash Flows"/>
      <sheetName val="Assumptions"/>
      <sheetName val="Master List"/>
      <sheetName val="Adjusted OCF Margin"/>
      <sheetName val="Division Summary"/>
      <sheetName val="Division Summary (2)"/>
      <sheetName val="Fibertown Data Center Model V6a"/>
    </sheetNames>
    <sheetDataSet>
      <sheetData sheetId="0"/>
      <sheetData sheetId="1">
        <row r="7">
          <cell r="C7" t="str">
            <v>Division</v>
          </cell>
          <cell r="D7" t="str">
            <v>Region</v>
          </cell>
          <cell r="E7" t="str">
            <v>Data Center</v>
          </cell>
        </row>
        <row r="8">
          <cell r="AV8" t="str">
            <v>Ciena 3930</v>
          </cell>
        </row>
        <row r="9">
          <cell r="AV9" t="str">
            <v>Cisco 3600</v>
          </cell>
        </row>
        <row r="10">
          <cell r="AV10" t="str">
            <v>Juniper MX 240</v>
          </cell>
        </row>
        <row r="11">
          <cell r="AV11" t="str">
            <v>Juniper MX 480</v>
          </cell>
        </row>
        <row r="12">
          <cell r="AV12" t="str">
            <v>Juniper MX 960</v>
          </cell>
        </row>
        <row r="13">
          <cell r="AV13" t="str">
            <v>Other</v>
          </cell>
        </row>
        <row r="28">
          <cell r="AV28" t="str">
            <v>HQ Assumptions</v>
          </cell>
          <cell r="AW28" t="str">
            <v>Upgrade</v>
          </cell>
        </row>
        <row r="29">
          <cell r="AV29" t="str">
            <v>Override</v>
          </cell>
          <cell r="AW29" t="str">
            <v>New</v>
          </cell>
        </row>
      </sheetData>
      <sheetData sheetId="2"/>
      <sheetData sheetId="3"/>
      <sheetData sheetId="4"/>
      <sheetData sheetId="5"/>
      <sheetData sheetId="6"/>
      <sheetData sheetId="7">
        <row r="30">
          <cell r="AC30" t="str">
            <v>Big South</v>
          </cell>
        </row>
        <row r="31">
          <cell r="AC31" t="str">
            <v>Florida</v>
          </cell>
        </row>
        <row r="32">
          <cell r="AC32" t="str">
            <v>Chicago</v>
          </cell>
        </row>
        <row r="33">
          <cell r="AC33" t="str">
            <v>Heartland</v>
          </cell>
        </row>
        <row r="34">
          <cell r="AC34" t="str">
            <v>Freedom</v>
          </cell>
        </row>
        <row r="35">
          <cell r="AC35" t="str">
            <v>GBR</v>
          </cell>
        </row>
        <row r="36">
          <cell r="AC36" t="str">
            <v>Beltway</v>
          </cell>
        </row>
        <row r="37">
          <cell r="AC37" t="str">
            <v>Keystone</v>
          </cell>
        </row>
        <row r="38">
          <cell r="AC38" t="str">
            <v>WNE</v>
          </cell>
        </row>
        <row r="39">
          <cell r="AC39" t="str">
            <v>California</v>
          </cell>
        </row>
        <row r="40">
          <cell r="AC40" t="str">
            <v>Houston</v>
          </cell>
        </row>
        <row r="41">
          <cell r="AC41" t="str">
            <v>Mountain</v>
          </cell>
        </row>
        <row r="42">
          <cell r="AC42" t="str">
            <v>Portland</v>
          </cell>
        </row>
        <row r="43">
          <cell r="AC43" t="str">
            <v>Seattle</v>
          </cell>
        </row>
        <row r="44">
          <cell r="AC44" t="str">
            <v>Twin Cities</v>
          </cell>
        </row>
        <row r="45">
          <cell r="AC45" t="str">
            <v>Central</v>
          </cell>
        </row>
        <row r="46">
          <cell r="AC46" t="str">
            <v>NorthEast</v>
          </cell>
        </row>
        <row r="47">
          <cell r="AC47" t="str">
            <v>West</v>
          </cell>
        </row>
        <row r="48">
          <cell r="AC48" t="str">
            <v>Total</v>
          </cell>
        </row>
      </sheetData>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B0A129D-E986-4F57-9E01-424EE3F4E9F4}">
  <we:reference id="wa104150524" version="1.0.0.1" store="en-US" storeType="OMEX"/>
  <we:alternateReferences>
    <we:reference id="WA104150524" version="1.0.0.1" store="WA10415052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hyperlink" Target="mailto:_WD_HOU_MDInvestmentCommitteeApproval_@comcast.com" TargetMode="External"/><Relationship Id="rId7" Type="http://schemas.openxmlformats.org/officeDocument/2006/relationships/hyperlink" Target="mailto:_WD_TC_MDInvestmentCommitteeApproval_@comcast.com" TargetMode="External"/><Relationship Id="rId2" Type="http://schemas.openxmlformats.org/officeDocument/2006/relationships/hyperlink" Target="mailto:_WD_MH_MDInvestmentCommitteeApproval_@comcast.com" TargetMode="External"/><Relationship Id="rId1" Type="http://schemas.openxmlformats.org/officeDocument/2006/relationships/hyperlink" Target="mailto:_WD_MTN_MDInvestmentCommitteeApproval_@comcast.com" TargetMode="External"/><Relationship Id="rId6" Type="http://schemas.openxmlformats.org/officeDocument/2006/relationships/hyperlink" Target="mailto:_WD_WA_MDInvestmentCommitteeApproval_@comcast.com" TargetMode="External"/><Relationship Id="rId5" Type="http://schemas.openxmlformats.org/officeDocument/2006/relationships/hyperlink" Target="mailto:_WD_OR_MDInvestmentCommitteeApproval_@comcast.com" TargetMode="External"/><Relationship Id="rId4" Type="http://schemas.openxmlformats.org/officeDocument/2006/relationships/hyperlink" Target="mailto:_WD_CA_MDInvestmentCommitteeApproval_@comcast.com" TargetMode="Externa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1"/>
  </sheetPr>
  <dimension ref="A1:P13"/>
  <sheetViews>
    <sheetView showGridLines="0" showRowColHeaders="0" workbookViewId="0">
      <selection activeCell="O8" sqref="O8"/>
    </sheetView>
  </sheetViews>
  <sheetFormatPr defaultColWidth="0" defaultRowHeight="16.5" zeroHeight="1"/>
  <cols>
    <col min="1" max="16" width="9.140625" customWidth="1"/>
    <col min="17" max="16384" width="9.140625" hidden="1"/>
  </cols>
  <sheetData>
    <row r="1" spans="1:16">
      <c r="A1" s="212"/>
      <c r="B1" s="212"/>
      <c r="C1" s="212"/>
      <c r="D1" s="212"/>
      <c r="E1" s="212"/>
      <c r="F1" s="212"/>
      <c r="G1" s="212"/>
      <c r="H1" s="212"/>
      <c r="I1" s="212"/>
      <c r="J1" s="212"/>
      <c r="K1" s="212"/>
      <c r="L1" s="212"/>
      <c r="M1" s="212"/>
      <c r="N1" s="212"/>
      <c r="O1" s="212"/>
      <c r="P1" s="212"/>
    </row>
    <row r="2" spans="1:16">
      <c r="A2" s="212"/>
      <c r="B2" s="212"/>
      <c r="C2" s="212"/>
      <c r="D2" s="212"/>
      <c r="E2" s="212"/>
      <c r="F2" s="212"/>
      <c r="G2" s="212"/>
      <c r="H2" s="212"/>
      <c r="I2" s="212"/>
      <c r="J2" s="212"/>
      <c r="K2" s="212"/>
      <c r="L2" s="212"/>
      <c r="M2" s="212"/>
      <c r="N2" s="212"/>
      <c r="O2" s="212"/>
      <c r="P2" s="212"/>
    </row>
    <row r="3" spans="1:16">
      <c r="A3" s="212"/>
      <c r="B3" s="212"/>
      <c r="C3" s="212"/>
      <c r="D3" s="212"/>
      <c r="E3" s="212"/>
      <c r="F3" s="212"/>
      <c r="G3" s="212"/>
      <c r="H3" s="212"/>
      <c r="I3" s="212"/>
      <c r="J3" s="212"/>
      <c r="K3" s="212"/>
      <c r="L3" s="212"/>
      <c r="M3" s="212"/>
      <c r="N3" s="212"/>
      <c r="O3" s="212"/>
      <c r="P3" s="212"/>
    </row>
    <row r="4" spans="1:16">
      <c r="A4" s="212"/>
      <c r="B4" s="212"/>
      <c r="C4" s="212"/>
      <c r="D4" s="212"/>
      <c r="E4" s="212"/>
      <c r="F4" s="212"/>
      <c r="G4" s="212"/>
      <c r="H4" s="212"/>
      <c r="I4" s="212"/>
      <c r="J4" s="212"/>
      <c r="K4" s="212"/>
      <c r="L4" s="212"/>
      <c r="M4" s="212"/>
      <c r="N4" s="212"/>
      <c r="O4" s="212"/>
      <c r="P4" s="212"/>
    </row>
    <row r="5" spans="1:16">
      <c r="A5" s="212"/>
      <c r="B5" s="212"/>
      <c r="C5" s="212"/>
      <c r="D5" s="212"/>
      <c r="E5" s="212"/>
      <c r="F5" s="212"/>
      <c r="G5" s="212"/>
      <c r="H5" s="212"/>
      <c r="I5" s="212"/>
      <c r="J5" s="212"/>
      <c r="K5" s="212"/>
      <c r="L5" s="212"/>
      <c r="M5" s="212"/>
      <c r="N5" s="212"/>
      <c r="O5" s="212"/>
      <c r="P5" s="212"/>
    </row>
    <row r="6" spans="1:16">
      <c r="A6" s="212"/>
      <c r="B6" s="212"/>
      <c r="C6" s="212"/>
      <c r="D6" s="212"/>
      <c r="E6" s="212"/>
      <c r="F6" s="212"/>
      <c r="G6" s="212"/>
      <c r="H6" s="212"/>
      <c r="I6" s="212"/>
      <c r="J6" s="212"/>
      <c r="K6" s="212"/>
      <c r="L6" s="212"/>
      <c r="M6" s="212"/>
      <c r="N6" s="212"/>
      <c r="O6" s="212"/>
      <c r="P6" s="212"/>
    </row>
    <row r="7" spans="1:16">
      <c r="A7" s="212"/>
      <c r="B7" s="212"/>
      <c r="C7" s="212"/>
      <c r="D7" s="212"/>
      <c r="E7" s="212"/>
      <c r="F7" s="212"/>
      <c r="G7" s="212"/>
      <c r="H7" s="212"/>
      <c r="I7" s="212"/>
      <c r="J7" s="212"/>
      <c r="K7" s="212"/>
      <c r="L7" s="212"/>
      <c r="M7" s="212"/>
      <c r="N7" s="212"/>
      <c r="O7" s="212"/>
      <c r="P7" s="212"/>
    </row>
    <row r="8" spans="1:16">
      <c r="A8" s="212"/>
      <c r="B8" s="212"/>
      <c r="C8" s="212"/>
      <c r="D8" s="212"/>
      <c r="E8" s="212"/>
      <c r="F8" s="212"/>
      <c r="G8" s="212"/>
      <c r="H8" s="212"/>
      <c r="I8" s="212"/>
      <c r="J8" s="212"/>
      <c r="K8" s="212"/>
      <c r="L8" s="212"/>
      <c r="M8" s="212"/>
      <c r="N8" s="212"/>
      <c r="O8" s="212"/>
      <c r="P8" s="212"/>
    </row>
    <row r="9" spans="1:16">
      <c r="A9" s="212"/>
      <c r="B9" s="212"/>
      <c r="C9" s="212"/>
      <c r="D9" s="212"/>
      <c r="E9" s="212"/>
      <c r="F9" s="212"/>
      <c r="G9" s="212"/>
      <c r="H9" s="212"/>
      <c r="I9" s="212"/>
      <c r="J9" s="212"/>
      <c r="K9" s="212"/>
      <c r="L9" s="212"/>
      <c r="M9" s="212"/>
      <c r="N9" s="212"/>
      <c r="O9" s="212"/>
      <c r="P9" s="212"/>
    </row>
    <row r="10" spans="1:16">
      <c r="A10" s="212"/>
      <c r="B10" s="212"/>
      <c r="C10" s="212"/>
      <c r="D10" s="212"/>
      <c r="E10" s="212"/>
      <c r="F10" s="212"/>
      <c r="G10" s="212"/>
      <c r="H10" s="212"/>
      <c r="I10" s="212"/>
      <c r="J10" s="212"/>
      <c r="K10" s="212"/>
      <c r="L10" s="212"/>
      <c r="M10" s="212"/>
      <c r="N10" s="212"/>
      <c r="O10" s="212"/>
      <c r="P10" s="212"/>
    </row>
    <row r="11" spans="1:16">
      <c r="A11" s="212"/>
      <c r="B11" s="212"/>
      <c r="C11" s="212"/>
      <c r="D11" s="212"/>
      <c r="E11" s="212"/>
      <c r="F11" s="212"/>
      <c r="G11" s="212"/>
      <c r="H11" s="212"/>
      <c r="I11" s="212"/>
      <c r="J11" s="212"/>
      <c r="K11" s="212"/>
      <c r="L11" s="212"/>
      <c r="M11" s="212"/>
      <c r="N11" s="212"/>
      <c r="O11" s="212"/>
      <c r="P11" s="212"/>
    </row>
    <row r="12" spans="1:16">
      <c r="A12" s="212"/>
      <c r="B12" s="212"/>
      <c r="C12" s="212"/>
      <c r="D12" s="212"/>
      <c r="E12" s="212"/>
      <c r="F12" s="212"/>
      <c r="G12" s="212"/>
      <c r="H12" s="212"/>
      <c r="I12" s="212"/>
      <c r="J12" s="212"/>
      <c r="K12" s="212"/>
      <c r="L12" s="212"/>
      <c r="M12" s="212"/>
      <c r="N12" s="212"/>
      <c r="O12" s="212"/>
      <c r="P12" s="212"/>
    </row>
    <row r="13" spans="1:16">
      <c r="A13" s="212"/>
      <c r="B13" s="212"/>
      <c r="C13" s="212"/>
      <c r="D13" s="212"/>
      <c r="E13" s="212"/>
      <c r="F13" s="212"/>
      <c r="G13" s="212"/>
      <c r="H13" s="212"/>
      <c r="I13" s="212"/>
      <c r="J13" s="212"/>
      <c r="K13" s="212"/>
      <c r="L13" s="212"/>
      <c r="M13" s="212"/>
      <c r="N13" s="212"/>
      <c r="O13" s="212"/>
      <c r="P13" s="212"/>
    </row>
  </sheetData>
  <sheetProtection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A1:AC181"/>
  <sheetViews>
    <sheetView showGridLines="0" tabSelected="1" topLeftCell="E1" zoomScale="80" zoomScaleNormal="80" workbookViewId="0">
      <selection activeCell="I20" sqref="I20"/>
    </sheetView>
  </sheetViews>
  <sheetFormatPr defaultColWidth="8.85546875" defaultRowHeight="16.5"/>
  <cols>
    <col min="1" max="1" width="10.5703125" customWidth="1"/>
    <col min="2" max="2" width="2.7109375" customWidth="1"/>
    <col min="3" max="3" width="32.5703125" customWidth="1"/>
    <col min="4" max="4" width="14.7109375" customWidth="1"/>
    <col min="5" max="5" width="11.7109375" customWidth="1"/>
    <col min="6" max="6" width="0.85546875" customWidth="1"/>
    <col min="7" max="7" width="4.28515625" customWidth="1"/>
    <col min="8" max="8" width="38.42578125" bestFit="1" customWidth="1"/>
    <col min="9" max="9" width="12.85546875" bestFit="1" customWidth="1"/>
    <col min="10" max="10" width="20.7109375" customWidth="1"/>
    <col min="11" max="11" width="0.85546875" customWidth="1"/>
    <col min="12" max="12" width="15.7109375" customWidth="1"/>
    <col min="13" max="13" width="13.7109375" customWidth="1"/>
    <col min="14" max="14" width="1.7109375" customWidth="1"/>
    <col min="15" max="15" width="20.7109375" customWidth="1"/>
    <col min="16" max="16" width="8.140625" bestFit="1" customWidth="1"/>
    <col min="17" max="17" width="2.7109375" customWidth="1"/>
    <col min="18" max="18" width="12.28515625" style="1" customWidth="1"/>
    <col min="19" max="19" width="11.42578125" style="1" customWidth="1"/>
    <col min="20" max="20" width="11.7109375" style="19" customWidth="1"/>
    <col min="21" max="21" width="9.5703125" style="19" customWidth="1"/>
    <col min="22" max="22" width="10.28515625" style="19" customWidth="1"/>
    <col min="23" max="23" width="9.140625" style="19" customWidth="1"/>
    <col min="24" max="24" width="10.28515625" style="19" customWidth="1"/>
    <col min="25" max="25" width="9.140625" style="19" customWidth="1"/>
    <col min="26" max="26" width="8.7109375" style="19" customWidth="1"/>
    <col min="27" max="27" width="9.140625" style="19" customWidth="1"/>
    <col min="28" max="28" width="4" style="19" customWidth="1"/>
    <col min="29" max="29" width="8.140625" style="19" customWidth="1"/>
    <col min="30" max="16384" width="8.85546875" style="1"/>
  </cols>
  <sheetData>
    <row r="1" spans="1:29" s="360" customFormat="1">
      <c r="A1" s="95"/>
      <c r="B1" s="95"/>
      <c r="C1" s="95"/>
      <c r="D1" s="95"/>
      <c r="E1" s="95"/>
      <c r="F1" s="95"/>
      <c r="G1" s="95"/>
      <c r="H1" s="95"/>
      <c r="I1" s="95"/>
      <c r="J1" s="95"/>
      <c r="K1" s="95"/>
      <c r="L1" s="95"/>
      <c r="M1" s="359"/>
      <c r="N1" s="359"/>
      <c r="O1" s="412" t="s">
        <v>1819</v>
      </c>
      <c r="P1" s="412" t="s">
        <v>1817</v>
      </c>
      <c r="Q1" s="359"/>
      <c r="T1" s="389" t="s">
        <v>123</v>
      </c>
      <c r="U1" s="390">
        <f>V1+W1</f>
        <v>-1973</v>
      </c>
      <c r="V1" s="391">
        <f>Cashflow!$C$15</f>
        <v>-1973</v>
      </c>
      <c r="W1" s="391">
        <f>Y1+Z1+AA1</f>
        <v>0</v>
      </c>
      <c r="X1" s="391">
        <f>U1+HeadEndCost+TransportCost</f>
        <v>-1973</v>
      </c>
      <c r="Y1" s="391">
        <f>IFERROR(HLOOKUP($AB1,MDU!$S$3:$GQ$11,9,FALSE),0)</f>
        <v>0</v>
      </c>
      <c r="Z1" s="391">
        <f>IFERROR(HLOOKUP($AB1,MDU!$S$15:$GQ$23,9,FALSE),0)</f>
        <v>0</v>
      </c>
      <c r="AA1" s="391">
        <f>IFERROR(HLOOKUP($AB1,MDU!$S$27:$GQ$35,9,FALSE),0)</f>
        <v>0</v>
      </c>
      <c r="AB1" s="392">
        <v>0</v>
      </c>
      <c r="AC1" s="391">
        <v>0</v>
      </c>
    </row>
    <row r="2" spans="1:29" s="360" customFormat="1">
      <c r="A2" s="95"/>
      <c r="B2" s="95"/>
      <c r="C2" s="95"/>
      <c r="D2" s="95"/>
      <c r="E2" s="95"/>
      <c r="F2" s="95"/>
      <c r="G2" s="95"/>
      <c r="H2" s="95"/>
      <c r="I2" s="95"/>
      <c r="J2" s="95"/>
      <c r="K2" s="95"/>
      <c r="L2" s="95"/>
      <c r="M2" s="359"/>
      <c r="N2" s="359"/>
      <c r="O2" s="413">
        <f>MDUMaxActualCapital</f>
        <v>0</v>
      </c>
      <c r="P2" s="413">
        <f>NPV(1.2^(1/12)-1,AC2:AC180)+AC1</f>
        <v>114251.2843609578</v>
      </c>
      <c r="Q2" s="359"/>
      <c r="T2" s="389" t="s">
        <v>124</v>
      </c>
      <c r="U2" s="390">
        <f>V2+W2</f>
        <v>0</v>
      </c>
      <c r="V2" s="391">
        <f>Cashflow!$D$15</f>
        <v>0</v>
      </c>
      <c r="W2" s="391">
        <f>Y2+Z2+AA2</f>
        <v>0</v>
      </c>
      <c r="X2" s="391">
        <f t="shared" ref="X2:X33" si="0">U2</f>
        <v>0</v>
      </c>
      <c r="Y2" s="391">
        <f>IFERROR(HLOOKUP($AB2,MDU!$S$3:$GQ$11,9,FALSE),0)</f>
        <v>0</v>
      </c>
      <c r="Z2" s="391">
        <f>IFERROR(HLOOKUP($AB2,MDU!$S$15:$GQ$23,9,FALSE),0)</f>
        <v>0</v>
      </c>
      <c r="AA2" s="391">
        <f>IFERROR(HLOOKUP($AB2,MDU!$S$27:$GQ$35,9,FALSE),0)</f>
        <v>0</v>
      </c>
      <c r="AB2" s="392">
        <v>1</v>
      </c>
      <c r="AC2" s="391">
        <f>V2</f>
        <v>0</v>
      </c>
    </row>
    <row r="3" spans="1:29" s="360" customFormat="1" ht="33">
      <c r="A3" s="95"/>
      <c r="B3" s="95"/>
      <c r="C3" s="95"/>
      <c r="D3" s="95"/>
      <c r="E3" s="95"/>
      <c r="F3" s="95"/>
      <c r="G3" s="95"/>
      <c r="H3" s="414" t="str">
        <f>IF(ProbuildName="","",IF(EstCompDate="","***ENTER COMPLETION DATE***",IF(ROEGateDate="","***ENTER ROE GATE DATE***",IF(PermittingGateDate="","***ENTER PERMITTING GATE DATE***",IF(AND(RegionSelection&lt;&gt;"California",RegionSelection&lt;&gt;"Twin Cities",JTID=""),"***ENTER JT ID***","")))))</f>
        <v/>
      </c>
      <c r="I3" s="414"/>
      <c r="J3" s="414"/>
      <c r="K3" s="414"/>
      <c r="L3" s="414"/>
      <c r="M3" s="359"/>
      <c r="N3" s="359"/>
      <c r="O3" s="411">
        <f>IFERROR(IF(O2&lt;0,"-",O2/SUM($O$2:$P$2)),"")</f>
        <v>0</v>
      </c>
      <c r="P3" s="411">
        <f>IFERROR(IF(BusinessMaxActualCapital&lt;0,"-",P2/SUM($O$2:$P$2)),"")</f>
        <v>1</v>
      </c>
      <c r="Q3" s="359"/>
      <c r="R3" s="394"/>
      <c r="S3" s="396"/>
      <c r="T3" s="389" t="s">
        <v>125</v>
      </c>
      <c r="U3" s="390">
        <f t="shared" ref="U3:U65" si="1">V3+W3</f>
        <v>-306.10476190476186</v>
      </c>
      <c r="V3" s="391">
        <f>Cashflow!$E$15</f>
        <v>-306.10476190476186</v>
      </c>
      <c r="W3" s="391">
        <f t="shared" ref="W3:W65" si="2">Y3+Z3+AA3</f>
        <v>0</v>
      </c>
      <c r="X3" s="391">
        <f t="shared" si="0"/>
        <v>-306.10476190476186</v>
      </c>
      <c r="Y3" s="391">
        <f>IFERROR(HLOOKUP($AB3,MDU!$S$3:$GQ$11,9,FALSE),0)</f>
        <v>0</v>
      </c>
      <c r="Z3" s="391">
        <f>IFERROR(HLOOKUP($AB3,MDU!$S$15:$GQ$23,9,FALSE),0)</f>
        <v>0</v>
      </c>
      <c r="AA3" s="391">
        <f>IFERROR(HLOOKUP($AB3,MDU!$S$27:$GQ$35,9,FALSE),0)</f>
        <v>0</v>
      </c>
      <c r="AB3" s="392">
        <v>2</v>
      </c>
      <c r="AC3" s="391">
        <f t="shared" ref="AC3:AC66" si="3">V3</f>
        <v>-306.10476190476186</v>
      </c>
    </row>
    <row r="4" spans="1:29">
      <c r="A4" s="96"/>
      <c r="B4" s="11"/>
      <c r="C4" s="12"/>
      <c r="D4" s="12"/>
      <c r="E4" s="12"/>
      <c r="F4" s="12"/>
      <c r="G4" s="12"/>
      <c r="H4" s="12"/>
      <c r="I4" s="12"/>
      <c r="J4" s="12"/>
      <c r="K4" s="12"/>
      <c r="L4" s="12"/>
      <c r="M4" s="12"/>
      <c r="N4" s="12"/>
      <c r="O4" s="12"/>
      <c r="P4" s="13"/>
      <c r="Q4" s="96"/>
      <c r="R4" s="394"/>
      <c r="T4" s="389" t="s">
        <v>126</v>
      </c>
      <c r="U4" s="390">
        <f t="shared" si="1"/>
        <v>-79.494047619047592</v>
      </c>
      <c r="V4" s="391">
        <f>Cashflow!$F$15</f>
        <v>-79.494047619047592</v>
      </c>
      <c r="W4" s="391">
        <f t="shared" si="2"/>
        <v>0</v>
      </c>
      <c r="X4" s="391">
        <f t="shared" si="0"/>
        <v>-79.494047619047592</v>
      </c>
      <c r="Y4" s="391">
        <f>IFERROR(HLOOKUP($AB4,MDU!$S$3:$GQ$11,9,FALSE),0)</f>
        <v>0</v>
      </c>
      <c r="Z4" s="391">
        <f>IFERROR(HLOOKUP($AB4,MDU!$S$15:$GQ$23,9,FALSE),0)</f>
        <v>0</v>
      </c>
      <c r="AA4" s="391">
        <f>IFERROR(HLOOKUP($AB4,MDU!$S$27:$GQ$35,9,FALSE),0)</f>
        <v>0</v>
      </c>
      <c r="AB4" s="388">
        <v>3</v>
      </c>
      <c r="AC4" s="391">
        <f t="shared" si="3"/>
        <v>-79.494047619047592</v>
      </c>
    </row>
    <row r="5" spans="1:29" ht="20.25">
      <c r="A5" s="96"/>
      <c r="B5" s="14"/>
      <c r="C5" s="116" t="s">
        <v>107</v>
      </c>
      <c r="D5" s="10"/>
      <c r="E5" s="10"/>
      <c r="F5" s="10"/>
      <c r="G5" s="10"/>
      <c r="H5" s="116" t="s">
        <v>108</v>
      </c>
      <c r="O5" s="117" t="s">
        <v>110</v>
      </c>
      <c r="P5" s="15"/>
      <c r="Q5" s="96"/>
      <c r="R5" s="394"/>
      <c r="S5" s="396"/>
      <c r="T5" s="389" t="s">
        <v>127</v>
      </c>
      <c r="U5" s="390">
        <f t="shared" si="1"/>
        <v>-42.714880952380923</v>
      </c>
      <c r="V5" s="391">
        <f>Cashflow!$G$15</f>
        <v>-42.714880952380923</v>
      </c>
      <c r="W5" s="391">
        <f t="shared" si="2"/>
        <v>0</v>
      </c>
      <c r="X5" s="391">
        <f t="shared" si="0"/>
        <v>-42.714880952380923</v>
      </c>
      <c r="Y5" s="391">
        <f>IFERROR(HLOOKUP($AB5,MDU!$S$3:$GQ$11,9,FALSE),0)</f>
        <v>0</v>
      </c>
      <c r="Z5" s="391">
        <f>IFERROR(HLOOKUP($AB5,MDU!$S$15:$GQ$23,9,FALSE),0)</f>
        <v>0</v>
      </c>
      <c r="AA5" s="391">
        <f>IFERROR(HLOOKUP($AB5,MDU!$S$27:$GQ$35,9,FALSE),0)</f>
        <v>0</v>
      </c>
      <c r="AB5" s="388">
        <v>4</v>
      </c>
      <c r="AC5" s="391">
        <f>V5</f>
        <v>-42.714880952380923</v>
      </c>
    </row>
    <row r="6" spans="1:29" ht="17.25" thickBot="1">
      <c r="A6" s="96"/>
      <c r="B6" s="14"/>
      <c r="C6" s="115"/>
      <c r="D6" s="115"/>
      <c r="E6" s="115"/>
      <c r="F6" s="115"/>
      <c r="G6" s="10"/>
      <c r="H6" s="52"/>
      <c r="I6" s="53"/>
      <c r="J6" s="53"/>
      <c r="K6" s="53"/>
      <c r="L6" s="36"/>
      <c r="M6" s="36"/>
      <c r="P6" s="15"/>
      <c r="Q6" s="96"/>
      <c r="T6" s="389" t="s">
        <v>128</v>
      </c>
      <c r="U6" s="390">
        <f t="shared" si="1"/>
        <v>-5.9357142857142549</v>
      </c>
      <c r="V6" s="391">
        <f>Cashflow!$H$15</f>
        <v>-5.9357142857142549</v>
      </c>
      <c r="W6" s="391">
        <f t="shared" si="2"/>
        <v>0</v>
      </c>
      <c r="X6" s="391">
        <f t="shared" si="0"/>
        <v>-5.9357142857142549</v>
      </c>
      <c r="Y6" s="391">
        <f>IFERROR(HLOOKUP($AB6,MDU!$S$3:$GQ$11,9,FALSE),0)</f>
        <v>0</v>
      </c>
      <c r="Z6" s="391">
        <f>IFERROR(HLOOKUP($AB6,MDU!$S$15:$GQ$23,9,FALSE),0)</f>
        <v>0</v>
      </c>
      <c r="AA6" s="391">
        <f>IFERROR(HLOOKUP($AB6,MDU!$S$27:$GQ$35,9,FALSE),0)</f>
        <v>0</v>
      </c>
      <c r="AB6" s="388">
        <v>5</v>
      </c>
      <c r="AC6" s="391">
        <f t="shared" si="3"/>
        <v>-5.9357142857142549</v>
      </c>
    </row>
    <row r="7" spans="1:29" ht="17.25" thickBot="1">
      <c r="A7" s="96"/>
      <c r="B7" s="14"/>
      <c r="C7" s="242" t="s">
        <v>43</v>
      </c>
      <c r="D7" s="416"/>
      <c r="E7" s="417"/>
      <c r="F7" s="115"/>
      <c r="G7" s="10"/>
      <c r="H7" s="242" t="s">
        <v>117</v>
      </c>
      <c r="I7" s="177">
        <v>1973</v>
      </c>
      <c r="J7" s="53"/>
      <c r="K7" s="54"/>
      <c r="L7" s="418" t="s">
        <v>2</v>
      </c>
      <c r="M7" s="418"/>
      <c r="O7" s="190" t="str">
        <f>IF(H3&lt;&gt;"","",IF(CARValue=0,"",IF(CARValue&gt;200000,"Division","Region")))</f>
        <v>Region</v>
      </c>
      <c r="P7" s="15"/>
      <c r="Q7" s="96"/>
      <c r="R7" s="395"/>
      <c r="T7" s="389" t="s">
        <v>129</v>
      </c>
      <c r="U7" s="390">
        <f t="shared" si="1"/>
        <v>30.843452380952385</v>
      </c>
      <c r="V7" s="391">
        <f>Cashflow!$I$15</f>
        <v>30.843452380952385</v>
      </c>
      <c r="W7" s="391">
        <f t="shared" si="2"/>
        <v>0</v>
      </c>
      <c r="X7" s="391">
        <f t="shared" si="0"/>
        <v>30.843452380952385</v>
      </c>
      <c r="Y7" s="391">
        <f>IFERROR(HLOOKUP($AB7,MDU!$S$3:$GQ$11,9,FALSE),0)</f>
        <v>0</v>
      </c>
      <c r="Z7" s="391">
        <f>IFERROR(HLOOKUP($AB7,MDU!$S$15:$GQ$23,9,FALSE),0)</f>
        <v>0</v>
      </c>
      <c r="AA7" s="391">
        <f>IFERROR(HLOOKUP($AB7,MDU!$S$27:$GQ$35,9,FALSE),0)</f>
        <v>0</v>
      </c>
      <c r="AB7" s="388">
        <v>6</v>
      </c>
      <c r="AC7" s="391">
        <f t="shared" si="3"/>
        <v>30.843452380952385</v>
      </c>
    </row>
    <row r="8" spans="1:29" ht="17.25" thickBot="1">
      <c r="A8" s="96"/>
      <c r="B8" s="14"/>
      <c r="C8" s="242"/>
      <c r="D8" s="115"/>
      <c r="E8" s="115"/>
      <c r="F8" s="115"/>
      <c r="G8" s="36"/>
      <c r="H8" s="242"/>
      <c r="I8" s="51"/>
      <c r="J8" s="53"/>
      <c r="K8" s="54"/>
      <c r="L8" s="236"/>
      <c r="M8" s="236"/>
      <c r="P8" s="15"/>
      <c r="Q8" s="96"/>
      <c r="T8" s="389" t="s">
        <v>130</v>
      </c>
      <c r="U8" s="390">
        <f t="shared" si="1"/>
        <v>67.622619047619082</v>
      </c>
      <c r="V8" s="391">
        <f>Cashflow!$J$15</f>
        <v>67.622619047619082</v>
      </c>
      <c r="W8" s="391">
        <f t="shared" si="2"/>
        <v>0</v>
      </c>
      <c r="X8" s="391">
        <f t="shared" si="0"/>
        <v>67.622619047619082</v>
      </c>
      <c r="Y8" s="391">
        <f>IFERROR(HLOOKUP($AB8,MDU!$S$3:$GQ$11,9,FALSE),0)</f>
        <v>0</v>
      </c>
      <c r="Z8" s="391">
        <f>IFERROR(HLOOKUP($AB8,MDU!$S$15:$GQ$23,9,FALSE),0)</f>
        <v>0</v>
      </c>
      <c r="AA8" s="391">
        <f>IFERROR(HLOOKUP($AB8,MDU!$S$27:$GQ$35,9,FALSE),0)</f>
        <v>0</v>
      </c>
      <c r="AB8" s="388">
        <v>7</v>
      </c>
      <c r="AC8" s="391">
        <f t="shared" si="3"/>
        <v>67.622619047619082</v>
      </c>
    </row>
    <row r="9" spans="1:29" ht="17.25" thickBot="1">
      <c r="A9" s="96"/>
      <c r="B9" s="14"/>
      <c r="C9" s="242" t="s">
        <v>6</v>
      </c>
      <c r="D9" s="417" t="s">
        <v>13</v>
      </c>
      <c r="E9" s="417"/>
      <c r="F9" s="115"/>
      <c r="G9" s="10"/>
      <c r="H9" s="242" t="s">
        <v>1828</v>
      </c>
      <c r="I9" s="177">
        <v>0</v>
      </c>
      <c r="J9" s="53"/>
      <c r="K9" s="54"/>
      <c r="L9" s="418" t="s">
        <v>4</v>
      </c>
      <c r="M9" s="418"/>
      <c r="O9" s="190">
        <v>65</v>
      </c>
      <c r="P9" s="15"/>
      <c r="Q9" s="96"/>
      <c r="R9" s="395"/>
      <c r="T9" s="389" t="s">
        <v>131</v>
      </c>
      <c r="U9" s="390">
        <f t="shared" si="1"/>
        <v>104.40178571428572</v>
      </c>
      <c r="V9" s="391">
        <f>Cashflow!$K$15</f>
        <v>104.40178571428572</v>
      </c>
      <c r="W9" s="391">
        <f t="shared" si="2"/>
        <v>0</v>
      </c>
      <c r="X9" s="391">
        <f t="shared" si="0"/>
        <v>104.40178571428572</v>
      </c>
      <c r="Y9" s="391">
        <f>IFERROR(HLOOKUP($AB9,MDU!$S$3:$GQ$11,9,FALSE),0)</f>
        <v>0</v>
      </c>
      <c r="Z9" s="391">
        <f>IFERROR(HLOOKUP($AB9,MDU!$S$15:$GQ$23,9,FALSE),0)</f>
        <v>0</v>
      </c>
      <c r="AA9" s="391">
        <f>IFERROR(HLOOKUP($AB9,MDU!$S$27:$GQ$35,9,FALSE),0)</f>
        <v>0</v>
      </c>
      <c r="AB9" s="388">
        <v>8</v>
      </c>
      <c r="AC9" s="391">
        <f t="shared" si="3"/>
        <v>104.40178571428572</v>
      </c>
    </row>
    <row r="10" spans="1:29" ht="17.25" thickBot="1">
      <c r="A10" s="96"/>
      <c r="B10" s="14"/>
      <c r="C10" s="242"/>
      <c r="D10" s="115"/>
      <c r="E10" s="115"/>
      <c r="F10" s="115"/>
      <c r="G10" s="10"/>
      <c r="H10" s="242"/>
      <c r="I10" s="51"/>
      <c r="J10" s="53"/>
      <c r="K10" s="54"/>
      <c r="L10" s="237"/>
      <c r="M10" s="237"/>
      <c r="O10" s="2"/>
      <c r="P10" s="15"/>
      <c r="Q10" s="96"/>
      <c r="T10" s="389" t="s">
        <v>132</v>
      </c>
      <c r="U10" s="390">
        <f t="shared" si="1"/>
        <v>141.18095238095248</v>
      </c>
      <c r="V10" s="391">
        <f>Cashflow!$L$15</f>
        <v>141.18095238095248</v>
      </c>
      <c r="W10" s="391">
        <f t="shared" si="2"/>
        <v>0</v>
      </c>
      <c r="X10" s="391">
        <f t="shared" si="0"/>
        <v>141.18095238095248</v>
      </c>
      <c r="Y10" s="391">
        <f>IFERROR(HLOOKUP($AB10,MDU!$S$3:$GQ$11,9,FALSE),0)</f>
        <v>0</v>
      </c>
      <c r="Z10" s="391">
        <f>IFERROR(HLOOKUP($AB10,MDU!$S$15:$GQ$23,9,FALSE),0)</f>
        <v>0</v>
      </c>
      <c r="AA10" s="391">
        <f>IFERROR(HLOOKUP($AB10,MDU!$S$27:$GQ$35,9,FALSE),0)</f>
        <v>0</v>
      </c>
      <c r="AB10" s="388">
        <v>9</v>
      </c>
      <c r="AC10" s="391">
        <f t="shared" si="3"/>
        <v>141.18095238095248</v>
      </c>
    </row>
    <row r="11" spans="1:29" ht="17.25" thickBot="1">
      <c r="A11" s="96"/>
      <c r="B11" s="14"/>
      <c r="C11" s="242" t="s">
        <v>0</v>
      </c>
      <c r="D11" s="417"/>
      <c r="E11" s="417"/>
      <c r="F11" s="115"/>
      <c r="G11" s="10"/>
      <c r="H11" s="242" t="s">
        <v>1829</v>
      </c>
      <c r="I11" s="177">
        <v>0</v>
      </c>
      <c r="J11" s="53"/>
      <c r="K11" s="54"/>
      <c r="L11" s="418" t="s">
        <v>5</v>
      </c>
      <c r="M11" s="418"/>
      <c r="O11" s="190">
        <v>0</v>
      </c>
      <c r="P11" s="15"/>
      <c r="Q11" s="96"/>
      <c r="R11" s="395"/>
      <c r="T11" s="389" t="s">
        <v>133</v>
      </c>
      <c r="U11" s="390">
        <f t="shared" si="1"/>
        <v>177.96011904761912</v>
      </c>
      <c r="V11" s="391">
        <f>Cashflow!$M$15</f>
        <v>177.96011904761912</v>
      </c>
      <c r="W11" s="391">
        <f t="shared" si="2"/>
        <v>0</v>
      </c>
      <c r="X11" s="391">
        <f t="shared" si="0"/>
        <v>177.96011904761912</v>
      </c>
      <c r="Y11" s="391">
        <f>IFERROR(HLOOKUP($AB11,MDU!$S$3:$GQ$11,9,FALSE),0)</f>
        <v>0</v>
      </c>
      <c r="Z11" s="391">
        <f>IFERROR(HLOOKUP($AB11,MDU!$S$15:$GQ$23,9,FALSE),0)</f>
        <v>0</v>
      </c>
      <c r="AA11" s="391">
        <f>IFERROR(HLOOKUP($AB11,MDU!$S$27:$GQ$35,9,FALSE),0)</f>
        <v>0</v>
      </c>
      <c r="AB11" s="388">
        <v>10</v>
      </c>
      <c r="AC11" s="391">
        <f t="shared" si="3"/>
        <v>177.96011904761912</v>
      </c>
    </row>
    <row r="12" spans="1:29" ht="17.25" thickBot="1">
      <c r="A12" s="96"/>
      <c r="B12" s="14"/>
      <c r="C12" s="242"/>
      <c r="D12" s="115"/>
      <c r="E12" s="115"/>
      <c r="F12" s="115"/>
      <c r="G12" s="10"/>
      <c r="H12" s="242"/>
      <c r="I12" s="59"/>
      <c r="J12" s="53"/>
      <c r="K12" s="54"/>
      <c r="L12" s="236"/>
      <c r="M12" s="236"/>
      <c r="P12" s="15"/>
      <c r="Q12" s="96"/>
      <c r="T12" s="389" t="s">
        <v>134</v>
      </c>
      <c r="U12" s="390">
        <f t="shared" si="1"/>
        <v>214.73928571428576</v>
      </c>
      <c r="V12" s="391">
        <f>Cashflow!$N$15</f>
        <v>214.73928571428576</v>
      </c>
      <c r="W12" s="391">
        <f t="shared" si="2"/>
        <v>0</v>
      </c>
      <c r="X12" s="391">
        <f t="shared" si="0"/>
        <v>214.73928571428576</v>
      </c>
      <c r="Y12" s="391">
        <f>IFERROR(HLOOKUP($AB12,MDU!$S$3:$GQ$11,9,FALSE),0)</f>
        <v>0</v>
      </c>
      <c r="Z12" s="391">
        <f>IFERROR(HLOOKUP($AB12,MDU!$S$15:$GQ$23,9,FALSE),0)</f>
        <v>0</v>
      </c>
      <c r="AA12" s="391">
        <f>IFERROR(HLOOKUP($AB12,MDU!$S$27:$GQ$35,9,FALSE),0)</f>
        <v>0</v>
      </c>
      <c r="AB12" s="388">
        <v>11</v>
      </c>
      <c r="AC12" s="391">
        <f t="shared" si="3"/>
        <v>214.73928571428576</v>
      </c>
    </row>
    <row r="13" spans="1:29" ht="17.25" thickBot="1">
      <c r="A13" s="96"/>
      <c r="B13" s="14"/>
      <c r="C13" s="242" t="s">
        <v>1</v>
      </c>
      <c r="D13" s="417"/>
      <c r="E13" s="417"/>
      <c r="F13" s="115"/>
      <c r="G13" s="10"/>
      <c r="H13" s="242" t="s">
        <v>1533</v>
      </c>
      <c r="I13" s="177">
        <v>7224</v>
      </c>
      <c r="J13" s="53"/>
      <c r="K13" s="54"/>
      <c r="L13" s="418" t="s">
        <v>69</v>
      </c>
      <c r="M13" s="418"/>
      <c r="N13" s="10"/>
      <c r="O13" s="190">
        <v>3</v>
      </c>
      <c r="P13" s="15"/>
      <c r="Q13" s="96"/>
      <c r="T13" s="389" t="s">
        <v>135</v>
      </c>
      <c r="U13" s="390">
        <f t="shared" si="1"/>
        <v>251.5184523809524</v>
      </c>
      <c r="V13" s="391">
        <f>Cashflow!$O$15</f>
        <v>251.5184523809524</v>
      </c>
      <c r="W13" s="391">
        <f t="shared" si="2"/>
        <v>0</v>
      </c>
      <c r="X13" s="391">
        <f t="shared" si="0"/>
        <v>251.5184523809524</v>
      </c>
      <c r="Y13" s="391">
        <f>IFERROR(HLOOKUP($AB13,MDU!$S$3:$GQ$11,9,FALSE),0)</f>
        <v>0</v>
      </c>
      <c r="Z13" s="391">
        <f>IFERROR(HLOOKUP($AB13,MDU!$S$15:$GQ$23,9,FALSE),0)</f>
        <v>0</v>
      </c>
      <c r="AA13" s="391">
        <f>IFERROR(HLOOKUP($AB13,MDU!$S$27:$GQ$35,9,FALSE),0)</f>
        <v>0</v>
      </c>
      <c r="AB13" s="388">
        <v>12</v>
      </c>
      <c r="AC13" s="391">
        <f t="shared" si="3"/>
        <v>251.5184523809524</v>
      </c>
    </row>
    <row r="14" spans="1:29" ht="17.25" thickBot="1">
      <c r="A14" s="96"/>
      <c r="B14" s="14"/>
      <c r="C14" s="242"/>
      <c r="D14" s="115"/>
      <c r="E14" s="115"/>
      <c r="F14" s="115"/>
      <c r="G14" s="10"/>
      <c r="H14" s="242"/>
      <c r="I14" s="53"/>
      <c r="J14" s="53"/>
      <c r="K14" s="54"/>
      <c r="L14" s="236"/>
      <c r="M14" s="236"/>
      <c r="P14" s="15"/>
      <c r="Q14" s="96"/>
      <c r="T14" s="389" t="s">
        <v>136</v>
      </c>
      <c r="U14" s="390">
        <f t="shared" si="1"/>
        <v>-82.089142857142747</v>
      </c>
      <c r="V14" s="391">
        <f>Cashflow!$P$15</f>
        <v>-82.089142857142747</v>
      </c>
      <c r="W14" s="391">
        <f t="shared" si="2"/>
        <v>0</v>
      </c>
      <c r="X14" s="391">
        <f t="shared" si="0"/>
        <v>-82.089142857142747</v>
      </c>
      <c r="Y14" s="391">
        <f>IFERROR(HLOOKUP($AB14,MDU!$S$3:$GQ$11,9,FALSE),0)</f>
        <v>0</v>
      </c>
      <c r="Z14" s="391">
        <f>IFERROR(HLOOKUP($AB14,MDU!$S$15:$GQ$23,9,FALSE),0)</f>
        <v>0</v>
      </c>
      <c r="AA14" s="391">
        <f>IFERROR(HLOOKUP($AB14,MDU!$S$27:$GQ$35,9,FALSE),0)</f>
        <v>0</v>
      </c>
      <c r="AB14" s="388">
        <v>13</v>
      </c>
      <c r="AC14" s="391">
        <f t="shared" si="3"/>
        <v>-82.089142857142747</v>
      </c>
    </row>
    <row r="15" spans="1:29" ht="17.25" thickBot="1">
      <c r="A15" s="96"/>
      <c r="B15" s="14"/>
      <c r="C15" s="242" t="s">
        <v>67</v>
      </c>
      <c r="D15" s="417" t="s">
        <v>68</v>
      </c>
      <c r="E15" s="417"/>
      <c r="F15" s="115"/>
      <c r="G15" s="10"/>
      <c r="H15" s="242" t="s">
        <v>1847</v>
      </c>
      <c r="I15" s="178">
        <v>1</v>
      </c>
      <c r="J15" s="184" t="str">
        <f>IFERROR(IF(PrivPartyCost="","",IF(LatsConstructedUpfront=(MultiTenantBuildings+(BuildingCount-MultiTenantBuildings)*(SMBPen36Mo*SMBQBs/(SUM(SMBQBs,ENTQBs))+ENTPen36Mo*ENTQBs/SUM(SMBQBs,ENTQBs)))/BuildingCount,"",IF(LatsConstructedUpfront&gt;(MultiTenantBuildings+(BuildingCount-MultiTenantBuildings)*(SMBPen36Mo*SMBQBs/(SUM(SMBQBs,ENTQBs))+ENTPen36Mo*ENTQBs/SUM(SMBQBs,ENTQBs)))/BuildingCount,"(+"&amp;TEXT(LatsConstructedUpfront-(MultiTenantBuildings+(BuildingCount-MultiTenantBuildings)*(SMBPen36Mo*SMBQBs/(SUM(SMBQBs,ENTQBs))+ENTPen36Mo*ENTQBs/SUM(SMBQBs,ENTQBs)))/BuildingCount,"0.0%")&amp;")","("&amp;TEXT(LatsConstructedUpfront-(MultiTenantBuildings+(BuildingCount-MultiTenantBuildings)*(SMBPen36Mo*SMBQBs/(SUM(SMBQBs,ENTQBs))+ENTPen36Mo*ENTQBs/SUM(SMBQBs,ENTQBs)))/BuildingCount,"0.0%")&amp;")"))),"")</f>
        <v/>
      </c>
      <c r="K15" s="54"/>
      <c r="L15" s="418" t="s">
        <v>111</v>
      </c>
      <c r="M15" s="418"/>
      <c r="N15" s="10"/>
      <c r="O15" s="190">
        <v>3</v>
      </c>
      <c r="P15" s="15"/>
      <c r="Q15" s="96"/>
      <c r="T15" s="389" t="s">
        <v>137</v>
      </c>
      <c r="U15" s="390">
        <f t="shared" si="1"/>
        <v>43.69560714285717</v>
      </c>
      <c r="V15" s="391">
        <f>Cashflow!$Q$15</f>
        <v>43.69560714285717</v>
      </c>
      <c r="W15" s="391">
        <f t="shared" si="2"/>
        <v>0</v>
      </c>
      <c r="X15" s="391">
        <f t="shared" si="0"/>
        <v>43.69560714285717</v>
      </c>
      <c r="Y15" s="391">
        <f>IFERROR(HLOOKUP($AB15,MDU!$S$3:$GQ$11,9,FALSE),0)</f>
        <v>0</v>
      </c>
      <c r="Z15" s="391">
        <f>IFERROR(HLOOKUP($AB15,MDU!$S$15:$GQ$23,9,FALSE),0)</f>
        <v>0</v>
      </c>
      <c r="AA15" s="391">
        <f>IFERROR(HLOOKUP($AB15,MDU!$S$27:$GQ$35,9,FALSE),0)</f>
        <v>0</v>
      </c>
      <c r="AB15" s="388">
        <v>14</v>
      </c>
      <c r="AC15" s="391">
        <f t="shared" si="3"/>
        <v>43.69560714285717</v>
      </c>
    </row>
    <row r="16" spans="1:29" ht="17.25" thickBot="1">
      <c r="A16" s="96"/>
      <c r="B16" s="14"/>
      <c r="C16" s="242"/>
      <c r="D16" s="115"/>
      <c r="E16" s="115"/>
      <c r="F16" s="115"/>
      <c r="G16" s="10"/>
      <c r="H16" s="242"/>
      <c r="I16" s="53"/>
      <c r="J16" s="53"/>
      <c r="K16" s="54"/>
      <c r="L16" s="238"/>
      <c r="M16" s="238"/>
      <c r="N16" s="10"/>
      <c r="O16" s="10"/>
      <c r="P16" s="15"/>
      <c r="Q16" s="96"/>
      <c r="T16" s="389" t="s">
        <v>138</v>
      </c>
      <c r="U16" s="390">
        <f t="shared" si="1"/>
        <v>169.4803571428572</v>
      </c>
      <c r="V16" s="391">
        <f>Cashflow!$R$15</f>
        <v>169.4803571428572</v>
      </c>
      <c r="W16" s="391">
        <f t="shared" si="2"/>
        <v>0</v>
      </c>
      <c r="X16" s="391">
        <f t="shared" si="0"/>
        <v>169.4803571428572</v>
      </c>
      <c r="Y16" s="391">
        <f>IFERROR(HLOOKUP($AB16,MDU!$S$3:$GQ$11,9,FALSE),0)</f>
        <v>0</v>
      </c>
      <c r="Z16" s="391">
        <f>IFERROR(HLOOKUP($AB16,MDU!$S$15:$GQ$23,9,FALSE),0)</f>
        <v>0</v>
      </c>
      <c r="AA16" s="391">
        <f>IFERROR(HLOOKUP($AB16,MDU!$S$27:$GQ$35,9,FALSE),0)</f>
        <v>0</v>
      </c>
      <c r="AB16" s="388">
        <v>15</v>
      </c>
      <c r="AC16" s="391">
        <f t="shared" si="3"/>
        <v>169.4803571428572</v>
      </c>
    </row>
    <row r="17" spans="1:29" ht="17.25" thickBot="1">
      <c r="A17" s="96"/>
      <c r="B17" s="14"/>
      <c r="C17" s="242" t="s">
        <v>44</v>
      </c>
      <c r="D17" s="179" t="s">
        <v>65</v>
      </c>
      <c r="E17" s="115"/>
      <c r="F17" s="115"/>
      <c r="G17" s="10"/>
      <c r="H17" s="242" t="s">
        <v>40</v>
      </c>
      <c r="I17" s="211">
        <v>194</v>
      </c>
      <c r="J17" s="180" t="str">
        <f>IF(RegionSelection="","",IF(SMBARPU=SMBARPUAssumption,"",IF(SMBARPU&gt;SMBARPUAssumption,"(+"&amp;TEXT(SMBARPU-SMBARPUAssumption,"$0.00")&amp;")","("&amp;TEXT(SMBARPU-SMBARPUAssumption,"$0.00")&amp;")")))</f>
        <v>(+$7.00)</v>
      </c>
      <c r="K17" s="55"/>
      <c r="L17" s="418" t="s">
        <v>88</v>
      </c>
      <c r="M17" s="418"/>
      <c r="N17" s="10"/>
      <c r="O17" s="191">
        <f>IFERROR(EstBuildCostROW+HeadEndCost+TransportCost+(DataCenterCapex*-1)+(BuildingCount*LatsConstructedUpfront*LatCostPerBuilding)+AccessFeesLumpSum,0)</f>
        <v>9197</v>
      </c>
      <c r="P17" s="15"/>
      <c r="Q17" s="96"/>
      <c r="T17" s="389" t="s">
        <v>139</v>
      </c>
      <c r="U17" s="390">
        <f t="shared" si="1"/>
        <v>295.26510714285723</v>
      </c>
      <c r="V17" s="391">
        <f>Cashflow!$S$15</f>
        <v>295.26510714285723</v>
      </c>
      <c r="W17" s="391">
        <f t="shared" si="2"/>
        <v>0</v>
      </c>
      <c r="X17" s="391">
        <f t="shared" si="0"/>
        <v>295.26510714285723</v>
      </c>
      <c r="Y17" s="391">
        <f>IFERROR(HLOOKUP($AB17,MDU!$S$3:$GQ$11,9,FALSE),0)</f>
        <v>0</v>
      </c>
      <c r="Z17" s="391">
        <f>IFERROR(HLOOKUP($AB17,MDU!$S$15:$GQ$23,9,FALSE),0)</f>
        <v>0</v>
      </c>
      <c r="AA17" s="391">
        <f>IFERROR(HLOOKUP($AB17,MDU!$S$27:$GQ$35,9,FALSE),0)</f>
        <v>0</v>
      </c>
      <c r="AB17" s="388">
        <v>16</v>
      </c>
      <c r="AC17" s="391">
        <f t="shared" si="3"/>
        <v>295.26510714285723</v>
      </c>
    </row>
    <row r="18" spans="1:29" ht="17.25" thickBot="1">
      <c r="A18" s="96"/>
      <c r="B18" s="14"/>
      <c r="C18" s="242"/>
      <c r="D18" s="115"/>
      <c r="E18" s="115"/>
      <c r="F18" s="115"/>
      <c r="G18" s="10"/>
      <c r="H18" s="242"/>
      <c r="I18" s="57"/>
      <c r="J18" s="119"/>
      <c r="K18" s="56"/>
      <c r="L18" s="238"/>
      <c r="M18" s="238"/>
      <c r="N18" s="2"/>
      <c r="O18" s="2"/>
      <c r="P18" s="15"/>
      <c r="Q18" s="96"/>
      <c r="T18" s="389" t="s">
        <v>140</v>
      </c>
      <c r="U18" s="390">
        <f t="shared" si="1"/>
        <v>421.04985714285704</v>
      </c>
      <c r="V18" s="391">
        <f>Cashflow!$T$15</f>
        <v>421.04985714285704</v>
      </c>
      <c r="W18" s="391">
        <f t="shared" si="2"/>
        <v>0</v>
      </c>
      <c r="X18" s="391">
        <f t="shared" si="0"/>
        <v>421.04985714285704</v>
      </c>
      <c r="Y18" s="391">
        <f>IFERROR(HLOOKUP($AB18,MDU!$S$3:$GQ$11,9,FALSE),0)</f>
        <v>0</v>
      </c>
      <c r="Z18" s="391">
        <f>IFERROR(HLOOKUP($AB18,MDU!$S$15:$GQ$23,9,FALSE),0)</f>
        <v>0</v>
      </c>
      <c r="AA18" s="391">
        <f>IFERROR(HLOOKUP($AB18,MDU!$S$27:$GQ$35,9,FALSE),0)</f>
        <v>0</v>
      </c>
      <c r="AB18" s="388">
        <v>17</v>
      </c>
      <c r="AC18" s="391">
        <f t="shared" si="3"/>
        <v>421.04985714285704</v>
      </c>
    </row>
    <row r="19" spans="1:29" ht="17.25" thickBot="1">
      <c r="A19" s="96"/>
      <c r="B19" s="14"/>
      <c r="C19" s="242" t="s">
        <v>533</v>
      </c>
      <c r="D19" s="182"/>
      <c r="E19" s="115"/>
      <c r="F19" s="115"/>
      <c r="G19" s="36"/>
      <c r="H19" s="242" t="s">
        <v>41</v>
      </c>
      <c r="I19" s="211">
        <v>1005</v>
      </c>
      <c r="J19" s="180" t="str">
        <f>IF(RegionSelection="","",IF(ENTARPU=ENTARPUASSUMPTION,"",IF(ENTARPU&gt;ENTARPUASSUMPTION,"(+"&amp;TEXT(ENTARPU-ENTARPUASSUMPTION,"$0.00")&amp;")","("&amp;TEXT(ENTARPU-ENTARPUASSUMPTION,"$0.00")&amp;")")))</f>
        <v>(+$61.00)</v>
      </c>
      <c r="K19" s="54"/>
      <c r="L19" s="418" t="s">
        <v>29</v>
      </c>
      <c r="M19" s="418"/>
      <c r="N19" s="10"/>
      <c r="O19" s="192">
        <f ca="1">IFERROR(((1+IRR(U1:INDIRECT("U"&amp;Term+1),0))^12-1),0)</f>
        <v>2.887982812287937</v>
      </c>
      <c r="P19" s="15"/>
      <c r="Q19" s="96"/>
      <c r="T19" s="389" t="s">
        <v>141</v>
      </c>
      <c r="U19" s="390">
        <f t="shared" si="1"/>
        <v>546.83460714285729</v>
      </c>
      <c r="V19" s="391">
        <f>Cashflow!$U$15</f>
        <v>546.83460714285729</v>
      </c>
      <c r="W19" s="391">
        <f t="shared" si="2"/>
        <v>0</v>
      </c>
      <c r="X19" s="391">
        <f t="shared" si="0"/>
        <v>546.83460714285729</v>
      </c>
      <c r="Y19" s="391">
        <f>IFERROR(HLOOKUP($AB19,MDU!$S$3:$GQ$11,9,FALSE),0)</f>
        <v>0</v>
      </c>
      <c r="Z19" s="391">
        <f>IFERROR(HLOOKUP($AB19,MDU!$S$15:$GQ$23,9,FALSE),0)</f>
        <v>0</v>
      </c>
      <c r="AA19" s="391">
        <f>IFERROR(HLOOKUP($AB19,MDU!$S$27:$GQ$35,9,FALSE),0)</f>
        <v>0</v>
      </c>
      <c r="AB19" s="388">
        <v>18</v>
      </c>
      <c r="AC19" s="391">
        <f t="shared" si="3"/>
        <v>546.83460714285729</v>
      </c>
    </row>
    <row r="20" spans="1:29" ht="17.25" thickBot="1">
      <c r="A20" s="96"/>
      <c r="B20" s="14"/>
      <c r="C20" s="242"/>
      <c r="D20" s="115"/>
      <c r="E20" s="115"/>
      <c r="F20" s="115"/>
      <c r="G20" s="36"/>
      <c r="H20" s="242"/>
      <c r="I20" s="57"/>
      <c r="J20" s="181"/>
      <c r="K20" s="58"/>
      <c r="L20" s="235"/>
      <c r="M20" s="235"/>
      <c r="N20" s="10"/>
      <c r="O20" s="10"/>
      <c r="P20" s="15"/>
      <c r="Q20" s="96"/>
      <c r="T20" s="389" t="s">
        <v>142</v>
      </c>
      <c r="U20" s="390">
        <f t="shared" si="1"/>
        <v>672.61935714285733</v>
      </c>
      <c r="V20" s="391">
        <f>Cashflow!$V$15</f>
        <v>672.61935714285733</v>
      </c>
      <c r="W20" s="391">
        <f t="shared" si="2"/>
        <v>0</v>
      </c>
      <c r="X20" s="391">
        <f t="shared" si="0"/>
        <v>672.61935714285733</v>
      </c>
      <c r="Y20" s="391">
        <f>IFERROR(HLOOKUP($AB20,MDU!$S$3:$GQ$11,9,FALSE),0)</f>
        <v>0</v>
      </c>
      <c r="Z20" s="391">
        <f>IFERROR(HLOOKUP($AB20,MDU!$S$15:$GQ$23,9,FALSE),0)</f>
        <v>0</v>
      </c>
      <c r="AA20" s="391">
        <f>IFERROR(HLOOKUP($AB20,MDU!$S$27:$GQ$35,9,FALSE),0)</f>
        <v>0</v>
      </c>
      <c r="AB20" s="388">
        <v>19</v>
      </c>
      <c r="AC20" s="391">
        <f t="shared" si="3"/>
        <v>672.61935714285733</v>
      </c>
    </row>
    <row r="21" spans="1:29" ht="17.25" thickBot="1">
      <c r="A21" s="96"/>
      <c r="B21" s="14"/>
      <c r="C21" s="242" t="s">
        <v>57</v>
      </c>
      <c r="D21" s="179"/>
      <c r="E21" s="115"/>
      <c r="F21" s="115"/>
      <c r="G21" s="36"/>
      <c r="H21" s="242" t="s">
        <v>84</v>
      </c>
      <c r="I21" s="183">
        <v>0.05</v>
      </c>
      <c r="J21" s="184" t="str">
        <f>IF(RegionSelection="","",IF(SMBPen12Mo=SMB12MoAssumption,"",IF(SMBPen12Mo&gt;SMB12MoAssumption,"(+"&amp;TEXT(SMBPen12Mo-SMB12MoAssumption,"0.0%")&amp;")","("&amp;TEXT(SMBPen12Mo-SMB12MoAssumption,"0.0%")&amp;")")))</f>
        <v>(-27.4%)</v>
      </c>
      <c r="K21" s="58"/>
      <c r="L21" s="235"/>
      <c r="M21" s="235" t="s">
        <v>1534</v>
      </c>
      <c r="N21" s="10"/>
      <c r="O21" s="192">
        <f ca="1">IFERROR(((1+IRR(X1:INDIRECT("X"&amp;Term+1),0))^12-1),0)</f>
        <v>2.887982812287937</v>
      </c>
      <c r="P21" s="15"/>
      <c r="Q21" s="96"/>
      <c r="T21" s="389" t="s">
        <v>143</v>
      </c>
      <c r="U21" s="390">
        <f t="shared" si="1"/>
        <v>798.40410714285736</v>
      </c>
      <c r="V21" s="391">
        <f>Cashflow!$W$15</f>
        <v>798.40410714285736</v>
      </c>
      <c r="W21" s="391">
        <f t="shared" si="2"/>
        <v>0</v>
      </c>
      <c r="X21" s="391">
        <f t="shared" si="0"/>
        <v>798.40410714285736</v>
      </c>
      <c r="Y21" s="391">
        <f>IFERROR(HLOOKUP($AB21,MDU!$S$3:$GQ$11,9,FALSE),0)</f>
        <v>0</v>
      </c>
      <c r="Z21" s="391">
        <f>IFERROR(HLOOKUP($AB21,MDU!$S$15:$GQ$23,9,FALSE),0)</f>
        <v>0</v>
      </c>
      <c r="AA21" s="391">
        <f>IFERROR(HLOOKUP($AB21,MDU!$S$27:$GQ$35,9,FALSE),0)</f>
        <v>0</v>
      </c>
      <c r="AB21" s="388">
        <v>20</v>
      </c>
      <c r="AC21" s="391">
        <f t="shared" si="3"/>
        <v>798.40410714285736</v>
      </c>
    </row>
    <row r="22" spans="1:29" ht="17.25" thickBot="1">
      <c r="A22" s="96"/>
      <c r="B22" s="14"/>
      <c r="C22" s="115"/>
      <c r="D22" s="115"/>
      <c r="E22" s="115"/>
      <c r="F22" s="115"/>
      <c r="G22" s="36"/>
      <c r="H22" s="242"/>
      <c r="I22" s="57">
        <v>39.200000000000003</v>
      </c>
      <c r="J22" s="181"/>
      <c r="K22" s="58"/>
      <c r="L22" s="238"/>
      <c r="M22" s="238"/>
      <c r="N22" s="10"/>
      <c r="O22" s="10"/>
      <c r="P22" s="15"/>
      <c r="Q22" s="96"/>
      <c r="T22" s="389" t="s">
        <v>144</v>
      </c>
      <c r="U22" s="390">
        <f t="shared" si="1"/>
        <v>924.18885714285761</v>
      </c>
      <c r="V22" s="391">
        <f>Cashflow!$X$15</f>
        <v>924.18885714285761</v>
      </c>
      <c r="W22" s="391">
        <f t="shared" si="2"/>
        <v>0</v>
      </c>
      <c r="X22" s="391">
        <f t="shared" si="0"/>
        <v>924.18885714285761</v>
      </c>
      <c r="Y22" s="391">
        <f>IFERROR(HLOOKUP($AB22,MDU!$S$3:$GQ$11,9,FALSE),0)</f>
        <v>0</v>
      </c>
      <c r="Z22" s="391">
        <f>IFERROR(HLOOKUP($AB22,MDU!$S$15:$GQ$23,9,FALSE),0)</f>
        <v>0</v>
      </c>
      <c r="AA22" s="391">
        <f>IFERROR(HLOOKUP($AB22,MDU!$S$27:$GQ$35,9,FALSE),0)</f>
        <v>0</v>
      </c>
      <c r="AB22" s="388">
        <v>21</v>
      </c>
      <c r="AC22" s="391">
        <f t="shared" si="3"/>
        <v>924.18885714285761</v>
      </c>
    </row>
    <row r="23" spans="1:29" ht="17.25" thickBot="1">
      <c r="A23" s="96"/>
      <c r="B23" s="14"/>
      <c r="C23" s="242" t="s">
        <v>1818</v>
      </c>
      <c r="D23" s="361"/>
      <c r="E23" s="115"/>
      <c r="F23" s="115"/>
      <c r="G23" s="10"/>
      <c r="H23" s="242" t="s">
        <v>85</v>
      </c>
      <c r="I23" s="183">
        <v>0.39200000000000002</v>
      </c>
      <c r="J23" s="184" t="str">
        <f>IF(RegionSelection="","",IF(SMBPen36Mo=SMB36MoAssumption,"",IF(SMBPen36Mo&gt;SMB36MoAssumption,"(+"&amp;TEXT(SMBPen36Mo-SMB36MoAssumption,"0.0%")&amp;")","("&amp;TEXT(SMBPen36Mo-SMB36MoAssumption,"0.0%")&amp;")")))</f>
        <v>(-3.1%)</v>
      </c>
      <c r="K23" s="58"/>
      <c r="L23" s="418" t="s">
        <v>30</v>
      </c>
      <c r="M23" s="418"/>
      <c r="N23" s="10"/>
      <c r="O23" s="191">
        <f ca="1">NPV(0.1/12,U2:INDIRECT("U"&amp;Term+1))+U1</f>
        <v>187656.58811913099</v>
      </c>
      <c r="P23" s="15"/>
      <c r="Q23" s="96"/>
      <c r="T23" s="389" t="s">
        <v>145</v>
      </c>
      <c r="U23" s="390">
        <f t="shared" si="1"/>
        <v>1049.9736071428579</v>
      </c>
      <c r="V23" s="391">
        <f>Cashflow!$Y$15</f>
        <v>1049.9736071428579</v>
      </c>
      <c r="W23" s="391">
        <f t="shared" si="2"/>
        <v>0</v>
      </c>
      <c r="X23" s="391">
        <f t="shared" si="0"/>
        <v>1049.9736071428579</v>
      </c>
      <c r="Y23" s="391">
        <f>IFERROR(HLOOKUP($AB23,MDU!$S$3:$GQ$11,9,FALSE),0)</f>
        <v>0</v>
      </c>
      <c r="Z23" s="391">
        <f>IFERROR(HLOOKUP($AB23,MDU!$S$15:$GQ$23,9,FALSE),0)</f>
        <v>0</v>
      </c>
      <c r="AA23" s="391">
        <f>IFERROR(HLOOKUP($AB23,MDU!$S$27:$GQ$35,9,FALSE),0)</f>
        <v>0</v>
      </c>
      <c r="AB23" s="388">
        <v>22</v>
      </c>
      <c r="AC23" s="391">
        <f t="shared" si="3"/>
        <v>1049.9736071428579</v>
      </c>
    </row>
    <row r="24" spans="1:29" ht="17.25" thickBot="1">
      <c r="A24" s="96"/>
      <c r="B24" s="14"/>
      <c r="C24" s="115"/>
      <c r="D24" s="115"/>
      <c r="E24" s="115"/>
      <c r="F24" s="115"/>
      <c r="G24" s="10"/>
      <c r="H24" s="242"/>
      <c r="I24" s="57"/>
      <c r="J24" s="181"/>
      <c r="K24" s="58"/>
      <c r="L24" s="238"/>
      <c r="M24" s="238"/>
      <c r="N24" s="10"/>
      <c r="O24" s="10"/>
      <c r="P24" s="15"/>
      <c r="Q24" s="96"/>
      <c r="T24" s="389" t="s">
        <v>146</v>
      </c>
      <c r="U24" s="390">
        <f t="shared" si="1"/>
        <v>1175.7583571428577</v>
      </c>
      <c r="V24" s="391">
        <f>Cashflow!$Z$15</f>
        <v>1175.7583571428577</v>
      </c>
      <c r="W24" s="391">
        <f t="shared" si="2"/>
        <v>0</v>
      </c>
      <c r="X24" s="391">
        <f t="shared" si="0"/>
        <v>1175.7583571428577</v>
      </c>
      <c r="Y24" s="391">
        <f>IFERROR(HLOOKUP($AB24,MDU!$S$3:$GQ$11,9,FALSE),0)</f>
        <v>0</v>
      </c>
      <c r="Z24" s="391">
        <f>IFERROR(HLOOKUP($AB24,MDU!$S$15:$GQ$23,9,FALSE),0)</f>
        <v>0</v>
      </c>
      <c r="AA24" s="391">
        <f>IFERROR(HLOOKUP($AB24,MDU!$S$27:$GQ$35,9,FALSE),0)</f>
        <v>0</v>
      </c>
      <c r="AB24" s="388">
        <v>23</v>
      </c>
      <c r="AC24" s="391">
        <f t="shared" si="3"/>
        <v>1175.7583571428577</v>
      </c>
    </row>
    <row r="25" spans="1:29" ht="17.25" thickBot="1">
      <c r="A25" s="96"/>
      <c r="B25" s="14"/>
      <c r="G25" s="10"/>
      <c r="H25" s="242" t="s">
        <v>86</v>
      </c>
      <c r="I25" s="183">
        <f>ENT12MoAssumption</f>
        <v>0.1</v>
      </c>
      <c r="J25" s="184" t="str">
        <f>IF(RegionSelection="","",IF(ENTPen12Mo=ENT12MoAssumption,"",IF(ENTPen12Mo&gt;ENT12MoAssumption,"(+"&amp;TEXT(ENTPen12Mo-ENT12MoAssumption,"0.0%")&amp;")","("&amp;TEXT(ENTPen12Mo-ENT12MoAssumption,"0.0%")&amp;")")))</f>
        <v/>
      </c>
      <c r="K25" s="58"/>
      <c r="L25" s="418" t="s">
        <v>28</v>
      </c>
      <c r="M25" s="418"/>
      <c r="N25" s="10"/>
      <c r="O25" s="190">
        <f>IFERROR(MIN(Cashflow!$C$18:$GA$18),"")</f>
        <v>19</v>
      </c>
      <c r="P25" s="15"/>
      <c r="Q25" s="96"/>
      <c r="T25" s="389" t="s">
        <v>147</v>
      </c>
      <c r="U25" s="390">
        <f t="shared" si="1"/>
        <v>1301.5431071428579</v>
      </c>
      <c r="V25" s="391">
        <f>Cashflow!$AA$15</f>
        <v>1301.5431071428579</v>
      </c>
      <c r="W25" s="391">
        <f t="shared" si="2"/>
        <v>0</v>
      </c>
      <c r="X25" s="391">
        <f t="shared" si="0"/>
        <v>1301.5431071428579</v>
      </c>
      <c r="Y25" s="391">
        <f>IFERROR(HLOOKUP($AB25,MDU!$S$3:$GQ$11,9,FALSE),0)</f>
        <v>0</v>
      </c>
      <c r="Z25" s="391">
        <f>IFERROR(HLOOKUP($AB25,MDU!$S$15:$GQ$23,9,FALSE),0)</f>
        <v>0</v>
      </c>
      <c r="AA25" s="391">
        <f>IFERROR(HLOOKUP($AB25,MDU!$S$27:$GQ$35,9,FALSE),0)</f>
        <v>0</v>
      </c>
      <c r="AB25" s="388">
        <v>24</v>
      </c>
      <c r="AC25" s="391">
        <f t="shared" si="3"/>
        <v>1301.5431071428579</v>
      </c>
    </row>
    <row r="26" spans="1:29" ht="17.25" thickBot="1">
      <c r="A26" s="96"/>
      <c r="B26" s="14"/>
      <c r="C26" s="415" t="s">
        <v>308</v>
      </c>
      <c r="D26" s="415"/>
      <c r="G26" s="10"/>
      <c r="H26" s="242"/>
      <c r="I26" s="59"/>
      <c r="J26" s="181"/>
      <c r="K26" s="58"/>
      <c r="L26" s="238"/>
      <c r="M26" s="238"/>
      <c r="N26" s="2"/>
      <c r="O26" s="2"/>
      <c r="P26" s="15"/>
      <c r="Q26" s="96"/>
      <c r="T26" s="389" t="s">
        <v>148</v>
      </c>
      <c r="U26" s="390">
        <f t="shared" si="1"/>
        <v>1427.3278571428582</v>
      </c>
      <c r="V26" s="391">
        <f>Cashflow!$AB$15</f>
        <v>1427.3278571428582</v>
      </c>
      <c r="W26" s="391">
        <f t="shared" si="2"/>
        <v>0</v>
      </c>
      <c r="X26" s="391">
        <f t="shared" si="0"/>
        <v>1427.3278571428582</v>
      </c>
      <c r="Y26" s="391">
        <f>IFERROR(HLOOKUP($AB26,MDU!$S$3:$GQ$11,9,FALSE),0)</f>
        <v>0</v>
      </c>
      <c r="Z26" s="391">
        <f>IFERROR(HLOOKUP($AB26,MDU!$S$15:$GQ$23,9,FALSE),0)</f>
        <v>0</v>
      </c>
      <c r="AA26" s="391">
        <f>IFERROR(HLOOKUP($AB26,MDU!$S$27:$GQ$35,9,FALSE),0)</f>
        <v>0</v>
      </c>
      <c r="AB26" s="388">
        <v>25</v>
      </c>
      <c r="AC26" s="391">
        <f t="shared" si="3"/>
        <v>1427.3278571428582</v>
      </c>
    </row>
    <row r="27" spans="1:29" ht="17.25" thickBot="1">
      <c r="A27" s="96"/>
      <c r="B27" s="14"/>
      <c r="C27" s="415"/>
      <c r="D27" s="415"/>
      <c r="F27" s="39"/>
      <c r="G27" s="10"/>
      <c r="H27" s="242" t="s">
        <v>87</v>
      </c>
      <c r="I27" s="183">
        <f>ENT36MoAssumption</f>
        <v>0.2</v>
      </c>
      <c r="J27" s="184" t="str">
        <f>IF(RegionSelection="","",IF(ENTPen36Mo=ENT36MoAssumption,"",IF(ENTPen36Mo&gt;ENT36MoAssumption,"(+"&amp;TEXT(ENTPen36Mo-ENT36MoAssumption,"0.0%")&amp;")","("&amp;TEXT(ENTPen36Mo-ENT36MoAssumption,"0.0%")&amp;")")))</f>
        <v/>
      </c>
      <c r="K27" s="58"/>
      <c r="L27" s="418" t="s">
        <v>31</v>
      </c>
      <c r="M27" s="418"/>
      <c r="N27" s="10"/>
      <c r="O27" s="191">
        <f>IFERROR((EstBuildCostROW+HeadEndCost+TransportCost+PrivPartyCost)/(SUM(SMBQBs,ENTQBs)),0)</f>
        <v>141.49230769230769</v>
      </c>
      <c r="P27" s="15"/>
      <c r="Q27" s="96"/>
      <c r="T27" s="389" t="s">
        <v>149</v>
      </c>
      <c r="U27" s="390">
        <f t="shared" si="1"/>
        <v>1553.1126071428585</v>
      </c>
      <c r="V27" s="391">
        <f>Cashflow!$AC$15</f>
        <v>1553.1126071428585</v>
      </c>
      <c r="W27" s="391">
        <f t="shared" si="2"/>
        <v>0</v>
      </c>
      <c r="X27" s="391">
        <f t="shared" si="0"/>
        <v>1553.1126071428585</v>
      </c>
      <c r="Y27" s="391">
        <f>IFERROR(HLOOKUP($AB27,MDU!$S$3:$GQ$11,9,FALSE),0)</f>
        <v>0</v>
      </c>
      <c r="Z27" s="391">
        <f>IFERROR(HLOOKUP($AB27,MDU!$S$15:$GQ$23,9,FALSE),0)</f>
        <v>0</v>
      </c>
      <c r="AA27" s="391">
        <f>IFERROR(HLOOKUP($AB27,MDU!$S$27:$GQ$35,9,FALSE),0)</f>
        <v>0</v>
      </c>
      <c r="AB27" s="388">
        <v>26</v>
      </c>
      <c r="AC27" s="391">
        <f t="shared" si="3"/>
        <v>1553.1126071428585</v>
      </c>
    </row>
    <row r="28" spans="1:29" ht="17.25" thickBot="1">
      <c r="A28" s="96"/>
      <c r="B28" s="14"/>
      <c r="C28" s="53"/>
      <c r="D28" s="53"/>
      <c r="E28" s="53"/>
      <c r="F28" s="53"/>
      <c r="G28" s="10"/>
      <c r="H28" s="51"/>
      <c r="I28" s="59"/>
      <c r="J28" s="59"/>
      <c r="K28" s="56"/>
      <c r="L28" s="238"/>
      <c r="M28" s="238"/>
      <c r="N28" s="2"/>
      <c r="O28" s="2"/>
      <c r="P28" s="15"/>
      <c r="Q28" s="96"/>
      <c r="T28" s="389" t="s">
        <v>150</v>
      </c>
      <c r="U28" s="390">
        <f t="shared" si="1"/>
        <v>1678.8973571428583</v>
      </c>
      <c r="V28" s="391">
        <f>Cashflow!$AD$15</f>
        <v>1678.8973571428583</v>
      </c>
      <c r="W28" s="391">
        <f t="shared" si="2"/>
        <v>0</v>
      </c>
      <c r="X28" s="391">
        <f t="shared" si="0"/>
        <v>1678.8973571428583</v>
      </c>
      <c r="Y28" s="391">
        <f>IFERROR(HLOOKUP($AB28,MDU!$S$3:$GQ$11,9,FALSE),0)</f>
        <v>0</v>
      </c>
      <c r="Z28" s="391">
        <f>IFERROR(HLOOKUP($AB28,MDU!$S$15:$GQ$23,9,FALSE),0)</f>
        <v>0</v>
      </c>
      <c r="AA28" s="391">
        <f>IFERROR(HLOOKUP($AB28,MDU!$S$27:$GQ$35,9,FALSE),0)</f>
        <v>0</v>
      </c>
      <c r="AB28" s="388">
        <v>27</v>
      </c>
      <c r="AC28" s="391">
        <f t="shared" si="3"/>
        <v>1678.8973571428583</v>
      </c>
    </row>
    <row r="29" spans="1:29" ht="17.25" thickBot="1">
      <c r="A29" s="96"/>
      <c r="B29" s="14"/>
      <c r="C29" s="243" t="s">
        <v>1873</v>
      </c>
      <c r="D29" s="182">
        <v>43101</v>
      </c>
      <c r="E29" s="186"/>
      <c r="F29" s="53"/>
      <c r="G29" s="10"/>
      <c r="L29" s="418" t="s">
        <v>304</v>
      </c>
      <c r="M29" s="418"/>
      <c r="N29" s="10"/>
      <c r="O29" s="191">
        <f>IFERROR(LatCostPerBuilding*(BuildingCount-MultiTenantBuildings)/(SUM(SMBQBs,ENTQBs))+LatCostPerConnectMultiTenant*(SUM(SMBQBs,ENTQBs)-(BuildingCount-MultiTenantBuildings))/SUM(SMBQBs,ENTQBs),0)</f>
        <v>283.5164835164835</v>
      </c>
      <c r="P29" s="15"/>
      <c r="Q29" s="96"/>
      <c r="T29" s="389" t="s">
        <v>151</v>
      </c>
      <c r="U29" s="390">
        <f t="shared" si="1"/>
        <v>1804.6821071428578</v>
      </c>
      <c r="V29" s="391">
        <f>Cashflow!$AE$15</f>
        <v>1804.6821071428578</v>
      </c>
      <c r="W29" s="391">
        <f t="shared" si="2"/>
        <v>0</v>
      </c>
      <c r="X29" s="391">
        <f t="shared" si="0"/>
        <v>1804.6821071428578</v>
      </c>
      <c r="Y29" s="391">
        <f>IFERROR(HLOOKUP($AB29,MDU!$S$3:$GQ$11,9,FALSE),0)</f>
        <v>0</v>
      </c>
      <c r="Z29" s="391">
        <f>IFERROR(HLOOKUP($AB29,MDU!$S$15:$GQ$23,9,FALSE),0)</f>
        <v>0</v>
      </c>
      <c r="AA29" s="391">
        <f>IFERROR(HLOOKUP($AB29,MDU!$S$27:$GQ$35,9,FALSE),0)</f>
        <v>0</v>
      </c>
      <c r="AB29" s="388">
        <v>28</v>
      </c>
      <c r="AC29" s="391">
        <f t="shared" si="3"/>
        <v>1804.6821071428578</v>
      </c>
    </row>
    <row r="30" spans="1:29">
      <c r="A30" s="96"/>
      <c r="B30" s="14"/>
      <c r="C30" s="244"/>
      <c r="D30" s="59"/>
      <c r="E30" s="59"/>
      <c r="F30" s="53"/>
      <c r="G30" s="10"/>
      <c r="H30" s="415" t="s">
        <v>309</v>
      </c>
      <c r="L30" s="236"/>
      <c r="M30" s="236"/>
      <c r="P30" s="15"/>
      <c r="Q30" s="96"/>
      <c r="T30" s="389" t="s">
        <v>152</v>
      </c>
      <c r="U30" s="390">
        <f t="shared" si="1"/>
        <v>1930.4668571428576</v>
      </c>
      <c r="V30" s="391">
        <f>Cashflow!$AF$15</f>
        <v>1930.4668571428576</v>
      </c>
      <c r="W30" s="391">
        <f t="shared" si="2"/>
        <v>0</v>
      </c>
      <c r="X30" s="391">
        <f t="shared" si="0"/>
        <v>1930.4668571428576</v>
      </c>
      <c r="Y30" s="391">
        <f>IFERROR(HLOOKUP($AB30,MDU!$S$3:$GQ$11,9,FALSE),0)</f>
        <v>0</v>
      </c>
      <c r="Z30" s="391">
        <f>IFERROR(HLOOKUP($AB30,MDU!$S$15:$GQ$23,9,FALSE),0)</f>
        <v>0</v>
      </c>
      <c r="AA30" s="391">
        <f>IFERROR(HLOOKUP($AB30,MDU!$S$27:$GQ$35,9,FALSE),0)</f>
        <v>0</v>
      </c>
      <c r="AB30" s="388">
        <v>29</v>
      </c>
      <c r="AC30" s="391">
        <f t="shared" si="3"/>
        <v>1930.4668571428576</v>
      </c>
    </row>
    <row r="31" spans="1:29">
      <c r="A31" s="96"/>
      <c r="B31" s="14"/>
      <c r="C31" s="243" t="s">
        <v>322</v>
      </c>
      <c r="D31" s="185">
        <f>IFERROR(ROUNDDOWN(Cashflow!_xlnm.AM27+Cashflow!_xlnm.AM30,0),0)</f>
        <v>0</v>
      </c>
      <c r="E31" s="186">
        <f>IF(ROEGate=ROUNDDOWN(Cashflow!AM27+Cashflow!AM30,0),"",IF(ROEGate&gt;ROUNDDOWN(Cashflow!AM27+Cashflow!AM30,0),"+"&amp;ROEGate-ROUNDDOWN(Cashflow!AM27+Cashflow!AM30,0),ROEGate-ROUNDDOWN(Cashflow!AM27+Cashflow!AM30,0)))</f>
        <v>-25</v>
      </c>
      <c r="F31" s="53"/>
      <c r="G31" s="10"/>
      <c r="H31" s="415"/>
      <c r="I31" s="10"/>
      <c r="J31" s="10"/>
      <c r="K31" s="40"/>
      <c r="L31" s="418" t="s">
        <v>14</v>
      </c>
      <c r="M31" s="418"/>
      <c r="O31" s="193">
        <f ca="1">TODAY()</f>
        <v>43340</v>
      </c>
      <c r="P31" s="15"/>
      <c r="Q31" s="96"/>
      <c r="T31" s="389" t="s">
        <v>153</v>
      </c>
      <c r="U31" s="390">
        <f t="shared" si="1"/>
        <v>2056.2516071428577</v>
      </c>
      <c r="V31" s="391">
        <f>Cashflow!$AG$15</f>
        <v>2056.2516071428577</v>
      </c>
      <c r="W31" s="391">
        <f t="shared" si="2"/>
        <v>0</v>
      </c>
      <c r="X31" s="391">
        <f t="shared" si="0"/>
        <v>2056.2516071428577</v>
      </c>
      <c r="Y31" s="391">
        <f>IFERROR(HLOOKUP($AB31,MDU!$S$3:$GQ$11,9,FALSE),0)</f>
        <v>0</v>
      </c>
      <c r="Z31" s="391">
        <f>IFERROR(HLOOKUP($AB31,MDU!$S$15:$GQ$23,9,FALSE),0)</f>
        <v>0</v>
      </c>
      <c r="AA31" s="391">
        <f>IFERROR(HLOOKUP($AB31,MDU!$S$27:$GQ$35,9,FALSE),0)</f>
        <v>0</v>
      </c>
      <c r="AB31" s="388">
        <v>30</v>
      </c>
      <c r="AC31" s="391">
        <f t="shared" si="3"/>
        <v>2056.2516071428577</v>
      </c>
    </row>
    <row r="32" spans="1:29">
      <c r="A32" s="96"/>
      <c r="B32" s="14"/>
      <c r="C32" s="244"/>
      <c r="D32" s="59"/>
      <c r="E32" s="59"/>
      <c r="F32" s="53"/>
      <c r="G32" s="10"/>
      <c r="H32" s="59"/>
      <c r="I32" s="59"/>
      <c r="J32" s="59"/>
      <c r="K32" s="59"/>
      <c r="L32" s="36"/>
      <c r="M32" s="36"/>
      <c r="N32" s="36"/>
      <c r="O32" s="36"/>
      <c r="P32" s="15"/>
      <c r="Q32" s="96"/>
      <c r="T32" s="389" t="s">
        <v>154</v>
      </c>
      <c r="U32" s="390">
        <f t="shared" si="1"/>
        <v>2182.0363571428579</v>
      </c>
      <c r="V32" s="391">
        <f>Cashflow!$AH$15</f>
        <v>2182.0363571428579</v>
      </c>
      <c r="W32" s="391">
        <f t="shared" si="2"/>
        <v>0</v>
      </c>
      <c r="X32" s="391">
        <f t="shared" si="0"/>
        <v>2182.0363571428579</v>
      </c>
      <c r="Y32" s="391">
        <f>IFERROR(HLOOKUP($AB32,MDU!$S$3:$GQ$11,9,FALSE),0)</f>
        <v>0</v>
      </c>
      <c r="Z32" s="391">
        <f>IFERROR(HLOOKUP($AB32,MDU!$S$15:$GQ$23,9,FALSE),0)</f>
        <v>0</v>
      </c>
      <c r="AA32" s="391">
        <f>IFERROR(HLOOKUP($AB32,MDU!$S$27:$GQ$35,9,FALSE),0)</f>
        <v>0</v>
      </c>
      <c r="AB32" s="388">
        <v>31</v>
      </c>
      <c r="AC32" s="391">
        <f t="shared" si="3"/>
        <v>2182.0363571428579</v>
      </c>
    </row>
    <row r="33" spans="1:29" ht="17.25" thickBot="1">
      <c r="A33" s="96"/>
      <c r="B33" s="14"/>
      <c r="C33" s="243" t="s">
        <v>305</v>
      </c>
      <c r="D33" s="182"/>
      <c r="E33" s="59"/>
      <c r="F33" s="53"/>
      <c r="G33" s="10"/>
      <c r="H33" s="243" t="s">
        <v>104</v>
      </c>
      <c r="I33" s="187"/>
      <c r="J33" s="53"/>
      <c r="K33" s="59"/>
      <c r="L33" s="36"/>
      <c r="M33" s="118" t="s">
        <v>310</v>
      </c>
      <c r="N33" s="36"/>
      <c r="O33" s="36"/>
      <c r="P33" s="15"/>
      <c r="Q33" s="96"/>
      <c r="T33" s="389" t="s">
        <v>155</v>
      </c>
      <c r="U33" s="390">
        <f t="shared" si="1"/>
        <v>2307.8211071428577</v>
      </c>
      <c r="V33" s="391">
        <f>Cashflow!$AI$15</f>
        <v>2307.8211071428577</v>
      </c>
      <c r="W33" s="391">
        <f t="shared" si="2"/>
        <v>0</v>
      </c>
      <c r="X33" s="391">
        <f t="shared" si="0"/>
        <v>2307.8211071428577</v>
      </c>
      <c r="Y33" s="391">
        <f>IFERROR(HLOOKUP($AB33,MDU!$S$3:$GQ$11,9,FALSE),0)</f>
        <v>0</v>
      </c>
      <c r="Z33" s="391">
        <f>IFERROR(HLOOKUP($AB33,MDU!$S$15:$GQ$23,9,FALSE),0)</f>
        <v>0</v>
      </c>
      <c r="AA33" s="391">
        <f>IFERROR(HLOOKUP($AB33,MDU!$S$27:$GQ$35,9,FALSE),0)</f>
        <v>0</v>
      </c>
      <c r="AB33" s="388">
        <v>32</v>
      </c>
      <c r="AC33" s="391">
        <f t="shared" si="3"/>
        <v>2307.8211071428577</v>
      </c>
    </row>
    <row r="34" spans="1:29" ht="17.25" thickTop="1">
      <c r="A34" s="96"/>
      <c r="B34" s="14"/>
      <c r="C34" s="244"/>
      <c r="D34" s="59"/>
      <c r="E34" s="59"/>
      <c r="F34" s="53"/>
      <c r="G34" s="10"/>
      <c r="H34" s="245"/>
      <c r="I34" s="53"/>
      <c r="J34" s="53"/>
      <c r="K34" s="59"/>
      <c r="L34" s="36"/>
      <c r="M34" s="419"/>
      <c r="N34" s="420"/>
      <c r="O34" s="421"/>
      <c r="P34" s="15"/>
      <c r="Q34" s="96"/>
      <c r="T34" s="389" t="s">
        <v>156</v>
      </c>
      <c r="U34" s="390">
        <f t="shared" si="1"/>
        <v>2433.6058571428575</v>
      </c>
      <c r="V34" s="391">
        <f>Cashflow!$AJ$15</f>
        <v>2433.6058571428575</v>
      </c>
      <c r="W34" s="391">
        <f t="shared" si="2"/>
        <v>0</v>
      </c>
      <c r="X34" s="391">
        <f t="shared" ref="X34:X65" si="4">U34</f>
        <v>2433.6058571428575</v>
      </c>
      <c r="Y34" s="391">
        <f>IFERROR(HLOOKUP($AB34,MDU!$S$3:$GQ$11,9,FALSE),0)</f>
        <v>0</v>
      </c>
      <c r="Z34" s="391">
        <f>IFERROR(HLOOKUP($AB34,MDU!$S$15:$GQ$23,9,FALSE),0)</f>
        <v>0</v>
      </c>
      <c r="AA34" s="391">
        <f>IFERROR(HLOOKUP($AB34,MDU!$S$27:$GQ$35,9,FALSE),0)</f>
        <v>0</v>
      </c>
      <c r="AB34" s="388">
        <v>33</v>
      </c>
      <c r="AC34" s="391">
        <f t="shared" si="3"/>
        <v>2433.6058571428575</v>
      </c>
    </row>
    <row r="35" spans="1:29">
      <c r="A35" s="96"/>
      <c r="B35" s="14"/>
      <c r="C35" s="243" t="s">
        <v>306</v>
      </c>
      <c r="D35" s="182"/>
      <c r="E35" s="53"/>
      <c r="F35" s="53"/>
      <c r="G35" s="36"/>
      <c r="H35" s="243" t="s">
        <v>106</v>
      </c>
      <c r="I35" s="429"/>
      <c r="J35" s="429"/>
      <c r="K35" s="59"/>
      <c r="L35" s="36"/>
      <c r="M35" s="422"/>
      <c r="N35" s="423"/>
      <c r="O35" s="424"/>
      <c r="P35" s="15"/>
      <c r="Q35" s="96"/>
      <c r="T35" s="389" t="s">
        <v>157</v>
      </c>
      <c r="U35" s="390">
        <f t="shared" si="1"/>
        <v>2559.3906071428573</v>
      </c>
      <c r="V35" s="391">
        <f>Cashflow!$AK$15</f>
        <v>2559.3906071428573</v>
      </c>
      <c r="W35" s="391">
        <f t="shared" si="2"/>
        <v>0</v>
      </c>
      <c r="X35" s="391">
        <f t="shared" si="4"/>
        <v>2559.3906071428573</v>
      </c>
      <c r="Y35" s="391">
        <f>IFERROR(HLOOKUP($AB35,MDU!$S$3:$GQ$11,9,FALSE),0)</f>
        <v>0</v>
      </c>
      <c r="Z35" s="391">
        <f>IFERROR(HLOOKUP($AB35,MDU!$S$15:$GQ$23,9,FALSE),0)</f>
        <v>0</v>
      </c>
      <c r="AA35" s="391">
        <f>IFERROR(HLOOKUP($AB35,MDU!$S$27:$GQ$35,9,FALSE),0)</f>
        <v>0</v>
      </c>
      <c r="AB35" s="388">
        <v>34</v>
      </c>
      <c r="AC35" s="391">
        <f t="shared" si="3"/>
        <v>2559.3906071428573</v>
      </c>
    </row>
    <row r="36" spans="1:29">
      <c r="A36" s="96"/>
      <c r="B36" s="14"/>
      <c r="C36" s="59"/>
      <c r="D36" s="59"/>
      <c r="E36" s="53"/>
      <c r="F36" s="53"/>
      <c r="G36" s="36"/>
      <c r="H36" s="246"/>
      <c r="I36" s="59"/>
      <c r="J36" s="59"/>
      <c r="K36" s="59"/>
      <c r="L36" s="36"/>
      <c r="M36" s="422"/>
      <c r="N36" s="423"/>
      <c r="O36" s="424"/>
      <c r="P36" s="15"/>
      <c r="Q36" s="96"/>
      <c r="T36" s="389" t="s">
        <v>158</v>
      </c>
      <c r="U36" s="390">
        <f t="shared" si="1"/>
        <v>2685.1753571428571</v>
      </c>
      <c r="V36" s="391">
        <f>Cashflow!$AL$15</f>
        <v>2685.1753571428571</v>
      </c>
      <c r="W36" s="391">
        <f t="shared" si="2"/>
        <v>0</v>
      </c>
      <c r="X36" s="391">
        <f t="shared" si="4"/>
        <v>2685.1753571428571</v>
      </c>
      <c r="Y36" s="391">
        <f>IFERROR(HLOOKUP($AB36,MDU!$S$3:$GQ$11,9,FALSE),0)</f>
        <v>0</v>
      </c>
      <c r="Z36" s="391">
        <f>IFERROR(HLOOKUP($AB36,MDU!$S$15:$GQ$23,9,FALSE),0)</f>
        <v>0</v>
      </c>
      <c r="AA36" s="391">
        <f>IFERROR(HLOOKUP($AB36,MDU!$S$27:$GQ$35,9,FALSE),0)</f>
        <v>0</v>
      </c>
      <c r="AB36" s="388">
        <v>35</v>
      </c>
      <c r="AC36" s="391">
        <f t="shared" si="3"/>
        <v>2685.1753571428571</v>
      </c>
    </row>
    <row r="37" spans="1:29">
      <c r="A37" s="96"/>
      <c r="B37" s="14"/>
      <c r="G37" s="36"/>
      <c r="H37" s="243" t="s">
        <v>105</v>
      </c>
      <c r="I37" s="428"/>
      <c r="J37" s="428"/>
      <c r="K37" s="59"/>
      <c r="L37" s="36"/>
      <c r="M37" s="422"/>
      <c r="N37" s="423"/>
      <c r="O37" s="424"/>
      <c r="P37" s="15"/>
      <c r="Q37" s="96"/>
      <c r="T37" s="389" t="s">
        <v>159</v>
      </c>
      <c r="U37" s="390">
        <f t="shared" si="1"/>
        <v>2810.9601071428565</v>
      </c>
      <c r="V37" s="391">
        <f>Cashflow!$AM$15</f>
        <v>2810.9601071428565</v>
      </c>
      <c r="W37" s="391">
        <f t="shared" si="2"/>
        <v>0</v>
      </c>
      <c r="X37" s="391">
        <f t="shared" si="4"/>
        <v>2810.9601071428565</v>
      </c>
      <c r="Y37" s="391">
        <f>IFERROR(HLOOKUP($AB37,MDU!$S$3:$GQ$11,9,FALSE),0)</f>
        <v>0</v>
      </c>
      <c r="Z37" s="391">
        <f>IFERROR(HLOOKUP($AB37,MDU!$S$15:$GQ$23,9,FALSE),0)</f>
        <v>0</v>
      </c>
      <c r="AA37" s="391">
        <f>IFERROR(HLOOKUP($AB37,MDU!$S$27:$GQ$35,9,FALSE),0)</f>
        <v>0</v>
      </c>
      <c r="AB37" s="388">
        <v>36</v>
      </c>
      <c r="AC37" s="391">
        <f t="shared" si="3"/>
        <v>2810.9601071428565</v>
      </c>
    </row>
    <row r="38" spans="1:29">
      <c r="A38" s="96"/>
      <c r="B38" s="14"/>
      <c r="G38" s="36"/>
      <c r="H38" s="59"/>
      <c r="I38" s="59"/>
      <c r="J38" s="59"/>
      <c r="K38" s="59"/>
      <c r="L38" s="10"/>
      <c r="M38" s="422"/>
      <c r="N38" s="423"/>
      <c r="O38" s="424"/>
      <c r="P38" s="15"/>
      <c r="Q38" s="96"/>
      <c r="T38" s="389" t="s">
        <v>160</v>
      </c>
      <c r="U38" s="390">
        <f t="shared" si="1"/>
        <v>3442.8830799999987</v>
      </c>
      <c r="V38" s="391">
        <f>Cashflow!$AN$15</f>
        <v>3442.8830799999987</v>
      </c>
      <c r="W38" s="391">
        <f t="shared" si="2"/>
        <v>0</v>
      </c>
      <c r="X38" s="391">
        <f t="shared" si="4"/>
        <v>3442.8830799999987</v>
      </c>
      <c r="Y38" s="391">
        <f>IFERROR(HLOOKUP($AB38,MDU!$S$3:$GQ$11,9,FALSE),0)</f>
        <v>0</v>
      </c>
      <c r="Z38" s="391">
        <f>IFERROR(HLOOKUP($AB38,MDU!$S$15:$GQ$23,9,FALSE),0)</f>
        <v>0</v>
      </c>
      <c r="AA38" s="391">
        <f>IFERROR(HLOOKUP($AB38,MDU!$S$27:$GQ$35,9,FALSE),0)</f>
        <v>0</v>
      </c>
      <c r="AB38" s="388">
        <v>37</v>
      </c>
      <c r="AC38" s="391">
        <f t="shared" si="3"/>
        <v>3442.8830799999987</v>
      </c>
    </row>
    <row r="39" spans="1:29">
      <c r="A39" s="96"/>
      <c r="B39" s="14"/>
      <c r="G39" s="10"/>
      <c r="L39" s="36"/>
      <c r="M39" s="422"/>
      <c r="N39" s="423"/>
      <c r="O39" s="424"/>
      <c r="P39" s="15"/>
      <c r="Q39" s="96"/>
      <c r="T39" s="389" t="s">
        <v>161</v>
      </c>
      <c r="U39" s="390">
        <f t="shared" si="1"/>
        <v>3425.6686645999989</v>
      </c>
      <c r="V39" s="391">
        <f>Cashflow!$AO$15</f>
        <v>3425.6686645999989</v>
      </c>
      <c r="W39" s="391">
        <f t="shared" si="2"/>
        <v>0</v>
      </c>
      <c r="X39" s="391">
        <f t="shared" si="4"/>
        <v>3425.6686645999989</v>
      </c>
      <c r="Y39" s="391">
        <f>IFERROR(HLOOKUP($AB39,MDU!$S$3:$GQ$11,9,FALSE),0)</f>
        <v>0</v>
      </c>
      <c r="Z39" s="391">
        <f>IFERROR(HLOOKUP($AB39,MDU!$S$15:$GQ$23,9,FALSE),0)</f>
        <v>0</v>
      </c>
      <c r="AA39" s="391">
        <f>IFERROR(HLOOKUP($AB39,MDU!$S$27:$GQ$35,9,FALSE),0)</f>
        <v>0</v>
      </c>
      <c r="AB39" s="388">
        <v>38</v>
      </c>
      <c r="AC39" s="391">
        <f t="shared" si="3"/>
        <v>3425.6686645999989</v>
      </c>
    </row>
    <row r="40" spans="1:29">
      <c r="A40" s="96"/>
      <c r="B40" s="14"/>
      <c r="C40" s="433" t="s">
        <v>112</v>
      </c>
      <c r="G40" s="10"/>
      <c r="H40" s="415" t="s">
        <v>109</v>
      </c>
      <c r="L40" s="36"/>
      <c r="M40" s="422"/>
      <c r="N40" s="423"/>
      <c r="O40" s="424"/>
      <c r="P40" s="15"/>
      <c r="Q40" s="96"/>
      <c r="T40" s="389" t="s">
        <v>162</v>
      </c>
      <c r="U40" s="390">
        <f t="shared" si="1"/>
        <v>3408.5403212769988</v>
      </c>
      <c r="V40" s="391">
        <f>Cashflow!$AP$15</f>
        <v>3408.5403212769988</v>
      </c>
      <c r="W40" s="391">
        <f t="shared" si="2"/>
        <v>0</v>
      </c>
      <c r="X40" s="391">
        <f t="shared" si="4"/>
        <v>3408.5403212769988</v>
      </c>
      <c r="Y40" s="391">
        <f>IFERROR(HLOOKUP($AB40,MDU!$S$3:$GQ$11,9,FALSE),0)</f>
        <v>0</v>
      </c>
      <c r="Z40" s="391">
        <f>IFERROR(HLOOKUP($AB40,MDU!$S$15:$GQ$23,9,FALSE),0)</f>
        <v>0</v>
      </c>
      <c r="AA40" s="391">
        <f>IFERROR(HLOOKUP($AB40,MDU!$S$27:$GQ$35,9,FALSE),0)</f>
        <v>0</v>
      </c>
      <c r="AB40" s="388">
        <v>39</v>
      </c>
      <c r="AC40" s="391">
        <f t="shared" si="3"/>
        <v>3408.5403212769988</v>
      </c>
    </row>
    <row r="41" spans="1:29" ht="17.25" thickBot="1">
      <c r="A41" s="96"/>
      <c r="B41" s="14"/>
      <c r="C41" s="433"/>
      <c r="F41" s="39"/>
      <c r="G41" s="10"/>
      <c r="H41" s="415"/>
      <c r="L41" s="10"/>
      <c r="M41" s="425"/>
      <c r="N41" s="426"/>
      <c r="O41" s="427"/>
      <c r="P41" s="15"/>
      <c r="Q41" s="96"/>
      <c r="T41" s="389" t="s">
        <v>163</v>
      </c>
      <c r="U41" s="390">
        <f t="shared" si="1"/>
        <v>3391.4976196706139</v>
      </c>
      <c r="V41" s="391">
        <f>Cashflow!$AQ$15</f>
        <v>3391.4976196706139</v>
      </c>
      <c r="W41" s="391">
        <f t="shared" si="2"/>
        <v>0</v>
      </c>
      <c r="X41" s="391">
        <f t="shared" si="4"/>
        <v>3391.4976196706139</v>
      </c>
      <c r="Y41" s="391">
        <f>IFERROR(HLOOKUP($AB41,MDU!$S$3:$GQ$11,9,FALSE),0)</f>
        <v>0</v>
      </c>
      <c r="Z41" s="391">
        <f>IFERROR(HLOOKUP($AB41,MDU!$S$15:$GQ$23,9,FALSE),0)</f>
        <v>0</v>
      </c>
      <c r="AA41" s="391">
        <f>IFERROR(HLOOKUP($AB41,MDU!$S$27:$GQ$35,9,FALSE),0)</f>
        <v>0</v>
      </c>
      <c r="AB41" s="388">
        <v>40</v>
      </c>
      <c r="AC41" s="391">
        <f t="shared" si="3"/>
        <v>3391.4976196706139</v>
      </c>
    </row>
    <row r="42" spans="1:29" ht="17.25" thickTop="1">
      <c r="A42" s="96"/>
      <c r="B42" s="14"/>
      <c r="C42" s="253"/>
      <c r="D42" s="254"/>
      <c r="E42" s="254"/>
      <c r="F42" s="254"/>
      <c r="G42" s="10"/>
      <c r="H42" s="59"/>
      <c r="I42" s="59"/>
      <c r="J42" s="59"/>
      <c r="K42" s="59"/>
      <c r="L42" s="10"/>
      <c r="M42" s="10"/>
      <c r="N42" s="10"/>
      <c r="O42" s="10"/>
      <c r="P42" s="15"/>
      <c r="Q42" s="96"/>
      <c r="T42" s="389" t="s">
        <v>164</v>
      </c>
      <c r="U42" s="390">
        <f t="shared" si="1"/>
        <v>3374.5401315722611</v>
      </c>
      <c r="V42" s="391">
        <f>Cashflow!$AR$15</f>
        <v>3374.5401315722611</v>
      </c>
      <c r="W42" s="391">
        <f t="shared" si="2"/>
        <v>0</v>
      </c>
      <c r="X42" s="391">
        <f t="shared" si="4"/>
        <v>3374.5401315722611</v>
      </c>
      <c r="Y42" s="391">
        <f>IFERROR(HLOOKUP($AB42,MDU!$S$3:$GQ$11,9,FALSE),0)</f>
        <v>0</v>
      </c>
      <c r="Z42" s="391">
        <f>IFERROR(HLOOKUP($AB42,MDU!$S$15:$GQ$23,9,FALSE),0)</f>
        <v>0</v>
      </c>
      <c r="AA42" s="391">
        <f>IFERROR(HLOOKUP($AB42,MDU!$S$27:$GQ$35,9,FALSE),0)</f>
        <v>0</v>
      </c>
      <c r="AB42" s="388">
        <v>41</v>
      </c>
      <c r="AC42" s="391">
        <f t="shared" si="3"/>
        <v>3374.5401315722611</v>
      </c>
    </row>
    <row r="43" spans="1:29">
      <c r="A43" s="96"/>
      <c r="B43" s="14"/>
      <c r="C43" s="254" t="s">
        <v>78</v>
      </c>
      <c r="D43" s="257">
        <f>180</f>
        <v>180</v>
      </c>
      <c r="E43" s="258" t="str">
        <f>IF(D43=180,"",IF(D43&gt;180,"(+"&amp;TEXT(D43-180,"0.00")&amp;")","("&amp;TEXT(D43-180,"0.00")&amp;")"))</f>
        <v/>
      </c>
      <c r="F43" s="254"/>
      <c r="G43" s="10"/>
      <c r="H43" s="243" t="s">
        <v>58</v>
      </c>
      <c r="I43" s="434"/>
      <c r="J43" s="434"/>
      <c r="K43" s="59"/>
      <c r="L43" s="10"/>
      <c r="M43" s="10"/>
      <c r="N43" s="29"/>
      <c r="O43" s="29"/>
      <c r="P43" s="15"/>
      <c r="Q43" s="96"/>
      <c r="T43" s="389" t="s">
        <v>165</v>
      </c>
      <c r="U43" s="390">
        <f t="shared" si="1"/>
        <v>3357.6674309144</v>
      </c>
      <c r="V43" s="391">
        <f>Cashflow!$AS$15</f>
        <v>3357.6674309144</v>
      </c>
      <c r="W43" s="391">
        <f t="shared" si="2"/>
        <v>0</v>
      </c>
      <c r="X43" s="391">
        <f t="shared" si="4"/>
        <v>3357.6674309144</v>
      </c>
      <c r="Y43" s="391">
        <f>IFERROR(HLOOKUP($AB43,MDU!$S$3:$GQ$11,9,FALSE),0)</f>
        <v>0</v>
      </c>
      <c r="Z43" s="391">
        <f>IFERROR(HLOOKUP($AB43,MDU!$S$15:$GQ$23,9,FALSE),0)</f>
        <v>0</v>
      </c>
      <c r="AA43" s="391">
        <f>IFERROR(HLOOKUP($AB43,MDU!$S$27:$GQ$35,9,FALSE),0)</f>
        <v>0</v>
      </c>
      <c r="AB43" s="388">
        <v>42</v>
      </c>
      <c r="AC43" s="391">
        <f t="shared" si="3"/>
        <v>3357.6674309144</v>
      </c>
    </row>
    <row r="44" spans="1:29">
      <c r="A44" s="96"/>
      <c r="B44" s="14"/>
      <c r="C44" s="255"/>
      <c r="D44" s="432" t="s">
        <v>559</v>
      </c>
      <c r="E44" s="430" t="s">
        <v>80</v>
      </c>
      <c r="F44" s="254"/>
      <c r="G44" s="10"/>
      <c r="H44" s="247"/>
      <c r="I44" s="434"/>
      <c r="J44" s="434"/>
      <c r="K44" s="59"/>
      <c r="L44" s="10"/>
      <c r="M44" s="10"/>
      <c r="N44" s="10"/>
      <c r="O44" s="10"/>
      <c r="P44" s="15"/>
      <c r="Q44" s="96"/>
      <c r="T44" s="389" t="s">
        <v>166</v>
      </c>
      <c r="U44" s="390">
        <f t="shared" si="1"/>
        <v>3340.8790937598278</v>
      </c>
      <c r="V44" s="391">
        <f>Cashflow!$AT$15</f>
        <v>3340.8790937598278</v>
      </c>
      <c r="W44" s="391">
        <f t="shared" si="2"/>
        <v>0</v>
      </c>
      <c r="X44" s="391">
        <f t="shared" si="4"/>
        <v>3340.8790937598278</v>
      </c>
      <c r="Y44" s="391">
        <f>IFERROR(HLOOKUP($AB44,MDU!$S$3:$GQ$11,9,FALSE),0)</f>
        <v>0</v>
      </c>
      <c r="Z44" s="391">
        <f>IFERROR(HLOOKUP($AB44,MDU!$S$15:$GQ$23,9,FALSE),0)</f>
        <v>0</v>
      </c>
      <c r="AA44" s="391">
        <f>IFERROR(HLOOKUP($AB44,MDU!$S$27:$GQ$35,9,FALSE),0)</f>
        <v>0</v>
      </c>
      <c r="AB44" s="388">
        <v>43</v>
      </c>
      <c r="AC44" s="391">
        <f t="shared" si="3"/>
        <v>3340.8790937598278</v>
      </c>
    </row>
    <row r="45" spans="1:29" ht="17.25" thickBot="1">
      <c r="A45" s="96"/>
      <c r="B45" s="14"/>
      <c r="C45" s="256"/>
      <c r="D45" s="431"/>
      <c r="E45" s="431"/>
      <c r="F45" s="254"/>
      <c r="G45" s="10"/>
      <c r="H45" s="247"/>
      <c r="I45" s="434"/>
      <c r="J45" s="434"/>
      <c r="K45" s="59"/>
      <c r="L45" s="10"/>
      <c r="M45" s="10"/>
      <c r="N45" s="29"/>
      <c r="O45" s="29"/>
      <c r="P45" s="15"/>
      <c r="Q45" s="96"/>
      <c r="T45" s="389" t="s">
        <v>167</v>
      </c>
      <c r="U45" s="390">
        <f t="shared" si="1"/>
        <v>3324.174698291029</v>
      </c>
      <c r="V45" s="391">
        <f>Cashflow!$AU$15</f>
        <v>3324.174698291029</v>
      </c>
      <c r="W45" s="391">
        <f t="shared" si="2"/>
        <v>0</v>
      </c>
      <c r="X45" s="391">
        <f t="shared" si="4"/>
        <v>3324.174698291029</v>
      </c>
      <c r="Y45" s="391">
        <f>IFERROR(HLOOKUP($AB45,MDU!$S$3:$GQ$11,9,FALSE),0)</f>
        <v>0</v>
      </c>
      <c r="Z45" s="391">
        <f>IFERROR(HLOOKUP($AB45,MDU!$S$15:$GQ$23,9,FALSE),0)</f>
        <v>0</v>
      </c>
      <c r="AA45" s="391">
        <f>IFERROR(HLOOKUP($AB45,MDU!$S$27:$GQ$35,9,FALSE),0)</f>
        <v>0</v>
      </c>
      <c r="AB45" s="388">
        <v>44</v>
      </c>
      <c r="AC45" s="391">
        <f t="shared" si="3"/>
        <v>3324.174698291029</v>
      </c>
    </row>
    <row r="46" spans="1:29" ht="17.25" thickBot="1">
      <c r="A46" s="96"/>
      <c r="B46" s="14"/>
      <c r="C46" s="254" t="s">
        <v>554</v>
      </c>
      <c r="D46" s="266">
        <f>SUM('SF Deals In Hand'!G5:G14)</f>
        <v>0</v>
      </c>
      <c r="E46" s="267">
        <f>COUNTA('SF Deals In Hand'!C5:C14)</f>
        <v>0</v>
      </c>
      <c r="F46" s="254"/>
      <c r="G46" s="10"/>
      <c r="H46" s="247"/>
      <c r="I46" s="434"/>
      <c r="J46" s="434"/>
      <c r="K46" s="59"/>
      <c r="L46" s="10"/>
      <c r="M46" s="10"/>
      <c r="N46" s="29"/>
      <c r="O46" s="29"/>
      <c r="P46" s="15"/>
      <c r="Q46" s="96"/>
      <c r="T46" s="389" t="s">
        <v>168</v>
      </c>
      <c r="U46" s="390">
        <f t="shared" si="1"/>
        <v>3307.5538247995732</v>
      </c>
      <c r="V46" s="391">
        <f>Cashflow!$AV$15</f>
        <v>3307.5538247995732</v>
      </c>
      <c r="W46" s="391">
        <f t="shared" si="2"/>
        <v>0</v>
      </c>
      <c r="X46" s="391">
        <f t="shared" si="4"/>
        <v>3307.5538247995732</v>
      </c>
      <c r="Y46" s="391">
        <f>IFERROR(HLOOKUP($AB46,MDU!$S$3:$GQ$11,9,FALSE),0)</f>
        <v>0</v>
      </c>
      <c r="Z46" s="391">
        <f>IFERROR(HLOOKUP($AB46,MDU!$S$15:$GQ$23,9,FALSE),0)</f>
        <v>0</v>
      </c>
      <c r="AA46" s="391">
        <f>IFERROR(HLOOKUP($AB46,MDU!$S$27:$GQ$35,9,FALSE),0)</f>
        <v>0</v>
      </c>
      <c r="AB46" s="388">
        <v>45</v>
      </c>
      <c r="AC46" s="391">
        <f t="shared" si="3"/>
        <v>3307.5538247995732</v>
      </c>
    </row>
    <row r="47" spans="1:29">
      <c r="A47" s="96"/>
      <c r="B47" s="14"/>
      <c r="C47" s="255"/>
      <c r="D47" s="254"/>
      <c r="E47" s="254"/>
      <c r="F47" s="254"/>
      <c r="G47" s="10"/>
      <c r="H47" s="247"/>
      <c r="I47" s="434"/>
      <c r="J47" s="434"/>
      <c r="K47" s="59"/>
      <c r="L47" s="10"/>
      <c r="M47" s="10"/>
      <c r="N47" s="10"/>
      <c r="O47" s="10"/>
      <c r="P47" s="15"/>
      <c r="Q47" s="96"/>
      <c r="T47" s="389" t="s">
        <v>169</v>
      </c>
      <c r="U47" s="390">
        <f t="shared" si="1"/>
        <v>3291.0160556755754</v>
      </c>
      <c r="V47" s="391">
        <f>Cashflow!$AW$15</f>
        <v>3291.0160556755754</v>
      </c>
      <c r="W47" s="391">
        <f t="shared" si="2"/>
        <v>0</v>
      </c>
      <c r="X47" s="391">
        <f t="shared" si="4"/>
        <v>3291.0160556755754</v>
      </c>
      <c r="Y47" s="391">
        <f>IFERROR(HLOOKUP($AB47,MDU!$S$3:$GQ$11,9,FALSE),0)</f>
        <v>0</v>
      </c>
      <c r="Z47" s="391">
        <f>IFERROR(HLOOKUP($AB47,MDU!$S$15:$GQ$23,9,FALSE),0)</f>
        <v>0</v>
      </c>
      <c r="AA47" s="391">
        <f>IFERROR(HLOOKUP($AB47,MDU!$S$27:$GQ$35,9,FALSE),0)</f>
        <v>0</v>
      </c>
      <c r="AB47" s="388">
        <v>46</v>
      </c>
      <c r="AC47" s="391">
        <f t="shared" si="3"/>
        <v>3291.0160556755754</v>
      </c>
    </row>
    <row r="48" spans="1:29" s="3" customFormat="1">
      <c r="A48" s="96"/>
      <c r="B48" s="14"/>
      <c r="C48" s="254" t="s">
        <v>122</v>
      </c>
      <c r="D48" s="188">
        <f>0</f>
        <v>0</v>
      </c>
      <c r="E48" s="254"/>
      <c r="F48" s="254"/>
      <c r="G48" s="10"/>
      <c r="H48" s="247"/>
      <c r="I48" s="434"/>
      <c r="J48" s="434"/>
      <c r="K48" s="59"/>
      <c r="L48" s="10"/>
      <c r="M48" s="10"/>
      <c r="N48" s="29"/>
      <c r="O48" s="29"/>
      <c r="P48" s="15"/>
      <c r="Q48" s="96"/>
      <c r="T48" s="389" t="s">
        <v>170</v>
      </c>
      <c r="U48" s="390">
        <f t="shared" si="1"/>
        <v>3274.5609753971967</v>
      </c>
      <c r="V48" s="391">
        <f>Cashflow!$AX$15</f>
        <v>3274.5609753971967</v>
      </c>
      <c r="W48" s="391">
        <f t="shared" si="2"/>
        <v>0</v>
      </c>
      <c r="X48" s="391">
        <f t="shared" si="4"/>
        <v>3274.5609753971967</v>
      </c>
      <c r="Y48" s="391">
        <f>IFERROR(HLOOKUP($AB48,MDU!$S$3:$GQ$11,9,FALSE),0)</f>
        <v>0</v>
      </c>
      <c r="Z48" s="391">
        <f>IFERROR(HLOOKUP($AB48,MDU!$S$15:$GQ$23,9,FALSE),0)</f>
        <v>0</v>
      </c>
      <c r="AA48" s="391">
        <f>IFERROR(HLOOKUP($AB48,MDU!$S$27:$GQ$35,9,FALSE),0)</f>
        <v>0</v>
      </c>
      <c r="AB48" s="388">
        <v>47</v>
      </c>
      <c r="AC48" s="391">
        <f t="shared" si="3"/>
        <v>3274.5609753971967</v>
      </c>
    </row>
    <row r="49" spans="1:29" s="3" customFormat="1">
      <c r="A49" s="96"/>
      <c r="B49" s="14"/>
      <c r="C49" s="256"/>
      <c r="D49" s="254"/>
      <c r="E49" s="254"/>
      <c r="F49" s="254"/>
      <c r="H49" s="244"/>
      <c r="I49" s="434"/>
      <c r="J49" s="434"/>
      <c r="K49" s="59"/>
      <c r="L49" s="10"/>
      <c r="M49" s="10"/>
      <c r="N49" s="29"/>
      <c r="O49" s="29"/>
      <c r="P49" s="15"/>
      <c r="Q49" s="96"/>
      <c r="T49" s="389" t="s">
        <v>171</v>
      </c>
      <c r="U49" s="390">
        <f t="shared" si="1"/>
        <v>3258.1881705202109</v>
      </c>
      <c r="V49" s="391">
        <f>Cashflow!$AY$15</f>
        <v>3258.1881705202109</v>
      </c>
      <c r="W49" s="391">
        <f t="shared" si="2"/>
        <v>0</v>
      </c>
      <c r="X49" s="391">
        <f t="shared" si="4"/>
        <v>3258.1881705202109</v>
      </c>
      <c r="Y49" s="391">
        <f>IFERROR(HLOOKUP($AB49,MDU!$S$3:$GQ$11,9,FALSE),0)</f>
        <v>0</v>
      </c>
      <c r="Z49" s="391">
        <f>IFERROR(HLOOKUP($AB49,MDU!$S$15:$GQ$23,9,FALSE),0)</f>
        <v>0</v>
      </c>
      <c r="AA49" s="391">
        <f>IFERROR(HLOOKUP($AB49,MDU!$S$27:$GQ$35,9,FALSE),0)</f>
        <v>0</v>
      </c>
      <c r="AB49" s="388">
        <v>48</v>
      </c>
      <c r="AC49" s="391">
        <f t="shared" si="3"/>
        <v>3258.1881705202109</v>
      </c>
    </row>
    <row r="50" spans="1:29" s="3" customFormat="1">
      <c r="A50" s="96"/>
      <c r="B50" s="14"/>
      <c r="C50" s="254" t="s">
        <v>81</v>
      </c>
      <c r="D50" s="188">
        <f>0</f>
        <v>0</v>
      </c>
      <c r="E50" s="254"/>
      <c r="F50" s="254"/>
      <c r="G50" s="2"/>
      <c r="H50" s="243"/>
      <c r="I50" s="434"/>
      <c r="J50" s="434"/>
      <c r="K50" s="59"/>
      <c r="L50" s="10"/>
      <c r="M50" s="10"/>
      <c r="N50" s="10"/>
      <c r="O50" s="10"/>
      <c r="P50" s="15"/>
      <c r="Q50" s="96"/>
      <c r="T50" s="389" t="s">
        <v>172</v>
      </c>
      <c r="U50" s="390">
        <f t="shared" si="1"/>
        <v>3241.8972296676102</v>
      </c>
      <c r="V50" s="391">
        <f>Cashflow!$AZ$15</f>
        <v>3241.8972296676102</v>
      </c>
      <c r="W50" s="391">
        <f t="shared" si="2"/>
        <v>0</v>
      </c>
      <c r="X50" s="391">
        <f t="shared" si="4"/>
        <v>3241.8972296676102</v>
      </c>
      <c r="Y50" s="391">
        <f>IFERROR(HLOOKUP($AB50,MDU!$S$3:$GQ$11,9,FALSE),0)</f>
        <v>0</v>
      </c>
      <c r="Z50" s="391">
        <f>IFERROR(HLOOKUP($AB50,MDU!$S$15:$GQ$23,9,FALSE),0)</f>
        <v>0</v>
      </c>
      <c r="AA50" s="391">
        <f>IFERROR(HLOOKUP($AB50,MDU!$S$27:$GQ$35,9,FALSE),0)</f>
        <v>0</v>
      </c>
      <c r="AB50" s="388">
        <v>49</v>
      </c>
      <c r="AC50" s="391">
        <f t="shared" si="3"/>
        <v>3241.8972296676102</v>
      </c>
    </row>
    <row r="51" spans="1:29" s="3" customFormat="1">
      <c r="A51" s="96"/>
      <c r="C51" s="254"/>
      <c r="D51" s="254"/>
      <c r="E51" s="254"/>
      <c r="F51" s="254"/>
      <c r="H51" s="244"/>
      <c r="I51" s="434"/>
      <c r="J51" s="434"/>
      <c r="K51" s="59"/>
      <c r="L51" s="10"/>
      <c r="M51" s="10"/>
      <c r="N51" s="10"/>
      <c r="O51" s="10"/>
      <c r="P51" s="15"/>
      <c r="Q51" s="97"/>
      <c r="T51" s="389" t="s">
        <v>173</v>
      </c>
      <c r="U51" s="390">
        <f t="shared" si="1"/>
        <v>3225.6877435192719</v>
      </c>
      <c r="V51" s="391">
        <f>Cashflow!$BA$15</f>
        <v>3225.6877435192719</v>
      </c>
      <c r="W51" s="391">
        <f t="shared" si="2"/>
        <v>0</v>
      </c>
      <c r="X51" s="391">
        <f t="shared" si="4"/>
        <v>3225.6877435192719</v>
      </c>
      <c r="Y51" s="391">
        <f>IFERROR(HLOOKUP($AB51,MDU!$S$3:$GQ$11,9,FALSE),0)</f>
        <v>0</v>
      </c>
      <c r="Z51" s="391">
        <f>IFERROR(HLOOKUP($AB51,MDU!$S$15:$GQ$23,9,FALSE),0)</f>
        <v>0</v>
      </c>
      <c r="AA51" s="391">
        <f>IFERROR(HLOOKUP($AB51,MDU!$S$27:$GQ$35,9,FALSE),0)</f>
        <v>0</v>
      </c>
      <c r="AB51" s="388">
        <v>50</v>
      </c>
      <c r="AC51" s="391">
        <f t="shared" si="3"/>
        <v>3225.6877435192719</v>
      </c>
    </row>
    <row r="52" spans="1:29" s="3" customFormat="1">
      <c r="A52" s="96"/>
      <c r="B52" s="2"/>
      <c r="C52" s="2"/>
      <c r="D52" s="2"/>
      <c r="E52" s="2"/>
      <c r="F52" s="2"/>
      <c r="G52" s="2"/>
      <c r="H52" s="244"/>
      <c r="I52" s="435"/>
      <c r="J52" s="435"/>
      <c r="K52" s="59"/>
      <c r="L52" s="10"/>
      <c r="M52" s="10"/>
      <c r="N52" s="10"/>
      <c r="O52" s="10"/>
      <c r="P52" s="15"/>
      <c r="Q52" s="97"/>
      <c r="T52" s="389" t="s">
        <v>174</v>
      </c>
      <c r="U52" s="390">
        <f t="shared" si="1"/>
        <v>3209.5593048016754</v>
      </c>
      <c r="V52" s="391">
        <f>Cashflow!$BB$15</f>
        <v>3209.5593048016754</v>
      </c>
      <c r="W52" s="391">
        <f t="shared" si="2"/>
        <v>0</v>
      </c>
      <c r="X52" s="391">
        <f t="shared" si="4"/>
        <v>3209.5593048016754</v>
      </c>
      <c r="Y52" s="391">
        <f>IFERROR(HLOOKUP($AB52,MDU!$S$3:$GQ$11,9,FALSE),0)</f>
        <v>0</v>
      </c>
      <c r="Z52" s="391">
        <f>IFERROR(HLOOKUP($AB52,MDU!$S$15:$GQ$23,9,FALSE),0)</f>
        <v>0</v>
      </c>
      <c r="AA52" s="391">
        <f>IFERROR(HLOOKUP($AB52,MDU!$S$27:$GQ$35,9,FALSE),0)</f>
        <v>0</v>
      </c>
      <c r="AB52" s="388">
        <v>51</v>
      </c>
      <c r="AC52" s="391">
        <f t="shared" si="3"/>
        <v>3209.5593048016754</v>
      </c>
    </row>
    <row r="53" spans="1:29" s="3" customFormat="1">
      <c r="A53" s="96"/>
      <c r="B53" s="2"/>
      <c r="H53" s="114"/>
      <c r="I53" s="59"/>
      <c r="J53" s="59"/>
      <c r="K53" s="59"/>
      <c r="L53" s="10"/>
      <c r="M53" s="10"/>
      <c r="N53" s="10"/>
      <c r="O53" s="10"/>
      <c r="P53" s="15"/>
      <c r="Q53" s="97"/>
      <c r="T53" s="389" t="s">
        <v>175</v>
      </c>
      <c r="U53" s="390">
        <f t="shared" si="1"/>
        <v>3193.511508277667</v>
      </c>
      <c r="V53" s="391">
        <f>Cashflow!$BC$15</f>
        <v>3193.511508277667</v>
      </c>
      <c r="W53" s="391">
        <f t="shared" si="2"/>
        <v>0</v>
      </c>
      <c r="X53" s="391">
        <f t="shared" si="4"/>
        <v>3193.511508277667</v>
      </c>
      <c r="Y53" s="391">
        <f>IFERROR(HLOOKUP($AB53,MDU!$S$3:$GQ$11,9,FALSE),0)</f>
        <v>0</v>
      </c>
      <c r="Z53" s="391">
        <f>IFERROR(HLOOKUP($AB53,MDU!$S$15:$GQ$23,9,FALSE),0)</f>
        <v>0</v>
      </c>
      <c r="AA53" s="391">
        <f>IFERROR(HLOOKUP($AB53,MDU!$S$27:$GQ$35,9,FALSE),0)</f>
        <v>0</v>
      </c>
      <c r="AB53" s="388">
        <v>52</v>
      </c>
      <c r="AC53" s="391">
        <f t="shared" si="3"/>
        <v>3193.511508277667</v>
      </c>
    </row>
    <row r="54" spans="1:29" s="3" customFormat="1">
      <c r="A54" s="96"/>
      <c r="B54" s="16"/>
      <c r="C54" s="30"/>
      <c r="D54" s="30"/>
      <c r="E54" s="30"/>
      <c r="F54" s="30"/>
      <c r="G54" s="30"/>
      <c r="H54" s="17"/>
      <c r="I54" s="17"/>
      <c r="J54" s="17"/>
      <c r="K54" s="17"/>
      <c r="L54" s="17"/>
      <c r="M54" s="17"/>
      <c r="N54" s="17"/>
      <c r="O54" s="17"/>
      <c r="P54" s="18"/>
      <c r="Q54" s="97"/>
      <c r="T54" s="389" t="s">
        <v>176</v>
      </c>
      <c r="U54" s="390">
        <f t="shared" si="1"/>
        <v>3177.5439507362789</v>
      </c>
      <c r="V54" s="391">
        <f>Cashflow!$BD$15</f>
        <v>3177.5439507362789</v>
      </c>
      <c r="W54" s="391">
        <f t="shared" si="2"/>
        <v>0</v>
      </c>
      <c r="X54" s="391">
        <f t="shared" si="4"/>
        <v>3177.5439507362789</v>
      </c>
      <c r="Y54" s="391">
        <f>IFERROR(HLOOKUP($AB54,MDU!$S$3:$GQ$11,9,FALSE),0)</f>
        <v>0</v>
      </c>
      <c r="Z54" s="391">
        <f>IFERROR(HLOOKUP($AB54,MDU!$S$15:$GQ$23,9,FALSE),0)</f>
        <v>0</v>
      </c>
      <c r="AA54" s="391">
        <f>IFERROR(HLOOKUP($AB54,MDU!$S$27:$GQ$35,9,FALSE),0)</f>
        <v>0</v>
      </c>
      <c r="AB54" s="388">
        <v>53</v>
      </c>
      <c r="AC54" s="391">
        <f t="shared" si="3"/>
        <v>3177.5439507362789</v>
      </c>
    </row>
    <row r="55" spans="1:29" s="3" customFormat="1">
      <c r="A55" s="96"/>
      <c r="B55" s="97"/>
      <c r="C55" s="97"/>
      <c r="D55" s="97"/>
      <c r="E55" s="97"/>
      <c r="F55" s="97"/>
      <c r="G55" s="97"/>
      <c r="H55" s="97"/>
      <c r="I55" s="97"/>
      <c r="J55" s="97"/>
      <c r="K55" s="98"/>
      <c r="L55" s="97"/>
      <c r="M55" s="97"/>
      <c r="N55" s="97"/>
      <c r="O55" s="97"/>
      <c r="P55" s="97"/>
      <c r="Q55" s="97"/>
      <c r="T55" s="389" t="s">
        <v>177</v>
      </c>
      <c r="U55" s="390">
        <f t="shared" si="1"/>
        <v>3161.6562309825977</v>
      </c>
      <c r="V55" s="391">
        <f>Cashflow!$BE$15</f>
        <v>3161.6562309825977</v>
      </c>
      <c r="W55" s="391">
        <f t="shared" si="2"/>
        <v>0</v>
      </c>
      <c r="X55" s="391">
        <f t="shared" si="4"/>
        <v>3161.6562309825977</v>
      </c>
      <c r="Y55" s="391">
        <f>IFERROR(HLOOKUP($AB55,MDU!$S$3:$GQ$11,9,FALSE),0)</f>
        <v>0</v>
      </c>
      <c r="Z55" s="391">
        <f>IFERROR(HLOOKUP($AB55,MDU!$S$15:$GQ$23,9,FALSE),0)</f>
        <v>0</v>
      </c>
      <c r="AA55" s="391">
        <f>IFERROR(HLOOKUP($AB55,MDU!$S$27:$GQ$35,9,FALSE),0)</f>
        <v>0</v>
      </c>
      <c r="AB55" s="388">
        <v>54</v>
      </c>
      <c r="AC55" s="391">
        <f t="shared" si="3"/>
        <v>3161.6562309825977</v>
      </c>
    </row>
    <row r="56" spans="1:29" s="3" customFormat="1">
      <c r="A56"/>
      <c r="B56" s="2"/>
      <c r="E56" s="2"/>
      <c r="F56" s="2"/>
      <c r="H56" s="2"/>
      <c r="I56" s="2"/>
      <c r="J56" s="2"/>
      <c r="K56" s="2"/>
      <c r="L56" s="2"/>
      <c r="M56" s="2"/>
      <c r="N56" s="2"/>
      <c r="O56" s="2"/>
      <c r="P56" s="2"/>
      <c r="T56" s="389" t="s">
        <v>178</v>
      </c>
      <c r="U56" s="390">
        <f t="shared" si="1"/>
        <v>3145.8479498276847</v>
      </c>
      <c r="V56" s="391">
        <f>Cashflow!$BF$15</f>
        <v>3145.8479498276847</v>
      </c>
      <c r="W56" s="391">
        <f t="shared" si="2"/>
        <v>0</v>
      </c>
      <c r="X56" s="391">
        <f t="shared" si="4"/>
        <v>3145.8479498276847</v>
      </c>
      <c r="Y56" s="391">
        <f>IFERROR(HLOOKUP($AB56,MDU!$S$3:$GQ$11,9,FALSE),0)</f>
        <v>0</v>
      </c>
      <c r="Z56" s="391">
        <f>IFERROR(HLOOKUP($AB56,MDU!$S$15:$GQ$23,9,FALSE),0)</f>
        <v>0</v>
      </c>
      <c r="AA56" s="391">
        <f>IFERROR(HLOOKUP($AB56,MDU!$S$27:$GQ$35,9,FALSE),0)</f>
        <v>0</v>
      </c>
      <c r="AB56" s="388">
        <v>55</v>
      </c>
      <c r="AC56" s="391">
        <f t="shared" si="3"/>
        <v>3145.8479498276847</v>
      </c>
    </row>
    <row r="57" spans="1:29" s="3" customFormat="1">
      <c r="A57" t="s">
        <v>1583</v>
      </c>
      <c r="B57" s="2"/>
      <c r="C57" s="2" t="str">
        <f>RegionLeadEmail</f>
        <v>Thomas_Salmi-Bydalek@cable.comcast.com</v>
      </c>
      <c r="D57" s="2"/>
      <c r="E57" s="2"/>
      <c r="F57" s="2"/>
      <c r="G57" s="2"/>
      <c r="K57" s="2"/>
      <c r="L57" s="2"/>
      <c r="M57" s="2"/>
      <c r="N57" s="2"/>
      <c r="O57" s="2"/>
      <c r="P57" s="2"/>
      <c r="Q57" s="2"/>
      <c r="T57" s="389" t="s">
        <v>179</v>
      </c>
      <c r="U57" s="390">
        <f t="shared" si="1"/>
        <v>3130.1187100785464</v>
      </c>
      <c r="V57" s="391">
        <f>Cashflow!$BG$15</f>
        <v>3130.1187100785464</v>
      </c>
      <c r="W57" s="391">
        <f t="shared" si="2"/>
        <v>0</v>
      </c>
      <c r="X57" s="391">
        <f t="shared" si="4"/>
        <v>3130.1187100785464</v>
      </c>
      <c r="Y57" s="391">
        <f>IFERROR(HLOOKUP($AB57,MDU!$S$3:$GQ$11,9,FALSE),0)</f>
        <v>0</v>
      </c>
      <c r="Z57" s="391">
        <f>IFERROR(HLOOKUP($AB57,MDU!$S$15:$GQ$23,9,FALSE),0)</f>
        <v>0</v>
      </c>
      <c r="AA57" s="391">
        <f>IFERROR(HLOOKUP($AB57,MDU!$S$27:$GQ$35,9,FALSE),0)</f>
        <v>0</v>
      </c>
      <c r="AB57" s="388">
        <v>56</v>
      </c>
      <c r="AC57" s="391">
        <f t="shared" si="3"/>
        <v>3130.1187100785464</v>
      </c>
    </row>
    <row r="58" spans="1:29" s="3" customFormat="1">
      <c r="A58" t="s">
        <v>1584</v>
      </c>
      <c r="B58" s="2"/>
      <c r="C58" s="2" t="str">
        <f>RegionLeadBackupEmail</f>
        <v>Kaylene_Hautamaki@cable.comcast.com</v>
      </c>
      <c r="D58" s="2"/>
      <c r="E58" s="2"/>
      <c r="F58" s="2"/>
      <c r="G58" s="2"/>
      <c r="K58" s="2"/>
      <c r="L58" s="2"/>
      <c r="M58" s="2"/>
      <c r="N58" s="2"/>
      <c r="O58" s="2"/>
      <c r="P58" s="2"/>
      <c r="Q58" s="2"/>
      <c r="T58" s="389" t="s">
        <v>180</v>
      </c>
      <c r="U58" s="390">
        <f t="shared" si="1"/>
        <v>3114.468116528154</v>
      </c>
      <c r="V58" s="391">
        <f>Cashflow!$BH$15</f>
        <v>3114.468116528154</v>
      </c>
      <c r="W58" s="391">
        <f t="shared" si="2"/>
        <v>0</v>
      </c>
      <c r="X58" s="391">
        <f t="shared" si="4"/>
        <v>3114.468116528154</v>
      </c>
      <c r="Y58" s="391">
        <f>IFERROR(HLOOKUP($AB58,MDU!$S$3:$GQ$11,9,FALSE),0)</f>
        <v>0</v>
      </c>
      <c r="Z58" s="391">
        <f>IFERROR(HLOOKUP($AB58,MDU!$S$15:$GQ$23,9,FALSE),0)</f>
        <v>0</v>
      </c>
      <c r="AA58" s="391">
        <f>IFERROR(HLOOKUP($AB58,MDU!$S$27:$GQ$35,9,FALSE),0)</f>
        <v>0</v>
      </c>
      <c r="AB58" s="388">
        <v>57</v>
      </c>
      <c r="AC58" s="391">
        <f t="shared" si="3"/>
        <v>3114.468116528154</v>
      </c>
    </row>
    <row r="59" spans="1:29" s="3" customFormat="1">
      <c r="A59" t="s">
        <v>1585</v>
      </c>
      <c r="B59" s="2"/>
      <c r="C59" s="2" t="str">
        <f>ICDistroList</f>
        <v>_WD_TC_MDInvestmentCommitteeApproval_@comcast.com</v>
      </c>
      <c r="D59" s="2"/>
      <c r="E59" s="2"/>
      <c r="F59" s="2"/>
      <c r="G59" s="2"/>
      <c r="I59"/>
      <c r="J59"/>
      <c r="K59"/>
      <c r="L59" s="2"/>
      <c r="M59" s="2"/>
      <c r="N59" s="2"/>
      <c r="O59" s="2"/>
      <c r="P59" s="2"/>
      <c r="Q59" s="2"/>
      <c r="T59" s="389" t="s">
        <v>181</v>
      </c>
      <c r="U59" s="390">
        <f t="shared" si="1"/>
        <v>3098.8957759455134</v>
      </c>
      <c r="V59" s="391">
        <f>Cashflow!$BI$15</f>
        <v>3098.8957759455134</v>
      </c>
      <c r="W59" s="391">
        <f t="shared" si="2"/>
        <v>0</v>
      </c>
      <c r="X59" s="391">
        <f t="shared" si="4"/>
        <v>3098.8957759455134</v>
      </c>
      <c r="Y59" s="391">
        <f>IFERROR(HLOOKUP($AB59,MDU!$S$3:$GQ$11,9,FALSE),0)</f>
        <v>0</v>
      </c>
      <c r="Z59" s="391">
        <f>IFERROR(HLOOKUP($AB59,MDU!$S$15:$GQ$23,9,FALSE),0)</f>
        <v>0</v>
      </c>
      <c r="AA59" s="391">
        <f>IFERROR(HLOOKUP($AB59,MDU!$S$27:$GQ$35,9,FALSE),0)</f>
        <v>0</v>
      </c>
      <c r="AB59" s="388">
        <v>58</v>
      </c>
      <c r="AC59" s="391">
        <f t="shared" si="3"/>
        <v>3098.8957759455134</v>
      </c>
    </row>
    <row r="60" spans="1:29" s="3" customFormat="1">
      <c r="A60"/>
      <c r="B60" s="2"/>
      <c r="C60" s="2"/>
      <c r="D60" s="2"/>
      <c r="E60" s="2"/>
      <c r="F60" s="2"/>
      <c r="G60" s="2"/>
      <c r="L60" s="2"/>
      <c r="M60" s="2"/>
      <c r="N60" s="2"/>
      <c r="O60" s="2"/>
      <c r="P60" s="2"/>
      <c r="Q60" s="2"/>
      <c r="T60" s="389" t="s">
        <v>182</v>
      </c>
      <c r="U60" s="390">
        <f t="shared" si="1"/>
        <v>3083.4012970657859</v>
      </c>
      <c r="V60" s="391">
        <f>Cashflow!$BJ$15</f>
        <v>3083.4012970657859</v>
      </c>
      <c r="W60" s="391">
        <f t="shared" si="2"/>
        <v>0</v>
      </c>
      <c r="X60" s="391">
        <f t="shared" si="4"/>
        <v>3083.4012970657859</v>
      </c>
      <c r="Y60" s="391">
        <f>IFERROR(HLOOKUP($AB60,MDU!$S$3:$GQ$11,9,FALSE),0)</f>
        <v>0</v>
      </c>
      <c r="Z60" s="391">
        <f>IFERROR(HLOOKUP($AB60,MDU!$S$15:$GQ$23,9,FALSE),0)</f>
        <v>0</v>
      </c>
      <c r="AA60" s="391">
        <f>IFERROR(HLOOKUP($AB60,MDU!$S$27:$GQ$35,9,FALSE),0)</f>
        <v>0</v>
      </c>
      <c r="AB60" s="388">
        <v>59</v>
      </c>
      <c r="AC60" s="391">
        <f t="shared" si="3"/>
        <v>3083.4012970657859</v>
      </c>
    </row>
    <row r="61" spans="1:29" s="3" customFormat="1">
      <c r="A61"/>
      <c r="B61" s="2"/>
      <c r="C61" s="2"/>
      <c r="D61" s="2"/>
      <c r="E61" s="2"/>
      <c r="F61" s="2"/>
      <c r="G61" s="2"/>
      <c r="L61" s="2"/>
      <c r="M61" s="2"/>
      <c r="N61" s="2"/>
      <c r="O61" s="2"/>
      <c r="P61" s="2"/>
      <c r="Q61" s="2"/>
      <c r="T61" s="389" t="s">
        <v>183</v>
      </c>
      <c r="U61" s="390">
        <f t="shared" si="1"/>
        <v>3067.9842905804571</v>
      </c>
      <c r="V61" s="391">
        <f>Cashflow!$BK$15</f>
        <v>3067.9842905804571</v>
      </c>
      <c r="W61" s="391">
        <f t="shared" si="2"/>
        <v>0</v>
      </c>
      <c r="X61" s="391">
        <f t="shared" si="4"/>
        <v>3067.9842905804571</v>
      </c>
      <c r="Y61" s="391">
        <f>IFERROR(HLOOKUP($AB61,MDU!$S$3:$GQ$11,9,FALSE),0)</f>
        <v>0</v>
      </c>
      <c r="Z61" s="391">
        <f>IFERROR(HLOOKUP($AB61,MDU!$S$15:$GQ$23,9,FALSE),0)</f>
        <v>0</v>
      </c>
      <c r="AA61" s="391">
        <f>IFERROR(HLOOKUP($AB61,MDU!$S$27:$GQ$35,9,FALSE),0)</f>
        <v>0</v>
      </c>
      <c r="AB61" s="388">
        <v>60</v>
      </c>
      <c r="AC61" s="391">
        <f t="shared" si="3"/>
        <v>3067.9842905804571</v>
      </c>
    </row>
    <row r="62" spans="1:29" s="3" customFormat="1">
      <c r="A62"/>
      <c r="B62" s="2"/>
      <c r="C62" s="2"/>
      <c r="D62" s="2"/>
      <c r="E62" s="2"/>
      <c r="F62" s="2"/>
      <c r="G62" s="2"/>
      <c r="L62" s="2"/>
      <c r="M62" s="2"/>
      <c r="N62" s="2"/>
      <c r="O62" s="2"/>
      <c r="P62" s="2"/>
      <c r="Q62" s="2"/>
      <c r="T62" s="389" t="s">
        <v>184</v>
      </c>
      <c r="U62" s="390">
        <f t="shared" si="1"/>
        <v>3052.6443691275545</v>
      </c>
      <c r="V62" s="391">
        <f>Cashflow!$BL$15</f>
        <v>3052.6443691275545</v>
      </c>
      <c r="W62" s="391">
        <f t="shared" si="2"/>
        <v>0</v>
      </c>
      <c r="X62" s="391">
        <f t="shared" si="4"/>
        <v>3052.6443691275545</v>
      </c>
      <c r="Y62" s="391">
        <f>IFERROR(HLOOKUP($AB62,MDU!$S$3:$GQ$11,9,FALSE),0)</f>
        <v>0</v>
      </c>
      <c r="Z62" s="391">
        <f>IFERROR(HLOOKUP($AB62,MDU!$S$15:$GQ$23,9,FALSE),0)</f>
        <v>0</v>
      </c>
      <c r="AA62" s="391">
        <f>IFERROR(HLOOKUP($AB62,MDU!$S$27:$GQ$35,9,FALSE),0)</f>
        <v>0</v>
      </c>
      <c r="AB62" s="388">
        <v>61</v>
      </c>
      <c r="AC62" s="391">
        <f t="shared" si="3"/>
        <v>3052.6443691275545</v>
      </c>
    </row>
    <row r="63" spans="1:29" s="3" customFormat="1">
      <c r="A63"/>
      <c r="B63" s="2"/>
      <c r="C63" s="2"/>
      <c r="D63" s="2"/>
      <c r="E63" s="2"/>
      <c r="F63" s="2"/>
      <c r="G63" s="2"/>
      <c r="L63" s="2"/>
      <c r="M63" s="2"/>
      <c r="N63" s="2"/>
      <c r="O63" s="2"/>
      <c r="P63" s="2"/>
      <c r="Q63" s="2"/>
      <c r="T63" s="389" t="s">
        <v>185</v>
      </c>
      <c r="U63" s="390">
        <f t="shared" si="1"/>
        <v>3037.381147281917</v>
      </c>
      <c r="V63" s="391">
        <f>Cashflow!$BM$15</f>
        <v>3037.381147281917</v>
      </c>
      <c r="W63" s="391">
        <f t="shared" si="2"/>
        <v>0</v>
      </c>
      <c r="X63" s="391">
        <f t="shared" si="4"/>
        <v>3037.381147281917</v>
      </c>
      <c r="Y63" s="391">
        <f>IFERROR(HLOOKUP($AB63,MDU!$S$3:$GQ$11,9,FALSE),0)</f>
        <v>0</v>
      </c>
      <c r="Z63" s="391">
        <f>IFERROR(HLOOKUP($AB63,MDU!$S$15:$GQ$23,9,FALSE),0)</f>
        <v>0</v>
      </c>
      <c r="AA63" s="391">
        <f>IFERROR(HLOOKUP($AB63,MDU!$S$27:$GQ$35,9,FALSE),0)</f>
        <v>0</v>
      </c>
      <c r="AB63" s="388">
        <v>62</v>
      </c>
      <c r="AC63" s="391">
        <f t="shared" si="3"/>
        <v>3037.381147281917</v>
      </c>
    </row>
    <row r="64" spans="1:29" s="3" customFormat="1">
      <c r="A64"/>
      <c r="B64" s="2"/>
      <c r="C64" s="2"/>
      <c r="D64" s="2"/>
      <c r="E64" s="2"/>
      <c r="F64" s="2"/>
      <c r="G64" s="2"/>
      <c r="L64" s="2"/>
      <c r="M64" s="2"/>
      <c r="N64" s="2"/>
      <c r="O64" s="2"/>
      <c r="P64" s="2"/>
      <c r="Q64" s="2"/>
      <c r="T64" s="389" t="s">
        <v>186</v>
      </c>
      <c r="U64" s="390">
        <f t="shared" si="1"/>
        <v>3022.1942415455069</v>
      </c>
      <c r="V64" s="391">
        <f>Cashflow!$BN$15</f>
        <v>3022.1942415455069</v>
      </c>
      <c r="W64" s="391">
        <f t="shared" si="2"/>
        <v>0</v>
      </c>
      <c r="X64" s="391">
        <f t="shared" si="4"/>
        <v>3022.1942415455069</v>
      </c>
      <c r="Y64" s="391">
        <f>IFERROR(HLOOKUP($AB64,MDU!$S$3:$GQ$11,9,FALSE),0)</f>
        <v>0</v>
      </c>
      <c r="Z64" s="391">
        <f>IFERROR(HLOOKUP($AB64,MDU!$S$15:$GQ$23,9,FALSE),0)</f>
        <v>0</v>
      </c>
      <c r="AA64" s="391">
        <f>IFERROR(HLOOKUP($AB64,MDU!$S$27:$GQ$35,9,FALSE),0)</f>
        <v>0</v>
      </c>
      <c r="AB64" s="388">
        <v>63</v>
      </c>
      <c r="AC64" s="391">
        <f t="shared" si="3"/>
        <v>3022.1942415455069</v>
      </c>
    </row>
    <row r="65" spans="1:29" s="3" customFormat="1">
      <c r="A65"/>
      <c r="B65" s="2"/>
      <c r="C65" s="2"/>
      <c r="D65" s="2"/>
      <c r="E65" s="2"/>
      <c r="F65" s="2"/>
      <c r="G65" s="2"/>
      <c r="L65" s="2"/>
      <c r="M65" s="2"/>
      <c r="N65" s="2"/>
      <c r="O65" s="2"/>
      <c r="P65" s="2"/>
      <c r="T65" s="389" t="s">
        <v>187</v>
      </c>
      <c r="U65" s="390">
        <f t="shared" si="1"/>
        <v>3007.08327033778</v>
      </c>
      <c r="V65" s="391">
        <f>Cashflow!$BO$15</f>
        <v>3007.08327033778</v>
      </c>
      <c r="W65" s="391">
        <f t="shared" si="2"/>
        <v>0</v>
      </c>
      <c r="X65" s="391">
        <f t="shared" si="4"/>
        <v>3007.08327033778</v>
      </c>
      <c r="Y65" s="391">
        <f>IFERROR(HLOOKUP($AB65,MDU!$S$3:$GQ$11,9,FALSE),0)</f>
        <v>0</v>
      </c>
      <c r="Z65" s="391">
        <f>IFERROR(HLOOKUP($AB65,MDU!$S$15:$GQ$23,9,FALSE),0)</f>
        <v>0</v>
      </c>
      <c r="AA65" s="391">
        <f>IFERROR(HLOOKUP($AB65,MDU!$S$27:$GQ$35,9,FALSE),0)</f>
        <v>0</v>
      </c>
      <c r="AB65" s="388">
        <v>64</v>
      </c>
      <c r="AC65" s="391">
        <f t="shared" si="3"/>
        <v>3007.08327033778</v>
      </c>
    </row>
    <row r="66" spans="1:29" s="3" customFormat="1">
      <c r="A66"/>
      <c r="B66" s="2"/>
      <c r="C66" s="2"/>
      <c r="D66" s="2"/>
      <c r="E66" s="2"/>
      <c r="F66" s="2"/>
      <c r="G66" s="2"/>
      <c r="L66" s="2"/>
      <c r="M66" s="2"/>
      <c r="N66" s="2"/>
      <c r="O66" s="2"/>
      <c r="P66" s="2"/>
      <c r="T66" s="389" t="s">
        <v>188</v>
      </c>
      <c r="U66" s="390">
        <f t="shared" ref="U66:U129" si="5">V66+W66</f>
        <v>2992.0478539860915</v>
      </c>
      <c r="V66" s="391">
        <f>Cashflow!$BP$15</f>
        <v>2992.0478539860915</v>
      </c>
      <c r="W66" s="391">
        <f t="shared" ref="W66:W129" si="6">Y66+Z66+AA66</f>
        <v>0</v>
      </c>
      <c r="X66" s="391">
        <f t="shared" ref="X66:X97" si="7">U66</f>
        <v>2992.0478539860915</v>
      </c>
      <c r="Y66" s="391">
        <f>IFERROR(HLOOKUP($AB66,MDU!$S$3:$GQ$11,9,FALSE),0)</f>
        <v>0</v>
      </c>
      <c r="Z66" s="391">
        <f>IFERROR(HLOOKUP($AB66,MDU!$S$15:$GQ$23,9,FALSE),0)</f>
        <v>0</v>
      </c>
      <c r="AA66" s="391">
        <f>IFERROR(HLOOKUP($AB66,MDU!$S$27:$GQ$35,9,FALSE),0)</f>
        <v>0</v>
      </c>
      <c r="AB66" s="388">
        <v>65</v>
      </c>
      <c r="AC66" s="391">
        <f t="shared" si="3"/>
        <v>2992.0478539860915</v>
      </c>
    </row>
    <row r="67" spans="1:29" s="3" customFormat="1">
      <c r="A67"/>
      <c r="B67" s="2"/>
      <c r="C67" s="2"/>
      <c r="D67" s="2"/>
      <c r="E67" s="2"/>
      <c r="F67" s="2"/>
      <c r="G67" s="2"/>
      <c r="L67" s="2"/>
      <c r="M67" s="2"/>
      <c r="T67" s="389" t="s">
        <v>189</v>
      </c>
      <c r="U67" s="390">
        <f t="shared" si="5"/>
        <v>2977.0876147161607</v>
      </c>
      <c r="V67" s="391">
        <f>Cashflow!$BQ$15</f>
        <v>2977.0876147161607</v>
      </c>
      <c r="W67" s="391">
        <f t="shared" si="6"/>
        <v>0</v>
      </c>
      <c r="X67" s="391">
        <f t="shared" si="7"/>
        <v>2977.0876147161607</v>
      </c>
      <c r="Y67" s="391">
        <f>IFERROR(HLOOKUP($AB67,MDU!$S$3:$GQ$11,9,FALSE),0)</f>
        <v>0</v>
      </c>
      <c r="Z67" s="391">
        <f>IFERROR(HLOOKUP($AB67,MDU!$S$15:$GQ$23,9,FALSE),0)</f>
        <v>0</v>
      </c>
      <c r="AA67" s="391">
        <f>IFERROR(HLOOKUP($AB67,MDU!$S$27:$GQ$35,9,FALSE),0)</f>
        <v>0</v>
      </c>
      <c r="AB67" s="388">
        <v>66</v>
      </c>
      <c r="AC67" s="391">
        <f t="shared" ref="AC67:AC130" si="8">V67</f>
        <v>2977.0876147161607</v>
      </c>
    </row>
    <row r="68" spans="1:29" s="3" customFormat="1">
      <c r="A68"/>
      <c r="B68" s="2"/>
      <c r="C68" s="2"/>
      <c r="D68" s="2"/>
      <c r="E68" s="2"/>
      <c r="F68" s="2"/>
      <c r="G68" s="2"/>
      <c r="L68" s="2"/>
      <c r="M68" s="2"/>
      <c r="T68" s="389" t="s">
        <v>190</v>
      </c>
      <c r="U68" s="390">
        <f t="shared" si="5"/>
        <v>2962.2021766425796</v>
      </c>
      <c r="V68" s="391">
        <f>Cashflow!$BR$15</f>
        <v>2962.2021766425796</v>
      </c>
      <c r="W68" s="391">
        <f t="shared" si="6"/>
        <v>0</v>
      </c>
      <c r="X68" s="391">
        <f t="shared" si="7"/>
        <v>2962.2021766425796</v>
      </c>
      <c r="Y68" s="391">
        <f>IFERROR(HLOOKUP($AB68,MDU!$S$3:$GQ$11,9,FALSE),0)</f>
        <v>0</v>
      </c>
      <c r="Z68" s="391">
        <f>IFERROR(HLOOKUP($AB68,MDU!$S$15:$GQ$23,9,FALSE),0)</f>
        <v>0</v>
      </c>
      <c r="AA68" s="391">
        <f>IFERROR(HLOOKUP($AB68,MDU!$S$27:$GQ$35,9,FALSE),0)</f>
        <v>0</v>
      </c>
      <c r="AB68" s="388">
        <v>67</v>
      </c>
      <c r="AC68" s="391">
        <f t="shared" si="8"/>
        <v>2962.2021766425796</v>
      </c>
    </row>
    <row r="69" spans="1:29" s="3" customFormat="1">
      <c r="A69"/>
      <c r="B69" s="2"/>
      <c r="C69" s="2"/>
      <c r="D69" s="2"/>
      <c r="E69" s="2"/>
      <c r="F69" s="2"/>
      <c r="G69" s="2"/>
      <c r="H69" s="2"/>
      <c r="I69" s="2"/>
      <c r="J69" s="2"/>
      <c r="K69" s="2"/>
      <c r="L69" s="2"/>
      <c r="M69" s="2"/>
      <c r="T69" s="389" t="s">
        <v>191</v>
      </c>
      <c r="U69" s="390">
        <f t="shared" si="5"/>
        <v>2947.3911657593671</v>
      </c>
      <c r="V69" s="391">
        <f>Cashflow!$BS$15</f>
        <v>2947.3911657593671</v>
      </c>
      <c r="W69" s="391">
        <f t="shared" si="6"/>
        <v>0</v>
      </c>
      <c r="X69" s="391">
        <f t="shared" si="7"/>
        <v>2947.3911657593671</v>
      </c>
      <c r="Y69" s="391">
        <f>IFERROR(HLOOKUP($AB69,MDU!$S$3:$GQ$11,9,FALSE),0)</f>
        <v>0</v>
      </c>
      <c r="Z69" s="391">
        <f>IFERROR(HLOOKUP($AB69,MDU!$S$15:$GQ$23,9,FALSE),0)</f>
        <v>0</v>
      </c>
      <c r="AA69" s="391">
        <f>IFERROR(HLOOKUP($AB69,MDU!$S$27:$GQ$35,9,FALSE),0)</f>
        <v>0</v>
      </c>
      <c r="AB69" s="388">
        <v>68</v>
      </c>
      <c r="AC69" s="391">
        <f t="shared" si="8"/>
        <v>2947.3911657593671</v>
      </c>
    </row>
    <row r="70" spans="1:29" s="3" customFormat="1">
      <c r="A70"/>
      <c r="B70" s="2"/>
      <c r="C70" s="2"/>
      <c r="D70" s="2"/>
      <c r="E70" s="2"/>
      <c r="F70" s="2"/>
      <c r="G70" s="2"/>
      <c r="H70" s="2"/>
      <c r="I70" s="2"/>
      <c r="J70" s="2"/>
      <c r="K70" s="2"/>
      <c r="L70" s="2"/>
      <c r="M70" s="2"/>
      <c r="T70" s="389" t="s">
        <v>192</v>
      </c>
      <c r="U70" s="390">
        <f t="shared" si="5"/>
        <v>2932.6542099305702</v>
      </c>
      <c r="V70" s="391">
        <f>Cashflow!$BT$15</f>
        <v>2932.6542099305702</v>
      </c>
      <c r="W70" s="391">
        <f t="shared" si="6"/>
        <v>0</v>
      </c>
      <c r="X70" s="391">
        <f t="shared" si="7"/>
        <v>2932.6542099305702</v>
      </c>
      <c r="Y70" s="391">
        <f>IFERROR(HLOOKUP($AB70,MDU!$S$3:$GQ$11,9,FALSE),0)</f>
        <v>0</v>
      </c>
      <c r="Z70" s="391">
        <f>IFERROR(HLOOKUP($AB70,MDU!$S$15:$GQ$23,9,FALSE),0)</f>
        <v>0</v>
      </c>
      <c r="AA70" s="391">
        <f>IFERROR(HLOOKUP($AB70,MDU!$S$27:$GQ$35,9,FALSE),0)</f>
        <v>0</v>
      </c>
      <c r="AB70" s="388">
        <v>69</v>
      </c>
      <c r="AC70" s="391">
        <f t="shared" si="8"/>
        <v>2932.6542099305702</v>
      </c>
    </row>
    <row r="71" spans="1:29" s="3" customFormat="1">
      <c r="A71"/>
      <c r="B71" s="2"/>
      <c r="C71" s="2"/>
      <c r="D71" s="2"/>
      <c r="E71" s="2"/>
      <c r="F71" s="2"/>
      <c r="G71" s="2"/>
      <c r="H71" s="2"/>
      <c r="I71" s="2"/>
      <c r="J71" s="2"/>
      <c r="K71" s="2"/>
      <c r="L71" s="2"/>
      <c r="M71" s="2"/>
      <c r="T71" s="389" t="s">
        <v>193</v>
      </c>
      <c r="U71" s="390">
        <f t="shared" si="5"/>
        <v>2917.9909388809174</v>
      </c>
      <c r="V71" s="391">
        <f>Cashflow!$BU$15</f>
        <v>2917.9909388809174</v>
      </c>
      <c r="W71" s="391">
        <f t="shared" si="6"/>
        <v>0</v>
      </c>
      <c r="X71" s="391">
        <f t="shared" si="7"/>
        <v>2917.9909388809174</v>
      </c>
      <c r="Y71" s="391">
        <f>IFERROR(HLOOKUP($AB71,MDU!$S$3:$GQ$11,9,FALSE),0)</f>
        <v>0</v>
      </c>
      <c r="Z71" s="391">
        <f>IFERROR(HLOOKUP($AB71,MDU!$S$15:$GQ$23,9,FALSE),0)</f>
        <v>0</v>
      </c>
      <c r="AA71" s="391">
        <f>IFERROR(HLOOKUP($AB71,MDU!$S$27:$GQ$35,9,FALSE),0)</f>
        <v>0</v>
      </c>
      <c r="AB71" s="388">
        <v>70</v>
      </c>
      <c r="AC71" s="391">
        <f t="shared" si="8"/>
        <v>2917.9909388809174</v>
      </c>
    </row>
    <row r="72" spans="1:29" s="3" customFormat="1">
      <c r="A72"/>
      <c r="B72" s="2"/>
      <c r="C72" s="2"/>
      <c r="D72" s="2"/>
      <c r="E72" s="2"/>
      <c r="F72" s="2"/>
      <c r="G72" s="2"/>
      <c r="H72" s="2"/>
      <c r="I72" s="2"/>
      <c r="J72" s="2"/>
      <c r="K72" s="2"/>
      <c r="L72" s="2"/>
      <c r="M72" s="2"/>
      <c r="T72" s="389" t="s">
        <v>194</v>
      </c>
      <c r="U72" s="390">
        <f t="shared" si="5"/>
        <v>2903.4009841865127</v>
      </c>
      <c r="V72" s="391">
        <f>Cashflow!$BV$15</f>
        <v>2903.4009841865127</v>
      </c>
      <c r="W72" s="391">
        <f t="shared" si="6"/>
        <v>0</v>
      </c>
      <c r="X72" s="391">
        <f t="shared" si="7"/>
        <v>2903.4009841865127</v>
      </c>
      <c r="Y72" s="391">
        <f>IFERROR(HLOOKUP($AB72,MDU!$S$3:$GQ$11,9,FALSE),0)</f>
        <v>0</v>
      </c>
      <c r="Z72" s="391">
        <f>IFERROR(HLOOKUP($AB72,MDU!$S$15:$GQ$23,9,FALSE),0)</f>
        <v>0</v>
      </c>
      <c r="AA72" s="391">
        <f>IFERROR(HLOOKUP($AB72,MDU!$S$27:$GQ$35,9,FALSE),0)</f>
        <v>0</v>
      </c>
      <c r="AB72" s="388">
        <v>71</v>
      </c>
      <c r="AC72" s="391">
        <f t="shared" si="8"/>
        <v>2903.4009841865127</v>
      </c>
    </row>
    <row r="73" spans="1:29" s="3" customFormat="1">
      <c r="A73"/>
      <c r="B73" s="2"/>
      <c r="C73" s="2"/>
      <c r="D73" s="2"/>
      <c r="E73" s="2"/>
      <c r="F73" s="2"/>
      <c r="G73" s="2"/>
      <c r="H73" s="2"/>
      <c r="I73" s="2"/>
      <c r="J73" s="2"/>
      <c r="K73" s="2"/>
      <c r="L73" s="2"/>
      <c r="M73" s="2"/>
      <c r="T73" s="389" t="s">
        <v>195</v>
      </c>
      <c r="U73" s="390">
        <f t="shared" si="5"/>
        <v>2888.8839792655799</v>
      </c>
      <c r="V73" s="391">
        <f>Cashflow!$BW$15</f>
        <v>2888.8839792655799</v>
      </c>
      <c r="W73" s="391">
        <f t="shared" si="6"/>
        <v>0</v>
      </c>
      <c r="X73" s="391">
        <f t="shared" si="7"/>
        <v>2888.8839792655799</v>
      </c>
      <c r="Y73" s="391">
        <f>IFERROR(HLOOKUP($AB73,MDU!$S$3:$GQ$11,9,FALSE),0)</f>
        <v>0</v>
      </c>
      <c r="Z73" s="391">
        <f>IFERROR(HLOOKUP($AB73,MDU!$S$15:$GQ$23,9,FALSE),0)</f>
        <v>0</v>
      </c>
      <c r="AA73" s="391">
        <f>IFERROR(HLOOKUP($AB73,MDU!$S$27:$GQ$35,9,FALSE),0)</f>
        <v>0</v>
      </c>
      <c r="AB73" s="388">
        <v>72</v>
      </c>
      <c r="AC73" s="391">
        <f t="shared" si="8"/>
        <v>2888.8839792655799</v>
      </c>
    </row>
    <row r="74" spans="1:29" s="3" customFormat="1">
      <c r="A74"/>
      <c r="B74" s="2"/>
      <c r="C74" s="2"/>
      <c r="D74" s="2"/>
      <c r="E74" s="2"/>
      <c r="F74" s="2"/>
      <c r="G74" s="2"/>
      <c r="H74" s="2"/>
      <c r="I74" s="2"/>
      <c r="J74" s="2"/>
      <c r="K74" s="2"/>
      <c r="L74" s="2"/>
      <c r="M74" s="2"/>
      <c r="T74" s="389" t="s">
        <v>196</v>
      </c>
      <c r="U74" s="390">
        <f t="shared" si="5"/>
        <v>2874.4395593692525</v>
      </c>
      <c r="V74" s="391">
        <f>Cashflow!$BX$15</f>
        <v>2874.4395593692525</v>
      </c>
      <c r="W74" s="391">
        <f t="shared" si="6"/>
        <v>0</v>
      </c>
      <c r="X74" s="391">
        <f t="shared" si="7"/>
        <v>2874.4395593692525</v>
      </c>
      <c r="Y74" s="391">
        <f>IFERROR(HLOOKUP($AB74,MDU!$S$3:$GQ$11,9,FALSE),0)</f>
        <v>0</v>
      </c>
      <c r="Z74" s="391">
        <f>IFERROR(HLOOKUP($AB74,MDU!$S$15:$GQ$23,9,FALSE),0)</f>
        <v>0</v>
      </c>
      <c r="AA74" s="391">
        <f>IFERROR(HLOOKUP($AB74,MDU!$S$27:$GQ$35,9,FALSE),0)</f>
        <v>0</v>
      </c>
      <c r="AB74" s="388">
        <v>73</v>
      </c>
      <c r="AC74" s="391">
        <f t="shared" si="8"/>
        <v>2874.4395593692525</v>
      </c>
    </row>
    <row r="75" spans="1:29" s="3" customFormat="1">
      <c r="A75"/>
      <c r="B75" s="2"/>
      <c r="C75" s="2"/>
      <c r="D75" s="2"/>
      <c r="E75" s="2"/>
      <c r="F75" s="2"/>
      <c r="G75" s="2"/>
      <c r="H75" s="2"/>
      <c r="I75" s="2"/>
      <c r="J75" s="2"/>
      <c r="K75" s="2"/>
      <c r="L75" s="2"/>
      <c r="M75" s="2"/>
      <c r="T75" s="389" t="s">
        <v>197</v>
      </c>
      <c r="U75" s="390">
        <f t="shared" si="5"/>
        <v>2860.0673615724063</v>
      </c>
      <c r="V75" s="391">
        <f>Cashflow!$BY$15</f>
        <v>2860.0673615724063</v>
      </c>
      <c r="W75" s="391">
        <f t="shared" si="6"/>
        <v>0</v>
      </c>
      <c r="X75" s="391">
        <f t="shared" si="7"/>
        <v>2860.0673615724063</v>
      </c>
      <c r="Y75" s="391">
        <f>IFERROR(HLOOKUP($AB75,MDU!$S$3:$GQ$11,9,FALSE),0)</f>
        <v>0</v>
      </c>
      <c r="Z75" s="391">
        <f>IFERROR(HLOOKUP($AB75,MDU!$S$15:$GQ$23,9,FALSE),0)</f>
        <v>0</v>
      </c>
      <c r="AA75" s="391">
        <f>IFERROR(HLOOKUP($AB75,MDU!$S$27:$GQ$35,9,FALSE),0)</f>
        <v>0</v>
      </c>
      <c r="AB75" s="388">
        <v>74</v>
      </c>
      <c r="AC75" s="391">
        <f t="shared" si="8"/>
        <v>2860.0673615724063</v>
      </c>
    </row>
    <row r="76" spans="1:29" s="3" customFormat="1">
      <c r="A76"/>
      <c r="B76" s="2"/>
      <c r="C76" s="2"/>
      <c r="D76" s="2"/>
      <c r="E76" s="2"/>
      <c r="F76" s="2"/>
      <c r="G76" s="2"/>
      <c r="H76" s="2"/>
      <c r="I76" s="2"/>
      <c r="J76" s="2"/>
      <c r="K76" s="2"/>
      <c r="L76" s="2"/>
      <c r="M76" s="2"/>
      <c r="T76" s="389" t="s">
        <v>198</v>
      </c>
      <c r="U76" s="390">
        <f t="shared" si="5"/>
        <v>2845.7670247645437</v>
      </c>
      <c r="V76" s="391">
        <f>Cashflow!$BZ$15</f>
        <v>2845.7670247645437</v>
      </c>
      <c r="W76" s="391">
        <f t="shared" si="6"/>
        <v>0</v>
      </c>
      <c r="X76" s="391">
        <f t="shared" si="7"/>
        <v>2845.7670247645437</v>
      </c>
      <c r="Y76" s="391">
        <f>IFERROR(HLOOKUP($AB76,MDU!$S$3:$GQ$11,9,FALSE),0)</f>
        <v>0</v>
      </c>
      <c r="Z76" s="391">
        <f>IFERROR(HLOOKUP($AB76,MDU!$S$15:$GQ$23,9,FALSE),0)</f>
        <v>0</v>
      </c>
      <c r="AA76" s="391">
        <f>IFERROR(HLOOKUP($AB76,MDU!$S$27:$GQ$35,9,FALSE),0)</f>
        <v>0</v>
      </c>
      <c r="AB76" s="388">
        <v>75</v>
      </c>
      <c r="AC76" s="391">
        <f t="shared" si="8"/>
        <v>2845.7670247645437</v>
      </c>
    </row>
    <row r="77" spans="1:29" s="3" customFormat="1">
      <c r="A77"/>
      <c r="B77" s="2"/>
      <c r="C77" s="2"/>
      <c r="D77" s="2"/>
      <c r="E77" s="2"/>
      <c r="F77" s="2"/>
      <c r="G77" s="2"/>
      <c r="H77" s="2"/>
      <c r="I77" s="2"/>
      <c r="J77" s="2"/>
      <c r="K77" s="2"/>
      <c r="L77" s="2"/>
      <c r="M77" s="2"/>
      <c r="T77" s="389" t="s">
        <v>199</v>
      </c>
      <c r="U77" s="390">
        <f t="shared" si="5"/>
        <v>2831.5381896407216</v>
      </c>
      <c r="V77" s="391">
        <f>Cashflow!$CA$15</f>
        <v>2831.5381896407216</v>
      </c>
      <c r="W77" s="391">
        <f t="shared" si="6"/>
        <v>0</v>
      </c>
      <c r="X77" s="391">
        <f t="shared" si="7"/>
        <v>2831.5381896407216</v>
      </c>
      <c r="Y77" s="391">
        <f>IFERROR(HLOOKUP($AB77,MDU!$S$3:$GQ$11,9,FALSE),0)</f>
        <v>0</v>
      </c>
      <c r="Z77" s="391">
        <f>IFERROR(HLOOKUP($AB77,MDU!$S$15:$GQ$23,9,FALSE),0)</f>
        <v>0</v>
      </c>
      <c r="AA77" s="391">
        <f>IFERROR(HLOOKUP($AB77,MDU!$S$27:$GQ$35,9,FALSE),0)</f>
        <v>0</v>
      </c>
      <c r="AB77" s="388">
        <v>76</v>
      </c>
      <c r="AC77" s="391">
        <f t="shared" si="8"/>
        <v>2831.5381896407216</v>
      </c>
    </row>
    <row r="78" spans="1:29" s="3" customFormat="1">
      <c r="A78"/>
      <c r="B78" s="2"/>
      <c r="C78" s="2"/>
      <c r="D78" s="2"/>
      <c r="E78" s="2"/>
      <c r="F78" s="2"/>
      <c r="G78" s="2"/>
      <c r="H78" s="2"/>
      <c r="I78" s="2"/>
      <c r="J78" s="2"/>
      <c r="K78" s="2"/>
      <c r="L78" s="2"/>
      <c r="M78" s="2"/>
      <c r="T78" s="389" t="s">
        <v>200</v>
      </c>
      <c r="U78" s="390">
        <f t="shared" si="5"/>
        <v>2817.3804986925179</v>
      </c>
      <c r="V78" s="391">
        <f>Cashflow!$CB$15</f>
        <v>2817.3804986925179</v>
      </c>
      <c r="W78" s="391">
        <f t="shared" si="6"/>
        <v>0</v>
      </c>
      <c r="X78" s="391">
        <f t="shared" si="7"/>
        <v>2817.3804986925179</v>
      </c>
      <c r="Y78" s="391">
        <f>IFERROR(HLOOKUP($AB78,MDU!$S$3:$GQ$11,9,FALSE),0)</f>
        <v>0</v>
      </c>
      <c r="Z78" s="391">
        <f>IFERROR(HLOOKUP($AB78,MDU!$S$15:$GQ$23,9,FALSE),0)</f>
        <v>0</v>
      </c>
      <c r="AA78" s="391">
        <f>IFERROR(HLOOKUP($AB78,MDU!$S$27:$GQ$35,9,FALSE),0)</f>
        <v>0</v>
      </c>
      <c r="AB78" s="388">
        <v>77</v>
      </c>
      <c r="AC78" s="391">
        <f t="shared" si="8"/>
        <v>2817.3804986925179</v>
      </c>
    </row>
    <row r="79" spans="1:29" s="3" customFormat="1">
      <c r="A79"/>
      <c r="B79" s="2"/>
      <c r="C79" s="2"/>
      <c r="D79" s="2"/>
      <c r="E79" s="2"/>
      <c r="F79" s="2"/>
      <c r="G79" s="2"/>
      <c r="H79" s="2"/>
      <c r="I79" s="2"/>
      <c r="J79" s="2"/>
      <c r="K79" s="2"/>
      <c r="L79" s="2"/>
      <c r="M79" s="2"/>
      <c r="T79" s="389" t="s">
        <v>201</v>
      </c>
      <c r="U79" s="390">
        <f t="shared" si="5"/>
        <v>2803.2935961990552</v>
      </c>
      <c r="V79" s="391">
        <f>Cashflow!$CC$15</f>
        <v>2803.2935961990552</v>
      </c>
      <c r="W79" s="391">
        <f t="shared" si="6"/>
        <v>0</v>
      </c>
      <c r="X79" s="391">
        <f t="shared" si="7"/>
        <v>2803.2935961990552</v>
      </c>
      <c r="Y79" s="391">
        <f>IFERROR(HLOOKUP($AB79,MDU!$S$3:$GQ$11,9,FALSE),0)</f>
        <v>0</v>
      </c>
      <c r="Z79" s="391">
        <f>IFERROR(HLOOKUP($AB79,MDU!$S$15:$GQ$23,9,FALSE),0)</f>
        <v>0</v>
      </c>
      <c r="AA79" s="391">
        <f>IFERROR(HLOOKUP($AB79,MDU!$S$27:$GQ$35,9,FALSE),0)</f>
        <v>0</v>
      </c>
      <c r="AB79" s="388">
        <v>78</v>
      </c>
      <c r="AC79" s="391">
        <f t="shared" si="8"/>
        <v>2803.2935961990552</v>
      </c>
    </row>
    <row r="80" spans="1:29" s="3" customFormat="1">
      <c r="A80"/>
      <c r="B80" s="2"/>
      <c r="C80" s="2"/>
      <c r="D80" s="2"/>
      <c r="E80" s="2"/>
      <c r="F80" s="2"/>
      <c r="G80" s="2"/>
      <c r="H80" s="2"/>
      <c r="I80" s="2"/>
      <c r="J80" s="2"/>
      <c r="K80" s="2"/>
      <c r="L80" s="2"/>
      <c r="M80" s="2"/>
      <c r="T80" s="389" t="s">
        <v>202</v>
      </c>
      <c r="U80" s="390">
        <f t="shared" si="5"/>
        <v>2789.2771282180602</v>
      </c>
      <c r="V80" s="391">
        <f>Cashflow!$CD$15</f>
        <v>2789.2771282180602</v>
      </c>
      <c r="W80" s="391">
        <f t="shared" si="6"/>
        <v>0</v>
      </c>
      <c r="X80" s="391">
        <f t="shared" si="7"/>
        <v>2789.2771282180602</v>
      </c>
      <c r="Y80" s="391">
        <f>IFERROR(HLOOKUP($AB80,MDU!$S$3:$GQ$11,9,FALSE),0)</f>
        <v>0</v>
      </c>
      <c r="Z80" s="391">
        <f>IFERROR(HLOOKUP($AB80,MDU!$S$15:$GQ$23,9,FALSE),0)</f>
        <v>0</v>
      </c>
      <c r="AA80" s="391">
        <f>IFERROR(HLOOKUP($AB80,MDU!$S$27:$GQ$35,9,FALSE),0)</f>
        <v>0</v>
      </c>
      <c r="AB80" s="388">
        <v>79</v>
      </c>
      <c r="AC80" s="391">
        <f t="shared" si="8"/>
        <v>2789.2771282180602</v>
      </c>
    </row>
    <row r="81" spans="1:29" s="3" customFormat="1">
      <c r="A81"/>
      <c r="B81" s="2"/>
      <c r="C81" s="2"/>
      <c r="D81" s="2"/>
      <c r="E81" s="2"/>
      <c r="F81" s="2"/>
      <c r="G81" s="2"/>
      <c r="H81" s="2"/>
      <c r="I81" s="2"/>
      <c r="J81" s="2"/>
      <c r="K81" s="2"/>
      <c r="L81" s="2"/>
      <c r="M81" s="2"/>
      <c r="T81" s="389" t="s">
        <v>203</v>
      </c>
      <c r="U81" s="390">
        <f t="shared" si="5"/>
        <v>2775.3307425769699</v>
      </c>
      <c r="V81" s="391">
        <f>Cashflow!$CE$15</f>
        <v>2775.3307425769699</v>
      </c>
      <c r="W81" s="391">
        <f t="shared" si="6"/>
        <v>0</v>
      </c>
      <c r="X81" s="391">
        <f t="shared" si="7"/>
        <v>2775.3307425769699</v>
      </c>
      <c r="Y81" s="391">
        <f>IFERROR(HLOOKUP($AB81,MDU!$S$3:$GQ$11,9,FALSE),0)</f>
        <v>0</v>
      </c>
      <c r="Z81" s="391">
        <f>IFERROR(HLOOKUP($AB81,MDU!$S$15:$GQ$23,9,FALSE),0)</f>
        <v>0</v>
      </c>
      <c r="AA81" s="391">
        <f>IFERROR(HLOOKUP($AB81,MDU!$S$27:$GQ$35,9,FALSE),0)</f>
        <v>0</v>
      </c>
      <c r="AB81" s="388">
        <v>80</v>
      </c>
      <c r="AC81" s="391">
        <f t="shared" si="8"/>
        <v>2775.3307425769699</v>
      </c>
    </row>
    <row r="82" spans="1:29" s="3" customFormat="1">
      <c r="A82"/>
      <c r="B82" s="2"/>
      <c r="C82" s="2"/>
      <c r="D82" s="2"/>
      <c r="E82" s="2"/>
      <c r="F82" s="2"/>
      <c r="G82" s="2"/>
      <c r="H82" s="2"/>
      <c r="I82" s="2"/>
      <c r="J82" s="2"/>
      <c r="K82" s="2"/>
      <c r="L82" s="2"/>
      <c r="M82" s="2"/>
      <c r="T82" s="389" t="s">
        <v>204</v>
      </c>
      <c r="U82" s="390">
        <f t="shared" si="5"/>
        <v>2761.454088864085</v>
      </c>
      <c r="V82" s="391">
        <f>Cashflow!$CF$15</f>
        <v>2761.454088864085</v>
      </c>
      <c r="W82" s="391">
        <f t="shared" si="6"/>
        <v>0</v>
      </c>
      <c r="X82" s="391">
        <f t="shared" si="7"/>
        <v>2761.454088864085</v>
      </c>
      <c r="Y82" s="391">
        <f>IFERROR(HLOOKUP($AB82,MDU!$S$3:$GQ$11,9,FALSE),0)</f>
        <v>0</v>
      </c>
      <c r="Z82" s="391">
        <f>IFERROR(HLOOKUP($AB82,MDU!$S$15:$GQ$23,9,FALSE),0)</f>
        <v>0</v>
      </c>
      <c r="AA82" s="391">
        <f>IFERROR(HLOOKUP($AB82,MDU!$S$27:$GQ$35,9,FALSE),0)</f>
        <v>0</v>
      </c>
      <c r="AB82" s="388">
        <v>81</v>
      </c>
      <c r="AC82" s="391">
        <f t="shared" si="8"/>
        <v>2761.454088864085</v>
      </c>
    </row>
    <row r="83" spans="1:29" s="3" customFormat="1">
      <c r="A83"/>
      <c r="B83" s="2"/>
      <c r="C83" s="2"/>
      <c r="D83" s="2"/>
      <c r="E83" s="2"/>
      <c r="F83" s="2"/>
      <c r="G83" s="2"/>
      <c r="H83" s="2"/>
      <c r="I83" s="2"/>
      <c r="J83" s="2"/>
      <c r="K83" s="2"/>
      <c r="L83" s="2"/>
      <c r="M83" s="2"/>
      <c r="T83" s="389" t="s">
        <v>205</v>
      </c>
      <c r="U83" s="390">
        <f t="shared" si="5"/>
        <v>2747.6468184197647</v>
      </c>
      <c r="V83" s="391">
        <f>Cashflow!$CG$15</f>
        <v>2747.6468184197647</v>
      </c>
      <c r="W83" s="391">
        <f t="shared" si="6"/>
        <v>0</v>
      </c>
      <c r="X83" s="391">
        <f t="shared" si="7"/>
        <v>2747.6468184197647</v>
      </c>
      <c r="Y83" s="391">
        <f>IFERROR(HLOOKUP($AB83,MDU!$S$3:$GQ$11,9,FALSE),0)</f>
        <v>0</v>
      </c>
      <c r="Z83" s="391">
        <f>IFERROR(HLOOKUP($AB83,MDU!$S$15:$GQ$23,9,FALSE),0)</f>
        <v>0</v>
      </c>
      <c r="AA83" s="391">
        <f>IFERROR(HLOOKUP($AB83,MDU!$S$27:$GQ$35,9,FALSE),0)</f>
        <v>0</v>
      </c>
      <c r="AB83" s="388">
        <v>82</v>
      </c>
      <c r="AC83" s="391">
        <f t="shared" si="8"/>
        <v>2747.6468184197647</v>
      </c>
    </row>
    <row r="84" spans="1:29" s="3" customFormat="1">
      <c r="A84"/>
      <c r="B84" s="2"/>
      <c r="C84" s="2"/>
      <c r="D84" s="2"/>
      <c r="E84" s="2"/>
      <c r="F84" s="2"/>
      <c r="G84" s="2"/>
      <c r="H84" s="2"/>
      <c r="I84" s="2"/>
      <c r="J84" s="2"/>
      <c r="K84" s="2"/>
      <c r="L84" s="2"/>
      <c r="M84" s="2"/>
      <c r="T84" s="389" t="s">
        <v>206</v>
      </c>
      <c r="U84" s="390">
        <f t="shared" si="5"/>
        <v>2733.9085843276657</v>
      </c>
      <c r="V84" s="391">
        <f>Cashflow!$CH$15</f>
        <v>2733.9085843276657</v>
      </c>
      <c r="W84" s="391">
        <f t="shared" si="6"/>
        <v>0</v>
      </c>
      <c r="X84" s="391">
        <f t="shared" si="7"/>
        <v>2733.9085843276657</v>
      </c>
      <c r="Y84" s="391">
        <f>IFERROR(HLOOKUP($AB84,MDU!$S$3:$GQ$11,9,FALSE),0)</f>
        <v>0</v>
      </c>
      <c r="Z84" s="391">
        <f>IFERROR(HLOOKUP($AB84,MDU!$S$15:$GQ$23,9,FALSE),0)</f>
        <v>0</v>
      </c>
      <c r="AA84" s="391">
        <f>IFERROR(HLOOKUP($AB84,MDU!$S$27:$GQ$35,9,FALSE),0)</f>
        <v>0</v>
      </c>
      <c r="AB84" s="388">
        <v>83</v>
      </c>
      <c r="AC84" s="391">
        <f t="shared" si="8"/>
        <v>2733.9085843276657</v>
      </c>
    </row>
    <row r="85" spans="1:29" s="3" customFormat="1">
      <c r="A85"/>
      <c r="B85" s="2"/>
      <c r="C85" s="2"/>
      <c r="D85" s="2"/>
      <c r="E85" s="2"/>
      <c r="F85" s="2"/>
      <c r="G85" s="2"/>
      <c r="H85" s="2"/>
      <c r="I85" s="2"/>
      <c r="J85" s="2"/>
      <c r="K85" s="2"/>
      <c r="L85" s="2"/>
      <c r="M85" s="2"/>
      <c r="T85" s="389" t="s">
        <v>207</v>
      </c>
      <c r="U85" s="390">
        <f t="shared" si="5"/>
        <v>2720.2390414060274</v>
      </c>
      <c r="V85" s="391">
        <f>Cashflow!$CI$15</f>
        <v>2720.2390414060274</v>
      </c>
      <c r="W85" s="391">
        <f t="shared" si="6"/>
        <v>0</v>
      </c>
      <c r="X85" s="391">
        <f t="shared" si="7"/>
        <v>2720.2390414060274</v>
      </c>
      <c r="Y85" s="391">
        <f>IFERROR(HLOOKUP($AB85,MDU!$S$3:$GQ$11,9,FALSE),0)</f>
        <v>0</v>
      </c>
      <c r="Z85" s="391">
        <f>IFERROR(HLOOKUP($AB85,MDU!$S$15:$GQ$23,9,FALSE),0)</f>
        <v>0</v>
      </c>
      <c r="AA85" s="391">
        <f>IFERROR(HLOOKUP($AB85,MDU!$S$27:$GQ$35,9,FALSE),0)</f>
        <v>0</v>
      </c>
      <c r="AB85" s="388">
        <v>84</v>
      </c>
      <c r="AC85" s="391">
        <f t="shared" si="8"/>
        <v>2720.2390414060274</v>
      </c>
    </row>
    <row r="86" spans="1:29" s="3" customFormat="1">
      <c r="A86"/>
      <c r="B86" s="2"/>
      <c r="C86" s="2"/>
      <c r="D86" s="2"/>
      <c r="E86" s="2"/>
      <c r="F86" s="2"/>
      <c r="G86" s="2"/>
      <c r="H86" s="2"/>
      <c r="I86" s="2"/>
      <c r="J86" s="2"/>
      <c r="K86" s="2"/>
      <c r="L86" s="2"/>
      <c r="M86" s="2"/>
      <c r="Q86" s="2"/>
      <c r="T86" s="389" t="s">
        <v>208</v>
      </c>
      <c r="U86" s="390">
        <f t="shared" si="5"/>
        <v>2706.6378461989971</v>
      </c>
      <c r="V86" s="391">
        <f>Cashflow!$CJ$15</f>
        <v>2706.6378461989971</v>
      </c>
      <c r="W86" s="391">
        <f t="shared" si="6"/>
        <v>0</v>
      </c>
      <c r="X86" s="391">
        <f t="shared" si="7"/>
        <v>2706.6378461989971</v>
      </c>
      <c r="Y86" s="391">
        <f>IFERROR(HLOOKUP($AB86,MDU!$S$3:$GQ$11,9,FALSE),0)</f>
        <v>0</v>
      </c>
      <c r="Z86" s="391">
        <f>IFERROR(HLOOKUP($AB86,MDU!$S$15:$GQ$23,9,FALSE),0)</f>
        <v>0</v>
      </c>
      <c r="AA86" s="391">
        <f>IFERROR(HLOOKUP($AB86,MDU!$S$27:$GQ$35,9,FALSE),0)</f>
        <v>0</v>
      </c>
      <c r="AB86" s="388">
        <v>85</v>
      </c>
      <c r="AC86" s="391">
        <f t="shared" si="8"/>
        <v>2706.6378461989971</v>
      </c>
    </row>
    <row r="87" spans="1:29" s="3" customFormat="1">
      <c r="A87"/>
      <c r="B87" s="2"/>
      <c r="C87" s="2"/>
      <c r="D87" s="2"/>
      <c r="E87" s="2"/>
      <c r="F87" s="2"/>
      <c r="G87" s="2"/>
      <c r="H87" s="2"/>
      <c r="I87" s="2"/>
      <c r="J87" s="2"/>
      <c r="K87" s="2"/>
      <c r="L87" s="2"/>
      <c r="M87" s="2"/>
      <c r="Q87" s="2"/>
      <c r="T87" s="389" t="s">
        <v>209</v>
      </c>
      <c r="U87" s="390">
        <f t="shared" si="5"/>
        <v>2693.1046569680025</v>
      </c>
      <c r="V87" s="391">
        <f>Cashflow!$CK$15</f>
        <v>2693.1046569680025</v>
      </c>
      <c r="W87" s="391">
        <f t="shared" si="6"/>
        <v>0</v>
      </c>
      <c r="X87" s="391">
        <f t="shared" si="7"/>
        <v>2693.1046569680025</v>
      </c>
      <c r="Y87" s="391">
        <f>IFERROR(HLOOKUP($AB87,MDU!$S$3:$GQ$11,9,FALSE),0)</f>
        <v>0</v>
      </c>
      <c r="Z87" s="391">
        <f>IFERROR(HLOOKUP($AB87,MDU!$S$15:$GQ$23,9,FALSE),0)</f>
        <v>0</v>
      </c>
      <c r="AA87" s="391">
        <f>IFERROR(HLOOKUP($AB87,MDU!$S$27:$GQ$35,9,FALSE),0)</f>
        <v>0</v>
      </c>
      <c r="AB87" s="388">
        <v>86</v>
      </c>
      <c r="AC87" s="391">
        <f t="shared" si="8"/>
        <v>2693.1046569680025</v>
      </c>
    </row>
    <row r="88" spans="1:29" s="3" customFormat="1">
      <c r="A88"/>
      <c r="B88" s="2"/>
      <c r="C88" s="2"/>
      <c r="D88" s="2"/>
      <c r="E88" s="2"/>
      <c r="F88" s="2"/>
      <c r="G88" s="2"/>
      <c r="H88" s="2"/>
      <c r="I88" s="2"/>
      <c r="J88" s="2"/>
      <c r="K88" s="2"/>
      <c r="L88" s="2"/>
      <c r="M88" s="2"/>
      <c r="N88" s="2"/>
      <c r="O88" s="2"/>
      <c r="P88" s="2"/>
      <c r="Q88" s="2"/>
      <c r="T88" s="389" t="s">
        <v>210</v>
      </c>
      <c r="U88" s="390">
        <f t="shared" si="5"/>
        <v>2679.6391336831621</v>
      </c>
      <c r="V88" s="391">
        <f>Cashflow!$CL$15</f>
        <v>2679.6391336831621</v>
      </c>
      <c r="W88" s="391">
        <f t="shared" si="6"/>
        <v>0</v>
      </c>
      <c r="X88" s="391">
        <f t="shared" si="7"/>
        <v>2679.6391336831621</v>
      </c>
      <c r="Y88" s="391">
        <f>IFERROR(HLOOKUP($AB88,MDU!$S$3:$GQ$11,9,FALSE),0)</f>
        <v>0</v>
      </c>
      <c r="Z88" s="391">
        <f>IFERROR(HLOOKUP($AB88,MDU!$S$15:$GQ$23,9,FALSE),0)</f>
        <v>0</v>
      </c>
      <c r="AA88" s="391">
        <f>IFERROR(HLOOKUP($AB88,MDU!$S$27:$GQ$35,9,FALSE),0)</f>
        <v>0</v>
      </c>
      <c r="AB88" s="388">
        <v>87</v>
      </c>
      <c r="AC88" s="391">
        <f t="shared" si="8"/>
        <v>2679.6391336831621</v>
      </c>
    </row>
    <row r="89" spans="1:29" s="3" customFormat="1">
      <c r="A89"/>
      <c r="B89" s="2"/>
      <c r="C89" s="2"/>
      <c r="D89" s="2"/>
      <c r="E89" s="2"/>
      <c r="F89" s="2"/>
      <c r="G89" s="2"/>
      <c r="H89" s="2"/>
      <c r="I89" s="2"/>
      <c r="J89" s="2"/>
      <c r="K89" s="2"/>
      <c r="L89" s="2"/>
      <c r="M89" s="2"/>
      <c r="N89" s="2"/>
      <c r="O89" s="2"/>
      <c r="P89" s="2"/>
      <c r="Q89" s="2"/>
      <c r="T89" s="389" t="s">
        <v>211</v>
      </c>
      <c r="U89" s="390">
        <f t="shared" si="5"/>
        <v>2666.2409380147465</v>
      </c>
      <c r="V89" s="391">
        <f>Cashflow!$CM$15</f>
        <v>2666.2409380147465</v>
      </c>
      <c r="W89" s="391">
        <f t="shared" si="6"/>
        <v>0</v>
      </c>
      <c r="X89" s="391">
        <f t="shared" si="7"/>
        <v>2666.2409380147465</v>
      </c>
      <c r="Y89" s="391">
        <f>IFERROR(HLOOKUP($AB89,MDU!$S$3:$GQ$11,9,FALSE),0)</f>
        <v>0</v>
      </c>
      <c r="Z89" s="391">
        <f>IFERROR(HLOOKUP($AB89,MDU!$S$15:$GQ$23,9,FALSE),0)</f>
        <v>0</v>
      </c>
      <c r="AA89" s="391">
        <f>IFERROR(HLOOKUP($AB89,MDU!$S$27:$GQ$35,9,FALSE),0)</f>
        <v>0</v>
      </c>
      <c r="AB89" s="388">
        <v>88</v>
      </c>
      <c r="AC89" s="391">
        <f t="shared" si="8"/>
        <v>2666.2409380147465</v>
      </c>
    </row>
    <row r="90" spans="1:29" s="3" customFormat="1">
      <c r="A90"/>
      <c r="B90" s="2"/>
      <c r="C90" s="2"/>
      <c r="D90" s="2"/>
      <c r="E90" s="2"/>
      <c r="F90" s="2"/>
      <c r="G90" s="2"/>
      <c r="H90" s="2"/>
      <c r="I90" s="2"/>
      <c r="J90" s="2"/>
      <c r="K90" s="2"/>
      <c r="L90" s="2"/>
      <c r="M90" s="2"/>
      <c r="N90" s="2"/>
      <c r="O90" s="2"/>
      <c r="P90" s="2"/>
      <c r="Q90" s="2"/>
      <c r="T90" s="389" t="s">
        <v>212</v>
      </c>
      <c r="U90" s="390">
        <f t="shared" si="5"/>
        <v>2652.9097333246727</v>
      </c>
      <c r="V90" s="391">
        <f>Cashflow!$CN$15</f>
        <v>2652.9097333246727</v>
      </c>
      <c r="W90" s="391">
        <f t="shared" si="6"/>
        <v>0</v>
      </c>
      <c r="X90" s="391">
        <f t="shared" si="7"/>
        <v>2652.9097333246727</v>
      </c>
      <c r="Y90" s="391">
        <f>IFERROR(HLOOKUP($AB90,MDU!$S$3:$GQ$11,9,FALSE),0)</f>
        <v>0</v>
      </c>
      <c r="Z90" s="391">
        <f>IFERROR(HLOOKUP($AB90,MDU!$S$15:$GQ$23,9,FALSE),0)</f>
        <v>0</v>
      </c>
      <c r="AA90" s="391">
        <f>IFERROR(HLOOKUP($AB90,MDU!$S$27:$GQ$35,9,FALSE),0)</f>
        <v>0</v>
      </c>
      <c r="AB90" s="388">
        <v>89</v>
      </c>
      <c r="AC90" s="391">
        <f t="shared" si="8"/>
        <v>2652.9097333246727</v>
      </c>
    </row>
    <row r="91" spans="1:29" s="3" customFormat="1">
      <c r="A91"/>
      <c r="B91" s="2"/>
      <c r="C91" s="2"/>
      <c r="D91" s="2"/>
      <c r="E91" s="2"/>
      <c r="F91" s="2"/>
      <c r="G91" s="2"/>
      <c r="H91" s="2"/>
      <c r="I91" s="2"/>
      <c r="J91" s="2"/>
      <c r="K91" s="2"/>
      <c r="L91" s="2"/>
      <c r="M91" s="2"/>
      <c r="N91" s="2"/>
      <c r="O91" s="2"/>
      <c r="P91" s="2"/>
      <c r="Q91" s="2"/>
      <c r="T91" s="389" t="s">
        <v>213</v>
      </c>
      <c r="U91" s="390">
        <f t="shared" si="5"/>
        <v>2639.6451846580494</v>
      </c>
      <c r="V91" s="391">
        <f>Cashflow!$CO$15</f>
        <v>2639.6451846580494</v>
      </c>
      <c r="W91" s="391">
        <f t="shared" si="6"/>
        <v>0</v>
      </c>
      <c r="X91" s="391">
        <f t="shared" si="7"/>
        <v>2639.6451846580494</v>
      </c>
      <c r="Y91" s="391">
        <f>IFERROR(HLOOKUP($AB91,MDU!$S$3:$GQ$11,9,FALSE),0)</f>
        <v>0</v>
      </c>
      <c r="Z91" s="391">
        <f>IFERROR(HLOOKUP($AB91,MDU!$S$15:$GQ$23,9,FALSE),0)</f>
        <v>0</v>
      </c>
      <c r="AA91" s="391">
        <f>IFERROR(HLOOKUP($AB91,MDU!$S$27:$GQ$35,9,FALSE),0)</f>
        <v>0</v>
      </c>
      <c r="AB91" s="388">
        <v>90</v>
      </c>
      <c r="AC91" s="391">
        <f t="shared" si="8"/>
        <v>2639.6451846580494</v>
      </c>
    </row>
    <row r="92" spans="1:29" s="3" customFormat="1">
      <c r="A92"/>
      <c r="B92" s="2"/>
      <c r="C92" s="2"/>
      <c r="D92" s="2"/>
      <c r="E92" s="2"/>
      <c r="F92" s="2"/>
      <c r="G92" s="2"/>
      <c r="H92" s="2"/>
      <c r="I92" s="2"/>
      <c r="J92" s="2"/>
      <c r="K92" s="2"/>
      <c r="L92" s="2"/>
      <c r="M92" s="2"/>
      <c r="N92" s="2"/>
      <c r="O92" s="2"/>
      <c r="P92" s="2"/>
      <c r="Q92" s="2"/>
      <c r="T92" s="389" t="s">
        <v>214</v>
      </c>
      <c r="U92" s="390">
        <f t="shared" si="5"/>
        <v>2626.4469587347589</v>
      </c>
      <c r="V92" s="391">
        <f>Cashflow!$CP$15</f>
        <v>2626.4469587347589</v>
      </c>
      <c r="W92" s="391">
        <f t="shared" si="6"/>
        <v>0</v>
      </c>
      <c r="X92" s="391">
        <f t="shared" si="7"/>
        <v>2626.4469587347589</v>
      </c>
      <c r="Y92" s="391">
        <f>IFERROR(HLOOKUP($AB92,MDU!$S$3:$GQ$11,9,FALSE),0)</f>
        <v>0</v>
      </c>
      <c r="Z92" s="391">
        <f>IFERROR(HLOOKUP($AB92,MDU!$S$15:$GQ$23,9,FALSE),0)</f>
        <v>0</v>
      </c>
      <c r="AA92" s="391">
        <f>IFERROR(HLOOKUP($AB92,MDU!$S$27:$GQ$35,9,FALSE),0)</f>
        <v>0</v>
      </c>
      <c r="AB92" s="388">
        <v>91</v>
      </c>
      <c r="AC92" s="391">
        <f t="shared" si="8"/>
        <v>2626.4469587347589</v>
      </c>
    </row>
    <row r="93" spans="1:29" s="3" customFormat="1">
      <c r="A93"/>
      <c r="B93" s="2"/>
      <c r="C93" s="2"/>
      <c r="D93" s="2"/>
      <c r="E93" s="2"/>
      <c r="F93" s="2"/>
      <c r="G93" s="2"/>
      <c r="H93" s="2"/>
      <c r="I93" s="2"/>
      <c r="J93" s="2"/>
      <c r="K93" s="2"/>
      <c r="L93" s="2"/>
      <c r="M93" s="2"/>
      <c r="N93" s="2"/>
      <c r="O93" s="2"/>
      <c r="P93" s="2"/>
      <c r="Q93" s="2"/>
      <c r="T93" s="389" t="s">
        <v>215</v>
      </c>
      <c r="U93" s="390">
        <f t="shared" si="5"/>
        <v>2613.3147239410855</v>
      </c>
      <c r="V93" s="391">
        <f>Cashflow!$CQ$15</f>
        <v>2613.3147239410855</v>
      </c>
      <c r="W93" s="391">
        <f t="shared" si="6"/>
        <v>0</v>
      </c>
      <c r="X93" s="391">
        <f t="shared" si="7"/>
        <v>2613.3147239410855</v>
      </c>
      <c r="Y93" s="391">
        <f>IFERROR(HLOOKUP($AB93,MDU!$S$3:$GQ$11,9,FALSE),0)</f>
        <v>0</v>
      </c>
      <c r="Z93" s="391">
        <f>IFERROR(HLOOKUP($AB93,MDU!$S$15:$GQ$23,9,FALSE),0)</f>
        <v>0</v>
      </c>
      <c r="AA93" s="391">
        <f>IFERROR(HLOOKUP($AB93,MDU!$S$27:$GQ$35,9,FALSE),0)</f>
        <v>0</v>
      </c>
      <c r="AB93" s="388">
        <v>92</v>
      </c>
      <c r="AC93" s="391">
        <f t="shared" si="8"/>
        <v>2613.3147239410855</v>
      </c>
    </row>
    <row r="94" spans="1:29" s="3" customFormat="1">
      <c r="A94"/>
      <c r="B94" s="2"/>
      <c r="C94" s="2"/>
      <c r="D94" s="2"/>
      <c r="E94" s="2"/>
      <c r="F94" s="2"/>
      <c r="G94" s="2"/>
      <c r="H94" s="2"/>
      <c r="I94" s="2"/>
      <c r="J94" s="2"/>
      <c r="K94" s="2"/>
      <c r="L94" s="2"/>
      <c r="M94" s="2"/>
      <c r="N94" s="2"/>
      <c r="O94" s="2"/>
      <c r="P94" s="2"/>
      <c r="Q94" s="2"/>
      <c r="T94" s="389" t="s">
        <v>216</v>
      </c>
      <c r="U94" s="390">
        <f t="shared" si="5"/>
        <v>2600.2481503213794</v>
      </c>
      <c r="V94" s="391">
        <f>Cashflow!$CR$15</f>
        <v>2600.2481503213794</v>
      </c>
      <c r="W94" s="391">
        <f t="shared" si="6"/>
        <v>0</v>
      </c>
      <c r="X94" s="391">
        <f t="shared" si="7"/>
        <v>2600.2481503213794</v>
      </c>
      <c r="Y94" s="391">
        <f>IFERROR(HLOOKUP($AB94,MDU!$S$3:$GQ$11,9,FALSE),0)</f>
        <v>0</v>
      </c>
      <c r="Z94" s="391">
        <f>IFERROR(HLOOKUP($AB94,MDU!$S$15:$GQ$23,9,FALSE),0)</f>
        <v>0</v>
      </c>
      <c r="AA94" s="391">
        <f>IFERROR(HLOOKUP($AB94,MDU!$S$27:$GQ$35,9,FALSE),0)</f>
        <v>0</v>
      </c>
      <c r="AB94" s="388">
        <v>93</v>
      </c>
      <c r="AC94" s="391">
        <f t="shared" si="8"/>
        <v>2600.2481503213794</v>
      </c>
    </row>
    <row r="95" spans="1:29" s="3" customFormat="1">
      <c r="A95"/>
      <c r="B95" s="2"/>
      <c r="C95" s="2"/>
      <c r="D95" s="2"/>
      <c r="E95" s="2"/>
      <c r="F95" s="2"/>
      <c r="G95" s="2"/>
      <c r="H95" s="2"/>
      <c r="I95" s="2"/>
      <c r="J95" s="2"/>
      <c r="K95" s="2"/>
      <c r="L95" s="2"/>
      <c r="M95" s="2"/>
      <c r="N95" s="2"/>
      <c r="O95" s="2"/>
      <c r="P95" s="2"/>
      <c r="Q95" s="2"/>
      <c r="T95" s="389" t="s">
        <v>217</v>
      </c>
      <c r="U95" s="390">
        <f t="shared" si="5"/>
        <v>2587.2469095697725</v>
      </c>
      <c r="V95" s="391">
        <f>Cashflow!$CS$15</f>
        <v>2587.2469095697725</v>
      </c>
      <c r="W95" s="391">
        <f t="shared" si="6"/>
        <v>0</v>
      </c>
      <c r="X95" s="391">
        <f t="shared" si="7"/>
        <v>2587.2469095697725</v>
      </c>
      <c r="Y95" s="391">
        <f>IFERROR(HLOOKUP($AB95,MDU!$S$3:$GQ$11,9,FALSE),0)</f>
        <v>0</v>
      </c>
      <c r="Z95" s="391">
        <f>IFERROR(HLOOKUP($AB95,MDU!$S$15:$GQ$23,9,FALSE),0)</f>
        <v>0</v>
      </c>
      <c r="AA95" s="391">
        <f>IFERROR(HLOOKUP($AB95,MDU!$S$27:$GQ$35,9,FALSE),0)</f>
        <v>0</v>
      </c>
      <c r="AB95" s="388">
        <v>94</v>
      </c>
      <c r="AC95" s="391">
        <f t="shared" si="8"/>
        <v>2587.2469095697725</v>
      </c>
    </row>
    <row r="96" spans="1:29" s="3" customFormat="1">
      <c r="A96"/>
      <c r="B96" s="2"/>
      <c r="C96" s="2"/>
      <c r="D96" s="2"/>
      <c r="E96" s="2"/>
      <c r="F96" s="2"/>
      <c r="G96" s="2"/>
      <c r="H96" s="2"/>
      <c r="I96" s="2"/>
      <c r="J96" s="2"/>
      <c r="K96" s="2"/>
      <c r="L96" s="2"/>
      <c r="M96" s="2"/>
      <c r="N96" s="2"/>
      <c r="O96" s="2"/>
      <c r="P96" s="2"/>
      <c r="Q96" s="2"/>
      <c r="T96" s="389" t="s">
        <v>218</v>
      </c>
      <c r="U96" s="390">
        <f t="shared" si="5"/>
        <v>2574.310675021924</v>
      </c>
      <c r="V96" s="391">
        <f>Cashflow!$CT$15</f>
        <v>2574.310675021924</v>
      </c>
      <c r="W96" s="391">
        <f t="shared" si="6"/>
        <v>0</v>
      </c>
      <c r="X96" s="391">
        <f t="shared" si="7"/>
        <v>2574.310675021924</v>
      </c>
      <c r="Y96" s="391">
        <f>IFERROR(HLOOKUP($AB96,MDU!$S$3:$GQ$11,9,FALSE),0)</f>
        <v>0</v>
      </c>
      <c r="Z96" s="391">
        <f>IFERROR(HLOOKUP($AB96,MDU!$S$15:$GQ$23,9,FALSE),0)</f>
        <v>0</v>
      </c>
      <c r="AA96" s="391">
        <f>IFERROR(HLOOKUP($AB96,MDU!$S$27:$GQ$35,9,FALSE),0)</f>
        <v>0</v>
      </c>
      <c r="AB96" s="388">
        <v>95</v>
      </c>
      <c r="AC96" s="391">
        <f t="shared" si="8"/>
        <v>2574.310675021924</v>
      </c>
    </row>
    <row r="97" spans="1:29" s="3" customFormat="1">
      <c r="A97"/>
      <c r="B97" s="2"/>
      <c r="C97" s="2"/>
      <c r="D97" s="2"/>
      <c r="E97" s="2"/>
      <c r="F97" s="2"/>
      <c r="G97" s="2"/>
      <c r="H97" s="2"/>
      <c r="I97" s="2"/>
      <c r="J97" s="2"/>
      <c r="K97" s="2"/>
      <c r="L97" s="2"/>
      <c r="M97" s="2"/>
      <c r="N97" s="2"/>
      <c r="O97" s="2"/>
      <c r="P97" s="2"/>
      <c r="Q97" s="2"/>
      <c r="T97" s="389" t="s">
        <v>219</v>
      </c>
      <c r="U97" s="390">
        <f t="shared" si="5"/>
        <v>2561.4391216468143</v>
      </c>
      <c r="V97" s="391">
        <f>Cashflow!$CU$15</f>
        <v>2561.4391216468143</v>
      </c>
      <c r="W97" s="391">
        <f t="shared" si="6"/>
        <v>0</v>
      </c>
      <c r="X97" s="391">
        <f t="shared" si="7"/>
        <v>2561.4391216468143</v>
      </c>
      <c r="Y97" s="391">
        <f>IFERROR(HLOOKUP($AB97,MDU!$S$3:$GQ$11,9,FALSE),0)</f>
        <v>0</v>
      </c>
      <c r="Z97" s="391">
        <f>IFERROR(HLOOKUP($AB97,MDU!$S$15:$GQ$23,9,FALSE),0)</f>
        <v>0</v>
      </c>
      <c r="AA97" s="391">
        <f>IFERROR(HLOOKUP($AB97,MDU!$S$27:$GQ$35,9,FALSE),0)</f>
        <v>0</v>
      </c>
      <c r="AB97" s="388">
        <v>96</v>
      </c>
      <c r="AC97" s="391">
        <f t="shared" si="8"/>
        <v>2561.4391216468143</v>
      </c>
    </row>
    <row r="98" spans="1:29" s="3" customFormat="1">
      <c r="A98"/>
      <c r="B98" s="2"/>
      <c r="C98" s="2"/>
      <c r="D98" s="2"/>
      <c r="E98" s="2"/>
      <c r="F98" s="2"/>
      <c r="G98" s="2"/>
      <c r="H98" s="2"/>
      <c r="I98" s="2"/>
      <c r="J98" s="2"/>
      <c r="K98" s="2"/>
      <c r="L98" s="2"/>
      <c r="M98" s="2"/>
      <c r="N98" s="2"/>
      <c r="O98" s="2"/>
      <c r="P98" s="2"/>
      <c r="Q98" s="2"/>
      <c r="T98" s="389" t="s">
        <v>220</v>
      </c>
      <c r="U98" s="390">
        <f t="shared" si="5"/>
        <v>2548.6319260385799</v>
      </c>
      <c r="V98" s="391">
        <f>Cashflow!$CV$15</f>
        <v>2548.6319260385799</v>
      </c>
      <c r="W98" s="391">
        <f t="shared" si="6"/>
        <v>0</v>
      </c>
      <c r="X98" s="391">
        <f t="shared" ref="X98:X129" si="9">U98</f>
        <v>2548.6319260385799</v>
      </c>
      <c r="Y98" s="391">
        <f>IFERROR(HLOOKUP($AB98,MDU!$S$3:$GQ$11,9,FALSE),0)</f>
        <v>0</v>
      </c>
      <c r="Z98" s="391">
        <f>IFERROR(HLOOKUP($AB98,MDU!$S$15:$GQ$23,9,FALSE),0)</f>
        <v>0</v>
      </c>
      <c r="AA98" s="391">
        <f>IFERROR(HLOOKUP($AB98,MDU!$S$27:$GQ$35,9,FALSE),0)</f>
        <v>0</v>
      </c>
      <c r="AB98" s="388">
        <v>97</v>
      </c>
      <c r="AC98" s="391">
        <f t="shared" si="8"/>
        <v>2548.6319260385799</v>
      </c>
    </row>
    <row r="99" spans="1:29" s="3" customFormat="1">
      <c r="A99"/>
      <c r="B99" s="2"/>
      <c r="C99" s="2"/>
      <c r="D99" s="2"/>
      <c r="E99" s="2"/>
      <c r="F99" s="2"/>
      <c r="G99" s="2"/>
      <c r="H99" s="2"/>
      <c r="I99" s="2"/>
      <c r="J99" s="2"/>
      <c r="K99" s="2"/>
      <c r="L99" s="2"/>
      <c r="M99" s="2"/>
      <c r="N99" s="2"/>
      <c r="O99" s="2"/>
      <c r="P99" s="2"/>
      <c r="Q99" s="2"/>
      <c r="T99" s="389" t="s">
        <v>221</v>
      </c>
      <c r="U99" s="390">
        <f t="shared" si="5"/>
        <v>2535.8887664083873</v>
      </c>
      <c r="V99" s="391">
        <f>Cashflow!$CW$15</f>
        <v>2535.8887664083873</v>
      </c>
      <c r="W99" s="391">
        <f t="shared" si="6"/>
        <v>0</v>
      </c>
      <c r="X99" s="391">
        <f t="shared" si="9"/>
        <v>2535.8887664083873</v>
      </c>
      <c r="Y99" s="391">
        <f>IFERROR(HLOOKUP($AB99,MDU!$S$3:$GQ$11,9,FALSE),0)</f>
        <v>0</v>
      </c>
      <c r="Z99" s="391">
        <f>IFERROR(HLOOKUP($AB99,MDU!$S$15:$GQ$23,9,FALSE),0)</f>
        <v>0</v>
      </c>
      <c r="AA99" s="391">
        <f>IFERROR(HLOOKUP($AB99,MDU!$S$27:$GQ$35,9,FALSE),0)</f>
        <v>0</v>
      </c>
      <c r="AB99" s="388">
        <v>98</v>
      </c>
      <c r="AC99" s="391">
        <f t="shared" si="8"/>
        <v>2535.8887664083873</v>
      </c>
    </row>
    <row r="100" spans="1:29" s="3" customFormat="1">
      <c r="A100"/>
      <c r="B100" s="2"/>
      <c r="C100" s="2"/>
      <c r="D100" s="2"/>
      <c r="E100" s="2"/>
      <c r="F100" s="2"/>
      <c r="G100" s="2"/>
      <c r="H100" s="2"/>
      <c r="I100" s="2"/>
      <c r="J100" s="2"/>
      <c r="K100" s="2"/>
      <c r="L100" s="2"/>
      <c r="M100" s="2"/>
      <c r="N100" s="2"/>
      <c r="O100" s="2"/>
      <c r="P100" s="2"/>
      <c r="Q100" s="2"/>
      <c r="T100" s="389" t="s">
        <v>222</v>
      </c>
      <c r="U100" s="390">
        <f t="shared" si="5"/>
        <v>2523.2093225763451</v>
      </c>
      <c r="V100" s="391">
        <f>Cashflow!$CX$15</f>
        <v>2523.2093225763451</v>
      </c>
      <c r="W100" s="391">
        <f t="shared" si="6"/>
        <v>0</v>
      </c>
      <c r="X100" s="391">
        <f t="shared" si="9"/>
        <v>2523.2093225763451</v>
      </c>
      <c r="Y100" s="391">
        <f>IFERROR(HLOOKUP($AB100,MDU!$S$3:$GQ$11,9,FALSE),0)</f>
        <v>0</v>
      </c>
      <c r="Z100" s="391">
        <f>IFERROR(HLOOKUP($AB100,MDU!$S$15:$GQ$23,9,FALSE),0)</f>
        <v>0</v>
      </c>
      <c r="AA100" s="391">
        <f>IFERROR(HLOOKUP($AB100,MDU!$S$27:$GQ$35,9,FALSE),0)</f>
        <v>0</v>
      </c>
      <c r="AB100" s="388">
        <v>99</v>
      </c>
      <c r="AC100" s="391">
        <f t="shared" si="8"/>
        <v>2523.2093225763451</v>
      </c>
    </row>
    <row r="101" spans="1:29" s="3" customFormat="1">
      <c r="A101"/>
      <c r="B101" s="2"/>
      <c r="C101" s="2"/>
      <c r="D101" s="2"/>
      <c r="E101" s="2"/>
      <c r="F101" s="2"/>
      <c r="G101" s="2"/>
      <c r="H101" s="2"/>
      <c r="I101" s="2"/>
      <c r="J101" s="2"/>
      <c r="K101" s="2"/>
      <c r="L101" s="2"/>
      <c r="M101" s="2"/>
      <c r="N101" s="2"/>
      <c r="O101" s="2"/>
      <c r="P101" s="2"/>
      <c r="Q101" s="2"/>
      <c r="T101" s="389" t="s">
        <v>223</v>
      </c>
      <c r="U101" s="390">
        <f t="shared" si="5"/>
        <v>2510.5932759634634</v>
      </c>
      <c r="V101" s="391">
        <f>Cashflow!$CY$15</f>
        <v>2510.5932759634634</v>
      </c>
      <c r="W101" s="391">
        <f t="shared" si="6"/>
        <v>0</v>
      </c>
      <c r="X101" s="391">
        <f t="shared" si="9"/>
        <v>2510.5932759634634</v>
      </c>
      <c r="Y101" s="391">
        <f>IFERROR(HLOOKUP($AB101,MDU!$S$3:$GQ$11,9,FALSE),0)</f>
        <v>0</v>
      </c>
      <c r="Z101" s="391">
        <f>IFERROR(HLOOKUP($AB101,MDU!$S$15:$GQ$23,9,FALSE),0)</f>
        <v>0</v>
      </c>
      <c r="AA101" s="391">
        <f>IFERROR(HLOOKUP($AB101,MDU!$S$27:$GQ$35,9,FALSE),0)</f>
        <v>0</v>
      </c>
      <c r="AB101" s="388">
        <v>100</v>
      </c>
      <c r="AC101" s="391">
        <f t="shared" si="8"/>
        <v>2510.5932759634634</v>
      </c>
    </row>
    <row r="102" spans="1:29" s="3" customFormat="1">
      <c r="A102"/>
      <c r="B102" s="2"/>
      <c r="C102" s="2"/>
      <c r="D102" s="2"/>
      <c r="E102" s="2"/>
      <c r="F102" s="2"/>
      <c r="G102" s="2"/>
      <c r="H102" s="2"/>
      <c r="I102" s="2"/>
      <c r="J102" s="2"/>
      <c r="K102" s="2"/>
      <c r="L102" s="2"/>
      <c r="M102" s="2"/>
      <c r="N102" s="2"/>
      <c r="O102" s="2"/>
      <c r="P102" s="2"/>
      <c r="Q102" s="2"/>
      <c r="T102" s="389" t="s">
        <v>224</v>
      </c>
      <c r="U102" s="390">
        <f t="shared" si="5"/>
        <v>2498.0403095836464</v>
      </c>
      <c r="V102" s="391">
        <f>Cashflow!$CZ$15</f>
        <v>2498.0403095836464</v>
      </c>
      <c r="W102" s="391">
        <f t="shared" si="6"/>
        <v>0</v>
      </c>
      <c r="X102" s="391">
        <f t="shared" si="9"/>
        <v>2498.0403095836464</v>
      </c>
      <c r="Y102" s="391">
        <f>IFERROR(HLOOKUP($AB102,MDU!$S$3:$GQ$11,9,FALSE),0)</f>
        <v>0</v>
      </c>
      <c r="Z102" s="391">
        <f>IFERROR(HLOOKUP($AB102,MDU!$S$15:$GQ$23,9,FALSE),0)</f>
        <v>0</v>
      </c>
      <c r="AA102" s="391">
        <f>IFERROR(HLOOKUP($AB102,MDU!$S$27:$GQ$35,9,FALSE),0)</f>
        <v>0</v>
      </c>
      <c r="AB102" s="388">
        <v>101</v>
      </c>
      <c r="AC102" s="391">
        <f t="shared" si="8"/>
        <v>2498.0403095836464</v>
      </c>
    </row>
    <row r="103" spans="1:29" s="3" customFormat="1">
      <c r="A103"/>
      <c r="B103" s="2"/>
      <c r="C103" s="2"/>
      <c r="D103" s="2"/>
      <c r="E103" s="2"/>
      <c r="F103" s="2"/>
      <c r="G103" s="2"/>
      <c r="H103" s="2"/>
      <c r="I103" s="2"/>
      <c r="J103" s="2"/>
      <c r="K103" s="2"/>
      <c r="L103" s="2"/>
      <c r="M103" s="2"/>
      <c r="N103" s="2"/>
      <c r="O103" s="2"/>
      <c r="P103" s="2"/>
      <c r="Q103" s="2"/>
      <c r="T103" s="389" t="s">
        <v>225</v>
      </c>
      <c r="U103" s="390">
        <f t="shared" si="5"/>
        <v>2485.550108035728</v>
      </c>
      <c r="V103" s="391">
        <f>Cashflow!$DA$15</f>
        <v>2485.550108035728</v>
      </c>
      <c r="W103" s="391">
        <f t="shared" si="6"/>
        <v>0</v>
      </c>
      <c r="X103" s="391">
        <f t="shared" si="9"/>
        <v>2485.550108035728</v>
      </c>
      <c r="Y103" s="391">
        <f>IFERROR(HLOOKUP($AB103,MDU!$S$3:$GQ$11,9,FALSE),0)</f>
        <v>0</v>
      </c>
      <c r="Z103" s="391">
        <f>IFERROR(HLOOKUP($AB103,MDU!$S$15:$GQ$23,9,FALSE),0)</f>
        <v>0</v>
      </c>
      <c r="AA103" s="391">
        <f>IFERROR(HLOOKUP($AB103,MDU!$S$27:$GQ$35,9,FALSE),0)</f>
        <v>0</v>
      </c>
      <c r="AB103" s="388">
        <v>102</v>
      </c>
      <c r="AC103" s="391">
        <f t="shared" si="8"/>
        <v>2485.550108035728</v>
      </c>
    </row>
    <row r="104" spans="1:29" s="3" customFormat="1">
      <c r="A104"/>
      <c r="B104" s="2"/>
      <c r="C104" s="2"/>
      <c r="D104" s="2"/>
      <c r="E104" s="2"/>
      <c r="F104" s="2"/>
      <c r="G104" s="2"/>
      <c r="H104" s="2"/>
      <c r="I104" s="2"/>
      <c r="J104" s="2"/>
      <c r="K104" s="2"/>
      <c r="L104" s="2"/>
      <c r="M104" s="2"/>
      <c r="N104" s="2"/>
      <c r="O104" s="2"/>
      <c r="P104" s="2"/>
      <c r="Q104" s="2"/>
      <c r="T104" s="389" t="s">
        <v>226</v>
      </c>
      <c r="U104" s="390">
        <f t="shared" si="5"/>
        <v>2473.1223574955493</v>
      </c>
      <c r="V104" s="391">
        <f>Cashflow!$DB$15</f>
        <v>2473.1223574955493</v>
      </c>
      <c r="W104" s="391">
        <f t="shared" si="6"/>
        <v>0</v>
      </c>
      <c r="X104" s="391">
        <f t="shared" si="9"/>
        <v>2473.1223574955493</v>
      </c>
      <c r="Y104" s="391">
        <f>IFERROR(HLOOKUP($AB104,MDU!$S$3:$GQ$11,9,FALSE),0)</f>
        <v>0</v>
      </c>
      <c r="Z104" s="391">
        <f>IFERROR(HLOOKUP($AB104,MDU!$S$15:$GQ$23,9,FALSE),0)</f>
        <v>0</v>
      </c>
      <c r="AA104" s="391">
        <f>IFERROR(HLOOKUP($AB104,MDU!$S$27:$GQ$35,9,FALSE),0)</f>
        <v>0</v>
      </c>
      <c r="AB104" s="388">
        <v>103</v>
      </c>
      <c r="AC104" s="391">
        <f t="shared" si="8"/>
        <v>2473.1223574955493</v>
      </c>
    </row>
    <row r="105" spans="1:29" s="3" customFormat="1">
      <c r="A105"/>
      <c r="B105" s="2"/>
      <c r="C105" s="2"/>
      <c r="D105" s="2"/>
      <c r="E105" s="2"/>
      <c r="F105" s="2"/>
      <c r="G105" s="2"/>
      <c r="H105" s="2"/>
      <c r="I105" s="2"/>
      <c r="J105" s="2"/>
      <c r="K105" s="2"/>
      <c r="L105" s="2"/>
      <c r="M105" s="2"/>
      <c r="N105" s="2"/>
      <c r="O105" s="2"/>
      <c r="P105" s="2"/>
      <c r="Q105" s="2"/>
      <c r="T105" s="389" t="s">
        <v>227</v>
      </c>
      <c r="U105" s="390">
        <f t="shared" si="5"/>
        <v>2460.7567457080718</v>
      </c>
      <c r="V105" s="391">
        <f>Cashflow!$DC$15</f>
        <v>2460.7567457080718</v>
      </c>
      <c r="W105" s="391">
        <f t="shared" si="6"/>
        <v>0</v>
      </c>
      <c r="X105" s="391">
        <f t="shared" si="9"/>
        <v>2460.7567457080718</v>
      </c>
      <c r="Y105" s="391">
        <f>IFERROR(HLOOKUP($AB105,MDU!$S$3:$GQ$11,9,FALSE),0)</f>
        <v>0</v>
      </c>
      <c r="Z105" s="391">
        <f>IFERROR(HLOOKUP($AB105,MDU!$S$15:$GQ$23,9,FALSE),0)</f>
        <v>0</v>
      </c>
      <c r="AA105" s="391">
        <f>IFERROR(HLOOKUP($AB105,MDU!$S$27:$GQ$35,9,FALSE),0)</f>
        <v>0</v>
      </c>
      <c r="AB105" s="388">
        <v>104</v>
      </c>
      <c r="AC105" s="391">
        <f t="shared" si="8"/>
        <v>2460.7567457080718</v>
      </c>
    </row>
    <row r="106" spans="1:29" s="3" customFormat="1">
      <c r="A106"/>
      <c r="B106" s="2"/>
      <c r="C106" s="2"/>
      <c r="D106" s="2"/>
      <c r="E106" s="2"/>
      <c r="F106" s="2"/>
      <c r="G106" s="2"/>
      <c r="H106" s="2"/>
      <c r="I106" s="2"/>
      <c r="J106" s="2"/>
      <c r="K106" s="2"/>
      <c r="L106" s="2"/>
      <c r="M106" s="2"/>
      <c r="N106" s="2"/>
      <c r="O106" s="2"/>
      <c r="P106" s="2"/>
      <c r="Q106" s="2"/>
      <c r="T106" s="389" t="s">
        <v>228</v>
      </c>
      <c r="U106" s="390">
        <f t="shared" si="5"/>
        <v>2448.4529619795317</v>
      </c>
      <c r="V106" s="391">
        <f>Cashflow!$DD$15</f>
        <v>2448.4529619795317</v>
      </c>
      <c r="W106" s="391">
        <f t="shared" si="6"/>
        <v>0</v>
      </c>
      <c r="X106" s="391">
        <f t="shared" si="9"/>
        <v>2448.4529619795317</v>
      </c>
      <c r="Y106" s="391">
        <f>IFERROR(HLOOKUP($AB106,MDU!$S$3:$GQ$11,9,FALSE),0)</f>
        <v>0</v>
      </c>
      <c r="Z106" s="391">
        <f>IFERROR(HLOOKUP($AB106,MDU!$S$15:$GQ$23,9,FALSE),0)</f>
        <v>0</v>
      </c>
      <c r="AA106" s="391">
        <f>IFERROR(HLOOKUP($AB106,MDU!$S$27:$GQ$35,9,FALSE),0)</f>
        <v>0</v>
      </c>
      <c r="AB106" s="388">
        <v>105</v>
      </c>
      <c r="AC106" s="391">
        <f t="shared" si="8"/>
        <v>2448.4529619795317</v>
      </c>
    </row>
    <row r="107" spans="1:29" s="3" customFormat="1">
      <c r="A107"/>
      <c r="B107" s="2"/>
      <c r="C107" s="2"/>
      <c r="D107" s="2"/>
      <c r="E107" s="2"/>
      <c r="F107" s="2"/>
      <c r="G107" s="2"/>
      <c r="H107" s="2"/>
      <c r="I107" s="2"/>
      <c r="J107" s="2"/>
      <c r="K107" s="2"/>
      <c r="L107" s="2"/>
      <c r="M107" s="2"/>
      <c r="N107" s="2"/>
      <c r="O107" s="2"/>
      <c r="P107" s="2"/>
      <c r="Q107" s="2"/>
      <c r="T107" s="389" t="s">
        <v>229</v>
      </c>
      <c r="U107" s="390">
        <f t="shared" si="5"/>
        <v>2436.2106971696339</v>
      </c>
      <c r="V107" s="391">
        <f>Cashflow!$DE$15</f>
        <v>2436.2106971696339</v>
      </c>
      <c r="W107" s="391">
        <f t="shared" si="6"/>
        <v>0</v>
      </c>
      <c r="X107" s="391">
        <f t="shared" si="9"/>
        <v>2436.2106971696339</v>
      </c>
      <c r="Y107" s="391">
        <f>IFERROR(HLOOKUP($AB107,MDU!$S$3:$GQ$11,9,FALSE),0)</f>
        <v>0</v>
      </c>
      <c r="Z107" s="391">
        <f>IFERROR(HLOOKUP($AB107,MDU!$S$15:$GQ$23,9,FALSE),0)</f>
        <v>0</v>
      </c>
      <c r="AA107" s="391">
        <f>IFERROR(HLOOKUP($AB107,MDU!$S$27:$GQ$35,9,FALSE),0)</f>
        <v>0</v>
      </c>
      <c r="AB107" s="388">
        <v>106</v>
      </c>
      <c r="AC107" s="391">
        <f t="shared" si="8"/>
        <v>2436.2106971696339</v>
      </c>
    </row>
    <row r="108" spans="1:29" s="3" customFormat="1">
      <c r="A108"/>
      <c r="B108" s="2"/>
      <c r="C108" s="2"/>
      <c r="D108" s="2"/>
      <c r="E108" s="2"/>
      <c r="F108" s="2"/>
      <c r="G108" s="2"/>
      <c r="H108" s="2"/>
      <c r="I108" s="2"/>
      <c r="J108" s="2"/>
      <c r="K108" s="2"/>
      <c r="L108" s="2"/>
      <c r="M108" s="2"/>
      <c r="N108" s="2"/>
      <c r="O108" s="2"/>
      <c r="P108" s="2"/>
      <c r="Q108" s="2"/>
      <c r="T108" s="389" t="s">
        <v>230</v>
      </c>
      <c r="U108" s="390">
        <f t="shared" si="5"/>
        <v>2424.0296436837857</v>
      </c>
      <c r="V108" s="391">
        <f>Cashflow!$DF$15</f>
        <v>2424.0296436837857</v>
      </c>
      <c r="W108" s="391">
        <f t="shared" si="6"/>
        <v>0</v>
      </c>
      <c r="X108" s="391">
        <f t="shared" si="9"/>
        <v>2424.0296436837857</v>
      </c>
      <c r="Y108" s="391">
        <f>IFERROR(HLOOKUP($AB108,MDU!$S$3:$GQ$11,9,FALSE),0)</f>
        <v>0</v>
      </c>
      <c r="Z108" s="391">
        <f>IFERROR(HLOOKUP($AB108,MDU!$S$15:$GQ$23,9,FALSE),0)</f>
        <v>0</v>
      </c>
      <c r="AA108" s="391">
        <f>IFERROR(HLOOKUP($AB108,MDU!$S$27:$GQ$35,9,FALSE),0)</f>
        <v>0</v>
      </c>
      <c r="AB108" s="388">
        <v>107</v>
      </c>
      <c r="AC108" s="391">
        <f t="shared" si="8"/>
        <v>2424.0296436837857</v>
      </c>
    </row>
    <row r="109" spans="1:29" s="3" customFormat="1">
      <c r="A109"/>
      <c r="B109" s="2"/>
      <c r="C109" s="2"/>
      <c r="D109" s="2"/>
      <c r="E109" s="2"/>
      <c r="F109" s="2"/>
      <c r="G109" s="2"/>
      <c r="H109" s="2"/>
      <c r="I109" s="2"/>
      <c r="J109" s="2"/>
      <c r="K109" s="2"/>
      <c r="L109" s="2"/>
      <c r="M109" s="2"/>
      <c r="N109" s="2"/>
      <c r="O109" s="2"/>
      <c r="P109" s="2"/>
      <c r="Q109" s="2"/>
      <c r="T109" s="389" t="s">
        <v>231</v>
      </c>
      <c r="U109" s="390">
        <f t="shared" si="5"/>
        <v>2411.9094954653669</v>
      </c>
      <c r="V109" s="391">
        <f>Cashflow!$DG$15</f>
        <v>2411.9094954653669</v>
      </c>
      <c r="W109" s="391">
        <f t="shared" si="6"/>
        <v>0</v>
      </c>
      <c r="X109" s="391">
        <f t="shared" si="9"/>
        <v>2411.9094954653669</v>
      </c>
      <c r="Y109" s="391">
        <f>IFERROR(HLOOKUP($AB109,MDU!$S$3:$GQ$11,9,FALSE),0)</f>
        <v>0</v>
      </c>
      <c r="Z109" s="391">
        <f>IFERROR(HLOOKUP($AB109,MDU!$S$15:$GQ$23,9,FALSE),0)</f>
        <v>0</v>
      </c>
      <c r="AA109" s="391">
        <f>IFERROR(HLOOKUP($AB109,MDU!$S$27:$GQ$35,9,FALSE),0)</f>
        <v>0</v>
      </c>
      <c r="AB109" s="388">
        <v>108</v>
      </c>
      <c r="AC109" s="391">
        <f t="shared" si="8"/>
        <v>2411.9094954653669</v>
      </c>
    </row>
    <row r="110" spans="1:29" s="3" customFormat="1">
      <c r="A110"/>
      <c r="B110" s="2"/>
      <c r="C110" s="2"/>
      <c r="D110" s="2"/>
      <c r="E110" s="2"/>
      <c r="F110" s="2"/>
      <c r="G110" s="2"/>
      <c r="H110" s="2"/>
      <c r="I110" s="2"/>
      <c r="J110" s="2"/>
      <c r="K110" s="2"/>
      <c r="L110" s="2"/>
      <c r="M110" s="2"/>
      <c r="N110" s="2"/>
      <c r="O110" s="2"/>
      <c r="P110" s="2"/>
      <c r="Q110" s="2"/>
      <c r="T110" s="389" t="s">
        <v>232</v>
      </c>
      <c r="U110" s="390">
        <f t="shared" si="5"/>
        <v>2399.8499479880402</v>
      </c>
      <c r="V110" s="391">
        <f>Cashflow!$DH$15</f>
        <v>2399.8499479880402</v>
      </c>
      <c r="W110" s="391">
        <f t="shared" si="6"/>
        <v>0</v>
      </c>
      <c r="X110" s="391">
        <f t="shared" si="9"/>
        <v>2399.8499479880402</v>
      </c>
      <c r="Y110" s="391">
        <f>IFERROR(HLOOKUP($AB110,MDU!$S$3:$GQ$11,9,FALSE),0)</f>
        <v>0</v>
      </c>
      <c r="Z110" s="391">
        <f>IFERROR(HLOOKUP($AB110,MDU!$S$15:$GQ$23,9,FALSE),0)</f>
        <v>0</v>
      </c>
      <c r="AA110" s="391">
        <f>IFERROR(HLOOKUP($AB110,MDU!$S$27:$GQ$35,9,FALSE),0)</f>
        <v>0</v>
      </c>
      <c r="AB110" s="388">
        <v>109</v>
      </c>
      <c r="AC110" s="391">
        <f t="shared" si="8"/>
        <v>2399.8499479880402</v>
      </c>
    </row>
    <row r="111" spans="1:29" s="3" customFormat="1">
      <c r="A111"/>
      <c r="B111" s="2"/>
      <c r="C111" s="2"/>
      <c r="D111" s="2"/>
      <c r="E111" s="2"/>
      <c r="F111" s="2"/>
      <c r="G111" s="2"/>
      <c r="H111" s="2"/>
      <c r="I111" s="2"/>
      <c r="J111" s="2"/>
      <c r="K111" s="2"/>
      <c r="L111" s="2"/>
      <c r="M111" s="2"/>
      <c r="N111" s="2"/>
      <c r="O111" s="2"/>
      <c r="P111" s="2"/>
      <c r="Q111" s="2"/>
      <c r="T111" s="389" t="s">
        <v>233</v>
      </c>
      <c r="U111" s="390">
        <f t="shared" si="5"/>
        <v>2387.8506982480999</v>
      </c>
      <c r="V111" s="391">
        <f>Cashflow!$DI$15</f>
        <v>2387.8506982480999</v>
      </c>
      <c r="W111" s="391">
        <f t="shared" si="6"/>
        <v>0</v>
      </c>
      <c r="X111" s="391">
        <f t="shared" si="9"/>
        <v>2387.8506982480999</v>
      </c>
      <c r="Y111" s="391">
        <f>IFERROR(HLOOKUP($AB111,MDU!$S$3:$GQ$11,9,FALSE),0)</f>
        <v>0</v>
      </c>
      <c r="Z111" s="391">
        <f>IFERROR(HLOOKUP($AB111,MDU!$S$15:$GQ$23,9,FALSE),0)</f>
        <v>0</v>
      </c>
      <c r="AA111" s="391">
        <f>IFERROR(HLOOKUP($AB111,MDU!$S$27:$GQ$35,9,FALSE),0)</f>
        <v>0</v>
      </c>
      <c r="AB111" s="388">
        <v>110</v>
      </c>
      <c r="AC111" s="391">
        <f t="shared" si="8"/>
        <v>2387.8506982480999</v>
      </c>
    </row>
    <row r="112" spans="1:29" s="3" customFormat="1">
      <c r="A112"/>
      <c r="B112" s="2"/>
      <c r="C112" s="2"/>
      <c r="D112" s="2"/>
      <c r="E112" s="2"/>
      <c r="F112" s="2"/>
      <c r="G112" s="2"/>
      <c r="H112" s="2"/>
      <c r="I112" s="2"/>
      <c r="J112" s="2"/>
      <c r="K112" s="2"/>
      <c r="L112"/>
      <c r="M112"/>
      <c r="N112"/>
      <c r="O112"/>
      <c r="P112" s="2"/>
      <c r="Q112" s="2"/>
      <c r="T112" s="389" t="s">
        <v>234</v>
      </c>
      <c r="U112" s="390">
        <f t="shared" si="5"/>
        <v>2375.9114447568595</v>
      </c>
      <c r="V112" s="391">
        <f>Cashflow!$DJ$15</f>
        <v>2375.9114447568595</v>
      </c>
      <c r="W112" s="391">
        <f t="shared" si="6"/>
        <v>0</v>
      </c>
      <c r="X112" s="391">
        <f t="shared" si="9"/>
        <v>2375.9114447568595</v>
      </c>
      <c r="Y112" s="391">
        <f>IFERROR(HLOOKUP($AB112,MDU!$S$3:$GQ$11,9,FALSE),0)</f>
        <v>0</v>
      </c>
      <c r="Z112" s="391">
        <f>IFERROR(HLOOKUP($AB112,MDU!$S$15:$GQ$23,9,FALSE),0)</f>
        <v>0</v>
      </c>
      <c r="AA112" s="391">
        <f>IFERROR(HLOOKUP($AB112,MDU!$S$27:$GQ$35,9,FALSE),0)</f>
        <v>0</v>
      </c>
      <c r="AB112" s="388">
        <v>111</v>
      </c>
      <c r="AC112" s="391">
        <f t="shared" si="8"/>
        <v>2375.9114447568595</v>
      </c>
    </row>
    <row r="113" spans="1:29" s="3" customFormat="1">
      <c r="A113"/>
      <c r="B113" s="2"/>
      <c r="C113" s="2"/>
      <c r="D113" s="2"/>
      <c r="E113" s="2"/>
      <c r="F113" s="2"/>
      <c r="G113" s="2"/>
      <c r="H113" s="2"/>
      <c r="I113" s="2"/>
      <c r="J113" s="2"/>
      <c r="K113" s="2"/>
      <c r="L113"/>
      <c r="M113"/>
      <c r="N113"/>
      <c r="O113"/>
      <c r="P113" s="2"/>
      <c r="Q113" s="2"/>
      <c r="T113" s="389" t="s">
        <v>235</v>
      </c>
      <c r="U113" s="390">
        <f t="shared" si="5"/>
        <v>2364.0318875330754</v>
      </c>
      <c r="V113" s="391">
        <f>Cashflow!$DK$15</f>
        <v>2364.0318875330754</v>
      </c>
      <c r="W113" s="391">
        <f t="shared" si="6"/>
        <v>0</v>
      </c>
      <c r="X113" s="391">
        <f t="shared" si="9"/>
        <v>2364.0318875330754</v>
      </c>
      <c r="Y113" s="391">
        <f>IFERROR(HLOOKUP($AB113,MDU!$S$3:$GQ$11,9,FALSE),0)</f>
        <v>0</v>
      </c>
      <c r="Z113" s="391">
        <f>IFERROR(HLOOKUP($AB113,MDU!$S$15:$GQ$23,9,FALSE),0)</f>
        <v>0</v>
      </c>
      <c r="AA113" s="391">
        <f>IFERROR(HLOOKUP($AB113,MDU!$S$27:$GQ$35,9,FALSE),0)</f>
        <v>0</v>
      </c>
      <c r="AB113" s="388">
        <v>112</v>
      </c>
      <c r="AC113" s="391">
        <f t="shared" si="8"/>
        <v>2364.0318875330754</v>
      </c>
    </row>
    <row r="114" spans="1:29" s="3" customFormat="1">
      <c r="A114"/>
      <c r="B114" s="2"/>
      <c r="C114" s="2"/>
      <c r="D114" s="2"/>
      <c r="E114" s="2"/>
      <c r="F114" s="2"/>
      <c r="G114" s="2"/>
      <c r="H114" s="2"/>
      <c r="I114" s="2"/>
      <c r="J114" s="2"/>
      <c r="K114" s="2"/>
      <c r="L114"/>
      <c r="M114"/>
      <c r="N114"/>
      <c r="O114"/>
      <c r="P114" s="2"/>
      <c r="Q114" s="2"/>
      <c r="T114" s="389" t="s">
        <v>236</v>
      </c>
      <c r="U114" s="390">
        <f t="shared" si="5"/>
        <v>2352.2117280954099</v>
      </c>
      <c r="V114" s="391">
        <f>Cashflow!$DL$15</f>
        <v>2352.2117280954099</v>
      </c>
      <c r="W114" s="391">
        <f t="shared" si="6"/>
        <v>0</v>
      </c>
      <c r="X114" s="391">
        <f t="shared" si="9"/>
        <v>2352.2117280954099</v>
      </c>
      <c r="Y114" s="391">
        <f>IFERROR(HLOOKUP($AB114,MDU!$S$3:$GQ$11,9,FALSE),0)</f>
        <v>0</v>
      </c>
      <c r="Z114" s="391">
        <f>IFERROR(HLOOKUP($AB114,MDU!$S$15:$GQ$23,9,FALSE),0)</f>
        <v>0</v>
      </c>
      <c r="AA114" s="391">
        <f>IFERROR(HLOOKUP($AB114,MDU!$S$27:$GQ$35,9,FALSE),0)</f>
        <v>0</v>
      </c>
      <c r="AB114" s="388">
        <v>113</v>
      </c>
      <c r="AC114" s="391">
        <f t="shared" si="8"/>
        <v>2352.2117280954099</v>
      </c>
    </row>
    <row r="115" spans="1:29" s="3" customFormat="1">
      <c r="A115"/>
      <c r="B115" s="2"/>
      <c r="C115" s="2"/>
      <c r="D115" s="2"/>
      <c r="E115" s="2"/>
      <c r="F115" s="2"/>
      <c r="G115" s="2"/>
      <c r="H115" s="2"/>
      <c r="I115" s="2"/>
      <c r="J115" s="2"/>
      <c r="K115" s="2"/>
      <c r="L115"/>
      <c r="M115"/>
      <c r="N115"/>
      <c r="O115"/>
      <c r="P115" s="2"/>
      <c r="Q115" s="2"/>
      <c r="T115" s="389" t="s">
        <v>237</v>
      </c>
      <c r="U115" s="390">
        <f t="shared" si="5"/>
        <v>2340.4506694549327</v>
      </c>
      <c r="V115" s="391">
        <f>Cashflow!$DM$15</f>
        <v>2340.4506694549327</v>
      </c>
      <c r="W115" s="391">
        <f t="shared" si="6"/>
        <v>0</v>
      </c>
      <c r="X115" s="391">
        <f t="shared" si="9"/>
        <v>2340.4506694549327</v>
      </c>
      <c r="Y115" s="391">
        <f>IFERROR(HLOOKUP($AB115,MDU!$S$3:$GQ$11,9,FALSE),0)</f>
        <v>0</v>
      </c>
      <c r="Z115" s="391">
        <f>IFERROR(HLOOKUP($AB115,MDU!$S$15:$GQ$23,9,FALSE),0)</f>
        <v>0</v>
      </c>
      <c r="AA115" s="391">
        <f>IFERROR(HLOOKUP($AB115,MDU!$S$27:$GQ$35,9,FALSE),0)</f>
        <v>0</v>
      </c>
      <c r="AB115" s="388">
        <v>114</v>
      </c>
      <c r="AC115" s="391">
        <f t="shared" si="8"/>
        <v>2340.4506694549327</v>
      </c>
    </row>
    <row r="116" spans="1:29" s="3" customFormat="1">
      <c r="A116"/>
      <c r="B116" s="2"/>
      <c r="C116" s="2"/>
      <c r="D116" s="2"/>
      <c r="E116" s="2"/>
      <c r="F116" s="2"/>
      <c r="G116" s="2"/>
      <c r="H116" s="2"/>
      <c r="I116" s="2"/>
      <c r="J116" s="2"/>
      <c r="K116" s="2"/>
      <c r="L116"/>
      <c r="M116"/>
      <c r="N116"/>
      <c r="O116"/>
      <c r="P116" s="2"/>
      <c r="Q116" s="2"/>
      <c r="T116" s="389" t="s">
        <v>238</v>
      </c>
      <c r="U116" s="390">
        <f t="shared" si="5"/>
        <v>2328.7484161076582</v>
      </c>
      <c r="V116" s="391">
        <f>Cashflow!$DN$15</f>
        <v>2328.7484161076582</v>
      </c>
      <c r="W116" s="391">
        <f t="shared" si="6"/>
        <v>0</v>
      </c>
      <c r="X116" s="391">
        <f t="shared" si="9"/>
        <v>2328.7484161076582</v>
      </c>
      <c r="Y116" s="391">
        <f>IFERROR(HLOOKUP($AB116,MDU!$S$3:$GQ$11,9,FALSE),0)</f>
        <v>0</v>
      </c>
      <c r="Z116" s="391">
        <f>IFERROR(HLOOKUP($AB116,MDU!$S$15:$GQ$23,9,FALSE),0)</f>
        <v>0</v>
      </c>
      <c r="AA116" s="391">
        <f>IFERROR(HLOOKUP($AB116,MDU!$S$27:$GQ$35,9,FALSE),0)</f>
        <v>0</v>
      </c>
      <c r="AB116" s="388">
        <v>115</v>
      </c>
      <c r="AC116" s="391">
        <f t="shared" si="8"/>
        <v>2328.7484161076582</v>
      </c>
    </row>
    <row r="117" spans="1:29" s="3" customFormat="1">
      <c r="A117"/>
      <c r="B117" s="2"/>
      <c r="C117" s="2"/>
      <c r="D117" s="2"/>
      <c r="E117" s="2"/>
      <c r="F117" s="2"/>
      <c r="G117" s="2"/>
      <c r="H117" s="2"/>
      <c r="I117" s="2"/>
      <c r="J117" s="2"/>
      <c r="K117" s="2"/>
      <c r="L117"/>
      <c r="M117"/>
      <c r="N117"/>
      <c r="O117"/>
      <c r="P117" s="2"/>
      <c r="Q117" s="2"/>
      <c r="T117" s="389" t="s">
        <v>239</v>
      </c>
      <c r="U117" s="390">
        <f t="shared" si="5"/>
        <v>2317.1046740271199</v>
      </c>
      <c r="V117" s="391">
        <f>Cashflow!$DO$15</f>
        <v>2317.1046740271199</v>
      </c>
      <c r="W117" s="391">
        <f t="shared" si="6"/>
        <v>0</v>
      </c>
      <c r="X117" s="391">
        <f t="shared" si="9"/>
        <v>2317.1046740271199</v>
      </c>
      <c r="Y117" s="391">
        <f>IFERROR(HLOOKUP($AB117,MDU!$S$3:$GQ$11,9,FALSE),0)</f>
        <v>0</v>
      </c>
      <c r="Z117" s="391">
        <f>IFERROR(HLOOKUP($AB117,MDU!$S$15:$GQ$23,9,FALSE),0)</f>
        <v>0</v>
      </c>
      <c r="AA117" s="391">
        <f>IFERROR(HLOOKUP($AB117,MDU!$S$27:$GQ$35,9,FALSE),0)</f>
        <v>0</v>
      </c>
      <c r="AB117" s="388">
        <v>116</v>
      </c>
      <c r="AC117" s="391">
        <f t="shared" si="8"/>
        <v>2317.1046740271199</v>
      </c>
    </row>
    <row r="118" spans="1:29" s="3" customFormat="1">
      <c r="A118"/>
      <c r="B118" s="2"/>
      <c r="C118" s="2"/>
      <c r="D118" s="2"/>
      <c r="E118" s="2"/>
      <c r="F118" s="2"/>
      <c r="G118" s="2"/>
      <c r="H118" s="2"/>
      <c r="I118" s="2"/>
      <c r="J118" s="2"/>
      <c r="K118" s="2"/>
      <c r="L118"/>
      <c r="M118"/>
      <c r="N118"/>
      <c r="O118"/>
      <c r="P118" s="2"/>
      <c r="Q118" s="2"/>
      <c r="T118" s="389" t="s">
        <v>240</v>
      </c>
      <c r="U118" s="390">
        <f t="shared" si="5"/>
        <v>2305.519150656984</v>
      </c>
      <c r="V118" s="391">
        <f>Cashflow!$DP$15</f>
        <v>2305.519150656984</v>
      </c>
      <c r="W118" s="391">
        <f t="shared" si="6"/>
        <v>0</v>
      </c>
      <c r="X118" s="391">
        <f t="shared" si="9"/>
        <v>2305.519150656984</v>
      </c>
      <c r="Y118" s="391">
        <f>IFERROR(HLOOKUP($AB118,MDU!$S$3:$GQ$11,9,FALSE),0)</f>
        <v>0</v>
      </c>
      <c r="Z118" s="391">
        <f>IFERROR(HLOOKUP($AB118,MDU!$S$15:$GQ$23,9,FALSE),0)</f>
        <v>0</v>
      </c>
      <c r="AA118" s="391">
        <f>IFERROR(HLOOKUP($AB118,MDU!$S$27:$GQ$35,9,FALSE),0)</f>
        <v>0</v>
      </c>
      <c r="AB118" s="388">
        <v>117</v>
      </c>
      <c r="AC118" s="391">
        <f t="shared" si="8"/>
        <v>2305.519150656984</v>
      </c>
    </row>
    <row r="119" spans="1:29" s="3" customFormat="1">
      <c r="A119"/>
      <c r="B119" s="2"/>
      <c r="C119" s="2"/>
      <c r="D119" s="2"/>
      <c r="E119" s="2"/>
      <c r="F119" s="2"/>
      <c r="G119" s="2"/>
      <c r="H119" s="2"/>
      <c r="I119" s="2"/>
      <c r="J119" s="2"/>
      <c r="K119" s="2"/>
      <c r="L119"/>
      <c r="M119"/>
      <c r="N119"/>
      <c r="O119"/>
      <c r="P119" s="2"/>
      <c r="Q119" s="2"/>
      <c r="T119" s="389" t="s">
        <v>241</v>
      </c>
      <c r="U119" s="390">
        <f t="shared" si="5"/>
        <v>2293.9915549036991</v>
      </c>
      <c r="V119" s="391">
        <f>Cashflow!$DQ$15</f>
        <v>2293.9915549036991</v>
      </c>
      <c r="W119" s="391">
        <f t="shared" si="6"/>
        <v>0</v>
      </c>
      <c r="X119" s="391">
        <f t="shared" si="9"/>
        <v>2293.9915549036991</v>
      </c>
      <c r="Y119" s="391">
        <f>IFERROR(HLOOKUP($AB119,MDU!$S$3:$GQ$11,9,FALSE),0)</f>
        <v>0</v>
      </c>
      <c r="Z119" s="391">
        <f>IFERROR(HLOOKUP($AB119,MDU!$S$15:$GQ$23,9,FALSE),0)</f>
        <v>0</v>
      </c>
      <c r="AA119" s="391">
        <f>IFERROR(HLOOKUP($AB119,MDU!$S$27:$GQ$35,9,FALSE),0)</f>
        <v>0</v>
      </c>
      <c r="AB119" s="388">
        <v>118</v>
      </c>
      <c r="AC119" s="391">
        <f t="shared" si="8"/>
        <v>2293.9915549036991</v>
      </c>
    </row>
    <row r="120" spans="1:29" s="3" customFormat="1">
      <c r="A120"/>
      <c r="B120" s="2"/>
      <c r="C120" s="2"/>
      <c r="D120" s="2"/>
      <c r="E120" s="2"/>
      <c r="F120" s="2"/>
      <c r="G120" s="2"/>
      <c r="H120" s="2"/>
      <c r="I120" s="2"/>
      <c r="J120" s="2"/>
      <c r="K120" s="2"/>
      <c r="L120"/>
      <c r="M120"/>
      <c r="N120"/>
      <c r="O120"/>
      <c r="P120" s="2"/>
      <c r="Q120" s="2"/>
      <c r="T120" s="389" t="s">
        <v>242</v>
      </c>
      <c r="U120" s="390">
        <f t="shared" si="5"/>
        <v>2282.5215971291805</v>
      </c>
      <c r="V120" s="391">
        <f>Cashflow!$DR$15</f>
        <v>2282.5215971291805</v>
      </c>
      <c r="W120" s="391">
        <f t="shared" si="6"/>
        <v>0</v>
      </c>
      <c r="X120" s="391">
        <f t="shared" si="9"/>
        <v>2282.5215971291805</v>
      </c>
      <c r="Y120" s="391">
        <f>IFERROR(HLOOKUP($AB120,MDU!$S$3:$GQ$11,9,FALSE),0)</f>
        <v>0</v>
      </c>
      <c r="Z120" s="391">
        <f>IFERROR(HLOOKUP($AB120,MDU!$S$15:$GQ$23,9,FALSE),0)</f>
        <v>0</v>
      </c>
      <c r="AA120" s="391">
        <f>IFERROR(HLOOKUP($AB120,MDU!$S$27:$GQ$35,9,FALSE),0)</f>
        <v>0</v>
      </c>
      <c r="AB120" s="388">
        <v>119</v>
      </c>
      <c r="AC120" s="391">
        <f t="shared" si="8"/>
        <v>2282.5215971291805</v>
      </c>
    </row>
    <row r="121" spans="1:29" s="3" customFormat="1">
      <c r="A121"/>
      <c r="B121" s="2"/>
      <c r="C121" s="2"/>
      <c r="D121" s="2"/>
      <c r="E121" s="2"/>
      <c r="F121" s="2"/>
      <c r="G121" s="2"/>
      <c r="H121" s="2"/>
      <c r="I121" s="2"/>
      <c r="J121" s="2"/>
      <c r="K121" s="2"/>
      <c r="L121"/>
      <c r="M121"/>
      <c r="N121"/>
      <c r="O121"/>
      <c r="P121" s="2"/>
      <c r="Q121" s="2"/>
      <c r="T121" s="389" t="s">
        <v>243</v>
      </c>
      <c r="U121" s="390">
        <f t="shared" si="5"/>
        <v>2271.1089891435345</v>
      </c>
      <c r="V121" s="391">
        <f>Cashflow!$DS$15</f>
        <v>2271.1089891435345</v>
      </c>
      <c r="W121" s="391">
        <f t="shared" si="6"/>
        <v>0</v>
      </c>
      <c r="X121" s="391">
        <f t="shared" si="9"/>
        <v>2271.1089891435345</v>
      </c>
      <c r="Y121" s="391">
        <f>IFERROR(HLOOKUP($AB121,MDU!$S$3:$GQ$11,9,FALSE),0)</f>
        <v>0</v>
      </c>
      <c r="Z121" s="391">
        <f>IFERROR(HLOOKUP($AB121,MDU!$S$15:$GQ$23,9,FALSE),0)</f>
        <v>0</v>
      </c>
      <c r="AA121" s="391">
        <f>IFERROR(HLOOKUP($AB121,MDU!$S$27:$GQ$35,9,FALSE),0)</f>
        <v>0</v>
      </c>
      <c r="AB121" s="388">
        <v>120</v>
      </c>
      <c r="AC121" s="391">
        <f t="shared" si="8"/>
        <v>2271.1089891435345</v>
      </c>
    </row>
    <row r="122" spans="1:29" s="3" customFormat="1">
      <c r="A122"/>
      <c r="B122" s="2"/>
      <c r="C122" s="2"/>
      <c r="D122" s="2"/>
      <c r="E122" s="2"/>
      <c r="F122" s="2"/>
      <c r="G122" s="2"/>
      <c r="H122" s="2"/>
      <c r="I122" s="2"/>
      <c r="J122" s="2"/>
      <c r="K122" s="2"/>
      <c r="L122"/>
      <c r="M122"/>
      <c r="N122"/>
      <c r="O122"/>
      <c r="P122" s="2"/>
      <c r="Q122" s="2"/>
      <c r="T122" s="389" t="s">
        <v>244</v>
      </c>
      <c r="U122" s="390">
        <f t="shared" si="5"/>
        <v>2259.7534441978169</v>
      </c>
      <c r="V122" s="391">
        <f>Cashflow!$DT$15</f>
        <v>2259.7534441978169</v>
      </c>
      <c r="W122" s="391">
        <f t="shared" si="6"/>
        <v>0</v>
      </c>
      <c r="X122" s="391">
        <f t="shared" si="9"/>
        <v>2259.7534441978169</v>
      </c>
      <c r="Y122" s="391">
        <f>IFERROR(HLOOKUP($AB122,MDU!$S$3:$GQ$11,9,FALSE),0)</f>
        <v>0</v>
      </c>
      <c r="Z122" s="391">
        <f>IFERROR(HLOOKUP($AB122,MDU!$S$15:$GQ$23,9,FALSE),0)</f>
        <v>0</v>
      </c>
      <c r="AA122" s="391">
        <f>IFERROR(HLOOKUP($AB122,MDU!$S$27:$GQ$35,9,FALSE),0)</f>
        <v>0</v>
      </c>
      <c r="AB122" s="388">
        <v>121</v>
      </c>
      <c r="AC122" s="391">
        <f t="shared" si="8"/>
        <v>2259.7534441978169</v>
      </c>
    </row>
    <row r="123" spans="1:29" s="3" customFormat="1">
      <c r="A123"/>
      <c r="B123" s="2"/>
      <c r="C123" s="2"/>
      <c r="D123" s="2"/>
      <c r="E123" s="2"/>
      <c r="F123" s="2"/>
      <c r="G123" s="2"/>
      <c r="H123" s="2"/>
      <c r="I123" s="2"/>
      <c r="J123" s="2"/>
      <c r="K123" s="2"/>
      <c r="L123"/>
      <c r="M123"/>
      <c r="N123"/>
      <c r="O123"/>
      <c r="P123" s="2"/>
      <c r="Q123" s="2"/>
      <c r="T123" s="389" t="s">
        <v>245</v>
      </c>
      <c r="U123" s="390">
        <f t="shared" si="5"/>
        <v>2248.4546769768276</v>
      </c>
      <c r="V123" s="391">
        <f>Cashflow!$DU$15</f>
        <v>2248.4546769768276</v>
      </c>
      <c r="W123" s="391">
        <f t="shared" si="6"/>
        <v>0</v>
      </c>
      <c r="X123" s="391">
        <f t="shared" si="9"/>
        <v>2248.4546769768276</v>
      </c>
      <c r="Y123" s="391">
        <f>IFERROR(HLOOKUP($AB123,MDU!$S$3:$GQ$11,9,FALSE),0)</f>
        <v>0</v>
      </c>
      <c r="Z123" s="391">
        <f>IFERROR(HLOOKUP($AB123,MDU!$S$15:$GQ$23,9,FALSE),0)</f>
        <v>0</v>
      </c>
      <c r="AA123" s="391">
        <f>IFERROR(HLOOKUP($AB123,MDU!$S$27:$GQ$35,9,FALSE),0)</f>
        <v>0</v>
      </c>
      <c r="AB123" s="388">
        <v>122</v>
      </c>
      <c r="AC123" s="391">
        <f t="shared" si="8"/>
        <v>2248.4546769768276</v>
      </c>
    </row>
    <row r="124" spans="1:29" s="3" customFormat="1">
      <c r="A124"/>
      <c r="B124" s="2"/>
      <c r="C124" s="2"/>
      <c r="D124" s="2"/>
      <c r="E124" s="2"/>
      <c r="F124" s="2"/>
      <c r="G124" s="2"/>
      <c r="H124" s="2"/>
      <c r="I124" s="2"/>
      <c r="J124" s="2"/>
      <c r="K124" s="2"/>
      <c r="L124"/>
      <c r="M124"/>
      <c r="N124"/>
      <c r="O124"/>
      <c r="P124" s="2"/>
      <c r="Q124" s="2"/>
      <c r="T124" s="389" t="s">
        <v>246</v>
      </c>
      <c r="U124" s="390">
        <f t="shared" si="5"/>
        <v>2237.2124035919433</v>
      </c>
      <c r="V124" s="391">
        <f>Cashflow!$DV$15</f>
        <v>2237.2124035919433</v>
      </c>
      <c r="W124" s="391">
        <f t="shared" si="6"/>
        <v>0</v>
      </c>
      <c r="X124" s="391">
        <f t="shared" si="9"/>
        <v>2237.2124035919433</v>
      </c>
      <c r="Y124" s="391">
        <f>IFERROR(HLOOKUP($AB124,MDU!$S$3:$GQ$11,9,FALSE),0)</f>
        <v>0</v>
      </c>
      <c r="Z124" s="391">
        <f>IFERROR(HLOOKUP($AB124,MDU!$S$15:$GQ$23,9,FALSE),0)</f>
        <v>0</v>
      </c>
      <c r="AA124" s="391">
        <f>IFERROR(HLOOKUP($AB124,MDU!$S$27:$GQ$35,9,FALSE),0)</f>
        <v>0</v>
      </c>
      <c r="AB124" s="388">
        <v>123</v>
      </c>
      <c r="AC124" s="391">
        <f t="shared" si="8"/>
        <v>2237.2124035919433</v>
      </c>
    </row>
    <row r="125" spans="1:29" s="3" customFormat="1">
      <c r="A125"/>
      <c r="B125" s="2"/>
      <c r="C125" s="2"/>
      <c r="D125" s="2"/>
      <c r="E125" s="2"/>
      <c r="F125" s="2"/>
      <c r="G125" s="2"/>
      <c r="H125" s="2"/>
      <c r="I125" s="2"/>
      <c r="J125" s="2"/>
      <c r="K125" s="2"/>
      <c r="L125"/>
      <c r="M125"/>
      <c r="N125"/>
      <c r="O125"/>
      <c r="P125" s="2"/>
      <c r="Q125" s="2"/>
      <c r="T125" s="389" t="s">
        <v>247</v>
      </c>
      <c r="U125" s="390">
        <f t="shared" si="5"/>
        <v>2226.0263415739837</v>
      </c>
      <c r="V125" s="391">
        <f>Cashflow!$DW$15</f>
        <v>2226.0263415739837</v>
      </c>
      <c r="W125" s="391">
        <f t="shared" si="6"/>
        <v>0</v>
      </c>
      <c r="X125" s="391">
        <f t="shared" si="9"/>
        <v>2226.0263415739837</v>
      </c>
      <c r="Y125" s="391">
        <f>IFERROR(HLOOKUP($AB125,MDU!$S$3:$GQ$11,9,FALSE),0)</f>
        <v>0</v>
      </c>
      <c r="Z125" s="391">
        <f>IFERROR(HLOOKUP($AB125,MDU!$S$15:$GQ$23,9,FALSE),0)</f>
        <v>0</v>
      </c>
      <c r="AA125" s="391">
        <f>IFERROR(HLOOKUP($AB125,MDU!$S$27:$GQ$35,9,FALSE),0)</f>
        <v>0</v>
      </c>
      <c r="AB125" s="388">
        <v>124</v>
      </c>
      <c r="AC125" s="391">
        <f t="shared" si="8"/>
        <v>2226.0263415739837</v>
      </c>
    </row>
    <row r="126" spans="1:29" s="3" customFormat="1">
      <c r="A126"/>
      <c r="B126" s="2"/>
      <c r="C126" s="2"/>
      <c r="D126" s="2"/>
      <c r="E126" s="2"/>
      <c r="F126" s="2"/>
      <c r="G126" s="2"/>
      <c r="H126" s="2"/>
      <c r="I126" s="2"/>
      <c r="J126" s="2"/>
      <c r="K126" s="2"/>
      <c r="L126"/>
      <c r="M126"/>
      <c r="N126"/>
      <c r="O126"/>
      <c r="P126" s="2"/>
      <c r="Q126" s="2"/>
      <c r="T126" s="389" t="s">
        <v>248</v>
      </c>
      <c r="U126" s="390">
        <f t="shared" si="5"/>
        <v>2214.8962098661136</v>
      </c>
      <c r="V126" s="391">
        <f>Cashflow!$DX$15</f>
        <v>2214.8962098661136</v>
      </c>
      <c r="W126" s="391">
        <f t="shared" si="6"/>
        <v>0</v>
      </c>
      <c r="X126" s="391">
        <f t="shared" si="9"/>
        <v>2214.8962098661136</v>
      </c>
      <c r="Y126" s="391">
        <f>IFERROR(HLOOKUP($AB126,MDU!$S$3:$GQ$11,9,FALSE),0)</f>
        <v>0</v>
      </c>
      <c r="Z126" s="391">
        <f>IFERROR(HLOOKUP($AB126,MDU!$S$15:$GQ$23,9,FALSE),0)</f>
        <v>0</v>
      </c>
      <c r="AA126" s="391">
        <f>IFERROR(HLOOKUP($AB126,MDU!$S$27:$GQ$35,9,FALSE),0)</f>
        <v>0</v>
      </c>
      <c r="AB126" s="388">
        <v>125</v>
      </c>
      <c r="AC126" s="391">
        <f t="shared" si="8"/>
        <v>2214.8962098661136</v>
      </c>
    </row>
    <row r="127" spans="1:29" s="3" customFormat="1">
      <c r="A127"/>
      <c r="B127" s="2"/>
      <c r="C127" s="2"/>
      <c r="D127" s="2"/>
      <c r="E127" s="2"/>
      <c r="F127" s="2"/>
      <c r="G127" s="2"/>
      <c r="H127" s="2"/>
      <c r="I127" s="2"/>
      <c r="J127" s="2"/>
      <c r="K127" s="2"/>
      <c r="L127"/>
      <c r="M127"/>
      <c r="N127"/>
      <c r="O127"/>
      <c r="P127" s="2"/>
      <c r="Q127" s="2"/>
      <c r="T127" s="389" t="s">
        <v>249</v>
      </c>
      <c r="U127" s="390">
        <f t="shared" si="5"/>
        <v>2203.821728816783</v>
      </c>
      <c r="V127" s="391">
        <f>Cashflow!$DY$15</f>
        <v>2203.821728816783</v>
      </c>
      <c r="W127" s="391">
        <f t="shared" si="6"/>
        <v>0</v>
      </c>
      <c r="X127" s="391">
        <f t="shared" si="9"/>
        <v>2203.821728816783</v>
      </c>
      <c r="Y127" s="391">
        <f>IFERROR(HLOOKUP($AB127,MDU!$S$3:$GQ$11,9,FALSE),0)</f>
        <v>0</v>
      </c>
      <c r="Z127" s="391">
        <f>IFERROR(HLOOKUP($AB127,MDU!$S$15:$GQ$23,9,FALSE),0)</f>
        <v>0</v>
      </c>
      <c r="AA127" s="391">
        <f>IFERROR(HLOOKUP($AB127,MDU!$S$27:$GQ$35,9,FALSE),0)</f>
        <v>0</v>
      </c>
      <c r="AB127" s="388">
        <v>126</v>
      </c>
      <c r="AC127" s="391">
        <f t="shared" si="8"/>
        <v>2203.821728816783</v>
      </c>
    </row>
    <row r="128" spans="1:29" s="3" customFormat="1">
      <c r="A128"/>
      <c r="B128" s="2"/>
      <c r="C128" s="2"/>
      <c r="D128" s="2"/>
      <c r="E128" s="2"/>
      <c r="F128" s="2"/>
      <c r="G128" s="2"/>
      <c r="H128" s="2"/>
      <c r="I128" s="2"/>
      <c r="J128" s="2"/>
      <c r="K128" s="2"/>
      <c r="L128"/>
      <c r="M128"/>
      <c r="N128"/>
      <c r="O128"/>
      <c r="P128" s="2"/>
      <c r="Q128" s="2"/>
      <c r="T128" s="389" t="s">
        <v>250</v>
      </c>
      <c r="U128" s="390">
        <f t="shared" si="5"/>
        <v>2192.8026201726989</v>
      </c>
      <c r="V128" s="391">
        <f>Cashflow!$DZ$15</f>
        <v>2192.8026201726989</v>
      </c>
      <c r="W128" s="391">
        <f t="shared" si="6"/>
        <v>0</v>
      </c>
      <c r="X128" s="391">
        <f t="shared" si="9"/>
        <v>2192.8026201726989</v>
      </c>
      <c r="Y128" s="391">
        <f>IFERROR(HLOOKUP($AB128,MDU!$S$3:$GQ$11,9,FALSE),0)</f>
        <v>0</v>
      </c>
      <c r="Z128" s="391">
        <f>IFERROR(HLOOKUP($AB128,MDU!$S$15:$GQ$23,9,FALSE),0)</f>
        <v>0</v>
      </c>
      <c r="AA128" s="391">
        <f>IFERROR(HLOOKUP($AB128,MDU!$S$27:$GQ$35,9,FALSE),0)</f>
        <v>0</v>
      </c>
      <c r="AB128" s="388">
        <v>127</v>
      </c>
      <c r="AC128" s="391">
        <f t="shared" si="8"/>
        <v>2192.8026201726989</v>
      </c>
    </row>
    <row r="129" spans="1:29" s="3" customFormat="1">
      <c r="A129"/>
      <c r="B129" s="2"/>
      <c r="C129" s="2"/>
      <c r="D129" s="2"/>
      <c r="E129" s="2"/>
      <c r="F129" s="2"/>
      <c r="G129" s="2"/>
      <c r="H129" s="2"/>
      <c r="I129" s="2"/>
      <c r="J129" s="2"/>
      <c r="K129" s="2"/>
      <c r="L129"/>
      <c r="M129"/>
      <c r="N129"/>
      <c r="O129"/>
      <c r="P129" s="2"/>
      <c r="Q129" s="2"/>
      <c r="T129" s="389" t="s">
        <v>251</v>
      </c>
      <c r="U129" s="390">
        <f t="shared" si="5"/>
        <v>2181.8386070718352</v>
      </c>
      <c r="V129" s="391">
        <f>Cashflow!$EA$15</f>
        <v>2181.8386070718352</v>
      </c>
      <c r="W129" s="391">
        <f t="shared" si="6"/>
        <v>0</v>
      </c>
      <c r="X129" s="391">
        <f t="shared" si="9"/>
        <v>2181.8386070718352</v>
      </c>
      <c r="Y129" s="391">
        <f>IFERROR(HLOOKUP($AB129,MDU!$S$3:$GQ$11,9,FALSE),0)</f>
        <v>0</v>
      </c>
      <c r="Z129" s="391">
        <f>IFERROR(HLOOKUP($AB129,MDU!$S$15:$GQ$23,9,FALSE),0)</f>
        <v>0</v>
      </c>
      <c r="AA129" s="391">
        <f>IFERROR(HLOOKUP($AB129,MDU!$S$27:$GQ$35,9,FALSE),0)</f>
        <v>0</v>
      </c>
      <c r="AB129" s="388">
        <v>128</v>
      </c>
      <c r="AC129" s="391">
        <f t="shared" si="8"/>
        <v>2181.8386070718352</v>
      </c>
    </row>
    <row r="130" spans="1:29" s="3" customFormat="1">
      <c r="A130"/>
      <c r="B130" s="2"/>
      <c r="C130" s="2"/>
      <c r="D130" s="2"/>
      <c r="E130" s="2"/>
      <c r="F130" s="2"/>
      <c r="G130" s="2"/>
      <c r="H130" s="2"/>
      <c r="I130" s="2"/>
      <c r="J130" s="2"/>
      <c r="K130" s="2"/>
      <c r="L130"/>
      <c r="M130"/>
      <c r="N130"/>
      <c r="O130"/>
      <c r="P130" s="2"/>
      <c r="Q130" s="2"/>
      <c r="T130" s="389" t="s">
        <v>252</v>
      </c>
      <c r="U130" s="390">
        <f t="shared" ref="U130:U180" si="10">V130+W130</f>
        <v>2170.9294140364764</v>
      </c>
      <c r="V130" s="391">
        <f>Cashflow!$EB$15</f>
        <v>2170.9294140364764</v>
      </c>
      <c r="W130" s="391">
        <f t="shared" ref="W130:W181" si="11">Y130+Z130+AA130</f>
        <v>0</v>
      </c>
      <c r="X130" s="391">
        <f t="shared" ref="X130:X161" si="12">U130</f>
        <v>2170.9294140364764</v>
      </c>
      <c r="Y130" s="391">
        <f>IFERROR(HLOOKUP($AB130,MDU!$S$3:$GQ$11,9,FALSE),0)</f>
        <v>0</v>
      </c>
      <c r="Z130" s="391">
        <f>IFERROR(HLOOKUP($AB130,MDU!$S$15:$GQ$23,9,FALSE),0)</f>
        <v>0</v>
      </c>
      <c r="AA130" s="391">
        <f>IFERROR(HLOOKUP($AB130,MDU!$S$27:$GQ$35,9,FALSE),0)</f>
        <v>0</v>
      </c>
      <c r="AB130" s="388">
        <v>129</v>
      </c>
      <c r="AC130" s="391">
        <f t="shared" si="8"/>
        <v>2170.9294140364764</v>
      </c>
    </row>
    <row r="131" spans="1:29" s="3" customFormat="1">
      <c r="A131"/>
      <c r="B131" s="2"/>
      <c r="C131" s="2"/>
      <c r="D131" s="2"/>
      <c r="E131" s="2"/>
      <c r="F131" s="2"/>
      <c r="G131" s="2"/>
      <c r="H131" s="2"/>
      <c r="I131" s="2"/>
      <c r="J131" s="2"/>
      <c r="K131" s="2"/>
      <c r="L131"/>
      <c r="M131"/>
      <c r="N131"/>
      <c r="O131"/>
      <c r="P131" s="2"/>
      <c r="Q131" s="2"/>
      <c r="T131" s="389" t="s">
        <v>253</v>
      </c>
      <c r="U131" s="390">
        <f t="shared" si="10"/>
        <v>2160.0747669662942</v>
      </c>
      <c r="V131" s="391">
        <f>Cashflow!$EC$15</f>
        <v>2160.0747669662942</v>
      </c>
      <c r="W131" s="391">
        <f t="shared" si="11"/>
        <v>0</v>
      </c>
      <c r="X131" s="391">
        <f t="shared" si="12"/>
        <v>2160.0747669662942</v>
      </c>
      <c r="Y131" s="391">
        <f>IFERROR(HLOOKUP($AB131,MDU!$S$3:$GQ$11,9,FALSE),0)</f>
        <v>0</v>
      </c>
      <c r="Z131" s="391">
        <f>IFERROR(HLOOKUP($AB131,MDU!$S$15:$GQ$23,9,FALSE),0)</f>
        <v>0</v>
      </c>
      <c r="AA131" s="391">
        <f>IFERROR(HLOOKUP($AB131,MDU!$S$27:$GQ$35,9,FALSE),0)</f>
        <v>0</v>
      </c>
      <c r="AB131" s="388">
        <v>130</v>
      </c>
      <c r="AC131" s="391">
        <f t="shared" ref="AC131:AC181" si="13">V131</f>
        <v>2160.0747669662942</v>
      </c>
    </row>
    <row r="132" spans="1:29" s="3" customFormat="1">
      <c r="A132"/>
      <c r="B132" s="2"/>
      <c r="C132" s="2"/>
      <c r="D132" s="2"/>
      <c r="E132" s="2"/>
      <c r="F132" s="2"/>
      <c r="G132" s="2"/>
      <c r="H132" s="2"/>
      <c r="I132" s="2"/>
      <c r="J132" s="2"/>
      <c r="K132" s="2"/>
      <c r="L132"/>
      <c r="M132"/>
      <c r="N132"/>
      <c r="O132"/>
      <c r="P132" s="2"/>
      <c r="Q132" s="2"/>
      <c r="T132" s="389" t="s">
        <v>254</v>
      </c>
      <c r="U132" s="390">
        <f t="shared" si="10"/>
        <v>2149.2743931314626</v>
      </c>
      <c r="V132" s="391">
        <f>Cashflow!$ED$15</f>
        <v>2149.2743931314626</v>
      </c>
      <c r="W132" s="391">
        <f t="shared" si="11"/>
        <v>0</v>
      </c>
      <c r="X132" s="391">
        <f t="shared" si="12"/>
        <v>2149.2743931314626</v>
      </c>
      <c r="Y132" s="391">
        <f>IFERROR(HLOOKUP($AB132,MDU!$S$3:$GQ$11,9,FALSE),0)</f>
        <v>0</v>
      </c>
      <c r="Z132" s="391">
        <f>IFERROR(HLOOKUP($AB132,MDU!$S$15:$GQ$23,9,FALSE),0)</f>
        <v>0</v>
      </c>
      <c r="AA132" s="391">
        <f>IFERROR(HLOOKUP($AB132,MDU!$S$27:$GQ$35,9,FALSE),0)</f>
        <v>0</v>
      </c>
      <c r="AB132" s="388">
        <v>131</v>
      </c>
      <c r="AC132" s="391">
        <f t="shared" si="13"/>
        <v>2149.2743931314626</v>
      </c>
    </row>
    <row r="133" spans="1:29" s="3" customFormat="1">
      <c r="A133"/>
      <c r="B133" s="2"/>
      <c r="C133" s="2"/>
      <c r="D133" s="2"/>
      <c r="E133" s="2"/>
      <c r="F133" s="2"/>
      <c r="G133" s="2"/>
      <c r="H133" s="2"/>
      <c r="I133" s="2"/>
      <c r="J133" s="2"/>
      <c r="K133" s="2"/>
      <c r="L133"/>
      <c r="M133"/>
      <c r="N133"/>
      <c r="O133"/>
      <c r="P133" s="2"/>
      <c r="Q133" s="2"/>
      <c r="T133" s="389" t="s">
        <v>255</v>
      </c>
      <c r="U133" s="390">
        <f t="shared" si="10"/>
        <v>2138.5280211658051</v>
      </c>
      <c r="V133" s="391">
        <f>Cashflow!$EE$15</f>
        <v>2138.5280211658051</v>
      </c>
      <c r="W133" s="391">
        <f t="shared" si="11"/>
        <v>0</v>
      </c>
      <c r="X133" s="391">
        <f t="shared" si="12"/>
        <v>2138.5280211658051</v>
      </c>
      <c r="Y133" s="391">
        <f>IFERROR(HLOOKUP($AB133,MDU!$S$3:$GQ$11,9,FALSE),0)</f>
        <v>0</v>
      </c>
      <c r="Z133" s="391">
        <f>IFERROR(HLOOKUP($AB133,MDU!$S$15:$GQ$23,9,FALSE),0)</f>
        <v>0</v>
      </c>
      <c r="AA133" s="391">
        <f>IFERROR(HLOOKUP($AB133,MDU!$S$27:$GQ$35,9,FALSE),0)</f>
        <v>0</v>
      </c>
      <c r="AB133" s="388">
        <v>132</v>
      </c>
      <c r="AC133" s="391">
        <f t="shared" si="13"/>
        <v>2138.5280211658051</v>
      </c>
    </row>
    <row r="134" spans="1:29" s="3" customFormat="1">
      <c r="A134"/>
      <c r="B134" s="2"/>
      <c r="C134" s="2"/>
      <c r="D134" s="2"/>
      <c r="E134" s="2"/>
      <c r="F134" s="2"/>
      <c r="G134" s="2"/>
      <c r="H134" s="2"/>
      <c r="I134" s="2"/>
      <c r="J134" s="2"/>
      <c r="K134" s="2"/>
      <c r="L134"/>
      <c r="M134"/>
      <c r="N134"/>
      <c r="O134"/>
      <c r="P134" s="2"/>
      <c r="Q134" s="2"/>
      <c r="T134" s="389" t="s">
        <v>256</v>
      </c>
      <c r="U134" s="390">
        <f t="shared" si="10"/>
        <v>2127.835381059976</v>
      </c>
      <c r="V134" s="391">
        <f>Cashflow!$EF$15</f>
        <v>2127.835381059976</v>
      </c>
      <c r="W134" s="391">
        <f t="shared" si="11"/>
        <v>0</v>
      </c>
      <c r="X134" s="391">
        <f t="shared" si="12"/>
        <v>2127.835381059976</v>
      </c>
      <c r="Y134" s="391">
        <f>IFERROR(HLOOKUP($AB134,MDU!$S$3:$GQ$11,9,FALSE),0)</f>
        <v>0</v>
      </c>
      <c r="Z134" s="391">
        <f>IFERROR(HLOOKUP($AB134,MDU!$S$15:$GQ$23,9,FALSE),0)</f>
        <v>0</v>
      </c>
      <c r="AA134" s="391">
        <f>IFERROR(HLOOKUP($AB134,MDU!$S$27:$GQ$35,9,FALSE),0)</f>
        <v>0</v>
      </c>
      <c r="AB134" s="388">
        <v>133</v>
      </c>
      <c r="AC134" s="391">
        <f t="shared" si="13"/>
        <v>2127.835381059976</v>
      </c>
    </row>
    <row r="135" spans="1:29" s="3" customFormat="1">
      <c r="A135"/>
      <c r="B135" s="2"/>
      <c r="C135" s="2"/>
      <c r="D135" s="2"/>
      <c r="E135" s="2"/>
      <c r="F135" s="2"/>
      <c r="G135" s="2"/>
      <c r="H135" s="2"/>
      <c r="I135" s="2"/>
      <c r="J135" s="2"/>
      <c r="K135" s="2"/>
      <c r="L135"/>
      <c r="M135"/>
      <c r="N135"/>
      <c r="O135"/>
      <c r="P135" s="2"/>
      <c r="Q135" s="2"/>
      <c r="T135" s="389" t="s">
        <v>257</v>
      </c>
      <c r="U135" s="390">
        <f t="shared" si="10"/>
        <v>2117.1962041546763</v>
      </c>
      <c r="V135" s="391">
        <f>Cashflow!$EG$15</f>
        <v>2117.1962041546763</v>
      </c>
      <c r="W135" s="391">
        <f t="shared" si="11"/>
        <v>0</v>
      </c>
      <c r="X135" s="391">
        <f t="shared" si="12"/>
        <v>2117.1962041546763</v>
      </c>
      <c r="Y135" s="391">
        <f>IFERROR(HLOOKUP($AB135,MDU!$S$3:$GQ$11,9,FALSE),0)</f>
        <v>0</v>
      </c>
      <c r="Z135" s="391">
        <f>IFERROR(HLOOKUP($AB135,MDU!$S$15:$GQ$23,9,FALSE),0)</f>
        <v>0</v>
      </c>
      <c r="AA135" s="391">
        <f>IFERROR(HLOOKUP($AB135,MDU!$S$27:$GQ$35,9,FALSE),0)</f>
        <v>0</v>
      </c>
      <c r="AB135" s="388">
        <v>134</v>
      </c>
      <c r="AC135" s="391">
        <f t="shared" si="13"/>
        <v>2117.1962041546763</v>
      </c>
    </row>
    <row r="136" spans="1:29" s="3" customFormat="1">
      <c r="A136"/>
      <c r="B136" s="2"/>
      <c r="C136" s="2"/>
      <c r="D136" s="2"/>
      <c r="E136" s="2"/>
      <c r="F136" s="2"/>
      <c r="G136" s="2"/>
      <c r="H136" s="2"/>
      <c r="I136" s="2"/>
      <c r="J136" s="2"/>
      <c r="K136" s="2"/>
      <c r="L136"/>
      <c r="M136"/>
      <c r="N136"/>
      <c r="O136"/>
      <c r="P136" s="2"/>
      <c r="Q136" s="2"/>
      <c r="T136" s="389" t="s">
        <v>258</v>
      </c>
      <c r="U136" s="390">
        <f t="shared" si="10"/>
        <v>2106.6102231339028</v>
      </c>
      <c r="V136" s="391">
        <f>Cashflow!$EH$15</f>
        <v>2106.6102231339028</v>
      </c>
      <c r="W136" s="391">
        <f t="shared" si="11"/>
        <v>0</v>
      </c>
      <c r="X136" s="391">
        <f t="shared" si="12"/>
        <v>2106.6102231339028</v>
      </c>
      <c r="Y136" s="391">
        <f>IFERROR(HLOOKUP($AB136,MDU!$S$3:$GQ$11,9,FALSE),0)</f>
        <v>0</v>
      </c>
      <c r="Z136" s="391">
        <f>IFERROR(HLOOKUP($AB136,MDU!$S$15:$GQ$23,9,FALSE),0)</f>
        <v>0</v>
      </c>
      <c r="AA136" s="391">
        <f>IFERROR(HLOOKUP($AB136,MDU!$S$27:$GQ$35,9,FALSE),0)</f>
        <v>0</v>
      </c>
      <c r="AB136" s="388">
        <v>135</v>
      </c>
      <c r="AC136" s="391">
        <f t="shared" si="13"/>
        <v>2106.6102231339028</v>
      </c>
    </row>
    <row r="137" spans="1:29" s="3" customFormat="1">
      <c r="A137"/>
      <c r="B137" s="2"/>
      <c r="C137" s="2"/>
      <c r="D137" s="2"/>
      <c r="E137" s="2"/>
      <c r="F137" s="2"/>
      <c r="G137" s="2"/>
      <c r="H137" s="2"/>
      <c r="I137" s="2"/>
      <c r="J137" s="2"/>
      <c r="K137" s="2"/>
      <c r="L137"/>
      <c r="M137"/>
      <c r="N137"/>
      <c r="O137"/>
      <c r="P137" s="2"/>
      <c r="Q137" s="2"/>
      <c r="T137" s="389" t="s">
        <v>259</v>
      </c>
      <c r="U137" s="390">
        <f t="shared" si="10"/>
        <v>2096.0771720182333</v>
      </c>
      <c r="V137" s="391">
        <f>Cashflow!$EI$15</f>
        <v>2096.0771720182333</v>
      </c>
      <c r="W137" s="391">
        <f t="shared" si="11"/>
        <v>0</v>
      </c>
      <c r="X137" s="391">
        <f t="shared" si="12"/>
        <v>2096.0771720182333</v>
      </c>
      <c r="Y137" s="391">
        <f>IFERROR(HLOOKUP($AB137,MDU!$S$3:$GQ$11,9,FALSE),0)</f>
        <v>0</v>
      </c>
      <c r="Z137" s="391">
        <f>IFERROR(HLOOKUP($AB137,MDU!$S$15:$GQ$23,9,FALSE),0)</f>
        <v>0</v>
      </c>
      <c r="AA137" s="391">
        <f>IFERROR(HLOOKUP($AB137,MDU!$S$27:$GQ$35,9,FALSE),0)</f>
        <v>0</v>
      </c>
      <c r="AB137" s="388">
        <v>136</v>
      </c>
      <c r="AC137" s="391">
        <f t="shared" si="13"/>
        <v>2096.0771720182333</v>
      </c>
    </row>
    <row r="138" spans="1:29" s="3" customFormat="1">
      <c r="A138"/>
      <c r="B138" s="2"/>
      <c r="C138" s="2"/>
      <c r="D138" s="2"/>
      <c r="E138" s="2"/>
      <c r="F138" s="2"/>
      <c r="G138" s="2"/>
      <c r="H138" s="2"/>
      <c r="I138" s="2"/>
      <c r="J138" s="2"/>
      <c r="K138" s="2"/>
      <c r="L138"/>
      <c r="M138"/>
      <c r="N138"/>
      <c r="O138"/>
      <c r="P138" s="2"/>
      <c r="Q138" s="2"/>
      <c r="T138" s="389" t="s">
        <v>260</v>
      </c>
      <c r="U138" s="390">
        <f t="shared" si="10"/>
        <v>2085.5967861581421</v>
      </c>
      <c r="V138" s="391">
        <f>Cashflow!$EJ$15</f>
        <v>2085.5967861581421</v>
      </c>
      <c r="W138" s="391">
        <f t="shared" si="11"/>
        <v>0</v>
      </c>
      <c r="X138" s="391">
        <f t="shared" si="12"/>
        <v>2085.5967861581421</v>
      </c>
      <c r="Y138" s="391">
        <f>IFERROR(HLOOKUP($AB138,MDU!$S$3:$GQ$11,9,FALSE),0)</f>
        <v>0</v>
      </c>
      <c r="Z138" s="391">
        <f>IFERROR(HLOOKUP($AB138,MDU!$S$15:$GQ$23,9,FALSE),0)</f>
        <v>0</v>
      </c>
      <c r="AA138" s="391">
        <f>IFERROR(HLOOKUP($AB138,MDU!$S$27:$GQ$35,9,FALSE),0)</f>
        <v>0</v>
      </c>
      <c r="AB138" s="388">
        <v>137</v>
      </c>
      <c r="AC138" s="391">
        <f t="shared" si="13"/>
        <v>2085.5967861581421</v>
      </c>
    </row>
    <row r="139" spans="1:29" s="3" customFormat="1">
      <c r="A139"/>
      <c r="B139" s="2"/>
      <c r="C139" s="2"/>
      <c r="D139" s="2"/>
      <c r="E139" s="2"/>
      <c r="F139" s="2"/>
      <c r="G139" s="2"/>
      <c r="H139" s="2"/>
      <c r="I139" s="2"/>
      <c r="J139" s="2"/>
      <c r="K139" s="2"/>
      <c r="L139"/>
      <c r="M139"/>
      <c r="N139"/>
      <c r="O139"/>
      <c r="P139" s="2"/>
      <c r="Q139" s="2"/>
      <c r="T139" s="389" t="s">
        <v>261</v>
      </c>
      <c r="U139" s="390">
        <f t="shared" si="10"/>
        <v>2075.1688022273515</v>
      </c>
      <c r="V139" s="391">
        <f>Cashflow!$EK$15</f>
        <v>2075.1688022273515</v>
      </c>
      <c r="W139" s="391">
        <f t="shared" si="11"/>
        <v>0</v>
      </c>
      <c r="X139" s="391">
        <f t="shared" si="12"/>
        <v>2075.1688022273515</v>
      </c>
      <c r="Y139" s="391">
        <f>IFERROR(HLOOKUP($AB139,MDU!$S$3:$GQ$11,9,FALSE),0)</f>
        <v>0</v>
      </c>
      <c r="Z139" s="391">
        <f>IFERROR(HLOOKUP($AB139,MDU!$S$15:$GQ$23,9,FALSE),0)</f>
        <v>0</v>
      </c>
      <c r="AA139" s="391">
        <f>IFERROR(HLOOKUP($AB139,MDU!$S$27:$GQ$35,9,FALSE),0)</f>
        <v>0</v>
      </c>
      <c r="AB139" s="388">
        <v>138</v>
      </c>
      <c r="AC139" s="391">
        <f t="shared" si="13"/>
        <v>2075.1688022273515</v>
      </c>
    </row>
    <row r="140" spans="1:29" s="3" customFormat="1">
      <c r="A140"/>
      <c r="B140" s="2"/>
      <c r="C140" s="2"/>
      <c r="D140" s="2"/>
      <c r="E140" s="2"/>
      <c r="F140" s="2"/>
      <c r="G140" s="2"/>
      <c r="H140" s="2"/>
      <c r="I140" s="2"/>
      <c r="J140" s="2"/>
      <c r="K140" s="2"/>
      <c r="L140"/>
      <c r="M140"/>
      <c r="N140"/>
      <c r="O140"/>
      <c r="P140" s="2"/>
      <c r="Q140" s="2"/>
      <c r="T140" s="389" t="s">
        <v>262</v>
      </c>
      <c r="U140" s="390">
        <f t="shared" si="10"/>
        <v>2064.7929582162146</v>
      </c>
      <c r="V140" s="391">
        <f>Cashflow!$EL$15</f>
        <v>2064.7929582162146</v>
      </c>
      <c r="W140" s="391">
        <f t="shared" si="11"/>
        <v>0</v>
      </c>
      <c r="X140" s="391">
        <f t="shared" si="12"/>
        <v>2064.7929582162146</v>
      </c>
      <c r="Y140" s="391">
        <f>IFERROR(HLOOKUP($AB140,MDU!$S$3:$GQ$11,9,FALSE),0)</f>
        <v>0</v>
      </c>
      <c r="Z140" s="391">
        <f>IFERROR(HLOOKUP($AB140,MDU!$S$15:$GQ$23,9,FALSE),0)</f>
        <v>0</v>
      </c>
      <c r="AA140" s="391">
        <f>IFERROR(HLOOKUP($AB140,MDU!$S$27:$GQ$35,9,FALSE),0)</f>
        <v>0</v>
      </c>
      <c r="AB140" s="388">
        <v>139</v>
      </c>
      <c r="AC140" s="391">
        <f t="shared" si="13"/>
        <v>2064.7929582162146</v>
      </c>
    </row>
    <row r="141" spans="1:29" s="3" customFormat="1">
      <c r="A141"/>
      <c r="B141" s="2"/>
      <c r="C141" s="2"/>
      <c r="D141" s="2"/>
      <c r="E141" s="2"/>
      <c r="F141" s="2"/>
      <c r="G141" s="2"/>
      <c r="H141" s="2"/>
      <c r="I141" s="2"/>
      <c r="J141" s="2"/>
      <c r="K141" s="2"/>
      <c r="L141"/>
      <c r="M141"/>
      <c r="N141"/>
      <c r="O141"/>
      <c r="P141" s="2"/>
      <c r="Q141" s="2"/>
      <c r="T141" s="389" t="s">
        <v>263</v>
      </c>
      <c r="U141" s="390">
        <f t="shared" si="10"/>
        <v>2054.4689934251337</v>
      </c>
      <c r="V141" s="391">
        <f>Cashflow!$EM$15</f>
        <v>2054.4689934251337</v>
      </c>
      <c r="W141" s="391">
        <f t="shared" si="11"/>
        <v>0</v>
      </c>
      <c r="X141" s="391">
        <f t="shared" si="12"/>
        <v>2054.4689934251337</v>
      </c>
      <c r="Y141" s="391">
        <f>IFERROR(HLOOKUP($AB141,MDU!$S$3:$GQ$11,9,FALSE),0)</f>
        <v>0</v>
      </c>
      <c r="Z141" s="391">
        <f>IFERROR(HLOOKUP($AB141,MDU!$S$15:$GQ$23,9,FALSE),0)</f>
        <v>0</v>
      </c>
      <c r="AA141" s="391">
        <f>IFERROR(HLOOKUP($AB141,MDU!$S$27:$GQ$35,9,FALSE),0)</f>
        <v>0</v>
      </c>
      <c r="AB141" s="388">
        <v>140</v>
      </c>
      <c r="AC141" s="391">
        <f t="shared" si="13"/>
        <v>2054.4689934251337</v>
      </c>
    </row>
    <row r="142" spans="1:29" s="3" customFormat="1">
      <c r="A142"/>
      <c r="B142" s="2"/>
      <c r="C142" s="2"/>
      <c r="D142" s="2"/>
      <c r="E142" s="2"/>
      <c r="F142" s="2"/>
      <c r="G142" s="2"/>
      <c r="H142" s="2"/>
      <c r="I142" s="2"/>
      <c r="J142" s="2"/>
      <c r="K142" s="2"/>
      <c r="L142"/>
      <c r="M142"/>
      <c r="N142"/>
      <c r="O142"/>
      <c r="P142" s="2"/>
      <c r="Q142" s="2"/>
      <c r="T142" s="389" t="s">
        <v>264</v>
      </c>
      <c r="U142" s="390">
        <f t="shared" si="10"/>
        <v>2044.196648458008</v>
      </c>
      <c r="V142" s="391">
        <f>Cashflow!$EN$15</f>
        <v>2044.196648458008</v>
      </c>
      <c r="W142" s="391">
        <f t="shared" si="11"/>
        <v>0</v>
      </c>
      <c r="X142" s="391">
        <f t="shared" si="12"/>
        <v>2044.196648458008</v>
      </c>
      <c r="Y142" s="391">
        <f>IFERROR(HLOOKUP($AB142,MDU!$S$3:$GQ$11,9,FALSE),0)</f>
        <v>0</v>
      </c>
      <c r="Z142" s="391">
        <f>IFERROR(HLOOKUP($AB142,MDU!$S$15:$GQ$23,9,FALSE),0)</f>
        <v>0</v>
      </c>
      <c r="AA142" s="391">
        <f>IFERROR(HLOOKUP($AB142,MDU!$S$27:$GQ$35,9,FALSE),0)</f>
        <v>0</v>
      </c>
      <c r="AB142" s="388">
        <v>141</v>
      </c>
      <c r="AC142" s="391">
        <f t="shared" si="13"/>
        <v>2044.196648458008</v>
      </c>
    </row>
    <row r="143" spans="1:29" s="3" customFormat="1">
      <c r="A143"/>
      <c r="B143" s="2"/>
      <c r="C143" s="2"/>
      <c r="D143" s="2"/>
      <c r="E143" s="2"/>
      <c r="F143" s="2"/>
      <c r="G143" s="2"/>
      <c r="H143" s="2"/>
      <c r="I143" s="2"/>
      <c r="J143" s="2"/>
      <c r="K143" s="2"/>
      <c r="L143"/>
      <c r="M143"/>
      <c r="N143"/>
      <c r="O143"/>
      <c r="P143" s="2"/>
      <c r="Q143" s="2"/>
      <c r="T143" s="389" t="s">
        <v>265</v>
      </c>
      <c r="U143" s="390">
        <f t="shared" si="10"/>
        <v>2033.975665215718</v>
      </c>
      <c r="V143" s="391">
        <f>Cashflow!$EO$15</f>
        <v>2033.975665215718</v>
      </c>
      <c r="W143" s="391">
        <f t="shared" si="11"/>
        <v>0</v>
      </c>
      <c r="X143" s="391">
        <f t="shared" si="12"/>
        <v>2033.975665215718</v>
      </c>
      <c r="Y143" s="391">
        <f>IFERROR(HLOOKUP($AB143,MDU!$S$3:$GQ$11,9,FALSE),0)</f>
        <v>0</v>
      </c>
      <c r="Z143" s="391">
        <f>IFERROR(HLOOKUP($AB143,MDU!$S$15:$GQ$23,9,FALSE),0)</f>
        <v>0</v>
      </c>
      <c r="AA143" s="391">
        <f>IFERROR(HLOOKUP($AB143,MDU!$S$27:$GQ$35,9,FALSE),0)</f>
        <v>0</v>
      </c>
      <c r="AB143" s="388">
        <v>142</v>
      </c>
      <c r="AC143" s="391">
        <f t="shared" si="13"/>
        <v>2033.975665215718</v>
      </c>
    </row>
    <row r="144" spans="1:29" s="3" customFormat="1">
      <c r="A144"/>
      <c r="B144" s="2"/>
      <c r="C144" s="2"/>
      <c r="D144" s="2"/>
      <c r="E144" s="2"/>
      <c r="F144" s="2"/>
      <c r="G144" s="2"/>
      <c r="H144" s="2"/>
      <c r="I144" s="2"/>
      <c r="J144" s="2"/>
      <c r="K144" s="2"/>
      <c r="L144"/>
      <c r="M144"/>
      <c r="N144"/>
      <c r="O144"/>
      <c r="P144" s="2"/>
      <c r="Q144" s="2"/>
      <c r="T144" s="389" t="s">
        <v>266</v>
      </c>
      <c r="U144" s="390">
        <f t="shared" si="10"/>
        <v>2023.8057868896392</v>
      </c>
      <c r="V144" s="391">
        <f>Cashflow!$EP$15</f>
        <v>2023.8057868896392</v>
      </c>
      <c r="W144" s="391">
        <f t="shared" si="11"/>
        <v>0</v>
      </c>
      <c r="X144" s="391">
        <f t="shared" si="12"/>
        <v>2023.8057868896392</v>
      </c>
      <c r="Y144" s="391">
        <f>IFERROR(HLOOKUP($AB144,MDU!$S$3:$GQ$11,9,FALSE),0)</f>
        <v>0</v>
      </c>
      <c r="Z144" s="391">
        <f>IFERROR(HLOOKUP($AB144,MDU!$S$15:$GQ$23,9,FALSE),0)</f>
        <v>0</v>
      </c>
      <c r="AA144" s="391">
        <f>IFERROR(HLOOKUP($AB144,MDU!$S$27:$GQ$35,9,FALSE),0)</f>
        <v>0</v>
      </c>
      <c r="AB144" s="388">
        <v>143</v>
      </c>
      <c r="AC144" s="391">
        <f t="shared" si="13"/>
        <v>2023.8057868896392</v>
      </c>
    </row>
    <row r="145" spans="1:29" s="3" customFormat="1">
      <c r="A145"/>
      <c r="B145" s="2"/>
      <c r="C145" s="2"/>
      <c r="D145" s="2"/>
      <c r="E145" s="2"/>
      <c r="F145" s="2"/>
      <c r="G145" s="2"/>
      <c r="H145" s="2"/>
      <c r="I145" s="2"/>
      <c r="J145" s="2"/>
      <c r="K145" s="2"/>
      <c r="L145"/>
      <c r="M145"/>
      <c r="N145"/>
      <c r="O145"/>
      <c r="P145" s="2"/>
      <c r="Q145" s="2"/>
      <c r="T145" s="389" t="s">
        <v>267</v>
      </c>
      <c r="U145" s="390">
        <f t="shared" si="10"/>
        <v>2013.6867579551908</v>
      </c>
      <c r="V145" s="391">
        <f>Cashflow!$EQ$15</f>
        <v>2013.6867579551908</v>
      </c>
      <c r="W145" s="391">
        <f t="shared" si="11"/>
        <v>0</v>
      </c>
      <c r="X145" s="391">
        <f t="shared" si="12"/>
        <v>2013.6867579551908</v>
      </c>
      <c r="Y145" s="391">
        <f>IFERROR(HLOOKUP($AB145,MDU!$S$3:$GQ$11,9,FALSE),0)</f>
        <v>0</v>
      </c>
      <c r="Z145" s="391">
        <f>IFERROR(HLOOKUP($AB145,MDU!$S$15:$GQ$23,9,FALSE),0)</f>
        <v>0</v>
      </c>
      <c r="AA145" s="391">
        <f>IFERROR(HLOOKUP($AB145,MDU!$S$27:$GQ$35,9,FALSE),0)</f>
        <v>0</v>
      </c>
      <c r="AB145" s="388">
        <v>144</v>
      </c>
      <c r="AC145" s="391">
        <f t="shared" si="13"/>
        <v>2013.6867579551908</v>
      </c>
    </row>
    <row r="146" spans="1:29" s="3" customFormat="1">
      <c r="A146"/>
      <c r="B146" s="2"/>
      <c r="C146" s="2"/>
      <c r="D146" s="2"/>
      <c r="E146" s="2"/>
      <c r="F146" s="2"/>
      <c r="G146" s="2"/>
      <c r="H146" s="2"/>
      <c r="I146" s="2"/>
      <c r="J146" s="2"/>
      <c r="K146" s="2"/>
      <c r="L146"/>
      <c r="M146"/>
      <c r="N146"/>
      <c r="O146"/>
      <c r="P146" s="2"/>
      <c r="Q146" s="2"/>
      <c r="T146" s="389" t="s">
        <v>268</v>
      </c>
      <c r="U146" s="390">
        <f t="shared" si="10"/>
        <v>2003.6183241654148</v>
      </c>
      <c r="V146" s="391">
        <f>Cashflow!$ER$15</f>
        <v>2003.6183241654148</v>
      </c>
      <c r="W146" s="391">
        <f t="shared" si="11"/>
        <v>0</v>
      </c>
      <c r="X146" s="391">
        <f t="shared" si="12"/>
        <v>2003.6183241654148</v>
      </c>
      <c r="Y146" s="391">
        <f>IFERROR(HLOOKUP($AB146,MDU!$S$3:$GQ$11,9,FALSE),0)</f>
        <v>0</v>
      </c>
      <c r="Z146" s="391">
        <f>IFERROR(HLOOKUP($AB146,MDU!$S$15:$GQ$23,9,FALSE),0)</f>
        <v>0</v>
      </c>
      <c r="AA146" s="391">
        <f>IFERROR(HLOOKUP($AB146,MDU!$S$27:$GQ$35,9,FALSE),0)</f>
        <v>0</v>
      </c>
      <c r="AB146" s="388">
        <v>145</v>
      </c>
      <c r="AC146" s="391">
        <f t="shared" si="13"/>
        <v>2003.6183241654148</v>
      </c>
    </row>
    <row r="147" spans="1:29" s="3" customFormat="1">
      <c r="A147"/>
      <c r="B147" s="2"/>
      <c r="C147" s="2"/>
      <c r="D147" s="2"/>
      <c r="E147" s="2"/>
      <c r="F147" s="2"/>
      <c r="G147" s="2"/>
      <c r="H147" s="2"/>
      <c r="I147" s="2"/>
      <c r="J147" s="2"/>
      <c r="K147" s="2"/>
      <c r="L147"/>
      <c r="M147"/>
      <c r="N147"/>
      <c r="O147"/>
      <c r="P147" s="2"/>
      <c r="Q147" s="2"/>
      <c r="T147" s="389" t="s">
        <v>269</v>
      </c>
      <c r="U147" s="390">
        <f t="shared" si="10"/>
        <v>1993.6002325445875</v>
      </c>
      <c r="V147" s="391">
        <f>Cashflow!$ES$15</f>
        <v>1993.6002325445875</v>
      </c>
      <c r="W147" s="391">
        <f t="shared" si="11"/>
        <v>0</v>
      </c>
      <c r="X147" s="391">
        <f t="shared" si="12"/>
        <v>1993.6002325445875</v>
      </c>
      <c r="Y147" s="391">
        <f>IFERROR(HLOOKUP($AB147,MDU!$S$3:$GQ$11,9,FALSE),0)</f>
        <v>0</v>
      </c>
      <c r="Z147" s="391">
        <f>IFERROR(HLOOKUP($AB147,MDU!$S$15:$GQ$23,9,FALSE),0)</f>
        <v>0</v>
      </c>
      <c r="AA147" s="391">
        <f>IFERROR(HLOOKUP($AB147,MDU!$S$27:$GQ$35,9,FALSE),0)</f>
        <v>0</v>
      </c>
      <c r="AB147" s="388">
        <v>146</v>
      </c>
      <c r="AC147" s="391">
        <f t="shared" si="13"/>
        <v>1993.6002325445875</v>
      </c>
    </row>
    <row r="148" spans="1:29" s="3" customFormat="1">
      <c r="A148"/>
      <c r="B148" s="2"/>
      <c r="C148" s="2"/>
      <c r="D148" s="2"/>
      <c r="E148" s="2"/>
      <c r="F148" s="2"/>
      <c r="G148" s="2"/>
      <c r="H148" s="2"/>
      <c r="I148" s="2"/>
      <c r="J148" s="2"/>
      <c r="K148" s="2"/>
      <c r="L148"/>
      <c r="M148"/>
      <c r="N148"/>
      <c r="O148"/>
      <c r="P148" s="2"/>
      <c r="Q148" s="2"/>
      <c r="T148" s="389" t="s">
        <v>270</v>
      </c>
      <c r="U148" s="390">
        <f t="shared" si="10"/>
        <v>1983.6322313818646</v>
      </c>
      <c r="V148" s="391">
        <f>Cashflow!$ET$15</f>
        <v>1983.6322313818646</v>
      </c>
      <c r="W148" s="391">
        <f t="shared" si="11"/>
        <v>0</v>
      </c>
      <c r="X148" s="391">
        <f t="shared" si="12"/>
        <v>1983.6322313818646</v>
      </c>
      <c r="Y148" s="391">
        <f>IFERROR(HLOOKUP($AB148,MDU!$S$3:$GQ$11,9,FALSE),0)</f>
        <v>0</v>
      </c>
      <c r="Z148" s="391">
        <f>IFERROR(HLOOKUP($AB148,MDU!$S$15:$GQ$23,9,FALSE),0)</f>
        <v>0</v>
      </c>
      <c r="AA148" s="391">
        <f>IFERROR(HLOOKUP($AB148,MDU!$S$27:$GQ$35,9,FALSE),0)</f>
        <v>0</v>
      </c>
      <c r="AB148" s="388">
        <v>147</v>
      </c>
      <c r="AC148" s="391">
        <f t="shared" si="13"/>
        <v>1983.6322313818646</v>
      </c>
    </row>
    <row r="149" spans="1:29" s="3" customFormat="1">
      <c r="A149"/>
      <c r="B149" s="2"/>
      <c r="C149" s="2"/>
      <c r="D149" s="2"/>
      <c r="E149" s="2"/>
      <c r="F149" s="2"/>
      <c r="G149" s="2"/>
      <c r="H149" s="2"/>
      <c r="I149" s="2"/>
      <c r="J149" s="2"/>
      <c r="K149" s="2"/>
      <c r="L149"/>
      <c r="M149"/>
      <c r="N149"/>
      <c r="O149"/>
      <c r="P149" s="2"/>
      <c r="Q149" s="2"/>
      <c r="T149" s="389" t="s">
        <v>271</v>
      </c>
      <c r="U149" s="390">
        <f t="shared" si="10"/>
        <v>1973.7140702249553</v>
      </c>
      <c r="V149" s="391">
        <f>Cashflow!$EU$15</f>
        <v>1973.7140702249553</v>
      </c>
      <c r="W149" s="391">
        <f t="shared" si="11"/>
        <v>0</v>
      </c>
      <c r="X149" s="391">
        <f t="shared" si="12"/>
        <v>1973.7140702249553</v>
      </c>
      <c r="Y149" s="391">
        <f>IFERROR(HLOOKUP($AB149,MDU!$S$3:$GQ$11,9,FALSE),0)</f>
        <v>0</v>
      </c>
      <c r="Z149" s="391">
        <f>IFERROR(HLOOKUP($AB149,MDU!$S$15:$GQ$23,9,FALSE),0)</f>
        <v>0</v>
      </c>
      <c r="AA149" s="391">
        <f>IFERROR(HLOOKUP($AB149,MDU!$S$27:$GQ$35,9,FALSE),0)</f>
        <v>0</v>
      </c>
      <c r="AB149" s="388">
        <v>148</v>
      </c>
      <c r="AC149" s="391">
        <f t="shared" si="13"/>
        <v>1973.7140702249553</v>
      </c>
    </row>
    <row r="150" spans="1:29" s="3" customFormat="1">
      <c r="A150"/>
      <c r="B150" s="2"/>
      <c r="C150" s="2"/>
      <c r="D150" s="2"/>
      <c r="E150" s="2"/>
      <c r="F150" s="2"/>
      <c r="G150" s="2"/>
      <c r="H150" s="2"/>
      <c r="I150" s="2"/>
      <c r="J150" s="2"/>
      <c r="K150" s="2"/>
      <c r="L150"/>
      <c r="M150"/>
      <c r="N150"/>
      <c r="O150"/>
      <c r="P150" s="2"/>
      <c r="Q150" s="2"/>
      <c r="T150" s="389" t="s">
        <v>272</v>
      </c>
      <c r="U150" s="390">
        <f t="shared" si="10"/>
        <v>1963.8454998738307</v>
      </c>
      <c r="V150" s="391">
        <f>Cashflow!$EV$15</f>
        <v>1963.8454998738307</v>
      </c>
      <c r="W150" s="391">
        <f t="shared" si="11"/>
        <v>0</v>
      </c>
      <c r="X150" s="391">
        <f t="shared" si="12"/>
        <v>1963.8454998738307</v>
      </c>
      <c r="Y150" s="391">
        <f>IFERROR(HLOOKUP($AB150,MDU!$S$3:$GQ$11,9,FALSE),0)</f>
        <v>0</v>
      </c>
      <c r="Z150" s="391">
        <f>IFERROR(HLOOKUP($AB150,MDU!$S$15:$GQ$23,9,FALSE),0)</f>
        <v>0</v>
      </c>
      <c r="AA150" s="391">
        <f>IFERROR(HLOOKUP($AB150,MDU!$S$27:$GQ$35,9,FALSE),0)</f>
        <v>0</v>
      </c>
      <c r="AB150" s="388">
        <v>149</v>
      </c>
      <c r="AC150" s="391">
        <f t="shared" si="13"/>
        <v>1963.8454998738307</v>
      </c>
    </row>
    <row r="151" spans="1:29" s="3" customFormat="1">
      <c r="A151"/>
      <c r="B151" s="2"/>
      <c r="C151" s="2"/>
      <c r="D151" s="2"/>
      <c r="E151" s="2"/>
      <c r="F151" s="2"/>
      <c r="G151" s="2"/>
      <c r="H151" s="2"/>
      <c r="I151" s="2"/>
      <c r="J151" s="2"/>
      <c r="K151" s="2"/>
      <c r="L151"/>
      <c r="M151"/>
      <c r="N151"/>
      <c r="O151"/>
      <c r="P151" s="2"/>
      <c r="Q151" s="2"/>
      <c r="T151" s="389" t="s">
        <v>273</v>
      </c>
      <c r="U151" s="390">
        <f t="shared" si="10"/>
        <v>1954.0262723744613</v>
      </c>
      <c r="V151" s="391">
        <f>Cashflow!$EW$15</f>
        <v>1954.0262723744613</v>
      </c>
      <c r="W151" s="391">
        <f t="shared" si="11"/>
        <v>0</v>
      </c>
      <c r="X151" s="391">
        <f t="shared" si="12"/>
        <v>1954.0262723744613</v>
      </c>
      <c r="Y151" s="391">
        <f>IFERROR(HLOOKUP($AB151,MDU!$S$3:$GQ$11,9,FALSE),0)</f>
        <v>0</v>
      </c>
      <c r="Z151" s="391">
        <f>IFERROR(HLOOKUP($AB151,MDU!$S$15:$GQ$23,9,FALSE),0)</f>
        <v>0</v>
      </c>
      <c r="AA151" s="391">
        <f>IFERROR(HLOOKUP($AB151,MDU!$S$27:$GQ$35,9,FALSE),0)</f>
        <v>0</v>
      </c>
      <c r="AB151" s="388">
        <v>150</v>
      </c>
      <c r="AC151" s="391">
        <f t="shared" si="13"/>
        <v>1954.0262723744613</v>
      </c>
    </row>
    <row r="152" spans="1:29" s="3" customFormat="1">
      <c r="A152"/>
      <c r="B152" s="2"/>
      <c r="C152" s="2"/>
      <c r="D152" s="2"/>
      <c r="E152" s="2"/>
      <c r="F152" s="2"/>
      <c r="G152" s="2"/>
      <c r="H152" s="2"/>
      <c r="I152" s="2"/>
      <c r="J152" s="2"/>
      <c r="K152" s="2"/>
      <c r="L152"/>
      <c r="M152"/>
      <c r="N152"/>
      <c r="O152"/>
      <c r="P152" s="2"/>
      <c r="Q152" s="2"/>
      <c r="T152" s="389" t="s">
        <v>274</v>
      </c>
      <c r="U152" s="390">
        <f t="shared" si="10"/>
        <v>1944.2561410125888</v>
      </c>
      <c r="V152" s="391">
        <f>Cashflow!$EX$15</f>
        <v>1944.2561410125888</v>
      </c>
      <c r="W152" s="391">
        <f t="shared" si="11"/>
        <v>0</v>
      </c>
      <c r="X152" s="391">
        <f t="shared" si="12"/>
        <v>1944.2561410125888</v>
      </c>
      <c r="Y152" s="391">
        <f>IFERROR(HLOOKUP($AB152,MDU!$S$3:$GQ$11,9,FALSE),0)</f>
        <v>0</v>
      </c>
      <c r="Z152" s="391">
        <f>IFERROR(HLOOKUP($AB152,MDU!$S$15:$GQ$23,9,FALSE),0)</f>
        <v>0</v>
      </c>
      <c r="AA152" s="391">
        <f>IFERROR(HLOOKUP($AB152,MDU!$S$27:$GQ$35,9,FALSE),0)</f>
        <v>0</v>
      </c>
      <c r="AB152" s="388">
        <v>151</v>
      </c>
      <c r="AC152" s="391">
        <f t="shared" si="13"/>
        <v>1944.2561410125888</v>
      </c>
    </row>
    <row r="153" spans="1:29" s="3" customFormat="1">
      <c r="A153"/>
      <c r="B153" s="2"/>
      <c r="C153" s="2"/>
      <c r="D153" s="2"/>
      <c r="E153" s="2"/>
      <c r="F153" s="2"/>
      <c r="G153" s="2"/>
      <c r="H153" s="2"/>
      <c r="I153" s="2"/>
      <c r="J153" s="2"/>
      <c r="K153" s="2"/>
      <c r="L153"/>
      <c r="M153"/>
      <c r="N153"/>
      <c r="O153"/>
      <c r="P153" s="2"/>
      <c r="Q153" s="2"/>
      <c r="T153" s="389" t="s">
        <v>275</v>
      </c>
      <c r="U153" s="390">
        <f t="shared" si="10"/>
        <v>1934.5348603075258</v>
      </c>
      <c r="V153" s="391">
        <f>Cashflow!$EY$15</f>
        <v>1934.5348603075258</v>
      </c>
      <c r="W153" s="391">
        <f t="shared" si="11"/>
        <v>0</v>
      </c>
      <c r="X153" s="391">
        <f t="shared" si="12"/>
        <v>1934.5348603075258</v>
      </c>
      <c r="Y153" s="391">
        <f>IFERROR(HLOOKUP($AB153,MDU!$S$3:$GQ$11,9,FALSE),0)</f>
        <v>0</v>
      </c>
      <c r="Z153" s="391">
        <f>IFERROR(HLOOKUP($AB153,MDU!$S$15:$GQ$23,9,FALSE),0)</f>
        <v>0</v>
      </c>
      <c r="AA153" s="391">
        <f>IFERROR(HLOOKUP($AB153,MDU!$S$27:$GQ$35,9,FALSE),0)</f>
        <v>0</v>
      </c>
      <c r="AB153" s="388">
        <v>152</v>
      </c>
      <c r="AC153" s="391">
        <f t="shared" si="13"/>
        <v>1934.5348603075258</v>
      </c>
    </row>
    <row r="154" spans="1:29" s="3" customFormat="1">
      <c r="A154"/>
      <c r="B154" s="2"/>
      <c r="C154" s="2"/>
      <c r="D154" s="2"/>
      <c r="E154" s="2"/>
      <c r="F154" s="2"/>
      <c r="G154" s="2"/>
      <c r="H154" s="2"/>
      <c r="I154" s="2"/>
      <c r="J154" s="2"/>
      <c r="K154" s="2"/>
      <c r="L154"/>
      <c r="M154"/>
      <c r="N154"/>
      <c r="O154"/>
      <c r="P154" s="2"/>
      <c r="Q154" s="2"/>
      <c r="T154" s="389" t="s">
        <v>276</v>
      </c>
      <c r="U154" s="390">
        <f t="shared" si="10"/>
        <v>1924.8621860059882</v>
      </c>
      <c r="V154" s="391">
        <f>Cashflow!$EZ$15</f>
        <v>1924.8621860059882</v>
      </c>
      <c r="W154" s="391">
        <f t="shared" si="11"/>
        <v>0</v>
      </c>
      <c r="X154" s="391">
        <f t="shared" si="12"/>
        <v>1924.8621860059882</v>
      </c>
      <c r="Y154" s="391">
        <f>IFERROR(HLOOKUP($AB154,MDU!$S$3:$GQ$11,9,FALSE),0)</f>
        <v>0</v>
      </c>
      <c r="Z154" s="391">
        <f>IFERROR(HLOOKUP($AB154,MDU!$S$15:$GQ$23,9,FALSE),0)</f>
        <v>0</v>
      </c>
      <c r="AA154" s="391">
        <f>IFERROR(HLOOKUP($AB154,MDU!$S$27:$GQ$35,9,FALSE),0)</f>
        <v>0</v>
      </c>
      <c r="AB154" s="388">
        <v>153</v>
      </c>
      <c r="AC154" s="391">
        <f t="shared" si="13"/>
        <v>1924.8621860059882</v>
      </c>
    </row>
    <row r="155" spans="1:29" s="3" customFormat="1">
      <c r="A155"/>
      <c r="B155" s="2"/>
      <c r="C155" s="2"/>
      <c r="D155" s="2"/>
      <c r="E155" s="2"/>
      <c r="F155" s="2"/>
      <c r="G155" s="2"/>
      <c r="H155" s="2"/>
      <c r="I155" s="2"/>
      <c r="J155" s="2"/>
      <c r="K155" s="2"/>
      <c r="L155"/>
      <c r="M155"/>
      <c r="N155"/>
      <c r="O155"/>
      <c r="P155" s="2"/>
      <c r="Q155" s="2"/>
      <c r="T155" s="389" t="s">
        <v>277</v>
      </c>
      <c r="U155" s="390">
        <f t="shared" si="10"/>
        <v>1915.2378750759581</v>
      </c>
      <c r="V155" s="391">
        <f>Cashflow!$FA$15</f>
        <v>1915.2378750759581</v>
      </c>
      <c r="W155" s="391">
        <f t="shared" si="11"/>
        <v>0</v>
      </c>
      <c r="X155" s="391">
        <f t="shared" si="12"/>
        <v>1915.2378750759581</v>
      </c>
      <c r="Y155" s="391">
        <f>IFERROR(HLOOKUP($AB155,MDU!$S$3:$GQ$11,9,FALSE),0)</f>
        <v>0</v>
      </c>
      <c r="Z155" s="391">
        <f>IFERROR(HLOOKUP($AB155,MDU!$S$15:$GQ$23,9,FALSE),0)</f>
        <v>0</v>
      </c>
      <c r="AA155" s="391">
        <f>IFERROR(HLOOKUP($AB155,MDU!$S$27:$GQ$35,9,FALSE),0)</f>
        <v>0</v>
      </c>
      <c r="AB155" s="388">
        <v>154</v>
      </c>
      <c r="AC155" s="391">
        <f t="shared" si="13"/>
        <v>1915.2378750759581</v>
      </c>
    </row>
    <row r="156" spans="1:29" s="3" customFormat="1">
      <c r="A156"/>
      <c r="B156" s="2"/>
      <c r="C156" s="2"/>
      <c r="D156" s="2"/>
      <c r="E156" s="2"/>
      <c r="F156" s="2"/>
      <c r="G156" s="2"/>
      <c r="H156" s="2"/>
      <c r="I156" s="2"/>
      <c r="J156" s="2"/>
      <c r="K156" s="2"/>
      <c r="L156"/>
      <c r="M156"/>
      <c r="N156"/>
      <c r="O156"/>
      <c r="P156" s="2"/>
      <c r="Q156" s="2"/>
      <c r="T156" s="389" t="s">
        <v>278</v>
      </c>
      <c r="U156" s="390">
        <f t="shared" si="10"/>
        <v>1905.6616857005783</v>
      </c>
      <c r="V156" s="391">
        <f>Cashflow!$FB$15</f>
        <v>1905.6616857005783</v>
      </c>
      <c r="W156" s="391">
        <f t="shared" si="11"/>
        <v>0</v>
      </c>
      <c r="X156" s="391">
        <f t="shared" si="12"/>
        <v>1905.6616857005783</v>
      </c>
      <c r="Y156" s="391">
        <f>IFERROR(HLOOKUP($AB156,MDU!$S$3:$GQ$11,9,FALSE),0)</f>
        <v>0</v>
      </c>
      <c r="Z156" s="391">
        <f>IFERROR(HLOOKUP($AB156,MDU!$S$15:$GQ$23,9,FALSE),0)</f>
        <v>0</v>
      </c>
      <c r="AA156" s="391">
        <f>IFERROR(HLOOKUP($AB156,MDU!$S$27:$GQ$35,9,FALSE),0)</f>
        <v>0</v>
      </c>
      <c r="AB156" s="388">
        <v>155</v>
      </c>
      <c r="AC156" s="391">
        <f t="shared" si="13"/>
        <v>1905.6616857005783</v>
      </c>
    </row>
    <row r="157" spans="1:29" s="3" customFormat="1">
      <c r="A157"/>
      <c r="B157" s="2"/>
      <c r="C157" s="2"/>
      <c r="D157" s="2"/>
      <c r="E157" s="2"/>
      <c r="F157" s="2"/>
      <c r="G157" s="2"/>
      <c r="H157" s="2"/>
      <c r="I157" s="2"/>
      <c r="J157" s="2"/>
      <c r="K157" s="2"/>
      <c r="L157"/>
      <c r="M157"/>
      <c r="N157"/>
      <c r="O157"/>
      <c r="P157" s="2"/>
      <c r="Q157" s="2"/>
      <c r="T157" s="389" t="s">
        <v>279</v>
      </c>
      <c r="U157" s="390">
        <f t="shared" si="10"/>
        <v>1896.1333772720754</v>
      </c>
      <c r="V157" s="391">
        <f>Cashflow!$FC$15</f>
        <v>1896.1333772720754</v>
      </c>
      <c r="W157" s="391">
        <f t="shared" si="11"/>
        <v>0</v>
      </c>
      <c r="X157" s="391">
        <f t="shared" si="12"/>
        <v>1896.1333772720754</v>
      </c>
      <c r="Y157" s="391">
        <f>IFERROR(HLOOKUP($AB157,MDU!$S$3:$GQ$11,9,FALSE),0)</f>
        <v>0</v>
      </c>
      <c r="Z157" s="391">
        <f>IFERROR(HLOOKUP($AB157,MDU!$S$15:$GQ$23,9,FALSE),0)</f>
        <v>0</v>
      </c>
      <c r="AA157" s="391">
        <f>IFERROR(HLOOKUP($AB157,MDU!$S$27:$GQ$35,9,FALSE),0)</f>
        <v>0</v>
      </c>
      <c r="AB157" s="388">
        <v>156</v>
      </c>
      <c r="AC157" s="391">
        <f t="shared" si="13"/>
        <v>1896.1333772720754</v>
      </c>
    </row>
    <row r="158" spans="1:29" s="3" customFormat="1">
      <c r="A158"/>
      <c r="B158" s="2"/>
      <c r="C158" s="2"/>
      <c r="D158" s="2"/>
      <c r="E158" s="2"/>
      <c r="F158" s="2"/>
      <c r="G158" s="2"/>
      <c r="H158" s="2"/>
      <c r="I158" s="2"/>
      <c r="J158" s="2"/>
      <c r="K158" s="2"/>
      <c r="L158"/>
      <c r="M158"/>
      <c r="N158"/>
      <c r="O158"/>
      <c r="P158" s="2"/>
      <c r="Q158" s="2"/>
      <c r="T158" s="389" t="s">
        <v>280</v>
      </c>
      <c r="U158" s="390">
        <f t="shared" si="10"/>
        <v>1886.6527103857152</v>
      </c>
      <c r="V158" s="391">
        <f>Cashflow!$FD$15</f>
        <v>1886.6527103857152</v>
      </c>
      <c r="W158" s="391">
        <f t="shared" si="11"/>
        <v>0</v>
      </c>
      <c r="X158" s="391">
        <f t="shared" si="12"/>
        <v>1886.6527103857152</v>
      </c>
      <c r="Y158" s="391">
        <f>IFERROR(HLOOKUP($AB158,MDU!$S$3:$GQ$11,9,FALSE),0)</f>
        <v>0</v>
      </c>
      <c r="Z158" s="391">
        <f>IFERROR(HLOOKUP($AB158,MDU!$S$15:$GQ$23,9,FALSE),0)</f>
        <v>0</v>
      </c>
      <c r="AA158" s="391">
        <f>IFERROR(HLOOKUP($AB158,MDU!$S$27:$GQ$35,9,FALSE),0)</f>
        <v>0</v>
      </c>
      <c r="AB158" s="388">
        <v>157</v>
      </c>
      <c r="AC158" s="391">
        <f t="shared" si="13"/>
        <v>1886.6527103857152</v>
      </c>
    </row>
    <row r="159" spans="1:29" s="3" customFormat="1">
      <c r="A159"/>
      <c r="B159" s="2"/>
      <c r="C159" s="2"/>
      <c r="D159" s="2"/>
      <c r="E159" s="2"/>
      <c r="F159" s="2"/>
      <c r="G159" s="2"/>
      <c r="H159" s="2"/>
      <c r="I159" s="2"/>
      <c r="J159" s="2"/>
      <c r="K159" s="2"/>
      <c r="L159"/>
      <c r="M159"/>
      <c r="N159"/>
      <c r="O159"/>
      <c r="P159" s="2"/>
      <c r="Q159" s="2"/>
      <c r="T159" s="389" t="s">
        <v>281</v>
      </c>
      <c r="U159" s="390">
        <f t="shared" si="10"/>
        <v>1877.2194468337866</v>
      </c>
      <c r="V159" s="391">
        <f>Cashflow!$FE$15</f>
        <v>1877.2194468337866</v>
      </c>
      <c r="W159" s="391">
        <f t="shared" si="11"/>
        <v>0</v>
      </c>
      <c r="X159" s="391">
        <f t="shared" si="12"/>
        <v>1877.2194468337866</v>
      </c>
      <c r="Y159" s="391">
        <f>IFERROR(HLOOKUP($AB159,MDU!$S$3:$GQ$11,9,FALSE),0)</f>
        <v>0</v>
      </c>
      <c r="Z159" s="391">
        <f>IFERROR(HLOOKUP($AB159,MDU!$S$15:$GQ$23,9,FALSE),0)</f>
        <v>0</v>
      </c>
      <c r="AA159" s="391">
        <f>IFERROR(HLOOKUP($AB159,MDU!$S$27:$GQ$35,9,FALSE),0)</f>
        <v>0</v>
      </c>
      <c r="AB159" s="388">
        <v>158</v>
      </c>
      <c r="AC159" s="391">
        <f t="shared" si="13"/>
        <v>1877.2194468337866</v>
      </c>
    </row>
    <row r="160" spans="1:29" s="3" customFormat="1">
      <c r="A160"/>
      <c r="B160" s="2"/>
      <c r="C160" s="2"/>
      <c r="D160" s="2"/>
      <c r="E160" s="2"/>
      <c r="F160" s="2"/>
      <c r="G160" s="2"/>
      <c r="H160" s="2"/>
      <c r="I160" s="2"/>
      <c r="J160" s="2"/>
      <c r="K160" s="2"/>
      <c r="L160"/>
      <c r="M160"/>
      <c r="N160"/>
      <c r="O160"/>
      <c r="P160" s="2"/>
      <c r="Q160" s="2"/>
      <c r="T160" s="389" t="s">
        <v>282</v>
      </c>
      <c r="U160" s="390">
        <f t="shared" si="10"/>
        <v>1867.833349599618</v>
      </c>
      <c r="V160" s="391">
        <f>Cashflow!$FF$15</f>
        <v>1867.833349599618</v>
      </c>
      <c r="W160" s="391">
        <f t="shared" si="11"/>
        <v>0</v>
      </c>
      <c r="X160" s="391">
        <f t="shared" si="12"/>
        <v>1867.833349599618</v>
      </c>
      <c r="Y160" s="391">
        <f>IFERROR(HLOOKUP($AB160,MDU!$S$3:$GQ$11,9,FALSE),0)</f>
        <v>0</v>
      </c>
      <c r="Z160" s="391">
        <f>IFERROR(HLOOKUP($AB160,MDU!$S$15:$GQ$23,9,FALSE),0)</f>
        <v>0</v>
      </c>
      <c r="AA160" s="391">
        <f>IFERROR(HLOOKUP($AB160,MDU!$S$27:$GQ$35,9,FALSE),0)</f>
        <v>0</v>
      </c>
      <c r="AB160" s="388">
        <v>159</v>
      </c>
      <c r="AC160" s="391">
        <f t="shared" si="13"/>
        <v>1867.833349599618</v>
      </c>
    </row>
    <row r="161" spans="1:29" s="3" customFormat="1">
      <c r="A161"/>
      <c r="B161" s="2"/>
      <c r="C161" s="2"/>
      <c r="D161" s="2"/>
      <c r="E161" s="2"/>
      <c r="F161" s="2"/>
      <c r="G161" s="2"/>
      <c r="H161" s="2"/>
      <c r="I161" s="2"/>
      <c r="J161" s="2"/>
      <c r="K161" s="2"/>
      <c r="L161"/>
      <c r="M161"/>
      <c r="N161"/>
      <c r="O161"/>
      <c r="P161" s="2"/>
      <c r="Q161" s="2"/>
      <c r="T161" s="389" t="s">
        <v>283</v>
      </c>
      <c r="U161" s="390">
        <f t="shared" si="10"/>
        <v>1858.4941828516196</v>
      </c>
      <c r="V161" s="391">
        <f>Cashflow!$FG$15</f>
        <v>1858.4941828516196</v>
      </c>
      <c r="W161" s="391">
        <f t="shared" si="11"/>
        <v>0</v>
      </c>
      <c r="X161" s="391">
        <f t="shared" si="12"/>
        <v>1858.4941828516196</v>
      </c>
      <c r="Y161" s="391">
        <f>IFERROR(HLOOKUP($AB161,MDU!$S$3:$GQ$11,9,FALSE),0)</f>
        <v>0</v>
      </c>
      <c r="Z161" s="391">
        <f>IFERROR(HLOOKUP($AB161,MDU!$S$15:$GQ$23,9,FALSE),0)</f>
        <v>0</v>
      </c>
      <c r="AA161" s="391">
        <f>IFERROR(HLOOKUP($AB161,MDU!$S$27:$GQ$35,9,FALSE),0)</f>
        <v>0</v>
      </c>
      <c r="AB161" s="388">
        <v>160</v>
      </c>
      <c r="AC161" s="391">
        <f t="shared" si="13"/>
        <v>1858.4941828516196</v>
      </c>
    </row>
    <row r="162" spans="1:29" s="3" customFormat="1">
      <c r="A162"/>
      <c r="B162" s="2"/>
      <c r="C162" s="2"/>
      <c r="D162" s="2"/>
      <c r="E162" s="2"/>
      <c r="F162" s="2"/>
      <c r="G162" s="2"/>
      <c r="H162" s="2"/>
      <c r="I162" s="2"/>
      <c r="J162" s="2"/>
      <c r="K162" s="2"/>
      <c r="L162"/>
      <c r="M162"/>
      <c r="N162"/>
      <c r="O162"/>
      <c r="P162" s="2"/>
      <c r="Q162" s="2"/>
      <c r="T162" s="389" t="s">
        <v>284</v>
      </c>
      <c r="U162" s="390">
        <f t="shared" si="10"/>
        <v>1849.2017119373613</v>
      </c>
      <c r="V162" s="391">
        <f>Cashflow!$FH$15</f>
        <v>1849.2017119373613</v>
      </c>
      <c r="W162" s="391">
        <f t="shared" si="11"/>
        <v>0</v>
      </c>
      <c r="X162" s="391">
        <f t="shared" ref="X162:X181" si="14">U162</f>
        <v>1849.2017119373613</v>
      </c>
      <c r="Y162" s="391">
        <f>IFERROR(HLOOKUP($AB162,MDU!$S$3:$GQ$11,9,FALSE),0)</f>
        <v>0</v>
      </c>
      <c r="Z162" s="391">
        <f>IFERROR(HLOOKUP($AB162,MDU!$S$15:$GQ$23,9,FALSE),0)</f>
        <v>0</v>
      </c>
      <c r="AA162" s="391">
        <f>IFERROR(HLOOKUP($AB162,MDU!$S$27:$GQ$35,9,FALSE),0)</f>
        <v>0</v>
      </c>
      <c r="AB162" s="388">
        <v>161</v>
      </c>
      <c r="AC162" s="391">
        <f t="shared" si="13"/>
        <v>1849.2017119373613</v>
      </c>
    </row>
    <row r="163" spans="1:29" s="3" customFormat="1">
      <c r="A163"/>
      <c r="B163" s="2"/>
      <c r="C163" s="2"/>
      <c r="D163" s="2"/>
      <c r="E163" s="2"/>
      <c r="F163" s="2"/>
      <c r="G163" s="2"/>
      <c r="H163" s="2"/>
      <c r="I163" s="2"/>
      <c r="J163" s="2"/>
      <c r="K163" s="2"/>
      <c r="L163"/>
      <c r="M163"/>
      <c r="N163"/>
      <c r="O163"/>
      <c r="P163" s="2"/>
      <c r="Q163" s="2"/>
      <c r="T163" s="389" t="s">
        <v>285</v>
      </c>
      <c r="U163" s="390">
        <f t="shared" si="10"/>
        <v>1839.9557033776748</v>
      </c>
      <c r="V163" s="391">
        <f>Cashflow!$FI$15</f>
        <v>1839.9557033776748</v>
      </c>
      <c r="W163" s="391">
        <f t="shared" si="11"/>
        <v>0</v>
      </c>
      <c r="X163" s="391">
        <f t="shared" si="14"/>
        <v>1839.9557033776748</v>
      </c>
      <c r="Y163" s="391">
        <f>IFERROR(HLOOKUP($AB163,MDU!$S$3:$GQ$11,9,FALSE),0)</f>
        <v>0</v>
      </c>
      <c r="Z163" s="391">
        <f>IFERROR(HLOOKUP($AB163,MDU!$S$15:$GQ$23,9,FALSE),0)</f>
        <v>0</v>
      </c>
      <c r="AA163" s="391">
        <f>IFERROR(HLOOKUP($AB163,MDU!$S$27:$GQ$35,9,FALSE),0)</f>
        <v>0</v>
      </c>
      <c r="AB163" s="388">
        <v>162</v>
      </c>
      <c r="AC163" s="391">
        <f t="shared" si="13"/>
        <v>1839.9557033776748</v>
      </c>
    </row>
    <row r="164" spans="1:29" s="3" customFormat="1">
      <c r="A164"/>
      <c r="B164" s="2"/>
      <c r="C164" s="2"/>
      <c r="D164" s="2"/>
      <c r="E164" s="2"/>
      <c r="F164" s="2"/>
      <c r="G164" s="2"/>
      <c r="H164" s="2"/>
      <c r="I164" s="2"/>
      <c r="J164" s="2"/>
      <c r="K164" s="2"/>
      <c r="L164"/>
      <c r="M164"/>
      <c r="N164"/>
      <c r="O164"/>
      <c r="P164" s="2"/>
      <c r="Q164" s="2"/>
      <c r="T164" s="389" t="s">
        <v>286</v>
      </c>
      <c r="U164" s="390">
        <f t="shared" si="10"/>
        <v>1830.7559248607865</v>
      </c>
      <c r="V164" s="391">
        <f>Cashflow!$FJ$15</f>
        <v>1830.7559248607865</v>
      </c>
      <c r="W164" s="391">
        <f t="shared" si="11"/>
        <v>0</v>
      </c>
      <c r="X164" s="391">
        <f t="shared" si="14"/>
        <v>1830.7559248607865</v>
      </c>
      <c r="Y164" s="391">
        <f>IFERROR(HLOOKUP($AB164,MDU!$S$3:$GQ$11,9,FALSE),0)</f>
        <v>0</v>
      </c>
      <c r="Z164" s="391">
        <f>IFERROR(HLOOKUP($AB164,MDU!$S$15:$GQ$23,9,FALSE),0)</f>
        <v>0</v>
      </c>
      <c r="AA164" s="391">
        <f>IFERROR(HLOOKUP($AB164,MDU!$S$27:$GQ$35,9,FALSE),0)</f>
        <v>0</v>
      </c>
      <c r="AB164" s="388">
        <v>163</v>
      </c>
      <c r="AC164" s="391">
        <f t="shared" si="13"/>
        <v>1830.7559248607865</v>
      </c>
    </row>
    <row r="165" spans="1:29" s="3" customFormat="1">
      <c r="A165"/>
      <c r="B165" s="2"/>
      <c r="C165" s="2"/>
      <c r="D165" s="2"/>
      <c r="E165" s="2"/>
      <c r="F165" s="2"/>
      <c r="G165" s="2"/>
      <c r="H165" s="2"/>
      <c r="I165" s="2"/>
      <c r="J165" s="2"/>
      <c r="K165" s="2"/>
      <c r="L165"/>
      <c r="M165"/>
      <c r="N165"/>
      <c r="O165"/>
      <c r="P165" s="2"/>
      <c r="Q165" s="2"/>
      <c r="T165" s="389" t="s">
        <v>287</v>
      </c>
      <c r="U165" s="390">
        <f t="shared" si="10"/>
        <v>1821.6021452364828</v>
      </c>
      <c r="V165" s="391">
        <f>Cashflow!$FK$15</f>
        <v>1821.6021452364828</v>
      </c>
      <c r="W165" s="391">
        <f t="shared" si="11"/>
        <v>0</v>
      </c>
      <c r="X165" s="391">
        <f t="shared" si="14"/>
        <v>1821.6021452364828</v>
      </c>
      <c r="Y165" s="391">
        <f>IFERROR(HLOOKUP($AB165,MDU!$S$3:$GQ$11,9,FALSE),0)</f>
        <v>0</v>
      </c>
      <c r="Z165" s="391">
        <f>IFERROR(HLOOKUP($AB165,MDU!$S$15:$GQ$23,9,FALSE),0)</f>
        <v>0</v>
      </c>
      <c r="AA165" s="391">
        <f>IFERROR(HLOOKUP($AB165,MDU!$S$27:$GQ$35,9,FALSE),0)</f>
        <v>0</v>
      </c>
      <c r="AB165" s="388">
        <v>164</v>
      </c>
      <c r="AC165" s="391">
        <f t="shared" si="13"/>
        <v>1821.6021452364828</v>
      </c>
    </row>
    <row r="166" spans="1:29" s="3" customFormat="1">
      <c r="A166"/>
      <c r="B166" s="2"/>
      <c r="C166" s="2"/>
      <c r="D166" s="2"/>
      <c r="E166" s="2"/>
      <c r="F166" s="2"/>
      <c r="G166" s="2"/>
      <c r="H166" s="2"/>
      <c r="I166" s="2"/>
      <c r="J166" s="2"/>
      <c r="K166" s="2"/>
      <c r="L166"/>
      <c r="M166"/>
      <c r="N166"/>
      <c r="O166"/>
      <c r="P166" s="2"/>
      <c r="Q166" s="2"/>
      <c r="T166" s="389" t="s">
        <v>288</v>
      </c>
      <c r="U166" s="390">
        <f t="shared" si="10"/>
        <v>1812.4941345103005</v>
      </c>
      <c r="V166" s="391">
        <f>Cashflow!$FL$15</f>
        <v>1812.4941345103005</v>
      </c>
      <c r="W166" s="391">
        <f t="shared" si="11"/>
        <v>0</v>
      </c>
      <c r="X166" s="391">
        <f t="shared" si="14"/>
        <v>1812.4941345103005</v>
      </c>
      <c r="Y166" s="391">
        <f>IFERROR(HLOOKUP($AB166,MDU!$S$3:$GQ$11,9,FALSE),0)</f>
        <v>0</v>
      </c>
      <c r="Z166" s="391">
        <f>IFERROR(HLOOKUP($AB166,MDU!$S$15:$GQ$23,9,FALSE),0)</f>
        <v>0</v>
      </c>
      <c r="AA166" s="391">
        <f>IFERROR(HLOOKUP($AB166,MDU!$S$27:$GQ$35,9,FALSE),0)</f>
        <v>0</v>
      </c>
      <c r="AB166" s="388">
        <v>165</v>
      </c>
      <c r="AC166" s="391">
        <f t="shared" si="13"/>
        <v>1812.4941345103005</v>
      </c>
    </row>
    <row r="167" spans="1:29" s="3" customFormat="1">
      <c r="A167"/>
      <c r="B167" s="2"/>
      <c r="C167" s="2"/>
      <c r="D167" s="2"/>
      <c r="E167" s="2"/>
      <c r="F167" s="2"/>
      <c r="G167" s="2"/>
      <c r="H167" s="2"/>
      <c r="I167" s="2"/>
      <c r="J167" s="2"/>
      <c r="K167" s="2"/>
      <c r="L167"/>
      <c r="M167"/>
      <c r="N167"/>
      <c r="O167"/>
      <c r="P167" s="2"/>
      <c r="Q167" s="2"/>
      <c r="T167" s="389" t="s">
        <v>289</v>
      </c>
      <c r="U167" s="390">
        <f t="shared" si="10"/>
        <v>1803.4316638377491</v>
      </c>
      <c r="V167" s="391">
        <f>Cashflow!$FM$15</f>
        <v>1803.4316638377491</v>
      </c>
      <c r="W167" s="391">
        <f t="shared" si="11"/>
        <v>0</v>
      </c>
      <c r="X167" s="391">
        <f t="shared" si="14"/>
        <v>1803.4316638377491</v>
      </c>
      <c r="Y167" s="391">
        <f>IFERROR(HLOOKUP($AB167,MDU!$S$3:$GQ$11,9,FALSE),0)</f>
        <v>0</v>
      </c>
      <c r="Z167" s="391">
        <f>IFERROR(HLOOKUP($AB167,MDU!$S$15:$GQ$23,9,FALSE),0)</f>
        <v>0</v>
      </c>
      <c r="AA167" s="391">
        <f>IFERROR(HLOOKUP($AB167,MDU!$S$27:$GQ$35,9,FALSE),0)</f>
        <v>0</v>
      </c>
      <c r="AB167" s="388">
        <v>166</v>
      </c>
      <c r="AC167" s="391">
        <f t="shared" si="13"/>
        <v>1803.4316638377491</v>
      </c>
    </row>
    <row r="168" spans="1:29" s="3" customFormat="1">
      <c r="A168"/>
      <c r="B168" s="2"/>
      <c r="C168" s="2"/>
      <c r="D168" s="2"/>
      <c r="E168" s="2"/>
      <c r="F168" s="2"/>
      <c r="G168" s="2"/>
      <c r="H168" s="2"/>
      <c r="I168" s="2"/>
      <c r="J168" s="2"/>
      <c r="K168" s="2"/>
      <c r="L168"/>
      <c r="M168"/>
      <c r="N168"/>
      <c r="O168"/>
      <c r="P168" s="2"/>
      <c r="Q168" s="2"/>
      <c r="T168" s="389" t="s">
        <v>290</v>
      </c>
      <c r="U168" s="390">
        <f t="shared" si="10"/>
        <v>1794.4145055185604</v>
      </c>
      <c r="V168" s="391">
        <f>Cashflow!$FN$15</f>
        <v>1794.4145055185604</v>
      </c>
      <c r="W168" s="391">
        <f t="shared" si="11"/>
        <v>0</v>
      </c>
      <c r="X168" s="391">
        <f t="shared" si="14"/>
        <v>1794.4145055185604</v>
      </c>
      <c r="Y168" s="391">
        <f>IFERROR(HLOOKUP($AB168,MDU!$S$3:$GQ$11,9,FALSE),0)</f>
        <v>0</v>
      </c>
      <c r="Z168" s="391">
        <f>IFERROR(HLOOKUP($AB168,MDU!$S$15:$GQ$23,9,FALSE),0)</f>
        <v>0</v>
      </c>
      <c r="AA168" s="391">
        <f>IFERROR(HLOOKUP($AB168,MDU!$S$27:$GQ$35,9,FALSE),0)</f>
        <v>0</v>
      </c>
      <c r="AB168" s="388">
        <v>167</v>
      </c>
      <c r="AC168" s="391">
        <f t="shared" si="13"/>
        <v>1794.4145055185604</v>
      </c>
    </row>
    <row r="169" spans="1:29" s="3" customFormat="1">
      <c r="A169"/>
      <c r="B169" s="2"/>
      <c r="C169" s="2"/>
      <c r="D169" s="2"/>
      <c r="E169" s="2"/>
      <c r="F169" s="2"/>
      <c r="G169" s="2"/>
      <c r="H169" s="2"/>
      <c r="I169" s="2"/>
      <c r="J169" s="2"/>
      <c r="K169" s="2"/>
      <c r="L169"/>
      <c r="M169"/>
      <c r="N169"/>
      <c r="O169"/>
      <c r="P169" s="2"/>
      <c r="Q169" s="2"/>
      <c r="T169" s="389" t="s">
        <v>291</v>
      </c>
      <c r="U169" s="390">
        <f t="shared" si="10"/>
        <v>1785.4424329909675</v>
      </c>
      <c r="V169" s="391">
        <f>Cashflow!$FO$15</f>
        <v>1785.4424329909675</v>
      </c>
      <c r="W169" s="391">
        <f t="shared" si="11"/>
        <v>0</v>
      </c>
      <c r="X169" s="391">
        <f t="shared" si="14"/>
        <v>1785.4424329909675</v>
      </c>
      <c r="Y169" s="391">
        <f>IFERROR(HLOOKUP($AB169,MDU!$S$3:$GQ$11,9,FALSE),0)</f>
        <v>0</v>
      </c>
      <c r="Z169" s="391">
        <f>IFERROR(HLOOKUP($AB169,MDU!$S$15:$GQ$23,9,FALSE),0)</f>
        <v>0</v>
      </c>
      <c r="AA169" s="391">
        <f>IFERROR(HLOOKUP($AB169,MDU!$S$27:$GQ$35,9,FALSE),0)</f>
        <v>0</v>
      </c>
      <c r="AB169" s="388">
        <v>168</v>
      </c>
      <c r="AC169" s="391">
        <f t="shared" si="13"/>
        <v>1785.4424329909675</v>
      </c>
    </row>
    <row r="170" spans="1:29" s="3" customFormat="1">
      <c r="A170"/>
      <c r="B170" s="2"/>
      <c r="C170" s="2"/>
      <c r="D170" s="2"/>
      <c r="E170" s="2"/>
      <c r="F170" s="2"/>
      <c r="G170" s="2"/>
      <c r="H170" s="2"/>
      <c r="I170" s="2"/>
      <c r="J170" s="2"/>
      <c r="K170" s="2"/>
      <c r="L170"/>
      <c r="M170"/>
      <c r="N170"/>
      <c r="O170"/>
      <c r="P170" s="2"/>
      <c r="Q170" s="2"/>
      <c r="T170" s="389" t="s">
        <v>292</v>
      </c>
      <c r="U170" s="390">
        <f t="shared" si="10"/>
        <v>1776.5152208260129</v>
      </c>
      <c r="V170" s="391">
        <f>Cashflow!$FP$15</f>
        <v>1776.5152208260129</v>
      </c>
      <c r="W170" s="391">
        <f t="shared" si="11"/>
        <v>0</v>
      </c>
      <c r="X170" s="391">
        <f t="shared" si="14"/>
        <v>1776.5152208260129</v>
      </c>
      <c r="Y170" s="391">
        <f>IFERROR(HLOOKUP($AB170,MDU!$S$3:$GQ$11,9,FALSE),0)</f>
        <v>0</v>
      </c>
      <c r="Z170" s="391">
        <f>IFERROR(HLOOKUP($AB170,MDU!$S$15:$GQ$23,9,FALSE),0)</f>
        <v>0</v>
      </c>
      <c r="AA170" s="391">
        <f>IFERROR(HLOOKUP($AB170,MDU!$S$27:$GQ$35,9,FALSE),0)</f>
        <v>0</v>
      </c>
      <c r="AB170" s="388">
        <v>169</v>
      </c>
      <c r="AC170" s="391">
        <f t="shared" si="13"/>
        <v>1776.5152208260129</v>
      </c>
    </row>
    <row r="171" spans="1:29" s="3" customFormat="1">
      <c r="A171"/>
      <c r="B171" s="2"/>
      <c r="C171" s="2"/>
      <c r="D171" s="2"/>
      <c r="E171" s="2"/>
      <c r="F171" s="2"/>
      <c r="G171" s="2"/>
      <c r="H171" s="2"/>
      <c r="I171" s="2"/>
      <c r="J171" s="2"/>
      <c r="K171" s="2"/>
      <c r="L171"/>
      <c r="M171"/>
      <c r="N171"/>
      <c r="O171"/>
      <c r="P171" s="2"/>
      <c r="Q171" s="2"/>
      <c r="T171" s="389" t="s">
        <v>293</v>
      </c>
      <c r="U171" s="390">
        <f t="shared" si="10"/>
        <v>1767.6326447218826</v>
      </c>
      <c r="V171" s="391">
        <f>Cashflow!$FQ$15</f>
        <v>1767.6326447218826</v>
      </c>
      <c r="W171" s="391">
        <f t="shared" si="11"/>
        <v>0</v>
      </c>
      <c r="X171" s="391">
        <f t="shared" si="14"/>
        <v>1767.6326447218826</v>
      </c>
      <c r="Y171" s="391">
        <f>IFERROR(HLOOKUP($AB171,MDU!$S$3:$GQ$11,9,FALSE),0)</f>
        <v>0</v>
      </c>
      <c r="Z171" s="391">
        <f>IFERROR(HLOOKUP($AB171,MDU!$S$15:$GQ$23,9,FALSE),0)</f>
        <v>0</v>
      </c>
      <c r="AA171" s="391">
        <f>IFERROR(HLOOKUP($AB171,MDU!$S$27:$GQ$35,9,FALSE),0)</f>
        <v>0</v>
      </c>
      <c r="AB171" s="388">
        <v>170</v>
      </c>
      <c r="AC171" s="391">
        <f t="shared" si="13"/>
        <v>1767.6326447218826</v>
      </c>
    </row>
    <row r="172" spans="1:29" s="3" customFormat="1">
      <c r="A172"/>
      <c r="B172" s="2"/>
      <c r="C172" s="2"/>
      <c r="D172" s="2"/>
      <c r="E172" s="2"/>
      <c r="F172" s="2"/>
      <c r="G172" s="2"/>
      <c r="H172" s="2"/>
      <c r="I172" s="2"/>
      <c r="J172" s="2"/>
      <c r="K172" s="2"/>
      <c r="L172"/>
      <c r="M172"/>
      <c r="N172"/>
      <c r="O172"/>
      <c r="P172" s="2"/>
      <c r="Q172" s="2"/>
      <c r="T172" s="389" t="s">
        <v>294</v>
      </c>
      <c r="U172" s="390">
        <f t="shared" si="10"/>
        <v>1758.7944814982729</v>
      </c>
      <c r="V172" s="391">
        <f>Cashflow!$FR$15</f>
        <v>1758.7944814982729</v>
      </c>
      <c r="W172" s="391">
        <f t="shared" si="11"/>
        <v>0</v>
      </c>
      <c r="X172" s="391">
        <f t="shared" si="14"/>
        <v>1758.7944814982729</v>
      </c>
      <c r="Y172" s="391">
        <f>IFERROR(HLOOKUP($AB172,MDU!$S$3:$GQ$11,9,FALSE),0)</f>
        <v>0</v>
      </c>
      <c r="Z172" s="391">
        <f>IFERROR(HLOOKUP($AB172,MDU!$S$15:$GQ$23,9,FALSE),0)</f>
        <v>0</v>
      </c>
      <c r="AA172" s="391">
        <f>IFERROR(HLOOKUP($AB172,MDU!$S$27:$GQ$35,9,FALSE),0)</f>
        <v>0</v>
      </c>
      <c r="AB172" s="388">
        <v>171</v>
      </c>
      <c r="AC172" s="391">
        <f t="shared" si="13"/>
        <v>1758.7944814982729</v>
      </c>
    </row>
    <row r="173" spans="1:29" s="3" customFormat="1">
      <c r="A173"/>
      <c r="B173" s="2"/>
      <c r="C173" s="2"/>
      <c r="D173" s="2"/>
      <c r="E173" s="2"/>
      <c r="F173" s="2"/>
      <c r="G173" s="2"/>
      <c r="H173" s="2"/>
      <c r="I173" s="2"/>
      <c r="J173" s="2"/>
      <c r="K173" s="2"/>
      <c r="L173"/>
      <c r="M173"/>
      <c r="N173"/>
      <c r="O173"/>
      <c r="P173" s="2"/>
      <c r="Q173" s="2"/>
      <c r="T173" s="389" t="s">
        <v>295</v>
      </c>
      <c r="U173" s="390">
        <f t="shared" si="10"/>
        <v>1750.0005090907816</v>
      </c>
      <c r="V173" s="391">
        <f>Cashflow!$FS$15</f>
        <v>1750.0005090907816</v>
      </c>
      <c r="W173" s="391">
        <f t="shared" si="11"/>
        <v>0</v>
      </c>
      <c r="X173" s="391">
        <f t="shared" si="14"/>
        <v>1750.0005090907816</v>
      </c>
      <c r="Y173" s="391">
        <f>IFERROR(HLOOKUP($AB173,MDU!$S$3:$GQ$11,9,FALSE),0)</f>
        <v>0</v>
      </c>
      <c r="Z173" s="391">
        <f>IFERROR(HLOOKUP($AB173,MDU!$S$15:$GQ$23,9,FALSE),0)</f>
        <v>0</v>
      </c>
      <c r="AA173" s="391">
        <f>IFERROR(HLOOKUP($AB173,MDU!$S$27:$GQ$35,9,FALSE),0)</f>
        <v>0</v>
      </c>
      <c r="AB173" s="388">
        <v>172</v>
      </c>
      <c r="AC173" s="391">
        <f t="shared" si="13"/>
        <v>1750.0005090907816</v>
      </c>
    </row>
    <row r="174" spans="1:29" s="3" customFormat="1">
      <c r="A174"/>
      <c r="B174" s="2"/>
      <c r="C174" s="2"/>
      <c r="D174" s="2"/>
      <c r="E174" s="2"/>
      <c r="F174" s="2"/>
      <c r="G174" s="2"/>
      <c r="H174" s="2"/>
      <c r="I174" s="2"/>
      <c r="J174" s="2"/>
      <c r="K174" s="2"/>
      <c r="L174"/>
      <c r="M174"/>
      <c r="N174"/>
      <c r="O174"/>
      <c r="P174" s="2"/>
      <c r="Q174" s="2"/>
      <c r="T174" s="389" t="s">
        <v>296</v>
      </c>
      <c r="U174" s="390">
        <f t="shared" si="10"/>
        <v>1741.2505065453279</v>
      </c>
      <c r="V174" s="391">
        <f>Cashflow!$FT$15</f>
        <v>1741.2505065453279</v>
      </c>
      <c r="W174" s="391">
        <f t="shared" si="11"/>
        <v>0</v>
      </c>
      <c r="X174" s="391">
        <f t="shared" si="14"/>
        <v>1741.2505065453279</v>
      </c>
      <c r="Y174" s="391">
        <f>IFERROR(HLOOKUP($AB174,MDU!$S$3:$GQ$11,9,FALSE),0)</f>
        <v>0</v>
      </c>
      <c r="Z174" s="391">
        <f>IFERROR(HLOOKUP($AB174,MDU!$S$15:$GQ$23,9,FALSE),0)</f>
        <v>0</v>
      </c>
      <c r="AA174" s="391">
        <f>IFERROR(HLOOKUP($AB174,MDU!$S$27:$GQ$35,9,FALSE),0)</f>
        <v>0</v>
      </c>
      <c r="AB174" s="388">
        <v>173</v>
      </c>
      <c r="AC174" s="391">
        <f t="shared" si="13"/>
        <v>1741.2505065453279</v>
      </c>
    </row>
    <row r="175" spans="1:29" s="3" customFormat="1">
      <c r="A175"/>
      <c r="B175" s="2"/>
      <c r="C175" s="2"/>
      <c r="D175" s="2"/>
      <c r="E175" s="2"/>
      <c r="F175" s="2"/>
      <c r="G175" s="2"/>
      <c r="H175" s="2"/>
      <c r="I175" s="2"/>
      <c r="J175" s="2"/>
      <c r="K175" s="2"/>
      <c r="L175"/>
      <c r="M175"/>
      <c r="N175"/>
      <c r="O175"/>
      <c r="P175" s="2"/>
      <c r="Q175" s="2"/>
      <c r="T175" s="389" t="s">
        <v>297</v>
      </c>
      <c r="U175" s="390">
        <f t="shared" si="10"/>
        <v>1732.5442540126012</v>
      </c>
      <c r="V175" s="391">
        <f>Cashflow!$FU$15</f>
        <v>1732.5442540126012</v>
      </c>
      <c r="W175" s="391">
        <f t="shared" si="11"/>
        <v>0</v>
      </c>
      <c r="X175" s="391">
        <f t="shared" si="14"/>
        <v>1732.5442540126012</v>
      </c>
      <c r="Y175" s="391">
        <f>IFERROR(HLOOKUP($AB175,MDU!$S$3:$GQ$11,9,FALSE),0)</f>
        <v>0</v>
      </c>
      <c r="Z175" s="391">
        <f>IFERROR(HLOOKUP($AB175,MDU!$S$15:$GQ$23,9,FALSE),0)</f>
        <v>0</v>
      </c>
      <c r="AA175" s="391">
        <f>IFERROR(HLOOKUP($AB175,MDU!$S$27:$GQ$35,9,FALSE),0)</f>
        <v>0</v>
      </c>
      <c r="AB175" s="388">
        <v>174</v>
      </c>
      <c r="AC175" s="391">
        <f t="shared" si="13"/>
        <v>1732.5442540126012</v>
      </c>
    </row>
    <row r="176" spans="1:29" s="3" customFormat="1">
      <c r="A176"/>
      <c r="B176"/>
      <c r="C176" s="2"/>
      <c r="D176" s="2"/>
      <c r="E176"/>
      <c r="F176"/>
      <c r="G176"/>
      <c r="H176" s="2"/>
      <c r="I176" s="2"/>
      <c r="J176" s="2"/>
      <c r="K176" s="2"/>
      <c r="L176"/>
      <c r="M176"/>
      <c r="N176"/>
      <c r="O176"/>
      <c r="P176" s="2"/>
      <c r="Q176"/>
      <c r="T176" s="389" t="s">
        <v>298</v>
      </c>
      <c r="U176" s="390">
        <f t="shared" si="10"/>
        <v>1723.8815327425382</v>
      </c>
      <c r="V176" s="391">
        <f>Cashflow!$FV$15</f>
        <v>1723.8815327425382</v>
      </c>
      <c r="W176" s="391">
        <f t="shared" si="11"/>
        <v>0</v>
      </c>
      <c r="X176" s="391">
        <f t="shared" si="14"/>
        <v>1723.8815327425382</v>
      </c>
      <c r="Y176" s="391">
        <f>IFERROR(HLOOKUP($AB176,MDU!$S$3:$GQ$11,9,FALSE),0)</f>
        <v>0</v>
      </c>
      <c r="Z176" s="391">
        <f>IFERROR(HLOOKUP($AB176,MDU!$S$15:$GQ$23,9,FALSE),0)</f>
        <v>0</v>
      </c>
      <c r="AA176" s="391">
        <f>IFERROR(HLOOKUP($AB176,MDU!$S$27:$GQ$35,9,FALSE),0)</f>
        <v>0</v>
      </c>
      <c r="AB176" s="388">
        <v>175</v>
      </c>
      <c r="AC176" s="391">
        <f t="shared" si="13"/>
        <v>1723.8815327425382</v>
      </c>
    </row>
    <row r="177" spans="1:29" s="3" customFormat="1">
      <c r="A177"/>
      <c r="B177"/>
      <c r="C177"/>
      <c r="D177"/>
      <c r="E177"/>
      <c r="F177"/>
      <c r="G177"/>
      <c r="H177" s="2"/>
      <c r="I177" s="2"/>
      <c r="J177" s="2"/>
      <c r="K177" s="2"/>
      <c r="L177"/>
      <c r="M177"/>
      <c r="N177"/>
      <c r="O177"/>
      <c r="P177" s="2"/>
      <c r="Q177"/>
      <c r="T177" s="389" t="s">
        <v>299</v>
      </c>
      <c r="U177" s="390">
        <f t="shared" si="10"/>
        <v>1715.2621250788252</v>
      </c>
      <c r="V177" s="391">
        <f>Cashflow!$FW$15</f>
        <v>1715.2621250788252</v>
      </c>
      <c r="W177" s="391">
        <f t="shared" si="11"/>
        <v>0</v>
      </c>
      <c r="X177" s="391">
        <f t="shared" si="14"/>
        <v>1715.2621250788252</v>
      </c>
      <c r="Y177" s="391">
        <f>IFERROR(HLOOKUP($AB177,MDU!$S$3:$GQ$11,9,FALSE),0)</f>
        <v>0</v>
      </c>
      <c r="Z177" s="391">
        <f>IFERROR(HLOOKUP($AB177,MDU!$S$15:$GQ$23,9,FALSE),0)</f>
        <v>0</v>
      </c>
      <c r="AA177" s="391">
        <f>IFERROR(HLOOKUP($AB177,MDU!$S$27:$GQ$35,9,FALSE),0)</f>
        <v>0</v>
      </c>
      <c r="AB177" s="388">
        <v>176</v>
      </c>
      <c r="AC177" s="391">
        <f t="shared" si="13"/>
        <v>1715.2621250788252</v>
      </c>
    </row>
    <row r="178" spans="1:29">
      <c r="H178" s="2"/>
      <c r="I178" s="2"/>
      <c r="J178" s="2"/>
      <c r="K178" s="2"/>
      <c r="T178" s="389" t="s">
        <v>300</v>
      </c>
      <c r="U178" s="390">
        <f t="shared" si="10"/>
        <v>1706.6858144534312</v>
      </c>
      <c r="V178" s="391">
        <f>Cashflow!$FX$15</f>
        <v>1706.6858144534312</v>
      </c>
      <c r="W178" s="391">
        <f t="shared" si="11"/>
        <v>0</v>
      </c>
      <c r="X178" s="391">
        <f t="shared" si="14"/>
        <v>1706.6858144534312</v>
      </c>
      <c r="Y178" s="391">
        <f>IFERROR(HLOOKUP($AB178,MDU!$S$3:$GQ$11,9,FALSE),0)</f>
        <v>0</v>
      </c>
      <c r="Z178" s="391">
        <f>IFERROR(HLOOKUP($AB178,MDU!$S$15:$GQ$23,9,FALSE),0)</f>
        <v>0</v>
      </c>
      <c r="AA178" s="391">
        <f>IFERROR(HLOOKUP($AB178,MDU!$S$27:$GQ$35,9,FALSE),0)</f>
        <v>0</v>
      </c>
      <c r="AB178" s="388">
        <v>177</v>
      </c>
      <c r="AC178" s="391">
        <f t="shared" si="13"/>
        <v>1706.6858144534312</v>
      </c>
    </row>
    <row r="179" spans="1:29">
      <c r="H179" s="2"/>
      <c r="I179" s="2"/>
      <c r="J179" s="2"/>
      <c r="K179" s="2"/>
      <c r="T179" s="389" t="s">
        <v>301</v>
      </c>
      <c r="U179" s="390">
        <f t="shared" si="10"/>
        <v>1698.1523853811641</v>
      </c>
      <c r="V179" s="391">
        <f>Cashflow!$FY$15</f>
        <v>1698.1523853811641</v>
      </c>
      <c r="W179" s="391">
        <f t="shared" si="11"/>
        <v>0</v>
      </c>
      <c r="X179" s="391">
        <f t="shared" si="14"/>
        <v>1698.1523853811641</v>
      </c>
      <c r="Y179" s="391">
        <f>IFERROR(HLOOKUP($AB179,MDU!$S$3:$GQ$11,9,FALSE),0)</f>
        <v>0</v>
      </c>
      <c r="Z179" s="391">
        <f>IFERROR(HLOOKUP($AB179,MDU!$S$15:$GQ$23,9,FALSE),0)</f>
        <v>0</v>
      </c>
      <c r="AA179" s="391">
        <f>IFERROR(HLOOKUP($AB179,MDU!$S$27:$GQ$35,9,FALSE),0)</f>
        <v>0</v>
      </c>
      <c r="AB179" s="388">
        <v>178</v>
      </c>
      <c r="AC179" s="391">
        <f t="shared" si="13"/>
        <v>1698.1523853811641</v>
      </c>
    </row>
    <row r="180" spans="1:29">
      <c r="T180" s="389" t="s">
        <v>302</v>
      </c>
      <c r="U180" s="390">
        <f t="shared" si="10"/>
        <v>1689.6616234542585</v>
      </c>
      <c r="V180" s="391">
        <f>Cashflow!$FZ$15</f>
        <v>1689.6616234542585</v>
      </c>
      <c r="W180" s="391">
        <f t="shared" si="11"/>
        <v>0</v>
      </c>
      <c r="X180" s="391">
        <f t="shared" si="14"/>
        <v>1689.6616234542585</v>
      </c>
      <c r="Y180" s="391">
        <f>IFERROR(HLOOKUP($AB180,MDU!$S$3:$GQ$11,9,FALSE),0)</f>
        <v>0</v>
      </c>
      <c r="Z180" s="391">
        <f>IFERROR(HLOOKUP($AB180,MDU!$S$15:$GQ$23,9,FALSE),0)</f>
        <v>0</v>
      </c>
      <c r="AA180" s="391">
        <f>IFERROR(HLOOKUP($AB180,MDU!$S$27:$GQ$35,9,FALSE),0)</f>
        <v>0</v>
      </c>
      <c r="AB180" s="388">
        <v>179</v>
      </c>
      <c r="AC180" s="391">
        <f t="shared" si="13"/>
        <v>1689.6616234542585</v>
      </c>
    </row>
    <row r="181" spans="1:29">
      <c r="T181" s="389" t="s">
        <v>303</v>
      </c>
      <c r="U181" s="390">
        <f>V181+W181</f>
        <v>1681.2133153369869</v>
      </c>
      <c r="V181" s="391">
        <f>Cashflow!$GA$15</f>
        <v>1681.2133153369869</v>
      </c>
      <c r="W181" s="391">
        <f t="shared" si="11"/>
        <v>0</v>
      </c>
      <c r="X181" s="391">
        <f t="shared" si="14"/>
        <v>1681.2133153369869</v>
      </c>
      <c r="Y181" s="391">
        <f>IFERROR(HLOOKUP($AB181,MDU!$S$3:$GQ$11,9,FALSE),0)</f>
        <v>0</v>
      </c>
      <c r="Z181" s="391">
        <f>IFERROR(HLOOKUP($AB181,MDU!$S$15:$GQ$23,9,FALSE),0)</f>
        <v>0</v>
      </c>
      <c r="AA181" s="391">
        <f>IFERROR(HLOOKUP($AB181,MDU!$S$27:$GQ$35,9,FALSE),0)</f>
        <v>0</v>
      </c>
      <c r="AB181" s="388">
        <v>180</v>
      </c>
      <c r="AC181" s="391">
        <f t="shared" si="13"/>
        <v>1681.2133153369869</v>
      </c>
    </row>
  </sheetData>
  <mergeCells count="28">
    <mergeCell ref="H40:H41"/>
    <mergeCell ref="E44:E45"/>
    <mergeCell ref="D44:D45"/>
    <mergeCell ref="C40:C41"/>
    <mergeCell ref="I43:J52"/>
    <mergeCell ref="M34:O41"/>
    <mergeCell ref="I37:J37"/>
    <mergeCell ref="L25:M25"/>
    <mergeCell ref="L27:M27"/>
    <mergeCell ref="L31:M31"/>
    <mergeCell ref="L29:M29"/>
    <mergeCell ref="I35:J35"/>
    <mergeCell ref="H3:L3"/>
    <mergeCell ref="H30:H31"/>
    <mergeCell ref="C26:D27"/>
    <mergeCell ref="D7:E7"/>
    <mergeCell ref="D9:E9"/>
    <mergeCell ref="D11:E11"/>
    <mergeCell ref="D13:E13"/>
    <mergeCell ref="D15:E15"/>
    <mergeCell ref="L17:M17"/>
    <mergeCell ref="L19:M19"/>
    <mergeCell ref="L23:M23"/>
    <mergeCell ref="L7:M7"/>
    <mergeCell ref="L9:M9"/>
    <mergeCell ref="L11:M11"/>
    <mergeCell ref="L13:M13"/>
    <mergeCell ref="L15:M15"/>
  </mergeCells>
  <conditionalFormatting sqref="O19 O21">
    <cfRule type="cellIs" dxfId="102" priority="8" operator="equal">
      <formula>0</formula>
    </cfRule>
    <cfRule type="cellIs" dxfId="101" priority="9" operator="lessThan">
      <formula>0.1</formula>
    </cfRule>
    <cfRule type="cellIs" dxfId="100" priority="10" operator="greaterThanOrEqual">
      <formula>0.1</formula>
    </cfRule>
  </conditionalFormatting>
  <dataValidations count="15">
    <dataValidation type="list" allowBlank="1" showInputMessage="1" showErrorMessage="1" sqref="D15">
      <formula1>BuildType</formula1>
    </dataValidation>
    <dataValidation type="list" allowBlank="1" showInputMessage="1" showErrorMessage="1" sqref="D9">
      <formula1>Region</formula1>
    </dataValidation>
    <dataValidation type="list" allowBlank="1" showInputMessage="1" showErrorMessage="1" sqref="D13:E13">
      <formula1>INDIRECT(SelectedRegion)</formula1>
    </dataValidation>
    <dataValidation type="list" allowBlank="1" showInputMessage="1" showErrorMessage="1" sqref="D17">
      <formula1>SurveyType</formula1>
    </dataValidation>
    <dataValidation type="whole" allowBlank="1" showInputMessage="1" showErrorMessage="1" sqref="D43">
      <formula1>1</formula1>
      <formula2>180</formula2>
    </dataValidation>
    <dataValidation type="list" allowBlank="1" showInputMessage="1" showErrorMessage="1" sqref="I37">
      <formula1>MaxDSLSpeed</formula1>
    </dataValidation>
    <dataValidation type="whole" allowBlank="1" showInputMessage="1" showErrorMessage="1" error="Must input a number in this field" sqref="D21">
      <formula1>0</formula1>
      <formula2>999</formula2>
    </dataValidation>
    <dataValidation type="date" operator="greaterThanOrEqual" allowBlank="1" showInputMessage="1" showErrorMessage="1" error="Must enter a date in this field" sqref="D19">
      <formula1>1</formula1>
    </dataValidation>
    <dataValidation type="decimal" allowBlank="1" showInputMessage="1" showErrorMessage="1" error="Penetration cannot exceed 100%" sqref="I21 I23 I25 I27">
      <formula1>0</formula1>
      <formula2>1</formula2>
    </dataValidation>
    <dataValidation type="date" operator="greaterThan" allowBlank="1" showInputMessage="1" showErrorMessage="1" error="Must enter a date in this field" sqref="D35 D33">
      <formula1>1</formula1>
    </dataValidation>
    <dataValidation type="whole" allowBlank="1" showInputMessage="1" showErrorMessage="1" sqref="D31">
      <formula1>0</formula1>
      <formula2>9999</formula2>
    </dataValidation>
    <dataValidation type="whole" operator="greaterThan" allowBlank="1" showInputMessage="1" showErrorMessage="1" error="Must input a number in this field" sqref="D23">
      <formula1>0</formula1>
    </dataValidation>
    <dataValidation type="decimal" operator="lessThanOrEqual" allowBlank="1" showInputMessage="1" showErrorMessage="1" error="The % of Laterals Contstructed Upfront is Capped at 100%" sqref="I15">
      <formula1>1</formula1>
    </dataValidation>
    <dataValidation type="custom" allowBlank="1" showInputMessage="1" showErrorMessage="1" error="Only letters, numbers, dashes, and underscores are to be used in build names." sqref="D7:E7">
      <formula1>ISNUMBER(SUMPRODUCT(SEARCH(MID(D7,ROW(INDIRECT("1:"&amp;LEN(D7))),1),"0123456789abcdefghijklmnopqrstuvwxyzABCDEFGHIJKLMNOPQRSTUVWXYZ-_ ")))</formula1>
    </dataValidation>
    <dataValidation type="date" operator="greaterThan" allowBlank="1" showInputMessage="1" showErrorMessage="1" error="Please enter a date greater than today's date." sqref="D29">
      <formula1>TODAY()</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23" operator="containsText" id="{84CF41C7-FBE4-4D6F-9F36-653A59031666}">
            <xm:f>NOT(ISERROR(SEARCH("+",J21)))</xm:f>
            <xm:f>"+"</xm:f>
            <x14:dxf>
              <font>
                <b/>
                <i val="0"/>
                <color rgb="FF00B050"/>
              </font>
            </x14:dxf>
          </x14:cfRule>
          <x14:cfRule type="containsText" priority="24" operator="containsText" id="{185BB865-EB9F-4D2C-A49D-DB70C3FEAF48}">
            <xm:f>NOT(ISERROR(SEARCH("-",J21)))</xm:f>
            <xm:f>"-"</xm:f>
            <x14:dxf>
              <font>
                <b/>
                <i val="0"/>
                <color rgb="FFFF0000"/>
              </font>
            </x14:dxf>
          </x14:cfRule>
          <xm:sqref>J21 J23</xm:sqref>
        </x14:conditionalFormatting>
        <x14:conditionalFormatting xmlns:xm="http://schemas.microsoft.com/office/excel/2006/main">
          <x14:cfRule type="containsText" priority="21" operator="containsText" id="{11BDBBA7-9FF1-44FB-B3B5-585C6CA647FD}">
            <xm:f>NOT(ISERROR(SEARCH("+",J25)))</xm:f>
            <xm:f>"+"</xm:f>
            <x14:dxf>
              <font>
                <b/>
                <i val="0"/>
                <color rgb="FF00B050"/>
              </font>
            </x14:dxf>
          </x14:cfRule>
          <x14:cfRule type="containsText" priority="22" operator="containsText" id="{697A1731-6BF1-4586-A581-FC591F3F9DD5}">
            <xm:f>NOT(ISERROR(SEARCH("-",J25)))</xm:f>
            <xm:f>"-"</xm:f>
            <x14:dxf>
              <font>
                <b/>
                <i val="0"/>
                <color rgb="FFFF0000"/>
              </font>
            </x14:dxf>
          </x14:cfRule>
          <xm:sqref>J25 J27</xm:sqref>
        </x14:conditionalFormatting>
        <x14:conditionalFormatting xmlns:xm="http://schemas.microsoft.com/office/excel/2006/main">
          <x14:cfRule type="containsText" priority="19" operator="containsText" id="{7CBA2DD1-36F8-43F7-8DAC-2B6D8FA878CC}">
            <xm:f>NOT(ISERROR(SEARCH("+",J17)))</xm:f>
            <xm:f>"+"</xm:f>
            <x14:dxf>
              <font>
                <b/>
                <i val="0"/>
                <color rgb="FF00B050"/>
              </font>
            </x14:dxf>
          </x14:cfRule>
          <x14:cfRule type="containsText" priority="20" operator="containsText" id="{064C3304-D5A6-470E-BB83-55048E231008}">
            <xm:f>NOT(ISERROR(SEARCH("-",J17)))</xm:f>
            <xm:f>"-"</xm:f>
            <x14:dxf>
              <font>
                <b/>
                <i val="0"/>
                <color rgb="FFFF0000"/>
              </font>
            </x14:dxf>
          </x14:cfRule>
          <xm:sqref>J17</xm:sqref>
        </x14:conditionalFormatting>
        <x14:conditionalFormatting xmlns:xm="http://schemas.microsoft.com/office/excel/2006/main">
          <x14:cfRule type="containsText" priority="13" operator="containsText" id="{BD92C657-00CC-4B81-B3DD-E5B25D740CE6}">
            <xm:f>NOT(ISERROR(SEARCH("+",J19)))</xm:f>
            <xm:f>"+"</xm:f>
            <x14:dxf>
              <font>
                <b/>
                <i val="0"/>
                <color rgb="FF00B050"/>
              </font>
            </x14:dxf>
          </x14:cfRule>
          <x14:cfRule type="containsText" priority="14" operator="containsText" id="{06664C5E-59D4-4707-92E8-614C0B722E70}">
            <xm:f>NOT(ISERROR(SEARCH("-",J19)))</xm:f>
            <xm:f>"-"</xm:f>
            <x14:dxf>
              <font>
                <b/>
                <i val="0"/>
                <color rgb="FFFF0000"/>
              </font>
            </x14:dxf>
          </x14:cfRule>
          <xm:sqref>J19</xm:sqref>
        </x14:conditionalFormatting>
        <x14:conditionalFormatting xmlns:xm="http://schemas.microsoft.com/office/excel/2006/main">
          <x14:cfRule type="containsText" priority="11" operator="containsText" id="{62C07E38-ABBA-4276-BBF4-E1499AB26302}">
            <xm:f>NOT(ISERROR(SEARCH("+",E31)))</xm:f>
            <xm:f>"+"</xm:f>
            <x14:dxf>
              <font>
                <b/>
                <i val="0"/>
                <color rgb="FF00B050"/>
              </font>
            </x14:dxf>
          </x14:cfRule>
          <x14:cfRule type="containsText" priority="12" operator="containsText" id="{D032D6A8-0B7B-4233-9065-8B1ACD76DF47}">
            <xm:f>NOT(ISERROR(SEARCH("-",E31)))</xm:f>
            <xm:f>"-"</xm:f>
            <x14:dxf>
              <font>
                <b/>
                <i val="0"/>
                <color rgb="FFFF0000"/>
              </font>
            </x14:dxf>
          </x14:cfRule>
          <xm:sqref>E31</xm:sqref>
        </x14:conditionalFormatting>
        <x14:conditionalFormatting xmlns:xm="http://schemas.microsoft.com/office/excel/2006/main">
          <x14:cfRule type="containsText" priority="5" operator="containsText" id="{F0ECF911-9952-406B-A2D3-3A879218431E}">
            <xm:f>NOT(ISERROR(SEARCH("+",E43)))</xm:f>
            <xm:f>"+"</xm:f>
            <x14:dxf>
              <font>
                <b/>
                <i val="0"/>
                <color rgb="FF00B050"/>
              </font>
            </x14:dxf>
          </x14:cfRule>
          <x14:cfRule type="containsText" priority="6" operator="containsText" id="{739E3E2D-4C7D-437F-9FFC-51289CB3CCE8}">
            <xm:f>NOT(ISERROR(SEARCH("-",E43)))</xm:f>
            <xm:f>"-"</xm:f>
            <x14:dxf>
              <font>
                <b/>
                <i val="0"/>
                <color rgb="FFFF0000"/>
              </font>
            </x14:dxf>
          </x14:cfRule>
          <xm:sqref>E43</xm:sqref>
        </x14:conditionalFormatting>
        <x14:conditionalFormatting xmlns:xm="http://schemas.microsoft.com/office/excel/2006/main">
          <x14:cfRule type="containsText" priority="3" operator="containsText" id="{E97CC7A6-19E1-4408-9815-099AA84D4FFE}">
            <xm:f>NOT(ISERROR(SEARCH("+",J15)))</xm:f>
            <xm:f>"+"</xm:f>
            <x14:dxf>
              <font>
                <b/>
                <i val="0"/>
                <color rgb="FF00B050"/>
              </font>
            </x14:dxf>
          </x14:cfRule>
          <x14:cfRule type="containsText" priority="4" operator="containsText" id="{27143C53-0631-4973-8B76-FC5D7849D718}">
            <xm:f>NOT(ISERROR(SEARCH("-",J15)))</xm:f>
            <xm:f>"-"</xm:f>
            <x14:dxf>
              <font>
                <b/>
                <i val="0"/>
                <color rgb="FFFF0000"/>
              </font>
            </x14:dxf>
          </x14:cfRule>
          <xm:sqref>J15</xm:sqref>
        </x14:conditionalFormatting>
        <x14:conditionalFormatting xmlns:xm="http://schemas.microsoft.com/office/excel/2006/main">
          <x14:cfRule type="containsText" priority="1" operator="containsText" id="{6EFA6E7C-1984-418C-9760-815CBBDAE8BE}">
            <xm:f>NOT(ISERROR(SEARCH("+",E29)))</xm:f>
            <xm:f>"+"</xm:f>
            <x14:dxf>
              <font>
                <b/>
                <i val="0"/>
                <color rgb="FF00B050"/>
              </font>
            </x14:dxf>
          </x14:cfRule>
          <x14:cfRule type="containsText" priority="2" operator="containsText" id="{8A5E608B-F9DC-43C4-A4B9-CAA4B031BBA4}">
            <xm:f>NOT(ISERROR(SEARCH("-",E29)))</xm:f>
            <xm:f>"-"</xm:f>
            <x14:dxf>
              <font>
                <b/>
                <i val="0"/>
                <color rgb="FFFF0000"/>
              </font>
            </x14:dxf>
          </x14:cfRule>
          <xm:sqref>E29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L2125"/>
  <sheetViews>
    <sheetView showGridLines="0" zoomScale="80" zoomScaleNormal="80" workbookViewId="0">
      <selection activeCell="B3" sqref="B3"/>
    </sheetView>
  </sheetViews>
  <sheetFormatPr defaultColWidth="8.85546875" defaultRowHeight="16.5" zeroHeight="1"/>
  <cols>
    <col min="1" max="1" width="10.5703125" customWidth="1"/>
    <col min="2" max="2" width="22.140625" bestFit="1" customWidth="1"/>
    <col min="3" max="4" width="25.7109375" customWidth="1"/>
    <col min="5" max="5" width="12.7109375" customWidth="1"/>
    <col min="6" max="6" width="15.7109375" bestFit="1" customWidth="1"/>
    <col min="7" max="7" width="20.7109375" customWidth="1"/>
    <col min="8" max="8" width="21" bestFit="1" customWidth="1"/>
    <col min="9" max="9" width="25.28515625" bestFit="1" customWidth="1"/>
    <col min="10" max="10" width="20.5703125" bestFit="1" customWidth="1"/>
    <col min="11" max="11" width="2.7109375" customWidth="1"/>
    <col min="12" max="16384" width="8.85546875" style="1"/>
  </cols>
  <sheetData>
    <row r="1" spans="1:12" s="19" customFormat="1" ht="16.5" customHeight="1">
      <c r="A1" s="95"/>
      <c r="B1" s="95"/>
      <c r="C1" s="95"/>
      <c r="D1" s="95"/>
      <c r="E1" s="95"/>
      <c r="F1" s="95"/>
      <c r="G1" s="95"/>
      <c r="H1" s="95"/>
      <c r="I1" s="95"/>
      <c r="J1" s="95"/>
      <c r="K1" s="95"/>
    </row>
    <row r="2" spans="1:12" ht="16.5" customHeight="1">
      <c r="A2" s="96"/>
      <c r="B2" s="405" t="s">
        <v>1870</v>
      </c>
      <c r="C2" s="405" t="s">
        <v>549</v>
      </c>
      <c r="D2" s="405" t="s">
        <v>0</v>
      </c>
      <c r="E2" s="405" t="s">
        <v>1</v>
      </c>
      <c r="F2" s="405" t="s">
        <v>550</v>
      </c>
      <c r="G2" s="405" t="s">
        <v>1535</v>
      </c>
      <c r="H2" s="405" t="s">
        <v>1845</v>
      </c>
      <c r="I2" s="405" t="s">
        <v>551</v>
      </c>
      <c r="J2" s="405" t="s">
        <v>1867</v>
      </c>
      <c r="K2" s="96"/>
      <c r="L2" s="375" t="s">
        <v>1849</v>
      </c>
    </row>
    <row r="3" spans="1:12" ht="16.5" customHeight="1">
      <c r="A3" s="96"/>
      <c r="B3" s="194">
        <v>1</v>
      </c>
      <c r="C3" s="195"/>
      <c r="D3" s="195"/>
      <c r="E3" s="196"/>
      <c r="F3" s="196"/>
      <c r="G3" s="197" t="s">
        <v>1481</v>
      </c>
      <c r="H3" s="197" t="s">
        <v>325</v>
      </c>
      <c r="I3" s="402">
        <f>IF(B3="","",B3)</f>
        <v>1</v>
      </c>
      <c r="J3" s="208"/>
      <c r="K3" s="96"/>
      <c r="L3" s="1" t="b">
        <f>IF(B3="",FALSE,IF(COUNTIF(Businesses!B:B,Buildings!B3)=0,TRUE,FALSE))</f>
        <v>1</v>
      </c>
    </row>
    <row r="4" spans="1:12" ht="16.5" customHeight="1">
      <c r="A4" s="96"/>
      <c r="B4" s="199"/>
      <c r="C4" s="200"/>
      <c r="D4" s="200"/>
      <c r="E4" s="201"/>
      <c r="F4" s="201"/>
      <c r="G4" s="197"/>
      <c r="H4" s="197"/>
      <c r="I4" s="402"/>
      <c r="J4" s="403"/>
      <c r="K4" s="96"/>
      <c r="L4" s="1" t="b">
        <f>IF(B4="",FALSE,IF(COUNTIF(Businesses!B:B,Buildings!B4)=0,TRUE,FALSE))</f>
        <v>0</v>
      </c>
    </row>
    <row r="5" spans="1:12" ht="16.5" customHeight="1">
      <c r="A5" s="96"/>
      <c r="B5" s="194"/>
      <c r="C5" s="195"/>
      <c r="D5" s="195"/>
      <c r="E5" s="196"/>
      <c r="F5" s="196"/>
      <c r="G5" s="197"/>
      <c r="H5" s="197"/>
      <c r="I5" s="402"/>
      <c r="J5" s="403"/>
      <c r="K5" s="96"/>
      <c r="L5" s="1" t="b">
        <f>IF(B5="",FALSE,IF(COUNTIF(Businesses!B:B,Buildings!B5)=0,TRUE,FALSE))</f>
        <v>0</v>
      </c>
    </row>
    <row r="6" spans="1:12" ht="16.5" customHeight="1">
      <c r="A6" s="96"/>
      <c r="B6" s="199"/>
      <c r="C6" s="200"/>
      <c r="D6" s="200"/>
      <c r="E6" s="201"/>
      <c r="F6" s="201"/>
      <c r="G6" s="197"/>
      <c r="H6" s="197"/>
      <c r="I6" s="402"/>
      <c r="J6" s="403"/>
      <c r="K6" s="96"/>
      <c r="L6" s="1" t="b">
        <f>IF(B6="",FALSE,IF(COUNTIF(Businesses!B:B,Buildings!B6)=0,TRUE,FALSE))</f>
        <v>0</v>
      </c>
    </row>
    <row r="7" spans="1:12" ht="16.5" customHeight="1">
      <c r="A7" s="96"/>
      <c r="B7" s="194"/>
      <c r="C7" s="195"/>
      <c r="D7" s="195"/>
      <c r="E7" s="196"/>
      <c r="F7" s="196"/>
      <c r="G7" s="197"/>
      <c r="H7" s="197"/>
      <c r="I7" s="402"/>
      <c r="J7" s="403"/>
      <c r="K7" s="96"/>
      <c r="L7" s="1" t="b">
        <f>IF(B7="",FALSE,IF(COUNTIF(Businesses!B:B,Buildings!B7)=0,TRUE,FALSE))</f>
        <v>0</v>
      </c>
    </row>
    <row r="8" spans="1:12" ht="16.5" customHeight="1">
      <c r="A8" s="96"/>
      <c r="B8" s="199"/>
      <c r="C8" s="200"/>
      <c r="D8" s="200"/>
      <c r="E8" s="201"/>
      <c r="F8" s="201"/>
      <c r="G8" s="197" t="str">
        <f t="shared" ref="G8:G67" si="0">IF(B8="","","Standard")</f>
        <v/>
      </c>
      <c r="H8" s="197" t="str">
        <f>IF(B8="","",IF(COUNTIF(Businesses!B:B,B8)&gt;1,"Multi-Tenant","Single-Tenant"))</f>
        <v/>
      </c>
      <c r="I8" s="402" t="str">
        <f t="shared" ref="I8:I67" si="1">IF(B8="","",B8)</f>
        <v/>
      </c>
      <c r="J8" s="403"/>
      <c r="K8" s="96"/>
      <c r="L8" s="1" t="b">
        <f>IF(B8="",FALSE,IF(COUNTIF(Businesses!B:B,Buildings!B8)=0,TRUE,FALSE))</f>
        <v>0</v>
      </c>
    </row>
    <row r="9" spans="1:12" ht="16.5" customHeight="1">
      <c r="A9" s="96"/>
      <c r="B9" s="194"/>
      <c r="C9" s="195"/>
      <c r="D9" s="195"/>
      <c r="E9" s="196"/>
      <c r="F9" s="196"/>
      <c r="G9" s="197" t="str">
        <f t="shared" si="0"/>
        <v/>
      </c>
      <c r="H9" s="197" t="str">
        <f>IF(B9="","",IF(COUNTIF(Businesses!B:B,B9)&gt;1,"Multi-Tenant","Single-Tenant"))</f>
        <v/>
      </c>
      <c r="I9" s="402" t="str">
        <f t="shared" si="1"/>
        <v/>
      </c>
      <c r="J9" s="403"/>
      <c r="K9" s="96"/>
      <c r="L9" s="1" t="b">
        <f>IF(B9="",FALSE,IF(COUNTIF(Businesses!B:B,Buildings!B9)=0,TRUE,FALSE))</f>
        <v>0</v>
      </c>
    </row>
    <row r="10" spans="1:12" ht="16.5" customHeight="1">
      <c r="A10" s="96"/>
      <c r="B10" s="199"/>
      <c r="C10" s="200"/>
      <c r="D10" s="200"/>
      <c r="E10" s="201"/>
      <c r="F10" s="201"/>
      <c r="G10" s="197" t="str">
        <f t="shared" si="0"/>
        <v/>
      </c>
      <c r="H10" s="197" t="str">
        <f>IF(B10="","",IF(COUNTIF(Businesses!B:B,B10)&gt;1,"Multi-Tenant","Single-Tenant"))</f>
        <v/>
      </c>
      <c r="I10" s="402" t="str">
        <f t="shared" si="1"/>
        <v/>
      </c>
      <c r="J10" s="403"/>
      <c r="K10" s="96"/>
      <c r="L10" s="1" t="b">
        <f>IF(B10="",FALSE,IF(COUNTIF(Businesses!B:B,Buildings!B10)=0,TRUE,FALSE))</f>
        <v>0</v>
      </c>
    </row>
    <row r="11" spans="1:12" ht="16.5" customHeight="1">
      <c r="A11" s="96"/>
      <c r="B11" s="194"/>
      <c r="C11" s="195"/>
      <c r="D11" s="195"/>
      <c r="E11" s="196"/>
      <c r="F11" s="196"/>
      <c r="G11" s="197" t="str">
        <f t="shared" si="0"/>
        <v/>
      </c>
      <c r="H11" s="197" t="str">
        <f>IF(B11="","",IF(COUNTIF(Businesses!B:B,B11)&gt;1,"Multi-Tenant","Single-Tenant"))</f>
        <v/>
      </c>
      <c r="I11" s="402" t="str">
        <f t="shared" si="1"/>
        <v/>
      </c>
      <c r="J11" s="403"/>
      <c r="K11" s="96"/>
      <c r="L11" s="1" t="b">
        <f>IF(B11="",FALSE,IF(COUNTIF(Businesses!B:B,Buildings!B11)=0,TRUE,FALSE))</f>
        <v>0</v>
      </c>
    </row>
    <row r="12" spans="1:12" ht="16.5" customHeight="1">
      <c r="A12" s="96"/>
      <c r="B12" s="199"/>
      <c r="C12" s="200"/>
      <c r="D12" s="200"/>
      <c r="E12" s="201"/>
      <c r="F12" s="201"/>
      <c r="G12" s="197" t="str">
        <f t="shared" si="0"/>
        <v/>
      </c>
      <c r="H12" s="197" t="str">
        <f>IF(B12="","",IF(COUNTIF(Businesses!B:B,B12)&gt;1,"Multi-Tenant","Single-Tenant"))</f>
        <v/>
      </c>
      <c r="I12" s="402" t="str">
        <f t="shared" si="1"/>
        <v/>
      </c>
      <c r="J12" s="403"/>
      <c r="K12" s="96"/>
      <c r="L12" s="1" t="b">
        <f>IF(B12="",FALSE,IF(COUNTIF(Businesses!B:B,Buildings!B12)=0,TRUE,FALSE))</f>
        <v>0</v>
      </c>
    </row>
    <row r="13" spans="1:12" ht="16.5" customHeight="1">
      <c r="A13" s="96"/>
      <c r="B13" s="194"/>
      <c r="C13" s="195"/>
      <c r="D13" s="195"/>
      <c r="E13" s="196"/>
      <c r="F13" s="196"/>
      <c r="G13" s="197" t="str">
        <f t="shared" si="0"/>
        <v/>
      </c>
      <c r="H13" s="197" t="str">
        <f>IF(B13="","",IF(COUNTIF(Businesses!B:B,B13)&gt;1,"Multi-Tenant","Single-Tenant"))</f>
        <v/>
      </c>
      <c r="I13" s="402" t="str">
        <f t="shared" si="1"/>
        <v/>
      </c>
      <c r="J13" s="403"/>
      <c r="K13" s="96"/>
      <c r="L13" s="1" t="b">
        <f>IF(B13="",FALSE,IF(COUNTIF(Businesses!B:B,Buildings!B13)=0,TRUE,FALSE))</f>
        <v>0</v>
      </c>
    </row>
    <row r="14" spans="1:12" ht="16.5" customHeight="1">
      <c r="A14" s="96"/>
      <c r="B14" s="199"/>
      <c r="C14" s="200"/>
      <c r="D14" s="200"/>
      <c r="E14" s="201"/>
      <c r="F14" s="201"/>
      <c r="G14" s="197" t="str">
        <f t="shared" si="0"/>
        <v/>
      </c>
      <c r="H14" s="197" t="str">
        <f>IF(B14="","",IF(COUNTIF(Businesses!B:B,B14)&gt;1,"Multi-Tenant","Single-Tenant"))</f>
        <v/>
      </c>
      <c r="I14" s="402" t="str">
        <f t="shared" si="1"/>
        <v/>
      </c>
      <c r="J14" s="403"/>
      <c r="K14" s="96"/>
      <c r="L14" s="1" t="b">
        <f>IF(B14="",FALSE,IF(COUNTIF(Businesses!B:B,Buildings!B14)=0,TRUE,FALSE))</f>
        <v>0</v>
      </c>
    </row>
    <row r="15" spans="1:12" ht="16.5" customHeight="1">
      <c r="A15" s="96"/>
      <c r="B15" s="194"/>
      <c r="C15" s="195"/>
      <c r="D15" s="195"/>
      <c r="E15" s="196"/>
      <c r="F15" s="196"/>
      <c r="G15" s="197" t="str">
        <f t="shared" si="0"/>
        <v/>
      </c>
      <c r="H15" s="197" t="str">
        <f>IF(B15="","",IF(COUNTIF(Businesses!B:B,B15)&gt;1,"Multi-Tenant","Single-Tenant"))</f>
        <v/>
      </c>
      <c r="I15" s="402" t="str">
        <f t="shared" si="1"/>
        <v/>
      </c>
      <c r="J15" s="403"/>
      <c r="K15" s="96"/>
      <c r="L15" s="1" t="b">
        <f>IF(B15="",FALSE,IF(COUNTIF(Businesses!B:B,Buildings!B15)=0,TRUE,FALSE))</f>
        <v>0</v>
      </c>
    </row>
    <row r="16" spans="1:12" ht="16.5" customHeight="1">
      <c r="A16" s="96"/>
      <c r="B16" s="199"/>
      <c r="C16" s="200"/>
      <c r="D16" s="200"/>
      <c r="E16" s="201"/>
      <c r="F16" s="201"/>
      <c r="G16" s="197" t="str">
        <f t="shared" si="0"/>
        <v/>
      </c>
      <c r="H16" s="197" t="str">
        <f>IF(B16="","",IF(COUNTIF(Businesses!B:B,B16)&gt;1,"Multi-Tenant","Single-Tenant"))</f>
        <v/>
      </c>
      <c r="I16" s="402" t="str">
        <f t="shared" si="1"/>
        <v/>
      </c>
      <c r="J16" s="403"/>
      <c r="K16" s="96"/>
      <c r="L16" s="1" t="b">
        <f>IF(B16="",FALSE,IF(COUNTIF(Businesses!B:B,Buildings!B16)=0,TRUE,FALSE))</f>
        <v>0</v>
      </c>
    </row>
    <row r="17" spans="1:12" ht="16.5" customHeight="1">
      <c r="A17" s="96"/>
      <c r="B17" s="194"/>
      <c r="C17" s="195"/>
      <c r="D17" s="195"/>
      <c r="E17" s="196"/>
      <c r="F17" s="196"/>
      <c r="G17" s="197" t="str">
        <f t="shared" si="0"/>
        <v/>
      </c>
      <c r="H17" s="197" t="str">
        <f>IF(B17="","",IF(COUNTIF(Businesses!B:B,B17)&gt;1,"Multi-Tenant","Single-Tenant"))</f>
        <v/>
      </c>
      <c r="I17" s="402" t="str">
        <f t="shared" si="1"/>
        <v/>
      </c>
      <c r="J17" s="403"/>
      <c r="K17" s="96"/>
      <c r="L17" s="1" t="b">
        <f>IF(B17="",FALSE,IF(COUNTIF(Businesses!B:B,Buildings!B17)=0,TRUE,FALSE))</f>
        <v>0</v>
      </c>
    </row>
    <row r="18" spans="1:12" ht="16.5" customHeight="1">
      <c r="A18" s="96"/>
      <c r="B18" s="199"/>
      <c r="C18" s="200"/>
      <c r="D18" s="200"/>
      <c r="E18" s="201"/>
      <c r="F18" s="201"/>
      <c r="G18" s="197" t="str">
        <f t="shared" si="0"/>
        <v/>
      </c>
      <c r="H18" s="197" t="str">
        <f>IF(B18="","",IF(COUNTIF(Businesses!B:B,B18)&gt;1,"Multi-Tenant","Single-Tenant"))</f>
        <v/>
      </c>
      <c r="I18" s="402" t="str">
        <f t="shared" si="1"/>
        <v/>
      </c>
      <c r="J18" s="403"/>
      <c r="K18" s="96"/>
      <c r="L18" s="1" t="b">
        <f>IF(B18="",FALSE,IF(COUNTIF(Businesses!B:B,Buildings!B18)=0,TRUE,FALSE))</f>
        <v>0</v>
      </c>
    </row>
    <row r="19" spans="1:12" ht="16.5" customHeight="1">
      <c r="A19" s="96"/>
      <c r="B19" s="194"/>
      <c r="C19" s="195"/>
      <c r="D19" s="195"/>
      <c r="E19" s="196"/>
      <c r="F19" s="196"/>
      <c r="G19" s="197" t="str">
        <f t="shared" si="0"/>
        <v/>
      </c>
      <c r="H19" s="197" t="str">
        <f>IF(B19="","",IF(COUNTIF(Businesses!B:B,B19)&gt;1,"Multi-Tenant","Single-Tenant"))</f>
        <v/>
      </c>
      <c r="I19" s="402" t="str">
        <f t="shared" si="1"/>
        <v/>
      </c>
      <c r="J19" s="403"/>
      <c r="K19" s="96"/>
      <c r="L19" s="1" t="b">
        <f>IF(B19="",FALSE,IF(COUNTIF(Businesses!B:B,Buildings!B19)=0,TRUE,FALSE))</f>
        <v>0</v>
      </c>
    </row>
    <row r="20" spans="1:12" ht="16.5" customHeight="1">
      <c r="A20" s="96"/>
      <c r="B20" s="199"/>
      <c r="C20" s="200"/>
      <c r="D20" s="200"/>
      <c r="E20" s="201"/>
      <c r="F20" s="201"/>
      <c r="G20" s="197" t="str">
        <f t="shared" si="0"/>
        <v/>
      </c>
      <c r="H20" s="197" t="str">
        <f>IF(B20="","",IF(COUNTIF(Businesses!B:B,B20)&gt;1,"Multi-Tenant","Single-Tenant"))</f>
        <v/>
      </c>
      <c r="I20" s="402" t="str">
        <f t="shared" si="1"/>
        <v/>
      </c>
      <c r="J20" s="403"/>
      <c r="K20" s="96"/>
      <c r="L20" s="1" t="b">
        <f>IF(B20="",FALSE,IF(COUNTIF(Businesses!B:B,Buildings!B20)=0,TRUE,FALSE))</f>
        <v>0</v>
      </c>
    </row>
    <row r="21" spans="1:12" ht="16.5" customHeight="1">
      <c r="A21" s="96"/>
      <c r="B21" s="194"/>
      <c r="C21" s="195"/>
      <c r="D21" s="195"/>
      <c r="E21" s="196"/>
      <c r="F21" s="196"/>
      <c r="G21" s="197" t="str">
        <f t="shared" si="0"/>
        <v/>
      </c>
      <c r="H21" s="197" t="str">
        <f>IF(B21="","",IF(COUNTIF(Businesses!B:B,B21)&gt;1,"Multi-Tenant","Single-Tenant"))</f>
        <v/>
      </c>
      <c r="I21" s="402" t="str">
        <f t="shared" si="1"/>
        <v/>
      </c>
      <c r="J21" s="403"/>
      <c r="K21" s="96"/>
      <c r="L21" s="1" t="b">
        <f>IF(B21="",FALSE,IF(COUNTIF(Businesses!B:B,Buildings!B21)=0,TRUE,FALSE))</f>
        <v>0</v>
      </c>
    </row>
    <row r="22" spans="1:12" ht="16.5" customHeight="1">
      <c r="A22" s="96"/>
      <c r="B22" s="199"/>
      <c r="C22" s="200"/>
      <c r="D22" s="200"/>
      <c r="E22" s="201"/>
      <c r="F22" s="201"/>
      <c r="G22" s="197" t="str">
        <f t="shared" si="0"/>
        <v/>
      </c>
      <c r="H22" s="197" t="str">
        <f>IF(B22="","",IF(COUNTIF(Businesses!B:B,B22)&gt;1,"Multi-Tenant","Single-Tenant"))</f>
        <v/>
      </c>
      <c r="I22" s="402" t="str">
        <f t="shared" si="1"/>
        <v/>
      </c>
      <c r="J22" s="403"/>
      <c r="K22" s="96"/>
      <c r="L22" s="1" t="b">
        <f>IF(B22="",FALSE,IF(COUNTIF(Businesses!B:B,Buildings!B22)=0,TRUE,FALSE))</f>
        <v>0</v>
      </c>
    </row>
    <row r="23" spans="1:12" ht="16.5" customHeight="1">
      <c r="A23" s="96"/>
      <c r="B23" s="194"/>
      <c r="C23" s="195"/>
      <c r="D23" s="195"/>
      <c r="E23" s="196"/>
      <c r="F23" s="196"/>
      <c r="G23" s="197" t="str">
        <f t="shared" si="0"/>
        <v/>
      </c>
      <c r="H23" s="197" t="str">
        <f>IF(B23="","",IF(COUNTIF(Businesses!B:B,B23)&gt;1,"Multi-Tenant","Single-Tenant"))</f>
        <v/>
      </c>
      <c r="I23" s="402" t="str">
        <f t="shared" si="1"/>
        <v/>
      </c>
      <c r="J23" s="403"/>
      <c r="K23" s="96"/>
      <c r="L23" s="1" t="b">
        <f>IF(B23="",FALSE,IF(COUNTIF(Businesses!B:B,Buildings!B23)=0,TRUE,FALSE))</f>
        <v>0</v>
      </c>
    </row>
    <row r="24" spans="1:12" ht="16.5" customHeight="1">
      <c r="A24" s="96"/>
      <c r="B24" s="199"/>
      <c r="C24" s="200"/>
      <c r="D24" s="200"/>
      <c r="E24" s="201"/>
      <c r="F24" s="201"/>
      <c r="G24" s="197" t="str">
        <f t="shared" si="0"/>
        <v/>
      </c>
      <c r="H24" s="197" t="str">
        <f>IF(B24="","",IF(COUNTIF(Businesses!B:B,B24)&gt;1,"Multi-Tenant","Single-Tenant"))</f>
        <v/>
      </c>
      <c r="I24" s="402" t="str">
        <f t="shared" si="1"/>
        <v/>
      </c>
      <c r="J24" s="403"/>
      <c r="K24" s="96"/>
      <c r="L24" s="1" t="b">
        <f>IF(B24="",FALSE,IF(COUNTIF(Businesses!B:B,Buildings!B24)=0,TRUE,FALSE))</f>
        <v>0</v>
      </c>
    </row>
    <row r="25" spans="1:12" ht="16.5" customHeight="1">
      <c r="A25" s="96"/>
      <c r="B25" s="194"/>
      <c r="C25" s="195"/>
      <c r="D25" s="195"/>
      <c r="E25" s="196"/>
      <c r="F25" s="196"/>
      <c r="G25" s="197" t="str">
        <f t="shared" si="0"/>
        <v/>
      </c>
      <c r="H25" s="197" t="str">
        <f>IF(B25="","",IF(COUNTIF(Businesses!B:B,B25)&gt;1,"Multi-Tenant","Single-Tenant"))</f>
        <v/>
      </c>
      <c r="I25" s="402" t="str">
        <f t="shared" si="1"/>
        <v/>
      </c>
      <c r="J25" s="403"/>
      <c r="K25" s="96"/>
      <c r="L25" s="1" t="b">
        <f>IF(B25="",FALSE,IF(COUNTIF(Businesses!B:B,Buildings!B25)=0,TRUE,FALSE))</f>
        <v>0</v>
      </c>
    </row>
    <row r="26" spans="1:12" ht="16.5" customHeight="1">
      <c r="A26" s="96"/>
      <c r="B26" s="199"/>
      <c r="C26" s="200"/>
      <c r="D26" s="200"/>
      <c r="E26" s="201"/>
      <c r="F26" s="201"/>
      <c r="G26" s="197" t="str">
        <f t="shared" si="0"/>
        <v/>
      </c>
      <c r="H26" s="197" t="str">
        <f>IF(B26="","",IF(COUNTIF(Businesses!B:B,B26)&gt;1,"Multi-Tenant","Single-Tenant"))</f>
        <v/>
      </c>
      <c r="I26" s="402" t="str">
        <f t="shared" si="1"/>
        <v/>
      </c>
      <c r="J26" s="403"/>
      <c r="K26" s="96"/>
      <c r="L26" s="1" t="b">
        <f>IF(B26="",FALSE,IF(COUNTIF(Businesses!B:B,Buildings!B26)=0,TRUE,FALSE))</f>
        <v>0</v>
      </c>
    </row>
    <row r="27" spans="1:12" ht="16.5" customHeight="1">
      <c r="A27" s="96"/>
      <c r="B27" s="194"/>
      <c r="C27" s="195"/>
      <c r="D27" s="195"/>
      <c r="E27" s="196"/>
      <c r="F27" s="196"/>
      <c r="G27" s="197" t="str">
        <f t="shared" si="0"/>
        <v/>
      </c>
      <c r="H27" s="197" t="str">
        <f>IF(B27="","",IF(COUNTIF(Businesses!B:B,B27)&gt;1,"Multi-Tenant","Single-Tenant"))</f>
        <v/>
      </c>
      <c r="I27" s="402" t="str">
        <f t="shared" si="1"/>
        <v/>
      </c>
      <c r="J27" s="403"/>
      <c r="K27" s="96"/>
      <c r="L27" s="1" t="b">
        <f>IF(B27="",FALSE,IF(COUNTIF(Businesses!B:B,Buildings!B27)=0,TRUE,FALSE))</f>
        <v>0</v>
      </c>
    </row>
    <row r="28" spans="1:12" ht="16.5" customHeight="1">
      <c r="A28" s="96"/>
      <c r="B28" s="199"/>
      <c r="C28" s="200"/>
      <c r="D28" s="200"/>
      <c r="E28" s="201"/>
      <c r="F28" s="201"/>
      <c r="G28" s="197" t="str">
        <f t="shared" si="0"/>
        <v/>
      </c>
      <c r="H28" s="197" t="str">
        <f>IF(B28="","",IF(COUNTIF(Businesses!B:B,B28)&gt;1,"Multi-Tenant","Single-Tenant"))</f>
        <v/>
      </c>
      <c r="I28" s="402" t="str">
        <f t="shared" si="1"/>
        <v/>
      </c>
      <c r="J28" s="403"/>
      <c r="K28" s="96"/>
      <c r="L28" s="1" t="b">
        <f>IF(B28="",FALSE,IF(COUNTIF(Businesses!B:B,Buildings!B28)=0,TRUE,FALSE))</f>
        <v>0</v>
      </c>
    </row>
    <row r="29" spans="1:12" ht="16.5" customHeight="1">
      <c r="A29" s="96"/>
      <c r="B29" s="194"/>
      <c r="C29" s="195"/>
      <c r="D29" s="195"/>
      <c r="E29" s="196"/>
      <c r="F29" s="196"/>
      <c r="G29" s="197" t="str">
        <f t="shared" si="0"/>
        <v/>
      </c>
      <c r="H29" s="197" t="str">
        <f>IF(B29="","",IF(COUNTIF(Businesses!B:B,B29)&gt;1,"Multi-Tenant","Single-Tenant"))</f>
        <v/>
      </c>
      <c r="I29" s="402" t="str">
        <f t="shared" si="1"/>
        <v/>
      </c>
      <c r="J29" s="403"/>
      <c r="K29" s="96"/>
      <c r="L29" s="1" t="b">
        <f>IF(B29="",FALSE,IF(COUNTIF(Businesses!B:B,Buildings!B29)=0,TRUE,FALSE))</f>
        <v>0</v>
      </c>
    </row>
    <row r="30" spans="1:12" ht="16.5" customHeight="1">
      <c r="A30" s="96"/>
      <c r="B30" s="199"/>
      <c r="C30" s="200"/>
      <c r="D30" s="200"/>
      <c r="E30" s="201"/>
      <c r="F30" s="201"/>
      <c r="G30" s="197" t="str">
        <f t="shared" si="0"/>
        <v/>
      </c>
      <c r="H30" s="197" t="str">
        <f>IF(B30="","",IF(COUNTIF(Businesses!B:B,B30)&gt;1,"Multi-Tenant","Single-Tenant"))</f>
        <v/>
      </c>
      <c r="I30" s="402" t="str">
        <f t="shared" si="1"/>
        <v/>
      </c>
      <c r="J30" s="403"/>
      <c r="K30" s="96"/>
      <c r="L30" s="1" t="b">
        <f>IF(B30="",FALSE,IF(COUNTIF(Businesses!B:B,Buildings!B30)=0,TRUE,FALSE))</f>
        <v>0</v>
      </c>
    </row>
    <row r="31" spans="1:12" ht="16.5" customHeight="1">
      <c r="A31" s="96"/>
      <c r="B31" s="194"/>
      <c r="C31" s="195"/>
      <c r="D31" s="195"/>
      <c r="E31" s="196"/>
      <c r="F31" s="196"/>
      <c r="G31" s="197" t="str">
        <f t="shared" si="0"/>
        <v/>
      </c>
      <c r="H31" s="197" t="str">
        <f>IF(B31="","",IF(COUNTIF(Businesses!B:B,B31)&gt;1,"Multi-Tenant","Single-Tenant"))</f>
        <v/>
      </c>
      <c r="I31" s="402" t="str">
        <f t="shared" si="1"/>
        <v/>
      </c>
      <c r="J31" s="403"/>
      <c r="K31" s="96"/>
      <c r="L31" s="1" t="b">
        <f>IF(B31="",FALSE,IF(COUNTIF(Businesses!B:B,Buildings!B31)=0,TRUE,FALSE))</f>
        <v>0</v>
      </c>
    </row>
    <row r="32" spans="1:12" ht="16.5" customHeight="1">
      <c r="A32" s="96"/>
      <c r="B32" s="199"/>
      <c r="C32" s="200"/>
      <c r="D32" s="200"/>
      <c r="E32" s="201"/>
      <c r="F32" s="201"/>
      <c r="G32" s="197" t="str">
        <f t="shared" si="0"/>
        <v/>
      </c>
      <c r="H32" s="197" t="str">
        <f>IF(B32="","",IF(COUNTIF(Businesses!B:B,B32)&gt;1,"Multi-Tenant","Single-Tenant"))</f>
        <v/>
      </c>
      <c r="I32" s="402" t="str">
        <f t="shared" si="1"/>
        <v/>
      </c>
      <c r="J32" s="403"/>
      <c r="K32" s="96"/>
      <c r="L32" s="1" t="b">
        <f>IF(B32="",FALSE,IF(COUNTIF(Businesses!B:B,Buildings!B32)=0,TRUE,FALSE))</f>
        <v>0</v>
      </c>
    </row>
    <row r="33" spans="1:12" ht="16.5" customHeight="1">
      <c r="A33" s="96"/>
      <c r="B33" s="194"/>
      <c r="C33" s="195"/>
      <c r="D33" s="195"/>
      <c r="E33" s="196"/>
      <c r="F33" s="196"/>
      <c r="G33" s="197" t="str">
        <f t="shared" si="0"/>
        <v/>
      </c>
      <c r="H33" s="197" t="str">
        <f>IF(B33="","",IF(COUNTIF(Businesses!B:B,B33)&gt;1,"Multi-Tenant","Single-Tenant"))</f>
        <v/>
      </c>
      <c r="I33" s="402" t="str">
        <f t="shared" si="1"/>
        <v/>
      </c>
      <c r="J33" s="403"/>
      <c r="K33" s="96"/>
      <c r="L33" s="1" t="b">
        <f>IF(B33="",FALSE,IF(COUNTIF(Businesses!B:B,Buildings!B33)=0,TRUE,FALSE))</f>
        <v>0</v>
      </c>
    </row>
    <row r="34" spans="1:12" ht="16.5" customHeight="1">
      <c r="A34" s="96"/>
      <c r="B34" s="199"/>
      <c r="C34" s="200"/>
      <c r="D34" s="200"/>
      <c r="E34" s="201"/>
      <c r="F34" s="201"/>
      <c r="G34" s="197" t="str">
        <f t="shared" si="0"/>
        <v/>
      </c>
      <c r="H34" s="197" t="str">
        <f>IF(B34="","",IF(COUNTIF(Businesses!B:B,B34)&gt;1,"Multi-Tenant","Single-Tenant"))</f>
        <v/>
      </c>
      <c r="I34" s="402" t="str">
        <f t="shared" si="1"/>
        <v/>
      </c>
      <c r="J34" s="403"/>
      <c r="K34" s="96"/>
      <c r="L34" s="1" t="b">
        <f>IF(B34="",FALSE,IF(COUNTIF(Businesses!B:B,Buildings!B34)=0,TRUE,FALSE))</f>
        <v>0</v>
      </c>
    </row>
    <row r="35" spans="1:12" ht="16.5" customHeight="1">
      <c r="A35" s="96"/>
      <c r="B35" s="194"/>
      <c r="C35" s="195"/>
      <c r="D35" s="195"/>
      <c r="E35" s="196"/>
      <c r="F35" s="196"/>
      <c r="G35" s="197" t="str">
        <f t="shared" si="0"/>
        <v/>
      </c>
      <c r="H35" s="197" t="str">
        <f>IF(B35="","",IF(COUNTIF(Businesses!B:B,B35)&gt;1,"Multi-Tenant","Single-Tenant"))</f>
        <v/>
      </c>
      <c r="I35" s="402" t="str">
        <f t="shared" si="1"/>
        <v/>
      </c>
      <c r="J35" s="403"/>
      <c r="K35" s="96"/>
      <c r="L35" s="1" t="b">
        <f>IF(B35="",FALSE,IF(COUNTIF(Businesses!B:B,Buildings!B35)=0,TRUE,FALSE))</f>
        <v>0</v>
      </c>
    </row>
    <row r="36" spans="1:12" ht="16.5" customHeight="1">
      <c r="A36" s="96"/>
      <c r="B36" s="199"/>
      <c r="C36" s="200"/>
      <c r="D36" s="200"/>
      <c r="E36" s="201"/>
      <c r="F36" s="201"/>
      <c r="G36" s="197" t="str">
        <f t="shared" si="0"/>
        <v/>
      </c>
      <c r="H36" s="197" t="str">
        <f>IF(B36="","",IF(COUNTIF(Businesses!B:B,B36)&gt;1,"Multi-Tenant","Single-Tenant"))</f>
        <v/>
      </c>
      <c r="I36" s="402" t="str">
        <f t="shared" si="1"/>
        <v/>
      </c>
      <c r="J36" s="403"/>
      <c r="K36" s="96"/>
      <c r="L36" s="1" t="b">
        <f>IF(B36="",FALSE,IF(COUNTIF(Businesses!B:B,Buildings!B36)=0,TRUE,FALSE))</f>
        <v>0</v>
      </c>
    </row>
    <row r="37" spans="1:12" ht="16.5" customHeight="1">
      <c r="A37" s="96"/>
      <c r="B37" s="194"/>
      <c r="C37" s="195"/>
      <c r="D37" s="195"/>
      <c r="E37" s="196"/>
      <c r="F37" s="196"/>
      <c r="G37" s="197" t="str">
        <f t="shared" si="0"/>
        <v/>
      </c>
      <c r="H37" s="197" t="str">
        <f>IF(B37="","",IF(COUNTIF(Businesses!B:B,B37)&gt;1,"Multi-Tenant","Single-Tenant"))</f>
        <v/>
      </c>
      <c r="I37" s="402" t="str">
        <f t="shared" si="1"/>
        <v/>
      </c>
      <c r="J37" s="403"/>
      <c r="K37" s="96"/>
      <c r="L37" s="1" t="b">
        <f>IF(B37="",FALSE,IF(COUNTIF(Businesses!B:B,Buildings!B37)=0,TRUE,FALSE))</f>
        <v>0</v>
      </c>
    </row>
    <row r="38" spans="1:12" ht="16.5" customHeight="1">
      <c r="A38" s="96"/>
      <c r="B38" s="199"/>
      <c r="C38" s="200"/>
      <c r="D38" s="200"/>
      <c r="E38" s="201"/>
      <c r="F38" s="201"/>
      <c r="G38" s="197" t="str">
        <f t="shared" si="0"/>
        <v/>
      </c>
      <c r="H38" s="197" t="str">
        <f>IF(B38="","",IF(COUNTIF(Businesses!B:B,B38)&gt;1,"Multi-Tenant","Single-Tenant"))</f>
        <v/>
      </c>
      <c r="I38" s="402" t="str">
        <f t="shared" si="1"/>
        <v/>
      </c>
      <c r="J38" s="403"/>
      <c r="K38" s="96"/>
      <c r="L38" s="1" t="b">
        <f>IF(B38="",FALSE,IF(COUNTIF(Businesses!B:B,Buildings!B38)=0,TRUE,FALSE))</f>
        <v>0</v>
      </c>
    </row>
    <row r="39" spans="1:12" ht="16.5" customHeight="1">
      <c r="A39" s="96"/>
      <c r="B39" s="194"/>
      <c r="C39" s="195"/>
      <c r="D39" s="195"/>
      <c r="E39" s="196"/>
      <c r="F39" s="196"/>
      <c r="G39" s="197" t="str">
        <f t="shared" si="0"/>
        <v/>
      </c>
      <c r="H39" s="197" t="str">
        <f>IF(B39="","",IF(COUNTIF(Businesses!B:B,B39)&gt;1,"Multi-Tenant","Single-Tenant"))</f>
        <v/>
      </c>
      <c r="I39" s="402" t="str">
        <f t="shared" si="1"/>
        <v/>
      </c>
      <c r="J39" s="403"/>
      <c r="K39" s="96"/>
      <c r="L39" s="1" t="b">
        <f>IF(B39="",FALSE,IF(COUNTIF(Businesses!B:B,Buildings!B39)=0,TRUE,FALSE))</f>
        <v>0</v>
      </c>
    </row>
    <row r="40" spans="1:12" ht="16.5" customHeight="1">
      <c r="A40" s="96"/>
      <c r="B40" s="199"/>
      <c r="C40" s="200"/>
      <c r="D40" s="200"/>
      <c r="E40" s="201"/>
      <c r="F40" s="201"/>
      <c r="G40" s="197" t="str">
        <f t="shared" si="0"/>
        <v/>
      </c>
      <c r="H40" s="197" t="str">
        <f>IF(B40="","",IF(COUNTIF(Businesses!B:B,B40)&gt;1,"Multi-Tenant","Single-Tenant"))</f>
        <v/>
      </c>
      <c r="I40" s="402" t="str">
        <f t="shared" si="1"/>
        <v/>
      </c>
      <c r="J40" s="403"/>
      <c r="K40" s="96"/>
      <c r="L40" s="1" t="b">
        <f>IF(B40="",FALSE,IF(COUNTIF(Businesses!B:B,Buildings!B40)=0,TRUE,FALSE))</f>
        <v>0</v>
      </c>
    </row>
    <row r="41" spans="1:12" ht="16.5" customHeight="1">
      <c r="A41" s="96"/>
      <c r="B41" s="194"/>
      <c r="C41" s="195"/>
      <c r="D41" s="195"/>
      <c r="E41" s="196"/>
      <c r="F41" s="196"/>
      <c r="G41" s="197" t="str">
        <f t="shared" si="0"/>
        <v/>
      </c>
      <c r="H41" s="197" t="str">
        <f>IF(B41="","",IF(COUNTIF(Businesses!B:B,B41)&gt;1,"Multi-Tenant","Single-Tenant"))</f>
        <v/>
      </c>
      <c r="I41" s="402" t="str">
        <f t="shared" si="1"/>
        <v/>
      </c>
      <c r="J41" s="403"/>
      <c r="K41" s="96"/>
      <c r="L41" s="1" t="b">
        <f>IF(B41="",FALSE,IF(COUNTIF(Businesses!B:B,Buildings!B41)=0,TRUE,FALSE))</f>
        <v>0</v>
      </c>
    </row>
    <row r="42" spans="1:12" ht="16.5" customHeight="1">
      <c r="A42" s="96"/>
      <c r="B42" s="199"/>
      <c r="C42" s="200"/>
      <c r="D42" s="200"/>
      <c r="E42" s="201"/>
      <c r="F42" s="201"/>
      <c r="G42" s="197" t="str">
        <f t="shared" si="0"/>
        <v/>
      </c>
      <c r="H42" s="197" t="str">
        <f>IF(B42="","",IF(COUNTIF(Businesses!B:B,B42)&gt;1,"Multi-Tenant","Single-Tenant"))</f>
        <v/>
      </c>
      <c r="I42" s="402" t="str">
        <f t="shared" si="1"/>
        <v/>
      </c>
      <c r="J42" s="403"/>
      <c r="K42" s="96"/>
      <c r="L42" s="1" t="b">
        <f>IF(B42="",FALSE,IF(COUNTIF(Businesses!B:B,Buildings!B42)=0,TRUE,FALSE))</f>
        <v>0</v>
      </c>
    </row>
    <row r="43" spans="1:12" ht="16.5" customHeight="1">
      <c r="A43" s="96"/>
      <c r="B43" s="194"/>
      <c r="C43" s="195"/>
      <c r="D43" s="195"/>
      <c r="E43" s="196"/>
      <c r="F43" s="196"/>
      <c r="G43" s="197" t="str">
        <f t="shared" si="0"/>
        <v/>
      </c>
      <c r="H43" s="197" t="str">
        <f>IF(B43="","",IF(COUNTIF(Businesses!B:B,B43)&gt;1,"Multi-Tenant","Single-Tenant"))</f>
        <v/>
      </c>
      <c r="I43" s="402" t="str">
        <f t="shared" si="1"/>
        <v/>
      </c>
      <c r="J43" s="403"/>
      <c r="K43" s="96"/>
      <c r="L43" s="1" t="b">
        <f>IF(B43="",FALSE,IF(COUNTIF(Businesses!B:B,Buildings!B43)=0,TRUE,FALSE))</f>
        <v>0</v>
      </c>
    </row>
    <row r="44" spans="1:12" ht="16.5" customHeight="1">
      <c r="A44" s="96"/>
      <c r="B44" s="199"/>
      <c r="C44" s="200"/>
      <c r="D44" s="200"/>
      <c r="E44" s="201"/>
      <c r="F44" s="201"/>
      <c r="G44" s="197" t="str">
        <f t="shared" si="0"/>
        <v/>
      </c>
      <c r="H44" s="197" t="str">
        <f>IF(B44="","",IF(COUNTIF(Businesses!B:B,B44)&gt;1,"Multi-Tenant","Single-Tenant"))</f>
        <v/>
      </c>
      <c r="I44" s="402" t="str">
        <f t="shared" si="1"/>
        <v/>
      </c>
      <c r="J44" s="403"/>
      <c r="K44" s="96"/>
      <c r="L44" s="1" t="b">
        <f>IF(B44="",FALSE,IF(COUNTIF(Businesses!B:B,Buildings!B44)=0,TRUE,FALSE))</f>
        <v>0</v>
      </c>
    </row>
    <row r="45" spans="1:12" ht="16.5" customHeight="1">
      <c r="A45" s="96"/>
      <c r="B45" s="194"/>
      <c r="C45" s="195"/>
      <c r="D45" s="195"/>
      <c r="E45" s="196"/>
      <c r="F45" s="196"/>
      <c r="G45" s="197" t="str">
        <f t="shared" si="0"/>
        <v/>
      </c>
      <c r="H45" s="197" t="str">
        <f>IF(B45="","",IF(COUNTIF(Businesses!B:B,B45)&gt;1,"Multi-Tenant","Single-Tenant"))</f>
        <v/>
      </c>
      <c r="I45" s="402" t="str">
        <f t="shared" si="1"/>
        <v/>
      </c>
      <c r="J45" s="403"/>
      <c r="K45" s="96"/>
      <c r="L45" s="1" t="b">
        <f>IF(B45="",FALSE,IF(COUNTIF(Businesses!B:B,Buildings!B45)=0,TRUE,FALSE))</f>
        <v>0</v>
      </c>
    </row>
    <row r="46" spans="1:12" s="3" customFormat="1" ht="16.5" customHeight="1">
      <c r="A46" s="96"/>
      <c r="B46" s="199"/>
      <c r="C46" s="200"/>
      <c r="D46" s="200"/>
      <c r="E46" s="201"/>
      <c r="F46" s="201"/>
      <c r="G46" s="197" t="str">
        <f t="shared" si="0"/>
        <v/>
      </c>
      <c r="H46" s="197" t="str">
        <f>IF(B46="","",IF(COUNTIF(Businesses!B:B,B46)&gt;1,"Multi-Tenant","Single-Tenant"))</f>
        <v/>
      </c>
      <c r="I46" s="402" t="str">
        <f t="shared" si="1"/>
        <v/>
      </c>
      <c r="J46" s="403"/>
      <c r="K46" s="96"/>
      <c r="L46" s="1" t="b">
        <f>IF(B46="",FALSE,IF(COUNTIF(Businesses!B:B,Buildings!B46)=0,TRUE,FALSE))</f>
        <v>0</v>
      </c>
    </row>
    <row r="47" spans="1:12" s="3" customFormat="1" ht="16.5" customHeight="1">
      <c r="A47" s="96"/>
      <c r="B47" s="194"/>
      <c r="C47" s="195"/>
      <c r="D47" s="195"/>
      <c r="E47" s="196"/>
      <c r="F47" s="196"/>
      <c r="G47" s="197" t="str">
        <f t="shared" si="0"/>
        <v/>
      </c>
      <c r="H47" s="197" t="str">
        <f>IF(B47="","",IF(COUNTIF(Businesses!B:B,B47)&gt;1,"Multi-Tenant","Single-Tenant"))</f>
        <v/>
      </c>
      <c r="I47" s="402" t="str">
        <f t="shared" si="1"/>
        <v/>
      </c>
      <c r="J47" s="403"/>
      <c r="K47" s="96"/>
      <c r="L47" s="1" t="b">
        <f>IF(B47="",FALSE,IF(COUNTIF(Businesses!B:B,Buildings!B47)=0,TRUE,FALSE))</f>
        <v>0</v>
      </c>
    </row>
    <row r="48" spans="1:12" s="3" customFormat="1" ht="16.5" customHeight="1">
      <c r="A48" s="96"/>
      <c r="B48" s="199"/>
      <c r="C48" s="200"/>
      <c r="D48" s="200"/>
      <c r="E48" s="201"/>
      <c r="F48" s="201"/>
      <c r="G48" s="197" t="str">
        <f t="shared" si="0"/>
        <v/>
      </c>
      <c r="H48" s="197" t="str">
        <f>IF(B48="","",IF(COUNTIF(Businesses!B:B,B48)&gt;1,"Multi-Tenant","Single-Tenant"))</f>
        <v/>
      </c>
      <c r="I48" s="402" t="str">
        <f t="shared" si="1"/>
        <v/>
      </c>
      <c r="J48" s="403"/>
      <c r="K48" s="96"/>
      <c r="L48" s="1" t="b">
        <f>IF(B48="",FALSE,IF(COUNTIF(Businesses!B:B,Buildings!B48)=0,TRUE,FALSE))</f>
        <v>0</v>
      </c>
    </row>
    <row r="49" spans="1:12" s="3" customFormat="1" ht="16.5" customHeight="1">
      <c r="A49" s="96"/>
      <c r="B49" s="194"/>
      <c r="C49" s="195"/>
      <c r="D49" s="195"/>
      <c r="E49" s="196"/>
      <c r="F49" s="196"/>
      <c r="G49" s="197" t="str">
        <f t="shared" si="0"/>
        <v/>
      </c>
      <c r="H49" s="197" t="str">
        <f>IF(B49="","",IF(COUNTIF(Businesses!B:B,B49)&gt;1,"Multi-Tenant","Single-Tenant"))</f>
        <v/>
      </c>
      <c r="I49" s="402" t="str">
        <f t="shared" si="1"/>
        <v/>
      </c>
      <c r="J49" s="403"/>
      <c r="K49" s="97"/>
      <c r="L49" s="1" t="b">
        <f>IF(B49="",FALSE,IF(COUNTIF(Businesses!B:B,Buildings!B49)=0,TRUE,FALSE))</f>
        <v>0</v>
      </c>
    </row>
    <row r="50" spans="1:12" s="3" customFormat="1" ht="16.5" customHeight="1">
      <c r="A50" s="96"/>
      <c r="B50" s="199"/>
      <c r="C50" s="200"/>
      <c r="D50" s="200"/>
      <c r="E50" s="201"/>
      <c r="F50" s="201"/>
      <c r="G50" s="197" t="str">
        <f t="shared" si="0"/>
        <v/>
      </c>
      <c r="H50" s="197" t="str">
        <f>IF(B50="","",IF(COUNTIF(Businesses!B:B,B50)&gt;1,"Multi-Tenant","Single-Tenant"))</f>
        <v/>
      </c>
      <c r="I50" s="402" t="str">
        <f t="shared" si="1"/>
        <v/>
      </c>
      <c r="J50" s="403"/>
      <c r="K50" s="97"/>
      <c r="L50" s="1" t="b">
        <f>IF(B50="",FALSE,IF(COUNTIF(Businesses!B:B,Buildings!B50)=0,TRUE,FALSE))</f>
        <v>0</v>
      </c>
    </row>
    <row r="51" spans="1:12" s="3" customFormat="1" ht="16.5" customHeight="1">
      <c r="A51" s="96"/>
      <c r="B51" s="194"/>
      <c r="C51" s="195"/>
      <c r="D51" s="195"/>
      <c r="E51" s="196"/>
      <c r="F51" s="196"/>
      <c r="G51" s="197" t="str">
        <f t="shared" si="0"/>
        <v/>
      </c>
      <c r="H51" s="197" t="str">
        <f>IF(B51="","",IF(COUNTIF(Businesses!B:B,B51)&gt;1,"Multi-Tenant","Single-Tenant"))</f>
        <v/>
      </c>
      <c r="I51" s="402" t="str">
        <f t="shared" si="1"/>
        <v/>
      </c>
      <c r="J51" s="403"/>
      <c r="K51" s="97"/>
      <c r="L51" s="1" t="b">
        <f>IF(B51="",FALSE,IF(COUNTIF(Businesses!B:B,Buildings!B51)=0,TRUE,FALSE))</f>
        <v>0</v>
      </c>
    </row>
    <row r="52" spans="1:12" s="3" customFormat="1" ht="16.5" customHeight="1">
      <c r="A52" s="96"/>
      <c r="B52" s="199"/>
      <c r="C52" s="200"/>
      <c r="D52" s="200"/>
      <c r="E52" s="201"/>
      <c r="F52" s="201"/>
      <c r="G52" s="197" t="str">
        <f t="shared" si="0"/>
        <v/>
      </c>
      <c r="H52" s="197" t="str">
        <f>IF(B52="","",IF(COUNTIF(Businesses!B:B,B52)&gt;1,"Multi-Tenant","Single-Tenant"))</f>
        <v/>
      </c>
      <c r="I52" s="402" t="str">
        <f t="shared" si="1"/>
        <v/>
      </c>
      <c r="J52" s="403"/>
      <c r="K52" s="97"/>
      <c r="L52" s="1" t="b">
        <f>IF(B52="",FALSE,IF(COUNTIF(Businesses!B:B,Buildings!B52)=0,TRUE,FALSE))</f>
        <v>0</v>
      </c>
    </row>
    <row r="53" spans="1:12" s="3" customFormat="1" ht="16.5" customHeight="1">
      <c r="A53" s="96"/>
      <c r="B53" s="194"/>
      <c r="C53" s="195"/>
      <c r="D53" s="195"/>
      <c r="E53" s="196"/>
      <c r="F53" s="196"/>
      <c r="G53" s="197" t="str">
        <f t="shared" si="0"/>
        <v/>
      </c>
      <c r="H53" s="197" t="str">
        <f>IF(B53="","",IF(COUNTIF(Businesses!B:B,B53)&gt;1,"Multi-Tenant","Single-Tenant"))</f>
        <v/>
      </c>
      <c r="I53" s="402" t="str">
        <f t="shared" si="1"/>
        <v/>
      </c>
      <c r="J53" s="403"/>
      <c r="K53" s="97"/>
      <c r="L53" s="1" t="b">
        <f>IF(B53="",FALSE,IF(COUNTIF(Businesses!B:B,Buildings!B53)=0,TRUE,FALSE))</f>
        <v>0</v>
      </c>
    </row>
    <row r="54" spans="1:12" s="3" customFormat="1" ht="16.5" customHeight="1">
      <c r="A54" s="96"/>
      <c r="B54" s="199"/>
      <c r="C54" s="200"/>
      <c r="D54" s="200"/>
      <c r="E54" s="201"/>
      <c r="F54" s="201"/>
      <c r="G54" s="197" t="str">
        <f t="shared" si="0"/>
        <v/>
      </c>
      <c r="H54" s="197" t="str">
        <f>IF(B54="","",IF(COUNTIF(Businesses!B:B,B54)&gt;1,"Multi-Tenant","Single-Tenant"))</f>
        <v/>
      </c>
      <c r="I54" s="402" t="str">
        <f t="shared" si="1"/>
        <v/>
      </c>
      <c r="J54" s="403"/>
      <c r="K54" s="97"/>
      <c r="L54" s="1" t="b">
        <f>IF(B54="",FALSE,IF(COUNTIF(Businesses!B:B,Buildings!B54)=0,TRUE,FALSE))</f>
        <v>0</v>
      </c>
    </row>
    <row r="55" spans="1:12" s="3" customFormat="1" ht="16.5" customHeight="1">
      <c r="A55" s="96"/>
      <c r="B55" s="194"/>
      <c r="C55" s="195"/>
      <c r="D55" s="195"/>
      <c r="E55" s="196"/>
      <c r="F55" s="196"/>
      <c r="G55" s="197" t="str">
        <f t="shared" si="0"/>
        <v/>
      </c>
      <c r="H55" s="197" t="str">
        <f>IF(B55="","",IF(COUNTIF(Businesses!B:B,B55)&gt;1,"Multi-Tenant","Single-Tenant"))</f>
        <v/>
      </c>
      <c r="I55" s="402" t="str">
        <f t="shared" si="1"/>
        <v/>
      </c>
      <c r="J55" s="403"/>
      <c r="K55" s="97"/>
      <c r="L55" s="1" t="b">
        <f>IF(B55="",FALSE,IF(COUNTIF(Businesses!B:B,Buildings!B55)=0,TRUE,FALSE))</f>
        <v>0</v>
      </c>
    </row>
    <row r="56" spans="1:12" s="3" customFormat="1" ht="16.5" customHeight="1">
      <c r="A56" s="96"/>
      <c r="B56" s="199"/>
      <c r="C56" s="200"/>
      <c r="D56" s="200"/>
      <c r="E56" s="201"/>
      <c r="F56" s="201"/>
      <c r="G56" s="197" t="str">
        <f t="shared" si="0"/>
        <v/>
      </c>
      <c r="H56" s="197" t="str">
        <f>IF(B56="","",IF(COUNTIF(Businesses!B:B,B56)&gt;1,"Multi-Tenant","Single-Tenant"))</f>
        <v/>
      </c>
      <c r="I56" s="402" t="str">
        <f t="shared" si="1"/>
        <v/>
      </c>
      <c r="J56" s="403"/>
      <c r="K56" s="97"/>
      <c r="L56" s="1" t="b">
        <f>IF(B56="",FALSE,IF(COUNTIF(Businesses!B:B,Buildings!B56)=0,TRUE,FALSE))</f>
        <v>0</v>
      </c>
    </row>
    <row r="57" spans="1:12" s="3" customFormat="1" ht="16.5" customHeight="1">
      <c r="A57" s="96"/>
      <c r="B57" s="194"/>
      <c r="C57" s="195"/>
      <c r="D57" s="195"/>
      <c r="E57" s="196"/>
      <c r="F57" s="196"/>
      <c r="G57" s="197" t="str">
        <f t="shared" si="0"/>
        <v/>
      </c>
      <c r="H57" s="197" t="str">
        <f>IF(B57="","",IF(COUNTIF(Businesses!B:B,B57)&gt;1,"Multi-Tenant","Single-Tenant"))</f>
        <v/>
      </c>
      <c r="I57" s="402" t="str">
        <f t="shared" si="1"/>
        <v/>
      </c>
      <c r="J57" s="403"/>
      <c r="K57" s="97"/>
      <c r="L57" s="1" t="b">
        <f>IF(B57="",FALSE,IF(COUNTIF(Businesses!B:B,Buildings!B57)=0,TRUE,FALSE))</f>
        <v>0</v>
      </c>
    </row>
    <row r="58" spans="1:12" s="3" customFormat="1" ht="16.5" customHeight="1">
      <c r="A58" s="96"/>
      <c r="B58" s="199"/>
      <c r="C58" s="200"/>
      <c r="D58" s="200"/>
      <c r="E58" s="201"/>
      <c r="F58" s="201"/>
      <c r="G58" s="197" t="str">
        <f t="shared" si="0"/>
        <v/>
      </c>
      <c r="H58" s="197" t="str">
        <f>IF(B58="","",IF(COUNTIF(Businesses!B:B,B58)&gt;1,"Multi-Tenant","Single-Tenant"))</f>
        <v/>
      </c>
      <c r="I58" s="402" t="str">
        <f t="shared" si="1"/>
        <v/>
      </c>
      <c r="J58" s="403"/>
      <c r="K58" s="97"/>
      <c r="L58" s="1" t="b">
        <f>IF(B58="",FALSE,IF(COUNTIF(Businesses!B:B,Buildings!B58)=0,TRUE,FALSE))</f>
        <v>0</v>
      </c>
    </row>
    <row r="59" spans="1:12" s="3" customFormat="1" ht="16.5" customHeight="1">
      <c r="A59" s="96"/>
      <c r="B59" s="194"/>
      <c r="C59" s="195"/>
      <c r="D59" s="195"/>
      <c r="E59" s="196"/>
      <c r="F59" s="196"/>
      <c r="G59" s="197" t="str">
        <f t="shared" si="0"/>
        <v/>
      </c>
      <c r="H59" s="197" t="str">
        <f>IF(B59="","",IF(COUNTIF(Businesses!B:B,B59)&gt;1,"Multi-Tenant","Single-Tenant"))</f>
        <v/>
      </c>
      <c r="I59" s="402" t="str">
        <f t="shared" si="1"/>
        <v/>
      </c>
      <c r="J59" s="403"/>
      <c r="K59" s="97"/>
      <c r="L59" s="1" t="b">
        <f>IF(B59="",FALSE,IF(COUNTIF(Businesses!B:B,Buildings!B59)=0,TRUE,FALSE))</f>
        <v>0</v>
      </c>
    </row>
    <row r="60" spans="1:12" s="3" customFormat="1" ht="16.5" customHeight="1">
      <c r="A60" s="96"/>
      <c r="B60" s="199"/>
      <c r="C60" s="200"/>
      <c r="D60" s="200"/>
      <c r="E60" s="201"/>
      <c r="F60" s="201"/>
      <c r="G60" s="197" t="str">
        <f t="shared" si="0"/>
        <v/>
      </c>
      <c r="H60" s="197" t="str">
        <f>IF(B60="","",IF(COUNTIF(Businesses!B:B,B60)&gt;1,"Multi-Tenant","Single-Tenant"))</f>
        <v/>
      </c>
      <c r="I60" s="402" t="str">
        <f t="shared" si="1"/>
        <v/>
      </c>
      <c r="J60" s="403"/>
      <c r="K60" s="97"/>
      <c r="L60" s="1" t="b">
        <f>IF(B60="",FALSE,IF(COUNTIF(Businesses!B:B,Buildings!B60)=0,TRUE,FALSE))</f>
        <v>0</v>
      </c>
    </row>
    <row r="61" spans="1:12" s="3" customFormat="1" ht="16.5" customHeight="1">
      <c r="A61" s="96"/>
      <c r="B61" s="194"/>
      <c r="C61" s="195"/>
      <c r="D61" s="195"/>
      <c r="E61" s="196"/>
      <c r="F61" s="196"/>
      <c r="G61" s="197" t="str">
        <f t="shared" si="0"/>
        <v/>
      </c>
      <c r="H61" s="197" t="str">
        <f>IF(B61="","",IF(COUNTIF(Businesses!B:B,B61)&gt;1,"Multi-Tenant","Single-Tenant"))</f>
        <v/>
      </c>
      <c r="I61" s="402" t="str">
        <f t="shared" si="1"/>
        <v/>
      </c>
      <c r="J61" s="403"/>
      <c r="K61" s="97"/>
      <c r="L61" s="1" t="b">
        <f>IF(B61="",FALSE,IF(COUNTIF(Businesses!B:B,Buildings!B61)=0,TRUE,FALSE))</f>
        <v>0</v>
      </c>
    </row>
    <row r="62" spans="1:12" s="3" customFormat="1" ht="16.5" customHeight="1">
      <c r="A62" s="96"/>
      <c r="B62" s="199"/>
      <c r="C62" s="200"/>
      <c r="D62" s="200"/>
      <c r="E62" s="201"/>
      <c r="F62" s="201"/>
      <c r="G62" s="197" t="str">
        <f t="shared" si="0"/>
        <v/>
      </c>
      <c r="H62" s="197" t="str">
        <f>IF(B62="","",IF(COUNTIF(Businesses!B:B,B62)&gt;1,"Multi-Tenant","Single-Tenant"))</f>
        <v/>
      </c>
      <c r="I62" s="402" t="str">
        <f t="shared" si="1"/>
        <v/>
      </c>
      <c r="J62" s="403"/>
      <c r="K62" s="97"/>
      <c r="L62" s="1" t="b">
        <f>IF(B62="",FALSE,IF(COUNTIF(Businesses!B:B,Buildings!B62)=0,TRUE,FALSE))</f>
        <v>0</v>
      </c>
    </row>
    <row r="63" spans="1:12" s="3" customFormat="1" ht="16.5" customHeight="1">
      <c r="A63" s="96"/>
      <c r="B63" s="194"/>
      <c r="C63" s="195"/>
      <c r="D63" s="195"/>
      <c r="E63" s="196"/>
      <c r="F63" s="196"/>
      <c r="G63" s="197" t="str">
        <f t="shared" si="0"/>
        <v/>
      </c>
      <c r="H63" s="197" t="str">
        <f>IF(B63="","",IF(COUNTIF(Businesses!B:B,B63)&gt;1,"Multi-Tenant","Single-Tenant"))</f>
        <v/>
      </c>
      <c r="I63" s="402" t="str">
        <f t="shared" si="1"/>
        <v/>
      </c>
      <c r="J63" s="403"/>
      <c r="K63" s="97"/>
      <c r="L63" s="1" t="b">
        <f>IF(B63="",FALSE,IF(COUNTIF(Businesses!B:B,Buildings!B63)=0,TRUE,FALSE))</f>
        <v>0</v>
      </c>
    </row>
    <row r="64" spans="1:12" s="3" customFormat="1" ht="16.5" customHeight="1">
      <c r="A64" s="96"/>
      <c r="B64" s="199"/>
      <c r="C64" s="200"/>
      <c r="D64" s="200"/>
      <c r="E64" s="201"/>
      <c r="F64" s="201"/>
      <c r="G64" s="197" t="str">
        <f t="shared" si="0"/>
        <v/>
      </c>
      <c r="H64" s="197" t="str">
        <f>IF(B64="","",IF(COUNTIF(Businesses!B:B,B64)&gt;1,"Multi-Tenant","Single-Tenant"))</f>
        <v/>
      </c>
      <c r="I64" s="402" t="str">
        <f t="shared" si="1"/>
        <v/>
      </c>
      <c r="J64" s="403"/>
      <c r="K64" s="97"/>
      <c r="L64" s="1" t="b">
        <f>IF(B64="",FALSE,IF(COUNTIF(Businesses!B:B,Buildings!B64)=0,TRUE,FALSE))</f>
        <v>0</v>
      </c>
    </row>
    <row r="65" spans="1:12" s="3" customFormat="1" ht="16.5" customHeight="1">
      <c r="A65" s="96"/>
      <c r="B65" s="194"/>
      <c r="C65" s="195"/>
      <c r="D65" s="195"/>
      <c r="E65" s="196"/>
      <c r="F65" s="196"/>
      <c r="G65" s="197" t="str">
        <f t="shared" si="0"/>
        <v/>
      </c>
      <c r="H65" s="197" t="str">
        <f>IF(B65="","",IF(COUNTIF(Businesses!B:B,B65)&gt;1,"Multi-Tenant","Single-Tenant"))</f>
        <v/>
      </c>
      <c r="I65" s="402" t="str">
        <f t="shared" si="1"/>
        <v/>
      </c>
      <c r="J65" s="403"/>
      <c r="K65" s="97"/>
      <c r="L65" s="1" t="b">
        <f>IF(B65="",FALSE,IF(COUNTIF(Businesses!B:B,Buildings!B65)=0,TRUE,FALSE))</f>
        <v>0</v>
      </c>
    </row>
    <row r="66" spans="1:12" s="3" customFormat="1" ht="16.5" customHeight="1">
      <c r="A66" s="96"/>
      <c r="B66" s="199"/>
      <c r="C66" s="200"/>
      <c r="D66" s="200"/>
      <c r="E66" s="201"/>
      <c r="F66" s="201"/>
      <c r="G66" s="197" t="str">
        <f t="shared" si="0"/>
        <v/>
      </c>
      <c r="H66" s="197" t="str">
        <f>IF(B66="","",IF(COUNTIF(Businesses!B:B,B66)&gt;1,"Multi-Tenant","Single-Tenant"))</f>
        <v/>
      </c>
      <c r="I66" s="402" t="str">
        <f t="shared" si="1"/>
        <v/>
      </c>
      <c r="J66" s="403"/>
      <c r="K66" s="97"/>
      <c r="L66" s="1" t="b">
        <f>IF(B66="",FALSE,IF(COUNTIF(Businesses!B:B,Buildings!B66)=0,TRUE,FALSE))</f>
        <v>0</v>
      </c>
    </row>
    <row r="67" spans="1:12" s="3" customFormat="1" ht="16.5" customHeight="1">
      <c r="A67" s="96"/>
      <c r="B67" s="194"/>
      <c r="C67" s="195"/>
      <c r="D67" s="195"/>
      <c r="E67" s="196"/>
      <c r="F67" s="196"/>
      <c r="G67" s="197" t="str">
        <f t="shared" si="0"/>
        <v/>
      </c>
      <c r="H67" s="197" t="str">
        <f>IF(B67="","",IF(COUNTIF(Businesses!B:B,B67)&gt;1,"Multi-Tenant","Single-Tenant"))</f>
        <v/>
      </c>
      <c r="I67" s="402" t="str">
        <f t="shared" si="1"/>
        <v/>
      </c>
      <c r="J67" s="403"/>
      <c r="K67" s="97"/>
      <c r="L67" s="1" t="b">
        <f>IF(B67="",FALSE,IF(COUNTIF(Businesses!B:B,Buildings!B67)=0,TRUE,FALSE))</f>
        <v>0</v>
      </c>
    </row>
    <row r="68" spans="1:12" s="3" customFormat="1" ht="16.5" customHeight="1">
      <c r="A68" s="96"/>
      <c r="B68" s="199"/>
      <c r="C68" s="200"/>
      <c r="D68" s="200"/>
      <c r="E68" s="201"/>
      <c r="F68" s="201"/>
      <c r="G68" s="197" t="str">
        <f t="shared" ref="G68:G131" si="2">IF(B68="","","Standard")</f>
        <v/>
      </c>
      <c r="H68" s="197" t="str">
        <f>IF(B68="","",IF(COUNTIF(Businesses!B:B,B68)&gt;1,"Multi-Tenant","Single-Tenant"))</f>
        <v/>
      </c>
      <c r="I68" s="402" t="str">
        <f t="shared" ref="I68:I131" si="3">IF(B68="","",B68)</f>
        <v/>
      </c>
      <c r="J68" s="403"/>
      <c r="K68" s="97"/>
      <c r="L68" s="1" t="b">
        <f>IF(B68="",FALSE,IF(COUNTIF(Businesses!B:B,Buildings!B68)=0,TRUE,FALSE))</f>
        <v>0</v>
      </c>
    </row>
    <row r="69" spans="1:12" s="3" customFormat="1" ht="16.5" customHeight="1">
      <c r="A69" s="96"/>
      <c r="B69" s="194"/>
      <c r="C69" s="195"/>
      <c r="D69" s="195"/>
      <c r="E69" s="196"/>
      <c r="F69" s="196"/>
      <c r="G69" s="197" t="str">
        <f t="shared" si="2"/>
        <v/>
      </c>
      <c r="H69" s="197" t="str">
        <f>IF(B69="","",IF(COUNTIF(Businesses!B:B,B69)&gt;1,"Multi-Tenant","Single-Tenant"))</f>
        <v/>
      </c>
      <c r="I69" s="402" t="str">
        <f t="shared" si="3"/>
        <v/>
      </c>
      <c r="J69" s="403"/>
      <c r="K69" s="97"/>
      <c r="L69" s="1" t="b">
        <f>IF(B69="",FALSE,IF(COUNTIF(Businesses!B:B,Buildings!B69)=0,TRUE,FALSE))</f>
        <v>0</v>
      </c>
    </row>
    <row r="70" spans="1:12" s="3" customFormat="1" ht="16.5" customHeight="1">
      <c r="A70" s="96"/>
      <c r="B70" s="199"/>
      <c r="C70" s="200"/>
      <c r="D70" s="200"/>
      <c r="E70" s="201"/>
      <c r="F70" s="201"/>
      <c r="G70" s="197" t="str">
        <f t="shared" si="2"/>
        <v/>
      </c>
      <c r="H70" s="197" t="str">
        <f>IF(B70="","",IF(COUNTIF(Businesses!B:B,B70)&gt;1,"Multi-Tenant","Single-Tenant"))</f>
        <v/>
      </c>
      <c r="I70" s="402" t="str">
        <f t="shared" si="3"/>
        <v/>
      </c>
      <c r="J70" s="403"/>
      <c r="K70" s="97"/>
      <c r="L70" s="1" t="b">
        <f>IF(B70="",FALSE,IF(COUNTIF(Businesses!B:B,Buildings!B70)=0,TRUE,FALSE))</f>
        <v>0</v>
      </c>
    </row>
    <row r="71" spans="1:12" s="3" customFormat="1" ht="16.5" customHeight="1">
      <c r="A71" s="96"/>
      <c r="B71" s="194"/>
      <c r="C71" s="195"/>
      <c r="D71" s="195"/>
      <c r="E71" s="196"/>
      <c r="F71" s="196"/>
      <c r="G71" s="197" t="str">
        <f t="shared" si="2"/>
        <v/>
      </c>
      <c r="H71" s="197" t="str">
        <f>IF(B71="","",IF(COUNTIF(Businesses!B:B,B71)&gt;1,"Multi-Tenant","Single-Tenant"))</f>
        <v/>
      </c>
      <c r="I71" s="402" t="str">
        <f t="shared" si="3"/>
        <v/>
      </c>
      <c r="J71" s="403"/>
      <c r="K71" s="97"/>
      <c r="L71" s="1" t="b">
        <f>IF(B71="",FALSE,IF(COUNTIF(Businesses!B:B,Buildings!B71)=0,TRUE,FALSE))</f>
        <v>0</v>
      </c>
    </row>
    <row r="72" spans="1:12" s="3" customFormat="1" ht="16.5" customHeight="1">
      <c r="A72" s="96"/>
      <c r="B72" s="199"/>
      <c r="C72" s="200"/>
      <c r="D72" s="200"/>
      <c r="E72" s="201"/>
      <c r="F72" s="201"/>
      <c r="G72" s="197" t="str">
        <f t="shared" si="2"/>
        <v/>
      </c>
      <c r="H72" s="197" t="str">
        <f>IF(B72="","",IF(COUNTIF(Businesses!B:B,B72)&gt;1,"Multi-Tenant","Single-Tenant"))</f>
        <v/>
      </c>
      <c r="I72" s="402" t="str">
        <f t="shared" si="3"/>
        <v/>
      </c>
      <c r="J72" s="403"/>
      <c r="K72" s="97"/>
      <c r="L72" s="1" t="b">
        <f>IF(B72="",FALSE,IF(COUNTIF(Businesses!B:B,Buildings!B72)=0,TRUE,FALSE))</f>
        <v>0</v>
      </c>
    </row>
    <row r="73" spans="1:12" s="3" customFormat="1" ht="16.5" customHeight="1">
      <c r="A73" s="96"/>
      <c r="B73" s="194"/>
      <c r="C73" s="195"/>
      <c r="D73" s="195"/>
      <c r="E73" s="196"/>
      <c r="F73" s="196"/>
      <c r="G73" s="197" t="str">
        <f t="shared" si="2"/>
        <v/>
      </c>
      <c r="H73" s="197" t="str">
        <f>IF(B73="","",IF(COUNTIF(Businesses!B:B,B73)&gt;1,"Multi-Tenant","Single-Tenant"))</f>
        <v/>
      </c>
      <c r="I73" s="402" t="str">
        <f t="shared" si="3"/>
        <v/>
      </c>
      <c r="J73" s="403"/>
      <c r="K73" s="97"/>
      <c r="L73" s="1" t="b">
        <f>IF(B73="",FALSE,IF(COUNTIF(Businesses!B:B,Buildings!B73)=0,TRUE,FALSE))</f>
        <v>0</v>
      </c>
    </row>
    <row r="74" spans="1:12" s="3" customFormat="1" ht="16.5" customHeight="1">
      <c r="A74" s="96"/>
      <c r="B74" s="199"/>
      <c r="C74" s="200"/>
      <c r="D74" s="200"/>
      <c r="E74" s="201"/>
      <c r="F74" s="201"/>
      <c r="G74" s="197" t="str">
        <f t="shared" si="2"/>
        <v/>
      </c>
      <c r="H74" s="197" t="str">
        <f>IF(B74="","",IF(COUNTIF(Businesses!B:B,B74)&gt;1,"Multi-Tenant","Single-Tenant"))</f>
        <v/>
      </c>
      <c r="I74" s="402" t="str">
        <f t="shared" si="3"/>
        <v/>
      </c>
      <c r="J74" s="403"/>
      <c r="K74" s="97"/>
      <c r="L74" s="1" t="b">
        <f>IF(B74="",FALSE,IF(COUNTIF(Businesses!B:B,Buildings!B74)=0,TRUE,FALSE))</f>
        <v>0</v>
      </c>
    </row>
    <row r="75" spans="1:12" s="3" customFormat="1" ht="16.5" customHeight="1">
      <c r="A75" s="96"/>
      <c r="B75" s="194"/>
      <c r="C75" s="195"/>
      <c r="D75" s="195"/>
      <c r="E75" s="196"/>
      <c r="F75" s="196"/>
      <c r="G75" s="197" t="str">
        <f t="shared" si="2"/>
        <v/>
      </c>
      <c r="H75" s="197" t="str">
        <f>IF(B75="","",IF(COUNTIF(Businesses!B:B,B75)&gt;1,"Multi-Tenant","Single-Tenant"))</f>
        <v/>
      </c>
      <c r="I75" s="402" t="str">
        <f t="shared" si="3"/>
        <v/>
      </c>
      <c r="J75" s="403"/>
      <c r="K75" s="97"/>
      <c r="L75" s="1" t="b">
        <f>IF(B75="",FALSE,IF(COUNTIF(Businesses!B:B,Buildings!B75)=0,TRUE,FALSE))</f>
        <v>0</v>
      </c>
    </row>
    <row r="76" spans="1:12" s="3" customFormat="1" ht="16.5" customHeight="1">
      <c r="A76" s="96"/>
      <c r="B76" s="199"/>
      <c r="C76" s="200"/>
      <c r="D76" s="200"/>
      <c r="E76" s="201"/>
      <c r="F76" s="201"/>
      <c r="G76" s="197" t="str">
        <f t="shared" si="2"/>
        <v/>
      </c>
      <c r="H76" s="197" t="str">
        <f>IF(B76="","",IF(COUNTIF(Businesses!B:B,B76)&gt;1,"Multi-Tenant","Single-Tenant"))</f>
        <v/>
      </c>
      <c r="I76" s="402" t="str">
        <f t="shared" si="3"/>
        <v/>
      </c>
      <c r="J76" s="403"/>
      <c r="K76" s="97"/>
      <c r="L76" s="1" t="b">
        <f>IF(B76="",FALSE,IF(COUNTIF(Businesses!B:B,Buildings!B76)=0,TRUE,FALSE))</f>
        <v>0</v>
      </c>
    </row>
    <row r="77" spans="1:12" s="3" customFormat="1" ht="16.5" customHeight="1">
      <c r="A77" s="96"/>
      <c r="B77" s="194"/>
      <c r="C77" s="195"/>
      <c r="D77" s="195"/>
      <c r="E77" s="196"/>
      <c r="F77" s="196"/>
      <c r="G77" s="197" t="str">
        <f t="shared" si="2"/>
        <v/>
      </c>
      <c r="H77" s="197" t="str">
        <f>IF(B77="","",IF(COUNTIF(Businesses!B:B,B77)&gt;1,"Multi-Tenant","Single-Tenant"))</f>
        <v/>
      </c>
      <c r="I77" s="402" t="str">
        <f t="shared" si="3"/>
        <v/>
      </c>
      <c r="J77" s="403"/>
      <c r="K77" s="97"/>
      <c r="L77" s="1" t="b">
        <f>IF(B77="",FALSE,IF(COUNTIF(Businesses!B:B,Buildings!B77)=0,TRUE,FALSE))</f>
        <v>0</v>
      </c>
    </row>
    <row r="78" spans="1:12" s="3" customFormat="1" ht="16.5" customHeight="1">
      <c r="A78" s="96"/>
      <c r="B78" s="199"/>
      <c r="C78" s="200"/>
      <c r="D78" s="200"/>
      <c r="E78" s="201"/>
      <c r="F78" s="201"/>
      <c r="G78" s="197" t="str">
        <f t="shared" si="2"/>
        <v/>
      </c>
      <c r="H78" s="197" t="str">
        <f>IF(B78="","",IF(COUNTIF(Businesses!B:B,B78)&gt;1,"Multi-Tenant","Single-Tenant"))</f>
        <v/>
      </c>
      <c r="I78" s="402" t="str">
        <f t="shared" si="3"/>
        <v/>
      </c>
      <c r="J78" s="403"/>
      <c r="K78" s="97"/>
      <c r="L78" s="1" t="b">
        <f>IF(B78="",FALSE,IF(COUNTIF(Businesses!B:B,Buildings!B78)=0,TRUE,FALSE))</f>
        <v>0</v>
      </c>
    </row>
    <row r="79" spans="1:12" s="3" customFormat="1" ht="16.5" customHeight="1">
      <c r="A79" s="96"/>
      <c r="B79" s="194"/>
      <c r="C79" s="195"/>
      <c r="D79" s="195"/>
      <c r="E79" s="196"/>
      <c r="F79" s="196"/>
      <c r="G79" s="197" t="str">
        <f t="shared" si="2"/>
        <v/>
      </c>
      <c r="H79" s="197" t="str">
        <f>IF(B79="","",IF(COUNTIF(Businesses!B:B,B79)&gt;1,"Multi-Tenant","Single-Tenant"))</f>
        <v/>
      </c>
      <c r="I79" s="402" t="str">
        <f t="shared" si="3"/>
        <v/>
      </c>
      <c r="J79" s="403"/>
      <c r="K79" s="97"/>
      <c r="L79" s="1" t="b">
        <f>IF(B79="",FALSE,IF(COUNTIF(Businesses!B:B,Buildings!B79)=0,TRUE,FALSE))</f>
        <v>0</v>
      </c>
    </row>
    <row r="80" spans="1:12" s="3" customFormat="1" ht="16.5" customHeight="1">
      <c r="A80" s="96"/>
      <c r="B80" s="199"/>
      <c r="C80" s="200"/>
      <c r="D80" s="200"/>
      <c r="E80" s="201"/>
      <c r="F80" s="201"/>
      <c r="G80" s="197" t="str">
        <f t="shared" si="2"/>
        <v/>
      </c>
      <c r="H80" s="197" t="str">
        <f>IF(B80="","",IF(COUNTIF(Businesses!B:B,B80)&gt;1,"Multi-Tenant","Single-Tenant"))</f>
        <v/>
      </c>
      <c r="I80" s="402" t="str">
        <f t="shared" si="3"/>
        <v/>
      </c>
      <c r="J80" s="403"/>
      <c r="K80" s="97"/>
      <c r="L80" s="1" t="b">
        <f>IF(B80="",FALSE,IF(COUNTIF(Businesses!B:B,Buildings!B80)=0,TRUE,FALSE))</f>
        <v>0</v>
      </c>
    </row>
    <row r="81" spans="1:12" s="3" customFormat="1" ht="16.5" customHeight="1">
      <c r="A81" s="96"/>
      <c r="B81" s="194"/>
      <c r="C81" s="195"/>
      <c r="D81" s="195"/>
      <c r="E81" s="196"/>
      <c r="F81" s="196"/>
      <c r="G81" s="197" t="str">
        <f t="shared" si="2"/>
        <v/>
      </c>
      <c r="H81" s="197" t="str">
        <f>IF(B81="","",IF(COUNTIF(Businesses!B:B,B81)&gt;1,"Multi-Tenant","Single-Tenant"))</f>
        <v/>
      </c>
      <c r="I81" s="402" t="str">
        <f t="shared" si="3"/>
        <v/>
      </c>
      <c r="J81" s="403"/>
      <c r="K81" s="97"/>
      <c r="L81" s="1" t="b">
        <f>IF(B81="",FALSE,IF(COUNTIF(Businesses!B:B,Buildings!B81)=0,TRUE,FALSE))</f>
        <v>0</v>
      </c>
    </row>
    <row r="82" spans="1:12" s="3" customFormat="1" ht="16.5" customHeight="1">
      <c r="A82" s="96"/>
      <c r="B82" s="199"/>
      <c r="C82" s="200"/>
      <c r="D82" s="200"/>
      <c r="E82" s="201"/>
      <c r="F82" s="201"/>
      <c r="G82" s="197" t="str">
        <f t="shared" si="2"/>
        <v/>
      </c>
      <c r="H82" s="197" t="str">
        <f>IF(B82="","",IF(COUNTIF(Businesses!B:B,B82)&gt;1,"Multi-Tenant","Single-Tenant"))</f>
        <v/>
      </c>
      <c r="I82" s="402" t="str">
        <f t="shared" si="3"/>
        <v/>
      </c>
      <c r="J82" s="403"/>
      <c r="K82" s="97"/>
      <c r="L82" s="1" t="b">
        <f>IF(B82="",FALSE,IF(COUNTIF(Businesses!B:B,Buildings!B82)=0,TRUE,FALSE))</f>
        <v>0</v>
      </c>
    </row>
    <row r="83" spans="1:12" s="3" customFormat="1" ht="16.5" customHeight="1">
      <c r="A83" s="96"/>
      <c r="B83" s="194"/>
      <c r="C83" s="195"/>
      <c r="D83" s="195"/>
      <c r="E83" s="196"/>
      <c r="F83" s="196"/>
      <c r="G83" s="197" t="str">
        <f t="shared" si="2"/>
        <v/>
      </c>
      <c r="H83" s="197" t="str">
        <f>IF(B83="","",IF(COUNTIF(Businesses!B:B,B83)&gt;1,"Multi-Tenant","Single-Tenant"))</f>
        <v/>
      </c>
      <c r="I83" s="402" t="str">
        <f t="shared" si="3"/>
        <v/>
      </c>
      <c r="J83" s="403"/>
      <c r="K83" s="97"/>
      <c r="L83" s="1" t="b">
        <f>IF(B83="",FALSE,IF(COUNTIF(Businesses!B:B,Buildings!B83)=0,TRUE,FALSE))</f>
        <v>0</v>
      </c>
    </row>
    <row r="84" spans="1:12" s="3" customFormat="1" ht="16.5" customHeight="1">
      <c r="A84" s="96"/>
      <c r="B84" s="199"/>
      <c r="C84" s="200"/>
      <c r="D84" s="200"/>
      <c r="E84" s="201"/>
      <c r="F84" s="201"/>
      <c r="G84" s="197" t="str">
        <f t="shared" si="2"/>
        <v/>
      </c>
      <c r="H84" s="197" t="str">
        <f>IF(B84="","",IF(COUNTIF(Businesses!B:B,B84)&gt;1,"Multi-Tenant","Single-Tenant"))</f>
        <v/>
      </c>
      <c r="I84" s="402" t="str">
        <f t="shared" si="3"/>
        <v/>
      </c>
      <c r="J84" s="403"/>
      <c r="K84" s="97"/>
      <c r="L84" s="1" t="b">
        <f>IF(B84="",FALSE,IF(COUNTIF(Businesses!B:B,Buildings!B84)=0,TRUE,FALSE))</f>
        <v>0</v>
      </c>
    </row>
    <row r="85" spans="1:12" s="3" customFormat="1" ht="16.5" customHeight="1">
      <c r="A85" s="96"/>
      <c r="B85" s="194"/>
      <c r="C85" s="195"/>
      <c r="D85" s="195"/>
      <c r="E85" s="196"/>
      <c r="F85" s="196"/>
      <c r="G85" s="197" t="str">
        <f t="shared" si="2"/>
        <v/>
      </c>
      <c r="H85" s="197" t="str">
        <f>IF(B85="","",IF(COUNTIF(Businesses!B:B,B85)&gt;1,"Multi-Tenant","Single-Tenant"))</f>
        <v/>
      </c>
      <c r="I85" s="402" t="str">
        <f t="shared" si="3"/>
        <v/>
      </c>
      <c r="J85" s="403"/>
      <c r="K85" s="97"/>
      <c r="L85" s="1" t="b">
        <f>IF(B85="",FALSE,IF(COUNTIF(Businesses!B:B,Buildings!B85)=0,TRUE,FALSE))</f>
        <v>0</v>
      </c>
    </row>
    <row r="86" spans="1:12" s="3" customFormat="1" ht="16.5" customHeight="1">
      <c r="A86" s="96"/>
      <c r="B86" s="199"/>
      <c r="C86" s="200"/>
      <c r="D86" s="200"/>
      <c r="E86" s="201"/>
      <c r="F86" s="201"/>
      <c r="G86" s="197" t="str">
        <f t="shared" si="2"/>
        <v/>
      </c>
      <c r="H86" s="197" t="str">
        <f>IF(B86="","",IF(COUNTIF(Businesses!B:B,B86)&gt;1,"Multi-Tenant","Single-Tenant"))</f>
        <v/>
      </c>
      <c r="I86" s="402" t="str">
        <f t="shared" si="3"/>
        <v/>
      </c>
      <c r="J86" s="403"/>
      <c r="K86" s="97"/>
      <c r="L86" s="1" t="b">
        <f>IF(B86="",FALSE,IF(COUNTIF(Businesses!B:B,Buildings!B86)=0,TRUE,FALSE))</f>
        <v>0</v>
      </c>
    </row>
    <row r="87" spans="1:12" s="3" customFormat="1" ht="16.5" customHeight="1">
      <c r="A87" s="96"/>
      <c r="B87" s="194"/>
      <c r="C87" s="195"/>
      <c r="D87" s="195"/>
      <c r="E87" s="196"/>
      <c r="F87" s="196"/>
      <c r="G87" s="197" t="str">
        <f t="shared" si="2"/>
        <v/>
      </c>
      <c r="H87" s="197" t="str">
        <f>IF(B87="","",IF(COUNTIF(Businesses!B:B,B87)&gt;1,"Multi-Tenant","Single-Tenant"))</f>
        <v/>
      </c>
      <c r="I87" s="402" t="str">
        <f t="shared" si="3"/>
        <v/>
      </c>
      <c r="J87" s="403"/>
      <c r="K87" s="97"/>
      <c r="L87" s="1" t="b">
        <f>IF(B87="",FALSE,IF(COUNTIF(Businesses!B:B,Buildings!B87)=0,TRUE,FALSE))</f>
        <v>0</v>
      </c>
    </row>
    <row r="88" spans="1:12" s="3" customFormat="1" ht="16.5" customHeight="1">
      <c r="A88" s="96"/>
      <c r="B88" s="199"/>
      <c r="C88" s="200"/>
      <c r="D88" s="200"/>
      <c r="E88" s="201"/>
      <c r="F88" s="201"/>
      <c r="G88" s="197" t="str">
        <f t="shared" si="2"/>
        <v/>
      </c>
      <c r="H88" s="197" t="str">
        <f>IF(B88="","",IF(COUNTIF(Businesses!B:B,B88)&gt;1,"Multi-Tenant","Single-Tenant"))</f>
        <v/>
      </c>
      <c r="I88" s="402" t="str">
        <f t="shared" si="3"/>
        <v/>
      </c>
      <c r="J88" s="403"/>
      <c r="K88" s="97"/>
      <c r="L88" s="1" t="b">
        <f>IF(B88="",FALSE,IF(COUNTIF(Businesses!B:B,Buildings!B88)=0,TRUE,FALSE))</f>
        <v>0</v>
      </c>
    </row>
    <row r="89" spans="1:12" s="3" customFormat="1" ht="16.5" customHeight="1">
      <c r="A89" s="96"/>
      <c r="B89" s="194"/>
      <c r="C89" s="195"/>
      <c r="D89" s="195"/>
      <c r="E89" s="196"/>
      <c r="F89" s="196"/>
      <c r="G89" s="197" t="str">
        <f t="shared" si="2"/>
        <v/>
      </c>
      <c r="H89" s="197" t="str">
        <f>IF(B89="","",IF(COUNTIF(Businesses!B:B,B89)&gt;1,"Multi-Tenant","Single-Tenant"))</f>
        <v/>
      </c>
      <c r="I89" s="402" t="str">
        <f t="shared" si="3"/>
        <v/>
      </c>
      <c r="J89" s="403"/>
      <c r="K89" s="97"/>
      <c r="L89" s="1" t="b">
        <f>IF(B89="",FALSE,IF(COUNTIF(Businesses!B:B,Buildings!B89)=0,TRUE,FALSE))</f>
        <v>0</v>
      </c>
    </row>
    <row r="90" spans="1:12" s="3" customFormat="1" ht="16.5" customHeight="1">
      <c r="A90" s="96"/>
      <c r="B90" s="199"/>
      <c r="C90" s="200"/>
      <c r="D90" s="200"/>
      <c r="E90" s="201"/>
      <c r="F90" s="201"/>
      <c r="G90" s="197" t="str">
        <f t="shared" si="2"/>
        <v/>
      </c>
      <c r="H90" s="197" t="str">
        <f>IF(B90="","",IF(COUNTIF(Businesses!B:B,B90)&gt;1,"Multi-Tenant","Single-Tenant"))</f>
        <v/>
      </c>
      <c r="I90" s="402" t="str">
        <f t="shared" si="3"/>
        <v/>
      </c>
      <c r="J90" s="403"/>
      <c r="K90" s="97"/>
      <c r="L90" s="1" t="b">
        <f>IF(B90="",FALSE,IF(COUNTIF(Businesses!B:B,Buildings!B90)=0,TRUE,FALSE))</f>
        <v>0</v>
      </c>
    </row>
    <row r="91" spans="1:12" s="3" customFormat="1" ht="16.5" customHeight="1">
      <c r="A91" s="96"/>
      <c r="B91" s="194"/>
      <c r="C91" s="195"/>
      <c r="D91" s="195"/>
      <c r="E91" s="196"/>
      <c r="F91" s="196"/>
      <c r="G91" s="197" t="str">
        <f t="shared" si="2"/>
        <v/>
      </c>
      <c r="H91" s="197" t="str">
        <f>IF(B91="","",IF(COUNTIF(Businesses!B:B,B91)&gt;1,"Multi-Tenant","Single-Tenant"))</f>
        <v/>
      </c>
      <c r="I91" s="402" t="str">
        <f t="shared" si="3"/>
        <v/>
      </c>
      <c r="J91" s="403"/>
      <c r="K91" s="97"/>
      <c r="L91" s="1" t="b">
        <f>IF(B91="",FALSE,IF(COUNTIF(Businesses!B:B,Buildings!B91)=0,TRUE,FALSE))</f>
        <v>0</v>
      </c>
    </row>
    <row r="92" spans="1:12" s="3" customFormat="1" ht="16.5" customHeight="1">
      <c r="A92" s="96"/>
      <c r="B92" s="199"/>
      <c r="C92" s="200"/>
      <c r="D92" s="200"/>
      <c r="E92" s="201"/>
      <c r="F92" s="201"/>
      <c r="G92" s="197" t="str">
        <f t="shared" si="2"/>
        <v/>
      </c>
      <c r="H92" s="197" t="str">
        <f>IF(B92="","",IF(COUNTIF(Businesses!B:B,B92)&gt;1,"Multi-Tenant","Single-Tenant"))</f>
        <v/>
      </c>
      <c r="I92" s="402" t="str">
        <f t="shared" si="3"/>
        <v/>
      </c>
      <c r="J92" s="403"/>
      <c r="K92" s="97"/>
      <c r="L92" s="1" t="b">
        <f>IF(B92="",FALSE,IF(COUNTIF(Businesses!B:B,Buildings!B92)=0,TRUE,FALSE))</f>
        <v>0</v>
      </c>
    </row>
    <row r="93" spans="1:12" s="3" customFormat="1" ht="16.5" customHeight="1">
      <c r="A93" s="96"/>
      <c r="B93" s="194"/>
      <c r="C93" s="195"/>
      <c r="D93" s="195"/>
      <c r="E93" s="196"/>
      <c r="F93" s="196"/>
      <c r="G93" s="197" t="str">
        <f t="shared" si="2"/>
        <v/>
      </c>
      <c r="H93" s="197" t="str">
        <f>IF(B93="","",IF(COUNTIF(Businesses!B:B,B93)&gt;1,"Multi-Tenant","Single-Tenant"))</f>
        <v/>
      </c>
      <c r="I93" s="402" t="str">
        <f t="shared" si="3"/>
        <v/>
      </c>
      <c r="J93" s="403"/>
      <c r="K93" s="97"/>
      <c r="L93" s="1" t="b">
        <f>IF(B93="",FALSE,IF(COUNTIF(Businesses!B:B,Buildings!B93)=0,TRUE,FALSE))</f>
        <v>0</v>
      </c>
    </row>
    <row r="94" spans="1:12" s="3" customFormat="1" ht="16.5" customHeight="1">
      <c r="A94" s="96"/>
      <c r="B94" s="199"/>
      <c r="C94" s="200"/>
      <c r="D94" s="200"/>
      <c r="E94" s="201"/>
      <c r="F94" s="201"/>
      <c r="G94" s="197" t="str">
        <f t="shared" si="2"/>
        <v/>
      </c>
      <c r="H94" s="197" t="str">
        <f>IF(B94="","",IF(COUNTIF(Businesses!B:B,B94)&gt;1,"Multi-Tenant","Single-Tenant"))</f>
        <v/>
      </c>
      <c r="I94" s="402" t="str">
        <f t="shared" si="3"/>
        <v/>
      </c>
      <c r="J94" s="403"/>
      <c r="K94" s="97"/>
      <c r="L94" s="1" t="b">
        <f>IF(B94="",FALSE,IF(COUNTIF(Businesses!B:B,Buildings!B94)=0,TRUE,FALSE))</f>
        <v>0</v>
      </c>
    </row>
    <row r="95" spans="1:12" s="3" customFormat="1" ht="16.5" customHeight="1">
      <c r="A95" s="96"/>
      <c r="B95" s="194"/>
      <c r="C95" s="195"/>
      <c r="D95" s="195"/>
      <c r="E95" s="196"/>
      <c r="F95" s="196"/>
      <c r="G95" s="197" t="str">
        <f t="shared" si="2"/>
        <v/>
      </c>
      <c r="H95" s="197" t="str">
        <f>IF(B95="","",IF(COUNTIF(Businesses!B:B,B95)&gt;1,"Multi-Tenant","Single-Tenant"))</f>
        <v/>
      </c>
      <c r="I95" s="402" t="str">
        <f t="shared" si="3"/>
        <v/>
      </c>
      <c r="J95" s="403"/>
      <c r="K95" s="97"/>
      <c r="L95" s="1" t="b">
        <f>IF(B95="",FALSE,IF(COUNTIF(Businesses!B:B,Buildings!B95)=0,TRUE,FALSE))</f>
        <v>0</v>
      </c>
    </row>
    <row r="96" spans="1:12" s="3" customFormat="1" ht="16.5" customHeight="1">
      <c r="A96" s="96"/>
      <c r="B96" s="199"/>
      <c r="C96" s="200"/>
      <c r="D96" s="200"/>
      <c r="E96" s="201"/>
      <c r="F96" s="201"/>
      <c r="G96" s="197" t="str">
        <f t="shared" si="2"/>
        <v/>
      </c>
      <c r="H96" s="197" t="str">
        <f>IF(B96="","",IF(COUNTIF(Businesses!B:B,B96)&gt;1,"Multi-Tenant","Single-Tenant"))</f>
        <v/>
      </c>
      <c r="I96" s="402" t="str">
        <f t="shared" si="3"/>
        <v/>
      </c>
      <c r="J96" s="403"/>
      <c r="K96" s="97"/>
      <c r="L96" s="1" t="b">
        <f>IF(B96="",FALSE,IF(COUNTIF(Businesses!B:B,Buildings!B96)=0,TRUE,FALSE))</f>
        <v>0</v>
      </c>
    </row>
    <row r="97" spans="1:12" s="3" customFormat="1" ht="16.5" customHeight="1">
      <c r="A97" s="96"/>
      <c r="B97" s="194"/>
      <c r="C97" s="195"/>
      <c r="D97" s="195"/>
      <c r="E97" s="196"/>
      <c r="F97" s="196"/>
      <c r="G97" s="197" t="str">
        <f t="shared" si="2"/>
        <v/>
      </c>
      <c r="H97" s="197" t="str">
        <f>IF(B97="","",IF(COUNTIF(Businesses!B:B,B97)&gt;1,"Multi-Tenant","Single-Tenant"))</f>
        <v/>
      </c>
      <c r="I97" s="402" t="str">
        <f t="shared" si="3"/>
        <v/>
      </c>
      <c r="J97" s="403"/>
      <c r="K97" s="97"/>
      <c r="L97" s="1" t="b">
        <f>IF(B97="",FALSE,IF(COUNTIF(Businesses!B:B,Buildings!B97)=0,TRUE,FALSE))</f>
        <v>0</v>
      </c>
    </row>
    <row r="98" spans="1:12" s="3" customFormat="1" ht="16.5" customHeight="1">
      <c r="A98" s="96"/>
      <c r="B98" s="199"/>
      <c r="C98" s="200"/>
      <c r="D98" s="200"/>
      <c r="E98" s="201"/>
      <c r="F98" s="201"/>
      <c r="G98" s="197" t="str">
        <f t="shared" si="2"/>
        <v/>
      </c>
      <c r="H98" s="197" t="str">
        <f>IF(B98="","",IF(COUNTIF(Businesses!B:B,B98)&gt;1,"Multi-Tenant","Single-Tenant"))</f>
        <v/>
      </c>
      <c r="I98" s="402" t="str">
        <f t="shared" si="3"/>
        <v/>
      </c>
      <c r="J98" s="403"/>
      <c r="K98" s="97"/>
      <c r="L98" s="1" t="b">
        <f>IF(B98="",FALSE,IF(COUNTIF(Businesses!B:B,Buildings!B98)=0,TRUE,FALSE))</f>
        <v>0</v>
      </c>
    </row>
    <row r="99" spans="1:12" s="3" customFormat="1" ht="16.5" customHeight="1">
      <c r="A99" s="96"/>
      <c r="B99" s="194"/>
      <c r="C99" s="195"/>
      <c r="D99" s="195"/>
      <c r="E99" s="196"/>
      <c r="F99" s="196"/>
      <c r="G99" s="197" t="str">
        <f t="shared" si="2"/>
        <v/>
      </c>
      <c r="H99" s="197" t="str">
        <f>IF(B99="","",IF(COUNTIF(Businesses!B:B,B99)&gt;1,"Multi-Tenant","Single-Tenant"))</f>
        <v/>
      </c>
      <c r="I99" s="402" t="str">
        <f t="shared" si="3"/>
        <v/>
      </c>
      <c r="J99" s="403"/>
      <c r="K99" s="97"/>
      <c r="L99" s="1" t="b">
        <f>IF(B99="",FALSE,IF(COUNTIF(Businesses!B:B,Buildings!B99)=0,TRUE,FALSE))</f>
        <v>0</v>
      </c>
    </row>
    <row r="100" spans="1:12" s="3" customFormat="1" ht="16.5" customHeight="1">
      <c r="A100" s="96"/>
      <c r="B100" s="199"/>
      <c r="C100" s="200"/>
      <c r="D100" s="200"/>
      <c r="E100" s="201"/>
      <c r="F100" s="201"/>
      <c r="G100" s="197" t="str">
        <f t="shared" si="2"/>
        <v/>
      </c>
      <c r="H100" s="197" t="str">
        <f>IF(B100="","",IF(COUNTIF(Businesses!B:B,B100)&gt;1,"Multi-Tenant","Single-Tenant"))</f>
        <v/>
      </c>
      <c r="I100" s="402" t="str">
        <f t="shared" si="3"/>
        <v/>
      </c>
      <c r="J100" s="403"/>
      <c r="K100" s="97"/>
      <c r="L100" s="1" t="b">
        <f>IF(B100="",FALSE,IF(COUNTIF(Businesses!B:B,Buildings!B100)=0,TRUE,FALSE))</f>
        <v>0</v>
      </c>
    </row>
    <row r="101" spans="1:12" s="3" customFormat="1" ht="16.5" customHeight="1">
      <c r="A101" s="96"/>
      <c r="B101" s="194"/>
      <c r="C101" s="195"/>
      <c r="D101" s="195"/>
      <c r="E101" s="196"/>
      <c r="F101" s="196"/>
      <c r="G101" s="197" t="str">
        <f t="shared" si="2"/>
        <v/>
      </c>
      <c r="H101" s="197" t="str">
        <f>IF(B101="","",IF(COUNTIF(Businesses!B:B,B101)&gt;1,"Multi-Tenant","Single-Tenant"))</f>
        <v/>
      </c>
      <c r="I101" s="402" t="str">
        <f t="shared" si="3"/>
        <v/>
      </c>
      <c r="J101" s="403"/>
      <c r="K101" s="97"/>
      <c r="L101" s="1" t="b">
        <f>IF(B101="",FALSE,IF(COUNTIF(Businesses!B:B,Buildings!B101)=0,TRUE,FALSE))</f>
        <v>0</v>
      </c>
    </row>
    <row r="102" spans="1:12" s="3" customFormat="1" ht="16.5" customHeight="1">
      <c r="A102" s="96"/>
      <c r="B102" s="199"/>
      <c r="C102" s="200"/>
      <c r="D102" s="200"/>
      <c r="E102" s="201"/>
      <c r="F102" s="201"/>
      <c r="G102" s="197" t="str">
        <f t="shared" si="2"/>
        <v/>
      </c>
      <c r="H102" s="197" t="str">
        <f>IF(B102="","",IF(COUNTIF(Businesses!B:B,B102)&gt;1,"Multi-Tenant","Single-Tenant"))</f>
        <v/>
      </c>
      <c r="I102" s="402" t="str">
        <f t="shared" si="3"/>
        <v/>
      </c>
      <c r="J102" s="403"/>
      <c r="K102" s="97"/>
      <c r="L102" s="1" t="b">
        <f>IF(B102="",FALSE,IF(COUNTIF(Businesses!B:B,Buildings!B102)=0,TRUE,FALSE))</f>
        <v>0</v>
      </c>
    </row>
    <row r="103" spans="1:12" s="3" customFormat="1" ht="16.5" customHeight="1">
      <c r="A103" s="96"/>
      <c r="B103" s="194"/>
      <c r="C103" s="195"/>
      <c r="D103" s="195"/>
      <c r="E103" s="196"/>
      <c r="F103" s="196"/>
      <c r="G103" s="197" t="str">
        <f t="shared" si="2"/>
        <v/>
      </c>
      <c r="H103" s="197" t="str">
        <f>IF(B103="","",IF(COUNTIF(Businesses!B:B,B103)&gt;1,"Multi-Tenant","Single-Tenant"))</f>
        <v/>
      </c>
      <c r="I103" s="402" t="str">
        <f t="shared" si="3"/>
        <v/>
      </c>
      <c r="J103" s="403"/>
      <c r="K103" s="97"/>
      <c r="L103" s="1" t="b">
        <f>IF(B103="",FALSE,IF(COUNTIF(Businesses!B:B,Buildings!B103)=0,TRUE,FALSE))</f>
        <v>0</v>
      </c>
    </row>
    <row r="104" spans="1:12" s="3" customFormat="1" ht="16.5" customHeight="1">
      <c r="A104" s="96"/>
      <c r="B104" s="199"/>
      <c r="C104" s="200"/>
      <c r="D104" s="200"/>
      <c r="E104" s="201"/>
      <c r="F104" s="201"/>
      <c r="G104" s="197" t="str">
        <f t="shared" si="2"/>
        <v/>
      </c>
      <c r="H104" s="197" t="str">
        <f>IF(B104="","",IF(COUNTIF(Businesses!B:B,B104)&gt;1,"Multi-Tenant","Single-Tenant"))</f>
        <v/>
      </c>
      <c r="I104" s="402" t="str">
        <f t="shared" si="3"/>
        <v/>
      </c>
      <c r="J104" s="403"/>
      <c r="K104" s="97"/>
      <c r="L104" s="1" t="b">
        <f>IF(B104="",FALSE,IF(COUNTIF(Businesses!B:B,Buildings!B104)=0,TRUE,FALSE))</f>
        <v>0</v>
      </c>
    </row>
    <row r="105" spans="1:12" s="3" customFormat="1" ht="16.5" customHeight="1">
      <c r="A105" s="96"/>
      <c r="B105" s="194"/>
      <c r="C105" s="195"/>
      <c r="D105" s="195"/>
      <c r="E105" s="196"/>
      <c r="F105" s="196"/>
      <c r="G105" s="197" t="str">
        <f t="shared" si="2"/>
        <v/>
      </c>
      <c r="H105" s="197" t="str">
        <f>IF(B105="","",IF(COUNTIF(Businesses!B:B,B105)&gt;1,"Multi-Tenant","Single-Tenant"))</f>
        <v/>
      </c>
      <c r="I105" s="402" t="str">
        <f t="shared" si="3"/>
        <v/>
      </c>
      <c r="J105" s="403"/>
      <c r="K105" s="97"/>
      <c r="L105" s="1" t="b">
        <f>IF(B105="",FALSE,IF(COUNTIF(Businesses!B:B,Buildings!B105)=0,TRUE,FALSE))</f>
        <v>0</v>
      </c>
    </row>
    <row r="106" spans="1:12" s="3" customFormat="1" ht="16.5" customHeight="1">
      <c r="A106" s="96"/>
      <c r="B106" s="199"/>
      <c r="C106" s="200"/>
      <c r="D106" s="200"/>
      <c r="E106" s="201"/>
      <c r="F106" s="201"/>
      <c r="G106" s="197" t="str">
        <f t="shared" si="2"/>
        <v/>
      </c>
      <c r="H106" s="197" t="str">
        <f>IF(B106="","",IF(COUNTIF(Businesses!B:B,B106)&gt;1,"Multi-Tenant","Single-Tenant"))</f>
        <v/>
      </c>
      <c r="I106" s="402" t="str">
        <f t="shared" si="3"/>
        <v/>
      </c>
      <c r="J106" s="403"/>
      <c r="K106" s="97"/>
      <c r="L106" s="1" t="b">
        <f>IF(B106="",FALSE,IF(COUNTIF(Businesses!B:B,Buildings!B106)=0,TRUE,FALSE))</f>
        <v>0</v>
      </c>
    </row>
    <row r="107" spans="1:12" s="3" customFormat="1" ht="16.5" customHeight="1">
      <c r="A107" s="96"/>
      <c r="B107" s="194"/>
      <c r="C107" s="195"/>
      <c r="D107" s="195"/>
      <c r="E107" s="196"/>
      <c r="F107" s="196"/>
      <c r="G107" s="197" t="str">
        <f t="shared" si="2"/>
        <v/>
      </c>
      <c r="H107" s="197" t="str">
        <f>IF(B107="","",IF(COUNTIF(Businesses!B:B,B107)&gt;1,"Multi-Tenant","Single-Tenant"))</f>
        <v/>
      </c>
      <c r="I107" s="402" t="str">
        <f t="shared" si="3"/>
        <v/>
      </c>
      <c r="J107" s="403"/>
      <c r="K107" s="97"/>
      <c r="L107" s="1" t="b">
        <f>IF(B107="",FALSE,IF(COUNTIF(Businesses!B:B,Buildings!B107)=0,TRUE,FALSE))</f>
        <v>0</v>
      </c>
    </row>
    <row r="108" spans="1:12" s="3" customFormat="1" ht="16.5" customHeight="1">
      <c r="A108" s="96"/>
      <c r="B108" s="199"/>
      <c r="C108" s="200"/>
      <c r="D108" s="200"/>
      <c r="E108" s="201"/>
      <c r="F108" s="201"/>
      <c r="G108" s="197" t="str">
        <f t="shared" si="2"/>
        <v/>
      </c>
      <c r="H108" s="197" t="str">
        <f>IF(B108="","",IF(COUNTIF(Businesses!B:B,B108)&gt;1,"Multi-Tenant","Single-Tenant"))</f>
        <v/>
      </c>
      <c r="I108" s="402" t="str">
        <f t="shared" si="3"/>
        <v/>
      </c>
      <c r="J108" s="403"/>
      <c r="K108" s="97"/>
      <c r="L108" s="1" t="b">
        <f>IF(B108="",FALSE,IF(COUNTIF(Businesses!B:B,Buildings!B108)=0,TRUE,FALSE))</f>
        <v>0</v>
      </c>
    </row>
    <row r="109" spans="1:12" s="3" customFormat="1" ht="16.5" customHeight="1">
      <c r="A109" s="96"/>
      <c r="B109" s="194"/>
      <c r="C109" s="195"/>
      <c r="D109" s="195"/>
      <c r="E109" s="196"/>
      <c r="F109" s="196"/>
      <c r="G109" s="197" t="str">
        <f t="shared" si="2"/>
        <v/>
      </c>
      <c r="H109" s="197" t="str">
        <f>IF(B109="","",IF(COUNTIF(Businesses!B:B,B109)&gt;1,"Multi-Tenant","Single-Tenant"))</f>
        <v/>
      </c>
      <c r="I109" s="402" t="str">
        <f t="shared" si="3"/>
        <v/>
      </c>
      <c r="J109" s="403"/>
      <c r="K109" s="97"/>
      <c r="L109" s="1" t="b">
        <f>IF(B109="",FALSE,IF(COUNTIF(Businesses!B:B,Buildings!B109)=0,TRUE,FALSE))</f>
        <v>0</v>
      </c>
    </row>
    <row r="110" spans="1:12" s="3" customFormat="1" ht="16.5" customHeight="1">
      <c r="A110" s="96"/>
      <c r="B110" s="199"/>
      <c r="C110" s="200"/>
      <c r="D110" s="200"/>
      <c r="E110" s="201"/>
      <c r="F110" s="201"/>
      <c r="G110" s="197" t="str">
        <f t="shared" si="2"/>
        <v/>
      </c>
      <c r="H110" s="197" t="str">
        <f>IF(B110="","",IF(COUNTIF(Businesses!B:B,B110)&gt;1,"Multi-Tenant","Single-Tenant"))</f>
        <v/>
      </c>
      <c r="I110" s="402" t="str">
        <f t="shared" si="3"/>
        <v/>
      </c>
      <c r="J110" s="403"/>
      <c r="K110" s="97"/>
      <c r="L110" s="1" t="b">
        <f>IF(B110="",FALSE,IF(COUNTIF(Businesses!B:B,Buildings!B110)=0,TRUE,FALSE))</f>
        <v>0</v>
      </c>
    </row>
    <row r="111" spans="1:12" s="3" customFormat="1" ht="16.5" customHeight="1">
      <c r="A111" s="96"/>
      <c r="B111" s="194"/>
      <c r="C111" s="195"/>
      <c r="D111" s="195"/>
      <c r="E111" s="196"/>
      <c r="F111" s="196"/>
      <c r="G111" s="197" t="str">
        <f t="shared" si="2"/>
        <v/>
      </c>
      <c r="H111" s="197" t="str">
        <f>IF(B111="","",IF(COUNTIF(Businesses!B:B,B111)&gt;1,"Multi-Tenant","Single-Tenant"))</f>
        <v/>
      </c>
      <c r="I111" s="402" t="str">
        <f t="shared" si="3"/>
        <v/>
      </c>
      <c r="J111" s="403"/>
      <c r="K111" s="97"/>
      <c r="L111" s="1" t="b">
        <f>IF(B111="",FALSE,IF(COUNTIF(Businesses!B:B,Buildings!B111)=0,TRUE,FALSE))</f>
        <v>0</v>
      </c>
    </row>
    <row r="112" spans="1:12" s="3" customFormat="1" ht="16.5" customHeight="1">
      <c r="A112" s="96"/>
      <c r="B112" s="199"/>
      <c r="C112" s="200"/>
      <c r="D112" s="200"/>
      <c r="E112" s="201"/>
      <c r="F112" s="201"/>
      <c r="G112" s="197" t="str">
        <f t="shared" si="2"/>
        <v/>
      </c>
      <c r="H112" s="197" t="str">
        <f>IF(B112="","",IF(COUNTIF(Businesses!B:B,B112)&gt;1,"Multi-Tenant","Single-Tenant"))</f>
        <v/>
      </c>
      <c r="I112" s="402" t="str">
        <f t="shared" si="3"/>
        <v/>
      </c>
      <c r="J112" s="403"/>
      <c r="K112" s="97"/>
      <c r="L112" s="1" t="b">
        <f>IF(B112="",FALSE,IF(COUNTIF(Businesses!B:B,Buildings!B112)=0,TRUE,FALSE))</f>
        <v>0</v>
      </c>
    </row>
    <row r="113" spans="1:12" s="3" customFormat="1" ht="16.5" customHeight="1">
      <c r="A113" s="96"/>
      <c r="B113" s="194"/>
      <c r="C113" s="195"/>
      <c r="D113" s="195"/>
      <c r="E113" s="196"/>
      <c r="F113" s="196"/>
      <c r="G113" s="197" t="str">
        <f t="shared" si="2"/>
        <v/>
      </c>
      <c r="H113" s="197" t="str">
        <f>IF(B113="","",IF(COUNTIF(Businesses!B:B,B113)&gt;1,"Multi-Tenant","Single-Tenant"))</f>
        <v/>
      </c>
      <c r="I113" s="402" t="str">
        <f t="shared" si="3"/>
        <v/>
      </c>
      <c r="J113" s="403"/>
      <c r="K113" s="97"/>
      <c r="L113" s="1" t="b">
        <f>IF(B113="",FALSE,IF(COUNTIF(Businesses!B:B,Buildings!B113)=0,TRUE,FALSE))</f>
        <v>0</v>
      </c>
    </row>
    <row r="114" spans="1:12" s="3" customFormat="1" ht="16.5" customHeight="1">
      <c r="A114" s="96"/>
      <c r="B114" s="199"/>
      <c r="C114" s="200"/>
      <c r="D114" s="200"/>
      <c r="E114" s="201"/>
      <c r="F114" s="201"/>
      <c r="G114" s="197" t="str">
        <f t="shared" si="2"/>
        <v/>
      </c>
      <c r="H114" s="197" t="str">
        <f>IF(B114="","",IF(COUNTIF(Businesses!B:B,B114)&gt;1,"Multi-Tenant","Single-Tenant"))</f>
        <v/>
      </c>
      <c r="I114" s="402" t="str">
        <f t="shared" si="3"/>
        <v/>
      </c>
      <c r="J114" s="403"/>
      <c r="K114" s="97"/>
      <c r="L114" s="1" t="b">
        <f>IF(B114="",FALSE,IF(COUNTIF(Businesses!B:B,Buildings!B114)=0,TRUE,FALSE))</f>
        <v>0</v>
      </c>
    </row>
    <row r="115" spans="1:12" s="3" customFormat="1" ht="16.5" customHeight="1">
      <c r="A115" s="96"/>
      <c r="B115" s="194"/>
      <c r="C115" s="195"/>
      <c r="D115" s="195"/>
      <c r="E115" s="196"/>
      <c r="F115" s="196"/>
      <c r="G115" s="197" t="str">
        <f t="shared" si="2"/>
        <v/>
      </c>
      <c r="H115" s="197" t="str">
        <f>IF(B115="","",IF(COUNTIF(Businesses!B:B,B115)&gt;1,"Multi-Tenant","Single-Tenant"))</f>
        <v/>
      </c>
      <c r="I115" s="402" t="str">
        <f t="shared" si="3"/>
        <v/>
      </c>
      <c r="J115" s="403"/>
      <c r="K115" s="97"/>
      <c r="L115" s="1" t="b">
        <f>IF(B115="",FALSE,IF(COUNTIF(Businesses!B:B,Buildings!B115)=0,TRUE,FALSE))</f>
        <v>0</v>
      </c>
    </row>
    <row r="116" spans="1:12" s="3" customFormat="1" ht="16.5" customHeight="1">
      <c r="A116" s="96"/>
      <c r="B116" s="199"/>
      <c r="C116" s="200"/>
      <c r="D116" s="200"/>
      <c r="E116" s="201"/>
      <c r="F116" s="201"/>
      <c r="G116" s="197" t="str">
        <f t="shared" si="2"/>
        <v/>
      </c>
      <c r="H116" s="197" t="str">
        <f>IF(B116="","",IF(COUNTIF(Businesses!B:B,B116)&gt;1,"Multi-Tenant","Single-Tenant"))</f>
        <v/>
      </c>
      <c r="I116" s="402" t="str">
        <f t="shared" si="3"/>
        <v/>
      </c>
      <c r="J116" s="403"/>
      <c r="K116" s="97"/>
      <c r="L116" s="1" t="b">
        <f>IF(B116="",FALSE,IF(COUNTIF(Businesses!B:B,Buildings!B116)=0,TRUE,FALSE))</f>
        <v>0</v>
      </c>
    </row>
    <row r="117" spans="1:12" s="3" customFormat="1" ht="16.5" customHeight="1">
      <c r="A117" s="96"/>
      <c r="B117" s="194"/>
      <c r="C117" s="195"/>
      <c r="D117" s="195"/>
      <c r="E117" s="196"/>
      <c r="F117" s="196"/>
      <c r="G117" s="197" t="str">
        <f t="shared" si="2"/>
        <v/>
      </c>
      <c r="H117" s="197" t="str">
        <f>IF(B117="","",IF(COUNTIF(Businesses!B:B,B117)&gt;1,"Multi-Tenant","Single-Tenant"))</f>
        <v/>
      </c>
      <c r="I117" s="402" t="str">
        <f t="shared" si="3"/>
        <v/>
      </c>
      <c r="J117" s="403"/>
      <c r="K117" s="97"/>
      <c r="L117" s="1" t="b">
        <f>IF(B117="",FALSE,IF(COUNTIF(Businesses!B:B,Buildings!B117)=0,TRUE,FALSE))</f>
        <v>0</v>
      </c>
    </row>
    <row r="118" spans="1:12" s="3" customFormat="1" ht="16.5" customHeight="1">
      <c r="A118" s="96"/>
      <c r="B118" s="199"/>
      <c r="C118" s="200"/>
      <c r="D118" s="200"/>
      <c r="E118" s="201"/>
      <c r="F118" s="201"/>
      <c r="G118" s="197" t="str">
        <f t="shared" si="2"/>
        <v/>
      </c>
      <c r="H118" s="197" t="str">
        <f>IF(B118="","",IF(COUNTIF(Businesses!B:B,B118)&gt;1,"Multi-Tenant","Single-Tenant"))</f>
        <v/>
      </c>
      <c r="I118" s="402" t="str">
        <f t="shared" si="3"/>
        <v/>
      </c>
      <c r="J118" s="403"/>
      <c r="K118" s="97"/>
      <c r="L118" s="1" t="b">
        <f>IF(B118="",FALSE,IF(COUNTIF(Businesses!B:B,Buildings!B118)=0,TRUE,FALSE))</f>
        <v>0</v>
      </c>
    </row>
    <row r="119" spans="1:12" s="3" customFormat="1" ht="16.5" customHeight="1">
      <c r="A119" s="96"/>
      <c r="B119" s="194"/>
      <c r="C119" s="195"/>
      <c r="D119" s="195"/>
      <c r="E119" s="196"/>
      <c r="F119" s="196"/>
      <c r="G119" s="197" t="str">
        <f t="shared" si="2"/>
        <v/>
      </c>
      <c r="H119" s="197" t="str">
        <f>IF(B119="","",IF(COUNTIF(Businesses!B:B,B119)&gt;1,"Multi-Tenant","Single-Tenant"))</f>
        <v/>
      </c>
      <c r="I119" s="402" t="str">
        <f t="shared" si="3"/>
        <v/>
      </c>
      <c r="J119" s="403"/>
      <c r="K119" s="97"/>
      <c r="L119" s="1" t="b">
        <f>IF(B119="",FALSE,IF(COUNTIF(Businesses!B:B,Buildings!B119)=0,TRUE,FALSE))</f>
        <v>0</v>
      </c>
    </row>
    <row r="120" spans="1:12" s="3" customFormat="1" ht="16.5" customHeight="1">
      <c r="A120" s="96"/>
      <c r="B120" s="199"/>
      <c r="C120" s="200"/>
      <c r="D120" s="200"/>
      <c r="E120" s="201"/>
      <c r="F120" s="201"/>
      <c r="G120" s="197" t="str">
        <f t="shared" si="2"/>
        <v/>
      </c>
      <c r="H120" s="197" t="str">
        <f>IF(B120="","",IF(COUNTIF(Businesses!B:B,B120)&gt;1,"Multi-Tenant","Single-Tenant"))</f>
        <v/>
      </c>
      <c r="I120" s="402" t="str">
        <f t="shared" si="3"/>
        <v/>
      </c>
      <c r="J120" s="403"/>
      <c r="K120" s="97"/>
      <c r="L120" s="1" t="b">
        <f>IF(B120="",FALSE,IF(COUNTIF(Businesses!B:B,Buildings!B120)=0,TRUE,FALSE))</f>
        <v>0</v>
      </c>
    </row>
    <row r="121" spans="1:12" s="3" customFormat="1" ht="16.5" customHeight="1">
      <c r="A121" s="96"/>
      <c r="B121" s="194"/>
      <c r="C121" s="195"/>
      <c r="D121" s="195"/>
      <c r="E121" s="196"/>
      <c r="F121" s="196"/>
      <c r="G121" s="197" t="str">
        <f t="shared" si="2"/>
        <v/>
      </c>
      <c r="H121" s="197" t="str">
        <f>IF(B121="","",IF(COUNTIF(Businesses!B:B,B121)&gt;1,"Multi-Tenant","Single-Tenant"))</f>
        <v/>
      </c>
      <c r="I121" s="402" t="str">
        <f t="shared" si="3"/>
        <v/>
      </c>
      <c r="J121" s="403"/>
      <c r="K121" s="97"/>
      <c r="L121" s="1" t="b">
        <f>IF(B121="",FALSE,IF(COUNTIF(Businesses!B:B,Buildings!B121)=0,TRUE,FALSE))</f>
        <v>0</v>
      </c>
    </row>
    <row r="122" spans="1:12" s="3" customFormat="1" ht="16.5" customHeight="1">
      <c r="A122" s="96"/>
      <c r="B122" s="199"/>
      <c r="C122" s="200"/>
      <c r="D122" s="200"/>
      <c r="E122" s="201"/>
      <c r="F122" s="201"/>
      <c r="G122" s="197" t="str">
        <f t="shared" si="2"/>
        <v/>
      </c>
      <c r="H122" s="197" t="str">
        <f>IF(B122="","",IF(COUNTIF(Businesses!B:B,B122)&gt;1,"Multi-Tenant","Single-Tenant"))</f>
        <v/>
      </c>
      <c r="I122" s="402" t="str">
        <f t="shared" si="3"/>
        <v/>
      </c>
      <c r="J122" s="403"/>
      <c r="K122" s="97"/>
      <c r="L122" s="1" t="b">
        <f>IF(B122="",FALSE,IF(COUNTIF(Businesses!B:B,Buildings!B122)=0,TRUE,FALSE))</f>
        <v>0</v>
      </c>
    </row>
    <row r="123" spans="1:12" s="3" customFormat="1" ht="16.5" customHeight="1">
      <c r="A123" s="96"/>
      <c r="B123" s="194"/>
      <c r="C123" s="195"/>
      <c r="D123" s="195"/>
      <c r="E123" s="196"/>
      <c r="F123" s="196"/>
      <c r="G123" s="197" t="str">
        <f t="shared" si="2"/>
        <v/>
      </c>
      <c r="H123" s="197" t="str">
        <f>IF(B123="","",IF(COUNTIF(Businesses!B:B,B123)&gt;1,"Multi-Tenant","Single-Tenant"))</f>
        <v/>
      </c>
      <c r="I123" s="402" t="str">
        <f t="shared" si="3"/>
        <v/>
      </c>
      <c r="J123" s="403"/>
      <c r="K123" s="97"/>
      <c r="L123" s="1" t="b">
        <f>IF(B123="",FALSE,IF(COUNTIF(Businesses!B:B,Buildings!B123)=0,TRUE,FALSE))</f>
        <v>0</v>
      </c>
    </row>
    <row r="124" spans="1:12" s="3" customFormat="1" ht="16.5" customHeight="1">
      <c r="A124" s="96"/>
      <c r="B124" s="199"/>
      <c r="C124" s="200"/>
      <c r="D124" s="200"/>
      <c r="E124" s="201"/>
      <c r="F124" s="201"/>
      <c r="G124" s="197" t="str">
        <f t="shared" si="2"/>
        <v/>
      </c>
      <c r="H124" s="197" t="str">
        <f>IF(B124="","",IF(COUNTIF(Businesses!B:B,B124)&gt;1,"Multi-Tenant","Single-Tenant"))</f>
        <v/>
      </c>
      <c r="I124" s="402" t="str">
        <f t="shared" si="3"/>
        <v/>
      </c>
      <c r="J124" s="403"/>
      <c r="K124" s="97"/>
      <c r="L124" s="1" t="b">
        <f>IF(B124="",FALSE,IF(COUNTIF(Businesses!B:B,Buildings!B124)=0,TRUE,FALSE))</f>
        <v>0</v>
      </c>
    </row>
    <row r="125" spans="1:12" s="3" customFormat="1" ht="16.5" customHeight="1">
      <c r="A125" s="96"/>
      <c r="B125" s="194"/>
      <c r="C125" s="195"/>
      <c r="D125" s="195"/>
      <c r="E125" s="196"/>
      <c r="F125" s="196"/>
      <c r="G125" s="197" t="str">
        <f t="shared" si="2"/>
        <v/>
      </c>
      <c r="H125" s="197" t="str">
        <f>IF(B125="","",IF(COUNTIF(Businesses!B:B,B125)&gt;1,"Multi-Tenant","Single-Tenant"))</f>
        <v/>
      </c>
      <c r="I125" s="402" t="str">
        <f t="shared" si="3"/>
        <v/>
      </c>
      <c r="J125" s="403"/>
      <c r="K125" s="97"/>
      <c r="L125" s="1" t="b">
        <f>IF(B125="",FALSE,IF(COUNTIF(Businesses!B:B,Buildings!B125)=0,TRUE,FALSE))</f>
        <v>0</v>
      </c>
    </row>
    <row r="126" spans="1:12" s="3" customFormat="1" ht="16.5" customHeight="1">
      <c r="A126" s="96"/>
      <c r="B126" s="199"/>
      <c r="C126" s="200"/>
      <c r="D126" s="200"/>
      <c r="E126" s="201"/>
      <c r="F126" s="201"/>
      <c r="G126" s="197" t="str">
        <f t="shared" si="2"/>
        <v/>
      </c>
      <c r="H126" s="197" t="str">
        <f>IF(B126="","",IF(COUNTIF(Businesses!B:B,B126)&gt;1,"Multi-Tenant","Single-Tenant"))</f>
        <v/>
      </c>
      <c r="I126" s="402" t="str">
        <f t="shared" si="3"/>
        <v/>
      </c>
      <c r="J126" s="403"/>
      <c r="K126" s="97"/>
      <c r="L126" s="1" t="b">
        <f>IF(B126="",FALSE,IF(COUNTIF(Businesses!B:B,Buildings!B126)=0,TRUE,FALSE))</f>
        <v>0</v>
      </c>
    </row>
    <row r="127" spans="1:12" s="3" customFormat="1" ht="16.5" customHeight="1">
      <c r="A127" s="96"/>
      <c r="B127" s="194"/>
      <c r="C127" s="195"/>
      <c r="D127" s="195"/>
      <c r="E127" s="196"/>
      <c r="F127" s="196"/>
      <c r="G127" s="197" t="str">
        <f t="shared" si="2"/>
        <v/>
      </c>
      <c r="H127" s="197" t="str">
        <f>IF(B127="","",IF(COUNTIF(Businesses!B:B,B127)&gt;1,"Multi-Tenant","Single-Tenant"))</f>
        <v/>
      </c>
      <c r="I127" s="402" t="str">
        <f t="shared" si="3"/>
        <v/>
      </c>
      <c r="J127" s="403"/>
      <c r="K127" s="97"/>
      <c r="L127" s="1" t="b">
        <f>IF(B127="",FALSE,IF(COUNTIF(Businesses!B:B,Buildings!B127)=0,TRUE,FALSE))</f>
        <v>0</v>
      </c>
    </row>
    <row r="128" spans="1:12" s="3" customFormat="1" ht="16.5" customHeight="1">
      <c r="A128" s="96"/>
      <c r="B128" s="199"/>
      <c r="C128" s="200"/>
      <c r="D128" s="200"/>
      <c r="E128" s="201"/>
      <c r="F128" s="201"/>
      <c r="G128" s="197" t="str">
        <f t="shared" si="2"/>
        <v/>
      </c>
      <c r="H128" s="197" t="str">
        <f>IF(B128="","",IF(COUNTIF(Businesses!B:B,B128)&gt;1,"Multi-Tenant","Single-Tenant"))</f>
        <v/>
      </c>
      <c r="I128" s="402" t="str">
        <f t="shared" si="3"/>
        <v/>
      </c>
      <c r="J128" s="403"/>
      <c r="K128" s="97"/>
      <c r="L128" s="1" t="b">
        <f>IF(B128="",FALSE,IF(COUNTIF(Businesses!B:B,Buildings!B128)=0,TRUE,FALSE))</f>
        <v>0</v>
      </c>
    </row>
    <row r="129" spans="1:12" s="3" customFormat="1" ht="16.5" customHeight="1">
      <c r="A129" s="96"/>
      <c r="B129" s="194"/>
      <c r="C129" s="195"/>
      <c r="D129" s="195"/>
      <c r="E129" s="196"/>
      <c r="F129" s="196"/>
      <c r="G129" s="197" t="str">
        <f t="shared" si="2"/>
        <v/>
      </c>
      <c r="H129" s="197" t="str">
        <f>IF(B129="","",IF(COUNTIF(Businesses!B:B,B129)&gt;1,"Multi-Tenant","Single-Tenant"))</f>
        <v/>
      </c>
      <c r="I129" s="402" t="str">
        <f t="shared" si="3"/>
        <v/>
      </c>
      <c r="J129" s="403"/>
      <c r="K129" s="97"/>
      <c r="L129" s="1" t="b">
        <f>IF(B129="",FALSE,IF(COUNTIF(Businesses!B:B,Buildings!B129)=0,TRUE,FALSE))</f>
        <v>0</v>
      </c>
    </row>
    <row r="130" spans="1:12" s="3" customFormat="1" ht="16.5" customHeight="1">
      <c r="A130" s="96"/>
      <c r="B130" s="199"/>
      <c r="C130" s="200"/>
      <c r="D130" s="200"/>
      <c r="E130" s="201"/>
      <c r="F130" s="201"/>
      <c r="G130" s="197" t="str">
        <f t="shared" si="2"/>
        <v/>
      </c>
      <c r="H130" s="197" t="str">
        <f>IF(B130="","",IF(COUNTIF(Businesses!B:B,B130)&gt;1,"Multi-Tenant","Single-Tenant"))</f>
        <v/>
      </c>
      <c r="I130" s="402" t="str">
        <f t="shared" si="3"/>
        <v/>
      </c>
      <c r="J130" s="403"/>
      <c r="K130" s="97"/>
      <c r="L130" s="1" t="b">
        <f>IF(B130="",FALSE,IF(COUNTIF(Businesses!B:B,Buildings!B130)=0,TRUE,FALSE))</f>
        <v>0</v>
      </c>
    </row>
    <row r="131" spans="1:12" s="3" customFormat="1" ht="16.5" customHeight="1">
      <c r="A131" s="96"/>
      <c r="B131" s="194"/>
      <c r="C131" s="195"/>
      <c r="D131" s="195"/>
      <c r="E131" s="196"/>
      <c r="F131" s="196"/>
      <c r="G131" s="197" t="str">
        <f t="shared" si="2"/>
        <v/>
      </c>
      <c r="H131" s="197" t="str">
        <f>IF(B131="","",IF(COUNTIF(Businesses!B:B,B131)&gt;1,"Multi-Tenant","Single-Tenant"))</f>
        <v/>
      </c>
      <c r="I131" s="402" t="str">
        <f t="shared" si="3"/>
        <v/>
      </c>
      <c r="J131" s="403"/>
      <c r="K131" s="97"/>
      <c r="L131" s="1" t="b">
        <f>IF(B131="",FALSE,IF(COUNTIF(Businesses!B:B,Buildings!B131)=0,TRUE,FALSE))</f>
        <v>0</v>
      </c>
    </row>
    <row r="132" spans="1:12" s="3" customFormat="1" ht="16.5" customHeight="1">
      <c r="A132" s="96"/>
      <c r="B132" s="199"/>
      <c r="C132" s="200"/>
      <c r="D132" s="200"/>
      <c r="E132" s="201"/>
      <c r="F132" s="201"/>
      <c r="G132" s="197" t="str">
        <f t="shared" ref="G132:G195" si="4">IF(B132="","","Standard")</f>
        <v/>
      </c>
      <c r="H132" s="197" t="str">
        <f>IF(B132="","",IF(COUNTIF(Businesses!B:B,B132)&gt;1,"Multi-Tenant","Single-Tenant"))</f>
        <v/>
      </c>
      <c r="I132" s="402" t="str">
        <f t="shared" ref="I132:I195" si="5">IF(B132="","",B132)</f>
        <v/>
      </c>
      <c r="J132" s="403"/>
      <c r="K132" s="97"/>
      <c r="L132" s="1" t="b">
        <f>IF(B132="",FALSE,IF(COUNTIF(Businesses!B:B,Buildings!B132)=0,TRUE,FALSE))</f>
        <v>0</v>
      </c>
    </row>
    <row r="133" spans="1:12" s="3" customFormat="1" ht="16.5" customHeight="1">
      <c r="A133" s="96"/>
      <c r="B133" s="194"/>
      <c r="C133" s="195"/>
      <c r="D133" s="195"/>
      <c r="E133" s="196"/>
      <c r="F133" s="196"/>
      <c r="G133" s="197" t="str">
        <f t="shared" si="4"/>
        <v/>
      </c>
      <c r="H133" s="197" t="str">
        <f>IF(B133="","",IF(COUNTIF(Businesses!B:B,B133)&gt;1,"Multi-Tenant","Single-Tenant"))</f>
        <v/>
      </c>
      <c r="I133" s="402" t="str">
        <f t="shared" si="5"/>
        <v/>
      </c>
      <c r="J133" s="403"/>
      <c r="K133" s="97"/>
      <c r="L133" s="1" t="b">
        <f>IF(B133="",FALSE,IF(COUNTIF(Businesses!B:B,Buildings!B133)=0,TRUE,FALSE))</f>
        <v>0</v>
      </c>
    </row>
    <row r="134" spans="1:12" s="3" customFormat="1" ht="16.5" customHeight="1">
      <c r="A134" s="96"/>
      <c r="B134" s="199"/>
      <c r="C134" s="200"/>
      <c r="D134" s="200"/>
      <c r="E134" s="201"/>
      <c r="F134" s="201"/>
      <c r="G134" s="197" t="str">
        <f t="shared" si="4"/>
        <v/>
      </c>
      <c r="H134" s="197" t="str">
        <f>IF(B134="","",IF(COUNTIF(Businesses!B:B,B134)&gt;1,"Multi-Tenant","Single-Tenant"))</f>
        <v/>
      </c>
      <c r="I134" s="402" t="str">
        <f t="shared" si="5"/>
        <v/>
      </c>
      <c r="J134" s="403"/>
      <c r="K134" s="97"/>
      <c r="L134" s="1" t="b">
        <f>IF(B134="",FALSE,IF(COUNTIF(Businesses!B:B,Buildings!B134)=0,TRUE,FALSE))</f>
        <v>0</v>
      </c>
    </row>
    <row r="135" spans="1:12" s="3" customFormat="1" ht="16.5" customHeight="1">
      <c r="A135" s="96"/>
      <c r="B135" s="194"/>
      <c r="C135" s="195"/>
      <c r="D135" s="195"/>
      <c r="E135" s="196"/>
      <c r="F135" s="196"/>
      <c r="G135" s="197" t="str">
        <f t="shared" si="4"/>
        <v/>
      </c>
      <c r="H135" s="197" t="str">
        <f>IF(B135="","",IF(COUNTIF(Businesses!B:B,B135)&gt;1,"Multi-Tenant","Single-Tenant"))</f>
        <v/>
      </c>
      <c r="I135" s="402" t="str">
        <f t="shared" si="5"/>
        <v/>
      </c>
      <c r="J135" s="403"/>
      <c r="K135" s="97"/>
      <c r="L135" s="1" t="b">
        <f>IF(B135="",FALSE,IF(COUNTIF(Businesses!B:B,Buildings!B135)=0,TRUE,FALSE))</f>
        <v>0</v>
      </c>
    </row>
    <row r="136" spans="1:12" s="3" customFormat="1" ht="16.5" customHeight="1">
      <c r="A136" s="96"/>
      <c r="B136" s="199"/>
      <c r="C136" s="200"/>
      <c r="D136" s="200"/>
      <c r="E136" s="201"/>
      <c r="F136" s="201"/>
      <c r="G136" s="197" t="str">
        <f t="shared" si="4"/>
        <v/>
      </c>
      <c r="H136" s="197" t="str">
        <f>IF(B136="","",IF(COUNTIF(Businesses!B:B,B136)&gt;1,"Multi-Tenant","Single-Tenant"))</f>
        <v/>
      </c>
      <c r="I136" s="402" t="str">
        <f t="shared" si="5"/>
        <v/>
      </c>
      <c r="J136" s="403"/>
      <c r="K136" s="97"/>
      <c r="L136" s="1" t="b">
        <f>IF(B136="",FALSE,IF(COUNTIF(Businesses!B:B,Buildings!B136)=0,TRUE,FALSE))</f>
        <v>0</v>
      </c>
    </row>
    <row r="137" spans="1:12" s="3" customFormat="1" ht="16.5" customHeight="1">
      <c r="A137" s="96"/>
      <c r="B137" s="194"/>
      <c r="C137" s="195"/>
      <c r="D137" s="195"/>
      <c r="E137" s="196"/>
      <c r="F137" s="196"/>
      <c r="G137" s="197" t="str">
        <f t="shared" si="4"/>
        <v/>
      </c>
      <c r="H137" s="197" t="str">
        <f>IF(B137="","",IF(COUNTIF(Businesses!B:B,B137)&gt;1,"Multi-Tenant","Single-Tenant"))</f>
        <v/>
      </c>
      <c r="I137" s="402" t="str">
        <f t="shared" si="5"/>
        <v/>
      </c>
      <c r="J137" s="403"/>
      <c r="K137" s="97"/>
      <c r="L137" s="1" t="b">
        <f>IF(B137="",FALSE,IF(COUNTIF(Businesses!B:B,Buildings!B137)=0,TRUE,FALSE))</f>
        <v>0</v>
      </c>
    </row>
    <row r="138" spans="1:12" s="3" customFormat="1" ht="16.5" customHeight="1">
      <c r="A138" s="96"/>
      <c r="B138" s="199"/>
      <c r="C138" s="200"/>
      <c r="D138" s="200"/>
      <c r="E138" s="201"/>
      <c r="F138" s="201"/>
      <c r="G138" s="197" t="str">
        <f t="shared" si="4"/>
        <v/>
      </c>
      <c r="H138" s="197" t="str">
        <f>IF(B138="","",IF(COUNTIF(Businesses!B:B,B138)&gt;1,"Multi-Tenant","Single-Tenant"))</f>
        <v/>
      </c>
      <c r="I138" s="402" t="str">
        <f t="shared" si="5"/>
        <v/>
      </c>
      <c r="J138" s="403"/>
      <c r="K138" s="97"/>
      <c r="L138" s="1" t="b">
        <f>IF(B138="",FALSE,IF(COUNTIF(Businesses!B:B,Buildings!B138)=0,TRUE,FALSE))</f>
        <v>0</v>
      </c>
    </row>
    <row r="139" spans="1:12" s="3" customFormat="1" ht="16.5" customHeight="1">
      <c r="A139" s="96"/>
      <c r="B139" s="194"/>
      <c r="C139" s="195"/>
      <c r="D139" s="195"/>
      <c r="E139" s="196"/>
      <c r="F139" s="196"/>
      <c r="G139" s="197" t="str">
        <f t="shared" si="4"/>
        <v/>
      </c>
      <c r="H139" s="197" t="str">
        <f>IF(B139="","",IF(COUNTIF(Businesses!B:B,B139)&gt;1,"Multi-Tenant","Single-Tenant"))</f>
        <v/>
      </c>
      <c r="I139" s="402" t="str">
        <f t="shared" si="5"/>
        <v/>
      </c>
      <c r="J139" s="403"/>
      <c r="K139" s="97"/>
      <c r="L139" s="1" t="b">
        <f>IF(B139="",FALSE,IF(COUNTIF(Businesses!B:B,Buildings!B139)=0,TRUE,FALSE))</f>
        <v>0</v>
      </c>
    </row>
    <row r="140" spans="1:12" s="3" customFormat="1" ht="16.5" customHeight="1">
      <c r="A140" s="96"/>
      <c r="B140" s="199"/>
      <c r="C140" s="200"/>
      <c r="D140" s="200"/>
      <c r="E140" s="201"/>
      <c r="F140" s="201"/>
      <c r="G140" s="197" t="str">
        <f t="shared" si="4"/>
        <v/>
      </c>
      <c r="H140" s="197" t="str">
        <f>IF(B140="","",IF(COUNTIF(Businesses!B:B,B140)&gt;1,"Multi-Tenant","Single-Tenant"))</f>
        <v/>
      </c>
      <c r="I140" s="402" t="str">
        <f t="shared" si="5"/>
        <v/>
      </c>
      <c r="J140" s="403"/>
      <c r="K140" s="97"/>
      <c r="L140" s="1" t="b">
        <f>IF(B140="",FALSE,IF(COUNTIF(Businesses!B:B,Buildings!B140)=0,TRUE,FALSE))</f>
        <v>0</v>
      </c>
    </row>
    <row r="141" spans="1:12" s="3" customFormat="1" ht="16.5" customHeight="1">
      <c r="A141" s="96"/>
      <c r="B141" s="194"/>
      <c r="C141" s="195"/>
      <c r="D141" s="195"/>
      <c r="E141" s="196"/>
      <c r="F141" s="196"/>
      <c r="G141" s="197" t="str">
        <f t="shared" si="4"/>
        <v/>
      </c>
      <c r="H141" s="197" t="str">
        <f>IF(B141="","",IF(COUNTIF(Businesses!B:B,B141)&gt;1,"Multi-Tenant","Single-Tenant"))</f>
        <v/>
      </c>
      <c r="I141" s="402" t="str">
        <f t="shared" si="5"/>
        <v/>
      </c>
      <c r="J141" s="403"/>
      <c r="K141" s="97"/>
      <c r="L141" s="1" t="b">
        <f>IF(B141="",FALSE,IF(COUNTIF(Businesses!B:B,Buildings!B141)=0,TRUE,FALSE))</f>
        <v>0</v>
      </c>
    </row>
    <row r="142" spans="1:12" s="3" customFormat="1" ht="16.5" customHeight="1">
      <c r="A142" s="96"/>
      <c r="B142" s="199"/>
      <c r="C142" s="200"/>
      <c r="D142" s="200"/>
      <c r="E142" s="201"/>
      <c r="F142" s="201"/>
      <c r="G142" s="197" t="str">
        <f t="shared" si="4"/>
        <v/>
      </c>
      <c r="H142" s="197" t="str">
        <f>IF(B142="","",IF(COUNTIF(Businesses!B:B,B142)&gt;1,"Multi-Tenant","Single-Tenant"))</f>
        <v/>
      </c>
      <c r="I142" s="402" t="str">
        <f t="shared" si="5"/>
        <v/>
      </c>
      <c r="J142" s="403"/>
      <c r="K142" s="97"/>
      <c r="L142" s="1" t="b">
        <f>IF(B142="",FALSE,IF(COUNTIF(Businesses!B:B,Buildings!B142)=0,TRUE,FALSE))</f>
        <v>0</v>
      </c>
    </row>
    <row r="143" spans="1:12" s="3" customFormat="1" ht="16.5" customHeight="1">
      <c r="A143" s="96"/>
      <c r="B143" s="194"/>
      <c r="C143" s="195"/>
      <c r="D143" s="195"/>
      <c r="E143" s="196"/>
      <c r="F143" s="196"/>
      <c r="G143" s="197" t="str">
        <f t="shared" si="4"/>
        <v/>
      </c>
      <c r="H143" s="197" t="str">
        <f>IF(B143="","",IF(COUNTIF(Businesses!B:B,B143)&gt;1,"Multi-Tenant","Single-Tenant"))</f>
        <v/>
      </c>
      <c r="I143" s="402" t="str">
        <f t="shared" si="5"/>
        <v/>
      </c>
      <c r="J143" s="403"/>
      <c r="K143" s="97"/>
      <c r="L143" s="1" t="b">
        <f>IF(B143="",FALSE,IF(COUNTIF(Businesses!B:B,Buildings!B143)=0,TRUE,FALSE))</f>
        <v>0</v>
      </c>
    </row>
    <row r="144" spans="1:12" s="3" customFormat="1" ht="16.5" customHeight="1">
      <c r="A144" s="96"/>
      <c r="B144" s="199"/>
      <c r="C144" s="200"/>
      <c r="D144" s="200"/>
      <c r="E144" s="201"/>
      <c r="F144" s="201"/>
      <c r="G144" s="197" t="str">
        <f t="shared" si="4"/>
        <v/>
      </c>
      <c r="H144" s="197" t="str">
        <f>IF(B144="","",IF(COUNTIF(Businesses!B:B,B144)&gt;1,"Multi-Tenant","Single-Tenant"))</f>
        <v/>
      </c>
      <c r="I144" s="402" t="str">
        <f t="shared" si="5"/>
        <v/>
      </c>
      <c r="J144" s="403"/>
      <c r="K144" s="97"/>
      <c r="L144" s="1" t="b">
        <f>IF(B144="",FALSE,IF(COUNTIF(Businesses!B:B,Buildings!B144)=0,TRUE,FALSE))</f>
        <v>0</v>
      </c>
    </row>
    <row r="145" spans="1:12" s="3" customFormat="1" ht="16.5" customHeight="1">
      <c r="A145" s="96"/>
      <c r="B145" s="194"/>
      <c r="C145" s="195"/>
      <c r="D145" s="195"/>
      <c r="E145" s="196"/>
      <c r="F145" s="196"/>
      <c r="G145" s="197" t="str">
        <f t="shared" si="4"/>
        <v/>
      </c>
      <c r="H145" s="197" t="str">
        <f>IF(B145="","",IF(COUNTIF(Businesses!B:B,B145)&gt;1,"Multi-Tenant","Single-Tenant"))</f>
        <v/>
      </c>
      <c r="I145" s="402" t="str">
        <f t="shared" si="5"/>
        <v/>
      </c>
      <c r="J145" s="403"/>
      <c r="K145" s="97"/>
      <c r="L145" s="1" t="b">
        <f>IF(B145="",FALSE,IF(COUNTIF(Businesses!B:B,Buildings!B145)=0,TRUE,FALSE))</f>
        <v>0</v>
      </c>
    </row>
    <row r="146" spans="1:12" s="3" customFormat="1" ht="16.5" customHeight="1">
      <c r="A146" s="96"/>
      <c r="B146" s="199"/>
      <c r="C146" s="200"/>
      <c r="D146" s="200"/>
      <c r="E146" s="201"/>
      <c r="F146" s="201"/>
      <c r="G146" s="197" t="str">
        <f t="shared" si="4"/>
        <v/>
      </c>
      <c r="H146" s="197" t="str">
        <f>IF(B146="","",IF(COUNTIF(Businesses!B:B,B146)&gt;1,"Multi-Tenant","Single-Tenant"))</f>
        <v/>
      </c>
      <c r="I146" s="402" t="str">
        <f t="shared" si="5"/>
        <v/>
      </c>
      <c r="J146" s="403"/>
      <c r="K146" s="97"/>
      <c r="L146" s="1" t="b">
        <f>IF(B146="",FALSE,IF(COUNTIF(Businesses!B:B,Buildings!B146)=0,TRUE,FALSE))</f>
        <v>0</v>
      </c>
    </row>
    <row r="147" spans="1:12" s="3" customFormat="1" ht="16.5" customHeight="1">
      <c r="A147" s="96"/>
      <c r="B147" s="194"/>
      <c r="C147" s="195"/>
      <c r="D147" s="195"/>
      <c r="E147" s="196"/>
      <c r="F147" s="196"/>
      <c r="G147" s="197" t="str">
        <f t="shared" si="4"/>
        <v/>
      </c>
      <c r="H147" s="197" t="str">
        <f>IF(B147="","",IF(COUNTIF(Businesses!B:B,B147)&gt;1,"Multi-Tenant","Single-Tenant"))</f>
        <v/>
      </c>
      <c r="I147" s="402" t="str">
        <f t="shared" si="5"/>
        <v/>
      </c>
      <c r="J147" s="403"/>
      <c r="K147" s="97"/>
      <c r="L147" s="1" t="b">
        <f>IF(B147="",FALSE,IF(COUNTIF(Businesses!B:B,Buildings!B147)=0,TRUE,FALSE))</f>
        <v>0</v>
      </c>
    </row>
    <row r="148" spans="1:12" s="3" customFormat="1" ht="16.5" customHeight="1">
      <c r="A148" s="96"/>
      <c r="B148" s="199"/>
      <c r="C148" s="200"/>
      <c r="D148" s="200"/>
      <c r="E148" s="201"/>
      <c r="F148" s="201"/>
      <c r="G148" s="197" t="str">
        <f t="shared" si="4"/>
        <v/>
      </c>
      <c r="H148" s="197" t="str">
        <f>IF(B148="","",IF(COUNTIF(Businesses!B:B,B148)&gt;1,"Multi-Tenant","Single-Tenant"))</f>
        <v/>
      </c>
      <c r="I148" s="402" t="str">
        <f t="shared" si="5"/>
        <v/>
      </c>
      <c r="J148" s="403"/>
      <c r="K148" s="97"/>
      <c r="L148" s="1" t="b">
        <f>IF(B148="",FALSE,IF(COUNTIF(Businesses!B:B,Buildings!B148)=0,TRUE,FALSE))</f>
        <v>0</v>
      </c>
    </row>
    <row r="149" spans="1:12" s="3" customFormat="1" ht="16.5" customHeight="1">
      <c r="A149" s="96"/>
      <c r="B149" s="194"/>
      <c r="C149" s="195"/>
      <c r="D149" s="195"/>
      <c r="E149" s="196"/>
      <c r="F149" s="196"/>
      <c r="G149" s="197" t="str">
        <f t="shared" si="4"/>
        <v/>
      </c>
      <c r="H149" s="197" t="str">
        <f>IF(B149="","",IF(COUNTIF(Businesses!B:B,B149)&gt;1,"Multi-Tenant","Single-Tenant"))</f>
        <v/>
      </c>
      <c r="I149" s="402" t="str">
        <f t="shared" si="5"/>
        <v/>
      </c>
      <c r="J149" s="403"/>
      <c r="K149" s="97"/>
      <c r="L149" s="1" t="b">
        <f>IF(B149="",FALSE,IF(COUNTIF(Businesses!B:B,Buildings!B149)=0,TRUE,FALSE))</f>
        <v>0</v>
      </c>
    </row>
    <row r="150" spans="1:12" s="3" customFormat="1" ht="16.5" customHeight="1">
      <c r="A150" s="96"/>
      <c r="B150" s="199"/>
      <c r="C150" s="200"/>
      <c r="D150" s="200"/>
      <c r="E150" s="201"/>
      <c r="F150" s="201"/>
      <c r="G150" s="197" t="str">
        <f t="shared" si="4"/>
        <v/>
      </c>
      <c r="H150" s="197" t="str">
        <f>IF(B150="","",IF(COUNTIF(Businesses!B:B,B150)&gt;1,"Multi-Tenant","Single-Tenant"))</f>
        <v/>
      </c>
      <c r="I150" s="402" t="str">
        <f t="shared" si="5"/>
        <v/>
      </c>
      <c r="J150" s="403"/>
      <c r="K150" s="97"/>
      <c r="L150" s="1" t="b">
        <f>IF(B150="",FALSE,IF(COUNTIF(Businesses!B:B,Buildings!B150)=0,TRUE,FALSE))</f>
        <v>0</v>
      </c>
    </row>
    <row r="151" spans="1:12" s="3" customFormat="1" ht="16.5" customHeight="1">
      <c r="A151" s="96"/>
      <c r="B151" s="194"/>
      <c r="C151" s="195"/>
      <c r="D151" s="195"/>
      <c r="E151" s="196"/>
      <c r="F151" s="196"/>
      <c r="G151" s="197" t="str">
        <f t="shared" si="4"/>
        <v/>
      </c>
      <c r="H151" s="197" t="str">
        <f>IF(B151="","",IF(COUNTIF(Businesses!B:B,B151)&gt;1,"Multi-Tenant","Single-Tenant"))</f>
        <v/>
      </c>
      <c r="I151" s="402" t="str">
        <f t="shared" si="5"/>
        <v/>
      </c>
      <c r="J151" s="403"/>
      <c r="K151" s="97"/>
      <c r="L151" s="1" t="b">
        <f>IF(B151="",FALSE,IF(COUNTIF(Businesses!B:B,Buildings!B151)=0,TRUE,FALSE))</f>
        <v>0</v>
      </c>
    </row>
    <row r="152" spans="1:12" s="3" customFormat="1" ht="16.5" customHeight="1">
      <c r="A152" s="96"/>
      <c r="B152" s="199"/>
      <c r="C152" s="200"/>
      <c r="D152" s="200"/>
      <c r="E152" s="201"/>
      <c r="F152" s="201"/>
      <c r="G152" s="197" t="str">
        <f t="shared" si="4"/>
        <v/>
      </c>
      <c r="H152" s="197" t="str">
        <f>IF(B152="","",IF(COUNTIF(Businesses!B:B,B152)&gt;1,"Multi-Tenant","Single-Tenant"))</f>
        <v/>
      </c>
      <c r="I152" s="402" t="str">
        <f t="shared" si="5"/>
        <v/>
      </c>
      <c r="J152" s="403"/>
      <c r="K152" s="97"/>
      <c r="L152" s="1" t="b">
        <f>IF(B152="",FALSE,IF(COUNTIF(Businesses!B:B,Buildings!B152)=0,TRUE,FALSE))</f>
        <v>0</v>
      </c>
    </row>
    <row r="153" spans="1:12" s="3" customFormat="1" ht="16.5" customHeight="1">
      <c r="A153" s="96"/>
      <c r="B153" s="194"/>
      <c r="C153" s="195"/>
      <c r="D153" s="195"/>
      <c r="E153" s="196"/>
      <c r="F153" s="196"/>
      <c r="G153" s="197" t="str">
        <f t="shared" si="4"/>
        <v/>
      </c>
      <c r="H153" s="197" t="str">
        <f>IF(B153="","",IF(COUNTIF(Businesses!B:B,B153)&gt;1,"Multi-Tenant","Single-Tenant"))</f>
        <v/>
      </c>
      <c r="I153" s="402" t="str">
        <f t="shared" si="5"/>
        <v/>
      </c>
      <c r="J153" s="403"/>
      <c r="K153" s="97"/>
      <c r="L153" s="1" t="b">
        <f>IF(B153="",FALSE,IF(COUNTIF(Businesses!B:B,Buildings!B153)=0,TRUE,FALSE))</f>
        <v>0</v>
      </c>
    </row>
    <row r="154" spans="1:12" s="3" customFormat="1" ht="16.5" customHeight="1">
      <c r="A154" s="96"/>
      <c r="B154" s="199"/>
      <c r="C154" s="200"/>
      <c r="D154" s="200"/>
      <c r="E154" s="201"/>
      <c r="F154" s="201"/>
      <c r="G154" s="197" t="str">
        <f t="shared" si="4"/>
        <v/>
      </c>
      <c r="H154" s="197" t="str">
        <f>IF(B154="","",IF(COUNTIF(Businesses!B:B,B154)&gt;1,"Multi-Tenant","Single-Tenant"))</f>
        <v/>
      </c>
      <c r="I154" s="402" t="str">
        <f t="shared" si="5"/>
        <v/>
      </c>
      <c r="J154" s="403"/>
      <c r="K154" s="97"/>
      <c r="L154" s="1" t="b">
        <f>IF(B154="",FALSE,IF(COUNTIF(Businesses!B:B,Buildings!B154)=0,TRUE,FALSE))</f>
        <v>0</v>
      </c>
    </row>
    <row r="155" spans="1:12" s="3" customFormat="1" ht="16.5" customHeight="1">
      <c r="A155" s="96"/>
      <c r="B155" s="194"/>
      <c r="C155" s="195"/>
      <c r="D155" s="195"/>
      <c r="E155" s="196"/>
      <c r="F155" s="196"/>
      <c r="G155" s="197" t="str">
        <f t="shared" si="4"/>
        <v/>
      </c>
      <c r="H155" s="197" t="str">
        <f>IF(B155="","",IF(COUNTIF(Businesses!B:B,B155)&gt;1,"Multi-Tenant","Single-Tenant"))</f>
        <v/>
      </c>
      <c r="I155" s="402" t="str">
        <f t="shared" si="5"/>
        <v/>
      </c>
      <c r="J155" s="403"/>
      <c r="K155" s="97"/>
      <c r="L155" s="1" t="b">
        <f>IF(B155="",FALSE,IF(COUNTIF(Businesses!B:B,Buildings!B155)=0,TRUE,FALSE))</f>
        <v>0</v>
      </c>
    </row>
    <row r="156" spans="1:12" s="3" customFormat="1" ht="16.5" customHeight="1">
      <c r="A156" s="96"/>
      <c r="B156" s="199"/>
      <c r="C156" s="200"/>
      <c r="D156" s="200"/>
      <c r="E156" s="201"/>
      <c r="F156" s="201"/>
      <c r="G156" s="197" t="str">
        <f t="shared" si="4"/>
        <v/>
      </c>
      <c r="H156" s="197" t="str">
        <f>IF(B156="","",IF(COUNTIF(Businesses!B:B,B156)&gt;1,"Multi-Tenant","Single-Tenant"))</f>
        <v/>
      </c>
      <c r="I156" s="402" t="str">
        <f t="shared" si="5"/>
        <v/>
      </c>
      <c r="J156" s="403"/>
      <c r="K156" s="97"/>
      <c r="L156" s="1" t="b">
        <f>IF(B156="",FALSE,IF(COUNTIF(Businesses!B:B,Buildings!B156)=0,TRUE,FALSE))</f>
        <v>0</v>
      </c>
    </row>
    <row r="157" spans="1:12" s="3" customFormat="1" ht="16.5" customHeight="1">
      <c r="A157" s="96"/>
      <c r="B157" s="194"/>
      <c r="C157" s="195"/>
      <c r="D157" s="195"/>
      <c r="E157" s="196"/>
      <c r="F157" s="196"/>
      <c r="G157" s="197" t="str">
        <f t="shared" si="4"/>
        <v/>
      </c>
      <c r="H157" s="197" t="str">
        <f>IF(B157="","",IF(COUNTIF(Businesses!B:B,B157)&gt;1,"Multi-Tenant","Single-Tenant"))</f>
        <v/>
      </c>
      <c r="I157" s="402" t="str">
        <f t="shared" si="5"/>
        <v/>
      </c>
      <c r="J157" s="403"/>
      <c r="K157" s="97"/>
      <c r="L157" s="1" t="b">
        <f>IF(B157="",FALSE,IF(COUNTIF(Businesses!B:B,Buildings!B157)=0,TRUE,FALSE))</f>
        <v>0</v>
      </c>
    </row>
    <row r="158" spans="1:12" s="3" customFormat="1" ht="16.5" customHeight="1">
      <c r="A158" s="96"/>
      <c r="B158" s="199"/>
      <c r="C158" s="200"/>
      <c r="D158" s="200"/>
      <c r="E158" s="201"/>
      <c r="F158" s="201"/>
      <c r="G158" s="197" t="str">
        <f t="shared" si="4"/>
        <v/>
      </c>
      <c r="H158" s="197" t="str">
        <f>IF(B158="","",IF(COUNTIF(Businesses!B:B,B158)&gt;1,"Multi-Tenant","Single-Tenant"))</f>
        <v/>
      </c>
      <c r="I158" s="402" t="str">
        <f t="shared" si="5"/>
        <v/>
      </c>
      <c r="J158" s="403"/>
      <c r="K158" s="97"/>
      <c r="L158" s="1" t="b">
        <f>IF(B158="",FALSE,IF(COUNTIF(Businesses!B:B,Buildings!B158)=0,TRUE,FALSE))</f>
        <v>0</v>
      </c>
    </row>
    <row r="159" spans="1:12" s="3" customFormat="1" ht="16.5" customHeight="1">
      <c r="A159" s="96"/>
      <c r="B159" s="194"/>
      <c r="C159" s="195"/>
      <c r="D159" s="195"/>
      <c r="E159" s="196"/>
      <c r="F159" s="196"/>
      <c r="G159" s="197" t="str">
        <f t="shared" si="4"/>
        <v/>
      </c>
      <c r="H159" s="197" t="str">
        <f>IF(B159="","",IF(COUNTIF(Businesses!B:B,B159)&gt;1,"Multi-Tenant","Single-Tenant"))</f>
        <v/>
      </c>
      <c r="I159" s="402" t="str">
        <f t="shared" si="5"/>
        <v/>
      </c>
      <c r="J159" s="403"/>
      <c r="K159" s="97"/>
      <c r="L159" s="1" t="b">
        <f>IF(B159="",FALSE,IF(COUNTIF(Businesses!B:B,Buildings!B159)=0,TRUE,FALSE))</f>
        <v>0</v>
      </c>
    </row>
    <row r="160" spans="1:12" s="3" customFormat="1" ht="16.5" customHeight="1">
      <c r="A160" s="96"/>
      <c r="B160" s="199"/>
      <c r="C160" s="200"/>
      <c r="D160" s="200"/>
      <c r="E160" s="201"/>
      <c r="F160" s="201"/>
      <c r="G160" s="197" t="str">
        <f t="shared" si="4"/>
        <v/>
      </c>
      <c r="H160" s="197" t="str">
        <f>IF(B160="","",IF(COUNTIF(Businesses!B:B,B160)&gt;1,"Multi-Tenant","Single-Tenant"))</f>
        <v/>
      </c>
      <c r="I160" s="402" t="str">
        <f t="shared" si="5"/>
        <v/>
      </c>
      <c r="J160" s="403"/>
      <c r="K160" s="97"/>
      <c r="L160" s="1" t="b">
        <f>IF(B160="",FALSE,IF(COUNTIF(Businesses!B:B,Buildings!B160)=0,TRUE,FALSE))</f>
        <v>0</v>
      </c>
    </row>
    <row r="161" spans="1:12" s="3" customFormat="1" ht="16.5" customHeight="1">
      <c r="A161" s="96"/>
      <c r="B161" s="194"/>
      <c r="C161" s="195"/>
      <c r="D161" s="195"/>
      <c r="E161" s="196"/>
      <c r="F161" s="196"/>
      <c r="G161" s="197" t="str">
        <f t="shared" si="4"/>
        <v/>
      </c>
      <c r="H161" s="197" t="str">
        <f>IF(B161="","",IF(COUNTIF(Businesses!B:B,B161)&gt;1,"Multi-Tenant","Single-Tenant"))</f>
        <v/>
      </c>
      <c r="I161" s="402" t="str">
        <f t="shared" si="5"/>
        <v/>
      </c>
      <c r="J161" s="403"/>
      <c r="K161" s="97"/>
      <c r="L161" s="1" t="b">
        <f>IF(B161="",FALSE,IF(COUNTIF(Businesses!B:B,Buildings!B161)=0,TRUE,FALSE))</f>
        <v>0</v>
      </c>
    </row>
    <row r="162" spans="1:12" s="3" customFormat="1" ht="16.5" customHeight="1">
      <c r="A162" s="96"/>
      <c r="B162" s="199"/>
      <c r="C162" s="200"/>
      <c r="D162" s="200"/>
      <c r="E162" s="201"/>
      <c r="F162" s="201"/>
      <c r="G162" s="197" t="str">
        <f t="shared" si="4"/>
        <v/>
      </c>
      <c r="H162" s="197" t="str">
        <f>IF(B162="","",IF(COUNTIF(Businesses!B:B,B162)&gt;1,"Multi-Tenant","Single-Tenant"))</f>
        <v/>
      </c>
      <c r="I162" s="402" t="str">
        <f t="shared" si="5"/>
        <v/>
      </c>
      <c r="J162" s="403"/>
      <c r="K162" s="97"/>
      <c r="L162" s="1" t="b">
        <f>IF(B162="",FALSE,IF(COUNTIF(Businesses!B:B,Buildings!B162)=0,TRUE,FALSE))</f>
        <v>0</v>
      </c>
    </row>
    <row r="163" spans="1:12" s="3" customFormat="1" ht="16.5" customHeight="1">
      <c r="A163" s="96"/>
      <c r="B163" s="194"/>
      <c r="C163" s="195"/>
      <c r="D163" s="195"/>
      <c r="E163" s="196"/>
      <c r="F163" s="196"/>
      <c r="G163" s="197" t="str">
        <f t="shared" si="4"/>
        <v/>
      </c>
      <c r="H163" s="197" t="str">
        <f>IF(B163="","",IF(COUNTIF(Businesses!B:B,B163)&gt;1,"Multi-Tenant","Single-Tenant"))</f>
        <v/>
      </c>
      <c r="I163" s="402" t="str">
        <f t="shared" si="5"/>
        <v/>
      </c>
      <c r="J163" s="403"/>
      <c r="K163" s="97"/>
      <c r="L163" s="1" t="b">
        <f>IF(B163="",FALSE,IF(COUNTIF(Businesses!B:B,Buildings!B163)=0,TRUE,FALSE))</f>
        <v>0</v>
      </c>
    </row>
    <row r="164" spans="1:12" s="3" customFormat="1" ht="16.5" customHeight="1">
      <c r="A164" s="96"/>
      <c r="B164" s="199"/>
      <c r="C164" s="200"/>
      <c r="D164" s="200"/>
      <c r="E164" s="201"/>
      <c r="F164" s="201"/>
      <c r="G164" s="197" t="str">
        <f t="shared" si="4"/>
        <v/>
      </c>
      <c r="H164" s="197" t="str">
        <f>IF(B164="","",IF(COUNTIF(Businesses!B:B,B164)&gt;1,"Multi-Tenant","Single-Tenant"))</f>
        <v/>
      </c>
      <c r="I164" s="402" t="str">
        <f t="shared" si="5"/>
        <v/>
      </c>
      <c r="J164" s="403"/>
      <c r="K164" s="97"/>
      <c r="L164" s="1" t="b">
        <f>IF(B164="",FALSE,IF(COUNTIF(Businesses!B:B,Buildings!B164)=0,TRUE,FALSE))</f>
        <v>0</v>
      </c>
    </row>
    <row r="165" spans="1:12" s="3" customFormat="1" ht="16.5" customHeight="1">
      <c r="A165" s="96"/>
      <c r="B165" s="194"/>
      <c r="C165" s="195"/>
      <c r="D165" s="195"/>
      <c r="E165" s="196"/>
      <c r="F165" s="196"/>
      <c r="G165" s="197" t="str">
        <f t="shared" si="4"/>
        <v/>
      </c>
      <c r="H165" s="197" t="str">
        <f>IF(B165="","",IF(COUNTIF(Businesses!B:B,B165)&gt;1,"Multi-Tenant","Single-Tenant"))</f>
        <v/>
      </c>
      <c r="I165" s="402" t="str">
        <f t="shared" si="5"/>
        <v/>
      </c>
      <c r="J165" s="403"/>
      <c r="K165" s="97"/>
      <c r="L165" s="1" t="b">
        <f>IF(B165="",FALSE,IF(COUNTIF(Businesses!B:B,Buildings!B165)=0,TRUE,FALSE))</f>
        <v>0</v>
      </c>
    </row>
    <row r="166" spans="1:12" s="3" customFormat="1" ht="16.5" customHeight="1">
      <c r="A166" s="96"/>
      <c r="B166" s="199"/>
      <c r="C166" s="200"/>
      <c r="D166" s="200"/>
      <c r="E166" s="201"/>
      <c r="F166" s="201"/>
      <c r="G166" s="197" t="str">
        <f t="shared" si="4"/>
        <v/>
      </c>
      <c r="H166" s="197" t="str">
        <f>IF(B166="","",IF(COUNTIF(Businesses!B:B,B166)&gt;1,"Multi-Tenant","Single-Tenant"))</f>
        <v/>
      </c>
      <c r="I166" s="402" t="str">
        <f t="shared" si="5"/>
        <v/>
      </c>
      <c r="J166" s="403"/>
      <c r="K166" s="97"/>
      <c r="L166" s="1" t="b">
        <f>IF(B166="",FALSE,IF(COUNTIF(Businesses!B:B,Buildings!B166)=0,TRUE,FALSE))</f>
        <v>0</v>
      </c>
    </row>
    <row r="167" spans="1:12" s="3" customFormat="1" ht="16.5" customHeight="1">
      <c r="A167" s="96"/>
      <c r="B167" s="194"/>
      <c r="C167" s="195"/>
      <c r="D167" s="195"/>
      <c r="E167" s="196"/>
      <c r="F167" s="196"/>
      <c r="G167" s="197" t="str">
        <f t="shared" si="4"/>
        <v/>
      </c>
      <c r="H167" s="197" t="str">
        <f>IF(B167="","",IF(COUNTIF(Businesses!B:B,B167)&gt;1,"Multi-Tenant","Single-Tenant"))</f>
        <v/>
      </c>
      <c r="I167" s="402" t="str">
        <f t="shared" si="5"/>
        <v/>
      </c>
      <c r="J167" s="403"/>
      <c r="K167" s="97"/>
      <c r="L167" s="1" t="b">
        <f>IF(B167="",FALSE,IF(COUNTIF(Businesses!B:B,Buildings!B167)=0,TRUE,FALSE))</f>
        <v>0</v>
      </c>
    </row>
    <row r="168" spans="1:12" s="3" customFormat="1" ht="16.5" customHeight="1">
      <c r="A168" s="96"/>
      <c r="B168" s="199"/>
      <c r="C168" s="200"/>
      <c r="D168" s="200"/>
      <c r="E168" s="201"/>
      <c r="F168" s="201"/>
      <c r="G168" s="197" t="str">
        <f t="shared" si="4"/>
        <v/>
      </c>
      <c r="H168" s="197" t="str">
        <f>IF(B168="","",IF(COUNTIF(Businesses!B:B,B168)&gt;1,"Multi-Tenant","Single-Tenant"))</f>
        <v/>
      </c>
      <c r="I168" s="402" t="str">
        <f t="shared" si="5"/>
        <v/>
      </c>
      <c r="J168" s="403"/>
      <c r="K168" s="97"/>
      <c r="L168" s="1" t="b">
        <f>IF(B168="",FALSE,IF(COUNTIF(Businesses!B:B,Buildings!B168)=0,TRUE,FALSE))</f>
        <v>0</v>
      </c>
    </row>
    <row r="169" spans="1:12" s="3" customFormat="1" ht="16.5" customHeight="1">
      <c r="A169" s="96"/>
      <c r="B169" s="194"/>
      <c r="C169" s="195"/>
      <c r="D169" s="195"/>
      <c r="E169" s="196"/>
      <c r="F169" s="196"/>
      <c r="G169" s="197" t="str">
        <f t="shared" si="4"/>
        <v/>
      </c>
      <c r="H169" s="197" t="str">
        <f>IF(B169="","",IF(COUNTIF(Businesses!B:B,B169)&gt;1,"Multi-Tenant","Single-Tenant"))</f>
        <v/>
      </c>
      <c r="I169" s="402" t="str">
        <f t="shared" si="5"/>
        <v/>
      </c>
      <c r="J169" s="403"/>
      <c r="K169" s="97"/>
      <c r="L169" s="1" t="b">
        <f>IF(B169="",FALSE,IF(COUNTIF(Businesses!B:B,Buildings!B169)=0,TRUE,FALSE))</f>
        <v>0</v>
      </c>
    </row>
    <row r="170" spans="1:12" s="3" customFormat="1" ht="16.5" customHeight="1">
      <c r="A170" s="96"/>
      <c r="B170" s="199"/>
      <c r="C170" s="200"/>
      <c r="D170" s="200"/>
      <c r="E170" s="201"/>
      <c r="F170" s="201"/>
      <c r="G170" s="197" t="str">
        <f t="shared" si="4"/>
        <v/>
      </c>
      <c r="H170" s="197" t="str">
        <f>IF(B170="","",IF(COUNTIF(Businesses!B:B,B170)&gt;1,"Multi-Tenant","Single-Tenant"))</f>
        <v/>
      </c>
      <c r="I170" s="402" t="str">
        <f t="shared" si="5"/>
        <v/>
      </c>
      <c r="J170" s="403"/>
      <c r="K170" s="97"/>
      <c r="L170" s="1" t="b">
        <f>IF(B170="",FALSE,IF(COUNTIF(Businesses!B:B,Buildings!B170)=0,TRUE,FALSE))</f>
        <v>0</v>
      </c>
    </row>
    <row r="171" spans="1:12" s="3" customFormat="1" ht="16.5" customHeight="1">
      <c r="A171" s="96"/>
      <c r="B171" s="194"/>
      <c r="C171" s="195"/>
      <c r="D171" s="195"/>
      <c r="E171" s="196"/>
      <c r="F171" s="196"/>
      <c r="G171" s="197" t="str">
        <f t="shared" si="4"/>
        <v/>
      </c>
      <c r="H171" s="197" t="str">
        <f>IF(B171="","",IF(COUNTIF(Businesses!B:B,B171)&gt;1,"Multi-Tenant","Single-Tenant"))</f>
        <v/>
      </c>
      <c r="I171" s="402" t="str">
        <f t="shared" si="5"/>
        <v/>
      </c>
      <c r="J171" s="403"/>
      <c r="K171" s="97"/>
      <c r="L171" s="1" t="b">
        <f>IF(B171="",FALSE,IF(COUNTIF(Businesses!B:B,Buildings!B171)=0,TRUE,FALSE))</f>
        <v>0</v>
      </c>
    </row>
    <row r="172" spans="1:12" s="3" customFormat="1" ht="16.5" customHeight="1">
      <c r="A172" s="96"/>
      <c r="B172" s="199"/>
      <c r="C172" s="200"/>
      <c r="D172" s="200"/>
      <c r="E172" s="201"/>
      <c r="F172" s="201"/>
      <c r="G172" s="197" t="str">
        <f t="shared" si="4"/>
        <v/>
      </c>
      <c r="H172" s="197" t="str">
        <f>IF(B172="","",IF(COUNTIF(Businesses!B:B,B172)&gt;1,"Multi-Tenant","Single-Tenant"))</f>
        <v/>
      </c>
      <c r="I172" s="402" t="str">
        <f t="shared" si="5"/>
        <v/>
      </c>
      <c r="J172" s="403"/>
      <c r="K172" s="97"/>
      <c r="L172" s="1" t="b">
        <f>IF(B172="",FALSE,IF(COUNTIF(Businesses!B:B,Buildings!B172)=0,TRUE,FALSE))</f>
        <v>0</v>
      </c>
    </row>
    <row r="173" spans="1:12" s="3" customFormat="1" ht="16.5" customHeight="1">
      <c r="A173" s="96"/>
      <c r="B173" s="194"/>
      <c r="C173" s="195"/>
      <c r="D173" s="195"/>
      <c r="E173" s="196"/>
      <c r="F173" s="196"/>
      <c r="G173" s="197" t="str">
        <f t="shared" si="4"/>
        <v/>
      </c>
      <c r="H173" s="197" t="str">
        <f>IF(B173="","",IF(COUNTIF(Businesses!B:B,B173)&gt;1,"Multi-Tenant","Single-Tenant"))</f>
        <v/>
      </c>
      <c r="I173" s="402" t="str">
        <f t="shared" si="5"/>
        <v/>
      </c>
      <c r="J173" s="403"/>
      <c r="K173" s="97"/>
      <c r="L173" s="1" t="b">
        <f>IF(B173="",FALSE,IF(COUNTIF(Businesses!B:B,Buildings!B173)=0,TRUE,FALSE))</f>
        <v>0</v>
      </c>
    </row>
    <row r="174" spans="1:12" s="3" customFormat="1" ht="16.5" customHeight="1">
      <c r="A174" s="96"/>
      <c r="B174" s="199"/>
      <c r="C174" s="200"/>
      <c r="D174" s="200"/>
      <c r="E174" s="201"/>
      <c r="F174" s="201"/>
      <c r="G174" s="197" t="str">
        <f t="shared" si="4"/>
        <v/>
      </c>
      <c r="H174" s="197" t="str">
        <f>IF(B174="","",IF(COUNTIF(Businesses!B:B,B174)&gt;1,"Multi-Tenant","Single-Tenant"))</f>
        <v/>
      </c>
      <c r="I174" s="402" t="str">
        <f t="shared" si="5"/>
        <v/>
      </c>
      <c r="J174" s="403"/>
      <c r="K174" s="97"/>
      <c r="L174" s="1" t="b">
        <f>IF(B174="",FALSE,IF(COUNTIF(Businesses!B:B,Buildings!B174)=0,TRUE,FALSE))</f>
        <v>0</v>
      </c>
    </row>
    <row r="175" spans="1:12" s="3" customFormat="1" ht="16.5" customHeight="1">
      <c r="A175" s="96"/>
      <c r="B175" s="194"/>
      <c r="C175" s="195"/>
      <c r="D175" s="195"/>
      <c r="E175" s="196"/>
      <c r="F175" s="196"/>
      <c r="G175" s="197" t="str">
        <f t="shared" si="4"/>
        <v/>
      </c>
      <c r="H175" s="197" t="str">
        <f>IF(B175="","",IF(COUNTIF(Businesses!B:B,B175)&gt;1,"Multi-Tenant","Single-Tenant"))</f>
        <v/>
      </c>
      <c r="I175" s="402" t="str">
        <f t="shared" si="5"/>
        <v/>
      </c>
      <c r="J175" s="403"/>
      <c r="K175" s="97"/>
      <c r="L175" s="1" t="b">
        <f>IF(B175="",FALSE,IF(COUNTIF(Businesses!B:B,Buildings!B175)=0,TRUE,FALSE))</f>
        <v>0</v>
      </c>
    </row>
    <row r="176" spans="1:12" s="3" customFormat="1" ht="16.5" customHeight="1">
      <c r="A176" s="96"/>
      <c r="B176" s="199"/>
      <c r="C176" s="200"/>
      <c r="D176" s="200"/>
      <c r="E176" s="201"/>
      <c r="F176" s="201"/>
      <c r="G176" s="197" t="str">
        <f t="shared" si="4"/>
        <v/>
      </c>
      <c r="H176" s="197" t="str">
        <f>IF(B176="","",IF(COUNTIF(Businesses!B:B,B176)&gt;1,"Multi-Tenant","Single-Tenant"))</f>
        <v/>
      </c>
      <c r="I176" s="402" t="str">
        <f t="shared" si="5"/>
        <v/>
      </c>
      <c r="J176" s="403"/>
      <c r="K176" s="97"/>
      <c r="L176" s="1" t="b">
        <f>IF(B176="",FALSE,IF(COUNTIF(Businesses!B:B,Buildings!B176)=0,TRUE,FALSE))</f>
        <v>0</v>
      </c>
    </row>
    <row r="177" spans="1:12" s="3" customFormat="1" ht="16.5" customHeight="1">
      <c r="A177" s="96"/>
      <c r="B177" s="194"/>
      <c r="C177" s="195"/>
      <c r="D177" s="195"/>
      <c r="E177" s="196"/>
      <c r="F177" s="196"/>
      <c r="G177" s="197" t="str">
        <f t="shared" si="4"/>
        <v/>
      </c>
      <c r="H177" s="197" t="str">
        <f>IF(B177="","",IF(COUNTIF(Businesses!B:B,B177)&gt;1,"Multi-Tenant","Single-Tenant"))</f>
        <v/>
      </c>
      <c r="I177" s="402" t="str">
        <f t="shared" si="5"/>
        <v/>
      </c>
      <c r="J177" s="403"/>
      <c r="K177" s="97"/>
      <c r="L177" s="1" t="b">
        <f>IF(B177="",FALSE,IF(COUNTIF(Businesses!B:B,Buildings!B177)=0,TRUE,FALSE))</f>
        <v>0</v>
      </c>
    </row>
    <row r="178" spans="1:12" s="3" customFormat="1" ht="16.5" customHeight="1">
      <c r="A178" s="96"/>
      <c r="B178" s="199"/>
      <c r="C178" s="200"/>
      <c r="D178" s="200"/>
      <c r="E178" s="201"/>
      <c r="F178" s="201"/>
      <c r="G178" s="197" t="str">
        <f t="shared" si="4"/>
        <v/>
      </c>
      <c r="H178" s="197" t="str">
        <f>IF(B178="","",IF(COUNTIF(Businesses!B:B,B178)&gt;1,"Multi-Tenant","Single-Tenant"))</f>
        <v/>
      </c>
      <c r="I178" s="402" t="str">
        <f t="shared" si="5"/>
        <v/>
      </c>
      <c r="J178" s="403"/>
      <c r="K178" s="97"/>
      <c r="L178" s="1" t="b">
        <f>IF(B178="",FALSE,IF(COUNTIF(Businesses!B:B,Buildings!B178)=0,TRUE,FALSE))</f>
        <v>0</v>
      </c>
    </row>
    <row r="179" spans="1:12" s="3" customFormat="1" ht="16.5" customHeight="1">
      <c r="A179" s="96"/>
      <c r="B179" s="194"/>
      <c r="C179" s="195"/>
      <c r="D179" s="195"/>
      <c r="E179" s="196"/>
      <c r="F179" s="196"/>
      <c r="G179" s="197" t="str">
        <f t="shared" si="4"/>
        <v/>
      </c>
      <c r="H179" s="197" t="str">
        <f>IF(B179="","",IF(COUNTIF(Businesses!B:B,B179)&gt;1,"Multi-Tenant","Single-Tenant"))</f>
        <v/>
      </c>
      <c r="I179" s="402" t="str">
        <f t="shared" si="5"/>
        <v/>
      </c>
      <c r="J179" s="403"/>
      <c r="K179" s="97"/>
      <c r="L179" s="1" t="b">
        <f>IF(B179="",FALSE,IF(COUNTIF(Businesses!B:B,Buildings!B179)=0,TRUE,FALSE))</f>
        <v>0</v>
      </c>
    </row>
    <row r="180" spans="1:12" s="3" customFormat="1" ht="16.5" customHeight="1">
      <c r="A180" s="96"/>
      <c r="B180" s="199"/>
      <c r="C180" s="200"/>
      <c r="D180" s="200"/>
      <c r="E180" s="201"/>
      <c r="F180" s="201"/>
      <c r="G180" s="197" t="str">
        <f t="shared" si="4"/>
        <v/>
      </c>
      <c r="H180" s="197" t="str">
        <f>IF(B180="","",IF(COUNTIF(Businesses!B:B,B180)&gt;1,"Multi-Tenant","Single-Tenant"))</f>
        <v/>
      </c>
      <c r="I180" s="402" t="str">
        <f t="shared" si="5"/>
        <v/>
      </c>
      <c r="J180" s="403"/>
      <c r="K180" s="97"/>
      <c r="L180" s="1" t="b">
        <f>IF(B180="",FALSE,IF(COUNTIF(Businesses!B:B,Buildings!B180)=0,TRUE,FALSE))</f>
        <v>0</v>
      </c>
    </row>
    <row r="181" spans="1:12" s="3" customFormat="1" ht="16.5" customHeight="1">
      <c r="A181" s="96"/>
      <c r="B181" s="194"/>
      <c r="C181" s="195"/>
      <c r="D181" s="195"/>
      <c r="E181" s="196"/>
      <c r="F181" s="196"/>
      <c r="G181" s="197" t="str">
        <f t="shared" si="4"/>
        <v/>
      </c>
      <c r="H181" s="197" t="str">
        <f>IF(B181="","",IF(COUNTIF(Businesses!B:B,B181)&gt;1,"Multi-Tenant","Single-Tenant"))</f>
        <v/>
      </c>
      <c r="I181" s="402" t="str">
        <f t="shared" si="5"/>
        <v/>
      </c>
      <c r="J181" s="403"/>
      <c r="K181" s="97"/>
      <c r="L181" s="1" t="b">
        <f>IF(B181="",FALSE,IF(COUNTIF(Businesses!B:B,Buildings!B181)=0,TRUE,FALSE))</f>
        <v>0</v>
      </c>
    </row>
    <row r="182" spans="1:12" s="3" customFormat="1" ht="16.5" customHeight="1">
      <c r="A182" s="96"/>
      <c r="B182" s="199"/>
      <c r="C182" s="200"/>
      <c r="D182" s="200"/>
      <c r="E182" s="201"/>
      <c r="F182" s="201"/>
      <c r="G182" s="197" t="str">
        <f t="shared" si="4"/>
        <v/>
      </c>
      <c r="H182" s="197" t="str">
        <f>IF(B182="","",IF(COUNTIF(Businesses!B:B,B182)&gt;1,"Multi-Tenant","Single-Tenant"))</f>
        <v/>
      </c>
      <c r="I182" s="402" t="str">
        <f t="shared" si="5"/>
        <v/>
      </c>
      <c r="J182" s="403"/>
      <c r="K182" s="97"/>
      <c r="L182" s="1" t="b">
        <f>IF(B182="",FALSE,IF(COUNTIF(Businesses!B:B,Buildings!B182)=0,TRUE,FALSE))</f>
        <v>0</v>
      </c>
    </row>
    <row r="183" spans="1:12" s="3" customFormat="1" ht="16.5" customHeight="1">
      <c r="A183" s="96"/>
      <c r="B183" s="194"/>
      <c r="C183" s="195"/>
      <c r="D183" s="195"/>
      <c r="E183" s="196"/>
      <c r="F183" s="196"/>
      <c r="G183" s="197" t="str">
        <f t="shared" si="4"/>
        <v/>
      </c>
      <c r="H183" s="197" t="str">
        <f>IF(B183="","",IF(COUNTIF(Businesses!B:B,B183)&gt;1,"Multi-Tenant","Single-Tenant"))</f>
        <v/>
      </c>
      <c r="I183" s="402" t="str">
        <f t="shared" si="5"/>
        <v/>
      </c>
      <c r="J183" s="403"/>
      <c r="K183" s="97"/>
      <c r="L183" s="1" t="b">
        <f>IF(B183="",FALSE,IF(COUNTIF(Businesses!B:B,Buildings!B183)=0,TRUE,FALSE))</f>
        <v>0</v>
      </c>
    </row>
    <row r="184" spans="1:12" s="3" customFormat="1" ht="16.5" customHeight="1">
      <c r="A184" s="96"/>
      <c r="B184" s="199"/>
      <c r="C184" s="200"/>
      <c r="D184" s="200"/>
      <c r="E184" s="201"/>
      <c r="F184" s="201"/>
      <c r="G184" s="197" t="str">
        <f t="shared" si="4"/>
        <v/>
      </c>
      <c r="H184" s="197" t="str">
        <f>IF(B184="","",IF(COUNTIF(Businesses!B:B,B184)&gt;1,"Multi-Tenant","Single-Tenant"))</f>
        <v/>
      </c>
      <c r="I184" s="402" t="str">
        <f t="shared" si="5"/>
        <v/>
      </c>
      <c r="J184" s="403"/>
      <c r="K184" s="97"/>
      <c r="L184" s="1" t="b">
        <f>IF(B184="",FALSE,IF(COUNTIF(Businesses!B:B,Buildings!B184)=0,TRUE,FALSE))</f>
        <v>0</v>
      </c>
    </row>
    <row r="185" spans="1:12" s="3" customFormat="1" ht="16.5" customHeight="1">
      <c r="A185" s="96"/>
      <c r="B185" s="194"/>
      <c r="C185" s="195"/>
      <c r="D185" s="195"/>
      <c r="E185" s="196"/>
      <c r="F185" s="196"/>
      <c r="G185" s="197" t="str">
        <f t="shared" si="4"/>
        <v/>
      </c>
      <c r="H185" s="197" t="str">
        <f>IF(B185="","",IF(COUNTIF(Businesses!B:B,B185)&gt;1,"Multi-Tenant","Single-Tenant"))</f>
        <v/>
      </c>
      <c r="I185" s="402" t="str">
        <f t="shared" si="5"/>
        <v/>
      </c>
      <c r="J185" s="403"/>
      <c r="K185" s="97"/>
      <c r="L185" s="1" t="b">
        <f>IF(B185="",FALSE,IF(COUNTIF(Businesses!B:B,Buildings!B185)=0,TRUE,FALSE))</f>
        <v>0</v>
      </c>
    </row>
    <row r="186" spans="1:12" s="3" customFormat="1" ht="16.5" customHeight="1">
      <c r="A186" s="96"/>
      <c r="B186" s="199"/>
      <c r="C186" s="200"/>
      <c r="D186" s="200"/>
      <c r="E186" s="201"/>
      <c r="F186" s="201"/>
      <c r="G186" s="197" t="str">
        <f t="shared" si="4"/>
        <v/>
      </c>
      <c r="H186" s="197" t="str">
        <f>IF(B186="","",IF(COUNTIF(Businesses!B:B,B186)&gt;1,"Multi-Tenant","Single-Tenant"))</f>
        <v/>
      </c>
      <c r="I186" s="402" t="str">
        <f t="shared" si="5"/>
        <v/>
      </c>
      <c r="J186" s="403"/>
      <c r="K186" s="97"/>
      <c r="L186" s="1" t="b">
        <f>IF(B186="",FALSE,IF(COUNTIF(Businesses!B:B,Buildings!B186)=0,TRUE,FALSE))</f>
        <v>0</v>
      </c>
    </row>
    <row r="187" spans="1:12" s="3" customFormat="1" ht="16.5" customHeight="1">
      <c r="A187" s="96"/>
      <c r="B187" s="194"/>
      <c r="C187" s="195"/>
      <c r="D187" s="195"/>
      <c r="E187" s="196"/>
      <c r="F187" s="196"/>
      <c r="G187" s="197" t="str">
        <f t="shared" si="4"/>
        <v/>
      </c>
      <c r="H187" s="197" t="str">
        <f>IF(B187="","",IF(COUNTIF(Businesses!B:B,B187)&gt;1,"Multi-Tenant","Single-Tenant"))</f>
        <v/>
      </c>
      <c r="I187" s="402" t="str">
        <f t="shared" si="5"/>
        <v/>
      </c>
      <c r="J187" s="403"/>
      <c r="K187" s="97"/>
      <c r="L187" s="1" t="b">
        <f>IF(B187="",FALSE,IF(COUNTIF(Businesses!B:B,Buildings!B187)=0,TRUE,FALSE))</f>
        <v>0</v>
      </c>
    </row>
    <row r="188" spans="1:12" s="3" customFormat="1" ht="16.5" customHeight="1">
      <c r="A188" s="96"/>
      <c r="B188" s="199"/>
      <c r="C188" s="200"/>
      <c r="D188" s="200"/>
      <c r="E188" s="201"/>
      <c r="F188" s="201"/>
      <c r="G188" s="197" t="str">
        <f t="shared" si="4"/>
        <v/>
      </c>
      <c r="H188" s="197" t="str">
        <f>IF(B188="","",IF(COUNTIF(Businesses!B:B,B188)&gt;1,"Multi-Tenant","Single-Tenant"))</f>
        <v/>
      </c>
      <c r="I188" s="402" t="str">
        <f t="shared" si="5"/>
        <v/>
      </c>
      <c r="J188" s="403"/>
      <c r="K188" s="97"/>
      <c r="L188" s="1" t="b">
        <f>IF(B188="",FALSE,IF(COUNTIF(Businesses!B:B,Buildings!B188)=0,TRUE,FALSE))</f>
        <v>0</v>
      </c>
    </row>
    <row r="189" spans="1:12" s="3" customFormat="1" ht="16.5" customHeight="1">
      <c r="A189" s="96"/>
      <c r="B189" s="194"/>
      <c r="C189" s="195"/>
      <c r="D189" s="195"/>
      <c r="E189" s="196"/>
      <c r="F189" s="196"/>
      <c r="G189" s="197" t="str">
        <f t="shared" si="4"/>
        <v/>
      </c>
      <c r="H189" s="197" t="str">
        <f>IF(B189="","",IF(COUNTIF(Businesses!B:B,B189)&gt;1,"Multi-Tenant","Single-Tenant"))</f>
        <v/>
      </c>
      <c r="I189" s="402" t="str">
        <f t="shared" si="5"/>
        <v/>
      </c>
      <c r="J189" s="403"/>
      <c r="K189" s="97"/>
      <c r="L189" s="1" t="b">
        <f>IF(B189="",FALSE,IF(COUNTIF(Businesses!B:B,Buildings!B189)=0,TRUE,FALSE))</f>
        <v>0</v>
      </c>
    </row>
    <row r="190" spans="1:12" s="3" customFormat="1" ht="16.5" customHeight="1">
      <c r="A190" s="96"/>
      <c r="B190" s="199"/>
      <c r="C190" s="200"/>
      <c r="D190" s="200"/>
      <c r="E190" s="201"/>
      <c r="F190" s="201"/>
      <c r="G190" s="197" t="str">
        <f t="shared" si="4"/>
        <v/>
      </c>
      <c r="H190" s="197" t="str">
        <f>IF(B190="","",IF(COUNTIF(Businesses!B:B,B190)&gt;1,"Multi-Tenant","Single-Tenant"))</f>
        <v/>
      </c>
      <c r="I190" s="402" t="str">
        <f t="shared" si="5"/>
        <v/>
      </c>
      <c r="J190" s="403"/>
      <c r="K190" s="97"/>
      <c r="L190" s="1" t="b">
        <f>IF(B190="",FALSE,IF(COUNTIF(Businesses!B:B,Buildings!B190)=0,TRUE,FALSE))</f>
        <v>0</v>
      </c>
    </row>
    <row r="191" spans="1:12" s="3" customFormat="1" ht="16.5" customHeight="1">
      <c r="A191" s="96"/>
      <c r="B191" s="194"/>
      <c r="C191" s="195"/>
      <c r="D191" s="195"/>
      <c r="E191" s="196"/>
      <c r="F191" s="196"/>
      <c r="G191" s="197" t="str">
        <f t="shared" si="4"/>
        <v/>
      </c>
      <c r="H191" s="197" t="str">
        <f>IF(B191="","",IF(COUNTIF(Businesses!B:B,B191)&gt;1,"Multi-Tenant","Single-Tenant"))</f>
        <v/>
      </c>
      <c r="I191" s="402" t="str">
        <f t="shared" si="5"/>
        <v/>
      </c>
      <c r="J191" s="403"/>
      <c r="K191" s="97"/>
      <c r="L191" s="1" t="b">
        <f>IF(B191="",FALSE,IF(COUNTIF(Businesses!B:B,Buildings!B191)=0,TRUE,FALSE))</f>
        <v>0</v>
      </c>
    </row>
    <row r="192" spans="1:12" s="3" customFormat="1" ht="16.5" customHeight="1">
      <c r="A192" s="96"/>
      <c r="B192" s="199"/>
      <c r="C192" s="200"/>
      <c r="D192" s="200"/>
      <c r="E192" s="201"/>
      <c r="F192" s="201"/>
      <c r="G192" s="197" t="str">
        <f t="shared" si="4"/>
        <v/>
      </c>
      <c r="H192" s="197" t="str">
        <f>IF(B192="","",IF(COUNTIF(Businesses!B:B,B192)&gt;1,"Multi-Tenant","Single-Tenant"))</f>
        <v/>
      </c>
      <c r="I192" s="402" t="str">
        <f t="shared" si="5"/>
        <v/>
      </c>
      <c r="J192" s="403"/>
      <c r="K192" s="97"/>
      <c r="L192" s="1" t="b">
        <f>IF(B192="",FALSE,IF(COUNTIF(Businesses!B:B,Buildings!B192)=0,TRUE,FALSE))</f>
        <v>0</v>
      </c>
    </row>
    <row r="193" spans="1:12" s="3" customFormat="1" ht="16.5" customHeight="1">
      <c r="A193" s="96"/>
      <c r="B193" s="194"/>
      <c r="C193" s="195"/>
      <c r="D193" s="195"/>
      <c r="E193" s="196"/>
      <c r="F193" s="196"/>
      <c r="G193" s="197" t="str">
        <f t="shared" si="4"/>
        <v/>
      </c>
      <c r="H193" s="197" t="str">
        <f>IF(B193="","",IF(COUNTIF(Businesses!B:B,B193)&gt;1,"Multi-Tenant","Single-Tenant"))</f>
        <v/>
      </c>
      <c r="I193" s="402" t="str">
        <f t="shared" si="5"/>
        <v/>
      </c>
      <c r="J193" s="403"/>
      <c r="K193" s="97"/>
      <c r="L193" s="1" t="b">
        <f>IF(B193="",FALSE,IF(COUNTIF(Businesses!B:B,Buildings!B193)=0,TRUE,FALSE))</f>
        <v>0</v>
      </c>
    </row>
    <row r="194" spans="1:12" s="3" customFormat="1" ht="16.5" customHeight="1">
      <c r="A194" s="96"/>
      <c r="B194" s="199"/>
      <c r="C194" s="200"/>
      <c r="D194" s="200"/>
      <c r="E194" s="201"/>
      <c r="F194" s="201"/>
      <c r="G194" s="197" t="str">
        <f t="shared" si="4"/>
        <v/>
      </c>
      <c r="H194" s="197" t="str">
        <f>IF(B194="","",IF(COUNTIF(Businesses!B:B,B194)&gt;1,"Multi-Tenant","Single-Tenant"))</f>
        <v/>
      </c>
      <c r="I194" s="402" t="str">
        <f t="shared" si="5"/>
        <v/>
      </c>
      <c r="J194" s="403"/>
      <c r="K194" s="97"/>
      <c r="L194" s="1" t="b">
        <f>IF(B194="",FALSE,IF(COUNTIF(Businesses!B:B,Buildings!B194)=0,TRUE,FALSE))</f>
        <v>0</v>
      </c>
    </row>
    <row r="195" spans="1:12" s="3" customFormat="1" ht="16.5" customHeight="1">
      <c r="A195" s="96"/>
      <c r="B195" s="194"/>
      <c r="C195" s="195"/>
      <c r="D195" s="195"/>
      <c r="E195" s="196"/>
      <c r="F195" s="196"/>
      <c r="G195" s="197" t="str">
        <f t="shared" si="4"/>
        <v/>
      </c>
      <c r="H195" s="197" t="str">
        <f>IF(B195="","",IF(COUNTIF(Businesses!B:B,B195)&gt;1,"Multi-Tenant","Single-Tenant"))</f>
        <v/>
      </c>
      <c r="I195" s="402" t="str">
        <f t="shared" si="5"/>
        <v/>
      </c>
      <c r="J195" s="403"/>
      <c r="K195" s="97"/>
      <c r="L195" s="1" t="b">
        <f>IF(B195="",FALSE,IF(COUNTIF(Businesses!B:B,Buildings!B195)=0,TRUE,FALSE))</f>
        <v>0</v>
      </c>
    </row>
    <row r="196" spans="1:12" s="3" customFormat="1" ht="16.5" customHeight="1">
      <c r="A196" s="96"/>
      <c r="B196" s="199"/>
      <c r="C196" s="200"/>
      <c r="D196" s="200"/>
      <c r="E196" s="201"/>
      <c r="F196" s="201"/>
      <c r="G196" s="197" t="str">
        <f t="shared" ref="G196:G259" si="6">IF(B196="","","Standard")</f>
        <v/>
      </c>
      <c r="H196" s="197" t="str">
        <f>IF(B196="","",IF(COUNTIF(Businesses!B:B,B196)&gt;1,"Multi-Tenant","Single-Tenant"))</f>
        <v/>
      </c>
      <c r="I196" s="402" t="str">
        <f t="shared" ref="I196:I259" si="7">IF(B196="","",B196)</f>
        <v/>
      </c>
      <c r="J196" s="403"/>
      <c r="K196" s="97"/>
      <c r="L196" s="1" t="b">
        <f>IF(B196="",FALSE,IF(COUNTIF(Businesses!B:B,Buildings!B196)=0,TRUE,FALSE))</f>
        <v>0</v>
      </c>
    </row>
    <row r="197" spans="1:12" s="3" customFormat="1" ht="16.5" customHeight="1">
      <c r="A197" s="96"/>
      <c r="B197" s="194"/>
      <c r="C197" s="195"/>
      <c r="D197" s="195"/>
      <c r="E197" s="196"/>
      <c r="F197" s="196"/>
      <c r="G197" s="197" t="str">
        <f t="shared" si="6"/>
        <v/>
      </c>
      <c r="H197" s="197" t="str">
        <f>IF(B197="","",IF(COUNTIF(Businesses!B:B,B197)&gt;1,"Multi-Tenant","Single-Tenant"))</f>
        <v/>
      </c>
      <c r="I197" s="402" t="str">
        <f t="shared" si="7"/>
        <v/>
      </c>
      <c r="J197" s="403"/>
      <c r="K197" s="97"/>
      <c r="L197" s="1" t="b">
        <f>IF(B197="",FALSE,IF(COUNTIF(Businesses!B:B,Buildings!B197)=0,TRUE,FALSE))</f>
        <v>0</v>
      </c>
    </row>
    <row r="198" spans="1:12" s="3" customFormat="1" ht="16.5" customHeight="1">
      <c r="A198" s="96"/>
      <c r="B198" s="199"/>
      <c r="C198" s="200"/>
      <c r="D198" s="200"/>
      <c r="E198" s="201"/>
      <c r="F198" s="201"/>
      <c r="G198" s="197" t="str">
        <f t="shared" si="6"/>
        <v/>
      </c>
      <c r="H198" s="197" t="str">
        <f>IF(B198="","",IF(COUNTIF(Businesses!B:B,B198)&gt;1,"Multi-Tenant","Single-Tenant"))</f>
        <v/>
      </c>
      <c r="I198" s="402" t="str">
        <f t="shared" si="7"/>
        <v/>
      </c>
      <c r="J198" s="403"/>
      <c r="K198" s="97"/>
      <c r="L198" s="1" t="b">
        <f>IF(B198="",FALSE,IF(COUNTIF(Businesses!B:B,Buildings!B198)=0,TRUE,FALSE))</f>
        <v>0</v>
      </c>
    </row>
    <row r="199" spans="1:12" s="3" customFormat="1" ht="16.5" customHeight="1">
      <c r="A199" s="96"/>
      <c r="B199" s="194"/>
      <c r="C199" s="195"/>
      <c r="D199" s="195"/>
      <c r="E199" s="196"/>
      <c r="F199" s="196"/>
      <c r="G199" s="197" t="str">
        <f t="shared" si="6"/>
        <v/>
      </c>
      <c r="H199" s="197" t="str">
        <f>IF(B199="","",IF(COUNTIF(Businesses!B:B,B199)&gt;1,"Multi-Tenant","Single-Tenant"))</f>
        <v/>
      </c>
      <c r="I199" s="402" t="str">
        <f t="shared" si="7"/>
        <v/>
      </c>
      <c r="J199" s="403"/>
      <c r="K199" s="97"/>
      <c r="L199" s="1" t="b">
        <f>IF(B199="",FALSE,IF(COUNTIF(Businesses!B:B,Buildings!B199)=0,TRUE,FALSE))</f>
        <v>0</v>
      </c>
    </row>
    <row r="200" spans="1:12" s="3" customFormat="1" ht="16.5" customHeight="1">
      <c r="A200" s="96"/>
      <c r="B200" s="199"/>
      <c r="C200" s="200"/>
      <c r="D200" s="200"/>
      <c r="E200" s="201"/>
      <c r="F200" s="201"/>
      <c r="G200" s="197" t="str">
        <f t="shared" si="6"/>
        <v/>
      </c>
      <c r="H200" s="197" t="str">
        <f>IF(B200="","",IF(COUNTIF(Businesses!B:B,B200)&gt;1,"Multi-Tenant","Single-Tenant"))</f>
        <v/>
      </c>
      <c r="I200" s="402" t="str">
        <f t="shared" si="7"/>
        <v/>
      </c>
      <c r="J200" s="403"/>
      <c r="K200" s="97"/>
      <c r="L200" s="1" t="b">
        <f>IF(B200="",FALSE,IF(COUNTIF(Businesses!B:B,Buildings!B200)=0,TRUE,FALSE))</f>
        <v>0</v>
      </c>
    </row>
    <row r="201" spans="1:12" s="3" customFormat="1" ht="16.5" customHeight="1">
      <c r="A201" s="96"/>
      <c r="B201" s="194"/>
      <c r="C201" s="195"/>
      <c r="D201" s="195"/>
      <c r="E201" s="196"/>
      <c r="F201" s="196"/>
      <c r="G201" s="197" t="str">
        <f t="shared" si="6"/>
        <v/>
      </c>
      <c r="H201" s="197" t="str">
        <f>IF(B201="","",IF(COUNTIF(Businesses!B:B,B201)&gt;1,"Multi-Tenant","Single-Tenant"))</f>
        <v/>
      </c>
      <c r="I201" s="402" t="str">
        <f t="shared" si="7"/>
        <v/>
      </c>
      <c r="J201" s="403"/>
      <c r="K201" s="97"/>
      <c r="L201" s="1" t="b">
        <f>IF(B201="",FALSE,IF(COUNTIF(Businesses!B:B,Buildings!B201)=0,TRUE,FALSE))</f>
        <v>0</v>
      </c>
    </row>
    <row r="202" spans="1:12" s="3" customFormat="1" ht="16.5" customHeight="1">
      <c r="A202" s="96"/>
      <c r="B202" s="199"/>
      <c r="C202" s="200"/>
      <c r="D202" s="200"/>
      <c r="E202" s="201"/>
      <c r="F202" s="201"/>
      <c r="G202" s="197" t="str">
        <f t="shared" si="6"/>
        <v/>
      </c>
      <c r="H202" s="197" t="str">
        <f>IF(B202="","",IF(COUNTIF(Businesses!B:B,B202)&gt;1,"Multi-Tenant","Single-Tenant"))</f>
        <v/>
      </c>
      <c r="I202" s="402" t="str">
        <f t="shared" si="7"/>
        <v/>
      </c>
      <c r="J202" s="403"/>
      <c r="K202" s="97"/>
      <c r="L202" s="1" t="b">
        <f>IF(B202="",FALSE,IF(COUNTIF(Businesses!B:B,Buildings!B202)=0,TRUE,FALSE))</f>
        <v>0</v>
      </c>
    </row>
    <row r="203" spans="1:12" s="3" customFormat="1" ht="16.5" customHeight="1">
      <c r="A203" s="96"/>
      <c r="B203" s="194"/>
      <c r="C203" s="195"/>
      <c r="D203" s="195"/>
      <c r="E203" s="196"/>
      <c r="F203" s="196"/>
      <c r="G203" s="197" t="str">
        <f t="shared" si="6"/>
        <v/>
      </c>
      <c r="H203" s="197" t="str">
        <f>IF(B203="","",IF(COUNTIF(Businesses!B:B,B203)&gt;1,"Multi-Tenant","Single-Tenant"))</f>
        <v/>
      </c>
      <c r="I203" s="402" t="str">
        <f t="shared" si="7"/>
        <v/>
      </c>
      <c r="J203" s="403"/>
      <c r="K203" s="97"/>
      <c r="L203" s="1" t="b">
        <f>IF(B203="",FALSE,IF(COUNTIF(Businesses!B:B,Buildings!B203)=0,TRUE,FALSE))</f>
        <v>0</v>
      </c>
    </row>
    <row r="204" spans="1:12" s="3" customFormat="1" ht="16.5" customHeight="1">
      <c r="A204" s="96"/>
      <c r="B204" s="199"/>
      <c r="C204" s="200"/>
      <c r="D204" s="200"/>
      <c r="E204" s="201"/>
      <c r="F204" s="201"/>
      <c r="G204" s="197" t="str">
        <f t="shared" si="6"/>
        <v/>
      </c>
      <c r="H204" s="197" t="str">
        <f>IF(B204="","",IF(COUNTIF(Businesses!B:B,B204)&gt;1,"Multi-Tenant","Single-Tenant"))</f>
        <v/>
      </c>
      <c r="I204" s="402" t="str">
        <f t="shared" si="7"/>
        <v/>
      </c>
      <c r="J204" s="403"/>
      <c r="K204" s="97"/>
      <c r="L204" s="1" t="b">
        <f>IF(B204="",FALSE,IF(COUNTIF(Businesses!B:B,Buildings!B204)=0,TRUE,FALSE))</f>
        <v>0</v>
      </c>
    </row>
    <row r="205" spans="1:12" s="3" customFormat="1" ht="16.5" customHeight="1">
      <c r="A205" s="96"/>
      <c r="B205" s="194"/>
      <c r="C205" s="195"/>
      <c r="D205" s="195"/>
      <c r="E205" s="196"/>
      <c r="F205" s="196"/>
      <c r="G205" s="197" t="str">
        <f t="shared" si="6"/>
        <v/>
      </c>
      <c r="H205" s="197" t="str">
        <f>IF(B205="","",IF(COUNTIF(Businesses!B:B,B205)&gt;1,"Multi-Tenant","Single-Tenant"))</f>
        <v/>
      </c>
      <c r="I205" s="402" t="str">
        <f t="shared" si="7"/>
        <v/>
      </c>
      <c r="J205" s="403"/>
      <c r="K205" s="97"/>
      <c r="L205" s="1" t="b">
        <f>IF(B205="",FALSE,IF(COUNTIF(Businesses!B:B,Buildings!B205)=0,TRUE,FALSE))</f>
        <v>0</v>
      </c>
    </row>
    <row r="206" spans="1:12" s="3" customFormat="1" ht="16.5" customHeight="1">
      <c r="A206" s="96"/>
      <c r="B206" s="199"/>
      <c r="C206" s="200"/>
      <c r="D206" s="200"/>
      <c r="E206" s="201"/>
      <c r="F206" s="201"/>
      <c r="G206" s="197" t="str">
        <f t="shared" si="6"/>
        <v/>
      </c>
      <c r="H206" s="197" t="str">
        <f>IF(B206="","",IF(COUNTIF(Businesses!B:B,B206)&gt;1,"Multi-Tenant","Single-Tenant"))</f>
        <v/>
      </c>
      <c r="I206" s="402" t="str">
        <f t="shared" si="7"/>
        <v/>
      </c>
      <c r="J206" s="403"/>
      <c r="K206" s="97"/>
      <c r="L206" s="1" t="b">
        <f>IF(B206="",FALSE,IF(COUNTIF(Businesses!B:B,Buildings!B206)=0,TRUE,FALSE))</f>
        <v>0</v>
      </c>
    </row>
    <row r="207" spans="1:12" s="3" customFormat="1" ht="16.5" customHeight="1">
      <c r="A207" s="96"/>
      <c r="B207" s="194"/>
      <c r="C207" s="195"/>
      <c r="D207" s="195"/>
      <c r="E207" s="196"/>
      <c r="F207" s="196"/>
      <c r="G207" s="197" t="str">
        <f t="shared" si="6"/>
        <v/>
      </c>
      <c r="H207" s="197" t="str">
        <f>IF(B207="","",IF(COUNTIF(Businesses!B:B,B207)&gt;1,"Multi-Tenant","Single-Tenant"))</f>
        <v/>
      </c>
      <c r="I207" s="402" t="str">
        <f t="shared" si="7"/>
        <v/>
      </c>
      <c r="J207" s="403"/>
      <c r="K207" s="97"/>
      <c r="L207" s="1" t="b">
        <f>IF(B207="",FALSE,IF(COUNTIF(Businesses!B:B,Buildings!B207)=0,TRUE,FALSE))</f>
        <v>0</v>
      </c>
    </row>
    <row r="208" spans="1:12" s="3" customFormat="1" ht="16.5" customHeight="1">
      <c r="A208" s="96"/>
      <c r="B208" s="199"/>
      <c r="C208" s="200"/>
      <c r="D208" s="200"/>
      <c r="E208" s="201"/>
      <c r="F208" s="201"/>
      <c r="G208" s="197" t="str">
        <f t="shared" si="6"/>
        <v/>
      </c>
      <c r="H208" s="197" t="str">
        <f>IF(B208="","",IF(COUNTIF(Businesses!B:B,B208)&gt;1,"Multi-Tenant","Single-Tenant"))</f>
        <v/>
      </c>
      <c r="I208" s="402" t="str">
        <f t="shared" si="7"/>
        <v/>
      </c>
      <c r="J208" s="403"/>
      <c r="K208" s="97"/>
      <c r="L208" s="1" t="b">
        <f>IF(B208="",FALSE,IF(COUNTIF(Businesses!B:B,Buildings!B208)=0,TRUE,FALSE))</f>
        <v>0</v>
      </c>
    </row>
    <row r="209" spans="1:12" s="3" customFormat="1" ht="16.5" customHeight="1">
      <c r="A209" s="96"/>
      <c r="B209" s="194"/>
      <c r="C209" s="195"/>
      <c r="D209" s="195"/>
      <c r="E209" s="196"/>
      <c r="F209" s="196"/>
      <c r="G209" s="197" t="str">
        <f t="shared" si="6"/>
        <v/>
      </c>
      <c r="H209" s="197" t="str">
        <f>IF(B209="","",IF(COUNTIF(Businesses!B:B,B209)&gt;1,"Multi-Tenant","Single-Tenant"))</f>
        <v/>
      </c>
      <c r="I209" s="402" t="str">
        <f t="shared" si="7"/>
        <v/>
      </c>
      <c r="J209" s="403"/>
      <c r="K209" s="97"/>
      <c r="L209" s="1" t="b">
        <f>IF(B209="",FALSE,IF(COUNTIF(Businesses!B:B,Buildings!B209)=0,TRUE,FALSE))</f>
        <v>0</v>
      </c>
    </row>
    <row r="210" spans="1:12" s="3" customFormat="1" ht="16.5" customHeight="1">
      <c r="A210" s="96"/>
      <c r="B210" s="199"/>
      <c r="C210" s="200"/>
      <c r="D210" s="200"/>
      <c r="E210" s="201"/>
      <c r="F210" s="201"/>
      <c r="G210" s="197" t="str">
        <f t="shared" si="6"/>
        <v/>
      </c>
      <c r="H210" s="197" t="str">
        <f>IF(B210="","",IF(COUNTIF(Businesses!B:B,B210)&gt;1,"Multi-Tenant","Single-Tenant"))</f>
        <v/>
      </c>
      <c r="I210" s="402" t="str">
        <f t="shared" si="7"/>
        <v/>
      </c>
      <c r="J210" s="403"/>
      <c r="K210" s="97"/>
      <c r="L210" s="1" t="b">
        <f>IF(B210="",FALSE,IF(COUNTIF(Businesses!B:B,Buildings!B210)=0,TRUE,FALSE))</f>
        <v>0</v>
      </c>
    </row>
    <row r="211" spans="1:12" s="3" customFormat="1" ht="16.5" customHeight="1">
      <c r="A211" s="96"/>
      <c r="B211" s="194"/>
      <c r="C211" s="195"/>
      <c r="D211" s="195"/>
      <c r="E211" s="196"/>
      <c r="F211" s="196"/>
      <c r="G211" s="197" t="str">
        <f t="shared" si="6"/>
        <v/>
      </c>
      <c r="H211" s="197" t="str">
        <f>IF(B211="","",IF(COUNTIF(Businesses!B:B,B211)&gt;1,"Multi-Tenant","Single-Tenant"))</f>
        <v/>
      </c>
      <c r="I211" s="402" t="str">
        <f t="shared" si="7"/>
        <v/>
      </c>
      <c r="J211" s="403"/>
      <c r="K211" s="97"/>
      <c r="L211" s="1" t="b">
        <f>IF(B211="",FALSE,IF(COUNTIF(Businesses!B:B,Buildings!B211)=0,TRUE,FALSE))</f>
        <v>0</v>
      </c>
    </row>
    <row r="212" spans="1:12" s="3" customFormat="1" ht="16.5" customHeight="1">
      <c r="A212" s="96"/>
      <c r="B212" s="199"/>
      <c r="C212" s="200"/>
      <c r="D212" s="200"/>
      <c r="E212" s="201"/>
      <c r="F212" s="201"/>
      <c r="G212" s="197" t="str">
        <f t="shared" si="6"/>
        <v/>
      </c>
      <c r="H212" s="197" t="str">
        <f>IF(B212="","",IF(COUNTIF(Businesses!B:B,B212)&gt;1,"Multi-Tenant","Single-Tenant"))</f>
        <v/>
      </c>
      <c r="I212" s="402" t="str">
        <f t="shared" si="7"/>
        <v/>
      </c>
      <c r="J212" s="403"/>
      <c r="K212" s="97"/>
      <c r="L212" s="1" t="b">
        <f>IF(B212="",FALSE,IF(COUNTIF(Businesses!B:B,Buildings!B212)=0,TRUE,FALSE))</f>
        <v>0</v>
      </c>
    </row>
    <row r="213" spans="1:12" s="3" customFormat="1" ht="16.5" customHeight="1">
      <c r="A213" s="96"/>
      <c r="B213" s="194"/>
      <c r="C213" s="195"/>
      <c r="D213" s="195"/>
      <c r="E213" s="196"/>
      <c r="F213" s="196"/>
      <c r="G213" s="197" t="str">
        <f t="shared" si="6"/>
        <v/>
      </c>
      <c r="H213" s="197" t="str">
        <f>IF(B213="","",IF(COUNTIF(Businesses!B:B,B213)&gt;1,"Multi-Tenant","Single-Tenant"))</f>
        <v/>
      </c>
      <c r="I213" s="402" t="str">
        <f t="shared" si="7"/>
        <v/>
      </c>
      <c r="J213" s="403"/>
      <c r="K213" s="97"/>
      <c r="L213" s="1" t="b">
        <f>IF(B213="",FALSE,IF(COUNTIF(Businesses!B:B,Buildings!B213)=0,TRUE,FALSE))</f>
        <v>0</v>
      </c>
    </row>
    <row r="214" spans="1:12" s="3" customFormat="1" ht="16.5" customHeight="1">
      <c r="A214" s="96"/>
      <c r="B214" s="199"/>
      <c r="C214" s="200"/>
      <c r="D214" s="200"/>
      <c r="E214" s="201"/>
      <c r="F214" s="201"/>
      <c r="G214" s="197" t="str">
        <f t="shared" si="6"/>
        <v/>
      </c>
      <c r="H214" s="197" t="str">
        <f>IF(B214="","",IF(COUNTIF(Businesses!B:B,B214)&gt;1,"Multi-Tenant","Single-Tenant"))</f>
        <v/>
      </c>
      <c r="I214" s="402" t="str">
        <f t="shared" si="7"/>
        <v/>
      </c>
      <c r="J214" s="403"/>
      <c r="K214" s="97"/>
      <c r="L214" s="1" t="b">
        <f>IF(B214="",FALSE,IF(COUNTIF(Businesses!B:B,Buildings!B214)=0,TRUE,FALSE))</f>
        <v>0</v>
      </c>
    </row>
    <row r="215" spans="1:12" s="3" customFormat="1" ht="16.5" customHeight="1">
      <c r="A215" s="96"/>
      <c r="B215" s="194"/>
      <c r="C215" s="195"/>
      <c r="D215" s="195"/>
      <c r="E215" s="196"/>
      <c r="F215" s="196"/>
      <c r="G215" s="197" t="str">
        <f t="shared" si="6"/>
        <v/>
      </c>
      <c r="H215" s="197" t="str">
        <f>IF(B215="","",IF(COUNTIF(Businesses!B:B,B215)&gt;1,"Multi-Tenant","Single-Tenant"))</f>
        <v/>
      </c>
      <c r="I215" s="402" t="str">
        <f t="shared" si="7"/>
        <v/>
      </c>
      <c r="J215" s="403"/>
      <c r="K215" s="97"/>
      <c r="L215" s="1" t="b">
        <f>IF(B215="",FALSE,IF(COUNTIF(Businesses!B:B,Buildings!B215)=0,TRUE,FALSE))</f>
        <v>0</v>
      </c>
    </row>
    <row r="216" spans="1:12" s="3" customFormat="1" ht="16.5" customHeight="1">
      <c r="A216" s="96"/>
      <c r="B216" s="199"/>
      <c r="C216" s="200"/>
      <c r="D216" s="200"/>
      <c r="E216" s="201"/>
      <c r="F216" s="201"/>
      <c r="G216" s="197" t="str">
        <f t="shared" si="6"/>
        <v/>
      </c>
      <c r="H216" s="197" t="str">
        <f>IF(B216="","",IF(COUNTIF(Businesses!B:B,B216)&gt;1,"Multi-Tenant","Single-Tenant"))</f>
        <v/>
      </c>
      <c r="I216" s="402" t="str">
        <f t="shared" si="7"/>
        <v/>
      </c>
      <c r="J216" s="403"/>
      <c r="K216" s="97"/>
      <c r="L216" s="1" t="b">
        <f>IF(B216="",FALSE,IF(COUNTIF(Businesses!B:B,Buildings!B216)=0,TRUE,FALSE))</f>
        <v>0</v>
      </c>
    </row>
    <row r="217" spans="1:12" s="3" customFormat="1" ht="16.5" customHeight="1">
      <c r="A217" s="96"/>
      <c r="B217" s="194"/>
      <c r="C217" s="195"/>
      <c r="D217" s="195"/>
      <c r="E217" s="196"/>
      <c r="F217" s="196"/>
      <c r="G217" s="197" t="str">
        <f t="shared" si="6"/>
        <v/>
      </c>
      <c r="H217" s="197" t="str">
        <f>IF(B217="","",IF(COUNTIF(Businesses!B:B,B217)&gt;1,"Multi-Tenant","Single-Tenant"))</f>
        <v/>
      </c>
      <c r="I217" s="402" t="str">
        <f t="shared" si="7"/>
        <v/>
      </c>
      <c r="J217" s="403"/>
      <c r="K217" s="97"/>
      <c r="L217" s="1" t="b">
        <f>IF(B217="",FALSE,IF(COUNTIF(Businesses!B:B,Buildings!B217)=0,TRUE,FALSE))</f>
        <v>0</v>
      </c>
    </row>
    <row r="218" spans="1:12" s="3" customFormat="1" ht="16.5" customHeight="1">
      <c r="A218" s="96"/>
      <c r="B218" s="199"/>
      <c r="C218" s="200"/>
      <c r="D218" s="200"/>
      <c r="E218" s="201"/>
      <c r="F218" s="201"/>
      <c r="G218" s="197" t="str">
        <f t="shared" si="6"/>
        <v/>
      </c>
      <c r="H218" s="197" t="str">
        <f>IF(B218="","",IF(COUNTIF(Businesses!B:B,B218)&gt;1,"Multi-Tenant","Single-Tenant"))</f>
        <v/>
      </c>
      <c r="I218" s="402" t="str">
        <f t="shared" si="7"/>
        <v/>
      </c>
      <c r="J218" s="403"/>
      <c r="K218" s="97"/>
      <c r="L218" s="1" t="b">
        <f>IF(B218="",FALSE,IF(COUNTIF(Businesses!B:B,Buildings!B218)=0,TRUE,FALSE))</f>
        <v>0</v>
      </c>
    </row>
    <row r="219" spans="1:12" s="3" customFormat="1" ht="16.5" customHeight="1">
      <c r="A219" s="96"/>
      <c r="B219" s="194"/>
      <c r="C219" s="195"/>
      <c r="D219" s="195"/>
      <c r="E219" s="196"/>
      <c r="F219" s="196"/>
      <c r="G219" s="197" t="str">
        <f t="shared" si="6"/>
        <v/>
      </c>
      <c r="H219" s="197" t="str">
        <f>IF(B219="","",IF(COUNTIF(Businesses!B:B,B219)&gt;1,"Multi-Tenant","Single-Tenant"))</f>
        <v/>
      </c>
      <c r="I219" s="402" t="str">
        <f t="shared" si="7"/>
        <v/>
      </c>
      <c r="J219" s="403"/>
      <c r="K219" s="97"/>
      <c r="L219" s="1" t="b">
        <f>IF(B219="",FALSE,IF(COUNTIF(Businesses!B:B,Buildings!B219)=0,TRUE,FALSE))</f>
        <v>0</v>
      </c>
    </row>
    <row r="220" spans="1:12" s="3" customFormat="1" ht="16.5" customHeight="1">
      <c r="A220" s="96"/>
      <c r="B220" s="199"/>
      <c r="C220" s="200"/>
      <c r="D220" s="200"/>
      <c r="E220" s="201"/>
      <c r="F220" s="201"/>
      <c r="G220" s="197" t="str">
        <f t="shared" si="6"/>
        <v/>
      </c>
      <c r="H220" s="197" t="str">
        <f>IF(B220="","",IF(COUNTIF(Businesses!B:B,B220)&gt;1,"Multi-Tenant","Single-Tenant"))</f>
        <v/>
      </c>
      <c r="I220" s="402" t="str">
        <f t="shared" si="7"/>
        <v/>
      </c>
      <c r="J220" s="403"/>
      <c r="K220" s="97"/>
      <c r="L220" s="1" t="b">
        <f>IF(B220="",FALSE,IF(COUNTIF(Businesses!B:B,Buildings!B220)=0,TRUE,FALSE))</f>
        <v>0</v>
      </c>
    </row>
    <row r="221" spans="1:12" s="3" customFormat="1" ht="16.5" customHeight="1">
      <c r="A221" s="96"/>
      <c r="B221" s="194"/>
      <c r="C221" s="195"/>
      <c r="D221" s="195"/>
      <c r="E221" s="196"/>
      <c r="F221" s="196"/>
      <c r="G221" s="197" t="str">
        <f t="shared" si="6"/>
        <v/>
      </c>
      <c r="H221" s="197" t="str">
        <f>IF(B221="","",IF(COUNTIF(Businesses!B:B,B221)&gt;1,"Multi-Tenant","Single-Tenant"))</f>
        <v/>
      </c>
      <c r="I221" s="402" t="str">
        <f t="shared" si="7"/>
        <v/>
      </c>
      <c r="J221" s="403"/>
      <c r="K221" s="97"/>
      <c r="L221" s="1" t="b">
        <f>IF(B221="",FALSE,IF(COUNTIF(Businesses!B:B,Buildings!B221)=0,TRUE,FALSE))</f>
        <v>0</v>
      </c>
    </row>
    <row r="222" spans="1:12" s="3" customFormat="1" ht="16.5" customHeight="1">
      <c r="A222" s="96"/>
      <c r="B222" s="199"/>
      <c r="C222" s="200"/>
      <c r="D222" s="200"/>
      <c r="E222" s="201"/>
      <c r="F222" s="201"/>
      <c r="G222" s="197" t="str">
        <f t="shared" si="6"/>
        <v/>
      </c>
      <c r="H222" s="197" t="str">
        <f>IF(B222="","",IF(COUNTIF(Businesses!B:B,B222)&gt;1,"Multi-Tenant","Single-Tenant"))</f>
        <v/>
      </c>
      <c r="I222" s="402" t="str">
        <f t="shared" si="7"/>
        <v/>
      </c>
      <c r="J222" s="403"/>
      <c r="K222" s="97"/>
      <c r="L222" s="1" t="b">
        <f>IF(B222="",FALSE,IF(COUNTIF(Businesses!B:B,Buildings!B222)=0,TRUE,FALSE))</f>
        <v>0</v>
      </c>
    </row>
    <row r="223" spans="1:12" s="3" customFormat="1" ht="16.5" customHeight="1">
      <c r="A223" s="96"/>
      <c r="B223" s="194"/>
      <c r="C223" s="195"/>
      <c r="D223" s="195"/>
      <c r="E223" s="196"/>
      <c r="F223" s="196"/>
      <c r="G223" s="197" t="str">
        <f t="shared" si="6"/>
        <v/>
      </c>
      <c r="H223" s="197" t="str">
        <f>IF(B223="","",IF(COUNTIF(Businesses!B:B,B223)&gt;1,"Multi-Tenant","Single-Tenant"))</f>
        <v/>
      </c>
      <c r="I223" s="402" t="str">
        <f t="shared" si="7"/>
        <v/>
      </c>
      <c r="J223" s="403"/>
      <c r="K223" s="97"/>
      <c r="L223" s="1" t="b">
        <f>IF(B223="",FALSE,IF(COUNTIF(Businesses!B:B,Buildings!B223)=0,TRUE,FALSE))</f>
        <v>0</v>
      </c>
    </row>
    <row r="224" spans="1:12" s="3" customFormat="1" ht="16.5" customHeight="1">
      <c r="A224" s="96"/>
      <c r="B224" s="199"/>
      <c r="C224" s="200"/>
      <c r="D224" s="200"/>
      <c r="E224" s="201"/>
      <c r="F224" s="201"/>
      <c r="G224" s="197" t="str">
        <f t="shared" si="6"/>
        <v/>
      </c>
      <c r="H224" s="197" t="str">
        <f>IF(B224="","",IF(COUNTIF(Businesses!B:B,B224)&gt;1,"Multi-Tenant","Single-Tenant"))</f>
        <v/>
      </c>
      <c r="I224" s="402" t="str">
        <f t="shared" si="7"/>
        <v/>
      </c>
      <c r="J224" s="403"/>
      <c r="K224" s="97"/>
      <c r="L224" s="1" t="b">
        <f>IF(B224="",FALSE,IF(COUNTIF(Businesses!B:B,Buildings!B224)=0,TRUE,FALSE))</f>
        <v>0</v>
      </c>
    </row>
    <row r="225" spans="1:12" s="3" customFormat="1" ht="16.5" customHeight="1">
      <c r="A225" s="96"/>
      <c r="B225" s="194"/>
      <c r="C225" s="195"/>
      <c r="D225" s="195"/>
      <c r="E225" s="196"/>
      <c r="F225" s="196"/>
      <c r="G225" s="197" t="str">
        <f t="shared" si="6"/>
        <v/>
      </c>
      <c r="H225" s="197" t="str">
        <f>IF(B225="","",IF(COUNTIF(Businesses!B:B,B225)&gt;1,"Multi-Tenant","Single-Tenant"))</f>
        <v/>
      </c>
      <c r="I225" s="402" t="str">
        <f t="shared" si="7"/>
        <v/>
      </c>
      <c r="J225" s="403"/>
      <c r="K225" s="97"/>
      <c r="L225" s="1" t="b">
        <f>IF(B225="",FALSE,IF(COUNTIF(Businesses!B:B,Buildings!B225)=0,TRUE,FALSE))</f>
        <v>0</v>
      </c>
    </row>
    <row r="226" spans="1:12" s="3" customFormat="1" ht="16.5" customHeight="1">
      <c r="A226" s="96"/>
      <c r="B226" s="199"/>
      <c r="C226" s="200"/>
      <c r="D226" s="200"/>
      <c r="E226" s="201"/>
      <c r="F226" s="201"/>
      <c r="G226" s="197" t="str">
        <f t="shared" si="6"/>
        <v/>
      </c>
      <c r="H226" s="197" t="str">
        <f>IF(B226="","",IF(COUNTIF(Businesses!B:B,B226)&gt;1,"Multi-Tenant","Single-Tenant"))</f>
        <v/>
      </c>
      <c r="I226" s="402" t="str">
        <f t="shared" si="7"/>
        <v/>
      </c>
      <c r="J226" s="403"/>
      <c r="K226" s="97"/>
      <c r="L226" s="1" t="b">
        <f>IF(B226="",FALSE,IF(COUNTIF(Businesses!B:B,Buildings!B226)=0,TRUE,FALSE))</f>
        <v>0</v>
      </c>
    </row>
    <row r="227" spans="1:12" s="3" customFormat="1" ht="16.5" customHeight="1">
      <c r="A227" s="96"/>
      <c r="B227" s="194"/>
      <c r="C227" s="195"/>
      <c r="D227" s="195"/>
      <c r="E227" s="196"/>
      <c r="F227" s="196"/>
      <c r="G227" s="197" t="str">
        <f t="shared" si="6"/>
        <v/>
      </c>
      <c r="H227" s="197" t="str">
        <f>IF(B227="","",IF(COUNTIF(Businesses!B:B,B227)&gt;1,"Multi-Tenant","Single-Tenant"))</f>
        <v/>
      </c>
      <c r="I227" s="402" t="str">
        <f t="shared" si="7"/>
        <v/>
      </c>
      <c r="J227" s="403"/>
      <c r="K227" s="97"/>
      <c r="L227" s="1" t="b">
        <f>IF(B227="",FALSE,IF(COUNTIF(Businesses!B:B,Buildings!B227)=0,TRUE,FALSE))</f>
        <v>0</v>
      </c>
    </row>
    <row r="228" spans="1:12" s="3" customFormat="1" ht="16.5" customHeight="1">
      <c r="A228" s="96"/>
      <c r="B228" s="199"/>
      <c r="C228" s="200"/>
      <c r="D228" s="200"/>
      <c r="E228" s="201"/>
      <c r="F228" s="201"/>
      <c r="G228" s="197" t="str">
        <f t="shared" si="6"/>
        <v/>
      </c>
      <c r="H228" s="197" t="str">
        <f>IF(B228="","",IF(COUNTIF(Businesses!B:B,B228)&gt;1,"Multi-Tenant","Single-Tenant"))</f>
        <v/>
      </c>
      <c r="I228" s="402" t="str">
        <f t="shared" si="7"/>
        <v/>
      </c>
      <c r="J228" s="403"/>
      <c r="K228" s="97"/>
      <c r="L228" s="1" t="b">
        <f>IF(B228="",FALSE,IF(COUNTIF(Businesses!B:B,Buildings!B228)=0,TRUE,FALSE))</f>
        <v>0</v>
      </c>
    </row>
    <row r="229" spans="1:12" s="3" customFormat="1" ht="16.5" customHeight="1">
      <c r="A229" s="96"/>
      <c r="B229" s="194"/>
      <c r="C229" s="195"/>
      <c r="D229" s="195"/>
      <c r="E229" s="196"/>
      <c r="F229" s="196"/>
      <c r="G229" s="197" t="str">
        <f t="shared" si="6"/>
        <v/>
      </c>
      <c r="H229" s="197" t="str">
        <f>IF(B229="","",IF(COUNTIF(Businesses!B:B,B229)&gt;1,"Multi-Tenant","Single-Tenant"))</f>
        <v/>
      </c>
      <c r="I229" s="402" t="str">
        <f t="shared" si="7"/>
        <v/>
      </c>
      <c r="J229" s="403"/>
      <c r="K229" s="97"/>
      <c r="L229" s="1" t="b">
        <f>IF(B229="",FALSE,IF(COUNTIF(Businesses!B:B,Buildings!B229)=0,TRUE,FALSE))</f>
        <v>0</v>
      </c>
    </row>
    <row r="230" spans="1:12" s="3" customFormat="1" ht="16.5" customHeight="1">
      <c r="A230" s="96"/>
      <c r="B230" s="199"/>
      <c r="C230" s="200"/>
      <c r="D230" s="200"/>
      <c r="E230" s="201"/>
      <c r="F230" s="201"/>
      <c r="G230" s="197" t="str">
        <f t="shared" si="6"/>
        <v/>
      </c>
      <c r="H230" s="197" t="str">
        <f>IF(B230="","",IF(COUNTIF(Businesses!B:B,B230)&gt;1,"Multi-Tenant","Single-Tenant"))</f>
        <v/>
      </c>
      <c r="I230" s="402" t="str">
        <f t="shared" si="7"/>
        <v/>
      </c>
      <c r="J230" s="403"/>
      <c r="K230" s="97"/>
      <c r="L230" s="1" t="b">
        <f>IF(B230="",FALSE,IF(COUNTIF(Businesses!B:B,Buildings!B230)=0,TRUE,FALSE))</f>
        <v>0</v>
      </c>
    </row>
    <row r="231" spans="1:12" s="3" customFormat="1" ht="16.5" customHeight="1">
      <c r="A231" s="96"/>
      <c r="B231" s="194"/>
      <c r="C231" s="195"/>
      <c r="D231" s="195"/>
      <c r="E231" s="196"/>
      <c r="F231" s="196"/>
      <c r="G231" s="197" t="str">
        <f t="shared" si="6"/>
        <v/>
      </c>
      <c r="H231" s="197" t="str">
        <f>IF(B231="","",IF(COUNTIF(Businesses!B:B,B231)&gt;1,"Multi-Tenant","Single-Tenant"))</f>
        <v/>
      </c>
      <c r="I231" s="402" t="str">
        <f t="shared" si="7"/>
        <v/>
      </c>
      <c r="J231" s="403"/>
      <c r="K231" s="97"/>
      <c r="L231" s="1" t="b">
        <f>IF(B231="",FALSE,IF(COUNTIF(Businesses!B:B,Buildings!B231)=0,TRUE,FALSE))</f>
        <v>0</v>
      </c>
    </row>
    <row r="232" spans="1:12" s="3" customFormat="1" ht="16.5" customHeight="1">
      <c r="A232" s="96"/>
      <c r="B232" s="199"/>
      <c r="C232" s="200"/>
      <c r="D232" s="200"/>
      <c r="E232" s="201"/>
      <c r="F232" s="201"/>
      <c r="G232" s="197" t="str">
        <f t="shared" si="6"/>
        <v/>
      </c>
      <c r="H232" s="197" t="str">
        <f>IF(B232="","",IF(COUNTIF(Businesses!B:B,B232)&gt;1,"Multi-Tenant","Single-Tenant"))</f>
        <v/>
      </c>
      <c r="I232" s="402" t="str">
        <f t="shared" si="7"/>
        <v/>
      </c>
      <c r="J232" s="403"/>
      <c r="K232" s="97"/>
      <c r="L232" s="1" t="b">
        <f>IF(B232="",FALSE,IF(COUNTIF(Businesses!B:B,Buildings!B232)=0,TRUE,FALSE))</f>
        <v>0</v>
      </c>
    </row>
    <row r="233" spans="1:12" s="3" customFormat="1" ht="16.5" customHeight="1">
      <c r="A233" s="96"/>
      <c r="B233" s="194"/>
      <c r="C233" s="195"/>
      <c r="D233" s="195"/>
      <c r="E233" s="196"/>
      <c r="F233" s="196"/>
      <c r="G233" s="197" t="str">
        <f t="shared" si="6"/>
        <v/>
      </c>
      <c r="H233" s="197" t="str">
        <f>IF(B233="","",IF(COUNTIF(Businesses!B:B,B233)&gt;1,"Multi-Tenant","Single-Tenant"))</f>
        <v/>
      </c>
      <c r="I233" s="402" t="str">
        <f t="shared" si="7"/>
        <v/>
      </c>
      <c r="J233" s="403"/>
      <c r="K233" s="97"/>
      <c r="L233" s="1" t="b">
        <f>IF(B233="",FALSE,IF(COUNTIF(Businesses!B:B,Buildings!B233)=0,TRUE,FALSE))</f>
        <v>0</v>
      </c>
    </row>
    <row r="234" spans="1:12" s="3" customFormat="1" ht="16.5" customHeight="1">
      <c r="A234" s="96"/>
      <c r="B234" s="199"/>
      <c r="C234" s="200"/>
      <c r="D234" s="200"/>
      <c r="E234" s="201"/>
      <c r="F234" s="201"/>
      <c r="G234" s="197" t="str">
        <f t="shared" si="6"/>
        <v/>
      </c>
      <c r="H234" s="197" t="str">
        <f>IF(B234="","",IF(COUNTIF(Businesses!B:B,B234)&gt;1,"Multi-Tenant","Single-Tenant"))</f>
        <v/>
      </c>
      <c r="I234" s="402" t="str">
        <f t="shared" si="7"/>
        <v/>
      </c>
      <c r="J234" s="403"/>
      <c r="K234" s="97"/>
      <c r="L234" s="1" t="b">
        <f>IF(B234="",FALSE,IF(COUNTIF(Businesses!B:B,Buildings!B234)=0,TRUE,FALSE))</f>
        <v>0</v>
      </c>
    </row>
    <row r="235" spans="1:12" s="3" customFormat="1" ht="16.5" customHeight="1">
      <c r="A235" s="96"/>
      <c r="B235" s="194"/>
      <c r="C235" s="195"/>
      <c r="D235" s="195"/>
      <c r="E235" s="196"/>
      <c r="F235" s="196"/>
      <c r="G235" s="197" t="str">
        <f t="shared" si="6"/>
        <v/>
      </c>
      <c r="H235" s="197" t="str">
        <f>IF(B235="","",IF(COUNTIF(Businesses!B:B,B235)&gt;1,"Multi-Tenant","Single-Tenant"))</f>
        <v/>
      </c>
      <c r="I235" s="402" t="str">
        <f t="shared" si="7"/>
        <v/>
      </c>
      <c r="J235" s="403"/>
      <c r="K235" s="97"/>
      <c r="L235" s="1" t="b">
        <f>IF(B235="",FALSE,IF(COUNTIF(Businesses!B:B,Buildings!B235)=0,TRUE,FALSE))</f>
        <v>0</v>
      </c>
    </row>
    <row r="236" spans="1:12" s="3" customFormat="1" ht="16.5" customHeight="1">
      <c r="A236" s="96"/>
      <c r="B236" s="199"/>
      <c r="C236" s="200"/>
      <c r="D236" s="200"/>
      <c r="E236" s="201"/>
      <c r="F236" s="201"/>
      <c r="G236" s="197" t="str">
        <f t="shared" si="6"/>
        <v/>
      </c>
      <c r="H236" s="197" t="str">
        <f>IF(B236="","",IF(COUNTIF(Businesses!B:B,B236)&gt;1,"Multi-Tenant","Single-Tenant"))</f>
        <v/>
      </c>
      <c r="I236" s="402" t="str">
        <f t="shared" si="7"/>
        <v/>
      </c>
      <c r="J236" s="403"/>
      <c r="K236" s="97"/>
      <c r="L236" s="1" t="b">
        <f>IF(B236="",FALSE,IF(COUNTIF(Businesses!B:B,Buildings!B236)=0,TRUE,FALSE))</f>
        <v>0</v>
      </c>
    </row>
    <row r="237" spans="1:12" s="3" customFormat="1" ht="16.5" customHeight="1">
      <c r="A237" s="96"/>
      <c r="B237" s="194"/>
      <c r="C237" s="195"/>
      <c r="D237" s="195"/>
      <c r="E237" s="196"/>
      <c r="F237" s="196"/>
      <c r="G237" s="197" t="str">
        <f t="shared" si="6"/>
        <v/>
      </c>
      <c r="H237" s="197" t="str">
        <f>IF(B237="","",IF(COUNTIF(Businesses!B:B,B237)&gt;1,"Multi-Tenant","Single-Tenant"))</f>
        <v/>
      </c>
      <c r="I237" s="402" t="str">
        <f t="shared" si="7"/>
        <v/>
      </c>
      <c r="J237" s="403"/>
      <c r="K237" s="97"/>
      <c r="L237" s="1" t="b">
        <f>IF(B237="",FALSE,IF(COUNTIF(Businesses!B:B,Buildings!B237)=0,TRUE,FALSE))</f>
        <v>0</v>
      </c>
    </row>
    <row r="238" spans="1:12" s="3" customFormat="1" ht="16.5" customHeight="1">
      <c r="A238" s="96"/>
      <c r="B238" s="199"/>
      <c r="C238" s="200"/>
      <c r="D238" s="200"/>
      <c r="E238" s="201"/>
      <c r="F238" s="201"/>
      <c r="G238" s="197" t="str">
        <f t="shared" si="6"/>
        <v/>
      </c>
      <c r="H238" s="197" t="str">
        <f>IF(B238="","",IF(COUNTIF(Businesses!B:B,B238)&gt;1,"Multi-Tenant","Single-Tenant"))</f>
        <v/>
      </c>
      <c r="I238" s="402" t="str">
        <f t="shared" si="7"/>
        <v/>
      </c>
      <c r="J238" s="403"/>
      <c r="K238" s="97"/>
      <c r="L238" s="1" t="b">
        <f>IF(B238="",FALSE,IF(COUNTIF(Businesses!B:B,Buildings!B238)=0,TRUE,FALSE))</f>
        <v>0</v>
      </c>
    </row>
    <row r="239" spans="1:12" s="3" customFormat="1" ht="16.5" customHeight="1">
      <c r="A239" s="96"/>
      <c r="B239" s="194"/>
      <c r="C239" s="195"/>
      <c r="D239" s="195"/>
      <c r="E239" s="196"/>
      <c r="F239" s="196"/>
      <c r="G239" s="197" t="str">
        <f t="shared" si="6"/>
        <v/>
      </c>
      <c r="H239" s="197" t="str">
        <f>IF(B239="","",IF(COUNTIF(Businesses!B:B,B239)&gt;1,"Multi-Tenant","Single-Tenant"))</f>
        <v/>
      </c>
      <c r="I239" s="402" t="str">
        <f t="shared" si="7"/>
        <v/>
      </c>
      <c r="J239" s="403"/>
      <c r="K239" s="97"/>
      <c r="L239" s="1" t="b">
        <f>IF(B239="",FALSE,IF(COUNTIF(Businesses!B:B,Buildings!B239)=0,TRUE,FALSE))</f>
        <v>0</v>
      </c>
    </row>
    <row r="240" spans="1:12" s="3" customFormat="1" ht="16.5" customHeight="1">
      <c r="A240" s="96"/>
      <c r="B240" s="199"/>
      <c r="C240" s="200"/>
      <c r="D240" s="200"/>
      <c r="E240" s="201"/>
      <c r="F240" s="201"/>
      <c r="G240" s="197" t="str">
        <f t="shared" si="6"/>
        <v/>
      </c>
      <c r="H240" s="197" t="str">
        <f>IF(B240="","",IF(COUNTIF(Businesses!B:B,B240)&gt;1,"Multi-Tenant","Single-Tenant"))</f>
        <v/>
      </c>
      <c r="I240" s="402" t="str">
        <f t="shared" si="7"/>
        <v/>
      </c>
      <c r="J240" s="403"/>
      <c r="K240" s="97"/>
      <c r="L240" s="1" t="b">
        <f>IF(B240="",FALSE,IF(COUNTIF(Businesses!B:B,Buildings!B240)=0,TRUE,FALSE))</f>
        <v>0</v>
      </c>
    </row>
    <row r="241" spans="1:12" s="3" customFormat="1" ht="16.5" customHeight="1">
      <c r="A241" s="96"/>
      <c r="B241" s="194"/>
      <c r="C241" s="195"/>
      <c r="D241" s="195"/>
      <c r="E241" s="196"/>
      <c r="F241" s="196"/>
      <c r="G241" s="197" t="str">
        <f t="shared" si="6"/>
        <v/>
      </c>
      <c r="H241" s="197" t="str">
        <f>IF(B241="","",IF(COUNTIF(Businesses!B:B,B241)&gt;1,"Multi-Tenant","Single-Tenant"))</f>
        <v/>
      </c>
      <c r="I241" s="402" t="str">
        <f t="shared" si="7"/>
        <v/>
      </c>
      <c r="J241" s="403"/>
      <c r="K241" s="97"/>
      <c r="L241" s="1" t="b">
        <f>IF(B241="",FALSE,IF(COUNTIF(Businesses!B:B,Buildings!B241)=0,TRUE,FALSE))</f>
        <v>0</v>
      </c>
    </row>
    <row r="242" spans="1:12" s="3" customFormat="1" ht="16.5" customHeight="1">
      <c r="A242" s="96"/>
      <c r="B242" s="199"/>
      <c r="C242" s="200"/>
      <c r="D242" s="200"/>
      <c r="E242" s="201"/>
      <c r="F242" s="201"/>
      <c r="G242" s="197" t="str">
        <f t="shared" si="6"/>
        <v/>
      </c>
      <c r="H242" s="197" t="str">
        <f>IF(B242="","",IF(COUNTIF(Businesses!B:B,B242)&gt;1,"Multi-Tenant","Single-Tenant"))</f>
        <v/>
      </c>
      <c r="I242" s="402" t="str">
        <f t="shared" si="7"/>
        <v/>
      </c>
      <c r="J242" s="403"/>
      <c r="K242" s="97"/>
      <c r="L242" s="1" t="b">
        <f>IF(B242="",FALSE,IF(COUNTIF(Businesses!B:B,Buildings!B242)=0,TRUE,FALSE))</f>
        <v>0</v>
      </c>
    </row>
    <row r="243" spans="1:12" s="3" customFormat="1" ht="16.5" customHeight="1">
      <c r="A243" s="96"/>
      <c r="B243" s="194"/>
      <c r="C243" s="195"/>
      <c r="D243" s="195"/>
      <c r="E243" s="196"/>
      <c r="F243" s="196"/>
      <c r="G243" s="197" t="str">
        <f t="shared" si="6"/>
        <v/>
      </c>
      <c r="H243" s="197" t="str">
        <f>IF(B243="","",IF(COUNTIF(Businesses!B:B,B243)&gt;1,"Multi-Tenant","Single-Tenant"))</f>
        <v/>
      </c>
      <c r="I243" s="402" t="str">
        <f t="shared" si="7"/>
        <v/>
      </c>
      <c r="J243" s="403"/>
      <c r="K243" s="97"/>
      <c r="L243" s="1" t="b">
        <f>IF(B243="",FALSE,IF(COUNTIF(Businesses!B:B,Buildings!B243)=0,TRUE,FALSE))</f>
        <v>0</v>
      </c>
    </row>
    <row r="244" spans="1:12" s="3" customFormat="1" ht="16.5" customHeight="1">
      <c r="A244" s="96"/>
      <c r="B244" s="199"/>
      <c r="C244" s="200"/>
      <c r="D244" s="200"/>
      <c r="E244" s="201"/>
      <c r="F244" s="201"/>
      <c r="G244" s="197" t="str">
        <f t="shared" si="6"/>
        <v/>
      </c>
      <c r="H244" s="197" t="str">
        <f>IF(B244="","",IF(COUNTIF(Businesses!B:B,B244)&gt;1,"Multi-Tenant","Single-Tenant"))</f>
        <v/>
      </c>
      <c r="I244" s="402" t="str">
        <f t="shared" si="7"/>
        <v/>
      </c>
      <c r="J244" s="403"/>
      <c r="K244" s="97"/>
      <c r="L244" s="1" t="b">
        <f>IF(B244="",FALSE,IF(COUNTIF(Businesses!B:B,Buildings!B244)=0,TRUE,FALSE))</f>
        <v>0</v>
      </c>
    </row>
    <row r="245" spans="1:12" s="3" customFormat="1" ht="16.5" customHeight="1">
      <c r="A245" s="96"/>
      <c r="B245" s="194"/>
      <c r="C245" s="195"/>
      <c r="D245" s="195"/>
      <c r="E245" s="196"/>
      <c r="F245" s="196"/>
      <c r="G245" s="197" t="str">
        <f t="shared" si="6"/>
        <v/>
      </c>
      <c r="H245" s="197" t="str">
        <f>IF(B245="","",IF(COUNTIF(Businesses!B:B,B245)&gt;1,"Multi-Tenant","Single-Tenant"))</f>
        <v/>
      </c>
      <c r="I245" s="402" t="str">
        <f t="shared" si="7"/>
        <v/>
      </c>
      <c r="J245" s="403"/>
      <c r="K245" s="97"/>
      <c r="L245" s="1" t="b">
        <f>IF(B245="",FALSE,IF(COUNTIF(Businesses!B:B,Buildings!B245)=0,TRUE,FALSE))</f>
        <v>0</v>
      </c>
    </row>
    <row r="246" spans="1:12" s="3" customFormat="1" ht="16.5" customHeight="1">
      <c r="A246" s="96"/>
      <c r="B246" s="199"/>
      <c r="C246" s="200"/>
      <c r="D246" s="200"/>
      <c r="E246" s="201"/>
      <c r="F246" s="201"/>
      <c r="G246" s="197" t="str">
        <f t="shared" si="6"/>
        <v/>
      </c>
      <c r="H246" s="197" t="str">
        <f>IF(B246="","",IF(COUNTIF(Businesses!B:B,B246)&gt;1,"Multi-Tenant","Single-Tenant"))</f>
        <v/>
      </c>
      <c r="I246" s="402" t="str">
        <f t="shared" si="7"/>
        <v/>
      </c>
      <c r="J246" s="403"/>
      <c r="K246" s="97"/>
      <c r="L246" s="1" t="b">
        <f>IF(B246="",FALSE,IF(COUNTIF(Businesses!B:B,Buildings!B246)=0,TRUE,FALSE))</f>
        <v>0</v>
      </c>
    </row>
    <row r="247" spans="1:12" s="3" customFormat="1" ht="16.5" customHeight="1">
      <c r="A247" s="96"/>
      <c r="B247" s="194"/>
      <c r="C247" s="195"/>
      <c r="D247" s="195"/>
      <c r="E247" s="196"/>
      <c r="F247" s="196"/>
      <c r="G247" s="197" t="str">
        <f t="shared" si="6"/>
        <v/>
      </c>
      <c r="H247" s="197" t="str">
        <f>IF(B247="","",IF(COUNTIF(Businesses!B:B,B247)&gt;1,"Multi-Tenant","Single-Tenant"))</f>
        <v/>
      </c>
      <c r="I247" s="402" t="str">
        <f t="shared" si="7"/>
        <v/>
      </c>
      <c r="J247" s="403"/>
      <c r="K247" s="97"/>
      <c r="L247" s="1" t="b">
        <f>IF(B247="",FALSE,IF(COUNTIF(Businesses!B:B,Buildings!B247)=0,TRUE,FALSE))</f>
        <v>0</v>
      </c>
    </row>
    <row r="248" spans="1:12" s="3" customFormat="1" ht="16.5" customHeight="1">
      <c r="A248" s="96"/>
      <c r="B248" s="199"/>
      <c r="C248" s="200"/>
      <c r="D248" s="200"/>
      <c r="E248" s="201"/>
      <c r="F248" s="201"/>
      <c r="G248" s="197" t="str">
        <f t="shared" si="6"/>
        <v/>
      </c>
      <c r="H248" s="197" t="str">
        <f>IF(B248="","",IF(COUNTIF(Businesses!B:B,B248)&gt;1,"Multi-Tenant","Single-Tenant"))</f>
        <v/>
      </c>
      <c r="I248" s="402" t="str">
        <f t="shared" si="7"/>
        <v/>
      </c>
      <c r="J248" s="403"/>
      <c r="K248" s="97"/>
      <c r="L248" s="1" t="b">
        <f>IF(B248="",FALSE,IF(COUNTIF(Businesses!B:B,Buildings!B248)=0,TRUE,FALSE))</f>
        <v>0</v>
      </c>
    </row>
    <row r="249" spans="1:12" s="3" customFormat="1" ht="16.5" customHeight="1">
      <c r="A249" s="96"/>
      <c r="B249" s="194"/>
      <c r="C249" s="195"/>
      <c r="D249" s="195"/>
      <c r="E249" s="196"/>
      <c r="F249" s="196"/>
      <c r="G249" s="197" t="str">
        <f t="shared" si="6"/>
        <v/>
      </c>
      <c r="H249" s="197" t="str">
        <f>IF(B249="","",IF(COUNTIF(Businesses!B:B,B249)&gt;1,"Multi-Tenant","Single-Tenant"))</f>
        <v/>
      </c>
      <c r="I249" s="402" t="str">
        <f t="shared" si="7"/>
        <v/>
      </c>
      <c r="J249" s="403"/>
      <c r="K249" s="97"/>
      <c r="L249" s="1" t="b">
        <f>IF(B249="",FALSE,IF(COUNTIF(Businesses!B:B,Buildings!B249)=0,TRUE,FALSE))</f>
        <v>0</v>
      </c>
    </row>
    <row r="250" spans="1:12" s="3" customFormat="1" ht="16.5" customHeight="1">
      <c r="A250" s="96"/>
      <c r="B250" s="199"/>
      <c r="C250" s="200"/>
      <c r="D250" s="200"/>
      <c r="E250" s="201"/>
      <c r="F250" s="201"/>
      <c r="G250" s="197" t="str">
        <f t="shared" si="6"/>
        <v/>
      </c>
      <c r="H250" s="197" t="str">
        <f>IF(B250="","",IF(COUNTIF(Businesses!B:B,B250)&gt;1,"Multi-Tenant","Single-Tenant"))</f>
        <v/>
      </c>
      <c r="I250" s="402" t="str">
        <f t="shared" si="7"/>
        <v/>
      </c>
      <c r="J250" s="403"/>
      <c r="K250" s="97"/>
      <c r="L250" s="1" t="b">
        <f>IF(B250="",FALSE,IF(COUNTIF(Businesses!B:B,Buildings!B250)=0,TRUE,FALSE))</f>
        <v>0</v>
      </c>
    </row>
    <row r="251" spans="1:12" s="3" customFormat="1" ht="16.5" customHeight="1">
      <c r="A251" s="96"/>
      <c r="B251" s="194"/>
      <c r="C251" s="195"/>
      <c r="D251" s="195"/>
      <c r="E251" s="196"/>
      <c r="F251" s="196"/>
      <c r="G251" s="197" t="str">
        <f t="shared" si="6"/>
        <v/>
      </c>
      <c r="H251" s="197" t="str">
        <f>IF(B251="","",IF(COUNTIF(Businesses!B:B,B251)&gt;1,"Multi-Tenant","Single-Tenant"))</f>
        <v/>
      </c>
      <c r="I251" s="402" t="str">
        <f t="shared" si="7"/>
        <v/>
      </c>
      <c r="J251" s="403"/>
      <c r="K251" s="97"/>
      <c r="L251" s="1" t="b">
        <f>IF(B251="",FALSE,IF(COUNTIF(Businesses!B:B,Buildings!B251)=0,TRUE,FALSE))</f>
        <v>0</v>
      </c>
    </row>
    <row r="252" spans="1:12" s="3" customFormat="1" ht="16.5" customHeight="1">
      <c r="A252" s="96"/>
      <c r="B252" s="199"/>
      <c r="C252" s="200"/>
      <c r="D252" s="200"/>
      <c r="E252" s="201"/>
      <c r="F252" s="201"/>
      <c r="G252" s="197" t="str">
        <f t="shared" si="6"/>
        <v/>
      </c>
      <c r="H252" s="197" t="str">
        <f>IF(B252="","",IF(COUNTIF(Businesses!B:B,B252)&gt;1,"Multi-Tenant","Single-Tenant"))</f>
        <v/>
      </c>
      <c r="I252" s="402" t="str">
        <f t="shared" si="7"/>
        <v/>
      </c>
      <c r="J252" s="403"/>
      <c r="K252" s="97"/>
      <c r="L252" s="1" t="b">
        <f>IF(B252="",FALSE,IF(COUNTIF(Businesses!B:B,Buildings!B252)=0,TRUE,FALSE))</f>
        <v>0</v>
      </c>
    </row>
    <row r="253" spans="1:12" s="3" customFormat="1" ht="16.5" customHeight="1">
      <c r="A253" s="96"/>
      <c r="B253" s="194"/>
      <c r="C253" s="195"/>
      <c r="D253" s="195"/>
      <c r="E253" s="196"/>
      <c r="F253" s="196"/>
      <c r="G253" s="197" t="str">
        <f t="shared" si="6"/>
        <v/>
      </c>
      <c r="H253" s="197" t="str">
        <f>IF(B253="","",IF(COUNTIF(Businesses!B:B,B253)&gt;1,"Multi-Tenant","Single-Tenant"))</f>
        <v/>
      </c>
      <c r="I253" s="402" t="str">
        <f t="shared" si="7"/>
        <v/>
      </c>
      <c r="J253" s="403"/>
      <c r="K253" s="97"/>
      <c r="L253" s="1" t="b">
        <f>IF(B253="",FALSE,IF(COUNTIF(Businesses!B:B,Buildings!B253)=0,TRUE,FALSE))</f>
        <v>0</v>
      </c>
    </row>
    <row r="254" spans="1:12" s="3" customFormat="1" ht="16.5" customHeight="1">
      <c r="A254" s="96"/>
      <c r="B254" s="199"/>
      <c r="C254" s="200"/>
      <c r="D254" s="200"/>
      <c r="E254" s="201"/>
      <c r="F254" s="201"/>
      <c r="G254" s="197" t="str">
        <f t="shared" si="6"/>
        <v/>
      </c>
      <c r="H254" s="197" t="str">
        <f>IF(B254="","",IF(COUNTIF(Businesses!B:B,B254)&gt;1,"Multi-Tenant","Single-Tenant"))</f>
        <v/>
      </c>
      <c r="I254" s="402" t="str">
        <f t="shared" si="7"/>
        <v/>
      </c>
      <c r="J254" s="403"/>
      <c r="K254" s="97"/>
      <c r="L254" s="1" t="b">
        <f>IF(B254="",FALSE,IF(COUNTIF(Businesses!B:B,Buildings!B254)=0,TRUE,FALSE))</f>
        <v>0</v>
      </c>
    </row>
    <row r="255" spans="1:12" s="3" customFormat="1" ht="16.5" customHeight="1">
      <c r="A255" s="96"/>
      <c r="B255" s="194"/>
      <c r="C255" s="195"/>
      <c r="D255" s="195"/>
      <c r="E255" s="196"/>
      <c r="F255" s="196"/>
      <c r="G255" s="197" t="str">
        <f t="shared" si="6"/>
        <v/>
      </c>
      <c r="H255" s="197" t="str">
        <f>IF(B255="","",IF(COUNTIF(Businesses!B:B,B255)&gt;1,"Multi-Tenant","Single-Tenant"))</f>
        <v/>
      </c>
      <c r="I255" s="402" t="str">
        <f t="shared" si="7"/>
        <v/>
      </c>
      <c r="J255" s="403"/>
      <c r="K255" s="97"/>
      <c r="L255" s="1" t="b">
        <f>IF(B255="",FALSE,IF(COUNTIF(Businesses!B:B,Buildings!B255)=0,TRUE,FALSE))</f>
        <v>0</v>
      </c>
    </row>
    <row r="256" spans="1:12" s="3" customFormat="1" ht="16.5" customHeight="1">
      <c r="A256" s="96"/>
      <c r="B256" s="199"/>
      <c r="C256" s="200"/>
      <c r="D256" s="200"/>
      <c r="E256" s="201"/>
      <c r="F256" s="201"/>
      <c r="G256" s="197" t="str">
        <f t="shared" si="6"/>
        <v/>
      </c>
      <c r="H256" s="197" t="str">
        <f>IF(B256="","",IF(COUNTIF(Businesses!B:B,B256)&gt;1,"Multi-Tenant","Single-Tenant"))</f>
        <v/>
      </c>
      <c r="I256" s="402" t="str">
        <f t="shared" si="7"/>
        <v/>
      </c>
      <c r="J256" s="403"/>
      <c r="K256" s="97"/>
      <c r="L256" s="1" t="b">
        <f>IF(B256="",FALSE,IF(COUNTIF(Businesses!B:B,Buildings!B256)=0,TRUE,FALSE))</f>
        <v>0</v>
      </c>
    </row>
    <row r="257" spans="1:12" s="3" customFormat="1" ht="16.5" customHeight="1">
      <c r="A257" s="96"/>
      <c r="B257" s="194"/>
      <c r="C257" s="195"/>
      <c r="D257" s="195"/>
      <c r="E257" s="196"/>
      <c r="F257" s="196"/>
      <c r="G257" s="197" t="str">
        <f t="shared" si="6"/>
        <v/>
      </c>
      <c r="H257" s="197" t="str">
        <f>IF(B257="","",IF(COUNTIF(Businesses!B:B,B257)&gt;1,"Multi-Tenant","Single-Tenant"))</f>
        <v/>
      </c>
      <c r="I257" s="402" t="str">
        <f t="shared" si="7"/>
        <v/>
      </c>
      <c r="J257" s="403"/>
      <c r="K257" s="97"/>
      <c r="L257" s="1" t="b">
        <f>IF(B257="",FALSE,IF(COUNTIF(Businesses!B:B,Buildings!B257)=0,TRUE,FALSE))</f>
        <v>0</v>
      </c>
    </row>
    <row r="258" spans="1:12" s="3" customFormat="1" ht="16.5" customHeight="1">
      <c r="A258" s="96"/>
      <c r="B258" s="199"/>
      <c r="C258" s="200"/>
      <c r="D258" s="200"/>
      <c r="E258" s="201"/>
      <c r="F258" s="201"/>
      <c r="G258" s="197" t="str">
        <f t="shared" si="6"/>
        <v/>
      </c>
      <c r="H258" s="197" t="str">
        <f>IF(B258="","",IF(COUNTIF(Businesses!B:B,B258)&gt;1,"Multi-Tenant","Single-Tenant"))</f>
        <v/>
      </c>
      <c r="I258" s="402" t="str">
        <f t="shared" si="7"/>
        <v/>
      </c>
      <c r="J258" s="403"/>
      <c r="K258" s="97"/>
      <c r="L258" s="1" t="b">
        <f>IF(B258="",FALSE,IF(COUNTIF(Businesses!B:B,Buildings!B258)=0,TRUE,FALSE))</f>
        <v>0</v>
      </c>
    </row>
    <row r="259" spans="1:12" s="3" customFormat="1" ht="16.5" customHeight="1">
      <c r="A259" s="96"/>
      <c r="B259" s="194"/>
      <c r="C259" s="195"/>
      <c r="D259" s="195"/>
      <c r="E259" s="196"/>
      <c r="F259" s="196"/>
      <c r="G259" s="197" t="str">
        <f t="shared" si="6"/>
        <v/>
      </c>
      <c r="H259" s="197" t="str">
        <f>IF(B259="","",IF(COUNTIF(Businesses!B:B,B259)&gt;1,"Multi-Tenant","Single-Tenant"))</f>
        <v/>
      </c>
      <c r="I259" s="402" t="str">
        <f t="shared" si="7"/>
        <v/>
      </c>
      <c r="J259" s="403"/>
      <c r="K259" s="97"/>
      <c r="L259" s="1" t="b">
        <f>IF(B259="",FALSE,IF(COUNTIF(Businesses!B:B,Buildings!B259)=0,TRUE,FALSE))</f>
        <v>0</v>
      </c>
    </row>
    <row r="260" spans="1:12" s="3" customFormat="1" ht="16.5" customHeight="1">
      <c r="A260" s="96"/>
      <c r="B260" s="199"/>
      <c r="C260" s="200"/>
      <c r="D260" s="200"/>
      <c r="E260" s="201"/>
      <c r="F260" s="201"/>
      <c r="G260" s="197" t="str">
        <f t="shared" ref="G260:G323" si="8">IF(B260="","","Standard")</f>
        <v/>
      </c>
      <c r="H260" s="197" t="str">
        <f>IF(B260="","",IF(COUNTIF(Businesses!B:B,B260)&gt;1,"Multi-Tenant","Single-Tenant"))</f>
        <v/>
      </c>
      <c r="I260" s="402" t="str">
        <f t="shared" ref="I260:I323" si="9">IF(B260="","",B260)</f>
        <v/>
      </c>
      <c r="J260" s="403"/>
      <c r="K260" s="97"/>
      <c r="L260" s="1" t="b">
        <f>IF(B260="",FALSE,IF(COUNTIF(Businesses!B:B,Buildings!B260)=0,TRUE,FALSE))</f>
        <v>0</v>
      </c>
    </row>
    <row r="261" spans="1:12" s="3" customFormat="1" ht="16.5" customHeight="1">
      <c r="A261" s="96"/>
      <c r="B261" s="194"/>
      <c r="C261" s="195"/>
      <c r="D261" s="195"/>
      <c r="E261" s="196"/>
      <c r="F261" s="196"/>
      <c r="G261" s="197" t="str">
        <f t="shared" si="8"/>
        <v/>
      </c>
      <c r="H261" s="197" t="str">
        <f>IF(B261="","",IF(COUNTIF(Businesses!B:B,B261)&gt;1,"Multi-Tenant","Single-Tenant"))</f>
        <v/>
      </c>
      <c r="I261" s="402" t="str">
        <f t="shared" si="9"/>
        <v/>
      </c>
      <c r="J261" s="403"/>
      <c r="K261" s="97"/>
      <c r="L261" s="1" t="b">
        <f>IF(B261="",FALSE,IF(COUNTIF(Businesses!B:B,Buildings!B261)=0,TRUE,FALSE))</f>
        <v>0</v>
      </c>
    </row>
    <row r="262" spans="1:12" s="3" customFormat="1" ht="16.5" customHeight="1">
      <c r="A262" s="96"/>
      <c r="B262" s="199"/>
      <c r="C262" s="200"/>
      <c r="D262" s="200"/>
      <c r="E262" s="201"/>
      <c r="F262" s="201"/>
      <c r="G262" s="197" t="str">
        <f t="shared" si="8"/>
        <v/>
      </c>
      <c r="H262" s="197" t="str">
        <f>IF(B262="","",IF(COUNTIF(Businesses!B:B,B262)&gt;1,"Multi-Tenant","Single-Tenant"))</f>
        <v/>
      </c>
      <c r="I262" s="402" t="str">
        <f t="shared" si="9"/>
        <v/>
      </c>
      <c r="J262" s="403"/>
      <c r="K262" s="97"/>
      <c r="L262" s="1" t="b">
        <f>IF(B262="",FALSE,IF(COUNTIF(Businesses!B:B,Buildings!B262)=0,TRUE,FALSE))</f>
        <v>0</v>
      </c>
    </row>
    <row r="263" spans="1:12" s="3" customFormat="1" ht="16.5" customHeight="1">
      <c r="A263" s="96"/>
      <c r="B263" s="194"/>
      <c r="C263" s="195"/>
      <c r="D263" s="195"/>
      <c r="E263" s="196"/>
      <c r="F263" s="196"/>
      <c r="G263" s="197" t="str">
        <f t="shared" si="8"/>
        <v/>
      </c>
      <c r="H263" s="197" t="str">
        <f>IF(B263="","",IF(COUNTIF(Businesses!B:B,B263)&gt;1,"Multi-Tenant","Single-Tenant"))</f>
        <v/>
      </c>
      <c r="I263" s="402" t="str">
        <f t="shared" si="9"/>
        <v/>
      </c>
      <c r="J263" s="403"/>
      <c r="K263" s="97"/>
      <c r="L263" s="1" t="b">
        <f>IF(B263="",FALSE,IF(COUNTIF(Businesses!B:B,Buildings!B263)=0,TRUE,FALSE))</f>
        <v>0</v>
      </c>
    </row>
    <row r="264" spans="1:12" s="3" customFormat="1" ht="16.5" customHeight="1">
      <c r="A264" s="96"/>
      <c r="B264" s="199"/>
      <c r="C264" s="200"/>
      <c r="D264" s="200"/>
      <c r="E264" s="201"/>
      <c r="F264" s="201"/>
      <c r="G264" s="197" t="str">
        <f t="shared" si="8"/>
        <v/>
      </c>
      <c r="H264" s="197" t="str">
        <f>IF(B264="","",IF(COUNTIF(Businesses!B:B,B264)&gt;1,"Multi-Tenant","Single-Tenant"))</f>
        <v/>
      </c>
      <c r="I264" s="402" t="str">
        <f t="shared" si="9"/>
        <v/>
      </c>
      <c r="J264" s="403"/>
      <c r="K264" s="97"/>
      <c r="L264" s="1" t="b">
        <f>IF(B264="",FALSE,IF(COUNTIF(Businesses!B:B,Buildings!B264)=0,TRUE,FALSE))</f>
        <v>0</v>
      </c>
    </row>
    <row r="265" spans="1:12" s="3" customFormat="1" ht="16.5" customHeight="1">
      <c r="A265" s="96"/>
      <c r="B265" s="194"/>
      <c r="C265" s="195"/>
      <c r="D265" s="195"/>
      <c r="E265" s="196"/>
      <c r="F265" s="196"/>
      <c r="G265" s="197" t="str">
        <f t="shared" si="8"/>
        <v/>
      </c>
      <c r="H265" s="197" t="str">
        <f>IF(B265="","",IF(COUNTIF(Businesses!B:B,B265)&gt;1,"Multi-Tenant","Single-Tenant"))</f>
        <v/>
      </c>
      <c r="I265" s="402" t="str">
        <f t="shared" si="9"/>
        <v/>
      </c>
      <c r="J265" s="403"/>
      <c r="K265" s="97"/>
      <c r="L265" s="1" t="b">
        <f>IF(B265="",FALSE,IF(COUNTIF(Businesses!B:B,Buildings!B265)=0,TRUE,FALSE))</f>
        <v>0</v>
      </c>
    </row>
    <row r="266" spans="1:12" s="3" customFormat="1" ht="16.5" customHeight="1">
      <c r="A266" s="96"/>
      <c r="B266" s="199"/>
      <c r="C266" s="200"/>
      <c r="D266" s="200"/>
      <c r="E266" s="201"/>
      <c r="F266" s="201"/>
      <c r="G266" s="197" t="str">
        <f t="shared" si="8"/>
        <v/>
      </c>
      <c r="H266" s="197" t="str">
        <f>IF(B266="","",IF(COUNTIF(Businesses!B:B,B266)&gt;1,"Multi-Tenant","Single-Tenant"))</f>
        <v/>
      </c>
      <c r="I266" s="402" t="str">
        <f t="shared" si="9"/>
        <v/>
      </c>
      <c r="J266" s="403"/>
      <c r="K266" s="97"/>
      <c r="L266" s="1" t="b">
        <f>IF(B266="",FALSE,IF(COUNTIF(Businesses!B:B,Buildings!B266)=0,TRUE,FALSE))</f>
        <v>0</v>
      </c>
    </row>
    <row r="267" spans="1:12" s="3" customFormat="1" ht="16.5" customHeight="1">
      <c r="A267" s="96"/>
      <c r="B267" s="194"/>
      <c r="C267" s="195"/>
      <c r="D267" s="195"/>
      <c r="E267" s="196"/>
      <c r="F267" s="196"/>
      <c r="G267" s="197" t="str">
        <f t="shared" si="8"/>
        <v/>
      </c>
      <c r="H267" s="197" t="str">
        <f>IF(B267="","",IF(COUNTIF(Businesses!B:B,B267)&gt;1,"Multi-Tenant","Single-Tenant"))</f>
        <v/>
      </c>
      <c r="I267" s="402" t="str">
        <f t="shared" si="9"/>
        <v/>
      </c>
      <c r="J267" s="403"/>
      <c r="K267" s="97"/>
      <c r="L267" s="1" t="b">
        <f>IF(B267="",FALSE,IF(COUNTIF(Businesses!B:B,Buildings!B267)=0,TRUE,FALSE))</f>
        <v>0</v>
      </c>
    </row>
    <row r="268" spans="1:12" s="3" customFormat="1" ht="16.5" customHeight="1">
      <c r="A268" s="96"/>
      <c r="B268" s="199"/>
      <c r="C268" s="200"/>
      <c r="D268" s="200"/>
      <c r="E268" s="201"/>
      <c r="F268" s="201"/>
      <c r="G268" s="197" t="str">
        <f t="shared" si="8"/>
        <v/>
      </c>
      <c r="H268" s="197" t="str">
        <f>IF(B268="","",IF(COUNTIF(Businesses!B:B,B268)&gt;1,"Multi-Tenant","Single-Tenant"))</f>
        <v/>
      </c>
      <c r="I268" s="402" t="str">
        <f t="shared" si="9"/>
        <v/>
      </c>
      <c r="J268" s="403"/>
      <c r="K268" s="97"/>
      <c r="L268" s="1" t="b">
        <f>IF(B268="",FALSE,IF(COUNTIF(Businesses!B:B,Buildings!B268)=0,TRUE,FALSE))</f>
        <v>0</v>
      </c>
    </row>
    <row r="269" spans="1:12" s="3" customFormat="1" ht="16.5" customHeight="1">
      <c r="A269" s="96"/>
      <c r="B269" s="194"/>
      <c r="C269" s="195"/>
      <c r="D269" s="195"/>
      <c r="E269" s="196"/>
      <c r="F269" s="196"/>
      <c r="G269" s="197" t="str">
        <f t="shared" si="8"/>
        <v/>
      </c>
      <c r="H269" s="197" t="str">
        <f>IF(B269="","",IF(COUNTIF(Businesses!B:B,B269)&gt;1,"Multi-Tenant","Single-Tenant"))</f>
        <v/>
      </c>
      <c r="I269" s="402" t="str">
        <f t="shared" si="9"/>
        <v/>
      </c>
      <c r="J269" s="403"/>
      <c r="K269" s="97"/>
      <c r="L269" s="1" t="b">
        <f>IF(B269="",FALSE,IF(COUNTIF(Businesses!B:B,Buildings!B269)=0,TRUE,FALSE))</f>
        <v>0</v>
      </c>
    </row>
    <row r="270" spans="1:12" s="3" customFormat="1" ht="16.5" customHeight="1">
      <c r="A270" s="96"/>
      <c r="B270" s="199"/>
      <c r="C270" s="200"/>
      <c r="D270" s="200"/>
      <c r="E270" s="201"/>
      <c r="F270" s="201"/>
      <c r="G270" s="197" t="str">
        <f t="shared" si="8"/>
        <v/>
      </c>
      <c r="H270" s="197" t="str">
        <f>IF(B270="","",IF(COUNTIF(Businesses!B:B,B270)&gt;1,"Multi-Tenant","Single-Tenant"))</f>
        <v/>
      </c>
      <c r="I270" s="402" t="str">
        <f t="shared" si="9"/>
        <v/>
      </c>
      <c r="J270" s="403"/>
      <c r="K270" s="97"/>
      <c r="L270" s="1" t="b">
        <f>IF(B270="",FALSE,IF(COUNTIF(Businesses!B:B,Buildings!B270)=0,TRUE,FALSE))</f>
        <v>0</v>
      </c>
    </row>
    <row r="271" spans="1:12" s="3" customFormat="1" ht="16.5" customHeight="1">
      <c r="A271" s="96"/>
      <c r="B271" s="194"/>
      <c r="C271" s="195"/>
      <c r="D271" s="195"/>
      <c r="E271" s="196"/>
      <c r="F271" s="196"/>
      <c r="G271" s="197" t="str">
        <f t="shared" si="8"/>
        <v/>
      </c>
      <c r="H271" s="197" t="str">
        <f>IF(B271="","",IF(COUNTIF(Businesses!B:B,B271)&gt;1,"Multi-Tenant","Single-Tenant"))</f>
        <v/>
      </c>
      <c r="I271" s="402" t="str">
        <f t="shared" si="9"/>
        <v/>
      </c>
      <c r="J271" s="403"/>
      <c r="K271" s="97"/>
      <c r="L271" s="1" t="b">
        <f>IF(B271="",FALSE,IF(COUNTIF(Businesses!B:B,Buildings!B271)=0,TRUE,FALSE))</f>
        <v>0</v>
      </c>
    </row>
    <row r="272" spans="1:12" s="3" customFormat="1" ht="16.5" customHeight="1">
      <c r="A272" s="96"/>
      <c r="B272" s="199"/>
      <c r="C272" s="200"/>
      <c r="D272" s="200"/>
      <c r="E272" s="201"/>
      <c r="F272" s="201"/>
      <c r="G272" s="197" t="str">
        <f t="shared" si="8"/>
        <v/>
      </c>
      <c r="H272" s="197" t="str">
        <f>IF(B272="","",IF(COUNTIF(Businesses!B:B,B272)&gt;1,"Multi-Tenant","Single-Tenant"))</f>
        <v/>
      </c>
      <c r="I272" s="402" t="str">
        <f t="shared" si="9"/>
        <v/>
      </c>
      <c r="J272" s="403"/>
      <c r="K272" s="97"/>
      <c r="L272" s="1" t="b">
        <f>IF(B272="",FALSE,IF(COUNTIF(Businesses!B:B,Buildings!B272)=0,TRUE,FALSE))</f>
        <v>0</v>
      </c>
    </row>
    <row r="273" spans="1:12" s="3" customFormat="1" ht="16.5" customHeight="1">
      <c r="A273" s="96"/>
      <c r="B273" s="194"/>
      <c r="C273" s="195"/>
      <c r="D273" s="195"/>
      <c r="E273" s="196"/>
      <c r="F273" s="196"/>
      <c r="G273" s="197" t="str">
        <f t="shared" si="8"/>
        <v/>
      </c>
      <c r="H273" s="197" t="str">
        <f>IF(B273="","",IF(COUNTIF(Businesses!B:B,B273)&gt;1,"Multi-Tenant","Single-Tenant"))</f>
        <v/>
      </c>
      <c r="I273" s="402" t="str">
        <f t="shared" si="9"/>
        <v/>
      </c>
      <c r="J273" s="403"/>
      <c r="K273" s="97"/>
      <c r="L273" s="1" t="b">
        <f>IF(B273="",FALSE,IF(COUNTIF(Businesses!B:B,Buildings!B273)=0,TRUE,FALSE))</f>
        <v>0</v>
      </c>
    </row>
    <row r="274" spans="1:12" s="3" customFormat="1" ht="16.5" customHeight="1">
      <c r="A274" s="96"/>
      <c r="B274" s="199"/>
      <c r="C274" s="200"/>
      <c r="D274" s="200"/>
      <c r="E274" s="201"/>
      <c r="F274" s="201"/>
      <c r="G274" s="197" t="str">
        <f t="shared" si="8"/>
        <v/>
      </c>
      <c r="H274" s="197" t="str">
        <f>IF(B274="","",IF(COUNTIF(Businesses!B:B,B274)&gt;1,"Multi-Tenant","Single-Tenant"))</f>
        <v/>
      </c>
      <c r="I274" s="402" t="str">
        <f t="shared" si="9"/>
        <v/>
      </c>
      <c r="J274" s="403"/>
      <c r="K274" s="97"/>
      <c r="L274" s="1" t="b">
        <f>IF(B274="",FALSE,IF(COUNTIF(Businesses!B:B,Buildings!B274)=0,TRUE,FALSE))</f>
        <v>0</v>
      </c>
    </row>
    <row r="275" spans="1:12" s="3" customFormat="1" ht="16.5" customHeight="1">
      <c r="A275" s="96"/>
      <c r="B275" s="194"/>
      <c r="C275" s="195"/>
      <c r="D275" s="195"/>
      <c r="E275" s="196"/>
      <c r="F275" s="196"/>
      <c r="G275" s="197" t="str">
        <f t="shared" si="8"/>
        <v/>
      </c>
      <c r="H275" s="197" t="str">
        <f>IF(B275="","",IF(COUNTIF(Businesses!B:B,B275)&gt;1,"Multi-Tenant","Single-Tenant"))</f>
        <v/>
      </c>
      <c r="I275" s="402" t="str">
        <f t="shared" si="9"/>
        <v/>
      </c>
      <c r="J275" s="403"/>
      <c r="K275" s="97"/>
      <c r="L275" s="1" t="b">
        <f>IF(B275="",FALSE,IF(COUNTIF(Businesses!B:B,Buildings!B275)=0,TRUE,FALSE))</f>
        <v>0</v>
      </c>
    </row>
    <row r="276" spans="1:12" s="3" customFormat="1" ht="16.5" customHeight="1">
      <c r="A276" s="96"/>
      <c r="B276" s="199"/>
      <c r="C276" s="200"/>
      <c r="D276" s="200"/>
      <c r="E276" s="201"/>
      <c r="F276" s="201"/>
      <c r="G276" s="197" t="str">
        <f t="shared" si="8"/>
        <v/>
      </c>
      <c r="H276" s="197" t="str">
        <f>IF(B276="","",IF(COUNTIF(Businesses!B:B,B276)&gt;1,"Multi-Tenant","Single-Tenant"))</f>
        <v/>
      </c>
      <c r="I276" s="402" t="str">
        <f t="shared" si="9"/>
        <v/>
      </c>
      <c r="J276" s="403"/>
      <c r="K276" s="97"/>
      <c r="L276" s="1" t="b">
        <f>IF(B276="",FALSE,IF(COUNTIF(Businesses!B:B,Buildings!B276)=0,TRUE,FALSE))</f>
        <v>0</v>
      </c>
    </row>
    <row r="277" spans="1:12" s="3" customFormat="1" ht="16.5" customHeight="1">
      <c r="A277" s="96"/>
      <c r="B277" s="194"/>
      <c r="C277" s="195"/>
      <c r="D277" s="195"/>
      <c r="E277" s="196"/>
      <c r="F277" s="196"/>
      <c r="G277" s="197" t="str">
        <f t="shared" si="8"/>
        <v/>
      </c>
      <c r="H277" s="197" t="str">
        <f>IF(B277="","",IF(COUNTIF(Businesses!B:B,B277)&gt;1,"Multi-Tenant","Single-Tenant"))</f>
        <v/>
      </c>
      <c r="I277" s="402" t="str">
        <f t="shared" si="9"/>
        <v/>
      </c>
      <c r="J277" s="403"/>
      <c r="K277" s="97"/>
      <c r="L277" s="1" t="b">
        <f>IF(B277="",FALSE,IF(COUNTIF(Businesses!B:B,Buildings!B277)=0,TRUE,FALSE))</f>
        <v>0</v>
      </c>
    </row>
    <row r="278" spans="1:12" s="3" customFormat="1" ht="16.5" customHeight="1">
      <c r="A278" s="96"/>
      <c r="B278" s="199"/>
      <c r="C278" s="200"/>
      <c r="D278" s="200"/>
      <c r="E278" s="201"/>
      <c r="F278" s="201"/>
      <c r="G278" s="197" t="str">
        <f t="shared" si="8"/>
        <v/>
      </c>
      <c r="H278" s="197" t="str">
        <f>IF(B278="","",IF(COUNTIF(Businesses!B:B,B278)&gt;1,"Multi-Tenant","Single-Tenant"))</f>
        <v/>
      </c>
      <c r="I278" s="402" t="str">
        <f t="shared" si="9"/>
        <v/>
      </c>
      <c r="J278" s="403"/>
      <c r="K278" s="97"/>
      <c r="L278" s="1" t="b">
        <f>IF(B278="",FALSE,IF(COUNTIF(Businesses!B:B,Buildings!B278)=0,TRUE,FALSE))</f>
        <v>0</v>
      </c>
    </row>
    <row r="279" spans="1:12" s="3" customFormat="1" ht="16.5" customHeight="1">
      <c r="A279" s="96"/>
      <c r="B279" s="194"/>
      <c r="C279" s="195"/>
      <c r="D279" s="195"/>
      <c r="E279" s="196"/>
      <c r="F279" s="196"/>
      <c r="G279" s="197" t="str">
        <f t="shared" si="8"/>
        <v/>
      </c>
      <c r="H279" s="197" t="str">
        <f>IF(B279="","",IF(COUNTIF(Businesses!B:B,B279)&gt;1,"Multi-Tenant","Single-Tenant"))</f>
        <v/>
      </c>
      <c r="I279" s="402" t="str">
        <f t="shared" si="9"/>
        <v/>
      </c>
      <c r="J279" s="403"/>
      <c r="K279" s="97"/>
      <c r="L279" s="1" t="b">
        <f>IF(B279="",FALSE,IF(COUNTIF(Businesses!B:B,Buildings!B279)=0,TRUE,FALSE))</f>
        <v>0</v>
      </c>
    </row>
    <row r="280" spans="1:12" s="3" customFormat="1" ht="16.5" customHeight="1">
      <c r="A280" s="96"/>
      <c r="B280" s="199"/>
      <c r="C280" s="200"/>
      <c r="D280" s="200"/>
      <c r="E280" s="201"/>
      <c r="F280" s="201"/>
      <c r="G280" s="197" t="str">
        <f t="shared" si="8"/>
        <v/>
      </c>
      <c r="H280" s="197" t="str">
        <f>IF(B280="","",IF(COUNTIF(Businesses!B:B,B280)&gt;1,"Multi-Tenant","Single-Tenant"))</f>
        <v/>
      </c>
      <c r="I280" s="402" t="str">
        <f t="shared" si="9"/>
        <v/>
      </c>
      <c r="J280" s="403"/>
      <c r="K280" s="97"/>
      <c r="L280" s="1" t="b">
        <f>IF(B280="",FALSE,IF(COUNTIF(Businesses!B:B,Buildings!B280)=0,TRUE,FALSE))</f>
        <v>0</v>
      </c>
    </row>
    <row r="281" spans="1:12" s="3" customFormat="1" ht="16.5" customHeight="1">
      <c r="A281" s="96"/>
      <c r="B281" s="194"/>
      <c r="C281" s="195"/>
      <c r="D281" s="195"/>
      <c r="E281" s="196"/>
      <c r="F281" s="196"/>
      <c r="G281" s="197" t="str">
        <f t="shared" si="8"/>
        <v/>
      </c>
      <c r="H281" s="197" t="str">
        <f>IF(B281="","",IF(COUNTIF(Businesses!B:B,B281)&gt;1,"Multi-Tenant","Single-Tenant"))</f>
        <v/>
      </c>
      <c r="I281" s="402" t="str">
        <f t="shared" si="9"/>
        <v/>
      </c>
      <c r="J281" s="403"/>
      <c r="K281" s="97"/>
      <c r="L281" s="1" t="b">
        <f>IF(B281="",FALSE,IF(COUNTIF(Businesses!B:B,Buildings!B281)=0,TRUE,FALSE))</f>
        <v>0</v>
      </c>
    </row>
    <row r="282" spans="1:12" s="3" customFormat="1" ht="16.5" customHeight="1">
      <c r="A282" s="96"/>
      <c r="B282" s="199"/>
      <c r="C282" s="200"/>
      <c r="D282" s="200"/>
      <c r="E282" s="201"/>
      <c r="F282" s="201"/>
      <c r="G282" s="197" t="str">
        <f t="shared" si="8"/>
        <v/>
      </c>
      <c r="H282" s="197" t="str">
        <f>IF(B282="","",IF(COUNTIF(Businesses!B:B,B282)&gt;1,"Multi-Tenant","Single-Tenant"))</f>
        <v/>
      </c>
      <c r="I282" s="402" t="str">
        <f t="shared" si="9"/>
        <v/>
      </c>
      <c r="J282" s="403"/>
      <c r="K282" s="97"/>
      <c r="L282" s="1" t="b">
        <f>IF(B282="",FALSE,IF(COUNTIF(Businesses!B:B,Buildings!B282)=0,TRUE,FALSE))</f>
        <v>0</v>
      </c>
    </row>
    <row r="283" spans="1:12" s="3" customFormat="1" ht="16.5" customHeight="1">
      <c r="A283" s="96"/>
      <c r="B283" s="194"/>
      <c r="C283" s="195"/>
      <c r="D283" s="195"/>
      <c r="E283" s="196"/>
      <c r="F283" s="196"/>
      <c r="G283" s="197" t="str">
        <f t="shared" si="8"/>
        <v/>
      </c>
      <c r="H283" s="197" t="str">
        <f>IF(B283="","",IF(COUNTIF(Businesses!B:B,B283)&gt;1,"Multi-Tenant","Single-Tenant"))</f>
        <v/>
      </c>
      <c r="I283" s="402" t="str">
        <f t="shared" si="9"/>
        <v/>
      </c>
      <c r="J283" s="403"/>
      <c r="K283" s="97"/>
      <c r="L283" s="1" t="b">
        <f>IF(B283="",FALSE,IF(COUNTIF(Businesses!B:B,Buildings!B283)=0,TRUE,FALSE))</f>
        <v>0</v>
      </c>
    </row>
    <row r="284" spans="1:12" s="3" customFormat="1" ht="16.5" customHeight="1">
      <c r="A284" s="96"/>
      <c r="B284" s="199"/>
      <c r="C284" s="200"/>
      <c r="D284" s="200"/>
      <c r="E284" s="201"/>
      <c r="F284" s="201"/>
      <c r="G284" s="197" t="str">
        <f t="shared" si="8"/>
        <v/>
      </c>
      <c r="H284" s="197" t="str">
        <f>IF(B284="","",IF(COUNTIF(Businesses!B:B,B284)&gt;1,"Multi-Tenant","Single-Tenant"))</f>
        <v/>
      </c>
      <c r="I284" s="402" t="str">
        <f t="shared" si="9"/>
        <v/>
      </c>
      <c r="J284" s="403"/>
      <c r="K284" s="97"/>
      <c r="L284" s="1" t="b">
        <f>IF(B284="",FALSE,IF(COUNTIF(Businesses!B:B,Buildings!B284)=0,TRUE,FALSE))</f>
        <v>0</v>
      </c>
    </row>
    <row r="285" spans="1:12" s="3" customFormat="1" ht="16.5" customHeight="1">
      <c r="A285" s="96"/>
      <c r="B285" s="194"/>
      <c r="C285" s="195"/>
      <c r="D285" s="195"/>
      <c r="E285" s="196"/>
      <c r="F285" s="196"/>
      <c r="G285" s="197" t="str">
        <f t="shared" si="8"/>
        <v/>
      </c>
      <c r="H285" s="197" t="str">
        <f>IF(B285="","",IF(COUNTIF(Businesses!B:B,B285)&gt;1,"Multi-Tenant","Single-Tenant"))</f>
        <v/>
      </c>
      <c r="I285" s="402" t="str">
        <f t="shared" si="9"/>
        <v/>
      </c>
      <c r="J285" s="403"/>
      <c r="K285" s="97"/>
      <c r="L285" s="1" t="b">
        <f>IF(B285="",FALSE,IF(COUNTIF(Businesses!B:B,Buildings!B285)=0,TRUE,FALSE))</f>
        <v>0</v>
      </c>
    </row>
    <row r="286" spans="1:12" s="3" customFormat="1" ht="16.5" customHeight="1">
      <c r="A286" s="96"/>
      <c r="B286" s="199"/>
      <c r="C286" s="200"/>
      <c r="D286" s="200"/>
      <c r="E286" s="201"/>
      <c r="F286" s="201"/>
      <c r="G286" s="197" t="str">
        <f t="shared" si="8"/>
        <v/>
      </c>
      <c r="H286" s="197" t="str">
        <f>IF(B286="","",IF(COUNTIF(Businesses!B:B,B286)&gt;1,"Multi-Tenant","Single-Tenant"))</f>
        <v/>
      </c>
      <c r="I286" s="402" t="str">
        <f t="shared" si="9"/>
        <v/>
      </c>
      <c r="J286" s="403"/>
      <c r="K286" s="97"/>
      <c r="L286" s="1" t="b">
        <f>IF(B286="",FALSE,IF(COUNTIF(Businesses!B:B,Buildings!B286)=0,TRUE,FALSE))</f>
        <v>0</v>
      </c>
    </row>
    <row r="287" spans="1:12" s="3" customFormat="1" ht="16.5" customHeight="1">
      <c r="A287" s="96"/>
      <c r="B287" s="194"/>
      <c r="C287" s="195"/>
      <c r="D287" s="195"/>
      <c r="E287" s="196"/>
      <c r="F287" s="196"/>
      <c r="G287" s="197" t="str">
        <f t="shared" si="8"/>
        <v/>
      </c>
      <c r="H287" s="197" t="str">
        <f>IF(B287="","",IF(COUNTIF(Businesses!B:B,B287)&gt;1,"Multi-Tenant","Single-Tenant"))</f>
        <v/>
      </c>
      <c r="I287" s="402" t="str">
        <f t="shared" si="9"/>
        <v/>
      </c>
      <c r="J287" s="403"/>
      <c r="K287" s="97"/>
      <c r="L287" s="1" t="b">
        <f>IF(B287="",FALSE,IF(COUNTIF(Businesses!B:B,Buildings!B287)=0,TRUE,FALSE))</f>
        <v>0</v>
      </c>
    </row>
    <row r="288" spans="1:12" s="3" customFormat="1" ht="16.5" customHeight="1">
      <c r="A288" s="96"/>
      <c r="B288" s="199"/>
      <c r="C288" s="200"/>
      <c r="D288" s="200"/>
      <c r="E288" s="201"/>
      <c r="F288" s="201"/>
      <c r="G288" s="197" t="str">
        <f t="shared" si="8"/>
        <v/>
      </c>
      <c r="H288" s="197" t="str">
        <f>IF(B288="","",IF(COUNTIF(Businesses!B:B,B288)&gt;1,"Multi-Tenant","Single-Tenant"))</f>
        <v/>
      </c>
      <c r="I288" s="402" t="str">
        <f t="shared" si="9"/>
        <v/>
      </c>
      <c r="J288" s="403"/>
      <c r="K288" s="97"/>
      <c r="L288" s="1" t="b">
        <f>IF(B288="",FALSE,IF(COUNTIF(Businesses!B:B,Buildings!B288)=0,TRUE,FALSE))</f>
        <v>0</v>
      </c>
    </row>
    <row r="289" spans="1:12" s="3" customFormat="1" ht="16.5" customHeight="1">
      <c r="A289" s="96"/>
      <c r="B289" s="194"/>
      <c r="C289" s="195"/>
      <c r="D289" s="195"/>
      <c r="E289" s="196"/>
      <c r="F289" s="196"/>
      <c r="G289" s="197" t="str">
        <f t="shared" si="8"/>
        <v/>
      </c>
      <c r="H289" s="197" t="str">
        <f>IF(B289="","",IF(COUNTIF(Businesses!B:B,B289)&gt;1,"Multi-Tenant","Single-Tenant"))</f>
        <v/>
      </c>
      <c r="I289" s="402" t="str">
        <f t="shared" si="9"/>
        <v/>
      </c>
      <c r="J289" s="403"/>
      <c r="K289" s="97"/>
      <c r="L289" s="1" t="b">
        <f>IF(B289="",FALSE,IF(COUNTIF(Businesses!B:B,Buildings!B289)=0,TRUE,FALSE))</f>
        <v>0</v>
      </c>
    </row>
    <row r="290" spans="1:12" s="3" customFormat="1" ht="16.5" customHeight="1">
      <c r="A290" s="96"/>
      <c r="B290" s="199"/>
      <c r="C290" s="200"/>
      <c r="D290" s="200"/>
      <c r="E290" s="201"/>
      <c r="F290" s="201"/>
      <c r="G290" s="197" t="str">
        <f t="shared" si="8"/>
        <v/>
      </c>
      <c r="H290" s="197" t="str">
        <f>IF(B290="","",IF(COUNTIF(Businesses!B:B,B290)&gt;1,"Multi-Tenant","Single-Tenant"))</f>
        <v/>
      </c>
      <c r="I290" s="402" t="str">
        <f t="shared" si="9"/>
        <v/>
      </c>
      <c r="J290" s="403"/>
      <c r="K290" s="97"/>
      <c r="L290" s="1" t="b">
        <f>IF(B290="",FALSE,IF(COUNTIF(Businesses!B:B,Buildings!B290)=0,TRUE,FALSE))</f>
        <v>0</v>
      </c>
    </row>
    <row r="291" spans="1:12" s="3" customFormat="1" ht="16.5" customHeight="1">
      <c r="A291" s="96"/>
      <c r="B291" s="194"/>
      <c r="C291" s="195"/>
      <c r="D291" s="195"/>
      <c r="E291" s="196"/>
      <c r="F291" s="196"/>
      <c r="G291" s="197" t="str">
        <f t="shared" si="8"/>
        <v/>
      </c>
      <c r="H291" s="197" t="str">
        <f>IF(B291="","",IF(COUNTIF(Businesses!B:B,B291)&gt;1,"Multi-Tenant","Single-Tenant"))</f>
        <v/>
      </c>
      <c r="I291" s="402" t="str">
        <f t="shared" si="9"/>
        <v/>
      </c>
      <c r="J291" s="403"/>
      <c r="K291" s="97"/>
      <c r="L291" s="1" t="b">
        <f>IF(B291="",FALSE,IF(COUNTIF(Businesses!B:B,Buildings!B291)=0,TRUE,FALSE))</f>
        <v>0</v>
      </c>
    </row>
    <row r="292" spans="1:12" s="3" customFormat="1" ht="16.5" customHeight="1">
      <c r="A292" s="96"/>
      <c r="B292" s="199"/>
      <c r="C292" s="200"/>
      <c r="D292" s="200"/>
      <c r="E292" s="201"/>
      <c r="F292" s="201"/>
      <c r="G292" s="197" t="str">
        <f t="shared" si="8"/>
        <v/>
      </c>
      <c r="H292" s="197" t="str">
        <f>IF(B292="","",IF(COUNTIF(Businesses!B:B,B292)&gt;1,"Multi-Tenant","Single-Tenant"))</f>
        <v/>
      </c>
      <c r="I292" s="402" t="str">
        <f t="shared" si="9"/>
        <v/>
      </c>
      <c r="J292" s="403"/>
      <c r="K292" s="97"/>
      <c r="L292" s="1" t="b">
        <f>IF(B292="",FALSE,IF(COUNTIF(Businesses!B:B,Buildings!B292)=0,TRUE,FALSE))</f>
        <v>0</v>
      </c>
    </row>
    <row r="293" spans="1:12" s="3" customFormat="1" ht="16.5" customHeight="1">
      <c r="A293" s="96"/>
      <c r="B293" s="194"/>
      <c r="C293" s="195"/>
      <c r="D293" s="195"/>
      <c r="E293" s="196"/>
      <c r="F293" s="196"/>
      <c r="G293" s="197" t="str">
        <f t="shared" si="8"/>
        <v/>
      </c>
      <c r="H293" s="197" t="str">
        <f>IF(B293="","",IF(COUNTIF(Businesses!B:B,B293)&gt;1,"Multi-Tenant","Single-Tenant"))</f>
        <v/>
      </c>
      <c r="I293" s="402" t="str">
        <f t="shared" si="9"/>
        <v/>
      </c>
      <c r="J293" s="403"/>
      <c r="K293" s="97"/>
      <c r="L293" s="1" t="b">
        <f>IF(B293="",FALSE,IF(COUNTIF(Businesses!B:B,Buildings!B293)=0,TRUE,FALSE))</f>
        <v>0</v>
      </c>
    </row>
    <row r="294" spans="1:12" s="3" customFormat="1" ht="16.5" customHeight="1">
      <c r="A294" s="96"/>
      <c r="B294" s="199"/>
      <c r="C294" s="200"/>
      <c r="D294" s="200"/>
      <c r="E294" s="201"/>
      <c r="F294" s="201"/>
      <c r="G294" s="197" t="str">
        <f t="shared" si="8"/>
        <v/>
      </c>
      <c r="H294" s="197" t="str">
        <f>IF(B294="","",IF(COUNTIF(Businesses!B:B,B294)&gt;1,"Multi-Tenant","Single-Tenant"))</f>
        <v/>
      </c>
      <c r="I294" s="402" t="str">
        <f t="shared" si="9"/>
        <v/>
      </c>
      <c r="J294" s="403"/>
      <c r="K294" s="97"/>
      <c r="L294" s="1" t="b">
        <f>IF(B294="",FALSE,IF(COUNTIF(Businesses!B:B,Buildings!B294)=0,TRUE,FALSE))</f>
        <v>0</v>
      </c>
    </row>
    <row r="295" spans="1:12" s="3" customFormat="1" ht="16.5" customHeight="1">
      <c r="A295" s="96"/>
      <c r="B295" s="194"/>
      <c r="C295" s="195"/>
      <c r="D295" s="195"/>
      <c r="E295" s="196"/>
      <c r="F295" s="196"/>
      <c r="G295" s="197" t="str">
        <f t="shared" si="8"/>
        <v/>
      </c>
      <c r="H295" s="197" t="str">
        <f>IF(B295="","",IF(COUNTIF(Businesses!B:B,B295)&gt;1,"Multi-Tenant","Single-Tenant"))</f>
        <v/>
      </c>
      <c r="I295" s="402" t="str">
        <f t="shared" si="9"/>
        <v/>
      </c>
      <c r="J295" s="403"/>
      <c r="K295" s="97"/>
      <c r="L295" s="1" t="b">
        <f>IF(B295="",FALSE,IF(COUNTIF(Businesses!B:B,Buildings!B295)=0,TRUE,FALSE))</f>
        <v>0</v>
      </c>
    </row>
    <row r="296" spans="1:12" s="3" customFormat="1" ht="16.5" customHeight="1">
      <c r="A296" s="96"/>
      <c r="B296" s="199"/>
      <c r="C296" s="200"/>
      <c r="D296" s="200"/>
      <c r="E296" s="201"/>
      <c r="F296" s="201"/>
      <c r="G296" s="197" t="str">
        <f t="shared" si="8"/>
        <v/>
      </c>
      <c r="H296" s="197" t="str">
        <f>IF(B296="","",IF(COUNTIF(Businesses!B:B,B296)&gt;1,"Multi-Tenant","Single-Tenant"))</f>
        <v/>
      </c>
      <c r="I296" s="402" t="str">
        <f t="shared" si="9"/>
        <v/>
      </c>
      <c r="J296" s="403"/>
      <c r="K296" s="97"/>
      <c r="L296" s="1" t="b">
        <f>IF(B296="",FALSE,IF(COUNTIF(Businesses!B:B,Buildings!B296)=0,TRUE,FALSE))</f>
        <v>0</v>
      </c>
    </row>
    <row r="297" spans="1:12" s="3" customFormat="1" ht="16.5" customHeight="1">
      <c r="A297" s="96"/>
      <c r="B297" s="194"/>
      <c r="C297" s="195"/>
      <c r="D297" s="195"/>
      <c r="E297" s="196"/>
      <c r="F297" s="196"/>
      <c r="G297" s="197" t="str">
        <f t="shared" si="8"/>
        <v/>
      </c>
      <c r="H297" s="197" t="str">
        <f>IF(B297="","",IF(COUNTIF(Businesses!B:B,B297)&gt;1,"Multi-Tenant","Single-Tenant"))</f>
        <v/>
      </c>
      <c r="I297" s="402" t="str">
        <f t="shared" si="9"/>
        <v/>
      </c>
      <c r="J297" s="403"/>
      <c r="K297" s="97"/>
      <c r="L297" s="1" t="b">
        <f>IF(B297="",FALSE,IF(COUNTIF(Businesses!B:B,Buildings!B297)=0,TRUE,FALSE))</f>
        <v>0</v>
      </c>
    </row>
    <row r="298" spans="1:12" s="3" customFormat="1" ht="16.5" customHeight="1">
      <c r="A298" s="96"/>
      <c r="B298" s="199"/>
      <c r="C298" s="200"/>
      <c r="D298" s="200"/>
      <c r="E298" s="201"/>
      <c r="F298" s="201"/>
      <c r="G298" s="197" t="str">
        <f t="shared" si="8"/>
        <v/>
      </c>
      <c r="H298" s="197" t="str">
        <f>IF(B298="","",IF(COUNTIF(Businesses!B:B,B298)&gt;1,"Multi-Tenant","Single-Tenant"))</f>
        <v/>
      </c>
      <c r="I298" s="402" t="str">
        <f t="shared" si="9"/>
        <v/>
      </c>
      <c r="J298" s="403"/>
      <c r="K298" s="97"/>
      <c r="L298" s="1" t="b">
        <f>IF(B298="",FALSE,IF(COUNTIF(Businesses!B:B,Buildings!B298)=0,TRUE,FALSE))</f>
        <v>0</v>
      </c>
    </row>
    <row r="299" spans="1:12" s="3" customFormat="1" ht="16.5" customHeight="1">
      <c r="A299" s="96"/>
      <c r="B299" s="194"/>
      <c r="C299" s="195"/>
      <c r="D299" s="195"/>
      <c r="E299" s="196"/>
      <c r="F299" s="196"/>
      <c r="G299" s="197" t="str">
        <f t="shared" si="8"/>
        <v/>
      </c>
      <c r="H299" s="197" t="str">
        <f>IF(B299="","",IF(COUNTIF(Businesses!B:B,B299)&gt;1,"Multi-Tenant","Single-Tenant"))</f>
        <v/>
      </c>
      <c r="I299" s="402" t="str">
        <f t="shared" si="9"/>
        <v/>
      </c>
      <c r="J299" s="403"/>
      <c r="K299" s="97"/>
      <c r="L299" s="1" t="b">
        <f>IF(B299="",FALSE,IF(COUNTIF(Businesses!B:B,Buildings!B299)=0,TRUE,FALSE))</f>
        <v>0</v>
      </c>
    </row>
    <row r="300" spans="1:12" s="3" customFormat="1" ht="16.5" customHeight="1">
      <c r="A300" s="96"/>
      <c r="B300" s="199"/>
      <c r="C300" s="200"/>
      <c r="D300" s="200"/>
      <c r="E300" s="201"/>
      <c r="F300" s="201"/>
      <c r="G300" s="197" t="str">
        <f t="shared" si="8"/>
        <v/>
      </c>
      <c r="H300" s="197" t="str">
        <f>IF(B300="","",IF(COUNTIF(Businesses!B:B,B300)&gt;1,"Multi-Tenant","Single-Tenant"))</f>
        <v/>
      </c>
      <c r="I300" s="402" t="str">
        <f t="shared" si="9"/>
        <v/>
      </c>
      <c r="J300" s="403"/>
      <c r="K300" s="97"/>
      <c r="L300" s="1" t="b">
        <f>IF(B300="",FALSE,IF(COUNTIF(Businesses!B:B,Buildings!B300)=0,TRUE,FALSE))</f>
        <v>0</v>
      </c>
    </row>
    <row r="301" spans="1:12" s="3" customFormat="1" ht="16.5" customHeight="1">
      <c r="A301" s="96"/>
      <c r="B301" s="194"/>
      <c r="C301" s="195"/>
      <c r="D301" s="195"/>
      <c r="E301" s="196"/>
      <c r="F301" s="196"/>
      <c r="G301" s="197" t="str">
        <f t="shared" si="8"/>
        <v/>
      </c>
      <c r="H301" s="197" t="str">
        <f>IF(B301="","",IF(COUNTIF(Businesses!B:B,B301)&gt;1,"Multi-Tenant","Single-Tenant"))</f>
        <v/>
      </c>
      <c r="I301" s="402" t="str">
        <f t="shared" si="9"/>
        <v/>
      </c>
      <c r="J301" s="403"/>
      <c r="K301" s="97"/>
      <c r="L301" s="1" t="b">
        <f>IF(B301="",FALSE,IF(COUNTIF(Businesses!B:B,Buildings!B301)=0,TRUE,FALSE))</f>
        <v>0</v>
      </c>
    </row>
    <row r="302" spans="1:12" s="3" customFormat="1" ht="16.5" customHeight="1">
      <c r="A302" s="96"/>
      <c r="B302" s="199"/>
      <c r="C302" s="200"/>
      <c r="D302" s="200"/>
      <c r="E302" s="201"/>
      <c r="F302" s="201"/>
      <c r="G302" s="197" t="str">
        <f t="shared" si="8"/>
        <v/>
      </c>
      <c r="H302" s="197" t="str">
        <f>IF(B302="","",IF(COUNTIF(Businesses!B:B,B302)&gt;1,"Multi-Tenant","Single-Tenant"))</f>
        <v/>
      </c>
      <c r="I302" s="402" t="str">
        <f t="shared" si="9"/>
        <v/>
      </c>
      <c r="J302" s="403"/>
      <c r="K302" s="97"/>
      <c r="L302" s="1" t="b">
        <f>IF(B302="",FALSE,IF(COUNTIF(Businesses!B:B,Buildings!B302)=0,TRUE,FALSE))</f>
        <v>0</v>
      </c>
    </row>
    <row r="303" spans="1:12" s="3" customFormat="1" ht="16.5" customHeight="1">
      <c r="A303" s="96"/>
      <c r="B303" s="194"/>
      <c r="C303" s="195"/>
      <c r="D303" s="195"/>
      <c r="E303" s="196"/>
      <c r="F303" s="196"/>
      <c r="G303" s="197" t="str">
        <f t="shared" si="8"/>
        <v/>
      </c>
      <c r="H303" s="197" t="str">
        <f>IF(B303="","",IF(COUNTIF(Businesses!B:B,B303)&gt;1,"Multi-Tenant","Single-Tenant"))</f>
        <v/>
      </c>
      <c r="I303" s="402" t="str">
        <f t="shared" si="9"/>
        <v/>
      </c>
      <c r="J303" s="403"/>
      <c r="K303" s="97"/>
      <c r="L303" s="1" t="b">
        <f>IF(B303="",FALSE,IF(COUNTIF(Businesses!B:B,Buildings!B303)=0,TRUE,FALSE))</f>
        <v>0</v>
      </c>
    </row>
    <row r="304" spans="1:12" s="3" customFormat="1" ht="16.5" customHeight="1">
      <c r="A304" s="96"/>
      <c r="B304" s="199"/>
      <c r="C304" s="200"/>
      <c r="D304" s="200"/>
      <c r="E304" s="201"/>
      <c r="F304" s="201"/>
      <c r="G304" s="197" t="str">
        <f t="shared" si="8"/>
        <v/>
      </c>
      <c r="H304" s="197" t="str">
        <f>IF(B304="","",IF(COUNTIF(Businesses!B:B,B304)&gt;1,"Multi-Tenant","Single-Tenant"))</f>
        <v/>
      </c>
      <c r="I304" s="402" t="str">
        <f t="shared" si="9"/>
        <v/>
      </c>
      <c r="J304" s="403"/>
      <c r="K304" s="97"/>
      <c r="L304" s="1" t="b">
        <f>IF(B304="",FALSE,IF(COUNTIF(Businesses!B:B,Buildings!B304)=0,TRUE,FALSE))</f>
        <v>0</v>
      </c>
    </row>
    <row r="305" spans="1:12" s="3" customFormat="1" ht="16.5" customHeight="1">
      <c r="A305" s="96"/>
      <c r="B305" s="194"/>
      <c r="C305" s="195"/>
      <c r="D305" s="195"/>
      <c r="E305" s="196"/>
      <c r="F305" s="196"/>
      <c r="G305" s="197" t="str">
        <f t="shared" si="8"/>
        <v/>
      </c>
      <c r="H305" s="197" t="str">
        <f>IF(B305="","",IF(COUNTIF(Businesses!B:B,B305)&gt;1,"Multi-Tenant","Single-Tenant"))</f>
        <v/>
      </c>
      <c r="I305" s="402" t="str">
        <f t="shared" si="9"/>
        <v/>
      </c>
      <c r="J305" s="403"/>
      <c r="K305" s="97"/>
      <c r="L305" s="1" t="b">
        <f>IF(B305="",FALSE,IF(COUNTIF(Businesses!B:B,Buildings!B305)=0,TRUE,FALSE))</f>
        <v>0</v>
      </c>
    </row>
    <row r="306" spans="1:12" s="3" customFormat="1" ht="16.5" customHeight="1">
      <c r="A306" s="96"/>
      <c r="B306" s="199"/>
      <c r="C306" s="200"/>
      <c r="D306" s="200"/>
      <c r="E306" s="201"/>
      <c r="F306" s="201"/>
      <c r="G306" s="197" t="str">
        <f t="shared" si="8"/>
        <v/>
      </c>
      <c r="H306" s="197" t="str">
        <f>IF(B306="","",IF(COUNTIF(Businesses!B:B,B306)&gt;1,"Multi-Tenant","Single-Tenant"))</f>
        <v/>
      </c>
      <c r="I306" s="402" t="str">
        <f t="shared" si="9"/>
        <v/>
      </c>
      <c r="J306" s="403"/>
      <c r="K306" s="97"/>
      <c r="L306" s="1" t="b">
        <f>IF(B306="",FALSE,IF(COUNTIF(Businesses!B:B,Buildings!B306)=0,TRUE,FALSE))</f>
        <v>0</v>
      </c>
    </row>
    <row r="307" spans="1:12" s="3" customFormat="1" ht="16.5" customHeight="1">
      <c r="A307" s="96"/>
      <c r="B307" s="194"/>
      <c r="C307" s="195"/>
      <c r="D307" s="195"/>
      <c r="E307" s="196"/>
      <c r="F307" s="196"/>
      <c r="G307" s="197" t="str">
        <f t="shared" si="8"/>
        <v/>
      </c>
      <c r="H307" s="197" t="str">
        <f>IF(B307="","",IF(COUNTIF(Businesses!B:B,B307)&gt;1,"Multi-Tenant","Single-Tenant"))</f>
        <v/>
      </c>
      <c r="I307" s="402" t="str">
        <f t="shared" si="9"/>
        <v/>
      </c>
      <c r="J307" s="403"/>
      <c r="K307" s="97"/>
      <c r="L307" s="1" t="b">
        <f>IF(B307="",FALSE,IF(COUNTIF(Businesses!B:B,Buildings!B307)=0,TRUE,FALSE))</f>
        <v>0</v>
      </c>
    </row>
    <row r="308" spans="1:12" s="3" customFormat="1" ht="16.5" customHeight="1">
      <c r="A308" s="96"/>
      <c r="B308" s="199"/>
      <c r="C308" s="200"/>
      <c r="D308" s="200"/>
      <c r="E308" s="201"/>
      <c r="F308" s="201"/>
      <c r="G308" s="197" t="str">
        <f t="shared" si="8"/>
        <v/>
      </c>
      <c r="H308" s="197" t="str">
        <f>IF(B308="","",IF(COUNTIF(Businesses!B:B,B308)&gt;1,"Multi-Tenant","Single-Tenant"))</f>
        <v/>
      </c>
      <c r="I308" s="402" t="str">
        <f t="shared" si="9"/>
        <v/>
      </c>
      <c r="J308" s="403"/>
      <c r="K308" s="97"/>
      <c r="L308" s="1" t="b">
        <f>IF(B308="",FALSE,IF(COUNTIF(Businesses!B:B,Buildings!B308)=0,TRUE,FALSE))</f>
        <v>0</v>
      </c>
    </row>
    <row r="309" spans="1:12" s="3" customFormat="1" ht="16.5" customHeight="1">
      <c r="A309" s="96"/>
      <c r="B309" s="194"/>
      <c r="C309" s="195"/>
      <c r="D309" s="195"/>
      <c r="E309" s="196"/>
      <c r="F309" s="196"/>
      <c r="G309" s="197" t="str">
        <f t="shared" si="8"/>
        <v/>
      </c>
      <c r="H309" s="197" t="str">
        <f>IF(B309="","",IF(COUNTIF(Businesses!B:B,B309)&gt;1,"Multi-Tenant","Single-Tenant"))</f>
        <v/>
      </c>
      <c r="I309" s="402" t="str">
        <f t="shared" si="9"/>
        <v/>
      </c>
      <c r="J309" s="403"/>
      <c r="K309" s="97"/>
      <c r="L309" s="1" t="b">
        <f>IF(B309="",FALSE,IF(COUNTIF(Businesses!B:B,Buildings!B309)=0,TRUE,FALSE))</f>
        <v>0</v>
      </c>
    </row>
    <row r="310" spans="1:12" s="3" customFormat="1" ht="16.5" customHeight="1">
      <c r="A310" s="96"/>
      <c r="B310" s="199"/>
      <c r="C310" s="200"/>
      <c r="D310" s="200"/>
      <c r="E310" s="201"/>
      <c r="F310" s="201"/>
      <c r="G310" s="197" t="str">
        <f t="shared" si="8"/>
        <v/>
      </c>
      <c r="H310" s="197" t="str">
        <f>IF(B310="","",IF(COUNTIF(Businesses!B:B,B310)&gt;1,"Multi-Tenant","Single-Tenant"))</f>
        <v/>
      </c>
      <c r="I310" s="402" t="str">
        <f t="shared" si="9"/>
        <v/>
      </c>
      <c r="J310" s="403"/>
      <c r="K310" s="97"/>
      <c r="L310" s="1" t="b">
        <f>IF(B310="",FALSE,IF(COUNTIF(Businesses!B:B,Buildings!B310)=0,TRUE,FALSE))</f>
        <v>0</v>
      </c>
    </row>
    <row r="311" spans="1:12" s="3" customFormat="1" ht="16.5" customHeight="1">
      <c r="A311" s="96"/>
      <c r="B311" s="194"/>
      <c r="C311" s="195"/>
      <c r="D311" s="195"/>
      <c r="E311" s="196"/>
      <c r="F311" s="196"/>
      <c r="G311" s="197" t="str">
        <f t="shared" si="8"/>
        <v/>
      </c>
      <c r="H311" s="197" t="str">
        <f>IF(B311="","",IF(COUNTIF(Businesses!B:B,B311)&gt;1,"Multi-Tenant","Single-Tenant"))</f>
        <v/>
      </c>
      <c r="I311" s="402" t="str">
        <f t="shared" si="9"/>
        <v/>
      </c>
      <c r="J311" s="403"/>
      <c r="K311" s="97"/>
      <c r="L311" s="1" t="b">
        <f>IF(B311="",FALSE,IF(COUNTIF(Businesses!B:B,Buildings!B311)=0,TRUE,FALSE))</f>
        <v>0</v>
      </c>
    </row>
    <row r="312" spans="1:12" s="3" customFormat="1" ht="16.5" customHeight="1">
      <c r="A312" s="96"/>
      <c r="B312" s="199"/>
      <c r="C312" s="200"/>
      <c r="D312" s="200"/>
      <c r="E312" s="201"/>
      <c r="F312" s="201"/>
      <c r="G312" s="197" t="str">
        <f t="shared" si="8"/>
        <v/>
      </c>
      <c r="H312" s="197" t="str">
        <f>IF(B312="","",IF(COUNTIF(Businesses!B:B,B312)&gt;1,"Multi-Tenant","Single-Tenant"))</f>
        <v/>
      </c>
      <c r="I312" s="402" t="str">
        <f t="shared" si="9"/>
        <v/>
      </c>
      <c r="J312" s="403"/>
      <c r="K312" s="97"/>
      <c r="L312" s="1" t="b">
        <f>IF(B312="",FALSE,IF(COUNTIF(Businesses!B:B,Buildings!B312)=0,TRUE,FALSE))</f>
        <v>0</v>
      </c>
    </row>
    <row r="313" spans="1:12" s="3" customFormat="1" ht="16.5" customHeight="1">
      <c r="A313" s="96"/>
      <c r="B313" s="194"/>
      <c r="C313" s="195"/>
      <c r="D313" s="195"/>
      <c r="E313" s="196"/>
      <c r="F313" s="196"/>
      <c r="G313" s="197" t="str">
        <f t="shared" si="8"/>
        <v/>
      </c>
      <c r="H313" s="197" t="str">
        <f>IF(B313="","",IF(COUNTIF(Businesses!B:B,B313)&gt;1,"Multi-Tenant","Single-Tenant"))</f>
        <v/>
      </c>
      <c r="I313" s="402" t="str">
        <f t="shared" si="9"/>
        <v/>
      </c>
      <c r="J313" s="403"/>
      <c r="K313" s="97"/>
      <c r="L313" s="1" t="b">
        <f>IF(B313="",FALSE,IF(COUNTIF(Businesses!B:B,Buildings!B313)=0,TRUE,FALSE))</f>
        <v>0</v>
      </c>
    </row>
    <row r="314" spans="1:12" s="3" customFormat="1" ht="16.5" customHeight="1">
      <c r="A314" s="96"/>
      <c r="B314" s="199"/>
      <c r="C314" s="200"/>
      <c r="D314" s="200"/>
      <c r="E314" s="201"/>
      <c r="F314" s="201"/>
      <c r="G314" s="197" t="str">
        <f t="shared" si="8"/>
        <v/>
      </c>
      <c r="H314" s="197" t="str">
        <f>IF(B314="","",IF(COUNTIF(Businesses!B:B,B314)&gt;1,"Multi-Tenant","Single-Tenant"))</f>
        <v/>
      </c>
      <c r="I314" s="402" t="str">
        <f t="shared" si="9"/>
        <v/>
      </c>
      <c r="J314" s="403"/>
      <c r="K314" s="97"/>
      <c r="L314" s="1" t="b">
        <f>IF(B314="",FALSE,IF(COUNTIF(Businesses!B:B,Buildings!B314)=0,TRUE,FALSE))</f>
        <v>0</v>
      </c>
    </row>
    <row r="315" spans="1:12" s="3" customFormat="1" ht="16.5" customHeight="1">
      <c r="A315" s="96"/>
      <c r="B315" s="194"/>
      <c r="C315" s="195"/>
      <c r="D315" s="195"/>
      <c r="E315" s="196"/>
      <c r="F315" s="196"/>
      <c r="G315" s="197" t="str">
        <f t="shared" si="8"/>
        <v/>
      </c>
      <c r="H315" s="197" t="str">
        <f>IF(B315="","",IF(COUNTIF(Businesses!B:B,B315)&gt;1,"Multi-Tenant","Single-Tenant"))</f>
        <v/>
      </c>
      <c r="I315" s="402" t="str">
        <f t="shared" si="9"/>
        <v/>
      </c>
      <c r="J315" s="403"/>
      <c r="K315" s="97"/>
      <c r="L315" s="1" t="b">
        <f>IF(B315="",FALSE,IF(COUNTIF(Businesses!B:B,Buildings!B315)=0,TRUE,FALSE))</f>
        <v>0</v>
      </c>
    </row>
    <row r="316" spans="1:12" s="3" customFormat="1" ht="16.5" customHeight="1">
      <c r="A316" s="96"/>
      <c r="B316" s="199"/>
      <c r="C316" s="200"/>
      <c r="D316" s="200"/>
      <c r="E316" s="201"/>
      <c r="F316" s="201"/>
      <c r="G316" s="197" t="str">
        <f t="shared" si="8"/>
        <v/>
      </c>
      <c r="H316" s="197" t="str">
        <f>IF(B316="","",IF(COUNTIF(Businesses!B:B,B316)&gt;1,"Multi-Tenant","Single-Tenant"))</f>
        <v/>
      </c>
      <c r="I316" s="402" t="str">
        <f t="shared" si="9"/>
        <v/>
      </c>
      <c r="J316" s="403"/>
      <c r="K316" s="97"/>
      <c r="L316" s="1" t="b">
        <f>IF(B316="",FALSE,IF(COUNTIF(Businesses!B:B,Buildings!B316)=0,TRUE,FALSE))</f>
        <v>0</v>
      </c>
    </row>
    <row r="317" spans="1:12" s="3" customFormat="1" ht="16.5" customHeight="1">
      <c r="A317" s="96"/>
      <c r="B317" s="194"/>
      <c r="C317" s="195"/>
      <c r="D317" s="195"/>
      <c r="E317" s="196"/>
      <c r="F317" s="196"/>
      <c r="G317" s="197" t="str">
        <f t="shared" si="8"/>
        <v/>
      </c>
      <c r="H317" s="197" t="str">
        <f>IF(B317="","",IF(COUNTIF(Businesses!B:B,B317)&gt;1,"Multi-Tenant","Single-Tenant"))</f>
        <v/>
      </c>
      <c r="I317" s="402" t="str">
        <f t="shared" si="9"/>
        <v/>
      </c>
      <c r="J317" s="403"/>
      <c r="K317" s="97"/>
      <c r="L317" s="1" t="b">
        <f>IF(B317="",FALSE,IF(COUNTIF(Businesses!B:B,Buildings!B317)=0,TRUE,FALSE))</f>
        <v>0</v>
      </c>
    </row>
    <row r="318" spans="1:12" s="3" customFormat="1" ht="16.5" customHeight="1">
      <c r="A318" s="96"/>
      <c r="B318" s="199"/>
      <c r="C318" s="200"/>
      <c r="D318" s="200"/>
      <c r="E318" s="201"/>
      <c r="F318" s="201"/>
      <c r="G318" s="197" t="str">
        <f t="shared" si="8"/>
        <v/>
      </c>
      <c r="H318" s="197" t="str">
        <f>IF(B318="","",IF(COUNTIF(Businesses!B:B,B318)&gt;1,"Multi-Tenant","Single-Tenant"))</f>
        <v/>
      </c>
      <c r="I318" s="402" t="str">
        <f t="shared" si="9"/>
        <v/>
      </c>
      <c r="J318" s="403"/>
      <c r="K318" s="97"/>
      <c r="L318" s="1" t="b">
        <f>IF(B318="",FALSE,IF(COUNTIF(Businesses!B:B,Buildings!B318)=0,TRUE,FALSE))</f>
        <v>0</v>
      </c>
    </row>
    <row r="319" spans="1:12" s="3" customFormat="1" ht="16.5" customHeight="1">
      <c r="A319" s="96"/>
      <c r="B319" s="194"/>
      <c r="C319" s="195"/>
      <c r="D319" s="195"/>
      <c r="E319" s="196"/>
      <c r="F319" s="196"/>
      <c r="G319" s="197" t="str">
        <f t="shared" si="8"/>
        <v/>
      </c>
      <c r="H319" s="197" t="str">
        <f>IF(B319="","",IF(COUNTIF(Businesses!B:B,B319)&gt;1,"Multi-Tenant","Single-Tenant"))</f>
        <v/>
      </c>
      <c r="I319" s="402" t="str">
        <f t="shared" si="9"/>
        <v/>
      </c>
      <c r="J319" s="403"/>
      <c r="K319" s="97"/>
      <c r="L319" s="1" t="b">
        <f>IF(B319="",FALSE,IF(COUNTIF(Businesses!B:B,Buildings!B319)=0,TRUE,FALSE))</f>
        <v>0</v>
      </c>
    </row>
    <row r="320" spans="1:12" s="3" customFormat="1" ht="16.5" customHeight="1">
      <c r="A320" s="96"/>
      <c r="B320" s="199"/>
      <c r="C320" s="200"/>
      <c r="D320" s="200"/>
      <c r="E320" s="201"/>
      <c r="F320" s="201"/>
      <c r="G320" s="197" t="str">
        <f t="shared" si="8"/>
        <v/>
      </c>
      <c r="H320" s="197" t="str">
        <f>IF(B320="","",IF(COUNTIF(Businesses!B:B,B320)&gt;1,"Multi-Tenant","Single-Tenant"))</f>
        <v/>
      </c>
      <c r="I320" s="402" t="str">
        <f t="shared" si="9"/>
        <v/>
      </c>
      <c r="J320" s="403"/>
      <c r="K320" s="97"/>
      <c r="L320" s="1" t="b">
        <f>IF(B320="",FALSE,IF(COUNTIF(Businesses!B:B,Buildings!B320)=0,TRUE,FALSE))</f>
        <v>0</v>
      </c>
    </row>
    <row r="321" spans="1:12" s="3" customFormat="1" ht="16.5" customHeight="1">
      <c r="A321" s="96"/>
      <c r="B321" s="194"/>
      <c r="C321" s="195"/>
      <c r="D321" s="195"/>
      <c r="E321" s="196"/>
      <c r="F321" s="196"/>
      <c r="G321" s="197" t="str">
        <f t="shared" si="8"/>
        <v/>
      </c>
      <c r="H321" s="197" t="str">
        <f>IF(B321="","",IF(COUNTIF(Businesses!B:B,B321)&gt;1,"Multi-Tenant","Single-Tenant"))</f>
        <v/>
      </c>
      <c r="I321" s="402" t="str">
        <f t="shared" si="9"/>
        <v/>
      </c>
      <c r="J321" s="403"/>
      <c r="K321" s="97"/>
      <c r="L321" s="1" t="b">
        <f>IF(B321="",FALSE,IF(COUNTIF(Businesses!B:B,Buildings!B321)=0,TRUE,FALSE))</f>
        <v>0</v>
      </c>
    </row>
    <row r="322" spans="1:12" s="3" customFormat="1" ht="16.5" customHeight="1">
      <c r="A322" s="96"/>
      <c r="B322" s="199"/>
      <c r="C322" s="200"/>
      <c r="D322" s="200"/>
      <c r="E322" s="201"/>
      <c r="F322" s="201"/>
      <c r="G322" s="197" t="str">
        <f t="shared" si="8"/>
        <v/>
      </c>
      <c r="H322" s="197" t="str">
        <f>IF(B322="","",IF(COUNTIF(Businesses!B:B,B322)&gt;1,"Multi-Tenant","Single-Tenant"))</f>
        <v/>
      </c>
      <c r="I322" s="402" t="str">
        <f t="shared" si="9"/>
        <v/>
      </c>
      <c r="J322" s="403"/>
      <c r="K322" s="97"/>
      <c r="L322" s="1" t="b">
        <f>IF(B322="",FALSE,IF(COUNTIF(Businesses!B:B,Buildings!B322)=0,TRUE,FALSE))</f>
        <v>0</v>
      </c>
    </row>
    <row r="323" spans="1:12" s="3" customFormat="1" ht="16.5" customHeight="1">
      <c r="A323" s="96"/>
      <c r="B323" s="194"/>
      <c r="C323" s="195"/>
      <c r="D323" s="195"/>
      <c r="E323" s="196"/>
      <c r="F323" s="196"/>
      <c r="G323" s="197" t="str">
        <f t="shared" si="8"/>
        <v/>
      </c>
      <c r="H323" s="197" t="str">
        <f>IF(B323="","",IF(COUNTIF(Businesses!B:B,B323)&gt;1,"Multi-Tenant","Single-Tenant"))</f>
        <v/>
      </c>
      <c r="I323" s="402" t="str">
        <f t="shared" si="9"/>
        <v/>
      </c>
      <c r="J323" s="403"/>
      <c r="K323" s="97"/>
      <c r="L323" s="1" t="b">
        <f>IF(B323="",FALSE,IF(COUNTIF(Businesses!B:B,Buildings!B323)=0,TRUE,FALSE))</f>
        <v>0</v>
      </c>
    </row>
    <row r="324" spans="1:12" s="3" customFormat="1" ht="16.5" customHeight="1">
      <c r="A324" s="96"/>
      <c r="B324" s="199"/>
      <c r="C324" s="200"/>
      <c r="D324" s="200"/>
      <c r="E324" s="201"/>
      <c r="F324" s="201"/>
      <c r="G324" s="197" t="str">
        <f t="shared" ref="G324:G387" si="10">IF(B324="","","Standard")</f>
        <v/>
      </c>
      <c r="H324" s="197" t="str">
        <f>IF(B324="","",IF(COUNTIF(Businesses!B:B,B324)&gt;1,"Multi-Tenant","Single-Tenant"))</f>
        <v/>
      </c>
      <c r="I324" s="402" t="str">
        <f t="shared" ref="I324:I387" si="11">IF(B324="","",B324)</f>
        <v/>
      </c>
      <c r="J324" s="403"/>
      <c r="K324" s="97"/>
      <c r="L324" s="1" t="b">
        <f>IF(B324="",FALSE,IF(COUNTIF(Businesses!B:B,Buildings!B324)=0,TRUE,FALSE))</f>
        <v>0</v>
      </c>
    </row>
    <row r="325" spans="1:12" s="3" customFormat="1" ht="16.5" customHeight="1">
      <c r="A325" s="96"/>
      <c r="B325" s="194"/>
      <c r="C325" s="195"/>
      <c r="D325" s="195"/>
      <c r="E325" s="196"/>
      <c r="F325" s="196"/>
      <c r="G325" s="197" t="str">
        <f t="shared" si="10"/>
        <v/>
      </c>
      <c r="H325" s="197" t="str">
        <f>IF(B325="","",IF(COUNTIF(Businesses!B:B,B325)&gt;1,"Multi-Tenant","Single-Tenant"))</f>
        <v/>
      </c>
      <c r="I325" s="402" t="str">
        <f t="shared" si="11"/>
        <v/>
      </c>
      <c r="J325" s="403"/>
      <c r="K325" s="97"/>
      <c r="L325" s="1" t="b">
        <f>IF(B325="",FALSE,IF(COUNTIF(Businesses!B:B,Buildings!B325)=0,TRUE,FALSE))</f>
        <v>0</v>
      </c>
    </row>
    <row r="326" spans="1:12" s="3" customFormat="1" ht="16.5" customHeight="1">
      <c r="A326" s="96"/>
      <c r="B326" s="199"/>
      <c r="C326" s="200"/>
      <c r="D326" s="200"/>
      <c r="E326" s="201"/>
      <c r="F326" s="201"/>
      <c r="G326" s="197" t="str">
        <f t="shared" si="10"/>
        <v/>
      </c>
      <c r="H326" s="197" t="str">
        <f>IF(B326="","",IF(COUNTIF(Businesses!B:B,B326)&gt;1,"Multi-Tenant","Single-Tenant"))</f>
        <v/>
      </c>
      <c r="I326" s="402" t="str">
        <f t="shared" si="11"/>
        <v/>
      </c>
      <c r="J326" s="403"/>
      <c r="K326" s="97"/>
      <c r="L326" s="1" t="b">
        <f>IF(B326="",FALSE,IF(COUNTIF(Businesses!B:B,Buildings!B326)=0,TRUE,FALSE))</f>
        <v>0</v>
      </c>
    </row>
    <row r="327" spans="1:12" s="3" customFormat="1" ht="16.5" customHeight="1">
      <c r="A327" s="96"/>
      <c r="B327" s="194"/>
      <c r="C327" s="195"/>
      <c r="D327" s="195"/>
      <c r="E327" s="196"/>
      <c r="F327" s="196"/>
      <c r="G327" s="197" t="str">
        <f t="shared" si="10"/>
        <v/>
      </c>
      <c r="H327" s="197" t="str">
        <f>IF(B327="","",IF(COUNTIF(Businesses!B:B,B327)&gt;1,"Multi-Tenant","Single-Tenant"))</f>
        <v/>
      </c>
      <c r="I327" s="402" t="str">
        <f t="shared" si="11"/>
        <v/>
      </c>
      <c r="J327" s="403"/>
      <c r="K327" s="97"/>
      <c r="L327" s="1" t="b">
        <f>IF(B327="",FALSE,IF(COUNTIF(Businesses!B:B,Buildings!B327)=0,TRUE,FALSE))</f>
        <v>0</v>
      </c>
    </row>
    <row r="328" spans="1:12" s="3" customFormat="1" ht="16.5" customHeight="1">
      <c r="A328" s="96"/>
      <c r="B328" s="199"/>
      <c r="C328" s="200"/>
      <c r="D328" s="200"/>
      <c r="E328" s="201"/>
      <c r="F328" s="201"/>
      <c r="G328" s="197" t="str">
        <f t="shared" si="10"/>
        <v/>
      </c>
      <c r="H328" s="197" t="str">
        <f>IF(B328="","",IF(COUNTIF(Businesses!B:B,B328)&gt;1,"Multi-Tenant","Single-Tenant"))</f>
        <v/>
      </c>
      <c r="I328" s="402" t="str">
        <f t="shared" si="11"/>
        <v/>
      </c>
      <c r="J328" s="403"/>
      <c r="K328" s="97"/>
      <c r="L328" s="1" t="b">
        <f>IF(B328="",FALSE,IF(COUNTIF(Businesses!B:B,Buildings!B328)=0,TRUE,FALSE))</f>
        <v>0</v>
      </c>
    </row>
    <row r="329" spans="1:12" s="3" customFormat="1" ht="16.5" customHeight="1">
      <c r="A329" s="96"/>
      <c r="B329" s="194"/>
      <c r="C329" s="195"/>
      <c r="D329" s="195"/>
      <c r="E329" s="196"/>
      <c r="F329" s="196"/>
      <c r="G329" s="197" t="str">
        <f t="shared" si="10"/>
        <v/>
      </c>
      <c r="H329" s="197" t="str">
        <f>IF(B329="","",IF(COUNTIF(Businesses!B:B,B329)&gt;1,"Multi-Tenant","Single-Tenant"))</f>
        <v/>
      </c>
      <c r="I329" s="402" t="str">
        <f t="shared" si="11"/>
        <v/>
      </c>
      <c r="J329" s="403"/>
      <c r="K329" s="97"/>
      <c r="L329" s="1" t="b">
        <f>IF(B329="",FALSE,IF(COUNTIF(Businesses!B:B,Buildings!B329)=0,TRUE,FALSE))</f>
        <v>0</v>
      </c>
    </row>
    <row r="330" spans="1:12" s="3" customFormat="1" ht="16.5" customHeight="1">
      <c r="A330" s="96"/>
      <c r="B330" s="199"/>
      <c r="C330" s="200"/>
      <c r="D330" s="200"/>
      <c r="E330" s="201"/>
      <c r="F330" s="201"/>
      <c r="G330" s="197" t="str">
        <f t="shared" si="10"/>
        <v/>
      </c>
      <c r="H330" s="197" t="str">
        <f>IF(B330="","",IF(COUNTIF(Businesses!B:B,B330)&gt;1,"Multi-Tenant","Single-Tenant"))</f>
        <v/>
      </c>
      <c r="I330" s="402" t="str">
        <f t="shared" si="11"/>
        <v/>
      </c>
      <c r="J330" s="403"/>
      <c r="K330" s="97"/>
      <c r="L330" s="1" t="b">
        <f>IF(B330="",FALSE,IF(COUNTIF(Businesses!B:B,Buildings!B330)=0,TRUE,FALSE))</f>
        <v>0</v>
      </c>
    </row>
    <row r="331" spans="1:12" s="3" customFormat="1" ht="16.5" customHeight="1">
      <c r="A331" s="96"/>
      <c r="B331" s="194"/>
      <c r="C331" s="195"/>
      <c r="D331" s="195"/>
      <c r="E331" s="196"/>
      <c r="F331" s="196"/>
      <c r="G331" s="197" t="str">
        <f t="shared" si="10"/>
        <v/>
      </c>
      <c r="H331" s="197" t="str">
        <f>IF(B331="","",IF(COUNTIF(Businesses!B:B,B331)&gt;1,"Multi-Tenant","Single-Tenant"))</f>
        <v/>
      </c>
      <c r="I331" s="402" t="str">
        <f t="shared" si="11"/>
        <v/>
      </c>
      <c r="J331" s="403"/>
      <c r="K331" s="97"/>
      <c r="L331" s="1" t="b">
        <f>IF(B331="",FALSE,IF(COUNTIF(Businesses!B:B,Buildings!B331)=0,TRUE,FALSE))</f>
        <v>0</v>
      </c>
    </row>
    <row r="332" spans="1:12" s="3" customFormat="1" ht="16.5" customHeight="1">
      <c r="A332" s="96"/>
      <c r="B332" s="199"/>
      <c r="C332" s="200"/>
      <c r="D332" s="200"/>
      <c r="E332" s="201"/>
      <c r="F332" s="201"/>
      <c r="G332" s="197" t="str">
        <f t="shared" si="10"/>
        <v/>
      </c>
      <c r="H332" s="197" t="str">
        <f>IF(B332="","",IF(COUNTIF(Businesses!B:B,B332)&gt;1,"Multi-Tenant","Single-Tenant"))</f>
        <v/>
      </c>
      <c r="I332" s="402" t="str">
        <f t="shared" si="11"/>
        <v/>
      </c>
      <c r="J332" s="403"/>
      <c r="K332" s="97"/>
      <c r="L332" s="1" t="b">
        <f>IF(B332="",FALSE,IF(COUNTIF(Businesses!B:B,Buildings!B332)=0,TRUE,FALSE))</f>
        <v>0</v>
      </c>
    </row>
    <row r="333" spans="1:12" s="3" customFormat="1" ht="16.5" customHeight="1">
      <c r="A333" s="96"/>
      <c r="B333" s="194"/>
      <c r="C333" s="195"/>
      <c r="D333" s="195"/>
      <c r="E333" s="196"/>
      <c r="F333" s="196"/>
      <c r="G333" s="197" t="str">
        <f t="shared" si="10"/>
        <v/>
      </c>
      <c r="H333" s="197" t="str">
        <f>IF(B333="","",IF(COUNTIF(Businesses!B:B,B333)&gt;1,"Multi-Tenant","Single-Tenant"))</f>
        <v/>
      </c>
      <c r="I333" s="402" t="str">
        <f t="shared" si="11"/>
        <v/>
      </c>
      <c r="J333" s="403"/>
      <c r="K333" s="97"/>
      <c r="L333" s="1" t="b">
        <f>IF(B333="",FALSE,IF(COUNTIF(Businesses!B:B,Buildings!B333)=0,TRUE,FALSE))</f>
        <v>0</v>
      </c>
    </row>
    <row r="334" spans="1:12" s="3" customFormat="1" ht="16.5" customHeight="1">
      <c r="A334" s="96"/>
      <c r="B334" s="199"/>
      <c r="C334" s="200"/>
      <c r="D334" s="200"/>
      <c r="E334" s="201"/>
      <c r="F334" s="201"/>
      <c r="G334" s="197" t="str">
        <f t="shared" si="10"/>
        <v/>
      </c>
      <c r="H334" s="197" t="str">
        <f>IF(B334="","",IF(COUNTIF(Businesses!B:B,B334)&gt;1,"Multi-Tenant","Single-Tenant"))</f>
        <v/>
      </c>
      <c r="I334" s="402" t="str">
        <f t="shared" si="11"/>
        <v/>
      </c>
      <c r="J334" s="403"/>
      <c r="K334" s="97"/>
      <c r="L334" s="1" t="b">
        <f>IF(B334="",FALSE,IF(COUNTIF(Businesses!B:B,Buildings!B334)=0,TRUE,FALSE))</f>
        <v>0</v>
      </c>
    </row>
    <row r="335" spans="1:12" s="3" customFormat="1" ht="16.5" customHeight="1">
      <c r="A335" s="96"/>
      <c r="B335" s="194"/>
      <c r="C335" s="195"/>
      <c r="D335" s="195"/>
      <c r="E335" s="196"/>
      <c r="F335" s="196"/>
      <c r="G335" s="197" t="str">
        <f t="shared" si="10"/>
        <v/>
      </c>
      <c r="H335" s="197" t="str">
        <f>IF(B335="","",IF(COUNTIF(Businesses!B:B,B335)&gt;1,"Multi-Tenant","Single-Tenant"))</f>
        <v/>
      </c>
      <c r="I335" s="402" t="str">
        <f t="shared" si="11"/>
        <v/>
      </c>
      <c r="J335" s="403"/>
      <c r="K335" s="97"/>
      <c r="L335" s="1" t="b">
        <f>IF(B335="",FALSE,IF(COUNTIF(Businesses!B:B,Buildings!B335)=0,TRUE,FALSE))</f>
        <v>0</v>
      </c>
    </row>
    <row r="336" spans="1:12" s="3" customFormat="1" ht="16.5" customHeight="1">
      <c r="A336" s="96"/>
      <c r="B336" s="199"/>
      <c r="C336" s="200"/>
      <c r="D336" s="200"/>
      <c r="E336" s="201"/>
      <c r="F336" s="201"/>
      <c r="G336" s="197" t="str">
        <f t="shared" si="10"/>
        <v/>
      </c>
      <c r="H336" s="197" t="str">
        <f>IF(B336="","",IF(COUNTIF(Businesses!B:B,B336)&gt;1,"Multi-Tenant","Single-Tenant"))</f>
        <v/>
      </c>
      <c r="I336" s="402" t="str">
        <f t="shared" si="11"/>
        <v/>
      </c>
      <c r="J336" s="403"/>
      <c r="K336" s="97"/>
      <c r="L336" s="1" t="b">
        <f>IF(B336="",FALSE,IF(COUNTIF(Businesses!B:B,Buildings!B336)=0,TRUE,FALSE))</f>
        <v>0</v>
      </c>
    </row>
    <row r="337" spans="1:12" s="3" customFormat="1" ht="16.5" customHeight="1">
      <c r="A337" s="96"/>
      <c r="B337" s="194"/>
      <c r="C337" s="195"/>
      <c r="D337" s="195"/>
      <c r="E337" s="196"/>
      <c r="F337" s="196"/>
      <c r="G337" s="197" t="str">
        <f t="shared" si="10"/>
        <v/>
      </c>
      <c r="H337" s="197" t="str">
        <f>IF(B337="","",IF(COUNTIF(Businesses!B:B,B337)&gt;1,"Multi-Tenant","Single-Tenant"))</f>
        <v/>
      </c>
      <c r="I337" s="402" t="str">
        <f t="shared" si="11"/>
        <v/>
      </c>
      <c r="J337" s="403"/>
      <c r="K337" s="97"/>
      <c r="L337" s="1" t="b">
        <f>IF(B337="",FALSE,IF(COUNTIF(Businesses!B:B,Buildings!B337)=0,TRUE,FALSE))</f>
        <v>0</v>
      </c>
    </row>
    <row r="338" spans="1:12" s="3" customFormat="1" ht="16.5" customHeight="1">
      <c r="A338" s="96"/>
      <c r="B338" s="199"/>
      <c r="C338" s="200"/>
      <c r="D338" s="200"/>
      <c r="E338" s="201"/>
      <c r="F338" s="201"/>
      <c r="G338" s="197" t="str">
        <f t="shared" si="10"/>
        <v/>
      </c>
      <c r="H338" s="197" t="str">
        <f>IF(B338="","",IF(COUNTIF(Businesses!B:B,B338)&gt;1,"Multi-Tenant","Single-Tenant"))</f>
        <v/>
      </c>
      <c r="I338" s="402" t="str">
        <f t="shared" si="11"/>
        <v/>
      </c>
      <c r="J338" s="403"/>
      <c r="K338" s="97"/>
      <c r="L338" s="1" t="b">
        <f>IF(B338="",FALSE,IF(COUNTIF(Businesses!B:B,Buildings!B338)=0,TRUE,FALSE))</f>
        <v>0</v>
      </c>
    </row>
    <row r="339" spans="1:12" s="3" customFormat="1" ht="16.5" customHeight="1">
      <c r="A339" s="96"/>
      <c r="B339" s="194"/>
      <c r="C339" s="195"/>
      <c r="D339" s="195"/>
      <c r="E339" s="196"/>
      <c r="F339" s="196"/>
      <c r="G339" s="197" t="str">
        <f t="shared" si="10"/>
        <v/>
      </c>
      <c r="H339" s="197" t="str">
        <f>IF(B339="","",IF(COUNTIF(Businesses!B:B,B339)&gt;1,"Multi-Tenant","Single-Tenant"))</f>
        <v/>
      </c>
      <c r="I339" s="402" t="str">
        <f t="shared" si="11"/>
        <v/>
      </c>
      <c r="J339" s="403"/>
      <c r="K339" s="97"/>
      <c r="L339" s="1" t="b">
        <f>IF(B339="",FALSE,IF(COUNTIF(Businesses!B:B,Buildings!B339)=0,TRUE,FALSE))</f>
        <v>0</v>
      </c>
    </row>
    <row r="340" spans="1:12" s="3" customFormat="1" ht="16.5" customHeight="1">
      <c r="A340" s="96"/>
      <c r="B340" s="199"/>
      <c r="C340" s="200"/>
      <c r="D340" s="200"/>
      <c r="E340" s="201"/>
      <c r="F340" s="201"/>
      <c r="G340" s="197" t="str">
        <f t="shared" si="10"/>
        <v/>
      </c>
      <c r="H340" s="197" t="str">
        <f>IF(B340="","",IF(COUNTIF(Businesses!B:B,B340)&gt;1,"Multi-Tenant","Single-Tenant"))</f>
        <v/>
      </c>
      <c r="I340" s="402" t="str">
        <f t="shared" si="11"/>
        <v/>
      </c>
      <c r="J340" s="403"/>
      <c r="K340" s="97"/>
      <c r="L340" s="1" t="b">
        <f>IF(B340="",FALSE,IF(COUNTIF(Businesses!B:B,Buildings!B340)=0,TRUE,FALSE))</f>
        <v>0</v>
      </c>
    </row>
    <row r="341" spans="1:12" s="3" customFormat="1" ht="16.5" customHeight="1">
      <c r="A341" s="96"/>
      <c r="B341" s="194"/>
      <c r="C341" s="195"/>
      <c r="D341" s="195"/>
      <c r="E341" s="196"/>
      <c r="F341" s="196"/>
      <c r="G341" s="197" t="str">
        <f t="shared" si="10"/>
        <v/>
      </c>
      <c r="H341" s="197" t="str">
        <f>IF(B341="","",IF(COUNTIF(Businesses!B:B,B341)&gt;1,"Multi-Tenant","Single-Tenant"))</f>
        <v/>
      </c>
      <c r="I341" s="402" t="str">
        <f t="shared" si="11"/>
        <v/>
      </c>
      <c r="J341" s="403"/>
      <c r="K341" s="97"/>
      <c r="L341" s="1" t="b">
        <f>IF(B341="",FALSE,IF(COUNTIF(Businesses!B:B,Buildings!B341)=0,TRUE,FALSE))</f>
        <v>0</v>
      </c>
    </row>
    <row r="342" spans="1:12" s="3" customFormat="1" ht="16.5" customHeight="1">
      <c r="A342" s="96"/>
      <c r="B342" s="199"/>
      <c r="C342" s="200"/>
      <c r="D342" s="200"/>
      <c r="E342" s="201"/>
      <c r="F342" s="201"/>
      <c r="G342" s="197" t="str">
        <f t="shared" si="10"/>
        <v/>
      </c>
      <c r="H342" s="197" t="str">
        <f>IF(B342="","",IF(COUNTIF(Businesses!B:B,B342)&gt;1,"Multi-Tenant","Single-Tenant"))</f>
        <v/>
      </c>
      <c r="I342" s="402" t="str">
        <f t="shared" si="11"/>
        <v/>
      </c>
      <c r="J342" s="403"/>
      <c r="K342" s="97"/>
      <c r="L342" s="1" t="b">
        <f>IF(B342="",FALSE,IF(COUNTIF(Businesses!B:B,Buildings!B342)=0,TRUE,FALSE))</f>
        <v>0</v>
      </c>
    </row>
    <row r="343" spans="1:12" s="3" customFormat="1" ht="16.5" customHeight="1">
      <c r="A343" s="96"/>
      <c r="B343" s="194"/>
      <c r="C343" s="195"/>
      <c r="D343" s="195"/>
      <c r="E343" s="196"/>
      <c r="F343" s="196"/>
      <c r="G343" s="197" t="str">
        <f t="shared" si="10"/>
        <v/>
      </c>
      <c r="H343" s="197" t="str">
        <f>IF(B343="","",IF(COUNTIF(Businesses!B:B,B343)&gt;1,"Multi-Tenant","Single-Tenant"))</f>
        <v/>
      </c>
      <c r="I343" s="402" t="str">
        <f t="shared" si="11"/>
        <v/>
      </c>
      <c r="J343" s="403"/>
      <c r="K343" s="97"/>
      <c r="L343" s="1" t="b">
        <f>IF(B343="",FALSE,IF(COUNTIF(Businesses!B:B,Buildings!B343)=0,TRUE,FALSE))</f>
        <v>0</v>
      </c>
    </row>
    <row r="344" spans="1:12" s="3" customFormat="1" ht="16.5" customHeight="1">
      <c r="A344" s="96"/>
      <c r="B344" s="199"/>
      <c r="C344" s="200"/>
      <c r="D344" s="200"/>
      <c r="E344" s="201"/>
      <c r="F344" s="201"/>
      <c r="G344" s="197" t="str">
        <f t="shared" si="10"/>
        <v/>
      </c>
      <c r="H344" s="197" t="str">
        <f>IF(B344="","",IF(COUNTIF(Businesses!B:B,B344)&gt;1,"Multi-Tenant","Single-Tenant"))</f>
        <v/>
      </c>
      <c r="I344" s="402" t="str">
        <f t="shared" si="11"/>
        <v/>
      </c>
      <c r="J344" s="403"/>
      <c r="K344" s="97"/>
      <c r="L344" s="1" t="b">
        <f>IF(B344="",FALSE,IF(COUNTIF(Businesses!B:B,Buildings!B344)=0,TRUE,FALSE))</f>
        <v>0</v>
      </c>
    </row>
    <row r="345" spans="1:12" s="3" customFormat="1" ht="16.5" customHeight="1">
      <c r="A345" s="96"/>
      <c r="B345" s="194"/>
      <c r="C345" s="195"/>
      <c r="D345" s="195"/>
      <c r="E345" s="196"/>
      <c r="F345" s="196"/>
      <c r="G345" s="197" t="str">
        <f t="shared" si="10"/>
        <v/>
      </c>
      <c r="H345" s="197" t="str">
        <f>IF(B345="","",IF(COUNTIF(Businesses!B:B,B345)&gt;1,"Multi-Tenant","Single-Tenant"))</f>
        <v/>
      </c>
      <c r="I345" s="402" t="str">
        <f t="shared" si="11"/>
        <v/>
      </c>
      <c r="J345" s="403"/>
      <c r="K345" s="97"/>
      <c r="L345" s="1" t="b">
        <f>IF(B345="",FALSE,IF(COUNTIF(Businesses!B:B,Buildings!B345)=0,TRUE,FALSE))</f>
        <v>0</v>
      </c>
    </row>
    <row r="346" spans="1:12" s="3" customFormat="1" ht="16.5" customHeight="1">
      <c r="A346" s="96"/>
      <c r="B346" s="199"/>
      <c r="C346" s="200"/>
      <c r="D346" s="200"/>
      <c r="E346" s="201"/>
      <c r="F346" s="201"/>
      <c r="G346" s="197" t="str">
        <f t="shared" si="10"/>
        <v/>
      </c>
      <c r="H346" s="197" t="str">
        <f>IF(B346="","",IF(COUNTIF(Businesses!B:B,B346)&gt;1,"Multi-Tenant","Single-Tenant"))</f>
        <v/>
      </c>
      <c r="I346" s="402" t="str">
        <f t="shared" si="11"/>
        <v/>
      </c>
      <c r="J346" s="403"/>
      <c r="K346" s="97"/>
      <c r="L346" s="1" t="b">
        <f>IF(B346="",FALSE,IF(COUNTIF(Businesses!B:B,Buildings!B346)=0,TRUE,FALSE))</f>
        <v>0</v>
      </c>
    </row>
    <row r="347" spans="1:12" s="3" customFormat="1" ht="16.5" customHeight="1">
      <c r="A347" s="96"/>
      <c r="B347" s="194"/>
      <c r="C347" s="195"/>
      <c r="D347" s="195"/>
      <c r="E347" s="196"/>
      <c r="F347" s="196"/>
      <c r="G347" s="197" t="str">
        <f t="shared" si="10"/>
        <v/>
      </c>
      <c r="H347" s="197" t="str">
        <f>IF(B347="","",IF(COUNTIF(Businesses!B:B,B347)&gt;1,"Multi-Tenant","Single-Tenant"))</f>
        <v/>
      </c>
      <c r="I347" s="402" t="str">
        <f t="shared" si="11"/>
        <v/>
      </c>
      <c r="J347" s="403"/>
      <c r="K347" s="97"/>
      <c r="L347" s="1" t="b">
        <f>IF(B347="",FALSE,IF(COUNTIF(Businesses!B:B,Buildings!B347)=0,TRUE,FALSE))</f>
        <v>0</v>
      </c>
    </row>
    <row r="348" spans="1:12" s="3" customFormat="1" ht="16.5" customHeight="1">
      <c r="A348" s="96"/>
      <c r="B348" s="199"/>
      <c r="C348" s="200"/>
      <c r="D348" s="200"/>
      <c r="E348" s="201"/>
      <c r="F348" s="201"/>
      <c r="G348" s="197" t="str">
        <f t="shared" si="10"/>
        <v/>
      </c>
      <c r="H348" s="197" t="str">
        <f>IF(B348="","",IF(COUNTIF(Businesses!B:B,B348)&gt;1,"Multi-Tenant","Single-Tenant"))</f>
        <v/>
      </c>
      <c r="I348" s="402" t="str">
        <f t="shared" si="11"/>
        <v/>
      </c>
      <c r="J348" s="403"/>
      <c r="K348" s="97"/>
      <c r="L348" s="1" t="b">
        <f>IF(B348="",FALSE,IF(COUNTIF(Businesses!B:B,Buildings!B348)=0,TRUE,FALSE))</f>
        <v>0</v>
      </c>
    </row>
    <row r="349" spans="1:12" s="3" customFormat="1" ht="16.5" customHeight="1">
      <c r="A349" s="96"/>
      <c r="B349" s="194"/>
      <c r="C349" s="195"/>
      <c r="D349" s="195"/>
      <c r="E349" s="196"/>
      <c r="F349" s="196"/>
      <c r="G349" s="197" t="str">
        <f t="shared" si="10"/>
        <v/>
      </c>
      <c r="H349" s="197" t="str">
        <f>IF(B349="","",IF(COUNTIF(Businesses!B:B,B349)&gt;1,"Multi-Tenant","Single-Tenant"))</f>
        <v/>
      </c>
      <c r="I349" s="402" t="str">
        <f t="shared" si="11"/>
        <v/>
      </c>
      <c r="J349" s="403"/>
      <c r="K349" s="97"/>
      <c r="L349" s="1" t="b">
        <f>IF(B349="",FALSE,IF(COUNTIF(Businesses!B:B,Buildings!B349)=0,TRUE,FALSE))</f>
        <v>0</v>
      </c>
    </row>
    <row r="350" spans="1:12" s="3" customFormat="1" ht="16.5" customHeight="1">
      <c r="A350" s="96"/>
      <c r="B350" s="199"/>
      <c r="C350" s="200"/>
      <c r="D350" s="200"/>
      <c r="E350" s="201"/>
      <c r="F350" s="201"/>
      <c r="G350" s="197" t="str">
        <f t="shared" si="10"/>
        <v/>
      </c>
      <c r="H350" s="197" t="str">
        <f>IF(B350="","",IF(COUNTIF(Businesses!B:B,B350)&gt;1,"Multi-Tenant","Single-Tenant"))</f>
        <v/>
      </c>
      <c r="I350" s="402" t="str">
        <f t="shared" si="11"/>
        <v/>
      </c>
      <c r="J350" s="403"/>
      <c r="K350" s="97"/>
      <c r="L350" s="1" t="b">
        <f>IF(B350="",FALSE,IF(COUNTIF(Businesses!B:B,Buildings!B350)=0,TRUE,FALSE))</f>
        <v>0</v>
      </c>
    </row>
    <row r="351" spans="1:12" s="3" customFormat="1" ht="16.5" customHeight="1">
      <c r="A351" s="96"/>
      <c r="B351" s="194"/>
      <c r="C351" s="195"/>
      <c r="D351" s="195"/>
      <c r="E351" s="196"/>
      <c r="F351" s="196"/>
      <c r="G351" s="197" t="str">
        <f t="shared" si="10"/>
        <v/>
      </c>
      <c r="H351" s="197" t="str">
        <f>IF(B351="","",IF(COUNTIF(Businesses!B:B,B351)&gt;1,"Multi-Tenant","Single-Tenant"))</f>
        <v/>
      </c>
      <c r="I351" s="402" t="str">
        <f t="shared" si="11"/>
        <v/>
      </c>
      <c r="J351" s="403"/>
      <c r="K351" s="97"/>
      <c r="L351" s="1" t="b">
        <f>IF(B351="",FALSE,IF(COUNTIF(Businesses!B:B,Buildings!B351)=0,TRUE,FALSE))</f>
        <v>0</v>
      </c>
    </row>
    <row r="352" spans="1:12" s="3" customFormat="1" ht="16.5" customHeight="1">
      <c r="A352" s="96"/>
      <c r="B352" s="199"/>
      <c r="C352" s="200"/>
      <c r="D352" s="200"/>
      <c r="E352" s="201"/>
      <c r="F352" s="201"/>
      <c r="G352" s="197" t="str">
        <f t="shared" si="10"/>
        <v/>
      </c>
      <c r="H352" s="197" t="str">
        <f>IF(B352="","",IF(COUNTIF(Businesses!B:B,B352)&gt;1,"Multi-Tenant","Single-Tenant"))</f>
        <v/>
      </c>
      <c r="I352" s="402" t="str">
        <f t="shared" si="11"/>
        <v/>
      </c>
      <c r="J352" s="403"/>
      <c r="K352" s="97"/>
      <c r="L352" s="1" t="b">
        <f>IF(B352="",FALSE,IF(COUNTIF(Businesses!B:B,Buildings!B352)=0,TRUE,FALSE))</f>
        <v>0</v>
      </c>
    </row>
    <row r="353" spans="1:12" s="3" customFormat="1" ht="16.5" customHeight="1">
      <c r="A353" s="96"/>
      <c r="B353" s="194"/>
      <c r="C353" s="195"/>
      <c r="D353" s="195"/>
      <c r="E353" s="196"/>
      <c r="F353" s="196"/>
      <c r="G353" s="197" t="str">
        <f t="shared" si="10"/>
        <v/>
      </c>
      <c r="H353" s="197" t="str">
        <f>IF(B353="","",IF(COUNTIF(Businesses!B:B,B353)&gt;1,"Multi-Tenant","Single-Tenant"))</f>
        <v/>
      </c>
      <c r="I353" s="402" t="str">
        <f t="shared" si="11"/>
        <v/>
      </c>
      <c r="J353" s="403"/>
      <c r="K353" s="97"/>
      <c r="L353" s="1" t="b">
        <f>IF(B353="",FALSE,IF(COUNTIF(Businesses!B:B,Buildings!B353)=0,TRUE,FALSE))</f>
        <v>0</v>
      </c>
    </row>
    <row r="354" spans="1:12" s="3" customFormat="1" ht="16.5" customHeight="1">
      <c r="A354" s="96"/>
      <c r="B354" s="199"/>
      <c r="C354" s="200"/>
      <c r="D354" s="200"/>
      <c r="E354" s="201"/>
      <c r="F354" s="201"/>
      <c r="G354" s="197" t="str">
        <f t="shared" si="10"/>
        <v/>
      </c>
      <c r="H354" s="197" t="str">
        <f>IF(B354="","",IF(COUNTIF(Businesses!B:B,B354)&gt;1,"Multi-Tenant","Single-Tenant"))</f>
        <v/>
      </c>
      <c r="I354" s="402" t="str">
        <f t="shared" si="11"/>
        <v/>
      </c>
      <c r="J354" s="403"/>
      <c r="K354" s="97"/>
      <c r="L354" s="1" t="b">
        <f>IF(B354="",FALSE,IF(COUNTIF(Businesses!B:B,Buildings!B354)=0,TRUE,FALSE))</f>
        <v>0</v>
      </c>
    </row>
    <row r="355" spans="1:12" s="3" customFormat="1" ht="16.5" customHeight="1">
      <c r="A355" s="96"/>
      <c r="B355" s="194"/>
      <c r="C355" s="195"/>
      <c r="D355" s="195"/>
      <c r="E355" s="196"/>
      <c r="F355" s="196"/>
      <c r="G355" s="197" t="str">
        <f t="shared" si="10"/>
        <v/>
      </c>
      <c r="H355" s="197" t="str">
        <f>IF(B355="","",IF(COUNTIF(Businesses!B:B,B355)&gt;1,"Multi-Tenant","Single-Tenant"))</f>
        <v/>
      </c>
      <c r="I355" s="402" t="str">
        <f t="shared" si="11"/>
        <v/>
      </c>
      <c r="J355" s="403"/>
      <c r="K355" s="97"/>
      <c r="L355" s="1" t="b">
        <f>IF(B355="",FALSE,IF(COUNTIF(Businesses!B:B,Buildings!B355)=0,TRUE,FALSE))</f>
        <v>0</v>
      </c>
    </row>
    <row r="356" spans="1:12" s="3" customFormat="1" ht="16.5" customHeight="1">
      <c r="A356" s="96"/>
      <c r="B356" s="199"/>
      <c r="C356" s="200"/>
      <c r="D356" s="200"/>
      <c r="E356" s="201"/>
      <c r="F356" s="201"/>
      <c r="G356" s="197" t="str">
        <f t="shared" si="10"/>
        <v/>
      </c>
      <c r="H356" s="197" t="str">
        <f>IF(B356="","",IF(COUNTIF(Businesses!B:B,B356)&gt;1,"Multi-Tenant","Single-Tenant"))</f>
        <v/>
      </c>
      <c r="I356" s="402" t="str">
        <f t="shared" si="11"/>
        <v/>
      </c>
      <c r="J356" s="403"/>
      <c r="K356" s="97"/>
      <c r="L356" s="1" t="b">
        <f>IF(B356="",FALSE,IF(COUNTIF(Businesses!B:B,Buildings!B356)=0,TRUE,FALSE))</f>
        <v>0</v>
      </c>
    </row>
    <row r="357" spans="1:12" s="3" customFormat="1" ht="16.5" customHeight="1">
      <c r="A357" s="96"/>
      <c r="B357" s="194"/>
      <c r="C357" s="195"/>
      <c r="D357" s="195"/>
      <c r="E357" s="196"/>
      <c r="F357" s="196"/>
      <c r="G357" s="197" t="str">
        <f t="shared" si="10"/>
        <v/>
      </c>
      <c r="H357" s="197" t="str">
        <f>IF(B357="","",IF(COUNTIF(Businesses!B:B,B357)&gt;1,"Multi-Tenant","Single-Tenant"))</f>
        <v/>
      </c>
      <c r="I357" s="402" t="str">
        <f t="shared" si="11"/>
        <v/>
      </c>
      <c r="J357" s="403"/>
      <c r="K357" s="97"/>
      <c r="L357" s="1" t="b">
        <f>IF(B357="",FALSE,IF(COUNTIF(Businesses!B:B,Buildings!B357)=0,TRUE,FALSE))</f>
        <v>0</v>
      </c>
    </row>
    <row r="358" spans="1:12" s="3" customFormat="1" ht="16.5" customHeight="1">
      <c r="A358" s="96"/>
      <c r="B358" s="199"/>
      <c r="C358" s="200"/>
      <c r="D358" s="200"/>
      <c r="E358" s="201"/>
      <c r="F358" s="201"/>
      <c r="G358" s="197" t="str">
        <f t="shared" si="10"/>
        <v/>
      </c>
      <c r="H358" s="197" t="str">
        <f>IF(B358="","",IF(COUNTIF(Businesses!B:B,B358)&gt;1,"Multi-Tenant","Single-Tenant"))</f>
        <v/>
      </c>
      <c r="I358" s="402" t="str">
        <f t="shared" si="11"/>
        <v/>
      </c>
      <c r="J358" s="403"/>
      <c r="K358" s="97"/>
      <c r="L358" s="1" t="b">
        <f>IF(B358="",FALSE,IF(COUNTIF(Businesses!B:B,Buildings!B358)=0,TRUE,FALSE))</f>
        <v>0</v>
      </c>
    </row>
    <row r="359" spans="1:12" s="3" customFormat="1" ht="16.5" customHeight="1">
      <c r="A359" s="96"/>
      <c r="B359" s="194"/>
      <c r="C359" s="195"/>
      <c r="D359" s="195"/>
      <c r="E359" s="196"/>
      <c r="F359" s="196"/>
      <c r="G359" s="197" t="str">
        <f t="shared" si="10"/>
        <v/>
      </c>
      <c r="H359" s="197" t="str">
        <f>IF(B359="","",IF(COUNTIF(Businesses!B:B,B359)&gt;1,"Multi-Tenant","Single-Tenant"))</f>
        <v/>
      </c>
      <c r="I359" s="402" t="str">
        <f t="shared" si="11"/>
        <v/>
      </c>
      <c r="J359" s="403"/>
      <c r="K359" s="97"/>
      <c r="L359" s="1" t="b">
        <f>IF(B359="",FALSE,IF(COUNTIF(Businesses!B:B,Buildings!B359)=0,TRUE,FALSE))</f>
        <v>0</v>
      </c>
    </row>
    <row r="360" spans="1:12" s="3" customFormat="1" ht="16.5" customHeight="1">
      <c r="A360" s="96"/>
      <c r="B360" s="199"/>
      <c r="C360" s="200"/>
      <c r="D360" s="200"/>
      <c r="E360" s="201"/>
      <c r="F360" s="201"/>
      <c r="G360" s="197" t="str">
        <f t="shared" si="10"/>
        <v/>
      </c>
      <c r="H360" s="197" t="str">
        <f>IF(B360="","",IF(COUNTIF(Businesses!B:B,B360)&gt;1,"Multi-Tenant","Single-Tenant"))</f>
        <v/>
      </c>
      <c r="I360" s="402" t="str">
        <f t="shared" si="11"/>
        <v/>
      </c>
      <c r="J360" s="403"/>
      <c r="K360" s="97"/>
      <c r="L360" s="1" t="b">
        <f>IF(B360="",FALSE,IF(COUNTIF(Businesses!B:B,Buildings!B360)=0,TRUE,FALSE))</f>
        <v>0</v>
      </c>
    </row>
    <row r="361" spans="1:12" s="3" customFormat="1" ht="16.5" customHeight="1">
      <c r="A361" s="96"/>
      <c r="B361" s="194"/>
      <c r="C361" s="195"/>
      <c r="D361" s="195"/>
      <c r="E361" s="196"/>
      <c r="F361" s="196"/>
      <c r="G361" s="197" t="str">
        <f t="shared" si="10"/>
        <v/>
      </c>
      <c r="H361" s="197" t="str">
        <f>IF(B361="","",IF(COUNTIF(Businesses!B:B,B361)&gt;1,"Multi-Tenant","Single-Tenant"))</f>
        <v/>
      </c>
      <c r="I361" s="402" t="str">
        <f t="shared" si="11"/>
        <v/>
      </c>
      <c r="J361" s="403"/>
      <c r="K361" s="97"/>
      <c r="L361" s="1" t="b">
        <f>IF(B361="",FALSE,IF(COUNTIF(Businesses!B:B,Buildings!B361)=0,TRUE,FALSE))</f>
        <v>0</v>
      </c>
    </row>
    <row r="362" spans="1:12" s="3" customFormat="1" ht="16.5" customHeight="1">
      <c r="A362" s="96"/>
      <c r="B362" s="199"/>
      <c r="C362" s="200"/>
      <c r="D362" s="200"/>
      <c r="E362" s="201"/>
      <c r="F362" s="201"/>
      <c r="G362" s="197" t="str">
        <f t="shared" si="10"/>
        <v/>
      </c>
      <c r="H362" s="197" t="str">
        <f>IF(B362="","",IF(COUNTIF(Businesses!B:B,B362)&gt;1,"Multi-Tenant","Single-Tenant"))</f>
        <v/>
      </c>
      <c r="I362" s="402" t="str">
        <f t="shared" si="11"/>
        <v/>
      </c>
      <c r="J362" s="403"/>
      <c r="K362" s="97"/>
      <c r="L362" s="1" t="b">
        <f>IF(B362="",FALSE,IF(COUNTIF(Businesses!B:B,Buildings!B362)=0,TRUE,FALSE))</f>
        <v>0</v>
      </c>
    </row>
    <row r="363" spans="1:12" s="3" customFormat="1" ht="16.5" customHeight="1">
      <c r="A363" s="96"/>
      <c r="B363" s="194"/>
      <c r="C363" s="195"/>
      <c r="D363" s="195"/>
      <c r="E363" s="196"/>
      <c r="F363" s="196"/>
      <c r="G363" s="197" t="str">
        <f t="shared" si="10"/>
        <v/>
      </c>
      <c r="H363" s="197" t="str">
        <f>IF(B363="","",IF(COUNTIF(Businesses!B:B,B363)&gt;1,"Multi-Tenant","Single-Tenant"))</f>
        <v/>
      </c>
      <c r="I363" s="402" t="str">
        <f t="shared" si="11"/>
        <v/>
      </c>
      <c r="J363" s="403"/>
      <c r="K363" s="97"/>
      <c r="L363" s="1" t="b">
        <f>IF(B363="",FALSE,IF(COUNTIF(Businesses!B:B,Buildings!B363)=0,TRUE,FALSE))</f>
        <v>0</v>
      </c>
    </row>
    <row r="364" spans="1:12" s="3" customFormat="1" ht="16.5" customHeight="1">
      <c r="A364" s="96"/>
      <c r="B364" s="199"/>
      <c r="C364" s="200"/>
      <c r="D364" s="200"/>
      <c r="E364" s="201"/>
      <c r="F364" s="201"/>
      <c r="G364" s="197" t="str">
        <f t="shared" si="10"/>
        <v/>
      </c>
      <c r="H364" s="197" t="str">
        <f>IF(B364="","",IF(COUNTIF(Businesses!B:B,B364)&gt;1,"Multi-Tenant","Single-Tenant"))</f>
        <v/>
      </c>
      <c r="I364" s="402" t="str">
        <f t="shared" si="11"/>
        <v/>
      </c>
      <c r="J364" s="403"/>
      <c r="K364" s="97"/>
      <c r="L364" s="1" t="b">
        <f>IF(B364="",FALSE,IF(COUNTIF(Businesses!B:B,Buildings!B364)=0,TRUE,FALSE))</f>
        <v>0</v>
      </c>
    </row>
    <row r="365" spans="1:12" s="3" customFormat="1" ht="16.5" customHeight="1">
      <c r="A365" s="96"/>
      <c r="B365" s="194"/>
      <c r="C365" s="195"/>
      <c r="D365" s="195"/>
      <c r="E365" s="196"/>
      <c r="F365" s="196"/>
      <c r="G365" s="197" t="str">
        <f t="shared" si="10"/>
        <v/>
      </c>
      <c r="H365" s="197" t="str">
        <f>IF(B365="","",IF(COUNTIF(Businesses!B:B,B365)&gt;1,"Multi-Tenant","Single-Tenant"))</f>
        <v/>
      </c>
      <c r="I365" s="402" t="str">
        <f t="shared" si="11"/>
        <v/>
      </c>
      <c r="J365" s="403"/>
      <c r="K365" s="97"/>
      <c r="L365" s="1" t="b">
        <f>IF(B365="",FALSE,IF(COUNTIF(Businesses!B:B,Buildings!B365)=0,TRUE,FALSE))</f>
        <v>0</v>
      </c>
    </row>
    <row r="366" spans="1:12" s="3" customFormat="1" ht="16.5" customHeight="1">
      <c r="A366" s="96"/>
      <c r="B366" s="199"/>
      <c r="C366" s="200"/>
      <c r="D366" s="200"/>
      <c r="E366" s="201"/>
      <c r="F366" s="201"/>
      <c r="G366" s="197" t="str">
        <f t="shared" si="10"/>
        <v/>
      </c>
      <c r="H366" s="197" t="str">
        <f>IF(B366="","",IF(COUNTIF(Businesses!B:B,B366)&gt;1,"Multi-Tenant","Single-Tenant"))</f>
        <v/>
      </c>
      <c r="I366" s="402" t="str">
        <f t="shared" si="11"/>
        <v/>
      </c>
      <c r="J366" s="403"/>
      <c r="K366" s="97"/>
      <c r="L366" s="1" t="b">
        <f>IF(B366="",FALSE,IF(COUNTIF(Businesses!B:B,Buildings!B366)=0,TRUE,FALSE))</f>
        <v>0</v>
      </c>
    </row>
    <row r="367" spans="1:12" s="3" customFormat="1" ht="16.5" customHeight="1">
      <c r="A367" s="96"/>
      <c r="B367" s="194"/>
      <c r="C367" s="195"/>
      <c r="D367" s="195"/>
      <c r="E367" s="196"/>
      <c r="F367" s="196"/>
      <c r="G367" s="197" t="str">
        <f t="shared" si="10"/>
        <v/>
      </c>
      <c r="H367" s="197" t="str">
        <f>IF(B367="","",IF(COUNTIF(Businesses!B:B,B367)&gt;1,"Multi-Tenant","Single-Tenant"))</f>
        <v/>
      </c>
      <c r="I367" s="402" t="str">
        <f t="shared" si="11"/>
        <v/>
      </c>
      <c r="J367" s="403"/>
      <c r="K367" s="97"/>
      <c r="L367" s="1" t="b">
        <f>IF(B367="",FALSE,IF(COUNTIF(Businesses!B:B,Buildings!B367)=0,TRUE,FALSE))</f>
        <v>0</v>
      </c>
    </row>
    <row r="368" spans="1:12" s="3" customFormat="1" ht="16.5" customHeight="1">
      <c r="A368" s="96"/>
      <c r="B368" s="199"/>
      <c r="C368" s="200"/>
      <c r="D368" s="200"/>
      <c r="E368" s="201"/>
      <c r="F368" s="201"/>
      <c r="G368" s="197" t="str">
        <f t="shared" si="10"/>
        <v/>
      </c>
      <c r="H368" s="197" t="str">
        <f>IF(B368="","",IF(COUNTIF(Businesses!B:B,B368)&gt;1,"Multi-Tenant","Single-Tenant"))</f>
        <v/>
      </c>
      <c r="I368" s="402" t="str">
        <f t="shared" si="11"/>
        <v/>
      </c>
      <c r="J368" s="403"/>
      <c r="K368" s="97"/>
      <c r="L368" s="1" t="b">
        <f>IF(B368="",FALSE,IF(COUNTIF(Businesses!B:B,Buildings!B368)=0,TRUE,FALSE))</f>
        <v>0</v>
      </c>
    </row>
    <row r="369" spans="1:12" s="3" customFormat="1" ht="16.5" customHeight="1">
      <c r="A369" s="96"/>
      <c r="B369" s="194"/>
      <c r="C369" s="195"/>
      <c r="D369" s="195"/>
      <c r="E369" s="196"/>
      <c r="F369" s="196"/>
      <c r="G369" s="197" t="str">
        <f t="shared" si="10"/>
        <v/>
      </c>
      <c r="H369" s="197" t="str">
        <f>IF(B369="","",IF(COUNTIF(Businesses!B:B,B369)&gt;1,"Multi-Tenant","Single-Tenant"))</f>
        <v/>
      </c>
      <c r="I369" s="402" t="str">
        <f t="shared" si="11"/>
        <v/>
      </c>
      <c r="J369" s="403"/>
      <c r="K369" s="97"/>
      <c r="L369" s="1" t="b">
        <f>IF(B369="",FALSE,IF(COUNTIF(Businesses!B:B,Buildings!B369)=0,TRUE,FALSE))</f>
        <v>0</v>
      </c>
    </row>
    <row r="370" spans="1:12" s="3" customFormat="1" ht="16.5" customHeight="1">
      <c r="A370" s="96"/>
      <c r="B370" s="199"/>
      <c r="C370" s="200"/>
      <c r="D370" s="200"/>
      <c r="E370" s="201"/>
      <c r="F370" s="201"/>
      <c r="G370" s="197" t="str">
        <f t="shared" si="10"/>
        <v/>
      </c>
      <c r="H370" s="197" t="str">
        <f>IF(B370="","",IF(COUNTIF(Businesses!B:B,B370)&gt;1,"Multi-Tenant","Single-Tenant"))</f>
        <v/>
      </c>
      <c r="I370" s="402" t="str">
        <f t="shared" si="11"/>
        <v/>
      </c>
      <c r="J370" s="403"/>
      <c r="K370" s="97"/>
      <c r="L370" s="1" t="b">
        <f>IF(B370="",FALSE,IF(COUNTIF(Businesses!B:B,Buildings!B370)=0,TRUE,FALSE))</f>
        <v>0</v>
      </c>
    </row>
    <row r="371" spans="1:12" s="3" customFormat="1" ht="16.5" customHeight="1">
      <c r="A371" s="96"/>
      <c r="B371" s="194"/>
      <c r="C371" s="195"/>
      <c r="D371" s="195"/>
      <c r="E371" s="196"/>
      <c r="F371" s="196"/>
      <c r="G371" s="197" t="str">
        <f t="shared" si="10"/>
        <v/>
      </c>
      <c r="H371" s="197" t="str">
        <f>IF(B371="","",IF(COUNTIF(Businesses!B:B,B371)&gt;1,"Multi-Tenant","Single-Tenant"))</f>
        <v/>
      </c>
      <c r="I371" s="402" t="str">
        <f t="shared" si="11"/>
        <v/>
      </c>
      <c r="J371" s="403"/>
      <c r="K371" s="97"/>
      <c r="L371" s="1" t="b">
        <f>IF(B371="",FALSE,IF(COUNTIF(Businesses!B:B,Buildings!B371)=0,TRUE,FALSE))</f>
        <v>0</v>
      </c>
    </row>
    <row r="372" spans="1:12" s="3" customFormat="1" ht="16.5" customHeight="1">
      <c r="A372" s="96"/>
      <c r="B372" s="199"/>
      <c r="C372" s="200"/>
      <c r="D372" s="200"/>
      <c r="E372" s="201"/>
      <c r="F372" s="201"/>
      <c r="G372" s="197" t="str">
        <f t="shared" si="10"/>
        <v/>
      </c>
      <c r="H372" s="197" t="str">
        <f>IF(B372="","",IF(COUNTIF(Businesses!B:B,B372)&gt;1,"Multi-Tenant","Single-Tenant"))</f>
        <v/>
      </c>
      <c r="I372" s="402" t="str">
        <f t="shared" si="11"/>
        <v/>
      </c>
      <c r="J372" s="403"/>
      <c r="K372" s="97"/>
      <c r="L372" s="1" t="b">
        <f>IF(B372="",FALSE,IF(COUNTIF(Businesses!B:B,Buildings!B372)=0,TRUE,FALSE))</f>
        <v>0</v>
      </c>
    </row>
    <row r="373" spans="1:12" s="3" customFormat="1" ht="16.5" customHeight="1">
      <c r="A373" s="96"/>
      <c r="B373" s="194"/>
      <c r="C373" s="195"/>
      <c r="D373" s="195"/>
      <c r="E373" s="196"/>
      <c r="F373" s="196"/>
      <c r="G373" s="197" t="str">
        <f t="shared" si="10"/>
        <v/>
      </c>
      <c r="H373" s="197" t="str">
        <f>IF(B373="","",IF(COUNTIF(Businesses!B:B,B373)&gt;1,"Multi-Tenant","Single-Tenant"))</f>
        <v/>
      </c>
      <c r="I373" s="402" t="str">
        <f t="shared" si="11"/>
        <v/>
      </c>
      <c r="J373" s="403"/>
      <c r="K373" s="97"/>
      <c r="L373" s="1" t="b">
        <f>IF(B373="",FALSE,IF(COUNTIF(Businesses!B:B,Buildings!B373)=0,TRUE,FALSE))</f>
        <v>0</v>
      </c>
    </row>
    <row r="374" spans="1:12" s="3" customFormat="1" ht="16.5" customHeight="1">
      <c r="A374" s="96"/>
      <c r="B374" s="199"/>
      <c r="C374" s="200"/>
      <c r="D374" s="200"/>
      <c r="E374" s="201"/>
      <c r="F374" s="201"/>
      <c r="G374" s="197" t="str">
        <f t="shared" si="10"/>
        <v/>
      </c>
      <c r="H374" s="197" t="str">
        <f>IF(B374="","",IF(COUNTIF(Businesses!B:B,B374)&gt;1,"Multi-Tenant","Single-Tenant"))</f>
        <v/>
      </c>
      <c r="I374" s="402" t="str">
        <f t="shared" si="11"/>
        <v/>
      </c>
      <c r="J374" s="403"/>
      <c r="K374" s="97"/>
      <c r="L374" s="1" t="b">
        <f>IF(B374="",FALSE,IF(COUNTIF(Businesses!B:B,Buildings!B374)=0,TRUE,FALSE))</f>
        <v>0</v>
      </c>
    </row>
    <row r="375" spans="1:12" s="3" customFormat="1" ht="16.5" customHeight="1">
      <c r="A375" s="96"/>
      <c r="B375" s="194"/>
      <c r="C375" s="195"/>
      <c r="D375" s="195"/>
      <c r="E375" s="196"/>
      <c r="F375" s="196"/>
      <c r="G375" s="197" t="str">
        <f t="shared" si="10"/>
        <v/>
      </c>
      <c r="H375" s="197" t="str">
        <f>IF(B375="","",IF(COUNTIF(Businesses!B:B,B375)&gt;1,"Multi-Tenant","Single-Tenant"))</f>
        <v/>
      </c>
      <c r="I375" s="402" t="str">
        <f t="shared" si="11"/>
        <v/>
      </c>
      <c r="J375" s="403"/>
      <c r="K375" s="97"/>
      <c r="L375" s="1" t="b">
        <f>IF(B375="",FALSE,IF(COUNTIF(Businesses!B:B,Buildings!B375)=0,TRUE,FALSE))</f>
        <v>0</v>
      </c>
    </row>
    <row r="376" spans="1:12" s="3" customFormat="1" ht="16.5" customHeight="1">
      <c r="A376" s="96"/>
      <c r="B376" s="199"/>
      <c r="C376" s="200"/>
      <c r="D376" s="200"/>
      <c r="E376" s="201"/>
      <c r="F376" s="201"/>
      <c r="G376" s="197" t="str">
        <f t="shared" si="10"/>
        <v/>
      </c>
      <c r="H376" s="197" t="str">
        <f>IF(B376="","",IF(COUNTIF(Businesses!B:B,B376)&gt;1,"Multi-Tenant","Single-Tenant"))</f>
        <v/>
      </c>
      <c r="I376" s="402" t="str">
        <f t="shared" si="11"/>
        <v/>
      </c>
      <c r="J376" s="403"/>
      <c r="K376" s="97"/>
      <c r="L376" s="1" t="b">
        <f>IF(B376="",FALSE,IF(COUNTIF(Businesses!B:B,Buildings!B376)=0,TRUE,FALSE))</f>
        <v>0</v>
      </c>
    </row>
    <row r="377" spans="1:12" s="3" customFormat="1" ht="16.5" customHeight="1">
      <c r="A377" s="96"/>
      <c r="B377" s="194"/>
      <c r="C377" s="195"/>
      <c r="D377" s="195"/>
      <c r="E377" s="196"/>
      <c r="F377" s="196"/>
      <c r="G377" s="197" t="str">
        <f t="shared" si="10"/>
        <v/>
      </c>
      <c r="H377" s="197" t="str">
        <f>IF(B377="","",IF(COUNTIF(Businesses!B:B,B377)&gt;1,"Multi-Tenant","Single-Tenant"))</f>
        <v/>
      </c>
      <c r="I377" s="402" t="str">
        <f t="shared" si="11"/>
        <v/>
      </c>
      <c r="J377" s="403"/>
      <c r="K377" s="97"/>
      <c r="L377" s="1" t="b">
        <f>IF(B377="",FALSE,IF(COUNTIF(Businesses!B:B,Buildings!B377)=0,TRUE,FALSE))</f>
        <v>0</v>
      </c>
    </row>
    <row r="378" spans="1:12" s="3" customFormat="1" ht="16.5" customHeight="1">
      <c r="A378" s="96"/>
      <c r="B378" s="199"/>
      <c r="C378" s="200"/>
      <c r="D378" s="200"/>
      <c r="E378" s="201"/>
      <c r="F378" s="201"/>
      <c r="G378" s="197" t="str">
        <f t="shared" si="10"/>
        <v/>
      </c>
      <c r="H378" s="197" t="str">
        <f>IF(B378="","",IF(COUNTIF(Businesses!B:B,B378)&gt;1,"Multi-Tenant","Single-Tenant"))</f>
        <v/>
      </c>
      <c r="I378" s="402" t="str">
        <f t="shared" si="11"/>
        <v/>
      </c>
      <c r="J378" s="403"/>
      <c r="K378" s="97"/>
      <c r="L378" s="1" t="b">
        <f>IF(B378="",FALSE,IF(COUNTIF(Businesses!B:B,Buildings!B378)=0,TRUE,FALSE))</f>
        <v>0</v>
      </c>
    </row>
    <row r="379" spans="1:12" s="3" customFormat="1" ht="16.5" customHeight="1">
      <c r="A379" s="96"/>
      <c r="B379" s="194"/>
      <c r="C379" s="195"/>
      <c r="D379" s="195"/>
      <c r="E379" s="196"/>
      <c r="F379" s="196"/>
      <c r="G379" s="197" t="str">
        <f t="shared" si="10"/>
        <v/>
      </c>
      <c r="H379" s="197" t="str">
        <f>IF(B379="","",IF(COUNTIF(Businesses!B:B,B379)&gt;1,"Multi-Tenant","Single-Tenant"))</f>
        <v/>
      </c>
      <c r="I379" s="402" t="str">
        <f t="shared" si="11"/>
        <v/>
      </c>
      <c r="J379" s="403"/>
      <c r="K379" s="97"/>
      <c r="L379" s="1" t="b">
        <f>IF(B379="",FALSE,IF(COUNTIF(Businesses!B:B,Buildings!B379)=0,TRUE,FALSE))</f>
        <v>0</v>
      </c>
    </row>
    <row r="380" spans="1:12" s="3" customFormat="1" ht="16.5" customHeight="1">
      <c r="A380" s="96"/>
      <c r="B380" s="199"/>
      <c r="C380" s="200"/>
      <c r="D380" s="200"/>
      <c r="E380" s="201"/>
      <c r="F380" s="201"/>
      <c r="G380" s="197" t="str">
        <f t="shared" si="10"/>
        <v/>
      </c>
      <c r="H380" s="197" t="str">
        <f>IF(B380="","",IF(COUNTIF(Businesses!B:B,B380)&gt;1,"Multi-Tenant","Single-Tenant"))</f>
        <v/>
      </c>
      <c r="I380" s="402" t="str">
        <f t="shared" si="11"/>
        <v/>
      </c>
      <c r="J380" s="403"/>
      <c r="K380" s="97"/>
      <c r="L380" s="1" t="b">
        <f>IF(B380="",FALSE,IF(COUNTIF(Businesses!B:B,Buildings!B380)=0,TRUE,FALSE))</f>
        <v>0</v>
      </c>
    </row>
    <row r="381" spans="1:12" s="3" customFormat="1" ht="16.5" customHeight="1">
      <c r="A381" s="96"/>
      <c r="B381" s="194"/>
      <c r="C381" s="195"/>
      <c r="D381" s="195"/>
      <c r="E381" s="196"/>
      <c r="F381" s="196"/>
      <c r="G381" s="197" t="str">
        <f t="shared" si="10"/>
        <v/>
      </c>
      <c r="H381" s="197" t="str">
        <f>IF(B381="","",IF(COUNTIF(Businesses!B:B,B381)&gt;1,"Multi-Tenant","Single-Tenant"))</f>
        <v/>
      </c>
      <c r="I381" s="402" t="str">
        <f t="shared" si="11"/>
        <v/>
      </c>
      <c r="J381" s="403"/>
      <c r="K381" s="97"/>
      <c r="L381" s="1" t="b">
        <f>IF(B381="",FALSE,IF(COUNTIF(Businesses!B:B,Buildings!B381)=0,TRUE,FALSE))</f>
        <v>0</v>
      </c>
    </row>
    <row r="382" spans="1:12" s="3" customFormat="1" ht="16.5" customHeight="1">
      <c r="A382" s="96"/>
      <c r="B382" s="199"/>
      <c r="C382" s="200"/>
      <c r="D382" s="200"/>
      <c r="E382" s="201"/>
      <c r="F382" s="201"/>
      <c r="G382" s="197" t="str">
        <f t="shared" si="10"/>
        <v/>
      </c>
      <c r="H382" s="197" t="str">
        <f>IF(B382="","",IF(COUNTIF(Businesses!B:B,B382)&gt;1,"Multi-Tenant","Single-Tenant"))</f>
        <v/>
      </c>
      <c r="I382" s="402" t="str">
        <f t="shared" si="11"/>
        <v/>
      </c>
      <c r="J382" s="403"/>
      <c r="K382" s="97"/>
      <c r="L382" s="1" t="b">
        <f>IF(B382="",FALSE,IF(COUNTIF(Businesses!B:B,Buildings!B382)=0,TRUE,FALSE))</f>
        <v>0</v>
      </c>
    </row>
    <row r="383" spans="1:12" s="3" customFormat="1" ht="16.5" customHeight="1">
      <c r="A383" s="96"/>
      <c r="B383" s="194"/>
      <c r="C383" s="195"/>
      <c r="D383" s="195"/>
      <c r="E383" s="196"/>
      <c r="F383" s="196"/>
      <c r="G383" s="197" t="str">
        <f t="shared" si="10"/>
        <v/>
      </c>
      <c r="H383" s="197" t="str">
        <f>IF(B383="","",IF(COUNTIF(Businesses!B:B,B383)&gt;1,"Multi-Tenant","Single-Tenant"))</f>
        <v/>
      </c>
      <c r="I383" s="402" t="str">
        <f t="shared" si="11"/>
        <v/>
      </c>
      <c r="J383" s="403"/>
      <c r="K383" s="97"/>
      <c r="L383" s="1" t="b">
        <f>IF(B383="",FALSE,IF(COUNTIF(Businesses!B:B,Buildings!B383)=0,TRUE,FALSE))</f>
        <v>0</v>
      </c>
    </row>
    <row r="384" spans="1:12" s="3" customFormat="1" ht="16.5" customHeight="1">
      <c r="A384" s="96"/>
      <c r="B384" s="199"/>
      <c r="C384" s="200"/>
      <c r="D384" s="200"/>
      <c r="E384" s="201"/>
      <c r="F384" s="201"/>
      <c r="G384" s="197" t="str">
        <f t="shared" si="10"/>
        <v/>
      </c>
      <c r="H384" s="197" t="str">
        <f>IF(B384="","",IF(COUNTIF(Businesses!B:B,B384)&gt;1,"Multi-Tenant","Single-Tenant"))</f>
        <v/>
      </c>
      <c r="I384" s="402" t="str">
        <f t="shared" si="11"/>
        <v/>
      </c>
      <c r="J384" s="403"/>
      <c r="K384" s="97"/>
      <c r="L384" s="1" t="b">
        <f>IF(B384="",FALSE,IF(COUNTIF(Businesses!B:B,Buildings!B384)=0,TRUE,FALSE))</f>
        <v>0</v>
      </c>
    </row>
    <row r="385" spans="1:12" s="3" customFormat="1" ht="16.5" customHeight="1">
      <c r="A385" s="96"/>
      <c r="B385" s="194"/>
      <c r="C385" s="195"/>
      <c r="D385" s="195"/>
      <c r="E385" s="196"/>
      <c r="F385" s="196"/>
      <c r="G385" s="197" t="str">
        <f t="shared" si="10"/>
        <v/>
      </c>
      <c r="H385" s="197" t="str">
        <f>IF(B385="","",IF(COUNTIF(Businesses!B:B,B385)&gt;1,"Multi-Tenant","Single-Tenant"))</f>
        <v/>
      </c>
      <c r="I385" s="402" t="str">
        <f t="shared" si="11"/>
        <v/>
      </c>
      <c r="J385" s="403"/>
      <c r="K385" s="97"/>
      <c r="L385" s="1" t="b">
        <f>IF(B385="",FALSE,IF(COUNTIF(Businesses!B:B,Buildings!B385)=0,TRUE,FALSE))</f>
        <v>0</v>
      </c>
    </row>
    <row r="386" spans="1:12" s="3" customFormat="1" ht="16.5" customHeight="1">
      <c r="A386" s="96"/>
      <c r="B386" s="199"/>
      <c r="C386" s="200"/>
      <c r="D386" s="200"/>
      <c r="E386" s="201"/>
      <c r="F386" s="201"/>
      <c r="G386" s="197" t="str">
        <f t="shared" si="10"/>
        <v/>
      </c>
      <c r="H386" s="197" t="str">
        <f>IF(B386="","",IF(COUNTIF(Businesses!B:B,B386)&gt;1,"Multi-Tenant","Single-Tenant"))</f>
        <v/>
      </c>
      <c r="I386" s="402" t="str">
        <f t="shared" si="11"/>
        <v/>
      </c>
      <c r="J386" s="403"/>
      <c r="K386" s="97"/>
      <c r="L386" s="1" t="b">
        <f>IF(B386="",FALSE,IF(COUNTIF(Businesses!B:B,Buildings!B386)=0,TRUE,FALSE))</f>
        <v>0</v>
      </c>
    </row>
    <row r="387" spans="1:12" s="3" customFormat="1" ht="16.5" customHeight="1">
      <c r="A387" s="96"/>
      <c r="B387" s="194"/>
      <c r="C387" s="195"/>
      <c r="D387" s="195"/>
      <c r="E387" s="196"/>
      <c r="F387" s="196"/>
      <c r="G387" s="197" t="str">
        <f t="shared" si="10"/>
        <v/>
      </c>
      <c r="H387" s="197" t="str">
        <f>IF(B387="","",IF(COUNTIF(Businesses!B:B,B387)&gt;1,"Multi-Tenant","Single-Tenant"))</f>
        <v/>
      </c>
      <c r="I387" s="402" t="str">
        <f t="shared" si="11"/>
        <v/>
      </c>
      <c r="J387" s="403"/>
      <c r="K387" s="97"/>
      <c r="L387" s="1" t="b">
        <f>IF(B387="",FALSE,IF(COUNTIF(Businesses!B:B,Buildings!B387)=0,TRUE,FALSE))</f>
        <v>0</v>
      </c>
    </row>
    <row r="388" spans="1:12" s="3" customFormat="1" ht="16.5" customHeight="1">
      <c r="A388" s="96"/>
      <c r="B388" s="199"/>
      <c r="C388" s="200"/>
      <c r="D388" s="200"/>
      <c r="E388" s="201"/>
      <c r="F388" s="201"/>
      <c r="G388" s="197" t="str">
        <f t="shared" ref="G388:G451" si="12">IF(B388="","","Standard")</f>
        <v/>
      </c>
      <c r="H388" s="197" t="str">
        <f>IF(B388="","",IF(COUNTIF(Businesses!B:B,B388)&gt;1,"Multi-Tenant","Single-Tenant"))</f>
        <v/>
      </c>
      <c r="I388" s="402" t="str">
        <f t="shared" ref="I388:I451" si="13">IF(B388="","",B388)</f>
        <v/>
      </c>
      <c r="J388" s="403"/>
      <c r="K388" s="97"/>
      <c r="L388" s="1" t="b">
        <f>IF(B388="",FALSE,IF(COUNTIF(Businesses!B:B,Buildings!B388)=0,TRUE,FALSE))</f>
        <v>0</v>
      </c>
    </row>
    <row r="389" spans="1:12" s="3" customFormat="1" ht="16.5" customHeight="1">
      <c r="A389" s="96"/>
      <c r="B389" s="194"/>
      <c r="C389" s="195"/>
      <c r="D389" s="195"/>
      <c r="E389" s="196"/>
      <c r="F389" s="196"/>
      <c r="G389" s="197" t="str">
        <f t="shared" si="12"/>
        <v/>
      </c>
      <c r="H389" s="197" t="str">
        <f>IF(B389="","",IF(COUNTIF(Businesses!B:B,B389)&gt;1,"Multi-Tenant","Single-Tenant"))</f>
        <v/>
      </c>
      <c r="I389" s="402" t="str">
        <f t="shared" si="13"/>
        <v/>
      </c>
      <c r="J389" s="403"/>
      <c r="K389" s="97"/>
      <c r="L389" s="1" t="b">
        <f>IF(B389="",FALSE,IF(COUNTIF(Businesses!B:B,Buildings!B389)=0,TRUE,FALSE))</f>
        <v>0</v>
      </c>
    </row>
    <row r="390" spans="1:12" s="3" customFormat="1" ht="16.5" customHeight="1">
      <c r="A390" s="96"/>
      <c r="B390" s="199"/>
      <c r="C390" s="200"/>
      <c r="D390" s="200"/>
      <c r="E390" s="201"/>
      <c r="F390" s="201"/>
      <c r="G390" s="197" t="str">
        <f t="shared" si="12"/>
        <v/>
      </c>
      <c r="H390" s="197" t="str">
        <f>IF(B390="","",IF(COUNTIF(Businesses!B:B,B390)&gt;1,"Multi-Tenant","Single-Tenant"))</f>
        <v/>
      </c>
      <c r="I390" s="402" t="str">
        <f t="shared" si="13"/>
        <v/>
      </c>
      <c r="J390" s="403"/>
      <c r="K390" s="97"/>
      <c r="L390" s="1" t="b">
        <f>IF(B390="",FALSE,IF(COUNTIF(Businesses!B:B,Buildings!B390)=0,TRUE,FALSE))</f>
        <v>0</v>
      </c>
    </row>
    <row r="391" spans="1:12" s="3" customFormat="1" ht="16.5" customHeight="1">
      <c r="A391" s="96"/>
      <c r="B391" s="194"/>
      <c r="C391" s="195"/>
      <c r="D391" s="195"/>
      <c r="E391" s="196"/>
      <c r="F391" s="196"/>
      <c r="G391" s="197" t="str">
        <f t="shared" si="12"/>
        <v/>
      </c>
      <c r="H391" s="197" t="str">
        <f>IF(B391="","",IF(COUNTIF(Businesses!B:B,B391)&gt;1,"Multi-Tenant","Single-Tenant"))</f>
        <v/>
      </c>
      <c r="I391" s="402" t="str">
        <f t="shared" si="13"/>
        <v/>
      </c>
      <c r="J391" s="403"/>
      <c r="K391" s="97"/>
      <c r="L391" s="1" t="b">
        <f>IF(B391="",FALSE,IF(COUNTIF(Businesses!B:B,Buildings!B391)=0,TRUE,FALSE))</f>
        <v>0</v>
      </c>
    </row>
    <row r="392" spans="1:12" s="3" customFormat="1" ht="16.5" customHeight="1">
      <c r="A392" s="96"/>
      <c r="B392" s="199"/>
      <c r="C392" s="200"/>
      <c r="D392" s="200"/>
      <c r="E392" s="201"/>
      <c r="F392" s="201"/>
      <c r="G392" s="197" t="str">
        <f t="shared" si="12"/>
        <v/>
      </c>
      <c r="H392" s="197" t="str">
        <f>IF(B392="","",IF(COUNTIF(Businesses!B:B,B392)&gt;1,"Multi-Tenant","Single-Tenant"))</f>
        <v/>
      </c>
      <c r="I392" s="402" t="str">
        <f t="shared" si="13"/>
        <v/>
      </c>
      <c r="J392" s="403"/>
      <c r="K392" s="97"/>
      <c r="L392" s="1" t="b">
        <f>IF(B392="",FALSE,IF(COUNTIF(Businesses!B:B,Buildings!B392)=0,TRUE,FALSE))</f>
        <v>0</v>
      </c>
    </row>
    <row r="393" spans="1:12" s="3" customFormat="1" ht="16.5" customHeight="1">
      <c r="A393" s="96"/>
      <c r="B393" s="194"/>
      <c r="C393" s="195"/>
      <c r="D393" s="195"/>
      <c r="E393" s="196"/>
      <c r="F393" s="196"/>
      <c r="G393" s="197" t="str">
        <f t="shared" si="12"/>
        <v/>
      </c>
      <c r="H393" s="197" t="str">
        <f>IF(B393="","",IF(COUNTIF(Businesses!B:B,B393)&gt;1,"Multi-Tenant","Single-Tenant"))</f>
        <v/>
      </c>
      <c r="I393" s="402" t="str">
        <f t="shared" si="13"/>
        <v/>
      </c>
      <c r="J393" s="403"/>
      <c r="K393" s="97"/>
      <c r="L393" s="1" t="b">
        <f>IF(B393="",FALSE,IF(COUNTIF(Businesses!B:B,Buildings!B393)=0,TRUE,FALSE))</f>
        <v>0</v>
      </c>
    </row>
    <row r="394" spans="1:12" s="3" customFormat="1" ht="16.5" customHeight="1">
      <c r="A394" s="96"/>
      <c r="B394" s="199"/>
      <c r="C394" s="200"/>
      <c r="D394" s="200"/>
      <c r="E394" s="201"/>
      <c r="F394" s="201"/>
      <c r="G394" s="197" t="str">
        <f t="shared" si="12"/>
        <v/>
      </c>
      <c r="H394" s="197" t="str">
        <f>IF(B394="","",IF(COUNTIF(Businesses!B:B,B394)&gt;1,"Multi-Tenant","Single-Tenant"))</f>
        <v/>
      </c>
      <c r="I394" s="402" t="str">
        <f t="shared" si="13"/>
        <v/>
      </c>
      <c r="J394" s="403"/>
      <c r="K394" s="97"/>
      <c r="L394" s="1" t="b">
        <f>IF(B394="",FALSE,IF(COUNTIF(Businesses!B:B,Buildings!B394)=0,TRUE,FALSE))</f>
        <v>0</v>
      </c>
    </row>
    <row r="395" spans="1:12" s="3" customFormat="1" ht="16.5" customHeight="1">
      <c r="A395" s="96"/>
      <c r="B395" s="194"/>
      <c r="C395" s="195"/>
      <c r="D395" s="195"/>
      <c r="E395" s="196"/>
      <c r="F395" s="196"/>
      <c r="G395" s="197" t="str">
        <f t="shared" si="12"/>
        <v/>
      </c>
      <c r="H395" s="197" t="str">
        <f>IF(B395="","",IF(COUNTIF(Businesses!B:B,B395)&gt;1,"Multi-Tenant","Single-Tenant"))</f>
        <v/>
      </c>
      <c r="I395" s="402" t="str">
        <f t="shared" si="13"/>
        <v/>
      </c>
      <c r="J395" s="403"/>
      <c r="K395" s="97"/>
      <c r="L395" s="1" t="b">
        <f>IF(B395="",FALSE,IF(COUNTIF(Businesses!B:B,Buildings!B395)=0,TRUE,FALSE))</f>
        <v>0</v>
      </c>
    </row>
    <row r="396" spans="1:12" s="3" customFormat="1" ht="16.5" customHeight="1">
      <c r="A396" s="96"/>
      <c r="B396" s="199"/>
      <c r="C396" s="200"/>
      <c r="D396" s="200"/>
      <c r="E396" s="201"/>
      <c r="F396" s="201"/>
      <c r="G396" s="197" t="str">
        <f t="shared" si="12"/>
        <v/>
      </c>
      <c r="H396" s="197" t="str">
        <f>IF(B396="","",IF(COUNTIF(Businesses!B:B,B396)&gt;1,"Multi-Tenant","Single-Tenant"))</f>
        <v/>
      </c>
      <c r="I396" s="402" t="str">
        <f t="shared" si="13"/>
        <v/>
      </c>
      <c r="J396" s="403"/>
      <c r="K396" s="97"/>
      <c r="L396" s="1" t="b">
        <f>IF(B396="",FALSE,IF(COUNTIF(Businesses!B:B,Buildings!B396)=0,TRUE,FALSE))</f>
        <v>0</v>
      </c>
    </row>
    <row r="397" spans="1:12" s="3" customFormat="1" ht="16.5" customHeight="1">
      <c r="A397" s="96"/>
      <c r="B397" s="194"/>
      <c r="C397" s="195"/>
      <c r="D397" s="195"/>
      <c r="E397" s="196"/>
      <c r="F397" s="196"/>
      <c r="G397" s="197" t="str">
        <f t="shared" si="12"/>
        <v/>
      </c>
      <c r="H397" s="197" t="str">
        <f>IF(B397="","",IF(COUNTIF(Businesses!B:B,B397)&gt;1,"Multi-Tenant","Single-Tenant"))</f>
        <v/>
      </c>
      <c r="I397" s="402" t="str">
        <f t="shared" si="13"/>
        <v/>
      </c>
      <c r="J397" s="403"/>
      <c r="K397" s="97"/>
      <c r="L397" s="1" t="b">
        <f>IF(B397="",FALSE,IF(COUNTIF(Businesses!B:B,Buildings!B397)=0,TRUE,FALSE))</f>
        <v>0</v>
      </c>
    </row>
    <row r="398" spans="1:12" s="3" customFormat="1" ht="16.5" customHeight="1">
      <c r="A398" s="96"/>
      <c r="B398" s="199"/>
      <c r="C398" s="200"/>
      <c r="D398" s="200"/>
      <c r="E398" s="201"/>
      <c r="F398" s="201"/>
      <c r="G398" s="197" t="str">
        <f t="shared" si="12"/>
        <v/>
      </c>
      <c r="H398" s="197" t="str">
        <f>IF(B398="","",IF(COUNTIF(Businesses!B:B,B398)&gt;1,"Multi-Tenant","Single-Tenant"))</f>
        <v/>
      </c>
      <c r="I398" s="402" t="str">
        <f t="shared" si="13"/>
        <v/>
      </c>
      <c r="J398" s="403"/>
      <c r="K398" s="97"/>
      <c r="L398" s="1" t="b">
        <f>IF(B398="",FALSE,IF(COUNTIF(Businesses!B:B,Buildings!B398)=0,TRUE,FALSE))</f>
        <v>0</v>
      </c>
    </row>
    <row r="399" spans="1:12" s="3" customFormat="1" ht="16.5" customHeight="1">
      <c r="A399" s="96"/>
      <c r="B399" s="194"/>
      <c r="C399" s="195"/>
      <c r="D399" s="195"/>
      <c r="E399" s="196"/>
      <c r="F399" s="196"/>
      <c r="G399" s="197" t="str">
        <f t="shared" si="12"/>
        <v/>
      </c>
      <c r="H399" s="197" t="str">
        <f>IF(B399="","",IF(COUNTIF(Businesses!B:B,B399)&gt;1,"Multi-Tenant","Single-Tenant"))</f>
        <v/>
      </c>
      <c r="I399" s="402" t="str">
        <f t="shared" si="13"/>
        <v/>
      </c>
      <c r="J399" s="403"/>
      <c r="K399" s="97"/>
      <c r="L399" s="1" t="b">
        <f>IF(B399="",FALSE,IF(COUNTIF(Businesses!B:B,Buildings!B399)=0,TRUE,FALSE))</f>
        <v>0</v>
      </c>
    </row>
    <row r="400" spans="1:12" s="3" customFormat="1" ht="16.5" customHeight="1">
      <c r="A400" s="96"/>
      <c r="B400" s="199"/>
      <c r="C400" s="200"/>
      <c r="D400" s="200"/>
      <c r="E400" s="201"/>
      <c r="F400" s="201"/>
      <c r="G400" s="197" t="str">
        <f t="shared" si="12"/>
        <v/>
      </c>
      <c r="H400" s="197" t="str">
        <f>IF(B400="","",IF(COUNTIF(Businesses!B:B,B400)&gt;1,"Multi-Tenant","Single-Tenant"))</f>
        <v/>
      </c>
      <c r="I400" s="402" t="str">
        <f t="shared" si="13"/>
        <v/>
      </c>
      <c r="J400" s="403"/>
      <c r="K400" s="97"/>
      <c r="L400" s="1" t="b">
        <f>IF(B400="",FALSE,IF(COUNTIF(Businesses!B:B,Buildings!B400)=0,TRUE,FALSE))</f>
        <v>0</v>
      </c>
    </row>
    <row r="401" spans="1:12" s="3" customFormat="1" ht="16.5" customHeight="1">
      <c r="A401" s="96"/>
      <c r="B401" s="194"/>
      <c r="C401" s="195"/>
      <c r="D401" s="195"/>
      <c r="E401" s="196"/>
      <c r="F401" s="196"/>
      <c r="G401" s="197" t="str">
        <f t="shared" si="12"/>
        <v/>
      </c>
      <c r="H401" s="197" t="str">
        <f>IF(B401="","",IF(COUNTIF(Businesses!B:B,B401)&gt;1,"Multi-Tenant","Single-Tenant"))</f>
        <v/>
      </c>
      <c r="I401" s="402" t="str">
        <f t="shared" si="13"/>
        <v/>
      </c>
      <c r="J401" s="403"/>
      <c r="K401" s="97"/>
      <c r="L401" s="1" t="b">
        <f>IF(B401="",FALSE,IF(COUNTIF(Businesses!B:B,Buildings!B401)=0,TRUE,FALSE))</f>
        <v>0</v>
      </c>
    </row>
    <row r="402" spans="1:12" s="3" customFormat="1" ht="16.5" customHeight="1">
      <c r="A402" s="96"/>
      <c r="B402" s="199"/>
      <c r="C402" s="200"/>
      <c r="D402" s="200"/>
      <c r="E402" s="201"/>
      <c r="F402" s="201"/>
      <c r="G402" s="197" t="str">
        <f t="shared" si="12"/>
        <v/>
      </c>
      <c r="H402" s="197" t="str">
        <f>IF(B402="","",IF(COUNTIF(Businesses!B:B,B402)&gt;1,"Multi-Tenant","Single-Tenant"))</f>
        <v/>
      </c>
      <c r="I402" s="402" t="str">
        <f t="shared" si="13"/>
        <v/>
      </c>
      <c r="J402" s="403"/>
      <c r="K402" s="97"/>
      <c r="L402" s="1" t="b">
        <f>IF(B402="",FALSE,IF(COUNTIF(Businesses!B:B,Buildings!B402)=0,TRUE,FALSE))</f>
        <v>0</v>
      </c>
    </row>
    <row r="403" spans="1:12" s="3" customFormat="1" ht="16.5" customHeight="1">
      <c r="A403" s="96"/>
      <c r="B403" s="194"/>
      <c r="C403" s="195"/>
      <c r="D403" s="195"/>
      <c r="E403" s="196"/>
      <c r="F403" s="196"/>
      <c r="G403" s="197" t="str">
        <f t="shared" si="12"/>
        <v/>
      </c>
      <c r="H403" s="197" t="str">
        <f>IF(B403="","",IF(COUNTIF(Businesses!B:B,B403)&gt;1,"Multi-Tenant","Single-Tenant"))</f>
        <v/>
      </c>
      <c r="I403" s="402" t="str">
        <f t="shared" si="13"/>
        <v/>
      </c>
      <c r="J403" s="403"/>
      <c r="K403" s="97"/>
      <c r="L403" s="1" t="b">
        <f>IF(B403="",FALSE,IF(COUNTIF(Businesses!B:B,Buildings!B403)=0,TRUE,FALSE))</f>
        <v>0</v>
      </c>
    </row>
    <row r="404" spans="1:12" s="3" customFormat="1" ht="16.5" customHeight="1">
      <c r="A404" s="96"/>
      <c r="B404" s="199"/>
      <c r="C404" s="200"/>
      <c r="D404" s="200"/>
      <c r="E404" s="201"/>
      <c r="F404" s="201"/>
      <c r="G404" s="197" t="str">
        <f t="shared" si="12"/>
        <v/>
      </c>
      <c r="H404" s="197" t="str">
        <f>IF(B404="","",IF(COUNTIF(Businesses!B:B,B404)&gt;1,"Multi-Tenant","Single-Tenant"))</f>
        <v/>
      </c>
      <c r="I404" s="402" t="str">
        <f t="shared" si="13"/>
        <v/>
      </c>
      <c r="J404" s="403"/>
      <c r="K404" s="97"/>
      <c r="L404" s="1" t="b">
        <f>IF(B404="",FALSE,IF(COUNTIF(Businesses!B:B,Buildings!B404)=0,TRUE,FALSE))</f>
        <v>0</v>
      </c>
    </row>
    <row r="405" spans="1:12" s="3" customFormat="1" ht="16.5" customHeight="1">
      <c r="A405" s="96"/>
      <c r="B405" s="194"/>
      <c r="C405" s="195"/>
      <c r="D405" s="195"/>
      <c r="E405" s="196"/>
      <c r="F405" s="196"/>
      <c r="G405" s="197" t="str">
        <f t="shared" si="12"/>
        <v/>
      </c>
      <c r="H405" s="197" t="str">
        <f>IF(B405="","",IF(COUNTIF(Businesses!B:B,B405)&gt;1,"Multi-Tenant","Single-Tenant"))</f>
        <v/>
      </c>
      <c r="I405" s="402" t="str">
        <f t="shared" si="13"/>
        <v/>
      </c>
      <c r="J405" s="403"/>
      <c r="K405" s="97"/>
      <c r="L405" s="1" t="b">
        <f>IF(B405="",FALSE,IF(COUNTIF(Businesses!B:B,Buildings!B405)=0,TRUE,FALSE))</f>
        <v>0</v>
      </c>
    </row>
    <row r="406" spans="1:12" s="3" customFormat="1" ht="16.5" customHeight="1">
      <c r="A406" s="96"/>
      <c r="B406" s="199"/>
      <c r="C406" s="200"/>
      <c r="D406" s="200"/>
      <c r="E406" s="201"/>
      <c r="F406" s="201"/>
      <c r="G406" s="197" t="str">
        <f t="shared" si="12"/>
        <v/>
      </c>
      <c r="H406" s="197" t="str">
        <f>IF(B406="","",IF(COUNTIF(Businesses!B:B,B406)&gt;1,"Multi-Tenant","Single-Tenant"))</f>
        <v/>
      </c>
      <c r="I406" s="402" t="str">
        <f t="shared" si="13"/>
        <v/>
      </c>
      <c r="J406" s="403"/>
      <c r="K406" s="97"/>
      <c r="L406" s="1" t="b">
        <f>IF(B406="",FALSE,IF(COUNTIF(Businesses!B:B,Buildings!B406)=0,TRUE,FALSE))</f>
        <v>0</v>
      </c>
    </row>
    <row r="407" spans="1:12" s="3" customFormat="1" ht="16.5" customHeight="1">
      <c r="A407" s="96"/>
      <c r="B407" s="194"/>
      <c r="C407" s="195"/>
      <c r="D407" s="195"/>
      <c r="E407" s="196"/>
      <c r="F407" s="196"/>
      <c r="G407" s="197" t="str">
        <f t="shared" si="12"/>
        <v/>
      </c>
      <c r="H407" s="197" t="str">
        <f>IF(B407="","",IF(COUNTIF(Businesses!B:B,B407)&gt;1,"Multi-Tenant","Single-Tenant"))</f>
        <v/>
      </c>
      <c r="I407" s="402" t="str">
        <f t="shared" si="13"/>
        <v/>
      </c>
      <c r="J407" s="403"/>
      <c r="K407" s="97"/>
      <c r="L407" s="1" t="b">
        <f>IF(B407="",FALSE,IF(COUNTIF(Businesses!B:B,Buildings!B407)=0,TRUE,FALSE))</f>
        <v>0</v>
      </c>
    </row>
    <row r="408" spans="1:12" s="3" customFormat="1" ht="16.5" customHeight="1">
      <c r="A408" s="96"/>
      <c r="B408" s="199"/>
      <c r="C408" s="200"/>
      <c r="D408" s="200"/>
      <c r="E408" s="201"/>
      <c r="F408" s="201"/>
      <c r="G408" s="197" t="str">
        <f t="shared" si="12"/>
        <v/>
      </c>
      <c r="H408" s="197" t="str">
        <f>IF(B408="","",IF(COUNTIF(Businesses!B:B,B408)&gt;1,"Multi-Tenant","Single-Tenant"))</f>
        <v/>
      </c>
      <c r="I408" s="402" t="str">
        <f t="shared" si="13"/>
        <v/>
      </c>
      <c r="J408" s="403"/>
      <c r="K408" s="97"/>
      <c r="L408" s="1" t="b">
        <f>IF(B408="",FALSE,IF(COUNTIF(Businesses!B:B,Buildings!B408)=0,TRUE,FALSE))</f>
        <v>0</v>
      </c>
    </row>
    <row r="409" spans="1:12" s="3" customFormat="1" ht="16.5" customHeight="1">
      <c r="A409" s="96"/>
      <c r="B409" s="194"/>
      <c r="C409" s="195"/>
      <c r="D409" s="195"/>
      <c r="E409" s="196"/>
      <c r="F409" s="196"/>
      <c r="G409" s="197" t="str">
        <f t="shared" si="12"/>
        <v/>
      </c>
      <c r="H409" s="197" t="str">
        <f>IF(B409="","",IF(COUNTIF(Businesses!B:B,B409)&gt;1,"Multi-Tenant","Single-Tenant"))</f>
        <v/>
      </c>
      <c r="I409" s="402" t="str">
        <f t="shared" si="13"/>
        <v/>
      </c>
      <c r="J409" s="403"/>
      <c r="K409" s="97"/>
      <c r="L409" s="1" t="b">
        <f>IF(B409="",FALSE,IF(COUNTIF(Businesses!B:B,Buildings!B409)=0,TRUE,FALSE))</f>
        <v>0</v>
      </c>
    </row>
    <row r="410" spans="1:12" s="3" customFormat="1" ht="16.5" customHeight="1">
      <c r="A410" s="96"/>
      <c r="B410" s="199"/>
      <c r="C410" s="200"/>
      <c r="D410" s="200"/>
      <c r="E410" s="201"/>
      <c r="F410" s="201"/>
      <c r="G410" s="197" t="str">
        <f t="shared" si="12"/>
        <v/>
      </c>
      <c r="H410" s="197" t="str">
        <f>IF(B410="","",IF(COUNTIF(Businesses!B:B,B410)&gt;1,"Multi-Tenant","Single-Tenant"))</f>
        <v/>
      </c>
      <c r="I410" s="402" t="str">
        <f t="shared" si="13"/>
        <v/>
      </c>
      <c r="J410" s="403"/>
      <c r="K410" s="97"/>
      <c r="L410" s="1" t="b">
        <f>IF(B410="",FALSE,IF(COUNTIF(Businesses!B:B,Buildings!B410)=0,TRUE,FALSE))</f>
        <v>0</v>
      </c>
    </row>
    <row r="411" spans="1:12" s="3" customFormat="1" ht="16.5" customHeight="1">
      <c r="A411" s="96"/>
      <c r="B411" s="194"/>
      <c r="C411" s="195"/>
      <c r="D411" s="195"/>
      <c r="E411" s="196"/>
      <c r="F411" s="196"/>
      <c r="G411" s="197" t="str">
        <f t="shared" si="12"/>
        <v/>
      </c>
      <c r="H411" s="197" t="str">
        <f>IF(B411="","",IF(COUNTIF(Businesses!B:B,B411)&gt;1,"Multi-Tenant","Single-Tenant"))</f>
        <v/>
      </c>
      <c r="I411" s="402" t="str">
        <f t="shared" si="13"/>
        <v/>
      </c>
      <c r="J411" s="403"/>
      <c r="K411" s="97"/>
      <c r="L411" s="1" t="b">
        <f>IF(B411="",FALSE,IF(COUNTIF(Businesses!B:B,Buildings!B411)=0,TRUE,FALSE))</f>
        <v>0</v>
      </c>
    </row>
    <row r="412" spans="1:12" s="3" customFormat="1" ht="16.5" customHeight="1">
      <c r="A412" s="96"/>
      <c r="B412" s="199"/>
      <c r="C412" s="200"/>
      <c r="D412" s="200"/>
      <c r="E412" s="201"/>
      <c r="F412" s="201"/>
      <c r="G412" s="197" t="str">
        <f t="shared" si="12"/>
        <v/>
      </c>
      <c r="H412" s="197" t="str">
        <f>IF(B412="","",IF(COUNTIF(Businesses!B:B,B412)&gt;1,"Multi-Tenant","Single-Tenant"))</f>
        <v/>
      </c>
      <c r="I412" s="402" t="str">
        <f t="shared" si="13"/>
        <v/>
      </c>
      <c r="J412" s="403"/>
      <c r="K412" s="97"/>
      <c r="L412" s="1" t="b">
        <f>IF(B412="",FALSE,IF(COUNTIF(Businesses!B:B,Buildings!B412)=0,TRUE,FALSE))</f>
        <v>0</v>
      </c>
    </row>
    <row r="413" spans="1:12" s="3" customFormat="1" ht="16.5" customHeight="1">
      <c r="A413" s="96"/>
      <c r="B413" s="194"/>
      <c r="C413" s="195"/>
      <c r="D413" s="195"/>
      <c r="E413" s="196"/>
      <c r="F413" s="196"/>
      <c r="G413" s="197" t="str">
        <f t="shared" si="12"/>
        <v/>
      </c>
      <c r="H413" s="197" t="str">
        <f>IF(B413="","",IF(COUNTIF(Businesses!B:B,B413)&gt;1,"Multi-Tenant","Single-Tenant"))</f>
        <v/>
      </c>
      <c r="I413" s="402" t="str">
        <f t="shared" si="13"/>
        <v/>
      </c>
      <c r="J413" s="403"/>
      <c r="K413" s="97"/>
      <c r="L413" s="1" t="b">
        <f>IF(B413="",FALSE,IF(COUNTIF(Businesses!B:B,Buildings!B413)=0,TRUE,FALSE))</f>
        <v>0</v>
      </c>
    </row>
    <row r="414" spans="1:12" s="3" customFormat="1" ht="16.5" customHeight="1">
      <c r="A414" s="96"/>
      <c r="B414" s="199"/>
      <c r="C414" s="200"/>
      <c r="D414" s="200"/>
      <c r="E414" s="201"/>
      <c r="F414" s="201"/>
      <c r="G414" s="197" t="str">
        <f t="shared" si="12"/>
        <v/>
      </c>
      <c r="H414" s="197" t="str">
        <f>IF(B414="","",IF(COUNTIF(Businesses!B:B,B414)&gt;1,"Multi-Tenant","Single-Tenant"))</f>
        <v/>
      </c>
      <c r="I414" s="402" t="str">
        <f t="shared" si="13"/>
        <v/>
      </c>
      <c r="J414" s="403"/>
      <c r="K414" s="97"/>
      <c r="L414" s="1" t="b">
        <f>IF(B414="",FALSE,IF(COUNTIF(Businesses!B:B,Buildings!B414)=0,TRUE,FALSE))</f>
        <v>0</v>
      </c>
    </row>
    <row r="415" spans="1:12" s="3" customFormat="1" ht="16.5" customHeight="1">
      <c r="A415" s="96"/>
      <c r="B415" s="194"/>
      <c r="C415" s="195"/>
      <c r="D415" s="195"/>
      <c r="E415" s="196"/>
      <c r="F415" s="196"/>
      <c r="G415" s="197" t="str">
        <f t="shared" si="12"/>
        <v/>
      </c>
      <c r="H415" s="197" t="str">
        <f>IF(B415="","",IF(COUNTIF(Businesses!B:B,B415)&gt;1,"Multi-Tenant","Single-Tenant"))</f>
        <v/>
      </c>
      <c r="I415" s="402" t="str">
        <f t="shared" si="13"/>
        <v/>
      </c>
      <c r="J415" s="403"/>
      <c r="K415" s="97"/>
      <c r="L415" s="1" t="b">
        <f>IF(B415="",FALSE,IF(COUNTIF(Businesses!B:B,Buildings!B415)=0,TRUE,FALSE))</f>
        <v>0</v>
      </c>
    </row>
    <row r="416" spans="1:12" s="3" customFormat="1" ht="16.5" customHeight="1">
      <c r="A416" s="96"/>
      <c r="B416" s="199"/>
      <c r="C416" s="200"/>
      <c r="D416" s="200"/>
      <c r="E416" s="201"/>
      <c r="F416" s="201"/>
      <c r="G416" s="197" t="str">
        <f t="shared" si="12"/>
        <v/>
      </c>
      <c r="H416" s="197" t="str">
        <f>IF(B416="","",IF(COUNTIF(Businesses!B:B,B416)&gt;1,"Multi-Tenant","Single-Tenant"))</f>
        <v/>
      </c>
      <c r="I416" s="402" t="str">
        <f t="shared" si="13"/>
        <v/>
      </c>
      <c r="J416" s="403"/>
      <c r="K416" s="97"/>
      <c r="L416" s="1" t="b">
        <f>IF(B416="",FALSE,IF(COUNTIF(Businesses!B:B,Buildings!B416)=0,TRUE,FALSE))</f>
        <v>0</v>
      </c>
    </row>
    <row r="417" spans="1:12" s="3" customFormat="1" ht="16.5" customHeight="1">
      <c r="A417" s="96"/>
      <c r="B417" s="194"/>
      <c r="C417" s="195"/>
      <c r="D417" s="195"/>
      <c r="E417" s="196"/>
      <c r="F417" s="196"/>
      <c r="G417" s="197" t="str">
        <f t="shared" si="12"/>
        <v/>
      </c>
      <c r="H417" s="197" t="str">
        <f>IF(B417="","",IF(COUNTIF(Businesses!B:B,B417)&gt;1,"Multi-Tenant","Single-Tenant"))</f>
        <v/>
      </c>
      <c r="I417" s="402" t="str">
        <f t="shared" si="13"/>
        <v/>
      </c>
      <c r="J417" s="403"/>
      <c r="K417" s="97"/>
      <c r="L417" s="1" t="b">
        <f>IF(B417="",FALSE,IF(COUNTIF(Businesses!B:B,Buildings!B417)=0,TRUE,FALSE))</f>
        <v>0</v>
      </c>
    </row>
    <row r="418" spans="1:12" s="3" customFormat="1" ht="16.5" customHeight="1">
      <c r="A418" s="96"/>
      <c r="B418" s="199"/>
      <c r="C418" s="200"/>
      <c r="D418" s="200"/>
      <c r="E418" s="201"/>
      <c r="F418" s="201"/>
      <c r="G418" s="197" t="str">
        <f t="shared" si="12"/>
        <v/>
      </c>
      <c r="H418" s="197" t="str">
        <f>IF(B418="","",IF(COUNTIF(Businesses!B:B,B418)&gt;1,"Multi-Tenant","Single-Tenant"))</f>
        <v/>
      </c>
      <c r="I418" s="402" t="str">
        <f t="shared" si="13"/>
        <v/>
      </c>
      <c r="J418" s="403"/>
      <c r="K418" s="97"/>
      <c r="L418" s="1" t="b">
        <f>IF(B418="",FALSE,IF(COUNTIF(Businesses!B:B,Buildings!B418)=0,TRUE,FALSE))</f>
        <v>0</v>
      </c>
    </row>
    <row r="419" spans="1:12" s="3" customFormat="1" ht="16.5" customHeight="1">
      <c r="A419" s="96"/>
      <c r="B419" s="194"/>
      <c r="C419" s="195"/>
      <c r="D419" s="195"/>
      <c r="E419" s="196"/>
      <c r="F419" s="196"/>
      <c r="G419" s="197" t="str">
        <f t="shared" si="12"/>
        <v/>
      </c>
      <c r="H419" s="197" t="str">
        <f>IF(B419="","",IF(COUNTIF(Businesses!B:B,B419)&gt;1,"Multi-Tenant","Single-Tenant"))</f>
        <v/>
      </c>
      <c r="I419" s="402" t="str">
        <f t="shared" si="13"/>
        <v/>
      </c>
      <c r="J419" s="403"/>
      <c r="K419" s="97"/>
      <c r="L419" s="1" t="b">
        <f>IF(B419="",FALSE,IF(COUNTIF(Businesses!B:B,Buildings!B419)=0,TRUE,FALSE))</f>
        <v>0</v>
      </c>
    </row>
    <row r="420" spans="1:12" s="3" customFormat="1" ht="16.5" customHeight="1">
      <c r="A420" s="96"/>
      <c r="B420" s="199"/>
      <c r="C420" s="200"/>
      <c r="D420" s="200"/>
      <c r="E420" s="201"/>
      <c r="F420" s="201"/>
      <c r="G420" s="197" t="str">
        <f t="shared" si="12"/>
        <v/>
      </c>
      <c r="H420" s="197" t="str">
        <f>IF(B420="","",IF(COUNTIF(Businesses!B:B,B420)&gt;1,"Multi-Tenant","Single-Tenant"))</f>
        <v/>
      </c>
      <c r="I420" s="402" t="str">
        <f t="shared" si="13"/>
        <v/>
      </c>
      <c r="J420" s="403"/>
      <c r="K420" s="97"/>
      <c r="L420" s="1" t="b">
        <f>IF(B420="",FALSE,IF(COUNTIF(Businesses!B:B,Buildings!B420)=0,TRUE,FALSE))</f>
        <v>0</v>
      </c>
    </row>
    <row r="421" spans="1:12" s="3" customFormat="1" ht="16.5" customHeight="1">
      <c r="A421" s="96"/>
      <c r="B421" s="194"/>
      <c r="C421" s="195"/>
      <c r="D421" s="195"/>
      <c r="E421" s="196"/>
      <c r="F421" s="196"/>
      <c r="G421" s="197" t="str">
        <f t="shared" si="12"/>
        <v/>
      </c>
      <c r="H421" s="197" t="str">
        <f>IF(B421="","",IF(COUNTIF(Businesses!B:B,B421)&gt;1,"Multi-Tenant","Single-Tenant"))</f>
        <v/>
      </c>
      <c r="I421" s="402" t="str">
        <f t="shared" si="13"/>
        <v/>
      </c>
      <c r="J421" s="403"/>
      <c r="K421" s="97"/>
      <c r="L421" s="1" t="b">
        <f>IF(B421="",FALSE,IF(COUNTIF(Businesses!B:B,Buildings!B421)=0,TRUE,FALSE))</f>
        <v>0</v>
      </c>
    </row>
    <row r="422" spans="1:12" s="3" customFormat="1" ht="16.5" customHeight="1">
      <c r="A422" s="96"/>
      <c r="B422" s="199"/>
      <c r="C422" s="200"/>
      <c r="D422" s="200"/>
      <c r="E422" s="201"/>
      <c r="F422" s="201"/>
      <c r="G422" s="197" t="str">
        <f t="shared" si="12"/>
        <v/>
      </c>
      <c r="H422" s="197" t="str">
        <f>IF(B422="","",IF(COUNTIF(Businesses!B:B,B422)&gt;1,"Multi-Tenant","Single-Tenant"))</f>
        <v/>
      </c>
      <c r="I422" s="402" t="str">
        <f t="shared" si="13"/>
        <v/>
      </c>
      <c r="J422" s="403"/>
      <c r="K422" s="97"/>
      <c r="L422" s="1" t="b">
        <f>IF(B422="",FALSE,IF(COUNTIF(Businesses!B:B,Buildings!B422)=0,TRUE,FALSE))</f>
        <v>0</v>
      </c>
    </row>
    <row r="423" spans="1:12" s="3" customFormat="1" ht="16.5" customHeight="1">
      <c r="A423" s="96"/>
      <c r="B423" s="194"/>
      <c r="C423" s="195"/>
      <c r="D423" s="195"/>
      <c r="E423" s="196"/>
      <c r="F423" s="196"/>
      <c r="G423" s="197" t="str">
        <f t="shared" si="12"/>
        <v/>
      </c>
      <c r="H423" s="197" t="str">
        <f>IF(B423="","",IF(COUNTIF(Businesses!B:B,B423)&gt;1,"Multi-Tenant","Single-Tenant"))</f>
        <v/>
      </c>
      <c r="I423" s="402" t="str">
        <f t="shared" si="13"/>
        <v/>
      </c>
      <c r="J423" s="403"/>
      <c r="K423" s="97"/>
      <c r="L423" s="1" t="b">
        <f>IF(B423="",FALSE,IF(COUNTIF(Businesses!B:B,Buildings!B423)=0,TRUE,FALSE))</f>
        <v>0</v>
      </c>
    </row>
    <row r="424" spans="1:12" s="3" customFormat="1" ht="16.5" customHeight="1">
      <c r="A424" s="96"/>
      <c r="B424" s="199"/>
      <c r="C424" s="200"/>
      <c r="D424" s="200"/>
      <c r="E424" s="201"/>
      <c r="F424" s="201"/>
      <c r="G424" s="197" t="str">
        <f t="shared" si="12"/>
        <v/>
      </c>
      <c r="H424" s="197" t="str">
        <f>IF(B424="","",IF(COUNTIF(Businesses!B:B,B424)&gt;1,"Multi-Tenant","Single-Tenant"))</f>
        <v/>
      </c>
      <c r="I424" s="402" t="str">
        <f t="shared" si="13"/>
        <v/>
      </c>
      <c r="J424" s="403"/>
      <c r="K424" s="97"/>
      <c r="L424" s="1" t="b">
        <f>IF(B424="",FALSE,IF(COUNTIF(Businesses!B:B,Buildings!B424)=0,TRUE,FALSE))</f>
        <v>0</v>
      </c>
    </row>
    <row r="425" spans="1:12" s="3" customFormat="1" ht="16.5" customHeight="1">
      <c r="A425" s="96"/>
      <c r="B425" s="194"/>
      <c r="C425" s="195"/>
      <c r="D425" s="195"/>
      <c r="E425" s="196"/>
      <c r="F425" s="196"/>
      <c r="G425" s="197" t="str">
        <f t="shared" si="12"/>
        <v/>
      </c>
      <c r="H425" s="197" t="str">
        <f>IF(B425="","",IF(COUNTIF(Businesses!B:B,B425)&gt;1,"Multi-Tenant","Single-Tenant"))</f>
        <v/>
      </c>
      <c r="I425" s="402" t="str">
        <f t="shared" si="13"/>
        <v/>
      </c>
      <c r="J425" s="403"/>
      <c r="K425" s="97"/>
      <c r="L425" s="1" t="b">
        <f>IF(B425="",FALSE,IF(COUNTIF(Businesses!B:B,Buildings!B425)=0,TRUE,FALSE))</f>
        <v>0</v>
      </c>
    </row>
    <row r="426" spans="1:12" s="3" customFormat="1" ht="16.5" customHeight="1">
      <c r="A426" s="96"/>
      <c r="B426" s="199"/>
      <c r="C426" s="200"/>
      <c r="D426" s="200"/>
      <c r="E426" s="201"/>
      <c r="F426" s="201"/>
      <c r="G426" s="197" t="str">
        <f t="shared" si="12"/>
        <v/>
      </c>
      <c r="H426" s="197" t="str">
        <f>IF(B426="","",IF(COUNTIF(Businesses!B:B,B426)&gt;1,"Multi-Tenant","Single-Tenant"))</f>
        <v/>
      </c>
      <c r="I426" s="402" t="str">
        <f t="shared" si="13"/>
        <v/>
      </c>
      <c r="J426" s="403"/>
      <c r="K426" s="97"/>
      <c r="L426" s="1" t="b">
        <f>IF(B426="",FALSE,IF(COUNTIF(Businesses!B:B,Buildings!B426)=0,TRUE,FALSE))</f>
        <v>0</v>
      </c>
    </row>
    <row r="427" spans="1:12" s="3" customFormat="1" ht="16.5" customHeight="1">
      <c r="A427" s="96"/>
      <c r="B427" s="194"/>
      <c r="C427" s="195"/>
      <c r="D427" s="195"/>
      <c r="E427" s="196"/>
      <c r="F427" s="196"/>
      <c r="G427" s="197" t="str">
        <f t="shared" si="12"/>
        <v/>
      </c>
      <c r="H427" s="197" t="str">
        <f>IF(B427="","",IF(COUNTIF(Businesses!B:B,B427)&gt;1,"Multi-Tenant","Single-Tenant"))</f>
        <v/>
      </c>
      <c r="I427" s="402" t="str">
        <f t="shared" si="13"/>
        <v/>
      </c>
      <c r="J427" s="403"/>
      <c r="K427" s="97"/>
      <c r="L427" s="1" t="b">
        <f>IF(B427="",FALSE,IF(COUNTIF(Businesses!B:B,Buildings!B427)=0,TRUE,FALSE))</f>
        <v>0</v>
      </c>
    </row>
    <row r="428" spans="1:12" s="3" customFormat="1" ht="16.5" customHeight="1">
      <c r="A428" s="96"/>
      <c r="B428" s="199"/>
      <c r="C428" s="200"/>
      <c r="D428" s="200"/>
      <c r="E428" s="201"/>
      <c r="F428" s="201"/>
      <c r="G428" s="197" t="str">
        <f t="shared" si="12"/>
        <v/>
      </c>
      <c r="H428" s="197" t="str">
        <f>IF(B428="","",IF(COUNTIF(Businesses!B:B,B428)&gt;1,"Multi-Tenant","Single-Tenant"))</f>
        <v/>
      </c>
      <c r="I428" s="402" t="str">
        <f t="shared" si="13"/>
        <v/>
      </c>
      <c r="J428" s="403"/>
      <c r="K428" s="97"/>
      <c r="L428" s="1" t="b">
        <f>IF(B428="",FALSE,IF(COUNTIF(Businesses!B:B,Buildings!B428)=0,TRUE,FALSE))</f>
        <v>0</v>
      </c>
    </row>
    <row r="429" spans="1:12" s="3" customFormat="1" ht="16.5" customHeight="1">
      <c r="A429" s="96"/>
      <c r="B429" s="194"/>
      <c r="C429" s="195"/>
      <c r="D429" s="195"/>
      <c r="E429" s="196"/>
      <c r="F429" s="196"/>
      <c r="G429" s="197" t="str">
        <f t="shared" si="12"/>
        <v/>
      </c>
      <c r="H429" s="197" t="str">
        <f>IF(B429="","",IF(COUNTIF(Businesses!B:B,B429)&gt;1,"Multi-Tenant","Single-Tenant"))</f>
        <v/>
      </c>
      <c r="I429" s="402" t="str">
        <f t="shared" si="13"/>
        <v/>
      </c>
      <c r="J429" s="403"/>
      <c r="K429" s="97"/>
      <c r="L429" s="1" t="b">
        <f>IF(B429="",FALSE,IF(COUNTIF(Businesses!B:B,Buildings!B429)=0,TRUE,FALSE))</f>
        <v>0</v>
      </c>
    </row>
    <row r="430" spans="1:12" s="3" customFormat="1" ht="16.5" customHeight="1">
      <c r="A430" s="96"/>
      <c r="B430" s="199"/>
      <c r="C430" s="200"/>
      <c r="D430" s="200"/>
      <c r="E430" s="201"/>
      <c r="F430" s="201"/>
      <c r="G430" s="197" t="str">
        <f t="shared" si="12"/>
        <v/>
      </c>
      <c r="H430" s="197" t="str">
        <f>IF(B430="","",IF(COUNTIF(Businesses!B:B,B430)&gt;1,"Multi-Tenant","Single-Tenant"))</f>
        <v/>
      </c>
      <c r="I430" s="402" t="str">
        <f t="shared" si="13"/>
        <v/>
      </c>
      <c r="J430" s="403"/>
      <c r="K430" s="97"/>
      <c r="L430" s="1" t="b">
        <f>IF(B430="",FALSE,IF(COUNTIF(Businesses!B:B,Buildings!B430)=0,TRUE,FALSE))</f>
        <v>0</v>
      </c>
    </row>
    <row r="431" spans="1:12" s="3" customFormat="1" ht="16.5" customHeight="1">
      <c r="A431" s="96"/>
      <c r="B431" s="194"/>
      <c r="C431" s="195"/>
      <c r="D431" s="195"/>
      <c r="E431" s="196"/>
      <c r="F431" s="196"/>
      <c r="G431" s="197" t="str">
        <f t="shared" si="12"/>
        <v/>
      </c>
      <c r="H431" s="197" t="str">
        <f>IF(B431="","",IF(COUNTIF(Businesses!B:B,B431)&gt;1,"Multi-Tenant","Single-Tenant"))</f>
        <v/>
      </c>
      <c r="I431" s="402" t="str">
        <f t="shared" si="13"/>
        <v/>
      </c>
      <c r="J431" s="403"/>
      <c r="K431" s="97"/>
      <c r="L431" s="1" t="b">
        <f>IF(B431="",FALSE,IF(COUNTIF(Businesses!B:B,Buildings!B431)=0,TRUE,FALSE))</f>
        <v>0</v>
      </c>
    </row>
    <row r="432" spans="1:12" s="3" customFormat="1" ht="16.5" customHeight="1">
      <c r="A432" s="96"/>
      <c r="B432" s="199"/>
      <c r="C432" s="200"/>
      <c r="D432" s="200"/>
      <c r="E432" s="201"/>
      <c r="F432" s="201"/>
      <c r="G432" s="197" t="str">
        <f t="shared" si="12"/>
        <v/>
      </c>
      <c r="H432" s="197" t="str">
        <f>IF(B432="","",IF(COUNTIF(Businesses!B:B,B432)&gt;1,"Multi-Tenant","Single-Tenant"))</f>
        <v/>
      </c>
      <c r="I432" s="402" t="str">
        <f t="shared" si="13"/>
        <v/>
      </c>
      <c r="J432" s="403"/>
      <c r="K432" s="97"/>
      <c r="L432" s="1" t="b">
        <f>IF(B432="",FALSE,IF(COUNTIF(Businesses!B:B,Buildings!B432)=0,TRUE,FALSE))</f>
        <v>0</v>
      </c>
    </row>
    <row r="433" spans="1:12" s="3" customFormat="1" ht="16.5" customHeight="1">
      <c r="A433" s="96"/>
      <c r="B433" s="194"/>
      <c r="C433" s="195"/>
      <c r="D433" s="195"/>
      <c r="E433" s="196"/>
      <c r="F433" s="196"/>
      <c r="G433" s="197" t="str">
        <f t="shared" si="12"/>
        <v/>
      </c>
      <c r="H433" s="197" t="str">
        <f>IF(B433="","",IF(COUNTIF(Businesses!B:B,B433)&gt;1,"Multi-Tenant","Single-Tenant"))</f>
        <v/>
      </c>
      <c r="I433" s="402" t="str">
        <f t="shared" si="13"/>
        <v/>
      </c>
      <c r="J433" s="403"/>
      <c r="K433" s="97"/>
      <c r="L433" s="1" t="b">
        <f>IF(B433="",FALSE,IF(COUNTIF(Businesses!B:B,Buildings!B433)=0,TRUE,FALSE))</f>
        <v>0</v>
      </c>
    </row>
    <row r="434" spans="1:12" s="3" customFormat="1" ht="16.5" customHeight="1">
      <c r="A434" s="96"/>
      <c r="B434" s="199"/>
      <c r="C434" s="200"/>
      <c r="D434" s="200"/>
      <c r="E434" s="201"/>
      <c r="F434" s="201"/>
      <c r="G434" s="197" t="str">
        <f t="shared" si="12"/>
        <v/>
      </c>
      <c r="H434" s="197" t="str">
        <f>IF(B434="","",IF(COUNTIF(Businesses!B:B,B434)&gt;1,"Multi-Tenant","Single-Tenant"))</f>
        <v/>
      </c>
      <c r="I434" s="402" t="str">
        <f t="shared" si="13"/>
        <v/>
      </c>
      <c r="J434" s="403"/>
      <c r="K434" s="97"/>
      <c r="L434" s="1" t="b">
        <f>IF(B434="",FALSE,IF(COUNTIF(Businesses!B:B,Buildings!B434)=0,TRUE,FALSE))</f>
        <v>0</v>
      </c>
    </row>
    <row r="435" spans="1:12" s="3" customFormat="1" ht="16.5" customHeight="1">
      <c r="A435" s="96"/>
      <c r="B435" s="194"/>
      <c r="C435" s="195"/>
      <c r="D435" s="195"/>
      <c r="E435" s="196"/>
      <c r="F435" s="196"/>
      <c r="G435" s="197" t="str">
        <f t="shared" si="12"/>
        <v/>
      </c>
      <c r="H435" s="197" t="str">
        <f>IF(B435="","",IF(COUNTIF(Businesses!B:B,B435)&gt;1,"Multi-Tenant","Single-Tenant"))</f>
        <v/>
      </c>
      <c r="I435" s="402" t="str">
        <f t="shared" si="13"/>
        <v/>
      </c>
      <c r="J435" s="403"/>
      <c r="K435" s="97"/>
      <c r="L435" s="1" t="b">
        <f>IF(B435="",FALSE,IF(COUNTIF(Businesses!B:B,Buildings!B435)=0,TRUE,FALSE))</f>
        <v>0</v>
      </c>
    </row>
    <row r="436" spans="1:12" s="3" customFormat="1" ht="16.5" customHeight="1">
      <c r="A436" s="96"/>
      <c r="B436" s="199"/>
      <c r="C436" s="200"/>
      <c r="D436" s="200"/>
      <c r="E436" s="201"/>
      <c r="F436" s="201"/>
      <c r="G436" s="197" t="str">
        <f t="shared" si="12"/>
        <v/>
      </c>
      <c r="H436" s="197" t="str">
        <f>IF(B436="","",IF(COUNTIF(Businesses!B:B,B436)&gt;1,"Multi-Tenant","Single-Tenant"))</f>
        <v/>
      </c>
      <c r="I436" s="402" t="str">
        <f t="shared" si="13"/>
        <v/>
      </c>
      <c r="J436" s="403"/>
      <c r="K436" s="97"/>
      <c r="L436" s="1" t="b">
        <f>IF(B436="",FALSE,IF(COUNTIF(Businesses!B:B,Buildings!B436)=0,TRUE,FALSE))</f>
        <v>0</v>
      </c>
    </row>
    <row r="437" spans="1:12" s="3" customFormat="1" ht="16.5" customHeight="1">
      <c r="A437" s="96"/>
      <c r="B437" s="194"/>
      <c r="C437" s="195"/>
      <c r="D437" s="195"/>
      <c r="E437" s="196"/>
      <c r="F437" s="196"/>
      <c r="G437" s="197" t="str">
        <f t="shared" si="12"/>
        <v/>
      </c>
      <c r="H437" s="197" t="str">
        <f>IF(B437="","",IF(COUNTIF(Businesses!B:B,B437)&gt;1,"Multi-Tenant","Single-Tenant"))</f>
        <v/>
      </c>
      <c r="I437" s="402" t="str">
        <f t="shared" si="13"/>
        <v/>
      </c>
      <c r="J437" s="403"/>
      <c r="K437" s="97"/>
      <c r="L437" s="1" t="b">
        <f>IF(B437="",FALSE,IF(COUNTIF(Businesses!B:B,Buildings!B437)=0,TRUE,FALSE))</f>
        <v>0</v>
      </c>
    </row>
    <row r="438" spans="1:12" s="3" customFormat="1" ht="16.5" customHeight="1">
      <c r="A438" s="96"/>
      <c r="B438" s="199"/>
      <c r="C438" s="200"/>
      <c r="D438" s="200"/>
      <c r="E438" s="201"/>
      <c r="F438" s="201"/>
      <c r="G438" s="197" t="str">
        <f t="shared" si="12"/>
        <v/>
      </c>
      <c r="H438" s="197" t="str">
        <f>IF(B438="","",IF(COUNTIF(Businesses!B:B,B438)&gt;1,"Multi-Tenant","Single-Tenant"))</f>
        <v/>
      </c>
      <c r="I438" s="402" t="str">
        <f t="shared" si="13"/>
        <v/>
      </c>
      <c r="J438" s="403"/>
      <c r="K438" s="97"/>
      <c r="L438" s="1" t="b">
        <f>IF(B438="",FALSE,IF(COUNTIF(Businesses!B:B,Buildings!B438)=0,TRUE,FALSE))</f>
        <v>0</v>
      </c>
    </row>
    <row r="439" spans="1:12" s="3" customFormat="1" ht="16.5" customHeight="1">
      <c r="A439" s="96"/>
      <c r="B439" s="194"/>
      <c r="C439" s="195"/>
      <c r="D439" s="195"/>
      <c r="E439" s="196"/>
      <c r="F439" s="196"/>
      <c r="G439" s="197" t="str">
        <f t="shared" si="12"/>
        <v/>
      </c>
      <c r="H439" s="197" t="str">
        <f>IF(B439="","",IF(COUNTIF(Businesses!B:B,B439)&gt;1,"Multi-Tenant","Single-Tenant"))</f>
        <v/>
      </c>
      <c r="I439" s="402" t="str">
        <f t="shared" si="13"/>
        <v/>
      </c>
      <c r="J439" s="403"/>
      <c r="K439" s="97"/>
      <c r="L439" s="1" t="b">
        <f>IF(B439="",FALSE,IF(COUNTIF(Businesses!B:B,Buildings!B439)=0,TRUE,FALSE))</f>
        <v>0</v>
      </c>
    </row>
    <row r="440" spans="1:12" s="3" customFormat="1" ht="16.5" customHeight="1">
      <c r="A440" s="96"/>
      <c r="B440" s="199"/>
      <c r="C440" s="200"/>
      <c r="D440" s="200"/>
      <c r="E440" s="201"/>
      <c r="F440" s="201"/>
      <c r="G440" s="197" t="str">
        <f t="shared" si="12"/>
        <v/>
      </c>
      <c r="H440" s="197" t="str">
        <f>IF(B440="","",IF(COUNTIF(Businesses!B:B,B440)&gt;1,"Multi-Tenant","Single-Tenant"))</f>
        <v/>
      </c>
      <c r="I440" s="402" t="str">
        <f t="shared" si="13"/>
        <v/>
      </c>
      <c r="J440" s="403"/>
      <c r="K440" s="97"/>
      <c r="L440" s="1" t="b">
        <f>IF(B440="",FALSE,IF(COUNTIF(Businesses!B:B,Buildings!B440)=0,TRUE,FALSE))</f>
        <v>0</v>
      </c>
    </row>
    <row r="441" spans="1:12" s="3" customFormat="1" ht="16.5" customHeight="1">
      <c r="A441" s="96"/>
      <c r="B441" s="194"/>
      <c r="C441" s="195"/>
      <c r="D441" s="195"/>
      <c r="E441" s="196"/>
      <c r="F441" s="196"/>
      <c r="G441" s="197" t="str">
        <f t="shared" si="12"/>
        <v/>
      </c>
      <c r="H441" s="197" t="str">
        <f>IF(B441="","",IF(COUNTIF(Businesses!B:B,B441)&gt;1,"Multi-Tenant","Single-Tenant"))</f>
        <v/>
      </c>
      <c r="I441" s="402" t="str">
        <f t="shared" si="13"/>
        <v/>
      </c>
      <c r="J441" s="403"/>
      <c r="K441" s="97"/>
      <c r="L441" s="1" t="b">
        <f>IF(B441="",FALSE,IF(COUNTIF(Businesses!B:B,Buildings!B441)=0,TRUE,FALSE))</f>
        <v>0</v>
      </c>
    </row>
    <row r="442" spans="1:12" s="3" customFormat="1" ht="16.5" customHeight="1">
      <c r="A442" s="96"/>
      <c r="B442" s="199"/>
      <c r="C442" s="200"/>
      <c r="D442" s="200"/>
      <c r="E442" s="201"/>
      <c r="F442" s="201"/>
      <c r="G442" s="197" t="str">
        <f t="shared" si="12"/>
        <v/>
      </c>
      <c r="H442" s="197" t="str">
        <f>IF(B442="","",IF(COUNTIF(Businesses!B:B,B442)&gt;1,"Multi-Tenant","Single-Tenant"))</f>
        <v/>
      </c>
      <c r="I442" s="402" t="str">
        <f t="shared" si="13"/>
        <v/>
      </c>
      <c r="J442" s="403"/>
      <c r="K442" s="97"/>
      <c r="L442" s="1" t="b">
        <f>IF(B442="",FALSE,IF(COUNTIF(Businesses!B:B,Buildings!B442)=0,TRUE,FALSE))</f>
        <v>0</v>
      </c>
    </row>
    <row r="443" spans="1:12" s="3" customFormat="1" ht="16.5" customHeight="1">
      <c r="A443" s="96"/>
      <c r="B443" s="194"/>
      <c r="C443" s="195"/>
      <c r="D443" s="195"/>
      <c r="E443" s="196"/>
      <c r="F443" s="196"/>
      <c r="G443" s="197" t="str">
        <f t="shared" si="12"/>
        <v/>
      </c>
      <c r="H443" s="197" t="str">
        <f>IF(B443="","",IF(COUNTIF(Businesses!B:B,B443)&gt;1,"Multi-Tenant","Single-Tenant"))</f>
        <v/>
      </c>
      <c r="I443" s="402" t="str">
        <f t="shared" si="13"/>
        <v/>
      </c>
      <c r="J443" s="403"/>
      <c r="K443" s="97"/>
      <c r="L443" s="1" t="b">
        <f>IF(B443="",FALSE,IF(COUNTIF(Businesses!B:B,Buildings!B443)=0,TRUE,FALSE))</f>
        <v>0</v>
      </c>
    </row>
    <row r="444" spans="1:12" s="3" customFormat="1" ht="16.5" customHeight="1">
      <c r="A444" s="96"/>
      <c r="B444" s="199"/>
      <c r="C444" s="200"/>
      <c r="D444" s="200"/>
      <c r="E444" s="201"/>
      <c r="F444" s="201"/>
      <c r="G444" s="197" t="str">
        <f t="shared" si="12"/>
        <v/>
      </c>
      <c r="H444" s="197" t="str">
        <f>IF(B444="","",IF(COUNTIF(Businesses!B:B,B444)&gt;1,"Multi-Tenant","Single-Tenant"))</f>
        <v/>
      </c>
      <c r="I444" s="402" t="str">
        <f t="shared" si="13"/>
        <v/>
      </c>
      <c r="J444" s="403"/>
      <c r="K444" s="97"/>
      <c r="L444" s="1" t="b">
        <f>IF(B444="",FALSE,IF(COUNTIF(Businesses!B:B,Buildings!B444)=0,TRUE,FALSE))</f>
        <v>0</v>
      </c>
    </row>
    <row r="445" spans="1:12" s="3" customFormat="1" ht="16.5" customHeight="1">
      <c r="A445" s="96"/>
      <c r="B445" s="194"/>
      <c r="C445" s="195"/>
      <c r="D445" s="195"/>
      <c r="E445" s="196"/>
      <c r="F445" s="196"/>
      <c r="G445" s="197" t="str">
        <f t="shared" si="12"/>
        <v/>
      </c>
      <c r="H445" s="197" t="str">
        <f>IF(B445="","",IF(COUNTIF(Businesses!B:B,B445)&gt;1,"Multi-Tenant","Single-Tenant"))</f>
        <v/>
      </c>
      <c r="I445" s="402" t="str">
        <f t="shared" si="13"/>
        <v/>
      </c>
      <c r="J445" s="403"/>
      <c r="K445" s="97"/>
      <c r="L445" s="1" t="b">
        <f>IF(B445="",FALSE,IF(COUNTIF(Businesses!B:B,Buildings!B445)=0,TRUE,FALSE))</f>
        <v>0</v>
      </c>
    </row>
    <row r="446" spans="1:12" s="3" customFormat="1" ht="16.5" customHeight="1">
      <c r="A446" s="96"/>
      <c r="B446" s="199"/>
      <c r="C446" s="200"/>
      <c r="D446" s="200"/>
      <c r="E446" s="201"/>
      <c r="F446" s="201"/>
      <c r="G446" s="197" t="str">
        <f t="shared" si="12"/>
        <v/>
      </c>
      <c r="H446" s="197" t="str">
        <f>IF(B446="","",IF(COUNTIF(Businesses!B:B,B446)&gt;1,"Multi-Tenant","Single-Tenant"))</f>
        <v/>
      </c>
      <c r="I446" s="402" t="str">
        <f t="shared" si="13"/>
        <v/>
      </c>
      <c r="J446" s="403"/>
      <c r="K446" s="97"/>
      <c r="L446" s="1" t="b">
        <f>IF(B446="",FALSE,IF(COUNTIF(Businesses!B:B,Buildings!B446)=0,TRUE,FALSE))</f>
        <v>0</v>
      </c>
    </row>
    <row r="447" spans="1:12" s="3" customFormat="1" ht="16.5" customHeight="1">
      <c r="A447" s="96"/>
      <c r="B447" s="194"/>
      <c r="C447" s="195"/>
      <c r="D447" s="195"/>
      <c r="E447" s="196"/>
      <c r="F447" s="196"/>
      <c r="G447" s="197" t="str">
        <f t="shared" si="12"/>
        <v/>
      </c>
      <c r="H447" s="197" t="str">
        <f>IF(B447="","",IF(COUNTIF(Businesses!B:B,B447)&gt;1,"Multi-Tenant","Single-Tenant"))</f>
        <v/>
      </c>
      <c r="I447" s="402" t="str">
        <f t="shared" si="13"/>
        <v/>
      </c>
      <c r="J447" s="403"/>
      <c r="K447" s="97"/>
      <c r="L447" s="1" t="b">
        <f>IF(B447="",FALSE,IF(COUNTIF(Businesses!B:B,Buildings!B447)=0,TRUE,FALSE))</f>
        <v>0</v>
      </c>
    </row>
    <row r="448" spans="1:12" s="3" customFormat="1" ht="16.5" customHeight="1">
      <c r="A448" s="96"/>
      <c r="B448" s="199"/>
      <c r="C448" s="200"/>
      <c r="D448" s="200"/>
      <c r="E448" s="201"/>
      <c r="F448" s="201"/>
      <c r="G448" s="197" t="str">
        <f t="shared" si="12"/>
        <v/>
      </c>
      <c r="H448" s="197" t="str">
        <f>IF(B448="","",IF(COUNTIF(Businesses!B:B,B448)&gt;1,"Multi-Tenant","Single-Tenant"))</f>
        <v/>
      </c>
      <c r="I448" s="402" t="str">
        <f t="shared" si="13"/>
        <v/>
      </c>
      <c r="J448" s="403"/>
      <c r="K448" s="97"/>
      <c r="L448" s="1" t="b">
        <f>IF(B448="",FALSE,IF(COUNTIF(Businesses!B:B,Buildings!B448)=0,TRUE,FALSE))</f>
        <v>0</v>
      </c>
    </row>
    <row r="449" spans="1:12" s="3" customFormat="1" ht="16.5" customHeight="1">
      <c r="A449" s="96"/>
      <c r="B449" s="194"/>
      <c r="C449" s="195"/>
      <c r="D449" s="195"/>
      <c r="E449" s="196"/>
      <c r="F449" s="196"/>
      <c r="G449" s="197" t="str">
        <f t="shared" si="12"/>
        <v/>
      </c>
      <c r="H449" s="197" t="str">
        <f>IF(B449="","",IF(COUNTIF(Businesses!B:B,B449)&gt;1,"Multi-Tenant","Single-Tenant"))</f>
        <v/>
      </c>
      <c r="I449" s="402" t="str">
        <f t="shared" si="13"/>
        <v/>
      </c>
      <c r="J449" s="403"/>
      <c r="K449" s="97"/>
      <c r="L449" s="1" t="b">
        <f>IF(B449="",FALSE,IF(COUNTIF(Businesses!B:B,Buildings!B449)=0,TRUE,FALSE))</f>
        <v>0</v>
      </c>
    </row>
    <row r="450" spans="1:12" s="3" customFormat="1" ht="16.5" customHeight="1">
      <c r="A450" s="96"/>
      <c r="B450" s="199"/>
      <c r="C450" s="200"/>
      <c r="D450" s="200"/>
      <c r="E450" s="201"/>
      <c r="F450" s="201"/>
      <c r="G450" s="197" t="str">
        <f t="shared" si="12"/>
        <v/>
      </c>
      <c r="H450" s="197" t="str">
        <f>IF(B450="","",IF(COUNTIF(Businesses!B:B,B450)&gt;1,"Multi-Tenant","Single-Tenant"))</f>
        <v/>
      </c>
      <c r="I450" s="402" t="str">
        <f t="shared" si="13"/>
        <v/>
      </c>
      <c r="J450" s="403"/>
      <c r="K450" s="97"/>
      <c r="L450" s="1" t="b">
        <f>IF(B450="",FALSE,IF(COUNTIF(Businesses!B:B,Buildings!B450)=0,TRUE,FALSE))</f>
        <v>0</v>
      </c>
    </row>
    <row r="451" spans="1:12" s="3" customFormat="1" ht="16.5" customHeight="1">
      <c r="A451" s="96"/>
      <c r="B451" s="194"/>
      <c r="C451" s="195"/>
      <c r="D451" s="195"/>
      <c r="E451" s="196"/>
      <c r="F451" s="196"/>
      <c r="G451" s="197" t="str">
        <f t="shared" si="12"/>
        <v/>
      </c>
      <c r="H451" s="197" t="str">
        <f>IF(B451="","",IF(COUNTIF(Businesses!B:B,B451)&gt;1,"Multi-Tenant","Single-Tenant"))</f>
        <v/>
      </c>
      <c r="I451" s="402" t="str">
        <f t="shared" si="13"/>
        <v/>
      </c>
      <c r="J451" s="403"/>
      <c r="K451" s="97"/>
      <c r="L451" s="1" t="b">
        <f>IF(B451="",FALSE,IF(COUNTIF(Businesses!B:B,Buildings!B451)=0,TRUE,FALSE))</f>
        <v>0</v>
      </c>
    </row>
    <row r="452" spans="1:12" s="3" customFormat="1" ht="16.5" customHeight="1">
      <c r="A452" s="96"/>
      <c r="B452" s="199"/>
      <c r="C452" s="200"/>
      <c r="D452" s="200"/>
      <c r="E452" s="201"/>
      <c r="F452" s="201"/>
      <c r="G452" s="197" t="str">
        <f t="shared" ref="G452:G515" si="14">IF(B452="","","Standard")</f>
        <v/>
      </c>
      <c r="H452" s="197" t="str">
        <f>IF(B452="","",IF(COUNTIF(Businesses!B:B,B452)&gt;1,"Multi-Tenant","Single-Tenant"))</f>
        <v/>
      </c>
      <c r="I452" s="402" t="str">
        <f t="shared" ref="I452:I515" si="15">IF(B452="","",B452)</f>
        <v/>
      </c>
      <c r="J452" s="403"/>
      <c r="K452" s="97"/>
      <c r="L452" s="1" t="b">
        <f>IF(B452="",FALSE,IF(COUNTIF(Businesses!B:B,Buildings!B452)=0,TRUE,FALSE))</f>
        <v>0</v>
      </c>
    </row>
    <row r="453" spans="1:12" s="3" customFormat="1" ht="16.5" customHeight="1">
      <c r="A453" s="96"/>
      <c r="B453" s="194"/>
      <c r="C453" s="195"/>
      <c r="D453" s="195"/>
      <c r="E453" s="196"/>
      <c r="F453" s="196"/>
      <c r="G453" s="197" t="str">
        <f t="shared" si="14"/>
        <v/>
      </c>
      <c r="H453" s="197" t="str">
        <f>IF(B453="","",IF(COUNTIF(Businesses!B:B,B453)&gt;1,"Multi-Tenant","Single-Tenant"))</f>
        <v/>
      </c>
      <c r="I453" s="402" t="str">
        <f t="shared" si="15"/>
        <v/>
      </c>
      <c r="J453" s="403"/>
      <c r="K453" s="97"/>
      <c r="L453" s="1" t="b">
        <f>IF(B453="",FALSE,IF(COUNTIF(Businesses!B:B,Buildings!B453)=0,TRUE,FALSE))</f>
        <v>0</v>
      </c>
    </row>
    <row r="454" spans="1:12" s="3" customFormat="1" ht="16.5" customHeight="1">
      <c r="A454" s="96"/>
      <c r="B454" s="199"/>
      <c r="C454" s="200"/>
      <c r="D454" s="200"/>
      <c r="E454" s="201"/>
      <c r="F454" s="201"/>
      <c r="G454" s="197" t="str">
        <f t="shared" si="14"/>
        <v/>
      </c>
      <c r="H454" s="197" t="str">
        <f>IF(B454="","",IF(COUNTIF(Businesses!B:B,B454)&gt;1,"Multi-Tenant","Single-Tenant"))</f>
        <v/>
      </c>
      <c r="I454" s="402" t="str">
        <f t="shared" si="15"/>
        <v/>
      </c>
      <c r="J454" s="403"/>
      <c r="K454" s="97"/>
      <c r="L454" s="1" t="b">
        <f>IF(B454="",FALSE,IF(COUNTIF(Businesses!B:B,Buildings!B454)=0,TRUE,FALSE))</f>
        <v>0</v>
      </c>
    </row>
    <row r="455" spans="1:12" s="3" customFormat="1" ht="16.5" customHeight="1">
      <c r="A455" s="96"/>
      <c r="B455" s="194"/>
      <c r="C455" s="195"/>
      <c r="D455" s="195"/>
      <c r="E455" s="196"/>
      <c r="F455" s="196"/>
      <c r="G455" s="197" t="str">
        <f t="shared" si="14"/>
        <v/>
      </c>
      <c r="H455" s="197" t="str">
        <f>IF(B455="","",IF(COUNTIF(Businesses!B:B,B455)&gt;1,"Multi-Tenant","Single-Tenant"))</f>
        <v/>
      </c>
      <c r="I455" s="402" t="str">
        <f t="shared" si="15"/>
        <v/>
      </c>
      <c r="J455" s="403"/>
      <c r="K455" s="97"/>
      <c r="L455" s="1" t="b">
        <f>IF(B455="",FALSE,IF(COUNTIF(Businesses!B:B,Buildings!B455)=0,TRUE,FALSE))</f>
        <v>0</v>
      </c>
    </row>
    <row r="456" spans="1:12" s="3" customFormat="1" ht="16.5" customHeight="1">
      <c r="A456" s="96"/>
      <c r="B456" s="199"/>
      <c r="C456" s="200"/>
      <c r="D456" s="200"/>
      <c r="E456" s="201"/>
      <c r="F456" s="201"/>
      <c r="G456" s="197" t="str">
        <f t="shared" si="14"/>
        <v/>
      </c>
      <c r="H456" s="197" t="str">
        <f>IF(B456="","",IF(COUNTIF(Businesses!B:B,B456)&gt;1,"Multi-Tenant","Single-Tenant"))</f>
        <v/>
      </c>
      <c r="I456" s="402" t="str">
        <f t="shared" si="15"/>
        <v/>
      </c>
      <c r="J456" s="403"/>
      <c r="K456" s="97"/>
      <c r="L456" s="1" t="b">
        <f>IF(B456="",FALSE,IF(COUNTIF(Businesses!B:B,Buildings!B456)=0,TRUE,FALSE))</f>
        <v>0</v>
      </c>
    </row>
    <row r="457" spans="1:12" s="3" customFormat="1" ht="16.5" customHeight="1">
      <c r="A457" s="96"/>
      <c r="B457" s="194"/>
      <c r="C457" s="195"/>
      <c r="D457" s="195"/>
      <c r="E457" s="196"/>
      <c r="F457" s="196"/>
      <c r="G457" s="197" t="str">
        <f t="shared" si="14"/>
        <v/>
      </c>
      <c r="H457" s="197" t="str">
        <f>IF(B457="","",IF(COUNTIF(Businesses!B:B,B457)&gt;1,"Multi-Tenant","Single-Tenant"))</f>
        <v/>
      </c>
      <c r="I457" s="402" t="str">
        <f t="shared" si="15"/>
        <v/>
      </c>
      <c r="J457" s="403"/>
      <c r="K457" s="97"/>
      <c r="L457" s="1" t="b">
        <f>IF(B457="",FALSE,IF(COUNTIF(Businesses!B:B,Buildings!B457)=0,TRUE,FALSE))</f>
        <v>0</v>
      </c>
    </row>
    <row r="458" spans="1:12" s="3" customFormat="1" ht="16.5" customHeight="1">
      <c r="A458" s="96"/>
      <c r="B458" s="199"/>
      <c r="C458" s="200"/>
      <c r="D458" s="200"/>
      <c r="E458" s="201"/>
      <c r="F458" s="201"/>
      <c r="G458" s="197" t="str">
        <f t="shared" si="14"/>
        <v/>
      </c>
      <c r="H458" s="197" t="str">
        <f>IF(B458="","",IF(COUNTIF(Businesses!B:B,B458)&gt;1,"Multi-Tenant","Single-Tenant"))</f>
        <v/>
      </c>
      <c r="I458" s="402" t="str">
        <f t="shared" si="15"/>
        <v/>
      </c>
      <c r="J458" s="403"/>
      <c r="K458" s="97"/>
      <c r="L458" s="1" t="b">
        <f>IF(B458="",FALSE,IF(COUNTIF(Businesses!B:B,Buildings!B458)=0,TRUE,FALSE))</f>
        <v>0</v>
      </c>
    </row>
    <row r="459" spans="1:12" s="3" customFormat="1" ht="16.5" customHeight="1">
      <c r="A459" s="96"/>
      <c r="B459" s="194"/>
      <c r="C459" s="195"/>
      <c r="D459" s="195"/>
      <c r="E459" s="196"/>
      <c r="F459" s="196"/>
      <c r="G459" s="197" t="str">
        <f t="shared" si="14"/>
        <v/>
      </c>
      <c r="H459" s="197" t="str">
        <f>IF(B459="","",IF(COUNTIF(Businesses!B:B,B459)&gt;1,"Multi-Tenant","Single-Tenant"))</f>
        <v/>
      </c>
      <c r="I459" s="402" t="str">
        <f t="shared" si="15"/>
        <v/>
      </c>
      <c r="J459" s="403"/>
      <c r="K459" s="97"/>
      <c r="L459" s="1" t="b">
        <f>IF(B459="",FALSE,IF(COUNTIF(Businesses!B:B,Buildings!B459)=0,TRUE,FALSE))</f>
        <v>0</v>
      </c>
    </row>
    <row r="460" spans="1:12" s="3" customFormat="1" ht="16.5" customHeight="1">
      <c r="A460" s="96"/>
      <c r="B460" s="199"/>
      <c r="C460" s="200"/>
      <c r="D460" s="200"/>
      <c r="E460" s="201"/>
      <c r="F460" s="201"/>
      <c r="G460" s="197" t="str">
        <f t="shared" si="14"/>
        <v/>
      </c>
      <c r="H460" s="197" t="str">
        <f>IF(B460="","",IF(COUNTIF(Businesses!B:B,B460)&gt;1,"Multi-Tenant","Single-Tenant"))</f>
        <v/>
      </c>
      <c r="I460" s="402" t="str">
        <f t="shared" si="15"/>
        <v/>
      </c>
      <c r="J460" s="403"/>
      <c r="K460" s="97"/>
      <c r="L460" s="1" t="b">
        <f>IF(B460="",FALSE,IF(COUNTIF(Businesses!B:B,Buildings!B460)=0,TRUE,FALSE))</f>
        <v>0</v>
      </c>
    </row>
    <row r="461" spans="1:12" s="3" customFormat="1" ht="16.5" customHeight="1">
      <c r="A461" s="96"/>
      <c r="B461" s="194"/>
      <c r="C461" s="195"/>
      <c r="D461" s="195"/>
      <c r="E461" s="196"/>
      <c r="F461" s="196"/>
      <c r="G461" s="197" t="str">
        <f t="shared" si="14"/>
        <v/>
      </c>
      <c r="H461" s="197" t="str">
        <f>IF(B461="","",IF(COUNTIF(Businesses!B:B,B461)&gt;1,"Multi-Tenant","Single-Tenant"))</f>
        <v/>
      </c>
      <c r="I461" s="402" t="str">
        <f t="shared" si="15"/>
        <v/>
      </c>
      <c r="J461" s="403"/>
      <c r="K461" s="97"/>
      <c r="L461" s="1" t="b">
        <f>IF(B461="",FALSE,IF(COUNTIF(Businesses!B:B,Buildings!B461)=0,TRUE,FALSE))</f>
        <v>0</v>
      </c>
    </row>
    <row r="462" spans="1:12" s="3" customFormat="1" ht="16.5" customHeight="1">
      <c r="A462" s="96"/>
      <c r="B462" s="199"/>
      <c r="C462" s="200"/>
      <c r="D462" s="200"/>
      <c r="E462" s="201"/>
      <c r="F462" s="201"/>
      <c r="G462" s="197" t="str">
        <f t="shared" si="14"/>
        <v/>
      </c>
      <c r="H462" s="197" t="str">
        <f>IF(B462="","",IF(COUNTIF(Businesses!B:B,B462)&gt;1,"Multi-Tenant","Single-Tenant"))</f>
        <v/>
      </c>
      <c r="I462" s="402" t="str">
        <f t="shared" si="15"/>
        <v/>
      </c>
      <c r="J462" s="403"/>
      <c r="K462" s="97"/>
      <c r="L462" s="1" t="b">
        <f>IF(B462="",FALSE,IF(COUNTIF(Businesses!B:B,Buildings!B462)=0,TRUE,FALSE))</f>
        <v>0</v>
      </c>
    </row>
    <row r="463" spans="1:12" s="3" customFormat="1" ht="16.5" customHeight="1">
      <c r="A463" s="96"/>
      <c r="B463" s="194"/>
      <c r="C463" s="195"/>
      <c r="D463" s="195"/>
      <c r="E463" s="196"/>
      <c r="F463" s="196"/>
      <c r="G463" s="197" t="str">
        <f t="shared" si="14"/>
        <v/>
      </c>
      <c r="H463" s="197" t="str">
        <f>IF(B463="","",IF(COUNTIF(Businesses!B:B,B463)&gt;1,"Multi-Tenant","Single-Tenant"))</f>
        <v/>
      </c>
      <c r="I463" s="402" t="str">
        <f t="shared" si="15"/>
        <v/>
      </c>
      <c r="J463" s="403"/>
      <c r="K463" s="97"/>
      <c r="L463" s="1" t="b">
        <f>IF(B463="",FALSE,IF(COUNTIF(Businesses!B:B,Buildings!B463)=0,TRUE,FALSE))</f>
        <v>0</v>
      </c>
    </row>
    <row r="464" spans="1:12" s="3" customFormat="1" ht="16.5" customHeight="1">
      <c r="A464" s="96"/>
      <c r="B464" s="199"/>
      <c r="C464" s="200"/>
      <c r="D464" s="200"/>
      <c r="E464" s="201"/>
      <c r="F464" s="201"/>
      <c r="G464" s="197" t="str">
        <f t="shared" si="14"/>
        <v/>
      </c>
      <c r="H464" s="197" t="str">
        <f>IF(B464="","",IF(COUNTIF(Businesses!B:B,B464)&gt;1,"Multi-Tenant","Single-Tenant"))</f>
        <v/>
      </c>
      <c r="I464" s="402" t="str">
        <f t="shared" si="15"/>
        <v/>
      </c>
      <c r="J464" s="403"/>
      <c r="K464" s="97"/>
      <c r="L464" s="1" t="b">
        <f>IF(B464="",FALSE,IF(COUNTIF(Businesses!B:B,Buildings!B464)=0,TRUE,FALSE))</f>
        <v>0</v>
      </c>
    </row>
    <row r="465" spans="1:12" s="3" customFormat="1" ht="16.5" customHeight="1">
      <c r="A465" s="96"/>
      <c r="B465" s="194"/>
      <c r="C465" s="195"/>
      <c r="D465" s="195"/>
      <c r="E465" s="196"/>
      <c r="F465" s="196"/>
      <c r="G465" s="197" t="str">
        <f t="shared" si="14"/>
        <v/>
      </c>
      <c r="H465" s="197" t="str">
        <f>IF(B465="","",IF(COUNTIF(Businesses!B:B,B465)&gt;1,"Multi-Tenant","Single-Tenant"))</f>
        <v/>
      </c>
      <c r="I465" s="402" t="str">
        <f t="shared" si="15"/>
        <v/>
      </c>
      <c r="J465" s="403"/>
      <c r="K465" s="97"/>
      <c r="L465" s="1" t="b">
        <f>IF(B465="",FALSE,IF(COUNTIF(Businesses!B:B,Buildings!B465)=0,TRUE,FALSE))</f>
        <v>0</v>
      </c>
    </row>
    <row r="466" spans="1:12" s="3" customFormat="1" ht="16.5" customHeight="1">
      <c r="A466" s="96"/>
      <c r="B466" s="199"/>
      <c r="C466" s="200"/>
      <c r="D466" s="200"/>
      <c r="E466" s="201"/>
      <c r="F466" s="201"/>
      <c r="G466" s="197" t="str">
        <f t="shared" si="14"/>
        <v/>
      </c>
      <c r="H466" s="197" t="str">
        <f>IF(B466="","",IF(COUNTIF(Businesses!B:B,B466)&gt;1,"Multi-Tenant","Single-Tenant"))</f>
        <v/>
      </c>
      <c r="I466" s="402" t="str">
        <f t="shared" si="15"/>
        <v/>
      </c>
      <c r="J466" s="403"/>
      <c r="K466" s="97"/>
      <c r="L466" s="1" t="b">
        <f>IF(B466="",FALSE,IF(COUNTIF(Businesses!B:B,Buildings!B466)=0,TRUE,FALSE))</f>
        <v>0</v>
      </c>
    </row>
    <row r="467" spans="1:12" s="3" customFormat="1" ht="16.5" customHeight="1">
      <c r="A467" s="96"/>
      <c r="B467" s="194"/>
      <c r="C467" s="195"/>
      <c r="D467" s="195"/>
      <c r="E467" s="196"/>
      <c r="F467" s="196"/>
      <c r="G467" s="197" t="str">
        <f t="shared" si="14"/>
        <v/>
      </c>
      <c r="H467" s="197" t="str">
        <f>IF(B467="","",IF(COUNTIF(Businesses!B:B,B467)&gt;1,"Multi-Tenant","Single-Tenant"))</f>
        <v/>
      </c>
      <c r="I467" s="402" t="str">
        <f t="shared" si="15"/>
        <v/>
      </c>
      <c r="J467" s="403"/>
      <c r="K467" s="97"/>
      <c r="L467" s="1" t="b">
        <f>IF(B467="",FALSE,IF(COUNTIF(Businesses!B:B,Buildings!B467)=0,TRUE,FALSE))</f>
        <v>0</v>
      </c>
    </row>
    <row r="468" spans="1:12" s="3" customFormat="1" ht="16.5" customHeight="1">
      <c r="A468" s="96"/>
      <c r="B468" s="199"/>
      <c r="C468" s="200"/>
      <c r="D468" s="200"/>
      <c r="E468" s="201"/>
      <c r="F468" s="201"/>
      <c r="G468" s="197" t="str">
        <f t="shared" si="14"/>
        <v/>
      </c>
      <c r="H468" s="197" t="str">
        <f>IF(B468="","",IF(COUNTIF(Businesses!B:B,B468)&gt;1,"Multi-Tenant","Single-Tenant"))</f>
        <v/>
      </c>
      <c r="I468" s="402" t="str">
        <f t="shared" si="15"/>
        <v/>
      </c>
      <c r="J468" s="403"/>
      <c r="K468" s="97"/>
      <c r="L468" s="1" t="b">
        <f>IF(B468="",FALSE,IF(COUNTIF(Businesses!B:B,Buildings!B468)=0,TRUE,FALSE))</f>
        <v>0</v>
      </c>
    </row>
    <row r="469" spans="1:12" s="3" customFormat="1" ht="16.5" customHeight="1">
      <c r="A469" s="96"/>
      <c r="B469" s="194"/>
      <c r="C469" s="195"/>
      <c r="D469" s="195"/>
      <c r="E469" s="196"/>
      <c r="F469" s="196"/>
      <c r="G469" s="197" t="str">
        <f t="shared" si="14"/>
        <v/>
      </c>
      <c r="H469" s="197" t="str">
        <f>IF(B469="","",IF(COUNTIF(Businesses!B:B,B469)&gt;1,"Multi-Tenant","Single-Tenant"))</f>
        <v/>
      </c>
      <c r="I469" s="402" t="str">
        <f t="shared" si="15"/>
        <v/>
      </c>
      <c r="J469" s="403"/>
      <c r="K469" s="97"/>
      <c r="L469" s="1" t="b">
        <f>IF(B469="",FALSE,IF(COUNTIF(Businesses!B:B,Buildings!B469)=0,TRUE,FALSE))</f>
        <v>0</v>
      </c>
    </row>
    <row r="470" spans="1:12" s="3" customFormat="1" ht="16.5" customHeight="1">
      <c r="A470" s="96"/>
      <c r="B470" s="199"/>
      <c r="C470" s="200"/>
      <c r="D470" s="200"/>
      <c r="E470" s="201"/>
      <c r="F470" s="201"/>
      <c r="G470" s="197" t="str">
        <f t="shared" si="14"/>
        <v/>
      </c>
      <c r="H470" s="197" t="str">
        <f>IF(B470="","",IF(COUNTIF(Businesses!B:B,B470)&gt;1,"Multi-Tenant","Single-Tenant"))</f>
        <v/>
      </c>
      <c r="I470" s="402" t="str">
        <f t="shared" si="15"/>
        <v/>
      </c>
      <c r="J470" s="403"/>
      <c r="K470" s="97"/>
      <c r="L470" s="1" t="b">
        <f>IF(B470="",FALSE,IF(COUNTIF(Businesses!B:B,Buildings!B470)=0,TRUE,FALSE))</f>
        <v>0</v>
      </c>
    </row>
    <row r="471" spans="1:12" s="3" customFormat="1" ht="16.5" customHeight="1">
      <c r="A471" s="96"/>
      <c r="B471" s="194"/>
      <c r="C471" s="195"/>
      <c r="D471" s="195"/>
      <c r="E471" s="196"/>
      <c r="F471" s="196"/>
      <c r="G471" s="197" t="str">
        <f t="shared" si="14"/>
        <v/>
      </c>
      <c r="H471" s="197" t="str">
        <f>IF(B471="","",IF(COUNTIF(Businesses!B:B,B471)&gt;1,"Multi-Tenant","Single-Tenant"))</f>
        <v/>
      </c>
      <c r="I471" s="402" t="str">
        <f t="shared" si="15"/>
        <v/>
      </c>
      <c r="J471" s="403"/>
      <c r="K471" s="97"/>
      <c r="L471" s="1" t="b">
        <f>IF(B471="",FALSE,IF(COUNTIF(Businesses!B:B,Buildings!B471)=0,TRUE,FALSE))</f>
        <v>0</v>
      </c>
    </row>
    <row r="472" spans="1:12" s="3" customFormat="1" ht="16.5" customHeight="1">
      <c r="A472" s="96"/>
      <c r="B472" s="199"/>
      <c r="C472" s="200"/>
      <c r="D472" s="200"/>
      <c r="E472" s="201"/>
      <c r="F472" s="201"/>
      <c r="G472" s="197" t="str">
        <f t="shared" si="14"/>
        <v/>
      </c>
      <c r="H472" s="197" t="str">
        <f>IF(B472="","",IF(COUNTIF(Businesses!B:B,B472)&gt;1,"Multi-Tenant","Single-Tenant"))</f>
        <v/>
      </c>
      <c r="I472" s="402" t="str">
        <f t="shared" si="15"/>
        <v/>
      </c>
      <c r="J472" s="403"/>
      <c r="K472" s="97"/>
      <c r="L472" s="1" t="b">
        <f>IF(B472="",FALSE,IF(COUNTIF(Businesses!B:B,Buildings!B472)=0,TRUE,FALSE))</f>
        <v>0</v>
      </c>
    </row>
    <row r="473" spans="1:12" s="3" customFormat="1" ht="16.5" customHeight="1">
      <c r="A473" s="96"/>
      <c r="B473" s="194"/>
      <c r="C473" s="195"/>
      <c r="D473" s="195"/>
      <c r="E473" s="196"/>
      <c r="F473" s="196"/>
      <c r="G473" s="197" t="str">
        <f t="shared" si="14"/>
        <v/>
      </c>
      <c r="H473" s="197" t="str">
        <f>IF(B473="","",IF(COUNTIF(Businesses!B:B,B473)&gt;1,"Multi-Tenant","Single-Tenant"))</f>
        <v/>
      </c>
      <c r="I473" s="402" t="str">
        <f t="shared" si="15"/>
        <v/>
      </c>
      <c r="J473" s="403"/>
      <c r="K473" s="97"/>
      <c r="L473" s="1" t="b">
        <f>IF(B473="",FALSE,IF(COUNTIF(Businesses!B:B,Buildings!B473)=0,TRUE,FALSE))</f>
        <v>0</v>
      </c>
    </row>
    <row r="474" spans="1:12" s="3" customFormat="1" ht="16.5" customHeight="1">
      <c r="A474" s="96"/>
      <c r="B474" s="199"/>
      <c r="C474" s="200"/>
      <c r="D474" s="200"/>
      <c r="E474" s="201"/>
      <c r="F474" s="201"/>
      <c r="G474" s="197" t="str">
        <f t="shared" si="14"/>
        <v/>
      </c>
      <c r="H474" s="197" t="str">
        <f>IF(B474="","",IF(COUNTIF(Businesses!B:B,B474)&gt;1,"Multi-Tenant","Single-Tenant"))</f>
        <v/>
      </c>
      <c r="I474" s="402" t="str">
        <f t="shared" si="15"/>
        <v/>
      </c>
      <c r="J474" s="403"/>
      <c r="K474" s="97"/>
      <c r="L474" s="1" t="b">
        <f>IF(B474="",FALSE,IF(COUNTIF(Businesses!B:B,Buildings!B474)=0,TRUE,FALSE))</f>
        <v>0</v>
      </c>
    </row>
    <row r="475" spans="1:12" s="3" customFormat="1" ht="16.5" customHeight="1">
      <c r="A475" s="96"/>
      <c r="B475" s="194"/>
      <c r="C475" s="195"/>
      <c r="D475" s="195"/>
      <c r="E475" s="196"/>
      <c r="F475" s="196"/>
      <c r="G475" s="197" t="str">
        <f t="shared" si="14"/>
        <v/>
      </c>
      <c r="H475" s="197" t="str">
        <f>IF(B475="","",IF(COUNTIF(Businesses!B:B,B475)&gt;1,"Multi-Tenant","Single-Tenant"))</f>
        <v/>
      </c>
      <c r="I475" s="402" t="str">
        <f t="shared" si="15"/>
        <v/>
      </c>
      <c r="J475" s="403"/>
      <c r="K475" s="97"/>
      <c r="L475" s="1" t="b">
        <f>IF(B475="",FALSE,IF(COUNTIF(Businesses!B:B,Buildings!B475)=0,TRUE,FALSE))</f>
        <v>0</v>
      </c>
    </row>
    <row r="476" spans="1:12" s="3" customFormat="1" ht="16.5" customHeight="1">
      <c r="A476" s="96"/>
      <c r="B476" s="199"/>
      <c r="C476" s="200"/>
      <c r="D476" s="200"/>
      <c r="E476" s="201"/>
      <c r="F476" s="201"/>
      <c r="G476" s="197" t="str">
        <f t="shared" si="14"/>
        <v/>
      </c>
      <c r="H476" s="197" t="str">
        <f>IF(B476="","",IF(COUNTIF(Businesses!B:B,B476)&gt;1,"Multi-Tenant","Single-Tenant"))</f>
        <v/>
      </c>
      <c r="I476" s="402" t="str">
        <f t="shared" si="15"/>
        <v/>
      </c>
      <c r="J476" s="403"/>
      <c r="K476" s="97"/>
      <c r="L476" s="1" t="b">
        <f>IF(B476="",FALSE,IF(COUNTIF(Businesses!B:B,Buildings!B476)=0,TRUE,FALSE))</f>
        <v>0</v>
      </c>
    </row>
    <row r="477" spans="1:12" s="3" customFormat="1" ht="16.5" customHeight="1">
      <c r="A477" s="96"/>
      <c r="B477" s="194"/>
      <c r="C477" s="195"/>
      <c r="D477" s="195"/>
      <c r="E477" s="196"/>
      <c r="F477" s="196"/>
      <c r="G477" s="197" t="str">
        <f t="shared" si="14"/>
        <v/>
      </c>
      <c r="H477" s="197" t="str">
        <f>IF(B477="","",IF(COUNTIF(Businesses!B:B,B477)&gt;1,"Multi-Tenant","Single-Tenant"))</f>
        <v/>
      </c>
      <c r="I477" s="402" t="str">
        <f t="shared" si="15"/>
        <v/>
      </c>
      <c r="J477" s="403"/>
      <c r="K477" s="97"/>
      <c r="L477" s="1" t="b">
        <f>IF(B477="",FALSE,IF(COUNTIF(Businesses!B:B,Buildings!B477)=0,TRUE,FALSE))</f>
        <v>0</v>
      </c>
    </row>
    <row r="478" spans="1:12" s="3" customFormat="1" ht="16.5" customHeight="1">
      <c r="A478" s="96"/>
      <c r="B478" s="199"/>
      <c r="C478" s="200"/>
      <c r="D478" s="200"/>
      <c r="E478" s="201"/>
      <c r="F478" s="201"/>
      <c r="G478" s="197" t="str">
        <f t="shared" si="14"/>
        <v/>
      </c>
      <c r="H478" s="197" t="str">
        <f>IF(B478="","",IF(COUNTIF(Businesses!B:B,B478)&gt;1,"Multi-Tenant","Single-Tenant"))</f>
        <v/>
      </c>
      <c r="I478" s="402" t="str">
        <f t="shared" si="15"/>
        <v/>
      </c>
      <c r="J478" s="403"/>
      <c r="K478" s="97"/>
      <c r="L478" s="1" t="b">
        <f>IF(B478="",FALSE,IF(COUNTIF(Businesses!B:B,Buildings!B478)=0,TRUE,FALSE))</f>
        <v>0</v>
      </c>
    </row>
    <row r="479" spans="1:12" s="3" customFormat="1" ht="16.5" customHeight="1">
      <c r="A479" s="96"/>
      <c r="B479" s="194"/>
      <c r="C479" s="195"/>
      <c r="D479" s="195"/>
      <c r="E479" s="196"/>
      <c r="F479" s="196"/>
      <c r="G479" s="197" t="str">
        <f t="shared" si="14"/>
        <v/>
      </c>
      <c r="H479" s="197" t="str">
        <f>IF(B479="","",IF(COUNTIF(Businesses!B:B,B479)&gt;1,"Multi-Tenant","Single-Tenant"))</f>
        <v/>
      </c>
      <c r="I479" s="402" t="str">
        <f t="shared" si="15"/>
        <v/>
      </c>
      <c r="J479" s="403"/>
      <c r="K479" s="97"/>
      <c r="L479" s="1" t="b">
        <f>IF(B479="",FALSE,IF(COUNTIF(Businesses!B:B,Buildings!B479)=0,TRUE,FALSE))</f>
        <v>0</v>
      </c>
    </row>
    <row r="480" spans="1:12" s="3" customFormat="1" ht="16.5" customHeight="1">
      <c r="A480" s="96"/>
      <c r="B480" s="199"/>
      <c r="C480" s="200"/>
      <c r="D480" s="200"/>
      <c r="E480" s="201"/>
      <c r="F480" s="201"/>
      <c r="G480" s="197" t="str">
        <f t="shared" si="14"/>
        <v/>
      </c>
      <c r="H480" s="197" t="str">
        <f>IF(B480="","",IF(COUNTIF(Businesses!B:B,B480)&gt;1,"Multi-Tenant","Single-Tenant"))</f>
        <v/>
      </c>
      <c r="I480" s="402" t="str">
        <f t="shared" si="15"/>
        <v/>
      </c>
      <c r="J480" s="403"/>
      <c r="K480" s="97"/>
      <c r="L480" s="1" t="b">
        <f>IF(B480="",FALSE,IF(COUNTIF(Businesses!B:B,Buildings!B480)=0,TRUE,FALSE))</f>
        <v>0</v>
      </c>
    </row>
    <row r="481" spans="1:12" s="3" customFormat="1" ht="16.5" customHeight="1">
      <c r="A481" s="96"/>
      <c r="B481" s="194"/>
      <c r="C481" s="195"/>
      <c r="D481" s="195"/>
      <c r="E481" s="196"/>
      <c r="F481" s="196"/>
      <c r="G481" s="197" t="str">
        <f t="shared" si="14"/>
        <v/>
      </c>
      <c r="H481" s="197" t="str">
        <f>IF(B481="","",IF(COUNTIF(Businesses!B:B,B481)&gt;1,"Multi-Tenant","Single-Tenant"))</f>
        <v/>
      </c>
      <c r="I481" s="402" t="str">
        <f t="shared" si="15"/>
        <v/>
      </c>
      <c r="J481" s="403"/>
      <c r="K481" s="97"/>
      <c r="L481" s="1" t="b">
        <f>IF(B481="",FALSE,IF(COUNTIF(Businesses!B:B,Buildings!B481)=0,TRUE,FALSE))</f>
        <v>0</v>
      </c>
    </row>
    <row r="482" spans="1:12" s="3" customFormat="1" ht="16.5" customHeight="1">
      <c r="A482" s="96"/>
      <c r="B482" s="199"/>
      <c r="C482" s="200"/>
      <c r="D482" s="200"/>
      <c r="E482" s="201"/>
      <c r="F482" s="201"/>
      <c r="G482" s="197" t="str">
        <f t="shared" si="14"/>
        <v/>
      </c>
      <c r="H482" s="197" t="str">
        <f>IF(B482="","",IF(COUNTIF(Businesses!B:B,B482)&gt;1,"Multi-Tenant","Single-Tenant"))</f>
        <v/>
      </c>
      <c r="I482" s="402" t="str">
        <f t="shared" si="15"/>
        <v/>
      </c>
      <c r="J482" s="403"/>
      <c r="K482" s="97"/>
      <c r="L482" s="1" t="b">
        <f>IF(B482="",FALSE,IF(COUNTIF(Businesses!B:B,Buildings!B482)=0,TRUE,FALSE))</f>
        <v>0</v>
      </c>
    </row>
    <row r="483" spans="1:12" s="3" customFormat="1" ht="16.5" customHeight="1">
      <c r="A483" s="96"/>
      <c r="B483" s="194"/>
      <c r="C483" s="195"/>
      <c r="D483" s="195"/>
      <c r="E483" s="196"/>
      <c r="F483" s="196"/>
      <c r="G483" s="197" t="str">
        <f t="shared" si="14"/>
        <v/>
      </c>
      <c r="H483" s="197" t="str">
        <f>IF(B483="","",IF(COUNTIF(Businesses!B:B,B483)&gt;1,"Multi-Tenant","Single-Tenant"))</f>
        <v/>
      </c>
      <c r="I483" s="402" t="str">
        <f t="shared" si="15"/>
        <v/>
      </c>
      <c r="J483" s="403"/>
      <c r="K483" s="97"/>
      <c r="L483" s="1" t="b">
        <f>IF(B483="",FALSE,IF(COUNTIF(Businesses!B:B,Buildings!B483)=0,TRUE,FALSE))</f>
        <v>0</v>
      </c>
    </row>
    <row r="484" spans="1:12" s="3" customFormat="1" ht="16.5" customHeight="1">
      <c r="A484" s="96"/>
      <c r="B484" s="199"/>
      <c r="C484" s="200"/>
      <c r="D484" s="200"/>
      <c r="E484" s="201"/>
      <c r="F484" s="201"/>
      <c r="G484" s="197" t="str">
        <f t="shared" si="14"/>
        <v/>
      </c>
      <c r="H484" s="197" t="str">
        <f>IF(B484="","",IF(COUNTIF(Businesses!B:B,B484)&gt;1,"Multi-Tenant","Single-Tenant"))</f>
        <v/>
      </c>
      <c r="I484" s="402" t="str">
        <f t="shared" si="15"/>
        <v/>
      </c>
      <c r="J484" s="403"/>
      <c r="K484" s="97"/>
      <c r="L484" s="1" t="b">
        <f>IF(B484="",FALSE,IF(COUNTIF(Businesses!B:B,Buildings!B484)=0,TRUE,FALSE))</f>
        <v>0</v>
      </c>
    </row>
    <row r="485" spans="1:12" s="3" customFormat="1" ht="16.5" customHeight="1">
      <c r="A485" s="96"/>
      <c r="B485" s="194"/>
      <c r="C485" s="195"/>
      <c r="D485" s="195"/>
      <c r="E485" s="196"/>
      <c r="F485" s="196"/>
      <c r="G485" s="197" t="str">
        <f t="shared" si="14"/>
        <v/>
      </c>
      <c r="H485" s="197" t="str">
        <f>IF(B485="","",IF(COUNTIF(Businesses!B:B,B485)&gt;1,"Multi-Tenant","Single-Tenant"))</f>
        <v/>
      </c>
      <c r="I485" s="402" t="str">
        <f t="shared" si="15"/>
        <v/>
      </c>
      <c r="J485" s="403"/>
      <c r="K485" s="97"/>
      <c r="L485" s="1" t="b">
        <f>IF(B485="",FALSE,IF(COUNTIF(Businesses!B:B,Buildings!B485)=0,TRUE,FALSE))</f>
        <v>0</v>
      </c>
    </row>
    <row r="486" spans="1:12" s="3" customFormat="1" ht="16.5" customHeight="1">
      <c r="A486" s="96"/>
      <c r="B486" s="199"/>
      <c r="C486" s="200"/>
      <c r="D486" s="200"/>
      <c r="E486" s="201"/>
      <c r="F486" s="201"/>
      <c r="G486" s="197" t="str">
        <f t="shared" si="14"/>
        <v/>
      </c>
      <c r="H486" s="197" t="str">
        <f>IF(B486="","",IF(COUNTIF(Businesses!B:B,B486)&gt;1,"Multi-Tenant","Single-Tenant"))</f>
        <v/>
      </c>
      <c r="I486" s="402" t="str">
        <f t="shared" si="15"/>
        <v/>
      </c>
      <c r="J486" s="403"/>
      <c r="K486" s="97"/>
      <c r="L486" s="1" t="b">
        <f>IF(B486="",FALSE,IF(COUNTIF(Businesses!B:B,Buildings!B486)=0,TRUE,FALSE))</f>
        <v>0</v>
      </c>
    </row>
    <row r="487" spans="1:12" s="3" customFormat="1" ht="16.5" customHeight="1">
      <c r="A487" s="96"/>
      <c r="B487" s="194"/>
      <c r="C487" s="195"/>
      <c r="D487" s="195"/>
      <c r="E487" s="196"/>
      <c r="F487" s="196"/>
      <c r="G487" s="197" t="str">
        <f t="shared" si="14"/>
        <v/>
      </c>
      <c r="H487" s="197" t="str">
        <f>IF(B487="","",IF(COUNTIF(Businesses!B:B,B487)&gt;1,"Multi-Tenant","Single-Tenant"))</f>
        <v/>
      </c>
      <c r="I487" s="402" t="str">
        <f t="shared" si="15"/>
        <v/>
      </c>
      <c r="J487" s="403"/>
      <c r="K487" s="97"/>
      <c r="L487" s="1" t="b">
        <f>IF(B487="",FALSE,IF(COUNTIF(Businesses!B:B,Buildings!B487)=0,TRUE,FALSE))</f>
        <v>0</v>
      </c>
    </row>
    <row r="488" spans="1:12" s="3" customFormat="1" ht="16.5" customHeight="1">
      <c r="A488" s="96"/>
      <c r="B488" s="199"/>
      <c r="C488" s="200"/>
      <c r="D488" s="200"/>
      <c r="E488" s="201"/>
      <c r="F488" s="201"/>
      <c r="G488" s="197" t="str">
        <f t="shared" si="14"/>
        <v/>
      </c>
      <c r="H488" s="197" t="str">
        <f>IF(B488="","",IF(COUNTIF(Businesses!B:B,B488)&gt;1,"Multi-Tenant","Single-Tenant"))</f>
        <v/>
      </c>
      <c r="I488" s="402" t="str">
        <f t="shared" si="15"/>
        <v/>
      </c>
      <c r="J488" s="403"/>
      <c r="K488" s="97"/>
      <c r="L488" s="1" t="b">
        <f>IF(B488="",FALSE,IF(COUNTIF(Businesses!B:B,Buildings!B488)=0,TRUE,FALSE))</f>
        <v>0</v>
      </c>
    </row>
    <row r="489" spans="1:12" s="3" customFormat="1" ht="16.5" customHeight="1">
      <c r="A489" s="96"/>
      <c r="B489" s="194"/>
      <c r="C489" s="195"/>
      <c r="D489" s="195"/>
      <c r="E489" s="196"/>
      <c r="F489" s="196"/>
      <c r="G489" s="197" t="str">
        <f t="shared" si="14"/>
        <v/>
      </c>
      <c r="H489" s="197" t="str">
        <f>IF(B489="","",IF(COUNTIF(Businesses!B:B,B489)&gt;1,"Multi-Tenant","Single-Tenant"))</f>
        <v/>
      </c>
      <c r="I489" s="402" t="str">
        <f t="shared" si="15"/>
        <v/>
      </c>
      <c r="J489" s="403"/>
      <c r="K489" s="97"/>
      <c r="L489" s="1" t="b">
        <f>IF(B489="",FALSE,IF(COUNTIF(Businesses!B:B,Buildings!B489)=0,TRUE,FALSE))</f>
        <v>0</v>
      </c>
    </row>
    <row r="490" spans="1:12" s="3" customFormat="1" ht="16.5" customHeight="1">
      <c r="A490" s="96"/>
      <c r="B490" s="199"/>
      <c r="C490" s="200"/>
      <c r="D490" s="200"/>
      <c r="E490" s="201"/>
      <c r="F490" s="201"/>
      <c r="G490" s="197" t="str">
        <f t="shared" si="14"/>
        <v/>
      </c>
      <c r="H490" s="197" t="str">
        <f>IF(B490="","",IF(COUNTIF(Businesses!B:B,B490)&gt;1,"Multi-Tenant","Single-Tenant"))</f>
        <v/>
      </c>
      <c r="I490" s="402" t="str">
        <f t="shared" si="15"/>
        <v/>
      </c>
      <c r="J490" s="403"/>
      <c r="K490" s="97"/>
      <c r="L490" s="1" t="b">
        <f>IF(B490="",FALSE,IF(COUNTIF(Businesses!B:B,Buildings!B490)=0,TRUE,FALSE))</f>
        <v>0</v>
      </c>
    </row>
    <row r="491" spans="1:12" s="3" customFormat="1" ht="16.5" customHeight="1">
      <c r="A491" s="96"/>
      <c r="B491" s="194"/>
      <c r="C491" s="195"/>
      <c r="D491" s="195"/>
      <c r="E491" s="196"/>
      <c r="F491" s="196"/>
      <c r="G491" s="197" t="str">
        <f t="shared" si="14"/>
        <v/>
      </c>
      <c r="H491" s="197" t="str">
        <f>IF(B491="","",IF(COUNTIF(Businesses!B:B,B491)&gt;1,"Multi-Tenant","Single-Tenant"))</f>
        <v/>
      </c>
      <c r="I491" s="402" t="str">
        <f t="shared" si="15"/>
        <v/>
      </c>
      <c r="J491" s="403"/>
      <c r="K491" s="97"/>
      <c r="L491" s="1" t="b">
        <f>IF(B491="",FALSE,IF(COUNTIF(Businesses!B:B,Buildings!B491)=0,TRUE,FALSE))</f>
        <v>0</v>
      </c>
    </row>
    <row r="492" spans="1:12" s="3" customFormat="1" ht="16.5" customHeight="1">
      <c r="A492" s="96"/>
      <c r="B492" s="199"/>
      <c r="C492" s="200"/>
      <c r="D492" s="200"/>
      <c r="E492" s="201"/>
      <c r="F492" s="201"/>
      <c r="G492" s="197" t="str">
        <f t="shared" si="14"/>
        <v/>
      </c>
      <c r="H492" s="197" t="str">
        <f>IF(B492="","",IF(COUNTIF(Businesses!B:B,B492)&gt;1,"Multi-Tenant","Single-Tenant"))</f>
        <v/>
      </c>
      <c r="I492" s="402" t="str">
        <f t="shared" si="15"/>
        <v/>
      </c>
      <c r="J492" s="403"/>
      <c r="K492" s="97"/>
      <c r="L492" s="1" t="b">
        <f>IF(B492="",FALSE,IF(COUNTIF(Businesses!B:B,Buildings!B492)=0,TRUE,FALSE))</f>
        <v>0</v>
      </c>
    </row>
    <row r="493" spans="1:12" s="3" customFormat="1" ht="16.5" customHeight="1">
      <c r="A493" s="96"/>
      <c r="B493" s="194"/>
      <c r="C493" s="195"/>
      <c r="D493" s="195"/>
      <c r="E493" s="196"/>
      <c r="F493" s="196"/>
      <c r="G493" s="197" t="str">
        <f t="shared" si="14"/>
        <v/>
      </c>
      <c r="H493" s="197" t="str">
        <f>IF(B493="","",IF(COUNTIF(Businesses!B:B,B493)&gt;1,"Multi-Tenant","Single-Tenant"))</f>
        <v/>
      </c>
      <c r="I493" s="402" t="str">
        <f t="shared" si="15"/>
        <v/>
      </c>
      <c r="J493" s="403"/>
      <c r="K493" s="97"/>
      <c r="L493" s="1" t="b">
        <f>IF(B493="",FALSE,IF(COUNTIF(Businesses!B:B,Buildings!B493)=0,TRUE,FALSE))</f>
        <v>0</v>
      </c>
    </row>
    <row r="494" spans="1:12" s="3" customFormat="1" ht="16.5" customHeight="1">
      <c r="A494" s="96"/>
      <c r="B494" s="199"/>
      <c r="C494" s="200"/>
      <c r="D494" s="200"/>
      <c r="E494" s="201"/>
      <c r="F494" s="201"/>
      <c r="G494" s="197" t="str">
        <f t="shared" si="14"/>
        <v/>
      </c>
      <c r="H494" s="197" t="str">
        <f>IF(B494="","",IF(COUNTIF(Businesses!B:B,B494)&gt;1,"Multi-Tenant","Single-Tenant"))</f>
        <v/>
      </c>
      <c r="I494" s="402" t="str">
        <f t="shared" si="15"/>
        <v/>
      </c>
      <c r="J494" s="403"/>
      <c r="K494" s="97"/>
      <c r="L494" s="1" t="b">
        <f>IF(B494="",FALSE,IF(COUNTIF(Businesses!B:B,Buildings!B494)=0,TRUE,FALSE))</f>
        <v>0</v>
      </c>
    </row>
    <row r="495" spans="1:12" s="3" customFormat="1" ht="16.5" customHeight="1">
      <c r="A495" s="96"/>
      <c r="B495" s="194"/>
      <c r="C495" s="195"/>
      <c r="D495" s="195"/>
      <c r="E495" s="196"/>
      <c r="F495" s="196"/>
      <c r="G495" s="197" t="str">
        <f t="shared" si="14"/>
        <v/>
      </c>
      <c r="H495" s="197" t="str">
        <f>IF(B495="","",IF(COUNTIF(Businesses!B:B,B495)&gt;1,"Multi-Tenant","Single-Tenant"))</f>
        <v/>
      </c>
      <c r="I495" s="402" t="str">
        <f t="shared" si="15"/>
        <v/>
      </c>
      <c r="J495" s="403"/>
      <c r="K495" s="97"/>
      <c r="L495" s="1" t="b">
        <f>IF(B495="",FALSE,IF(COUNTIF(Businesses!B:B,Buildings!B495)=0,TRUE,FALSE))</f>
        <v>0</v>
      </c>
    </row>
    <row r="496" spans="1:12" s="3" customFormat="1" ht="16.5" customHeight="1">
      <c r="A496" s="96"/>
      <c r="B496" s="199"/>
      <c r="C496" s="200"/>
      <c r="D496" s="200"/>
      <c r="E496" s="201"/>
      <c r="F496" s="201"/>
      <c r="G496" s="197" t="str">
        <f t="shared" si="14"/>
        <v/>
      </c>
      <c r="H496" s="197" t="str">
        <f>IF(B496="","",IF(COUNTIF(Businesses!B:B,B496)&gt;1,"Multi-Tenant","Single-Tenant"))</f>
        <v/>
      </c>
      <c r="I496" s="402" t="str">
        <f t="shared" si="15"/>
        <v/>
      </c>
      <c r="J496" s="403"/>
      <c r="K496" s="97"/>
      <c r="L496" s="1" t="b">
        <f>IF(B496="",FALSE,IF(COUNTIF(Businesses!B:B,Buildings!B496)=0,TRUE,FALSE))</f>
        <v>0</v>
      </c>
    </row>
    <row r="497" spans="1:12" s="3" customFormat="1" ht="16.5" customHeight="1">
      <c r="A497" s="96"/>
      <c r="B497" s="194"/>
      <c r="C497" s="195"/>
      <c r="D497" s="195"/>
      <c r="E497" s="196"/>
      <c r="F497" s="196"/>
      <c r="G497" s="197" t="str">
        <f t="shared" si="14"/>
        <v/>
      </c>
      <c r="H497" s="197" t="str">
        <f>IF(B497="","",IF(COUNTIF(Businesses!B:B,B497)&gt;1,"Multi-Tenant","Single-Tenant"))</f>
        <v/>
      </c>
      <c r="I497" s="402" t="str">
        <f t="shared" si="15"/>
        <v/>
      </c>
      <c r="J497" s="403"/>
      <c r="K497" s="97"/>
      <c r="L497" s="1" t="b">
        <f>IF(B497="",FALSE,IF(COUNTIF(Businesses!B:B,Buildings!B497)=0,TRUE,FALSE))</f>
        <v>0</v>
      </c>
    </row>
    <row r="498" spans="1:12" s="3" customFormat="1" ht="16.5" customHeight="1">
      <c r="A498" s="96"/>
      <c r="B498" s="199"/>
      <c r="C498" s="200"/>
      <c r="D498" s="200"/>
      <c r="E498" s="201"/>
      <c r="F498" s="201"/>
      <c r="G498" s="197" t="str">
        <f t="shared" si="14"/>
        <v/>
      </c>
      <c r="H498" s="197" t="str">
        <f>IF(B498="","",IF(COUNTIF(Businesses!B:B,B498)&gt;1,"Multi-Tenant","Single-Tenant"))</f>
        <v/>
      </c>
      <c r="I498" s="402" t="str">
        <f t="shared" si="15"/>
        <v/>
      </c>
      <c r="J498" s="403"/>
      <c r="K498" s="97"/>
      <c r="L498" s="1" t="b">
        <f>IF(B498="",FALSE,IF(COUNTIF(Businesses!B:B,Buildings!B498)=0,TRUE,FALSE))</f>
        <v>0</v>
      </c>
    </row>
    <row r="499" spans="1:12" s="3" customFormat="1" ht="16.5" customHeight="1">
      <c r="A499" s="96"/>
      <c r="B499" s="194"/>
      <c r="C499" s="195"/>
      <c r="D499" s="195"/>
      <c r="E499" s="196"/>
      <c r="F499" s="196"/>
      <c r="G499" s="197" t="str">
        <f t="shared" si="14"/>
        <v/>
      </c>
      <c r="H499" s="197" t="str">
        <f>IF(B499="","",IF(COUNTIF(Businesses!B:B,B499)&gt;1,"Multi-Tenant","Single-Tenant"))</f>
        <v/>
      </c>
      <c r="I499" s="402" t="str">
        <f t="shared" si="15"/>
        <v/>
      </c>
      <c r="J499" s="403"/>
      <c r="K499" s="97"/>
      <c r="L499" s="1" t="b">
        <f>IF(B499="",FALSE,IF(COUNTIF(Businesses!B:B,Buildings!B499)=0,TRUE,FALSE))</f>
        <v>0</v>
      </c>
    </row>
    <row r="500" spans="1:12" s="3" customFormat="1" ht="16.5" customHeight="1">
      <c r="A500" s="96"/>
      <c r="B500" s="199"/>
      <c r="C500" s="200"/>
      <c r="D500" s="200"/>
      <c r="E500" s="201"/>
      <c r="F500" s="201"/>
      <c r="G500" s="197" t="str">
        <f t="shared" si="14"/>
        <v/>
      </c>
      <c r="H500" s="197" t="str">
        <f>IF(B500="","",IF(COUNTIF(Businesses!B:B,B500)&gt;1,"Multi-Tenant","Single-Tenant"))</f>
        <v/>
      </c>
      <c r="I500" s="402" t="str">
        <f t="shared" si="15"/>
        <v/>
      </c>
      <c r="J500" s="403"/>
      <c r="K500" s="97"/>
      <c r="L500" s="1" t="b">
        <f>IF(B500="",FALSE,IF(COUNTIF(Businesses!B:B,Buildings!B500)=0,TRUE,FALSE))</f>
        <v>0</v>
      </c>
    </row>
    <row r="501" spans="1:12" s="3" customFormat="1" ht="16.5" customHeight="1">
      <c r="A501" s="96"/>
      <c r="B501" s="194"/>
      <c r="C501" s="195"/>
      <c r="D501" s="195"/>
      <c r="E501" s="196"/>
      <c r="F501" s="196"/>
      <c r="G501" s="197" t="str">
        <f t="shared" si="14"/>
        <v/>
      </c>
      <c r="H501" s="197" t="str">
        <f>IF(B501="","",IF(COUNTIF(Businesses!B:B,B501)&gt;1,"Multi-Tenant","Single-Tenant"))</f>
        <v/>
      </c>
      <c r="I501" s="402" t="str">
        <f t="shared" si="15"/>
        <v/>
      </c>
      <c r="J501" s="403"/>
      <c r="K501" s="97"/>
      <c r="L501" s="1" t="b">
        <f>IF(B501="",FALSE,IF(COUNTIF(Businesses!B:B,Buildings!B501)=0,TRUE,FALSE))</f>
        <v>0</v>
      </c>
    </row>
    <row r="502" spans="1:12" s="3" customFormat="1" ht="16.5" customHeight="1">
      <c r="A502" s="96"/>
      <c r="B502" s="199"/>
      <c r="C502" s="200"/>
      <c r="D502" s="200"/>
      <c r="E502" s="201"/>
      <c r="F502" s="201"/>
      <c r="G502" s="197" t="str">
        <f t="shared" si="14"/>
        <v/>
      </c>
      <c r="H502" s="197" t="str">
        <f>IF(B502="","",IF(COUNTIF(Businesses!B:B,B502)&gt;1,"Multi-Tenant","Single-Tenant"))</f>
        <v/>
      </c>
      <c r="I502" s="402" t="str">
        <f t="shared" si="15"/>
        <v/>
      </c>
      <c r="J502" s="403"/>
      <c r="K502" s="97"/>
      <c r="L502" s="1" t="b">
        <f>IF(B502="",FALSE,IF(COUNTIF(Businesses!B:B,Buildings!B502)=0,TRUE,FALSE))</f>
        <v>0</v>
      </c>
    </row>
    <row r="503" spans="1:12" s="3" customFormat="1" ht="16.5" customHeight="1">
      <c r="A503" s="96"/>
      <c r="B503" s="194"/>
      <c r="C503" s="195"/>
      <c r="D503" s="195"/>
      <c r="E503" s="196"/>
      <c r="F503" s="196"/>
      <c r="G503" s="197" t="str">
        <f t="shared" si="14"/>
        <v/>
      </c>
      <c r="H503" s="197" t="str">
        <f>IF(B503="","",IF(COUNTIF(Businesses!B:B,B503)&gt;1,"Multi-Tenant","Single-Tenant"))</f>
        <v/>
      </c>
      <c r="I503" s="402" t="str">
        <f t="shared" si="15"/>
        <v/>
      </c>
      <c r="J503" s="403"/>
      <c r="K503" s="97"/>
      <c r="L503" s="1" t="b">
        <f>IF(B503="",FALSE,IF(COUNTIF(Businesses!B:B,Buildings!B503)=0,TRUE,FALSE))</f>
        <v>0</v>
      </c>
    </row>
    <row r="504" spans="1:12" s="3" customFormat="1" ht="16.5" customHeight="1">
      <c r="A504" s="96"/>
      <c r="B504" s="199"/>
      <c r="C504" s="200"/>
      <c r="D504" s="200"/>
      <c r="E504" s="201"/>
      <c r="F504" s="201"/>
      <c r="G504" s="197" t="str">
        <f t="shared" si="14"/>
        <v/>
      </c>
      <c r="H504" s="197" t="str">
        <f>IF(B504="","",IF(COUNTIF(Businesses!B:B,B504)&gt;1,"Multi-Tenant","Single-Tenant"))</f>
        <v/>
      </c>
      <c r="I504" s="402" t="str">
        <f t="shared" si="15"/>
        <v/>
      </c>
      <c r="J504" s="403"/>
      <c r="K504" s="97"/>
      <c r="L504" s="1" t="b">
        <f>IF(B504="",FALSE,IF(COUNTIF(Businesses!B:B,Buildings!B504)=0,TRUE,FALSE))</f>
        <v>0</v>
      </c>
    </row>
    <row r="505" spans="1:12" s="3" customFormat="1" ht="16.5" customHeight="1">
      <c r="A505" s="96"/>
      <c r="B505" s="194"/>
      <c r="C505" s="195"/>
      <c r="D505" s="195"/>
      <c r="E505" s="196"/>
      <c r="F505" s="196"/>
      <c r="G505" s="197" t="str">
        <f t="shared" si="14"/>
        <v/>
      </c>
      <c r="H505" s="197" t="str">
        <f>IF(B505="","",IF(COUNTIF(Businesses!B:B,B505)&gt;1,"Multi-Tenant","Single-Tenant"))</f>
        <v/>
      </c>
      <c r="I505" s="402" t="str">
        <f t="shared" si="15"/>
        <v/>
      </c>
      <c r="J505" s="403"/>
      <c r="K505" s="97"/>
      <c r="L505" s="1" t="b">
        <f>IF(B505="",FALSE,IF(COUNTIF(Businesses!B:B,Buildings!B505)=0,TRUE,FALSE))</f>
        <v>0</v>
      </c>
    </row>
    <row r="506" spans="1:12" s="3" customFormat="1" ht="16.5" customHeight="1">
      <c r="A506" s="96"/>
      <c r="B506" s="199"/>
      <c r="C506" s="200"/>
      <c r="D506" s="200"/>
      <c r="E506" s="201"/>
      <c r="F506" s="201"/>
      <c r="G506" s="197" t="str">
        <f t="shared" si="14"/>
        <v/>
      </c>
      <c r="H506" s="197" t="str">
        <f>IF(B506="","",IF(COUNTIF(Businesses!B:B,B506)&gt;1,"Multi-Tenant","Single-Tenant"))</f>
        <v/>
      </c>
      <c r="I506" s="402" t="str">
        <f t="shared" si="15"/>
        <v/>
      </c>
      <c r="J506" s="403"/>
      <c r="K506" s="97"/>
      <c r="L506" s="1" t="b">
        <f>IF(B506="",FALSE,IF(COUNTIF(Businesses!B:B,Buildings!B506)=0,TRUE,FALSE))</f>
        <v>0</v>
      </c>
    </row>
    <row r="507" spans="1:12" s="3" customFormat="1" ht="16.5" customHeight="1">
      <c r="A507" s="96"/>
      <c r="B507" s="194"/>
      <c r="C507" s="195"/>
      <c r="D507" s="195"/>
      <c r="E507" s="196"/>
      <c r="F507" s="196"/>
      <c r="G507" s="197" t="str">
        <f t="shared" si="14"/>
        <v/>
      </c>
      <c r="H507" s="197" t="str">
        <f>IF(B507="","",IF(COUNTIF(Businesses!B:B,B507)&gt;1,"Multi-Tenant","Single-Tenant"))</f>
        <v/>
      </c>
      <c r="I507" s="402" t="str">
        <f t="shared" si="15"/>
        <v/>
      </c>
      <c r="J507" s="403"/>
      <c r="K507" s="97"/>
      <c r="L507" s="1" t="b">
        <f>IF(B507="",FALSE,IF(COUNTIF(Businesses!B:B,Buildings!B507)=0,TRUE,FALSE))</f>
        <v>0</v>
      </c>
    </row>
    <row r="508" spans="1:12" s="3" customFormat="1" ht="16.5" customHeight="1">
      <c r="A508" s="96"/>
      <c r="B508" s="199"/>
      <c r="C508" s="200"/>
      <c r="D508" s="200"/>
      <c r="E508" s="201"/>
      <c r="F508" s="201"/>
      <c r="G508" s="197" t="str">
        <f t="shared" si="14"/>
        <v/>
      </c>
      <c r="H508" s="197" t="str">
        <f>IF(B508="","",IF(COUNTIF(Businesses!B:B,B508)&gt;1,"Multi-Tenant","Single-Tenant"))</f>
        <v/>
      </c>
      <c r="I508" s="402" t="str">
        <f t="shared" si="15"/>
        <v/>
      </c>
      <c r="J508" s="403"/>
      <c r="K508" s="97"/>
      <c r="L508" s="1" t="b">
        <f>IF(B508="",FALSE,IF(COUNTIF(Businesses!B:B,Buildings!B508)=0,TRUE,FALSE))</f>
        <v>0</v>
      </c>
    </row>
    <row r="509" spans="1:12" s="3" customFormat="1" ht="16.5" customHeight="1">
      <c r="A509" s="96"/>
      <c r="B509" s="194"/>
      <c r="C509" s="195"/>
      <c r="D509" s="195"/>
      <c r="E509" s="196"/>
      <c r="F509" s="196"/>
      <c r="G509" s="197" t="str">
        <f t="shared" si="14"/>
        <v/>
      </c>
      <c r="H509" s="197" t="str">
        <f>IF(B509="","",IF(COUNTIF(Businesses!B:B,B509)&gt;1,"Multi-Tenant","Single-Tenant"))</f>
        <v/>
      </c>
      <c r="I509" s="402" t="str">
        <f t="shared" si="15"/>
        <v/>
      </c>
      <c r="J509" s="403"/>
      <c r="K509" s="97"/>
      <c r="L509" s="1" t="b">
        <f>IF(B509="",FALSE,IF(COUNTIF(Businesses!B:B,Buildings!B509)=0,TRUE,FALSE))</f>
        <v>0</v>
      </c>
    </row>
    <row r="510" spans="1:12" s="3" customFormat="1" ht="16.5" customHeight="1">
      <c r="A510" s="96"/>
      <c r="B510" s="199"/>
      <c r="C510" s="200"/>
      <c r="D510" s="200"/>
      <c r="E510" s="201"/>
      <c r="F510" s="201"/>
      <c r="G510" s="197" t="str">
        <f t="shared" si="14"/>
        <v/>
      </c>
      <c r="H510" s="197" t="str">
        <f>IF(B510="","",IF(COUNTIF(Businesses!B:B,B510)&gt;1,"Multi-Tenant","Single-Tenant"))</f>
        <v/>
      </c>
      <c r="I510" s="402" t="str">
        <f t="shared" si="15"/>
        <v/>
      </c>
      <c r="J510" s="403"/>
      <c r="K510" s="97"/>
      <c r="L510" s="1" t="b">
        <f>IF(B510="",FALSE,IF(COUNTIF(Businesses!B:B,Buildings!B510)=0,TRUE,FALSE))</f>
        <v>0</v>
      </c>
    </row>
    <row r="511" spans="1:12" s="3" customFormat="1" ht="16.5" customHeight="1">
      <c r="A511" s="96"/>
      <c r="B511" s="194"/>
      <c r="C511" s="195"/>
      <c r="D511" s="195"/>
      <c r="E511" s="196"/>
      <c r="F511" s="196"/>
      <c r="G511" s="197" t="str">
        <f t="shared" si="14"/>
        <v/>
      </c>
      <c r="H511" s="197" t="str">
        <f>IF(B511="","",IF(COUNTIF(Businesses!B:B,B511)&gt;1,"Multi-Tenant","Single-Tenant"))</f>
        <v/>
      </c>
      <c r="I511" s="402" t="str">
        <f t="shared" si="15"/>
        <v/>
      </c>
      <c r="J511" s="403"/>
      <c r="K511" s="97"/>
      <c r="L511" s="1" t="b">
        <f>IF(B511="",FALSE,IF(COUNTIF(Businesses!B:B,Buildings!B511)=0,TRUE,FALSE))</f>
        <v>0</v>
      </c>
    </row>
    <row r="512" spans="1:12" s="3" customFormat="1" ht="16.5" customHeight="1">
      <c r="A512" s="96"/>
      <c r="B512" s="199"/>
      <c r="C512" s="200"/>
      <c r="D512" s="200"/>
      <c r="E512" s="201"/>
      <c r="F512" s="201"/>
      <c r="G512" s="197" t="str">
        <f t="shared" si="14"/>
        <v/>
      </c>
      <c r="H512" s="197" t="str">
        <f>IF(B512="","",IF(COUNTIF(Businesses!B:B,B512)&gt;1,"Multi-Tenant","Single-Tenant"))</f>
        <v/>
      </c>
      <c r="I512" s="402" t="str">
        <f t="shared" si="15"/>
        <v/>
      </c>
      <c r="J512" s="403"/>
      <c r="K512" s="97"/>
      <c r="L512" s="1" t="b">
        <f>IF(B512="",FALSE,IF(COUNTIF(Businesses!B:B,Buildings!B512)=0,TRUE,FALSE))</f>
        <v>0</v>
      </c>
    </row>
    <row r="513" spans="1:12" s="3" customFormat="1" ht="16.5" customHeight="1">
      <c r="A513" s="96"/>
      <c r="B513" s="194"/>
      <c r="C513" s="195"/>
      <c r="D513" s="195"/>
      <c r="E513" s="196"/>
      <c r="F513" s="196"/>
      <c r="G513" s="197" t="str">
        <f t="shared" si="14"/>
        <v/>
      </c>
      <c r="H513" s="197" t="str">
        <f>IF(B513="","",IF(COUNTIF(Businesses!B:B,B513)&gt;1,"Multi-Tenant","Single-Tenant"))</f>
        <v/>
      </c>
      <c r="I513" s="402" t="str">
        <f t="shared" si="15"/>
        <v/>
      </c>
      <c r="J513" s="403"/>
      <c r="K513" s="97"/>
      <c r="L513" s="1" t="b">
        <f>IF(B513="",FALSE,IF(COUNTIF(Businesses!B:B,Buildings!B513)=0,TRUE,FALSE))</f>
        <v>0</v>
      </c>
    </row>
    <row r="514" spans="1:12" s="3" customFormat="1" ht="16.5" customHeight="1">
      <c r="A514" s="96"/>
      <c r="B514" s="199"/>
      <c r="C514" s="200"/>
      <c r="D514" s="200"/>
      <c r="E514" s="201"/>
      <c r="F514" s="201"/>
      <c r="G514" s="197" t="str">
        <f t="shared" si="14"/>
        <v/>
      </c>
      <c r="H514" s="197" t="str">
        <f>IF(B514="","",IF(COUNTIF(Businesses!B:B,B514)&gt;1,"Multi-Tenant","Single-Tenant"))</f>
        <v/>
      </c>
      <c r="I514" s="402" t="str">
        <f t="shared" si="15"/>
        <v/>
      </c>
      <c r="J514" s="403"/>
      <c r="K514" s="97"/>
      <c r="L514" s="1" t="b">
        <f>IF(B514="",FALSE,IF(COUNTIF(Businesses!B:B,Buildings!B514)=0,TRUE,FALSE))</f>
        <v>0</v>
      </c>
    </row>
    <row r="515" spans="1:12" s="3" customFormat="1" ht="16.5" customHeight="1">
      <c r="A515" s="96"/>
      <c r="B515" s="194"/>
      <c r="C515" s="195"/>
      <c r="D515" s="195"/>
      <c r="E515" s="196"/>
      <c r="F515" s="196"/>
      <c r="G515" s="197" t="str">
        <f t="shared" si="14"/>
        <v/>
      </c>
      <c r="H515" s="197" t="str">
        <f>IF(B515="","",IF(COUNTIF(Businesses!B:B,B515)&gt;1,"Multi-Tenant","Single-Tenant"))</f>
        <v/>
      </c>
      <c r="I515" s="402" t="str">
        <f t="shared" si="15"/>
        <v/>
      </c>
      <c r="J515" s="403"/>
      <c r="K515" s="97"/>
      <c r="L515" s="1" t="b">
        <f>IF(B515="",FALSE,IF(COUNTIF(Businesses!B:B,Buildings!B515)=0,TRUE,FALSE))</f>
        <v>0</v>
      </c>
    </row>
    <row r="516" spans="1:12" s="3" customFormat="1" ht="16.5" customHeight="1">
      <c r="A516" s="96"/>
      <c r="B516" s="199"/>
      <c r="C516" s="200"/>
      <c r="D516" s="200"/>
      <c r="E516" s="201"/>
      <c r="F516" s="201"/>
      <c r="G516" s="197" t="str">
        <f t="shared" ref="G516:G579" si="16">IF(B516="","","Standard")</f>
        <v/>
      </c>
      <c r="H516" s="197" t="str">
        <f>IF(B516="","",IF(COUNTIF(Businesses!B:B,B516)&gt;1,"Multi-Tenant","Single-Tenant"))</f>
        <v/>
      </c>
      <c r="I516" s="402" t="str">
        <f t="shared" ref="I516:I579" si="17">IF(B516="","",B516)</f>
        <v/>
      </c>
      <c r="J516" s="403"/>
      <c r="K516" s="97"/>
      <c r="L516" s="1" t="b">
        <f>IF(B516="",FALSE,IF(COUNTIF(Businesses!B:B,Buildings!B516)=0,TRUE,FALSE))</f>
        <v>0</v>
      </c>
    </row>
    <row r="517" spans="1:12" s="3" customFormat="1" ht="16.5" customHeight="1">
      <c r="A517" s="96"/>
      <c r="B517" s="194"/>
      <c r="C517" s="195"/>
      <c r="D517" s="195"/>
      <c r="E517" s="196"/>
      <c r="F517" s="196"/>
      <c r="G517" s="197" t="str">
        <f t="shared" si="16"/>
        <v/>
      </c>
      <c r="H517" s="197" t="str">
        <f>IF(B517="","",IF(COUNTIF(Businesses!B:B,B517)&gt;1,"Multi-Tenant","Single-Tenant"))</f>
        <v/>
      </c>
      <c r="I517" s="402" t="str">
        <f t="shared" si="17"/>
        <v/>
      </c>
      <c r="J517" s="403"/>
      <c r="K517" s="97"/>
      <c r="L517" s="1" t="b">
        <f>IF(B517="",FALSE,IF(COUNTIF(Businesses!B:B,Buildings!B517)=0,TRUE,FALSE))</f>
        <v>0</v>
      </c>
    </row>
    <row r="518" spans="1:12" s="3" customFormat="1" ht="16.5" customHeight="1">
      <c r="A518" s="96"/>
      <c r="B518" s="199"/>
      <c r="C518" s="200"/>
      <c r="D518" s="200"/>
      <c r="E518" s="201"/>
      <c r="F518" s="201"/>
      <c r="G518" s="197" t="str">
        <f t="shared" si="16"/>
        <v/>
      </c>
      <c r="H518" s="197" t="str">
        <f>IF(B518="","",IF(COUNTIF(Businesses!B:B,B518)&gt;1,"Multi-Tenant","Single-Tenant"))</f>
        <v/>
      </c>
      <c r="I518" s="402" t="str">
        <f t="shared" si="17"/>
        <v/>
      </c>
      <c r="J518" s="403"/>
      <c r="K518" s="97"/>
      <c r="L518" s="1" t="b">
        <f>IF(B518="",FALSE,IF(COUNTIF(Businesses!B:B,Buildings!B518)=0,TRUE,FALSE))</f>
        <v>0</v>
      </c>
    </row>
    <row r="519" spans="1:12" s="3" customFormat="1" ht="16.5" customHeight="1">
      <c r="A519" s="96"/>
      <c r="B519" s="194"/>
      <c r="C519" s="195"/>
      <c r="D519" s="195"/>
      <c r="E519" s="196"/>
      <c r="F519" s="196"/>
      <c r="G519" s="197" t="str">
        <f t="shared" si="16"/>
        <v/>
      </c>
      <c r="H519" s="197" t="str">
        <f>IF(B519="","",IF(COUNTIF(Businesses!B:B,B519)&gt;1,"Multi-Tenant","Single-Tenant"))</f>
        <v/>
      </c>
      <c r="I519" s="402" t="str">
        <f t="shared" si="17"/>
        <v/>
      </c>
      <c r="J519" s="403"/>
      <c r="K519" s="97"/>
      <c r="L519" s="1" t="b">
        <f>IF(B519="",FALSE,IF(COUNTIF(Businesses!B:B,Buildings!B519)=0,TRUE,FALSE))</f>
        <v>0</v>
      </c>
    </row>
    <row r="520" spans="1:12" s="3" customFormat="1" ht="16.5" customHeight="1">
      <c r="A520" s="96"/>
      <c r="B520" s="199"/>
      <c r="C520" s="200"/>
      <c r="D520" s="200"/>
      <c r="E520" s="201"/>
      <c r="F520" s="201"/>
      <c r="G520" s="197" t="str">
        <f t="shared" si="16"/>
        <v/>
      </c>
      <c r="H520" s="197" t="str">
        <f>IF(B520="","",IF(COUNTIF(Businesses!B:B,B520)&gt;1,"Multi-Tenant","Single-Tenant"))</f>
        <v/>
      </c>
      <c r="I520" s="402" t="str">
        <f t="shared" si="17"/>
        <v/>
      </c>
      <c r="J520" s="403"/>
      <c r="K520" s="97"/>
      <c r="L520" s="1" t="b">
        <f>IF(B520="",FALSE,IF(COUNTIF(Businesses!B:B,Buildings!B520)=0,TRUE,FALSE))</f>
        <v>0</v>
      </c>
    </row>
    <row r="521" spans="1:12" s="3" customFormat="1" ht="16.5" customHeight="1">
      <c r="A521" s="96"/>
      <c r="B521" s="194"/>
      <c r="C521" s="195"/>
      <c r="D521" s="195"/>
      <c r="E521" s="196"/>
      <c r="F521" s="196"/>
      <c r="G521" s="197" t="str">
        <f t="shared" si="16"/>
        <v/>
      </c>
      <c r="H521" s="197" t="str">
        <f>IF(B521="","",IF(COUNTIF(Businesses!B:B,B521)&gt;1,"Multi-Tenant","Single-Tenant"))</f>
        <v/>
      </c>
      <c r="I521" s="402" t="str">
        <f t="shared" si="17"/>
        <v/>
      </c>
      <c r="J521" s="403"/>
      <c r="K521" s="97"/>
      <c r="L521" s="1" t="b">
        <f>IF(B521="",FALSE,IF(COUNTIF(Businesses!B:B,Buildings!B521)=0,TRUE,FALSE))</f>
        <v>0</v>
      </c>
    </row>
    <row r="522" spans="1:12" s="3" customFormat="1" ht="16.5" customHeight="1">
      <c r="A522" s="96"/>
      <c r="B522" s="199"/>
      <c r="C522" s="200"/>
      <c r="D522" s="200"/>
      <c r="E522" s="201"/>
      <c r="F522" s="201"/>
      <c r="G522" s="197" t="str">
        <f t="shared" si="16"/>
        <v/>
      </c>
      <c r="H522" s="197" t="str">
        <f>IF(B522="","",IF(COUNTIF(Businesses!B:B,B522)&gt;1,"Multi-Tenant","Single-Tenant"))</f>
        <v/>
      </c>
      <c r="I522" s="402" t="str">
        <f t="shared" si="17"/>
        <v/>
      </c>
      <c r="J522" s="403"/>
      <c r="K522" s="97"/>
      <c r="L522" s="1" t="b">
        <f>IF(B522="",FALSE,IF(COUNTIF(Businesses!B:B,Buildings!B522)=0,TRUE,FALSE))</f>
        <v>0</v>
      </c>
    </row>
    <row r="523" spans="1:12" s="3" customFormat="1" ht="16.5" customHeight="1">
      <c r="A523" s="96"/>
      <c r="B523" s="194"/>
      <c r="C523" s="195"/>
      <c r="D523" s="195"/>
      <c r="E523" s="196"/>
      <c r="F523" s="196"/>
      <c r="G523" s="197" t="str">
        <f t="shared" si="16"/>
        <v/>
      </c>
      <c r="H523" s="197" t="str">
        <f>IF(B523="","",IF(COUNTIF(Businesses!B:B,B523)&gt;1,"Multi-Tenant","Single-Tenant"))</f>
        <v/>
      </c>
      <c r="I523" s="402" t="str">
        <f t="shared" si="17"/>
        <v/>
      </c>
      <c r="J523" s="403"/>
      <c r="K523" s="97"/>
      <c r="L523" s="1" t="b">
        <f>IF(B523="",FALSE,IF(COUNTIF(Businesses!B:B,Buildings!B523)=0,TRUE,FALSE))</f>
        <v>0</v>
      </c>
    </row>
    <row r="524" spans="1:12" s="3" customFormat="1" ht="16.5" customHeight="1">
      <c r="A524" s="96"/>
      <c r="B524" s="199"/>
      <c r="C524" s="200"/>
      <c r="D524" s="200"/>
      <c r="E524" s="201"/>
      <c r="F524" s="201"/>
      <c r="G524" s="197" t="str">
        <f t="shared" si="16"/>
        <v/>
      </c>
      <c r="H524" s="197" t="str">
        <f>IF(B524="","",IF(COUNTIF(Businesses!B:B,B524)&gt;1,"Multi-Tenant","Single-Tenant"))</f>
        <v/>
      </c>
      <c r="I524" s="402" t="str">
        <f t="shared" si="17"/>
        <v/>
      </c>
      <c r="J524" s="403"/>
      <c r="K524" s="97"/>
      <c r="L524" s="1" t="b">
        <f>IF(B524="",FALSE,IF(COUNTIF(Businesses!B:B,Buildings!B524)=0,TRUE,FALSE))</f>
        <v>0</v>
      </c>
    </row>
    <row r="525" spans="1:12" s="3" customFormat="1" ht="16.5" customHeight="1">
      <c r="A525" s="96"/>
      <c r="B525" s="194"/>
      <c r="C525" s="195"/>
      <c r="D525" s="195"/>
      <c r="E525" s="196"/>
      <c r="F525" s="196"/>
      <c r="G525" s="197" t="str">
        <f t="shared" si="16"/>
        <v/>
      </c>
      <c r="H525" s="197" t="str">
        <f>IF(B525="","",IF(COUNTIF(Businesses!B:B,B525)&gt;1,"Multi-Tenant","Single-Tenant"))</f>
        <v/>
      </c>
      <c r="I525" s="402" t="str">
        <f t="shared" si="17"/>
        <v/>
      </c>
      <c r="J525" s="403"/>
      <c r="K525" s="97"/>
      <c r="L525" s="1" t="b">
        <f>IF(B525="",FALSE,IF(COUNTIF(Businesses!B:B,Buildings!B525)=0,TRUE,FALSE))</f>
        <v>0</v>
      </c>
    </row>
    <row r="526" spans="1:12" s="3" customFormat="1" ht="16.5" customHeight="1">
      <c r="A526" s="96"/>
      <c r="B526" s="199"/>
      <c r="C526" s="200"/>
      <c r="D526" s="200"/>
      <c r="E526" s="201"/>
      <c r="F526" s="201"/>
      <c r="G526" s="197" t="str">
        <f t="shared" si="16"/>
        <v/>
      </c>
      <c r="H526" s="197" t="str">
        <f>IF(B526="","",IF(COUNTIF(Businesses!B:B,B526)&gt;1,"Multi-Tenant","Single-Tenant"))</f>
        <v/>
      </c>
      <c r="I526" s="402" t="str">
        <f t="shared" si="17"/>
        <v/>
      </c>
      <c r="J526" s="403"/>
      <c r="K526" s="97"/>
      <c r="L526" s="1" t="b">
        <f>IF(B526="",FALSE,IF(COUNTIF(Businesses!B:B,Buildings!B526)=0,TRUE,FALSE))</f>
        <v>0</v>
      </c>
    </row>
    <row r="527" spans="1:12" s="3" customFormat="1" ht="16.5" customHeight="1">
      <c r="A527" s="96"/>
      <c r="B527" s="194"/>
      <c r="C527" s="195"/>
      <c r="D527" s="195"/>
      <c r="E527" s="196"/>
      <c r="F527" s="196"/>
      <c r="G527" s="197" t="str">
        <f t="shared" si="16"/>
        <v/>
      </c>
      <c r="H527" s="197" t="str">
        <f>IF(B527="","",IF(COUNTIF(Businesses!B:B,B527)&gt;1,"Multi-Tenant","Single-Tenant"))</f>
        <v/>
      </c>
      <c r="I527" s="402" t="str">
        <f t="shared" si="17"/>
        <v/>
      </c>
      <c r="J527" s="403"/>
      <c r="K527" s="97"/>
      <c r="L527" s="1" t="b">
        <f>IF(B527="",FALSE,IF(COUNTIF(Businesses!B:B,Buildings!B527)=0,TRUE,FALSE))</f>
        <v>0</v>
      </c>
    </row>
    <row r="528" spans="1:12" s="3" customFormat="1" ht="16.5" customHeight="1">
      <c r="A528" s="96"/>
      <c r="B528" s="199"/>
      <c r="C528" s="200"/>
      <c r="D528" s="200"/>
      <c r="E528" s="201"/>
      <c r="F528" s="201"/>
      <c r="G528" s="197" t="str">
        <f t="shared" si="16"/>
        <v/>
      </c>
      <c r="H528" s="197" t="str">
        <f>IF(B528="","",IF(COUNTIF(Businesses!B:B,B528)&gt;1,"Multi-Tenant","Single-Tenant"))</f>
        <v/>
      </c>
      <c r="I528" s="402" t="str">
        <f t="shared" si="17"/>
        <v/>
      </c>
      <c r="J528" s="403"/>
      <c r="K528" s="97"/>
      <c r="L528" s="1" t="b">
        <f>IF(B528="",FALSE,IF(COUNTIF(Businesses!B:B,Buildings!B528)=0,TRUE,FALSE))</f>
        <v>0</v>
      </c>
    </row>
    <row r="529" spans="1:12" s="3" customFormat="1" ht="16.5" customHeight="1">
      <c r="A529" s="96"/>
      <c r="B529" s="194"/>
      <c r="C529" s="195"/>
      <c r="D529" s="195"/>
      <c r="E529" s="196"/>
      <c r="F529" s="196"/>
      <c r="G529" s="197" t="str">
        <f t="shared" si="16"/>
        <v/>
      </c>
      <c r="H529" s="197" t="str">
        <f>IF(B529="","",IF(COUNTIF(Businesses!B:B,B529)&gt;1,"Multi-Tenant","Single-Tenant"))</f>
        <v/>
      </c>
      <c r="I529" s="402" t="str">
        <f t="shared" si="17"/>
        <v/>
      </c>
      <c r="J529" s="403"/>
      <c r="K529" s="97"/>
      <c r="L529" s="1" t="b">
        <f>IF(B529="",FALSE,IF(COUNTIF(Businesses!B:B,Buildings!B529)=0,TRUE,FALSE))</f>
        <v>0</v>
      </c>
    </row>
    <row r="530" spans="1:12" s="3" customFormat="1" ht="16.5" customHeight="1">
      <c r="A530" s="96"/>
      <c r="B530" s="199"/>
      <c r="C530" s="200"/>
      <c r="D530" s="200"/>
      <c r="E530" s="201"/>
      <c r="F530" s="201"/>
      <c r="G530" s="197" t="str">
        <f t="shared" si="16"/>
        <v/>
      </c>
      <c r="H530" s="197" t="str">
        <f>IF(B530="","",IF(COUNTIF(Businesses!B:B,B530)&gt;1,"Multi-Tenant","Single-Tenant"))</f>
        <v/>
      </c>
      <c r="I530" s="402" t="str">
        <f t="shared" si="17"/>
        <v/>
      </c>
      <c r="J530" s="403"/>
      <c r="K530" s="97"/>
      <c r="L530" s="1" t="b">
        <f>IF(B530="",FALSE,IF(COUNTIF(Businesses!B:B,Buildings!B530)=0,TRUE,FALSE))</f>
        <v>0</v>
      </c>
    </row>
    <row r="531" spans="1:12" s="3" customFormat="1" ht="16.5" customHeight="1">
      <c r="A531" s="96"/>
      <c r="B531" s="194"/>
      <c r="C531" s="195"/>
      <c r="D531" s="195"/>
      <c r="E531" s="196"/>
      <c r="F531" s="196"/>
      <c r="G531" s="197" t="str">
        <f t="shared" si="16"/>
        <v/>
      </c>
      <c r="H531" s="197" t="str">
        <f>IF(B531="","",IF(COUNTIF(Businesses!B:B,B531)&gt;1,"Multi-Tenant","Single-Tenant"))</f>
        <v/>
      </c>
      <c r="I531" s="402" t="str">
        <f t="shared" si="17"/>
        <v/>
      </c>
      <c r="J531" s="403"/>
      <c r="K531" s="97"/>
      <c r="L531" s="1" t="b">
        <f>IF(B531="",FALSE,IF(COUNTIF(Businesses!B:B,Buildings!B531)=0,TRUE,FALSE))</f>
        <v>0</v>
      </c>
    </row>
    <row r="532" spans="1:12" s="3" customFormat="1" ht="16.5" customHeight="1">
      <c r="A532" s="96"/>
      <c r="B532" s="199"/>
      <c r="C532" s="200"/>
      <c r="D532" s="200"/>
      <c r="E532" s="201"/>
      <c r="F532" s="201"/>
      <c r="G532" s="197" t="str">
        <f t="shared" si="16"/>
        <v/>
      </c>
      <c r="H532" s="197" t="str">
        <f>IF(B532="","",IF(COUNTIF(Businesses!B:B,B532)&gt;1,"Multi-Tenant","Single-Tenant"))</f>
        <v/>
      </c>
      <c r="I532" s="402" t="str">
        <f t="shared" si="17"/>
        <v/>
      </c>
      <c r="J532" s="403"/>
      <c r="K532" s="97"/>
      <c r="L532" s="1" t="b">
        <f>IF(B532="",FALSE,IF(COUNTIF(Businesses!B:B,Buildings!B532)=0,TRUE,FALSE))</f>
        <v>0</v>
      </c>
    </row>
    <row r="533" spans="1:12" s="3" customFormat="1" ht="16.5" customHeight="1">
      <c r="A533" s="96"/>
      <c r="B533" s="194"/>
      <c r="C533" s="195"/>
      <c r="D533" s="195"/>
      <c r="E533" s="196"/>
      <c r="F533" s="196"/>
      <c r="G533" s="197" t="str">
        <f t="shared" si="16"/>
        <v/>
      </c>
      <c r="H533" s="197" t="str">
        <f>IF(B533="","",IF(COUNTIF(Businesses!B:B,B533)&gt;1,"Multi-Tenant","Single-Tenant"))</f>
        <v/>
      </c>
      <c r="I533" s="402" t="str">
        <f t="shared" si="17"/>
        <v/>
      </c>
      <c r="J533" s="403"/>
      <c r="K533" s="97"/>
      <c r="L533" s="1" t="b">
        <f>IF(B533="",FALSE,IF(COUNTIF(Businesses!B:B,Buildings!B533)=0,TRUE,FALSE))</f>
        <v>0</v>
      </c>
    </row>
    <row r="534" spans="1:12" s="3" customFormat="1" ht="16.5" customHeight="1">
      <c r="A534" s="96"/>
      <c r="B534" s="199"/>
      <c r="C534" s="200"/>
      <c r="D534" s="200"/>
      <c r="E534" s="201"/>
      <c r="F534" s="201"/>
      <c r="G534" s="197" t="str">
        <f t="shared" si="16"/>
        <v/>
      </c>
      <c r="H534" s="197" t="str">
        <f>IF(B534="","",IF(COUNTIF(Businesses!B:B,B534)&gt;1,"Multi-Tenant","Single-Tenant"))</f>
        <v/>
      </c>
      <c r="I534" s="402" t="str">
        <f t="shared" si="17"/>
        <v/>
      </c>
      <c r="J534" s="403"/>
      <c r="K534" s="97"/>
      <c r="L534" s="1" t="b">
        <f>IF(B534="",FALSE,IF(COUNTIF(Businesses!B:B,Buildings!B534)=0,TRUE,FALSE))</f>
        <v>0</v>
      </c>
    </row>
    <row r="535" spans="1:12" s="3" customFormat="1" ht="16.5" customHeight="1">
      <c r="A535" s="96"/>
      <c r="B535" s="194"/>
      <c r="C535" s="195"/>
      <c r="D535" s="195"/>
      <c r="E535" s="196"/>
      <c r="F535" s="196"/>
      <c r="G535" s="197" t="str">
        <f t="shared" si="16"/>
        <v/>
      </c>
      <c r="H535" s="197" t="str">
        <f>IF(B535="","",IF(COUNTIF(Businesses!B:B,B535)&gt;1,"Multi-Tenant","Single-Tenant"))</f>
        <v/>
      </c>
      <c r="I535" s="402" t="str">
        <f t="shared" si="17"/>
        <v/>
      </c>
      <c r="J535" s="403"/>
      <c r="K535" s="97"/>
      <c r="L535" s="1" t="b">
        <f>IF(B535="",FALSE,IF(COUNTIF(Businesses!B:B,Buildings!B535)=0,TRUE,FALSE))</f>
        <v>0</v>
      </c>
    </row>
    <row r="536" spans="1:12" s="3" customFormat="1" ht="16.5" customHeight="1">
      <c r="A536" s="96"/>
      <c r="B536" s="199"/>
      <c r="C536" s="200"/>
      <c r="D536" s="200"/>
      <c r="E536" s="201"/>
      <c r="F536" s="201"/>
      <c r="G536" s="197" t="str">
        <f t="shared" si="16"/>
        <v/>
      </c>
      <c r="H536" s="197" t="str">
        <f>IF(B536="","",IF(COUNTIF(Businesses!B:B,B536)&gt;1,"Multi-Tenant","Single-Tenant"))</f>
        <v/>
      </c>
      <c r="I536" s="402" t="str">
        <f t="shared" si="17"/>
        <v/>
      </c>
      <c r="J536" s="403"/>
      <c r="K536" s="97"/>
      <c r="L536" s="1" t="b">
        <f>IF(B536="",FALSE,IF(COUNTIF(Businesses!B:B,Buildings!B536)=0,TRUE,FALSE))</f>
        <v>0</v>
      </c>
    </row>
    <row r="537" spans="1:12" s="3" customFormat="1" ht="16.5" customHeight="1">
      <c r="A537" s="96"/>
      <c r="B537" s="194"/>
      <c r="C537" s="195"/>
      <c r="D537" s="195"/>
      <c r="E537" s="196"/>
      <c r="F537" s="196"/>
      <c r="G537" s="197" t="str">
        <f t="shared" si="16"/>
        <v/>
      </c>
      <c r="H537" s="197" t="str">
        <f>IF(B537="","",IF(COUNTIF(Businesses!B:B,B537)&gt;1,"Multi-Tenant","Single-Tenant"))</f>
        <v/>
      </c>
      <c r="I537" s="402" t="str">
        <f t="shared" si="17"/>
        <v/>
      </c>
      <c r="J537" s="403"/>
      <c r="K537" s="97"/>
      <c r="L537" s="1" t="b">
        <f>IF(B537="",FALSE,IF(COUNTIF(Businesses!B:B,Buildings!B537)=0,TRUE,FALSE))</f>
        <v>0</v>
      </c>
    </row>
    <row r="538" spans="1:12" s="3" customFormat="1" ht="16.5" customHeight="1">
      <c r="A538" s="96"/>
      <c r="B538" s="199"/>
      <c r="C538" s="200"/>
      <c r="D538" s="200"/>
      <c r="E538" s="201"/>
      <c r="F538" s="201"/>
      <c r="G538" s="197" t="str">
        <f t="shared" si="16"/>
        <v/>
      </c>
      <c r="H538" s="197" t="str">
        <f>IF(B538="","",IF(COUNTIF(Businesses!B:B,B538)&gt;1,"Multi-Tenant","Single-Tenant"))</f>
        <v/>
      </c>
      <c r="I538" s="402" t="str">
        <f t="shared" si="17"/>
        <v/>
      </c>
      <c r="J538" s="403"/>
      <c r="K538" s="97"/>
      <c r="L538" s="1" t="b">
        <f>IF(B538="",FALSE,IF(COUNTIF(Businesses!B:B,Buildings!B538)=0,TRUE,FALSE))</f>
        <v>0</v>
      </c>
    </row>
    <row r="539" spans="1:12" s="3" customFormat="1" ht="16.5" customHeight="1">
      <c r="A539" s="96"/>
      <c r="B539" s="194"/>
      <c r="C539" s="195"/>
      <c r="D539" s="195"/>
      <c r="E539" s="196"/>
      <c r="F539" s="196"/>
      <c r="G539" s="197" t="str">
        <f t="shared" si="16"/>
        <v/>
      </c>
      <c r="H539" s="197" t="str">
        <f>IF(B539="","",IF(COUNTIF(Businesses!B:B,B539)&gt;1,"Multi-Tenant","Single-Tenant"))</f>
        <v/>
      </c>
      <c r="I539" s="402" t="str">
        <f t="shared" si="17"/>
        <v/>
      </c>
      <c r="J539" s="403"/>
      <c r="K539" s="97"/>
      <c r="L539" s="1" t="b">
        <f>IF(B539="",FALSE,IF(COUNTIF(Businesses!B:B,Buildings!B539)=0,TRUE,FALSE))</f>
        <v>0</v>
      </c>
    </row>
    <row r="540" spans="1:12" s="3" customFormat="1" ht="16.5" customHeight="1">
      <c r="A540" s="96"/>
      <c r="B540" s="199"/>
      <c r="C540" s="200"/>
      <c r="D540" s="200"/>
      <c r="E540" s="201"/>
      <c r="F540" s="201"/>
      <c r="G540" s="197" t="str">
        <f t="shared" si="16"/>
        <v/>
      </c>
      <c r="H540" s="197" t="str">
        <f>IF(B540="","",IF(COUNTIF(Businesses!B:B,B540)&gt;1,"Multi-Tenant","Single-Tenant"))</f>
        <v/>
      </c>
      <c r="I540" s="402" t="str">
        <f t="shared" si="17"/>
        <v/>
      </c>
      <c r="J540" s="403"/>
      <c r="K540" s="97"/>
      <c r="L540" s="1" t="b">
        <f>IF(B540="",FALSE,IF(COUNTIF(Businesses!B:B,Buildings!B540)=0,TRUE,FALSE))</f>
        <v>0</v>
      </c>
    </row>
    <row r="541" spans="1:12" s="3" customFormat="1" ht="16.5" customHeight="1">
      <c r="A541" s="96"/>
      <c r="B541" s="194"/>
      <c r="C541" s="195"/>
      <c r="D541" s="195"/>
      <c r="E541" s="196"/>
      <c r="F541" s="196"/>
      <c r="G541" s="197" t="str">
        <f t="shared" si="16"/>
        <v/>
      </c>
      <c r="H541" s="197" t="str">
        <f>IF(B541="","",IF(COUNTIF(Businesses!B:B,B541)&gt;1,"Multi-Tenant","Single-Tenant"))</f>
        <v/>
      </c>
      <c r="I541" s="402" t="str">
        <f t="shared" si="17"/>
        <v/>
      </c>
      <c r="J541" s="403"/>
      <c r="K541" s="97"/>
      <c r="L541" s="1" t="b">
        <f>IF(B541="",FALSE,IF(COUNTIF(Businesses!B:B,Buildings!B541)=0,TRUE,FALSE))</f>
        <v>0</v>
      </c>
    </row>
    <row r="542" spans="1:12" s="3" customFormat="1" ht="16.5" customHeight="1">
      <c r="A542" s="96"/>
      <c r="B542" s="199"/>
      <c r="C542" s="200"/>
      <c r="D542" s="200"/>
      <c r="E542" s="201"/>
      <c r="F542" s="201"/>
      <c r="G542" s="197" t="str">
        <f t="shared" si="16"/>
        <v/>
      </c>
      <c r="H542" s="197" t="str">
        <f>IF(B542="","",IF(COUNTIF(Businesses!B:B,B542)&gt;1,"Multi-Tenant","Single-Tenant"))</f>
        <v/>
      </c>
      <c r="I542" s="402" t="str">
        <f t="shared" si="17"/>
        <v/>
      </c>
      <c r="J542" s="403"/>
      <c r="K542" s="97"/>
      <c r="L542" s="1" t="b">
        <f>IF(B542="",FALSE,IF(COUNTIF(Businesses!B:B,Buildings!B542)=0,TRUE,FALSE))</f>
        <v>0</v>
      </c>
    </row>
    <row r="543" spans="1:12" s="3" customFormat="1" ht="16.5" customHeight="1">
      <c r="A543" s="96"/>
      <c r="B543" s="194"/>
      <c r="C543" s="195"/>
      <c r="D543" s="195"/>
      <c r="E543" s="196"/>
      <c r="F543" s="196"/>
      <c r="G543" s="197" t="str">
        <f t="shared" si="16"/>
        <v/>
      </c>
      <c r="H543" s="197" t="str">
        <f>IF(B543="","",IF(COUNTIF(Businesses!B:B,B543)&gt;1,"Multi-Tenant","Single-Tenant"))</f>
        <v/>
      </c>
      <c r="I543" s="402" t="str">
        <f t="shared" si="17"/>
        <v/>
      </c>
      <c r="J543" s="403"/>
      <c r="K543" s="97"/>
      <c r="L543" s="1" t="b">
        <f>IF(B543="",FALSE,IF(COUNTIF(Businesses!B:B,Buildings!B543)=0,TRUE,FALSE))</f>
        <v>0</v>
      </c>
    </row>
    <row r="544" spans="1:12" s="3" customFormat="1" ht="16.5" customHeight="1">
      <c r="A544" s="96"/>
      <c r="B544" s="199"/>
      <c r="C544" s="200"/>
      <c r="D544" s="200"/>
      <c r="E544" s="201"/>
      <c r="F544" s="201"/>
      <c r="G544" s="197" t="str">
        <f t="shared" si="16"/>
        <v/>
      </c>
      <c r="H544" s="197" t="str">
        <f>IF(B544="","",IF(COUNTIF(Businesses!B:B,B544)&gt;1,"Multi-Tenant","Single-Tenant"))</f>
        <v/>
      </c>
      <c r="I544" s="402" t="str">
        <f t="shared" si="17"/>
        <v/>
      </c>
      <c r="J544" s="403"/>
      <c r="K544" s="97"/>
      <c r="L544" s="1" t="b">
        <f>IF(B544="",FALSE,IF(COUNTIF(Businesses!B:B,Buildings!B544)=0,TRUE,FALSE))</f>
        <v>0</v>
      </c>
    </row>
    <row r="545" spans="1:12" s="3" customFormat="1" ht="16.5" customHeight="1">
      <c r="A545" s="96"/>
      <c r="B545" s="194"/>
      <c r="C545" s="195"/>
      <c r="D545" s="195"/>
      <c r="E545" s="196"/>
      <c r="F545" s="196"/>
      <c r="G545" s="197" t="str">
        <f t="shared" si="16"/>
        <v/>
      </c>
      <c r="H545" s="197" t="str">
        <f>IF(B545="","",IF(COUNTIF(Businesses!B:B,B545)&gt;1,"Multi-Tenant","Single-Tenant"))</f>
        <v/>
      </c>
      <c r="I545" s="402" t="str">
        <f t="shared" si="17"/>
        <v/>
      </c>
      <c r="J545" s="403"/>
      <c r="K545" s="97"/>
      <c r="L545" s="1" t="b">
        <f>IF(B545="",FALSE,IF(COUNTIF(Businesses!B:B,Buildings!B545)=0,TRUE,FALSE))</f>
        <v>0</v>
      </c>
    </row>
    <row r="546" spans="1:12" s="3" customFormat="1" ht="16.5" customHeight="1">
      <c r="A546" s="96"/>
      <c r="B546" s="199"/>
      <c r="C546" s="200"/>
      <c r="D546" s="200"/>
      <c r="E546" s="201"/>
      <c r="F546" s="201"/>
      <c r="G546" s="197" t="str">
        <f t="shared" si="16"/>
        <v/>
      </c>
      <c r="H546" s="197" t="str">
        <f>IF(B546="","",IF(COUNTIF(Businesses!B:B,B546)&gt;1,"Multi-Tenant","Single-Tenant"))</f>
        <v/>
      </c>
      <c r="I546" s="402" t="str">
        <f t="shared" si="17"/>
        <v/>
      </c>
      <c r="J546" s="403"/>
      <c r="K546" s="97"/>
      <c r="L546" s="1" t="b">
        <f>IF(B546="",FALSE,IF(COUNTIF(Businesses!B:B,Buildings!B546)=0,TRUE,FALSE))</f>
        <v>0</v>
      </c>
    </row>
    <row r="547" spans="1:12" s="3" customFormat="1" ht="16.5" customHeight="1">
      <c r="A547" s="96"/>
      <c r="B547" s="194"/>
      <c r="C547" s="195"/>
      <c r="D547" s="195"/>
      <c r="E547" s="196"/>
      <c r="F547" s="196"/>
      <c r="G547" s="197" t="str">
        <f t="shared" si="16"/>
        <v/>
      </c>
      <c r="H547" s="197" t="str">
        <f>IF(B547="","",IF(COUNTIF(Businesses!B:B,B547)&gt;1,"Multi-Tenant","Single-Tenant"))</f>
        <v/>
      </c>
      <c r="I547" s="402" t="str">
        <f t="shared" si="17"/>
        <v/>
      </c>
      <c r="J547" s="403"/>
      <c r="K547" s="97"/>
      <c r="L547" s="1" t="b">
        <f>IF(B547="",FALSE,IF(COUNTIF(Businesses!B:B,Buildings!B547)=0,TRUE,FALSE))</f>
        <v>0</v>
      </c>
    </row>
    <row r="548" spans="1:12" s="3" customFormat="1" ht="16.5" customHeight="1">
      <c r="A548" s="96"/>
      <c r="B548" s="199"/>
      <c r="C548" s="200"/>
      <c r="D548" s="200"/>
      <c r="E548" s="201"/>
      <c r="F548" s="201"/>
      <c r="G548" s="197" t="str">
        <f t="shared" si="16"/>
        <v/>
      </c>
      <c r="H548" s="197" t="str">
        <f>IF(B548="","",IF(COUNTIF(Businesses!B:B,B548)&gt;1,"Multi-Tenant","Single-Tenant"))</f>
        <v/>
      </c>
      <c r="I548" s="402" t="str">
        <f t="shared" si="17"/>
        <v/>
      </c>
      <c r="J548" s="403"/>
      <c r="K548" s="97"/>
      <c r="L548" s="1" t="b">
        <f>IF(B548="",FALSE,IF(COUNTIF(Businesses!B:B,Buildings!B548)=0,TRUE,FALSE))</f>
        <v>0</v>
      </c>
    </row>
    <row r="549" spans="1:12" s="3" customFormat="1" ht="16.5" customHeight="1">
      <c r="A549" s="96"/>
      <c r="B549" s="194"/>
      <c r="C549" s="195"/>
      <c r="D549" s="195"/>
      <c r="E549" s="196"/>
      <c r="F549" s="196"/>
      <c r="G549" s="197" t="str">
        <f t="shared" si="16"/>
        <v/>
      </c>
      <c r="H549" s="197" t="str">
        <f>IF(B549="","",IF(COUNTIF(Businesses!B:B,B549)&gt;1,"Multi-Tenant","Single-Tenant"))</f>
        <v/>
      </c>
      <c r="I549" s="402" t="str">
        <f t="shared" si="17"/>
        <v/>
      </c>
      <c r="J549" s="403"/>
      <c r="K549" s="97"/>
      <c r="L549" s="1" t="b">
        <f>IF(B549="",FALSE,IF(COUNTIF(Businesses!B:B,Buildings!B549)=0,TRUE,FALSE))</f>
        <v>0</v>
      </c>
    </row>
    <row r="550" spans="1:12" s="3" customFormat="1" ht="16.5" customHeight="1">
      <c r="A550" s="96"/>
      <c r="B550" s="199"/>
      <c r="C550" s="200"/>
      <c r="D550" s="200"/>
      <c r="E550" s="201"/>
      <c r="F550" s="201"/>
      <c r="G550" s="197" t="str">
        <f t="shared" si="16"/>
        <v/>
      </c>
      <c r="H550" s="197" t="str">
        <f>IF(B550="","",IF(COUNTIF(Businesses!B:B,B550)&gt;1,"Multi-Tenant","Single-Tenant"))</f>
        <v/>
      </c>
      <c r="I550" s="402" t="str">
        <f t="shared" si="17"/>
        <v/>
      </c>
      <c r="J550" s="403"/>
      <c r="K550" s="97"/>
      <c r="L550" s="1" t="b">
        <f>IF(B550="",FALSE,IF(COUNTIF(Businesses!B:B,Buildings!B550)=0,TRUE,FALSE))</f>
        <v>0</v>
      </c>
    </row>
    <row r="551" spans="1:12" s="3" customFormat="1" ht="16.5" customHeight="1">
      <c r="A551" s="96"/>
      <c r="B551" s="194"/>
      <c r="C551" s="195"/>
      <c r="D551" s="195"/>
      <c r="E551" s="196"/>
      <c r="F551" s="196"/>
      <c r="G551" s="197" t="str">
        <f t="shared" si="16"/>
        <v/>
      </c>
      <c r="H551" s="197" t="str">
        <f>IF(B551="","",IF(COUNTIF(Businesses!B:B,B551)&gt;1,"Multi-Tenant","Single-Tenant"))</f>
        <v/>
      </c>
      <c r="I551" s="402" t="str">
        <f t="shared" si="17"/>
        <v/>
      </c>
      <c r="J551" s="403"/>
      <c r="K551" s="97"/>
      <c r="L551" s="1" t="b">
        <f>IF(B551="",FALSE,IF(COUNTIF(Businesses!B:B,Buildings!B551)=0,TRUE,FALSE))</f>
        <v>0</v>
      </c>
    </row>
    <row r="552" spans="1:12" s="3" customFormat="1" ht="16.5" customHeight="1">
      <c r="A552" s="96"/>
      <c r="B552" s="199"/>
      <c r="C552" s="200"/>
      <c r="D552" s="200"/>
      <c r="E552" s="201"/>
      <c r="F552" s="201"/>
      <c r="G552" s="197" t="str">
        <f t="shared" si="16"/>
        <v/>
      </c>
      <c r="H552" s="197" t="str">
        <f>IF(B552="","",IF(COUNTIF(Businesses!B:B,B552)&gt;1,"Multi-Tenant","Single-Tenant"))</f>
        <v/>
      </c>
      <c r="I552" s="402" t="str">
        <f t="shared" si="17"/>
        <v/>
      </c>
      <c r="J552" s="403"/>
      <c r="K552" s="97"/>
      <c r="L552" s="1" t="b">
        <f>IF(B552="",FALSE,IF(COUNTIF(Businesses!B:B,Buildings!B552)=0,TRUE,FALSE))</f>
        <v>0</v>
      </c>
    </row>
    <row r="553" spans="1:12" s="3" customFormat="1" ht="16.5" customHeight="1">
      <c r="A553" s="96"/>
      <c r="B553" s="194"/>
      <c r="C553" s="195"/>
      <c r="D553" s="195"/>
      <c r="E553" s="196"/>
      <c r="F553" s="196"/>
      <c r="G553" s="197" t="str">
        <f t="shared" si="16"/>
        <v/>
      </c>
      <c r="H553" s="197" t="str">
        <f>IF(B553="","",IF(COUNTIF(Businesses!B:B,B553)&gt;1,"Multi-Tenant","Single-Tenant"))</f>
        <v/>
      </c>
      <c r="I553" s="402" t="str">
        <f t="shared" si="17"/>
        <v/>
      </c>
      <c r="J553" s="403"/>
      <c r="K553" s="97"/>
      <c r="L553" s="1" t="b">
        <f>IF(B553="",FALSE,IF(COUNTIF(Businesses!B:B,Buildings!B553)=0,TRUE,FALSE))</f>
        <v>0</v>
      </c>
    </row>
    <row r="554" spans="1:12" s="3" customFormat="1" ht="16.5" customHeight="1">
      <c r="A554" s="96"/>
      <c r="B554" s="199"/>
      <c r="C554" s="200"/>
      <c r="D554" s="200"/>
      <c r="E554" s="201"/>
      <c r="F554" s="201"/>
      <c r="G554" s="197" t="str">
        <f t="shared" si="16"/>
        <v/>
      </c>
      <c r="H554" s="197" t="str">
        <f>IF(B554="","",IF(COUNTIF(Businesses!B:B,B554)&gt;1,"Multi-Tenant","Single-Tenant"))</f>
        <v/>
      </c>
      <c r="I554" s="402" t="str">
        <f t="shared" si="17"/>
        <v/>
      </c>
      <c r="J554" s="403"/>
      <c r="K554" s="97"/>
      <c r="L554" s="1" t="b">
        <f>IF(B554="",FALSE,IF(COUNTIF(Businesses!B:B,Buildings!B554)=0,TRUE,FALSE))</f>
        <v>0</v>
      </c>
    </row>
    <row r="555" spans="1:12" s="3" customFormat="1" ht="16.5" customHeight="1">
      <c r="A555" s="96"/>
      <c r="B555" s="194"/>
      <c r="C555" s="195"/>
      <c r="D555" s="195"/>
      <c r="E555" s="196"/>
      <c r="F555" s="196"/>
      <c r="G555" s="197" t="str">
        <f t="shared" si="16"/>
        <v/>
      </c>
      <c r="H555" s="197" t="str">
        <f>IF(B555="","",IF(COUNTIF(Businesses!B:B,B555)&gt;1,"Multi-Tenant","Single-Tenant"))</f>
        <v/>
      </c>
      <c r="I555" s="402" t="str">
        <f t="shared" si="17"/>
        <v/>
      </c>
      <c r="J555" s="403"/>
      <c r="K555" s="97"/>
      <c r="L555" s="1" t="b">
        <f>IF(B555="",FALSE,IF(COUNTIF(Businesses!B:B,Buildings!B555)=0,TRUE,FALSE))</f>
        <v>0</v>
      </c>
    </row>
    <row r="556" spans="1:12" s="3" customFormat="1" ht="16.5" customHeight="1">
      <c r="A556" s="96"/>
      <c r="B556" s="199"/>
      <c r="C556" s="200"/>
      <c r="D556" s="200"/>
      <c r="E556" s="201"/>
      <c r="F556" s="201"/>
      <c r="G556" s="197" t="str">
        <f t="shared" si="16"/>
        <v/>
      </c>
      <c r="H556" s="197" t="str">
        <f>IF(B556="","",IF(COUNTIF(Businesses!B:B,B556)&gt;1,"Multi-Tenant","Single-Tenant"))</f>
        <v/>
      </c>
      <c r="I556" s="402" t="str">
        <f t="shared" si="17"/>
        <v/>
      </c>
      <c r="J556" s="403"/>
      <c r="K556" s="97"/>
      <c r="L556" s="1" t="b">
        <f>IF(B556="",FALSE,IF(COUNTIF(Businesses!B:B,Buildings!B556)=0,TRUE,FALSE))</f>
        <v>0</v>
      </c>
    </row>
    <row r="557" spans="1:12" s="3" customFormat="1" ht="16.5" customHeight="1">
      <c r="A557" s="96"/>
      <c r="B557" s="194"/>
      <c r="C557" s="195"/>
      <c r="D557" s="195"/>
      <c r="E557" s="196"/>
      <c r="F557" s="196"/>
      <c r="G557" s="197" t="str">
        <f t="shared" si="16"/>
        <v/>
      </c>
      <c r="H557" s="197" t="str">
        <f>IF(B557="","",IF(COUNTIF(Businesses!B:B,B557)&gt;1,"Multi-Tenant","Single-Tenant"))</f>
        <v/>
      </c>
      <c r="I557" s="402" t="str">
        <f t="shared" si="17"/>
        <v/>
      </c>
      <c r="J557" s="403"/>
      <c r="K557" s="97"/>
      <c r="L557" s="1" t="b">
        <f>IF(B557="",FALSE,IF(COUNTIF(Businesses!B:B,Buildings!B557)=0,TRUE,FALSE))</f>
        <v>0</v>
      </c>
    </row>
    <row r="558" spans="1:12" s="3" customFormat="1" ht="16.5" customHeight="1">
      <c r="A558" s="96"/>
      <c r="B558" s="199"/>
      <c r="C558" s="200"/>
      <c r="D558" s="200"/>
      <c r="E558" s="201"/>
      <c r="F558" s="201"/>
      <c r="G558" s="197" t="str">
        <f t="shared" si="16"/>
        <v/>
      </c>
      <c r="H558" s="197" t="str">
        <f>IF(B558="","",IF(COUNTIF(Businesses!B:B,B558)&gt;1,"Multi-Tenant","Single-Tenant"))</f>
        <v/>
      </c>
      <c r="I558" s="402" t="str">
        <f t="shared" si="17"/>
        <v/>
      </c>
      <c r="J558" s="403"/>
      <c r="K558" s="97"/>
      <c r="L558" s="1" t="b">
        <f>IF(B558="",FALSE,IF(COUNTIF(Businesses!B:B,Buildings!B558)=0,TRUE,FALSE))</f>
        <v>0</v>
      </c>
    </row>
    <row r="559" spans="1:12" s="3" customFormat="1" ht="16.5" customHeight="1">
      <c r="A559" s="96"/>
      <c r="B559" s="194"/>
      <c r="C559" s="195"/>
      <c r="D559" s="195"/>
      <c r="E559" s="196"/>
      <c r="F559" s="196"/>
      <c r="G559" s="197" t="str">
        <f t="shared" si="16"/>
        <v/>
      </c>
      <c r="H559" s="197" t="str">
        <f>IF(B559="","",IF(COUNTIF(Businesses!B:B,B559)&gt;1,"Multi-Tenant","Single-Tenant"))</f>
        <v/>
      </c>
      <c r="I559" s="402" t="str">
        <f t="shared" si="17"/>
        <v/>
      </c>
      <c r="J559" s="403"/>
      <c r="K559" s="97"/>
      <c r="L559" s="1" t="b">
        <f>IF(B559="",FALSE,IF(COUNTIF(Businesses!B:B,Buildings!B559)=0,TRUE,FALSE))</f>
        <v>0</v>
      </c>
    </row>
    <row r="560" spans="1:12" s="3" customFormat="1" ht="16.5" customHeight="1">
      <c r="A560" s="96"/>
      <c r="B560" s="199"/>
      <c r="C560" s="200"/>
      <c r="D560" s="200"/>
      <c r="E560" s="201"/>
      <c r="F560" s="201"/>
      <c r="G560" s="197" t="str">
        <f t="shared" si="16"/>
        <v/>
      </c>
      <c r="H560" s="197" t="str">
        <f>IF(B560="","",IF(COUNTIF(Businesses!B:B,B560)&gt;1,"Multi-Tenant","Single-Tenant"))</f>
        <v/>
      </c>
      <c r="I560" s="402" t="str">
        <f t="shared" si="17"/>
        <v/>
      </c>
      <c r="J560" s="403"/>
      <c r="K560" s="97"/>
      <c r="L560" s="1" t="b">
        <f>IF(B560="",FALSE,IF(COUNTIF(Businesses!B:B,Buildings!B560)=0,TRUE,FALSE))</f>
        <v>0</v>
      </c>
    </row>
    <row r="561" spans="1:12" s="3" customFormat="1" ht="16.5" customHeight="1">
      <c r="A561" s="96"/>
      <c r="B561" s="194"/>
      <c r="C561" s="195"/>
      <c r="D561" s="195"/>
      <c r="E561" s="196"/>
      <c r="F561" s="196"/>
      <c r="G561" s="197" t="str">
        <f t="shared" si="16"/>
        <v/>
      </c>
      <c r="H561" s="197" t="str">
        <f>IF(B561="","",IF(COUNTIF(Businesses!B:B,B561)&gt;1,"Multi-Tenant","Single-Tenant"))</f>
        <v/>
      </c>
      <c r="I561" s="402" t="str">
        <f t="shared" si="17"/>
        <v/>
      </c>
      <c r="J561" s="403"/>
      <c r="K561" s="97"/>
      <c r="L561" s="1" t="b">
        <f>IF(B561="",FALSE,IF(COUNTIF(Businesses!B:B,Buildings!B561)=0,TRUE,FALSE))</f>
        <v>0</v>
      </c>
    </row>
    <row r="562" spans="1:12" s="3" customFormat="1" ht="16.5" customHeight="1">
      <c r="A562" s="96"/>
      <c r="B562" s="199"/>
      <c r="C562" s="200"/>
      <c r="D562" s="200"/>
      <c r="E562" s="201"/>
      <c r="F562" s="201"/>
      <c r="G562" s="197" t="str">
        <f t="shared" si="16"/>
        <v/>
      </c>
      <c r="H562" s="197" t="str">
        <f>IF(B562="","",IF(COUNTIF(Businesses!B:B,B562)&gt;1,"Multi-Tenant","Single-Tenant"))</f>
        <v/>
      </c>
      <c r="I562" s="402" t="str">
        <f t="shared" si="17"/>
        <v/>
      </c>
      <c r="J562" s="403"/>
      <c r="K562" s="97"/>
      <c r="L562" s="1" t="b">
        <f>IF(B562="",FALSE,IF(COUNTIF(Businesses!B:B,Buildings!B562)=0,TRUE,FALSE))</f>
        <v>0</v>
      </c>
    </row>
    <row r="563" spans="1:12" s="3" customFormat="1" ht="16.5" customHeight="1">
      <c r="A563" s="96"/>
      <c r="B563" s="194"/>
      <c r="C563" s="195"/>
      <c r="D563" s="195"/>
      <c r="E563" s="196"/>
      <c r="F563" s="196"/>
      <c r="G563" s="197" t="str">
        <f t="shared" si="16"/>
        <v/>
      </c>
      <c r="H563" s="197" t="str">
        <f>IF(B563="","",IF(COUNTIF(Businesses!B:B,B563)&gt;1,"Multi-Tenant","Single-Tenant"))</f>
        <v/>
      </c>
      <c r="I563" s="402" t="str">
        <f t="shared" si="17"/>
        <v/>
      </c>
      <c r="J563" s="403"/>
      <c r="K563" s="97"/>
      <c r="L563" s="1" t="b">
        <f>IF(B563="",FALSE,IF(COUNTIF(Businesses!B:B,Buildings!B563)=0,TRUE,FALSE))</f>
        <v>0</v>
      </c>
    </row>
    <row r="564" spans="1:12" s="3" customFormat="1" ht="16.5" customHeight="1">
      <c r="A564" s="96"/>
      <c r="B564" s="199"/>
      <c r="C564" s="200"/>
      <c r="D564" s="200"/>
      <c r="E564" s="201"/>
      <c r="F564" s="201"/>
      <c r="G564" s="197" t="str">
        <f t="shared" si="16"/>
        <v/>
      </c>
      <c r="H564" s="197" t="str">
        <f>IF(B564="","",IF(COUNTIF(Businesses!B:B,B564)&gt;1,"Multi-Tenant","Single-Tenant"))</f>
        <v/>
      </c>
      <c r="I564" s="402" t="str">
        <f t="shared" si="17"/>
        <v/>
      </c>
      <c r="J564" s="403"/>
      <c r="K564" s="97"/>
      <c r="L564" s="1" t="b">
        <f>IF(B564="",FALSE,IF(COUNTIF(Businesses!B:B,Buildings!B564)=0,TRUE,FALSE))</f>
        <v>0</v>
      </c>
    </row>
    <row r="565" spans="1:12" s="3" customFormat="1" ht="16.5" customHeight="1">
      <c r="A565" s="96"/>
      <c r="B565" s="194"/>
      <c r="C565" s="195"/>
      <c r="D565" s="195"/>
      <c r="E565" s="196"/>
      <c r="F565" s="196"/>
      <c r="G565" s="197" t="str">
        <f t="shared" si="16"/>
        <v/>
      </c>
      <c r="H565" s="197" t="str">
        <f>IF(B565="","",IF(COUNTIF(Businesses!B:B,B565)&gt;1,"Multi-Tenant","Single-Tenant"))</f>
        <v/>
      </c>
      <c r="I565" s="402" t="str">
        <f t="shared" si="17"/>
        <v/>
      </c>
      <c r="J565" s="403"/>
      <c r="K565" s="97"/>
      <c r="L565" s="1" t="b">
        <f>IF(B565="",FALSE,IF(COUNTIF(Businesses!B:B,Buildings!B565)=0,TRUE,FALSE))</f>
        <v>0</v>
      </c>
    </row>
    <row r="566" spans="1:12" s="3" customFormat="1" ht="16.5" customHeight="1">
      <c r="A566" s="96"/>
      <c r="B566" s="199"/>
      <c r="C566" s="200"/>
      <c r="D566" s="200"/>
      <c r="E566" s="201"/>
      <c r="F566" s="201"/>
      <c r="G566" s="197" t="str">
        <f t="shared" si="16"/>
        <v/>
      </c>
      <c r="H566" s="197" t="str">
        <f>IF(B566="","",IF(COUNTIF(Businesses!B:B,B566)&gt;1,"Multi-Tenant","Single-Tenant"))</f>
        <v/>
      </c>
      <c r="I566" s="402" t="str">
        <f t="shared" si="17"/>
        <v/>
      </c>
      <c r="J566" s="403"/>
      <c r="K566" s="97"/>
      <c r="L566" s="1" t="b">
        <f>IF(B566="",FALSE,IF(COUNTIF(Businesses!B:B,Buildings!B566)=0,TRUE,FALSE))</f>
        <v>0</v>
      </c>
    </row>
    <row r="567" spans="1:12" s="3" customFormat="1" ht="16.5" customHeight="1">
      <c r="A567" s="96"/>
      <c r="B567" s="194"/>
      <c r="C567" s="195"/>
      <c r="D567" s="195"/>
      <c r="E567" s="196"/>
      <c r="F567" s="196"/>
      <c r="G567" s="197" t="str">
        <f t="shared" si="16"/>
        <v/>
      </c>
      <c r="H567" s="197" t="str">
        <f>IF(B567="","",IF(COUNTIF(Businesses!B:B,B567)&gt;1,"Multi-Tenant","Single-Tenant"))</f>
        <v/>
      </c>
      <c r="I567" s="402" t="str">
        <f t="shared" si="17"/>
        <v/>
      </c>
      <c r="J567" s="403"/>
      <c r="K567" s="97"/>
      <c r="L567" s="1" t="b">
        <f>IF(B567="",FALSE,IF(COUNTIF(Businesses!B:B,Buildings!B567)=0,TRUE,FALSE))</f>
        <v>0</v>
      </c>
    </row>
    <row r="568" spans="1:12" s="3" customFormat="1" ht="16.5" customHeight="1">
      <c r="A568" s="96"/>
      <c r="B568" s="199"/>
      <c r="C568" s="200"/>
      <c r="D568" s="200"/>
      <c r="E568" s="201"/>
      <c r="F568" s="201"/>
      <c r="G568" s="197" t="str">
        <f t="shared" si="16"/>
        <v/>
      </c>
      <c r="H568" s="197" t="str">
        <f>IF(B568="","",IF(COUNTIF(Businesses!B:B,B568)&gt;1,"Multi-Tenant","Single-Tenant"))</f>
        <v/>
      </c>
      <c r="I568" s="402" t="str">
        <f t="shared" si="17"/>
        <v/>
      </c>
      <c r="J568" s="403"/>
      <c r="K568" s="97"/>
      <c r="L568" s="1" t="b">
        <f>IF(B568="",FALSE,IF(COUNTIF(Businesses!B:B,Buildings!B568)=0,TRUE,FALSE))</f>
        <v>0</v>
      </c>
    </row>
    <row r="569" spans="1:12" s="3" customFormat="1" ht="16.5" customHeight="1">
      <c r="A569" s="96"/>
      <c r="B569" s="194"/>
      <c r="C569" s="195"/>
      <c r="D569" s="195"/>
      <c r="E569" s="196"/>
      <c r="F569" s="196"/>
      <c r="G569" s="197" t="str">
        <f t="shared" si="16"/>
        <v/>
      </c>
      <c r="H569" s="197" t="str">
        <f>IF(B569="","",IF(COUNTIF(Businesses!B:B,B569)&gt;1,"Multi-Tenant","Single-Tenant"))</f>
        <v/>
      </c>
      <c r="I569" s="402" t="str">
        <f t="shared" si="17"/>
        <v/>
      </c>
      <c r="J569" s="403"/>
      <c r="K569" s="97"/>
      <c r="L569" s="1" t="b">
        <f>IF(B569="",FALSE,IF(COUNTIF(Businesses!B:B,Buildings!B569)=0,TRUE,FALSE))</f>
        <v>0</v>
      </c>
    </row>
    <row r="570" spans="1:12" s="3" customFormat="1" ht="16.5" customHeight="1">
      <c r="A570" s="96"/>
      <c r="B570" s="199"/>
      <c r="C570" s="200"/>
      <c r="D570" s="200"/>
      <c r="E570" s="201"/>
      <c r="F570" s="201"/>
      <c r="G570" s="197" t="str">
        <f t="shared" si="16"/>
        <v/>
      </c>
      <c r="H570" s="197" t="str">
        <f>IF(B570="","",IF(COUNTIF(Businesses!B:B,B570)&gt;1,"Multi-Tenant","Single-Tenant"))</f>
        <v/>
      </c>
      <c r="I570" s="402" t="str">
        <f t="shared" si="17"/>
        <v/>
      </c>
      <c r="J570" s="403"/>
      <c r="K570" s="97"/>
      <c r="L570" s="1" t="b">
        <f>IF(B570="",FALSE,IF(COUNTIF(Businesses!B:B,Buildings!B570)=0,TRUE,FALSE))</f>
        <v>0</v>
      </c>
    </row>
    <row r="571" spans="1:12" s="3" customFormat="1" ht="16.5" customHeight="1">
      <c r="A571" s="96"/>
      <c r="B571" s="194"/>
      <c r="C571" s="195"/>
      <c r="D571" s="195"/>
      <c r="E571" s="196"/>
      <c r="F571" s="196"/>
      <c r="G571" s="197" t="str">
        <f t="shared" si="16"/>
        <v/>
      </c>
      <c r="H571" s="197" t="str">
        <f>IF(B571="","",IF(COUNTIF(Businesses!B:B,B571)&gt;1,"Multi-Tenant","Single-Tenant"))</f>
        <v/>
      </c>
      <c r="I571" s="402" t="str">
        <f t="shared" si="17"/>
        <v/>
      </c>
      <c r="J571" s="403"/>
      <c r="K571" s="97"/>
      <c r="L571" s="1" t="b">
        <f>IF(B571="",FALSE,IF(COUNTIF(Businesses!B:B,Buildings!B571)=0,TRUE,FALSE))</f>
        <v>0</v>
      </c>
    </row>
    <row r="572" spans="1:12" s="3" customFormat="1" ht="16.5" customHeight="1">
      <c r="A572" s="96"/>
      <c r="B572" s="199"/>
      <c r="C572" s="200"/>
      <c r="D572" s="200"/>
      <c r="E572" s="201"/>
      <c r="F572" s="201"/>
      <c r="G572" s="197" t="str">
        <f t="shared" si="16"/>
        <v/>
      </c>
      <c r="H572" s="197" t="str">
        <f>IF(B572="","",IF(COUNTIF(Businesses!B:B,B572)&gt;1,"Multi-Tenant","Single-Tenant"))</f>
        <v/>
      </c>
      <c r="I572" s="402" t="str">
        <f t="shared" si="17"/>
        <v/>
      </c>
      <c r="J572" s="403"/>
      <c r="K572" s="97"/>
      <c r="L572" s="1" t="b">
        <f>IF(B572="",FALSE,IF(COUNTIF(Businesses!B:B,Buildings!B572)=0,TRUE,FALSE))</f>
        <v>0</v>
      </c>
    </row>
    <row r="573" spans="1:12" s="3" customFormat="1" ht="16.5" customHeight="1">
      <c r="A573" s="96"/>
      <c r="B573" s="194"/>
      <c r="C573" s="195"/>
      <c r="D573" s="195"/>
      <c r="E573" s="196"/>
      <c r="F573" s="196"/>
      <c r="G573" s="197" t="str">
        <f t="shared" si="16"/>
        <v/>
      </c>
      <c r="H573" s="197" t="str">
        <f>IF(B573="","",IF(COUNTIF(Businesses!B:B,B573)&gt;1,"Multi-Tenant","Single-Tenant"))</f>
        <v/>
      </c>
      <c r="I573" s="402" t="str">
        <f t="shared" si="17"/>
        <v/>
      </c>
      <c r="J573" s="403"/>
      <c r="K573" s="97"/>
      <c r="L573" s="1" t="b">
        <f>IF(B573="",FALSE,IF(COUNTIF(Businesses!B:B,Buildings!B573)=0,TRUE,FALSE))</f>
        <v>0</v>
      </c>
    </row>
    <row r="574" spans="1:12" s="3" customFormat="1" ht="16.5" customHeight="1">
      <c r="A574" s="96"/>
      <c r="B574" s="199"/>
      <c r="C574" s="200"/>
      <c r="D574" s="200"/>
      <c r="E574" s="201"/>
      <c r="F574" s="201"/>
      <c r="G574" s="197" t="str">
        <f t="shared" si="16"/>
        <v/>
      </c>
      <c r="H574" s="197" t="str">
        <f>IF(B574="","",IF(COUNTIF(Businesses!B:B,B574)&gt;1,"Multi-Tenant","Single-Tenant"))</f>
        <v/>
      </c>
      <c r="I574" s="402" t="str">
        <f t="shared" si="17"/>
        <v/>
      </c>
      <c r="J574" s="403"/>
      <c r="K574" s="97"/>
      <c r="L574" s="1" t="b">
        <f>IF(B574="",FALSE,IF(COUNTIF(Businesses!B:B,Buildings!B574)=0,TRUE,FALSE))</f>
        <v>0</v>
      </c>
    </row>
    <row r="575" spans="1:12" s="3" customFormat="1" ht="16.5" customHeight="1">
      <c r="A575" s="96"/>
      <c r="B575" s="194"/>
      <c r="C575" s="195"/>
      <c r="D575" s="195"/>
      <c r="E575" s="196"/>
      <c r="F575" s="196"/>
      <c r="G575" s="197" t="str">
        <f t="shared" si="16"/>
        <v/>
      </c>
      <c r="H575" s="197" t="str">
        <f>IF(B575="","",IF(COUNTIF(Businesses!B:B,B575)&gt;1,"Multi-Tenant","Single-Tenant"))</f>
        <v/>
      </c>
      <c r="I575" s="402" t="str">
        <f t="shared" si="17"/>
        <v/>
      </c>
      <c r="J575" s="403"/>
      <c r="K575" s="97"/>
      <c r="L575" s="1" t="b">
        <f>IF(B575="",FALSE,IF(COUNTIF(Businesses!B:B,Buildings!B575)=0,TRUE,FALSE))</f>
        <v>0</v>
      </c>
    </row>
    <row r="576" spans="1:12" s="3" customFormat="1" ht="16.5" customHeight="1">
      <c r="A576" s="96"/>
      <c r="B576" s="199"/>
      <c r="C576" s="200"/>
      <c r="D576" s="200"/>
      <c r="E576" s="201"/>
      <c r="F576" s="201"/>
      <c r="G576" s="197" t="str">
        <f t="shared" si="16"/>
        <v/>
      </c>
      <c r="H576" s="197" t="str">
        <f>IF(B576="","",IF(COUNTIF(Businesses!B:B,B576)&gt;1,"Multi-Tenant","Single-Tenant"))</f>
        <v/>
      </c>
      <c r="I576" s="402" t="str">
        <f t="shared" si="17"/>
        <v/>
      </c>
      <c r="J576" s="403"/>
      <c r="K576" s="97"/>
      <c r="L576" s="1" t="b">
        <f>IF(B576="",FALSE,IF(COUNTIF(Businesses!B:B,Buildings!B576)=0,TRUE,FALSE))</f>
        <v>0</v>
      </c>
    </row>
    <row r="577" spans="1:12" s="3" customFormat="1" ht="16.5" customHeight="1">
      <c r="A577" s="96"/>
      <c r="B577" s="194"/>
      <c r="C577" s="195"/>
      <c r="D577" s="195"/>
      <c r="E577" s="196"/>
      <c r="F577" s="196"/>
      <c r="G577" s="197" t="str">
        <f t="shared" si="16"/>
        <v/>
      </c>
      <c r="H577" s="197" t="str">
        <f>IF(B577="","",IF(COUNTIF(Businesses!B:B,B577)&gt;1,"Multi-Tenant","Single-Tenant"))</f>
        <v/>
      </c>
      <c r="I577" s="402" t="str">
        <f t="shared" si="17"/>
        <v/>
      </c>
      <c r="J577" s="403"/>
      <c r="K577" s="97"/>
      <c r="L577" s="1" t="b">
        <f>IF(B577="",FALSE,IF(COUNTIF(Businesses!B:B,Buildings!B577)=0,TRUE,FALSE))</f>
        <v>0</v>
      </c>
    </row>
    <row r="578" spans="1:12" s="3" customFormat="1" ht="16.5" customHeight="1">
      <c r="A578" s="96"/>
      <c r="B578" s="199"/>
      <c r="C578" s="200"/>
      <c r="D578" s="200"/>
      <c r="E578" s="201"/>
      <c r="F578" s="201"/>
      <c r="G578" s="197" t="str">
        <f t="shared" si="16"/>
        <v/>
      </c>
      <c r="H578" s="197" t="str">
        <f>IF(B578="","",IF(COUNTIF(Businesses!B:B,B578)&gt;1,"Multi-Tenant","Single-Tenant"))</f>
        <v/>
      </c>
      <c r="I578" s="402" t="str">
        <f t="shared" si="17"/>
        <v/>
      </c>
      <c r="J578" s="403"/>
      <c r="K578" s="97"/>
      <c r="L578" s="1" t="b">
        <f>IF(B578="",FALSE,IF(COUNTIF(Businesses!B:B,Buildings!B578)=0,TRUE,FALSE))</f>
        <v>0</v>
      </c>
    </row>
    <row r="579" spans="1:12" s="3" customFormat="1" ht="16.5" customHeight="1">
      <c r="A579" s="96"/>
      <c r="B579" s="194"/>
      <c r="C579" s="195"/>
      <c r="D579" s="195"/>
      <c r="E579" s="196"/>
      <c r="F579" s="196"/>
      <c r="G579" s="197" t="str">
        <f t="shared" si="16"/>
        <v/>
      </c>
      <c r="H579" s="197" t="str">
        <f>IF(B579="","",IF(COUNTIF(Businesses!B:B,B579)&gt;1,"Multi-Tenant","Single-Tenant"))</f>
        <v/>
      </c>
      <c r="I579" s="402" t="str">
        <f t="shared" si="17"/>
        <v/>
      </c>
      <c r="J579" s="403"/>
      <c r="K579" s="97"/>
      <c r="L579" s="1" t="b">
        <f>IF(B579="",FALSE,IF(COUNTIF(Businesses!B:B,Buildings!B579)=0,TRUE,FALSE))</f>
        <v>0</v>
      </c>
    </row>
    <row r="580" spans="1:12" s="3" customFormat="1" ht="16.5" customHeight="1">
      <c r="A580" s="96"/>
      <c r="B580" s="199"/>
      <c r="C580" s="200"/>
      <c r="D580" s="200"/>
      <c r="E580" s="201"/>
      <c r="F580" s="201"/>
      <c r="G580" s="197" t="str">
        <f t="shared" ref="G580:G643" si="18">IF(B580="","","Standard")</f>
        <v/>
      </c>
      <c r="H580" s="197" t="str">
        <f>IF(B580="","",IF(COUNTIF(Businesses!B:B,B580)&gt;1,"Multi-Tenant","Single-Tenant"))</f>
        <v/>
      </c>
      <c r="I580" s="402" t="str">
        <f t="shared" ref="I580:I643" si="19">IF(B580="","",B580)</f>
        <v/>
      </c>
      <c r="J580" s="403"/>
      <c r="K580" s="97"/>
      <c r="L580" s="1" t="b">
        <f>IF(B580="",FALSE,IF(COUNTIF(Businesses!B:B,Buildings!B580)=0,TRUE,FALSE))</f>
        <v>0</v>
      </c>
    </row>
    <row r="581" spans="1:12" s="3" customFormat="1" ht="16.5" customHeight="1">
      <c r="A581" s="96"/>
      <c r="B581" s="194"/>
      <c r="C581" s="195"/>
      <c r="D581" s="195"/>
      <c r="E581" s="196"/>
      <c r="F581" s="196"/>
      <c r="G581" s="197" t="str">
        <f t="shared" si="18"/>
        <v/>
      </c>
      <c r="H581" s="197" t="str">
        <f>IF(B581="","",IF(COUNTIF(Businesses!B:B,B581)&gt;1,"Multi-Tenant","Single-Tenant"))</f>
        <v/>
      </c>
      <c r="I581" s="402" t="str">
        <f t="shared" si="19"/>
        <v/>
      </c>
      <c r="J581" s="403"/>
      <c r="K581" s="97"/>
      <c r="L581" s="1" t="b">
        <f>IF(B581="",FALSE,IF(COUNTIF(Businesses!B:B,Buildings!B581)=0,TRUE,FALSE))</f>
        <v>0</v>
      </c>
    </row>
    <row r="582" spans="1:12" s="3" customFormat="1" ht="16.5" customHeight="1">
      <c r="A582" s="96"/>
      <c r="B582" s="199"/>
      <c r="C582" s="200"/>
      <c r="D582" s="200"/>
      <c r="E582" s="201"/>
      <c r="F582" s="201"/>
      <c r="G582" s="197" t="str">
        <f t="shared" si="18"/>
        <v/>
      </c>
      <c r="H582" s="197" t="str">
        <f>IF(B582="","",IF(COUNTIF(Businesses!B:B,B582)&gt;1,"Multi-Tenant","Single-Tenant"))</f>
        <v/>
      </c>
      <c r="I582" s="402" t="str">
        <f t="shared" si="19"/>
        <v/>
      </c>
      <c r="J582" s="403"/>
      <c r="K582" s="97"/>
      <c r="L582" s="1" t="b">
        <f>IF(B582="",FALSE,IF(COUNTIF(Businesses!B:B,Buildings!B582)=0,TRUE,FALSE))</f>
        <v>0</v>
      </c>
    </row>
    <row r="583" spans="1:12" s="3" customFormat="1" ht="16.5" customHeight="1">
      <c r="A583" s="96"/>
      <c r="B583" s="194"/>
      <c r="C583" s="195"/>
      <c r="D583" s="195"/>
      <c r="E583" s="196"/>
      <c r="F583" s="196"/>
      <c r="G583" s="197" t="str">
        <f t="shared" si="18"/>
        <v/>
      </c>
      <c r="H583" s="197" t="str">
        <f>IF(B583="","",IF(COUNTIF(Businesses!B:B,B583)&gt;1,"Multi-Tenant","Single-Tenant"))</f>
        <v/>
      </c>
      <c r="I583" s="402" t="str">
        <f t="shared" si="19"/>
        <v/>
      </c>
      <c r="J583" s="403"/>
      <c r="K583" s="97"/>
      <c r="L583" s="1" t="b">
        <f>IF(B583="",FALSE,IF(COUNTIF(Businesses!B:B,Buildings!B583)=0,TRUE,FALSE))</f>
        <v>0</v>
      </c>
    </row>
    <row r="584" spans="1:12" s="3" customFormat="1" ht="16.5" customHeight="1">
      <c r="A584" s="96"/>
      <c r="B584" s="199"/>
      <c r="C584" s="200"/>
      <c r="D584" s="200"/>
      <c r="E584" s="201"/>
      <c r="F584" s="201"/>
      <c r="G584" s="197" t="str">
        <f t="shared" si="18"/>
        <v/>
      </c>
      <c r="H584" s="197" t="str">
        <f>IF(B584="","",IF(COUNTIF(Businesses!B:B,B584)&gt;1,"Multi-Tenant","Single-Tenant"))</f>
        <v/>
      </c>
      <c r="I584" s="402" t="str">
        <f t="shared" si="19"/>
        <v/>
      </c>
      <c r="J584" s="403"/>
      <c r="K584" s="97"/>
      <c r="L584" s="1" t="b">
        <f>IF(B584="",FALSE,IF(COUNTIF(Businesses!B:B,Buildings!B584)=0,TRUE,FALSE))</f>
        <v>0</v>
      </c>
    </row>
    <row r="585" spans="1:12" s="3" customFormat="1" ht="16.5" customHeight="1">
      <c r="A585" s="96"/>
      <c r="B585" s="194"/>
      <c r="C585" s="195"/>
      <c r="D585" s="195"/>
      <c r="E585" s="196"/>
      <c r="F585" s="196"/>
      <c r="G585" s="197" t="str">
        <f t="shared" si="18"/>
        <v/>
      </c>
      <c r="H585" s="197" t="str">
        <f>IF(B585="","",IF(COUNTIF(Businesses!B:B,B585)&gt;1,"Multi-Tenant","Single-Tenant"))</f>
        <v/>
      </c>
      <c r="I585" s="402" t="str">
        <f t="shared" si="19"/>
        <v/>
      </c>
      <c r="J585" s="403"/>
      <c r="K585" s="97"/>
      <c r="L585" s="1" t="b">
        <f>IF(B585="",FALSE,IF(COUNTIF(Businesses!B:B,Buildings!B585)=0,TRUE,FALSE))</f>
        <v>0</v>
      </c>
    </row>
    <row r="586" spans="1:12" s="3" customFormat="1" ht="16.5" customHeight="1">
      <c r="A586" s="96"/>
      <c r="B586" s="199"/>
      <c r="C586" s="200"/>
      <c r="D586" s="200"/>
      <c r="E586" s="201"/>
      <c r="F586" s="201"/>
      <c r="G586" s="197" t="str">
        <f t="shared" si="18"/>
        <v/>
      </c>
      <c r="H586" s="197" t="str">
        <f>IF(B586="","",IF(COUNTIF(Businesses!B:B,B586)&gt;1,"Multi-Tenant","Single-Tenant"))</f>
        <v/>
      </c>
      <c r="I586" s="402" t="str">
        <f t="shared" si="19"/>
        <v/>
      </c>
      <c r="J586" s="403"/>
      <c r="K586" s="97"/>
      <c r="L586" s="1" t="b">
        <f>IF(B586="",FALSE,IF(COUNTIF(Businesses!B:B,Buildings!B586)=0,TRUE,FALSE))</f>
        <v>0</v>
      </c>
    </row>
    <row r="587" spans="1:12" s="3" customFormat="1" ht="16.5" customHeight="1">
      <c r="A587" s="96"/>
      <c r="B587" s="194"/>
      <c r="C587" s="195"/>
      <c r="D587" s="195"/>
      <c r="E587" s="196"/>
      <c r="F587" s="196"/>
      <c r="G587" s="197" t="str">
        <f t="shared" si="18"/>
        <v/>
      </c>
      <c r="H587" s="197" t="str">
        <f>IF(B587="","",IF(COUNTIF(Businesses!B:B,B587)&gt;1,"Multi-Tenant","Single-Tenant"))</f>
        <v/>
      </c>
      <c r="I587" s="402" t="str">
        <f t="shared" si="19"/>
        <v/>
      </c>
      <c r="J587" s="403"/>
      <c r="K587" s="97"/>
      <c r="L587" s="1" t="b">
        <f>IF(B587="",FALSE,IF(COUNTIF(Businesses!B:B,Buildings!B587)=0,TRUE,FALSE))</f>
        <v>0</v>
      </c>
    </row>
    <row r="588" spans="1:12" s="3" customFormat="1" ht="16.5" customHeight="1">
      <c r="A588" s="96"/>
      <c r="B588" s="199"/>
      <c r="C588" s="200"/>
      <c r="D588" s="200"/>
      <c r="E588" s="201"/>
      <c r="F588" s="201"/>
      <c r="G588" s="197" t="str">
        <f t="shared" si="18"/>
        <v/>
      </c>
      <c r="H588" s="197" t="str">
        <f>IF(B588="","",IF(COUNTIF(Businesses!B:B,B588)&gt;1,"Multi-Tenant","Single-Tenant"))</f>
        <v/>
      </c>
      <c r="I588" s="402" t="str">
        <f t="shared" si="19"/>
        <v/>
      </c>
      <c r="J588" s="403"/>
      <c r="K588" s="97"/>
      <c r="L588" s="1" t="b">
        <f>IF(B588="",FALSE,IF(COUNTIF(Businesses!B:B,Buildings!B588)=0,TRUE,FALSE))</f>
        <v>0</v>
      </c>
    </row>
    <row r="589" spans="1:12" s="3" customFormat="1" ht="16.5" customHeight="1">
      <c r="A589" s="96"/>
      <c r="B589" s="194"/>
      <c r="C589" s="195"/>
      <c r="D589" s="195"/>
      <c r="E589" s="196"/>
      <c r="F589" s="196"/>
      <c r="G589" s="197" t="str">
        <f t="shared" si="18"/>
        <v/>
      </c>
      <c r="H589" s="197" t="str">
        <f>IF(B589="","",IF(COUNTIF(Businesses!B:B,B589)&gt;1,"Multi-Tenant","Single-Tenant"))</f>
        <v/>
      </c>
      <c r="I589" s="402" t="str">
        <f t="shared" si="19"/>
        <v/>
      </c>
      <c r="J589" s="403"/>
      <c r="K589" s="97"/>
      <c r="L589" s="1" t="b">
        <f>IF(B589="",FALSE,IF(COUNTIF(Businesses!B:B,Buildings!B589)=0,TRUE,FALSE))</f>
        <v>0</v>
      </c>
    </row>
    <row r="590" spans="1:12" s="3" customFormat="1" ht="16.5" customHeight="1">
      <c r="A590" s="96"/>
      <c r="B590" s="199"/>
      <c r="C590" s="200"/>
      <c r="D590" s="200"/>
      <c r="E590" s="201"/>
      <c r="F590" s="201"/>
      <c r="G590" s="197" t="str">
        <f t="shared" si="18"/>
        <v/>
      </c>
      <c r="H590" s="197" t="str">
        <f>IF(B590="","",IF(COUNTIF(Businesses!B:B,B590)&gt;1,"Multi-Tenant","Single-Tenant"))</f>
        <v/>
      </c>
      <c r="I590" s="402" t="str">
        <f t="shared" si="19"/>
        <v/>
      </c>
      <c r="J590" s="403"/>
      <c r="K590" s="97"/>
      <c r="L590" s="1" t="b">
        <f>IF(B590="",FALSE,IF(COUNTIF(Businesses!B:B,Buildings!B590)=0,TRUE,FALSE))</f>
        <v>0</v>
      </c>
    </row>
    <row r="591" spans="1:12" s="3" customFormat="1" ht="16.5" customHeight="1">
      <c r="A591" s="96"/>
      <c r="B591" s="194"/>
      <c r="C591" s="195"/>
      <c r="D591" s="195"/>
      <c r="E591" s="196"/>
      <c r="F591" s="196"/>
      <c r="G591" s="197" t="str">
        <f t="shared" si="18"/>
        <v/>
      </c>
      <c r="H591" s="197" t="str">
        <f>IF(B591="","",IF(COUNTIF(Businesses!B:B,B591)&gt;1,"Multi-Tenant","Single-Tenant"))</f>
        <v/>
      </c>
      <c r="I591" s="402" t="str">
        <f t="shared" si="19"/>
        <v/>
      </c>
      <c r="J591" s="403"/>
      <c r="K591" s="97"/>
      <c r="L591" s="1" t="b">
        <f>IF(B591="",FALSE,IF(COUNTIF(Businesses!B:B,Buildings!B591)=0,TRUE,FALSE))</f>
        <v>0</v>
      </c>
    </row>
    <row r="592" spans="1:12" s="3" customFormat="1" ht="16.5" customHeight="1">
      <c r="A592" s="96"/>
      <c r="B592" s="199"/>
      <c r="C592" s="200"/>
      <c r="D592" s="200"/>
      <c r="E592" s="201"/>
      <c r="F592" s="201"/>
      <c r="G592" s="197" t="str">
        <f t="shared" si="18"/>
        <v/>
      </c>
      <c r="H592" s="197" t="str">
        <f>IF(B592="","",IF(COUNTIF(Businesses!B:B,B592)&gt;1,"Multi-Tenant","Single-Tenant"))</f>
        <v/>
      </c>
      <c r="I592" s="402" t="str">
        <f t="shared" si="19"/>
        <v/>
      </c>
      <c r="J592" s="403"/>
      <c r="K592" s="97"/>
      <c r="L592" s="1" t="b">
        <f>IF(B592="",FALSE,IF(COUNTIF(Businesses!B:B,Buildings!B592)=0,TRUE,FALSE))</f>
        <v>0</v>
      </c>
    </row>
    <row r="593" spans="1:12" s="3" customFormat="1" ht="16.5" customHeight="1">
      <c r="A593" s="96"/>
      <c r="B593" s="194"/>
      <c r="C593" s="195"/>
      <c r="D593" s="195"/>
      <c r="E593" s="196"/>
      <c r="F593" s="196"/>
      <c r="G593" s="197" t="str">
        <f t="shared" si="18"/>
        <v/>
      </c>
      <c r="H593" s="197" t="str">
        <f>IF(B593="","",IF(COUNTIF(Businesses!B:B,B593)&gt;1,"Multi-Tenant","Single-Tenant"))</f>
        <v/>
      </c>
      <c r="I593" s="402" t="str">
        <f t="shared" si="19"/>
        <v/>
      </c>
      <c r="J593" s="403"/>
      <c r="K593" s="97"/>
      <c r="L593" s="1" t="b">
        <f>IF(B593="",FALSE,IF(COUNTIF(Businesses!B:B,Buildings!B593)=0,TRUE,FALSE))</f>
        <v>0</v>
      </c>
    </row>
    <row r="594" spans="1:12" s="3" customFormat="1" ht="16.5" customHeight="1">
      <c r="A594" s="96"/>
      <c r="B594" s="199"/>
      <c r="C594" s="200"/>
      <c r="D594" s="200"/>
      <c r="E594" s="201"/>
      <c r="F594" s="201"/>
      <c r="G594" s="197" t="str">
        <f t="shared" si="18"/>
        <v/>
      </c>
      <c r="H594" s="197" t="str">
        <f>IF(B594="","",IF(COUNTIF(Businesses!B:B,B594)&gt;1,"Multi-Tenant","Single-Tenant"))</f>
        <v/>
      </c>
      <c r="I594" s="402" t="str">
        <f t="shared" si="19"/>
        <v/>
      </c>
      <c r="J594" s="403"/>
      <c r="K594" s="97"/>
      <c r="L594" s="1" t="b">
        <f>IF(B594="",FALSE,IF(COUNTIF(Businesses!B:B,Buildings!B594)=0,TRUE,FALSE))</f>
        <v>0</v>
      </c>
    </row>
    <row r="595" spans="1:12" s="3" customFormat="1" ht="16.5" customHeight="1">
      <c r="A595" s="96"/>
      <c r="B595" s="194"/>
      <c r="C595" s="195"/>
      <c r="D595" s="195"/>
      <c r="E595" s="196"/>
      <c r="F595" s="196"/>
      <c r="G595" s="197" t="str">
        <f t="shared" si="18"/>
        <v/>
      </c>
      <c r="H595" s="197" t="str">
        <f>IF(B595="","",IF(COUNTIF(Businesses!B:B,B595)&gt;1,"Multi-Tenant","Single-Tenant"))</f>
        <v/>
      </c>
      <c r="I595" s="402" t="str">
        <f t="shared" si="19"/>
        <v/>
      </c>
      <c r="J595" s="403"/>
      <c r="K595" s="97"/>
      <c r="L595" s="1" t="b">
        <f>IF(B595="",FALSE,IF(COUNTIF(Businesses!B:B,Buildings!B595)=0,TRUE,FALSE))</f>
        <v>0</v>
      </c>
    </row>
    <row r="596" spans="1:12" s="3" customFormat="1" ht="16.5" customHeight="1">
      <c r="A596" s="96"/>
      <c r="B596" s="199"/>
      <c r="C596" s="200"/>
      <c r="D596" s="200"/>
      <c r="E596" s="201"/>
      <c r="F596" s="201"/>
      <c r="G596" s="197" t="str">
        <f t="shared" si="18"/>
        <v/>
      </c>
      <c r="H596" s="197" t="str">
        <f>IF(B596="","",IF(COUNTIF(Businesses!B:B,B596)&gt;1,"Multi-Tenant","Single-Tenant"))</f>
        <v/>
      </c>
      <c r="I596" s="402" t="str">
        <f t="shared" si="19"/>
        <v/>
      </c>
      <c r="J596" s="403"/>
      <c r="K596" s="97"/>
      <c r="L596" s="1" t="b">
        <f>IF(B596="",FALSE,IF(COUNTIF(Businesses!B:B,Buildings!B596)=0,TRUE,FALSE))</f>
        <v>0</v>
      </c>
    </row>
    <row r="597" spans="1:12" s="3" customFormat="1" ht="16.5" customHeight="1">
      <c r="A597" s="96"/>
      <c r="B597" s="194"/>
      <c r="C597" s="195"/>
      <c r="D597" s="195"/>
      <c r="E597" s="196"/>
      <c r="F597" s="196"/>
      <c r="G597" s="197" t="str">
        <f t="shared" si="18"/>
        <v/>
      </c>
      <c r="H597" s="197" t="str">
        <f>IF(B597="","",IF(COUNTIF(Businesses!B:B,B597)&gt;1,"Multi-Tenant","Single-Tenant"))</f>
        <v/>
      </c>
      <c r="I597" s="402" t="str">
        <f t="shared" si="19"/>
        <v/>
      </c>
      <c r="J597" s="403"/>
      <c r="K597" s="97"/>
      <c r="L597" s="1" t="b">
        <f>IF(B597="",FALSE,IF(COUNTIF(Businesses!B:B,Buildings!B597)=0,TRUE,FALSE))</f>
        <v>0</v>
      </c>
    </row>
    <row r="598" spans="1:12" s="3" customFormat="1" ht="16.5" customHeight="1">
      <c r="A598" s="96"/>
      <c r="B598" s="199"/>
      <c r="C598" s="200"/>
      <c r="D598" s="200"/>
      <c r="E598" s="201"/>
      <c r="F598" s="201"/>
      <c r="G598" s="197" t="str">
        <f t="shared" si="18"/>
        <v/>
      </c>
      <c r="H598" s="197" t="str">
        <f>IF(B598="","",IF(COUNTIF(Businesses!B:B,B598)&gt;1,"Multi-Tenant","Single-Tenant"))</f>
        <v/>
      </c>
      <c r="I598" s="402" t="str">
        <f t="shared" si="19"/>
        <v/>
      </c>
      <c r="J598" s="403"/>
      <c r="K598" s="97"/>
      <c r="L598" s="1" t="b">
        <f>IF(B598="",FALSE,IF(COUNTIF(Businesses!B:B,Buildings!B598)=0,TRUE,FALSE))</f>
        <v>0</v>
      </c>
    </row>
    <row r="599" spans="1:12" s="3" customFormat="1" ht="16.5" customHeight="1">
      <c r="A599" s="96"/>
      <c r="B599" s="194"/>
      <c r="C599" s="195"/>
      <c r="D599" s="195"/>
      <c r="E599" s="196"/>
      <c r="F599" s="196"/>
      <c r="G599" s="197" t="str">
        <f t="shared" si="18"/>
        <v/>
      </c>
      <c r="H599" s="197" t="str">
        <f>IF(B599="","",IF(COUNTIF(Businesses!B:B,B599)&gt;1,"Multi-Tenant","Single-Tenant"))</f>
        <v/>
      </c>
      <c r="I599" s="402" t="str">
        <f t="shared" si="19"/>
        <v/>
      </c>
      <c r="J599" s="403"/>
      <c r="K599" s="97"/>
      <c r="L599" s="1" t="b">
        <f>IF(B599="",FALSE,IF(COUNTIF(Businesses!B:B,Buildings!B599)=0,TRUE,FALSE))</f>
        <v>0</v>
      </c>
    </row>
    <row r="600" spans="1:12" s="3" customFormat="1" ht="16.5" customHeight="1">
      <c r="A600" s="96"/>
      <c r="B600" s="199"/>
      <c r="C600" s="200"/>
      <c r="D600" s="200"/>
      <c r="E600" s="201"/>
      <c r="F600" s="201"/>
      <c r="G600" s="197" t="str">
        <f t="shared" si="18"/>
        <v/>
      </c>
      <c r="H600" s="197" t="str">
        <f>IF(B600="","",IF(COUNTIF(Businesses!B:B,B600)&gt;1,"Multi-Tenant","Single-Tenant"))</f>
        <v/>
      </c>
      <c r="I600" s="402" t="str">
        <f t="shared" si="19"/>
        <v/>
      </c>
      <c r="J600" s="403"/>
      <c r="K600" s="97"/>
      <c r="L600" s="1" t="b">
        <f>IF(B600="",FALSE,IF(COUNTIF(Businesses!B:B,Buildings!B600)=0,TRUE,FALSE))</f>
        <v>0</v>
      </c>
    </row>
    <row r="601" spans="1:12" s="3" customFormat="1" ht="16.5" customHeight="1">
      <c r="A601" s="96"/>
      <c r="B601" s="194"/>
      <c r="C601" s="195"/>
      <c r="D601" s="195"/>
      <c r="E601" s="196"/>
      <c r="F601" s="196"/>
      <c r="G601" s="197" t="str">
        <f t="shared" si="18"/>
        <v/>
      </c>
      <c r="H601" s="197" t="str">
        <f>IF(B601="","",IF(COUNTIF(Businesses!B:B,B601)&gt;1,"Multi-Tenant","Single-Tenant"))</f>
        <v/>
      </c>
      <c r="I601" s="402" t="str">
        <f t="shared" si="19"/>
        <v/>
      </c>
      <c r="J601" s="403"/>
      <c r="K601" s="97"/>
      <c r="L601" s="1" t="b">
        <f>IF(B601="",FALSE,IF(COUNTIF(Businesses!B:B,Buildings!B601)=0,TRUE,FALSE))</f>
        <v>0</v>
      </c>
    </row>
    <row r="602" spans="1:12" s="3" customFormat="1" ht="16.5" customHeight="1">
      <c r="A602" s="96"/>
      <c r="B602" s="199"/>
      <c r="C602" s="200"/>
      <c r="D602" s="200"/>
      <c r="E602" s="201"/>
      <c r="F602" s="201"/>
      <c r="G602" s="197" t="str">
        <f t="shared" si="18"/>
        <v/>
      </c>
      <c r="H602" s="197" t="str">
        <f>IF(B602="","",IF(COUNTIF(Businesses!B:B,B602)&gt;1,"Multi-Tenant","Single-Tenant"))</f>
        <v/>
      </c>
      <c r="I602" s="402" t="str">
        <f t="shared" si="19"/>
        <v/>
      </c>
      <c r="J602" s="403"/>
      <c r="K602" s="97"/>
      <c r="L602" s="1" t="b">
        <f>IF(B602="",FALSE,IF(COUNTIF(Businesses!B:B,Buildings!B602)=0,TRUE,FALSE))</f>
        <v>0</v>
      </c>
    </row>
    <row r="603" spans="1:12" s="3" customFormat="1" ht="16.5" customHeight="1">
      <c r="A603" s="96"/>
      <c r="B603" s="194"/>
      <c r="C603" s="195"/>
      <c r="D603" s="195"/>
      <c r="E603" s="196"/>
      <c r="F603" s="196"/>
      <c r="G603" s="197" t="str">
        <f t="shared" si="18"/>
        <v/>
      </c>
      <c r="H603" s="197" t="str">
        <f>IF(B603="","",IF(COUNTIF(Businesses!B:B,B603)&gt;1,"Multi-Tenant","Single-Tenant"))</f>
        <v/>
      </c>
      <c r="I603" s="402" t="str">
        <f t="shared" si="19"/>
        <v/>
      </c>
      <c r="J603" s="403"/>
      <c r="K603" s="97"/>
      <c r="L603" s="1" t="b">
        <f>IF(B603="",FALSE,IF(COUNTIF(Businesses!B:B,Buildings!B603)=0,TRUE,FALSE))</f>
        <v>0</v>
      </c>
    </row>
    <row r="604" spans="1:12" s="3" customFormat="1" ht="16.5" customHeight="1">
      <c r="A604" s="96"/>
      <c r="B604" s="199"/>
      <c r="C604" s="200"/>
      <c r="D604" s="200"/>
      <c r="E604" s="201"/>
      <c r="F604" s="201"/>
      <c r="G604" s="197" t="str">
        <f t="shared" si="18"/>
        <v/>
      </c>
      <c r="H604" s="197" t="str">
        <f>IF(B604="","",IF(COUNTIF(Businesses!B:B,B604)&gt;1,"Multi-Tenant","Single-Tenant"))</f>
        <v/>
      </c>
      <c r="I604" s="402" t="str">
        <f t="shared" si="19"/>
        <v/>
      </c>
      <c r="J604" s="403"/>
      <c r="K604" s="97"/>
      <c r="L604" s="1" t="b">
        <f>IF(B604="",FALSE,IF(COUNTIF(Businesses!B:B,Buildings!B604)=0,TRUE,FALSE))</f>
        <v>0</v>
      </c>
    </row>
    <row r="605" spans="1:12" s="3" customFormat="1" ht="16.5" customHeight="1">
      <c r="A605" s="96"/>
      <c r="B605" s="194"/>
      <c r="C605" s="195"/>
      <c r="D605" s="195"/>
      <c r="E605" s="196"/>
      <c r="F605" s="196"/>
      <c r="G605" s="197" t="str">
        <f t="shared" si="18"/>
        <v/>
      </c>
      <c r="H605" s="197" t="str">
        <f>IF(B605="","",IF(COUNTIF(Businesses!B:B,B605)&gt;1,"Multi-Tenant","Single-Tenant"))</f>
        <v/>
      </c>
      <c r="I605" s="402" t="str">
        <f t="shared" si="19"/>
        <v/>
      </c>
      <c r="J605" s="403"/>
      <c r="K605" s="97"/>
      <c r="L605" s="1" t="b">
        <f>IF(B605="",FALSE,IF(COUNTIF(Businesses!B:B,Buildings!B605)=0,TRUE,FALSE))</f>
        <v>0</v>
      </c>
    </row>
    <row r="606" spans="1:12" s="3" customFormat="1" ht="16.5" customHeight="1">
      <c r="A606" s="96"/>
      <c r="B606" s="199"/>
      <c r="C606" s="200"/>
      <c r="D606" s="200"/>
      <c r="E606" s="201"/>
      <c r="F606" s="201"/>
      <c r="G606" s="197" t="str">
        <f t="shared" si="18"/>
        <v/>
      </c>
      <c r="H606" s="197" t="str">
        <f>IF(B606="","",IF(COUNTIF(Businesses!B:B,B606)&gt;1,"Multi-Tenant","Single-Tenant"))</f>
        <v/>
      </c>
      <c r="I606" s="402" t="str">
        <f t="shared" si="19"/>
        <v/>
      </c>
      <c r="J606" s="403"/>
      <c r="K606" s="97"/>
      <c r="L606" s="1" t="b">
        <f>IF(B606="",FALSE,IF(COUNTIF(Businesses!B:B,Buildings!B606)=0,TRUE,FALSE))</f>
        <v>0</v>
      </c>
    </row>
    <row r="607" spans="1:12" s="3" customFormat="1" ht="16.5" customHeight="1">
      <c r="A607" s="96"/>
      <c r="B607" s="194"/>
      <c r="C607" s="195"/>
      <c r="D607" s="195"/>
      <c r="E607" s="196"/>
      <c r="F607" s="196"/>
      <c r="G607" s="197" t="str">
        <f t="shared" si="18"/>
        <v/>
      </c>
      <c r="H607" s="197" t="str">
        <f>IF(B607="","",IF(COUNTIF(Businesses!B:B,B607)&gt;1,"Multi-Tenant","Single-Tenant"))</f>
        <v/>
      </c>
      <c r="I607" s="402" t="str">
        <f t="shared" si="19"/>
        <v/>
      </c>
      <c r="J607" s="403"/>
      <c r="K607" s="97"/>
      <c r="L607" s="1" t="b">
        <f>IF(B607="",FALSE,IF(COUNTIF(Businesses!B:B,Buildings!B607)=0,TRUE,FALSE))</f>
        <v>0</v>
      </c>
    </row>
    <row r="608" spans="1:12" s="3" customFormat="1" ht="16.5" customHeight="1">
      <c r="A608" s="96"/>
      <c r="B608" s="199"/>
      <c r="C608" s="200"/>
      <c r="D608" s="200"/>
      <c r="E608" s="201"/>
      <c r="F608" s="201"/>
      <c r="G608" s="197" t="str">
        <f t="shared" si="18"/>
        <v/>
      </c>
      <c r="H608" s="197" t="str">
        <f>IF(B608="","",IF(COUNTIF(Businesses!B:B,B608)&gt;1,"Multi-Tenant","Single-Tenant"))</f>
        <v/>
      </c>
      <c r="I608" s="402" t="str">
        <f t="shared" si="19"/>
        <v/>
      </c>
      <c r="J608" s="403"/>
      <c r="K608" s="97"/>
      <c r="L608" s="1" t="b">
        <f>IF(B608="",FALSE,IF(COUNTIF(Businesses!B:B,Buildings!B608)=0,TRUE,FALSE))</f>
        <v>0</v>
      </c>
    </row>
    <row r="609" spans="1:12" s="3" customFormat="1" ht="16.5" customHeight="1">
      <c r="A609" s="96"/>
      <c r="B609" s="194"/>
      <c r="C609" s="195"/>
      <c r="D609" s="195"/>
      <c r="E609" s="196"/>
      <c r="F609" s="196"/>
      <c r="G609" s="197" t="str">
        <f t="shared" si="18"/>
        <v/>
      </c>
      <c r="H609" s="197" t="str">
        <f>IF(B609="","",IF(COUNTIF(Businesses!B:B,B609)&gt;1,"Multi-Tenant","Single-Tenant"))</f>
        <v/>
      </c>
      <c r="I609" s="402" t="str">
        <f t="shared" si="19"/>
        <v/>
      </c>
      <c r="J609" s="403"/>
      <c r="K609" s="97"/>
      <c r="L609" s="1" t="b">
        <f>IF(B609="",FALSE,IF(COUNTIF(Businesses!B:B,Buildings!B609)=0,TRUE,FALSE))</f>
        <v>0</v>
      </c>
    </row>
    <row r="610" spans="1:12" s="3" customFormat="1" ht="16.5" customHeight="1">
      <c r="A610" s="96"/>
      <c r="B610" s="199"/>
      <c r="C610" s="200"/>
      <c r="D610" s="200"/>
      <c r="E610" s="201"/>
      <c r="F610" s="201"/>
      <c r="G610" s="197" t="str">
        <f t="shared" si="18"/>
        <v/>
      </c>
      <c r="H610" s="197" t="str">
        <f>IF(B610="","",IF(COUNTIF(Businesses!B:B,B610)&gt;1,"Multi-Tenant","Single-Tenant"))</f>
        <v/>
      </c>
      <c r="I610" s="402" t="str">
        <f t="shared" si="19"/>
        <v/>
      </c>
      <c r="J610" s="403"/>
      <c r="K610" s="97"/>
      <c r="L610" s="1" t="b">
        <f>IF(B610="",FALSE,IF(COUNTIF(Businesses!B:B,Buildings!B610)=0,TRUE,FALSE))</f>
        <v>0</v>
      </c>
    </row>
    <row r="611" spans="1:12" s="3" customFormat="1" ht="16.5" customHeight="1">
      <c r="A611" s="96"/>
      <c r="B611" s="194"/>
      <c r="C611" s="195"/>
      <c r="D611" s="195"/>
      <c r="E611" s="196"/>
      <c r="F611" s="196"/>
      <c r="G611" s="197" t="str">
        <f t="shared" si="18"/>
        <v/>
      </c>
      <c r="H611" s="197" t="str">
        <f>IF(B611="","",IF(COUNTIF(Businesses!B:B,B611)&gt;1,"Multi-Tenant","Single-Tenant"))</f>
        <v/>
      </c>
      <c r="I611" s="402" t="str">
        <f t="shared" si="19"/>
        <v/>
      </c>
      <c r="J611" s="403"/>
      <c r="K611" s="97"/>
      <c r="L611" s="1" t="b">
        <f>IF(B611="",FALSE,IF(COUNTIF(Businesses!B:B,Buildings!B611)=0,TRUE,FALSE))</f>
        <v>0</v>
      </c>
    </row>
    <row r="612" spans="1:12" s="3" customFormat="1" ht="16.5" customHeight="1">
      <c r="A612" s="96"/>
      <c r="B612" s="199"/>
      <c r="C612" s="200"/>
      <c r="D612" s="200"/>
      <c r="E612" s="201"/>
      <c r="F612" s="201"/>
      <c r="G612" s="197" t="str">
        <f t="shared" si="18"/>
        <v/>
      </c>
      <c r="H612" s="197" t="str">
        <f>IF(B612="","",IF(COUNTIF(Businesses!B:B,B612)&gt;1,"Multi-Tenant","Single-Tenant"))</f>
        <v/>
      </c>
      <c r="I612" s="402" t="str">
        <f t="shared" si="19"/>
        <v/>
      </c>
      <c r="J612" s="403"/>
      <c r="K612" s="97"/>
      <c r="L612" s="1" t="b">
        <f>IF(B612="",FALSE,IF(COUNTIF(Businesses!B:B,Buildings!B612)=0,TRUE,FALSE))</f>
        <v>0</v>
      </c>
    </row>
    <row r="613" spans="1:12" s="3" customFormat="1" ht="16.5" customHeight="1">
      <c r="A613" s="96"/>
      <c r="B613" s="194"/>
      <c r="C613" s="195"/>
      <c r="D613" s="195"/>
      <c r="E613" s="196"/>
      <c r="F613" s="196"/>
      <c r="G613" s="197" t="str">
        <f t="shared" si="18"/>
        <v/>
      </c>
      <c r="H613" s="197" t="str">
        <f>IF(B613="","",IF(COUNTIF(Businesses!B:B,B613)&gt;1,"Multi-Tenant","Single-Tenant"))</f>
        <v/>
      </c>
      <c r="I613" s="402" t="str">
        <f t="shared" si="19"/>
        <v/>
      </c>
      <c r="J613" s="403"/>
      <c r="K613" s="97"/>
      <c r="L613" s="1" t="b">
        <f>IF(B613="",FALSE,IF(COUNTIF(Businesses!B:B,Buildings!B613)=0,TRUE,FALSE))</f>
        <v>0</v>
      </c>
    </row>
    <row r="614" spans="1:12" s="3" customFormat="1" ht="16.5" customHeight="1">
      <c r="A614" s="96"/>
      <c r="B614" s="199"/>
      <c r="C614" s="200"/>
      <c r="D614" s="200"/>
      <c r="E614" s="201"/>
      <c r="F614" s="201"/>
      <c r="G614" s="197" t="str">
        <f t="shared" si="18"/>
        <v/>
      </c>
      <c r="H614" s="197" t="str">
        <f>IF(B614="","",IF(COUNTIF(Businesses!B:B,B614)&gt;1,"Multi-Tenant","Single-Tenant"))</f>
        <v/>
      </c>
      <c r="I614" s="402" t="str">
        <f t="shared" si="19"/>
        <v/>
      </c>
      <c r="J614" s="403"/>
      <c r="K614" s="97"/>
      <c r="L614" s="1" t="b">
        <f>IF(B614="",FALSE,IF(COUNTIF(Businesses!B:B,Buildings!B614)=0,TRUE,FALSE))</f>
        <v>0</v>
      </c>
    </row>
    <row r="615" spans="1:12" s="3" customFormat="1" ht="16.5" customHeight="1">
      <c r="A615" s="96"/>
      <c r="B615" s="194"/>
      <c r="C615" s="195"/>
      <c r="D615" s="195"/>
      <c r="E615" s="196"/>
      <c r="F615" s="196"/>
      <c r="G615" s="197" t="str">
        <f t="shared" si="18"/>
        <v/>
      </c>
      <c r="H615" s="197" t="str">
        <f>IF(B615="","",IF(COUNTIF(Businesses!B:B,B615)&gt;1,"Multi-Tenant","Single-Tenant"))</f>
        <v/>
      </c>
      <c r="I615" s="402" t="str">
        <f t="shared" si="19"/>
        <v/>
      </c>
      <c r="J615" s="403"/>
      <c r="K615" s="97"/>
      <c r="L615" s="1" t="b">
        <f>IF(B615="",FALSE,IF(COUNTIF(Businesses!B:B,Buildings!B615)=0,TRUE,FALSE))</f>
        <v>0</v>
      </c>
    </row>
    <row r="616" spans="1:12" s="3" customFormat="1" ht="16.5" customHeight="1">
      <c r="A616" s="96"/>
      <c r="B616" s="199"/>
      <c r="C616" s="200"/>
      <c r="D616" s="200"/>
      <c r="E616" s="201"/>
      <c r="F616" s="201"/>
      <c r="G616" s="197" t="str">
        <f t="shared" si="18"/>
        <v/>
      </c>
      <c r="H616" s="197" t="str">
        <f>IF(B616="","",IF(COUNTIF(Businesses!B:B,B616)&gt;1,"Multi-Tenant","Single-Tenant"))</f>
        <v/>
      </c>
      <c r="I616" s="402" t="str">
        <f t="shared" si="19"/>
        <v/>
      </c>
      <c r="J616" s="403"/>
      <c r="K616" s="97"/>
      <c r="L616" s="1" t="b">
        <f>IF(B616="",FALSE,IF(COUNTIF(Businesses!B:B,Buildings!B616)=0,TRUE,FALSE))</f>
        <v>0</v>
      </c>
    </row>
    <row r="617" spans="1:12" s="3" customFormat="1" ht="16.5" customHeight="1">
      <c r="A617" s="96"/>
      <c r="B617" s="194"/>
      <c r="C617" s="195"/>
      <c r="D617" s="195"/>
      <c r="E617" s="196"/>
      <c r="F617" s="196"/>
      <c r="G617" s="197" t="str">
        <f t="shared" si="18"/>
        <v/>
      </c>
      <c r="H617" s="197" t="str">
        <f>IF(B617="","",IF(COUNTIF(Businesses!B:B,B617)&gt;1,"Multi-Tenant","Single-Tenant"))</f>
        <v/>
      </c>
      <c r="I617" s="402" t="str">
        <f t="shared" si="19"/>
        <v/>
      </c>
      <c r="J617" s="403"/>
      <c r="K617" s="97"/>
      <c r="L617" s="1" t="b">
        <f>IF(B617="",FALSE,IF(COUNTIF(Businesses!B:B,Buildings!B617)=0,TRUE,FALSE))</f>
        <v>0</v>
      </c>
    </row>
    <row r="618" spans="1:12" s="3" customFormat="1" ht="16.5" customHeight="1">
      <c r="A618" s="96"/>
      <c r="B618" s="199"/>
      <c r="C618" s="200"/>
      <c r="D618" s="200"/>
      <c r="E618" s="201"/>
      <c r="F618" s="201"/>
      <c r="G618" s="197" t="str">
        <f t="shared" si="18"/>
        <v/>
      </c>
      <c r="H618" s="197" t="str">
        <f>IF(B618="","",IF(COUNTIF(Businesses!B:B,B618)&gt;1,"Multi-Tenant","Single-Tenant"))</f>
        <v/>
      </c>
      <c r="I618" s="402" t="str">
        <f t="shared" si="19"/>
        <v/>
      </c>
      <c r="J618" s="403"/>
      <c r="K618" s="97"/>
      <c r="L618" s="1" t="b">
        <f>IF(B618="",FALSE,IF(COUNTIF(Businesses!B:B,Buildings!B618)=0,TRUE,FALSE))</f>
        <v>0</v>
      </c>
    </row>
    <row r="619" spans="1:12" s="3" customFormat="1" ht="16.5" customHeight="1">
      <c r="A619" s="96"/>
      <c r="B619" s="194"/>
      <c r="C619" s="195"/>
      <c r="D619" s="195"/>
      <c r="E619" s="196"/>
      <c r="F619" s="196"/>
      <c r="G619" s="197" t="str">
        <f t="shared" si="18"/>
        <v/>
      </c>
      <c r="H619" s="197" t="str">
        <f>IF(B619="","",IF(COUNTIF(Businesses!B:B,B619)&gt;1,"Multi-Tenant","Single-Tenant"))</f>
        <v/>
      </c>
      <c r="I619" s="402" t="str">
        <f t="shared" si="19"/>
        <v/>
      </c>
      <c r="J619" s="403"/>
      <c r="K619" s="97"/>
      <c r="L619" s="1" t="b">
        <f>IF(B619="",FALSE,IF(COUNTIF(Businesses!B:B,Buildings!B619)=0,TRUE,FALSE))</f>
        <v>0</v>
      </c>
    </row>
    <row r="620" spans="1:12" s="3" customFormat="1" ht="16.5" customHeight="1">
      <c r="A620" s="96"/>
      <c r="B620" s="199"/>
      <c r="C620" s="200"/>
      <c r="D620" s="200"/>
      <c r="E620" s="201"/>
      <c r="F620" s="201"/>
      <c r="G620" s="197" t="str">
        <f t="shared" si="18"/>
        <v/>
      </c>
      <c r="H620" s="197" t="str">
        <f>IF(B620="","",IF(COUNTIF(Businesses!B:B,B620)&gt;1,"Multi-Tenant","Single-Tenant"))</f>
        <v/>
      </c>
      <c r="I620" s="402" t="str">
        <f t="shared" si="19"/>
        <v/>
      </c>
      <c r="J620" s="403"/>
      <c r="K620" s="97"/>
      <c r="L620" s="1" t="b">
        <f>IF(B620="",FALSE,IF(COUNTIF(Businesses!B:B,Buildings!B620)=0,TRUE,FALSE))</f>
        <v>0</v>
      </c>
    </row>
    <row r="621" spans="1:12" s="3" customFormat="1" ht="16.5" customHeight="1">
      <c r="A621" s="96"/>
      <c r="B621" s="194"/>
      <c r="C621" s="195"/>
      <c r="D621" s="195"/>
      <c r="E621" s="196"/>
      <c r="F621" s="196"/>
      <c r="G621" s="197" t="str">
        <f t="shared" si="18"/>
        <v/>
      </c>
      <c r="H621" s="197" t="str">
        <f>IF(B621="","",IF(COUNTIF(Businesses!B:B,B621)&gt;1,"Multi-Tenant","Single-Tenant"))</f>
        <v/>
      </c>
      <c r="I621" s="402" t="str">
        <f t="shared" si="19"/>
        <v/>
      </c>
      <c r="J621" s="403"/>
      <c r="K621" s="97"/>
      <c r="L621" s="1" t="b">
        <f>IF(B621="",FALSE,IF(COUNTIF(Businesses!B:B,Buildings!B621)=0,TRUE,FALSE))</f>
        <v>0</v>
      </c>
    </row>
    <row r="622" spans="1:12" s="3" customFormat="1" ht="16.5" customHeight="1">
      <c r="A622" s="96"/>
      <c r="B622" s="199"/>
      <c r="C622" s="200"/>
      <c r="D622" s="200"/>
      <c r="E622" s="201"/>
      <c r="F622" s="201"/>
      <c r="G622" s="197" t="str">
        <f t="shared" si="18"/>
        <v/>
      </c>
      <c r="H622" s="197" t="str">
        <f>IF(B622="","",IF(COUNTIF(Businesses!B:B,B622)&gt;1,"Multi-Tenant","Single-Tenant"))</f>
        <v/>
      </c>
      <c r="I622" s="402" t="str">
        <f t="shared" si="19"/>
        <v/>
      </c>
      <c r="J622" s="403"/>
      <c r="K622" s="97"/>
      <c r="L622" s="1" t="b">
        <f>IF(B622="",FALSE,IF(COUNTIF(Businesses!B:B,Buildings!B622)=0,TRUE,FALSE))</f>
        <v>0</v>
      </c>
    </row>
    <row r="623" spans="1:12" s="3" customFormat="1" ht="16.5" customHeight="1">
      <c r="A623" s="96"/>
      <c r="B623" s="194"/>
      <c r="C623" s="195"/>
      <c r="D623" s="195"/>
      <c r="E623" s="196"/>
      <c r="F623" s="196"/>
      <c r="G623" s="197" t="str">
        <f t="shared" si="18"/>
        <v/>
      </c>
      <c r="H623" s="197" t="str">
        <f>IF(B623="","",IF(COUNTIF(Businesses!B:B,B623)&gt;1,"Multi-Tenant","Single-Tenant"))</f>
        <v/>
      </c>
      <c r="I623" s="402" t="str">
        <f t="shared" si="19"/>
        <v/>
      </c>
      <c r="J623" s="403"/>
      <c r="K623" s="97"/>
      <c r="L623" s="1" t="b">
        <f>IF(B623="",FALSE,IF(COUNTIF(Businesses!B:B,Buildings!B623)=0,TRUE,FALSE))</f>
        <v>0</v>
      </c>
    </row>
    <row r="624" spans="1:12" s="3" customFormat="1" ht="16.5" customHeight="1">
      <c r="A624" s="96"/>
      <c r="B624" s="199"/>
      <c r="C624" s="200"/>
      <c r="D624" s="200"/>
      <c r="E624" s="201"/>
      <c r="F624" s="201"/>
      <c r="G624" s="197" t="str">
        <f t="shared" si="18"/>
        <v/>
      </c>
      <c r="H624" s="197" t="str">
        <f>IF(B624="","",IF(COUNTIF(Businesses!B:B,B624)&gt;1,"Multi-Tenant","Single-Tenant"))</f>
        <v/>
      </c>
      <c r="I624" s="402" t="str">
        <f t="shared" si="19"/>
        <v/>
      </c>
      <c r="J624" s="403"/>
      <c r="K624" s="97"/>
      <c r="L624" s="1" t="b">
        <f>IF(B624="",FALSE,IF(COUNTIF(Businesses!B:B,Buildings!B624)=0,TRUE,FALSE))</f>
        <v>0</v>
      </c>
    </row>
    <row r="625" spans="1:12" s="3" customFormat="1" ht="16.5" customHeight="1">
      <c r="A625" s="96"/>
      <c r="B625" s="194"/>
      <c r="C625" s="195"/>
      <c r="D625" s="195"/>
      <c r="E625" s="196"/>
      <c r="F625" s="196"/>
      <c r="G625" s="197" t="str">
        <f t="shared" si="18"/>
        <v/>
      </c>
      <c r="H625" s="197" t="str">
        <f>IF(B625="","",IF(COUNTIF(Businesses!B:B,B625)&gt;1,"Multi-Tenant","Single-Tenant"))</f>
        <v/>
      </c>
      <c r="I625" s="402" t="str">
        <f t="shared" si="19"/>
        <v/>
      </c>
      <c r="J625" s="403"/>
      <c r="K625" s="97"/>
      <c r="L625" s="1" t="b">
        <f>IF(B625="",FALSE,IF(COUNTIF(Businesses!B:B,Buildings!B625)=0,TRUE,FALSE))</f>
        <v>0</v>
      </c>
    </row>
    <row r="626" spans="1:12" s="3" customFormat="1" ht="16.5" customHeight="1">
      <c r="A626" s="96"/>
      <c r="B626" s="199"/>
      <c r="C626" s="200"/>
      <c r="D626" s="200"/>
      <c r="E626" s="201"/>
      <c r="F626" s="201"/>
      <c r="G626" s="197" t="str">
        <f t="shared" si="18"/>
        <v/>
      </c>
      <c r="H626" s="197" t="str">
        <f>IF(B626="","",IF(COUNTIF(Businesses!B:B,B626)&gt;1,"Multi-Tenant","Single-Tenant"))</f>
        <v/>
      </c>
      <c r="I626" s="402" t="str">
        <f t="shared" si="19"/>
        <v/>
      </c>
      <c r="J626" s="403"/>
      <c r="K626" s="97"/>
      <c r="L626" s="1" t="b">
        <f>IF(B626="",FALSE,IF(COUNTIF(Businesses!B:B,Buildings!B626)=0,TRUE,FALSE))</f>
        <v>0</v>
      </c>
    </row>
    <row r="627" spans="1:12" s="3" customFormat="1" ht="16.5" customHeight="1">
      <c r="A627" s="96"/>
      <c r="B627" s="194"/>
      <c r="C627" s="195"/>
      <c r="D627" s="195"/>
      <c r="E627" s="196"/>
      <c r="F627" s="196"/>
      <c r="G627" s="197" t="str">
        <f t="shared" si="18"/>
        <v/>
      </c>
      <c r="H627" s="197" t="str">
        <f>IF(B627="","",IF(COUNTIF(Businesses!B:B,B627)&gt;1,"Multi-Tenant","Single-Tenant"))</f>
        <v/>
      </c>
      <c r="I627" s="402" t="str">
        <f t="shared" si="19"/>
        <v/>
      </c>
      <c r="J627" s="403"/>
      <c r="K627" s="97"/>
      <c r="L627" s="1" t="b">
        <f>IF(B627="",FALSE,IF(COUNTIF(Businesses!B:B,Buildings!B627)=0,TRUE,FALSE))</f>
        <v>0</v>
      </c>
    </row>
    <row r="628" spans="1:12" s="3" customFormat="1" ht="16.5" customHeight="1">
      <c r="A628" s="96"/>
      <c r="B628" s="199"/>
      <c r="C628" s="200"/>
      <c r="D628" s="200"/>
      <c r="E628" s="201"/>
      <c r="F628" s="201"/>
      <c r="G628" s="197" t="str">
        <f t="shared" si="18"/>
        <v/>
      </c>
      <c r="H628" s="197" t="str">
        <f>IF(B628="","",IF(COUNTIF(Businesses!B:B,B628)&gt;1,"Multi-Tenant","Single-Tenant"))</f>
        <v/>
      </c>
      <c r="I628" s="402" t="str">
        <f t="shared" si="19"/>
        <v/>
      </c>
      <c r="J628" s="403"/>
      <c r="K628" s="97"/>
      <c r="L628" s="1" t="b">
        <f>IF(B628="",FALSE,IF(COUNTIF(Businesses!B:B,Buildings!B628)=0,TRUE,FALSE))</f>
        <v>0</v>
      </c>
    </row>
    <row r="629" spans="1:12" s="3" customFormat="1" ht="16.5" customHeight="1">
      <c r="A629" s="96"/>
      <c r="B629" s="194"/>
      <c r="C629" s="195"/>
      <c r="D629" s="195"/>
      <c r="E629" s="196"/>
      <c r="F629" s="196"/>
      <c r="G629" s="197" t="str">
        <f t="shared" si="18"/>
        <v/>
      </c>
      <c r="H629" s="197" t="str">
        <f>IF(B629="","",IF(COUNTIF(Businesses!B:B,B629)&gt;1,"Multi-Tenant","Single-Tenant"))</f>
        <v/>
      </c>
      <c r="I629" s="402" t="str">
        <f t="shared" si="19"/>
        <v/>
      </c>
      <c r="J629" s="403"/>
      <c r="K629" s="97"/>
      <c r="L629" s="1" t="b">
        <f>IF(B629="",FALSE,IF(COUNTIF(Businesses!B:B,Buildings!B629)=0,TRUE,FALSE))</f>
        <v>0</v>
      </c>
    </row>
    <row r="630" spans="1:12" s="3" customFormat="1" ht="16.5" customHeight="1">
      <c r="A630" s="96"/>
      <c r="B630" s="199"/>
      <c r="C630" s="200"/>
      <c r="D630" s="200"/>
      <c r="E630" s="201"/>
      <c r="F630" s="201"/>
      <c r="G630" s="197" t="str">
        <f t="shared" si="18"/>
        <v/>
      </c>
      <c r="H630" s="197" t="str">
        <f>IF(B630="","",IF(COUNTIF(Businesses!B:B,B630)&gt;1,"Multi-Tenant","Single-Tenant"))</f>
        <v/>
      </c>
      <c r="I630" s="402" t="str">
        <f t="shared" si="19"/>
        <v/>
      </c>
      <c r="J630" s="403"/>
      <c r="K630" s="97"/>
      <c r="L630" s="1" t="b">
        <f>IF(B630="",FALSE,IF(COUNTIF(Businesses!B:B,Buildings!B630)=0,TRUE,FALSE))</f>
        <v>0</v>
      </c>
    </row>
    <row r="631" spans="1:12" s="3" customFormat="1" ht="16.5" customHeight="1">
      <c r="A631" s="96"/>
      <c r="B631" s="194"/>
      <c r="C631" s="195"/>
      <c r="D631" s="195"/>
      <c r="E631" s="196"/>
      <c r="F631" s="196"/>
      <c r="G631" s="197" t="str">
        <f t="shared" si="18"/>
        <v/>
      </c>
      <c r="H631" s="197" t="str">
        <f>IF(B631="","",IF(COUNTIF(Businesses!B:B,B631)&gt;1,"Multi-Tenant","Single-Tenant"))</f>
        <v/>
      </c>
      <c r="I631" s="402" t="str">
        <f t="shared" si="19"/>
        <v/>
      </c>
      <c r="J631" s="403"/>
      <c r="K631" s="97"/>
      <c r="L631" s="1" t="b">
        <f>IF(B631="",FALSE,IF(COUNTIF(Businesses!B:B,Buildings!B631)=0,TRUE,FALSE))</f>
        <v>0</v>
      </c>
    </row>
    <row r="632" spans="1:12" s="3" customFormat="1" ht="16.5" customHeight="1">
      <c r="A632" s="96"/>
      <c r="B632" s="199"/>
      <c r="C632" s="200"/>
      <c r="D632" s="200"/>
      <c r="E632" s="201"/>
      <c r="F632" s="201"/>
      <c r="G632" s="197" t="str">
        <f t="shared" si="18"/>
        <v/>
      </c>
      <c r="H632" s="197" t="str">
        <f>IF(B632="","",IF(COUNTIF(Businesses!B:B,B632)&gt;1,"Multi-Tenant","Single-Tenant"))</f>
        <v/>
      </c>
      <c r="I632" s="402" t="str">
        <f t="shared" si="19"/>
        <v/>
      </c>
      <c r="J632" s="403"/>
      <c r="K632" s="97"/>
      <c r="L632" s="1" t="b">
        <f>IF(B632="",FALSE,IF(COUNTIF(Businesses!B:B,Buildings!B632)=0,TRUE,FALSE))</f>
        <v>0</v>
      </c>
    </row>
    <row r="633" spans="1:12" s="3" customFormat="1" ht="16.5" customHeight="1">
      <c r="A633" s="96"/>
      <c r="B633" s="194"/>
      <c r="C633" s="195"/>
      <c r="D633" s="195"/>
      <c r="E633" s="196"/>
      <c r="F633" s="196"/>
      <c r="G633" s="197" t="str">
        <f t="shared" si="18"/>
        <v/>
      </c>
      <c r="H633" s="197" t="str">
        <f>IF(B633="","",IF(COUNTIF(Businesses!B:B,B633)&gt;1,"Multi-Tenant","Single-Tenant"))</f>
        <v/>
      </c>
      <c r="I633" s="402" t="str">
        <f t="shared" si="19"/>
        <v/>
      </c>
      <c r="J633" s="403"/>
      <c r="K633" s="97"/>
      <c r="L633" s="1" t="b">
        <f>IF(B633="",FALSE,IF(COUNTIF(Businesses!B:B,Buildings!B633)=0,TRUE,FALSE))</f>
        <v>0</v>
      </c>
    </row>
    <row r="634" spans="1:12" s="3" customFormat="1" ht="16.5" customHeight="1">
      <c r="A634" s="96"/>
      <c r="B634" s="199"/>
      <c r="C634" s="200"/>
      <c r="D634" s="200"/>
      <c r="E634" s="201"/>
      <c r="F634" s="201"/>
      <c r="G634" s="197" t="str">
        <f t="shared" si="18"/>
        <v/>
      </c>
      <c r="H634" s="197" t="str">
        <f>IF(B634="","",IF(COUNTIF(Businesses!B:B,B634)&gt;1,"Multi-Tenant","Single-Tenant"))</f>
        <v/>
      </c>
      <c r="I634" s="402" t="str">
        <f t="shared" si="19"/>
        <v/>
      </c>
      <c r="J634" s="403"/>
      <c r="K634" s="97"/>
      <c r="L634" s="1" t="b">
        <f>IF(B634="",FALSE,IF(COUNTIF(Businesses!B:B,Buildings!B634)=0,TRUE,FALSE))</f>
        <v>0</v>
      </c>
    </row>
    <row r="635" spans="1:12" s="3" customFormat="1" ht="16.5" customHeight="1">
      <c r="A635" s="96"/>
      <c r="B635" s="194"/>
      <c r="C635" s="195"/>
      <c r="D635" s="195"/>
      <c r="E635" s="196"/>
      <c r="F635" s="196"/>
      <c r="G635" s="197" t="str">
        <f t="shared" si="18"/>
        <v/>
      </c>
      <c r="H635" s="197" t="str">
        <f>IF(B635="","",IF(COUNTIF(Businesses!B:B,B635)&gt;1,"Multi-Tenant","Single-Tenant"))</f>
        <v/>
      </c>
      <c r="I635" s="402" t="str">
        <f t="shared" si="19"/>
        <v/>
      </c>
      <c r="J635" s="403"/>
      <c r="K635" s="97"/>
      <c r="L635" s="1" t="b">
        <f>IF(B635="",FALSE,IF(COUNTIF(Businesses!B:B,Buildings!B635)=0,TRUE,FALSE))</f>
        <v>0</v>
      </c>
    </row>
    <row r="636" spans="1:12" s="3" customFormat="1" ht="16.5" customHeight="1">
      <c r="A636" s="96"/>
      <c r="B636" s="199"/>
      <c r="C636" s="200"/>
      <c r="D636" s="200"/>
      <c r="E636" s="201"/>
      <c r="F636" s="201"/>
      <c r="G636" s="197" t="str">
        <f t="shared" si="18"/>
        <v/>
      </c>
      <c r="H636" s="197" t="str">
        <f>IF(B636="","",IF(COUNTIF(Businesses!B:B,B636)&gt;1,"Multi-Tenant","Single-Tenant"))</f>
        <v/>
      </c>
      <c r="I636" s="402" t="str">
        <f t="shared" si="19"/>
        <v/>
      </c>
      <c r="J636" s="403"/>
      <c r="K636" s="97"/>
      <c r="L636" s="1" t="b">
        <f>IF(B636="",FALSE,IF(COUNTIF(Businesses!B:B,Buildings!B636)=0,TRUE,FALSE))</f>
        <v>0</v>
      </c>
    </row>
    <row r="637" spans="1:12" s="3" customFormat="1" ht="16.5" customHeight="1">
      <c r="A637" s="96"/>
      <c r="B637" s="194"/>
      <c r="C637" s="195"/>
      <c r="D637" s="195"/>
      <c r="E637" s="196"/>
      <c r="F637" s="196"/>
      <c r="G637" s="197" t="str">
        <f t="shared" si="18"/>
        <v/>
      </c>
      <c r="H637" s="197" t="str">
        <f>IF(B637="","",IF(COUNTIF(Businesses!B:B,B637)&gt;1,"Multi-Tenant","Single-Tenant"))</f>
        <v/>
      </c>
      <c r="I637" s="402" t="str">
        <f t="shared" si="19"/>
        <v/>
      </c>
      <c r="J637" s="403"/>
      <c r="K637" s="97"/>
      <c r="L637" s="1" t="b">
        <f>IF(B637="",FALSE,IF(COUNTIF(Businesses!B:B,Buildings!B637)=0,TRUE,FALSE))</f>
        <v>0</v>
      </c>
    </row>
    <row r="638" spans="1:12" s="3" customFormat="1" ht="16.5" customHeight="1">
      <c r="A638" s="96"/>
      <c r="B638" s="199"/>
      <c r="C638" s="200"/>
      <c r="D638" s="200"/>
      <c r="E638" s="201"/>
      <c r="F638" s="201"/>
      <c r="G638" s="197" t="str">
        <f t="shared" si="18"/>
        <v/>
      </c>
      <c r="H638" s="197" t="str">
        <f>IF(B638="","",IF(COUNTIF(Businesses!B:B,B638)&gt;1,"Multi-Tenant","Single-Tenant"))</f>
        <v/>
      </c>
      <c r="I638" s="402" t="str">
        <f t="shared" si="19"/>
        <v/>
      </c>
      <c r="J638" s="403"/>
      <c r="K638" s="97"/>
      <c r="L638" s="1" t="b">
        <f>IF(B638="",FALSE,IF(COUNTIF(Businesses!B:B,Buildings!B638)=0,TRUE,FALSE))</f>
        <v>0</v>
      </c>
    </row>
    <row r="639" spans="1:12" s="3" customFormat="1" ht="16.5" customHeight="1">
      <c r="A639" s="96"/>
      <c r="B639" s="194"/>
      <c r="C639" s="195"/>
      <c r="D639" s="195"/>
      <c r="E639" s="196"/>
      <c r="F639" s="196"/>
      <c r="G639" s="197" t="str">
        <f t="shared" si="18"/>
        <v/>
      </c>
      <c r="H639" s="197" t="str">
        <f>IF(B639="","",IF(COUNTIF(Businesses!B:B,B639)&gt;1,"Multi-Tenant","Single-Tenant"))</f>
        <v/>
      </c>
      <c r="I639" s="402" t="str">
        <f t="shared" si="19"/>
        <v/>
      </c>
      <c r="J639" s="403"/>
      <c r="K639" s="97"/>
      <c r="L639" s="1" t="b">
        <f>IF(B639="",FALSE,IF(COUNTIF(Businesses!B:B,Buildings!B639)=0,TRUE,FALSE))</f>
        <v>0</v>
      </c>
    </row>
    <row r="640" spans="1:12" s="3" customFormat="1" ht="16.5" customHeight="1">
      <c r="A640" s="96"/>
      <c r="B640" s="199"/>
      <c r="C640" s="200"/>
      <c r="D640" s="200"/>
      <c r="E640" s="201"/>
      <c r="F640" s="201"/>
      <c r="G640" s="197" t="str">
        <f t="shared" si="18"/>
        <v/>
      </c>
      <c r="H640" s="197" t="str">
        <f>IF(B640="","",IF(COUNTIF(Businesses!B:B,B640)&gt;1,"Multi-Tenant","Single-Tenant"))</f>
        <v/>
      </c>
      <c r="I640" s="402" t="str">
        <f t="shared" si="19"/>
        <v/>
      </c>
      <c r="J640" s="403"/>
      <c r="K640" s="97"/>
      <c r="L640" s="1" t="b">
        <f>IF(B640="",FALSE,IF(COUNTIF(Businesses!B:B,Buildings!B640)=0,TRUE,FALSE))</f>
        <v>0</v>
      </c>
    </row>
    <row r="641" spans="1:12" s="3" customFormat="1" ht="16.5" customHeight="1">
      <c r="A641" s="96"/>
      <c r="B641" s="194"/>
      <c r="C641" s="195"/>
      <c r="D641" s="195"/>
      <c r="E641" s="196"/>
      <c r="F641" s="196"/>
      <c r="G641" s="197" t="str">
        <f t="shared" si="18"/>
        <v/>
      </c>
      <c r="H641" s="197" t="str">
        <f>IF(B641="","",IF(COUNTIF(Businesses!B:B,B641)&gt;1,"Multi-Tenant","Single-Tenant"))</f>
        <v/>
      </c>
      <c r="I641" s="402" t="str">
        <f t="shared" si="19"/>
        <v/>
      </c>
      <c r="J641" s="403"/>
      <c r="K641" s="97"/>
      <c r="L641" s="1" t="b">
        <f>IF(B641="",FALSE,IF(COUNTIF(Businesses!B:B,Buildings!B641)=0,TRUE,FALSE))</f>
        <v>0</v>
      </c>
    </row>
    <row r="642" spans="1:12" s="3" customFormat="1" ht="16.5" customHeight="1">
      <c r="A642" s="96"/>
      <c r="B642" s="199"/>
      <c r="C642" s="200"/>
      <c r="D642" s="200"/>
      <c r="E642" s="201"/>
      <c r="F642" s="201"/>
      <c r="G642" s="197" t="str">
        <f t="shared" si="18"/>
        <v/>
      </c>
      <c r="H642" s="197" t="str">
        <f>IF(B642="","",IF(COUNTIF(Businesses!B:B,B642)&gt;1,"Multi-Tenant","Single-Tenant"))</f>
        <v/>
      </c>
      <c r="I642" s="402" t="str">
        <f t="shared" si="19"/>
        <v/>
      </c>
      <c r="J642" s="403"/>
      <c r="K642" s="97"/>
      <c r="L642" s="1" t="b">
        <f>IF(B642="",FALSE,IF(COUNTIF(Businesses!B:B,Buildings!B642)=0,TRUE,FALSE))</f>
        <v>0</v>
      </c>
    </row>
    <row r="643" spans="1:12" s="3" customFormat="1" ht="16.5" customHeight="1">
      <c r="A643" s="96"/>
      <c r="B643" s="194"/>
      <c r="C643" s="195"/>
      <c r="D643" s="195"/>
      <c r="E643" s="196"/>
      <c r="F643" s="196"/>
      <c r="G643" s="197" t="str">
        <f t="shared" si="18"/>
        <v/>
      </c>
      <c r="H643" s="197" t="str">
        <f>IF(B643="","",IF(COUNTIF(Businesses!B:B,B643)&gt;1,"Multi-Tenant","Single-Tenant"))</f>
        <v/>
      </c>
      <c r="I643" s="402" t="str">
        <f t="shared" si="19"/>
        <v/>
      </c>
      <c r="J643" s="403"/>
      <c r="K643" s="97"/>
      <c r="L643" s="1" t="b">
        <f>IF(B643="",FALSE,IF(COUNTIF(Businesses!B:B,Buildings!B643)=0,TRUE,FALSE))</f>
        <v>0</v>
      </c>
    </row>
    <row r="644" spans="1:12" s="3" customFormat="1" ht="16.5" customHeight="1">
      <c r="A644" s="96"/>
      <c r="B644" s="199"/>
      <c r="C644" s="200"/>
      <c r="D644" s="200"/>
      <c r="E644" s="201"/>
      <c r="F644" s="201"/>
      <c r="G644" s="197" t="str">
        <f t="shared" ref="G644:G707" si="20">IF(B644="","","Standard")</f>
        <v/>
      </c>
      <c r="H644" s="197" t="str">
        <f>IF(B644="","",IF(COUNTIF(Businesses!B:B,B644)&gt;1,"Multi-Tenant","Single-Tenant"))</f>
        <v/>
      </c>
      <c r="I644" s="402" t="str">
        <f t="shared" ref="I644:I707" si="21">IF(B644="","",B644)</f>
        <v/>
      </c>
      <c r="J644" s="403"/>
      <c r="K644" s="97"/>
      <c r="L644" s="1" t="b">
        <f>IF(B644="",FALSE,IF(COUNTIF(Businesses!B:B,Buildings!B644)=0,TRUE,FALSE))</f>
        <v>0</v>
      </c>
    </row>
    <row r="645" spans="1:12" s="3" customFormat="1" ht="16.5" customHeight="1">
      <c r="A645" s="96"/>
      <c r="B645" s="194"/>
      <c r="C645" s="195"/>
      <c r="D645" s="195"/>
      <c r="E645" s="196"/>
      <c r="F645" s="196"/>
      <c r="G645" s="197" t="str">
        <f t="shared" si="20"/>
        <v/>
      </c>
      <c r="H645" s="197" t="str">
        <f>IF(B645="","",IF(COUNTIF(Businesses!B:B,B645)&gt;1,"Multi-Tenant","Single-Tenant"))</f>
        <v/>
      </c>
      <c r="I645" s="402" t="str">
        <f t="shared" si="21"/>
        <v/>
      </c>
      <c r="J645" s="403"/>
      <c r="K645" s="97"/>
      <c r="L645" s="1" t="b">
        <f>IF(B645="",FALSE,IF(COUNTIF(Businesses!B:B,Buildings!B645)=0,TRUE,FALSE))</f>
        <v>0</v>
      </c>
    </row>
    <row r="646" spans="1:12" s="3" customFormat="1" ht="16.5" customHeight="1">
      <c r="A646" s="96"/>
      <c r="B646" s="199"/>
      <c r="C646" s="200"/>
      <c r="D646" s="200"/>
      <c r="E646" s="201"/>
      <c r="F646" s="201"/>
      <c r="G646" s="197" t="str">
        <f t="shared" si="20"/>
        <v/>
      </c>
      <c r="H646" s="197" t="str">
        <f>IF(B646="","",IF(COUNTIF(Businesses!B:B,B646)&gt;1,"Multi-Tenant","Single-Tenant"))</f>
        <v/>
      </c>
      <c r="I646" s="402" t="str">
        <f t="shared" si="21"/>
        <v/>
      </c>
      <c r="J646" s="403"/>
      <c r="K646" s="97"/>
      <c r="L646" s="1" t="b">
        <f>IF(B646="",FALSE,IF(COUNTIF(Businesses!B:B,Buildings!B646)=0,TRUE,FALSE))</f>
        <v>0</v>
      </c>
    </row>
    <row r="647" spans="1:12" s="3" customFormat="1" ht="16.5" customHeight="1">
      <c r="A647" s="96"/>
      <c r="B647" s="194"/>
      <c r="C647" s="195"/>
      <c r="D647" s="195"/>
      <c r="E647" s="196"/>
      <c r="F647" s="196"/>
      <c r="G647" s="197" t="str">
        <f t="shared" si="20"/>
        <v/>
      </c>
      <c r="H647" s="197" t="str">
        <f>IF(B647="","",IF(COUNTIF(Businesses!B:B,B647)&gt;1,"Multi-Tenant","Single-Tenant"))</f>
        <v/>
      </c>
      <c r="I647" s="402" t="str">
        <f t="shared" si="21"/>
        <v/>
      </c>
      <c r="J647" s="403"/>
      <c r="K647" s="97"/>
      <c r="L647" s="1" t="b">
        <f>IF(B647="",FALSE,IF(COUNTIF(Businesses!B:B,Buildings!B647)=0,TRUE,FALSE))</f>
        <v>0</v>
      </c>
    </row>
    <row r="648" spans="1:12" s="3" customFormat="1" ht="16.5" customHeight="1">
      <c r="A648" s="96"/>
      <c r="B648" s="199"/>
      <c r="C648" s="200"/>
      <c r="D648" s="200"/>
      <c r="E648" s="201"/>
      <c r="F648" s="201"/>
      <c r="G648" s="197" t="str">
        <f t="shared" si="20"/>
        <v/>
      </c>
      <c r="H648" s="197" t="str">
        <f>IF(B648="","",IF(COUNTIF(Businesses!B:B,B648)&gt;1,"Multi-Tenant","Single-Tenant"))</f>
        <v/>
      </c>
      <c r="I648" s="402" t="str">
        <f t="shared" si="21"/>
        <v/>
      </c>
      <c r="J648" s="403"/>
      <c r="K648" s="97"/>
      <c r="L648" s="1" t="b">
        <f>IF(B648="",FALSE,IF(COUNTIF(Businesses!B:B,Buildings!B648)=0,TRUE,FALSE))</f>
        <v>0</v>
      </c>
    </row>
    <row r="649" spans="1:12" s="3" customFormat="1" ht="16.5" customHeight="1">
      <c r="A649" s="96"/>
      <c r="B649" s="194"/>
      <c r="C649" s="195"/>
      <c r="D649" s="195"/>
      <c r="E649" s="196"/>
      <c r="F649" s="196"/>
      <c r="G649" s="197" t="str">
        <f t="shared" si="20"/>
        <v/>
      </c>
      <c r="H649" s="197" t="str">
        <f>IF(B649="","",IF(COUNTIF(Businesses!B:B,B649)&gt;1,"Multi-Tenant","Single-Tenant"))</f>
        <v/>
      </c>
      <c r="I649" s="402" t="str">
        <f t="shared" si="21"/>
        <v/>
      </c>
      <c r="J649" s="403"/>
      <c r="K649" s="97"/>
      <c r="L649" s="1" t="b">
        <f>IF(B649="",FALSE,IF(COUNTIF(Businesses!B:B,Buildings!B649)=0,TRUE,FALSE))</f>
        <v>0</v>
      </c>
    </row>
    <row r="650" spans="1:12" s="3" customFormat="1" ht="16.5" customHeight="1">
      <c r="A650" s="96"/>
      <c r="B650" s="199"/>
      <c r="C650" s="200"/>
      <c r="D650" s="200"/>
      <c r="E650" s="201"/>
      <c r="F650" s="201"/>
      <c r="G650" s="197" t="str">
        <f t="shared" si="20"/>
        <v/>
      </c>
      <c r="H650" s="197" t="str">
        <f>IF(B650="","",IF(COUNTIF(Businesses!B:B,B650)&gt;1,"Multi-Tenant","Single-Tenant"))</f>
        <v/>
      </c>
      <c r="I650" s="402" t="str">
        <f t="shared" si="21"/>
        <v/>
      </c>
      <c r="J650" s="403"/>
      <c r="K650" s="97"/>
      <c r="L650" s="1" t="b">
        <f>IF(B650="",FALSE,IF(COUNTIF(Businesses!B:B,Buildings!B650)=0,TRUE,FALSE))</f>
        <v>0</v>
      </c>
    </row>
    <row r="651" spans="1:12" s="3" customFormat="1" ht="16.5" customHeight="1">
      <c r="A651" s="96"/>
      <c r="B651" s="194"/>
      <c r="C651" s="195"/>
      <c r="D651" s="195"/>
      <c r="E651" s="196"/>
      <c r="F651" s="196"/>
      <c r="G651" s="197" t="str">
        <f t="shared" si="20"/>
        <v/>
      </c>
      <c r="H651" s="197" t="str">
        <f>IF(B651="","",IF(COUNTIF(Businesses!B:B,B651)&gt;1,"Multi-Tenant","Single-Tenant"))</f>
        <v/>
      </c>
      <c r="I651" s="402" t="str">
        <f t="shared" si="21"/>
        <v/>
      </c>
      <c r="J651" s="403"/>
      <c r="K651" s="97"/>
      <c r="L651" s="1" t="b">
        <f>IF(B651="",FALSE,IF(COUNTIF(Businesses!B:B,Buildings!B651)=0,TRUE,FALSE))</f>
        <v>0</v>
      </c>
    </row>
    <row r="652" spans="1:12" s="3" customFormat="1" ht="16.5" customHeight="1">
      <c r="A652" s="96"/>
      <c r="B652" s="199"/>
      <c r="C652" s="200"/>
      <c r="D652" s="200"/>
      <c r="E652" s="201"/>
      <c r="F652" s="201"/>
      <c r="G652" s="197" t="str">
        <f t="shared" si="20"/>
        <v/>
      </c>
      <c r="H652" s="197" t="str">
        <f>IF(B652="","",IF(COUNTIF(Businesses!B:B,B652)&gt;1,"Multi-Tenant","Single-Tenant"))</f>
        <v/>
      </c>
      <c r="I652" s="402" t="str">
        <f t="shared" si="21"/>
        <v/>
      </c>
      <c r="J652" s="403"/>
      <c r="K652" s="97"/>
      <c r="L652" s="1" t="b">
        <f>IF(B652="",FALSE,IF(COUNTIF(Businesses!B:B,Buildings!B652)=0,TRUE,FALSE))</f>
        <v>0</v>
      </c>
    </row>
    <row r="653" spans="1:12" s="3" customFormat="1" ht="16.5" customHeight="1">
      <c r="A653" s="96"/>
      <c r="B653" s="194"/>
      <c r="C653" s="195"/>
      <c r="D653" s="195"/>
      <c r="E653" s="196"/>
      <c r="F653" s="196"/>
      <c r="G653" s="197" t="str">
        <f t="shared" si="20"/>
        <v/>
      </c>
      <c r="H653" s="197" t="str">
        <f>IF(B653="","",IF(COUNTIF(Businesses!B:B,B653)&gt;1,"Multi-Tenant","Single-Tenant"))</f>
        <v/>
      </c>
      <c r="I653" s="402" t="str">
        <f t="shared" si="21"/>
        <v/>
      </c>
      <c r="J653" s="403"/>
      <c r="K653" s="97"/>
      <c r="L653" s="1" t="b">
        <f>IF(B653="",FALSE,IF(COUNTIF(Businesses!B:B,Buildings!B653)=0,TRUE,FALSE))</f>
        <v>0</v>
      </c>
    </row>
    <row r="654" spans="1:12" s="3" customFormat="1" ht="16.5" customHeight="1">
      <c r="A654" s="96"/>
      <c r="B654" s="199"/>
      <c r="C654" s="200"/>
      <c r="D654" s="200"/>
      <c r="E654" s="201"/>
      <c r="F654" s="201"/>
      <c r="G654" s="197" t="str">
        <f t="shared" si="20"/>
        <v/>
      </c>
      <c r="H654" s="197" t="str">
        <f>IF(B654="","",IF(COUNTIF(Businesses!B:B,B654)&gt;1,"Multi-Tenant","Single-Tenant"))</f>
        <v/>
      </c>
      <c r="I654" s="402" t="str">
        <f t="shared" si="21"/>
        <v/>
      </c>
      <c r="J654" s="403"/>
      <c r="K654" s="97"/>
      <c r="L654" s="1" t="b">
        <f>IF(B654="",FALSE,IF(COUNTIF(Businesses!B:B,Buildings!B654)=0,TRUE,FALSE))</f>
        <v>0</v>
      </c>
    </row>
    <row r="655" spans="1:12" s="3" customFormat="1" ht="16.5" customHeight="1">
      <c r="A655" s="96"/>
      <c r="B655" s="194"/>
      <c r="C655" s="195"/>
      <c r="D655" s="195"/>
      <c r="E655" s="196"/>
      <c r="F655" s="196"/>
      <c r="G655" s="197" t="str">
        <f t="shared" si="20"/>
        <v/>
      </c>
      <c r="H655" s="197" t="str">
        <f>IF(B655="","",IF(COUNTIF(Businesses!B:B,B655)&gt;1,"Multi-Tenant","Single-Tenant"))</f>
        <v/>
      </c>
      <c r="I655" s="402" t="str">
        <f t="shared" si="21"/>
        <v/>
      </c>
      <c r="J655" s="403"/>
      <c r="K655" s="97"/>
      <c r="L655" s="1" t="b">
        <f>IF(B655="",FALSE,IF(COUNTIF(Businesses!B:B,Buildings!B655)=0,TRUE,FALSE))</f>
        <v>0</v>
      </c>
    </row>
    <row r="656" spans="1:12" s="3" customFormat="1" ht="16.5" customHeight="1">
      <c r="A656" s="96"/>
      <c r="B656" s="199"/>
      <c r="C656" s="200"/>
      <c r="D656" s="200"/>
      <c r="E656" s="201"/>
      <c r="F656" s="201"/>
      <c r="G656" s="197" t="str">
        <f t="shared" si="20"/>
        <v/>
      </c>
      <c r="H656" s="197" t="str">
        <f>IF(B656="","",IF(COUNTIF(Businesses!B:B,B656)&gt;1,"Multi-Tenant","Single-Tenant"))</f>
        <v/>
      </c>
      <c r="I656" s="402" t="str">
        <f t="shared" si="21"/>
        <v/>
      </c>
      <c r="J656" s="403"/>
      <c r="K656" s="97"/>
      <c r="L656" s="1" t="b">
        <f>IF(B656="",FALSE,IF(COUNTIF(Businesses!B:B,Buildings!B656)=0,TRUE,FALSE))</f>
        <v>0</v>
      </c>
    </row>
    <row r="657" spans="1:12" s="3" customFormat="1" ht="16.5" customHeight="1">
      <c r="A657" s="96"/>
      <c r="B657" s="194"/>
      <c r="C657" s="195"/>
      <c r="D657" s="195"/>
      <c r="E657" s="196"/>
      <c r="F657" s="196"/>
      <c r="G657" s="197" t="str">
        <f t="shared" si="20"/>
        <v/>
      </c>
      <c r="H657" s="197" t="str">
        <f>IF(B657="","",IF(COUNTIF(Businesses!B:B,B657)&gt;1,"Multi-Tenant","Single-Tenant"))</f>
        <v/>
      </c>
      <c r="I657" s="402" t="str">
        <f t="shared" si="21"/>
        <v/>
      </c>
      <c r="J657" s="403"/>
      <c r="K657" s="97"/>
      <c r="L657" s="1" t="b">
        <f>IF(B657="",FALSE,IF(COUNTIF(Businesses!B:B,Buildings!B657)=0,TRUE,FALSE))</f>
        <v>0</v>
      </c>
    </row>
    <row r="658" spans="1:12" s="3" customFormat="1" ht="16.5" customHeight="1">
      <c r="A658" s="96"/>
      <c r="B658" s="199"/>
      <c r="C658" s="200"/>
      <c r="D658" s="200"/>
      <c r="E658" s="201"/>
      <c r="F658" s="201"/>
      <c r="G658" s="197" t="str">
        <f t="shared" si="20"/>
        <v/>
      </c>
      <c r="H658" s="197" t="str">
        <f>IF(B658="","",IF(COUNTIF(Businesses!B:B,B658)&gt;1,"Multi-Tenant","Single-Tenant"))</f>
        <v/>
      </c>
      <c r="I658" s="402" t="str">
        <f t="shared" si="21"/>
        <v/>
      </c>
      <c r="J658" s="403"/>
      <c r="K658" s="97"/>
      <c r="L658" s="1" t="b">
        <f>IF(B658="",FALSE,IF(COUNTIF(Businesses!B:B,Buildings!B658)=0,TRUE,FALSE))</f>
        <v>0</v>
      </c>
    </row>
    <row r="659" spans="1:12" s="3" customFormat="1" ht="16.5" customHeight="1">
      <c r="A659" s="96"/>
      <c r="B659" s="194"/>
      <c r="C659" s="195"/>
      <c r="D659" s="195"/>
      <c r="E659" s="196"/>
      <c r="F659" s="196"/>
      <c r="G659" s="197" t="str">
        <f t="shared" si="20"/>
        <v/>
      </c>
      <c r="H659" s="197" t="str">
        <f>IF(B659="","",IF(COUNTIF(Businesses!B:B,B659)&gt;1,"Multi-Tenant","Single-Tenant"))</f>
        <v/>
      </c>
      <c r="I659" s="402" t="str">
        <f t="shared" si="21"/>
        <v/>
      </c>
      <c r="J659" s="403"/>
      <c r="K659" s="97"/>
      <c r="L659" s="1" t="b">
        <f>IF(B659="",FALSE,IF(COUNTIF(Businesses!B:B,Buildings!B659)=0,TRUE,FALSE))</f>
        <v>0</v>
      </c>
    </row>
    <row r="660" spans="1:12" s="3" customFormat="1" ht="16.5" customHeight="1">
      <c r="A660" s="96"/>
      <c r="B660" s="199"/>
      <c r="C660" s="200"/>
      <c r="D660" s="200"/>
      <c r="E660" s="201"/>
      <c r="F660" s="201"/>
      <c r="G660" s="197" t="str">
        <f t="shared" si="20"/>
        <v/>
      </c>
      <c r="H660" s="197" t="str">
        <f>IF(B660="","",IF(COUNTIF(Businesses!B:B,B660)&gt;1,"Multi-Tenant","Single-Tenant"))</f>
        <v/>
      </c>
      <c r="I660" s="402" t="str">
        <f t="shared" si="21"/>
        <v/>
      </c>
      <c r="J660" s="403"/>
      <c r="K660" s="97"/>
      <c r="L660" s="1" t="b">
        <f>IF(B660="",FALSE,IF(COUNTIF(Businesses!B:B,Buildings!B660)=0,TRUE,FALSE))</f>
        <v>0</v>
      </c>
    </row>
    <row r="661" spans="1:12" s="3" customFormat="1" ht="16.5" customHeight="1">
      <c r="A661" s="96"/>
      <c r="B661" s="194"/>
      <c r="C661" s="195"/>
      <c r="D661" s="195"/>
      <c r="E661" s="196"/>
      <c r="F661" s="196"/>
      <c r="G661" s="197" t="str">
        <f t="shared" si="20"/>
        <v/>
      </c>
      <c r="H661" s="197" t="str">
        <f>IF(B661="","",IF(COUNTIF(Businesses!B:B,B661)&gt;1,"Multi-Tenant","Single-Tenant"))</f>
        <v/>
      </c>
      <c r="I661" s="402" t="str">
        <f t="shared" si="21"/>
        <v/>
      </c>
      <c r="J661" s="403"/>
      <c r="K661" s="97"/>
      <c r="L661" s="1" t="b">
        <f>IF(B661="",FALSE,IF(COUNTIF(Businesses!B:B,Buildings!B661)=0,TRUE,FALSE))</f>
        <v>0</v>
      </c>
    </row>
    <row r="662" spans="1:12" s="3" customFormat="1" ht="16.5" customHeight="1">
      <c r="A662" s="96"/>
      <c r="B662" s="199"/>
      <c r="C662" s="200"/>
      <c r="D662" s="200"/>
      <c r="E662" s="201"/>
      <c r="F662" s="201"/>
      <c r="G662" s="197" t="str">
        <f t="shared" si="20"/>
        <v/>
      </c>
      <c r="H662" s="197" t="str">
        <f>IF(B662="","",IF(COUNTIF(Businesses!B:B,B662)&gt;1,"Multi-Tenant","Single-Tenant"))</f>
        <v/>
      </c>
      <c r="I662" s="402" t="str">
        <f t="shared" si="21"/>
        <v/>
      </c>
      <c r="J662" s="403"/>
      <c r="K662" s="97"/>
      <c r="L662" s="1" t="b">
        <f>IF(B662="",FALSE,IF(COUNTIF(Businesses!B:B,Buildings!B662)=0,TRUE,FALSE))</f>
        <v>0</v>
      </c>
    </row>
    <row r="663" spans="1:12" s="3" customFormat="1" ht="16.5" customHeight="1">
      <c r="A663" s="96"/>
      <c r="B663" s="194"/>
      <c r="C663" s="195"/>
      <c r="D663" s="195"/>
      <c r="E663" s="196"/>
      <c r="F663" s="196"/>
      <c r="G663" s="197" t="str">
        <f t="shared" si="20"/>
        <v/>
      </c>
      <c r="H663" s="197" t="str">
        <f>IF(B663="","",IF(COUNTIF(Businesses!B:B,B663)&gt;1,"Multi-Tenant","Single-Tenant"))</f>
        <v/>
      </c>
      <c r="I663" s="402" t="str">
        <f t="shared" si="21"/>
        <v/>
      </c>
      <c r="J663" s="403"/>
      <c r="K663" s="97"/>
      <c r="L663" s="1" t="b">
        <f>IF(B663="",FALSE,IF(COUNTIF(Businesses!B:B,Buildings!B663)=0,TRUE,FALSE))</f>
        <v>0</v>
      </c>
    </row>
    <row r="664" spans="1:12" s="3" customFormat="1" ht="16.5" customHeight="1">
      <c r="A664" s="96"/>
      <c r="B664" s="199"/>
      <c r="C664" s="200"/>
      <c r="D664" s="200"/>
      <c r="E664" s="201"/>
      <c r="F664" s="201"/>
      <c r="G664" s="197" t="str">
        <f t="shared" si="20"/>
        <v/>
      </c>
      <c r="H664" s="197" t="str">
        <f>IF(B664="","",IF(COUNTIF(Businesses!B:B,B664)&gt;1,"Multi-Tenant","Single-Tenant"))</f>
        <v/>
      </c>
      <c r="I664" s="402" t="str">
        <f t="shared" si="21"/>
        <v/>
      </c>
      <c r="J664" s="403"/>
      <c r="K664" s="97"/>
      <c r="L664" s="1" t="b">
        <f>IF(B664="",FALSE,IF(COUNTIF(Businesses!B:B,Buildings!B664)=0,TRUE,FALSE))</f>
        <v>0</v>
      </c>
    </row>
    <row r="665" spans="1:12" s="3" customFormat="1" ht="16.5" customHeight="1">
      <c r="A665" s="96"/>
      <c r="B665" s="194"/>
      <c r="C665" s="195"/>
      <c r="D665" s="195"/>
      <c r="E665" s="196"/>
      <c r="F665" s="196"/>
      <c r="G665" s="197" t="str">
        <f t="shared" si="20"/>
        <v/>
      </c>
      <c r="H665" s="197" t="str">
        <f>IF(B665="","",IF(COUNTIF(Businesses!B:B,B665)&gt;1,"Multi-Tenant","Single-Tenant"))</f>
        <v/>
      </c>
      <c r="I665" s="402" t="str">
        <f t="shared" si="21"/>
        <v/>
      </c>
      <c r="J665" s="403"/>
      <c r="K665" s="97"/>
      <c r="L665" s="1" t="b">
        <f>IF(B665="",FALSE,IF(COUNTIF(Businesses!B:B,Buildings!B665)=0,TRUE,FALSE))</f>
        <v>0</v>
      </c>
    </row>
    <row r="666" spans="1:12" s="3" customFormat="1" ht="16.5" customHeight="1">
      <c r="A666" s="96"/>
      <c r="B666" s="199"/>
      <c r="C666" s="200"/>
      <c r="D666" s="200"/>
      <c r="E666" s="201"/>
      <c r="F666" s="201"/>
      <c r="G666" s="197" t="str">
        <f t="shared" si="20"/>
        <v/>
      </c>
      <c r="H666" s="197" t="str">
        <f>IF(B666="","",IF(COUNTIF(Businesses!B:B,B666)&gt;1,"Multi-Tenant","Single-Tenant"))</f>
        <v/>
      </c>
      <c r="I666" s="402" t="str">
        <f t="shared" si="21"/>
        <v/>
      </c>
      <c r="J666" s="403"/>
      <c r="K666" s="97"/>
      <c r="L666" s="1" t="b">
        <f>IF(B666="",FALSE,IF(COUNTIF(Businesses!B:B,Buildings!B666)=0,TRUE,FALSE))</f>
        <v>0</v>
      </c>
    </row>
    <row r="667" spans="1:12" s="3" customFormat="1" ht="16.5" customHeight="1">
      <c r="A667" s="96"/>
      <c r="B667" s="194"/>
      <c r="C667" s="195"/>
      <c r="D667" s="195"/>
      <c r="E667" s="196"/>
      <c r="F667" s="196"/>
      <c r="G667" s="197" t="str">
        <f t="shared" si="20"/>
        <v/>
      </c>
      <c r="H667" s="197" t="str">
        <f>IF(B667="","",IF(COUNTIF(Businesses!B:B,B667)&gt;1,"Multi-Tenant","Single-Tenant"))</f>
        <v/>
      </c>
      <c r="I667" s="402" t="str">
        <f t="shared" si="21"/>
        <v/>
      </c>
      <c r="J667" s="403"/>
      <c r="K667" s="97"/>
      <c r="L667" s="1" t="b">
        <f>IF(B667="",FALSE,IF(COUNTIF(Businesses!B:B,Buildings!B667)=0,TRUE,FALSE))</f>
        <v>0</v>
      </c>
    </row>
    <row r="668" spans="1:12" s="3" customFormat="1" ht="16.5" customHeight="1">
      <c r="A668" s="96"/>
      <c r="B668" s="199"/>
      <c r="C668" s="200"/>
      <c r="D668" s="200"/>
      <c r="E668" s="201"/>
      <c r="F668" s="201"/>
      <c r="G668" s="197" t="str">
        <f t="shared" si="20"/>
        <v/>
      </c>
      <c r="H668" s="197" t="str">
        <f>IF(B668="","",IF(COUNTIF(Businesses!B:B,B668)&gt;1,"Multi-Tenant","Single-Tenant"))</f>
        <v/>
      </c>
      <c r="I668" s="402" t="str">
        <f t="shared" si="21"/>
        <v/>
      </c>
      <c r="J668" s="403"/>
      <c r="K668" s="97"/>
      <c r="L668" s="1" t="b">
        <f>IF(B668="",FALSE,IF(COUNTIF(Businesses!B:B,Buildings!B668)=0,TRUE,FALSE))</f>
        <v>0</v>
      </c>
    </row>
    <row r="669" spans="1:12" s="3" customFormat="1" ht="16.5" customHeight="1">
      <c r="A669" s="96"/>
      <c r="B669" s="194"/>
      <c r="C669" s="195"/>
      <c r="D669" s="195"/>
      <c r="E669" s="196"/>
      <c r="F669" s="196"/>
      <c r="G669" s="197" t="str">
        <f t="shared" si="20"/>
        <v/>
      </c>
      <c r="H669" s="197" t="str">
        <f>IF(B669="","",IF(COUNTIF(Businesses!B:B,B669)&gt;1,"Multi-Tenant","Single-Tenant"))</f>
        <v/>
      </c>
      <c r="I669" s="402" t="str">
        <f t="shared" si="21"/>
        <v/>
      </c>
      <c r="J669" s="403"/>
      <c r="K669" s="97"/>
      <c r="L669" s="1" t="b">
        <f>IF(B669="",FALSE,IF(COUNTIF(Businesses!B:B,Buildings!B669)=0,TRUE,FALSE))</f>
        <v>0</v>
      </c>
    </row>
    <row r="670" spans="1:12" s="3" customFormat="1" ht="16.5" customHeight="1">
      <c r="A670" s="96"/>
      <c r="B670" s="199"/>
      <c r="C670" s="200"/>
      <c r="D670" s="200"/>
      <c r="E670" s="201"/>
      <c r="F670" s="201"/>
      <c r="G670" s="197" t="str">
        <f t="shared" si="20"/>
        <v/>
      </c>
      <c r="H670" s="197" t="str">
        <f>IF(B670="","",IF(COUNTIF(Businesses!B:B,B670)&gt;1,"Multi-Tenant","Single-Tenant"))</f>
        <v/>
      </c>
      <c r="I670" s="402" t="str">
        <f t="shared" si="21"/>
        <v/>
      </c>
      <c r="J670" s="403"/>
      <c r="K670" s="97"/>
      <c r="L670" s="1" t="b">
        <f>IF(B670="",FALSE,IF(COUNTIF(Businesses!B:B,Buildings!B670)=0,TRUE,FALSE))</f>
        <v>0</v>
      </c>
    </row>
    <row r="671" spans="1:12" s="3" customFormat="1" ht="16.5" customHeight="1">
      <c r="A671" s="96"/>
      <c r="B671" s="194"/>
      <c r="C671" s="195"/>
      <c r="D671" s="195"/>
      <c r="E671" s="196"/>
      <c r="F671" s="196"/>
      <c r="G671" s="197" t="str">
        <f t="shared" si="20"/>
        <v/>
      </c>
      <c r="H671" s="197" t="str">
        <f>IF(B671="","",IF(COUNTIF(Businesses!B:B,B671)&gt;1,"Multi-Tenant","Single-Tenant"))</f>
        <v/>
      </c>
      <c r="I671" s="402" t="str">
        <f t="shared" si="21"/>
        <v/>
      </c>
      <c r="J671" s="403"/>
      <c r="K671" s="97"/>
      <c r="L671" s="1" t="b">
        <f>IF(B671="",FALSE,IF(COUNTIF(Businesses!B:B,Buildings!B671)=0,TRUE,FALSE))</f>
        <v>0</v>
      </c>
    </row>
    <row r="672" spans="1:12" s="3" customFormat="1" ht="16.5" customHeight="1">
      <c r="A672" s="96"/>
      <c r="B672" s="199"/>
      <c r="C672" s="200"/>
      <c r="D672" s="200"/>
      <c r="E672" s="201"/>
      <c r="F672" s="201"/>
      <c r="G672" s="197" t="str">
        <f t="shared" si="20"/>
        <v/>
      </c>
      <c r="H672" s="197" t="str">
        <f>IF(B672="","",IF(COUNTIF(Businesses!B:B,B672)&gt;1,"Multi-Tenant","Single-Tenant"))</f>
        <v/>
      </c>
      <c r="I672" s="402" t="str">
        <f t="shared" si="21"/>
        <v/>
      </c>
      <c r="J672" s="403"/>
      <c r="K672" s="97"/>
      <c r="L672" s="1" t="b">
        <f>IF(B672="",FALSE,IF(COUNTIF(Businesses!B:B,Buildings!B672)=0,TRUE,FALSE))</f>
        <v>0</v>
      </c>
    </row>
    <row r="673" spans="1:12" s="3" customFormat="1" ht="16.5" customHeight="1">
      <c r="A673" s="96"/>
      <c r="B673" s="194"/>
      <c r="C673" s="195"/>
      <c r="D673" s="195"/>
      <c r="E673" s="196"/>
      <c r="F673" s="196"/>
      <c r="G673" s="197" t="str">
        <f t="shared" si="20"/>
        <v/>
      </c>
      <c r="H673" s="197" t="str">
        <f>IF(B673="","",IF(COUNTIF(Businesses!B:B,B673)&gt;1,"Multi-Tenant","Single-Tenant"))</f>
        <v/>
      </c>
      <c r="I673" s="402" t="str">
        <f t="shared" si="21"/>
        <v/>
      </c>
      <c r="J673" s="403"/>
      <c r="K673" s="97"/>
      <c r="L673" s="1" t="b">
        <f>IF(B673="",FALSE,IF(COUNTIF(Businesses!B:B,Buildings!B673)=0,TRUE,FALSE))</f>
        <v>0</v>
      </c>
    </row>
    <row r="674" spans="1:12" s="3" customFormat="1" ht="16.5" customHeight="1">
      <c r="A674" s="96"/>
      <c r="B674" s="199"/>
      <c r="C674" s="200"/>
      <c r="D674" s="200"/>
      <c r="E674" s="201"/>
      <c r="F674" s="201"/>
      <c r="G674" s="197" t="str">
        <f t="shared" si="20"/>
        <v/>
      </c>
      <c r="H674" s="197" t="str">
        <f>IF(B674="","",IF(COUNTIF(Businesses!B:B,B674)&gt;1,"Multi-Tenant","Single-Tenant"))</f>
        <v/>
      </c>
      <c r="I674" s="402" t="str">
        <f t="shared" si="21"/>
        <v/>
      </c>
      <c r="J674" s="403"/>
      <c r="K674" s="97"/>
      <c r="L674" s="1" t="b">
        <f>IF(B674="",FALSE,IF(COUNTIF(Businesses!B:B,Buildings!B674)=0,TRUE,FALSE))</f>
        <v>0</v>
      </c>
    </row>
    <row r="675" spans="1:12" s="3" customFormat="1" ht="16.5" customHeight="1">
      <c r="A675" s="96"/>
      <c r="B675" s="194"/>
      <c r="C675" s="195"/>
      <c r="D675" s="195"/>
      <c r="E675" s="196"/>
      <c r="F675" s="196"/>
      <c r="G675" s="197" t="str">
        <f t="shared" si="20"/>
        <v/>
      </c>
      <c r="H675" s="197" t="str">
        <f>IF(B675="","",IF(COUNTIF(Businesses!B:B,B675)&gt;1,"Multi-Tenant","Single-Tenant"))</f>
        <v/>
      </c>
      <c r="I675" s="402" t="str">
        <f t="shared" si="21"/>
        <v/>
      </c>
      <c r="J675" s="403"/>
      <c r="K675" s="97"/>
      <c r="L675" s="1" t="b">
        <f>IF(B675="",FALSE,IF(COUNTIF(Businesses!B:B,Buildings!B675)=0,TRUE,FALSE))</f>
        <v>0</v>
      </c>
    </row>
    <row r="676" spans="1:12" s="3" customFormat="1" ht="16.5" customHeight="1">
      <c r="A676" s="96"/>
      <c r="B676" s="199"/>
      <c r="C676" s="200"/>
      <c r="D676" s="200"/>
      <c r="E676" s="201"/>
      <c r="F676" s="201"/>
      <c r="G676" s="197" t="str">
        <f t="shared" si="20"/>
        <v/>
      </c>
      <c r="H676" s="197" t="str">
        <f>IF(B676="","",IF(COUNTIF(Businesses!B:B,B676)&gt;1,"Multi-Tenant","Single-Tenant"))</f>
        <v/>
      </c>
      <c r="I676" s="402" t="str">
        <f t="shared" si="21"/>
        <v/>
      </c>
      <c r="J676" s="403"/>
      <c r="K676" s="97"/>
      <c r="L676" s="1" t="b">
        <f>IF(B676="",FALSE,IF(COUNTIF(Businesses!B:B,Buildings!B676)=0,TRUE,FALSE))</f>
        <v>0</v>
      </c>
    </row>
    <row r="677" spans="1:12" s="3" customFormat="1" ht="16.5" customHeight="1">
      <c r="A677" s="96"/>
      <c r="B677" s="194"/>
      <c r="C677" s="195"/>
      <c r="D677" s="195"/>
      <c r="E677" s="196"/>
      <c r="F677" s="196"/>
      <c r="G677" s="197" t="str">
        <f t="shared" si="20"/>
        <v/>
      </c>
      <c r="H677" s="197" t="str">
        <f>IF(B677="","",IF(COUNTIF(Businesses!B:B,B677)&gt;1,"Multi-Tenant","Single-Tenant"))</f>
        <v/>
      </c>
      <c r="I677" s="402" t="str">
        <f t="shared" si="21"/>
        <v/>
      </c>
      <c r="J677" s="403"/>
      <c r="K677" s="97"/>
      <c r="L677" s="1" t="b">
        <f>IF(B677="",FALSE,IF(COUNTIF(Businesses!B:B,Buildings!B677)=0,TRUE,FALSE))</f>
        <v>0</v>
      </c>
    </row>
    <row r="678" spans="1:12" s="3" customFormat="1" ht="16.5" customHeight="1">
      <c r="A678" s="96"/>
      <c r="B678" s="199"/>
      <c r="C678" s="200"/>
      <c r="D678" s="200"/>
      <c r="E678" s="201"/>
      <c r="F678" s="201"/>
      <c r="G678" s="197" t="str">
        <f t="shared" si="20"/>
        <v/>
      </c>
      <c r="H678" s="197" t="str">
        <f>IF(B678="","",IF(COUNTIF(Businesses!B:B,B678)&gt;1,"Multi-Tenant","Single-Tenant"))</f>
        <v/>
      </c>
      <c r="I678" s="402" t="str">
        <f t="shared" si="21"/>
        <v/>
      </c>
      <c r="J678" s="403"/>
      <c r="K678" s="97"/>
      <c r="L678" s="1" t="b">
        <f>IF(B678="",FALSE,IF(COUNTIF(Businesses!B:B,Buildings!B678)=0,TRUE,FALSE))</f>
        <v>0</v>
      </c>
    </row>
    <row r="679" spans="1:12" s="3" customFormat="1" ht="16.5" customHeight="1">
      <c r="A679" s="96"/>
      <c r="B679" s="194"/>
      <c r="C679" s="195"/>
      <c r="D679" s="195"/>
      <c r="E679" s="196"/>
      <c r="F679" s="196"/>
      <c r="G679" s="197" t="str">
        <f t="shared" si="20"/>
        <v/>
      </c>
      <c r="H679" s="197" t="str">
        <f>IF(B679="","",IF(COUNTIF(Businesses!B:B,B679)&gt;1,"Multi-Tenant","Single-Tenant"))</f>
        <v/>
      </c>
      <c r="I679" s="402" t="str">
        <f t="shared" si="21"/>
        <v/>
      </c>
      <c r="J679" s="403"/>
      <c r="K679" s="97"/>
      <c r="L679" s="1" t="b">
        <f>IF(B679="",FALSE,IF(COUNTIF(Businesses!B:B,Buildings!B679)=0,TRUE,FALSE))</f>
        <v>0</v>
      </c>
    </row>
    <row r="680" spans="1:12" s="3" customFormat="1" ht="16.5" customHeight="1">
      <c r="A680" s="96"/>
      <c r="B680" s="199"/>
      <c r="C680" s="200"/>
      <c r="D680" s="200"/>
      <c r="E680" s="201"/>
      <c r="F680" s="201"/>
      <c r="G680" s="197" t="str">
        <f t="shared" si="20"/>
        <v/>
      </c>
      <c r="H680" s="197" t="str">
        <f>IF(B680="","",IF(COUNTIF(Businesses!B:B,B680)&gt;1,"Multi-Tenant","Single-Tenant"))</f>
        <v/>
      </c>
      <c r="I680" s="402" t="str">
        <f t="shared" si="21"/>
        <v/>
      </c>
      <c r="J680" s="403"/>
      <c r="K680" s="97"/>
      <c r="L680" s="1" t="b">
        <f>IF(B680="",FALSE,IF(COUNTIF(Businesses!B:B,Buildings!B680)=0,TRUE,FALSE))</f>
        <v>0</v>
      </c>
    </row>
    <row r="681" spans="1:12" s="3" customFormat="1" ht="16.5" customHeight="1">
      <c r="A681" s="96"/>
      <c r="B681" s="194"/>
      <c r="C681" s="195"/>
      <c r="D681" s="195"/>
      <c r="E681" s="196"/>
      <c r="F681" s="196"/>
      <c r="G681" s="197" t="str">
        <f t="shared" si="20"/>
        <v/>
      </c>
      <c r="H681" s="197" t="str">
        <f>IF(B681="","",IF(COUNTIF(Businesses!B:B,B681)&gt;1,"Multi-Tenant","Single-Tenant"))</f>
        <v/>
      </c>
      <c r="I681" s="402" t="str">
        <f t="shared" si="21"/>
        <v/>
      </c>
      <c r="J681" s="403"/>
      <c r="K681" s="97"/>
      <c r="L681" s="1" t="b">
        <f>IF(B681="",FALSE,IF(COUNTIF(Businesses!B:B,Buildings!B681)=0,TRUE,FALSE))</f>
        <v>0</v>
      </c>
    </row>
    <row r="682" spans="1:12" s="3" customFormat="1" ht="16.5" customHeight="1">
      <c r="A682" s="96"/>
      <c r="B682" s="199"/>
      <c r="C682" s="200"/>
      <c r="D682" s="200"/>
      <c r="E682" s="201"/>
      <c r="F682" s="201"/>
      <c r="G682" s="197" t="str">
        <f t="shared" si="20"/>
        <v/>
      </c>
      <c r="H682" s="197" t="str">
        <f>IF(B682="","",IF(COUNTIF(Businesses!B:B,B682)&gt;1,"Multi-Tenant","Single-Tenant"))</f>
        <v/>
      </c>
      <c r="I682" s="402" t="str">
        <f t="shared" si="21"/>
        <v/>
      </c>
      <c r="J682" s="403"/>
      <c r="K682" s="97"/>
      <c r="L682" s="1" t="b">
        <f>IF(B682="",FALSE,IF(COUNTIF(Businesses!B:B,Buildings!B682)=0,TRUE,FALSE))</f>
        <v>0</v>
      </c>
    </row>
    <row r="683" spans="1:12" s="3" customFormat="1" ht="16.5" customHeight="1">
      <c r="A683" s="96"/>
      <c r="B683" s="194"/>
      <c r="C683" s="195"/>
      <c r="D683" s="195"/>
      <c r="E683" s="196"/>
      <c r="F683" s="196"/>
      <c r="G683" s="197" t="str">
        <f t="shared" si="20"/>
        <v/>
      </c>
      <c r="H683" s="197" t="str">
        <f>IF(B683="","",IF(COUNTIF(Businesses!B:B,B683)&gt;1,"Multi-Tenant","Single-Tenant"))</f>
        <v/>
      </c>
      <c r="I683" s="402" t="str">
        <f t="shared" si="21"/>
        <v/>
      </c>
      <c r="J683" s="403"/>
      <c r="K683" s="97"/>
      <c r="L683" s="1" t="b">
        <f>IF(B683="",FALSE,IF(COUNTIF(Businesses!B:B,Buildings!B683)=0,TRUE,FALSE))</f>
        <v>0</v>
      </c>
    </row>
    <row r="684" spans="1:12" s="3" customFormat="1" ht="16.5" customHeight="1">
      <c r="A684" s="96"/>
      <c r="B684" s="199"/>
      <c r="C684" s="200"/>
      <c r="D684" s="200"/>
      <c r="E684" s="201"/>
      <c r="F684" s="201"/>
      <c r="G684" s="197" t="str">
        <f t="shared" si="20"/>
        <v/>
      </c>
      <c r="H684" s="197" t="str">
        <f>IF(B684="","",IF(COUNTIF(Businesses!B:B,B684)&gt;1,"Multi-Tenant","Single-Tenant"))</f>
        <v/>
      </c>
      <c r="I684" s="402" t="str">
        <f t="shared" si="21"/>
        <v/>
      </c>
      <c r="J684" s="403"/>
      <c r="K684" s="97"/>
      <c r="L684" s="1" t="b">
        <f>IF(B684="",FALSE,IF(COUNTIF(Businesses!B:B,Buildings!B684)=0,TRUE,FALSE))</f>
        <v>0</v>
      </c>
    </row>
    <row r="685" spans="1:12" s="3" customFormat="1" ht="16.5" customHeight="1">
      <c r="A685" s="96"/>
      <c r="B685" s="194"/>
      <c r="C685" s="195"/>
      <c r="D685" s="195"/>
      <c r="E685" s="196"/>
      <c r="F685" s="196"/>
      <c r="G685" s="197" t="str">
        <f t="shared" si="20"/>
        <v/>
      </c>
      <c r="H685" s="197" t="str">
        <f>IF(B685="","",IF(COUNTIF(Businesses!B:B,B685)&gt;1,"Multi-Tenant","Single-Tenant"))</f>
        <v/>
      </c>
      <c r="I685" s="402" t="str">
        <f t="shared" si="21"/>
        <v/>
      </c>
      <c r="J685" s="403"/>
      <c r="K685" s="97"/>
      <c r="L685" s="1" t="b">
        <f>IF(B685="",FALSE,IF(COUNTIF(Businesses!B:B,Buildings!B685)=0,TRUE,FALSE))</f>
        <v>0</v>
      </c>
    </row>
    <row r="686" spans="1:12" s="3" customFormat="1" ht="16.5" customHeight="1">
      <c r="A686" s="96"/>
      <c r="B686" s="199"/>
      <c r="C686" s="200"/>
      <c r="D686" s="200"/>
      <c r="E686" s="201"/>
      <c r="F686" s="201"/>
      <c r="G686" s="197" t="str">
        <f t="shared" si="20"/>
        <v/>
      </c>
      <c r="H686" s="197" t="str">
        <f>IF(B686="","",IF(COUNTIF(Businesses!B:B,B686)&gt;1,"Multi-Tenant","Single-Tenant"))</f>
        <v/>
      </c>
      <c r="I686" s="402" t="str">
        <f t="shared" si="21"/>
        <v/>
      </c>
      <c r="J686" s="403"/>
      <c r="K686" s="97"/>
      <c r="L686" s="1" t="b">
        <f>IF(B686="",FALSE,IF(COUNTIF(Businesses!B:B,Buildings!B686)=0,TRUE,FALSE))</f>
        <v>0</v>
      </c>
    </row>
    <row r="687" spans="1:12" s="3" customFormat="1" ht="16.5" customHeight="1">
      <c r="A687" s="96"/>
      <c r="B687" s="194"/>
      <c r="C687" s="195"/>
      <c r="D687" s="195"/>
      <c r="E687" s="196"/>
      <c r="F687" s="196"/>
      <c r="G687" s="197" t="str">
        <f t="shared" si="20"/>
        <v/>
      </c>
      <c r="H687" s="197" t="str">
        <f>IF(B687="","",IF(COUNTIF(Businesses!B:B,B687)&gt;1,"Multi-Tenant","Single-Tenant"))</f>
        <v/>
      </c>
      <c r="I687" s="402" t="str">
        <f t="shared" si="21"/>
        <v/>
      </c>
      <c r="J687" s="403"/>
      <c r="K687" s="97"/>
      <c r="L687" s="1" t="b">
        <f>IF(B687="",FALSE,IF(COUNTIF(Businesses!B:B,Buildings!B687)=0,TRUE,FALSE))</f>
        <v>0</v>
      </c>
    </row>
    <row r="688" spans="1:12" s="3" customFormat="1" ht="16.5" customHeight="1">
      <c r="A688" s="96"/>
      <c r="B688" s="199"/>
      <c r="C688" s="200"/>
      <c r="D688" s="200"/>
      <c r="E688" s="201"/>
      <c r="F688" s="201"/>
      <c r="G688" s="197" t="str">
        <f t="shared" si="20"/>
        <v/>
      </c>
      <c r="H688" s="197" t="str">
        <f>IF(B688="","",IF(COUNTIF(Businesses!B:B,B688)&gt;1,"Multi-Tenant","Single-Tenant"))</f>
        <v/>
      </c>
      <c r="I688" s="402" t="str">
        <f t="shared" si="21"/>
        <v/>
      </c>
      <c r="J688" s="403"/>
      <c r="K688" s="97"/>
      <c r="L688" s="1" t="b">
        <f>IF(B688="",FALSE,IF(COUNTIF(Businesses!B:B,Buildings!B688)=0,TRUE,FALSE))</f>
        <v>0</v>
      </c>
    </row>
    <row r="689" spans="1:12" s="3" customFormat="1" ht="16.5" customHeight="1">
      <c r="A689" s="96"/>
      <c r="B689" s="194"/>
      <c r="C689" s="195"/>
      <c r="D689" s="195"/>
      <c r="E689" s="196"/>
      <c r="F689" s="196"/>
      <c r="G689" s="197" t="str">
        <f t="shared" si="20"/>
        <v/>
      </c>
      <c r="H689" s="197" t="str">
        <f>IF(B689="","",IF(COUNTIF(Businesses!B:B,B689)&gt;1,"Multi-Tenant","Single-Tenant"))</f>
        <v/>
      </c>
      <c r="I689" s="402" t="str">
        <f t="shared" si="21"/>
        <v/>
      </c>
      <c r="J689" s="403"/>
      <c r="K689" s="97"/>
      <c r="L689" s="1" t="b">
        <f>IF(B689="",FALSE,IF(COUNTIF(Businesses!B:B,Buildings!B689)=0,TRUE,FALSE))</f>
        <v>0</v>
      </c>
    </row>
    <row r="690" spans="1:12" s="3" customFormat="1" ht="16.5" customHeight="1">
      <c r="A690" s="96"/>
      <c r="B690" s="199"/>
      <c r="C690" s="200"/>
      <c r="D690" s="200"/>
      <c r="E690" s="201"/>
      <c r="F690" s="201"/>
      <c r="G690" s="197" t="str">
        <f t="shared" si="20"/>
        <v/>
      </c>
      <c r="H690" s="197" t="str">
        <f>IF(B690="","",IF(COUNTIF(Businesses!B:B,B690)&gt;1,"Multi-Tenant","Single-Tenant"))</f>
        <v/>
      </c>
      <c r="I690" s="402" t="str">
        <f t="shared" si="21"/>
        <v/>
      </c>
      <c r="J690" s="403"/>
      <c r="K690" s="97"/>
      <c r="L690" s="1" t="b">
        <f>IF(B690="",FALSE,IF(COUNTIF(Businesses!B:B,Buildings!B690)=0,TRUE,FALSE))</f>
        <v>0</v>
      </c>
    </row>
    <row r="691" spans="1:12" s="3" customFormat="1" ht="16.5" customHeight="1">
      <c r="A691" s="96"/>
      <c r="B691" s="194"/>
      <c r="C691" s="195"/>
      <c r="D691" s="195"/>
      <c r="E691" s="196"/>
      <c r="F691" s="196"/>
      <c r="G691" s="197" t="str">
        <f t="shared" si="20"/>
        <v/>
      </c>
      <c r="H691" s="197" t="str">
        <f>IF(B691="","",IF(COUNTIF(Businesses!B:B,B691)&gt;1,"Multi-Tenant","Single-Tenant"))</f>
        <v/>
      </c>
      <c r="I691" s="402" t="str">
        <f t="shared" si="21"/>
        <v/>
      </c>
      <c r="J691" s="403"/>
      <c r="K691" s="97"/>
      <c r="L691" s="1" t="b">
        <f>IF(B691="",FALSE,IF(COUNTIF(Businesses!B:B,Buildings!B691)=0,TRUE,FALSE))</f>
        <v>0</v>
      </c>
    </row>
    <row r="692" spans="1:12" s="3" customFormat="1" ht="16.5" customHeight="1">
      <c r="A692" s="96"/>
      <c r="B692" s="199"/>
      <c r="C692" s="200"/>
      <c r="D692" s="200"/>
      <c r="E692" s="201"/>
      <c r="F692" s="201"/>
      <c r="G692" s="197" t="str">
        <f t="shared" si="20"/>
        <v/>
      </c>
      <c r="H692" s="197" t="str">
        <f>IF(B692="","",IF(COUNTIF(Businesses!B:B,B692)&gt;1,"Multi-Tenant","Single-Tenant"))</f>
        <v/>
      </c>
      <c r="I692" s="402" t="str">
        <f t="shared" si="21"/>
        <v/>
      </c>
      <c r="J692" s="403"/>
      <c r="K692" s="97"/>
      <c r="L692" s="1" t="b">
        <f>IF(B692="",FALSE,IF(COUNTIF(Businesses!B:B,Buildings!B692)=0,TRUE,FALSE))</f>
        <v>0</v>
      </c>
    </row>
    <row r="693" spans="1:12" s="3" customFormat="1" ht="16.5" customHeight="1">
      <c r="A693" s="96"/>
      <c r="B693" s="194"/>
      <c r="C693" s="195"/>
      <c r="D693" s="195"/>
      <c r="E693" s="196"/>
      <c r="F693" s="196"/>
      <c r="G693" s="197" t="str">
        <f t="shared" si="20"/>
        <v/>
      </c>
      <c r="H693" s="197" t="str">
        <f>IF(B693="","",IF(COUNTIF(Businesses!B:B,B693)&gt;1,"Multi-Tenant","Single-Tenant"))</f>
        <v/>
      </c>
      <c r="I693" s="402" t="str">
        <f t="shared" si="21"/>
        <v/>
      </c>
      <c r="J693" s="403"/>
      <c r="K693" s="97"/>
      <c r="L693" s="1" t="b">
        <f>IF(B693="",FALSE,IF(COUNTIF(Businesses!B:B,Buildings!B693)=0,TRUE,FALSE))</f>
        <v>0</v>
      </c>
    </row>
    <row r="694" spans="1:12" s="3" customFormat="1" ht="16.5" customHeight="1">
      <c r="A694" s="96"/>
      <c r="B694" s="199"/>
      <c r="C694" s="200"/>
      <c r="D694" s="200"/>
      <c r="E694" s="201"/>
      <c r="F694" s="201"/>
      <c r="G694" s="197" t="str">
        <f t="shared" si="20"/>
        <v/>
      </c>
      <c r="H694" s="197" t="str">
        <f>IF(B694="","",IF(COUNTIF(Businesses!B:B,B694)&gt;1,"Multi-Tenant","Single-Tenant"))</f>
        <v/>
      </c>
      <c r="I694" s="402" t="str">
        <f t="shared" si="21"/>
        <v/>
      </c>
      <c r="J694" s="403"/>
      <c r="K694" s="97"/>
      <c r="L694" s="1" t="b">
        <f>IF(B694="",FALSE,IF(COUNTIF(Businesses!B:B,Buildings!B694)=0,TRUE,FALSE))</f>
        <v>0</v>
      </c>
    </row>
    <row r="695" spans="1:12" s="3" customFormat="1" ht="16.5" customHeight="1">
      <c r="A695" s="96"/>
      <c r="B695" s="194"/>
      <c r="C695" s="195"/>
      <c r="D695" s="195"/>
      <c r="E695" s="196"/>
      <c r="F695" s="196"/>
      <c r="G695" s="197" t="str">
        <f t="shared" si="20"/>
        <v/>
      </c>
      <c r="H695" s="197" t="str">
        <f>IF(B695="","",IF(COUNTIF(Businesses!B:B,B695)&gt;1,"Multi-Tenant","Single-Tenant"))</f>
        <v/>
      </c>
      <c r="I695" s="402" t="str">
        <f t="shared" si="21"/>
        <v/>
      </c>
      <c r="J695" s="403"/>
      <c r="K695" s="97"/>
      <c r="L695" s="1" t="b">
        <f>IF(B695="",FALSE,IF(COUNTIF(Businesses!B:B,Buildings!B695)=0,TRUE,FALSE))</f>
        <v>0</v>
      </c>
    </row>
    <row r="696" spans="1:12" s="3" customFormat="1" ht="16.5" customHeight="1">
      <c r="A696" s="96"/>
      <c r="B696" s="199"/>
      <c r="C696" s="200"/>
      <c r="D696" s="200"/>
      <c r="E696" s="201"/>
      <c r="F696" s="201"/>
      <c r="G696" s="197" t="str">
        <f t="shared" si="20"/>
        <v/>
      </c>
      <c r="H696" s="197" t="str">
        <f>IF(B696="","",IF(COUNTIF(Businesses!B:B,B696)&gt;1,"Multi-Tenant","Single-Tenant"))</f>
        <v/>
      </c>
      <c r="I696" s="402" t="str">
        <f t="shared" si="21"/>
        <v/>
      </c>
      <c r="J696" s="403"/>
      <c r="K696" s="97"/>
      <c r="L696" s="1" t="b">
        <f>IF(B696="",FALSE,IF(COUNTIF(Businesses!B:B,Buildings!B696)=0,TRUE,FALSE))</f>
        <v>0</v>
      </c>
    </row>
    <row r="697" spans="1:12" s="3" customFormat="1" ht="16.5" customHeight="1">
      <c r="A697" s="96"/>
      <c r="B697" s="194"/>
      <c r="C697" s="195"/>
      <c r="D697" s="195"/>
      <c r="E697" s="196"/>
      <c r="F697" s="196"/>
      <c r="G697" s="197" t="str">
        <f t="shared" si="20"/>
        <v/>
      </c>
      <c r="H697" s="197" t="str">
        <f>IF(B697="","",IF(COUNTIF(Businesses!B:B,B697)&gt;1,"Multi-Tenant","Single-Tenant"))</f>
        <v/>
      </c>
      <c r="I697" s="402" t="str">
        <f t="shared" si="21"/>
        <v/>
      </c>
      <c r="J697" s="403"/>
      <c r="K697" s="97"/>
      <c r="L697" s="1" t="b">
        <f>IF(B697="",FALSE,IF(COUNTIF(Businesses!B:B,Buildings!B697)=0,TRUE,FALSE))</f>
        <v>0</v>
      </c>
    </row>
    <row r="698" spans="1:12" s="3" customFormat="1" ht="16.5" customHeight="1">
      <c r="A698" s="96"/>
      <c r="B698" s="199"/>
      <c r="C698" s="200"/>
      <c r="D698" s="200"/>
      <c r="E698" s="201"/>
      <c r="F698" s="201"/>
      <c r="G698" s="197" t="str">
        <f t="shared" si="20"/>
        <v/>
      </c>
      <c r="H698" s="197" t="str">
        <f>IF(B698="","",IF(COUNTIF(Businesses!B:B,B698)&gt;1,"Multi-Tenant","Single-Tenant"))</f>
        <v/>
      </c>
      <c r="I698" s="402" t="str">
        <f t="shared" si="21"/>
        <v/>
      </c>
      <c r="J698" s="403"/>
      <c r="K698" s="97"/>
      <c r="L698" s="1" t="b">
        <f>IF(B698="",FALSE,IF(COUNTIF(Businesses!B:B,Buildings!B698)=0,TRUE,FALSE))</f>
        <v>0</v>
      </c>
    </row>
    <row r="699" spans="1:12" s="3" customFormat="1" ht="16.5" customHeight="1">
      <c r="A699" s="96"/>
      <c r="B699" s="194"/>
      <c r="C699" s="195"/>
      <c r="D699" s="195"/>
      <c r="E699" s="196"/>
      <c r="F699" s="196"/>
      <c r="G699" s="197" t="str">
        <f t="shared" si="20"/>
        <v/>
      </c>
      <c r="H699" s="197" t="str">
        <f>IF(B699="","",IF(COUNTIF(Businesses!B:B,B699)&gt;1,"Multi-Tenant","Single-Tenant"))</f>
        <v/>
      </c>
      <c r="I699" s="402" t="str">
        <f t="shared" si="21"/>
        <v/>
      </c>
      <c r="J699" s="403"/>
      <c r="K699" s="97"/>
      <c r="L699" s="1" t="b">
        <f>IF(B699="",FALSE,IF(COUNTIF(Businesses!B:B,Buildings!B699)=0,TRUE,FALSE))</f>
        <v>0</v>
      </c>
    </row>
    <row r="700" spans="1:12" s="3" customFormat="1" ht="16.5" customHeight="1">
      <c r="A700" s="96"/>
      <c r="B700" s="199"/>
      <c r="C700" s="200"/>
      <c r="D700" s="200"/>
      <c r="E700" s="201"/>
      <c r="F700" s="201"/>
      <c r="G700" s="197" t="str">
        <f t="shared" si="20"/>
        <v/>
      </c>
      <c r="H700" s="197" t="str">
        <f>IF(B700="","",IF(COUNTIF(Businesses!B:B,B700)&gt;1,"Multi-Tenant","Single-Tenant"))</f>
        <v/>
      </c>
      <c r="I700" s="402" t="str">
        <f t="shared" si="21"/>
        <v/>
      </c>
      <c r="J700" s="403"/>
      <c r="K700" s="97"/>
      <c r="L700" s="1" t="b">
        <f>IF(B700="",FALSE,IF(COUNTIF(Businesses!B:B,Buildings!B700)=0,TRUE,FALSE))</f>
        <v>0</v>
      </c>
    </row>
    <row r="701" spans="1:12" s="3" customFormat="1" ht="16.5" customHeight="1">
      <c r="A701" s="96"/>
      <c r="B701" s="194"/>
      <c r="C701" s="195"/>
      <c r="D701" s="195"/>
      <c r="E701" s="196"/>
      <c r="F701" s="196"/>
      <c r="G701" s="197" t="str">
        <f t="shared" si="20"/>
        <v/>
      </c>
      <c r="H701" s="197" t="str">
        <f>IF(B701="","",IF(COUNTIF(Businesses!B:B,B701)&gt;1,"Multi-Tenant","Single-Tenant"))</f>
        <v/>
      </c>
      <c r="I701" s="402" t="str">
        <f t="shared" si="21"/>
        <v/>
      </c>
      <c r="J701" s="403"/>
      <c r="K701" s="97"/>
      <c r="L701" s="1" t="b">
        <f>IF(B701="",FALSE,IF(COUNTIF(Businesses!B:B,Buildings!B701)=0,TRUE,FALSE))</f>
        <v>0</v>
      </c>
    </row>
    <row r="702" spans="1:12" s="3" customFormat="1" ht="16.5" customHeight="1">
      <c r="A702" s="96"/>
      <c r="B702" s="199"/>
      <c r="C702" s="200"/>
      <c r="D702" s="200"/>
      <c r="E702" s="201"/>
      <c r="F702" s="201"/>
      <c r="G702" s="197" t="str">
        <f t="shared" si="20"/>
        <v/>
      </c>
      <c r="H702" s="197" t="str">
        <f>IF(B702="","",IF(COUNTIF(Businesses!B:B,B702)&gt;1,"Multi-Tenant","Single-Tenant"))</f>
        <v/>
      </c>
      <c r="I702" s="402" t="str">
        <f t="shared" si="21"/>
        <v/>
      </c>
      <c r="J702" s="403"/>
      <c r="K702" s="97"/>
      <c r="L702" s="1" t="b">
        <f>IF(B702="",FALSE,IF(COUNTIF(Businesses!B:B,Buildings!B702)=0,TRUE,FALSE))</f>
        <v>0</v>
      </c>
    </row>
    <row r="703" spans="1:12" s="3" customFormat="1" ht="16.5" customHeight="1">
      <c r="A703" s="96"/>
      <c r="B703" s="194"/>
      <c r="C703" s="195"/>
      <c r="D703" s="195"/>
      <c r="E703" s="196"/>
      <c r="F703" s="196"/>
      <c r="G703" s="197" t="str">
        <f t="shared" si="20"/>
        <v/>
      </c>
      <c r="H703" s="197" t="str">
        <f>IF(B703="","",IF(COUNTIF(Businesses!B:B,B703)&gt;1,"Multi-Tenant","Single-Tenant"))</f>
        <v/>
      </c>
      <c r="I703" s="402" t="str">
        <f t="shared" si="21"/>
        <v/>
      </c>
      <c r="J703" s="403"/>
      <c r="K703" s="97"/>
      <c r="L703" s="1" t="b">
        <f>IF(B703="",FALSE,IF(COUNTIF(Businesses!B:B,Buildings!B703)=0,TRUE,FALSE))</f>
        <v>0</v>
      </c>
    </row>
    <row r="704" spans="1:12" s="3" customFormat="1" ht="16.5" customHeight="1">
      <c r="A704" s="96"/>
      <c r="B704" s="199"/>
      <c r="C704" s="200"/>
      <c r="D704" s="200"/>
      <c r="E704" s="201"/>
      <c r="F704" s="201"/>
      <c r="G704" s="197" t="str">
        <f t="shared" si="20"/>
        <v/>
      </c>
      <c r="H704" s="197" t="str">
        <f>IF(B704="","",IF(COUNTIF(Businesses!B:B,B704)&gt;1,"Multi-Tenant","Single-Tenant"))</f>
        <v/>
      </c>
      <c r="I704" s="402" t="str">
        <f t="shared" si="21"/>
        <v/>
      </c>
      <c r="J704" s="403"/>
      <c r="K704" s="97"/>
      <c r="L704" s="1" t="b">
        <f>IF(B704="",FALSE,IF(COUNTIF(Businesses!B:B,Buildings!B704)=0,TRUE,FALSE))</f>
        <v>0</v>
      </c>
    </row>
    <row r="705" spans="1:12" s="3" customFormat="1" ht="16.5" customHeight="1">
      <c r="A705" s="96"/>
      <c r="B705" s="194"/>
      <c r="C705" s="195"/>
      <c r="D705" s="195"/>
      <c r="E705" s="196"/>
      <c r="F705" s="196"/>
      <c r="G705" s="197" t="str">
        <f t="shared" si="20"/>
        <v/>
      </c>
      <c r="H705" s="197" t="str">
        <f>IF(B705="","",IF(COUNTIF(Businesses!B:B,B705)&gt;1,"Multi-Tenant","Single-Tenant"))</f>
        <v/>
      </c>
      <c r="I705" s="402" t="str">
        <f t="shared" si="21"/>
        <v/>
      </c>
      <c r="J705" s="403"/>
      <c r="K705" s="97"/>
      <c r="L705" s="1" t="b">
        <f>IF(B705="",FALSE,IF(COUNTIF(Businesses!B:B,Buildings!B705)=0,TRUE,FALSE))</f>
        <v>0</v>
      </c>
    </row>
    <row r="706" spans="1:12" s="3" customFormat="1" ht="16.5" customHeight="1">
      <c r="A706" s="96"/>
      <c r="B706" s="199"/>
      <c r="C706" s="200"/>
      <c r="D706" s="200"/>
      <c r="E706" s="201"/>
      <c r="F706" s="201"/>
      <c r="G706" s="197" t="str">
        <f t="shared" si="20"/>
        <v/>
      </c>
      <c r="H706" s="197" t="str">
        <f>IF(B706="","",IF(COUNTIF(Businesses!B:B,B706)&gt;1,"Multi-Tenant","Single-Tenant"))</f>
        <v/>
      </c>
      <c r="I706" s="402" t="str">
        <f t="shared" si="21"/>
        <v/>
      </c>
      <c r="J706" s="403"/>
      <c r="K706" s="97"/>
      <c r="L706" s="1" t="b">
        <f>IF(B706="",FALSE,IF(COUNTIF(Businesses!B:B,Buildings!B706)=0,TRUE,FALSE))</f>
        <v>0</v>
      </c>
    </row>
    <row r="707" spans="1:12" s="3" customFormat="1" ht="16.5" customHeight="1">
      <c r="A707" s="96"/>
      <c r="B707" s="194"/>
      <c r="C707" s="195"/>
      <c r="D707" s="195"/>
      <c r="E707" s="196"/>
      <c r="F707" s="196"/>
      <c r="G707" s="197" t="str">
        <f t="shared" si="20"/>
        <v/>
      </c>
      <c r="H707" s="197" t="str">
        <f>IF(B707="","",IF(COUNTIF(Businesses!B:B,B707)&gt;1,"Multi-Tenant","Single-Tenant"))</f>
        <v/>
      </c>
      <c r="I707" s="402" t="str">
        <f t="shared" si="21"/>
        <v/>
      </c>
      <c r="J707" s="403"/>
      <c r="K707" s="97"/>
      <c r="L707" s="1" t="b">
        <f>IF(B707="",FALSE,IF(COUNTIF(Businesses!B:B,Buildings!B707)=0,TRUE,FALSE))</f>
        <v>0</v>
      </c>
    </row>
    <row r="708" spans="1:12" s="3" customFormat="1" ht="16.5" customHeight="1">
      <c r="A708" s="96"/>
      <c r="B708" s="199"/>
      <c r="C708" s="200"/>
      <c r="D708" s="200"/>
      <c r="E708" s="201"/>
      <c r="F708" s="201"/>
      <c r="G708" s="197" t="str">
        <f t="shared" ref="G708:G771" si="22">IF(B708="","","Standard")</f>
        <v/>
      </c>
      <c r="H708" s="197" t="str">
        <f>IF(B708="","",IF(COUNTIF(Businesses!B:B,B708)&gt;1,"Multi-Tenant","Single-Tenant"))</f>
        <v/>
      </c>
      <c r="I708" s="402" t="str">
        <f t="shared" ref="I708:I771" si="23">IF(B708="","",B708)</f>
        <v/>
      </c>
      <c r="J708" s="403"/>
      <c r="K708" s="97"/>
      <c r="L708" s="1" t="b">
        <f>IF(B708="",FALSE,IF(COUNTIF(Businesses!B:B,Buildings!B708)=0,TRUE,FALSE))</f>
        <v>0</v>
      </c>
    </row>
    <row r="709" spans="1:12" s="3" customFormat="1" ht="16.5" customHeight="1">
      <c r="A709" s="96"/>
      <c r="B709" s="194"/>
      <c r="C709" s="195"/>
      <c r="D709" s="195"/>
      <c r="E709" s="196"/>
      <c r="F709" s="196"/>
      <c r="G709" s="197" t="str">
        <f t="shared" si="22"/>
        <v/>
      </c>
      <c r="H709" s="197" t="str">
        <f>IF(B709="","",IF(COUNTIF(Businesses!B:B,B709)&gt;1,"Multi-Tenant","Single-Tenant"))</f>
        <v/>
      </c>
      <c r="I709" s="402" t="str">
        <f t="shared" si="23"/>
        <v/>
      </c>
      <c r="J709" s="403"/>
      <c r="K709" s="97"/>
      <c r="L709" s="1" t="b">
        <f>IF(B709="",FALSE,IF(COUNTIF(Businesses!B:B,Buildings!B709)=0,TRUE,FALSE))</f>
        <v>0</v>
      </c>
    </row>
    <row r="710" spans="1:12" s="3" customFormat="1" ht="16.5" customHeight="1">
      <c r="A710" s="96"/>
      <c r="B710" s="199"/>
      <c r="C710" s="200"/>
      <c r="D710" s="200"/>
      <c r="E710" s="201"/>
      <c r="F710" s="201"/>
      <c r="G710" s="197" t="str">
        <f t="shared" si="22"/>
        <v/>
      </c>
      <c r="H710" s="197" t="str">
        <f>IF(B710="","",IF(COUNTIF(Businesses!B:B,B710)&gt;1,"Multi-Tenant","Single-Tenant"))</f>
        <v/>
      </c>
      <c r="I710" s="402" t="str">
        <f t="shared" si="23"/>
        <v/>
      </c>
      <c r="J710" s="403"/>
      <c r="K710" s="97"/>
      <c r="L710" s="1" t="b">
        <f>IF(B710="",FALSE,IF(COUNTIF(Businesses!B:B,Buildings!B710)=0,TRUE,FALSE))</f>
        <v>0</v>
      </c>
    </row>
    <row r="711" spans="1:12" s="3" customFormat="1" ht="16.5" customHeight="1">
      <c r="A711" s="96"/>
      <c r="B711" s="194"/>
      <c r="C711" s="195"/>
      <c r="D711" s="195"/>
      <c r="E711" s="196"/>
      <c r="F711" s="196"/>
      <c r="G711" s="197" t="str">
        <f t="shared" si="22"/>
        <v/>
      </c>
      <c r="H711" s="197" t="str">
        <f>IF(B711="","",IF(COUNTIF(Businesses!B:B,B711)&gt;1,"Multi-Tenant","Single-Tenant"))</f>
        <v/>
      </c>
      <c r="I711" s="402" t="str">
        <f t="shared" si="23"/>
        <v/>
      </c>
      <c r="J711" s="403"/>
      <c r="K711" s="97"/>
      <c r="L711" s="1" t="b">
        <f>IF(B711="",FALSE,IF(COUNTIF(Businesses!B:B,Buildings!B711)=0,TRUE,FALSE))</f>
        <v>0</v>
      </c>
    </row>
    <row r="712" spans="1:12" s="3" customFormat="1" ht="16.5" customHeight="1">
      <c r="A712" s="96"/>
      <c r="B712" s="199"/>
      <c r="C712" s="200"/>
      <c r="D712" s="200"/>
      <c r="E712" s="201"/>
      <c r="F712" s="201"/>
      <c r="G712" s="197" t="str">
        <f t="shared" si="22"/>
        <v/>
      </c>
      <c r="H712" s="197" t="str">
        <f>IF(B712="","",IF(COUNTIF(Businesses!B:B,B712)&gt;1,"Multi-Tenant","Single-Tenant"))</f>
        <v/>
      </c>
      <c r="I712" s="402" t="str">
        <f t="shared" si="23"/>
        <v/>
      </c>
      <c r="J712" s="403"/>
      <c r="K712" s="97"/>
      <c r="L712" s="1" t="b">
        <f>IF(B712="",FALSE,IF(COUNTIF(Businesses!B:B,Buildings!B712)=0,TRUE,FALSE))</f>
        <v>0</v>
      </c>
    </row>
    <row r="713" spans="1:12" s="3" customFormat="1" ht="16.5" customHeight="1">
      <c r="A713" s="96"/>
      <c r="B713" s="194"/>
      <c r="C713" s="195"/>
      <c r="D713" s="195"/>
      <c r="E713" s="196"/>
      <c r="F713" s="196"/>
      <c r="G713" s="197" t="str">
        <f t="shared" si="22"/>
        <v/>
      </c>
      <c r="H713" s="197" t="str">
        <f>IF(B713="","",IF(COUNTIF(Businesses!B:B,B713)&gt;1,"Multi-Tenant","Single-Tenant"))</f>
        <v/>
      </c>
      <c r="I713" s="402" t="str">
        <f t="shared" si="23"/>
        <v/>
      </c>
      <c r="J713" s="403"/>
      <c r="K713" s="97"/>
      <c r="L713" s="1" t="b">
        <f>IF(B713="",FALSE,IF(COUNTIF(Businesses!B:B,Buildings!B713)=0,TRUE,FALSE))</f>
        <v>0</v>
      </c>
    </row>
    <row r="714" spans="1:12" s="3" customFormat="1" ht="16.5" customHeight="1">
      <c r="A714" s="96"/>
      <c r="B714" s="199"/>
      <c r="C714" s="200"/>
      <c r="D714" s="200"/>
      <c r="E714" s="201"/>
      <c r="F714" s="201"/>
      <c r="G714" s="197" t="str">
        <f t="shared" si="22"/>
        <v/>
      </c>
      <c r="H714" s="197" t="str">
        <f>IF(B714="","",IF(COUNTIF(Businesses!B:B,B714)&gt;1,"Multi-Tenant","Single-Tenant"))</f>
        <v/>
      </c>
      <c r="I714" s="402" t="str">
        <f t="shared" si="23"/>
        <v/>
      </c>
      <c r="J714" s="403"/>
      <c r="K714" s="97"/>
      <c r="L714" s="1" t="b">
        <f>IF(B714="",FALSE,IF(COUNTIF(Businesses!B:B,Buildings!B714)=0,TRUE,FALSE))</f>
        <v>0</v>
      </c>
    </row>
    <row r="715" spans="1:12" s="3" customFormat="1" ht="16.5" customHeight="1">
      <c r="A715" s="96"/>
      <c r="B715" s="194"/>
      <c r="C715" s="195"/>
      <c r="D715" s="195"/>
      <c r="E715" s="196"/>
      <c r="F715" s="196"/>
      <c r="G715" s="197" t="str">
        <f t="shared" si="22"/>
        <v/>
      </c>
      <c r="H715" s="197" t="str">
        <f>IF(B715="","",IF(COUNTIF(Businesses!B:B,B715)&gt;1,"Multi-Tenant","Single-Tenant"))</f>
        <v/>
      </c>
      <c r="I715" s="402" t="str">
        <f t="shared" si="23"/>
        <v/>
      </c>
      <c r="J715" s="403"/>
      <c r="K715" s="97"/>
      <c r="L715" s="1" t="b">
        <f>IF(B715="",FALSE,IF(COUNTIF(Businesses!B:B,Buildings!B715)=0,TRUE,FALSE))</f>
        <v>0</v>
      </c>
    </row>
    <row r="716" spans="1:12" s="3" customFormat="1" ht="16.5" customHeight="1">
      <c r="A716" s="96"/>
      <c r="B716" s="199"/>
      <c r="C716" s="200"/>
      <c r="D716" s="200"/>
      <c r="E716" s="201"/>
      <c r="F716" s="201"/>
      <c r="G716" s="197" t="str">
        <f t="shared" si="22"/>
        <v/>
      </c>
      <c r="H716" s="197" t="str">
        <f>IF(B716="","",IF(COUNTIF(Businesses!B:B,B716)&gt;1,"Multi-Tenant","Single-Tenant"))</f>
        <v/>
      </c>
      <c r="I716" s="402" t="str">
        <f t="shared" si="23"/>
        <v/>
      </c>
      <c r="J716" s="403"/>
      <c r="K716" s="97"/>
      <c r="L716" s="1" t="b">
        <f>IF(B716="",FALSE,IF(COUNTIF(Businesses!B:B,Buildings!B716)=0,TRUE,FALSE))</f>
        <v>0</v>
      </c>
    </row>
    <row r="717" spans="1:12" s="3" customFormat="1" ht="16.5" customHeight="1">
      <c r="A717" s="96"/>
      <c r="B717" s="194"/>
      <c r="C717" s="195"/>
      <c r="D717" s="195"/>
      <c r="E717" s="196"/>
      <c r="F717" s="196"/>
      <c r="G717" s="197" t="str">
        <f t="shared" si="22"/>
        <v/>
      </c>
      <c r="H717" s="197" t="str">
        <f>IF(B717="","",IF(COUNTIF(Businesses!B:B,B717)&gt;1,"Multi-Tenant","Single-Tenant"))</f>
        <v/>
      </c>
      <c r="I717" s="402" t="str">
        <f t="shared" si="23"/>
        <v/>
      </c>
      <c r="J717" s="403"/>
      <c r="K717" s="97"/>
      <c r="L717" s="1" t="b">
        <f>IF(B717="",FALSE,IF(COUNTIF(Businesses!B:B,Buildings!B717)=0,TRUE,FALSE))</f>
        <v>0</v>
      </c>
    </row>
    <row r="718" spans="1:12" s="3" customFormat="1" ht="16.5" customHeight="1">
      <c r="A718" s="96"/>
      <c r="B718" s="199"/>
      <c r="C718" s="200"/>
      <c r="D718" s="200"/>
      <c r="E718" s="201"/>
      <c r="F718" s="201"/>
      <c r="G718" s="197" t="str">
        <f t="shared" si="22"/>
        <v/>
      </c>
      <c r="H718" s="197" t="str">
        <f>IF(B718="","",IF(COUNTIF(Businesses!B:B,B718)&gt;1,"Multi-Tenant","Single-Tenant"))</f>
        <v/>
      </c>
      <c r="I718" s="402" t="str">
        <f t="shared" si="23"/>
        <v/>
      </c>
      <c r="J718" s="403"/>
      <c r="K718" s="97"/>
      <c r="L718" s="1" t="b">
        <f>IF(B718="",FALSE,IF(COUNTIF(Businesses!B:B,Buildings!B718)=0,TRUE,FALSE))</f>
        <v>0</v>
      </c>
    </row>
    <row r="719" spans="1:12" s="3" customFormat="1" ht="16.5" customHeight="1">
      <c r="A719" s="96"/>
      <c r="B719" s="194"/>
      <c r="C719" s="195"/>
      <c r="D719" s="195"/>
      <c r="E719" s="196"/>
      <c r="F719" s="196"/>
      <c r="G719" s="197" t="str">
        <f t="shared" si="22"/>
        <v/>
      </c>
      <c r="H719" s="197" t="str">
        <f>IF(B719="","",IF(COUNTIF(Businesses!B:B,B719)&gt;1,"Multi-Tenant","Single-Tenant"))</f>
        <v/>
      </c>
      <c r="I719" s="402" t="str">
        <f t="shared" si="23"/>
        <v/>
      </c>
      <c r="J719" s="403"/>
      <c r="K719" s="97"/>
      <c r="L719" s="1" t="b">
        <f>IF(B719="",FALSE,IF(COUNTIF(Businesses!B:B,Buildings!B719)=0,TRUE,FALSE))</f>
        <v>0</v>
      </c>
    </row>
    <row r="720" spans="1:12" s="3" customFormat="1" ht="16.5" customHeight="1">
      <c r="A720" s="96"/>
      <c r="B720" s="199"/>
      <c r="C720" s="200"/>
      <c r="D720" s="200"/>
      <c r="E720" s="201"/>
      <c r="F720" s="201"/>
      <c r="G720" s="197" t="str">
        <f t="shared" si="22"/>
        <v/>
      </c>
      <c r="H720" s="197" t="str">
        <f>IF(B720="","",IF(COUNTIF(Businesses!B:B,B720)&gt;1,"Multi-Tenant","Single-Tenant"))</f>
        <v/>
      </c>
      <c r="I720" s="402" t="str">
        <f t="shared" si="23"/>
        <v/>
      </c>
      <c r="J720" s="403"/>
      <c r="K720" s="97"/>
      <c r="L720" s="1" t="b">
        <f>IF(B720="",FALSE,IF(COUNTIF(Businesses!B:B,Buildings!B720)=0,TRUE,FALSE))</f>
        <v>0</v>
      </c>
    </row>
    <row r="721" spans="1:12" s="3" customFormat="1" ht="16.5" customHeight="1">
      <c r="A721" s="96"/>
      <c r="B721" s="194"/>
      <c r="C721" s="195"/>
      <c r="D721" s="195"/>
      <c r="E721" s="196"/>
      <c r="F721" s="196"/>
      <c r="G721" s="197" t="str">
        <f t="shared" si="22"/>
        <v/>
      </c>
      <c r="H721" s="197" t="str">
        <f>IF(B721="","",IF(COUNTIF(Businesses!B:B,B721)&gt;1,"Multi-Tenant","Single-Tenant"))</f>
        <v/>
      </c>
      <c r="I721" s="402" t="str">
        <f t="shared" si="23"/>
        <v/>
      </c>
      <c r="J721" s="403"/>
      <c r="K721" s="97"/>
      <c r="L721" s="1" t="b">
        <f>IF(B721="",FALSE,IF(COUNTIF(Businesses!B:B,Buildings!B721)=0,TRUE,FALSE))</f>
        <v>0</v>
      </c>
    </row>
    <row r="722" spans="1:12" s="3" customFormat="1" ht="16.5" customHeight="1">
      <c r="A722" s="96"/>
      <c r="B722" s="199"/>
      <c r="C722" s="200"/>
      <c r="D722" s="200"/>
      <c r="E722" s="201"/>
      <c r="F722" s="201"/>
      <c r="G722" s="197" t="str">
        <f t="shared" si="22"/>
        <v/>
      </c>
      <c r="H722" s="197" t="str">
        <f>IF(B722="","",IF(COUNTIF(Businesses!B:B,B722)&gt;1,"Multi-Tenant","Single-Tenant"))</f>
        <v/>
      </c>
      <c r="I722" s="402" t="str">
        <f t="shared" si="23"/>
        <v/>
      </c>
      <c r="J722" s="403"/>
      <c r="K722" s="97"/>
      <c r="L722" s="1" t="b">
        <f>IF(B722="",FALSE,IF(COUNTIF(Businesses!B:B,Buildings!B722)=0,TRUE,FALSE))</f>
        <v>0</v>
      </c>
    </row>
    <row r="723" spans="1:12" s="3" customFormat="1" ht="16.5" customHeight="1">
      <c r="A723" s="96"/>
      <c r="B723" s="194"/>
      <c r="C723" s="195"/>
      <c r="D723" s="195"/>
      <c r="E723" s="196"/>
      <c r="F723" s="196"/>
      <c r="G723" s="197" t="str">
        <f t="shared" si="22"/>
        <v/>
      </c>
      <c r="H723" s="197" t="str">
        <f>IF(B723="","",IF(COUNTIF(Businesses!B:B,B723)&gt;1,"Multi-Tenant","Single-Tenant"))</f>
        <v/>
      </c>
      <c r="I723" s="402" t="str">
        <f t="shared" si="23"/>
        <v/>
      </c>
      <c r="J723" s="403"/>
      <c r="K723" s="97"/>
      <c r="L723" s="1" t="b">
        <f>IF(B723="",FALSE,IF(COUNTIF(Businesses!B:B,Buildings!B723)=0,TRUE,FALSE))</f>
        <v>0</v>
      </c>
    </row>
    <row r="724" spans="1:12" s="3" customFormat="1" ht="16.5" customHeight="1">
      <c r="A724" s="96"/>
      <c r="B724" s="199"/>
      <c r="C724" s="200"/>
      <c r="D724" s="200"/>
      <c r="E724" s="201"/>
      <c r="F724" s="201"/>
      <c r="G724" s="197" t="str">
        <f t="shared" si="22"/>
        <v/>
      </c>
      <c r="H724" s="197" t="str">
        <f>IF(B724="","",IF(COUNTIF(Businesses!B:B,B724)&gt;1,"Multi-Tenant","Single-Tenant"))</f>
        <v/>
      </c>
      <c r="I724" s="402" t="str">
        <f t="shared" si="23"/>
        <v/>
      </c>
      <c r="J724" s="403"/>
      <c r="K724" s="97"/>
      <c r="L724" s="1" t="b">
        <f>IF(B724="",FALSE,IF(COUNTIF(Businesses!B:B,Buildings!B724)=0,TRUE,FALSE))</f>
        <v>0</v>
      </c>
    </row>
    <row r="725" spans="1:12" s="3" customFormat="1" ht="16.5" customHeight="1">
      <c r="A725" s="96"/>
      <c r="B725" s="194"/>
      <c r="C725" s="195"/>
      <c r="D725" s="195"/>
      <c r="E725" s="196"/>
      <c r="F725" s="196"/>
      <c r="G725" s="197" t="str">
        <f t="shared" si="22"/>
        <v/>
      </c>
      <c r="H725" s="197" t="str">
        <f>IF(B725="","",IF(COUNTIF(Businesses!B:B,B725)&gt;1,"Multi-Tenant","Single-Tenant"))</f>
        <v/>
      </c>
      <c r="I725" s="402" t="str">
        <f t="shared" si="23"/>
        <v/>
      </c>
      <c r="J725" s="403"/>
      <c r="K725" s="97"/>
      <c r="L725" s="1" t="b">
        <f>IF(B725="",FALSE,IF(COUNTIF(Businesses!B:B,Buildings!B725)=0,TRUE,FALSE))</f>
        <v>0</v>
      </c>
    </row>
    <row r="726" spans="1:12" s="3" customFormat="1" ht="16.5" customHeight="1">
      <c r="A726" s="96"/>
      <c r="B726" s="199"/>
      <c r="C726" s="200"/>
      <c r="D726" s="200"/>
      <c r="E726" s="201"/>
      <c r="F726" s="201"/>
      <c r="G726" s="197" t="str">
        <f t="shared" si="22"/>
        <v/>
      </c>
      <c r="H726" s="197" t="str">
        <f>IF(B726="","",IF(COUNTIF(Businesses!B:B,B726)&gt;1,"Multi-Tenant","Single-Tenant"))</f>
        <v/>
      </c>
      <c r="I726" s="402" t="str">
        <f t="shared" si="23"/>
        <v/>
      </c>
      <c r="J726" s="403"/>
      <c r="K726" s="97"/>
      <c r="L726" s="1" t="b">
        <f>IF(B726="",FALSE,IF(COUNTIF(Businesses!B:B,Buildings!B726)=0,TRUE,FALSE))</f>
        <v>0</v>
      </c>
    </row>
    <row r="727" spans="1:12" s="3" customFormat="1" ht="16.5" customHeight="1">
      <c r="A727" s="96"/>
      <c r="B727" s="194"/>
      <c r="C727" s="195"/>
      <c r="D727" s="195"/>
      <c r="E727" s="196"/>
      <c r="F727" s="196"/>
      <c r="G727" s="197" t="str">
        <f t="shared" si="22"/>
        <v/>
      </c>
      <c r="H727" s="197" t="str">
        <f>IF(B727="","",IF(COUNTIF(Businesses!B:B,B727)&gt;1,"Multi-Tenant","Single-Tenant"))</f>
        <v/>
      </c>
      <c r="I727" s="402" t="str">
        <f t="shared" si="23"/>
        <v/>
      </c>
      <c r="J727" s="403"/>
      <c r="K727" s="97"/>
      <c r="L727" s="1" t="b">
        <f>IF(B727="",FALSE,IF(COUNTIF(Businesses!B:B,Buildings!B727)=0,TRUE,FALSE))</f>
        <v>0</v>
      </c>
    </row>
    <row r="728" spans="1:12" s="3" customFormat="1" ht="16.5" customHeight="1">
      <c r="A728" s="96"/>
      <c r="B728" s="199"/>
      <c r="C728" s="200"/>
      <c r="D728" s="200"/>
      <c r="E728" s="201"/>
      <c r="F728" s="201"/>
      <c r="G728" s="197" t="str">
        <f t="shared" si="22"/>
        <v/>
      </c>
      <c r="H728" s="197" t="str">
        <f>IF(B728="","",IF(COUNTIF(Businesses!B:B,B728)&gt;1,"Multi-Tenant","Single-Tenant"))</f>
        <v/>
      </c>
      <c r="I728" s="402" t="str">
        <f t="shared" si="23"/>
        <v/>
      </c>
      <c r="J728" s="403"/>
      <c r="K728" s="97"/>
      <c r="L728" s="1" t="b">
        <f>IF(B728="",FALSE,IF(COUNTIF(Businesses!B:B,Buildings!B728)=0,TRUE,FALSE))</f>
        <v>0</v>
      </c>
    </row>
    <row r="729" spans="1:12" s="3" customFormat="1" ht="16.5" customHeight="1">
      <c r="A729" s="96"/>
      <c r="B729" s="194"/>
      <c r="C729" s="195"/>
      <c r="D729" s="195"/>
      <c r="E729" s="196"/>
      <c r="F729" s="196"/>
      <c r="G729" s="197" t="str">
        <f t="shared" si="22"/>
        <v/>
      </c>
      <c r="H729" s="197" t="str">
        <f>IF(B729="","",IF(COUNTIF(Businesses!B:B,B729)&gt;1,"Multi-Tenant","Single-Tenant"))</f>
        <v/>
      </c>
      <c r="I729" s="402" t="str">
        <f t="shared" si="23"/>
        <v/>
      </c>
      <c r="J729" s="403"/>
      <c r="K729" s="97"/>
      <c r="L729" s="1" t="b">
        <f>IF(B729="",FALSE,IF(COUNTIF(Businesses!B:B,Buildings!B729)=0,TRUE,FALSE))</f>
        <v>0</v>
      </c>
    </row>
    <row r="730" spans="1:12" s="3" customFormat="1" ht="16.5" customHeight="1">
      <c r="A730" s="96"/>
      <c r="B730" s="199"/>
      <c r="C730" s="200"/>
      <c r="D730" s="200"/>
      <c r="E730" s="201"/>
      <c r="F730" s="201"/>
      <c r="G730" s="197" t="str">
        <f t="shared" si="22"/>
        <v/>
      </c>
      <c r="H730" s="197" t="str">
        <f>IF(B730="","",IF(COUNTIF(Businesses!B:B,B730)&gt;1,"Multi-Tenant","Single-Tenant"))</f>
        <v/>
      </c>
      <c r="I730" s="402" t="str">
        <f t="shared" si="23"/>
        <v/>
      </c>
      <c r="J730" s="403"/>
      <c r="K730" s="97"/>
      <c r="L730" s="1" t="b">
        <f>IF(B730="",FALSE,IF(COUNTIF(Businesses!B:B,Buildings!B730)=0,TRUE,FALSE))</f>
        <v>0</v>
      </c>
    </row>
    <row r="731" spans="1:12" s="3" customFormat="1" ht="16.5" customHeight="1">
      <c r="A731" s="96"/>
      <c r="B731" s="194"/>
      <c r="C731" s="195"/>
      <c r="D731" s="195"/>
      <c r="E731" s="196"/>
      <c r="F731" s="196"/>
      <c r="G731" s="197" t="str">
        <f t="shared" si="22"/>
        <v/>
      </c>
      <c r="H731" s="197" t="str">
        <f>IF(B731="","",IF(COUNTIF(Businesses!B:B,B731)&gt;1,"Multi-Tenant","Single-Tenant"))</f>
        <v/>
      </c>
      <c r="I731" s="402" t="str">
        <f t="shared" si="23"/>
        <v/>
      </c>
      <c r="J731" s="403"/>
      <c r="K731" s="97"/>
      <c r="L731" s="1" t="b">
        <f>IF(B731="",FALSE,IF(COUNTIF(Businesses!B:B,Buildings!B731)=0,TRUE,FALSE))</f>
        <v>0</v>
      </c>
    </row>
    <row r="732" spans="1:12" s="3" customFormat="1" ht="16.5" customHeight="1">
      <c r="A732" s="96"/>
      <c r="B732" s="199"/>
      <c r="C732" s="200"/>
      <c r="D732" s="200"/>
      <c r="E732" s="201"/>
      <c r="F732" s="201"/>
      <c r="G732" s="197" t="str">
        <f t="shared" si="22"/>
        <v/>
      </c>
      <c r="H732" s="197" t="str">
        <f>IF(B732="","",IF(COUNTIF(Businesses!B:B,B732)&gt;1,"Multi-Tenant","Single-Tenant"))</f>
        <v/>
      </c>
      <c r="I732" s="402" t="str">
        <f t="shared" si="23"/>
        <v/>
      </c>
      <c r="J732" s="403"/>
      <c r="K732" s="97"/>
      <c r="L732" s="1" t="b">
        <f>IF(B732="",FALSE,IF(COUNTIF(Businesses!B:B,Buildings!B732)=0,TRUE,FALSE))</f>
        <v>0</v>
      </c>
    </row>
    <row r="733" spans="1:12" s="3" customFormat="1" ht="16.5" customHeight="1">
      <c r="A733" s="96"/>
      <c r="B733" s="194"/>
      <c r="C733" s="195"/>
      <c r="D733" s="195"/>
      <c r="E733" s="196"/>
      <c r="F733" s="196"/>
      <c r="G733" s="197" t="str">
        <f t="shared" si="22"/>
        <v/>
      </c>
      <c r="H733" s="197" t="str">
        <f>IF(B733="","",IF(COUNTIF(Businesses!B:B,B733)&gt;1,"Multi-Tenant","Single-Tenant"))</f>
        <v/>
      </c>
      <c r="I733" s="402" t="str">
        <f t="shared" si="23"/>
        <v/>
      </c>
      <c r="J733" s="403"/>
      <c r="K733" s="97"/>
      <c r="L733" s="1" t="b">
        <f>IF(B733="",FALSE,IF(COUNTIF(Businesses!B:B,Buildings!B733)=0,TRUE,FALSE))</f>
        <v>0</v>
      </c>
    </row>
    <row r="734" spans="1:12" s="3" customFormat="1" ht="16.5" customHeight="1">
      <c r="A734" s="96"/>
      <c r="B734" s="199"/>
      <c r="C734" s="200"/>
      <c r="D734" s="200"/>
      <c r="E734" s="201"/>
      <c r="F734" s="201"/>
      <c r="G734" s="197" t="str">
        <f t="shared" si="22"/>
        <v/>
      </c>
      <c r="H734" s="197" t="str">
        <f>IF(B734="","",IF(COUNTIF(Businesses!B:B,B734)&gt;1,"Multi-Tenant","Single-Tenant"))</f>
        <v/>
      </c>
      <c r="I734" s="402" t="str">
        <f t="shared" si="23"/>
        <v/>
      </c>
      <c r="J734" s="403"/>
      <c r="K734" s="97"/>
      <c r="L734" s="1" t="b">
        <f>IF(B734="",FALSE,IF(COUNTIF(Businesses!B:B,Buildings!B734)=0,TRUE,FALSE))</f>
        <v>0</v>
      </c>
    </row>
    <row r="735" spans="1:12" s="3" customFormat="1" ht="16.5" customHeight="1">
      <c r="A735" s="96"/>
      <c r="B735" s="194"/>
      <c r="C735" s="195"/>
      <c r="D735" s="195"/>
      <c r="E735" s="196"/>
      <c r="F735" s="196"/>
      <c r="G735" s="197" t="str">
        <f t="shared" si="22"/>
        <v/>
      </c>
      <c r="H735" s="197" t="str">
        <f>IF(B735="","",IF(COUNTIF(Businesses!B:B,B735)&gt;1,"Multi-Tenant","Single-Tenant"))</f>
        <v/>
      </c>
      <c r="I735" s="402" t="str">
        <f t="shared" si="23"/>
        <v/>
      </c>
      <c r="J735" s="403"/>
      <c r="K735" s="97"/>
      <c r="L735" s="1" t="b">
        <f>IF(B735="",FALSE,IF(COUNTIF(Businesses!B:B,Buildings!B735)=0,TRUE,FALSE))</f>
        <v>0</v>
      </c>
    </row>
    <row r="736" spans="1:12" s="3" customFormat="1" ht="16.5" customHeight="1">
      <c r="A736" s="96"/>
      <c r="B736" s="199"/>
      <c r="C736" s="200"/>
      <c r="D736" s="200"/>
      <c r="E736" s="201"/>
      <c r="F736" s="201"/>
      <c r="G736" s="197" t="str">
        <f t="shared" si="22"/>
        <v/>
      </c>
      <c r="H736" s="197" t="str">
        <f>IF(B736="","",IF(COUNTIF(Businesses!B:B,B736)&gt;1,"Multi-Tenant","Single-Tenant"))</f>
        <v/>
      </c>
      <c r="I736" s="402" t="str">
        <f t="shared" si="23"/>
        <v/>
      </c>
      <c r="J736" s="403"/>
      <c r="K736" s="97"/>
      <c r="L736" s="1" t="b">
        <f>IF(B736="",FALSE,IF(COUNTIF(Businesses!B:B,Buildings!B736)=0,TRUE,FALSE))</f>
        <v>0</v>
      </c>
    </row>
    <row r="737" spans="1:12" s="3" customFormat="1" ht="16.5" customHeight="1">
      <c r="A737" s="96"/>
      <c r="B737" s="194"/>
      <c r="C737" s="195"/>
      <c r="D737" s="195"/>
      <c r="E737" s="196"/>
      <c r="F737" s="196"/>
      <c r="G737" s="197" t="str">
        <f t="shared" si="22"/>
        <v/>
      </c>
      <c r="H737" s="197" t="str">
        <f>IF(B737="","",IF(COUNTIF(Businesses!B:B,B737)&gt;1,"Multi-Tenant","Single-Tenant"))</f>
        <v/>
      </c>
      <c r="I737" s="402" t="str">
        <f t="shared" si="23"/>
        <v/>
      </c>
      <c r="J737" s="403"/>
      <c r="K737" s="97"/>
      <c r="L737" s="1" t="b">
        <f>IF(B737="",FALSE,IF(COUNTIF(Businesses!B:B,Buildings!B737)=0,TRUE,FALSE))</f>
        <v>0</v>
      </c>
    </row>
    <row r="738" spans="1:12" s="3" customFormat="1" ht="16.5" customHeight="1">
      <c r="A738" s="96"/>
      <c r="B738" s="199"/>
      <c r="C738" s="200"/>
      <c r="D738" s="200"/>
      <c r="E738" s="201"/>
      <c r="F738" s="201"/>
      <c r="G738" s="197" t="str">
        <f t="shared" si="22"/>
        <v/>
      </c>
      <c r="H738" s="197" t="str">
        <f>IF(B738="","",IF(COUNTIF(Businesses!B:B,B738)&gt;1,"Multi-Tenant","Single-Tenant"))</f>
        <v/>
      </c>
      <c r="I738" s="402" t="str">
        <f t="shared" si="23"/>
        <v/>
      </c>
      <c r="J738" s="403"/>
      <c r="K738" s="97"/>
      <c r="L738" s="1" t="b">
        <f>IF(B738="",FALSE,IF(COUNTIF(Businesses!B:B,Buildings!B738)=0,TRUE,FALSE))</f>
        <v>0</v>
      </c>
    </row>
    <row r="739" spans="1:12" s="3" customFormat="1" ht="16.5" customHeight="1">
      <c r="A739" s="96"/>
      <c r="B739" s="194"/>
      <c r="C739" s="195"/>
      <c r="D739" s="195"/>
      <c r="E739" s="196"/>
      <c r="F739" s="196"/>
      <c r="G739" s="197" t="str">
        <f t="shared" si="22"/>
        <v/>
      </c>
      <c r="H739" s="197" t="str">
        <f>IF(B739="","",IF(COUNTIF(Businesses!B:B,B739)&gt;1,"Multi-Tenant","Single-Tenant"))</f>
        <v/>
      </c>
      <c r="I739" s="402" t="str">
        <f t="shared" si="23"/>
        <v/>
      </c>
      <c r="J739" s="403"/>
      <c r="K739" s="97"/>
      <c r="L739" s="1" t="b">
        <f>IF(B739="",FALSE,IF(COUNTIF(Businesses!B:B,Buildings!B739)=0,TRUE,FALSE))</f>
        <v>0</v>
      </c>
    </row>
    <row r="740" spans="1:12" s="3" customFormat="1" ht="16.5" customHeight="1">
      <c r="A740" s="96"/>
      <c r="B740" s="199"/>
      <c r="C740" s="200"/>
      <c r="D740" s="200"/>
      <c r="E740" s="201"/>
      <c r="F740" s="201"/>
      <c r="G740" s="197" t="str">
        <f t="shared" si="22"/>
        <v/>
      </c>
      <c r="H740" s="197" t="str">
        <f>IF(B740="","",IF(COUNTIF(Businesses!B:B,B740)&gt;1,"Multi-Tenant","Single-Tenant"))</f>
        <v/>
      </c>
      <c r="I740" s="402" t="str">
        <f t="shared" si="23"/>
        <v/>
      </c>
      <c r="J740" s="403"/>
      <c r="K740" s="97"/>
      <c r="L740" s="1" t="b">
        <f>IF(B740="",FALSE,IF(COUNTIF(Businesses!B:B,Buildings!B740)=0,TRUE,FALSE))</f>
        <v>0</v>
      </c>
    </row>
    <row r="741" spans="1:12" s="3" customFormat="1" ht="16.5" customHeight="1">
      <c r="A741" s="96"/>
      <c r="B741" s="194"/>
      <c r="C741" s="195"/>
      <c r="D741" s="195"/>
      <c r="E741" s="196"/>
      <c r="F741" s="196"/>
      <c r="G741" s="197" t="str">
        <f t="shared" si="22"/>
        <v/>
      </c>
      <c r="H741" s="197" t="str">
        <f>IF(B741="","",IF(COUNTIF(Businesses!B:B,B741)&gt;1,"Multi-Tenant","Single-Tenant"))</f>
        <v/>
      </c>
      <c r="I741" s="402" t="str">
        <f t="shared" si="23"/>
        <v/>
      </c>
      <c r="J741" s="403"/>
      <c r="K741" s="97"/>
      <c r="L741" s="1" t="b">
        <f>IF(B741="",FALSE,IF(COUNTIF(Businesses!B:B,Buildings!B741)=0,TRUE,FALSE))</f>
        <v>0</v>
      </c>
    </row>
    <row r="742" spans="1:12" s="3" customFormat="1" ht="16.5" customHeight="1">
      <c r="A742" s="96"/>
      <c r="B742" s="199"/>
      <c r="C742" s="200"/>
      <c r="D742" s="200"/>
      <c r="E742" s="201"/>
      <c r="F742" s="201"/>
      <c r="G742" s="197" t="str">
        <f t="shared" si="22"/>
        <v/>
      </c>
      <c r="H742" s="197" t="str">
        <f>IF(B742="","",IF(COUNTIF(Businesses!B:B,B742)&gt;1,"Multi-Tenant","Single-Tenant"))</f>
        <v/>
      </c>
      <c r="I742" s="402" t="str">
        <f t="shared" si="23"/>
        <v/>
      </c>
      <c r="J742" s="403"/>
      <c r="K742" s="97"/>
      <c r="L742" s="1" t="b">
        <f>IF(B742="",FALSE,IF(COUNTIF(Businesses!B:B,Buildings!B742)=0,TRUE,FALSE))</f>
        <v>0</v>
      </c>
    </row>
    <row r="743" spans="1:12" s="3" customFormat="1" ht="16.5" customHeight="1">
      <c r="A743" s="96"/>
      <c r="B743" s="194"/>
      <c r="C743" s="195"/>
      <c r="D743" s="195"/>
      <c r="E743" s="196"/>
      <c r="F743" s="196"/>
      <c r="G743" s="197" t="str">
        <f t="shared" si="22"/>
        <v/>
      </c>
      <c r="H743" s="197" t="str">
        <f>IF(B743="","",IF(COUNTIF(Businesses!B:B,B743)&gt;1,"Multi-Tenant","Single-Tenant"))</f>
        <v/>
      </c>
      <c r="I743" s="402" t="str">
        <f t="shared" si="23"/>
        <v/>
      </c>
      <c r="J743" s="403"/>
      <c r="K743" s="97"/>
      <c r="L743" s="1" t="b">
        <f>IF(B743="",FALSE,IF(COUNTIF(Businesses!B:B,Buildings!B743)=0,TRUE,FALSE))</f>
        <v>0</v>
      </c>
    </row>
    <row r="744" spans="1:12" s="3" customFormat="1" ht="16.5" customHeight="1">
      <c r="A744" s="96"/>
      <c r="B744" s="199"/>
      <c r="C744" s="200"/>
      <c r="D744" s="200"/>
      <c r="E744" s="201"/>
      <c r="F744" s="201"/>
      <c r="G744" s="197" t="str">
        <f t="shared" si="22"/>
        <v/>
      </c>
      <c r="H744" s="197" t="str">
        <f>IF(B744="","",IF(COUNTIF(Businesses!B:B,B744)&gt;1,"Multi-Tenant","Single-Tenant"))</f>
        <v/>
      </c>
      <c r="I744" s="402" t="str">
        <f t="shared" si="23"/>
        <v/>
      </c>
      <c r="J744" s="403"/>
      <c r="K744" s="97"/>
      <c r="L744" s="1" t="b">
        <f>IF(B744="",FALSE,IF(COUNTIF(Businesses!B:B,Buildings!B744)=0,TRUE,FALSE))</f>
        <v>0</v>
      </c>
    </row>
    <row r="745" spans="1:12" s="3" customFormat="1" ht="16.5" customHeight="1">
      <c r="A745" s="96"/>
      <c r="B745" s="194"/>
      <c r="C745" s="195"/>
      <c r="D745" s="195"/>
      <c r="E745" s="196"/>
      <c r="F745" s="196"/>
      <c r="G745" s="197" t="str">
        <f t="shared" si="22"/>
        <v/>
      </c>
      <c r="H745" s="197" t="str">
        <f>IF(B745="","",IF(COUNTIF(Businesses!B:B,B745)&gt;1,"Multi-Tenant","Single-Tenant"))</f>
        <v/>
      </c>
      <c r="I745" s="402" t="str">
        <f t="shared" si="23"/>
        <v/>
      </c>
      <c r="J745" s="403"/>
      <c r="K745" s="97"/>
      <c r="L745" s="1" t="b">
        <f>IF(B745="",FALSE,IF(COUNTIF(Businesses!B:B,Buildings!B745)=0,TRUE,FALSE))</f>
        <v>0</v>
      </c>
    </row>
    <row r="746" spans="1:12" s="3" customFormat="1" ht="16.5" customHeight="1">
      <c r="A746" s="96"/>
      <c r="B746" s="199"/>
      <c r="C746" s="200"/>
      <c r="D746" s="200"/>
      <c r="E746" s="201"/>
      <c r="F746" s="201"/>
      <c r="G746" s="197" t="str">
        <f t="shared" si="22"/>
        <v/>
      </c>
      <c r="H746" s="197" t="str">
        <f>IF(B746="","",IF(COUNTIF(Businesses!B:B,B746)&gt;1,"Multi-Tenant","Single-Tenant"))</f>
        <v/>
      </c>
      <c r="I746" s="402" t="str">
        <f t="shared" si="23"/>
        <v/>
      </c>
      <c r="J746" s="403"/>
      <c r="K746" s="97"/>
      <c r="L746" s="1" t="b">
        <f>IF(B746="",FALSE,IF(COUNTIF(Businesses!B:B,Buildings!B746)=0,TRUE,FALSE))</f>
        <v>0</v>
      </c>
    </row>
    <row r="747" spans="1:12" s="3" customFormat="1" ht="16.5" customHeight="1">
      <c r="A747" s="96"/>
      <c r="B747" s="194"/>
      <c r="C747" s="195"/>
      <c r="D747" s="195"/>
      <c r="E747" s="196"/>
      <c r="F747" s="196"/>
      <c r="G747" s="197" t="str">
        <f t="shared" si="22"/>
        <v/>
      </c>
      <c r="H747" s="197" t="str">
        <f>IF(B747="","",IF(COUNTIF(Businesses!B:B,B747)&gt;1,"Multi-Tenant","Single-Tenant"))</f>
        <v/>
      </c>
      <c r="I747" s="402" t="str">
        <f t="shared" si="23"/>
        <v/>
      </c>
      <c r="J747" s="403"/>
      <c r="K747" s="97"/>
      <c r="L747" s="1" t="b">
        <f>IF(B747="",FALSE,IF(COUNTIF(Businesses!B:B,Buildings!B747)=0,TRUE,FALSE))</f>
        <v>0</v>
      </c>
    </row>
    <row r="748" spans="1:12" s="3" customFormat="1" ht="16.5" customHeight="1">
      <c r="A748" s="96"/>
      <c r="B748" s="199"/>
      <c r="C748" s="200"/>
      <c r="D748" s="200"/>
      <c r="E748" s="201"/>
      <c r="F748" s="201"/>
      <c r="G748" s="197" t="str">
        <f t="shared" si="22"/>
        <v/>
      </c>
      <c r="H748" s="197" t="str">
        <f>IF(B748="","",IF(COUNTIF(Businesses!B:B,B748)&gt;1,"Multi-Tenant","Single-Tenant"))</f>
        <v/>
      </c>
      <c r="I748" s="402" t="str">
        <f t="shared" si="23"/>
        <v/>
      </c>
      <c r="J748" s="403"/>
      <c r="K748" s="97"/>
      <c r="L748" s="1" t="b">
        <f>IF(B748="",FALSE,IF(COUNTIF(Businesses!B:B,Buildings!B748)=0,TRUE,FALSE))</f>
        <v>0</v>
      </c>
    </row>
    <row r="749" spans="1:12" s="3" customFormat="1" ht="16.5" customHeight="1">
      <c r="A749" s="96"/>
      <c r="B749" s="194"/>
      <c r="C749" s="195"/>
      <c r="D749" s="195"/>
      <c r="E749" s="196"/>
      <c r="F749" s="196"/>
      <c r="G749" s="197" t="str">
        <f t="shared" si="22"/>
        <v/>
      </c>
      <c r="H749" s="197" t="str">
        <f>IF(B749="","",IF(COUNTIF(Businesses!B:B,B749)&gt;1,"Multi-Tenant","Single-Tenant"))</f>
        <v/>
      </c>
      <c r="I749" s="402" t="str">
        <f t="shared" si="23"/>
        <v/>
      </c>
      <c r="J749" s="403"/>
      <c r="K749" s="97"/>
      <c r="L749" s="1" t="b">
        <f>IF(B749="",FALSE,IF(COUNTIF(Businesses!B:B,Buildings!B749)=0,TRUE,FALSE))</f>
        <v>0</v>
      </c>
    </row>
    <row r="750" spans="1:12" s="3" customFormat="1" ht="16.5" customHeight="1">
      <c r="A750" s="96"/>
      <c r="B750" s="199"/>
      <c r="C750" s="200"/>
      <c r="D750" s="200"/>
      <c r="E750" s="201"/>
      <c r="F750" s="201"/>
      <c r="G750" s="197" t="str">
        <f t="shared" si="22"/>
        <v/>
      </c>
      <c r="H750" s="197" t="str">
        <f>IF(B750="","",IF(COUNTIF(Businesses!B:B,B750)&gt;1,"Multi-Tenant","Single-Tenant"))</f>
        <v/>
      </c>
      <c r="I750" s="402" t="str">
        <f t="shared" si="23"/>
        <v/>
      </c>
      <c r="J750" s="403"/>
      <c r="K750" s="97"/>
      <c r="L750" s="1" t="b">
        <f>IF(B750="",FALSE,IF(COUNTIF(Businesses!B:B,Buildings!B750)=0,TRUE,FALSE))</f>
        <v>0</v>
      </c>
    </row>
    <row r="751" spans="1:12" s="3" customFormat="1" ht="16.5" customHeight="1">
      <c r="A751" s="96"/>
      <c r="B751" s="194"/>
      <c r="C751" s="195"/>
      <c r="D751" s="195"/>
      <c r="E751" s="196"/>
      <c r="F751" s="196"/>
      <c r="G751" s="197" t="str">
        <f t="shared" si="22"/>
        <v/>
      </c>
      <c r="H751" s="197" t="str">
        <f>IF(B751="","",IF(COUNTIF(Businesses!B:B,B751)&gt;1,"Multi-Tenant","Single-Tenant"))</f>
        <v/>
      </c>
      <c r="I751" s="402" t="str">
        <f t="shared" si="23"/>
        <v/>
      </c>
      <c r="J751" s="403"/>
      <c r="K751" s="97"/>
      <c r="L751" s="1" t="b">
        <f>IF(B751="",FALSE,IF(COUNTIF(Businesses!B:B,Buildings!B751)=0,TRUE,FALSE))</f>
        <v>0</v>
      </c>
    </row>
    <row r="752" spans="1:12" s="3" customFormat="1" ht="16.5" customHeight="1">
      <c r="A752" s="96"/>
      <c r="B752" s="199"/>
      <c r="C752" s="200"/>
      <c r="D752" s="200"/>
      <c r="E752" s="201"/>
      <c r="F752" s="201"/>
      <c r="G752" s="197" t="str">
        <f t="shared" si="22"/>
        <v/>
      </c>
      <c r="H752" s="197" t="str">
        <f>IF(B752="","",IF(COUNTIF(Businesses!B:B,B752)&gt;1,"Multi-Tenant","Single-Tenant"))</f>
        <v/>
      </c>
      <c r="I752" s="402" t="str">
        <f t="shared" si="23"/>
        <v/>
      </c>
      <c r="J752" s="403"/>
      <c r="K752" s="97"/>
      <c r="L752" s="1" t="b">
        <f>IF(B752="",FALSE,IF(COUNTIF(Businesses!B:B,Buildings!B752)=0,TRUE,FALSE))</f>
        <v>0</v>
      </c>
    </row>
    <row r="753" spans="1:12" s="3" customFormat="1" ht="16.5" customHeight="1">
      <c r="A753" s="96"/>
      <c r="B753" s="194"/>
      <c r="C753" s="195"/>
      <c r="D753" s="195"/>
      <c r="E753" s="196"/>
      <c r="F753" s="196"/>
      <c r="G753" s="197" t="str">
        <f t="shared" si="22"/>
        <v/>
      </c>
      <c r="H753" s="197" t="str">
        <f>IF(B753="","",IF(COUNTIF(Businesses!B:B,B753)&gt;1,"Multi-Tenant","Single-Tenant"))</f>
        <v/>
      </c>
      <c r="I753" s="402" t="str">
        <f t="shared" si="23"/>
        <v/>
      </c>
      <c r="J753" s="403"/>
      <c r="K753" s="97"/>
      <c r="L753" s="1" t="b">
        <f>IF(B753="",FALSE,IF(COUNTIF(Businesses!B:B,Buildings!B753)=0,TRUE,FALSE))</f>
        <v>0</v>
      </c>
    </row>
    <row r="754" spans="1:12" s="3" customFormat="1" ht="16.5" customHeight="1">
      <c r="A754" s="96"/>
      <c r="B754" s="199"/>
      <c r="C754" s="200"/>
      <c r="D754" s="200"/>
      <c r="E754" s="201"/>
      <c r="F754" s="201"/>
      <c r="G754" s="197" t="str">
        <f t="shared" si="22"/>
        <v/>
      </c>
      <c r="H754" s="197" t="str">
        <f>IF(B754="","",IF(COUNTIF(Businesses!B:B,B754)&gt;1,"Multi-Tenant","Single-Tenant"))</f>
        <v/>
      </c>
      <c r="I754" s="402" t="str">
        <f t="shared" si="23"/>
        <v/>
      </c>
      <c r="J754" s="403"/>
      <c r="K754" s="97"/>
      <c r="L754" s="1" t="b">
        <f>IF(B754="",FALSE,IF(COUNTIF(Businesses!B:B,Buildings!B754)=0,TRUE,FALSE))</f>
        <v>0</v>
      </c>
    </row>
    <row r="755" spans="1:12" s="3" customFormat="1" ht="16.5" customHeight="1">
      <c r="A755" s="96"/>
      <c r="B755" s="194"/>
      <c r="C755" s="195"/>
      <c r="D755" s="195"/>
      <c r="E755" s="196"/>
      <c r="F755" s="196"/>
      <c r="G755" s="197" t="str">
        <f t="shared" si="22"/>
        <v/>
      </c>
      <c r="H755" s="197" t="str">
        <f>IF(B755="","",IF(COUNTIF(Businesses!B:B,B755)&gt;1,"Multi-Tenant","Single-Tenant"))</f>
        <v/>
      </c>
      <c r="I755" s="402" t="str">
        <f t="shared" si="23"/>
        <v/>
      </c>
      <c r="J755" s="403"/>
      <c r="K755" s="97"/>
      <c r="L755" s="1" t="b">
        <f>IF(B755="",FALSE,IF(COUNTIF(Businesses!B:B,Buildings!B755)=0,TRUE,FALSE))</f>
        <v>0</v>
      </c>
    </row>
    <row r="756" spans="1:12" s="3" customFormat="1" ht="16.5" customHeight="1">
      <c r="A756" s="96"/>
      <c r="B756" s="199"/>
      <c r="C756" s="200"/>
      <c r="D756" s="200"/>
      <c r="E756" s="201"/>
      <c r="F756" s="201"/>
      <c r="G756" s="197" t="str">
        <f t="shared" si="22"/>
        <v/>
      </c>
      <c r="H756" s="197" t="str">
        <f>IF(B756="","",IF(COUNTIF(Businesses!B:B,B756)&gt;1,"Multi-Tenant","Single-Tenant"))</f>
        <v/>
      </c>
      <c r="I756" s="402" t="str">
        <f t="shared" si="23"/>
        <v/>
      </c>
      <c r="J756" s="403"/>
      <c r="K756" s="97"/>
      <c r="L756" s="1" t="b">
        <f>IF(B756="",FALSE,IF(COUNTIF(Businesses!B:B,Buildings!B756)=0,TRUE,FALSE))</f>
        <v>0</v>
      </c>
    </row>
    <row r="757" spans="1:12" s="3" customFormat="1" ht="16.5" customHeight="1">
      <c r="A757" s="96"/>
      <c r="B757" s="194"/>
      <c r="C757" s="195"/>
      <c r="D757" s="195"/>
      <c r="E757" s="196"/>
      <c r="F757" s="196"/>
      <c r="G757" s="197" t="str">
        <f t="shared" si="22"/>
        <v/>
      </c>
      <c r="H757" s="197" t="str">
        <f>IF(B757="","",IF(COUNTIF(Businesses!B:B,B757)&gt;1,"Multi-Tenant","Single-Tenant"))</f>
        <v/>
      </c>
      <c r="I757" s="402" t="str">
        <f t="shared" si="23"/>
        <v/>
      </c>
      <c r="J757" s="403"/>
      <c r="K757" s="97"/>
      <c r="L757" s="1" t="b">
        <f>IF(B757="",FALSE,IF(COUNTIF(Businesses!B:B,Buildings!B757)=0,TRUE,FALSE))</f>
        <v>0</v>
      </c>
    </row>
    <row r="758" spans="1:12" s="3" customFormat="1" ht="16.5" customHeight="1">
      <c r="A758" s="96"/>
      <c r="B758" s="199"/>
      <c r="C758" s="200"/>
      <c r="D758" s="200"/>
      <c r="E758" s="201"/>
      <c r="F758" s="201"/>
      <c r="G758" s="197" t="str">
        <f t="shared" si="22"/>
        <v/>
      </c>
      <c r="H758" s="197" t="str">
        <f>IF(B758="","",IF(COUNTIF(Businesses!B:B,B758)&gt;1,"Multi-Tenant","Single-Tenant"))</f>
        <v/>
      </c>
      <c r="I758" s="402" t="str">
        <f t="shared" si="23"/>
        <v/>
      </c>
      <c r="J758" s="403"/>
      <c r="K758" s="97"/>
      <c r="L758" s="1" t="b">
        <f>IF(B758="",FALSE,IF(COUNTIF(Businesses!B:B,Buildings!B758)=0,TRUE,FALSE))</f>
        <v>0</v>
      </c>
    </row>
    <row r="759" spans="1:12" s="3" customFormat="1" ht="16.5" customHeight="1">
      <c r="A759" s="96"/>
      <c r="B759" s="194"/>
      <c r="C759" s="195"/>
      <c r="D759" s="195"/>
      <c r="E759" s="196"/>
      <c r="F759" s="196"/>
      <c r="G759" s="197" t="str">
        <f t="shared" si="22"/>
        <v/>
      </c>
      <c r="H759" s="197" t="str">
        <f>IF(B759="","",IF(COUNTIF(Businesses!B:B,B759)&gt;1,"Multi-Tenant","Single-Tenant"))</f>
        <v/>
      </c>
      <c r="I759" s="402" t="str">
        <f t="shared" si="23"/>
        <v/>
      </c>
      <c r="J759" s="403"/>
      <c r="K759" s="97"/>
      <c r="L759" s="1" t="b">
        <f>IF(B759="",FALSE,IF(COUNTIF(Businesses!B:B,Buildings!B759)=0,TRUE,FALSE))</f>
        <v>0</v>
      </c>
    </row>
    <row r="760" spans="1:12" s="3" customFormat="1" ht="16.5" customHeight="1">
      <c r="A760" s="96"/>
      <c r="B760" s="199"/>
      <c r="C760" s="200"/>
      <c r="D760" s="200"/>
      <c r="E760" s="201"/>
      <c r="F760" s="201"/>
      <c r="G760" s="197" t="str">
        <f t="shared" si="22"/>
        <v/>
      </c>
      <c r="H760" s="197" t="str">
        <f>IF(B760="","",IF(COUNTIF(Businesses!B:B,B760)&gt;1,"Multi-Tenant","Single-Tenant"))</f>
        <v/>
      </c>
      <c r="I760" s="402" t="str">
        <f t="shared" si="23"/>
        <v/>
      </c>
      <c r="J760" s="403"/>
      <c r="K760" s="97"/>
      <c r="L760" s="1" t="b">
        <f>IF(B760="",FALSE,IF(COUNTIF(Businesses!B:B,Buildings!B760)=0,TRUE,FALSE))</f>
        <v>0</v>
      </c>
    </row>
    <row r="761" spans="1:12" s="3" customFormat="1" ht="16.5" customHeight="1">
      <c r="A761" s="96"/>
      <c r="B761" s="194"/>
      <c r="C761" s="195"/>
      <c r="D761" s="195"/>
      <c r="E761" s="196"/>
      <c r="F761" s="196"/>
      <c r="G761" s="197" t="str">
        <f t="shared" si="22"/>
        <v/>
      </c>
      <c r="H761" s="197" t="str">
        <f>IF(B761="","",IF(COUNTIF(Businesses!B:B,B761)&gt;1,"Multi-Tenant","Single-Tenant"))</f>
        <v/>
      </c>
      <c r="I761" s="402" t="str">
        <f t="shared" si="23"/>
        <v/>
      </c>
      <c r="J761" s="403"/>
      <c r="K761" s="97"/>
      <c r="L761" s="1" t="b">
        <f>IF(B761="",FALSE,IF(COUNTIF(Businesses!B:B,Buildings!B761)=0,TRUE,FALSE))</f>
        <v>0</v>
      </c>
    </row>
    <row r="762" spans="1:12" s="3" customFormat="1" ht="16.5" customHeight="1">
      <c r="A762" s="96"/>
      <c r="B762" s="199"/>
      <c r="C762" s="200"/>
      <c r="D762" s="200"/>
      <c r="E762" s="201"/>
      <c r="F762" s="201"/>
      <c r="G762" s="197" t="str">
        <f t="shared" si="22"/>
        <v/>
      </c>
      <c r="H762" s="197" t="str">
        <f>IF(B762="","",IF(COUNTIF(Businesses!B:B,B762)&gt;1,"Multi-Tenant","Single-Tenant"))</f>
        <v/>
      </c>
      <c r="I762" s="402" t="str">
        <f t="shared" si="23"/>
        <v/>
      </c>
      <c r="J762" s="403"/>
      <c r="K762" s="97"/>
      <c r="L762" s="1" t="b">
        <f>IF(B762="",FALSE,IF(COUNTIF(Businesses!B:B,Buildings!B762)=0,TRUE,FALSE))</f>
        <v>0</v>
      </c>
    </row>
    <row r="763" spans="1:12" s="3" customFormat="1" ht="16.5" customHeight="1">
      <c r="A763" s="96"/>
      <c r="B763" s="194"/>
      <c r="C763" s="195"/>
      <c r="D763" s="195"/>
      <c r="E763" s="196"/>
      <c r="F763" s="196"/>
      <c r="G763" s="197" t="str">
        <f t="shared" si="22"/>
        <v/>
      </c>
      <c r="H763" s="197" t="str">
        <f>IF(B763="","",IF(COUNTIF(Businesses!B:B,B763)&gt;1,"Multi-Tenant","Single-Tenant"))</f>
        <v/>
      </c>
      <c r="I763" s="402" t="str">
        <f t="shared" si="23"/>
        <v/>
      </c>
      <c r="J763" s="403"/>
      <c r="K763" s="97"/>
      <c r="L763" s="1" t="b">
        <f>IF(B763="",FALSE,IF(COUNTIF(Businesses!B:B,Buildings!B763)=0,TRUE,FALSE))</f>
        <v>0</v>
      </c>
    </row>
    <row r="764" spans="1:12" s="3" customFormat="1" ht="16.5" customHeight="1">
      <c r="A764" s="96"/>
      <c r="B764" s="199"/>
      <c r="C764" s="200"/>
      <c r="D764" s="200"/>
      <c r="E764" s="201"/>
      <c r="F764" s="201"/>
      <c r="G764" s="197" t="str">
        <f t="shared" si="22"/>
        <v/>
      </c>
      <c r="H764" s="197" t="str">
        <f>IF(B764="","",IF(COUNTIF(Businesses!B:B,B764)&gt;1,"Multi-Tenant","Single-Tenant"))</f>
        <v/>
      </c>
      <c r="I764" s="402" t="str">
        <f t="shared" si="23"/>
        <v/>
      </c>
      <c r="J764" s="403"/>
      <c r="K764" s="97"/>
      <c r="L764" s="1" t="b">
        <f>IF(B764="",FALSE,IF(COUNTIF(Businesses!B:B,Buildings!B764)=0,TRUE,FALSE))</f>
        <v>0</v>
      </c>
    </row>
    <row r="765" spans="1:12" s="3" customFormat="1" ht="16.5" customHeight="1">
      <c r="A765" s="96"/>
      <c r="B765" s="194"/>
      <c r="C765" s="195"/>
      <c r="D765" s="195"/>
      <c r="E765" s="196"/>
      <c r="F765" s="196"/>
      <c r="G765" s="197" t="str">
        <f t="shared" si="22"/>
        <v/>
      </c>
      <c r="H765" s="197" t="str">
        <f>IF(B765="","",IF(COUNTIF(Businesses!B:B,B765)&gt;1,"Multi-Tenant","Single-Tenant"))</f>
        <v/>
      </c>
      <c r="I765" s="402" t="str">
        <f t="shared" si="23"/>
        <v/>
      </c>
      <c r="J765" s="403"/>
      <c r="K765" s="97"/>
      <c r="L765" s="1" t="b">
        <f>IF(B765="",FALSE,IF(COUNTIF(Businesses!B:B,Buildings!B765)=0,TRUE,FALSE))</f>
        <v>0</v>
      </c>
    </row>
    <row r="766" spans="1:12" s="3" customFormat="1" ht="16.5" customHeight="1">
      <c r="A766" s="96"/>
      <c r="B766" s="199"/>
      <c r="C766" s="200"/>
      <c r="D766" s="200"/>
      <c r="E766" s="201"/>
      <c r="F766" s="201"/>
      <c r="G766" s="197" t="str">
        <f t="shared" si="22"/>
        <v/>
      </c>
      <c r="H766" s="197" t="str">
        <f>IF(B766="","",IF(COUNTIF(Businesses!B:B,B766)&gt;1,"Multi-Tenant","Single-Tenant"))</f>
        <v/>
      </c>
      <c r="I766" s="402" t="str">
        <f t="shared" si="23"/>
        <v/>
      </c>
      <c r="J766" s="403"/>
      <c r="K766" s="97"/>
      <c r="L766" s="1" t="b">
        <f>IF(B766="",FALSE,IF(COUNTIF(Businesses!B:B,Buildings!B766)=0,TRUE,FALSE))</f>
        <v>0</v>
      </c>
    </row>
    <row r="767" spans="1:12" s="3" customFormat="1" ht="16.5" customHeight="1">
      <c r="A767" s="96"/>
      <c r="B767" s="194"/>
      <c r="C767" s="195"/>
      <c r="D767" s="195"/>
      <c r="E767" s="196"/>
      <c r="F767" s="196"/>
      <c r="G767" s="197" t="str">
        <f t="shared" si="22"/>
        <v/>
      </c>
      <c r="H767" s="197" t="str">
        <f>IF(B767="","",IF(COUNTIF(Businesses!B:B,B767)&gt;1,"Multi-Tenant","Single-Tenant"))</f>
        <v/>
      </c>
      <c r="I767" s="402" t="str">
        <f t="shared" si="23"/>
        <v/>
      </c>
      <c r="J767" s="403"/>
      <c r="K767" s="97"/>
      <c r="L767" s="1" t="b">
        <f>IF(B767="",FALSE,IF(COUNTIF(Businesses!B:B,Buildings!B767)=0,TRUE,FALSE))</f>
        <v>0</v>
      </c>
    </row>
    <row r="768" spans="1:12" s="3" customFormat="1" ht="16.5" customHeight="1">
      <c r="A768" s="96"/>
      <c r="B768" s="199"/>
      <c r="C768" s="200"/>
      <c r="D768" s="200"/>
      <c r="E768" s="201"/>
      <c r="F768" s="201"/>
      <c r="G768" s="197" t="str">
        <f t="shared" si="22"/>
        <v/>
      </c>
      <c r="H768" s="197" t="str">
        <f>IF(B768="","",IF(COUNTIF(Businesses!B:B,B768)&gt;1,"Multi-Tenant","Single-Tenant"))</f>
        <v/>
      </c>
      <c r="I768" s="402" t="str">
        <f t="shared" si="23"/>
        <v/>
      </c>
      <c r="J768" s="403"/>
      <c r="K768" s="97"/>
      <c r="L768" s="1" t="b">
        <f>IF(B768="",FALSE,IF(COUNTIF(Businesses!B:B,Buildings!B768)=0,TRUE,FALSE))</f>
        <v>0</v>
      </c>
    </row>
    <row r="769" spans="1:12" s="3" customFormat="1" ht="16.5" customHeight="1">
      <c r="A769" s="96"/>
      <c r="B769" s="194"/>
      <c r="C769" s="195"/>
      <c r="D769" s="195"/>
      <c r="E769" s="196"/>
      <c r="F769" s="196"/>
      <c r="G769" s="197" t="str">
        <f t="shared" si="22"/>
        <v/>
      </c>
      <c r="H769" s="197" t="str">
        <f>IF(B769="","",IF(COUNTIF(Businesses!B:B,B769)&gt;1,"Multi-Tenant","Single-Tenant"))</f>
        <v/>
      </c>
      <c r="I769" s="402" t="str">
        <f t="shared" si="23"/>
        <v/>
      </c>
      <c r="J769" s="403"/>
      <c r="K769" s="97"/>
      <c r="L769" s="1" t="b">
        <f>IF(B769="",FALSE,IF(COUNTIF(Businesses!B:B,Buildings!B769)=0,TRUE,FALSE))</f>
        <v>0</v>
      </c>
    </row>
    <row r="770" spans="1:12" s="3" customFormat="1" ht="16.5" customHeight="1">
      <c r="A770" s="96"/>
      <c r="B770" s="199"/>
      <c r="C770" s="200"/>
      <c r="D770" s="200"/>
      <c r="E770" s="201"/>
      <c r="F770" s="201"/>
      <c r="G770" s="197" t="str">
        <f t="shared" si="22"/>
        <v/>
      </c>
      <c r="H770" s="197" t="str">
        <f>IF(B770="","",IF(COUNTIF(Businesses!B:B,B770)&gt;1,"Multi-Tenant","Single-Tenant"))</f>
        <v/>
      </c>
      <c r="I770" s="402" t="str">
        <f t="shared" si="23"/>
        <v/>
      </c>
      <c r="J770" s="403"/>
      <c r="K770" s="97"/>
      <c r="L770" s="1" t="b">
        <f>IF(B770="",FALSE,IF(COUNTIF(Businesses!B:B,Buildings!B770)=0,TRUE,FALSE))</f>
        <v>0</v>
      </c>
    </row>
    <row r="771" spans="1:12" s="3" customFormat="1" ht="16.5" customHeight="1">
      <c r="A771" s="96"/>
      <c r="B771" s="194"/>
      <c r="C771" s="195"/>
      <c r="D771" s="195"/>
      <c r="E771" s="196"/>
      <c r="F771" s="196"/>
      <c r="G771" s="197" t="str">
        <f t="shared" si="22"/>
        <v/>
      </c>
      <c r="H771" s="197" t="str">
        <f>IF(B771="","",IF(COUNTIF(Businesses!B:B,B771)&gt;1,"Multi-Tenant","Single-Tenant"))</f>
        <v/>
      </c>
      <c r="I771" s="402" t="str">
        <f t="shared" si="23"/>
        <v/>
      </c>
      <c r="J771" s="403"/>
      <c r="K771" s="97"/>
      <c r="L771" s="1" t="b">
        <f>IF(B771="",FALSE,IF(COUNTIF(Businesses!B:B,Buildings!B771)=0,TRUE,FALSE))</f>
        <v>0</v>
      </c>
    </row>
    <row r="772" spans="1:12" s="3" customFormat="1" ht="16.5" customHeight="1">
      <c r="A772" s="96"/>
      <c r="B772" s="199"/>
      <c r="C772" s="200"/>
      <c r="D772" s="200"/>
      <c r="E772" s="201"/>
      <c r="F772" s="201"/>
      <c r="G772" s="197" t="str">
        <f t="shared" ref="G772:G835" si="24">IF(B772="","","Standard")</f>
        <v/>
      </c>
      <c r="H772" s="197" t="str">
        <f>IF(B772="","",IF(COUNTIF(Businesses!B:B,B772)&gt;1,"Multi-Tenant","Single-Tenant"))</f>
        <v/>
      </c>
      <c r="I772" s="402" t="str">
        <f t="shared" ref="I772:I835" si="25">IF(B772="","",B772)</f>
        <v/>
      </c>
      <c r="J772" s="403"/>
      <c r="K772" s="97"/>
      <c r="L772" s="1" t="b">
        <f>IF(B772="",FALSE,IF(COUNTIF(Businesses!B:B,Buildings!B772)=0,TRUE,FALSE))</f>
        <v>0</v>
      </c>
    </row>
    <row r="773" spans="1:12" s="3" customFormat="1" ht="16.5" customHeight="1">
      <c r="A773" s="96"/>
      <c r="B773" s="194"/>
      <c r="C773" s="195"/>
      <c r="D773" s="195"/>
      <c r="E773" s="196"/>
      <c r="F773" s="196"/>
      <c r="G773" s="197" t="str">
        <f t="shared" si="24"/>
        <v/>
      </c>
      <c r="H773" s="197" t="str">
        <f>IF(B773="","",IF(COUNTIF(Businesses!B:B,B773)&gt;1,"Multi-Tenant","Single-Tenant"))</f>
        <v/>
      </c>
      <c r="I773" s="402" t="str">
        <f t="shared" si="25"/>
        <v/>
      </c>
      <c r="J773" s="403"/>
      <c r="K773" s="97"/>
      <c r="L773" s="1" t="b">
        <f>IF(B773="",FALSE,IF(COUNTIF(Businesses!B:B,Buildings!B773)=0,TRUE,FALSE))</f>
        <v>0</v>
      </c>
    </row>
    <row r="774" spans="1:12" s="3" customFormat="1" ht="16.5" customHeight="1">
      <c r="A774" s="96"/>
      <c r="B774" s="199"/>
      <c r="C774" s="200"/>
      <c r="D774" s="200"/>
      <c r="E774" s="201"/>
      <c r="F774" s="201"/>
      <c r="G774" s="197" t="str">
        <f t="shared" si="24"/>
        <v/>
      </c>
      <c r="H774" s="197" t="str">
        <f>IF(B774="","",IF(COUNTIF(Businesses!B:B,B774)&gt;1,"Multi-Tenant","Single-Tenant"))</f>
        <v/>
      </c>
      <c r="I774" s="402" t="str">
        <f t="shared" si="25"/>
        <v/>
      </c>
      <c r="J774" s="403"/>
      <c r="K774" s="97"/>
      <c r="L774" s="1" t="b">
        <f>IF(B774="",FALSE,IF(COUNTIF(Businesses!B:B,Buildings!B774)=0,TRUE,FALSE))</f>
        <v>0</v>
      </c>
    </row>
    <row r="775" spans="1:12" s="3" customFormat="1" ht="16.5" customHeight="1">
      <c r="A775" s="96"/>
      <c r="B775" s="194"/>
      <c r="C775" s="195"/>
      <c r="D775" s="195"/>
      <c r="E775" s="196"/>
      <c r="F775" s="196"/>
      <c r="G775" s="197" t="str">
        <f t="shared" si="24"/>
        <v/>
      </c>
      <c r="H775" s="197" t="str">
        <f>IF(B775="","",IF(COUNTIF(Businesses!B:B,B775)&gt;1,"Multi-Tenant","Single-Tenant"))</f>
        <v/>
      </c>
      <c r="I775" s="402" t="str">
        <f t="shared" si="25"/>
        <v/>
      </c>
      <c r="J775" s="403"/>
      <c r="K775" s="97"/>
      <c r="L775" s="1" t="b">
        <f>IF(B775="",FALSE,IF(COUNTIF(Businesses!B:B,Buildings!B775)=0,TRUE,FALSE))</f>
        <v>0</v>
      </c>
    </row>
    <row r="776" spans="1:12" s="3" customFormat="1" ht="16.5" customHeight="1">
      <c r="A776" s="96"/>
      <c r="B776" s="199"/>
      <c r="C776" s="200"/>
      <c r="D776" s="200"/>
      <c r="E776" s="201"/>
      <c r="F776" s="201"/>
      <c r="G776" s="197" t="str">
        <f t="shared" si="24"/>
        <v/>
      </c>
      <c r="H776" s="197" t="str">
        <f>IF(B776="","",IF(COUNTIF(Businesses!B:B,B776)&gt;1,"Multi-Tenant","Single-Tenant"))</f>
        <v/>
      </c>
      <c r="I776" s="402" t="str">
        <f t="shared" si="25"/>
        <v/>
      </c>
      <c r="J776" s="403"/>
      <c r="K776" s="97"/>
      <c r="L776" s="1" t="b">
        <f>IF(B776="",FALSE,IF(COUNTIF(Businesses!B:B,Buildings!B776)=0,TRUE,FALSE))</f>
        <v>0</v>
      </c>
    </row>
    <row r="777" spans="1:12" s="3" customFormat="1" ht="16.5" customHeight="1">
      <c r="A777" s="96"/>
      <c r="B777" s="194"/>
      <c r="C777" s="195"/>
      <c r="D777" s="195"/>
      <c r="E777" s="196"/>
      <c r="F777" s="196"/>
      <c r="G777" s="197" t="str">
        <f t="shared" si="24"/>
        <v/>
      </c>
      <c r="H777" s="197" t="str">
        <f>IF(B777="","",IF(COUNTIF(Businesses!B:B,B777)&gt;1,"Multi-Tenant","Single-Tenant"))</f>
        <v/>
      </c>
      <c r="I777" s="402" t="str">
        <f t="shared" si="25"/>
        <v/>
      </c>
      <c r="J777" s="403"/>
      <c r="K777" s="97"/>
      <c r="L777" s="1" t="b">
        <f>IF(B777="",FALSE,IF(COUNTIF(Businesses!B:B,Buildings!B777)=0,TRUE,FALSE))</f>
        <v>0</v>
      </c>
    </row>
    <row r="778" spans="1:12" s="3" customFormat="1" ht="16.5" customHeight="1">
      <c r="A778" s="96"/>
      <c r="B778" s="199"/>
      <c r="C778" s="200"/>
      <c r="D778" s="200"/>
      <c r="E778" s="201"/>
      <c r="F778" s="201"/>
      <c r="G778" s="197" t="str">
        <f t="shared" si="24"/>
        <v/>
      </c>
      <c r="H778" s="197" t="str">
        <f>IF(B778="","",IF(COUNTIF(Businesses!B:B,B778)&gt;1,"Multi-Tenant","Single-Tenant"))</f>
        <v/>
      </c>
      <c r="I778" s="402" t="str">
        <f t="shared" si="25"/>
        <v/>
      </c>
      <c r="J778" s="403"/>
      <c r="K778" s="97"/>
      <c r="L778" s="1" t="b">
        <f>IF(B778="",FALSE,IF(COUNTIF(Businesses!B:B,Buildings!B778)=0,TRUE,FALSE))</f>
        <v>0</v>
      </c>
    </row>
    <row r="779" spans="1:12" s="3" customFormat="1" ht="16.5" customHeight="1">
      <c r="A779" s="96"/>
      <c r="B779" s="194"/>
      <c r="C779" s="195"/>
      <c r="D779" s="195"/>
      <c r="E779" s="196"/>
      <c r="F779" s="196"/>
      <c r="G779" s="197" t="str">
        <f t="shared" si="24"/>
        <v/>
      </c>
      <c r="H779" s="197" t="str">
        <f>IF(B779="","",IF(COUNTIF(Businesses!B:B,B779)&gt;1,"Multi-Tenant","Single-Tenant"))</f>
        <v/>
      </c>
      <c r="I779" s="402" t="str">
        <f t="shared" si="25"/>
        <v/>
      </c>
      <c r="J779" s="403"/>
      <c r="K779" s="97"/>
      <c r="L779" s="1" t="b">
        <f>IF(B779="",FALSE,IF(COUNTIF(Businesses!B:B,Buildings!B779)=0,TRUE,FALSE))</f>
        <v>0</v>
      </c>
    </row>
    <row r="780" spans="1:12" s="3" customFormat="1" ht="16.5" customHeight="1">
      <c r="A780" s="96"/>
      <c r="B780" s="199"/>
      <c r="C780" s="200"/>
      <c r="D780" s="200"/>
      <c r="E780" s="201"/>
      <c r="F780" s="201"/>
      <c r="G780" s="197" t="str">
        <f t="shared" si="24"/>
        <v/>
      </c>
      <c r="H780" s="197" t="str">
        <f>IF(B780="","",IF(COUNTIF(Businesses!B:B,B780)&gt;1,"Multi-Tenant","Single-Tenant"))</f>
        <v/>
      </c>
      <c r="I780" s="402" t="str">
        <f t="shared" si="25"/>
        <v/>
      </c>
      <c r="J780" s="403"/>
      <c r="K780" s="97"/>
      <c r="L780" s="1" t="b">
        <f>IF(B780="",FALSE,IF(COUNTIF(Businesses!B:B,Buildings!B780)=0,TRUE,FALSE))</f>
        <v>0</v>
      </c>
    </row>
    <row r="781" spans="1:12" s="3" customFormat="1" ht="16.5" customHeight="1">
      <c r="A781" s="96"/>
      <c r="B781" s="194"/>
      <c r="C781" s="195"/>
      <c r="D781" s="195"/>
      <c r="E781" s="196"/>
      <c r="F781" s="196"/>
      <c r="G781" s="197" t="str">
        <f t="shared" si="24"/>
        <v/>
      </c>
      <c r="H781" s="197" t="str">
        <f>IF(B781="","",IF(COUNTIF(Businesses!B:B,B781)&gt;1,"Multi-Tenant","Single-Tenant"))</f>
        <v/>
      </c>
      <c r="I781" s="402" t="str">
        <f t="shared" si="25"/>
        <v/>
      </c>
      <c r="J781" s="403"/>
      <c r="K781" s="97"/>
      <c r="L781" s="1" t="b">
        <f>IF(B781="",FALSE,IF(COUNTIF(Businesses!B:B,Buildings!B781)=0,TRUE,FALSE))</f>
        <v>0</v>
      </c>
    </row>
    <row r="782" spans="1:12" s="3" customFormat="1" ht="16.5" customHeight="1">
      <c r="A782" s="96"/>
      <c r="B782" s="199"/>
      <c r="C782" s="200"/>
      <c r="D782" s="200"/>
      <c r="E782" s="201"/>
      <c r="F782" s="201"/>
      <c r="G782" s="197" t="str">
        <f t="shared" si="24"/>
        <v/>
      </c>
      <c r="H782" s="197" t="str">
        <f>IF(B782="","",IF(COUNTIF(Businesses!B:B,B782)&gt;1,"Multi-Tenant","Single-Tenant"))</f>
        <v/>
      </c>
      <c r="I782" s="402" t="str">
        <f t="shared" si="25"/>
        <v/>
      </c>
      <c r="J782" s="403"/>
      <c r="K782" s="97"/>
      <c r="L782" s="1" t="b">
        <f>IF(B782="",FALSE,IF(COUNTIF(Businesses!B:B,Buildings!B782)=0,TRUE,FALSE))</f>
        <v>0</v>
      </c>
    </row>
    <row r="783" spans="1:12" s="3" customFormat="1" ht="16.5" customHeight="1">
      <c r="A783" s="96"/>
      <c r="B783" s="194"/>
      <c r="C783" s="195"/>
      <c r="D783" s="195"/>
      <c r="E783" s="196"/>
      <c r="F783" s="196"/>
      <c r="G783" s="197" t="str">
        <f t="shared" si="24"/>
        <v/>
      </c>
      <c r="H783" s="197" t="str">
        <f>IF(B783="","",IF(COUNTIF(Businesses!B:B,B783)&gt;1,"Multi-Tenant","Single-Tenant"))</f>
        <v/>
      </c>
      <c r="I783" s="402" t="str">
        <f t="shared" si="25"/>
        <v/>
      </c>
      <c r="J783" s="403"/>
      <c r="K783" s="97"/>
      <c r="L783" s="1" t="b">
        <f>IF(B783="",FALSE,IF(COUNTIF(Businesses!B:B,Buildings!B783)=0,TRUE,FALSE))</f>
        <v>0</v>
      </c>
    </row>
    <row r="784" spans="1:12" s="3" customFormat="1" ht="16.5" customHeight="1">
      <c r="A784" s="96"/>
      <c r="B784" s="199"/>
      <c r="C784" s="200"/>
      <c r="D784" s="200"/>
      <c r="E784" s="201"/>
      <c r="F784" s="201"/>
      <c r="G784" s="197" t="str">
        <f t="shared" si="24"/>
        <v/>
      </c>
      <c r="H784" s="197" t="str">
        <f>IF(B784="","",IF(COUNTIF(Businesses!B:B,B784)&gt;1,"Multi-Tenant","Single-Tenant"))</f>
        <v/>
      </c>
      <c r="I784" s="402" t="str">
        <f t="shared" si="25"/>
        <v/>
      </c>
      <c r="J784" s="403"/>
      <c r="K784" s="97"/>
      <c r="L784" s="1" t="b">
        <f>IF(B784="",FALSE,IF(COUNTIF(Businesses!B:B,Buildings!B784)=0,TRUE,FALSE))</f>
        <v>0</v>
      </c>
    </row>
    <row r="785" spans="1:12" s="3" customFormat="1" ht="16.5" customHeight="1">
      <c r="A785" s="96"/>
      <c r="B785" s="194"/>
      <c r="C785" s="195"/>
      <c r="D785" s="195"/>
      <c r="E785" s="196"/>
      <c r="F785" s="196"/>
      <c r="G785" s="197" t="str">
        <f t="shared" si="24"/>
        <v/>
      </c>
      <c r="H785" s="197" t="str">
        <f>IF(B785="","",IF(COUNTIF(Businesses!B:B,B785)&gt;1,"Multi-Tenant","Single-Tenant"))</f>
        <v/>
      </c>
      <c r="I785" s="402" t="str">
        <f t="shared" si="25"/>
        <v/>
      </c>
      <c r="J785" s="403"/>
      <c r="K785" s="97"/>
      <c r="L785" s="1" t="b">
        <f>IF(B785="",FALSE,IF(COUNTIF(Businesses!B:B,Buildings!B785)=0,TRUE,FALSE))</f>
        <v>0</v>
      </c>
    </row>
    <row r="786" spans="1:12" s="3" customFormat="1" ht="16.5" customHeight="1">
      <c r="A786" s="96"/>
      <c r="B786" s="199"/>
      <c r="C786" s="200"/>
      <c r="D786" s="200"/>
      <c r="E786" s="201"/>
      <c r="F786" s="201"/>
      <c r="G786" s="197" t="str">
        <f t="shared" si="24"/>
        <v/>
      </c>
      <c r="H786" s="197" t="str">
        <f>IF(B786="","",IF(COUNTIF(Businesses!B:B,B786)&gt;1,"Multi-Tenant","Single-Tenant"))</f>
        <v/>
      </c>
      <c r="I786" s="402" t="str">
        <f t="shared" si="25"/>
        <v/>
      </c>
      <c r="J786" s="403"/>
      <c r="K786" s="97"/>
      <c r="L786" s="1" t="b">
        <f>IF(B786="",FALSE,IF(COUNTIF(Businesses!B:B,Buildings!B786)=0,TRUE,FALSE))</f>
        <v>0</v>
      </c>
    </row>
    <row r="787" spans="1:12" s="3" customFormat="1" ht="16.5" customHeight="1">
      <c r="A787" s="96"/>
      <c r="B787" s="194"/>
      <c r="C787" s="195"/>
      <c r="D787" s="195"/>
      <c r="E787" s="196"/>
      <c r="F787" s="196"/>
      <c r="G787" s="197" t="str">
        <f t="shared" si="24"/>
        <v/>
      </c>
      <c r="H787" s="197" t="str">
        <f>IF(B787="","",IF(COUNTIF(Businesses!B:B,B787)&gt;1,"Multi-Tenant","Single-Tenant"))</f>
        <v/>
      </c>
      <c r="I787" s="402" t="str">
        <f t="shared" si="25"/>
        <v/>
      </c>
      <c r="J787" s="403"/>
      <c r="K787" s="97"/>
      <c r="L787" s="1" t="b">
        <f>IF(B787="",FALSE,IF(COUNTIF(Businesses!B:B,Buildings!B787)=0,TRUE,FALSE))</f>
        <v>0</v>
      </c>
    </row>
    <row r="788" spans="1:12" s="3" customFormat="1" ht="16.5" customHeight="1">
      <c r="A788" s="96"/>
      <c r="B788" s="199"/>
      <c r="C788" s="200"/>
      <c r="D788" s="200"/>
      <c r="E788" s="201"/>
      <c r="F788" s="201"/>
      <c r="G788" s="197" t="str">
        <f t="shared" si="24"/>
        <v/>
      </c>
      <c r="H788" s="197" t="str">
        <f>IF(B788="","",IF(COUNTIF(Businesses!B:B,B788)&gt;1,"Multi-Tenant","Single-Tenant"))</f>
        <v/>
      </c>
      <c r="I788" s="402" t="str">
        <f t="shared" si="25"/>
        <v/>
      </c>
      <c r="J788" s="403"/>
      <c r="K788" s="97"/>
      <c r="L788" s="1" t="b">
        <f>IF(B788="",FALSE,IF(COUNTIF(Businesses!B:B,Buildings!B788)=0,TRUE,FALSE))</f>
        <v>0</v>
      </c>
    </row>
    <row r="789" spans="1:12" s="3" customFormat="1" ht="16.5" customHeight="1">
      <c r="A789" s="96"/>
      <c r="B789" s="194"/>
      <c r="C789" s="195"/>
      <c r="D789" s="195"/>
      <c r="E789" s="196"/>
      <c r="F789" s="196"/>
      <c r="G789" s="197" t="str">
        <f t="shared" si="24"/>
        <v/>
      </c>
      <c r="H789" s="197" t="str">
        <f>IF(B789="","",IF(COUNTIF(Businesses!B:B,B789)&gt;1,"Multi-Tenant","Single-Tenant"))</f>
        <v/>
      </c>
      <c r="I789" s="402" t="str">
        <f t="shared" si="25"/>
        <v/>
      </c>
      <c r="J789" s="403"/>
      <c r="K789" s="97"/>
      <c r="L789" s="1" t="b">
        <f>IF(B789="",FALSE,IF(COUNTIF(Businesses!B:B,Buildings!B789)=0,TRUE,FALSE))</f>
        <v>0</v>
      </c>
    </row>
    <row r="790" spans="1:12" s="3" customFormat="1" ht="16.5" customHeight="1">
      <c r="A790" s="96"/>
      <c r="B790" s="199"/>
      <c r="C790" s="200"/>
      <c r="D790" s="200"/>
      <c r="E790" s="201"/>
      <c r="F790" s="201"/>
      <c r="G790" s="197" t="str">
        <f t="shared" si="24"/>
        <v/>
      </c>
      <c r="H790" s="197" t="str">
        <f>IF(B790="","",IF(COUNTIF(Businesses!B:B,B790)&gt;1,"Multi-Tenant","Single-Tenant"))</f>
        <v/>
      </c>
      <c r="I790" s="402" t="str">
        <f t="shared" si="25"/>
        <v/>
      </c>
      <c r="J790" s="403"/>
      <c r="K790" s="97"/>
      <c r="L790" s="1" t="b">
        <f>IF(B790="",FALSE,IF(COUNTIF(Businesses!B:B,Buildings!B790)=0,TRUE,FALSE))</f>
        <v>0</v>
      </c>
    </row>
    <row r="791" spans="1:12" s="3" customFormat="1" ht="16.5" customHeight="1">
      <c r="A791" s="96"/>
      <c r="B791" s="194"/>
      <c r="C791" s="195"/>
      <c r="D791" s="195"/>
      <c r="E791" s="196"/>
      <c r="F791" s="196"/>
      <c r="G791" s="197" t="str">
        <f t="shared" si="24"/>
        <v/>
      </c>
      <c r="H791" s="197" t="str">
        <f>IF(B791="","",IF(COUNTIF(Businesses!B:B,B791)&gt;1,"Multi-Tenant","Single-Tenant"))</f>
        <v/>
      </c>
      <c r="I791" s="402" t="str">
        <f t="shared" si="25"/>
        <v/>
      </c>
      <c r="J791" s="403"/>
      <c r="K791" s="97"/>
      <c r="L791" s="1" t="b">
        <f>IF(B791="",FALSE,IF(COUNTIF(Businesses!B:B,Buildings!B791)=0,TRUE,FALSE))</f>
        <v>0</v>
      </c>
    </row>
    <row r="792" spans="1:12" s="3" customFormat="1" ht="16.5" customHeight="1">
      <c r="A792" s="96"/>
      <c r="B792" s="199"/>
      <c r="C792" s="200"/>
      <c r="D792" s="200"/>
      <c r="E792" s="201"/>
      <c r="F792" s="201"/>
      <c r="G792" s="197" t="str">
        <f t="shared" si="24"/>
        <v/>
      </c>
      <c r="H792" s="197" t="str">
        <f>IF(B792="","",IF(COUNTIF(Businesses!B:B,B792)&gt;1,"Multi-Tenant","Single-Tenant"))</f>
        <v/>
      </c>
      <c r="I792" s="402" t="str">
        <f t="shared" si="25"/>
        <v/>
      </c>
      <c r="J792" s="403"/>
      <c r="K792" s="97"/>
      <c r="L792" s="1" t="b">
        <f>IF(B792="",FALSE,IF(COUNTIF(Businesses!B:B,Buildings!B792)=0,TRUE,FALSE))</f>
        <v>0</v>
      </c>
    </row>
    <row r="793" spans="1:12" s="3" customFormat="1" ht="16.5" customHeight="1">
      <c r="A793" s="96"/>
      <c r="B793" s="194"/>
      <c r="C793" s="195"/>
      <c r="D793" s="195"/>
      <c r="E793" s="196"/>
      <c r="F793" s="196"/>
      <c r="G793" s="197" t="str">
        <f t="shared" si="24"/>
        <v/>
      </c>
      <c r="H793" s="197" t="str">
        <f>IF(B793="","",IF(COUNTIF(Businesses!B:B,B793)&gt;1,"Multi-Tenant","Single-Tenant"))</f>
        <v/>
      </c>
      <c r="I793" s="402" t="str">
        <f t="shared" si="25"/>
        <v/>
      </c>
      <c r="J793" s="403"/>
      <c r="K793" s="97"/>
      <c r="L793" s="1" t="b">
        <f>IF(B793="",FALSE,IF(COUNTIF(Businesses!B:B,Buildings!B793)=0,TRUE,FALSE))</f>
        <v>0</v>
      </c>
    </row>
    <row r="794" spans="1:12" s="3" customFormat="1" ht="16.5" customHeight="1">
      <c r="A794" s="96"/>
      <c r="B794" s="199"/>
      <c r="C794" s="200"/>
      <c r="D794" s="200"/>
      <c r="E794" s="201"/>
      <c r="F794" s="201"/>
      <c r="G794" s="197" t="str">
        <f t="shared" si="24"/>
        <v/>
      </c>
      <c r="H794" s="197" t="str">
        <f>IF(B794="","",IF(COUNTIF(Businesses!B:B,B794)&gt;1,"Multi-Tenant","Single-Tenant"))</f>
        <v/>
      </c>
      <c r="I794" s="402" t="str">
        <f t="shared" si="25"/>
        <v/>
      </c>
      <c r="J794" s="403"/>
      <c r="K794" s="97"/>
      <c r="L794" s="1" t="b">
        <f>IF(B794="",FALSE,IF(COUNTIF(Businesses!B:B,Buildings!B794)=0,TRUE,FALSE))</f>
        <v>0</v>
      </c>
    </row>
    <row r="795" spans="1:12" s="3" customFormat="1" ht="16.5" customHeight="1">
      <c r="A795" s="96"/>
      <c r="B795" s="194"/>
      <c r="C795" s="195"/>
      <c r="D795" s="195"/>
      <c r="E795" s="196"/>
      <c r="F795" s="196"/>
      <c r="G795" s="197" t="str">
        <f t="shared" si="24"/>
        <v/>
      </c>
      <c r="H795" s="197" t="str">
        <f>IF(B795="","",IF(COUNTIF(Businesses!B:B,B795)&gt;1,"Multi-Tenant","Single-Tenant"))</f>
        <v/>
      </c>
      <c r="I795" s="402" t="str">
        <f t="shared" si="25"/>
        <v/>
      </c>
      <c r="J795" s="403"/>
      <c r="K795" s="97"/>
      <c r="L795" s="1" t="b">
        <f>IF(B795="",FALSE,IF(COUNTIF(Businesses!B:B,Buildings!B795)=0,TRUE,FALSE))</f>
        <v>0</v>
      </c>
    </row>
    <row r="796" spans="1:12" s="3" customFormat="1" ht="16.5" customHeight="1">
      <c r="A796" s="96"/>
      <c r="B796" s="199"/>
      <c r="C796" s="200"/>
      <c r="D796" s="200"/>
      <c r="E796" s="201"/>
      <c r="F796" s="201"/>
      <c r="G796" s="197" t="str">
        <f t="shared" si="24"/>
        <v/>
      </c>
      <c r="H796" s="197" t="str">
        <f>IF(B796="","",IF(COUNTIF(Businesses!B:B,B796)&gt;1,"Multi-Tenant","Single-Tenant"))</f>
        <v/>
      </c>
      <c r="I796" s="402" t="str">
        <f t="shared" si="25"/>
        <v/>
      </c>
      <c r="J796" s="403"/>
      <c r="K796" s="97"/>
      <c r="L796" s="1" t="b">
        <f>IF(B796="",FALSE,IF(COUNTIF(Businesses!B:B,Buildings!B796)=0,TRUE,FALSE))</f>
        <v>0</v>
      </c>
    </row>
    <row r="797" spans="1:12" s="3" customFormat="1" ht="16.5" customHeight="1">
      <c r="A797" s="96"/>
      <c r="B797" s="194"/>
      <c r="C797" s="195"/>
      <c r="D797" s="195"/>
      <c r="E797" s="196"/>
      <c r="F797" s="196"/>
      <c r="G797" s="197" t="str">
        <f t="shared" si="24"/>
        <v/>
      </c>
      <c r="H797" s="197" t="str">
        <f>IF(B797="","",IF(COUNTIF(Businesses!B:B,B797)&gt;1,"Multi-Tenant","Single-Tenant"))</f>
        <v/>
      </c>
      <c r="I797" s="402" t="str">
        <f t="shared" si="25"/>
        <v/>
      </c>
      <c r="J797" s="403"/>
      <c r="K797" s="97"/>
      <c r="L797" s="1" t="b">
        <f>IF(B797="",FALSE,IF(COUNTIF(Businesses!B:B,Buildings!B797)=0,TRUE,FALSE))</f>
        <v>0</v>
      </c>
    </row>
    <row r="798" spans="1:12" s="3" customFormat="1" ht="16.5" customHeight="1">
      <c r="A798" s="96"/>
      <c r="B798" s="199"/>
      <c r="C798" s="200"/>
      <c r="D798" s="200"/>
      <c r="E798" s="201"/>
      <c r="F798" s="201"/>
      <c r="G798" s="197" t="str">
        <f t="shared" si="24"/>
        <v/>
      </c>
      <c r="H798" s="197" t="str">
        <f>IF(B798="","",IF(COUNTIF(Businesses!B:B,B798)&gt;1,"Multi-Tenant","Single-Tenant"))</f>
        <v/>
      </c>
      <c r="I798" s="402" t="str">
        <f t="shared" si="25"/>
        <v/>
      </c>
      <c r="J798" s="403"/>
      <c r="K798" s="97"/>
      <c r="L798" s="1" t="b">
        <f>IF(B798="",FALSE,IF(COUNTIF(Businesses!B:B,Buildings!B798)=0,TRUE,FALSE))</f>
        <v>0</v>
      </c>
    </row>
    <row r="799" spans="1:12" s="3" customFormat="1" ht="16.5" customHeight="1">
      <c r="A799" s="96"/>
      <c r="B799" s="194"/>
      <c r="C799" s="195"/>
      <c r="D799" s="195"/>
      <c r="E799" s="196"/>
      <c r="F799" s="196"/>
      <c r="G799" s="197" t="str">
        <f t="shared" si="24"/>
        <v/>
      </c>
      <c r="H799" s="197" t="str">
        <f>IF(B799="","",IF(COUNTIF(Businesses!B:B,B799)&gt;1,"Multi-Tenant","Single-Tenant"))</f>
        <v/>
      </c>
      <c r="I799" s="402" t="str">
        <f t="shared" si="25"/>
        <v/>
      </c>
      <c r="J799" s="403"/>
      <c r="K799" s="97"/>
      <c r="L799" s="1" t="b">
        <f>IF(B799="",FALSE,IF(COUNTIF(Businesses!B:B,Buildings!B799)=0,TRUE,FALSE))</f>
        <v>0</v>
      </c>
    </row>
    <row r="800" spans="1:12" s="3" customFormat="1" ht="16.5" customHeight="1">
      <c r="A800" s="96"/>
      <c r="B800" s="199"/>
      <c r="C800" s="200"/>
      <c r="D800" s="200"/>
      <c r="E800" s="201"/>
      <c r="F800" s="201"/>
      <c r="G800" s="197" t="str">
        <f t="shared" si="24"/>
        <v/>
      </c>
      <c r="H800" s="197" t="str">
        <f>IF(B800="","",IF(COUNTIF(Businesses!B:B,B800)&gt;1,"Multi-Tenant","Single-Tenant"))</f>
        <v/>
      </c>
      <c r="I800" s="402" t="str">
        <f t="shared" si="25"/>
        <v/>
      </c>
      <c r="J800" s="403"/>
      <c r="K800" s="97"/>
      <c r="L800" s="1" t="b">
        <f>IF(B800="",FALSE,IF(COUNTIF(Businesses!B:B,Buildings!B800)=0,TRUE,FALSE))</f>
        <v>0</v>
      </c>
    </row>
    <row r="801" spans="1:12" s="3" customFormat="1" ht="16.5" customHeight="1">
      <c r="A801" s="96"/>
      <c r="B801" s="194"/>
      <c r="C801" s="195"/>
      <c r="D801" s="195"/>
      <c r="E801" s="196"/>
      <c r="F801" s="196"/>
      <c r="G801" s="197" t="str">
        <f t="shared" si="24"/>
        <v/>
      </c>
      <c r="H801" s="197" t="str">
        <f>IF(B801="","",IF(COUNTIF(Businesses!B:B,B801)&gt;1,"Multi-Tenant","Single-Tenant"))</f>
        <v/>
      </c>
      <c r="I801" s="402" t="str">
        <f t="shared" si="25"/>
        <v/>
      </c>
      <c r="J801" s="403"/>
      <c r="K801" s="97"/>
      <c r="L801" s="1" t="b">
        <f>IF(B801="",FALSE,IF(COUNTIF(Businesses!B:B,Buildings!B801)=0,TRUE,FALSE))</f>
        <v>0</v>
      </c>
    </row>
    <row r="802" spans="1:12" s="3" customFormat="1" ht="16.5" customHeight="1">
      <c r="A802" s="96"/>
      <c r="B802" s="199"/>
      <c r="C802" s="200"/>
      <c r="D802" s="200"/>
      <c r="E802" s="201"/>
      <c r="F802" s="201"/>
      <c r="G802" s="197" t="str">
        <f t="shared" si="24"/>
        <v/>
      </c>
      <c r="H802" s="197" t="str">
        <f>IF(B802="","",IF(COUNTIF(Businesses!B:B,B802)&gt;1,"Multi-Tenant","Single-Tenant"))</f>
        <v/>
      </c>
      <c r="I802" s="402" t="str">
        <f t="shared" si="25"/>
        <v/>
      </c>
      <c r="J802" s="403"/>
      <c r="K802" s="97"/>
      <c r="L802" s="1" t="b">
        <f>IF(B802="",FALSE,IF(COUNTIF(Businesses!B:B,Buildings!B802)=0,TRUE,FALSE))</f>
        <v>0</v>
      </c>
    </row>
    <row r="803" spans="1:12" s="3" customFormat="1" ht="16.5" customHeight="1">
      <c r="A803" s="96"/>
      <c r="B803" s="194"/>
      <c r="C803" s="195"/>
      <c r="D803" s="195"/>
      <c r="E803" s="196"/>
      <c r="F803" s="196"/>
      <c r="G803" s="197" t="str">
        <f t="shared" si="24"/>
        <v/>
      </c>
      <c r="H803" s="197" t="str">
        <f>IF(B803="","",IF(COUNTIF(Businesses!B:B,B803)&gt;1,"Multi-Tenant","Single-Tenant"))</f>
        <v/>
      </c>
      <c r="I803" s="402" t="str">
        <f t="shared" si="25"/>
        <v/>
      </c>
      <c r="J803" s="403"/>
      <c r="K803" s="97"/>
      <c r="L803" s="1" t="b">
        <f>IF(B803="",FALSE,IF(COUNTIF(Businesses!B:B,Buildings!B803)=0,TRUE,FALSE))</f>
        <v>0</v>
      </c>
    </row>
    <row r="804" spans="1:12" s="3" customFormat="1" ht="16.5" customHeight="1">
      <c r="A804" s="96"/>
      <c r="B804" s="199"/>
      <c r="C804" s="200"/>
      <c r="D804" s="200"/>
      <c r="E804" s="201"/>
      <c r="F804" s="201"/>
      <c r="G804" s="197" t="str">
        <f t="shared" si="24"/>
        <v/>
      </c>
      <c r="H804" s="197" t="str">
        <f>IF(B804="","",IF(COUNTIF(Businesses!B:B,B804)&gt;1,"Multi-Tenant","Single-Tenant"))</f>
        <v/>
      </c>
      <c r="I804" s="402" t="str">
        <f t="shared" si="25"/>
        <v/>
      </c>
      <c r="J804" s="403"/>
      <c r="K804" s="97"/>
      <c r="L804" s="1" t="b">
        <f>IF(B804="",FALSE,IF(COUNTIF(Businesses!B:B,Buildings!B804)=0,TRUE,FALSE))</f>
        <v>0</v>
      </c>
    </row>
    <row r="805" spans="1:12" s="3" customFormat="1" ht="16.5" customHeight="1">
      <c r="A805" s="96"/>
      <c r="B805" s="194"/>
      <c r="C805" s="195"/>
      <c r="D805" s="195"/>
      <c r="E805" s="196"/>
      <c r="F805" s="196"/>
      <c r="G805" s="197" t="str">
        <f t="shared" si="24"/>
        <v/>
      </c>
      <c r="H805" s="197" t="str">
        <f>IF(B805="","",IF(COUNTIF(Businesses!B:B,B805)&gt;1,"Multi-Tenant","Single-Tenant"))</f>
        <v/>
      </c>
      <c r="I805" s="402" t="str">
        <f t="shared" si="25"/>
        <v/>
      </c>
      <c r="J805" s="403"/>
      <c r="K805" s="97"/>
      <c r="L805" s="1" t="b">
        <f>IF(B805="",FALSE,IF(COUNTIF(Businesses!B:B,Buildings!B805)=0,TRUE,FALSE))</f>
        <v>0</v>
      </c>
    </row>
    <row r="806" spans="1:12" s="3" customFormat="1" ht="16.5" customHeight="1">
      <c r="A806" s="96"/>
      <c r="B806" s="199"/>
      <c r="C806" s="200"/>
      <c r="D806" s="200"/>
      <c r="E806" s="201"/>
      <c r="F806" s="201"/>
      <c r="G806" s="197" t="str">
        <f t="shared" si="24"/>
        <v/>
      </c>
      <c r="H806" s="197" t="str">
        <f>IF(B806="","",IF(COUNTIF(Businesses!B:B,B806)&gt;1,"Multi-Tenant","Single-Tenant"))</f>
        <v/>
      </c>
      <c r="I806" s="402" t="str">
        <f t="shared" si="25"/>
        <v/>
      </c>
      <c r="J806" s="403"/>
      <c r="K806" s="97"/>
      <c r="L806" s="1" t="b">
        <f>IF(B806="",FALSE,IF(COUNTIF(Businesses!B:B,Buildings!B806)=0,TRUE,FALSE))</f>
        <v>0</v>
      </c>
    </row>
    <row r="807" spans="1:12" s="3" customFormat="1" ht="16.5" customHeight="1">
      <c r="A807" s="96"/>
      <c r="B807" s="194"/>
      <c r="C807" s="195"/>
      <c r="D807" s="195"/>
      <c r="E807" s="196"/>
      <c r="F807" s="196"/>
      <c r="G807" s="197" t="str">
        <f t="shared" si="24"/>
        <v/>
      </c>
      <c r="H807" s="197" t="str">
        <f>IF(B807="","",IF(COUNTIF(Businesses!B:B,B807)&gt;1,"Multi-Tenant","Single-Tenant"))</f>
        <v/>
      </c>
      <c r="I807" s="402" t="str">
        <f t="shared" si="25"/>
        <v/>
      </c>
      <c r="J807" s="403"/>
      <c r="K807" s="97"/>
      <c r="L807" s="1" t="b">
        <f>IF(B807="",FALSE,IF(COUNTIF(Businesses!B:B,Buildings!B807)=0,TRUE,FALSE))</f>
        <v>0</v>
      </c>
    </row>
    <row r="808" spans="1:12" s="3" customFormat="1" ht="16.5" customHeight="1">
      <c r="A808" s="96"/>
      <c r="B808" s="199"/>
      <c r="C808" s="200"/>
      <c r="D808" s="200"/>
      <c r="E808" s="201"/>
      <c r="F808" s="201"/>
      <c r="G808" s="197" t="str">
        <f t="shared" si="24"/>
        <v/>
      </c>
      <c r="H808" s="197" t="str">
        <f>IF(B808="","",IF(COUNTIF(Businesses!B:B,B808)&gt;1,"Multi-Tenant","Single-Tenant"))</f>
        <v/>
      </c>
      <c r="I808" s="402" t="str">
        <f t="shared" si="25"/>
        <v/>
      </c>
      <c r="J808" s="403"/>
      <c r="K808" s="97"/>
      <c r="L808" s="1" t="b">
        <f>IF(B808="",FALSE,IF(COUNTIF(Businesses!B:B,Buildings!B808)=0,TRUE,FALSE))</f>
        <v>0</v>
      </c>
    </row>
    <row r="809" spans="1:12" s="3" customFormat="1" ht="16.5" customHeight="1">
      <c r="A809" s="96"/>
      <c r="B809" s="194"/>
      <c r="C809" s="195"/>
      <c r="D809" s="195"/>
      <c r="E809" s="196"/>
      <c r="F809" s="196"/>
      <c r="G809" s="197" t="str">
        <f t="shared" si="24"/>
        <v/>
      </c>
      <c r="H809" s="197" t="str">
        <f>IF(B809="","",IF(COUNTIF(Businesses!B:B,B809)&gt;1,"Multi-Tenant","Single-Tenant"))</f>
        <v/>
      </c>
      <c r="I809" s="402" t="str">
        <f t="shared" si="25"/>
        <v/>
      </c>
      <c r="J809" s="403"/>
      <c r="K809" s="97"/>
      <c r="L809" s="1" t="b">
        <f>IF(B809="",FALSE,IF(COUNTIF(Businesses!B:B,Buildings!B809)=0,TRUE,FALSE))</f>
        <v>0</v>
      </c>
    </row>
    <row r="810" spans="1:12" s="3" customFormat="1" ht="16.5" customHeight="1">
      <c r="A810" s="96"/>
      <c r="B810" s="199"/>
      <c r="C810" s="200"/>
      <c r="D810" s="200"/>
      <c r="E810" s="201"/>
      <c r="F810" s="201"/>
      <c r="G810" s="197" t="str">
        <f t="shared" si="24"/>
        <v/>
      </c>
      <c r="H810" s="197" t="str">
        <f>IF(B810="","",IF(COUNTIF(Businesses!B:B,B810)&gt;1,"Multi-Tenant","Single-Tenant"))</f>
        <v/>
      </c>
      <c r="I810" s="402" t="str">
        <f t="shared" si="25"/>
        <v/>
      </c>
      <c r="J810" s="403"/>
      <c r="K810" s="97"/>
      <c r="L810" s="1" t="b">
        <f>IF(B810="",FALSE,IF(COUNTIF(Businesses!B:B,Buildings!B810)=0,TRUE,FALSE))</f>
        <v>0</v>
      </c>
    </row>
    <row r="811" spans="1:12" s="3" customFormat="1" ht="16.5" customHeight="1">
      <c r="A811" s="96"/>
      <c r="B811" s="194"/>
      <c r="C811" s="195"/>
      <c r="D811" s="195"/>
      <c r="E811" s="196"/>
      <c r="F811" s="196"/>
      <c r="G811" s="197" t="str">
        <f t="shared" si="24"/>
        <v/>
      </c>
      <c r="H811" s="197" t="str">
        <f>IF(B811="","",IF(COUNTIF(Businesses!B:B,B811)&gt;1,"Multi-Tenant","Single-Tenant"))</f>
        <v/>
      </c>
      <c r="I811" s="402" t="str">
        <f t="shared" si="25"/>
        <v/>
      </c>
      <c r="J811" s="403"/>
      <c r="K811" s="97"/>
      <c r="L811" s="1" t="b">
        <f>IF(B811="",FALSE,IF(COUNTIF(Businesses!B:B,Buildings!B811)=0,TRUE,FALSE))</f>
        <v>0</v>
      </c>
    </row>
    <row r="812" spans="1:12" s="3" customFormat="1" ht="16.5" customHeight="1">
      <c r="A812" s="96"/>
      <c r="B812" s="199"/>
      <c r="C812" s="200"/>
      <c r="D812" s="200"/>
      <c r="E812" s="201"/>
      <c r="F812" s="201"/>
      <c r="G812" s="197" t="str">
        <f t="shared" si="24"/>
        <v/>
      </c>
      <c r="H812" s="197" t="str">
        <f>IF(B812="","",IF(COUNTIF(Businesses!B:B,B812)&gt;1,"Multi-Tenant","Single-Tenant"))</f>
        <v/>
      </c>
      <c r="I812" s="402" t="str">
        <f t="shared" si="25"/>
        <v/>
      </c>
      <c r="J812" s="403"/>
      <c r="K812" s="97"/>
      <c r="L812" s="1" t="b">
        <f>IF(B812="",FALSE,IF(COUNTIF(Businesses!B:B,Buildings!B812)=0,TRUE,FALSE))</f>
        <v>0</v>
      </c>
    </row>
    <row r="813" spans="1:12" s="3" customFormat="1" ht="16.5" customHeight="1">
      <c r="A813" s="96"/>
      <c r="B813" s="194"/>
      <c r="C813" s="195"/>
      <c r="D813" s="195"/>
      <c r="E813" s="196"/>
      <c r="F813" s="196"/>
      <c r="G813" s="197" t="str">
        <f t="shared" si="24"/>
        <v/>
      </c>
      <c r="H813" s="197" t="str">
        <f>IF(B813="","",IF(COUNTIF(Businesses!B:B,B813)&gt;1,"Multi-Tenant","Single-Tenant"))</f>
        <v/>
      </c>
      <c r="I813" s="402" t="str">
        <f t="shared" si="25"/>
        <v/>
      </c>
      <c r="J813" s="403"/>
      <c r="K813" s="97"/>
      <c r="L813" s="1" t="b">
        <f>IF(B813="",FALSE,IF(COUNTIF(Businesses!B:B,Buildings!B813)=0,TRUE,FALSE))</f>
        <v>0</v>
      </c>
    </row>
    <row r="814" spans="1:12" s="3" customFormat="1" ht="16.5" customHeight="1">
      <c r="A814" s="96"/>
      <c r="B814" s="199"/>
      <c r="C814" s="200"/>
      <c r="D814" s="200"/>
      <c r="E814" s="201"/>
      <c r="F814" s="201"/>
      <c r="G814" s="197" t="str">
        <f t="shared" si="24"/>
        <v/>
      </c>
      <c r="H814" s="197" t="str">
        <f>IF(B814="","",IF(COUNTIF(Businesses!B:B,B814)&gt;1,"Multi-Tenant","Single-Tenant"))</f>
        <v/>
      </c>
      <c r="I814" s="402" t="str">
        <f t="shared" si="25"/>
        <v/>
      </c>
      <c r="J814" s="403"/>
      <c r="K814" s="97"/>
      <c r="L814" s="1" t="b">
        <f>IF(B814="",FALSE,IF(COUNTIF(Businesses!B:B,Buildings!B814)=0,TRUE,FALSE))</f>
        <v>0</v>
      </c>
    </row>
    <row r="815" spans="1:12" s="3" customFormat="1" ht="16.5" customHeight="1">
      <c r="A815" s="96"/>
      <c r="B815" s="194"/>
      <c r="C815" s="195"/>
      <c r="D815" s="195"/>
      <c r="E815" s="196"/>
      <c r="F815" s="196"/>
      <c r="G815" s="197" t="str">
        <f t="shared" si="24"/>
        <v/>
      </c>
      <c r="H815" s="197" t="str">
        <f>IF(B815="","",IF(COUNTIF(Businesses!B:B,B815)&gt;1,"Multi-Tenant","Single-Tenant"))</f>
        <v/>
      </c>
      <c r="I815" s="402" t="str">
        <f t="shared" si="25"/>
        <v/>
      </c>
      <c r="J815" s="403"/>
      <c r="K815" s="97"/>
      <c r="L815" s="1" t="b">
        <f>IF(B815="",FALSE,IF(COUNTIF(Businesses!B:B,Buildings!B815)=0,TRUE,FALSE))</f>
        <v>0</v>
      </c>
    </row>
    <row r="816" spans="1:12" s="3" customFormat="1" ht="16.5" customHeight="1">
      <c r="A816" s="96"/>
      <c r="B816" s="199"/>
      <c r="C816" s="200"/>
      <c r="D816" s="200"/>
      <c r="E816" s="201"/>
      <c r="F816" s="201"/>
      <c r="G816" s="197" t="str">
        <f t="shared" si="24"/>
        <v/>
      </c>
      <c r="H816" s="197" t="str">
        <f>IF(B816="","",IF(COUNTIF(Businesses!B:B,B816)&gt;1,"Multi-Tenant","Single-Tenant"))</f>
        <v/>
      </c>
      <c r="I816" s="402" t="str">
        <f t="shared" si="25"/>
        <v/>
      </c>
      <c r="J816" s="403"/>
      <c r="K816" s="97"/>
      <c r="L816" s="1" t="b">
        <f>IF(B816="",FALSE,IF(COUNTIF(Businesses!B:B,Buildings!B816)=0,TRUE,FALSE))</f>
        <v>0</v>
      </c>
    </row>
    <row r="817" spans="1:12" s="3" customFormat="1" ht="16.5" customHeight="1">
      <c r="A817" s="96"/>
      <c r="B817" s="194"/>
      <c r="C817" s="195"/>
      <c r="D817" s="195"/>
      <c r="E817" s="196"/>
      <c r="F817" s="196"/>
      <c r="G817" s="197" t="str">
        <f t="shared" si="24"/>
        <v/>
      </c>
      <c r="H817" s="197" t="str">
        <f>IF(B817="","",IF(COUNTIF(Businesses!B:B,B817)&gt;1,"Multi-Tenant","Single-Tenant"))</f>
        <v/>
      </c>
      <c r="I817" s="402" t="str">
        <f t="shared" si="25"/>
        <v/>
      </c>
      <c r="J817" s="403"/>
      <c r="K817" s="97"/>
      <c r="L817" s="1" t="b">
        <f>IF(B817="",FALSE,IF(COUNTIF(Businesses!B:B,Buildings!B817)=0,TRUE,FALSE))</f>
        <v>0</v>
      </c>
    </row>
    <row r="818" spans="1:12" s="3" customFormat="1" ht="16.5" customHeight="1">
      <c r="A818" s="96"/>
      <c r="B818" s="199"/>
      <c r="C818" s="200"/>
      <c r="D818" s="200"/>
      <c r="E818" s="201"/>
      <c r="F818" s="201"/>
      <c r="G818" s="197" t="str">
        <f t="shared" si="24"/>
        <v/>
      </c>
      <c r="H818" s="197" t="str">
        <f>IF(B818="","",IF(COUNTIF(Businesses!B:B,B818)&gt;1,"Multi-Tenant","Single-Tenant"))</f>
        <v/>
      </c>
      <c r="I818" s="402" t="str">
        <f t="shared" si="25"/>
        <v/>
      </c>
      <c r="J818" s="403"/>
      <c r="K818" s="97"/>
      <c r="L818" s="1" t="b">
        <f>IF(B818="",FALSE,IF(COUNTIF(Businesses!B:B,Buildings!B818)=0,TRUE,FALSE))</f>
        <v>0</v>
      </c>
    </row>
    <row r="819" spans="1:12" s="3" customFormat="1" ht="16.5" customHeight="1">
      <c r="A819" s="96"/>
      <c r="B819" s="194"/>
      <c r="C819" s="195"/>
      <c r="D819" s="195"/>
      <c r="E819" s="196"/>
      <c r="F819" s="196"/>
      <c r="G819" s="197" t="str">
        <f t="shared" si="24"/>
        <v/>
      </c>
      <c r="H819" s="197" t="str">
        <f>IF(B819="","",IF(COUNTIF(Businesses!B:B,B819)&gt;1,"Multi-Tenant","Single-Tenant"))</f>
        <v/>
      </c>
      <c r="I819" s="402" t="str">
        <f t="shared" si="25"/>
        <v/>
      </c>
      <c r="J819" s="403"/>
      <c r="K819" s="97"/>
      <c r="L819" s="1" t="b">
        <f>IF(B819="",FALSE,IF(COUNTIF(Businesses!B:B,Buildings!B819)=0,TRUE,FALSE))</f>
        <v>0</v>
      </c>
    </row>
    <row r="820" spans="1:12" s="3" customFormat="1" ht="16.5" customHeight="1">
      <c r="A820" s="96"/>
      <c r="B820" s="199"/>
      <c r="C820" s="200"/>
      <c r="D820" s="200"/>
      <c r="E820" s="201"/>
      <c r="F820" s="201"/>
      <c r="G820" s="197" t="str">
        <f t="shared" si="24"/>
        <v/>
      </c>
      <c r="H820" s="197" t="str">
        <f>IF(B820="","",IF(COUNTIF(Businesses!B:B,B820)&gt;1,"Multi-Tenant","Single-Tenant"))</f>
        <v/>
      </c>
      <c r="I820" s="402" t="str">
        <f t="shared" si="25"/>
        <v/>
      </c>
      <c r="J820" s="403"/>
      <c r="K820" s="97"/>
      <c r="L820" s="1" t="b">
        <f>IF(B820="",FALSE,IF(COUNTIF(Businesses!B:B,Buildings!B820)=0,TRUE,FALSE))</f>
        <v>0</v>
      </c>
    </row>
    <row r="821" spans="1:12" s="3" customFormat="1" ht="16.5" customHeight="1">
      <c r="A821" s="96"/>
      <c r="B821" s="194"/>
      <c r="C821" s="195"/>
      <c r="D821" s="195"/>
      <c r="E821" s="196"/>
      <c r="F821" s="196"/>
      <c r="G821" s="197" t="str">
        <f t="shared" si="24"/>
        <v/>
      </c>
      <c r="H821" s="197" t="str">
        <f>IF(B821="","",IF(COUNTIF(Businesses!B:B,B821)&gt;1,"Multi-Tenant","Single-Tenant"))</f>
        <v/>
      </c>
      <c r="I821" s="402" t="str">
        <f t="shared" si="25"/>
        <v/>
      </c>
      <c r="J821" s="403"/>
      <c r="K821" s="97"/>
      <c r="L821" s="1" t="b">
        <f>IF(B821="",FALSE,IF(COUNTIF(Businesses!B:B,Buildings!B821)=0,TRUE,FALSE))</f>
        <v>0</v>
      </c>
    </row>
    <row r="822" spans="1:12" s="3" customFormat="1" ht="16.5" customHeight="1">
      <c r="A822" s="96"/>
      <c r="B822" s="199"/>
      <c r="C822" s="200"/>
      <c r="D822" s="200"/>
      <c r="E822" s="201"/>
      <c r="F822" s="201"/>
      <c r="G822" s="197" t="str">
        <f t="shared" si="24"/>
        <v/>
      </c>
      <c r="H822" s="197" t="str">
        <f>IF(B822="","",IF(COUNTIF(Businesses!B:B,B822)&gt;1,"Multi-Tenant","Single-Tenant"))</f>
        <v/>
      </c>
      <c r="I822" s="402" t="str">
        <f t="shared" si="25"/>
        <v/>
      </c>
      <c r="J822" s="403"/>
      <c r="K822" s="97"/>
      <c r="L822" s="1" t="b">
        <f>IF(B822="",FALSE,IF(COUNTIF(Businesses!B:B,Buildings!B822)=0,TRUE,FALSE))</f>
        <v>0</v>
      </c>
    </row>
    <row r="823" spans="1:12" s="3" customFormat="1" ht="16.5" customHeight="1">
      <c r="A823" s="96"/>
      <c r="B823" s="194"/>
      <c r="C823" s="195"/>
      <c r="D823" s="195"/>
      <c r="E823" s="196"/>
      <c r="F823" s="196"/>
      <c r="G823" s="197" t="str">
        <f t="shared" si="24"/>
        <v/>
      </c>
      <c r="H823" s="197" t="str">
        <f>IF(B823="","",IF(COUNTIF(Businesses!B:B,B823)&gt;1,"Multi-Tenant","Single-Tenant"))</f>
        <v/>
      </c>
      <c r="I823" s="402" t="str">
        <f t="shared" si="25"/>
        <v/>
      </c>
      <c r="J823" s="403"/>
      <c r="K823" s="97"/>
      <c r="L823" s="1" t="b">
        <f>IF(B823="",FALSE,IF(COUNTIF(Businesses!B:B,Buildings!B823)=0,TRUE,FALSE))</f>
        <v>0</v>
      </c>
    </row>
    <row r="824" spans="1:12" s="3" customFormat="1" ht="16.5" customHeight="1">
      <c r="A824" s="96"/>
      <c r="B824" s="199"/>
      <c r="C824" s="200"/>
      <c r="D824" s="200"/>
      <c r="E824" s="201"/>
      <c r="F824" s="201"/>
      <c r="G824" s="197" t="str">
        <f t="shared" si="24"/>
        <v/>
      </c>
      <c r="H824" s="197" t="str">
        <f>IF(B824="","",IF(COUNTIF(Businesses!B:B,B824)&gt;1,"Multi-Tenant","Single-Tenant"))</f>
        <v/>
      </c>
      <c r="I824" s="402" t="str">
        <f t="shared" si="25"/>
        <v/>
      </c>
      <c r="J824" s="403"/>
      <c r="K824" s="97"/>
      <c r="L824" s="1" t="b">
        <f>IF(B824="",FALSE,IF(COUNTIF(Businesses!B:B,Buildings!B824)=0,TRUE,FALSE))</f>
        <v>0</v>
      </c>
    </row>
    <row r="825" spans="1:12" s="3" customFormat="1" ht="16.5" customHeight="1">
      <c r="A825" s="96"/>
      <c r="B825" s="194"/>
      <c r="C825" s="195"/>
      <c r="D825" s="195"/>
      <c r="E825" s="196"/>
      <c r="F825" s="196"/>
      <c r="G825" s="197" t="str">
        <f t="shared" si="24"/>
        <v/>
      </c>
      <c r="H825" s="197" t="str">
        <f>IF(B825="","",IF(COUNTIF(Businesses!B:B,B825)&gt;1,"Multi-Tenant","Single-Tenant"))</f>
        <v/>
      </c>
      <c r="I825" s="402" t="str">
        <f t="shared" si="25"/>
        <v/>
      </c>
      <c r="J825" s="403"/>
      <c r="K825" s="97"/>
      <c r="L825" s="1" t="b">
        <f>IF(B825="",FALSE,IF(COUNTIF(Businesses!B:B,Buildings!B825)=0,TRUE,FALSE))</f>
        <v>0</v>
      </c>
    </row>
    <row r="826" spans="1:12" s="3" customFormat="1" ht="16.5" customHeight="1">
      <c r="A826" s="96"/>
      <c r="B826" s="199"/>
      <c r="C826" s="200"/>
      <c r="D826" s="200"/>
      <c r="E826" s="201"/>
      <c r="F826" s="201"/>
      <c r="G826" s="197" t="str">
        <f t="shared" si="24"/>
        <v/>
      </c>
      <c r="H826" s="197" t="str">
        <f>IF(B826="","",IF(COUNTIF(Businesses!B:B,B826)&gt;1,"Multi-Tenant","Single-Tenant"))</f>
        <v/>
      </c>
      <c r="I826" s="402" t="str">
        <f t="shared" si="25"/>
        <v/>
      </c>
      <c r="J826" s="403"/>
      <c r="K826" s="97"/>
      <c r="L826" s="1" t="b">
        <f>IF(B826="",FALSE,IF(COUNTIF(Businesses!B:B,Buildings!B826)=0,TRUE,FALSE))</f>
        <v>0</v>
      </c>
    </row>
    <row r="827" spans="1:12" s="3" customFormat="1" ht="16.5" customHeight="1">
      <c r="A827" s="96"/>
      <c r="B827" s="194"/>
      <c r="C827" s="195"/>
      <c r="D827" s="195"/>
      <c r="E827" s="196"/>
      <c r="F827" s="196"/>
      <c r="G827" s="197" t="str">
        <f t="shared" si="24"/>
        <v/>
      </c>
      <c r="H827" s="197" t="str">
        <f>IF(B827="","",IF(COUNTIF(Businesses!B:B,B827)&gt;1,"Multi-Tenant","Single-Tenant"))</f>
        <v/>
      </c>
      <c r="I827" s="402" t="str">
        <f t="shared" si="25"/>
        <v/>
      </c>
      <c r="J827" s="403"/>
      <c r="K827" s="97"/>
      <c r="L827" s="1" t="b">
        <f>IF(B827="",FALSE,IF(COUNTIF(Businesses!B:B,Buildings!B827)=0,TRUE,FALSE))</f>
        <v>0</v>
      </c>
    </row>
    <row r="828" spans="1:12" s="3" customFormat="1" ht="16.5" customHeight="1">
      <c r="A828" s="96"/>
      <c r="B828" s="199"/>
      <c r="C828" s="200"/>
      <c r="D828" s="200"/>
      <c r="E828" s="201"/>
      <c r="F828" s="201"/>
      <c r="G828" s="197" t="str">
        <f t="shared" si="24"/>
        <v/>
      </c>
      <c r="H828" s="197" t="str">
        <f>IF(B828="","",IF(COUNTIF(Businesses!B:B,B828)&gt;1,"Multi-Tenant","Single-Tenant"))</f>
        <v/>
      </c>
      <c r="I828" s="402" t="str">
        <f t="shared" si="25"/>
        <v/>
      </c>
      <c r="J828" s="403"/>
      <c r="K828" s="97"/>
      <c r="L828" s="1" t="b">
        <f>IF(B828="",FALSE,IF(COUNTIF(Businesses!B:B,Buildings!B828)=0,TRUE,FALSE))</f>
        <v>0</v>
      </c>
    </row>
    <row r="829" spans="1:12" s="3" customFormat="1" ht="16.5" customHeight="1">
      <c r="A829" s="96"/>
      <c r="B829" s="194"/>
      <c r="C829" s="195"/>
      <c r="D829" s="195"/>
      <c r="E829" s="196"/>
      <c r="F829" s="196"/>
      <c r="G829" s="197" t="str">
        <f t="shared" si="24"/>
        <v/>
      </c>
      <c r="H829" s="197" t="str">
        <f>IF(B829="","",IF(COUNTIF(Businesses!B:B,B829)&gt;1,"Multi-Tenant","Single-Tenant"))</f>
        <v/>
      </c>
      <c r="I829" s="402" t="str">
        <f t="shared" si="25"/>
        <v/>
      </c>
      <c r="J829" s="403"/>
      <c r="K829" s="97"/>
      <c r="L829" s="1" t="b">
        <f>IF(B829="",FALSE,IF(COUNTIF(Businesses!B:B,Buildings!B829)=0,TRUE,FALSE))</f>
        <v>0</v>
      </c>
    </row>
    <row r="830" spans="1:12" s="3" customFormat="1" ht="16.5" customHeight="1">
      <c r="A830" s="96"/>
      <c r="B830" s="199"/>
      <c r="C830" s="200"/>
      <c r="D830" s="200"/>
      <c r="E830" s="201"/>
      <c r="F830" s="201"/>
      <c r="G830" s="197" t="str">
        <f t="shared" si="24"/>
        <v/>
      </c>
      <c r="H830" s="197" t="str">
        <f>IF(B830="","",IF(COUNTIF(Businesses!B:B,B830)&gt;1,"Multi-Tenant","Single-Tenant"))</f>
        <v/>
      </c>
      <c r="I830" s="402" t="str">
        <f t="shared" si="25"/>
        <v/>
      </c>
      <c r="J830" s="403"/>
      <c r="K830" s="97"/>
      <c r="L830" s="1" t="b">
        <f>IF(B830="",FALSE,IF(COUNTIF(Businesses!B:B,Buildings!B830)=0,TRUE,FALSE))</f>
        <v>0</v>
      </c>
    </row>
    <row r="831" spans="1:12" s="3" customFormat="1" ht="16.5" customHeight="1">
      <c r="A831" s="96"/>
      <c r="B831" s="194"/>
      <c r="C831" s="195"/>
      <c r="D831" s="195"/>
      <c r="E831" s="196"/>
      <c r="F831" s="196"/>
      <c r="G831" s="197" t="str">
        <f t="shared" si="24"/>
        <v/>
      </c>
      <c r="H831" s="197" t="str">
        <f>IF(B831="","",IF(COUNTIF(Businesses!B:B,B831)&gt;1,"Multi-Tenant","Single-Tenant"))</f>
        <v/>
      </c>
      <c r="I831" s="402" t="str">
        <f t="shared" si="25"/>
        <v/>
      </c>
      <c r="J831" s="403"/>
      <c r="K831" s="97"/>
      <c r="L831" s="1" t="b">
        <f>IF(B831="",FALSE,IF(COUNTIF(Businesses!B:B,Buildings!B831)=0,TRUE,FALSE))</f>
        <v>0</v>
      </c>
    </row>
    <row r="832" spans="1:12" s="3" customFormat="1" ht="16.5" customHeight="1">
      <c r="A832" s="96"/>
      <c r="B832" s="199"/>
      <c r="C832" s="200"/>
      <c r="D832" s="200"/>
      <c r="E832" s="201"/>
      <c r="F832" s="201"/>
      <c r="G832" s="197" t="str">
        <f t="shared" si="24"/>
        <v/>
      </c>
      <c r="H832" s="197" t="str">
        <f>IF(B832="","",IF(COUNTIF(Businesses!B:B,B832)&gt;1,"Multi-Tenant","Single-Tenant"))</f>
        <v/>
      </c>
      <c r="I832" s="402" t="str">
        <f t="shared" si="25"/>
        <v/>
      </c>
      <c r="J832" s="403"/>
      <c r="K832" s="97"/>
      <c r="L832" s="1" t="b">
        <f>IF(B832="",FALSE,IF(COUNTIF(Businesses!B:B,Buildings!B832)=0,TRUE,FALSE))</f>
        <v>0</v>
      </c>
    </row>
    <row r="833" spans="1:12" s="3" customFormat="1" ht="16.5" customHeight="1">
      <c r="A833" s="96"/>
      <c r="B833" s="194"/>
      <c r="C833" s="195"/>
      <c r="D833" s="195"/>
      <c r="E833" s="196"/>
      <c r="F833" s="196"/>
      <c r="G833" s="197" t="str">
        <f t="shared" si="24"/>
        <v/>
      </c>
      <c r="H833" s="197" t="str">
        <f>IF(B833="","",IF(COUNTIF(Businesses!B:B,B833)&gt;1,"Multi-Tenant","Single-Tenant"))</f>
        <v/>
      </c>
      <c r="I833" s="402" t="str">
        <f t="shared" si="25"/>
        <v/>
      </c>
      <c r="J833" s="403"/>
      <c r="K833" s="97"/>
      <c r="L833" s="1" t="b">
        <f>IF(B833="",FALSE,IF(COUNTIF(Businesses!B:B,Buildings!B833)=0,TRUE,FALSE))</f>
        <v>0</v>
      </c>
    </row>
    <row r="834" spans="1:12" s="3" customFormat="1" ht="16.5" customHeight="1">
      <c r="A834" s="96"/>
      <c r="B834" s="199"/>
      <c r="C834" s="200"/>
      <c r="D834" s="200"/>
      <c r="E834" s="201"/>
      <c r="F834" s="201"/>
      <c r="G834" s="197" t="str">
        <f t="shared" si="24"/>
        <v/>
      </c>
      <c r="H834" s="197" t="str">
        <f>IF(B834="","",IF(COUNTIF(Businesses!B:B,B834)&gt;1,"Multi-Tenant","Single-Tenant"))</f>
        <v/>
      </c>
      <c r="I834" s="402" t="str">
        <f t="shared" si="25"/>
        <v/>
      </c>
      <c r="J834" s="403"/>
      <c r="K834" s="97"/>
      <c r="L834" s="1" t="b">
        <f>IF(B834="",FALSE,IF(COUNTIF(Businesses!B:B,Buildings!B834)=0,TRUE,FALSE))</f>
        <v>0</v>
      </c>
    </row>
    <row r="835" spans="1:12" s="3" customFormat="1" ht="16.5" customHeight="1">
      <c r="A835" s="96"/>
      <c r="B835" s="194"/>
      <c r="C835" s="195"/>
      <c r="D835" s="195"/>
      <c r="E835" s="196"/>
      <c r="F835" s="196"/>
      <c r="G835" s="197" t="str">
        <f t="shared" si="24"/>
        <v/>
      </c>
      <c r="H835" s="197" t="str">
        <f>IF(B835="","",IF(COUNTIF(Businesses!B:B,B835)&gt;1,"Multi-Tenant","Single-Tenant"))</f>
        <v/>
      </c>
      <c r="I835" s="402" t="str">
        <f t="shared" si="25"/>
        <v/>
      </c>
      <c r="J835" s="403"/>
      <c r="K835" s="97"/>
      <c r="L835" s="1" t="b">
        <f>IF(B835="",FALSE,IF(COUNTIF(Businesses!B:B,Buildings!B835)=0,TRUE,FALSE))</f>
        <v>0</v>
      </c>
    </row>
    <row r="836" spans="1:12" s="3" customFormat="1" ht="16.5" customHeight="1">
      <c r="A836" s="96"/>
      <c r="B836" s="199"/>
      <c r="C836" s="200"/>
      <c r="D836" s="200"/>
      <c r="E836" s="201"/>
      <c r="F836" s="201"/>
      <c r="G836" s="197" t="str">
        <f t="shared" ref="G836:G899" si="26">IF(B836="","","Standard")</f>
        <v/>
      </c>
      <c r="H836" s="197" t="str">
        <f>IF(B836="","",IF(COUNTIF(Businesses!B:B,B836)&gt;1,"Multi-Tenant","Single-Tenant"))</f>
        <v/>
      </c>
      <c r="I836" s="402" t="str">
        <f t="shared" ref="I836:I899" si="27">IF(B836="","",B836)</f>
        <v/>
      </c>
      <c r="J836" s="403"/>
      <c r="K836" s="97"/>
      <c r="L836" s="1" t="b">
        <f>IF(B836="",FALSE,IF(COUNTIF(Businesses!B:B,Buildings!B836)=0,TRUE,FALSE))</f>
        <v>0</v>
      </c>
    </row>
    <row r="837" spans="1:12" s="3" customFormat="1" ht="16.5" customHeight="1">
      <c r="A837" s="96"/>
      <c r="B837" s="194"/>
      <c r="C837" s="195"/>
      <c r="D837" s="195"/>
      <c r="E837" s="196"/>
      <c r="F837" s="196"/>
      <c r="G837" s="197" t="str">
        <f t="shared" si="26"/>
        <v/>
      </c>
      <c r="H837" s="197" t="str">
        <f>IF(B837="","",IF(COUNTIF(Businesses!B:B,B837)&gt;1,"Multi-Tenant","Single-Tenant"))</f>
        <v/>
      </c>
      <c r="I837" s="402" t="str">
        <f t="shared" si="27"/>
        <v/>
      </c>
      <c r="J837" s="403"/>
      <c r="K837" s="97"/>
      <c r="L837" s="1" t="b">
        <f>IF(B837="",FALSE,IF(COUNTIF(Businesses!B:B,Buildings!B837)=0,TRUE,FALSE))</f>
        <v>0</v>
      </c>
    </row>
    <row r="838" spans="1:12" s="3" customFormat="1" ht="16.5" customHeight="1">
      <c r="A838" s="96"/>
      <c r="B838" s="199"/>
      <c r="C838" s="200"/>
      <c r="D838" s="200"/>
      <c r="E838" s="201"/>
      <c r="F838" s="201"/>
      <c r="G838" s="197" t="str">
        <f t="shared" si="26"/>
        <v/>
      </c>
      <c r="H838" s="197" t="str">
        <f>IF(B838="","",IF(COUNTIF(Businesses!B:B,B838)&gt;1,"Multi-Tenant","Single-Tenant"))</f>
        <v/>
      </c>
      <c r="I838" s="402" t="str">
        <f t="shared" si="27"/>
        <v/>
      </c>
      <c r="J838" s="403"/>
      <c r="K838" s="97"/>
      <c r="L838" s="1" t="b">
        <f>IF(B838="",FALSE,IF(COUNTIF(Businesses!B:B,Buildings!B838)=0,TRUE,FALSE))</f>
        <v>0</v>
      </c>
    </row>
    <row r="839" spans="1:12" s="3" customFormat="1" ht="16.5" customHeight="1">
      <c r="A839" s="96"/>
      <c r="B839" s="194"/>
      <c r="C839" s="195"/>
      <c r="D839" s="195"/>
      <c r="E839" s="196"/>
      <c r="F839" s="196"/>
      <c r="G839" s="197" t="str">
        <f t="shared" si="26"/>
        <v/>
      </c>
      <c r="H839" s="197" t="str">
        <f>IF(B839="","",IF(COUNTIF(Businesses!B:B,B839)&gt;1,"Multi-Tenant","Single-Tenant"))</f>
        <v/>
      </c>
      <c r="I839" s="402" t="str">
        <f t="shared" si="27"/>
        <v/>
      </c>
      <c r="J839" s="403"/>
      <c r="K839" s="97"/>
      <c r="L839" s="1" t="b">
        <f>IF(B839="",FALSE,IF(COUNTIF(Businesses!B:B,Buildings!B839)=0,TRUE,FALSE))</f>
        <v>0</v>
      </c>
    </row>
    <row r="840" spans="1:12" s="3" customFormat="1" ht="16.5" customHeight="1">
      <c r="A840" s="96"/>
      <c r="B840" s="199"/>
      <c r="C840" s="200"/>
      <c r="D840" s="200"/>
      <c r="E840" s="201"/>
      <c r="F840" s="201"/>
      <c r="G840" s="197" t="str">
        <f t="shared" si="26"/>
        <v/>
      </c>
      <c r="H840" s="197" t="str">
        <f>IF(B840="","",IF(COUNTIF(Businesses!B:B,B840)&gt;1,"Multi-Tenant","Single-Tenant"))</f>
        <v/>
      </c>
      <c r="I840" s="402" t="str">
        <f t="shared" si="27"/>
        <v/>
      </c>
      <c r="J840" s="403"/>
      <c r="K840" s="97"/>
      <c r="L840" s="1" t="b">
        <f>IF(B840="",FALSE,IF(COUNTIF(Businesses!B:B,Buildings!B840)=0,TRUE,FALSE))</f>
        <v>0</v>
      </c>
    </row>
    <row r="841" spans="1:12" s="3" customFormat="1" ht="16.5" customHeight="1">
      <c r="A841" s="96"/>
      <c r="B841" s="194"/>
      <c r="C841" s="195"/>
      <c r="D841" s="195"/>
      <c r="E841" s="196"/>
      <c r="F841" s="196"/>
      <c r="G841" s="197" t="str">
        <f t="shared" si="26"/>
        <v/>
      </c>
      <c r="H841" s="197" t="str">
        <f>IF(B841="","",IF(COUNTIF(Businesses!B:B,B841)&gt;1,"Multi-Tenant","Single-Tenant"))</f>
        <v/>
      </c>
      <c r="I841" s="402" t="str">
        <f t="shared" si="27"/>
        <v/>
      </c>
      <c r="J841" s="403"/>
      <c r="K841" s="97"/>
      <c r="L841" s="1" t="b">
        <f>IF(B841="",FALSE,IF(COUNTIF(Businesses!B:B,Buildings!B841)=0,TRUE,FALSE))</f>
        <v>0</v>
      </c>
    </row>
    <row r="842" spans="1:12" s="3" customFormat="1" ht="16.5" customHeight="1">
      <c r="A842" s="96"/>
      <c r="B842" s="199"/>
      <c r="C842" s="200"/>
      <c r="D842" s="200"/>
      <c r="E842" s="201"/>
      <c r="F842" s="201"/>
      <c r="G842" s="197" t="str">
        <f t="shared" si="26"/>
        <v/>
      </c>
      <c r="H842" s="197" t="str">
        <f>IF(B842="","",IF(COUNTIF(Businesses!B:B,B842)&gt;1,"Multi-Tenant","Single-Tenant"))</f>
        <v/>
      </c>
      <c r="I842" s="402" t="str">
        <f t="shared" si="27"/>
        <v/>
      </c>
      <c r="J842" s="403"/>
      <c r="K842" s="97"/>
      <c r="L842" s="1" t="b">
        <f>IF(B842="",FALSE,IF(COUNTIF(Businesses!B:B,Buildings!B842)=0,TRUE,FALSE))</f>
        <v>0</v>
      </c>
    </row>
    <row r="843" spans="1:12" s="3" customFormat="1" ht="16.5" customHeight="1">
      <c r="A843" s="96"/>
      <c r="B843" s="194"/>
      <c r="C843" s="195"/>
      <c r="D843" s="195"/>
      <c r="E843" s="196"/>
      <c r="F843" s="196"/>
      <c r="G843" s="197" t="str">
        <f t="shared" si="26"/>
        <v/>
      </c>
      <c r="H843" s="197" t="str">
        <f>IF(B843="","",IF(COUNTIF(Businesses!B:B,B843)&gt;1,"Multi-Tenant","Single-Tenant"))</f>
        <v/>
      </c>
      <c r="I843" s="402" t="str">
        <f t="shared" si="27"/>
        <v/>
      </c>
      <c r="J843" s="403"/>
      <c r="K843" s="97"/>
      <c r="L843" s="1" t="b">
        <f>IF(B843="",FALSE,IF(COUNTIF(Businesses!B:B,Buildings!B843)=0,TRUE,FALSE))</f>
        <v>0</v>
      </c>
    </row>
    <row r="844" spans="1:12" s="3" customFormat="1" ht="16.5" customHeight="1">
      <c r="A844" s="96"/>
      <c r="B844" s="199"/>
      <c r="C844" s="200"/>
      <c r="D844" s="200"/>
      <c r="E844" s="201"/>
      <c r="F844" s="201"/>
      <c r="G844" s="197" t="str">
        <f t="shared" si="26"/>
        <v/>
      </c>
      <c r="H844" s="197" t="str">
        <f>IF(B844="","",IF(COUNTIF(Businesses!B:B,B844)&gt;1,"Multi-Tenant","Single-Tenant"))</f>
        <v/>
      </c>
      <c r="I844" s="402" t="str">
        <f t="shared" si="27"/>
        <v/>
      </c>
      <c r="J844" s="403"/>
      <c r="K844" s="97"/>
      <c r="L844" s="1" t="b">
        <f>IF(B844="",FALSE,IF(COUNTIF(Businesses!B:B,Buildings!B844)=0,TRUE,FALSE))</f>
        <v>0</v>
      </c>
    </row>
    <row r="845" spans="1:12" s="3" customFormat="1" ht="16.5" customHeight="1">
      <c r="A845" s="96"/>
      <c r="B845" s="194"/>
      <c r="C845" s="195"/>
      <c r="D845" s="195"/>
      <c r="E845" s="196"/>
      <c r="F845" s="196"/>
      <c r="G845" s="197" t="str">
        <f t="shared" si="26"/>
        <v/>
      </c>
      <c r="H845" s="197" t="str">
        <f>IF(B845="","",IF(COUNTIF(Businesses!B:B,B845)&gt;1,"Multi-Tenant","Single-Tenant"))</f>
        <v/>
      </c>
      <c r="I845" s="402" t="str">
        <f t="shared" si="27"/>
        <v/>
      </c>
      <c r="J845" s="403"/>
      <c r="K845" s="97"/>
      <c r="L845" s="1" t="b">
        <f>IF(B845="",FALSE,IF(COUNTIF(Businesses!B:B,Buildings!B845)=0,TRUE,FALSE))</f>
        <v>0</v>
      </c>
    </row>
    <row r="846" spans="1:12" s="3" customFormat="1" ht="16.5" customHeight="1">
      <c r="A846" s="96"/>
      <c r="B846" s="199"/>
      <c r="C846" s="200"/>
      <c r="D846" s="200"/>
      <c r="E846" s="201"/>
      <c r="F846" s="201"/>
      <c r="G846" s="197" t="str">
        <f t="shared" si="26"/>
        <v/>
      </c>
      <c r="H846" s="197" t="str">
        <f>IF(B846="","",IF(COUNTIF(Businesses!B:B,B846)&gt;1,"Multi-Tenant","Single-Tenant"))</f>
        <v/>
      </c>
      <c r="I846" s="402" t="str">
        <f t="shared" si="27"/>
        <v/>
      </c>
      <c r="J846" s="403"/>
      <c r="K846" s="97"/>
      <c r="L846" s="1" t="b">
        <f>IF(B846="",FALSE,IF(COUNTIF(Businesses!B:B,Buildings!B846)=0,TRUE,FALSE))</f>
        <v>0</v>
      </c>
    </row>
    <row r="847" spans="1:12" s="3" customFormat="1" ht="16.5" customHeight="1">
      <c r="A847" s="96"/>
      <c r="B847" s="194"/>
      <c r="C847" s="195"/>
      <c r="D847" s="195"/>
      <c r="E847" s="196"/>
      <c r="F847" s="196"/>
      <c r="G847" s="197" t="str">
        <f t="shared" si="26"/>
        <v/>
      </c>
      <c r="H847" s="197" t="str">
        <f>IF(B847="","",IF(COUNTIF(Businesses!B:B,B847)&gt;1,"Multi-Tenant","Single-Tenant"))</f>
        <v/>
      </c>
      <c r="I847" s="402" t="str">
        <f t="shared" si="27"/>
        <v/>
      </c>
      <c r="J847" s="403"/>
      <c r="K847" s="97"/>
      <c r="L847" s="1" t="b">
        <f>IF(B847="",FALSE,IF(COUNTIF(Businesses!B:B,Buildings!B847)=0,TRUE,FALSE))</f>
        <v>0</v>
      </c>
    </row>
    <row r="848" spans="1:12" s="3" customFormat="1" ht="16.5" customHeight="1">
      <c r="A848" s="96"/>
      <c r="B848" s="199"/>
      <c r="C848" s="200"/>
      <c r="D848" s="200"/>
      <c r="E848" s="201"/>
      <c r="F848" s="201"/>
      <c r="G848" s="197" t="str">
        <f t="shared" si="26"/>
        <v/>
      </c>
      <c r="H848" s="197" t="str">
        <f>IF(B848="","",IF(COUNTIF(Businesses!B:B,B848)&gt;1,"Multi-Tenant","Single-Tenant"))</f>
        <v/>
      </c>
      <c r="I848" s="402" t="str">
        <f t="shared" si="27"/>
        <v/>
      </c>
      <c r="J848" s="403"/>
      <c r="K848" s="97"/>
      <c r="L848" s="1" t="b">
        <f>IF(B848="",FALSE,IF(COUNTIF(Businesses!B:B,Buildings!B848)=0,TRUE,FALSE))</f>
        <v>0</v>
      </c>
    </row>
    <row r="849" spans="1:12" s="3" customFormat="1" ht="16.5" customHeight="1">
      <c r="A849" s="96"/>
      <c r="B849" s="194"/>
      <c r="C849" s="195"/>
      <c r="D849" s="195"/>
      <c r="E849" s="196"/>
      <c r="F849" s="196"/>
      <c r="G849" s="197" t="str">
        <f t="shared" si="26"/>
        <v/>
      </c>
      <c r="H849" s="197" t="str">
        <f>IF(B849="","",IF(COUNTIF(Businesses!B:B,B849)&gt;1,"Multi-Tenant","Single-Tenant"))</f>
        <v/>
      </c>
      <c r="I849" s="402" t="str">
        <f t="shared" si="27"/>
        <v/>
      </c>
      <c r="J849" s="403"/>
      <c r="K849" s="97"/>
      <c r="L849" s="1" t="b">
        <f>IF(B849="",FALSE,IF(COUNTIF(Businesses!B:B,Buildings!B849)=0,TRUE,FALSE))</f>
        <v>0</v>
      </c>
    </row>
    <row r="850" spans="1:12" s="3" customFormat="1" ht="16.5" customHeight="1">
      <c r="A850" s="96"/>
      <c r="B850" s="199"/>
      <c r="C850" s="200"/>
      <c r="D850" s="200"/>
      <c r="E850" s="201"/>
      <c r="F850" s="201"/>
      <c r="G850" s="197" t="str">
        <f t="shared" si="26"/>
        <v/>
      </c>
      <c r="H850" s="197" t="str">
        <f>IF(B850="","",IF(COUNTIF(Businesses!B:B,B850)&gt;1,"Multi-Tenant","Single-Tenant"))</f>
        <v/>
      </c>
      <c r="I850" s="402" t="str">
        <f t="shared" si="27"/>
        <v/>
      </c>
      <c r="J850" s="403"/>
      <c r="K850" s="97"/>
      <c r="L850" s="1" t="b">
        <f>IF(B850="",FALSE,IF(COUNTIF(Businesses!B:B,Buildings!B850)=0,TRUE,FALSE))</f>
        <v>0</v>
      </c>
    </row>
    <row r="851" spans="1:12" s="3" customFormat="1" ht="16.5" customHeight="1">
      <c r="A851" s="96"/>
      <c r="B851" s="194"/>
      <c r="C851" s="195"/>
      <c r="D851" s="195"/>
      <c r="E851" s="196"/>
      <c r="F851" s="196"/>
      <c r="G851" s="197" t="str">
        <f t="shared" si="26"/>
        <v/>
      </c>
      <c r="H851" s="197" t="str">
        <f>IF(B851="","",IF(COUNTIF(Businesses!B:B,B851)&gt;1,"Multi-Tenant","Single-Tenant"))</f>
        <v/>
      </c>
      <c r="I851" s="402" t="str">
        <f t="shared" si="27"/>
        <v/>
      </c>
      <c r="J851" s="403"/>
      <c r="K851" s="97"/>
      <c r="L851" s="1" t="b">
        <f>IF(B851="",FALSE,IF(COUNTIF(Businesses!B:B,Buildings!B851)=0,TRUE,FALSE))</f>
        <v>0</v>
      </c>
    </row>
    <row r="852" spans="1:12" s="3" customFormat="1" ht="16.5" customHeight="1">
      <c r="A852" s="96"/>
      <c r="B852" s="199"/>
      <c r="C852" s="200"/>
      <c r="D852" s="200"/>
      <c r="E852" s="201"/>
      <c r="F852" s="201"/>
      <c r="G852" s="197" t="str">
        <f t="shared" si="26"/>
        <v/>
      </c>
      <c r="H852" s="197" t="str">
        <f>IF(B852="","",IF(COUNTIF(Businesses!B:B,B852)&gt;1,"Multi-Tenant","Single-Tenant"))</f>
        <v/>
      </c>
      <c r="I852" s="402" t="str">
        <f t="shared" si="27"/>
        <v/>
      </c>
      <c r="J852" s="403"/>
      <c r="K852" s="97"/>
      <c r="L852" s="1" t="b">
        <f>IF(B852="",FALSE,IF(COUNTIF(Businesses!B:B,Buildings!B852)=0,TRUE,FALSE))</f>
        <v>0</v>
      </c>
    </row>
    <row r="853" spans="1:12" s="3" customFormat="1" ht="16.5" customHeight="1">
      <c r="A853" s="96"/>
      <c r="B853" s="194"/>
      <c r="C853" s="195"/>
      <c r="D853" s="195"/>
      <c r="E853" s="196"/>
      <c r="F853" s="196"/>
      <c r="G853" s="197" t="str">
        <f t="shared" si="26"/>
        <v/>
      </c>
      <c r="H853" s="197" t="str">
        <f>IF(B853="","",IF(COUNTIF(Businesses!B:B,B853)&gt;1,"Multi-Tenant","Single-Tenant"))</f>
        <v/>
      </c>
      <c r="I853" s="402" t="str">
        <f t="shared" si="27"/>
        <v/>
      </c>
      <c r="J853" s="403"/>
      <c r="K853" s="97"/>
      <c r="L853" s="1" t="b">
        <f>IF(B853="",FALSE,IF(COUNTIF(Businesses!B:B,Buildings!B853)=0,TRUE,FALSE))</f>
        <v>0</v>
      </c>
    </row>
    <row r="854" spans="1:12" s="3" customFormat="1" ht="16.5" customHeight="1">
      <c r="A854" s="96"/>
      <c r="B854" s="199"/>
      <c r="C854" s="200"/>
      <c r="D854" s="200"/>
      <c r="E854" s="201"/>
      <c r="F854" s="201"/>
      <c r="G854" s="197" t="str">
        <f t="shared" si="26"/>
        <v/>
      </c>
      <c r="H854" s="197" t="str">
        <f>IF(B854="","",IF(COUNTIF(Businesses!B:B,B854)&gt;1,"Multi-Tenant","Single-Tenant"))</f>
        <v/>
      </c>
      <c r="I854" s="402" t="str">
        <f t="shared" si="27"/>
        <v/>
      </c>
      <c r="J854" s="403"/>
      <c r="K854" s="97"/>
      <c r="L854" s="1" t="b">
        <f>IF(B854="",FALSE,IF(COUNTIF(Businesses!B:B,Buildings!B854)=0,TRUE,FALSE))</f>
        <v>0</v>
      </c>
    </row>
    <row r="855" spans="1:12" s="3" customFormat="1" ht="16.5" customHeight="1">
      <c r="A855" s="96"/>
      <c r="B855" s="194"/>
      <c r="C855" s="195"/>
      <c r="D855" s="195"/>
      <c r="E855" s="196"/>
      <c r="F855" s="196"/>
      <c r="G855" s="197" t="str">
        <f t="shared" si="26"/>
        <v/>
      </c>
      <c r="H855" s="197" t="str">
        <f>IF(B855="","",IF(COUNTIF(Businesses!B:B,B855)&gt;1,"Multi-Tenant","Single-Tenant"))</f>
        <v/>
      </c>
      <c r="I855" s="402" t="str">
        <f t="shared" si="27"/>
        <v/>
      </c>
      <c r="J855" s="403"/>
      <c r="K855" s="97"/>
      <c r="L855" s="1" t="b">
        <f>IF(B855="",FALSE,IF(COUNTIF(Businesses!B:B,Buildings!B855)=0,TRUE,FALSE))</f>
        <v>0</v>
      </c>
    </row>
    <row r="856" spans="1:12" s="3" customFormat="1" ht="16.5" customHeight="1">
      <c r="A856" s="96"/>
      <c r="B856" s="199"/>
      <c r="C856" s="200"/>
      <c r="D856" s="200"/>
      <c r="E856" s="201"/>
      <c r="F856" s="201"/>
      <c r="G856" s="197" t="str">
        <f t="shared" si="26"/>
        <v/>
      </c>
      <c r="H856" s="197" t="str">
        <f>IF(B856="","",IF(COUNTIF(Businesses!B:B,B856)&gt;1,"Multi-Tenant","Single-Tenant"))</f>
        <v/>
      </c>
      <c r="I856" s="402" t="str">
        <f t="shared" si="27"/>
        <v/>
      </c>
      <c r="J856" s="403"/>
      <c r="K856" s="97"/>
      <c r="L856" s="1" t="b">
        <f>IF(B856="",FALSE,IF(COUNTIF(Businesses!B:B,Buildings!B856)=0,TRUE,FALSE))</f>
        <v>0</v>
      </c>
    </row>
    <row r="857" spans="1:12" s="3" customFormat="1" ht="16.5" customHeight="1">
      <c r="A857" s="96"/>
      <c r="B857" s="194"/>
      <c r="C857" s="195"/>
      <c r="D857" s="195"/>
      <c r="E857" s="196"/>
      <c r="F857" s="196"/>
      <c r="G857" s="197" t="str">
        <f t="shared" si="26"/>
        <v/>
      </c>
      <c r="H857" s="197" t="str">
        <f>IF(B857="","",IF(COUNTIF(Businesses!B:B,B857)&gt;1,"Multi-Tenant","Single-Tenant"))</f>
        <v/>
      </c>
      <c r="I857" s="402" t="str">
        <f t="shared" si="27"/>
        <v/>
      </c>
      <c r="J857" s="403"/>
      <c r="K857" s="97"/>
      <c r="L857" s="1" t="b">
        <f>IF(B857="",FALSE,IF(COUNTIF(Businesses!B:B,Buildings!B857)=0,TRUE,FALSE))</f>
        <v>0</v>
      </c>
    </row>
    <row r="858" spans="1:12" s="3" customFormat="1" ht="16.5" customHeight="1">
      <c r="A858" s="96"/>
      <c r="B858" s="199"/>
      <c r="C858" s="200"/>
      <c r="D858" s="200"/>
      <c r="E858" s="201"/>
      <c r="F858" s="201"/>
      <c r="G858" s="197" t="str">
        <f t="shared" si="26"/>
        <v/>
      </c>
      <c r="H858" s="197" t="str">
        <f>IF(B858="","",IF(COUNTIF(Businesses!B:B,B858)&gt;1,"Multi-Tenant","Single-Tenant"))</f>
        <v/>
      </c>
      <c r="I858" s="402" t="str">
        <f t="shared" si="27"/>
        <v/>
      </c>
      <c r="J858" s="403"/>
      <c r="K858" s="97"/>
      <c r="L858" s="1" t="b">
        <f>IF(B858="",FALSE,IF(COUNTIF(Businesses!B:B,Buildings!B858)=0,TRUE,FALSE))</f>
        <v>0</v>
      </c>
    </row>
    <row r="859" spans="1:12" s="3" customFormat="1" ht="16.5" customHeight="1">
      <c r="A859" s="96"/>
      <c r="B859" s="194"/>
      <c r="C859" s="195"/>
      <c r="D859" s="195"/>
      <c r="E859" s="196"/>
      <c r="F859" s="196"/>
      <c r="G859" s="197" t="str">
        <f t="shared" si="26"/>
        <v/>
      </c>
      <c r="H859" s="197" t="str">
        <f>IF(B859="","",IF(COUNTIF(Businesses!B:B,B859)&gt;1,"Multi-Tenant","Single-Tenant"))</f>
        <v/>
      </c>
      <c r="I859" s="402" t="str">
        <f t="shared" si="27"/>
        <v/>
      </c>
      <c r="J859" s="403"/>
      <c r="K859" s="97"/>
      <c r="L859" s="1" t="b">
        <f>IF(B859="",FALSE,IF(COUNTIF(Businesses!B:B,Buildings!B859)=0,TRUE,FALSE))</f>
        <v>0</v>
      </c>
    </row>
    <row r="860" spans="1:12" s="3" customFormat="1" ht="16.5" customHeight="1">
      <c r="A860" s="96"/>
      <c r="B860" s="199"/>
      <c r="C860" s="200"/>
      <c r="D860" s="200"/>
      <c r="E860" s="201"/>
      <c r="F860" s="201"/>
      <c r="G860" s="197" t="str">
        <f t="shared" si="26"/>
        <v/>
      </c>
      <c r="H860" s="197" t="str">
        <f>IF(B860="","",IF(COUNTIF(Businesses!B:B,B860)&gt;1,"Multi-Tenant","Single-Tenant"))</f>
        <v/>
      </c>
      <c r="I860" s="402" t="str">
        <f t="shared" si="27"/>
        <v/>
      </c>
      <c r="J860" s="403"/>
      <c r="K860" s="97"/>
      <c r="L860" s="1" t="b">
        <f>IF(B860="",FALSE,IF(COUNTIF(Businesses!B:B,Buildings!B860)=0,TRUE,FALSE))</f>
        <v>0</v>
      </c>
    </row>
    <row r="861" spans="1:12" s="3" customFormat="1" ht="16.5" customHeight="1">
      <c r="A861" s="96"/>
      <c r="B861" s="194"/>
      <c r="C861" s="195"/>
      <c r="D861" s="195"/>
      <c r="E861" s="196"/>
      <c r="F861" s="196"/>
      <c r="G861" s="197" t="str">
        <f t="shared" si="26"/>
        <v/>
      </c>
      <c r="H861" s="197" t="str">
        <f>IF(B861="","",IF(COUNTIF(Businesses!B:B,B861)&gt;1,"Multi-Tenant","Single-Tenant"))</f>
        <v/>
      </c>
      <c r="I861" s="402" t="str">
        <f t="shared" si="27"/>
        <v/>
      </c>
      <c r="J861" s="403"/>
      <c r="K861" s="97"/>
      <c r="L861" s="1" t="b">
        <f>IF(B861="",FALSE,IF(COUNTIF(Businesses!B:B,Buildings!B861)=0,TRUE,FALSE))</f>
        <v>0</v>
      </c>
    </row>
    <row r="862" spans="1:12" s="3" customFormat="1" ht="16.5" customHeight="1">
      <c r="A862" s="96"/>
      <c r="B862" s="199"/>
      <c r="C862" s="200"/>
      <c r="D862" s="200"/>
      <c r="E862" s="201"/>
      <c r="F862" s="201"/>
      <c r="G862" s="197" t="str">
        <f t="shared" si="26"/>
        <v/>
      </c>
      <c r="H862" s="197" t="str">
        <f>IF(B862="","",IF(COUNTIF(Businesses!B:B,B862)&gt;1,"Multi-Tenant","Single-Tenant"))</f>
        <v/>
      </c>
      <c r="I862" s="402" t="str">
        <f t="shared" si="27"/>
        <v/>
      </c>
      <c r="J862" s="403"/>
      <c r="K862" s="97"/>
      <c r="L862" s="1" t="b">
        <f>IF(B862="",FALSE,IF(COUNTIF(Businesses!B:B,Buildings!B862)=0,TRUE,FALSE))</f>
        <v>0</v>
      </c>
    </row>
    <row r="863" spans="1:12" s="3" customFormat="1" ht="16.5" customHeight="1">
      <c r="A863" s="96"/>
      <c r="B863" s="194"/>
      <c r="C863" s="195"/>
      <c r="D863" s="195"/>
      <c r="E863" s="196"/>
      <c r="F863" s="196"/>
      <c r="G863" s="197" t="str">
        <f t="shared" si="26"/>
        <v/>
      </c>
      <c r="H863" s="197" t="str">
        <f>IF(B863="","",IF(COUNTIF(Businesses!B:B,B863)&gt;1,"Multi-Tenant","Single-Tenant"))</f>
        <v/>
      </c>
      <c r="I863" s="402" t="str">
        <f t="shared" si="27"/>
        <v/>
      </c>
      <c r="J863" s="403"/>
      <c r="K863" s="97"/>
      <c r="L863" s="1" t="b">
        <f>IF(B863="",FALSE,IF(COUNTIF(Businesses!B:B,Buildings!B863)=0,TRUE,FALSE))</f>
        <v>0</v>
      </c>
    </row>
    <row r="864" spans="1:12" s="3" customFormat="1" ht="16.5" customHeight="1">
      <c r="A864" s="96"/>
      <c r="B864" s="199"/>
      <c r="C864" s="200"/>
      <c r="D864" s="200"/>
      <c r="E864" s="201"/>
      <c r="F864" s="201"/>
      <c r="G864" s="197" t="str">
        <f t="shared" si="26"/>
        <v/>
      </c>
      <c r="H864" s="197" t="str">
        <f>IF(B864="","",IF(COUNTIF(Businesses!B:B,B864)&gt;1,"Multi-Tenant","Single-Tenant"))</f>
        <v/>
      </c>
      <c r="I864" s="402" t="str">
        <f t="shared" si="27"/>
        <v/>
      </c>
      <c r="J864" s="403"/>
      <c r="K864" s="97"/>
      <c r="L864" s="1" t="b">
        <f>IF(B864="",FALSE,IF(COUNTIF(Businesses!B:B,Buildings!B864)=0,TRUE,FALSE))</f>
        <v>0</v>
      </c>
    </row>
    <row r="865" spans="1:12" s="3" customFormat="1" ht="16.5" customHeight="1">
      <c r="A865" s="96"/>
      <c r="B865" s="194"/>
      <c r="C865" s="195"/>
      <c r="D865" s="195"/>
      <c r="E865" s="196"/>
      <c r="F865" s="196"/>
      <c r="G865" s="197" t="str">
        <f t="shared" si="26"/>
        <v/>
      </c>
      <c r="H865" s="197" t="str">
        <f>IF(B865="","",IF(COUNTIF(Businesses!B:B,B865)&gt;1,"Multi-Tenant","Single-Tenant"))</f>
        <v/>
      </c>
      <c r="I865" s="402" t="str">
        <f t="shared" si="27"/>
        <v/>
      </c>
      <c r="J865" s="403"/>
      <c r="K865" s="97"/>
      <c r="L865" s="1" t="b">
        <f>IF(B865="",FALSE,IF(COUNTIF(Businesses!B:B,Buildings!B865)=0,TRUE,FALSE))</f>
        <v>0</v>
      </c>
    </row>
    <row r="866" spans="1:12" s="3" customFormat="1" ht="16.5" customHeight="1">
      <c r="A866" s="96"/>
      <c r="B866" s="199"/>
      <c r="C866" s="200"/>
      <c r="D866" s="200"/>
      <c r="E866" s="201"/>
      <c r="F866" s="201"/>
      <c r="G866" s="197" t="str">
        <f t="shared" si="26"/>
        <v/>
      </c>
      <c r="H866" s="197" t="str">
        <f>IF(B866="","",IF(COUNTIF(Businesses!B:B,B866)&gt;1,"Multi-Tenant","Single-Tenant"))</f>
        <v/>
      </c>
      <c r="I866" s="402" t="str">
        <f t="shared" si="27"/>
        <v/>
      </c>
      <c r="J866" s="403"/>
      <c r="K866" s="97"/>
      <c r="L866" s="1" t="b">
        <f>IF(B866="",FALSE,IF(COUNTIF(Businesses!B:B,Buildings!B866)=0,TRUE,FALSE))</f>
        <v>0</v>
      </c>
    </row>
    <row r="867" spans="1:12" s="3" customFormat="1" ht="16.5" customHeight="1">
      <c r="A867" s="96"/>
      <c r="B867" s="194"/>
      <c r="C867" s="195"/>
      <c r="D867" s="195"/>
      <c r="E867" s="196"/>
      <c r="F867" s="196"/>
      <c r="G867" s="197" t="str">
        <f t="shared" si="26"/>
        <v/>
      </c>
      <c r="H867" s="197" t="str">
        <f>IF(B867="","",IF(COUNTIF(Businesses!B:B,B867)&gt;1,"Multi-Tenant","Single-Tenant"))</f>
        <v/>
      </c>
      <c r="I867" s="402" t="str">
        <f t="shared" si="27"/>
        <v/>
      </c>
      <c r="J867" s="403"/>
      <c r="K867" s="97"/>
      <c r="L867" s="1" t="b">
        <f>IF(B867="",FALSE,IF(COUNTIF(Businesses!B:B,Buildings!B867)=0,TRUE,FALSE))</f>
        <v>0</v>
      </c>
    </row>
    <row r="868" spans="1:12" s="3" customFormat="1" ht="16.5" customHeight="1">
      <c r="A868" s="96"/>
      <c r="B868" s="199"/>
      <c r="C868" s="200"/>
      <c r="D868" s="200"/>
      <c r="E868" s="201"/>
      <c r="F868" s="201"/>
      <c r="G868" s="197" t="str">
        <f t="shared" si="26"/>
        <v/>
      </c>
      <c r="H868" s="197" t="str">
        <f>IF(B868="","",IF(COUNTIF(Businesses!B:B,B868)&gt;1,"Multi-Tenant","Single-Tenant"))</f>
        <v/>
      </c>
      <c r="I868" s="402" t="str">
        <f t="shared" si="27"/>
        <v/>
      </c>
      <c r="J868" s="403"/>
      <c r="K868" s="97"/>
      <c r="L868" s="1" t="b">
        <f>IF(B868="",FALSE,IF(COUNTIF(Businesses!B:B,Buildings!B868)=0,TRUE,FALSE))</f>
        <v>0</v>
      </c>
    </row>
    <row r="869" spans="1:12" s="3" customFormat="1" ht="16.5" customHeight="1">
      <c r="A869" s="96"/>
      <c r="B869" s="194"/>
      <c r="C869" s="195"/>
      <c r="D869" s="195"/>
      <c r="E869" s="196"/>
      <c r="F869" s="196"/>
      <c r="G869" s="197" t="str">
        <f t="shared" si="26"/>
        <v/>
      </c>
      <c r="H869" s="197" t="str">
        <f>IF(B869="","",IF(COUNTIF(Businesses!B:B,B869)&gt;1,"Multi-Tenant","Single-Tenant"))</f>
        <v/>
      </c>
      <c r="I869" s="402" t="str">
        <f t="shared" si="27"/>
        <v/>
      </c>
      <c r="J869" s="403"/>
      <c r="K869" s="97"/>
      <c r="L869" s="1" t="b">
        <f>IF(B869="",FALSE,IF(COUNTIF(Businesses!B:B,Buildings!B869)=0,TRUE,FALSE))</f>
        <v>0</v>
      </c>
    </row>
    <row r="870" spans="1:12" s="3" customFormat="1" ht="16.5" customHeight="1">
      <c r="A870" s="96"/>
      <c r="B870" s="199"/>
      <c r="C870" s="200"/>
      <c r="D870" s="200"/>
      <c r="E870" s="201"/>
      <c r="F870" s="201"/>
      <c r="G870" s="197" t="str">
        <f t="shared" si="26"/>
        <v/>
      </c>
      <c r="H870" s="197" t="str">
        <f>IF(B870="","",IF(COUNTIF(Businesses!B:B,B870)&gt;1,"Multi-Tenant","Single-Tenant"))</f>
        <v/>
      </c>
      <c r="I870" s="402" t="str">
        <f t="shared" si="27"/>
        <v/>
      </c>
      <c r="J870" s="403"/>
      <c r="K870" s="97"/>
      <c r="L870" s="1" t="b">
        <f>IF(B870="",FALSE,IF(COUNTIF(Businesses!B:B,Buildings!B870)=0,TRUE,FALSE))</f>
        <v>0</v>
      </c>
    </row>
    <row r="871" spans="1:12" s="3" customFormat="1" ht="16.5" customHeight="1">
      <c r="A871" s="96"/>
      <c r="B871" s="194"/>
      <c r="C871" s="195"/>
      <c r="D871" s="195"/>
      <c r="E871" s="196"/>
      <c r="F871" s="196"/>
      <c r="G871" s="197" t="str">
        <f t="shared" si="26"/>
        <v/>
      </c>
      <c r="H871" s="197" t="str">
        <f>IF(B871="","",IF(COUNTIF(Businesses!B:B,B871)&gt;1,"Multi-Tenant","Single-Tenant"))</f>
        <v/>
      </c>
      <c r="I871" s="402" t="str">
        <f t="shared" si="27"/>
        <v/>
      </c>
      <c r="J871" s="403"/>
      <c r="K871" s="97"/>
      <c r="L871" s="1" t="b">
        <f>IF(B871="",FALSE,IF(COUNTIF(Businesses!B:B,Buildings!B871)=0,TRUE,FALSE))</f>
        <v>0</v>
      </c>
    </row>
    <row r="872" spans="1:12" s="3" customFormat="1" ht="16.5" customHeight="1">
      <c r="A872" s="96"/>
      <c r="B872" s="199"/>
      <c r="C872" s="200"/>
      <c r="D872" s="200"/>
      <c r="E872" s="201"/>
      <c r="F872" s="201"/>
      <c r="G872" s="197" t="str">
        <f t="shared" si="26"/>
        <v/>
      </c>
      <c r="H872" s="197" t="str">
        <f>IF(B872="","",IF(COUNTIF(Businesses!B:B,B872)&gt;1,"Multi-Tenant","Single-Tenant"))</f>
        <v/>
      </c>
      <c r="I872" s="402" t="str">
        <f t="shared" si="27"/>
        <v/>
      </c>
      <c r="J872" s="403"/>
      <c r="K872" s="97"/>
      <c r="L872" s="1" t="b">
        <f>IF(B872="",FALSE,IF(COUNTIF(Businesses!B:B,Buildings!B872)=0,TRUE,FALSE))</f>
        <v>0</v>
      </c>
    </row>
    <row r="873" spans="1:12" s="3" customFormat="1" ht="16.5" customHeight="1">
      <c r="A873" s="96"/>
      <c r="B873" s="194"/>
      <c r="C873" s="195"/>
      <c r="D873" s="195"/>
      <c r="E873" s="196"/>
      <c r="F873" s="196"/>
      <c r="G873" s="197" t="str">
        <f t="shared" si="26"/>
        <v/>
      </c>
      <c r="H873" s="197" t="str">
        <f>IF(B873="","",IF(COUNTIF(Businesses!B:B,B873)&gt;1,"Multi-Tenant","Single-Tenant"))</f>
        <v/>
      </c>
      <c r="I873" s="402" t="str">
        <f t="shared" si="27"/>
        <v/>
      </c>
      <c r="J873" s="403"/>
      <c r="K873" s="97"/>
      <c r="L873" s="1" t="b">
        <f>IF(B873="",FALSE,IF(COUNTIF(Businesses!B:B,Buildings!B873)=0,TRUE,FALSE))</f>
        <v>0</v>
      </c>
    </row>
    <row r="874" spans="1:12" s="3" customFormat="1" ht="16.5" customHeight="1">
      <c r="A874" s="96"/>
      <c r="B874" s="199"/>
      <c r="C874" s="200"/>
      <c r="D874" s="200"/>
      <c r="E874" s="201"/>
      <c r="F874" s="201"/>
      <c r="G874" s="197" t="str">
        <f t="shared" si="26"/>
        <v/>
      </c>
      <c r="H874" s="197" t="str">
        <f>IF(B874="","",IF(COUNTIF(Businesses!B:B,B874)&gt;1,"Multi-Tenant","Single-Tenant"))</f>
        <v/>
      </c>
      <c r="I874" s="402" t="str">
        <f t="shared" si="27"/>
        <v/>
      </c>
      <c r="J874" s="403"/>
      <c r="K874" s="97"/>
      <c r="L874" s="1" t="b">
        <f>IF(B874="",FALSE,IF(COUNTIF(Businesses!B:B,Buildings!B874)=0,TRUE,FALSE))</f>
        <v>0</v>
      </c>
    </row>
    <row r="875" spans="1:12" s="3" customFormat="1" ht="16.5" customHeight="1">
      <c r="A875" s="96"/>
      <c r="B875" s="194"/>
      <c r="C875" s="195"/>
      <c r="D875" s="195"/>
      <c r="E875" s="196"/>
      <c r="F875" s="196"/>
      <c r="G875" s="197" t="str">
        <f t="shared" si="26"/>
        <v/>
      </c>
      <c r="H875" s="197" t="str">
        <f>IF(B875="","",IF(COUNTIF(Businesses!B:B,B875)&gt;1,"Multi-Tenant","Single-Tenant"))</f>
        <v/>
      </c>
      <c r="I875" s="402" t="str">
        <f t="shared" si="27"/>
        <v/>
      </c>
      <c r="J875" s="403"/>
      <c r="K875" s="97"/>
      <c r="L875" s="1" t="b">
        <f>IF(B875="",FALSE,IF(COUNTIF(Businesses!B:B,Buildings!B875)=0,TRUE,FALSE))</f>
        <v>0</v>
      </c>
    </row>
    <row r="876" spans="1:12" s="3" customFormat="1" ht="16.5" customHeight="1">
      <c r="A876" s="96"/>
      <c r="B876" s="199"/>
      <c r="C876" s="200"/>
      <c r="D876" s="200"/>
      <c r="E876" s="201"/>
      <c r="F876" s="201"/>
      <c r="G876" s="197" t="str">
        <f t="shared" si="26"/>
        <v/>
      </c>
      <c r="H876" s="197" t="str">
        <f>IF(B876="","",IF(COUNTIF(Businesses!B:B,B876)&gt;1,"Multi-Tenant","Single-Tenant"))</f>
        <v/>
      </c>
      <c r="I876" s="402" t="str">
        <f t="shared" si="27"/>
        <v/>
      </c>
      <c r="J876" s="403"/>
      <c r="K876" s="97"/>
      <c r="L876" s="1" t="b">
        <f>IF(B876="",FALSE,IF(COUNTIF(Businesses!B:B,Buildings!B876)=0,TRUE,FALSE))</f>
        <v>0</v>
      </c>
    </row>
    <row r="877" spans="1:12" s="3" customFormat="1" ht="16.5" customHeight="1">
      <c r="A877" s="96"/>
      <c r="B877" s="194"/>
      <c r="C877" s="195"/>
      <c r="D877" s="195"/>
      <c r="E877" s="196"/>
      <c r="F877" s="196"/>
      <c r="G877" s="197" t="str">
        <f t="shared" si="26"/>
        <v/>
      </c>
      <c r="H877" s="197" t="str">
        <f>IF(B877="","",IF(COUNTIF(Businesses!B:B,B877)&gt;1,"Multi-Tenant","Single-Tenant"))</f>
        <v/>
      </c>
      <c r="I877" s="402" t="str">
        <f t="shared" si="27"/>
        <v/>
      </c>
      <c r="J877" s="403"/>
      <c r="K877" s="97"/>
      <c r="L877" s="1" t="b">
        <f>IF(B877="",FALSE,IF(COUNTIF(Businesses!B:B,Buildings!B877)=0,TRUE,FALSE))</f>
        <v>0</v>
      </c>
    </row>
    <row r="878" spans="1:12" s="3" customFormat="1" ht="16.5" customHeight="1">
      <c r="A878" s="96"/>
      <c r="B878" s="199"/>
      <c r="C878" s="200"/>
      <c r="D878" s="200"/>
      <c r="E878" s="201"/>
      <c r="F878" s="201"/>
      <c r="G878" s="197" t="str">
        <f t="shared" si="26"/>
        <v/>
      </c>
      <c r="H878" s="197" t="str">
        <f>IF(B878="","",IF(COUNTIF(Businesses!B:B,B878)&gt;1,"Multi-Tenant","Single-Tenant"))</f>
        <v/>
      </c>
      <c r="I878" s="402" t="str">
        <f t="shared" si="27"/>
        <v/>
      </c>
      <c r="J878" s="403"/>
      <c r="K878" s="97"/>
      <c r="L878" s="1" t="b">
        <f>IF(B878="",FALSE,IF(COUNTIF(Businesses!B:B,Buildings!B878)=0,TRUE,FALSE))</f>
        <v>0</v>
      </c>
    </row>
    <row r="879" spans="1:12" s="3" customFormat="1" ht="16.5" customHeight="1">
      <c r="A879" s="96"/>
      <c r="B879" s="194"/>
      <c r="C879" s="195"/>
      <c r="D879" s="195"/>
      <c r="E879" s="196"/>
      <c r="F879" s="196"/>
      <c r="G879" s="197" t="str">
        <f t="shared" si="26"/>
        <v/>
      </c>
      <c r="H879" s="197" t="str">
        <f>IF(B879="","",IF(COUNTIF(Businesses!B:B,B879)&gt;1,"Multi-Tenant","Single-Tenant"))</f>
        <v/>
      </c>
      <c r="I879" s="402" t="str">
        <f t="shared" si="27"/>
        <v/>
      </c>
      <c r="J879" s="403"/>
      <c r="K879" s="97"/>
      <c r="L879" s="1" t="b">
        <f>IF(B879="",FALSE,IF(COUNTIF(Businesses!B:B,Buildings!B879)=0,TRUE,FALSE))</f>
        <v>0</v>
      </c>
    </row>
    <row r="880" spans="1:12" s="3" customFormat="1" ht="16.5" customHeight="1">
      <c r="A880" s="96"/>
      <c r="B880" s="199"/>
      <c r="C880" s="200"/>
      <c r="D880" s="200"/>
      <c r="E880" s="201"/>
      <c r="F880" s="201"/>
      <c r="G880" s="197" t="str">
        <f t="shared" si="26"/>
        <v/>
      </c>
      <c r="H880" s="197" t="str">
        <f>IF(B880="","",IF(COUNTIF(Businesses!B:B,B880)&gt;1,"Multi-Tenant","Single-Tenant"))</f>
        <v/>
      </c>
      <c r="I880" s="402" t="str">
        <f t="shared" si="27"/>
        <v/>
      </c>
      <c r="J880" s="403"/>
      <c r="K880" s="97"/>
      <c r="L880" s="1" t="b">
        <f>IF(B880="",FALSE,IF(COUNTIF(Businesses!B:B,Buildings!B880)=0,TRUE,FALSE))</f>
        <v>0</v>
      </c>
    </row>
    <row r="881" spans="1:12" s="3" customFormat="1" ht="16.5" customHeight="1">
      <c r="A881" s="96"/>
      <c r="B881" s="194"/>
      <c r="C881" s="195"/>
      <c r="D881" s="195"/>
      <c r="E881" s="196"/>
      <c r="F881" s="196"/>
      <c r="G881" s="197" t="str">
        <f t="shared" si="26"/>
        <v/>
      </c>
      <c r="H881" s="197" t="str">
        <f>IF(B881="","",IF(COUNTIF(Businesses!B:B,B881)&gt;1,"Multi-Tenant","Single-Tenant"))</f>
        <v/>
      </c>
      <c r="I881" s="402" t="str">
        <f t="shared" si="27"/>
        <v/>
      </c>
      <c r="J881" s="403"/>
      <c r="K881" s="97"/>
      <c r="L881" s="1" t="b">
        <f>IF(B881="",FALSE,IF(COUNTIF(Businesses!B:B,Buildings!B881)=0,TRUE,FALSE))</f>
        <v>0</v>
      </c>
    </row>
    <row r="882" spans="1:12" s="3" customFormat="1" ht="16.5" customHeight="1">
      <c r="A882" s="96"/>
      <c r="B882" s="199"/>
      <c r="C882" s="200"/>
      <c r="D882" s="200"/>
      <c r="E882" s="201"/>
      <c r="F882" s="201"/>
      <c r="G882" s="197" t="str">
        <f t="shared" si="26"/>
        <v/>
      </c>
      <c r="H882" s="197" t="str">
        <f>IF(B882="","",IF(COUNTIF(Businesses!B:B,B882)&gt;1,"Multi-Tenant","Single-Tenant"))</f>
        <v/>
      </c>
      <c r="I882" s="402" t="str">
        <f t="shared" si="27"/>
        <v/>
      </c>
      <c r="J882" s="403"/>
      <c r="K882" s="97"/>
      <c r="L882" s="1" t="b">
        <f>IF(B882="",FALSE,IF(COUNTIF(Businesses!B:B,Buildings!B882)=0,TRUE,FALSE))</f>
        <v>0</v>
      </c>
    </row>
    <row r="883" spans="1:12" s="3" customFormat="1" ht="16.5" customHeight="1">
      <c r="A883" s="96"/>
      <c r="B883" s="194"/>
      <c r="C883" s="195"/>
      <c r="D883" s="195"/>
      <c r="E883" s="196"/>
      <c r="F883" s="196"/>
      <c r="G883" s="197" t="str">
        <f t="shared" si="26"/>
        <v/>
      </c>
      <c r="H883" s="197" t="str">
        <f>IF(B883="","",IF(COUNTIF(Businesses!B:B,B883)&gt;1,"Multi-Tenant","Single-Tenant"))</f>
        <v/>
      </c>
      <c r="I883" s="402" t="str">
        <f t="shared" si="27"/>
        <v/>
      </c>
      <c r="J883" s="403"/>
      <c r="K883" s="97"/>
      <c r="L883" s="1" t="b">
        <f>IF(B883="",FALSE,IF(COUNTIF(Businesses!B:B,Buildings!B883)=0,TRUE,FALSE))</f>
        <v>0</v>
      </c>
    </row>
    <row r="884" spans="1:12" s="3" customFormat="1" ht="16.5" customHeight="1">
      <c r="A884" s="96"/>
      <c r="B884" s="199"/>
      <c r="C884" s="200"/>
      <c r="D884" s="200"/>
      <c r="E884" s="201"/>
      <c r="F884" s="201"/>
      <c r="G884" s="197" t="str">
        <f t="shared" si="26"/>
        <v/>
      </c>
      <c r="H884" s="197" t="str">
        <f>IF(B884="","",IF(COUNTIF(Businesses!B:B,B884)&gt;1,"Multi-Tenant","Single-Tenant"))</f>
        <v/>
      </c>
      <c r="I884" s="402" t="str">
        <f t="shared" si="27"/>
        <v/>
      </c>
      <c r="J884" s="403"/>
      <c r="K884" s="97"/>
      <c r="L884" s="1" t="b">
        <f>IF(B884="",FALSE,IF(COUNTIF(Businesses!B:B,Buildings!B884)=0,TRUE,FALSE))</f>
        <v>0</v>
      </c>
    </row>
    <row r="885" spans="1:12" s="3" customFormat="1" ht="16.5" customHeight="1">
      <c r="A885" s="96"/>
      <c r="B885" s="194"/>
      <c r="C885" s="195"/>
      <c r="D885" s="195"/>
      <c r="E885" s="196"/>
      <c r="F885" s="196"/>
      <c r="G885" s="197" t="str">
        <f t="shared" si="26"/>
        <v/>
      </c>
      <c r="H885" s="197" t="str">
        <f>IF(B885="","",IF(COUNTIF(Businesses!B:B,B885)&gt;1,"Multi-Tenant","Single-Tenant"))</f>
        <v/>
      </c>
      <c r="I885" s="402" t="str">
        <f t="shared" si="27"/>
        <v/>
      </c>
      <c r="J885" s="403"/>
      <c r="K885" s="97"/>
      <c r="L885" s="1" t="b">
        <f>IF(B885="",FALSE,IF(COUNTIF(Businesses!B:B,Buildings!B885)=0,TRUE,FALSE))</f>
        <v>0</v>
      </c>
    </row>
    <row r="886" spans="1:12" s="3" customFormat="1" ht="16.5" customHeight="1">
      <c r="A886" s="96"/>
      <c r="B886" s="199"/>
      <c r="C886" s="200"/>
      <c r="D886" s="200"/>
      <c r="E886" s="201"/>
      <c r="F886" s="201"/>
      <c r="G886" s="197" t="str">
        <f t="shared" si="26"/>
        <v/>
      </c>
      <c r="H886" s="197" t="str">
        <f>IF(B886="","",IF(COUNTIF(Businesses!B:B,B886)&gt;1,"Multi-Tenant","Single-Tenant"))</f>
        <v/>
      </c>
      <c r="I886" s="402" t="str">
        <f t="shared" si="27"/>
        <v/>
      </c>
      <c r="J886" s="403"/>
      <c r="K886" s="97"/>
      <c r="L886" s="1" t="b">
        <f>IF(B886="",FALSE,IF(COUNTIF(Businesses!B:B,Buildings!B886)=0,TRUE,FALSE))</f>
        <v>0</v>
      </c>
    </row>
    <row r="887" spans="1:12" s="3" customFormat="1" ht="16.5" customHeight="1">
      <c r="A887" s="96"/>
      <c r="B887" s="194"/>
      <c r="C887" s="195"/>
      <c r="D887" s="195"/>
      <c r="E887" s="196"/>
      <c r="F887" s="196"/>
      <c r="G887" s="197" t="str">
        <f t="shared" si="26"/>
        <v/>
      </c>
      <c r="H887" s="197" t="str">
        <f>IF(B887="","",IF(COUNTIF(Businesses!B:B,B887)&gt;1,"Multi-Tenant","Single-Tenant"))</f>
        <v/>
      </c>
      <c r="I887" s="402" t="str">
        <f t="shared" si="27"/>
        <v/>
      </c>
      <c r="J887" s="403"/>
      <c r="K887" s="97"/>
      <c r="L887" s="1" t="b">
        <f>IF(B887="",FALSE,IF(COUNTIF(Businesses!B:B,Buildings!B887)=0,TRUE,FALSE))</f>
        <v>0</v>
      </c>
    </row>
    <row r="888" spans="1:12" s="3" customFormat="1" ht="16.5" customHeight="1">
      <c r="A888" s="96"/>
      <c r="B888" s="199"/>
      <c r="C888" s="200"/>
      <c r="D888" s="200"/>
      <c r="E888" s="201"/>
      <c r="F888" s="201"/>
      <c r="G888" s="197" t="str">
        <f t="shared" si="26"/>
        <v/>
      </c>
      <c r="H888" s="197" t="str">
        <f>IF(B888="","",IF(COUNTIF(Businesses!B:B,B888)&gt;1,"Multi-Tenant","Single-Tenant"))</f>
        <v/>
      </c>
      <c r="I888" s="402" t="str">
        <f t="shared" si="27"/>
        <v/>
      </c>
      <c r="J888" s="403"/>
      <c r="K888" s="97"/>
      <c r="L888" s="1" t="b">
        <f>IF(B888="",FALSE,IF(COUNTIF(Businesses!B:B,Buildings!B888)=0,TRUE,FALSE))</f>
        <v>0</v>
      </c>
    </row>
    <row r="889" spans="1:12" s="3" customFormat="1" ht="16.5" customHeight="1">
      <c r="A889" s="96"/>
      <c r="B889" s="194"/>
      <c r="C889" s="195"/>
      <c r="D889" s="195"/>
      <c r="E889" s="196"/>
      <c r="F889" s="196"/>
      <c r="G889" s="197" t="str">
        <f t="shared" si="26"/>
        <v/>
      </c>
      <c r="H889" s="197" t="str">
        <f>IF(B889="","",IF(COUNTIF(Businesses!B:B,B889)&gt;1,"Multi-Tenant","Single-Tenant"))</f>
        <v/>
      </c>
      <c r="I889" s="402" t="str">
        <f t="shared" si="27"/>
        <v/>
      </c>
      <c r="J889" s="403"/>
      <c r="K889" s="97"/>
      <c r="L889" s="1" t="b">
        <f>IF(B889="",FALSE,IF(COUNTIF(Businesses!B:B,Buildings!B889)=0,TRUE,FALSE))</f>
        <v>0</v>
      </c>
    </row>
    <row r="890" spans="1:12" s="3" customFormat="1" ht="16.5" customHeight="1">
      <c r="A890" s="96"/>
      <c r="B890" s="199"/>
      <c r="C890" s="200"/>
      <c r="D890" s="200"/>
      <c r="E890" s="201"/>
      <c r="F890" s="201"/>
      <c r="G890" s="197" t="str">
        <f t="shared" si="26"/>
        <v/>
      </c>
      <c r="H890" s="197" t="str">
        <f>IF(B890="","",IF(COUNTIF(Businesses!B:B,B890)&gt;1,"Multi-Tenant","Single-Tenant"))</f>
        <v/>
      </c>
      <c r="I890" s="402" t="str">
        <f t="shared" si="27"/>
        <v/>
      </c>
      <c r="J890" s="403"/>
      <c r="K890" s="97"/>
      <c r="L890" s="1" t="b">
        <f>IF(B890="",FALSE,IF(COUNTIF(Businesses!B:B,Buildings!B890)=0,TRUE,FALSE))</f>
        <v>0</v>
      </c>
    </row>
    <row r="891" spans="1:12" s="3" customFormat="1" ht="16.5" customHeight="1">
      <c r="A891" s="96"/>
      <c r="B891" s="194"/>
      <c r="C891" s="195"/>
      <c r="D891" s="195"/>
      <c r="E891" s="196"/>
      <c r="F891" s="196"/>
      <c r="G891" s="197" t="str">
        <f t="shared" si="26"/>
        <v/>
      </c>
      <c r="H891" s="197" t="str">
        <f>IF(B891="","",IF(COUNTIF(Businesses!B:B,B891)&gt;1,"Multi-Tenant","Single-Tenant"))</f>
        <v/>
      </c>
      <c r="I891" s="402" t="str">
        <f t="shared" si="27"/>
        <v/>
      </c>
      <c r="J891" s="403"/>
      <c r="K891" s="97"/>
      <c r="L891" s="1" t="b">
        <f>IF(B891="",FALSE,IF(COUNTIF(Businesses!B:B,Buildings!B891)=0,TRUE,FALSE))</f>
        <v>0</v>
      </c>
    </row>
    <row r="892" spans="1:12" s="3" customFormat="1" ht="16.5" customHeight="1">
      <c r="A892" s="96"/>
      <c r="B892" s="199"/>
      <c r="C892" s="200"/>
      <c r="D892" s="200"/>
      <c r="E892" s="201"/>
      <c r="F892" s="201"/>
      <c r="G892" s="197" t="str">
        <f t="shared" si="26"/>
        <v/>
      </c>
      <c r="H892" s="197" t="str">
        <f>IF(B892="","",IF(COUNTIF(Businesses!B:B,B892)&gt;1,"Multi-Tenant","Single-Tenant"))</f>
        <v/>
      </c>
      <c r="I892" s="402" t="str">
        <f t="shared" si="27"/>
        <v/>
      </c>
      <c r="J892" s="403"/>
      <c r="K892" s="97"/>
      <c r="L892" s="1" t="b">
        <f>IF(B892="",FALSE,IF(COUNTIF(Businesses!B:B,Buildings!B892)=0,TRUE,FALSE))</f>
        <v>0</v>
      </c>
    </row>
    <row r="893" spans="1:12" s="3" customFormat="1" ht="16.5" customHeight="1">
      <c r="A893" s="96"/>
      <c r="B893" s="194"/>
      <c r="C893" s="195"/>
      <c r="D893" s="195"/>
      <c r="E893" s="196"/>
      <c r="F893" s="196"/>
      <c r="G893" s="197" t="str">
        <f t="shared" si="26"/>
        <v/>
      </c>
      <c r="H893" s="197" t="str">
        <f>IF(B893="","",IF(COUNTIF(Businesses!B:B,B893)&gt;1,"Multi-Tenant","Single-Tenant"))</f>
        <v/>
      </c>
      <c r="I893" s="402" t="str">
        <f t="shared" si="27"/>
        <v/>
      </c>
      <c r="J893" s="403"/>
      <c r="K893" s="97"/>
      <c r="L893" s="1" t="b">
        <f>IF(B893="",FALSE,IF(COUNTIF(Businesses!B:B,Buildings!B893)=0,TRUE,FALSE))</f>
        <v>0</v>
      </c>
    </row>
    <row r="894" spans="1:12" s="3" customFormat="1" ht="16.5" customHeight="1">
      <c r="A894" s="96"/>
      <c r="B894" s="199"/>
      <c r="C894" s="200"/>
      <c r="D894" s="200"/>
      <c r="E894" s="201"/>
      <c r="F894" s="201"/>
      <c r="G894" s="197" t="str">
        <f t="shared" si="26"/>
        <v/>
      </c>
      <c r="H894" s="197" t="str">
        <f>IF(B894="","",IF(COUNTIF(Businesses!B:B,B894)&gt;1,"Multi-Tenant","Single-Tenant"))</f>
        <v/>
      </c>
      <c r="I894" s="402" t="str">
        <f t="shared" si="27"/>
        <v/>
      </c>
      <c r="J894" s="403"/>
      <c r="K894" s="97"/>
      <c r="L894" s="1" t="b">
        <f>IF(B894="",FALSE,IF(COUNTIF(Businesses!B:B,Buildings!B894)=0,TRUE,FALSE))</f>
        <v>0</v>
      </c>
    </row>
    <row r="895" spans="1:12" s="3" customFormat="1" ht="16.5" customHeight="1">
      <c r="A895" s="96"/>
      <c r="B895" s="194"/>
      <c r="C895" s="195"/>
      <c r="D895" s="195"/>
      <c r="E895" s="196"/>
      <c r="F895" s="196"/>
      <c r="G895" s="197" t="str">
        <f t="shared" si="26"/>
        <v/>
      </c>
      <c r="H895" s="197" t="str">
        <f>IF(B895="","",IF(COUNTIF(Businesses!B:B,B895)&gt;1,"Multi-Tenant","Single-Tenant"))</f>
        <v/>
      </c>
      <c r="I895" s="402" t="str">
        <f t="shared" si="27"/>
        <v/>
      </c>
      <c r="J895" s="403"/>
      <c r="K895" s="97"/>
      <c r="L895" s="1" t="b">
        <f>IF(B895="",FALSE,IF(COUNTIF(Businesses!B:B,Buildings!B895)=0,TRUE,FALSE))</f>
        <v>0</v>
      </c>
    </row>
    <row r="896" spans="1:12" s="3" customFormat="1" ht="16.5" customHeight="1">
      <c r="A896" s="96"/>
      <c r="B896" s="199"/>
      <c r="C896" s="200"/>
      <c r="D896" s="200"/>
      <c r="E896" s="201"/>
      <c r="F896" s="201"/>
      <c r="G896" s="197" t="str">
        <f t="shared" si="26"/>
        <v/>
      </c>
      <c r="H896" s="197" t="str">
        <f>IF(B896="","",IF(COUNTIF(Businesses!B:B,B896)&gt;1,"Multi-Tenant","Single-Tenant"))</f>
        <v/>
      </c>
      <c r="I896" s="402" t="str">
        <f t="shared" si="27"/>
        <v/>
      </c>
      <c r="J896" s="403"/>
      <c r="K896" s="97"/>
      <c r="L896" s="1" t="b">
        <f>IF(B896="",FALSE,IF(COUNTIF(Businesses!B:B,Buildings!B896)=0,TRUE,FALSE))</f>
        <v>0</v>
      </c>
    </row>
    <row r="897" spans="1:12" s="3" customFormat="1" ht="16.5" customHeight="1">
      <c r="A897" s="96"/>
      <c r="B897" s="194"/>
      <c r="C897" s="195"/>
      <c r="D897" s="195"/>
      <c r="E897" s="196"/>
      <c r="F897" s="196"/>
      <c r="G897" s="197" t="str">
        <f t="shared" si="26"/>
        <v/>
      </c>
      <c r="H897" s="197" t="str">
        <f>IF(B897="","",IF(COUNTIF(Businesses!B:B,B897)&gt;1,"Multi-Tenant","Single-Tenant"))</f>
        <v/>
      </c>
      <c r="I897" s="402" t="str">
        <f t="shared" si="27"/>
        <v/>
      </c>
      <c r="J897" s="403"/>
      <c r="K897" s="97"/>
      <c r="L897" s="1" t="b">
        <f>IF(B897="",FALSE,IF(COUNTIF(Businesses!B:B,Buildings!B897)=0,TRUE,FALSE))</f>
        <v>0</v>
      </c>
    </row>
    <row r="898" spans="1:12" s="3" customFormat="1" ht="16.5" customHeight="1">
      <c r="A898" s="96"/>
      <c r="B898" s="199"/>
      <c r="C898" s="200"/>
      <c r="D898" s="200"/>
      <c r="E898" s="201"/>
      <c r="F898" s="201"/>
      <c r="G898" s="197" t="str">
        <f t="shared" si="26"/>
        <v/>
      </c>
      <c r="H898" s="197" t="str">
        <f>IF(B898="","",IF(COUNTIF(Businesses!B:B,B898)&gt;1,"Multi-Tenant","Single-Tenant"))</f>
        <v/>
      </c>
      <c r="I898" s="402" t="str">
        <f t="shared" si="27"/>
        <v/>
      </c>
      <c r="J898" s="403"/>
      <c r="K898" s="97"/>
      <c r="L898" s="1" t="b">
        <f>IF(B898="",FALSE,IF(COUNTIF(Businesses!B:B,Buildings!B898)=0,TRUE,FALSE))</f>
        <v>0</v>
      </c>
    </row>
    <row r="899" spans="1:12" s="3" customFormat="1" ht="16.5" customHeight="1">
      <c r="A899" s="96"/>
      <c r="B899" s="194"/>
      <c r="C899" s="195"/>
      <c r="D899" s="195"/>
      <c r="E899" s="196"/>
      <c r="F899" s="196"/>
      <c r="G899" s="197" t="str">
        <f t="shared" si="26"/>
        <v/>
      </c>
      <c r="H899" s="197" t="str">
        <f>IF(B899="","",IF(COUNTIF(Businesses!B:B,B899)&gt;1,"Multi-Tenant","Single-Tenant"))</f>
        <v/>
      </c>
      <c r="I899" s="402" t="str">
        <f t="shared" si="27"/>
        <v/>
      </c>
      <c r="J899" s="403"/>
      <c r="K899" s="97"/>
      <c r="L899" s="1" t="b">
        <f>IF(B899="",FALSE,IF(COUNTIF(Businesses!B:B,Buildings!B899)=0,TRUE,FALSE))</f>
        <v>0</v>
      </c>
    </row>
    <row r="900" spans="1:12" s="3" customFormat="1" ht="16.5" customHeight="1">
      <c r="A900" s="96"/>
      <c r="B900" s="199"/>
      <c r="C900" s="200"/>
      <c r="D900" s="200"/>
      <c r="E900" s="201"/>
      <c r="F900" s="201"/>
      <c r="G900" s="197" t="str">
        <f t="shared" ref="G900:G963" si="28">IF(B900="","","Standard")</f>
        <v/>
      </c>
      <c r="H900" s="197" t="str">
        <f>IF(B900="","",IF(COUNTIF(Businesses!B:B,B900)&gt;1,"Multi-Tenant","Single-Tenant"))</f>
        <v/>
      </c>
      <c r="I900" s="402" t="str">
        <f t="shared" ref="I900:I963" si="29">IF(B900="","",B900)</f>
        <v/>
      </c>
      <c r="J900" s="403"/>
      <c r="K900" s="97"/>
      <c r="L900" s="1" t="b">
        <f>IF(B900="",FALSE,IF(COUNTIF(Businesses!B:B,Buildings!B900)=0,TRUE,FALSE))</f>
        <v>0</v>
      </c>
    </row>
    <row r="901" spans="1:12" s="3" customFormat="1" ht="16.5" customHeight="1">
      <c r="A901" s="96"/>
      <c r="B901" s="194"/>
      <c r="C901" s="195"/>
      <c r="D901" s="195"/>
      <c r="E901" s="196"/>
      <c r="F901" s="196"/>
      <c r="G901" s="197" t="str">
        <f t="shared" si="28"/>
        <v/>
      </c>
      <c r="H901" s="197" t="str">
        <f>IF(B901="","",IF(COUNTIF(Businesses!B:B,B901)&gt;1,"Multi-Tenant","Single-Tenant"))</f>
        <v/>
      </c>
      <c r="I901" s="402" t="str">
        <f t="shared" si="29"/>
        <v/>
      </c>
      <c r="J901" s="403"/>
      <c r="K901" s="97"/>
      <c r="L901" s="1" t="b">
        <f>IF(B901="",FALSE,IF(COUNTIF(Businesses!B:B,Buildings!B901)=0,TRUE,FALSE))</f>
        <v>0</v>
      </c>
    </row>
    <row r="902" spans="1:12" s="3" customFormat="1" ht="16.5" customHeight="1">
      <c r="A902" s="96"/>
      <c r="B902" s="199"/>
      <c r="C902" s="200"/>
      <c r="D902" s="200"/>
      <c r="E902" s="201"/>
      <c r="F902" s="201"/>
      <c r="G902" s="197" t="str">
        <f t="shared" si="28"/>
        <v/>
      </c>
      <c r="H902" s="197" t="str">
        <f>IF(B902="","",IF(COUNTIF(Businesses!B:B,B902)&gt;1,"Multi-Tenant","Single-Tenant"))</f>
        <v/>
      </c>
      <c r="I902" s="402" t="str">
        <f t="shared" si="29"/>
        <v/>
      </c>
      <c r="J902" s="403"/>
      <c r="K902" s="97"/>
      <c r="L902" s="1" t="b">
        <f>IF(B902="",FALSE,IF(COUNTIF(Businesses!B:B,Buildings!B902)=0,TRUE,FALSE))</f>
        <v>0</v>
      </c>
    </row>
    <row r="903" spans="1:12" s="3" customFormat="1" ht="16.5" customHeight="1">
      <c r="A903" s="96"/>
      <c r="B903" s="194"/>
      <c r="C903" s="195"/>
      <c r="D903" s="195"/>
      <c r="E903" s="196"/>
      <c r="F903" s="196"/>
      <c r="G903" s="197" t="str">
        <f t="shared" si="28"/>
        <v/>
      </c>
      <c r="H903" s="197" t="str">
        <f>IF(B903="","",IF(COUNTIF(Businesses!B:B,B903)&gt;1,"Multi-Tenant","Single-Tenant"))</f>
        <v/>
      </c>
      <c r="I903" s="402" t="str">
        <f t="shared" si="29"/>
        <v/>
      </c>
      <c r="J903" s="403"/>
      <c r="K903" s="97"/>
      <c r="L903" s="1" t="b">
        <f>IF(B903="",FALSE,IF(COUNTIF(Businesses!B:B,Buildings!B903)=0,TRUE,FALSE))</f>
        <v>0</v>
      </c>
    </row>
    <row r="904" spans="1:12" s="3" customFormat="1" ht="16.5" customHeight="1">
      <c r="A904" s="96"/>
      <c r="B904" s="199"/>
      <c r="C904" s="200"/>
      <c r="D904" s="200"/>
      <c r="E904" s="201"/>
      <c r="F904" s="201"/>
      <c r="G904" s="197" t="str">
        <f t="shared" si="28"/>
        <v/>
      </c>
      <c r="H904" s="197" t="str">
        <f>IF(B904="","",IF(COUNTIF(Businesses!B:B,B904)&gt;1,"Multi-Tenant","Single-Tenant"))</f>
        <v/>
      </c>
      <c r="I904" s="402" t="str">
        <f t="shared" si="29"/>
        <v/>
      </c>
      <c r="J904" s="403"/>
      <c r="K904" s="97"/>
      <c r="L904" s="1" t="b">
        <f>IF(B904="",FALSE,IF(COUNTIF(Businesses!B:B,Buildings!B904)=0,TRUE,FALSE))</f>
        <v>0</v>
      </c>
    </row>
    <row r="905" spans="1:12" s="3" customFormat="1" ht="16.5" customHeight="1">
      <c r="A905" s="96"/>
      <c r="B905" s="194"/>
      <c r="C905" s="195"/>
      <c r="D905" s="195"/>
      <c r="E905" s="196"/>
      <c r="F905" s="196"/>
      <c r="G905" s="197" t="str">
        <f t="shared" si="28"/>
        <v/>
      </c>
      <c r="H905" s="197" t="str">
        <f>IF(B905="","",IF(COUNTIF(Businesses!B:B,B905)&gt;1,"Multi-Tenant","Single-Tenant"))</f>
        <v/>
      </c>
      <c r="I905" s="402" t="str">
        <f t="shared" si="29"/>
        <v/>
      </c>
      <c r="J905" s="403"/>
      <c r="K905" s="97"/>
      <c r="L905" s="1" t="b">
        <f>IF(B905="",FALSE,IF(COUNTIF(Businesses!B:B,Buildings!B905)=0,TRUE,FALSE))</f>
        <v>0</v>
      </c>
    </row>
    <row r="906" spans="1:12" s="3" customFormat="1" ht="16.5" customHeight="1">
      <c r="A906" s="96"/>
      <c r="B906" s="199"/>
      <c r="C906" s="200"/>
      <c r="D906" s="200"/>
      <c r="E906" s="201"/>
      <c r="F906" s="201"/>
      <c r="G906" s="197" t="str">
        <f t="shared" si="28"/>
        <v/>
      </c>
      <c r="H906" s="197" t="str">
        <f>IF(B906="","",IF(COUNTIF(Businesses!B:B,B906)&gt;1,"Multi-Tenant","Single-Tenant"))</f>
        <v/>
      </c>
      <c r="I906" s="402" t="str">
        <f t="shared" si="29"/>
        <v/>
      </c>
      <c r="J906" s="403"/>
      <c r="K906" s="97"/>
      <c r="L906" s="1" t="b">
        <f>IF(B906="",FALSE,IF(COUNTIF(Businesses!B:B,Buildings!B906)=0,TRUE,FALSE))</f>
        <v>0</v>
      </c>
    </row>
    <row r="907" spans="1:12" s="3" customFormat="1" ht="16.5" customHeight="1">
      <c r="A907" s="96"/>
      <c r="B907" s="194"/>
      <c r="C907" s="195"/>
      <c r="D907" s="195"/>
      <c r="E907" s="196"/>
      <c r="F907" s="196"/>
      <c r="G907" s="197" t="str">
        <f t="shared" si="28"/>
        <v/>
      </c>
      <c r="H907" s="197" t="str">
        <f>IF(B907="","",IF(COUNTIF(Businesses!B:B,B907)&gt;1,"Multi-Tenant","Single-Tenant"))</f>
        <v/>
      </c>
      <c r="I907" s="402" t="str">
        <f t="shared" si="29"/>
        <v/>
      </c>
      <c r="J907" s="403"/>
      <c r="K907" s="97"/>
      <c r="L907" s="1" t="b">
        <f>IF(B907="",FALSE,IF(COUNTIF(Businesses!B:B,Buildings!B907)=0,TRUE,FALSE))</f>
        <v>0</v>
      </c>
    </row>
    <row r="908" spans="1:12" s="3" customFormat="1" ht="16.5" customHeight="1">
      <c r="A908" s="96"/>
      <c r="B908" s="199"/>
      <c r="C908" s="200"/>
      <c r="D908" s="200"/>
      <c r="E908" s="201"/>
      <c r="F908" s="201"/>
      <c r="G908" s="197" t="str">
        <f t="shared" si="28"/>
        <v/>
      </c>
      <c r="H908" s="197" t="str">
        <f>IF(B908="","",IF(COUNTIF(Businesses!B:B,B908)&gt;1,"Multi-Tenant","Single-Tenant"))</f>
        <v/>
      </c>
      <c r="I908" s="402" t="str">
        <f t="shared" si="29"/>
        <v/>
      </c>
      <c r="J908" s="403"/>
      <c r="K908" s="97"/>
      <c r="L908" s="1" t="b">
        <f>IF(B908="",FALSE,IF(COUNTIF(Businesses!B:B,Buildings!B908)=0,TRUE,FALSE))</f>
        <v>0</v>
      </c>
    </row>
    <row r="909" spans="1:12" s="3" customFormat="1" ht="16.5" customHeight="1">
      <c r="A909" s="96"/>
      <c r="B909" s="194"/>
      <c r="C909" s="195"/>
      <c r="D909" s="195"/>
      <c r="E909" s="196"/>
      <c r="F909" s="196"/>
      <c r="G909" s="197" t="str">
        <f t="shared" si="28"/>
        <v/>
      </c>
      <c r="H909" s="197" t="str">
        <f>IF(B909="","",IF(COUNTIF(Businesses!B:B,B909)&gt;1,"Multi-Tenant","Single-Tenant"))</f>
        <v/>
      </c>
      <c r="I909" s="402" t="str">
        <f t="shared" si="29"/>
        <v/>
      </c>
      <c r="J909" s="403"/>
      <c r="K909" s="97"/>
      <c r="L909" s="1" t="b">
        <f>IF(B909="",FALSE,IF(COUNTIF(Businesses!B:B,Buildings!B909)=0,TRUE,FALSE))</f>
        <v>0</v>
      </c>
    </row>
    <row r="910" spans="1:12" s="3" customFormat="1" ht="16.5" customHeight="1">
      <c r="A910" s="96"/>
      <c r="B910" s="199"/>
      <c r="C910" s="200"/>
      <c r="D910" s="200"/>
      <c r="E910" s="201"/>
      <c r="F910" s="201"/>
      <c r="G910" s="197" t="str">
        <f t="shared" si="28"/>
        <v/>
      </c>
      <c r="H910" s="197" t="str">
        <f>IF(B910="","",IF(COUNTIF(Businesses!B:B,B910)&gt;1,"Multi-Tenant","Single-Tenant"))</f>
        <v/>
      </c>
      <c r="I910" s="402" t="str">
        <f t="shared" si="29"/>
        <v/>
      </c>
      <c r="J910" s="403"/>
      <c r="K910" s="97"/>
      <c r="L910" s="1" t="b">
        <f>IF(B910="",FALSE,IF(COUNTIF(Businesses!B:B,Buildings!B910)=0,TRUE,FALSE))</f>
        <v>0</v>
      </c>
    </row>
    <row r="911" spans="1:12" s="3" customFormat="1" ht="16.5" customHeight="1">
      <c r="A911" s="96"/>
      <c r="B911" s="194"/>
      <c r="C911" s="195"/>
      <c r="D911" s="195"/>
      <c r="E911" s="196"/>
      <c r="F911" s="196"/>
      <c r="G911" s="197" t="str">
        <f t="shared" si="28"/>
        <v/>
      </c>
      <c r="H911" s="197" t="str">
        <f>IF(B911="","",IF(COUNTIF(Businesses!B:B,B911)&gt;1,"Multi-Tenant","Single-Tenant"))</f>
        <v/>
      </c>
      <c r="I911" s="402" t="str">
        <f t="shared" si="29"/>
        <v/>
      </c>
      <c r="J911" s="403"/>
      <c r="K911" s="97"/>
      <c r="L911" s="1" t="b">
        <f>IF(B911="",FALSE,IF(COUNTIF(Businesses!B:B,Buildings!B911)=0,TRUE,FALSE))</f>
        <v>0</v>
      </c>
    </row>
    <row r="912" spans="1:12" s="3" customFormat="1" ht="16.5" customHeight="1">
      <c r="A912" s="96"/>
      <c r="B912" s="199"/>
      <c r="C912" s="200"/>
      <c r="D912" s="200"/>
      <c r="E912" s="201"/>
      <c r="F912" s="201"/>
      <c r="G912" s="197" t="str">
        <f t="shared" si="28"/>
        <v/>
      </c>
      <c r="H912" s="197" t="str">
        <f>IF(B912="","",IF(COUNTIF(Businesses!B:B,B912)&gt;1,"Multi-Tenant","Single-Tenant"))</f>
        <v/>
      </c>
      <c r="I912" s="402" t="str">
        <f t="shared" si="29"/>
        <v/>
      </c>
      <c r="J912" s="403"/>
      <c r="K912" s="97"/>
      <c r="L912" s="1" t="b">
        <f>IF(B912="",FALSE,IF(COUNTIF(Businesses!B:B,Buildings!B912)=0,TRUE,FALSE))</f>
        <v>0</v>
      </c>
    </row>
    <row r="913" spans="1:12" s="3" customFormat="1" ht="16.5" customHeight="1">
      <c r="A913" s="96"/>
      <c r="B913" s="194"/>
      <c r="C913" s="195"/>
      <c r="D913" s="195"/>
      <c r="E913" s="196"/>
      <c r="F913" s="196"/>
      <c r="G913" s="197" t="str">
        <f t="shared" si="28"/>
        <v/>
      </c>
      <c r="H913" s="197" t="str">
        <f>IF(B913="","",IF(COUNTIF(Businesses!B:B,B913)&gt;1,"Multi-Tenant","Single-Tenant"))</f>
        <v/>
      </c>
      <c r="I913" s="402" t="str">
        <f t="shared" si="29"/>
        <v/>
      </c>
      <c r="J913" s="403"/>
      <c r="K913" s="97"/>
      <c r="L913" s="1" t="b">
        <f>IF(B913="",FALSE,IF(COUNTIF(Businesses!B:B,Buildings!B913)=0,TRUE,FALSE))</f>
        <v>0</v>
      </c>
    </row>
    <row r="914" spans="1:12" s="3" customFormat="1" ht="16.5" customHeight="1">
      <c r="A914" s="96"/>
      <c r="B914" s="199"/>
      <c r="C914" s="200"/>
      <c r="D914" s="200"/>
      <c r="E914" s="201"/>
      <c r="F914" s="201"/>
      <c r="G914" s="197" t="str">
        <f t="shared" si="28"/>
        <v/>
      </c>
      <c r="H914" s="197" t="str">
        <f>IF(B914="","",IF(COUNTIF(Businesses!B:B,B914)&gt;1,"Multi-Tenant","Single-Tenant"))</f>
        <v/>
      </c>
      <c r="I914" s="402" t="str">
        <f t="shared" si="29"/>
        <v/>
      </c>
      <c r="J914" s="403"/>
      <c r="K914" s="97"/>
      <c r="L914" s="1" t="b">
        <f>IF(B914="",FALSE,IF(COUNTIF(Businesses!B:B,Buildings!B914)=0,TRUE,FALSE))</f>
        <v>0</v>
      </c>
    </row>
    <row r="915" spans="1:12" s="3" customFormat="1" ht="16.5" customHeight="1">
      <c r="A915" s="96"/>
      <c r="B915" s="194"/>
      <c r="C915" s="195"/>
      <c r="D915" s="195"/>
      <c r="E915" s="196"/>
      <c r="F915" s="196"/>
      <c r="G915" s="197" t="str">
        <f t="shared" si="28"/>
        <v/>
      </c>
      <c r="H915" s="197" t="str">
        <f>IF(B915="","",IF(COUNTIF(Businesses!B:B,B915)&gt;1,"Multi-Tenant","Single-Tenant"))</f>
        <v/>
      </c>
      <c r="I915" s="402" t="str">
        <f t="shared" si="29"/>
        <v/>
      </c>
      <c r="J915" s="403"/>
      <c r="K915" s="97"/>
      <c r="L915" s="1" t="b">
        <f>IF(B915="",FALSE,IF(COUNTIF(Businesses!B:B,Buildings!B915)=0,TRUE,FALSE))</f>
        <v>0</v>
      </c>
    </row>
    <row r="916" spans="1:12" s="3" customFormat="1" ht="16.5" customHeight="1">
      <c r="A916" s="96"/>
      <c r="B916" s="199"/>
      <c r="C916" s="200"/>
      <c r="D916" s="200"/>
      <c r="E916" s="201"/>
      <c r="F916" s="201"/>
      <c r="G916" s="197" t="str">
        <f t="shared" si="28"/>
        <v/>
      </c>
      <c r="H916" s="197" t="str">
        <f>IF(B916="","",IF(COUNTIF(Businesses!B:B,B916)&gt;1,"Multi-Tenant","Single-Tenant"))</f>
        <v/>
      </c>
      <c r="I916" s="402" t="str">
        <f t="shared" si="29"/>
        <v/>
      </c>
      <c r="J916" s="403"/>
      <c r="K916" s="97"/>
      <c r="L916" s="1" t="b">
        <f>IF(B916="",FALSE,IF(COUNTIF(Businesses!B:B,Buildings!B916)=0,TRUE,FALSE))</f>
        <v>0</v>
      </c>
    </row>
    <row r="917" spans="1:12" s="3" customFormat="1" ht="16.5" customHeight="1">
      <c r="A917" s="96"/>
      <c r="B917" s="194"/>
      <c r="C917" s="195"/>
      <c r="D917" s="195"/>
      <c r="E917" s="196"/>
      <c r="F917" s="196"/>
      <c r="G917" s="197" t="str">
        <f t="shared" si="28"/>
        <v/>
      </c>
      <c r="H917" s="197" t="str">
        <f>IF(B917="","",IF(COUNTIF(Businesses!B:B,B917)&gt;1,"Multi-Tenant","Single-Tenant"))</f>
        <v/>
      </c>
      <c r="I917" s="402" t="str">
        <f t="shared" si="29"/>
        <v/>
      </c>
      <c r="J917" s="403"/>
      <c r="K917" s="97"/>
      <c r="L917" s="1" t="b">
        <f>IF(B917="",FALSE,IF(COUNTIF(Businesses!B:B,Buildings!B917)=0,TRUE,FALSE))</f>
        <v>0</v>
      </c>
    </row>
    <row r="918" spans="1:12" s="3" customFormat="1" ht="16.5" customHeight="1">
      <c r="A918" s="96"/>
      <c r="B918" s="199"/>
      <c r="C918" s="200"/>
      <c r="D918" s="200"/>
      <c r="E918" s="201"/>
      <c r="F918" s="201"/>
      <c r="G918" s="197" t="str">
        <f t="shared" si="28"/>
        <v/>
      </c>
      <c r="H918" s="197" t="str">
        <f>IF(B918="","",IF(COUNTIF(Businesses!B:B,B918)&gt;1,"Multi-Tenant","Single-Tenant"))</f>
        <v/>
      </c>
      <c r="I918" s="402" t="str">
        <f t="shared" si="29"/>
        <v/>
      </c>
      <c r="J918" s="403"/>
      <c r="K918" s="97"/>
      <c r="L918" s="1" t="b">
        <f>IF(B918="",FALSE,IF(COUNTIF(Businesses!B:B,Buildings!B918)=0,TRUE,FALSE))</f>
        <v>0</v>
      </c>
    </row>
    <row r="919" spans="1:12" s="3" customFormat="1" ht="16.5" customHeight="1">
      <c r="A919" s="96"/>
      <c r="B919" s="194"/>
      <c r="C919" s="195"/>
      <c r="D919" s="195"/>
      <c r="E919" s="196"/>
      <c r="F919" s="196"/>
      <c r="G919" s="197" t="str">
        <f t="shared" si="28"/>
        <v/>
      </c>
      <c r="H919" s="197" t="str">
        <f>IF(B919="","",IF(COUNTIF(Businesses!B:B,B919)&gt;1,"Multi-Tenant","Single-Tenant"))</f>
        <v/>
      </c>
      <c r="I919" s="402" t="str">
        <f t="shared" si="29"/>
        <v/>
      </c>
      <c r="J919" s="403"/>
      <c r="K919" s="97"/>
      <c r="L919" s="1" t="b">
        <f>IF(B919="",FALSE,IF(COUNTIF(Businesses!B:B,Buildings!B919)=0,TRUE,FALSE))</f>
        <v>0</v>
      </c>
    </row>
    <row r="920" spans="1:12" s="3" customFormat="1" ht="16.5" customHeight="1">
      <c r="A920" s="96"/>
      <c r="B920" s="199"/>
      <c r="C920" s="200"/>
      <c r="D920" s="200"/>
      <c r="E920" s="201"/>
      <c r="F920" s="201"/>
      <c r="G920" s="197" t="str">
        <f t="shared" si="28"/>
        <v/>
      </c>
      <c r="H920" s="197" t="str">
        <f>IF(B920="","",IF(COUNTIF(Businesses!B:B,B920)&gt;1,"Multi-Tenant","Single-Tenant"))</f>
        <v/>
      </c>
      <c r="I920" s="402" t="str">
        <f t="shared" si="29"/>
        <v/>
      </c>
      <c r="J920" s="403"/>
      <c r="K920" s="97"/>
      <c r="L920" s="1" t="b">
        <f>IF(B920="",FALSE,IF(COUNTIF(Businesses!B:B,Buildings!B920)=0,TRUE,FALSE))</f>
        <v>0</v>
      </c>
    </row>
    <row r="921" spans="1:12" s="3" customFormat="1" ht="16.5" customHeight="1">
      <c r="A921" s="96"/>
      <c r="B921" s="194"/>
      <c r="C921" s="195"/>
      <c r="D921" s="195"/>
      <c r="E921" s="196"/>
      <c r="F921" s="196"/>
      <c r="G921" s="197" t="str">
        <f t="shared" si="28"/>
        <v/>
      </c>
      <c r="H921" s="197" t="str">
        <f>IF(B921="","",IF(COUNTIF(Businesses!B:B,B921)&gt;1,"Multi-Tenant","Single-Tenant"))</f>
        <v/>
      </c>
      <c r="I921" s="402" t="str">
        <f t="shared" si="29"/>
        <v/>
      </c>
      <c r="J921" s="403"/>
      <c r="K921" s="97"/>
      <c r="L921" s="1" t="b">
        <f>IF(B921="",FALSE,IF(COUNTIF(Businesses!B:B,Buildings!B921)=0,TRUE,FALSE))</f>
        <v>0</v>
      </c>
    </row>
    <row r="922" spans="1:12" s="3" customFormat="1" ht="16.5" customHeight="1">
      <c r="A922" s="96"/>
      <c r="B922" s="199"/>
      <c r="C922" s="200"/>
      <c r="D922" s="200"/>
      <c r="E922" s="201"/>
      <c r="F922" s="201"/>
      <c r="G922" s="197" t="str">
        <f t="shared" si="28"/>
        <v/>
      </c>
      <c r="H922" s="197" t="str">
        <f>IF(B922="","",IF(COUNTIF(Businesses!B:B,B922)&gt;1,"Multi-Tenant","Single-Tenant"))</f>
        <v/>
      </c>
      <c r="I922" s="402" t="str">
        <f t="shared" si="29"/>
        <v/>
      </c>
      <c r="J922" s="403"/>
      <c r="K922" s="97"/>
      <c r="L922" s="1" t="b">
        <f>IF(B922="",FALSE,IF(COUNTIF(Businesses!B:B,Buildings!B922)=0,TRUE,FALSE))</f>
        <v>0</v>
      </c>
    </row>
    <row r="923" spans="1:12" s="3" customFormat="1" ht="16.5" customHeight="1">
      <c r="A923" s="96"/>
      <c r="B923" s="194"/>
      <c r="C923" s="195"/>
      <c r="D923" s="195"/>
      <c r="E923" s="196"/>
      <c r="F923" s="196"/>
      <c r="G923" s="197" t="str">
        <f t="shared" si="28"/>
        <v/>
      </c>
      <c r="H923" s="197" t="str">
        <f>IF(B923="","",IF(COUNTIF(Businesses!B:B,B923)&gt;1,"Multi-Tenant","Single-Tenant"))</f>
        <v/>
      </c>
      <c r="I923" s="402" t="str">
        <f t="shared" si="29"/>
        <v/>
      </c>
      <c r="J923" s="403"/>
      <c r="K923" s="97"/>
      <c r="L923" s="1" t="b">
        <f>IF(B923="",FALSE,IF(COUNTIF(Businesses!B:B,Buildings!B923)=0,TRUE,FALSE))</f>
        <v>0</v>
      </c>
    </row>
    <row r="924" spans="1:12" s="3" customFormat="1" ht="16.5" customHeight="1">
      <c r="A924" s="96"/>
      <c r="B924" s="199"/>
      <c r="C924" s="200"/>
      <c r="D924" s="200"/>
      <c r="E924" s="201"/>
      <c r="F924" s="201"/>
      <c r="G924" s="197" t="str">
        <f t="shared" si="28"/>
        <v/>
      </c>
      <c r="H924" s="197" t="str">
        <f>IF(B924="","",IF(COUNTIF(Businesses!B:B,B924)&gt;1,"Multi-Tenant","Single-Tenant"))</f>
        <v/>
      </c>
      <c r="I924" s="402" t="str">
        <f t="shared" si="29"/>
        <v/>
      </c>
      <c r="J924" s="403"/>
      <c r="K924" s="97"/>
      <c r="L924" s="1" t="b">
        <f>IF(B924="",FALSE,IF(COUNTIF(Businesses!B:B,Buildings!B924)=0,TRUE,FALSE))</f>
        <v>0</v>
      </c>
    </row>
    <row r="925" spans="1:12" s="3" customFormat="1" ht="16.5" customHeight="1">
      <c r="A925" s="96"/>
      <c r="B925" s="194"/>
      <c r="C925" s="195"/>
      <c r="D925" s="195"/>
      <c r="E925" s="196"/>
      <c r="F925" s="196"/>
      <c r="G925" s="197" t="str">
        <f t="shared" si="28"/>
        <v/>
      </c>
      <c r="H925" s="197" t="str">
        <f>IF(B925="","",IF(COUNTIF(Businesses!B:B,B925)&gt;1,"Multi-Tenant","Single-Tenant"))</f>
        <v/>
      </c>
      <c r="I925" s="402" t="str">
        <f t="shared" si="29"/>
        <v/>
      </c>
      <c r="J925" s="403"/>
      <c r="K925" s="97"/>
      <c r="L925" s="1" t="b">
        <f>IF(B925="",FALSE,IF(COUNTIF(Businesses!B:B,Buildings!B925)=0,TRUE,FALSE))</f>
        <v>0</v>
      </c>
    </row>
    <row r="926" spans="1:12" s="3" customFormat="1" ht="16.5" customHeight="1">
      <c r="A926" s="96"/>
      <c r="B926" s="199"/>
      <c r="C926" s="200"/>
      <c r="D926" s="200"/>
      <c r="E926" s="201"/>
      <c r="F926" s="201"/>
      <c r="G926" s="197" t="str">
        <f t="shared" si="28"/>
        <v/>
      </c>
      <c r="H926" s="197" t="str">
        <f>IF(B926="","",IF(COUNTIF(Businesses!B:B,B926)&gt;1,"Multi-Tenant","Single-Tenant"))</f>
        <v/>
      </c>
      <c r="I926" s="402" t="str">
        <f t="shared" si="29"/>
        <v/>
      </c>
      <c r="J926" s="403"/>
      <c r="K926" s="97"/>
      <c r="L926" s="1" t="b">
        <f>IF(B926="",FALSE,IF(COUNTIF(Businesses!B:B,Buildings!B926)=0,TRUE,FALSE))</f>
        <v>0</v>
      </c>
    </row>
    <row r="927" spans="1:12" s="3" customFormat="1" ht="16.5" customHeight="1">
      <c r="A927" s="96"/>
      <c r="B927" s="194"/>
      <c r="C927" s="195"/>
      <c r="D927" s="195"/>
      <c r="E927" s="196"/>
      <c r="F927" s="196"/>
      <c r="G927" s="197" t="str">
        <f t="shared" si="28"/>
        <v/>
      </c>
      <c r="H927" s="197" t="str">
        <f>IF(B927="","",IF(COUNTIF(Businesses!B:B,B927)&gt;1,"Multi-Tenant","Single-Tenant"))</f>
        <v/>
      </c>
      <c r="I927" s="402" t="str">
        <f t="shared" si="29"/>
        <v/>
      </c>
      <c r="J927" s="403"/>
      <c r="K927" s="97"/>
      <c r="L927" s="1" t="b">
        <f>IF(B927="",FALSE,IF(COUNTIF(Businesses!B:B,Buildings!B927)=0,TRUE,FALSE))</f>
        <v>0</v>
      </c>
    </row>
    <row r="928" spans="1:12" s="3" customFormat="1" ht="16.5" customHeight="1">
      <c r="A928" s="96"/>
      <c r="B928" s="199"/>
      <c r="C928" s="200"/>
      <c r="D928" s="200"/>
      <c r="E928" s="201"/>
      <c r="F928" s="201"/>
      <c r="G928" s="197" t="str">
        <f t="shared" si="28"/>
        <v/>
      </c>
      <c r="H928" s="197" t="str">
        <f>IF(B928="","",IF(COUNTIF(Businesses!B:B,B928)&gt;1,"Multi-Tenant","Single-Tenant"))</f>
        <v/>
      </c>
      <c r="I928" s="402" t="str">
        <f t="shared" si="29"/>
        <v/>
      </c>
      <c r="J928" s="403"/>
      <c r="K928" s="97"/>
      <c r="L928" s="1" t="b">
        <f>IF(B928="",FALSE,IF(COUNTIF(Businesses!B:B,Buildings!B928)=0,TRUE,FALSE))</f>
        <v>0</v>
      </c>
    </row>
    <row r="929" spans="1:12" s="3" customFormat="1" ht="16.5" customHeight="1">
      <c r="A929" s="96"/>
      <c r="B929" s="194"/>
      <c r="C929" s="195"/>
      <c r="D929" s="195"/>
      <c r="E929" s="196"/>
      <c r="F929" s="196"/>
      <c r="G929" s="197" t="str">
        <f t="shared" si="28"/>
        <v/>
      </c>
      <c r="H929" s="197" t="str">
        <f>IF(B929="","",IF(COUNTIF(Businesses!B:B,B929)&gt;1,"Multi-Tenant","Single-Tenant"))</f>
        <v/>
      </c>
      <c r="I929" s="402" t="str">
        <f t="shared" si="29"/>
        <v/>
      </c>
      <c r="J929" s="403"/>
      <c r="K929" s="97"/>
      <c r="L929" s="1" t="b">
        <f>IF(B929="",FALSE,IF(COUNTIF(Businesses!B:B,Buildings!B929)=0,TRUE,FALSE))</f>
        <v>0</v>
      </c>
    </row>
    <row r="930" spans="1:12" s="3" customFormat="1" ht="16.5" customHeight="1">
      <c r="A930" s="96"/>
      <c r="B930" s="199"/>
      <c r="C930" s="200"/>
      <c r="D930" s="200"/>
      <c r="E930" s="201"/>
      <c r="F930" s="201"/>
      <c r="G930" s="197" t="str">
        <f t="shared" si="28"/>
        <v/>
      </c>
      <c r="H930" s="197" t="str">
        <f>IF(B930="","",IF(COUNTIF(Businesses!B:B,B930)&gt;1,"Multi-Tenant","Single-Tenant"))</f>
        <v/>
      </c>
      <c r="I930" s="402" t="str">
        <f t="shared" si="29"/>
        <v/>
      </c>
      <c r="J930" s="403"/>
      <c r="K930" s="97"/>
      <c r="L930" s="1" t="b">
        <f>IF(B930="",FALSE,IF(COUNTIF(Businesses!B:B,Buildings!B930)=0,TRUE,FALSE))</f>
        <v>0</v>
      </c>
    </row>
    <row r="931" spans="1:12" s="3" customFormat="1" ht="16.5" customHeight="1">
      <c r="A931" s="96"/>
      <c r="B931" s="194"/>
      <c r="C931" s="195"/>
      <c r="D931" s="195"/>
      <c r="E931" s="196"/>
      <c r="F931" s="196"/>
      <c r="G931" s="197" t="str">
        <f t="shared" si="28"/>
        <v/>
      </c>
      <c r="H931" s="197" t="str">
        <f>IF(B931="","",IF(COUNTIF(Businesses!B:B,B931)&gt;1,"Multi-Tenant","Single-Tenant"))</f>
        <v/>
      </c>
      <c r="I931" s="402" t="str">
        <f t="shared" si="29"/>
        <v/>
      </c>
      <c r="J931" s="403"/>
      <c r="K931" s="97"/>
      <c r="L931" s="1" t="b">
        <f>IF(B931="",FALSE,IF(COUNTIF(Businesses!B:B,Buildings!B931)=0,TRUE,FALSE))</f>
        <v>0</v>
      </c>
    </row>
    <row r="932" spans="1:12" s="3" customFormat="1" ht="16.5" customHeight="1">
      <c r="A932" s="96"/>
      <c r="B932" s="199"/>
      <c r="C932" s="200"/>
      <c r="D932" s="200"/>
      <c r="E932" s="201"/>
      <c r="F932" s="201"/>
      <c r="G932" s="197" t="str">
        <f t="shared" si="28"/>
        <v/>
      </c>
      <c r="H932" s="197" t="str">
        <f>IF(B932="","",IF(COUNTIF(Businesses!B:B,B932)&gt;1,"Multi-Tenant","Single-Tenant"))</f>
        <v/>
      </c>
      <c r="I932" s="402" t="str">
        <f t="shared" si="29"/>
        <v/>
      </c>
      <c r="J932" s="403"/>
      <c r="K932" s="97"/>
      <c r="L932" s="1" t="b">
        <f>IF(B932="",FALSE,IF(COUNTIF(Businesses!B:B,Buildings!B932)=0,TRUE,FALSE))</f>
        <v>0</v>
      </c>
    </row>
    <row r="933" spans="1:12" s="3" customFormat="1" ht="16.5" customHeight="1">
      <c r="A933" s="96"/>
      <c r="B933" s="194"/>
      <c r="C933" s="195"/>
      <c r="D933" s="195"/>
      <c r="E933" s="196"/>
      <c r="F933" s="196"/>
      <c r="G933" s="197" t="str">
        <f t="shared" si="28"/>
        <v/>
      </c>
      <c r="H933" s="197" t="str">
        <f>IF(B933="","",IF(COUNTIF(Businesses!B:B,B933)&gt;1,"Multi-Tenant","Single-Tenant"))</f>
        <v/>
      </c>
      <c r="I933" s="402" t="str">
        <f t="shared" si="29"/>
        <v/>
      </c>
      <c r="J933" s="403"/>
      <c r="K933" s="97"/>
      <c r="L933" s="1" t="b">
        <f>IF(B933="",FALSE,IF(COUNTIF(Businesses!B:B,Buildings!B933)=0,TRUE,FALSE))</f>
        <v>0</v>
      </c>
    </row>
    <row r="934" spans="1:12" s="3" customFormat="1" ht="16.5" customHeight="1">
      <c r="A934" s="96"/>
      <c r="B934" s="199"/>
      <c r="C934" s="200"/>
      <c r="D934" s="200"/>
      <c r="E934" s="201"/>
      <c r="F934" s="201"/>
      <c r="G934" s="197" t="str">
        <f t="shared" si="28"/>
        <v/>
      </c>
      <c r="H934" s="197" t="str">
        <f>IF(B934="","",IF(COUNTIF(Businesses!B:B,B934)&gt;1,"Multi-Tenant","Single-Tenant"))</f>
        <v/>
      </c>
      <c r="I934" s="402" t="str">
        <f t="shared" si="29"/>
        <v/>
      </c>
      <c r="J934" s="403"/>
      <c r="K934" s="97"/>
      <c r="L934" s="1" t="b">
        <f>IF(B934="",FALSE,IF(COUNTIF(Businesses!B:B,Buildings!B934)=0,TRUE,FALSE))</f>
        <v>0</v>
      </c>
    </row>
    <row r="935" spans="1:12" s="3" customFormat="1" ht="16.5" customHeight="1">
      <c r="A935" s="96"/>
      <c r="B935" s="194"/>
      <c r="C935" s="195"/>
      <c r="D935" s="195"/>
      <c r="E935" s="196"/>
      <c r="F935" s="196"/>
      <c r="G935" s="197" t="str">
        <f t="shared" si="28"/>
        <v/>
      </c>
      <c r="H935" s="197" t="str">
        <f>IF(B935="","",IF(COUNTIF(Businesses!B:B,B935)&gt;1,"Multi-Tenant","Single-Tenant"))</f>
        <v/>
      </c>
      <c r="I935" s="402" t="str">
        <f t="shared" si="29"/>
        <v/>
      </c>
      <c r="J935" s="403"/>
      <c r="K935" s="97"/>
      <c r="L935" s="1" t="b">
        <f>IF(B935="",FALSE,IF(COUNTIF(Businesses!B:B,Buildings!B935)=0,TRUE,FALSE))</f>
        <v>0</v>
      </c>
    </row>
    <row r="936" spans="1:12" s="3" customFormat="1" ht="16.5" customHeight="1">
      <c r="A936" s="96"/>
      <c r="B936" s="199"/>
      <c r="C936" s="200"/>
      <c r="D936" s="200"/>
      <c r="E936" s="201"/>
      <c r="F936" s="201"/>
      <c r="G936" s="197" t="str">
        <f t="shared" si="28"/>
        <v/>
      </c>
      <c r="H936" s="197" t="str">
        <f>IF(B936="","",IF(COUNTIF(Businesses!B:B,B936)&gt;1,"Multi-Tenant","Single-Tenant"))</f>
        <v/>
      </c>
      <c r="I936" s="402" t="str">
        <f t="shared" si="29"/>
        <v/>
      </c>
      <c r="J936" s="403"/>
      <c r="K936" s="97"/>
      <c r="L936" s="1" t="b">
        <f>IF(B936="",FALSE,IF(COUNTIF(Businesses!B:B,Buildings!B936)=0,TRUE,FALSE))</f>
        <v>0</v>
      </c>
    </row>
    <row r="937" spans="1:12" s="3" customFormat="1" ht="16.5" customHeight="1">
      <c r="A937" s="96"/>
      <c r="B937" s="194"/>
      <c r="C937" s="195"/>
      <c r="D937" s="195"/>
      <c r="E937" s="196"/>
      <c r="F937" s="196"/>
      <c r="G937" s="197" t="str">
        <f t="shared" si="28"/>
        <v/>
      </c>
      <c r="H937" s="197" t="str">
        <f>IF(B937="","",IF(COUNTIF(Businesses!B:B,B937)&gt;1,"Multi-Tenant","Single-Tenant"))</f>
        <v/>
      </c>
      <c r="I937" s="402" t="str">
        <f t="shared" si="29"/>
        <v/>
      </c>
      <c r="J937" s="403"/>
      <c r="K937" s="97"/>
      <c r="L937" s="1" t="b">
        <f>IF(B937="",FALSE,IF(COUNTIF(Businesses!B:B,Buildings!B937)=0,TRUE,FALSE))</f>
        <v>0</v>
      </c>
    </row>
    <row r="938" spans="1:12" s="3" customFormat="1" ht="16.5" customHeight="1">
      <c r="A938" s="96"/>
      <c r="B938" s="199"/>
      <c r="C938" s="200"/>
      <c r="D938" s="200"/>
      <c r="E938" s="201"/>
      <c r="F938" s="201"/>
      <c r="G938" s="197" t="str">
        <f t="shared" si="28"/>
        <v/>
      </c>
      <c r="H938" s="197" t="str">
        <f>IF(B938="","",IF(COUNTIF(Businesses!B:B,B938)&gt;1,"Multi-Tenant","Single-Tenant"))</f>
        <v/>
      </c>
      <c r="I938" s="402" t="str">
        <f t="shared" si="29"/>
        <v/>
      </c>
      <c r="J938" s="403"/>
      <c r="K938" s="97"/>
      <c r="L938" s="1" t="b">
        <f>IF(B938="",FALSE,IF(COUNTIF(Businesses!B:B,Buildings!B938)=0,TRUE,FALSE))</f>
        <v>0</v>
      </c>
    </row>
    <row r="939" spans="1:12" s="3" customFormat="1" ht="16.5" customHeight="1">
      <c r="A939" s="96"/>
      <c r="B939" s="194"/>
      <c r="C939" s="195"/>
      <c r="D939" s="195"/>
      <c r="E939" s="196"/>
      <c r="F939" s="196"/>
      <c r="G939" s="197" t="str">
        <f t="shared" si="28"/>
        <v/>
      </c>
      <c r="H939" s="197" t="str">
        <f>IF(B939="","",IF(COUNTIF(Businesses!B:B,B939)&gt;1,"Multi-Tenant","Single-Tenant"))</f>
        <v/>
      </c>
      <c r="I939" s="402" t="str">
        <f t="shared" si="29"/>
        <v/>
      </c>
      <c r="J939" s="403"/>
      <c r="K939" s="97"/>
      <c r="L939" s="1" t="b">
        <f>IF(B939="",FALSE,IF(COUNTIF(Businesses!B:B,Buildings!B939)=0,TRUE,FALSE))</f>
        <v>0</v>
      </c>
    </row>
    <row r="940" spans="1:12" s="3" customFormat="1" ht="16.5" customHeight="1">
      <c r="A940" s="96"/>
      <c r="B940" s="199"/>
      <c r="C940" s="200"/>
      <c r="D940" s="200"/>
      <c r="E940" s="201"/>
      <c r="F940" s="201"/>
      <c r="G940" s="197" t="str">
        <f t="shared" si="28"/>
        <v/>
      </c>
      <c r="H940" s="197" t="str">
        <f>IF(B940="","",IF(COUNTIF(Businesses!B:B,B940)&gt;1,"Multi-Tenant","Single-Tenant"))</f>
        <v/>
      </c>
      <c r="I940" s="402" t="str">
        <f t="shared" si="29"/>
        <v/>
      </c>
      <c r="J940" s="403"/>
      <c r="K940" s="97"/>
      <c r="L940" s="1" t="b">
        <f>IF(B940="",FALSE,IF(COUNTIF(Businesses!B:B,Buildings!B940)=0,TRUE,FALSE))</f>
        <v>0</v>
      </c>
    </row>
    <row r="941" spans="1:12" s="3" customFormat="1" ht="16.5" customHeight="1">
      <c r="A941" s="96"/>
      <c r="B941" s="194"/>
      <c r="C941" s="195"/>
      <c r="D941" s="195"/>
      <c r="E941" s="196"/>
      <c r="F941" s="196"/>
      <c r="G941" s="197" t="str">
        <f t="shared" si="28"/>
        <v/>
      </c>
      <c r="H941" s="197" t="str">
        <f>IF(B941="","",IF(COUNTIF(Businesses!B:B,B941)&gt;1,"Multi-Tenant","Single-Tenant"))</f>
        <v/>
      </c>
      <c r="I941" s="402" t="str">
        <f t="shared" si="29"/>
        <v/>
      </c>
      <c r="J941" s="403"/>
      <c r="K941" s="97"/>
      <c r="L941" s="1" t="b">
        <f>IF(B941="",FALSE,IF(COUNTIF(Businesses!B:B,Buildings!B941)=0,TRUE,FALSE))</f>
        <v>0</v>
      </c>
    </row>
    <row r="942" spans="1:12" s="3" customFormat="1" ht="16.5" customHeight="1">
      <c r="A942" s="96"/>
      <c r="B942" s="199"/>
      <c r="C942" s="200"/>
      <c r="D942" s="200"/>
      <c r="E942" s="201"/>
      <c r="F942" s="201"/>
      <c r="G942" s="197" t="str">
        <f t="shared" si="28"/>
        <v/>
      </c>
      <c r="H942" s="197" t="str">
        <f>IF(B942="","",IF(COUNTIF(Businesses!B:B,B942)&gt;1,"Multi-Tenant","Single-Tenant"))</f>
        <v/>
      </c>
      <c r="I942" s="402" t="str">
        <f t="shared" si="29"/>
        <v/>
      </c>
      <c r="J942" s="403"/>
      <c r="K942" s="97"/>
      <c r="L942" s="1" t="b">
        <f>IF(B942="",FALSE,IF(COUNTIF(Businesses!B:B,Buildings!B942)=0,TRUE,FALSE))</f>
        <v>0</v>
      </c>
    </row>
    <row r="943" spans="1:12" s="3" customFormat="1" ht="16.5" customHeight="1">
      <c r="A943" s="96"/>
      <c r="B943" s="194"/>
      <c r="C943" s="195"/>
      <c r="D943" s="195"/>
      <c r="E943" s="196"/>
      <c r="F943" s="196"/>
      <c r="G943" s="197" t="str">
        <f t="shared" si="28"/>
        <v/>
      </c>
      <c r="H943" s="197" t="str">
        <f>IF(B943="","",IF(COUNTIF(Businesses!B:B,B943)&gt;1,"Multi-Tenant","Single-Tenant"))</f>
        <v/>
      </c>
      <c r="I943" s="402" t="str">
        <f t="shared" si="29"/>
        <v/>
      </c>
      <c r="J943" s="403"/>
      <c r="K943" s="97"/>
      <c r="L943" s="1" t="b">
        <f>IF(B943="",FALSE,IF(COUNTIF(Businesses!B:B,Buildings!B943)=0,TRUE,FALSE))</f>
        <v>0</v>
      </c>
    </row>
    <row r="944" spans="1:12" s="3" customFormat="1" ht="16.5" customHeight="1">
      <c r="A944" s="96"/>
      <c r="B944" s="199"/>
      <c r="C944" s="200"/>
      <c r="D944" s="200"/>
      <c r="E944" s="201"/>
      <c r="F944" s="201"/>
      <c r="G944" s="197" t="str">
        <f t="shared" si="28"/>
        <v/>
      </c>
      <c r="H944" s="197" t="str">
        <f>IF(B944="","",IF(COUNTIF(Businesses!B:B,B944)&gt;1,"Multi-Tenant","Single-Tenant"))</f>
        <v/>
      </c>
      <c r="I944" s="402" t="str">
        <f t="shared" si="29"/>
        <v/>
      </c>
      <c r="J944" s="403"/>
      <c r="K944" s="97"/>
      <c r="L944" s="1" t="b">
        <f>IF(B944="",FALSE,IF(COUNTIF(Businesses!B:B,Buildings!B944)=0,TRUE,FALSE))</f>
        <v>0</v>
      </c>
    </row>
    <row r="945" spans="1:12" s="3" customFormat="1" ht="16.5" customHeight="1">
      <c r="A945" s="96"/>
      <c r="B945" s="194"/>
      <c r="C945" s="195"/>
      <c r="D945" s="195"/>
      <c r="E945" s="196"/>
      <c r="F945" s="196"/>
      <c r="G945" s="197" t="str">
        <f t="shared" si="28"/>
        <v/>
      </c>
      <c r="H945" s="197" t="str">
        <f>IF(B945="","",IF(COUNTIF(Businesses!B:B,B945)&gt;1,"Multi-Tenant","Single-Tenant"))</f>
        <v/>
      </c>
      <c r="I945" s="402" t="str">
        <f t="shared" si="29"/>
        <v/>
      </c>
      <c r="J945" s="403"/>
      <c r="K945" s="97"/>
      <c r="L945" s="1" t="b">
        <f>IF(B945="",FALSE,IF(COUNTIF(Businesses!B:B,Buildings!B945)=0,TRUE,FALSE))</f>
        <v>0</v>
      </c>
    </row>
    <row r="946" spans="1:12" s="3" customFormat="1" ht="16.5" customHeight="1">
      <c r="A946" s="96"/>
      <c r="B946" s="199"/>
      <c r="C946" s="200"/>
      <c r="D946" s="200"/>
      <c r="E946" s="201"/>
      <c r="F946" s="201"/>
      <c r="G946" s="197" t="str">
        <f t="shared" si="28"/>
        <v/>
      </c>
      <c r="H946" s="197" t="str">
        <f>IF(B946="","",IF(COUNTIF(Businesses!B:B,B946)&gt;1,"Multi-Tenant","Single-Tenant"))</f>
        <v/>
      </c>
      <c r="I946" s="402" t="str">
        <f t="shared" si="29"/>
        <v/>
      </c>
      <c r="J946" s="403"/>
      <c r="K946" s="97"/>
      <c r="L946" s="1" t="b">
        <f>IF(B946="",FALSE,IF(COUNTIF(Businesses!B:B,Buildings!B946)=0,TRUE,FALSE))</f>
        <v>0</v>
      </c>
    </row>
    <row r="947" spans="1:12" s="3" customFormat="1" ht="16.5" customHeight="1">
      <c r="A947" s="96"/>
      <c r="B947" s="194"/>
      <c r="C947" s="195"/>
      <c r="D947" s="195"/>
      <c r="E947" s="196"/>
      <c r="F947" s="196"/>
      <c r="G947" s="197" t="str">
        <f t="shared" si="28"/>
        <v/>
      </c>
      <c r="H947" s="197" t="str">
        <f>IF(B947="","",IF(COUNTIF(Businesses!B:B,B947)&gt;1,"Multi-Tenant","Single-Tenant"))</f>
        <v/>
      </c>
      <c r="I947" s="402" t="str">
        <f t="shared" si="29"/>
        <v/>
      </c>
      <c r="J947" s="403"/>
      <c r="K947" s="97"/>
      <c r="L947" s="1" t="b">
        <f>IF(B947="",FALSE,IF(COUNTIF(Businesses!B:B,Buildings!B947)=0,TRUE,FALSE))</f>
        <v>0</v>
      </c>
    </row>
    <row r="948" spans="1:12" s="3" customFormat="1" ht="16.5" customHeight="1">
      <c r="A948" s="96"/>
      <c r="B948" s="199"/>
      <c r="C948" s="200"/>
      <c r="D948" s="200"/>
      <c r="E948" s="201"/>
      <c r="F948" s="201"/>
      <c r="G948" s="197" t="str">
        <f t="shared" si="28"/>
        <v/>
      </c>
      <c r="H948" s="197" t="str">
        <f>IF(B948="","",IF(COUNTIF(Businesses!B:B,B948)&gt;1,"Multi-Tenant","Single-Tenant"))</f>
        <v/>
      </c>
      <c r="I948" s="402" t="str">
        <f t="shared" si="29"/>
        <v/>
      </c>
      <c r="J948" s="403"/>
      <c r="K948" s="97"/>
      <c r="L948" s="1" t="b">
        <f>IF(B948="",FALSE,IF(COUNTIF(Businesses!B:B,Buildings!B948)=0,TRUE,FALSE))</f>
        <v>0</v>
      </c>
    </row>
    <row r="949" spans="1:12" s="3" customFormat="1" ht="16.5" customHeight="1">
      <c r="A949" s="96"/>
      <c r="B949" s="194"/>
      <c r="C949" s="195"/>
      <c r="D949" s="195"/>
      <c r="E949" s="196"/>
      <c r="F949" s="196"/>
      <c r="G949" s="197" t="str">
        <f t="shared" si="28"/>
        <v/>
      </c>
      <c r="H949" s="197" t="str">
        <f>IF(B949="","",IF(COUNTIF(Businesses!B:B,B949)&gt;1,"Multi-Tenant","Single-Tenant"))</f>
        <v/>
      </c>
      <c r="I949" s="402" t="str">
        <f t="shared" si="29"/>
        <v/>
      </c>
      <c r="J949" s="403"/>
      <c r="K949" s="97"/>
      <c r="L949" s="1" t="b">
        <f>IF(B949="",FALSE,IF(COUNTIF(Businesses!B:B,Buildings!B949)=0,TRUE,FALSE))</f>
        <v>0</v>
      </c>
    </row>
    <row r="950" spans="1:12" s="3" customFormat="1" ht="16.5" customHeight="1">
      <c r="A950" s="96"/>
      <c r="B950" s="199"/>
      <c r="C950" s="200"/>
      <c r="D950" s="200"/>
      <c r="E950" s="201"/>
      <c r="F950" s="201"/>
      <c r="G950" s="197" t="str">
        <f t="shared" si="28"/>
        <v/>
      </c>
      <c r="H950" s="197" t="str">
        <f>IF(B950="","",IF(COUNTIF(Businesses!B:B,B950)&gt;1,"Multi-Tenant","Single-Tenant"))</f>
        <v/>
      </c>
      <c r="I950" s="402" t="str">
        <f t="shared" si="29"/>
        <v/>
      </c>
      <c r="J950" s="403"/>
      <c r="K950" s="97"/>
      <c r="L950" s="1" t="b">
        <f>IF(B950="",FALSE,IF(COUNTIF(Businesses!B:B,Buildings!B950)=0,TRUE,FALSE))</f>
        <v>0</v>
      </c>
    </row>
    <row r="951" spans="1:12" s="3" customFormat="1" ht="16.5" customHeight="1">
      <c r="A951" s="96"/>
      <c r="B951" s="194"/>
      <c r="C951" s="195"/>
      <c r="D951" s="195"/>
      <c r="E951" s="196"/>
      <c r="F951" s="196"/>
      <c r="G951" s="197" t="str">
        <f t="shared" si="28"/>
        <v/>
      </c>
      <c r="H951" s="197" t="str">
        <f>IF(B951="","",IF(COUNTIF(Businesses!B:B,B951)&gt;1,"Multi-Tenant","Single-Tenant"))</f>
        <v/>
      </c>
      <c r="I951" s="402" t="str">
        <f t="shared" si="29"/>
        <v/>
      </c>
      <c r="J951" s="403"/>
      <c r="K951" s="97"/>
      <c r="L951" s="1" t="b">
        <f>IF(B951="",FALSE,IF(COUNTIF(Businesses!B:B,Buildings!B951)=0,TRUE,FALSE))</f>
        <v>0</v>
      </c>
    </row>
    <row r="952" spans="1:12" s="3" customFormat="1" ht="16.5" customHeight="1">
      <c r="A952" s="96"/>
      <c r="B952" s="199"/>
      <c r="C952" s="200"/>
      <c r="D952" s="200"/>
      <c r="E952" s="201"/>
      <c r="F952" s="201"/>
      <c r="G952" s="197" t="str">
        <f t="shared" si="28"/>
        <v/>
      </c>
      <c r="H952" s="197" t="str">
        <f>IF(B952="","",IF(COUNTIF(Businesses!B:B,B952)&gt;1,"Multi-Tenant","Single-Tenant"))</f>
        <v/>
      </c>
      <c r="I952" s="402" t="str">
        <f t="shared" si="29"/>
        <v/>
      </c>
      <c r="J952" s="403"/>
      <c r="K952" s="97"/>
      <c r="L952" s="1" t="b">
        <f>IF(B952="",FALSE,IF(COUNTIF(Businesses!B:B,Buildings!B952)=0,TRUE,FALSE))</f>
        <v>0</v>
      </c>
    </row>
    <row r="953" spans="1:12" s="3" customFormat="1" ht="16.5" customHeight="1">
      <c r="A953" s="96"/>
      <c r="B953" s="194"/>
      <c r="C953" s="195"/>
      <c r="D953" s="195"/>
      <c r="E953" s="196"/>
      <c r="F953" s="196"/>
      <c r="G953" s="197" t="str">
        <f t="shared" si="28"/>
        <v/>
      </c>
      <c r="H953" s="197" t="str">
        <f>IF(B953="","",IF(COUNTIF(Businesses!B:B,B953)&gt;1,"Multi-Tenant","Single-Tenant"))</f>
        <v/>
      </c>
      <c r="I953" s="402" t="str">
        <f t="shared" si="29"/>
        <v/>
      </c>
      <c r="J953" s="403"/>
      <c r="K953" s="97"/>
      <c r="L953" s="1" t="b">
        <f>IF(B953="",FALSE,IF(COUNTIF(Businesses!B:B,Buildings!B953)=0,TRUE,FALSE))</f>
        <v>0</v>
      </c>
    </row>
    <row r="954" spans="1:12" s="3" customFormat="1" ht="16.5" customHeight="1">
      <c r="A954" s="96"/>
      <c r="B954" s="199"/>
      <c r="C954" s="200"/>
      <c r="D954" s="200"/>
      <c r="E954" s="201"/>
      <c r="F954" s="201"/>
      <c r="G954" s="197" t="str">
        <f t="shared" si="28"/>
        <v/>
      </c>
      <c r="H954" s="197" t="str">
        <f>IF(B954="","",IF(COUNTIF(Businesses!B:B,B954)&gt;1,"Multi-Tenant","Single-Tenant"))</f>
        <v/>
      </c>
      <c r="I954" s="402" t="str">
        <f t="shared" si="29"/>
        <v/>
      </c>
      <c r="J954" s="403"/>
      <c r="K954" s="97"/>
      <c r="L954" s="1" t="b">
        <f>IF(B954="",FALSE,IF(COUNTIF(Businesses!B:B,Buildings!B954)=0,TRUE,FALSE))</f>
        <v>0</v>
      </c>
    </row>
    <row r="955" spans="1:12" s="3" customFormat="1" ht="16.5" customHeight="1">
      <c r="A955" s="96"/>
      <c r="B955" s="194"/>
      <c r="C955" s="195"/>
      <c r="D955" s="195"/>
      <c r="E955" s="196"/>
      <c r="F955" s="196"/>
      <c r="G955" s="197" t="str">
        <f t="shared" si="28"/>
        <v/>
      </c>
      <c r="H955" s="197" t="str">
        <f>IF(B955="","",IF(COUNTIF(Businesses!B:B,B955)&gt;1,"Multi-Tenant","Single-Tenant"))</f>
        <v/>
      </c>
      <c r="I955" s="402" t="str">
        <f t="shared" si="29"/>
        <v/>
      </c>
      <c r="J955" s="403"/>
      <c r="K955" s="97"/>
      <c r="L955" s="1" t="b">
        <f>IF(B955="",FALSE,IF(COUNTIF(Businesses!B:B,Buildings!B955)=0,TRUE,FALSE))</f>
        <v>0</v>
      </c>
    </row>
    <row r="956" spans="1:12" s="3" customFormat="1" ht="16.5" customHeight="1">
      <c r="A956" s="96"/>
      <c r="B956" s="199"/>
      <c r="C956" s="200"/>
      <c r="D956" s="200"/>
      <c r="E956" s="201"/>
      <c r="F956" s="201"/>
      <c r="G956" s="197" t="str">
        <f t="shared" si="28"/>
        <v/>
      </c>
      <c r="H956" s="197" t="str">
        <f>IF(B956="","",IF(COUNTIF(Businesses!B:B,B956)&gt;1,"Multi-Tenant","Single-Tenant"))</f>
        <v/>
      </c>
      <c r="I956" s="402" t="str">
        <f t="shared" si="29"/>
        <v/>
      </c>
      <c r="J956" s="403"/>
      <c r="K956" s="97"/>
      <c r="L956" s="1" t="b">
        <f>IF(B956="",FALSE,IF(COUNTIF(Businesses!B:B,Buildings!B956)=0,TRUE,FALSE))</f>
        <v>0</v>
      </c>
    </row>
    <row r="957" spans="1:12" s="3" customFormat="1" ht="16.5" customHeight="1">
      <c r="A957" s="96"/>
      <c r="B957" s="194"/>
      <c r="C957" s="195"/>
      <c r="D957" s="195"/>
      <c r="E957" s="196"/>
      <c r="F957" s="196"/>
      <c r="G957" s="197" t="str">
        <f t="shared" si="28"/>
        <v/>
      </c>
      <c r="H957" s="197" t="str">
        <f>IF(B957="","",IF(COUNTIF(Businesses!B:B,B957)&gt;1,"Multi-Tenant","Single-Tenant"))</f>
        <v/>
      </c>
      <c r="I957" s="402" t="str">
        <f t="shared" si="29"/>
        <v/>
      </c>
      <c r="J957" s="403"/>
      <c r="K957" s="97"/>
      <c r="L957" s="1" t="b">
        <f>IF(B957="",FALSE,IF(COUNTIF(Businesses!B:B,Buildings!B957)=0,TRUE,FALSE))</f>
        <v>0</v>
      </c>
    </row>
    <row r="958" spans="1:12" s="3" customFormat="1" ht="16.5" customHeight="1">
      <c r="A958" s="96"/>
      <c r="B958" s="199"/>
      <c r="C958" s="200"/>
      <c r="D958" s="200"/>
      <c r="E958" s="201"/>
      <c r="F958" s="201"/>
      <c r="G958" s="197" t="str">
        <f t="shared" si="28"/>
        <v/>
      </c>
      <c r="H958" s="197" t="str">
        <f>IF(B958="","",IF(COUNTIF(Businesses!B:B,B958)&gt;1,"Multi-Tenant","Single-Tenant"))</f>
        <v/>
      </c>
      <c r="I958" s="402" t="str">
        <f t="shared" si="29"/>
        <v/>
      </c>
      <c r="J958" s="403"/>
      <c r="K958" s="97"/>
      <c r="L958" s="1" t="b">
        <f>IF(B958="",FALSE,IF(COUNTIF(Businesses!B:B,Buildings!B958)=0,TRUE,FALSE))</f>
        <v>0</v>
      </c>
    </row>
    <row r="959" spans="1:12" s="3" customFormat="1" ht="16.5" customHeight="1">
      <c r="A959" s="96"/>
      <c r="B959" s="194"/>
      <c r="C959" s="195"/>
      <c r="D959" s="195"/>
      <c r="E959" s="196"/>
      <c r="F959" s="196"/>
      <c r="G959" s="197" t="str">
        <f t="shared" si="28"/>
        <v/>
      </c>
      <c r="H959" s="197" t="str">
        <f>IF(B959="","",IF(COUNTIF(Businesses!B:B,B959)&gt;1,"Multi-Tenant","Single-Tenant"))</f>
        <v/>
      </c>
      <c r="I959" s="402" t="str">
        <f t="shared" si="29"/>
        <v/>
      </c>
      <c r="J959" s="403"/>
      <c r="K959" s="97"/>
      <c r="L959" s="1" t="b">
        <f>IF(B959="",FALSE,IF(COUNTIF(Businesses!B:B,Buildings!B959)=0,TRUE,FALSE))</f>
        <v>0</v>
      </c>
    </row>
    <row r="960" spans="1:12" s="3" customFormat="1" ht="16.5" customHeight="1">
      <c r="A960" s="96"/>
      <c r="B960" s="199"/>
      <c r="C960" s="200"/>
      <c r="D960" s="200"/>
      <c r="E960" s="201"/>
      <c r="F960" s="201"/>
      <c r="G960" s="197" t="str">
        <f t="shared" si="28"/>
        <v/>
      </c>
      <c r="H960" s="197" t="str">
        <f>IF(B960="","",IF(COUNTIF(Businesses!B:B,B960)&gt;1,"Multi-Tenant","Single-Tenant"))</f>
        <v/>
      </c>
      <c r="I960" s="402" t="str">
        <f t="shared" si="29"/>
        <v/>
      </c>
      <c r="J960" s="403"/>
      <c r="K960" s="97"/>
      <c r="L960" s="1" t="b">
        <f>IF(B960="",FALSE,IF(COUNTIF(Businesses!B:B,Buildings!B960)=0,TRUE,FALSE))</f>
        <v>0</v>
      </c>
    </row>
    <row r="961" spans="1:12" s="3" customFormat="1" ht="16.5" customHeight="1">
      <c r="A961" s="96"/>
      <c r="B961" s="194"/>
      <c r="C961" s="195"/>
      <c r="D961" s="195"/>
      <c r="E961" s="196"/>
      <c r="F961" s="196"/>
      <c r="G961" s="197" t="str">
        <f t="shared" si="28"/>
        <v/>
      </c>
      <c r="H961" s="197" t="str">
        <f>IF(B961="","",IF(COUNTIF(Businesses!B:B,B961)&gt;1,"Multi-Tenant","Single-Tenant"))</f>
        <v/>
      </c>
      <c r="I961" s="402" t="str">
        <f t="shared" si="29"/>
        <v/>
      </c>
      <c r="J961" s="403"/>
      <c r="K961" s="97"/>
      <c r="L961" s="1" t="b">
        <f>IF(B961="",FALSE,IF(COUNTIF(Businesses!B:B,Buildings!B961)=0,TRUE,FALSE))</f>
        <v>0</v>
      </c>
    </row>
    <row r="962" spans="1:12" s="3" customFormat="1" ht="16.5" customHeight="1">
      <c r="A962" s="96"/>
      <c r="B962" s="199"/>
      <c r="C962" s="200"/>
      <c r="D962" s="200"/>
      <c r="E962" s="201"/>
      <c r="F962" s="201"/>
      <c r="G962" s="197" t="str">
        <f t="shared" si="28"/>
        <v/>
      </c>
      <c r="H962" s="197" t="str">
        <f>IF(B962="","",IF(COUNTIF(Businesses!B:B,B962)&gt;1,"Multi-Tenant","Single-Tenant"))</f>
        <v/>
      </c>
      <c r="I962" s="402" t="str">
        <f t="shared" si="29"/>
        <v/>
      </c>
      <c r="J962" s="403"/>
      <c r="K962" s="97"/>
      <c r="L962" s="1" t="b">
        <f>IF(B962="",FALSE,IF(COUNTIF(Businesses!B:B,Buildings!B962)=0,TRUE,FALSE))</f>
        <v>0</v>
      </c>
    </row>
    <row r="963" spans="1:12" s="3" customFormat="1" ht="16.5" customHeight="1">
      <c r="A963" s="96"/>
      <c r="B963" s="194"/>
      <c r="C963" s="195"/>
      <c r="D963" s="195"/>
      <c r="E963" s="196"/>
      <c r="F963" s="196"/>
      <c r="G963" s="197" t="str">
        <f t="shared" si="28"/>
        <v/>
      </c>
      <c r="H963" s="197" t="str">
        <f>IF(B963="","",IF(COUNTIF(Businesses!B:B,B963)&gt;1,"Multi-Tenant","Single-Tenant"))</f>
        <v/>
      </c>
      <c r="I963" s="402" t="str">
        <f t="shared" si="29"/>
        <v/>
      </c>
      <c r="J963" s="403"/>
      <c r="K963" s="97"/>
      <c r="L963" s="1" t="b">
        <f>IF(B963="",FALSE,IF(COUNTIF(Businesses!B:B,Buildings!B963)=0,TRUE,FALSE))</f>
        <v>0</v>
      </c>
    </row>
    <row r="964" spans="1:12" s="3" customFormat="1" ht="16.5" customHeight="1">
      <c r="A964" s="96"/>
      <c r="B964" s="199"/>
      <c r="C964" s="200"/>
      <c r="D964" s="200"/>
      <c r="E964" s="201"/>
      <c r="F964" s="201"/>
      <c r="G964" s="197" t="str">
        <f t="shared" ref="G964:G1027" si="30">IF(B964="","","Standard")</f>
        <v/>
      </c>
      <c r="H964" s="197" t="str">
        <f>IF(B964="","",IF(COUNTIF(Businesses!B:B,B964)&gt;1,"Multi-Tenant","Single-Tenant"))</f>
        <v/>
      </c>
      <c r="I964" s="402" t="str">
        <f t="shared" ref="I964:I1027" si="31">IF(B964="","",B964)</f>
        <v/>
      </c>
      <c r="J964" s="403"/>
      <c r="K964" s="97"/>
      <c r="L964" s="1" t="b">
        <f>IF(B964="",FALSE,IF(COUNTIF(Businesses!B:B,Buildings!B964)=0,TRUE,FALSE))</f>
        <v>0</v>
      </c>
    </row>
    <row r="965" spans="1:12" s="3" customFormat="1" ht="16.5" customHeight="1">
      <c r="A965" s="96"/>
      <c r="B965" s="194"/>
      <c r="C965" s="195"/>
      <c r="D965" s="195"/>
      <c r="E965" s="196"/>
      <c r="F965" s="196"/>
      <c r="G965" s="197" t="str">
        <f t="shared" si="30"/>
        <v/>
      </c>
      <c r="H965" s="197" t="str">
        <f>IF(B965="","",IF(COUNTIF(Businesses!B:B,B965)&gt;1,"Multi-Tenant","Single-Tenant"))</f>
        <v/>
      </c>
      <c r="I965" s="402" t="str">
        <f t="shared" si="31"/>
        <v/>
      </c>
      <c r="J965" s="403"/>
      <c r="K965" s="97"/>
      <c r="L965" s="1" t="b">
        <f>IF(B965="",FALSE,IF(COUNTIF(Businesses!B:B,Buildings!B965)=0,TRUE,FALSE))</f>
        <v>0</v>
      </c>
    </row>
    <row r="966" spans="1:12" s="3" customFormat="1" ht="16.5" customHeight="1">
      <c r="A966" s="96"/>
      <c r="B966" s="199"/>
      <c r="C966" s="200"/>
      <c r="D966" s="200"/>
      <c r="E966" s="201"/>
      <c r="F966" s="201"/>
      <c r="G966" s="197" t="str">
        <f t="shared" si="30"/>
        <v/>
      </c>
      <c r="H966" s="197" t="str">
        <f>IF(B966="","",IF(COUNTIF(Businesses!B:B,B966)&gt;1,"Multi-Tenant","Single-Tenant"))</f>
        <v/>
      </c>
      <c r="I966" s="402" t="str">
        <f t="shared" si="31"/>
        <v/>
      </c>
      <c r="J966" s="403"/>
      <c r="K966" s="97"/>
      <c r="L966" s="1" t="b">
        <f>IF(B966="",FALSE,IF(COUNTIF(Businesses!B:B,Buildings!B966)=0,TRUE,FALSE))</f>
        <v>0</v>
      </c>
    </row>
    <row r="967" spans="1:12" s="3" customFormat="1" ht="16.5" customHeight="1">
      <c r="A967" s="96"/>
      <c r="B967" s="194"/>
      <c r="C967" s="195"/>
      <c r="D967" s="195"/>
      <c r="E967" s="196"/>
      <c r="F967" s="196"/>
      <c r="G967" s="197" t="str">
        <f t="shared" si="30"/>
        <v/>
      </c>
      <c r="H967" s="197" t="str">
        <f>IF(B967="","",IF(COUNTIF(Businesses!B:B,B967)&gt;1,"Multi-Tenant","Single-Tenant"))</f>
        <v/>
      </c>
      <c r="I967" s="402" t="str">
        <f t="shared" si="31"/>
        <v/>
      </c>
      <c r="J967" s="403"/>
      <c r="K967" s="97"/>
      <c r="L967" s="1" t="b">
        <f>IF(B967="",FALSE,IF(COUNTIF(Businesses!B:B,Buildings!B967)=0,TRUE,FALSE))</f>
        <v>0</v>
      </c>
    </row>
    <row r="968" spans="1:12" s="3" customFormat="1" ht="16.5" customHeight="1">
      <c r="A968" s="96"/>
      <c r="B968" s="199"/>
      <c r="C968" s="200"/>
      <c r="D968" s="200"/>
      <c r="E968" s="201"/>
      <c r="F968" s="201"/>
      <c r="G968" s="197" t="str">
        <f t="shared" si="30"/>
        <v/>
      </c>
      <c r="H968" s="197" t="str">
        <f>IF(B968="","",IF(COUNTIF(Businesses!B:B,B968)&gt;1,"Multi-Tenant","Single-Tenant"))</f>
        <v/>
      </c>
      <c r="I968" s="402" t="str">
        <f t="shared" si="31"/>
        <v/>
      </c>
      <c r="J968" s="403"/>
      <c r="K968" s="97"/>
      <c r="L968" s="1" t="b">
        <f>IF(B968="",FALSE,IF(COUNTIF(Businesses!B:B,Buildings!B968)=0,TRUE,FALSE))</f>
        <v>0</v>
      </c>
    </row>
    <row r="969" spans="1:12" s="3" customFormat="1" ht="16.5" customHeight="1">
      <c r="A969" s="96"/>
      <c r="B969" s="194"/>
      <c r="C969" s="195"/>
      <c r="D969" s="195"/>
      <c r="E969" s="196"/>
      <c r="F969" s="196"/>
      <c r="G969" s="197" t="str">
        <f t="shared" si="30"/>
        <v/>
      </c>
      <c r="H969" s="197" t="str">
        <f>IF(B969="","",IF(COUNTIF(Businesses!B:B,B969)&gt;1,"Multi-Tenant","Single-Tenant"))</f>
        <v/>
      </c>
      <c r="I969" s="402" t="str">
        <f t="shared" si="31"/>
        <v/>
      </c>
      <c r="J969" s="403"/>
      <c r="K969" s="97"/>
      <c r="L969" s="1" t="b">
        <f>IF(B969="",FALSE,IF(COUNTIF(Businesses!B:B,Buildings!B969)=0,TRUE,FALSE))</f>
        <v>0</v>
      </c>
    </row>
    <row r="970" spans="1:12" s="3" customFormat="1" ht="16.5" customHeight="1">
      <c r="A970" s="96"/>
      <c r="B970" s="199"/>
      <c r="C970" s="200"/>
      <c r="D970" s="200"/>
      <c r="E970" s="201"/>
      <c r="F970" s="201"/>
      <c r="G970" s="197" t="str">
        <f t="shared" si="30"/>
        <v/>
      </c>
      <c r="H970" s="197" t="str">
        <f>IF(B970="","",IF(COUNTIF(Businesses!B:B,B970)&gt;1,"Multi-Tenant","Single-Tenant"))</f>
        <v/>
      </c>
      <c r="I970" s="402" t="str">
        <f t="shared" si="31"/>
        <v/>
      </c>
      <c r="J970" s="403"/>
      <c r="K970" s="97"/>
      <c r="L970" s="1" t="b">
        <f>IF(B970="",FALSE,IF(COUNTIF(Businesses!B:B,Buildings!B970)=0,TRUE,FALSE))</f>
        <v>0</v>
      </c>
    </row>
    <row r="971" spans="1:12" s="3" customFormat="1" ht="16.5" customHeight="1">
      <c r="A971" s="96"/>
      <c r="B971" s="194"/>
      <c r="C971" s="195"/>
      <c r="D971" s="195"/>
      <c r="E971" s="196"/>
      <c r="F971" s="196"/>
      <c r="G971" s="197" t="str">
        <f t="shared" si="30"/>
        <v/>
      </c>
      <c r="H971" s="197" t="str">
        <f>IF(B971="","",IF(COUNTIF(Businesses!B:B,B971)&gt;1,"Multi-Tenant","Single-Tenant"))</f>
        <v/>
      </c>
      <c r="I971" s="402" t="str">
        <f t="shared" si="31"/>
        <v/>
      </c>
      <c r="J971" s="403"/>
      <c r="K971" s="97"/>
      <c r="L971" s="1" t="b">
        <f>IF(B971="",FALSE,IF(COUNTIF(Businesses!B:B,Buildings!B971)=0,TRUE,FALSE))</f>
        <v>0</v>
      </c>
    </row>
    <row r="972" spans="1:12" s="3" customFormat="1" ht="16.5" customHeight="1">
      <c r="A972" s="96"/>
      <c r="B972" s="199"/>
      <c r="C972" s="200"/>
      <c r="D972" s="200"/>
      <c r="E972" s="201"/>
      <c r="F972" s="201"/>
      <c r="G972" s="197" t="str">
        <f t="shared" si="30"/>
        <v/>
      </c>
      <c r="H972" s="197" t="str">
        <f>IF(B972="","",IF(COUNTIF(Businesses!B:B,B972)&gt;1,"Multi-Tenant","Single-Tenant"))</f>
        <v/>
      </c>
      <c r="I972" s="402" t="str">
        <f t="shared" si="31"/>
        <v/>
      </c>
      <c r="J972" s="403"/>
      <c r="K972" s="97"/>
      <c r="L972" s="1" t="b">
        <f>IF(B972="",FALSE,IF(COUNTIF(Businesses!B:B,Buildings!B972)=0,TRUE,FALSE))</f>
        <v>0</v>
      </c>
    </row>
    <row r="973" spans="1:12" s="3" customFormat="1" ht="16.5" customHeight="1">
      <c r="A973" s="96"/>
      <c r="B973" s="194"/>
      <c r="C973" s="195"/>
      <c r="D973" s="195"/>
      <c r="E973" s="196"/>
      <c r="F973" s="196"/>
      <c r="G973" s="197" t="str">
        <f t="shared" si="30"/>
        <v/>
      </c>
      <c r="H973" s="197" t="str">
        <f>IF(B973="","",IF(COUNTIF(Businesses!B:B,B973)&gt;1,"Multi-Tenant","Single-Tenant"))</f>
        <v/>
      </c>
      <c r="I973" s="402" t="str">
        <f t="shared" si="31"/>
        <v/>
      </c>
      <c r="J973" s="403"/>
      <c r="K973" s="97"/>
      <c r="L973" s="1" t="b">
        <f>IF(B973="",FALSE,IF(COUNTIF(Businesses!B:B,Buildings!B973)=0,TRUE,FALSE))</f>
        <v>0</v>
      </c>
    </row>
    <row r="974" spans="1:12" s="3" customFormat="1" ht="16.5" customHeight="1">
      <c r="A974" s="96"/>
      <c r="B974" s="199"/>
      <c r="C974" s="200"/>
      <c r="D974" s="200"/>
      <c r="E974" s="201"/>
      <c r="F974" s="201"/>
      <c r="G974" s="197" t="str">
        <f t="shared" si="30"/>
        <v/>
      </c>
      <c r="H974" s="197" t="str">
        <f>IF(B974="","",IF(COUNTIF(Businesses!B:B,B974)&gt;1,"Multi-Tenant","Single-Tenant"))</f>
        <v/>
      </c>
      <c r="I974" s="402" t="str">
        <f t="shared" si="31"/>
        <v/>
      </c>
      <c r="J974" s="403"/>
      <c r="K974" s="97"/>
      <c r="L974" s="1" t="b">
        <f>IF(B974="",FALSE,IF(COUNTIF(Businesses!B:B,Buildings!B974)=0,TRUE,FALSE))</f>
        <v>0</v>
      </c>
    </row>
    <row r="975" spans="1:12" s="3" customFormat="1" ht="16.5" customHeight="1">
      <c r="A975" s="96"/>
      <c r="B975" s="194"/>
      <c r="C975" s="195"/>
      <c r="D975" s="195"/>
      <c r="E975" s="196"/>
      <c r="F975" s="196"/>
      <c r="G975" s="197" t="str">
        <f t="shared" si="30"/>
        <v/>
      </c>
      <c r="H975" s="197" t="str">
        <f>IF(B975="","",IF(COUNTIF(Businesses!B:B,B975)&gt;1,"Multi-Tenant","Single-Tenant"))</f>
        <v/>
      </c>
      <c r="I975" s="402" t="str">
        <f t="shared" si="31"/>
        <v/>
      </c>
      <c r="J975" s="403"/>
      <c r="K975" s="97"/>
      <c r="L975" s="1" t="b">
        <f>IF(B975="",FALSE,IF(COUNTIF(Businesses!B:B,Buildings!B975)=0,TRUE,FALSE))</f>
        <v>0</v>
      </c>
    </row>
    <row r="976" spans="1:12" s="3" customFormat="1" ht="16.5" customHeight="1">
      <c r="A976" s="96"/>
      <c r="B976" s="199"/>
      <c r="C976" s="200"/>
      <c r="D976" s="200"/>
      <c r="E976" s="201"/>
      <c r="F976" s="201"/>
      <c r="G976" s="197" t="str">
        <f t="shared" si="30"/>
        <v/>
      </c>
      <c r="H976" s="197" t="str">
        <f>IF(B976="","",IF(COUNTIF(Businesses!B:B,B976)&gt;1,"Multi-Tenant","Single-Tenant"))</f>
        <v/>
      </c>
      <c r="I976" s="402" t="str">
        <f t="shared" si="31"/>
        <v/>
      </c>
      <c r="J976" s="403"/>
      <c r="K976" s="97"/>
      <c r="L976" s="1" t="b">
        <f>IF(B976="",FALSE,IF(COUNTIF(Businesses!B:B,Buildings!B976)=0,TRUE,FALSE))</f>
        <v>0</v>
      </c>
    </row>
    <row r="977" spans="1:12" s="3" customFormat="1" ht="16.5" customHeight="1">
      <c r="A977" s="96"/>
      <c r="B977" s="194"/>
      <c r="C977" s="195"/>
      <c r="D977" s="195"/>
      <c r="E977" s="196"/>
      <c r="F977" s="196"/>
      <c r="G977" s="197" t="str">
        <f t="shared" si="30"/>
        <v/>
      </c>
      <c r="H977" s="197" t="str">
        <f>IF(B977="","",IF(COUNTIF(Businesses!B:B,B977)&gt;1,"Multi-Tenant","Single-Tenant"))</f>
        <v/>
      </c>
      <c r="I977" s="402" t="str">
        <f t="shared" si="31"/>
        <v/>
      </c>
      <c r="J977" s="403"/>
      <c r="K977" s="97"/>
      <c r="L977" s="1" t="b">
        <f>IF(B977="",FALSE,IF(COUNTIF(Businesses!B:B,Buildings!B977)=0,TRUE,FALSE))</f>
        <v>0</v>
      </c>
    </row>
    <row r="978" spans="1:12" s="3" customFormat="1" ht="16.5" customHeight="1">
      <c r="A978" s="96"/>
      <c r="B978" s="199"/>
      <c r="C978" s="200"/>
      <c r="D978" s="200"/>
      <c r="E978" s="201"/>
      <c r="F978" s="201"/>
      <c r="G978" s="197" t="str">
        <f t="shared" si="30"/>
        <v/>
      </c>
      <c r="H978" s="197" t="str">
        <f>IF(B978="","",IF(COUNTIF(Businesses!B:B,B978)&gt;1,"Multi-Tenant","Single-Tenant"))</f>
        <v/>
      </c>
      <c r="I978" s="402" t="str">
        <f t="shared" si="31"/>
        <v/>
      </c>
      <c r="J978" s="403"/>
      <c r="K978" s="97"/>
      <c r="L978" s="1" t="b">
        <f>IF(B978="",FALSE,IF(COUNTIF(Businesses!B:B,Buildings!B978)=0,TRUE,FALSE))</f>
        <v>0</v>
      </c>
    </row>
    <row r="979" spans="1:12" s="3" customFormat="1" ht="16.5" customHeight="1">
      <c r="A979" s="96"/>
      <c r="B979" s="194"/>
      <c r="C979" s="195"/>
      <c r="D979" s="195"/>
      <c r="E979" s="196"/>
      <c r="F979" s="196"/>
      <c r="G979" s="197" t="str">
        <f t="shared" si="30"/>
        <v/>
      </c>
      <c r="H979" s="197" t="str">
        <f>IF(B979="","",IF(COUNTIF(Businesses!B:B,B979)&gt;1,"Multi-Tenant","Single-Tenant"))</f>
        <v/>
      </c>
      <c r="I979" s="402" t="str">
        <f t="shared" si="31"/>
        <v/>
      </c>
      <c r="J979" s="403"/>
      <c r="K979" s="97"/>
      <c r="L979" s="1" t="b">
        <f>IF(B979="",FALSE,IF(COUNTIF(Businesses!B:B,Buildings!B979)=0,TRUE,FALSE))</f>
        <v>0</v>
      </c>
    </row>
    <row r="980" spans="1:12" s="3" customFormat="1" ht="16.5" customHeight="1">
      <c r="A980" s="96"/>
      <c r="B980" s="199"/>
      <c r="C980" s="200"/>
      <c r="D980" s="200"/>
      <c r="E980" s="201"/>
      <c r="F980" s="201"/>
      <c r="G980" s="197" t="str">
        <f t="shared" si="30"/>
        <v/>
      </c>
      <c r="H980" s="197" t="str">
        <f>IF(B980="","",IF(COUNTIF(Businesses!B:B,B980)&gt;1,"Multi-Tenant","Single-Tenant"))</f>
        <v/>
      </c>
      <c r="I980" s="402" t="str">
        <f t="shared" si="31"/>
        <v/>
      </c>
      <c r="J980" s="403"/>
      <c r="K980" s="97"/>
      <c r="L980" s="1" t="b">
        <f>IF(B980="",FALSE,IF(COUNTIF(Businesses!B:B,Buildings!B980)=0,TRUE,FALSE))</f>
        <v>0</v>
      </c>
    </row>
    <row r="981" spans="1:12" s="3" customFormat="1" ht="16.5" customHeight="1">
      <c r="A981" s="96"/>
      <c r="B981" s="194"/>
      <c r="C981" s="195"/>
      <c r="D981" s="195"/>
      <c r="E981" s="196"/>
      <c r="F981" s="196"/>
      <c r="G981" s="197" t="str">
        <f t="shared" si="30"/>
        <v/>
      </c>
      <c r="H981" s="197" t="str">
        <f>IF(B981="","",IF(COUNTIF(Businesses!B:B,B981)&gt;1,"Multi-Tenant","Single-Tenant"))</f>
        <v/>
      </c>
      <c r="I981" s="402" t="str">
        <f t="shared" si="31"/>
        <v/>
      </c>
      <c r="J981" s="403"/>
      <c r="K981" s="97"/>
      <c r="L981" s="1" t="b">
        <f>IF(B981="",FALSE,IF(COUNTIF(Businesses!B:B,Buildings!B981)=0,TRUE,FALSE))</f>
        <v>0</v>
      </c>
    </row>
    <row r="982" spans="1:12" s="3" customFormat="1" ht="16.5" customHeight="1">
      <c r="A982" s="96"/>
      <c r="B982" s="199"/>
      <c r="C982" s="200"/>
      <c r="D982" s="200"/>
      <c r="E982" s="201"/>
      <c r="F982" s="201"/>
      <c r="G982" s="197" t="str">
        <f t="shared" si="30"/>
        <v/>
      </c>
      <c r="H982" s="197" t="str">
        <f>IF(B982="","",IF(COUNTIF(Businesses!B:B,B982)&gt;1,"Multi-Tenant","Single-Tenant"))</f>
        <v/>
      </c>
      <c r="I982" s="402" t="str">
        <f t="shared" si="31"/>
        <v/>
      </c>
      <c r="J982" s="403"/>
      <c r="K982" s="97"/>
      <c r="L982" s="1" t="b">
        <f>IF(B982="",FALSE,IF(COUNTIF(Businesses!B:B,Buildings!B982)=0,TRUE,FALSE))</f>
        <v>0</v>
      </c>
    </row>
    <row r="983" spans="1:12" s="3" customFormat="1" ht="16.5" customHeight="1">
      <c r="A983" s="96"/>
      <c r="B983" s="194"/>
      <c r="C983" s="195"/>
      <c r="D983" s="195"/>
      <c r="E983" s="196"/>
      <c r="F983" s="196"/>
      <c r="G983" s="197" t="str">
        <f t="shared" si="30"/>
        <v/>
      </c>
      <c r="H983" s="197" t="str">
        <f>IF(B983="","",IF(COUNTIF(Businesses!B:B,B983)&gt;1,"Multi-Tenant","Single-Tenant"))</f>
        <v/>
      </c>
      <c r="I983" s="402" t="str">
        <f t="shared" si="31"/>
        <v/>
      </c>
      <c r="J983" s="403"/>
      <c r="K983" s="97"/>
      <c r="L983" s="1" t="b">
        <f>IF(B983="",FALSE,IF(COUNTIF(Businesses!B:B,Buildings!B983)=0,TRUE,FALSE))</f>
        <v>0</v>
      </c>
    </row>
    <row r="984" spans="1:12" s="3" customFormat="1" ht="16.5" customHeight="1">
      <c r="A984" s="96"/>
      <c r="B984" s="199"/>
      <c r="C984" s="200"/>
      <c r="D984" s="200"/>
      <c r="E984" s="201"/>
      <c r="F984" s="201"/>
      <c r="G984" s="197" t="str">
        <f t="shared" si="30"/>
        <v/>
      </c>
      <c r="H984" s="197" t="str">
        <f>IF(B984="","",IF(COUNTIF(Businesses!B:B,B984)&gt;1,"Multi-Tenant","Single-Tenant"))</f>
        <v/>
      </c>
      <c r="I984" s="402" t="str">
        <f t="shared" si="31"/>
        <v/>
      </c>
      <c r="J984" s="403"/>
      <c r="K984" s="97"/>
      <c r="L984" s="1" t="b">
        <f>IF(B984="",FALSE,IF(COUNTIF(Businesses!B:B,Buildings!B984)=0,TRUE,FALSE))</f>
        <v>0</v>
      </c>
    </row>
    <row r="985" spans="1:12" s="3" customFormat="1" ht="16.5" customHeight="1">
      <c r="A985" s="96"/>
      <c r="B985" s="194"/>
      <c r="C985" s="195"/>
      <c r="D985" s="195"/>
      <c r="E985" s="196"/>
      <c r="F985" s="196"/>
      <c r="G985" s="197" t="str">
        <f t="shared" si="30"/>
        <v/>
      </c>
      <c r="H985" s="197" t="str">
        <f>IF(B985="","",IF(COUNTIF(Businesses!B:B,B985)&gt;1,"Multi-Tenant","Single-Tenant"))</f>
        <v/>
      </c>
      <c r="I985" s="402" t="str">
        <f t="shared" si="31"/>
        <v/>
      </c>
      <c r="J985" s="403"/>
      <c r="K985" s="97"/>
      <c r="L985" s="1" t="b">
        <f>IF(B985="",FALSE,IF(COUNTIF(Businesses!B:B,Buildings!B985)=0,TRUE,FALSE))</f>
        <v>0</v>
      </c>
    </row>
    <row r="986" spans="1:12" s="3" customFormat="1" ht="16.5" customHeight="1">
      <c r="A986" s="96"/>
      <c r="B986" s="199"/>
      <c r="C986" s="200"/>
      <c r="D986" s="200"/>
      <c r="E986" s="201"/>
      <c r="F986" s="201"/>
      <c r="G986" s="197" t="str">
        <f t="shared" si="30"/>
        <v/>
      </c>
      <c r="H986" s="197" t="str">
        <f>IF(B986="","",IF(COUNTIF(Businesses!B:B,B986)&gt;1,"Multi-Tenant","Single-Tenant"))</f>
        <v/>
      </c>
      <c r="I986" s="402" t="str">
        <f t="shared" si="31"/>
        <v/>
      </c>
      <c r="J986" s="403"/>
      <c r="K986" s="97"/>
      <c r="L986" s="1" t="b">
        <f>IF(B986="",FALSE,IF(COUNTIF(Businesses!B:B,Buildings!B986)=0,TRUE,FALSE))</f>
        <v>0</v>
      </c>
    </row>
    <row r="987" spans="1:12" s="3" customFormat="1" ht="16.5" customHeight="1">
      <c r="A987" s="96"/>
      <c r="B987" s="194"/>
      <c r="C987" s="195"/>
      <c r="D987" s="195"/>
      <c r="E987" s="196"/>
      <c r="F987" s="196"/>
      <c r="G987" s="197" t="str">
        <f t="shared" si="30"/>
        <v/>
      </c>
      <c r="H987" s="197" t="str">
        <f>IF(B987="","",IF(COUNTIF(Businesses!B:B,B987)&gt;1,"Multi-Tenant","Single-Tenant"))</f>
        <v/>
      </c>
      <c r="I987" s="402" t="str">
        <f t="shared" si="31"/>
        <v/>
      </c>
      <c r="J987" s="403"/>
      <c r="K987" s="97"/>
      <c r="L987" s="1" t="b">
        <f>IF(B987="",FALSE,IF(COUNTIF(Businesses!B:B,Buildings!B987)=0,TRUE,FALSE))</f>
        <v>0</v>
      </c>
    </row>
    <row r="988" spans="1:12" s="3" customFormat="1" ht="16.5" customHeight="1">
      <c r="A988" s="96"/>
      <c r="B988" s="199"/>
      <c r="C988" s="200"/>
      <c r="D988" s="200"/>
      <c r="E988" s="201"/>
      <c r="F988" s="201"/>
      <c r="G988" s="197" t="str">
        <f t="shared" si="30"/>
        <v/>
      </c>
      <c r="H988" s="197" t="str">
        <f>IF(B988="","",IF(COUNTIF(Businesses!B:B,B988)&gt;1,"Multi-Tenant","Single-Tenant"))</f>
        <v/>
      </c>
      <c r="I988" s="402" t="str">
        <f t="shared" si="31"/>
        <v/>
      </c>
      <c r="J988" s="403"/>
      <c r="K988" s="97"/>
      <c r="L988" s="1" t="b">
        <f>IF(B988="",FALSE,IF(COUNTIF(Businesses!B:B,Buildings!B988)=0,TRUE,FALSE))</f>
        <v>0</v>
      </c>
    </row>
    <row r="989" spans="1:12" s="3" customFormat="1" ht="16.5" customHeight="1">
      <c r="A989" s="96"/>
      <c r="B989" s="194"/>
      <c r="C989" s="195"/>
      <c r="D989" s="195"/>
      <c r="E989" s="196"/>
      <c r="F989" s="196"/>
      <c r="G989" s="197" t="str">
        <f t="shared" si="30"/>
        <v/>
      </c>
      <c r="H989" s="197" t="str">
        <f>IF(B989="","",IF(COUNTIF(Businesses!B:B,B989)&gt;1,"Multi-Tenant","Single-Tenant"))</f>
        <v/>
      </c>
      <c r="I989" s="402" t="str">
        <f t="shared" si="31"/>
        <v/>
      </c>
      <c r="J989" s="403"/>
      <c r="K989" s="97"/>
      <c r="L989" s="1" t="b">
        <f>IF(B989="",FALSE,IF(COUNTIF(Businesses!B:B,Buildings!B989)=0,TRUE,FALSE))</f>
        <v>0</v>
      </c>
    </row>
    <row r="990" spans="1:12" s="3" customFormat="1" ht="16.5" customHeight="1">
      <c r="A990" s="96"/>
      <c r="B990" s="199"/>
      <c r="C990" s="200"/>
      <c r="D990" s="200"/>
      <c r="E990" s="201"/>
      <c r="F990" s="201"/>
      <c r="G990" s="197" t="str">
        <f t="shared" si="30"/>
        <v/>
      </c>
      <c r="H990" s="197" t="str">
        <f>IF(B990="","",IF(COUNTIF(Businesses!B:B,B990)&gt;1,"Multi-Tenant","Single-Tenant"))</f>
        <v/>
      </c>
      <c r="I990" s="402" t="str">
        <f t="shared" si="31"/>
        <v/>
      </c>
      <c r="J990" s="403"/>
      <c r="K990" s="97"/>
      <c r="L990" s="1" t="b">
        <f>IF(B990="",FALSE,IF(COUNTIF(Businesses!B:B,Buildings!B990)=0,TRUE,FALSE))</f>
        <v>0</v>
      </c>
    </row>
    <row r="991" spans="1:12" s="3" customFormat="1" ht="16.5" customHeight="1">
      <c r="A991" s="96"/>
      <c r="B991" s="194"/>
      <c r="C991" s="195"/>
      <c r="D991" s="195"/>
      <c r="E991" s="196"/>
      <c r="F991" s="196"/>
      <c r="G991" s="197" t="str">
        <f t="shared" si="30"/>
        <v/>
      </c>
      <c r="H991" s="197" t="str">
        <f>IF(B991="","",IF(COUNTIF(Businesses!B:B,B991)&gt;1,"Multi-Tenant","Single-Tenant"))</f>
        <v/>
      </c>
      <c r="I991" s="402" t="str">
        <f t="shared" si="31"/>
        <v/>
      </c>
      <c r="J991" s="403"/>
      <c r="K991" s="97"/>
      <c r="L991" s="1" t="b">
        <f>IF(B991="",FALSE,IF(COUNTIF(Businesses!B:B,Buildings!B991)=0,TRUE,FALSE))</f>
        <v>0</v>
      </c>
    </row>
    <row r="992" spans="1:12" s="3" customFormat="1" ht="16.5" customHeight="1">
      <c r="A992" s="96"/>
      <c r="B992" s="199"/>
      <c r="C992" s="200"/>
      <c r="D992" s="200"/>
      <c r="E992" s="201"/>
      <c r="F992" s="201"/>
      <c r="G992" s="197" t="str">
        <f t="shared" si="30"/>
        <v/>
      </c>
      <c r="H992" s="197" t="str">
        <f>IF(B992="","",IF(COUNTIF(Businesses!B:B,B992)&gt;1,"Multi-Tenant","Single-Tenant"))</f>
        <v/>
      </c>
      <c r="I992" s="402" t="str">
        <f t="shared" si="31"/>
        <v/>
      </c>
      <c r="J992" s="403"/>
      <c r="K992" s="97"/>
      <c r="L992" s="1" t="b">
        <f>IF(B992="",FALSE,IF(COUNTIF(Businesses!B:B,Buildings!B992)=0,TRUE,FALSE))</f>
        <v>0</v>
      </c>
    </row>
    <row r="993" spans="1:12" s="3" customFormat="1" ht="16.5" customHeight="1">
      <c r="A993" s="96"/>
      <c r="B993" s="194"/>
      <c r="C993" s="195"/>
      <c r="D993" s="195"/>
      <c r="E993" s="196"/>
      <c r="F993" s="196"/>
      <c r="G993" s="197" t="str">
        <f t="shared" si="30"/>
        <v/>
      </c>
      <c r="H993" s="197" t="str">
        <f>IF(B993="","",IF(COUNTIF(Businesses!B:B,B993)&gt;1,"Multi-Tenant","Single-Tenant"))</f>
        <v/>
      </c>
      <c r="I993" s="402" t="str">
        <f t="shared" si="31"/>
        <v/>
      </c>
      <c r="J993" s="403"/>
      <c r="K993" s="97"/>
      <c r="L993" s="1" t="b">
        <f>IF(B993="",FALSE,IF(COUNTIF(Businesses!B:B,Buildings!B993)=0,TRUE,FALSE))</f>
        <v>0</v>
      </c>
    </row>
    <row r="994" spans="1:12" s="3" customFormat="1" ht="16.5" customHeight="1">
      <c r="A994" s="96"/>
      <c r="B994" s="199"/>
      <c r="C994" s="200"/>
      <c r="D994" s="200"/>
      <c r="E994" s="201"/>
      <c r="F994" s="201"/>
      <c r="G994" s="197" t="str">
        <f t="shared" si="30"/>
        <v/>
      </c>
      <c r="H994" s="197" t="str">
        <f>IF(B994="","",IF(COUNTIF(Businesses!B:B,B994)&gt;1,"Multi-Tenant","Single-Tenant"))</f>
        <v/>
      </c>
      <c r="I994" s="402" t="str">
        <f t="shared" si="31"/>
        <v/>
      </c>
      <c r="J994" s="403"/>
      <c r="K994" s="97"/>
      <c r="L994" s="1" t="b">
        <f>IF(B994="",FALSE,IF(COUNTIF(Businesses!B:B,Buildings!B994)=0,TRUE,FALSE))</f>
        <v>0</v>
      </c>
    </row>
    <row r="995" spans="1:12" s="3" customFormat="1" ht="16.5" customHeight="1">
      <c r="A995" s="96"/>
      <c r="B995" s="194"/>
      <c r="C995" s="195"/>
      <c r="D995" s="195"/>
      <c r="E995" s="196"/>
      <c r="F995" s="196"/>
      <c r="G995" s="197" t="str">
        <f t="shared" si="30"/>
        <v/>
      </c>
      <c r="H995" s="197" t="str">
        <f>IF(B995="","",IF(COUNTIF(Businesses!B:B,B995)&gt;1,"Multi-Tenant","Single-Tenant"))</f>
        <v/>
      </c>
      <c r="I995" s="402" t="str">
        <f t="shared" si="31"/>
        <v/>
      </c>
      <c r="J995" s="403"/>
      <c r="K995" s="97"/>
      <c r="L995" s="1" t="b">
        <f>IF(B995="",FALSE,IF(COUNTIF(Businesses!B:B,Buildings!B995)=0,TRUE,FALSE))</f>
        <v>0</v>
      </c>
    </row>
    <row r="996" spans="1:12" s="3" customFormat="1" ht="16.5" customHeight="1">
      <c r="A996" s="96"/>
      <c r="B996" s="199"/>
      <c r="C996" s="200"/>
      <c r="D996" s="200"/>
      <c r="E996" s="201"/>
      <c r="F996" s="201"/>
      <c r="G996" s="197" t="str">
        <f t="shared" si="30"/>
        <v/>
      </c>
      <c r="H996" s="197" t="str">
        <f>IF(B996="","",IF(COUNTIF(Businesses!B:B,B996)&gt;1,"Multi-Tenant","Single-Tenant"))</f>
        <v/>
      </c>
      <c r="I996" s="402" t="str">
        <f t="shared" si="31"/>
        <v/>
      </c>
      <c r="J996" s="403"/>
      <c r="K996" s="97"/>
      <c r="L996" s="1" t="b">
        <f>IF(B996="",FALSE,IF(COUNTIF(Businesses!B:B,Buildings!B996)=0,TRUE,FALSE))</f>
        <v>0</v>
      </c>
    </row>
    <row r="997" spans="1:12" s="3" customFormat="1" ht="16.5" customHeight="1">
      <c r="A997" s="96"/>
      <c r="B997" s="194"/>
      <c r="C997" s="195"/>
      <c r="D997" s="195"/>
      <c r="E997" s="196"/>
      <c r="F997" s="196"/>
      <c r="G997" s="197" t="str">
        <f t="shared" si="30"/>
        <v/>
      </c>
      <c r="H997" s="197" t="str">
        <f>IF(B997="","",IF(COUNTIF(Businesses!B:B,B997)&gt;1,"Multi-Tenant","Single-Tenant"))</f>
        <v/>
      </c>
      <c r="I997" s="402" t="str">
        <f t="shared" si="31"/>
        <v/>
      </c>
      <c r="J997" s="403"/>
      <c r="K997" s="97"/>
      <c r="L997" s="1" t="b">
        <f>IF(B997="",FALSE,IF(COUNTIF(Businesses!B:B,Buildings!B997)=0,TRUE,FALSE))</f>
        <v>0</v>
      </c>
    </row>
    <row r="998" spans="1:12" s="3" customFormat="1" ht="16.5" customHeight="1">
      <c r="A998" s="96"/>
      <c r="B998" s="199"/>
      <c r="C998" s="200"/>
      <c r="D998" s="200"/>
      <c r="E998" s="201"/>
      <c r="F998" s="201"/>
      <c r="G998" s="197" t="str">
        <f t="shared" si="30"/>
        <v/>
      </c>
      <c r="H998" s="197" t="str">
        <f>IF(B998="","",IF(COUNTIF(Businesses!B:B,B998)&gt;1,"Multi-Tenant","Single-Tenant"))</f>
        <v/>
      </c>
      <c r="I998" s="402" t="str">
        <f t="shared" si="31"/>
        <v/>
      </c>
      <c r="J998" s="403"/>
      <c r="K998" s="97"/>
      <c r="L998" s="1" t="b">
        <f>IF(B998="",FALSE,IF(COUNTIF(Businesses!B:B,Buildings!B998)=0,TRUE,FALSE))</f>
        <v>0</v>
      </c>
    </row>
    <row r="999" spans="1:12" s="3" customFormat="1" ht="16.5" customHeight="1">
      <c r="A999" s="96"/>
      <c r="B999" s="194"/>
      <c r="C999" s="195"/>
      <c r="D999" s="195"/>
      <c r="E999" s="196"/>
      <c r="F999" s="196"/>
      <c r="G999" s="197" t="str">
        <f t="shared" si="30"/>
        <v/>
      </c>
      <c r="H999" s="197" t="str">
        <f>IF(B999="","",IF(COUNTIF(Businesses!B:B,B999)&gt;1,"Multi-Tenant","Single-Tenant"))</f>
        <v/>
      </c>
      <c r="I999" s="402" t="str">
        <f t="shared" si="31"/>
        <v/>
      </c>
      <c r="J999" s="403"/>
      <c r="K999" s="97"/>
      <c r="L999" s="1" t="b">
        <f>IF(B999="",FALSE,IF(COUNTIF(Businesses!B:B,Buildings!B999)=0,TRUE,FALSE))</f>
        <v>0</v>
      </c>
    </row>
    <row r="1000" spans="1:12" s="3" customFormat="1" ht="16.5" customHeight="1">
      <c r="A1000" s="96"/>
      <c r="B1000" s="199"/>
      <c r="C1000" s="200"/>
      <c r="D1000" s="200"/>
      <c r="E1000" s="201"/>
      <c r="F1000" s="201"/>
      <c r="G1000" s="197" t="str">
        <f t="shared" si="30"/>
        <v/>
      </c>
      <c r="H1000" s="197" t="str">
        <f>IF(B1000="","",IF(COUNTIF(Businesses!B:B,B1000)&gt;1,"Multi-Tenant","Single-Tenant"))</f>
        <v/>
      </c>
      <c r="I1000" s="402" t="str">
        <f t="shared" si="31"/>
        <v/>
      </c>
      <c r="J1000" s="403"/>
      <c r="K1000" s="97"/>
      <c r="L1000" s="1" t="b">
        <f>IF(B1000="",FALSE,IF(COUNTIF(Businesses!B:B,Buildings!B1000)=0,TRUE,FALSE))</f>
        <v>0</v>
      </c>
    </row>
    <row r="1001" spans="1:12" s="3" customFormat="1" ht="16.5" customHeight="1">
      <c r="A1001" s="96"/>
      <c r="B1001" s="194"/>
      <c r="C1001" s="195"/>
      <c r="D1001" s="195"/>
      <c r="E1001" s="196"/>
      <c r="F1001" s="196"/>
      <c r="G1001" s="197" t="str">
        <f t="shared" si="30"/>
        <v/>
      </c>
      <c r="H1001" s="197" t="str">
        <f>IF(B1001="","",IF(COUNTIF(Businesses!B:B,B1001)&gt;1,"Multi-Tenant","Single-Tenant"))</f>
        <v/>
      </c>
      <c r="I1001" s="402" t="str">
        <f t="shared" si="31"/>
        <v/>
      </c>
      <c r="J1001" s="403"/>
      <c r="K1001" s="97"/>
      <c r="L1001" s="1" t="b">
        <f>IF(B1001="",FALSE,IF(COUNTIF(Businesses!B:B,Buildings!B1001)=0,TRUE,FALSE))</f>
        <v>0</v>
      </c>
    </row>
    <row r="1002" spans="1:12" s="3" customFormat="1" ht="16.5" customHeight="1">
      <c r="A1002" s="96"/>
      <c r="B1002" s="199"/>
      <c r="C1002" s="200"/>
      <c r="D1002" s="200"/>
      <c r="E1002" s="201"/>
      <c r="F1002" s="201"/>
      <c r="G1002" s="197" t="str">
        <f t="shared" si="30"/>
        <v/>
      </c>
      <c r="H1002" s="197" t="str">
        <f>IF(B1002="","",IF(COUNTIF(Businesses!B:B,B1002)&gt;1,"Multi-Tenant","Single-Tenant"))</f>
        <v/>
      </c>
      <c r="I1002" s="402" t="str">
        <f t="shared" si="31"/>
        <v/>
      </c>
      <c r="J1002" s="403"/>
      <c r="K1002" s="97"/>
      <c r="L1002" s="1" t="b">
        <f>IF(B1002="",FALSE,IF(COUNTIF(Businesses!B:B,Buildings!B1002)=0,TRUE,FALSE))</f>
        <v>0</v>
      </c>
    </row>
    <row r="1003" spans="1:12" s="3" customFormat="1" ht="16.5" customHeight="1">
      <c r="A1003" s="96"/>
      <c r="B1003" s="194"/>
      <c r="C1003" s="195"/>
      <c r="D1003" s="195"/>
      <c r="E1003" s="196"/>
      <c r="F1003" s="196"/>
      <c r="G1003" s="197" t="str">
        <f t="shared" si="30"/>
        <v/>
      </c>
      <c r="H1003" s="197" t="str">
        <f>IF(B1003="","",IF(COUNTIF(Businesses!B:B,B1003)&gt;1,"Multi-Tenant","Single-Tenant"))</f>
        <v/>
      </c>
      <c r="I1003" s="402" t="str">
        <f t="shared" si="31"/>
        <v/>
      </c>
      <c r="J1003" s="403"/>
      <c r="K1003" s="97"/>
      <c r="L1003" s="1" t="b">
        <f>IF(B1003="",FALSE,IF(COUNTIF(Businesses!B:B,Buildings!B1003)=0,TRUE,FALSE))</f>
        <v>0</v>
      </c>
    </row>
    <row r="1004" spans="1:12" s="3" customFormat="1" ht="16.5" customHeight="1">
      <c r="A1004" s="96"/>
      <c r="B1004" s="199"/>
      <c r="C1004" s="200"/>
      <c r="D1004" s="200"/>
      <c r="E1004" s="201"/>
      <c r="F1004" s="201"/>
      <c r="G1004" s="197" t="str">
        <f t="shared" si="30"/>
        <v/>
      </c>
      <c r="H1004" s="197" t="str">
        <f>IF(B1004="","",IF(COUNTIF(Businesses!B:B,B1004)&gt;1,"Multi-Tenant","Single-Tenant"))</f>
        <v/>
      </c>
      <c r="I1004" s="402" t="str">
        <f t="shared" si="31"/>
        <v/>
      </c>
      <c r="J1004" s="403"/>
      <c r="K1004" s="97"/>
      <c r="L1004" s="1" t="b">
        <f>IF(B1004="",FALSE,IF(COUNTIF(Businesses!B:B,Buildings!B1004)=0,TRUE,FALSE))</f>
        <v>0</v>
      </c>
    </row>
    <row r="1005" spans="1:12" s="3" customFormat="1" ht="16.5" customHeight="1">
      <c r="A1005" s="96"/>
      <c r="B1005" s="194"/>
      <c r="C1005" s="195"/>
      <c r="D1005" s="195"/>
      <c r="E1005" s="196"/>
      <c r="F1005" s="196"/>
      <c r="G1005" s="197" t="str">
        <f t="shared" si="30"/>
        <v/>
      </c>
      <c r="H1005" s="197" t="str">
        <f>IF(B1005="","",IF(COUNTIF(Businesses!B:B,B1005)&gt;1,"Multi-Tenant","Single-Tenant"))</f>
        <v/>
      </c>
      <c r="I1005" s="402" t="str">
        <f t="shared" si="31"/>
        <v/>
      </c>
      <c r="J1005" s="403"/>
      <c r="K1005" s="97"/>
      <c r="L1005" s="1" t="b">
        <f>IF(B1005="",FALSE,IF(COUNTIF(Businesses!B:B,Buildings!B1005)=0,TRUE,FALSE))</f>
        <v>0</v>
      </c>
    </row>
    <row r="1006" spans="1:12" s="3" customFormat="1" ht="16.5" customHeight="1">
      <c r="A1006" s="96"/>
      <c r="B1006" s="199"/>
      <c r="C1006" s="200"/>
      <c r="D1006" s="200"/>
      <c r="E1006" s="201"/>
      <c r="F1006" s="201"/>
      <c r="G1006" s="197" t="str">
        <f t="shared" si="30"/>
        <v/>
      </c>
      <c r="H1006" s="197" t="str">
        <f>IF(B1006="","",IF(COUNTIF(Businesses!B:B,B1006)&gt;1,"Multi-Tenant","Single-Tenant"))</f>
        <v/>
      </c>
      <c r="I1006" s="402" t="str">
        <f t="shared" si="31"/>
        <v/>
      </c>
      <c r="J1006" s="403"/>
      <c r="K1006" s="97"/>
      <c r="L1006" s="1" t="b">
        <f>IF(B1006="",FALSE,IF(COUNTIF(Businesses!B:B,Buildings!B1006)=0,TRUE,FALSE))</f>
        <v>0</v>
      </c>
    </row>
    <row r="1007" spans="1:12" s="3" customFormat="1" ht="16.5" customHeight="1">
      <c r="A1007" s="96"/>
      <c r="B1007" s="194"/>
      <c r="C1007" s="195"/>
      <c r="D1007" s="195"/>
      <c r="E1007" s="196"/>
      <c r="F1007" s="196"/>
      <c r="G1007" s="197" t="str">
        <f t="shared" si="30"/>
        <v/>
      </c>
      <c r="H1007" s="197" t="str">
        <f>IF(B1007="","",IF(COUNTIF(Businesses!B:B,B1007)&gt;1,"Multi-Tenant","Single-Tenant"))</f>
        <v/>
      </c>
      <c r="I1007" s="402" t="str">
        <f t="shared" si="31"/>
        <v/>
      </c>
      <c r="J1007" s="403"/>
      <c r="K1007" s="97"/>
      <c r="L1007" s="1" t="b">
        <f>IF(B1007="",FALSE,IF(COUNTIF(Businesses!B:B,Buildings!B1007)=0,TRUE,FALSE))</f>
        <v>0</v>
      </c>
    </row>
    <row r="1008" spans="1:12" s="3" customFormat="1" ht="16.5" customHeight="1">
      <c r="A1008" s="96"/>
      <c r="B1008" s="199"/>
      <c r="C1008" s="200"/>
      <c r="D1008" s="200"/>
      <c r="E1008" s="201"/>
      <c r="F1008" s="201"/>
      <c r="G1008" s="197" t="str">
        <f t="shared" si="30"/>
        <v/>
      </c>
      <c r="H1008" s="197" t="str">
        <f>IF(B1008="","",IF(COUNTIF(Businesses!B:B,B1008)&gt;1,"Multi-Tenant","Single-Tenant"))</f>
        <v/>
      </c>
      <c r="I1008" s="402" t="str">
        <f t="shared" si="31"/>
        <v/>
      </c>
      <c r="J1008" s="403"/>
      <c r="K1008" s="97"/>
      <c r="L1008" s="1" t="b">
        <f>IF(B1008="",FALSE,IF(COUNTIF(Businesses!B:B,Buildings!B1008)=0,TRUE,FALSE))</f>
        <v>0</v>
      </c>
    </row>
    <row r="1009" spans="1:12" s="3" customFormat="1" ht="16.5" customHeight="1">
      <c r="A1009" s="96"/>
      <c r="B1009" s="194"/>
      <c r="C1009" s="195"/>
      <c r="D1009" s="195"/>
      <c r="E1009" s="196"/>
      <c r="F1009" s="196"/>
      <c r="G1009" s="197" t="str">
        <f t="shared" si="30"/>
        <v/>
      </c>
      <c r="H1009" s="197" t="str">
        <f>IF(B1009="","",IF(COUNTIF(Businesses!B:B,B1009)&gt;1,"Multi-Tenant","Single-Tenant"))</f>
        <v/>
      </c>
      <c r="I1009" s="402" t="str">
        <f t="shared" si="31"/>
        <v/>
      </c>
      <c r="J1009" s="403"/>
      <c r="K1009" s="97"/>
      <c r="L1009" s="1" t="b">
        <f>IF(B1009="",FALSE,IF(COUNTIF(Businesses!B:B,Buildings!B1009)=0,TRUE,FALSE))</f>
        <v>0</v>
      </c>
    </row>
    <row r="1010" spans="1:12" s="3" customFormat="1" ht="16.5" customHeight="1">
      <c r="A1010" s="96"/>
      <c r="B1010" s="199"/>
      <c r="C1010" s="200"/>
      <c r="D1010" s="200"/>
      <c r="E1010" s="201"/>
      <c r="F1010" s="201"/>
      <c r="G1010" s="197" t="str">
        <f t="shared" si="30"/>
        <v/>
      </c>
      <c r="H1010" s="197" t="str">
        <f>IF(B1010="","",IF(COUNTIF(Businesses!B:B,B1010)&gt;1,"Multi-Tenant","Single-Tenant"))</f>
        <v/>
      </c>
      <c r="I1010" s="402" t="str">
        <f t="shared" si="31"/>
        <v/>
      </c>
      <c r="J1010" s="403"/>
      <c r="K1010" s="97"/>
      <c r="L1010" s="1" t="b">
        <f>IF(B1010="",FALSE,IF(COUNTIF(Businesses!B:B,Buildings!B1010)=0,TRUE,FALSE))</f>
        <v>0</v>
      </c>
    </row>
    <row r="1011" spans="1:12" s="3" customFormat="1" ht="16.5" customHeight="1">
      <c r="A1011" s="96"/>
      <c r="B1011" s="194"/>
      <c r="C1011" s="195"/>
      <c r="D1011" s="195"/>
      <c r="E1011" s="196"/>
      <c r="F1011" s="196"/>
      <c r="G1011" s="197" t="str">
        <f t="shared" si="30"/>
        <v/>
      </c>
      <c r="H1011" s="197" t="str">
        <f>IF(B1011="","",IF(COUNTIF(Businesses!B:B,B1011)&gt;1,"Multi-Tenant","Single-Tenant"))</f>
        <v/>
      </c>
      <c r="I1011" s="402" t="str">
        <f t="shared" si="31"/>
        <v/>
      </c>
      <c r="J1011" s="403"/>
      <c r="K1011" s="97"/>
      <c r="L1011" s="1" t="b">
        <f>IF(B1011="",FALSE,IF(COUNTIF(Businesses!B:B,Buildings!B1011)=0,TRUE,FALSE))</f>
        <v>0</v>
      </c>
    </row>
    <row r="1012" spans="1:12" s="3" customFormat="1" ht="16.5" customHeight="1">
      <c r="A1012" s="96"/>
      <c r="B1012" s="199"/>
      <c r="C1012" s="200"/>
      <c r="D1012" s="200"/>
      <c r="E1012" s="201"/>
      <c r="F1012" s="201"/>
      <c r="G1012" s="197" t="str">
        <f t="shared" si="30"/>
        <v/>
      </c>
      <c r="H1012" s="197" t="str">
        <f>IF(B1012="","",IF(COUNTIF(Businesses!B:B,B1012)&gt;1,"Multi-Tenant","Single-Tenant"))</f>
        <v/>
      </c>
      <c r="I1012" s="402" t="str">
        <f t="shared" si="31"/>
        <v/>
      </c>
      <c r="J1012" s="403"/>
      <c r="K1012" s="97"/>
      <c r="L1012" s="1" t="b">
        <f>IF(B1012="",FALSE,IF(COUNTIF(Businesses!B:B,Buildings!B1012)=0,TRUE,FALSE))</f>
        <v>0</v>
      </c>
    </row>
    <row r="1013" spans="1:12" s="3" customFormat="1" ht="16.5" customHeight="1">
      <c r="A1013" s="96"/>
      <c r="B1013" s="194"/>
      <c r="C1013" s="195"/>
      <c r="D1013" s="195"/>
      <c r="E1013" s="196"/>
      <c r="F1013" s="196"/>
      <c r="G1013" s="197" t="str">
        <f t="shared" si="30"/>
        <v/>
      </c>
      <c r="H1013" s="197" t="str">
        <f>IF(B1013="","",IF(COUNTIF(Businesses!B:B,B1013)&gt;1,"Multi-Tenant","Single-Tenant"))</f>
        <v/>
      </c>
      <c r="I1013" s="402" t="str">
        <f t="shared" si="31"/>
        <v/>
      </c>
      <c r="J1013" s="403"/>
      <c r="K1013" s="97"/>
      <c r="L1013" s="1" t="b">
        <f>IF(B1013="",FALSE,IF(COUNTIF(Businesses!B:B,Buildings!B1013)=0,TRUE,FALSE))</f>
        <v>0</v>
      </c>
    </row>
    <row r="1014" spans="1:12" s="3" customFormat="1" ht="16.5" customHeight="1">
      <c r="A1014" s="96"/>
      <c r="B1014" s="199"/>
      <c r="C1014" s="200"/>
      <c r="D1014" s="200"/>
      <c r="E1014" s="201"/>
      <c r="F1014" s="201"/>
      <c r="G1014" s="197" t="str">
        <f t="shared" si="30"/>
        <v/>
      </c>
      <c r="H1014" s="197" t="str">
        <f>IF(B1014="","",IF(COUNTIF(Businesses!B:B,B1014)&gt;1,"Multi-Tenant","Single-Tenant"))</f>
        <v/>
      </c>
      <c r="I1014" s="402" t="str">
        <f t="shared" si="31"/>
        <v/>
      </c>
      <c r="J1014" s="403"/>
      <c r="K1014" s="97"/>
      <c r="L1014" s="1" t="b">
        <f>IF(B1014="",FALSE,IF(COUNTIF(Businesses!B:B,Buildings!B1014)=0,TRUE,FALSE))</f>
        <v>0</v>
      </c>
    </row>
    <row r="1015" spans="1:12" s="3" customFormat="1" ht="16.5" customHeight="1">
      <c r="A1015" s="96"/>
      <c r="B1015" s="194"/>
      <c r="C1015" s="195"/>
      <c r="D1015" s="195"/>
      <c r="E1015" s="196"/>
      <c r="F1015" s="196"/>
      <c r="G1015" s="197" t="str">
        <f t="shared" si="30"/>
        <v/>
      </c>
      <c r="H1015" s="197" t="str">
        <f>IF(B1015="","",IF(COUNTIF(Businesses!B:B,B1015)&gt;1,"Multi-Tenant","Single-Tenant"))</f>
        <v/>
      </c>
      <c r="I1015" s="402" t="str">
        <f t="shared" si="31"/>
        <v/>
      </c>
      <c r="J1015" s="403"/>
      <c r="K1015" s="97"/>
      <c r="L1015" s="1" t="b">
        <f>IF(B1015="",FALSE,IF(COUNTIF(Businesses!B:B,Buildings!B1015)=0,TRUE,FALSE))</f>
        <v>0</v>
      </c>
    </row>
    <row r="1016" spans="1:12" s="3" customFormat="1" ht="16.5" customHeight="1">
      <c r="A1016" s="96"/>
      <c r="B1016" s="199"/>
      <c r="C1016" s="200"/>
      <c r="D1016" s="200"/>
      <c r="E1016" s="201"/>
      <c r="F1016" s="201"/>
      <c r="G1016" s="197" t="str">
        <f t="shared" si="30"/>
        <v/>
      </c>
      <c r="H1016" s="197" t="str">
        <f>IF(B1016="","",IF(COUNTIF(Businesses!B:B,B1016)&gt;1,"Multi-Tenant","Single-Tenant"))</f>
        <v/>
      </c>
      <c r="I1016" s="402" t="str">
        <f t="shared" si="31"/>
        <v/>
      </c>
      <c r="J1016" s="403"/>
      <c r="K1016" s="97"/>
      <c r="L1016" s="1" t="b">
        <f>IF(B1016="",FALSE,IF(COUNTIF(Businesses!B:B,Buildings!B1016)=0,TRUE,FALSE))</f>
        <v>0</v>
      </c>
    </row>
    <row r="1017" spans="1:12" s="3" customFormat="1" ht="16.5" customHeight="1">
      <c r="A1017" s="96"/>
      <c r="B1017" s="194"/>
      <c r="C1017" s="195"/>
      <c r="D1017" s="195"/>
      <c r="E1017" s="196"/>
      <c r="F1017" s="196"/>
      <c r="G1017" s="197" t="str">
        <f t="shared" si="30"/>
        <v/>
      </c>
      <c r="H1017" s="197" t="str">
        <f>IF(B1017="","",IF(COUNTIF(Businesses!B:B,B1017)&gt;1,"Multi-Tenant","Single-Tenant"))</f>
        <v/>
      </c>
      <c r="I1017" s="402" t="str">
        <f t="shared" si="31"/>
        <v/>
      </c>
      <c r="J1017" s="403"/>
      <c r="K1017" s="97"/>
      <c r="L1017" s="1" t="b">
        <f>IF(B1017="",FALSE,IF(COUNTIF(Businesses!B:B,Buildings!B1017)=0,TRUE,FALSE))</f>
        <v>0</v>
      </c>
    </row>
    <row r="1018" spans="1:12" s="3" customFormat="1" ht="16.5" customHeight="1">
      <c r="A1018" s="96"/>
      <c r="B1018" s="199"/>
      <c r="C1018" s="200"/>
      <c r="D1018" s="200"/>
      <c r="E1018" s="201"/>
      <c r="F1018" s="201"/>
      <c r="G1018" s="197" t="str">
        <f t="shared" si="30"/>
        <v/>
      </c>
      <c r="H1018" s="197" t="str">
        <f>IF(B1018="","",IF(COUNTIF(Businesses!B:B,B1018)&gt;1,"Multi-Tenant","Single-Tenant"))</f>
        <v/>
      </c>
      <c r="I1018" s="402" t="str">
        <f t="shared" si="31"/>
        <v/>
      </c>
      <c r="J1018" s="403"/>
      <c r="K1018" s="97"/>
      <c r="L1018" s="1" t="b">
        <f>IF(B1018="",FALSE,IF(COUNTIF(Businesses!B:B,Buildings!B1018)=0,TRUE,FALSE))</f>
        <v>0</v>
      </c>
    </row>
    <row r="1019" spans="1:12" s="3" customFormat="1" ht="16.5" customHeight="1">
      <c r="A1019" s="96"/>
      <c r="B1019" s="194"/>
      <c r="C1019" s="195"/>
      <c r="D1019" s="195"/>
      <c r="E1019" s="196"/>
      <c r="F1019" s="196"/>
      <c r="G1019" s="197" t="str">
        <f t="shared" si="30"/>
        <v/>
      </c>
      <c r="H1019" s="197" t="str">
        <f>IF(B1019="","",IF(COUNTIF(Businesses!B:B,B1019)&gt;1,"Multi-Tenant","Single-Tenant"))</f>
        <v/>
      </c>
      <c r="I1019" s="402" t="str">
        <f t="shared" si="31"/>
        <v/>
      </c>
      <c r="J1019" s="403"/>
      <c r="K1019" s="97"/>
      <c r="L1019" s="1" t="b">
        <f>IF(B1019="",FALSE,IF(COUNTIF(Businesses!B:B,Buildings!B1019)=0,TRUE,FALSE))</f>
        <v>0</v>
      </c>
    </row>
    <row r="1020" spans="1:12" s="3" customFormat="1" ht="16.5" customHeight="1">
      <c r="A1020" s="96"/>
      <c r="B1020" s="199"/>
      <c r="C1020" s="200"/>
      <c r="D1020" s="200"/>
      <c r="E1020" s="201"/>
      <c r="F1020" s="201"/>
      <c r="G1020" s="197" t="str">
        <f t="shared" si="30"/>
        <v/>
      </c>
      <c r="H1020" s="197" t="str">
        <f>IF(B1020="","",IF(COUNTIF(Businesses!B:B,B1020)&gt;1,"Multi-Tenant","Single-Tenant"))</f>
        <v/>
      </c>
      <c r="I1020" s="402" t="str">
        <f t="shared" si="31"/>
        <v/>
      </c>
      <c r="J1020" s="403"/>
      <c r="K1020" s="97"/>
      <c r="L1020" s="1" t="b">
        <f>IF(B1020="",FALSE,IF(COUNTIF(Businesses!B:B,Buildings!B1020)=0,TRUE,FALSE))</f>
        <v>0</v>
      </c>
    </row>
    <row r="1021" spans="1:12" s="3" customFormat="1" ht="16.5" customHeight="1">
      <c r="A1021" s="96"/>
      <c r="B1021" s="194"/>
      <c r="C1021" s="195"/>
      <c r="D1021" s="195"/>
      <c r="E1021" s="196"/>
      <c r="F1021" s="196"/>
      <c r="G1021" s="197" t="str">
        <f t="shared" si="30"/>
        <v/>
      </c>
      <c r="H1021" s="197" t="str">
        <f>IF(B1021="","",IF(COUNTIF(Businesses!B:B,B1021)&gt;1,"Multi-Tenant","Single-Tenant"))</f>
        <v/>
      </c>
      <c r="I1021" s="402" t="str">
        <f t="shared" si="31"/>
        <v/>
      </c>
      <c r="J1021" s="403"/>
      <c r="K1021" s="97"/>
      <c r="L1021" s="1" t="b">
        <f>IF(B1021="",FALSE,IF(COUNTIF(Businesses!B:B,Buildings!B1021)=0,TRUE,FALSE))</f>
        <v>0</v>
      </c>
    </row>
    <row r="1022" spans="1:12" s="3" customFormat="1" ht="16.5" customHeight="1">
      <c r="A1022" s="96"/>
      <c r="B1022" s="199"/>
      <c r="C1022" s="200"/>
      <c r="D1022" s="200"/>
      <c r="E1022" s="201"/>
      <c r="F1022" s="201"/>
      <c r="G1022" s="197" t="str">
        <f t="shared" si="30"/>
        <v/>
      </c>
      <c r="H1022" s="197" t="str">
        <f>IF(B1022="","",IF(COUNTIF(Businesses!B:B,B1022)&gt;1,"Multi-Tenant","Single-Tenant"))</f>
        <v/>
      </c>
      <c r="I1022" s="402" t="str">
        <f t="shared" si="31"/>
        <v/>
      </c>
      <c r="J1022" s="403"/>
      <c r="K1022" s="97"/>
      <c r="L1022" s="1" t="b">
        <f>IF(B1022="",FALSE,IF(COUNTIF(Businesses!B:B,Buildings!B1022)=0,TRUE,FALSE))</f>
        <v>0</v>
      </c>
    </row>
    <row r="1023" spans="1:12" s="3" customFormat="1" ht="16.5" customHeight="1">
      <c r="A1023" s="96"/>
      <c r="B1023" s="194"/>
      <c r="C1023" s="195"/>
      <c r="D1023" s="195"/>
      <c r="E1023" s="196"/>
      <c r="F1023" s="196"/>
      <c r="G1023" s="197" t="str">
        <f t="shared" si="30"/>
        <v/>
      </c>
      <c r="H1023" s="197" t="str">
        <f>IF(B1023="","",IF(COUNTIF(Businesses!B:B,B1023)&gt;1,"Multi-Tenant","Single-Tenant"))</f>
        <v/>
      </c>
      <c r="I1023" s="402" t="str">
        <f t="shared" si="31"/>
        <v/>
      </c>
      <c r="J1023" s="403"/>
      <c r="K1023" s="97"/>
      <c r="L1023" s="1" t="b">
        <f>IF(B1023="",FALSE,IF(COUNTIF(Businesses!B:B,Buildings!B1023)=0,TRUE,FALSE))</f>
        <v>0</v>
      </c>
    </row>
    <row r="1024" spans="1:12" s="3" customFormat="1" ht="16.5" customHeight="1">
      <c r="A1024" s="96"/>
      <c r="B1024" s="199"/>
      <c r="C1024" s="200"/>
      <c r="D1024" s="200"/>
      <c r="E1024" s="201"/>
      <c r="F1024" s="201"/>
      <c r="G1024" s="197" t="str">
        <f t="shared" si="30"/>
        <v/>
      </c>
      <c r="H1024" s="197" t="str">
        <f>IF(B1024="","",IF(COUNTIF(Businesses!B:B,B1024)&gt;1,"Multi-Tenant","Single-Tenant"))</f>
        <v/>
      </c>
      <c r="I1024" s="402" t="str">
        <f t="shared" si="31"/>
        <v/>
      </c>
      <c r="J1024" s="403"/>
      <c r="K1024" s="97"/>
      <c r="L1024" s="1" t="b">
        <f>IF(B1024="",FALSE,IF(COUNTIF(Businesses!B:B,Buildings!B1024)=0,TRUE,FALSE))</f>
        <v>0</v>
      </c>
    </row>
    <row r="1025" spans="1:12" s="3" customFormat="1" ht="16.5" customHeight="1">
      <c r="A1025" s="96"/>
      <c r="B1025" s="194"/>
      <c r="C1025" s="195"/>
      <c r="D1025" s="195"/>
      <c r="E1025" s="196"/>
      <c r="F1025" s="196"/>
      <c r="G1025" s="197" t="str">
        <f t="shared" si="30"/>
        <v/>
      </c>
      <c r="H1025" s="197" t="str">
        <f>IF(B1025="","",IF(COUNTIF(Businesses!B:B,B1025)&gt;1,"Multi-Tenant","Single-Tenant"))</f>
        <v/>
      </c>
      <c r="I1025" s="402" t="str">
        <f t="shared" si="31"/>
        <v/>
      </c>
      <c r="J1025" s="403"/>
      <c r="K1025" s="97"/>
      <c r="L1025" s="1" t="b">
        <f>IF(B1025="",FALSE,IF(COUNTIF(Businesses!B:B,Buildings!B1025)=0,TRUE,FALSE))</f>
        <v>0</v>
      </c>
    </row>
    <row r="1026" spans="1:12" s="3" customFormat="1" ht="16.5" customHeight="1">
      <c r="A1026" s="96"/>
      <c r="B1026" s="199"/>
      <c r="C1026" s="200"/>
      <c r="D1026" s="200"/>
      <c r="E1026" s="201"/>
      <c r="F1026" s="201"/>
      <c r="G1026" s="197" t="str">
        <f t="shared" si="30"/>
        <v/>
      </c>
      <c r="H1026" s="197" t="str">
        <f>IF(B1026="","",IF(COUNTIF(Businesses!B:B,B1026)&gt;1,"Multi-Tenant","Single-Tenant"))</f>
        <v/>
      </c>
      <c r="I1026" s="402" t="str">
        <f t="shared" si="31"/>
        <v/>
      </c>
      <c r="J1026" s="403"/>
      <c r="K1026" s="97"/>
      <c r="L1026" s="1" t="b">
        <f>IF(B1026="",FALSE,IF(COUNTIF(Businesses!B:B,Buildings!B1026)=0,TRUE,FALSE))</f>
        <v>0</v>
      </c>
    </row>
    <row r="1027" spans="1:12" s="3" customFormat="1" ht="16.5" customHeight="1">
      <c r="A1027" s="96"/>
      <c r="B1027" s="194"/>
      <c r="C1027" s="195"/>
      <c r="D1027" s="195"/>
      <c r="E1027" s="196"/>
      <c r="F1027" s="196"/>
      <c r="G1027" s="197" t="str">
        <f t="shared" si="30"/>
        <v/>
      </c>
      <c r="H1027" s="197" t="str">
        <f>IF(B1027="","",IF(COUNTIF(Businesses!B:B,B1027)&gt;1,"Multi-Tenant","Single-Tenant"))</f>
        <v/>
      </c>
      <c r="I1027" s="402" t="str">
        <f t="shared" si="31"/>
        <v/>
      </c>
      <c r="J1027" s="403"/>
      <c r="K1027" s="97"/>
      <c r="L1027" s="1" t="b">
        <f>IF(B1027="",FALSE,IF(COUNTIF(Businesses!B:B,Buildings!B1027)=0,TRUE,FALSE))</f>
        <v>0</v>
      </c>
    </row>
    <row r="1028" spans="1:12" s="3" customFormat="1" ht="16.5" customHeight="1">
      <c r="A1028" s="96"/>
      <c r="B1028" s="199"/>
      <c r="C1028" s="200"/>
      <c r="D1028" s="200"/>
      <c r="E1028" s="201"/>
      <c r="F1028" s="201"/>
      <c r="G1028" s="197" t="str">
        <f t="shared" ref="G1028:G1091" si="32">IF(B1028="","","Standard")</f>
        <v/>
      </c>
      <c r="H1028" s="197" t="str">
        <f>IF(B1028="","",IF(COUNTIF(Businesses!B:B,B1028)&gt;1,"Multi-Tenant","Single-Tenant"))</f>
        <v/>
      </c>
      <c r="I1028" s="402" t="str">
        <f t="shared" ref="I1028:I1091" si="33">IF(B1028="","",B1028)</f>
        <v/>
      </c>
      <c r="J1028" s="403"/>
      <c r="K1028" s="97"/>
      <c r="L1028" s="1" t="b">
        <f>IF(B1028="",FALSE,IF(COUNTIF(Businesses!B:B,Buildings!B1028)=0,TRUE,FALSE))</f>
        <v>0</v>
      </c>
    </row>
    <row r="1029" spans="1:12" s="3" customFormat="1" ht="16.5" customHeight="1">
      <c r="A1029" s="96"/>
      <c r="B1029" s="194"/>
      <c r="C1029" s="195"/>
      <c r="D1029" s="195"/>
      <c r="E1029" s="196"/>
      <c r="F1029" s="196"/>
      <c r="G1029" s="197" t="str">
        <f t="shared" si="32"/>
        <v/>
      </c>
      <c r="H1029" s="197" t="str">
        <f>IF(B1029="","",IF(COUNTIF(Businesses!B:B,B1029)&gt;1,"Multi-Tenant","Single-Tenant"))</f>
        <v/>
      </c>
      <c r="I1029" s="402" t="str">
        <f t="shared" si="33"/>
        <v/>
      </c>
      <c r="J1029" s="403"/>
      <c r="K1029" s="97"/>
      <c r="L1029" s="1" t="b">
        <f>IF(B1029="",FALSE,IF(COUNTIF(Businesses!B:B,Buildings!B1029)=0,TRUE,FALSE))</f>
        <v>0</v>
      </c>
    </row>
    <row r="1030" spans="1:12" s="3" customFormat="1" ht="16.5" customHeight="1">
      <c r="A1030" s="96"/>
      <c r="B1030" s="199"/>
      <c r="C1030" s="200"/>
      <c r="D1030" s="200"/>
      <c r="E1030" s="201"/>
      <c r="F1030" s="201"/>
      <c r="G1030" s="197" t="str">
        <f t="shared" si="32"/>
        <v/>
      </c>
      <c r="H1030" s="197" t="str">
        <f>IF(B1030="","",IF(COUNTIF(Businesses!B:B,B1030)&gt;1,"Multi-Tenant","Single-Tenant"))</f>
        <v/>
      </c>
      <c r="I1030" s="402" t="str">
        <f t="shared" si="33"/>
        <v/>
      </c>
      <c r="J1030" s="403"/>
      <c r="K1030" s="97"/>
      <c r="L1030" s="1" t="b">
        <f>IF(B1030="",FALSE,IF(COUNTIF(Businesses!B:B,Buildings!B1030)=0,TRUE,FALSE))</f>
        <v>0</v>
      </c>
    </row>
    <row r="1031" spans="1:12" s="3" customFormat="1" ht="16.5" customHeight="1">
      <c r="A1031" s="96"/>
      <c r="B1031" s="194"/>
      <c r="C1031" s="195"/>
      <c r="D1031" s="195"/>
      <c r="E1031" s="196"/>
      <c r="F1031" s="196"/>
      <c r="G1031" s="197" t="str">
        <f t="shared" si="32"/>
        <v/>
      </c>
      <c r="H1031" s="197" t="str">
        <f>IF(B1031="","",IF(COUNTIF(Businesses!B:B,B1031)&gt;1,"Multi-Tenant","Single-Tenant"))</f>
        <v/>
      </c>
      <c r="I1031" s="402" t="str">
        <f t="shared" si="33"/>
        <v/>
      </c>
      <c r="J1031" s="403"/>
      <c r="K1031" s="97"/>
      <c r="L1031" s="1" t="b">
        <f>IF(B1031="",FALSE,IF(COUNTIF(Businesses!B:B,Buildings!B1031)=0,TRUE,FALSE))</f>
        <v>0</v>
      </c>
    </row>
    <row r="1032" spans="1:12" s="3" customFormat="1" ht="16.5" customHeight="1">
      <c r="A1032" s="96"/>
      <c r="B1032" s="199"/>
      <c r="C1032" s="200"/>
      <c r="D1032" s="200"/>
      <c r="E1032" s="201"/>
      <c r="F1032" s="201"/>
      <c r="G1032" s="197" t="str">
        <f t="shared" si="32"/>
        <v/>
      </c>
      <c r="H1032" s="197" t="str">
        <f>IF(B1032="","",IF(COUNTIF(Businesses!B:B,B1032)&gt;1,"Multi-Tenant","Single-Tenant"))</f>
        <v/>
      </c>
      <c r="I1032" s="402" t="str">
        <f t="shared" si="33"/>
        <v/>
      </c>
      <c r="J1032" s="403"/>
      <c r="K1032" s="97"/>
      <c r="L1032" s="1" t="b">
        <f>IF(B1032="",FALSE,IF(COUNTIF(Businesses!B:B,Buildings!B1032)=0,TRUE,FALSE))</f>
        <v>0</v>
      </c>
    </row>
    <row r="1033" spans="1:12" s="3" customFormat="1" ht="16.5" customHeight="1">
      <c r="A1033" s="96"/>
      <c r="B1033" s="194"/>
      <c r="C1033" s="195"/>
      <c r="D1033" s="195"/>
      <c r="E1033" s="196"/>
      <c r="F1033" s="196"/>
      <c r="G1033" s="197" t="str">
        <f t="shared" si="32"/>
        <v/>
      </c>
      <c r="H1033" s="197" t="str">
        <f>IF(B1033="","",IF(COUNTIF(Businesses!B:B,B1033)&gt;1,"Multi-Tenant","Single-Tenant"))</f>
        <v/>
      </c>
      <c r="I1033" s="402" t="str">
        <f t="shared" si="33"/>
        <v/>
      </c>
      <c r="J1033" s="403"/>
      <c r="K1033" s="97"/>
      <c r="L1033" s="1" t="b">
        <f>IF(B1033="",FALSE,IF(COUNTIF(Businesses!B:B,Buildings!B1033)=0,TRUE,FALSE))</f>
        <v>0</v>
      </c>
    </row>
    <row r="1034" spans="1:12" s="3" customFormat="1" ht="16.5" customHeight="1">
      <c r="A1034" s="96"/>
      <c r="B1034" s="199"/>
      <c r="C1034" s="200"/>
      <c r="D1034" s="200"/>
      <c r="E1034" s="201"/>
      <c r="F1034" s="201"/>
      <c r="G1034" s="197" t="str">
        <f t="shared" si="32"/>
        <v/>
      </c>
      <c r="H1034" s="197" t="str">
        <f>IF(B1034="","",IF(COUNTIF(Businesses!B:B,B1034)&gt;1,"Multi-Tenant","Single-Tenant"))</f>
        <v/>
      </c>
      <c r="I1034" s="402" t="str">
        <f t="shared" si="33"/>
        <v/>
      </c>
      <c r="J1034" s="403"/>
      <c r="K1034" s="97"/>
      <c r="L1034" s="1" t="b">
        <f>IF(B1034="",FALSE,IF(COUNTIF(Businesses!B:B,Buildings!B1034)=0,TRUE,FALSE))</f>
        <v>0</v>
      </c>
    </row>
    <row r="1035" spans="1:12" s="3" customFormat="1" ht="16.5" customHeight="1">
      <c r="A1035" s="96"/>
      <c r="B1035" s="194"/>
      <c r="C1035" s="195"/>
      <c r="D1035" s="195"/>
      <c r="E1035" s="196"/>
      <c r="F1035" s="196"/>
      <c r="G1035" s="197" t="str">
        <f t="shared" si="32"/>
        <v/>
      </c>
      <c r="H1035" s="197" t="str">
        <f>IF(B1035="","",IF(COUNTIF(Businesses!B:B,B1035)&gt;1,"Multi-Tenant","Single-Tenant"))</f>
        <v/>
      </c>
      <c r="I1035" s="402" t="str">
        <f t="shared" si="33"/>
        <v/>
      </c>
      <c r="J1035" s="403"/>
      <c r="K1035" s="97"/>
      <c r="L1035" s="1" t="b">
        <f>IF(B1035="",FALSE,IF(COUNTIF(Businesses!B:B,Buildings!B1035)=0,TRUE,FALSE))</f>
        <v>0</v>
      </c>
    </row>
    <row r="1036" spans="1:12" s="3" customFormat="1" ht="16.5" customHeight="1">
      <c r="A1036" s="96"/>
      <c r="B1036" s="199"/>
      <c r="C1036" s="200"/>
      <c r="D1036" s="200"/>
      <c r="E1036" s="201"/>
      <c r="F1036" s="201"/>
      <c r="G1036" s="197" t="str">
        <f t="shared" si="32"/>
        <v/>
      </c>
      <c r="H1036" s="197" t="str">
        <f>IF(B1036="","",IF(COUNTIF(Businesses!B:B,B1036)&gt;1,"Multi-Tenant","Single-Tenant"))</f>
        <v/>
      </c>
      <c r="I1036" s="402" t="str">
        <f t="shared" si="33"/>
        <v/>
      </c>
      <c r="J1036" s="403"/>
      <c r="K1036" s="97"/>
      <c r="L1036" s="1" t="b">
        <f>IF(B1036="",FALSE,IF(COUNTIF(Businesses!B:B,Buildings!B1036)=0,TRUE,FALSE))</f>
        <v>0</v>
      </c>
    </row>
    <row r="1037" spans="1:12" s="3" customFormat="1" ht="16.5" customHeight="1">
      <c r="A1037" s="96"/>
      <c r="B1037" s="194"/>
      <c r="C1037" s="195"/>
      <c r="D1037" s="195"/>
      <c r="E1037" s="196"/>
      <c r="F1037" s="196"/>
      <c r="G1037" s="197" t="str">
        <f t="shared" si="32"/>
        <v/>
      </c>
      <c r="H1037" s="197" t="str">
        <f>IF(B1037="","",IF(COUNTIF(Businesses!B:B,B1037)&gt;1,"Multi-Tenant","Single-Tenant"))</f>
        <v/>
      </c>
      <c r="I1037" s="402" t="str">
        <f t="shared" si="33"/>
        <v/>
      </c>
      <c r="J1037" s="403"/>
      <c r="K1037" s="97"/>
      <c r="L1037" s="1" t="b">
        <f>IF(B1037="",FALSE,IF(COUNTIF(Businesses!B:B,Buildings!B1037)=0,TRUE,FALSE))</f>
        <v>0</v>
      </c>
    </row>
    <row r="1038" spans="1:12" s="3" customFormat="1" ht="16.5" customHeight="1">
      <c r="A1038" s="96"/>
      <c r="B1038" s="199"/>
      <c r="C1038" s="200"/>
      <c r="D1038" s="200"/>
      <c r="E1038" s="201"/>
      <c r="F1038" s="201"/>
      <c r="G1038" s="197" t="str">
        <f t="shared" si="32"/>
        <v/>
      </c>
      <c r="H1038" s="197" t="str">
        <f>IF(B1038="","",IF(COUNTIF(Businesses!B:B,B1038)&gt;1,"Multi-Tenant","Single-Tenant"))</f>
        <v/>
      </c>
      <c r="I1038" s="402" t="str">
        <f t="shared" si="33"/>
        <v/>
      </c>
      <c r="J1038" s="403"/>
      <c r="K1038" s="97"/>
      <c r="L1038" s="1" t="b">
        <f>IF(B1038="",FALSE,IF(COUNTIF(Businesses!B:B,Buildings!B1038)=0,TRUE,FALSE))</f>
        <v>0</v>
      </c>
    </row>
    <row r="1039" spans="1:12" s="3" customFormat="1" ht="16.5" customHeight="1">
      <c r="A1039" s="96"/>
      <c r="B1039" s="194"/>
      <c r="C1039" s="195"/>
      <c r="D1039" s="195"/>
      <c r="E1039" s="196"/>
      <c r="F1039" s="196"/>
      <c r="G1039" s="197" t="str">
        <f t="shared" si="32"/>
        <v/>
      </c>
      <c r="H1039" s="197" t="str">
        <f>IF(B1039="","",IF(COUNTIF(Businesses!B:B,B1039)&gt;1,"Multi-Tenant","Single-Tenant"))</f>
        <v/>
      </c>
      <c r="I1039" s="402" t="str">
        <f t="shared" si="33"/>
        <v/>
      </c>
      <c r="J1039" s="403"/>
      <c r="K1039" s="97"/>
      <c r="L1039" s="1" t="b">
        <f>IF(B1039="",FALSE,IF(COUNTIF(Businesses!B:B,Buildings!B1039)=0,TRUE,FALSE))</f>
        <v>0</v>
      </c>
    </row>
    <row r="1040" spans="1:12" s="3" customFormat="1" ht="16.5" customHeight="1">
      <c r="A1040" s="96"/>
      <c r="B1040" s="199"/>
      <c r="C1040" s="200"/>
      <c r="D1040" s="200"/>
      <c r="E1040" s="201"/>
      <c r="F1040" s="201"/>
      <c r="G1040" s="197" t="str">
        <f t="shared" si="32"/>
        <v/>
      </c>
      <c r="H1040" s="197" t="str">
        <f>IF(B1040="","",IF(COUNTIF(Businesses!B:B,B1040)&gt;1,"Multi-Tenant","Single-Tenant"))</f>
        <v/>
      </c>
      <c r="I1040" s="402" t="str">
        <f t="shared" si="33"/>
        <v/>
      </c>
      <c r="J1040" s="403"/>
      <c r="K1040" s="97"/>
      <c r="L1040" s="1" t="b">
        <f>IF(B1040="",FALSE,IF(COUNTIF(Businesses!B:B,Buildings!B1040)=0,TRUE,FALSE))</f>
        <v>0</v>
      </c>
    </row>
    <row r="1041" spans="1:12" s="3" customFormat="1" ht="16.5" customHeight="1">
      <c r="A1041" s="96"/>
      <c r="B1041" s="194"/>
      <c r="C1041" s="195"/>
      <c r="D1041" s="195"/>
      <c r="E1041" s="196"/>
      <c r="F1041" s="196"/>
      <c r="G1041" s="197" t="str">
        <f t="shared" si="32"/>
        <v/>
      </c>
      <c r="H1041" s="197" t="str">
        <f>IF(B1041="","",IF(COUNTIF(Businesses!B:B,B1041)&gt;1,"Multi-Tenant","Single-Tenant"))</f>
        <v/>
      </c>
      <c r="I1041" s="402" t="str">
        <f t="shared" si="33"/>
        <v/>
      </c>
      <c r="J1041" s="403"/>
      <c r="K1041" s="97"/>
      <c r="L1041" s="1" t="b">
        <f>IF(B1041="",FALSE,IF(COUNTIF(Businesses!B:B,Buildings!B1041)=0,TRUE,FALSE))</f>
        <v>0</v>
      </c>
    </row>
    <row r="1042" spans="1:12" s="3" customFormat="1" ht="16.5" customHeight="1">
      <c r="A1042" s="96"/>
      <c r="B1042" s="199"/>
      <c r="C1042" s="200"/>
      <c r="D1042" s="200"/>
      <c r="E1042" s="201"/>
      <c r="F1042" s="201"/>
      <c r="G1042" s="197" t="str">
        <f t="shared" si="32"/>
        <v/>
      </c>
      <c r="H1042" s="197" t="str">
        <f>IF(B1042="","",IF(COUNTIF(Businesses!B:B,B1042)&gt;1,"Multi-Tenant","Single-Tenant"))</f>
        <v/>
      </c>
      <c r="I1042" s="402" t="str">
        <f t="shared" si="33"/>
        <v/>
      </c>
      <c r="J1042" s="403"/>
      <c r="K1042" s="97"/>
      <c r="L1042" s="1" t="b">
        <f>IF(B1042="",FALSE,IF(COUNTIF(Businesses!B:B,Buildings!B1042)=0,TRUE,FALSE))</f>
        <v>0</v>
      </c>
    </row>
    <row r="1043" spans="1:12" s="3" customFormat="1" ht="16.5" customHeight="1">
      <c r="A1043" s="96"/>
      <c r="B1043" s="194"/>
      <c r="C1043" s="195"/>
      <c r="D1043" s="195"/>
      <c r="E1043" s="196"/>
      <c r="F1043" s="196"/>
      <c r="G1043" s="197" t="str">
        <f t="shared" si="32"/>
        <v/>
      </c>
      <c r="H1043" s="197" t="str">
        <f>IF(B1043="","",IF(COUNTIF(Businesses!B:B,B1043)&gt;1,"Multi-Tenant","Single-Tenant"))</f>
        <v/>
      </c>
      <c r="I1043" s="402" t="str">
        <f t="shared" si="33"/>
        <v/>
      </c>
      <c r="J1043" s="403"/>
      <c r="K1043" s="97"/>
      <c r="L1043" s="1" t="b">
        <f>IF(B1043="",FALSE,IF(COUNTIF(Businesses!B:B,Buildings!B1043)=0,TRUE,FALSE))</f>
        <v>0</v>
      </c>
    </row>
    <row r="1044" spans="1:12" s="3" customFormat="1" ht="16.5" customHeight="1">
      <c r="A1044" s="96"/>
      <c r="B1044" s="199"/>
      <c r="C1044" s="200"/>
      <c r="D1044" s="200"/>
      <c r="E1044" s="201"/>
      <c r="F1044" s="201"/>
      <c r="G1044" s="197" t="str">
        <f t="shared" si="32"/>
        <v/>
      </c>
      <c r="H1044" s="197" t="str">
        <f>IF(B1044="","",IF(COUNTIF(Businesses!B:B,B1044)&gt;1,"Multi-Tenant","Single-Tenant"))</f>
        <v/>
      </c>
      <c r="I1044" s="402" t="str">
        <f t="shared" si="33"/>
        <v/>
      </c>
      <c r="J1044" s="403"/>
      <c r="K1044" s="97"/>
      <c r="L1044" s="1" t="b">
        <f>IF(B1044="",FALSE,IF(COUNTIF(Businesses!B:B,Buildings!B1044)=0,TRUE,FALSE))</f>
        <v>0</v>
      </c>
    </row>
    <row r="1045" spans="1:12" s="3" customFormat="1" ht="16.5" customHeight="1">
      <c r="A1045" s="96"/>
      <c r="B1045" s="194"/>
      <c r="C1045" s="195"/>
      <c r="D1045" s="195"/>
      <c r="E1045" s="196"/>
      <c r="F1045" s="196"/>
      <c r="G1045" s="197" t="str">
        <f t="shared" si="32"/>
        <v/>
      </c>
      <c r="H1045" s="197" t="str">
        <f>IF(B1045="","",IF(COUNTIF(Businesses!B:B,B1045)&gt;1,"Multi-Tenant","Single-Tenant"))</f>
        <v/>
      </c>
      <c r="I1045" s="402" t="str">
        <f t="shared" si="33"/>
        <v/>
      </c>
      <c r="J1045" s="403"/>
      <c r="K1045" s="97"/>
      <c r="L1045" s="1" t="b">
        <f>IF(B1045="",FALSE,IF(COUNTIF(Businesses!B:B,Buildings!B1045)=0,TRUE,FALSE))</f>
        <v>0</v>
      </c>
    </row>
    <row r="1046" spans="1:12" s="3" customFormat="1" ht="16.5" customHeight="1">
      <c r="A1046" s="96"/>
      <c r="B1046" s="199"/>
      <c r="C1046" s="200"/>
      <c r="D1046" s="200"/>
      <c r="E1046" s="201"/>
      <c r="F1046" s="201"/>
      <c r="G1046" s="197" t="str">
        <f t="shared" si="32"/>
        <v/>
      </c>
      <c r="H1046" s="197" t="str">
        <f>IF(B1046="","",IF(COUNTIF(Businesses!B:B,B1046)&gt;1,"Multi-Tenant","Single-Tenant"))</f>
        <v/>
      </c>
      <c r="I1046" s="402" t="str">
        <f t="shared" si="33"/>
        <v/>
      </c>
      <c r="J1046" s="403"/>
      <c r="K1046" s="97"/>
      <c r="L1046" s="1" t="b">
        <f>IF(B1046="",FALSE,IF(COUNTIF(Businesses!B:B,Buildings!B1046)=0,TRUE,FALSE))</f>
        <v>0</v>
      </c>
    </row>
    <row r="1047" spans="1:12" s="3" customFormat="1" ht="16.5" customHeight="1">
      <c r="A1047" s="96"/>
      <c r="B1047" s="194"/>
      <c r="C1047" s="195"/>
      <c r="D1047" s="195"/>
      <c r="E1047" s="196"/>
      <c r="F1047" s="196"/>
      <c r="G1047" s="197" t="str">
        <f t="shared" si="32"/>
        <v/>
      </c>
      <c r="H1047" s="197" t="str">
        <f>IF(B1047="","",IF(COUNTIF(Businesses!B:B,B1047)&gt;1,"Multi-Tenant","Single-Tenant"))</f>
        <v/>
      </c>
      <c r="I1047" s="402" t="str">
        <f t="shared" si="33"/>
        <v/>
      </c>
      <c r="J1047" s="403"/>
      <c r="K1047" s="97"/>
      <c r="L1047" s="1" t="b">
        <f>IF(B1047="",FALSE,IF(COUNTIF(Businesses!B:B,Buildings!B1047)=0,TRUE,FALSE))</f>
        <v>0</v>
      </c>
    </row>
    <row r="1048" spans="1:12" s="3" customFormat="1" ht="16.5" customHeight="1">
      <c r="A1048" s="96"/>
      <c r="B1048" s="199"/>
      <c r="C1048" s="200"/>
      <c r="D1048" s="200"/>
      <c r="E1048" s="201"/>
      <c r="F1048" s="201"/>
      <c r="G1048" s="197" t="str">
        <f t="shared" si="32"/>
        <v/>
      </c>
      <c r="H1048" s="197" t="str">
        <f>IF(B1048="","",IF(COUNTIF(Businesses!B:B,B1048)&gt;1,"Multi-Tenant","Single-Tenant"))</f>
        <v/>
      </c>
      <c r="I1048" s="402" t="str">
        <f t="shared" si="33"/>
        <v/>
      </c>
      <c r="J1048" s="403"/>
      <c r="K1048" s="97"/>
      <c r="L1048" s="1" t="b">
        <f>IF(B1048="",FALSE,IF(COUNTIF(Businesses!B:B,Buildings!B1048)=0,TRUE,FALSE))</f>
        <v>0</v>
      </c>
    </row>
    <row r="1049" spans="1:12" s="3" customFormat="1" ht="16.5" customHeight="1">
      <c r="A1049" s="96"/>
      <c r="B1049" s="194"/>
      <c r="C1049" s="195"/>
      <c r="D1049" s="195"/>
      <c r="E1049" s="196"/>
      <c r="F1049" s="196"/>
      <c r="G1049" s="197" t="str">
        <f t="shared" si="32"/>
        <v/>
      </c>
      <c r="H1049" s="197" t="str">
        <f>IF(B1049="","",IF(COUNTIF(Businesses!B:B,B1049)&gt;1,"Multi-Tenant","Single-Tenant"))</f>
        <v/>
      </c>
      <c r="I1049" s="402" t="str">
        <f t="shared" si="33"/>
        <v/>
      </c>
      <c r="J1049" s="403"/>
      <c r="K1049" s="97"/>
      <c r="L1049" s="1" t="b">
        <f>IF(B1049="",FALSE,IF(COUNTIF(Businesses!B:B,Buildings!B1049)=0,TRUE,FALSE))</f>
        <v>0</v>
      </c>
    </row>
    <row r="1050" spans="1:12" s="3" customFormat="1" ht="16.5" customHeight="1">
      <c r="A1050" s="96"/>
      <c r="B1050" s="199"/>
      <c r="C1050" s="200"/>
      <c r="D1050" s="200"/>
      <c r="E1050" s="201"/>
      <c r="F1050" s="201"/>
      <c r="G1050" s="197" t="str">
        <f t="shared" si="32"/>
        <v/>
      </c>
      <c r="H1050" s="197" t="str">
        <f>IF(B1050="","",IF(COUNTIF(Businesses!B:B,B1050)&gt;1,"Multi-Tenant","Single-Tenant"))</f>
        <v/>
      </c>
      <c r="I1050" s="402" t="str">
        <f t="shared" si="33"/>
        <v/>
      </c>
      <c r="J1050" s="403"/>
      <c r="K1050" s="97"/>
      <c r="L1050" s="1" t="b">
        <f>IF(B1050="",FALSE,IF(COUNTIF(Businesses!B:B,Buildings!B1050)=0,TRUE,FALSE))</f>
        <v>0</v>
      </c>
    </row>
    <row r="1051" spans="1:12" s="3" customFormat="1" ht="16.5" customHeight="1">
      <c r="A1051" s="96"/>
      <c r="B1051" s="194"/>
      <c r="C1051" s="195"/>
      <c r="D1051" s="195"/>
      <c r="E1051" s="196"/>
      <c r="F1051" s="196"/>
      <c r="G1051" s="197" t="str">
        <f t="shared" si="32"/>
        <v/>
      </c>
      <c r="H1051" s="197" t="str">
        <f>IF(B1051="","",IF(COUNTIF(Businesses!B:B,B1051)&gt;1,"Multi-Tenant","Single-Tenant"))</f>
        <v/>
      </c>
      <c r="I1051" s="402" t="str">
        <f t="shared" si="33"/>
        <v/>
      </c>
      <c r="J1051" s="403"/>
      <c r="K1051" s="97"/>
      <c r="L1051" s="1" t="b">
        <f>IF(B1051="",FALSE,IF(COUNTIF(Businesses!B:B,Buildings!B1051)=0,TRUE,FALSE))</f>
        <v>0</v>
      </c>
    </row>
    <row r="1052" spans="1:12" s="3" customFormat="1" ht="16.5" customHeight="1">
      <c r="A1052" s="96"/>
      <c r="B1052" s="199"/>
      <c r="C1052" s="200"/>
      <c r="D1052" s="200"/>
      <c r="E1052" s="201"/>
      <c r="F1052" s="201"/>
      <c r="G1052" s="197" t="str">
        <f t="shared" si="32"/>
        <v/>
      </c>
      <c r="H1052" s="197" t="str">
        <f>IF(B1052="","",IF(COUNTIF(Businesses!B:B,B1052)&gt;1,"Multi-Tenant","Single-Tenant"))</f>
        <v/>
      </c>
      <c r="I1052" s="402" t="str">
        <f t="shared" si="33"/>
        <v/>
      </c>
      <c r="J1052" s="403"/>
      <c r="K1052" s="97"/>
      <c r="L1052" s="1" t="b">
        <f>IF(B1052="",FALSE,IF(COUNTIF(Businesses!B:B,Buildings!B1052)=0,TRUE,FALSE))</f>
        <v>0</v>
      </c>
    </row>
    <row r="1053" spans="1:12" s="3" customFormat="1" ht="16.5" customHeight="1">
      <c r="A1053" s="96"/>
      <c r="B1053" s="194"/>
      <c r="C1053" s="195"/>
      <c r="D1053" s="195"/>
      <c r="E1053" s="196"/>
      <c r="F1053" s="196"/>
      <c r="G1053" s="197" t="str">
        <f t="shared" si="32"/>
        <v/>
      </c>
      <c r="H1053" s="197" t="str">
        <f>IF(B1053="","",IF(COUNTIF(Businesses!B:B,B1053)&gt;1,"Multi-Tenant","Single-Tenant"))</f>
        <v/>
      </c>
      <c r="I1053" s="402" t="str">
        <f t="shared" si="33"/>
        <v/>
      </c>
      <c r="J1053" s="403"/>
      <c r="K1053" s="97"/>
      <c r="L1053" s="1" t="b">
        <f>IF(B1053="",FALSE,IF(COUNTIF(Businesses!B:B,Buildings!B1053)=0,TRUE,FALSE))</f>
        <v>0</v>
      </c>
    </row>
    <row r="1054" spans="1:12" s="3" customFormat="1" ht="16.5" customHeight="1">
      <c r="A1054" s="96"/>
      <c r="B1054" s="199"/>
      <c r="C1054" s="200"/>
      <c r="D1054" s="200"/>
      <c r="E1054" s="201"/>
      <c r="F1054" s="201"/>
      <c r="G1054" s="197" t="str">
        <f t="shared" si="32"/>
        <v/>
      </c>
      <c r="H1054" s="197" t="str">
        <f>IF(B1054="","",IF(COUNTIF(Businesses!B:B,B1054)&gt;1,"Multi-Tenant","Single-Tenant"))</f>
        <v/>
      </c>
      <c r="I1054" s="402" t="str">
        <f t="shared" si="33"/>
        <v/>
      </c>
      <c r="J1054" s="403"/>
      <c r="K1054" s="97"/>
      <c r="L1054" s="1" t="b">
        <f>IF(B1054="",FALSE,IF(COUNTIF(Businesses!B:B,Buildings!B1054)=0,TRUE,FALSE))</f>
        <v>0</v>
      </c>
    </row>
    <row r="1055" spans="1:12" s="3" customFormat="1" ht="16.5" customHeight="1">
      <c r="A1055" s="96"/>
      <c r="B1055" s="194"/>
      <c r="C1055" s="195"/>
      <c r="D1055" s="195"/>
      <c r="E1055" s="196"/>
      <c r="F1055" s="196"/>
      <c r="G1055" s="197" t="str">
        <f t="shared" si="32"/>
        <v/>
      </c>
      <c r="H1055" s="197" t="str">
        <f>IF(B1055="","",IF(COUNTIF(Businesses!B:B,B1055)&gt;1,"Multi-Tenant","Single-Tenant"))</f>
        <v/>
      </c>
      <c r="I1055" s="402" t="str">
        <f t="shared" si="33"/>
        <v/>
      </c>
      <c r="J1055" s="403"/>
      <c r="K1055" s="97"/>
      <c r="L1055" s="1" t="b">
        <f>IF(B1055="",FALSE,IF(COUNTIF(Businesses!B:B,Buildings!B1055)=0,TRUE,FALSE))</f>
        <v>0</v>
      </c>
    </row>
    <row r="1056" spans="1:12" s="3" customFormat="1" ht="16.5" customHeight="1">
      <c r="A1056" s="96"/>
      <c r="B1056" s="199"/>
      <c r="C1056" s="200"/>
      <c r="D1056" s="200"/>
      <c r="E1056" s="201"/>
      <c r="F1056" s="201"/>
      <c r="G1056" s="197" t="str">
        <f t="shared" si="32"/>
        <v/>
      </c>
      <c r="H1056" s="197" t="str">
        <f>IF(B1056="","",IF(COUNTIF(Businesses!B:B,B1056)&gt;1,"Multi-Tenant","Single-Tenant"))</f>
        <v/>
      </c>
      <c r="I1056" s="402" t="str">
        <f t="shared" si="33"/>
        <v/>
      </c>
      <c r="J1056" s="403"/>
      <c r="K1056" s="97"/>
      <c r="L1056" s="1" t="b">
        <f>IF(B1056="",FALSE,IF(COUNTIF(Businesses!B:B,Buildings!B1056)=0,TRUE,FALSE))</f>
        <v>0</v>
      </c>
    </row>
    <row r="1057" spans="1:12" s="3" customFormat="1" ht="16.5" customHeight="1">
      <c r="A1057" s="96"/>
      <c r="B1057" s="194"/>
      <c r="C1057" s="195"/>
      <c r="D1057" s="195"/>
      <c r="E1057" s="196"/>
      <c r="F1057" s="196"/>
      <c r="G1057" s="197" t="str">
        <f t="shared" si="32"/>
        <v/>
      </c>
      <c r="H1057" s="197" t="str">
        <f>IF(B1057="","",IF(COUNTIF(Businesses!B:B,B1057)&gt;1,"Multi-Tenant","Single-Tenant"))</f>
        <v/>
      </c>
      <c r="I1057" s="402" t="str">
        <f t="shared" si="33"/>
        <v/>
      </c>
      <c r="J1057" s="403"/>
      <c r="K1057" s="97"/>
      <c r="L1057" s="1" t="b">
        <f>IF(B1057="",FALSE,IF(COUNTIF(Businesses!B:B,Buildings!B1057)=0,TRUE,FALSE))</f>
        <v>0</v>
      </c>
    </row>
    <row r="1058" spans="1:12" s="3" customFormat="1" ht="16.5" customHeight="1">
      <c r="A1058" s="96"/>
      <c r="B1058" s="199"/>
      <c r="C1058" s="200"/>
      <c r="D1058" s="200"/>
      <c r="E1058" s="201"/>
      <c r="F1058" s="201"/>
      <c r="G1058" s="197" t="str">
        <f t="shared" si="32"/>
        <v/>
      </c>
      <c r="H1058" s="197" t="str">
        <f>IF(B1058="","",IF(COUNTIF(Businesses!B:B,B1058)&gt;1,"Multi-Tenant","Single-Tenant"))</f>
        <v/>
      </c>
      <c r="I1058" s="402" t="str">
        <f t="shared" si="33"/>
        <v/>
      </c>
      <c r="J1058" s="403"/>
      <c r="K1058" s="97"/>
      <c r="L1058" s="1" t="b">
        <f>IF(B1058="",FALSE,IF(COUNTIF(Businesses!B:B,Buildings!B1058)=0,TRUE,FALSE))</f>
        <v>0</v>
      </c>
    </row>
    <row r="1059" spans="1:12" s="3" customFormat="1" ht="16.5" customHeight="1">
      <c r="A1059" s="96"/>
      <c r="B1059" s="194"/>
      <c r="C1059" s="195"/>
      <c r="D1059" s="195"/>
      <c r="E1059" s="196"/>
      <c r="F1059" s="196"/>
      <c r="G1059" s="197" t="str">
        <f t="shared" si="32"/>
        <v/>
      </c>
      <c r="H1059" s="197" t="str">
        <f>IF(B1059="","",IF(COUNTIF(Businesses!B:B,B1059)&gt;1,"Multi-Tenant","Single-Tenant"))</f>
        <v/>
      </c>
      <c r="I1059" s="402" t="str">
        <f t="shared" si="33"/>
        <v/>
      </c>
      <c r="J1059" s="403"/>
      <c r="K1059" s="97"/>
      <c r="L1059" s="1" t="b">
        <f>IF(B1059="",FALSE,IF(COUNTIF(Businesses!B:B,Buildings!B1059)=0,TRUE,FALSE))</f>
        <v>0</v>
      </c>
    </row>
    <row r="1060" spans="1:12" s="3" customFormat="1" ht="16.5" customHeight="1">
      <c r="A1060" s="96"/>
      <c r="B1060" s="199"/>
      <c r="C1060" s="200"/>
      <c r="D1060" s="200"/>
      <c r="E1060" s="201"/>
      <c r="F1060" s="201"/>
      <c r="G1060" s="197" t="str">
        <f t="shared" si="32"/>
        <v/>
      </c>
      <c r="H1060" s="197" t="str">
        <f>IF(B1060="","",IF(COUNTIF(Businesses!B:B,B1060)&gt;1,"Multi-Tenant","Single-Tenant"))</f>
        <v/>
      </c>
      <c r="I1060" s="402" t="str">
        <f t="shared" si="33"/>
        <v/>
      </c>
      <c r="J1060" s="403"/>
      <c r="K1060" s="97"/>
      <c r="L1060" s="1" t="b">
        <f>IF(B1060="",FALSE,IF(COUNTIF(Businesses!B:B,Buildings!B1060)=0,TRUE,FALSE))</f>
        <v>0</v>
      </c>
    </row>
    <row r="1061" spans="1:12" s="3" customFormat="1" ht="16.5" customHeight="1">
      <c r="A1061" s="96"/>
      <c r="B1061" s="194"/>
      <c r="C1061" s="195"/>
      <c r="D1061" s="195"/>
      <c r="E1061" s="196"/>
      <c r="F1061" s="196"/>
      <c r="G1061" s="197" t="str">
        <f t="shared" si="32"/>
        <v/>
      </c>
      <c r="H1061" s="197" t="str">
        <f>IF(B1061="","",IF(COUNTIF(Businesses!B:B,B1061)&gt;1,"Multi-Tenant","Single-Tenant"))</f>
        <v/>
      </c>
      <c r="I1061" s="402" t="str">
        <f t="shared" si="33"/>
        <v/>
      </c>
      <c r="J1061" s="403"/>
      <c r="K1061" s="97"/>
      <c r="L1061" s="1" t="b">
        <f>IF(B1061="",FALSE,IF(COUNTIF(Businesses!B:B,Buildings!B1061)=0,TRUE,FALSE))</f>
        <v>0</v>
      </c>
    </row>
    <row r="1062" spans="1:12" s="3" customFormat="1" ht="16.5" customHeight="1">
      <c r="A1062" s="96"/>
      <c r="B1062" s="199"/>
      <c r="C1062" s="200"/>
      <c r="D1062" s="200"/>
      <c r="E1062" s="201"/>
      <c r="F1062" s="201"/>
      <c r="G1062" s="197" t="str">
        <f t="shared" si="32"/>
        <v/>
      </c>
      <c r="H1062" s="197" t="str">
        <f>IF(B1062="","",IF(COUNTIF(Businesses!B:B,B1062)&gt;1,"Multi-Tenant","Single-Tenant"))</f>
        <v/>
      </c>
      <c r="I1062" s="402" t="str">
        <f t="shared" si="33"/>
        <v/>
      </c>
      <c r="J1062" s="403"/>
      <c r="K1062" s="97"/>
      <c r="L1062" s="1" t="b">
        <f>IF(B1062="",FALSE,IF(COUNTIF(Businesses!B:B,Buildings!B1062)=0,TRUE,FALSE))</f>
        <v>0</v>
      </c>
    </row>
    <row r="1063" spans="1:12" s="3" customFormat="1" ht="16.5" customHeight="1">
      <c r="A1063" s="96"/>
      <c r="B1063" s="194"/>
      <c r="C1063" s="195"/>
      <c r="D1063" s="195"/>
      <c r="E1063" s="196"/>
      <c r="F1063" s="196"/>
      <c r="G1063" s="197" t="str">
        <f t="shared" si="32"/>
        <v/>
      </c>
      <c r="H1063" s="197" t="str">
        <f>IF(B1063="","",IF(COUNTIF(Businesses!B:B,B1063)&gt;1,"Multi-Tenant","Single-Tenant"))</f>
        <v/>
      </c>
      <c r="I1063" s="402" t="str">
        <f t="shared" si="33"/>
        <v/>
      </c>
      <c r="J1063" s="403"/>
      <c r="K1063" s="97"/>
      <c r="L1063" s="1" t="b">
        <f>IF(B1063="",FALSE,IF(COUNTIF(Businesses!B:B,Buildings!B1063)=0,TRUE,FALSE))</f>
        <v>0</v>
      </c>
    </row>
    <row r="1064" spans="1:12" s="3" customFormat="1" ht="16.5" customHeight="1">
      <c r="A1064" s="96"/>
      <c r="B1064" s="199"/>
      <c r="C1064" s="200"/>
      <c r="D1064" s="200"/>
      <c r="E1064" s="201"/>
      <c r="F1064" s="201"/>
      <c r="G1064" s="197" t="str">
        <f t="shared" si="32"/>
        <v/>
      </c>
      <c r="H1064" s="197" t="str">
        <f>IF(B1064="","",IF(COUNTIF(Businesses!B:B,B1064)&gt;1,"Multi-Tenant","Single-Tenant"))</f>
        <v/>
      </c>
      <c r="I1064" s="402" t="str">
        <f t="shared" si="33"/>
        <v/>
      </c>
      <c r="J1064" s="403"/>
      <c r="K1064" s="97"/>
      <c r="L1064" s="1" t="b">
        <f>IF(B1064="",FALSE,IF(COUNTIF(Businesses!B:B,Buildings!B1064)=0,TRUE,FALSE))</f>
        <v>0</v>
      </c>
    </row>
    <row r="1065" spans="1:12" s="3" customFormat="1" ht="16.5" customHeight="1">
      <c r="A1065" s="96"/>
      <c r="B1065" s="194"/>
      <c r="C1065" s="195"/>
      <c r="D1065" s="195"/>
      <c r="E1065" s="196"/>
      <c r="F1065" s="196"/>
      <c r="G1065" s="197" t="str">
        <f t="shared" si="32"/>
        <v/>
      </c>
      <c r="H1065" s="197" t="str">
        <f>IF(B1065="","",IF(COUNTIF(Businesses!B:B,B1065)&gt;1,"Multi-Tenant","Single-Tenant"))</f>
        <v/>
      </c>
      <c r="I1065" s="402" t="str">
        <f t="shared" si="33"/>
        <v/>
      </c>
      <c r="J1065" s="403"/>
      <c r="K1065" s="97"/>
      <c r="L1065" s="1" t="b">
        <f>IF(B1065="",FALSE,IF(COUNTIF(Businesses!B:B,Buildings!B1065)=0,TRUE,FALSE))</f>
        <v>0</v>
      </c>
    </row>
    <row r="1066" spans="1:12" s="3" customFormat="1" ht="16.5" customHeight="1">
      <c r="A1066" s="96"/>
      <c r="B1066" s="199"/>
      <c r="C1066" s="200"/>
      <c r="D1066" s="200"/>
      <c r="E1066" s="201"/>
      <c r="F1066" s="201"/>
      <c r="G1066" s="197" t="str">
        <f t="shared" si="32"/>
        <v/>
      </c>
      <c r="H1066" s="197" t="str">
        <f>IF(B1066="","",IF(COUNTIF(Businesses!B:B,B1066)&gt;1,"Multi-Tenant","Single-Tenant"))</f>
        <v/>
      </c>
      <c r="I1066" s="402" t="str">
        <f t="shared" si="33"/>
        <v/>
      </c>
      <c r="J1066" s="403"/>
      <c r="K1066" s="97"/>
      <c r="L1066" s="1" t="b">
        <f>IF(B1066="",FALSE,IF(COUNTIF(Businesses!B:B,Buildings!B1066)=0,TRUE,FALSE))</f>
        <v>0</v>
      </c>
    </row>
    <row r="1067" spans="1:12" s="3" customFormat="1" ht="16.5" customHeight="1">
      <c r="A1067" s="96"/>
      <c r="B1067" s="194"/>
      <c r="C1067" s="195"/>
      <c r="D1067" s="195"/>
      <c r="E1067" s="196"/>
      <c r="F1067" s="196"/>
      <c r="G1067" s="197" t="str">
        <f t="shared" si="32"/>
        <v/>
      </c>
      <c r="H1067" s="197" t="str">
        <f>IF(B1067="","",IF(COUNTIF(Businesses!B:B,B1067)&gt;1,"Multi-Tenant","Single-Tenant"))</f>
        <v/>
      </c>
      <c r="I1067" s="402" t="str">
        <f t="shared" si="33"/>
        <v/>
      </c>
      <c r="J1067" s="403"/>
      <c r="K1067" s="97"/>
      <c r="L1067" s="1" t="b">
        <f>IF(B1067="",FALSE,IF(COUNTIF(Businesses!B:B,Buildings!B1067)=0,TRUE,FALSE))</f>
        <v>0</v>
      </c>
    </row>
    <row r="1068" spans="1:12" s="3" customFormat="1" ht="16.5" customHeight="1">
      <c r="A1068" s="96"/>
      <c r="B1068" s="199"/>
      <c r="C1068" s="200"/>
      <c r="D1068" s="200"/>
      <c r="E1068" s="201"/>
      <c r="F1068" s="201"/>
      <c r="G1068" s="197" t="str">
        <f t="shared" si="32"/>
        <v/>
      </c>
      <c r="H1068" s="197" t="str">
        <f>IF(B1068="","",IF(COUNTIF(Businesses!B:B,B1068)&gt;1,"Multi-Tenant","Single-Tenant"))</f>
        <v/>
      </c>
      <c r="I1068" s="402" t="str">
        <f t="shared" si="33"/>
        <v/>
      </c>
      <c r="J1068" s="403"/>
      <c r="K1068" s="97"/>
      <c r="L1068" s="1" t="b">
        <f>IF(B1068="",FALSE,IF(COUNTIF(Businesses!B:B,Buildings!B1068)=0,TRUE,FALSE))</f>
        <v>0</v>
      </c>
    </row>
    <row r="1069" spans="1:12" s="3" customFormat="1" ht="16.5" customHeight="1">
      <c r="A1069" s="96"/>
      <c r="B1069" s="194"/>
      <c r="C1069" s="195"/>
      <c r="D1069" s="195"/>
      <c r="E1069" s="196"/>
      <c r="F1069" s="196"/>
      <c r="G1069" s="197" t="str">
        <f t="shared" si="32"/>
        <v/>
      </c>
      <c r="H1069" s="197" t="str">
        <f>IF(B1069="","",IF(COUNTIF(Businesses!B:B,B1069)&gt;1,"Multi-Tenant","Single-Tenant"))</f>
        <v/>
      </c>
      <c r="I1069" s="402" t="str">
        <f t="shared" si="33"/>
        <v/>
      </c>
      <c r="J1069" s="403"/>
      <c r="K1069" s="97"/>
      <c r="L1069" s="1" t="b">
        <f>IF(B1069="",FALSE,IF(COUNTIF(Businesses!B:B,Buildings!B1069)=0,TRUE,FALSE))</f>
        <v>0</v>
      </c>
    </row>
    <row r="1070" spans="1:12" s="3" customFormat="1" ht="16.5" customHeight="1">
      <c r="A1070" s="96"/>
      <c r="B1070" s="199"/>
      <c r="C1070" s="200"/>
      <c r="D1070" s="200"/>
      <c r="E1070" s="201"/>
      <c r="F1070" s="201"/>
      <c r="G1070" s="197" t="str">
        <f t="shared" si="32"/>
        <v/>
      </c>
      <c r="H1070" s="197" t="str">
        <f>IF(B1070="","",IF(COUNTIF(Businesses!B:B,B1070)&gt;1,"Multi-Tenant","Single-Tenant"))</f>
        <v/>
      </c>
      <c r="I1070" s="402" t="str">
        <f t="shared" si="33"/>
        <v/>
      </c>
      <c r="J1070" s="403"/>
      <c r="K1070" s="97"/>
      <c r="L1070" s="1" t="b">
        <f>IF(B1070="",FALSE,IF(COUNTIF(Businesses!B:B,Buildings!B1070)=0,TRUE,FALSE))</f>
        <v>0</v>
      </c>
    </row>
    <row r="1071" spans="1:12" s="3" customFormat="1" ht="16.5" customHeight="1">
      <c r="A1071" s="96"/>
      <c r="B1071" s="194"/>
      <c r="C1071" s="195"/>
      <c r="D1071" s="195"/>
      <c r="E1071" s="196"/>
      <c r="F1071" s="196"/>
      <c r="G1071" s="197" t="str">
        <f t="shared" si="32"/>
        <v/>
      </c>
      <c r="H1071" s="197" t="str">
        <f>IF(B1071="","",IF(COUNTIF(Businesses!B:B,B1071)&gt;1,"Multi-Tenant","Single-Tenant"))</f>
        <v/>
      </c>
      <c r="I1071" s="402" t="str">
        <f t="shared" si="33"/>
        <v/>
      </c>
      <c r="J1071" s="403"/>
      <c r="K1071" s="97"/>
      <c r="L1071" s="1" t="b">
        <f>IF(B1071="",FALSE,IF(COUNTIF(Businesses!B:B,Buildings!B1071)=0,TRUE,FALSE))</f>
        <v>0</v>
      </c>
    </row>
    <row r="1072" spans="1:12" s="3" customFormat="1" ht="16.5" customHeight="1">
      <c r="A1072" s="96"/>
      <c r="B1072" s="199"/>
      <c r="C1072" s="200"/>
      <c r="D1072" s="200"/>
      <c r="E1072" s="201"/>
      <c r="F1072" s="201"/>
      <c r="G1072" s="197" t="str">
        <f t="shared" si="32"/>
        <v/>
      </c>
      <c r="H1072" s="197" t="str">
        <f>IF(B1072="","",IF(COUNTIF(Businesses!B:B,B1072)&gt;1,"Multi-Tenant","Single-Tenant"))</f>
        <v/>
      </c>
      <c r="I1072" s="402" t="str">
        <f t="shared" si="33"/>
        <v/>
      </c>
      <c r="J1072" s="403"/>
      <c r="K1072" s="97"/>
      <c r="L1072" s="1" t="b">
        <f>IF(B1072="",FALSE,IF(COUNTIF(Businesses!B:B,Buildings!B1072)=0,TRUE,FALSE))</f>
        <v>0</v>
      </c>
    </row>
    <row r="1073" spans="1:12" s="3" customFormat="1" ht="16.5" customHeight="1">
      <c r="A1073" s="96"/>
      <c r="B1073" s="194"/>
      <c r="C1073" s="195"/>
      <c r="D1073" s="195"/>
      <c r="E1073" s="196"/>
      <c r="F1073" s="196"/>
      <c r="G1073" s="197" t="str">
        <f t="shared" si="32"/>
        <v/>
      </c>
      <c r="H1073" s="197" t="str">
        <f>IF(B1073="","",IF(COUNTIF(Businesses!B:B,B1073)&gt;1,"Multi-Tenant","Single-Tenant"))</f>
        <v/>
      </c>
      <c r="I1073" s="402" t="str">
        <f t="shared" si="33"/>
        <v/>
      </c>
      <c r="J1073" s="403"/>
      <c r="K1073" s="97"/>
      <c r="L1073" s="1" t="b">
        <f>IF(B1073="",FALSE,IF(COUNTIF(Businesses!B:B,Buildings!B1073)=0,TRUE,FALSE))</f>
        <v>0</v>
      </c>
    </row>
    <row r="1074" spans="1:12" s="3" customFormat="1" ht="16.5" customHeight="1">
      <c r="A1074" s="96"/>
      <c r="B1074" s="199"/>
      <c r="C1074" s="200"/>
      <c r="D1074" s="200"/>
      <c r="E1074" s="201"/>
      <c r="F1074" s="201"/>
      <c r="G1074" s="197" t="str">
        <f t="shared" si="32"/>
        <v/>
      </c>
      <c r="H1074" s="197" t="str">
        <f>IF(B1074="","",IF(COUNTIF(Businesses!B:B,B1074)&gt;1,"Multi-Tenant","Single-Tenant"))</f>
        <v/>
      </c>
      <c r="I1074" s="402" t="str">
        <f t="shared" si="33"/>
        <v/>
      </c>
      <c r="J1074" s="403"/>
      <c r="K1074" s="97"/>
      <c r="L1074" s="1" t="b">
        <f>IF(B1074="",FALSE,IF(COUNTIF(Businesses!B:B,Buildings!B1074)=0,TRUE,FALSE))</f>
        <v>0</v>
      </c>
    </row>
    <row r="1075" spans="1:12" s="3" customFormat="1" ht="16.5" customHeight="1">
      <c r="A1075" s="96"/>
      <c r="B1075" s="194"/>
      <c r="C1075" s="195"/>
      <c r="D1075" s="195"/>
      <c r="E1075" s="196"/>
      <c r="F1075" s="196"/>
      <c r="G1075" s="197" t="str">
        <f t="shared" si="32"/>
        <v/>
      </c>
      <c r="H1075" s="197" t="str">
        <f>IF(B1075="","",IF(COUNTIF(Businesses!B:B,B1075)&gt;1,"Multi-Tenant","Single-Tenant"))</f>
        <v/>
      </c>
      <c r="I1075" s="402" t="str">
        <f t="shared" si="33"/>
        <v/>
      </c>
      <c r="J1075" s="403"/>
      <c r="K1075" s="97"/>
      <c r="L1075" s="1" t="b">
        <f>IF(B1075="",FALSE,IF(COUNTIF(Businesses!B:B,Buildings!B1075)=0,TRUE,FALSE))</f>
        <v>0</v>
      </c>
    </row>
    <row r="1076" spans="1:12" s="3" customFormat="1" ht="16.5" customHeight="1">
      <c r="A1076" s="96"/>
      <c r="B1076" s="199"/>
      <c r="C1076" s="200"/>
      <c r="D1076" s="200"/>
      <c r="E1076" s="201"/>
      <c r="F1076" s="201"/>
      <c r="G1076" s="197" t="str">
        <f t="shared" si="32"/>
        <v/>
      </c>
      <c r="H1076" s="197" t="str">
        <f>IF(B1076="","",IF(COUNTIF(Businesses!B:B,B1076)&gt;1,"Multi-Tenant","Single-Tenant"))</f>
        <v/>
      </c>
      <c r="I1076" s="402" t="str">
        <f t="shared" si="33"/>
        <v/>
      </c>
      <c r="J1076" s="403"/>
      <c r="K1076" s="97"/>
      <c r="L1076" s="1" t="b">
        <f>IF(B1076="",FALSE,IF(COUNTIF(Businesses!B:B,Buildings!B1076)=0,TRUE,FALSE))</f>
        <v>0</v>
      </c>
    </row>
    <row r="1077" spans="1:12" s="3" customFormat="1" ht="16.5" customHeight="1">
      <c r="A1077" s="96"/>
      <c r="B1077" s="194"/>
      <c r="C1077" s="195"/>
      <c r="D1077" s="195"/>
      <c r="E1077" s="196"/>
      <c r="F1077" s="196"/>
      <c r="G1077" s="197" t="str">
        <f t="shared" si="32"/>
        <v/>
      </c>
      <c r="H1077" s="197" t="str">
        <f>IF(B1077="","",IF(COUNTIF(Businesses!B:B,B1077)&gt;1,"Multi-Tenant","Single-Tenant"))</f>
        <v/>
      </c>
      <c r="I1077" s="402" t="str">
        <f t="shared" si="33"/>
        <v/>
      </c>
      <c r="J1077" s="403"/>
      <c r="K1077" s="97"/>
      <c r="L1077" s="1" t="b">
        <f>IF(B1077="",FALSE,IF(COUNTIF(Businesses!B:B,Buildings!B1077)=0,TRUE,FALSE))</f>
        <v>0</v>
      </c>
    </row>
    <row r="1078" spans="1:12" s="3" customFormat="1" ht="16.5" customHeight="1">
      <c r="A1078" s="96"/>
      <c r="B1078" s="199"/>
      <c r="C1078" s="200"/>
      <c r="D1078" s="200"/>
      <c r="E1078" s="201"/>
      <c r="F1078" s="201"/>
      <c r="G1078" s="197" t="str">
        <f t="shared" si="32"/>
        <v/>
      </c>
      <c r="H1078" s="197" t="str">
        <f>IF(B1078="","",IF(COUNTIF(Businesses!B:B,B1078)&gt;1,"Multi-Tenant","Single-Tenant"))</f>
        <v/>
      </c>
      <c r="I1078" s="402" t="str">
        <f t="shared" si="33"/>
        <v/>
      </c>
      <c r="J1078" s="403"/>
      <c r="K1078" s="97"/>
      <c r="L1078" s="1" t="b">
        <f>IF(B1078="",FALSE,IF(COUNTIF(Businesses!B:B,Buildings!B1078)=0,TRUE,FALSE))</f>
        <v>0</v>
      </c>
    </row>
    <row r="1079" spans="1:12" s="3" customFormat="1" ht="16.5" customHeight="1">
      <c r="A1079" s="96"/>
      <c r="B1079" s="194"/>
      <c r="C1079" s="195"/>
      <c r="D1079" s="195"/>
      <c r="E1079" s="196"/>
      <c r="F1079" s="196"/>
      <c r="G1079" s="197" t="str">
        <f t="shared" si="32"/>
        <v/>
      </c>
      <c r="H1079" s="197" t="str">
        <f>IF(B1079="","",IF(COUNTIF(Businesses!B:B,B1079)&gt;1,"Multi-Tenant","Single-Tenant"))</f>
        <v/>
      </c>
      <c r="I1079" s="402" t="str">
        <f t="shared" si="33"/>
        <v/>
      </c>
      <c r="J1079" s="403"/>
      <c r="K1079" s="97"/>
      <c r="L1079" s="1" t="b">
        <f>IF(B1079="",FALSE,IF(COUNTIF(Businesses!B:B,Buildings!B1079)=0,TRUE,FALSE))</f>
        <v>0</v>
      </c>
    </row>
    <row r="1080" spans="1:12" s="3" customFormat="1" ht="16.5" customHeight="1">
      <c r="A1080" s="96"/>
      <c r="B1080" s="199"/>
      <c r="C1080" s="200"/>
      <c r="D1080" s="200"/>
      <c r="E1080" s="201"/>
      <c r="F1080" s="201"/>
      <c r="G1080" s="197" t="str">
        <f t="shared" si="32"/>
        <v/>
      </c>
      <c r="H1080" s="197" t="str">
        <f>IF(B1080="","",IF(COUNTIF(Businesses!B:B,B1080)&gt;1,"Multi-Tenant","Single-Tenant"))</f>
        <v/>
      </c>
      <c r="I1080" s="402" t="str">
        <f t="shared" si="33"/>
        <v/>
      </c>
      <c r="J1080" s="403"/>
      <c r="K1080" s="97"/>
      <c r="L1080" s="1" t="b">
        <f>IF(B1080="",FALSE,IF(COUNTIF(Businesses!B:B,Buildings!B1080)=0,TRUE,FALSE))</f>
        <v>0</v>
      </c>
    </row>
    <row r="1081" spans="1:12" s="3" customFormat="1" ht="16.5" customHeight="1">
      <c r="A1081" s="96"/>
      <c r="B1081" s="194"/>
      <c r="C1081" s="195"/>
      <c r="D1081" s="195"/>
      <c r="E1081" s="196"/>
      <c r="F1081" s="196"/>
      <c r="G1081" s="197" t="str">
        <f t="shared" si="32"/>
        <v/>
      </c>
      <c r="H1081" s="197" t="str">
        <f>IF(B1081="","",IF(COUNTIF(Businesses!B:B,B1081)&gt;1,"Multi-Tenant","Single-Tenant"))</f>
        <v/>
      </c>
      <c r="I1081" s="402" t="str">
        <f t="shared" si="33"/>
        <v/>
      </c>
      <c r="J1081" s="403"/>
      <c r="K1081" s="97"/>
      <c r="L1081" s="1" t="b">
        <f>IF(B1081="",FALSE,IF(COUNTIF(Businesses!B:B,Buildings!B1081)=0,TRUE,FALSE))</f>
        <v>0</v>
      </c>
    </row>
    <row r="1082" spans="1:12" s="3" customFormat="1" ht="16.5" customHeight="1">
      <c r="A1082" s="96"/>
      <c r="B1082" s="199"/>
      <c r="C1082" s="200"/>
      <c r="D1082" s="200"/>
      <c r="E1082" s="201"/>
      <c r="F1082" s="201"/>
      <c r="G1082" s="197" t="str">
        <f t="shared" si="32"/>
        <v/>
      </c>
      <c r="H1082" s="197" t="str">
        <f>IF(B1082="","",IF(COUNTIF(Businesses!B:B,B1082)&gt;1,"Multi-Tenant","Single-Tenant"))</f>
        <v/>
      </c>
      <c r="I1082" s="402" t="str">
        <f t="shared" si="33"/>
        <v/>
      </c>
      <c r="J1082" s="403"/>
      <c r="K1082" s="97"/>
      <c r="L1082" s="1" t="b">
        <f>IF(B1082="",FALSE,IF(COUNTIF(Businesses!B:B,Buildings!B1082)=0,TRUE,FALSE))</f>
        <v>0</v>
      </c>
    </row>
    <row r="1083" spans="1:12" s="3" customFormat="1" ht="16.5" customHeight="1">
      <c r="A1083" s="96"/>
      <c r="B1083" s="194"/>
      <c r="C1083" s="195"/>
      <c r="D1083" s="195"/>
      <c r="E1083" s="196"/>
      <c r="F1083" s="196"/>
      <c r="G1083" s="197" t="str">
        <f t="shared" si="32"/>
        <v/>
      </c>
      <c r="H1083" s="197" t="str">
        <f>IF(B1083="","",IF(COUNTIF(Businesses!B:B,B1083)&gt;1,"Multi-Tenant","Single-Tenant"))</f>
        <v/>
      </c>
      <c r="I1083" s="402" t="str">
        <f t="shared" si="33"/>
        <v/>
      </c>
      <c r="J1083" s="403"/>
      <c r="K1083" s="97"/>
      <c r="L1083" s="1" t="b">
        <f>IF(B1083="",FALSE,IF(COUNTIF(Businesses!B:B,Buildings!B1083)=0,TRUE,FALSE))</f>
        <v>0</v>
      </c>
    </row>
    <row r="1084" spans="1:12" s="3" customFormat="1" ht="16.5" customHeight="1">
      <c r="A1084" s="96"/>
      <c r="B1084" s="199"/>
      <c r="C1084" s="200"/>
      <c r="D1084" s="200"/>
      <c r="E1084" s="201"/>
      <c r="F1084" s="201"/>
      <c r="G1084" s="197" t="str">
        <f t="shared" si="32"/>
        <v/>
      </c>
      <c r="H1084" s="197" t="str">
        <f>IF(B1084="","",IF(COUNTIF(Businesses!B:B,B1084)&gt;1,"Multi-Tenant","Single-Tenant"))</f>
        <v/>
      </c>
      <c r="I1084" s="402" t="str">
        <f t="shared" si="33"/>
        <v/>
      </c>
      <c r="J1084" s="403"/>
      <c r="K1084" s="97"/>
      <c r="L1084" s="1" t="b">
        <f>IF(B1084="",FALSE,IF(COUNTIF(Businesses!B:B,Buildings!B1084)=0,TRUE,FALSE))</f>
        <v>0</v>
      </c>
    </row>
    <row r="1085" spans="1:12" s="3" customFormat="1" ht="16.5" customHeight="1">
      <c r="A1085" s="96"/>
      <c r="B1085" s="194"/>
      <c r="C1085" s="195"/>
      <c r="D1085" s="195"/>
      <c r="E1085" s="196"/>
      <c r="F1085" s="196"/>
      <c r="G1085" s="197" t="str">
        <f t="shared" si="32"/>
        <v/>
      </c>
      <c r="H1085" s="197" t="str">
        <f>IF(B1085="","",IF(COUNTIF(Businesses!B:B,B1085)&gt;1,"Multi-Tenant","Single-Tenant"))</f>
        <v/>
      </c>
      <c r="I1085" s="402" t="str">
        <f t="shared" si="33"/>
        <v/>
      </c>
      <c r="J1085" s="403"/>
      <c r="K1085" s="97"/>
      <c r="L1085" s="1" t="b">
        <f>IF(B1085="",FALSE,IF(COUNTIF(Businesses!B:B,Buildings!B1085)=0,TRUE,FALSE))</f>
        <v>0</v>
      </c>
    </row>
    <row r="1086" spans="1:12" s="3" customFormat="1" ht="16.5" customHeight="1">
      <c r="A1086" s="96"/>
      <c r="B1086" s="199"/>
      <c r="C1086" s="200"/>
      <c r="D1086" s="200"/>
      <c r="E1086" s="201"/>
      <c r="F1086" s="201"/>
      <c r="G1086" s="197" t="str">
        <f t="shared" si="32"/>
        <v/>
      </c>
      <c r="H1086" s="197" t="str">
        <f>IF(B1086="","",IF(COUNTIF(Businesses!B:B,B1086)&gt;1,"Multi-Tenant","Single-Tenant"))</f>
        <v/>
      </c>
      <c r="I1086" s="402" t="str">
        <f t="shared" si="33"/>
        <v/>
      </c>
      <c r="J1086" s="403"/>
      <c r="K1086" s="97"/>
      <c r="L1086" s="1" t="b">
        <f>IF(B1086="",FALSE,IF(COUNTIF(Businesses!B:B,Buildings!B1086)=0,TRUE,FALSE))</f>
        <v>0</v>
      </c>
    </row>
    <row r="1087" spans="1:12" s="3" customFormat="1" ht="16.5" customHeight="1">
      <c r="A1087" s="96"/>
      <c r="B1087" s="194"/>
      <c r="C1087" s="195"/>
      <c r="D1087" s="195"/>
      <c r="E1087" s="196"/>
      <c r="F1087" s="196"/>
      <c r="G1087" s="197" t="str">
        <f t="shared" si="32"/>
        <v/>
      </c>
      <c r="H1087" s="197" t="str">
        <f>IF(B1087="","",IF(COUNTIF(Businesses!B:B,B1087)&gt;1,"Multi-Tenant","Single-Tenant"))</f>
        <v/>
      </c>
      <c r="I1087" s="402" t="str">
        <f t="shared" si="33"/>
        <v/>
      </c>
      <c r="J1087" s="403"/>
      <c r="K1087" s="97"/>
      <c r="L1087" s="1" t="b">
        <f>IF(B1087="",FALSE,IF(COUNTIF(Businesses!B:B,Buildings!B1087)=0,TRUE,FALSE))</f>
        <v>0</v>
      </c>
    </row>
    <row r="1088" spans="1:12" s="3" customFormat="1" ht="16.5" customHeight="1">
      <c r="A1088" s="96"/>
      <c r="B1088" s="199"/>
      <c r="C1088" s="200"/>
      <c r="D1088" s="200"/>
      <c r="E1088" s="201"/>
      <c r="F1088" s="201"/>
      <c r="G1088" s="197" t="str">
        <f t="shared" si="32"/>
        <v/>
      </c>
      <c r="H1088" s="197" t="str">
        <f>IF(B1088="","",IF(COUNTIF(Businesses!B:B,B1088)&gt;1,"Multi-Tenant","Single-Tenant"))</f>
        <v/>
      </c>
      <c r="I1088" s="402" t="str">
        <f t="shared" si="33"/>
        <v/>
      </c>
      <c r="J1088" s="403"/>
      <c r="K1088" s="97"/>
      <c r="L1088" s="1" t="b">
        <f>IF(B1088="",FALSE,IF(COUNTIF(Businesses!B:B,Buildings!B1088)=0,TRUE,FALSE))</f>
        <v>0</v>
      </c>
    </row>
    <row r="1089" spans="1:12" s="3" customFormat="1" ht="16.5" customHeight="1">
      <c r="A1089" s="96"/>
      <c r="B1089" s="194"/>
      <c r="C1089" s="195"/>
      <c r="D1089" s="195"/>
      <c r="E1089" s="196"/>
      <c r="F1089" s="196"/>
      <c r="G1089" s="197" t="str">
        <f t="shared" si="32"/>
        <v/>
      </c>
      <c r="H1089" s="197" t="str">
        <f>IF(B1089="","",IF(COUNTIF(Businesses!B:B,B1089)&gt;1,"Multi-Tenant","Single-Tenant"))</f>
        <v/>
      </c>
      <c r="I1089" s="402" t="str">
        <f t="shared" si="33"/>
        <v/>
      </c>
      <c r="J1089" s="403"/>
      <c r="K1089" s="97"/>
      <c r="L1089" s="1" t="b">
        <f>IF(B1089="",FALSE,IF(COUNTIF(Businesses!B:B,Buildings!B1089)=0,TRUE,FALSE))</f>
        <v>0</v>
      </c>
    </row>
    <row r="1090" spans="1:12" s="3" customFormat="1" ht="16.5" customHeight="1">
      <c r="A1090" s="96"/>
      <c r="B1090" s="199"/>
      <c r="C1090" s="200"/>
      <c r="D1090" s="200"/>
      <c r="E1090" s="201"/>
      <c r="F1090" s="201"/>
      <c r="G1090" s="197" t="str">
        <f t="shared" si="32"/>
        <v/>
      </c>
      <c r="H1090" s="197" t="str">
        <f>IF(B1090="","",IF(COUNTIF(Businesses!B:B,B1090)&gt;1,"Multi-Tenant","Single-Tenant"))</f>
        <v/>
      </c>
      <c r="I1090" s="402" t="str">
        <f t="shared" si="33"/>
        <v/>
      </c>
      <c r="J1090" s="403"/>
      <c r="K1090" s="97"/>
      <c r="L1090" s="1" t="b">
        <f>IF(B1090="",FALSE,IF(COUNTIF(Businesses!B:B,Buildings!B1090)=0,TRUE,FALSE))</f>
        <v>0</v>
      </c>
    </row>
    <row r="1091" spans="1:12" s="3" customFormat="1" ht="16.5" customHeight="1">
      <c r="A1091" s="96"/>
      <c r="B1091" s="194"/>
      <c r="C1091" s="195"/>
      <c r="D1091" s="195"/>
      <c r="E1091" s="196"/>
      <c r="F1091" s="196"/>
      <c r="G1091" s="197" t="str">
        <f t="shared" si="32"/>
        <v/>
      </c>
      <c r="H1091" s="197" t="str">
        <f>IF(B1091="","",IF(COUNTIF(Businesses!B:B,B1091)&gt;1,"Multi-Tenant","Single-Tenant"))</f>
        <v/>
      </c>
      <c r="I1091" s="402" t="str">
        <f t="shared" si="33"/>
        <v/>
      </c>
      <c r="J1091" s="403"/>
      <c r="K1091" s="97"/>
      <c r="L1091" s="1" t="b">
        <f>IF(B1091="",FALSE,IF(COUNTIF(Businesses!B:B,Buildings!B1091)=0,TRUE,FALSE))</f>
        <v>0</v>
      </c>
    </row>
    <row r="1092" spans="1:12" s="3" customFormat="1" ht="16.5" customHeight="1">
      <c r="A1092" s="96"/>
      <c r="B1092" s="199"/>
      <c r="C1092" s="200"/>
      <c r="D1092" s="200"/>
      <c r="E1092" s="201"/>
      <c r="F1092" s="201"/>
      <c r="G1092" s="197" t="str">
        <f t="shared" ref="G1092:G1155" si="34">IF(B1092="","","Standard")</f>
        <v/>
      </c>
      <c r="H1092" s="197" t="str">
        <f>IF(B1092="","",IF(COUNTIF(Businesses!B:B,B1092)&gt;1,"Multi-Tenant","Single-Tenant"))</f>
        <v/>
      </c>
      <c r="I1092" s="402" t="str">
        <f t="shared" ref="I1092:I1155" si="35">IF(B1092="","",B1092)</f>
        <v/>
      </c>
      <c r="J1092" s="403"/>
      <c r="K1092" s="97"/>
      <c r="L1092" s="1" t="b">
        <f>IF(B1092="",FALSE,IF(COUNTIF(Businesses!B:B,Buildings!B1092)=0,TRUE,FALSE))</f>
        <v>0</v>
      </c>
    </row>
    <row r="1093" spans="1:12" s="3" customFormat="1" ht="16.5" customHeight="1">
      <c r="A1093" s="96"/>
      <c r="B1093" s="194"/>
      <c r="C1093" s="195"/>
      <c r="D1093" s="195"/>
      <c r="E1093" s="196"/>
      <c r="F1093" s="196"/>
      <c r="G1093" s="197" t="str">
        <f t="shared" si="34"/>
        <v/>
      </c>
      <c r="H1093" s="197" t="str">
        <f>IF(B1093="","",IF(COUNTIF(Businesses!B:B,B1093)&gt;1,"Multi-Tenant","Single-Tenant"))</f>
        <v/>
      </c>
      <c r="I1093" s="402" t="str">
        <f t="shared" si="35"/>
        <v/>
      </c>
      <c r="J1093" s="403"/>
      <c r="K1093" s="97"/>
      <c r="L1093" s="1" t="b">
        <f>IF(B1093="",FALSE,IF(COUNTIF(Businesses!B:B,Buildings!B1093)=0,TRUE,FALSE))</f>
        <v>0</v>
      </c>
    </row>
    <row r="1094" spans="1:12" s="3" customFormat="1" ht="16.5" customHeight="1">
      <c r="A1094" s="96"/>
      <c r="B1094" s="199"/>
      <c r="C1094" s="200"/>
      <c r="D1094" s="200"/>
      <c r="E1094" s="201"/>
      <c r="F1094" s="201"/>
      <c r="G1094" s="197" t="str">
        <f t="shared" si="34"/>
        <v/>
      </c>
      <c r="H1094" s="197" t="str">
        <f>IF(B1094="","",IF(COUNTIF(Businesses!B:B,B1094)&gt;1,"Multi-Tenant","Single-Tenant"))</f>
        <v/>
      </c>
      <c r="I1094" s="402" t="str">
        <f t="shared" si="35"/>
        <v/>
      </c>
      <c r="J1094" s="403"/>
      <c r="K1094" s="97"/>
      <c r="L1094" s="1" t="b">
        <f>IF(B1094="",FALSE,IF(COUNTIF(Businesses!B:B,Buildings!B1094)=0,TRUE,FALSE))</f>
        <v>0</v>
      </c>
    </row>
    <row r="1095" spans="1:12" s="3" customFormat="1" ht="16.5" customHeight="1">
      <c r="A1095" s="96"/>
      <c r="B1095" s="194"/>
      <c r="C1095" s="195"/>
      <c r="D1095" s="195"/>
      <c r="E1095" s="196"/>
      <c r="F1095" s="196"/>
      <c r="G1095" s="197" t="str">
        <f t="shared" si="34"/>
        <v/>
      </c>
      <c r="H1095" s="197" t="str">
        <f>IF(B1095="","",IF(COUNTIF(Businesses!B:B,B1095)&gt;1,"Multi-Tenant","Single-Tenant"))</f>
        <v/>
      </c>
      <c r="I1095" s="402" t="str">
        <f t="shared" si="35"/>
        <v/>
      </c>
      <c r="J1095" s="403"/>
      <c r="K1095" s="97"/>
      <c r="L1095" s="1" t="b">
        <f>IF(B1095="",FALSE,IF(COUNTIF(Businesses!B:B,Buildings!B1095)=0,TRUE,FALSE))</f>
        <v>0</v>
      </c>
    </row>
    <row r="1096" spans="1:12" s="3" customFormat="1" ht="16.5" customHeight="1">
      <c r="A1096" s="96"/>
      <c r="B1096" s="199"/>
      <c r="C1096" s="200"/>
      <c r="D1096" s="200"/>
      <c r="E1096" s="201"/>
      <c r="F1096" s="201"/>
      <c r="G1096" s="197" t="str">
        <f t="shared" si="34"/>
        <v/>
      </c>
      <c r="H1096" s="197" t="str">
        <f>IF(B1096="","",IF(COUNTIF(Businesses!B:B,B1096)&gt;1,"Multi-Tenant","Single-Tenant"))</f>
        <v/>
      </c>
      <c r="I1096" s="402" t="str">
        <f t="shared" si="35"/>
        <v/>
      </c>
      <c r="J1096" s="403"/>
      <c r="K1096" s="97"/>
      <c r="L1096" s="1" t="b">
        <f>IF(B1096="",FALSE,IF(COUNTIF(Businesses!B:B,Buildings!B1096)=0,TRUE,FALSE))</f>
        <v>0</v>
      </c>
    </row>
    <row r="1097" spans="1:12" s="3" customFormat="1" ht="16.5" customHeight="1">
      <c r="A1097" s="96"/>
      <c r="B1097" s="194"/>
      <c r="C1097" s="195"/>
      <c r="D1097" s="195"/>
      <c r="E1097" s="196"/>
      <c r="F1097" s="196"/>
      <c r="G1097" s="197" t="str">
        <f t="shared" si="34"/>
        <v/>
      </c>
      <c r="H1097" s="197" t="str">
        <f>IF(B1097="","",IF(COUNTIF(Businesses!B:B,B1097)&gt;1,"Multi-Tenant","Single-Tenant"))</f>
        <v/>
      </c>
      <c r="I1097" s="402" t="str">
        <f t="shared" si="35"/>
        <v/>
      </c>
      <c r="J1097" s="403"/>
      <c r="K1097" s="97"/>
      <c r="L1097" s="1" t="b">
        <f>IF(B1097="",FALSE,IF(COUNTIF(Businesses!B:B,Buildings!B1097)=0,TRUE,FALSE))</f>
        <v>0</v>
      </c>
    </row>
    <row r="1098" spans="1:12" s="3" customFormat="1" ht="16.5" customHeight="1">
      <c r="A1098" s="96"/>
      <c r="B1098" s="199"/>
      <c r="C1098" s="200"/>
      <c r="D1098" s="200"/>
      <c r="E1098" s="201"/>
      <c r="F1098" s="201"/>
      <c r="G1098" s="197" t="str">
        <f t="shared" si="34"/>
        <v/>
      </c>
      <c r="H1098" s="197" t="str">
        <f>IF(B1098="","",IF(COUNTIF(Businesses!B:B,B1098)&gt;1,"Multi-Tenant","Single-Tenant"))</f>
        <v/>
      </c>
      <c r="I1098" s="402" t="str">
        <f t="shared" si="35"/>
        <v/>
      </c>
      <c r="J1098" s="403"/>
      <c r="K1098" s="97"/>
      <c r="L1098" s="1" t="b">
        <f>IF(B1098="",FALSE,IF(COUNTIF(Businesses!B:B,Buildings!B1098)=0,TRUE,FALSE))</f>
        <v>0</v>
      </c>
    </row>
    <row r="1099" spans="1:12" s="3" customFormat="1" ht="16.5" customHeight="1">
      <c r="A1099" s="96"/>
      <c r="B1099" s="194"/>
      <c r="C1099" s="195"/>
      <c r="D1099" s="195"/>
      <c r="E1099" s="196"/>
      <c r="F1099" s="196"/>
      <c r="G1099" s="197" t="str">
        <f t="shared" si="34"/>
        <v/>
      </c>
      <c r="H1099" s="197" t="str">
        <f>IF(B1099="","",IF(COUNTIF(Businesses!B:B,B1099)&gt;1,"Multi-Tenant","Single-Tenant"))</f>
        <v/>
      </c>
      <c r="I1099" s="402" t="str">
        <f t="shared" si="35"/>
        <v/>
      </c>
      <c r="J1099" s="403"/>
      <c r="K1099" s="97"/>
      <c r="L1099" s="1" t="b">
        <f>IF(B1099="",FALSE,IF(COUNTIF(Businesses!B:B,Buildings!B1099)=0,TRUE,FALSE))</f>
        <v>0</v>
      </c>
    </row>
    <row r="1100" spans="1:12" s="3" customFormat="1" ht="16.5" customHeight="1">
      <c r="A1100" s="96"/>
      <c r="B1100" s="199"/>
      <c r="C1100" s="200"/>
      <c r="D1100" s="200"/>
      <c r="E1100" s="201"/>
      <c r="F1100" s="201"/>
      <c r="G1100" s="197" t="str">
        <f t="shared" si="34"/>
        <v/>
      </c>
      <c r="H1100" s="197" t="str">
        <f>IF(B1100="","",IF(COUNTIF(Businesses!B:B,B1100)&gt;1,"Multi-Tenant","Single-Tenant"))</f>
        <v/>
      </c>
      <c r="I1100" s="402" t="str">
        <f t="shared" si="35"/>
        <v/>
      </c>
      <c r="J1100" s="403"/>
      <c r="K1100" s="97"/>
      <c r="L1100" s="1" t="b">
        <f>IF(B1100="",FALSE,IF(COUNTIF(Businesses!B:B,Buildings!B1100)=0,TRUE,FALSE))</f>
        <v>0</v>
      </c>
    </row>
    <row r="1101" spans="1:12" s="3" customFormat="1" ht="16.5" customHeight="1">
      <c r="A1101" s="96"/>
      <c r="B1101" s="194"/>
      <c r="C1101" s="195"/>
      <c r="D1101" s="195"/>
      <c r="E1101" s="196"/>
      <c r="F1101" s="196"/>
      <c r="G1101" s="197" t="str">
        <f t="shared" si="34"/>
        <v/>
      </c>
      <c r="H1101" s="197" t="str">
        <f>IF(B1101="","",IF(COUNTIF(Businesses!B:B,B1101)&gt;1,"Multi-Tenant","Single-Tenant"))</f>
        <v/>
      </c>
      <c r="I1101" s="402" t="str">
        <f t="shared" si="35"/>
        <v/>
      </c>
      <c r="J1101" s="403"/>
      <c r="K1101" s="97"/>
      <c r="L1101" s="1" t="b">
        <f>IF(B1101="",FALSE,IF(COUNTIF(Businesses!B:B,Buildings!B1101)=0,TRUE,FALSE))</f>
        <v>0</v>
      </c>
    </row>
    <row r="1102" spans="1:12" s="3" customFormat="1" ht="16.5" customHeight="1">
      <c r="A1102" s="96"/>
      <c r="B1102" s="199"/>
      <c r="C1102" s="200"/>
      <c r="D1102" s="200"/>
      <c r="E1102" s="201"/>
      <c r="F1102" s="201"/>
      <c r="G1102" s="197" t="str">
        <f t="shared" si="34"/>
        <v/>
      </c>
      <c r="H1102" s="197" t="str">
        <f>IF(B1102="","",IF(COUNTIF(Businesses!B:B,B1102)&gt;1,"Multi-Tenant","Single-Tenant"))</f>
        <v/>
      </c>
      <c r="I1102" s="402" t="str">
        <f t="shared" si="35"/>
        <v/>
      </c>
      <c r="J1102" s="403"/>
      <c r="K1102" s="97"/>
      <c r="L1102" s="1" t="b">
        <f>IF(B1102="",FALSE,IF(COUNTIF(Businesses!B:B,Buildings!B1102)=0,TRUE,FALSE))</f>
        <v>0</v>
      </c>
    </row>
    <row r="1103" spans="1:12" s="3" customFormat="1" ht="16.5" customHeight="1">
      <c r="A1103" s="96"/>
      <c r="B1103" s="194"/>
      <c r="C1103" s="195"/>
      <c r="D1103" s="195"/>
      <c r="E1103" s="196"/>
      <c r="F1103" s="196"/>
      <c r="G1103" s="197" t="str">
        <f t="shared" si="34"/>
        <v/>
      </c>
      <c r="H1103" s="197" t="str">
        <f>IF(B1103="","",IF(COUNTIF(Businesses!B:B,B1103)&gt;1,"Multi-Tenant","Single-Tenant"))</f>
        <v/>
      </c>
      <c r="I1103" s="402" t="str">
        <f t="shared" si="35"/>
        <v/>
      </c>
      <c r="J1103" s="403"/>
      <c r="K1103" s="97"/>
      <c r="L1103" s="1" t="b">
        <f>IF(B1103="",FALSE,IF(COUNTIF(Businesses!B:B,Buildings!B1103)=0,TRUE,FALSE))</f>
        <v>0</v>
      </c>
    </row>
    <row r="1104" spans="1:12" s="3" customFormat="1" ht="16.5" customHeight="1">
      <c r="A1104" s="96"/>
      <c r="B1104" s="199"/>
      <c r="C1104" s="200"/>
      <c r="D1104" s="200"/>
      <c r="E1104" s="201"/>
      <c r="F1104" s="201"/>
      <c r="G1104" s="197" t="str">
        <f t="shared" si="34"/>
        <v/>
      </c>
      <c r="H1104" s="197" t="str">
        <f>IF(B1104="","",IF(COUNTIF(Businesses!B:B,B1104)&gt;1,"Multi-Tenant","Single-Tenant"))</f>
        <v/>
      </c>
      <c r="I1104" s="402" t="str">
        <f t="shared" si="35"/>
        <v/>
      </c>
      <c r="J1104" s="403"/>
      <c r="K1104" s="97"/>
      <c r="L1104" s="1" t="b">
        <f>IF(B1104="",FALSE,IF(COUNTIF(Businesses!B:B,Buildings!B1104)=0,TRUE,FALSE))</f>
        <v>0</v>
      </c>
    </row>
    <row r="1105" spans="1:12" s="3" customFormat="1" ht="16.5" customHeight="1">
      <c r="A1105" s="96"/>
      <c r="B1105" s="194"/>
      <c r="C1105" s="195"/>
      <c r="D1105" s="195"/>
      <c r="E1105" s="196"/>
      <c r="F1105" s="196"/>
      <c r="G1105" s="197" t="str">
        <f t="shared" si="34"/>
        <v/>
      </c>
      <c r="H1105" s="197" t="str">
        <f>IF(B1105="","",IF(COUNTIF(Businesses!B:B,B1105)&gt;1,"Multi-Tenant","Single-Tenant"))</f>
        <v/>
      </c>
      <c r="I1105" s="402" t="str">
        <f t="shared" si="35"/>
        <v/>
      </c>
      <c r="J1105" s="403"/>
      <c r="K1105" s="97"/>
      <c r="L1105" s="1" t="b">
        <f>IF(B1105="",FALSE,IF(COUNTIF(Businesses!B:B,Buildings!B1105)=0,TRUE,FALSE))</f>
        <v>0</v>
      </c>
    </row>
    <row r="1106" spans="1:12" s="3" customFormat="1" ht="16.5" customHeight="1">
      <c r="A1106" s="96"/>
      <c r="B1106" s="199"/>
      <c r="C1106" s="200"/>
      <c r="D1106" s="200"/>
      <c r="E1106" s="201"/>
      <c r="F1106" s="201"/>
      <c r="G1106" s="197" t="str">
        <f t="shared" si="34"/>
        <v/>
      </c>
      <c r="H1106" s="197" t="str">
        <f>IF(B1106="","",IF(COUNTIF(Businesses!B:B,B1106)&gt;1,"Multi-Tenant","Single-Tenant"))</f>
        <v/>
      </c>
      <c r="I1106" s="402" t="str">
        <f t="shared" si="35"/>
        <v/>
      </c>
      <c r="J1106" s="403"/>
      <c r="K1106" s="97"/>
      <c r="L1106" s="1" t="b">
        <f>IF(B1106="",FALSE,IF(COUNTIF(Businesses!B:B,Buildings!B1106)=0,TRUE,FALSE))</f>
        <v>0</v>
      </c>
    </row>
    <row r="1107" spans="1:12" s="3" customFormat="1" ht="16.5" customHeight="1">
      <c r="A1107" s="96"/>
      <c r="B1107" s="194"/>
      <c r="C1107" s="195"/>
      <c r="D1107" s="195"/>
      <c r="E1107" s="196"/>
      <c r="F1107" s="196"/>
      <c r="G1107" s="197" t="str">
        <f t="shared" si="34"/>
        <v/>
      </c>
      <c r="H1107" s="197" t="str">
        <f>IF(B1107="","",IF(COUNTIF(Businesses!B:B,B1107)&gt;1,"Multi-Tenant","Single-Tenant"))</f>
        <v/>
      </c>
      <c r="I1107" s="402" t="str">
        <f t="shared" si="35"/>
        <v/>
      </c>
      <c r="J1107" s="403"/>
      <c r="K1107" s="97"/>
      <c r="L1107" s="1" t="b">
        <f>IF(B1107="",FALSE,IF(COUNTIF(Businesses!B:B,Buildings!B1107)=0,TRUE,FALSE))</f>
        <v>0</v>
      </c>
    </row>
    <row r="1108" spans="1:12" s="3" customFormat="1" ht="16.5" customHeight="1">
      <c r="A1108" s="96"/>
      <c r="B1108" s="199"/>
      <c r="C1108" s="200"/>
      <c r="D1108" s="200"/>
      <c r="E1108" s="201"/>
      <c r="F1108" s="201"/>
      <c r="G1108" s="197" t="str">
        <f t="shared" si="34"/>
        <v/>
      </c>
      <c r="H1108" s="197" t="str">
        <f>IF(B1108="","",IF(COUNTIF(Businesses!B:B,B1108)&gt;1,"Multi-Tenant","Single-Tenant"))</f>
        <v/>
      </c>
      <c r="I1108" s="402" t="str">
        <f t="shared" si="35"/>
        <v/>
      </c>
      <c r="J1108" s="403"/>
      <c r="K1108" s="97"/>
      <c r="L1108" s="1" t="b">
        <f>IF(B1108="",FALSE,IF(COUNTIF(Businesses!B:B,Buildings!B1108)=0,TRUE,FALSE))</f>
        <v>0</v>
      </c>
    </row>
    <row r="1109" spans="1:12" s="3" customFormat="1" ht="16.5" customHeight="1">
      <c r="A1109" s="96"/>
      <c r="B1109" s="194"/>
      <c r="C1109" s="195"/>
      <c r="D1109" s="195"/>
      <c r="E1109" s="196"/>
      <c r="F1109" s="196"/>
      <c r="G1109" s="197" t="str">
        <f t="shared" si="34"/>
        <v/>
      </c>
      <c r="H1109" s="197" t="str">
        <f>IF(B1109="","",IF(COUNTIF(Businesses!B:B,B1109)&gt;1,"Multi-Tenant","Single-Tenant"))</f>
        <v/>
      </c>
      <c r="I1109" s="402" t="str">
        <f t="shared" si="35"/>
        <v/>
      </c>
      <c r="J1109" s="403"/>
      <c r="K1109" s="97"/>
      <c r="L1109" s="1" t="b">
        <f>IF(B1109="",FALSE,IF(COUNTIF(Businesses!B:B,Buildings!B1109)=0,TRUE,FALSE))</f>
        <v>0</v>
      </c>
    </row>
    <row r="1110" spans="1:12" s="3" customFormat="1" ht="16.5" customHeight="1">
      <c r="A1110" s="96"/>
      <c r="B1110" s="199"/>
      <c r="C1110" s="200"/>
      <c r="D1110" s="200"/>
      <c r="E1110" s="201"/>
      <c r="F1110" s="201"/>
      <c r="G1110" s="197" t="str">
        <f t="shared" si="34"/>
        <v/>
      </c>
      <c r="H1110" s="197" t="str">
        <f>IF(B1110="","",IF(COUNTIF(Businesses!B:B,B1110)&gt;1,"Multi-Tenant","Single-Tenant"))</f>
        <v/>
      </c>
      <c r="I1110" s="402" t="str">
        <f t="shared" si="35"/>
        <v/>
      </c>
      <c r="J1110" s="403"/>
      <c r="K1110" s="97"/>
      <c r="L1110" s="1" t="b">
        <f>IF(B1110="",FALSE,IF(COUNTIF(Businesses!B:B,Buildings!B1110)=0,TRUE,FALSE))</f>
        <v>0</v>
      </c>
    </row>
    <row r="1111" spans="1:12" s="3" customFormat="1" ht="16.5" customHeight="1">
      <c r="A1111" s="96"/>
      <c r="B1111" s="194"/>
      <c r="C1111" s="195"/>
      <c r="D1111" s="195"/>
      <c r="E1111" s="196"/>
      <c r="F1111" s="196"/>
      <c r="G1111" s="197" t="str">
        <f t="shared" si="34"/>
        <v/>
      </c>
      <c r="H1111" s="197" t="str">
        <f>IF(B1111="","",IF(COUNTIF(Businesses!B:B,B1111)&gt;1,"Multi-Tenant","Single-Tenant"))</f>
        <v/>
      </c>
      <c r="I1111" s="402" t="str">
        <f t="shared" si="35"/>
        <v/>
      </c>
      <c r="J1111" s="403"/>
      <c r="K1111" s="97"/>
      <c r="L1111" s="1" t="b">
        <f>IF(B1111="",FALSE,IF(COUNTIF(Businesses!B:B,Buildings!B1111)=0,TRUE,FALSE))</f>
        <v>0</v>
      </c>
    </row>
    <row r="1112" spans="1:12" s="3" customFormat="1" ht="16.5" customHeight="1">
      <c r="A1112" s="96"/>
      <c r="B1112" s="199"/>
      <c r="C1112" s="200"/>
      <c r="D1112" s="200"/>
      <c r="E1112" s="201"/>
      <c r="F1112" s="201"/>
      <c r="G1112" s="197" t="str">
        <f t="shared" si="34"/>
        <v/>
      </c>
      <c r="H1112" s="197" t="str">
        <f>IF(B1112="","",IF(COUNTIF(Businesses!B:B,B1112)&gt;1,"Multi-Tenant","Single-Tenant"))</f>
        <v/>
      </c>
      <c r="I1112" s="402" t="str">
        <f t="shared" si="35"/>
        <v/>
      </c>
      <c r="J1112" s="403"/>
      <c r="K1112" s="97"/>
      <c r="L1112" s="1" t="b">
        <f>IF(B1112="",FALSE,IF(COUNTIF(Businesses!B:B,Buildings!B1112)=0,TRUE,FALSE))</f>
        <v>0</v>
      </c>
    </row>
    <row r="1113" spans="1:12" s="3" customFormat="1" ht="16.5" customHeight="1">
      <c r="A1113" s="96"/>
      <c r="B1113" s="194"/>
      <c r="C1113" s="195"/>
      <c r="D1113" s="195"/>
      <c r="E1113" s="196"/>
      <c r="F1113" s="196"/>
      <c r="G1113" s="197" t="str">
        <f t="shared" si="34"/>
        <v/>
      </c>
      <c r="H1113" s="197" t="str">
        <f>IF(B1113="","",IF(COUNTIF(Businesses!B:B,B1113)&gt;1,"Multi-Tenant","Single-Tenant"))</f>
        <v/>
      </c>
      <c r="I1113" s="402" t="str">
        <f t="shared" si="35"/>
        <v/>
      </c>
      <c r="J1113" s="403"/>
      <c r="K1113" s="97"/>
      <c r="L1113" s="1" t="b">
        <f>IF(B1113="",FALSE,IF(COUNTIF(Businesses!B:B,Buildings!B1113)=0,TRUE,FALSE))</f>
        <v>0</v>
      </c>
    </row>
    <row r="1114" spans="1:12" s="3" customFormat="1" ht="16.5" customHeight="1">
      <c r="A1114" s="96"/>
      <c r="B1114" s="199"/>
      <c r="C1114" s="200"/>
      <c r="D1114" s="200"/>
      <c r="E1114" s="201"/>
      <c r="F1114" s="201"/>
      <c r="G1114" s="197" t="str">
        <f t="shared" si="34"/>
        <v/>
      </c>
      <c r="H1114" s="197" t="str">
        <f>IF(B1114="","",IF(COUNTIF(Businesses!B:B,B1114)&gt;1,"Multi-Tenant","Single-Tenant"))</f>
        <v/>
      </c>
      <c r="I1114" s="402" t="str">
        <f t="shared" si="35"/>
        <v/>
      </c>
      <c r="J1114" s="403"/>
      <c r="K1114" s="97"/>
      <c r="L1114" s="1" t="b">
        <f>IF(B1114="",FALSE,IF(COUNTIF(Businesses!B:B,Buildings!B1114)=0,TRUE,FALSE))</f>
        <v>0</v>
      </c>
    </row>
    <row r="1115" spans="1:12" s="3" customFormat="1" ht="16.5" customHeight="1">
      <c r="A1115" s="96"/>
      <c r="B1115" s="194"/>
      <c r="C1115" s="195"/>
      <c r="D1115" s="195"/>
      <c r="E1115" s="196"/>
      <c r="F1115" s="196"/>
      <c r="G1115" s="197" t="str">
        <f t="shared" si="34"/>
        <v/>
      </c>
      <c r="H1115" s="197" t="str">
        <f>IF(B1115="","",IF(COUNTIF(Businesses!B:B,B1115)&gt;1,"Multi-Tenant","Single-Tenant"))</f>
        <v/>
      </c>
      <c r="I1115" s="402" t="str">
        <f t="shared" si="35"/>
        <v/>
      </c>
      <c r="J1115" s="403"/>
      <c r="K1115" s="97"/>
      <c r="L1115" s="1" t="b">
        <f>IF(B1115="",FALSE,IF(COUNTIF(Businesses!B:B,Buildings!B1115)=0,TRUE,FALSE))</f>
        <v>0</v>
      </c>
    </row>
    <row r="1116" spans="1:12" s="3" customFormat="1" ht="16.5" customHeight="1">
      <c r="A1116" s="96"/>
      <c r="B1116" s="199"/>
      <c r="C1116" s="200"/>
      <c r="D1116" s="200"/>
      <c r="E1116" s="201"/>
      <c r="F1116" s="201"/>
      <c r="G1116" s="197" t="str">
        <f t="shared" si="34"/>
        <v/>
      </c>
      <c r="H1116" s="197" t="str">
        <f>IF(B1116="","",IF(COUNTIF(Businesses!B:B,B1116)&gt;1,"Multi-Tenant","Single-Tenant"))</f>
        <v/>
      </c>
      <c r="I1116" s="402" t="str">
        <f t="shared" si="35"/>
        <v/>
      </c>
      <c r="J1116" s="403"/>
      <c r="K1116" s="97"/>
      <c r="L1116" s="1" t="b">
        <f>IF(B1116="",FALSE,IF(COUNTIF(Businesses!B:B,Buildings!B1116)=0,TRUE,FALSE))</f>
        <v>0</v>
      </c>
    </row>
    <row r="1117" spans="1:12" s="3" customFormat="1" ht="16.5" customHeight="1">
      <c r="A1117" s="96"/>
      <c r="B1117" s="194"/>
      <c r="C1117" s="195"/>
      <c r="D1117" s="195"/>
      <c r="E1117" s="196"/>
      <c r="F1117" s="196"/>
      <c r="G1117" s="197" t="str">
        <f t="shared" si="34"/>
        <v/>
      </c>
      <c r="H1117" s="197" t="str">
        <f>IF(B1117="","",IF(COUNTIF(Businesses!B:B,B1117)&gt;1,"Multi-Tenant","Single-Tenant"))</f>
        <v/>
      </c>
      <c r="I1117" s="402" t="str">
        <f t="shared" si="35"/>
        <v/>
      </c>
      <c r="J1117" s="403"/>
      <c r="K1117" s="97"/>
      <c r="L1117" s="1" t="b">
        <f>IF(B1117="",FALSE,IF(COUNTIF(Businesses!B:B,Buildings!B1117)=0,TRUE,FALSE))</f>
        <v>0</v>
      </c>
    </row>
    <row r="1118" spans="1:12" s="3" customFormat="1" ht="16.5" customHeight="1">
      <c r="A1118" s="96"/>
      <c r="B1118" s="199"/>
      <c r="C1118" s="200"/>
      <c r="D1118" s="200"/>
      <c r="E1118" s="201"/>
      <c r="F1118" s="201"/>
      <c r="G1118" s="197" t="str">
        <f t="shared" si="34"/>
        <v/>
      </c>
      <c r="H1118" s="197" t="str">
        <f>IF(B1118="","",IF(COUNTIF(Businesses!B:B,B1118)&gt;1,"Multi-Tenant","Single-Tenant"))</f>
        <v/>
      </c>
      <c r="I1118" s="402" t="str">
        <f t="shared" si="35"/>
        <v/>
      </c>
      <c r="J1118" s="403"/>
      <c r="K1118" s="97"/>
      <c r="L1118" s="1" t="b">
        <f>IF(B1118="",FALSE,IF(COUNTIF(Businesses!B:B,Buildings!B1118)=0,TRUE,FALSE))</f>
        <v>0</v>
      </c>
    </row>
    <row r="1119" spans="1:12" s="3" customFormat="1" ht="16.5" customHeight="1">
      <c r="A1119" s="96"/>
      <c r="B1119" s="194"/>
      <c r="C1119" s="195"/>
      <c r="D1119" s="195"/>
      <c r="E1119" s="196"/>
      <c r="F1119" s="196"/>
      <c r="G1119" s="197" t="str">
        <f t="shared" si="34"/>
        <v/>
      </c>
      <c r="H1119" s="197" t="str">
        <f>IF(B1119="","",IF(COUNTIF(Businesses!B:B,B1119)&gt;1,"Multi-Tenant","Single-Tenant"))</f>
        <v/>
      </c>
      <c r="I1119" s="402" t="str">
        <f t="shared" si="35"/>
        <v/>
      </c>
      <c r="J1119" s="403"/>
      <c r="K1119" s="97"/>
      <c r="L1119" s="1" t="b">
        <f>IF(B1119="",FALSE,IF(COUNTIF(Businesses!B:B,Buildings!B1119)=0,TRUE,FALSE))</f>
        <v>0</v>
      </c>
    </row>
    <row r="1120" spans="1:12" s="3" customFormat="1" ht="16.5" customHeight="1">
      <c r="A1120" s="96"/>
      <c r="B1120" s="199"/>
      <c r="C1120" s="200"/>
      <c r="D1120" s="200"/>
      <c r="E1120" s="201"/>
      <c r="F1120" s="201"/>
      <c r="G1120" s="197" t="str">
        <f t="shared" si="34"/>
        <v/>
      </c>
      <c r="H1120" s="197" t="str">
        <f>IF(B1120="","",IF(COUNTIF(Businesses!B:B,B1120)&gt;1,"Multi-Tenant","Single-Tenant"))</f>
        <v/>
      </c>
      <c r="I1120" s="402" t="str">
        <f t="shared" si="35"/>
        <v/>
      </c>
      <c r="J1120" s="403"/>
      <c r="K1120" s="97"/>
      <c r="L1120" s="1" t="b">
        <f>IF(B1120="",FALSE,IF(COUNTIF(Businesses!B:B,Buildings!B1120)=0,TRUE,FALSE))</f>
        <v>0</v>
      </c>
    </row>
    <row r="1121" spans="1:12" s="3" customFormat="1" ht="16.5" customHeight="1">
      <c r="A1121" s="96"/>
      <c r="B1121" s="194"/>
      <c r="C1121" s="195"/>
      <c r="D1121" s="195"/>
      <c r="E1121" s="196"/>
      <c r="F1121" s="196"/>
      <c r="G1121" s="197" t="str">
        <f t="shared" si="34"/>
        <v/>
      </c>
      <c r="H1121" s="197" t="str">
        <f>IF(B1121="","",IF(COUNTIF(Businesses!B:B,B1121)&gt;1,"Multi-Tenant","Single-Tenant"))</f>
        <v/>
      </c>
      <c r="I1121" s="402" t="str">
        <f t="shared" si="35"/>
        <v/>
      </c>
      <c r="J1121" s="403"/>
      <c r="K1121" s="97"/>
      <c r="L1121" s="1" t="b">
        <f>IF(B1121="",FALSE,IF(COUNTIF(Businesses!B:B,Buildings!B1121)=0,TRUE,FALSE))</f>
        <v>0</v>
      </c>
    </row>
    <row r="1122" spans="1:12" s="3" customFormat="1" ht="16.5" customHeight="1">
      <c r="A1122" s="96"/>
      <c r="B1122" s="199"/>
      <c r="C1122" s="200"/>
      <c r="D1122" s="200"/>
      <c r="E1122" s="201"/>
      <c r="F1122" s="201"/>
      <c r="G1122" s="197" t="str">
        <f t="shared" si="34"/>
        <v/>
      </c>
      <c r="H1122" s="197" t="str">
        <f>IF(B1122="","",IF(COUNTIF(Businesses!B:B,B1122)&gt;1,"Multi-Tenant","Single-Tenant"))</f>
        <v/>
      </c>
      <c r="I1122" s="402" t="str">
        <f t="shared" si="35"/>
        <v/>
      </c>
      <c r="J1122" s="403"/>
      <c r="K1122" s="97"/>
      <c r="L1122" s="1" t="b">
        <f>IF(B1122="",FALSE,IF(COUNTIF(Businesses!B:B,Buildings!B1122)=0,TRUE,FALSE))</f>
        <v>0</v>
      </c>
    </row>
    <row r="1123" spans="1:12" s="3" customFormat="1" ht="16.5" customHeight="1">
      <c r="A1123" s="96"/>
      <c r="B1123" s="194"/>
      <c r="C1123" s="195"/>
      <c r="D1123" s="195"/>
      <c r="E1123" s="196"/>
      <c r="F1123" s="196"/>
      <c r="G1123" s="197" t="str">
        <f t="shared" si="34"/>
        <v/>
      </c>
      <c r="H1123" s="197" t="str">
        <f>IF(B1123="","",IF(COUNTIF(Businesses!B:B,B1123)&gt;1,"Multi-Tenant","Single-Tenant"))</f>
        <v/>
      </c>
      <c r="I1123" s="402" t="str">
        <f t="shared" si="35"/>
        <v/>
      </c>
      <c r="J1123" s="403"/>
      <c r="K1123" s="97"/>
      <c r="L1123" s="1" t="b">
        <f>IF(B1123="",FALSE,IF(COUNTIF(Businesses!B:B,Buildings!B1123)=0,TRUE,FALSE))</f>
        <v>0</v>
      </c>
    </row>
    <row r="1124" spans="1:12" s="3" customFormat="1" ht="16.5" customHeight="1">
      <c r="A1124" s="96"/>
      <c r="B1124" s="199"/>
      <c r="C1124" s="200"/>
      <c r="D1124" s="200"/>
      <c r="E1124" s="201"/>
      <c r="F1124" s="201"/>
      <c r="G1124" s="197" t="str">
        <f t="shared" si="34"/>
        <v/>
      </c>
      <c r="H1124" s="197" t="str">
        <f>IF(B1124="","",IF(COUNTIF(Businesses!B:B,B1124)&gt;1,"Multi-Tenant","Single-Tenant"))</f>
        <v/>
      </c>
      <c r="I1124" s="402" t="str">
        <f t="shared" si="35"/>
        <v/>
      </c>
      <c r="J1124" s="403"/>
      <c r="K1124" s="97"/>
      <c r="L1124" s="1" t="b">
        <f>IF(B1124="",FALSE,IF(COUNTIF(Businesses!B:B,Buildings!B1124)=0,TRUE,FALSE))</f>
        <v>0</v>
      </c>
    </row>
    <row r="1125" spans="1:12" s="3" customFormat="1" ht="16.5" customHeight="1">
      <c r="A1125" s="96"/>
      <c r="B1125" s="194"/>
      <c r="C1125" s="195"/>
      <c r="D1125" s="195"/>
      <c r="E1125" s="196"/>
      <c r="F1125" s="196"/>
      <c r="G1125" s="197" t="str">
        <f t="shared" si="34"/>
        <v/>
      </c>
      <c r="H1125" s="197" t="str">
        <f>IF(B1125="","",IF(COUNTIF(Businesses!B:B,B1125)&gt;1,"Multi-Tenant","Single-Tenant"))</f>
        <v/>
      </c>
      <c r="I1125" s="402" t="str">
        <f t="shared" si="35"/>
        <v/>
      </c>
      <c r="J1125" s="403"/>
      <c r="K1125" s="97"/>
      <c r="L1125" s="1" t="b">
        <f>IF(B1125="",FALSE,IF(COUNTIF(Businesses!B:B,Buildings!B1125)=0,TRUE,FALSE))</f>
        <v>0</v>
      </c>
    </row>
    <row r="1126" spans="1:12" s="3" customFormat="1" ht="16.5" customHeight="1">
      <c r="A1126" s="96"/>
      <c r="B1126" s="199"/>
      <c r="C1126" s="200"/>
      <c r="D1126" s="200"/>
      <c r="E1126" s="201"/>
      <c r="F1126" s="201"/>
      <c r="G1126" s="197" t="str">
        <f t="shared" si="34"/>
        <v/>
      </c>
      <c r="H1126" s="197" t="str">
        <f>IF(B1126="","",IF(COUNTIF(Businesses!B:B,B1126)&gt;1,"Multi-Tenant","Single-Tenant"))</f>
        <v/>
      </c>
      <c r="I1126" s="402" t="str">
        <f t="shared" si="35"/>
        <v/>
      </c>
      <c r="J1126" s="403"/>
      <c r="K1126" s="97"/>
      <c r="L1126" s="1" t="b">
        <f>IF(B1126="",FALSE,IF(COUNTIF(Businesses!B:B,Buildings!B1126)=0,TRUE,FALSE))</f>
        <v>0</v>
      </c>
    </row>
    <row r="1127" spans="1:12" s="3" customFormat="1" ht="16.5" customHeight="1">
      <c r="A1127" s="96"/>
      <c r="B1127" s="194"/>
      <c r="C1127" s="195"/>
      <c r="D1127" s="195"/>
      <c r="E1127" s="196"/>
      <c r="F1127" s="196"/>
      <c r="G1127" s="197" t="str">
        <f t="shared" si="34"/>
        <v/>
      </c>
      <c r="H1127" s="197" t="str">
        <f>IF(B1127="","",IF(COUNTIF(Businesses!B:B,B1127)&gt;1,"Multi-Tenant","Single-Tenant"))</f>
        <v/>
      </c>
      <c r="I1127" s="402" t="str">
        <f t="shared" si="35"/>
        <v/>
      </c>
      <c r="J1127" s="403"/>
      <c r="K1127" s="97"/>
      <c r="L1127" s="1" t="b">
        <f>IF(B1127="",FALSE,IF(COUNTIF(Businesses!B:B,Buildings!B1127)=0,TRUE,FALSE))</f>
        <v>0</v>
      </c>
    </row>
    <row r="1128" spans="1:12" s="3" customFormat="1" ht="16.5" customHeight="1">
      <c r="A1128" s="96"/>
      <c r="B1128" s="199"/>
      <c r="C1128" s="200"/>
      <c r="D1128" s="200"/>
      <c r="E1128" s="201"/>
      <c r="F1128" s="201"/>
      <c r="G1128" s="197" t="str">
        <f t="shared" si="34"/>
        <v/>
      </c>
      <c r="H1128" s="197" t="str">
        <f>IF(B1128="","",IF(COUNTIF(Businesses!B:B,B1128)&gt;1,"Multi-Tenant","Single-Tenant"))</f>
        <v/>
      </c>
      <c r="I1128" s="402" t="str">
        <f t="shared" si="35"/>
        <v/>
      </c>
      <c r="J1128" s="403"/>
      <c r="K1128" s="97"/>
      <c r="L1128" s="1" t="b">
        <f>IF(B1128="",FALSE,IF(COUNTIF(Businesses!B:B,Buildings!B1128)=0,TRUE,FALSE))</f>
        <v>0</v>
      </c>
    </row>
    <row r="1129" spans="1:12" s="3" customFormat="1" ht="16.5" customHeight="1">
      <c r="A1129" s="96"/>
      <c r="B1129" s="194"/>
      <c r="C1129" s="195"/>
      <c r="D1129" s="195"/>
      <c r="E1129" s="196"/>
      <c r="F1129" s="196"/>
      <c r="G1129" s="197" t="str">
        <f t="shared" si="34"/>
        <v/>
      </c>
      <c r="H1129" s="197" t="str">
        <f>IF(B1129="","",IF(COUNTIF(Businesses!B:B,B1129)&gt;1,"Multi-Tenant","Single-Tenant"))</f>
        <v/>
      </c>
      <c r="I1129" s="402" t="str">
        <f t="shared" si="35"/>
        <v/>
      </c>
      <c r="J1129" s="403"/>
      <c r="K1129" s="97"/>
      <c r="L1129" s="1" t="b">
        <f>IF(B1129="",FALSE,IF(COUNTIF(Businesses!B:B,Buildings!B1129)=0,TRUE,FALSE))</f>
        <v>0</v>
      </c>
    </row>
    <row r="1130" spans="1:12" s="3" customFormat="1" ht="16.5" customHeight="1">
      <c r="A1130" s="96"/>
      <c r="B1130" s="199"/>
      <c r="C1130" s="200"/>
      <c r="D1130" s="200"/>
      <c r="E1130" s="201"/>
      <c r="F1130" s="201"/>
      <c r="G1130" s="197" t="str">
        <f t="shared" si="34"/>
        <v/>
      </c>
      <c r="H1130" s="197" t="str">
        <f>IF(B1130="","",IF(COUNTIF(Businesses!B:B,B1130)&gt;1,"Multi-Tenant","Single-Tenant"))</f>
        <v/>
      </c>
      <c r="I1130" s="402" t="str">
        <f t="shared" si="35"/>
        <v/>
      </c>
      <c r="J1130" s="403"/>
      <c r="K1130" s="97"/>
      <c r="L1130" s="1" t="b">
        <f>IF(B1130="",FALSE,IF(COUNTIF(Businesses!B:B,Buildings!B1130)=0,TRUE,FALSE))</f>
        <v>0</v>
      </c>
    </row>
    <row r="1131" spans="1:12" s="3" customFormat="1" ht="16.5" customHeight="1">
      <c r="A1131" s="96"/>
      <c r="B1131" s="194"/>
      <c r="C1131" s="195"/>
      <c r="D1131" s="195"/>
      <c r="E1131" s="196"/>
      <c r="F1131" s="196"/>
      <c r="G1131" s="197" t="str">
        <f t="shared" si="34"/>
        <v/>
      </c>
      <c r="H1131" s="197" t="str">
        <f>IF(B1131="","",IF(COUNTIF(Businesses!B:B,B1131)&gt;1,"Multi-Tenant","Single-Tenant"))</f>
        <v/>
      </c>
      <c r="I1131" s="402" t="str">
        <f t="shared" si="35"/>
        <v/>
      </c>
      <c r="J1131" s="403"/>
      <c r="K1131" s="97"/>
      <c r="L1131" s="1" t="b">
        <f>IF(B1131="",FALSE,IF(COUNTIF(Businesses!B:B,Buildings!B1131)=0,TRUE,FALSE))</f>
        <v>0</v>
      </c>
    </row>
    <row r="1132" spans="1:12" s="3" customFormat="1" ht="16.5" customHeight="1">
      <c r="A1132" s="96"/>
      <c r="B1132" s="199"/>
      <c r="C1132" s="200"/>
      <c r="D1132" s="200"/>
      <c r="E1132" s="201"/>
      <c r="F1132" s="201"/>
      <c r="G1132" s="197" t="str">
        <f t="shared" si="34"/>
        <v/>
      </c>
      <c r="H1132" s="197" t="str">
        <f>IF(B1132="","",IF(COUNTIF(Businesses!B:B,B1132)&gt;1,"Multi-Tenant","Single-Tenant"))</f>
        <v/>
      </c>
      <c r="I1132" s="402" t="str">
        <f t="shared" si="35"/>
        <v/>
      </c>
      <c r="J1132" s="403"/>
      <c r="K1132" s="97"/>
      <c r="L1132" s="1" t="b">
        <f>IF(B1132="",FALSE,IF(COUNTIF(Businesses!B:B,Buildings!B1132)=0,TRUE,FALSE))</f>
        <v>0</v>
      </c>
    </row>
    <row r="1133" spans="1:12" s="3" customFormat="1" ht="16.5" customHeight="1">
      <c r="A1133" s="96"/>
      <c r="B1133" s="194"/>
      <c r="C1133" s="195"/>
      <c r="D1133" s="195"/>
      <c r="E1133" s="196"/>
      <c r="F1133" s="196"/>
      <c r="G1133" s="197" t="str">
        <f t="shared" si="34"/>
        <v/>
      </c>
      <c r="H1133" s="197" t="str">
        <f>IF(B1133="","",IF(COUNTIF(Businesses!B:B,B1133)&gt;1,"Multi-Tenant","Single-Tenant"))</f>
        <v/>
      </c>
      <c r="I1133" s="402" t="str">
        <f t="shared" si="35"/>
        <v/>
      </c>
      <c r="J1133" s="403"/>
      <c r="K1133" s="97"/>
      <c r="L1133" s="1" t="b">
        <f>IF(B1133="",FALSE,IF(COUNTIF(Businesses!B:B,Buildings!B1133)=0,TRUE,FALSE))</f>
        <v>0</v>
      </c>
    </row>
    <row r="1134" spans="1:12" s="3" customFormat="1" ht="16.5" customHeight="1">
      <c r="A1134" s="96"/>
      <c r="B1134" s="199"/>
      <c r="C1134" s="200"/>
      <c r="D1134" s="200"/>
      <c r="E1134" s="201"/>
      <c r="F1134" s="201"/>
      <c r="G1134" s="197" t="str">
        <f t="shared" si="34"/>
        <v/>
      </c>
      <c r="H1134" s="197" t="str">
        <f>IF(B1134="","",IF(COUNTIF(Businesses!B:B,B1134)&gt;1,"Multi-Tenant","Single-Tenant"))</f>
        <v/>
      </c>
      <c r="I1134" s="402" t="str">
        <f t="shared" si="35"/>
        <v/>
      </c>
      <c r="J1134" s="403"/>
      <c r="K1134" s="97"/>
      <c r="L1134" s="1" t="b">
        <f>IF(B1134="",FALSE,IF(COUNTIF(Businesses!B:B,Buildings!B1134)=0,TRUE,FALSE))</f>
        <v>0</v>
      </c>
    </row>
    <row r="1135" spans="1:12" s="3" customFormat="1" ht="16.5" customHeight="1">
      <c r="A1135" s="96"/>
      <c r="B1135" s="194"/>
      <c r="C1135" s="195"/>
      <c r="D1135" s="195"/>
      <c r="E1135" s="196"/>
      <c r="F1135" s="196"/>
      <c r="G1135" s="197" t="str">
        <f t="shared" si="34"/>
        <v/>
      </c>
      <c r="H1135" s="197" t="str">
        <f>IF(B1135="","",IF(COUNTIF(Businesses!B:B,B1135)&gt;1,"Multi-Tenant","Single-Tenant"))</f>
        <v/>
      </c>
      <c r="I1135" s="402" t="str">
        <f t="shared" si="35"/>
        <v/>
      </c>
      <c r="J1135" s="403"/>
      <c r="K1135" s="97"/>
      <c r="L1135" s="1" t="b">
        <f>IF(B1135="",FALSE,IF(COUNTIF(Businesses!B:B,Buildings!B1135)=0,TRUE,FALSE))</f>
        <v>0</v>
      </c>
    </row>
    <row r="1136" spans="1:12" s="3" customFormat="1" ht="16.5" customHeight="1">
      <c r="A1136" s="96"/>
      <c r="B1136" s="199"/>
      <c r="C1136" s="200"/>
      <c r="D1136" s="200"/>
      <c r="E1136" s="201"/>
      <c r="F1136" s="201"/>
      <c r="G1136" s="197" t="str">
        <f t="shared" si="34"/>
        <v/>
      </c>
      <c r="H1136" s="197" t="str">
        <f>IF(B1136="","",IF(COUNTIF(Businesses!B:B,B1136)&gt;1,"Multi-Tenant","Single-Tenant"))</f>
        <v/>
      </c>
      <c r="I1136" s="402" t="str">
        <f t="shared" si="35"/>
        <v/>
      </c>
      <c r="J1136" s="403"/>
      <c r="K1136" s="97"/>
      <c r="L1136" s="1" t="b">
        <f>IF(B1136="",FALSE,IF(COUNTIF(Businesses!B:B,Buildings!B1136)=0,TRUE,FALSE))</f>
        <v>0</v>
      </c>
    </row>
    <row r="1137" spans="1:12" s="3" customFormat="1" ht="16.5" customHeight="1">
      <c r="A1137" s="96"/>
      <c r="B1137" s="194"/>
      <c r="C1137" s="195"/>
      <c r="D1137" s="195"/>
      <c r="E1137" s="196"/>
      <c r="F1137" s="196"/>
      <c r="G1137" s="197" t="str">
        <f t="shared" si="34"/>
        <v/>
      </c>
      <c r="H1137" s="197" t="str">
        <f>IF(B1137="","",IF(COUNTIF(Businesses!B:B,B1137)&gt;1,"Multi-Tenant","Single-Tenant"))</f>
        <v/>
      </c>
      <c r="I1137" s="402" t="str">
        <f t="shared" si="35"/>
        <v/>
      </c>
      <c r="J1137" s="403"/>
      <c r="K1137" s="97"/>
      <c r="L1137" s="1" t="b">
        <f>IF(B1137="",FALSE,IF(COUNTIF(Businesses!B:B,Buildings!B1137)=0,TRUE,FALSE))</f>
        <v>0</v>
      </c>
    </row>
    <row r="1138" spans="1:12" s="3" customFormat="1" ht="16.5" customHeight="1">
      <c r="A1138" s="96"/>
      <c r="B1138" s="199"/>
      <c r="C1138" s="200"/>
      <c r="D1138" s="200"/>
      <c r="E1138" s="201"/>
      <c r="F1138" s="201"/>
      <c r="G1138" s="197" t="str">
        <f t="shared" si="34"/>
        <v/>
      </c>
      <c r="H1138" s="197" t="str">
        <f>IF(B1138="","",IF(COUNTIF(Businesses!B:B,B1138)&gt;1,"Multi-Tenant","Single-Tenant"))</f>
        <v/>
      </c>
      <c r="I1138" s="402" t="str">
        <f t="shared" si="35"/>
        <v/>
      </c>
      <c r="J1138" s="403"/>
      <c r="K1138" s="97"/>
      <c r="L1138" s="1" t="b">
        <f>IF(B1138="",FALSE,IF(COUNTIF(Businesses!B:B,Buildings!B1138)=0,TRUE,FALSE))</f>
        <v>0</v>
      </c>
    </row>
    <row r="1139" spans="1:12" s="3" customFormat="1" ht="16.5" customHeight="1">
      <c r="A1139" s="96"/>
      <c r="B1139" s="194"/>
      <c r="C1139" s="195"/>
      <c r="D1139" s="195"/>
      <c r="E1139" s="196"/>
      <c r="F1139" s="196"/>
      <c r="G1139" s="197" t="str">
        <f t="shared" si="34"/>
        <v/>
      </c>
      <c r="H1139" s="197" t="str">
        <f>IF(B1139="","",IF(COUNTIF(Businesses!B:B,B1139)&gt;1,"Multi-Tenant","Single-Tenant"))</f>
        <v/>
      </c>
      <c r="I1139" s="402" t="str">
        <f t="shared" si="35"/>
        <v/>
      </c>
      <c r="J1139" s="403"/>
      <c r="K1139" s="97"/>
      <c r="L1139" s="1" t="b">
        <f>IF(B1139="",FALSE,IF(COUNTIF(Businesses!B:B,Buildings!B1139)=0,TRUE,FALSE))</f>
        <v>0</v>
      </c>
    </row>
    <row r="1140" spans="1:12" s="3" customFormat="1" ht="16.5" customHeight="1">
      <c r="A1140" s="96"/>
      <c r="B1140" s="199"/>
      <c r="C1140" s="200"/>
      <c r="D1140" s="200"/>
      <c r="E1140" s="201"/>
      <c r="F1140" s="201"/>
      <c r="G1140" s="197" t="str">
        <f t="shared" si="34"/>
        <v/>
      </c>
      <c r="H1140" s="197" t="str">
        <f>IF(B1140="","",IF(COUNTIF(Businesses!B:B,B1140)&gt;1,"Multi-Tenant","Single-Tenant"))</f>
        <v/>
      </c>
      <c r="I1140" s="402" t="str">
        <f t="shared" si="35"/>
        <v/>
      </c>
      <c r="J1140" s="403"/>
      <c r="K1140" s="97"/>
      <c r="L1140" s="1" t="b">
        <f>IF(B1140="",FALSE,IF(COUNTIF(Businesses!B:B,Buildings!B1140)=0,TRUE,FALSE))</f>
        <v>0</v>
      </c>
    </row>
    <row r="1141" spans="1:12" s="3" customFormat="1" ht="16.5" customHeight="1">
      <c r="A1141" s="96"/>
      <c r="B1141" s="194"/>
      <c r="C1141" s="195"/>
      <c r="D1141" s="195"/>
      <c r="E1141" s="196"/>
      <c r="F1141" s="196"/>
      <c r="G1141" s="197" t="str">
        <f t="shared" si="34"/>
        <v/>
      </c>
      <c r="H1141" s="197" t="str">
        <f>IF(B1141="","",IF(COUNTIF(Businesses!B:B,B1141)&gt;1,"Multi-Tenant","Single-Tenant"))</f>
        <v/>
      </c>
      <c r="I1141" s="402" t="str">
        <f t="shared" si="35"/>
        <v/>
      </c>
      <c r="J1141" s="403"/>
      <c r="K1141" s="97"/>
      <c r="L1141" s="1" t="b">
        <f>IF(B1141="",FALSE,IF(COUNTIF(Businesses!B:B,Buildings!B1141)=0,TRUE,FALSE))</f>
        <v>0</v>
      </c>
    </row>
    <row r="1142" spans="1:12" s="3" customFormat="1" ht="16.5" customHeight="1">
      <c r="A1142" s="96"/>
      <c r="B1142" s="199"/>
      <c r="C1142" s="200"/>
      <c r="D1142" s="200"/>
      <c r="E1142" s="201"/>
      <c r="F1142" s="201"/>
      <c r="G1142" s="197" t="str">
        <f t="shared" si="34"/>
        <v/>
      </c>
      <c r="H1142" s="197" t="str">
        <f>IF(B1142="","",IF(COUNTIF(Businesses!B:B,B1142)&gt;1,"Multi-Tenant","Single-Tenant"))</f>
        <v/>
      </c>
      <c r="I1142" s="402" t="str">
        <f t="shared" si="35"/>
        <v/>
      </c>
      <c r="J1142" s="403"/>
      <c r="K1142" s="97"/>
      <c r="L1142" s="1" t="b">
        <f>IF(B1142="",FALSE,IF(COUNTIF(Businesses!B:B,Buildings!B1142)=0,TRUE,FALSE))</f>
        <v>0</v>
      </c>
    </row>
    <row r="1143" spans="1:12" s="3" customFormat="1" ht="16.5" customHeight="1">
      <c r="A1143" s="96"/>
      <c r="B1143" s="194"/>
      <c r="C1143" s="195"/>
      <c r="D1143" s="195"/>
      <c r="E1143" s="196"/>
      <c r="F1143" s="196"/>
      <c r="G1143" s="197" t="str">
        <f t="shared" si="34"/>
        <v/>
      </c>
      <c r="H1143" s="197" t="str">
        <f>IF(B1143="","",IF(COUNTIF(Businesses!B:B,B1143)&gt;1,"Multi-Tenant","Single-Tenant"))</f>
        <v/>
      </c>
      <c r="I1143" s="402" t="str">
        <f t="shared" si="35"/>
        <v/>
      </c>
      <c r="J1143" s="403"/>
      <c r="K1143" s="97"/>
      <c r="L1143" s="1" t="b">
        <f>IF(B1143="",FALSE,IF(COUNTIF(Businesses!B:B,Buildings!B1143)=0,TRUE,FALSE))</f>
        <v>0</v>
      </c>
    </row>
    <row r="1144" spans="1:12" s="3" customFormat="1" ht="16.5" customHeight="1">
      <c r="A1144" s="96"/>
      <c r="B1144" s="199"/>
      <c r="C1144" s="200"/>
      <c r="D1144" s="200"/>
      <c r="E1144" s="201"/>
      <c r="F1144" s="201"/>
      <c r="G1144" s="197" t="str">
        <f t="shared" si="34"/>
        <v/>
      </c>
      <c r="H1144" s="197" t="str">
        <f>IF(B1144="","",IF(COUNTIF(Businesses!B:B,B1144)&gt;1,"Multi-Tenant","Single-Tenant"))</f>
        <v/>
      </c>
      <c r="I1144" s="402" t="str">
        <f t="shared" si="35"/>
        <v/>
      </c>
      <c r="J1144" s="403"/>
      <c r="K1144" s="97"/>
      <c r="L1144" s="1" t="b">
        <f>IF(B1144="",FALSE,IF(COUNTIF(Businesses!B:B,Buildings!B1144)=0,TRUE,FALSE))</f>
        <v>0</v>
      </c>
    </row>
    <row r="1145" spans="1:12" s="3" customFormat="1" ht="16.5" customHeight="1">
      <c r="A1145" s="96"/>
      <c r="B1145" s="194"/>
      <c r="C1145" s="195"/>
      <c r="D1145" s="195"/>
      <c r="E1145" s="196"/>
      <c r="F1145" s="196"/>
      <c r="G1145" s="197" t="str">
        <f t="shared" si="34"/>
        <v/>
      </c>
      <c r="H1145" s="197" t="str">
        <f>IF(B1145="","",IF(COUNTIF(Businesses!B:B,B1145)&gt;1,"Multi-Tenant","Single-Tenant"))</f>
        <v/>
      </c>
      <c r="I1145" s="402" t="str">
        <f t="shared" si="35"/>
        <v/>
      </c>
      <c r="J1145" s="403"/>
      <c r="K1145" s="97"/>
      <c r="L1145" s="1" t="b">
        <f>IF(B1145="",FALSE,IF(COUNTIF(Businesses!B:B,Buildings!B1145)=0,TRUE,FALSE))</f>
        <v>0</v>
      </c>
    </row>
    <row r="1146" spans="1:12" s="3" customFormat="1" ht="16.5" customHeight="1">
      <c r="A1146" s="96"/>
      <c r="B1146" s="199"/>
      <c r="C1146" s="200"/>
      <c r="D1146" s="200"/>
      <c r="E1146" s="201"/>
      <c r="F1146" s="201"/>
      <c r="G1146" s="197" t="str">
        <f t="shared" si="34"/>
        <v/>
      </c>
      <c r="H1146" s="197" t="str">
        <f>IF(B1146="","",IF(COUNTIF(Businesses!B:B,B1146)&gt;1,"Multi-Tenant","Single-Tenant"))</f>
        <v/>
      </c>
      <c r="I1146" s="402" t="str">
        <f t="shared" si="35"/>
        <v/>
      </c>
      <c r="J1146" s="403"/>
      <c r="K1146" s="97"/>
      <c r="L1146" s="1" t="b">
        <f>IF(B1146="",FALSE,IF(COUNTIF(Businesses!B:B,Buildings!B1146)=0,TRUE,FALSE))</f>
        <v>0</v>
      </c>
    </row>
    <row r="1147" spans="1:12" s="3" customFormat="1" ht="16.5" customHeight="1">
      <c r="A1147" s="96"/>
      <c r="B1147" s="194"/>
      <c r="C1147" s="195"/>
      <c r="D1147" s="195"/>
      <c r="E1147" s="196"/>
      <c r="F1147" s="196"/>
      <c r="G1147" s="197" t="str">
        <f t="shared" si="34"/>
        <v/>
      </c>
      <c r="H1147" s="197" t="str">
        <f>IF(B1147="","",IF(COUNTIF(Businesses!B:B,B1147)&gt;1,"Multi-Tenant","Single-Tenant"))</f>
        <v/>
      </c>
      <c r="I1147" s="402" t="str">
        <f t="shared" si="35"/>
        <v/>
      </c>
      <c r="J1147" s="403"/>
      <c r="K1147" s="97"/>
      <c r="L1147" s="1" t="b">
        <f>IF(B1147="",FALSE,IF(COUNTIF(Businesses!B:B,Buildings!B1147)=0,TRUE,FALSE))</f>
        <v>0</v>
      </c>
    </row>
    <row r="1148" spans="1:12" s="3" customFormat="1" ht="16.5" customHeight="1">
      <c r="A1148" s="96"/>
      <c r="B1148" s="199"/>
      <c r="C1148" s="200"/>
      <c r="D1148" s="200"/>
      <c r="E1148" s="201"/>
      <c r="F1148" s="201"/>
      <c r="G1148" s="197" t="str">
        <f t="shared" si="34"/>
        <v/>
      </c>
      <c r="H1148" s="197" t="str">
        <f>IF(B1148="","",IF(COUNTIF(Businesses!B:B,B1148)&gt;1,"Multi-Tenant","Single-Tenant"))</f>
        <v/>
      </c>
      <c r="I1148" s="402" t="str">
        <f t="shared" si="35"/>
        <v/>
      </c>
      <c r="J1148" s="403"/>
      <c r="K1148" s="97"/>
      <c r="L1148" s="1" t="b">
        <f>IF(B1148="",FALSE,IF(COUNTIF(Businesses!B:B,Buildings!B1148)=0,TRUE,FALSE))</f>
        <v>0</v>
      </c>
    </row>
    <row r="1149" spans="1:12" s="3" customFormat="1" ht="16.5" customHeight="1">
      <c r="A1149" s="96"/>
      <c r="B1149" s="194"/>
      <c r="C1149" s="195"/>
      <c r="D1149" s="195"/>
      <c r="E1149" s="196"/>
      <c r="F1149" s="196"/>
      <c r="G1149" s="197" t="str">
        <f t="shared" si="34"/>
        <v/>
      </c>
      <c r="H1149" s="197" t="str">
        <f>IF(B1149="","",IF(COUNTIF(Businesses!B:B,B1149)&gt;1,"Multi-Tenant","Single-Tenant"))</f>
        <v/>
      </c>
      <c r="I1149" s="402" t="str">
        <f t="shared" si="35"/>
        <v/>
      </c>
      <c r="J1149" s="403"/>
      <c r="K1149" s="97"/>
      <c r="L1149" s="1" t="b">
        <f>IF(B1149="",FALSE,IF(COUNTIF(Businesses!B:B,Buildings!B1149)=0,TRUE,FALSE))</f>
        <v>0</v>
      </c>
    </row>
    <row r="1150" spans="1:12" s="3" customFormat="1" ht="16.5" customHeight="1">
      <c r="A1150" s="96"/>
      <c r="B1150" s="199"/>
      <c r="C1150" s="200"/>
      <c r="D1150" s="200"/>
      <c r="E1150" s="201"/>
      <c r="F1150" s="201"/>
      <c r="G1150" s="197" t="str">
        <f t="shared" si="34"/>
        <v/>
      </c>
      <c r="H1150" s="197" t="str">
        <f>IF(B1150="","",IF(COUNTIF(Businesses!B:B,B1150)&gt;1,"Multi-Tenant","Single-Tenant"))</f>
        <v/>
      </c>
      <c r="I1150" s="402" t="str">
        <f t="shared" si="35"/>
        <v/>
      </c>
      <c r="J1150" s="403"/>
      <c r="K1150" s="97"/>
      <c r="L1150" s="1" t="b">
        <f>IF(B1150="",FALSE,IF(COUNTIF(Businesses!B:B,Buildings!B1150)=0,TRUE,FALSE))</f>
        <v>0</v>
      </c>
    </row>
    <row r="1151" spans="1:12" s="3" customFormat="1" ht="16.5" customHeight="1">
      <c r="A1151" s="96"/>
      <c r="B1151" s="194"/>
      <c r="C1151" s="195"/>
      <c r="D1151" s="195"/>
      <c r="E1151" s="196"/>
      <c r="F1151" s="196"/>
      <c r="G1151" s="197" t="str">
        <f t="shared" si="34"/>
        <v/>
      </c>
      <c r="H1151" s="197" t="str">
        <f>IF(B1151="","",IF(COUNTIF(Businesses!B:B,B1151)&gt;1,"Multi-Tenant","Single-Tenant"))</f>
        <v/>
      </c>
      <c r="I1151" s="402" t="str">
        <f t="shared" si="35"/>
        <v/>
      </c>
      <c r="J1151" s="403"/>
      <c r="K1151" s="97"/>
      <c r="L1151" s="1" t="b">
        <f>IF(B1151="",FALSE,IF(COUNTIF(Businesses!B:B,Buildings!B1151)=0,TRUE,FALSE))</f>
        <v>0</v>
      </c>
    </row>
    <row r="1152" spans="1:12" s="3" customFormat="1" ht="16.5" customHeight="1">
      <c r="A1152" s="96"/>
      <c r="B1152" s="199"/>
      <c r="C1152" s="200"/>
      <c r="D1152" s="200"/>
      <c r="E1152" s="201"/>
      <c r="F1152" s="201"/>
      <c r="G1152" s="197" t="str">
        <f t="shared" si="34"/>
        <v/>
      </c>
      <c r="H1152" s="197" t="str">
        <f>IF(B1152="","",IF(COUNTIF(Businesses!B:B,B1152)&gt;1,"Multi-Tenant","Single-Tenant"))</f>
        <v/>
      </c>
      <c r="I1152" s="402" t="str">
        <f t="shared" si="35"/>
        <v/>
      </c>
      <c r="J1152" s="403"/>
      <c r="K1152" s="97"/>
      <c r="L1152" s="1" t="b">
        <f>IF(B1152="",FALSE,IF(COUNTIF(Businesses!B:B,Buildings!B1152)=0,TRUE,FALSE))</f>
        <v>0</v>
      </c>
    </row>
    <row r="1153" spans="1:12" s="3" customFormat="1" ht="16.5" customHeight="1">
      <c r="A1153" s="96"/>
      <c r="B1153" s="194"/>
      <c r="C1153" s="195"/>
      <c r="D1153" s="195"/>
      <c r="E1153" s="196"/>
      <c r="F1153" s="196"/>
      <c r="G1153" s="197" t="str">
        <f t="shared" si="34"/>
        <v/>
      </c>
      <c r="H1153" s="197" t="str">
        <f>IF(B1153="","",IF(COUNTIF(Businesses!B:B,B1153)&gt;1,"Multi-Tenant","Single-Tenant"))</f>
        <v/>
      </c>
      <c r="I1153" s="402" t="str">
        <f t="shared" si="35"/>
        <v/>
      </c>
      <c r="J1153" s="403"/>
      <c r="K1153" s="97"/>
      <c r="L1153" s="1" t="b">
        <f>IF(B1153="",FALSE,IF(COUNTIF(Businesses!B:B,Buildings!B1153)=0,TRUE,FALSE))</f>
        <v>0</v>
      </c>
    </row>
    <row r="1154" spans="1:12" s="3" customFormat="1" ht="16.5" customHeight="1">
      <c r="A1154" s="96"/>
      <c r="B1154" s="199"/>
      <c r="C1154" s="200"/>
      <c r="D1154" s="200"/>
      <c r="E1154" s="201"/>
      <c r="F1154" s="201"/>
      <c r="G1154" s="197" t="str">
        <f t="shared" si="34"/>
        <v/>
      </c>
      <c r="H1154" s="197" t="str">
        <f>IF(B1154="","",IF(COUNTIF(Businesses!B:B,B1154)&gt;1,"Multi-Tenant","Single-Tenant"))</f>
        <v/>
      </c>
      <c r="I1154" s="402" t="str">
        <f t="shared" si="35"/>
        <v/>
      </c>
      <c r="J1154" s="403"/>
      <c r="K1154" s="97"/>
      <c r="L1154" s="1" t="b">
        <f>IF(B1154="",FALSE,IF(COUNTIF(Businesses!B:B,Buildings!B1154)=0,TRUE,FALSE))</f>
        <v>0</v>
      </c>
    </row>
    <row r="1155" spans="1:12" s="3" customFormat="1" ht="16.5" customHeight="1">
      <c r="A1155" s="96"/>
      <c r="B1155" s="194"/>
      <c r="C1155" s="195"/>
      <c r="D1155" s="195"/>
      <c r="E1155" s="196"/>
      <c r="F1155" s="196"/>
      <c r="G1155" s="197" t="str">
        <f t="shared" si="34"/>
        <v/>
      </c>
      <c r="H1155" s="197" t="str">
        <f>IF(B1155="","",IF(COUNTIF(Businesses!B:B,B1155)&gt;1,"Multi-Tenant","Single-Tenant"))</f>
        <v/>
      </c>
      <c r="I1155" s="402" t="str">
        <f t="shared" si="35"/>
        <v/>
      </c>
      <c r="J1155" s="403"/>
      <c r="K1155" s="97"/>
      <c r="L1155" s="1" t="b">
        <f>IF(B1155="",FALSE,IF(COUNTIF(Businesses!B:B,Buildings!B1155)=0,TRUE,FALSE))</f>
        <v>0</v>
      </c>
    </row>
    <row r="1156" spans="1:12" s="3" customFormat="1" ht="16.5" customHeight="1">
      <c r="A1156" s="96"/>
      <c r="B1156" s="199"/>
      <c r="C1156" s="200"/>
      <c r="D1156" s="200"/>
      <c r="E1156" s="201"/>
      <c r="F1156" s="201"/>
      <c r="G1156" s="197" t="str">
        <f t="shared" ref="G1156:G1219" si="36">IF(B1156="","","Standard")</f>
        <v/>
      </c>
      <c r="H1156" s="197" t="str">
        <f>IF(B1156="","",IF(COUNTIF(Businesses!B:B,B1156)&gt;1,"Multi-Tenant","Single-Tenant"))</f>
        <v/>
      </c>
      <c r="I1156" s="402" t="str">
        <f t="shared" ref="I1156:I1219" si="37">IF(B1156="","",B1156)</f>
        <v/>
      </c>
      <c r="J1156" s="403"/>
      <c r="K1156" s="97"/>
      <c r="L1156" s="1" t="b">
        <f>IF(B1156="",FALSE,IF(COUNTIF(Businesses!B:B,Buildings!B1156)=0,TRUE,FALSE))</f>
        <v>0</v>
      </c>
    </row>
    <row r="1157" spans="1:12" s="3" customFormat="1" ht="16.5" customHeight="1">
      <c r="A1157" s="96"/>
      <c r="B1157" s="194"/>
      <c r="C1157" s="195"/>
      <c r="D1157" s="195"/>
      <c r="E1157" s="196"/>
      <c r="F1157" s="196"/>
      <c r="G1157" s="197" t="str">
        <f t="shared" si="36"/>
        <v/>
      </c>
      <c r="H1157" s="197" t="str">
        <f>IF(B1157="","",IF(COUNTIF(Businesses!B:B,B1157)&gt;1,"Multi-Tenant","Single-Tenant"))</f>
        <v/>
      </c>
      <c r="I1157" s="402" t="str">
        <f t="shared" si="37"/>
        <v/>
      </c>
      <c r="J1157" s="403"/>
      <c r="K1157" s="97"/>
      <c r="L1157" s="1" t="b">
        <f>IF(B1157="",FALSE,IF(COUNTIF(Businesses!B:B,Buildings!B1157)=0,TRUE,FALSE))</f>
        <v>0</v>
      </c>
    </row>
    <row r="1158" spans="1:12" s="3" customFormat="1" ht="16.5" customHeight="1">
      <c r="A1158" s="96"/>
      <c r="B1158" s="199"/>
      <c r="C1158" s="200"/>
      <c r="D1158" s="200"/>
      <c r="E1158" s="201"/>
      <c r="F1158" s="201"/>
      <c r="G1158" s="197" t="str">
        <f t="shared" si="36"/>
        <v/>
      </c>
      <c r="H1158" s="197" t="str">
        <f>IF(B1158="","",IF(COUNTIF(Businesses!B:B,B1158)&gt;1,"Multi-Tenant","Single-Tenant"))</f>
        <v/>
      </c>
      <c r="I1158" s="402" t="str">
        <f t="shared" si="37"/>
        <v/>
      </c>
      <c r="J1158" s="403"/>
      <c r="K1158" s="97"/>
      <c r="L1158" s="1" t="b">
        <f>IF(B1158="",FALSE,IF(COUNTIF(Businesses!B:B,Buildings!B1158)=0,TRUE,FALSE))</f>
        <v>0</v>
      </c>
    </row>
    <row r="1159" spans="1:12" s="3" customFormat="1" ht="16.5" customHeight="1">
      <c r="A1159" s="96"/>
      <c r="B1159" s="194"/>
      <c r="C1159" s="195"/>
      <c r="D1159" s="195"/>
      <c r="E1159" s="196"/>
      <c r="F1159" s="196"/>
      <c r="G1159" s="197" t="str">
        <f t="shared" si="36"/>
        <v/>
      </c>
      <c r="H1159" s="197" t="str">
        <f>IF(B1159="","",IF(COUNTIF(Businesses!B:B,B1159)&gt;1,"Multi-Tenant","Single-Tenant"))</f>
        <v/>
      </c>
      <c r="I1159" s="402" t="str">
        <f t="shared" si="37"/>
        <v/>
      </c>
      <c r="J1159" s="403"/>
      <c r="K1159" s="97"/>
      <c r="L1159" s="1" t="b">
        <f>IF(B1159="",FALSE,IF(COUNTIF(Businesses!B:B,Buildings!B1159)=0,TRUE,FALSE))</f>
        <v>0</v>
      </c>
    </row>
    <row r="1160" spans="1:12" s="3" customFormat="1" ht="16.5" customHeight="1">
      <c r="A1160" s="96"/>
      <c r="B1160" s="199"/>
      <c r="C1160" s="200"/>
      <c r="D1160" s="200"/>
      <c r="E1160" s="201"/>
      <c r="F1160" s="201"/>
      <c r="G1160" s="197" t="str">
        <f t="shared" si="36"/>
        <v/>
      </c>
      <c r="H1160" s="197" t="str">
        <f>IF(B1160="","",IF(COUNTIF(Businesses!B:B,B1160)&gt;1,"Multi-Tenant","Single-Tenant"))</f>
        <v/>
      </c>
      <c r="I1160" s="402" t="str">
        <f t="shared" si="37"/>
        <v/>
      </c>
      <c r="J1160" s="403"/>
      <c r="K1160" s="97"/>
      <c r="L1160" s="1" t="b">
        <f>IF(B1160="",FALSE,IF(COUNTIF(Businesses!B:B,Buildings!B1160)=0,TRUE,FALSE))</f>
        <v>0</v>
      </c>
    </row>
    <row r="1161" spans="1:12" s="3" customFormat="1" ht="16.5" customHeight="1">
      <c r="A1161" s="96"/>
      <c r="B1161" s="194"/>
      <c r="C1161" s="195"/>
      <c r="D1161" s="195"/>
      <c r="E1161" s="196"/>
      <c r="F1161" s="196"/>
      <c r="G1161" s="197" t="str">
        <f t="shared" si="36"/>
        <v/>
      </c>
      <c r="H1161" s="197" t="str">
        <f>IF(B1161="","",IF(COUNTIF(Businesses!B:B,B1161)&gt;1,"Multi-Tenant","Single-Tenant"))</f>
        <v/>
      </c>
      <c r="I1161" s="402" t="str">
        <f t="shared" si="37"/>
        <v/>
      </c>
      <c r="J1161" s="403"/>
      <c r="K1161" s="97"/>
      <c r="L1161" s="1" t="b">
        <f>IF(B1161="",FALSE,IF(COUNTIF(Businesses!B:B,Buildings!B1161)=0,TRUE,FALSE))</f>
        <v>0</v>
      </c>
    </row>
    <row r="1162" spans="1:12" s="3" customFormat="1" ht="16.5" customHeight="1">
      <c r="A1162" s="96"/>
      <c r="B1162" s="199"/>
      <c r="C1162" s="200"/>
      <c r="D1162" s="200"/>
      <c r="E1162" s="201"/>
      <c r="F1162" s="201"/>
      <c r="G1162" s="197" t="str">
        <f t="shared" si="36"/>
        <v/>
      </c>
      <c r="H1162" s="197" t="str">
        <f>IF(B1162="","",IF(COUNTIF(Businesses!B:B,B1162)&gt;1,"Multi-Tenant","Single-Tenant"))</f>
        <v/>
      </c>
      <c r="I1162" s="402" t="str">
        <f t="shared" si="37"/>
        <v/>
      </c>
      <c r="J1162" s="403"/>
      <c r="K1162" s="97"/>
      <c r="L1162" s="1" t="b">
        <f>IF(B1162="",FALSE,IF(COUNTIF(Businesses!B:B,Buildings!B1162)=0,TRUE,FALSE))</f>
        <v>0</v>
      </c>
    </row>
    <row r="1163" spans="1:12" s="3" customFormat="1" ht="16.5" customHeight="1">
      <c r="A1163" s="96"/>
      <c r="B1163" s="194"/>
      <c r="C1163" s="195"/>
      <c r="D1163" s="195"/>
      <c r="E1163" s="196"/>
      <c r="F1163" s="196"/>
      <c r="G1163" s="197" t="str">
        <f t="shared" si="36"/>
        <v/>
      </c>
      <c r="H1163" s="197" t="str">
        <f>IF(B1163="","",IF(COUNTIF(Businesses!B:B,B1163)&gt;1,"Multi-Tenant","Single-Tenant"))</f>
        <v/>
      </c>
      <c r="I1163" s="402" t="str">
        <f t="shared" si="37"/>
        <v/>
      </c>
      <c r="J1163" s="403"/>
      <c r="K1163" s="97"/>
      <c r="L1163" s="1" t="b">
        <f>IF(B1163="",FALSE,IF(COUNTIF(Businesses!B:B,Buildings!B1163)=0,TRUE,FALSE))</f>
        <v>0</v>
      </c>
    </row>
    <row r="1164" spans="1:12" s="3" customFormat="1" ht="16.5" customHeight="1">
      <c r="A1164" s="96"/>
      <c r="B1164" s="199"/>
      <c r="C1164" s="200"/>
      <c r="D1164" s="200"/>
      <c r="E1164" s="201"/>
      <c r="F1164" s="201"/>
      <c r="G1164" s="197" t="str">
        <f t="shared" si="36"/>
        <v/>
      </c>
      <c r="H1164" s="197" t="str">
        <f>IF(B1164="","",IF(COUNTIF(Businesses!B:B,B1164)&gt;1,"Multi-Tenant","Single-Tenant"))</f>
        <v/>
      </c>
      <c r="I1164" s="402" t="str">
        <f t="shared" si="37"/>
        <v/>
      </c>
      <c r="J1164" s="403"/>
      <c r="K1164" s="97"/>
      <c r="L1164" s="1" t="b">
        <f>IF(B1164="",FALSE,IF(COUNTIF(Businesses!B:B,Buildings!B1164)=0,TRUE,FALSE))</f>
        <v>0</v>
      </c>
    </row>
    <row r="1165" spans="1:12" s="3" customFormat="1" ht="16.5" customHeight="1">
      <c r="A1165" s="96"/>
      <c r="B1165" s="194"/>
      <c r="C1165" s="195"/>
      <c r="D1165" s="195"/>
      <c r="E1165" s="196"/>
      <c r="F1165" s="196"/>
      <c r="G1165" s="197" t="str">
        <f t="shared" si="36"/>
        <v/>
      </c>
      <c r="H1165" s="197" t="str">
        <f>IF(B1165="","",IF(COUNTIF(Businesses!B:B,B1165)&gt;1,"Multi-Tenant","Single-Tenant"))</f>
        <v/>
      </c>
      <c r="I1165" s="402" t="str">
        <f t="shared" si="37"/>
        <v/>
      </c>
      <c r="J1165" s="403"/>
      <c r="K1165" s="97"/>
      <c r="L1165" s="1" t="b">
        <f>IF(B1165="",FALSE,IF(COUNTIF(Businesses!B:B,Buildings!B1165)=0,TRUE,FALSE))</f>
        <v>0</v>
      </c>
    </row>
    <row r="1166" spans="1:12" s="3" customFormat="1" ht="16.5" customHeight="1">
      <c r="A1166" s="96"/>
      <c r="B1166" s="199"/>
      <c r="C1166" s="200"/>
      <c r="D1166" s="200"/>
      <c r="E1166" s="201"/>
      <c r="F1166" s="201"/>
      <c r="G1166" s="197" t="str">
        <f t="shared" si="36"/>
        <v/>
      </c>
      <c r="H1166" s="197" t="str">
        <f>IF(B1166="","",IF(COUNTIF(Businesses!B:B,B1166)&gt;1,"Multi-Tenant","Single-Tenant"))</f>
        <v/>
      </c>
      <c r="I1166" s="402" t="str">
        <f t="shared" si="37"/>
        <v/>
      </c>
      <c r="J1166" s="403"/>
      <c r="K1166" s="97"/>
      <c r="L1166" s="1" t="b">
        <f>IF(B1166="",FALSE,IF(COUNTIF(Businesses!B:B,Buildings!B1166)=0,TRUE,FALSE))</f>
        <v>0</v>
      </c>
    </row>
    <row r="1167" spans="1:12" s="3" customFormat="1" ht="16.5" customHeight="1">
      <c r="A1167" s="96"/>
      <c r="B1167" s="194"/>
      <c r="C1167" s="195"/>
      <c r="D1167" s="195"/>
      <c r="E1167" s="196"/>
      <c r="F1167" s="196"/>
      <c r="G1167" s="197" t="str">
        <f t="shared" si="36"/>
        <v/>
      </c>
      <c r="H1167" s="197" t="str">
        <f>IF(B1167="","",IF(COUNTIF(Businesses!B:B,B1167)&gt;1,"Multi-Tenant","Single-Tenant"))</f>
        <v/>
      </c>
      <c r="I1167" s="402" t="str">
        <f t="shared" si="37"/>
        <v/>
      </c>
      <c r="J1167" s="403"/>
      <c r="K1167" s="97"/>
      <c r="L1167" s="1" t="b">
        <f>IF(B1167="",FALSE,IF(COUNTIF(Businesses!B:B,Buildings!B1167)=0,TRUE,FALSE))</f>
        <v>0</v>
      </c>
    </row>
    <row r="1168" spans="1:12" s="3" customFormat="1" ht="16.5" customHeight="1">
      <c r="A1168" s="96"/>
      <c r="B1168" s="199"/>
      <c r="C1168" s="200"/>
      <c r="D1168" s="200"/>
      <c r="E1168" s="201"/>
      <c r="F1168" s="201"/>
      <c r="G1168" s="197" t="str">
        <f t="shared" si="36"/>
        <v/>
      </c>
      <c r="H1168" s="197" t="str">
        <f>IF(B1168="","",IF(COUNTIF(Businesses!B:B,B1168)&gt;1,"Multi-Tenant","Single-Tenant"))</f>
        <v/>
      </c>
      <c r="I1168" s="402" t="str">
        <f t="shared" si="37"/>
        <v/>
      </c>
      <c r="J1168" s="403"/>
      <c r="K1168" s="97"/>
      <c r="L1168" s="1" t="b">
        <f>IF(B1168="",FALSE,IF(COUNTIF(Businesses!B:B,Buildings!B1168)=0,TRUE,FALSE))</f>
        <v>0</v>
      </c>
    </row>
    <row r="1169" spans="1:12" s="3" customFormat="1" ht="16.5" customHeight="1">
      <c r="A1169" s="96"/>
      <c r="B1169" s="194"/>
      <c r="C1169" s="195"/>
      <c r="D1169" s="195"/>
      <c r="E1169" s="196"/>
      <c r="F1169" s="196"/>
      <c r="G1169" s="197" t="str">
        <f t="shared" si="36"/>
        <v/>
      </c>
      <c r="H1169" s="197" t="str">
        <f>IF(B1169="","",IF(COUNTIF(Businesses!B:B,B1169)&gt;1,"Multi-Tenant","Single-Tenant"))</f>
        <v/>
      </c>
      <c r="I1169" s="402" t="str">
        <f t="shared" si="37"/>
        <v/>
      </c>
      <c r="J1169" s="403"/>
      <c r="K1169" s="97"/>
      <c r="L1169" s="1" t="b">
        <f>IF(B1169="",FALSE,IF(COUNTIF(Businesses!B:B,Buildings!B1169)=0,TRUE,FALSE))</f>
        <v>0</v>
      </c>
    </row>
    <row r="1170" spans="1:12" s="3" customFormat="1" ht="16.5" customHeight="1">
      <c r="A1170" s="96"/>
      <c r="B1170" s="199"/>
      <c r="C1170" s="200"/>
      <c r="D1170" s="200"/>
      <c r="E1170" s="201"/>
      <c r="F1170" s="201"/>
      <c r="G1170" s="197" t="str">
        <f t="shared" si="36"/>
        <v/>
      </c>
      <c r="H1170" s="197" t="str">
        <f>IF(B1170="","",IF(COUNTIF(Businesses!B:B,B1170)&gt;1,"Multi-Tenant","Single-Tenant"))</f>
        <v/>
      </c>
      <c r="I1170" s="402" t="str">
        <f t="shared" si="37"/>
        <v/>
      </c>
      <c r="J1170" s="403"/>
      <c r="K1170" s="97"/>
      <c r="L1170" s="1" t="b">
        <f>IF(B1170="",FALSE,IF(COUNTIF(Businesses!B:B,Buildings!B1170)=0,TRUE,FALSE))</f>
        <v>0</v>
      </c>
    </row>
    <row r="1171" spans="1:12" s="3" customFormat="1" ht="16.5" customHeight="1">
      <c r="A1171" s="96"/>
      <c r="B1171" s="194"/>
      <c r="C1171" s="195"/>
      <c r="D1171" s="195"/>
      <c r="E1171" s="196"/>
      <c r="F1171" s="196"/>
      <c r="G1171" s="197" t="str">
        <f t="shared" si="36"/>
        <v/>
      </c>
      <c r="H1171" s="197" t="str">
        <f>IF(B1171="","",IF(COUNTIF(Businesses!B:B,B1171)&gt;1,"Multi-Tenant","Single-Tenant"))</f>
        <v/>
      </c>
      <c r="I1171" s="402" t="str">
        <f t="shared" si="37"/>
        <v/>
      </c>
      <c r="J1171" s="403"/>
      <c r="K1171" s="97"/>
      <c r="L1171" s="1" t="b">
        <f>IF(B1171="",FALSE,IF(COUNTIF(Businesses!B:B,Buildings!B1171)=0,TRUE,FALSE))</f>
        <v>0</v>
      </c>
    </row>
    <row r="1172" spans="1:12" s="3" customFormat="1" ht="16.5" customHeight="1">
      <c r="A1172" s="96"/>
      <c r="B1172" s="199"/>
      <c r="C1172" s="200"/>
      <c r="D1172" s="200"/>
      <c r="E1172" s="201"/>
      <c r="F1172" s="201"/>
      <c r="G1172" s="197" t="str">
        <f t="shared" si="36"/>
        <v/>
      </c>
      <c r="H1172" s="197" t="str">
        <f>IF(B1172="","",IF(COUNTIF(Businesses!B:B,B1172)&gt;1,"Multi-Tenant","Single-Tenant"))</f>
        <v/>
      </c>
      <c r="I1172" s="402" t="str">
        <f t="shared" si="37"/>
        <v/>
      </c>
      <c r="J1172" s="403"/>
      <c r="K1172" s="97"/>
      <c r="L1172" s="1" t="b">
        <f>IF(B1172="",FALSE,IF(COUNTIF(Businesses!B:B,Buildings!B1172)=0,TRUE,FALSE))</f>
        <v>0</v>
      </c>
    </row>
    <row r="1173" spans="1:12" s="3" customFormat="1" ht="16.5" customHeight="1">
      <c r="A1173" s="96"/>
      <c r="B1173" s="194"/>
      <c r="C1173" s="195"/>
      <c r="D1173" s="195"/>
      <c r="E1173" s="196"/>
      <c r="F1173" s="196"/>
      <c r="G1173" s="197" t="str">
        <f t="shared" si="36"/>
        <v/>
      </c>
      <c r="H1173" s="197" t="str">
        <f>IF(B1173="","",IF(COUNTIF(Businesses!B:B,B1173)&gt;1,"Multi-Tenant","Single-Tenant"))</f>
        <v/>
      </c>
      <c r="I1173" s="402" t="str">
        <f t="shared" si="37"/>
        <v/>
      </c>
      <c r="J1173" s="403"/>
      <c r="K1173" s="97"/>
      <c r="L1173" s="1" t="b">
        <f>IF(B1173="",FALSE,IF(COUNTIF(Businesses!B:B,Buildings!B1173)=0,TRUE,FALSE))</f>
        <v>0</v>
      </c>
    </row>
    <row r="1174" spans="1:12" s="3" customFormat="1" ht="16.5" customHeight="1">
      <c r="A1174" s="96"/>
      <c r="B1174" s="199"/>
      <c r="C1174" s="200"/>
      <c r="D1174" s="200"/>
      <c r="E1174" s="201"/>
      <c r="F1174" s="201"/>
      <c r="G1174" s="197" t="str">
        <f t="shared" si="36"/>
        <v/>
      </c>
      <c r="H1174" s="197" t="str">
        <f>IF(B1174="","",IF(COUNTIF(Businesses!B:B,B1174)&gt;1,"Multi-Tenant","Single-Tenant"))</f>
        <v/>
      </c>
      <c r="I1174" s="402" t="str">
        <f t="shared" si="37"/>
        <v/>
      </c>
      <c r="J1174" s="403"/>
      <c r="K1174" s="97"/>
      <c r="L1174" s="1" t="b">
        <f>IF(B1174="",FALSE,IF(COUNTIF(Businesses!B:B,Buildings!B1174)=0,TRUE,FALSE))</f>
        <v>0</v>
      </c>
    </row>
    <row r="1175" spans="1:12" s="3" customFormat="1" ht="16.5" customHeight="1">
      <c r="A1175" s="96"/>
      <c r="B1175" s="194"/>
      <c r="C1175" s="195"/>
      <c r="D1175" s="195"/>
      <c r="E1175" s="196"/>
      <c r="F1175" s="196"/>
      <c r="G1175" s="197" t="str">
        <f t="shared" si="36"/>
        <v/>
      </c>
      <c r="H1175" s="197" t="str">
        <f>IF(B1175="","",IF(COUNTIF(Businesses!B:B,B1175)&gt;1,"Multi-Tenant","Single-Tenant"))</f>
        <v/>
      </c>
      <c r="I1175" s="402" t="str">
        <f t="shared" si="37"/>
        <v/>
      </c>
      <c r="J1175" s="403"/>
      <c r="K1175" s="97"/>
      <c r="L1175" s="1" t="b">
        <f>IF(B1175="",FALSE,IF(COUNTIF(Businesses!B:B,Buildings!B1175)=0,TRUE,FALSE))</f>
        <v>0</v>
      </c>
    </row>
    <row r="1176" spans="1:12" s="3" customFormat="1" ht="16.5" customHeight="1">
      <c r="A1176" s="96"/>
      <c r="B1176" s="199"/>
      <c r="C1176" s="200"/>
      <c r="D1176" s="200"/>
      <c r="E1176" s="201"/>
      <c r="F1176" s="201"/>
      <c r="G1176" s="197" t="str">
        <f t="shared" si="36"/>
        <v/>
      </c>
      <c r="H1176" s="197" t="str">
        <f>IF(B1176="","",IF(COUNTIF(Businesses!B:B,B1176)&gt;1,"Multi-Tenant","Single-Tenant"))</f>
        <v/>
      </c>
      <c r="I1176" s="402" t="str">
        <f t="shared" si="37"/>
        <v/>
      </c>
      <c r="J1176" s="403"/>
      <c r="K1176" s="97"/>
      <c r="L1176" s="1" t="b">
        <f>IF(B1176="",FALSE,IF(COUNTIF(Businesses!B:B,Buildings!B1176)=0,TRUE,FALSE))</f>
        <v>0</v>
      </c>
    </row>
    <row r="1177" spans="1:12" s="3" customFormat="1" ht="16.5" customHeight="1">
      <c r="A1177" s="96"/>
      <c r="B1177" s="194"/>
      <c r="C1177" s="195"/>
      <c r="D1177" s="195"/>
      <c r="E1177" s="196"/>
      <c r="F1177" s="196"/>
      <c r="G1177" s="197" t="str">
        <f t="shared" si="36"/>
        <v/>
      </c>
      <c r="H1177" s="197" t="str">
        <f>IF(B1177="","",IF(COUNTIF(Businesses!B:B,B1177)&gt;1,"Multi-Tenant","Single-Tenant"))</f>
        <v/>
      </c>
      <c r="I1177" s="402" t="str">
        <f t="shared" si="37"/>
        <v/>
      </c>
      <c r="J1177" s="403"/>
      <c r="K1177" s="97"/>
      <c r="L1177" s="1" t="b">
        <f>IF(B1177="",FALSE,IF(COUNTIF(Businesses!B:B,Buildings!B1177)=0,TRUE,FALSE))</f>
        <v>0</v>
      </c>
    </row>
    <row r="1178" spans="1:12" s="3" customFormat="1" ht="16.5" customHeight="1">
      <c r="A1178" s="96"/>
      <c r="B1178" s="199"/>
      <c r="C1178" s="200"/>
      <c r="D1178" s="200"/>
      <c r="E1178" s="201"/>
      <c r="F1178" s="201"/>
      <c r="G1178" s="197" t="str">
        <f t="shared" si="36"/>
        <v/>
      </c>
      <c r="H1178" s="197" t="str">
        <f>IF(B1178="","",IF(COUNTIF(Businesses!B:B,B1178)&gt;1,"Multi-Tenant","Single-Tenant"))</f>
        <v/>
      </c>
      <c r="I1178" s="402" t="str">
        <f t="shared" si="37"/>
        <v/>
      </c>
      <c r="J1178" s="403"/>
      <c r="K1178" s="97"/>
      <c r="L1178" s="1" t="b">
        <f>IF(B1178="",FALSE,IF(COUNTIF(Businesses!B:B,Buildings!B1178)=0,TRUE,FALSE))</f>
        <v>0</v>
      </c>
    </row>
    <row r="1179" spans="1:12" s="3" customFormat="1" ht="16.5" customHeight="1">
      <c r="A1179" s="96"/>
      <c r="B1179" s="194"/>
      <c r="C1179" s="195"/>
      <c r="D1179" s="195"/>
      <c r="E1179" s="196"/>
      <c r="F1179" s="196"/>
      <c r="G1179" s="197" t="str">
        <f t="shared" si="36"/>
        <v/>
      </c>
      <c r="H1179" s="197" t="str">
        <f>IF(B1179="","",IF(COUNTIF(Businesses!B:B,B1179)&gt;1,"Multi-Tenant","Single-Tenant"))</f>
        <v/>
      </c>
      <c r="I1179" s="402" t="str">
        <f t="shared" si="37"/>
        <v/>
      </c>
      <c r="J1179" s="403"/>
      <c r="K1179" s="97"/>
      <c r="L1179" s="1" t="b">
        <f>IF(B1179="",FALSE,IF(COUNTIF(Businesses!B:B,Buildings!B1179)=0,TRUE,FALSE))</f>
        <v>0</v>
      </c>
    </row>
    <row r="1180" spans="1:12" s="3" customFormat="1" ht="16.5" customHeight="1">
      <c r="A1180" s="96"/>
      <c r="B1180" s="199"/>
      <c r="C1180" s="200"/>
      <c r="D1180" s="200"/>
      <c r="E1180" s="201"/>
      <c r="F1180" s="201"/>
      <c r="G1180" s="197" t="str">
        <f t="shared" si="36"/>
        <v/>
      </c>
      <c r="H1180" s="197" t="str">
        <f>IF(B1180="","",IF(COUNTIF(Businesses!B:B,B1180)&gt;1,"Multi-Tenant","Single-Tenant"))</f>
        <v/>
      </c>
      <c r="I1180" s="402" t="str">
        <f t="shared" si="37"/>
        <v/>
      </c>
      <c r="J1180" s="403"/>
      <c r="K1180" s="97"/>
      <c r="L1180" s="1" t="b">
        <f>IF(B1180="",FALSE,IF(COUNTIF(Businesses!B:B,Buildings!B1180)=0,TRUE,FALSE))</f>
        <v>0</v>
      </c>
    </row>
    <row r="1181" spans="1:12" s="3" customFormat="1" ht="16.5" customHeight="1">
      <c r="A1181" s="96"/>
      <c r="B1181" s="194"/>
      <c r="C1181" s="195"/>
      <c r="D1181" s="195"/>
      <c r="E1181" s="196"/>
      <c r="F1181" s="196"/>
      <c r="G1181" s="197" t="str">
        <f t="shared" si="36"/>
        <v/>
      </c>
      <c r="H1181" s="197" t="str">
        <f>IF(B1181="","",IF(COUNTIF(Businesses!B:B,B1181)&gt;1,"Multi-Tenant","Single-Tenant"))</f>
        <v/>
      </c>
      <c r="I1181" s="402" t="str">
        <f t="shared" si="37"/>
        <v/>
      </c>
      <c r="J1181" s="403"/>
      <c r="K1181" s="97"/>
      <c r="L1181" s="1" t="b">
        <f>IF(B1181="",FALSE,IF(COUNTIF(Businesses!B:B,Buildings!B1181)=0,TRUE,FALSE))</f>
        <v>0</v>
      </c>
    </row>
    <row r="1182" spans="1:12" s="3" customFormat="1" ht="16.5" customHeight="1">
      <c r="A1182" s="96"/>
      <c r="B1182" s="199"/>
      <c r="C1182" s="200"/>
      <c r="D1182" s="200"/>
      <c r="E1182" s="201"/>
      <c r="F1182" s="201"/>
      <c r="G1182" s="197" t="str">
        <f t="shared" si="36"/>
        <v/>
      </c>
      <c r="H1182" s="197" t="str">
        <f>IF(B1182="","",IF(COUNTIF(Businesses!B:B,B1182)&gt;1,"Multi-Tenant","Single-Tenant"))</f>
        <v/>
      </c>
      <c r="I1182" s="402" t="str">
        <f t="shared" si="37"/>
        <v/>
      </c>
      <c r="J1182" s="403"/>
      <c r="K1182" s="97"/>
      <c r="L1182" s="1" t="b">
        <f>IF(B1182="",FALSE,IF(COUNTIF(Businesses!B:B,Buildings!B1182)=0,TRUE,FALSE))</f>
        <v>0</v>
      </c>
    </row>
    <row r="1183" spans="1:12" s="3" customFormat="1" ht="16.5" customHeight="1">
      <c r="A1183" s="96"/>
      <c r="B1183" s="194"/>
      <c r="C1183" s="195"/>
      <c r="D1183" s="195"/>
      <c r="E1183" s="196"/>
      <c r="F1183" s="196"/>
      <c r="G1183" s="197" t="str">
        <f t="shared" si="36"/>
        <v/>
      </c>
      <c r="H1183" s="197" t="str">
        <f>IF(B1183="","",IF(COUNTIF(Businesses!B:B,B1183)&gt;1,"Multi-Tenant","Single-Tenant"))</f>
        <v/>
      </c>
      <c r="I1183" s="402" t="str">
        <f t="shared" si="37"/>
        <v/>
      </c>
      <c r="J1183" s="403"/>
      <c r="K1183" s="97"/>
      <c r="L1183" s="1" t="b">
        <f>IF(B1183="",FALSE,IF(COUNTIF(Businesses!B:B,Buildings!B1183)=0,TRUE,FALSE))</f>
        <v>0</v>
      </c>
    </row>
    <row r="1184" spans="1:12" s="3" customFormat="1" ht="16.5" customHeight="1">
      <c r="A1184" s="96"/>
      <c r="B1184" s="199"/>
      <c r="C1184" s="200"/>
      <c r="D1184" s="200"/>
      <c r="E1184" s="201"/>
      <c r="F1184" s="201"/>
      <c r="G1184" s="197" t="str">
        <f t="shared" si="36"/>
        <v/>
      </c>
      <c r="H1184" s="197" t="str">
        <f>IF(B1184="","",IF(COUNTIF(Businesses!B:B,B1184)&gt;1,"Multi-Tenant","Single-Tenant"))</f>
        <v/>
      </c>
      <c r="I1184" s="402" t="str">
        <f t="shared" si="37"/>
        <v/>
      </c>
      <c r="J1184" s="403"/>
      <c r="K1184" s="97"/>
      <c r="L1184" s="1" t="b">
        <f>IF(B1184="",FALSE,IF(COUNTIF(Businesses!B:B,Buildings!B1184)=0,TRUE,FALSE))</f>
        <v>0</v>
      </c>
    </row>
    <row r="1185" spans="1:12" s="3" customFormat="1" ht="16.5" customHeight="1">
      <c r="A1185" s="96"/>
      <c r="B1185" s="194"/>
      <c r="C1185" s="195"/>
      <c r="D1185" s="195"/>
      <c r="E1185" s="196"/>
      <c r="F1185" s="196"/>
      <c r="G1185" s="197" t="str">
        <f t="shared" si="36"/>
        <v/>
      </c>
      <c r="H1185" s="197" t="str">
        <f>IF(B1185="","",IF(COUNTIF(Businesses!B:B,B1185)&gt;1,"Multi-Tenant","Single-Tenant"))</f>
        <v/>
      </c>
      <c r="I1185" s="402" t="str">
        <f t="shared" si="37"/>
        <v/>
      </c>
      <c r="J1185" s="403"/>
      <c r="K1185" s="97"/>
      <c r="L1185" s="1" t="b">
        <f>IF(B1185="",FALSE,IF(COUNTIF(Businesses!B:B,Buildings!B1185)=0,TRUE,FALSE))</f>
        <v>0</v>
      </c>
    </row>
    <row r="1186" spans="1:12" s="3" customFormat="1" ht="16.5" customHeight="1">
      <c r="A1186" s="96"/>
      <c r="B1186" s="199"/>
      <c r="C1186" s="200"/>
      <c r="D1186" s="200"/>
      <c r="E1186" s="201"/>
      <c r="F1186" s="201"/>
      <c r="G1186" s="197" t="str">
        <f t="shared" si="36"/>
        <v/>
      </c>
      <c r="H1186" s="197" t="str">
        <f>IF(B1186="","",IF(COUNTIF(Businesses!B:B,B1186)&gt;1,"Multi-Tenant","Single-Tenant"))</f>
        <v/>
      </c>
      <c r="I1186" s="402" t="str">
        <f t="shared" si="37"/>
        <v/>
      </c>
      <c r="J1186" s="403"/>
      <c r="K1186" s="97"/>
      <c r="L1186" s="1" t="b">
        <f>IF(B1186="",FALSE,IF(COUNTIF(Businesses!B:B,Buildings!B1186)=0,TRUE,FALSE))</f>
        <v>0</v>
      </c>
    </row>
    <row r="1187" spans="1:12" s="3" customFormat="1" ht="16.5" customHeight="1">
      <c r="A1187" s="96"/>
      <c r="B1187" s="194"/>
      <c r="C1187" s="195"/>
      <c r="D1187" s="195"/>
      <c r="E1187" s="196"/>
      <c r="F1187" s="196"/>
      <c r="G1187" s="197" t="str">
        <f t="shared" si="36"/>
        <v/>
      </c>
      <c r="H1187" s="197" t="str">
        <f>IF(B1187="","",IF(COUNTIF(Businesses!B:B,B1187)&gt;1,"Multi-Tenant","Single-Tenant"))</f>
        <v/>
      </c>
      <c r="I1187" s="402" t="str">
        <f t="shared" si="37"/>
        <v/>
      </c>
      <c r="J1187" s="403"/>
      <c r="K1187" s="97"/>
      <c r="L1187" s="1" t="b">
        <f>IF(B1187="",FALSE,IF(COUNTIF(Businesses!B:B,Buildings!B1187)=0,TRUE,FALSE))</f>
        <v>0</v>
      </c>
    </row>
    <row r="1188" spans="1:12" s="3" customFormat="1" ht="16.5" customHeight="1">
      <c r="A1188" s="96"/>
      <c r="B1188" s="199"/>
      <c r="C1188" s="200"/>
      <c r="D1188" s="200"/>
      <c r="E1188" s="201"/>
      <c r="F1188" s="201"/>
      <c r="G1188" s="197" t="str">
        <f t="shared" si="36"/>
        <v/>
      </c>
      <c r="H1188" s="197" t="str">
        <f>IF(B1188="","",IF(COUNTIF(Businesses!B:B,B1188)&gt;1,"Multi-Tenant","Single-Tenant"))</f>
        <v/>
      </c>
      <c r="I1188" s="402" t="str">
        <f t="shared" si="37"/>
        <v/>
      </c>
      <c r="J1188" s="403"/>
      <c r="K1188" s="97"/>
      <c r="L1188" s="1" t="b">
        <f>IF(B1188="",FALSE,IF(COUNTIF(Businesses!B:B,Buildings!B1188)=0,TRUE,FALSE))</f>
        <v>0</v>
      </c>
    </row>
    <row r="1189" spans="1:12" s="3" customFormat="1" ht="16.5" customHeight="1">
      <c r="A1189" s="96"/>
      <c r="B1189" s="194"/>
      <c r="C1189" s="195"/>
      <c r="D1189" s="195"/>
      <c r="E1189" s="196"/>
      <c r="F1189" s="196"/>
      <c r="G1189" s="197" t="str">
        <f t="shared" si="36"/>
        <v/>
      </c>
      <c r="H1189" s="197" t="str">
        <f>IF(B1189="","",IF(COUNTIF(Businesses!B:B,B1189)&gt;1,"Multi-Tenant","Single-Tenant"))</f>
        <v/>
      </c>
      <c r="I1189" s="402" t="str">
        <f t="shared" si="37"/>
        <v/>
      </c>
      <c r="J1189" s="403"/>
      <c r="K1189" s="97"/>
      <c r="L1189" s="1" t="b">
        <f>IF(B1189="",FALSE,IF(COUNTIF(Businesses!B:B,Buildings!B1189)=0,TRUE,FALSE))</f>
        <v>0</v>
      </c>
    </row>
    <row r="1190" spans="1:12" s="3" customFormat="1" ht="16.5" customHeight="1">
      <c r="A1190" s="96"/>
      <c r="B1190" s="199"/>
      <c r="C1190" s="200"/>
      <c r="D1190" s="200"/>
      <c r="E1190" s="201"/>
      <c r="F1190" s="201"/>
      <c r="G1190" s="197" t="str">
        <f t="shared" si="36"/>
        <v/>
      </c>
      <c r="H1190" s="197" t="str">
        <f>IF(B1190="","",IF(COUNTIF(Businesses!B:B,B1190)&gt;1,"Multi-Tenant","Single-Tenant"))</f>
        <v/>
      </c>
      <c r="I1190" s="402" t="str">
        <f t="shared" si="37"/>
        <v/>
      </c>
      <c r="J1190" s="403"/>
      <c r="K1190" s="97"/>
      <c r="L1190" s="1" t="b">
        <f>IF(B1190="",FALSE,IF(COUNTIF(Businesses!B:B,Buildings!B1190)=0,TRUE,FALSE))</f>
        <v>0</v>
      </c>
    </row>
    <row r="1191" spans="1:12" s="3" customFormat="1" ht="16.5" customHeight="1">
      <c r="A1191" s="96"/>
      <c r="B1191" s="194"/>
      <c r="C1191" s="195"/>
      <c r="D1191" s="195"/>
      <c r="E1191" s="196"/>
      <c r="F1191" s="196"/>
      <c r="G1191" s="197" t="str">
        <f t="shared" si="36"/>
        <v/>
      </c>
      <c r="H1191" s="197" t="str">
        <f>IF(B1191="","",IF(COUNTIF(Businesses!B:B,B1191)&gt;1,"Multi-Tenant","Single-Tenant"))</f>
        <v/>
      </c>
      <c r="I1191" s="402" t="str">
        <f t="shared" si="37"/>
        <v/>
      </c>
      <c r="J1191" s="403"/>
      <c r="K1191" s="97"/>
      <c r="L1191" s="1" t="b">
        <f>IF(B1191="",FALSE,IF(COUNTIF(Businesses!B:B,Buildings!B1191)=0,TRUE,FALSE))</f>
        <v>0</v>
      </c>
    </row>
    <row r="1192" spans="1:12" s="3" customFormat="1" ht="16.5" customHeight="1">
      <c r="A1192" s="96"/>
      <c r="B1192" s="199"/>
      <c r="C1192" s="200"/>
      <c r="D1192" s="200"/>
      <c r="E1192" s="201"/>
      <c r="F1192" s="201"/>
      <c r="G1192" s="197" t="str">
        <f t="shared" si="36"/>
        <v/>
      </c>
      <c r="H1192" s="197" t="str">
        <f>IF(B1192="","",IF(COUNTIF(Businesses!B:B,B1192)&gt;1,"Multi-Tenant","Single-Tenant"))</f>
        <v/>
      </c>
      <c r="I1192" s="402" t="str">
        <f t="shared" si="37"/>
        <v/>
      </c>
      <c r="J1192" s="403"/>
      <c r="K1192" s="97"/>
      <c r="L1192" s="1" t="b">
        <f>IF(B1192="",FALSE,IF(COUNTIF(Businesses!B:B,Buildings!B1192)=0,TRUE,FALSE))</f>
        <v>0</v>
      </c>
    </row>
    <row r="1193" spans="1:12" s="3" customFormat="1" ht="16.5" customHeight="1">
      <c r="A1193" s="96"/>
      <c r="B1193" s="194"/>
      <c r="C1193" s="195"/>
      <c r="D1193" s="195"/>
      <c r="E1193" s="196"/>
      <c r="F1193" s="196"/>
      <c r="G1193" s="197" t="str">
        <f t="shared" si="36"/>
        <v/>
      </c>
      <c r="H1193" s="197" t="str">
        <f>IF(B1193="","",IF(COUNTIF(Businesses!B:B,B1193)&gt;1,"Multi-Tenant","Single-Tenant"))</f>
        <v/>
      </c>
      <c r="I1193" s="402" t="str">
        <f t="shared" si="37"/>
        <v/>
      </c>
      <c r="J1193" s="403"/>
      <c r="K1193" s="97"/>
      <c r="L1193" s="1" t="b">
        <f>IF(B1193="",FALSE,IF(COUNTIF(Businesses!B:B,Buildings!B1193)=0,TRUE,FALSE))</f>
        <v>0</v>
      </c>
    </row>
    <row r="1194" spans="1:12" s="3" customFormat="1" ht="16.5" customHeight="1">
      <c r="A1194" s="96"/>
      <c r="B1194" s="199"/>
      <c r="C1194" s="200"/>
      <c r="D1194" s="200"/>
      <c r="E1194" s="201"/>
      <c r="F1194" s="201"/>
      <c r="G1194" s="197" t="str">
        <f t="shared" si="36"/>
        <v/>
      </c>
      <c r="H1194" s="197" t="str">
        <f>IF(B1194="","",IF(COUNTIF(Businesses!B:B,B1194)&gt;1,"Multi-Tenant","Single-Tenant"))</f>
        <v/>
      </c>
      <c r="I1194" s="402" t="str">
        <f t="shared" si="37"/>
        <v/>
      </c>
      <c r="J1194" s="403"/>
      <c r="K1194" s="97"/>
      <c r="L1194" s="1" t="b">
        <f>IF(B1194="",FALSE,IF(COUNTIF(Businesses!B:B,Buildings!B1194)=0,TRUE,FALSE))</f>
        <v>0</v>
      </c>
    </row>
    <row r="1195" spans="1:12" s="3" customFormat="1" ht="16.5" customHeight="1">
      <c r="A1195" s="96"/>
      <c r="B1195" s="194"/>
      <c r="C1195" s="195"/>
      <c r="D1195" s="195"/>
      <c r="E1195" s="196"/>
      <c r="F1195" s="196"/>
      <c r="G1195" s="197" t="str">
        <f t="shared" si="36"/>
        <v/>
      </c>
      <c r="H1195" s="197" t="str">
        <f>IF(B1195="","",IF(COUNTIF(Businesses!B:B,B1195)&gt;1,"Multi-Tenant","Single-Tenant"))</f>
        <v/>
      </c>
      <c r="I1195" s="402" t="str">
        <f t="shared" si="37"/>
        <v/>
      </c>
      <c r="J1195" s="403"/>
      <c r="K1195" s="97"/>
      <c r="L1195" s="1" t="b">
        <f>IF(B1195="",FALSE,IF(COUNTIF(Businesses!B:B,Buildings!B1195)=0,TRUE,FALSE))</f>
        <v>0</v>
      </c>
    </row>
    <row r="1196" spans="1:12" s="3" customFormat="1" ht="16.5" customHeight="1">
      <c r="A1196" s="96"/>
      <c r="B1196" s="199"/>
      <c r="C1196" s="200"/>
      <c r="D1196" s="200"/>
      <c r="E1196" s="201"/>
      <c r="F1196" s="201"/>
      <c r="G1196" s="197" t="str">
        <f t="shared" si="36"/>
        <v/>
      </c>
      <c r="H1196" s="197" t="str">
        <f>IF(B1196="","",IF(COUNTIF(Businesses!B:B,B1196)&gt;1,"Multi-Tenant","Single-Tenant"))</f>
        <v/>
      </c>
      <c r="I1196" s="402" t="str">
        <f t="shared" si="37"/>
        <v/>
      </c>
      <c r="J1196" s="403"/>
      <c r="K1196" s="97"/>
      <c r="L1196" s="1" t="b">
        <f>IF(B1196="",FALSE,IF(COUNTIF(Businesses!B:B,Buildings!B1196)=0,TRUE,FALSE))</f>
        <v>0</v>
      </c>
    </row>
    <row r="1197" spans="1:12" s="3" customFormat="1" ht="16.5" customHeight="1">
      <c r="A1197" s="96"/>
      <c r="B1197" s="194"/>
      <c r="C1197" s="195"/>
      <c r="D1197" s="195"/>
      <c r="E1197" s="196"/>
      <c r="F1197" s="196"/>
      <c r="G1197" s="197" t="str">
        <f t="shared" si="36"/>
        <v/>
      </c>
      <c r="H1197" s="197" t="str">
        <f>IF(B1197="","",IF(COUNTIF(Businesses!B:B,B1197)&gt;1,"Multi-Tenant","Single-Tenant"))</f>
        <v/>
      </c>
      <c r="I1197" s="402" t="str">
        <f t="shared" si="37"/>
        <v/>
      </c>
      <c r="J1197" s="403"/>
      <c r="K1197" s="97"/>
      <c r="L1197" s="1" t="b">
        <f>IF(B1197="",FALSE,IF(COUNTIF(Businesses!B:B,Buildings!B1197)=0,TRUE,FALSE))</f>
        <v>0</v>
      </c>
    </row>
    <row r="1198" spans="1:12" s="3" customFormat="1" ht="16.5" customHeight="1">
      <c r="A1198" s="96"/>
      <c r="B1198" s="199"/>
      <c r="C1198" s="200"/>
      <c r="D1198" s="200"/>
      <c r="E1198" s="201"/>
      <c r="F1198" s="201"/>
      <c r="G1198" s="197" t="str">
        <f t="shared" si="36"/>
        <v/>
      </c>
      <c r="H1198" s="197" t="str">
        <f>IF(B1198="","",IF(COUNTIF(Businesses!B:B,B1198)&gt;1,"Multi-Tenant","Single-Tenant"))</f>
        <v/>
      </c>
      <c r="I1198" s="402" t="str">
        <f t="shared" si="37"/>
        <v/>
      </c>
      <c r="J1198" s="403"/>
      <c r="K1198" s="97"/>
      <c r="L1198" s="1" t="b">
        <f>IF(B1198="",FALSE,IF(COUNTIF(Businesses!B:B,Buildings!B1198)=0,TRUE,FALSE))</f>
        <v>0</v>
      </c>
    </row>
    <row r="1199" spans="1:12" s="3" customFormat="1" ht="16.5" customHeight="1">
      <c r="A1199" s="96"/>
      <c r="B1199" s="194"/>
      <c r="C1199" s="195"/>
      <c r="D1199" s="195"/>
      <c r="E1199" s="196"/>
      <c r="F1199" s="196"/>
      <c r="G1199" s="197" t="str">
        <f t="shared" si="36"/>
        <v/>
      </c>
      <c r="H1199" s="197" t="str">
        <f>IF(B1199="","",IF(COUNTIF(Businesses!B:B,B1199)&gt;1,"Multi-Tenant","Single-Tenant"))</f>
        <v/>
      </c>
      <c r="I1199" s="402" t="str">
        <f t="shared" si="37"/>
        <v/>
      </c>
      <c r="J1199" s="403"/>
      <c r="K1199" s="97"/>
      <c r="L1199" s="1" t="b">
        <f>IF(B1199="",FALSE,IF(COUNTIF(Businesses!B:B,Buildings!B1199)=0,TRUE,FALSE))</f>
        <v>0</v>
      </c>
    </row>
    <row r="1200" spans="1:12" s="3" customFormat="1" ht="16.5" customHeight="1">
      <c r="A1200" s="96"/>
      <c r="B1200" s="199"/>
      <c r="C1200" s="200"/>
      <c r="D1200" s="200"/>
      <c r="E1200" s="201"/>
      <c r="F1200" s="201"/>
      <c r="G1200" s="197" t="str">
        <f t="shared" si="36"/>
        <v/>
      </c>
      <c r="H1200" s="197" t="str">
        <f>IF(B1200="","",IF(COUNTIF(Businesses!B:B,B1200)&gt;1,"Multi-Tenant","Single-Tenant"))</f>
        <v/>
      </c>
      <c r="I1200" s="402" t="str">
        <f t="shared" si="37"/>
        <v/>
      </c>
      <c r="J1200" s="403"/>
      <c r="K1200" s="97"/>
      <c r="L1200" s="1" t="b">
        <f>IF(B1200="",FALSE,IF(COUNTIF(Businesses!B:B,Buildings!B1200)=0,TRUE,FALSE))</f>
        <v>0</v>
      </c>
    </row>
    <row r="1201" spans="1:12" s="3" customFormat="1" ht="16.5" customHeight="1">
      <c r="A1201" s="96"/>
      <c r="B1201" s="194"/>
      <c r="C1201" s="195"/>
      <c r="D1201" s="195"/>
      <c r="E1201" s="196"/>
      <c r="F1201" s="196"/>
      <c r="G1201" s="197" t="str">
        <f t="shared" si="36"/>
        <v/>
      </c>
      <c r="H1201" s="197" t="str">
        <f>IF(B1201="","",IF(COUNTIF(Businesses!B:B,B1201)&gt;1,"Multi-Tenant","Single-Tenant"))</f>
        <v/>
      </c>
      <c r="I1201" s="402" t="str">
        <f t="shared" si="37"/>
        <v/>
      </c>
      <c r="J1201" s="403"/>
      <c r="K1201" s="97"/>
      <c r="L1201" s="1" t="b">
        <f>IF(B1201="",FALSE,IF(COUNTIF(Businesses!B:B,Buildings!B1201)=0,TRUE,FALSE))</f>
        <v>0</v>
      </c>
    </row>
    <row r="1202" spans="1:12" s="3" customFormat="1" ht="16.5" customHeight="1">
      <c r="A1202" s="96"/>
      <c r="B1202" s="199"/>
      <c r="C1202" s="200"/>
      <c r="D1202" s="200"/>
      <c r="E1202" s="201"/>
      <c r="F1202" s="201"/>
      <c r="G1202" s="197" t="str">
        <f t="shared" si="36"/>
        <v/>
      </c>
      <c r="H1202" s="197" t="str">
        <f>IF(B1202="","",IF(COUNTIF(Businesses!B:B,B1202)&gt;1,"Multi-Tenant","Single-Tenant"))</f>
        <v/>
      </c>
      <c r="I1202" s="402" t="str">
        <f t="shared" si="37"/>
        <v/>
      </c>
      <c r="J1202" s="403"/>
      <c r="K1202" s="97"/>
      <c r="L1202" s="1" t="b">
        <f>IF(B1202="",FALSE,IF(COUNTIF(Businesses!B:B,Buildings!B1202)=0,TRUE,FALSE))</f>
        <v>0</v>
      </c>
    </row>
    <row r="1203" spans="1:12" s="3" customFormat="1" ht="16.5" customHeight="1">
      <c r="A1203" s="96"/>
      <c r="B1203" s="194"/>
      <c r="C1203" s="195"/>
      <c r="D1203" s="195"/>
      <c r="E1203" s="196"/>
      <c r="F1203" s="196"/>
      <c r="G1203" s="197" t="str">
        <f t="shared" si="36"/>
        <v/>
      </c>
      <c r="H1203" s="197" t="str">
        <f>IF(B1203="","",IF(COUNTIF(Businesses!B:B,B1203)&gt;1,"Multi-Tenant","Single-Tenant"))</f>
        <v/>
      </c>
      <c r="I1203" s="402" t="str">
        <f t="shared" si="37"/>
        <v/>
      </c>
      <c r="J1203" s="403"/>
      <c r="K1203" s="97"/>
      <c r="L1203" s="1" t="b">
        <f>IF(B1203="",FALSE,IF(COUNTIF(Businesses!B:B,Buildings!B1203)=0,TRUE,FALSE))</f>
        <v>0</v>
      </c>
    </row>
    <row r="1204" spans="1:12" s="3" customFormat="1" ht="16.5" customHeight="1">
      <c r="A1204" s="96"/>
      <c r="B1204" s="199"/>
      <c r="C1204" s="200"/>
      <c r="D1204" s="200"/>
      <c r="E1204" s="201"/>
      <c r="F1204" s="201"/>
      <c r="G1204" s="197" t="str">
        <f t="shared" si="36"/>
        <v/>
      </c>
      <c r="H1204" s="197" t="str">
        <f>IF(B1204="","",IF(COUNTIF(Businesses!B:B,B1204)&gt;1,"Multi-Tenant","Single-Tenant"))</f>
        <v/>
      </c>
      <c r="I1204" s="402" t="str">
        <f t="shared" si="37"/>
        <v/>
      </c>
      <c r="J1204" s="403"/>
      <c r="K1204" s="97"/>
      <c r="L1204" s="1" t="b">
        <f>IF(B1204="",FALSE,IF(COUNTIF(Businesses!B:B,Buildings!B1204)=0,TRUE,FALSE))</f>
        <v>0</v>
      </c>
    </row>
    <row r="1205" spans="1:12" s="3" customFormat="1" ht="16.5" customHeight="1">
      <c r="A1205" s="96"/>
      <c r="B1205" s="194"/>
      <c r="C1205" s="195"/>
      <c r="D1205" s="195"/>
      <c r="E1205" s="196"/>
      <c r="F1205" s="196"/>
      <c r="G1205" s="197" t="str">
        <f t="shared" si="36"/>
        <v/>
      </c>
      <c r="H1205" s="197" t="str">
        <f>IF(B1205="","",IF(COUNTIF(Businesses!B:B,B1205)&gt;1,"Multi-Tenant","Single-Tenant"))</f>
        <v/>
      </c>
      <c r="I1205" s="402" t="str">
        <f t="shared" si="37"/>
        <v/>
      </c>
      <c r="J1205" s="403"/>
      <c r="K1205" s="97"/>
      <c r="L1205" s="1" t="b">
        <f>IF(B1205="",FALSE,IF(COUNTIF(Businesses!B:B,Buildings!B1205)=0,TRUE,FALSE))</f>
        <v>0</v>
      </c>
    </row>
    <row r="1206" spans="1:12" s="3" customFormat="1" ht="16.5" customHeight="1">
      <c r="A1206" s="96"/>
      <c r="B1206" s="199"/>
      <c r="C1206" s="200"/>
      <c r="D1206" s="200"/>
      <c r="E1206" s="201"/>
      <c r="F1206" s="201"/>
      <c r="G1206" s="197" t="str">
        <f t="shared" si="36"/>
        <v/>
      </c>
      <c r="H1206" s="197" t="str">
        <f>IF(B1206="","",IF(COUNTIF(Businesses!B:B,B1206)&gt;1,"Multi-Tenant","Single-Tenant"))</f>
        <v/>
      </c>
      <c r="I1206" s="402" t="str">
        <f t="shared" si="37"/>
        <v/>
      </c>
      <c r="J1206" s="403"/>
      <c r="K1206" s="97"/>
      <c r="L1206" s="1" t="b">
        <f>IF(B1206="",FALSE,IF(COUNTIF(Businesses!B:B,Buildings!B1206)=0,TRUE,FALSE))</f>
        <v>0</v>
      </c>
    </row>
    <row r="1207" spans="1:12" s="3" customFormat="1" ht="16.5" customHeight="1">
      <c r="A1207" s="96"/>
      <c r="B1207" s="194"/>
      <c r="C1207" s="195"/>
      <c r="D1207" s="195"/>
      <c r="E1207" s="196"/>
      <c r="F1207" s="196"/>
      <c r="G1207" s="197" t="str">
        <f t="shared" si="36"/>
        <v/>
      </c>
      <c r="H1207" s="197" t="str">
        <f>IF(B1207="","",IF(COUNTIF(Businesses!B:B,B1207)&gt;1,"Multi-Tenant","Single-Tenant"))</f>
        <v/>
      </c>
      <c r="I1207" s="402" t="str">
        <f t="shared" si="37"/>
        <v/>
      </c>
      <c r="J1207" s="403"/>
      <c r="K1207" s="97"/>
      <c r="L1207" s="1" t="b">
        <f>IF(B1207="",FALSE,IF(COUNTIF(Businesses!B:B,Buildings!B1207)=0,TRUE,FALSE))</f>
        <v>0</v>
      </c>
    </row>
    <row r="1208" spans="1:12" s="3" customFormat="1" ht="16.5" customHeight="1">
      <c r="A1208" s="96"/>
      <c r="B1208" s="199"/>
      <c r="C1208" s="200"/>
      <c r="D1208" s="200"/>
      <c r="E1208" s="201"/>
      <c r="F1208" s="201"/>
      <c r="G1208" s="197" t="str">
        <f t="shared" si="36"/>
        <v/>
      </c>
      <c r="H1208" s="197" t="str">
        <f>IF(B1208="","",IF(COUNTIF(Businesses!B:B,B1208)&gt;1,"Multi-Tenant","Single-Tenant"))</f>
        <v/>
      </c>
      <c r="I1208" s="402" t="str">
        <f t="shared" si="37"/>
        <v/>
      </c>
      <c r="J1208" s="403"/>
      <c r="K1208" s="97"/>
      <c r="L1208" s="1" t="b">
        <f>IF(B1208="",FALSE,IF(COUNTIF(Businesses!B:B,Buildings!B1208)=0,TRUE,FALSE))</f>
        <v>0</v>
      </c>
    </row>
    <row r="1209" spans="1:12" s="3" customFormat="1" ht="16.5" customHeight="1">
      <c r="A1209" s="96"/>
      <c r="B1209" s="194"/>
      <c r="C1209" s="195"/>
      <c r="D1209" s="195"/>
      <c r="E1209" s="196"/>
      <c r="F1209" s="196"/>
      <c r="G1209" s="197" t="str">
        <f t="shared" si="36"/>
        <v/>
      </c>
      <c r="H1209" s="197" t="str">
        <f>IF(B1209="","",IF(COUNTIF(Businesses!B:B,B1209)&gt;1,"Multi-Tenant","Single-Tenant"))</f>
        <v/>
      </c>
      <c r="I1209" s="402" t="str">
        <f t="shared" si="37"/>
        <v/>
      </c>
      <c r="J1209" s="403"/>
      <c r="K1209" s="97"/>
      <c r="L1209" s="1" t="b">
        <f>IF(B1209="",FALSE,IF(COUNTIF(Businesses!B:B,Buildings!B1209)=0,TRUE,FALSE))</f>
        <v>0</v>
      </c>
    </row>
    <row r="1210" spans="1:12" s="3" customFormat="1" ht="16.5" customHeight="1">
      <c r="A1210" s="96"/>
      <c r="B1210" s="199"/>
      <c r="C1210" s="200"/>
      <c r="D1210" s="200"/>
      <c r="E1210" s="201"/>
      <c r="F1210" s="201"/>
      <c r="G1210" s="197" t="str">
        <f t="shared" si="36"/>
        <v/>
      </c>
      <c r="H1210" s="197" t="str">
        <f>IF(B1210="","",IF(COUNTIF(Businesses!B:B,B1210)&gt;1,"Multi-Tenant","Single-Tenant"))</f>
        <v/>
      </c>
      <c r="I1210" s="402" t="str">
        <f t="shared" si="37"/>
        <v/>
      </c>
      <c r="J1210" s="403"/>
      <c r="K1210" s="97"/>
      <c r="L1210" s="1" t="b">
        <f>IF(B1210="",FALSE,IF(COUNTIF(Businesses!B:B,Buildings!B1210)=0,TRUE,FALSE))</f>
        <v>0</v>
      </c>
    </row>
    <row r="1211" spans="1:12" s="3" customFormat="1" ht="16.5" customHeight="1">
      <c r="A1211" s="96"/>
      <c r="B1211" s="194"/>
      <c r="C1211" s="195"/>
      <c r="D1211" s="195"/>
      <c r="E1211" s="196"/>
      <c r="F1211" s="196"/>
      <c r="G1211" s="197" t="str">
        <f t="shared" si="36"/>
        <v/>
      </c>
      <c r="H1211" s="197" t="str">
        <f>IF(B1211="","",IF(COUNTIF(Businesses!B:B,B1211)&gt;1,"Multi-Tenant","Single-Tenant"))</f>
        <v/>
      </c>
      <c r="I1211" s="402" t="str">
        <f t="shared" si="37"/>
        <v/>
      </c>
      <c r="J1211" s="403"/>
      <c r="K1211" s="97"/>
      <c r="L1211" s="1" t="b">
        <f>IF(B1211="",FALSE,IF(COUNTIF(Businesses!B:B,Buildings!B1211)=0,TRUE,FALSE))</f>
        <v>0</v>
      </c>
    </row>
    <row r="1212" spans="1:12" s="3" customFormat="1" ht="16.5" customHeight="1">
      <c r="A1212" s="96"/>
      <c r="B1212" s="199"/>
      <c r="C1212" s="200"/>
      <c r="D1212" s="200"/>
      <c r="E1212" s="201"/>
      <c r="F1212" s="201"/>
      <c r="G1212" s="197" t="str">
        <f t="shared" si="36"/>
        <v/>
      </c>
      <c r="H1212" s="197" t="str">
        <f>IF(B1212="","",IF(COUNTIF(Businesses!B:B,B1212)&gt;1,"Multi-Tenant","Single-Tenant"))</f>
        <v/>
      </c>
      <c r="I1212" s="402" t="str">
        <f t="shared" si="37"/>
        <v/>
      </c>
      <c r="J1212" s="403"/>
      <c r="K1212" s="97"/>
      <c r="L1212" s="1" t="b">
        <f>IF(B1212="",FALSE,IF(COUNTIF(Businesses!B:B,Buildings!B1212)=0,TRUE,FALSE))</f>
        <v>0</v>
      </c>
    </row>
    <row r="1213" spans="1:12" s="3" customFormat="1" ht="16.5" customHeight="1">
      <c r="A1213" s="96"/>
      <c r="B1213" s="194"/>
      <c r="C1213" s="195"/>
      <c r="D1213" s="195"/>
      <c r="E1213" s="196"/>
      <c r="F1213" s="196"/>
      <c r="G1213" s="197" t="str">
        <f t="shared" si="36"/>
        <v/>
      </c>
      <c r="H1213" s="197" t="str">
        <f>IF(B1213="","",IF(COUNTIF(Businesses!B:B,B1213)&gt;1,"Multi-Tenant","Single-Tenant"))</f>
        <v/>
      </c>
      <c r="I1213" s="402" t="str">
        <f t="shared" si="37"/>
        <v/>
      </c>
      <c r="J1213" s="403"/>
      <c r="K1213" s="97"/>
      <c r="L1213" s="1" t="b">
        <f>IF(B1213="",FALSE,IF(COUNTIF(Businesses!B:B,Buildings!B1213)=0,TRUE,FALSE))</f>
        <v>0</v>
      </c>
    </row>
    <row r="1214" spans="1:12" s="3" customFormat="1" ht="16.5" customHeight="1">
      <c r="A1214" s="96"/>
      <c r="B1214" s="199"/>
      <c r="C1214" s="200"/>
      <c r="D1214" s="200"/>
      <c r="E1214" s="201"/>
      <c r="F1214" s="201"/>
      <c r="G1214" s="197" t="str">
        <f t="shared" si="36"/>
        <v/>
      </c>
      <c r="H1214" s="197" t="str">
        <f>IF(B1214="","",IF(COUNTIF(Businesses!B:B,B1214)&gt;1,"Multi-Tenant","Single-Tenant"))</f>
        <v/>
      </c>
      <c r="I1214" s="402" t="str">
        <f t="shared" si="37"/>
        <v/>
      </c>
      <c r="J1214" s="403"/>
      <c r="K1214" s="97"/>
      <c r="L1214" s="1" t="b">
        <f>IF(B1214="",FALSE,IF(COUNTIF(Businesses!B:B,Buildings!B1214)=0,TRUE,FALSE))</f>
        <v>0</v>
      </c>
    </row>
    <row r="1215" spans="1:12" s="3" customFormat="1" ht="16.5" customHeight="1">
      <c r="A1215" s="96"/>
      <c r="B1215" s="194"/>
      <c r="C1215" s="195"/>
      <c r="D1215" s="195"/>
      <c r="E1215" s="196"/>
      <c r="F1215" s="196"/>
      <c r="G1215" s="197" t="str">
        <f t="shared" si="36"/>
        <v/>
      </c>
      <c r="H1215" s="197" t="str">
        <f>IF(B1215="","",IF(COUNTIF(Businesses!B:B,B1215)&gt;1,"Multi-Tenant","Single-Tenant"))</f>
        <v/>
      </c>
      <c r="I1215" s="402" t="str">
        <f t="shared" si="37"/>
        <v/>
      </c>
      <c r="J1215" s="403"/>
      <c r="K1215" s="97"/>
      <c r="L1215" s="1" t="b">
        <f>IF(B1215="",FALSE,IF(COUNTIF(Businesses!B:B,Buildings!B1215)=0,TRUE,FALSE))</f>
        <v>0</v>
      </c>
    </row>
    <row r="1216" spans="1:12" s="3" customFormat="1" ht="16.5" customHeight="1">
      <c r="A1216" s="96"/>
      <c r="B1216" s="199"/>
      <c r="C1216" s="200"/>
      <c r="D1216" s="200"/>
      <c r="E1216" s="201"/>
      <c r="F1216" s="201"/>
      <c r="G1216" s="197" t="str">
        <f t="shared" si="36"/>
        <v/>
      </c>
      <c r="H1216" s="197" t="str">
        <f>IF(B1216="","",IF(COUNTIF(Businesses!B:B,B1216)&gt;1,"Multi-Tenant","Single-Tenant"))</f>
        <v/>
      </c>
      <c r="I1216" s="402" t="str">
        <f t="shared" si="37"/>
        <v/>
      </c>
      <c r="J1216" s="403"/>
      <c r="K1216" s="97"/>
      <c r="L1216" s="1" t="b">
        <f>IF(B1216="",FALSE,IF(COUNTIF(Businesses!B:B,Buildings!B1216)=0,TRUE,FALSE))</f>
        <v>0</v>
      </c>
    </row>
    <row r="1217" spans="1:12" s="3" customFormat="1" ht="16.5" customHeight="1">
      <c r="A1217" s="96"/>
      <c r="B1217" s="194"/>
      <c r="C1217" s="195"/>
      <c r="D1217" s="195"/>
      <c r="E1217" s="196"/>
      <c r="F1217" s="196"/>
      <c r="G1217" s="197" t="str">
        <f t="shared" si="36"/>
        <v/>
      </c>
      <c r="H1217" s="197" t="str">
        <f>IF(B1217="","",IF(COUNTIF(Businesses!B:B,B1217)&gt;1,"Multi-Tenant","Single-Tenant"))</f>
        <v/>
      </c>
      <c r="I1217" s="402" t="str">
        <f t="shared" si="37"/>
        <v/>
      </c>
      <c r="J1217" s="403"/>
      <c r="K1217" s="97"/>
      <c r="L1217" s="1" t="b">
        <f>IF(B1217="",FALSE,IF(COUNTIF(Businesses!B:B,Buildings!B1217)=0,TRUE,FALSE))</f>
        <v>0</v>
      </c>
    </row>
    <row r="1218" spans="1:12" s="3" customFormat="1" ht="16.5" customHeight="1">
      <c r="A1218" s="96"/>
      <c r="B1218" s="199"/>
      <c r="C1218" s="200"/>
      <c r="D1218" s="200"/>
      <c r="E1218" s="201"/>
      <c r="F1218" s="201"/>
      <c r="G1218" s="197" t="str">
        <f t="shared" si="36"/>
        <v/>
      </c>
      <c r="H1218" s="197" t="str">
        <f>IF(B1218="","",IF(COUNTIF(Businesses!B:B,B1218)&gt;1,"Multi-Tenant","Single-Tenant"))</f>
        <v/>
      </c>
      <c r="I1218" s="402" t="str">
        <f t="shared" si="37"/>
        <v/>
      </c>
      <c r="J1218" s="403"/>
      <c r="K1218" s="97"/>
      <c r="L1218" s="1" t="b">
        <f>IF(B1218="",FALSE,IF(COUNTIF(Businesses!B:B,Buildings!B1218)=0,TRUE,FALSE))</f>
        <v>0</v>
      </c>
    </row>
    <row r="1219" spans="1:12" s="3" customFormat="1" ht="16.5" customHeight="1">
      <c r="A1219" s="96"/>
      <c r="B1219" s="194"/>
      <c r="C1219" s="195"/>
      <c r="D1219" s="195"/>
      <c r="E1219" s="196"/>
      <c r="F1219" s="196"/>
      <c r="G1219" s="197" t="str">
        <f t="shared" si="36"/>
        <v/>
      </c>
      <c r="H1219" s="197" t="str">
        <f>IF(B1219="","",IF(COUNTIF(Businesses!B:B,B1219)&gt;1,"Multi-Tenant","Single-Tenant"))</f>
        <v/>
      </c>
      <c r="I1219" s="402" t="str">
        <f t="shared" si="37"/>
        <v/>
      </c>
      <c r="J1219" s="403"/>
      <c r="K1219" s="97"/>
      <c r="L1219" s="1" t="b">
        <f>IF(B1219="",FALSE,IF(COUNTIF(Businesses!B:B,Buildings!B1219)=0,TRUE,FALSE))</f>
        <v>0</v>
      </c>
    </row>
    <row r="1220" spans="1:12" s="3" customFormat="1" ht="16.5" customHeight="1">
      <c r="A1220" s="96"/>
      <c r="B1220" s="199"/>
      <c r="C1220" s="200"/>
      <c r="D1220" s="200"/>
      <c r="E1220" s="201"/>
      <c r="F1220" s="201"/>
      <c r="G1220" s="197" t="str">
        <f t="shared" ref="G1220:G1283" si="38">IF(B1220="","","Standard")</f>
        <v/>
      </c>
      <c r="H1220" s="197" t="str">
        <f>IF(B1220="","",IF(COUNTIF(Businesses!B:B,B1220)&gt;1,"Multi-Tenant","Single-Tenant"))</f>
        <v/>
      </c>
      <c r="I1220" s="402" t="str">
        <f t="shared" ref="I1220:I1283" si="39">IF(B1220="","",B1220)</f>
        <v/>
      </c>
      <c r="J1220" s="403"/>
      <c r="K1220" s="97"/>
      <c r="L1220" s="1" t="b">
        <f>IF(B1220="",FALSE,IF(COUNTIF(Businesses!B:B,Buildings!B1220)=0,TRUE,FALSE))</f>
        <v>0</v>
      </c>
    </row>
    <row r="1221" spans="1:12" s="3" customFormat="1" ht="16.5" customHeight="1">
      <c r="A1221" s="96"/>
      <c r="B1221" s="194"/>
      <c r="C1221" s="195"/>
      <c r="D1221" s="195"/>
      <c r="E1221" s="196"/>
      <c r="F1221" s="196"/>
      <c r="G1221" s="197" t="str">
        <f t="shared" si="38"/>
        <v/>
      </c>
      <c r="H1221" s="197" t="str">
        <f>IF(B1221="","",IF(COUNTIF(Businesses!B:B,B1221)&gt;1,"Multi-Tenant","Single-Tenant"))</f>
        <v/>
      </c>
      <c r="I1221" s="402" t="str">
        <f t="shared" si="39"/>
        <v/>
      </c>
      <c r="J1221" s="403"/>
      <c r="K1221" s="97"/>
      <c r="L1221" s="1" t="b">
        <f>IF(B1221="",FALSE,IF(COUNTIF(Businesses!B:B,Buildings!B1221)=0,TRUE,FALSE))</f>
        <v>0</v>
      </c>
    </row>
    <row r="1222" spans="1:12" s="3" customFormat="1" ht="16.5" customHeight="1">
      <c r="A1222" s="96"/>
      <c r="B1222" s="199"/>
      <c r="C1222" s="200"/>
      <c r="D1222" s="200"/>
      <c r="E1222" s="201"/>
      <c r="F1222" s="201"/>
      <c r="G1222" s="197" t="str">
        <f t="shared" si="38"/>
        <v/>
      </c>
      <c r="H1222" s="197" t="str">
        <f>IF(B1222="","",IF(COUNTIF(Businesses!B:B,B1222)&gt;1,"Multi-Tenant","Single-Tenant"))</f>
        <v/>
      </c>
      <c r="I1222" s="402" t="str">
        <f t="shared" si="39"/>
        <v/>
      </c>
      <c r="J1222" s="403"/>
      <c r="K1222" s="97"/>
      <c r="L1222" s="1" t="b">
        <f>IF(B1222="",FALSE,IF(COUNTIF(Businesses!B:B,Buildings!B1222)=0,TRUE,FALSE))</f>
        <v>0</v>
      </c>
    </row>
    <row r="1223" spans="1:12" s="3" customFormat="1" ht="16.5" customHeight="1">
      <c r="A1223" s="96"/>
      <c r="B1223" s="194"/>
      <c r="C1223" s="195"/>
      <c r="D1223" s="195"/>
      <c r="E1223" s="196"/>
      <c r="F1223" s="196"/>
      <c r="G1223" s="197" t="str">
        <f t="shared" si="38"/>
        <v/>
      </c>
      <c r="H1223" s="197" t="str">
        <f>IF(B1223="","",IF(COUNTIF(Businesses!B:B,B1223)&gt;1,"Multi-Tenant","Single-Tenant"))</f>
        <v/>
      </c>
      <c r="I1223" s="402" t="str">
        <f t="shared" si="39"/>
        <v/>
      </c>
      <c r="J1223" s="403"/>
      <c r="K1223" s="97"/>
      <c r="L1223" s="1" t="b">
        <f>IF(B1223="",FALSE,IF(COUNTIF(Businesses!B:B,Buildings!B1223)=0,TRUE,FALSE))</f>
        <v>0</v>
      </c>
    </row>
    <row r="1224" spans="1:12" s="3" customFormat="1" ht="16.5" customHeight="1">
      <c r="A1224" s="96"/>
      <c r="B1224" s="199"/>
      <c r="C1224" s="200"/>
      <c r="D1224" s="200"/>
      <c r="E1224" s="201"/>
      <c r="F1224" s="201"/>
      <c r="G1224" s="197" t="str">
        <f t="shared" si="38"/>
        <v/>
      </c>
      <c r="H1224" s="197" t="str">
        <f>IF(B1224="","",IF(COUNTIF(Businesses!B:B,B1224)&gt;1,"Multi-Tenant","Single-Tenant"))</f>
        <v/>
      </c>
      <c r="I1224" s="402" t="str">
        <f t="shared" si="39"/>
        <v/>
      </c>
      <c r="J1224" s="403"/>
      <c r="K1224" s="97"/>
      <c r="L1224" s="1" t="b">
        <f>IF(B1224="",FALSE,IF(COUNTIF(Businesses!B:B,Buildings!B1224)=0,TRUE,FALSE))</f>
        <v>0</v>
      </c>
    </row>
    <row r="1225" spans="1:12" s="3" customFormat="1" ht="16.5" customHeight="1">
      <c r="A1225" s="96"/>
      <c r="B1225" s="194"/>
      <c r="C1225" s="195"/>
      <c r="D1225" s="195"/>
      <c r="E1225" s="196"/>
      <c r="F1225" s="196"/>
      <c r="G1225" s="197" t="str">
        <f t="shared" si="38"/>
        <v/>
      </c>
      <c r="H1225" s="197" t="str">
        <f>IF(B1225="","",IF(COUNTIF(Businesses!B:B,B1225)&gt;1,"Multi-Tenant","Single-Tenant"))</f>
        <v/>
      </c>
      <c r="I1225" s="402" t="str">
        <f t="shared" si="39"/>
        <v/>
      </c>
      <c r="J1225" s="403"/>
      <c r="K1225" s="97"/>
      <c r="L1225" s="1" t="b">
        <f>IF(B1225="",FALSE,IF(COUNTIF(Businesses!B:B,Buildings!B1225)=0,TRUE,FALSE))</f>
        <v>0</v>
      </c>
    </row>
    <row r="1226" spans="1:12" s="3" customFormat="1" ht="16.5" customHeight="1">
      <c r="A1226" s="96"/>
      <c r="B1226" s="199"/>
      <c r="C1226" s="200"/>
      <c r="D1226" s="200"/>
      <c r="E1226" s="201"/>
      <c r="F1226" s="201"/>
      <c r="G1226" s="197" t="str">
        <f t="shared" si="38"/>
        <v/>
      </c>
      <c r="H1226" s="197" t="str">
        <f>IF(B1226="","",IF(COUNTIF(Businesses!B:B,B1226)&gt;1,"Multi-Tenant","Single-Tenant"))</f>
        <v/>
      </c>
      <c r="I1226" s="402" t="str">
        <f t="shared" si="39"/>
        <v/>
      </c>
      <c r="J1226" s="403"/>
      <c r="K1226" s="97"/>
      <c r="L1226" s="1" t="b">
        <f>IF(B1226="",FALSE,IF(COUNTIF(Businesses!B:B,Buildings!B1226)=0,TRUE,FALSE))</f>
        <v>0</v>
      </c>
    </row>
    <row r="1227" spans="1:12" s="3" customFormat="1" ht="16.5" customHeight="1">
      <c r="A1227" s="96"/>
      <c r="B1227" s="194"/>
      <c r="C1227" s="195"/>
      <c r="D1227" s="195"/>
      <c r="E1227" s="196"/>
      <c r="F1227" s="196"/>
      <c r="G1227" s="197" t="str">
        <f t="shared" si="38"/>
        <v/>
      </c>
      <c r="H1227" s="197" t="str">
        <f>IF(B1227="","",IF(COUNTIF(Businesses!B:B,B1227)&gt;1,"Multi-Tenant","Single-Tenant"))</f>
        <v/>
      </c>
      <c r="I1227" s="402" t="str">
        <f t="shared" si="39"/>
        <v/>
      </c>
      <c r="J1227" s="403"/>
      <c r="K1227" s="97"/>
      <c r="L1227" s="1" t="b">
        <f>IF(B1227="",FALSE,IF(COUNTIF(Businesses!B:B,Buildings!B1227)=0,TRUE,FALSE))</f>
        <v>0</v>
      </c>
    </row>
    <row r="1228" spans="1:12" s="3" customFormat="1" ht="16.5" customHeight="1">
      <c r="A1228" s="96"/>
      <c r="B1228" s="199"/>
      <c r="C1228" s="200"/>
      <c r="D1228" s="200"/>
      <c r="E1228" s="201"/>
      <c r="F1228" s="201"/>
      <c r="G1228" s="197" t="str">
        <f t="shared" si="38"/>
        <v/>
      </c>
      <c r="H1228" s="197" t="str">
        <f>IF(B1228="","",IF(COUNTIF(Businesses!B:B,B1228)&gt;1,"Multi-Tenant","Single-Tenant"))</f>
        <v/>
      </c>
      <c r="I1228" s="402" t="str">
        <f t="shared" si="39"/>
        <v/>
      </c>
      <c r="J1228" s="403"/>
      <c r="K1228" s="97"/>
      <c r="L1228" s="1" t="b">
        <f>IF(B1228="",FALSE,IF(COUNTIF(Businesses!B:B,Buildings!B1228)=0,TRUE,FALSE))</f>
        <v>0</v>
      </c>
    </row>
    <row r="1229" spans="1:12" s="3" customFormat="1" ht="16.5" customHeight="1">
      <c r="A1229" s="96"/>
      <c r="B1229" s="194"/>
      <c r="C1229" s="195"/>
      <c r="D1229" s="195"/>
      <c r="E1229" s="196"/>
      <c r="F1229" s="196"/>
      <c r="G1229" s="197" t="str">
        <f t="shared" si="38"/>
        <v/>
      </c>
      <c r="H1229" s="197" t="str">
        <f>IF(B1229="","",IF(COUNTIF(Businesses!B:B,B1229)&gt;1,"Multi-Tenant","Single-Tenant"))</f>
        <v/>
      </c>
      <c r="I1229" s="402" t="str">
        <f t="shared" si="39"/>
        <v/>
      </c>
      <c r="J1229" s="403"/>
      <c r="K1229" s="97"/>
      <c r="L1229" s="1" t="b">
        <f>IF(B1229="",FALSE,IF(COUNTIF(Businesses!B:B,Buildings!B1229)=0,TRUE,FALSE))</f>
        <v>0</v>
      </c>
    </row>
    <row r="1230" spans="1:12" s="3" customFormat="1" ht="16.5" customHeight="1">
      <c r="A1230" s="96"/>
      <c r="B1230" s="199"/>
      <c r="C1230" s="200"/>
      <c r="D1230" s="200"/>
      <c r="E1230" s="201"/>
      <c r="F1230" s="201"/>
      <c r="G1230" s="197" t="str">
        <f t="shared" si="38"/>
        <v/>
      </c>
      <c r="H1230" s="197" t="str">
        <f>IF(B1230="","",IF(COUNTIF(Businesses!B:B,B1230)&gt;1,"Multi-Tenant","Single-Tenant"))</f>
        <v/>
      </c>
      <c r="I1230" s="402" t="str">
        <f t="shared" si="39"/>
        <v/>
      </c>
      <c r="J1230" s="403"/>
      <c r="K1230" s="97"/>
      <c r="L1230" s="1" t="b">
        <f>IF(B1230="",FALSE,IF(COUNTIF(Businesses!B:B,Buildings!B1230)=0,TRUE,FALSE))</f>
        <v>0</v>
      </c>
    </row>
    <row r="1231" spans="1:12" s="3" customFormat="1" ht="16.5" customHeight="1">
      <c r="A1231" s="96"/>
      <c r="B1231" s="194"/>
      <c r="C1231" s="195"/>
      <c r="D1231" s="195"/>
      <c r="E1231" s="196"/>
      <c r="F1231" s="196"/>
      <c r="G1231" s="197" t="str">
        <f t="shared" si="38"/>
        <v/>
      </c>
      <c r="H1231" s="197" t="str">
        <f>IF(B1231="","",IF(COUNTIF(Businesses!B:B,B1231)&gt;1,"Multi-Tenant","Single-Tenant"))</f>
        <v/>
      </c>
      <c r="I1231" s="402" t="str">
        <f t="shared" si="39"/>
        <v/>
      </c>
      <c r="J1231" s="403"/>
      <c r="K1231" s="97"/>
      <c r="L1231" s="1" t="b">
        <f>IF(B1231="",FALSE,IF(COUNTIF(Businesses!B:B,Buildings!B1231)=0,TRUE,FALSE))</f>
        <v>0</v>
      </c>
    </row>
    <row r="1232" spans="1:12" s="3" customFormat="1" ht="16.5" customHeight="1">
      <c r="A1232" s="96"/>
      <c r="B1232" s="199"/>
      <c r="C1232" s="200"/>
      <c r="D1232" s="200"/>
      <c r="E1232" s="201"/>
      <c r="F1232" s="201"/>
      <c r="G1232" s="197" t="str">
        <f t="shared" si="38"/>
        <v/>
      </c>
      <c r="H1232" s="197" t="str">
        <f>IF(B1232="","",IF(COUNTIF(Businesses!B:B,B1232)&gt;1,"Multi-Tenant","Single-Tenant"))</f>
        <v/>
      </c>
      <c r="I1232" s="402" t="str">
        <f t="shared" si="39"/>
        <v/>
      </c>
      <c r="J1232" s="403"/>
      <c r="K1232" s="97"/>
      <c r="L1232" s="1" t="b">
        <f>IF(B1232="",FALSE,IF(COUNTIF(Businesses!B:B,Buildings!B1232)=0,TRUE,FALSE))</f>
        <v>0</v>
      </c>
    </row>
    <row r="1233" spans="1:12" s="3" customFormat="1" ht="16.5" customHeight="1">
      <c r="A1233" s="96"/>
      <c r="B1233" s="194"/>
      <c r="C1233" s="195"/>
      <c r="D1233" s="195"/>
      <c r="E1233" s="196"/>
      <c r="F1233" s="196"/>
      <c r="G1233" s="197" t="str">
        <f t="shared" si="38"/>
        <v/>
      </c>
      <c r="H1233" s="197" t="str">
        <f>IF(B1233="","",IF(COUNTIF(Businesses!B:B,B1233)&gt;1,"Multi-Tenant","Single-Tenant"))</f>
        <v/>
      </c>
      <c r="I1233" s="402" t="str">
        <f t="shared" si="39"/>
        <v/>
      </c>
      <c r="J1233" s="403"/>
      <c r="K1233" s="97"/>
      <c r="L1233" s="1" t="b">
        <f>IF(B1233="",FALSE,IF(COUNTIF(Businesses!B:B,Buildings!B1233)=0,TRUE,FALSE))</f>
        <v>0</v>
      </c>
    </row>
    <row r="1234" spans="1:12" s="3" customFormat="1" ht="16.5" customHeight="1">
      <c r="A1234" s="96"/>
      <c r="B1234" s="199"/>
      <c r="C1234" s="200"/>
      <c r="D1234" s="200"/>
      <c r="E1234" s="201"/>
      <c r="F1234" s="201"/>
      <c r="G1234" s="197" t="str">
        <f t="shared" si="38"/>
        <v/>
      </c>
      <c r="H1234" s="197" t="str">
        <f>IF(B1234="","",IF(COUNTIF(Businesses!B:B,B1234)&gt;1,"Multi-Tenant","Single-Tenant"))</f>
        <v/>
      </c>
      <c r="I1234" s="402" t="str">
        <f t="shared" si="39"/>
        <v/>
      </c>
      <c r="J1234" s="403"/>
      <c r="K1234" s="97"/>
      <c r="L1234" s="1" t="b">
        <f>IF(B1234="",FALSE,IF(COUNTIF(Businesses!B:B,Buildings!B1234)=0,TRUE,FALSE))</f>
        <v>0</v>
      </c>
    </row>
    <row r="1235" spans="1:12" s="3" customFormat="1" ht="16.5" customHeight="1">
      <c r="A1235" s="96"/>
      <c r="B1235" s="194"/>
      <c r="C1235" s="195"/>
      <c r="D1235" s="195"/>
      <c r="E1235" s="196"/>
      <c r="F1235" s="196"/>
      <c r="G1235" s="197" t="str">
        <f t="shared" si="38"/>
        <v/>
      </c>
      <c r="H1235" s="197" t="str">
        <f>IF(B1235="","",IF(COUNTIF(Businesses!B:B,B1235)&gt;1,"Multi-Tenant","Single-Tenant"))</f>
        <v/>
      </c>
      <c r="I1235" s="402" t="str">
        <f t="shared" si="39"/>
        <v/>
      </c>
      <c r="J1235" s="403"/>
      <c r="K1235" s="97"/>
      <c r="L1235" s="1" t="b">
        <f>IF(B1235="",FALSE,IF(COUNTIF(Businesses!B:B,Buildings!B1235)=0,TRUE,FALSE))</f>
        <v>0</v>
      </c>
    </row>
    <row r="1236" spans="1:12" s="3" customFormat="1" ht="16.5" customHeight="1">
      <c r="A1236" s="96"/>
      <c r="B1236" s="199"/>
      <c r="C1236" s="200"/>
      <c r="D1236" s="200"/>
      <c r="E1236" s="201"/>
      <c r="F1236" s="201"/>
      <c r="G1236" s="197" t="str">
        <f t="shared" si="38"/>
        <v/>
      </c>
      <c r="H1236" s="197" t="str">
        <f>IF(B1236="","",IF(COUNTIF(Businesses!B:B,B1236)&gt;1,"Multi-Tenant","Single-Tenant"))</f>
        <v/>
      </c>
      <c r="I1236" s="402" t="str">
        <f t="shared" si="39"/>
        <v/>
      </c>
      <c r="J1236" s="403"/>
      <c r="K1236" s="97"/>
      <c r="L1236" s="1" t="b">
        <f>IF(B1236="",FALSE,IF(COUNTIF(Businesses!B:B,Buildings!B1236)=0,TRUE,FALSE))</f>
        <v>0</v>
      </c>
    </row>
    <row r="1237" spans="1:12" s="3" customFormat="1" ht="16.5" customHeight="1">
      <c r="A1237" s="96"/>
      <c r="B1237" s="194"/>
      <c r="C1237" s="195"/>
      <c r="D1237" s="195"/>
      <c r="E1237" s="196"/>
      <c r="F1237" s="196"/>
      <c r="G1237" s="197" t="str">
        <f t="shared" si="38"/>
        <v/>
      </c>
      <c r="H1237" s="197" t="str">
        <f>IF(B1237="","",IF(COUNTIF(Businesses!B:B,B1237)&gt;1,"Multi-Tenant","Single-Tenant"))</f>
        <v/>
      </c>
      <c r="I1237" s="402" t="str">
        <f t="shared" si="39"/>
        <v/>
      </c>
      <c r="J1237" s="403"/>
      <c r="K1237" s="97"/>
      <c r="L1237" s="1" t="b">
        <f>IF(B1237="",FALSE,IF(COUNTIF(Businesses!B:B,Buildings!B1237)=0,TRUE,FALSE))</f>
        <v>0</v>
      </c>
    </row>
    <row r="1238" spans="1:12" s="3" customFormat="1" ht="16.5" customHeight="1">
      <c r="A1238" s="96"/>
      <c r="B1238" s="199"/>
      <c r="C1238" s="200"/>
      <c r="D1238" s="200"/>
      <c r="E1238" s="201"/>
      <c r="F1238" s="201"/>
      <c r="G1238" s="197" t="str">
        <f t="shared" si="38"/>
        <v/>
      </c>
      <c r="H1238" s="197" t="str">
        <f>IF(B1238="","",IF(COUNTIF(Businesses!B:B,B1238)&gt;1,"Multi-Tenant","Single-Tenant"))</f>
        <v/>
      </c>
      <c r="I1238" s="402" t="str">
        <f t="shared" si="39"/>
        <v/>
      </c>
      <c r="J1238" s="403"/>
      <c r="K1238" s="97"/>
      <c r="L1238" s="1" t="b">
        <f>IF(B1238="",FALSE,IF(COUNTIF(Businesses!B:B,Buildings!B1238)=0,TRUE,FALSE))</f>
        <v>0</v>
      </c>
    </row>
    <row r="1239" spans="1:12" s="3" customFormat="1" ht="16.5" customHeight="1">
      <c r="A1239" s="96"/>
      <c r="B1239" s="194"/>
      <c r="C1239" s="195"/>
      <c r="D1239" s="195"/>
      <c r="E1239" s="196"/>
      <c r="F1239" s="196"/>
      <c r="G1239" s="197" t="str">
        <f t="shared" si="38"/>
        <v/>
      </c>
      <c r="H1239" s="197" t="str">
        <f>IF(B1239="","",IF(COUNTIF(Businesses!B:B,B1239)&gt;1,"Multi-Tenant","Single-Tenant"))</f>
        <v/>
      </c>
      <c r="I1239" s="402" t="str">
        <f t="shared" si="39"/>
        <v/>
      </c>
      <c r="J1239" s="403"/>
      <c r="K1239" s="97"/>
      <c r="L1239" s="1" t="b">
        <f>IF(B1239="",FALSE,IF(COUNTIF(Businesses!B:B,Buildings!B1239)=0,TRUE,FALSE))</f>
        <v>0</v>
      </c>
    </row>
    <row r="1240" spans="1:12" s="3" customFormat="1" ht="16.5" customHeight="1">
      <c r="A1240" s="96"/>
      <c r="B1240" s="199"/>
      <c r="C1240" s="200"/>
      <c r="D1240" s="200"/>
      <c r="E1240" s="201"/>
      <c r="F1240" s="201"/>
      <c r="G1240" s="197" t="str">
        <f t="shared" si="38"/>
        <v/>
      </c>
      <c r="H1240" s="197" t="str">
        <f>IF(B1240="","",IF(COUNTIF(Businesses!B:B,B1240)&gt;1,"Multi-Tenant","Single-Tenant"))</f>
        <v/>
      </c>
      <c r="I1240" s="402" t="str">
        <f t="shared" si="39"/>
        <v/>
      </c>
      <c r="J1240" s="403"/>
      <c r="K1240" s="97"/>
      <c r="L1240" s="1" t="b">
        <f>IF(B1240="",FALSE,IF(COUNTIF(Businesses!B:B,Buildings!B1240)=0,TRUE,FALSE))</f>
        <v>0</v>
      </c>
    </row>
    <row r="1241" spans="1:12" s="3" customFormat="1" ht="16.5" customHeight="1">
      <c r="A1241" s="96"/>
      <c r="B1241" s="194"/>
      <c r="C1241" s="195"/>
      <c r="D1241" s="195"/>
      <c r="E1241" s="196"/>
      <c r="F1241" s="196"/>
      <c r="G1241" s="197" t="str">
        <f t="shared" si="38"/>
        <v/>
      </c>
      <c r="H1241" s="197" t="str">
        <f>IF(B1241="","",IF(COUNTIF(Businesses!B:B,B1241)&gt;1,"Multi-Tenant","Single-Tenant"))</f>
        <v/>
      </c>
      <c r="I1241" s="402" t="str">
        <f t="shared" si="39"/>
        <v/>
      </c>
      <c r="J1241" s="403"/>
      <c r="K1241" s="97"/>
      <c r="L1241" s="1" t="b">
        <f>IF(B1241="",FALSE,IF(COUNTIF(Businesses!B:B,Buildings!B1241)=0,TRUE,FALSE))</f>
        <v>0</v>
      </c>
    </row>
    <row r="1242" spans="1:12" s="3" customFormat="1" ht="16.5" customHeight="1">
      <c r="A1242" s="96"/>
      <c r="B1242" s="199"/>
      <c r="C1242" s="200"/>
      <c r="D1242" s="200"/>
      <c r="E1242" s="201"/>
      <c r="F1242" s="201"/>
      <c r="G1242" s="197" t="str">
        <f t="shared" si="38"/>
        <v/>
      </c>
      <c r="H1242" s="197" t="str">
        <f>IF(B1242="","",IF(COUNTIF(Businesses!B:B,B1242)&gt;1,"Multi-Tenant","Single-Tenant"))</f>
        <v/>
      </c>
      <c r="I1242" s="402" t="str">
        <f t="shared" si="39"/>
        <v/>
      </c>
      <c r="J1242" s="403"/>
      <c r="K1242" s="97"/>
      <c r="L1242" s="1" t="b">
        <f>IF(B1242="",FALSE,IF(COUNTIF(Businesses!B:B,Buildings!B1242)=0,TRUE,FALSE))</f>
        <v>0</v>
      </c>
    </row>
    <row r="1243" spans="1:12" s="3" customFormat="1" ht="16.5" customHeight="1">
      <c r="A1243" s="96"/>
      <c r="B1243" s="194"/>
      <c r="C1243" s="195"/>
      <c r="D1243" s="195"/>
      <c r="E1243" s="196"/>
      <c r="F1243" s="196"/>
      <c r="G1243" s="197" t="str">
        <f t="shared" si="38"/>
        <v/>
      </c>
      <c r="H1243" s="197" t="str">
        <f>IF(B1243="","",IF(COUNTIF(Businesses!B:B,B1243)&gt;1,"Multi-Tenant","Single-Tenant"))</f>
        <v/>
      </c>
      <c r="I1243" s="402" t="str">
        <f t="shared" si="39"/>
        <v/>
      </c>
      <c r="J1243" s="403"/>
      <c r="K1243" s="97"/>
      <c r="L1243" s="1" t="b">
        <f>IF(B1243="",FALSE,IF(COUNTIF(Businesses!B:B,Buildings!B1243)=0,TRUE,FALSE))</f>
        <v>0</v>
      </c>
    </row>
    <row r="1244" spans="1:12" s="3" customFormat="1" ht="16.5" customHeight="1">
      <c r="A1244" s="96"/>
      <c r="B1244" s="199"/>
      <c r="C1244" s="200"/>
      <c r="D1244" s="200"/>
      <c r="E1244" s="201"/>
      <c r="F1244" s="201"/>
      <c r="G1244" s="197" t="str">
        <f t="shared" si="38"/>
        <v/>
      </c>
      <c r="H1244" s="197" t="str">
        <f>IF(B1244="","",IF(COUNTIF(Businesses!B:B,B1244)&gt;1,"Multi-Tenant","Single-Tenant"))</f>
        <v/>
      </c>
      <c r="I1244" s="402" t="str">
        <f t="shared" si="39"/>
        <v/>
      </c>
      <c r="J1244" s="403"/>
      <c r="K1244" s="97"/>
      <c r="L1244" s="1" t="b">
        <f>IF(B1244="",FALSE,IF(COUNTIF(Businesses!B:B,Buildings!B1244)=0,TRUE,FALSE))</f>
        <v>0</v>
      </c>
    </row>
    <row r="1245" spans="1:12" s="3" customFormat="1" ht="16.5" customHeight="1">
      <c r="A1245" s="96"/>
      <c r="B1245" s="194"/>
      <c r="C1245" s="195"/>
      <c r="D1245" s="195"/>
      <c r="E1245" s="196"/>
      <c r="F1245" s="196"/>
      <c r="G1245" s="197" t="str">
        <f t="shared" si="38"/>
        <v/>
      </c>
      <c r="H1245" s="197" t="str">
        <f>IF(B1245="","",IF(COUNTIF(Businesses!B:B,B1245)&gt;1,"Multi-Tenant","Single-Tenant"))</f>
        <v/>
      </c>
      <c r="I1245" s="402" t="str">
        <f t="shared" si="39"/>
        <v/>
      </c>
      <c r="J1245" s="403"/>
      <c r="K1245" s="97"/>
      <c r="L1245" s="1" t="b">
        <f>IF(B1245="",FALSE,IF(COUNTIF(Businesses!B:B,Buildings!B1245)=0,TRUE,FALSE))</f>
        <v>0</v>
      </c>
    </row>
    <row r="1246" spans="1:12" s="3" customFormat="1" ht="16.5" customHeight="1">
      <c r="A1246" s="96"/>
      <c r="B1246" s="199"/>
      <c r="C1246" s="200"/>
      <c r="D1246" s="200"/>
      <c r="E1246" s="201"/>
      <c r="F1246" s="201"/>
      <c r="G1246" s="197" t="str">
        <f t="shared" si="38"/>
        <v/>
      </c>
      <c r="H1246" s="197" t="str">
        <f>IF(B1246="","",IF(COUNTIF(Businesses!B:B,B1246)&gt;1,"Multi-Tenant","Single-Tenant"))</f>
        <v/>
      </c>
      <c r="I1246" s="402" t="str">
        <f t="shared" si="39"/>
        <v/>
      </c>
      <c r="J1246" s="403"/>
      <c r="K1246" s="97"/>
      <c r="L1246" s="1" t="b">
        <f>IF(B1246="",FALSE,IF(COUNTIF(Businesses!B:B,Buildings!B1246)=0,TRUE,FALSE))</f>
        <v>0</v>
      </c>
    </row>
    <row r="1247" spans="1:12" s="3" customFormat="1" ht="16.5" customHeight="1">
      <c r="A1247" s="96"/>
      <c r="B1247" s="194"/>
      <c r="C1247" s="195"/>
      <c r="D1247" s="195"/>
      <c r="E1247" s="196"/>
      <c r="F1247" s="196"/>
      <c r="G1247" s="197" t="str">
        <f t="shared" si="38"/>
        <v/>
      </c>
      <c r="H1247" s="197" t="str">
        <f>IF(B1247="","",IF(COUNTIF(Businesses!B:B,B1247)&gt;1,"Multi-Tenant","Single-Tenant"))</f>
        <v/>
      </c>
      <c r="I1247" s="402" t="str">
        <f t="shared" si="39"/>
        <v/>
      </c>
      <c r="J1247" s="403"/>
      <c r="K1247" s="97"/>
      <c r="L1247" s="1" t="b">
        <f>IF(B1247="",FALSE,IF(COUNTIF(Businesses!B:B,Buildings!B1247)=0,TRUE,FALSE))</f>
        <v>0</v>
      </c>
    </row>
    <row r="1248" spans="1:12" s="3" customFormat="1" ht="16.5" customHeight="1">
      <c r="A1248" s="96"/>
      <c r="B1248" s="199"/>
      <c r="C1248" s="200"/>
      <c r="D1248" s="200"/>
      <c r="E1248" s="201"/>
      <c r="F1248" s="201"/>
      <c r="G1248" s="197" t="str">
        <f t="shared" si="38"/>
        <v/>
      </c>
      <c r="H1248" s="197" t="str">
        <f>IF(B1248="","",IF(COUNTIF(Businesses!B:B,B1248)&gt;1,"Multi-Tenant","Single-Tenant"))</f>
        <v/>
      </c>
      <c r="I1248" s="402" t="str">
        <f t="shared" si="39"/>
        <v/>
      </c>
      <c r="J1248" s="403"/>
      <c r="K1248" s="97"/>
      <c r="L1248" s="1" t="b">
        <f>IF(B1248="",FALSE,IF(COUNTIF(Businesses!B:B,Buildings!B1248)=0,TRUE,FALSE))</f>
        <v>0</v>
      </c>
    </row>
    <row r="1249" spans="1:12" s="3" customFormat="1" ht="16.5" customHeight="1">
      <c r="A1249" s="96"/>
      <c r="B1249" s="194"/>
      <c r="C1249" s="195"/>
      <c r="D1249" s="195"/>
      <c r="E1249" s="196"/>
      <c r="F1249" s="196"/>
      <c r="G1249" s="197" t="str">
        <f t="shared" si="38"/>
        <v/>
      </c>
      <c r="H1249" s="197" t="str">
        <f>IF(B1249="","",IF(COUNTIF(Businesses!B:B,B1249)&gt;1,"Multi-Tenant","Single-Tenant"))</f>
        <v/>
      </c>
      <c r="I1249" s="402" t="str">
        <f t="shared" si="39"/>
        <v/>
      </c>
      <c r="J1249" s="403"/>
      <c r="K1249" s="97"/>
      <c r="L1249" s="1" t="b">
        <f>IF(B1249="",FALSE,IF(COUNTIF(Businesses!B:B,Buildings!B1249)=0,TRUE,FALSE))</f>
        <v>0</v>
      </c>
    </row>
    <row r="1250" spans="1:12" s="3" customFormat="1" ht="16.5" customHeight="1">
      <c r="A1250" s="96"/>
      <c r="B1250" s="199"/>
      <c r="C1250" s="200"/>
      <c r="D1250" s="200"/>
      <c r="E1250" s="201"/>
      <c r="F1250" s="201"/>
      <c r="G1250" s="197" t="str">
        <f t="shared" si="38"/>
        <v/>
      </c>
      <c r="H1250" s="197" t="str">
        <f>IF(B1250="","",IF(COUNTIF(Businesses!B:B,B1250)&gt;1,"Multi-Tenant","Single-Tenant"))</f>
        <v/>
      </c>
      <c r="I1250" s="402" t="str">
        <f t="shared" si="39"/>
        <v/>
      </c>
      <c r="J1250" s="403"/>
      <c r="K1250" s="97"/>
      <c r="L1250" s="1" t="b">
        <f>IF(B1250="",FALSE,IF(COUNTIF(Businesses!B:B,Buildings!B1250)=0,TRUE,FALSE))</f>
        <v>0</v>
      </c>
    </row>
    <row r="1251" spans="1:12" s="3" customFormat="1" ht="16.5" customHeight="1">
      <c r="A1251" s="96"/>
      <c r="B1251" s="194"/>
      <c r="C1251" s="195"/>
      <c r="D1251" s="195"/>
      <c r="E1251" s="196"/>
      <c r="F1251" s="196"/>
      <c r="G1251" s="197" t="str">
        <f t="shared" si="38"/>
        <v/>
      </c>
      <c r="H1251" s="197" t="str">
        <f>IF(B1251="","",IF(COUNTIF(Businesses!B:B,B1251)&gt;1,"Multi-Tenant","Single-Tenant"))</f>
        <v/>
      </c>
      <c r="I1251" s="402" t="str">
        <f t="shared" si="39"/>
        <v/>
      </c>
      <c r="J1251" s="403"/>
      <c r="K1251" s="97"/>
      <c r="L1251" s="1" t="b">
        <f>IF(B1251="",FALSE,IF(COUNTIF(Businesses!B:B,Buildings!B1251)=0,TRUE,FALSE))</f>
        <v>0</v>
      </c>
    </row>
    <row r="1252" spans="1:12" s="3" customFormat="1" ht="16.5" customHeight="1">
      <c r="A1252" s="96"/>
      <c r="B1252" s="199"/>
      <c r="C1252" s="200"/>
      <c r="D1252" s="200"/>
      <c r="E1252" s="201"/>
      <c r="F1252" s="201"/>
      <c r="G1252" s="197" t="str">
        <f t="shared" si="38"/>
        <v/>
      </c>
      <c r="H1252" s="197" t="str">
        <f>IF(B1252="","",IF(COUNTIF(Businesses!B:B,B1252)&gt;1,"Multi-Tenant","Single-Tenant"))</f>
        <v/>
      </c>
      <c r="I1252" s="402" t="str">
        <f t="shared" si="39"/>
        <v/>
      </c>
      <c r="J1252" s="403"/>
      <c r="K1252" s="97"/>
      <c r="L1252" s="1" t="b">
        <f>IF(B1252="",FALSE,IF(COUNTIF(Businesses!B:B,Buildings!B1252)=0,TRUE,FALSE))</f>
        <v>0</v>
      </c>
    </row>
    <row r="1253" spans="1:12" s="3" customFormat="1" ht="16.5" customHeight="1">
      <c r="A1253" s="96"/>
      <c r="B1253" s="194"/>
      <c r="C1253" s="195"/>
      <c r="D1253" s="195"/>
      <c r="E1253" s="196"/>
      <c r="F1253" s="196"/>
      <c r="G1253" s="197" t="str">
        <f t="shared" si="38"/>
        <v/>
      </c>
      <c r="H1253" s="197" t="str">
        <f>IF(B1253="","",IF(COUNTIF(Businesses!B:B,B1253)&gt;1,"Multi-Tenant","Single-Tenant"))</f>
        <v/>
      </c>
      <c r="I1253" s="402" t="str">
        <f t="shared" si="39"/>
        <v/>
      </c>
      <c r="J1253" s="403"/>
      <c r="K1253" s="97"/>
      <c r="L1253" s="1" t="b">
        <f>IF(B1253="",FALSE,IF(COUNTIF(Businesses!B:B,Buildings!B1253)=0,TRUE,FALSE))</f>
        <v>0</v>
      </c>
    </row>
    <row r="1254" spans="1:12" s="3" customFormat="1" ht="16.5" customHeight="1">
      <c r="A1254" s="96"/>
      <c r="B1254" s="199"/>
      <c r="C1254" s="200"/>
      <c r="D1254" s="200"/>
      <c r="E1254" s="201"/>
      <c r="F1254" s="201"/>
      <c r="G1254" s="197" t="str">
        <f t="shared" si="38"/>
        <v/>
      </c>
      <c r="H1254" s="197" t="str">
        <f>IF(B1254="","",IF(COUNTIF(Businesses!B:B,B1254)&gt;1,"Multi-Tenant","Single-Tenant"))</f>
        <v/>
      </c>
      <c r="I1254" s="402" t="str">
        <f t="shared" si="39"/>
        <v/>
      </c>
      <c r="J1254" s="403"/>
      <c r="K1254" s="97"/>
      <c r="L1254" s="1" t="b">
        <f>IF(B1254="",FALSE,IF(COUNTIF(Businesses!B:B,Buildings!B1254)=0,TRUE,FALSE))</f>
        <v>0</v>
      </c>
    </row>
    <row r="1255" spans="1:12" s="3" customFormat="1" ht="16.5" customHeight="1">
      <c r="A1255" s="96"/>
      <c r="B1255" s="194"/>
      <c r="C1255" s="195"/>
      <c r="D1255" s="195"/>
      <c r="E1255" s="196"/>
      <c r="F1255" s="196"/>
      <c r="G1255" s="197" t="str">
        <f t="shared" si="38"/>
        <v/>
      </c>
      <c r="H1255" s="197" t="str">
        <f>IF(B1255="","",IF(COUNTIF(Businesses!B:B,B1255)&gt;1,"Multi-Tenant","Single-Tenant"))</f>
        <v/>
      </c>
      <c r="I1255" s="402" t="str">
        <f t="shared" si="39"/>
        <v/>
      </c>
      <c r="J1255" s="403"/>
      <c r="K1255" s="97"/>
      <c r="L1255" s="1" t="b">
        <f>IF(B1255="",FALSE,IF(COUNTIF(Businesses!B:B,Buildings!B1255)=0,TRUE,FALSE))</f>
        <v>0</v>
      </c>
    </row>
    <row r="1256" spans="1:12" s="3" customFormat="1" ht="16.5" customHeight="1">
      <c r="A1256" s="96"/>
      <c r="B1256" s="199"/>
      <c r="C1256" s="200"/>
      <c r="D1256" s="200"/>
      <c r="E1256" s="201"/>
      <c r="F1256" s="201"/>
      <c r="G1256" s="197" t="str">
        <f t="shared" si="38"/>
        <v/>
      </c>
      <c r="H1256" s="197" t="str">
        <f>IF(B1256="","",IF(COUNTIF(Businesses!B:B,B1256)&gt;1,"Multi-Tenant","Single-Tenant"))</f>
        <v/>
      </c>
      <c r="I1256" s="402" t="str">
        <f t="shared" si="39"/>
        <v/>
      </c>
      <c r="J1256" s="403"/>
      <c r="K1256" s="97"/>
      <c r="L1256" s="1" t="b">
        <f>IF(B1256="",FALSE,IF(COUNTIF(Businesses!B:B,Buildings!B1256)=0,TRUE,FALSE))</f>
        <v>0</v>
      </c>
    </row>
    <row r="1257" spans="1:12" s="3" customFormat="1" ht="16.5" customHeight="1">
      <c r="A1257" s="96"/>
      <c r="B1257" s="194"/>
      <c r="C1257" s="195"/>
      <c r="D1257" s="195"/>
      <c r="E1257" s="196"/>
      <c r="F1257" s="196"/>
      <c r="G1257" s="197" t="str">
        <f t="shared" si="38"/>
        <v/>
      </c>
      <c r="H1257" s="197" t="str">
        <f>IF(B1257="","",IF(COUNTIF(Businesses!B:B,B1257)&gt;1,"Multi-Tenant","Single-Tenant"))</f>
        <v/>
      </c>
      <c r="I1257" s="402" t="str">
        <f t="shared" si="39"/>
        <v/>
      </c>
      <c r="J1257" s="403"/>
      <c r="K1257" s="97"/>
      <c r="L1257" s="1" t="b">
        <f>IF(B1257="",FALSE,IF(COUNTIF(Businesses!B:B,Buildings!B1257)=0,TRUE,FALSE))</f>
        <v>0</v>
      </c>
    </row>
    <row r="1258" spans="1:12" s="3" customFormat="1" ht="16.5" customHeight="1">
      <c r="A1258" s="96"/>
      <c r="B1258" s="199"/>
      <c r="C1258" s="200"/>
      <c r="D1258" s="200"/>
      <c r="E1258" s="201"/>
      <c r="F1258" s="201"/>
      <c r="G1258" s="197" t="str">
        <f t="shared" si="38"/>
        <v/>
      </c>
      <c r="H1258" s="197" t="str">
        <f>IF(B1258="","",IF(COUNTIF(Businesses!B:B,B1258)&gt;1,"Multi-Tenant","Single-Tenant"))</f>
        <v/>
      </c>
      <c r="I1258" s="402" t="str">
        <f t="shared" si="39"/>
        <v/>
      </c>
      <c r="J1258" s="403"/>
      <c r="K1258" s="97"/>
      <c r="L1258" s="1" t="b">
        <f>IF(B1258="",FALSE,IF(COUNTIF(Businesses!B:B,Buildings!B1258)=0,TRUE,FALSE))</f>
        <v>0</v>
      </c>
    </row>
    <row r="1259" spans="1:12" s="3" customFormat="1" ht="16.5" customHeight="1">
      <c r="A1259" s="96"/>
      <c r="B1259" s="194"/>
      <c r="C1259" s="195"/>
      <c r="D1259" s="195"/>
      <c r="E1259" s="196"/>
      <c r="F1259" s="196"/>
      <c r="G1259" s="197" t="str">
        <f t="shared" si="38"/>
        <v/>
      </c>
      <c r="H1259" s="197" t="str">
        <f>IF(B1259="","",IF(COUNTIF(Businesses!B:B,B1259)&gt;1,"Multi-Tenant","Single-Tenant"))</f>
        <v/>
      </c>
      <c r="I1259" s="402" t="str">
        <f t="shared" si="39"/>
        <v/>
      </c>
      <c r="J1259" s="403"/>
      <c r="K1259" s="97"/>
      <c r="L1259" s="1" t="b">
        <f>IF(B1259="",FALSE,IF(COUNTIF(Businesses!B:B,Buildings!B1259)=0,TRUE,FALSE))</f>
        <v>0</v>
      </c>
    </row>
    <row r="1260" spans="1:12" s="3" customFormat="1" ht="16.5" customHeight="1">
      <c r="A1260" s="96"/>
      <c r="B1260" s="199"/>
      <c r="C1260" s="200"/>
      <c r="D1260" s="200"/>
      <c r="E1260" s="201"/>
      <c r="F1260" s="201"/>
      <c r="G1260" s="197" t="str">
        <f t="shared" si="38"/>
        <v/>
      </c>
      <c r="H1260" s="197" t="str">
        <f>IF(B1260="","",IF(COUNTIF(Businesses!B:B,B1260)&gt;1,"Multi-Tenant","Single-Tenant"))</f>
        <v/>
      </c>
      <c r="I1260" s="402" t="str">
        <f t="shared" si="39"/>
        <v/>
      </c>
      <c r="J1260" s="403"/>
      <c r="K1260" s="97"/>
      <c r="L1260" s="1" t="b">
        <f>IF(B1260="",FALSE,IF(COUNTIF(Businesses!B:B,Buildings!B1260)=0,TRUE,FALSE))</f>
        <v>0</v>
      </c>
    </row>
    <row r="1261" spans="1:12" s="3" customFormat="1" ht="16.5" customHeight="1">
      <c r="A1261" s="96"/>
      <c r="B1261" s="194"/>
      <c r="C1261" s="195"/>
      <c r="D1261" s="195"/>
      <c r="E1261" s="196"/>
      <c r="F1261" s="196"/>
      <c r="G1261" s="197" t="str">
        <f t="shared" si="38"/>
        <v/>
      </c>
      <c r="H1261" s="197" t="str">
        <f>IF(B1261="","",IF(COUNTIF(Businesses!B:B,B1261)&gt;1,"Multi-Tenant","Single-Tenant"))</f>
        <v/>
      </c>
      <c r="I1261" s="402" t="str">
        <f t="shared" si="39"/>
        <v/>
      </c>
      <c r="J1261" s="403"/>
      <c r="K1261" s="97"/>
      <c r="L1261" s="1" t="b">
        <f>IF(B1261="",FALSE,IF(COUNTIF(Businesses!B:B,Buildings!B1261)=0,TRUE,FALSE))</f>
        <v>0</v>
      </c>
    </row>
    <row r="1262" spans="1:12" s="3" customFormat="1" ht="16.5" customHeight="1">
      <c r="A1262" s="96"/>
      <c r="B1262" s="199"/>
      <c r="C1262" s="200"/>
      <c r="D1262" s="200"/>
      <c r="E1262" s="201"/>
      <c r="F1262" s="201"/>
      <c r="G1262" s="197" t="str">
        <f t="shared" si="38"/>
        <v/>
      </c>
      <c r="H1262" s="197" t="str">
        <f>IF(B1262="","",IF(COUNTIF(Businesses!B:B,B1262)&gt;1,"Multi-Tenant","Single-Tenant"))</f>
        <v/>
      </c>
      <c r="I1262" s="402" t="str">
        <f t="shared" si="39"/>
        <v/>
      </c>
      <c r="J1262" s="403"/>
      <c r="K1262" s="97"/>
      <c r="L1262" s="1" t="b">
        <f>IF(B1262="",FALSE,IF(COUNTIF(Businesses!B:B,Buildings!B1262)=0,TRUE,FALSE))</f>
        <v>0</v>
      </c>
    </row>
    <row r="1263" spans="1:12" s="3" customFormat="1" ht="16.5" customHeight="1">
      <c r="A1263" s="96"/>
      <c r="B1263" s="194"/>
      <c r="C1263" s="195"/>
      <c r="D1263" s="195"/>
      <c r="E1263" s="196"/>
      <c r="F1263" s="196"/>
      <c r="G1263" s="197" t="str">
        <f t="shared" si="38"/>
        <v/>
      </c>
      <c r="H1263" s="197" t="str">
        <f>IF(B1263="","",IF(COUNTIF(Businesses!B:B,B1263)&gt;1,"Multi-Tenant","Single-Tenant"))</f>
        <v/>
      </c>
      <c r="I1263" s="402" t="str">
        <f t="shared" si="39"/>
        <v/>
      </c>
      <c r="J1263" s="403"/>
      <c r="K1263" s="97"/>
      <c r="L1263" s="1" t="b">
        <f>IF(B1263="",FALSE,IF(COUNTIF(Businesses!B:B,Buildings!B1263)=0,TRUE,FALSE))</f>
        <v>0</v>
      </c>
    </row>
    <row r="1264" spans="1:12" s="3" customFormat="1" ht="16.5" customHeight="1">
      <c r="A1264" s="96"/>
      <c r="B1264" s="199"/>
      <c r="C1264" s="200"/>
      <c r="D1264" s="200"/>
      <c r="E1264" s="201"/>
      <c r="F1264" s="201"/>
      <c r="G1264" s="197" t="str">
        <f t="shared" si="38"/>
        <v/>
      </c>
      <c r="H1264" s="197" t="str">
        <f>IF(B1264="","",IF(COUNTIF(Businesses!B:B,B1264)&gt;1,"Multi-Tenant","Single-Tenant"))</f>
        <v/>
      </c>
      <c r="I1264" s="402" t="str">
        <f t="shared" si="39"/>
        <v/>
      </c>
      <c r="J1264" s="403"/>
      <c r="K1264" s="97"/>
      <c r="L1264" s="1" t="b">
        <f>IF(B1264="",FALSE,IF(COUNTIF(Businesses!B:B,Buildings!B1264)=0,TRUE,FALSE))</f>
        <v>0</v>
      </c>
    </row>
    <row r="1265" spans="1:12" s="3" customFormat="1" ht="16.5" customHeight="1">
      <c r="A1265" s="96"/>
      <c r="B1265" s="194"/>
      <c r="C1265" s="195"/>
      <c r="D1265" s="195"/>
      <c r="E1265" s="196"/>
      <c r="F1265" s="196"/>
      <c r="G1265" s="197" t="str">
        <f t="shared" si="38"/>
        <v/>
      </c>
      <c r="H1265" s="197" t="str">
        <f>IF(B1265="","",IF(COUNTIF(Businesses!B:B,B1265)&gt;1,"Multi-Tenant","Single-Tenant"))</f>
        <v/>
      </c>
      <c r="I1265" s="402" t="str">
        <f t="shared" si="39"/>
        <v/>
      </c>
      <c r="J1265" s="403"/>
      <c r="K1265" s="97"/>
      <c r="L1265" s="1" t="b">
        <f>IF(B1265="",FALSE,IF(COUNTIF(Businesses!B:B,Buildings!B1265)=0,TRUE,FALSE))</f>
        <v>0</v>
      </c>
    </row>
    <row r="1266" spans="1:12" s="3" customFormat="1" ht="16.5" customHeight="1">
      <c r="A1266" s="96"/>
      <c r="B1266" s="199"/>
      <c r="C1266" s="200"/>
      <c r="D1266" s="200"/>
      <c r="E1266" s="201"/>
      <c r="F1266" s="201"/>
      <c r="G1266" s="197" t="str">
        <f t="shared" si="38"/>
        <v/>
      </c>
      <c r="H1266" s="197" t="str">
        <f>IF(B1266="","",IF(COUNTIF(Businesses!B:B,B1266)&gt;1,"Multi-Tenant","Single-Tenant"))</f>
        <v/>
      </c>
      <c r="I1266" s="402" t="str">
        <f t="shared" si="39"/>
        <v/>
      </c>
      <c r="J1266" s="403"/>
      <c r="K1266" s="97"/>
      <c r="L1266" s="1" t="b">
        <f>IF(B1266="",FALSE,IF(COUNTIF(Businesses!B:B,Buildings!B1266)=0,TRUE,FALSE))</f>
        <v>0</v>
      </c>
    </row>
    <row r="1267" spans="1:12" s="3" customFormat="1" ht="16.5" customHeight="1">
      <c r="A1267" s="96"/>
      <c r="B1267" s="194"/>
      <c r="C1267" s="195"/>
      <c r="D1267" s="195"/>
      <c r="E1267" s="196"/>
      <c r="F1267" s="196"/>
      <c r="G1267" s="197" t="str">
        <f t="shared" si="38"/>
        <v/>
      </c>
      <c r="H1267" s="197" t="str">
        <f>IF(B1267="","",IF(COUNTIF(Businesses!B:B,B1267)&gt;1,"Multi-Tenant","Single-Tenant"))</f>
        <v/>
      </c>
      <c r="I1267" s="402" t="str">
        <f t="shared" si="39"/>
        <v/>
      </c>
      <c r="J1267" s="403"/>
      <c r="K1267" s="97"/>
      <c r="L1267" s="1" t="b">
        <f>IF(B1267="",FALSE,IF(COUNTIF(Businesses!B:B,Buildings!B1267)=0,TRUE,FALSE))</f>
        <v>0</v>
      </c>
    </row>
    <row r="1268" spans="1:12" s="3" customFormat="1" ht="16.5" customHeight="1">
      <c r="A1268" s="96"/>
      <c r="B1268" s="199"/>
      <c r="C1268" s="200"/>
      <c r="D1268" s="200"/>
      <c r="E1268" s="201"/>
      <c r="F1268" s="201"/>
      <c r="G1268" s="197" t="str">
        <f t="shared" si="38"/>
        <v/>
      </c>
      <c r="H1268" s="197" t="str">
        <f>IF(B1268="","",IF(COUNTIF(Businesses!B:B,B1268)&gt;1,"Multi-Tenant","Single-Tenant"))</f>
        <v/>
      </c>
      <c r="I1268" s="402" t="str">
        <f t="shared" si="39"/>
        <v/>
      </c>
      <c r="J1268" s="403"/>
      <c r="K1268" s="97"/>
      <c r="L1268" s="1" t="b">
        <f>IF(B1268="",FALSE,IF(COUNTIF(Businesses!B:B,Buildings!B1268)=0,TRUE,FALSE))</f>
        <v>0</v>
      </c>
    </row>
    <row r="1269" spans="1:12" s="3" customFormat="1" ht="16.5" customHeight="1">
      <c r="A1269" s="96"/>
      <c r="B1269" s="194"/>
      <c r="C1269" s="195"/>
      <c r="D1269" s="195"/>
      <c r="E1269" s="196"/>
      <c r="F1269" s="196"/>
      <c r="G1269" s="197" t="str">
        <f t="shared" si="38"/>
        <v/>
      </c>
      <c r="H1269" s="197" t="str">
        <f>IF(B1269="","",IF(COUNTIF(Businesses!B:B,B1269)&gt;1,"Multi-Tenant","Single-Tenant"))</f>
        <v/>
      </c>
      <c r="I1269" s="402" t="str">
        <f t="shared" si="39"/>
        <v/>
      </c>
      <c r="J1269" s="403"/>
      <c r="K1269" s="97"/>
      <c r="L1269" s="1" t="b">
        <f>IF(B1269="",FALSE,IF(COUNTIF(Businesses!B:B,Buildings!B1269)=0,TRUE,FALSE))</f>
        <v>0</v>
      </c>
    </row>
    <row r="1270" spans="1:12" s="3" customFormat="1" ht="16.5" customHeight="1">
      <c r="A1270" s="96"/>
      <c r="B1270" s="199"/>
      <c r="C1270" s="200"/>
      <c r="D1270" s="200"/>
      <c r="E1270" s="201"/>
      <c r="F1270" s="201"/>
      <c r="G1270" s="197" t="str">
        <f t="shared" si="38"/>
        <v/>
      </c>
      <c r="H1270" s="197" t="str">
        <f>IF(B1270="","",IF(COUNTIF(Businesses!B:B,B1270)&gt;1,"Multi-Tenant","Single-Tenant"))</f>
        <v/>
      </c>
      <c r="I1270" s="402" t="str">
        <f t="shared" si="39"/>
        <v/>
      </c>
      <c r="J1270" s="403"/>
      <c r="K1270" s="97"/>
      <c r="L1270" s="1" t="b">
        <f>IF(B1270="",FALSE,IF(COUNTIF(Businesses!B:B,Buildings!B1270)=0,TRUE,FALSE))</f>
        <v>0</v>
      </c>
    </row>
    <row r="1271" spans="1:12" s="3" customFormat="1" ht="16.5" customHeight="1">
      <c r="A1271" s="96"/>
      <c r="B1271" s="194"/>
      <c r="C1271" s="195"/>
      <c r="D1271" s="195"/>
      <c r="E1271" s="196"/>
      <c r="F1271" s="196"/>
      <c r="G1271" s="197" t="str">
        <f t="shared" si="38"/>
        <v/>
      </c>
      <c r="H1271" s="197" t="str">
        <f>IF(B1271="","",IF(COUNTIF(Businesses!B:B,B1271)&gt;1,"Multi-Tenant","Single-Tenant"))</f>
        <v/>
      </c>
      <c r="I1271" s="402" t="str">
        <f t="shared" si="39"/>
        <v/>
      </c>
      <c r="J1271" s="403"/>
      <c r="K1271" s="97"/>
      <c r="L1271" s="1" t="b">
        <f>IF(B1271="",FALSE,IF(COUNTIF(Businesses!B:B,Buildings!B1271)=0,TRUE,FALSE))</f>
        <v>0</v>
      </c>
    </row>
    <row r="1272" spans="1:12" s="3" customFormat="1" ht="16.5" customHeight="1">
      <c r="A1272" s="96"/>
      <c r="B1272" s="199"/>
      <c r="C1272" s="200"/>
      <c r="D1272" s="200"/>
      <c r="E1272" s="201"/>
      <c r="F1272" s="201"/>
      <c r="G1272" s="197" t="str">
        <f t="shared" si="38"/>
        <v/>
      </c>
      <c r="H1272" s="197" t="str">
        <f>IF(B1272="","",IF(COUNTIF(Businesses!B:B,B1272)&gt;1,"Multi-Tenant","Single-Tenant"))</f>
        <v/>
      </c>
      <c r="I1272" s="402" t="str">
        <f t="shared" si="39"/>
        <v/>
      </c>
      <c r="J1272" s="403"/>
      <c r="K1272" s="97"/>
      <c r="L1272" s="1" t="b">
        <f>IF(B1272="",FALSE,IF(COUNTIF(Businesses!B:B,Buildings!B1272)=0,TRUE,FALSE))</f>
        <v>0</v>
      </c>
    </row>
    <row r="1273" spans="1:12" s="3" customFormat="1" ht="16.5" customHeight="1">
      <c r="A1273" s="96"/>
      <c r="B1273" s="194"/>
      <c r="C1273" s="195"/>
      <c r="D1273" s="195"/>
      <c r="E1273" s="196"/>
      <c r="F1273" s="196"/>
      <c r="G1273" s="197" t="str">
        <f t="shared" si="38"/>
        <v/>
      </c>
      <c r="H1273" s="197" t="str">
        <f>IF(B1273="","",IF(COUNTIF(Businesses!B:B,B1273)&gt;1,"Multi-Tenant","Single-Tenant"))</f>
        <v/>
      </c>
      <c r="I1273" s="402" t="str">
        <f t="shared" si="39"/>
        <v/>
      </c>
      <c r="J1273" s="403"/>
      <c r="K1273" s="97"/>
      <c r="L1273" s="1" t="b">
        <f>IF(B1273="",FALSE,IF(COUNTIF(Businesses!B:B,Buildings!B1273)=0,TRUE,FALSE))</f>
        <v>0</v>
      </c>
    </row>
    <row r="1274" spans="1:12" s="3" customFormat="1" ht="16.5" customHeight="1">
      <c r="A1274" s="96"/>
      <c r="B1274" s="199"/>
      <c r="C1274" s="200"/>
      <c r="D1274" s="200"/>
      <c r="E1274" s="201"/>
      <c r="F1274" s="201"/>
      <c r="G1274" s="197" t="str">
        <f t="shared" si="38"/>
        <v/>
      </c>
      <c r="H1274" s="197" t="str">
        <f>IF(B1274="","",IF(COUNTIF(Businesses!B:B,B1274)&gt;1,"Multi-Tenant","Single-Tenant"))</f>
        <v/>
      </c>
      <c r="I1274" s="402" t="str">
        <f t="shared" si="39"/>
        <v/>
      </c>
      <c r="J1274" s="403"/>
      <c r="K1274" s="97"/>
      <c r="L1274" s="1" t="b">
        <f>IF(B1274="",FALSE,IF(COUNTIF(Businesses!B:B,Buildings!B1274)=0,TRUE,FALSE))</f>
        <v>0</v>
      </c>
    </row>
    <row r="1275" spans="1:12" s="3" customFormat="1" ht="16.5" customHeight="1">
      <c r="A1275" s="96"/>
      <c r="B1275" s="194"/>
      <c r="C1275" s="195"/>
      <c r="D1275" s="195"/>
      <c r="E1275" s="196"/>
      <c r="F1275" s="196"/>
      <c r="G1275" s="197" t="str">
        <f t="shared" si="38"/>
        <v/>
      </c>
      <c r="H1275" s="197" t="str">
        <f>IF(B1275="","",IF(COUNTIF(Businesses!B:B,B1275)&gt;1,"Multi-Tenant","Single-Tenant"))</f>
        <v/>
      </c>
      <c r="I1275" s="402" t="str">
        <f t="shared" si="39"/>
        <v/>
      </c>
      <c r="J1275" s="403"/>
      <c r="K1275" s="97"/>
      <c r="L1275" s="1" t="b">
        <f>IF(B1275="",FALSE,IF(COUNTIF(Businesses!B:B,Buildings!B1275)=0,TRUE,FALSE))</f>
        <v>0</v>
      </c>
    </row>
    <row r="1276" spans="1:12" s="3" customFormat="1" ht="16.5" customHeight="1">
      <c r="A1276" s="96"/>
      <c r="B1276" s="199"/>
      <c r="C1276" s="200"/>
      <c r="D1276" s="200"/>
      <c r="E1276" s="201"/>
      <c r="F1276" s="201"/>
      <c r="G1276" s="197" t="str">
        <f t="shared" si="38"/>
        <v/>
      </c>
      <c r="H1276" s="197" t="str">
        <f>IF(B1276="","",IF(COUNTIF(Businesses!B:B,B1276)&gt;1,"Multi-Tenant","Single-Tenant"))</f>
        <v/>
      </c>
      <c r="I1276" s="402" t="str">
        <f t="shared" si="39"/>
        <v/>
      </c>
      <c r="J1276" s="403"/>
      <c r="K1276" s="97"/>
      <c r="L1276" s="1" t="b">
        <f>IF(B1276="",FALSE,IF(COUNTIF(Businesses!B:B,Buildings!B1276)=0,TRUE,FALSE))</f>
        <v>0</v>
      </c>
    </row>
    <row r="1277" spans="1:12" s="3" customFormat="1" ht="16.5" customHeight="1">
      <c r="A1277" s="96"/>
      <c r="B1277" s="194"/>
      <c r="C1277" s="195"/>
      <c r="D1277" s="195"/>
      <c r="E1277" s="196"/>
      <c r="F1277" s="196"/>
      <c r="G1277" s="197" t="str">
        <f t="shared" si="38"/>
        <v/>
      </c>
      <c r="H1277" s="197" t="str">
        <f>IF(B1277="","",IF(COUNTIF(Businesses!B:B,B1277)&gt;1,"Multi-Tenant","Single-Tenant"))</f>
        <v/>
      </c>
      <c r="I1277" s="402" t="str">
        <f t="shared" si="39"/>
        <v/>
      </c>
      <c r="J1277" s="403"/>
      <c r="K1277" s="97"/>
      <c r="L1277" s="1" t="b">
        <f>IF(B1277="",FALSE,IF(COUNTIF(Businesses!B:B,Buildings!B1277)=0,TRUE,FALSE))</f>
        <v>0</v>
      </c>
    </row>
    <row r="1278" spans="1:12" s="3" customFormat="1" ht="16.5" customHeight="1">
      <c r="A1278" s="96"/>
      <c r="B1278" s="199"/>
      <c r="C1278" s="200"/>
      <c r="D1278" s="200"/>
      <c r="E1278" s="201"/>
      <c r="F1278" s="201"/>
      <c r="G1278" s="197" t="str">
        <f t="shared" si="38"/>
        <v/>
      </c>
      <c r="H1278" s="197" t="str">
        <f>IF(B1278="","",IF(COUNTIF(Businesses!B:B,B1278)&gt;1,"Multi-Tenant","Single-Tenant"))</f>
        <v/>
      </c>
      <c r="I1278" s="402" t="str">
        <f t="shared" si="39"/>
        <v/>
      </c>
      <c r="J1278" s="403"/>
      <c r="K1278" s="97"/>
      <c r="L1278" s="1" t="b">
        <f>IF(B1278="",FALSE,IF(COUNTIF(Businesses!B:B,Buildings!B1278)=0,TRUE,FALSE))</f>
        <v>0</v>
      </c>
    </row>
    <row r="1279" spans="1:12" s="3" customFormat="1" ht="16.5" customHeight="1">
      <c r="A1279" s="96"/>
      <c r="B1279" s="194"/>
      <c r="C1279" s="195"/>
      <c r="D1279" s="195"/>
      <c r="E1279" s="196"/>
      <c r="F1279" s="196"/>
      <c r="G1279" s="197" t="str">
        <f t="shared" si="38"/>
        <v/>
      </c>
      <c r="H1279" s="197" t="str">
        <f>IF(B1279="","",IF(COUNTIF(Businesses!B:B,B1279)&gt;1,"Multi-Tenant","Single-Tenant"))</f>
        <v/>
      </c>
      <c r="I1279" s="402" t="str">
        <f t="shared" si="39"/>
        <v/>
      </c>
      <c r="J1279" s="403"/>
      <c r="K1279" s="97"/>
      <c r="L1279" s="1" t="b">
        <f>IF(B1279="",FALSE,IF(COUNTIF(Businesses!B:B,Buildings!B1279)=0,TRUE,FALSE))</f>
        <v>0</v>
      </c>
    </row>
    <row r="1280" spans="1:12" s="3" customFormat="1" ht="16.5" customHeight="1">
      <c r="A1280" s="96"/>
      <c r="B1280" s="199"/>
      <c r="C1280" s="200"/>
      <c r="D1280" s="200"/>
      <c r="E1280" s="201"/>
      <c r="F1280" s="201"/>
      <c r="G1280" s="197" t="str">
        <f t="shared" si="38"/>
        <v/>
      </c>
      <c r="H1280" s="197" t="str">
        <f>IF(B1280="","",IF(COUNTIF(Businesses!B:B,B1280)&gt;1,"Multi-Tenant","Single-Tenant"))</f>
        <v/>
      </c>
      <c r="I1280" s="402" t="str">
        <f t="shared" si="39"/>
        <v/>
      </c>
      <c r="J1280" s="403"/>
      <c r="K1280" s="97"/>
      <c r="L1280" s="1" t="b">
        <f>IF(B1280="",FALSE,IF(COUNTIF(Businesses!B:B,Buildings!B1280)=0,TRUE,FALSE))</f>
        <v>0</v>
      </c>
    </row>
    <row r="1281" spans="1:12" s="3" customFormat="1" ht="16.5" customHeight="1">
      <c r="A1281" s="96"/>
      <c r="B1281" s="194"/>
      <c r="C1281" s="195"/>
      <c r="D1281" s="195"/>
      <c r="E1281" s="196"/>
      <c r="F1281" s="196"/>
      <c r="G1281" s="197" t="str">
        <f t="shared" si="38"/>
        <v/>
      </c>
      <c r="H1281" s="197" t="str">
        <f>IF(B1281="","",IF(COUNTIF(Businesses!B:B,B1281)&gt;1,"Multi-Tenant","Single-Tenant"))</f>
        <v/>
      </c>
      <c r="I1281" s="402" t="str">
        <f t="shared" si="39"/>
        <v/>
      </c>
      <c r="J1281" s="403"/>
      <c r="K1281" s="97"/>
      <c r="L1281" s="1" t="b">
        <f>IF(B1281="",FALSE,IF(COUNTIF(Businesses!B:B,Buildings!B1281)=0,TRUE,FALSE))</f>
        <v>0</v>
      </c>
    </row>
    <row r="1282" spans="1:12" s="3" customFormat="1" ht="16.5" customHeight="1">
      <c r="A1282" s="96"/>
      <c r="B1282" s="199"/>
      <c r="C1282" s="200"/>
      <c r="D1282" s="200"/>
      <c r="E1282" s="201"/>
      <c r="F1282" s="201"/>
      <c r="G1282" s="197" t="str">
        <f t="shared" si="38"/>
        <v/>
      </c>
      <c r="H1282" s="197" t="str">
        <f>IF(B1282="","",IF(COUNTIF(Businesses!B:B,B1282)&gt;1,"Multi-Tenant","Single-Tenant"))</f>
        <v/>
      </c>
      <c r="I1282" s="402" t="str">
        <f t="shared" si="39"/>
        <v/>
      </c>
      <c r="J1282" s="403"/>
      <c r="K1282" s="97"/>
      <c r="L1282" s="1" t="b">
        <f>IF(B1282="",FALSE,IF(COUNTIF(Businesses!B:B,Buildings!B1282)=0,TRUE,FALSE))</f>
        <v>0</v>
      </c>
    </row>
    <row r="1283" spans="1:12" s="3" customFormat="1" ht="16.5" customHeight="1">
      <c r="A1283" s="96"/>
      <c r="B1283" s="194"/>
      <c r="C1283" s="195"/>
      <c r="D1283" s="195"/>
      <c r="E1283" s="196"/>
      <c r="F1283" s="196"/>
      <c r="G1283" s="197" t="str">
        <f t="shared" si="38"/>
        <v/>
      </c>
      <c r="H1283" s="197" t="str">
        <f>IF(B1283="","",IF(COUNTIF(Businesses!B:B,B1283)&gt;1,"Multi-Tenant","Single-Tenant"))</f>
        <v/>
      </c>
      <c r="I1283" s="402" t="str">
        <f t="shared" si="39"/>
        <v/>
      </c>
      <c r="J1283" s="403"/>
      <c r="K1283" s="97"/>
      <c r="L1283" s="1" t="b">
        <f>IF(B1283="",FALSE,IF(COUNTIF(Businesses!B:B,Buildings!B1283)=0,TRUE,FALSE))</f>
        <v>0</v>
      </c>
    </row>
    <row r="1284" spans="1:12" s="3" customFormat="1" ht="16.5" customHeight="1">
      <c r="A1284" s="96"/>
      <c r="B1284" s="199"/>
      <c r="C1284" s="200"/>
      <c r="D1284" s="200"/>
      <c r="E1284" s="201"/>
      <c r="F1284" s="201"/>
      <c r="G1284" s="197" t="str">
        <f t="shared" ref="G1284:G1347" si="40">IF(B1284="","","Standard")</f>
        <v/>
      </c>
      <c r="H1284" s="197" t="str">
        <f>IF(B1284="","",IF(COUNTIF(Businesses!B:B,B1284)&gt;1,"Multi-Tenant","Single-Tenant"))</f>
        <v/>
      </c>
      <c r="I1284" s="402" t="str">
        <f t="shared" ref="I1284:I1347" si="41">IF(B1284="","",B1284)</f>
        <v/>
      </c>
      <c r="J1284" s="403"/>
      <c r="K1284" s="97"/>
      <c r="L1284" s="1" t="b">
        <f>IF(B1284="",FALSE,IF(COUNTIF(Businesses!B:B,Buildings!B1284)=0,TRUE,FALSE))</f>
        <v>0</v>
      </c>
    </row>
    <row r="1285" spans="1:12" s="3" customFormat="1" ht="16.5" customHeight="1">
      <c r="A1285" s="96"/>
      <c r="B1285" s="194"/>
      <c r="C1285" s="195"/>
      <c r="D1285" s="195"/>
      <c r="E1285" s="196"/>
      <c r="F1285" s="196"/>
      <c r="G1285" s="197" t="str">
        <f t="shared" si="40"/>
        <v/>
      </c>
      <c r="H1285" s="197" t="str">
        <f>IF(B1285="","",IF(COUNTIF(Businesses!B:B,B1285)&gt;1,"Multi-Tenant","Single-Tenant"))</f>
        <v/>
      </c>
      <c r="I1285" s="402" t="str">
        <f t="shared" si="41"/>
        <v/>
      </c>
      <c r="J1285" s="403"/>
      <c r="K1285" s="97"/>
      <c r="L1285" s="1" t="b">
        <f>IF(B1285="",FALSE,IF(COUNTIF(Businesses!B:B,Buildings!B1285)=0,TRUE,FALSE))</f>
        <v>0</v>
      </c>
    </row>
    <row r="1286" spans="1:12" s="3" customFormat="1" ht="16.5" customHeight="1">
      <c r="A1286" s="96"/>
      <c r="B1286" s="199"/>
      <c r="C1286" s="200"/>
      <c r="D1286" s="200"/>
      <c r="E1286" s="201"/>
      <c r="F1286" s="201"/>
      <c r="G1286" s="197" t="str">
        <f t="shared" si="40"/>
        <v/>
      </c>
      <c r="H1286" s="197" t="str">
        <f>IF(B1286="","",IF(COUNTIF(Businesses!B:B,B1286)&gt;1,"Multi-Tenant","Single-Tenant"))</f>
        <v/>
      </c>
      <c r="I1286" s="402" t="str">
        <f t="shared" si="41"/>
        <v/>
      </c>
      <c r="J1286" s="403"/>
      <c r="K1286" s="97"/>
      <c r="L1286" s="1" t="b">
        <f>IF(B1286="",FALSE,IF(COUNTIF(Businesses!B:B,Buildings!B1286)=0,TRUE,FALSE))</f>
        <v>0</v>
      </c>
    </row>
    <row r="1287" spans="1:12" s="3" customFormat="1" ht="16.5" customHeight="1">
      <c r="A1287" s="96"/>
      <c r="B1287" s="194"/>
      <c r="C1287" s="195"/>
      <c r="D1287" s="195"/>
      <c r="E1287" s="196"/>
      <c r="F1287" s="196"/>
      <c r="G1287" s="197" t="str">
        <f t="shared" si="40"/>
        <v/>
      </c>
      <c r="H1287" s="197" t="str">
        <f>IF(B1287="","",IF(COUNTIF(Businesses!B:B,B1287)&gt;1,"Multi-Tenant","Single-Tenant"))</f>
        <v/>
      </c>
      <c r="I1287" s="402" t="str">
        <f t="shared" si="41"/>
        <v/>
      </c>
      <c r="J1287" s="403"/>
      <c r="K1287" s="97"/>
      <c r="L1287" s="1" t="b">
        <f>IF(B1287="",FALSE,IF(COUNTIF(Businesses!B:B,Buildings!B1287)=0,TRUE,FALSE))</f>
        <v>0</v>
      </c>
    </row>
    <row r="1288" spans="1:12" s="3" customFormat="1" ht="16.5" customHeight="1">
      <c r="A1288" s="96"/>
      <c r="B1288" s="199"/>
      <c r="C1288" s="200"/>
      <c r="D1288" s="200"/>
      <c r="E1288" s="201"/>
      <c r="F1288" s="201"/>
      <c r="G1288" s="197" t="str">
        <f t="shared" si="40"/>
        <v/>
      </c>
      <c r="H1288" s="197" t="str">
        <f>IF(B1288="","",IF(COUNTIF(Businesses!B:B,B1288)&gt;1,"Multi-Tenant","Single-Tenant"))</f>
        <v/>
      </c>
      <c r="I1288" s="402" t="str">
        <f t="shared" si="41"/>
        <v/>
      </c>
      <c r="J1288" s="403"/>
      <c r="K1288" s="97"/>
      <c r="L1288" s="1" t="b">
        <f>IF(B1288="",FALSE,IF(COUNTIF(Businesses!B:B,Buildings!B1288)=0,TRUE,FALSE))</f>
        <v>0</v>
      </c>
    </row>
    <row r="1289" spans="1:12" s="3" customFormat="1" ht="16.5" customHeight="1">
      <c r="A1289" s="96"/>
      <c r="B1289" s="194"/>
      <c r="C1289" s="195"/>
      <c r="D1289" s="195"/>
      <c r="E1289" s="196"/>
      <c r="F1289" s="196"/>
      <c r="G1289" s="197" t="str">
        <f t="shared" si="40"/>
        <v/>
      </c>
      <c r="H1289" s="197" t="str">
        <f>IF(B1289="","",IF(COUNTIF(Businesses!B:B,B1289)&gt;1,"Multi-Tenant","Single-Tenant"))</f>
        <v/>
      </c>
      <c r="I1289" s="402" t="str">
        <f t="shared" si="41"/>
        <v/>
      </c>
      <c r="J1289" s="403"/>
      <c r="K1289" s="97"/>
      <c r="L1289" s="1" t="b">
        <f>IF(B1289="",FALSE,IF(COUNTIF(Businesses!B:B,Buildings!B1289)=0,TRUE,FALSE))</f>
        <v>0</v>
      </c>
    </row>
    <row r="1290" spans="1:12" s="3" customFormat="1" ht="16.5" customHeight="1">
      <c r="A1290" s="96"/>
      <c r="B1290" s="199"/>
      <c r="C1290" s="200"/>
      <c r="D1290" s="200"/>
      <c r="E1290" s="201"/>
      <c r="F1290" s="201"/>
      <c r="G1290" s="197" t="str">
        <f t="shared" si="40"/>
        <v/>
      </c>
      <c r="H1290" s="197" t="str">
        <f>IF(B1290="","",IF(COUNTIF(Businesses!B:B,B1290)&gt;1,"Multi-Tenant","Single-Tenant"))</f>
        <v/>
      </c>
      <c r="I1290" s="402" t="str">
        <f t="shared" si="41"/>
        <v/>
      </c>
      <c r="J1290" s="403"/>
      <c r="K1290" s="97"/>
      <c r="L1290" s="1" t="b">
        <f>IF(B1290="",FALSE,IF(COUNTIF(Businesses!B:B,Buildings!B1290)=0,TRUE,FALSE))</f>
        <v>0</v>
      </c>
    </row>
    <row r="1291" spans="1:12" s="3" customFormat="1" ht="16.5" customHeight="1">
      <c r="A1291" s="96"/>
      <c r="B1291" s="194"/>
      <c r="C1291" s="195"/>
      <c r="D1291" s="195"/>
      <c r="E1291" s="196"/>
      <c r="F1291" s="196"/>
      <c r="G1291" s="197" t="str">
        <f t="shared" si="40"/>
        <v/>
      </c>
      <c r="H1291" s="197" t="str">
        <f>IF(B1291="","",IF(COUNTIF(Businesses!B:B,B1291)&gt;1,"Multi-Tenant","Single-Tenant"))</f>
        <v/>
      </c>
      <c r="I1291" s="402" t="str">
        <f t="shared" si="41"/>
        <v/>
      </c>
      <c r="J1291" s="403"/>
      <c r="K1291" s="97"/>
      <c r="L1291" s="1" t="b">
        <f>IF(B1291="",FALSE,IF(COUNTIF(Businesses!B:B,Buildings!B1291)=0,TRUE,FALSE))</f>
        <v>0</v>
      </c>
    </row>
    <row r="1292" spans="1:12" s="3" customFormat="1" ht="16.5" customHeight="1">
      <c r="A1292" s="96"/>
      <c r="B1292" s="199"/>
      <c r="C1292" s="200"/>
      <c r="D1292" s="200"/>
      <c r="E1292" s="201"/>
      <c r="F1292" s="201"/>
      <c r="G1292" s="197" t="str">
        <f t="shared" si="40"/>
        <v/>
      </c>
      <c r="H1292" s="197" t="str">
        <f>IF(B1292="","",IF(COUNTIF(Businesses!B:B,B1292)&gt;1,"Multi-Tenant","Single-Tenant"))</f>
        <v/>
      </c>
      <c r="I1292" s="402" t="str">
        <f t="shared" si="41"/>
        <v/>
      </c>
      <c r="J1292" s="403"/>
      <c r="K1292" s="97"/>
      <c r="L1292" s="1" t="b">
        <f>IF(B1292="",FALSE,IF(COUNTIF(Businesses!B:B,Buildings!B1292)=0,TRUE,FALSE))</f>
        <v>0</v>
      </c>
    </row>
    <row r="1293" spans="1:12" s="3" customFormat="1" ht="16.5" customHeight="1">
      <c r="A1293" s="96"/>
      <c r="B1293" s="194"/>
      <c r="C1293" s="195"/>
      <c r="D1293" s="195"/>
      <c r="E1293" s="196"/>
      <c r="F1293" s="196"/>
      <c r="G1293" s="197" t="str">
        <f t="shared" si="40"/>
        <v/>
      </c>
      <c r="H1293" s="197" t="str">
        <f>IF(B1293="","",IF(COUNTIF(Businesses!B:B,B1293)&gt;1,"Multi-Tenant","Single-Tenant"))</f>
        <v/>
      </c>
      <c r="I1293" s="402" t="str">
        <f t="shared" si="41"/>
        <v/>
      </c>
      <c r="J1293" s="403"/>
      <c r="K1293" s="97"/>
      <c r="L1293" s="1" t="b">
        <f>IF(B1293="",FALSE,IF(COUNTIF(Businesses!B:B,Buildings!B1293)=0,TRUE,FALSE))</f>
        <v>0</v>
      </c>
    </row>
    <row r="1294" spans="1:12" s="3" customFormat="1" ht="16.5" customHeight="1">
      <c r="A1294" s="96"/>
      <c r="B1294" s="199"/>
      <c r="C1294" s="200"/>
      <c r="D1294" s="200"/>
      <c r="E1294" s="201"/>
      <c r="F1294" s="201"/>
      <c r="G1294" s="197" t="str">
        <f t="shared" si="40"/>
        <v/>
      </c>
      <c r="H1294" s="197" t="str">
        <f>IF(B1294="","",IF(COUNTIF(Businesses!B:B,B1294)&gt;1,"Multi-Tenant","Single-Tenant"))</f>
        <v/>
      </c>
      <c r="I1294" s="402" t="str">
        <f t="shared" si="41"/>
        <v/>
      </c>
      <c r="J1294" s="403"/>
      <c r="K1294" s="97"/>
      <c r="L1294" s="1" t="b">
        <f>IF(B1294="",FALSE,IF(COUNTIF(Businesses!B:B,Buildings!B1294)=0,TRUE,FALSE))</f>
        <v>0</v>
      </c>
    </row>
    <row r="1295" spans="1:12" s="3" customFormat="1" ht="16.5" customHeight="1">
      <c r="A1295" s="96"/>
      <c r="B1295" s="194"/>
      <c r="C1295" s="195"/>
      <c r="D1295" s="195"/>
      <c r="E1295" s="196"/>
      <c r="F1295" s="196"/>
      <c r="G1295" s="197" t="str">
        <f t="shared" si="40"/>
        <v/>
      </c>
      <c r="H1295" s="197" t="str">
        <f>IF(B1295="","",IF(COUNTIF(Businesses!B:B,B1295)&gt;1,"Multi-Tenant","Single-Tenant"))</f>
        <v/>
      </c>
      <c r="I1295" s="402" t="str">
        <f t="shared" si="41"/>
        <v/>
      </c>
      <c r="J1295" s="403"/>
      <c r="K1295" s="97"/>
      <c r="L1295" s="1" t="b">
        <f>IF(B1295="",FALSE,IF(COUNTIF(Businesses!B:B,Buildings!B1295)=0,TRUE,FALSE))</f>
        <v>0</v>
      </c>
    </row>
    <row r="1296" spans="1:12" s="3" customFormat="1" ht="16.5" customHeight="1">
      <c r="A1296" s="96"/>
      <c r="B1296" s="199"/>
      <c r="C1296" s="200"/>
      <c r="D1296" s="200"/>
      <c r="E1296" s="201"/>
      <c r="F1296" s="201"/>
      <c r="G1296" s="197" t="str">
        <f t="shared" si="40"/>
        <v/>
      </c>
      <c r="H1296" s="197" t="str">
        <f>IF(B1296="","",IF(COUNTIF(Businesses!B:B,B1296)&gt;1,"Multi-Tenant","Single-Tenant"))</f>
        <v/>
      </c>
      <c r="I1296" s="402" t="str">
        <f t="shared" si="41"/>
        <v/>
      </c>
      <c r="J1296" s="403"/>
      <c r="K1296" s="97"/>
      <c r="L1296" s="1" t="b">
        <f>IF(B1296="",FALSE,IF(COUNTIF(Businesses!B:B,Buildings!B1296)=0,TRUE,FALSE))</f>
        <v>0</v>
      </c>
    </row>
    <row r="1297" spans="1:12" s="3" customFormat="1" ht="16.5" customHeight="1">
      <c r="A1297" s="96"/>
      <c r="B1297" s="194"/>
      <c r="C1297" s="195"/>
      <c r="D1297" s="195"/>
      <c r="E1297" s="196"/>
      <c r="F1297" s="196"/>
      <c r="G1297" s="197" t="str">
        <f t="shared" si="40"/>
        <v/>
      </c>
      <c r="H1297" s="197" t="str">
        <f>IF(B1297="","",IF(COUNTIF(Businesses!B:B,B1297)&gt;1,"Multi-Tenant","Single-Tenant"))</f>
        <v/>
      </c>
      <c r="I1297" s="402" t="str">
        <f t="shared" si="41"/>
        <v/>
      </c>
      <c r="J1297" s="403"/>
      <c r="K1297" s="97"/>
      <c r="L1297" s="1" t="b">
        <f>IF(B1297="",FALSE,IF(COUNTIF(Businesses!B:B,Buildings!B1297)=0,TRUE,FALSE))</f>
        <v>0</v>
      </c>
    </row>
    <row r="1298" spans="1:12" s="3" customFormat="1" ht="16.5" customHeight="1">
      <c r="A1298" s="96"/>
      <c r="B1298" s="199"/>
      <c r="C1298" s="200"/>
      <c r="D1298" s="200"/>
      <c r="E1298" s="201"/>
      <c r="F1298" s="201"/>
      <c r="G1298" s="197" t="str">
        <f t="shared" si="40"/>
        <v/>
      </c>
      <c r="H1298" s="197" t="str">
        <f>IF(B1298="","",IF(COUNTIF(Businesses!B:B,B1298)&gt;1,"Multi-Tenant","Single-Tenant"))</f>
        <v/>
      </c>
      <c r="I1298" s="402" t="str">
        <f t="shared" si="41"/>
        <v/>
      </c>
      <c r="J1298" s="403"/>
      <c r="K1298" s="97"/>
      <c r="L1298" s="1" t="b">
        <f>IF(B1298="",FALSE,IF(COUNTIF(Businesses!B:B,Buildings!B1298)=0,TRUE,FALSE))</f>
        <v>0</v>
      </c>
    </row>
    <row r="1299" spans="1:12" s="3" customFormat="1" ht="16.5" customHeight="1">
      <c r="A1299" s="96"/>
      <c r="B1299" s="194"/>
      <c r="C1299" s="195"/>
      <c r="D1299" s="195"/>
      <c r="E1299" s="196"/>
      <c r="F1299" s="196"/>
      <c r="G1299" s="197" t="str">
        <f t="shared" si="40"/>
        <v/>
      </c>
      <c r="H1299" s="197" t="str">
        <f>IF(B1299="","",IF(COUNTIF(Businesses!B:B,B1299)&gt;1,"Multi-Tenant","Single-Tenant"))</f>
        <v/>
      </c>
      <c r="I1299" s="402" t="str">
        <f t="shared" si="41"/>
        <v/>
      </c>
      <c r="J1299" s="403"/>
      <c r="K1299" s="97"/>
      <c r="L1299" s="1" t="b">
        <f>IF(B1299="",FALSE,IF(COUNTIF(Businesses!B:B,Buildings!B1299)=0,TRUE,FALSE))</f>
        <v>0</v>
      </c>
    </row>
    <row r="1300" spans="1:12" s="3" customFormat="1" ht="16.5" customHeight="1">
      <c r="A1300" s="96"/>
      <c r="B1300" s="199"/>
      <c r="C1300" s="200"/>
      <c r="D1300" s="200"/>
      <c r="E1300" s="201"/>
      <c r="F1300" s="201"/>
      <c r="G1300" s="197" t="str">
        <f t="shared" si="40"/>
        <v/>
      </c>
      <c r="H1300" s="197" t="str">
        <f>IF(B1300="","",IF(COUNTIF(Businesses!B:B,B1300)&gt;1,"Multi-Tenant","Single-Tenant"))</f>
        <v/>
      </c>
      <c r="I1300" s="402" t="str">
        <f t="shared" si="41"/>
        <v/>
      </c>
      <c r="J1300" s="403"/>
      <c r="K1300" s="97"/>
      <c r="L1300" s="1" t="b">
        <f>IF(B1300="",FALSE,IF(COUNTIF(Businesses!B:B,Buildings!B1300)=0,TRUE,FALSE))</f>
        <v>0</v>
      </c>
    </row>
    <row r="1301" spans="1:12" s="3" customFormat="1" ht="16.5" customHeight="1">
      <c r="A1301" s="96"/>
      <c r="B1301" s="194"/>
      <c r="C1301" s="195"/>
      <c r="D1301" s="195"/>
      <c r="E1301" s="196"/>
      <c r="F1301" s="196"/>
      <c r="G1301" s="197" t="str">
        <f t="shared" si="40"/>
        <v/>
      </c>
      <c r="H1301" s="197" t="str">
        <f>IF(B1301="","",IF(COUNTIF(Businesses!B:B,B1301)&gt;1,"Multi-Tenant","Single-Tenant"))</f>
        <v/>
      </c>
      <c r="I1301" s="402" t="str">
        <f t="shared" si="41"/>
        <v/>
      </c>
      <c r="J1301" s="403"/>
      <c r="K1301" s="97"/>
      <c r="L1301" s="1" t="b">
        <f>IF(B1301="",FALSE,IF(COUNTIF(Businesses!B:B,Buildings!B1301)=0,TRUE,FALSE))</f>
        <v>0</v>
      </c>
    </row>
    <row r="1302" spans="1:12" s="3" customFormat="1" ht="16.5" customHeight="1">
      <c r="A1302" s="96"/>
      <c r="B1302" s="199"/>
      <c r="C1302" s="200"/>
      <c r="D1302" s="200"/>
      <c r="E1302" s="201"/>
      <c r="F1302" s="201"/>
      <c r="G1302" s="197" t="str">
        <f t="shared" si="40"/>
        <v/>
      </c>
      <c r="H1302" s="197" t="str">
        <f>IF(B1302="","",IF(COUNTIF(Businesses!B:B,B1302)&gt;1,"Multi-Tenant","Single-Tenant"))</f>
        <v/>
      </c>
      <c r="I1302" s="402" t="str">
        <f t="shared" si="41"/>
        <v/>
      </c>
      <c r="J1302" s="403"/>
      <c r="K1302" s="97"/>
      <c r="L1302" s="1" t="b">
        <f>IF(B1302="",FALSE,IF(COUNTIF(Businesses!B:B,Buildings!B1302)=0,TRUE,FALSE))</f>
        <v>0</v>
      </c>
    </row>
    <row r="1303" spans="1:12" s="3" customFormat="1" ht="16.5" customHeight="1">
      <c r="A1303" s="96"/>
      <c r="B1303" s="194"/>
      <c r="C1303" s="195"/>
      <c r="D1303" s="195"/>
      <c r="E1303" s="196"/>
      <c r="F1303" s="196"/>
      <c r="G1303" s="197" t="str">
        <f t="shared" si="40"/>
        <v/>
      </c>
      <c r="H1303" s="197" t="str">
        <f>IF(B1303="","",IF(COUNTIF(Businesses!B:B,B1303)&gt;1,"Multi-Tenant","Single-Tenant"))</f>
        <v/>
      </c>
      <c r="I1303" s="402" t="str">
        <f t="shared" si="41"/>
        <v/>
      </c>
      <c r="J1303" s="403"/>
      <c r="K1303" s="97"/>
      <c r="L1303" s="1" t="b">
        <f>IF(B1303="",FALSE,IF(COUNTIF(Businesses!B:B,Buildings!B1303)=0,TRUE,FALSE))</f>
        <v>0</v>
      </c>
    </row>
    <row r="1304" spans="1:12" s="3" customFormat="1" ht="16.5" customHeight="1">
      <c r="A1304" s="96"/>
      <c r="B1304" s="199"/>
      <c r="C1304" s="200"/>
      <c r="D1304" s="200"/>
      <c r="E1304" s="201"/>
      <c r="F1304" s="201"/>
      <c r="G1304" s="197" t="str">
        <f t="shared" si="40"/>
        <v/>
      </c>
      <c r="H1304" s="197" t="str">
        <f>IF(B1304="","",IF(COUNTIF(Businesses!B:B,B1304)&gt;1,"Multi-Tenant","Single-Tenant"))</f>
        <v/>
      </c>
      <c r="I1304" s="402" t="str">
        <f t="shared" si="41"/>
        <v/>
      </c>
      <c r="J1304" s="403"/>
      <c r="K1304" s="97"/>
      <c r="L1304" s="1" t="b">
        <f>IF(B1304="",FALSE,IF(COUNTIF(Businesses!B:B,Buildings!B1304)=0,TRUE,FALSE))</f>
        <v>0</v>
      </c>
    </row>
    <row r="1305" spans="1:12" s="3" customFormat="1" ht="16.5" customHeight="1">
      <c r="A1305" s="96"/>
      <c r="B1305" s="194"/>
      <c r="C1305" s="195"/>
      <c r="D1305" s="195"/>
      <c r="E1305" s="196"/>
      <c r="F1305" s="196"/>
      <c r="G1305" s="197" t="str">
        <f t="shared" si="40"/>
        <v/>
      </c>
      <c r="H1305" s="197" t="str">
        <f>IF(B1305="","",IF(COUNTIF(Businesses!B:B,B1305)&gt;1,"Multi-Tenant","Single-Tenant"))</f>
        <v/>
      </c>
      <c r="I1305" s="402" t="str">
        <f t="shared" si="41"/>
        <v/>
      </c>
      <c r="J1305" s="403"/>
      <c r="K1305" s="97"/>
      <c r="L1305" s="1" t="b">
        <f>IF(B1305="",FALSE,IF(COUNTIF(Businesses!B:B,Buildings!B1305)=0,TRUE,FALSE))</f>
        <v>0</v>
      </c>
    </row>
    <row r="1306" spans="1:12" s="3" customFormat="1" ht="16.5" customHeight="1">
      <c r="A1306" s="96"/>
      <c r="B1306" s="199"/>
      <c r="C1306" s="200"/>
      <c r="D1306" s="200"/>
      <c r="E1306" s="201"/>
      <c r="F1306" s="201"/>
      <c r="G1306" s="197" t="str">
        <f t="shared" si="40"/>
        <v/>
      </c>
      <c r="H1306" s="197" t="str">
        <f>IF(B1306="","",IF(COUNTIF(Businesses!B:B,B1306)&gt;1,"Multi-Tenant","Single-Tenant"))</f>
        <v/>
      </c>
      <c r="I1306" s="402" t="str">
        <f t="shared" si="41"/>
        <v/>
      </c>
      <c r="J1306" s="403"/>
      <c r="K1306" s="97"/>
      <c r="L1306" s="1" t="b">
        <f>IF(B1306="",FALSE,IF(COUNTIF(Businesses!B:B,Buildings!B1306)=0,TRUE,FALSE))</f>
        <v>0</v>
      </c>
    </row>
    <row r="1307" spans="1:12" s="3" customFormat="1" ht="16.5" customHeight="1">
      <c r="A1307" s="96"/>
      <c r="B1307" s="194"/>
      <c r="C1307" s="195"/>
      <c r="D1307" s="195"/>
      <c r="E1307" s="196"/>
      <c r="F1307" s="196"/>
      <c r="G1307" s="197" t="str">
        <f t="shared" si="40"/>
        <v/>
      </c>
      <c r="H1307" s="197" t="str">
        <f>IF(B1307="","",IF(COUNTIF(Businesses!B:B,B1307)&gt;1,"Multi-Tenant","Single-Tenant"))</f>
        <v/>
      </c>
      <c r="I1307" s="402" t="str">
        <f t="shared" si="41"/>
        <v/>
      </c>
      <c r="J1307" s="403"/>
      <c r="K1307" s="97"/>
      <c r="L1307" s="1" t="b">
        <f>IF(B1307="",FALSE,IF(COUNTIF(Businesses!B:B,Buildings!B1307)=0,TRUE,FALSE))</f>
        <v>0</v>
      </c>
    </row>
    <row r="1308" spans="1:12" s="3" customFormat="1" ht="16.5" customHeight="1">
      <c r="A1308" s="96"/>
      <c r="B1308" s="199"/>
      <c r="C1308" s="200"/>
      <c r="D1308" s="200"/>
      <c r="E1308" s="201"/>
      <c r="F1308" s="201"/>
      <c r="G1308" s="197" t="str">
        <f t="shared" si="40"/>
        <v/>
      </c>
      <c r="H1308" s="197" t="str">
        <f>IF(B1308="","",IF(COUNTIF(Businesses!B:B,B1308)&gt;1,"Multi-Tenant","Single-Tenant"))</f>
        <v/>
      </c>
      <c r="I1308" s="402" t="str">
        <f t="shared" si="41"/>
        <v/>
      </c>
      <c r="J1308" s="403"/>
      <c r="K1308" s="97"/>
      <c r="L1308" s="1" t="b">
        <f>IF(B1308="",FALSE,IF(COUNTIF(Businesses!B:B,Buildings!B1308)=0,TRUE,FALSE))</f>
        <v>0</v>
      </c>
    </row>
    <row r="1309" spans="1:12" s="3" customFormat="1" ht="16.5" customHeight="1">
      <c r="A1309" s="96"/>
      <c r="B1309" s="194"/>
      <c r="C1309" s="195"/>
      <c r="D1309" s="195"/>
      <c r="E1309" s="196"/>
      <c r="F1309" s="196"/>
      <c r="G1309" s="197" t="str">
        <f t="shared" si="40"/>
        <v/>
      </c>
      <c r="H1309" s="197" t="str">
        <f>IF(B1309="","",IF(COUNTIF(Businesses!B:B,B1309)&gt;1,"Multi-Tenant","Single-Tenant"))</f>
        <v/>
      </c>
      <c r="I1309" s="402" t="str">
        <f t="shared" si="41"/>
        <v/>
      </c>
      <c r="J1309" s="403"/>
      <c r="K1309" s="97"/>
      <c r="L1309" s="1" t="b">
        <f>IF(B1309="",FALSE,IF(COUNTIF(Businesses!B:B,Buildings!B1309)=0,TRUE,FALSE))</f>
        <v>0</v>
      </c>
    </row>
    <row r="1310" spans="1:12" s="3" customFormat="1" ht="16.5" customHeight="1">
      <c r="A1310" s="96"/>
      <c r="B1310" s="199"/>
      <c r="C1310" s="200"/>
      <c r="D1310" s="200"/>
      <c r="E1310" s="201"/>
      <c r="F1310" s="201"/>
      <c r="G1310" s="197" t="str">
        <f t="shared" si="40"/>
        <v/>
      </c>
      <c r="H1310" s="197" t="str">
        <f>IF(B1310="","",IF(COUNTIF(Businesses!B:B,B1310)&gt;1,"Multi-Tenant","Single-Tenant"))</f>
        <v/>
      </c>
      <c r="I1310" s="402" t="str">
        <f t="shared" si="41"/>
        <v/>
      </c>
      <c r="J1310" s="403"/>
      <c r="K1310" s="97"/>
      <c r="L1310" s="1" t="b">
        <f>IF(B1310="",FALSE,IF(COUNTIF(Businesses!B:B,Buildings!B1310)=0,TRUE,FALSE))</f>
        <v>0</v>
      </c>
    </row>
    <row r="1311" spans="1:12" s="3" customFormat="1" ht="16.5" customHeight="1">
      <c r="A1311" s="96"/>
      <c r="B1311" s="194"/>
      <c r="C1311" s="195"/>
      <c r="D1311" s="195"/>
      <c r="E1311" s="196"/>
      <c r="F1311" s="196"/>
      <c r="G1311" s="197" t="str">
        <f t="shared" si="40"/>
        <v/>
      </c>
      <c r="H1311" s="197" t="str">
        <f>IF(B1311="","",IF(COUNTIF(Businesses!B:B,B1311)&gt;1,"Multi-Tenant","Single-Tenant"))</f>
        <v/>
      </c>
      <c r="I1311" s="402" t="str">
        <f t="shared" si="41"/>
        <v/>
      </c>
      <c r="J1311" s="403"/>
      <c r="K1311" s="97"/>
      <c r="L1311" s="1" t="b">
        <f>IF(B1311="",FALSE,IF(COUNTIF(Businesses!B:B,Buildings!B1311)=0,TRUE,FALSE))</f>
        <v>0</v>
      </c>
    </row>
    <row r="1312" spans="1:12" s="3" customFormat="1" ht="16.5" customHeight="1">
      <c r="A1312" s="96"/>
      <c r="B1312" s="199"/>
      <c r="C1312" s="200"/>
      <c r="D1312" s="200"/>
      <c r="E1312" s="201"/>
      <c r="F1312" s="201"/>
      <c r="G1312" s="197" t="str">
        <f t="shared" si="40"/>
        <v/>
      </c>
      <c r="H1312" s="197" t="str">
        <f>IF(B1312="","",IF(COUNTIF(Businesses!B:B,B1312)&gt;1,"Multi-Tenant","Single-Tenant"))</f>
        <v/>
      </c>
      <c r="I1312" s="402" t="str">
        <f t="shared" si="41"/>
        <v/>
      </c>
      <c r="J1312" s="403"/>
      <c r="K1312" s="97"/>
      <c r="L1312" s="1" t="b">
        <f>IF(B1312="",FALSE,IF(COUNTIF(Businesses!B:B,Buildings!B1312)=0,TRUE,FALSE))</f>
        <v>0</v>
      </c>
    </row>
    <row r="1313" spans="1:12" s="3" customFormat="1" ht="16.5" customHeight="1">
      <c r="A1313" s="96"/>
      <c r="B1313" s="194"/>
      <c r="C1313" s="195"/>
      <c r="D1313" s="195"/>
      <c r="E1313" s="196"/>
      <c r="F1313" s="196"/>
      <c r="G1313" s="197" t="str">
        <f t="shared" si="40"/>
        <v/>
      </c>
      <c r="H1313" s="197" t="str">
        <f>IF(B1313="","",IF(COUNTIF(Businesses!B:B,B1313)&gt;1,"Multi-Tenant","Single-Tenant"))</f>
        <v/>
      </c>
      <c r="I1313" s="402" t="str">
        <f t="shared" si="41"/>
        <v/>
      </c>
      <c r="J1313" s="403"/>
      <c r="K1313" s="97"/>
      <c r="L1313" s="1" t="b">
        <f>IF(B1313="",FALSE,IF(COUNTIF(Businesses!B:B,Buildings!B1313)=0,TRUE,FALSE))</f>
        <v>0</v>
      </c>
    </row>
    <row r="1314" spans="1:12" s="3" customFormat="1" ht="16.5" customHeight="1">
      <c r="A1314" s="96"/>
      <c r="B1314" s="199"/>
      <c r="C1314" s="200"/>
      <c r="D1314" s="200"/>
      <c r="E1314" s="201"/>
      <c r="F1314" s="201"/>
      <c r="G1314" s="197" t="str">
        <f t="shared" si="40"/>
        <v/>
      </c>
      <c r="H1314" s="197" t="str">
        <f>IF(B1314="","",IF(COUNTIF(Businesses!B:B,B1314)&gt;1,"Multi-Tenant","Single-Tenant"))</f>
        <v/>
      </c>
      <c r="I1314" s="402" t="str">
        <f t="shared" si="41"/>
        <v/>
      </c>
      <c r="J1314" s="403"/>
      <c r="K1314" s="97"/>
      <c r="L1314" s="1" t="b">
        <f>IF(B1314="",FALSE,IF(COUNTIF(Businesses!B:B,Buildings!B1314)=0,TRUE,FALSE))</f>
        <v>0</v>
      </c>
    </row>
    <row r="1315" spans="1:12" s="3" customFormat="1" ht="16.5" customHeight="1">
      <c r="A1315" s="96"/>
      <c r="B1315" s="194"/>
      <c r="C1315" s="195"/>
      <c r="D1315" s="195"/>
      <c r="E1315" s="196"/>
      <c r="F1315" s="196"/>
      <c r="G1315" s="197" t="str">
        <f t="shared" si="40"/>
        <v/>
      </c>
      <c r="H1315" s="197" t="str">
        <f>IF(B1315="","",IF(COUNTIF(Businesses!B:B,B1315)&gt;1,"Multi-Tenant","Single-Tenant"))</f>
        <v/>
      </c>
      <c r="I1315" s="402" t="str">
        <f t="shared" si="41"/>
        <v/>
      </c>
      <c r="J1315" s="403"/>
      <c r="K1315" s="97"/>
      <c r="L1315" s="1" t="b">
        <f>IF(B1315="",FALSE,IF(COUNTIF(Businesses!B:B,Buildings!B1315)=0,TRUE,FALSE))</f>
        <v>0</v>
      </c>
    </row>
    <row r="1316" spans="1:12" s="3" customFormat="1" ht="16.5" customHeight="1">
      <c r="A1316" s="96"/>
      <c r="B1316" s="199"/>
      <c r="C1316" s="200"/>
      <c r="D1316" s="200"/>
      <c r="E1316" s="201"/>
      <c r="F1316" s="201"/>
      <c r="G1316" s="197" t="str">
        <f t="shared" si="40"/>
        <v/>
      </c>
      <c r="H1316" s="197" t="str">
        <f>IF(B1316="","",IF(COUNTIF(Businesses!B:B,B1316)&gt;1,"Multi-Tenant","Single-Tenant"))</f>
        <v/>
      </c>
      <c r="I1316" s="402" t="str">
        <f t="shared" si="41"/>
        <v/>
      </c>
      <c r="J1316" s="403"/>
      <c r="K1316" s="97"/>
      <c r="L1316" s="1" t="b">
        <f>IF(B1316="",FALSE,IF(COUNTIF(Businesses!B:B,Buildings!B1316)=0,TRUE,FALSE))</f>
        <v>0</v>
      </c>
    </row>
    <row r="1317" spans="1:12" s="3" customFormat="1" ht="16.5" customHeight="1">
      <c r="A1317" s="96"/>
      <c r="B1317" s="194"/>
      <c r="C1317" s="195"/>
      <c r="D1317" s="195"/>
      <c r="E1317" s="196"/>
      <c r="F1317" s="196"/>
      <c r="G1317" s="197" t="str">
        <f t="shared" si="40"/>
        <v/>
      </c>
      <c r="H1317" s="197" t="str">
        <f>IF(B1317="","",IF(COUNTIF(Businesses!B:B,B1317)&gt;1,"Multi-Tenant","Single-Tenant"))</f>
        <v/>
      </c>
      <c r="I1317" s="402" t="str">
        <f t="shared" si="41"/>
        <v/>
      </c>
      <c r="J1317" s="403"/>
      <c r="K1317" s="97"/>
      <c r="L1317" s="1" t="b">
        <f>IF(B1317="",FALSE,IF(COUNTIF(Businesses!B:B,Buildings!B1317)=0,TRUE,FALSE))</f>
        <v>0</v>
      </c>
    </row>
    <row r="1318" spans="1:12" s="3" customFormat="1" ht="16.5" customHeight="1">
      <c r="A1318" s="96"/>
      <c r="B1318" s="199"/>
      <c r="C1318" s="200"/>
      <c r="D1318" s="200"/>
      <c r="E1318" s="201"/>
      <c r="F1318" s="201"/>
      <c r="G1318" s="197" t="str">
        <f t="shared" si="40"/>
        <v/>
      </c>
      <c r="H1318" s="197" t="str">
        <f>IF(B1318="","",IF(COUNTIF(Businesses!B:B,B1318)&gt;1,"Multi-Tenant","Single-Tenant"))</f>
        <v/>
      </c>
      <c r="I1318" s="402" t="str">
        <f t="shared" si="41"/>
        <v/>
      </c>
      <c r="J1318" s="403"/>
      <c r="K1318" s="97"/>
      <c r="L1318" s="1" t="b">
        <f>IF(B1318="",FALSE,IF(COUNTIF(Businesses!B:B,Buildings!B1318)=0,TRUE,FALSE))</f>
        <v>0</v>
      </c>
    </row>
    <row r="1319" spans="1:12" s="3" customFormat="1" ht="16.5" customHeight="1">
      <c r="A1319" s="96"/>
      <c r="B1319" s="194"/>
      <c r="C1319" s="195"/>
      <c r="D1319" s="195"/>
      <c r="E1319" s="196"/>
      <c r="F1319" s="196"/>
      <c r="G1319" s="197" t="str">
        <f t="shared" si="40"/>
        <v/>
      </c>
      <c r="H1319" s="197" t="str">
        <f>IF(B1319="","",IF(COUNTIF(Businesses!B:B,B1319)&gt;1,"Multi-Tenant","Single-Tenant"))</f>
        <v/>
      </c>
      <c r="I1319" s="402" t="str">
        <f t="shared" si="41"/>
        <v/>
      </c>
      <c r="J1319" s="403"/>
      <c r="K1319" s="97"/>
      <c r="L1319" s="1" t="b">
        <f>IF(B1319="",FALSE,IF(COUNTIF(Businesses!B:B,Buildings!B1319)=0,TRUE,FALSE))</f>
        <v>0</v>
      </c>
    </row>
    <row r="1320" spans="1:12" s="3" customFormat="1" ht="16.5" customHeight="1">
      <c r="A1320" s="96"/>
      <c r="B1320" s="199"/>
      <c r="C1320" s="200"/>
      <c r="D1320" s="200"/>
      <c r="E1320" s="201"/>
      <c r="F1320" s="201"/>
      <c r="G1320" s="197" t="str">
        <f t="shared" si="40"/>
        <v/>
      </c>
      <c r="H1320" s="197" t="str">
        <f>IF(B1320="","",IF(COUNTIF(Businesses!B:B,B1320)&gt;1,"Multi-Tenant","Single-Tenant"))</f>
        <v/>
      </c>
      <c r="I1320" s="402" t="str">
        <f t="shared" si="41"/>
        <v/>
      </c>
      <c r="J1320" s="403"/>
      <c r="K1320" s="97"/>
      <c r="L1320" s="1" t="b">
        <f>IF(B1320="",FALSE,IF(COUNTIF(Businesses!B:B,Buildings!B1320)=0,TRUE,FALSE))</f>
        <v>0</v>
      </c>
    </row>
    <row r="1321" spans="1:12" s="3" customFormat="1" ht="16.5" customHeight="1">
      <c r="A1321" s="96"/>
      <c r="B1321" s="194"/>
      <c r="C1321" s="195"/>
      <c r="D1321" s="195"/>
      <c r="E1321" s="196"/>
      <c r="F1321" s="196"/>
      <c r="G1321" s="197" t="str">
        <f t="shared" si="40"/>
        <v/>
      </c>
      <c r="H1321" s="197" t="str">
        <f>IF(B1321="","",IF(COUNTIF(Businesses!B:B,B1321)&gt;1,"Multi-Tenant","Single-Tenant"))</f>
        <v/>
      </c>
      <c r="I1321" s="402" t="str">
        <f t="shared" si="41"/>
        <v/>
      </c>
      <c r="J1321" s="403"/>
      <c r="K1321" s="97"/>
      <c r="L1321" s="1" t="b">
        <f>IF(B1321="",FALSE,IF(COUNTIF(Businesses!B:B,Buildings!B1321)=0,TRUE,FALSE))</f>
        <v>0</v>
      </c>
    </row>
    <row r="1322" spans="1:12" s="3" customFormat="1" ht="16.5" customHeight="1">
      <c r="A1322" s="96"/>
      <c r="B1322" s="199"/>
      <c r="C1322" s="200"/>
      <c r="D1322" s="200"/>
      <c r="E1322" s="201"/>
      <c r="F1322" s="201"/>
      <c r="G1322" s="197" t="str">
        <f t="shared" si="40"/>
        <v/>
      </c>
      <c r="H1322" s="197" t="str">
        <f>IF(B1322="","",IF(COUNTIF(Businesses!B:B,B1322)&gt;1,"Multi-Tenant","Single-Tenant"))</f>
        <v/>
      </c>
      <c r="I1322" s="402" t="str">
        <f t="shared" si="41"/>
        <v/>
      </c>
      <c r="J1322" s="403"/>
      <c r="K1322" s="97"/>
      <c r="L1322" s="1" t="b">
        <f>IF(B1322="",FALSE,IF(COUNTIF(Businesses!B:B,Buildings!B1322)=0,TRUE,FALSE))</f>
        <v>0</v>
      </c>
    </row>
    <row r="1323" spans="1:12" s="3" customFormat="1" ht="16.5" customHeight="1">
      <c r="A1323" s="96"/>
      <c r="B1323" s="194"/>
      <c r="C1323" s="195"/>
      <c r="D1323" s="195"/>
      <c r="E1323" s="196"/>
      <c r="F1323" s="196"/>
      <c r="G1323" s="197" t="str">
        <f t="shared" si="40"/>
        <v/>
      </c>
      <c r="H1323" s="197" t="str">
        <f>IF(B1323="","",IF(COUNTIF(Businesses!B:B,B1323)&gt;1,"Multi-Tenant","Single-Tenant"))</f>
        <v/>
      </c>
      <c r="I1323" s="402" t="str">
        <f t="shared" si="41"/>
        <v/>
      </c>
      <c r="J1323" s="403"/>
      <c r="K1323" s="97"/>
      <c r="L1323" s="1" t="b">
        <f>IF(B1323="",FALSE,IF(COUNTIF(Businesses!B:B,Buildings!B1323)=0,TRUE,FALSE))</f>
        <v>0</v>
      </c>
    </row>
    <row r="1324" spans="1:12" s="3" customFormat="1" ht="16.5" customHeight="1">
      <c r="A1324" s="96"/>
      <c r="B1324" s="199"/>
      <c r="C1324" s="200"/>
      <c r="D1324" s="200"/>
      <c r="E1324" s="201"/>
      <c r="F1324" s="201"/>
      <c r="G1324" s="197" t="str">
        <f t="shared" si="40"/>
        <v/>
      </c>
      <c r="H1324" s="197" t="str">
        <f>IF(B1324="","",IF(COUNTIF(Businesses!B:B,B1324)&gt;1,"Multi-Tenant","Single-Tenant"))</f>
        <v/>
      </c>
      <c r="I1324" s="402" t="str">
        <f t="shared" si="41"/>
        <v/>
      </c>
      <c r="J1324" s="403"/>
      <c r="K1324" s="97"/>
      <c r="L1324" s="1" t="b">
        <f>IF(B1324="",FALSE,IF(COUNTIF(Businesses!B:B,Buildings!B1324)=0,TRUE,FALSE))</f>
        <v>0</v>
      </c>
    </row>
    <row r="1325" spans="1:12" s="3" customFormat="1" ht="16.5" customHeight="1">
      <c r="A1325" s="96"/>
      <c r="B1325" s="194"/>
      <c r="C1325" s="195"/>
      <c r="D1325" s="195"/>
      <c r="E1325" s="196"/>
      <c r="F1325" s="196"/>
      <c r="G1325" s="197" t="str">
        <f t="shared" si="40"/>
        <v/>
      </c>
      <c r="H1325" s="197" t="str">
        <f>IF(B1325="","",IF(COUNTIF(Businesses!B:B,B1325)&gt;1,"Multi-Tenant","Single-Tenant"))</f>
        <v/>
      </c>
      <c r="I1325" s="402" t="str">
        <f t="shared" si="41"/>
        <v/>
      </c>
      <c r="J1325" s="403"/>
      <c r="K1325" s="97"/>
      <c r="L1325" s="1" t="b">
        <f>IF(B1325="",FALSE,IF(COUNTIF(Businesses!B:B,Buildings!B1325)=0,TRUE,FALSE))</f>
        <v>0</v>
      </c>
    </row>
    <row r="1326" spans="1:12" s="3" customFormat="1" ht="16.5" customHeight="1">
      <c r="A1326" s="96"/>
      <c r="B1326" s="199"/>
      <c r="C1326" s="200"/>
      <c r="D1326" s="200"/>
      <c r="E1326" s="201"/>
      <c r="F1326" s="201"/>
      <c r="G1326" s="197" t="str">
        <f t="shared" si="40"/>
        <v/>
      </c>
      <c r="H1326" s="197" t="str">
        <f>IF(B1326="","",IF(COUNTIF(Businesses!B:B,B1326)&gt;1,"Multi-Tenant","Single-Tenant"))</f>
        <v/>
      </c>
      <c r="I1326" s="402" t="str">
        <f t="shared" si="41"/>
        <v/>
      </c>
      <c r="J1326" s="403"/>
      <c r="K1326" s="97"/>
      <c r="L1326" s="1" t="b">
        <f>IF(B1326="",FALSE,IF(COUNTIF(Businesses!B:B,Buildings!B1326)=0,TRUE,FALSE))</f>
        <v>0</v>
      </c>
    </row>
    <row r="1327" spans="1:12" s="3" customFormat="1" ht="16.5" customHeight="1">
      <c r="A1327" s="96"/>
      <c r="B1327" s="194"/>
      <c r="C1327" s="195"/>
      <c r="D1327" s="195"/>
      <c r="E1327" s="196"/>
      <c r="F1327" s="196"/>
      <c r="G1327" s="197" t="str">
        <f t="shared" si="40"/>
        <v/>
      </c>
      <c r="H1327" s="197" t="str">
        <f>IF(B1327="","",IF(COUNTIF(Businesses!B:B,B1327)&gt;1,"Multi-Tenant","Single-Tenant"))</f>
        <v/>
      </c>
      <c r="I1327" s="402" t="str">
        <f t="shared" si="41"/>
        <v/>
      </c>
      <c r="J1327" s="403"/>
      <c r="K1327" s="97"/>
      <c r="L1327" s="1" t="b">
        <f>IF(B1327="",FALSE,IF(COUNTIF(Businesses!B:B,Buildings!B1327)=0,TRUE,FALSE))</f>
        <v>0</v>
      </c>
    </row>
    <row r="1328" spans="1:12" s="3" customFormat="1" ht="16.5" customHeight="1">
      <c r="A1328" s="96"/>
      <c r="B1328" s="199"/>
      <c r="C1328" s="200"/>
      <c r="D1328" s="200"/>
      <c r="E1328" s="201"/>
      <c r="F1328" s="201"/>
      <c r="G1328" s="197" t="str">
        <f t="shared" si="40"/>
        <v/>
      </c>
      <c r="H1328" s="197" t="str">
        <f>IF(B1328="","",IF(COUNTIF(Businesses!B:B,B1328)&gt;1,"Multi-Tenant","Single-Tenant"))</f>
        <v/>
      </c>
      <c r="I1328" s="402" t="str">
        <f t="shared" si="41"/>
        <v/>
      </c>
      <c r="J1328" s="403"/>
      <c r="K1328" s="97"/>
      <c r="L1328" s="1" t="b">
        <f>IF(B1328="",FALSE,IF(COUNTIF(Businesses!B:B,Buildings!B1328)=0,TRUE,FALSE))</f>
        <v>0</v>
      </c>
    </row>
    <row r="1329" spans="1:12" s="3" customFormat="1" ht="16.5" customHeight="1">
      <c r="A1329" s="96"/>
      <c r="B1329" s="194"/>
      <c r="C1329" s="195"/>
      <c r="D1329" s="195"/>
      <c r="E1329" s="196"/>
      <c r="F1329" s="196"/>
      <c r="G1329" s="197" t="str">
        <f t="shared" si="40"/>
        <v/>
      </c>
      <c r="H1329" s="197" t="str">
        <f>IF(B1329="","",IF(COUNTIF(Businesses!B:B,B1329)&gt;1,"Multi-Tenant","Single-Tenant"))</f>
        <v/>
      </c>
      <c r="I1329" s="402" t="str">
        <f t="shared" si="41"/>
        <v/>
      </c>
      <c r="J1329" s="403"/>
      <c r="K1329" s="97"/>
      <c r="L1329" s="1" t="b">
        <f>IF(B1329="",FALSE,IF(COUNTIF(Businesses!B:B,Buildings!B1329)=0,TRUE,FALSE))</f>
        <v>0</v>
      </c>
    </row>
    <row r="1330" spans="1:12" s="3" customFormat="1" ht="16.5" customHeight="1">
      <c r="A1330" s="96"/>
      <c r="B1330" s="199"/>
      <c r="C1330" s="200"/>
      <c r="D1330" s="200"/>
      <c r="E1330" s="201"/>
      <c r="F1330" s="201"/>
      <c r="G1330" s="197" t="str">
        <f t="shared" si="40"/>
        <v/>
      </c>
      <c r="H1330" s="197" t="str">
        <f>IF(B1330="","",IF(COUNTIF(Businesses!B:B,B1330)&gt;1,"Multi-Tenant","Single-Tenant"))</f>
        <v/>
      </c>
      <c r="I1330" s="402" t="str">
        <f t="shared" si="41"/>
        <v/>
      </c>
      <c r="J1330" s="403"/>
      <c r="K1330" s="97"/>
      <c r="L1330" s="1" t="b">
        <f>IF(B1330="",FALSE,IF(COUNTIF(Businesses!B:B,Buildings!B1330)=0,TRUE,FALSE))</f>
        <v>0</v>
      </c>
    </row>
    <row r="1331" spans="1:12" s="3" customFormat="1" ht="16.5" customHeight="1">
      <c r="A1331" s="96"/>
      <c r="B1331" s="194"/>
      <c r="C1331" s="195"/>
      <c r="D1331" s="195"/>
      <c r="E1331" s="196"/>
      <c r="F1331" s="196"/>
      <c r="G1331" s="197" t="str">
        <f t="shared" si="40"/>
        <v/>
      </c>
      <c r="H1331" s="197" t="str">
        <f>IF(B1331="","",IF(COUNTIF(Businesses!B:B,B1331)&gt;1,"Multi-Tenant","Single-Tenant"))</f>
        <v/>
      </c>
      <c r="I1331" s="402" t="str">
        <f t="shared" si="41"/>
        <v/>
      </c>
      <c r="J1331" s="403"/>
      <c r="K1331" s="97"/>
      <c r="L1331" s="1" t="b">
        <f>IF(B1331="",FALSE,IF(COUNTIF(Businesses!B:B,Buildings!B1331)=0,TRUE,FALSE))</f>
        <v>0</v>
      </c>
    </row>
    <row r="1332" spans="1:12" s="3" customFormat="1" ht="16.5" customHeight="1">
      <c r="A1332" s="96"/>
      <c r="B1332" s="199"/>
      <c r="C1332" s="200"/>
      <c r="D1332" s="200"/>
      <c r="E1332" s="201"/>
      <c r="F1332" s="201"/>
      <c r="G1332" s="197" t="str">
        <f t="shared" si="40"/>
        <v/>
      </c>
      <c r="H1332" s="197" t="str">
        <f>IF(B1332="","",IF(COUNTIF(Businesses!B:B,B1332)&gt;1,"Multi-Tenant","Single-Tenant"))</f>
        <v/>
      </c>
      <c r="I1332" s="402" t="str">
        <f t="shared" si="41"/>
        <v/>
      </c>
      <c r="J1332" s="403"/>
      <c r="K1332" s="97"/>
      <c r="L1332" s="1" t="b">
        <f>IF(B1332="",FALSE,IF(COUNTIF(Businesses!B:B,Buildings!B1332)=0,TRUE,FALSE))</f>
        <v>0</v>
      </c>
    </row>
    <row r="1333" spans="1:12" s="3" customFormat="1" ht="16.5" customHeight="1">
      <c r="A1333" s="96"/>
      <c r="B1333" s="194"/>
      <c r="C1333" s="195"/>
      <c r="D1333" s="195"/>
      <c r="E1333" s="196"/>
      <c r="F1333" s="196"/>
      <c r="G1333" s="197" t="str">
        <f t="shared" si="40"/>
        <v/>
      </c>
      <c r="H1333" s="197" t="str">
        <f>IF(B1333="","",IF(COUNTIF(Businesses!B:B,B1333)&gt;1,"Multi-Tenant","Single-Tenant"))</f>
        <v/>
      </c>
      <c r="I1333" s="402" t="str">
        <f t="shared" si="41"/>
        <v/>
      </c>
      <c r="J1333" s="403"/>
      <c r="K1333" s="97"/>
      <c r="L1333" s="1" t="b">
        <f>IF(B1333="",FALSE,IF(COUNTIF(Businesses!B:B,Buildings!B1333)=0,TRUE,FALSE))</f>
        <v>0</v>
      </c>
    </row>
    <row r="1334" spans="1:12" s="3" customFormat="1" ht="16.5" customHeight="1">
      <c r="A1334" s="96"/>
      <c r="B1334" s="199"/>
      <c r="C1334" s="200"/>
      <c r="D1334" s="200"/>
      <c r="E1334" s="201"/>
      <c r="F1334" s="201"/>
      <c r="G1334" s="197" t="str">
        <f t="shared" si="40"/>
        <v/>
      </c>
      <c r="H1334" s="197" t="str">
        <f>IF(B1334="","",IF(COUNTIF(Businesses!B:B,B1334)&gt;1,"Multi-Tenant","Single-Tenant"))</f>
        <v/>
      </c>
      <c r="I1334" s="402" t="str">
        <f t="shared" si="41"/>
        <v/>
      </c>
      <c r="J1334" s="403"/>
      <c r="K1334" s="97"/>
      <c r="L1334" s="1" t="b">
        <f>IF(B1334="",FALSE,IF(COUNTIF(Businesses!B:B,Buildings!B1334)=0,TRUE,FALSE))</f>
        <v>0</v>
      </c>
    </row>
    <row r="1335" spans="1:12" s="3" customFormat="1" ht="16.5" customHeight="1">
      <c r="A1335" s="96"/>
      <c r="B1335" s="194"/>
      <c r="C1335" s="195"/>
      <c r="D1335" s="195"/>
      <c r="E1335" s="196"/>
      <c r="F1335" s="196"/>
      <c r="G1335" s="197" t="str">
        <f t="shared" si="40"/>
        <v/>
      </c>
      <c r="H1335" s="197" t="str">
        <f>IF(B1335="","",IF(COUNTIF(Businesses!B:B,B1335)&gt;1,"Multi-Tenant","Single-Tenant"))</f>
        <v/>
      </c>
      <c r="I1335" s="402" t="str">
        <f t="shared" si="41"/>
        <v/>
      </c>
      <c r="J1335" s="403"/>
      <c r="K1335" s="97"/>
      <c r="L1335" s="1" t="b">
        <f>IF(B1335="",FALSE,IF(COUNTIF(Businesses!B:B,Buildings!B1335)=0,TRUE,FALSE))</f>
        <v>0</v>
      </c>
    </row>
    <row r="1336" spans="1:12" s="3" customFormat="1" ht="16.5" customHeight="1">
      <c r="A1336" s="96"/>
      <c r="B1336" s="199"/>
      <c r="C1336" s="200"/>
      <c r="D1336" s="200"/>
      <c r="E1336" s="201"/>
      <c r="F1336" s="201"/>
      <c r="G1336" s="197" t="str">
        <f t="shared" si="40"/>
        <v/>
      </c>
      <c r="H1336" s="197" t="str">
        <f>IF(B1336="","",IF(COUNTIF(Businesses!B:B,B1336)&gt;1,"Multi-Tenant","Single-Tenant"))</f>
        <v/>
      </c>
      <c r="I1336" s="402" t="str">
        <f t="shared" si="41"/>
        <v/>
      </c>
      <c r="J1336" s="403"/>
      <c r="K1336" s="97"/>
      <c r="L1336" s="1" t="b">
        <f>IF(B1336="",FALSE,IF(COUNTIF(Businesses!B:B,Buildings!B1336)=0,TRUE,FALSE))</f>
        <v>0</v>
      </c>
    </row>
    <row r="1337" spans="1:12" s="3" customFormat="1" ht="16.5" customHeight="1">
      <c r="A1337" s="96"/>
      <c r="B1337" s="194"/>
      <c r="C1337" s="195"/>
      <c r="D1337" s="195"/>
      <c r="E1337" s="196"/>
      <c r="F1337" s="196"/>
      <c r="G1337" s="197" t="str">
        <f t="shared" si="40"/>
        <v/>
      </c>
      <c r="H1337" s="197" t="str">
        <f>IF(B1337="","",IF(COUNTIF(Businesses!B:B,B1337)&gt;1,"Multi-Tenant","Single-Tenant"))</f>
        <v/>
      </c>
      <c r="I1337" s="402" t="str">
        <f t="shared" si="41"/>
        <v/>
      </c>
      <c r="J1337" s="403"/>
      <c r="K1337" s="97"/>
      <c r="L1337" s="1" t="b">
        <f>IF(B1337="",FALSE,IF(COUNTIF(Businesses!B:B,Buildings!B1337)=0,TRUE,FALSE))</f>
        <v>0</v>
      </c>
    </row>
    <row r="1338" spans="1:12" s="3" customFormat="1" ht="16.5" customHeight="1">
      <c r="A1338" s="96"/>
      <c r="B1338" s="199"/>
      <c r="C1338" s="200"/>
      <c r="D1338" s="200"/>
      <c r="E1338" s="201"/>
      <c r="F1338" s="201"/>
      <c r="G1338" s="197" t="str">
        <f t="shared" si="40"/>
        <v/>
      </c>
      <c r="H1338" s="197" t="str">
        <f>IF(B1338="","",IF(COUNTIF(Businesses!B:B,B1338)&gt;1,"Multi-Tenant","Single-Tenant"))</f>
        <v/>
      </c>
      <c r="I1338" s="402" t="str">
        <f t="shared" si="41"/>
        <v/>
      </c>
      <c r="J1338" s="403"/>
      <c r="K1338" s="97"/>
      <c r="L1338" s="1" t="b">
        <f>IF(B1338="",FALSE,IF(COUNTIF(Businesses!B:B,Buildings!B1338)=0,TRUE,FALSE))</f>
        <v>0</v>
      </c>
    </row>
    <row r="1339" spans="1:12" s="3" customFormat="1" ht="16.5" customHeight="1">
      <c r="A1339" s="96"/>
      <c r="B1339" s="194"/>
      <c r="C1339" s="195"/>
      <c r="D1339" s="195"/>
      <c r="E1339" s="196"/>
      <c r="F1339" s="196"/>
      <c r="G1339" s="197" t="str">
        <f t="shared" si="40"/>
        <v/>
      </c>
      <c r="H1339" s="197" t="str">
        <f>IF(B1339="","",IF(COUNTIF(Businesses!B:B,B1339)&gt;1,"Multi-Tenant","Single-Tenant"))</f>
        <v/>
      </c>
      <c r="I1339" s="402" t="str">
        <f t="shared" si="41"/>
        <v/>
      </c>
      <c r="J1339" s="403"/>
      <c r="K1339" s="97"/>
      <c r="L1339" s="1" t="b">
        <f>IF(B1339="",FALSE,IF(COUNTIF(Businesses!B:B,Buildings!B1339)=0,TRUE,FALSE))</f>
        <v>0</v>
      </c>
    </row>
    <row r="1340" spans="1:12" s="3" customFormat="1" ht="16.5" customHeight="1">
      <c r="A1340" s="96"/>
      <c r="B1340" s="199"/>
      <c r="C1340" s="200"/>
      <c r="D1340" s="200"/>
      <c r="E1340" s="201"/>
      <c r="F1340" s="201"/>
      <c r="G1340" s="197" t="str">
        <f t="shared" si="40"/>
        <v/>
      </c>
      <c r="H1340" s="197" t="str">
        <f>IF(B1340="","",IF(COUNTIF(Businesses!B:B,B1340)&gt;1,"Multi-Tenant","Single-Tenant"))</f>
        <v/>
      </c>
      <c r="I1340" s="402" t="str">
        <f t="shared" si="41"/>
        <v/>
      </c>
      <c r="J1340" s="403"/>
      <c r="K1340" s="97"/>
      <c r="L1340" s="1" t="b">
        <f>IF(B1340="",FALSE,IF(COUNTIF(Businesses!B:B,Buildings!B1340)=0,TRUE,FALSE))</f>
        <v>0</v>
      </c>
    </row>
    <row r="1341" spans="1:12" s="3" customFormat="1" ht="16.5" customHeight="1">
      <c r="A1341" s="96"/>
      <c r="B1341" s="194"/>
      <c r="C1341" s="195"/>
      <c r="D1341" s="195"/>
      <c r="E1341" s="196"/>
      <c r="F1341" s="196"/>
      <c r="G1341" s="197" t="str">
        <f t="shared" si="40"/>
        <v/>
      </c>
      <c r="H1341" s="197" t="str">
        <f>IF(B1341="","",IF(COUNTIF(Businesses!B:B,B1341)&gt;1,"Multi-Tenant","Single-Tenant"))</f>
        <v/>
      </c>
      <c r="I1341" s="402" t="str">
        <f t="shared" si="41"/>
        <v/>
      </c>
      <c r="J1341" s="403"/>
      <c r="K1341" s="97"/>
      <c r="L1341" s="1" t="b">
        <f>IF(B1341="",FALSE,IF(COUNTIF(Businesses!B:B,Buildings!B1341)=0,TRUE,FALSE))</f>
        <v>0</v>
      </c>
    </row>
    <row r="1342" spans="1:12" s="3" customFormat="1" ht="16.5" customHeight="1">
      <c r="A1342" s="96"/>
      <c r="B1342" s="199"/>
      <c r="C1342" s="200"/>
      <c r="D1342" s="200"/>
      <c r="E1342" s="201"/>
      <c r="F1342" s="201"/>
      <c r="G1342" s="197" t="str">
        <f t="shared" si="40"/>
        <v/>
      </c>
      <c r="H1342" s="197" t="str">
        <f>IF(B1342="","",IF(COUNTIF(Businesses!B:B,B1342)&gt;1,"Multi-Tenant","Single-Tenant"))</f>
        <v/>
      </c>
      <c r="I1342" s="402" t="str">
        <f t="shared" si="41"/>
        <v/>
      </c>
      <c r="J1342" s="403"/>
      <c r="K1342" s="97"/>
      <c r="L1342" s="1" t="b">
        <f>IF(B1342="",FALSE,IF(COUNTIF(Businesses!B:B,Buildings!B1342)=0,TRUE,FALSE))</f>
        <v>0</v>
      </c>
    </row>
    <row r="1343" spans="1:12" s="3" customFormat="1" ht="16.5" customHeight="1">
      <c r="A1343" s="96"/>
      <c r="B1343" s="194"/>
      <c r="C1343" s="195"/>
      <c r="D1343" s="195"/>
      <c r="E1343" s="196"/>
      <c r="F1343" s="196"/>
      <c r="G1343" s="197" t="str">
        <f t="shared" si="40"/>
        <v/>
      </c>
      <c r="H1343" s="197" t="str">
        <f>IF(B1343="","",IF(COUNTIF(Businesses!B:B,B1343)&gt;1,"Multi-Tenant","Single-Tenant"))</f>
        <v/>
      </c>
      <c r="I1343" s="402" t="str">
        <f t="shared" si="41"/>
        <v/>
      </c>
      <c r="J1343" s="403"/>
      <c r="K1343" s="97"/>
      <c r="L1343" s="1" t="b">
        <f>IF(B1343="",FALSE,IF(COUNTIF(Businesses!B:B,Buildings!B1343)=0,TRUE,FALSE))</f>
        <v>0</v>
      </c>
    </row>
    <row r="1344" spans="1:12" s="3" customFormat="1" ht="16.5" customHeight="1">
      <c r="A1344" s="96"/>
      <c r="B1344" s="199"/>
      <c r="C1344" s="200"/>
      <c r="D1344" s="200"/>
      <c r="E1344" s="201"/>
      <c r="F1344" s="201"/>
      <c r="G1344" s="197" t="str">
        <f t="shared" si="40"/>
        <v/>
      </c>
      <c r="H1344" s="197" t="str">
        <f>IF(B1344="","",IF(COUNTIF(Businesses!B:B,B1344)&gt;1,"Multi-Tenant","Single-Tenant"))</f>
        <v/>
      </c>
      <c r="I1344" s="402" t="str">
        <f t="shared" si="41"/>
        <v/>
      </c>
      <c r="J1344" s="403"/>
      <c r="K1344" s="97"/>
      <c r="L1344" s="1" t="b">
        <f>IF(B1344="",FALSE,IF(COUNTIF(Businesses!B:B,Buildings!B1344)=0,TRUE,FALSE))</f>
        <v>0</v>
      </c>
    </row>
    <row r="1345" spans="1:12" s="3" customFormat="1" ht="16.5" customHeight="1">
      <c r="A1345" s="96"/>
      <c r="B1345" s="194"/>
      <c r="C1345" s="195"/>
      <c r="D1345" s="195"/>
      <c r="E1345" s="196"/>
      <c r="F1345" s="196"/>
      <c r="G1345" s="197" t="str">
        <f t="shared" si="40"/>
        <v/>
      </c>
      <c r="H1345" s="197" t="str">
        <f>IF(B1345="","",IF(COUNTIF(Businesses!B:B,B1345)&gt;1,"Multi-Tenant","Single-Tenant"))</f>
        <v/>
      </c>
      <c r="I1345" s="402" t="str">
        <f t="shared" si="41"/>
        <v/>
      </c>
      <c r="J1345" s="403"/>
      <c r="K1345" s="97"/>
      <c r="L1345" s="1" t="b">
        <f>IF(B1345="",FALSE,IF(COUNTIF(Businesses!B:B,Buildings!B1345)=0,TRUE,FALSE))</f>
        <v>0</v>
      </c>
    </row>
    <row r="1346" spans="1:12" s="3" customFormat="1" ht="16.5" customHeight="1">
      <c r="A1346" s="96"/>
      <c r="B1346" s="199"/>
      <c r="C1346" s="200"/>
      <c r="D1346" s="200"/>
      <c r="E1346" s="201"/>
      <c r="F1346" s="201"/>
      <c r="G1346" s="197" t="str">
        <f t="shared" si="40"/>
        <v/>
      </c>
      <c r="H1346" s="197" t="str">
        <f>IF(B1346="","",IF(COUNTIF(Businesses!B:B,B1346)&gt;1,"Multi-Tenant","Single-Tenant"))</f>
        <v/>
      </c>
      <c r="I1346" s="402" t="str">
        <f t="shared" si="41"/>
        <v/>
      </c>
      <c r="J1346" s="403"/>
      <c r="K1346" s="97"/>
      <c r="L1346" s="1" t="b">
        <f>IF(B1346="",FALSE,IF(COUNTIF(Businesses!B:B,Buildings!B1346)=0,TRUE,FALSE))</f>
        <v>0</v>
      </c>
    </row>
    <row r="1347" spans="1:12" s="3" customFormat="1" ht="16.5" customHeight="1">
      <c r="A1347" s="96"/>
      <c r="B1347" s="194"/>
      <c r="C1347" s="195"/>
      <c r="D1347" s="195"/>
      <c r="E1347" s="196"/>
      <c r="F1347" s="196"/>
      <c r="G1347" s="197" t="str">
        <f t="shared" si="40"/>
        <v/>
      </c>
      <c r="H1347" s="197" t="str">
        <f>IF(B1347="","",IF(COUNTIF(Businesses!B:B,B1347)&gt;1,"Multi-Tenant","Single-Tenant"))</f>
        <v/>
      </c>
      <c r="I1347" s="402" t="str">
        <f t="shared" si="41"/>
        <v/>
      </c>
      <c r="J1347" s="403"/>
      <c r="K1347" s="97"/>
      <c r="L1347" s="1" t="b">
        <f>IF(B1347="",FALSE,IF(COUNTIF(Businesses!B:B,Buildings!B1347)=0,TRUE,FALSE))</f>
        <v>0</v>
      </c>
    </row>
    <row r="1348" spans="1:12" s="3" customFormat="1" ht="16.5" customHeight="1">
      <c r="A1348" s="96"/>
      <c r="B1348" s="199"/>
      <c r="C1348" s="200"/>
      <c r="D1348" s="200"/>
      <c r="E1348" s="201"/>
      <c r="F1348" s="201"/>
      <c r="G1348" s="197" t="str">
        <f t="shared" ref="G1348:G1411" si="42">IF(B1348="","","Standard")</f>
        <v/>
      </c>
      <c r="H1348" s="197" t="str">
        <f>IF(B1348="","",IF(COUNTIF(Businesses!B:B,B1348)&gt;1,"Multi-Tenant","Single-Tenant"))</f>
        <v/>
      </c>
      <c r="I1348" s="402" t="str">
        <f t="shared" ref="I1348:I1411" si="43">IF(B1348="","",B1348)</f>
        <v/>
      </c>
      <c r="J1348" s="403"/>
      <c r="K1348" s="97"/>
      <c r="L1348" s="1" t="b">
        <f>IF(B1348="",FALSE,IF(COUNTIF(Businesses!B:B,Buildings!B1348)=0,TRUE,FALSE))</f>
        <v>0</v>
      </c>
    </row>
    <row r="1349" spans="1:12" s="3" customFormat="1" ht="16.5" customHeight="1">
      <c r="A1349" s="96"/>
      <c r="B1349" s="194"/>
      <c r="C1349" s="195"/>
      <c r="D1349" s="195"/>
      <c r="E1349" s="196"/>
      <c r="F1349" s="196"/>
      <c r="G1349" s="197" t="str">
        <f t="shared" si="42"/>
        <v/>
      </c>
      <c r="H1349" s="197" t="str">
        <f>IF(B1349="","",IF(COUNTIF(Businesses!B:B,B1349)&gt;1,"Multi-Tenant","Single-Tenant"))</f>
        <v/>
      </c>
      <c r="I1349" s="402" t="str">
        <f t="shared" si="43"/>
        <v/>
      </c>
      <c r="J1349" s="403"/>
      <c r="K1349" s="97"/>
      <c r="L1349" s="1" t="b">
        <f>IF(B1349="",FALSE,IF(COUNTIF(Businesses!B:B,Buildings!B1349)=0,TRUE,FALSE))</f>
        <v>0</v>
      </c>
    </row>
    <row r="1350" spans="1:12" s="3" customFormat="1" ht="16.5" customHeight="1">
      <c r="A1350" s="96"/>
      <c r="B1350" s="199"/>
      <c r="C1350" s="200"/>
      <c r="D1350" s="200"/>
      <c r="E1350" s="201"/>
      <c r="F1350" s="201"/>
      <c r="G1350" s="197" t="str">
        <f t="shared" si="42"/>
        <v/>
      </c>
      <c r="H1350" s="197" t="str">
        <f>IF(B1350="","",IF(COUNTIF(Businesses!B:B,B1350)&gt;1,"Multi-Tenant","Single-Tenant"))</f>
        <v/>
      </c>
      <c r="I1350" s="402" t="str">
        <f t="shared" si="43"/>
        <v/>
      </c>
      <c r="J1350" s="403"/>
      <c r="K1350" s="97"/>
      <c r="L1350" s="1" t="b">
        <f>IF(B1350="",FALSE,IF(COUNTIF(Businesses!B:B,Buildings!B1350)=0,TRUE,FALSE))</f>
        <v>0</v>
      </c>
    </row>
    <row r="1351" spans="1:12" s="3" customFormat="1" ht="16.5" customHeight="1">
      <c r="A1351" s="96"/>
      <c r="B1351" s="194"/>
      <c r="C1351" s="195"/>
      <c r="D1351" s="195"/>
      <c r="E1351" s="196"/>
      <c r="F1351" s="196"/>
      <c r="G1351" s="197" t="str">
        <f t="shared" si="42"/>
        <v/>
      </c>
      <c r="H1351" s="197" t="str">
        <f>IF(B1351="","",IF(COUNTIF(Businesses!B:B,B1351)&gt;1,"Multi-Tenant","Single-Tenant"))</f>
        <v/>
      </c>
      <c r="I1351" s="402" t="str">
        <f t="shared" si="43"/>
        <v/>
      </c>
      <c r="J1351" s="403"/>
      <c r="K1351" s="97"/>
      <c r="L1351" s="1" t="b">
        <f>IF(B1351="",FALSE,IF(COUNTIF(Businesses!B:B,Buildings!B1351)=0,TRUE,FALSE))</f>
        <v>0</v>
      </c>
    </row>
    <row r="1352" spans="1:12" s="3" customFormat="1" ht="16.5" customHeight="1">
      <c r="A1352" s="96"/>
      <c r="B1352" s="199"/>
      <c r="C1352" s="200"/>
      <c r="D1352" s="200"/>
      <c r="E1352" s="201"/>
      <c r="F1352" s="201"/>
      <c r="G1352" s="197" t="str">
        <f t="shared" si="42"/>
        <v/>
      </c>
      <c r="H1352" s="197" t="str">
        <f>IF(B1352="","",IF(COUNTIF(Businesses!B:B,B1352)&gt;1,"Multi-Tenant","Single-Tenant"))</f>
        <v/>
      </c>
      <c r="I1352" s="402" t="str">
        <f t="shared" si="43"/>
        <v/>
      </c>
      <c r="J1352" s="403"/>
      <c r="K1352" s="97"/>
      <c r="L1352" s="1" t="b">
        <f>IF(B1352="",FALSE,IF(COUNTIF(Businesses!B:B,Buildings!B1352)=0,TRUE,FALSE))</f>
        <v>0</v>
      </c>
    </row>
    <row r="1353" spans="1:12" s="3" customFormat="1" ht="16.5" customHeight="1">
      <c r="A1353" s="96"/>
      <c r="B1353" s="194"/>
      <c r="C1353" s="195"/>
      <c r="D1353" s="195"/>
      <c r="E1353" s="196"/>
      <c r="F1353" s="196"/>
      <c r="G1353" s="197" t="str">
        <f t="shared" si="42"/>
        <v/>
      </c>
      <c r="H1353" s="197" t="str">
        <f>IF(B1353="","",IF(COUNTIF(Businesses!B:B,B1353)&gt;1,"Multi-Tenant","Single-Tenant"))</f>
        <v/>
      </c>
      <c r="I1353" s="402" t="str">
        <f t="shared" si="43"/>
        <v/>
      </c>
      <c r="J1353" s="403"/>
      <c r="K1353" s="97"/>
      <c r="L1353" s="1" t="b">
        <f>IF(B1353="",FALSE,IF(COUNTIF(Businesses!B:B,Buildings!B1353)=0,TRUE,FALSE))</f>
        <v>0</v>
      </c>
    </row>
    <row r="1354" spans="1:12" s="3" customFormat="1" ht="16.5" customHeight="1">
      <c r="A1354" s="96"/>
      <c r="B1354" s="199"/>
      <c r="C1354" s="200"/>
      <c r="D1354" s="200"/>
      <c r="E1354" s="201"/>
      <c r="F1354" s="201"/>
      <c r="G1354" s="197" t="str">
        <f t="shared" si="42"/>
        <v/>
      </c>
      <c r="H1354" s="197" t="str">
        <f>IF(B1354="","",IF(COUNTIF(Businesses!B:B,B1354)&gt;1,"Multi-Tenant","Single-Tenant"))</f>
        <v/>
      </c>
      <c r="I1354" s="402" t="str">
        <f t="shared" si="43"/>
        <v/>
      </c>
      <c r="J1354" s="403"/>
      <c r="K1354" s="97"/>
      <c r="L1354" s="1" t="b">
        <f>IF(B1354="",FALSE,IF(COUNTIF(Businesses!B:B,Buildings!B1354)=0,TRUE,FALSE))</f>
        <v>0</v>
      </c>
    </row>
    <row r="1355" spans="1:12" s="3" customFormat="1" ht="16.5" customHeight="1">
      <c r="A1355" s="96"/>
      <c r="B1355" s="194"/>
      <c r="C1355" s="195"/>
      <c r="D1355" s="195"/>
      <c r="E1355" s="196"/>
      <c r="F1355" s="196"/>
      <c r="G1355" s="197" t="str">
        <f t="shared" si="42"/>
        <v/>
      </c>
      <c r="H1355" s="197" t="str">
        <f>IF(B1355="","",IF(COUNTIF(Businesses!B:B,B1355)&gt;1,"Multi-Tenant","Single-Tenant"))</f>
        <v/>
      </c>
      <c r="I1355" s="402" t="str">
        <f t="shared" si="43"/>
        <v/>
      </c>
      <c r="J1355" s="403"/>
      <c r="K1355" s="97"/>
      <c r="L1355" s="1" t="b">
        <f>IF(B1355="",FALSE,IF(COUNTIF(Businesses!B:B,Buildings!B1355)=0,TRUE,FALSE))</f>
        <v>0</v>
      </c>
    </row>
    <row r="1356" spans="1:12" s="3" customFormat="1" ht="16.5" customHeight="1">
      <c r="A1356" s="96"/>
      <c r="B1356" s="199"/>
      <c r="C1356" s="200"/>
      <c r="D1356" s="200"/>
      <c r="E1356" s="201"/>
      <c r="F1356" s="201"/>
      <c r="G1356" s="197" t="str">
        <f t="shared" si="42"/>
        <v/>
      </c>
      <c r="H1356" s="197" t="str">
        <f>IF(B1356="","",IF(COUNTIF(Businesses!B:B,B1356)&gt;1,"Multi-Tenant","Single-Tenant"))</f>
        <v/>
      </c>
      <c r="I1356" s="402" t="str">
        <f t="shared" si="43"/>
        <v/>
      </c>
      <c r="J1356" s="403"/>
      <c r="K1356" s="97"/>
      <c r="L1356" s="1" t="b">
        <f>IF(B1356="",FALSE,IF(COUNTIF(Businesses!B:B,Buildings!B1356)=0,TRUE,FALSE))</f>
        <v>0</v>
      </c>
    </row>
    <row r="1357" spans="1:12" s="3" customFormat="1" ht="16.5" customHeight="1">
      <c r="A1357" s="96"/>
      <c r="B1357" s="194"/>
      <c r="C1357" s="195"/>
      <c r="D1357" s="195"/>
      <c r="E1357" s="196"/>
      <c r="F1357" s="196"/>
      <c r="G1357" s="197" t="str">
        <f t="shared" si="42"/>
        <v/>
      </c>
      <c r="H1357" s="197" t="str">
        <f>IF(B1357="","",IF(COUNTIF(Businesses!B:B,B1357)&gt;1,"Multi-Tenant","Single-Tenant"))</f>
        <v/>
      </c>
      <c r="I1357" s="402" t="str">
        <f t="shared" si="43"/>
        <v/>
      </c>
      <c r="J1357" s="403"/>
      <c r="K1357" s="97"/>
      <c r="L1357" s="1" t="b">
        <f>IF(B1357="",FALSE,IF(COUNTIF(Businesses!B:B,Buildings!B1357)=0,TRUE,FALSE))</f>
        <v>0</v>
      </c>
    </row>
    <row r="1358" spans="1:12" s="3" customFormat="1" ht="16.5" customHeight="1">
      <c r="A1358" s="96"/>
      <c r="B1358" s="199"/>
      <c r="C1358" s="200"/>
      <c r="D1358" s="200"/>
      <c r="E1358" s="201"/>
      <c r="F1358" s="201"/>
      <c r="G1358" s="197" t="str">
        <f t="shared" si="42"/>
        <v/>
      </c>
      <c r="H1358" s="197" t="str">
        <f>IF(B1358="","",IF(COUNTIF(Businesses!B:B,B1358)&gt;1,"Multi-Tenant","Single-Tenant"))</f>
        <v/>
      </c>
      <c r="I1358" s="402" t="str">
        <f t="shared" si="43"/>
        <v/>
      </c>
      <c r="J1358" s="403"/>
      <c r="K1358" s="97"/>
      <c r="L1358" s="1" t="b">
        <f>IF(B1358="",FALSE,IF(COUNTIF(Businesses!B:B,Buildings!B1358)=0,TRUE,FALSE))</f>
        <v>0</v>
      </c>
    </row>
    <row r="1359" spans="1:12" s="3" customFormat="1" ht="16.5" customHeight="1">
      <c r="A1359" s="96"/>
      <c r="B1359" s="194"/>
      <c r="C1359" s="195"/>
      <c r="D1359" s="195"/>
      <c r="E1359" s="196"/>
      <c r="F1359" s="196"/>
      <c r="G1359" s="197" t="str">
        <f t="shared" si="42"/>
        <v/>
      </c>
      <c r="H1359" s="197" t="str">
        <f>IF(B1359="","",IF(COUNTIF(Businesses!B:B,B1359)&gt;1,"Multi-Tenant","Single-Tenant"))</f>
        <v/>
      </c>
      <c r="I1359" s="402" t="str">
        <f t="shared" si="43"/>
        <v/>
      </c>
      <c r="J1359" s="403"/>
      <c r="K1359" s="97"/>
      <c r="L1359" s="1" t="b">
        <f>IF(B1359="",FALSE,IF(COUNTIF(Businesses!B:B,Buildings!B1359)=0,TRUE,FALSE))</f>
        <v>0</v>
      </c>
    </row>
    <row r="1360" spans="1:12" s="3" customFormat="1" ht="16.5" customHeight="1">
      <c r="A1360" s="96"/>
      <c r="B1360" s="199"/>
      <c r="C1360" s="200"/>
      <c r="D1360" s="200"/>
      <c r="E1360" s="201"/>
      <c r="F1360" s="201"/>
      <c r="G1360" s="197" t="str">
        <f t="shared" si="42"/>
        <v/>
      </c>
      <c r="H1360" s="197" t="str">
        <f>IF(B1360="","",IF(COUNTIF(Businesses!B:B,B1360)&gt;1,"Multi-Tenant","Single-Tenant"))</f>
        <v/>
      </c>
      <c r="I1360" s="402" t="str">
        <f t="shared" si="43"/>
        <v/>
      </c>
      <c r="J1360" s="403"/>
      <c r="K1360" s="97"/>
      <c r="L1360" s="1" t="b">
        <f>IF(B1360="",FALSE,IF(COUNTIF(Businesses!B:B,Buildings!B1360)=0,TRUE,FALSE))</f>
        <v>0</v>
      </c>
    </row>
    <row r="1361" spans="1:12" s="3" customFormat="1" ht="16.5" customHeight="1">
      <c r="A1361" s="96"/>
      <c r="B1361" s="194"/>
      <c r="C1361" s="195"/>
      <c r="D1361" s="195"/>
      <c r="E1361" s="196"/>
      <c r="F1361" s="196"/>
      <c r="G1361" s="197" t="str">
        <f t="shared" si="42"/>
        <v/>
      </c>
      <c r="H1361" s="197" t="str">
        <f>IF(B1361="","",IF(COUNTIF(Businesses!B:B,B1361)&gt;1,"Multi-Tenant","Single-Tenant"))</f>
        <v/>
      </c>
      <c r="I1361" s="402" t="str">
        <f t="shared" si="43"/>
        <v/>
      </c>
      <c r="J1361" s="403"/>
      <c r="K1361" s="97"/>
      <c r="L1361" s="1" t="b">
        <f>IF(B1361="",FALSE,IF(COUNTIF(Businesses!B:B,Buildings!B1361)=0,TRUE,FALSE))</f>
        <v>0</v>
      </c>
    </row>
    <row r="1362" spans="1:12" s="3" customFormat="1" ht="16.5" customHeight="1">
      <c r="A1362" s="96"/>
      <c r="B1362" s="199"/>
      <c r="C1362" s="200"/>
      <c r="D1362" s="200"/>
      <c r="E1362" s="201"/>
      <c r="F1362" s="201"/>
      <c r="G1362" s="197" t="str">
        <f t="shared" si="42"/>
        <v/>
      </c>
      <c r="H1362" s="197" t="str">
        <f>IF(B1362="","",IF(COUNTIF(Businesses!B:B,B1362)&gt;1,"Multi-Tenant","Single-Tenant"))</f>
        <v/>
      </c>
      <c r="I1362" s="402" t="str">
        <f t="shared" si="43"/>
        <v/>
      </c>
      <c r="J1362" s="403"/>
      <c r="K1362" s="97"/>
      <c r="L1362" s="1" t="b">
        <f>IF(B1362="",FALSE,IF(COUNTIF(Businesses!B:B,Buildings!B1362)=0,TRUE,FALSE))</f>
        <v>0</v>
      </c>
    </row>
    <row r="1363" spans="1:12" s="3" customFormat="1" ht="16.5" customHeight="1">
      <c r="A1363" s="96"/>
      <c r="B1363" s="194"/>
      <c r="C1363" s="195"/>
      <c r="D1363" s="195"/>
      <c r="E1363" s="196"/>
      <c r="F1363" s="196"/>
      <c r="G1363" s="197" t="str">
        <f t="shared" si="42"/>
        <v/>
      </c>
      <c r="H1363" s="197" t="str">
        <f>IF(B1363="","",IF(COUNTIF(Businesses!B:B,B1363)&gt;1,"Multi-Tenant","Single-Tenant"))</f>
        <v/>
      </c>
      <c r="I1363" s="402" t="str">
        <f t="shared" si="43"/>
        <v/>
      </c>
      <c r="J1363" s="403"/>
      <c r="K1363" s="97"/>
      <c r="L1363" s="1" t="b">
        <f>IF(B1363="",FALSE,IF(COUNTIF(Businesses!B:B,Buildings!B1363)=0,TRUE,FALSE))</f>
        <v>0</v>
      </c>
    </row>
    <row r="1364" spans="1:12" s="3" customFormat="1" ht="16.5" customHeight="1">
      <c r="A1364" s="96"/>
      <c r="B1364" s="199"/>
      <c r="C1364" s="200"/>
      <c r="D1364" s="200"/>
      <c r="E1364" s="201"/>
      <c r="F1364" s="201"/>
      <c r="G1364" s="197" t="str">
        <f t="shared" si="42"/>
        <v/>
      </c>
      <c r="H1364" s="197" t="str">
        <f>IF(B1364="","",IF(COUNTIF(Businesses!B:B,B1364)&gt;1,"Multi-Tenant","Single-Tenant"))</f>
        <v/>
      </c>
      <c r="I1364" s="402" t="str">
        <f t="shared" si="43"/>
        <v/>
      </c>
      <c r="J1364" s="403"/>
      <c r="K1364" s="97"/>
      <c r="L1364" s="1" t="b">
        <f>IF(B1364="",FALSE,IF(COUNTIF(Businesses!B:B,Buildings!B1364)=0,TRUE,FALSE))</f>
        <v>0</v>
      </c>
    </row>
    <row r="1365" spans="1:12" s="3" customFormat="1" ht="16.5" customHeight="1">
      <c r="A1365" s="96"/>
      <c r="B1365" s="194"/>
      <c r="C1365" s="195"/>
      <c r="D1365" s="195"/>
      <c r="E1365" s="196"/>
      <c r="F1365" s="196"/>
      <c r="G1365" s="197" t="str">
        <f t="shared" si="42"/>
        <v/>
      </c>
      <c r="H1365" s="197" t="str">
        <f>IF(B1365="","",IF(COUNTIF(Businesses!B:B,B1365)&gt;1,"Multi-Tenant","Single-Tenant"))</f>
        <v/>
      </c>
      <c r="I1365" s="402" t="str">
        <f t="shared" si="43"/>
        <v/>
      </c>
      <c r="J1365" s="403"/>
      <c r="K1365" s="97"/>
      <c r="L1365" s="1" t="b">
        <f>IF(B1365="",FALSE,IF(COUNTIF(Businesses!B:B,Buildings!B1365)=0,TRUE,FALSE))</f>
        <v>0</v>
      </c>
    </row>
    <row r="1366" spans="1:12" s="3" customFormat="1" ht="16.5" customHeight="1">
      <c r="A1366" s="96"/>
      <c r="B1366" s="199"/>
      <c r="C1366" s="200"/>
      <c r="D1366" s="200"/>
      <c r="E1366" s="201"/>
      <c r="F1366" s="201"/>
      <c r="G1366" s="197" t="str">
        <f t="shared" si="42"/>
        <v/>
      </c>
      <c r="H1366" s="197" t="str">
        <f>IF(B1366="","",IF(COUNTIF(Businesses!B:B,B1366)&gt;1,"Multi-Tenant","Single-Tenant"))</f>
        <v/>
      </c>
      <c r="I1366" s="402" t="str">
        <f t="shared" si="43"/>
        <v/>
      </c>
      <c r="J1366" s="403"/>
      <c r="K1366" s="97"/>
      <c r="L1366" s="1" t="b">
        <f>IF(B1366="",FALSE,IF(COUNTIF(Businesses!B:B,Buildings!B1366)=0,TRUE,FALSE))</f>
        <v>0</v>
      </c>
    </row>
    <row r="1367" spans="1:12" s="3" customFormat="1" ht="16.5" customHeight="1">
      <c r="A1367" s="96"/>
      <c r="B1367" s="194"/>
      <c r="C1367" s="195"/>
      <c r="D1367" s="195"/>
      <c r="E1367" s="196"/>
      <c r="F1367" s="196"/>
      <c r="G1367" s="197" t="str">
        <f t="shared" si="42"/>
        <v/>
      </c>
      <c r="H1367" s="197" t="str">
        <f>IF(B1367="","",IF(COUNTIF(Businesses!B:B,B1367)&gt;1,"Multi-Tenant","Single-Tenant"))</f>
        <v/>
      </c>
      <c r="I1367" s="402" t="str">
        <f t="shared" si="43"/>
        <v/>
      </c>
      <c r="J1367" s="403"/>
      <c r="K1367" s="97"/>
      <c r="L1367" s="1" t="b">
        <f>IF(B1367="",FALSE,IF(COUNTIF(Businesses!B:B,Buildings!B1367)=0,TRUE,FALSE))</f>
        <v>0</v>
      </c>
    </row>
    <row r="1368" spans="1:12" s="3" customFormat="1" ht="16.5" customHeight="1">
      <c r="A1368" s="96"/>
      <c r="B1368" s="199"/>
      <c r="C1368" s="200"/>
      <c r="D1368" s="200"/>
      <c r="E1368" s="201"/>
      <c r="F1368" s="201"/>
      <c r="G1368" s="197" t="str">
        <f t="shared" si="42"/>
        <v/>
      </c>
      <c r="H1368" s="197" t="str">
        <f>IF(B1368="","",IF(COUNTIF(Businesses!B:B,B1368)&gt;1,"Multi-Tenant","Single-Tenant"))</f>
        <v/>
      </c>
      <c r="I1368" s="402" t="str">
        <f t="shared" si="43"/>
        <v/>
      </c>
      <c r="J1368" s="403"/>
      <c r="K1368" s="97"/>
      <c r="L1368" s="1" t="b">
        <f>IF(B1368="",FALSE,IF(COUNTIF(Businesses!B:B,Buildings!B1368)=0,TRUE,FALSE))</f>
        <v>0</v>
      </c>
    </row>
    <row r="1369" spans="1:12" s="3" customFormat="1" ht="16.5" customHeight="1">
      <c r="A1369" s="96"/>
      <c r="B1369" s="194"/>
      <c r="C1369" s="195"/>
      <c r="D1369" s="195"/>
      <c r="E1369" s="196"/>
      <c r="F1369" s="196"/>
      <c r="G1369" s="197" t="str">
        <f t="shared" si="42"/>
        <v/>
      </c>
      <c r="H1369" s="197" t="str">
        <f>IF(B1369="","",IF(COUNTIF(Businesses!B:B,B1369)&gt;1,"Multi-Tenant","Single-Tenant"))</f>
        <v/>
      </c>
      <c r="I1369" s="402" t="str">
        <f t="shared" si="43"/>
        <v/>
      </c>
      <c r="J1369" s="403"/>
      <c r="K1369" s="97"/>
      <c r="L1369" s="1" t="b">
        <f>IF(B1369="",FALSE,IF(COUNTIF(Businesses!B:B,Buildings!B1369)=0,TRUE,FALSE))</f>
        <v>0</v>
      </c>
    </row>
    <row r="1370" spans="1:12" s="3" customFormat="1" ht="16.5" customHeight="1">
      <c r="A1370" s="96"/>
      <c r="B1370" s="199"/>
      <c r="C1370" s="200"/>
      <c r="D1370" s="200"/>
      <c r="E1370" s="201"/>
      <c r="F1370" s="201"/>
      <c r="G1370" s="197" t="str">
        <f t="shared" si="42"/>
        <v/>
      </c>
      <c r="H1370" s="197" t="str">
        <f>IF(B1370="","",IF(COUNTIF(Businesses!B:B,B1370)&gt;1,"Multi-Tenant","Single-Tenant"))</f>
        <v/>
      </c>
      <c r="I1370" s="402" t="str">
        <f t="shared" si="43"/>
        <v/>
      </c>
      <c r="J1370" s="403"/>
      <c r="K1370" s="97"/>
      <c r="L1370" s="1" t="b">
        <f>IF(B1370="",FALSE,IF(COUNTIF(Businesses!B:B,Buildings!B1370)=0,TRUE,FALSE))</f>
        <v>0</v>
      </c>
    </row>
    <row r="1371" spans="1:12" s="3" customFormat="1" ht="16.5" customHeight="1">
      <c r="A1371" s="96"/>
      <c r="B1371" s="194"/>
      <c r="C1371" s="195"/>
      <c r="D1371" s="195"/>
      <c r="E1371" s="196"/>
      <c r="F1371" s="196"/>
      <c r="G1371" s="197" t="str">
        <f t="shared" si="42"/>
        <v/>
      </c>
      <c r="H1371" s="197" t="str">
        <f>IF(B1371="","",IF(COUNTIF(Businesses!B:B,B1371)&gt;1,"Multi-Tenant","Single-Tenant"))</f>
        <v/>
      </c>
      <c r="I1371" s="402" t="str">
        <f t="shared" si="43"/>
        <v/>
      </c>
      <c r="J1371" s="403"/>
      <c r="K1371" s="97"/>
      <c r="L1371" s="1" t="b">
        <f>IF(B1371="",FALSE,IF(COUNTIF(Businesses!B:B,Buildings!B1371)=0,TRUE,FALSE))</f>
        <v>0</v>
      </c>
    </row>
    <row r="1372" spans="1:12" s="3" customFormat="1" ht="16.5" customHeight="1">
      <c r="A1372" s="96"/>
      <c r="B1372" s="199"/>
      <c r="C1372" s="200"/>
      <c r="D1372" s="200"/>
      <c r="E1372" s="201"/>
      <c r="F1372" s="201"/>
      <c r="G1372" s="197" t="str">
        <f t="shared" si="42"/>
        <v/>
      </c>
      <c r="H1372" s="197" t="str">
        <f>IF(B1372="","",IF(COUNTIF(Businesses!B:B,B1372)&gt;1,"Multi-Tenant","Single-Tenant"))</f>
        <v/>
      </c>
      <c r="I1372" s="402" t="str">
        <f t="shared" si="43"/>
        <v/>
      </c>
      <c r="J1372" s="403"/>
      <c r="K1372" s="97"/>
      <c r="L1372" s="1" t="b">
        <f>IF(B1372="",FALSE,IF(COUNTIF(Businesses!B:B,Buildings!B1372)=0,TRUE,FALSE))</f>
        <v>0</v>
      </c>
    </row>
    <row r="1373" spans="1:12" s="3" customFormat="1" ht="16.5" customHeight="1">
      <c r="A1373" s="96"/>
      <c r="B1373" s="194"/>
      <c r="C1373" s="195"/>
      <c r="D1373" s="195"/>
      <c r="E1373" s="196"/>
      <c r="F1373" s="196"/>
      <c r="G1373" s="197" t="str">
        <f t="shared" si="42"/>
        <v/>
      </c>
      <c r="H1373" s="197" t="str">
        <f>IF(B1373="","",IF(COUNTIF(Businesses!B:B,B1373)&gt;1,"Multi-Tenant","Single-Tenant"))</f>
        <v/>
      </c>
      <c r="I1373" s="402" t="str">
        <f t="shared" si="43"/>
        <v/>
      </c>
      <c r="J1373" s="403"/>
      <c r="K1373" s="97"/>
      <c r="L1373" s="1" t="b">
        <f>IF(B1373="",FALSE,IF(COUNTIF(Businesses!B:B,Buildings!B1373)=0,TRUE,FALSE))</f>
        <v>0</v>
      </c>
    </row>
    <row r="1374" spans="1:12" s="3" customFormat="1" ht="16.5" customHeight="1">
      <c r="A1374" s="96"/>
      <c r="B1374" s="199"/>
      <c r="C1374" s="200"/>
      <c r="D1374" s="200"/>
      <c r="E1374" s="201"/>
      <c r="F1374" s="201"/>
      <c r="G1374" s="197" t="str">
        <f t="shared" si="42"/>
        <v/>
      </c>
      <c r="H1374" s="197" t="str">
        <f>IF(B1374="","",IF(COUNTIF(Businesses!B:B,B1374)&gt;1,"Multi-Tenant","Single-Tenant"))</f>
        <v/>
      </c>
      <c r="I1374" s="402" t="str">
        <f t="shared" si="43"/>
        <v/>
      </c>
      <c r="J1374" s="403"/>
      <c r="K1374" s="97"/>
      <c r="L1374" s="1" t="b">
        <f>IF(B1374="",FALSE,IF(COUNTIF(Businesses!B:B,Buildings!B1374)=0,TRUE,FALSE))</f>
        <v>0</v>
      </c>
    </row>
    <row r="1375" spans="1:12" s="3" customFormat="1" ht="16.5" customHeight="1">
      <c r="A1375" s="96"/>
      <c r="B1375" s="194"/>
      <c r="C1375" s="195"/>
      <c r="D1375" s="195"/>
      <c r="E1375" s="196"/>
      <c r="F1375" s="196"/>
      <c r="G1375" s="197" t="str">
        <f t="shared" si="42"/>
        <v/>
      </c>
      <c r="H1375" s="197" t="str">
        <f>IF(B1375="","",IF(COUNTIF(Businesses!B:B,B1375)&gt;1,"Multi-Tenant","Single-Tenant"))</f>
        <v/>
      </c>
      <c r="I1375" s="402" t="str">
        <f t="shared" si="43"/>
        <v/>
      </c>
      <c r="J1375" s="403"/>
      <c r="K1375" s="97"/>
      <c r="L1375" s="1" t="b">
        <f>IF(B1375="",FALSE,IF(COUNTIF(Businesses!B:B,Buildings!B1375)=0,TRUE,FALSE))</f>
        <v>0</v>
      </c>
    </row>
    <row r="1376" spans="1:12" s="3" customFormat="1" ht="16.5" customHeight="1">
      <c r="A1376" s="96"/>
      <c r="B1376" s="199"/>
      <c r="C1376" s="200"/>
      <c r="D1376" s="200"/>
      <c r="E1376" s="201"/>
      <c r="F1376" s="201"/>
      <c r="G1376" s="197" t="str">
        <f t="shared" si="42"/>
        <v/>
      </c>
      <c r="H1376" s="197" t="str">
        <f>IF(B1376="","",IF(COUNTIF(Businesses!B:B,B1376)&gt;1,"Multi-Tenant","Single-Tenant"))</f>
        <v/>
      </c>
      <c r="I1376" s="402" t="str">
        <f t="shared" si="43"/>
        <v/>
      </c>
      <c r="J1376" s="403"/>
      <c r="K1376" s="97"/>
      <c r="L1376" s="1" t="b">
        <f>IF(B1376="",FALSE,IF(COUNTIF(Businesses!B:B,Buildings!B1376)=0,TRUE,FALSE))</f>
        <v>0</v>
      </c>
    </row>
    <row r="1377" spans="1:12" s="3" customFormat="1" ht="16.5" customHeight="1">
      <c r="A1377" s="96"/>
      <c r="B1377" s="194"/>
      <c r="C1377" s="195"/>
      <c r="D1377" s="195"/>
      <c r="E1377" s="196"/>
      <c r="F1377" s="196"/>
      <c r="G1377" s="197" t="str">
        <f t="shared" si="42"/>
        <v/>
      </c>
      <c r="H1377" s="197" t="str">
        <f>IF(B1377="","",IF(COUNTIF(Businesses!B:B,B1377)&gt;1,"Multi-Tenant","Single-Tenant"))</f>
        <v/>
      </c>
      <c r="I1377" s="402" t="str">
        <f t="shared" si="43"/>
        <v/>
      </c>
      <c r="J1377" s="403"/>
      <c r="K1377" s="97"/>
      <c r="L1377" s="1" t="b">
        <f>IF(B1377="",FALSE,IF(COUNTIF(Businesses!B:B,Buildings!B1377)=0,TRUE,FALSE))</f>
        <v>0</v>
      </c>
    </row>
    <row r="1378" spans="1:12" s="3" customFormat="1" ht="16.5" customHeight="1">
      <c r="A1378" s="96"/>
      <c r="B1378" s="199"/>
      <c r="C1378" s="200"/>
      <c r="D1378" s="200"/>
      <c r="E1378" s="201"/>
      <c r="F1378" s="201"/>
      <c r="G1378" s="197" t="str">
        <f t="shared" si="42"/>
        <v/>
      </c>
      <c r="H1378" s="197" t="str">
        <f>IF(B1378="","",IF(COUNTIF(Businesses!B:B,B1378)&gt;1,"Multi-Tenant","Single-Tenant"))</f>
        <v/>
      </c>
      <c r="I1378" s="402" t="str">
        <f t="shared" si="43"/>
        <v/>
      </c>
      <c r="J1378" s="403"/>
      <c r="K1378" s="97"/>
      <c r="L1378" s="1" t="b">
        <f>IF(B1378="",FALSE,IF(COUNTIF(Businesses!B:B,Buildings!B1378)=0,TRUE,FALSE))</f>
        <v>0</v>
      </c>
    </row>
    <row r="1379" spans="1:12" s="3" customFormat="1" ht="16.5" customHeight="1">
      <c r="A1379" s="96"/>
      <c r="B1379" s="194"/>
      <c r="C1379" s="195"/>
      <c r="D1379" s="195"/>
      <c r="E1379" s="196"/>
      <c r="F1379" s="196"/>
      <c r="G1379" s="197" t="str">
        <f t="shared" si="42"/>
        <v/>
      </c>
      <c r="H1379" s="197" t="str">
        <f>IF(B1379="","",IF(COUNTIF(Businesses!B:B,B1379)&gt;1,"Multi-Tenant","Single-Tenant"))</f>
        <v/>
      </c>
      <c r="I1379" s="402" t="str">
        <f t="shared" si="43"/>
        <v/>
      </c>
      <c r="J1379" s="403"/>
      <c r="K1379" s="97"/>
      <c r="L1379" s="1" t="b">
        <f>IF(B1379="",FALSE,IF(COUNTIF(Businesses!B:B,Buildings!B1379)=0,TRUE,FALSE))</f>
        <v>0</v>
      </c>
    </row>
    <row r="1380" spans="1:12" s="3" customFormat="1" ht="16.5" customHeight="1">
      <c r="A1380" s="96"/>
      <c r="B1380" s="199"/>
      <c r="C1380" s="200"/>
      <c r="D1380" s="200"/>
      <c r="E1380" s="201"/>
      <c r="F1380" s="201"/>
      <c r="G1380" s="197" t="str">
        <f t="shared" si="42"/>
        <v/>
      </c>
      <c r="H1380" s="197" t="str">
        <f>IF(B1380="","",IF(COUNTIF(Businesses!B:B,B1380)&gt;1,"Multi-Tenant","Single-Tenant"))</f>
        <v/>
      </c>
      <c r="I1380" s="402" t="str">
        <f t="shared" si="43"/>
        <v/>
      </c>
      <c r="J1380" s="403"/>
      <c r="K1380" s="97"/>
      <c r="L1380" s="1" t="b">
        <f>IF(B1380="",FALSE,IF(COUNTIF(Businesses!B:B,Buildings!B1380)=0,TRUE,FALSE))</f>
        <v>0</v>
      </c>
    </row>
    <row r="1381" spans="1:12" s="3" customFormat="1" ht="16.5" customHeight="1">
      <c r="A1381" s="96"/>
      <c r="B1381" s="194"/>
      <c r="C1381" s="195"/>
      <c r="D1381" s="195"/>
      <c r="E1381" s="196"/>
      <c r="F1381" s="196"/>
      <c r="G1381" s="197" t="str">
        <f t="shared" si="42"/>
        <v/>
      </c>
      <c r="H1381" s="197" t="str">
        <f>IF(B1381="","",IF(COUNTIF(Businesses!B:B,B1381)&gt;1,"Multi-Tenant","Single-Tenant"))</f>
        <v/>
      </c>
      <c r="I1381" s="402" t="str">
        <f t="shared" si="43"/>
        <v/>
      </c>
      <c r="J1381" s="403"/>
      <c r="K1381" s="97"/>
      <c r="L1381" s="1" t="b">
        <f>IF(B1381="",FALSE,IF(COUNTIF(Businesses!B:B,Buildings!B1381)=0,TRUE,FALSE))</f>
        <v>0</v>
      </c>
    </row>
    <row r="1382" spans="1:12" s="3" customFormat="1" ht="16.5" customHeight="1">
      <c r="A1382" s="96"/>
      <c r="B1382" s="199"/>
      <c r="C1382" s="200"/>
      <c r="D1382" s="200"/>
      <c r="E1382" s="201"/>
      <c r="F1382" s="201"/>
      <c r="G1382" s="197" t="str">
        <f t="shared" si="42"/>
        <v/>
      </c>
      <c r="H1382" s="197" t="str">
        <f>IF(B1382="","",IF(COUNTIF(Businesses!B:B,B1382)&gt;1,"Multi-Tenant","Single-Tenant"))</f>
        <v/>
      </c>
      <c r="I1382" s="402" t="str">
        <f t="shared" si="43"/>
        <v/>
      </c>
      <c r="J1382" s="403"/>
      <c r="K1382" s="97"/>
      <c r="L1382" s="1" t="b">
        <f>IF(B1382="",FALSE,IF(COUNTIF(Businesses!B:B,Buildings!B1382)=0,TRUE,FALSE))</f>
        <v>0</v>
      </c>
    </row>
    <row r="1383" spans="1:12" s="3" customFormat="1" ht="16.5" customHeight="1">
      <c r="A1383" s="96"/>
      <c r="B1383" s="194"/>
      <c r="C1383" s="195"/>
      <c r="D1383" s="195"/>
      <c r="E1383" s="196"/>
      <c r="F1383" s="196"/>
      <c r="G1383" s="197" t="str">
        <f t="shared" si="42"/>
        <v/>
      </c>
      <c r="H1383" s="197" t="str">
        <f>IF(B1383="","",IF(COUNTIF(Businesses!B:B,B1383)&gt;1,"Multi-Tenant","Single-Tenant"))</f>
        <v/>
      </c>
      <c r="I1383" s="402" t="str">
        <f t="shared" si="43"/>
        <v/>
      </c>
      <c r="J1383" s="403"/>
      <c r="K1383" s="97"/>
      <c r="L1383" s="1" t="b">
        <f>IF(B1383="",FALSE,IF(COUNTIF(Businesses!B:B,Buildings!B1383)=0,TRUE,FALSE))</f>
        <v>0</v>
      </c>
    </row>
    <row r="1384" spans="1:12" s="3" customFormat="1" ht="16.5" customHeight="1">
      <c r="A1384" s="96"/>
      <c r="B1384" s="199"/>
      <c r="C1384" s="200"/>
      <c r="D1384" s="200"/>
      <c r="E1384" s="201"/>
      <c r="F1384" s="201"/>
      <c r="G1384" s="197" t="str">
        <f t="shared" si="42"/>
        <v/>
      </c>
      <c r="H1384" s="197" t="str">
        <f>IF(B1384="","",IF(COUNTIF(Businesses!B:B,B1384)&gt;1,"Multi-Tenant","Single-Tenant"))</f>
        <v/>
      </c>
      <c r="I1384" s="402" t="str">
        <f t="shared" si="43"/>
        <v/>
      </c>
      <c r="J1384" s="403"/>
      <c r="K1384" s="97"/>
      <c r="L1384" s="1" t="b">
        <f>IF(B1384="",FALSE,IF(COUNTIF(Businesses!B:B,Buildings!B1384)=0,TRUE,FALSE))</f>
        <v>0</v>
      </c>
    </row>
    <row r="1385" spans="1:12" s="3" customFormat="1" ht="16.5" customHeight="1">
      <c r="A1385" s="96"/>
      <c r="B1385" s="194"/>
      <c r="C1385" s="195"/>
      <c r="D1385" s="195"/>
      <c r="E1385" s="196"/>
      <c r="F1385" s="196"/>
      <c r="G1385" s="197" t="str">
        <f t="shared" si="42"/>
        <v/>
      </c>
      <c r="H1385" s="197" t="str">
        <f>IF(B1385="","",IF(COUNTIF(Businesses!B:B,B1385)&gt;1,"Multi-Tenant","Single-Tenant"))</f>
        <v/>
      </c>
      <c r="I1385" s="402" t="str">
        <f t="shared" si="43"/>
        <v/>
      </c>
      <c r="J1385" s="403"/>
      <c r="K1385" s="97"/>
      <c r="L1385" s="1" t="b">
        <f>IF(B1385="",FALSE,IF(COUNTIF(Businesses!B:B,Buildings!B1385)=0,TRUE,FALSE))</f>
        <v>0</v>
      </c>
    </row>
    <row r="1386" spans="1:12" s="3" customFormat="1" ht="16.5" customHeight="1">
      <c r="A1386" s="96"/>
      <c r="B1386" s="199"/>
      <c r="C1386" s="200"/>
      <c r="D1386" s="200"/>
      <c r="E1386" s="201"/>
      <c r="F1386" s="201"/>
      <c r="G1386" s="197" t="str">
        <f t="shared" si="42"/>
        <v/>
      </c>
      <c r="H1386" s="197" t="str">
        <f>IF(B1386="","",IF(COUNTIF(Businesses!B:B,B1386)&gt;1,"Multi-Tenant","Single-Tenant"))</f>
        <v/>
      </c>
      <c r="I1386" s="402" t="str">
        <f t="shared" si="43"/>
        <v/>
      </c>
      <c r="J1386" s="403"/>
      <c r="K1386" s="97"/>
      <c r="L1386" s="1" t="b">
        <f>IF(B1386="",FALSE,IF(COUNTIF(Businesses!B:B,Buildings!B1386)=0,TRUE,FALSE))</f>
        <v>0</v>
      </c>
    </row>
    <row r="1387" spans="1:12" s="3" customFormat="1" ht="16.5" customHeight="1">
      <c r="A1387" s="96"/>
      <c r="B1387" s="194"/>
      <c r="C1387" s="195"/>
      <c r="D1387" s="195"/>
      <c r="E1387" s="196"/>
      <c r="F1387" s="196"/>
      <c r="G1387" s="197" t="str">
        <f t="shared" si="42"/>
        <v/>
      </c>
      <c r="H1387" s="197" t="str">
        <f>IF(B1387="","",IF(COUNTIF(Businesses!B:B,B1387)&gt;1,"Multi-Tenant","Single-Tenant"))</f>
        <v/>
      </c>
      <c r="I1387" s="402" t="str">
        <f t="shared" si="43"/>
        <v/>
      </c>
      <c r="J1387" s="403"/>
      <c r="K1387" s="97"/>
      <c r="L1387" s="1" t="b">
        <f>IF(B1387="",FALSE,IF(COUNTIF(Businesses!B:B,Buildings!B1387)=0,TRUE,FALSE))</f>
        <v>0</v>
      </c>
    </row>
    <row r="1388" spans="1:12" s="3" customFormat="1" ht="16.5" customHeight="1">
      <c r="A1388" s="96"/>
      <c r="B1388" s="199"/>
      <c r="C1388" s="200"/>
      <c r="D1388" s="200"/>
      <c r="E1388" s="201"/>
      <c r="F1388" s="201"/>
      <c r="G1388" s="197" t="str">
        <f t="shared" si="42"/>
        <v/>
      </c>
      <c r="H1388" s="197" t="str">
        <f>IF(B1388="","",IF(COUNTIF(Businesses!B:B,B1388)&gt;1,"Multi-Tenant","Single-Tenant"))</f>
        <v/>
      </c>
      <c r="I1388" s="402" t="str">
        <f t="shared" si="43"/>
        <v/>
      </c>
      <c r="J1388" s="403"/>
      <c r="K1388" s="97"/>
      <c r="L1388" s="1" t="b">
        <f>IF(B1388="",FALSE,IF(COUNTIF(Businesses!B:B,Buildings!B1388)=0,TRUE,FALSE))</f>
        <v>0</v>
      </c>
    </row>
    <row r="1389" spans="1:12" s="3" customFormat="1" ht="16.5" customHeight="1">
      <c r="A1389" s="96"/>
      <c r="B1389" s="194"/>
      <c r="C1389" s="195"/>
      <c r="D1389" s="195"/>
      <c r="E1389" s="196"/>
      <c r="F1389" s="196"/>
      <c r="G1389" s="197" t="str">
        <f t="shared" si="42"/>
        <v/>
      </c>
      <c r="H1389" s="197" t="str">
        <f>IF(B1389="","",IF(COUNTIF(Businesses!B:B,B1389)&gt;1,"Multi-Tenant","Single-Tenant"))</f>
        <v/>
      </c>
      <c r="I1389" s="402" t="str">
        <f t="shared" si="43"/>
        <v/>
      </c>
      <c r="J1389" s="403"/>
      <c r="K1389" s="97"/>
      <c r="L1389" s="1" t="b">
        <f>IF(B1389="",FALSE,IF(COUNTIF(Businesses!B:B,Buildings!B1389)=0,TRUE,FALSE))</f>
        <v>0</v>
      </c>
    </row>
    <row r="1390" spans="1:12" s="3" customFormat="1" ht="16.5" customHeight="1">
      <c r="A1390" s="96"/>
      <c r="B1390" s="199"/>
      <c r="C1390" s="200"/>
      <c r="D1390" s="200"/>
      <c r="E1390" s="201"/>
      <c r="F1390" s="201"/>
      <c r="G1390" s="197" t="str">
        <f t="shared" si="42"/>
        <v/>
      </c>
      <c r="H1390" s="197" t="str">
        <f>IF(B1390="","",IF(COUNTIF(Businesses!B:B,B1390)&gt;1,"Multi-Tenant","Single-Tenant"))</f>
        <v/>
      </c>
      <c r="I1390" s="402" t="str">
        <f t="shared" si="43"/>
        <v/>
      </c>
      <c r="J1390" s="403"/>
      <c r="K1390" s="97"/>
      <c r="L1390" s="1" t="b">
        <f>IF(B1390="",FALSE,IF(COUNTIF(Businesses!B:B,Buildings!B1390)=0,TRUE,FALSE))</f>
        <v>0</v>
      </c>
    </row>
    <row r="1391" spans="1:12" s="3" customFormat="1" ht="16.5" customHeight="1">
      <c r="A1391" s="96"/>
      <c r="B1391" s="194"/>
      <c r="C1391" s="195"/>
      <c r="D1391" s="195"/>
      <c r="E1391" s="196"/>
      <c r="F1391" s="196"/>
      <c r="G1391" s="197" t="str">
        <f t="shared" si="42"/>
        <v/>
      </c>
      <c r="H1391" s="197" t="str">
        <f>IF(B1391="","",IF(COUNTIF(Businesses!B:B,B1391)&gt;1,"Multi-Tenant","Single-Tenant"))</f>
        <v/>
      </c>
      <c r="I1391" s="402" t="str">
        <f t="shared" si="43"/>
        <v/>
      </c>
      <c r="J1391" s="403"/>
      <c r="K1391" s="97"/>
      <c r="L1391" s="1" t="b">
        <f>IF(B1391="",FALSE,IF(COUNTIF(Businesses!B:B,Buildings!B1391)=0,TRUE,FALSE))</f>
        <v>0</v>
      </c>
    </row>
    <row r="1392" spans="1:12" s="3" customFormat="1" ht="16.5" customHeight="1">
      <c r="A1392" s="96"/>
      <c r="B1392" s="199"/>
      <c r="C1392" s="200"/>
      <c r="D1392" s="200"/>
      <c r="E1392" s="201"/>
      <c r="F1392" s="201"/>
      <c r="G1392" s="197" t="str">
        <f t="shared" si="42"/>
        <v/>
      </c>
      <c r="H1392" s="197" t="str">
        <f>IF(B1392="","",IF(COUNTIF(Businesses!B:B,B1392)&gt;1,"Multi-Tenant","Single-Tenant"))</f>
        <v/>
      </c>
      <c r="I1392" s="402" t="str">
        <f t="shared" si="43"/>
        <v/>
      </c>
      <c r="J1392" s="403"/>
      <c r="K1392" s="97"/>
      <c r="L1392" s="1" t="b">
        <f>IF(B1392="",FALSE,IF(COUNTIF(Businesses!B:B,Buildings!B1392)=0,TRUE,FALSE))</f>
        <v>0</v>
      </c>
    </row>
    <row r="1393" spans="1:12" s="3" customFormat="1" ht="16.5" customHeight="1">
      <c r="A1393" s="96"/>
      <c r="B1393" s="194"/>
      <c r="C1393" s="195"/>
      <c r="D1393" s="195"/>
      <c r="E1393" s="196"/>
      <c r="F1393" s="196"/>
      <c r="G1393" s="197" t="str">
        <f t="shared" si="42"/>
        <v/>
      </c>
      <c r="H1393" s="197" t="str">
        <f>IF(B1393="","",IF(COUNTIF(Businesses!B:B,B1393)&gt;1,"Multi-Tenant","Single-Tenant"))</f>
        <v/>
      </c>
      <c r="I1393" s="402" t="str">
        <f t="shared" si="43"/>
        <v/>
      </c>
      <c r="J1393" s="403"/>
      <c r="K1393" s="97"/>
      <c r="L1393" s="1" t="b">
        <f>IF(B1393="",FALSE,IF(COUNTIF(Businesses!B:B,Buildings!B1393)=0,TRUE,FALSE))</f>
        <v>0</v>
      </c>
    </row>
    <row r="1394" spans="1:12" s="3" customFormat="1" ht="16.5" customHeight="1">
      <c r="A1394" s="96"/>
      <c r="B1394" s="199"/>
      <c r="C1394" s="200"/>
      <c r="D1394" s="200"/>
      <c r="E1394" s="201"/>
      <c r="F1394" s="201"/>
      <c r="G1394" s="197" t="str">
        <f t="shared" si="42"/>
        <v/>
      </c>
      <c r="H1394" s="197" t="str">
        <f>IF(B1394="","",IF(COUNTIF(Businesses!B:B,B1394)&gt;1,"Multi-Tenant","Single-Tenant"))</f>
        <v/>
      </c>
      <c r="I1394" s="402" t="str">
        <f t="shared" si="43"/>
        <v/>
      </c>
      <c r="J1394" s="403"/>
      <c r="K1394" s="97"/>
      <c r="L1394" s="1" t="b">
        <f>IF(B1394="",FALSE,IF(COUNTIF(Businesses!B:B,Buildings!B1394)=0,TRUE,FALSE))</f>
        <v>0</v>
      </c>
    </row>
    <row r="1395" spans="1:12" s="3" customFormat="1" ht="16.5" customHeight="1">
      <c r="A1395" s="96"/>
      <c r="B1395" s="194"/>
      <c r="C1395" s="195"/>
      <c r="D1395" s="195"/>
      <c r="E1395" s="196"/>
      <c r="F1395" s="196"/>
      <c r="G1395" s="197" t="str">
        <f t="shared" si="42"/>
        <v/>
      </c>
      <c r="H1395" s="197" t="str">
        <f>IF(B1395="","",IF(COUNTIF(Businesses!B:B,B1395)&gt;1,"Multi-Tenant","Single-Tenant"))</f>
        <v/>
      </c>
      <c r="I1395" s="402" t="str">
        <f t="shared" si="43"/>
        <v/>
      </c>
      <c r="J1395" s="403"/>
      <c r="K1395" s="97"/>
      <c r="L1395" s="1" t="b">
        <f>IF(B1395="",FALSE,IF(COUNTIF(Businesses!B:B,Buildings!B1395)=0,TRUE,FALSE))</f>
        <v>0</v>
      </c>
    </row>
    <row r="1396" spans="1:12" s="3" customFormat="1" ht="16.5" customHeight="1">
      <c r="A1396" s="96"/>
      <c r="B1396" s="199"/>
      <c r="C1396" s="200"/>
      <c r="D1396" s="200"/>
      <c r="E1396" s="201"/>
      <c r="F1396" s="201"/>
      <c r="G1396" s="197" t="str">
        <f t="shared" si="42"/>
        <v/>
      </c>
      <c r="H1396" s="197" t="str">
        <f>IF(B1396="","",IF(COUNTIF(Businesses!B:B,B1396)&gt;1,"Multi-Tenant","Single-Tenant"))</f>
        <v/>
      </c>
      <c r="I1396" s="402" t="str">
        <f t="shared" si="43"/>
        <v/>
      </c>
      <c r="J1396" s="403"/>
      <c r="K1396" s="97"/>
      <c r="L1396" s="1" t="b">
        <f>IF(B1396="",FALSE,IF(COUNTIF(Businesses!B:B,Buildings!B1396)=0,TRUE,FALSE))</f>
        <v>0</v>
      </c>
    </row>
    <row r="1397" spans="1:12" s="3" customFormat="1" ht="16.5" customHeight="1">
      <c r="A1397" s="96"/>
      <c r="B1397" s="194"/>
      <c r="C1397" s="195"/>
      <c r="D1397" s="195"/>
      <c r="E1397" s="196"/>
      <c r="F1397" s="196"/>
      <c r="G1397" s="197" t="str">
        <f t="shared" si="42"/>
        <v/>
      </c>
      <c r="H1397" s="197" t="str">
        <f>IF(B1397="","",IF(COUNTIF(Businesses!B:B,B1397)&gt;1,"Multi-Tenant","Single-Tenant"))</f>
        <v/>
      </c>
      <c r="I1397" s="402" t="str">
        <f t="shared" si="43"/>
        <v/>
      </c>
      <c r="J1397" s="403"/>
      <c r="K1397" s="97"/>
      <c r="L1397" s="1" t="b">
        <f>IF(B1397="",FALSE,IF(COUNTIF(Businesses!B:B,Buildings!B1397)=0,TRUE,FALSE))</f>
        <v>0</v>
      </c>
    </row>
    <row r="1398" spans="1:12" s="3" customFormat="1" ht="16.5" customHeight="1">
      <c r="A1398" s="96"/>
      <c r="B1398" s="199"/>
      <c r="C1398" s="200"/>
      <c r="D1398" s="200"/>
      <c r="E1398" s="201"/>
      <c r="F1398" s="201"/>
      <c r="G1398" s="197" t="str">
        <f t="shared" si="42"/>
        <v/>
      </c>
      <c r="H1398" s="197" t="str">
        <f>IF(B1398="","",IF(COUNTIF(Businesses!B:B,B1398)&gt;1,"Multi-Tenant","Single-Tenant"))</f>
        <v/>
      </c>
      <c r="I1398" s="402" t="str">
        <f t="shared" si="43"/>
        <v/>
      </c>
      <c r="J1398" s="403"/>
      <c r="K1398" s="97"/>
      <c r="L1398" s="1" t="b">
        <f>IF(B1398="",FALSE,IF(COUNTIF(Businesses!B:B,Buildings!B1398)=0,TRUE,FALSE))</f>
        <v>0</v>
      </c>
    </row>
    <row r="1399" spans="1:12" s="3" customFormat="1" ht="16.5" customHeight="1">
      <c r="A1399" s="96"/>
      <c r="B1399" s="194"/>
      <c r="C1399" s="195"/>
      <c r="D1399" s="195"/>
      <c r="E1399" s="196"/>
      <c r="F1399" s="196"/>
      <c r="G1399" s="197" t="str">
        <f t="shared" si="42"/>
        <v/>
      </c>
      <c r="H1399" s="197" t="str">
        <f>IF(B1399="","",IF(COUNTIF(Businesses!B:B,B1399)&gt;1,"Multi-Tenant","Single-Tenant"))</f>
        <v/>
      </c>
      <c r="I1399" s="402" t="str">
        <f t="shared" si="43"/>
        <v/>
      </c>
      <c r="J1399" s="403"/>
      <c r="K1399" s="97"/>
      <c r="L1399" s="1" t="b">
        <f>IF(B1399="",FALSE,IF(COUNTIF(Businesses!B:B,Buildings!B1399)=0,TRUE,FALSE))</f>
        <v>0</v>
      </c>
    </row>
    <row r="1400" spans="1:12" s="3" customFormat="1" ht="16.5" customHeight="1">
      <c r="A1400" s="96"/>
      <c r="B1400" s="199"/>
      <c r="C1400" s="200"/>
      <c r="D1400" s="200"/>
      <c r="E1400" s="201"/>
      <c r="F1400" s="201"/>
      <c r="G1400" s="197" t="str">
        <f t="shared" si="42"/>
        <v/>
      </c>
      <c r="H1400" s="197" t="str">
        <f>IF(B1400="","",IF(COUNTIF(Businesses!B:B,B1400)&gt;1,"Multi-Tenant","Single-Tenant"))</f>
        <v/>
      </c>
      <c r="I1400" s="402" t="str">
        <f t="shared" si="43"/>
        <v/>
      </c>
      <c r="J1400" s="403"/>
      <c r="K1400" s="97"/>
      <c r="L1400" s="1" t="b">
        <f>IF(B1400="",FALSE,IF(COUNTIF(Businesses!B:B,Buildings!B1400)=0,TRUE,FALSE))</f>
        <v>0</v>
      </c>
    </row>
    <row r="1401" spans="1:12" s="3" customFormat="1" ht="16.5" customHeight="1">
      <c r="A1401" s="96"/>
      <c r="B1401" s="194"/>
      <c r="C1401" s="195"/>
      <c r="D1401" s="195"/>
      <c r="E1401" s="196"/>
      <c r="F1401" s="196"/>
      <c r="G1401" s="197" t="str">
        <f t="shared" si="42"/>
        <v/>
      </c>
      <c r="H1401" s="197" t="str">
        <f>IF(B1401="","",IF(COUNTIF(Businesses!B:B,B1401)&gt;1,"Multi-Tenant","Single-Tenant"))</f>
        <v/>
      </c>
      <c r="I1401" s="402" t="str">
        <f t="shared" si="43"/>
        <v/>
      </c>
      <c r="J1401" s="403"/>
      <c r="K1401" s="97"/>
      <c r="L1401" s="1" t="b">
        <f>IF(B1401="",FALSE,IF(COUNTIF(Businesses!B:B,Buildings!B1401)=0,TRUE,FALSE))</f>
        <v>0</v>
      </c>
    </row>
    <row r="1402" spans="1:12" s="3" customFormat="1" ht="16.5" customHeight="1">
      <c r="A1402" s="96"/>
      <c r="B1402" s="199"/>
      <c r="C1402" s="200"/>
      <c r="D1402" s="200"/>
      <c r="E1402" s="201"/>
      <c r="F1402" s="201"/>
      <c r="G1402" s="197" t="str">
        <f t="shared" si="42"/>
        <v/>
      </c>
      <c r="H1402" s="197" t="str">
        <f>IF(B1402="","",IF(COUNTIF(Businesses!B:B,B1402)&gt;1,"Multi-Tenant","Single-Tenant"))</f>
        <v/>
      </c>
      <c r="I1402" s="402" t="str">
        <f t="shared" si="43"/>
        <v/>
      </c>
      <c r="J1402" s="403"/>
      <c r="K1402" s="97"/>
      <c r="L1402" s="1" t="b">
        <f>IF(B1402="",FALSE,IF(COUNTIF(Businesses!B:B,Buildings!B1402)=0,TRUE,FALSE))</f>
        <v>0</v>
      </c>
    </row>
    <row r="1403" spans="1:12" s="3" customFormat="1" ht="16.5" customHeight="1">
      <c r="A1403" s="96"/>
      <c r="B1403" s="194"/>
      <c r="C1403" s="195"/>
      <c r="D1403" s="195"/>
      <c r="E1403" s="196"/>
      <c r="F1403" s="196"/>
      <c r="G1403" s="197" t="str">
        <f t="shared" si="42"/>
        <v/>
      </c>
      <c r="H1403" s="197" t="str">
        <f>IF(B1403="","",IF(COUNTIF(Businesses!B:B,B1403)&gt;1,"Multi-Tenant","Single-Tenant"))</f>
        <v/>
      </c>
      <c r="I1403" s="402" t="str">
        <f t="shared" si="43"/>
        <v/>
      </c>
      <c r="J1403" s="403"/>
      <c r="K1403" s="97"/>
      <c r="L1403" s="1" t="b">
        <f>IF(B1403="",FALSE,IF(COUNTIF(Businesses!B:B,Buildings!B1403)=0,TRUE,FALSE))</f>
        <v>0</v>
      </c>
    </row>
    <row r="1404" spans="1:12" s="3" customFormat="1" ht="16.5" customHeight="1">
      <c r="A1404" s="96"/>
      <c r="B1404" s="199"/>
      <c r="C1404" s="200"/>
      <c r="D1404" s="200"/>
      <c r="E1404" s="201"/>
      <c r="F1404" s="201"/>
      <c r="G1404" s="197" t="str">
        <f t="shared" si="42"/>
        <v/>
      </c>
      <c r="H1404" s="197" t="str">
        <f>IF(B1404="","",IF(COUNTIF(Businesses!B:B,B1404)&gt;1,"Multi-Tenant","Single-Tenant"))</f>
        <v/>
      </c>
      <c r="I1404" s="402" t="str">
        <f t="shared" si="43"/>
        <v/>
      </c>
      <c r="J1404" s="403"/>
      <c r="K1404" s="97"/>
      <c r="L1404" s="1" t="b">
        <f>IF(B1404="",FALSE,IF(COUNTIF(Businesses!B:B,Buildings!B1404)=0,TRUE,FALSE))</f>
        <v>0</v>
      </c>
    </row>
    <row r="1405" spans="1:12" s="3" customFormat="1" ht="16.5" customHeight="1">
      <c r="A1405" s="96"/>
      <c r="B1405" s="194"/>
      <c r="C1405" s="195"/>
      <c r="D1405" s="195"/>
      <c r="E1405" s="196"/>
      <c r="F1405" s="196"/>
      <c r="G1405" s="197" t="str">
        <f t="shared" si="42"/>
        <v/>
      </c>
      <c r="H1405" s="197" t="str">
        <f>IF(B1405="","",IF(COUNTIF(Businesses!B:B,B1405)&gt;1,"Multi-Tenant","Single-Tenant"))</f>
        <v/>
      </c>
      <c r="I1405" s="402" t="str">
        <f t="shared" si="43"/>
        <v/>
      </c>
      <c r="J1405" s="403"/>
      <c r="K1405" s="97"/>
      <c r="L1405" s="1" t="b">
        <f>IF(B1405="",FALSE,IF(COUNTIF(Businesses!B:B,Buildings!B1405)=0,TRUE,FALSE))</f>
        <v>0</v>
      </c>
    </row>
    <row r="1406" spans="1:12" s="3" customFormat="1" ht="16.5" customHeight="1">
      <c r="A1406" s="96"/>
      <c r="B1406" s="199"/>
      <c r="C1406" s="200"/>
      <c r="D1406" s="200"/>
      <c r="E1406" s="201"/>
      <c r="F1406" s="201"/>
      <c r="G1406" s="197" t="str">
        <f t="shared" si="42"/>
        <v/>
      </c>
      <c r="H1406" s="197" t="str">
        <f>IF(B1406="","",IF(COUNTIF(Businesses!B:B,B1406)&gt;1,"Multi-Tenant","Single-Tenant"))</f>
        <v/>
      </c>
      <c r="I1406" s="402" t="str">
        <f t="shared" si="43"/>
        <v/>
      </c>
      <c r="J1406" s="403"/>
      <c r="K1406" s="97"/>
      <c r="L1406" s="1" t="b">
        <f>IF(B1406="",FALSE,IF(COUNTIF(Businesses!B:B,Buildings!B1406)=0,TRUE,FALSE))</f>
        <v>0</v>
      </c>
    </row>
    <row r="1407" spans="1:12" s="3" customFormat="1" ht="16.5" customHeight="1">
      <c r="A1407" s="96"/>
      <c r="B1407" s="194"/>
      <c r="C1407" s="195"/>
      <c r="D1407" s="195"/>
      <c r="E1407" s="196"/>
      <c r="F1407" s="196"/>
      <c r="G1407" s="197" t="str">
        <f t="shared" si="42"/>
        <v/>
      </c>
      <c r="H1407" s="197" t="str">
        <f>IF(B1407="","",IF(COUNTIF(Businesses!B:B,B1407)&gt;1,"Multi-Tenant","Single-Tenant"))</f>
        <v/>
      </c>
      <c r="I1407" s="402" t="str">
        <f t="shared" si="43"/>
        <v/>
      </c>
      <c r="J1407" s="403"/>
      <c r="K1407" s="97"/>
      <c r="L1407" s="1" t="b">
        <f>IF(B1407="",FALSE,IF(COUNTIF(Businesses!B:B,Buildings!B1407)=0,TRUE,FALSE))</f>
        <v>0</v>
      </c>
    </row>
    <row r="1408" spans="1:12" s="3" customFormat="1" ht="16.5" customHeight="1">
      <c r="A1408" s="96"/>
      <c r="B1408" s="199"/>
      <c r="C1408" s="200"/>
      <c r="D1408" s="200"/>
      <c r="E1408" s="201"/>
      <c r="F1408" s="201"/>
      <c r="G1408" s="197" t="str">
        <f t="shared" si="42"/>
        <v/>
      </c>
      <c r="H1408" s="197" t="str">
        <f>IF(B1408="","",IF(COUNTIF(Businesses!B:B,B1408)&gt;1,"Multi-Tenant","Single-Tenant"))</f>
        <v/>
      </c>
      <c r="I1408" s="402" t="str">
        <f t="shared" si="43"/>
        <v/>
      </c>
      <c r="J1408" s="403"/>
      <c r="K1408" s="97"/>
      <c r="L1408" s="1" t="b">
        <f>IF(B1408="",FALSE,IF(COUNTIF(Businesses!B:B,Buildings!B1408)=0,TRUE,FALSE))</f>
        <v>0</v>
      </c>
    </row>
    <row r="1409" spans="1:12" s="3" customFormat="1" ht="16.5" customHeight="1">
      <c r="A1409" s="96"/>
      <c r="B1409" s="194"/>
      <c r="C1409" s="195"/>
      <c r="D1409" s="195"/>
      <c r="E1409" s="196"/>
      <c r="F1409" s="196"/>
      <c r="G1409" s="197" t="str">
        <f t="shared" si="42"/>
        <v/>
      </c>
      <c r="H1409" s="197" t="str">
        <f>IF(B1409="","",IF(COUNTIF(Businesses!B:B,B1409)&gt;1,"Multi-Tenant","Single-Tenant"))</f>
        <v/>
      </c>
      <c r="I1409" s="402" t="str">
        <f t="shared" si="43"/>
        <v/>
      </c>
      <c r="J1409" s="403"/>
      <c r="K1409" s="97"/>
      <c r="L1409" s="1" t="b">
        <f>IF(B1409="",FALSE,IF(COUNTIF(Businesses!B:B,Buildings!B1409)=0,TRUE,FALSE))</f>
        <v>0</v>
      </c>
    </row>
    <row r="1410" spans="1:12" s="3" customFormat="1" ht="16.5" customHeight="1">
      <c r="A1410" s="96"/>
      <c r="B1410" s="199"/>
      <c r="C1410" s="200"/>
      <c r="D1410" s="200"/>
      <c r="E1410" s="201"/>
      <c r="F1410" s="201"/>
      <c r="G1410" s="197" t="str">
        <f t="shared" si="42"/>
        <v/>
      </c>
      <c r="H1410" s="197" t="str">
        <f>IF(B1410="","",IF(COUNTIF(Businesses!B:B,B1410)&gt;1,"Multi-Tenant","Single-Tenant"))</f>
        <v/>
      </c>
      <c r="I1410" s="402" t="str">
        <f t="shared" si="43"/>
        <v/>
      </c>
      <c r="J1410" s="403"/>
      <c r="K1410" s="97"/>
      <c r="L1410" s="1" t="b">
        <f>IF(B1410="",FALSE,IF(COUNTIF(Businesses!B:B,Buildings!B1410)=0,TRUE,FALSE))</f>
        <v>0</v>
      </c>
    </row>
    <row r="1411" spans="1:12" s="3" customFormat="1" ht="16.5" customHeight="1">
      <c r="A1411" s="96"/>
      <c r="B1411" s="194"/>
      <c r="C1411" s="195"/>
      <c r="D1411" s="195"/>
      <c r="E1411" s="196"/>
      <c r="F1411" s="196"/>
      <c r="G1411" s="197" t="str">
        <f t="shared" si="42"/>
        <v/>
      </c>
      <c r="H1411" s="197" t="str">
        <f>IF(B1411="","",IF(COUNTIF(Businesses!B:B,B1411)&gt;1,"Multi-Tenant","Single-Tenant"))</f>
        <v/>
      </c>
      <c r="I1411" s="402" t="str">
        <f t="shared" si="43"/>
        <v/>
      </c>
      <c r="J1411" s="403"/>
      <c r="K1411" s="97"/>
      <c r="L1411" s="1" t="b">
        <f>IF(B1411="",FALSE,IF(COUNTIF(Businesses!B:B,Buildings!B1411)=0,TRUE,FALSE))</f>
        <v>0</v>
      </c>
    </row>
    <row r="1412" spans="1:12" s="3" customFormat="1" ht="16.5" customHeight="1">
      <c r="A1412" s="96"/>
      <c r="B1412" s="199"/>
      <c r="C1412" s="200"/>
      <c r="D1412" s="200"/>
      <c r="E1412" s="201"/>
      <c r="F1412" s="201"/>
      <c r="G1412" s="197" t="str">
        <f t="shared" ref="G1412:G1475" si="44">IF(B1412="","","Standard")</f>
        <v/>
      </c>
      <c r="H1412" s="197" t="str">
        <f>IF(B1412="","",IF(COUNTIF(Businesses!B:B,B1412)&gt;1,"Multi-Tenant","Single-Tenant"))</f>
        <v/>
      </c>
      <c r="I1412" s="402" t="str">
        <f t="shared" ref="I1412:I1475" si="45">IF(B1412="","",B1412)</f>
        <v/>
      </c>
      <c r="J1412" s="403"/>
      <c r="K1412" s="97"/>
      <c r="L1412" s="1" t="b">
        <f>IF(B1412="",FALSE,IF(COUNTIF(Businesses!B:B,Buildings!B1412)=0,TRUE,FALSE))</f>
        <v>0</v>
      </c>
    </row>
    <row r="1413" spans="1:12" s="3" customFormat="1" ht="16.5" customHeight="1">
      <c r="A1413" s="96"/>
      <c r="B1413" s="194"/>
      <c r="C1413" s="195"/>
      <c r="D1413" s="195"/>
      <c r="E1413" s="196"/>
      <c r="F1413" s="196"/>
      <c r="G1413" s="197" t="str">
        <f t="shared" si="44"/>
        <v/>
      </c>
      <c r="H1413" s="197" t="str">
        <f>IF(B1413="","",IF(COUNTIF(Businesses!B:B,B1413)&gt;1,"Multi-Tenant","Single-Tenant"))</f>
        <v/>
      </c>
      <c r="I1413" s="402" t="str">
        <f t="shared" si="45"/>
        <v/>
      </c>
      <c r="J1413" s="403"/>
      <c r="K1413" s="97"/>
      <c r="L1413" s="1" t="b">
        <f>IF(B1413="",FALSE,IF(COUNTIF(Businesses!B:B,Buildings!B1413)=0,TRUE,FALSE))</f>
        <v>0</v>
      </c>
    </row>
    <row r="1414" spans="1:12" s="3" customFormat="1" ht="16.5" customHeight="1">
      <c r="A1414" s="96"/>
      <c r="B1414" s="199"/>
      <c r="C1414" s="200"/>
      <c r="D1414" s="200"/>
      <c r="E1414" s="201"/>
      <c r="F1414" s="201"/>
      <c r="G1414" s="197" t="str">
        <f t="shared" si="44"/>
        <v/>
      </c>
      <c r="H1414" s="197" t="str">
        <f>IF(B1414="","",IF(COUNTIF(Businesses!B:B,B1414)&gt;1,"Multi-Tenant","Single-Tenant"))</f>
        <v/>
      </c>
      <c r="I1414" s="402" t="str">
        <f t="shared" si="45"/>
        <v/>
      </c>
      <c r="J1414" s="403"/>
      <c r="K1414" s="97"/>
      <c r="L1414" s="1" t="b">
        <f>IF(B1414="",FALSE,IF(COUNTIF(Businesses!B:B,Buildings!B1414)=0,TRUE,FALSE))</f>
        <v>0</v>
      </c>
    </row>
    <row r="1415" spans="1:12" s="3" customFormat="1" ht="16.5" customHeight="1">
      <c r="A1415" s="96"/>
      <c r="B1415" s="194"/>
      <c r="C1415" s="195"/>
      <c r="D1415" s="195"/>
      <c r="E1415" s="196"/>
      <c r="F1415" s="196"/>
      <c r="G1415" s="197" t="str">
        <f t="shared" si="44"/>
        <v/>
      </c>
      <c r="H1415" s="197" t="str">
        <f>IF(B1415="","",IF(COUNTIF(Businesses!B:B,B1415)&gt;1,"Multi-Tenant","Single-Tenant"))</f>
        <v/>
      </c>
      <c r="I1415" s="402" t="str">
        <f t="shared" si="45"/>
        <v/>
      </c>
      <c r="J1415" s="403"/>
      <c r="K1415" s="97"/>
      <c r="L1415" s="1" t="b">
        <f>IF(B1415="",FALSE,IF(COUNTIF(Businesses!B:B,Buildings!B1415)=0,TRUE,FALSE))</f>
        <v>0</v>
      </c>
    </row>
    <row r="1416" spans="1:12" s="3" customFormat="1" ht="16.5" customHeight="1">
      <c r="A1416" s="96"/>
      <c r="B1416" s="199"/>
      <c r="C1416" s="200"/>
      <c r="D1416" s="200"/>
      <c r="E1416" s="201"/>
      <c r="F1416" s="201"/>
      <c r="G1416" s="197" t="str">
        <f t="shared" si="44"/>
        <v/>
      </c>
      <c r="H1416" s="197" t="str">
        <f>IF(B1416="","",IF(COUNTIF(Businesses!B:B,B1416)&gt;1,"Multi-Tenant","Single-Tenant"))</f>
        <v/>
      </c>
      <c r="I1416" s="402" t="str">
        <f t="shared" si="45"/>
        <v/>
      </c>
      <c r="J1416" s="403"/>
      <c r="K1416" s="97"/>
      <c r="L1416" s="1" t="b">
        <f>IF(B1416="",FALSE,IF(COUNTIF(Businesses!B:B,Buildings!B1416)=0,TRUE,FALSE))</f>
        <v>0</v>
      </c>
    </row>
    <row r="1417" spans="1:12" s="3" customFormat="1" ht="16.5" customHeight="1">
      <c r="A1417" s="96"/>
      <c r="B1417" s="194"/>
      <c r="C1417" s="195"/>
      <c r="D1417" s="195"/>
      <c r="E1417" s="196"/>
      <c r="F1417" s="196"/>
      <c r="G1417" s="197" t="str">
        <f t="shared" si="44"/>
        <v/>
      </c>
      <c r="H1417" s="197" t="str">
        <f>IF(B1417="","",IF(COUNTIF(Businesses!B:B,B1417)&gt;1,"Multi-Tenant","Single-Tenant"))</f>
        <v/>
      </c>
      <c r="I1417" s="402" t="str">
        <f t="shared" si="45"/>
        <v/>
      </c>
      <c r="J1417" s="403"/>
      <c r="K1417" s="97"/>
      <c r="L1417" s="1" t="b">
        <f>IF(B1417="",FALSE,IF(COUNTIF(Businesses!B:B,Buildings!B1417)=0,TRUE,FALSE))</f>
        <v>0</v>
      </c>
    </row>
    <row r="1418" spans="1:12" s="3" customFormat="1" ht="16.5" customHeight="1">
      <c r="A1418" s="96"/>
      <c r="B1418" s="199"/>
      <c r="C1418" s="200"/>
      <c r="D1418" s="200"/>
      <c r="E1418" s="201"/>
      <c r="F1418" s="201"/>
      <c r="G1418" s="197" t="str">
        <f t="shared" si="44"/>
        <v/>
      </c>
      <c r="H1418" s="197" t="str">
        <f>IF(B1418="","",IF(COUNTIF(Businesses!B:B,B1418)&gt;1,"Multi-Tenant","Single-Tenant"))</f>
        <v/>
      </c>
      <c r="I1418" s="402" t="str">
        <f t="shared" si="45"/>
        <v/>
      </c>
      <c r="J1418" s="403"/>
      <c r="K1418" s="97"/>
      <c r="L1418" s="1" t="b">
        <f>IF(B1418="",FALSE,IF(COUNTIF(Businesses!B:B,Buildings!B1418)=0,TRUE,FALSE))</f>
        <v>0</v>
      </c>
    </row>
    <row r="1419" spans="1:12" s="3" customFormat="1" ht="16.5" customHeight="1">
      <c r="A1419" s="96"/>
      <c r="B1419" s="194"/>
      <c r="C1419" s="195"/>
      <c r="D1419" s="195"/>
      <c r="E1419" s="196"/>
      <c r="F1419" s="196"/>
      <c r="G1419" s="197" t="str">
        <f t="shared" si="44"/>
        <v/>
      </c>
      <c r="H1419" s="197" t="str">
        <f>IF(B1419="","",IF(COUNTIF(Businesses!B:B,B1419)&gt;1,"Multi-Tenant","Single-Tenant"))</f>
        <v/>
      </c>
      <c r="I1419" s="402" t="str">
        <f t="shared" si="45"/>
        <v/>
      </c>
      <c r="J1419" s="403"/>
      <c r="K1419" s="97"/>
      <c r="L1419" s="1" t="b">
        <f>IF(B1419="",FALSE,IF(COUNTIF(Businesses!B:B,Buildings!B1419)=0,TRUE,FALSE))</f>
        <v>0</v>
      </c>
    </row>
    <row r="1420" spans="1:12" s="3" customFormat="1" ht="16.5" customHeight="1">
      <c r="A1420" s="96"/>
      <c r="B1420" s="199"/>
      <c r="C1420" s="200"/>
      <c r="D1420" s="200"/>
      <c r="E1420" s="201"/>
      <c r="F1420" s="201"/>
      <c r="G1420" s="197" t="str">
        <f t="shared" si="44"/>
        <v/>
      </c>
      <c r="H1420" s="197" t="str">
        <f>IF(B1420="","",IF(COUNTIF(Businesses!B:B,B1420)&gt;1,"Multi-Tenant","Single-Tenant"))</f>
        <v/>
      </c>
      <c r="I1420" s="402" t="str">
        <f t="shared" si="45"/>
        <v/>
      </c>
      <c r="J1420" s="403"/>
      <c r="K1420" s="97"/>
      <c r="L1420" s="1" t="b">
        <f>IF(B1420="",FALSE,IF(COUNTIF(Businesses!B:B,Buildings!B1420)=0,TRUE,FALSE))</f>
        <v>0</v>
      </c>
    </row>
    <row r="1421" spans="1:12" s="3" customFormat="1" ht="16.5" customHeight="1">
      <c r="A1421" s="96"/>
      <c r="B1421" s="194"/>
      <c r="C1421" s="195"/>
      <c r="D1421" s="195"/>
      <c r="E1421" s="196"/>
      <c r="F1421" s="196"/>
      <c r="G1421" s="197" t="str">
        <f t="shared" si="44"/>
        <v/>
      </c>
      <c r="H1421" s="197" t="str">
        <f>IF(B1421="","",IF(COUNTIF(Businesses!B:B,B1421)&gt;1,"Multi-Tenant","Single-Tenant"))</f>
        <v/>
      </c>
      <c r="I1421" s="402" t="str">
        <f t="shared" si="45"/>
        <v/>
      </c>
      <c r="J1421" s="403"/>
      <c r="K1421" s="97"/>
      <c r="L1421" s="1" t="b">
        <f>IF(B1421="",FALSE,IF(COUNTIF(Businesses!B:B,Buildings!B1421)=0,TRUE,FALSE))</f>
        <v>0</v>
      </c>
    </row>
    <row r="1422" spans="1:12" s="3" customFormat="1" ht="16.5" customHeight="1">
      <c r="A1422" s="96"/>
      <c r="B1422" s="199"/>
      <c r="C1422" s="200"/>
      <c r="D1422" s="200"/>
      <c r="E1422" s="201"/>
      <c r="F1422" s="201"/>
      <c r="G1422" s="197" t="str">
        <f t="shared" si="44"/>
        <v/>
      </c>
      <c r="H1422" s="197" t="str">
        <f>IF(B1422="","",IF(COUNTIF(Businesses!B:B,B1422)&gt;1,"Multi-Tenant","Single-Tenant"))</f>
        <v/>
      </c>
      <c r="I1422" s="402" t="str">
        <f t="shared" si="45"/>
        <v/>
      </c>
      <c r="J1422" s="403"/>
      <c r="K1422" s="97"/>
      <c r="L1422" s="1" t="b">
        <f>IF(B1422="",FALSE,IF(COUNTIF(Businesses!B:B,Buildings!B1422)=0,TRUE,FALSE))</f>
        <v>0</v>
      </c>
    </row>
    <row r="1423" spans="1:12" s="3" customFormat="1" ht="16.5" customHeight="1">
      <c r="A1423" s="96"/>
      <c r="B1423" s="194"/>
      <c r="C1423" s="195"/>
      <c r="D1423" s="195"/>
      <c r="E1423" s="196"/>
      <c r="F1423" s="196"/>
      <c r="G1423" s="197" t="str">
        <f t="shared" si="44"/>
        <v/>
      </c>
      <c r="H1423" s="197" t="str">
        <f>IF(B1423="","",IF(COUNTIF(Businesses!B:B,B1423)&gt;1,"Multi-Tenant","Single-Tenant"))</f>
        <v/>
      </c>
      <c r="I1423" s="402" t="str">
        <f t="shared" si="45"/>
        <v/>
      </c>
      <c r="J1423" s="403"/>
      <c r="K1423" s="97"/>
      <c r="L1423" s="1" t="b">
        <f>IF(B1423="",FALSE,IF(COUNTIF(Businesses!B:B,Buildings!B1423)=0,TRUE,FALSE))</f>
        <v>0</v>
      </c>
    </row>
    <row r="1424" spans="1:12" s="3" customFormat="1" ht="16.5" customHeight="1">
      <c r="A1424" s="96"/>
      <c r="B1424" s="199"/>
      <c r="C1424" s="200"/>
      <c r="D1424" s="200"/>
      <c r="E1424" s="201"/>
      <c r="F1424" s="201"/>
      <c r="G1424" s="197" t="str">
        <f t="shared" si="44"/>
        <v/>
      </c>
      <c r="H1424" s="197" t="str">
        <f>IF(B1424="","",IF(COUNTIF(Businesses!B:B,B1424)&gt;1,"Multi-Tenant","Single-Tenant"))</f>
        <v/>
      </c>
      <c r="I1424" s="402" t="str">
        <f t="shared" si="45"/>
        <v/>
      </c>
      <c r="J1424" s="403"/>
      <c r="K1424" s="97"/>
      <c r="L1424" s="1" t="b">
        <f>IF(B1424="",FALSE,IF(COUNTIF(Businesses!B:B,Buildings!B1424)=0,TRUE,FALSE))</f>
        <v>0</v>
      </c>
    </row>
    <row r="1425" spans="1:12" s="3" customFormat="1" ht="16.5" customHeight="1">
      <c r="A1425" s="96"/>
      <c r="B1425" s="194"/>
      <c r="C1425" s="195"/>
      <c r="D1425" s="195"/>
      <c r="E1425" s="196"/>
      <c r="F1425" s="196"/>
      <c r="G1425" s="197" t="str">
        <f t="shared" si="44"/>
        <v/>
      </c>
      <c r="H1425" s="197" t="str">
        <f>IF(B1425="","",IF(COUNTIF(Businesses!B:B,B1425)&gt;1,"Multi-Tenant","Single-Tenant"))</f>
        <v/>
      </c>
      <c r="I1425" s="402" t="str">
        <f t="shared" si="45"/>
        <v/>
      </c>
      <c r="J1425" s="403"/>
      <c r="K1425" s="97"/>
      <c r="L1425" s="1" t="b">
        <f>IF(B1425="",FALSE,IF(COUNTIF(Businesses!B:B,Buildings!B1425)=0,TRUE,FALSE))</f>
        <v>0</v>
      </c>
    </row>
    <row r="1426" spans="1:12" s="3" customFormat="1" ht="16.5" customHeight="1">
      <c r="A1426" s="96"/>
      <c r="B1426" s="199"/>
      <c r="C1426" s="200"/>
      <c r="D1426" s="200"/>
      <c r="E1426" s="201"/>
      <c r="F1426" s="201"/>
      <c r="G1426" s="197" t="str">
        <f t="shared" si="44"/>
        <v/>
      </c>
      <c r="H1426" s="197" t="str">
        <f>IF(B1426="","",IF(COUNTIF(Businesses!B:B,B1426)&gt;1,"Multi-Tenant","Single-Tenant"))</f>
        <v/>
      </c>
      <c r="I1426" s="402" t="str">
        <f t="shared" si="45"/>
        <v/>
      </c>
      <c r="J1426" s="403"/>
      <c r="K1426" s="97"/>
      <c r="L1426" s="1" t="b">
        <f>IF(B1426="",FALSE,IF(COUNTIF(Businesses!B:B,Buildings!B1426)=0,TRUE,FALSE))</f>
        <v>0</v>
      </c>
    </row>
    <row r="1427" spans="1:12" s="3" customFormat="1" ht="16.5" customHeight="1">
      <c r="A1427" s="96"/>
      <c r="B1427" s="194"/>
      <c r="C1427" s="195"/>
      <c r="D1427" s="195"/>
      <c r="E1427" s="196"/>
      <c r="F1427" s="196"/>
      <c r="G1427" s="197" t="str">
        <f t="shared" si="44"/>
        <v/>
      </c>
      <c r="H1427" s="197" t="str">
        <f>IF(B1427="","",IF(COUNTIF(Businesses!B:B,B1427)&gt;1,"Multi-Tenant","Single-Tenant"))</f>
        <v/>
      </c>
      <c r="I1427" s="402" t="str">
        <f t="shared" si="45"/>
        <v/>
      </c>
      <c r="J1427" s="403"/>
      <c r="K1427" s="97"/>
      <c r="L1427" s="1" t="b">
        <f>IF(B1427="",FALSE,IF(COUNTIF(Businesses!B:B,Buildings!B1427)=0,TRUE,FALSE))</f>
        <v>0</v>
      </c>
    </row>
    <row r="1428" spans="1:12" s="3" customFormat="1" ht="16.5" customHeight="1">
      <c r="A1428" s="96"/>
      <c r="B1428" s="199"/>
      <c r="C1428" s="200"/>
      <c r="D1428" s="200"/>
      <c r="E1428" s="201"/>
      <c r="F1428" s="201"/>
      <c r="G1428" s="197" t="str">
        <f t="shared" si="44"/>
        <v/>
      </c>
      <c r="H1428" s="197" t="str">
        <f>IF(B1428="","",IF(COUNTIF(Businesses!B:B,B1428)&gt;1,"Multi-Tenant","Single-Tenant"))</f>
        <v/>
      </c>
      <c r="I1428" s="402" t="str">
        <f t="shared" si="45"/>
        <v/>
      </c>
      <c r="J1428" s="403"/>
      <c r="K1428" s="97"/>
      <c r="L1428" s="1" t="b">
        <f>IF(B1428="",FALSE,IF(COUNTIF(Businesses!B:B,Buildings!B1428)=0,TRUE,FALSE))</f>
        <v>0</v>
      </c>
    </row>
    <row r="1429" spans="1:12" s="3" customFormat="1" ht="16.5" customHeight="1">
      <c r="A1429" s="96"/>
      <c r="B1429" s="194"/>
      <c r="C1429" s="195"/>
      <c r="D1429" s="195"/>
      <c r="E1429" s="196"/>
      <c r="F1429" s="196"/>
      <c r="G1429" s="197" t="str">
        <f t="shared" si="44"/>
        <v/>
      </c>
      <c r="H1429" s="197" t="str">
        <f>IF(B1429="","",IF(COUNTIF(Businesses!B:B,B1429)&gt;1,"Multi-Tenant","Single-Tenant"))</f>
        <v/>
      </c>
      <c r="I1429" s="402" t="str">
        <f t="shared" si="45"/>
        <v/>
      </c>
      <c r="J1429" s="403"/>
      <c r="K1429" s="97"/>
      <c r="L1429" s="1" t="b">
        <f>IF(B1429="",FALSE,IF(COUNTIF(Businesses!B:B,Buildings!B1429)=0,TRUE,FALSE))</f>
        <v>0</v>
      </c>
    </row>
    <row r="1430" spans="1:12" s="3" customFormat="1" ht="16.5" customHeight="1">
      <c r="A1430" s="96"/>
      <c r="B1430" s="199"/>
      <c r="C1430" s="200"/>
      <c r="D1430" s="200"/>
      <c r="E1430" s="201"/>
      <c r="F1430" s="201"/>
      <c r="G1430" s="197" t="str">
        <f t="shared" si="44"/>
        <v/>
      </c>
      <c r="H1430" s="197" t="str">
        <f>IF(B1430="","",IF(COUNTIF(Businesses!B:B,B1430)&gt;1,"Multi-Tenant","Single-Tenant"))</f>
        <v/>
      </c>
      <c r="I1430" s="402" t="str">
        <f t="shared" si="45"/>
        <v/>
      </c>
      <c r="J1430" s="403"/>
      <c r="K1430" s="97"/>
      <c r="L1430" s="1" t="b">
        <f>IF(B1430="",FALSE,IF(COUNTIF(Businesses!B:B,Buildings!B1430)=0,TRUE,FALSE))</f>
        <v>0</v>
      </c>
    </row>
    <row r="1431" spans="1:12" s="3" customFormat="1" ht="16.5" customHeight="1">
      <c r="A1431" s="96"/>
      <c r="B1431" s="194"/>
      <c r="C1431" s="195"/>
      <c r="D1431" s="195"/>
      <c r="E1431" s="196"/>
      <c r="F1431" s="196"/>
      <c r="G1431" s="197" t="str">
        <f t="shared" si="44"/>
        <v/>
      </c>
      <c r="H1431" s="197" t="str">
        <f>IF(B1431="","",IF(COUNTIF(Businesses!B:B,B1431)&gt;1,"Multi-Tenant","Single-Tenant"))</f>
        <v/>
      </c>
      <c r="I1431" s="402" t="str">
        <f t="shared" si="45"/>
        <v/>
      </c>
      <c r="J1431" s="403"/>
      <c r="K1431" s="97"/>
      <c r="L1431" s="1" t="b">
        <f>IF(B1431="",FALSE,IF(COUNTIF(Businesses!B:B,Buildings!B1431)=0,TRUE,FALSE))</f>
        <v>0</v>
      </c>
    </row>
    <row r="1432" spans="1:12" s="3" customFormat="1" ht="16.5" customHeight="1">
      <c r="A1432" s="96"/>
      <c r="B1432" s="199"/>
      <c r="C1432" s="200"/>
      <c r="D1432" s="200"/>
      <c r="E1432" s="201"/>
      <c r="F1432" s="201"/>
      <c r="G1432" s="197" t="str">
        <f t="shared" si="44"/>
        <v/>
      </c>
      <c r="H1432" s="197" t="str">
        <f>IF(B1432="","",IF(COUNTIF(Businesses!B:B,B1432)&gt;1,"Multi-Tenant","Single-Tenant"))</f>
        <v/>
      </c>
      <c r="I1432" s="402" t="str">
        <f t="shared" si="45"/>
        <v/>
      </c>
      <c r="J1432" s="403"/>
      <c r="K1432" s="97"/>
      <c r="L1432" s="1" t="b">
        <f>IF(B1432="",FALSE,IF(COUNTIF(Businesses!B:B,Buildings!B1432)=0,TRUE,FALSE))</f>
        <v>0</v>
      </c>
    </row>
    <row r="1433" spans="1:12" s="3" customFormat="1" ht="16.5" customHeight="1">
      <c r="A1433" s="96"/>
      <c r="B1433" s="194"/>
      <c r="C1433" s="195"/>
      <c r="D1433" s="195"/>
      <c r="E1433" s="196"/>
      <c r="F1433" s="196"/>
      <c r="G1433" s="197" t="str">
        <f t="shared" si="44"/>
        <v/>
      </c>
      <c r="H1433" s="197" t="str">
        <f>IF(B1433="","",IF(COUNTIF(Businesses!B:B,B1433)&gt;1,"Multi-Tenant","Single-Tenant"))</f>
        <v/>
      </c>
      <c r="I1433" s="402" t="str">
        <f t="shared" si="45"/>
        <v/>
      </c>
      <c r="J1433" s="403"/>
      <c r="K1433" s="97"/>
      <c r="L1433" s="1" t="b">
        <f>IF(B1433="",FALSE,IF(COUNTIF(Businesses!B:B,Buildings!B1433)=0,TRUE,FALSE))</f>
        <v>0</v>
      </c>
    </row>
    <row r="1434" spans="1:12" s="3" customFormat="1" ht="16.5" customHeight="1">
      <c r="A1434" s="96"/>
      <c r="B1434" s="199"/>
      <c r="C1434" s="200"/>
      <c r="D1434" s="200"/>
      <c r="E1434" s="201"/>
      <c r="F1434" s="201"/>
      <c r="G1434" s="197" t="str">
        <f t="shared" si="44"/>
        <v/>
      </c>
      <c r="H1434" s="197" t="str">
        <f>IF(B1434="","",IF(COUNTIF(Businesses!B:B,B1434)&gt;1,"Multi-Tenant","Single-Tenant"))</f>
        <v/>
      </c>
      <c r="I1434" s="402" t="str">
        <f t="shared" si="45"/>
        <v/>
      </c>
      <c r="J1434" s="403"/>
      <c r="K1434" s="97"/>
      <c r="L1434" s="1" t="b">
        <f>IF(B1434="",FALSE,IF(COUNTIF(Businesses!B:B,Buildings!B1434)=0,TRUE,FALSE))</f>
        <v>0</v>
      </c>
    </row>
    <row r="1435" spans="1:12" s="3" customFormat="1" ht="16.5" customHeight="1">
      <c r="A1435" s="96"/>
      <c r="B1435" s="194"/>
      <c r="C1435" s="195"/>
      <c r="D1435" s="195"/>
      <c r="E1435" s="196"/>
      <c r="F1435" s="196"/>
      <c r="G1435" s="197" t="str">
        <f t="shared" si="44"/>
        <v/>
      </c>
      <c r="H1435" s="197" t="str">
        <f>IF(B1435="","",IF(COUNTIF(Businesses!B:B,B1435)&gt;1,"Multi-Tenant","Single-Tenant"))</f>
        <v/>
      </c>
      <c r="I1435" s="402" t="str">
        <f t="shared" si="45"/>
        <v/>
      </c>
      <c r="J1435" s="403"/>
      <c r="K1435" s="97"/>
      <c r="L1435" s="1" t="b">
        <f>IF(B1435="",FALSE,IF(COUNTIF(Businesses!B:B,Buildings!B1435)=0,TRUE,FALSE))</f>
        <v>0</v>
      </c>
    </row>
    <row r="1436" spans="1:12" s="3" customFormat="1" ht="16.5" customHeight="1">
      <c r="A1436" s="96"/>
      <c r="B1436" s="199"/>
      <c r="C1436" s="200"/>
      <c r="D1436" s="200"/>
      <c r="E1436" s="201"/>
      <c r="F1436" s="201"/>
      <c r="G1436" s="197" t="str">
        <f t="shared" si="44"/>
        <v/>
      </c>
      <c r="H1436" s="197" t="str">
        <f>IF(B1436="","",IF(COUNTIF(Businesses!B:B,B1436)&gt;1,"Multi-Tenant","Single-Tenant"))</f>
        <v/>
      </c>
      <c r="I1436" s="402" t="str">
        <f t="shared" si="45"/>
        <v/>
      </c>
      <c r="J1436" s="403"/>
      <c r="K1436" s="97"/>
      <c r="L1436" s="1" t="b">
        <f>IF(B1436="",FALSE,IF(COUNTIF(Businesses!B:B,Buildings!B1436)=0,TRUE,FALSE))</f>
        <v>0</v>
      </c>
    </row>
    <row r="1437" spans="1:12" s="3" customFormat="1" ht="16.5" customHeight="1">
      <c r="A1437" s="96"/>
      <c r="B1437" s="194"/>
      <c r="C1437" s="195"/>
      <c r="D1437" s="195"/>
      <c r="E1437" s="196"/>
      <c r="F1437" s="196"/>
      <c r="G1437" s="197" t="str">
        <f t="shared" si="44"/>
        <v/>
      </c>
      <c r="H1437" s="197" t="str">
        <f>IF(B1437="","",IF(COUNTIF(Businesses!B:B,B1437)&gt;1,"Multi-Tenant","Single-Tenant"))</f>
        <v/>
      </c>
      <c r="I1437" s="402" t="str">
        <f t="shared" si="45"/>
        <v/>
      </c>
      <c r="J1437" s="403"/>
      <c r="K1437" s="97"/>
      <c r="L1437" s="1" t="b">
        <f>IF(B1437="",FALSE,IF(COUNTIF(Businesses!B:B,Buildings!B1437)=0,TRUE,FALSE))</f>
        <v>0</v>
      </c>
    </row>
    <row r="1438" spans="1:12" s="3" customFormat="1" ht="16.5" customHeight="1">
      <c r="A1438" s="96"/>
      <c r="B1438" s="199"/>
      <c r="C1438" s="200"/>
      <c r="D1438" s="200"/>
      <c r="E1438" s="201"/>
      <c r="F1438" s="201"/>
      <c r="G1438" s="197" t="str">
        <f t="shared" si="44"/>
        <v/>
      </c>
      <c r="H1438" s="197" t="str">
        <f>IF(B1438="","",IF(COUNTIF(Businesses!B:B,B1438)&gt;1,"Multi-Tenant","Single-Tenant"))</f>
        <v/>
      </c>
      <c r="I1438" s="402" t="str">
        <f t="shared" si="45"/>
        <v/>
      </c>
      <c r="J1438" s="403"/>
      <c r="K1438" s="97"/>
      <c r="L1438" s="1" t="b">
        <f>IF(B1438="",FALSE,IF(COUNTIF(Businesses!B:B,Buildings!B1438)=0,TRUE,FALSE))</f>
        <v>0</v>
      </c>
    </row>
    <row r="1439" spans="1:12" s="3" customFormat="1" ht="16.5" customHeight="1">
      <c r="A1439" s="96"/>
      <c r="B1439" s="194"/>
      <c r="C1439" s="195"/>
      <c r="D1439" s="195"/>
      <c r="E1439" s="196"/>
      <c r="F1439" s="196"/>
      <c r="G1439" s="197" t="str">
        <f t="shared" si="44"/>
        <v/>
      </c>
      <c r="H1439" s="197" t="str">
        <f>IF(B1439="","",IF(COUNTIF(Businesses!B:B,B1439)&gt;1,"Multi-Tenant","Single-Tenant"))</f>
        <v/>
      </c>
      <c r="I1439" s="402" t="str">
        <f t="shared" si="45"/>
        <v/>
      </c>
      <c r="J1439" s="403"/>
      <c r="K1439" s="97"/>
      <c r="L1439" s="1" t="b">
        <f>IF(B1439="",FALSE,IF(COUNTIF(Businesses!B:B,Buildings!B1439)=0,TRUE,FALSE))</f>
        <v>0</v>
      </c>
    </row>
    <row r="1440" spans="1:12" s="3" customFormat="1" ht="16.5" customHeight="1">
      <c r="A1440" s="96"/>
      <c r="B1440" s="199"/>
      <c r="C1440" s="200"/>
      <c r="D1440" s="200"/>
      <c r="E1440" s="201"/>
      <c r="F1440" s="201"/>
      <c r="G1440" s="197" t="str">
        <f t="shared" si="44"/>
        <v/>
      </c>
      <c r="H1440" s="197" t="str">
        <f>IF(B1440="","",IF(COUNTIF(Businesses!B:B,B1440)&gt;1,"Multi-Tenant","Single-Tenant"))</f>
        <v/>
      </c>
      <c r="I1440" s="402" t="str">
        <f t="shared" si="45"/>
        <v/>
      </c>
      <c r="J1440" s="403"/>
      <c r="K1440" s="97"/>
      <c r="L1440" s="1" t="b">
        <f>IF(B1440="",FALSE,IF(COUNTIF(Businesses!B:B,Buildings!B1440)=0,TRUE,FALSE))</f>
        <v>0</v>
      </c>
    </row>
    <row r="1441" spans="1:12" s="3" customFormat="1" ht="16.5" customHeight="1">
      <c r="A1441" s="96"/>
      <c r="B1441" s="194"/>
      <c r="C1441" s="195"/>
      <c r="D1441" s="195"/>
      <c r="E1441" s="196"/>
      <c r="F1441" s="196"/>
      <c r="G1441" s="197" t="str">
        <f t="shared" si="44"/>
        <v/>
      </c>
      <c r="H1441" s="197" t="str">
        <f>IF(B1441="","",IF(COUNTIF(Businesses!B:B,B1441)&gt;1,"Multi-Tenant","Single-Tenant"))</f>
        <v/>
      </c>
      <c r="I1441" s="402" t="str">
        <f t="shared" si="45"/>
        <v/>
      </c>
      <c r="J1441" s="403"/>
      <c r="K1441" s="97"/>
      <c r="L1441" s="1" t="b">
        <f>IF(B1441="",FALSE,IF(COUNTIF(Businesses!B:B,Buildings!B1441)=0,TRUE,FALSE))</f>
        <v>0</v>
      </c>
    </row>
    <row r="1442" spans="1:12" s="3" customFormat="1" ht="16.5" customHeight="1">
      <c r="A1442" s="96"/>
      <c r="B1442" s="199"/>
      <c r="C1442" s="200"/>
      <c r="D1442" s="200"/>
      <c r="E1442" s="201"/>
      <c r="F1442" s="201"/>
      <c r="G1442" s="197" t="str">
        <f t="shared" si="44"/>
        <v/>
      </c>
      <c r="H1442" s="197" t="str">
        <f>IF(B1442="","",IF(COUNTIF(Businesses!B:B,B1442)&gt;1,"Multi-Tenant","Single-Tenant"))</f>
        <v/>
      </c>
      <c r="I1442" s="402" t="str">
        <f t="shared" si="45"/>
        <v/>
      </c>
      <c r="J1442" s="403"/>
      <c r="K1442" s="97"/>
      <c r="L1442" s="1" t="b">
        <f>IF(B1442="",FALSE,IF(COUNTIF(Businesses!B:B,Buildings!B1442)=0,TRUE,FALSE))</f>
        <v>0</v>
      </c>
    </row>
    <row r="1443" spans="1:12" s="3" customFormat="1" ht="16.5" customHeight="1">
      <c r="A1443" s="96"/>
      <c r="B1443" s="194"/>
      <c r="C1443" s="195"/>
      <c r="D1443" s="195"/>
      <c r="E1443" s="196"/>
      <c r="F1443" s="196"/>
      <c r="G1443" s="197" t="str">
        <f t="shared" si="44"/>
        <v/>
      </c>
      <c r="H1443" s="197" t="str">
        <f>IF(B1443="","",IF(COUNTIF(Businesses!B:B,B1443)&gt;1,"Multi-Tenant","Single-Tenant"))</f>
        <v/>
      </c>
      <c r="I1443" s="402" t="str">
        <f t="shared" si="45"/>
        <v/>
      </c>
      <c r="J1443" s="403"/>
      <c r="K1443" s="97"/>
      <c r="L1443" s="1" t="b">
        <f>IF(B1443="",FALSE,IF(COUNTIF(Businesses!B:B,Buildings!B1443)=0,TRUE,FALSE))</f>
        <v>0</v>
      </c>
    </row>
    <row r="1444" spans="1:12" s="3" customFormat="1" ht="16.5" customHeight="1">
      <c r="A1444" s="96"/>
      <c r="B1444" s="199"/>
      <c r="C1444" s="200"/>
      <c r="D1444" s="200"/>
      <c r="E1444" s="201"/>
      <c r="F1444" s="201"/>
      <c r="G1444" s="197" t="str">
        <f t="shared" si="44"/>
        <v/>
      </c>
      <c r="H1444" s="197" t="str">
        <f>IF(B1444="","",IF(COUNTIF(Businesses!B:B,B1444)&gt;1,"Multi-Tenant","Single-Tenant"))</f>
        <v/>
      </c>
      <c r="I1444" s="402" t="str">
        <f t="shared" si="45"/>
        <v/>
      </c>
      <c r="J1444" s="403"/>
      <c r="K1444" s="97"/>
      <c r="L1444" s="1" t="b">
        <f>IF(B1444="",FALSE,IF(COUNTIF(Businesses!B:B,Buildings!B1444)=0,TRUE,FALSE))</f>
        <v>0</v>
      </c>
    </row>
    <row r="1445" spans="1:12" s="3" customFormat="1" ht="16.5" customHeight="1">
      <c r="A1445" s="96"/>
      <c r="B1445" s="194"/>
      <c r="C1445" s="195"/>
      <c r="D1445" s="195"/>
      <c r="E1445" s="196"/>
      <c r="F1445" s="196"/>
      <c r="G1445" s="197" t="str">
        <f t="shared" si="44"/>
        <v/>
      </c>
      <c r="H1445" s="197" t="str">
        <f>IF(B1445="","",IF(COUNTIF(Businesses!B:B,B1445)&gt;1,"Multi-Tenant","Single-Tenant"))</f>
        <v/>
      </c>
      <c r="I1445" s="402" t="str">
        <f t="shared" si="45"/>
        <v/>
      </c>
      <c r="J1445" s="403"/>
      <c r="K1445" s="97"/>
      <c r="L1445" s="1" t="b">
        <f>IF(B1445="",FALSE,IF(COUNTIF(Businesses!B:B,Buildings!B1445)=0,TRUE,FALSE))</f>
        <v>0</v>
      </c>
    </row>
    <row r="1446" spans="1:12" s="3" customFormat="1" ht="16.5" customHeight="1">
      <c r="A1446" s="96"/>
      <c r="B1446" s="199"/>
      <c r="C1446" s="200"/>
      <c r="D1446" s="200"/>
      <c r="E1446" s="201"/>
      <c r="F1446" s="201"/>
      <c r="G1446" s="197" t="str">
        <f t="shared" si="44"/>
        <v/>
      </c>
      <c r="H1446" s="197" t="str">
        <f>IF(B1446="","",IF(COUNTIF(Businesses!B:B,B1446)&gt;1,"Multi-Tenant","Single-Tenant"))</f>
        <v/>
      </c>
      <c r="I1446" s="402" t="str">
        <f t="shared" si="45"/>
        <v/>
      </c>
      <c r="J1446" s="403"/>
      <c r="K1446" s="97"/>
      <c r="L1446" s="1" t="b">
        <f>IF(B1446="",FALSE,IF(COUNTIF(Businesses!B:B,Buildings!B1446)=0,TRUE,FALSE))</f>
        <v>0</v>
      </c>
    </row>
    <row r="1447" spans="1:12" s="3" customFormat="1" ht="16.5" customHeight="1">
      <c r="A1447" s="96"/>
      <c r="B1447" s="194"/>
      <c r="C1447" s="195"/>
      <c r="D1447" s="195"/>
      <c r="E1447" s="196"/>
      <c r="F1447" s="196"/>
      <c r="G1447" s="197" t="str">
        <f t="shared" si="44"/>
        <v/>
      </c>
      <c r="H1447" s="197" t="str">
        <f>IF(B1447="","",IF(COUNTIF(Businesses!B:B,B1447)&gt;1,"Multi-Tenant","Single-Tenant"))</f>
        <v/>
      </c>
      <c r="I1447" s="402" t="str">
        <f t="shared" si="45"/>
        <v/>
      </c>
      <c r="J1447" s="403"/>
      <c r="K1447" s="97"/>
      <c r="L1447" s="1" t="b">
        <f>IF(B1447="",FALSE,IF(COUNTIF(Businesses!B:B,Buildings!B1447)=0,TRUE,FALSE))</f>
        <v>0</v>
      </c>
    </row>
    <row r="1448" spans="1:12" s="3" customFormat="1" ht="16.5" customHeight="1">
      <c r="A1448" s="96"/>
      <c r="B1448" s="199"/>
      <c r="C1448" s="200"/>
      <c r="D1448" s="200"/>
      <c r="E1448" s="201"/>
      <c r="F1448" s="201"/>
      <c r="G1448" s="197" t="str">
        <f t="shared" si="44"/>
        <v/>
      </c>
      <c r="H1448" s="197" t="str">
        <f>IF(B1448="","",IF(COUNTIF(Businesses!B:B,B1448)&gt;1,"Multi-Tenant","Single-Tenant"))</f>
        <v/>
      </c>
      <c r="I1448" s="402" t="str">
        <f t="shared" si="45"/>
        <v/>
      </c>
      <c r="J1448" s="403"/>
      <c r="K1448" s="97"/>
      <c r="L1448" s="1" t="b">
        <f>IF(B1448="",FALSE,IF(COUNTIF(Businesses!B:B,Buildings!B1448)=0,TRUE,FALSE))</f>
        <v>0</v>
      </c>
    </row>
    <row r="1449" spans="1:12" s="3" customFormat="1" ht="16.5" customHeight="1">
      <c r="A1449" s="96"/>
      <c r="B1449" s="194"/>
      <c r="C1449" s="195"/>
      <c r="D1449" s="195"/>
      <c r="E1449" s="196"/>
      <c r="F1449" s="196"/>
      <c r="G1449" s="197" t="str">
        <f t="shared" si="44"/>
        <v/>
      </c>
      <c r="H1449" s="197" t="str">
        <f>IF(B1449="","",IF(COUNTIF(Businesses!B:B,B1449)&gt;1,"Multi-Tenant","Single-Tenant"))</f>
        <v/>
      </c>
      <c r="I1449" s="402" t="str">
        <f t="shared" si="45"/>
        <v/>
      </c>
      <c r="J1449" s="403"/>
      <c r="K1449" s="97"/>
      <c r="L1449" s="1" t="b">
        <f>IF(B1449="",FALSE,IF(COUNTIF(Businesses!B:B,Buildings!B1449)=0,TRUE,FALSE))</f>
        <v>0</v>
      </c>
    </row>
    <row r="1450" spans="1:12" s="3" customFormat="1" ht="16.5" customHeight="1">
      <c r="A1450" s="96"/>
      <c r="B1450" s="199"/>
      <c r="C1450" s="200"/>
      <c r="D1450" s="200"/>
      <c r="E1450" s="201"/>
      <c r="F1450" s="201"/>
      <c r="G1450" s="197" t="str">
        <f t="shared" si="44"/>
        <v/>
      </c>
      <c r="H1450" s="197" t="str">
        <f>IF(B1450="","",IF(COUNTIF(Businesses!B:B,B1450)&gt;1,"Multi-Tenant","Single-Tenant"))</f>
        <v/>
      </c>
      <c r="I1450" s="402" t="str">
        <f t="shared" si="45"/>
        <v/>
      </c>
      <c r="J1450" s="403"/>
      <c r="K1450" s="97"/>
      <c r="L1450" s="1" t="b">
        <f>IF(B1450="",FALSE,IF(COUNTIF(Businesses!B:B,Buildings!B1450)=0,TRUE,FALSE))</f>
        <v>0</v>
      </c>
    </row>
    <row r="1451" spans="1:12" s="3" customFormat="1" ht="16.5" customHeight="1">
      <c r="A1451" s="96"/>
      <c r="B1451" s="194"/>
      <c r="C1451" s="195"/>
      <c r="D1451" s="195"/>
      <c r="E1451" s="196"/>
      <c r="F1451" s="196"/>
      <c r="G1451" s="197" t="str">
        <f t="shared" si="44"/>
        <v/>
      </c>
      <c r="H1451" s="197" t="str">
        <f>IF(B1451="","",IF(COUNTIF(Businesses!B:B,B1451)&gt;1,"Multi-Tenant","Single-Tenant"))</f>
        <v/>
      </c>
      <c r="I1451" s="402" t="str">
        <f t="shared" si="45"/>
        <v/>
      </c>
      <c r="J1451" s="403"/>
      <c r="K1451" s="97"/>
      <c r="L1451" s="1" t="b">
        <f>IF(B1451="",FALSE,IF(COUNTIF(Businesses!B:B,Buildings!B1451)=0,TRUE,FALSE))</f>
        <v>0</v>
      </c>
    </row>
    <row r="1452" spans="1:12" s="3" customFormat="1" ht="16.5" customHeight="1">
      <c r="A1452" s="96"/>
      <c r="B1452" s="199"/>
      <c r="C1452" s="200"/>
      <c r="D1452" s="200"/>
      <c r="E1452" s="201"/>
      <c r="F1452" s="201"/>
      <c r="G1452" s="197" t="str">
        <f t="shared" si="44"/>
        <v/>
      </c>
      <c r="H1452" s="197" t="str">
        <f>IF(B1452="","",IF(COUNTIF(Businesses!B:B,B1452)&gt;1,"Multi-Tenant","Single-Tenant"))</f>
        <v/>
      </c>
      <c r="I1452" s="402" t="str">
        <f t="shared" si="45"/>
        <v/>
      </c>
      <c r="J1452" s="403"/>
      <c r="K1452" s="97"/>
      <c r="L1452" s="1" t="b">
        <f>IF(B1452="",FALSE,IF(COUNTIF(Businesses!B:B,Buildings!B1452)=0,TRUE,FALSE))</f>
        <v>0</v>
      </c>
    </row>
    <row r="1453" spans="1:12" s="3" customFormat="1" ht="16.5" customHeight="1">
      <c r="A1453" s="96"/>
      <c r="B1453" s="194"/>
      <c r="C1453" s="195"/>
      <c r="D1453" s="195"/>
      <c r="E1453" s="196"/>
      <c r="F1453" s="196"/>
      <c r="G1453" s="197" t="str">
        <f t="shared" si="44"/>
        <v/>
      </c>
      <c r="H1453" s="197" t="str">
        <f>IF(B1453="","",IF(COUNTIF(Businesses!B:B,B1453)&gt;1,"Multi-Tenant","Single-Tenant"))</f>
        <v/>
      </c>
      <c r="I1453" s="402" t="str">
        <f t="shared" si="45"/>
        <v/>
      </c>
      <c r="J1453" s="403"/>
      <c r="K1453" s="97"/>
      <c r="L1453" s="1" t="b">
        <f>IF(B1453="",FALSE,IF(COUNTIF(Businesses!B:B,Buildings!B1453)=0,TRUE,FALSE))</f>
        <v>0</v>
      </c>
    </row>
    <row r="1454" spans="1:12" s="3" customFormat="1" ht="16.5" customHeight="1">
      <c r="A1454" s="96"/>
      <c r="B1454" s="199"/>
      <c r="C1454" s="200"/>
      <c r="D1454" s="200"/>
      <c r="E1454" s="201"/>
      <c r="F1454" s="201"/>
      <c r="G1454" s="197" t="str">
        <f t="shared" si="44"/>
        <v/>
      </c>
      <c r="H1454" s="197" t="str">
        <f>IF(B1454="","",IF(COUNTIF(Businesses!B:B,B1454)&gt;1,"Multi-Tenant","Single-Tenant"))</f>
        <v/>
      </c>
      <c r="I1454" s="402" t="str">
        <f t="shared" si="45"/>
        <v/>
      </c>
      <c r="J1454" s="403"/>
      <c r="K1454" s="97"/>
      <c r="L1454" s="1" t="b">
        <f>IF(B1454="",FALSE,IF(COUNTIF(Businesses!B:B,Buildings!B1454)=0,TRUE,FALSE))</f>
        <v>0</v>
      </c>
    </row>
    <row r="1455" spans="1:12" s="3" customFormat="1" ht="16.5" customHeight="1">
      <c r="A1455" s="96"/>
      <c r="B1455" s="194"/>
      <c r="C1455" s="195"/>
      <c r="D1455" s="195"/>
      <c r="E1455" s="196"/>
      <c r="F1455" s="196"/>
      <c r="G1455" s="197" t="str">
        <f t="shared" si="44"/>
        <v/>
      </c>
      <c r="H1455" s="197" t="str">
        <f>IF(B1455="","",IF(COUNTIF(Businesses!B:B,B1455)&gt;1,"Multi-Tenant","Single-Tenant"))</f>
        <v/>
      </c>
      <c r="I1455" s="402" t="str">
        <f t="shared" si="45"/>
        <v/>
      </c>
      <c r="J1455" s="403"/>
      <c r="K1455" s="97"/>
      <c r="L1455" s="1" t="b">
        <f>IF(B1455="",FALSE,IF(COUNTIF(Businesses!B:B,Buildings!B1455)=0,TRUE,FALSE))</f>
        <v>0</v>
      </c>
    </row>
    <row r="1456" spans="1:12" s="3" customFormat="1" ht="16.5" customHeight="1">
      <c r="A1456" s="96"/>
      <c r="B1456" s="199"/>
      <c r="C1456" s="200"/>
      <c r="D1456" s="200"/>
      <c r="E1456" s="201"/>
      <c r="F1456" s="201"/>
      <c r="G1456" s="197" t="str">
        <f t="shared" si="44"/>
        <v/>
      </c>
      <c r="H1456" s="197" t="str">
        <f>IF(B1456="","",IF(COUNTIF(Businesses!B:B,B1456)&gt;1,"Multi-Tenant","Single-Tenant"))</f>
        <v/>
      </c>
      <c r="I1456" s="402" t="str">
        <f t="shared" si="45"/>
        <v/>
      </c>
      <c r="J1456" s="403"/>
      <c r="K1456" s="97"/>
      <c r="L1456" s="1" t="b">
        <f>IF(B1456="",FALSE,IF(COUNTIF(Businesses!B:B,Buildings!B1456)=0,TRUE,FALSE))</f>
        <v>0</v>
      </c>
    </row>
    <row r="1457" spans="1:12" s="3" customFormat="1" ht="16.5" customHeight="1">
      <c r="A1457" s="96"/>
      <c r="B1457" s="194"/>
      <c r="C1457" s="195"/>
      <c r="D1457" s="195"/>
      <c r="E1457" s="196"/>
      <c r="F1457" s="196"/>
      <c r="G1457" s="197" t="str">
        <f t="shared" si="44"/>
        <v/>
      </c>
      <c r="H1457" s="197" t="str">
        <f>IF(B1457="","",IF(COUNTIF(Businesses!B:B,B1457)&gt;1,"Multi-Tenant","Single-Tenant"))</f>
        <v/>
      </c>
      <c r="I1457" s="402" t="str">
        <f t="shared" si="45"/>
        <v/>
      </c>
      <c r="J1457" s="403"/>
      <c r="K1457" s="97"/>
      <c r="L1457" s="1" t="b">
        <f>IF(B1457="",FALSE,IF(COUNTIF(Businesses!B:B,Buildings!B1457)=0,TRUE,FALSE))</f>
        <v>0</v>
      </c>
    </row>
    <row r="1458" spans="1:12" s="3" customFormat="1" ht="16.5" customHeight="1">
      <c r="A1458" s="96"/>
      <c r="B1458" s="199"/>
      <c r="C1458" s="200"/>
      <c r="D1458" s="200"/>
      <c r="E1458" s="201"/>
      <c r="F1458" s="201"/>
      <c r="G1458" s="197" t="str">
        <f t="shared" si="44"/>
        <v/>
      </c>
      <c r="H1458" s="197" t="str">
        <f>IF(B1458="","",IF(COUNTIF(Businesses!B:B,B1458)&gt;1,"Multi-Tenant","Single-Tenant"))</f>
        <v/>
      </c>
      <c r="I1458" s="402" t="str">
        <f t="shared" si="45"/>
        <v/>
      </c>
      <c r="J1458" s="403"/>
      <c r="K1458" s="97"/>
      <c r="L1458" s="1" t="b">
        <f>IF(B1458="",FALSE,IF(COUNTIF(Businesses!B:B,Buildings!B1458)=0,TRUE,FALSE))</f>
        <v>0</v>
      </c>
    </row>
    <row r="1459" spans="1:12" s="3" customFormat="1" ht="16.5" customHeight="1">
      <c r="A1459" s="96"/>
      <c r="B1459" s="194"/>
      <c r="C1459" s="195"/>
      <c r="D1459" s="195"/>
      <c r="E1459" s="196"/>
      <c r="F1459" s="196"/>
      <c r="G1459" s="197" t="str">
        <f t="shared" si="44"/>
        <v/>
      </c>
      <c r="H1459" s="197" t="str">
        <f>IF(B1459="","",IF(COUNTIF(Businesses!B:B,B1459)&gt;1,"Multi-Tenant","Single-Tenant"))</f>
        <v/>
      </c>
      <c r="I1459" s="402" t="str">
        <f t="shared" si="45"/>
        <v/>
      </c>
      <c r="J1459" s="403"/>
      <c r="K1459" s="97"/>
      <c r="L1459" s="1" t="b">
        <f>IF(B1459="",FALSE,IF(COUNTIF(Businesses!B:B,Buildings!B1459)=0,TRUE,FALSE))</f>
        <v>0</v>
      </c>
    </row>
    <row r="1460" spans="1:12" s="3" customFormat="1" ht="16.5" customHeight="1">
      <c r="A1460" s="96"/>
      <c r="B1460" s="199"/>
      <c r="C1460" s="200"/>
      <c r="D1460" s="200"/>
      <c r="E1460" s="201"/>
      <c r="F1460" s="201"/>
      <c r="G1460" s="197" t="str">
        <f t="shared" si="44"/>
        <v/>
      </c>
      <c r="H1460" s="197" t="str">
        <f>IF(B1460="","",IF(COUNTIF(Businesses!B:B,B1460)&gt;1,"Multi-Tenant","Single-Tenant"))</f>
        <v/>
      </c>
      <c r="I1460" s="402" t="str">
        <f t="shared" si="45"/>
        <v/>
      </c>
      <c r="J1460" s="403"/>
      <c r="K1460" s="97"/>
      <c r="L1460" s="1" t="b">
        <f>IF(B1460="",FALSE,IF(COUNTIF(Businesses!B:B,Buildings!B1460)=0,TRUE,FALSE))</f>
        <v>0</v>
      </c>
    </row>
    <row r="1461" spans="1:12" s="3" customFormat="1" ht="16.5" customHeight="1">
      <c r="A1461" s="96"/>
      <c r="B1461" s="194"/>
      <c r="C1461" s="195"/>
      <c r="D1461" s="195"/>
      <c r="E1461" s="196"/>
      <c r="F1461" s="196"/>
      <c r="G1461" s="197" t="str">
        <f t="shared" si="44"/>
        <v/>
      </c>
      <c r="H1461" s="197" t="str">
        <f>IF(B1461="","",IF(COUNTIF(Businesses!B:B,B1461)&gt;1,"Multi-Tenant","Single-Tenant"))</f>
        <v/>
      </c>
      <c r="I1461" s="402" t="str">
        <f t="shared" si="45"/>
        <v/>
      </c>
      <c r="J1461" s="403"/>
      <c r="K1461" s="97"/>
      <c r="L1461" s="1" t="b">
        <f>IF(B1461="",FALSE,IF(COUNTIF(Businesses!B:B,Buildings!B1461)=0,TRUE,FALSE))</f>
        <v>0</v>
      </c>
    </row>
    <row r="1462" spans="1:12" s="3" customFormat="1" ht="16.5" customHeight="1">
      <c r="A1462" s="96"/>
      <c r="B1462" s="199"/>
      <c r="C1462" s="200"/>
      <c r="D1462" s="200"/>
      <c r="E1462" s="201"/>
      <c r="F1462" s="201"/>
      <c r="G1462" s="197" t="str">
        <f t="shared" si="44"/>
        <v/>
      </c>
      <c r="H1462" s="197" t="str">
        <f>IF(B1462="","",IF(COUNTIF(Businesses!B:B,B1462)&gt;1,"Multi-Tenant","Single-Tenant"))</f>
        <v/>
      </c>
      <c r="I1462" s="402" t="str">
        <f t="shared" si="45"/>
        <v/>
      </c>
      <c r="J1462" s="403"/>
      <c r="K1462" s="97"/>
      <c r="L1462" s="1" t="b">
        <f>IF(B1462="",FALSE,IF(COUNTIF(Businesses!B:B,Buildings!B1462)=0,TRUE,FALSE))</f>
        <v>0</v>
      </c>
    </row>
    <row r="1463" spans="1:12" s="3" customFormat="1" ht="16.5" customHeight="1">
      <c r="A1463" s="96"/>
      <c r="B1463" s="194"/>
      <c r="C1463" s="195"/>
      <c r="D1463" s="195"/>
      <c r="E1463" s="196"/>
      <c r="F1463" s="196"/>
      <c r="G1463" s="197" t="str">
        <f t="shared" si="44"/>
        <v/>
      </c>
      <c r="H1463" s="197" t="str">
        <f>IF(B1463="","",IF(COUNTIF(Businesses!B:B,B1463)&gt;1,"Multi-Tenant","Single-Tenant"))</f>
        <v/>
      </c>
      <c r="I1463" s="402" t="str">
        <f t="shared" si="45"/>
        <v/>
      </c>
      <c r="J1463" s="403"/>
      <c r="K1463" s="97"/>
      <c r="L1463" s="1" t="b">
        <f>IF(B1463="",FALSE,IF(COUNTIF(Businesses!B:B,Buildings!B1463)=0,TRUE,FALSE))</f>
        <v>0</v>
      </c>
    </row>
    <row r="1464" spans="1:12" s="3" customFormat="1" ht="16.5" customHeight="1">
      <c r="A1464" s="96"/>
      <c r="B1464" s="199"/>
      <c r="C1464" s="200"/>
      <c r="D1464" s="200"/>
      <c r="E1464" s="201"/>
      <c r="F1464" s="201"/>
      <c r="G1464" s="197" t="str">
        <f t="shared" si="44"/>
        <v/>
      </c>
      <c r="H1464" s="197" t="str">
        <f>IF(B1464="","",IF(COUNTIF(Businesses!B:B,B1464)&gt;1,"Multi-Tenant","Single-Tenant"))</f>
        <v/>
      </c>
      <c r="I1464" s="402" t="str">
        <f t="shared" si="45"/>
        <v/>
      </c>
      <c r="J1464" s="403"/>
      <c r="K1464" s="97"/>
      <c r="L1464" s="1" t="b">
        <f>IF(B1464="",FALSE,IF(COUNTIF(Businesses!B:B,Buildings!B1464)=0,TRUE,FALSE))</f>
        <v>0</v>
      </c>
    </row>
    <row r="1465" spans="1:12" s="3" customFormat="1" ht="16.5" customHeight="1">
      <c r="A1465" s="96"/>
      <c r="B1465" s="194"/>
      <c r="C1465" s="195"/>
      <c r="D1465" s="195"/>
      <c r="E1465" s="196"/>
      <c r="F1465" s="196"/>
      <c r="G1465" s="197" t="str">
        <f t="shared" si="44"/>
        <v/>
      </c>
      <c r="H1465" s="197" t="str">
        <f>IF(B1465="","",IF(COUNTIF(Businesses!B:B,B1465)&gt;1,"Multi-Tenant","Single-Tenant"))</f>
        <v/>
      </c>
      <c r="I1465" s="402" t="str">
        <f t="shared" si="45"/>
        <v/>
      </c>
      <c r="J1465" s="403"/>
      <c r="K1465" s="97"/>
      <c r="L1465" s="1" t="b">
        <f>IF(B1465="",FALSE,IF(COUNTIF(Businesses!B:B,Buildings!B1465)=0,TRUE,FALSE))</f>
        <v>0</v>
      </c>
    </row>
    <row r="1466" spans="1:12" s="3" customFormat="1" ht="16.5" customHeight="1">
      <c r="A1466" s="96"/>
      <c r="B1466" s="199"/>
      <c r="C1466" s="200"/>
      <c r="D1466" s="200"/>
      <c r="E1466" s="201"/>
      <c r="F1466" s="201"/>
      <c r="G1466" s="197" t="str">
        <f t="shared" si="44"/>
        <v/>
      </c>
      <c r="H1466" s="197" t="str">
        <f>IF(B1466="","",IF(COUNTIF(Businesses!B:B,B1466)&gt;1,"Multi-Tenant","Single-Tenant"))</f>
        <v/>
      </c>
      <c r="I1466" s="402" t="str">
        <f t="shared" si="45"/>
        <v/>
      </c>
      <c r="J1466" s="403"/>
      <c r="K1466" s="97"/>
      <c r="L1466" s="1" t="b">
        <f>IF(B1466="",FALSE,IF(COUNTIF(Businesses!B:B,Buildings!B1466)=0,TRUE,FALSE))</f>
        <v>0</v>
      </c>
    </row>
    <row r="1467" spans="1:12" s="3" customFormat="1" ht="16.5" customHeight="1">
      <c r="A1467" s="96"/>
      <c r="B1467" s="194"/>
      <c r="C1467" s="195"/>
      <c r="D1467" s="195"/>
      <c r="E1467" s="196"/>
      <c r="F1467" s="196"/>
      <c r="G1467" s="197" t="str">
        <f t="shared" si="44"/>
        <v/>
      </c>
      <c r="H1467" s="197" t="str">
        <f>IF(B1467="","",IF(COUNTIF(Businesses!B:B,B1467)&gt;1,"Multi-Tenant","Single-Tenant"))</f>
        <v/>
      </c>
      <c r="I1467" s="402" t="str">
        <f t="shared" si="45"/>
        <v/>
      </c>
      <c r="J1467" s="403"/>
      <c r="K1467" s="97"/>
      <c r="L1467" s="1" t="b">
        <f>IF(B1467="",FALSE,IF(COUNTIF(Businesses!B:B,Buildings!B1467)=0,TRUE,FALSE))</f>
        <v>0</v>
      </c>
    </row>
    <row r="1468" spans="1:12" s="3" customFormat="1" ht="16.5" customHeight="1">
      <c r="A1468" s="96"/>
      <c r="B1468" s="199"/>
      <c r="C1468" s="200"/>
      <c r="D1468" s="200"/>
      <c r="E1468" s="201"/>
      <c r="F1468" s="201"/>
      <c r="G1468" s="197" t="str">
        <f t="shared" si="44"/>
        <v/>
      </c>
      <c r="H1468" s="197" t="str">
        <f>IF(B1468="","",IF(COUNTIF(Businesses!B:B,B1468)&gt;1,"Multi-Tenant","Single-Tenant"))</f>
        <v/>
      </c>
      <c r="I1468" s="402" t="str">
        <f t="shared" si="45"/>
        <v/>
      </c>
      <c r="J1468" s="403"/>
      <c r="K1468" s="97"/>
      <c r="L1468" s="1" t="b">
        <f>IF(B1468="",FALSE,IF(COUNTIF(Businesses!B:B,Buildings!B1468)=0,TRUE,FALSE))</f>
        <v>0</v>
      </c>
    </row>
    <row r="1469" spans="1:12" s="3" customFormat="1" ht="16.5" customHeight="1">
      <c r="A1469" s="96"/>
      <c r="B1469" s="194"/>
      <c r="C1469" s="195"/>
      <c r="D1469" s="195"/>
      <c r="E1469" s="196"/>
      <c r="F1469" s="196"/>
      <c r="G1469" s="197" t="str">
        <f t="shared" si="44"/>
        <v/>
      </c>
      <c r="H1469" s="197" t="str">
        <f>IF(B1469="","",IF(COUNTIF(Businesses!B:B,B1469)&gt;1,"Multi-Tenant","Single-Tenant"))</f>
        <v/>
      </c>
      <c r="I1469" s="402" t="str">
        <f t="shared" si="45"/>
        <v/>
      </c>
      <c r="J1469" s="403"/>
      <c r="K1469" s="97"/>
      <c r="L1469" s="1" t="b">
        <f>IF(B1469="",FALSE,IF(COUNTIF(Businesses!B:B,Buildings!B1469)=0,TRUE,FALSE))</f>
        <v>0</v>
      </c>
    </row>
    <row r="1470" spans="1:12" s="3" customFormat="1" ht="16.5" customHeight="1">
      <c r="A1470" s="96"/>
      <c r="B1470" s="199"/>
      <c r="C1470" s="200"/>
      <c r="D1470" s="200"/>
      <c r="E1470" s="201"/>
      <c r="F1470" s="201"/>
      <c r="G1470" s="197" t="str">
        <f t="shared" si="44"/>
        <v/>
      </c>
      <c r="H1470" s="197" t="str">
        <f>IF(B1470="","",IF(COUNTIF(Businesses!B:B,B1470)&gt;1,"Multi-Tenant","Single-Tenant"))</f>
        <v/>
      </c>
      <c r="I1470" s="402" t="str">
        <f t="shared" si="45"/>
        <v/>
      </c>
      <c r="J1470" s="403"/>
      <c r="K1470" s="97"/>
      <c r="L1470" s="1" t="b">
        <f>IF(B1470="",FALSE,IF(COUNTIF(Businesses!B:B,Buildings!B1470)=0,TRUE,FALSE))</f>
        <v>0</v>
      </c>
    </row>
    <row r="1471" spans="1:12" s="3" customFormat="1" ht="16.5" customHeight="1">
      <c r="A1471" s="96"/>
      <c r="B1471" s="194"/>
      <c r="C1471" s="195"/>
      <c r="D1471" s="195"/>
      <c r="E1471" s="196"/>
      <c r="F1471" s="196"/>
      <c r="G1471" s="197" t="str">
        <f t="shared" si="44"/>
        <v/>
      </c>
      <c r="H1471" s="197" t="str">
        <f>IF(B1471="","",IF(COUNTIF(Businesses!B:B,B1471)&gt;1,"Multi-Tenant","Single-Tenant"))</f>
        <v/>
      </c>
      <c r="I1471" s="402" t="str">
        <f t="shared" si="45"/>
        <v/>
      </c>
      <c r="J1471" s="403"/>
      <c r="K1471" s="97"/>
      <c r="L1471" s="1" t="b">
        <f>IF(B1471="",FALSE,IF(COUNTIF(Businesses!B:B,Buildings!B1471)=0,TRUE,FALSE))</f>
        <v>0</v>
      </c>
    </row>
    <row r="1472" spans="1:12" s="3" customFormat="1" ht="16.5" customHeight="1">
      <c r="A1472" s="96"/>
      <c r="B1472" s="199"/>
      <c r="C1472" s="200"/>
      <c r="D1472" s="200"/>
      <c r="E1472" s="201"/>
      <c r="F1472" s="201"/>
      <c r="G1472" s="197" t="str">
        <f t="shared" si="44"/>
        <v/>
      </c>
      <c r="H1472" s="197" t="str">
        <f>IF(B1472="","",IF(COUNTIF(Businesses!B:B,B1472)&gt;1,"Multi-Tenant","Single-Tenant"))</f>
        <v/>
      </c>
      <c r="I1472" s="402" t="str">
        <f t="shared" si="45"/>
        <v/>
      </c>
      <c r="J1472" s="403"/>
      <c r="K1472" s="97"/>
      <c r="L1472" s="1" t="b">
        <f>IF(B1472="",FALSE,IF(COUNTIF(Businesses!B:B,Buildings!B1472)=0,TRUE,FALSE))</f>
        <v>0</v>
      </c>
    </row>
    <row r="1473" spans="1:12" s="3" customFormat="1" ht="16.5" customHeight="1">
      <c r="A1473" s="96"/>
      <c r="B1473" s="194"/>
      <c r="C1473" s="195"/>
      <c r="D1473" s="195"/>
      <c r="E1473" s="196"/>
      <c r="F1473" s="196"/>
      <c r="G1473" s="197" t="str">
        <f t="shared" si="44"/>
        <v/>
      </c>
      <c r="H1473" s="197" t="str">
        <f>IF(B1473="","",IF(COUNTIF(Businesses!B:B,B1473)&gt;1,"Multi-Tenant","Single-Tenant"))</f>
        <v/>
      </c>
      <c r="I1473" s="402" t="str">
        <f t="shared" si="45"/>
        <v/>
      </c>
      <c r="J1473" s="403"/>
      <c r="K1473" s="97"/>
      <c r="L1473" s="1" t="b">
        <f>IF(B1473="",FALSE,IF(COUNTIF(Businesses!B:B,Buildings!B1473)=0,TRUE,FALSE))</f>
        <v>0</v>
      </c>
    </row>
    <row r="1474" spans="1:12" s="3" customFormat="1" ht="16.5" customHeight="1">
      <c r="A1474" s="96"/>
      <c r="B1474" s="199"/>
      <c r="C1474" s="200"/>
      <c r="D1474" s="200"/>
      <c r="E1474" s="201"/>
      <c r="F1474" s="201"/>
      <c r="G1474" s="197" t="str">
        <f t="shared" si="44"/>
        <v/>
      </c>
      <c r="H1474" s="197" t="str">
        <f>IF(B1474="","",IF(COUNTIF(Businesses!B:B,B1474)&gt;1,"Multi-Tenant","Single-Tenant"))</f>
        <v/>
      </c>
      <c r="I1474" s="402" t="str">
        <f t="shared" si="45"/>
        <v/>
      </c>
      <c r="J1474" s="403"/>
      <c r="K1474" s="97"/>
      <c r="L1474" s="1" t="b">
        <f>IF(B1474="",FALSE,IF(COUNTIF(Businesses!B:B,Buildings!B1474)=0,TRUE,FALSE))</f>
        <v>0</v>
      </c>
    </row>
    <row r="1475" spans="1:12" s="3" customFormat="1" ht="16.5" customHeight="1">
      <c r="A1475" s="96"/>
      <c r="B1475" s="194"/>
      <c r="C1475" s="195"/>
      <c r="D1475" s="195"/>
      <c r="E1475" s="196"/>
      <c r="F1475" s="196"/>
      <c r="G1475" s="197" t="str">
        <f t="shared" si="44"/>
        <v/>
      </c>
      <c r="H1475" s="197" t="str">
        <f>IF(B1475="","",IF(COUNTIF(Businesses!B:B,B1475)&gt;1,"Multi-Tenant","Single-Tenant"))</f>
        <v/>
      </c>
      <c r="I1475" s="402" t="str">
        <f t="shared" si="45"/>
        <v/>
      </c>
      <c r="J1475" s="403"/>
      <c r="K1475" s="97"/>
      <c r="L1475" s="1" t="b">
        <f>IF(B1475="",FALSE,IF(COUNTIF(Businesses!B:B,Buildings!B1475)=0,TRUE,FALSE))</f>
        <v>0</v>
      </c>
    </row>
    <row r="1476" spans="1:12" s="3" customFormat="1" ht="16.5" customHeight="1">
      <c r="A1476" s="96"/>
      <c r="B1476" s="199"/>
      <c r="C1476" s="200"/>
      <c r="D1476" s="200"/>
      <c r="E1476" s="201"/>
      <c r="F1476" s="201"/>
      <c r="G1476" s="197" t="str">
        <f t="shared" ref="G1476:G1539" si="46">IF(B1476="","","Standard")</f>
        <v/>
      </c>
      <c r="H1476" s="197" t="str">
        <f>IF(B1476="","",IF(COUNTIF(Businesses!B:B,B1476)&gt;1,"Multi-Tenant","Single-Tenant"))</f>
        <v/>
      </c>
      <c r="I1476" s="402" t="str">
        <f t="shared" ref="I1476:I1539" si="47">IF(B1476="","",B1476)</f>
        <v/>
      </c>
      <c r="J1476" s="403"/>
      <c r="K1476" s="97"/>
      <c r="L1476" s="1" t="b">
        <f>IF(B1476="",FALSE,IF(COUNTIF(Businesses!B:B,Buildings!B1476)=0,TRUE,FALSE))</f>
        <v>0</v>
      </c>
    </row>
    <row r="1477" spans="1:12" s="3" customFormat="1" ht="16.5" customHeight="1">
      <c r="A1477" s="96"/>
      <c r="B1477" s="194"/>
      <c r="C1477" s="195"/>
      <c r="D1477" s="195"/>
      <c r="E1477" s="196"/>
      <c r="F1477" s="196"/>
      <c r="G1477" s="197" t="str">
        <f t="shared" si="46"/>
        <v/>
      </c>
      <c r="H1477" s="197" t="str">
        <f>IF(B1477="","",IF(COUNTIF(Businesses!B:B,B1477)&gt;1,"Multi-Tenant","Single-Tenant"))</f>
        <v/>
      </c>
      <c r="I1477" s="402" t="str">
        <f t="shared" si="47"/>
        <v/>
      </c>
      <c r="J1477" s="403"/>
      <c r="K1477" s="97"/>
      <c r="L1477" s="1" t="b">
        <f>IF(B1477="",FALSE,IF(COUNTIF(Businesses!B:B,Buildings!B1477)=0,TRUE,FALSE))</f>
        <v>0</v>
      </c>
    </row>
    <row r="1478" spans="1:12" s="3" customFormat="1" ht="16.5" customHeight="1">
      <c r="A1478" s="96"/>
      <c r="B1478" s="199"/>
      <c r="C1478" s="200"/>
      <c r="D1478" s="200"/>
      <c r="E1478" s="201"/>
      <c r="F1478" s="201"/>
      <c r="G1478" s="197" t="str">
        <f t="shared" si="46"/>
        <v/>
      </c>
      <c r="H1478" s="197" t="str">
        <f>IF(B1478="","",IF(COUNTIF(Businesses!B:B,B1478)&gt;1,"Multi-Tenant","Single-Tenant"))</f>
        <v/>
      </c>
      <c r="I1478" s="402" t="str">
        <f t="shared" si="47"/>
        <v/>
      </c>
      <c r="J1478" s="403"/>
      <c r="K1478" s="97"/>
      <c r="L1478" s="1" t="b">
        <f>IF(B1478="",FALSE,IF(COUNTIF(Businesses!B:B,Buildings!B1478)=0,TRUE,FALSE))</f>
        <v>0</v>
      </c>
    </row>
    <row r="1479" spans="1:12" s="3" customFormat="1" ht="16.5" customHeight="1">
      <c r="A1479" s="96"/>
      <c r="B1479" s="194"/>
      <c r="C1479" s="195"/>
      <c r="D1479" s="195"/>
      <c r="E1479" s="196"/>
      <c r="F1479" s="196"/>
      <c r="G1479" s="197" t="str">
        <f t="shared" si="46"/>
        <v/>
      </c>
      <c r="H1479" s="197" t="str">
        <f>IF(B1479="","",IF(COUNTIF(Businesses!B:B,B1479)&gt;1,"Multi-Tenant","Single-Tenant"))</f>
        <v/>
      </c>
      <c r="I1479" s="402" t="str">
        <f t="shared" si="47"/>
        <v/>
      </c>
      <c r="J1479" s="403"/>
      <c r="K1479" s="97"/>
      <c r="L1479" s="1" t="b">
        <f>IF(B1479="",FALSE,IF(COUNTIF(Businesses!B:B,Buildings!B1479)=0,TRUE,FALSE))</f>
        <v>0</v>
      </c>
    </row>
    <row r="1480" spans="1:12" s="3" customFormat="1" ht="16.5" customHeight="1">
      <c r="A1480" s="96"/>
      <c r="B1480" s="199"/>
      <c r="C1480" s="200"/>
      <c r="D1480" s="200"/>
      <c r="E1480" s="201"/>
      <c r="F1480" s="201"/>
      <c r="G1480" s="197" t="str">
        <f t="shared" si="46"/>
        <v/>
      </c>
      <c r="H1480" s="197" t="str">
        <f>IF(B1480="","",IF(COUNTIF(Businesses!B:B,B1480)&gt;1,"Multi-Tenant","Single-Tenant"))</f>
        <v/>
      </c>
      <c r="I1480" s="402" t="str">
        <f t="shared" si="47"/>
        <v/>
      </c>
      <c r="J1480" s="403"/>
      <c r="K1480" s="97"/>
      <c r="L1480" s="1" t="b">
        <f>IF(B1480="",FALSE,IF(COUNTIF(Businesses!B:B,Buildings!B1480)=0,TRUE,FALSE))</f>
        <v>0</v>
      </c>
    </row>
    <row r="1481" spans="1:12" s="3" customFormat="1" ht="16.5" customHeight="1">
      <c r="A1481" s="96"/>
      <c r="B1481" s="194"/>
      <c r="C1481" s="195"/>
      <c r="D1481" s="195"/>
      <c r="E1481" s="196"/>
      <c r="F1481" s="196"/>
      <c r="G1481" s="197" t="str">
        <f t="shared" si="46"/>
        <v/>
      </c>
      <c r="H1481" s="197" t="str">
        <f>IF(B1481="","",IF(COUNTIF(Businesses!B:B,B1481)&gt;1,"Multi-Tenant","Single-Tenant"))</f>
        <v/>
      </c>
      <c r="I1481" s="402" t="str">
        <f t="shared" si="47"/>
        <v/>
      </c>
      <c r="J1481" s="403"/>
      <c r="K1481" s="97"/>
      <c r="L1481" s="1" t="b">
        <f>IF(B1481="",FALSE,IF(COUNTIF(Businesses!B:B,Buildings!B1481)=0,TRUE,FALSE))</f>
        <v>0</v>
      </c>
    </row>
    <row r="1482" spans="1:12" s="3" customFormat="1" ht="16.5" customHeight="1">
      <c r="A1482" s="96"/>
      <c r="B1482" s="199"/>
      <c r="C1482" s="200"/>
      <c r="D1482" s="200"/>
      <c r="E1482" s="201"/>
      <c r="F1482" s="201"/>
      <c r="G1482" s="197" t="str">
        <f t="shared" si="46"/>
        <v/>
      </c>
      <c r="H1482" s="197" t="str">
        <f>IF(B1482="","",IF(COUNTIF(Businesses!B:B,B1482)&gt;1,"Multi-Tenant","Single-Tenant"))</f>
        <v/>
      </c>
      <c r="I1482" s="402" t="str">
        <f t="shared" si="47"/>
        <v/>
      </c>
      <c r="J1482" s="403"/>
      <c r="K1482" s="97"/>
      <c r="L1482" s="1" t="b">
        <f>IF(B1482="",FALSE,IF(COUNTIF(Businesses!B:B,Buildings!B1482)=0,TRUE,FALSE))</f>
        <v>0</v>
      </c>
    </row>
    <row r="1483" spans="1:12" s="3" customFormat="1" ht="16.5" customHeight="1">
      <c r="A1483" s="96"/>
      <c r="B1483" s="194"/>
      <c r="C1483" s="195"/>
      <c r="D1483" s="195"/>
      <c r="E1483" s="196"/>
      <c r="F1483" s="196"/>
      <c r="G1483" s="197" t="str">
        <f t="shared" si="46"/>
        <v/>
      </c>
      <c r="H1483" s="197" t="str">
        <f>IF(B1483="","",IF(COUNTIF(Businesses!B:B,B1483)&gt;1,"Multi-Tenant","Single-Tenant"))</f>
        <v/>
      </c>
      <c r="I1483" s="402" t="str">
        <f t="shared" si="47"/>
        <v/>
      </c>
      <c r="J1483" s="403"/>
      <c r="K1483" s="97"/>
      <c r="L1483" s="1" t="b">
        <f>IF(B1483="",FALSE,IF(COUNTIF(Businesses!B:B,Buildings!B1483)=0,TRUE,FALSE))</f>
        <v>0</v>
      </c>
    </row>
    <row r="1484" spans="1:12" s="3" customFormat="1" ht="16.5" customHeight="1">
      <c r="A1484" s="96"/>
      <c r="B1484" s="199"/>
      <c r="C1484" s="200"/>
      <c r="D1484" s="200"/>
      <c r="E1484" s="201"/>
      <c r="F1484" s="201"/>
      <c r="G1484" s="197" t="str">
        <f t="shared" si="46"/>
        <v/>
      </c>
      <c r="H1484" s="197" t="str">
        <f>IF(B1484="","",IF(COUNTIF(Businesses!B:B,B1484)&gt;1,"Multi-Tenant","Single-Tenant"))</f>
        <v/>
      </c>
      <c r="I1484" s="402" t="str">
        <f t="shared" si="47"/>
        <v/>
      </c>
      <c r="J1484" s="403"/>
      <c r="K1484" s="97"/>
      <c r="L1484" s="1" t="b">
        <f>IF(B1484="",FALSE,IF(COUNTIF(Businesses!B:B,Buildings!B1484)=0,TRUE,FALSE))</f>
        <v>0</v>
      </c>
    </row>
    <row r="1485" spans="1:12" s="3" customFormat="1" ht="16.5" customHeight="1">
      <c r="A1485" s="96"/>
      <c r="B1485" s="194"/>
      <c r="C1485" s="195"/>
      <c r="D1485" s="195"/>
      <c r="E1485" s="196"/>
      <c r="F1485" s="196"/>
      <c r="G1485" s="197" t="str">
        <f t="shared" si="46"/>
        <v/>
      </c>
      <c r="H1485" s="197" t="str">
        <f>IF(B1485="","",IF(COUNTIF(Businesses!B:B,B1485)&gt;1,"Multi-Tenant","Single-Tenant"))</f>
        <v/>
      </c>
      <c r="I1485" s="402" t="str">
        <f t="shared" si="47"/>
        <v/>
      </c>
      <c r="J1485" s="403"/>
      <c r="K1485" s="97"/>
      <c r="L1485" s="1" t="b">
        <f>IF(B1485="",FALSE,IF(COUNTIF(Businesses!B:B,Buildings!B1485)=0,TRUE,FALSE))</f>
        <v>0</v>
      </c>
    </row>
    <row r="1486" spans="1:12" s="3" customFormat="1" ht="16.5" customHeight="1">
      <c r="A1486" s="96"/>
      <c r="B1486" s="199"/>
      <c r="C1486" s="200"/>
      <c r="D1486" s="200"/>
      <c r="E1486" s="201"/>
      <c r="F1486" s="201"/>
      <c r="G1486" s="197" t="str">
        <f t="shared" si="46"/>
        <v/>
      </c>
      <c r="H1486" s="197" t="str">
        <f>IF(B1486="","",IF(COUNTIF(Businesses!B:B,B1486)&gt;1,"Multi-Tenant","Single-Tenant"))</f>
        <v/>
      </c>
      <c r="I1486" s="402" t="str">
        <f t="shared" si="47"/>
        <v/>
      </c>
      <c r="J1486" s="403"/>
      <c r="K1486" s="97"/>
      <c r="L1486" s="1" t="b">
        <f>IF(B1486="",FALSE,IF(COUNTIF(Businesses!B:B,Buildings!B1486)=0,TRUE,FALSE))</f>
        <v>0</v>
      </c>
    </row>
    <row r="1487" spans="1:12" s="3" customFormat="1" ht="16.5" customHeight="1">
      <c r="A1487" s="96"/>
      <c r="B1487" s="194"/>
      <c r="C1487" s="195"/>
      <c r="D1487" s="195"/>
      <c r="E1487" s="196"/>
      <c r="F1487" s="196"/>
      <c r="G1487" s="197" t="str">
        <f t="shared" si="46"/>
        <v/>
      </c>
      <c r="H1487" s="197" t="str">
        <f>IF(B1487="","",IF(COUNTIF(Businesses!B:B,B1487)&gt;1,"Multi-Tenant","Single-Tenant"))</f>
        <v/>
      </c>
      <c r="I1487" s="402" t="str">
        <f t="shared" si="47"/>
        <v/>
      </c>
      <c r="J1487" s="403"/>
      <c r="K1487" s="97"/>
      <c r="L1487" s="1" t="b">
        <f>IF(B1487="",FALSE,IF(COUNTIF(Businesses!B:B,Buildings!B1487)=0,TRUE,FALSE))</f>
        <v>0</v>
      </c>
    </row>
    <row r="1488" spans="1:12" s="3" customFormat="1" ht="16.5" customHeight="1">
      <c r="A1488" s="96"/>
      <c r="B1488" s="199"/>
      <c r="C1488" s="200"/>
      <c r="D1488" s="200"/>
      <c r="E1488" s="201"/>
      <c r="F1488" s="201"/>
      <c r="G1488" s="197" t="str">
        <f t="shared" si="46"/>
        <v/>
      </c>
      <c r="H1488" s="197" t="str">
        <f>IF(B1488="","",IF(COUNTIF(Businesses!B:B,B1488)&gt;1,"Multi-Tenant","Single-Tenant"))</f>
        <v/>
      </c>
      <c r="I1488" s="402" t="str">
        <f t="shared" si="47"/>
        <v/>
      </c>
      <c r="J1488" s="403"/>
      <c r="K1488" s="97"/>
      <c r="L1488" s="1" t="b">
        <f>IF(B1488="",FALSE,IF(COUNTIF(Businesses!B:B,Buildings!B1488)=0,TRUE,FALSE))</f>
        <v>0</v>
      </c>
    </row>
    <row r="1489" spans="1:12" s="3" customFormat="1" ht="16.5" customHeight="1">
      <c r="A1489" s="96"/>
      <c r="B1489" s="194"/>
      <c r="C1489" s="195"/>
      <c r="D1489" s="195"/>
      <c r="E1489" s="196"/>
      <c r="F1489" s="196"/>
      <c r="G1489" s="197" t="str">
        <f t="shared" si="46"/>
        <v/>
      </c>
      <c r="H1489" s="197" t="str">
        <f>IF(B1489="","",IF(COUNTIF(Businesses!B:B,B1489)&gt;1,"Multi-Tenant","Single-Tenant"))</f>
        <v/>
      </c>
      <c r="I1489" s="402" t="str">
        <f t="shared" si="47"/>
        <v/>
      </c>
      <c r="J1489" s="403"/>
      <c r="K1489" s="97"/>
      <c r="L1489" s="1" t="b">
        <f>IF(B1489="",FALSE,IF(COUNTIF(Businesses!B:B,Buildings!B1489)=0,TRUE,FALSE))</f>
        <v>0</v>
      </c>
    </row>
    <row r="1490" spans="1:12" s="3" customFormat="1" ht="16.5" customHeight="1">
      <c r="A1490" s="96"/>
      <c r="B1490" s="199"/>
      <c r="C1490" s="200"/>
      <c r="D1490" s="200"/>
      <c r="E1490" s="201"/>
      <c r="F1490" s="201"/>
      <c r="G1490" s="197" t="str">
        <f t="shared" si="46"/>
        <v/>
      </c>
      <c r="H1490" s="197" t="str">
        <f>IF(B1490="","",IF(COUNTIF(Businesses!B:B,B1490)&gt;1,"Multi-Tenant","Single-Tenant"))</f>
        <v/>
      </c>
      <c r="I1490" s="402" t="str">
        <f t="shared" si="47"/>
        <v/>
      </c>
      <c r="J1490" s="403"/>
      <c r="K1490" s="97"/>
      <c r="L1490" s="1" t="b">
        <f>IF(B1490="",FALSE,IF(COUNTIF(Businesses!B:B,Buildings!B1490)=0,TRUE,FALSE))</f>
        <v>0</v>
      </c>
    </row>
    <row r="1491" spans="1:12" s="3" customFormat="1" ht="16.5" customHeight="1">
      <c r="A1491" s="96"/>
      <c r="B1491" s="194"/>
      <c r="C1491" s="195"/>
      <c r="D1491" s="195"/>
      <c r="E1491" s="196"/>
      <c r="F1491" s="196"/>
      <c r="G1491" s="197" t="str">
        <f t="shared" si="46"/>
        <v/>
      </c>
      <c r="H1491" s="197" t="str">
        <f>IF(B1491="","",IF(COUNTIF(Businesses!B:B,B1491)&gt;1,"Multi-Tenant","Single-Tenant"))</f>
        <v/>
      </c>
      <c r="I1491" s="402" t="str">
        <f t="shared" si="47"/>
        <v/>
      </c>
      <c r="J1491" s="403"/>
      <c r="K1491" s="97"/>
      <c r="L1491" s="1" t="b">
        <f>IF(B1491="",FALSE,IF(COUNTIF(Businesses!B:B,Buildings!B1491)=0,TRUE,FALSE))</f>
        <v>0</v>
      </c>
    </row>
    <row r="1492" spans="1:12" s="3" customFormat="1" ht="16.5" customHeight="1">
      <c r="A1492" s="96"/>
      <c r="B1492" s="199"/>
      <c r="C1492" s="200"/>
      <c r="D1492" s="200"/>
      <c r="E1492" s="201"/>
      <c r="F1492" s="201"/>
      <c r="G1492" s="197" t="str">
        <f t="shared" si="46"/>
        <v/>
      </c>
      <c r="H1492" s="197" t="str">
        <f>IF(B1492="","",IF(COUNTIF(Businesses!B:B,B1492)&gt;1,"Multi-Tenant","Single-Tenant"))</f>
        <v/>
      </c>
      <c r="I1492" s="402" t="str">
        <f t="shared" si="47"/>
        <v/>
      </c>
      <c r="J1492" s="403"/>
      <c r="K1492" s="97"/>
      <c r="L1492" s="1" t="b">
        <f>IF(B1492="",FALSE,IF(COUNTIF(Businesses!B:B,Buildings!B1492)=0,TRUE,FALSE))</f>
        <v>0</v>
      </c>
    </row>
    <row r="1493" spans="1:12" s="3" customFormat="1" ht="16.5" customHeight="1">
      <c r="A1493" s="96"/>
      <c r="B1493" s="194"/>
      <c r="C1493" s="195"/>
      <c r="D1493" s="195"/>
      <c r="E1493" s="196"/>
      <c r="F1493" s="196"/>
      <c r="G1493" s="197" t="str">
        <f t="shared" si="46"/>
        <v/>
      </c>
      <c r="H1493" s="197" t="str">
        <f>IF(B1493="","",IF(COUNTIF(Businesses!B:B,B1493)&gt;1,"Multi-Tenant","Single-Tenant"))</f>
        <v/>
      </c>
      <c r="I1493" s="402" t="str">
        <f t="shared" si="47"/>
        <v/>
      </c>
      <c r="J1493" s="403"/>
      <c r="K1493" s="97"/>
      <c r="L1493" s="1" t="b">
        <f>IF(B1493="",FALSE,IF(COUNTIF(Businesses!B:B,Buildings!B1493)=0,TRUE,FALSE))</f>
        <v>0</v>
      </c>
    </row>
    <row r="1494" spans="1:12" s="3" customFormat="1" ht="16.5" customHeight="1">
      <c r="A1494" s="96"/>
      <c r="B1494" s="199"/>
      <c r="C1494" s="200"/>
      <c r="D1494" s="200"/>
      <c r="E1494" s="201"/>
      <c r="F1494" s="201"/>
      <c r="G1494" s="197" t="str">
        <f t="shared" si="46"/>
        <v/>
      </c>
      <c r="H1494" s="197" t="str">
        <f>IF(B1494="","",IF(COUNTIF(Businesses!B:B,B1494)&gt;1,"Multi-Tenant","Single-Tenant"))</f>
        <v/>
      </c>
      <c r="I1494" s="402" t="str">
        <f t="shared" si="47"/>
        <v/>
      </c>
      <c r="J1494" s="403"/>
      <c r="K1494" s="97"/>
      <c r="L1494" s="1" t="b">
        <f>IF(B1494="",FALSE,IF(COUNTIF(Businesses!B:B,Buildings!B1494)=0,TRUE,FALSE))</f>
        <v>0</v>
      </c>
    </row>
    <row r="1495" spans="1:12" s="3" customFormat="1" ht="16.5" customHeight="1">
      <c r="A1495" s="96"/>
      <c r="B1495" s="194"/>
      <c r="C1495" s="195"/>
      <c r="D1495" s="195"/>
      <c r="E1495" s="196"/>
      <c r="F1495" s="196"/>
      <c r="G1495" s="197" t="str">
        <f t="shared" si="46"/>
        <v/>
      </c>
      <c r="H1495" s="197" t="str">
        <f>IF(B1495="","",IF(COUNTIF(Businesses!B:B,B1495)&gt;1,"Multi-Tenant","Single-Tenant"))</f>
        <v/>
      </c>
      <c r="I1495" s="402" t="str">
        <f t="shared" si="47"/>
        <v/>
      </c>
      <c r="J1495" s="403"/>
      <c r="K1495" s="97"/>
      <c r="L1495" s="1" t="b">
        <f>IF(B1495="",FALSE,IF(COUNTIF(Businesses!B:B,Buildings!B1495)=0,TRUE,FALSE))</f>
        <v>0</v>
      </c>
    </row>
    <row r="1496" spans="1:12" s="3" customFormat="1" ht="16.5" customHeight="1">
      <c r="A1496" s="96"/>
      <c r="B1496" s="199"/>
      <c r="C1496" s="200"/>
      <c r="D1496" s="200"/>
      <c r="E1496" s="201"/>
      <c r="F1496" s="201"/>
      <c r="G1496" s="197" t="str">
        <f t="shared" si="46"/>
        <v/>
      </c>
      <c r="H1496" s="197" t="str">
        <f>IF(B1496="","",IF(COUNTIF(Businesses!B:B,B1496)&gt;1,"Multi-Tenant","Single-Tenant"))</f>
        <v/>
      </c>
      <c r="I1496" s="402" t="str">
        <f t="shared" si="47"/>
        <v/>
      </c>
      <c r="J1496" s="403"/>
      <c r="K1496" s="97"/>
      <c r="L1496" s="1" t="b">
        <f>IF(B1496="",FALSE,IF(COUNTIF(Businesses!B:B,Buildings!B1496)=0,TRUE,FALSE))</f>
        <v>0</v>
      </c>
    </row>
    <row r="1497" spans="1:12" s="3" customFormat="1" ht="16.5" customHeight="1">
      <c r="A1497" s="96"/>
      <c r="B1497" s="194"/>
      <c r="C1497" s="195"/>
      <c r="D1497" s="195"/>
      <c r="E1497" s="196"/>
      <c r="F1497" s="196"/>
      <c r="G1497" s="197" t="str">
        <f t="shared" si="46"/>
        <v/>
      </c>
      <c r="H1497" s="197" t="str">
        <f>IF(B1497="","",IF(COUNTIF(Businesses!B:B,B1497)&gt;1,"Multi-Tenant","Single-Tenant"))</f>
        <v/>
      </c>
      <c r="I1497" s="402" t="str">
        <f t="shared" si="47"/>
        <v/>
      </c>
      <c r="J1497" s="403"/>
      <c r="K1497" s="97"/>
      <c r="L1497" s="1" t="b">
        <f>IF(B1497="",FALSE,IF(COUNTIF(Businesses!B:B,Buildings!B1497)=0,TRUE,FALSE))</f>
        <v>0</v>
      </c>
    </row>
    <row r="1498" spans="1:12" s="3" customFormat="1" ht="16.5" customHeight="1">
      <c r="A1498" s="96"/>
      <c r="B1498" s="199"/>
      <c r="C1498" s="200"/>
      <c r="D1498" s="200"/>
      <c r="E1498" s="201"/>
      <c r="F1498" s="201"/>
      <c r="G1498" s="197" t="str">
        <f t="shared" si="46"/>
        <v/>
      </c>
      <c r="H1498" s="197" t="str">
        <f>IF(B1498="","",IF(COUNTIF(Businesses!B:B,B1498)&gt;1,"Multi-Tenant","Single-Tenant"))</f>
        <v/>
      </c>
      <c r="I1498" s="402" t="str">
        <f t="shared" si="47"/>
        <v/>
      </c>
      <c r="J1498" s="403"/>
      <c r="K1498" s="97"/>
      <c r="L1498" s="1" t="b">
        <f>IF(B1498="",FALSE,IF(COUNTIF(Businesses!B:B,Buildings!B1498)=0,TRUE,FALSE))</f>
        <v>0</v>
      </c>
    </row>
    <row r="1499" spans="1:12" s="3" customFormat="1" ht="16.5" customHeight="1">
      <c r="A1499" s="96"/>
      <c r="B1499" s="194"/>
      <c r="C1499" s="195"/>
      <c r="D1499" s="195"/>
      <c r="E1499" s="196"/>
      <c r="F1499" s="196"/>
      <c r="G1499" s="197" t="str">
        <f t="shared" si="46"/>
        <v/>
      </c>
      <c r="H1499" s="197" t="str">
        <f>IF(B1499="","",IF(COUNTIF(Businesses!B:B,B1499)&gt;1,"Multi-Tenant","Single-Tenant"))</f>
        <v/>
      </c>
      <c r="I1499" s="402" t="str">
        <f t="shared" si="47"/>
        <v/>
      </c>
      <c r="J1499" s="403"/>
      <c r="K1499" s="97"/>
      <c r="L1499" s="1" t="b">
        <f>IF(B1499="",FALSE,IF(COUNTIF(Businesses!B:B,Buildings!B1499)=0,TRUE,FALSE))</f>
        <v>0</v>
      </c>
    </row>
    <row r="1500" spans="1:12" s="3" customFormat="1" ht="16.5" customHeight="1">
      <c r="A1500" s="96"/>
      <c r="B1500" s="199"/>
      <c r="C1500" s="200"/>
      <c r="D1500" s="200"/>
      <c r="E1500" s="201"/>
      <c r="F1500" s="201"/>
      <c r="G1500" s="197" t="str">
        <f t="shared" si="46"/>
        <v/>
      </c>
      <c r="H1500" s="197" t="str">
        <f>IF(B1500="","",IF(COUNTIF(Businesses!B:B,B1500)&gt;1,"Multi-Tenant","Single-Tenant"))</f>
        <v/>
      </c>
      <c r="I1500" s="402" t="str">
        <f t="shared" si="47"/>
        <v/>
      </c>
      <c r="J1500" s="403"/>
      <c r="K1500" s="97"/>
      <c r="L1500" s="1" t="b">
        <f>IF(B1500="",FALSE,IF(COUNTIF(Businesses!B:B,Buildings!B1500)=0,TRUE,FALSE))</f>
        <v>0</v>
      </c>
    </row>
    <row r="1501" spans="1:12" s="3" customFormat="1" ht="16.5" customHeight="1">
      <c r="A1501" s="96"/>
      <c r="B1501" s="194"/>
      <c r="C1501" s="195"/>
      <c r="D1501" s="195"/>
      <c r="E1501" s="196"/>
      <c r="F1501" s="196"/>
      <c r="G1501" s="197" t="str">
        <f t="shared" si="46"/>
        <v/>
      </c>
      <c r="H1501" s="197" t="str">
        <f>IF(B1501="","",IF(COUNTIF(Businesses!B:B,B1501)&gt;1,"Multi-Tenant","Single-Tenant"))</f>
        <v/>
      </c>
      <c r="I1501" s="402" t="str">
        <f t="shared" si="47"/>
        <v/>
      </c>
      <c r="J1501" s="403"/>
      <c r="K1501" s="97"/>
      <c r="L1501" s="1" t="b">
        <f>IF(B1501="",FALSE,IF(COUNTIF(Businesses!B:B,Buildings!B1501)=0,TRUE,FALSE))</f>
        <v>0</v>
      </c>
    </row>
    <row r="1502" spans="1:12" s="3" customFormat="1" ht="16.5" customHeight="1">
      <c r="A1502" s="96"/>
      <c r="B1502" s="199"/>
      <c r="C1502" s="200"/>
      <c r="D1502" s="200"/>
      <c r="E1502" s="201"/>
      <c r="F1502" s="201"/>
      <c r="G1502" s="197" t="str">
        <f t="shared" si="46"/>
        <v/>
      </c>
      <c r="H1502" s="197" t="str">
        <f>IF(B1502="","",IF(COUNTIF(Businesses!B:B,B1502)&gt;1,"Multi-Tenant","Single-Tenant"))</f>
        <v/>
      </c>
      <c r="I1502" s="402" t="str">
        <f t="shared" si="47"/>
        <v/>
      </c>
      <c r="J1502" s="403"/>
      <c r="K1502" s="97"/>
      <c r="L1502" s="1" t="b">
        <f>IF(B1502="",FALSE,IF(COUNTIF(Businesses!B:B,Buildings!B1502)=0,TRUE,FALSE))</f>
        <v>0</v>
      </c>
    </row>
    <row r="1503" spans="1:12" s="3" customFormat="1" ht="16.5" customHeight="1">
      <c r="A1503" s="96"/>
      <c r="B1503" s="194"/>
      <c r="C1503" s="195"/>
      <c r="D1503" s="195"/>
      <c r="E1503" s="196"/>
      <c r="F1503" s="196"/>
      <c r="G1503" s="197" t="str">
        <f t="shared" si="46"/>
        <v/>
      </c>
      <c r="H1503" s="197" t="str">
        <f>IF(B1503="","",IF(COUNTIF(Businesses!B:B,B1503)&gt;1,"Multi-Tenant","Single-Tenant"))</f>
        <v/>
      </c>
      <c r="I1503" s="402" t="str">
        <f t="shared" si="47"/>
        <v/>
      </c>
      <c r="J1503" s="403"/>
      <c r="K1503" s="97"/>
      <c r="L1503" s="1" t="b">
        <f>IF(B1503="",FALSE,IF(COUNTIF(Businesses!B:B,Buildings!B1503)=0,TRUE,FALSE))</f>
        <v>0</v>
      </c>
    </row>
    <row r="1504" spans="1:12" s="3" customFormat="1" ht="16.5" customHeight="1">
      <c r="A1504" s="96"/>
      <c r="B1504" s="199"/>
      <c r="C1504" s="200"/>
      <c r="D1504" s="200"/>
      <c r="E1504" s="201"/>
      <c r="F1504" s="201"/>
      <c r="G1504" s="197" t="str">
        <f t="shared" si="46"/>
        <v/>
      </c>
      <c r="H1504" s="197" t="str">
        <f>IF(B1504="","",IF(COUNTIF(Businesses!B:B,B1504)&gt;1,"Multi-Tenant","Single-Tenant"))</f>
        <v/>
      </c>
      <c r="I1504" s="402" t="str">
        <f t="shared" si="47"/>
        <v/>
      </c>
      <c r="J1504" s="403"/>
      <c r="K1504" s="97"/>
      <c r="L1504" s="1" t="b">
        <f>IF(B1504="",FALSE,IF(COUNTIF(Businesses!B:B,Buildings!B1504)=0,TRUE,FALSE))</f>
        <v>0</v>
      </c>
    </row>
    <row r="1505" spans="1:12" s="3" customFormat="1" ht="16.5" customHeight="1">
      <c r="A1505" s="96"/>
      <c r="B1505" s="194"/>
      <c r="C1505" s="195"/>
      <c r="D1505" s="195"/>
      <c r="E1505" s="196"/>
      <c r="F1505" s="196"/>
      <c r="G1505" s="197" t="str">
        <f t="shared" si="46"/>
        <v/>
      </c>
      <c r="H1505" s="197" t="str">
        <f>IF(B1505="","",IF(COUNTIF(Businesses!B:B,B1505)&gt;1,"Multi-Tenant","Single-Tenant"))</f>
        <v/>
      </c>
      <c r="I1505" s="402" t="str">
        <f t="shared" si="47"/>
        <v/>
      </c>
      <c r="J1505" s="403"/>
      <c r="K1505" s="97"/>
      <c r="L1505" s="1" t="b">
        <f>IF(B1505="",FALSE,IF(COUNTIF(Businesses!B:B,Buildings!B1505)=0,TRUE,FALSE))</f>
        <v>0</v>
      </c>
    </row>
    <row r="1506" spans="1:12" s="3" customFormat="1" ht="16.5" customHeight="1">
      <c r="A1506" s="96"/>
      <c r="B1506" s="199"/>
      <c r="C1506" s="200"/>
      <c r="D1506" s="200"/>
      <c r="E1506" s="201"/>
      <c r="F1506" s="201"/>
      <c r="G1506" s="197" t="str">
        <f t="shared" si="46"/>
        <v/>
      </c>
      <c r="H1506" s="197" t="str">
        <f>IF(B1506="","",IF(COUNTIF(Businesses!B:B,B1506)&gt;1,"Multi-Tenant","Single-Tenant"))</f>
        <v/>
      </c>
      <c r="I1506" s="402" t="str">
        <f t="shared" si="47"/>
        <v/>
      </c>
      <c r="J1506" s="403"/>
      <c r="K1506" s="97"/>
      <c r="L1506" s="1" t="b">
        <f>IF(B1506="",FALSE,IF(COUNTIF(Businesses!B:B,Buildings!B1506)=0,TRUE,FALSE))</f>
        <v>0</v>
      </c>
    </row>
    <row r="1507" spans="1:12" s="3" customFormat="1" ht="16.5" customHeight="1">
      <c r="A1507" s="96"/>
      <c r="B1507" s="194"/>
      <c r="C1507" s="195"/>
      <c r="D1507" s="195"/>
      <c r="E1507" s="196"/>
      <c r="F1507" s="196"/>
      <c r="G1507" s="197" t="str">
        <f t="shared" si="46"/>
        <v/>
      </c>
      <c r="H1507" s="197" t="str">
        <f>IF(B1507="","",IF(COUNTIF(Businesses!B:B,B1507)&gt;1,"Multi-Tenant","Single-Tenant"))</f>
        <v/>
      </c>
      <c r="I1507" s="402" t="str">
        <f t="shared" si="47"/>
        <v/>
      </c>
      <c r="J1507" s="403"/>
      <c r="K1507" s="97"/>
      <c r="L1507" s="1" t="b">
        <f>IF(B1507="",FALSE,IF(COUNTIF(Businesses!B:B,Buildings!B1507)=0,TRUE,FALSE))</f>
        <v>0</v>
      </c>
    </row>
    <row r="1508" spans="1:12" s="3" customFormat="1" ht="16.5" customHeight="1">
      <c r="A1508" s="96"/>
      <c r="B1508" s="199"/>
      <c r="C1508" s="200"/>
      <c r="D1508" s="200"/>
      <c r="E1508" s="201"/>
      <c r="F1508" s="201"/>
      <c r="G1508" s="197" t="str">
        <f t="shared" si="46"/>
        <v/>
      </c>
      <c r="H1508" s="197" t="str">
        <f>IF(B1508="","",IF(COUNTIF(Businesses!B:B,B1508)&gt;1,"Multi-Tenant","Single-Tenant"))</f>
        <v/>
      </c>
      <c r="I1508" s="402" t="str">
        <f t="shared" si="47"/>
        <v/>
      </c>
      <c r="J1508" s="403"/>
      <c r="K1508" s="97"/>
      <c r="L1508" s="1" t="b">
        <f>IF(B1508="",FALSE,IF(COUNTIF(Businesses!B:B,Buildings!B1508)=0,TRUE,FALSE))</f>
        <v>0</v>
      </c>
    </row>
    <row r="1509" spans="1:12" s="3" customFormat="1" ht="16.5" customHeight="1">
      <c r="A1509" s="96"/>
      <c r="B1509" s="194"/>
      <c r="C1509" s="195"/>
      <c r="D1509" s="195"/>
      <c r="E1509" s="196"/>
      <c r="F1509" s="196"/>
      <c r="G1509" s="197" t="str">
        <f t="shared" si="46"/>
        <v/>
      </c>
      <c r="H1509" s="197" t="str">
        <f>IF(B1509="","",IF(COUNTIF(Businesses!B:B,B1509)&gt;1,"Multi-Tenant","Single-Tenant"))</f>
        <v/>
      </c>
      <c r="I1509" s="402" t="str">
        <f t="shared" si="47"/>
        <v/>
      </c>
      <c r="J1509" s="403"/>
      <c r="K1509" s="97"/>
      <c r="L1509" s="1" t="b">
        <f>IF(B1509="",FALSE,IF(COUNTIF(Businesses!B:B,Buildings!B1509)=0,TRUE,FALSE))</f>
        <v>0</v>
      </c>
    </row>
    <row r="1510" spans="1:12" s="3" customFormat="1" ht="16.5" customHeight="1">
      <c r="A1510" s="96"/>
      <c r="B1510" s="199"/>
      <c r="C1510" s="200"/>
      <c r="D1510" s="200"/>
      <c r="E1510" s="201"/>
      <c r="F1510" s="201"/>
      <c r="G1510" s="197" t="str">
        <f t="shared" si="46"/>
        <v/>
      </c>
      <c r="H1510" s="197" t="str">
        <f>IF(B1510="","",IF(COUNTIF(Businesses!B:B,B1510)&gt;1,"Multi-Tenant","Single-Tenant"))</f>
        <v/>
      </c>
      <c r="I1510" s="402" t="str">
        <f t="shared" si="47"/>
        <v/>
      </c>
      <c r="J1510" s="403"/>
      <c r="K1510" s="97"/>
      <c r="L1510" s="1" t="b">
        <f>IF(B1510="",FALSE,IF(COUNTIF(Businesses!B:B,Buildings!B1510)=0,TRUE,FALSE))</f>
        <v>0</v>
      </c>
    </row>
    <row r="1511" spans="1:12" s="3" customFormat="1" ht="16.5" customHeight="1">
      <c r="A1511" s="96"/>
      <c r="B1511" s="194"/>
      <c r="C1511" s="195"/>
      <c r="D1511" s="195"/>
      <c r="E1511" s="196"/>
      <c r="F1511" s="196"/>
      <c r="G1511" s="197" t="str">
        <f t="shared" si="46"/>
        <v/>
      </c>
      <c r="H1511" s="197" t="str">
        <f>IF(B1511="","",IF(COUNTIF(Businesses!B:B,B1511)&gt;1,"Multi-Tenant","Single-Tenant"))</f>
        <v/>
      </c>
      <c r="I1511" s="402" t="str">
        <f t="shared" si="47"/>
        <v/>
      </c>
      <c r="J1511" s="403"/>
      <c r="K1511" s="97"/>
      <c r="L1511" s="1" t="b">
        <f>IF(B1511="",FALSE,IF(COUNTIF(Businesses!B:B,Buildings!B1511)=0,TRUE,FALSE))</f>
        <v>0</v>
      </c>
    </row>
    <row r="1512" spans="1:12" s="3" customFormat="1" ht="16.5" customHeight="1">
      <c r="A1512" s="96"/>
      <c r="B1512" s="199"/>
      <c r="C1512" s="200"/>
      <c r="D1512" s="200"/>
      <c r="E1512" s="201"/>
      <c r="F1512" s="201"/>
      <c r="G1512" s="197" t="str">
        <f t="shared" si="46"/>
        <v/>
      </c>
      <c r="H1512" s="197" t="str">
        <f>IF(B1512="","",IF(COUNTIF(Businesses!B:B,B1512)&gt;1,"Multi-Tenant","Single-Tenant"))</f>
        <v/>
      </c>
      <c r="I1512" s="402" t="str">
        <f t="shared" si="47"/>
        <v/>
      </c>
      <c r="J1512" s="403"/>
      <c r="K1512" s="97"/>
      <c r="L1512" s="1" t="b">
        <f>IF(B1512="",FALSE,IF(COUNTIF(Businesses!B:B,Buildings!B1512)=0,TRUE,FALSE))</f>
        <v>0</v>
      </c>
    </row>
    <row r="1513" spans="1:12" s="3" customFormat="1" ht="16.5" customHeight="1">
      <c r="A1513" s="96"/>
      <c r="B1513" s="194"/>
      <c r="C1513" s="195"/>
      <c r="D1513" s="195"/>
      <c r="E1513" s="196"/>
      <c r="F1513" s="196"/>
      <c r="G1513" s="197" t="str">
        <f t="shared" si="46"/>
        <v/>
      </c>
      <c r="H1513" s="197" t="str">
        <f>IF(B1513="","",IF(COUNTIF(Businesses!B:B,B1513)&gt;1,"Multi-Tenant","Single-Tenant"))</f>
        <v/>
      </c>
      <c r="I1513" s="402" t="str">
        <f t="shared" si="47"/>
        <v/>
      </c>
      <c r="J1513" s="403"/>
      <c r="K1513" s="97"/>
      <c r="L1513" s="1" t="b">
        <f>IF(B1513="",FALSE,IF(COUNTIF(Businesses!B:B,Buildings!B1513)=0,TRUE,FALSE))</f>
        <v>0</v>
      </c>
    </row>
    <row r="1514" spans="1:12" s="3" customFormat="1" ht="16.5" customHeight="1">
      <c r="A1514" s="96"/>
      <c r="B1514" s="199"/>
      <c r="C1514" s="200"/>
      <c r="D1514" s="200"/>
      <c r="E1514" s="201"/>
      <c r="F1514" s="201"/>
      <c r="G1514" s="197" t="str">
        <f t="shared" si="46"/>
        <v/>
      </c>
      <c r="H1514" s="197" t="str">
        <f>IF(B1514="","",IF(COUNTIF(Businesses!B:B,B1514)&gt;1,"Multi-Tenant","Single-Tenant"))</f>
        <v/>
      </c>
      <c r="I1514" s="402" t="str">
        <f t="shared" si="47"/>
        <v/>
      </c>
      <c r="J1514" s="403"/>
      <c r="K1514" s="97"/>
      <c r="L1514" s="1" t="b">
        <f>IF(B1514="",FALSE,IF(COUNTIF(Businesses!B:B,Buildings!B1514)=0,TRUE,FALSE))</f>
        <v>0</v>
      </c>
    </row>
    <row r="1515" spans="1:12" s="3" customFormat="1" ht="16.5" customHeight="1">
      <c r="A1515" s="96"/>
      <c r="B1515" s="194"/>
      <c r="C1515" s="195"/>
      <c r="D1515" s="195"/>
      <c r="E1515" s="196"/>
      <c r="F1515" s="196"/>
      <c r="G1515" s="197" t="str">
        <f t="shared" si="46"/>
        <v/>
      </c>
      <c r="H1515" s="197" t="str">
        <f>IF(B1515="","",IF(COUNTIF(Businesses!B:B,B1515)&gt;1,"Multi-Tenant","Single-Tenant"))</f>
        <v/>
      </c>
      <c r="I1515" s="402" t="str">
        <f t="shared" si="47"/>
        <v/>
      </c>
      <c r="J1515" s="403"/>
      <c r="K1515" s="97"/>
      <c r="L1515" s="1" t="b">
        <f>IF(B1515="",FALSE,IF(COUNTIF(Businesses!B:B,Buildings!B1515)=0,TRUE,FALSE))</f>
        <v>0</v>
      </c>
    </row>
    <row r="1516" spans="1:12" s="3" customFormat="1" ht="16.5" customHeight="1">
      <c r="A1516" s="96"/>
      <c r="B1516" s="199"/>
      <c r="C1516" s="200"/>
      <c r="D1516" s="200"/>
      <c r="E1516" s="201"/>
      <c r="F1516" s="201"/>
      <c r="G1516" s="197" t="str">
        <f t="shared" si="46"/>
        <v/>
      </c>
      <c r="H1516" s="197" t="str">
        <f>IF(B1516="","",IF(COUNTIF(Businesses!B:B,B1516)&gt;1,"Multi-Tenant","Single-Tenant"))</f>
        <v/>
      </c>
      <c r="I1516" s="402" t="str">
        <f t="shared" si="47"/>
        <v/>
      </c>
      <c r="J1516" s="403"/>
      <c r="K1516" s="97"/>
      <c r="L1516" s="1" t="b">
        <f>IF(B1516="",FALSE,IF(COUNTIF(Businesses!B:B,Buildings!B1516)=0,TRUE,FALSE))</f>
        <v>0</v>
      </c>
    </row>
    <row r="1517" spans="1:12" s="3" customFormat="1" ht="16.5" customHeight="1">
      <c r="A1517" s="96"/>
      <c r="B1517" s="194"/>
      <c r="C1517" s="195"/>
      <c r="D1517" s="195"/>
      <c r="E1517" s="196"/>
      <c r="F1517" s="196"/>
      <c r="G1517" s="197" t="str">
        <f t="shared" si="46"/>
        <v/>
      </c>
      <c r="H1517" s="197" t="str">
        <f>IF(B1517="","",IF(COUNTIF(Businesses!B:B,B1517)&gt;1,"Multi-Tenant","Single-Tenant"))</f>
        <v/>
      </c>
      <c r="I1517" s="402" t="str">
        <f t="shared" si="47"/>
        <v/>
      </c>
      <c r="J1517" s="403"/>
      <c r="K1517" s="97"/>
      <c r="L1517" s="1" t="b">
        <f>IF(B1517="",FALSE,IF(COUNTIF(Businesses!B:B,Buildings!B1517)=0,TRUE,FALSE))</f>
        <v>0</v>
      </c>
    </row>
    <row r="1518" spans="1:12" s="3" customFormat="1" ht="16.5" customHeight="1">
      <c r="A1518" s="96"/>
      <c r="B1518" s="199"/>
      <c r="C1518" s="200"/>
      <c r="D1518" s="200"/>
      <c r="E1518" s="201"/>
      <c r="F1518" s="201"/>
      <c r="G1518" s="197" t="str">
        <f t="shared" si="46"/>
        <v/>
      </c>
      <c r="H1518" s="197" t="str">
        <f>IF(B1518="","",IF(COUNTIF(Businesses!B:B,B1518)&gt;1,"Multi-Tenant","Single-Tenant"))</f>
        <v/>
      </c>
      <c r="I1518" s="402" t="str">
        <f t="shared" si="47"/>
        <v/>
      </c>
      <c r="J1518" s="403"/>
      <c r="K1518" s="97"/>
      <c r="L1518" s="1" t="b">
        <f>IF(B1518="",FALSE,IF(COUNTIF(Businesses!B:B,Buildings!B1518)=0,TRUE,FALSE))</f>
        <v>0</v>
      </c>
    </row>
    <row r="1519" spans="1:12" s="3" customFormat="1" ht="16.5" customHeight="1">
      <c r="A1519" s="96"/>
      <c r="B1519" s="194"/>
      <c r="C1519" s="195"/>
      <c r="D1519" s="195"/>
      <c r="E1519" s="196"/>
      <c r="F1519" s="196"/>
      <c r="G1519" s="197" t="str">
        <f t="shared" si="46"/>
        <v/>
      </c>
      <c r="H1519" s="197" t="str">
        <f>IF(B1519="","",IF(COUNTIF(Businesses!B:B,B1519)&gt;1,"Multi-Tenant","Single-Tenant"))</f>
        <v/>
      </c>
      <c r="I1519" s="402" t="str">
        <f t="shared" si="47"/>
        <v/>
      </c>
      <c r="J1519" s="403"/>
      <c r="K1519" s="97"/>
      <c r="L1519" s="1" t="b">
        <f>IF(B1519="",FALSE,IF(COUNTIF(Businesses!B:B,Buildings!B1519)=0,TRUE,FALSE))</f>
        <v>0</v>
      </c>
    </row>
    <row r="1520" spans="1:12" s="3" customFormat="1" ht="16.5" customHeight="1">
      <c r="A1520" s="96"/>
      <c r="B1520" s="199"/>
      <c r="C1520" s="200"/>
      <c r="D1520" s="200"/>
      <c r="E1520" s="201"/>
      <c r="F1520" s="201"/>
      <c r="G1520" s="197" t="str">
        <f t="shared" si="46"/>
        <v/>
      </c>
      <c r="H1520" s="197" t="str">
        <f>IF(B1520="","",IF(COUNTIF(Businesses!B:B,B1520)&gt;1,"Multi-Tenant","Single-Tenant"))</f>
        <v/>
      </c>
      <c r="I1520" s="402" t="str">
        <f t="shared" si="47"/>
        <v/>
      </c>
      <c r="J1520" s="403"/>
      <c r="K1520" s="97"/>
      <c r="L1520" s="1" t="b">
        <f>IF(B1520="",FALSE,IF(COUNTIF(Businesses!B:B,Buildings!B1520)=0,TRUE,FALSE))</f>
        <v>0</v>
      </c>
    </row>
    <row r="1521" spans="1:12" s="3" customFormat="1" ht="16.5" customHeight="1">
      <c r="A1521" s="96"/>
      <c r="B1521" s="194"/>
      <c r="C1521" s="195"/>
      <c r="D1521" s="195"/>
      <c r="E1521" s="196"/>
      <c r="F1521" s="196"/>
      <c r="G1521" s="197" t="str">
        <f t="shared" si="46"/>
        <v/>
      </c>
      <c r="H1521" s="197" t="str">
        <f>IF(B1521="","",IF(COUNTIF(Businesses!B:B,B1521)&gt;1,"Multi-Tenant","Single-Tenant"))</f>
        <v/>
      </c>
      <c r="I1521" s="402" t="str">
        <f t="shared" si="47"/>
        <v/>
      </c>
      <c r="J1521" s="403"/>
      <c r="K1521" s="97"/>
      <c r="L1521" s="1" t="b">
        <f>IF(B1521="",FALSE,IF(COUNTIF(Businesses!B:B,Buildings!B1521)=0,TRUE,FALSE))</f>
        <v>0</v>
      </c>
    </row>
    <row r="1522" spans="1:12" s="3" customFormat="1" ht="16.5" customHeight="1">
      <c r="A1522" s="96"/>
      <c r="B1522" s="199"/>
      <c r="C1522" s="200"/>
      <c r="D1522" s="200"/>
      <c r="E1522" s="201"/>
      <c r="F1522" s="201"/>
      <c r="G1522" s="197" t="str">
        <f t="shared" si="46"/>
        <v/>
      </c>
      <c r="H1522" s="197" t="str">
        <f>IF(B1522="","",IF(COUNTIF(Businesses!B:B,B1522)&gt;1,"Multi-Tenant","Single-Tenant"))</f>
        <v/>
      </c>
      <c r="I1522" s="402" t="str">
        <f t="shared" si="47"/>
        <v/>
      </c>
      <c r="J1522" s="403"/>
      <c r="K1522" s="97"/>
      <c r="L1522" s="1" t="b">
        <f>IF(B1522="",FALSE,IF(COUNTIF(Businesses!B:B,Buildings!B1522)=0,TRUE,FALSE))</f>
        <v>0</v>
      </c>
    </row>
    <row r="1523" spans="1:12" s="3" customFormat="1" ht="16.5" customHeight="1">
      <c r="A1523" s="96"/>
      <c r="B1523" s="194"/>
      <c r="C1523" s="195"/>
      <c r="D1523" s="195"/>
      <c r="E1523" s="196"/>
      <c r="F1523" s="196"/>
      <c r="G1523" s="197" t="str">
        <f t="shared" si="46"/>
        <v/>
      </c>
      <c r="H1523" s="197" t="str">
        <f>IF(B1523="","",IF(COUNTIF(Businesses!B:B,B1523)&gt;1,"Multi-Tenant","Single-Tenant"))</f>
        <v/>
      </c>
      <c r="I1523" s="402" t="str">
        <f t="shared" si="47"/>
        <v/>
      </c>
      <c r="J1523" s="403"/>
      <c r="K1523" s="97"/>
      <c r="L1523" s="1" t="b">
        <f>IF(B1523="",FALSE,IF(COUNTIF(Businesses!B:B,Buildings!B1523)=0,TRUE,FALSE))</f>
        <v>0</v>
      </c>
    </row>
    <row r="1524" spans="1:12" s="3" customFormat="1" ht="16.5" customHeight="1">
      <c r="A1524" s="96"/>
      <c r="B1524" s="199"/>
      <c r="C1524" s="200"/>
      <c r="D1524" s="200"/>
      <c r="E1524" s="201"/>
      <c r="F1524" s="201"/>
      <c r="G1524" s="197" t="str">
        <f t="shared" si="46"/>
        <v/>
      </c>
      <c r="H1524" s="197" t="str">
        <f>IF(B1524="","",IF(COUNTIF(Businesses!B:B,B1524)&gt;1,"Multi-Tenant","Single-Tenant"))</f>
        <v/>
      </c>
      <c r="I1524" s="402" t="str">
        <f t="shared" si="47"/>
        <v/>
      </c>
      <c r="J1524" s="403"/>
      <c r="K1524" s="97"/>
      <c r="L1524" s="1" t="b">
        <f>IF(B1524="",FALSE,IF(COUNTIF(Businesses!B:B,Buildings!B1524)=0,TRUE,FALSE))</f>
        <v>0</v>
      </c>
    </row>
    <row r="1525" spans="1:12" s="3" customFormat="1" ht="16.5" customHeight="1">
      <c r="A1525" s="96"/>
      <c r="B1525" s="194"/>
      <c r="C1525" s="195"/>
      <c r="D1525" s="195"/>
      <c r="E1525" s="196"/>
      <c r="F1525" s="196"/>
      <c r="G1525" s="197" t="str">
        <f t="shared" si="46"/>
        <v/>
      </c>
      <c r="H1525" s="197" t="str">
        <f>IF(B1525="","",IF(COUNTIF(Businesses!B:B,B1525)&gt;1,"Multi-Tenant","Single-Tenant"))</f>
        <v/>
      </c>
      <c r="I1525" s="402" t="str">
        <f t="shared" si="47"/>
        <v/>
      </c>
      <c r="J1525" s="403"/>
      <c r="K1525" s="97"/>
      <c r="L1525" s="1" t="b">
        <f>IF(B1525="",FALSE,IF(COUNTIF(Businesses!B:B,Buildings!B1525)=0,TRUE,FALSE))</f>
        <v>0</v>
      </c>
    </row>
    <row r="1526" spans="1:12" s="3" customFormat="1" ht="16.5" customHeight="1">
      <c r="A1526" s="96"/>
      <c r="B1526" s="199"/>
      <c r="C1526" s="200"/>
      <c r="D1526" s="200"/>
      <c r="E1526" s="201"/>
      <c r="F1526" s="201"/>
      <c r="G1526" s="197" t="str">
        <f t="shared" si="46"/>
        <v/>
      </c>
      <c r="H1526" s="197" t="str">
        <f>IF(B1526="","",IF(COUNTIF(Businesses!B:B,B1526)&gt;1,"Multi-Tenant","Single-Tenant"))</f>
        <v/>
      </c>
      <c r="I1526" s="402" t="str">
        <f t="shared" si="47"/>
        <v/>
      </c>
      <c r="J1526" s="403"/>
      <c r="K1526" s="97"/>
      <c r="L1526" s="1" t="b">
        <f>IF(B1526="",FALSE,IF(COUNTIF(Businesses!B:B,Buildings!B1526)=0,TRUE,FALSE))</f>
        <v>0</v>
      </c>
    </row>
    <row r="1527" spans="1:12" s="3" customFormat="1" ht="16.5" customHeight="1">
      <c r="A1527" s="96"/>
      <c r="B1527" s="194"/>
      <c r="C1527" s="195"/>
      <c r="D1527" s="195"/>
      <c r="E1527" s="196"/>
      <c r="F1527" s="196"/>
      <c r="G1527" s="197" t="str">
        <f t="shared" si="46"/>
        <v/>
      </c>
      <c r="H1527" s="197" t="str">
        <f>IF(B1527="","",IF(COUNTIF(Businesses!B:B,B1527)&gt;1,"Multi-Tenant","Single-Tenant"))</f>
        <v/>
      </c>
      <c r="I1527" s="402" t="str">
        <f t="shared" si="47"/>
        <v/>
      </c>
      <c r="J1527" s="403"/>
      <c r="K1527" s="97"/>
      <c r="L1527" s="1" t="b">
        <f>IF(B1527="",FALSE,IF(COUNTIF(Businesses!B:B,Buildings!B1527)=0,TRUE,FALSE))</f>
        <v>0</v>
      </c>
    </row>
    <row r="1528" spans="1:12" s="3" customFormat="1" ht="16.5" customHeight="1">
      <c r="A1528" s="96"/>
      <c r="B1528" s="199"/>
      <c r="C1528" s="200"/>
      <c r="D1528" s="200"/>
      <c r="E1528" s="201"/>
      <c r="F1528" s="201"/>
      <c r="G1528" s="197" t="str">
        <f t="shared" si="46"/>
        <v/>
      </c>
      <c r="H1528" s="197" t="str">
        <f>IF(B1528="","",IF(COUNTIF(Businesses!B:B,B1528)&gt;1,"Multi-Tenant","Single-Tenant"))</f>
        <v/>
      </c>
      <c r="I1528" s="402" t="str">
        <f t="shared" si="47"/>
        <v/>
      </c>
      <c r="J1528" s="403"/>
      <c r="K1528" s="97"/>
      <c r="L1528" s="1" t="b">
        <f>IF(B1528="",FALSE,IF(COUNTIF(Businesses!B:B,Buildings!B1528)=0,TRUE,FALSE))</f>
        <v>0</v>
      </c>
    </row>
    <row r="1529" spans="1:12" s="3" customFormat="1" ht="16.5" customHeight="1">
      <c r="A1529" s="96"/>
      <c r="B1529" s="194"/>
      <c r="C1529" s="195"/>
      <c r="D1529" s="195"/>
      <c r="E1529" s="196"/>
      <c r="F1529" s="196"/>
      <c r="G1529" s="197" t="str">
        <f t="shared" si="46"/>
        <v/>
      </c>
      <c r="H1529" s="197" t="str">
        <f>IF(B1529="","",IF(COUNTIF(Businesses!B:B,B1529)&gt;1,"Multi-Tenant","Single-Tenant"))</f>
        <v/>
      </c>
      <c r="I1529" s="402" t="str">
        <f t="shared" si="47"/>
        <v/>
      </c>
      <c r="J1529" s="403"/>
      <c r="K1529" s="97"/>
      <c r="L1529" s="1" t="b">
        <f>IF(B1529="",FALSE,IF(COUNTIF(Businesses!B:B,Buildings!B1529)=0,TRUE,FALSE))</f>
        <v>0</v>
      </c>
    </row>
    <row r="1530" spans="1:12" s="3" customFormat="1" ht="16.5" customHeight="1">
      <c r="A1530" s="96"/>
      <c r="B1530" s="199"/>
      <c r="C1530" s="200"/>
      <c r="D1530" s="200"/>
      <c r="E1530" s="201"/>
      <c r="F1530" s="201"/>
      <c r="G1530" s="197" t="str">
        <f t="shared" si="46"/>
        <v/>
      </c>
      <c r="H1530" s="197" t="str">
        <f>IF(B1530="","",IF(COUNTIF(Businesses!B:B,B1530)&gt;1,"Multi-Tenant","Single-Tenant"))</f>
        <v/>
      </c>
      <c r="I1530" s="402" t="str">
        <f t="shared" si="47"/>
        <v/>
      </c>
      <c r="J1530" s="403"/>
      <c r="K1530" s="97"/>
      <c r="L1530" s="1" t="b">
        <f>IF(B1530="",FALSE,IF(COUNTIF(Businesses!B:B,Buildings!B1530)=0,TRUE,FALSE))</f>
        <v>0</v>
      </c>
    </row>
    <row r="1531" spans="1:12" s="3" customFormat="1" ht="16.5" customHeight="1">
      <c r="A1531" s="96"/>
      <c r="B1531" s="194"/>
      <c r="C1531" s="195"/>
      <c r="D1531" s="195"/>
      <c r="E1531" s="196"/>
      <c r="F1531" s="196"/>
      <c r="G1531" s="197" t="str">
        <f t="shared" si="46"/>
        <v/>
      </c>
      <c r="H1531" s="197" t="str">
        <f>IF(B1531="","",IF(COUNTIF(Businesses!B:B,B1531)&gt;1,"Multi-Tenant","Single-Tenant"))</f>
        <v/>
      </c>
      <c r="I1531" s="402" t="str">
        <f t="shared" si="47"/>
        <v/>
      </c>
      <c r="J1531" s="403"/>
      <c r="K1531" s="97"/>
      <c r="L1531" s="1" t="b">
        <f>IF(B1531="",FALSE,IF(COUNTIF(Businesses!B:B,Buildings!B1531)=0,TRUE,FALSE))</f>
        <v>0</v>
      </c>
    </row>
    <row r="1532" spans="1:12" s="3" customFormat="1" ht="16.5" customHeight="1">
      <c r="A1532" s="96"/>
      <c r="B1532" s="199"/>
      <c r="C1532" s="200"/>
      <c r="D1532" s="200"/>
      <c r="E1532" s="201"/>
      <c r="F1532" s="201"/>
      <c r="G1532" s="197" t="str">
        <f t="shared" si="46"/>
        <v/>
      </c>
      <c r="H1532" s="197" t="str">
        <f>IF(B1532="","",IF(COUNTIF(Businesses!B:B,B1532)&gt;1,"Multi-Tenant","Single-Tenant"))</f>
        <v/>
      </c>
      <c r="I1532" s="402" t="str">
        <f t="shared" si="47"/>
        <v/>
      </c>
      <c r="J1532" s="403"/>
      <c r="K1532" s="97"/>
      <c r="L1532" s="1" t="b">
        <f>IF(B1532="",FALSE,IF(COUNTIF(Businesses!B:B,Buildings!B1532)=0,TRUE,FALSE))</f>
        <v>0</v>
      </c>
    </row>
    <row r="1533" spans="1:12" s="3" customFormat="1" ht="16.5" customHeight="1">
      <c r="A1533" s="96"/>
      <c r="B1533" s="194"/>
      <c r="C1533" s="195"/>
      <c r="D1533" s="195"/>
      <c r="E1533" s="196"/>
      <c r="F1533" s="196"/>
      <c r="G1533" s="197" t="str">
        <f t="shared" si="46"/>
        <v/>
      </c>
      <c r="H1533" s="197" t="str">
        <f>IF(B1533="","",IF(COUNTIF(Businesses!B:B,B1533)&gt;1,"Multi-Tenant","Single-Tenant"))</f>
        <v/>
      </c>
      <c r="I1533" s="402" t="str">
        <f t="shared" si="47"/>
        <v/>
      </c>
      <c r="J1533" s="403"/>
      <c r="K1533" s="97"/>
      <c r="L1533" s="1" t="b">
        <f>IF(B1533="",FALSE,IF(COUNTIF(Businesses!B:B,Buildings!B1533)=0,TRUE,FALSE))</f>
        <v>0</v>
      </c>
    </row>
    <row r="1534" spans="1:12" s="3" customFormat="1" ht="16.5" customHeight="1">
      <c r="A1534" s="96"/>
      <c r="B1534" s="199"/>
      <c r="C1534" s="200"/>
      <c r="D1534" s="200"/>
      <c r="E1534" s="201"/>
      <c r="F1534" s="201"/>
      <c r="G1534" s="197" t="str">
        <f t="shared" si="46"/>
        <v/>
      </c>
      <c r="H1534" s="197" t="str">
        <f>IF(B1534="","",IF(COUNTIF(Businesses!B:B,B1534)&gt;1,"Multi-Tenant","Single-Tenant"))</f>
        <v/>
      </c>
      <c r="I1534" s="402" t="str">
        <f t="shared" si="47"/>
        <v/>
      </c>
      <c r="J1534" s="403"/>
      <c r="K1534" s="97"/>
      <c r="L1534" s="1" t="b">
        <f>IF(B1534="",FALSE,IF(COUNTIF(Businesses!B:B,Buildings!B1534)=0,TRUE,FALSE))</f>
        <v>0</v>
      </c>
    </row>
    <row r="1535" spans="1:12" s="3" customFormat="1" ht="16.5" customHeight="1">
      <c r="A1535" s="96"/>
      <c r="B1535" s="194"/>
      <c r="C1535" s="195"/>
      <c r="D1535" s="195"/>
      <c r="E1535" s="196"/>
      <c r="F1535" s="196"/>
      <c r="G1535" s="197" t="str">
        <f t="shared" si="46"/>
        <v/>
      </c>
      <c r="H1535" s="197" t="str">
        <f>IF(B1535="","",IF(COUNTIF(Businesses!B:B,B1535)&gt;1,"Multi-Tenant","Single-Tenant"))</f>
        <v/>
      </c>
      <c r="I1535" s="402" t="str">
        <f t="shared" si="47"/>
        <v/>
      </c>
      <c r="J1535" s="403"/>
      <c r="K1535" s="97"/>
      <c r="L1535" s="1" t="b">
        <f>IF(B1535="",FALSE,IF(COUNTIF(Businesses!B:B,Buildings!B1535)=0,TRUE,FALSE))</f>
        <v>0</v>
      </c>
    </row>
    <row r="1536" spans="1:12" s="3" customFormat="1" ht="16.5" customHeight="1">
      <c r="A1536" s="96"/>
      <c r="B1536" s="199"/>
      <c r="C1536" s="200"/>
      <c r="D1536" s="200"/>
      <c r="E1536" s="201"/>
      <c r="F1536" s="201"/>
      <c r="G1536" s="197" t="str">
        <f t="shared" si="46"/>
        <v/>
      </c>
      <c r="H1536" s="197" t="str">
        <f>IF(B1536="","",IF(COUNTIF(Businesses!B:B,B1536)&gt;1,"Multi-Tenant","Single-Tenant"))</f>
        <v/>
      </c>
      <c r="I1536" s="402" t="str">
        <f t="shared" si="47"/>
        <v/>
      </c>
      <c r="J1536" s="403"/>
      <c r="K1536" s="97"/>
      <c r="L1536" s="1" t="b">
        <f>IF(B1536="",FALSE,IF(COUNTIF(Businesses!B:B,Buildings!B1536)=0,TRUE,FALSE))</f>
        <v>0</v>
      </c>
    </row>
    <row r="1537" spans="1:12" s="3" customFormat="1" ht="16.5" customHeight="1">
      <c r="A1537" s="96"/>
      <c r="B1537" s="194"/>
      <c r="C1537" s="195"/>
      <c r="D1537" s="195"/>
      <c r="E1537" s="196"/>
      <c r="F1537" s="196"/>
      <c r="G1537" s="197" t="str">
        <f t="shared" si="46"/>
        <v/>
      </c>
      <c r="H1537" s="197" t="str">
        <f>IF(B1537="","",IF(COUNTIF(Businesses!B:B,B1537)&gt;1,"Multi-Tenant","Single-Tenant"))</f>
        <v/>
      </c>
      <c r="I1537" s="402" t="str">
        <f t="shared" si="47"/>
        <v/>
      </c>
      <c r="J1537" s="403"/>
      <c r="K1537" s="97"/>
      <c r="L1537" s="1" t="b">
        <f>IF(B1537="",FALSE,IF(COUNTIF(Businesses!B:B,Buildings!B1537)=0,TRUE,FALSE))</f>
        <v>0</v>
      </c>
    </row>
    <row r="1538" spans="1:12" s="3" customFormat="1" ht="16.5" customHeight="1">
      <c r="A1538" s="96"/>
      <c r="B1538" s="199"/>
      <c r="C1538" s="200"/>
      <c r="D1538" s="200"/>
      <c r="E1538" s="201"/>
      <c r="F1538" s="201"/>
      <c r="G1538" s="197" t="str">
        <f t="shared" si="46"/>
        <v/>
      </c>
      <c r="H1538" s="197" t="str">
        <f>IF(B1538="","",IF(COUNTIF(Businesses!B:B,B1538)&gt;1,"Multi-Tenant","Single-Tenant"))</f>
        <v/>
      </c>
      <c r="I1538" s="402" t="str">
        <f t="shared" si="47"/>
        <v/>
      </c>
      <c r="J1538" s="403"/>
      <c r="K1538" s="97"/>
      <c r="L1538" s="1" t="b">
        <f>IF(B1538="",FALSE,IF(COUNTIF(Businesses!B:B,Buildings!B1538)=0,TRUE,FALSE))</f>
        <v>0</v>
      </c>
    </row>
    <row r="1539" spans="1:12" s="3" customFormat="1" ht="16.5" customHeight="1">
      <c r="A1539" s="96"/>
      <c r="B1539" s="194"/>
      <c r="C1539" s="195"/>
      <c r="D1539" s="195"/>
      <c r="E1539" s="196"/>
      <c r="F1539" s="196"/>
      <c r="G1539" s="197" t="str">
        <f t="shared" si="46"/>
        <v/>
      </c>
      <c r="H1539" s="197" t="str">
        <f>IF(B1539="","",IF(COUNTIF(Businesses!B:B,B1539)&gt;1,"Multi-Tenant","Single-Tenant"))</f>
        <v/>
      </c>
      <c r="I1539" s="402" t="str">
        <f t="shared" si="47"/>
        <v/>
      </c>
      <c r="J1539" s="403"/>
      <c r="K1539" s="97"/>
      <c r="L1539" s="1" t="b">
        <f>IF(B1539="",FALSE,IF(COUNTIF(Businesses!B:B,Buildings!B1539)=0,TRUE,FALSE))</f>
        <v>0</v>
      </c>
    </row>
    <row r="1540" spans="1:12" s="3" customFormat="1" ht="16.5" customHeight="1">
      <c r="A1540" s="96"/>
      <c r="B1540" s="199"/>
      <c r="C1540" s="200"/>
      <c r="D1540" s="200"/>
      <c r="E1540" s="201"/>
      <c r="F1540" s="201"/>
      <c r="G1540" s="197" t="str">
        <f t="shared" ref="G1540:G1603" si="48">IF(B1540="","","Standard")</f>
        <v/>
      </c>
      <c r="H1540" s="197" t="str">
        <f>IF(B1540="","",IF(COUNTIF(Businesses!B:B,B1540)&gt;1,"Multi-Tenant","Single-Tenant"))</f>
        <v/>
      </c>
      <c r="I1540" s="402" t="str">
        <f t="shared" ref="I1540:I1603" si="49">IF(B1540="","",B1540)</f>
        <v/>
      </c>
      <c r="J1540" s="403"/>
      <c r="K1540" s="97"/>
      <c r="L1540" s="1" t="b">
        <f>IF(B1540="",FALSE,IF(COUNTIF(Businesses!B:B,Buildings!B1540)=0,TRUE,FALSE))</f>
        <v>0</v>
      </c>
    </row>
    <row r="1541" spans="1:12" s="3" customFormat="1" ht="16.5" customHeight="1">
      <c r="A1541" s="96"/>
      <c r="B1541" s="194"/>
      <c r="C1541" s="195"/>
      <c r="D1541" s="195"/>
      <c r="E1541" s="196"/>
      <c r="F1541" s="196"/>
      <c r="G1541" s="197" t="str">
        <f t="shared" si="48"/>
        <v/>
      </c>
      <c r="H1541" s="197" t="str">
        <f>IF(B1541="","",IF(COUNTIF(Businesses!B:B,B1541)&gt;1,"Multi-Tenant","Single-Tenant"))</f>
        <v/>
      </c>
      <c r="I1541" s="402" t="str">
        <f t="shared" si="49"/>
        <v/>
      </c>
      <c r="J1541" s="403"/>
      <c r="K1541" s="97"/>
      <c r="L1541" s="1" t="b">
        <f>IF(B1541="",FALSE,IF(COUNTIF(Businesses!B:B,Buildings!B1541)=0,TRUE,FALSE))</f>
        <v>0</v>
      </c>
    </row>
    <row r="1542" spans="1:12" s="3" customFormat="1" ht="16.5" customHeight="1">
      <c r="A1542" s="96"/>
      <c r="B1542" s="199"/>
      <c r="C1542" s="200"/>
      <c r="D1542" s="200"/>
      <c r="E1542" s="201"/>
      <c r="F1542" s="201"/>
      <c r="G1542" s="197" t="str">
        <f t="shared" si="48"/>
        <v/>
      </c>
      <c r="H1542" s="197" t="str">
        <f>IF(B1542="","",IF(COUNTIF(Businesses!B:B,B1542)&gt;1,"Multi-Tenant","Single-Tenant"))</f>
        <v/>
      </c>
      <c r="I1542" s="402" t="str">
        <f t="shared" si="49"/>
        <v/>
      </c>
      <c r="J1542" s="403"/>
      <c r="K1542" s="97"/>
      <c r="L1542" s="1" t="b">
        <f>IF(B1542="",FALSE,IF(COUNTIF(Businesses!B:B,Buildings!B1542)=0,TRUE,FALSE))</f>
        <v>0</v>
      </c>
    </row>
    <row r="1543" spans="1:12" s="3" customFormat="1" ht="16.5" customHeight="1">
      <c r="A1543" s="96"/>
      <c r="B1543" s="194"/>
      <c r="C1543" s="195"/>
      <c r="D1543" s="195"/>
      <c r="E1543" s="196"/>
      <c r="F1543" s="196"/>
      <c r="G1543" s="197" t="str">
        <f t="shared" si="48"/>
        <v/>
      </c>
      <c r="H1543" s="197" t="str">
        <f>IF(B1543="","",IF(COUNTIF(Businesses!B:B,B1543)&gt;1,"Multi-Tenant","Single-Tenant"))</f>
        <v/>
      </c>
      <c r="I1543" s="402" t="str">
        <f t="shared" si="49"/>
        <v/>
      </c>
      <c r="J1543" s="403"/>
      <c r="K1543" s="97"/>
      <c r="L1543" s="1" t="b">
        <f>IF(B1543="",FALSE,IF(COUNTIF(Businesses!B:B,Buildings!B1543)=0,TRUE,FALSE))</f>
        <v>0</v>
      </c>
    </row>
    <row r="1544" spans="1:12" s="3" customFormat="1" ht="16.5" customHeight="1">
      <c r="A1544" s="96"/>
      <c r="B1544" s="199"/>
      <c r="C1544" s="200"/>
      <c r="D1544" s="200"/>
      <c r="E1544" s="201"/>
      <c r="F1544" s="201"/>
      <c r="G1544" s="197" t="str">
        <f t="shared" si="48"/>
        <v/>
      </c>
      <c r="H1544" s="197" t="str">
        <f>IF(B1544="","",IF(COUNTIF(Businesses!B:B,B1544)&gt;1,"Multi-Tenant","Single-Tenant"))</f>
        <v/>
      </c>
      <c r="I1544" s="402" t="str">
        <f t="shared" si="49"/>
        <v/>
      </c>
      <c r="J1544" s="403"/>
      <c r="K1544" s="97"/>
      <c r="L1544" s="1" t="b">
        <f>IF(B1544="",FALSE,IF(COUNTIF(Businesses!B:B,Buildings!B1544)=0,TRUE,FALSE))</f>
        <v>0</v>
      </c>
    </row>
    <row r="1545" spans="1:12" s="3" customFormat="1" ht="16.5" customHeight="1">
      <c r="A1545" s="96"/>
      <c r="B1545" s="194"/>
      <c r="C1545" s="195"/>
      <c r="D1545" s="195"/>
      <c r="E1545" s="196"/>
      <c r="F1545" s="196"/>
      <c r="G1545" s="197" t="str">
        <f t="shared" si="48"/>
        <v/>
      </c>
      <c r="H1545" s="197" t="str">
        <f>IF(B1545="","",IF(COUNTIF(Businesses!B:B,B1545)&gt;1,"Multi-Tenant","Single-Tenant"))</f>
        <v/>
      </c>
      <c r="I1545" s="402" t="str">
        <f t="shared" si="49"/>
        <v/>
      </c>
      <c r="J1545" s="403"/>
      <c r="K1545" s="97"/>
      <c r="L1545" s="1" t="b">
        <f>IF(B1545="",FALSE,IF(COUNTIF(Businesses!B:B,Buildings!B1545)=0,TRUE,FALSE))</f>
        <v>0</v>
      </c>
    </row>
    <row r="1546" spans="1:12" s="3" customFormat="1" ht="16.5" customHeight="1">
      <c r="A1546" s="96"/>
      <c r="B1546" s="199"/>
      <c r="C1546" s="200"/>
      <c r="D1546" s="200"/>
      <c r="E1546" s="201"/>
      <c r="F1546" s="201"/>
      <c r="G1546" s="197" t="str">
        <f t="shared" si="48"/>
        <v/>
      </c>
      <c r="H1546" s="197" t="str">
        <f>IF(B1546="","",IF(COUNTIF(Businesses!B:B,B1546)&gt;1,"Multi-Tenant","Single-Tenant"))</f>
        <v/>
      </c>
      <c r="I1546" s="402" t="str">
        <f t="shared" si="49"/>
        <v/>
      </c>
      <c r="J1546" s="403"/>
      <c r="K1546" s="97"/>
      <c r="L1546" s="1" t="b">
        <f>IF(B1546="",FALSE,IF(COUNTIF(Businesses!B:B,Buildings!B1546)=0,TRUE,FALSE))</f>
        <v>0</v>
      </c>
    </row>
    <row r="1547" spans="1:12" s="3" customFormat="1" ht="16.5" customHeight="1">
      <c r="A1547" s="96"/>
      <c r="B1547" s="194"/>
      <c r="C1547" s="195"/>
      <c r="D1547" s="195"/>
      <c r="E1547" s="196"/>
      <c r="F1547" s="196"/>
      <c r="G1547" s="197" t="str">
        <f t="shared" si="48"/>
        <v/>
      </c>
      <c r="H1547" s="197" t="str">
        <f>IF(B1547="","",IF(COUNTIF(Businesses!B:B,B1547)&gt;1,"Multi-Tenant","Single-Tenant"))</f>
        <v/>
      </c>
      <c r="I1547" s="402" t="str">
        <f t="shared" si="49"/>
        <v/>
      </c>
      <c r="J1547" s="403"/>
      <c r="K1547" s="97"/>
      <c r="L1547" s="1" t="b">
        <f>IF(B1547="",FALSE,IF(COUNTIF(Businesses!B:B,Buildings!B1547)=0,TRUE,FALSE))</f>
        <v>0</v>
      </c>
    </row>
    <row r="1548" spans="1:12" s="3" customFormat="1" ht="16.5" customHeight="1">
      <c r="A1548" s="96"/>
      <c r="B1548" s="199"/>
      <c r="C1548" s="200"/>
      <c r="D1548" s="200"/>
      <c r="E1548" s="201"/>
      <c r="F1548" s="201"/>
      <c r="G1548" s="197" t="str">
        <f t="shared" si="48"/>
        <v/>
      </c>
      <c r="H1548" s="197" t="str">
        <f>IF(B1548="","",IF(COUNTIF(Businesses!B:B,B1548)&gt;1,"Multi-Tenant","Single-Tenant"))</f>
        <v/>
      </c>
      <c r="I1548" s="402" t="str">
        <f t="shared" si="49"/>
        <v/>
      </c>
      <c r="J1548" s="403"/>
      <c r="K1548" s="97"/>
      <c r="L1548" s="1" t="b">
        <f>IF(B1548="",FALSE,IF(COUNTIF(Businesses!B:B,Buildings!B1548)=0,TRUE,FALSE))</f>
        <v>0</v>
      </c>
    </row>
    <row r="1549" spans="1:12" s="3" customFormat="1" ht="16.5" customHeight="1">
      <c r="A1549" s="96"/>
      <c r="B1549" s="194"/>
      <c r="C1549" s="195"/>
      <c r="D1549" s="195"/>
      <c r="E1549" s="196"/>
      <c r="F1549" s="196"/>
      <c r="G1549" s="197" t="str">
        <f t="shared" si="48"/>
        <v/>
      </c>
      <c r="H1549" s="197" t="str">
        <f>IF(B1549="","",IF(COUNTIF(Businesses!B:B,B1549)&gt;1,"Multi-Tenant","Single-Tenant"))</f>
        <v/>
      </c>
      <c r="I1549" s="402" t="str">
        <f t="shared" si="49"/>
        <v/>
      </c>
      <c r="J1549" s="403"/>
      <c r="K1549" s="97"/>
      <c r="L1549" s="1" t="b">
        <f>IF(B1549="",FALSE,IF(COUNTIF(Businesses!B:B,Buildings!B1549)=0,TRUE,FALSE))</f>
        <v>0</v>
      </c>
    </row>
    <row r="1550" spans="1:12" s="3" customFormat="1" ht="16.5" customHeight="1">
      <c r="A1550" s="96"/>
      <c r="B1550" s="199"/>
      <c r="C1550" s="200"/>
      <c r="D1550" s="200"/>
      <c r="E1550" s="201"/>
      <c r="F1550" s="201"/>
      <c r="G1550" s="197" t="str">
        <f t="shared" si="48"/>
        <v/>
      </c>
      <c r="H1550" s="197" t="str">
        <f>IF(B1550="","",IF(COUNTIF(Businesses!B:B,B1550)&gt;1,"Multi-Tenant","Single-Tenant"))</f>
        <v/>
      </c>
      <c r="I1550" s="402" t="str">
        <f t="shared" si="49"/>
        <v/>
      </c>
      <c r="J1550" s="403"/>
      <c r="K1550" s="97"/>
      <c r="L1550" s="1" t="b">
        <f>IF(B1550="",FALSE,IF(COUNTIF(Businesses!B:B,Buildings!B1550)=0,TRUE,FALSE))</f>
        <v>0</v>
      </c>
    </row>
    <row r="1551" spans="1:12" s="3" customFormat="1" ht="16.5" customHeight="1">
      <c r="A1551" s="96"/>
      <c r="B1551" s="194"/>
      <c r="C1551" s="195"/>
      <c r="D1551" s="195"/>
      <c r="E1551" s="196"/>
      <c r="F1551" s="196"/>
      <c r="G1551" s="197" t="str">
        <f t="shared" si="48"/>
        <v/>
      </c>
      <c r="H1551" s="197" t="str">
        <f>IF(B1551="","",IF(COUNTIF(Businesses!B:B,B1551)&gt;1,"Multi-Tenant","Single-Tenant"))</f>
        <v/>
      </c>
      <c r="I1551" s="402" t="str">
        <f t="shared" si="49"/>
        <v/>
      </c>
      <c r="J1551" s="403"/>
      <c r="K1551" s="97"/>
      <c r="L1551" s="1" t="b">
        <f>IF(B1551="",FALSE,IF(COUNTIF(Businesses!B:B,Buildings!B1551)=0,TRUE,FALSE))</f>
        <v>0</v>
      </c>
    </row>
    <row r="1552" spans="1:12" s="3" customFormat="1" ht="16.5" customHeight="1">
      <c r="A1552" s="96"/>
      <c r="B1552" s="199"/>
      <c r="C1552" s="200"/>
      <c r="D1552" s="200"/>
      <c r="E1552" s="201"/>
      <c r="F1552" s="201"/>
      <c r="G1552" s="197" t="str">
        <f t="shared" si="48"/>
        <v/>
      </c>
      <c r="H1552" s="197" t="str">
        <f>IF(B1552="","",IF(COUNTIF(Businesses!B:B,B1552)&gt;1,"Multi-Tenant","Single-Tenant"))</f>
        <v/>
      </c>
      <c r="I1552" s="402" t="str">
        <f t="shared" si="49"/>
        <v/>
      </c>
      <c r="J1552" s="403"/>
      <c r="K1552" s="97"/>
      <c r="L1552" s="1" t="b">
        <f>IF(B1552="",FALSE,IF(COUNTIF(Businesses!B:B,Buildings!B1552)=0,TRUE,FALSE))</f>
        <v>0</v>
      </c>
    </row>
    <row r="1553" spans="1:12" s="3" customFormat="1" ht="16.5" customHeight="1">
      <c r="A1553" s="96"/>
      <c r="B1553" s="194"/>
      <c r="C1553" s="195"/>
      <c r="D1553" s="195"/>
      <c r="E1553" s="196"/>
      <c r="F1553" s="196"/>
      <c r="G1553" s="197" t="str">
        <f t="shared" si="48"/>
        <v/>
      </c>
      <c r="H1553" s="197" t="str">
        <f>IF(B1553="","",IF(COUNTIF(Businesses!B:B,B1553)&gt;1,"Multi-Tenant","Single-Tenant"))</f>
        <v/>
      </c>
      <c r="I1553" s="402" t="str">
        <f t="shared" si="49"/>
        <v/>
      </c>
      <c r="J1553" s="403"/>
      <c r="K1553" s="97"/>
      <c r="L1553" s="1" t="b">
        <f>IF(B1553="",FALSE,IF(COUNTIF(Businesses!B:B,Buildings!B1553)=0,TRUE,FALSE))</f>
        <v>0</v>
      </c>
    </row>
    <row r="1554" spans="1:12" s="3" customFormat="1" ht="16.5" customHeight="1">
      <c r="A1554" s="96"/>
      <c r="B1554" s="199"/>
      <c r="C1554" s="200"/>
      <c r="D1554" s="200"/>
      <c r="E1554" s="201"/>
      <c r="F1554" s="201"/>
      <c r="G1554" s="197" t="str">
        <f t="shared" si="48"/>
        <v/>
      </c>
      <c r="H1554" s="197" t="str">
        <f>IF(B1554="","",IF(COUNTIF(Businesses!B:B,B1554)&gt;1,"Multi-Tenant","Single-Tenant"))</f>
        <v/>
      </c>
      <c r="I1554" s="402" t="str">
        <f t="shared" si="49"/>
        <v/>
      </c>
      <c r="J1554" s="403"/>
      <c r="K1554" s="97"/>
      <c r="L1554" s="1" t="b">
        <f>IF(B1554="",FALSE,IF(COUNTIF(Businesses!B:B,Buildings!B1554)=0,TRUE,FALSE))</f>
        <v>0</v>
      </c>
    </row>
    <row r="1555" spans="1:12" s="3" customFormat="1" ht="16.5" customHeight="1">
      <c r="A1555" s="96"/>
      <c r="B1555" s="194"/>
      <c r="C1555" s="195"/>
      <c r="D1555" s="195"/>
      <c r="E1555" s="196"/>
      <c r="F1555" s="196"/>
      <c r="G1555" s="197" t="str">
        <f t="shared" si="48"/>
        <v/>
      </c>
      <c r="H1555" s="197" t="str">
        <f>IF(B1555="","",IF(COUNTIF(Businesses!B:B,B1555)&gt;1,"Multi-Tenant","Single-Tenant"))</f>
        <v/>
      </c>
      <c r="I1555" s="402" t="str">
        <f t="shared" si="49"/>
        <v/>
      </c>
      <c r="J1555" s="403"/>
      <c r="K1555" s="97"/>
      <c r="L1555" s="1" t="b">
        <f>IF(B1555="",FALSE,IF(COUNTIF(Businesses!B:B,Buildings!B1555)=0,TRUE,FALSE))</f>
        <v>0</v>
      </c>
    </row>
    <row r="1556" spans="1:12" s="3" customFormat="1" ht="16.5" customHeight="1">
      <c r="A1556" s="96"/>
      <c r="B1556" s="199"/>
      <c r="C1556" s="200"/>
      <c r="D1556" s="200"/>
      <c r="E1556" s="201"/>
      <c r="F1556" s="201"/>
      <c r="G1556" s="197" t="str">
        <f t="shared" si="48"/>
        <v/>
      </c>
      <c r="H1556" s="197" t="str">
        <f>IF(B1556="","",IF(COUNTIF(Businesses!B:B,B1556)&gt;1,"Multi-Tenant","Single-Tenant"))</f>
        <v/>
      </c>
      <c r="I1556" s="402" t="str">
        <f t="shared" si="49"/>
        <v/>
      </c>
      <c r="J1556" s="403"/>
      <c r="K1556" s="97"/>
      <c r="L1556" s="1" t="b">
        <f>IF(B1556="",FALSE,IF(COUNTIF(Businesses!B:B,Buildings!B1556)=0,TRUE,FALSE))</f>
        <v>0</v>
      </c>
    </row>
    <row r="1557" spans="1:12" s="3" customFormat="1" ht="16.5" customHeight="1">
      <c r="A1557" s="96"/>
      <c r="B1557" s="194"/>
      <c r="C1557" s="195"/>
      <c r="D1557" s="195"/>
      <c r="E1557" s="196"/>
      <c r="F1557" s="196"/>
      <c r="G1557" s="197" t="str">
        <f t="shared" si="48"/>
        <v/>
      </c>
      <c r="H1557" s="197" t="str">
        <f>IF(B1557="","",IF(COUNTIF(Businesses!B:B,B1557)&gt;1,"Multi-Tenant","Single-Tenant"))</f>
        <v/>
      </c>
      <c r="I1557" s="402" t="str">
        <f t="shared" si="49"/>
        <v/>
      </c>
      <c r="J1557" s="403"/>
      <c r="K1557" s="97"/>
      <c r="L1557" s="1" t="b">
        <f>IF(B1557="",FALSE,IF(COUNTIF(Businesses!B:B,Buildings!B1557)=0,TRUE,FALSE))</f>
        <v>0</v>
      </c>
    </row>
    <row r="1558" spans="1:12" s="3" customFormat="1" ht="16.5" customHeight="1">
      <c r="A1558" s="96"/>
      <c r="B1558" s="199"/>
      <c r="C1558" s="200"/>
      <c r="D1558" s="200"/>
      <c r="E1558" s="201"/>
      <c r="F1558" s="201"/>
      <c r="G1558" s="197" t="str">
        <f t="shared" si="48"/>
        <v/>
      </c>
      <c r="H1558" s="197" t="str">
        <f>IF(B1558="","",IF(COUNTIF(Businesses!B:B,B1558)&gt;1,"Multi-Tenant","Single-Tenant"))</f>
        <v/>
      </c>
      <c r="I1558" s="402" t="str">
        <f t="shared" si="49"/>
        <v/>
      </c>
      <c r="J1558" s="403"/>
      <c r="K1558" s="97"/>
      <c r="L1558" s="1" t="b">
        <f>IF(B1558="",FALSE,IF(COUNTIF(Businesses!B:B,Buildings!B1558)=0,TRUE,FALSE))</f>
        <v>0</v>
      </c>
    </row>
    <row r="1559" spans="1:12" s="3" customFormat="1" ht="16.5" customHeight="1">
      <c r="A1559" s="96"/>
      <c r="B1559" s="194"/>
      <c r="C1559" s="195"/>
      <c r="D1559" s="195"/>
      <c r="E1559" s="196"/>
      <c r="F1559" s="196"/>
      <c r="G1559" s="197" t="str">
        <f t="shared" si="48"/>
        <v/>
      </c>
      <c r="H1559" s="197" t="str">
        <f>IF(B1559="","",IF(COUNTIF(Businesses!B:B,B1559)&gt;1,"Multi-Tenant","Single-Tenant"))</f>
        <v/>
      </c>
      <c r="I1559" s="402" t="str">
        <f t="shared" si="49"/>
        <v/>
      </c>
      <c r="J1559" s="403"/>
      <c r="K1559" s="97"/>
      <c r="L1559" s="1" t="b">
        <f>IF(B1559="",FALSE,IF(COUNTIF(Businesses!B:B,Buildings!B1559)=0,TRUE,FALSE))</f>
        <v>0</v>
      </c>
    </row>
    <row r="1560" spans="1:12" s="3" customFormat="1" ht="16.5" customHeight="1">
      <c r="A1560" s="96"/>
      <c r="B1560" s="199"/>
      <c r="C1560" s="200"/>
      <c r="D1560" s="200"/>
      <c r="E1560" s="201"/>
      <c r="F1560" s="201"/>
      <c r="G1560" s="197" t="str">
        <f t="shared" si="48"/>
        <v/>
      </c>
      <c r="H1560" s="197" t="str">
        <f>IF(B1560="","",IF(COUNTIF(Businesses!B:B,B1560)&gt;1,"Multi-Tenant","Single-Tenant"))</f>
        <v/>
      </c>
      <c r="I1560" s="402" t="str">
        <f t="shared" si="49"/>
        <v/>
      </c>
      <c r="J1560" s="403"/>
      <c r="K1560" s="97"/>
      <c r="L1560" s="1" t="b">
        <f>IF(B1560="",FALSE,IF(COUNTIF(Businesses!B:B,Buildings!B1560)=0,TRUE,FALSE))</f>
        <v>0</v>
      </c>
    </row>
    <row r="1561" spans="1:12" s="3" customFormat="1" ht="16.5" customHeight="1">
      <c r="A1561" s="96"/>
      <c r="B1561" s="194"/>
      <c r="C1561" s="195"/>
      <c r="D1561" s="195"/>
      <c r="E1561" s="196"/>
      <c r="F1561" s="196"/>
      <c r="G1561" s="197" t="str">
        <f t="shared" si="48"/>
        <v/>
      </c>
      <c r="H1561" s="197" t="str">
        <f>IF(B1561="","",IF(COUNTIF(Businesses!B:B,B1561)&gt;1,"Multi-Tenant","Single-Tenant"))</f>
        <v/>
      </c>
      <c r="I1561" s="402" t="str">
        <f t="shared" si="49"/>
        <v/>
      </c>
      <c r="J1561" s="403"/>
      <c r="K1561" s="97"/>
      <c r="L1561" s="1" t="b">
        <f>IF(B1561="",FALSE,IF(COUNTIF(Businesses!B:B,Buildings!B1561)=0,TRUE,FALSE))</f>
        <v>0</v>
      </c>
    </row>
    <row r="1562" spans="1:12" s="3" customFormat="1" ht="16.5" customHeight="1">
      <c r="A1562" s="96"/>
      <c r="B1562" s="199"/>
      <c r="C1562" s="200"/>
      <c r="D1562" s="200"/>
      <c r="E1562" s="201"/>
      <c r="F1562" s="201"/>
      <c r="G1562" s="197" t="str">
        <f t="shared" si="48"/>
        <v/>
      </c>
      <c r="H1562" s="197" t="str">
        <f>IF(B1562="","",IF(COUNTIF(Businesses!B:B,B1562)&gt;1,"Multi-Tenant","Single-Tenant"))</f>
        <v/>
      </c>
      <c r="I1562" s="402" t="str">
        <f t="shared" si="49"/>
        <v/>
      </c>
      <c r="J1562" s="403"/>
      <c r="K1562" s="97"/>
      <c r="L1562" s="1" t="b">
        <f>IF(B1562="",FALSE,IF(COUNTIF(Businesses!B:B,Buildings!B1562)=0,TRUE,FALSE))</f>
        <v>0</v>
      </c>
    </row>
    <row r="1563" spans="1:12" s="3" customFormat="1" ht="16.5" customHeight="1">
      <c r="A1563" s="96"/>
      <c r="B1563" s="194"/>
      <c r="C1563" s="195"/>
      <c r="D1563" s="195"/>
      <c r="E1563" s="196"/>
      <c r="F1563" s="196"/>
      <c r="G1563" s="197" t="str">
        <f t="shared" si="48"/>
        <v/>
      </c>
      <c r="H1563" s="197" t="str">
        <f>IF(B1563="","",IF(COUNTIF(Businesses!B:B,B1563)&gt;1,"Multi-Tenant","Single-Tenant"))</f>
        <v/>
      </c>
      <c r="I1563" s="402" t="str">
        <f t="shared" si="49"/>
        <v/>
      </c>
      <c r="J1563" s="403"/>
      <c r="K1563" s="97"/>
      <c r="L1563" s="1" t="b">
        <f>IF(B1563="",FALSE,IF(COUNTIF(Businesses!B:B,Buildings!B1563)=0,TRUE,FALSE))</f>
        <v>0</v>
      </c>
    </row>
    <row r="1564" spans="1:12" s="3" customFormat="1" ht="16.5" customHeight="1">
      <c r="A1564" s="96"/>
      <c r="B1564" s="199"/>
      <c r="C1564" s="200"/>
      <c r="D1564" s="200"/>
      <c r="E1564" s="201"/>
      <c r="F1564" s="201"/>
      <c r="G1564" s="197" t="str">
        <f t="shared" si="48"/>
        <v/>
      </c>
      <c r="H1564" s="197" t="str">
        <f>IF(B1564="","",IF(COUNTIF(Businesses!B:B,B1564)&gt;1,"Multi-Tenant","Single-Tenant"))</f>
        <v/>
      </c>
      <c r="I1564" s="402" t="str">
        <f t="shared" si="49"/>
        <v/>
      </c>
      <c r="J1564" s="403"/>
      <c r="K1564" s="97"/>
      <c r="L1564" s="1" t="b">
        <f>IF(B1564="",FALSE,IF(COUNTIF(Businesses!B:B,Buildings!B1564)=0,TRUE,FALSE))</f>
        <v>0</v>
      </c>
    </row>
    <row r="1565" spans="1:12" s="3" customFormat="1" ht="16.5" customHeight="1">
      <c r="A1565" s="96"/>
      <c r="B1565" s="194"/>
      <c r="C1565" s="195"/>
      <c r="D1565" s="195"/>
      <c r="E1565" s="196"/>
      <c r="F1565" s="196"/>
      <c r="G1565" s="197" t="str">
        <f t="shared" si="48"/>
        <v/>
      </c>
      <c r="H1565" s="197" t="str">
        <f>IF(B1565="","",IF(COUNTIF(Businesses!B:B,B1565)&gt;1,"Multi-Tenant","Single-Tenant"))</f>
        <v/>
      </c>
      <c r="I1565" s="402" t="str">
        <f t="shared" si="49"/>
        <v/>
      </c>
      <c r="J1565" s="403"/>
      <c r="K1565" s="97"/>
      <c r="L1565" s="1" t="b">
        <f>IF(B1565="",FALSE,IF(COUNTIF(Businesses!B:B,Buildings!B1565)=0,TRUE,FALSE))</f>
        <v>0</v>
      </c>
    </row>
    <row r="1566" spans="1:12" s="3" customFormat="1" ht="16.5" customHeight="1">
      <c r="A1566" s="96"/>
      <c r="B1566" s="199"/>
      <c r="C1566" s="200"/>
      <c r="D1566" s="200"/>
      <c r="E1566" s="201"/>
      <c r="F1566" s="201"/>
      <c r="G1566" s="197" t="str">
        <f t="shared" si="48"/>
        <v/>
      </c>
      <c r="H1566" s="197" t="str">
        <f>IF(B1566="","",IF(COUNTIF(Businesses!B:B,B1566)&gt;1,"Multi-Tenant","Single-Tenant"))</f>
        <v/>
      </c>
      <c r="I1566" s="402" t="str">
        <f t="shared" si="49"/>
        <v/>
      </c>
      <c r="J1566" s="403"/>
      <c r="K1566" s="97"/>
      <c r="L1566" s="1" t="b">
        <f>IF(B1566="",FALSE,IF(COUNTIF(Businesses!B:B,Buildings!B1566)=0,TRUE,FALSE))</f>
        <v>0</v>
      </c>
    </row>
    <row r="1567" spans="1:12" s="3" customFormat="1" ht="16.5" customHeight="1">
      <c r="A1567" s="96"/>
      <c r="B1567" s="194"/>
      <c r="C1567" s="195"/>
      <c r="D1567" s="195"/>
      <c r="E1567" s="196"/>
      <c r="F1567" s="196"/>
      <c r="G1567" s="197" t="str">
        <f t="shared" si="48"/>
        <v/>
      </c>
      <c r="H1567" s="197" t="str">
        <f>IF(B1567="","",IF(COUNTIF(Businesses!B:B,B1567)&gt;1,"Multi-Tenant","Single-Tenant"))</f>
        <v/>
      </c>
      <c r="I1567" s="402" t="str">
        <f t="shared" si="49"/>
        <v/>
      </c>
      <c r="J1567" s="403"/>
      <c r="K1567" s="97"/>
      <c r="L1567" s="1" t="b">
        <f>IF(B1567="",FALSE,IF(COUNTIF(Businesses!B:B,Buildings!B1567)=0,TRUE,FALSE))</f>
        <v>0</v>
      </c>
    </row>
    <row r="1568" spans="1:12" s="3" customFormat="1" ht="16.5" customHeight="1">
      <c r="A1568" s="96"/>
      <c r="B1568" s="199"/>
      <c r="C1568" s="200"/>
      <c r="D1568" s="200"/>
      <c r="E1568" s="201"/>
      <c r="F1568" s="201"/>
      <c r="G1568" s="197" t="str">
        <f t="shared" si="48"/>
        <v/>
      </c>
      <c r="H1568" s="197" t="str">
        <f>IF(B1568="","",IF(COUNTIF(Businesses!B:B,B1568)&gt;1,"Multi-Tenant","Single-Tenant"))</f>
        <v/>
      </c>
      <c r="I1568" s="402" t="str">
        <f t="shared" si="49"/>
        <v/>
      </c>
      <c r="J1568" s="403"/>
      <c r="K1568" s="97"/>
      <c r="L1568" s="1" t="b">
        <f>IF(B1568="",FALSE,IF(COUNTIF(Businesses!B:B,Buildings!B1568)=0,TRUE,FALSE))</f>
        <v>0</v>
      </c>
    </row>
    <row r="1569" spans="1:12" s="3" customFormat="1" ht="16.5" customHeight="1">
      <c r="A1569" s="96"/>
      <c r="B1569" s="194"/>
      <c r="C1569" s="195"/>
      <c r="D1569" s="195"/>
      <c r="E1569" s="196"/>
      <c r="F1569" s="196"/>
      <c r="G1569" s="197" t="str">
        <f t="shared" si="48"/>
        <v/>
      </c>
      <c r="H1569" s="197" t="str">
        <f>IF(B1569="","",IF(COUNTIF(Businesses!B:B,B1569)&gt;1,"Multi-Tenant","Single-Tenant"))</f>
        <v/>
      </c>
      <c r="I1569" s="402" t="str">
        <f t="shared" si="49"/>
        <v/>
      </c>
      <c r="J1569" s="403"/>
      <c r="K1569" s="97"/>
      <c r="L1569" s="1" t="b">
        <f>IF(B1569="",FALSE,IF(COUNTIF(Businesses!B:B,Buildings!B1569)=0,TRUE,FALSE))</f>
        <v>0</v>
      </c>
    </row>
    <row r="1570" spans="1:12" s="3" customFormat="1" ht="16.5" customHeight="1">
      <c r="A1570" s="96"/>
      <c r="B1570" s="199"/>
      <c r="C1570" s="200"/>
      <c r="D1570" s="200"/>
      <c r="E1570" s="201"/>
      <c r="F1570" s="201"/>
      <c r="G1570" s="197" t="str">
        <f t="shared" si="48"/>
        <v/>
      </c>
      <c r="H1570" s="197" t="str">
        <f>IF(B1570="","",IF(COUNTIF(Businesses!B:B,B1570)&gt;1,"Multi-Tenant","Single-Tenant"))</f>
        <v/>
      </c>
      <c r="I1570" s="402" t="str">
        <f t="shared" si="49"/>
        <v/>
      </c>
      <c r="J1570" s="403"/>
      <c r="K1570" s="97"/>
      <c r="L1570" s="1" t="b">
        <f>IF(B1570="",FALSE,IF(COUNTIF(Businesses!B:B,Buildings!B1570)=0,TRUE,FALSE))</f>
        <v>0</v>
      </c>
    </row>
    <row r="1571" spans="1:12" s="3" customFormat="1" ht="16.5" customHeight="1">
      <c r="A1571" s="96"/>
      <c r="B1571" s="194"/>
      <c r="C1571" s="195"/>
      <c r="D1571" s="195"/>
      <c r="E1571" s="196"/>
      <c r="F1571" s="196"/>
      <c r="G1571" s="197" t="str">
        <f t="shared" si="48"/>
        <v/>
      </c>
      <c r="H1571" s="197" t="str">
        <f>IF(B1571="","",IF(COUNTIF(Businesses!B:B,B1571)&gt;1,"Multi-Tenant","Single-Tenant"))</f>
        <v/>
      </c>
      <c r="I1571" s="402" t="str">
        <f t="shared" si="49"/>
        <v/>
      </c>
      <c r="J1571" s="403"/>
      <c r="K1571" s="97"/>
      <c r="L1571" s="1" t="b">
        <f>IF(B1571="",FALSE,IF(COUNTIF(Businesses!B:B,Buildings!B1571)=0,TRUE,FALSE))</f>
        <v>0</v>
      </c>
    </row>
    <row r="1572" spans="1:12" s="3" customFormat="1" ht="16.5" customHeight="1">
      <c r="A1572" s="96"/>
      <c r="B1572" s="199"/>
      <c r="C1572" s="200"/>
      <c r="D1572" s="200"/>
      <c r="E1572" s="201"/>
      <c r="F1572" s="201"/>
      <c r="G1572" s="197" t="str">
        <f t="shared" si="48"/>
        <v/>
      </c>
      <c r="H1572" s="197" t="str">
        <f>IF(B1572="","",IF(COUNTIF(Businesses!B:B,B1572)&gt;1,"Multi-Tenant","Single-Tenant"))</f>
        <v/>
      </c>
      <c r="I1572" s="402" t="str">
        <f t="shared" si="49"/>
        <v/>
      </c>
      <c r="J1572" s="403"/>
      <c r="K1572" s="97"/>
      <c r="L1572" s="1" t="b">
        <f>IF(B1572="",FALSE,IF(COUNTIF(Businesses!B:B,Buildings!B1572)=0,TRUE,FALSE))</f>
        <v>0</v>
      </c>
    </row>
    <row r="1573" spans="1:12" s="3" customFormat="1" ht="16.5" customHeight="1">
      <c r="A1573" s="96"/>
      <c r="B1573" s="194"/>
      <c r="C1573" s="195"/>
      <c r="D1573" s="195"/>
      <c r="E1573" s="196"/>
      <c r="F1573" s="196"/>
      <c r="G1573" s="197" t="str">
        <f t="shared" si="48"/>
        <v/>
      </c>
      <c r="H1573" s="197" t="str">
        <f>IF(B1573="","",IF(COUNTIF(Businesses!B:B,B1573)&gt;1,"Multi-Tenant","Single-Tenant"))</f>
        <v/>
      </c>
      <c r="I1573" s="402" t="str">
        <f t="shared" si="49"/>
        <v/>
      </c>
      <c r="J1573" s="403"/>
      <c r="K1573" s="97"/>
      <c r="L1573" s="1" t="b">
        <f>IF(B1573="",FALSE,IF(COUNTIF(Businesses!B:B,Buildings!B1573)=0,TRUE,FALSE))</f>
        <v>0</v>
      </c>
    </row>
    <row r="1574" spans="1:12" s="3" customFormat="1" ht="16.5" customHeight="1">
      <c r="A1574" s="96"/>
      <c r="B1574" s="199"/>
      <c r="C1574" s="200"/>
      <c r="D1574" s="200"/>
      <c r="E1574" s="201"/>
      <c r="F1574" s="201"/>
      <c r="G1574" s="197" t="str">
        <f t="shared" si="48"/>
        <v/>
      </c>
      <c r="H1574" s="197" t="str">
        <f>IF(B1574="","",IF(COUNTIF(Businesses!B:B,B1574)&gt;1,"Multi-Tenant","Single-Tenant"))</f>
        <v/>
      </c>
      <c r="I1574" s="402" t="str">
        <f t="shared" si="49"/>
        <v/>
      </c>
      <c r="J1574" s="403"/>
      <c r="K1574" s="97"/>
      <c r="L1574" s="1" t="b">
        <f>IF(B1574="",FALSE,IF(COUNTIF(Businesses!B:B,Buildings!B1574)=0,TRUE,FALSE))</f>
        <v>0</v>
      </c>
    </row>
    <row r="1575" spans="1:12" s="3" customFormat="1" ht="16.5" customHeight="1">
      <c r="A1575" s="96"/>
      <c r="B1575" s="194"/>
      <c r="C1575" s="195"/>
      <c r="D1575" s="195"/>
      <c r="E1575" s="196"/>
      <c r="F1575" s="196"/>
      <c r="G1575" s="197" t="str">
        <f t="shared" si="48"/>
        <v/>
      </c>
      <c r="H1575" s="197" t="str">
        <f>IF(B1575="","",IF(COUNTIF(Businesses!B:B,B1575)&gt;1,"Multi-Tenant","Single-Tenant"))</f>
        <v/>
      </c>
      <c r="I1575" s="402" t="str">
        <f t="shared" si="49"/>
        <v/>
      </c>
      <c r="J1575" s="403"/>
      <c r="K1575" s="97"/>
      <c r="L1575" s="1" t="b">
        <f>IF(B1575="",FALSE,IF(COUNTIF(Businesses!B:B,Buildings!B1575)=0,TRUE,FALSE))</f>
        <v>0</v>
      </c>
    </row>
    <row r="1576" spans="1:12" s="3" customFormat="1" ht="16.5" customHeight="1">
      <c r="A1576" s="96"/>
      <c r="B1576" s="199"/>
      <c r="C1576" s="200"/>
      <c r="D1576" s="200"/>
      <c r="E1576" s="201"/>
      <c r="F1576" s="201"/>
      <c r="G1576" s="197" t="str">
        <f t="shared" si="48"/>
        <v/>
      </c>
      <c r="H1576" s="197" t="str">
        <f>IF(B1576="","",IF(COUNTIF(Businesses!B:B,B1576)&gt;1,"Multi-Tenant","Single-Tenant"))</f>
        <v/>
      </c>
      <c r="I1576" s="402" t="str">
        <f t="shared" si="49"/>
        <v/>
      </c>
      <c r="J1576" s="403"/>
      <c r="K1576" s="97"/>
      <c r="L1576" s="1" t="b">
        <f>IF(B1576="",FALSE,IF(COUNTIF(Businesses!B:B,Buildings!B1576)=0,TRUE,FALSE))</f>
        <v>0</v>
      </c>
    </row>
    <row r="1577" spans="1:12" s="3" customFormat="1" ht="16.5" customHeight="1">
      <c r="A1577" s="96"/>
      <c r="B1577" s="194"/>
      <c r="C1577" s="195"/>
      <c r="D1577" s="195"/>
      <c r="E1577" s="196"/>
      <c r="F1577" s="196"/>
      <c r="G1577" s="197" t="str">
        <f t="shared" si="48"/>
        <v/>
      </c>
      <c r="H1577" s="197" t="str">
        <f>IF(B1577="","",IF(COUNTIF(Businesses!B:B,B1577)&gt;1,"Multi-Tenant","Single-Tenant"))</f>
        <v/>
      </c>
      <c r="I1577" s="402" t="str">
        <f t="shared" si="49"/>
        <v/>
      </c>
      <c r="J1577" s="403"/>
      <c r="K1577" s="97"/>
      <c r="L1577" s="1" t="b">
        <f>IF(B1577="",FALSE,IF(COUNTIF(Businesses!B:B,Buildings!B1577)=0,TRUE,FALSE))</f>
        <v>0</v>
      </c>
    </row>
    <row r="1578" spans="1:12" s="3" customFormat="1" ht="16.5" customHeight="1">
      <c r="A1578" s="96"/>
      <c r="B1578" s="199"/>
      <c r="C1578" s="200"/>
      <c r="D1578" s="200"/>
      <c r="E1578" s="201"/>
      <c r="F1578" s="201"/>
      <c r="G1578" s="197" t="str">
        <f t="shared" si="48"/>
        <v/>
      </c>
      <c r="H1578" s="197" t="str">
        <f>IF(B1578="","",IF(COUNTIF(Businesses!B:B,B1578)&gt;1,"Multi-Tenant","Single-Tenant"))</f>
        <v/>
      </c>
      <c r="I1578" s="402" t="str">
        <f t="shared" si="49"/>
        <v/>
      </c>
      <c r="J1578" s="403"/>
      <c r="K1578" s="97"/>
      <c r="L1578" s="1" t="b">
        <f>IF(B1578="",FALSE,IF(COUNTIF(Businesses!B:B,Buildings!B1578)=0,TRUE,FALSE))</f>
        <v>0</v>
      </c>
    </row>
    <row r="1579" spans="1:12" s="3" customFormat="1" ht="16.5" customHeight="1">
      <c r="A1579" s="96"/>
      <c r="B1579" s="194"/>
      <c r="C1579" s="195"/>
      <c r="D1579" s="195"/>
      <c r="E1579" s="196"/>
      <c r="F1579" s="196"/>
      <c r="G1579" s="197" t="str">
        <f t="shared" si="48"/>
        <v/>
      </c>
      <c r="H1579" s="197" t="str">
        <f>IF(B1579="","",IF(COUNTIF(Businesses!B:B,B1579)&gt;1,"Multi-Tenant","Single-Tenant"))</f>
        <v/>
      </c>
      <c r="I1579" s="402" t="str">
        <f t="shared" si="49"/>
        <v/>
      </c>
      <c r="J1579" s="403"/>
      <c r="K1579" s="97"/>
      <c r="L1579" s="1" t="b">
        <f>IF(B1579="",FALSE,IF(COUNTIF(Businesses!B:B,Buildings!B1579)=0,TRUE,FALSE))</f>
        <v>0</v>
      </c>
    </row>
    <row r="1580" spans="1:12" s="3" customFormat="1" ht="16.5" customHeight="1">
      <c r="A1580" s="96"/>
      <c r="B1580" s="199"/>
      <c r="C1580" s="200"/>
      <c r="D1580" s="200"/>
      <c r="E1580" s="201"/>
      <c r="F1580" s="201"/>
      <c r="G1580" s="197" t="str">
        <f t="shared" si="48"/>
        <v/>
      </c>
      <c r="H1580" s="197" t="str">
        <f>IF(B1580="","",IF(COUNTIF(Businesses!B:B,B1580)&gt;1,"Multi-Tenant","Single-Tenant"))</f>
        <v/>
      </c>
      <c r="I1580" s="402" t="str">
        <f t="shared" si="49"/>
        <v/>
      </c>
      <c r="J1580" s="403"/>
      <c r="K1580" s="97"/>
      <c r="L1580" s="1" t="b">
        <f>IF(B1580="",FALSE,IF(COUNTIF(Businesses!B:B,Buildings!B1580)=0,TRUE,FALSE))</f>
        <v>0</v>
      </c>
    </row>
    <row r="1581" spans="1:12" s="3" customFormat="1" ht="16.5" customHeight="1">
      <c r="A1581" s="96"/>
      <c r="B1581" s="194"/>
      <c r="C1581" s="195"/>
      <c r="D1581" s="195"/>
      <c r="E1581" s="196"/>
      <c r="F1581" s="196"/>
      <c r="G1581" s="197" t="str">
        <f t="shared" si="48"/>
        <v/>
      </c>
      <c r="H1581" s="197" t="str">
        <f>IF(B1581="","",IF(COUNTIF(Businesses!B:B,B1581)&gt;1,"Multi-Tenant","Single-Tenant"))</f>
        <v/>
      </c>
      <c r="I1581" s="402" t="str">
        <f t="shared" si="49"/>
        <v/>
      </c>
      <c r="J1581" s="403"/>
      <c r="K1581" s="97"/>
      <c r="L1581" s="1" t="b">
        <f>IF(B1581="",FALSE,IF(COUNTIF(Businesses!B:B,Buildings!B1581)=0,TRUE,FALSE))</f>
        <v>0</v>
      </c>
    </row>
    <row r="1582" spans="1:12" s="3" customFormat="1" ht="16.5" customHeight="1">
      <c r="A1582" s="96"/>
      <c r="B1582" s="199"/>
      <c r="C1582" s="200"/>
      <c r="D1582" s="200"/>
      <c r="E1582" s="201"/>
      <c r="F1582" s="201"/>
      <c r="G1582" s="197" t="str">
        <f t="shared" si="48"/>
        <v/>
      </c>
      <c r="H1582" s="197" t="str">
        <f>IF(B1582="","",IF(COUNTIF(Businesses!B:B,B1582)&gt;1,"Multi-Tenant","Single-Tenant"))</f>
        <v/>
      </c>
      <c r="I1582" s="402" t="str">
        <f t="shared" si="49"/>
        <v/>
      </c>
      <c r="J1582" s="403"/>
      <c r="K1582" s="97"/>
      <c r="L1582" s="1" t="b">
        <f>IF(B1582="",FALSE,IF(COUNTIF(Businesses!B:B,Buildings!B1582)=0,TRUE,FALSE))</f>
        <v>0</v>
      </c>
    </row>
    <row r="1583" spans="1:12" s="3" customFormat="1" ht="16.5" customHeight="1">
      <c r="A1583" s="96"/>
      <c r="B1583" s="194"/>
      <c r="C1583" s="195"/>
      <c r="D1583" s="195"/>
      <c r="E1583" s="196"/>
      <c r="F1583" s="196"/>
      <c r="G1583" s="197" t="str">
        <f t="shared" si="48"/>
        <v/>
      </c>
      <c r="H1583" s="197" t="str">
        <f>IF(B1583="","",IF(COUNTIF(Businesses!B:B,B1583)&gt;1,"Multi-Tenant","Single-Tenant"))</f>
        <v/>
      </c>
      <c r="I1583" s="402" t="str">
        <f t="shared" si="49"/>
        <v/>
      </c>
      <c r="J1583" s="403"/>
      <c r="K1583" s="97"/>
      <c r="L1583" s="1" t="b">
        <f>IF(B1583="",FALSE,IF(COUNTIF(Businesses!B:B,Buildings!B1583)=0,TRUE,FALSE))</f>
        <v>0</v>
      </c>
    </row>
    <row r="1584" spans="1:12" s="3" customFormat="1" ht="16.5" customHeight="1">
      <c r="A1584" s="96"/>
      <c r="B1584" s="199"/>
      <c r="C1584" s="200"/>
      <c r="D1584" s="200"/>
      <c r="E1584" s="201"/>
      <c r="F1584" s="201"/>
      <c r="G1584" s="197" t="str">
        <f t="shared" si="48"/>
        <v/>
      </c>
      <c r="H1584" s="197" t="str">
        <f>IF(B1584="","",IF(COUNTIF(Businesses!B:B,B1584)&gt;1,"Multi-Tenant","Single-Tenant"))</f>
        <v/>
      </c>
      <c r="I1584" s="402" t="str">
        <f t="shared" si="49"/>
        <v/>
      </c>
      <c r="J1584" s="403"/>
      <c r="K1584" s="97"/>
      <c r="L1584" s="1" t="b">
        <f>IF(B1584="",FALSE,IF(COUNTIF(Businesses!B:B,Buildings!B1584)=0,TRUE,FALSE))</f>
        <v>0</v>
      </c>
    </row>
    <row r="1585" spans="1:12" s="3" customFormat="1" ht="16.5" customHeight="1">
      <c r="A1585" s="96"/>
      <c r="B1585" s="194"/>
      <c r="C1585" s="195"/>
      <c r="D1585" s="195"/>
      <c r="E1585" s="196"/>
      <c r="F1585" s="196"/>
      <c r="G1585" s="197" t="str">
        <f t="shared" si="48"/>
        <v/>
      </c>
      <c r="H1585" s="197" t="str">
        <f>IF(B1585="","",IF(COUNTIF(Businesses!B:B,B1585)&gt;1,"Multi-Tenant","Single-Tenant"))</f>
        <v/>
      </c>
      <c r="I1585" s="402" t="str">
        <f t="shared" si="49"/>
        <v/>
      </c>
      <c r="J1585" s="403"/>
      <c r="K1585" s="97"/>
      <c r="L1585" s="1" t="b">
        <f>IF(B1585="",FALSE,IF(COUNTIF(Businesses!B:B,Buildings!B1585)=0,TRUE,FALSE))</f>
        <v>0</v>
      </c>
    </row>
    <row r="1586" spans="1:12" s="3" customFormat="1" ht="16.5" customHeight="1">
      <c r="A1586" s="96"/>
      <c r="B1586" s="199"/>
      <c r="C1586" s="200"/>
      <c r="D1586" s="200"/>
      <c r="E1586" s="201"/>
      <c r="F1586" s="201"/>
      <c r="G1586" s="197" t="str">
        <f t="shared" si="48"/>
        <v/>
      </c>
      <c r="H1586" s="197" t="str">
        <f>IF(B1586="","",IF(COUNTIF(Businesses!B:B,B1586)&gt;1,"Multi-Tenant","Single-Tenant"))</f>
        <v/>
      </c>
      <c r="I1586" s="402" t="str">
        <f t="shared" si="49"/>
        <v/>
      </c>
      <c r="J1586" s="403"/>
      <c r="K1586" s="97"/>
      <c r="L1586" s="1" t="b">
        <f>IF(B1586="",FALSE,IF(COUNTIF(Businesses!B:B,Buildings!B1586)=0,TRUE,FALSE))</f>
        <v>0</v>
      </c>
    </row>
    <row r="1587" spans="1:12" s="3" customFormat="1" ht="16.5" customHeight="1">
      <c r="A1587" s="96"/>
      <c r="B1587" s="194"/>
      <c r="C1587" s="195"/>
      <c r="D1587" s="195"/>
      <c r="E1587" s="196"/>
      <c r="F1587" s="196"/>
      <c r="G1587" s="197" t="str">
        <f t="shared" si="48"/>
        <v/>
      </c>
      <c r="H1587" s="197" t="str">
        <f>IF(B1587="","",IF(COUNTIF(Businesses!B:B,B1587)&gt;1,"Multi-Tenant","Single-Tenant"))</f>
        <v/>
      </c>
      <c r="I1587" s="402" t="str">
        <f t="shared" si="49"/>
        <v/>
      </c>
      <c r="J1587" s="403"/>
      <c r="K1587" s="97"/>
      <c r="L1587" s="1" t="b">
        <f>IF(B1587="",FALSE,IF(COUNTIF(Businesses!B:B,Buildings!B1587)=0,TRUE,FALSE))</f>
        <v>0</v>
      </c>
    </row>
    <row r="1588" spans="1:12" s="3" customFormat="1" ht="16.5" customHeight="1">
      <c r="A1588" s="96"/>
      <c r="B1588" s="199"/>
      <c r="C1588" s="200"/>
      <c r="D1588" s="200"/>
      <c r="E1588" s="201"/>
      <c r="F1588" s="201"/>
      <c r="G1588" s="197" t="str">
        <f t="shared" si="48"/>
        <v/>
      </c>
      <c r="H1588" s="197" t="str">
        <f>IF(B1588="","",IF(COUNTIF(Businesses!B:B,B1588)&gt;1,"Multi-Tenant","Single-Tenant"))</f>
        <v/>
      </c>
      <c r="I1588" s="402" t="str">
        <f t="shared" si="49"/>
        <v/>
      </c>
      <c r="J1588" s="403"/>
      <c r="K1588" s="97"/>
      <c r="L1588" s="1" t="b">
        <f>IF(B1588="",FALSE,IF(COUNTIF(Businesses!B:B,Buildings!B1588)=0,TRUE,FALSE))</f>
        <v>0</v>
      </c>
    </row>
    <row r="1589" spans="1:12" s="3" customFormat="1" ht="16.5" customHeight="1">
      <c r="A1589" s="96"/>
      <c r="B1589" s="194"/>
      <c r="C1589" s="195"/>
      <c r="D1589" s="195"/>
      <c r="E1589" s="196"/>
      <c r="F1589" s="196"/>
      <c r="G1589" s="197" t="str">
        <f t="shared" si="48"/>
        <v/>
      </c>
      <c r="H1589" s="197" t="str">
        <f>IF(B1589="","",IF(COUNTIF(Businesses!B:B,B1589)&gt;1,"Multi-Tenant","Single-Tenant"))</f>
        <v/>
      </c>
      <c r="I1589" s="402" t="str">
        <f t="shared" si="49"/>
        <v/>
      </c>
      <c r="J1589" s="403"/>
      <c r="K1589" s="97"/>
      <c r="L1589" s="1" t="b">
        <f>IF(B1589="",FALSE,IF(COUNTIF(Businesses!B:B,Buildings!B1589)=0,TRUE,FALSE))</f>
        <v>0</v>
      </c>
    </row>
    <row r="1590" spans="1:12" s="3" customFormat="1" ht="16.5" customHeight="1">
      <c r="A1590" s="96"/>
      <c r="B1590" s="199"/>
      <c r="C1590" s="200"/>
      <c r="D1590" s="200"/>
      <c r="E1590" s="201"/>
      <c r="F1590" s="201"/>
      <c r="G1590" s="197" t="str">
        <f t="shared" si="48"/>
        <v/>
      </c>
      <c r="H1590" s="197" t="str">
        <f>IF(B1590="","",IF(COUNTIF(Businesses!B:B,B1590)&gt;1,"Multi-Tenant","Single-Tenant"))</f>
        <v/>
      </c>
      <c r="I1590" s="402" t="str">
        <f t="shared" si="49"/>
        <v/>
      </c>
      <c r="J1590" s="403"/>
      <c r="K1590" s="97"/>
      <c r="L1590" s="1" t="b">
        <f>IF(B1590="",FALSE,IF(COUNTIF(Businesses!B:B,Buildings!B1590)=0,TRUE,FALSE))</f>
        <v>0</v>
      </c>
    </row>
    <row r="1591" spans="1:12" s="3" customFormat="1" ht="16.5" customHeight="1">
      <c r="A1591" s="96"/>
      <c r="B1591" s="194"/>
      <c r="C1591" s="195"/>
      <c r="D1591" s="195"/>
      <c r="E1591" s="196"/>
      <c r="F1591" s="196"/>
      <c r="G1591" s="197" t="str">
        <f t="shared" si="48"/>
        <v/>
      </c>
      <c r="H1591" s="197" t="str">
        <f>IF(B1591="","",IF(COUNTIF(Businesses!B:B,B1591)&gt;1,"Multi-Tenant","Single-Tenant"))</f>
        <v/>
      </c>
      <c r="I1591" s="402" t="str">
        <f t="shared" si="49"/>
        <v/>
      </c>
      <c r="J1591" s="403"/>
      <c r="K1591" s="97"/>
      <c r="L1591" s="1" t="b">
        <f>IF(B1591="",FALSE,IF(COUNTIF(Businesses!B:B,Buildings!B1591)=0,TRUE,FALSE))</f>
        <v>0</v>
      </c>
    </row>
    <row r="1592" spans="1:12" s="3" customFormat="1" ht="16.5" customHeight="1">
      <c r="A1592" s="96"/>
      <c r="B1592" s="199"/>
      <c r="C1592" s="200"/>
      <c r="D1592" s="200"/>
      <c r="E1592" s="201"/>
      <c r="F1592" s="201"/>
      <c r="G1592" s="197" t="str">
        <f t="shared" si="48"/>
        <v/>
      </c>
      <c r="H1592" s="197" t="str">
        <f>IF(B1592="","",IF(COUNTIF(Businesses!B:B,B1592)&gt;1,"Multi-Tenant","Single-Tenant"))</f>
        <v/>
      </c>
      <c r="I1592" s="402" t="str">
        <f t="shared" si="49"/>
        <v/>
      </c>
      <c r="J1592" s="403"/>
      <c r="K1592" s="97"/>
      <c r="L1592" s="1" t="b">
        <f>IF(B1592="",FALSE,IF(COUNTIF(Businesses!B:B,Buildings!B1592)=0,TRUE,FALSE))</f>
        <v>0</v>
      </c>
    </row>
    <row r="1593" spans="1:12" s="3" customFormat="1" ht="16.5" customHeight="1">
      <c r="A1593" s="96"/>
      <c r="B1593" s="194"/>
      <c r="C1593" s="195"/>
      <c r="D1593" s="195"/>
      <c r="E1593" s="196"/>
      <c r="F1593" s="196"/>
      <c r="G1593" s="197" t="str">
        <f t="shared" si="48"/>
        <v/>
      </c>
      <c r="H1593" s="197" t="str">
        <f>IF(B1593="","",IF(COUNTIF(Businesses!B:B,B1593)&gt;1,"Multi-Tenant","Single-Tenant"))</f>
        <v/>
      </c>
      <c r="I1593" s="402" t="str">
        <f t="shared" si="49"/>
        <v/>
      </c>
      <c r="J1593" s="403"/>
      <c r="K1593" s="97"/>
      <c r="L1593" s="1" t="b">
        <f>IF(B1593="",FALSE,IF(COUNTIF(Businesses!B:B,Buildings!B1593)=0,TRUE,FALSE))</f>
        <v>0</v>
      </c>
    </row>
    <row r="1594" spans="1:12" s="3" customFormat="1" ht="16.5" customHeight="1">
      <c r="A1594" s="96"/>
      <c r="B1594" s="199"/>
      <c r="C1594" s="200"/>
      <c r="D1594" s="200"/>
      <c r="E1594" s="201"/>
      <c r="F1594" s="201"/>
      <c r="G1594" s="197" t="str">
        <f t="shared" si="48"/>
        <v/>
      </c>
      <c r="H1594" s="197" t="str">
        <f>IF(B1594="","",IF(COUNTIF(Businesses!B:B,B1594)&gt;1,"Multi-Tenant","Single-Tenant"))</f>
        <v/>
      </c>
      <c r="I1594" s="402" t="str">
        <f t="shared" si="49"/>
        <v/>
      </c>
      <c r="J1594" s="403"/>
      <c r="K1594" s="97"/>
      <c r="L1594" s="1" t="b">
        <f>IF(B1594="",FALSE,IF(COUNTIF(Businesses!B:B,Buildings!B1594)=0,TRUE,FALSE))</f>
        <v>0</v>
      </c>
    </row>
    <row r="1595" spans="1:12" s="3" customFormat="1" ht="16.5" customHeight="1">
      <c r="A1595" s="96"/>
      <c r="B1595" s="194"/>
      <c r="C1595" s="195"/>
      <c r="D1595" s="195"/>
      <c r="E1595" s="196"/>
      <c r="F1595" s="196"/>
      <c r="G1595" s="197" t="str">
        <f t="shared" si="48"/>
        <v/>
      </c>
      <c r="H1595" s="197" t="str">
        <f>IF(B1595="","",IF(COUNTIF(Businesses!B:B,B1595)&gt;1,"Multi-Tenant","Single-Tenant"))</f>
        <v/>
      </c>
      <c r="I1595" s="402" t="str">
        <f t="shared" si="49"/>
        <v/>
      </c>
      <c r="J1595" s="403"/>
      <c r="K1595" s="97"/>
      <c r="L1595" s="1" t="b">
        <f>IF(B1595="",FALSE,IF(COUNTIF(Businesses!B:B,Buildings!B1595)=0,TRUE,FALSE))</f>
        <v>0</v>
      </c>
    </row>
    <row r="1596" spans="1:12" s="3" customFormat="1" ht="16.5" customHeight="1">
      <c r="A1596" s="96"/>
      <c r="B1596" s="199"/>
      <c r="C1596" s="200"/>
      <c r="D1596" s="200"/>
      <c r="E1596" s="201"/>
      <c r="F1596" s="201"/>
      <c r="G1596" s="197" t="str">
        <f t="shared" si="48"/>
        <v/>
      </c>
      <c r="H1596" s="197" t="str">
        <f>IF(B1596="","",IF(COUNTIF(Businesses!B:B,B1596)&gt;1,"Multi-Tenant","Single-Tenant"))</f>
        <v/>
      </c>
      <c r="I1596" s="402" t="str">
        <f t="shared" si="49"/>
        <v/>
      </c>
      <c r="J1596" s="403"/>
      <c r="K1596" s="97"/>
      <c r="L1596" s="1" t="b">
        <f>IF(B1596="",FALSE,IF(COUNTIF(Businesses!B:B,Buildings!B1596)=0,TRUE,FALSE))</f>
        <v>0</v>
      </c>
    </row>
    <row r="1597" spans="1:12" s="3" customFormat="1" ht="16.5" customHeight="1">
      <c r="A1597" s="96"/>
      <c r="B1597" s="194"/>
      <c r="C1597" s="195"/>
      <c r="D1597" s="195"/>
      <c r="E1597" s="196"/>
      <c r="F1597" s="196"/>
      <c r="G1597" s="197" t="str">
        <f t="shared" si="48"/>
        <v/>
      </c>
      <c r="H1597" s="197" t="str">
        <f>IF(B1597="","",IF(COUNTIF(Businesses!B:B,B1597)&gt;1,"Multi-Tenant","Single-Tenant"))</f>
        <v/>
      </c>
      <c r="I1597" s="402" t="str">
        <f t="shared" si="49"/>
        <v/>
      </c>
      <c r="J1597" s="403"/>
      <c r="K1597" s="97"/>
      <c r="L1597" s="1" t="b">
        <f>IF(B1597="",FALSE,IF(COUNTIF(Businesses!B:B,Buildings!B1597)=0,TRUE,FALSE))</f>
        <v>0</v>
      </c>
    </row>
    <row r="1598" spans="1:12" s="3" customFormat="1" ht="16.5" customHeight="1">
      <c r="A1598" s="96"/>
      <c r="B1598" s="199"/>
      <c r="C1598" s="200"/>
      <c r="D1598" s="200"/>
      <c r="E1598" s="201"/>
      <c r="F1598" s="201"/>
      <c r="G1598" s="197" t="str">
        <f t="shared" si="48"/>
        <v/>
      </c>
      <c r="H1598" s="197" t="str">
        <f>IF(B1598="","",IF(COUNTIF(Businesses!B:B,B1598)&gt;1,"Multi-Tenant","Single-Tenant"))</f>
        <v/>
      </c>
      <c r="I1598" s="402" t="str">
        <f t="shared" si="49"/>
        <v/>
      </c>
      <c r="J1598" s="403"/>
      <c r="K1598" s="97"/>
      <c r="L1598" s="1" t="b">
        <f>IF(B1598="",FALSE,IF(COUNTIF(Businesses!B:B,Buildings!B1598)=0,TRUE,FALSE))</f>
        <v>0</v>
      </c>
    </row>
    <row r="1599" spans="1:12" s="3" customFormat="1" ht="16.5" customHeight="1">
      <c r="A1599" s="96"/>
      <c r="B1599" s="194"/>
      <c r="C1599" s="195"/>
      <c r="D1599" s="195"/>
      <c r="E1599" s="196"/>
      <c r="F1599" s="196"/>
      <c r="G1599" s="197" t="str">
        <f t="shared" si="48"/>
        <v/>
      </c>
      <c r="H1599" s="197" t="str">
        <f>IF(B1599="","",IF(COUNTIF(Businesses!B:B,B1599)&gt;1,"Multi-Tenant","Single-Tenant"))</f>
        <v/>
      </c>
      <c r="I1599" s="402" t="str">
        <f t="shared" si="49"/>
        <v/>
      </c>
      <c r="J1599" s="403"/>
      <c r="K1599" s="97"/>
      <c r="L1599" s="1" t="b">
        <f>IF(B1599="",FALSE,IF(COUNTIF(Businesses!B:B,Buildings!B1599)=0,TRUE,FALSE))</f>
        <v>0</v>
      </c>
    </row>
    <row r="1600" spans="1:12" s="3" customFormat="1" ht="16.5" customHeight="1">
      <c r="A1600" s="96"/>
      <c r="B1600" s="199"/>
      <c r="C1600" s="200"/>
      <c r="D1600" s="200"/>
      <c r="E1600" s="201"/>
      <c r="F1600" s="201"/>
      <c r="G1600" s="197" t="str">
        <f t="shared" si="48"/>
        <v/>
      </c>
      <c r="H1600" s="197" t="str">
        <f>IF(B1600="","",IF(COUNTIF(Businesses!B:B,B1600)&gt;1,"Multi-Tenant","Single-Tenant"))</f>
        <v/>
      </c>
      <c r="I1600" s="402" t="str">
        <f t="shared" si="49"/>
        <v/>
      </c>
      <c r="J1600" s="403"/>
      <c r="K1600" s="97"/>
      <c r="L1600" s="1" t="b">
        <f>IF(B1600="",FALSE,IF(COUNTIF(Businesses!B:B,Buildings!B1600)=0,TRUE,FALSE))</f>
        <v>0</v>
      </c>
    </row>
    <row r="1601" spans="1:12" s="3" customFormat="1" ht="16.5" customHeight="1">
      <c r="A1601" s="96"/>
      <c r="B1601" s="194"/>
      <c r="C1601" s="195"/>
      <c r="D1601" s="195"/>
      <c r="E1601" s="196"/>
      <c r="F1601" s="196"/>
      <c r="G1601" s="197" t="str">
        <f t="shared" si="48"/>
        <v/>
      </c>
      <c r="H1601" s="197" t="str">
        <f>IF(B1601="","",IF(COUNTIF(Businesses!B:B,B1601)&gt;1,"Multi-Tenant","Single-Tenant"))</f>
        <v/>
      </c>
      <c r="I1601" s="402" t="str">
        <f t="shared" si="49"/>
        <v/>
      </c>
      <c r="J1601" s="403"/>
      <c r="K1601" s="97"/>
      <c r="L1601" s="1" t="b">
        <f>IF(B1601="",FALSE,IF(COUNTIF(Businesses!B:B,Buildings!B1601)=0,TRUE,FALSE))</f>
        <v>0</v>
      </c>
    </row>
    <row r="1602" spans="1:12" s="3" customFormat="1" ht="16.5" customHeight="1">
      <c r="A1602" s="96"/>
      <c r="B1602" s="199"/>
      <c r="C1602" s="200"/>
      <c r="D1602" s="200"/>
      <c r="E1602" s="201"/>
      <c r="F1602" s="201"/>
      <c r="G1602" s="197" t="str">
        <f t="shared" si="48"/>
        <v/>
      </c>
      <c r="H1602" s="197" t="str">
        <f>IF(B1602="","",IF(COUNTIF(Businesses!B:B,B1602)&gt;1,"Multi-Tenant","Single-Tenant"))</f>
        <v/>
      </c>
      <c r="I1602" s="402" t="str">
        <f t="shared" si="49"/>
        <v/>
      </c>
      <c r="J1602" s="403"/>
      <c r="K1602" s="97"/>
      <c r="L1602" s="1" t="b">
        <f>IF(B1602="",FALSE,IF(COUNTIF(Businesses!B:B,Buildings!B1602)=0,TRUE,FALSE))</f>
        <v>0</v>
      </c>
    </row>
    <row r="1603" spans="1:12" s="3" customFormat="1" ht="16.5" customHeight="1">
      <c r="A1603" s="96"/>
      <c r="B1603" s="194"/>
      <c r="C1603" s="195"/>
      <c r="D1603" s="195"/>
      <c r="E1603" s="196"/>
      <c r="F1603" s="196"/>
      <c r="G1603" s="197" t="str">
        <f t="shared" si="48"/>
        <v/>
      </c>
      <c r="H1603" s="197" t="str">
        <f>IF(B1603="","",IF(COUNTIF(Businesses!B:B,B1603)&gt;1,"Multi-Tenant","Single-Tenant"))</f>
        <v/>
      </c>
      <c r="I1603" s="402" t="str">
        <f t="shared" si="49"/>
        <v/>
      </c>
      <c r="J1603" s="403"/>
      <c r="K1603" s="97"/>
      <c r="L1603" s="1" t="b">
        <f>IF(B1603="",FALSE,IF(COUNTIF(Businesses!B:B,Buildings!B1603)=0,TRUE,FALSE))</f>
        <v>0</v>
      </c>
    </row>
    <row r="1604" spans="1:12" s="3" customFormat="1" ht="16.5" customHeight="1">
      <c r="A1604" s="96"/>
      <c r="B1604" s="199"/>
      <c r="C1604" s="200"/>
      <c r="D1604" s="200"/>
      <c r="E1604" s="201"/>
      <c r="F1604" s="201"/>
      <c r="G1604" s="197" t="str">
        <f t="shared" ref="G1604:G1667" si="50">IF(B1604="","","Standard")</f>
        <v/>
      </c>
      <c r="H1604" s="197" t="str">
        <f>IF(B1604="","",IF(COUNTIF(Businesses!B:B,B1604)&gt;1,"Multi-Tenant","Single-Tenant"))</f>
        <v/>
      </c>
      <c r="I1604" s="402" t="str">
        <f t="shared" ref="I1604:I1667" si="51">IF(B1604="","",B1604)</f>
        <v/>
      </c>
      <c r="J1604" s="403"/>
      <c r="K1604" s="97"/>
      <c r="L1604" s="1" t="b">
        <f>IF(B1604="",FALSE,IF(COUNTIF(Businesses!B:B,Buildings!B1604)=0,TRUE,FALSE))</f>
        <v>0</v>
      </c>
    </row>
    <row r="1605" spans="1:12" s="3" customFormat="1" ht="16.5" customHeight="1">
      <c r="A1605" s="96"/>
      <c r="B1605" s="194"/>
      <c r="C1605" s="195"/>
      <c r="D1605" s="195"/>
      <c r="E1605" s="196"/>
      <c r="F1605" s="196"/>
      <c r="G1605" s="197" t="str">
        <f t="shared" si="50"/>
        <v/>
      </c>
      <c r="H1605" s="197" t="str">
        <f>IF(B1605="","",IF(COUNTIF(Businesses!B:B,B1605)&gt;1,"Multi-Tenant","Single-Tenant"))</f>
        <v/>
      </c>
      <c r="I1605" s="402" t="str">
        <f t="shared" si="51"/>
        <v/>
      </c>
      <c r="J1605" s="403"/>
      <c r="K1605" s="97"/>
      <c r="L1605" s="1" t="b">
        <f>IF(B1605="",FALSE,IF(COUNTIF(Businesses!B:B,Buildings!B1605)=0,TRUE,FALSE))</f>
        <v>0</v>
      </c>
    </row>
    <row r="1606" spans="1:12" s="3" customFormat="1" ht="16.5" customHeight="1">
      <c r="A1606" s="96"/>
      <c r="B1606" s="199"/>
      <c r="C1606" s="200"/>
      <c r="D1606" s="200"/>
      <c r="E1606" s="201"/>
      <c r="F1606" s="201"/>
      <c r="G1606" s="197" t="str">
        <f t="shared" si="50"/>
        <v/>
      </c>
      <c r="H1606" s="197" t="str">
        <f>IF(B1606="","",IF(COUNTIF(Businesses!B:B,B1606)&gt;1,"Multi-Tenant","Single-Tenant"))</f>
        <v/>
      </c>
      <c r="I1606" s="402" t="str">
        <f t="shared" si="51"/>
        <v/>
      </c>
      <c r="J1606" s="403"/>
      <c r="K1606" s="97"/>
      <c r="L1606" s="1" t="b">
        <f>IF(B1606="",FALSE,IF(COUNTIF(Businesses!B:B,Buildings!B1606)=0,TRUE,FALSE))</f>
        <v>0</v>
      </c>
    </row>
    <row r="1607" spans="1:12" s="3" customFormat="1" ht="16.5" customHeight="1">
      <c r="A1607" s="96"/>
      <c r="B1607" s="194"/>
      <c r="C1607" s="195"/>
      <c r="D1607" s="195"/>
      <c r="E1607" s="196"/>
      <c r="F1607" s="196"/>
      <c r="G1607" s="197" t="str">
        <f t="shared" si="50"/>
        <v/>
      </c>
      <c r="H1607" s="197" t="str">
        <f>IF(B1607="","",IF(COUNTIF(Businesses!B:B,B1607)&gt;1,"Multi-Tenant","Single-Tenant"))</f>
        <v/>
      </c>
      <c r="I1607" s="402" t="str">
        <f t="shared" si="51"/>
        <v/>
      </c>
      <c r="J1607" s="403"/>
      <c r="K1607" s="97"/>
      <c r="L1607" s="1" t="b">
        <f>IF(B1607="",FALSE,IF(COUNTIF(Businesses!B:B,Buildings!B1607)=0,TRUE,FALSE))</f>
        <v>0</v>
      </c>
    </row>
    <row r="1608" spans="1:12" s="3" customFormat="1" ht="16.5" customHeight="1">
      <c r="A1608" s="96"/>
      <c r="B1608" s="199"/>
      <c r="C1608" s="200"/>
      <c r="D1608" s="200"/>
      <c r="E1608" s="201"/>
      <c r="F1608" s="201"/>
      <c r="G1608" s="197" t="str">
        <f t="shared" si="50"/>
        <v/>
      </c>
      <c r="H1608" s="197" t="str">
        <f>IF(B1608="","",IF(COUNTIF(Businesses!B:B,B1608)&gt;1,"Multi-Tenant","Single-Tenant"))</f>
        <v/>
      </c>
      <c r="I1608" s="402" t="str">
        <f t="shared" si="51"/>
        <v/>
      </c>
      <c r="J1608" s="403"/>
      <c r="K1608" s="97"/>
      <c r="L1608" s="1" t="b">
        <f>IF(B1608="",FALSE,IF(COUNTIF(Businesses!B:B,Buildings!B1608)=0,TRUE,FALSE))</f>
        <v>0</v>
      </c>
    </row>
    <row r="1609" spans="1:12" s="3" customFormat="1" ht="16.5" customHeight="1">
      <c r="A1609" s="96"/>
      <c r="B1609" s="194"/>
      <c r="C1609" s="195"/>
      <c r="D1609" s="195"/>
      <c r="E1609" s="196"/>
      <c r="F1609" s="196"/>
      <c r="G1609" s="197" t="str">
        <f t="shared" si="50"/>
        <v/>
      </c>
      <c r="H1609" s="197" t="str">
        <f>IF(B1609="","",IF(COUNTIF(Businesses!B:B,B1609)&gt;1,"Multi-Tenant","Single-Tenant"))</f>
        <v/>
      </c>
      <c r="I1609" s="402" t="str">
        <f t="shared" si="51"/>
        <v/>
      </c>
      <c r="J1609" s="403"/>
      <c r="K1609" s="97"/>
      <c r="L1609" s="1" t="b">
        <f>IF(B1609="",FALSE,IF(COUNTIF(Businesses!B:B,Buildings!B1609)=0,TRUE,FALSE))</f>
        <v>0</v>
      </c>
    </row>
    <row r="1610" spans="1:12" s="3" customFormat="1" ht="16.5" customHeight="1">
      <c r="A1610" s="96"/>
      <c r="B1610" s="199"/>
      <c r="C1610" s="200"/>
      <c r="D1610" s="200"/>
      <c r="E1610" s="201"/>
      <c r="F1610" s="201"/>
      <c r="G1610" s="197" t="str">
        <f t="shared" si="50"/>
        <v/>
      </c>
      <c r="H1610" s="197" t="str">
        <f>IF(B1610="","",IF(COUNTIF(Businesses!B:B,B1610)&gt;1,"Multi-Tenant","Single-Tenant"))</f>
        <v/>
      </c>
      <c r="I1610" s="402" t="str">
        <f t="shared" si="51"/>
        <v/>
      </c>
      <c r="J1610" s="403"/>
      <c r="K1610" s="97"/>
      <c r="L1610" s="1" t="b">
        <f>IF(B1610="",FALSE,IF(COUNTIF(Businesses!B:B,Buildings!B1610)=0,TRUE,FALSE))</f>
        <v>0</v>
      </c>
    </row>
    <row r="1611" spans="1:12" s="3" customFormat="1" ht="16.5" customHeight="1">
      <c r="A1611" s="96"/>
      <c r="B1611" s="194"/>
      <c r="C1611" s="195"/>
      <c r="D1611" s="195"/>
      <c r="E1611" s="196"/>
      <c r="F1611" s="196"/>
      <c r="G1611" s="197" t="str">
        <f t="shared" si="50"/>
        <v/>
      </c>
      <c r="H1611" s="197" t="str">
        <f>IF(B1611="","",IF(COUNTIF(Businesses!B:B,B1611)&gt;1,"Multi-Tenant","Single-Tenant"))</f>
        <v/>
      </c>
      <c r="I1611" s="402" t="str">
        <f t="shared" si="51"/>
        <v/>
      </c>
      <c r="J1611" s="403"/>
      <c r="K1611" s="97"/>
      <c r="L1611" s="1" t="b">
        <f>IF(B1611="",FALSE,IF(COUNTIF(Businesses!B:B,Buildings!B1611)=0,TRUE,FALSE))</f>
        <v>0</v>
      </c>
    </row>
    <row r="1612" spans="1:12" s="3" customFormat="1" ht="16.5" customHeight="1">
      <c r="A1612" s="96"/>
      <c r="B1612" s="199"/>
      <c r="C1612" s="200"/>
      <c r="D1612" s="200"/>
      <c r="E1612" s="201"/>
      <c r="F1612" s="201"/>
      <c r="G1612" s="197" t="str">
        <f t="shared" si="50"/>
        <v/>
      </c>
      <c r="H1612" s="197" t="str">
        <f>IF(B1612="","",IF(COUNTIF(Businesses!B:B,B1612)&gt;1,"Multi-Tenant","Single-Tenant"))</f>
        <v/>
      </c>
      <c r="I1612" s="402" t="str">
        <f t="shared" si="51"/>
        <v/>
      </c>
      <c r="J1612" s="403"/>
      <c r="K1612" s="97"/>
      <c r="L1612" s="1" t="b">
        <f>IF(B1612="",FALSE,IF(COUNTIF(Businesses!B:B,Buildings!B1612)=0,TRUE,FALSE))</f>
        <v>0</v>
      </c>
    </row>
    <row r="1613" spans="1:12" s="3" customFormat="1" ht="16.5" customHeight="1">
      <c r="A1613" s="96"/>
      <c r="B1613" s="194"/>
      <c r="C1613" s="195"/>
      <c r="D1613" s="195"/>
      <c r="E1613" s="196"/>
      <c r="F1613" s="196"/>
      <c r="G1613" s="197" t="str">
        <f t="shared" si="50"/>
        <v/>
      </c>
      <c r="H1613" s="197" t="str">
        <f>IF(B1613="","",IF(COUNTIF(Businesses!B:B,B1613)&gt;1,"Multi-Tenant","Single-Tenant"))</f>
        <v/>
      </c>
      <c r="I1613" s="402" t="str">
        <f t="shared" si="51"/>
        <v/>
      </c>
      <c r="J1613" s="403"/>
      <c r="K1613" s="97"/>
      <c r="L1613" s="1" t="b">
        <f>IF(B1613="",FALSE,IF(COUNTIF(Businesses!B:B,Buildings!B1613)=0,TRUE,FALSE))</f>
        <v>0</v>
      </c>
    </row>
    <row r="1614" spans="1:12" s="3" customFormat="1" ht="16.5" customHeight="1">
      <c r="A1614" s="96"/>
      <c r="B1614" s="199"/>
      <c r="C1614" s="200"/>
      <c r="D1614" s="200"/>
      <c r="E1614" s="201"/>
      <c r="F1614" s="201"/>
      <c r="G1614" s="197" t="str">
        <f t="shared" si="50"/>
        <v/>
      </c>
      <c r="H1614" s="197" t="str">
        <f>IF(B1614="","",IF(COUNTIF(Businesses!B:B,B1614)&gt;1,"Multi-Tenant","Single-Tenant"))</f>
        <v/>
      </c>
      <c r="I1614" s="402" t="str">
        <f t="shared" si="51"/>
        <v/>
      </c>
      <c r="J1614" s="403"/>
      <c r="K1614" s="97"/>
      <c r="L1614" s="1" t="b">
        <f>IF(B1614="",FALSE,IF(COUNTIF(Businesses!B:B,Buildings!B1614)=0,TRUE,FALSE))</f>
        <v>0</v>
      </c>
    </row>
    <row r="1615" spans="1:12" s="3" customFormat="1" ht="16.5" customHeight="1">
      <c r="A1615" s="96"/>
      <c r="B1615" s="194"/>
      <c r="C1615" s="195"/>
      <c r="D1615" s="195"/>
      <c r="E1615" s="196"/>
      <c r="F1615" s="196"/>
      <c r="G1615" s="197" t="str">
        <f t="shared" si="50"/>
        <v/>
      </c>
      <c r="H1615" s="197" t="str">
        <f>IF(B1615="","",IF(COUNTIF(Businesses!B:B,B1615)&gt;1,"Multi-Tenant","Single-Tenant"))</f>
        <v/>
      </c>
      <c r="I1615" s="402" t="str">
        <f t="shared" si="51"/>
        <v/>
      </c>
      <c r="J1615" s="403"/>
      <c r="K1615" s="97"/>
      <c r="L1615" s="1" t="b">
        <f>IF(B1615="",FALSE,IF(COUNTIF(Businesses!B:B,Buildings!B1615)=0,TRUE,FALSE))</f>
        <v>0</v>
      </c>
    </row>
    <row r="1616" spans="1:12" s="3" customFormat="1" ht="16.5" customHeight="1">
      <c r="A1616" s="96"/>
      <c r="B1616" s="199"/>
      <c r="C1616" s="200"/>
      <c r="D1616" s="200"/>
      <c r="E1616" s="201"/>
      <c r="F1616" s="201"/>
      <c r="G1616" s="197" t="str">
        <f t="shared" si="50"/>
        <v/>
      </c>
      <c r="H1616" s="197" t="str">
        <f>IF(B1616="","",IF(COUNTIF(Businesses!B:B,B1616)&gt;1,"Multi-Tenant","Single-Tenant"))</f>
        <v/>
      </c>
      <c r="I1616" s="402" t="str">
        <f t="shared" si="51"/>
        <v/>
      </c>
      <c r="J1616" s="403"/>
      <c r="K1616" s="97"/>
      <c r="L1616" s="1" t="b">
        <f>IF(B1616="",FALSE,IF(COUNTIF(Businesses!B:B,Buildings!B1616)=0,TRUE,FALSE))</f>
        <v>0</v>
      </c>
    </row>
    <row r="1617" spans="1:12" s="3" customFormat="1" ht="16.5" customHeight="1">
      <c r="A1617" s="96"/>
      <c r="B1617" s="194"/>
      <c r="C1617" s="195"/>
      <c r="D1617" s="195"/>
      <c r="E1617" s="196"/>
      <c r="F1617" s="196"/>
      <c r="G1617" s="197" t="str">
        <f t="shared" si="50"/>
        <v/>
      </c>
      <c r="H1617" s="197" t="str">
        <f>IF(B1617="","",IF(COUNTIF(Businesses!B:B,B1617)&gt;1,"Multi-Tenant","Single-Tenant"))</f>
        <v/>
      </c>
      <c r="I1617" s="402" t="str">
        <f t="shared" si="51"/>
        <v/>
      </c>
      <c r="J1617" s="403"/>
      <c r="K1617" s="97"/>
      <c r="L1617" s="1" t="b">
        <f>IF(B1617="",FALSE,IF(COUNTIF(Businesses!B:B,Buildings!B1617)=0,TRUE,FALSE))</f>
        <v>0</v>
      </c>
    </row>
    <row r="1618" spans="1:12" s="3" customFormat="1" ht="16.5" customHeight="1">
      <c r="A1618" s="96"/>
      <c r="B1618" s="199"/>
      <c r="C1618" s="200"/>
      <c r="D1618" s="200"/>
      <c r="E1618" s="201"/>
      <c r="F1618" s="201"/>
      <c r="G1618" s="197" t="str">
        <f t="shared" si="50"/>
        <v/>
      </c>
      <c r="H1618" s="197" t="str">
        <f>IF(B1618="","",IF(COUNTIF(Businesses!B:B,B1618)&gt;1,"Multi-Tenant","Single-Tenant"))</f>
        <v/>
      </c>
      <c r="I1618" s="402" t="str">
        <f t="shared" si="51"/>
        <v/>
      </c>
      <c r="J1618" s="403"/>
      <c r="K1618" s="97"/>
      <c r="L1618" s="1" t="b">
        <f>IF(B1618="",FALSE,IF(COUNTIF(Businesses!B:B,Buildings!B1618)=0,TRUE,FALSE))</f>
        <v>0</v>
      </c>
    </row>
    <row r="1619" spans="1:12" s="3" customFormat="1" ht="16.5" customHeight="1">
      <c r="A1619" s="96"/>
      <c r="B1619" s="194"/>
      <c r="C1619" s="195"/>
      <c r="D1619" s="195"/>
      <c r="E1619" s="196"/>
      <c r="F1619" s="196"/>
      <c r="G1619" s="197" t="str">
        <f t="shared" si="50"/>
        <v/>
      </c>
      <c r="H1619" s="197" t="str">
        <f>IF(B1619="","",IF(COUNTIF(Businesses!B:B,B1619)&gt;1,"Multi-Tenant","Single-Tenant"))</f>
        <v/>
      </c>
      <c r="I1619" s="402" t="str">
        <f t="shared" si="51"/>
        <v/>
      </c>
      <c r="J1619" s="403"/>
      <c r="K1619" s="97"/>
      <c r="L1619" s="1" t="b">
        <f>IF(B1619="",FALSE,IF(COUNTIF(Businesses!B:B,Buildings!B1619)=0,TRUE,FALSE))</f>
        <v>0</v>
      </c>
    </row>
    <row r="1620" spans="1:12" s="3" customFormat="1" ht="16.5" customHeight="1">
      <c r="A1620" s="96"/>
      <c r="B1620" s="199"/>
      <c r="C1620" s="200"/>
      <c r="D1620" s="200"/>
      <c r="E1620" s="201"/>
      <c r="F1620" s="201"/>
      <c r="G1620" s="197" t="str">
        <f t="shared" si="50"/>
        <v/>
      </c>
      <c r="H1620" s="197" t="str">
        <f>IF(B1620="","",IF(COUNTIF(Businesses!B:B,B1620)&gt;1,"Multi-Tenant","Single-Tenant"))</f>
        <v/>
      </c>
      <c r="I1620" s="402" t="str">
        <f t="shared" si="51"/>
        <v/>
      </c>
      <c r="J1620" s="403"/>
      <c r="K1620" s="97"/>
      <c r="L1620" s="1" t="b">
        <f>IF(B1620="",FALSE,IF(COUNTIF(Businesses!B:B,Buildings!B1620)=0,TRUE,FALSE))</f>
        <v>0</v>
      </c>
    </row>
    <row r="1621" spans="1:12" s="3" customFormat="1" ht="16.5" customHeight="1">
      <c r="A1621" s="96"/>
      <c r="B1621" s="194"/>
      <c r="C1621" s="195"/>
      <c r="D1621" s="195"/>
      <c r="E1621" s="196"/>
      <c r="F1621" s="196"/>
      <c r="G1621" s="197" t="str">
        <f t="shared" si="50"/>
        <v/>
      </c>
      <c r="H1621" s="197" t="str">
        <f>IF(B1621="","",IF(COUNTIF(Businesses!B:B,B1621)&gt;1,"Multi-Tenant","Single-Tenant"))</f>
        <v/>
      </c>
      <c r="I1621" s="402" t="str">
        <f t="shared" si="51"/>
        <v/>
      </c>
      <c r="J1621" s="403"/>
      <c r="K1621" s="97"/>
      <c r="L1621" s="1" t="b">
        <f>IF(B1621="",FALSE,IF(COUNTIF(Businesses!B:B,Buildings!B1621)=0,TRUE,FALSE))</f>
        <v>0</v>
      </c>
    </row>
    <row r="1622" spans="1:12" s="3" customFormat="1" ht="16.5" customHeight="1">
      <c r="A1622" s="96"/>
      <c r="B1622" s="199"/>
      <c r="C1622" s="200"/>
      <c r="D1622" s="200"/>
      <c r="E1622" s="201"/>
      <c r="F1622" s="201"/>
      <c r="G1622" s="197" t="str">
        <f t="shared" si="50"/>
        <v/>
      </c>
      <c r="H1622" s="197" t="str">
        <f>IF(B1622="","",IF(COUNTIF(Businesses!B:B,B1622)&gt;1,"Multi-Tenant","Single-Tenant"))</f>
        <v/>
      </c>
      <c r="I1622" s="402" t="str">
        <f t="shared" si="51"/>
        <v/>
      </c>
      <c r="J1622" s="403"/>
      <c r="K1622" s="97"/>
      <c r="L1622" s="1" t="b">
        <f>IF(B1622="",FALSE,IF(COUNTIF(Businesses!B:B,Buildings!B1622)=0,TRUE,FALSE))</f>
        <v>0</v>
      </c>
    </row>
    <row r="1623" spans="1:12" s="3" customFormat="1" ht="16.5" customHeight="1">
      <c r="A1623" s="96"/>
      <c r="B1623" s="194"/>
      <c r="C1623" s="195"/>
      <c r="D1623" s="195"/>
      <c r="E1623" s="196"/>
      <c r="F1623" s="196"/>
      <c r="G1623" s="197" t="str">
        <f t="shared" si="50"/>
        <v/>
      </c>
      <c r="H1623" s="197" t="str">
        <f>IF(B1623="","",IF(COUNTIF(Businesses!B:B,B1623)&gt;1,"Multi-Tenant","Single-Tenant"))</f>
        <v/>
      </c>
      <c r="I1623" s="402" t="str">
        <f t="shared" si="51"/>
        <v/>
      </c>
      <c r="J1623" s="403"/>
      <c r="K1623" s="97"/>
      <c r="L1623" s="1" t="b">
        <f>IF(B1623="",FALSE,IF(COUNTIF(Businesses!B:B,Buildings!B1623)=0,TRUE,FALSE))</f>
        <v>0</v>
      </c>
    </row>
    <row r="1624" spans="1:12" s="3" customFormat="1" ht="16.5" customHeight="1">
      <c r="A1624" s="96"/>
      <c r="B1624" s="199"/>
      <c r="C1624" s="200"/>
      <c r="D1624" s="200"/>
      <c r="E1624" s="201"/>
      <c r="F1624" s="201"/>
      <c r="G1624" s="197" t="str">
        <f t="shared" si="50"/>
        <v/>
      </c>
      <c r="H1624" s="197" t="str">
        <f>IF(B1624="","",IF(COUNTIF(Businesses!B:B,B1624)&gt;1,"Multi-Tenant","Single-Tenant"))</f>
        <v/>
      </c>
      <c r="I1624" s="402" t="str">
        <f t="shared" si="51"/>
        <v/>
      </c>
      <c r="J1624" s="403"/>
      <c r="K1624" s="97"/>
      <c r="L1624" s="1" t="b">
        <f>IF(B1624="",FALSE,IF(COUNTIF(Businesses!B:B,Buildings!B1624)=0,TRUE,FALSE))</f>
        <v>0</v>
      </c>
    </row>
    <row r="1625" spans="1:12" s="3" customFormat="1" ht="16.5" customHeight="1">
      <c r="A1625" s="96"/>
      <c r="B1625" s="194"/>
      <c r="C1625" s="195"/>
      <c r="D1625" s="195"/>
      <c r="E1625" s="196"/>
      <c r="F1625" s="196"/>
      <c r="G1625" s="197" t="str">
        <f t="shared" si="50"/>
        <v/>
      </c>
      <c r="H1625" s="197" t="str">
        <f>IF(B1625="","",IF(COUNTIF(Businesses!B:B,B1625)&gt;1,"Multi-Tenant","Single-Tenant"))</f>
        <v/>
      </c>
      <c r="I1625" s="402" t="str">
        <f t="shared" si="51"/>
        <v/>
      </c>
      <c r="J1625" s="403"/>
      <c r="K1625" s="97"/>
      <c r="L1625" s="1" t="b">
        <f>IF(B1625="",FALSE,IF(COUNTIF(Businesses!B:B,Buildings!B1625)=0,TRUE,FALSE))</f>
        <v>0</v>
      </c>
    </row>
    <row r="1626" spans="1:12" s="3" customFormat="1" ht="16.5" customHeight="1">
      <c r="A1626" s="96"/>
      <c r="B1626" s="199"/>
      <c r="C1626" s="200"/>
      <c r="D1626" s="200"/>
      <c r="E1626" s="201"/>
      <c r="F1626" s="201"/>
      <c r="G1626" s="197" t="str">
        <f t="shared" si="50"/>
        <v/>
      </c>
      <c r="H1626" s="197" t="str">
        <f>IF(B1626="","",IF(COUNTIF(Businesses!B:B,B1626)&gt;1,"Multi-Tenant","Single-Tenant"))</f>
        <v/>
      </c>
      <c r="I1626" s="402" t="str">
        <f t="shared" si="51"/>
        <v/>
      </c>
      <c r="J1626" s="403"/>
      <c r="K1626" s="97"/>
      <c r="L1626" s="1" t="b">
        <f>IF(B1626="",FALSE,IF(COUNTIF(Businesses!B:B,Buildings!B1626)=0,TRUE,FALSE))</f>
        <v>0</v>
      </c>
    </row>
    <row r="1627" spans="1:12" s="3" customFormat="1" ht="16.5" customHeight="1">
      <c r="A1627" s="96"/>
      <c r="B1627" s="194"/>
      <c r="C1627" s="195"/>
      <c r="D1627" s="195"/>
      <c r="E1627" s="196"/>
      <c r="F1627" s="196"/>
      <c r="G1627" s="197" t="str">
        <f t="shared" si="50"/>
        <v/>
      </c>
      <c r="H1627" s="197" t="str">
        <f>IF(B1627="","",IF(COUNTIF(Businesses!B:B,B1627)&gt;1,"Multi-Tenant","Single-Tenant"))</f>
        <v/>
      </c>
      <c r="I1627" s="402" t="str">
        <f t="shared" si="51"/>
        <v/>
      </c>
      <c r="J1627" s="403"/>
      <c r="K1627" s="97"/>
      <c r="L1627" s="1" t="b">
        <f>IF(B1627="",FALSE,IF(COUNTIF(Businesses!B:B,Buildings!B1627)=0,TRUE,FALSE))</f>
        <v>0</v>
      </c>
    </row>
    <row r="1628" spans="1:12" s="3" customFormat="1" ht="16.5" customHeight="1">
      <c r="A1628" s="96"/>
      <c r="B1628" s="199"/>
      <c r="C1628" s="200"/>
      <c r="D1628" s="200"/>
      <c r="E1628" s="201"/>
      <c r="F1628" s="201"/>
      <c r="G1628" s="197" t="str">
        <f t="shared" si="50"/>
        <v/>
      </c>
      <c r="H1628" s="197" t="str">
        <f>IF(B1628="","",IF(COUNTIF(Businesses!B:B,B1628)&gt;1,"Multi-Tenant","Single-Tenant"))</f>
        <v/>
      </c>
      <c r="I1628" s="402" t="str">
        <f t="shared" si="51"/>
        <v/>
      </c>
      <c r="J1628" s="403"/>
      <c r="K1628" s="97"/>
      <c r="L1628" s="1" t="b">
        <f>IF(B1628="",FALSE,IF(COUNTIF(Businesses!B:B,Buildings!B1628)=0,TRUE,FALSE))</f>
        <v>0</v>
      </c>
    </row>
    <row r="1629" spans="1:12" s="3" customFormat="1" ht="16.5" customHeight="1">
      <c r="A1629" s="96"/>
      <c r="B1629" s="194"/>
      <c r="C1629" s="195"/>
      <c r="D1629" s="195"/>
      <c r="E1629" s="196"/>
      <c r="F1629" s="196"/>
      <c r="G1629" s="197" t="str">
        <f t="shared" si="50"/>
        <v/>
      </c>
      <c r="H1629" s="197" t="str">
        <f>IF(B1629="","",IF(COUNTIF(Businesses!B:B,B1629)&gt;1,"Multi-Tenant","Single-Tenant"))</f>
        <v/>
      </c>
      <c r="I1629" s="402" t="str">
        <f t="shared" si="51"/>
        <v/>
      </c>
      <c r="J1629" s="403"/>
      <c r="K1629" s="97"/>
      <c r="L1629" s="1" t="b">
        <f>IF(B1629="",FALSE,IF(COUNTIF(Businesses!B:B,Buildings!B1629)=0,TRUE,FALSE))</f>
        <v>0</v>
      </c>
    </row>
    <row r="1630" spans="1:12" s="3" customFormat="1" ht="16.5" customHeight="1">
      <c r="A1630" s="96"/>
      <c r="B1630" s="199"/>
      <c r="C1630" s="200"/>
      <c r="D1630" s="200"/>
      <c r="E1630" s="201"/>
      <c r="F1630" s="201"/>
      <c r="G1630" s="197" t="str">
        <f t="shared" si="50"/>
        <v/>
      </c>
      <c r="H1630" s="197" t="str">
        <f>IF(B1630="","",IF(COUNTIF(Businesses!B:B,B1630)&gt;1,"Multi-Tenant","Single-Tenant"))</f>
        <v/>
      </c>
      <c r="I1630" s="402" t="str">
        <f t="shared" si="51"/>
        <v/>
      </c>
      <c r="J1630" s="403"/>
      <c r="K1630" s="97"/>
      <c r="L1630" s="1" t="b">
        <f>IF(B1630="",FALSE,IF(COUNTIF(Businesses!B:B,Buildings!B1630)=0,TRUE,FALSE))</f>
        <v>0</v>
      </c>
    </row>
    <row r="1631" spans="1:12" s="3" customFormat="1" ht="16.5" customHeight="1">
      <c r="A1631" s="96"/>
      <c r="B1631" s="194"/>
      <c r="C1631" s="195"/>
      <c r="D1631" s="195"/>
      <c r="E1631" s="196"/>
      <c r="F1631" s="196"/>
      <c r="G1631" s="197" t="str">
        <f t="shared" si="50"/>
        <v/>
      </c>
      <c r="H1631" s="197" t="str">
        <f>IF(B1631="","",IF(COUNTIF(Businesses!B:B,B1631)&gt;1,"Multi-Tenant","Single-Tenant"))</f>
        <v/>
      </c>
      <c r="I1631" s="402" t="str">
        <f t="shared" si="51"/>
        <v/>
      </c>
      <c r="J1631" s="403"/>
      <c r="K1631" s="97"/>
      <c r="L1631" s="1" t="b">
        <f>IF(B1631="",FALSE,IF(COUNTIF(Businesses!B:B,Buildings!B1631)=0,TRUE,FALSE))</f>
        <v>0</v>
      </c>
    </row>
    <row r="1632" spans="1:12" s="3" customFormat="1" ht="16.5" customHeight="1">
      <c r="A1632" s="96"/>
      <c r="B1632" s="199"/>
      <c r="C1632" s="200"/>
      <c r="D1632" s="200"/>
      <c r="E1632" s="201"/>
      <c r="F1632" s="201"/>
      <c r="G1632" s="197" t="str">
        <f t="shared" si="50"/>
        <v/>
      </c>
      <c r="H1632" s="197" t="str">
        <f>IF(B1632="","",IF(COUNTIF(Businesses!B:B,B1632)&gt;1,"Multi-Tenant","Single-Tenant"))</f>
        <v/>
      </c>
      <c r="I1632" s="402" t="str">
        <f t="shared" si="51"/>
        <v/>
      </c>
      <c r="J1632" s="403"/>
      <c r="K1632" s="97"/>
      <c r="L1632" s="1" t="b">
        <f>IF(B1632="",FALSE,IF(COUNTIF(Businesses!B:B,Buildings!B1632)=0,TRUE,FALSE))</f>
        <v>0</v>
      </c>
    </row>
    <row r="1633" spans="1:12" s="3" customFormat="1" ht="16.5" customHeight="1">
      <c r="A1633" s="96"/>
      <c r="B1633" s="194"/>
      <c r="C1633" s="195"/>
      <c r="D1633" s="195"/>
      <c r="E1633" s="196"/>
      <c r="F1633" s="196"/>
      <c r="G1633" s="197" t="str">
        <f t="shared" si="50"/>
        <v/>
      </c>
      <c r="H1633" s="197" t="str">
        <f>IF(B1633="","",IF(COUNTIF(Businesses!B:B,B1633)&gt;1,"Multi-Tenant","Single-Tenant"))</f>
        <v/>
      </c>
      <c r="I1633" s="402" t="str">
        <f t="shared" si="51"/>
        <v/>
      </c>
      <c r="J1633" s="403"/>
      <c r="K1633" s="97"/>
      <c r="L1633" s="1" t="b">
        <f>IF(B1633="",FALSE,IF(COUNTIF(Businesses!B:B,Buildings!B1633)=0,TRUE,FALSE))</f>
        <v>0</v>
      </c>
    </row>
    <row r="1634" spans="1:12" s="3" customFormat="1" ht="16.5" customHeight="1">
      <c r="A1634" s="96"/>
      <c r="B1634" s="199"/>
      <c r="C1634" s="200"/>
      <c r="D1634" s="200"/>
      <c r="E1634" s="201"/>
      <c r="F1634" s="201"/>
      <c r="G1634" s="197" t="str">
        <f t="shared" si="50"/>
        <v/>
      </c>
      <c r="H1634" s="197" t="str">
        <f>IF(B1634="","",IF(COUNTIF(Businesses!B:B,B1634)&gt;1,"Multi-Tenant","Single-Tenant"))</f>
        <v/>
      </c>
      <c r="I1634" s="402" t="str">
        <f t="shared" si="51"/>
        <v/>
      </c>
      <c r="J1634" s="403"/>
      <c r="K1634" s="97"/>
      <c r="L1634" s="1" t="b">
        <f>IF(B1634="",FALSE,IF(COUNTIF(Businesses!B:B,Buildings!B1634)=0,TRUE,FALSE))</f>
        <v>0</v>
      </c>
    </row>
    <row r="1635" spans="1:12" s="3" customFormat="1" ht="16.5" customHeight="1">
      <c r="A1635" s="96"/>
      <c r="B1635" s="194"/>
      <c r="C1635" s="195"/>
      <c r="D1635" s="195"/>
      <c r="E1635" s="196"/>
      <c r="F1635" s="196"/>
      <c r="G1635" s="197" t="str">
        <f t="shared" si="50"/>
        <v/>
      </c>
      <c r="H1635" s="197" t="str">
        <f>IF(B1635="","",IF(COUNTIF(Businesses!B:B,B1635)&gt;1,"Multi-Tenant","Single-Tenant"))</f>
        <v/>
      </c>
      <c r="I1635" s="402" t="str">
        <f t="shared" si="51"/>
        <v/>
      </c>
      <c r="J1635" s="403"/>
      <c r="K1635" s="97"/>
      <c r="L1635" s="1" t="b">
        <f>IF(B1635="",FALSE,IF(COUNTIF(Businesses!B:B,Buildings!B1635)=0,TRUE,FALSE))</f>
        <v>0</v>
      </c>
    </row>
    <row r="1636" spans="1:12" s="3" customFormat="1" ht="16.5" customHeight="1">
      <c r="A1636" s="96"/>
      <c r="B1636" s="199"/>
      <c r="C1636" s="200"/>
      <c r="D1636" s="200"/>
      <c r="E1636" s="201"/>
      <c r="F1636" s="201"/>
      <c r="G1636" s="197" t="str">
        <f t="shared" si="50"/>
        <v/>
      </c>
      <c r="H1636" s="197" t="str">
        <f>IF(B1636="","",IF(COUNTIF(Businesses!B:B,B1636)&gt;1,"Multi-Tenant","Single-Tenant"))</f>
        <v/>
      </c>
      <c r="I1636" s="402" t="str">
        <f t="shared" si="51"/>
        <v/>
      </c>
      <c r="J1636" s="403"/>
      <c r="K1636" s="97"/>
      <c r="L1636" s="1" t="b">
        <f>IF(B1636="",FALSE,IF(COUNTIF(Businesses!B:B,Buildings!B1636)=0,TRUE,FALSE))</f>
        <v>0</v>
      </c>
    </row>
    <row r="1637" spans="1:12" s="3" customFormat="1" ht="16.5" customHeight="1">
      <c r="A1637" s="96"/>
      <c r="B1637" s="194"/>
      <c r="C1637" s="195"/>
      <c r="D1637" s="195"/>
      <c r="E1637" s="196"/>
      <c r="F1637" s="196"/>
      <c r="G1637" s="197" t="str">
        <f t="shared" si="50"/>
        <v/>
      </c>
      <c r="H1637" s="197" t="str">
        <f>IF(B1637="","",IF(COUNTIF(Businesses!B:B,B1637)&gt;1,"Multi-Tenant","Single-Tenant"))</f>
        <v/>
      </c>
      <c r="I1637" s="402" t="str">
        <f t="shared" si="51"/>
        <v/>
      </c>
      <c r="J1637" s="403"/>
      <c r="K1637" s="97"/>
      <c r="L1637" s="1" t="b">
        <f>IF(B1637="",FALSE,IF(COUNTIF(Businesses!B:B,Buildings!B1637)=0,TRUE,FALSE))</f>
        <v>0</v>
      </c>
    </row>
    <row r="1638" spans="1:12" s="3" customFormat="1" ht="16.5" customHeight="1">
      <c r="A1638" s="96"/>
      <c r="B1638" s="199"/>
      <c r="C1638" s="200"/>
      <c r="D1638" s="200"/>
      <c r="E1638" s="201"/>
      <c r="F1638" s="201"/>
      <c r="G1638" s="197" t="str">
        <f t="shared" si="50"/>
        <v/>
      </c>
      <c r="H1638" s="197" t="str">
        <f>IF(B1638="","",IF(COUNTIF(Businesses!B:B,B1638)&gt;1,"Multi-Tenant","Single-Tenant"))</f>
        <v/>
      </c>
      <c r="I1638" s="402" t="str">
        <f t="shared" si="51"/>
        <v/>
      </c>
      <c r="J1638" s="403"/>
      <c r="K1638" s="97"/>
      <c r="L1638" s="1" t="b">
        <f>IF(B1638="",FALSE,IF(COUNTIF(Businesses!B:B,Buildings!B1638)=0,TRUE,FALSE))</f>
        <v>0</v>
      </c>
    </row>
    <row r="1639" spans="1:12" s="3" customFormat="1" ht="16.5" customHeight="1">
      <c r="A1639" s="96"/>
      <c r="B1639" s="194"/>
      <c r="C1639" s="195"/>
      <c r="D1639" s="195"/>
      <c r="E1639" s="196"/>
      <c r="F1639" s="196"/>
      <c r="G1639" s="197" t="str">
        <f t="shared" si="50"/>
        <v/>
      </c>
      <c r="H1639" s="197" t="str">
        <f>IF(B1639="","",IF(COUNTIF(Businesses!B:B,B1639)&gt;1,"Multi-Tenant","Single-Tenant"))</f>
        <v/>
      </c>
      <c r="I1639" s="402" t="str">
        <f t="shared" si="51"/>
        <v/>
      </c>
      <c r="J1639" s="403"/>
      <c r="K1639" s="97"/>
      <c r="L1639" s="1" t="b">
        <f>IF(B1639="",FALSE,IF(COUNTIF(Businesses!B:B,Buildings!B1639)=0,TRUE,FALSE))</f>
        <v>0</v>
      </c>
    </row>
    <row r="1640" spans="1:12" s="3" customFormat="1" ht="16.5" customHeight="1">
      <c r="A1640" s="96"/>
      <c r="B1640" s="199"/>
      <c r="C1640" s="200"/>
      <c r="D1640" s="200"/>
      <c r="E1640" s="201"/>
      <c r="F1640" s="201"/>
      <c r="G1640" s="197" t="str">
        <f t="shared" si="50"/>
        <v/>
      </c>
      <c r="H1640" s="197" t="str">
        <f>IF(B1640="","",IF(COUNTIF(Businesses!B:B,B1640)&gt;1,"Multi-Tenant","Single-Tenant"))</f>
        <v/>
      </c>
      <c r="I1640" s="402" t="str">
        <f t="shared" si="51"/>
        <v/>
      </c>
      <c r="J1640" s="403"/>
      <c r="K1640" s="97"/>
      <c r="L1640" s="1" t="b">
        <f>IF(B1640="",FALSE,IF(COUNTIF(Businesses!B:B,Buildings!B1640)=0,TRUE,FALSE))</f>
        <v>0</v>
      </c>
    </row>
    <row r="1641" spans="1:12" s="3" customFormat="1" ht="16.5" customHeight="1">
      <c r="A1641" s="96"/>
      <c r="B1641" s="194"/>
      <c r="C1641" s="195"/>
      <c r="D1641" s="195"/>
      <c r="E1641" s="196"/>
      <c r="F1641" s="196"/>
      <c r="G1641" s="197" t="str">
        <f t="shared" si="50"/>
        <v/>
      </c>
      <c r="H1641" s="197" t="str">
        <f>IF(B1641="","",IF(COUNTIF(Businesses!B:B,B1641)&gt;1,"Multi-Tenant","Single-Tenant"))</f>
        <v/>
      </c>
      <c r="I1641" s="402" t="str">
        <f t="shared" si="51"/>
        <v/>
      </c>
      <c r="J1641" s="403"/>
      <c r="K1641" s="97"/>
      <c r="L1641" s="1" t="b">
        <f>IF(B1641="",FALSE,IF(COUNTIF(Businesses!B:B,Buildings!B1641)=0,TRUE,FALSE))</f>
        <v>0</v>
      </c>
    </row>
    <row r="1642" spans="1:12" s="3" customFormat="1" ht="16.5" customHeight="1">
      <c r="A1642" s="96"/>
      <c r="B1642" s="199"/>
      <c r="C1642" s="200"/>
      <c r="D1642" s="200"/>
      <c r="E1642" s="201"/>
      <c r="F1642" s="201"/>
      <c r="G1642" s="197" t="str">
        <f t="shared" si="50"/>
        <v/>
      </c>
      <c r="H1642" s="197" t="str">
        <f>IF(B1642="","",IF(COUNTIF(Businesses!B:B,B1642)&gt;1,"Multi-Tenant","Single-Tenant"))</f>
        <v/>
      </c>
      <c r="I1642" s="402" t="str">
        <f t="shared" si="51"/>
        <v/>
      </c>
      <c r="J1642" s="403"/>
      <c r="K1642" s="97"/>
      <c r="L1642" s="1" t="b">
        <f>IF(B1642="",FALSE,IF(COUNTIF(Businesses!B:B,Buildings!B1642)=0,TRUE,FALSE))</f>
        <v>0</v>
      </c>
    </row>
    <row r="1643" spans="1:12" s="3" customFormat="1" ht="16.5" customHeight="1">
      <c r="A1643" s="96"/>
      <c r="B1643" s="194"/>
      <c r="C1643" s="195"/>
      <c r="D1643" s="195"/>
      <c r="E1643" s="196"/>
      <c r="F1643" s="196"/>
      <c r="G1643" s="197" t="str">
        <f t="shared" si="50"/>
        <v/>
      </c>
      <c r="H1643" s="197" t="str">
        <f>IF(B1643="","",IF(COUNTIF(Businesses!B:B,B1643)&gt;1,"Multi-Tenant","Single-Tenant"))</f>
        <v/>
      </c>
      <c r="I1643" s="402" t="str">
        <f t="shared" si="51"/>
        <v/>
      </c>
      <c r="J1643" s="403"/>
      <c r="K1643" s="97"/>
      <c r="L1643" s="1" t="b">
        <f>IF(B1643="",FALSE,IF(COUNTIF(Businesses!B:B,Buildings!B1643)=0,TRUE,FALSE))</f>
        <v>0</v>
      </c>
    </row>
    <row r="1644" spans="1:12" s="3" customFormat="1" ht="16.5" customHeight="1">
      <c r="A1644" s="96"/>
      <c r="B1644" s="199"/>
      <c r="C1644" s="200"/>
      <c r="D1644" s="200"/>
      <c r="E1644" s="201"/>
      <c r="F1644" s="201"/>
      <c r="G1644" s="197" t="str">
        <f t="shared" si="50"/>
        <v/>
      </c>
      <c r="H1644" s="197" t="str">
        <f>IF(B1644="","",IF(COUNTIF(Businesses!B:B,B1644)&gt;1,"Multi-Tenant","Single-Tenant"))</f>
        <v/>
      </c>
      <c r="I1644" s="402" t="str">
        <f t="shared" si="51"/>
        <v/>
      </c>
      <c r="J1644" s="403"/>
      <c r="K1644" s="97"/>
      <c r="L1644" s="1" t="b">
        <f>IF(B1644="",FALSE,IF(COUNTIF(Businesses!B:B,Buildings!B1644)=0,TRUE,FALSE))</f>
        <v>0</v>
      </c>
    </row>
    <row r="1645" spans="1:12" s="3" customFormat="1" ht="16.5" customHeight="1">
      <c r="A1645" s="96"/>
      <c r="B1645" s="194"/>
      <c r="C1645" s="195"/>
      <c r="D1645" s="195"/>
      <c r="E1645" s="196"/>
      <c r="F1645" s="196"/>
      <c r="G1645" s="197" t="str">
        <f t="shared" si="50"/>
        <v/>
      </c>
      <c r="H1645" s="197" t="str">
        <f>IF(B1645="","",IF(COUNTIF(Businesses!B:B,B1645)&gt;1,"Multi-Tenant","Single-Tenant"))</f>
        <v/>
      </c>
      <c r="I1645" s="402" t="str">
        <f t="shared" si="51"/>
        <v/>
      </c>
      <c r="J1645" s="403"/>
      <c r="K1645" s="97"/>
      <c r="L1645" s="1" t="b">
        <f>IF(B1645="",FALSE,IF(COUNTIF(Businesses!B:B,Buildings!B1645)=0,TRUE,FALSE))</f>
        <v>0</v>
      </c>
    </row>
    <row r="1646" spans="1:12" s="3" customFormat="1" ht="16.5" customHeight="1">
      <c r="A1646" s="96"/>
      <c r="B1646" s="199"/>
      <c r="C1646" s="200"/>
      <c r="D1646" s="200"/>
      <c r="E1646" s="201"/>
      <c r="F1646" s="201"/>
      <c r="G1646" s="197" t="str">
        <f t="shared" si="50"/>
        <v/>
      </c>
      <c r="H1646" s="197" t="str">
        <f>IF(B1646="","",IF(COUNTIF(Businesses!B:B,B1646)&gt;1,"Multi-Tenant","Single-Tenant"))</f>
        <v/>
      </c>
      <c r="I1646" s="402" t="str">
        <f t="shared" si="51"/>
        <v/>
      </c>
      <c r="J1646" s="403"/>
      <c r="K1646" s="97"/>
      <c r="L1646" s="1" t="b">
        <f>IF(B1646="",FALSE,IF(COUNTIF(Businesses!B:B,Buildings!B1646)=0,TRUE,FALSE))</f>
        <v>0</v>
      </c>
    </row>
    <row r="1647" spans="1:12" s="3" customFormat="1" ht="16.5" customHeight="1">
      <c r="A1647" s="96"/>
      <c r="B1647" s="194"/>
      <c r="C1647" s="195"/>
      <c r="D1647" s="195"/>
      <c r="E1647" s="196"/>
      <c r="F1647" s="196"/>
      <c r="G1647" s="197" t="str">
        <f t="shared" si="50"/>
        <v/>
      </c>
      <c r="H1647" s="197" t="str">
        <f>IF(B1647="","",IF(COUNTIF(Businesses!B:B,B1647)&gt;1,"Multi-Tenant","Single-Tenant"))</f>
        <v/>
      </c>
      <c r="I1647" s="402" t="str">
        <f t="shared" si="51"/>
        <v/>
      </c>
      <c r="J1647" s="403"/>
      <c r="K1647" s="97"/>
      <c r="L1647" s="1" t="b">
        <f>IF(B1647="",FALSE,IF(COUNTIF(Businesses!B:B,Buildings!B1647)=0,TRUE,FALSE))</f>
        <v>0</v>
      </c>
    </row>
    <row r="1648" spans="1:12" s="3" customFormat="1" ht="16.5" customHeight="1">
      <c r="A1648" s="96"/>
      <c r="B1648" s="199"/>
      <c r="C1648" s="200"/>
      <c r="D1648" s="200"/>
      <c r="E1648" s="201"/>
      <c r="F1648" s="201"/>
      <c r="G1648" s="197" t="str">
        <f t="shared" si="50"/>
        <v/>
      </c>
      <c r="H1648" s="197" t="str">
        <f>IF(B1648="","",IF(COUNTIF(Businesses!B:B,B1648)&gt;1,"Multi-Tenant","Single-Tenant"))</f>
        <v/>
      </c>
      <c r="I1648" s="402" t="str">
        <f t="shared" si="51"/>
        <v/>
      </c>
      <c r="J1648" s="403"/>
      <c r="K1648" s="97"/>
      <c r="L1648" s="1" t="b">
        <f>IF(B1648="",FALSE,IF(COUNTIF(Businesses!B:B,Buildings!B1648)=0,TRUE,FALSE))</f>
        <v>0</v>
      </c>
    </row>
    <row r="1649" spans="1:12" s="3" customFormat="1" ht="16.5" customHeight="1">
      <c r="A1649" s="96"/>
      <c r="B1649" s="194"/>
      <c r="C1649" s="195"/>
      <c r="D1649" s="195"/>
      <c r="E1649" s="196"/>
      <c r="F1649" s="196"/>
      <c r="G1649" s="197" t="str">
        <f t="shared" si="50"/>
        <v/>
      </c>
      <c r="H1649" s="197" t="str">
        <f>IF(B1649="","",IF(COUNTIF(Businesses!B:B,B1649)&gt;1,"Multi-Tenant","Single-Tenant"))</f>
        <v/>
      </c>
      <c r="I1649" s="402" t="str">
        <f t="shared" si="51"/>
        <v/>
      </c>
      <c r="J1649" s="403"/>
      <c r="K1649" s="97"/>
      <c r="L1649" s="1" t="b">
        <f>IF(B1649="",FALSE,IF(COUNTIF(Businesses!B:B,Buildings!B1649)=0,TRUE,FALSE))</f>
        <v>0</v>
      </c>
    </row>
    <row r="1650" spans="1:12" s="3" customFormat="1" ht="16.5" customHeight="1">
      <c r="A1650" s="96"/>
      <c r="B1650" s="199"/>
      <c r="C1650" s="200"/>
      <c r="D1650" s="200"/>
      <c r="E1650" s="201"/>
      <c r="F1650" s="201"/>
      <c r="G1650" s="197" t="str">
        <f t="shared" si="50"/>
        <v/>
      </c>
      <c r="H1650" s="197" t="str">
        <f>IF(B1650="","",IF(COUNTIF(Businesses!B:B,B1650)&gt;1,"Multi-Tenant","Single-Tenant"))</f>
        <v/>
      </c>
      <c r="I1650" s="402" t="str">
        <f t="shared" si="51"/>
        <v/>
      </c>
      <c r="J1650" s="403"/>
      <c r="K1650" s="97"/>
      <c r="L1650" s="1" t="b">
        <f>IF(B1650="",FALSE,IF(COUNTIF(Businesses!B:B,Buildings!B1650)=0,TRUE,FALSE))</f>
        <v>0</v>
      </c>
    </row>
    <row r="1651" spans="1:12" s="3" customFormat="1" ht="16.5" customHeight="1">
      <c r="A1651" s="96"/>
      <c r="B1651" s="194"/>
      <c r="C1651" s="195"/>
      <c r="D1651" s="195"/>
      <c r="E1651" s="196"/>
      <c r="F1651" s="196"/>
      <c r="G1651" s="197" t="str">
        <f t="shared" si="50"/>
        <v/>
      </c>
      <c r="H1651" s="197" t="str">
        <f>IF(B1651="","",IF(COUNTIF(Businesses!B:B,B1651)&gt;1,"Multi-Tenant","Single-Tenant"))</f>
        <v/>
      </c>
      <c r="I1651" s="402" t="str">
        <f t="shared" si="51"/>
        <v/>
      </c>
      <c r="J1651" s="403"/>
      <c r="K1651" s="97"/>
      <c r="L1651" s="1" t="b">
        <f>IF(B1651="",FALSE,IF(COUNTIF(Businesses!B:B,Buildings!B1651)=0,TRUE,FALSE))</f>
        <v>0</v>
      </c>
    </row>
    <row r="1652" spans="1:12" s="3" customFormat="1" ht="16.5" customHeight="1">
      <c r="A1652" s="96"/>
      <c r="B1652" s="199"/>
      <c r="C1652" s="200"/>
      <c r="D1652" s="200"/>
      <c r="E1652" s="201"/>
      <c r="F1652" s="201"/>
      <c r="G1652" s="197" t="str">
        <f t="shared" si="50"/>
        <v/>
      </c>
      <c r="H1652" s="197" t="str">
        <f>IF(B1652="","",IF(COUNTIF(Businesses!B:B,B1652)&gt;1,"Multi-Tenant","Single-Tenant"))</f>
        <v/>
      </c>
      <c r="I1652" s="402" t="str">
        <f t="shared" si="51"/>
        <v/>
      </c>
      <c r="J1652" s="403"/>
      <c r="K1652" s="97"/>
      <c r="L1652" s="1" t="b">
        <f>IF(B1652="",FALSE,IF(COUNTIF(Businesses!B:B,Buildings!B1652)=0,TRUE,FALSE))</f>
        <v>0</v>
      </c>
    </row>
    <row r="1653" spans="1:12" s="3" customFormat="1" ht="16.5" customHeight="1">
      <c r="A1653" s="96"/>
      <c r="B1653" s="194"/>
      <c r="C1653" s="195"/>
      <c r="D1653" s="195"/>
      <c r="E1653" s="196"/>
      <c r="F1653" s="196"/>
      <c r="G1653" s="197" t="str">
        <f t="shared" si="50"/>
        <v/>
      </c>
      <c r="H1653" s="197" t="str">
        <f>IF(B1653="","",IF(COUNTIF(Businesses!B:B,B1653)&gt;1,"Multi-Tenant","Single-Tenant"))</f>
        <v/>
      </c>
      <c r="I1653" s="402" t="str">
        <f t="shared" si="51"/>
        <v/>
      </c>
      <c r="J1653" s="403"/>
      <c r="K1653" s="97"/>
      <c r="L1653" s="1" t="b">
        <f>IF(B1653="",FALSE,IF(COUNTIF(Businesses!B:B,Buildings!B1653)=0,TRUE,FALSE))</f>
        <v>0</v>
      </c>
    </row>
    <row r="1654" spans="1:12" s="3" customFormat="1" ht="16.5" customHeight="1">
      <c r="A1654" s="96"/>
      <c r="B1654" s="199"/>
      <c r="C1654" s="200"/>
      <c r="D1654" s="200"/>
      <c r="E1654" s="201"/>
      <c r="F1654" s="201"/>
      <c r="G1654" s="197" t="str">
        <f t="shared" si="50"/>
        <v/>
      </c>
      <c r="H1654" s="197" t="str">
        <f>IF(B1654="","",IF(COUNTIF(Businesses!B:B,B1654)&gt;1,"Multi-Tenant","Single-Tenant"))</f>
        <v/>
      </c>
      <c r="I1654" s="402" t="str">
        <f t="shared" si="51"/>
        <v/>
      </c>
      <c r="J1654" s="403"/>
      <c r="K1654" s="97"/>
      <c r="L1654" s="1" t="b">
        <f>IF(B1654="",FALSE,IF(COUNTIF(Businesses!B:B,Buildings!B1654)=0,TRUE,FALSE))</f>
        <v>0</v>
      </c>
    </row>
    <row r="1655" spans="1:12" s="3" customFormat="1" ht="16.5" customHeight="1">
      <c r="A1655" s="96"/>
      <c r="B1655" s="194"/>
      <c r="C1655" s="195"/>
      <c r="D1655" s="195"/>
      <c r="E1655" s="196"/>
      <c r="F1655" s="196"/>
      <c r="G1655" s="197" t="str">
        <f t="shared" si="50"/>
        <v/>
      </c>
      <c r="H1655" s="197" t="str">
        <f>IF(B1655="","",IF(COUNTIF(Businesses!B:B,B1655)&gt;1,"Multi-Tenant","Single-Tenant"))</f>
        <v/>
      </c>
      <c r="I1655" s="402" t="str">
        <f t="shared" si="51"/>
        <v/>
      </c>
      <c r="J1655" s="403"/>
      <c r="K1655" s="97"/>
      <c r="L1655" s="1" t="b">
        <f>IF(B1655="",FALSE,IF(COUNTIF(Businesses!B:B,Buildings!B1655)=0,TRUE,FALSE))</f>
        <v>0</v>
      </c>
    </row>
    <row r="1656" spans="1:12" s="3" customFormat="1" ht="16.5" customHeight="1">
      <c r="A1656" s="96"/>
      <c r="B1656" s="199"/>
      <c r="C1656" s="200"/>
      <c r="D1656" s="200"/>
      <c r="E1656" s="201"/>
      <c r="F1656" s="201"/>
      <c r="G1656" s="197" t="str">
        <f t="shared" si="50"/>
        <v/>
      </c>
      <c r="H1656" s="197" t="str">
        <f>IF(B1656="","",IF(COUNTIF(Businesses!B:B,B1656)&gt;1,"Multi-Tenant","Single-Tenant"))</f>
        <v/>
      </c>
      <c r="I1656" s="402" t="str">
        <f t="shared" si="51"/>
        <v/>
      </c>
      <c r="J1656" s="403"/>
      <c r="K1656" s="97"/>
      <c r="L1656" s="1" t="b">
        <f>IF(B1656="",FALSE,IF(COUNTIF(Businesses!B:B,Buildings!B1656)=0,TRUE,FALSE))</f>
        <v>0</v>
      </c>
    </row>
    <row r="1657" spans="1:12" s="3" customFormat="1" ht="16.5" customHeight="1">
      <c r="A1657" s="96"/>
      <c r="B1657" s="194"/>
      <c r="C1657" s="195"/>
      <c r="D1657" s="195"/>
      <c r="E1657" s="196"/>
      <c r="F1657" s="196"/>
      <c r="G1657" s="197" t="str">
        <f t="shared" si="50"/>
        <v/>
      </c>
      <c r="H1657" s="197" t="str">
        <f>IF(B1657="","",IF(COUNTIF(Businesses!B:B,B1657)&gt;1,"Multi-Tenant","Single-Tenant"))</f>
        <v/>
      </c>
      <c r="I1657" s="402" t="str">
        <f t="shared" si="51"/>
        <v/>
      </c>
      <c r="J1657" s="403"/>
      <c r="K1657" s="97"/>
      <c r="L1657" s="1" t="b">
        <f>IF(B1657="",FALSE,IF(COUNTIF(Businesses!B:B,Buildings!B1657)=0,TRUE,FALSE))</f>
        <v>0</v>
      </c>
    </row>
    <row r="1658" spans="1:12" s="3" customFormat="1" ht="16.5" customHeight="1">
      <c r="A1658" s="96"/>
      <c r="B1658" s="199"/>
      <c r="C1658" s="200"/>
      <c r="D1658" s="200"/>
      <c r="E1658" s="201"/>
      <c r="F1658" s="201"/>
      <c r="G1658" s="197" t="str">
        <f t="shared" si="50"/>
        <v/>
      </c>
      <c r="H1658" s="197" t="str">
        <f>IF(B1658="","",IF(COUNTIF(Businesses!B:B,B1658)&gt;1,"Multi-Tenant","Single-Tenant"))</f>
        <v/>
      </c>
      <c r="I1658" s="402" t="str">
        <f t="shared" si="51"/>
        <v/>
      </c>
      <c r="J1658" s="403"/>
      <c r="K1658" s="97"/>
      <c r="L1658" s="1" t="b">
        <f>IF(B1658="",FALSE,IF(COUNTIF(Businesses!B:B,Buildings!B1658)=0,TRUE,FALSE))</f>
        <v>0</v>
      </c>
    </row>
    <row r="1659" spans="1:12" s="3" customFormat="1" ht="16.5" customHeight="1">
      <c r="A1659" s="96"/>
      <c r="B1659" s="194"/>
      <c r="C1659" s="195"/>
      <c r="D1659" s="195"/>
      <c r="E1659" s="196"/>
      <c r="F1659" s="196"/>
      <c r="G1659" s="197" t="str">
        <f t="shared" si="50"/>
        <v/>
      </c>
      <c r="H1659" s="197" t="str">
        <f>IF(B1659="","",IF(COUNTIF(Businesses!B:B,B1659)&gt;1,"Multi-Tenant","Single-Tenant"))</f>
        <v/>
      </c>
      <c r="I1659" s="402" t="str">
        <f t="shared" si="51"/>
        <v/>
      </c>
      <c r="J1659" s="403"/>
      <c r="K1659" s="97"/>
      <c r="L1659" s="1" t="b">
        <f>IF(B1659="",FALSE,IF(COUNTIF(Businesses!B:B,Buildings!B1659)=0,TRUE,FALSE))</f>
        <v>0</v>
      </c>
    </row>
    <row r="1660" spans="1:12" s="3" customFormat="1" ht="16.5" customHeight="1">
      <c r="A1660" s="96"/>
      <c r="B1660" s="199"/>
      <c r="C1660" s="200"/>
      <c r="D1660" s="200"/>
      <c r="E1660" s="201"/>
      <c r="F1660" s="201"/>
      <c r="G1660" s="197" t="str">
        <f t="shared" si="50"/>
        <v/>
      </c>
      <c r="H1660" s="197" t="str">
        <f>IF(B1660="","",IF(COUNTIF(Businesses!B:B,B1660)&gt;1,"Multi-Tenant","Single-Tenant"))</f>
        <v/>
      </c>
      <c r="I1660" s="402" t="str">
        <f t="shared" si="51"/>
        <v/>
      </c>
      <c r="J1660" s="403"/>
      <c r="K1660" s="97"/>
      <c r="L1660" s="1" t="b">
        <f>IF(B1660="",FALSE,IF(COUNTIF(Businesses!B:B,Buildings!B1660)=0,TRUE,FALSE))</f>
        <v>0</v>
      </c>
    </row>
    <row r="1661" spans="1:12" s="3" customFormat="1" ht="16.5" customHeight="1">
      <c r="A1661" s="96"/>
      <c r="B1661" s="194"/>
      <c r="C1661" s="195"/>
      <c r="D1661" s="195"/>
      <c r="E1661" s="196"/>
      <c r="F1661" s="196"/>
      <c r="G1661" s="197" t="str">
        <f t="shared" si="50"/>
        <v/>
      </c>
      <c r="H1661" s="197" t="str">
        <f>IF(B1661="","",IF(COUNTIF(Businesses!B:B,B1661)&gt;1,"Multi-Tenant","Single-Tenant"))</f>
        <v/>
      </c>
      <c r="I1661" s="402" t="str">
        <f t="shared" si="51"/>
        <v/>
      </c>
      <c r="J1661" s="403"/>
      <c r="K1661" s="97"/>
      <c r="L1661" s="1" t="b">
        <f>IF(B1661="",FALSE,IF(COUNTIF(Businesses!B:B,Buildings!B1661)=0,TRUE,FALSE))</f>
        <v>0</v>
      </c>
    </row>
    <row r="1662" spans="1:12" s="3" customFormat="1" ht="16.5" customHeight="1">
      <c r="A1662" s="96"/>
      <c r="B1662" s="199"/>
      <c r="C1662" s="200"/>
      <c r="D1662" s="200"/>
      <c r="E1662" s="201"/>
      <c r="F1662" s="201"/>
      <c r="G1662" s="197" t="str">
        <f t="shared" si="50"/>
        <v/>
      </c>
      <c r="H1662" s="197" t="str">
        <f>IF(B1662="","",IF(COUNTIF(Businesses!B:B,B1662)&gt;1,"Multi-Tenant","Single-Tenant"))</f>
        <v/>
      </c>
      <c r="I1662" s="402" t="str">
        <f t="shared" si="51"/>
        <v/>
      </c>
      <c r="J1662" s="403"/>
      <c r="K1662" s="97"/>
      <c r="L1662" s="1" t="b">
        <f>IF(B1662="",FALSE,IF(COUNTIF(Businesses!B:B,Buildings!B1662)=0,TRUE,FALSE))</f>
        <v>0</v>
      </c>
    </row>
    <row r="1663" spans="1:12" s="3" customFormat="1" ht="16.5" customHeight="1">
      <c r="A1663" s="96"/>
      <c r="B1663" s="194"/>
      <c r="C1663" s="195"/>
      <c r="D1663" s="195"/>
      <c r="E1663" s="196"/>
      <c r="F1663" s="196"/>
      <c r="G1663" s="197" t="str">
        <f t="shared" si="50"/>
        <v/>
      </c>
      <c r="H1663" s="197" t="str">
        <f>IF(B1663="","",IF(COUNTIF(Businesses!B:B,B1663)&gt;1,"Multi-Tenant","Single-Tenant"))</f>
        <v/>
      </c>
      <c r="I1663" s="402" t="str">
        <f t="shared" si="51"/>
        <v/>
      </c>
      <c r="J1663" s="403"/>
      <c r="K1663" s="97"/>
      <c r="L1663" s="1" t="b">
        <f>IF(B1663="",FALSE,IF(COUNTIF(Businesses!B:B,Buildings!B1663)=0,TRUE,FALSE))</f>
        <v>0</v>
      </c>
    </row>
    <row r="1664" spans="1:12" s="3" customFormat="1" ht="16.5" customHeight="1">
      <c r="A1664" s="96"/>
      <c r="B1664" s="199"/>
      <c r="C1664" s="200"/>
      <c r="D1664" s="200"/>
      <c r="E1664" s="201"/>
      <c r="F1664" s="201"/>
      <c r="G1664" s="197" t="str">
        <f t="shared" si="50"/>
        <v/>
      </c>
      <c r="H1664" s="197" t="str">
        <f>IF(B1664="","",IF(COUNTIF(Businesses!B:B,B1664)&gt;1,"Multi-Tenant","Single-Tenant"))</f>
        <v/>
      </c>
      <c r="I1664" s="402" t="str">
        <f t="shared" si="51"/>
        <v/>
      </c>
      <c r="J1664" s="403"/>
      <c r="K1664" s="97"/>
      <c r="L1664" s="1" t="b">
        <f>IF(B1664="",FALSE,IF(COUNTIF(Businesses!B:B,Buildings!B1664)=0,TRUE,FALSE))</f>
        <v>0</v>
      </c>
    </row>
    <row r="1665" spans="1:12" s="3" customFormat="1" ht="16.5" customHeight="1">
      <c r="A1665" s="96"/>
      <c r="B1665" s="194"/>
      <c r="C1665" s="195"/>
      <c r="D1665" s="195"/>
      <c r="E1665" s="196"/>
      <c r="F1665" s="196"/>
      <c r="G1665" s="197" t="str">
        <f t="shared" si="50"/>
        <v/>
      </c>
      <c r="H1665" s="197" t="str">
        <f>IF(B1665="","",IF(COUNTIF(Businesses!B:B,B1665)&gt;1,"Multi-Tenant","Single-Tenant"))</f>
        <v/>
      </c>
      <c r="I1665" s="402" t="str">
        <f t="shared" si="51"/>
        <v/>
      </c>
      <c r="J1665" s="403"/>
      <c r="K1665" s="97"/>
      <c r="L1665" s="1" t="b">
        <f>IF(B1665="",FALSE,IF(COUNTIF(Businesses!B:B,Buildings!B1665)=0,TRUE,FALSE))</f>
        <v>0</v>
      </c>
    </row>
    <row r="1666" spans="1:12" s="3" customFormat="1" ht="16.5" customHeight="1">
      <c r="A1666" s="96"/>
      <c r="B1666" s="199"/>
      <c r="C1666" s="200"/>
      <c r="D1666" s="200"/>
      <c r="E1666" s="201"/>
      <c r="F1666" s="201"/>
      <c r="G1666" s="197" t="str">
        <f t="shared" si="50"/>
        <v/>
      </c>
      <c r="H1666" s="197" t="str">
        <f>IF(B1666="","",IF(COUNTIF(Businesses!B:B,B1666)&gt;1,"Multi-Tenant","Single-Tenant"))</f>
        <v/>
      </c>
      <c r="I1666" s="402" t="str">
        <f t="shared" si="51"/>
        <v/>
      </c>
      <c r="J1666" s="403"/>
      <c r="K1666" s="97"/>
      <c r="L1666" s="1" t="b">
        <f>IF(B1666="",FALSE,IF(COUNTIF(Businesses!B:B,Buildings!B1666)=0,TRUE,FALSE))</f>
        <v>0</v>
      </c>
    </row>
    <row r="1667" spans="1:12" s="3" customFormat="1" ht="16.5" customHeight="1">
      <c r="A1667" s="96"/>
      <c r="B1667" s="194"/>
      <c r="C1667" s="195"/>
      <c r="D1667" s="195"/>
      <c r="E1667" s="196"/>
      <c r="F1667" s="196"/>
      <c r="G1667" s="197" t="str">
        <f t="shared" si="50"/>
        <v/>
      </c>
      <c r="H1667" s="197" t="str">
        <f>IF(B1667="","",IF(COUNTIF(Businesses!B:B,B1667)&gt;1,"Multi-Tenant","Single-Tenant"))</f>
        <v/>
      </c>
      <c r="I1667" s="402" t="str">
        <f t="shared" si="51"/>
        <v/>
      </c>
      <c r="J1667" s="403"/>
      <c r="K1667" s="97"/>
      <c r="L1667" s="1" t="b">
        <f>IF(B1667="",FALSE,IF(COUNTIF(Businesses!B:B,Buildings!B1667)=0,TRUE,FALSE))</f>
        <v>0</v>
      </c>
    </row>
    <row r="1668" spans="1:12" s="3" customFormat="1" ht="16.5" customHeight="1">
      <c r="A1668" s="96"/>
      <c r="B1668" s="199"/>
      <c r="C1668" s="200"/>
      <c r="D1668" s="200"/>
      <c r="E1668" s="201"/>
      <c r="F1668" s="201"/>
      <c r="G1668" s="197" t="str">
        <f t="shared" ref="G1668:G1731" si="52">IF(B1668="","","Standard")</f>
        <v/>
      </c>
      <c r="H1668" s="197" t="str">
        <f>IF(B1668="","",IF(COUNTIF(Businesses!B:B,B1668)&gt;1,"Multi-Tenant","Single-Tenant"))</f>
        <v/>
      </c>
      <c r="I1668" s="402" t="str">
        <f t="shared" ref="I1668:I1731" si="53">IF(B1668="","",B1668)</f>
        <v/>
      </c>
      <c r="J1668" s="403"/>
      <c r="K1668" s="97"/>
      <c r="L1668" s="1" t="b">
        <f>IF(B1668="",FALSE,IF(COUNTIF(Businesses!B:B,Buildings!B1668)=0,TRUE,FALSE))</f>
        <v>0</v>
      </c>
    </row>
    <row r="1669" spans="1:12" s="3" customFormat="1" ht="16.5" customHeight="1">
      <c r="A1669" s="96"/>
      <c r="B1669" s="194"/>
      <c r="C1669" s="195"/>
      <c r="D1669" s="195"/>
      <c r="E1669" s="196"/>
      <c r="F1669" s="196"/>
      <c r="G1669" s="197" t="str">
        <f t="shared" si="52"/>
        <v/>
      </c>
      <c r="H1669" s="197" t="str">
        <f>IF(B1669="","",IF(COUNTIF(Businesses!B:B,B1669)&gt;1,"Multi-Tenant","Single-Tenant"))</f>
        <v/>
      </c>
      <c r="I1669" s="402" t="str">
        <f t="shared" si="53"/>
        <v/>
      </c>
      <c r="J1669" s="403"/>
      <c r="K1669" s="97"/>
      <c r="L1669" s="1" t="b">
        <f>IF(B1669="",FALSE,IF(COUNTIF(Businesses!B:B,Buildings!B1669)=0,TRUE,FALSE))</f>
        <v>0</v>
      </c>
    </row>
    <row r="1670" spans="1:12" s="3" customFormat="1" ht="16.5" customHeight="1">
      <c r="A1670" s="96"/>
      <c r="B1670" s="199"/>
      <c r="C1670" s="200"/>
      <c r="D1670" s="200"/>
      <c r="E1670" s="201"/>
      <c r="F1670" s="201"/>
      <c r="G1670" s="197" t="str">
        <f t="shared" si="52"/>
        <v/>
      </c>
      <c r="H1670" s="197" t="str">
        <f>IF(B1670="","",IF(COUNTIF(Businesses!B:B,B1670)&gt;1,"Multi-Tenant","Single-Tenant"))</f>
        <v/>
      </c>
      <c r="I1670" s="402" t="str">
        <f t="shared" si="53"/>
        <v/>
      </c>
      <c r="J1670" s="403"/>
      <c r="K1670" s="97"/>
      <c r="L1670" s="1" t="b">
        <f>IF(B1670="",FALSE,IF(COUNTIF(Businesses!B:B,Buildings!B1670)=0,TRUE,FALSE))</f>
        <v>0</v>
      </c>
    </row>
    <row r="1671" spans="1:12" s="3" customFormat="1" ht="16.5" customHeight="1">
      <c r="A1671" s="96"/>
      <c r="B1671" s="194"/>
      <c r="C1671" s="195"/>
      <c r="D1671" s="195"/>
      <c r="E1671" s="196"/>
      <c r="F1671" s="196"/>
      <c r="G1671" s="197" t="str">
        <f t="shared" si="52"/>
        <v/>
      </c>
      <c r="H1671" s="197" t="str">
        <f>IF(B1671="","",IF(COUNTIF(Businesses!B:B,B1671)&gt;1,"Multi-Tenant","Single-Tenant"))</f>
        <v/>
      </c>
      <c r="I1671" s="402" t="str">
        <f t="shared" si="53"/>
        <v/>
      </c>
      <c r="J1671" s="403"/>
      <c r="K1671" s="97"/>
      <c r="L1671" s="1" t="b">
        <f>IF(B1671="",FALSE,IF(COUNTIF(Businesses!B:B,Buildings!B1671)=0,TRUE,FALSE))</f>
        <v>0</v>
      </c>
    </row>
    <row r="1672" spans="1:12" s="3" customFormat="1" ht="16.5" customHeight="1">
      <c r="A1672" s="96"/>
      <c r="B1672" s="199"/>
      <c r="C1672" s="200"/>
      <c r="D1672" s="200"/>
      <c r="E1672" s="201"/>
      <c r="F1672" s="201"/>
      <c r="G1672" s="197" t="str">
        <f t="shared" si="52"/>
        <v/>
      </c>
      <c r="H1672" s="197" t="str">
        <f>IF(B1672="","",IF(COUNTIF(Businesses!B:B,B1672)&gt;1,"Multi-Tenant","Single-Tenant"))</f>
        <v/>
      </c>
      <c r="I1672" s="402" t="str">
        <f t="shared" si="53"/>
        <v/>
      </c>
      <c r="J1672" s="403"/>
      <c r="K1672" s="97"/>
      <c r="L1672" s="1" t="b">
        <f>IF(B1672="",FALSE,IF(COUNTIF(Businesses!B:B,Buildings!B1672)=0,TRUE,FALSE))</f>
        <v>0</v>
      </c>
    </row>
    <row r="1673" spans="1:12" s="3" customFormat="1" ht="16.5" customHeight="1">
      <c r="A1673" s="96"/>
      <c r="B1673" s="194"/>
      <c r="C1673" s="195"/>
      <c r="D1673" s="195"/>
      <c r="E1673" s="196"/>
      <c r="F1673" s="196"/>
      <c r="G1673" s="197" t="str">
        <f t="shared" si="52"/>
        <v/>
      </c>
      <c r="H1673" s="197" t="str">
        <f>IF(B1673="","",IF(COUNTIF(Businesses!B:B,B1673)&gt;1,"Multi-Tenant","Single-Tenant"))</f>
        <v/>
      </c>
      <c r="I1673" s="402" t="str">
        <f t="shared" si="53"/>
        <v/>
      </c>
      <c r="J1673" s="403"/>
      <c r="K1673" s="97"/>
      <c r="L1673" s="1" t="b">
        <f>IF(B1673="",FALSE,IF(COUNTIF(Businesses!B:B,Buildings!B1673)=0,TRUE,FALSE))</f>
        <v>0</v>
      </c>
    </row>
    <row r="1674" spans="1:12" s="3" customFormat="1" ht="16.5" customHeight="1">
      <c r="A1674" s="96"/>
      <c r="B1674" s="199"/>
      <c r="C1674" s="200"/>
      <c r="D1674" s="200"/>
      <c r="E1674" s="201"/>
      <c r="F1674" s="201"/>
      <c r="G1674" s="197" t="str">
        <f t="shared" si="52"/>
        <v/>
      </c>
      <c r="H1674" s="197" t="str">
        <f>IF(B1674="","",IF(COUNTIF(Businesses!B:B,B1674)&gt;1,"Multi-Tenant","Single-Tenant"))</f>
        <v/>
      </c>
      <c r="I1674" s="402" t="str">
        <f t="shared" si="53"/>
        <v/>
      </c>
      <c r="J1674" s="403"/>
      <c r="K1674" s="97"/>
      <c r="L1674" s="1" t="b">
        <f>IF(B1674="",FALSE,IF(COUNTIF(Businesses!B:B,Buildings!B1674)=0,TRUE,FALSE))</f>
        <v>0</v>
      </c>
    </row>
    <row r="1675" spans="1:12" s="3" customFormat="1" ht="16.5" customHeight="1">
      <c r="A1675" s="96"/>
      <c r="B1675" s="194"/>
      <c r="C1675" s="195"/>
      <c r="D1675" s="195"/>
      <c r="E1675" s="196"/>
      <c r="F1675" s="196"/>
      <c r="G1675" s="197" t="str">
        <f t="shared" si="52"/>
        <v/>
      </c>
      <c r="H1675" s="197" t="str">
        <f>IF(B1675="","",IF(COUNTIF(Businesses!B:B,B1675)&gt;1,"Multi-Tenant","Single-Tenant"))</f>
        <v/>
      </c>
      <c r="I1675" s="402" t="str">
        <f t="shared" si="53"/>
        <v/>
      </c>
      <c r="J1675" s="403"/>
      <c r="K1675" s="97"/>
      <c r="L1675" s="1" t="b">
        <f>IF(B1675="",FALSE,IF(COUNTIF(Businesses!B:B,Buildings!B1675)=0,TRUE,FALSE))</f>
        <v>0</v>
      </c>
    </row>
    <row r="1676" spans="1:12" s="3" customFormat="1" ht="16.5" customHeight="1">
      <c r="A1676" s="96"/>
      <c r="B1676" s="199"/>
      <c r="C1676" s="200"/>
      <c r="D1676" s="200"/>
      <c r="E1676" s="201"/>
      <c r="F1676" s="201"/>
      <c r="G1676" s="197" t="str">
        <f t="shared" si="52"/>
        <v/>
      </c>
      <c r="H1676" s="197" t="str">
        <f>IF(B1676="","",IF(COUNTIF(Businesses!B:B,B1676)&gt;1,"Multi-Tenant","Single-Tenant"))</f>
        <v/>
      </c>
      <c r="I1676" s="402" t="str">
        <f t="shared" si="53"/>
        <v/>
      </c>
      <c r="J1676" s="403"/>
      <c r="K1676" s="97"/>
      <c r="L1676" s="1" t="b">
        <f>IF(B1676="",FALSE,IF(COUNTIF(Businesses!B:B,Buildings!B1676)=0,TRUE,FALSE))</f>
        <v>0</v>
      </c>
    </row>
    <row r="1677" spans="1:12" s="3" customFormat="1" ht="16.5" customHeight="1">
      <c r="A1677" s="96"/>
      <c r="B1677" s="194"/>
      <c r="C1677" s="195"/>
      <c r="D1677" s="195"/>
      <c r="E1677" s="196"/>
      <c r="F1677" s="196"/>
      <c r="G1677" s="197" t="str">
        <f t="shared" si="52"/>
        <v/>
      </c>
      <c r="H1677" s="197" t="str">
        <f>IF(B1677="","",IF(COUNTIF(Businesses!B:B,B1677)&gt;1,"Multi-Tenant","Single-Tenant"))</f>
        <v/>
      </c>
      <c r="I1677" s="402" t="str">
        <f t="shared" si="53"/>
        <v/>
      </c>
      <c r="J1677" s="403"/>
      <c r="K1677" s="97"/>
      <c r="L1677" s="1" t="b">
        <f>IF(B1677="",FALSE,IF(COUNTIF(Businesses!B:B,Buildings!B1677)=0,TRUE,FALSE))</f>
        <v>0</v>
      </c>
    </row>
    <row r="1678" spans="1:12" s="3" customFormat="1" ht="16.5" customHeight="1">
      <c r="A1678" s="96"/>
      <c r="B1678" s="199"/>
      <c r="C1678" s="200"/>
      <c r="D1678" s="200"/>
      <c r="E1678" s="201"/>
      <c r="F1678" s="201"/>
      <c r="G1678" s="197" t="str">
        <f t="shared" si="52"/>
        <v/>
      </c>
      <c r="H1678" s="197" t="str">
        <f>IF(B1678="","",IF(COUNTIF(Businesses!B:B,B1678)&gt;1,"Multi-Tenant","Single-Tenant"))</f>
        <v/>
      </c>
      <c r="I1678" s="402" t="str">
        <f t="shared" si="53"/>
        <v/>
      </c>
      <c r="J1678" s="403"/>
      <c r="K1678" s="97"/>
      <c r="L1678" s="1" t="b">
        <f>IF(B1678="",FALSE,IF(COUNTIF(Businesses!B:B,Buildings!B1678)=0,TRUE,FALSE))</f>
        <v>0</v>
      </c>
    </row>
    <row r="1679" spans="1:12" s="3" customFormat="1" ht="16.5" customHeight="1">
      <c r="A1679" s="96"/>
      <c r="B1679" s="194"/>
      <c r="C1679" s="195"/>
      <c r="D1679" s="195"/>
      <c r="E1679" s="196"/>
      <c r="F1679" s="196"/>
      <c r="G1679" s="197" t="str">
        <f t="shared" si="52"/>
        <v/>
      </c>
      <c r="H1679" s="197" t="str">
        <f>IF(B1679="","",IF(COUNTIF(Businesses!B:B,B1679)&gt;1,"Multi-Tenant","Single-Tenant"))</f>
        <v/>
      </c>
      <c r="I1679" s="402" t="str">
        <f t="shared" si="53"/>
        <v/>
      </c>
      <c r="J1679" s="403"/>
      <c r="K1679" s="97"/>
      <c r="L1679" s="1" t="b">
        <f>IF(B1679="",FALSE,IF(COUNTIF(Businesses!B:B,Buildings!B1679)=0,TRUE,FALSE))</f>
        <v>0</v>
      </c>
    </row>
    <row r="1680" spans="1:12" s="3" customFormat="1" ht="16.5" customHeight="1">
      <c r="A1680" s="96"/>
      <c r="B1680" s="199"/>
      <c r="C1680" s="200"/>
      <c r="D1680" s="200"/>
      <c r="E1680" s="201"/>
      <c r="F1680" s="201"/>
      <c r="G1680" s="197" t="str">
        <f t="shared" si="52"/>
        <v/>
      </c>
      <c r="H1680" s="197" t="str">
        <f>IF(B1680="","",IF(COUNTIF(Businesses!B:B,B1680)&gt;1,"Multi-Tenant","Single-Tenant"))</f>
        <v/>
      </c>
      <c r="I1680" s="402" t="str">
        <f t="shared" si="53"/>
        <v/>
      </c>
      <c r="J1680" s="403"/>
      <c r="K1680" s="97"/>
      <c r="L1680" s="1" t="b">
        <f>IF(B1680="",FALSE,IF(COUNTIF(Businesses!B:B,Buildings!B1680)=0,TRUE,FALSE))</f>
        <v>0</v>
      </c>
    </row>
    <row r="1681" spans="1:12" s="3" customFormat="1" ht="16.5" customHeight="1">
      <c r="A1681" s="96"/>
      <c r="B1681" s="194"/>
      <c r="C1681" s="195"/>
      <c r="D1681" s="195"/>
      <c r="E1681" s="196"/>
      <c r="F1681" s="196"/>
      <c r="G1681" s="197" t="str">
        <f t="shared" si="52"/>
        <v/>
      </c>
      <c r="H1681" s="197" t="str">
        <f>IF(B1681="","",IF(COUNTIF(Businesses!B:B,B1681)&gt;1,"Multi-Tenant","Single-Tenant"))</f>
        <v/>
      </c>
      <c r="I1681" s="402" t="str">
        <f t="shared" si="53"/>
        <v/>
      </c>
      <c r="J1681" s="403"/>
      <c r="K1681" s="97"/>
      <c r="L1681" s="1" t="b">
        <f>IF(B1681="",FALSE,IF(COUNTIF(Businesses!B:B,Buildings!B1681)=0,TRUE,FALSE))</f>
        <v>0</v>
      </c>
    </row>
    <row r="1682" spans="1:12" s="3" customFormat="1" ht="16.5" customHeight="1">
      <c r="A1682" s="96"/>
      <c r="B1682" s="199"/>
      <c r="C1682" s="200"/>
      <c r="D1682" s="200"/>
      <c r="E1682" s="201"/>
      <c r="F1682" s="201"/>
      <c r="G1682" s="197" t="str">
        <f t="shared" si="52"/>
        <v/>
      </c>
      <c r="H1682" s="197" t="str">
        <f>IF(B1682="","",IF(COUNTIF(Businesses!B:B,B1682)&gt;1,"Multi-Tenant","Single-Tenant"))</f>
        <v/>
      </c>
      <c r="I1682" s="402" t="str">
        <f t="shared" si="53"/>
        <v/>
      </c>
      <c r="J1682" s="403"/>
      <c r="K1682" s="97"/>
      <c r="L1682" s="1" t="b">
        <f>IF(B1682="",FALSE,IF(COUNTIF(Businesses!B:B,Buildings!B1682)=0,TRUE,FALSE))</f>
        <v>0</v>
      </c>
    </row>
    <row r="1683" spans="1:12" s="3" customFormat="1" ht="16.5" customHeight="1">
      <c r="A1683" s="96"/>
      <c r="B1683" s="194"/>
      <c r="C1683" s="195"/>
      <c r="D1683" s="195"/>
      <c r="E1683" s="196"/>
      <c r="F1683" s="196"/>
      <c r="G1683" s="197" t="str">
        <f t="shared" si="52"/>
        <v/>
      </c>
      <c r="H1683" s="197" t="str">
        <f>IF(B1683="","",IF(COUNTIF(Businesses!B:B,B1683)&gt;1,"Multi-Tenant","Single-Tenant"))</f>
        <v/>
      </c>
      <c r="I1683" s="402" t="str">
        <f t="shared" si="53"/>
        <v/>
      </c>
      <c r="J1683" s="403"/>
      <c r="K1683" s="97"/>
      <c r="L1683" s="1" t="b">
        <f>IF(B1683="",FALSE,IF(COUNTIF(Businesses!B:B,Buildings!B1683)=0,TRUE,FALSE))</f>
        <v>0</v>
      </c>
    </row>
    <row r="1684" spans="1:12" s="3" customFormat="1" ht="16.5" customHeight="1">
      <c r="A1684" s="96"/>
      <c r="B1684" s="199"/>
      <c r="C1684" s="200"/>
      <c r="D1684" s="200"/>
      <c r="E1684" s="201"/>
      <c r="F1684" s="201"/>
      <c r="G1684" s="197" t="str">
        <f t="shared" si="52"/>
        <v/>
      </c>
      <c r="H1684" s="197" t="str">
        <f>IF(B1684="","",IF(COUNTIF(Businesses!B:B,B1684)&gt;1,"Multi-Tenant","Single-Tenant"))</f>
        <v/>
      </c>
      <c r="I1684" s="402" t="str">
        <f t="shared" si="53"/>
        <v/>
      </c>
      <c r="J1684" s="403"/>
      <c r="K1684" s="97"/>
      <c r="L1684" s="1" t="b">
        <f>IF(B1684="",FALSE,IF(COUNTIF(Businesses!B:B,Buildings!B1684)=0,TRUE,FALSE))</f>
        <v>0</v>
      </c>
    </row>
    <row r="1685" spans="1:12" s="3" customFormat="1" ht="16.5" customHeight="1">
      <c r="A1685" s="96"/>
      <c r="B1685" s="194"/>
      <c r="C1685" s="195"/>
      <c r="D1685" s="195"/>
      <c r="E1685" s="196"/>
      <c r="F1685" s="196"/>
      <c r="G1685" s="197" t="str">
        <f t="shared" si="52"/>
        <v/>
      </c>
      <c r="H1685" s="197" t="str">
        <f>IF(B1685="","",IF(COUNTIF(Businesses!B:B,B1685)&gt;1,"Multi-Tenant","Single-Tenant"))</f>
        <v/>
      </c>
      <c r="I1685" s="402" t="str">
        <f t="shared" si="53"/>
        <v/>
      </c>
      <c r="J1685" s="403"/>
      <c r="K1685" s="97"/>
      <c r="L1685" s="1" t="b">
        <f>IF(B1685="",FALSE,IF(COUNTIF(Businesses!B:B,Buildings!B1685)=0,TRUE,FALSE))</f>
        <v>0</v>
      </c>
    </row>
    <row r="1686" spans="1:12" s="3" customFormat="1" ht="16.5" customHeight="1">
      <c r="A1686" s="96"/>
      <c r="B1686" s="199"/>
      <c r="C1686" s="200"/>
      <c r="D1686" s="200"/>
      <c r="E1686" s="201"/>
      <c r="F1686" s="201"/>
      <c r="G1686" s="197" t="str">
        <f t="shared" si="52"/>
        <v/>
      </c>
      <c r="H1686" s="197" t="str">
        <f>IF(B1686="","",IF(COUNTIF(Businesses!B:B,B1686)&gt;1,"Multi-Tenant","Single-Tenant"))</f>
        <v/>
      </c>
      <c r="I1686" s="402" t="str">
        <f t="shared" si="53"/>
        <v/>
      </c>
      <c r="J1686" s="403"/>
      <c r="K1686" s="97"/>
      <c r="L1686" s="1" t="b">
        <f>IF(B1686="",FALSE,IF(COUNTIF(Businesses!B:B,Buildings!B1686)=0,TRUE,FALSE))</f>
        <v>0</v>
      </c>
    </row>
    <row r="1687" spans="1:12" s="3" customFormat="1" ht="16.5" customHeight="1">
      <c r="A1687" s="96"/>
      <c r="B1687" s="194"/>
      <c r="C1687" s="195"/>
      <c r="D1687" s="195"/>
      <c r="E1687" s="196"/>
      <c r="F1687" s="196"/>
      <c r="G1687" s="197" t="str">
        <f t="shared" si="52"/>
        <v/>
      </c>
      <c r="H1687" s="197" t="str">
        <f>IF(B1687="","",IF(COUNTIF(Businesses!B:B,B1687)&gt;1,"Multi-Tenant","Single-Tenant"))</f>
        <v/>
      </c>
      <c r="I1687" s="402" t="str">
        <f t="shared" si="53"/>
        <v/>
      </c>
      <c r="J1687" s="403"/>
      <c r="K1687" s="97"/>
      <c r="L1687" s="1" t="b">
        <f>IF(B1687="",FALSE,IF(COUNTIF(Businesses!B:B,Buildings!B1687)=0,TRUE,FALSE))</f>
        <v>0</v>
      </c>
    </row>
    <row r="1688" spans="1:12" s="3" customFormat="1" ht="16.5" customHeight="1">
      <c r="A1688" s="96"/>
      <c r="B1688" s="199"/>
      <c r="C1688" s="200"/>
      <c r="D1688" s="200"/>
      <c r="E1688" s="201"/>
      <c r="F1688" s="201"/>
      <c r="G1688" s="197" t="str">
        <f t="shared" si="52"/>
        <v/>
      </c>
      <c r="H1688" s="197" t="str">
        <f>IF(B1688="","",IF(COUNTIF(Businesses!B:B,B1688)&gt;1,"Multi-Tenant","Single-Tenant"))</f>
        <v/>
      </c>
      <c r="I1688" s="402" t="str">
        <f t="shared" si="53"/>
        <v/>
      </c>
      <c r="J1688" s="403"/>
      <c r="K1688" s="97"/>
      <c r="L1688" s="1" t="b">
        <f>IF(B1688="",FALSE,IF(COUNTIF(Businesses!B:B,Buildings!B1688)=0,TRUE,FALSE))</f>
        <v>0</v>
      </c>
    </row>
    <row r="1689" spans="1:12" s="3" customFormat="1" ht="16.5" customHeight="1">
      <c r="A1689" s="96"/>
      <c r="B1689" s="194"/>
      <c r="C1689" s="195"/>
      <c r="D1689" s="195"/>
      <c r="E1689" s="196"/>
      <c r="F1689" s="196"/>
      <c r="G1689" s="197" t="str">
        <f t="shared" si="52"/>
        <v/>
      </c>
      <c r="H1689" s="197" t="str">
        <f>IF(B1689="","",IF(COUNTIF(Businesses!B:B,B1689)&gt;1,"Multi-Tenant","Single-Tenant"))</f>
        <v/>
      </c>
      <c r="I1689" s="402" t="str">
        <f t="shared" si="53"/>
        <v/>
      </c>
      <c r="J1689" s="403"/>
      <c r="K1689" s="97"/>
      <c r="L1689" s="1" t="b">
        <f>IF(B1689="",FALSE,IF(COUNTIF(Businesses!B:B,Buildings!B1689)=0,TRUE,FALSE))</f>
        <v>0</v>
      </c>
    </row>
    <row r="1690" spans="1:12" s="3" customFormat="1" ht="16.5" customHeight="1">
      <c r="A1690" s="96"/>
      <c r="B1690" s="199"/>
      <c r="C1690" s="200"/>
      <c r="D1690" s="200"/>
      <c r="E1690" s="201"/>
      <c r="F1690" s="201"/>
      <c r="G1690" s="197" t="str">
        <f t="shared" si="52"/>
        <v/>
      </c>
      <c r="H1690" s="197" t="str">
        <f>IF(B1690="","",IF(COUNTIF(Businesses!B:B,B1690)&gt;1,"Multi-Tenant","Single-Tenant"))</f>
        <v/>
      </c>
      <c r="I1690" s="402" t="str">
        <f t="shared" si="53"/>
        <v/>
      </c>
      <c r="J1690" s="403"/>
      <c r="K1690" s="97"/>
      <c r="L1690" s="1" t="b">
        <f>IF(B1690="",FALSE,IF(COUNTIF(Businesses!B:B,Buildings!B1690)=0,TRUE,FALSE))</f>
        <v>0</v>
      </c>
    </row>
    <row r="1691" spans="1:12" s="3" customFormat="1" ht="16.5" customHeight="1">
      <c r="A1691" s="96"/>
      <c r="B1691" s="194"/>
      <c r="C1691" s="195"/>
      <c r="D1691" s="195"/>
      <c r="E1691" s="196"/>
      <c r="F1691" s="196"/>
      <c r="G1691" s="197" t="str">
        <f t="shared" si="52"/>
        <v/>
      </c>
      <c r="H1691" s="197" t="str">
        <f>IF(B1691="","",IF(COUNTIF(Businesses!B:B,B1691)&gt;1,"Multi-Tenant","Single-Tenant"))</f>
        <v/>
      </c>
      <c r="I1691" s="402" t="str">
        <f t="shared" si="53"/>
        <v/>
      </c>
      <c r="J1691" s="403"/>
      <c r="K1691" s="97"/>
      <c r="L1691" s="1" t="b">
        <f>IF(B1691="",FALSE,IF(COUNTIF(Businesses!B:B,Buildings!B1691)=0,TRUE,FALSE))</f>
        <v>0</v>
      </c>
    </row>
    <row r="1692" spans="1:12" s="3" customFormat="1" ht="16.5" customHeight="1">
      <c r="A1692" s="96"/>
      <c r="B1692" s="199"/>
      <c r="C1692" s="200"/>
      <c r="D1692" s="200"/>
      <c r="E1692" s="201"/>
      <c r="F1692" s="201"/>
      <c r="G1692" s="197" t="str">
        <f t="shared" si="52"/>
        <v/>
      </c>
      <c r="H1692" s="197" t="str">
        <f>IF(B1692="","",IF(COUNTIF(Businesses!B:B,B1692)&gt;1,"Multi-Tenant","Single-Tenant"))</f>
        <v/>
      </c>
      <c r="I1692" s="402" t="str">
        <f t="shared" si="53"/>
        <v/>
      </c>
      <c r="J1692" s="403"/>
      <c r="K1692" s="97"/>
      <c r="L1692" s="1" t="b">
        <f>IF(B1692="",FALSE,IF(COUNTIF(Businesses!B:B,Buildings!B1692)=0,TRUE,FALSE))</f>
        <v>0</v>
      </c>
    </row>
    <row r="1693" spans="1:12" s="3" customFormat="1" ht="16.5" customHeight="1">
      <c r="A1693" s="96"/>
      <c r="B1693" s="194"/>
      <c r="C1693" s="195"/>
      <c r="D1693" s="195"/>
      <c r="E1693" s="196"/>
      <c r="F1693" s="196"/>
      <c r="G1693" s="197" t="str">
        <f t="shared" si="52"/>
        <v/>
      </c>
      <c r="H1693" s="197" t="str">
        <f>IF(B1693="","",IF(COUNTIF(Businesses!B:B,B1693)&gt;1,"Multi-Tenant","Single-Tenant"))</f>
        <v/>
      </c>
      <c r="I1693" s="402" t="str">
        <f t="shared" si="53"/>
        <v/>
      </c>
      <c r="J1693" s="403"/>
      <c r="K1693" s="97"/>
      <c r="L1693" s="1" t="b">
        <f>IF(B1693="",FALSE,IF(COUNTIF(Businesses!B:B,Buildings!B1693)=0,TRUE,FALSE))</f>
        <v>0</v>
      </c>
    </row>
    <row r="1694" spans="1:12" s="3" customFormat="1" ht="16.5" customHeight="1">
      <c r="A1694" s="96"/>
      <c r="B1694" s="199"/>
      <c r="C1694" s="200"/>
      <c r="D1694" s="200"/>
      <c r="E1694" s="201"/>
      <c r="F1694" s="201"/>
      <c r="G1694" s="197" t="str">
        <f t="shared" si="52"/>
        <v/>
      </c>
      <c r="H1694" s="197" t="str">
        <f>IF(B1694="","",IF(COUNTIF(Businesses!B:B,B1694)&gt;1,"Multi-Tenant","Single-Tenant"))</f>
        <v/>
      </c>
      <c r="I1694" s="402" t="str">
        <f t="shared" si="53"/>
        <v/>
      </c>
      <c r="J1694" s="403"/>
      <c r="K1694" s="97"/>
      <c r="L1694" s="1" t="b">
        <f>IF(B1694="",FALSE,IF(COUNTIF(Businesses!B:B,Buildings!B1694)=0,TRUE,FALSE))</f>
        <v>0</v>
      </c>
    </row>
    <row r="1695" spans="1:12" s="3" customFormat="1" ht="16.5" customHeight="1">
      <c r="A1695" s="96"/>
      <c r="B1695" s="194"/>
      <c r="C1695" s="195"/>
      <c r="D1695" s="195"/>
      <c r="E1695" s="196"/>
      <c r="F1695" s="196"/>
      <c r="G1695" s="197" t="str">
        <f t="shared" si="52"/>
        <v/>
      </c>
      <c r="H1695" s="197" t="str">
        <f>IF(B1695="","",IF(COUNTIF(Businesses!B:B,B1695)&gt;1,"Multi-Tenant","Single-Tenant"))</f>
        <v/>
      </c>
      <c r="I1695" s="402" t="str">
        <f t="shared" si="53"/>
        <v/>
      </c>
      <c r="J1695" s="403"/>
      <c r="K1695" s="97"/>
      <c r="L1695" s="1" t="b">
        <f>IF(B1695="",FALSE,IF(COUNTIF(Businesses!B:B,Buildings!B1695)=0,TRUE,FALSE))</f>
        <v>0</v>
      </c>
    </row>
    <row r="1696" spans="1:12" s="3" customFormat="1" ht="16.5" customHeight="1">
      <c r="A1696" s="96"/>
      <c r="B1696" s="199"/>
      <c r="C1696" s="200"/>
      <c r="D1696" s="200"/>
      <c r="E1696" s="201"/>
      <c r="F1696" s="201"/>
      <c r="G1696" s="197" t="str">
        <f t="shared" si="52"/>
        <v/>
      </c>
      <c r="H1696" s="197" t="str">
        <f>IF(B1696="","",IF(COUNTIF(Businesses!B:B,B1696)&gt;1,"Multi-Tenant","Single-Tenant"))</f>
        <v/>
      </c>
      <c r="I1696" s="402" t="str">
        <f t="shared" si="53"/>
        <v/>
      </c>
      <c r="J1696" s="403"/>
      <c r="K1696" s="97"/>
      <c r="L1696" s="1" t="b">
        <f>IF(B1696="",FALSE,IF(COUNTIF(Businesses!B:B,Buildings!B1696)=0,TRUE,FALSE))</f>
        <v>0</v>
      </c>
    </row>
    <row r="1697" spans="1:12" s="3" customFormat="1" ht="16.5" customHeight="1">
      <c r="A1697" s="96"/>
      <c r="B1697" s="194"/>
      <c r="C1697" s="195"/>
      <c r="D1697" s="195"/>
      <c r="E1697" s="196"/>
      <c r="F1697" s="196"/>
      <c r="G1697" s="197" t="str">
        <f t="shared" si="52"/>
        <v/>
      </c>
      <c r="H1697" s="197" t="str">
        <f>IF(B1697="","",IF(COUNTIF(Businesses!B:B,B1697)&gt;1,"Multi-Tenant","Single-Tenant"))</f>
        <v/>
      </c>
      <c r="I1697" s="402" t="str">
        <f t="shared" si="53"/>
        <v/>
      </c>
      <c r="J1697" s="403"/>
      <c r="K1697" s="97"/>
      <c r="L1697" s="1" t="b">
        <f>IF(B1697="",FALSE,IF(COUNTIF(Businesses!B:B,Buildings!B1697)=0,TRUE,FALSE))</f>
        <v>0</v>
      </c>
    </row>
    <row r="1698" spans="1:12" s="3" customFormat="1" ht="16.5" customHeight="1">
      <c r="A1698" s="96"/>
      <c r="B1698" s="199"/>
      <c r="C1698" s="200"/>
      <c r="D1698" s="200"/>
      <c r="E1698" s="201"/>
      <c r="F1698" s="201"/>
      <c r="G1698" s="197" t="str">
        <f t="shared" si="52"/>
        <v/>
      </c>
      <c r="H1698" s="197" t="str">
        <f>IF(B1698="","",IF(COUNTIF(Businesses!B:B,B1698)&gt;1,"Multi-Tenant","Single-Tenant"))</f>
        <v/>
      </c>
      <c r="I1698" s="402" t="str">
        <f t="shared" si="53"/>
        <v/>
      </c>
      <c r="J1698" s="403"/>
      <c r="K1698" s="97"/>
      <c r="L1698" s="1" t="b">
        <f>IF(B1698="",FALSE,IF(COUNTIF(Businesses!B:B,Buildings!B1698)=0,TRUE,FALSE))</f>
        <v>0</v>
      </c>
    </row>
    <row r="1699" spans="1:12" s="3" customFormat="1" ht="16.5" customHeight="1">
      <c r="A1699" s="96"/>
      <c r="B1699" s="194"/>
      <c r="C1699" s="195"/>
      <c r="D1699" s="195"/>
      <c r="E1699" s="196"/>
      <c r="F1699" s="196"/>
      <c r="G1699" s="197" t="str">
        <f t="shared" si="52"/>
        <v/>
      </c>
      <c r="H1699" s="197" t="str">
        <f>IF(B1699="","",IF(COUNTIF(Businesses!B:B,B1699)&gt;1,"Multi-Tenant","Single-Tenant"))</f>
        <v/>
      </c>
      <c r="I1699" s="402" t="str">
        <f t="shared" si="53"/>
        <v/>
      </c>
      <c r="J1699" s="403"/>
      <c r="K1699" s="97"/>
      <c r="L1699" s="1" t="b">
        <f>IF(B1699="",FALSE,IF(COUNTIF(Businesses!B:B,Buildings!B1699)=0,TRUE,FALSE))</f>
        <v>0</v>
      </c>
    </row>
    <row r="1700" spans="1:12" s="3" customFormat="1" ht="16.5" customHeight="1">
      <c r="A1700" s="96"/>
      <c r="B1700" s="199"/>
      <c r="C1700" s="200"/>
      <c r="D1700" s="200"/>
      <c r="E1700" s="201"/>
      <c r="F1700" s="201"/>
      <c r="G1700" s="197" t="str">
        <f t="shared" si="52"/>
        <v/>
      </c>
      <c r="H1700" s="197" t="str">
        <f>IF(B1700="","",IF(COUNTIF(Businesses!B:B,B1700)&gt;1,"Multi-Tenant","Single-Tenant"))</f>
        <v/>
      </c>
      <c r="I1700" s="402" t="str">
        <f t="shared" si="53"/>
        <v/>
      </c>
      <c r="J1700" s="403"/>
      <c r="K1700" s="97"/>
      <c r="L1700" s="1" t="b">
        <f>IF(B1700="",FALSE,IF(COUNTIF(Businesses!B:B,Buildings!B1700)=0,TRUE,FALSE))</f>
        <v>0</v>
      </c>
    </row>
    <row r="1701" spans="1:12" s="3" customFormat="1" ht="16.5" customHeight="1">
      <c r="A1701" s="96"/>
      <c r="B1701" s="194"/>
      <c r="C1701" s="195"/>
      <c r="D1701" s="195"/>
      <c r="E1701" s="196"/>
      <c r="F1701" s="196"/>
      <c r="G1701" s="197" t="str">
        <f t="shared" si="52"/>
        <v/>
      </c>
      <c r="H1701" s="197" t="str">
        <f>IF(B1701="","",IF(COUNTIF(Businesses!B:B,B1701)&gt;1,"Multi-Tenant","Single-Tenant"))</f>
        <v/>
      </c>
      <c r="I1701" s="402" t="str">
        <f t="shared" si="53"/>
        <v/>
      </c>
      <c r="J1701" s="403"/>
      <c r="K1701" s="97"/>
      <c r="L1701" s="1" t="b">
        <f>IF(B1701="",FALSE,IF(COUNTIF(Businesses!B:B,Buildings!B1701)=0,TRUE,FALSE))</f>
        <v>0</v>
      </c>
    </row>
    <row r="1702" spans="1:12" s="3" customFormat="1" ht="16.5" customHeight="1">
      <c r="A1702" s="96"/>
      <c r="B1702" s="199"/>
      <c r="C1702" s="200"/>
      <c r="D1702" s="200"/>
      <c r="E1702" s="201"/>
      <c r="F1702" s="201"/>
      <c r="G1702" s="197" t="str">
        <f t="shared" si="52"/>
        <v/>
      </c>
      <c r="H1702" s="197" t="str">
        <f>IF(B1702="","",IF(COUNTIF(Businesses!B:B,B1702)&gt;1,"Multi-Tenant","Single-Tenant"))</f>
        <v/>
      </c>
      <c r="I1702" s="402" t="str">
        <f t="shared" si="53"/>
        <v/>
      </c>
      <c r="J1702" s="403"/>
      <c r="K1702" s="97"/>
      <c r="L1702" s="1" t="b">
        <f>IF(B1702="",FALSE,IF(COUNTIF(Businesses!B:B,Buildings!B1702)=0,TRUE,FALSE))</f>
        <v>0</v>
      </c>
    </row>
    <row r="1703" spans="1:12" s="3" customFormat="1" ht="16.5" customHeight="1">
      <c r="A1703" s="96"/>
      <c r="B1703" s="194"/>
      <c r="C1703" s="195"/>
      <c r="D1703" s="195"/>
      <c r="E1703" s="196"/>
      <c r="F1703" s="196"/>
      <c r="G1703" s="197" t="str">
        <f t="shared" si="52"/>
        <v/>
      </c>
      <c r="H1703" s="197" t="str">
        <f>IF(B1703="","",IF(COUNTIF(Businesses!B:B,B1703)&gt;1,"Multi-Tenant","Single-Tenant"))</f>
        <v/>
      </c>
      <c r="I1703" s="402" t="str">
        <f t="shared" si="53"/>
        <v/>
      </c>
      <c r="J1703" s="403"/>
      <c r="K1703" s="97"/>
      <c r="L1703" s="1" t="b">
        <f>IF(B1703="",FALSE,IF(COUNTIF(Businesses!B:B,Buildings!B1703)=0,TRUE,FALSE))</f>
        <v>0</v>
      </c>
    </row>
    <row r="1704" spans="1:12" s="3" customFormat="1" ht="16.5" customHeight="1">
      <c r="A1704" s="96"/>
      <c r="B1704" s="199"/>
      <c r="C1704" s="200"/>
      <c r="D1704" s="200"/>
      <c r="E1704" s="201"/>
      <c r="F1704" s="201"/>
      <c r="G1704" s="197" t="str">
        <f t="shared" si="52"/>
        <v/>
      </c>
      <c r="H1704" s="197" t="str">
        <f>IF(B1704="","",IF(COUNTIF(Businesses!B:B,B1704)&gt;1,"Multi-Tenant","Single-Tenant"))</f>
        <v/>
      </c>
      <c r="I1704" s="402" t="str">
        <f t="shared" si="53"/>
        <v/>
      </c>
      <c r="J1704" s="403"/>
      <c r="K1704" s="97"/>
      <c r="L1704" s="1" t="b">
        <f>IF(B1704="",FALSE,IF(COUNTIF(Businesses!B:B,Buildings!B1704)=0,TRUE,FALSE))</f>
        <v>0</v>
      </c>
    </row>
    <row r="1705" spans="1:12" s="3" customFormat="1" ht="16.5" customHeight="1">
      <c r="A1705" s="96"/>
      <c r="B1705" s="194"/>
      <c r="C1705" s="195"/>
      <c r="D1705" s="195"/>
      <c r="E1705" s="196"/>
      <c r="F1705" s="196"/>
      <c r="G1705" s="197" t="str">
        <f t="shared" si="52"/>
        <v/>
      </c>
      <c r="H1705" s="197" t="str">
        <f>IF(B1705="","",IF(COUNTIF(Businesses!B:B,B1705)&gt;1,"Multi-Tenant","Single-Tenant"))</f>
        <v/>
      </c>
      <c r="I1705" s="402" t="str">
        <f t="shared" si="53"/>
        <v/>
      </c>
      <c r="J1705" s="403"/>
      <c r="K1705" s="97"/>
      <c r="L1705" s="1" t="b">
        <f>IF(B1705="",FALSE,IF(COUNTIF(Businesses!B:B,Buildings!B1705)=0,TRUE,FALSE))</f>
        <v>0</v>
      </c>
    </row>
    <row r="1706" spans="1:12" s="3" customFormat="1" ht="16.5" customHeight="1">
      <c r="A1706" s="96"/>
      <c r="B1706" s="199"/>
      <c r="C1706" s="200"/>
      <c r="D1706" s="200"/>
      <c r="E1706" s="201"/>
      <c r="F1706" s="201"/>
      <c r="G1706" s="197" t="str">
        <f t="shared" si="52"/>
        <v/>
      </c>
      <c r="H1706" s="197" t="str">
        <f>IF(B1706="","",IF(COUNTIF(Businesses!B:B,B1706)&gt;1,"Multi-Tenant","Single-Tenant"))</f>
        <v/>
      </c>
      <c r="I1706" s="402" t="str">
        <f t="shared" si="53"/>
        <v/>
      </c>
      <c r="J1706" s="403"/>
      <c r="K1706" s="97"/>
      <c r="L1706" s="1" t="b">
        <f>IF(B1706="",FALSE,IF(COUNTIF(Businesses!B:B,Buildings!B1706)=0,TRUE,FALSE))</f>
        <v>0</v>
      </c>
    </row>
    <row r="1707" spans="1:12" s="3" customFormat="1" ht="16.5" customHeight="1">
      <c r="A1707" s="96"/>
      <c r="B1707" s="194"/>
      <c r="C1707" s="195"/>
      <c r="D1707" s="195"/>
      <c r="E1707" s="196"/>
      <c r="F1707" s="196"/>
      <c r="G1707" s="197" t="str">
        <f t="shared" si="52"/>
        <v/>
      </c>
      <c r="H1707" s="197" t="str">
        <f>IF(B1707="","",IF(COUNTIF(Businesses!B:B,B1707)&gt;1,"Multi-Tenant","Single-Tenant"))</f>
        <v/>
      </c>
      <c r="I1707" s="402" t="str">
        <f t="shared" si="53"/>
        <v/>
      </c>
      <c r="J1707" s="403"/>
      <c r="K1707" s="97"/>
      <c r="L1707" s="1" t="b">
        <f>IF(B1707="",FALSE,IF(COUNTIF(Businesses!B:B,Buildings!B1707)=0,TRUE,FALSE))</f>
        <v>0</v>
      </c>
    </row>
    <row r="1708" spans="1:12" s="3" customFormat="1" ht="16.5" customHeight="1">
      <c r="A1708" s="96"/>
      <c r="B1708" s="199"/>
      <c r="C1708" s="200"/>
      <c r="D1708" s="200"/>
      <c r="E1708" s="201"/>
      <c r="F1708" s="201"/>
      <c r="G1708" s="197" t="str">
        <f t="shared" si="52"/>
        <v/>
      </c>
      <c r="H1708" s="197" t="str">
        <f>IF(B1708="","",IF(COUNTIF(Businesses!B:B,B1708)&gt;1,"Multi-Tenant","Single-Tenant"))</f>
        <v/>
      </c>
      <c r="I1708" s="402" t="str">
        <f t="shared" si="53"/>
        <v/>
      </c>
      <c r="J1708" s="403"/>
      <c r="K1708" s="97"/>
      <c r="L1708" s="1" t="b">
        <f>IF(B1708="",FALSE,IF(COUNTIF(Businesses!B:B,Buildings!B1708)=0,TRUE,FALSE))</f>
        <v>0</v>
      </c>
    </row>
    <row r="1709" spans="1:12" s="3" customFormat="1" ht="16.5" customHeight="1">
      <c r="A1709" s="96"/>
      <c r="B1709" s="194"/>
      <c r="C1709" s="195"/>
      <c r="D1709" s="195"/>
      <c r="E1709" s="196"/>
      <c r="F1709" s="196"/>
      <c r="G1709" s="197" t="str">
        <f t="shared" si="52"/>
        <v/>
      </c>
      <c r="H1709" s="197" t="str">
        <f>IF(B1709="","",IF(COUNTIF(Businesses!B:B,B1709)&gt;1,"Multi-Tenant","Single-Tenant"))</f>
        <v/>
      </c>
      <c r="I1709" s="402" t="str">
        <f t="shared" si="53"/>
        <v/>
      </c>
      <c r="J1709" s="403"/>
      <c r="K1709" s="97"/>
      <c r="L1709" s="1" t="b">
        <f>IF(B1709="",FALSE,IF(COUNTIF(Businesses!B:B,Buildings!B1709)=0,TRUE,FALSE))</f>
        <v>0</v>
      </c>
    </row>
    <row r="1710" spans="1:12" s="3" customFormat="1" ht="16.5" customHeight="1">
      <c r="A1710" s="96"/>
      <c r="B1710" s="199"/>
      <c r="C1710" s="200"/>
      <c r="D1710" s="200"/>
      <c r="E1710" s="201"/>
      <c r="F1710" s="201"/>
      <c r="G1710" s="197" t="str">
        <f t="shared" si="52"/>
        <v/>
      </c>
      <c r="H1710" s="197" t="str">
        <f>IF(B1710="","",IF(COUNTIF(Businesses!B:B,B1710)&gt;1,"Multi-Tenant","Single-Tenant"))</f>
        <v/>
      </c>
      <c r="I1710" s="402" t="str">
        <f t="shared" si="53"/>
        <v/>
      </c>
      <c r="J1710" s="403"/>
      <c r="K1710" s="97"/>
      <c r="L1710" s="1" t="b">
        <f>IF(B1710="",FALSE,IF(COUNTIF(Businesses!B:B,Buildings!B1710)=0,TRUE,FALSE))</f>
        <v>0</v>
      </c>
    </row>
    <row r="1711" spans="1:12" s="3" customFormat="1" ht="16.5" customHeight="1">
      <c r="A1711" s="96"/>
      <c r="B1711" s="194"/>
      <c r="C1711" s="195"/>
      <c r="D1711" s="195"/>
      <c r="E1711" s="196"/>
      <c r="F1711" s="196"/>
      <c r="G1711" s="197" t="str">
        <f t="shared" si="52"/>
        <v/>
      </c>
      <c r="H1711" s="197" t="str">
        <f>IF(B1711="","",IF(COUNTIF(Businesses!B:B,B1711)&gt;1,"Multi-Tenant","Single-Tenant"))</f>
        <v/>
      </c>
      <c r="I1711" s="402" t="str">
        <f t="shared" si="53"/>
        <v/>
      </c>
      <c r="J1711" s="403"/>
      <c r="K1711" s="97"/>
      <c r="L1711" s="1" t="b">
        <f>IF(B1711="",FALSE,IF(COUNTIF(Businesses!B:B,Buildings!B1711)=0,TRUE,FALSE))</f>
        <v>0</v>
      </c>
    </row>
    <row r="1712" spans="1:12" s="3" customFormat="1" ht="16.5" customHeight="1">
      <c r="A1712" s="96"/>
      <c r="B1712" s="199"/>
      <c r="C1712" s="200"/>
      <c r="D1712" s="200"/>
      <c r="E1712" s="201"/>
      <c r="F1712" s="201"/>
      <c r="G1712" s="197" t="str">
        <f t="shared" si="52"/>
        <v/>
      </c>
      <c r="H1712" s="197" t="str">
        <f>IF(B1712="","",IF(COUNTIF(Businesses!B:B,B1712)&gt;1,"Multi-Tenant","Single-Tenant"))</f>
        <v/>
      </c>
      <c r="I1712" s="402" t="str">
        <f t="shared" si="53"/>
        <v/>
      </c>
      <c r="J1712" s="403"/>
      <c r="K1712" s="97"/>
      <c r="L1712" s="1" t="b">
        <f>IF(B1712="",FALSE,IF(COUNTIF(Businesses!B:B,Buildings!B1712)=0,TRUE,FALSE))</f>
        <v>0</v>
      </c>
    </row>
    <row r="1713" spans="1:12" s="3" customFormat="1" ht="16.5" customHeight="1">
      <c r="A1713" s="96"/>
      <c r="B1713" s="194"/>
      <c r="C1713" s="195"/>
      <c r="D1713" s="195"/>
      <c r="E1713" s="196"/>
      <c r="F1713" s="196"/>
      <c r="G1713" s="197" t="str">
        <f t="shared" si="52"/>
        <v/>
      </c>
      <c r="H1713" s="197" t="str">
        <f>IF(B1713="","",IF(COUNTIF(Businesses!B:B,B1713)&gt;1,"Multi-Tenant","Single-Tenant"))</f>
        <v/>
      </c>
      <c r="I1713" s="402" t="str">
        <f t="shared" si="53"/>
        <v/>
      </c>
      <c r="J1713" s="403"/>
      <c r="K1713" s="97"/>
      <c r="L1713" s="1" t="b">
        <f>IF(B1713="",FALSE,IF(COUNTIF(Businesses!B:B,Buildings!B1713)=0,TRUE,FALSE))</f>
        <v>0</v>
      </c>
    </row>
    <row r="1714" spans="1:12" s="3" customFormat="1" ht="16.5" customHeight="1">
      <c r="A1714" s="96"/>
      <c r="B1714" s="199"/>
      <c r="C1714" s="200"/>
      <c r="D1714" s="200"/>
      <c r="E1714" s="201"/>
      <c r="F1714" s="201"/>
      <c r="G1714" s="197" t="str">
        <f t="shared" si="52"/>
        <v/>
      </c>
      <c r="H1714" s="197" t="str">
        <f>IF(B1714="","",IF(COUNTIF(Businesses!B:B,B1714)&gt;1,"Multi-Tenant","Single-Tenant"))</f>
        <v/>
      </c>
      <c r="I1714" s="402" t="str">
        <f t="shared" si="53"/>
        <v/>
      </c>
      <c r="J1714" s="403"/>
      <c r="K1714" s="97"/>
      <c r="L1714" s="1" t="b">
        <f>IF(B1714="",FALSE,IF(COUNTIF(Businesses!B:B,Buildings!B1714)=0,TRUE,FALSE))</f>
        <v>0</v>
      </c>
    </row>
    <row r="1715" spans="1:12" s="3" customFormat="1" ht="16.5" customHeight="1">
      <c r="A1715" s="96"/>
      <c r="B1715" s="194"/>
      <c r="C1715" s="195"/>
      <c r="D1715" s="195"/>
      <c r="E1715" s="196"/>
      <c r="F1715" s="196"/>
      <c r="G1715" s="197" t="str">
        <f t="shared" si="52"/>
        <v/>
      </c>
      <c r="H1715" s="197" t="str">
        <f>IF(B1715="","",IF(COUNTIF(Businesses!B:B,B1715)&gt;1,"Multi-Tenant","Single-Tenant"))</f>
        <v/>
      </c>
      <c r="I1715" s="402" t="str">
        <f t="shared" si="53"/>
        <v/>
      </c>
      <c r="J1715" s="403"/>
      <c r="K1715" s="97"/>
      <c r="L1715" s="1" t="b">
        <f>IF(B1715="",FALSE,IF(COUNTIF(Businesses!B:B,Buildings!B1715)=0,TRUE,FALSE))</f>
        <v>0</v>
      </c>
    </row>
    <row r="1716" spans="1:12" s="3" customFormat="1" ht="16.5" customHeight="1">
      <c r="A1716" s="96"/>
      <c r="B1716" s="199"/>
      <c r="C1716" s="200"/>
      <c r="D1716" s="200"/>
      <c r="E1716" s="201"/>
      <c r="F1716" s="201"/>
      <c r="G1716" s="197" t="str">
        <f t="shared" si="52"/>
        <v/>
      </c>
      <c r="H1716" s="197" t="str">
        <f>IF(B1716="","",IF(COUNTIF(Businesses!B:B,B1716)&gt;1,"Multi-Tenant","Single-Tenant"))</f>
        <v/>
      </c>
      <c r="I1716" s="402" t="str">
        <f t="shared" si="53"/>
        <v/>
      </c>
      <c r="J1716" s="403"/>
      <c r="K1716" s="97"/>
      <c r="L1716" s="1" t="b">
        <f>IF(B1716="",FALSE,IF(COUNTIF(Businesses!B:B,Buildings!B1716)=0,TRUE,FALSE))</f>
        <v>0</v>
      </c>
    </row>
    <row r="1717" spans="1:12" s="3" customFormat="1" ht="16.5" customHeight="1">
      <c r="A1717" s="96"/>
      <c r="B1717" s="194"/>
      <c r="C1717" s="195"/>
      <c r="D1717" s="195"/>
      <c r="E1717" s="196"/>
      <c r="F1717" s="196"/>
      <c r="G1717" s="197" t="str">
        <f t="shared" si="52"/>
        <v/>
      </c>
      <c r="H1717" s="197" t="str">
        <f>IF(B1717="","",IF(COUNTIF(Businesses!B:B,B1717)&gt;1,"Multi-Tenant","Single-Tenant"))</f>
        <v/>
      </c>
      <c r="I1717" s="402" t="str">
        <f t="shared" si="53"/>
        <v/>
      </c>
      <c r="J1717" s="403"/>
      <c r="K1717" s="97"/>
      <c r="L1717" s="1" t="b">
        <f>IF(B1717="",FALSE,IF(COUNTIF(Businesses!B:B,Buildings!B1717)=0,TRUE,FALSE))</f>
        <v>0</v>
      </c>
    </row>
    <row r="1718" spans="1:12" s="3" customFormat="1" ht="16.5" customHeight="1">
      <c r="A1718" s="96"/>
      <c r="B1718" s="199"/>
      <c r="C1718" s="200"/>
      <c r="D1718" s="200"/>
      <c r="E1718" s="201"/>
      <c r="F1718" s="201"/>
      <c r="G1718" s="197" t="str">
        <f t="shared" si="52"/>
        <v/>
      </c>
      <c r="H1718" s="197" t="str">
        <f>IF(B1718="","",IF(COUNTIF(Businesses!B:B,B1718)&gt;1,"Multi-Tenant","Single-Tenant"))</f>
        <v/>
      </c>
      <c r="I1718" s="402" t="str">
        <f t="shared" si="53"/>
        <v/>
      </c>
      <c r="J1718" s="403"/>
      <c r="K1718" s="97"/>
      <c r="L1718" s="1" t="b">
        <f>IF(B1718="",FALSE,IF(COUNTIF(Businesses!B:B,Buildings!B1718)=0,TRUE,FALSE))</f>
        <v>0</v>
      </c>
    </row>
    <row r="1719" spans="1:12" s="3" customFormat="1" ht="16.5" customHeight="1">
      <c r="A1719" s="96"/>
      <c r="B1719" s="194"/>
      <c r="C1719" s="195"/>
      <c r="D1719" s="195"/>
      <c r="E1719" s="196"/>
      <c r="F1719" s="196"/>
      <c r="G1719" s="197" t="str">
        <f t="shared" si="52"/>
        <v/>
      </c>
      <c r="H1719" s="197" t="str">
        <f>IF(B1719="","",IF(COUNTIF(Businesses!B:B,B1719)&gt;1,"Multi-Tenant","Single-Tenant"))</f>
        <v/>
      </c>
      <c r="I1719" s="402" t="str">
        <f t="shared" si="53"/>
        <v/>
      </c>
      <c r="J1719" s="403"/>
      <c r="K1719" s="97"/>
      <c r="L1719" s="1" t="b">
        <f>IF(B1719="",FALSE,IF(COUNTIF(Businesses!B:B,Buildings!B1719)=0,TRUE,FALSE))</f>
        <v>0</v>
      </c>
    </row>
    <row r="1720" spans="1:12" s="3" customFormat="1" ht="16.5" customHeight="1">
      <c r="A1720" s="96"/>
      <c r="B1720" s="199"/>
      <c r="C1720" s="200"/>
      <c r="D1720" s="200"/>
      <c r="E1720" s="201"/>
      <c r="F1720" s="201"/>
      <c r="G1720" s="197" t="str">
        <f t="shared" si="52"/>
        <v/>
      </c>
      <c r="H1720" s="197" t="str">
        <f>IF(B1720="","",IF(COUNTIF(Businesses!B:B,B1720)&gt;1,"Multi-Tenant","Single-Tenant"))</f>
        <v/>
      </c>
      <c r="I1720" s="402" t="str">
        <f t="shared" si="53"/>
        <v/>
      </c>
      <c r="J1720" s="403"/>
      <c r="K1720" s="97"/>
      <c r="L1720" s="1" t="b">
        <f>IF(B1720="",FALSE,IF(COUNTIF(Businesses!B:B,Buildings!B1720)=0,TRUE,FALSE))</f>
        <v>0</v>
      </c>
    </row>
    <row r="1721" spans="1:12" s="3" customFormat="1" ht="16.5" customHeight="1">
      <c r="A1721" s="96"/>
      <c r="B1721" s="194"/>
      <c r="C1721" s="195"/>
      <c r="D1721" s="195"/>
      <c r="E1721" s="196"/>
      <c r="F1721" s="196"/>
      <c r="G1721" s="197" t="str">
        <f t="shared" si="52"/>
        <v/>
      </c>
      <c r="H1721" s="197" t="str">
        <f>IF(B1721="","",IF(COUNTIF(Businesses!B:B,B1721)&gt;1,"Multi-Tenant","Single-Tenant"))</f>
        <v/>
      </c>
      <c r="I1721" s="402" t="str">
        <f t="shared" si="53"/>
        <v/>
      </c>
      <c r="J1721" s="403"/>
      <c r="K1721" s="97"/>
      <c r="L1721" s="1" t="b">
        <f>IF(B1721="",FALSE,IF(COUNTIF(Businesses!B:B,Buildings!B1721)=0,TRUE,FALSE))</f>
        <v>0</v>
      </c>
    </row>
    <row r="1722" spans="1:12" s="3" customFormat="1" ht="16.5" customHeight="1">
      <c r="A1722" s="96"/>
      <c r="B1722" s="199"/>
      <c r="C1722" s="200"/>
      <c r="D1722" s="200"/>
      <c r="E1722" s="201"/>
      <c r="F1722" s="201"/>
      <c r="G1722" s="197" t="str">
        <f t="shared" si="52"/>
        <v/>
      </c>
      <c r="H1722" s="197" t="str">
        <f>IF(B1722="","",IF(COUNTIF(Businesses!B:B,B1722)&gt;1,"Multi-Tenant","Single-Tenant"))</f>
        <v/>
      </c>
      <c r="I1722" s="402" t="str">
        <f t="shared" si="53"/>
        <v/>
      </c>
      <c r="J1722" s="403"/>
      <c r="K1722" s="97"/>
      <c r="L1722" s="1" t="b">
        <f>IF(B1722="",FALSE,IF(COUNTIF(Businesses!B:B,Buildings!B1722)=0,TRUE,FALSE))</f>
        <v>0</v>
      </c>
    </row>
    <row r="1723" spans="1:12" s="3" customFormat="1" ht="16.5" customHeight="1">
      <c r="A1723" s="96"/>
      <c r="B1723" s="194"/>
      <c r="C1723" s="195"/>
      <c r="D1723" s="195"/>
      <c r="E1723" s="196"/>
      <c r="F1723" s="196"/>
      <c r="G1723" s="197" t="str">
        <f t="shared" si="52"/>
        <v/>
      </c>
      <c r="H1723" s="197" t="str">
        <f>IF(B1723="","",IF(COUNTIF(Businesses!B:B,B1723)&gt;1,"Multi-Tenant","Single-Tenant"))</f>
        <v/>
      </c>
      <c r="I1723" s="402" t="str">
        <f t="shared" si="53"/>
        <v/>
      </c>
      <c r="J1723" s="403"/>
      <c r="K1723" s="97"/>
      <c r="L1723" s="1" t="b">
        <f>IF(B1723="",FALSE,IF(COUNTIF(Businesses!B:B,Buildings!B1723)=0,TRUE,FALSE))</f>
        <v>0</v>
      </c>
    </row>
    <row r="1724" spans="1:12" s="3" customFormat="1" ht="16.5" customHeight="1">
      <c r="A1724" s="96"/>
      <c r="B1724" s="199"/>
      <c r="C1724" s="200"/>
      <c r="D1724" s="200"/>
      <c r="E1724" s="201"/>
      <c r="F1724" s="201"/>
      <c r="G1724" s="197" t="str">
        <f t="shared" si="52"/>
        <v/>
      </c>
      <c r="H1724" s="197" t="str">
        <f>IF(B1724="","",IF(COUNTIF(Businesses!B:B,B1724)&gt;1,"Multi-Tenant","Single-Tenant"))</f>
        <v/>
      </c>
      <c r="I1724" s="402" t="str">
        <f t="shared" si="53"/>
        <v/>
      </c>
      <c r="J1724" s="403"/>
      <c r="K1724" s="97"/>
      <c r="L1724" s="1" t="b">
        <f>IF(B1724="",FALSE,IF(COUNTIF(Businesses!B:B,Buildings!B1724)=0,TRUE,FALSE))</f>
        <v>0</v>
      </c>
    </row>
    <row r="1725" spans="1:12" s="3" customFormat="1" ht="16.5" customHeight="1">
      <c r="A1725" s="96"/>
      <c r="B1725" s="194"/>
      <c r="C1725" s="195"/>
      <c r="D1725" s="195"/>
      <c r="E1725" s="196"/>
      <c r="F1725" s="196"/>
      <c r="G1725" s="197" t="str">
        <f t="shared" si="52"/>
        <v/>
      </c>
      <c r="H1725" s="197" t="str">
        <f>IF(B1725="","",IF(COUNTIF(Businesses!B:B,B1725)&gt;1,"Multi-Tenant","Single-Tenant"))</f>
        <v/>
      </c>
      <c r="I1725" s="402" t="str">
        <f t="shared" si="53"/>
        <v/>
      </c>
      <c r="J1725" s="403"/>
      <c r="K1725" s="97"/>
      <c r="L1725" s="1" t="b">
        <f>IF(B1725="",FALSE,IF(COUNTIF(Businesses!B:B,Buildings!B1725)=0,TRUE,FALSE))</f>
        <v>0</v>
      </c>
    </row>
    <row r="1726" spans="1:12" s="3" customFormat="1" ht="16.5" customHeight="1">
      <c r="A1726" s="96"/>
      <c r="B1726" s="199"/>
      <c r="C1726" s="200"/>
      <c r="D1726" s="200"/>
      <c r="E1726" s="201"/>
      <c r="F1726" s="201"/>
      <c r="G1726" s="197" t="str">
        <f t="shared" si="52"/>
        <v/>
      </c>
      <c r="H1726" s="197" t="str">
        <f>IF(B1726="","",IF(COUNTIF(Businesses!B:B,B1726)&gt;1,"Multi-Tenant","Single-Tenant"))</f>
        <v/>
      </c>
      <c r="I1726" s="402" t="str">
        <f t="shared" si="53"/>
        <v/>
      </c>
      <c r="J1726" s="403"/>
      <c r="K1726" s="97"/>
      <c r="L1726" s="1" t="b">
        <f>IF(B1726="",FALSE,IF(COUNTIF(Businesses!B:B,Buildings!B1726)=0,TRUE,FALSE))</f>
        <v>0</v>
      </c>
    </row>
    <row r="1727" spans="1:12" s="3" customFormat="1" ht="16.5" customHeight="1">
      <c r="A1727" s="96"/>
      <c r="B1727" s="194"/>
      <c r="C1727" s="195"/>
      <c r="D1727" s="195"/>
      <c r="E1727" s="196"/>
      <c r="F1727" s="196"/>
      <c r="G1727" s="197" t="str">
        <f t="shared" si="52"/>
        <v/>
      </c>
      <c r="H1727" s="197" t="str">
        <f>IF(B1727="","",IF(COUNTIF(Businesses!B:B,B1727)&gt;1,"Multi-Tenant","Single-Tenant"))</f>
        <v/>
      </c>
      <c r="I1727" s="402" t="str">
        <f t="shared" si="53"/>
        <v/>
      </c>
      <c r="J1727" s="403"/>
      <c r="K1727" s="97"/>
      <c r="L1727" s="1" t="b">
        <f>IF(B1727="",FALSE,IF(COUNTIF(Businesses!B:B,Buildings!B1727)=0,TRUE,FALSE))</f>
        <v>0</v>
      </c>
    </row>
    <row r="1728" spans="1:12" s="3" customFormat="1" ht="16.5" customHeight="1">
      <c r="A1728" s="96"/>
      <c r="B1728" s="199"/>
      <c r="C1728" s="200"/>
      <c r="D1728" s="200"/>
      <c r="E1728" s="201"/>
      <c r="F1728" s="201"/>
      <c r="G1728" s="197" t="str">
        <f t="shared" si="52"/>
        <v/>
      </c>
      <c r="H1728" s="197" t="str">
        <f>IF(B1728="","",IF(COUNTIF(Businesses!B:B,B1728)&gt;1,"Multi-Tenant","Single-Tenant"))</f>
        <v/>
      </c>
      <c r="I1728" s="402" t="str">
        <f t="shared" si="53"/>
        <v/>
      </c>
      <c r="J1728" s="403"/>
      <c r="K1728" s="97"/>
      <c r="L1728" s="1" t="b">
        <f>IF(B1728="",FALSE,IF(COUNTIF(Businesses!B:B,Buildings!B1728)=0,TRUE,FALSE))</f>
        <v>0</v>
      </c>
    </row>
    <row r="1729" spans="1:12" s="3" customFormat="1" ht="16.5" customHeight="1">
      <c r="A1729" s="96"/>
      <c r="B1729" s="194"/>
      <c r="C1729" s="195"/>
      <c r="D1729" s="195"/>
      <c r="E1729" s="196"/>
      <c r="F1729" s="196"/>
      <c r="G1729" s="197" t="str">
        <f t="shared" si="52"/>
        <v/>
      </c>
      <c r="H1729" s="197" t="str">
        <f>IF(B1729="","",IF(COUNTIF(Businesses!B:B,B1729)&gt;1,"Multi-Tenant","Single-Tenant"))</f>
        <v/>
      </c>
      <c r="I1729" s="402" t="str">
        <f t="shared" si="53"/>
        <v/>
      </c>
      <c r="J1729" s="403"/>
      <c r="K1729" s="97"/>
      <c r="L1729" s="1" t="b">
        <f>IF(B1729="",FALSE,IF(COUNTIF(Businesses!B:B,Buildings!B1729)=0,TRUE,FALSE))</f>
        <v>0</v>
      </c>
    </row>
    <row r="1730" spans="1:12" s="3" customFormat="1" ht="16.5" customHeight="1">
      <c r="A1730" s="96"/>
      <c r="B1730" s="199"/>
      <c r="C1730" s="200"/>
      <c r="D1730" s="200"/>
      <c r="E1730" s="201"/>
      <c r="F1730" s="201"/>
      <c r="G1730" s="197" t="str">
        <f t="shared" si="52"/>
        <v/>
      </c>
      <c r="H1730" s="197" t="str">
        <f>IF(B1730="","",IF(COUNTIF(Businesses!B:B,B1730)&gt;1,"Multi-Tenant","Single-Tenant"))</f>
        <v/>
      </c>
      <c r="I1730" s="402" t="str">
        <f t="shared" si="53"/>
        <v/>
      </c>
      <c r="J1730" s="403"/>
      <c r="K1730" s="97"/>
      <c r="L1730" s="1" t="b">
        <f>IF(B1730="",FALSE,IF(COUNTIF(Businesses!B:B,Buildings!B1730)=0,TRUE,FALSE))</f>
        <v>0</v>
      </c>
    </row>
    <row r="1731" spans="1:12" s="3" customFormat="1" ht="16.5" customHeight="1">
      <c r="A1731" s="96"/>
      <c r="B1731" s="194"/>
      <c r="C1731" s="195"/>
      <c r="D1731" s="195"/>
      <c r="E1731" s="196"/>
      <c r="F1731" s="196"/>
      <c r="G1731" s="197" t="str">
        <f t="shared" si="52"/>
        <v/>
      </c>
      <c r="H1731" s="197" t="str">
        <f>IF(B1731="","",IF(COUNTIF(Businesses!B:B,B1731)&gt;1,"Multi-Tenant","Single-Tenant"))</f>
        <v/>
      </c>
      <c r="I1731" s="402" t="str">
        <f t="shared" si="53"/>
        <v/>
      </c>
      <c r="J1731" s="403"/>
      <c r="K1731" s="97"/>
      <c r="L1731" s="1" t="b">
        <f>IF(B1731="",FALSE,IF(COUNTIF(Businesses!B:B,Buildings!B1731)=0,TRUE,FALSE))</f>
        <v>0</v>
      </c>
    </row>
    <row r="1732" spans="1:12" s="3" customFormat="1" ht="16.5" customHeight="1">
      <c r="A1732" s="96"/>
      <c r="B1732" s="199"/>
      <c r="C1732" s="200"/>
      <c r="D1732" s="200"/>
      <c r="E1732" s="201"/>
      <c r="F1732" s="201"/>
      <c r="G1732" s="197" t="str">
        <f t="shared" ref="G1732:G1795" si="54">IF(B1732="","","Standard")</f>
        <v/>
      </c>
      <c r="H1732" s="197" t="str">
        <f>IF(B1732="","",IF(COUNTIF(Businesses!B:B,B1732)&gt;1,"Multi-Tenant","Single-Tenant"))</f>
        <v/>
      </c>
      <c r="I1732" s="402" t="str">
        <f t="shared" ref="I1732:I1795" si="55">IF(B1732="","",B1732)</f>
        <v/>
      </c>
      <c r="J1732" s="403"/>
      <c r="K1732" s="97"/>
      <c r="L1732" s="1" t="b">
        <f>IF(B1732="",FALSE,IF(COUNTIF(Businesses!B:B,Buildings!B1732)=0,TRUE,FALSE))</f>
        <v>0</v>
      </c>
    </row>
    <row r="1733" spans="1:12" s="3" customFormat="1" ht="16.5" customHeight="1">
      <c r="A1733" s="96"/>
      <c r="B1733" s="194"/>
      <c r="C1733" s="195"/>
      <c r="D1733" s="195"/>
      <c r="E1733" s="196"/>
      <c r="F1733" s="196"/>
      <c r="G1733" s="197" t="str">
        <f t="shared" si="54"/>
        <v/>
      </c>
      <c r="H1733" s="197" t="str">
        <f>IF(B1733="","",IF(COUNTIF(Businesses!B:B,B1733)&gt;1,"Multi-Tenant","Single-Tenant"))</f>
        <v/>
      </c>
      <c r="I1733" s="402" t="str">
        <f t="shared" si="55"/>
        <v/>
      </c>
      <c r="J1733" s="403"/>
      <c r="K1733" s="97"/>
      <c r="L1733" s="1" t="b">
        <f>IF(B1733="",FALSE,IF(COUNTIF(Businesses!B:B,Buildings!B1733)=0,TRUE,FALSE))</f>
        <v>0</v>
      </c>
    </row>
    <row r="1734" spans="1:12" s="3" customFormat="1" ht="16.5" customHeight="1">
      <c r="A1734" s="96"/>
      <c r="B1734" s="199"/>
      <c r="C1734" s="200"/>
      <c r="D1734" s="200"/>
      <c r="E1734" s="201"/>
      <c r="F1734" s="201"/>
      <c r="G1734" s="197" t="str">
        <f t="shared" si="54"/>
        <v/>
      </c>
      <c r="H1734" s="197" t="str">
        <f>IF(B1734="","",IF(COUNTIF(Businesses!B:B,B1734)&gt;1,"Multi-Tenant","Single-Tenant"))</f>
        <v/>
      </c>
      <c r="I1734" s="402" t="str">
        <f t="shared" si="55"/>
        <v/>
      </c>
      <c r="J1734" s="403"/>
      <c r="K1734" s="97"/>
      <c r="L1734" s="1" t="b">
        <f>IF(B1734="",FALSE,IF(COUNTIF(Businesses!B:B,Buildings!B1734)=0,TRUE,FALSE))</f>
        <v>0</v>
      </c>
    </row>
    <row r="1735" spans="1:12" s="3" customFormat="1" ht="16.5" customHeight="1">
      <c r="A1735" s="96"/>
      <c r="B1735" s="194"/>
      <c r="C1735" s="195"/>
      <c r="D1735" s="195"/>
      <c r="E1735" s="196"/>
      <c r="F1735" s="196"/>
      <c r="G1735" s="197" t="str">
        <f t="shared" si="54"/>
        <v/>
      </c>
      <c r="H1735" s="197" t="str">
        <f>IF(B1735="","",IF(COUNTIF(Businesses!B:B,B1735)&gt;1,"Multi-Tenant","Single-Tenant"))</f>
        <v/>
      </c>
      <c r="I1735" s="402" t="str">
        <f t="shared" si="55"/>
        <v/>
      </c>
      <c r="J1735" s="403"/>
      <c r="K1735" s="97"/>
      <c r="L1735" s="1" t="b">
        <f>IF(B1735="",FALSE,IF(COUNTIF(Businesses!B:B,Buildings!B1735)=0,TRUE,FALSE))</f>
        <v>0</v>
      </c>
    </row>
    <row r="1736" spans="1:12" s="3" customFormat="1" ht="16.5" customHeight="1">
      <c r="A1736" s="96"/>
      <c r="B1736" s="199"/>
      <c r="C1736" s="200"/>
      <c r="D1736" s="200"/>
      <c r="E1736" s="201"/>
      <c r="F1736" s="201"/>
      <c r="G1736" s="197" t="str">
        <f t="shared" si="54"/>
        <v/>
      </c>
      <c r="H1736" s="197" t="str">
        <f>IF(B1736="","",IF(COUNTIF(Businesses!B:B,B1736)&gt;1,"Multi-Tenant","Single-Tenant"))</f>
        <v/>
      </c>
      <c r="I1736" s="402" t="str">
        <f t="shared" si="55"/>
        <v/>
      </c>
      <c r="J1736" s="403"/>
      <c r="K1736" s="97"/>
      <c r="L1736" s="1" t="b">
        <f>IF(B1736="",FALSE,IF(COUNTIF(Businesses!B:B,Buildings!B1736)=0,TRUE,FALSE))</f>
        <v>0</v>
      </c>
    </row>
    <row r="1737" spans="1:12" s="3" customFormat="1" ht="16.5" customHeight="1">
      <c r="A1737" s="96"/>
      <c r="B1737" s="194"/>
      <c r="C1737" s="195"/>
      <c r="D1737" s="195"/>
      <c r="E1737" s="196"/>
      <c r="F1737" s="196"/>
      <c r="G1737" s="197" t="str">
        <f t="shared" si="54"/>
        <v/>
      </c>
      <c r="H1737" s="197" t="str">
        <f>IF(B1737="","",IF(COUNTIF(Businesses!B:B,B1737)&gt;1,"Multi-Tenant","Single-Tenant"))</f>
        <v/>
      </c>
      <c r="I1737" s="402" t="str">
        <f t="shared" si="55"/>
        <v/>
      </c>
      <c r="J1737" s="403"/>
      <c r="K1737" s="97"/>
      <c r="L1737" s="1" t="b">
        <f>IF(B1737="",FALSE,IF(COUNTIF(Businesses!B:B,Buildings!B1737)=0,TRUE,FALSE))</f>
        <v>0</v>
      </c>
    </row>
    <row r="1738" spans="1:12" s="3" customFormat="1" ht="16.5" customHeight="1">
      <c r="A1738" s="96"/>
      <c r="B1738" s="199"/>
      <c r="C1738" s="200"/>
      <c r="D1738" s="200"/>
      <c r="E1738" s="201"/>
      <c r="F1738" s="201"/>
      <c r="G1738" s="197" t="str">
        <f t="shared" si="54"/>
        <v/>
      </c>
      <c r="H1738" s="197" t="str">
        <f>IF(B1738="","",IF(COUNTIF(Businesses!B:B,B1738)&gt;1,"Multi-Tenant","Single-Tenant"))</f>
        <v/>
      </c>
      <c r="I1738" s="402" t="str">
        <f t="shared" si="55"/>
        <v/>
      </c>
      <c r="J1738" s="403"/>
      <c r="K1738" s="97"/>
      <c r="L1738" s="1" t="b">
        <f>IF(B1738="",FALSE,IF(COUNTIF(Businesses!B:B,Buildings!B1738)=0,TRUE,FALSE))</f>
        <v>0</v>
      </c>
    </row>
    <row r="1739" spans="1:12" s="3" customFormat="1" ht="16.5" customHeight="1">
      <c r="A1739" s="96"/>
      <c r="B1739" s="194"/>
      <c r="C1739" s="195"/>
      <c r="D1739" s="195"/>
      <c r="E1739" s="196"/>
      <c r="F1739" s="196"/>
      <c r="G1739" s="197" t="str">
        <f t="shared" si="54"/>
        <v/>
      </c>
      <c r="H1739" s="197" t="str">
        <f>IF(B1739="","",IF(COUNTIF(Businesses!B:B,B1739)&gt;1,"Multi-Tenant","Single-Tenant"))</f>
        <v/>
      </c>
      <c r="I1739" s="402" t="str">
        <f t="shared" si="55"/>
        <v/>
      </c>
      <c r="J1739" s="403"/>
      <c r="K1739" s="97"/>
      <c r="L1739" s="1" t="b">
        <f>IF(B1739="",FALSE,IF(COUNTIF(Businesses!B:B,Buildings!B1739)=0,TRUE,FALSE))</f>
        <v>0</v>
      </c>
    </row>
    <row r="1740" spans="1:12" s="3" customFormat="1" ht="16.5" customHeight="1">
      <c r="A1740" s="96"/>
      <c r="B1740" s="199"/>
      <c r="C1740" s="200"/>
      <c r="D1740" s="200"/>
      <c r="E1740" s="201"/>
      <c r="F1740" s="201"/>
      <c r="G1740" s="197" t="str">
        <f t="shared" si="54"/>
        <v/>
      </c>
      <c r="H1740" s="197" t="str">
        <f>IF(B1740="","",IF(COUNTIF(Businesses!B:B,B1740)&gt;1,"Multi-Tenant","Single-Tenant"))</f>
        <v/>
      </c>
      <c r="I1740" s="402" t="str">
        <f t="shared" si="55"/>
        <v/>
      </c>
      <c r="J1740" s="403"/>
      <c r="K1740" s="97"/>
      <c r="L1740" s="1" t="b">
        <f>IF(B1740="",FALSE,IF(COUNTIF(Businesses!B:B,Buildings!B1740)=0,TRUE,FALSE))</f>
        <v>0</v>
      </c>
    </row>
    <row r="1741" spans="1:12" s="3" customFormat="1" ht="16.5" customHeight="1">
      <c r="A1741" s="96"/>
      <c r="B1741" s="194"/>
      <c r="C1741" s="195"/>
      <c r="D1741" s="195"/>
      <c r="E1741" s="196"/>
      <c r="F1741" s="196"/>
      <c r="G1741" s="197" t="str">
        <f t="shared" si="54"/>
        <v/>
      </c>
      <c r="H1741" s="197" t="str">
        <f>IF(B1741="","",IF(COUNTIF(Businesses!B:B,B1741)&gt;1,"Multi-Tenant","Single-Tenant"))</f>
        <v/>
      </c>
      <c r="I1741" s="402" t="str">
        <f t="shared" si="55"/>
        <v/>
      </c>
      <c r="J1741" s="403"/>
      <c r="K1741" s="97"/>
      <c r="L1741" s="1" t="b">
        <f>IF(B1741="",FALSE,IF(COUNTIF(Businesses!B:B,Buildings!B1741)=0,TRUE,FALSE))</f>
        <v>0</v>
      </c>
    </row>
    <row r="1742" spans="1:12" s="3" customFormat="1" ht="16.5" customHeight="1">
      <c r="A1742" s="96"/>
      <c r="B1742" s="199"/>
      <c r="C1742" s="200"/>
      <c r="D1742" s="200"/>
      <c r="E1742" s="201"/>
      <c r="F1742" s="201"/>
      <c r="G1742" s="197" t="str">
        <f t="shared" si="54"/>
        <v/>
      </c>
      <c r="H1742" s="197" t="str">
        <f>IF(B1742="","",IF(COUNTIF(Businesses!B:B,B1742)&gt;1,"Multi-Tenant","Single-Tenant"))</f>
        <v/>
      </c>
      <c r="I1742" s="402" t="str">
        <f t="shared" si="55"/>
        <v/>
      </c>
      <c r="J1742" s="403"/>
      <c r="K1742" s="97"/>
      <c r="L1742" s="1" t="b">
        <f>IF(B1742="",FALSE,IF(COUNTIF(Businesses!B:B,Buildings!B1742)=0,TRUE,FALSE))</f>
        <v>0</v>
      </c>
    </row>
    <row r="1743" spans="1:12" s="3" customFormat="1" ht="16.5" customHeight="1">
      <c r="A1743" s="96"/>
      <c r="B1743" s="194"/>
      <c r="C1743" s="195"/>
      <c r="D1743" s="195"/>
      <c r="E1743" s="196"/>
      <c r="F1743" s="196"/>
      <c r="G1743" s="197" t="str">
        <f t="shared" si="54"/>
        <v/>
      </c>
      <c r="H1743" s="197" t="str">
        <f>IF(B1743="","",IF(COUNTIF(Businesses!B:B,B1743)&gt;1,"Multi-Tenant","Single-Tenant"))</f>
        <v/>
      </c>
      <c r="I1743" s="402" t="str">
        <f t="shared" si="55"/>
        <v/>
      </c>
      <c r="J1743" s="403"/>
      <c r="K1743" s="97"/>
      <c r="L1743" s="1" t="b">
        <f>IF(B1743="",FALSE,IF(COUNTIF(Businesses!B:B,Buildings!B1743)=0,TRUE,FALSE))</f>
        <v>0</v>
      </c>
    </row>
    <row r="1744" spans="1:12" s="3" customFormat="1" ht="16.5" customHeight="1">
      <c r="A1744" s="96"/>
      <c r="B1744" s="199"/>
      <c r="C1744" s="200"/>
      <c r="D1744" s="200"/>
      <c r="E1744" s="201"/>
      <c r="F1744" s="201"/>
      <c r="G1744" s="197" t="str">
        <f t="shared" si="54"/>
        <v/>
      </c>
      <c r="H1744" s="197" t="str">
        <f>IF(B1744="","",IF(COUNTIF(Businesses!B:B,B1744)&gt;1,"Multi-Tenant","Single-Tenant"))</f>
        <v/>
      </c>
      <c r="I1744" s="402" t="str">
        <f t="shared" si="55"/>
        <v/>
      </c>
      <c r="J1744" s="403"/>
      <c r="K1744" s="97"/>
      <c r="L1744" s="1" t="b">
        <f>IF(B1744="",FALSE,IF(COUNTIF(Businesses!B:B,Buildings!B1744)=0,TRUE,FALSE))</f>
        <v>0</v>
      </c>
    </row>
    <row r="1745" spans="1:12" s="3" customFormat="1" ht="16.5" customHeight="1">
      <c r="A1745" s="96"/>
      <c r="B1745" s="194"/>
      <c r="C1745" s="195"/>
      <c r="D1745" s="195"/>
      <c r="E1745" s="196"/>
      <c r="F1745" s="196"/>
      <c r="G1745" s="197" t="str">
        <f t="shared" si="54"/>
        <v/>
      </c>
      <c r="H1745" s="197" t="str">
        <f>IF(B1745="","",IF(COUNTIF(Businesses!B:B,B1745)&gt;1,"Multi-Tenant","Single-Tenant"))</f>
        <v/>
      </c>
      <c r="I1745" s="402" t="str">
        <f t="shared" si="55"/>
        <v/>
      </c>
      <c r="J1745" s="403"/>
      <c r="K1745" s="97"/>
      <c r="L1745" s="1" t="b">
        <f>IF(B1745="",FALSE,IF(COUNTIF(Businesses!B:B,Buildings!B1745)=0,TRUE,FALSE))</f>
        <v>0</v>
      </c>
    </row>
    <row r="1746" spans="1:12" s="3" customFormat="1" ht="16.5" customHeight="1">
      <c r="A1746" s="96"/>
      <c r="B1746" s="199"/>
      <c r="C1746" s="200"/>
      <c r="D1746" s="200"/>
      <c r="E1746" s="201"/>
      <c r="F1746" s="201"/>
      <c r="G1746" s="197" t="str">
        <f t="shared" si="54"/>
        <v/>
      </c>
      <c r="H1746" s="197" t="str">
        <f>IF(B1746="","",IF(COUNTIF(Businesses!B:B,B1746)&gt;1,"Multi-Tenant","Single-Tenant"))</f>
        <v/>
      </c>
      <c r="I1746" s="402" t="str">
        <f t="shared" si="55"/>
        <v/>
      </c>
      <c r="J1746" s="403"/>
      <c r="K1746" s="97"/>
      <c r="L1746" s="1" t="b">
        <f>IF(B1746="",FALSE,IF(COUNTIF(Businesses!B:B,Buildings!B1746)=0,TRUE,FALSE))</f>
        <v>0</v>
      </c>
    </row>
    <row r="1747" spans="1:12" s="3" customFormat="1" ht="16.5" customHeight="1">
      <c r="A1747" s="96"/>
      <c r="B1747" s="194"/>
      <c r="C1747" s="195"/>
      <c r="D1747" s="195"/>
      <c r="E1747" s="196"/>
      <c r="F1747" s="196"/>
      <c r="G1747" s="197" t="str">
        <f t="shared" si="54"/>
        <v/>
      </c>
      <c r="H1747" s="197" t="str">
        <f>IF(B1747="","",IF(COUNTIF(Businesses!B:B,B1747)&gt;1,"Multi-Tenant","Single-Tenant"))</f>
        <v/>
      </c>
      <c r="I1747" s="402" t="str">
        <f t="shared" si="55"/>
        <v/>
      </c>
      <c r="J1747" s="403"/>
      <c r="K1747" s="97"/>
      <c r="L1747" s="1" t="b">
        <f>IF(B1747="",FALSE,IF(COUNTIF(Businesses!B:B,Buildings!B1747)=0,TRUE,FALSE))</f>
        <v>0</v>
      </c>
    </row>
    <row r="1748" spans="1:12" s="3" customFormat="1" ht="16.5" customHeight="1">
      <c r="A1748" s="96"/>
      <c r="B1748" s="199"/>
      <c r="C1748" s="200"/>
      <c r="D1748" s="200"/>
      <c r="E1748" s="201"/>
      <c r="F1748" s="201"/>
      <c r="G1748" s="197" t="str">
        <f t="shared" si="54"/>
        <v/>
      </c>
      <c r="H1748" s="197" t="str">
        <f>IF(B1748="","",IF(COUNTIF(Businesses!B:B,B1748)&gt;1,"Multi-Tenant","Single-Tenant"))</f>
        <v/>
      </c>
      <c r="I1748" s="402" t="str">
        <f t="shared" si="55"/>
        <v/>
      </c>
      <c r="J1748" s="403"/>
      <c r="K1748" s="97"/>
      <c r="L1748" s="1" t="b">
        <f>IF(B1748="",FALSE,IF(COUNTIF(Businesses!B:B,Buildings!B1748)=0,TRUE,FALSE))</f>
        <v>0</v>
      </c>
    </row>
    <row r="1749" spans="1:12" s="3" customFormat="1" ht="16.5" customHeight="1">
      <c r="A1749" s="96"/>
      <c r="B1749" s="194"/>
      <c r="C1749" s="195"/>
      <c r="D1749" s="195"/>
      <c r="E1749" s="196"/>
      <c r="F1749" s="196"/>
      <c r="G1749" s="197" t="str">
        <f t="shared" si="54"/>
        <v/>
      </c>
      <c r="H1749" s="197" t="str">
        <f>IF(B1749="","",IF(COUNTIF(Businesses!B:B,B1749)&gt;1,"Multi-Tenant","Single-Tenant"))</f>
        <v/>
      </c>
      <c r="I1749" s="402" t="str">
        <f t="shared" si="55"/>
        <v/>
      </c>
      <c r="J1749" s="403"/>
      <c r="K1749" s="97"/>
      <c r="L1749" s="1" t="b">
        <f>IF(B1749="",FALSE,IF(COUNTIF(Businesses!B:B,Buildings!B1749)=0,TRUE,FALSE))</f>
        <v>0</v>
      </c>
    </row>
    <row r="1750" spans="1:12" s="3" customFormat="1" ht="16.5" customHeight="1">
      <c r="A1750" s="96"/>
      <c r="B1750" s="199"/>
      <c r="C1750" s="200"/>
      <c r="D1750" s="200"/>
      <c r="E1750" s="201"/>
      <c r="F1750" s="201"/>
      <c r="G1750" s="197" t="str">
        <f t="shared" si="54"/>
        <v/>
      </c>
      <c r="H1750" s="197" t="str">
        <f>IF(B1750="","",IF(COUNTIF(Businesses!B:B,B1750)&gt;1,"Multi-Tenant","Single-Tenant"))</f>
        <v/>
      </c>
      <c r="I1750" s="402" t="str">
        <f t="shared" si="55"/>
        <v/>
      </c>
      <c r="J1750" s="403"/>
      <c r="K1750" s="97"/>
      <c r="L1750" s="1" t="b">
        <f>IF(B1750="",FALSE,IF(COUNTIF(Businesses!B:B,Buildings!B1750)=0,TRUE,FALSE))</f>
        <v>0</v>
      </c>
    </row>
    <row r="1751" spans="1:12" s="3" customFormat="1" ht="16.5" customHeight="1">
      <c r="A1751" s="96"/>
      <c r="B1751" s="194"/>
      <c r="C1751" s="195"/>
      <c r="D1751" s="195"/>
      <c r="E1751" s="196"/>
      <c r="F1751" s="196"/>
      <c r="G1751" s="197" t="str">
        <f t="shared" si="54"/>
        <v/>
      </c>
      <c r="H1751" s="197" t="str">
        <f>IF(B1751="","",IF(COUNTIF(Businesses!B:B,B1751)&gt;1,"Multi-Tenant","Single-Tenant"))</f>
        <v/>
      </c>
      <c r="I1751" s="402" t="str">
        <f t="shared" si="55"/>
        <v/>
      </c>
      <c r="J1751" s="403"/>
      <c r="K1751" s="97"/>
      <c r="L1751" s="1" t="b">
        <f>IF(B1751="",FALSE,IF(COUNTIF(Businesses!B:B,Buildings!B1751)=0,TRUE,FALSE))</f>
        <v>0</v>
      </c>
    </row>
    <row r="1752" spans="1:12" s="3" customFormat="1" ht="16.5" customHeight="1">
      <c r="A1752" s="96"/>
      <c r="B1752" s="199"/>
      <c r="C1752" s="200"/>
      <c r="D1752" s="200"/>
      <c r="E1752" s="201"/>
      <c r="F1752" s="201"/>
      <c r="G1752" s="197" t="str">
        <f t="shared" si="54"/>
        <v/>
      </c>
      <c r="H1752" s="197" t="str">
        <f>IF(B1752="","",IF(COUNTIF(Businesses!B:B,B1752)&gt;1,"Multi-Tenant","Single-Tenant"))</f>
        <v/>
      </c>
      <c r="I1752" s="402" t="str">
        <f t="shared" si="55"/>
        <v/>
      </c>
      <c r="J1752" s="403"/>
      <c r="K1752" s="97"/>
      <c r="L1752" s="1" t="b">
        <f>IF(B1752="",FALSE,IF(COUNTIF(Businesses!B:B,Buildings!B1752)=0,TRUE,FALSE))</f>
        <v>0</v>
      </c>
    </row>
    <row r="1753" spans="1:12" s="3" customFormat="1" ht="16.5" customHeight="1">
      <c r="A1753" s="96"/>
      <c r="B1753" s="194"/>
      <c r="C1753" s="195"/>
      <c r="D1753" s="195"/>
      <c r="E1753" s="196"/>
      <c r="F1753" s="196"/>
      <c r="G1753" s="197" t="str">
        <f t="shared" si="54"/>
        <v/>
      </c>
      <c r="H1753" s="197" t="str">
        <f>IF(B1753="","",IF(COUNTIF(Businesses!B:B,B1753)&gt;1,"Multi-Tenant","Single-Tenant"))</f>
        <v/>
      </c>
      <c r="I1753" s="402" t="str">
        <f t="shared" si="55"/>
        <v/>
      </c>
      <c r="J1753" s="403"/>
      <c r="K1753" s="97"/>
      <c r="L1753" s="1" t="b">
        <f>IF(B1753="",FALSE,IF(COUNTIF(Businesses!B:B,Buildings!B1753)=0,TRUE,FALSE))</f>
        <v>0</v>
      </c>
    </row>
    <row r="1754" spans="1:12" s="3" customFormat="1" ht="16.5" customHeight="1">
      <c r="A1754" s="96"/>
      <c r="B1754" s="199"/>
      <c r="C1754" s="200"/>
      <c r="D1754" s="200"/>
      <c r="E1754" s="201"/>
      <c r="F1754" s="201"/>
      <c r="G1754" s="197" t="str">
        <f t="shared" si="54"/>
        <v/>
      </c>
      <c r="H1754" s="197" t="str">
        <f>IF(B1754="","",IF(COUNTIF(Businesses!B:B,B1754)&gt;1,"Multi-Tenant","Single-Tenant"))</f>
        <v/>
      </c>
      <c r="I1754" s="402" t="str">
        <f t="shared" si="55"/>
        <v/>
      </c>
      <c r="J1754" s="403"/>
      <c r="K1754" s="97"/>
      <c r="L1754" s="1" t="b">
        <f>IF(B1754="",FALSE,IF(COUNTIF(Businesses!B:B,Buildings!B1754)=0,TRUE,FALSE))</f>
        <v>0</v>
      </c>
    </row>
    <row r="1755" spans="1:12" s="3" customFormat="1" ht="16.5" customHeight="1">
      <c r="A1755" s="96"/>
      <c r="B1755" s="194"/>
      <c r="C1755" s="195"/>
      <c r="D1755" s="195"/>
      <c r="E1755" s="196"/>
      <c r="F1755" s="196"/>
      <c r="G1755" s="197" t="str">
        <f t="shared" si="54"/>
        <v/>
      </c>
      <c r="H1755" s="197" t="str">
        <f>IF(B1755="","",IF(COUNTIF(Businesses!B:B,B1755)&gt;1,"Multi-Tenant","Single-Tenant"))</f>
        <v/>
      </c>
      <c r="I1755" s="402" t="str">
        <f t="shared" si="55"/>
        <v/>
      </c>
      <c r="J1755" s="403"/>
      <c r="K1755" s="97"/>
      <c r="L1755" s="1" t="b">
        <f>IF(B1755="",FALSE,IF(COUNTIF(Businesses!B:B,Buildings!B1755)=0,TRUE,FALSE))</f>
        <v>0</v>
      </c>
    </row>
    <row r="1756" spans="1:12" s="3" customFormat="1" ht="16.5" customHeight="1">
      <c r="A1756" s="96"/>
      <c r="B1756" s="199"/>
      <c r="C1756" s="200"/>
      <c r="D1756" s="200"/>
      <c r="E1756" s="201"/>
      <c r="F1756" s="201"/>
      <c r="G1756" s="197" t="str">
        <f t="shared" si="54"/>
        <v/>
      </c>
      <c r="H1756" s="197" t="str">
        <f>IF(B1756="","",IF(COUNTIF(Businesses!B:B,B1756)&gt;1,"Multi-Tenant","Single-Tenant"))</f>
        <v/>
      </c>
      <c r="I1756" s="402" t="str">
        <f t="shared" si="55"/>
        <v/>
      </c>
      <c r="J1756" s="403"/>
      <c r="K1756" s="97"/>
      <c r="L1756" s="1" t="b">
        <f>IF(B1756="",FALSE,IF(COUNTIF(Businesses!B:B,Buildings!B1756)=0,TRUE,FALSE))</f>
        <v>0</v>
      </c>
    </row>
    <row r="1757" spans="1:12" s="3" customFormat="1" ht="16.5" customHeight="1">
      <c r="A1757" s="96"/>
      <c r="B1757" s="194"/>
      <c r="C1757" s="195"/>
      <c r="D1757" s="195"/>
      <c r="E1757" s="196"/>
      <c r="F1757" s="196"/>
      <c r="G1757" s="197" t="str">
        <f t="shared" si="54"/>
        <v/>
      </c>
      <c r="H1757" s="197" t="str">
        <f>IF(B1757="","",IF(COUNTIF(Businesses!B:B,B1757)&gt;1,"Multi-Tenant","Single-Tenant"))</f>
        <v/>
      </c>
      <c r="I1757" s="402" t="str">
        <f t="shared" si="55"/>
        <v/>
      </c>
      <c r="J1757" s="403"/>
      <c r="K1757" s="97"/>
      <c r="L1757" s="1" t="b">
        <f>IF(B1757="",FALSE,IF(COUNTIF(Businesses!B:B,Buildings!B1757)=0,TRUE,FALSE))</f>
        <v>0</v>
      </c>
    </row>
    <row r="1758" spans="1:12" s="3" customFormat="1" ht="16.5" customHeight="1">
      <c r="A1758" s="96"/>
      <c r="B1758" s="199"/>
      <c r="C1758" s="200"/>
      <c r="D1758" s="200"/>
      <c r="E1758" s="201"/>
      <c r="F1758" s="201"/>
      <c r="G1758" s="197" t="str">
        <f t="shared" si="54"/>
        <v/>
      </c>
      <c r="H1758" s="197" t="str">
        <f>IF(B1758="","",IF(COUNTIF(Businesses!B:B,B1758)&gt;1,"Multi-Tenant","Single-Tenant"))</f>
        <v/>
      </c>
      <c r="I1758" s="402" t="str">
        <f t="shared" si="55"/>
        <v/>
      </c>
      <c r="J1758" s="403"/>
      <c r="K1758" s="97"/>
      <c r="L1758" s="1" t="b">
        <f>IF(B1758="",FALSE,IF(COUNTIF(Businesses!B:B,Buildings!B1758)=0,TRUE,FALSE))</f>
        <v>0</v>
      </c>
    </row>
    <row r="1759" spans="1:12" s="3" customFormat="1" ht="16.5" customHeight="1">
      <c r="A1759" s="96"/>
      <c r="B1759" s="194"/>
      <c r="C1759" s="195"/>
      <c r="D1759" s="195"/>
      <c r="E1759" s="196"/>
      <c r="F1759" s="196"/>
      <c r="G1759" s="197" t="str">
        <f t="shared" si="54"/>
        <v/>
      </c>
      <c r="H1759" s="197" t="str">
        <f>IF(B1759="","",IF(COUNTIF(Businesses!B:B,B1759)&gt;1,"Multi-Tenant","Single-Tenant"))</f>
        <v/>
      </c>
      <c r="I1759" s="402" t="str">
        <f t="shared" si="55"/>
        <v/>
      </c>
      <c r="J1759" s="403"/>
      <c r="K1759" s="97"/>
      <c r="L1759" s="1" t="b">
        <f>IF(B1759="",FALSE,IF(COUNTIF(Businesses!B:B,Buildings!B1759)=0,TRUE,FALSE))</f>
        <v>0</v>
      </c>
    </row>
    <row r="1760" spans="1:12" s="3" customFormat="1" ht="16.5" customHeight="1">
      <c r="A1760" s="96"/>
      <c r="B1760" s="199"/>
      <c r="C1760" s="200"/>
      <c r="D1760" s="200"/>
      <c r="E1760" s="201"/>
      <c r="F1760" s="201"/>
      <c r="G1760" s="197" t="str">
        <f t="shared" si="54"/>
        <v/>
      </c>
      <c r="H1760" s="197" t="str">
        <f>IF(B1760="","",IF(COUNTIF(Businesses!B:B,B1760)&gt;1,"Multi-Tenant","Single-Tenant"))</f>
        <v/>
      </c>
      <c r="I1760" s="402" t="str">
        <f t="shared" si="55"/>
        <v/>
      </c>
      <c r="J1760" s="403"/>
      <c r="K1760" s="97"/>
      <c r="L1760" s="1" t="b">
        <f>IF(B1760="",FALSE,IF(COUNTIF(Businesses!B:B,Buildings!B1760)=0,TRUE,FALSE))</f>
        <v>0</v>
      </c>
    </row>
    <row r="1761" spans="1:12" s="3" customFormat="1" ht="16.5" customHeight="1">
      <c r="A1761" s="96"/>
      <c r="B1761" s="194"/>
      <c r="C1761" s="195"/>
      <c r="D1761" s="195"/>
      <c r="E1761" s="196"/>
      <c r="F1761" s="196"/>
      <c r="G1761" s="197" t="str">
        <f t="shared" si="54"/>
        <v/>
      </c>
      <c r="H1761" s="197" t="str">
        <f>IF(B1761="","",IF(COUNTIF(Businesses!B:B,B1761)&gt;1,"Multi-Tenant","Single-Tenant"))</f>
        <v/>
      </c>
      <c r="I1761" s="402" t="str">
        <f t="shared" si="55"/>
        <v/>
      </c>
      <c r="J1761" s="403"/>
      <c r="K1761" s="97"/>
      <c r="L1761" s="1" t="b">
        <f>IF(B1761="",FALSE,IF(COUNTIF(Businesses!B:B,Buildings!B1761)=0,TRUE,FALSE))</f>
        <v>0</v>
      </c>
    </row>
    <row r="1762" spans="1:12" s="3" customFormat="1" ht="16.5" customHeight="1">
      <c r="A1762" s="96"/>
      <c r="B1762" s="199"/>
      <c r="C1762" s="200"/>
      <c r="D1762" s="200"/>
      <c r="E1762" s="201"/>
      <c r="F1762" s="201"/>
      <c r="G1762" s="197" t="str">
        <f t="shared" si="54"/>
        <v/>
      </c>
      <c r="H1762" s="197" t="str">
        <f>IF(B1762="","",IF(COUNTIF(Businesses!B:B,B1762)&gt;1,"Multi-Tenant","Single-Tenant"))</f>
        <v/>
      </c>
      <c r="I1762" s="402" t="str">
        <f t="shared" si="55"/>
        <v/>
      </c>
      <c r="J1762" s="403"/>
      <c r="K1762" s="97"/>
      <c r="L1762" s="1" t="b">
        <f>IF(B1762="",FALSE,IF(COUNTIF(Businesses!B:B,Buildings!B1762)=0,TRUE,FALSE))</f>
        <v>0</v>
      </c>
    </row>
    <row r="1763" spans="1:12" s="3" customFormat="1" ht="16.5" customHeight="1">
      <c r="A1763" s="96"/>
      <c r="B1763" s="194"/>
      <c r="C1763" s="195"/>
      <c r="D1763" s="195"/>
      <c r="E1763" s="196"/>
      <c r="F1763" s="196"/>
      <c r="G1763" s="197" t="str">
        <f t="shared" si="54"/>
        <v/>
      </c>
      <c r="H1763" s="197" t="str">
        <f>IF(B1763="","",IF(COUNTIF(Businesses!B:B,B1763)&gt;1,"Multi-Tenant","Single-Tenant"))</f>
        <v/>
      </c>
      <c r="I1763" s="402" t="str">
        <f t="shared" si="55"/>
        <v/>
      </c>
      <c r="J1763" s="403"/>
      <c r="K1763" s="97"/>
      <c r="L1763" s="1" t="b">
        <f>IF(B1763="",FALSE,IF(COUNTIF(Businesses!B:B,Buildings!B1763)=0,TRUE,FALSE))</f>
        <v>0</v>
      </c>
    </row>
    <row r="1764" spans="1:12" s="3" customFormat="1" ht="16.5" customHeight="1">
      <c r="A1764" s="96"/>
      <c r="B1764" s="199"/>
      <c r="C1764" s="200"/>
      <c r="D1764" s="200"/>
      <c r="E1764" s="201"/>
      <c r="F1764" s="201"/>
      <c r="G1764" s="197" t="str">
        <f t="shared" si="54"/>
        <v/>
      </c>
      <c r="H1764" s="197" t="str">
        <f>IF(B1764="","",IF(COUNTIF(Businesses!B:B,B1764)&gt;1,"Multi-Tenant","Single-Tenant"))</f>
        <v/>
      </c>
      <c r="I1764" s="402" t="str">
        <f t="shared" si="55"/>
        <v/>
      </c>
      <c r="J1764" s="403"/>
      <c r="K1764" s="97"/>
      <c r="L1764" s="1" t="b">
        <f>IF(B1764="",FALSE,IF(COUNTIF(Businesses!B:B,Buildings!B1764)=0,TRUE,FALSE))</f>
        <v>0</v>
      </c>
    </row>
    <row r="1765" spans="1:12" s="3" customFormat="1" ht="16.5" customHeight="1">
      <c r="A1765" s="96"/>
      <c r="B1765" s="194"/>
      <c r="C1765" s="195"/>
      <c r="D1765" s="195"/>
      <c r="E1765" s="196"/>
      <c r="F1765" s="196"/>
      <c r="G1765" s="197" t="str">
        <f t="shared" si="54"/>
        <v/>
      </c>
      <c r="H1765" s="197" t="str">
        <f>IF(B1765="","",IF(COUNTIF(Businesses!B:B,B1765)&gt;1,"Multi-Tenant","Single-Tenant"))</f>
        <v/>
      </c>
      <c r="I1765" s="402" t="str">
        <f t="shared" si="55"/>
        <v/>
      </c>
      <c r="J1765" s="403"/>
      <c r="K1765" s="97"/>
      <c r="L1765" s="1" t="b">
        <f>IF(B1765="",FALSE,IF(COUNTIF(Businesses!B:B,Buildings!B1765)=0,TRUE,FALSE))</f>
        <v>0</v>
      </c>
    </row>
    <row r="1766" spans="1:12" s="3" customFormat="1" ht="16.5" customHeight="1">
      <c r="A1766" s="96"/>
      <c r="B1766" s="199"/>
      <c r="C1766" s="200"/>
      <c r="D1766" s="200"/>
      <c r="E1766" s="201"/>
      <c r="F1766" s="201"/>
      <c r="G1766" s="197" t="str">
        <f t="shared" si="54"/>
        <v/>
      </c>
      <c r="H1766" s="197" t="str">
        <f>IF(B1766="","",IF(COUNTIF(Businesses!B:B,B1766)&gt;1,"Multi-Tenant","Single-Tenant"))</f>
        <v/>
      </c>
      <c r="I1766" s="402" t="str">
        <f t="shared" si="55"/>
        <v/>
      </c>
      <c r="J1766" s="403"/>
      <c r="K1766" s="97"/>
      <c r="L1766" s="1" t="b">
        <f>IF(B1766="",FALSE,IF(COUNTIF(Businesses!B:B,Buildings!B1766)=0,TRUE,FALSE))</f>
        <v>0</v>
      </c>
    </row>
    <row r="1767" spans="1:12" s="3" customFormat="1" ht="16.5" customHeight="1">
      <c r="A1767" s="96"/>
      <c r="B1767" s="194"/>
      <c r="C1767" s="195"/>
      <c r="D1767" s="195"/>
      <c r="E1767" s="196"/>
      <c r="F1767" s="196"/>
      <c r="G1767" s="197" t="str">
        <f t="shared" si="54"/>
        <v/>
      </c>
      <c r="H1767" s="197" t="str">
        <f>IF(B1767="","",IF(COUNTIF(Businesses!B:B,B1767)&gt;1,"Multi-Tenant","Single-Tenant"))</f>
        <v/>
      </c>
      <c r="I1767" s="402" t="str">
        <f t="shared" si="55"/>
        <v/>
      </c>
      <c r="J1767" s="403"/>
      <c r="K1767" s="97"/>
      <c r="L1767" s="1" t="b">
        <f>IF(B1767="",FALSE,IF(COUNTIF(Businesses!B:B,Buildings!B1767)=0,TRUE,FALSE))</f>
        <v>0</v>
      </c>
    </row>
    <row r="1768" spans="1:12" s="3" customFormat="1" ht="16.5" customHeight="1">
      <c r="A1768" s="96"/>
      <c r="B1768" s="199"/>
      <c r="C1768" s="200"/>
      <c r="D1768" s="200"/>
      <c r="E1768" s="201"/>
      <c r="F1768" s="201"/>
      <c r="G1768" s="197" t="str">
        <f t="shared" si="54"/>
        <v/>
      </c>
      <c r="H1768" s="197" t="str">
        <f>IF(B1768="","",IF(COUNTIF(Businesses!B:B,B1768)&gt;1,"Multi-Tenant","Single-Tenant"))</f>
        <v/>
      </c>
      <c r="I1768" s="402" t="str">
        <f t="shared" si="55"/>
        <v/>
      </c>
      <c r="J1768" s="403"/>
      <c r="K1768" s="97"/>
      <c r="L1768" s="1" t="b">
        <f>IF(B1768="",FALSE,IF(COUNTIF(Businesses!B:B,Buildings!B1768)=0,TRUE,FALSE))</f>
        <v>0</v>
      </c>
    </row>
    <row r="1769" spans="1:12" s="3" customFormat="1" ht="16.5" customHeight="1">
      <c r="A1769" s="96"/>
      <c r="B1769" s="194"/>
      <c r="C1769" s="195"/>
      <c r="D1769" s="195"/>
      <c r="E1769" s="196"/>
      <c r="F1769" s="196"/>
      <c r="G1769" s="197" t="str">
        <f t="shared" si="54"/>
        <v/>
      </c>
      <c r="H1769" s="197" t="str">
        <f>IF(B1769="","",IF(COUNTIF(Businesses!B:B,B1769)&gt;1,"Multi-Tenant","Single-Tenant"))</f>
        <v/>
      </c>
      <c r="I1769" s="402" t="str">
        <f t="shared" si="55"/>
        <v/>
      </c>
      <c r="J1769" s="403"/>
      <c r="K1769" s="97"/>
      <c r="L1769" s="1" t="b">
        <f>IF(B1769="",FALSE,IF(COUNTIF(Businesses!B:B,Buildings!B1769)=0,TRUE,FALSE))</f>
        <v>0</v>
      </c>
    </row>
    <row r="1770" spans="1:12" s="3" customFormat="1" ht="16.5" customHeight="1">
      <c r="A1770" s="96"/>
      <c r="B1770" s="199"/>
      <c r="C1770" s="200"/>
      <c r="D1770" s="200"/>
      <c r="E1770" s="201"/>
      <c r="F1770" s="201"/>
      <c r="G1770" s="197" t="str">
        <f t="shared" si="54"/>
        <v/>
      </c>
      <c r="H1770" s="197" t="str">
        <f>IF(B1770="","",IF(COUNTIF(Businesses!B:B,B1770)&gt;1,"Multi-Tenant","Single-Tenant"))</f>
        <v/>
      </c>
      <c r="I1770" s="402" t="str">
        <f t="shared" si="55"/>
        <v/>
      </c>
      <c r="J1770" s="403"/>
      <c r="K1770" s="97"/>
      <c r="L1770" s="1" t="b">
        <f>IF(B1770="",FALSE,IF(COUNTIF(Businesses!B:B,Buildings!B1770)=0,TRUE,FALSE))</f>
        <v>0</v>
      </c>
    </row>
    <row r="1771" spans="1:12" s="3" customFormat="1" ht="16.5" customHeight="1">
      <c r="A1771" s="96"/>
      <c r="B1771" s="194"/>
      <c r="C1771" s="195"/>
      <c r="D1771" s="195"/>
      <c r="E1771" s="196"/>
      <c r="F1771" s="196"/>
      <c r="G1771" s="197" t="str">
        <f t="shared" si="54"/>
        <v/>
      </c>
      <c r="H1771" s="197" t="str">
        <f>IF(B1771="","",IF(COUNTIF(Businesses!B:B,B1771)&gt;1,"Multi-Tenant","Single-Tenant"))</f>
        <v/>
      </c>
      <c r="I1771" s="402" t="str">
        <f t="shared" si="55"/>
        <v/>
      </c>
      <c r="J1771" s="403"/>
      <c r="K1771" s="97"/>
      <c r="L1771" s="1" t="b">
        <f>IF(B1771="",FALSE,IF(COUNTIF(Businesses!B:B,Buildings!B1771)=0,TRUE,FALSE))</f>
        <v>0</v>
      </c>
    </row>
    <row r="1772" spans="1:12" s="3" customFormat="1" ht="16.5" customHeight="1">
      <c r="A1772" s="96"/>
      <c r="B1772" s="199"/>
      <c r="C1772" s="200"/>
      <c r="D1772" s="200"/>
      <c r="E1772" s="201"/>
      <c r="F1772" s="201"/>
      <c r="G1772" s="197" t="str">
        <f t="shared" si="54"/>
        <v/>
      </c>
      <c r="H1772" s="197" t="str">
        <f>IF(B1772="","",IF(COUNTIF(Businesses!B:B,B1772)&gt;1,"Multi-Tenant","Single-Tenant"))</f>
        <v/>
      </c>
      <c r="I1772" s="402" t="str">
        <f t="shared" si="55"/>
        <v/>
      </c>
      <c r="J1772" s="403"/>
      <c r="K1772" s="97"/>
      <c r="L1772" s="1" t="b">
        <f>IF(B1772="",FALSE,IF(COUNTIF(Businesses!B:B,Buildings!B1772)=0,TRUE,FALSE))</f>
        <v>0</v>
      </c>
    </row>
    <row r="1773" spans="1:12" s="3" customFormat="1" ht="16.5" customHeight="1">
      <c r="A1773" s="96"/>
      <c r="B1773" s="194"/>
      <c r="C1773" s="195"/>
      <c r="D1773" s="195"/>
      <c r="E1773" s="196"/>
      <c r="F1773" s="196"/>
      <c r="G1773" s="197" t="str">
        <f t="shared" si="54"/>
        <v/>
      </c>
      <c r="H1773" s="197" t="str">
        <f>IF(B1773="","",IF(COUNTIF(Businesses!B:B,B1773)&gt;1,"Multi-Tenant","Single-Tenant"))</f>
        <v/>
      </c>
      <c r="I1773" s="402" t="str">
        <f t="shared" si="55"/>
        <v/>
      </c>
      <c r="J1773" s="403"/>
      <c r="K1773" s="97"/>
      <c r="L1773" s="1" t="b">
        <f>IF(B1773="",FALSE,IF(COUNTIF(Businesses!B:B,Buildings!B1773)=0,TRUE,FALSE))</f>
        <v>0</v>
      </c>
    </row>
    <row r="1774" spans="1:12" s="3" customFormat="1" ht="16.5" customHeight="1">
      <c r="A1774" s="96"/>
      <c r="B1774" s="199"/>
      <c r="C1774" s="200"/>
      <c r="D1774" s="200"/>
      <c r="E1774" s="201"/>
      <c r="F1774" s="201"/>
      <c r="G1774" s="197" t="str">
        <f t="shared" si="54"/>
        <v/>
      </c>
      <c r="H1774" s="197" t="str">
        <f>IF(B1774="","",IF(COUNTIF(Businesses!B:B,B1774)&gt;1,"Multi-Tenant","Single-Tenant"))</f>
        <v/>
      </c>
      <c r="I1774" s="402" t="str">
        <f t="shared" si="55"/>
        <v/>
      </c>
      <c r="J1774" s="403"/>
      <c r="K1774" s="97"/>
      <c r="L1774" s="1" t="b">
        <f>IF(B1774="",FALSE,IF(COUNTIF(Businesses!B:B,Buildings!B1774)=0,TRUE,FALSE))</f>
        <v>0</v>
      </c>
    </row>
    <row r="1775" spans="1:12" s="3" customFormat="1" ht="16.5" customHeight="1">
      <c r="A1775" s="96"/>
      <c r="B1775" s="194"/>
      <c r="C1775" s="195"/>
      <c r="D1775" s="195"/>
      <c r="E1775" s="196"/>
      <c r="F1775" s="196"/>
      <c r="G1775" s="197" t="str">
        <f t="shared" si="54"/>
        <v/>
      </c>
      <c r="H1775" s="197" t="str">
        <f>IF(B1775="","",IF(COUNTIF(Businesses!B:B,B1775)&gt;1,"Multi-Tenant","Single-Tenant"))</f>
        <v/>
      </c>
      <c r="I1775" s="402" t="str">
        <f t="shared" si="55"/>
        <v/>
      </c>
      <c r="J1775" s="403"/>
      <c r="K1775" s="97"/>
      <c r="L1775" s="1" t="b">
        <f>IF(B1775="",FALSE,IF(COUNTIF(Businesses!B:B,Buildings!B1775)=0,TRUE,FALSE))</f>
        <v>0</v>
      </c>
    </row>
    <row r="1776" spans="1:12" s="3" customFormat="1" ht="16.5" customHeight="1">
      <c r="A1776" s="96"/>
      <c r="B1776" s="199"/>
      <c r="C1776" s="200"/>
      <c r="D1776" s="200"/>
      <c r="E1776" s="201"/>
      <c r="F1776" s="201"/>
      <c r="G1776" s="197" t="str">
        <f t="shared" si="54"/>
        <v/>
      </c>
      <c r="H1776" s="197" t="str">
        <f>IF(B1776="","",IF(COUNTIF(Businesses!B:B,B1776)&gt;1,"Multi-Tenant","Single-Tenant"))</f>
        <v/>
      </c>
      <c r="I1776" s="402" t="str">
        <f t="shared" si="55"/>
        <v/>
      </c>
      <c r="J1776" s="403"/>
      <c r="K1776" s="97"/>
      <c r="L1776" s="1" t="b">
        <f>IF(B1776="",FALSE,IF(COUNTIF(Businesses!B:B,Buildings!B1776)=0,TRUE,FALSE))</f>
        <v>0</v>
      </c>
    </row>
    <row r="1777" spans="1:12" s="3" customFormat="1" ht="16.5" customHeight="1">
      <c r="A1777" s="96"/>
      <c r="B1777" s="194"/>
      <c r="C1777" s="195"/>
      <c r="D1777" s="195"/>
      <c r="E1777" s="196"/>
      <c r="F1777" s="196"/>
      <c r="G1777" s="197" t="str">
        <f t="shared" si="54"/>
        <v/>
      </c>
      <c r="H1777" s="197" t="str">
        <f>IF(B1777="","",IF(COUNTIF(Businesses!B:B,B1777)&gt;1,"Multi-Tenant","Single-Tenant"))</f>
        <v/>
      </c>
      <c r="I1777" s="402" t="str">
        <f t="shared" si="55"/>
        <v/>
      </c>
      <c r="J1777" s="403"/>
      <c r="K1777" s="97"/>
      <c r="L1777" s="1" t="b">
        <f>IF(B1777="",FALSE,IF(COUNTIF(Businesses!B:B,Buildings!B1777)=0,TRUE,FALSE))</f>
        <v>0</v>
      </c>
    </row>
    <row r="1778" spans="1:12" s="3" customFormat="1" ht="16.5" customHeight="1">
      <c r="A1778" s="96"/>
      <c r="B1778" s="199"/>
      <c r="C1778" s="200"/>
      <c r="D1778" s="200"/>
      <c r="E1778" s="201"/>
      <c r="F1778" s="201"/>
      <c r="G1778" s="197" t="str">
        <f t="shared" si="54"/>
        <v/>
      </c>
      <c r="H1778" s="197" t="str">
        <f>IF(B1778="","",IF(COUNTIF(Businesses!B:B,B1778)&gt;1,"Multi-Tenant","Single-Tenant"))</f>
        <v/>
      </c>
      <c r="I1778" s="402" t="str">
        <f t="shared" si="55"/>
        <v/>
      </c>
      <c r="J1778" s="403"/>
      <c r="K1778" s="97"/>
      <c r="L1778" s="1" t="b">
        <f>IF(B1778="",FALSE,IF(COUNTIF(Businesses!B:B,Buildings!B1778)=0,TRUE,FALSE))</f>
        <v>0</v>
      </c>
    </row>
    <row r="1779" spans="1:12" s="3" customFormat="1" ht="16.5" customHeight="1">
      <c r="A1779" s="96"/>
      <c r="B1779" s="194"/>
      <c r="C1779" s="195"/>
      <c r="D1779" s="195"/>
      <c r="E1779" s="196"/>
      <c r="F1779" s="196"/>
      <c r="G1779" s="197" t="str">
        <f t="shared" si="54"/>
        <v/>
      </c>
      <c r="H1779" s="197" t="str">
        <f>IF(B1779="","",IF(COUNTIF(Businesses!B:B,B1779)&gt;1,"Multi-Tenant","Single-Tenant"))</f>
        <v/>
      </c>
      <c r="I1779" s="402" t="str">
        <f t="shared" si="55"/>
        <v/>
      </c>
      <c r="J1779" s="403"/>
      <c r="K1779" s="97"/>
      <c r="L1779" s="1" t="b">
        <f>IF(B1779="",FALSE,IF(COUNTIF(Businesses!B:B,Buildings!B1779)=0,TRUE,FALSE))</f>
        <v>0</v>
      </c>
    </row>
    <row r="1780" spans="1:12" s="3" customFormat="1" ht="16.5" customHeight="1">
      <c r="A1780" s="96"/>
      <c r="B1780" s="199"/>
      <c r="C1780" s="200"/>
      <c r="D1780" s="200"/>
      <c r="E1780" s="201"/>
      <c r="F1780" s="201"/>
      <c r="G1780" s="197" t="str">
        <f t="shared" si="54"/>
        <v/>
      </c>
      <c r="H1780" s="197" t="str">
        <f>IF(B1780="","",IF(COUNTIF(Businesses!B:B,B1780)&gt;1,"Multi-Tenant","Single-Tenant"))</f>
        <v/>
      </c>
      <c r="I1780" s="402" t="str">
        <f t="shared" si="55"/>
        <v/>
      </c>
      <c r="J1780" s="403"/>
      <c r="K1780" s="97"/>
      <c r="L1780" s="1" t="b">
        <f>IF(B1780="",FALSE,IF(COUNTIF(Businesses!B:B,Buildings!B1780)=0,TRUE,FALSE))</f>
        <v>0</v>
      </c>
    </row>
    <row r="1781" spans="1:12" s="3" customFormat="1" ht="16.5" customHeight="1">
      <c r="A1781" s="96"/>
      <c r="B1781" s="194"/>
      <c r="C1781" s="195"/>
      <c r="D1781" s="195"/>
      <c r="E1781" s="196"/>
      <c r="F1781" s="196"/>
      <c r="G1781" s="197" t="str">
        <f t="shared" si="54"/>
        <v/>
      </c>
      <c r="H1781" s="197" t="str">
        <f>IF(B1781="","",IF(COUNTIF(Businesses!B:B,B1781)&gt;1,"Multi-Tenant","Single-Tenant"))</f>
        <v/>
      </c>
      <c r="I1781" s="402" t="str">
        <f t="shared" si="55"/>
        <v/>
      </c>
      <c r="J1781" s="403"/>
      <c r="K1781" s="97"/>
      <c r="L1781" s="1" t="b">
        <f>IF(B1781="",FALSE,IF(COUNTIF(Businesses!B:B,Buildings!B1781)=0,TRUE,FALSE))</f>
        <v>0</v>
      </c>
    </row>
    <row r="1782" spans="1:12" s="3" customFormat="1" ht="16.5" customHeight="1">
      <c r="A1782" s="96"/>
      <c r="B1782" s="199"/>
      <c r="C1782" s="200"/>
      <c r="D1782" s="200"/>
      <c r="E1782" s="201"/>
      <c r="F1782" s="201"/>
      <c r="G1782" s="197" t="str">
        <f t="shared" si="54"/>
        <v/>
      </c>
      <c r="H1782" s="197" t="str">
        <f>IF(B1782="","",IF(COUNTIF(Businesses!B:B,B1782)&gt;1,"Multi-Tenant","Single-Tenant"))</f>
        <v/>
      </c>
      <c r="I1782" s="402" t="str">
        <f t="shared" si="55"/>
        <v/>
      </c>
      <c r="J1782" s="403"/>
      <c r="K1782" s="97"/>
      <c r="L1782" s="1" t="b">
        <f>IF(B1782="",FALSE,IF(COUNTIF(Businesses!B:B,Buildings!B1782)=0,TRUE,FALSE))</f>
        <v>0</v>
      </c>
    </row>
    <row r="1783" spans="1:12" s="3" customFormat="1" ht="16.5" customHeight="1">
      <c r="A1783" s="96"/>
      <c r="B1783" s="194"/>
      <c r="C1783" s="195"/>
      <c r="D1783" s="195"/>
      <c r="E1783" s="196"/>
      <c r="F1783" s="196"/>
      <c r="G1783" s="197" t="str">
        <f t="shared" si="54"/>
        <v/>
      </c>
      <c r="H1783" s="197" t="str">
        <f>IF(B1783="","",IF(COUNTIF(Businesses!B:B,B1783)&gt;1,"Multi-Tenant","Single-Tenant"))</f>
        <v/>
      </c>
      <c r="I1783" s="402" t="str">
        <f t="shared" si="55"/>
        <v/>
      </c>
      <c r="J1783" s="403"/>
      <c r="K1783" s="97"/>
      <c r="L1783" s="1" t="b">
        <f>IF(B1783="",FALSE,IF(COUNTIF(Businesses!B:B,Buildings!B1783)=0,TRUE,FALSE))</f>
        <v>0</v>
      </c>
    </row>
    <row r="1784" spans="1:12" s="3" customFormat="1" ht="16.5" customHeight="1">
      <c r="A1784" s="96"/>
      <c r="B1784" s="199"/>
      <c r="C1784" s="200"/>
      <c r="D1784" s="200"/>
      <c r="E1784" s="201"/>
      <c r="F1784" s="201"/>
      <c r="G1784" s="197" t="str">
        <f t="shared" si="54"/>
        <v/>
      </c>
      <c r="H1784" s="197" t="str">
        <f>IF(B1784="","",IF(COUNTIF(Businesses!B:B,B1784)&gt;1,"Multi-Tenant","Single-Tenant"))</f>
        <v/>
      </c>
      <c r="I1784" s="402" t="str">
        <f t="shared" si="55"/>
        <v/>
      </c>
      <c r="J1784" s="403"/>
      <c r="K1784" s="97"/>
      <c r="L1784" s="1" t="b">
        <f>IF(B1784="",FALSE,IF(COUNTIF(Businesses!B:B,Buildings!B1784)=0,TRUE,FALSE))</f>
        <v>0</v>
      </c>
    </row>
    <row r="1785" spans="1:12" s="3" customFormat="1" ht="16.5" customHeight="1">
      <c r="A1785" s="96"/>
      <c r="B1785" s="194"/>
      <c r="C1785" s="195"/>
      <c r="D1785" s="195"/>
      <c r="E1785" s="196"/>
      <c r="F1785" s="196"/>
      <c r="G1785" s="197" t="str">
        <f t="shared" si="54"/>
        <v/>
      </c>
      <c r="H1785" s="197" t="str">
        <f>IF(B1785="","",IF(COUNTIF(Businesses!B:B,B1785)&gt;1,"Multi-Tenant","Single-Tenant"))</f>
        <v/>
      </c>
      <c r="I1785" s="402" t="str">
        <f t="shared" si="55"/>
        <v/>
      </c>
      <c r="J1785" s="403"/>
      <c r="K1785" s="97"/>
      <c r="L1785" s="1" t="b">
        <f>IF(B1785="",FALSE,IF(COUNTIF(Businesses!B:B,Buildings!B1785)=0,TRUE,FALSE))</f>
        <v>0</v>
      </c>
    </row>
    <row r="1786" spans="1:12" s="3" customFormat="1" ht="16.5" customHeight="1">
      <c r="A1786" s="96"/>
      <c r="B1786" s="199"/>
      <c r="C1786" s="200"/>
      <c r="D1786" s="200"/>
      <c r="E1786" s="201"/>
      <c r="F1786" s="201"/>
      <c r="G1786" s="197" t="str">
        <f t="shared" si="54"/>
        <v/>
      </c>
      <c r="H1786" s="197" t="str">
        <f>IF(B1786="","",IF(COUNTIF(Businesses!B:B,B1786)&gt;1,"Multi-Tenant","Single-Tenant"))</f>
        <v/>
      </c>
      <c r="I1786" s="402" t="str">
        <f t="shared" si="55"/>
        <v/>
      </c>
      <c r="J1786" s="403"/>
      <c r="K1786" s="97"/>
      <c r="L1786" s="1" t="b">
        <f>IF(B1786="",FALSE,IF(COUNTIF(Businesses!B:B,Buildings!B1786)=0,TRUE,FALSE))</f>
        <v>0</v>
      </c>
    </row>
    <row r="1787" spans="1:12" s="3" customFormat="1" ht="16.5" customHeight="1">
      <c r="A1787" s="96"/>
      <c r="B1787" s="194"/>
      <c r="C1787" s="195"/>
      <c r="D1787" s="195"/>
      <c r="E1787" s="196"/>
      <c r="F1787" s="196"/>
      <c r="G1787" s="197" t="str">
        <f t="shared" si="54"/>
        <v/>
      </c>
      <c r="H1787" s="197" t="str">
        <f>IF(B1787="","",IF(COUNTIF(Businesses!B:B,B1787)&gt;1,"Multi-Tenant","Single-Tenant"))</f>
        <v/>
      </c>
      <c r="I1787" s="402" t="str">
        <f t="shared" si="55"/>
        <v/>
      </c>
      <c r="J1787" s="403"/>
      <c r="K1787" s="97"/>
      <c r="L1787" s="1" t="b">
        <f>IF(B1787="",FALSE,IF(COUNTIF(Businesses!B:B,Buildings!B1787)=0,TRUE,FALSE))</f>
        <v>0</v>
      </c>
    </row>
    <row r="1788" spans="1:12" s="3" customFormat="1" ht="16.5" customHeight="1">
      <c r="A1788" s="96"/>
      <c r="B1788" s="199"/>
      <c r="C1788" s="200"/>
      <c r="D1788" s="200"/>
      <c r="E1788" s="201"/>
      <c r="F1788" s="201"/>
      <c r="G1788" s="197" t="str">
        <f t="shared" si="54"/>
        <v/>
      </c>
      <c r="H1788" s="197" t="str">
        <f>IF(B1788="","",IF(COUNTIF(Businesses!B:B,B1788)&gt;1,"Multi-Tenant","Single-Tenant"))</f>
        <v/>
      </c>
      <c r="I1788" s="402" t="str">
        <f t="shared" si="55"/>
        <v/>
      </c>
      <c r="J1788" s="403"/>
      <c r="K1788" s="97"/>
      <c r="L1788" s="1" t="b">
        <f>IF(B1788="",FALSE,IF(COUNTIF(Businesses!B:B,Buildings!B1788)=0,TRUE,FALSE))</f>
        <v>0</v>
      </c>
    </row>
    <row r="1789" spans="1:12" s="3" customFormat="1" ht="16.5" customHeight="1">
      <c r="A1789" s="96"/>
      <c r="B1789" s="194"/>
      <c r="C1789" s="195"/>
      <c r="D1789" s="195"/>
      <c r="E1789" s="196"/>
      <c r="F1789" s="196"/>
      <c r="G1789" s="197" t="str">
        <f t="shared" si="54"/>
        <v/>
      </c>
      <c r="H1789" s="197" t="str">
        <f>IF(B1789="","",IF(COUNTIF(Businesses!B:B,B1789)&gt;1,"Multi-Tenant","Single-Tenant"))</f>
        <v/>
      </c>
      <c r="I1789" s="402" t="str">
        <f t="shared" si="55"/>
        <v/>
      </c>
      <c r="J1789" s="403"/>
      <c r="K1789" s="97"/>
      <c r="L1789" s="1" t="b">
        <f>IF(B1789="",FALSE,IF(COUNTIF(Businesses!B:B,Buildings!B1789)=0,TRUE,FALSE))</f>
        <v>0</v>
      </c>
    </row>
    <row r="1790" spans="1:12" s="3" customFormat="1" ht="16.5" customHeight="1">
      <c r="A1790" s="96"/>
      <c r="B1790" s="199"/>
      <c r="C1790" s="200"/>
      <c r="D1790" s="200"/>
      <c r="E1790" s="201"/>
      <c r="F1790" s="201"/>
      <c r="G1790" s="197" t="str">
        <f t="shared" si="54"/>
        <v/>
      </c>
      <c r="H1790" s="197" t="str">
        <f>IF(B1790="","",IF(COUNTIF(Businesses!B:B,B1790)&gt;1,"Multi-Tenant","Single-Tenant"))</f>
        <v/>
      </c>
      <c r="I1790" s="402" t="str">
        <f t="shared" si="55"/>
        <v/>
      </c>
      <c r="J1790" s="403"/>
      <c r="K1790" s="97"/>
      <c r="L1790" s="1" t="b">
        <f>IF(B1790="",FALSE,IF(COUNTIF(Businesses!B:B,Buildings!B1790)=0,TRUE,FALSE))</f>
        <v>0</v>
      </c>
    </row>
    <row r="1791" spans="1:12" s="3" customFormat="1" ht="16.5" customHeight="1">
      <c r="A1791" s="96"/>
      <c r="B1791" s="194"/>
      <c r="C1791" s="195"/>
      <c r="D1791" s="195"/>
      <c r="E1791" s="196"/>
      <c r="F1791" s="196"/>
      <c r="G1791" s="197" t="str">
        <f t="shared" si="54"/>
        <v/>
      </c>
      <c r="H1791" s="197" t="str">
        <f>IF(B1791="","",IF(COUNTIF(Businesses!B:B,B1791)&gt;1,"Multi-Tenant","Single-Tenant"))</f>
        <v/>
      </c>
      <c r="I1791" s="402" t="str">
        <f t="shared" si="55"/>
        <v/>
      </c>
      <c r="J1791" s="403"/>
      <c r="K1791" s="97"/>
      <c r="L1791" s="1" t="b">
        <f>IF(B1791="",FALSE,IF(COUNTIF(Businesses!B:B,Buildings!B1791)=0,TRUE,FALSE))</f>
        <v>0</v>
      </c>
    </row>
    <row r="1792" spans="1:12" s="3" customFormat="1" ht="16.5" customHeight="1">
      <c r="A1792" s="96"/>
      <c r="B1792" s="199"/>
      <c r="C1792" s="200"/>
      <c r="D1792" s="200"/>
      <c r="E1792" s="201"/>
      <c r="F1792" s="201"/>
      <c r="G1792" s="197" t="str">
        <f t="shared" si="54"/>
        <v/>
      </c>
      <c r="H1792" s="197" t="str">
        <f>IF(B1792="","",IF(COUNTIF(Businesses!B:B,B1792)&gt;1,"Multi-Tenant","Single-Tenant"))</f>
        <v/>
      </c>
      <c r="I1792" s="402" t="str">
        <f t="shared" si="55"/>
        <v/>
      </c>
      <c r="J1792" s="403"/>
      <c r="K1792" s="97"/>
      <c r="L1792" s="1" t="b">
        <f>IF(B1792="",FALSE,IF(COUNTIF(Businesses!B:B,Buildings!B1792)=0,TRUE,FALSE))</f>
        <v>0</v>
      </c>
    </row>
    <row r="1793" spans="1:12" s="3" customFormat="1" ht="16.5" customHeight="1">
      <c r="A1793" s="96"/>
      <c r="B1793" s="194"/>
      <c r="C1793" s="195"/>
      <c r="D1793" s="195"/>
      <c r="E1793" s="196"/>
      <c r="F1793" s="196"/>
      <c r="G1793" s="197" t="str">
        <f t="shared" si="54"/>
        <v/>
      </c>
      <c r="H1793" s="197" t="str">
        <f>IF(B1793="","",IF(COUNTIF(Businesses!B:B,B1793)&gt;1,"Multi-Tenant","Single-Tenant"))</f>
        <v/>
      </c>
      <c r="I1793" s="402" t="str">
        <f t="shared" si="55"/>
        <v/>
      </c>
      <c r="J1793" s="403"/>
      <c r="K1793" s="97"/>
      <c r="L1793" s="1" t="b">
        <f>IF(B1793="",FALSE,IF(COUNTIF(Businesses!B:B,Buildings!B1793)=0,TRUE,FALSE))</f>
        <v>0</v>
      </c>
    </row>
    <row r="1794" spans="1:12" s="3" customFormat="1" ht="16.5" customHeight="1">
      <c r="A1794" s="96"/>
      <c r="B1794" s="199"/>
      <c r="C1794" s="200"/>
      <c r="D1794" s="200"/>
      <c r="E1794" s="201"/>
      <c r="F1794" s="201"/>
      <c r="G1794" s="197" t="str">
        <f t="shared" si="54"/>
        <v/>
      </c>
      <c r="H1794" s="197" t="str">
        <f>IF(B1794="","",IF(COUNTIF(Businesses!B:B,B1794)&gt;1,"Multi-Tenant","Single-Tenant"))</f>
        <v/>
      </c>
      <c r="I1794" s="402" t="str">
        <f t="shared" si="55"/>
        <v/>
      </c>
      <c r="J1794" s="403"/>
      <c r="K1794" s="97"/>
      <c r="L1794" s="1" t="b">
        <f>IF(B1794="",FALSE,IF(COUNTIF(Businesses!B:B,Buildings!B1794)=0,TRUE,FALSE))</f>
        <v>0</v>
      </c>
    </row>
    <row r="1795" spans="1:12" s="3" customFormat="1" ht="16.5" customHeight="1">
      <c r="A1795" s="96"/>
      <c r="B1795" s="194"/>
      <c r="C1795" s="195"/>
      <c r="D1795" s="195"/>
      <c r="E1795" s="196"/>
      <c r="F1795" s="196"/>
      <c r="G1795" s="197" t="str">
        <f t="shared" si="54"/>
        <v/>
      </c>
      <c r="H1795" s="197" t="str">
        <f>IF(B1795="","",IF(COUNTIF(Businesses!B:B,B1795)&gt;1,"Multi-Tenant","Single-Tenant"))</f>
        <v/>
      </c>
      <c r="I1795" s="402" t="str">
        <f t="shared" si="55"/>
        <v/>
      </c>
      <c r="J1795" s="403"/>
      <c r="K1795" s="97"/>
      <c r="L1795" s="1" t="b">
        <f>IF(B1795="",FALSE,IF(COUNTIF(Businesses!B:B,Buildings!B1795)=0,TRUE,FALSE))</f>
        <v>0</v>
      </c>
    </row>
    <row r="1796" spans="1:12" s="3" customFormat="1" ht="16.5" customHeight="1">
      <c r="A1796" s="96"/>
      <c r="B1796" s="199"/>
      <c r="C1796" s="200"/>
      <c r="D1796" s="200"/>
      <c r="E1796" s="201"/>
      <c r="F1796" s="201"/>
      <c r="G1796" s="197" t="str">
        <f t="shared" ref="G1796:G1859" si="56">IF(B1796="","","Standard")</f>
        <v/>
      </c>
      <c r="H1796" s="197" t="str">
        <f>IF(B1796="","",IF(COUNTIF(Businesses!B:B,B1796)&gt;1,"Multi-Tenant","Single-Tenant"))</f>
        <v/>
      </c>
      <c r="I1796" s="402" t="str">
        <f t="shared" ref="I1796:I1859" si="57">IF(B1796="","",B1796)</f>
        <v/>
      </c>
      <c r="J1796" s="403"/>
      <c r="K1796" s="97"/>
      <c r="L1796" s="1" t="b">
        <f>IF(B1796="",FALSE,IF(COUNTIF(Businesses!B:B,Buildings!B1796)=0,TRUE,FALSE))</f>
        <v>0</v>
      </c>
    </row>
    <row r="1797" spans="1:12" s="3" customFormat="1" ht="16.5" customHeight="1">
      <c r="A1797" s="96"/>
      <c r="B1797" s="194"/>
      <c r="C1797" s="195"/>
      <c r="D1797" s="195"/>
      <c r="E1797" s="196"/>
      <c r="F1797" s="196"/>
      <c r="G1797" s="197" t="str">
        <f t="shared" si="56"/>
        <v/>
      </c>
      <c r="H1797" s="197" t="str">
        <f>IF(B1797="","",IF(COUNTIF(Businesses!B:B,B1797)&gt;1,"Multi-Tenant","Single-Tenant"))</f>
        <v/>
      </c>
      <c r="I1797" s="402" t="str">
        <f t="shared" si="57"/>
        <v/>
      </c>
      <c r="J1797" s="403"/>
      <c r="K1797" s="97"/>
      <c r="L1797" s="1" t="b">
        <f>IF(B1797="",FALSE,IF(COUNTIF(Businesses!B:B,Buildings!B1797)=0,TRUE,FALSE))</f>
        <v>0</v>
      </c>
    </row>
    <row r="1798" spans="1:12" s="3" customFormat="1" ht="16.5" customHeight="1">
      <c r="A1798" s="96"/>
      <c r="B1798" s="199"/>
      <c r="C1798" s="200"/>
      <c r="D1798" s="200"/>
      <c r="E1798" s="201"/>
      <c r="F1798" s="201"/>
      <c r="G1798" s="197" t="str">
        <f t="shared" si="56"/>
        <v/>
      </c>
      <c r="H1798" s="197" t="str">
        <f>IF(B1798="","",IF(COUNTIF(Businesses!B:B,B1798)&gt;1,"Multi-Tenant","Single-Tenant"))</f>
        <v/>
      </c>
      <c r="I1798" s="402" t="str">
        <f t="shared" si="57"/>
        <v/>
      </c>
      <c r="J1798" s="403"/>
      <c r="K1798" s="97"/>
      <c r="L1798" s="1" t="b">
        <f>IF(B1798="",FALSE,IF(COUNTIF(Businesses!B:B,Buildings!B1798)=0,TRUE,FALSE))</f>
        <v>0</v>
      </c>
    </row>
    <row r="1799" spans="1:12" s="3" customFormat="1" ht="16.5" customHeight="1">
      <c r="A1799" s="96"/>
      <c r="B1799" s="194"/>
      <c r="C1799" s="195"/>
      <c r="D1799" s="195"/>
      <c r="E1799" s="196"/>
      <c r="F1799" s="196"/>
      <c r="G1799" s="197" t="str">
        <f t="shared" si="56"/>
        <v/>
      </c>
      <c r="H1799" s="197" t="str">
        <f>IF(B1799="","",IF(COUNTIF(Businesses!B:B,B1799)&gt;1,"Multi-Tenant","Single-Tenant"))</f>
        <v/>
      </c>
      <c r="I1799" s="402" t="str">
        <f t="shared" si="57"/>
        <v/>
      </c>
      <c r="J1799" s="403"/>
      <c r="K1799" s="97"/>
      <c r="L1799" s="1" t="b">
        <f>IF(B1799="",FALSE,IF(COUNTIF(Businesses!B:B,Buildings!B1799)=0,TRUE,FALSE))</f>
        <v>0</v>
      </c>
    </row>
    <row r="1800" spans="1:12" s="3" customFormat="1" ht="16.5" customHeight="1">
      <c r="A1800" s="96"/>
      <c r="B1800" s="199"/>
      <c r="C1800" s="200"/>
      <c r="D1800" s="200"/>
      <c r="E1800" s="201"/>
      <c r="F1800" s="201"/>
      <c r="G1800" s="197" t="str">
        <f t="shared" si="56"/>
        <v/>
      </c>
      <c r="H1800" s="197" t="str">
        <f>IF(B1800="","",IF(COUNTIF(Businesses!B:B,B1800)&gt;1,"Multi-Tenant","Single-Tenant"))</f>
        <v/>
      </c>
      <c r="I1800" s="402" t="str">
        <f t="shared" si="57"/>
        <v/>
      </c>
      <c r="J1800" s="403"/>
      <c r="K1800" s="97"/>
      <c r="L1800" s="1" t="b">
        <f>IF(B1800="",FALSE,IF(COUNTIF(Businesses!B:B,Buildings!B1800)=0,TRUE,FALSE))</f>
        <v>0</v>
      </c>
    </row>
    <row r="1801" spans="1:12" s="3" customFormat="1" ht="16.5" customHeight="1">
      <c r="A1801" s="96"/>
      <c r="B1801" s="194"/>
      <c r="C1801" s="195"/>
      <c r="D1801" s="195"/>
      <c r="E1801" s="196"/>
      <c r="F1801" s="196"/>
      <c r="G1801" s="197" t="str">
        <f t="shared" si="56"/>
        <v/>
      </c>
      <c r="H1801" s="197" t="str">
        <f>IF(B1801="","",IF(COUNTIF(Businesses!B:B,B1801)&gt;1,"Multi-Tenant","Single-Tenant"))</f>
        <v/>
      </c>
      <c r="I1801" s="402" t="str">
        <f t="shared" si="57"/>
        <v/>
      </c>
      <c r="J1801" s="403"/>
      <c r="K1801" s="97"/>
      <c r="L1801" s="1" t="b">
        <f>IF(B1801="",FALSE,IF(COUNTIF(Businesses!B:B,Buildings!B1801)=0,TRUE,FALSE))</f>
        <v>0</v>
      </c>
    </row>
    <row r="1802" spans="1:12" s="3" customFormat="1" ht="16.5" customHeight="1">
      <c r="A1802" s="96"/>
      <c r="B1802" s="199"/>
      <c r="C1802" s="200"/>
      <c r="D1802" s="200"/>
      <c r="E1802" s="201"/>
      <c r="F1802" s="201"/>
      <c r="G1802" s="197" t="str">
        <f t="shared" si="56"/>
        <v/>
      </c>
      <c r="H1802" s="197" t="str">
        <f>IF(B1802="","",IF(COUNTIF(Businesses!B:B,B1802)&gt;1,"Multi-Tenant","Single-Tenant"))</f>
        <v/>
      </c>
      <c r="I1802" s="402" t="str">
        <f t="shared" si="57"/>
        <v/>
      </c>
      <c r="J1802" s="403"/>
      <c r="K1802" s="97"/>
      <c r="L1802" s="1" t="b">
        <f>IF(B1802="",FALSE,IF(COUNTIF(Businesses!B:B,Buildings!B1802)=0,TRUE,FALSE))</f>
        <v>0</v>
      </c>
    </row>
    <row r="1803" spans="1:12" s="3" customFormat="1" ht="16.5" customHeight="1">
      <c r="A1803" s="96"/>
      <c r="B1803" s="194"/>
      <c r="C1803" s="195"/>
      <c r="D1803" s="195"/>
      <c r="E1803" s="196"/>
      <c r="F1803" s="196"/>
      <c r="G1803" s="197" t="str">
        <f t="shared" si="56"/>
        <v/>
      </c>
      <c r="H1803" s="197" t="str">
        <f>IF(B1803="","",IF(COUNTIF(Businesses!B:B,B1803)&gt;1,"Multi-Tenant","Single-Tenant"))</f>
        <v/>
      </c>
      <c r="I1803" s="402" t="str">
        <f t="shared" si="57"/>
        <v/>
      </c>
      <c r="J1803" s="403"/>
      <c r="K1803" s="97"/>
      <c r="L1803" s="1" t="b">
        <f>IF(B1803="",FALSE,IF(COUNTIF(Businesses!B:B,Buildings!B1803)=0,TRUE,FALSE))</f>
        <v>0</v>
      </c>
    </row>
    <row r="1804" spans="1:12" s="3" customFormat="1" ht="16.5" customHeight="1">
      <c r="A1804" s="96"/>
      <c r="B1804" s="199"/>
      <c r="C1804" s="200"/>
      <c r="D1804" s="200"/>
      <c r="E1804" s="201"/>
      <c r="F1804" s="201"/>
      <c r="G1804" s="197" t="str">
        <f t="shared" si="56"/>
        <v/>
      </c>
      <c r="H1804" s="197" t="str">
        <f>IF(B1804="","",IF(COUNTIF(Businesses!B:B,B1804)&gt;1,"Multi-Tenant","Single-Tenant"))</f>
        <v/>
      </c>
      <c r="I1804" s="402" t="str">
        <f t="shared" si="57"/>
        <v/>
      </c>
      <c r="J1804" s="403"/>
      <c r="K1804" s="97"/>
      <c r="L1804" s="1" t="b">
        <f>IF(B1804="",FALSE,IF(COUNTIF(Businesses!B:B,Buildings!B1804)=0,TRUE,FALSE))</f>
        <v>0</v>
      </c>
    </row>
    <row r="1805" spans="1:12" s="3" customFormat="1" ht="16.5" customHeight="1">
      <c r="A1805" s="96"/>
      <c r="B1805" s="194"/>
      <c r="C1805" s="195"/>
      <c r="D1805" s="195"/>
      <c r="E1805" s="196"/>
      <c r="F1805" s="196"/>
      <c r="G1805" s="197" t="str">
        <f t="shared" si="56"/>
        <v/>
      </c>
      <c r="H1805" s="197" t="str">
        <f>IF(B1805="","",IF(COUNTIF(Businesses!B:B,B1805)&gt;1,"Multi-Tenant","Single-Tenant"))</f>
        <v/>
      </c>
      <c r="I1805" s="402" t="str">
        <f t="shared" si="57"/>
        <v/>
      </c>
      <c r="J1805" s="403"/>
      <c r="K1805" s="97"/>
      <c r="L1805" s="1" t="b">
        <f>IF(B1805="",FALSE,IF(COUNTIF(Businesses!B:B,Buildings!B1805)=0,TRUE,FALSE))</f>
        <v>0</v>
      </c>
    </row>
    <row r="1806" spans="1:12" s="3" customFormat="1" ht="16.5" customHeight="1">
      <c r="A1806" s="96"/>
      <c r="B1806" s="199"/>
      <c r="C1806" s="200"/>
      <c r="D1806" s="200"/>
      <c r="E1806" s="201"/>
      <c r="F1806" s="201"/>
      <c r="G1806" s="197" t="str">
        <f t="shared" si="56"/>
        <v/>
      </c>
      <c r="H1806" s="197" t="str">
        <f>IF(B1806="","",IF(COUNTIF(Businesses!B:B,B1806)&gt;1,"Multi-Tenant","Single-Tenant"))</f>
        <v/>
      </c>
      <c r="I1806" s="402" t="str">
        <f t="shared" si="57"/>
        <v/>
      </c>
      <c r="J1806" s="403"/>
      <c r="K1806" s="97"/>
      <c r="L1806" s="1" t="b">
        <f>IF(B1806="",FALSE,IF(COUNTIF(Businesses!B:B,Buildings!B1806)=0,TRUE,FALSE))</f>
        <v>0</v>
      </c>
    </row>
    <row r="1807" spans="1:12" s="3" customFormat="1" ht="16.5" customHeight="1">
      <c r="A1807" s="96"/>
      <c r="B1807" s="194"/>
      <c r="C1807" s="195"/>
      <c r="D1807" s="195"/>
      <c r="E1807" s="196"/>
      <c r="F1807" s="196"/>
      <c r="G1807" s="197" t="str">
        <f t="shared" si="56"/>
        <v/>
      </c>
      <c r="H1807" s="197" t="str">
        <f>IF(B1807="","",IF(COUNTIF(Businesses!B:B,B1807)&gt;1,"Multi-Tenant","Single-Tenant"))</f>
        <v/>
      </c>
      <c r="I1807" s="402" t="str">
        <f t="shared" si="57"/>
        <v/>
      </c>
      <c r="J1807" s="403"/>
      <c r="K1807" s="97"/>
      <c r="L1807" s="1" t="b">
        <f>IF(B1807="",FALSE,IF(COUNTIF(Businesses!B:B,Buildings!B1807)=0,TRUE,FALSE))</f>
        <v>0</v>
      </c>
    </row>
    <row r="1808" spans="1:12" s="3" customFormat="1" ht="16.5" customHeight="1">
      <c r="A1808" s="96"/>
      <c r="B1808" s="199"/>
      <c r="C1808" s="200"/>
      <c r="D1808" s="200"/>
      <c r="E1808" s="201"/>
      <c r="F1808" s="201"/>
      <c r="G1808" s="197" t="str">
        <f t="shared" si="56"/>
        <v/>
      </c>
      <c r="H1808" s="197" t="str">
        <f>IF(B1808="","",IF(COUNTIF(Businesses!B:B,B1808)&gt;1,"Multi-Tenant","Single-Tenant"))</f>
        <v/>
      </c>
      <c r="I1808" s="402" t="str">
        <f t="shared" si="57"/>
        <v/>
      </c>
      <c r="J1808" s="403"/>
      <c r="K1808" s="97"/>
      <c r="L1808" s="1" t="b">
        <f>IF(B1808="",FALSE,IF(COUNTIF(Businesses!B:B,Buildings!B1808)=0,TRUE,FALSE))</f>
        <v>0</v>
      </c>
    </row>
    <row r="1809" spans="1:12" s="3" customFormat="1" ht="16.5" customHeight="1">
      <c r="A1809" s="96"/>
      <c r="B1809" s="194"/>
      <c r="C1809" s="195"/>
      <c r="D1809" s="195"/>
      <c r="E1809" s="196"/>
      <c r="F1809" s="196"/>
      <c r="G1809" s="197" t="str">
        <f t="shared" si="56"/>
        <v/>
      </c>
      <c r="H1809" s="197" t="str">
        <f>IF(B1809="","",IF(COUNTIF(Businesses!B:B,B1809)&gt;1,"Multi-Tenant","Single-Tenant"))</f>
        <v/>
      </c>
      <c r="I1809" s="402" t="str">
        <f t="shared" si="57"/>
        <v/>
      </c>
      <c r="J1809" s="403"/>
      <c r="K1809" s="97"/>
      <c r="L1809" s="1" t="b">
        <f>IF(B1809="",FALSE,IF(COUNTIF(Businesses!B:B,Buildings!B1809)=0,TRUE,FALSE))</f>
        <v>0</v>
      </c>
    </row>
    <row r="1810" spans="1:12" s="3" customFormat="1" ht="16.5" customHeight="1">
      <c r="A1810" s="96"/>
      <c r="B1810" s="199"/>
      <c r="C1810" s="200"/>
      <c r="D1810" s="200"/>
      <c r="E1810" s="201"/>
      <c r="F1810" s="201"/>
      <c r="G1810" s="197" t="str">
        <f t="shared" si="56"/>
        <v/>
      </c>
      <c r="H1810" s="197" t="str">
        <f>IF(B1810="","",IF(COUNTIF(Businesses!B:B,B1810)&gt;1,"Multi-Tenant","Single-Tenant"))</f>
        <v/>
      </c>
      <c r="I1810" s="402" t="str">
        <f t="shared" si="57"/>
        <v/>
      </c>
      <c r="J1810" s="403"/>
      <c r="K1810" s="97"/>
      <c r="L1810" s="1" t="b">
        <f>IF(B1810="",FALSE,IF(COUNTIF(Businesses!B:B,Buildings!B1810)=0,TRUE,FALSE))</f>
        <v>0</v>
      </c>
    </row>
    <row r="1811" spans="1:12" s="3" customFormat="1" ht="16.5" customHeight="1">
      <c r="A1811" s="96"/>
      <c r="B1811" s="194"/>
      <c r="C1811" s="195"/>
      <c r="D1811" s="195"/>
      <c r="E1811" s="196"/>
      <c r="F1811" s="196"/>
      <c r="G1811" s="197" t="str">
        <f t="shared" si="56"/>
        <v/>
      </c>
      <c r="H1811" s="197" t="str">
        <f>IF(B1811="","",IF(COUNTIF(Businesses!B:B,B1811)&gt;1,"Multi-Tenant","Single-Tenant"))</f>
        <v/>
      </c>
      <c r="I1811" s="402" t="str">
        <f t="shared" si="57"/>
        <v/>
      </c>
      <c r="J1811" s="403"/>
      <c r="K1811" s="97"/>
      <c r="L1811" s="1" t="b">
        <f>IF(B1811="",FALSE,IF(COUNTIF(Businesses!B:B,Buildings!B1811)=0,TRUE,FALSE))</f>
        <v>0</v>
      </c>
    </row>
    <row r="1812" spans="1:12" s="3" customFormat="1" ht="16.5" customHeight="1">
      <c r="A1812" s="96"/>
      <c r="B1812" s="199"/>
      <c r="C1812" s="200"/>
      <c r="D1812" s="200"/>
      <c r="E1812" s="201"/>
      <c r="F1812" s="201"/>
      <c r="G1812" s="197" t="str">
        <f t="shared" si="56"/>
        <v/>
      </c>
      <c r="H1812" s="197" t="str">
        <f>IF(B1812="","",IF(COUNTIF(Businesses!B:B,B1812)&gt;1,"Multi-Tenant","Single-Tenant"))</f>
        <v/>
      </c>
      <c r="I1812" s="402" t="str">
        <f t="shared" si="57"/>
        <v/>
      </c>
      <c r="J1812" s="403"/>
      <c r="K1812" s="97"/>
      <c r="L1812" s="1" t="b">
        <f>IF(B1812="",FALSE,IF(COUNTIF(Businesses!B:B,Buildings!B1812)=0,TRUE,FALSE))</f>
        <v>0</v>
      </c>
    </row>
    <row r="1813" spans="1:12" s="3" customFormat="1" ht="16.5" customHeight="1">
      <c r="A1813" s="96"/>
      <c r="B1813" s="194"/>
      <c r="C1813" s="195"/>
      <c r="D1813" s="195"/>
      <c r="E1813" s="196"/>
      <c r="F1813" s="196"/>
      <c r="G1813" s="197" t="str">
        <f t="shared" si="56"/>
        <v/>
      </c>
      <c r="H1813" s="197" t="str">
        <f>IF(B1813="","",IF(COUNTIF(Businesses!B:B,B1813)&gt;1,"Multi-Tenant","Single-Tenant"))</f>
        <v/>
      </c>
      <c r="I1813" s="402" t="str">
        <f t="shared" si="57"/>
        <v/>
      </c>
      <c r="J1813" s="403"/>
      <c r="K1813" s="97"/>
      <c r="L1813" s="1" t="b">
        <f>IF(B1813="",FALSE,IF(COUNTIF(Businesses!B:B,Buildings!B1813)=0,TRUE,FALSE))</f>
        <v>0</v>
      </c>
    </row>
    <row r="1814" spans="1:12" s="3" customFormat="1" ht="16.5" customHeight="1">
      <c r="A1814" s="96"/>
      <c r="B1814" s="199"/>
      <c r="C1814" s="200"/>
      <c r="D1814" s="200"/>
      <c r="E1814" s="201"/>
      <c r="F1814" s="201"/>
      <c r="G1814" s="197" t="str">
        <f t="shared" si="56"/>
        <v/>
      </c>
      <c r="H1814" s="197" t="str">
        <f>IF(B1814="","",IF(COUNTIF(Businesses!B:B,B1814)&gt;1,"Multi-Tenant","Single-Tenant"))</f>
        <v/>
      </c>
      <c r="I1814" s="402" t="str">
        <f t="shared" si="57"/>
        <v/>
      </c>
      <c r="J1814" s="403"/>
      <c r="K1814" s="97"/>
      <c r="L1814" s="1" t="b">
        <f>IF(B1814="",FALSE,IF(COUNTIF(Businesses!B:B,Buildings!B1814)=0,TRUE,FALSE))</f>
        <v>0</v>
      </c>
    </row>
    <row r="1815" spans="1:12" s="3" customFormat="1" ht="16.5" customHeight="1">
      <c r="A1815" s="96"/>
      <c r="B1815" s="194"/>
      <c r="C1815" s="195"/>
      <c r="D1815" s="195"/>
      <c r="E1815" s="196"/>
      <c r="F1815" s="196"/>
      <c r="G1815" s="197" t="str">
        <f t="shared" si="56"/>
        <v/>
      </c>
      <c r="H1815" s="197" t="str">
        <f>IF(B1815="","",IF(COUNTIF(Businesses!B:B,B1815)&gt;1,"Multi-Tenant","Single-Tenant"))</f>
        <v/>
      </c>
      <c r="I1815" s="402" t="str">
        <f t="shared" si="57"/>
        <v/>
      </c>
      <c r="J1815" s="403"/>
      <c r="K1815" s="97"/>
      <c r="L1815" s="1" t="b">
        <f>IF(B1815="",FALSE,IF(COUNTIF(Businesses!B:B,Buildings!B1815)=0,TRUE,FALSE))</f>
        <v>0</v>
      </c>
    </row>
    <row r="1816" spans="1:12" s="3" customFormat="1" ht="16.5" customHeight="1">
      <c r="A1816" s="96"/>
      <c r="B1816" s="199"/>
      <c r="C1816" s="200"/>
      <c r="D1816" s="200"/>
      <c r="E1816" s="201"/>
      <c r="F1816" s="201"/>
      <c r="G1816" s="197" t="str">
        <f t="shared" si="56"/>
        <v/>
      </c>
      <c r="H1816" s="197" t="str">
        <f>IF(B1816="","",IF(COUNTIF(Businesses!B:B,B1816)&gt;1,"Multi-Tenant","Single-Tenant"))</f>
        <v/>
      </c>
      <c r="I1816" s="402" t="str">
        <f t="shared" si="57"/>
        <v/>
      </c>
      <c r="J1816" s="403"/>
      <c r="K1816" s="97"/>
      <c r="L1816" s="1" t="b">
        <f>IF(B1816="",FALSE,IF(COUNTIF(Businesses!B:B,Buildings!B1816)=0,TRUE,FALSE))</f>
        <v>0</v>
      </c>
    </row>
    <row r="1817" spans="1:12" s="3" customFormat="1" ht="16.5" customHeight="1">
      <c r="A1817" s="96"/>
      <c r="B1817" s="194"/>
      <c r="C1817" s="195"/>
      <c r="D1817" s="195"/>
      <c r="E1817" s="196"/>
      <c r="F1817" s="196"/>
      <c r="G1817" s="197" t="str">
        <f t="shared" si="56"/>
        <v/>
      </c>
      <c r="H1817" s="197" t="str">
        <f>IF(B1817="","",IF(COUNTIF(Businesses!B:B,B1817)&gt;1,"Multi-Tenant","Single-Tenant"))</f>
        <v/>
      </c>
      <c r="I1817" s="402" t="str">
        <f t="shared" si="57"/>
        <v/>
      </c>
      <c r="J1817" s="403"/>
      <c r="K1817" s="97"/>
      <c r="L1817" s="1" t="b">
        <f>IF(B1817="",FALSE,IF(COUNTIF(Businesses!B:B,Buildings!B1817)=0,TRUE,FALSE))</f>
        <v>0</v>
      </c>
    </row>
    <row r="1818" spans="1:12" s="3" customFormat="1" ht="16.5" customHeight="1">
      <c r="A1818" s="96"/>
      <c r="B1818" s="199"/>
      <c r="C1818" s="200"/>
      <c r="D1818" s="200"/>
      <c r="E1818" s="201"/>
      <c r="F1818" s="201"/>
      <c r="G1818" s="197" t="str">
        <f t="shared" si="56"/>
        <v/>
      </c>
      <c r="H1818" s="197" t="str">
        <f>IF(B1818="","",IF(COUNTIF(Businesses!B:B,B1818)&gt;1,"Multi-Tenant","Single-Tenant"))</f>
        <v/>
      </c>
      <c r="I1818" s="402" t="str">
        <f t="shared" si="57"/>
        <v/>
      </c>
      <c r="J1818" s="403"/>
      <c r="K1818" s="97"/>
      <c r="L1818" s="1" t="b">
        <f>IF(B1818="",FALSE,IF(COUNTIF(Businesses!B:B,Buildings!B1818)=0,TRUE,FALSE))</f>
        <v>0</v>
      </c>
    </row>
    <row r="1819" spans="1:12" s="3" customFormat="1" ht="16.5" customHeight="1">
      <c r="A1819" s="96"/>
      <c r="B1819" s="194"/>
      <c r="C1819" s="195"/>
      <c r="D1819" s="195"/>
      <c r="E1819" s="196"/>
      <c r="F1819" s="196"/>
      <c r="G1819" s="197" t="str">
        <f t="shared" si="56"/>
        <v/>
      </c>
      <c r="H1819" s="197" t="str">
        <f>IF(B1819="","",IF(COUNTIF(Businesses!B:B,B1819)&gt;1,"Multi-Tenant","Single-Tenant"))</f>
        <v/>
      </c>
      <c r="I1819" s="402" t="str">
        <f t="shared" si="57"/>
        <v/>
      </c>
      <c r="J1819" s="403"/>
      <c r="K1819" s="97"/>
      <c r="L1819" s="1" t="b">
        <f>IF(B1819="",FALSE,IF(COUNTIF(Businesses!B:B,Buildings!B1819)=0,TRUE,FALSE))</f>
        <v>0</v>
      </c>
    </row>
    <row r="1820" spans="1:12" s="3" customFormat="1" ht="16.5" customHeight="1">
      <c r="A1820" s="96"/>
      <c r="B1820" s="199"/>
      <c r="C1820" s="200"/>
      <c r="D1820" s="200"/>
      <c r="E1820" s="201"/>
      <c r="F1820" s="201"/>
      <c r="G1820" s="197" t="str">
        <f t="shared" si="56"/>
        <v/>
      </c>
      <c r="H1820" s="197" t="str">
        <f>IF(B1820="","",IF(COUNTIF(Businesses!B:B,B1820)&gt;1,"Multi-Tenant","Single-Tenant"))</f>
        <v/>
      </c>
      <c r="I1820" s="402" t="str">
        <f t="shared" si="57"/>
        <v/>
      </c>
      <c r="J1820" s="403"/>
      <c r="K1820" s="97"/>
      <c r="L1820" s="1" t="b">
        <f>IF(B1820="",FALSE,IF(COUNTIF(Businesses!B:B,Buildings!B1820)=0,TRUE,FALSE))</f>
        <v>0</v>
      </c>
    </row>
    <row r="1821" spans="1:12" s="3" customFormat="1" ht="16.5" customHeight="1">
      <c r="A1821" s="96"/>
      <c r="B1821" s="194"/>
      <c r="C1821" s="195"/>
      <c r="D1821" s="195"/>
      <c r="E1821" s="196"/>
      <c r="F1821" s="196"/>
      <c r="G1821" s="197" t="str">
        <f t="shared" si="56"/>
        <v/>
      </c>
      <c r="H1821" s="197" t="str">
        <f>IF(B1821="","",IF(COUNTIF(Businesses!B:B,B1821)&gt;1,"Multi-Tenant","Single-Tenant"))</f>
        <v/>
      </c>
      <c r="I1821" s="402" t="str">
        <f t="shared" si="57"/>
        <v/>
      </c>
      <c r="J1821" s="403"/>
      <c r="K1821" s="97"/>
      <c r="L1821" s="1" t="b">
        <f>IF(B1821="",FALSE,IF(COUNTIF(Businesses!B:B,Buildings!B1821)=0,TRUE,FALSE))</f>
        <v>0</v>
      </c>
    </row>
    <row r="1822" spans="1:12" s="3" customFormat="1" ht="16.5" customHeight="1">
      <c r="A1822" s="96"/>
      <c r="B1822" s="199"/>
      <c r="C1822" s="200"/>
      <c r="D1822" s="200"/>
      <c r="E1822" s="201"/>
      <c r="F1822" s="201"/>
      <c r="G1822" s="197" t="str">
        <f t="shared" si="56"/>
        <v/>
      </c>
      <c r="H1822" s="197" t="str">
        <f>IF(B1822="","",IF(COUNTIF(Businesses!B:B,B1822)&gt;1,"Multi-Tenant","Single-Tenant"))</f>
        <v/>
      </c>
      <c r="I1822" s="402" t="str">
        <f t="shared" si="57"/>
        <v/>
      </c>
      <c r="J1822" s="403"/>
      <c r="K1822" s="97"/>
      <c r="L1822" s="1" t="b">
        <f>IF(B1822="",FALSE,IF(COUNTIF(Businesses!B:B,Buildings!B1822)=0,TRUE,FALSE))</f>
        <v>0</v>
      </c>
    </row>
    <row r="1823" spans="1:12" s="3" customFormat="1" ht="16.5" customHeight="1">
      <c r="A1823" s="96"/>
      <c r="B1823" s="194"/>
      <c r="C1823" s="195"/>
      <c r="D1823" s="195"/>
      <c r="E1823" s="196"/>
      <c r="F1823" s="196"/>
      <c r="G1823" s="197" t="str">
        <f t="shared" si="56"/>
        <v/>
      </c>
      <c r="H1823" s="197" t="str">
        <f>IF(B1823="","",IF(COUNTIF(Businesses!B:B,B1823)&gt;1,"Multi-Tenant","Single-Tenant"))</f>
        <v/>
      </c>
      <c r="I1823" s="402" t="str">
        <f t="shared" si="57"/>
        <v/>
      </c>
      <c r="J1823" s="403"/>
      <c r="K1823" s="97"/>
      <c r="L1823" s="1" t="b">
        <f>IF(B1823="",FALSE,IF(COUNTIF(Businesses!B:B,Buildings!B1823)=0,TRUE,FALSE))</f>
        <v>0</v>
      </c>
    </row>
    <row r="1824" spans="1:12" s="3" customFormat="1" ht="16.5" customHeight="1">
      <c r="A1824" s="96"/>
      <c r="B1824" s="199"/>
      <c r="C1824" s="200"/>
      <c r="D1824" s="200"/>
      <c r="E1824" s="201"/>
      <c r="F1824" s="201"/>
      <c r="G1824" s="197" t="str">
        <f t="shared" si="56"/>
        <v/>
      </c>
      <c r="H1824" s="197" t="str">
        <f>IF(B1824="","",IF(COUNTIF(Businesses!B:B,B1824)&gt;1,"Multi-Tenant","Single-Tenant"))</f>
        <v/>
      </c>
      <c r="I1824" s="402" t="str">
        <f t="shared" si="57"/>
        <v/>
      </c>
      <c r="J1824" s="403"/>
      <c r="K1824" s="97"/>
      <c r="L1824" s="1" t="b">
        <f>IF(B1824="",FALSE,IF(COUNTIF(Businesses!B:B,Buildings!B1824)=0,TRUE,FALSE))</f>
        <v>0</v>
      </c>
    </row>
    <row r="1825" spans="1:12" s="3" customFormat="1" ht="16.5" customHeight="1">
      <c r="A1825" s="96"/>
      <c r="B1825" s="194"/>
      <c r="C1825" s="195"/>
      <c r="D1825" s="195"/>
      <c r="E1825" s="196"/>
      <c r="F1825" s="196"/>
      <c r="G1825" s="197" t="str">
        <f t="shared" si="56"/>
        <v/>
      </c>
      <c r="H1825" s="197" t="str">
        <f>IF(B1825="","",IF(COUNTIF(Businesses!B:B,B1825)&gt;1,"Multi-Tenant","Single-Tenant"))</f>
        <v/>
      </c>
      <c r="I1825" s="402" t="str">
        <f t="shared" si="57"/>
        <v/>
      </c>
      <c r="J1825" s="403"/>
      <c r="K1825" s="97"/>
      <c r="L1825" s="1" t="b">
        <f>IF(B1825="",FALSE,IF(COUNTIF(Businesses!B:B,Buildings!B1825)=0,TRUE,FALSE))</f>
        <v>0</v>
      </c>
    </row>
    <row r="1826" spans="1:12" s="3" customFormat="1" ht="16.5" customHeight="1">
      <c r="A1826" s="96"/>
      <c r="B1826" s="199"/>
      <c r="C1826" s="200"/>
      <c r="D1826" s="200"/>
      <c r="E1826" s="201"/>
      <c r="F1826" s="201"/>
      <c r="G1826" s="197" t="str">
        <f t="shared" si="56"/>
        <v/>
      </c>
      <c r="H1826" s="197" t="str">
        <f>IF(B1826="","",IF(COUNTIF(Businesses!B:B,B1826)&gt;1,"Multi-Tenant","Single-Tenant"))</f>
        <v/>
      </c>
      <c r="I1826" s="402" t="str">
        <f t="shared" si="57"/>
        <v/>
      </c>
      <c r="J1826" s="403"/>
      <c r="K1826" s="97"/>
      <c r="L1826" s="1" t="b">
        <f>IF(B1826="",FALSE,IF(COUNTIF(Businesses!B:B,Buildings!B1826)=0,TRUE,FALSE))</f>
        <v>0</v>
      </c>
    </row>
    <row r="1827" spans="1:12" s="3" customFormat="1" ht="16.5" customHeight="1">
      <c r="A1827" s="96"/>
      <c r="B1827" s="194"/>
      <c r="C1827" s="195"/>
      <c r="D1827" s="195"/>
      <c r="E1827" s="196"/>
      <c r="F1827" s="196"/>
      <c r="G1827" s="197" t="str">
        <f t="shared" si="56"/>
        <v/>
      </c>
      <c r="H1827" s="197" t="str">
        <f>IF(B1827="","",IF(COUNTIF(Businesses!B:B,B1827)&gt;1,"Multi-Tenant","Single-Tenant"))</f>
        <v/>
      </c>
      <c r="I1827" s="402" t="str">
        <f t="shared" si="57"/>
        <v/>
      </c>
      <c r="J1827" s="403"/>
      <c r="K1827" s="97"/>
      <c r="L1827" s="1" t="b">
        <f>IF(B1827="",FALSE,IF(COUNTIF(Businesses!B:B,Buildings!B1827)=0,TRUE,FALSE))</f>
        <v>0</v>
      </c>
    </row>
    <row r="1828" spans="1:12" s="3" customFormat="1" ht="16.5" customHeight="1">
      <c r="A1828" s="96"/>
      <c r="B1828" s="199"/>
      <c r="C1828" s="200"/>
      <c r="D1828" s="200"/>
      <c r="E1828" s="201"/>
      <c r="F1828" s="201"/>
      <c r="G1828" s="197" t="str">
        <f t="shared" si="56"/>
        <v/>
      </c>
      <c r="H1828" s="197" t="str">
        <f>IF(B1828="","",IF(COUNTIF(Businesses!B:B,B1828)&gt;1,"Multi-Tenant","Single-Tenant"))</f>
        <v/>
      </c>
      <c r="I1828" s="402" t="str">
        <f t="shared" si="57"/>
        <v/>
      </c>
      <c r="J1828" s="403"/>
      <c r="K1828" s="97"/>
      <c r="L1828" s="1" t="b">
        <f>IF(B1828="",FALSE,IF(COUNTIF(Businesses!B:B,Buildings!B1828)=0,TRUE,FALSE))</f>
        <v>0</v>
      </c>
    </row>
    <row r="1829" spans="1:12" s="3" customFormat="1" ht="16.5" customHeight="1">
      <c r="A1829" s="96"/>
      <c r="B1829" s="194"/>
      <c r="C1829" s="195"/>
      <c r="D1829" s="195"/>
      <c r="E1829" s="196"/>
      <c r="F1829" s="196"/>
      <c r="G1829" s="197" t="str">
        <f t="shared" si="56"/>
        <v/>
      </c>
      <c r="H1829" s="197" t="str">
        <f>IF(B1829="","",IF(COUNTIF(Businesses!B:B,B1829)&gt;1,"Multi-Tenant","Single-Tenant"))</f>
        <v/>
      </c>
      <c r="I1829" s="402" t="str">
        <f t="shared" si="57"/>
        <v/>
      </c>
      <c r="J1829" s="403"/>
      <c r="K1829" s="97"/>
      <c r="L1829" s="1" t="b">
        <f>IF(B1829="",FALSE,IF(COUNTIF(Businesses!B:B,Buildings!B1829)=0,TRUE,FALSE))</f>
        <v>0</v>
      </c>
    </row>
    <row r="1830" spans="1:12" s="3" customFormat="1" ht="16.5" customHeight="1">
      <c r="A1830" s="96"/>
      <c r="B1830" s="199"/>
      <c r="C1830" s="200"/>
      <c r="D1830" s="200"/>
      <c r="E1830" s="201"/>
      <c r="F1830" s="201"/>
      <c r="G1830" s="197" t="str">
        <f t="shared" si="56"/>
        <v/>
      </c>
      <c r="H1830" s="197" t="str">
        <f>IF(B1830="","",IF(COUNTIF(Businesses!B:B,B1830)&gt;1,"Multi-Tenant","Single-Tenant"))</f>
        <v/>
      </c>
      <c r="I1830" s="402" t="str">
        <f t="shared" si="57"/>
        <v/>
      </c>
      <c r="J1830" s="403"/>
      <c r="K1830" s="97"/>
      <c r="L1830" s="1" t="b">
        <f>IF(B1830="",FALSE,IF(COUNTIF(Businesses!B:B,Buildings!B1830)=0,TRUE,FALSE))</f>
        <v>0</v>
      </c>
    </row>
    <row r="1831" spans="1:12" s="3" customFormat="1" ht="16.5" customHeight="1">
      <c r="A1831" s="96"/>
      <c r="B1831" s="194"/>
      <c r="C1831" s="195"/>
      <c r="D1831" s="195"/>
      <c r="E1831" s="196"/>
      <c r="F1831" s="196"/>
      <c r="G1831" s="197" t="str">
        <f t="shared" si="56"/>
        <v/>
      </c>
      <c r="H1831" s="197" t="str">
        <f>IF(B1831="","",IF(COUNTIF(Businesses!B:B,B1831)&gt;1,"Multi-Tenant","Single-Tenant"))</f>
        <v/>
      </c>
      <c r="I1831" s="402" t="str">
        <f t="shared" si="57"/>
        <v/>
      </c>
      <c r="J1831" s="403"/>
      <c r="K1831" s="97"/>
      <c r="L1831" s="1" t="b">
        <f>IF(B1831="",FALSE,IF(COUNTIF(Businesses!B:B,Buildings!B1831)=0,TRUE,FALSE))</f>
        <v>0</v>
      </c>
    </row>
    <row r="1832" spans="1:12" s="3" customFormat="1" ht="16.5" customHeight="1">
      <c r="A1832" s="96"/>
      <c r="B1832" s="199"/>
      <c r="C1832" s="200"/>
      <c r="D1832" s="200"/>
      <c r="E1832" s="201"/>
      <c r="F1832" s="201"/>
      <c r="G1832" s="197" t="str">
        <f t="shared" si="56"/>
        <v/>
      </c>
      <c r="H1832" s="197" t="str">
        <f>IF(B1832="","",IF(COUNTIF(Businesses!B:B,B1832)&gt;1,"Multi-Tenant","Single-Tenant"))</f>
        <v/>
      </c>
      <c r="I1832" s="402" t="str">
        <f t="shared" si="57"/>
        <v/>
      </c>
      <c r="J1832" s="403"/>
      <c r="K1832" s="97"/>
      <c r="L1832" s="1" t="b">
        <f>IF(B1832="",FALSE,IF(COUNTIF(Businesses!B:B,Buildings!B1832)=0,TRUE,FALSE))</f>
        <v>0</v>
      </c>
    </row>
    <row r="1833" spans="1:12" s="3" customFormat="1" ht="16.5" customHeight="1">
      <c r="A1833" s="96"/>
      <c r="B1833" s="194"/>
      <c r="C1833" s="195"/>
      <c r="D1833" s="195"/>
      <c r="E1833" s="196"/>
      <c r="F1833" s="196"/>
      <c r="G1833" s="197" t="str">
        <f t="shared" si="56"/>
        <v/>
      </c>
      <c r="H1833" s="197" t="str">
        <f>IF(B1833="","",IF(COUNTIF(Businesses!B:B,B1833)&gt;1,"Multi-Tenant","Single-Tenant"))</f>
        <v/>
      </c>
      <c r="I1833" s="402" t="str">
        <f t="shared" si="57"/>
        <v/>
      </c>
      <c r="J1833" s="403"/>
      <c r="K1833" s="97"/>
      <c r="L1833" s="1" t="b">
        <f>IF(B1833="",FALSE,IF(COUNTIF(Businesses!B:B,Buildings!B1833)=0,TRUE,FALSE))</f>
        <v>0</v>
      </c>
    </row>
    <row r="1834" spans="1:12" s="3" customFormat="1" ht="16.5" customHeight="1">
      <c r="A1834" s="96"/>
      <c r="B1834" s="199"/>
      <c r="C1834" s="200"/>
      <c r="D1834" s="200"/>
      <c r="E1834" s="201"/>
      <c r="F1834" s="201"/>
      <c r="G1834" s="197" t="str">
        <f t="shared" si="56"/>
        <v/>
      </c>
      <c r="H1834" s="197" t="str">
        <f>IF(B1834="","",IF(COUNTIF(Businesses!B:B,B1834)&gt;1,"Multi-Tenant","Single-Tenant"))</f>
        <v/>
      </c>
      <c r="I1834" s="402" t="str">
        <f t="shared" si="57"/>
        <v/>
      </c>
      <c r="J1834" s="403"/>
      <c r="K1834" s="97"/>
      <c r="L1834" s="1" t="b">
        <f>IF(B1834="",FALSE,IF(COUNTIF(Businesses!B:B,Buildings!B1834)=0,TRUE,FALSE))</f>
        <v>0</v>
      </c>
    </row>
    <row r="1835" spans="1:12" s="3" customFormat="1" ht="16.5" customHeight="1">
      <c r="A1835" s="96"/>
      <c r="B1835" s="194"/>
      <c r="C1835" s="195"/>
      <c r="D1835" s="195"/>
      <c r="E1835" s="196"/>
      <c r="F1835" s="196"/>
      <c r="G1835" s="197" t="str">
        <f t="shared" si="56"/>
        <v/>
      </c>
      <c r="H1835" s="197" t="str">
        <f>IF(B1835="","",IF(COUNTIF(Businesses!B:B,B1835)&gt;1,"Multi-Tenant","Single-Tenant"))</f>
        <v/>
      </c>
      <c r="I1835" s="402" t="str">
        <f t="shared" si="57"/>
        <v/>
      </c>
      <c r="J1835" s="403"/>
      <c r="K1835" s="97"/>
      <c r="L1835" s="1" t="b">
        <f>IF(B1835="",FALSE,IF(COUNTIF(Businesses!B:B,Buildings!B1835)=0,TRUE,FALSE))</f>
        <v>0</v>
      </c>
    </row>
    <row r="1836" spans="1:12" s="3" customFormat="1" ht="16.5" customHeight="1">
      <c r="A1836" s="96"/>
      <c r="B1836" s="199"/>
      <c r="C1836" s="200"/>
      <c r="D1836" s="200"/>
      <c r="E1836" s="201"/>
      <c r="F1836" s="201"/>
      <c r="G1836" s="197" t="str">
        <f t="shared" si="56"/>
        <v/>
      </c>
      <c r="H1836" s="197" t="str">
        <f>IF(B1836="","",IF(COUNTIF(Businesses!B:B,B1836)&gt;1,"Multi-Tenant","Single-Tenant"))</f>
        <v/>
      </c>
      <c r="I1836" s="402" t="str">
        <f t="shared" si="57"/>
        <v/>
      </c>
      <c r="J1836" s="403"/>
      <c r="K1836" s="97"/>
      <c r="L1836" s="1" t="b">
        <f>IF(B1836="",FALSE,IF(COUNTIF(Businesses!B:B,Buildings!B1836)=0,TRUE,FALSE))</f>
        <v>0</v>
      </c>
    </row>
    <row r="1837" spans="1:12" s="3" customFormat="1" ht="16.5" customHeight="1">
      <c r="A1837" s="96"/>
      <c r="B1837" s="194"/>
      <c r="C1837" s="195"/>
      <c r="D1837" s="195"/>
      <c r="E1837" s="196"/>
      <c r="F1837" s="196"/>
      <c r="G1837" s="197" t="str">
        <f t="shared" si="56"/>
        <v/>
      </c>
      <c r="H1837" s="197" t="str">
        <f>IF(B1837="","",IF(COUNTIF(Businesses!B:B,B1837)&gt;1,"Multi-Tenant","Single-Tenant"))</f>
        <v/>
      </c>
      <c r="I1837" s="402" t="str">
        <f t="shared" si="57"/>
        <v/>
      </c>
      <c r="J1837" s="403"/>
      <c r="K1837" s="97"/>
      <c r="L1837" s="1" t="b">
        <f>IF(B1837="",FALSE,IF(COUNTIF(Businesses!B:B,Buildings!B1837)=0,TRUE,FALSE))</f>
        <v>0</v>
      </c>
    </row>
    <row r="1838" spans="1:12" s="3" customFormat="1" ht="16.5" customHeight="1">
      <c r="A1838" s="96"/>
      <c r="B1838" s="199"/>
      <c r="C1838" s="200"/>
      <c r="D1838" s="200"/>
      <c r="E1838" s="201"/>
      <c r="F1838" s="201"/>
      <c r="G1838" s="197" t="str">
        <f t="shared" si="56"/>
        <v/>
      </c>
      <c r="H1838" s="197" t="str">
        <f>IF(B1838="","",IF(COUNTIF(Businesses!B:B,B1838)&gt;1,"Multi-Tenant","Single-Tenant"))</f>
        <v/>
      </c>
      <c r="I1838" s="402" t="str">
        <f t="shared" si="57"/>
        <v/>
      </c>
      <c r="J1838" s="403"/>
      <c r="K1838" s="97"/>
      <c r="L1838" s="1" t="b">
        <f>IF(B1838="",FALSE,IF(COUNTIF(Businesses!B:B,Buildings!B1838)=0,TRUE,FALSE))</f>
        <v>0</v>
      </c>
    </row>
    <row r="1839" spans="1:12" s="3" customFormat="1" ht="16.5" customHeight="1">
      <c r="A1839" s="96"/>
      <c r="B1839" s="194"/>
      <c r="C1839" s="195"/>
      <c r="D1839" s="195"/>
      <c r="E1839" s="196"/>
      <c r="F1839" s="196"/>
      <c r="G1839" s="197" t="str">
        <f t="shared" si="56"/>
        <v/>
      </c>
      <c r="H1839" s="197" t="str">
        <f>IF(B1839="","",IF(COUNTIF(Businesses!B:B,B1839)&gt;1,"Multi-Tenant","Single-Tenant"))</f>
        <v/>
      </c>
      <c r="I1839" s="402" t="str">
        <f t="shared" si="57"/>
        <v/>
      </c>
      <c r="J1839" s="403"/>
      <c r="K1839" s="97"/>
      <c r="L1839" s="1" t="b">
        <f>IF(B1839="",FALSE,IF(COUNTIF(Businesses!B:B,Buildings!B1839)=0,TRUE,FALSE))</f>
        <v>0</v>
      </c>
    </row>
    <row r="1840" spans="1:12" s="3" customFormat="1" ht="16.5" customHeight="1">
      <c r="A1840" s="96"/>
      <c r="B1840" s="199"/>
      <c r="C1840" s="200"/>
      <c r="D1840" s="200"/>
      <c r="E1840" s="201"/>
      <c r="F1840" s="201"/>
      <c r="G1840" s="197" t="str">
        <f t="shared" si="56"/>
        <v/>
      </c>
      <c r="H1840" s="197" t="str">
        <f>IF(B1840="","",IF(COUNTIF(Businesses!B:B,B1840)&gt;1,"Multi-Tenant","Single-Tenant"))</f>
        <v/>
      </c>
      <c r="I1840" s="402" t="str">
        <f t="shared" si="57"/>
        <v/>
      </c>
      <c r="J1840" s="403"/>
      <c r="K1840" s="97"/>
      <c r="L1840" s="1" t="b">
        <f>IF(B1840="",FALSE,IF(COUNTIF(Businesses!B:B,Buildings!B1840)=0,TRUE,FALSE))</f>
        <v>0</v>
      </c>
    </row>
    <row r="1841" spans="1:12" s="3" customFormat="1" ht="16.5" customHeight="1">
      <c r="A1841" s="96"/>
      <c r="B1841" s="194"/>
      <c r="C1841" s="195"/>
      <c r="D1841" s="195"/>
      <c r="E1841" s="196"/>
      <c r="F1841" s="196"/>
      <c r="G1841" s="197" t="str">
        <f t="shared" si="56"/>
        <v/>
      </c>
      <c r="H1841" s="197" t="str">
        <f>IF(B1841="","",IF(COUNTIF(Businesses!B:B,B1841)&gt;1,"Multi-Tenant","Single-Tenant"))</f>
        <v/>
      </c>
      <c r="I1841" s="402" t="str">
        <f t="shared" si="57"/>
        <v/>
      </c>
      <c r="J1841" s="403"/>
      <c r="K1841" s="97"/>
      <c r="L1841" s="1" t="b">
        <f>IF(B1841="",FALSE,IF(COUNTIF(Businesses!B:B,Buildings!B1841)=0,TRUE,FALSE))</f>
        <v>0</v>
      </c>
    </row>
    <row r="1842" spans="1:12" s="3" customFormat="1" ht="16.5" customHeight="1">
      <c r="A1842" s="96"/>
      <c r="B1842" s="199"/>
      <c r="C1842" s="200"/>
      <c r="D1842" s="200"/>
      <c r="E1842" s="201"/>
      <c r="F1842" s="201"/>
      <c r="G1842" s="197" t="str">
        <f t="shared" si="56"/>
        <v/>
      </c>
      <c r="H1842" s="197" t="str">
        <f>IF(B1842="","",IF(COUNTIF(Businesses!B:B,B1842)&gt;1,"Multi-Tenant","Single-Tenant"))</f>
        <v/>
      </c>
      <c r="I1842" s="402" t="str">
        <f t="shared" si="57"/>
        <v/>
      </c>
      <c r="J1842" s="403"/>
      <c r="K1842" s="97"/>
      <c r="L1842" s="1" t="b">
        <f>IF(B1842="",FALSE,IF(COUNTIF(Businesses!B:B,Buildings!B1842)=0,TRUE,FALSE))</f>
        <v>0</v>
      </c>
    </row>
    <row r="1843" spans="1:12" s="3" customFormat="1" ht="16.5" customHeight="1">
      <c r="A1843" s="96"/>
      <c r="B1843" s="194"/>
      <c r="C1843" s="195"/>
      <c r="D1843" s="195"/>
      <c r="E1843" s="196"/>
      <c r="F1843" s="196"/>
      <c r="G1843" s="197" t="str">
        <f t="shared" si="56"/>
        <v/>
      </c>
      <c r="H1843" s="197" t="str">
        <f>IF(B1843="","",IF(COUNTIF(Businesses!B:B,B1843)&gt;1,"Multi-Tenant","Single-Tenant"))</f>
        <v/>
      </c>
      <c r="I1843" s="402" t="str">
        <f t="shared" si="57"/>
        <v/>
      </c>
      <c r="J1843" s="403"/>
      <c r="K1843" s="97"/>
      <c r="L1843" s="1" t="b">
        <f>IF(B1843="",FALSE,IF(COUNTIF(Businesses!B:B,Buildings!B1843)=0,TRUE,FALSE))</f>
        <v>0</v>
      </c>
    </row>
    <row r="1844" spans="1:12" s="3" customFormat="1" ht="16.5" customHeight="1">
      <c r="A1844" s="96"/>
      <c r="B1844" s="199"/>
      <c r="C1844" s="200"/>
      <c r="D1844" s="200"/>
      <c r="E1844" s="201"/>
      <c r="F1844" s="201"/>
      <c r="G1844" s="197" t="str">
        <f t="shared" si="56"/>
        <v/>
      </c>
      <c r="H1844" s="197" t="str">
        <f>IF(B1844="","",IF(COUNTIF(Businesses!B:B,B1844)&gt;1,"Multi-Tenant","Single-Tenant"))</f>
        <v/>
      </c>
      <c r="I1844" s="402" t="str">
        <f t="shared" si="57"/>
        <v/>
      </c>
      <c r="J1844" s="403"/>
      <c r="K1844" s="97"/>
      <c r="L1844" s="1" t="b">
        <f>IF(B1844="",FALSE,IF(COUNTIF(Businesses!B:B,Buildings!B1844)=0,TRUE,FALSE))</f>
        <v>0</v>
      </c>
    </row>
    <row r="1845" spans="1:12" s="3" customFormat="1" ht="16.5" customHeight="1">
      <c r="A1845" s="96"/>
      <c r="B1845" s="194"/>
      <c r="C1845" s="195"/>
      <c r="D1845" s="195"/>
      <c r="E1845" s="196"/>
      <c r="F1845" s="196"/>
      <c r="G1845" s="197" t="str">
        <f t="shared" si="56"/>
        <v/>
      </c>
      <c r="H1845" s="197" t="str">
        <f>IF(B1845="","",IF(COUNTIF(Businesses!B:B,B1845)&gt;1,"Multi-Tenant","Single-Tenant"))</f>
        <v/>
      </c>
      <c r="I1845" s="402" t="str">
        <f t="shared" si="57"/>
        <v/>
      </c>
      <c r="J1845" s="403"/>
      <c r="K1845" s="97"/>
      <c r="L1845" s="1" t="b">
        <f>IF(B1845="",FALSE,IF(COUNTIF(Businesses!B:B,Buildings!B1845)=0,TRUE,FALSE))</f>
        <v>0</v>
      </c>
    </row>
    <row r="1846" spans="1:12" s="3" customFormat="1" ht="16.5" customHeight="1">
      <c r="A1846" s="96"/>
      <c r="B1846" s="199"/>
      <c r="C1846" s="200"/>
      <c r="D1846" s="200"/>
      <c r="E1846" s="201"/>
      <c r="F1846" s="201"/>
      <c r="G1846" s="197" t="str">
        <f t="shared" si="56"/>
        <v/>
      </c>
      <c r="H1846" s="197" t="str">
        <f>IF(B1846="","",IF(COUNTIF(Businesses!B:B,B1846)&gt;1,"Multi-Tenant","Single-Tenant"))</f>
        <v/>
      </c>
      <c r="I1846" s="402" t="str">
        <f t="shared" si="57"/>
        <v/>
      </c>
      <c r="J1846" s="403"/>
      <c r="K1846" s="97"/>
      <c r="L1846" s="1" t="b">
        <f>IF(B1846="",FALSE,IF(COUNTIF(Businesses!B:B,Buildings!B1846)=0,TRUE,FALSE))</f>
        <v>0</v>
      </c>
    </row>
    <row r="1847" spans="1:12" s="3" customFormat="1" ht="16.5" customHeight="1">
      <c r="A1847" s="96"/>
      <c r="B1847" s="194"/>
      <c r="C1847" s="195"/>
      <c r="D1847" s="195"/>
      <c r="E1847" s="196"/>
      <c r="F1847" s="196"/>
      <c r="G1847" s="197" t="str">
        <f t="shared" si="56"/>
        <v/>
      </c>
      <c r="H1847" s="197" t="str">
        <f>IF(B1847="","",IF(COUNTIF(Businesses!B:B,B1847)&gt;1,"Multi-Tenant","Single-Tenant"))</f>
        <v/>
      </c>
      <c r="I1847" s="402" t="str">
        <f t="shared" si="57"/>
        <v/>
      </c>
      <c r="J1847" s="403"/>
      <c r="K1847" s="97"/>
      <c r="L1847" s="1" t="b">
        <f>IF(B1847="",FALSE,IF(COUNTIF(Businesses!B:B,Buildings!B1847)=0,TRUE,FALSE))</f>
        <v>0</v>
      </c>
    </row>
    <row r="1848" spans="1:12" s="3" customFormat="1" ht="16.5" customHeight="1">
      <c r="A1848" s="96"/>
      <c r="B1848" s="199"/>
      <c r="C1848" s="200"/>
      <c r="D1848" s="200"/>
      <c r="E1848" s="201"/>
      <c r="F1848" s="201"/>
      <c r="G1848" s="197" t="str">
        <f t="shared" si="56"/>
        <v/>
      </c>
      <c r="H1848" s="197" t="str">
        <f>IF(B1848="","",IF(COUNTIF(Businesses!B:B,B1848)&gt;1,"Multi-Tenant","Single-Tenant"))</f>
        <v/>
      </c>
      <c r="I1848" s="402" t="str">
        <f t="shared" si="57"/>
        <v/>
      </c>
      <c r="J1848" s="403"/>
      <c r="K1848" s="97"/>
      <c r="L1848" s="1" t="b">
        <f>IF(B1848="",FALSE,IF(COUNTIF(Businesses!B:B,Buildings!B1848)=0,TRUE,FALSE))</f>
        <v>0</v>
      </c>
    </row>
    <row r="1849" spans="1:12" s="3" customFormat="1" ht="16.5" customHeight="1">
      <c r="A1849" s="96"/>
      <c r="B1849" s="194"/>
      <c r="C1849" s="195"/>
      <c r="D1849" s="195"/>
      <c r="E1849" s="196"/>
      <c r="F1849" s="196"/>
      <c r="G1849" s="197" t="str">
        <f t="shared" si="56"/>
        <v/>
      </c>
      <c r="H1849" s="197" t="str">
        <f>IF(B1849="","",IF(COUNTIF(Businesses!B:B,B1849)&gt;1,"Multi-Tenant","Single-Tenant"))</f>
        <v/>
      </c>
      <c r="I1849" s="402" t="str">
        <f t="shared" si="57"/>
        <v/>
      </c>
      <c r="J1849" s="403"/>
      <c r="K1849" s="97"/>
      <c r="L1849" s="1" t="b">
        <f>IF(B1849="",FALSE,IF(COUNTIF(Businesses!B:B,Buildings!B1849)=0,TRUE,FALSE))</f>
        <v>0</v>
      </c>
    </row>
    <row r="1850" spans="1:12" s="3" customFormat="1" ht="16.5" customHeight="1">
      <c r="A1850" s="96"/>
      <c r="B1850" s="199"/>
      <c r="C1850" s="200"/>
      <c r="D1850" s="200"/>
      <c r="E1850" s="201"/>
      <c r="F1850" s="201"/>
      <c r="G1850" s="197" t="str">
        <f t="shared" si="56"/>
        <v/>
      </c>
      <c r="H1850" s="197" t="str">
        <f>IF(B1850="","",IF(COUNTIF(Businesses!B:B,B1850)&gt;1,"Multi-Tenant","Single-Tenant"))</f>
        <v/>
      </c>
      <c r="I1850" s="402" t="str">
        <f t="shared" si="57"/>
        <v/>
      </c>
      <c r="J1850" s="403"/>
      <c r="K1850" s="97"/>
      <c r="L1850" s="1" t="b">
        <f>IF(B1850="",FALSE,IF(COUNTIF(Businesses!B:B,Buildings!B1850)=0,TRUE,FALSE))</f>
        <v>0</v>
      </c>
    </row>
    <row r="1851" spans="1:12" s="3" customFormat="1" ht="16.5" customHeight="1">
      <c r="A1851" s="96"/>
      <c r="B1851" s="194"/>
      <c r="C1851" s="195"/>
      <c r="D1851" s="195"/>
      <c r="E1851" s="196"/>
      <c r="F1851" s="196"/>
      <c r="G1851" s="197" t="str">
        <f t="shared" si="56"/>
        <v/>
      </c>
      <c r="H1851" s="197" t="str">
        <f>IF(B1851="","",IF(COUNTIF(Businesses!B:B,B1851)&gt;1,"Multi-Tenant","Single-Tenant"))</f>
        <v/>
      </c>
      <c r="I1851" s="402" t="str">
        <f t="shared" si="57"/>
        <v/>
      </c>
      <c r="J1851" s="403"/>
      <c r="K1851" s="97"/>
      <c r="L1851" s="1" t="b">
        <f>IF(B1851="",FALSE,IF(COUNTIF(Businesses!B:B,Buildings!B1851)=0,TRUE,FALSE))</f>
        <v>0</v>
      </c>
    </row>
    <row r="1852" spans="1:12" s="3" customFormat="1" ht="16.5" customHeight="1">
      <c r="A1852" s="96"/>
      <c r="B1852" s="199"/>
      <c r="C1852" s="200"/>
      <c r="D1852" s="200"/>
      <c r="E1852" s="201"/>
      <c r="F1852" s="201"/>
      <c r="G1852" s="197" t="str">
        <f t="shared" si="56"/>
        <v/>
      </c>
      <c r="H1852" s="197" t="str">
        <f>IF(B1852="","",IF(COUNTIF(Businesses!B:B,B1852)&gt;1,"Multi-Tenant","Single-Tenant"))</f>
        <v/>
      </c>
      <c r="I1852" s="402" t="str">
        <f t="shared" si="57"/>
        <v/>
      </c>
      <c r="J1852" s="403"/>
      <c r="K1852" s="97"/>
      <c r="L1852" s="1" t="b">
        <f>IF(B1852="",FALSE,IF(COUNTIF(Businesses!B:B,Buildings!B1852)=0,TRUE,FALSE))</f>
        <v>0</v>
      </c>
    </row>
    <row r="1853" spans="1:12" s="3" customFormat="1" ht="16.5" customHeight="1">
      <c r="A1853" s="96"/>
      <c r="B1853" s="194"/>
      <c r="C1853" s="195"/>
      <c r="D1853" s="195"/>
      <c r="E1853" s="196"/>
      <c r="F1853" s="196"/>
      <c r="G1853" s="197" t="str">
        <f t="shared" si="56"/>
        <v/>
      </c>
      <c r="H1853" s="197" t="str">
        <f>IF(B1853="","",IF(COUNTIF(Businesses!B:B,B1853)&gt;1,"Multi-Tenant","Single-Tenant"))</f>
        <v/>
      </c>
      <c r="I1853" s="402" t="str">
        <f t="shared" si="57"/>
        <v/>
      </c>
      <c r="J1853" s="403"/>
      <c r="K1853" s="97"/>
      <c r="L1853" s="1" t="b">
        <f>IF(B1853="",FALSE,IF(COUNTIF(Businesses!B:B,Buildings!B1853)=0,TRUE,FALSE))</f>
        <v>0</v>
      </c>
    </row>
    <row r="1854" spans="1:12" s="3" customFormat="1" ht="16.5" customHeight="1">
      <c r="A1854" s="96"/>
      <c r="B1854" s="199"/>
      <c r="C1854" s="200"/>
      <c r="D1854" s="200"/>
      <c r="E1854" s="201"/>
      <c r="F1854" s="201"/>
      <c r="G1854" s="197" t="str">
        <f t="shared" si="56"/>
        <v/>
      </c>
      <c r="H1854" s="197" t="str">
        <f>IF(B1854="","",IF(COUNTIF(Businesses!B:B,B1854)&gt;1,"Multi-Tenant","Single-Tenant"))</f>
        <v/>
      </c>
      <c r="I1854" s="402" t="str">
        <f t="shared" si="57"/>
        <v/>
      </c>
      <c r="J1854" s="403"/>
      <c r="K1854" s="97"/>
      <c r="L1854" s="1" t="b">
        <f>IF(B1854="",FALSE,IF(COUNTIF(Businesses!B:B,Buildings!B1854)=0,TRUE,FALSE))</f>
        <v>0</v>
      </c>
    </row>
    <row r="1855" spans="1:12" s="3" customFormat="1" ht="16.5" customHeight="1">
      <c r="A1855" s="96"/>
      <c r="B1855" s="194"/>
      <c r="C1855" s="195"/>
      <c r="D1855" s="195"/>
      <c r="E1855" s="196"/>
      <c r="F1855" s="196"/>
      <c r="G1855" s="197" t="str">
        <f t="shared" si="56"/>
        <v/>
      </c>
      <c r="H1855" s="197" t="str">
        <f>IF(B1855="","",IF(COUNTIF(Businesses!B:B,B1855)&gt;1,"Multi-Tenant","Single-Tenant"))</f>
        <v/>
      </c>
      <c r="I1855" s="402" t="str">
        <f t="shared" si="57"/>
        <v/>
      </c>
      <c r="J1855" s="403"/>
      <c r="K1855" s="97"/>
      <c r="L1855" s="1" t="b">
        <f>IF(B1855="",FALSE,IF(COUNTIF(Businesses!B:B,Buildings!B1855)=0,TRUE,FALSE))</f>
        <v>0</v>
      </c>
    </row>
    <row r="1856" spans="1:12" s="3" customFormat="1" ht="16.5" customHeight="1">
      <c r="A1856" s="96"/>
      <c r="B1856" s="199"/>
      <c r="C1856" s="200"/>
      <c r="D1856" s="200"/>
      <c r="E1856" s="201"/>
      <c r="F1856" s="201"/>
      <c r="G1856" s="197" t="str">
        <f t="shared" si="56"/>
        <v/>
      </c>
      <c r="H1856" s="197" t="str">
        <f>IF(B1856="","",IF(COUNTIF(Businesses!B:B,B1856)&gt;1,"Multi-Tenant","Single-Tenant"))</f>
        <v/>
      </c>
      <c r="I1856" s="402" t="str">
        <f t="shared" si="57"/>
        <v/>
      </c>
      <c r="J1856" s="403"/>
      <c r="K1856" s="97"/>
      <c r="L1856" s="1" t="b">
        <f>IF(B1856="",FALSE,IF(COUNTIF(Businesses!B:B,Buildings!B1856)=0,TRUE,FALSE))</f>
        <v>0</v>
      </c>
    </row>
    <row r="1857" spans="1:12" s="3" customFormat="1" ht="16.5" customHeight="1">
      <c r="A1857" s="96"/>
      <c r="B1857" s="194"/>
      <c r="C1857" s="195"/>
      <c r="D1857" s="195"/>
      <c r="E1857" s="196"/>
      <c r="F1857" s="196"/>
      <c r="G1857" s="197" t="str">
        <f t="shared" si="56"/>
        <v/>
      </c>
      <c r="H1857" s="197" t="str">
        <f>IF(B1857="","",IF(COUNTIF(Businesses!B:B,B1857)&gt;1,"Multi-Tenant","Single-Tenant"))</f>
        <v/>
      </c>
      <c r="I1857" s="402" t="str">
        <f t="shared" si="57"/>
        <v/>
      </c>
      <c r="J1857" s="403"/>
      <c r="K1857" s="97"/>
      <c r="L1857" s="1" t="b">
        <f>IF(B1857="",FALSE,IF(COUNTIF(Businesses!B:B,Buildings!B1857)=0,TRUE,FALSE))</f>
        <v>0</v>
      </c>
    </row>
    <row r="1858" spans="1:12" s="3" customFormat="1" ht="16.5" customHeight="1">
      <c r="A1858" s="96"/>
      <c r="B1858" s="199"/>
      <c r="C1858" s="200"/>
      <c r="D1858" s="200"/>
      <c r="E1858" s="201"/>
      <c r="F1858" s="201"/>
      <c r="G1858" s="197" t="str">
        <f t="shared" si="56"/>
        <v/>
      </c>
      <c r="H1858" s="197" t="str">
        <f>IF(B1858="","",IF(COUNTIF(Businesses!B:B,B1858)&gt;1,"Multi-Tenant","Single-Tenant"))</f>
        <v/>
      </c>
      <c r="I1858" s="402" t="str">
        <f t="shared" si="57"/>
        <v/>
      </c>
      <c r="J1858" s="403"/>
      <c r="K1858" s="97"/>
      <c r="L1858" s="1" t="b">
        <f>IF(B1858="",FALSE,IF(COUNTIF(Businesses!B:B,Buildings!B1858)=0,TRUE,FALSE))</f>
        <v>0</v>
      </c>
    </row>
    <row r="1859" spans="1:12" s="3" customFormat="1" ht="16.5" customHeight="1">
      <c r="A1859" s="96"/>
      <c r="B1859" s="194"/>
      <c r="C1859" s="195"/>
      <c r="D1859" s="195"/>
      <c r="E1859" s="196"/>
      <c r="F1859" s="196"/>
      <c r="G1859" s="197" t="str">
        <f t="shared" si="56"/>
        <v/>
      </c>
      <c r="H1859" s="197" t="str">
        <f>IF(B1859="","",IF(COUNTIF(Businesses!B:B,B1859)&gt;1,"Multi-Tenant","Single-Tenant"))</f>
        <v/>
      </c>
      <c r="I1859" s="402" t="str">
        <f t="shared" si="57"/>
        <v/>
      </c>
      <c r="J1859" s="403"/>
      <c r="K1859" s="97"/>
      <c r="L1859" s="1" t="b">
        <f>IF(B1859="",FALSE,IF(COUNTIF(Businesses!B:B,Buildings!B1859)=0,TRUE,FALSE))</f>
        <v>0</v>
      </c>
    </row>
    <row r="1860" spans="1:12" s="3" customFormat="1" ht="16.5" customHeight="1">
      <c r="A1860" s="96"/>
      <c r="B1860" s="199"/>
      <c r="C1860" s="200"/>
      <c r="D1860" s="200"/>
      <c r="E1860" s="201"/>
      <c r="F1860" s="201"/>
      <c r="G1860" s="197" t="str">
        <f t="shared" ref="G1860:G1923" si="58">IF(B1860="","","Standard")</f>
        <v/>
      </c>
      <c r="H1860" s="197" t="str">
        <f>IF(B1860="","",IF(COUNTIF(Businesses!B:B,B1860)&gt;1,"Multi-Tenant","Single-Tenant"))</f>
        <v/>
      </c>
      <c r="I1860" s="402" t="str">
        <f t="shared" ref="I1860:I1923" si="59">IF(B1860="","",B1860)</f>
        <v/>
      </c>
      <c r="J1860" s="403"/>
      <c r="K1860" s="97"/>
      <c r="L1860" s="1" t="b">
        <f>IF(B1860="",FALSE,IF(COUNTIF(Businesses!B:B,Buildings!B1860)=0,TRUE,FALSE))</f>
        <v>0</v>
      </c>
    </row>
    <row r="1861" spans="1:12" s="3" customFormat="1" ht="16.5" customHeight="1">
      <c r="A1861" s="96"/>
      <c r="B1861" s="194"/>
      <c r="C1861" s="195"/>
      <c r="D1861" s="195"/>
      <c r="E1861" s="196"/>
      <c r="F1861" s="196"/>
      <c r="G1861" s="197" t="str">
        <f t="shared" si="58"/>
        <v/>
      </c>
      <c r="H1861" s="197" t="str">
        <f>IF(B1861="","",IF(COUNTIF(Businesses!B:B,B1861)&gt;1,"Multi-Tenant","Single-Tenant"))</f>
        <v/>
      </c>
      <c r="I1861" s="402" t="str">
        <f t="shared" si="59"/>
        <v/>
      </c>
      <c r="J1861" s="403"/>
      <c r="K1861" s="97"/>
      <c r="L1861" s="1" t="b">
        <f>IF(B1861="",FALSE,IF(COUNTIF(Businesses!B:B,Buildings!B1861)=0,TRUE,FALSE))</f>
        <v>0</v>
      </c>
    </row>
    <row r="1862" spans="1:12" s="3" customFormat="1" ht="16.5" customHeight="1">
      <c r="A1862" s="96"/>
      <c r="B1862" s="199"/>
      <c r="C1862" s="200"/>
      <c r="D1862" s="200"/>
      <c r="E1862" s="201"/>
      <c r="F1862" s="201"/>
      <c r="G1862" s="197" t="str">
        <f t="shared" si="58"/>
        <v/>
      </c>
      <c r="H1862" s="197" t="str">
        <f>IF(B1862="","",IF(COUNTIF(Businesses!B:B,B1862)&gt;1,"Multi-Tenant","Single-Tenant"))</f>
        <v/>
      </c>
      <c r="I1862" s="402" t="str">
        <f t="shared" si="59"/>
        <v/>
      </c>
      <c r="J1862" s="403"/>
      <c r="K1862" s="97"/>
      <c r="L1862" s="1" t="b">
        <f>IF(B1862="",FALSE,IF(COUNTIF(Businesses!B:B,Buildings!B1862)=0,TRUE,FALSE))</f>
        <v>0</v>
      </c>
    </row>
    <row r="1863" spans="1:12" s="3" customFormat="1" ht="16.5" customHeight="1">
      <c r="A1863" s="96"/>
      <c r="B1863" s="194"/>
      <c r="C1863" s="195"/>
      <c r="D1863" s="195"/>
      <c r="E1863" s="196"/>
      <c r="F1863" s="196"/>
      <c r="G1863" s="197" t="str">
        <f t="shared" si="58"/>
        <v/>
      </c>
      <c r="H1863" s="197" t="str">
        <f>IF(B1863="","",IF(COUNTIF(Businesses!B:B,B1863)&gt;1,"Multi-Tenant","Single-Tenant"))</f>
        <v/>
      </c>
      <c r="I1863" s="402" t="str">
        <f t="shared" si="59"/>
        <v/>
      </c>
      <c r="J1863" s="403"/>
      <c r="K1863" s="97"/>
      <c r="L1863" s="1" t="b">
        <f>IF(B1863="",FALSE,IF(COUNTIF(Businesses!B:B,Buildings!B1863)=0,TRUE,FALSE))</f>
        <v>0</v>
      </c>
    </row>
    <row r="1864" spans="1:12" s="3" customFormat="1" ht="16.5" customHeight="1">
      <c r="A1864" s="96"/>
      <c r="B1864" s="199"/>
      <c r="C1864" s="200"/>
      <c r="D1864" s="200"/>
      <c r="E1864" s="201"/>
      <c r="F1864" s="201"/>
      <c r="G1864" s="197" t="str">
        <f t="shared" si="58"/>
        <v/>
      </c>
      <c r="H1864" s="197" t="str">
        <f>IF(B1864="","",IF(COUNTIF(Businesses!B:B,B1864)&gt;1,"Multi-Tenant","Single-Tenant"))</f>
        <v/>
      </c>
      <c r="I1864" s="402" t="str">
        <f t="shared" si="59"/>
        <v/>
      </c>
      <c r="J1864" s="403"/>
      <c r="K1864" s="97"/>
      <c r="L1864" s="1" t="b">
        <f>IF(B1864="",FALSE,IF(COUNTIF(Businesses!B:B,Buildings!B1864)=0,TRUE,FALSE))</f>
        <v>0</v>
      </c>
    </row>
    <row r="1865" spans="1:12" s="3" customFormat="1" ht="16.5" customHeight="1">
      <c r="A1865" s="96"/>
      <c r="B1865" s="194"/>
      <c r="C1865" s="195"/>
      <c r="D1865" s="195"/>
      <c r="E1865" s="196"/>
      <c r="F1865" s="196"/>
      <c r="G1865" s="197" t="str">
        <f t="shared" si="58"/>
        <v/>
      </c>
      <c r="H1865" s="197" t="str">
        <f>IF(B1865="","",IF(COUNTIF(Businesses!B:B,B1865)&gt;1,"Multi-Tenant","Single-Tenant"))</f>
        <v/>
      </c>
      <c r="I1865" s="402" t="str">
        <f t="shared" si="59"/>
        <v/>
      </c>
      <c r="J1865" s="403"/>
      <c r="K1865" s="97"/>
      <c r="L1865" s="1" t="b">
        <f>IF(B1865="",FALSE,IF(COUNTIF(Businesses!B:B,Buildings!B1865)=0,TRUE,FALSE))</f>
        <v>0</v>
      </c>
    </row>
    <row r="1866" spans="1:12" s="3" customFormat="1" ht="16.5" customHeight="1">
      <c r="A1866" s="96"/>
      <c r="B1866" s="199"/>
      <c r="C1866" s="200"/>
      <c r="D1866" s="200"/>
      <c r="E1866" s="201"/>
      <c r="F1866" s="201"/>
      <c r="G1866" s="197" t="str">
        <f t="shared" si="58"/>
        <v/>
      </c>
      <c r="H1866" s="197" t="str">
        <f>IF(B1866="","",IF(COUNTIF(Businesses!B:B,B1866)&gt;1,"Multi-Tenant","Single-Tenant"))</f>
        <v/>
      </c>
      <c r="I1866" s="402" t="str">
        <f t="shared" si="59"/>
        <v/>
      </c>
      <c r="J1866" s="403"/>
      <c r="K1866" s="97"/>
      <c r="L1866" s="1" t="b">
        <f>IF(B1866="",FALSE,IF(COUNTIF(Businesses!B:B,Buildings!B1866)=0,TRUE,FALSE))</f>
        <v>0</v>
      </c>
    </row>
    <row r="1867" spans="1:12" s="3" customFormat="1" ht="16.5" customHeight="1">
      <c r="A1867" s="96"/>
      <c r="B1867" s="194"/>
      <c r="C1867" s="195"/>
      <c r="D1867" s="195"/>
      <c r="E1867" s="196"/>
      <c r="F1867" s="196"/>
      <c r="G1867" s="197" t="str">
        <f t="shared" si="58"/>
        <v/>
      </c>
      <c r="H1867" s="197" t="str">
        <f>IF(B1867="","",IF(COUNTIF(Businesses!B:B,B1867)&gt;1,"Multi-Tenant","Single-Tenant"))</f>
        <v/>
      </c>
      <c r="I1867" s="402" t="str">
        <f t="shared" si="59"/>
        <v/>
      </c>
      <c r="J1867" s="403"/>
      <c r="K1867" s="97"/>
      <c r="L1867" s="1" t="b">
        <f>IF(B1867="",FALSE,IF(COUNTIF(Businesses!B:B,Buildings!B1867)=0,TRUE,FALSE))</f>
        <v>0</v>
      </c>
    </row>
    <row r="1868" spans="1:12" s="3" customFormat="1" ht="16.5" customHeight="1">
      <c r="A1868" s="96"/>
      <c r="B1868" s="199"/>
      <c r="C1868" s="200"/>
      <c r="D1868" s="200"/>
      <c r="E1868" s="201"/>
      <c r="F1868" s="201"/>
      <c r="G1868" s="197" t="str">
        <f t="shared" si="58"/>
        <v/>
      </c>
      <c r="H1868" s="197" t="str">
        <f>IF(B1868="","",IF(COUNTIF(Businesses!B:B,B1868)&gt;1,"Multi-Tenant","Single-Tenant"))</f>
        <v/>
      </c>
      <c r="I1868" s="402" t="str">
        <f t="shared" si="59"/>
        <v/>
      </c>
      <c r="J1868" s="403"/>
      <c r="K1868" s="97"/>
      <c r="L1868" s="1" t="b">
        <f>IF(B1868="",FALSE,IF(COUNTIF(Businesses!B:B,Buildings!B1868)=0,TRUE,FALSE))</f>
        <v>0</v>
      </c>
    </row>
    <row r="1869" spans="1:12" s="3" customFormat="1" ht="16.5" customHeight="1">
      <c r="A1869" s="96"/>
      <c r="B1869" s="194"/>
      <c r="C1869" s="195"/>
      <c r="D1869" s="195"/>
      <c r="E1869" s="196"/>
      <c r="F1869" s="196"/>
      <c r="G1869" s="197" t="str">
        <f t="shared" si="58"/>
        <v/>
      </c>
      <c r="H1869" s="197" t="str">
        <f>IF(B1869="","",IF(COUNTIF(Businesses!B:B,B1869)&gt;1,"Multi-Tenant","Single-Tenant"))</f>
        <v/>
      </c>
      <c r="I1869" s="402" t="str">
        <f t="shared" si="59"/>
        <v/>
      </c>
      <c r="J1869" s="403"/>
      <c r="K1869" s="97"/>
      <c r="L1869" s="1" t="b">
        <f>IF(B1869="",FALSE,IF(COUNTIF(Businesses!B:B,Buildings!B1869)=0,TRUE,FALSE))</f>
        <v>0</v>
      </c>
    </row>
    <row r="1870" spans="1:12" s="3" customFormat="1" ht="16.5" customHeight="1">
      <c r="A1870" s="96"/>
      <c r="B1870" s="199"/>
      <c r="C1870" s="200"/>
      <c r="D1870" s="200"/>
      <c r="E1870" s="201"/>
      <c r="F1870" s="201"/>
      <c r="G1870" s="197" t="str">
        <f t="shared" si="58"/>
        <v/>
      </c>
      <c r="H1870" s="197" t="str">
        <f>IF(B1870="","",IF(COUNTIF(Businesses!B:B,B1870)&gt;1,"Multi-Tenant","Single-Tenant"))</f>
        <v/>
      </c>
      <c r="I1870" s="402" t="str">
        <f t="shared" si="59"/>
        <v/>
      </c>
      <c r="J1870" s="403"/>
      <c r="K1870" s="97"/>
      <c r="L1870" s="1" t="b">
        <f>IF(B1870="",FALSE,IF(COUNTIF(Businesses!B:B,Buildings!B1870)=0,TRUE,FALSE))</f>
        <v>0</v>
      </c>
    </row>
    <row r="1871" spans="1:12" s="3" customFormat="1" ht="16.5" customHeight="1">
      <c r="A1871" s="96"/>
      <c r="B1871" s="194"/>
      <c r="C1871" s="195"/>
      <c r="D1871" s="195"/>
      <c r="E1871" s="196"/>
      <c r="F1871" s="196"/>
      <c r="G1871" s="197" t="str">
        <f t="shared" si="58"/>
        <v/>
      </c>
      <c r="H1871" s="197" t="str">
        <f>IF(B1871="","",IF(COUNTIF(Businesses!B:B,B1871)&gt;1,"Multi-Tenant","Single-Tenant"))</f>
        <v/>
      </c>
      <c r="I1871" s="402" t="str">
        <f t="shared" si="59"/>
        <v/>
      </c>
      <c r="J1871" s="403"/>
      <c r="K1871" s="97"/>
      <c r="L1871" s="1" t="b">
        <f>IF(B1871="",FALSE,IF(COUNTIF(Businesses!B:B,Buildings!B1871)=0,TRUE,FALSE))</f>
        <v>0</v>
      </c>
    </row>
    <row r="1872" spans="1:12" s="3" customFormat="1" ht="16.5" customHeight="1">
      <c r="A1872" s="96"/>
      <c r="B1872" s="199"/>
      <c r="C1872" s="200"/>
      <c r="D1872" s="200"/>
      <c r="E1872" s="201"/>
      <c r="F1872" s="201"/>
      <c r="G1872" s="197" t="str">
        <f t="shared" si="58"/>
        <v/>
      </c>
      <c r="H1872" s="197" t="str">
        <f>IF(B1872="","",IF(COUNTIF(Businesses!B:B,B1872)&gt;1,"Multi-Tenant","Single-Tenant"))</f>
        <v/>
      </c>
      <c r="I1872" s="402" t="str">
        <f t="shared" si="59"/>
        <v/>
      </c>
      <c r="J1872" s="403"/>
      <c r="K1872" s="97"/>
      <c r="L1872" s="1" t="b">
        <f>IF(B1872="",FALSE,IF(COUNTIF(Businesses!B:B,Buildings!B1872)=0,TRUE,FALSE))</f>
        <v>0</v>
      </c>
    </row>
    <row r="1873" spans="1:12" s="3" customFormat="1" ht="16.5" customHeight="1">
      <c r="A1873" s="96"/>
      <c r="B1873" s="194"/>
      <c r="C1873" s="195"/>
      <c r="D1873" s="195"/>
      <c r="E1873" s="196"/>
      <c r="F1873" s="196"/>
      <c r="G1873" s="197" t="str">
        <f t="shared" si="58"/>
        <v/>
      </c>
      <c r="H1873" s="197" t="str">
        <f>IF(B1873="","",IF(COUNTIF(Businesses!B:B,B1873)&gt;1,"Multi-Tenant","Single-Tenant"))</f>
        <v/>
      </c>
      <c r="I1873" s="402" t="str">
        <f t="shared" si="59"/>
        <v/>
      </c>
      <c r="J1873" s="403"/>
      <c r="K1873" s="97"/>
      <c r="L1873" s="1" t="b">
        <f>IF(B1873="",FALSE,IF(COUNTIF(Businesses!B:B,Buildings!B1873)=0,TRUE,FALSE))</f>
        <v>0</v>
      </c>
    </row>
    <row r="1874" spans="1:12" s="3" customFormat="1" ht="16.5" customHeight="1">
      <c r="A1874" s="96"/>
      <c r="B1874" s="199"/>
      <c r="C1874" s="200"/>
      <c r="D1874" s="200"/>
      <c r="E1874" s="201"/>
      <c r="F1874" s="201"/>
      <c r="G1874" s="197" t="str">
        <f t="shared" si="58"/>
        <v/>
      </c>
      <c r="H1874" s="197" t="str">
        <f>IF(B1874="","",IF(COUNTIF(Businesses!B:B,B1874)&gt;1,"Multi-Tenant","Single-Tenant"))</f>
        <v/>
      </c>
      <c r="I1874" s="402" t="str">
        <f t="shared" si="59"/>
        <v/>
      </c>
      <c r="J1874" s="403"/>
      <c r="K1874" s="97"/>
      <c r="L1874" s="1" t="b">
        <f>IF(B1874="",FALSE,IF(COUNTIF(Businesses!B:B,Buildings!B1874)=0,TRUE,FALSE))</f>
        <v>0</v>
      </c>
    </row>
    <row r="1875" spans="1:12" s="3" customFormat="1" ht="16.5" customHeight="1">
      <c r="A1875" s="96"/>
      <c r="B1875" s="194"/>
      <c r="C1875" s="195"/>
      <c r="D1875" s="195"/>
      <c r="E1875" s="196"/>
      <c r="F1875" s="196"/>
      <c r="G1875" s="197" t="str">
        <f t="shared" si="58"/>
        <v/>
      </c>
      <c r="H1875" s="197" t="str">
        <f>IF(B1875="","",IF(COUNTIF(Businesses!B:B,B1875)&gt;1,"Multi-Tenant","Single-Tenant"))</f>
        <v/>
      </c>
      <c r="I1875" s="402" t="str">
        <f t="shared" si="59"/>
        <v/>
      </c>
      <c r="J1875" s="403"/>
      <c r="K1875" s="97"/>
      <c r="L1875" s="1" t="b">
        <f>IF(B1875="",FALSE,IF(COUNTIF(Businesses!B:B,Buildings!B1875)=0,TRUE,FALSE))</f>
        <v>0</v>
      </c>
    </row>
    <row r="1876" spans="1:12" s="3" customFormat="1" ht="16.5" customHeight="1">
      <c r="A1876" s="96"/>
      <c r="B1876" s="199"/>
      <c r="C1876" s="200"/>
      <c r="D1876" s="200"/>
      <c r="E1876" s="201"/>
      <c r="F1876" s="201"/>
      <c r="G1876" s="197" t="str">
        <f t="shared" si="58"/>
        <v/>
      </c>
      <c r="H1876" s="197" t="str">
        <f>IF(B1876="","",IF(COUNTIF(Businesses!B:B,B1876)&gt;1,"Multi-Tenant","Single-Tenant"))</f>
        <v/>
      </c>
      <c r="I1876" s="402" t="str">
        <f t="shared" si="59"/>
        <v/>
      </c>
      <c r="J1876" s="403"/>
      <c r="K1876" s="97"/>
      <c r="L1876" s="1" t="b">
        <f>IF(B1876="",FALSE,IF(COUNTIF(Businesses!B:B,Buildings!B1876)=0,TRUE,FALSE))</f>
        <v>0</v>
      </c>
    </row>
    <row r="1877" spans="1:12" s="3" customFormat="1" ht="16.5" customHeight="1">
      <c r="A1877" s="96"/>
      <c r="B1877" s="194"/>
      <c r="C1877" s="195"/>
      <c r="D1877" s="195"/>
      <c r="E1877" s="196"/>
      <c r="F1877" s="196"/>
      <c r="G1877" s="197" t="str">
        <f t="shared" si="58"/>
        <v/>
      </c>
      <c r="H1877" s="197" t="str">
        <f>IF(B1877="","",IF(COUNTIF(Businesses!B:B,B1877)&gt;1,"Multi-Tenant","Single-Tenant"))</f>
        <v/>
      </c>
      <c r="I1877" s="402" t="str">
        <f t="shared" si="59"/>
        <v/>
      </c>
      <c r="J1877" s="403"/>
      <c r="K1877" s="97"/>
      <c r="L1877" s="1" t="b">
        <f>IF(B1877="",FALSE,IF(COUNTIF(Businesses!B:B,Buildings!B1877)=0,TRUE,FALSE))</f>
        <v>0</v>
      </c>
    </row>
    <row r="1878" spans="1:12" s="3" customFormat="1" ht="16.5" customHeight="1">
      <c r="A1878" s="96"/>
      <c r="B1878" s="199"/>
      <c r="C1878" s="200"/>
      <c r="D1878" s="200"/>
      <c r="E1878" s="201"/>
      <c r="F1878" s="201"/>
      <c r="G1878" s="197" t="str">
        <f t="shared" si="58"/>
        <v/>
      </c>
      <c r="H1878" s="197" t="str">
        <f>IF(B1878="","",IF(COUNTIF(Businesses!B:B,B1878)&gt;1,"Multi-Tenant","Single-Tenant"))</f>
        <v/>
      </c>
      <c r="I1878" s="402" t="str">
        <f t="shared" si="59"/>
        <v/>
      </c>
      <c r="J1878" s="403"/>
      <c r="K1878" s="97"/>
      <c r="L1878" s="1" t="b">
        <f>IF(B1878="",FALSE,IF(COUNTIF(Businesses!B:B,Buildings!B1878)=0,TRUE,FALSE))</f>
        <v>0</v>
      </c>
    </row>
    <row r="1879" spans="1:12" s="3" customFormat="1" ht="16.5" customHeight="1">
      <c r="A1879" s="96"/>
      <c r="B1879" s="194"/>
      <c r="C1879" s="195"/>
      <c r="D1879" s="195"/>
      <c r="E1879" s="196"/>
      <c r="F1879" s="196"/>
      <c r="G1879" s="197" t="str">
        <f t="shared" si="58"/>
        <v/>
      </c>
      <c r="H1879" s="197" t="str">
        <f>IF(B1879="","",IF(COUNTIF(Businesses!B:B,B1879)&gt;1,"Multi-Tenant","Single-Tenant"))</f>
        <v/>
      </c>
      <c r="I1879" s="402" t="str">
        <f t="shared" si="59"/>
        <v/>
      </c>
      <c r="J1879" s="403"/>
      <c r="K1879" s="97"/>
      <c r="L1879" s="1" t="b">
        <f>IF(B1879="",FALSE,IF(COUNTIF(Businesses!B:B,Buildings!B1879)=0,TRUE,FALSE))</f>
        <v>0</v>
      </c>
    </row>
    <row r="1880" spans="1:12" s="3" customFormat="1" ht="16.5" customHeight="1">
      <c r="A1880" s="96"/>
      <c r="B1880" s="199"/>
      <c r="C1880" s="200"/>
      <c r="D1880" s="200"/>
      <c r="E1880" s="201"/>
      <c r="F1880" s="201"/>
      <c r="G1880" s="197" t="str">
        <f t="shared" si="58"/>
        <v/>
      </c>
      <c r="H1880" s="197" t="str">
        <f>IF(B1880="","",IF(COUNTIF(Businesses!B:B,B1880)&gt;1,"Multi-Tenant","Single-Tenant"))</f>
        <v/>
      </c>
      <c r="I1880" s="402" t="str">
        <f t="shared" si="59"/>
        <v/>
      </c>
      <c r="J1880" s="403"/>
      <c r="K1880" s="97"/>
      <c r="L1880" s="1" t="b">
        <f>IF(B1880="",FALSE,IF(COUNTIF(Businesses!B:B,Buildings!B1880)=0,TRUE,FALSE))</f>
        <v>0</v>
      </c>
    </row>
    <row r="1881" spans="1:12" s="3" customFormat="1" ht="16.5" customHeight="1">
      <c r="A1881" s="96"/>
      <c r="B1881" s="194"/>
      <c r="C1881" s="195"/>
      <c r="D1881" s="195"/>
      <c r="E1881" s="196"/>
      <c r="F1881" s="196"/>
      <c r="G1881" s="197" t="str">
        <f t="shared" si="58"/>
        <v/>
      </c>
      <c r="H1881" s="197" t="str">
        <f>IF(B1881="","",IF(COUNTIF(Businesses!B:B,B1881)&gt;1,"Multi-Tenant","Single-Tenant"))</f>
        <v/>
      </c>
      <c r="I1881" s="402" t="str">
        <f t="shared" si="59"/>
        <v/>
      </c>
      <c r="J1881" s="403"/>
      <c r="K1881" s="97"/>
      <c r="L1881" s="1" t="b">
        <f>IF(B1881="",FALSE,IF(COUNTIF(Businesses!B:B,Buildings!B1881)=0,TRUE,FALSE))</f>
        <v>0</v>
      </c>
    </row>
    <row r="1882" spans="1:12" s="3" customFormat="1" ht="16.5" customHeight="1">
      <c r="A1882" s="96"/>
      <c r="B1882" s="199"/>
      <c r="C1882" s="200"/>
      <c r="D1882" s="200"/>
      <c r="E1882" s="201"/>
      <c r="F1882" s="201"/>
      <c r="G1882" s="197" t="str">
        <f t="shared" si="58"/>
        <v/>
      </c>
      <c r="H1882" s="197" t="str">
        <f>IF(B1882="","",IF(COUNTIF(Businesses!B:B,B1882)&gt;1,"Multi-Tenant","Single-Tenant"))</f>
        <v/>
      </c>
      <c r="I1882" s="402" t="str">
        <f t="shared" si="59"/>
        <v/>
      </c>
      <c r="J1882" s="403"/>
      <c r="K1882" s="97"/>
      <c r="L1882" s="1" t="b">
        <f>IF(B1882="",FALSE,IF(COUNTIF(Businesses!B:B,Buildings!B1882)=0,TRUE,FALSE))</f>
        <v>0</v>
      </c>
    </row>
    <row r="1883" spans="1:12" s="3" customFormat="1" ht="16.5" customHeight="1">
      <c r="A1883" s="96"/>
      <c r="B1883" s="194"/>
      <c r="C1883" s="195"/>
      <c r="D1883" s="195"/>
      <c r="E1883" s="196"/>
      <c r="F1883" s="196"/>
      <c r="G1883" s="197" t="str">
        <f t="shared" si="58"/>
        <v/>
      </c>
      <c r="H1883" s="197" t="str">
        <f>IF(B1883="","",IF(COUNTIF(Businesses!B:B,B1883)&gt;1,"Multi-Tenant","Single-Tenant"))</f>
        <v/>
      </c>
      <c r="I1883" s="402" t="str">
        <f t="shared" si="59"/>
        <v/>
      </c>
      <c r="J1883" s="403"/>
      <c r="K1883" s="97"/>
      <c r="L1883" s="1" t="b">
        <f>IF(B1883="",FALSE,IF(COUNTIF(Businesses!B:B,Buildings!B1883)=0,TRUE,FALSE))</f>
        <v>0</v>
      </c>
    </row>
    <row r="1884" spans="1:12" s="3" customFormat="1" ht="16.5" customHeight="1">
      <c r="A1884" s="96"/>
      <c r="B1884" s="199"/>
      <c r="C1884" s="200"/>
      <c r="D1884" s="200"/>
      <c r="E1884" s="201"/>
      <c r="F1884" s="201"/>
      <c r="G1884" s="197" t="str">
        <f t="shared" si="58"/>
        <v/>
      </c>
      <c r="H1884" s="197" t="str">
        <f>IF(B1884="","",IF(COUNTIF(Businesses!B:B,B1884)&gt;1,"Multi-Tenant","Single-Tenant"))</f>
        <v/>
      </c>
      <c r="I1884" s="402" t="str">
        <f t="shared" si="59"/>
        <v/>
      </c>
      <c r="J1884" s="403"/>
      <c r="K1884" s="97"/>
      <c r="L1884" s="1" t="b">
        <f>IF(B1884="",FALSE,IF(COUNTIF(Businesses!B:B,Buildings!B1884)=0,TRUE,FALSE))</f>
        <v>0</v>
      </c>
    </row>
    <row r="1885" spans="1:12" s="3" customFormat="1" ht="16.5" customHeight="1">
      <c r="A1885" s="96"/>
      <c r="B1885" s="194"/>
      <c r="C1885" s="195"/>
      <c r="D1885" s="195"/>
      <c r="E1885" s="196"/>
      <c r="F1885" s="196"/>
      <c r="G1885" s="197" t="str">
        <f t="shared" si="58"/>
        <v/>
      </c>
      <c r="H1885" s="197" t="str">
        <f>IF(B1885="","",IF(COUNTIF(Businesses!B:B,B1885)&gt;1,"Multi-Tenant","Single-Tenant"))</f>
        <v/>
      </c>
      <c r="I1885" s="402" t="str">
        <f t="shared" si="59"/>
        <v/>
      </c>
      <c r="J1885" s="403"/>
      <c r="K1885" s="97"/>
      <c r="L1885" s="1" t="b">
        <f>IF(B1885="",FALSE,IF(COUNTIF(Businesses!B:B,Buildings!B1885)=0,TRUE,FALSE))</f>
        <v>0</v>
      </c>
    </row>
    <row r="1886" spans="1:12" s="3" customFormat="1" ht="16.5" customHeight="1">
      <c r="A1886" s="96"/>
      <c r="B1886" s="199"/>
      <c r="C1886" s="200"/>
      <c r="D1886" s="200"/>
      <c r="E1886" s="201"/>
      <c r="F1886" s="201"/>
      <c r="G1886" s="197" t="str">
        <f t="shared" si="58"/>
        <v/>
      </c>
      <c r="H1886" s="197" t="str">
        <f>IF(B1886="","",IF(COUNTIF(Businesses!B:B,B1886)&gt;1,"Multi-Tenant","Single-Tenant"))</f>
        <v/>
      </c>
      <c r="I1886" s="402" t="str">
        <f t="shared" si="59"/>
        <v/>
      </c>
      <c r="J1886" s="403"/>
      <c r="K1886" s="97"/>
      <c r="L1886" s="1" t="b">
        <f>IF(B1886="",FALSE,IF(COUNTIF(Businesses!B:B,Buildings!B1886)=0,TRUE,FALSE))</f>
        <v>0</v>
      </c>
    </row>
    <row r="1887" spans="1:12" s="3" customFormat="1" ht="16.5" customHeight="1">
      <c r="A1887" s="96"/>
      <c r="B1887" s="194"/>
      <c r="C1887" s="195"/>
      <c r="D1887" s="195"/>
      <c r="E1887" s="196"/>
      <c r="F1887" s="196"/>
      <c r="G1887" s="197" t="str">
        <f t="shared" si="58"/>
        <v/>
      </c>
      <c r="H1887" s="197" t="str">
        <f>IF(B1887="","",IF(COUNTIF(Businesses!B:B,B1887)&gt;1,"Multi-Tenant","Single-Tenant"))</f>
        <v/>
      </c>
      <c r="I1887" s="402" t="str">
        <f t="shared" si="59"/>
        <v/>
      </c>
      <c r="J1887" s="403"/>
      <c r="K1887" s="97"/>
      <c r="L1887" s="1" t="b">
        <f>IF(B1887="",FALSE,IF(COUNTIF(Businesses!B:B,Buildings!B1887)=0,TRUE,FALSE))</f>
        <v>0</v>
      </c>
    </row>
    <row r="1888" spans="1:12" s="3" customFormat="1" ht="16.5" customHeight="1">
      <c r="A1888" s="96"/>
      <c r="B1888" s="199"/>
      <c r="C1888" s="200"/>
      <c r="D1888" s="200"/>
      <c r="E1888" s="201"/>
      <c r="F1888" s="201"/>
      <c r="G1888" s="197" t="str">
        <f t="shared" si="58"/>
        <v/>
      </c>
      <c r="H1888" s="197" t="str">
        <f>IF(B1888="","",IF(COUNTIF(Businesses!B:B,B1888)&gt;1,"Multi-Tenant","Single-Tenant"))</f>
        <v/>
      </c>
      <c r="I1888" s="402" t="str">
        <f t="shared" si="59"/>
        <v/>
      </c>
      <c r="J1888" s="403"/>
      <c r="K1888" s="97"/>
      <c r="L1888" s="1" t="b">
        <f>IF(B1888="",FALSE,IF(COUNTIF(Businesses!B:B,Buildings!B1888)=0,TRUE,FALSE))</f>
        <v>0</v>
      </c>
    </row>
    <row r="1889" spans="1:12" s="3" customFormat="1" ht="16.5" customHeight="1">
      <c r="A1889" s="96"/>
      <c r="B1889" s="194"/>
      <c r="C1889" s="195"/>
      <c r="D1889" s="195"/>
      <c r="E1889" s="196"/>
      <c r="F1889" s="196"/>
      <c r="G1889" s="197" t="str">
        <f t="shared" si="58"/>
        <v/>
      </c>
      <c r="H1889" s="197" t="str">
        <f>IF(B1889="","",IF(COUNTIF(Businesses!B:B,B1889)&gt;1,"Multi-Tenant","Single-Tenant"))</f>
        <v/>
      </c>
      <c r="I1889" s="402" t="str">
        <f t="shared" si="59"/>
        <v/>
      </c>
      <c r="J1889" s="403"/>
      <c r="K1889" s="97"/>
      <c r="L1889" s="1" t="b">
        <f>IF(B1889="",FALSE,IF(COUNTIF(Businesses!B:B,Buildings!B1889)=0,TRUE,FALSE))</f>
        <v>0</v>
      </c>
    </row>
    <row r="1890" spans="1:12" s="3" customFormat="1" ht="16.5" customHeight="1">
      <c r="A1890" s="96"/>
      <c r="B1890" s="199"/>
      <c r="C1890" s="200"/>
      <c r="D1890" s="200"/>
      <c r="E1890" s="201"/>
      <c r="F1890" s="201"/>
      <c r="G1890" s="197" t="str">
        <f t="shared" si="58"/>
        <v/>
      </c>
      <c r="H1890" s="197" t="str">
        <f>IF(B1890="","",IF(COUNTIF(Businesses!B:B,B1890)&gt;1,"Multi-Tenant","Single-Tenant"))</f>
        <v/>
      </c>
      <c r="I1890" s="402" t="str">
        <f t="shared" si="59"/>
        <v/>
      </c>
      <c r="J1890" s="403"/>
      <c r="K1890" s="97"/>
      <c r="L1890" s="1" t="b">
        <f>IF(B1890="",FALSE,IF(COUNTIF(Businesses!B:B,Buildings!B1890)=0,TRUE,FALSE))</f>
        <v>0</v>
      </c>
    </row>
    <row r="1891" spans="1:12" s="3" customFormat="1" ht="16.5" customHeight="1">
      <c r="A1891" s="96"/>
      <c r="B1891" s="194"/>
      <c r="C1891" s="195"/>
      <c r="D1891" s="195"/>
      <c r="E1891" s="196"/>
      <c r="F1891" s="196"/>
      <c r="G1891" s="197" t="str">
        <f t="shared" si="58"/>
        <v/>
      </c>
      <c r="H1891" s="197" t="str">
        <f>IF(B1891="","",IF(COUNTIF(Businesses!B:B,B1891)&gt;1,"Multi-Tenant","Single-Tenant"))</f>
        <v/>
      </c>
      <c r="I1891" s="402" t="str">
        <f t="shared" si="59"/>
        <v/>
      </c>
      <c r="J1891" s="403"/>
      <c r="K1891" s="97"/>
      <c r="L1891" s="1" t="b">
        <f>IF(B1891="",FALSE,IF(COUNTIF(Businesses!B:B,Buildings!B1891)=0,TRUE,FALSE))</f>
        <v>0</v>
      </c>
    </row>
    <row r="1892" spans="1:12" s="3" customFormat="1" ht="16.5" customHeight="1">
      <c r="A1892" s="96"/>
      <c r="B1892" s="199"/>
      <c r="C1892" s="200"/>
      <c r="D1892" s="200"/>
      <c r="E1892" s="201"/>
      <c r="F1892" s="201"/>
      <c r="G1892" s="197" t="str">
        <f t="shared" si="58"/>
        <v/>
      </c>
      <c r="H1892" s="197" t="str">
        <f>IF(B1892="","",IF(COUNTIF(Businesses!B:B,B1892)&gt;1,"Multi-Tenant","Single-Tenant"))</f>
        <v/>
      </c>
      <c r="I1892" s="402" t="str">
        <f t="shared" si="59"/>
        <v/>
      </c>
      <c r="J1892" s="403"/>
      <c r="K1892" s="97"/>
      <c r="L1892" s="1" t="b">
        <f>IF(B1892="",FALSE,IF(COUNTIF(Businesses!B:B,Buildings!B1892)=0,TRUE,FALSE))</f>
        <v>0</v>
      </c>
    </row>
    <row r="1893" spans="1:12" s="3" customFormat="1" ht="16.5" customHeight="1">
      <c r="A1893" s="96"/>
      <c r="B1893" s="194"/>
      <c r="C1893" s="195"/>
      <c r="D1893" s="195"/>
      <c r="E1893" s="196"/>
      <c r="F1893" s="196"/>
      <c r="G1893" s="197" t="str">
        <f t="shared" si="58"/>
        <v/>
      </c>
      <c r="H1893" s="197" t="str">
        <f>IF(B1893="","",IF(COUNTIF(Businesses!B:B,B1893)&gt;1,"Multi-Tenant","Single-Tenant"))</f>
        <v/>
      </c>
      <c r="I1893" s="402" t="str">
        <f t="shared" si="59"/>
        <v/>
      </c>
      <c r="J1893" s="403"/>
      <c r="K1893" s="97"/>
      <c r="L1893" s="1" t="b">
        <f>IF(B1893="",FALSE,IF(COUNTIF(Businesses!B:B,Buildings!B1893)=0,TRUE,FALSE))</f>
        <v>0</v>
      </c>
    </row>
    <row r="1894" spans="1:12" s="3" customFormat="1" ht="16.5" customHeight="1">
      <c r="A1894" s="96"/>
      <c r="B1894" s="199"/>
      <c r="C1894" s="200"/>
      <c r="D1894" s="200"/>
      <c r="E1894" s="201"/>
      <c r="F1894" s="201"/>
      <c r="G1894" s="197" t="str">
        <f t="shared" si="58"/>
        <v/>
      </c>
      <c r="H1894" s="197" t="str">
        <f>IF(B1894="","",IF(COUNTIF(Businesses!B:B,B1894)&gt;1,"Multi-Tenant","Single-Tenant"))</f>
        <v/>
      </c>
      <c r="I1894" s="402" t="str">
        <f t="shared" si="59"/>
        <v/>
      </c>
      <c r="J1894" s="403"/>
      <c r="K1894" s="97"/>
      <c r="L1894" s="1" t="b">
        <f>IF(B1894="",FALSE,IF(COUNTIF(Businesses!B:B,Buildings!B1894)=0,TRUE,FALSE))</f>
        <v>0</v>
      </c>
    </row>
    <row r="1895" spans="1:12" s="3" customFormat="1" ht="16.5" customHeight="1">
      <c r="A1895" s="96"/>
      <c r="B1895" s="194"/>
      <c r="C1895" s="195"/>
      <c r="D1895" s="195"/>
      <c r="E1895" s="196"/>
      <c r="F1895" s="196"/>
      <c r="G1895" s="197" t="str">
        <f t="shared" si="58"/>
        <v/>
      </c>
      <c r="H1895" s="197" t="str">
        <f>IF(B1895="","",IF(COUNTIF(Businesses!B:B,B1895)&gt;1,"Multi-Tenant","Single-Tenant"))</f>
        <v/>
      </c>
      <c r="I1895" s="402" t="str">
        <f t="shared" si="59"/>
        <v/>
      </c>
      <c r="J1895" s="403"/>
      <c r="K1895" s="97"/>
      <c r="L1895" s="1" t="b">
        <f>IF(B1895="",FALSE,IF(COUNTIF(Businesses!B:B,Buildings!B1895)=0,TRUE,FALSE))</f>
        <v>0</v>
      </c>
    </row>
    <row r="1896" spans="1:12" s="3" customFormat="1" ht="16.5" customHeight="1">
      <c r="A1896" s="96"/>
      <c r="B1896" s="199"/>
      <c r="C1896" s="200"/>
      <c r="D1896" s="200"/>
      <c r="E1896" s="201"/>
      <c r="F1896" s="201"/>
      <c r="G1896" s="197" t="str">
        <f t="shared" si="58"/>
        <v/>
      </c>
      <c r="H1896" s="197" t="str">
        <f>IF(B1896="","",IF(COUNTIF(Businesses!B:B,B1896)&gt;1,"Multi-Tenant","Single-Tenant"))</f>
        <v/>
      </c>
      <c r="I1896" s="402" t="str">
        <f t="shared" si="59"/>
        <v/>
      </c>
      <c r="J1896" s="403"/>
      <c r="K1896" s="97"/>
      <c r="L1896" s="1" t="b">
        <f>IF(B1896="",FALSE,IF(COUNTIF(Businesses!B:B,Buildings!B1896)=0,TRUE,FALSE))</f>
        <v>0</v>
      </c>
    </row>
    <row r="1897" spans="1:12" s="3" customFormat="1" ht="16.5" customHeight="1">
      <c r="A1897" s="96"/>
      <c r="B1897" s="194"/>
      <c r="C1897" s="195"/>
      <c r="D1897" s="195"/>
      <c r="E1897" s="196"/>
      <c r="F1897" s="196"/>
      <c r="G1897" s="197" t="str">
        <f t="shared" si="58"/>
        <v/>
      </c>
      <c r="H1897" s="197" t="str">
        <f>IF(B1897="","",IF(COUNTIF(Businesses!B:B,B1897)&gt;1,"Multi-Tenant","Single-Tenant"))</f>
        <v/>
      </c>
      <c r="I1897" s="402" t="str">
        <f t="shared" si="59"/>
        <v/>
      </c>
      <c r="J1897" s="403"/>
      <c r="K1897" s="97"/>
      <c r="L1897" s="1" t="b">
        <f>IF(B1897="",FALSE,IF(COUNTIF(Businesses!B:B,Buildings!B1897)=0,TRUE,FALSE))</f>
        <v>0</v>
      </c>
    </row>
    <row r="1898" spans="1:12" s="3" customFormat="1" ht="16.5" customHeight="1">
      <c r="A1898" s="96"/>
      <c r="B1898" s="199"/>
      <c r="C1898" s="200"/>
      <c r="D1898" s="200"/>
      <c r="E1898" s="201"/>
      <c r="F1898" s="201"/>
      <c r="G1898" s="197" t="str">
        <f t="shared" si="58"/>
        <v/>
      </c>
      <c r="H1898" s="197" t="str">
        <f>IF(B1898="","",IF(COUNTIF(Businesses!B:B,B1898)&gt;1,"Multi-Tenant","Single-Tenant"))</f>
        <v/>
      </c>
      <c r="I1898" s="402" t="str">
        <f t="shared" si="59"/>
        <v/>
      </c>
      <c r="J1898" s="403"/>
      <c r="K1898" s="97"/>
      <c r="L1898" s="1" t="b">
        <f>IF(B1898="",FALSE,IF(COUNTIF(Businesses!B:B,Buildings!B1898)=0,TRUE,FALSE))</f>
        <v>0</v>
      </c>
    </row>
    <row r="1899" spans="1:12" s="3" customFormat="1" ht="16.5" customHeight="1">
      <c r="A1899" s="96"/>
      <c r="B1899" s="194"/>
      <c r="C1899" s="195"/>
      <c r="D1899" s="195"/>
      <c r="E1899" s="196"/>
      <c r="F1899" s="196"/>
      <c r="G1899" s="197" t="str">
        <f t="shared" si="58"/>
        <v/>
      </c>
      <c r="H1899" s="197" t="str">
        <f>IF(B1899="","",IF(COUNTIF(Businesses!B:B,B1899)&gt;1,"Multi-Tenant","Single-Tenant"))</f>
        <v/>
      </c>
      <c r="I1899" s="402" t="str">
        <f t="shared" si="59"/>
        <v/>
      </c>
      <c r="J1899" s="403"/>
      <c r="K1899" s="97"/>
      <c r="L1899" s="1" t="b">
        <f>IF(B1899="",FALSE,IF(COUNTIF(Businesses!B:B,Buildings!B1899)=0,TRUE,FALSE))</f>
        <v>0</v>
      </c>
    </row>
    <row r="1900" spans="1:12" s="3" customFormat="1" ht="16.5" customHeight="1">
      <c r="A1900" s="96"/>
      <c r="B1900" s="199"/>
      <c r="C1900" s="200"/>
      <c r="D1900" s="200"/>
      <c r="E1900" s="201"/>
      <c r="F1900" s="201"/>
      <c r="G1900" s="197" t="str">
        <f t="shared" si="58"/>
        <v/>
      </c>
      <c r="H1900" s="197" t="str">
        <f>IF(B1900="","",IF(COUNTIF(Businesses!B:B,B1900)&gt;1,"Multi-Tenant","Single-Tenant"))</f>
        <v/>
      </c>
      <c r="I1900" s="402" t="str">
        <f t="shared" si="59"/>
        <v/>
      </c>
      <c r="J1900" s="403"/>
      <c r="K1900" s="97"/>
      <c r="L1900" s="1" t="b">
        <f>IF(B1900="",FALSE,IF(COUNTIF(Businesses!B:B,Buildings!B1900)=0,TRUE,FALSE))</f>
        <v>0</v>
      </c>
    </row>
    <row r="1901" spans="1:12" s="3" customFormat="1" ht="16.5" customHeight="1">
      <c r="A1901" s="96"/>
      <c r="B1901" s="194"/>
      <c r="C1901" s="195"/>
      <c r="D1901" s="195"/>
      <c r="E1901" s="196"/>
      <c r="F1901" s="196"/>
      <c r="G1901" s="197" t="str">
        <f t="shared" si="58"/>
        <v/>
      </c>
      <c r="H1901" s="197" t="str">
        <f>IF(B1901="","",IF(COUNTIF(Businesses!B:B,B1901)&gt;1,"Multi-Tenant","Single-Tenant"))</f>
        <v/>
      </c>
      <c r="I1901" s="402" t="str">
        <f t="shared" si="59"/>
        <v/>
      </c>
      <c r="J1901" s="403"/>
      <c r="K1901" s="97"/>
      <c r="L1901" s="1" t="b">
        <f>IF(B1901="",FALSE,IF(COUNTIF(Businesses!B:B,Buildings!B1901)=0,TRUE,FALSE))</f>
        <v>0</v>
      </c>
    </row>
    <row r="1902" spans="1:12" s="3" customFormat="1" ht="16.5" customHeight="1">
      <c r="A1902" s="96"/>
      <c r="B1902" s="199"/>
      <c r="C1902" s="200"/>
      <c r="D1902" s="200"/>
      <c r="E1902" s="201"/>
      <c r="F1902" s="201"/>
      <c r="G1902" s="197" t="str">
        <f t="shared" si="58"/>
        <v/>
      </c>
      <c r="H1902" s="197" t="str">
        <f>IF(B1902="","",IF(COUNTIF(Businesses!B:B,B1902)&gt;1,"Multi-Tenant","Single-Tenant"))</f>
        <v/>
      </c>
      <c r="I1902" s="402" t="str">
        <f t="shared" si="59"/>
        <v/>
      </c>
      <c r="J1902" s="403"/>
      <c r="K1902" s="97"/>
      <c r="L1902" s="1" t="b">
        <f>IF(B1902="",FALSE,IF(COUNTIF(Businesses!B:B,Buildings!B1902)=0,TRUE,FALSE))</f>
        <v>0</v>
      </c>
    </row>
    <row r="1903" spans="1:12" s="3" customFormat="1" ht="16.5" customHeight="1">
      <c r="A1903" s="96"/>
      <c r="B1903" s="194"/>
      <c r="C1903" s="195"/>
      <c r="D1903" s="195"/>
      <c r="E1903" s="196"/>
      <c r="F1903" s="196"/>
      <c r="G1903" s="197" t="str">
        <f t="shared" si="58"/>
        <v/>
      </c>
      <c r="H1903" s="197" t="str">
        <f>IF(B1903="","",IF(COUNTIF(Businesses!B:B,B1903)&gt;1,"Multi-Tenant","Single-Tenant"))</f>
        <v/>
      </c>
      <c r="I1903" s="402" t="str">
        <f t="shared" si="59"/>
        <v/>
      </c>
      <c r="J1903" s="403"/>
      <c r="K1903" s="97"/>
      <c r="L1903" s="1" t="b">
        <f>IF(B1903="",FALSE,IF(COUNTIF(Businesses!B:B,Buildings!B1903)=0,TRUE,FALSE))</f>
        <v>0</v>
      </c>
    </row>
    <row r="1904" spans="1:12" s="3" customFormat="1" ht="16.5" customHeight="1">
      <c r="A1904" s="96"/>
      <c r="B1904" s="199"/>
      <c r="C1904" s="200"/>
      <c r="D1904" s="200"/>
      <c r="E1904" s="201"/>
      <c r="F1904" s="201"/>
      <c r="G1904" s="197" t="str">
        <f t="shared" si="58"/>
        <v/>
      </c>
      <c r="H1904" s="197" t="str">
        <f>IF(B1904="","",IF(COUNTIF(Businesses!B:B,B1904)&gt;1,"Multi-Tenant","Single-Tenant"))</f>
        <v/>
      </c>
      <c r="I1904" s="402" t="str">
        <f t="shared" si="59"/>
        <v/>
      </c>
      <c r="J1904" s="403"/>
      <c r="K1904" s="97"/>
      <c r="L1904" s="1" t="b">
        <f>IF(B1904="",FALSE,IF(COUNTIF(Businesses!B:B,Buildings!B1904)=0,TRUE,FALSE))</f>
        <v>0</v>
      </c>
    </row>
    <row r="1905" spans="1:12" s="3" customFormat="1" ht="16.5" customHeight="1">
      <c r="A1905" s="96"/>
      <c r="B1905" s="194"/>
      <c r="C1905" s="195"/>
      <c r="D1905" s="195"/>
      <c r="E1905" s="196"/>
      <c r="F1905" s="196"/>
      <c r="G1905" s="197" t="str">
        <f t="shared" si="58"/>
        <v/>
      </c>
      <c r="H1905" s="197" t="str">
        <f>IF(B1905="","",IF(COUNTIF(Businesses!B:B,B1905)&gt;1,"Multi-Tenant","Single-Tenant"))</f>
        <v/>
      </c>
      <c r="I1905" s="402" t="str">
        <f t="shared" si="59"/>
        <v/>
      </c>
      <c r="J1905" s="403"/>
      <c r="K1905" s="97"/>
      <c r="L1905" s="1" t="b">
        <f>IF(B1905="",FALSE,IF(COUNTIF(Businesses!B:B,Buildings!B1905)=0,TRUE,FALSE))</f>
        <v>0</v>
      </c>
    </row>
    <row r="1906" spans="1:12" s="3" customFormat="1" ht="16.5" customHeight="1">
      <c r="A1906" s="96"/>
      <c r="B1906" s="199"/>
      <c r="C1906" s="200"/>
      <c r="D1906" s="200"/>
      <c r="E1906" s="201"/>
      <c r="F1906" s="201"/>
      <c r="G1906" s="197" t="str">
        <f t="shared" si="58"/>
        <v/>
      </c>
      <c r="H1906" s="197" t="str">
        <f>IF(B1906="","",IF(COUNTIF(Businesses!B:B,B1906)&gt;1,"Multi-Tenant","Single-Tenant"))</f>
        <v/>
      </c>
      <c r="I1906" s="402" t="str">
        <f t="shared" si="59"/>
        <v/>
      </c>
      <c r="J1906" s="403"/>
      <c r="K1906" s="97"/>
      <c r="L1906" s="1" t="b">
        <f>IF(B1906="",FALSE,IF(COUNTIF(Businesses!B:B,Buildings!B1906)=0,TRUE,FALSE))</f>
        <v>0</v>
      </c>
    </row>
    <row r="1907" spans="1:12" s="3" customFormat="1" ht="16.5" customHeight="1">
      <c r="A1907" s="96"/>
      <c r="B1907" s="194"/>
      <c r="C1907" s="195"/>
      <c r="D1907" s="195"/>
      <c r="E1907" s="196"/>
      <c r="F1907" s="196"/>
      <c r="G1907" s="197" t="str">
        <f t="shared" si="58"/>
        <v/>
      </c>
      <c r="H1907" s="197" t="str">
        <f>IF(B1907="","",IF(COUNTIF(Businesses!B:B,B1907)&gt;1,"Multi-Tenant","Single-Tenant"))</f>
        <v/>
      </c>
      <c r="I1907" s="402" t="str">
        <f t="shared" si="59"/>
        <v/>
      </c>
      <c r="J1907" s="403"/>
      <c r="K1907" s="97"/>
      <c r="L1907" s="1" t="b">
        <f>IF(B1907="",FALSE,IF(COUNTIF(Businesses!B:B,Buildings!B1907)=0,TRUE,FALSE))</f>
        <v>0</v>
      </c>
    </row>
    <row r="1908" spans="1:12" s="3" customFormat="1" ht="16.5" customHeight="1">
      <c r="A1908" s="96"/>
      <c r="B1908" s="199"/>
      <c r="C1908" s="200"/>
      <c r="D1908" s="200"/>
      <c r="E1908" s="201"/>
      <c r="F1908" s="201"/>
      <c r="G1908" s="197" t="str">
        <f t="shared" si="58"/>
        <v/>
      </c>
      <c r="H1908" s="197" t="str">
        <f>IF(B1908="","",IF(COUNTIF(Businesses!B:B,B1908)&gt;1,"Multi-Tenant","Single-Tenant"))</f>
        <v/>
      </c>
      <c r="I1908" s="402" t="str">
        <f t="shared" si="59"/>
        <v/>
      </c>
      <c r="J1908" s="403"/>
      <c r="K1908" s="97"/>
      <c r="L1908" s="1" t="b">
        <f>IF(B1908="",FALSE,IF(COUNTIF(Businesses!B:B,Buildings!B1908)=0,TRUE,FALSE))</f>
        <v>0</v>
      </c>
    </row>
    <row r="1909" spans="1:12" s="3" customFormat="1" ht="16.5" customHeight="1">
      <c r="A1909" s="96"/>
      <c r="B1909" s="194"/>
      <c r="C1909" s="195"/>
      <c r="D1909" s="195"/>
      <c r="E1909" s="196"/>
      <c r="F1909" s="196"/>
      <c r="G1909" s="197" t="str">
        <f t="shared" si="58"/>
        <v/>
      </c>
      <c r="H1909" s="197" t="str">
        <f>IF(B1909="","",IF(COUNTIF(Businesses!B:B,B1909)&gt;1,"Multi-Tenant","Single-Tenant"))</f>
        <v/>
      </c>
      <c r="I1909" s="402" t="str">
        <f t="shared" si="59"/>
        <v/>
      </c>
      <c r="J1909" s="403"/>
      <c r="K1909" s="97"/>
      <c r="L1909" s="1" t="b">
        <f>IF(B1909="",FALSE,IF(COUNTIF(Businesses!B:B,Buildings!B1909)=0,TRUE,FALSE))</f>
        <v>0</v>
      </c>
    </row>
    <row r="1910" spans="1:12" s="3" customFormat="1" ht="16.5" customHeight="1">
      <c r="A1910" s="96"/>
      <c r="B1910" s="199"/>
      <c r="C1910" s="200"/>
      <c r="D1910" s="200"/>
      <c r="E1910" s="201"/>
      <c r="F1910" s="201"/>
      <c r="G1910" s="197" t="str">
        <f t="shared" si="58"/>
        <v/>
      </c>
      <c r="H1910" s="197" t="str">
        <f>IF(B1910="","",IF(COUNTIF(Businesses!B:B,B1910)&gt;1,"Multi-Tenant","Single-Tenant"))</f>
        <v/>
      </c>
      <c r="I1910" s="402" t="str">
        <f t="shared" si="59"/>
        <v/>
      </c>
      <c r="J1910" s="403"/>
      <c r="K1910" s="97"/>
      <c r="L1910" s="1" t="b">
        <f>IF(B1910="",FALSE,IF(COUNTIF(Businesses!B:B,Buildings!B1910)=0,TRUE,FALSE))</f>
        <v>0</v>
      </c>
    </row>
    <row r="1911" spans="1:12" s="3" customFormat="1" ht="16.5" customHeight="1">
      <c r="A1911" s="96"/>
      <c r="B1911" s="194"/>
      <c r="C1911" s="195"/>
      <c r="D1911" s="195"/>
      <c r="E1911" s="196"/>
      <c r="F1911" s="196"/>
      <c r="G1911" s="197" t="str">
        <f t="shared" si="58"/>
        <v/>
      </c>
      <c r="H1911" s="197" t="str">
        <f>IF(B1911="","",IF(COUNTIF(Businesses!B:B,B1911)&gt;1,"Multi-Tenant","Single-Tenant"))</f>
        <v/>
      </c>
      <c r="I1911" s="402" t="str">
        <f t="shared" si="59"/>
        <v/>
      </c>
      <c r="J1911" s="403"/>
      <c r="K1911" s="97"/>
      <c r="L1911" s="1" t="b">
        <f>IF(B1911="",FALSE,IF(COUNTIF(Businesses!B:B,Buildings!B1911)=0,TRUE,FALSE))</f>
        <v>0</v>
      </c>
    </row>
    <row r="1912" spans="1:12" s="3" customFormat="1" ht="16.5" customHeight="1">
      <c r="A1912" s="96"/>
      <c r="B1912" s="199"/>
      <c r="C1912" s="200"/>
      <c r="D1912" s="200"/>
      <c r="E1912" s="201"/>
      <c r="F1912" s="201"/>
      <c r="G1912" s="197" t="str">
        <f t="shared" si="58"/>
        <v/>
      </c>
      <c r="H1912" s="197" t="str">
        <f>IF(B1912="","",IF(COUNTIF(Businesses!B:B,B1912)&gt;1,"Multi-Tenant","Single-Tenant"))</f>
        <v/>
      </c>
      <c r="I1912" s="402" t="str">
        <f t="shared" si="59"/>
        <v/>
      </c>
      <c r="J1912" s="403"/>
      <c r="K1912" s="97"/>
      <c r="L1912" s="1" t="b">
        <f>IF(B1912="",FALSE,IF(COUNTIF(Businesses!B:B,Buildings!B1912)=0,TRUE,FALSE))</f>
        <v>0</v>
      </c>
    </row>
    <row r="1913" spans="1:12" s="3" customFormat="1" ht="16.5" customHeight="1">
      <c r="A1913" s="96"/>
      <c r="B1913" s="194"/>
      <c r="C1913" s="195"/>
      <c r="D1913" s="195"/>
      <c r="E1913" s="196"/>
      <c r="F1913" s="196"/>
      <c r="G1913" s="197" t="str">
        <f t="shared" si="58"/>
        <v/>
      </c>
      <c r="H1913" s="197" t="str">
        <f>IF(B1913="","",IF(COUNTIF(Businesses!B:B,B1913)&gt;1,"Multi-Tenant","Single-Tenant"))</f>
        <v/>
      </c>
      <c r="I1913" s="402" t="str">
        <f t="shared" si="59"/>
        <v/>
      </c>
      <c r="J1913" s="403"/>
      <c r="K1913" s="97"/>
      <c r="L1913" s="1" t="b">
        <f>IF(B1913="",FALSE,IF(COUNTIF(Businesses!B:B,Buildings!B1913)=0,TRUE,FALSE))</f>
        <v>0</v>
      </c>
    </row>
    <row r="1914" spans="1:12" s="3" customFormat="1" ht="16.5" customHeight="1">
      <c r="A1914" s="96"/>
      <c r="B1914" s="199"/>
      <c r="C1914" s="200"/>
      <c r="D1914" s="200"/>
      <c r="E1914" s="201"/>
      <c r="F1914" s="201"/>
      <c r="G1914" s="197" t="str">
        <f t="shared" si="58"/>
        <v/>
      </c>
      <c r="H1914" s="197" t="str">
        <f>IF(B1914="","",IF(COUNTIF(Businesses!B:B,B1914)&gt;1,"Multi-Tenant","Single-Tenant"))</f>
        <v/>
      </c>
      <c r="I1914" s="402" t="str">
        <f t="shared" si="59"/>
        <v/>
      </c>
      <c r="J1914" s="403"/>
      <c r="K1914" s="97"/>
      <c r="L1914" s="1" t="b">
        <f>IF(B1914="",FALSE,IF(COUNTIF(Businesses!B:B,Buildings!B1914)=0,TRUE,FALSE))</f>
        <v>0</v>
      </c>
    </row>
    <row r="1915" spans="1:12" s="3" customFormat="1" ht="16.5" customHeight="1">
      <c r="A1915" s="96"/>
      <c r="B1915" s="194"/>
      <c r="C1915" s="195"/>
      <c r="D1915" s="195"/>
      <c r="E1915" s="196"/>
      <c r="F1915" s="196"/>
      <c r="G1915" s="197" t="str">
        <f t="shared" si="58"/>
        <v/>
      </c>
      <c r="H1915" s="197" t="str">
        <f>IF(B1915="","",IF(COUNTIF(Businesses!B:B,B1915)&gt;1,"Multi-Tenant","Single-Tenant"))</f>
        <v/>
      </c>
      <c r="I1915" s="402" t="str">
        <f t="shared" si="59"/>
        <v/>
      </c>
      <c r="J1915" s="403"/>
      <c r="K1915" s="97"/>
      <c r="L1915" s="1" t="b">
        <f>IF(B1915="",FALSE,IF(COUNTIF(Businesses!B:B,Buildings!B1915)=0,TRUE,FALSE))</f>
        <v>0</v>
      </c>
    </row>
    <row r="1916" spans="1:12" s="3" customFormat="1" ht="16.5" customHeight="1">
      <c r="A1916" s="96"/>
      <c r="B1916" s="199"/>
      <c r="C1916" s="200"/>
      <c r="D1916" s="200"/>
      <c r="E1916" s="201"/>
      <c r="F1916" s="201"/>
      <c r="G1916" s="197" t="str">
        <f t="shared" si="58"/>
        <v/>
      </c>
      <c r="H1916" s="197" t="str">
        <f>IF(B1916="","",IF(COUNTIF(Businesses!B:B,B1916)&gt;1,"Multi-Tenant","Single-Tenant"))</f>
        <v/>
      </c>
      <c r="I1916" s="402" t="str">
        <f t="shared" si="59"/>
        <v/>
      </c>
      <c r="J1916" s="403"/>
      <c r="K1916" s="97"/>
      <c r="L1916" s="1" t="b">
        <f>IF(B1916="",FALSE,IF(COUNTIF(Businesses!B:B,Buildings!B1916)=0,TRUE,FALSE))</f>
        <v>0</v>
      </c>
    </row>
    <row r="1917" spans="1:12" s="3" customFormat="1" ht="16.5" customHeight="1">
      <c r="A1917" s="96"/>
      <c r="B1917" s="194"/>
      <c r="C1917" s="195"/>
      <c r="D1917" s="195"/>
      <c r="E1917" s="196"/>
      <c r="F1917" s="196"/>
      <c r="G1917" s="197" t="str">
        <f t="shared" si="58"/>
        <v/>
      </c>
      <c r="H1917" s="197" t="str">
        <f>IF(B1917="","",IF(COUNTIF(Businesses!B:B,B1917)&gt;1,"Multi-Tenant","Single-Tenant"))</f>
        <v/>
      </c>
      <c r="I1917" s="402" t="str">
        <f t="shared" si="59"/>
        <v/>
      </c>
      <c r="J1917" s="403"/>
      <c r="K1917" s="97"/>
      <c r="L1917" s="1" t="b">
        <f>IF(B1917="",FALSE,IF(COUNTIF(Businesses!B:B,Buildings!B1917)=0,TRUE,FALSE))</f>
        <v>0</v>
      </c>
    </row>
    <row r="1918" spans="1:12" s="3" customFormat="1" ht="16.5" customHeight="1">
      <c r="A1918" s="96"/>
      <c r="B1918" s="199"/>
      <c r="C1918" s="200"/>
      <c r="D1918" s="200"/>
      <c r="E1918" s="201"/>
      <c r="F1918" s="201"/>
      <c r="G1918" s="197" t="str">
        <f t="shared" si="58"/>
        <v/>
      </c>
      <c r="H1918" s="197" t="str">
        <f>IF(B1918="","",IF(COUNTIF(Businesses!B:B,B1918)&gt;1,"Multi-Tenant","Single-Tenant"))</f>
        <v/>
      </c>
      <c r="I1918" s="402" t="str">
        <f t="shared" si="59"/>
        <v/>
      </c>
      <c r="J1918" s="403"/>
      <c r="K1918" s="97"/>
      <c r="L1918" s="1" t="b">
        <f>IF(B1918="",FALSE,IF(COUNTIF(Businesses!B:B,Buildings!B1918)=0,TRUE,FALSE))</f>
        <v>0</v>
      </c>
    </row>
    <row r="1919" spans="1:12" s="3" customFormat="1" ht="16.5" customHeight="1">
      <c r="A1919" s="96"/>
      <c r="B1919" s="194"/>
      <c r="C1919" s="195"/>
      <c r="D1919" s="195"/>
      <c r="E1919" s="196"/>
      <c r="F1919" s="196"/>
      <c r="G1919" s="197" t="str">
        <f t="shared" si="58"/>
        <v/>
      </c>
      <c r="H1919" s="197" t="str">
        <f>IF(B1919="","",IF(COUNTIF(Businesses!B:B,B1919)&gt;1,"Multi-Tenant","Single-Tenant"))</f>
        <v/>
      </c>
      <c r="I1919" s="402" t="str">
        <f t="shared" si="59"/>
        <v/>
      </c>
      <c r="J1919" s="403"/>
      <c r="K1919" s="97"/>
      <c r="L1919" s="1" t="b">
        <f>IF(B1919="",FALSE,IF(COUNTIF(Businesses!B:B,Buildings!B1919)=0,TRUE,FALSE))</f>
        <v>0</v>
      </c>
    </row>
    <row r="1920" spans="1:12" s="3" customFormat="1" ht="16.5" customHeight="1">
      <c r="A1920" s="96"/>
      <c r="B1920" s="199"/>
      <c r="C1920" s="200"/>
      <c r="D1920" s="200"/>
      <c r="E1920" s="201"/>
      <c r="F1920" s="201"/>
      <c r="G1920" s="197" t="str">
        <f t="shared" si="58"/>
        <v/>
      </c>
      <c r="H1920" s="197" t="str">
        <f>IF(B1920="","",IF(COUNTIF(Businesses!B:B,B1920)&gt;1,"Multi-Tenant","Single-Tenant"))</f>
        <v/>
      </c>
      <c r="I1920" s="402" t="str">
        <f t="shared" si="59"/>
        <v/>
      </c>
      <c r="J1920" s="403"/>
      <c r="K1920" s="97"/>
      <c r="L1920" s="1" t="b">
        <f>IF(B1920="",FALSE,IF(COUNTIF(Businesses!B:B,Buildings!B1920)=0,TRUE,FALSE))</f>
        <v>0</v>
      </c>
    </row>
    <row r="1921" spans="1:12" s="3" customFormat="1" ht="16.5" customHeight="1">
      <c r="A1921" s="96"/>
      <c r="B1921" s="194"/>
      <c r="C1921" s="195"/>
      <c r="D1921" s="195"/>
      <c r="E1921" s="196"/>
      <c r="F1921" s="196"/>
      <c r="G1921" s="197" t="str">
        <f t="shared" si="58"/>
        <v/>
      </c>
      <c r="H1921" s="197" t="str">
        <f>IF(B1921="","",IF(COUNTIF(Businesses!B:B,B1921)&gt;1,"Multi-Tenant","Single-Tenant"))</f>
        <v/>
      </c>
      <c r="I1921" s="402" t="str">
        <f t="shared" si="59"/>
        <v/>
      </c>
      <c r="J1921" s="403"/>
      <c r="K1921" s="97"/>
      <c r="L1921" s="1" t="b">
        <f>IF(B1921="",FALSE,IF(COUNTIF(Businesses!B:B,Buildings!B1921)=0,TRUE,FALSE))</f>
        <v>0</v>
      </c>
    </row>
    <row r="1922" spans="1:12" s="3" customFormat="1" ht="16.5" customHeight="1">
      <c r="A1922" s="96"/>
      <c r="B1922" s="199"/>
      <c r="C1922" s="200"/>
      <c r="D1922" s="200"/>
      <c r="E1922" s="201"/>
      <c r="F1922" s="201"/>
      <c r="G1922" s="197" t="str">
        <f t="shared" si="58"/>
        <v/>
      </c>
      <c r="H1922" s="197" t="str">
        <f>IF(B1922="","",IF(COUNTIF(Businesses!B:B,B1922)&gt;1,"Multi-Tenant","Single-Tenant"))</f>
        <v/>
      </c>
      <c r="I1922" s="402" t="str">
        <f t="shared" si="59"/>
        <v/>
      </c>
      <c r="J1922" s="403"/>
      <c r="K1922" s="97"/>
      <c r="L1922" s="1" t="b">
        <f>IF(B1922="",FALSE,IF(COUNTIF(Businesses!B:B,Buildings!B1922)=0,TRUE,FALSE))</f>
        <v>0</v>
      </c>
    </row>
    <row r="1923" spans="1:12" s="3" customFormat="1" ht="16.5" customHeight="1">
      <c r="A1923" s="96"/>
      <c r="B1923" s="194"/>
      <c r="C1923" s="195"/>
      <c r="D1923" s="195"/>
      <c r="E1923" s="196"/>
      <c r="F1923" s="196"/>
      <c r="G1923" s="197" t="str">
        <f t="shared" si="58"/>
        <v/>
      </c>
      <c r="H1923" s="197" t="str">
        <f>IF(B1923="","",IF(COUNTIF(Businesses!B:B,B1923)&gt;1,"Multi-Tenant","Single-Tenant"))</f>
        <v/>
      </c>
      <c r="I1923" s="402" t="str">
        <f t="shared" si="59"/>
        <v/>
      </c>
      <c r="J1923" s="403"/>
      <c r="K1923" s="97"/>
      <c r="L1923" s="1" t="b">
        <f>IF(B1923="",FALSE,IF(COUNTIF(Businesses!B:B,Buildings!B1923)=0,TRUE,FALSE))</f>
        <v>0</v>
      </c>
    </row>
    <row r="1924" spans="1:12" s="3" customFormat="1" ht="16.5" customHeight="1">
      <c r="A1924" s="96"/>
      <c r="B1924" s="199"/>
      <c r="C1924" s="200"/>
      <c r="D1924" s="200"/>
      <c r="E1924" s="201"/>
      <c r="F1924" s="201"/>
      <c r="G1924" s="197" t="str">
        <f t="shared" ref="G1924:G1987" si="60">IF(B1924="","","Standard")</f>
        <v/>
      </c>
      <c r="H1924" s="197" t="str">
        <f>IF(B1924="","",IF(COUNTIF(Businesses!B:B,B1924)&gt;1,"Multi-Tenant","Single-Tenant"))</f>
        <v/>
      </c>
      <c r="I1924" s="402" t="str">
        <f t="shared" ref="I1924:I1987" si="61">IF(B1924="","",B1924)</f>
        <v/>
      </c>
      <c r="J1924" s="403"/>
      <c r="K1924" s="97"/>
      <c r="L1924" s="1" t="b">
        <f>IF(B1924="",FALSE,IF(COUNTIF(Businesses!B:B,Buildings!B1924)=0,TRUE,FALSE))</f>
        <v>0</v>
      </c>
    </row>
    <row r="1925" spans="1:12" s="3" customFormat="1" ht="16.5" customHeight="1">
      <c r="A1925" s="96"/>
      <c r="B1925" s="194"/>
      <c r="C1925" s="195"/>
      <c r="D1925" s="195"/>
      <c r="E1925" s="196"/>
      <c r="F1925" s="196"/>
      <c r="G1925" s="197" t="str">
        <f t="shared" si="60"/>
        <v/>
      </c>
      <c r="H1925" s="197" t="str">
        <f>IF(B1925="","",IF(COUNTIF(Businesses!B:B,B1925)&gt;1,"Multi-Tenant","Single-Tenant"))</f>
        <v/>
      </c>
      <c r="I1925" s="402" t="str">
        <f t="shared" si="61"/>
        <v/>
      </c>
      <c r="J1925" s="403"/>
      <c r="K1925" s="97"/>
      <c r="L1925" s="1" t="b">
        <f>IF(B1925="",FALSE,IF(COUNTIF(Businesses!B:B,Buildings!B1925)=0,TRUE,FALSE))</f>
        <v>0</v>
      </c>
    </row>
    <row r="1926" spans="1:12" s="3" customFormat="1" ht="16.5" customHeight="1">
      <c r="A1926" s="96"/>
      <c r="B1926" s="199"/>
      <c r="C1926" s="200"/>
      <c r="D1926" s="200"/>
      <c r="E1926" s="201"/>
      <c r="F1926" s="201"/>
      <c r="G1926" s="197" t="str">
        <f t="shared" si="60"/>
        <v/>
      </c>
      <c r="H1926" s="197" t="str">
        <f>IF(B1926="","",IF(COUNTIF(Businesses!B:B,B1926)&gt;1,"Multi-Tenant","Single-Tenant"))</f>
        <v/>
      </c>
      <c r="I1926" s="402" t="str">
        <f t="shared" si="61"/>
        <v/>
      </c>
      <c r="J1926" s="403"/>
      <c r="K1926" s="97"/>
      <c r="L1926" s="1" t="b">
        <f>IF(B1926="",FALSE,IF(COUNTIF(Businesses!B:B,Buildings!B1926)=0,TRUE,FALSE))</f>
        <v>0</v>
      </c>
    </row>
    <row r="1927" spans="1:12" s="3" customFormat="1" ht="16.5" customHeight="1">
      <c r="A1927" s="96"/>
      <c r="B1927" s="194"/>
      <c r="C1927" s="195"/>
      <c r="D1927" s="195"/>
      <c r="E1927" s="196"/>
      <c r="F1927" s="196"/>
      <c r="G1927" s="197" t="str">
        <f t="shared" si="60"/>
        <v/>
      </c>
      <c r="H1927" s="197" t="str">
        <f>IF(B1927="","",IF(COUNTIF(Businesses!B:B,B1927)&gt;1,"Multi-Tenant","Single-Tenant"))</f>
        <v/>
      </c>
      <c r="I1927" s="402" t="str">
        <f t="shared" si="61"/>
        <v/>
      </c>
      <c r="J1927" s="403"/>
      <c r="K1927" s="97"/>
      <c r="L1927" s="1" t="b">
        <f>IF(B1927="",FALSE,IF(COUNTIF(Businesses!B:B,Buildings!B1927)=0,TRUE,FALSE))</f>
        <v>0</v>
      </c>
    </row>
    <row r="1928" spans="1:12" s="3" customFormat="1" ht="16.5" customHeight="1">
      <c r="A1928" s="96"/>
      <c r="B1928" s="199"/>
      <c r="C1928" s="200"/>
      <c r="D1928" s="200"/>
      <c r="E1928" s="201"/>
      <c r="F1928" s="201"/>
      <c r="G1928" s="197" t="str">
        <f t="shared" si="60"/>
        <v/>
      </c>
      <c r="H1928" s="197" t="str">
        <f>IF(B1928="","",IF(COUNTIF(Businesses!B:B,B1928)&gt;1,"Multi-Tenant","Single-Tenant"))</f>
        <v/>
      </c>
      <c r="I1928" s="402" t="str">
        <f t="shared" si="61"/>
        <v/>
      </c>
      <c r="J1928" s="403"/>
      <c r="K1928" s="97"/>
      <c r="L1928" s="1" t="b">
        <f>IF(B1928="",FALSE,IF(COUNTIF(Businesses!B:B,Buildings!B1928)=0,TRUE,FALSE))</f>
        <v>0</v>
      </c>
    </row>
    <row r="1929" spans="1:12" s="3" customFormat="1" ht="16.5" customHeight="1">
      <c r="A1929" s="96"/>
      <c r="B1929" s="194"/>
      <c r="C1929" s="195"/>
      <c r="D1929" s="195"/>
      <c r="E1929" s="196"/>
      <c r="F1929" s="196"/>
      <c r="G1929" s="197" t="str">
        <f t="shared" si="60"/>
        <v/>
      </c>
      <c r="H1929" s="197" t="str">
        <f>IF(B1929="","",IF(COUNTIF(Businesses!B:B,B1929)&gt;1,"Multi-Tenant","Single-Tenant"))</f>
        <v/>
      </c>
      <c r="I1929" s="402" t="str">
        <f t="shared" si="61"/>
        <v/>
      </c>
      <c r="J1929" s="403"/>
      <c r="K1929" s="97"/>
      <c r="L1929" s="1" t="b">
        <f>IF(B1929="",FALSE,IF(COUNTIF(Businesses!B:B,Buildings!B1929)=0,TRUE,FALSE))</f>
        <v>0</v>
      </c>
    </row>
    <row r="1930" spans="1:12" s="3" customFormat="1" ht="16.5" customHeight="1">
      <c r="A1930" s="96"/>
      <c r="B1930" s="199"/>
      <c r="C1930" s="200"/>
      <c r="D1930" s="200"/>
      <c r="E1930" s="201"/>
      <c r="F1930" s="201"/>
      <c r="G1930" s="197" t="str">
        <f t="shared" si="60"/>
        <v/>
      </c>
      <c r="H1930" s="197" t="str">
        <f>IF(B1930="","",IF(COUNTIF(Businesses!B:B,B1930)&gt;1,"Multi-Tenant","Single-Tenant"))</f>
        <v/>
      </c>
      <c r="I1930" s="402" t="str">
        <f t="shared" si="61"/>
        <v/>
      </c>
      <c r="J1930" s="403"/>
      <c r="K1930" s="97"/>
      <c r="L1930" s="1" t="b">
        <f>IF(B1930="",FALSE,IF(COUNTIF(Businesses!B:B,Buildings!B1930)=0,TRUE,FALSE))</f>
        <v>0</v>
      </c>
    </row>
    <row r="1931" spans="1:12" s="3" customFormat="1" ht="16.5" customHeight="1">
      <c r="A1931" s="96"/>
      <c r="B1931" s="194"/>
      <c r="C1931" s="195"/>
      <c r="D1931" s="195"/>
      <c r="E1931" s="196"/>
      <c r="F1931" s="196"/>
      <c r="G1931" s="197" t="str">
        <f t="shared" si="60"/>
        <v/>
      </c>
      <c r="H1931" s="197" t="str">
        <f>IF(B1931="","",IF(COUNTIF(Businesses!B:B,B1931)&gt;1,"Multi-Tenant","Single-Tenant"))</f>
        <v/>
      </c>
      <c r="I1931" s="402" t="str">
        <f t="shared" si="61"/>
        <v/>
      </c>
      <c r="J1931" s="403"/>
      <c r="K1931" s="97"/>
      <c r="L1931" s="1" t="b">
        <f>IF(B1931="",FALSE,IF(COUNTIF(Businesses!B:B,Buildings!B1931)=0,TRUE,FALSE))</f>
        <v>0</v>
      </c>
    </row>
    <row r="1932" spans="1:12" s="3" customFormat="1" ht="16.5" customHeight="1">
      <c r="A1932" s="96"/>
      <c r="B1932" s="199"/>
      <c r="C1932" s="200"/>
      <c r="D1932" s="200"/>
      <c r="E1932" s="201"/>
      <c r="F1932" s="201"/>
      <c r="G1932" s="197" t="str">
        <f t="shared" si="60"/>
        <v/>
      </c>
      <c r="H1932" s="197" t="str">
        <f>IF(B1932="","",IF(COUNTIF(Businesses!B:B,B1932)&gt;1,"Multi-Tenant","Single-Tenant"))</f>
        <v/>
      </c>
      <c r="I1932" s="402" t="str">
        <f t="shared" si="61"/>
        <v/>
      </c>
      <c r="J1932" s="403"/>
      <c r="K1932" s="97"/>
      <c r="L1932" s="1" t="b">
        <f>IF(B1932="",FALSE,IF(COUNTIF(Businesses!B:B,Buildings!B1932)=0,TRUE,FALSE))</f>
        <v>0</v>
      </c>
    </row>
    <row r="1933" spans="1:12" s="3" customFormat="1" ht="16.5" customHeight="1">
      <c r="A1933" s="96"/>
      <c r="B1933" s="194"/>
      <c r="C1933" s="195"/>
      <c r="D1933" s="195"/>
      <c r="E1933" s="196"/>
      <c r="F1933" s="196"/>
      <c r="G1933" s="197" t="str">
        <f t="shared" si="60"/>
        <v/>
      </c>
      <c r="H1933" s="197" t="str">
        <f>IF(B1933="","",IF(COUNTIF(Businesses!B:B,B1933)&gt;1,"Multi-Tenant","Single-Tenant"))</f>
        <v/>
      </c>
      <c r="I1933" s="402" t="str">
        <f t="shared" si="61"/>
        <v/>
      </c>
      <c r="J1933" s="403"/>
      <c r="K1933" s="97"/>
      <c r="L1933" s="1" t="b">
        <f>IF(B1933="",FALSE,IF(COUNTIF(Businesses!B:B,Buildings!B1933)=0,TRUE,FALSE))</f>
        <v>0</v>
      </c>
    </row>
    <row r="1934" spans="1:12" s="3" customFormat="1" ht="16.5" customHeight="1">
      <c r="A1934" s="96"/>
      <c r="B1934" s="199"/>
      <c r="C1934" s="200"/>
      <c r="D1934" s="200"/>
      <c r="E1934" s="201"/>
      <c r="F1934" s="201"/>
      <c r="G1934" s="197" t="str">
        <f t="shared" si="60"/>
        <v/>
      </c>
      <c r="H1934" s="197" t="str">
        <f>IF(B1934="","",IF(COUNTIF(Businesses!B:B,B1934)&gt;1,"Multi-Tenant","Single-Tenant"))</f>
        <v/>
      </c>
      <c r="I1934" s="402" t="str">
        <f t="shared" si="61"/>
        <v/>
      </c>
      <c r="J1934" s="403"/>
      <c r="K1934" s="97"/>
      <c r="L1934" s="1" t="b">
        <f>IF(B1934="",FALSE,IF(COUNTIF(Businesses!B:B,Buildings!B1934)=0,TRUE,FALSE))</f>
        <v>0</v>
      </c>
    </row>
    <row r="1935" spans="1:12" s="3" customFormat="1" ht="16.5" customHeight="1">
      <c r="A1935" s="96"/>
      <c r="B1935" s="194"/>
      <c r="C1935" s="195"/>
      <c r="D1935" s="195"/>
      <c r="E1935" s="196"/>
      <c r="F1935" s="196"/>
      <c r="G1935" s="197" t="str">
        <f t="shared" si="60"/>
        <v/>
      </c>
      <c r="H1935" s="197" t="str">
        <f>IF(B1935="","",IF(COUNTIF(Businesses!B:B,B1935)&gt;1,"Multi-Tenant","Single-Tenant"))</f>
        <v/>
      </c>
      <c r="I1935" s="402" t="str">
        <f t="shared" si="61"/>
        <v/>
      </c>
      <c r="J1935" s="403"/>
      <c r="K1935" s="97"/>
      <c r="L1935" s="1" t="b">
        <f>IF(B1935="",FALSE,IF(COUNTIF(Businesses!B:B,Buildings!B1935)=0,TRUE,FALSE))</f>
        <v>0</v>
      </c>
    </row>
    <row r="1936" spans="1:12" s="3" customFormat="1" ht="16.5" customHeight="1">
      <c r="A1936" s="96"/>
      <c r="B1936" s="199"/>
      <c r="C1936" s="200"/>
      <c r="D1936" s="200"/>
      <c r="E1936" s="201"/>
      <c r="F1936" s="201"/>
      <c r="G1936" s="197" t="str">
        <f t="shared" si="60"/>
        <v/>
      </c>
      <c r="H1936" s="197" t="str">
        <f>IF(B1936="","",IF(COUNTIF(Businesses!B:B,B1936)&gt;1,"Multi-Tenant","Single-Tenant"))</f>
        <v/>
      </c>
      <c r="I1936" s="402" t="str">
        <f t="shared" si="61"/>
        <v/>
      </c>
      <c r="J1936" s="403"/>
      <c r="K1936" s="97"/>
      <c r="L1936" s="1" t="b">
        <f>IF(B1936="",FALSE,IF(COUNTIF(Businesses!B:B,Buildings!B1936)=0,TRUE,FALSE))</f>
        <v>0</v>
      </c>
    </row>
    <row r="1937" spans="1:12" s="3" customFormat="1" ht="16.5" customHeight="1">
      <c r="A1937" s="96"/>
      <c r="B1937" s="194"/>
      <c r="C1937" s="195"/>
      <c r="D1937" s="195"/>
      <c r="E1937" s="196"/>
      <c r="F1937" s="196"/>
      <c r="G1937" s="197" t="str">
        <f t="shared" si="60"/>
        <v/>
      </c>
      <c r="H1937" s="197" t="str">
        <f>IF(B1937="","",IF(COUNTIF(Businesses!B:B,B1937)&gt;1,"Multi-Tenant","Single-Tenant"))</f>
        <v/>
      </c>
      <c r="I1937" s="402" t="str">
        <f t="shared" si="61"/>
        <v/>
      </c>
      <c r="J1937" s="403"/>
      <c r="K1937" s="97"/>
      <c r="L1937" s="1" t="b">
        <f>IF(B1937="",FALSE,IF(COUNTIF(Businesses!B:B,Buildings!B1937)=0,TRUE,FALSE))</f>
        <v>0</v>
      </c>
    </row>
    <row r="1938" spans="1:12" s="3" customFormat="1" ht="16.5" customHeight="1">
      <c r="A1938" s="96"/>
      <c r="B1938" s="199"/>
      <c r="C1938" s="200"/>
      <c r="D1938" s="200"/>
      <c r="E1938" s="201"/>
      <c r="F1938" s="201"/>
      <c r="G1938" s="197" t="str">
        <f t="shared" si="60"/>
        <v/>
      </c>
      <c r="H1938" s="197" t="str">
        <f>IF(B1938="","",IF(COUNTIF(Businesses!B:B,B1938)&gt;1,"Multi-Tenant","Single-Tenant"))</f>
        <v/>
      </c>
      <c r="I1938" s="402" t="str">
        <f t="shared" si="61"/>
        <v/>
      </c>
      <c r="J1938" s="403"/>
      <c r="K1938" s="97"/>
      <c r="L1938" s="1" t="b">
        <f>IF(B1938="",FALSE,IF(COUNTIF(Businesses!B:B,Buildings!B1938)=0,TRUE,FALSE))</f>
        <v>0</v>
      </c>
    </row>
    <row r="1939" spans="1:12" s="3" customFormat="1" ht="16.5" customHeight="1">
      <c r="A1939" s="96"/>
      <c r="B1939" s="194"/>
      <c r="C1939" s="195"/>
      <c r="D1939" s="195"/>
      <c r="E1939" s="196"/>
      <c r="F1939" s="196"/>
      <c r="G1939" s="197" t="str">
        <f t="shared" si="60"/>
        <v/>
      </c>
      <c r="H1939" s="197" t="str">
        <f>IF(B1939="","",IF(COUNTIF(Businesses!B:B,B1939)&gt;1,"Multi-Tenant","Single-Tenant"))</f>
        <v/>
      </c>
      <c r="I1939" s="402" t="str">
        <f t="shared" si="61"/>
        <v/>
      </c>
      <c r="J1939" s="403"/>
      <c r="K1939" s="97"/>
      <c r="L1939" s="1" t="b">
        <f>IF(B1939="",FALSE,IF(COUNTIF(Businesses!B:B,Buildings!B1939)=0,TRUE,FALSE))</f>
        <v>0</v>
      </c>
    </row>
    <row r="1940" spans="1:12" s="3" customFormat="1" ht="16.5" customHeight="1">
      <c r="A1940" s="96"/>
      <c r="B1940" s="199"/>
      <c r="C1940" s="200"/>
      <c r="D1940" s="200"/>
      <c r="E1940" s="201"/>
      <c r="F1940" s="201"/>
      <c r="G1940" s="197" t="str">
        <f t="shared" si="60"/>
        <v/>
      </c>
      <c r="H1940" s="197" t="str">
        <f>IF(B1940="","",IF(COUNTIF(Businesses!B:B,B1940)&gt;1,"Multi-Tenant","Single-Tenant"))</f>
        <v/>
      </c>
      <c r="I1940" s="402" t="str">
        <f t="shared" si="61"/>
        <v/>
      </c>
      <c r="J1940" s="403"/>
      <c r="K1940" s="97"/>
      <c r="L1940" s="1" t="b">
        <f>IF(B1940="",FALSE,IF(COUNTIF(Businesses!B:B,Buildings!B1940)=0,TRUE,FALSE))</f>
        <v>0</v>
      </c>
    </row>
    <row r="1941" spans="1:12" s="3" customFormat="1" ht="16.5" customHeight="1">
      <c r="A1941" s="96"/>
      <c r="B1941" s="194"/>
      <c r="C1941" s="195"/>
      <c r="D1941" s="195"/>
      <c r="E1941" s="196"/>
      <c r="F1941" s="196"/>
      <c r="G1941" s="197" t="str">
        <f t="shared" si="60"/>
        <v/>
      </c>
      <c r="H1941" s="197" t="str">
        <f>IF(B1941="","",IF(COUNTIF(Businesses!B:B,B1941)&gt;1,"Multi-Tenant","Single-Tenant"))</f>
        <v/>
      </c>
      <c r="I1941" s="402" t="str">
        <f t="shared" si="61"/>
        <v/>
      </c>
      <c r="J1941" s="403"/>
      <c r="K1941" s="97"/>
      <c r="L1941" s="1" t="b">
        <f>IF(B1941="",FALSE,IF(COUNTIF(Businesses!B:B,Buildings!B1941)=0,TRUE,FALSE))</f>
        <v>0</v>
      </c>
    </row>
    <row r="1942" spans="1:12" s="3" customFormat="1" ht="16.5" customHeight="1">
      <c r="A1942" s="96"/>
      <c r="B1942" s="199"/>
      <c r="C1942" s="200"/>
      <c r="D1942" s="200"/>
      <c r="E1942" s="201"/>
      <c r="F1942" s="201"/>
      <c r="G1942" s="197" t="str">
        <f t="shared" si="60"/>
        <v/>
      </c>
      <c r="H1942" s="197" t="str">
        <f>IF(B1942="","",IF(COUNTIF(Businesses!B:B,B1942)&gt;1,"Multi-Tenant","Single-Tenant"))</f>
        <v/>
      </c>
      <c r="I1942" s="402" t="str">
        <f t="shared" si="61"/>
        <v/>
      </c>
      <c r="J1942" s="403"/>
      <c r="K1942" s="97"/>
      <c r="L1942" s="1" t="b">
        <f>IF(B1942="",FALSE,IF(COUNTIF(Businesses!B:B,Buildings!B1942)=0,TRUE,FALSE))</f>
        <v>0</v>
      </c>
    </row>
    <row r="1943" spans="1:12" s="3" customFormat="1" ht="16.5" customHeight="1">
      <c r="A1943" s="96"/>
      <c r="B1943" s="194"/>
      <c r="C1943" s="195"/>
      <c r="D1943" s="195"/>
      <c r="E1943" s="196"/>
      <c r="F1943" s="196"/>
      <c r="G1943" s="197" t="str">
        <f t="shared" si="60"/>
        <v/>
      </c>
      <c r="H1943" s="197" t="str">
        <f>IF(B1943="","",IF(COUNTIF(Businesses!B:B,B1943)&gt;1,"Multi-Tenant","Single-Tenant"))</f>
        <v/>
      </c>
      <c r="I1943" s="402" t="str">
        <f t="shared" si="61"/>
        <v/>
      </c>
      <c r="J1943" s="403"/>
      <c r="K1943" s="97"/>
      <c r="L1943" s="1" t="b">
        <f>IF(B1943="",FALSE,IF(COUNTIF(Businesses!B:B,Buildings!B1943)=0,TRUE,FALSE))</f>
        <v>0</v>
      </c>
    </row>
    <row r="1944" spans="1:12" s="3" customFormat="1" ht="16.5" customHeight="1">
      <c r="A1944" s="96"/>
      <c r="B1944" s="199"/>
      <c r="C1944" s="200"/>
      <c r="D1944" s="200"/>
      <c r="E1944" s="201"/>
      <c r="F1944" s="201"/>
      <c r="G1944" s="197" t="str">
        <f t="shared" si="60"/>
        <v/>
      </c>
      <c r="H1944" s="197" t="str">
        <f>IF(B1944="","",IF(COUNTIF(Businesses!B:B,B1944)&gt;1,"Multi-Tenant","Single-Tenant"))</f>
        <v/>
      </c>
      <c r="I1944" s="402" t="str">
        <f t="shared" si="61"/>
        <v/>
      </c>
      <c r="J1944" s="403"/>
      <c r="K1944" s="97"/>
      <c r="L1944" s="1" t="b">
        <f>IF(B1944="",FALSE,IF(COUNTIF(Businesses!B:B,Buildings!B1944)=0,TRUE,FALSE))</f>
        <v>0</v>
      </c>
    </row>
    <row r="1945" spans="1:12" s="3" customFormat="1" ht="16.5" customHeight="1">
      <c r="A1945" s="96"/>
      <c r="B1945" s="194"/>
      <c r="C1945" s="195"/>
      <c r="D1945" s="195"/>
      <c r="E1945" s="196"/>
      <c r="F1945" s="196"/>
      <c r="G1945" s="197" t="str">
        <f t="shared" si="60"/>
        <v/>
      </c>
      <c r="H1945" s="197" t="str">
        <f>IF(B1945="","",IF(COUNTIF(Businesses!B:B,B1945)&gt;1,"Multi-Tenant","Single-Tenant"))</f>
        <v/>
      </c>
      <c r="I1945" s="402" t="str">
        <f t="shared" si="61"/>
        <v/>
      </c>
      <c r="J1945" s="403"/>
      <c r="K1945" s="97"/>
      <c r="L1945" s="1" t="b">
        <f>IF(B1945="",FALSE,IF(COUNTIF(Businesses!B:B,Buildings!B1945)=0,TRUE,FALSE))</f>
        <v>0</v>
      </c>
    </row>
    <row r="1946" spans="1:12" s="3" customFormat="1" ht="16.5" customHeight="1">
      <c r="A1946" s="96"/>
      <c r="B1946" s="199"/>
      <c r="C1946" s="200"/>
      <c r="D1946" s="200"/>
      <c r="E1946" s="201"/>
      <c r="F1946" s="201"/>
      <c r="G1946" s="197" t="str">
        <f t="shared" si="60"/>
        <v/>
      </c>
      <c r="H1946" s="197" t="str">
        <f>IF(B1946="","",IF(COUNTIF(Businesses!B:B,B1946)&gt;1,"Multi-Tenant","Single-Tenant"))</f>
        <v/>
      </c>
      <c r="I1946" s="402" t="str">
        <f t="shared" si="61"/>
        <v/>
      </c>
      <c r="J1946" s="403"/>
      <c r="K1946" s="97"/>
      <c r="L1946" s="1" t="b">
        <f>IF(B1946="",FALSE,IF(COUNTIF(Businesses!B:B,Buildings!B1946)=0,TRUE,FALSE))</f>
        <v>0</v>
      </c>
    </row>
    <row r="1947" spans="1:12" s="3" customFormat="1" ht="16.5" customHeight="1">
      <c r="A1947" s="96"/>
      <c r="B1947" s="194"/>
      <c r="C1947" s="195"/>
      <c r="D1947" s="195"/>
      <c r="E1947" s="196"/>
      <c r="F1947" s="196"/>
      <c r="G1947" s="197" t="str">
        <f t="shared" si="60"/>
        <v/>
      </c>
      <c r="H1947" s="197" t="str">
        <f>IF(B1947="","",IF(COUNTIF(Businesses!B:B,B1947)&gt;1,"Multi-Tenant","Single-Tenant"))</f>
        <v/>
      </c>
      <c r="I1947" s="402" t="str">
        <f t="shared" si="61"/>
        <v/>
      </c>
      <c r="J1947" s="403"/>
      <c r="K1947" s="97"/>
      <c r="L1947" s="1" t="b">
        <f>IF(B1947="",FALSE,IF(COUNTIF(Businesses!B:B,Buildings!B1947)=0,TRUE,FALSE))</f>
        <v>0</v>
      </c>
    </row>
    <row r="1948" spans="1:12" s="3" customFormat="1" ht="16.5" customHeight="1">
      <c r="A1948" s="96"/>
      <c r="B1948" s="199"/>
      <c r="C1948" s="200"/>
      <c r="D1948" s="200"/>
      <c r="E1948" s="201"/>
      <c r="F1948" s="201"/>
      <c r="G1948" s="197" t="str">
        <f t="shared" si="60"/>
        <v/>
      </c>
      <c r="H1948" s="197" t="str">
        <f>IF(B1948="","",IF(COUNTIF(Businesses!B:B,B1948)&gt;1,"Multi-Tenant","Single-Tenant"))</f>
        <v/>
      </c>
      <c r="I1948" s="402" t="str">
        <f t="shared" si="61"/>
        <v/>
      </c>
      <c r="J1948" s="403"/>
      <c r="K1948" s="97"/>
      <c r="L1948" s="1" t="b">
        <f>IF(B1948="",FALSE,IF(COUNTIF(Businesses!B:B,Buildings!B1948)=0,TRUE,FALSE))</f>
        <v>0</v>
      </c>
    </row>
    <row r="1949" spans="1:12" s="3" customFormat="1" ht="16.5" customHeight="1">
      <c r="A1949" s="96"/>
      <c r="B1949" s="194"/>
      <c r="C1949" s="195"/>
      <c r="D1949" s="195"/>
      <c r="E1949" s="196"/>
      <c r="F1949" s="196"/>
      <c r="G1949" s="197" t="str">
        <f t="shared" si="60"/>
        <v/>
      </c>
      <c r="H1949" s="197" t="str">
        <f>IF(B1949="","",IF(COUNTIF(Businesses!B:B,B1949)&gt;1,"Multi-Tenant","Single-Tenant"))</f>
        <v/>
      </c>
      <c r="I1949" s="402" t="str">
        <f t="shared" si="61"/>
        <v/>
      </c>
      <c r="J1949" s="403"/>
      <c r="K1949" s="97"/>
      <c r="L1949" s="1" t="b">
        <f>IF(B1949="",FALSE,IF(COUNTIF(Businesses!B:B,Buildings!B1949)=0,TRUE,FALSE))</f>
        <v>0</v>
      </c>
    </row>
    <row r="1950" spans="1:12" s="3" customFormat="1" ht="16.5" customHeight="1">
      <c r="A1950" s="96"/>
      <c r="B1950" s="199"/>
      <c r="C1950" s="200"/>
      <c r="D1950" s="200"/>
      <c r="E1950" s="201"/>
      <c r="F1950" s="201"/>
      <c r="G1950" s="197" t="str">
        <f t="shared" si="60"/>
        <v/>
      </c>
      <c r="H1950" s="197" t="str">
        <f>IF(B1950="","",IF(COUNTIF(Businesses!B:B,B1950)&gt;1,"Multi-Tenant","Single-Tenant"))</f>
        <v/>
      </c>
      <c r="I1950" s="402" t="str">
        <f t="shared" si="61"/>
        <v/>
      </c>
      <c r="J1950" s="403"/>
      <c r="K1950" s="97"/>
      <c r="L1950" s="1" t="b">
        <f>IF(B1950="",FALSE,IF(COUNTIF(Businesses!B:B,Buildings!B1950)=0,TRUE,FALSE))</f>
        <v>0</v>
      </c>
    </row>
    <row r="1951" spans="1:12" s="3" customFormat="1" ht="16.5" customHeight="1">
      <c r="A1951" s="96"/>
      <c r="B1951" s="194"/>
      <c r="C1951" s="195"/>
      <c r="D1951" s="195"/>
      <c r="E1951" s="196"/>
      <c r="F1951" s="196"/>
      <c r="G1951" s="197" t="str">
        <f t="shared" si="60"/>
        <v/>
      </c>
      <c r="H1951" s="197" t="str">
        <f>IF(B1951="","",IF(COUNTIF(Businesses!B:B,B1951)&gt;1,"Multi-Tenant","Single-Tenant"))</f>
        <v/>
      </c>
      <c r="I1951" s="402" t="str">
        <f t="shared" si="61"/>
        <v/>
      </c>
      <c r="J1951" s="403"/>
      <c r="K1951" s="97"/>
      <c r="L1951" s="1" t="b">
        <f>IF(B1951="",FALSE,IF(COUNTIF(Businesses!B:B,Buildings!B1951)=0,TRUE,FALSE))</f>
        <v>0</v>
      </c>
    </row>
    <row r="1952" spans="1:12" s="3" customFormat="1" ht="16.5" customHeight="1">
      <c r="A1952" s="96"/>
      <c r="B1952" s="199"/>
      <c r="C1952" s="200"/>
      <c r="D1952" s="200"/>
      <c r="E1952" s="201"/>
      <c r="F1952" s="201"/>
      <c r="G1952" s="197" t="str">
        <f t="shared" si="60"/>
        <v/>
      </c>
      <c r="H1952" s="197" t="str">
        <f>IF(B1952="","",IF(COUNTIF(Businesses!B:B,B1952)&gt;1,"Multi-Tenant","Single-Tenant"))</f>
        <v/>
      </c>
      <c r="I1952" s="402" t="str">
        <f t="shared" si="61"/>
        <v/>
      </c>
      <c r="J1952" s="403"/>
      <c r="K1952" s="97"/>
      <c r="L1952" s="1" t="b">
        <f>IF(B1952="",FALSE,IF(COUNTIF(Businesses!B:B,Buildings!B1952)=0,TRUE,FALSE))</f>
        <v>0</v>
      </c>
    </row>
    <row r="1953" spans="1:12" s="3" customFormat="1" ht="16.5" customHeight="1">
      <c r="A1953" s="96"/>
      <c r="B1953" s="194"/>
      <c r="C1953" s="195"/>
      <c r="D1953" s="195"/>
      <c r="E1953" s="196"/>
      <c r="F1953" s="196"/>
      <c r="G1953" s="197" t="str">
        <f t="shared" si="60"/>
        <v/>
      </c>
      <c r="H1953" s="197" t="str">
        <f>IF(B1953="","",IF(COUNTIF(Businesses!B:B,B1953)&gt;1,"Multi-Tenant","Single-Tenant"))</f>
        <v/>
      </c>
      <c r="I1953" s="402" t="str">
        <f t="shared" si="61"/>
        <v/>
      </c>
      <c r="J1953" s="403"/>
      <c r="K1953" s="97"/>
      <c r="L1953" s="1" t="b">
        <f>IF(B1953="",FALSE,IF(COUNTIF(Businesses!B:B,Buildings!B1953)=0,TRUE,FALSE))</f>
        <v>0</v>
      </c>
    </row>
    <row r="1954" spans="1:12" s="3" customFormat="1" ht="16.5" customHeight="1">
      <c r="A1954" s="96"/>
      <c r="B1954" s="199"/>
      <c r="C1954" s="200"/>
      <c r="D1954" s="200"/>
      <c r="E1954" s="201"/>
      <c r="F1954" s="201"/>
      <c r="G1954" s="197" t="str">
        <f t="shared" si="60"/>
        <v/>
      </c>
      <c r="H1954" s="197" t="str">
        <f>IF(B1954="","",IF(COUNTIF(Businesses!B:B,B1954)&gt;1,"Multi-Tenant","Single-Tenant"))</f>
        <v/>
      </c>
      <c r="I1954" s="402" t="str">
        <f t="shared" si="61"/>
        <v/>
      </c>
      <c r="J1954" s="403"/>
      <c r="K1954" s="97"/>
      <c r="L1954" s="1" t="b">
        <f>IF(B1954="",FALSE,IF(COUNTIF(Businesses!B:B,Buildings!B1954)=0,TRUE,FALSE))</f>
        <v>0</v>
      </c>
    </row>
    <row r="1955" spans="1:12" s="3" customFormat="1" ht="16.5" customHeight="1">
      <c r="A1955" s="96"/>
      <c r="B1955" s="194"/>
      <c r="C1955" s="195"/>
      <c r="D1955" s="195"/>
      <c r="E1955" s="196"/>
      <c r="F1955" s="196"/>
      <c r="G1955" s="197" t="str">
        <f t="shared" si="60"/>
        <v/>
      </c>
      <c r="H1955" s="197" t="str">
        <f>IF(B1955="","",IF(COUNTIF(Businesses!B:B,B1955)&gt;1,"Multi-Tenant","Single-Tenant"))</f>
        <v/>
      </c>
      <c r="I1955" s="402" t="str">
        <f t="shared" si="61"/>
        <v/>
      </c>
      <c r="J1955" s="403"/>
      <c r="K1955" s="97"/>
      <c r="L1955" s="1" t="b">
        <f>IF(B1955="",FALSE,IF(COUNTIF(Businesses!B:B,Buildings!B1955)=0,TRUE,FALSE))</f>
        <v>0</v>
      </c>
    </row>
    <row r="1956" spans="1:12" s="3" customFormat="1" ht="16.5" customHeight="1">
      <c r="A1956" s="96"/>
      <c r="B1956" s="199"/>
      <c r="C1956" s="200"/>
      <c r="D1956" s="200"/>
      <c r="E1956" s="201"/>
      <c r="F1956" s="201"/>
      <c r="G1956" s="197" t="str">
        <f t="shared" si="60"/>
        <v/>
      </c>
      <c r="H1956" s="197" t="str">
        <f>IF(B1956="","",IF(COUNTIF(Businesses!B:B,B1956)&gt;1,"Multi-Tenant","Single-Tenant"))</f>
        <v/>
      </c>
      <c r="I1956" s="402" t="str">
        <f t="shared" si="61"/>
        <v/>
      </c>
      <c r="J1956" s="403"/>
      <c r="K1956" s="97"/>
      <c r="L1956" s="1" t="b">
        <f>IF(B1956="",FALSE,IF(COUNTIF(Businesses!B:B,Buildings!B1956)=0,TRUE,FALSE))</f>
        <v>0</v>
      </c>
    </row>
    <row r="1957" spans="1:12" s="3" customFormat="1" ht="16.5" customHeight="1">
      <c r="A1957" s="96"/>
      <c r="B1957" s="194"/>
      <c r="C1957" s="195"/>
      <c r="D1957" s="195"/>
      <c r="E1957" s="196"/>
      <c r="F1957" s="196"/>
      <c r="G1957" s="197" t="str">
        <f t="shared" si="60"/>
        <v/>
      </c>
      <c r="H1957" s="197" t="str">
        <f>IF(B1957="","",IF(COUNTIF(Businesses!B:B,B1957)&gt;1,"Multi-Tenant","Single-Tenant"))</f>
        <v/>
      </c>
      <c r="I1957" s="402" t="str">
        <f t="shared" si="61"/>
        <v/>
      </c>
      <c r="J1957" s="403"/>
      <c r="K1957" s="97"/>
      <c r="L1957" s="1" t="b">
        <f>IF(B1957="",FALSE,IF(COUNTIF(Businesses!B:B,Buildings!B1957)=0,TRUE,FALSE))</f>
        <v>0</v>
      </c>
    </row>
    <row r="1958" spans="1:12" s="3" customFormat="1" ht="16.5" customHeight="1">
      <c r="A1958" s="96"/>
      <c r="B1958" s="199"/>
      <c r="C1958" s="200"/>
      <c r="D1958" s="200"/>
      <c r="E1958" s="201"/>
      <c r="F1958" s="201"/>
      <c r="G1958" s="197" t="str">
        <f t="shared" si="60"/>
        <v/>
      </c>
      <c r="H1958" s="197" t="str">
        <f>IF(B1958="","",IF(COUNTIF(Businesses!B:B,B1958)&gt;1,"Multi-Tenant","Single-Tenant"))</f>
        <v/>
      </c>
      <c r="I1958" s="402" t="str">
        <f t="shared" si="61"/>
        <v/>
      </c>
      <c r="J1958" s="403"/>
      <c r="K1958" s="97"/>
      <c r="L1958" s="1" t="b">
        <f>IF(B1958="",FALSE,IF(COUNTIF(Businesses!B:B,Buildings!B1958)=0,TRUE,FALSE))</f>
        <v>0</v>
      </c>
    </row>
    <row r="1959" spans="1:12" s="3" customFormat="1" ht="16.5" customHeight="1">
      <c r="A1959" s="96"/>
      <c r="B1959" s="194"/>
      <c r="C1959" s="195"/>
      <c r="D1959" s="195"/>
      <c r="E1959" s="196"/>
      <c r="F1959" s="196"/>
      <c r="G1959" s="197" t="str">
        <f t="shared" si="60"/>
        <v/>
      </c>
      <c r="H1959" s="197" t="str">
        <f>IF(B1959="","",IF(COUNTIF(Businesses!B:B,B1959)&gt;1,"Multi-Tenant","Single-Tenant"))</f>
        <v/>
      </c>
      <c r="I1959" s="402" t="str">
        <f t="shared" si="61"/>
        <v/>
      </c>
      <c r="J1959" s="403"/>
      <c r="K1959" s="97"/>
      <c r="L1959" s="1" t="b">
        <f>IF(B1959="",FALSE,IF(COUNTIF(Businesses!B:B,Buildings!B1959)=0,TRUE,FALSE))</f>
        <v>0</v>
      </c>
    </row>
    <row r="1960" spans="1:12" s="3" customFormat="1" ht="16.5" customHeight="1">
      <c r="A1960" s="96"/>
      <c r="B1960" s="199"/>
      <c r="C1960" s="200"/>
      <c r="D1960" s="200"/>
      <c r="E1960" s="201"/>
      <c r="F1960" s="201"/>
      <c r="G1960" s="197" t="str">
        <f t="shared" si="60"/>
        <v/>
      </c>
      <c r="H1960" s="197" t="str">
        <f>IF(B1960="","",IF(COUNTIF(Businesses!B:B,B1960)&gt;1,"Multi-Tenant","Single-Tenant"))</f>
        <v/>
      </c>
      <c r="I1960" s="402" t="str">
        <f t="shared" si="61"/>
        <v/>
      </c>
      <c r="J1960" s="403"/>
      <c r="K1960" s="97"/>
      <c r="L1960" s="1" t="b">
        <f>IF(B1960="",FALSE,IF(COUNTIF(Businesses!B:B,Buildings!B1960)=0,TRUE,FALSE))</f>
        <v>0</v>
      </c>
    </row>
    <row r="1961" spans="1:12" s="3" customFormat="1" ht="16.5" customHeight="1">
      <c r="A1961" s="96"/>
      <c r="B1961" s="194"/>
      <c r="C1961" s="195"/>
      <c r="D1961" s="195"/>
      <c r="E1961" s="196"/>
      <c r="F1961" s="196"/>
      <c r="G1961" s="197" t="str">
        <f t="shared" si="60"/>
        <v/>
      </c>
      <c r="H1961" s="197" t="str">
        <f>IF(B1961="","",IF(COUNTIF(Businesses!B:B,B1961)&gt;1,"Multi-Tenant","Single-Tenant"))</f>
        <v/>
      </c>
      <c r="I1961" s="402" t="str">
        <f t="shared" si="61"/>
        <v/>
      </c>
      <c r="J1961" s="403"/>
      <c r="K1961" s="97"/>
      <c r="L1961" s="1" t="b">
        <f>IF(B1961="",FALSE,IF(COUNTIF(Businesses!B:B,Buildings!B1961)=0,TRUE,FALSE))</f>
        <v>0</v>
      </c>
    </row>
    <row r="1962" spans="1:12" s="3" customFormat="1" ht="16.5" customHeight="1">
      <c r="A1962" s="96"/>
      <c r="B1962" s="199"/>
      <c r="C1962" s="200"/>
      <c r="D1962" s="200"/>
      <c r="E1962" s="201"/>
      <c r="F1962" s="201"/>
      <c r="G1962" s="197" t="str">
        <f t="shared" si="60"/>
        <v/>
      </c>
      <c r="H1962" s="197" t="str">
        <f>IF(B1962="","",IF(COUNTIF(Businesses!B:B,B1962)&gt;1,"Multi-Tenant","Single-Tenant"))</f>
        <v/>
      </c>
      <c r="I1962" s="402" t="str">
        <f t="shared" si="61"/>
        <v/>
      </c>
      <c r="J1962" s="403"/>
      <c r="K1962" s="97"/>
      <c r="L1962" s="1" t="b">
        <f>IF(B1962="",FALSE,IF(COUNTIF(Businesses!B:B,Buildings!B1962)=0,TRUE,FALSE))</f>
        <v>0</v>
      </c>
    </row>
    <row r="1963" spans="1:12" s="3" customFormat="1" ht="16.5" customHeight="1">
      <c r="A1963" s="96"/>
      <c r="B1963" s="194"/>
      <c r="C1963" s="195"/>
      <c r="D1963" s="195"/>
      <c r="E1963" s="196"/>
      <c r="F1963" s="196"/>
      <c r="G1963" s="197" t="str">
        <f t="shared" si="60"/>
        <v/>
      </c>
      <c r="H1963" s="197" t="str">
        <f>IF(B1963="","",IF(COUNTIF(Businesses!B:B,B1963)&gt;1,"Multi-Tenant","Single-Tenant"))</f>
        <v/>
      </c>
      <c r="I1963" s="402" t="str">
        <f t="shared" si="61"/>
        <v/>
      </c>
      <c r="J1963" s="403"/>
      <c r="K1963" s="97"/>
      <c r="L1963" s="1" t="b">
        <f>IF(B1963="",FALSE,IF(COUNTIF(Businesses!B:B,Buildings!B1963)=0,TRUE,FALSE))</f>
        <v>0</v>
      </c>
    </row>
    <row r="1964" spans="1:12" s="3" customFormat="1" ht="16.5" customHeight="1">
      <c r="A1964" s="96"/>
      <c r="B1964" s="199"/>
      <c r="C1964" s="200"/>
      <c r="D1964" s="200"/>
      <c r="E1964" s="201"/>
      <c r="F1964" s="201"/>
      <c r="G1964" s="197" t="str">
        <f t="shared" si="60"/>
        <v/>
      </c>
      <c r="H1964" s="197" t="str">
        <f>IF(B1964="","",IF(COUNTIF(Businesses!B:B,B1964)&gt;1,"Multi-Tenant","Single-Tenant"))</f>
        <v/>
      </c>
      <c r="I1964" s="402" t="str">
        <f t="shared" si="61"/>
        <v/>
      </c>
      <c r="J1964" s="403"/>
      <c r="K1964" s="97"/>
      <c r="L1964" s="1" t="b">
        <f>IF(B1964="",FALSE,IF(COUNTIF(Businesses!B:B,Buildings!B1964)=0,TRUE,FALSE))</f>
        <v>0</v>
      </c>
    </row>
    <row r="1965" spans="1:12" s="3" customFormat="1" ht="16.5" customHeight="1">
      <c r="A1965" s="96"/>
      <c r="B1965" s="194"/>
      <c r="C1965" s="195"/>
      <c r="D1965" s="195"/>
      <c r="E1965" s="196"/>
      <c r="F1965" s="196"/>
      <c r="G1965" s="197" t="str">
        <f t="shared" si="60"/>
        <v/>
      </c>
      <c r="H1965" s="197" t="str">
        <f>IF(B1965="","",IF(COUNTIF(Businesses!B:B,B1965)&gt;1,"Multi-Tenant","Single-Tenant"))</f>
        <v/>
      </c>
      <c r="I1965" s="402" t="str">
        <f t="shared" si="61"/>
        <v/>
      </c>
      <c r="J1965" s="403"/>
      <c r="K1965" s="97"/>
      <c r="L1965" s="1" t="b">
        <f>IF(B1965="",FALSE,IF(COUNTIF(Businesses!B:B,Buildings!B1965)=0,TRUE,FALSE))</f>
        <v>0</v>
      </c>
    </row>
    <row r="1966" spans="1:12" s="3" customFormat="1" ht="16.5" customHeight="1">
      <c r="A1966" s="96"/>
      <c r="B1966" s="199"/>
      <c r="C1966" s="200"/>
      <c r="D1966" s="200"/>
      <c r="E1966" s="201"/>
      <c r="F1966" s="201"/>
      <c r="G1966" s="197" t="str">
        <f t="shared" si="60"/>
        <v/>
      </c>
      <c r="H1966" s="197" t="str">
        <f>IF(B1966="","",IF(COUNTIF(Businesses!B:B,B1966)&gt;1,"Multi-Tenant","Single-Tenant"))</f>
        <v/>
      </c>
      <c r="I1966" s="402" t="str">
        <f t="shared" si="61"/>
        <v/>
      </c>
      <c r="J1966" s="403"/>
      <c r="K1966" s="97"/>
      <c r="L1966" s="1" t="b">
        <f>IF(B1966="",FALSE,IF(COUNTIF(Businesses!B:B,Buildings!B1966)=0,TRUE,FALSE))</f>
        <v>0</v>
      </c>
    </row>
    <row r="1967" spans="1:12" s="3" customFormat="1" ht="16.5" customHeight="1">
      <c r="A1967" s="96"/>
      <c r="B1967" s="194"/>
      <c r="C1967" s="195"/>
      <c r="D1967" s="195"/>
      <c r="E1967" s="196"/>
      <c r="F1967" s="196"/>
      <c r="G1967" s="197" t="str">
        <f t="shared" si="60"/>
        <v/>
      </c>
      <c r="H1967" s="197" t="str">
        <f>IF(B1967="","",IF(COUNTIF(Businesses!B:B,B1967)&gt;1,"Multi-Tenant","Single-Tenant"))</f>
        <v/>
      </c>
      <c r="I1967" s="402" t="str">
        <f t="shared" si="61"/>
        <v/>
      </c>
      <c r="J1967" s="403"/>
      <c r="K1967" s="97"/>
      <c r="L1967" s="1" t="b">
        <f>IF(B1967="",FALSE,IF(COUNTIF(Businesses!B:B,Buildings!B1967)=0,TRUE,FALSE))</f>
        <v>0</v>
      </c>
    </row>
    <row r="1968" spans="1:12" s="3" customFormat="1" ht="16.5" customHeight="1">
      <c r="A1968" s="96"/>
      <c r="B1968" s="199"/>
      <c r="C1968" s="200"/>
      <c r="D1968" s="200"/>
      <c r="E1968" s="201"/>
      <c r="F1968" s="201"/>
      <c r="G1968" s="197" t="str">
        <f t="shared" si="60"/>
        <v/>
      </c>
      <c r="H1968" s="197" t="str">
        <f>IF(B1968="","",IF(COUNTIF(Businesses!B:B,B1968)&gt;1,"Multi-Tenant","Single-Tenant"))</f>
        <v/>
      </c>
      <c r="I1968" s="402" t="str">
        <f t="shared" si="61"/>
        <v/>
      </c>
      <c r="J1968" s="403"/>
      <c r="K1968" s="97"/>
      <c r="L1968" s="1" t="b">
        <f>IF(B1968="",FALSE,IF(COUNTIF(Businesses!B:B,Buildings!B1968)=0,TRUE,FALSE))</f>
        <v>0</v>
      </c>
    </row>
    <row r="1969" spans="1:12" s="3" customFormat="1" ht="16.5" customHeight="1">
      <c r="A1969" s="96"/>
      <c r="B1969" s="194"/>
      <c r="C1969" s="195"/>
      <c r="D1969" s="195"/>
      <c r="E1969" s="196"/>
      <c r="F1969" s="196"/>
      <c r="G1969" s="197" t="str">
        <f t="shared" si="60"/>
        <v/>
      </c>
      <c r="H1969" s="197" t="str">
        <f>IF(B1969="","",IF(COUNTIF(Businesses!B:B,B1969)&gt;1,"Multi-Tenant","Single-Tenant"))</f>
        <v/>
      </c>
      <c r="I1969" s="402" t="str">
        <f t="shared" si="61"/>
        <v/>
      </c>
      <c r="J1969" s="403"/>
      <c r="K1969" s="97"/>
      <c r="L1969" s="1" t="b">
        <f>IF(B1969="",FALSE,IF(COUNTIF(Businesses!B:B,Buildings!B1969)=0,TRUE,FALSE))</f>
        <v>0</v>
      </c>
    </row>
    <row r="1970" spans="1:12" s="3" customFormat="1" ht="16.5" customHeight="1">
      <c r="A1970" s="96"/>
      <c r="B1970" s="199"/>
      <c r="C1970" s="200"/>
      <c r="D1970" s="200"/>
      <c r="E1970" s="201"/>
      <c r="F1970" s="201"/>
      <c r="G1970" s="197" t="str">
        <f t="shared" si="60"/>
        <v/>
      </c>
      <c r="H1970" s="197" t="str">
        <f>IF(B1970="","",IF(COUNTIF(Businesses!B:B,B1970)&gt;1,"Multi-Tenant","Single-Tenant"))</f>
        <v/>
      </c>
      <c r="I1970" s="402" t="str">
        <f t="shared" si="61"/>
        <v/>
      </c>
      <c r="J1970" s="403"/>
      <c r="K1970" s="97"/>
      <c r="L1970" s="1" t="b">
        <f>IF(B1970="",FALSE,IF(COUNTIF(Businesses!B:B,Buildings!B1970)=0,TRUE,FALSE))</f>
        <v>0</v>
      </c>
    </row>
    <row r="1971" spans="1:12" s="3" customFormat="1" ht="16.5" customHeight="1">
      <c r="A1971" s="96"/>
      <c r="B1971" s="194"/>
      <c r="C1971" s="195"/>
      <c r="D1971" s="195"/>
      <c r="E1971" s="196"/>
      <c r="F1971" s="196"/>
      <c r="G1971" s="197" t="str">
        <f t="shared" si="60"/>
        <v/>
      </c>
      <c r="H1971" s="197" t="str">
        <f>IF(B1971="","",IF(COUNTIF(Businesses!B:B,B1971)&gt;1,"Multi-Tenant","Single-Tenant"))</f>
        <v/>
      </c>
      <c r="I1971" s="402" t="str">
        <f t="shared" si="61"/>
        <v/>
      </c>
      <c r="J1971" s="403"/>
      <c r="K1971" s="97"/>
      <c r="L1971" s="1" t="b">
        <f>IF(B1971="",FALSE,IF(COUNTIF(Businesses!B:B,Buildings!B1971)=0,TRUE,FALSE))</f>
        <v>0</v>
      </c>
    </row>
    <row r="1972" spans="1:12" s="3" customFormat="1" ht="16.5" customHeight="1">
      <c r="A1972" s="96"/>
      <c r="B1972" s="199"/>
      <c r="C1972" s="200"/>
      <c r="D1972" s="200"/>
      <c r="E1972" s="201"/>
      <c r="F1972" s="201"/>
      <c r="G1972" s="197" t="str">
        <f t="shared" si="60"/>
        <v/>
      </c>
      <c r="H1972" s="197" t="str">
        <f>IF(B1972="","",IF(COUNTIF(Businesses!B:B,B1972)&gt;1,"Multi-Tenant","Single-Tenant"))</f>
        <v/>
      </c>
      <c r="I1972" s="402" t="str">
        <f t="shared" si="61"/>
        <v/>
      </c>
      <c r="J1972" s="403"/>
      <c r="K1972" s="97"/>
      <c r="L1972" s="1" t="b">
        <f>IF(B1972="",FALSE,IF(COUNTIF(Businesses!B:B,Buildings!B1972)=0,TRUE,FALSE))</f>
        <v>0</v>
      </c>
    </row>
    <row r="1973" spans="1:12" s="3" customFormat="1" ht="16.5" customHeight="1">
      <c r="A1973" s="96"/>
      <c r="B1973" s="194"/>
      <c r="C1973" s="195"/>
      <c r="D1973" s="195"/>
      <c r="E1973" s="196"/>
      <c r="F1973" s="196"/>
      <c r="G1973" s="197" t="str">
        <f t="shared" si="60"/>
        <v/>
      </c>
      <c r="H1973" s="197" t="str">
        <f>IF(B1973="","",IF(COUNTIF(Businesses!B:B,B1973)&gt;1,"Multi-Tenant","Single-Tenant"))</f>
        <v/>
      </c>
      <c r="I1973" s="402" t="str">
        <f t="shared" si="61"/>
        <v/>
      </c>
      <c r="J1973" s="403"/>
      <c r="K1973" s="97"/>
      <c r="L1973" s="1" t="b">
        <f>IF(B1973="",FALSE,IF(COUNTIF(Businesses!B:B,Buildings!B1973)=0,TRUE,FALSE))</f>
        <v>0</v>
      </c>
    </row>
    <row r="1974" spans="1:12" s="3" customFormat="1" ht="16.5" customHeight="1">
      <c r="A1974" s="96"/>
      <c r="B1974" s="199"/>
      <c r="C1974" s="200"/>
      <c r="D1974" s="200"/>
      <c r="E1974" s="201"/>
      <c r="F1974" s="201"/>
      <c r="G1974" s="197" t="str">
        <f t="shared" si="60"/>
        <v/>
      </c>
      <c r="H1974" s="197" t="str">
        <f>IF(B1974="","",IF(COUNTIF(Businesses!B:B,B1974)&gt;1,"Multi-Tenant","Single-Tenant"))</f>
        <v/>
      </c>
      <c r="I1974" s="402" t="str">
        <f t="shared" si="61"/>
        <v/>
      </c>
      <c r="J1974" s="403"/>
      <c r="K1974" s="97"/>
      <c r="L1974" s="1" t="b">
        <f>IF(B1974="",FALSE,IF(COUNTIF(Businesses!B:B,Buildings!B1974)=0,TRUE,FALSE))</f>
        <v>0</v>
      </c>
    </row>
    <row r="1975" spans="1:12" s="3" customFormat="1" ht="16.5" customHeight="1">
      <c r="A1975" s="96"/>
      <c r="B1975" s="194"/>
      <c r="C1975" s="195"/>
      <c r="D1975" s="195"/>
      <c r="E1975" s="196"/>
      <c r="F1975" s="196"/>
      <c r="G1975" s="197" t="str">
        <f t="shared" si="60"/>
        <v/>
      </c>
      <c r="H1975" s="197" t="str">
        <f>IF(B1975="","",IF(COUNTIF(Businesses!B:B,B1975)&gt;1,"Multi-Tenant","Single-Tenant"))</f>
        <v/>
      </c>
      <c r="I1975" s="402" t="str">
        <f t="shared" si="61"/>
        <v/>
      </c>
      <c r="J1975" s="403"/>
      <c r="K1975" s="97"/>
      <c r="L1975" s="1" t="b">
        <f>IF(B1975="",FALSE,IF(COUNTIF(Businesses!B:B,Buildings!B1975)=0,TRUE,FALSE))</f>
        <v>0</v>
      </c>
    </row>
    <row r="1976" spans="1:12" s="3" customFormat="1" ht="16.5" customHeight="1">
      <c r="A1976" s="96"/>
      <c r="B1976" s="199"/>
      <c r="C1976" s="200"/>
      <c r="D1976" s="200"/>
      <c r="E1976" s="201"/>
      <c r="F1976" s="201"/>
      <c r="G1976" s="197" t="str">
        <f t="shared" si="60"/>
        <v/>
      </c>
      <c r="H1976" s="197" t="str">
        <f>IF(B1976="","",IF(COUNTIF(Businesses!B:B,B1976)&gt;1,"Multi-Tenant","Single-Tenant"))</f>
        <v/>
      </c>
      <c r="I1976" s="402" t="str">
        <f t="shared" si="61"/>
        <v/>
      </c>
      <c r="J1976" s="403"/>
      <c r="K1976" s="97"/>
      <c r="L1976" s="1" t="b">
        <f>IF(B1976="",FALSE,IF(COUNTIF(Businesses!B:B,Buildings!B1976)=0,TRUE,FALSE))</f>
        <v>0</v>
      </c>
    </row>
    <row r="1977" spans="1:12" s="3" customFormat="1" ht="16.5" customHeight="1">
      <c r="A1977" s="96"/>
      <c r="B1977" s="194"/>
      <c r="C1977" s="195"/>
      <c r="D1977" s="195"/>
      <c r="E1977" s="196"/>
      <c r="F1977" s="196"/>
      <c r="G1977" s="197" t="str">
        <f t="shared" si="60"/>
        <v/>
      </c>
      <c r="H1977" s="197" t="str">
        <f>IF(B1977="","",IF(COUNTIF(Businesses!B:B,B1977)&gt;1,"Multi-Tenant","Single-Tenant"))</f>
        <v/>
      </c>
      <c r="I1977" s="402" t="str">
        <f t="shared" si="61"/>
        <v/>
      </c>
      <c r="J1977" s="403"/>
      <c r="K1977" s="97"/>
      <c r="L1977" s="1" t="b">
        <f>IF(B1977="",FALSE,IF(COUNTIF(Businesses!B:B,Buildings!B1977)=0,TRUE,FALSE))</f>
        <v>0</v>
      </c>
    </row>
    <row r="1978" spans="1:12" s="3" customFormat="1" ht="16.5" customHeight="1">
      <c r="A1978" s="96"/>
      <c r="B1978" s="199"/>
      <c r="C1978" s="200"/>
      <c r="D1978" s="200"/>
      <c r="E1978" s="201"/>
      <c r="F1978" s="201"/>
      <c r="G1978" s="197" t="str">
        <f t="shared" si="60"/>
        <v/>
      </c>
      <c r="H1978" s="197" t="str">
        <f>IF(B1978="","",IF(COUNTIF(Businesses!B:B,B1978)&gt;1,"Multi-Tenant","Single-Tenant"))</f>
        <v/>
      </c>
      <c r="I1978" s="402" t="str">
        <f t="shared" si="61"/>
        <v/>
      </c>
      <c r="J1978" s="403"/>
      <c r="K1978" s="97"/>
      <c r="L1978" s="1" t="b">
        <f>IF(B1978="",FALSE,IF(COUNTIF(Businesses!B:B,Buildings!B1978)=0,TRUE,FALSE))</f>
        <v>0</v>
      </c>
    </row>
    <row r="1979" spans="1:12" s="3" customFormat="1" ht="16.5" customHeight="1">
      <c r="A1979" s="96"/>
      <c r="B1979" s="194"/>
      <c r="C1979" s="195"/>
      <c r="D1979" s="195"/>
      <c r="E1979" s="196"/>
      <c r="F1979" s="196"/>
      <c r="G1979" s="197" t="str">
        <f t="shared" si="60"/>
        <v/>
      </c>
      <c r="H1979" s="197" t="str">
        <f>IF(B1979="","",IF(COUNTIF(Businesses!B:B,B1979)&gt;1,"Multi-Tenant","Single-Tenant"))</f>
        <v/>
      </c>
      <c r="I1979" s="402" t="str">
        <f t="shared" si="61"/>
        <v/>
      </c>
      <c r="J1979" s="403"/>
      <c r="K1979" s="97"/>
      <c r="L1979" s="1" t="b">
        <f>IF(B1979="",FALSE,IF(COUNTIF(Businesses!B:B,Buildings!B1979)=0,TRUE,FALSE))</f>
        <v>0</v>
      </c>
    </row>
    <row r="1980" spans="1:12" s="3" customFormat="1" ht="16.5" customHeight="1">
      <c r="A1980" s="96"/>
      <c r="B1980" s="199"/>
      <c r="C1980" s="200"/>
      <c r="D1980" s="200"/>
      <c r="E1980" s="201"/>
      <c r="F1980" s="201"/>
      <c r="G1980" s="197" t="str">
        <f t="shared" si="60"/>
        <v/>
      </c>
      <c r="H1980" s="197" t="str">
        <f>IF(B1980="","",IF(COUNTIF(Businesses!B:B,B1980)&gt;1,"Multi-Tenant","Single-Tenant"))</f>
        <v/>
      </c>
      <c r="I1980" s="402" t="str">
        <f t="shared" si="61"/>
        <v/>
      </c>
      <c r="J1980" s="403"/>
      <c r="K1980" s="97"/>
      <c r="L1980" s="1" t="b">
        <f>IF(B1980="",FALSE,IF(COUNTIF(Businesses!B:B,Buildings!B1980)=0,TRUE,FALSE))</f>
        <v>0</v>
      </c>
    </row>
    <row r="1981" spans="1:12" s="3" customFormat="1" ht="16.5" customHeight="1">
      <c r="A1981" s="96"/>
      <c r="B1981" s="194"/>
      <c r="C1981" s="195"/>
      <c r="D1981" s="195"/>
      <c r="E1981" s="196"/>
      <c r="F1981" s="196"/>
      <c r="G1981" s="197" t="str">
        <f t="shared" si="60"/>
        <v/>
      </c>
      <c r="H1981" s="197" t="str">
        <f>IF(B1981="","",IF(COUNTIF(Businesses!B:B,B1981)&gt;1,"Multi-Tenant","Single-Tenant"))</f>
        <v/>
      </c>
      <c r="I1981" s="402" t="str">
        <f t="shared" si="61"/>
        <v/>
      </c>
      <c r="J1981" s="403"/>
      <c r="K1981" s="97"/>
      <c r="L1981" s="1" t="b">
        <f>IF(B1981="",FALSE,IF(COUNTIF(Businesses!B:B,Buildings!B1981)=0,TRUE,FALSE))</f>
        <v>0</v>
      </c>
    </row>
    <row r="1982" spans="1:12" s="3" customFormat="1" ht="16.5" customHeight="1">
      <c r="A1982" s="96"/>
      <c r="B1982" s="199"/>
      <c r="C1982" s="200"/>
      <c r="D1982" s="200"/>
      <c r="E1982" s="201"/>
      <c r="F1982" s="201"/>
      <c r="G1982" s="197" t="str">
        <f t="shared" si="60"/>
        <v/>
      </c>
      <c r="H1982" s="197" t="str">
        <f>IF(B1982="","",IF(COUNTIF(Businesses!B:B,B1982)&gt;1,"Multi-Tenant","Single-Tenant"))</f>
        <v/>
      </c>
      <c r="I1982" s="402" t="str">
        <f t="shared" si="61"/>
        <v/>
      </c>
      <c r="J1982" s="403"/>
      <c r="K1982" s="97"/>
      <c r="L1982" s="1" t="b">
        <f>IF(B1982="",FALSE,IF(COUNTIF(Businesses!B:B,Buildings!B1982)=0,TRUE,FALSE))</f>
        <v>0</v>
      </c>
    </row>
    <row r="1983" spans="1:12" s="3" customFormat="1" ht="16.5" customHeight="1">
      <c r="A1983" s="96"/>
      <c r="B1983" s="194"/>
      <c r="C1983" s="195"/>
      <c r="D1983" s="195"/>
      <c r="E1983" s="196"/>
      <c r="F1983" s="196"/>
      <c r="G1983" s="197" t="str">
        <f t="shared" si="60"/>
        <v/>
      </c>
      <c r="H1983" s="197" t="str">
        <f>IF(B1983="","",IF(COUNTIF(Businesses!B:B,B1983)&gt;1,"Multi-Tenant","Single-Tenant"))</f>
        <v/>
      </c>
      <c r="I1983" s="402" t="str">
        <f t="shared" si="61"/>
        <v/>
      </c>
      <c r="J1983" s="403"/>
      <c r="K1983" s="97"/>
      <c r="L1983" s="1" t="b">
        <f>IF(B1983="",FALSE,IF(COUNTIF(Businesses!B:B,Buildings!B1983)=0,TRUE,FALSE))</f>
        <v>0</v>
      </c>
    </row>
    <row r="1984" spans="1:12" s="3" customFormat="1" ht="16.5" customHeight="1">
      <c r="A1984" s="96"/>
      <c r="B1984" s="199"/>
      <c r="C1984" s="200"/>
      <c r="D1984" s="200"/>
      <c r="E1984" s="201"/>
      <c r="F1984" s="201"/>
      <c r="G1984" s="197" t="str">
        <f t="shared" si="60"/>
        <v/>
      </c>
      <c r="H1984" s="197" t="str">
        <f>IF(B1984="","",IF(COUNTIF(Businesses!B:B,B1984)&gt;1,"Multi-Tenant","Single-Tenant"))</f>
        <v/>
      </c>
      <c r="I1984" s="402" t="str">
        <f t="shared" si="61"/>
        <v/>
      </c>
      <c r="J1984" s="403"/>
      <c r="K1984" s="97"/>
      <c r="L1984" s="1" t="b">
        <f>IF(B1984="",FALSE,IF(COUNTIF(Businesses!B:B,Buildings!B1984)=0,TRUE,FALSE))</f>
        <v>0</v>
      </c>
    </row>
    <row r="1985" spans="1:12" s="3" customFormat="1" ht="16.5" customHeight="1">
      <c r="A1985" s="96"/>
      <c r="B1985" s="194"/>
      <c r="C1985" s="195"/>
      <c r="D1985" s="195"/>
      <c r="E1985" s="196"/>
      <c r="F1985" s="196"/>
      <c r="G1985" s="197" t="str">
        <f t="shared" si="60"/>
        <v/>
      </c>
      <c r="H1985" s="197" t="str">
        <f>IF(B1985="","",IF(COUNTIF(Businesses!B:B,B1985)&gt;1,"Multi-Tenant","Single-Tenant"))</f>
        <v/>
      </c>
      <c r="I1985" s="402" t="str">
        <f t="shared" si="61"/>
        <v/>
      </c>
      <c r="J1985" s="403"/>
      <c r="K1985" s="97"/>
      <c r="L1985" s="1" t="b">
        <f>IF(B1985="",FALSE,IF(COUNTIF(Businesses!B:B,Buildings!B1985)=0,TRUE,FALSE))</f>
        <v>0</v>
      </c>
    </row>
    <row r="1986" spans="1:12" s="3" customFormat="1" ht="16.5" customHeight="1">
      <c r="A1986" s="96"/>
      <c r="B1986" s="199"/>
      <c r="C1986" s="200"/>
      <c r="D1986" s="200"/>
      <c r="E1986" s="201"/>
      <c r="F1986" s="201"/>
      <c r="G1986" s="197" t="str">
        <f t="shared" si="60"/>
        <v/>
      </c>
      <c r="H1986" s="197" t="str">
        <f>IF(B1986="","",IF(COUNTIF(Businesses!B:B,B1986)&gt;1,"Multi-Tenant","Single-Tenant"))</f>
        <v/>
      </c>
      <c r="I1986" s="402" t="str">
        <f t="shared" si="61"/>
        <v/>
      </c>
      <c r="J1986" s="403"/>
      <c r="K1986" s="97"/>
      <c r="L1986" s="1" t="b">
        <f>IF(B1986="",FALSE,IF(COUNTIF(Businesses!B:B,Buildings!B1986)=0,TRUE,FALSE))</f>
        <v>0</v>
      </c>
    </row>
    <row r="1987" spans="1:12" s="3" customFormat="1" ht="16.5" customHeight="1">
      <c r="A1987" s="96"/>
      <c r="B1987" s="194"/>
      <c r="C1987" s="195"/>
      <c r="D1987" s="195"/>
      <c r="E1987" s="196"/>
      <c r="F1987" s="196"/>
      <c r="G1987" s="197" t="str">
        <f t="shared" si="60"/>
        <v/>
      </c>
      <c r="H1987" s="197" t="str">
        <f>IF(B1987="","",IF(COUNTIF(Businesses!B:B,B1987)&gt;1,"Multi-Tenant","Single-Tenant"))</f>
        <v/>
      </c>
      <c r="I1987" s="402" t="str">
        <f t="shared" si="61"/>
        <v/>
      </c>
      <c r="J1987" s="403"/>
      <c r="K1987" s="97"/>
      <c r="L1987" s="1" t="b">
        <f>IF(B1987="",FALSE,IF(COUNTIF(Businesses!B:B,Buildings!B1987)=0,TRUE,FALSE))</f>
        <v>0</v>
      </c>
    </row>
    <row r="1988" spans="1:12" s="3" customFormat="1" ht="16.5" customHeight="1">
      <c r="A1988" s="96"/>
      <c r="B1988" s="199"/>
      <c r="C1988" s="200"/>
      <c r="D1988" s="200"/>
      <c r="E1988" s="201"/>
      <c r="F1988" s="201"/>
      <c r="G1988" s="197" t="str">
        <f t="shared" ref="G1988:G2002" si="62">IF(B1988="","","Standard")</f>
        <v/>
      </c>
      <c r="H1988" s="197" t="str">
        <f>IF(B1988="","",IF(COUNTIF(Businesses!B:B,B1988)&gt;1,"Multi-Tenant","Single-Tenant"))</f>
        <v/>
      </c>
      <c r="I1988" s="402" t="str">
        <f t="shared" ref="I1988:I2002" si="63">IF(B1988="","",B1988)</f>
        <v/>
      </c>
      <c r="J1988" s="403"/>
      <c r="K1988" s="97"/>
      <c r="L1988" s="1" t="b">
        <f>IF(B1988="",FALSE,IF(COUNTIF(Businesses!B:B,Buildings!B1988)=0,TRUE,FALSE))</f>
        <v>0</v>
      </c>
    </row>
    <row r="1989" spans="1:12" s="3" customFormat="1" ht="16.5" customHeight="1">
      <c r="A1989" s="96"/>
      <c r="B1989" s="194"/>
      <c r="C1989" s="195"/>
      <c r="D1989" s="195"/>
      <c r="E1989" s="196"/>
      <c r="F1989" s="196"/>
      <c r="G1989" s="197" t="str">
        <f t="shared" si="62"/>
        <v/>
      </c>
      <c r="H1989" s="197" t="str">
        <f>IF(B1989="","",IF(COUNTIF(Businesses!B:B,B1989)&gt;1,"Multi-Tenant","Single-Tenant"))</f>
        <v/>
      </c>
      <c r="I1989" s="402" t="str">
        <f t="shared" si="63"/>
        <v/>
      </c>
      <c r="J1989" s="403"/>
      <c r="K1989" s="97"/>
      <c r="L1989" s="1" t="b">
        <f>IF(B1989="",FALSE,IF(COUNTIF(Businesses!B:B,Buildings!B1989)=0,TRUE,FALSE))</f>
        <v>0</v>
      </c>
    </row>
    <row r="1990" spans="1:12" s="3" customFormat="1" ht="16.5" customHeight="1">
      <c r="A1990" s="96"/>
      <c r="B1990" s="199"/>
      <c r="C1990" s="200"/>
      <c r="D1990" s="200"/>
      <c r="E1990" s="201"/>
      <c r="F1990" s="201"/>
      <c r="G1990" s="197" t="str">
        <f t="shared" si="62"/>
        <v/>
      </c>
      <c r="H1990" s="197" t="str">
        <f>IF(B1990="","",IF(COUNTIF(Businesses!B:B,B1990)&gt;1,"Multi-Tenant","Single-Tenant"))</f>
        <v/>
      </c>
      <c r="I1990" s="402" t="str">
        <f t="shared" si="63"/>
        <v/>
      </c>
      <c r="J1990" s="403"/>
      <c r="K1990" s="97"/>
      <c r="L1990" s="1" t="b">
        <f>IF(B1990="",FALSE,IF(COUNTIF(Businesses!B:B,Buildings!B1990)=0,TRUE,FALSE))</f>
        <v>0</v>
      </c>
    </row>
    <row r="1991" spans="1:12" s="3" customFormat="1" ht="16.5" customHeight="1">
      <c r="A1991" s="96"/>
      <c r="B1991" s="194"/>
      <c r="C1991" s="195"/>
      <c r="D1991" s="195"/>
      <c r="E1991" s="196"/>
      <c r="F1991" s="196"/>
      <c r="G1991" s="197" t="str">
        <f t="shared" si="62"/>
        <v/>
      </c>
      <c r="H1991" s="197" t="str">
        <f>IF(B1991="","",IF(COUNTIF(Businesses!B:B,B1991)&gt;1,"Multi-Tenant","Single-Tenant"))</f>
        <v/>
      </c>
      <c r="I1991" s="402" t="str">
        <f t="shared" si="63"/>
        <v/>
      </c>
      <c r="J1991" s="403"/>
      <c r="K1991" s="97"/>
      <c r="L1991" s="1" t="b">
        <f>IF(B1991="",FALSE,IF(COUNTIF(Businesses!B:B,Buildings!B1991)=0,TRUE,FALSE))</f>
        <v>0</v>
      </c>
    </row>
    <row r="1992" spans="1:12" s="3" customFormat="1" ht="16.5" customHeight="1">
      <c r="A1992" s="96"/>
      <c r="B1992" s="199"/>
      <c r="C1992" s="200"/>
      <c r="D1992" s="200"/>
      <c r="E1992" s="201"/>
      <c r="F1992" s="201"/>
      <c r="G1992" s="197" t="str">
        <f t="shared" si="62"/>
        <v/>
      </c>
      <c r="H1992" s="197" t="str">
        <f>IF(B1992="","",IF(COUNTIF(Businesses!B:B,B1992)&gt;1,"Multi-Tenant","Single-Tenant"))</f>
        <v/>
      </c>
      <c r="I1992" s="402" t="str">
        <f t="shared" si="63"/>
        <v/>
      </c>
      <c r="J1992" s="403"/>
      <c r="K1992" s="97"/>
      <c r="L1992" s="1" t="b">
        <f>IF(B1992="",FALSE,IF(COUNTIF(Businesses!B:B,Buildings!B1992)=0,TRUE,FALSE))</f>
        <v>0</v>
      </c>
    </row>
    <row r="1993" spans="1:12" s="3" customFormat="1" ht="16.5" customHeight="1">
      <c r="A1993" s="96"/>
      <c r="B1993" s="194"/>
      <c r="C1993" s="195"/>
      <c r="D1993" s="195"/>
      <c r="E1993" s="196"/>
      <c r="F1993" s="196"/>
      <c r="G1993" s="197" t="str">
        <f t="shared" si="62"/>
        <v/>
      </c>
      <c r="H1993" s="197" t="str">
        <f>IF(B1993="","",IF(COUNTIF(Businesses!B:B,B1993)&gt;1,"Multi-Tenant","Single-Tenant"))</f>
        <v/>
      </c>
      <c r="I1993" s="402" t="str">
        <f t="shared" si="63"/>
        <v/>
      </c>
      <c r="J1993" s="403"/>
      <c r="K1993" s="97"/>
      <c r="L1993" s="1" t="b">
        <f>IF(B1993="",FALSE,IF(COUNTIF(Businesses!B:B,Buildings!B1993)=0,TRUE,FALSE))</f>
        <v>0</v>
      </c>
    </row>
    <row r="1994" spans="1:12" s="3" customFormat="1" ht="16.5" customHeight="1">
      <c r="A1994" s="96"/>
      <c r="B1994" s="199"/>
      <c r="C1994" s="200"/>
      <c r="D1994" s="200"/>
      <c r="E1994" s="201"/>
      <c r="F1994" s="201"/>
      <c r="G1994" s="197" t="str">
        <f t="shared" si="62"/>
        <v/>
      </c>
      <c r="H1994" s="197" t="str">
        <f>IF(B1994="","",IF(COUNTIF(Businesses!B:B,B1994)&gt;1,"Multi-Tenant","Single-Tenant"))</f>
        <v/>
      </c>
      <c r="I1994" s="402" t="str">
        <f t="shared" si="63"/>
        <v/>
      </c>
      <c r="J1994" s="403"/>
      <c r="K1994" s="97"/>
      <c r="L1994" s="1" t="b">
        <f>IF(B1994="",FALSE,IF(COUNTIF(Businesses!B:B,Buildings!B1994)=0,TRUE,FALSE))</f>
        <v>0</v>
      </c>
    </row>
    <row r="1995" spans="1:12" s="3" customFormat="1" ht="16.5" customHeight="1">
      <c r="A1995" s="96"/>
      <c r="B1995" s="194"/>
      <c r="C1995" s="195"/>
      <c r="D1995" s="195"/>
      <c r="E1995" s="196"/>
      <c r="F1995" s="196"/>
      <c r="G1995" s="197" t="str">
        <f t="shared" si="62"/>
        <v/>
      </c>
      <c r="H1995" s="197" t="str">
        <f>IF(B1995="","",IF(COUNTIF(Businesses!B:B,B1995)&gt;1,"Multi-Tenant","Single-Tenant"))</f>
        <v/>
      </c>
      <c r="I1995" s="402" t="str">
        <f t="shared" si="63"/>
        <v/>
      </c>
      <c r="J1995" s="403"/>
      <c r="K1995" s="97"/>
      <c r="L1995" s="1" t="b">
        <f>IF(B1995="",FALSE,IF(COUNTIF(Businesses!B:B,Buildings!B1995)=0,TRUE,FALSE))</f>
        <v>0</v>
      </c>
    </row>
    <row r="1996" spans="1:12" s="3" customFormat="1" ht="16.5" customHeight="1">
      <c r="A1996" s="96"/>
      <c r="B1996" s="199"/>
      <c r="C1996" s="200"/>
      <c r="D1996" s="200"/>
      <c r="E1996" s="201"/>
      <c r="F1996" s="201"/>
      <c r="G1996" s="197" t="str">
        <f t="shared" si="62"/>
        <v/>
      </c>
      <c r="H1996" s="197" t="str">
        <f>IF(B1996="","",IF(COUNTIF(Businesses!B:B,B1996)&gt;1,"Multi-Tenant","Single-Tenant"))</f>
        <v/>
      </c>
      <c r="I1996" s="402" t="str">
        <f t="shared" si="63"/>
        <v/>
      </c>
      <c r="J1996" s="403"/>
      <c r="K1996" s="97"/>
      <c r="L1996" s="1" t="b">
        <f>IF(B1996="",FALSE,IF(COUNTIF(Businesses!B:B,Buildings!B1996)=0,TRUE,FALSE))</f>
        <v>0</v>
      </c>
    </row>
    <row r="1997" spans="1:12" s="3" customFormat="1" ht="16.5" customHeight="1">
      <c r="A1997" s="96"/>
      <c r="B1997" s="194"/>
      <c r="C1997" s="195"/>
      <c r="D1997" s="195"/>
      <c r="E1997" s="196"/>
      <c r="F1997" s="196"/>
      <c r="G1997" s="197" t="str">
        <f t="shared" si="62"/>
        <v/>
      </c>
      <c r="H1997" s="197" t="str">
        <f>IF(B1997="","",IF(COUNTIF(Businesses!B:B,B1997)&gt;1,"Multi-Tenant","Single-Tenant"))</f>
        <v/>
      </c>
      <c r="I1997" s="402" t="str">
        <f t="shared" si="63"/>
        <v/>
      </c>
      <c r="J1997" s="403"/>
      <c r="K1997" s="97"/>
      <c r="L1997" s="1" t="b">
        <f>IF(B1997="",FALSE,IF(COUNTIF(Businesses!B:B,Buildings!B1997)=0,TRUE,FALSE))</f>
        <v>0</v>
      </c>
    </row>
    <row r="1998" spans="1:12" s="3" customFormat="1" ht="16.5" customHeight="1">
      <c r="A1998" s="96"/>
      <c r="B1998" s="199"/>
      <c r="C1998" s="200"/>
      <c r="D1998" s="200"/>
      <c r="E1998" s="201"/>
      <c r="F1998" s="201"/>
      <c r="G1998" s="197" t="str">
        <f t="shared" si="62"/>
        <v/>
      </c>
      <c r="H1998" s="197" t="str">
        <f>IF(B1998="","",IF(COUNTIF(Businesses!B:B,B1998)&gt;1,"Multi-Tenant","Single-Tenant"))</f>
        <v/>
      </c>
      <c r="I1998" s="402" t="str">
        <f t="shared" si="63"/>
        <v/>
      </c>
      <c r="J1998" s="403"/>
      <c r="K1998" s="97"/>
      <c r="L1998" s="1" t="b">
        <f>IF(B1998="",FALSE,IF(COUNTIF(Businesses!B:B,Buildings!B1998)=0,TRUE,FALSE))</f>
        <v>0</v>
      </c>
    </row>
    <row r="1999" spans="1:12" s="3" customFormat="1" ht="16.5" customHeight="1">
      <c r="A1999" s="96"/>
      <c r="B1999" s="194"/>
      <c r="C1999" s="195"/>
      <c r="D1999" s="195"/>
      <c r="E1999" s="196"/>
      <c r="F1999" s="196"/>
      <c r="G1999" s="197" t="str">
        <f t="shared" si="62"/>
        <v/>
      </c>
      <c r="H1999" s="197" t="str">
        <f>IF(B1999="","",IF(COUNTIF(Businesses!B:B,B1999)&gt;1,"Multi-Tenant","Single-Tenant"))</f>
        <v/>
      </c>
      <c r="I1999" s="402" t="str">
        <f t="shared" si="63"/>
        <v/>
      </c>
      <c r="J1999" s="403"/>
      <c r="K1999" s="97"/>
      <c r="L1999" s="1" t="b">
        <f>IF(B1999="",FALSE,IF(COUNTIF(Businesses!B:B,Buildings!B1999)=0,TRUE,FALSE))</f>
        <v>0</v>
      </c>
    </row>
    <row r="2000" spans="1:12" s="3" customFormat="1" ht="16.5" customHeight="1">
      <c r="A2000" s="96"/>
      <c r="B2000" s="199"/>
      <c r="C2000" s="200"/>
      <c r="D2000" s="200"/>
      <c r="E2000" s="201"/>
      <c r="F2000" s="201"/>
      <c r="G2000" s="197" t="str">
        <f t="shared" si="62"/>
        <v/>
      </c>
      <c r="H2000" s="197" t="str">
        <f>IF(B2000="","",IF(COUNTIF(Businesses!B:B,B2000)&gt;1,"Multi-Tenant","Single-Tenant"))</f>
        <v/>
      </c>
      <c r="I2000" s="402" t="str">
        <f t="shared" si="63"/>
        <v/>
      </c>
      <c r="J2000" s="403"/>
      <c r="K2000" s="97"/>
      <c r="L2000" s="1" t="b">
        <f>IF(B2000="",FALSE,IF(COUNTIF(Businesses!B:B,Buildings!B2000)=0,TRUE,FALSE))</f>
        <v>0</v>
      </c>
    </row>
    <row r="2001" spans="1:12" s="3" customFormat="1" ht="16.5" customHeight="1">
      <c r="A2001" s="96"/>
      <c r="B2001" s="194"/>
      <c r="C2001" s="195"/>
      <c r="D2001" s="195"/>
      <c r="E2001" s="196"/>
      <c r="F2001" s="196"/>
      <c r="G2001" s="197" t="str">
        <f t="shared" si="62"/>
        <v/>
      </c>
      <c r="H2001" s="197" t="str">
        <f>IF(B2001="","",IF(COUNTIF(Businesses!B:B,B2001)&gt;1,"Multi-Tenant","Single-Tenant"))</f>
        <v/>
      </c>
      <c r="I2001" s="402" t="str">
        <f t="shared" si="63"/>
        <v/>
      </c>
      <c r="J2001" s="403"/>
      <c r="K2001" s="97"/>
      <c r="L2001" s="1" t="b">
        <f>IF(B2001="",FALSE,IF(COUNTIF(Businesses!B:B,Buildings!B2001)=0,TRUE,FALSE))</f>
        <v>0</v>
      </c>
    </row>
    <row r="2002" spans="1:12" s="3" customFormat="1" ht="16.5" customHeight="1">
      <c r="A2002" s="96"/>
      <c r="B2002" s="204"/>
      <c r="C2002" s="205"/>
      <c r="D2002" s="205"/>
      <c r="E2002" s="209"/>
      <c r="F2002" s="206"/>
      <c r="G2002" s="197" t="str">
        <f t="shared" si="62"/>
        <v/>
      </c>
      <c r="H2002" s="197" t="str">
        <f>IF(B2002="","",IF(COUNTIF(Businesses!B:B,B2002)&gt;1,"Multi-Tenant","Single-Tenant"))</f>
        <v/>
      </c>
      <c r="I2002" s="402" t="str">
        <f t="shared" si="63"/>
        <v/>
      </c>
      <c r="J2002" s="404"/>
      <c r="K2002" s="97"/>
      <c r="L2002" s="1" t="b">
        <f>IF(B2002="",FALSE,IF(COUNTIF(Businesses!B:B,Buildings!B2002)=0,TRUE,FALSE))</f>
        <v>0</v>
      </c>
    </row>
    <row r="2003" spans="1:12" s="3" customFormat="1" ht="16.5" customHeight="1">
      <c r="A2003" s="96"/>
      <c r="B2003" s="97"/>
      <c r="C2003" s="97"/>
      <c r="D2003" s="97"/>
      <c r="E2003" s="97"/>
      <c r="F2003" s="97"/>
      <c r="G2003" s="174"/>
      <c r="H2003" s="174"/>
      <c r="I2003" s="174"/>
      <c r="J2003" s="174"/>
      <c r="K2003" s="97"/>
    </row>
    <row r="2004" spans="1:12" s="3" customFormat="1">
      <c r="A2004" s="96"/>
      <c r="B2004" s="96"/>
      <c r="C2004" s="96"/>
      <c r="D2004" s="96"/>
      <c r="E2004" s="96"/>
      <c r="F2004" s="96"/>
      <c r="G2004" s="96"/>
      <c r="H2004" s="96"/>
      <c r="I2004" s="96"/>
      <c r="J2004" s="96"/>
      <c r="K2004" s="96"/>
    </row>
    <row r="2005" spans="1:12" s="3" customFormat="1" ht="16.5" customHeight="1">
      <c r="A2005" s="96"/>
      <c r="B2005" s="96"/>
      <c r="C2005" s="96"/>
      <c r="D2005" s="96"/>
      <c r="E2005" s="96"/>
      <c r="F2005" s="96"/>
      <c r="G2005" s="96"/>
      <c r="H2005" s="96"/>
      <c r="I2005" s="96"/>
      <c r="J2005" s="96"/>
      <c r="K2005" s="96"/>
    </row>
    <row r="2006" spans="1:12" s="3" customFormat="1">
      <c r="A2006" s="96"/>
      <c r="B2006" s="96"/>
      <c r="C2006" s="96"/>
      <c r="D2006" s="96"/>
      <c r="E2006" s="96"/>
      <c r="F2006" s="96"/>
      <c r="G2006" s="96"/>
      <c r="H2006" s="96"/>
      <c r="I2006" s="96"/>
      <c r="J2006" s="96"/>
      <c r="K2006" s="96"/>
    </row>
    <row r="2007" spans="1:12" s="3" customFormat="1">
      <c r="A2007" s="96"/>
      <c r="B2007" s="96"/>
      <c r="C2007" s="96"/>
      <c r="D2007" s="96"/>
      <c r="E2007" s="96"/>
      <c r="F2007" s="96"/>
      <c r="G2007" s="96"/>
      <c r="H2007" s="96"/>
      <c r="I2007" s="96"/>
      <c r="J2007" s="96"/>
      <c r="K2007" s="96"/>
    </row>
    <row r="2008" spans="1:12" s="3" customFormat="1">
      <c r="A2008" s="96"/>
      <c r="B2008" s="96"/>
      <c r="C2008" s="96"/>
      <c r="D2008" s="96"/>
      <c r="E2008" s="96"/>
      <c r="F2008" s="96"/>
      <c r="G2008" s="96"/>
      <c r="H2008" s="96"/>
      <c r="I2008" s="96"/>
      <c r="J2008" s="96"/>
      <c r="K2008" s="96"/>
    </row>
    <row r="2009" spans="1:12" s="3" customFormat="1">
      <c r="A2009" s="96"/>
      <c r="B2009" s="96"/>
      <c r="C2009" s="96"/>
      <c r="D2009" s="96"/>
      <c r="E2009" s="96"/>
      <c r="F2009" s="96"/>
      <c r="G2009" s="96"/>
      <c r="H2009" s="96"/>
      <c r="I2009" s="96"/>
      <c r="J2009" s="96"/>
      <c r="K2009" s="96"/>
    </row>
    <row r="2010" spans="1:12" s="3" customFormat="1">
      <c r="A2010" s="96"/>
      <c r="B2010" s="96"/>
      <c r="C2010" s="96"/>
      <c r="D2010" s="96"/>
      <c r="E2010" s="96"/>
      <c r="F2010" s="96"/>
      <c r="G2010" s="96"/>
      <c r="H2010" s="96"/>
      <c r="I2010" s="96"/>
      <c r="J2010" s="96"/>
      <c r="K2010" s="96"/>
    </row>
    <row r="2011" spans="1:12" s="3" customFormat="1" ht="16.5" customHeight="1">
      <c r="A2011" s="96"/>
      <c r="B2011" s="96"/>
      <c r="C2011" s="96"/>
      <c r="D2011" s="96"/>
      <c r="E2011" s="96"/>
      <c r="F2011" s="96"/>
      <c r="G2011" s="96"/>
      <c r="H2011" s="96"/>
      <c r="I2011" s="96"/>
      <c r="J2011" s="96"/>
      <c r="K2011" s="96"/>
    </row>
    <row r="2012" spans="1:12" s="3" customFormat="1">
      <c r="A2012" s="96"/>
      <c r="B2012" s="96"/>
      <c r="C2012" s="96"/>
      <c r="D2012" s="96"/>
      <c r="E2012" s="96"/>
      <c r="F2012" s="96"/>
      <c r="G2012" s="96"/>
      <c r="H2012" s="96"/>
      <c r="I2012" s="96"/>
      <c r="J2012" s="96"/>
      <c r="K2012" s="96"/>
    </row>
    <row r="2013" spans="1:12" s="3" customFormat="1">
      <c r="A2013" s="96"/>
      <c r="B2013" s="96"/>
      <c r="C2013" s="96"/>
      <c r="D2013" s="96"/>
      <c r="E2013" s="96"/>
      <c r="F2013" s="96"/>
      <c r="G2013" s="96"/>
      <c r="H2013" s="96"/>
      <c r="I2013" s="96"/>
      <c r="J2013" s="96"/>
      <c r="K2013" s="96"/>
    </row>
    <row r="2014" spans="1:12" s="3" customFormat="1">
      <c r="A2014" s="96"/>
      <c r="B2014" s="96"/>
      <c r="C2014" s="96"/>
      <c r="D2014" s="96"/>
      <c r="E2014" s="96"/>
      <c r="F2014" s="96"/>
      <c r="G2014" s="96"/>
      <c r="H2014" s="96"/>
      <c r="I2014" s="96"/>
      <c r="J2014" s="96"/>
      <c r="K2014" s="96"/>
    </row>
    <row r="2015" spans="1:12" s="3" customFormat="1">
      <c r="A2015" s="96"/>
      <c r="B2015" s="96"/>
      <c r="C2015" s="96"/>
      <c r="D2015" s="96"/>
      <c r="E2015" s="96"/>
      <c r="F2015" s="96"/>
      <c r="G2015" s="96"/>
      <c r="H2015" s="96"/>
      <c r="I2015" s="96"/>
      <c r="J2015" s="96"/>
      <c r="K2015" s="96"/>
    </row>
    <row r="2016" spans="1:12" s="3" customFormat="1">
      <c r="A2016" s="96"/>
      <c r="B2016" s="96"/>
      <c r="C2016" s="96"/>
      <c r="D2016" s="96"/>
      <c r="E2016" s="96"/>
      <c r="F2016" s="96"/>
      <c r="G2016" s="96"/>
      <c r="H2016" s="96"/>
      <c r="I2016" s="96"/>
      <c r="J2016" s="96"/>
      <c r="K2016" s="96"/>
    </row>
    <row r="2017" spans="1:11" s="3" customFormat="1">
      <c r="A2017" s="96"/>
      <c r="B2017" s="96"/>
      <c r="C2017" s="96"/>
      <c r="D2017" s="96"/>
      <c r="E2017" s="96"/>
      <c r="F2017" s="96"/>
      <c r="G2017" s="96"/>
      <c r="H2017" s="96"/>
      <c r="I2017" s="96"/>
      <c r="J2017" s="96"/>
      <c r="K2017" s="96"/>
    </row>
    <row r="2018" spans="1:11" s="3" customFormat="1">
      <c r="A2018" s="96"/>
      <c r="B2018" s="96"/>
      <c r="C2018" s="96"/>
      <c r="D2018" s="96"/>
      <c r="E2018" s="96"/>
      <c r="F2018" s="96"/>
      <c r="G2018" s="96"/>
      <c r="H2018" s="96"/>
      <c r="I2018" s="96"/>
      <c r="J2018" s="96"/>
      <c r="K2018" s="96"/>
    </row>
    <row r="2019" spans="1:11" s="3" customFormat="1">
      <c r="A2019" s="96"/>
      <c r="B2019" s="96"/>
      <c r="C2019" s="96"/>
      <c r="D2019" s="96"/>
      <c r="E2019" s="96"/>
      <c r="F2019" s="96"/>
      <c r="G2019" s="96"/>
      <c r="H2019" s="96"/>
      <c r="I2019" s="96"/>
      <c r="J2019" s="96"/>
      <c r="K2019" s="96"/>
    </row>
    <row r="2020" spans="1:11" s="3" customFormat="1">
      <c r="A2020" s="96"/>
      <c r="B2020" s="96"/>
      <c r="C2020" s="96"/>
      <c r="D2020" s="96"/>
      <c r="E2020" s="96"/>
      <c r="F2020" s="96"/>
      <c r="G2020" s="96"/>
      <c r="H2020" s="96"/>
      <c r="I2020" s="96"/>
      <c r="J2020" s="96"/>
      <c r="K2020" s="96"/>
    </row>
    <row r="2021" spans="1:11" s="3" customFormat="1">
      <c r="A2021" s="96"/>
      <c r="B2021" s="96"/>
      <c r="C2021" s="96"/>
      <c r="D2021" s="96"/>
      <c r="E2021" s="96"/>
      <c r="F2021" s="96"/>
      <c r="G2021" s="96"/>
      <c r="H2021" s="96"/>
      <c r="I2021" s="96"/>
      <c r="J2021" s="96"/>
      <c r="K2021" s="96"/>
    </row>
    <row r="2022" spans="1:11" s="3" customFormat="1">
      <c r="A2022" s="96"/>
      <c r="B2022" s="96"/>
      <c r="C2022" s="96"/>
      <c r="D2022" s="96"/>
      <c r="E2022" s="96"/>
      <c r="F2022" s="96"/>
      <c r="G2022" s="96"/>
      <c r="H2022" s="96"/>
      <c r="I2022" s="96"/>
      <c r="J2022" s="96"/>
      <c r="K2022" s="96"/>
    </row>
    <row r="2023" spans="1:11" s="3" customFormat="1">
      <c r="A2023" s="96"/>
      <c r="B2023" s="96"/>
      <c r="C2023" s="96"/>
      <c r="D2023" s="96"/>
      <c r="E2023" s="96"/>
      <c r="F2023" s="96"/>
      <c r="G2023" s="96"/>
      <c r="H2023" s="96"/>
      <c r="I2023" s="96"/>
      <c r="J2023" s="96"/>
      <c r="K2023" s="96"/>
    </row>
    <row r="2024" spans="1:11" s="3" customFormat="1">
      <c r="A2024" s="96"/>
      <c r="B2024" s="96"/>
      <c r="C2024" s="96"/>
      <c r="D2024" s="96"/>
      <c r="E2024" s="96"/>
      <c r="F2024" s="96"/>
      <c r="G2024" s="96"/>
      <c r="H2024" s="96"/>
      <c r="I2024" s="96"/>
      <c r="J2024" s="96"/>
      <c r="K2024" s="96"/>
    </row>
    <row r="2025" spans="1:11" s="3" customFormat="1">
      <c r="A2025" s="96"/>
      <c r="B2025" s="96"/>
      <c r="C2025" s="96"/>
      <c r="D2025" s="96"/>
      <c r="E2025" s="96"/>
      <c r="F2025" s="96"/>
      <c r="G2025" s="96"/>
      <c r="H2025" s="96"/>
      <c r="I2025" s="96"/>
      <c r="J2025" s="96"/>
      <c r="K2025" s="96"/>
    </row>
    <row r="2026" spans="1:11" s="3" customFormat="1">
      <c r="A2026" s="96"/>
      <c r="B2026" s="96"/>
      <c r="C2026" s="96"/>
      <c r="D2026" s="96"/>
      <c r="E2026" s="96"/>
      <c r="F2026" s="96"/>
      <c r="G2026" s="96"/>
      <c r="H2026" s="96"/>
      <c r="I2026" s="96"/>
      <c r="J2026" s="96"/>
      <c r="K2026" s="96"/>
    </row>
    <row r="2027" spans="1:11" s="3" customFormat="1">
      <c r="A2027" s="96"/>
      <c r="B2027" s="96"/>
      <c r="C2027" s="96"/>
      <c r="D2027" s="96"/>
      <c r="E2027" s="96"/>
      <c r="F2027" s="96"/>
      <c r="G2027" s="96"/>
      <c r="H2027" s="96"/>
      <c r="I2027" s="96"/>
      <c r="J2027" s="96"/>
      <c r="K2027" s="96"/>
    </row>
    <row r="2028" spans="1:11" s="3" customFormat="1">
      <c r="A2028" s="96"/>
      <c r="B2028" s="96"/>
      <c r="C2028" s="96"/>
      <c r="D2028" s="96"/>
      <c r="E2028" s="96"/>
      <c r="F2028" s="96"/>
      <c r="G2028" s="96"/>
      <c r="H2028" s="96"/>
      <c r="I2028" s="96"/>
      <c r="J2028" s="96"/>
      <c r="K2028" s="96"/>
    </row>
    <row r="2029" spans="1:11" s="3" customFormat="1">
      <c r="A2029" s="96"/>
      <c r="B2029" s="96"/>
      <c r="C2029" s="96"/>
      <c r="D2029" s="96"/>
      <c r="E2029" s="96"/>
      <c r="F2029" s="96"/>
      <c r="G2029" s="96"/>
      <c r="H2029" s="96"/>
      <c r="I2029" s="96"/>
      <c r="J2029" s="96"/>
      <c r="K2029" s="96"/>
    </row>
    <row r="2030" spans="1:11" s="3" customFormat="1">
      <c r="A2030" s="96"/>
      <c r="B2030" s="96"/>
      <c r="C2030" s="96"/>
      <c r="D2030" s="96"/>
      <c r="E2030" s="96"/>
      <c r="F2030" s="96"/>
      <c r="G2030" s="96"/>
      <c r="H2030" s="96"/>
      <c r="I2030" s="96"/>
      <c r="J2030" s="96"/>
      <c r="K2030" s="96"/>
    </row>
    <row r="2031" spans="1:11" s="3" customFormat="1">
      <c r="A2031" s="96"/>
      <c r="B2031" s="96"/>
      <c r="C2031" s="96"/>
      <c r="D2031" s="96"/>
      <c r="E2031" s="96"/>
      <c r="F2031" s="96"/>
      <c r="G2031" s="96"/>
      <c r="H2031" s="96"/>
      <c r="I2031" s="96"/>
      <c r="J2031" s="96"/>
      <c r="K2031" s="96"/>
    </row>
    <row r="2032" spans="1:11" s="3" customFormat="1">
      <c r="A2032" s="96"/>
      <c r="B2032" s="96"/>
      <c r="C2032" s="96"/>
      <c r="D2032" s="96"/>
      <c r="E2032" s="96"/>
      <c r="F2032" s="96"/>
      <c r="G2032" s="96"/>
      <c r="H2032" s="96"/>
      <c r="I2032" s="96"/>
      <c r="J2032" s="96"/>
      <c r="K2032" s="96"/>
    </row>
    <row r="2033" spans="1:11" s="3" customFormat="1">
      <c r="A2033" s="96"/>
      <c r="B2033" s="96"/>
      <c r="C2033" s="96"/>
      <c r="D2033" s="96"/>
      <c r="E2033" s="96"/>
      <c r="F2033" s="96"/>
      <c r="G2033" s="96"/>
      <c r="H2033" s="96"/>
      <c r="I2033" s="96"/>
      <c r="J2033" s="96"/>
      <c r="K2033" s="96"/>
    </row>
    <row r="2034" spans="1:11" s="3" customFormat="1">
      <c r="A2034" s="96"/>
      <c r="B2034" s="96"/>
      <c r="C2034" s="96"/>
      <c r="D2034" s="96"/>
      <c r="E2034" s="96"/>
      <c r="F2034" s="96"/>
      <c r="G2034" s="96"/>
      <c r="H2034" s="96"/>
      <c r="I2034" s="96"/>
      <c r="J2034" s="96"/>
      <c r="K2034" s="96"/>
    </row>
    <row r="2035" spans="1:11" s="3" customFormat="1">
      <c r="A2035" s="96"/>
      <c r="B2035" s="96"/>
      <c r="C2035" s="96"/>
      <c r="D2035" s="96"/>
      <c r="E2035" s="96"/>
      <c r="F2035" s="96"/>
      <c r="G2035" s="96"/>
      <c r="H2035" s="96"/>
      <c r="I2035" s="96"/>
      <c r="J2035" s="96"/>
      <c r="K2035" s="96"/>
    </row>
    <row r="2036" spans="1:11" s="3" customFormat="1">
      <c r="A2036" s="96"/>
      <c r="B2036" s="96"/>
      <c r="C2036" s="96"/>
      <c r="D2036" s="96"/>
      <c r="E2036" s="96"/>
      <c r="F2036" s="96"/>
      <c r="G2036" s="96"/>
      <c r="H2036" s="96"/>
      <c r="I2036" s="96"/>
      <c r="J2036" s="96"/>
      <c r="K2036" s="96"/>
    </row>
    <row r="2037" spans="1:11" s="3" customFormat="1">
      <c r="A2037" s="96"/>
      <c r="B2037" s="96"/>
      <c r="C2037" s="96"/>
      <c r="D2037" s="96"/>
      <c r="E2037" s="96"/>
      <c r="F2037" s="96"/>
      <c r="G2037" s="96"/>
      <c r="H2037" s="96"/>
      <c r="I2037" s="96"/>
      <c r="J2037" s="96"/>
      <c r="K2037" s="96"/>
    </row>
    <row r="2038" spans="1:11" s="3" customFormat="1">
      <c r="A2038" s="96"/>
      <c r="B2038" s="96"/>
      <c r="C2038" s="96"/>
      <c r="D2038" s="96"/>
      <c r="E2038" s="96"/>
      <c r="F2038" s="96"/>
      <c r="G2038" s="96"/>
      <c r="H2038" s="96"/>
      <c r="I2038" s="96"/>
      <c r="J2038" s="96"/>
      <c r="K2038" s="96"/>
    </row>
    <row r="2039" spans="1:11" s="3" customFormat="1" hidden="1">
      <c r="A2039"/>
      <c r="B2039" s="2"/>
      <c r="C2039" s="2"/>
      <c r="D2039" s="2"/>
      <c r="E2039" s="2"/>
      <c r="F2039" s="2"/>
      <c r="G2039" s="2"/>
      <c r="H2039" s="2"/>
      <c r="I2039" s="2"/>
      <c r="J2039" s="2"/>
      <c r="K2039" s="2"/>
    </row>
    <row r="2040" spans="1:11" s="3" customFormat="1" hidden="1">
      <c r="A2040"/>
      <c r="B2040" s="2"/>
      <c r="C2040" s="2"/>
      <c r="D2040" s="2"/>
      <c r="E2040" s="2"/>
      <c r="F2040" s="2"/>
      <c r="G2040" s="2"/>
      <c r="H2040" s="2"/>
      <c r="I2040" s="2"/>
      <c r="J2040" s="2"/>
      <c r="K2040" s="2"/>
    </row>
    <row r="2041" spans="1:11" s="3" customFormat="1" hidden="1">
      <c r="A2041"/>
      <c r="B2041" s="2"/>
      <c r="C2041" s="2"/>
      <c r="D2041" s="2"/>
      <c r="E2041" s="2"/>
      <c r="F2041" s="2"/>
      <c r="G2041" s="2"/>
      <c r="H2041" s="2"/>
      <c r="I2041" s="2"/>
      <c r="J2041" s="2"/>
      <c r="K2041" s="2"/>
    </row>
    <row r="2042" spans="1:11" s="3" customFormat="1" hidden="1">
      <c r="A2042"/>
      <c r="B2042" s="2"/>
      <c r="C2042" s="2"/>
      <c r="D2042" s="2"/>
      <c r="E2042" s="2"/>
      <c r="F2042" s="2"/>
      <c r="G2042" s="2"/>
      <c r="H2042" s="2"/>
      <c r="I2042" s="2"/>
      <c r="J2042" s="2"/>
      <c r="K2042" s="2"/>
    </row>
    <row r="2043" spans="1:11" s="3" customFormat="1" hidden="1">
      <c r="A2043"/>
      <c r="B2043" s="2"/>
      <c r="C2043" s="2"/>
      <c r="D2043" s="2"/>
      <c r="E2043" s="2"/>
      <c r="F2043" s="2"/>
      <c r="G2043" s="2"/>
      <c r="H2043" s="2"/>
      <c r="I2043" s="2"/>
      <c r="J2043" s="2"/>
      <c r="K2043" s="2"/>
    </row>
    <row r="2044" spans="1:11" s="3" customFormat="1" hidden="1">
      <c r="A2044"/>
      <c r="B2044" s="2"/>
      <c r="C2044" s="2"/>
      <c r="D2044" s="2"/>
      <c r="E2044" s="2"/>
      <c r="F2044" s="2"/>
      <c r="G2044" s="2"/>
      <c r="H2044" s="2"/>
      <c r="I2044" s="2"/>
      <c r="J2044" s="2"/>
      <c r="K2044" s="2"/>
    </row>
    <row r="2045" spans="1:11" s="3" customFormat="1" hidden="1">
      <c r="A2045"/>
      <c r="B2045" s="2"/>
      <c r="C2045" s="2"/>
      <c r="D2045" s="2"/>
      <c r="E2045" s="2"/>
      <c r="F2045" s="2"/>
      <c r="G2045" s="2"/>
      <c r="H2045" s="2"/>
      <c r="I2045" s="2"/>
      <c r="J2045" s="2"/>
      <c r="K2045" s="2"/>
    </row>
    <row r="2046" spans="1:11" s="3" customFormat="1" hidden="1">
      <c r="A2046"/>
      <c r="B2046" s="2"/>
      <c r="C2046" s="2"/>
      <c r="D2046" s="2"/>
      <c r="E2046" s="2"/>
      <c r="F2046" s="2"/>
      <c r="G2046" s="2"/>
      <c r="H2046" s="2"/>
      <c r="I2046" s="2"/>
      <c r="J2046" s="2"/>
      <c r="K2046" s="2"/>
    </row>
    <row r="2047" spans="1:11" s="3" customFormat="1" hidden="1">
      <c r="A2047"/>
      <c r="B2047" s="2"/>
      <c r="C2047" s="2"/>
      <c r="D2047" s="2"/>
      <c r="E2047" s="2"/>
      <c r="F2047" s="2"/>
      <c r="G2047" s="2"/>
      <c r="H2047" s="2"/>
      <c r="I2047" s="2"/>
      <c r="J2047" s="2"/>
      <c r="K2047" s="2"/>
    </row>
    <row r="2048" spans="1:11" s="3" customFormat="1" hidden="1">
      <c r="A2048"/>
      <c r="B2048" s="2"/>
      <c r="C2048" s="2"/>
      <c r="D2048" s="2"/>
      <c r="E2048" s="2"/>
      <c r="F2048" s="2"/>
      <c r="G2048" s="2"/>
      <c r="H2048" s="2"/>
      <c r="I2048" s="2"/>
      <c r="J2048" s="2"/>
      <c r="K2048" s="2"/>
    </row>
    <row r="2049" spans="1:11" s="3" customFormat="1" hidden="1">
      <c r="A2049"/>
      <c r="B2049" s="2"/>
      <c r="C2049" s="2"/>
      <c r="D2049" s="2"/>
      <c r="E2049" s="2"/>
      <c r="F2049" s="2"/>
      <c r="G2049" s="2"/>
      <c r="H2049" s="2"/>
      <c r="I2049" s="2"/>
      <c r="J2049" s="2"/>
      <c r="K2049" s="2"/>
    </row>
    <row r="2050" spans="1:11" s="3" customFormat="1" hidden="1">
      <c r="A2050"/>
      <c r="B2050" s="2"/>
      <c r="C2050" s="2"/>
      <c r="D2050" s="2"/>
      <c r="E2050" s="2"/>
      <c r="F2050" s="2"/>
      <c r="G2050" s="2"/>
      <c r="H2050" s="2"/>
      <c r="I2050" s="2"/>
      <c r="J2050" s="2"/>
      <c r="K2050" s="2"/>
    </row>
    <row r="2051" spans="1:11" s="3" customFormat="1" hidden="1">
      <c r="A2051"/>
      <c r="B2051" s="2"/>
      <c r="C2051" s="2"/>
      <c r="D2051" s="2"/>
      <c r="E2051" s="2"/>
      <c r="F2051" s="2"/>
      <c r="G2051" s="2"/>
      <c r="H2051" s="2"/>
      <c r="I2051" s="2"/>
      <c r="J2051" s="2"/>
      <c r="K2051" s="2"/>
    </row>
    <row r="2052" spans="1:11" s="3" customFormat="1" hidden="1">
      <c r="A2052"/>
      <c r="B2052" s="2"/>
      <c r="C2052" s="2"/>
      <c r="D2052" s="2"/>
      <c r="E2052" s="2"/>
      <c r="F2052" s="2"/>
      <c r="G2052" s="2"/>
      <c r="H2052" s="2"/>
      <c r="I2052" s="2"/>
      <c r="J2052" s="2"/>
      <c r="K2052" s="2"/>
    </row>
    <row r="2053" spans="1:11" s="3" customFormat="1" hidden="1">
      <c r="A2053"/>
      <c r="B2053" s="2"/>
      <c r="C2053" s="2"/>
      <c r="D2053" s="2"/>
      <c r="E2053" s="2"/>
      <c r="F2053" s="2"/>
      <c r="G2053" s="2"/>
      <c r="H2053" s="2"/>
      <c r="I2053" s="2"/>
      <c r="J2053" s="2"/>
      <c r="K2053" s="2"/>
    </row>
    <row r="2054" spans="1:11" s="3" customFormat="1" hidden="1">
      <c r="A2054"/>
      <c r="B2054" s="2"/>
      <c r="C2054" s="2"/>
      <c r="D2054" s="2"/>
      <c r="E2054" s="2"/>
      <c r="F2054" s="2"/>
      <c r="G2054" s="2"/>
      <c r="H2054" s="2"/>
      <c r="I2054" s="2"/>
      <c r="J2054" s="2"/>
      <c r="K2054" s="2"/>
    </row>
    <row r="2055" spans="1:11" s="3" customFormat="1" hidden="1">
      <c r="A2055"/>
      <c r="B2055" s="2"/>
      <c r="C2055" s="2"/>
      <c r="D2055" s="2"/>
      <c r="E2055" s="2"/>
      <c r="F2055" s="2"/>
      <c r="G2055" s="2"/>
      <c r="H2055" s="2"/>
      <c r="I2055" s="2"/>
      <c r="J2055" s="2"/>
      <c r="K2055" s="2"/>
    </row>
    <row r="2056" spans="1:11" s="3" customFormat="1" hidden="1">
      <c r="A2056"/>
      <c r="B2056" s="2"/>
      <c r="C2056" s="2"/>
      <c r="D2056" s="2"/>
      <c r="E2056" s="2"/>
      <c r="F2056" s="2"/>
      <c r="G2056" s="2"/>
      <c r="H2056" s="2"/>
      <c r="I2056" s="2"/>
      <c r="J2056" s="2"/>
      <c r="K2056" s="2"/>
    </row>
    <row r="2057" spans="1:11" s="3" customFormat="1" hidden="1">
      <c r="A2057"/>
      <c r="B2057" s="2"/>
      <c r="C2057" s="2"/>
      <c r="D2057" s="2"/>
      <c r="E2057" s="2"/>
      <c r="F2057" s="2"/>
      <c r="G2057" s="2"/>
      <c r="H2057" s="2"/>
      <c r="I2057" s="2"/>
      <c r="J2057" s="2"/>
      <c r="K2057" s="2"/>
    </row>
    <row r="2058" spans="1:11" s="3" customFormat="1" hidden="1">
      <c r="A2058"/>
      <c r="B2058" s="2"/>
      <c r="C2058" s="2"/>
      <c r="D2058" s="2"/>
      <c r="E2058" s="2"/>
      <c r="F2058" s="2"/>
      <c r="G2058" s="2"/>
      <c r="H2058" s="2"/>
      <c r="I2058" s="2"/>
      <c r="J2058" s="2"/>
      <c r="K2058" s="2"/>
    </row>
    <row r="2059" spans="1:11" s="3" customFormat="1" hidden="1">
      <c r="A2059"/>
      <c r="B2059" s="2"/>
      <c r="C2059" s="2"/>
      <c r="D2059" s="2"/>
      <c r="E2059" s="2"/>
      <c r="F2059" s="2"/>
      <c r="G2059" s="2"/>
      <c r="H2059" s="2"/>
      <c r="I2059" s="2"/>
      <c r="J2059" s="2"/>
      <c r="K2059" s="2"/>
    </row>
    <row r="2060" spans="1:11" s="3" customFormat="1" hidden="1">
      <c r="A2060"/>
      <c r="B2060" s="2"/>
      <c r="C2060" s="2"/>
      <c r="D2060" s="2"/>
      <c r="E2060" s="2"/>
      <c r="F2060" s="2"/>
      <c r="G2060" s="2"/>
      <c r="H2060" s="2"/>
      <c r="I2060" s="2"/>
      <c r="J2060" s="2"/>
      <c r="K2060" s="2"/>
    </row>
    <row r="2061" spans="1:11" s="3" customFormat="1" hidden="1">
      <c r="A2061"/>
      <c r="B2061" s="2"/>
      <c r="C2061" s="2"/>
      <c r="D2061" s="2"/>
      <c r="E2061" s="2"/>
      <c r="F2061" s="2"/>
      <c r="G2061" s="2"/>
      <c r="H2061" s="2"/>
      <c r="I2061" s="2"/>
      <c r="J2061" s="2"/>
      <c r="K2061" s="2"/>
    </row>
    <row r="2062" spans="1:11" s="3" customFormat="1" hidden="1">
      <c r="A2062"/>
      <c r="B2062" s="2"/>
      <c r="C2062" s="2"/>
      <c r="D2062" s="2"/>
      <c r="E2062" s="2"/>
      <c r="F2062" s="2"/>
      <c r="G2062" s="2"/>
      <c r="H2062" s="2"/>
      <c r="I2062" s="2"/>
      <c r="J2062" s="2"/>
      <c r="K2062" s="2"/>
    </row>
    <row r="2063" spans="1:11" s="3" customFormat="1" hidden="1">
      <c r="A2063"/>
      <c r="B2063" s="2"/>
      <c r="C2063" s="2"/>
      <c r="D2063" s="2"/>
      <c r="E2063" s="2"/>
      <c r="F2063" s="2"/>
      <c r="G2063" s="2"/>
      <c r="H2063" s="2"/>
      <c r="I2063" s="2"/>
      <c r="J2063" s="2"/>
      <c r="K2063" s="2"/>
    </row>
    <row r="2064" spans="1:11" s="3" customFormat="1" hidden="1">
      <c r="A2064"/>
      <c r="B2064" s="2"/>
      <c r="C2064" s="2"/>
      <c r="D2064" s="2"/>
      <c r="E2064" s="2"/>
      <c r="F2064" s="2"/>
      <c r="G2064" s="2"/>
      <c r="H2064" s="2"/>
      <c r="I2064" s="2"/>
      <c r="J2064" s="2"/>
      <c r="K2064" s="2"/>
    </row>
    <row r="2065" spans="1:11" s="3" customFormat="1" hidden="1">
      <c r="A2065"/>
      <c r="B2065" s="2"/>
      <c r="C2065" s="2"/>
      <c r="D2065" s="2"/>
      <c r="E2065" s="2"/>
      <c r="F2065" s="2"/>
      <c r="G2065" s="2"/>
      <c r="H2065" s="2"/>
      <c r="I2065" s="2"/>
      <c r="J2065" s="2"/>
      <c r="K2065" s="2"/>
    </row>
    <row r="2066" spans="1:11" s="3" customFormat="1" hidden="1">
      <c r="A2066"/>
      <c r="B2066" s="2"/>
      <c r="C2066" s="2"/>
      <c r="D2066" s="2"/>
      <c r="E2066" s="2"/>
      <c r="F2066" s="2"/>
      <c r="G2066" s="2"/>
      <c r="H2066" s="2"/>
      <c r="I2066" s="2"/>
      <c r="J2066" s="2"/>
      <c r="K2066" s="2"/>
    </row>
    <row r="2067" spans="1:11" s="3" customFormat="1" hidden="1">
      <c r="A2067"/>
      <c r="B2067" s="2"/>
      <c r="C2067" s="2"/>
      <c r="D2067" s="2"/>
      <c r="E2067" s="2"/>
      <c r="F2067" s="2"/>
      <c r="G2067" s="2"/>
      <c r="H2067" s="2"/>
      <c r="I2067" s="2"/>
      <c r="J2067" s="2"/>
      <c r="K2067" s="2"/>
    </row>
    <row r="2068" spans="1:11" s="3" customFormat="1" hidden="1">
      <c r="A2068"/>
      <c r="B2068" s="2"/>
      <c r="C2068" s="2"/>
      <c r="D2068" s="2"/>
      <c r="E2068" s="2"/>
      <c r="F2068" s="2"/>
      <c r="G2068" s="2"/>
      <c r="H2068" s="2"/>
      <c r="I2068" s="2"/>
      <c r="J2068" s="2"/>
      <c r="K2068" s="2"/>
    </row>
    <row r="2069" spans="1:11" s="3" customFormat="1" hidden="1">
      <c r="A2069"/>
      <c r="B2069" s="2"/>
      <c r="C2069" s="2"/>
      <c r="D2069" s="2"/>
      <c r="E2069" s="2"/>
      <c r="F2069" s="2"/>
      <c r="G2069" s="2"/>
      <c r="H2069" s="2"/>
      <c r="I2069" s="2"/>
      <c r="J2069" s="2"/>
      <c r="K2069" s="2"/>
    </row>
    <row r="2070" spans="1:11" s="3" customFormat="1" hidden="1">
      <c r="A2070"/>
      <c r="B2070" s="2"/>
      <c r="C2070" s="2"/>
      <c r="D2070" s="2"/>
      <c r="E2070" s="2"/>
      <c r="F2070" s="2"/>
      <c r="G2070" s="2"/>
      <c r="H2070" s="2"/>
      <c r="I2070" s="2"/>
      <c r="J2070" s="2"/>
      <c r="K2070" s="2"/>
    </row>
    <row r="2071" spans="1:11" s="3" customFormat="1" hidden="1">
      <c r="A2071"/>
      <c r="B2071" s="2"/>
      <c r="C2071" s="2"/>
      <c r="D2071" s="2"/>
      <c r="E2071" s="2"/>
      <c r="F2071" s="2"/>
      <c r="G2071" s="2"/>
      <c r="H2071" s="2"/>
      <c r="I2071" s="2"/>
      <c r="J2071" s="2"/>
      <c r="K2071" s="2"/>
    </row>
    <row r="2072" spans="1:11" s="3" customFormat="1" hidden="1">
      <c r="A2072"/>
      <c r="B2072" s="2"/>
      <c r="C2072" s="2"/>
      <c r="D2072" s="2"/>
      <c r="E2072" s="2"/>
      <c r="F2072" s="2"/>
      <c r="G2072" s="2"/>
      <c r="H2072" s="2"/>
      <c r="I2072" s="2"/>
      <c r="J2072" s="2"/>
      <c r="K2072" s="2"/>
    </row>
    <row r="2073" spans="1:11" s="3" customFormat="1" hidden="1">
      <c r="A2073"/>
      <c r="B2073" s="2"/>
      <c r="C2073" s="2"/>
      <c r="D2073" s="2"/>
      <c r="E2073" s="2"/>
      <c r="F2073" s="2"/>
      <c r="G2073" s="2"/>
      <c r="H2073" s="2"/>
      <c r="I2073" s="2"/>
      <c r="J2073" s="2"/>
      <c r="K2073" s="2"/>
    </row>
    <row r="2074" spans="1:11" s="3" customFormat="1" hidden="1">
      <c r="A2074"/>
      <c r="B2074" s="2"/>
      <c r="C2074" s="2"/>
      <c r="D2074" s="2"/>
      <c r="E2074" s="2"/>
      <c r="F2074" s="2"/>
      <c r="G2074" s="2"/>
      <c r="H2074" s="2"/>
      <c r="I2074" s="2"/>
      <c r="J2074" s="2"/>
      <c r="K2074" s="2"/>
    </row>
    <row r="2075" spans="1:11" s="3" customFormat="1" hidden="1">
      <c r="A2075"/>
      <c r="B2075" s="2"/>
      <c r="C2075" s="2"/>
      <c r="D2075" s="2"/>
      <c r="E2075" s="2"/>
      <c r="F2075" s="2"/>
      <c r="G2075" s="2"/>
      <c r="H2075" s="2"/>
      <c r="I2075" s="2"/>
      <c r="J2075" s="2"/>
      <c r="K2075" s="2"/>
    </row>
    <row r="2076" spans="1:11" s="3" customFormat="1" hidden="1">
      <c r="A2076"/>
      <c r="B2076" s="2"/>
      <c r="C2076" s="2"/>
      <c r="D2076" s="2"/>
      <c r="E2076" s="2"/>
      <c r="F2076" s="2"/>
      <c r="G2076" s="2"/>
      <c r="H2076" s="2"/>
      <c r="I2076" s="2"/>
      <c r="J2076" s="2"/>
      <c r="K2076" s="2"/>
    </row>
    <row r="2077" spans="1:11" s="3" customFormat="1" hidden="1">
      <c r="A2077"/>
      <c r="B2077" s="2"/>
      <c r="C2077" s="2"/>
      <c r="D2077" s="2"/>
      <c r="E2077" s="2"/>
      <c r="F2077" s="2"/>
      <c r="G2077" s="2"/>
      <c r="H2077" s="2"/>
      <c r="I2077" s="2"/>
      <c r="J2077" s="2"/>
      <c r="K2077" s="2"/>
    </row>
    <row r="2078" spans="1:11" s="3" customFormat="1" hidden="1">
      <c r="A2078"/>
      <c r="B2078" s="2"/>
      <c r="C2078" s="2"/>
      <c r="D2078" s="2"/>
      <c r="E2078" s="2"/>
      <c r="F2078" s="2"/>
      <c r="G2078" s="2"/>
      <c r="H2078" s="2"/>
      <c r="I2078" s="2"/>
      <c r="J2078" s="2"/>
      <c r="K2078" s="2"/>
    </row>
    <row r="2079" spans="1:11" s="3" customFormat="1" hidden="1">
      <c r="A2079"/>
      <c r="B2079" s="2"/>
      <c r="C2079" s="2"/>
      <c r="D2079" s="2"/>
      <c r="E2079" s="2"/>
      <c r="F2079" s="2"/>
      <c r="G2079" s="2"/>
      <c r="H2079" s="2"/>
      <c r="I2079" s="2"/>
      <c r="J2079" s="2"/>
      <c r="K2079" s="2"/>
    </row>
    <row r="2080" spans="1:11" s="3" customFormat="1" hidden="1">
      <c r="A2080"/>
      <c r="B2080" s="2"/>
      <c r="C2080" s="2"/>
      <c r="D2080" s="2"/>
      <c r="E2080" s="2"/>
      <c r="F2080" s="2"/>
      <c r="G2080" s="2"/>
      <c r="H2080" s="2"/>
      <c r="I2080" s="2"/>
      <c r="J2080" s="2"/>
      <c r="K2080" s="2"/>
    </row>
    <row r="2081" spans="1:11" s="3" customFormat="1" hidden="1">
      <c r="A2081"/>
      <c r="B2081" s="2"/>
      <c r="C2081" s="2"/>
      <c r="D2081" s="2"/>
      <c r="E2081" s="2"/>
      <c r="F2081" s="2"/>
      <c r="G2081" s="2"/>
      <c r="H2081" s="2"/>
      <c r="I2081" s="2"/>
      <c r="J2081" s="2"/>
      <c r="K2081" s="2"/>
    </row>
    <row r="2082" spans="1:11" s="3" customFormat="1" hidden="1">
      <c r="A2082"/>
      <c r="B2082" s="2"/>
      <c r="C2082" s="2"/>
      <c r="D2082" s="2"/>
      <c r="E2082" s="2"/>
      <c r="F2082" s="2"/>
      <c r="G2082" s="2"/>
      <c r="H2082" s="2"/>
      <c r="I2082" s="2"/>
      <c r="J2082" s="2"/>
      <c r="K2082" s="2"/>
    </row>
    <row r="2083" spans="1:11" s="3" customFormat="1" hidden="1">
      <c r="A2083"/>
      <c r="B2083" s="2"/>
      <c r="C2083" s="2"/>
      <c r="D2083" s="2"/>
      <c r="E2083" s="2"/>
      <c r="F2083" s="2"/>
      <c r="G2083" s="2"/>
      <c r="H2083" s="2"/>
      <c r="I2083" s="2"/>
      <c r="J2083" s="2"/>
      <c r="K2083" s="2"/>
    </row>
    <row r="2084" spans="1:11" s="3" customFormat="1" hidden="1">
      <c r="A2084"/>
      <c r="B2084" s="2"/>
      <c r="C2084" s="2"/>
      <c r="D2084" s="2"/>
      <c r="E2084" s="2"/>
      <c r="F2084" s="2"/>
      <c r="G2084" s="2"/>
      <c r="H2084" s="2"/>
      <c r="I2084" s="2"/>
      <c r="J2084" s="2"/>
      <c r="K2084" s="2"/>
    </row>
    <row r="2085" spans="1:11" s="3" customFormat="1" hidden="1">
      <c r="A2085"/>
      <c r="B2085" s="2"/>
      <c r="C2085" s="2"/>
      <c r="D2085" s="2"/>
      <c r="E2085" s="2"/>
      <c r="F2085" s="2"/>
      <c r="G2085" s="2"/>
      <c r="H2085" s="2"/>
      <c r="I2085" s="2"/>
      <c r="J2085" s="2"/>
      <c r="K2085" s="2"/>
    </row>
    <row r="2086" spans="1:11" s="3" customFormat="1" hidden="1">
      <c r="A2086"/>
      <c r="B2086" s="2"/>
      <c r="C2086" s="2"/>
      <c r="D2086" s="2"/>
      <c r="E2086" s="2"/>
      <c r="F2086" s="2"/>
      <c r="G2086" s="2"/>
      <c r="H2086" s="2"/>
      <c r="I2086" s="2"/>
      <c r="J2086" s="2"/>
      <c r="K2086" s="2"/>
    </row>
    <row r="2087" spans="1:11" s="3" customFormat="1" hidden="1">
      <c r="A2087"/>
      <c r="B2087" s="2"/>
      <c r="C2087" s="2"/>
      <c r="D2087" s="2"/>
      <c r="E2087" s="2"/>
      <c r="F2087" s="2"/>
      <c r="G2087" s="2"/>
      <c r="H2087" s="2"/>
      <c r="I2087" s="2"/>
      <c r="J2087" s="2"/>
      <c r="K2087" s="2"/>
    </row>
    <row r="2088" spans="1:11" s="3" customFormat="1" hidden="1">
      <c r="A2088"/>
      <c r="B2088" s="2"/>
      <c r="C2088" s="2"/>
      <c r="D2088" s="2"/>
      <c r="E2088" s="2"/>
      <c r="F2088" s="2"/>
      <c r="G2088" s="2"/>
      <c r="H2088" s="2"/>
      <c r="I2088" s="2"/>
      <c r="J2088" s="2"/>
      <c r="K2088" s="2"/>
    </row>
    <row r="2089" spans="1:11" s="3" customFormat="1" hidden="1">
      <c r="A2089"/>
      <c r="B2089" s="2"/>
      <c r="C2089" s="2"/>
      <c r="D2089" s="2"/>
      <c r="E2089" s="2"/>
      <c r="F2089" s="2"/>
      <c r="G2089" s="2"/>
      <c r="H2089" s="2"/>
      <c r="I2089" s="2"/>
      <c r="J2089" s="2"/>
      <c r="K2089" s="2"/>
    </row>
    <row r="2090" spans="1:11" s="3" customFormat="1" hidden="1">
      <c r="A2090"/>
      <c r="B2090" s="2"/>
      <c r="C2090" s="2"/>
      <c r="D2090" s="2"/>
      <c r="E2090" s="2"/>
      <c r="F2090" s="2"/>
      <c r="G2090" s="2"/>
      <c r="H2090" s="2"/>
      <c r="I2090" s="2"/>
      <c r="J2090" s="2"/>
      <c r="K2090" s="2"/>
    </row>
    <row r="2091" spans="1:11" s="3" customFormat="1" hidden="1">
      <c r="A2091"/>
      <c r="B2091" s="2"/>
      <c r="C2091" s="2"/>
      <c r="D2091" s="2"/>
      <c r="E2091" s="2"/>
      <c r="F2091" s="2"/>
      <c r="G2091" s="2"/>
      <c r="H2091" s="2"/>
      <c r="I2091" s="2"/>
      <c r="J2091" s="2"/>
      <c r="K2091" s="2"/>
    </row>
    <row r="2092" spans="1:11" s="3" customFormat="1" hidden="1">
      <c r="A2092"/>
      <c r="B2092" s="2"/>
      <c r="C2092" s="2"/>
      <c r="D2092" s="2"/>
      <c r="E2092" s="2"/>
      <c r="F2092" s="2"/>
      <c r="G2092" s="2"/>
      <c r="H2092" s="2"/>
      <c r="I2092" s="2"/>
      <c r="J2092" s="2"/>
      <c r="K2092" s="2"/>
    </row>
    <row r="2093" spans="1:11" s="3" customFormat="1" hidden="1">
      <c r="A2093"/>
      <c r="B2093" s="2"/>
      <c r="C2093" s="2"/>
      <c r="D2093" s="2"/>
      <c r="E2093" s="2"/>
      <c r="F2093" s="2"/>
      <c r="G2093" s="2"/>
      <c r="H2093" s="2"/>
      <c r="I2093" s="2"/>
      <c r="J2093" s="2"/>
      <c r="K2093" s="2"/>
    </row>
    <row r="2094" spans="1:11" s="3" customFormat="1" hidden="1">
      <c r="A2094"/>
      <c r="B2094" s="2"/>
      <c r="C2094" s="2"/>
      <c r="D2094" s="2"/>
      <c r="E2094" s="2"/>
      <c r="F2094" s="2"/>
      <c r="G2094" s="2"/>
      <c r="H2094" s="2"/>
      <c r="I2094" s="2"/>
      <c r="J2094" s="2"/>
      <c r="K2094" s="2"/>
    </row>
    <row r="2095" spans="1:11" s="3" customFormat="1" hidden="1">
      <c r="A2095"/>
      <c r="B2095" s="2"/>
      <c r="C2095" s="2"/>
      <c r="D2095" s="2"/>
      <c r="E2095" s="2"/>
      <c r="F2095" s="2"/>
      <c r="G2095" s="2"/>
      <c r="H2095" s="2"/>
      <c r="I2095" s="2"/>
      <c r="J2095" s="2"/>
      <c r="K2095" s="2"/>
    </row>
    <row r="2096" spans="1:11" s="3" customFormat="1" hidden="1">
      <c r="A2096"/>
      <c r="B2096" s="2"/>
      <c r="C2096" s="2"/>
      <c r="D2096" s="2"/>
      <c r="E2096" s="2"/>
      <c r="F2096" s="2"/>
      <c r="G2096" s="2"/>
      <c r="H2096" s="2"/>
      <c r="I2096" s="2"/>
      <c r="J2096" s="2"/>
      <c r="K2096" s="2"/>
    </row>
    <row r="2097" spans="1:11" s="3" customFormat="1" hidden="1">
      <c r="A2097"/>
      <c r="B2097" s="2"/>
      <c r="C2097" s="2"/>
      <c r="D2097" s="2"/>
      <c r="E2097" s="2"/>
      <c r="F2097" s="2"/>
      <c r="G2097" s="2"/>
      <c r="H2097" s="2"/>
      <c r="I2097" s="2"/>
      <c r="J2097" s="2"/>
      <c r="K2097" s="2"/>
    </row>
    <row r="2098" spans="1:11" s="3" customFormat="1" hidden="1">
      <c r="A2098"/>
      <c r="B2098" s="2"/>
      <c r="C2098" s="2"/>
      <c r="D2098" s="2"/>
      <c r="E2098" s="2"/>
      <c r="F2098" s="2"/>
      <c r="G2098" s="2"/>
      <c r="H2098" s="2"/>
      <c r="I2098" s="2"/>
      <c r="J2098" s="2"/>
      <c r="K2098" s="2"/>
    </row>
    <row r="2099" spans="1:11" s="3" customFormat="1" hidden="1">
      <c r="A2099"/>
      <c r="B2099" s="2"/>
      <c r="C2099" s="2"/>
      <c r="D2099" s="2"/>
      <c r="E2099" s="2"/>
      <c r="F2099" s="2"/>
      <c r="G2099" s="2"/>
      <c r="H2099" s="2"/>
      <c r="I2099" s="2"/>
      <c r="J2099" s="2"/>
      <c r="K2099" s="2"/>
    </row>
    <row r="2100" spans="1:11" s="3" customFormat="1" hidden="1">
      <c r="A2100"/>
      <c r="B2100" s="2"/>
      <c r="C2100" s="2"/>
      <c r="D2100" s="2"/>
      <c r="E2100" s="2"/>
      <c r="F2100" s="2"/>
      <c r="G2100" s="2"/>
      <c r="H2100" s="2"/>
      <c r="I2100" s="2"/>
      <c r="J2100" s="2"/>
      <c r="K2100" s="2"/>
    </row>
    <row r="2101" spans="1:11" s="3" customFormat="1" hidden="1">
      <c r="A2101"/>
      <c r="B2101" s="2"/>
      <c r="C2101" s="2"/>
      <c r="D2101" s="2"/>
      <c r="E2101" s="2"/>
      <c r="F2101" s="2"/>
      <c r="G2101" s="2"/>
      <c r="H2101" s="2"/>
      <c r="I2101" s="2"/>
      <c r="J2101" s="2"/>
      <c r="K2101" s="2"/>
    </row>
    <row r="2102" spans="1:11" s="3" customFormat="1" hidden="1">
      <c r="A2102"/>
      <c r="B2102" s="2"/>
      <c r="C2102" s="2"/>
      <c r="D2102" s="2"/>
      <c r="E2102" s="2"/>
      <c r="F2102" s="2"/>
      <c r="G2102" s="2"/>
      <c r="H2102" s="2"/>
      <c r="I2102" s="2"/>
      <c r="J2102" s="2"/>
      <c r="K2102" s="2"/>
    </row>
    <row r="2103" spans="1:11" s="3" customFormat="1" hidden="1">
      <c r="A2103"/>
      <c r="B2103" s="2"/>
      <c r="C2103" s="2"/>
      <c r="D2103" s="2"/>
      <c r="E2103" s="2"/>
      <c r="F2103" s="2"/>
      <c r="G2103" s="2"/>
      <c r="H2103" s="2"/>
      <c r="I2103" s="2"/>
      <c r="J2103" s="2"/>
      <c r="K2103" s="2"/>
    </row>
    <row r="2104" spans="1:11" s="3" customFormat="1" hidden="1">
      <c r="A2104"/>
      <c r="B2104" s="2"/>
      <c r="C2104" s="2"/>
      <c r="D2104" s="2"/>
      <c r="E2104" s="2"/>
      <c r="F2104" s="2"/>
      <c r="G2104" s="2"/>
      <c r="H2104" s="2"/>
      <c r="I2104" s="2"/>
      <c r="J2104" s="2"/>
      <c r="K2104" s="2"/>
    </row>
    <row r="2105" spans="1:11" s="3" customFormat="1" hidden="1">
      <c r="A2105"/>
      <c r="B2105" s="2"/>
      <c r="C2105" s="2"/>
      <c r="D2105" s="2"/>
      <c r="E2105" s="2"/>
      <c r="F2105" s="2"/>
      <c r="G2105" s="2"/>
      <c r="H2105" s="2"/>
      <c r="I2105" s="2"/>
      <c r="J2105" s="2"/>
      <c r="K2105" s="2"/>
    </row>
    <row r="2106" spans="1:11" s="3" customFormat="1" hidden="1">
      <c r="A2106"/>
      <c r="B2106" s="2"/>
      <c r="C2106" s="2"/>
      <c r="D2106" s="2"/>
      <c r="E2106" s="2"/>
      <c r="F2106" s="2"/>
      <c r="G2106" s="2"/>
      <c r="H2106" s="2"/>
      <c r="I2106" s="2"/>
      <c r="J2106" s="2"/>
      <c r="K2106" s="2"/>
    </row>
    <row r="2107" spans="1:11" s="3" customFormat="1" hidden="1">
      <c r="A2107"/>
      <c r="B2107" s="2"/>
      <c r="C2107" s="2"/>
      <c r="D2107" s="2"/>
      <c r="E2107" s="2"/>
      <c r="F2107" s="2"/>
      <c r="G2107" s="2"/>
      <c r="H2107" s="2"/>
      <c r="I2107" s="2"/>
      <c r="J2107" s="2"/>
      <c r="K2107" s="2"/>
    </row>
    <row r="2108" spans="1:11" s="3" customFormat="1" hidden="1">
      <c r="A2108"/>
      <c r="B2108" s="2"/>
      <c r="C2108" s="2"/>
      <c r="D2108" s="2"/>
      <c r="E2108" s="2"/>
      <c r="F2108" s="2"/>
      <c r="G2108" s="2"/>
      <c r="H2108" s="2"/>
      <c r="I2108" s="2"/>
      <c r="J2108" s="2"/>
      <c r="K2108" s="2"/>
    </row>
    <row r="2109" spans="1:11" s="3" customFormat="1" hidden="1">
      <c r="A2109"/>
      <c r="B2109" s="2"/>
      <c r="C2109" s="2"/>
      <c r="D2109" s="2"/>
      <c r="E2109" s="2"/>
      <c r="F2109" s="2"/>
      <c r="G2109" s="2"/>
      <c r="H2109" s="2"/>
      <c r="I2109" s="2"/>
      <c r="J2109" s="2"/>
      <c r="K2109" s="2"/>
    </row>
    <row r="2110" spans="1:11" s="3" customFormat="1" hidden="1">
      <c r="A2110"/>
      <c r="B2110" s="2"/>
      <c r="C2110" s="2"/>
      <c r="D2110" s="2"/>
      <c r="E2110" s="2"/>
      <c r="F2110" s="2"/>
      <c r="G2110" s="2"/>
      <c r="H2110" s="2"/>
      <c r="I2110" s="2"/>
      <c r="J2110" s="2"/>
      <c r="K2110" s="2"/>
    </row>
    <row r="2111" spans="1:11" s="3" customFormat="1" hidden="1">
      <c r="A2111"/>
      <c r="B2111" s="2"/>
      <c r="C2111" s="2"/>
      <c r="D2111" s="2"/>
      <c r="E2111" s="2"/>
      <c r="F2111" s="2"/>
      <c r="G2111" s="2"/>
      <c r="H2111" s="2"/>
      <c r="I2111" s="2"/>
      <c r="J2111" s="2"/>
      <c r="K2111" s="2"/>
    </row>
    <row r="2112" spans="1:11" s="3" customFormat="1" hidden="1">
      <c r="A2112"/>
      <c r="B2112" s="2"/>
      <c r="C2112" s="2"/>
      <c r="D2112" s="2"/>
      <c r="E2112" s="2"/>
      <c r="F2112" s="2"/>
      <c r="G2112" s="2"/>
      <c r="H2112" s="2"/>
      <c r="I2112" s="2"/>
      <c r="J2112" s="2"/>
      <c r="K2112" s="2"/>
    </row>
    <row r="2113" spans="1:11" s="3" customFormat="1" hidden="1">
      <c r="A2113"/>
      <c r="B2113" s="2"/>
      <c r="C2113" s="2"/>
      <c r="D2113" s="2"/>
      <c r="E2113" s="2"/>
      <c r="F2113" s="2"/>
      <c r="G2113" s="2"/>
      <c r="H2113" s="2"/>
      <c r="I2113" s="2"/>
      <c r="J2113" s="2"/>
      <c r="K2113" s="2"/>
    </row>
    <row r="2114" spans="1:11" s="3" customFormat="1" hidden="1">
      <c r="A2114"/>
      <c r="B2114" s="2"/>
      <c r="C2114" s="2"/>
      <c r="D2114" s="2"/>
      <c r="E2114" s="2"/>
      <c r="F2114" s="2"/>
      <c r="G2114" s="2"/>
      <c r="H2114" s="2"/>
      <c r="I2114" s="2"/>
      <c r="J2114" s="2"/>
      <c r="K2114" s="2"/>
    </row>
    <row r="2115" spans="1:11" s="3" customFormat="1" hidden="1">
      <c r="A2115"/>
      <c r="B2115" s="2"/>
      <c r="C2115" s="2"/>
      <c r="D2115" s="2"/>
      <c r="E2115" s="2"/>
      <c r="F2115" s="2"/>
      <c r="G2115" s="2"/>
      <c r="H2115" s="2"/>
      <c r="I2115" s="2"/>
      <c r="J2115" s="2"/>
      <c r="K2115" s="2"/>
    </row>
    <row r="2116" spans="1:11" s="3" customFormat="1" hidden="1">
      <c r="A2116"/>
      <c r="B2116" s="2"/>
      <c r="C2116" s="2"/>
      <c r="D2116" s="2"/>
      <c r="E2116" s="2"/>
      <c r="F2116" s="2"/>
      <c r="G2116" s="2"/>
      <c r="H2116" s="2"/>
      <c r="I2116" s="2"/>
      <c r="J2116" s="2"/>
      <c r="K2116" s="2"/>
    </row>
    <row r="2117" spans="1:11" s="3" customFormat="1" hidden="1">
      <c r="A2117"/>
      <c r="B2117" s="2"/>
      <c r="C2117" s="2"/>
      <c r="D2117" s="2"/>
      <c r="E2117" s="2"/>
      <c r="F2117" s="2"/>
      <c r="G2117" s="2"/>
      <c r="H2117" s="2"/>
      <c r="I2117" s="2"/>
      <c r="J2117" s="2"/>
      <c r="K2117" s="2"/>
    </row>
    <row r="2118" spans="1:11" s="3" customFormat="1" hidden="1">
      <c r="A2118"/>
      <c r="B2118" s="2"/>
      <c r="C2118" s="2"/>
      <c r="D2118" s="2"/>
      <c r="E2118" s="2"/>
      <c r="F2118" s="2"/>
      <c r="G2118" s="2"/>
      <c r="H2118" s="2"/>
      <c r="I2118" s="2"/>
      <c r="J2118" s="2"/>
      <c r="K2118" s="2"/>
    </row>
    <row r="2119" spans="1:11" s="3" customFormat="1" hidden="1">
      <c r="A2119"/>
      <c r="B2119" s="2"/>
      <c r="C2119" s="2"/>
      <c r="D2119" s="2"/>
      <c r="E2119" s="2"/>
      <c r="F2119" s="2"/>
      <c r="G2119" s="2"/>
      <c r="H2119" s="2"/>
      <c r="I2119" s="2"/>
      <c r="J2119" s="2"/>
      <c r="K2119" s="2"/>
    </row>
    <row r="2120" spans="1:11" s="3" customFormat="1" hidden="1">
      <c r="A2120"/>
      <c r="B2120" s="2"/>
      <c r="C2120" s="2"/>
      <c r="D2120" s="2"/>
      <c r="E2120" s="2"/>
      <c r="F2120" s="2"/>
      <c r="G2120" s="2"/>
      <c r="H2120" s="2"/>
      <c r="I2120" s="2"/>
      <c r="J2120" s="2"/>
      <c r="K2120" s="2"/>
    </row>
    <row r="2121" spans="1:11" s="3" customFormat="1" hidden="1">
      <c r="A2121"/>
      <c r="B2121" s="2"/>
      <c r="C2121" s="2"/>
      <c r="D2121" s="2"/>
      <c r="E2121" s="2"/>
      <c r="F2121" s="2"/>
      <c r="G2121" s="2"/>
      <c r="H2121" s="2"/>
      <c r="I2121" s="2"/>
      <c r="J2121" s="2"/>
      <c r="K2121" s="2"/>
    </row>
    <row r="2122" spans="1:11" s="3" customFormat="1" hidden="1">
      <c r="A2122"/>
      <c r="B2122" s="2"/>
      <c r="C2122" s="2"/>
      <c r="D2122" s="2"/>
      <c r="E2122" s="2"/>
      <c r="F2122" s="2"/>
      <c r="G2122" s="2"/>
      <c r="H2122" s="2"/>
      <c r="I2122" s="2"/>
      <c r="J2122" s="2"/>
      <c r="K2122" s="2"/>
    </row>
    <row r="2123" spans="1:11" s="3" customFormat="1" hidden="1">
      <c r="A2123"/>
      <c r="B2123" s="2"/>
      <c r="C2123" s="2"/>
      <c r="D2123" s="2"/>
      <c r="E2123" s="2"/>
      <c r="F2123" s="2"/>
      <c r="G2123" s="2"/>
      <c r="H2123" s="2"/>
      <c r="I2123" s="2"/>
      <c r="J2123" s="2"/>
      <c r="K2123" s="2"/>
    </row>
    <row r="2124" spans="1:11" s="3" customFormat="1" hidden="1">
      <c r="A2124"/>
      <c r="B2124"/>
      <c r="C2124"/>
      <c r="D2124"/>
      <c r="E2124"/>
      <c r="F2124"/>
      <c r="G2124"/>
      <c r="H2124"/>
      <c r="I2124"/>
      <c r="J2124"/>
      <c r="K2124"/>
    </row>
    <row r="2125" spans="1:11" s="3" customFormat="1" hidden="1">
      <c r="A2125"/>
      <c r="B2125"/>
      <c r="C2125"/>
      <c r="D2125"/>
      <c r="E2125"/>
      <c r="F2125"/>
      <c r="G2125"/>
      <c r="H2125"/>
      <c r="I2125"/>
      <c r="J2125"/>
      <c r="K2125"/>
    </row>
  </sheetData>
  <sheetProtection selectLockedCells="1" sort="0" autoFilter="0"/>
  <autoFilter ref="B2:J2002"/>
  <conditionalFormatting sqref="B1:B2 B165:B1048576">
    <cfRule type="duplicateValues" dxfId="83" priority="4"/>
  </conditionalFormatting>
  <conditionalFormatting sqref="B165:J2002 G3:J2002">
    <cfRule type="expression" dxfId="82" priority="3">
      <formula>$L3=TRUE</formula>
    </cfRule>
  </conditionalFormatting>
  <conditionalFormatting sqref="B3:B164">
    <cfRule type="duplicateValues" dxfId="81" priority="2"/>
  </conditionalFormatting>
  <conditionalFormatting sqref="B3:F164">
    <cfRule type="expression" dxfId="80" priority="1">
      <formula>$L3=TRUE</formula>
    </cfRule>
  </conditionalFormatting>
  <dataValidations count="3">
    <dataValidation type="list" allowBlank="1" showInputMessage="1" showErrorMessage="1" sqref="H3:H2002">
      <formula1>DwellingType</formula1>
    </dataValidation>
    <dataValidation type="list" allowBlank="1" showInputMessage="1" showErrorMessage="1" sqref="G3:G2002">
      <formula1>BuildingType</formula1>
    </dataValidation>
    <dataValidation type="list" allowBlank="1" showInputMessage="1" showErrorMessage="1" sqref="J3:J2002">
      <formula1>"Yes,No,Needed"</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1"/>
  </sheetPr>
  <dimension ref="A1:K5163"/>
  <sheetViews>
    <sheetView showGridLines="0" zoomScale="80" zoomScaleNormal="80" workbookViewId="0">
      <selection activeCell="G3" sqref="B3:G3"/>
    </sheetView>
  </sheetViews>
  <sheetFormatPr defaultColWidth="8.85546875" defaultRowHeight="16.5" zeroHeight="1"/>
  <cols>
    <col min="1" max="1" width="10.5703125" customWidth="1"/>
    <col min="2" max="2" width="22.140625" bestFit="1" customWidth="1"/>
    <col min="3" max="4" width="25.7109375" customWidth="1"/>
    <col min="5" max="5" width="45.7109375" customWidth="1"/>
    <col min="6" max="6" width="20.5703125" bestFit="1" customWidth="1"/>
    <col min="7" max="7" width="22" bestFit="1" customWidth="1"/>
    <col min="8" max="8" width="62" customWidth="1"/>
    <col min="9" max="9" width="2.7109375" customWidth="1"/>
    <col min="10" max="10" width="28.85546875" style="1" customWidth="1"/>
    <col min="11" max="16384" width="8.85546875" style="1"/>
  </cols>
  <sheetData>
    <row r="1" spans="1:11" s="19" customFormat="1" ht="16.5" customHeight="1">
      <c r="A1" s="95"/>
      <c r="B1" s="95"/>
      <c r="C1" s="95"/>
      <c r="D1" s="95"/>
      <c r="E1" s="95"/>
      <c r="F1" s="95"/>
      <c r="G1" s="95"/>
      <c r="H1" s="95"/>
      <c r="I1" s="95"/>
      <c r="J1" s="251"/>
    </row>
    <row r="2" spans="1:11" ht="16.5" customHeight="1" thickBot="1">
      <c r="A2" s="96"/>
      <c r="B2" s="406" t="s">
        <v>1870</v>
      </c>
      <c r="C2" s="406" t="s">
        <v>549</v>
      </c>
      <c r="D2" s="406" t="s">
        <v>1871</v>
      </c>
      <c r="E2" s="406" t="s">
        <v>1872</v>
      </c>
      <c r="F2" s="406" t="s">
        <v>552</v>
      </c>
      <c r="G2" s="406" t="s">
        <v>555</v>
      </c>
      <c r="H2" s="406" t="s">
        <v>556</v>
      </c>
      <c r="I2" s="96"/>
      <c r="J2" s="252" t="s">
        <v>1864</v>
      </c>
      <c r="K2" s="398" t="s">
        <v>1865</v>
      </c>
    </row>
    <row r="3" spans="1:11" ht="16.5" customHeight="1">
      <c r="A3" s="96"/>
      <c r="B3" s="194"/>
      <c r="C3" s="195"/>
      <c r="D3" s="195"/>
      <c r="E3" s="195"/>
      <c r="F3" s="196"/>
      <c r="G3" s="197"/>
      <c r="H3" s="198"/>
      <c r="I3" s="96"/>
      <c r="J3" s="3" t="b">
        <f>IF(F3=G3,FALSE,TRUE)</f>
        <v>0</v>
      </c>
      <c r="K3" s="1" t="b">
        <f>IF(AND(B3&lt;&gt;"",COUNTIF(Buildings!B:B,B3)=0),TRUE,FALSE)</f>
        <v>0</v>
      </c>
    </row>
    <row r="4" spans="1:11" ht="16.5" customHeight="1">
      <c r="A4" s="96"/>
      <c r="B4" s="199"/>
      <c r="C4" s="200"/>
      <c r="D4" s="200"/>
      <c r="E4" s="200"/>
      <c r="F4" s="201"/>
      <c r="G4" s="197"/>
      <c r="H4" s="202"/>
      <c r="I4" s="96"/>
      <c r="J4" s="3" t="b">
        <f t="shared" ref="J4:J67" si="0">IF(F4=G4,FALSE,TRUE)</f>
        <v>0</v>
      </c>
      <c r="K4" s="1" t="b">
        <f>IF(AND(B4&lt;&gt;"",COUNTIF(Buildings!B:B,B4)=0),TRUE,FALSE)</f>
        <v>0</v>
      </c>
    </row>
    <row r="5" spans="1:11" ht="16.5" customHeight="1">
      <c r="A5" s="96"/>
      <c r="B5" s="194"/>
      <c r="C5" s="195"/>
      <c r="D5" s="195"/>
      <c r="E5" s="195"/>
      <c r="F5" s="196"/>
      <c r="G5" s="197"/>
      <c r="H5" s="202"/>
      <c r="I5" s="96"/>
      <c r="J5" s="3" t="b">
        <f t="shared" si="0"/>
        <v>0</v>
      </c>
      <c r="K5" s="1" t="b">
        <f>IF(AND(B5&lt;&gt;"",COUNTIF(Buildings!B:B,B5)=0),TRUE,FALSE)</f>
        <v>0</v>
      </c>
    </row>
    <row r="6" spans="1:11" ht="16.5" customHeight="1">
      <c r="A6" s="96"/>
      <c r="B6" s="199"/>
      <c r="C6" s="200"/>
      <c r="D6" s="200"/>
      <c r="E6" s="200"/>
      <c r="F6" s="201"/>
      <c r="G6" s="197"/>
      <c r="H6" s="202"/>
      <c r="I6" s="96"/>
      <c r="J6" s="3" t="b">
        <f t="shared" si="0"/>
        <v>0</v>
      </c>
      <c r="K6" s="1" t="b">
        <f>IF(AND(B6&lt;&gt;"",COUNTIF(Buildings!B:B,B6)=0),TRUE,FALSE)</f>
        <v>0</v>
      </c>
    </row>
    <row r="7" spans="1:11" ht="16.5" customHeight="1">
      <c r="A7" s="96"/>
      <c r="B7" s="194"/>
      <c r="C7" s="195"/>
      <c r="D7" s="195"/>
      <c r="E7" s="195"/>
      <c r="F7" s="196"/>
      <c r="G7" s="197"/>
      <c r="H7" s="202"/>
      <c r="I7" s="96"/>
      <c r="J7" s="3" t="b">
        <f t="shared" si="0"/>
        <v>0</v>
      </c>
      <c r="K7" s="1" t="b">
        <f>IF(AND(B7&lt;&gt;"",COUNTIF(Buildings!B:B,B7)=0),TRUE,FALSE)</f>
        <v>0</v>
      </c>
    </row>
    <row r="8" spans="1:11" ht="16.5" customHeight="1">
      <c r="A8" s="96"/>
      <c r="B8" s="199"/>
      <c r="C8" s="200"/>
      <c r="D8" s="200"/>
      <c r="E8" s="200"/>
      <c r="F8" s="201"/>
      <c r="G8" s="197"/>
      <c r="H8" s="202"/>
      <c r="I8" s="96"/>
      <c r="J8" s="3" t="b">
        <f t="shared" si="0"/>
        <v>0</v>
      </c>
      <c r="K8" s="1" t="b">
        <f>IF(AND(B8&lt;&gt;"",COUNTIF(Buildings!B:B,B8)=0),TRUE,FALSE)</f>
        <v>0</v>
      </c>
    </row>
    <row r="9" spans="1:11" ht="16.5" customHeight="1">
      <c r="A9" s="96"/>
      <c r="B9" s="194"/>
      <c r="C9" s="195"/>
      <c r="D9" s="195"/>
      <c r="E9" s="195"/>
      <c r="F9" s="196"/>
      <c r="G9" s="197"/>
      <c r="H9" s="202"/>
      <c r="I9" s="96"/>
      <c r="J9" s="3" t="b">
        <f t="shared" si="0"/>
        <v>0</v>
      </c>
      <c r="K9" s="1" t="b">
        <f>IF(AND(B9&lt;&gt;"",COUNTIF(Buildings!B:B,B9)=0),TRUE,FALSE)</f>
        <v>0</v>
      </c>
    </row>
    <row r="10" spans="1:11" ht="16.5" customHeight="1">
      <c r="A10" s="96"/>
      <c r="B10" s="199"/>
      <c r="C10" s="200"/>
      <c r="D10" s="200"/>
      <c r="E10" s="200"/>
      <c r="F10" s="201"/>
      <c r="G10" s="197" t="str">
        <f t="shared" ref="G10:G67" si="1">IF(F10="","",F10)</f>
        <v/>
      </c>
      <c r="H10" s="202"/>
      <c r="I10" s="96"/>
      <c r="J10" s="3" t="b">
        <f t="shared" si="0"/>
        <v>0</v>
      </c>
      <c r="K10" s="1" t="b">
        <f>IF(AND(B10&lt;&gt;"",COUNTIF(Buildings!B:B,B10)=0),TRUE,FALSE)</f>
        <v>0</v>
      </c>
    </row>
    <row r="11" spans="1:11" ht="16.5" customHeight="1">
      <c r="A11" s="96"/>
      <c r="B11" s="194"/>
      <c r="C11" s="195"/>
      <c r="D11" s="195"/>
      <c r="E11" s="195"/>
      <c r="F11" s="196"/>
      <c r="G11" s="197" t="str">
        <f t="shared" si="1"/>
        <v/>
      </c>
      <c r="H11" s="202"/>
      <c r="I11" s="96"/>
      <c r="J11" s="3" t="b">
        <f t="shared" si="0"/>
        <v>0</v>
      </c>
      <c r="K11" s="1" t="b">
        <f>IF(AND(B11&lt;&gt;"",COUNTIF(Buildings!B:B,B11)=0),TRUE,FALSE)</f>
        <v>0</v>
      </c>
    </row>
    <row r="12" spans="1:11" ht="16.5" customHeight="1">
      <c r="A12" s="96"/>
      <c r="B12" s="199"/>
      <c r="C12" s="200"/>
      <c r="D12" s="200"/>
      <c r="E12" s="200"/>
      <c r="F12" s="201"/>
      <c r="G12" s="197" t="str">
        <f t="shared" si="1"/>
        <v/>
      </c>
      <c r="H12" s="202"/>
      <c r="I12" s="96"/>
      <c r="J12" s="3" t="b">
        <f t="shared" si="0"/>
        <v>0</v>
      </c>
      <c r="K12" s="1" t="b">
        <f>IF(AND(B12&lt;&gt;"",COUNTIF(Buildings!B:B,B12)=0),TRUE,FALSE)</f>
        <v>0</v>
      </c>
    </row>
    <row r="13" spans="1:11" ht="16.5" customHeight="1">
      <c r="A13" s="96"/>
      <c r="B13" s="194"/>
      <c r="C13" s="195"/>
      <c r="D13" s="195"/>
      <c r="E13" s="195"/>
      <c r="F13" s="196"/>
      <c r="G13" s="197" t="str">
        <f t="shared" si="1"/>
        <v/>
      </c>
      <c r="H13" s="202"/>
      <c r="I13" s="96"/>
      <c r="J13" s="3" t="b">
        <f t="shared" si="0"/>
        <v>0</v>
      </c>
      <c r="K13" s="1" t="b">
        <f>IF(AND(B13&lt;&gt;"",COUNTIF(Buildings!B:B,B13)=0),TRUE,FALSE)</f>
        <v>0</v>
      </c>
    </row>
    <row r="14" spans="1:11" ht="16.5" customHeight="1">
      <c r="A14" s="96"/>
      <c r="B14" s="199"/>
      <c r="C14" s="200"/>
      <c r="D14" s="200"/>
      <c r="E14" s="200"/>
      <c r="F14" s="201"/>
      <c r="G14" s="197" t="str">
        <f t="shared" si="1"/>
        <v/>
      </c>
      <c r="H14" s="202"/>
      <c r="I14" s="96"/>
      <c r="J14" s="3" t="b">
        <f t="shared" si="0"/>
        <v>0</v>
      </c>
      <c r="K14" s="1" t="b">
        <f>IF(AND(B14&lt;&gt;"",COUNTIF(Buildings!B:B,B14)=0),TRUE,FALSE)</f>
        <v>0</v>
      </c>
    </row>
    <row r="15" spans="1:11" ht="16.5" customHeight="1">
      <c r="A15" s="96"/>
      <c r="B15" s="194"/>
      <c r="C15" s="195"/>
      <c r="D15" s="195"/>
      <c r="E15" s="195"/>
      <c r="F15" s="196"/>
      <c r="G15" s="197" t="str">
        <f t="shared" si="1"/>
        <v/>
      </c>
      <c r="H15" s="202"/>
      <c r="I15" s="96"/>
      <c r="J15" s="3" t="b">
        <f t="shared" si="0"/>
        <v>0</v>
      </c>
      <c r="K15" s="1" t="b">
        <f>IF(AND(B15&lt;&gt;"",COUNTIF(Buildings!B:B,B15)=0),TRUE,FALSE)</f>
        <v>0</v>
      </c>
    </row>
    <row r="16" spans="1:11" ht="16.5" customHeight="1">
      <c r="A16" s="96"/>
      <c r="B16" s="199"/>
      <c r="C16" s="200"/>
      <c r="D16" s="200"/>
      <c r="E16" s="200"/>
      <c r="F16" s="201"/>
      <c r="G16" s="197" t="str">
        <f t="shared" si="1"/>
        <v/>
      </c>
      <c r="H16" s="202"/>
      <c r="I16" s="96"/>
      <c r="J16" s="3" t="b">
        <f t="shared" si="0"/>
        <v>0</v>
      </c>
      <c r="K16" s="1" t="b">
        <f>IF(AND(B16&lt;&gt;"",COUNTIF(Buildings!B:B,B16)=0),TRUE,FALSE)</f>
        <v>0</v>
      </c>
    </row>
    <row r="17" spans="1:11" ht="16.5" customHeight="1">
      <c r="A17" s="96"/>
      <c r="B17" s="194"/>
      <c r="C17" s="195"/>
      <c r="D17" s="195"/>
      <c r="E17" s="195"/>
      <c r="F17" s="196"/>
      <c r="G17" s="197" t="str">
        <f t="shared" si="1"/>
        <v/>
      </c>
      <c r="H17" s="202"/>
      <c r="I17" s="96"/>
      <c r="J17" s="3" t="b">
        <f t="shared" si="0"/>
        <v>0</v>
      </c>
      <c r="K17" s="1" t="b">
        <f>IF(AND(B17&lt;&gt;"",COUNTIF(Buildings!B:B,B17)=0),TRUE,FALSE)</f>
        <v>0</v>
      </c>
    </row>
    <row r="18" spans="1:11" ht="16.5" customHeight="1">
      <c r="A18" s="96"/>
      <c r="B18" s="199"/>
      <c r="C18" s="200"/>
      <c r="D18" s="200"/>
      <c r="E18" s="200"/>
      <c r="F18" s="201"/>
      <c r="G18" s="197" t="str">
        <f t="shared" si="1"/>
        <v/>
      </c>
      <c r="H18" s="202"/>
      <c r="I18" s="96"/>
      <c r="J18" s="3" t="b">
        <f t="shared" si="0"/>
        <v>0</v>
      </c>
      <c r="K18" s="1" t="b">
        <f>IF(AND(B18&lt;&gt;"",COUNTIF(Buildings!B:B,B18)=0),TRUE,FALSE)</f>
        <v>0</v>
      </c>
    </row>
    <row r="19" spans="1:11" ht="16.5" customHeight="1">
      <c r="A19" s="96"/>
      <c r="B19" s="194"/>
      <c r="C19" s="195"/>
      <c r="D19" s="195"/>
      <c r="E19" s="195"/>
      <c r="F19" s="196"/>
      <c r="G19" s="197" t="str">
        <f t="shared" si="1"/>
        <v/>
      </c>
      <c r="H19" s="202"/>
      <c r="I19" s="96"/>
      <c r="J19" s="3" t="b">
        <f t="shared" si="0"/>
        <v>0</v>
      </c>
      <c r="K19" s="1" t="b">
        <f>IF(AND(B19&lt;&gt;"",COUNTIF(Buildings!B:B,B19)=0),TRUE,FALSE)</f>
        <v>0</v>
      </c>
    </row>
    <row r="20" spans="1:11" ht="16.5" customHeight="1">
      <c r="A20" s="96"/>
      <c r="B20" s="199"/>
      <c r="C20" s="200"/>
      <c r="D20" s="200"/>
      <c r="E20" s="200"/>
      <c r="F20" s="201"/>
      <c r="G20" s="197" t="str">
        <f t="shared" si="1"/>
        <v/>
      </c>
      <c r="H20" s="202"/>
      <c r="I20" s="96"/>
      <c r="J20" s="3" t="b">
        <f t="shared" si="0"/>
        <v>0</v>
      </c>
      <c r="K20" s="1" t="b">
        <f>IF(AND(B20&lt;&gt;"",COUNTIF(Buildings!B:B,B20)=0),TRUE,FALSE)</f>
        <v>0</v>
      </c>
    </row>
    <row r="21" spans="1:11" ht="16.5" customHeight="1">
      <c r="A21" s="96"/>
      <c r="B21" s="194"/>
      <c r="C21" s="195"/>
      <c r="D21" s="195"/>
      <c r="E21" s="195"/>
      <c r="F21" s="196"/>
      <c r="G21" s="197" t="str">
        <f t="shared" si="1"/>
        <v/>
      </c>
      <c r="H21" s="202"/>
      <c r="I21" s="96"/>
      <c r="J21" s="3" t="b">
        <f t="shared" si="0"/>
        <v>0</v>
      </c>
      <c r="K21" s="1" t="b">
        <f>IF(AND(B21&lt;&gt;"",COUNTIF(Buildings!B:B,B21)=0),TRUE,FALSE)</f>
        <v>0</v>
      </c>
    </row>
    <row r="22" spans="1:11" ht="16.5" customHeight="1">
      <c r="A22" s="96"/>
      <c r="B22" s="199"/>
      <c r="C22" s="200"/>
      <c r="D22" s="200"/>
      <c r="E22" s="200"/>
      <c r="F22" s="200"/>
      <c r="G22" s="197" t="str">
        <f t="shared" si="1"/>
        <v/>
      </c>
      <c r="H22" s="202"/>
      <c r="I22" s="96"/>
      <c r="J22" s="3" t="b">
        <f t="shared" si="0"/>
        <v>0</v>
      </c>
      <c r="K22" s="1" t="b">
        <f>IF(AND(B22&lt;&gt;"",COUNTIF(Buildings!B:B,B22)=0),TRUE,FALSE)</f>
        <v>0</v>
      </c>
    </row>
    <row r="23" spans="1:11" ht="16.5" customHeight="1">
      <c r="A23" s="96"/>
      <c r="B23" s="194"/>
      <c r="C23" s="195"/>
      <c r="D23" s="195"/>
      <c r="E23" s="195"/>
      <c r="F23" s="196"/>
      <c r="G23" s="197" t="str">
        <f t="shared" si="1"/>
        <v/>
      </c>
      <c r="H23" s="202"/>
      <c r="I23" s="96"/>
      <c r="J23" s="3" t="b">
        <f t="shared" si="0"/>
        <v>0</v>
      </c>
      <c r="K23" s="1" t="b">
        <f>IF(AND(B23&lt;&gt;"",COUNTIF(Buildings!B:B,B23)=0),TRUE,FALSE)</f>
        <v>0</v>
      </c>
    </row>
    <row r="24" spans="1:11" ht="16.5" customHeight="1">
      <c r="A24" s="96"/>
      <c r="B24" s="199"/>
      <c r="C24" s="200"/>
      <c r="D24" s="200"/>
      <c r="E24" s="200"/>
      <c r="F24" s="201"/>
      <c r="G24" s="197" t="str">
        <f t="shared" si="1"/>
        <v/>
      </c>
      <c r="H24" s="202"/>
      <c r="I24" s="96"/>
      <c r="J24" s="3" t="b">
        <f t="shared" si="0"/>
        <v>0</v>
      </c>
      <c r="K24" s="1" t="b">
        <f>IF(AND(B24&lt;&gt;"",COUNTIF(Buildings!B:B,B24)=0),TRUE,FALSE)</f>
        <v>0</v>
      </c>
    </row>
    <row r="25" spans="1:11" ht="16.5" customHeight="1">
      <c r="A25" s="96"/>
      <c r="B25" s="194"/>
      <c r="C25" s="195"/>
      <c r="D25" s="195"/>
      <c r="E25" s="195"/>
      <c r="F25" s="196"/>
      <c r="G25" s="197" t="str">
        <f t="shared" si="1"/>
        <v/>
      </c>
      <c r="H25" s="202"/>
      <c r="I25" s="96"/>
      <c r="J25" s="3" t="b">
        <f t="shared" si="0"/>
        <v>0</v>
      </c>
      <c r="K25" s="1" t="b">
        <f>IF(AND(B25&lt;&gt;"",COUNTIF(Buildings!B:B,B25)=0),TRUE,FALSE)</f>
        <v>0</v>
      </c>
    </row>
    <row r="26" spans="1:11" ht="16.5" customHeight="1">
      <c r="A26" s="96"/>
      <c r="B26" s="199"/>
      <c r="C26" s="200"/>
      <c r="D26" s="200"/>
      <c r="E26" s="200"/>
      <c r="F26" s="201"/>
      <c r="G26" s="197" t="str">
        <f t="shared" si="1"/>
        <v/>
      </c>
      <c r="H26" s="202"/>
      <c r="I26" s="96"/>
      <c r="J26" s="3" t="b">
        <f t="shared" si="0"/>
        <v>0</v>
      </c>
      <c r="K26" s="1" t="b">
        <f>IF(AND(B26&lt;&gt;"",COUNTIF(Buildings!B:B,B26)=0),TRUE,FALSE)</f>
        <v>0</v>
      </c>
    </row>
    <row r="27" spans="1:11" ht="16.5" customHeight="1">
      <c r="A27" s="96"/>
      <c r="B27" s="194"/>
      <c r="C27" s="195"/>
      <c r="D27" s="195"/>
      <c r="E27" s="195"/>
      <c r="F27" s="196"/>
      <c r="G27" s="197" t="str">
        <f t="shared" si="1"/>
        <v/>
      </c>
      <c r="H27" s="202"/>
      <c r="I27" s="96"/>
      <c r="J27" s="3" t="b">
        <f t="shared" si="0"/>
        <v>0</v>
      </c>
      <c r="K27" s="1" t="b">
        <f>IF(AND(B27&lt;&gt;"",COUNTIF(Buildings!B:B,B27)=0),TRUE,FALSE)</f>
        <v>0</v>
      </c>
    </row>
    <row r="28" spans="1:11" ht="16.5" customHeight="1">
      <c r="A28" s="96"/>
      <c r="B28" s="199"/>
      <c r="C28" s="200"/>
      <c r="D28" s="200"/>
      <c r="E28" s="200"/>
      <c r="F28" s="201"/>
      <c r="G28" s="197" t="str">
        <f t="shared" si="1"/>
        <v/>
      </c>
      <c r="H28" s="202"/>
      <c r="I28" s="96"/>
      <c r="J28" s="3" t="b">
        <f t="shared" si="0"/>
        <v>0</v>
      </c>
      <c r="K28" s="1" t="b">
        <f>IF(AND(B28&lt;&gt;"",COUNTIF(Buildings!B:B,B28)=0),TRUE,FALSE)</f>
        <v>0</v>
      </c>
    </row>
    <row r="29" spans="1:11" ht="16.5" customHeight="1">
      <c r="A29" s="96"/>
      <c r="B29" s="194"/>
      <c r="C29" s="195"/>
      <c r="D29" s="195"/>
      <c r="E29" s="195"/>
      <c r="F29" s="196"/>
      <c r="G29" s="197" t="str">
        <f t="shared" si="1"/>
        <v/>
      </c>
      <c r="H29" s="202"/>
      <c r="I29" s="96"/>
      <c r="J29" s="3" t="b">
        <f t="shared" si="0"/>
        <v>0</v>
      </c>
      <c r="K29" s="1" t="b">
        <f>IF(AND(B29&lt;&gt;"",COUNTIF(Buildings!B:B,B29)=0),TRUE,FALSE)</f>
        <v>0</v>
      </c>
    </row>
    <row r="30" spans="1:11" ht="16.5" customHeight="1">
      <c r="A30" s="96"/>
      <c r="B30" s="199"/>
      <c r="C30" s="200"/>
      <c r="D30" s="200"/>
      <c r="E30" s="200"/>
      <c r="F30" s="201"/>
      <c r="G30" s="197" t="str">
        <f t="shared" si="1"/>
        <v/>
      </c>
      <c r="H30" s="202"/>
      <c r="I30" s="96"/>
      <c r="J30" s="3" t="b">
        <f t="shared" si="0"/>
        <v>0</v>
      </c>
      <c r="K30" s="1" t="b">
        <f>IF(AND(B30&lt;&gt;"",COUNTIF(Buildings!B:B,B30)=0),TRUE,FALSE)</f>
        <v>0</v>
      </c>
    </row>
    <row r="31" spans="1:11" ht="16.5" customHeight="1">
      <c r="A31" s="96"/>
      <c r="B31" s="194"/>
      <c r="C31" s="195"/>
      <c r="D31" s="195"/>
      <c r="E31" s="195"/>
      <c r="F31" s="196"/>
      <c r="G31" s="197" t="str">
        <f t="shared" si="1"/>
        <v/>
      </c>
      <c r="H31" s="202"/>
      <c r="I31" s="96"/>
      <c r="J31" s="3" t="b">
        <f t="shared" si="0"/>
        <v>0</v>
      </c>
      <c r="K31" s="1" t="b">
        <f>IF(AND(B31&lt;&gt;"",COUNTIF(Buildings!B:B,B31)=0),TRUE,FALSE)</f>
        <v>0</v>
      </c>
    </row>
    <row r="32" spans="1:11" ht="16.5" customHeight="1">
      <c r="A32" s="96"/>
      <c r="B32" s="199"/>
      <c r="C32" s="200"/>
      <c r="D32" s="200"/>
      <c r="E32" s="200"/>
      <c r="F32" s="201"/>
      <c r="G32" s="197" t="str">
        <f t="shared" si="1"/>
        <v/>
      </c>
      <c r="H32" s="202"/>
      <c r="I32" s="96"/>
      <c r="J32" s="3" t="b">
        <f t="shared" si="0"/>
        <v>0</v>
      </c>
      <c r="K32" s="1" t="b">
        <f>IF(AND(B32&lt;&gt;"",COUNTIF(Buildings!B:B,B32)=0),TRUE,FALSE)</f>
        <v>0</v>
      </c>
    </row>
    <row r="33" spans="1:11" ht="16.5" customHeight="1">
      <c r="A33" s="96"/>
      <c r="B33" s="194"/>
      <c r="C33" s="195"/>
      <c r="D33" s="195"/>
      <c r="E33" s="195"/>
      <c r="F33" s="196"/>
      <c r="G33" s="197" t="str">
        <f t="shared" si="1"/>
        <v/>
      </c>
      <c r="H33" s="202"/>
      <c r="I33" s="96"/>
      <c r="J33" s="3" t="b">
        <f t="shared" si="0"/>
        <v>0</v>
      </c>
      <c r="K33" s="1" t="b">
        <f>IF(AND(B33&lt;&gt;"",COUNTIF(Buildings!B:B,B33)=0),TRUE,FALSE)</f>
        <v>0</v>
      </c>
    </row>
    <row r="34" spans="1:11" ht="16.5" customHeight="1">
      <c r="A34" s="96"/>
      <c r="B34" s="199"/>
      <c r="C34" s="200"/>
      <c r="D34" s="200"/>
      <c r="E34" s="200"/>
      <c r="F34" s="201"/>
      <c r="G34" s="197" t="str">
        <f t="shared" si="1"/>
        <v/>
      </c>
      <c r="H34" s="202"/>
      <c r="I34" s="96"/>
      <c r="J34" s="3" t="b">
        <f t="shared" si="0"/>
        <v>0</v>
      </c>
      <c r="K34" s="1" t="b">
        <f>IF(AND(B34&lt;&gt;"",COUNTIF(Buildings!B:B,B34)=0),TRUE,FALSE)</f>
        <v>0</v>
      </c>
    </row>
    <row r="35" spans="1:11" ht="16.5" customHeight="1">
      <c r="A35" s="96"/>
      <c r="B35" s="194"/>
      <c r="C35" s="195"/>
      <c r="D35" s="195"/>
      <c r="E35" s="195"/>
      <c r="F35" s="196"/>
      <c r="G35" s="197" t="str">
        <f t="shared" si="1"/>
        <v/>
      </c>
      <c r="H35" s="202"/>
      <c r="I35" s="96"/>
      <c r="J35" s="3" t="b">
        <f t="shared" si="0"/>
        <v>0</v>
      </c>
      <c r="K35" s="1" t="b">
        <f>IF(AND(B35&lt;&gt;"",COUNTIF(Buildings!B:B,B35)=0),TRUE,FALSE)</f>
        <v>0</v>
      </c>
    </row>
    <row r="36" spans="1:11" ht="16.5" customHeight="1">
      <c r="A36" s="96"/>
      <c r="B36" s="199"/>
      <c r="C36" s="200"/>
      <c r="D36" s="200"/>
      <c r="E36" s="200"/>
      <c r="F36" s="201"/>
      <c r="G36" s="197" t="str">
        <f t="shared" si="1"/>
        <v/>
      </c>
      <c r="H36" s="202"/>
      <c r="I36" s="96"/>
      <c r="J36" s="3" t="b">
        <f t="shared" si="0"/>
        <v>0</v>
      </c>
      <c r="K36" s="1" t="b">
        <f>IF(AND(B36&lt;&gt;"",COUNTIF(Buildings!B:B,B36)=0),TRUE,FALSE)</f>
        <v>0</v>
      </c>
    </row>
    <row r="37" spans="1:11" ht="16.5" customHeight="1">
      <c r="A37" s="96"/>
      <c r="B37" s="194"/>
      <c r="C37" s="195"/>
      <c r="D37" s="195"/>
      <c r="E37" s="195"/>
      <c r="F37" s="196"/>
      <c r="G37" s="197" t="str">
        <f t="shared" si="1"/>
        <v/>
      </c>
      <c r="H37" s="202"/>
      <c r="I37" s="96"/>
      <c r="J37" s="3" t="b">
        <f t="shared" si="0"/>
        <v>0</v>
      </c>
      <c r="K37" s="1" t="b">
        <f>IF(AND(B37&lt;&gt;"",COUNTIF(Buildings!B:B,B37)=0),TRUE,FALSE)</f>
        <v>0</v>
      </c>
    </row>
    <row r="38" spans="1:11" ht="16.5" customHeight="1">
      <c r="A38" s="96"/>
      <c r="B38" s="199"/>
      <c r="C38" s="200"/>
      <c r="D38" s="200"/>
      <c r="E38" s="200"/>
      <c r="F38" s="201"/>
      <c r="G38" s="197" t="str">
        <f t="shared" si="1"/>
        <v/>
      </c>
      <c r="H38" s="202"/>
      <c r="I38" s="96"/>
      <c r="J38" s="3" t="b">
        <f t="shared" si="0"/>
        <v>0</v>
      </c>
      <c r="K38" s="1" t="b">
        <f>IF(AND(B38&lt;&gt;"",COUNTIF(Buildings!B:B,B38)=0),TRUE,FALSE)</f>
        <v>0</v>
      </c>
    </row>
    <row r="39" spans="1:11" ht="16.5" customHeight="1">
      <c r="A39" s="96"/>
      <c r="B39" s="194"/>
      <c r="C39" s="195"/>
      <c r="D39" s="195"/>
      <c r="E39" s="195"/>
      <c r="F39" s="196"/>
      <c r="G39" s="197" t="str">
        <f t="shared" si="1"/>
        <v/>
      </c>
      <c r="H39" s="202"/>
      <c r="I39" s="96"/>
      <c r="J39" s="3" t="b">
        <f t="shared" si="0"/>
        <v>0</v>
      </c>
      <c r="K39" s="1" t="b">
        <f>IF(AND(B39&lt;&gt;"",COUNTIF(Buildings!B:B,B39)=0),TRUE,FALSE)</f>
        <v>0</v>
      </c>
    </row>
    <row r="40" spans="1:11" ht="16.5" customHeight="1">
      <c r="A40" s="96"/>
      <c r="B40" s="199"/>
      <c r="C40" s="200"/>
      <c r="D40" s="200"/>
      <c r="E40" s="200"/>
      <c r="F40" s="201"/>
      <c r="G40" s="197" t="str">
        <f t="shared" si="1"/>
        <v/>
      </c>
      <c r="H40" s="202"/>
      <c r="I40" s="96"/>
      <c r="J40" s="3" t="b">
        <f t="shared" si="0"/>
        <v>0</v>
      </c>
      <c r="K40" s="1" t="b">
        <f>IF(AND(B40&lt;&gt;"",COUNTIF(Buildings!B:B,B40)=0),TRUE,FALSE)</f>
        <v>0</v>
      </c>
    </row>
    <row r="41" spans="1:11" ht="16.5" customHeight="1">
      <c r="A41" s="96"/>
      <c r="B41" s="194"/>
      <c r="C41" s="195"/>
      <c r="D41" s="195"/>
      <c r="E41" s="195"/>
      <c r="F41" s="196"/>
      <c r="G41" s="197" t="str">
        <f t="shared" si="1"/>
        <v/>
      </c>
      <c r="H41" s="202"/>
      <c r="I41" s="96"/>
      <c r="J41" s="3" t="b">
        <f t="shared" si="0"/>
        <v>0</v>
      </c>
      <c r="K41" s="1" t="b">
        <f>IF(AND(B41&lt;&gt;"",COUNTIF(Buildings!B:B,B41)=0),TRUE,FALSE)</f>
        <v>0</v>
      </c>
    </row>
    <row r="42" spans="1:11" ht="16.5" customHeight="1">
      <c r="A42" s="96"/>
      <c r="B42" s="199"/>
      <c r="C42" s="200"/>
      <c r="D42" s="200"/>
      <c r="E42" s="200"/>
      <c r="F42" s="201"/>
      <c r="G42" s="197" t="str">
        <f t="shared" si="1"/>
        <v/>
      </c>
      <c r="H42" s="202"/>
      <c r="I42" s="96"/>
      <c r="J42" s="3" t="b">
        <f t="shared" si="0"/>
        <v>0</v>
      </c>
      <c r="K42" s="1" t="b">
        <f>IF(AND(B42&lt;&gt;"",COUNTIF(Buildings!B:B,B42)=0),TRUE,FALSE)</f>
        <v>0</v>
      </c>
    </row>
    <row r="43" spans="1:11" ht="16.5" customHeight="1">
      <c r="A43" s="96"/>
      <c r="B43" s="194"/>
      <c r="C43" s="195"/>
      <c r="D43" s="195"/>
      <c r="E43" s="195"/>
      <c r="F43" s="196"/>
      <c r="G43" s="197" t="str">
        <f t="shared" si="1"/>
        <v/>
      </c>
      <c r="H43" s="202"/>
      <c r="I43" s="96"/>
      <c r="J43" s="3" t="b">
        <f t="shared" si="0"/>
        <v>0</v>
      </c>
      <c r="K43" s="1" t="b">
        <f>IF(AND(B43&lt;&gt;"",COUNTIF(Buildings!B:B,B43)=0),TRUE,FALSE)</f>
        <v>0</v>
      </c>
    </row>
    <row r="44" spans="1:11" ht="16.5" customHeight="1">
      <c r="A44" s="96"/>
      <c r="B44" s="199"/>
      <c r="C44" s="200"/>
      <c r="D44" s="200"/>
      <c r="E44" s="200"/>
      <c r="F44" s="201"/>
      <c r="G44" s="197" t="str">
        <f t="shared" si="1"/>
        <v/>
      </c>
      <c r="H44" s="202"/>
      <c r="I44" s="96"/>
      <c r="J44" s="3" t="b">
        <f t="shared" si="0"/>
        <v>0</v>
      </c>
      <c r="K44" s="1" t="b">
        <f>IF(AND(B44&lt;&gt;"",COUNTIF(Buildings!B:B,B44)=0),TRUE,FALSE)</f>
        <v>0</v>
      </c>
    </row>
    <row r="45" spans="1:11" ht="16.5" customHeight="1">
      <c r="A45" s="96"/>
      <c r="B45" s="194"/>
      <c r="C45" s="195"/>
      <c r="D45" s="195"/>
      <c r="E45" s="195"/>
      <c r="F45" s="196"/>
      <c r="G45" s="197" t="str">
        <f t="shared" si="1"/>
        <v/>
      </c>
      <c r="H45" s="202"/>
      <c r="I45" s="96"/>
      <c r="J45" s="3" t="b">
        <f t="shared" si="0"/>
        <v>0</v>
      </c>
      <c r="K45" s="1" t="b">
        <f>IF(AND(B45&lt;&gt;"",COUNTIF(Buildings!B:B,B45)=0),TRUE,FALSE)</f>
        <v>0</v>
      </c>
    </row>
    <row r="46" spans="1:11" s="3" customFormat="1" ht="16.5" customHeight="1">
      <c r="A46" s="96"/>
      <c r="B46" s="199"/>
      <c r="C46" s="200"/>
      <c r="D46" s="200"/>
      <c r="E46" s="200"/>
      <c r="F46" s="201"/>
      <c r="G46" s="197" t="str">
        <f t="shared" si="1"/>
        <v/>
      </c>
      <c r="H46" s="202"/>
      <c r="I46" s="96"/>
      <c r="J46" s="3" t="b">
        <f t="shared" si="0"/>
        <v>0</v>
      </c>
      <c r="K46" s="1" t="b">
        <f>IF(AND(B46&lt;&gt;"",COUNTIF(Buildings!B:B,B46)=0),TRUE,FALSE)</f>
        <v>0</v>
      </c>
    </row>
    <row r="47" spans="1:11" s="3" customFormat="1" ht="16.5" customHeight="1">
      <c r="A47" s="96"/>
      <c r="B47" s="194"/>
      <c r="C47" s="195"/>
      <c r="D47" s="195"/>
      <c r="E47" s="195"/>
      <c r="F47" s="196"/>
      <c r="G47" s="197" t="str">
        <f t="shared" si="1"/>
        <v/>
      </c>
      <c r="H47" s="202"/>
      <c r="I47" s="96"/>
      <c r="J47" s="3" t="b">
        <f t="shared" si="0"/>
        <v>0</v>
      </c>
      <c r="K47" s="1" t="b">
        <f>IF(AND(B47&lt;&gt;"",COUNTIF(Buildings!B:B,B47)=0),TRUE,FALSE)</f>
        <v>0</v>
      </c>
    </row>
    <row r="48" spans="1:11" s="3" customFormat="1" ht="16.5" customHeight="1">
      <c r="A48" s="96"/>
      <c r="B48" s="199"/>
      <c r="C48" s="200"/>
      <c r="D48" s="200"/>
      <c r="E48" s="200"/>
      <c r="F48" s="201"/>
      <c r="G48" s="197" t="str">
        <f t="shared" si="1"/>
        <v/>
      </c>
      <c r="H48" s="202"/>
      <c r="I48" s="96"/>
      <c r="J48" s="3" t="b">
        <f t="shared" si="0"/>
        <v>0</v>
      </c>
      <c r="K48" s="1" t="b">
        <f>IF(AND(B48&lt;&gt;"",COUNTIF(Buildings!B:B,B48)=0),TRUE,FALSE)</f>
        <v>0</v>
      </c>
    </row>
    <row r="49" spans="1:11" s="3" customFormat="1" ht="16.5" customHeight="1">
      <c r="A49" s="96"/>
      <c r="B49" s="194"/>
      <c r="C49" s="195"/>
      <c r="D49" s="195"/>
      <c r="E49" s="195"/>
      <c r="F49" s="196"/>
      <c r="G49" s="197" t="str">
        <f t="shared" si="1"/>
        <v/>
      </c>
      <c r="H49" s="202"/>
      <c r="I49" s="97"/>
      <c r="J49" s="3" t="b">
        <f t="shared" si="0"/>
        <v>0</v>
      </c>
      <c r="K49" s="1" t="b">
        <f>IF(AND(B49&lt;&gt;"",COUNTIF(Buildings!B:B,B49)=0),TRUE,FALSE)</f>
        <v>0</v>
      </c>
    </row>
    <row r="50" spans="1:11" s="3" customFormat="1" ht="16.5" customHeight="1">
      <c r="A50" s="96"/>
      <c r="B50" s="199"/>
      <c r="C50" s="200"/>
      <c r="D50" s="200"/>
      <c r="E50" s="200"/>
      <c r="F50" s="201"/>
      <c r="G50" s="197" t="str">
        <f t="shared" si="1"/>
        <v/>
      </c>
      <c r="H50" s="202"/>
      <c r="I50" s="97"/>
      <c r="J50" s="3" t="b">
        <f t="shared" si="0"/>
        <v>0</v>
      </c>
      <c r="K50" s="1" t="b">
        <f>IF(AND(B50&lt;&gt;"",COUNTIF(Buildings!B:B,B50)=0),TRUE,FALSE)</f>
        <v>0</v>
      </c>
    </row>
    <row r="51" spans="1:11" s="3" customFormat="1" ht="16.5" customHeight="1">
      <c r="A51" s="96"/>
      <c r="B51" s="194"/>
      <c r="C51" s="195"/>
      <c r="D51" s="195"/>
      <c r="E51" s="195"/>
      <c r="F51" s="196"/>
      <c r="G51" s="197" t="str">
        <f t="shared" si="1"/>
        <v/>
      </c>
      <c r="H51" s="202"/>
      <c r="I51" s="97"/>
      <c r="J51" s="3" t="b">
        <f t="shared" si="0"/>
        <v>0</v>
      </c>
      <c r="K51" s="1" t="b">
        <f>IF(AND(B51&lt;&gt;"",COUNTIF(Buildings!B:B,B51)=0),TRUE,FALSE)</f>
        <v>0</v>
      </c>
    </row>
    <row r="52" spans="1:11" s="3" customFormat="1" ht="16.5" customHeight="1">
      <c r="A52" s="96"/>
      <c r="B52" s="199"/>
      <c r="C52" s="200"/>
      <c r="D52" s="200"/>
      <c r="E52" s="200"/>
      <c r="F52" s="201"/>
      <c r="G52" s="197" t="str">
        <f t="shared" si="1"/>
        <v/>
      </c>
      <c r="H52" s="203"/>
      <c r="I52" s="97"/>
      <c r="J52" s="3" t="b">
        <f t="shared" si="0"/>
        <v>0</v>
      </c>
      <c r="K52" s="1" t="b">
        <f>IF(AND(B52&lt;&gt;"",COUNTIF(Buildings!B:B,B52)=0),TRUE,FALSE)</f>
        <v>0</v>
      </c>
    </row>
    <row r="53" spans="1:11" s="3" customFormat="1" ht="16.5" customHeight="1">
      <c r="A53" s="96"/>
      <c r="B53" s="194"/>
      <c r="C53" s="195"/>
      <c r="D53" s="195"/>
      <c r="E53" s="195"/>
      <c r="F53" s="196"/>
      <c r="G53" s="197" t="str">
        <f t="shared" si="1"/>
        <v/>
      </c>
      <c r="H53" s="203"/>
      <c r="I53" s="97"/>
      <c r="J53" s="3" t="b">
        <f t="shared" si="0"/>
        <v>0</v>
      </c>
      <c r="K53" s="1" t="b">
        <f>IF(AND(B53&lt;&gt;"",COUNTIF(Buildings!B:B,B53)=0),TRUE,FALSE)</f>
        <v>0</v>
      </c>
    </row>
    <row r="54" spans="1:11" s="3" customFormat="1" ht="16.5" customHeight="1">
      <c r="A54" s="96"/>
      <c r="B54" s="199"/>
      <c r="C54" s="200"/>
      <c r="D54" s="200"/>
      <c r="E54" s="200"/>
      <c r="F54" s="201"/>
      <c r="G54" s="197" t="str">
        <f t="shared" si="1"/>
        <v/>
      </c>
      <c r="H54" s="203"/>
      <c r="I54" s="97"/>
      <c r="J54" s="3" t="b">
        <f t="shared" si="0"/>
        <v>0</v>
      </c>
      <c r="K54" s="1" t="b">
        <f>IF(AND(B54&lt;&gt;"",COUNTIF(Buildings!B:B,B54)=0),TRUE,FALSE)</f>
        <v>0</v>
      </c>
    </row>
    <row r="55" spans="1:11" s="3" customFormat="1" ht="16.5" customHeight="1">
      <c r="A55" s="96"/>
      <c r="B55" s="194"/>
      <c r="C55" s="195"/>
      <c r="D55" s="195"/>
      <c r="E55" s="195"/>
      <c r="F55" s="196"/>
      <c r="G55" s="197" t="str">
        <f t="shared" si="1"/>
        <v/>
      </c>
      <c r="H55" s="203"/>
      <c r="I55" s="97"/>
      <c r="J55" s="3" t="b">
        <f t="shared" si="0"/>
        <v>0</v>
      </c>
      <c r="K55" s="1" t="b">
        <f>IF(AND(B55&lt;&gt;"",COUNTIF(Buildings!B:B,B55)=0),TRUE,FALSE)</f>
        <v>0</v>
      </c>
    </row>
    <row r="56" spans="1:11" s="3" customFormat="1" ht="16.5" customHeight="1">
      <c r="A56" s="96"/>
      <c r="B56" s="199"/>
      <c r="C56" s="200"/>
      <c r="D56" s="200"/>
      <c r="E56" s="200"/>
      <c r="F56" s="201"/>
      <c r="G56" s="197" t="str">
        <f t="shared" si="1"/>
        <v/>
      </c>
      <c r="H56" s="203"/>
      <c r="I56" s="97"/>
      <c r="J56" s="3" t="b">
        <f t="shared" si="0"/>
        <v>0</v>
      </c>
      <c r="K56" s="1" t="b">
        <f>IF(AND(B56&lt;&gt;"",COUNTIF(Buildings!B:B,B56)=0),TRUE,FALSE)</f>
        <v>0</v>
      </c>
    </row>
    <row r="57" spans="1:11" s="3" customFormat="1" ht="16.5" customHeight="1">
      <c r="A57" s="96"/>
      <c r="B57" s="194"/>
      <c r="C57" s="195"/>
      <c r="D57" s="195"/>
      <c r="E57" s="195"/>
      <c r="F57" s="196"/>
      <c r="G57" s="197" t="str">
        <f t="shared" si="1"/>
        <v/>
      </c>
      <c r="H57" s="203"/>
      <c r="I57" s="97"/>
      <c r="J57" s="3" t="b">
        <f t="shared" si="0"/>
        <v>0</v>
      </c>
      <c r="K57" s="1" t="b">
        <f>IF(AND(B57&lt;&gt;"",COUNTIF(Buildings!B:B,B57)=0),TRUE,FALSE)</f>
        <v>0</v>
      </c>
    </row>
    <row r="58" spans="1:11" s="3" customFormat="1" ht="16.5" customHeight="1">
      <c r="A58" s="96"/>
      <c r="B58" s="199"/>
      <c r="C58" s="200"/>
      <c r="D58" s="200"/>
      <c r="E58" s="200"/>
      <c r="F58" s="201"/>
      <c r="G58" s="197" t="str">
        <f t="shared" si="1"/>
        <v/>
      </c>
      <c r="H58" s="203"/>
      <c r="I58" s="97"/>
      <c r="J58" s="3" t="b">
        <f t="shared" si="0"/>
        <v>0</v>
      </c>
      <c r="K58" s="1" t="b">
        <f>IF(AND(B58&lt;&gt;"",COUNTIF(Buildings!B:B,B58)=0),TRUE,FALSE)</f>
        <v>0</v>
      </c>
    </row>
    <row r="59" spans="1:11" s="3" customFormat="1" ht="16.5" customHeight="1">
      <c r="A59" s="96"/>
      <c r="B59" s="194"/>
      <c r="C59" s="195"/>
      <c r="D59" s="195"/>
      <c r="E59" s="195"/>
      <c r="F59" s="196"/>
      <c r="G59" s="197" t="str">
        <f t="shared" si="1"/>
        <v/>
      </c>
      <c r="H59" s="203"/>
      <c r="I59" s="97"/>
      <c r="J59" s="3" t="b">
        <f t="shared" si="0"/>
        <v>0</v>
      </c>
      <c r="K59" s="1" t="b">
        <f>IF(AND(B59&lt;&gt;"",COUNTIF(Buildings!B:B,B59)=0),TRUE,FALSE)</f>
        <v>0</v>
      </c>
    </row>
    <row r="60" spans="1:11" s="3" customFormat="1" ht="16.5" customHeight="1">
      <c r="A60" s="96"/>
      <c r="B60" s="199"/>
      <c r="C60" s="200"/>
      <c r="D60" s="200"/>
      <c r="E60" s="200"/>
      <c r="F60" s="201"/>
      <c r="G60" s="197" t="str">
        <f t="shared" si="1"/>
        <v/>
      </c>
      <c r="H60" s="203"/>
      <c r="I60" s="97"/>
      <c r="J60" s="3" t="b">
        <f t="shared" si="0"/>
        <v>0</v>
      </c>
      <c r="K60" s="1" t="b">
        <f>IF(AND(B60&lt;&gt;"",COUNTIF(Buildings!B:B,B60)=0),TRUE,FALSE)</f>
        <v>0</v>
      </c>
    </row>
    <row r="61" spans="1:11" s="3" customFormat="1" ht="16.5" customHeight="1">
      <c r="A61" s="96"/>
      <c r="B61" s="194"/>
      <c r="C61" s="195"/>
      <c r="D61" s="195"/>
      <c r="E61" s="195"/>
      <c r="F61" s="196"/>
      <c r="G61" s="197" t="str">
        <f t="shared" si="1"/>
        <v/>
      </c>
      <c r="H61" s="203"/>
      <c r="I61" s="97"/>
      <c r="J61" s="3" t="b">
        <f t="shared" si="0"/>
        <v>0</v>
      </c>
      <c r="K61" s="1" t="b">
        <f>IF(AND(B61&lt;&gt;"",COUNTIF(Buildings!B:B,B61)=0),TRUE,FALSE)</f>
        <v>0</v>
      </c>
    </row>
    <row r="62" spans="1:11" s="3" customFormat="1" ht="16.5" customHeight="1">
      <c r="A62" s="96"/>
      <c r="B62" s="199"/>
      <c r="C62" s="200"/>
      <c r="D62" s="200"/>
      <c r="E62" s="200"/>
      <c r="F62" s="201"/>
      <c r="G62" s="197" t="str">
        <f t="shared" si="1"/>
        <v/>
      </c>
      <c r="H62" s="203"/>
      <c r="I62" s="97"/>
      <c r="J62" s="3" t="b">
        <f t="shared" si="0"/>
        <v>0</v>
      </c>
      <c r="K62" s="1" t="b">
        <f>IF(AND(B62&lt;&gt;"",COUNTIF(Buildings!B:B,B62)=0),TRUE,FALSE)</f>
        <v>0</v>
      </c>
    </row>
    <row r="63" spans="1:11" s="3" customFormat="1" ht="16.5" customHeight="1">
      <c r="A63" s="96"/>
      <c r="B63" s="194"/>
      <c r="C63" s="195"/>
      <c r="D63" s="195"/>
      <c r="E63" s="195"/>
      <c r="F63" s="196"/>
      <c r="G63" s="197" t="str">
        <f t="shared" si="1"/>
        <v/>
      </c>
      <c r="H63" s="203"/>
      <c r="I63" s="97"/>
      <c r="J63" s="3" t="b">
        <f t="shared" si="0"/>
        <v>0</v>
      </c>
      <c r="K63" s="1" t="b">
        <f>IF(AND(B63&lt;&gt;"",COUNTIF(Buildings!B:B,B63)=0),TRUE,FALSE)</f>
        <v>0</v>
      </c>
    </row>
    <row r="64" spans="1:11" s="3" customFormat="1" ht="16.5" customHeight="1">
      <c r="A64" s="96"/>
      <c r="B64" s="199"/>
      <c r="C64" s="200"/>
      <c r="D64" s="200"/>
      <c r="E64" s="200"/>
      <c r="F64" s="201"/>
      <c r="G64" s="197" t="str">
        <f t="shared" si="1"/>
        <v/>
      </c>
      <c r="H64" s="203"/>
      <c r="I64" s="97"/>
      <c r="J64" s="3" t="b">
        <f t="shared" si="0"/>
        <v>0</v>
      </c>
      <c r="K64" s="1" t="b">
        <f>IF(AND(B64&lt;&gt;"",COUNTIF(Buildings!B:B,B64)=0),TRUE,FALSE)</f>
        <v>0</v>
      </c>
    </row>
    <row r="65" spans="1:11" s="3" customFormat="1" ht="16.5" customHeight="1">
      <c r="A65" s="96"/>
      <c r="B65" s="194"/>
      <c r="C65" s="195"/>
      <c r="D65" s="195"/>
      <c r="E65" s="195"/>
      <c r="F65" s="196"/>
      <c r="G65" s="197" t="str">
        <f t="shared" si="1"/>
        <v/>
      </c>
      <c r="H65" s="203"/>
      <c r="I65" s="97"/>
      <c r="J65" s="3" t="b">
        <f t="shared" si="0"/>
        <v>0</v>
      </c>
      <c r="K65" s="1" t="b">
        <f>IF(AND(B65&lt;&gt;"",COUNTIF(Buildings!B:B,B65)=0),TRUE,FALSE)</f>
        <v>0</v>
      </c>
    </row>
    <row r="66" spans="1:11" s="3" customFormat="1" ht="16.5" customHeight="1">
      <c r="A66" s="96"/>
      <c r="B66" s="199"/>
      <c r="C66" s="200"/>
      <c r="D66" s="200"/>
      <c r="E66" s="200"/>
      <c r="F66" s="201"/>
      <c r="G66" s="197" t="str">
        <f t="shared" si="1"/>
        <v/>
      </c>
      <c r="H66" s="203"/>
      <c r="I66" s="97"/>
      <c r="J66" s="3" t="b">
        <f t="shared" si="0"/>
        <v>0</v>
      </c>
      <c r="K66" s="1" t="b">
        <f>IF(AND(B66&lt;&gt;"",COUNTIF(Buildings!B:B,B66)=0),TRUE,FALSE)</f>
        <v>0</v>
      </c>
    </row>
    <row r="67" spans="1:11" s="3" customFormat="1" ht="16.5" customHeight="1">
      <c r="A67" s="96"/>
      <c r="B67" s="194"/>
      <c r="C67" s="195"/>
      <c r="D67" s="195"/>
      <c r="E67" s="195"/>
      <c r="F67" s="196"/>
      <c r="G67" s="197" t="str">
        <f t="shared" si="1"/>
        <v/>
      </c>
      <c r="H67" s="203"/>
      <c r="I67" s="97"/>
      <c r="J67" s="3" t="b">
        <f t="shared" si="0"/>
        <v>0</v>
      </c>
      <c r="K67" s="1" t="b">
        <f>IF(AND(B67&lt;&gt;"",COUNTIF(Buildings!B:B,B67)=0),TRUE,FALSE)</f>
        <v>0</v>
      </c>
    </row>
    <row r="68" spans="1:11" s="3" customFormat="1" ht="16.5" customHeight="1">
      <c r="A68" s="96"/>
      <c r="B68" s="199"/>
      <c r="C68" s="200"/>
      <c r="D68" s="200"/>
      <c r="E68" s="200"/>
      <c r="F68" s="201"/>
      <c r="G68" s="197" t="str">
        <f t="shared" ref="G68:G131" si="2">IF(F68="","",F68)</f>
        <v/>
      </c>
      <c r="H68" s="203"/>
      <c r="I68" s="97"/>
      <c r="J68" s="3" t="b">
        <f t="shared" ref="J68:J131" si="3">IF(F68=G68,FALSE,TRUE)</f>
        <v>0</v>
      </c>
      <c r="K68" s="1" t="b">
        <f>IF(AND(B68&lt;&gt;"",COUNTIF(Buildings!B:B,B68)=0),TRUE,FALSE)</f>
        <v>0</v>
      </c>
    </row>
    <row r="69" spans="1:11" s="3" customFormat="1" ht="16.5" customHeight="1">
      <c r="A69" s="96"/>
      <c r="B69" s="194"/>
      <c r="C69" s="195"/>
      <c r="D69" s="195"/>
      <c r="E69" s="195"/>
      <c r="F69" s="196"/>
      <c r="G69" s="197" t="str">
        <f t="shared" si="2"/>
        <v/>
      </c>
      <c r="H69" s="203"/>
      <c r="I69" s="97"/>
      <c r="J69" s="3" t="b">
        <f t="shared" si="3"/>
        <v>0</v>
      </c>
      <c r="K69" s="1" t="b">
        <f>IF(AND(B69&lt;&gt;"",COUNTIF(Buildings!B:B,B69)=0),TRUE,FALSE)</f>
        <v>0</v>
      </c>
    </row>
    <row r="70" spans="1:11" s="3" customFormat="1" ht="16.5" customHeight="1">
      <c r="A70" s="96"/>
      <c r="B70" s="199"/>
      <c r="C70" s="200"/>
      <c r="D70" s="200"/>
      <c r="E70" s="200"/>
      <c r="F70" s="201"/>
      <c r="G70" s="197" t="str">
        <f t="shared" si="2"/>
        <v/>
      </c>
      <c r="H70" s="203"/>
      <c r="I70" s="97"/>
      <c r="J70" s="3" t="b">
        <f t="shared" si="3"/>
        <v>0</v>
      </c>
      <c r="K70" s="1" t="b">
        <f>IF(AND(B70&lt;&gt;"",COUNTIF(Buildings!B:B,B70)=0),TRUE,FALSE)</f>
        <v>0</v>
      </c>
    </row>
    <row r="71" spans="1:11" s="3" customFormat="1" ht="16.5" customHeight="1">
      <c r="A71" s="96"/>
      <c r="B71" s="194"/>
      <c r="C71" s="195"/>
      <c r="D71" s="195"/>
      <c r="E71" s="195"/>
      <c r="F71" s="196"/>
      <c r="G71" s="197" t="str">
        <f t="shared" si="2"/>
        <v/>
      </c>
      <c r="H71" s="203"/>
      <c r="I71" s="97"/>
      <c r="J71" s="3" t="b">
        <f t="shared" si="3"/>
        <v>0</v>
      </c>
      <c r="K71" s="1" t="b">
        <f>IF(AND(B71&lt;&gt;"",COUNTIF(Buildings!B:B,B71)=0),TRUE,FALSE)</f>
        <v>0</v>
      </c>
    </row>
    <row r="72" spans="1:11" s="3" customFormat="1" ht="16.5" customHeight="1">
      <c r="A72" s="96"/>
      <c r="B72" s="199"/>
      <c r="C72" s="200"/>
      <c r="D72" s="200"/>
      <c r="E72" s="200"/>
      <c r="F72" s="201"/>
      <c r="G72" s="197" t="str">
        <f t="shared" si="2"/>
        <v/>
      </c>
      <c r="H72" s="203"/>
      <c r="I72" s="97"/>
      <c r="J72" s="3" t="b">
        <f t="shared" si="3"/>
        <v>0</v>
      </c>
      <c r="K72" s="1" t="b">
        <f>IF(AND(B72&lt;&gt;"",COUNTIF(Buildings!B:B,B72)=0),TRUE,FALSE)</f>
        <v>0</v>
      </c>
    </row>
    <row r="73" spans="1:11" s="3" customFormat="1" ht="16.5" customHeight="1">
      <c r="A73" s="96"/>
      <c r="B73" s="194"/>
      <c r="C73" s="195"/>
      <c r="D73" s="195"/>
      <c r="E73" s="195"/>
      <c r="F73" s="196"/>
      <c r="G73" s="197" t="str">
        <f t="shared" si="2"/>
        <v/>
      </c>
      <c r="H73" s="203"/>
      <c r="I73" s="97"/>
      <c r="J73" s="3" t="b">
        <f t="shared" si="3"/>
        <v>0</v>
      </c>
      <c r="K73" s="1" t="b">
        <f>IF(AND(B73&lt;&gt;"",COUNTIF(Buildings!B:B,B73)=0),TRUE,FALSE)</f>
        <v>0</v>
      </c>
    </row>
    <row r="74" spans="1:11" s="3" customFormat="1" ht="16.5" customHeight="1">
      <c r="A74" s="96"/>
      <c r="B74" s="199"/>
      <c r="C74" s="200"/>
      <c r="D74" s="200"/>
      <c r="E74" s="200"/>
      <c r="F74" s="201"/>
      <c r="G74" s="197" t="str">
        <f t="shared" si="2"/>
        <v/>
      </c>
      <c r="H74" s="203"/>
      <c r="I74" s="97"/>
      <c r="J74" s="3" t="b">
        <f t="shared" si="3"/>
        <v>0</v>
      </c>
      <c r="K74" s="1" t="b">
        <f>IF(AND(B74&lt;&gt;"",COUNTIF(Buildings!B:B,B74)=0),TRUE,FALSE)</f>
        <v>0</v>
      </c>
    </row>
    <row r="75" spans="1:11" s="3" customFormat="1" ht="16.5" customHeight="1">
      <c r="A75" s="96"/>
      <c r="B75" s="194"/>
      <c r="C75" s="195"/>
      <c r="D75" s="195"/>
      <c r="E75" s="195"/>
      <c r="F75" s="196"/>
      <c r="G75" s="197" t="str">
        <f t="shared" si="2"/>
        <v/>
      </c>
      <c r="H75" s="203"/>
      <c r="I75" s="97"/>
      <c r="J75" s="3" t="b">
        <f t="shared" si="3"/>
        <v>0</v>
      </c>
      <c r="K75" s="1" t="b">
        <f>IF(AND(B75&lt;&gt;"",COUNTIF(Buildings!B:B,B75)=0),TRUE,FALSE)</f>
        <v>0</v>
      </c>
    </row>
    <row r="76" spans="1:11" s="3" customFormat="1" ht="16.5" customHeight="1">
      <c r="A76" s="96"/>
      <c r="B76" s="199"/>
      <c r="C76" s="200"/>
      <c r="D76" s="200"/>
      <c r="E76" s="200"/>
      <c r="F76" s="201"/>
      <c r="G76" s="197" t="str">
        <f t="shared" si="2"/>
        <v/>
      </c>
      <c r="H76" s="203"/>
      <c r="I76" s="97"/>
      <c r="J76" s="3" t="b">
        <f t="shared" si="3"/>
        <v>0</v>
      </c>
      <c r="K76" s="1" t="b">
        <f>IF(AND(B76&lt;&gt;"",COUNTIF(Buildings!B:B,B76)=0),TRUE,FALSE)</f>
        <v>0</v>
      </c>
    </row>
    <row r="77" spans="1:11" s="3" customFormat="1" ht="16.5" customHeight="1">
      <c r="A77" s="96"/>
      <c r="B77" s="194"/>
      <c r="C77" s="195"/>
      <c r="D77" s="195"/>
      <c r="E77" s="195"/>
      <c r="F77" s="196"/>
      <c r="G77" s="197" t="str">
        <f t="shared" si="2"/>
        <v/>
      </c>
      <c r="H77" s="203"/>
      <c r="I77" s="97"/>
      <c r="J77" s="3" t="b">
        <f t="shared" si="3"/>
        <v>0</v>
      </c>
      <c r="K77" s="1" t="b">
        <f>IF(AND(B77&lt;&gt;"",COUNTIF(Buildings!B:B,B77)=0),TRUE,FALSE)</f>
        <v>0</v>
      </c>
    </row>
    <row r="78" spans="1:11" s="3" customFormat="1" ht="16.5" customHeight="1">
      <c r="A78" s="96"/>
      <c r="B78" s="199"/>
      <c r="C78" s="200"/>
      <c r="D78" s="200"/>
      <c r="E78" s="200"/>
      <c r="F78" s="201"/>
      <c r="G78" s="197" t="str">
        <f t="shared" si="2"/>
        <v/>
      </c>
      <c r="H78" s="203"/>
      <c r="I78" s="97"/>
      <c r="J78" s="3" t="b">
        <f t="shared" si="3"/>
        <v>0</v>
      </c>
      <c r="K78" s="1" t="b">
        <f>IF(AND(B78&lt;&gt;"",COUNTIF(Buildings!B:B,B78)=0),TRUE,FALSE)</f>
        <v>0</v>
      </c>
    </row>
    <row r="79" spans="1:11" s="3" customFormat="1" ht="16.5" customHeight="1">
      <c r="A79" s="96"/>
      <c r="B79" s="194"/>
      <c r="C79" s="195"/>
      <c r="D79" s="195"/>
      <c r="E79" s="195"/>
      <c r="F79" s="196"/>
      <c r="G79" s="197" t="str">
        <f t="shared" si="2"/>
        <v/>
      </c>
      <c r="H79" s="203"/>
      <c r="I79" s="97"/>
      <c r="J79" s="3" t="b">
        <f t="shared" si="3"/>
        <v>0</v>
      </c>
      <c r="K79" s="1" t="b">
        <f>IF(AND(B79&lt;&gt;"",COUNTIF(Buildings!B:B,B79)=0),TRUE,FALSE)</f>
        <v>0</v>
      </c>
    </row>
    <row r="80" spans="1:11" s="3" customFormat="1" ht="16.5" customHeight="1">
      <c r="A80" s="96"/>
      <c r="B80" s="199"/>
      <c r="C80" s="200"/>
      <c r="D80" s="200"/>
      <c r="E80" s="200"/>
      <c r="F80" s="201"/>
      <c r="G80" s="197" t="str">
        <f t="shared" si="2"/>
        <v/>
      </c>
      <c r="H80" s="203"/>
      <c r="I80" s="97"/>
      <c r="J80" s="3" t="b">
        <f t="shared" si="3"/>
        <v>0</v>
      </c>
      <c r="K80" s="1" t="b">
        <f>IF(AND(B80&lt;&gt;"",COUNTIF(Buildings!B:B,B80)=0),TRUE,FALSE)</f>
        <v>0</v>
      </c>
    </row>
    <row r="81" spans="1:11" s="3" customFormat="1" ht="16.5" customHeight="1">
      <c r="A81" s="96"/>
      <c r="B81" s="194"/>
      <c r="C81" s="195"/>
      <c r="D81" s="195"/>
      <c r="E81" s="195"/>
      <c r="F81" s="196"/>
      <c r="G81" s="197" t="str">
        <f t="shared" si="2"/>
        <v/>
      </c>
      <c r="H81" s="203"/>
      <c r="I81" s="97"/>
      <c r="J81" s="3" t="b">
        <f t="shared" si="3"/>
        <v>0</v>
      </c>
      <c r="K81" s="1" t="b">
        <f>IF(AND(B81&lt;&gt;"",COUNTIF(Buildings!B:B,B81)=0),TRUE,FALSE)</f>
        <v>0</v>
      </c>
    </row>
    <row r="82" spans="1:11" s="3" customFormat="1" ht="16.5" customHeight="1">
      <c r="A82" s="96"/>
      <c r="B82" s="199"/>
      <c r="C82" s="200"/>
      <c r="D82" s="200"/>
      <c r="E82" s="200"/>
      <c r="F82" s="201"/>
      <c r="G82" s="197" t="str">
        <f t="shared" si="2"/>
        <v/>
      </c>
      <c r="H82" s="203"/>
      <c r="I82" s="97"/>
      <c r="J82" s="3" t="b">
        <f t="shared" si="3"/>
        <v>0</v>
      </c>
      <c r="K82" s="1" t="b">
        <f>IF(AND(B82&lt;&gt;"",COUNTIF(Buildings!B:B,B82)=0),TRUE,FALSE)</f>
        <v>0</v>
      </c>
    </row>
    <row r="83" spans="1:11" s="3" customFormat="1" ht="16.5" customHeight="1">
      <c r="A83" s="96"/>
      <c r="B83" s="194"/>
      <c r="C83" s="195"/>
      <c r="D83" s="195"/>
      <c r="E83" s="195"/>
      <c r="F83" s="196"/>
      <c r="G83" s="197" t="str">
        <f t="shared" si="2"/>
        <v/>
      </c>
      <c r="H83" s="203"/>
      <c r="I83" s="97"/>
      <c r="J83" s="3" t="b">
        <f t="shared" si="3"/>
        <v>0</v>
      </c>
      <c r="K83" s="1" t="b">
        <f>IF(AND(B83&lt;&gt;"",COUNTIF(Buildings!B:B,B83)=0),TRUE,FALSE)</f>
        <v>0</v>
      </c>
    </row>
    <row r="84" spans="1:11" s="3" customFormat="1" ht="16.5" customHeight="1">
      <c r="A84" s="96"/>
      <c r="B84" s="199"/>
      <c r="C84" s="200"/>
      <c r="D84" s="200"/>
      <c r="E84" s="200"/>
      <c r="F84" s="201"/>
      <c r="G84" s="197" t="str">
        <f t="shared" si="2"/>
        <v/>
      </c>
      <c r="H84" s="203"/>
      <c r="I84" s="97"/>
      <c r="J84" s="3" t="b">
        <f t="shared" si="3"/>
        <v>0</v>
      </c>
      <c r="K84" s="1" t="b">
        <f>IF(AND(B84&lt;&gt;"",COUNTIF(Buildings!B:B,B84)=0),TRUE,FALSE)</f>
        <v>0</v>
      </c>
    </row>
    <row r="85" spans="1:11" s="3" customFormat="1" ht="16.5" customHeight="1">
      <c r="A85" s="96"/>
      <c r="B85" s="194"/>
      <c r="C85" s="195"/>
      <c r="D85" s="195"/>
      <c r="E85" s="195"/>
      <c r="F85" s="196"/>
      <c r="G85" s="197" t="str">
        <f t="shared" si="2"/>
        <v/>
      </c>
      <c r="H85" s="203"/>
      <c r="I85" s="97"/>
      <c r="J85" s="3" t="b">
        <f t="shared" si="3"/>
        <v>0</v>
      </c>
      <c r="K85" s="1" t="b">
        <f>IF(AND(B85&lt;&gt;"",COUNTIF(Buildings!B:B,B85)=0),TRUE,FALSE)</f>
        <v>0</v>
      </c>
    </row>
    <row r="86" spans="1:11" s="3" customFormat="1" ht="16.5" customHeight="1">
      <c r="A86" s="96"/>
      <c r="B86" s="199"/>
      <c r="C86" s="200"/>
      <c r="D86" s="200"/>
      <c r="E86" s="200"/>
      <c r="F86" s="201"/>
      <c r="G86" s="197" t="str">
        <f t="shared" si="2"/>
        <v/>
      </c>
      <c r="H86" s="203"/>
      <c r="I86" s="97"/>
      <c r="J86" s="3" t="b">
        <f t="shared" si="3"/>
        <v>0</v>
      </c>
      <c r="K86" s="1" t="b">
        <f>IF(AND(B86&lt;&gt;"",COUNTIF(Buildings!B:B,B86)=0),TRUE,FALSE)</f>
        <v>0</v>
      </c>
    </row>
    <row r="87" spans="1:11" s="3" customFormat="1" ht="16.5" customHeight="1">
      <c r="A87" s="96"/>
      <c r="B87" s="194"/>
      <c r="C87" s="195"/>
      <c r="D87" s="195"/>
      <c r="E87" s="195"/>
      <c r="F87" s="196"/>
      <c r="G87" s="197" t="str">
        <f t="shared" si="2"/>
        <v/>
      </c>
      <c r="H87" s="203"/>
      <c r="I87" s="97"/>
      <c r="J87" s="3" t="b">
        <f t="shared" si="3"/>
        <v>0</v>
      </c>
      <c r="K87" s="1" t="b">
        <f>IF(AND(B87&lt;&gt;"",COUNTIF(Buildings!B:B,B87)=0),TRUE,FALSE)</f>
        <v>0</v>
      </c>
    </row>
    <row r="88" spans="1:11" s="3" customFormat="1" ht="16.5" customHeight="1">
      <c r="A88" s="96"/>
      <c r="B88" s="199"/>
      <c r="C88" s="200"/>
      <c r="D88" s="200"/>
      <c r="E88" s="200"/>
      <c r="F88" s="201"/>
      <c r="G88" s="197" t="str">
        <f t="shared" si="2"/>
        <v/>
      </c>
      <c r="H88" s="203"/>
      <c r="I88" s="97"/>
      <c r="J88" s="3" t="b">
        <f t="shared" si="3"/>
        <v>0</v>
      </c>
      <c r="K88" s="1" t="b">
        <f>IF(AND(B88&lt;&gt;"",COUNTIF(Buildings!B:B,B88)=0),TRUE,FALSE)</f>
        <v>0</v>
      </c>
    </row>
    <row r="89" spans="1:11" s="3" customFormat="1" ht="16.5" customHeight="1">
      <c r="A89" s="96"/>
      <c r="B89" s="194"/>
      <c r="C89" s="195"/>
      <c r="D89" s="195"/>
      <c r="E89" s="195"/>
      <c r="F89" s="196"/>
      <c r="G89" s="197" t="str">
        <f t="shared" si="2"/>
        <v/>
      </c>
      <c r="H89" s="203"/>
      <c r="I89" s="97"/>
      <c r="J89" s="3" t="b">
        <f t="shared" si="3"/>
        <v>0</v>
      </c>
      <c r="K89" s="1" t="b">
        <f>IF(AND(B89&lt;&gt;"",COUNTIF(Buildings!B:B,B89)=0),TRUE,FALSE)</f>
        <v>0</v>
      </c>
    </row>
    <row r="90" spans="1:11" s="3" customFormat="1" ht="16.5" customHeight="1">
      <c r="A90" s="96"/>
      <c r="B90" s="199"/>
      <c r="C90" s="200"/>
      <c r="D90" s="200"/>
      <c r="E90" s="200"/>
      <c r="F90" s="201"/>
      <c r="G90" s="197" t="str">
        <f t="shared" si="2"/>
        <v/>
      </c>
      <c r="H90" s="203"/>
      <c r="I90" s="97"/>
      <c r="J90" s="3" t="b">
        <f t="shared" si="3"/>
        <v>0</v>
      </c>
      <c r="K90" s="1" t="b">
        <f>IF(AND(B90&lt;&gt;"",COUNTIF(Buildings!B:B,B90)=0),TRUE,FALSE)</f>
        <v>0</v>
      </c>
    </row>
    <row r="91" spans="1:11" s="3" customFormat="1" ht="16.5" customHeight="1">
      <c r="A91" s="96"/>
      <c r="B91" s="194"/>
      <c r="C91" s="195"/>
      <c r="D91" s="195"/>
      <c r="E91" s="195"/>
      <c r="F91" s="196"/>
      <c r="G91" s="197" t="str">
        <f t="shared" si="2"/>
        <v/>
      </c>
      <c r="H91" s="203"/>
      <c r="I91" s="97"/>
      <c r="J91" s="3" t="b">
        <f t="shared" si="3"/>
        <v>0</v>
      </c>
      <c r="K91" s="1" t="b">
        <f>IF(AND(B91&lt;&gt;"",COUNTIF(Buildings!B:B,B91)=0),TRUE,FALSE)</f>
        <v>0</v>
      </c>
    </row>
    <row r="92" spans="1:11" s="3" customFormat="1" ht="16.5" customHeight="1">
      <c r="A92" s="96"/>
      <c r="B92" s="199"/>
      <c r="C92" s="200"/>
      <c r="D92" s="200"/>
      <c r="E92" s="200"/>
      <c r="F92" s="201"/>
      <c r="G92" s="197" t="str">
        <f t="shared" si="2"/>
        <v/>
      </c>
      <c r="H92" s="203"/>
      <c r="I92" s="97"/>
      <c r="J92" s="3" t="b">
        <f t="shared" si="3"/>
        <v>0</v>
      </c>
      <c r="K92" s="1" t="b">
        <f>IF(AND(B92&lt;&gt;"",COUNTIF(Buildings!B:B,B92)=0),TRUE,FALSE)</f>
        <v>0</v>
      </c>
    </row>
    <row r="93" spans="1:11" s="3" customFormat="1" ht="16.5" customHeight="1">
      <c r="A93" s="96"/>
      <c r="B93" s="194"/>
      <c r="C93" s="195"/>
      <c r="D93" s="195"/>
      <c r="E93" s="195"/>
      <c r="F93" s="196"/>
      <c r="G93" s="197" t="str">
        <f t="shared" si="2"/>
        <v/>
      </c>
      <c r="H93" s="203"/>
      <c r="I93" s="97"/>
      <c r="J93" s="3" t="b">
        <f t="shared" si="3"/>
        <v>0</v>
      </c>
      <c r="K93" s="1" t="b">
        <f>IF(AND(B93&lt;&gt;"",COUNTIF(Buildings!B:B,B93)=0),TRUE,FALSE)</f>
        <v>0</v>
      </c>
    </row>
    <row r="94" spans="1:11" s="3" customFormat="1" ht="16.5" customHeight="1">
      <c r="A94" s="96"/>
      <c r="B94" s="199"/>
      <c r="C94" s="200"/>
      <c r="D94" s="200"/>
      <c r="E94" s="200"/>
      <c r="F94" s="201"/>
      <c r="G94" s="197" t="str">
        <f t="shared" si="2"/>
        <v/>
      </c>
      <c r="H94" s="203"/>
      <c r="I94" s="97"/>
      <c r="J94" s="3" t="b">
        <f t="shared" si="3"/>
        <v>0</v>
      </c>
      <c r="K94" s="1" t="b">
        <f>IF(AND(B94&lt;&gt;"",COUNTIF(Buildings!B:B,B94)=0),TRUE,FALSE)</f>
        <v>0</v>
      </c>
    </row>
    <row r="95" spans="1:11" s="3" customFormat="1" ht="16.5" customHeight="1">
      <c r="A95" s="96"/>
      <c r="B95" s="194"/>
      <c r="C95" s="195"/>
      <c r="D95" s="195"/>
      <c r="E95" s="195"/>
      <c r="F95" s="196"/>
      <c r="G95" s="197" t="str">
        <f t="shared" si="2"/>
        <v/>
      </c>
      <c r="H95" s="203"/>
      <c r="I95" s="97"/>
      <c r="J95" s="3" t="b">
        <f t="shared" si="3"/>
        <v>0</v>
      </c>
      <c r="K95" s="1" t="b">
        <f>IF(AND(B95&lt;&gt;"",COUNTIF(Buildings!B:B,B95)=0),TRUE,FALSE)</f>
        <v>0</v>
      </c>
    </row>
    <row r="96" spans="1:11" s="3" customFormat="1" ht="16.5" customHeight="1">
      <c r="A96" s="96"/>
      <c r="B96" s="199"/>
      <c r="C96" s="200"/>
      <c r="D96" s="200"/>
      <c r="E96" s="200"/>
      <c r="F96" s="201"/>
      <c r="G96" s="197" t="str">
        <f t="shared" si="2"/>
        <v/>
      </c>
      <c r="H96" s="203"/>
      <c r="I96" s="97"/>
      <c r="J96" s="3" t="b">
        <f t="shared" si="3"/>
        <v>0</v>
      </c>
      <c r="K96" s="1" t="b">
        <f>IF(AND(B96&lt;&gt;"",COUNTIF(Buildings!B:B,B96)=0),TRUE,FALSE)</f>
        <v>0</v>
      </c>
    </row>
    <row r="97" spans="1:11" s="3" customFormat="1" ht="16.5" customHeight="1">
      <c r="A97" s="96"/>
      <c r="B97" s="194"/>
      <c r="C97" s="195"/>
      <c r="D97" s="195"/>
      <c r="E97" s="195"/>
      <c r="F97" s="196"/>
      <c r="G97" s="197" t="str">
        <f t="shared" si="2"/>
        <v/>
      </c>
      <c r="H97" s="203"/>
      <c r="I97" s="97"/>
      <c r="J97" s="3" t="b">
        <f t="shared" si="3"/>
        <v>0</v>
      </c>
      <c r="K97" s="1" t="b">
        <f>IF(AND(B97&lt;&gt;"",COUNTIF(Buildings!B:B,B97)=0),TRUE,FALSE)</f>
        <v>0</v>
      </c>
    </row>
    <row r="98" spans="1:11" s="3" customFormat="1" ht="16.5" customHeight="1">
      <c r="A98" s="96"/>
      <c r="B98" s="199"/>
      <c r="C98" s="200"/>
      <c r="D98" s="200"/>
      <c r="E98" s="200"/>
      <c r="F98" s="201"/>
      <c r="G98" s="197" t="str">
        <f t="shared" si="2"/>
        <v/>
      </c>
      <c r="H98" s="203"/>
      <c r="I98" s="97"/>
      <c r="J98" s="3" t="b">
        <f t="shared" si="3"/>
        <v>0</v>
      </c>
      <c r="K98" s="1" t="b">
        <f>IF(AND(B98&lt;&gt;"",COUNTIF(Buildings!B:B,B98)=0),TRUE,FALSE)</f>
        <v>0</v>
      </c>
    </row>
    <row r="99" spans="1:11" s="3" customFormat="1" ht="16.5" customHeight="1">
      <c r="A99" s="96"/>
      <c r="B99" s="194"/>
      <c r="C99" s="195"/>
      <c r="D99" s="195"/>
      <c r="E99" s="195"/>
      <c r="F99" s="196"/>
      <c r="G99" s="197" t="str">
        <f t="shared" si="2"/>
        <v/>
      </c>
      <c r="H99" s="203"/>
      <c r="I99" s="97"/>
      <c r="J99" s="3" t="b">
        <f t="shared" si="3"/>
        <v>0</v>
      </c>
      <c r="K99" s="1" t="b">
        <f>IF(AND(B99&lt;&gt;"",COUNTIF(Buildings!B:B,B99)=0),TRUE,FALSE)</f>
        <v>0</v>
      </c>
    </row>
    <row r="100" spans="1:11" s="3" customFormat="1" ht="16.5" customHeight="1">
      <c r="A100" s="96"/>
      <c r="B100" s="199"/>
      <c r="C100" s="200"/>
      <c r="D100" s="200"/>
      <c r="E100" s="200"/>
      <c r="F100" s="201"/>
      <c r="G100" s="197" t="str">
        <f t="shared" si="2"/>
        <v/>
      </c>
      <c r="H100" s="203"/>
      <c r="I100" s="97"/>
      <c r="J100" s="3" t="b">
        <f t="shared" si="3"/>
        <v>0</v>
      </c>
      <c r="K100" s="1" t="b">
        <f>IF(AND(B100&lt;&gt;"",COUNTIF(Buildings!B:B,B100)=0),TRUE,FALSE)</f>
        <v>0</v>
      </c>
    </row>
    <row r="101" spans="1:11" s="3" customFormat="1" ht="16.5" customHeight="1">
      <c r="A101" s="96"/>
      <c r="B101" s="194"/>
      <c r="C101" s="195"/>
      <c r="D101" s="195"/>
      <c r="E101" s="195"/>
      <c r="F101" s="196"/>
      <c r="G101" s="197" t="str">
        <f t="shared" si="2"/>
        <v/>
      </c>
      <c r="H101" s="203"/>
      <c r="I101" s="97"/>
      <c r="J101" s="3" t="b">
        <f t="shared" si="3"/>
        <v>0</v>
      </c>
      <c r="K101" s="1" t="b">
        <f>IF(AND(B101&lt;&gt;"",COUNTIF(Buildings!B:B,B101)=0),TRUE,FALSE)</f>
        <v>0</v>
      </c>
    </row>
    <row r="102" spans="1:11" s="3" customFormat="1" ht="16.5" customHeight="1">
      <c r="A102" s="96"/>
      <c r="B102" s="199"/>
      <c r="C102" s="200"/>
      <c r="D102" s="200"/>
      <c r="E102" s="200"/>
      <c r="F102" s="201"/>
      <c r="G102" s="197" t="str">
        <f t="shared" si="2"/>
        <v/>
      </c>
      <c r="H102" s="203"/>
      <c r="I102" s="97"/>
      <c r="J102" s="3" t="b">
        <f t="shared" si="3"/>
        <v>0</v>
      </c>
      <c r="K102" s="1" t="b">
        <f>IF(AND(B102&lt;&gt;"",COUNTIF(Buildings!B:B,B102)=0),TRUE,FALSE)</f>
        <v>0</v>
      </c>
    </row>
    <row r="103" spans="1:11" s="3" customFormat="1" ht="16.5" customHeight="1">
      <c r="A103" s="96"/>
      <c r="B103" s="194"/>
      <c r="C103" s="195"/>
      <c r="D103" s="195"/>
      <c r="E103" s="195"/>
      <c r="F103" s="196"/>
      <c r="G103" s="197" t="str">
        <f t="shared" si="2"/>
        <v/>
      </c>
      <c r="H103" s="203"/>
      <c r="I103" s="97"/>
      <c r="J103" s="3" t="b">
        <f t="shared" si="3"/>
        <v>0</v>
      </c>
      <c r="K103" s="1" t="b">
        <f>IF(AND(B103&lt;&gt;"",COUNTIF(Buildings!B:B,B103)=0),TRUE,FALSE)</f>
        <v>0</v>
      </c>
    </row>
    <row r="104" spans="1:11" s="3" customFormat="1" ht="16.5" customHeight="1">
      <c r="A104" s="96"/>
      <c r="B104" s="199"/>
      <c r="C104" s="200"/>
      <c r="D104" s="200"/>
      <c r="E104" s="200"/>
      <c r="F104" s="201"/>
      <c r="G104" s="197" t="str">
        <f t="shared" si="2"/>
        <v/>
      </c>
      <c r="H104" s="203"/>
      <c r="I104" s="97"/>
      <c r="J104" s="3" t="b">
        <f t="shared" si="3"/>
        <v>0</v>
      </c>
      <c r="K104" s="1" t="b">
        <f>IF(AND(B104&lt;&gt;"",COUNTIF(Buildings!B:B,B104)=0),TRUE,FALSE)</f>
        <v>0</v>
      </c>
    </row>
    <row r="105" spans="1:11" s="3" customFormat="1" ht="16.5" customHeight="1">
      <c r="A105" s="96"/>
      <c r="B105" s="194"/>
      <c r="C105" s="195"/>
      <c r="D105" s="195"/>
      <c r="E105" s="195"/>
      <c r="F105" s="196"/>
      <c r="G105" s="197" t="str">
        <f t="shared" si="2"/>
        <v/>
      </c>
      <c r="H105" s="203"/>
      <c r="I105" s="97"/>
      <c r="J105" s="3" t="b">
        <f t="shared" si="3"/>
        <v>0</v>
      </c>
      <c r="K105" s="1" t="b">
        <f>IF(AND(B105&lt;&gt;"",COUNTIF(Buildings!B:B,B105)=0),TRUE,FALSE)</f>
        <v>0</v>
      </c>
    </row>
    <row r="106" spans="1:11" s="3" customFormat="1" ht="16.5" customHeight="1">
      <c r="A106" s="96"/>
      <c r="B106" s="199"/>
      <c r="C106" s="200"/>
      <c r="D106" s="200"/>
      <c r="E106" s="200"/>
      <c r="F106" s="201"/>
      <c r="G106" s="197" t="str">
        <f t="shared" si="2"/>
        <v/>
      </c>
      <c r="H106" s="203"/>
      <c r="I106" s="97"/>
      <c r="J106" s="3" t="b">
        <f t="shared" si="3"/>
        <v>0</v>
      </c>
      <c r="K106" s="1" t="b">
        <f>IF(AND(B106&lt;&gt;"",COUNTIF(Buildings!B:B,B106)=0),TRUE,FALSE)</f>
        <v>0</v>
      </c>
    </row>
    <row r="107" spans="1:11" s="3" customFormat="1" ht="16.5" customHeight="1">
      <c r="A107" s="96"/>
      <c r="B107" s="194"/>
      <c r="C107" s="195"/>
      <c r="D107" s="195"/>
      <c r="E107" s="195"/>
      <c r="F107" s="196"/>
      <c r="G107" s="197" t="str">
        <f t="shared" si="2"/>
        <v/>
      </c>
      <c r="H107" s="203"/>
      <c r="I107" s="97"/>
      <c r="J107" s="3" t="b">
        <f t="shared" si="3"/>
        <v>0</v>
      </c>
      <c r="K107" s="1" t="b">
        <f>IF(AND(B107&lt;&gt;"",COUNTIF(Buildings!B:B,B107)=0),TRUE,FALSE)</f>
        <v>0</v>
      </c>
    </row>
    <row r="108" spans="1:11" s="3" customFormat="1" ht="16.5" customHeight="1">
      <c r="A108" s="96"/>
      <c r="B108" s="199"/>
      <c r="C108" s="200"/>
      <c r="D108" s="200"/>
      <c r="E108" s="200"/>
      <c r="F108" s="201"/>
      <c r="G108" s="197" t="str">
        <f t="shared" si="2"/>
        <v/>
      </c>
      <c r="H108" s="203"/>
      <c r="I108" s="97"/>
      <c r="J108" s="3" t="b">
        <f t="shared" si="3"/>
        <v>0</v>
      </c>
      <c r="K108" s="1" t="b">
        <f>IF(AND(B108&lt;&gt;"",COUNTIF(Buildings!B:B,B108)=0),TRUE,FALSE)</f>
        <v>0</v>
      </c>
    </row>
    <row r="109" spans="1:11" s="3" customFormat="1" ht="16.5" customHeight="1">
      <c r="A109" s="96"/>
      <c r="B109" s="194"/>
      <c r="C109" s="195"/>
      <c r="D109" s="195"/>
      <c r="E109" s="195"/>
      <c r="F109" s="196"/>
      <c r="G109" s="197" t="str">
        <f t="shared" si="2"/>
        <v/>
      </c>
      <c r="H109" s="203"/>
      <c r="I109" s="97"/>
      <c r="J109" s="3" t="b">
        <f t="shared" si="3"/>
        <v>0</v>
      </c>
      <c r="K109" s="1" t="b">
        <f>IF(AND(B109&lt;&gt;"",COUNTIF(Buildings!B:B,B109)=0),TRUE,FALSE)</f>
        <v>0</v>
      </c>
    </row>
    <row r="110" spans="1:11" s="3" customFormat="1" ht="16.5" customHeight="1">
      <c r="A110" s="96"/>
      <c r="B110" s="199"/>
      <c r="C110" s="200"/>
      <c r="D110" s="200"/>
      <c r="E110" s="200"/>
      <c r="F110" s="201"/>
      <c r="G110" s="197" t="str">
        <f t="shared" si="2"/>
        <v/>
      </c>
      <c r="H110" s="203"/>
      <c r="I110" s="97"/>
      <c r="J110" s="3" t="b">
        <f t="shared" si="3"/>
        <v>0</v>
      </c>
      <c r="K110" s="1" t="b">
        <f>IF(AND(B110&lt;&gt;"",COUNTIF(Buildings!B:B,B110)=0),TRUE,FALSE)</f>
        <v>0</v>
      </c>
    </row>
    <row r="111" spans="1:11" s="3" customFormat="1" ht="16.5" customHeight="1">
      <c r="A111" s="96"/>
      <c r="B111" s="194"/>
      <c r="C111" s="195"/>
      <c r="D111" s="195"/>
      <c r="E111" s="195"/>
      <c r="F111" s="196"/>
      <c r="G111" s="197" t="str">
        <f t="shared" si="2"/>
        <v/>
      </c>
      <c r="H111" s="203"/>
      <c r="I111" s="97"/>
      <c r="J111" s="3" t="b">
        <f t="shared" si="3"/>
        <v>0</v>
      </c>
      <c r="K111" s="1" t="b">
        <f>IF(AND(B111&lt;&gt;"",COUNTIF(Buildings!B:B,B111)=0),TRUE,FALSE)</f>
        <v>0</v>
      </c>
    </row>
    <row r="112" spans="1:11" s="3" customFormat="1" ht="16.5" customHeight="1">
      <c r="A112" s="96"/>
      <c r="B112" s="199"/>
      <c r="C112" s="200"/>
      <c r="D112" s="200"/>
      <c r="E112" s="200"/>
      <c r="F112" s="201"/>
      <c r="G112" s="197" t="str">
        <f t="shared" si="2"/>
        <v/>
      </c>
      <c r="H112" s="203"/>
      <c r="I112" s="97"/>
      <c r="J112" s="3" t="b">
        <f t="shared" si="3"/>
        <v>0</v>
      </c>
      <c r="K112" s="1" t="b">
        <f>IF(AND(B112&lt;&gt;"",COUNTIF(Buildings!B:B,B112)=0),TRUE,FALSE)</f>
        <v>0</v>
      </c>
    </row>
    <row r="113" spans="1:11" s="3" customFormat="1" ht="16.5" customHeight="1">
      <c r="A113" s="96"/>
      <c r="B113" s="194"/>
      <c r="C113" s="195"/>
      <c r="D113" s="195"/>
      <c r="E113" s="195"/>
      <c r="F113" s="196"/>
      <c r="G113" s="197" t="str">
        <f t="shared" si="2"/>
        <v/>
      </c>
      <c r="H113" s="203"/>
      <c r="I113" s="97"/>
      <c r="J113" s="3" t="b">
        <f t="shared" si="3"/>
        <v>0</v>
      </c>
      <c r="K113" s="1" t="b">
        <f>IF(AND(B113&lt;&gt;"",COUNTIF(Buildings!B:B,B113)=0),TRUE,FALSE)</f>
        <v>0</v>
      </c>
    </row>
    <row r="114" spans="1:11" s="3" customFormat="1" ht="16.5" customHeight="1">
      <c r="A114" s="96"/>
      <c r="B114" s="199"/>
      <c r="C114" s="200"/>
      <c r="D114" s="200"/>
      <c r="E114" s="200"/>
      <c r="F114" s="201"/>
      <c r="G114" s="197" t="str">
        <f t="shared" si="2"/>
        <v/>
      </c>
      <c r="H114" s="203"/>
      <c r="I114" s="97"/>
      <c r="J114" s="3" t="b">
        <f t="shared" si="3"/>
        <v>0</v>
      </c>
      <c r="K114" s="1" t="b">
        <f>IF(AND(B114&lt;&gt;"",COUNTIF(Buildings!B:B,B114)=0),TRUE,FALSE)</f>
        <v>0</v>
      </c>
    </row>
    <row r="115" spans="1:11" s="3" customFormat="1" ht="16.5" customHeight="1">
      <c r="A115" s="96"/>
      <c r="B115" s="194"/>
      <c r="C115" s="195"/>
      <c r="D115" s="195"/>
      <c r="E115" s="195"/>
      <c r="F115" s="196"/>
      <c r="G115" s="197" t="str">
        <f t="shared" si="2"/>
        <v/>
      </c>
      <c r="H115" s="203"/>
      <c r="I115" s="97"/>
      <c r="J115" s="3" t="b">
        <f t="shared" si="3"/>
        <v>0</v>
      </c>
      <c r="K115" s="1" t="b">
        <f>IF(AND(B115&lt;&gt;"",COUNTIF(Buildings!B:B,B115)=0),TRUE,FALSE)</f>
        <v>0</v>
      </c>
    </row>
    <row r="116" spans="1:11" s="3" customFormat="1" ht="16.5" customHeight="1">
      <c r="A116" s="96"/>
      <c r="B116" s="199"/>
      <c r="C116" s="200"/>
      <c r="D116" s="200"/>
      <c r="E116" s="200"/>
      <c r="F116" s="201"/>
      <c r="G116" s="197" t="str">
        <f t="shared" si="2"/>
        <v/>
      </c>
      <c r="H116" s="203"/>
      <c r="I116" s="97"/>
      <c r="J116" s="3" t="b">
        <f t="shared" si="3"/>
        <v>0</v>
      </c>
      <c r="K116" s="1" t="b">
        <f>IF(AND(B116&lt;&gt;"",COUNTIF(Buildings!B:B,B116)=0),TRUE,FALSE)</f>
        <v>0</v>
      </c>
    </row>
    <row r="117" spans="1:11" s="3" customFormat="1" ht="16.5" customHeight="1">
      <c r="A117" s="96"/>
      <c r="B117" s="194"/>
      <c r="C117" s="195"/>
      <c r="D117" s="195"/>
      <c r="E117" s="195"/>
      <c r="F117" s="196"/>
      <c r="G117" s="197" t="str">
        <f t="shared" si="2"/>
        <v/>
      </c>
      <c r="H117" s="203"/>
      <c r="I117" s="97"/>
      <c r="J117" s="3" t="b">
        <f t="shared" si="3"/>
        <v>0</v>
      </c>
      <c r="K117" s="1" t="b">
        <f>IF(AND(B117&lt;&gt;"",COUNTIF(Buildings!B:B,B117)=0),TRUE,FALSE)</f>
        <v>0</v>
      </c>
    </row>
    <row r="118" spans="1:11" s="3" customFormat="1" ht="16.5" customHeight="1">
      <c r="A118" s="96"/>
      <c r="B118" s="199"/>
      <c r="C118" s="200"/>
      <c r="D118" s="200"/>
      <c r="E118" s="200"/>
      <c r="F118" s="201"/>
      <c r="G118" s="197" t="str">
        <f t="shared" si="2"/>
        <v/>
      </c>
      <c r="H118" s="203"/>
      <c r="I118" s="97"/>
      <c r="J118" s="3" t="b">
        <f t="shared" si="3"/>
        <v>0</v>
      </c>
      <c r="K118" s="1" t="b">
        <f>IF(AND(B118&lt;&gt;"",COUNTIF(Buildings!B:B,B118)=0),TRUE,FALSE)</f>
        <v>0</v>
      </c>
    </row>
    <row r="119" spans="1:11" s="3" customFormat="1" ht="16.5" customHeight="1">
      <c r="A119" s="96"/>
      <c r="B119" s="194"/>
      <c r="C119" s="195"/>
      <c r="D119" s="195"/>
      <c r="E119" s="195"/>
      <c r="F119" s="196"/>
      <c r="G119" s="197" t="str">
        <f t="shared" si="2"/>
        <v/>
      </c>
      <c r="H119" s="203"/>
      <c r="I119" s="97"/>
      <c r="J119" s="3" t="b">
        <f t="shared" si="3"/>
        <v>0</v>
      </c>
      <c r="K119" s="1" t="b">
        <f>IF(AND(B119&lt;&gt;"",COUNTIF(Buildings!B:B,B119)=0),TRUE,FALSE)</f>
        <v>0</v>
      </c>
    </row>
    <row r="120" spans="1:11" s="3" customFormat="1" ht="16.5" customHeight="1">
      <c r="A120" s="96"/>
      <c r="B120" s="199"/>
      <c r="C120" s="200"/>
      <c r="D120" s="200"/>
      <c r="E120" s="200"/>
      <c r="F120" s="201"/>
      <c r="G120" s="197" t="str">
        <f t="shared" si="2"/>
        <v/>
      </c>
      <c r="H120" s="203"/>
      <c r="I120" s="97"/>
      <c r="J120" s="3" t="b">
        <f t="shared" si="3"/>
        <v>0</v>
      </c>
      <c r="K120" s="1" t="b">
        <f>IF(AND(B120&lt;&gt;"",COUNTIF(Buildings!B:B,B120)=0),TRUE,FALSE)</f>
        <v>0</v>
      </c>
    </row>
    <row r="121" spans="1:11" s="3" customFormat="1" ht="16.5" customHeight="1">
      <c r="A121" s="96"/>
      <c r="B121" s="194"/>
      <c r="C121" s="195"/>
      <c r="D121" s="195"/>
      <c r="E121" s="195"/>
      <c r="F121" s="196"/>
      <c r="G121" s="197" t="str">
        <f t="shared" si="2"/>
        <v/>
      </c>
      <c r="H121" s="203"/>
      <c r="I121" s="97"/>
      <c r="J121" s="3" t="b">
        <f t="shared" si="3"/>
        <v>0</v>
      </c>
      <c r="K121" s="1" t="b">
        <f>IF(AND(B121&lt;&gt;"",COUNTIF(Buildings!B:B,B121)=0),TRUE,FALSE)</f>
        <v>0</v>
      </c>
    </row>
    <row r="122" spans="1:11" s="3" customFormat="1" ht="16.5" customHeight="1">
      <c r="A122" s="96"/>
      <c r="B122" s="199"/>
      <c r="C122" s="200"/>
      <c r="D122" s="200"/>
      <c r="E122" s="200"/>
      <c r="F122" s="201"/>
      <c r="G122" s="197" t="str">
        <f t="shared" si="2"/>
        <v/>
      </c>
      <c r="H122" s="203"/>
      <c r="I122" s="97"/>
      <c r="J122" s="3" t="b">
        <f t="shared" si="3"/>
        <v>0</v>
      </c>
      <c r="K122" s="1" t="b">
        <f>IF(AND(B122&lt;&gt;"",COUNTIF(Buildings!B:B,B122)=0),TRUE,FALSE)</f>
        <v>0</v>
      </c>
    </row>
    <row r="123" spans="1:11" s="3" customFormat="1" ht="16.5" customHeight="1">
      <c r="A123" s="96"/>
      <c r="B123" s="194"/>
      <c r="C123" s="195"/>
      <c r="D123" s="195"/>
      <c r="E123" s="195"/>
      <c r="F123" s="196"/>
      <c r="G123" s="197" t="str">
        <f t="shared" si="2"/>
        <v/>
      </c>
      <c r="H123" s="203"/>
      <c r="I123" s="97"/>
      <c r="J123" s="3" t="b">
        <f t="shared" si="3"/>
        <v>0</v>
      </c>
      <c r="K123" s="1" t="b">
        <f>IF(AND(B123&lt;&gt;"",COUNTIF(Buildings!B:B,B123)=0),TRUE,FALSE)</f>
        <v>0</v>
      </c>
    </row>
    <row r="124" spans="1:11" s="3" customFormat="1" ht="16.5" customHeight="1">
      <c r="A124" s="96"/>
      <c r="B124" s="199"/>
      <c r="C124" s="200"/>
      <c r="D124" s="200"/>
      <c r="E124" s="200"/>
      <c r="F124" s="201"/>
      <c r="G124" s="197" t="str">
        <f t="shared" si="2"/>
        <v/>
      </c>
      <c r="H124" s="203"/>
      <c r="I124" s="97"/>
      <c r="J124" s="3" t="b">
        <f t="shared" si="3"/>
        <v>0</v>
      </c>
      <c r="K124" s="1" t="b">
        <f>IF(AND(B124&lt;&gt;"",COUNTIF(Buildings!B:B,B124)=0),TRUE,FALSE)</f>
        <v>0</v>
      </c>
    </row>
    <row r="125" spans="1:11" s="3" customFormat="1" ht="16.5" customHeight="1">
      <c r="A125" s="96"/>
      <c r="B125" s="194"/>
      <c r="C125" s="195"/>
      <c r="D125" s="195"/>
      <c r="E125" s="195"/>
      <c r="F125" s="196"/>
      <c r="G125" s="197" t="str">
        <f t="shared" si="2"/>
        <v/>
      </c>
      <c r="H125" s="203"/>
      <c r="I125" s="97"/>
      <c r="J125" s="3" t="b">
        <f t="shared" si="3"/>
        <v>0</v>
      </c>
      <c r="K125" s="1" t="b">
        <f>IF(AND(B125&lt;&gt;"",COUNTIF(Buildings!B:B,B125)=0),TRUE,FALSE)</f>
        <v>0</v>
      </c>
    </row>
    <row r="126" spans="1:11" s="3" customFormat="1" ht="16.5" customHeight="1">
      <c r="A126" s="96"/>
      <c r="B126" s="199"/>
      <c r="C126" s="200"/>
      <c r="D126" s="200"/>
      <c r="E126" s="200"/>
      <c r="F126" s="201"/>
      <c r="G126" s="197" t="str">
        <f t="shared" si="2"/>
        <v/>
      </c>
      <c r="H126" s="203"/>
      <c r="I126" s="97"/>
      <c r="J126" s="3" t="b">
        <f t="shared" si="3"/>
        <v>0</v>
      </c>
      <c r="K126" s="1" t="b">
        <f>IF(AND(B126&lt;&gt;"",COUNTIF(Buildings!B:B,B126)=0),TRUE,FALSE)</f>
        <v>0</v>
      </c>
    </row>
    <row r="127" spans="1:11" s="3" customFormat="1" ht="16.5" customHeight="1">
      <c r="A127" s="96"/>
      <c r="B127" s="194"/>
      <c r="C127" s="195"/>
      <c r="D127" s="195"/>
      <c r="E127" s="195"/>
      <c r="F127" s="196"/>
      <c r="G127" s="197" t="str">
        <f t="shared" si="2"/>
        <v/>
      </c>
      <c r="H127" s="203"/>
      <c r="I127" s="97"/>
      <c r="J127" s="3" t="b">
        <f t="shared" si="3"/>
        <v>0</v>
      </c>
      <c r="K127" s="1" t="b">
        <f>IF(AND(B127&lt;&gt;"",COUNTIF(Buildings!B:B,B127)=0),TRUE,FALSE)</f>
        <v>0</v>
      </c>
    </row>
    <row r="128" spans="1:11" s="3" customFormat="1" ht="16.5" customHeight="1">
      <c r="A128" s="96"/>
      <c r="B128" s="199"/>
      <c r="C128" s="200"/>
      <c r="D128" s="200"/>
      <c r="E128" s="200"/>
      <c r="F128" s="201"/>
      <c r="G128" s="197" t="str">
        <f t="shared" si="2"/>
        <v/>
      </c>
      <c r="H128" s="203"/>
      <c r="I128" s="97"/>
      <c r="J128" s="3" t="b">
        <f t="shared" si="3"/>
        <v>0</v>
      </c>
      <c r="K128" s="1" t="b">
        <f>IF(AND(B128&lt;&gt;"",COUNTIF(Buildings!B:B,B128)=0),TRUE,FALSE)</f>
        <v>0</v>
      </c>
    </row>
    <row r="129" spans="1:11" s="3" customFormat="1" ht="16.5" customHeight="1">
      <c r="A129" s="96"/>
      <c r="B129" s="194"/>
      <c r="C129" s="195"/>
      <c r="D129" s="195"/>
      <c r="E129" s="195"/>
      <c r="F129" s="196"/>
      <c r="G129" s="197" t="str">
        <f t="shared" si="2"/>
        <v/>
      </c>
      <c r="H129" s="203"/>
      <c r="I129" s="97"/>
      <c r="J129" s="3" t="b">
        <f t="shared" si="3"/>
        <v>0</v>
      </c>
      <c r="K129" s="1" t="b">
        <f>IF(AND(B129&lt;&gt;"",COUNTIF(Buildings!B:B,B129)=0),TRUE,FALSE)</f>
        <v>0</v>
      </c>
    </row>
    <row r="130" spans="1:11" s="3" customFormat="1" ht="16.5" customHeight="1">
      <c r="A130" s="96"/>
      <c r="B130" s="199"/>
      <c r="C130" s="200"/>
      <c r="D130" s="200"/>
      <c r="E130" s="200"/>
      <c r="F130" s="201"/>
      <c r="G130" s="197" t="str">
        <f t="shared" si="2"/>
        <v/>
      </c>
      <c r="H130" s="203"/>
      <c r="I130" s="97"/>
      <c r="J130" s="3" t="b">
        <f t="shared" si="3"/>
        <v>0</v>
      </c>
      <c r="K130" s="1" t="b">
        <f>IF(AND(B130&lt;&gt;"",COUNTIF(Buildings!B:B,B130)=0),TRUE,FALSE)</f>
        <v>0</v>
      </c>
    </row>
    <row r="131" spans="1:11" s="3" customFormat="1" ht="16.5" customHeight="1">
      <c r="A131" s="96"/>
      <c r="B131" s="194"/>
      <c r="C131" s="195"/>
      <c r="D131" s="195"/>
      <c r="E131" s="195"/>
      <c r="F131" s="196"/>
      <c r="G131" s="197" t="str">
        <f t="shared" si="2"/>
        <v/>
      </c>
      <c r="H131" s="203"/>
      <c r="I131" s="97"/>
      <c r="J131" s="3" t="b">
        <f t="shared" si="3"/>
        <v>0</v>
      </c>
      <c r="K131" s="1" t="b">
        <f>IF(AND(B131&lt;&gt;"",COUNTIF(Buildings!B:B,B131)=0),TRUE,FALSE)</f>
        <v>0</v>
      </c>
    </row>
    <row r="132" spans="1:11" s="3" customFormat="1" ht="16.5" customHeight="1">
      <c r="A132" s="96"/>
      <c r="B132" s="199"/>
      <c r="C132" s="200"/>
      <c r="D132" s="200"/>
      <c r="E132" s="200"/>
      <c r="F132" s="201"/>
      <c r="G132" s="197" t="str">
        <f t="shared" ref="G132:G195" si="4">IF(F132="","",F132)</f>
        <v/>
      </c>
      <c r="H132" s="203"/>
      <c r="I132" s="97"/>
      <c r="J132" s="3" t="b">
        <f t="shared" ref="J132:J195" si="5">IF(F132=G132,FALSE,TRUE)</f>
        <v>0</v>
      </c>
      <c r="K132" s="1" t="b">
        <f>IF(AND(B132&lt;&gt;"",COUNTIF(Buildings!B:B,B132)=0),TRUE,FALSE)</f>
        <v>0</v>
      </c>
    </row>
    <row r="133" spans="1:11" s="3" customFormat="1" ht="16.5" customHeight="1">
      <c r="A133" s="96"/>
      <c r="B133" s="194"/>
      <c r="C133" s="195"/>
      <c r="D133" s="195"/>
      <c r="E133" s="195"/>
      <c r="F133" s="196"/>
      <c r="G133" s="197" t="str">
        <f t="shared" si="4"/>
        <v/>
      </c>
      <c r="H133" s="203"/>
      <c r="I133" s="97"/>
      <c r="J133" s="3" t="b">
        <f t="shared" si="5"/>
        <v>0</v>
      </c>
      <c r="K133" s="1" t="b">
        <f>IF(AND(B133&lt;&gt;"",COUNTIF(Buildings!B:B,B133)=0),TRUE,FALSE)</f>
        <v>0</v>
      </c>
    </row>
    <row r="134" spans="1:11" s="3" customFormat="1" ht="16.5" customHeight="1">
      <c r="A134" s="96"/>
      <c r="B134" s="199"/>
      <c r="C134" s="200"/>
      <c r="D134" s="200"/>
      <c r="E134" s="200"/>
      <c r="F134" s="201"/>
      <c r="G134" s="197" t="str">
        <f t="shared" si="4"/>
        <v/>
      </c>
      <c r="H134" s="203"/>
      <c r="I134" s="97"/>
      <c r="J134" s="3" t="b">
        <f t="shared" si="5"/>
        <v>0</v>
      </c>
      <c r="K134" s="1" t="b">
        <f>IF(AND(B134&lt;&gt;"",COUNTIF(Buildings!B:B,B134)=0),TRUE,FALSE)</f>
        <v>0</v>
      </c>
    </row>
    <row r="135" spans="1:11" s="3" customFormat="1" ht="16.5" customHeight="1">
      <c r="A135" s="96"/>
      <c r="B135" s="194"/>
      <c r="C135" s="195"/>
      <c r="D135" s="195"/>
      <c r="E135" s="195"/>
      <c r="F135" s="196"/>
      <c r="G135" s="197" t="str">
        <f t="shared" si="4"/>
        <v/>
      </c>
      <c r="H135" s="203"/>
      <c r="I135" s="97"/>
      <c r="J135" s="3" t="b">
        <f t="shared" si="5"/>
        <v>0</v>
      </c>
      <c r="K135" s="1" t="b">
        <f>IF(AND(B135&lt;&gt;"",COUNTIF(Buildings!B:B,B135)=0),TRUE,FALSE)</f>
        <v>0</v>
      </c>
    </row>
    <row r="136" spans="1:11" s="3" customFormat="1" ht="16.5" customHeight="1">
      <c r="A136" s="96"/>
      <c r="B136" s="199"/>
      <c r="C136" s="200"/>
      <c r="D136" s="200"/>
      <c r="E136" s="200"/>
      <c r="F136" s="201"/>
      <c r="G136" s="197" t="str">
        <f t="shared" si="4"/>
        <v/>
      </c>
      <c r="H136" s="203"/>
      <c r="I136" s="97"/>
      <c r="J136" s="3" t="b">
        <f t="shared" si="5"/>
        <v>0</v>
      </c>
      <c r="K136" s="1" t="b">
        <f>IF(AND(B136&lt;&gt;"",COUNTIF(Buildings!B:B,B136)=0),TRUE,FALSE)</f>
        <v>0</v>
      </c>
    </row>
    <row r="137" spans="1:11" s="3" customFormat="1" ht="16.5" customHeight="1">
      <c r="A137" s="96"/>
      <c r="B137" s="194"/>
      <c r="C137" s="195"/>
      <c r="D137" s="195"/>
      <c r="E137" s="195"/>
      <c r="F137" s="196"/>
      <c r="G137" s="197" t="str">
        <f t="shared" si="4"/>
        <v/>
      </c>
      <c r="H137" s="203"/>
      <c r="I137" s="97"/>
      <c r="J137" s="3" t="b">
        <f t="shared" si="5"/>
        <v>0</v>
      </c>
      <c r="K137" s="1" t="b">
        <f>IF(AND(B137&lt;&gt;"",COUNTIF(Buildings!B:B,B137)=0),TRUE,FALSE)</f>
        <v>0</v>
      </c>
    </row>
    <row r="138" spans="1:11" s="3" customFormat="1" ht="16.5" customHeight="1">
      <c r="A138" s="96"/>
      <c r="B138" s="199"/>
      <c r="C138" s="200"/>
      <c r="D138" s="200"/>
      <c r="E138" s="200"/>
      <c r="F138" s="201"/>
      <c r="G138" s="197" t="str">
        <f t="shared" si="4"/>
        <v/>
      </c>
      <c r="H138" s="203"/>
      <c r="I138" s="97"/>
      <c r="J138" s="3" t="b">
        <f t="shared" si="5"/>
        <v>0</v>
      </c>
      <c r="K138" s="1" t="b">
        <f>IF(AND(B138&lt;&gt;"",COUNTIF(Buildings!B:B,B138)=0),TRUE,FALSE)</f>
        <v>0</v>
      </c>
    </row>
    <row r="139" spans="1:11" s="3" customFormat="1" ht="16.5" customHeight="1">
      <c r="A139" s="96"/>
      <c r="B139" s="194"/>
      <c r="C139" s="195"/>
      <c r="D139" s="195"/>
      <c r="E139" s="195"/>
      <c r="F139" s="196"/>
      <c r="G139" s="197" t="str">
        <f t="shared" si="4"/>
        <v/>
      </c>
      <c r="H139" s="203"/>
      <c r="I139" s="97"/>
      <c r="J139" s="3" t="b">
        <f t="shared" si="5"/>
        <v>0</v>
      </c>
      <c r="K139" s="1" t="b">
        <f>IF(AND(B139&lt;&gt;"",COUNTIF(Buildings!B:B,B139)=0),TRUE,FALSE)</f>
        <v>0</v>
      </c>
    </row>
    <row r="140" spans="1:11" s="3" customFormat="1" ht="16.5" customHeight="1">
      <c r="A140" s="96"/>
      <c r="B140" s="199"/>
      <c r="C140" s="200"/>
      <c r="D140" s="200"/>
      <c r="E140" s="200"/>
      <c r="F140" s="201"/>
      <c r="G140" s="197" t="str">
        <f t="shared" si="4"/>
        <v/>
      </c>
      <c r="H140" s="203"/>
      <c r="I140" s="97"/>
      <c r="J140" s="3" t="b">
        <f t="shared" si="5"/>
        <v>0</v>
      </c>
      <c r="K140" s="1" t="b">
        <f>IF(AND(B140&lt;&gt;"",COUNTIF(Buildings!B:B,B140)=0),TRUE,FALSE)</f>
        <v>0</v>
      </c>
    </row>
    <row r="141" spans="1:11" s="3" customFormat="1" ht="16.5" customHeight="1">
      <c r="A141" s="96"/>
      <c r="B141" s="194"/>
      <c r="C141" s="195"/>
      <c r="D141" s="195"/>
      <c r="E141" s="195"/>
      <c r="F141" s="196"/>
      <c r="G141" s="197" t="str">
        <f t="shared" si="4"/>
        <v/>
      </c>
      <c r="H141" s="203"/>
      <c r="I141" s="97"/>
      <c r="J141" s="3" t="b">
        <f t="shared" si="5"/>
        <v>0</v>
      </c>
      <c r="K141" s="1" t="b">
        <f>IF(AND(B141&lt;&gt;"",COUNTIF(Buildings!B:B,B141)=0),TRUE,FALSE)</f>
        <v>0</v>
      </c>
    </row>
    <row r="142" spans="1:11" s="3" customFormat="1" ht="16.5" customHeight="1">
      <c r="A142" s="96"/>
      <c r="B142" s="199"/>
      <c r="C142" s="200"/>
      <c r="D142" s="200"/>
      <c r="E142" s="200"/>
      <c r="F142" s="201"/>
      <c r="G142" s="197" t="str">
        <f t="shared" si="4"/>
        <v/>
      </c>
      <c r="H142" s="203"/>
      <c r="I142" s="97"/>
      <c r="J142" s="3" t="b">
        <f t="shared" si="5"/>
        <v>0</v>
      </c>
      <c r="K142" s="1" t="b">
        <f>IF(AND(B142&lt;&gt;"",COUNTIF(Buildings!B:B,B142)=0),TRUE,FALSE)</f>
        <v>0</v>
      </c>
    </row>
    <row r="143" spans="1:11" s="3" customFormat="1" ht="16.5" customHeight="1">
      <c r="A143" s="96"/>
      <c r="B143" s="194"/>
      <c r="C143" s="195"/>
      <c r="D143" s="195"/>
      <c r="E143" s="195"/>
      <c r="F143" s="196"/>
      <c r="G143" s="197" t="str">
        <f t="shared" si="4"/>
        <v/>
      </c>
      <c r="H143" s="203"/>
      <c r="I143" s="97"/>
      <c r="J143" s="3" t="b">
        <f t="shared" si="5"/>
        <v>0</v>
      </c>
      <c r="K143" s="1" t="b">
        <f>IF(AND(B143&lt;&gt;"",COUNTIF(Buildings!B:B,B143)=0),TRUE,FALSE)</f>
        <v>0</v>
      </c>
    </row>
    <row r="144" spans="1:11" s="3" customFormat="1" ht="16.5" customHeight="1">
      <c r="A144" s="96"/>
      <c r="B144" s="199"/>
      <c r="C144" s="200"/>
      <c r="D144" s="200"/>
      <c r="E144" s="200"/>
      <c r="F144" s="201"/>
      <c r="G144" s="197" t="str">
        <f t="shared" si="4"/>
        <v/>
      </c>
      <c r="H144" s="203"/>
      <c r="I144" s="97"/>
      <c r="J144" s="3" t="b">
        <f t="shared" si="5"/>
        <v>0</v>
      </c>
      <c r="K144" s="1" t="b">
        <f>IF(AND(B144&lt;&gt;"",COUNTIF(Buildings!B:B,B144)=0),TRUE,FALSE)</f>
        <v>0</v>
      </c>
    </row>
    <row r="145" spans="1:11" s="3" customFormat="1" ht="16.5" customHeight="1">
      <c r="A145" s="96"/>
      <c r="B145" s="194"/>
      <c r="C145" s="195"/>
      <c r="D145" s="195"/>
      <c r="E145" s="195"/>
      <c r="F145" s="196"/>
      <c r="G145" s="197" t="str">
        <f t="shared" si="4"/>
        <v/>
      </c>
      <c r="H145" s="203"/>
      <c r="I145" s="97"/>
      <c r="J145" s="3" t="b">
        <f t="shared" si="5"/>
        <v>0</v>
      </c>
      <c r="K145" s="1" t="b">
        <f>IF(AND(B145&lt;&gt;"",COUNTIF(Buildings!B:B,B145)=0),TRUE,FALSE)</f>
        <v>0</v>
      </c>
    </row>
    <row r="146" spans="1:11" s="3" customFormat="1" ht="16.5" customHeight="1">
      <c r="A146" s="96"/>
      <c r="B146" s="199"/>
      <c r="C146" s="200"/>
      <c r="D146" s="200"/>
      <c r="E146" s="200"/>
      <c r="F146" s="201"/>
      <c r="G146" s="197" t="str">
        <f t="shared" si="4"/>
        <v/>
      </c>
      <c r="H146" s="203"/>
      <c r="I146" s="97"/>
      <c r="J146" s="3" t="b">
        <f t="shared" si="5"/>
        <v>0</v>
      </c>
      <c r="K146" s="1" t="b">
        <f>IF(AND(B146&lt;&gt;"",COUNTIF(Buildings!B:B,B146)=0),TRUE,FALSE)</f>
        <v>0</v>
      </c>
    </row>
    <row r="147" spans="1:11" s="3" customFormat="1" ht="16.5" customHeight="1">
      <c r="A147" s="96"/>
      <c r="B147" s="194"/>
      <c r="C147" s="195"/>
      <c r="D147" s="195"/>
      <c r="E147" s="195"/>
      <c r="F147" s="196"/>
      <c r="G147" s="197" t="str">
        <f t="shared" si="4"/>
        <v/>
      </c>
      <c r="H147" s="203"/>
      <c r="I147" s="97"/>
      <c r="J147" s="3" t="b">
        <f t="shared" si="5"/>
        <v>0</v>
      </c>
      <c r="K147" s="1" t="b">
        <f>IF(AND(B147&lt;&gt;"",COUNTIF(Buildings!B:B,B147)=0),TRUE,FALSE)</f>
        <v>0</v>
      </c>
    </row>
    <row r="148" spans="1:11" s="3" customFormat="1" ht="16.5" customHeight="1">
      <c r="A148" s="96"/>
      <c r="B148" s="199"/>
      <c r="C148" s="200"/>
      <c r="D148" s="200"/>
      <c r="E148" s="200"/>
      <c r="F148" s="201"/>
      <c r="G148" s="197" t="str">
        <f t="shared" si="4"/>
        <v/>
      </c>
      <c r="H148" s="203"/>
      <c r="I148" s="97"/>
      <c r="J148" s="3" t="b">
        <f t="shared" si="5"/>
        <v>0</v>
      </c>
      <c r="K148" s="1" t="b">
        <f>IF(AND(B148&lt;&gt;"",COUNTIF(Buildings!B:B,B148)=0),TRUE,FALSE)</f>
        <v>0</v>
      </c>
    </row>
    <row r="149" spans="1:11" s="3" customFormat="1" ht="16.5" customHeight="1">
      <c r="A149" s="96"/>
      <c r="B149" s="194"/>
      <c r="C149" s="195"/>
      <c r="D149" s="195"/>
      <c r="E149" s="195"/>
      <c r="F149" s="196"/>
      <c r="G149" s="197" t="str">
        <f t="shared" si="4"/>
        <v/>
      </c>
      <c r="H149" s="203"/>
      <c r="I149" s="97"/>
      <c r="J149" s="3" t="b">
        <f t="shared" si="5"/>
        <v>0</v>
      </c>
      <c r="K149" s="1" t="b">
        <f>IF(AND(B149&lt;&gt;"",COUNTIF(Buildings!B:B,B149)=0),TRUE,FALSE)</f>
        <v>0</v>
      </c>
    </row>
    <row r="150" spans="1:11" s="3" customFormat="1" ht="16.5" customHeight="1">
      <c r="A150" s="96"/>
      <c r="B150" s="199"/>
      <c r="C150" s="200"/>
      <c r="D150" s="200"/>
      <c r="E150" s="200"/>
      <c r="F150" s="201"/>
      <c r="G150" s="197" t="str">
        <f t="shared" si="4"/>
        <v/>
      </c>
      <c r="H150" s="203"/>
      <c r="I150" s="97"/>
      <c r="J150" s="3" t="b">
        <f t="shared" si="5"/>
        <v>0</v>
      </c>
      <c r="K150" s="1" t="b">
        <f>IF(AND(B150&lt;&gt;"",COUNTIF(Buildings!B:B,B150)=0),TRUE,FALSE)</f>
        <v>0</v>
      </c>
    </row>
    <row r="151" spans="1:11" s="3" customFormat="1" ht="16.5" customHeight="1">
      <c r="A151" s="96"/>
      <c r="B151" s="194"/>
      <c r="C151" s="195"/>
      <c r="D151" s="195"/>
      <c r="E151" s="195"/>
      <c r="F151" s="196"/>
      <c r="G151" s="197" t="str">
        <f t="shared" si="4"/>
        <v/>
      </c>
      <c r="H151" s="203"/>
      <c r="I151" s="97"/>
      <c r="J151" s="3" t="b">
        <f t="shared" si="5"/>
        <v>0</v>
      </c>
      <c r="K151" s="1" t="b">
        <f>IF(AND(B151&lt;&gt;"",COUNTIF(Buildings!B:B,B151)=0),TRUE,FALSE)</f>
        <v>0</v>
      </c>
    </row>
    <row r="152" spans="1:11" s="3" customFormat="1" ht="16.5" customHeight="1">
      <c r="A152" s="96"/>
      <c r="B152" s="199"/>
      <c r="C152" s="200"/>
      <c r="D152" s="200"/>
      <c r="E152" s="200"/>
      <c r="F152" s="201"/>
      <c r="G152" s="197" t="str">
        <f t="shared" si="4"/>
        <v/>
      </c>
      <c r="H152" s="203"/>
      <c r="I152" s="97"/>
      <c r="J152" s="3" t="b">
        <f t="shared" si="5"/>
        <v>0</v>
      </c>
      <c r="K152" s="1" t="b">
        <f>IF(AND(B152&lt;&gt;"",COUNTIF(Buildings!B:B,B152)=0),TRUE,FALSE)</f>
        <v>0</v>
      </c>
    </row>
    <row r="153" spans="1:11" s="3" customFormat="1" ht="16.5" customHeight="1">
      <c r="A153" s="96"/>
      <c r="B153" s="194"/>
      <c r="C153" s="195"/>
      <c r="D153" s="195"/>
      <c r="E153" s="195"/>
      <c r="F153" s="196"/>
      <c r="G153" s="197" t="str">
        <f t="shared" si="4"/>
        <v/>
      </c>
      <c r="H153" s="203"/>
      <c r="I153" s="97"/>
      <c r="J153" s="3" t="b">
        <f t="shared" si="5"/>
        <v>0</v>
      </c>
      <c r="K153" s="1" t="b">
        <f>IF(AND(B153&lt;&gt;"",COUNTIF(Buildings!B:B,B153)=0),TRUE,FALSE)</f>
        <v>0</v>
      </c>
    </row>
    <row r="154" spans="1:11" s="3" customFormat="1" ht="16.5" customHeight="1">
      <c r="A154" s="96"/>
      <c r="B154" s="199"/>
      <c r="C154" s="200"/>
      <c r="D154" s="200"/>
      <c r="E154" s="200"/>
      <c r="F154" s="201"/>
      <c r="G154" s="197" t="str">
        <f t="shared" si="4"/>
        <v/>
      </c>
      <c r="H154" s="203"/>
      <c r="I154" s="97"/>
      <c r="J154" s="3" t="b">
        <f t="shared" si="5"/>
        <v>0</v>
      </c>
      <c r="K154" s="1" t="b">
        <f>IF(AND(B154&lt;&gt;"",COUNTIF(Buildings!B:B,B154)=0),TRUE,FALSE)</f>
        <v>0</v>
      </c>
    </row>
    <row r="155" spans="1:11" s="3" customFormat="1" ht="16.5" customHeight="1">
      <c r="A155" s="96"/>
      <c r="B155" s="194"/>
      <c r="C155" s="195"/>
      <c r="D155" s="195"/>
      <c r="E155" s="195"/>
      <c r="F155" s="196"/>
      <c r="G155" s="197" t="str">
        <f t="shared" si="4"/>
        <v/>
      </c>
      <c r="H155" s="203"/>
      <c r="I155" s="97"/>
      <c r="J155" s="3" t="b">
        <f t="shared" si="5"/>
        <v>0</v>
      </c>
      <c r="K155" s="1" t="b">
        <f>IF(AND(B155&lt;&gt;"",COUNTIF(Buildings!B:B,B155)=0),TRUE,FALSE)</f>
        <v>0</v>
      </c>
    </row>
    <row r="156" spans="1:11" s="3" customFormat="1" ht="16.5" customHeight="1">
      <c r="A156" s="96"/>
      <c r="B156" s="199"/>
      <c r="C156" s="200"/>
      <c r="D156" s="200"/>
      <c r="E156" s="200"/>
      <c r="F156" s="201"/>
      <c r="G156" s="197" t="str">
        <f t="shared" si="4"/>
        <v/>
      </c>
      <c r="H156" s="203"/>
      <c r="I156" s="97"/>
      <c r="J156" s="3" t="b">
        <f t="shared" si="5"/>
        <v>0</v>
      </c>
      <c r="K156" s="1" t="b">
        <f>IF(AND(B156&lt;&gt;"",COUNTIF(Buildings!B:B,B156)=0),TRUE,FALSE)</f>
        <v>0</v>
      </c>
    </row>
    <row r="157" spans="1:11" s="3" customFormat="1" ht="16.5" customHeight="1">
      <c r="A157" s="96"/>
      <c r="B157" s="194"/>
      <c r="C157" s="195"/>
      <c r="D157" s="195"/>
      <c r="E157" s="195"/>
      <c r="F157" s="196"/>
      <c r="G157" s="197" t="str">
        <f t="shared" si="4"/>
        <v/>
      </c>
      <c r="H157" s="203"/>
      <c r="I157" s="97"/>
      <c r="J157" s="3" t="b">
        <f t="shared" si="5"/>
        <v>0</v>
      </c>
      <c r="K157" s="1" t="b">
        <f>IF(AND(B157&lt;&gt;"",COUNTIF(Buildings!B:B,B157)=0),TRUE,FALSE)</f>
        <v>0</v>
      </c>
    </row>
    <row r="158" spans="1:11" s="3" customFormat="1" ht="16.5" customHeight="1">
      <c r="A158" s="96"/>
      <c r="B158" s="199"/>
      <c r="C158" s="200"/>
      <c r="D158" s="200"/>
      <c r="E158" s="200"/>
      <c r="F158" s="201"/>
      <c r="G158" s="197" t="str">
        <f t="shared" si="4"/>
        <v/>
      </c>
      <c r="H158" s="203"/>
      <c r="I158" s="97"/>
      <c r="J158" s="3" t="b">
        <f t="shared" si="5"/>
        <v>0</v>
      </c>
      <c r="K158" s="1" t="b">
        <f>IF(AND(B158&lt;&gt;"",COUNTIF(Buildings!B:B,B158)=0),TRUE,FALSE)</f>
        <v>0</v>
      </c>
    </row>
    <row r="159" spans="1:11" s="3" customFormat="1" ht="16.5" customHeight="1">
      <c r="A159" s="96"/>
      <c r="B159" s="194"/>
      <c r="C159" s="195"/>
      <c r="D159" s="195"/>
      <c r="E159" s="195"/>
      <c r="F159" s="196"/>
      <c r="G159" s="197" t="str">
        <f t="shared" si="4"/>
        <v/>
      </c>
      <c r="H159" s="203"/>
      <c r="I159" s="97"/>
      <c r="J159" s="3" t="b">
        <f t="shared" si="5"/>
        <v>0</v>
      </c>
      <c r="K159" s="1" t="b">
        <f>IF(AND(B159&lt;&gt;"",COUNTIF(Buildings!B:B,B159)=0),TRUE,FALSE)</f>
        <v>0</v>
      </c>
    </row>
    <row r="160" spans="1:11" s="3" customFormat="1" ht="16.5" customHeight="1">
      <c r="A160" s="96"/>
      <c r="B160" s="199"/>
      <c r="C160" s="200"/>
      <c r="D160" s="200"/>
      <c r="E160" s="200"/>
      <c r="F160" s="201"/>
      <c r="G160" s="197" t="str">
        <f t="shared" si="4"/>
        <v/>
      </c>
      <c r="H160" s="203"/>
      <c r="I160" s="97"/>
      <c r="J160" s="3" t="b">
        <f t="shared" si="5"/>
        <v>0</v>
      </c>
      <c r="K160" s="1" t="b">
        <f>IF(AND(B160&lt;&gt;"",COUNTIF(Buildings!B:B,B160)=0),TRUE,FALSE)</f>
        <v>0</v>
      </c>
    </row>
    <row r="161" spans="1:11" s="3" customFormat="1" ht="16.5" customHeight="1">
      <c r="A161" s="96"/>
      <c r="B161" s="194"/>
      <c r="C161" s="195"/>
      <c r="D161" s="195"/>
      <c r="E161" s="195"/>
      <c r="F161" s="196"/>
      <c r="G161" s="197" t="str">
        <f t="shared" si="4"/>
        <v/>
      </c>
      <c r="H161" s="203"/>
      <c r="I161" s="97"/>
      <c r="J161" s="3" t="b">
        <f t="shared" si="5"/>
        <v>0</v>
      </c>
      <c r="K161" s="1" t="b">
        <f>IF(AND(B161&lt;&gt;"",COUNTIF(Buildings!B:B,B161)=0),TRUE,FALSE)</f>
        <v>0</v>
      </c>
    </row>
    <row r="162" spans="1:11" s="3" customFormat="1" ht="16.5" customHeight="1">
      <c r="A162" s="96"/>
      <c r="B162" s="199"/>
      <c r="C162" s="200"/>
      <c r="D162" s="200"/>
      <c r="E162" s="200"/>
      <c r="F162" s="201"/>
      <c r="G162" s="197" t="str">
        <f t="shared" si="4"/>
        <v/>
      </c>
      <c r="H162" s="203"/>
      <c r="I162" s="97"/>
      <c r="J162" s="3" t="b">
        <f t="shared" si="5"/>
        <v>0</v>
      </c>
      <c r="K162" s="1" t="b">
        <f>IF(AND(B162&lt;&gt;"",COUNTIF(Buildings!B:B,B162)=0),TRUE,FALSE)</f>
        <v>0</v>
      </c>
    </row>
    <row r="163" spans="1:11" s="3" customFormat="1" ht="16.5" customHeight="1">
      <c r="A163" s="96"/>
      <c r="B163" s="194"/>
      <c r="C163" s="195"/>
      <c r="D163" s="195"/>
      <c r="E163" s="195"/>
      <c r="F163" s="196"/>
      <c r="G163" s="197" t="str">
        <f t="shared" si="4"/>
        <v/>
      </c>
      <c r="H163" s="203"/>
      <c r="I163" s="97"/>
      <c r="J163" s="3" t="b">
        <f t="shared" si="5"/>
        <v>0</v>
      </c>
      <c r="K163" s="1" t="b">
        <f>IF(AND(B163&lt;&gt;"",COUNTIF(Buildings!B:B,B163)=0),TRUE,FALSE)</f>
        <v>0</v>
      </c>
    </row>
    <row r="164" spans="1:11" s="3" customFormat="1" ht="16.5" customHeight="1">
      <c r="A164" s="96"/>
      <c r="B164" s="199"/>
      <c r="C164" s="200"/>
      <c r="D164" s="200"/>
      <c r="E164" s="200"/>
      <c r="F164" s="201"/>
      <c r="G164" s="197" t="str">
        <f t="shared" si="4"/>
        <v/>
      </c>
      <c r="H164" s="203"/>
      <c r="I164" s="97"/>
      <c r="J164" s="3" t="b">
        <f t="shared" si="5"/>
        <v>0</v>
      </c>
      <c r="K164" s="1" t="b">
        <f>IF(AND(B164&lt;&gt;"",COUNTIF(Buildings!B:B,B164)=0),TRUE,FALSE)</f>
        <v>0</v>
      </c>
    </row>
    <row r="165" spans="1:11" s="3" customFormat="1" ht="16.5" customHeight="1">
      <c r="A165" s="96"/>
      <c r="B165" s="194"/>
      <c r="C165" s="195"/>
      <c r="D165" s="195"/>
      <c r="E165" s="195"/>
      <c r="F165" s="196"/>
      <c r="G165" s="197" t="str">
        <f t="shared" si="4"/>
        <v/>
      </c>
      <c r="H165" s="203"/>
      <c r="I165" s="97"/>
      <c r="J165" s="3" t="b">
        <f t="shared" si="5"/>
        <v>0</v>
      </c>
      <c r="K165" s="1" t="b">
        <f>IF(AND(B165&lt;&gt;"",COUNTIF(Buildings!B:B,B165)=0),TRUE,FALSE)</f>
        <v>0</v>
      </c>
    </row>
    <row r="166" spans="1:11" s="3" customFormat="1" ht="16.5" customHeight="1">
      <c r="A166" s="96"/>
      <c r="B166" s="199"/>
      <c r="C166" s="200"/>
      <c r="D166" s="200"/>
      <c r="E166" s="200"/>
      <c r="F166" s="201"/>
      <c r="G166" s="197" t="str">
        <f t="shared" si="4"/>
        <v/>
      </c>
      <c r="H166" s="203"/>
      <c r="I166" s="97"/>
      <c r="J166" s="3" t="b">
        <f t="shared" si="5"/>
        <v>0</v>
      </c>
      <c r="K166" s="1" t="b">
        <f>IF(AND(B166&lt;&gt;"",COUNTIF(Buildings!B:B,B166)=0),TRUE,FALSE)</f>
        <v>0</v>
      </c>
    </row>
    <row r="167" spans="1:11" s="3" customFormat="1" ht="16.5" customHeight="1">
      <c r="A167" s="96"/>
      <c r="B167" s="194"/>
      <c r="C167" s="195"/>
      <c r="D167" s="195"/>
      <c r="E167" s="195"/>
      <c r="F167" s="196"/>
      <c r="G167" s="197" t="str">
        <f t="shared" si="4"/>
        <v/>
      </c>
      <c r="H167" s="203"/>
      <c r="I167" s="97"/>
      <c r="J167" s="3" t="b">
        <f t="shared" si="5"/>
        <v>0</v>
      </c>
      <c r="K167" s="1" t="b">
        <f>IF(AND(B167&lt;&gt;"",COUNTIF(Buildings!B:B,B167)=0),TRUE,FALSE)</f>
        <v>0</v>
      </c>
    </row>
    <row r="168" spans="1:11" s="3" customFormat="1" ht="16.5" customHeight="1">
      <c r="A168" s="96"/>
      <c r="B168" s="199"/>
      <c r="C168" s="200"/>
      <c r="D168" s="200"/>
      <c r="E168" s="200"/>
      <c r="F168" s="201"/>
      <c r="G168" s="197" t="str">
        <f t="shared" si="4"/>
        <v/>
      </c>
      <c r="H168" s="203"/>
      <c r="I168" s="97"/>
      <c r="J168" s="3" t="b">
        <f t="shared" si="5"/>
        <v>0</v>
      </c>
      <c r="K168" s="1" t="b">
        <f>IF(AND(B168&lt;&gt;"",COUNTIF(Buildings!B:B,B168)=0),TRUE,FALSE)</f>
        <v>0</v>
      </c>
    </row>
    <row r="169" spans="1:11" s="3" customFormat="1" ht="16.5" customHeight="1">
      <c r="A169" s="96"/>
      <c r="B169" s="194"/>
      <c r="C169" s="195"/>
      <c r="D169" s="195"/>
      <c r="E169" s="195"/>
      <c r="F169" s="196"/>
      <c r="G169" s="197" t="str">
        <f t="shared" si="4"/>
        <v/>
      </c>
      <c r="H169" s="203"/>
      <c r="I169" s="97"/>
      <c r="J169" s="3" t="b">
        <f t="shared" si="5"/>
        <v>0</v>
      </c>
      <c r="K169" s="1" t="b">
        <f>IF(AND(B169&lt;&gt;"",COUNTIF(Buildings!B:B,B169)=0),TRUE,FALSE)</f>
        <v>0</v>
      </c>
    </row>
    <row r="170" spans="1:11" s="3" customFormat="1" ht="16.5" customHeight="1">
      <c r="A170" s="96"/>
      <c r="B170" s="194"/>
      <c r="C170" s="195"/>
      <c r="D170" s="195"/>
      <c r="E170" s="195"/>
      <c r="F170" s="196"/>
      <c r="G170" s="197" t="str">
        <f t="shared" si="4"/>
        <v/>
      </c>
      <c r="H170" s="203"/>
      <c r="I170" s="97"/>
      <c r="J170" s="3" t="b">
        <f t="shared" si="5"/>
        <v>0</v>
      </c>
      <c r="K170" s="1" t="b">
        <f>IF(AND(B170&lt;&gt;"",COUNTIF(Buildings!B:B,B170)=0),TRUE,FALSE)</f>
        <v>0</v>
      </c>
    </row>
    <row r="171" spans="1:11" s="3" customFormat="1" ht="16.5" customHeight="1">
      <c r="A171" s="96"/>
      <c r="B171" s="199"/>
      <c r="C171" s="200"/>
      <c r="D171" s="200"/>
      <c r="E171" s="200"/>
      <c r="F171" s="201"/>
      <c r="G171" s="197" t="str">
        <f t="shared" si="4"/>
        <v/>
      </c>
      <c r="H171" s="203"/>
      <c r="I171" s="97"/>
      <c r="J171" s="3" t="b">
        <f t="shared" si="5"/>
        <v>0</v>
      </c>
      <c r="K171" s="1" t="b">
        <f>IF(AND(B171&lt;&gt;"",COUNTIF(Buildings!B:B,B171)=0),TRUE,FALSE)</f>
        <v>0</v>
      </c>
    </row>
    <row r="172" spans="1:11" s="3" customFormat="1" ht="16.5" customHeight="1">
      <c r="A172" s="96"/>
      <c r="B172" s="194"/>
      <c r="C172" s="195"/>
      <c r="D172" s="195"/>
      <c r="E172" s="195"/>
      <c r="F172" s="196"/>
      <c r="G172" s="197" t="str">
        <f t="shared" si="4"/>
        <v/>
      </c>
      <c r="H172" s="203"/>
      <c r="I172" s="97"/>
      <c r="J172" s="3" t="b">
        <f t="shared" si="5"/>
        <v>0</v>
      </c>
      <c r="K172" s="1" t="b">
        <f>IF(AND(B172&lt;&gt;"",COUNTIF(Buildings!B:B,B172)=0),TRUE,FALSE)</f>
        <v>0</v>
      </c>
    </row>
    <row r="173" spans="1:11" s="3" customFormat="1" ht="16.5" customHeight="1">
      <c r="A173" s="96"/>
      <c r="B173" s="199"/>
      <c r="C173" s="200"/>
      <c r="D173" s="200"/>
      <c r="E173" s="200"/>
      <c r="F173" s="201"/>
      <c r="G173" s="197" t="str">
        <f t="shared" si="4"/>
        <v/>
      </c>
      <c r="H173" s="203"/>
      <c r="I173" s="97"/>
      <c r="J173" s="3" t="b">
        <f t="shared" si="5"/>
        <v>0</v>
      </c>
      <c r="K173" s="1" t="b">
        <f>IF(AND(B173&lt;&gt;"",COUNTIF(Buildings!B:B,B173)=0),TRUE,FALSE)</f>
        <v>0</v>
      </c>
    </row>
    <row r="174" spans="1:11" s="3" customFormat="1" ht="16.5" customHeight="1">
      <c r="A174" s="96"/>
      <c r="B174" s="194"/>
      <c r="C174" s="195"/>
      <c r="D174" s="195"/>
      <c r="E174" s="195"/>
      <c r="F174" s="196"/>
      <c r="G174" s="197" t="str">
        <f t="shared" si="4"/>
        <v/>
      </c>
      <c r="H174" s="203"/>
      <c r="I174" s="97"/>
      <c r="J174" s="3" t="b">
        <f t="shared" si="5"/>
        <v>0</v>
      </c>
      <c r="K174" s="1" t="b">
        <f>IF(AND(B174&lt;&gt;"",COUNTIF(Buildings!B:B,B174)=0),TRUE,FALSE)</f>
        <v>0</v>
      </c>
    </row>
    <row r="175" spans="1:11" s="3" customFormat="1" ht="16.5" customHeight="1">
      <c r="A175" s="96"/>
      <c r="B175" s="199"/>
      <c r="C175" s="200"/>
      <c r="D175" s="200"/>
      <c r="E175" s="200"/>
      <c r="F175" s="201"/>
      <c r="G175" s="197" t="str">
        <f t="shared" si="4"/>
        <v/>
      </c>
      <c r="H175" s="203"/>
      <c r="I175" s="97"/>
      <c r="J175" s="3" t="b">
        <f t="shared" si="5"/>
        <v>0</v>
      </c>
      <c r="K175" s="1" t="b">
        <f>IF(AND(B175&lt;&gt;"",COUNTIF(Buildings!B:B,B175)=0),TRUE,FALSE)</f>
        <v>0</v>
      </c>
    </row>
    <row r="176" spans="1:11" s="3" customFormat="1" ht="16.5" customHeight="1">
      <c r="A176" s="96"/>
      <c r="B176" s="194"/>
      <c r="C176" s="195"/>
      <c r="D176" s="195"/>
      <c r="E176" s="195"/>
      <c r="F176" s="196"/>
      <c r="G176" s="197" t="str">
        <f t="shared" si="4"/>
        <v/>
      </c>
      <c r="H176" s="203"/>
      <c r="I176" s="97"/>
      <c r="J176" s="3" t="b">
        <f t="shared" si="5"/>
        <v>0</v>
      </c>
      <c r="K176" s="1" t="b">
        <f>IF(AND(B176&lt;&gt;"",COUNTIF(Buildings!B:B,B176)=0),TRUE,FALSE)</f>
        <v>0</v>
      </c>
    </row>
    <row r="177" spans="1:11" s="3" customFormat="1" ht="16.5" customHeight="1">
      <c r="A177" s="96"/>
      <c r="B177" s="199"/>
      <c r="C177" s="200"/>
      <c r="D177" s="200"/>
      <c r="E177" s="200"/>
      <c r="F177" s="201"/>
      <c r="G177" s="197" t="str">
        <f t="shared" si="4"/>
        <v/>
      </c>
      <c r="H177" s="203"/>
      <c r="I177" s="97"/>
      <c r="J177" s="3" t="b">
        <f t="shared" si="5"/>
        <v>0</v>
      </c>
      <c r="K177" s="1" t="b">
        <f>IF(AND(B177&lt;&gt;"",COUNTIF(Buildings!B:B,B177)=0),TRUE,FALSE)</f>
        <v>0</v>
      </c>
    </row>
    <row r="178" spans="1:11" s="3" customFormat="1" ht="16.5" customHeight="1">
      <c r="A178" s="96"/>
      <c r="B178" s="194"/>
      <c r="C178" s="195"/>
      <c r="D178" s="195"/>
      <c r="E178" s="195"/>
      <c r="F178" s="196"/>
      <c r="G178" s="197" t="str">
        <f t="shared" si="4"/>
        <v/>
      </c>
      <c r="H178" s="203"/>
      <c r="I178" s="97"/>
      <c r="J178" s="3" t="b">
        <f t="shared" si="5"/>
        <v>0</v>
      </c>
      <c r="K178" s="1" t="b">
        <f>IF(AND(B178&lt;&gt;"",COUNTIF(Buildings!B:B,B178)=0),TRUE,FALSE)</f>
        <v>0</v>
      </c>
    </row>
    <row r="179" spans="1:11" s="3" customFormat="1" ht="16.5" customHeight="1">
      <c r="A179" s="96"/>
      <c r="B179" s="199"/>
      <c r="C179" s="200"/>
      <c r="D179" s="200"/>
      <c r="E179" s="200"/>
      <c r="F179" s="201"/>
      <c r="G179" s="197" t="str">
        <f t="shared" si="4"/>
        <v/>
      </c>
      <c r="H179" s="203"/>
      <c r="I179" s="97"/>
      <c r="J179" s="3" t="b">
        <f t="shared" si="5"/>
        <v>0</v>
      </c>
      <c r="K179" s="1" t="b">
        <f>IF(AND(B179&lt;&gt;"",COUNTIF(Buildings!B:B,B179)=0),TRUE,FALSE)</f>
        <v>0</v>
      </c>
    </row>
    <row r="180" spans="1:11" s="3" customFormat="1" ht="16.5" customHeight="1">
      <c r="A180" s="96"/>
      <c r="B180" s="194"/>
      <c r="C180" s="195"/>
      <c r="D180" s="195"/>
      <c r="E180" s="195"/>
      <c r="F180" s="196"/>
      <c r="G180" s="197" t="str">
        <f t="shared" si="4"/>
        <v/>
      </c>
      <c r="H180" s="203"/>
      <c r="I180" s="97"/>
      <c r="J180" s="3" t="b">
        <f t="shared" si="5"/>
        <v>0</v>
      </c>
      <c r="K180" s="1" t="b">
        <f>IF(AND(B180&lt;&gt;"",COUNTIF(Buildings!B:B,B180)=0),TRUE,FALSE)</f>
        <v>0</v>
      </c>
    </row>
    <row r="181" spans="1:11" s="3" customFormat="1" ht="16.5" customHeight="1">
      <c r="A181" s="96"/>
      <c r="B181" s="199"/>
      <c r="C181" s="200"/>
      <c r="D181" s="200"/>
      <c r="E181" s="200"/>
      <c r="F181" s="201"/>
      <c r="G181" s="197" t="str">
        <f t="shared" si="4"/>
        <v/>
      </c>
      <c r="H181" s="203"/>
      <c r="I181" s="97"/>
      <c r="J181" s="3" t="b">
        <f t="shared" si="5"/>
        <v>0</v>
      </c>
      <c r="K181" s="1" t="b">
        <f>IF(AND(B181&lt;&gt;"",COUNTIF(Buildings!B:B,B181)=0),TRUE,FALSE)</f>
        <v>0</v>
      </c>
    </row>
    <row r="182" spans="1:11" s="3" customFormat="1" ht="16.5" customHeight="1">
      <c r="A182" s="96"/>
      <c r="B182" s="194"/>
      <c r="C182" s="195"/>
      <c r="D182" s="195"/>
      <c r="E182" s="195"/>
      <c r="F182" s="196"/>
      <c r="G182" s="197" t="str">
        <f t="shared" si="4"/>
        <v/>
      </c>
      <c r="H182" s="203"/>
      <c r="I182" s="97"/>
      <c r="J182" s="3" t="b">
        <f t="shared" si="5"/>
        <v>0</v>
      </c>
      <c r="K182" s="1" t="b">
        <f>IF(AND(B182&lt;&gt;"",COUNTIF(Buildings!B:B,B182)=0),TRUE,FALSE)</f>
        <v>0</v>
      </c>
    </row>
    <row r="183" spans="1:11" s="3" customFormat="1" ht="16.5" customHeight="1">
      <c r="A183" s="96"/>
      <c r="B183" s="199"/>
      <c r="C183" s="200"/>
      <c r="D183" s="200"/>
      <c r="E183" s="200"/>
      <c r="F183" s="201"/>
      <c r="G183" s="197" t="str">
        <f t="shared" si="4"/>
        <v/>
      </c>
      <c r="H183" s="203"/>
      <c r="I183" s="97"/>
      <c r="J183" s="3" t="b">
        <f t="shared" si="5"/>
        <v>0</v>
      </c>
      <c r="K183" s="1" t="b">
        <f>IF(AND(B183&lt;&gt;"",COUNTIF(Buildings!B:B,B183)=0),TRUE,FALSE)</f>
        <v>0</v>
      </c>
    </row>
    <row r="184" spans="1:11" s="3" customFormat="1" ht="16.5" customHeight="1">
      <c r="A184" s="96"/>
      <c r="B184" s="194"/>
      <c r="C184" s="195"/>
      <c r="D184" s="195"/>
      <c r="E184" s="195"/>
      <c r="F184" s="196"/>
      <c r="G184" s="197" t="str">
        <f t="shared" si="4"/>
        <v/>
      </c>
      <c r="H184" s="203"/>
      <c r="I184" s="97"/>
      <c r="J184" s="3" t="b">
        <f t="shared" si="5"/>
        <v>0</v>
      </c>
      <c r="K184" s="1" t="b">
        <f>IF(AND(B184&lt;&gt;"",COUNTIF(Buildings!B:B,B184)=0),TRUE,FALSE)</f>
        <v>0</v>
      </c>
    </row>
    <row r="185" spans="1:11" s="3" customFormat="1" ht="16.5" customHeight="1">
      <c r="A185" s="96"/>
      <c r="B185" s="199"/>
      <c r="C185" s="200"/>
      <c r="D185" s="200"/>
      <c r="E185" s="200"/>
      <c r="F185" s="201"/>
      <c r="G185" s="197" t="str">
        <f t="shared" si="4"/>
        <v/>
      </c>
      <c r="H185" s="203"/>
      <c r="I185" s="97"/>
      <c r="J185" s="3" t="b">
        <f t="shared" si="5"/>
        <v>0</v>
      </c>
      <c r="K185" s="1" t="b">
        <f>IF(AND(B185&lt;&gt;"",COUNTIF(Buildings!B:B,B185)=0),TRUE,FALSE)</f>
        <v>0</v>
      </c>
    </row>
    <row r="186" spans="1:11" s="3" customFormat="1" ht="16.5" customHeight="1">
      <c r="A186" s="96"/>
      <c r="B186" s="194"/>
      <c r="C186" s="195"/>
      <c r="D186" s="195"/>
      <c r="E186" s="195"/>
      <c r="F186" s="196"/>
      <c r="G186" s="197" t="str">
        <f t="shared" si="4"/>
        <v/>
      </c>
      <c r="H186" s="203"/>
      <c r="I186" s="97"/>
      <c r="J186" s="3" t="b">
        <f t="shared" si="5"/>
        <v>0</v>
      </c>
      <c r="K186" s="1" t="b">
        <f>IF(AND(B186&lt;&gt;"",COUNTIF(Buildings!B:B,B186)=0),TRUE,FALSE)</f>
        <v>0</v>
      </c>
    </row>
    <row r="187" spans="1:11" s="3" customFormat="1" ht="16.5" customHeight="1">
      <c r="A187" s="96"/>
      <c r="B187" s="199"/>
      <c r="C187" s="200"/>
      <c r="D187" s="200"/>
      <c r="E187" s="200"/>
      <c r="F187" s="201"/>
      <c r="G187" s="197" t="str">
        <f t="shared" si="4"/>
        <v/>
      </c>
      <c r="H187" s="203"/>
      <c r="I187" s="97"/>
      <c r="J187" s="3" t="b">
        <f t="shared" si="5"/>
        <v>0</v>
      </c>
      <c r="K187" s="1" t="b">
        <f>IF(AND(B187&lt;&gt;"",COUNTIF(Buildings!B:B,B187)=0),TRUE,FALSE)</f>
        <v>0</v>
      </c>
    </row>
    <row r="188" spans="1:11" s="3" customFormat="1" ht="16.5" customHeight="1">
      <c r="A188" s="96"/>
      <c r="B188" s="194"/>
      <c r="C188" s="195"/>
      <c r="D188" s="195"/>
      <c r="E188" s="195"/>
      <c r="F188" s="196"/>
      <c r="G188" s="197" t="str">
        <f t="shared" si="4"/>
        <v/>
      </c>
      <c r="H188" s="203"/>
      <c r="I188" s="97"/>
      <c r="J188" s="3" t="b">
        <f t="shared" si="5"/>
        <v>0</v>
      </c>
      <c r="K188" s="1" t="b">
        <f>IF(AND(B188&lt;&gt;"",COUNTIF(Buildings!B:B,B188)=0),TRUE,FALSE)</f>
        <v>0</v>
      </c>
    </row>
    <row r="189" spans="1:11" s="3" customFormat="1" ht="16.5" customHeight="1">
      <c r="A189" s="96"/>
      <c r="B189" s="199"/>
      <c r="C189" s="200"/>
      <c r="D189" s="200"/>
      <c r="E189" s="200"/>
      <c r="F189" s="201"/>
      <c r="G189" s="197" t="str">
        <f t="shared" si="4"/>
        <v/>
      </c>
      <c r="H189" s="203"/>
      <c r="I189" s="97"/>
      <c r="J189" s="3" t="b">
        <f t="shared" si="5"/>
        <v>0</v>
      </c>
      <c r="K189" s="1" t="b">
        <f>IF(AND(B189&lt;&gt;"",COUNTIF(Buildings!B:B,B189)=0),TRUE,FALSE)</f>
        <v>0</v>
      </c>
    </row>
    <row r="190" spans="1:11" s="3" customFormat="1" ht="16.5" customHeight="1">
      <c r="A190" s="96"/>
      <c r="B190" s="194"/>
      <c r="C190" s="195"/>
      <c r="D190" s="195"/>
      <c r="E190" s="195"/>
      <c r="F190" s="196"/>
      <c r="G190" s="197" t="str">
        <f t="shared" si="4"/>
        <v/>
      </c>
      <c r="H190" s="203"/>
      <c r="I190" s="97"/>
      <c r="J190" s="3" t="b">
        <f t="shared" si="5"/>
        <v>0</v>
      </c>
      <c r="K190" s="1" t="b">
        <f>IF(AND(B190&lt;&gt;"",COUNTIF(Buildings!B:B,B190)=0),TRUE,FALSE)</f>
        <v>0</v>
      </c>
    </row>
    <row r="191" spans="1:11" s="3" customFormat="1" ht="16.5" customHeight="1">
      <c r="A191" s="96"/>
      <c r="B191" s="199"/>
      <c r="C191" s="200"/>
      <c r="D191" s="200"/>
      <c r="E191" s="200"/>
      <c r="F191" s="201"/>
      <c r="G191" s="197" t="str">
        <f t="shared" si="4"/>
        <v/>
      </c>
      <c r="H191" s="203"/>
      <c r="I191" s="97"/>
      <c r="J191" s="3" t="b">
        <f t="shared" si="5"/>
        <v>0</v>
      </c>
      <c r="K191" s="1" t="b">
        <f>IF(AND(B191&lt;&gt;"",COUNTIF(Buildings!B:B,B191)=0),TRUE,FALSE)</f>
        <v>0</v>
      </c>
    </row>
    <row r="192" spans="1:11" s="3" customFormat="1" ht="16.5" customHeight="1">
      <c r="A192" s="96"/>
      <c r="B192" s="194"/>
      <c r="C192" s="195"/>
      <c r="D192" s="195"/>
      <c r="E192" s="195"/>
      <c r="F192" s="196"/>
      <c r="G192" s="197" t="str">
        <f t="shared" si="4"/>
        <v/>
      </c>
      <c r="H192" s="203"/>
      <c r="I192" s="97"/>
      <c r="J192" s="3" t="b">
        <f t="shared" si="5"/>
        <v>0</v>
      </c>
      <c r="K192" s="1" t="b">
        <f>IF(AND(B192&lt;&gt;"",COUNTIF(Buildings!B:B,B192)=0),TRUE,FALSE)</f>
        <v>0</v>
      </c>
    </row>
    <row r="193" spans="1:11" s="3" customFormat="1" ht="16.5" customHeight="1">
      <c r="A193" s="96"/>
      <c r="B193" s="199"/>
      <c r="C193" s="200"/>
      <c r="D193" s="200"/>
      <c r="E193" s="200"/>
      <c r="F193" s="201"/>
      <c r="G193" s="197" t="str">
        <f t="shared" si="4"/>
        <v/>
      </c>
      <c r="H193" s="203"/>
      <c r="I193" s="97"/>
      <c r="J193" s="3" t="b">
        <f t="shared" si="5"/>
        <v>0</v>
      </c>
      <c r="K193" s="1" t="b">
        <f>IF(AND(B193&lt;&gt;"",COUNTIF(Buildings!B:B,B193)=0),TRUE,FALSE)</f>
        <v>0</v>
      </c>
    </row>
    <row r="194" spans="1:11" s="3" customFormat="1" ht="16.5" customHeight="1">
      <c r="A194" s="96"/>
      <c r="B194" s="194"/>
      <c r="C194" s="195"/>
      <c r="D194" s="195"/>
      <c r="E194" s="195"/>
      <c r="F194" s="196"/>
      <c r="G194" s="197" t="str">
        <f t="shared" si="4"/>
        <v/>
      </c>
      <c r="H194" s="203"/>
      <c r="I194" s="97"/>
      <c r="J194" s="3" t="b">
        <f t="shared" si="5"/>
        <v>0</v>
      </c>
      <c r="K194" s="1" t="b">
        <f>IF(AND(B194&lt;&gt;"",COUNTIF(Buildings!B:B,B194)=0),TRUE,FALSE)</f>
        <v>0</v>
      </c>
    </row>
    <row r="195" spans="1:11" s="3" customFormat="1" ht="16.5" customHeight="1">
      <c r="A195" s="96"/>
      <c r="B195" s="199"/>
      <c r="C195" s="200"/>
      <c r="D195" s="200"/>
      <c r="E195" s="200"/>
      <c r="F195" s="201"/>
      <c r="G195" s="197" t="str">
        <f t="shared" si="4"/>
        <v/>
      </c>
      <c r="H195" s="203"/>
      <c r="I195" s="97"/>
      <c r="J195" s="3" t="b">
        <f t="shared" si="5"/>
        <v>0</v>
      </c>
      <c r="K195" s="1" t="b">
        <f>IF(AND(B195&lt;&gt;"",COUNTIF(Buildings!B:B,B195)=0),TRUE,FALSE)</f>
        <v>0</v>
      </c>
    </row>
    <row r="196" spans="1:11" s="3" customFormat="1" ht="16.5" customHeight="1">
      <c r="A196" s="96"/>
      <c r="B196" s="194"/>
      <c r="C196" s="195"/>
      <c r="D196" s="195"/>
      <c r="E196" s="195"/>
      <c r="F196" s="196"/>
      <c r="G196" s="197" t="str">
        <f t="shared" ref="G196:G259" si="6">IF(F196="","",F196)</f>
        <v/>
      </c>
      <c r="H196" s="203"/>
      <c r="I196" s="97"/>
      <c r="J196" s="3" t="b">
        <f t="shared" ref="J196:J259" si="7">IF(F196=G196,FALSE,TRUE)</f>
        <v>0</v>
      </c>
      <c r="K196" s="1" t="b">
        <f>IF(AND(B196&lt;&gt;"",COUNTIF(Buildings!B:B,B196)=0),TRUE,FALSE)</f>
        <v>0</v>
      </c>
    </row>
    <row r="197" spans="1:11" s="3" customFormat="1" ht="16.5" customHeight="1">
      <c r="A197" s="96"/>
      <c r="B197" s="199"/>
      <c r="C197" s="200"/>
      <c r="D197" s="200"/>
      <c r="E197" s="200"/>
      <c r="F197" s="201"/>
      <c r="G197" s="197" t="str">
        <f t="shared" si="6"/>
        <v/>
      </c>
      <c r="H197" s="203"/>
      <c r="I197" s="97"/>
      <c r="J197" s="3" t="b">
        <f t="shared" si="7"/>
        <v>0</v>
      </c>
      <c r="K197" s="1" t="b">
        <f>IF(AND(B197&lt;&gt;"",COUNTIF(Buildings!B:B,B197)=0),TRUE,FALSE)</f>
        <v>0</v>
      </c>
    </row>
    <row r="198" spans="1:11" s="3" customFormat="1" ht="16.5" customHeight="1">
      <c r="A198" s="96"/>
      <c r="B198" s="194"/>
      <c r="C198" s="195"/>
      <c r="D198" s="195"/>
      <c r="E198" s="195"/>
      <c r="F198" s="196"/>
      <c r="G198" s="197" t="str">
        <f t="shared" si="6"/>
        <v/>
      </c>
      <c r="H198" s="203"/>
      <c r="I198" s="97"/>
      <c r="J198" s="3" t="b">
        <f t="shared" si="7"/>
        <v>0</v>
      </c>
      <c r="K198" s="1" t="b">
        <f>IF(AND(B198&lt;&gt;"",COUNTIF(Buildings!B:B,B198)=0),TRUE,FALSE)</f>
        <v>0</v>
      </c>
    </row>
    <row r="199" spans="1:11" s="3" customFormat="1" ht="16.5" customHeight="1">
      <c r="A199" s="96"/>
      <c r="B199" s="199"/>
      <c r="C199" s="200"/>
      <c r="D199" s="200"/>
      <c r="E199" s="200"/>
      <c r="F199" s="201"/>
      <c r="G199" s="197" t="str">
        <f t="shared" si="6"/>
        <v/>
      </c>
      <c r="H199" s="203"/>
      <c r="I199" s="97"/>
      <c r="J199" s="3" t="b">
        <f t="shared" si="7"/>
        <v>0</v>
      </c>
      <c r="K199" s="1" t="b">
        <f>IF(AND(B199&lt;&gt;"",COUNTIF(Buildings!B:B,B199)=0),TRUE,FALSE)</f>
        <v>0</v>
      </c>
    </row>
    <row r="200" spans="1:11" s="3" customFormat="1" ht="16.5" customHeight="1">
      <c r="A200" s="96"/>
      <c r="B200" s="194"/>
      <c r="C200" s="195"/>
      <c r="D200" s="195"/>
      <c r="E200" s="195"/>
      <c r="F200" s="196"/>
      <c r="G200" s="197" t="str">
        <f t="shared" si="6"/>
        <v/>
      </c>
      <c r="H200" s="203"/>
      <c r="I200" s="97"/>
      <c r="J200" s="3" t="b">
        <f t="shared" si="7"/>
        <v>0</v>
      </c>
      <c r="K200" s="1" t="b">
        <f>IF(AND(B200&lt;&gt;"",COUNTIF(Buildings!B:B,B200)=0),TRUE,FALSE)</f>
        <v>0</v>
      </c>
    </row>
    <row r="201" spans="1:11" s="3" customFormat="1" ht="16.5" customHeight="1">
      <c r="A201" s="96"/>
      <c r="B201" s="199"/>
      <c r="C201" s="200"/>
      <c r="D201" s="200"/>
      <c r="E201" s="200"/>
      <c r="F201" s="201"/>
      <c r="G201" s="197" t="str">
        <f t="shared" si="6"/>
        <v/>
      </c>
      <c r="H201" s="203"/>
      <c r="I201" s="97"/>
      <c r="J201" s="3" t="b">
        <f t="shared" si="7"/>
        <v>0</v>
      </c>
      <c r="K201" s="1" t="b">
        <f>IF(AND(B201&lt;&gt;"",COUNTIF(Buildings!B:B,B201)=0),TRUE,FALSE)</f>
        <v>0</v>
      </c>
    </row>
    <row r="202" spans="1:11" s="3" customFormat="1" ht="16.5" customHeight="1">
      <c r="A202" s="96"/>
      <c r="B202" s="194"/>
      <c r="C202" s="195"/>
      <c r="D202" s="195"/>
      <c r="E202" s="195"/>
      <c r="F202" s="196"/>
      <c r="G202" s="197" t="str">
        <f t="shared" si="6"/>
        <v/>
      </c>
      <c r="H202" s="203"/>
      <c r="I202" s="97"/>
      <c r="J202" s="3" t="b">
        <f t="shared" si="7"/>
        <v>0</v>
      </c>
      <c r="K202" s="1" t="b">
        <f>IF(AND(B202&lt;&gt;"",COUNTIF(Buildings!B:B,B202)=0),TRUE,FALSE)</f>
        <v>0</v>
      </c>
    </row>
    <row r="203" spans="1:11" s="3" customFormat="1" ht="16.5" customHeight="1">
      <c r="A203" s="96"/>
      <c r="B203" s="199"/>
      <c r="C203" s="200"/>
      <c r="D203" s="200"/>
      <c r="E203" s="200"/>
      <c r="F203" s="201"/>
      <c r="G203" s="197" t="str">
        <f t="shared" si="6"/>
        <v/>
      </c>
      <c r="H203" s="203"/>
      <c r="I203" s="97"/>
      <c r="J203" s="3" t="b">
        <f t="shared" si="7"/>
        <v>0</v>
      </c>
      <c r="K203" s="1" t="b">
        <f>IF(AND(B203&lt;&gt;"",COUNTIF(Buildings!B:B,B203)=0),TRUE,FALSE)</f>
        <v>0</v>
      </c>
    </row>
    <row r="204" spans="1:11" s="3" customFormat="1" ht="16.5" customHeight="1">
      <c r="A204" s="96"/>
      <c r="B204" s="194"/>
      <c r="C204" s="195"/>
      <c r="D204" s="195"/>
      <c r="E204" s="195"/>
      <c r="F204" s="196"/>
      <c r="G204" s="197" t="str">
        <f t="shared" si="6"/>
        <v/>
      </c>
      <c r="H204" s="203"/>
      <c r="I204" s="97"/>
      <c r="J204" s="3" t="b">
        <f t="shared" si="7"/>
        <v>0</v>
      </c>
      <c r="K204" s="1" t="b">
        <f>IF(AND(B204&lt;&gt;"",COUNTIF(Buildings!B:B,B204)=0),TRUE,FALSE)</f>
        <v>0</v>
      </c>
    </row>
    <row r="205" spans="1:11" s="3" customFormat="1" ht="16.5" customHeight="1">
      <c r="A205" s="96"/>
      <c r="B205" s="199"/>
      <c r="C205" s="200"/>
      <c r="D205" s="200"/>
      <c r="E205" s="200"/>
      <c r="F205" s="201"/>
      <c r="G205" s="197" t="str">
        <f t="shared" si="6"/>
        <v/>
      </c>
      <c r="H205" s="203"/>
      <c r="I205" s="97"/>
      <c r="J205" s="3" t="b">
        <f t="shared" si="7"/>
        <v>0</v>
      </c>
      <c r="K205" s="1" t="b">
        <f>IF(AND(B205&lt;&gt;"",COUNTIF(Buildings!B:B,B205)=0),TRUE,FALSE)</f>
        <v>0</v>
      </c>
    </row>
    <row r="206" spans="1:11" s="3" customFormat="1" ht="16.5" customHeight="1">
      <c r="A206" s="96"/>
      <c r="B206" s="194"/>
      <c r="C206" s="195"/>
      <c r="D206" s="195"/>
      <c r="E206" s="195"/>
      <c r="F206" s="196"/>
      <c r="G206" s="197" t="str">
        <f t="shared" si="6"/>
        <v/>
      </c>
      <c r="H206" s="203"/>
      <c r="I206" s="97"/>
      <c r="J206" s="3" t="b">
        <f t="shared" si="7"/>
        <v>0</v>
      </c>
      <c r="K206" s="1" t="b">
        <f>IF(AND(B206&lt;&gt;"",COUNTIF(Buildings!B:B,B206)=0),TRUE,FALSE)</f>
        <v>0</v>
      </c>
    </row>
    <row r="207" spans="1:11" s="3" customFormat="1" ht="16.5" customHeight="1">
      <c r="A207" s="96"/>
      <c r="B207" s="199"/>
      <c r="C207" s="200"/>
      <c r="D207" s="200"/>
      <c r="E207" s="200"/>
      <c r="F207" s="201"/>
      <c r="G207" s="197" t="str">
        <f t="shared" si="6"/>
        <v/>
      </c>
      <c r="H207" s="203"/>
      <c r="I207" s="97"/>
      <c r="J207" s="3" t="b">
        <f t="shared" si="7"/>
        <v>0</v>
      </c>
      <c r="K207" s="1" t="b">
        <f>IF(AND(B207&lt;&gt;"",COUNTIF(Buildings!B:B,B207)=0),TRUE,FALSE)</f>
        <v>0</v>
      </c>
    </row>
    <row r="208" spans="1:11" s="3" customFormat="1" ht="16.5" customHeight="1">
      <c r="A208" s="96"/>
      <c r="B208" s="194"/>
      <c r="C208" s="195"/>
      <c r="D208" s="195"/>
      <c r="E208" s="195"/>
      <c r="F208" s="196"/>
      <c r="G208" s="197" t="str">
        <f t="shared" si="6"/>
        <v/>
      </c>
      <c r="H208" s="203"/>
      <c r="I208" s="97"/>
      <c r="J208" s="3" t="b">
        <f t="shared" si="7"/>
        <v>0</v>
      </c>
      <c r="K208" s="1" t="b">
        <f>IF(AND(B208&lt;&gt;"",COUNTIF(Buildings!B:B,B208)=0),TRUE,FALSE)</f>
        <v>0</v>
      </c>
    </row>
    <row r="209" spans="1:11" s="3" customFormat="1" ht="16.5" customHeight="1">
      <c r="A209" s="96"/>
      <c r="B209" s="199"/>
      <c r="C209" s="200"/>
      <c r="D209" s="200"/>
      <c r="E209" s="200"/>
      <c r="F209" s="201"/>
      <c r="G209" s="197" t="str">
        <f t="shared" si="6"/>
        <v/>
      </c>
      <c r="H209" s="203"/>
      <c r="I209" s="97"/>
      <c r="J209" s="3" t="b">
        <f t="shared" si="7"/>
        <v>0</v>
      </c>
      <c r="K209" s="1" t="b">
        <f>IF(AND(B209&lt;&gt;"",COUNTIF(Buildings!B:B,B209)=0),TRUE,FALSE)</f>
        <v>0</v>
      </c>
    </row>
    <row r="210" spans="1:11" s="3" customFormat="1" ht="16.5" customHeight="1">
      <c r="A210" s="96"/>
      <c r="B210" s="194"/>
      <c r="C210" s="195"/>
      <c r="D210" s="195"/>
      <c r="E210" s="195"/>
      <c r="F210" s="196"/>
      <c r="G210" s="197" t="str">
        <f t="shared" si="6"/>
        <v/>
      </c>
      <c r="H210" s="203"/>
      <c r="I210" s="97"/>
      <c r="J210" s="3" t="b">
        <f t="shared" si="7"/>
        <v>0</v>
      </c>
      <c r="K210" s="1" t="b">
        <f>IF(AND(B210&lt;&gt;"",COUNTIF(Buildings!B:B,B210)=0),TRUE,FALSE)</f>
        <v>0</v>
      </c>
    </row>
    <row r="211" spans="1:11" s="3" customFormat="1" ht="16.5" customHeight="1">
      <c r="A211" s="96"/>
      <c r="B211" s="199"/>
      <c r="C211" s="200"/>
      <c r="D211" s="200"/>
      <c r="E211" s="200"/>
      <c r="F211" s="201"/>
      <c r="G211" s="197" t="str">
        <f t="shared" si="6"/>
        <v/>
      </c>
      <c r="H211" s="203"/>
      <c r="I211" s="97"/>
      <c r="J211" s="3" t="b">
        <f t="shared" si="7"/>
        <v>0</v>
      </c>
      <c r="K211" s="1" t="b">
        <f>IF(AND(B211&lt;&gt;"",COUNTIF(Buildings!B:B,B211)=0),TRUE,FALSE)</f>
        <v>0</v>
      </c>
    </row>
    <row r="212" spans="1:11" s="3" customFormat="1" ht="16.5" customHeight="1">
      <c r="A212" s="96"/>
      <c r="B212" s="194"/>
      <c r="C212" s="195"/>
      <c r="D212" s="195"/>
      <c r="E212" s="195"/>
      <c r="F212" s="196"/>
      <c r="G212" s="197" t="str">
        <f t="shared" si="6"/>
        <v/>
      </c>
      <c r="H212" s="203"/>
      <c r="I212" s="97"/>
      <c r="J212" s="3" t="b">
        <f t="shared" si="7"/>
        <v>0</v>
      </c>
      <c r="K212" s="1" t="b">
        <f>IF(AND(B212&lt;&gt;"",COUNTIF(Buildings!B:B,B212)=0),TRUE,FALSE)</f>
        <v>0</v>
      </c>
    </row>
    <row r="213" spans="1:11" s="3" customFormat="1" ht="16.5" customHeight="1">
      <c r="A213" s="96"/>
      <c r="B213" s="199"/>
      <c r="C213" s="200"/>
      <c r="D213" s="200"/>
      <c r="E213" s="200"/>
      <c r="F213" s="201"/>
      <c r="G213" s="197" t="str">
        <f t="shared" si="6"/>
        <v/>
      </c>
      <c r="H213" s="203"/>
      <c r="I213" s="97"/>
      <c r="J213" s="3" t="b">
        <f t="shared" si="7"/>
        <v>0</v>
      </c>
      <c r="K213" s="1" t="b">
        <f>IF(AND(B213&lt;&gt;"",COUNTIF(Buildings!B:B,B213)=0),TRUE,FALSE)</f>
        <v>0</v>
      </c>
    </row>
    <row r="214" spans="1:11" s="3" customFormat="1" ht="16.5" customHeight="1">
      <c r="A214" s="96"/>
      <c r="B214" s="194"/>
      <c r="C214" s="195"/>
      <c r="D214" s="195"/>
      <c r="E214" s="195"/>
      <c r="F214" s="196"/>
      <c r="G214" s="197" t="str">
        <f t="shared" si="6"/>
        <v/>
      </c>
      <c r="H214" s="203"/>
      <c r="I214" s="97"/>
      <c r="J214" s="3" t="b">
        <f t="shared" si="7"/>
        <v>0</v>
      </c>
      <c r="K214" s="1" t="b">
        <f>IF(AND(B214&lt;&gt;"",COUNTIF(Buildings!B:B,B214)=0),TRUE,FALSE)</f>
        <v>0</v>
      </c>
    </row>
    <row r="215" spans="1:11" s="3" customFormat="1" ht="16.5" customHeight="1">
      <c r="A215" s="96"/>
      <c r="B215" s="199"/>
      <c r="C215" s="200"/>
      <c r="D215" s="200"/>
      <c r="E215" s="200"/>
      <c r="F215" s="201"/>
      <c r="G215" s="197" t="str">
        <f t="shared" si="6"/>
        <v/>
      </c>
      <c r="H215" s="203"/>
      <c r="I215" s="97"/>
      <c r="J215" s="3" t="b">
        <f t="shared" si="7"/>
        <v>0</v>
      </c>
      <c r="K215" s="1" t="b">
        <f>IF(AND(B215&lt;&gt;"",COUNTIF(Buildings!B:B,B215)=0),TRUE,FALSE)</f>
        <v>0</v>
      </c>
    </row>
    <row r="216" spans="1:11" s="3" customFormat="1" ht="16.5" customHeight="1">
      <c r="A216" s="96"/>
      <c r="B216" s="194"/>
      <c r="C216" s="195"/>
      <c r="D216" s="195"/>
      <c r="E216" s="195"/>
      <c r="F216" s="196"/>
      <c r="G216" s="197" t="str">
        <f t="shared" si="6"/>
        <v/>
      </c>
      <c r="H216" s="203"/>
      <c r="I216" s="97"/>
      <c r="J216" s="3" t="b">
        <f t="shared" si="7"/>
        <v>0</v>
      </c>
      <c r="K216" s="1" t="b">
        <f>IF(AND(B216&lt;&gt;"",COUNTIF(Buildings!B:B,B216)=0),TRUE,FALSE)</f>
        <v>0</v>
      </c>
    </row>
    <row r="217" spans="1:11" s="3" customFormat="1" ht="16.5" customHeight="1">
      <c r="A217" s="96"/>
      <c r="B217" s="199"/>
      <c r="C217" s="200"/>
      <c r="D217" s="200"/>
      <c r="E217" s="200"/>
      <c r="F217" s="201"/>
      <c r="G217" s="197" t="str">
        <f t="shared" si="6"/>
        <v/>
      </c>
      <c r="H217" s="203"/>
      <c r="I217" s="97"/>
      <c r="J217" s="3" t="b">
        <f t="shared" si="7"/>
        <v>0</v>
      </c>
      <c r="K217" s="1" t="b">
        <f>IF(AND(B217&lt;&gt;"",COUNTIF(Buildings!B:B,B217)=0),TRUE,FALSE)</f>
        <v>0</v>
      </c>
    </row>
    <row r="218" spans="1:11" s="3" customFormat="1" ht="16.5" customHeight="1">
      <c r="A218" s="96"/>
      <c r="B218" s="194"/>
      <c r="C218" s="195"/>
      <c r="D218" s="195"/>
      <c r="E218" s="195"/>
      <c r="F218" s="196"/>
      <c r="G218" s="197" t="str">
        <f t="shared" si="6"/>
        <v/>
      </c>
      <c r="H218" s="203"/>
      <c r="I218" s="97"/>
      <c r="J218" s="3" t="b">
        <f t="shared" si="7"/>
        <v>0</v>
      </c>
      <c r="K218" s="1" t="b">
        <f>IF(AND(B218&lt;&gt;"",COUNTIF(Buildings!B:B,B218)=0),TRUE,FALSE)</f>
        <v>0</v>
      </c>
    </row>
    <row r="219" spans="1:11" s="3" customFormat="1" ht="16.5" customHeight="1">
      <c r="A219" s="96"/>
      <c r="B219" s="199"/>
      <c r="C219" s="200"/>
      <c r="D219" s="200"/>
      <c r="E219" s="200"/>
      <c r="F219" s="201"/>
      <c r="G219" s="197" t="str">
        <f t="shared" si="6"/>
        <v/>
      </c>
      <c r="H219" s="203"/>
      <c r="I219" s="97"/>
      <c r="J219" s="3" t="b">
        <f t="shared" si="7"/>
        <v>0</v>
      </c>
      <c r="K219" s="1" t="b">
        <f>IF(AND(B219&lt;&gt;"",COUNTIF(Buildings!B:B,B219)=0),TRUE,FALSE)</f>
        <v>0</v>
      </c>
    </row>
    <row r="220" spans="1:11" s="3" customFormat="1" ht="16.5" customHeight="1">
      <c r="A220" s="96"/>
      <c r="B220" s="194"/>
      <c r="C220" s="195"/>
      <c r="D220" s="195"/>
      <c r="E220" s="195"/>
      <c r="F220" s="196"/>
      <c r="G220" s="197" t="str">
        <f t="shared" si="6"/>
        <v/>
      </c>
      <c r="H220" s="203"/>
      <c r="I220" s="97"/>
      <c r="J220" s="3" t="b">
        <f t="shared" si="7"/>
        <v>0</v>
      </c>
      <c r="K220" s="1" t="b">
        <f>IF(AND(B220&lt;&gt;"",COUNTIF(Buildings!B:B,B220)=0),TRUE,FALSE)</f>
        <v>0</v>
      </c>
    </row>
    <row r="221" spans="1:11" s="3" customFormat="1" ht="16.5" customHeight="1">
      <c r="A221" s="96"/>
      <c r="B221" s="199"/>
      <c r="C221" s="200"/>
      <c r="D221" s="200"/>
      <c r="E221" s="200"/>
      <c r="F221" s="201"/>
      <c r="G221" s="197" t="str">
        <f t="shared" si="6"/>
        <v/>
      </c>
      <c r="H221" s="203"/>
      <c r="I221" s="97"/>
      <c r="J221" s="3" t="b">
        <f t="shared" si="7"/>
        <v>0</v>
      </c>
      <c r="K221" s="1" t="b">
        <f>IF(AND(B221&lt;&gt;"",COUNTIF(Buildings!B:B,B221)=0),TRUE,FALSE)</f>
        <v>0</v>
      </c>
    </row>
    <row r="222" spans="1:11" s="3" customFormat="1" ht="16.5" customHeight="1">
      <c r="A222" s="96"/>
      <c r="B222" s="194"/>
      <c r="C222" s="195"/>
      <c r="D222" s="195"/>
      <c r="E222" s="195"/>
      <c r="F222" s="196"/>
      <c r="G222" s="197" t="str">
        <f t="shared" si="6"/>
        <v/>
      </c>
      <c r="H222" s="203"/>
      <c r="I222" s="97"/>
      <c r="J222" s="3" t="b">
        <f t="shared" si="7"/>
        <v>0</v>
      </c>
      <c r="K222" s="1" t="b">
        <f>IF(AND(B222&lt;&gt;"",COUNTIF(Buildings!B:B,B222)=0),TRUE,FALSE)</f>
        <v>0</v>
      </c>
    </row>
    <row r="223" spans="1:11" s="3" customFormat="1" ht="16.5" customHeight="1">
      <c r="A223" s="96"/>
      <c r="B223" s="199"/>
      <c r="C223" s="200"/>
      <c r="D223" s="200"/>
      <c r="E223" s="200"/>
      <c r="F223" s="201"/>
      <c r="G223" s="197" t="str">
        <f t="shared" si="6"/>
        <v/>
      </c>
      <c r="H223" s="203"/>
      <c r="I223" s="97"/>
      <c r="J223" s="3" t="b">
        <f t="shared" si="7"/>
        <v>0</v>
      </c>
      <c r="K223" s="1" t="b">
        <f>IF(AND(B223&lt;&gt;"",COUNTIF(Buildings!B:B,B223)=0),TRUE,FALSE)</f>
        <v>0</v>
      </c>
    </row>
    <row r="224" spans="1:11" s="3" customFormat="1" ht="16.5" customHeight="1">
      <c r="A224" s="96"/>
      <c r="B224" s="194"/>
      <c r="C224" s="195"/>
      <c r="D224" s="195"/>
      <c r="E224" s="195"/>
      <c r="F224" s="196"/>
      <c r="G224" s="197" t="str">
        <f t="shared" si="6"/>
        <v/>
      </c>
      <c r="H224" s="203"/>
      <c r="I224" s="97"/>
      <c r="J224" s="3" t="b">
        <f t="shared" si="7"/>
        <v>0</v>
      </c>
      <c r="K224" s="1" t="b">
        <f>IF(AND(B224&lt;&gt;"",COUNTIF(Buildings!B:B,B224)=0),TRUE,FALSE)</f>
        <v>0</v>
      </c>
    </row>
    <row r="225" spans="1:11" s="3" customFormat="1" ht="16.5" customHeight="1">
      <c r="A225" s="96"/>
      <c r="B225" s="199"/>
      <c r="C225" s="200"/>
      <c r="D225" s="200"/>
      <c r="E225" s="200"/>
      <c r="F225" s="201"/>
      <c r="G225" s="197" t="str">
        <f t="shared" si="6"/>
        <v/>
      </c>
      <c r="H225" s="203"/>
      <c r="I225" s="97"/>
      <c r="J225" s="3" t="b">
        <f t="shared" si="7"/>
        <v>0</v>
      </c>
      <c r="K225" s="1" t="b">
        <f>IF(AND(B225&lt;&gt;"",COUNTIF(Buildings!B:B,B225)=0),TRUE,FALSE)</f>
        <v>0</v>
      </c>
    </row>
    <row r="226" spans="1:11" s="3" customFormat="1" ht="16.5" customHeight="1">
      <c r="A226" s="96"/>
      <c r="B226" s="194"/>
      <c r="C226" s="195"/>
      <c r="D226" s="195"/>
      <c r="E226" s="195"/>
      <c r="F226" s="196"/>
      <c r="G226" s="197" t="str">
        <f t="shared" si="6"/>
        <v/>
      </c>
      <c r="H226" s="203"/>
      <c r="I226" s="97"/>
      <c r="J226" s="3" t="b">
        <f t="shared" si="7"/>
        <v>0</v>
      </c>
      <c r="K226" s="1" t="b">
        <f>IF(AND(B226&lt;&gt;"",COUNTIF(Buildings!B:B,B226)=0),TRUE,FALSE)</f>
        <v>0</v>
      </c>
    </row>
    <row r="227" spans="1:11" s="3" customFormat="1" ht="16.5" customHeight="1">
      <c r="A227" s="96"/>
      <c r="B227" s="199"/>
      <c r="C227" s="200"/>
      <c r="D227" s="200"/>
      <c r="E227" s="200"/>
      <c r="F227" s="201"/>
      <c r="G227" s="197" t="str">
        <f t="shared" si="6"/>
        <v/>
      </c>
      <c r="H227" s="203"/>
      <c r="I227" s="97"/>
      <c r="J227" s="3" t="b">
        <f t="shared" si="7"/>
        <v>0</v>
      </c>
      <c r="K227" s="1" t="b">
        <f>IF(AND(B227&lt;&gt;"",COUNTIF(Buildings!B:B,B227)=0),TRUE,FALSE)</f>
        <v>0</v>
      </c>
    </row>
    <row r="228" spans="1:11" s="3" customFormat="1" ht="16.5" customHeight="1">
      <c r="A228" s="96"/>
      <c r="B228" s="194"/>
      <c r="C228" s="195"/>
      <c r="D228" s="195"/>
      <c r="E228" s="195"/>
      <c r="F228" s="196"/>
      <c r="G228" s="197" t="str">
        <f t="shared" si="6"/>
        <v/>
      </c>
      <c r="H228" s="203"/>
      <c r="I228" s="97"/>
      <c r="J228" s="3" t="b">
        <f t="shared" si="7"/>
        <v>0</v>
      </c>
      <c r="K228" s="1" t="b">
        <f>IF(AND(B228&lt;&gt;"",COUNTIF(Buildings!B:B,B228)=0),TRUE,FALSE)</f>
        <v>0</v>
      </c>
    </row>
    <row r="229" spans="1:11" s="3" customFormat="1" ht="16.5" customHeight="1">
      <c r="A229" s="96"/>
      <c r="B229" s="199"/>
      <c r="C229" s="200"/>
      <c r="D229" s="200"/>
      <c r="E229" s="200"/>
      <c r="F229" s="201"/>
      <c r="G229" s="197" t="str">
        <f t="shared" si="6"/>
        <v/>
      </c>
      <c r="H229" s="203"/>
      <c r="I229" s="97"/>
      <c r="J229" s="3" t="b">
        <f t="shared" si="7"/>
        <v>0</v>
      </c>
      <c r="K229" s="1" t="b">
        <f>IF(AND(B229&lt;&gt;"",COUNTIF(Buildings!B:B,B229)=0),TRUE,FALSE)</f>
        <v>0</v>
      </c>
    </row>
    <row r="230" spans="1:11" s="3" customFormat="1" ht="16.5" customHeight="1">
      <c r="A230" s="96"/>
      <c r="B230" s="194"/>
      <c r="C230" s="195"/>
      <c r="D230" s="195"/>
      <c r="E230" s="195"/>
      <c r="F230" s="196"/>
      <c r="G230" s="197" t="str">
        <f t="shared" si="6"/>
        <v/>
      </c>
      <c r="H230" s="203"/>
      <c r="I230" s="97"/>
      <c r="J230" s="3" t="b">
        <f t="shared" si="7"/>
        <v>0</v>
      </c>
      <c r="K230" s="1" t="b">
        <f>IF(AND(B230&lt;&gt;"",COUNTIF(Buildings!B:B,B230)=0),TRUE,FALSE)</f>
        <v>0</v>
      </c>
    </row>
    <row r="231" spans="1:11" s="3" customFormat="1" ht="16.5" customHeight="1">
      <c r="A231" s="96"/>
      <c r="B231" s="199"/>
      <c r="C231" s="200"/>
      <c r="D231" s="200"/>
      <c r="E231" s="200"/>
      <c r="F231" s="201"/>
      <c r="G231" s="197" t="str">
        <f t="shared" si="6"/>
        <v/>
      </c>
      <c r="H231" s="203"/>
      <c r="I231" s="97"/>
      <c r="J231" s="3" t="b">
        <f t="shared" si="7"/>
        <v>0</v>
      </c>
      <c r="K231" s="1" t="b">
        <f>IF(AND(B231&lt;&gt;"",COUNTIF(Buildings!B:B,B231)=0),TRUE,FALSE)</f>
        <v>0</v>
      </c>
    </row>
    <row r="232" spans="1:11" s="3" customFormat="1" ht="16.5" customHeight="1">
      <c r="A232" s="96"/>
      <c r="B232" s="194"/>
      <c r="C232" s="195"/>
      <c r="D232" s="195"/>
      <c r="E232" s="195"/>
      <c r="F232" s="196"/>
      <c r="G232" s="197" t="str">
        <f t="shared" si="6"/>
        <v/>
      </c>
      <c r="H232" s="203"/>
      <c r="I232" s="97"/>
      <c r="J232" s="3" t="b">
        <f t="shared" si="7"/>
        <v>0</v>
      </c>
      <c r="K232" s="1" t="b">
        <f>IF(AND(B232&lt;&gt;"",COUNTIF(Buildings!B:B,B232)=0),TRUE,FALSE)</f>
        <v>0</v>
      </c>
    </row>
    <row r="233" spans="1:11" s="3" customFormat="1" ht="16.5" customHeight="1">
      <c r="A233" s="96"/>
      <c r="B233" s="199"/>
      <c r="C233" s="200"/>
      <c r="D233" s="200"/>
      <c r="E233" s="200"/>
      <c r="F233" s="201"/>
      <c r="G233" s="197" t="str">
        <f t="shared" si="6"/>
        <v/>
      </c>
      <c r="H233" s="203"/>
      <c r="I233" s="97"/>
      <c r="J233" s="3" t="b">
        <f t="shared" si="7"/>
        <v>0</v>
      </c>
      <c r="K233" s="1" t="b">
        <f>IF(AND(B233&lt;&gt;"",COUNTIF(Buildings!B:B,B233)=0),TRUE,FALSE)</f>
        <v>0</v>
      </c>
    </row>
    <row r="234" spans="1:11" s="3" customFormat="1" ht="16.5" customHeight="1">
      <c r="A234" s="96"/>
      <c r="B234" s="194"/>
      <c r="C234" s="195"/>
      <c r="D234" s="195"/>
      <c r="E234" s="195"/>
      <c r="F234" s="196"/>
      <c r="G234" s="197" t="str">
        <f t="shared" si="6"/>
        <v/>
      </c>
      <c r="H234" s="203"/>
      <c r="I234" s="97"/>
      <c r="J234" s="3" t="b">
        <f t="shared" si="7"/>
        <v>0</v>
      </c>
      <c r="K234" s="1" t="b">
        <f>IF(AND(B234&lt;&gt;"",COUNTIF(Buildings!B:B,B234)=0),TRUE,FALSE)</f>
        <v>0</v>
      </c>
    </row>
    <row r="235" spans="1:11" s="3" customFormat="1" ht="16.5" customHeight="1">
      <c r="A235" s="96"/>
      <c r="B235" s="199"/>
      <c r="C235" s="200"/>
      <c r="D235" s="200"/>
      <c r="E235" s="200"/>
      <c r="F235" s="201"/>
      <c r="G235" s="197" t="str">
        <f t="shared" si="6"/>
        <v/>
      </c>
      <c r="H235" s="203"/>
      <c r="I235" s="97"/>
      <c r="J235" s="3" t="b">
        <f t="shared" si="7"/>
        <v>0</v>
      </c>
      <c r="K235" s="1" t="b">
        <f>IF(AND(B235&lt;&gt;"",COUNTIF(Buildings!B:B,B235)=0),TRUE,FALSE)</f>
        <v>0</v>
      </c>
    </row>
    <row r="236" spans="1:11" s="3" customFormat="1" ht="16.5" customHeight="1">
      <c r="A236" s="96"/>
      <c r="B236" s="194"/>
      <c r="C236" s="195"/>
      <c r="D236" s="195"/>
      <c r="E236" s="195"/>
      <c r="F236" s="196"/>
      <c r="G236" s="197" t="str">
        <f t="shared" si="6"/>
        <v/>
      </c>
      <c r="H236" s="203"/>
      <c r="I236" s="97"/>
      <c r="J236" s="3" t="b">
        <f t="shared" si="7"/>
        <v>0</v>
      </c>
      <c r="K236" s="1" t="b">
        <f>IF(AND(B236&lt;&gt;"",COUNTIF(Buildings!B:B,B236)=0),TRUE,FALSE)</f>
        <v>0</v>
      </c>
    </row>
    <row r="237" spans="1:11" s="3" customFormat="1" ht="16.5" customHeight="1">
      <c r="A237" s="96"/>
      <c r="B237" s="199"/>
      <c r="C237" s="200"/>
      <c r="D237" s="200"/>
      <c r="E237" s="200"/>
      <c r="F237" s="201"/>
      <c r="G237" s="197" t="str">
        <f t="shared" si="6"/>
        <v/>
      </c>
      <c r="H237" s="203"/>
      <c r="I237" s="97"/>
      <c r="J237" s="3" t="b">
        <f t="shared" si="7"/>
        <v>0</v>
      </c>
      <c r="K237" s="1" t="b">
        <f>IF(AND(B237&lt;&gt;"",COUNTIF(Buildings!B:B,B237)=0),TRUE,FALSE)</f>
        <v>0</v>
      </c>
    </row>
    <row r="238" spans="1:11" s="3" customFormat="1" ht="16.5" customHeight="1">
      <c r="A238" s="96"/>
      <c r="B238" s="194"/>
      <c r="C238" s="195"/>
      <c r="D238" s="195"/>
      <c r="E238" s="195"/>
      <c r="F238" s="196"/>
      <c r="G238" s="197" t="str">
        <f t="shared" si="6"/>
        <v/>
      </c>
      <c r="H238" s="203"/>
      <c r="I238" s="97"/>
      <c r="J238" s="3" t="b">
        <f t="shared" si="7"/>
        <v>0</v>
      </c>
      <c r="K238" s="1" t="b">
        <f>IF(AND(B238&lt;&gt;"",COUNTIF(Buildings!B:B,B238)=0),TRUE,FALSE)</f>
        <v>0</v>
      </c>
    </row>
    <row r="239" spans="1:11" s="3" customFormat="1" ht="16.5" customHeight="1">
      <c r="A239" s="96"/>
      <c r="B239" s="199"/>
      <c r="C239" s="200"/>
      <c r="D239" s="200"/>
      <c r="E239" s="200"/>
      <c r="F239" s="201"/>
      <c r="G239" s="197" t="str">
        <f t="shared" si="6"/>
        <v/>
      </c>
      <c r="H239" s="203"/>
      <c r="I239" s="97"/>
      <c r="J239" s="3" t="b">
        <f t="shared" si="7"/>
        <v>0</v>
      </c>
      <c r="K239" s="1" t="b">
        <f>IF(AND(B239&lt;&gt;"",COUNTIF(Buildings!B:B,B239)=0),TRUE,FALSE)</f>
        <v>0</v>
      </c>
    </row>
    <row r="240" spans="1:11" s="3" customFormat="1" ht="16.5" customHeight="1">
      <c r="A240" s="96"/>
      <c r="B240" s="194"/>
      <c r="C240" s="195"/>
      <c r="D240" s="195"/>
      <c r="E240" s="195"/>
      <c r="F240" s="196"/>
      <c r="G240" s="197" t="str">
        <f t="shared" si="6"/>
        <v/>
      </c>
      <c r="H240" s="203"/>
      <c r="I240" s="97"/>
      <c r="J240" s="3" t="b">
        <f t="shared" si="7"/>
        <v>0</v>
      </c>
      <c r="K240" s="1" t="b">
        <f>IF(AND(B240&lt;&gt;"",COUNTIF(Buildings!B:B,B240)=0),TRUE,FALSE)</f>
        <v>0</v>
      </c>
    </row>
    <row r="241" spans="1:11" s="3" customFormat="1" ht="16.5" customHeight="1">
      <c r="A241" s="96"/>
      <c r="B241" s="199"/>
      <c r="C241" s="200"/>
      <c r="D241" s="200"/>
      <c r="E241" s="200"/>
      <c r="F241" s="201"/>
      <c r="G241" s="197" t="str">
        <f t="shared" si="6"/>
        <v/>
      </c>
      <c r="H241" s="203"/>
      <c r="I241" s="97"/>
      <c r="J241" s="3" t="b">
        <f t="shared" si="7"/>
        <v>0</v>
      </c>
      <c r="K241" s="1" t="b">
        <f>IF(AND(B241&lt;&gt;"",COUNTIF(Buildings!B:B,B241)=0),TRUE,FALSE)</f>
        <v>0</v>
      </c>
    </row>
    <row r="242" spans="1:11" s="3" customFormat="1" ht="16.5" customHeight="1">
      <c r="A242" s="96"/>
      <c r="B242" s="194"/>
      <c r="C242" s="195"/>
      <c r="D242" s="195"/>
      <c r="E242" s="195"/>
      <c r="F242" s="196"/>
      <c r="G242" s="197" t="str">
        <f t="shared" si="6"/>
        <v/>
      </c>
      <c r="H242" s="203"/>
      <c r="I242" s="97"/>
      <c r="J242" s="3" t="b">
        <f t="shared" si="7"/>
        <v>0</v>
      </c>
      <c r="K242" s="1" t="b">
        <f>IF(AND(B242&lt;&gt;"",COUNTIF(Buildings!B:B,B242)=0),TRUE,FALSE)</f>
        <v>0</v>
      </c>
    </row>
    <row r="243" spans="1:11" s="3" customFormat="1" ht="16.5" customHeight="1">
      <c r="A243" s="96"/>
      <c r="B243" s="199"/>
      <c r="C243" s="200"/>
      <c r="D243" s="200"/>
      <c r="E243" s="200"/>
      <c r="F243" s="201"/>
      <c r="G243" s="197" t="str">
        <f t="shared" si="6"/>
        <v/>
      </c>
      <c r="H243" s="203"/>
      <c r="I243" s="97"/>
      <c r="J243" s="3" t="b">
        <f t="shared" si="7"/>
        <v>0</v>
      </c>
      <c r="K243" s="1" t="b">
        <f>IF(AND(B243&lt;&gt;"",COUNTIF(Buildings!B:B,B243)=0),TRUE,FALSE)</f>
        <v>0</v>
      </c>
    </row>
    <row r="244" spans="1:11" s="3" customFormat="1" ht="16.5" customHeight="1">
      <c r="A244" s="96"/>
      <c r="B244" s="194"/>
      <c r="C244" s="195"/>
      <c r="D244" s="195"/>
      <c r="E244" s="195"/>
      <c r="F244" s="196"/>
      <c r="G244" s="197" t="str">
        <f t="shared" si="6"/>
        <v/>
      </c>
      <c r="H244" s="203"/>
      <c r="I244" s="97"/>
      <c r="J244" s="3" t="b">
        <f t="shared" si="7"/>
        <v>0</v>
      </c>
      <c r="K244" s="1" t="b">
        <f>IF(AND(B244&lt;&gt;"",COUNTIF(Buildings!B:B,B244)=0),TRUE,FALSE)</f>
        <v>0</v>
      </c>
    </row>
    <row r="245" spans="1:11" s="3" customFormat="1" ht="16.5" customHeight="1">
      <c r="A245" s="96"/>
      <c r="B245" s="199"/>
      <c r="C245" s="200"/>
      <c r="D245" s="200"/>
      <c r="E245" s="200"/>
      <c r="F245" s="201"/>
      <c r="G245" s="197" t="str">
        <f t="shared" si="6"/>
        <v/>
      </c>
      <c r="H245" s="203"/>
      <c r="I245" s="97"/>
      <c r="J245" s="3" t="b">
        <f t="shared" si="7"/>
        <v>0</v>
      </c>
      <c r="K245" s="1" t="b">
        <f>IF(AND(B245&lt;&gt;"",COUNTIF(Buildings!B:B,B245)=0),TRUE,FALSE)</f>
        <v>0</v>
      </c>
    </row>
    <row r="246" spans="1:11" s="3" customFormat="1" ht="16.5" customHeight="1">
      <c r="A246" s="96"/>
      <c r="B246" s="194"/>
      <c r="C246" s="195"/>
      <c r="D246" s="195"/>
      <c r="E246" s="195"/>
      <c r="F246" s="196"/>
      <c r="G246" s="197" t="str">
        <f t="shared" si="6"/>
        <v/>
      </c>
      <c r="H246" s="203"/>
      <c r="I246" s="97"/>
      <c r="J246" s="3" t="b">
        <f t="shared" si="7"/>
        <v>0</v>
      </c>
      <c r="K246" s="1" t="b">
        <f>IF(AND(B246&lt;&gt;"",COUNTIF(Buildings!B:B,B246)=0),TRUE,FALSE)</f>
        <v>0</v>
      </c>
    </row>
    <row r="247" spans="1:11" s="3" customFormat="1" ht="16.5" customHeight="1">
      <c r="A247" s="96"/>
      <c r="B247" s="199"/>
      <c r="C247" s="200"/>
      <c r="D247" s="200"/>
      <c r="E247" s="200"/>
      <c r="F247" s="201"/>
      <c r="G247" s="197" t="str">
        <f t="shared" si="6"/>
        <v/>
      </c>
      <c r="H247" s="203"/>
      <c r="I247" s="97"/>
      <c r="J247" s="3" t="b">
        <f t="shared" si="7"/>
        <v>0</v>
      </c>
      <c r="K247" s="1" t="b">
        <f>IF(AND(B247&lt;&gt;"",COUNTIF(Buildings!B:B,B247)=0),TRUE,FALSE)</f>
        <v>0</v>
      </c>
    </row>
    <row r="248" spans="1:11" s="3" customFormat="1" ht="16.5" customHeight="1">
      <c r="A248" s="96"/>
      <c r="B248" s="194"/>
      <c r="C248" s="195"/>
      <c r="D248" s="195"/>
      <c r="E248" s="195"/>
      <c r="F248" s="196"/>
      <c r="G248" s="197" t="str">
        <f t="shared" si="6"/>
        <v/>
      </c>
      <c r="H248" s="203"/>
      <c r="I248" s="97"/>
      <c r="J248" s="3" t="b">
        <f t="shared" si="7"/>
        <v>0</v>
      </c>
      <c r="K248" s="1" t="b">
        <f>IF(AND(B248&lt;&gt;"",COUNTIF(Buildings!B:B,B248)=0),TRUE,FALSE)</f>
        <v>0</v>
      </c>
    </row>
    <row r="249" spans="1:11" s="3" customFormat="1" ht="16.5" customHeight="1">
      <c r="A249" s="96"/>
      <c r="B249" s="199"/>
      <c r="C249" s="200"/>
      <c r="D249" s="200"/>
      <c r="E249" s="200"/>
      <c r="F249" s="201"/>
      <c r="G249" s="197" t="str">
        <f t="shared" si="6"/>
        <v/>
      </c>
      <c r="H249" s="203"/>
      <c r="I249" s="97"/>
      <c r="J249" s="3" t="b">
        <f t="shared" si="7"/>
        <v>0</v>
      </c>
      <c r="K249" s="1" t="b">
        <f>IF(AND(B249&lt;&gt;"",COUNTIF(Buildings!B:B,B249)=0),TRUE,FALSE)</f>
        <v>0</v>
      </c>
    </row>
    <row r="250" spans="1:11" s="3" customFormat="1" ht="16.5" customHeight="1">
      <c r="A250" s="96"/>
      <c r="B250" s="194"/>
      <c r="C250" s="195"/>
      <c r="D250" s="195"/>
      <c r="E250" s="195"/>
      <c r="F250" s="196"/>
      <c r="G250" s="197" t="str">
        <f t="shared" si="6"/>
        <v/>
      </c>
      <c r="H250" s="203"/>
      <c r="I250" s="97"/>
      <c r="J250" s="3" t="b">
        <f t="shared" si="7"/>
        <v>0</v>
      </c>
      <c r="K250" s="1" t="b">
        <f>IF(AND(B250&lt;&gt;"",COUNTIF(Buildings!B:B,B250)=0),TRUE,FALSE)</f>
        <v>0</v>
      </c>
    </row>
    <row r="251" spans="1:11" s="3" customFormat="1" ht="16.5" customHeight="1">
      <c r="A251" s="96"/>
      <c r="B251" s="199"/>
      <c r="C251" s="200"/>
      <c r="D251" s="200"/>
      <c r="E251" s="200"/>
      <c r="F251" s="201"/>
      <c r="G251" s="197" t="str">
        <f t="shared" si="6"/>
        <v/>
      </c>
      <c r="H251" s="203"/>
      <c r="I251" s="97"/>
      <c r="J251" s="3" t="b">
        <f t="shared" si="7"/>
        <v>0</v>
      </c>
      <c r="K251" s="1" t="b">
        <f>IF(AND(B251&lt;&gt;"",COUNTIF(Buildings!B:B,B251)=0),TRUE,FALSE)</f>
        <v>0</v>
      </c>
    </row>
    <row r="252" spans="1:11" s="3" customFormat="1" ht="16.5" customHeight="1">
      <c r="A252" s="96"/>
      <c r="B252" s="194"/>
      <c r="C252" s="195"/>
      <c r="D252" s="195"/>
      <c r="E252" s="195"/>
      <c r="F252" s="196"/>
      <c r="G252" s="197" t="str">
        <f t="shared" si="6"/>
        <v/>
      </c>
      <c r="H252" s="203"/>
      <c r="I252" s="97"/>
      <c r="J252" s="3" t="b">
        <f t="shared" si="7"/>
        <v>0</v>
      </c>
      <c r="K252" s="1" t="b">
        <f>IF(AND(B252&lt;&gt;"",COUNTIF(Buildings!B:B,B252)=0),TRUE,FALSE)</f>
        <v>0</v>
      </c>
    </row>
    <row r="253" spans="1:11" s="3" customFormat="1" ht="16.5" customHeight="1">
      <c r="A253" s="96"/>
      <c r="B253" s="199"/>
      <c r="C253" s="200"/>
      <c r="D253" s="200"/>
      <c r="E253" s="200"/>
      <c r="F253" s="201"/>
      <c r="G253" s="197" t="str">
        <f t="shared" si="6"/>
        <v/>
      </c>
      <c r="H253" s="203"/>
      <c r="I253" s="97"/>
      <c r="J253" s="3" t="b">
        <f t="shared" si="7"/>
        <v>0</v>
      </c>
      <c r="K253" s="1" t="b">
        <f>IF(AND(B253&lt;&gt;"",COUNTIF(Buildings!B:B,B253)=0),TRUE,FALSE)</f>
        <v>0</v>
      </c>
    </row>
    <row r="254" spans="1:11" s="3" customFormat="1" ht="16.5" customHeight="1">
      <c r="A254" s="96"/>
      <c r="B254" s="194"/>
      <c r="C254" s="195"/>
      <c r="D254" s="195"/>
      <c r="E254" s="195"/>
      <c r="F254" s="196"/>
      <c r="G254" s="197" t="str">
        <f t="shared" si="6"/>
        <v/>
      </c>
      <c r="H254" s="203"/>
      <c r="I254" s="97"/>
      <c r="J254" s="3" t="b">
        <f t="shared" si="7"/>
        <v>0</v>
      </c>
      <c r="K254" s="1" t="b">
        <f>IF(AND(B254&lt;&gt;"",COUNTIF(Buildings!B:B,B254)=0),TRUE,FALSE)</f>
        <v>0</v>
      </c>
    </row>
    <row r="255" spans="1:11" s="3" customFormat="1" ht="16.5" customHeight="1">
      <c r="A255" s="96"/>
      <c r="B255" s="199"/>
      <c r="C255" s="200"/>
      <c r="D255" s="200"/>
      <c r="E255" s="200"/>
      <c r="F255" s="201"/>
      <c r="G255" s="197" t="str">
        <f t="shared" si="6"/>
        <v/>
      </c>
      <c r="H255" s="203"/>
      <c r="I255" s="97"/>
      <c r="J255" s="3" t="b">
        <f t="shared" si="7"/>
        <v>0</v>
      </c>
      <c r="K255" s="1" t="b">
        <f>IF(AND(B255&lt;&gt;"",COUNTIF(Buildings!B:B,B255)=0),TRUE,FALSE)</f>
        <v>0</v>
      </c>
    </row>
    <row r="256" spans="1:11" s="3" customFormat="1" ht="16.5" customHeight="1">
      <c r="A256" s="96"/>
      <c r="B256" s="194"/>
      <c r="C256" s="195"/>
      <c r="D256" s="195"/>
      <c r="E256" s="195"/>
      <c r="F256" s="196"/>
      <c r="G256" s="197" t="str">
        <f t="shared" si="6"/>
        <v/>
      </c>
      <c r="H256" s="203"/>
      <c r="I256" s="97"/>
      <c r="J256" s="3" t="b">
        <f t="shared" si="7"/>
        <v>0</v>
      </c>
      <c r="K256" s="1" t="b">
        <f>IF(AND(B256&lt;&gt;"",COUNTIF(Buildings!B:B,B256)=0),TRUE,FALSE)</f>
        <v>0</v>
      </c>
    </row>
    <row r="257" spans="1:11" s="3" customFormat="1" ht="16.5" customHeight="1">
      <c r="A257" s="96"/>
      <c r="B257" s="199"/>
      <c r="C257" s="200"/>
      <c r="D257" s="200"/>
      <c r="E257" s="200"/>
      <c r="F257" s="201"/>
      <c r="G257" s="197" t="str">
        <f t="shared" si="6"/>
        <v/>
      </c>
      <c r="H257" s="203"/>
      <c r="I257" s="97"/>
      <c r="J257" s="3" t="b">
        <f t="shared" si="7"/>
        <v>0</v>
      </c>
      <c r="K257" s="1" t="b">
        <f>IF(AND(B257&lt;&gt;"",COUNTIF(Buildings!B:B,B257)=0),TRUE,FALSE)</f>
        <v>0</v>
      </c>
    </row>
    <row r="258" spans="1:11" s="3" customFormat="1" ht="16.5" customHeight="1">
      <c r="A258" s="96"/>
      <c r="B258" s="194"/>
      <c r="C258" s="195"/>
      <c r="D258" s="195"/>
      <c r="E258" s="195"/>
      <c r="F258" s="196"/>
      <c r="G258" s="197" t="str">
        <f t="shared" si="6"/>
        <v/>
      </c>
      <c r="H258" s="203"/>
      <c r="I258" s="97"/>
      <c r="J258" s="3" t="b">
        <f t="shared" si="7"/>
        <v>0</v>
      </c>
      <c r="K258" s="1" t="b">
        <f>IF(AND(B258&lt;&gt;"",COUNTIF(Buildings!B:B,B258)=0),TRUE,FALSE)</f>
        <v>0</v>
      </c>
    </row>
    <row r="259" spans="1:11" s="3" customFormat="1" ht="16.5" customHeight="1">
      <c r="A259" s="96"/>
      <c r="B259" s="199"/>
      <c r="C259" s="200"/>
      <c r="D259" s="200"/>
      <c r="E259" s="200"/>
      <c r="F259" s="201"/>
      <c r="G259" s="197" t="str">
        <f t="shared" si="6"/>
        <v/>
      </c>
      <c r="H259" s="203"/>
      <c r="I259" s="97"/>
      <c r="J259" s="3" t="b">
        <f t="shared" si="7"/>
        <v>0</v>
      </c>
      <c r="K259" s="1" t="b">
        <f>IF(AND(B259&lt;&gt;"",COUNTIF(Buildings!B:B,B259)=0),TRUE,FALSE)</f>
        <v>0</v>
      </c>
    </row>
    <row r="260" spans="1:11" s="3" customFormat="1" ht="16.5" customHeight="1">
      <c r="A260" s="96"/>
      <c r="B260" s="194"/>
      <c r="C260" s="195"/>
      <c r="D260" s="195"/>
      <c r="E260" s="195"/>
      <c r="F260" s="196"/>
      <c r="G260" s="197" t="str">
        <f t="shared" ref="G260:G323" si="8">IF(F260="","",F260)</f>
        <v/>
      </c>
      <c r="H260" s="203"/>
      <c r="I260" s="97"/>
      <c r="J260" s="3" t="b">
        <f t="shared" ref="J260:J323" si="9">IF(F260=G260,FALSE,TRUE)</f>
        <v>0</v>
      </c>
      <c r="K260" s="1" t="b">
        <f>IF(AND(B260&lt;&gt;"",COUNTIF(Buildings!B:B,B260)=0),TRUE,FALSE)</f>
        <v>0</v>
      </c>
    </row>
    <row r="261" spans="1:11" s="3" customFormat="1" ht="16.5" customHeight="1">
      <c r="A261" s="96"/>
      <c r="B261" s="199"/>
      <c r="C261" s="200"/>
      <c r="D261" s="200"/>
      <c r="E261" s="200"/>
      <c r="F261" s="201"/>
      <c r="G261" s="197" t="str">
        <f t="shared" si="8"/>
        <v/>
      </c>
      <c r="H261" s="203"/>
      <c r="I261" s="97"/>
      <c r="J261" s="3" t="b">
        <f t="shared" si="9"/>
        <v>0</v>
      </c>
      <c r="K261" s="1" t="b">
        <f>IF(AND(B261&lt;&gt;"",COUNTIF(Buildings!B:B,B261)=0),TRUE,FALSE)</f>
        <v>0</v>
      </c>
    </row>
    <row r="262" spans="1:11" s="3" customFormat="1" ht="16.5" customHeight="1">
      <c r="A262" s="96"/>
      <c r="B262" s="194"/>
      <c r="C262" s="195"/>
      <c r="D262" s="195"/>
      <c r="E262" s="195"/>
      <c r="F262" s="196"/>
      <c r="G262" s="197" t="str">
        <f t="shared" si="8"/>
        <v/>
      </c>
      <c r="H262" s="203"/>
      <c r="I262" s="97"/>
      <c r="J262" s="3" t="b">
        <f t="shared" si="9"/>
        <v>0</v>
      </c>
      <c r="K262" s="1" t="b">
        <f>IF(AND(B262&lt;&gt;"",COUNTIF(Buildings!B:B,B262)=0),TRUE,FALSE)</f>
        <v>0</v>
      </c>
    </row>
    <row r="263" spans="1:11" s="3" customFormat="1" ht="16.5" customHeight="1">
      <c r="A263" s="96"/>
      <c r="B263" s="199"/>
      <c r="C263" s="200"/>
      <c r="D263" s="200"/>
      <c r="E263" s="200"/>
      <c r="F263" s="201"/>
      <c r="G263" s="197" t="str">
        <f t="shared" si="8"/>
        <v/>
      </c>
      <c r="H263" s="203"/>
      <c r="I263" s="97"/>
      <c r="J263" s="3" t="b">
        <f t="shared" si="9"/>
        <v>0</v>
      </c>
      <c r="K263" s="1" t="b">
        <f>IF(AND(B263&lt;&gt;"",COUNTIF(Buildings!B:B,B263)=0),TRUE,FALSE)</f>
        <v>0</v>
      </c>
    </row>
    <row r="264" spans="1:11" s="3" customFormat="1" ht="16.5" customHeight="1">
      <c r="A264" s="96"/>
      <c r="B264" s="194"/>
      <c r="C264" s="195"/>
      <c r="D264" s="195"/>
      <c r="E264" s="195"/>
      <c r="F264" s="196"/>
      <c r="G264" s="197" t="str">
        <f t="shared" si="8"/>
        <v/>
      </c>
      <c r="H264" s="203"/>
      <c r="I264" s="97"/>
      <c r="J264" s="3" t="b">
        <f t="shared" si="9"/>
        <v>0</v>
      </c>
      <c r="K264" s="1" t="b">
        <f>IF(AND(B264&lt;&gt;"",COUNTIF(Buildings!B:B,B264)=0),TRUE,FALSE)</f>
        <v>0</v>
      </c>
    </row>
    <row r="265" spans="1:11" s="3" customFormat="1" ht="16.5" customHeight="1">
      <c r="A265" s="96"/>
      <c r="B265" s="199"/>
      <c r="C265" s="200"/>
      <c r="D265" s="200"/>
      <c r="E265" s="200"/>
      <c r="F265" s="201"/>
      <c r="G265" s="197" t="str">
        <f t="shared" si="8"/>
        <v/>
      </c>
      <c r="H265" s="203"/>
      <c r="I265" s="97"/>
      <c r="J265" s="3" t="b">
        <f t="shared" si="9"/>
        <v>0</v>
      </c>
      <c r="K265" s="1" t="b">
        <f>IF(AND(B265&lt;&gt;"",COUNTIF(Buildings!B:B,B265)=0),TRUE,FALSE)</f>
        <v>0</v>
      </c>
    </row>
    <row r="266" spans="1:11" s="3" customFormat="1" ht="16.5" customHeight="1">
      <c r="A266" s="96"/>
      <c r="B266" s="194"/>
      <c r="C266" s="195"/>
      <c r="D266" s="195"/>
      <c r="E266" s="195"/>
      <c r="F266" s="196"/>
      <c r="G266" s="197" t="str">
        <f t="shared" si="8"/>
        <v/>
      </c>
      <c r="H266" s="203"/>
      <c r="I266" s="97"/>
      <c r="J266" s="3" t="b">
        <f t="shared" si="9"/>
        <v>0</v>
      </c>
      <c r="K266" s="1" t="b">
        <f>IF(AND(B266&lt;&gt;"",COUNTIF(Buildings!B:B,B266)=0),TRUE,FALSE)</f>
        <v>0</v>
      </c>
    </row>
    <row r="267" spans="1:11" s="3" customFormat="1" ht="16.5" customHeight="1">
      <c r="A267" s="96"/>
      <c r="B267" s="199"/>
      <c r="C267" s="200"/>
      <c r="D267" s="200"/>
      <c r="E267" s="200"/>
      <c r="F267" s="201"/>
      <c r="G267" s="197" t="str">
        <f t="shared" si="8"/>
        <v/>
      </c>
      <c r="H267" s="203"/>
      <c r="I267" s="97"/>
      <c r="J267" s="3" t="b">
        <f t="shared" si="9"/>
        <v>0</v>
      </c>
      <c r="K267" s="1" t="b">
        <f>IF(AND(B267&lt;&gt;"",COUNTIF(Buildings!B:B,B267)=0),TRUE,FALSE)</f>
        <v>0</v>
      </c>
    </row>
    <row r="268" spans="1:11" s="3" customFormat="1" ht="16.5" customHeight="1">
      <c r="A268" s="96"/>
      <c r="B268" s="194"/>
      <c r="C268" s="195"/>
      <c r="D268" s="195"/>
      <c r="E268" s="195"/>
      <c r="F268" s="196"/>
      <c r="G268" s="197" t="str">
        <f t="shared" si="8"/>
        <v/>
      </c>
      <c r="H268" s="203"/>
      <c r="I268" s="97"/>
      <c r="J268" s="3" t="b">
        <f t="shared" si="9"/>
        <v>0</v>
      </c>
      <c r="K268" s="1" t="b">
        <f>IF(AND(B268&lt;&gt;"",COUNTIF(Buildings!B:B,B268)=0),TRUE,FALSE)</f>
        <v>0</v>
      </c>
    </row>
    <row r="269" spans="1:11" s="3" customFormat="1" ht="16.5" customHeight="1">
      <c r="A269" s="96"/>
      <c r="B269" s="199"/>
      <c r="C269" s="200"/>
      <c r="D269" s="200"/>
      <c r="E269" s="200"/>
      <c r="F269" s="201"/>
      <c r="G269" s="197" t="str">
        <f t="shared" si="8"/>
        <v/>
      </c>
      <c r="H269" s="203"/>
      <c r="I269" s="97"/>
      <c r="J269" s="3" t="b">
        <f t="shared" si="9"/>
        <v>0</v>
      </c>
      <c r="K269" s="1" t="b">
        <f>IF(AND(B269&lt;&gt;"",COUNTIF(Buildings!B:B,B269)=0),TRUE,FALSE)</f>
        <v>0</v>
      </c>
    </row>
    <row r="270" spans="1:11" s="3" customFormat="1" ht="16.5" customHeight="1">
      <c r="A270" s="96"/>
      <c r="B270" s="194"/>
      <c r="C270" s="195"/>
      <c r="D270" s="195"/>
      <c r="E270" s="195"/>
      <c r="F270" s="196"/>
      <c r="G270" s="197" t="str">
        <f t="shared" si="8"/>
        <v/>
      </c>
      <c r="H270" s="203"/>
      <c r="I270" s="97"/>
      <c r="J270" s="3" t="b">
        <f t="shared" si="9"/>
        <v>0</v>
      </c>
      <c r="K270" s="1" t="b">
        <f>IF(AND(B270&lt;&gt;"",COUNTIF(Buildings!B:B,B270)=0),TRUE,FALSE)</f>
        <v>0</v>
      </c>
    </row>
    <row r="271" spans="1:11" s="3" customFormat="1" ht="16.5" customHeight="1">
      <c r="A271" s="96"/>
      <c r="B271" s="199"/>
      <c r="C271" s="200"/>
      <c r="D271" s="200"/>
      <c r="E271" s="200"/>
      <c r="F271" s="201"/>
      <c r="G271" s="197" t="str">
        <f t="shared" si="8"/>
        <v/>
      </c>
      <c r="H271" s="203"/>
      <c r="I271" s="97"/>
      <c r="J271" s="3" t="b">
        <f t="shared" si="9"/>
        <v>0</v>
      </c>
      <c r="K271" s="1" t="b">
        <f>IF(AND(B271&lt;&gt;"",COUNTIF(Buildings!B:B,B271)=0),TRUE,FALSE)</f>
        <v>0</v>
      </c>
    </row>
    <row r="272" spans="1:11" s="3" customFormat="1" ht="16.5" customHeight="1">
      <c r="A272" s="96"/>
      <c r="B272" s="194"/>
      <c r="C272" s="195"/>
      <c r="D272" s="195"/>
      <c r="E272" s="195"/>
      <c r="F272" s="196"/>
      <c r="G272" s="197" t="str">
        <f t="shared" si="8"/>
        <v/>
      </c>
      <c r="H272" s="203"/>
      <c r="I272" s="97"/>
      <c r="J272" s="3" t="b">
        <f t="shared" si="9"/>
        <v>0</v>
      </c>
      <c r="K272" s="1" t="b">
        <f>IF(AND(B272&lt;&gt;"",COUNTIF(Buildings!B:B,B272)=0),TRUE,FALSE)</f>
        <v>0</v>
      </c>
    </row>
    <row r="273" spans="1:11" s="3" customFormat="1" ht="16.5" customHeight="1">
      <c r="A273" s="96"/>
      <c r="B273" s="199"/>
      <c r="C273" s="200"/>
      <c r="D273" s="200"/>
      <c r="E273" s="200"/>
      <c r="F273" s="201"/>
      <c r="G273" s="197" t="str">
        <f t="shared" si="8"/>
        <v/>
      </c>
      <c r="H273" s="203"/>
      <c r="I273" s="97"/>
      <c r="J273" s="3" t="b">
        <f t="shared" si="9"/>
        <v>0</v>
      </c>
      <c r="K273" s="1" t="b">
        <f>IF(AND(B273&lt;&gt;"",COUNTIF(Buildings!B:B,B273)=0),TRUE,FALSE)</f>
        <v>0</v>
      </c>
    </row>
    <row r="274" spans="1:11" s="3" customFormat="1" ht="16.5" customHeight="1">
      <c r="A274" s="96"/>
      <c r="B274" s="194"/>
      <c r="C274" s="195"/>
      <c r="D274" s="195"/>
      <c r="E274" s="195"/>
      <c r="F274" s="196"/>
      <c r="G274" s="197" t="str">
        <f t="shared" si="8"/>
        <v/>
      </c>
      <c r="H274" s="203"/>
      <c r="I274" s="97"/>
      <c r="J274" s="3" t="b">
        <f t="shared" si="9"/>
        <v>0</v>
      </c>
      <c r="K274" s="1" t="b">
        <f>IF(AND(B274&lt;&gt;"",COUNTIF(Buildings!B:B,B274)=0),TRUE,FALSE)</f>
        <v>0</v>
      </c>
    </row>
    <row r="275" spans="1:11" s="3" customFormat="1" ht="16.5" customHeight="1">
      <c r="A275" s="96"/>
      <c r="B275" s="199"/>
      <c r="C275" s="200"/>
      <c r="D275" s="200"/>
      <c r="E275" s="200"/>
      <c r="F275" s="201"/>
      <c r="G275" s="197" t="str">
        <f t="shared" si="8"/>
        <v/>
      </c>
      <c r="H275" s="203"/>
      <c r="I275" s="97"/>
      <c r="J275" s="3" t="b">
        <f t="shared" si="9"/>
        <v>0</v>
      </c>
      <c r="K275" s="1" t="b">
        <f>IF(AND(B275&lt;&gt;"",COUNTIF(Buildings!B:B,B275)=0),TRUE,FALSE)</f>
        <v>0</v>
      </c>
    </row>
    <row r="276" spans="1:11" s="3" customFormat="1" ht="16.5" customHeight="1">
      <c r="A276" s="96"/>
      <c r="B276" s="194"/>
      <c r="C276" s="195"/>
      <c r="D276" s="195"/>
      <c r="E276" s="195"/>
      <c r="F276" s="196"/>
      <c r="G276" s="197" t="str">
        <f t="shared" si="8"/>
        <v/>
      </c>
      <c r="H276" s="203"/>
      <c r="I276" s="97"/>
      <c r="J276" s="3" t="b">
        <f t="shared" si="9"/>
        <v>0</v>
      </c>
      <c r="K276" s="1" t="b">
        <f>IF(AND(B276&lt;&gt;"",COUNTIF(Buildings!B:B,B276)=0),TRUE,FALSE)</f>
        <v>0</v>
      </c>
    </row>
    <row r="277" spans="1:11" s="3" customFormat="1" ht="16.5" customHeight="1">
      <c r="A277" s="96"/>
      <c r="B277" s="199"/>
      <c r="C277" s="200"/>
      <c r="D277" s="200"/>
      <c r="E277" s="200"/>
      <c r="F277" s="201"/>
      <c r="G277" s="197" t="str">
        <f t="shared" si="8"/>
        <v/>
      </c>
      <c r="H277" s="203"/>
      <c r="I277" s="97"/>
      <c r="J277" s="3" t="b">
        <f t="shared" si="9"/>
        <v>0</v>
      </c>
      <c r="K277" s="1" t="b">
        <f>IF(AND(B277&lt;&gt;"",COUNTIF(Buildings!B:B,B277)=0),TRUE,FALSE)</f>
        <v>0</v>
      </c>
    </row>
    <row r="278" spans="1:11" s="3" customFormat="1" ht="16.5" customHeight="1">
      <c r="A278" s="96"/>
      <c r="B278" s="194"/>
      <c r="C278" s="195"/>
      <c r="D278" s="195"/>
      <c r="E278" s="195"/>
      <c r="F278" s="196"/>
      <c r="G278" s="197" t="str">
        <f t="shared" si="8"/>
        <v/>
      </c>
      <c r="H278" s="203"/>
      <c r="I278" s="97"/>
      <c r="J278" s="3" t="b">
        <f t="shared" si="9"/>
        <v>0</v>
      </c>
      <c r="K278" s="1" t="b">
        <f>IF(AND(B278&lt;&gt;"",COUNTIF(Buildings!B:B,B278)=0),TRUE,FALSE)</f>
        <v>0</v>
      </c>
    </row>
    <row r="279" spans="1:11" s="3" customFormat="1" ht="16.5" customHeight="1">
      <c r="A279" s="96"/>
      <c r="B279" s="199"/>
      <c r="C279" s="200"/>
      <c r="D279" s="200"/>
      <c r="E279" s="200"/>
      <c r="F279" s="201"/>
      <c r="G279" s="197" t="str">
        <f t="shared" si="8"/>
        <v/>
      </c>
      <c r="H279" s="203"/>
      <c r="I279" s="97"/>
      <c r="J279" s="3" t="b">
        <f t="shared" si="9"/>
        <v>0</v>
      </c>
      <c r="K279" s="1" t="b">
        <f>IF(AND(B279&lt;&gt;"",COUNTIF(Buildings!B:B,B279)=0),TRUE,FALSE)</f>
        <v>0</v>
      </c>
    </row>
    <row r="280" spans="1:11" s="3" customFormat="1" ht="16.5" customHeight="1">
      <c r="A280" s="96"/>
      <c r="B280" s="194"/>
      <c r="C280" s="195"/>
      <c r="D280" s="195"/>
      <c r="E280" s="195"/>
      <c r="F280" s="196"/>
      <c r="G280" s="197" t="str">
        <f t="shared" si="8"/>
        <v/>
      </c>
      <c r="H280" s="203"/>
      <c r="I280" s="97"/>
      <c r="J280" s="3" t="b">
        <f t="shared" si="9"/>
        <v>0</v>
      </c>
      <c r="K280" s="1" t="b">
        <f>IF(AND(B280&lt;&gt;"",COUNTIF(Buildings!B:B,B280)=0),TRUE,FALSE)</f>
        <v>0</v>
      </c>
    </row>
    <row r="281" spans="1:11" s="3" customFormat="1" ht="16.5" customHeight="1">
      <c r="A281" s="96"/>
      <c r="B281" s="199"/>
      <c r="C281" s="200"/>
      <c r="D281" s="200"/>
      <c r="E281" s="200"/>
      <c r="F281" s="201"/>
      <c r="G281" s="197" t="str">
        <f t="shared" si="8"/>
        <v/>
      </c>
      <c r="H281" s="203"/>
      <c r="I281" s="97"/>
      <c r="J281" s="3" t="b">
        <f t="shared" si="9"/>
        <v>0</v>
      </c>
      <c r="K281" s="1" t="b">
        <f>IF(AND(B281&lt;&gt;"",COUNTIF(Buildings!B:B,B281)=0),TRUE,FALSE)</f>
        <v>0</v>
      </c>
    </row>
    <row r="282" spans="1:11" s="3" customFormat="1" ht="16.5" customHeight="1">
      <c r="A282" s="96"/>
      <c r="B282" s="194"/>
      <c r="C282" s="195"/>
      <c r="D282" s="195"/>
      <c r="E282" s="195"/>
      <c r="F282" s="196"/>
      <c r="G282" s="197" t="str">
        <f t="shared" si="8"/>
        <v/>
      </c>
      <c r="H282" s="203"/>
      <c r="I282" s="97"/>
      <c r="J282" s="3" t="b">
        <f t="shared" si="9"/>
        <v>0</v>
      </c>
      <c r="K282" s="1" t="b">
        <f>IF(AND(B282&lt;&gt;"",COUNTIF(Buildings!B:B,B282)=0),TRUE,FALSE)</f>
        <v>0</v>
      </c>
    </row>
    <row r="283" spans="1:11" s="3" customFormat="1" ht="16.5" customHeight="1">
      <c r="A283" s="96"/>
      <c r="B283" s="199"/>
      <c r="C283" s="200"/>
      <c r="D283" s="200"/>
      <c r="E283" s="200"/>
      <c r="F283" s="201"/>
      <c r="G283" s="197" t="str">
        <f t="shared" si="8"/>
        <v/>
      </c>
      <c r="H283" s="203"/>
      <c r="I283" s="97"/>
      <c r="J283" s="3" t="b">
        <f t="shared" si="9"/>
        <v>0</v>
      </c>
      <c r="K283" s="1" t="b">
        <f>IF(AND(B283&lt;&gt;"",COUNTIF(Buildings!B:B,B283)=0),TRUE,FALSE)</f>
        <v>0</v>
      </c>
    </row>
    <row r="284" spans="1:11" s="3" customFormat="1" ht="16.5" customHeight="1">
      <c r="A284" s="96"/>
      <c r="B284" s="194"/>
      <c r="C284" s="195"/>
      <c r="D284" s="195"/>
      <c r="E284" s="195"/>
      <c r="F284" s="196"/>
      <c r="G284" s="197" t="str">
        <f t="shared" si="8"/>
        <v/>
      </c>
      <c r="H284" s="203"/>
      <c r="I284" s="97"/>
      <c r="J284" s="3" t="b">
        <f t="shared" si="9"/>
        <v>0</v>
      </c>
      <c r="K284" s="1" t="b">
        <f>IF(AND(B284&lt;&gt;"",COUNTIF(Buildings!B:B,B284)=0),TRUE,FALSE)</f>
        <v>0</v>
      </c>
    </row>
    <row r="285" spans="1:11" s="3" customFormat="1" ht="16.5" customHeight="1">
      <c r="A285" s="96"/>
      <c r="B285" s="199"/>
      <c r="C285" s="200"/>
      <c r="D285" s="200"/>
      <c r="E285" s="200"/>
      <c r="F285" s="201"/>
      <c r="G285" s="197" t="str">
        <f t="shared" si="8"/>
        <v/>
      </c>
      <c r="H285" s="203"/>
      <c r="I285" s="97"/>
      <c r="J285" s="3" t="b">
        <f t="shared" si="9"/>
        <v>0</v>
      </c>
      <c r="K285" s="1" t="b">
        <f>IF(AND(B285&lt;&gt;"",COUNTIF(Buildings!B:B,B285)=0),TRUE,FALSE)</f>
        <v>0</v>
      </c>
    </row>
    <row r="286" spans="1:11" s="3" customFormat="1" ht="16.5" customHeight="1">
      <c r="A286" s="96"/>
      <c r="B286" s="194"/>
      <c r="C286" s="195"/>
      <c r="D286" s="195"/>
      <c r="E286" s="195"/>
      <c r="F286" s="196"/>
      <c r="G286" s="197" t="str">
        <f t="shared" si="8"/>
        <v/>
      </c>
      <c r="H286" s="203"/>
      <c r="I286" s="97"/>
      <c r="J286" s="3" t="b">
        <f t="shared" si="9"/>
        <v>0</v>
      </c>
      <c r="K286" s="1" t="b">
        <f>IF(AND(B286&lt;&gt;"",COUNTIF(Buildings!B:B,B286)=0),TRUE,FALSE)</f>
        <v>0</v>
      </c>
    </row>
    <row r="287" spans="1:11" s="3" customFormat="1" ht="16.5" customHeight="1">
      <c r="A287" s="96"/>
      <c r="B287" s="199"/>
      <c r="C287" s="200"/>
      <c r="D287" s="200"/>
      <c r="E287" s="200"/>
      <c r="F287" s="201"/>
      <c r="G287" s="197" t="str">
        <f t="shared" si="8"/>
        <v/>
      </c>
      <c r="H287" s="203"/>
      <c r="I287" s="97"/>
      <c r="J287" s="3" t="b">
        <f t="shared" si="9"/>
        <v>0</v>
      </c>
      <c r="K287" s="1" t="b">
        <f>IF(AND(B287&lt;&gt;"",COUNTIF(Buildings!B:B,B287)=0),TRUE,FALSE)</f>
        <v>0</v>
      </c>
    </row>
    <row r="288" spans="1:11" s="3" customFormat="1" ht="16.5" customHeight="1">
      <c r="A288" s="96"/>
      <c r="B288" s="194"/>
      <c r="C288" s="195"/>
      <c r="D288" s="195"/>
      <c r="E288" s="195"/>
      <c r="F288" s="196"/>
      <c r="G288" s="197" t="str">
        <f t="shared" si="8"/>
        <v/>
      </c>
      <c r="H288" s="203"/>
      <c r="I288" s="97"/>
      <c r="J288" s="3" t="b">
        <f t="shared" si="9"/>
        <v>0</v>
      </c>
      <c r="K288" s="1" t="b">
        <f>IF(AND(B288&lt;&gt;"",COUNTIF(Buildings!B:B,B288)=0),TRUE,FALSE)</f>
        <v>0</v>
      </c>
    </row>
    <row r="289" spans="1:11" s="3" customFormat="1" ht="16.5" customHeight="1">
      <c r="A289" s="96"/>
      <c r="B289" s="199"/>
      <c r="C289" s="200"/>
      <c r="D289" s="200"/>
      <c r="E289" s="200"/>
      <c r="F289" s="201"/>
      <c r="G289" s="197" t="str">
        <f t="shared" si="8"/>
        <v/>
      </c>
      <c r="H289" s="203"/>
      <c r="I289" s="97"/>
      <c r="J289" s="3" t="b">
        <f t="shared" si="9"/>
        <v>0</v>
      </c>
      <c r="K289" s="1" t="b">
        <f>IF(AND(B289&lt;&gt;"",COUNTIF(Buildings!B:B,B289)=0),TRUE,FALSE)</f>
        <v>0</v>
      </c>
    </row>
    <row r="290" spans="1:11" s="3" customFormat="1" ht="16.5" customHeight="1">
      <c r="A290" s="96"/>
      <c r="B290" s="194"/>
      <c r="C290" s="195"/>
      <c r="D290" s="195"/>
      <c r="E290" s="195"/>
      <c r="F290" s="196"/>
      <c r="G290" s="197" t="str">
        <f t="shared" si="8"/>
        <v/>
      </c>
      <c r="H290" s="203"/>
      <c r="I290" s="97"/>
      <c r="J290" s="3" t="b">
        <f t="shared" si="9"/>
        <v>0</v>
      </c>
      <c r="K290" s="1" t="b">
        <f>IF(AND(B290&lt;&gt;"",COUNTIF(Buildings!B:B,B290)=0),TRUE,FALSE)</f>
        <v>0</v>
      </c>
    </row>
    <row r="291" spans="1:11" s="3" customFormat="1" ht="16.5" customHeight="1">
      <c r="A291" s="96"/>
      <c r="B291" s="199"/>
      <c r="C291" s="200"/>
      <c r="D291" s="200"/>
      <c r="E291" s="200"/>
      <c r="F291" s="201"/>
      <c r="G291" s="197" t="str">
        <f t="shared" si="8"/>
        <v/>
      </c>
      <c r="H291" s="203"/>
      <c r="I291" s="97"/>
      <c r="J291" s="3" t="b">
        <f t="shared" si="9"/>
        <v>0</v>
      </c>
      <c r="K291" s="1" t="b">
        <f>IF(AND(B291&lt;&gt;"",COUNTIF(Buildings!B:B,B291)=0),TRUE,FALSE)</f>
        <v>0</v>
      </c>
    </row>
    <row r="292" spans="1:11" s="3" customFormat="1" ht="16.5" customHeight="1">
      <c r="A292" s="96"/>
      <c r="B292" s="194"/>
      <c r="C292" s="195"/>
      <c r="D292" s="195"/>
      <c r="E292" s="195"/>
      <c r="F292" s="196"/>
      <c r="G292" s="197" t="str">
        <f t="shared" si="8"/>
        <v/>
      </c>
      <c r="H292" s="203"/>
      <c r="I292" s="97"/>
      <c r="J292" s="3" t="b">
        <f t="shared" si="9"/>
        <v>0</v>
      </c>
      <c r="K292" s="1" t="b">
        <f>IF(AND(B292&lt;&gt;"",COUNTIF(Buildings!B:B,B292)=0),TRUE,FALSE)</f>
        <v>0</v>
      </c>
    </row>
    <row r="293" spans="1:11" s="3" customFormat="1" ht="16.5" customHeight="1">
      <c r="A293" s="96"/>
      <c r="B293" s="199"/>
      <c r="C293" s="200"/>
      <c r="D293" s="200"/>
      <c r="E293" s="200"/>
      <c r="F293" s="201"/>
      <c r="G293" s="197" t="str">
        <f t="shared" si="8"/>
        <v/>
      </c>
      <c r="H293" s="203"/>
      <c r="I293" s="97"/>
      <c r="J293" s="3" t="b">
        <f t="shared" si="9"/>
        <v>0</v>
      </c>
      <c r="K293" s="1" t="b">
        <f>IF(AND(B293&lt;&gt;"",COUNTIF(Buildings!B:B,B293)=0),TRUE,FALSE)</f>
        <v>0</v>
      </c>
    </row>
    <row r="294" spans="1:11" s="3" customFormat="1" ht="16.5" customHeight="1">
      <c r="A294" s="96"/>
      <c r="B294" s="194"/>
      <c r="C294" s="195"/>
      <c r="D294" s="195"/>
      <c r="E294" s="195"/>
      <c r="F294" s="196"/>
      <c r="G294" s="197" t="str">
        <f t="shared" si="8"/>
        <v/>
      </c>
      <c r="H294" s="203"/>
      <c r="I294" s="97"/>
      <c r="J294" s="3" t="b">
        <f t="shared" si="9"/>
        <v>0</v>
      </c>
      <c r="K294" s="1" t="b">
        <f>IF(AND(B294&lt;&gt;"",COUNTIF(Buildings!B:B,B294)=0),TRUE,FALSE)</f>
        <v>0</v>
      </c>
    </row>
    <row r="295" spans="1:11" s="3" customFormat="1" ht="16.5" customHeight="1">
      <c r="A295" s="96"/>
      <c r="B295" s="199"/>
      <c r="C295" s="200"/>
      <c r="D295" s="200"/>
      <c r="E295" s="200"/>
      <c r="F295" s="201"/>
      <c r="G295" s="197" t="str">
        <f t="shared" si="8"/>
        <v/>
      </c>
      <c r="H295" s="203"/>
      <c r="I295" s="97"/>
      <c r="J295" s="3" t="b">
        <f t="shared" si="9"/>
        <v>0</v>
      </c>
      <c r="K295" s="1" t="b">
        <f>IF(AND(B295&lt;&gt;"",COUNTIF(Buildings!B:B,B295)=0),TRUE,FALSE)</f>
        <v>0</v>
      </c>
    </row>
    <row r="296" spans="1:11" s="3" customFormat="1" ht="16.5" customHeight="1">
      <c r="A296" s="96"/>
      <c r="B296" s="194"/>
      <c r="C296" s="195"/>
      <c r="D296" s="195"/>
      <c r="E296" s="195"/>
      <c r="F296" s="196"/>
      <c r="G296" s="197" t="str">
        <f t="shared" si="8"/>
        <v/>
      </c>
      <c r="H296" s="203"/>
      <c r="I296" s="97"/>
      <c r="J296" s="3" t="b">
        <f t="shared" si="9"/>
        <v>0</v>
      </c>
      <c r="K296" s="1" t="b">
        <f>IF(AND(B296&lt;&gt;"",COUNTIF(Buildings!B:B,B296)=0),TRUE,FALSE)</f>
        <v>0</v>
      </c>
    </row>
    <row r="297" spans="1:11" s="3" customFormat="1" ht="16.5" customHeight="1">
      <c r="A297" s="96"/>
      <c r="B297" s="199"/>
      <c r="C297" s="200"/>
      <c r="D297" s="200"/>
      <c r="E297" s="200"/>
      <c r="F297" s="201"/>
      <c r="G297" s="197" t="str">
        <f t="shared" si="8"/>
        <v/>
      </c>
      <c r="H297" s="203"/>
      <c r="I297" s="97"/>
      <c r="J297" s="3" t="b">
        <f t="shared" si="9"/>
        <v>0</v>
      </c>
      <c r="K297" s="1" t="b">
        <f>IF(AND(B297&lt;&gt;"",COUNTIF(Buildings!B:B,B297)=0),TRUE,FALSE)</f>
        <v>0</v>
      </c>
    </row>
    <row r="298" spans="1:11" s="3" customFormat="1" ht="16.5" customHeight="1">
      <c r="A298" s="96"/>
      <c r="B298" s="194"/>
      <c r="C298" s="195"/>
      <c r="D298" s="195"/>
      <c r="E298" s="195"/>
      <c r="F298" s="196"/>
      <c r="G298" s="197" t="str">
        <f t="shared" si="8"/>
        <v/>
      </c>
      <c r="H298" s="203"/>
      <c r="I298" s="97"/>
      <c r="J298" s="3" t="b">
        <f t="shared" si="9"/>
        <v>0</v>
      </c>
      <c r="K298" s="1" t="b">
        <f>IF(AND(B298&lt;&gt;"",COUNTIF(Buildings!B:B,B298)=0),TRUE,FALSE)</f>
        <v>0</v>
      </c>
    </row>
    <row r="299" spans="1:11" s="3" customFormat="1" ht="16.5" customHeight="1">
      <c r="A299" s="96"/>
      <c r="B299" s="199"/>
      <c r="C299" s="200"/>
      <c r="D299" s="200"/>
      <c r="E299" s="200"/>
      <c r="F299" s="201"/>
      <c r="G299" s="197" t="str">
        <f t="shared" si="8"/>
        <v/>
      </c>
      <c r="H299" s="203"/>
      <c r="I299" s="97"/>
      <c r="J299" s="3" t="b">
        <f t="shared" si="9"/>
        <v>0</v>
      </c>
      <c r="K299" s="1" t="b">
        <f>IF(AND(B299&lt;&gt;"",COUNTIF(Buildings!B:B,B299)=0),TRUE,FALSE)</f>
        <v>0</v>
      </c>
    </row>
    <row r="300" spans="1:11" s="3" customFormat="1" ht="16.5" customHeight="1">
      <c r="A300" s="96"/>
      <c r="B300" s="194"/>
      <c r="C300" s="195"/>
      <c r="D300" s="195"/>
      <c r="E300" s="195"/>
      <c r="F300" s="196"/>
      <c r="G300" s="197" t="str">
        <f t="shared" si="8"/>
        <v/>
      </c>
      <c r="H300" s="203"/>
      <c r="I300" s="97"/>
      <c r="J300" s="3" t="b">
        <f t="shared" si="9"/>
        <v>0</v>
      </c>
      <c r="K300" s="1" t="b">
        <f>IF(AND(B300&lt;&gt;"",COUNTIF(Buildings!B:B,B300)=0),TRUE,FALSE)</f>
        <v>0</v>
      </c>
    </row>
    <row r="301" spans="1:11" s="3" customFormat="1" ht="16.5" customHeight="1">
      <c r="A301" s="96"/>
      <c r="B301" s="199"/>
      <c r="C301" s="200"/>
      <c r="D301" s="200"/>
      <c r="E301" s="200"/>
      <c r="F301" s="201"/>
      <c r="G301" s="197" t="str">
        <f t="shared" si="8"/>
        <v/>
      </c>
      <c r="H301" s="203"/>
      <c r="I301" s="97"/>
      <c r="J301" s="3" t="b">
        <f t="shared" si="9"/>
        <v>0</v>
      </c>
      <c r="K301" s="1" t="b">
        <f>IF(AND(B301&lt;&gt;"",COUNTIF(Buildings!B:B,B301)=0),TRUE,FALSE)</f>
        <v>0</v>
      </c>
    </row>
    <row r="302" spans="1:11" s="3" customFormat="1" ht="16.5" customHeight="1">
      <c r="A302" s="96"/>
      <c r="B302" s="194"/>
      <c r="C302" s="195"/>
      <c r="D302" s="195"/>
      <c r="E302" s="195"/>
      <c r="F302" s="196"/>
      <c r="G302" s="197" t="str">
        <f t="shared" si="8"/>
        <v/>
      </c>
      <c r="H302" s="203"/>
      <c r="I302" s="97"/>
      <c r="J302" s="3" t="b">
        <f t="shared" si="9"/>
        <v>0</v>
      </c>
      <c r="K302" s="1" t="b">
        <f>IF(AND(B302&lt;&gt;"",COUNTIF(Buildings!B:B,B302)=0),TRUE,FALSE)</f>
        <v>0</v>
      </c>
    </row>
    <row r="303" spans="1:11" s="3" customFormat="1" ht="16.5" customHeight="1">
      <c r="A303" s="96"/>
      <c r="B303" s="199"/>
      <c r="C303" s="200"/>
      <c r="D303" s="200"/>
      <c r="E303" s="200"/>
      <c r="F303" s="201"/>
      <c r="G303" s="197" t="str">
        <f t="shared" si="8"/>
        <v/>
      </c>
      <c r="H303" s="203"/>
      <c r="I303" s="97"/>
      <c r="J303" s="3" t="b">
        <f t="shared" si="9"/>
        <v>0</v>
      </c>
      <c r="K303" s="1" t="b">
        <f>IF(AND(B303&lt;&gt;"",COUNTIF(Buildings!B:B,B303)=0),TRUE,FALSE)</f>
        <v>0</v>
      </c>
    </row>
    <row r="304" spans="1:11" s="3" customFormat="1" ht="16.5" customHeight="1">
      <c r="A304" s="96"/>
      <c r="B304" s="194"/>
      <c r="C304" s="195"/>
      <c r="D304" s="195"/>
      <c r="E304" s="195"/>
      <c r="F304" s="196"/>
      <c r="G304" s="197" t="str">
        <f t="shared" si="8"/>
        <v/>
      </c>
      <c r="H304" s="203"/>
      <c r="I304" s="97"/>
      <c r="J304" s="3" t="b">
        <f t="shared" si="9"/>
        <v>0</v>
      </c>
      <c r="K304" s="1" t="b">
        <f>IF(AND(B304&lt;&gt;"",COUNTIF(Buildings!B:B,B304)=0),TRUE,FALSE)</f>
        <v>0</v>
      </c>
    </row>
    <row r="305" spans="1:11" s="3" customFormat="1" ht="16.5" customHeight="1">
      <c r="A305" s="96"/>
      <c r="B305" s="199"/>
      <c r="C305" s="200"/>
      <c r="D305" s="200"/>
      <c r="E305" s="200"/>
      <c r="F305" s="201"/>
      <c r="G305" s="197" t="str">
        <f t="shared" si="8"/>
        <v/>
      </c>
      <c r="H305" s="203"/>
      <c r="I305" s="97"/>
      <c r="J305" s="3" t="b">
        <f t="shared" si="9"/>
        <v>0</v>
      </c>
      <c r="K305" s="1" t="b">
        <f>IF(AND(B305&lt;&gt;"",COUNTIF(Buildings!B:B,B305)=0),TRUE,FALSE)</f>
        <v>0</v>
      </c>
    </row>
    <row r="306" spans="1:11" s="3" customFormat="1" ht="16.5" customHeight="1">
      <c r="A306" s="96"/>
      <c r="B306" s="194"/>
      <c r="C306" s="195"/>
      <c r="D306" s="195"/>
      <c r="E306" s="195"/>
      <c r="F306" s="196"/>
      <c r="G306" s="197" t="str">
        <f t="shared" si="8"/>
        <v/>
      </c>
      <c r="H306" s="203"/>
      <c r="I306" s="97"/>
      <c r="J306" s="3" t="b">
        <f t="shared" si="9"/>
        <v>0</v>
      </c>
      <c r="K306" s="1" t="b">
        <f>IF(AND(B306&lt;&gt;"",COUNTIF(Buildings!B:B,B306)=0),TRUE,FALSE)</f>
        <v>0</v>
      </c>
    </row>
    <row r="307" spans="1:11" s="3" customFormat="1" ht="16.5" customHeight="1">
      <c r="A307" s="96"/>
      <c r="B307" s="199"/>
      <c r="C307" s="200"/>
      <c r="D307" s="200"/>
      <c r="E307" s="200"/>
      <c r="F307" s="201"/>
      <c r="G307" s="197" t="str">
        <f t="shared" si="8"/>
        <v/>
      </c>
      <c r="H307" s="203"/>
      <c r="I307" s="97"/>
      <c r="J307" s="3" t="b">
        <f t="shared" si="9"/>
        <v>0</v>
      </c>
      <c r="K307" s="1" t="b">
        <f>IF(AND(B307&lt;&gt;"",COUNTIF(Buildings!B:B,B307)=0),TRUE,FALSE)</f>
        <v>0</v>
      </c>
    </row>
    <row r="308" spans="1:11" s="3" customFormat="1" ht="16.5" customHeight="1">
      <c r="A308" s="96"/>
      <c r="B308" s="194"/>
      <c r="C308" s="195"/>
      <c r="D308" s="195"/>
      <c r="E308" s="195"/>
      <c r="F308" s="196"/>
      <c r="G308" s="197" t="str">
        <f t="shared" si="8"/>
        <v/>
      </c>
      <c r="H308" s="203"/>
      <c r="I308" s="97"/>
      <c r="J308" s="3" t="b">
        <f t="shared" si="9"/>
        <v>0</v>
      </c>
      <c r="K308" s="1" t="b">
        <f>IF(AND(B308&lt;&gt;"",COUNTIF(Buildings!B:B,B308)=0),TRUE,FALSE)</f>
        <v>0</v>
      </c>
    </row>
    <row r="309" spans="1:11" s="3" customFormat="1" ht="16.5" customHeight="1">
      <c r="A309" s="96"/>
      <c r="B309" s="199"/>
      <c r="C309" s="200"/>
      <c r="D309" s="200"/>
      <c r="E309" s="200"/>
      <c r="F309" s="201"/>
      <c r="G309" s="197" t="str">
        <f t="shared" si="8"/>
        <v/>
      </c>
      <c r="H309" s="203"/>
      <c r="I309" s="97"/>
      <c r="J309" s="3" t="b">
        <f t="shared" si="9"/>
        <v>0</v>
      </c>
      <c r="K309" s="1" t="b">
        <f>IF(AND(B309&lt;&gt;"",COUNTIF(Buildings!B:B,B309)=0),TRUE,FALSE)</f>
        <v>0</v>
      </c>
    </row>
    <row r="310" spans="1:11" s="3" customFormat="1" ht="16.5" customHeight="1">
      <c r="A310" s="96"/>
      <c r="B310" s="194"/>
      <c r="C310" s="195"/>
      <c r="D310" s="195"/>
      <c r="E310" s="195"/>
      <c r="F310" s="196"/>
      <c r="G310" s="197" t="str">
        <f t="shared" si="8"/>
        <v/>
      </c>
      <c r="H310" s="203"/>
      <c r="I310" s="97"/>
      <c r="J310" s="3" t="b">
        <f t="shared" si="9"/>
        <v>0</v>
      </c>
      <c r="K310" s="1" t="b">
        <f>IF(AND(B310&lt;&gt;"",COUNTIF(Buildings!B:B,B310)=0),TRUE,FALSE)</f>
        <v>0</v>
      </c>
    </row>
    <row r="311" spans="1:11" s="3" customFormat="1" ht="16.5" customHeight="1">
      <c r="A311" s="96"/>
      <c r="B311" s="199"/>
      <c r="C311" s="200"/>
      <c r="D311" s="200"/>
      <c r="E311" s="200"/>
      <c r="F311" s="201"/>
      <c r="G311" s="197" t="str">
        <f t="shared" si="8"/>
        <v/>
      </c>
      <c r="H311" s="203"/>
      <c r="I311" s="97"/>
      <c r="J311" s="3" t="b">
        <f t="shared" si="9"/>
        <v>0</v>
      </c>
      <c r="K311" s="1" t="b">
        <f>IF(AND(B311&lt;&gt;"",COUNTIF(Buildings!B:B,B311)=0),TRUE,FALSE)</f>
        <v>0</v>
      </c>
    </row>
    <row r="312" spans="1:11" s="3" customFormat="1" ht="16.5" customHeight="1">
      <c r="A312" s="96"/>
      <c r="B312" s="194"/>
      <c r="C312" s="195"/>
      <c r="D312" s="195"/>
      <c r="E312" s="195"/>
      <c r="F312" s="196"/>
      <c r="G312" s="197" t="str">
        <f t="shared" si="8"/>
        <v/>
      </c>
      <c r="H312" s="203"/>
      <c r="I312" s="97"/>
      <c r="J312" s="3" t="b">
        <f t="shared" si="9"/>
        <v>0</v>
      </c>
      <c r="K312" s="1" t="b">
        <f>IF(AND(B312&lt;&gt;"",COUNTIF(Buildings!B:B,B312)=0),TRUE,FALSE)</f>
        <v>0</v>
      </c>
    </row>
    <row r="313" spans="1:11" s="3" customFormat="1" ht="16.5" customHeight="1">
      <c r="A313" s="96"/>
      <c r="B313" s="199"/>
      <c r="C313" s="200"/>
      <c r="D313" s="200"/>
      <c r="E313" s="200"/>
      <c r="F313" s="201"/>
      <c r="G313" s="197" t="str">
        <f t="shared" si="8"/>
        <v/>
      </c>
      <c r="H313" s="203"/>
      <c r="I313" s="97"/>
      <c r="J313" s="3" t="b">
        <f t="shared" si="9"/>
        <v>0</v>
      </c>
      <c r="K313" s="1" t="b">
        <f>IF(AND(B313&lt;&gt;"",COUNTIF(Buildings!B:B,B313)=0),TRUE,FALSE)</f>
        <v>0</v>
      </c>
    </row>
    <row r="314" spans="1:11" s="3" customFormat="1" ht="16.5" customHeight="1">
      <c r="A314" s="96"/>
      <c r="B314" s="194"/>
      <c r="C314" s="195"/>
      <c r="D314" s="195"/>
      <c r="E314" s="195"/>
      <c r="F314" s="196"/>
      <c r="G314" s="197" t="str">
        <f t="shared" si="8"/>
        <v/>
      </c>
      <c r="H314" s="203"/>
      <c r="I314" s="97"/>
      <c r="J314" s="3" t="b">
        <f t="shared" si="9"/>
        <v>0</v>
      </c>
      <c r="K314" s="1" t="b">
        <f>IF(AND(B314&lt;&gt;"",COUNTIF(Buildings!B:B,B314)=0),TRUE,FALSE)</f>
        <v>0</v>
      </c>
    </row>
    <row r="315" spans="1:11" s="3" customFormat="1" ht="16.5" customHeight="1">
      <c r="A315" s="96"/>
      <c r="B315" s="199"/>
      <c r="C315" s="200"/>
      <c r="D315" s="200"/>
      <c r="E315" s="200"/>
      <c r="F315" s="201"/>
      <c r="G315" s="197" t="str">
        <f t="shared" si="8"/>
        <v/>
      </c>
      <c r="H315" s="203"/>
      <c r="I315" s="97"/>
      <c r="J315" s="3" t="b">
        <f t="shared" si="9"/>
        <v>0</v>
      </c>
      <c r="K315" s="1" t="b">
        <f>IF(AND(B315&lt;&gt;"",COUNTIF(Buildings!B:B,B315)=0),TRUE,FALSE)</f>
        <v>0</v>
      </c>
    </row>
    <row r="316" spans="1:11" s="3" customFormat="1" ht="16.5" customHeight="1">
      <c r="A316" s="96"/>
      <c r="B316" s="194"/>
      <c r="C316" s="195"/>
      <c r="D316" s="195"/>
      <c r="E316" s="195"/>
      <c r="F316" s="196"/>
      <c r="G316" s="197" t="str">
        <f t="shared" si="8"/>
        <v/>
      </c>
      <c r="H316" s="203"/>
      <c r="I316" s="97"/>
      <c r="J316" s="3" t="b">
        <f t="shared" si="9"/>
        <v>0</v>
      </c>
      <c r="K316" s="1" t="b">
        <f>IF(AND(B316&lt;&gt;"",COUNTIF(Buildings!B:B,B316)=0),TRUE,FALSE)</f>
        <v>0</v>
      </c>
    </row>
    <row r="317" spans="1:11" s="3" customFormat="1" ht="16.5" customHeight="1">
      <c r="A317" s="96"/>
      <c r="B317" s="199"/>
      <c r="C317" s="200"/>
      <c r="D317" s="200"/>
      <c r="E317" s="200"/>
      <c r="F317" s="201"/>
      <c r="G317" s="197" t="str">
        <f t="shared" si="8"/>
        <v/>
      </c>
      <c r="H317" s="203"/>
      <c r="I317" s="97"/>
      <c r="J317" s="3" t="b">
        <f t="shared" si="9"/>
        <v>0</v>
      </c>
      <c r="K317" s="1" t="b">
        <f>IF(AND(B317&lt;&gt;"",COUNTIF(Buildings!B:B,B317)=0),TRUE,FALSE)</f>
        <v>0</v>
      </c>
    </row>
    <row r="318" spans="1:11" s="3" customFormat="1" ht="16.5" customHeight="1">
      <c r="A318" s="96"/>
      <c r="B318" s="194"/>
      <c r="C318" s="195"/>
      <c r="D318" s="195"/>
      <c r="E318" s="195"/>
      <c r="F318" s="196"/>
      <c r="G318" s="197" t="str">
        <f t="shared" si="8"/>
        <v/>
      </c>
      <c r="H318" s="203"/>
      <c r="I318" s="97"/>
      <c r="J318" s="3" t="b">
        <f t="shared" si="9"/>
        <v>0</v>
      </c>
      <c r="K318" s="1" t="b">
        <f>IF(AND(B318&lt;&gt;"",COUNTIF(Buildings!B:B,B318)=0),TRUE,FALSE)</f>
        <v>0</v>
      </c>
    </row>
    <row r="319" spans="1:11" s="3" customFormat="1" ht="16.5" customHeight="1">
      <c r="A319" s="96"/>
      <c r="B319" s="199"/>
      <c r="C319" s="200"/>
      <c r="D319" s="200"/>
      <c r="E319" s="200"/>
      <c r="F319" s="201"/>
      <c r="G319" s="197" t="str">
        <f t="shared" si="8"/>
        <v/>
      </c>
      <c r="H319" s="203"/>
      <c r="I319" s="97"/>
      <c r="J319" s="3" t="b">
        <f t="shared" si="9"/>
        <v>0</v>
      </c>
      <c r="K319" s="1" t="b">
        <f>IF(AND(B319&lt;&gt;"",COUNTIF(Buildings!B:B,B319)=0),TRUE,FALSE)</f>
        <v>0</v>
      </c>
    </row>
    <row r="320" spans="1:11" s="3" customFormat="1" ht="16.5" customHeight="1">
      <c r="A320" s="96"/>
      <c r="B320" s="194"/>
      <c r="C320" s="195"/>
      <c r="D320" s="195"/>
      <c r="E320" s="195"/>
      <c r="F320" s="196"/>
      <c r="G320" s="197" t="str">
        <f t="shared" si="8"/>
        <v/>
      </c>
      <c r="H320" s="203"/>
      <c r="I320" s="97"/>
      <c r="J320" s="3" t="b">
        <f t="shared" si="9"/>
        <v>0</v>
      </c>
      <c r="K320" s="1" t="b">
        <f>IF(AND(B320&lt;&gt;"",COUNTIF(Buildings!B:B,B320)=0),TRUE,FALSE)</f>
        <v>0</v>
      </c>
    </row>
    <row r="321" spans="1:11" s="3" customFormat="1" ht="16.5" customHeight="1">
      <c r="A321" s="96"/>
      <c r="B321" s="199"/>
      <c r="C321" s="200"/>
      <c r="D321" s="200"/>
      <c r="E321" s="200"/>
      <c r="F321" s="201"/>
      <c r="G321" s="197" t="str">
        <f t="shared" si="8"/>
        <v/>
      </c>
      <c r="H321" s="203"/>
      <c r="I321" s="97"/>
      <c r="J321" s="3" t="b">
        <f t="shared" si="9"/>
        <v>0</v>
      </c>
      <c r="K321" s="1" t="b">
        <f>IF(AND(B321&lt;&gt;"",COUNTIF(Buildings!B:B,B321)=0),TRUE,FALSE)</f>
        <v>0</v>
      </c>
    </row>
    <row r="322" spans="1:11" s="3" customFormat="1" ht="16.5" customHeight="1">
      <c r="A322" s="96"/>
      <c r="B322" s="194"/>
      <c r="C322" s="195"/>
      <c r="D322" s="195"/>
      <c r="E322" s="195"/>
      <c r="F322" s="196"/>
      <c r="G322" s="197" t="str">
        <f t="shared" si="8"/>
        <v/>
      </c>
      <c r="H322" s="203"/>
      <c r="I322" s="97"/>
      <c r="J322" s="3" t="b">
        <f t="shared" si="9"/>
        <v>0</v>
      </c>
      <c r="K322" s="1" t="b">
        <f>IF(AND(B322&lt;&gt;"",COUNTIF(Buildings!B:B,B322)=0),TRUE,FALSE)</f>
        <v>0</v>
      </c>
    </row>
    <row r="323" spans="1:11" s="3" customFormat="1" ht="16.5" customHeight="1">
      <c r="A323" s="96"/>
      <c r="B323" s="199"/>
      <c r="C323" s="200"/>
      <c r="D323" s="200"/>
      <c r="E323" s="200"/>
      <c r="F323" s="201"/>
      <c r="G323" s="197" t="str">
        <f t="shared" si="8"/>
        <v/>
      </c>
      <c r="H323" s="203"/>
      <c r="I323" s="97"/>
      <c r="J323" s="3" t="b">
        <f t="shared" si="9"/>
        <v>0</v>
      </c>
      <c r="K323" s="1" t="b">
        <f>IF(AND(B323&lt;&gt;"",COUNTIF(Buildings!B:B,B323)=0),TRUE,FALSE)</f>
        <v>0</v>
      </c>
    </row>
    <row r="324" spans="1:11" s="3" customFormat="1" ht="16.5" customHeight="1">
      <c r="A324" s="96"/>
      <c r="B324" s="194"/>
      <c r="C324" s="195"/>
      <c r="D324" s="195"/>
      <c r="E324" s="195"/>
      <c r="F324" s="196"/>
      <c r="G324" s="197" t="str">
        <f t="shared" ref="G324:G387" si="10">IF(F324="","",F324)</f>
        <v/>
      </c>
      <c r="H324" s="203"/>
      <c r="I324" s="97"/>
      <c r="J324" s="3" t="b">
        <f t="shared" ref="J324:J387" si="11">IF(F324=G324,FALSE,TRUE)</f>
        <v>0</v>
      </c>
      <c r="K324" s="1" t="b">
        <f>IF(AND(B324&lt;&gt;"",COUNTIF(Buildings!B:B,B324)=0),TRUE,FALSE)</f>
        <v>0</v>
      </c>
    </row>
    <row r="325" spans="1:11" s="3" customFormat="1" ht="16.5" customHeight="1">
      <c r="A325" s="96"/>
      <c r="B325" s="199"/>
      <c r="C325" s="200"/>
      <c r="D325" s="200"/>
      <c r="E325" s="200"/>
      <c r="F325" s="201"/>
      <c r="G325" s="197" t="str">
        <f t="shared" si="10"/>
        <v/>
      </c>
      <c r="H325" s="203"/>
      <c r="I325" s="97"/>
      <c r="J325" s="3" t="b">
        <f t="shared" si="11"/>
        <v>0</v>
      </c>
      <c r="K325" s="1" t="b">
        <f>IF(AND(B325&lt;&gt;"",COUNTIF(Buildings!B:B,B325)=0),TRUE,FALSE)</f>
        <v>0</v>
      </c>
    </row>
    <row r="326" spans="1:11" s="3" customFormat="1" ht="16.5" customHeight="1">
      <c r="A326" s="96"/>
      <c r="B326" s="194"/>
      <c r="C326" s="195"/>
      <c r="D326" s="195"/>
      <c r="E326" s="195"/>
      <c r="F326" s="196"/>
      <c r="G326" s="197" t="str">
        <f t="shared" si="10"/>
        <v/>
      </c>
      <c r="H326" s="203"/>
      <c r="I326" s="97"/>
      <c r="J326" s="3" t="b">
        <f t="shared" si="11"/>
        <v>0</v>
      </c>
      <c r="K326" s="1" t="b">
        <f>IF(AND(B326&lt;&gt;"",COUNTIF(Buildings!B:B,B326)=0),TRUE,FALSE)</f>
        <v>0</v>
      </c>
    </row>
    <row r="327" spans="1:11" s="3" customFormat="1" ht="16.5" customHeight="1">
      <c r="A327" s="96"/>
      <c r="B327" s="199"/>
      <c r="C327" s="200"/>
      <c r="D327" s="200"/>
      <c r="E327" s="200"/>
      <c r="F327" s="201"/>
      <c r="G327" s="197" t="str">
        <f t="shared" si="10"/>
        <v/>
      </c>
      <c r="H327" s="203"/>
      <c r="I327" s="97"/>
      <c r="J327" s="3" t="b">
        <f t="shared" si="11"/>
        <v>0</v>
      </c>
      <c r="K327" s="1" t="b">
        <f>IF(AND(B327&lt;&gt;"",COUNTIF(Buildings!B:B,B327)=0),TRUE,FALSE)</f>
        <v>0</v>
      </c>
    </row>
    <row r="328" spans="1:11" s="3" customFormat="1" ht="16.5" customHeight="1">
      <c r="A328" s="96"/>
      <c r="B328" s="194"/>
      <c r="C328" s="195"/>
      <c r="D328" s="195"/>
      <c r="E328" s="195"/>
      <c r="F328" s="196"/>
      <c r="G328" s="197" t="str">
        <f t="shared" si="10"/>
        <v/>
      </c>
      <c r="H328" s="203"/>
      <c r="I328" s="97"/>
      <c r="J328" s="3" t="b">
        <f t="shared" si="11"/>
        <v>0</v>
      </c>
      <c r="K328" s="1" t="b">
        <f>IF(AND(B328&lt;&gt;"",COUNTIF(Buildings!B:B,B328)=0),TRUE,FALSE)</f>
        <v>0</v>
      </c>
    </row>
    <row r="329" spans="1:11" s="3" customFormat="1" ht="16.5" customHeight="1">
      <c r="A329" s="96"/>
      <c r="B329" s="199"/>
      <c r="C329" s="200"/>
      <c r="D329" s="200"/>
      <c r="E329" s="200"/>
      <c r="F329" s="201"/>
      <c r="G329" s="197" t="str">
        <f t="shared" si="10"/>
        <v/>
      </c>
      <c r="H329" s="203"/>
      <c r="I329" s="97"/>
      <c r="J329" s="3" t="b">
        <f t="shared" si="11"/>
        <v>0</v>
      </c>
      <c r="K329" s="1" t="b">
        <f>IF(AND(B329&lt;&gt;"",COUNTIF(Buildings!B:B,B329)=0),TRUE,FALSE)</f>
        <v>0</v>
      </c>
    </row>
    <row r="330" spans="1:11" s="3" customFormat="1" ht="16.5" customHeight="1">
      <c r="A330" s="96"/>
      <c r="B330" s="194"/>
      <c r="C330" s="195"/>
      <c r="D330" s="195"/>
      <c r="E330" s="195"/>
      <c r="F330" s="196"/>
      <c r="G330" s="197" t="str">
        <f t="shared" si="10"/>
        <v/>
      </c>
      <c r="H330" s="203"/>
      <c r="I330" s="97"/>
      <c r="J330" s="3" t="b">
        <f t="shared" si="11"/>
        <v>0</v>
      </c>
      <c r="K330" s="1" t="b">
        <f>IF(AND(B330&lt;&gt;"",COUNTIF(Buildings!B:B,B330)=0),TRUE,FALSE)</f>
        <v>0</v>
      </c>
    </row>
    <row r="331" spans="1:11" s="3" customFormat="1" ht="16.5" customHeight="1">
      <c r="A331" s="96"/>
      <c r="B331" s="199"/>
      <c r="C331" s="200"/>
      <c r="D331" s="200"/>
      <c r="E331" s="200"/>
      <c r="F331" s="201"/>
      <c r="G331" s="197" t="str">
        <f t="shared" si="10"/>
        <v/>
      </c>
      <c r="H331" s="203"/>
      <c r="I331" s="97"/>
      <c r="J331" s="3" t="b">
        <f t="shared" si="11"/>
        <v>0</v>
      </c>
      <c r="K331" s="1" t="b">
        <f>IF(AND(B331&lt;&gt;"",COUNTIF(Buildings!B:B,B331)=0),TRUE,FALSE)</f>
        <v>0</v>
      </c>
    </row>
    <row r="332" spans="1:11" s="3" customFormat="1" ht="16.5" customHeight="1">
      <c r="A332" s="96"/>
      <c r="B332" s="194"/>
      <c r="C332" s="195"/>
      <c r="D332" s="195"/>
      <c r="E332" s="195"/>
      <c r="F332" s="196"/>
      <c r="G332" s="197" t="str">
        <f t="shared" si="10"/>
        <v/>
      </c>
      <c r="H332" s="203"/>
      <c r="I332" s="97"/>
      <c r="J332" s="3" t="b">
        <f t="shared" si="11"/>
        <v>0</v>
      </c>
      <c r="K332" s="1" t="b">
        <f>IF(AND(B332&lt;&gt;"",COUNTIF(Buildings!B:B,B332)=0),TRUE,FALSE)</f>
        <v>0</v>
      </c>
    </row>
    <row r="333" spans="1:11" s="3" customFormat="1" ht="16.5" customHeight="1">
      <c r="A333" s="96"/>
      <c r="B333" s="199"/>
      <c r="C333" s="200"/>
      <c r="D333" s="200"/>
      <c r="E333" s="200"/>
      <c r="F333" s="201"/>
      <c r="G333" s="197" t="str">
        <f t="shared" si="10"/>
        <v/>
      </c>
      <c r="H333" s="203"/>
      <c r="I333" s="97"/>
      <c r="J333" s="3" t="b">
        <f t="shared" si="11"/>
        <v>0</v>
      </c>
      <c r="K333" s="1" t="b">
        <f>IF(AND(B333&lt;&gt;"",COUNTIF(Buildings!B:B,B333)=0),TRUE,FALSE)</f>
        <v>0</v>
      </c>
    </row>
    <row r="334" spans="1:11" s="3" customFormat="1" ht="16.5" customHeight="1">
      <c r="A334" s="96"/>
      <c r="B334" s="194"/>
      <c r="C334" s="195"/>
      <c r="D334" s="195"/>
      <c r="E334" s="195"/>
      <c r="F334" s="196"/>
      <c r="G334" s="197" t="str">
        <f t="shared" si="10"/>
        <v/>
      </c>
      <c r="H334" s="203"/>
      <c r="I334" s="97"/>
      <c r="J334" s="3" t="b">
        <f t="shared" si="11"/>
        <v>0</v>
      </c>
      <c r="K334" s="1" t="b">
        <f>IF(AND(B334&lt;&gt;"",COUNTIF(Buildings!B:B,B334)=0),TRUE,FALSE)</f>
        <v>0</v>
      </c>
    </row>
    <row r="335" spans="1:11" s="3" customFormat="1" ht="16.5" customHeight="1">
      <c r="A335" s="96"/>
      <c r="B335" s="199"/>
      <c r="C335" s="200"/>
      <c r="D335" s="200"/>
      <c r="E335" s="200"/>
      <c r="F335" s="201"/>
      <c r="G335" s="197" t="str">
        <f t="shared" si="10"/>
        <v/>
      </c>
      <c r="H335" s="203"/>
      <c r="I335" s="97"/>
      <c r="J335" s="3" t="b">
        <f t="shared" si="11"/>
        <v>0</v>
      </c>
      <c r="K335" s="1" t="b">
        <f>IF(AND(B335&lt;&gt;"",COUNTIF(Buildings!B:B,B335)=0),TRUE,FALSE)</f>
        <v>0</v>
      </c>
    </row>
    <row r="336" spans="1:11" s="3" customFormat="1" ht="16.5" customHeight="1">
      <c r="A336" s="96"/>
      <c r="B336" s="194"/>
      <c r="C336" s="195"/>
      <c r="D336" s="195"/>
      <c r="E336" s="195"/>
      <c r="F336" s="196"/>
      <c r="G336" s="197" t="str">
        <f t="shared" si="10"/>
        <v/>
      </c>
      <c r="H336" s="203"/>
      <c r="I336" s="97"/>
      <c r="J336" s="3" t="b">
        <f t="shared" si="11"/>
        <v>0</v>
      </c>
      <c r="K336" s="1" t="b">
        <f>IF(AND(B336&lt;&gt;"",COUNTIF(Buildings!B:B,B336)=0),TRUE,FALSE)</f>
        <v>0</v>
      </c>
    </row>
    <row r="337" spans="1:11" s="3" customFormat="1" ht="16.5" customHeight="1">
      <c r="A337" s="96"/>
      <c r="B337" s="199"/>
      <c r="C337" s="200"/>
      <c r="D337" s="200"/>
      <c r="E337" s="200"/>
      <c r="F337" s="201"/>
      <c r="G337" s="197" t="str">
        <f t="shared" si="10"/>
        <v/>
      </c>
      <c r="H337" s="203"/>
      <c r="I337" s="97"/>
      <c r="J337" s="3" t="b">
        <f t="shared" si="11"/>
        <v>0</v>
      </c>
      <c r="K337" s="1" t="b">
        <f>IF(AND(B337&lt;&gt;"",COUNTIF(Buildings!B:B,B337)=0),TRUE,FALSE)</f>
        <v>0</v>
      </c>
    </row>
    <row r="338" spans="1:11" s="3" customFormat="1" ht="16.5" customHeight="1">
      <c r="A338" s="96"/>
      <c r="B338" s="194"/>
      <c r="C338" s="195"/>
      <c r="D338" s="195"/>
      <c r="E338" s="195"/>
      <c r="F338" s="196"/>
      <c r="G338" s="197" t="str">
        <f t="shared" si="10"/>
        <v/>
      </c>
      <c r="H338" s="203"/>
      <c r="I338" s="97"/>
      <c r="J338" s="3" t="b">
        <f t="shared" si="11"/>
        <v>0</v>
      </c>
      <c r="K338" s="1" t="b">
        <f>IF(AND(B338&lt;&gt;"",COUNTIF(Buildings!B:B,B338)=0),TRUE,FALSE)</f>
        <v>0</v>
      </c>
    </row>
    <row r="339" spans="1:11" s="3" customFormat="1" ht="16.5" customHeight="1">
      <c r="A339" s="96"/>
      <c r="B339" s="199"/>
      <c r="C339" s="200"/>
      <c r="D339" s="200"/>
      <c r="E339" s="200"/>
      <c r="F339" s="201"/>
      <c r="G339" s="197" t="str">
        <f t="shared" si="10"/>
        <v/>
      </c>
      <c r="H339" s="203"/>
      <c r="I339" s="97"/>
      <c r="J339" s="3" t="b">
        <f t="shared" si="11"/>
        <v>0</v>
      </c>
      <c r="K339" s="1" t="b">
        <f>IF(AND(B339&lt;&gt;"",COUNTIF(Buildings!B:B,B339)=0),TRUE,FALSE)</f>
        <v>0</v>
      </c>
    </row>
    <row r="340" spans="1:11" s="3" customFormat="1" ht="16.5" customHeight="1">
      <c r="A340" s="96"/>
      <c r="B340" s="194"/>
      <c r="C340" s="195"/>
      <c r="D340" s="195"/>
      <c r="E340" s="195"/>
      <c r="F340" s="196"/>
      <c r="G340" s="197" t="str">
        <f t="shared" si="10"/>
        <v/>
      </c>
      <c r="H340" s="203"/>
      <c r="I340" s="97"/>
      <c r="J340" s="3" t="b">
        <f t="shared" si="11"/>
        <v>0</v>
      </c>
      <c r="K340" s="1" t="b">
        <f>IF(AND(B340&lt;&gt;"",COUNTIF(Buildings!B:B,B340)=0),TRUE,FALSE)</f>
        <v>0</v>
      </c>
    </row>
    <row r="341" spans="1:11" s="3" customFormat="1" ht="16.5" customHeight="1">
      <c r="A341" s="96"/>
      <c r="B341" s="199"/>
      <c r="C341" s="200"/>
      <c r="D341" s="200"/>
      <c r="E341" s="200"/>
      <c r="F341" s="201"/>
      <c r="G341" s="197" t="str">
        <f t="shared" si="10"/>
        <v/>
      </c>
      <c r="H341" s="203"/>
      <c r="I341" s="97"/>
      <c r="J341" s="3" t="b">
        <f t="shared" si="11"/>
        <v>0</v>
      </c>
      <c r="K341" s="1" t="b">
        <f>IF(AND(B341&lt;&gt;"",COUNTIF(Buildings!B:B,B341)=0),TRUE,FALSE)</f>
        <v>0</v>
      </c>
    </row>
    <row r="342" spans="1:11" s="3" customFormat="1" ht="16.5" customHeight="1">
      <c r="A342" s="96"/>
      <c r="B342" s="194"/>
      <c r="C342" s="195"/>
      <c r="D342" s="195"/>
      <c r="E342" s="195"/>
      <c r="F342" s="196"/>
      <c r="G342" s="197" t="str">
        <f t="shared" si="10"/>
        <v/>
      </c>
      <c r="H342" s="203"/>
      <c r="I342" s="97"/>
      <c r="J342" s="3" t="b">
        <f t="shared" si="11"/>
        <v>0</v>
      </c>
      <c r="K342" s="1" t="b">
        <f>IF(AND(B342&lt;&gt;"",COUNTIF(Buildings!B:B,B342)=0),TRUE,FALSE)</f>
        <v>0</v>
      </c>
    </row>
    <row r="343" spans="1:11" s="3" customFormat="1" ht="16.5" customHeight="1">
      <c r="A343" s="96"/>
      <c r="B343" s="199"/>
      <c r="C343" s="200"/>
      <c r="D343" s="200"/>
      <c r="E343" s="200"/>
      <c r="F343" s="201"/>
      <c r="G343" s="197" t="str">
        <f t="shared" si="10"/>
        <v/>
      </c>
      <c r="H343" s="203"/>
      <c r="I343" s="97"/>
      <c r="J343" s="3" t="b">
        <f t="shared" si="11"/>
        <v>0</v>
      </c>
      <c r="K343" s="1" t="b">
        <f>IF(AND(B343&lt;&gt;"",COUNTIF(Buildings!B:B,B343)=0),TRUE,FALSE)</f>
        <v>0</v>
      </c>
    </row>
    <row r="344" spans="1:11" s="3" customFormat="1" ht="16.5" customHeight="1">
      <c r="A344" s="96"/>
      <c r="B344" s="194"/>
      <c r="C344" s="195"/>
      <c r="D344" s="195"/>
      <c r="E344" s="195"/>
      <c r="F344" s="196"/>
      <c r="G344" s="197" t="str">
        <f t="shared" si="10"/>
        <v/>
      </c>
      <c r="H344" s="203"/>
      <c r="I344" s="97"/>
      <c r="J344" s="3" t="b">
        <f t="shared" si="11"/>
        <v>0</v>
      </c>
      <c r="K344" s="1" t="b">
        <f>IF(AND(B344&lt;&gt;"",COUNTIF(Buildings!B:B,B344)=0),TRUE,FALSE)</f>
        <v>0</v>
      </c>
    </row>
    <row r="345" spans="1:11" s="3" customFormat="1" ht="16.5" customHeight="1">
      <c r="A345" s="96"/>
      <c r="B345" s="199"/>
      <c r="C345" s="200"/>
      <c r="D345" s="200"/>
      <c r="E345" s="200"/>
      <c r="F345" s="201"/>
      <c r="G345" s="197" t="str">
        <f t="shared" si="10"/>
        <v/>
      </c>
      <c r="H345" s="203"/>
      <c r="I345" s="97"/>
      <c r="J345" s="3" t="b">
        <f t="shared" si="11"/>
        <v>0</v>
      </c>
      <c r="K345" s="1" t="b">
        <f>IF(AND(B345&lt;&gt;"",COUNTIF(Buildings!B:B,B345)=0),TRUE,FALSE)</f>
        <v>0</v>
      </c>
    </row>
    <row r="346" spans="1:11" s="3" customFormat="1" ht="16.5" customHeight="1">
      <c r="A346" s="96"/>
      <c r="B346" s="194"/>
      <c r="C346" s="195"/>
      <c r="D346" s="195"/>
      <c r="E346" s="195"/>
      <c r="F346" s="196"/>
      <c r="G346" s="197" t="str">
        <f t="shared" si="10"/>
        <v/>
      </c>
      <c r="H346" s="203"/>
      <c r="I346" s="97"/>
      <c r="J346" s="3" t="b">
        <f t="shared" si="11"/>
        <v>0</v>
      </c>
      <c r="K346" s="1" t="b">
        <f>IF(AND(B346&lt;&gt;"",COUNTIF(Buildings!B:B,B346)=0),TRUE,FALSE)</f>
        <v>0</v>
      </c>
    </row>
    <row r="347" spans="1:11" s="3" customFormat="1" ht="16.5" customHeight="1">
      <c r="A347" s="96"/>
      <c r="B347" s="199"/>
      <c r="C347" s="200"/>
      <c r="D347" s="200"/>
      <c r="E347" s="200"/>
      <c r="F347" s="201"/>
      <c r="G347" s="197" t="str">
        <f t="shared" si="10"/>
        <v/>
      </c>
      <c r="H347" s="203"/>
      <c r="I347" s="97"/>
      <c r="J347" s="3" t="b">
        <f t="shared" si="11"/>
        <v>0</v>
      </c>
      <c r="K347" s="1" t="b">
        <f>IF(AND(B347&lt;&gt;"",COUNTIF(Buildings!B:B,B347)=0),TRUE,FALSE)</f>
        <v>0</v>
      </c>
    </row>
    <row r="348" spans="1:11" s="3" customFormat="1" ht="16.5" customHeight="1">
      <c r="A348" s="96"/>
      <c r="B348" s="194"/>
      <c r="C348" s="195"/>
      <c r="D348" s="195"/>
      <c r="E348" s="195"/>
      <c r="F348" s="196"/>
      <c r="G348" s="197" t="str">
        <f t="shared" si="10"/>
        <v/>
      </c>
      <c r="H348" s="203"/>
      <c r="I348" s="97"/>
      <c r="J348" s="3" t="b">
        <f t="shared" si="11"/>
        <v>0</v>
      </c>
      <c r="K348" s="1" t="b">
        <f>IF(AND(B348&lt;&gt;"",COUNTIF(Buildings!B:B,B348)=0),TRUE,FALSE)</f>
        <v>0</v>
      </c>
    </row>
    <row r="349" spans="1:11" s="3" customFormat="1" ht="16.5" customHeight="1">
      <c r="A349" s="96"/>
      <c r="B349" s="199"/>
      <c r="C349" s="200"/>
      <c r="D349" s="200"/>
      <c r="E349" s="200"/>
      <c r="F349" s="201"/>
      <c r="G349" s="197" t="str">
        <f t="shared" si="10"/>
        <v/>
      </c>
      <c r="H349" s="203"/>
      <c r="I349" s="97"/>
      <c r="J349" s="3" t="b">
        <f t="shared" si="11"/>
        <v>0</v>
      </c>
      <c r="K349" s="1" t="b">
        <f>IF(AND(B349&lt;&gt;"",COUNTIF(Buildings!B:B,B349)=0),TRUE,FALSE)</f>
        <v>0</v>
      </c>
    </row>
    <row r="350" spans="1:11" s="3" customFormat="1" ht="16.5" customHeight="1">
      <c r="A350" s="96"/>
      <c r="B350" s="194"/>
      <c r="C350" s="195"/>
      <c r="D350" s="195"/>
      <c r="E350" s="195"/>
      <c r="F350" s="196"/>
      <c r="G350" s="197" t="str">
        <f t="shared" si="10"/>
        <v/>
      </c>
      <c r="H350" s="203"/>
      <c r="I350" s="97"/>
      <c r="J350" s="3" t="b">
        <f t="shared" si="11"/>
        <v>0</v>
      </c>
      <c r="K350" s="1" t="b">
        <f>IF(AND(B350&lt;&gt;"",COUNTIF(Buildings!B:B,B350)=0),TRUE,FALSE)</f>
        <v>0</v>
      </c>
    </row>
    <row r="351" spans="1:11" s="3" customFormat="1" ht="16.5" customHeight="1">
      <c r="A351" s="96"/>
      <c r="B351" s="199"/>
      <c r="C351" s="200"/>
      <c r="D351" s="200"/>
      <c r="E351" s="200"/>
      <c r="F351" s="201"/>
      <c r="G351" s="197" t="str">
        <f t="shared" si="10"/>
        <v/>
      </c>
      <c r="H351" s="203"/>
      <c r="I351" s="97"/>
      <c r="J351" s="3" t="b">
        <f t="shared" si="11"/>
        <v>0</v>
      </c>
      <c r="K351" s="1" t="b">
        <f>IF(AND(B351&lt;&gt;"",COUNTIF(Buildings!B:B,B351)=0),TRUE,FALSE)</f>
        <v>0</v>
      </c>
    </row>
    <row r="352" spans="1:11" s="3" customFormat="1" ht="16.5" customHeight="1">
      <c r="A352" s="96"/>
      <c r="B352" s="194"/>
      <c r="C352" s="195"/>
      <c r="D352" s="195"/>
      <c r="E352" s="195"/>
      <c r="F352" s="196"/>
      <c r="G352" s="197" t="str">
        <f t="shared" si="10"/>
        <v/>
      </c>
      <c r="H352" s="203"/>
      <c r="I352" s="97"/>
      <c r="J352" s="3" t="b">
        <f t="shared" si="11"/>
        <v>0</v>
      </c>
      <c r="K352" s="1" t="b">
        <f>IF(AND(B352&lt;&gt;"",COUNTIF(Buildings!B:B,B352)=0),TRUE,FALSE)</f>
        <v>0</v>
      </c>
    </row>
    <row r="353" spans="1:11" s="3" customFormat="1" ht="16.5" customHeight="1">
      <c r="A353" s="96"/>
      <c r="B353" s="199"/>
      <c r="C353" s="200"/>
      <c r="D353" s="200"/>
      <c r="E353" s="200"/>
      <c r="F353" s="201"/>
      <c r="G353" s="197" t="str">
        <f t="shared" si="10"/>
        <v/>
      </c>
      <c r="H353" s="203"/>
      <c r="I353" s="97"/>
      <c r="J353" s="3" t="b">
        <f t="shared" si="11"/>
        <v>0</v>
      </c>
      <c r="K353" s="1" t="b">
        <f>IF(AND(B353&lt;&gt;"",COUNTIF(Buildings!B:B,B353)=0),TRUE,FALSE)</f>
        <v>0</v>
      </c>
    </row>
    <row r="354" spans="1:11" s="3" customFormat="1" ht="16.5" customHeight="1">
      <c r="A354" s="96"/>
      <c r="B354" s="194"/>
      <c r="C354" s="195"/>
      <c r="D354" s="195"/>
      <c r="E354" s="195"/>
      <c r="F354" s="196"/>
      <c r="G354" s="197" t="str">
        <f t="shared" si="10"/>
        <v/>
      </c>
      <c r="H354" s="203"/>
      <c r="I354" s="97"/>
      <c r="J354" s="3" t="b">
        <f t="shared" si="11"/>
        <v>0</v>
      </c>
      <c r="K354" s="1" t="b">
        <f>IF(AND(B354&lt;&gt;"",COUNTIF(Buildings!B:B,B354)=0),TRUE,FALSE)</f>
        <v>0</v>
      </c>
    </row>
    <row r="355" spans="1:11" s="3" customFormat="1" ht="16.5" customHeight="1">
      <c r="A355" s="96"/>
      <c r="B355" s="199"/>
      <c r="C355" s="200"/>
      <c r="D355" s="200"/>
      <c r="E355" s="200"/>
      <c r="F355" s="201"/>
      <c r="G355" s="197" t="str">
        <f t="shared" si="10"/>
        <v/>
      </c>
      <c r="H355" s="203"/>
      <c r="I355" s="97"/>
      <c r="J355" s="3" t="b">
        <f t="shared" si="11"/>
        <v>0</v>
      </c>
      <c r="K355" s="1" t="b">
        <f>IF(AND(B355&lt;&gt;"",COUNTIF(Buildings!B:B,B355)=0),TRUE,FALSE)</f>
        <v>0</v>
      </c>
    </row>
    <row r="356" spans="1:11" s="3" customFormat="1" ht="16.5" customHeight="1">
      <c r="A356" s="96"/>
      <c r="B356" s="194"/>
      <c r="C356" s="195"/>
      <c r="D356" s="195"/>
      <c r="E356" s="195"/>
      <c r="F356" s="196"/>
      <c r="G356" s="197" t="str">
        <f t="shared" si="10"/>
        <v/>
      </c>
      <c r="H356" s="203"/>
      <c r="I356" s="97"/>
      <c r="J356" s="3" t="b">
        <f t="shared" si="11"/>
        <v>0</v>
      </c>
      <c r="K356" s="1" t="b">
        <f>IF(AND(B356&lt;&gt;"",COUNTIF(Buildings!B:B,B356)=0),TRUE,FALSE)</f>
        <v>0</v>
      </c>
    </row>
    <row r="357" spans="1:11" s="3" customFormat="1" ht="16.5" customHeight="1">
      <c r="A357" s="96"/>
      <c r="B357" s="199"/>
      <c r="C357" s="200"/>
      <c r="D357" s="200"/>
      <c r="E357" s="200"/>
      <c r="F357" s="201"/>
      <c r="G357" s="197" t="str">
        <f t="shared" si="10"/>
        <v/>
      </c>
      <c r="H357" s="203"/>
      <c r="I357" s="97"/>
      <c r="J357" s="3" t="b">
        <f t="shared" si="11"/>
        <v>0</v>
      </c>
      <c r="K357" s="1" t="b">
        <f>IF(AND(B357&lt;&gt;"",COUNTIF(Buildings!B:B,B357)=0),TRUE,FALSE)</f>
        <v>0</v>
      </c>
    </row>
    <row r="358" spans="1:11" s="3" customFormat="1" ht="16.5" customHeight="1">
      <c r="A358" s="96"/>
      <c r="B358" s="194"/>
      <c r="C358" s="195"/>
      <c r="D358" s="195"/>
      <c r="E358" s="195"/>
      <c r="F358" s="196"/>
      <c r="G358" s="197" t="str">
        <f t="shared" si="10"/>
        <v/>
      </c>
      <c r="H358" s="203"/>
      <c r="I358" s="97"/>
      <c r="J358" s="3" t="b">
        <f t="shared" si="11"/>
        <v>0</v>
      </c>
      <c r="K358" s="1" t="b">
        <f>IF(AND(B358&lt;&gt;"",COUNTIF(Buildings!B:B,B358)=0),TRUE,FALSE)</f>
        <v>0</v>
      </c>
    </row>
    <row r="359" spans="1:11" s="3" customFormat="1" ht="16.5" customHeight="1">
      <c r="A359" s="96"/>
      <c r="B359" s="199"/>
      <c r="C359" s="200"/>
      <c r="D359" s="200"/>
      <c r="E359" s="200"/>
      <c r="F359" s="201"/>
      <c r="G359" s="197" t="str">
        <f t="shared" si="10"/>
        <v/>
      </c>
      <c r="H359" s="203"/>
      <c r="I359" s="97"/>
      <c r="J359" s="3" t="b">
        <f t="shared" si="11"/>
        <v>0</v>
      </c>
      <c r="K359" s="1" t="b">
        <f>IF(AND(B359&lt;&gt;"",COUNTIF(Buildings!B:B,B359)=0),TRUE,FALSE)</f>
        <v>0</v>
      </c>
    </row>
    <row r="360" spans="1:11" s="3" customFormat="1" ht="16.5" customHeight="1">
      <c r="A360" s="96"/>
      <c r="B360" s="194"/>
      <c r="C360" s="195"/>
      <c r="D360" s="195"/>
      <c r="E360" s="195"/>
      <c r="F360" s="196"/>
      <c r="G360" s="197" t="str">
        <f t="shared" si="10"/>
        <v/>
      </c>
      <c r="H360" s="203"/>
      <c r="I360" s="97"/>
      <c r="J360" s="3" t="b">
        <f t="shared" si="11"/>
        <v>0</v>
      </c>
      <c r="K360" s="1" t="b">
        <f>IF(AND(B360&lt;&gt;"",COUNTIF(Buildings!B:B,B360)=0),TRUE,FALSE)</f>
        <v>0</v>
      </c>
    </row>
    <row r="361" spans="1:11" s="3" customFormat="1" ht="16.5" customHeight="1">
      <c r="A361" s="96"/>
      <c r="B361" s="199"/>
      <c r="C361" s="200"/>
      <c r="D361" s="200"/>
      <c r="E361" s="200"/>
      <c r="F361" s="201"/>
      <c r="G361" s="197" t="str">
        <f t="shared" si="10"/>
        <v/>
      </c>
      <c r="H361" s="203"/>
      <c r="I361" s="97"/>
      <c r="J361" s="3" t="b">
        <f t="shared" si="11"/>
        <v>0</v>
      </c>
      <c r="K361" s="1" t="b">
        <f>IF(AND(B361&lt;&gt;"",COUNTIF(Buildings!B:B,B361)=0),TRUE,FALSE)</f>
        <v>0</v>
      </c>
    </row>
    <row r="362" spans="1:11" s="3" customFormat="1" ht="16.5" customHeight="1">
      <c r="A362" s="96"/>
      <c r="B362" s="194"/>
      <c r="C362" s="195"/>
      <c r="D362" s="195"/>
      <c r="E362" s="195"/>
      <c r="F362" s="196"/>
      <c r="G362" s="197" t="str">
        <f t="shared" si="10"/>
        <v/>
      </c>
      <c r="H362" s="203"/>
      <c r="I362" s="97"/>
      <c r="J362" s="3" t="b">
        <f t="shared" si="11"/>
        <v>0</v>
      </c>
      <c r="K362" s="1" t="b">
        <f>IF(AND(B362&lt;&gt;"",COUNTIF(Buildings!B:B,B362)=0),TRUE,FALSE)</f>
        <v>0</v>
      </c>
    </row>
    <row r="363" spans="1:11" s="3" customFormat="1" ht="16.5" customHeight="1">
      <c r="A363" s="96"/>
      <c r="B363" s="199"/>
      <c r="C363" s="200"/>
      <c r="D363" s="200"/>
      <c r="E363" s="200"/>
      <c r="F363" s="201"/>
      <c r="G363" s="197" t="str">
        <f t="shared" si="10"/>
        <v/>
      </c>
      <c r="H363" s="203"/>
      <c r="I363" s="97"/>
      <c r="J363" s="3" t="b">
        <f t="shared" si="11"/>
        <v>0</v>
      </c>
      <c r="K363" s="1" t="b">
        <f>IF(AND(B363&lt;&gt;"",COUNTIF(Buildings!B:B,B363)=0),TRUE,FALSE)</f>
        <v>0</v>
      </c>
    </row>
    <row r="364" spans="1:11" s="3" customFormat="1" ht="16.5" customHeight="1">
      <c r="A364" s="96"/>
      <c r="B364" s="194"/>
      <c r="C364" s="195"/>
      <c r="D364" s="195"/>
      <c r="E364" s="195"/>
      <c r="F364" s="196"/>
      <c r="G364" s="197" t="str">
        <f t="shared" si="10"/>
        <v/>
      </c>
      <c r="H364" s="203"/>
      <c r="I364" s="97"/>
      <c r="J364" s="3" t="b">
        <f t="shared" si="11"/>
        <v>0</v>
      </c>
      <c r="K364" s="1" t="b">
        <f>IF(AND(B364&lt;&gt;"",COUNTIF(Buildings!B:B,B364)=0),TRUE,FALSE)</f>
        <v>0</v>
      </c>
    </row>
    <row r="365" spans="1:11" s="3" customFormat="1" ht="16.5" customHeight="1">
      <c r="A365" s="96"/>
      <c r="B365" s="199"/>
      <c r="C365" s="200"/>
      <c r="D365" s="200"/>
      <c r="E365" s="200"/>
      <c r="F365" s="201"/>
      <c r="G365" s="197" t="str">
        <f t="shared" si="10"/>
        <v/>
      </c>
      <c r="H365" s="203"/>
      <c r="I365" s="97"/>
      <c r="J365" s="3" t="b">
        <f t="shared" si="11"/>
        <v>0</v>
      </c>
      <c r="K365" s="1" t="b">
        <f>IF(AND(B365&lt;&gt;"",COUNTIF(Buildings!B:B,B365)=0),TRUE,FALSE)</f>
        <v>0</v>
      </c>
    </row>
    <row r="366" spans="1:11" s="3" customFormat="1" ht="16.5" customHeight="1">
      <c r="A366" s="96"/>
      <c r="B366" s="194"/>
      <c r="C366" s="195"/>
      <c r="D366" s="195"/>
      <c r="E366" s="195"/>
      <c r="F366" s="196"/>
      <c r="G366" s="197" t="str">
        <f t="shared" si="10"/>
        <v/>
      </c>
      <c r="H366" s="203"/>
      <c r="I366" s="97"/>
      <c r="J366" s="3" t="b">
        <f t="shared" si="11"/>
        <v>0</v>
      </c>
      <c r="K366" s="1" t="b">
        <f>IF(AND(B366&lt;&gt;"",COUNTIF(Buildings!B:B,B366)=0),TRUE,FALSE)</f>
        <v>0</v>
      </c>
    </row>
    <row r="367" spans="1:11" s="3" customFormat="1" ht="16.5" customHeight="1">
      <c r="A367" s="96"/>
      <c r="B367" s="199"/>
      <c r="C367" s="200"/>
      <c r="D367" s="200"/>
      <c r="E367" s="200"/>
      <c r="F367" s="201"/>
      <c r="G367" s="197" t="str">
        <f t="shared" si="10"/>
        <v/>
      </c>
      <c r="H367" s="203"/>
      <c r="I367" s="97"/>
      <c r="J367" s="3" t="b">
        <f t="shared" si="11"/>
        <v>0</v>
      </c>
      <c r="K367" s="1" t="b">
        <f>IF(AND(B367&lt;&gt;"",COUNTIF(Buildings!B:B,B367)=0),TRUE,FALSE)</f>
        <v>0</v>
      </c>
    </row>
    <row r="368" spans="1:11" s="3" customFormat="1" ht="16.5" customHeight="1">
      <c r="A368" s="96"/>
      <c r="B368" s="194"/>
      <c r="C368" s="195"/>
      <c r="D368" s="195"/>
      <c r="E368" s="195"/>
      <c r="F368" s="196"/>
      <c r="G368" s="197" t="str">
        <f t="shared" si="10"/>
        <v/>
      </c>
      <c r="H368" s="203"/>
      <c r="I368" s="97"/>
      <c r="J368" s="3" t="b">
        <f t="shared" si="11"/>
        <v>0</v>
      </c>
      <c r="K368" s="1" t="b">
        <f>IF(AND(B368&lt;&gt;"",COUNTIF(Buildings!B:B,B368)=0),TRUE,FALSE)</f>
        <v>0</v>
      </c>
    </row>
    <row r="369" spans="1:11" s="3" customFormat="1" ht="16.5" customHeight="1">
      <c r="A369" s="96"/>
      <c r="B369" s="199"/>
      <c r="C369" s="200"/>
      <c r="D369" s="200"/>
      <c r="E369" s="200"/>
      <c r="F369" s="201"/>
      <c r="G369" s="197" t="str">
        <f t="shared" si="10"/>
        <v/>
      </c>
      <c r="H369" s="203"/>
      <c r="I369" s="97"/>
      <c r="J369" s="3" t="b">
        <f t="shared" si="11"/>
        <v>0</v>
      </c>
      <c r="K369" s="1" t="b">
        <f>IF(AND(B369&lt;&gt;"",COUNTIF(Buildings!B:B,B369)=0),TRUE,FALSE)</f>
        <v>0</v>
      </c>
    </row>
    <row r="370" spans="1:11" s="3" customFormat="1" ht="16.5" customHeight="1">
      <c r="A370" s="96"/>
      <c r="B370" s="194"/>
      <c r="C370" s="195"/>
      <c r="D370" s="195"/>
      <c r="E370" s="195"/>
      <c r="F370" s="196"/>
      <c r="G370" s="197" t="str">
        <f t="shared" si="10"/>
        <v/>
      </c>
      <c r="H370" s="203"/>
      <c r="I370" s="97"/>
      <c r="J370" s="3" t="b">
        <f t="shared" si="11"/>
        <v>0</v>
      </c>
      <c r="K370" s="1" t="b">
        <f>IF(AND(B370&lt;&gt;"",COUNTIF(Buildings!B:B,B370)=0),TRUE,FALSE)</f>
        <v>0</v>
      </c>
    </row>
    <row r="371" spans="1:11" s="3" customFormat="1" ht="16.5" customHeight="1">
      <c r="A371" s="96"/>
      <c r="B371" s="199"/>
      <c r="C371" s="200"/>
      <c r="D371" s="200"/>
      <c r="E371" s="200"/>
      <c r="F371" s="201"/>
      <c r="G371" s="197" t="str">
        <f t="shared" si="10"/>
        <v/>
      </c>
      <c r="H371" s="203"/>
      <c r="I371" s="97"/>
      <c r="J371" s="3" t="b">
        <f t="shared" si="11"/>
        <v>0</v>
      </c>
      <c r="K371" s="1" t="b">
        <f>IF(AND(B371&lt;&gt;"",COUNTIF(Buildings!B:B,B371)=0),TRUE,FALSE)</f>
        <v>0</v>
      </c>
    </row>
    <row r="372" spans="1:11" s="3" customFormat="1" ht="16.5" customHeight="1">
      <c r="A372" s="96"/>
      <c r="B372" s="194"/>
      <c r="C372" s="195"/>
      <c r="D372" s="195"/>
      <c r="E372" s="195"/>
      <c r="F372" s="196"/>
      <c r="G372" s="197" t="str">
        <f t="shared" si="10"/>
        <v/>
      </c>
      <c r="H372" s="203"/>
      <c r="I372" s="97"/>
      <c r="J372" s="3" t="b">
        <f t="shared" si="11"/>
        <v>0</v>
      </c>
      <c r="K372" s="1" t="b">
        <f>IF(AND(B372&lt;&gt;"",COUNTIF(Buildings!B:B,B372)=0),TRUE,FALSE)</f>
        <v>0</v>
      </c>
    </row>
    <row r="373" spans="1:11" s="3" customFormat="1" ht="16.5" customHeight="1">
      <c r="A373" s="96"/>
      <c r="B373" s="199"/>
      <c r="C373" s="200"/>
      <c r="D373" s="200"/>
      <c r="E373" s="200"/>
      <c r="F373" s="201"/>
      <c r="G373" s="197" t="str">
        <f t="shared" si="10"/>
        <v/>
      </c>
      <c r="H373" s="203"/>
      <c r="I373" s="97"/>
      <c r="J373" s="3" t="b">
        <f t="shared" si="11"/>
        <v>0</v>
      </c>
      <c r="K373" s="1" t="b">
        <f>IF(AND(B373&lt;&gt;"",COUNTIF(Buildings!B:B,B373)=0),TRUE,FALSE)</f>
        <v>0</v>
      </c>
    </row>
    <row r="374" spans="1:11" s="3" customFormat="1" ht="16.5" customHeight="1">
      <c r="A374" s="96"/>
      <c r="B374" s="194"/>
      <c r="C374" s="195"/>
      <c r="D374" s="195"/>
      <c r="E374" s="195"/>
      <c r="F374" s="196"/>
      <c r="G374" s="197" t="str">
        <f t="shared" si="10"/>
        <v/>
      </c>
      <c r="H374" s="203"/>
      <c r="I374" s="97"/>
      <c r="J374" s="3" t="b">
        <f t="shared" si="11"/>
        <v>0</v>
      </c>
      <c r="K374" s="1" t="b">
        <f>IF(AND(B374&lt;&gt;"",COUNTIF(Buildings!B:B,B374)=0),TRUE,FALSE)</f>
        <v>0</v>
      </c>
    </row>
    <row r="375" spans="1:11" s="3" customFormat="1" ht="16.5" customHeight="1">
      <c r="A375" s="96"/>
      <c r="B375" s="199"/>
      <c r="C375" s="200"/>
      <c r="D375" s="200"/>
      <c r="E375" s="200"/>
      <c r="F375" s="201"/>
      <c r="G375" s="197" t="str">
        <f t="shared" si="10"/>
        <v/>
      </c>
      <c r="H375" s="203"/>
      <c r="I375" s="97"/>
      <c r="J375" s="3" t="b">
        <f t="shared" si="11"/>
        <v>0</v>
      </c>
      <c r="K375" s="1" t="b">
        <f>IF(AND(B375&lt;&gt;"",COUNTIF(Buildings!B:B,B375)=0),TRUE,FALSE)</f>
        <v>0</v>
      </c>
    </row>
    <row r="376" spans="1:11" s="3" customFormat="1" ht="16.5" customHeight="1">
      <c r="A376" s="96"/>
      <c r="B376" s="194"/>
      <c r="C376" s="195"/>
      <c r="D376" s="195"/>
      <c r="E376" s="195"/>
      <c r="F376" s="196"/>
      <c r="G376" s="197" t="str">
        <f t="shared" si="10"/>
        <v/>
      </c>
      <c r="H376" s="203"/>
      <c r="I376" s="97"/>
      <c r="J376" s="3" t="b">
        <f t="shared" si="11"/>
        <v>0</v>
      </c>
      <c r="K376" s="1" t="b">
        <f>IF(AND(B376&lt;&gt;"",COUNTIF(Buildings!B:B,B376)=0),TRUE,FALSE)</f>
        <v>0</v>
      </c>
    </row>
    <row r="377" spans="1:11" s="3" customFormat="1" ht="16.5" customHeight="1">
      <c r="A377" s="96"/>
      <c r="B377" s="199"/>
      <c r="C377" s="200"/>
      <c r="D377" s="200"/>
      <c r="E377" s="200"/>
      <c r="F377" s="201"/>
      <c r="G377" s="197" t="str">
        <f t="shared" si="10"/>
        <v/>
      </c>
      <c r="H377" s="203"/>
      <c r="I377" s="97"/>
      <c r="J377" s="3" t="b">
        <f t="shared" si="11"/>
        <v>0</v>
      </c>
      <c r="K377" s="1" t="b">
        <f>IF(AND(B377&lt;&gt;"",COUNTIF(Buildings!B:B,B377)=0),TRUE,FALSE)</f>
        <v>0</v>
      </c>
    </row>
    <row r="378" spans="1:11" s="3" customFormat="1" ht="16.5" customHeight="1">
      <c r="A378" s="96"/>
      <c r="B378" s="194"/>
      <c r="C378" s="195"/>
      <c r="D378" s="195"/>
      <c r="E378" s="195"/>
      <c r="F378" s="196"/>
      <c r="G378" s="197" t="str">
        <f t="shared" si="10"/>
        <v/>
      </c>
      <c r="H378" s="203"/>
      <c r="I378" s="97"/>
      <c r="J378" s="3" t="b">
        <f t="shared" si="11"/>
        <v>0</v>
      </c>
      <c r="K378" s="1" t="b">
        <f>IF(AND(B378&lt;&gt;"",COUNTIF(Buildings!B:B,B378)=0),TRUE,FALSE)</f>
        <v>0</v>
      </c>
    </row>
    <row r="379" spans="1:11" s="3" customFormat="1" ht="16.5" customHeight="1">
      <c r="A379" s="96"/>
      <c r="B379" s="199"/>
      <c r="C379" s="200"/>
      <c r="D379" s="200"/>
      <c r="E379" s="200"/>
      <c r="F379" s="201"/>
      <c r="G379" s="197" t="str">
        <f t="shared" si="10"/>
        <v/>
      </c>
      <c r="H379" s="203"/>
      <c r="I379" s="97"/>
      <c r="J379" s="3" t="b">
        <f t="shared" si="11"/>
        <v>0</v>
      </c>
      <c r="K379" s="1" t="b">
        <f>IF(AND(B379&lt;&gt;"",COUNTIF(Buildings!B:B,B379)=0),TRUE,FALSE)</f>
        <v>0</v>
      </c>
    </row>
    <row r="380" spans="1:11" s="3" customFormat="1" ht="16.5" customHeight="1">
      <c r="A380" s="96"/>
      <c r="B380" s="194"/>
      <c r="C380" s="195"/>
      <c r="D380" s="195"/>
      <c r="E380" s="195"/>
      <c r="F380" s="196"/>
      <c r="G380" s="197" t="str">
        <f t="shared" si="10"/>
        <v/>
      </c>
      <c r="H380" s="203"/>
      <c r="I380" s="97"/>
      <c r="J380" s="3" t="b">
        <f t="shared" si="11"/>
        <v>0</v>
      </c>
      <c r="K380" s="1" t="b">
        <f>IF(AND(B380&lt;&gt;"",COUNTIF(Buildings!B:B,B380)=0),TRUE,FALSE)</f>
        <v>0</v>
      </c>
    </row>
    <row r="381" spans="1:11" s="3" customFormat="1" ht="16.5" customHeight="1">
      <c r="A381" s="96"/>
      <c r="B381" s="199"/>
      <c r="C381" s="200"/>
      <c r="D381" s="200"/>
      <c r="E381" s="200"/>
      <c r="F381" s="201"/>
      <c r="G381" s="197" t="str">
        <f t="shared" si="10"/>
        <v/>
      </c>
      <c r="H381" s="203"/>
      <c r="I381" s="97"/>
      <c r="J381" s="3" t="b">
        <f t="shared" si="11"/>
        <v>0</v>
      </c>
      <c r="K381" s="1" t="b">
        <f>IF(AND(B381&lt;&gt;"",COUNTIF(Buildings!B:B,B381)=0),TRUE,FALSE)</f>
        <v>0</v>
      </c>
    </row>
    <row r="382" spans="1:11" s="3" customFormat="1" ht="16.5" customHeight="1">
      <c r="A382" s="96"/>
      <c r="B382" s="194"/>
      <c r="C382" s="195"/>
      <c r="D382" s="195"/>
      <c r="E382" s="195"/>
      <c r="F382" s="196"/>
      <c r="G382" s="197" t="str">
        <f t="shared" si="10"/>
        <v/>
      </c>
      <c r="H382" s="203"/>
      <c r="I382" s="97"/>
      <c r="J382" s="3" t="b">
        <f t="shared" si="11"/>
        <v>0</v>
      </c>
      <c r="K382" s="1" t="b">
        <f>IF(AND(B382&lt;&gt;"",COUNTIF(Buildings!B:B,B382)=0),TRUE,FALSE)</f>
        <v>0</v>
      </c>
    </row>
    <row r="383" spans="1:11" s="3" customFormat="1" ht="16.5" customHeight="1">
      <c r="A383" s="96"/>
      <c r="B383" s="199"/>
      <c r="C383" s="200"/>
      <c r="D383" s="200"/>
      <c r="E383" s="200"/>
      <c r="F383" s="201"/>
      <c r="G383" s="197" t="str">
        <f t="shared" si="10"/>
        <v/>
      </c>
      <c r="H383" s="203"/>
      <c r="I383" s="97"/>
      <c r="J383" s="3" t="b">
        <f t="shared" si="11"/>
        <v>0</v>
      </c>
      <c r="K383" s="1" t="b">
        <f>IF(AND(B383&lt;&gt;"",COUNTIF(Buildings!B:B,B383)=0),TRUE,FALSE)</f>
        <v>0</v>
      </c>
    </row>
    <row r="384" spans="1:11" s="3" customFormat="1" ht="16.5" customHeight="1">
      <c r="A384" s="96"/>
      <c r="B384" s="194"/>
      <c r="C384" s="195"/>
      <c r="D384" s="195"/>
      <c r="E384" s="195"/>
      <c r="F384" s="196"/>
      <c r="G384" s="197" t="str">
        <f t="shared" si="10"/>
        <v/>
      </c>
      <c r="H384" s="203"/>
      <c r="I384" s="97"/>
      <c r="J384" s="3" t="b">
        <f t="shared" si="11"/>
        <v>0</v>
      </c>
      <c r="K384" s="1" t="b">
        <f>IF(AND(B384&lt;&gt;"",COUNTIF(Buildings!B:B,B384)=0),TRUE,FALSE)</f>
        <v>0</v>
      </c>
    </row>
    <row r="385" spans="1:11" s="3" customFormat="1" ht="16.5" customHeight="1">
      <c r="A385" s="96"/>
      <c r="B385" s="199"/>
      <c r="C385" s="200"/>
      <c r="D385" s="200"/>
      <c r="E385" s="200"/>
      <c r="F385" s="201"/>
      <c r="G385" s="197" t="str">
        <f t="shared" si="10"/>
        <v/>
      </c>
      <c r="H385" s="203"/>
      <c r="I385" s="97"/>
      <c r="J385" s="3" t="b">
        <f t="shared" si="11"/>
        <v>0</v>
      </c>
      <c r="K385" s="1" t="b">
        <f>IF(AND(B385&lt;&gt;"",COUNTIF(Buildings!B:B,B385)=0),TRUE,FALSE)</f>
        <v>0</v>
      </c>
    </row>
    <row r="386" spans="1:11" s="3" customFormat="1" ht="16.5" customHeight="1">
      <c r="A386" s="96"/>
      <c r="B386" s="194"/>
      <c r="C386" s="195"/>
      <c r="D386" s="195"/>
      <c r="E386" s="195"/>
      <c r="F386" s="196"/>
      <c r="G386" s="197" t="str">
        <f t="shared" si="10"/>
        <v/>
      </c>
      <c r="H386" s="203"/>
      <c r="I386" s="97"/>
      <c r="J386" s="3" t="b">
        <f t="shared" si="11"/>
        <v>0</v>
      </c>
      <c r="K386" s="1" t="b">
        <f>IF(AND(B386&lt;&gt;"",COUNTIF(Buildings!B:B,B386)=0),TRUE,FALSE)</f>
        <v>0</v>
      </c>
    </row>
    <row r="387" spans="1:11" s="3" customFormat="1" ht="16.5" customHeight="1">
      <c r="A387" s="96"/>
      <c r="B387" s="199"/>
      <c r="C387" s="200"/>
      <c r="D387" s="200"/>
      <c r="E387" s="200"/>
      <c r="F387" s="201"/>
      <c r="G387" s="197" t="str">
        <f t="shared" si="10"/>
        <v/>
      </c>
      <c r="H387" s="203"/>
      <c r="I387" s="97"/>
      <c r="J387" s="3" t="b">
        <f t="shared" si="11"/>
        <v>0</v>
      </c>
      <c r="K387" s="1" t="b">
        <f>IF(AND(B387&lt;&gt;"",COUNTIF(Buildings!B:B,B387)=0),TRUE,FALSE)</f>
        <v>0</v>
      </c>
    </row>
    <row r="388" spans="1:11" s="3" customFormat="1" ht="16.5" customHeight="1">
      <c r="A388" s="96"/>
      <c r="B388" s="194"/>
      <c r="C388" s="195"/>
      <c r="D388" s="195"/>
      <c r="E388" s="195"/>
      <c r="F388" s="196"/>
      <c r="G388" s="197" t="str">
        <f t="shared" ref="G388:G451" si="12">IF(F388="","",F388)</f>
        <v/>
      </c>
      <c r="H388" s="203"/>
      <c r="I388" s="97"/>
      <c r="J388" s="3" t="b">
        <f t="shared" ref="J388:J451" si="13">IF(F388=G388,FALSE,TRUE)</f>
        <v>0</v>
      </c>
      <c r="K388" s="1" t="b">
        <f>IF(AND(B388&lt;&gt;"",COUNTIF(Buildings!B:B,B388)=0),TRUE,FALSE)</f>
        <v>0</v>
      </c>
    </row>
    <row r="389" spans="1:11" s="3" customFormat="1" ht="16.5" customHeight="1">
      <c r="A389" s="96"/>
      <c r="B389" s="199"/>
      <c r="C389" s="200"/>
      <c r="D389" s="200"/>
      <c r="E389" s="200"/>
      <c r="F389" s="201"/>
      <c r="G389" s="197" t="str">
        <f t="shared" si="12"/>
        <v/>
      </c>
      <c r="H389" s="203"/>
      <c r="I389" s="97"/>
      <c r="J389" s="3" t="b">
        <f t="shared" si="13"/>
        <v>0</v>
      </c>
      <c r="K389" s="1" t="b">
        <f>IF(AND(B389&lt;&gt;"",COUNTIF(Buildings!B:B,B389)=0),TRUE,FALSE)</f>
        <v>0</v>
      </c>
    </row>
    <row r="390" spans="1:11" s="3" customFormat="1" ht="16.5" customHeight="1">
      <c r="A390" s="96"/>
      <c r="B390" s="194"/>
      <c r="C390" s="195"/>
      <c r="D390" s="195"/>
      <c r="E390" s="195"/>
      <c r="F390" s="196"/>
      <c r="G390" s="197" t="str">
        <f t="shared" si="12"/>
        <v/>
      </c>
      <c r="H390" s="203"/>
      <c r="I390" s="97"/>
      <c r="J390" s="3" t="b">
        <f t="shared" si="13"/>
        <v>0</v>
      </c>
      <c r="K390" s="1" t="b">
        <f>IF(AND(B390&lt;&gt;"",COUNTIF(Buildings!B:B,B390)=0),TRUE,FALSE)</f>
        <v>0</v>
      </c>
    </row>
    <row r="391" spans="1:11" s="3" customFormat="1" ht="16.5" customHeight="1">
      <c r="A391" s="96"/>
      <c r="B391" s="199"/>
      <c r="C391" s="200"/>
      <c r="D391" s="200"/>
      <c r="E391" s="200"/>
      <c r="F391" s="201"/>
      <c r="G391" s="197" t="str">
        <f t="shared" si="12"/>
        <v/>
      </c>
      <c r="H391" s="203"/>
      <c r="I391" s="97"/>
      <c r="J391" s="3" t="b">
        <f t="shared" si="13"/>
        <v>0</v>
      </c>
      <c r="K391" s="1" t="b">
        <f>IF(AND(B391&lt;&gt;"",COUNTIF(Buildings!B:B,B391)=0),TRUE,FALSE)</f>
        <v>0</v>
      </c>
    </row>
    <row r="392" spans="1:11" s="3" customFormat="1" ht="16.5" customHeight="1">
      <c r="A392" s="96"/>
      <c r="B392" s="194"/>
      <c r="C392" s="195"/>
      <c r="D392" s="195"/>
      <c r="E392" s="195"/>
      <c r="F392" s="196"/>
      <c r="G392" s="197" t="str">
        <f t="shared" si="12"/>
        <v/>
      </c>
      <c r="H392" s="203"/>
      <c r="I392" s="97"/>
      <c r="J392" s="3" t="b">
        <f t="shared" si="13"/>
        <v>0</v>
      </c>
      <c r="K392" s="1" t="b">
        <f>IF(AND(B392&lt;&gt;"",COUNTIF(Buildings!B:B,B392)=0),TRUE,FALSE)</f>
        <v>0</v>
      </c>
    </row>
    <row r="393" spans="1:11" s="3" customFormat="1" ht="16.5" customHeight="1">
      <c r="A393" s="96"/>
      <c r="B393" s="199"/>
      <c r="C393" s="200"/>
      <c r="D393" s="200"/>
      <c r="E393" s="200"/>
      <c r="F393" s="201"/>
      <c r="G393" s="197" t="str">
        <f t="shared" si="12"/>
        <v/>
      </c>
      <c r="H393" s="203"/>
      <c r="I393" s="97"/>
      <c r="J393" s="3" t="b">
        <f t="shared" si="13"/>
        <v>0</v>
      </c>
      <c r="K393" s="1" t="b">
        <f>IF(AND(B393&lt;&gt;"",COUNTIF(Buildings!B:B,B393)=0),TRUE,FALSE)</f>
        <v>0</v>
      </c>
    </row>
    <row r="394" spans="1:11" s="3" customFormat="1" ht="16.5" customHeight="1">
      <c r="A394" s="96"/>
      <c r="B394" s="194"/>
      <c r="C394" s="195"/>
      <c r="D394" s="195"/>
      <c r="E394" s="195"/>
      <c r="F394" s="196"/>
      <c r="G394" s="197" t="str">
        <f t="shared" si="12"/>
        <v/>
      </c>
      <c r="H394" s="203"/>
      <c r="I394" s="97"/>
      <c r="J394" s="3" t="b">
        <f t="shared" si="13"/>
        <v>0</v>
      </c>
      <c r="K394" s="1" t="b">
        <f>IF(AND(B394&lt;&gt;"",COUNTIF(Buildings!B:B,B394)=0),TRUE,FALSE)</f>
        <v>0</v>
      </c>
    </row>
    <row r="395" spans="1:11" s="3" customFormat="1" ht="16.5" customHeight="1">
      <c r="A395" s="96"/>
      <c r="B395" s="199"/>
      <c r="C395" s="200"/>
      <c r="D395" s="200"/>
      <c r="E395" s="200"/>
      <c r="F395" s="201"/>
      <c r="G395" s="197" t="str">
        <f t="shared" si="12"/>
        <v/>
      </c>
      <c r="H395" s="203"/>
      <c r="I395" s="97"/>
      <c r="J395" s="3" t="b">
        <f t="shared" si="13"/>
        <v>0</v>
      </c>
      <c r="K395" s="1" t="b">
        <f>IF(AND(B395&lt;&gt;"",COUNTIF(Buildings!B:B,B395)=0),TRUE,FALSE)</f>
        <v>0</v>
      </c>
    </row>
    <row r="396" spans="1:11" s="3" customFormat="1" ht="16.5" customHeight="1">
      <c r="A396" s="96"/>
      <c r="B396" s="194"/>
      <c r="C396" s="195"/>
      <c r="D396" s="195"/>
      <c r="E396" s="195"/>
      <c r="F396" s="196"/>
      <c r="G396" s="197" t="str">
        <f t="shared" si="12"/>
        <v/>
      </c>
      <c r="H396" s="203"/>
      <c r="I396" s="97"/>
      <c r="J396" s="3" t="b">
        <f t="shared" si="13"/>
        <v>0</v>
      </c>
      <c r="K396" s="1" t="b">
        <f>IF(AND(B396&lt;&gt;"",COUNTIF(Buildings!B:B,B396)=0),TRUE,FALSE)</f>
        <v>0</v>
      </c>
    </row>
    <row r="397" spans="1:11" s="3" customFormat="1" ht="16.5" customHeight="1">
      <c r="A397" s="96"/>
      <c r="B397" s="199"/>
      <c r="C397" s="200"/>
      <c r="D397" s="200"/>
      <c r="E397" s="200"/>
      <c r="F397" s="201"/>
      <c r="G397" s="197" t="str">
        <f t="shared" si="12"/>
        <v/>
      </c>
      <c r="H397" s="203"/>
      <c r="I397" s="97"/>
      <c r="J397" s="3" t="b">
        <f t="shared" si="13"/>
        <v>0</v>
      </c>
      <c r="K397" s="1" t="b">
        <f>IF(AND(B397&lt;&gt;"",COUNTIF(Buildings!B:B,B397)=0),TRUE,FALSE)</f>
        <v>0</v>
      </c>
    </row>
    <row r="398" spans="1:11" s="3" customFormat="1" ht="16.5" customHeight="1">
      <c r="A398" s="96"/>
      <c r="B398" s="194"/>
      <c r="C398" s="195"/>
      <c r="D398" s="195"/>
      <c r="E398" s="195"/>
      <c r="F398" s="196"/>
      <c r="G398" s="197" t="str">
        <f t="shared" si="12"/>
        <v/>
      </c>
      <c r="H398" s="203"/>
      <c r="I398" s="97"/>
      <c r="J398" s="3" t="b">
        <f t="shared" si="13"/>
        <v>0</v>
      </c>
      <c r="K398" s="1" t="b">
        <f>IF(AND(B398&lt;&gt;"",COUNTIF(Buildings!B:B,B398)=0),TRUE,FALSE)</f>
        <v>0</v>
      </c>
    </row>
    <row r="399" spans="1:11" s="3" customFormat="1" ht="16.5" customHeight="1">
      <c r="A399" s="96"/>
      <c r="B399" s="199"/>
      <c r="C399" s="200"/>
      <c r="D399" s="200"/>
      <c r="E399" s="200"/>
      <c r="F399" s="201"/>
      <c r="G399" s="197" t="str">
        <f t="shared" si="12"/>
        <v/>
      </c>
      <c r="H399" s="203"/>
      <c r="I399" s="97"/>
      <c r="J399" s="3" t="b">
        <f t="shared" si="13"/>
        <v>0</v>
      </c>
      <c r="K399" s="1" t="b">
        <f>IF(AND(B399&lt;&gt;"",COUNTIF(Buildings!B:B,B399)=0),TRUE,FALSE)</f>
        <v>0</v>
      </c>
    </row>
    <row r="400" spans="1:11" s="3" customFormat="1" ht="16.5" customHeight="1">
      <c r="A400" s="96"/>
      <c r="B400" s="194"/>
      <c r="C400" s="195"/>
      <c r="D400" s="195"/>
      <c r="E400" s="195"/>
      <c r="F400" s="196"/>
      <c r="G400" s="197" t="str">
        <f t="shared" si="12"/>
        <v/>
      </c>
      <c r="H400" s="203"/>
      <c r="I400" s="97"/>
      <c r="J400" s="3" t="b">
        <f t="shared" si="13"/>
        <v>0</v>
      </c>
      <c r="K400" s="1" t="b">
        <f>IF(AND(B400&lt;&gt;"",COUNTIF(Buildings!B:B,B400)=0),TRUE,FALSE)</f>
        <v>0</v>
      </c>
    </row>
    <row r="401" spans="1:11" s="3" customFormat="1" ht="16.5" customHeight="1">
      <c r="A401" s="96"/>
      <c r="B401" s="199"/>
      <c r="C401" s="200"/>
      <c r="D401" s="200"/>
      <c r="E401" s="200"/>
      <c r="F401" s="201"/>
      <c r="G401" s="197" t="str">
        <f t="shared" si="12"/>
        <v/>
      </c>
      <c r="H401" s="203"/>
      <c r="I401" s="97"/>
      <c r="J401" s="3" t="b">
        <f t="shared" si="13"/>
        <v>0</v>
      </c>
      <c r="K401" s="1" t="b">
        <f>IF(AND(B401&lt;&gt;"",COUNTIF(Buildings!B:B,B401)=0),TRUE,FALSE)</f>
        <v>0</v>
      </c>
    </row>
    <row r="402" spans="1:11" s="3" customFormat="1" ht="16.5" customHeight="1">
      <c r="A402" s="96"/>
      <c r="B402" s="194"/>
      <c r="C402" s="195"/>
      <c r="D402" s="195"/>
      <c r="E402" s="195"/>
      <c r="F402" s="196"/>
      <c r="G402" s="197" t="str">
        <f t="shared" si="12"/>
        <v/>
      </c>
      <c r="H402" s="203"/>
      <c r="I402" s="97"/>
      <c r="J402" s="3" t="b">
        <f t="shared" si="13"/>
        <v>0</v>
      </c>
      <c r="K402" s="1" t="b">
        <f>IF(AND(B402&lt;&gt;"",COUNTIF(Buildings!B:B,B402)=0),TRUE,FALSE)</f>
        <v>0</v>
      </c>
    </row>
    <row r="403" spans="1:11" s="3" customFormat="1" ht="16.5" customHeight="1">
      <c r="A403" s="96"/>
      <c r="B403" s="199"/>
      <c r="C403" s="200"/>
      <c r="D403" s="200"/>
      <c r="E403" s="200"/>
      <c r="F403" s="201"/>
      <c r="G403" s="197" t="str">
        <f t="shared" si="12"/>
        <v/>
      </c>
      <c r="H403" s="203"/>
      <c r="I403" s="97"/>
      <c r="J403" s="3" t="b">
        <f t="shared" si="13"/>
        <v>0</v>
      </c>
      <c r="K403" s="1" t="b">
        <f>IF(AND(B403&lt;&gt;"",COUNTIF(Buildings!B:B,B403)=0),TRUE,FALSE)</f>
        <v>0</v>
      </c>
    </row>
    <row r="404" spans="1:11" s="3" customFormat="1" ht="16.5" customHeight="1">
      <c r="A404" s="96"/>
      <c r="B404" s="194"/>
      <c r="C404" s="195"/>
      <c r="D404" s="195"/>
      <c r="E404" s="195"/>
      <c r="F404" s="196"/>
      <c r="G404" s="197" t="str">
        <f t="shared" si="12"/>
        <v/>
      </c>
      <c r="H404" s="203"/>
      <c r="I404" s="97"/>
      <c r="J404" s="3" t="b">
        <f t="shared" si="13"/>
        <v>0</v>
      </c>
      <c r="K404" s="1" t="b">
        <f>IF(AND(B404&lt;&gt;"",COUNTIF(Buildings!B:B,B404)=0),TRUE,FALSE)</f>
        <v>0</v>
      </c>
    </row>
    <row r="405" spans="1:11" s="3" customFormat="1" ht="16.5" customHeight="1">
      <c r="A405" s="96"/>
      <c r="B405" s="199"/>
      <c r="C405" s="200"/>
      <c r="D405" s="200"/>
      <c r="E405" s="200"/>
      <c r="F405" s="201"/>
      <c r="G405" s="197" t="str">
        <f t="shared" si="12"/>
        <v/>
      </c>
      <c r="H405" s="203"/>
      <c r="I405" s="97"/>
      <c r="J405" s="3" t="b">
        <f t="shared" si="13"/>
        <v>0</v>
      </c>
      <c r="K405" s="1" t="b">
        <f>IF(AND(B405&lt;&gt;"",COUNTIF(Buildings!B:B,B405)=0),TRUE,FALSE)</f>
        <v>0</v>
      </c>
    </row>
    <row r="406" spans="1:11" s="3" customFormat="1" ht="16.5" customHeight="1">
      <c r="A406" s="96"/>
      <c r="B406" s="194"/>
      <c r="C406" s="195"/>
      <c r="D406" s="195"/>
      <c r="E406" s="195"/>
      <c r="F406" s="196"/>
      <c r="G406" s="197" t="str">
        <f t="shared" si="12"/>
        <v/>
      </c>
      <c r="H406" s="203"/>
      <c r="I406" s="97"/>
      <c r="J406" s="3" t="b">
        <f t="shared" si="13"/>
        <v>0</v>
      </c>
      <c r="K406" s="1" t="b">
        <f>IF(AND(B406&lt;&gt;"",COUNTIF(Buildings!B:B,B406)=0),TRUE,FALSE)</f>
        <v>0</v>
      </c>
    </row>
    <row r="407" spans="1:11" s="3" customFormat="1" ht="16.5" customHeight="1">
      <c r="A407" s="96"/>
      <c r="B407" s="199"/>
      <c r="C407" s="200"/>
      <c r="D407" s="200"/>
      <c r="E407" s="200"/>
      <c r="F407" s="201"/>
      <c r="G407" s="197" t="str">
        <f t="shared" si="12"/>
        <v/>
      </c>
      <c r="H407" s="203"/>
      <c r="I407" s="97"/>
      <c r="J407" s="3" t="b">
        <f t="shared" si="13"/>
        <v>0</v>
      </c>
      <c r="K407" s="1" t="b">
        <f>IF(AND(B407&lt;&gt;"",COUNTIF(Buildings!B:B,B407)=0),TRUE,FALSE)</f>
        <v>0</v>
      </c>
    </row>
    <row r="408" spans="1:11" s="3" customFormat="1" ht="16.5" customHeight="1">
      <c r="A408" s="96"/>
      <c r="B408" s="194"/>
      <c r="C408" s="195"/>
      <c r="D408" s="195"/>
      <c r="E408" s="195"/>
      <c r="F408" s="196"/>
      <c r="G408" s="197" t="str">
        <f t="shared" si="12"/>
        <v/>
      </c>
      <c r="H408" s="203"/>
      <c r="I408" s="97"/>
      <c r="J408" s="3" t="b">
        <f t="shared" si="13"/>
        <v>0</v>
      </c>
      <c r="K408" s="1" t="b">
        <f>IF(AND(B408&lt;&gt;"",COUNTIF(Buildings!B:B,B408)=0),TRUE,FALSE)</f>
        <v>0</v>
      </c>
    </row>
    <row r="409" spans="1:11" s="3" customFormat="1" ht="16.5" customHeight="1">
      <c r="A409" s="96"/>
      <c r="B409" s="199"/>
      <c r="C409" s="200"/>
      <c r="D409" s="200"/>
      <c r="E409" s="200"/>
      <c r="F409" s="201"/>
      <c r="G409" s="197" t="str">
        <f t="shared" si="12"/>
        <v/>
      </c>
      <c r="H409" s="203"/>
      <c r="I409" s="97"/>
      <c r="J409" s="3" t="b">
        <f t="shared" si="13"/>
        <v>0</v>
      </c>
      <c r="K409" s="1" t="b">
        <f>IF(AND(B409&lt;&gt;"",COUNTIF(Buildings!B:B,B409)=0),TRUE,FALSE)</f>
        <v>0</v>
      </c>
    </row>
    <row r="410" spans="1:11" s="3" customFormat="1" ht="16.5" customHeight="1">
      <c r="A410" s="96"/>
      <c r="B410" s="194"/>
      <c r="C410" s="195"/>
      <c r="D410" s="195"/>
      <c r="E410" s="195"/>
      <c r="F410" s="196"/>
      <c r="G410" s="197" t="str">
        <f t="shared" si="12"/>
        <v/>
      </c>
      <c r="H410" s="203"/>
      <c r="I410" s="97"/>
      <c r="J410" s="3" t="b">
        <f t="shared" si="13"/>
        <v>0</v>
      </c>
      <c r="K410" s="1" t="b">
        <f>IF(AND(B410&lt;&gt;"",COUNTIF(Buildings!B:B,B410)=0),TRUE,FALSE)</f>
        <v>0</v>
      </c>
    </row>
    <row r="411" spans="1:11" s="3" customFormat="1" ht="16.5" customHeight="1">
      <c r="A411" s="96"/>
      <c r="B411" s="199"/>
      <c r="C411" s="200"/>
      <c r="D411" s="200"/>
      <c r="E411" s="200"/>
      <c r="F411" s="201"/>
      <c r="G411" s="197" t="str">
        <f t="shared" si="12"/>
        <v/>
      </c>
      <c r="H411" s="203"/>
      <c r="I411" s="97"/>
      <c r="J411" s="3" t="b">
        <f t="shared" si="13"/>
        <v>0</v>
      </c>
      <c r="K411" s="1" t="b">
        <f>IF(AND(B411&lt;&gt;"",COUNTIF(Buildings!B:B,B411)=0),TRUE,FALSE)</f>
        <v>0</v>
      </c>
    </row>
    <row r="412" spans="1:11" s="3" customFormat="1" ht="16.5" customHeight="1">
      <c r="A412" s="96"/>
      <c r="B412" s="194"/>
      <c r="C412" s="195"/>
      <c r="D412" s="195"/>
      <c r="E412" s="195"/>
      <c r="F412" s="196"/>
      <c r="G412" s="197" t="str">
        <f t="shared" si="12"/>
        <v/>
      </c>
      <c r="H412" s="203"/>
      <c r="I412" s="97"/>
      <c r="J412" s="3" t="b">
        <f t="shared" si="13"/>
        <v>0</v>
      </c>
      <c r="K412" s="1" t="b">
        <f>IF(AND(B412&lt;&gt;"",COUNTIF(Buildings!B:B,B412)=0),TRUE,FALSE)</f>
        <v>0</v>
      </c>
    </row>
    <row r="413" spans="1:11" s="3" customFormat="1" ht="16.5" customHeight="1">
      <c r="A413" s="96"/>
      <c r="B413" s="199"/>
      <c r="C413" s="200"/>
      <c r="D413" s="200"/>
      <c r="E413" s="200"/>
      <c r="F413" s="201"/>
      <c r="G413" s="197" t="str">
        <f t="shared" si="12"/>
        <v/>
      </c>
      <c r="H413" s="203"/>
      <c r="I413" s="97"/>
      <c r="J413" s="3" t="b">
        <f t="shared" si="13"/>
        <v>0</v>
      </c>
      <c r="K413" s="1" t="b">
        <f>IF(AND(B413&lt;&gt;"",COUNTIF(Buildings!B:B,B413)=0),TRUE,FALSE)</f>
        <v>0</v>
      </c>
    </row>
    <row r="414" spans="1:11" s="3" customFormat="1" ht="16.5" customHeight="1">
      <c r="A414" s="96"/>
      <c r="B414" s="194"/>
      <c r="C414" s="195"/>
      <c r="D414" s="195"/>
      <c r="E414" s="195"/>
      <c r="F414" s="196"/>
      <c r="G414" s="197" t="str">
        <f t="shared" si="12"/>
        <v/>
      </c>
      <c r="H414" s="203"/>
      <c r="I414" s="97"/>
      <c r="J414" s="3" t="b">
        <f t="shared" si="13"/>
        <v>0</v>
      </c>
      <c r="K414" s="1" t="b">
        <f>IF(AND(B414&lt;&gt;"",COUNTIF(Buildings!B:B,B414)=0),TRUE,FALSE)</f>
        <v>0</v>
      </c>
    </row>
    <row r="415" spans="1:11" s="3" customFormat="1" ht="16.5" customHeight="1">
      <c r="A415" s="96"/>
      <c r="B415" s="199"/>
      <c r="C415" s="200"/>
      <c r="D415" s="200"/>
      <c r="E415" s="200"/>
      <c r="F415" s="201"/>
      <c r="G415" s="197" t="str">
        <f t="shared" si="12"/>
        <v/>
      </c>
      <c r="H415" s="203"/>
      <c r="I415" s="97"/>
      <c r="J415" s="3" t="b">
        <f t="shared" si="13"/>
        <v>0</v>
      </c>
      <c r="K415" s="1" t="b">
        <f>IF(AND(B415&lt;&gt;"",COUNTIF(Buildings!B:B,B415)=0),TRUE,FALSE)</f>
        <v>0</v>
      </c>
    </row>
    <row r="416" spans="1:11" s="3" customFormat="1" ht="16.5" customHeight="1">
      <c r="A416" s="96"/>
      <c r="B416" s="194"/>
      <c r="C416" s="195"/>
      <c r="D416" s="195"/>
      <c r="E416" s="195"/>
      <c r="F416" s="196"/>
      <c r="G416" s="197" t="str">
        <f t="shared" si="12"/>
        <v/>
      </c>
      <c r="H416" s="203"/>
      <c r="I416" s="97"/>
      <c r="J416" s="3" t="b">
        <f t="shared" si="13"/>
        <v>0</v>
      </c>
      <c r="K416" s="1" t="b">
        <f>IF(AND(B416&lt;&gt;"",COUNTIF(Buildings!B:B,B416)=0),TRUE,FALSE)</f>
        <v>0</v>
      </c>
    </row>
    <row r="417" spans="1:11" s="3" customFormat="1" ht="16.5" customHeight="1">
      <c r="A417" s="96"/>
      <c r="B417" s="199"/>
      <c r="C417" s="200"/>
      <c r="D417" s="200"/>
      <c r="E417" s="200"/>
      <c r="F417" s="201"/>
      <c r="G417" s="197" t="str">
        <f t="shared" si="12"/>
        <v/>
      </c>
      <c r="H417" s="203"/>
      <c r="I417" s="97"/>
      <c r="J417" s="3" t="b">
        <f t="shared" si="13"/>
        <v>0</v>
      </c>
      <c r="K417" s="1" t="b">
        <f>IF(AND(B417&lt;&gt;"",COUNTIF(Buildings!B:B,B417)=0),TRUE,FALSE)</f>
        <v>0</v>
      </c>
    </row>
    <row r="418" spans="1:11" s="3" customFormat="1" ht="16.5" customHeight="1">
      <c r="A418" s="96"/>
      <c r="B418" s="194"/>
      <c r="C418" s="195"/>
      <c r="D418" s="195"/>
      <c r="E418" s="195"/>
      <c r="F418" s="196"/>
      <c r="G418" s="197" t="str">
        <f t="shared" si="12"/>
        <v/>
      </c>
      <c r="H418" s="203"/>
      <c r="I418" s="97"/>
      <c r="J418" s="3" t="b">
        <f t="shared" si="13"/>
        <v>0</v>
      </c>
      <c r="K418" s="1" t="b">
        <f>IF(AND(B418&lt;&gt;"",COUNTIF(Buildings!B:B,B418)=0),TRUE,FALSE)</f>
        <v>0</v>
      </c>
    </row>
    <row r="419" spans="1:11" s="3" customFormat="1" ht="16.5" customHeight="1">
      <c r="A419" s="96"/>
      <c r="B419" s="199"/>
      <c r="C419" s="200"/>
      <c r="D419" s="200"/>
      <c r="E419" s="200"/>
      <c r="F419" s="201"/>
      <c r="G419" s="197" t="str">
        <f t="shared" si="12"/>
        <v/>
      </c>
      <c r="H419" s="203"/>
      <c r="I419" s="97"/>
      <c r="J419" s="3" t="b">
        <f t="shared" si="13"/>
        <v>0</v>
      </c>
      <c r="K419" s="1" t="b">
        <f>IF(AND(B419&lt;&gt;"",COUNTIF(Buildings!B:B,B419)=0),TRUE,FALSE)</f>
        <v>0</v>
      </c>
    </row>
    <row r="420" spans="1:11" s="3" customFormat="1" ht="16.5" customHeight="1">
      <c r="A420" s="96"/>
      <c r="B420" s="194"/>
      <c r="C420" s="195"/>
      <c r="D420" s="195"/>
      <c r="E420" s="195"/>
      <c r="F420" s="196"/>
      <c r="G420" s="197" t="str">
        <f t="shared" si="12"/>
        <v/>
      </c>
      <c r="H420" s="203"/>
      <c r="I420" s="97"/>
      <c r="J420" s="3" t="b">
        <f t="shared" si="13"/>
        <v>0</v>
      </c>
      <c r="K420" s="1" t="b">
        <f>IF(AND(B420&lt;&gt;"",COUNTIF(Buildings!B:B,B420)=0),TRUE,FALSE)</f>
        <v>0</v>
      </c>
    </row>
    <row r="421" spans="1:11" s="3" customFormat="1" ht="16.5" customHeight="1">
      <c r="A421" s="96"/>
      <c r="B421" s="199"/>
      <c r="C421" s="200"/>
      <c r="D421" s="200"/>
      <c r="E421" s="200"/>
      <c r="F421" s="201"/>
      <c r="G421" s="197" t="str">
        <f t="shared" si="12"/>
        <v/>
      </c>
      <c r="H421" s="203"/>
      <c r="I421" s="97"/>
      <c r="J421" s="3" t="b">
        <f t="shared" si="13"/>
        <v>0</v>
      </c>
      <c r="K421" s="1" t="b">
        <f>IF(AND(B421&lt;&gt;"",COUNTIF(Buildings!B:B,B421)=0),TRUE,FALSE)</f>
        <v>0</v>
      </c>
    </row>
    <row r="422" spans="1:11" s="3" customFormat="1" ht="16.5" customHeight="1">
      <c r="A422" s="96"/>
      <c r="B422" s="194"/>
      <c r="C422" s="195"/>
      <c r="D422" s="195"/>
      <c r="E422" s="195"/>
      <c r="F422" s="196"/>
      <c r="G422" s="197" t="str">
        <f t="shared" si="12"/>
        <v/>
      </c>
      <c r="H422" s="203"/>
      <c r="I422" s="97"/>
      <c r="J422" s="3" t="b">
        <f t="shared" si="13"/>
        <v>0</v>
      </c>
      <c r="K422" s="1" t="b">
        <f>IF(AND(B422&lt;&gt;"",COUNTIF(Buildings!B:B,B422)=0),TRUE,FALSE)</f>
        <v>0</v>
      </c>
    </row>
    <row r="423" spans="1:11" s="3" customFormat="1" ht="16.5" customHeight="1">
      <c r="A423" s="96"/>
      <c r="B423" s="199"/>
      <c r="C423" s="200"/>
      <c r="D423" s="200"/>
      <c r="E423" s="200"/>
      <c r="F423" s="201"/>
      <c r="G423" s="197" t="str">
        <f t="shared" si="12"/>
        <v/>
      </c>
      <c r="H423" s="203"/>
      <c r="I423" s="97"/>
      <c r="J423" s="3" t="b">
        <f t="shared" si="13"/>
        <v>0</v>
      </c>
      <c r="K423" s="1" t="b">
        <f>IF(AND(B423&lt;&gt;"",COUNTIF(Buildings!B:B,B423)=0),TRUE,FALSE)</f>
        <v>0</v>
      </c>
    </row>
    <row r="424" spans="1:11" s="3" customFormat="1" ht="16.5" customHeight="1">
      <c r="A424" s="96"/>
      <c r="B424" s="194"/>
      <c r="C424" s="195"/>
      <c r="D424" s="195"/>
      <c r="E424" s="195"/>
      <c r="F424" s="196"/>
      <c r="G424" s="197" t="str">
        <f t="shared" si="12"/>
        <v/>
      </c>
      <c r="H424" s="203"/>
      <c r="I424" s="97"/>
      <c r="J424" s="3" t="b">
        <f t="shared" si="13"/>
        <v>0</v>
      </c>
      <c r="K424" s="1" t="b">
        <f>IF(AND(B424&lt;&gt;"",COUNTIF(Buildings!B:B,B424)=0),TRUE,FALSE)</f>
        <v>0</v>
      </c>
    </row>
    <row r="425" spans="1:11" s="3" customFormat="1" ht="16.5" customHeight="1">
      <c r="A425" s="96"/>
      <c r="B425" s="199"/>
      <c r="C425" s="200"/>
      <c r="D425" s="200"/>
      <c r="E425" s="200"/>
      <c r="F425" s="201"/>
      <c r="G425" s="197" t="str">
        <f t="shared" si="12"/>
        <v/>
      </c>
      <c r="H425" s="203"/>
      <c r="I425" s="97"/>
      <c r="J425" s="3" t="b">
        <f t="shared" si="13"/>
        <v>0</v>
      </c>
      <c r="K425" s="1" t="b">
        <f>IF(AND(B425&lt;&gt;"",COUNTIF(Buildings!B:B,B425)=0),TRUE,FALSE)</f>
        <v>0</v>
      </c>
    </row>
    <row r="426" spans="1:11" s="3" customFormat="1" ht="16.5" customHeight="1">
      <c r="A426" s="96"/>
      <c r="B426" s="194"/>
      <c r="C426" s="195"/>
      <c r="D426" s="195"/>
      <c r="E426" s="195"/>
      <c r="F426" s="196"/>
      <c r="G426" s="197" t="str">
        <f t="shared" si="12"/>
        <v/>
      </c>
      <c r="H426" s="203"/>
      <c r="I426" s="97"/>
      <c r="J426" s="3" t="b">
        <f t="shared" si="13"/>
        <v>0</v>
      </c>
      <c r="K426" s="1" t="b">
        <f>IF(AND(B426&lt;&gt;"",COUNTIF(Buildings!B:B,B426)=0),TRUE,FALSE)</f>
        <v>0</v>
      </c>
    </row>
    <row r="427" spans="1:11" s="3" customFormat="1" ht="16.5" customHeight="1">
      <c r="A427" s="96"/>
      <c r="B427" s="199"/>
      <c r="C427" s="200"/>
      <c r="D427" s="200"/>
      <c r="E427" s="200"/>
      <c r="F427" s="201"/>
      <c r="G427" s="197" t="str">
        <f t="shared" si="12"/>
        <v/>
      </c>
      <c r="H427" s="203"/>
      <c r="I427" s="97"/>
      <c r="J427" s="3" t="b">
        <f t="shared" si="13"/>
        <v>0</v>
      </c>
      <c r="K427" s="1" t="b">
        <f>IF(AND(B427&lt;&gt;"",COUNTIF(Buildings!B:B,B427)=0),TRUE,FALSE)</f>
        <v>0</v>
      </c>
    </row>
    <row r="428" spans="1:11" s="3" customFormat="1" ht="16.5" customHeight="1">
      <c r="A428" s="96"/>
      <c r="B428" s="194"/>
      <c r="C428" s="195"/>
      <c r="D428" s="195"/>
      <c r="E428" s="195"/>
      <c r="F428" s="196"/>
      <c r="G428" s="197" t="str">
        <f t="shared" si="12"/>
        <v/>
      </c>
      <c r="H428" s="203"/>
      <c r="I428" s="97"/>
      <c r="J428" s="3" t="b">
        <f t="shared" si="13"/>
        <v>0</v>
      </c>
      <c r="K428" s="1" t="b">
        <f>IF(AND(B428&lt;&gt;"",COUNTIF(Buildings!B:B,B428)=0),TRUE,FALSE)</f>
        <v>0</v>
      </c>
    </row>
    <row r="429" spans="1:11" s="3" customFormat="1" ht="16.5" customHeight="1">
      <c r="A429" s="96"/>
      <c r="B429" s="199"/>
      <c r="C429" s="200"/>
      <c r="D429" s="200"/>
      <c r="E429" s="200"/>
      <c r="F429" s="201"/>
      <c r="G429" s="197" t="str">
        <f t="shared" si="12"/>
        <v/>
      </c>
      <c r="H429" s="203"/>
      <c r="I429" s="97"/>
      <c r="J429" s="3" t="b">
        <f t="shared" si="13"/>
        <v>0</v>
      </c>
      <c r="K429" s="1" t="b">
        <f>IF(AND(B429&lt;&gt;"",COUNTIF(Buildings!B:B,B429)=0),TRUE,FALSE)</f>
        <v>0</v>
      </c>
    </row>
    <row r="430" spans="1:11" s="3" customFormat="1" ht="16.5" customHeight="1">
      <c r="A430" s="96"/>
      <c r="B430" s="194"/>
      <c r="C430" s="195"/>
      <c r="D430" s="195"/>
      <c r="E430" s="195"/>
      <c r="F430" s="196"/>
      <c r="G430" s="197" t="str">
        <f t="shared" si="12"/>
        <v/>
      </c>
      <c r="H430" s="203"/>
      <c r="I430" s="97"/>
      <c r="J430" s="3" t="b">
        <f t="shared" si="13"/>
        <v>0</v>
      </c>
      <c r="K430" s="1" t="b">
        <f>IF(AND(B430&lt;&gt;"",COUNTIF(Buildings!B:B,B430)=0),TRUE,FALSE)</f>
        <v>0</v>
      </c>
    </row>
    <row r="431" spans="1:11" s="3" customFormat="1" ht="16.5" customHeight="1">
      <c r="A431" s="96"/>
      <c r="B431" s="199"/>
      <c r="C431" s="200"/>
      <c r="D431" s="200"/>
      <c r="E431" s="200"/>
      <c r="F431" s="201"/>
      <c r="G431" s="197" t="str">
        <f t="shared" si="12"/>
        <v/>
      </c>
      <c r="H431" s="203"/>
      <c r="I431" s="97"/>
      <c r="J431" s="3" t="b">
        <f t="shared" si="13"/>
        <v>0</v>
      </c>
      <c r="K431" s="1" t="b">
        <f>IF(AND(B431&lt;&gt;"",COUNTIF(Buildings!B:B,B431)=0),TRUE,FALSE)</f>
        <v>0</v>
      </c>
    </row>
    <row r="432" spans="1:11" s="3" customFormat="1" ht="16.5" customHeight="1">
      <c r="A432" s="96"/>
      <c r="B432" s="194"/>
      <c r="C432" s="195"/>
      <c r="D432" s="195"/>
      <c r="E432" s="195"/>
      <c r="F432" s="196"/>
      <c r="G432" s="197" t="str">
        <f t="shared" si="12"/>
        <v/>
      </c>
      <c r="H432" s="203"/>
      <c r="I432" s="97"/>
      <c r="J432" s="3" t="b">
        <f t="shared" si="13"/>
        <v>0</v>
      </c>
      <c r="K432" s="1" t="b">
        <f>IF(AND(B432&lt;&gt;"",COUNTIF(Buildings!B:B,B432)=0),TRUE,FALSE)</f>
        <v>0</v>
      </c>
    </row>
    <row r="433" spans="1:11" s="3" customFormat="1" ht="16.5" customHeight="1">
      <c r="A433" s="96"/>
      <c r="B433" s="199"/>
      <c r="C433" s="200"/>
      <c r="D433" s="200"/>
      <c r="E433" s="200"/>
      <c r="F433" s="201"/>
      <c r="G433" s="197" t="str">
        <f t="shared" si="12"/>
        <v/>
      </c>
      <c r="H433" s="203"/>
      <c r="I433" s="97"/>
      <c r="J433" s="3" t="b">
        <f t="shared" si="13"/>
        <v>0</v>
      </c>
      <c r="K433" s="1" t="b">
        <f>IF(AND(B433&lt;&gt;"",COUNTIF(Buildings!B:B,B433)=0),TRUE,FALSE)</f>
        <v>0</v>
      </c>
    </row>
    <row r="434" spans="1:11" s="3" customFormat="1" ht="16.5" customHeight="1">
      <c r="A434" s="96"/>
      <c r="B434" s="194"/>
      <c r="C434" s="195"/>
      <c r="D434" s="195"/>
      <c r="E434" s="195"/>
      <c r="F434" s="196"/>
      <c r="G434" s="197" t="str">
        <f t="shared" si="12"/>
        <v/>
      </c>
      <c r="H434" s="203"/>
      <c r="I434" s="97"/>
      <c r="J434" s="3" t="b">
        <f t="shared" si="13"/>
        <v>0</v>
      </c>
      <c r="K434" s="1" t="b">
        <f>IF(AND(B434&lt;&gt;"",COUNTIF(Buildings!B:B,B434)=0),TRUE,FALSE)</f>
        <v>0</v>
      </c>
    </row>
    <row r="435" spans="1:11" s="3" customFormat="1" ht="16.5" customHeight="1">
      <c r="A435" s="96"/>
      <c r="B435" s="199"/>
      <c r="C435" s="200"/>
      <c r="D435" s="200"/>
      <c r="E435" s="200"/>
      <c r="F435" s="201"/>
      <c r="G435" s="197" t="str">
        <f t="shared" si="12"/>
        <v/>
      </c>
      <c r="H435" s="203"/>
      <c r="I435" s="97"/>
      <c r="J435" s="3" t="b">
        <f t="shared" si="13"/>
        <v>0</v>
      </c>
      <c r="K435" s="1" t="b">
        <f>IF(AND(B435&lt;&gt;"",COUNTIF(Buildings!B:B,B435)=0),TRUE,FALSE)</f>
        <v>0</v>
      </c>
    </row>
    <row r="436" spans="1:11" s="3" customFormat="1" ht="16.5" customHeight="1">
      <c r="A436" s="96"/>
      <c r="B436" s="194"/>
      <c r="C436" s="195"/>
      <c r="D436" s="195"/>
      <c r="E436" s="195"/>
      <c r="F436" s="196"/>
      <c r="G436" s="197" t="str">
        <f t="shared" si="12"/>
        <v/>
      </c>
      <c r="H436" s="203"/>
      <c r="I436" s="97"/>
      <c r="J436" s="3" t="b">
        <f t="shared" si="13"/>
        <v>0</v>
      </c>
      <c r="K436" s="1" t="b">
        <f>IF(AND(B436&lt;&gt;"",COUNTIF(Buildings!B:B,B436)=0),TRUE,FALSE)</f>
        <v>0</v>
      </c>
    </row>
    <row r="437" spans="1:11" s="3" customFormat="1" ht="16.5" customHeight="1">
      <c r="A437" s="96"/>
      <c r="B437" s="199"/>
      <c r="C437" s="200"/>
      <c r="D437" s="200"/>
      <c r="E437" s="200"/>
      <c r="F437" s="201"/>
      <c r="G437" s="197" t="str">
        <f t="shared" si="12"/>
        <v/>
      </c>
      <c r="H437" s="203"/>
      <c r="I437" s="97"/>
      <c r="J437" s="3" t="b">
        <f t="shared" si="13"/>
        <v>0</v>
      </c>
      <c r="K437" s="1" t="b">
        <f>IF(AND(B437&lt;&gt;"",COUNTIF(Buildings!B:B,B437)=0),TRUE,FALSE)</f>
        <v>0</v>
      </c>
    </row>
    <row r="438" spans="1:11" s="3" customFormat="1" ht="16.5" customHeight="1">
      <c r="A438" s="96"/>
      <c r="B438" s="194"/>
      <c r="C438" s="195"/>
      <c r="D438" s="195"/>
      <c r="E438" s="195"/>
      <c r="F438" s="196"/>
      <c r="G438" s="197" t="str">
        <f t="shared" si="12"/>
        <v/>
      </c>
      <c r="H438" s="203"/>
      <c r="I438" s="97"/>
      <c r="J438" s="3" t="b">
        <f t="shared" si="13"/>
        <v>0</v>
      </c>
      <c r="K438" s="1" t="b">
        <f>IF(AND(B438&lt;&gt;"",COUNTIF(Buildings!B:B,B438)=0),TRUE,FALSE)</f>
        <v>0</v>
      </c>
    </row>
    <row r="439" spans="1:11" s="3" customFormat="1" ht="16.5" customHeight="1">
      <c r="A439" s="96"/>
      <c r="B439" s="199"/>
      <c r="C439" s="200"/>
      <c r="D439" s="200"/>
      <c r="E439" s="200"/>
      <c r="F439" s="201"/>
      <c r="G439" s="197" t="str">
        <f t="shared" si="12"/>
        <v/>
      </c>
      <c r="H439" s="203"/>
      <c r="I439" s="97"/>
      <c r="J439" s="3" t="b">
        <f t="shared" si="13"/>
        <v>0</v>
      </c>
      <c r="K439" s="1" t="b">
        <f>IF(AND(B439&lt;&gt;"",COUNTIF(Buildings!B:B,B439)=0),TRUE,FALSE)</f>
        <v>0</v>
      </c>
    </row>
    <row r="440" spans="1:11" s="3" customFormat="1" ht="16.5" customHeight="1">
      <c r="A440" s="96"/>
      <c r="B440" s="194"/>
      <c r="C440" s="195"/>
      <c r="D440" s="195"/>
      <c r="E440" s="195"/>
      <c r="F440" s="196"/>
      <c r="G440" s="197" t="str">
        <f t="shared" si="12"/>
        <v/>
      </c>
      <c r="H440" s="203"/>
      <c r="I440" s="97"/>
      <c r="J440" s="3" t="b">
        <f t="shared" si="13"/>
        <v>0</v>
      </c>
      <c r="K440" s="1" t="b">
        <f>IF(AND(B440&lt;&gt;"",COUNTIF(Buildings!B:B,B440)=0),TRUE,FALSE)</f>
        <v>0</v>
      </c>
    </row>
    <row r="441" spans="1:11" s="3" customFormat="1" ht="16.5" customHeight="1">
      <c r="A441" s="96"/>
      <c r="B441" s="199"/>
      <c r="C441" s="200"/>
      <c r="D441" s="200"/>
      <c r="E441" s="200"/>
      <c r="F441" s="201"/>
      <c r="G441" s="197" t="str">
        <f t="shared" si="12"/>
        <v/>
      </c>
      <c r="H441" s="203"/>
      <c r="I441" s="97"/>
      <c r="J441" s="3" t="b">
        <f t="shared" si="13"/>
        <v>0</v>
      </c>
      <c r="K441" s="1" t="b">
        <f>IF(AND(B441&lt;&gt;"",COUNTIF(Buildings!B:B,B441)=0),TRUE,FALSE)</f>
        <v>0</v>
      </c>
    </row>
    <row r="442" spans="1:11" s="3" customFormat="1" ht="16.5" customHeight="1">
      <c r="A442" s="96"/>
      <c r="B442" s="194"/>
      <c r="C442" s="195"/>
      <c r="D442" s="195"/>
      <c r="E442" s="195"/>
      <c r="F442" s="196"/>
      <c r="G442" s="197" t="str">
        <f t="shared" si="12"/>
        <v/>
      </c>
      <c r="H442" s="203"/>
      <c r="I442" s="97"/>
      <c r="J442" s="3" t="b">
        <f t="shared" si="13"/>
        <v>0</v>
      </c>
      <c r="K442" s="1" t="b">
        <f>IF(AND(B442&lt;&gt;"",COUNTIF(Buildings!B:B,B442)=0),TRUE,FALSE)</f>
        <v>0</v>
      </c>
    </row>
    <row r="443" spans="1:11" s="3" customFormat="1" ht="16.5" customHeight="1">
      <c r="A443" s="96"/>
      <c r="B443" s="199"/>
      <c r="C443" s="200"/>
      <c r="D443" s="200"/>
      <c r="E443" s="200"/>
      <c r="F443" s="201"/>
      <c r="G443" s="197" t="str">
        <f t="shared" si="12"/>
        <v/>
      </c>
      <c r="H443" s="203"/>
      <c r="I443" s="97"/>
      <c r="J443" s="3" t="b">
        <f t="shared" si="13"/>
        <v>0</v>
      </c>
      <c r="K443" s="1" t="b">
        <f>IF(AND(B443&lt;&gt;"",COUNTIF(Buildings!B:B,B443)=0),TRUE,FALSE)</f>
        <v>0</v>
      </c>
    </row>
    <row r="444" spans="1:11" s="3" customFormat="1" ht="16.5" customHeight="1">
      <c r="A444" s="96"/>
      <c r="B444" s="194"/>
      <c r="C444" s="195"/>
      <c r="D444" s="195"/>
      <c r="E444" s="195"/>
      <c r="F444" s="196"/>
      <c r="G444" s="197" t="str">
        <f t="shared" si="12"/>
        <v/>
      </c>
      <c r="H444" s="203"/>
      <c r="I444" s="97"/>
      <c r="J444" s="3" t="b">
        <f t="shared" si="13"/>
        <v>0</v>
      </c>
      <c r="K444" s="1" t="b">
        <f>IF(AND(B444&lt;&gt;"",COUNTIF(Buildings!B:B,B444)=0),TRUE,FALSE)</f>
        <v>0</v>
      </c>
    </row>
    <row r="445" spans="1:11" s="3" customFormat="1" ht="16.5" customHeight="1">
      <c r="A445" s="96"/>
      <c r="B445" s="199"/>
      <c r="C445" s="200"/>
      <c r="D445" s="200"/>
      <c r="E445" s="200"/>
      <c r="F445" s="201"/>
      <c r="G445" s="197" t="str">
        <f t="shared" si="12"/>
        <v/>
      </c>
      <c r="H445" s="203"/>
      <c r="I445" s="97"/>
      <c r="J445" s="3" t="b">
        <f t="shared" si="13"/>
        <v>0</v>
      </c>
      <c r="K445" s="1" t="b">
        <f>IF(AND(B445&lt;&gt;"",COUNTIF(Buildings!B:B,B445)=0),TRUE,FALSE)</f>
        <v>0</v>
      </c>
    </row>
    <row r="446" spans="1:11" s="3" customFormat="1" ht="16.5" customHeight="1">
      <c r="A446" s="96"/>
      <c r="B446" s="194"/>
      <c r="C446" s="195"/>
      <c r="D446" s="195"/>
      <c r="E446" s="195"/>
      <c r="F446" s="196"/>
      <c r="G446" s="197" t="str">
        <f t="shared" si="12"/>
        <v/>
      </c>
      <c r="H446" s="203"/>
      <c r="I446" s="97"/>
      <c r="J446" s="3" t="b">
        <f t="shared" si="13"/>
        <v>0</v>
      </c>
      <c r="K446" s="1" t="b">
        <f>IF(AND(B446&lt;&gt;"",COUNTIF(Buildings!B:B,B446)=0),TRUE,FALSE)</f>
        <v>0</v>
      </c>
    </row>
    <row r="447" spans="1:11" s="3" customFormat="1" ht="16.5" customHeight="1">
      <c r="A447" s="96"/>
      <c r="B447" s="199"/>
      <c r="C447" s="200"/>
      <c r="D447" s="200"/>
      <c r="E447" s="200"/>
      <c r="F447" s="201"/>
      <c r="G447" s="197" t="str">
        <f t="shared" si="12"/>
        <v/>
      </c>
      <c r="H447" s="203"/>
      <c r="I447" s="97"/>
      <c r="J447" s="3" t="b">
        <f t="shared" si="13"/>
        <v>0</v>
      </c>
      <c r="K447" s="1" t="b">
        <f>IF(AND(B447&lt;&gt;"",COUNTIF(Buildings!B:B,B447)=0),TRUE,FALSE)</f>
        <v>0</v>
      </c>
    </row>
    <row r="448" spans="1:11" s="3" customFormat="1" ht="16.5" customHeight="1">
      <c r="A448" s="96"/>
      <c r="B448" s="194"/>
      <c r="C448" s="195"/>
      <c r="D448" s="195"/>
      <c r="E448" s="195"/>
      <c r="F448" s="196"/>
      <c r="G448" s="197" t="str">
        <f t="shared" si="12"/>
        <v/>
      </c>
      <c r="H448" s="203"/>
      <c r="I448" s="97"/>
      <c r="J448" s="3" t="b">
        <f t="shared" si="13"/>
        <v>0</v>
      </c>
      <c r="K448" s="1" t="b">
        <f>IF(AND(B448&lt;&gt;"",COUNTIF(Buildings!B:B,B448)=0),TRUE,FALSE)</f>
        <v>0</v>
      </c>
    </row>
    <row r="449" spans="1:11" s="3" customFormat="1" ht="16.5" customHeight="1">
      <c r="A449" s="96"/>
      <c r="B449" s="199"/>
      <c r="C449" s="200"/>
      <c r="D449" s="200"/>
      <c r="E449" s="200"/>
      <c r="F449" s="201"/>
      <c r="G449" s="197" t="str">
        <f t="shared" si="12"/>
        <v/>
      </c>
      <c r="H449" s="203"/>
      <c r="I449" s="97"/>
      <c r="J449" s="3" t="b">
        <f t="shared" si="13"/>
        <v>0</v>
      </c>
      <c r="K449" s="1" t="b">
        <f>IF(AND(B449&lt;&gt;"",COUNTIF(Buildings!B:B,B449)=0),TRUE,FALSE)</f>
        <v>0</v>
      </c>
    </row>
    <row r="450" spans="1:11" s="3" customFormat="1" ht="16.5" customHeight="1">
      <c r="A450" s="96"/>
      <c r="B450" s="194"/>
      <c r="C450" s="195"/>
      <c r="D450" s="195"/>
      <c r="E450" s="195"/>
      <c r="F450" s="196"/>
      <c r="G450" s="197" t="str">
        <f t="shared" si="12"/>
        <v/>
      </c>
      <c r="H450" s="203"/>
      <c r="I450" s="97"/>
      <c r="J450" s="3" t="b">
        <f t="shared" si="13"/>
        <v>0</v>
      </c>
      <c r="K450" s="1" t="b">
        <f>IF(AND(B450&lt;&gt;"",COUNTIF(Buildings!B:B,B450)=0),TRUE,FALSE)</f>
        <v>0</v>
      </c>
    </row>
    <row r="451" spans="1:11" s="3" customFormat="1" ht="16.5" customHeight="1">
      <c r="A451" s="96"/>
      <c r="B451" s="199"/>
      <c r="C451" s="200"/>
      <c r="D451" s="200"/>
      <c r="E451" s="200"/>
      <c r="F451" s="201"/>
      <c r="G451" s="197" t="str">
        <f t="shared" si="12"/>
        <v/>
      </c>
      <c r="H451" s="203"/>
      <c r="I451" s="97"/>
      <c r="J451" s="3" t="b">
        <f t="shared" si="13"/>
        <v>0</v>
      </c>
      <c r="K451" s="1" t="b">
        <f>IF(AND(B451&lt;&gt;"",COUNTIF(Buildings!B:B,B451)=0),TRUE,FALSE)</f>
        <v>0</v>
      </c>
    </row>
    <row r="452" spans="1:11" s="3" customFormat="1" ht="16.5" customHeight="1">
      <c r="A452" s="96"/>
      <c r="B452" s="194"/>
      <c r="C452" s="195"/>
      <c r="D452" s="195"/>
      <c r="E452" s="195"/>
      <c r="F452" s="196"/>
      <c r="G452" s="197" t="str">
        <f t="shared" ref="G452:G515" si="14">IF(F452="","",F452)</f>
        <v/>
      </c>
      <c r="H452" s="203"/>
      <c r="I452" s="97"/>
      <c r="J452" s="3" t="b">
        <f t="shared" ref="J452:J515" si="15">IF(F452=G452,FALSE,TRUE)</f>
        <v>0</v>
      </c>
      <c r="K452" s="1" t="b">
        <f>IF(AND(B452&lt;&gt;"",COUNTIF(Buildings!B:B,B452)=0),TRUE,FALSE)</f>
        <v>0</v>
      </c>
    </row>
    <row r="453" spans="1:11" s="3" customFormat="1" ht="16.5" customHeight="1">
      <c r="A453" s="96"/>
      <c r="B453" s="199"/>
      <c r="C453" s="200"/>
      <c r="D453" s="200"/>
      <c r="E453" s="200"/>
      <c r="F453" s="201"/>
      <c r="G453" s="197" t="str">
        <f t="shared" si="14"/>
        <v/>
      </c>
      <c r="H453" s="203"/>
      <c r="I453" s="97"/>
      <c r="J453" s="3" t="b">
        <f t="shared" si="15"/>
        <v>0</v>
      </c>
      <c r="K453" s="1" t="b">
        <f>IF(AND(B453&lt;&gt;"",COUNTIF(Buildings!B:B,B453)=0),TRUE,FALSE)</f>
        <v>0</v>
      </c>
    </row>
    <row r="454" spans="1:11" s="3" customFormat="1" ht="16.5" customHeight="1">
      <c r="A454" s="96"/>
      <c r="B454" s="194"/>
      <c r="C454" s="195"/>
      <c r="D454" s="195"/>
      <c r="E454" s="195"/>
      <c r="F454" s="196"/>
      <c r="G454" s="197" t="str">
        <f t="shared" si="14"/>
        <v/>
      </c>
      <c r="H454" s="203"/>
      <c r="I454" s="97"/>
      <c r="J454" s="3" t="b">
        <f t="shared" si="15"/>
        <v>0</v>
      </c>
      <c r="K454" s="1" t="b">
        <f>IF(AND(B454&lt;&gt;"",COUNTIF(Buildings!B:B,B454)=0),TRUE,FALSE)</f>
        <v>0</v>
      </c>
    </row>
    <row r="455" spans="1:11" s="3" customFormat="1" ht="16.5" customHeight="1">
      <c r="A455" s="96"/>
      <c r="B455" s="199"/>
      <c r="C455" s="200"/>
      <c r="D455" s="200"/>
      <c r="E455" s="200"/>
      <c r="F455" s="201"/>
      <c r="G455" s="197" t="str">
        <f t="shared" si="14"/>
        <v/>
      </c>
      <c r="H455" s="203"/>
      <c r="I455" s="97"/>
      <c r="J455" s="3" t="b">
        <f t="shared" si="15"/>
        <v>0</v>
      </c>
      <c r="K455" s="1" t="b">
        <f>IF(AND(B455&lt;&gt;"",COUNTIF(Buildings!B:B,B455)=0),TRUE,FALSE)</f>
        <v>0</v>
      </c>
    </row>
    <row r="456" spans="1:11" s="3" customFormat="1" ht="16.5" customHeight="1">
      <c r="A456" s="96"/>
      <c r="B456" s="194"/>
      <c r="C456" s="195"/>
      <c r="D456" s="195"/>
      <c r="E456" s="195"/>
      <c r="F456" s="196"/>
      <c r="G456" s="197" t="str">
        <f t="shared" si="14"/>
        <v/>
      </c>
      <c r="H456" s="203"/>
      <c r="I456" s="97"/>
      <c r="J456" s="3" t="b">
        <f t="shared" si="15"/>
        <v>0</v>
      </c>
      <c r="K456" s="1" t="b">
        <f>IF(AND(B456&lt;&gt;"",COUNTIF(Buildings!B:B,B456)=0),TRUE,FALSE)</f>
        <v>0</v>
      </c>
    </row>
    <row r="457" spans="1:11" s="3" customFormat="1" ht="16.5" customHeight="1">
      <c r="A457" s="96"/>
      <c r="B457" s="199"/>
      <c r="C457" s="200"/>
      <c r="D457" s="200"/>
      <c r="E457" s="200"/>
      <c r="F457" s="201"/>
      <c r="G457" s="197" t="str">
        <f t="shared" si="14"/>
        <v/>
      </c>
      <c r="H457" s="203"/>
      <c r="I457" s="97"/>
      <c r="J457" s="3" t="b">
        <f t="shared" si="15"/>
        <v>0</v>
      </c>
      <c r="K457" s="1" t="b">
        <f>IF(AND(B457&lt;&gt;"",COUNTIF(Buildings!B:B,B457)=0),TRUE,FALSE)</f>
        <v>0</v>
      </c>
    </row>
    <row r="458" spans="1:11" s="3" customFormat="1" ht="16.5" customHeight="1">
      <c r="A458" s="96"/>
      <c r="B458" s="194"/>
      <c r="C458" s="195"/>
      <c r="D458" s="195"/>
      <c r="E458" s="195"/>
      <c r="F458" s="196"/>
      <c r="G458" s="197" t="str">
        <f t="shared" si="14"/>
        <v/>
      </c>
      <c r="H458" s="203"/>
      <c r="I458" s="97"/>
      <c r="J458" s="3" t="b">
        <f t="shared" si="15"/>
        <v>0</v>
      </c>
      <c r="K458" s="1" t="b">
        <f>IF(AND(B458&lt;&gt;"",COUNTIF(Buildings!B:B,B458)=0),TRUE,FALSE)</f>
        <v>0</v>
      </c>
    </row>
    <row r="459" spans="1:11" s="3" customFormat="1" ht="16.5" customHeight="1">
      <c r="A459" s="96"/>
      <c r="B459" s="199"/>
      <c r="C459" s="200"/>
      <c r="D459" s="200"/>
      <c r="E459" s="200"/>
      <c r="F459" s="201"/>
      <c r="G459" s="197" t="str">
        <f t="shared" si="14"/>
        <v/>
      </c>
      <c r="H459" s="203"/>
      <c r="I459" s="97"/>
      <c r="J459" s="3" t="b">
        <f t="shared" si="15"/>
        <v>0</v>
      </c>
      <c r="K459" s="1" t="b">
        <f>IF(AND(B459&lt;&gt;"",COUNTIF(Buildings!B:B,B459)=0),TRUE,FALSE)</f>
        <v>0</v>
      </c>
    </row>
    <row r="460" spans="1:11" s="3" customFormat="1" ht="16.5" customHeight="1">
      <c r="A460" s="96"/>
      <c r="B460" s="194"/>
      <c r="C460" s="195"/>
      <c r="D460" s="195"/>
      <c r="E460" s="195"/>
      <c r="F460" s="196"/>
      <c r="G460" s="197" t="str">
        <f t="shared" si="14"/>
        <v/>
      </c>
      <c r="H460" s="203"/>
      <c r="I460" s="97"/>
      <c r="J460" s="3" t="b">
        <f t="shared" si="15"/>
        <v>0</v>
      </c>
      <c r="K460" s="1" t="b">
        <f>IF(AND(B460&lt;&gt;"",COUNTIF(Buildings!B:B,B460)=0),TRUE,FALSE)</f>
        <v>0</v>
      </c>
    </row>
    <row r="461" spans="1:11" s="3" customFormat="1" ht="16.5" customHeight="1">
      <c r="A461" s="96"/>
      <c r="B461" s="199"/>
      <c r="C461" s="200"/>
      <c r="D461" s="200"/>
      <c r="E461" s="200"/>
      <c r="F461" s="201"/>
      <c r="G461" s="197" t="str">
        <f t="shared" si="14"/>
        <v/>
      </c>
      <c r="H461" s="203"/>
      <c r="I461" s="97"/>
      <c r="J461" s="3" t="b">
        <f t="shared" si="15"/>
        <v>0</v>
      </c>
      <c r="K461" s="1" t="b">
        <f>IF(AND(B461&lt;&gt;"",COUNTIF(Buildings!B:B,B461)=0),TRUE,FALSE)</f>
        <v>0</v>
      </c>
    </row>
    <row r="462" spans="1:11" s="3" customFormat="1" ht="16.5" customHeight="1">
      <c r="A462" s="96"/>
      <c r="B462" s="194"/>
      <c r="C462" s="195"/>
      <c r="D462" s="195"/>
      <c r="E462" s="195"/>
      <c r="F462" s="196"/>
      <c r="G462" s="197" t="str">
        <f t="shared" si="14"/>
        <v/>
      </c>
      <c r="H462" s="203"/>
      <c r="I462" s="97"/>
      <c r="J462" s="3" t="b">
        <f t="shared" si="15"/>
        <v>0</v>
      </c>
      <c r="K462" s="1" t="b">
        <f>IF(AND(B462&lt;&gt;"",COUNTIF(Buildings!B:B,B462)=0),TRUE,FALSE)</f>
        <v>0</v>
      </c>
    </row>
    <row r="463" spans="1:11" s="3" customFormat="1" ht="16.5" customHeight="1">
      <c r="A463" s="96"/>
      <c r="B463" s="199"/>
      <c r="C463" s="200"/>
      <c r="D463" s="200"/>
      <c r="E463" s="200"/>
      <c r="F463" s="201"/>
      <c r="G463" s="197" t="str">
        <f t="shared" si="14"/>
        <v/>
      </c>
      <c r="H463" s="203"/>
      <c r="I463" s="97"/>
      <c r="J463" s="3" t="b">
        <f t="shared" si="15"/>
        <v>0</v>
      </c>
      <c r="K463" s="1" t="b">
        <f>IF(AND(B463&lt;&gt;"",COUNTIF(Buildings!B:B,B463)=0),TRUE,FALSE)</f>
        <v>0</v>
      </c>
    </row>
    <row r="464" spans="1:11" s="3" customFormat="1" ht="16.5" customHeight="1">
      <c r="A464" s="96"/>
      <c r="B464" s="194"/>
      <c r="C464" s="195"/>
      <c r="D464" s="195"/>
      <c r="E464" s="195"/>
      <c r="F464" s="196"/>
      <c r="G464" s="197" t="str">
        <f t="shared" si="14"/>
        <v/>
      </c>
      <c r="H464" s="203"/>
      <c r="I464" s="97"/>
      <c r="J464" s="3" t="b">
        <f t="shared" si="15"/>
        <v>0</v>
      </c>
      <c r="K464" s="1" t="b">
        <f>IF(AND(B464&lt;&gt;"",COUNTIF(Buildings!B:B,B464)=0),TRUE,FALSE)</f>
        <v>0</v>
      </c>
    </row>
    <row r="465" spans="1:11" s="3" customFormat="1" ht="16.5" customHeight="1">
      <c r="A465" s="96"/>
      <c r="B465" s="199"/>
      <c r="C465" s="200"/>
      <c r="D465" s="200"/>
      <c r="E465" s="200"/>
      <c r="F465" s="201"/>
      <c r="G465" s="197" t="str">
        <f t="shared" si="14"/>
        <v/>
      </c>
      <c r="H465" s="203"/>
      <c r="I465" s="97"/>
      <c r="J465" s="3" t="b">
        <f t="shared" si="15"/>
        <v>0</v>
      </c>
      <c r="K465" s="1" t="b">
        <f>IF(AND(B465&lt;&gt;"",COUNTIF(Buildings!B:B,B465)=0),TRUE,FALSE)</f>
        <v>0</v>
      </c>
    </row>
    <row r="466" spans="1:11" s="3" customFormat="1" ht="16.5" customHeight="1">
      <c r="A466" s="96"/>
      <c r="B466" s="194"/>
      <c r="C466" s="195"/>
      <c r="D466" s="195"/>
      <c r="E466" s="195"/>
      <c r="F466" s="196"/>
      <c r="G466" s="197" t="str">
        <f t="shared" si="14"/>
        <v/>
      </c>
      <c r="H466" s="203"/>
      <c r="I466" s="97"/>
      <c r="J466" s="3" t="b">
        <f t="shared" si="15"/>
        <v>0</v>
      </c>
      <c r="K466" s="1" t="b">
        <f>IF(AND(B466&lt;&gt;"",COUNTIF(Buildings!B:B,B466)=0),TRUE,FALSE)</f>
        <v>0</v>
      </c>
    </row>
    <row r="467" spans="1:11" s="3" customFormat="1" ht="16.5" customHeight="1">
      <c r="A467" s="96"/>
      <c r="B467" s="199"/>
      <c r="C467" s="200"/>
      <c r="D467" s="200"/>
      <c r="E467" s="200"/>
      <c r="F467" s="201"/>
      <c r="G467" s="197" t="str">
        <f t="shared" si="14"/>
        <v/>
      </c>
      <c r="H467" s="203"/>
      <c r="I467" s="97"/>
      <c r="J467" s="3" t="b">
        <f t="shared" si="15"/>
        <v>0</v>
      </c>
      <c r="K467" s="1" t="b">
        <f>IF(AND(B467&lt;&gt;"",COUNTIF(Buildings!B:B,B467)=0),TRUE,FALSE)</f>
        <v>0</v>
      </c>
    </row>
    <row r="468" spans="1:11" s="3" customFormat="1" ht="16.5" customHeight="1">
      <c r="A468" s="96"/>
      <c r="B468" s="194"/>
      <c r="C468" s="195"/>
      <c r="D468" s="195"/>
      <c r="E468" s="195"/>
      <c r="F468" s="196"/>
      <c r="G468" s="197" t="str">
        <f t="shared" si="14"/>
        <v/>
      </c>
      <c r="H468" s="203"/>
      <c r="I468" s="97"/>
      <c r="J468" s="3" t="b">
        <f t="shared" si="15"/>
        <v>0</v>
      </c>
      <c r="K468" s="1" t="b">
        <f>IF(AND(B468&lt;&gt;"",COUNTIF(Buildings!B:B,B468)=0),TRUE,FALSE)</f>
        <v>0</v>
      </c>
    </row>
    <row r="469" spans="1:11" s="3" customFormat="1" ht="16.5" customHeight="1">
      <c r="A469" s="96"/>
      <c r="B469" s="199"/>
      <c r="C469" s="200"/>
      <c r="D469" s="200"/>
      <c r="E469" s="200"/>
      <c r="F469" s="201"/>
      <c r="G469" s="197" t="str">
        <f t="shared" si="14"/>
        <v/>
      </c>
      <c r="H469" s="203"/>
      <c r="I469" s="97"/>
      <c r="J469" s="3" t="b">
        <f t="shared" si="15"/>
        <v>0</v>
      </c>
      <c r="K469" s="1" t="b">
        <f>IF(AND(B469&lt;&gt;"",COUNTIF(Buildings!B:B,B469)=0),TRUE,FALSE)</f>
        <v>0</v>
      </c>
    </row>
    <row r="470" spans="1:11" s="3" customFormat="1" ht="16.5" customHeight="1">
      <c r="A470" s="96"/>
      <c r="B470" s="194"/>
      <c r="C470" s="195"/>
      <c r="D470" s="195"/>
      <c r="E470" s="195"/>
      <c r="F470" s="196"/>
      <c r="G470" s="197" t="str">
        <f t="shared" si="14"/>
        <v/>
      </c>
      <c r="H470" s="203"/>
      <c r="I470" s="97"/>
      <c r="J470" s="3" t="b">
        <f t="shared" si="15"/>
        <v>0</v>
      </c>
      <c r="K470" s="1" t="b">
        <f>IF(AND(B470&lt;&gt;"",COUNTIF(Buildings!B:B,B470)=0),TRUE,FALSE)</f>
        <v>0</v>
      </c>
    </row>
    <row r="471" spans="1:11" s="3" customFormat="1" ht="16.5" customHeight="1">
      <c r="A471" s="96"/>
      <c r="B471" s="199"/>
      <c r="C471" s="200"/>
      <c r="D471" s="200"/>
      <c r="E471" s="200"/>
      <c r="F471" s="201"/>
      <c r="G471" s="197" t="str">
        <f t="shared" si="14"/>
        <v/>
      </c>
      <c r="H471" s="203"/>
      <c r="I471" s="97"/>
      <c r="J471" s="3" t="b">
        <f t="shared" si="15"/>
        <v>0</v>
      </c>
      <c r="K471" s="1" t="b">
        <f>IF(AND(B471&lt;&gt;"",COUNTIF(Buildings!B:B,B471)=0),TRUE,FALSE)</f>
        <v>0</v>
      </c>
    </row>
    <row r="472" spans="1:11" s="3" customFormat="1" ht="16.5" customHeight="1">
      <c r="A472" s="96"/>
      <c r="B472" s="194"/>
      <c r="C472" s="195"/>
      <c r="D472" s="195"/>
      <c r="E472" s="195"/>
      <c r="F472" s="196"/>
      <c r="G472" s="197" t="str">
        <f t="shared" si="14"/>
        <v/>
      </c>
      <c r="H472" s="203"/>
      <c r="I472" s="97"/>
      <c r="J472" s="3" t="b">
        <f t="shared" si="15"/>
        <v>0</v>
      </c>
      <c r="K472" s="1" t="b">
        <f>IF(AND(B472&lt;&gt;"",COUNTIF(Buildings!B:B,B472)=0),TRUE,FALSE)</f>
        <v>0</v>
      </c>
    </row>
    <row r="473" spans="1:11" s="3" customFormat="1" ht="16.5" customHeight="1">
      <c r="A473" s="96"/>
      <c r="B473" s="199"/>
      <c r="C473" s="200"/>
      <c r="D473" s="200"/>
      <c r="E473" s="200"/>
      <c r="F473" s="201"/>
      <c r="G473" s="197" t="str">
        <f t="shared" si="14"/>
        <v/>
      </c>
      <c r="H473" s="203"/>
      <c r="I473" s="97"/>
      <c r="J473" s="3" t="b">
        <f t="shared" si="15"/>
        <v>0</v>
      </c>
      <c r="K473" s="1" t="b">
        <f>IF(AND(B473&lt;&gt;"",COUNTIF(Buildings!B:B,B473)=0),TRUE,FALSE)</f>
        <v>0</v>
      </c>
    </row>
    <row r="474" spans="1:11" s="3" customFormat="1" ht="16.5" customHeight="1">
      <c r="A474" s="96"/>
      <c r="B474" s="194"/>
      <c r="C474" s="195"/>
      <c r="D474" s="195"/>
      <c r="E474" s="195"/>
      <c r="F474" s="196"/>
      <c r="G474" s="197" t="str">
        <f t="shared" si="14"/>
        <v/>
      </c>
      <c r="H474" s="203"/>
      <c r="I474" s="97"/>
      <c r="J474" s="3" t="b">
        <f t="shared" si="15"/>
        <v>0</v>
      </c>
      <c r="K474" s="1" t="b">
        <f>IF(AND(B474&lt;&gt;"",COUNTIF(Buildings!B:B,B474)=0),TRUE,FALSE)</f>
        <v>0</v>
      </c>
    </row>
    <row r="475" spans="1:11" s="3" customFormat="1" ht="16.5" customHeight="1">
      <c r="A475" s="96"/>
      <c r="B475" s="199"/>
      <c r="C475" s="200"/>
      <c r="D475" s="200"/>
      <c r="E475" s="200"/>
      <c r="F475" s="201"/>
      <c r="G475" s="197" t="str">
        <f t="shared" si="14"/>
        <v/>
      </c>
      <c r="H475" s="203"/>
      <c r="I475" s="97"/>
      <c r="J475" s="3" t="b">
        <f t="shared" si="15"/>
        <v>0</v>
      </c>
      <c r="K475" s="1" t="b">
        <f>IF(AND(B475&lt;&gt;"",COUNTIF(Buildings!B:B,B475)=0),TRUE,FALSE)</f>
        <v>0</v>
      </c>
    </row>
    <row r="476" spans="1:11" s="3" customFormat="1" ht="16.5" customHeight="1">
      <c r="A476" s="96"/>
      <c r="B476" s="194"/>
      <c r="C476" s="195"/>
      <c r="D476" s="195"/>
      <c r="E476" s="195"/>
      <c r="F476" s="196"/>
      <c r="G476" s="197" t="str">
        <f t="shared" si="14"/>
        <v/>
      </c>
      <c r="H476" s="203"/>
      <c r="I476" s="97"/>
      <c r="J476" s="3" t="b">
        <f t="shared" si="15"/>
        <v>0</v>
      </c>
      <c r="K476" s="1" t="b">
        <f>IF(AND(B476&lt;&gt;"",COUNTIF(Buildings!B:B,B476)=0),TRUE,FALSE)</f>
        <v>0</v>
      </c>
    </row>
    <row r="477" spans="1:11" s="3" customFormat="1" ht="16.5" customHeight="1">
      <c r="A477" s="96"/>
      <c r="B477" s="199"/>
      <c r="C477" s="200"/>
      <c r="D477" s="200"/>
      <c r="E477" s="200"/>
      <c r="F477" s="201"/>
      <c r="G477" s="197" t="str">
        <f t="shared" si="14"/>
        <v/>
      </c>
      <c r="H477" s="203"/>
      <c r="I477" s="97"/>
      <c r="J477" s="3" t="b">
        <f t="shared" si="15"/>
        <v>0</v>
      </c>
      <c r="K477" s="1" t="b">
        <f>IF(AND(B477&lt;&gt;"",COUNTIF(Buildings!B:B,B477)=0),TRUE,FALSE)</f>
        <v>0</v>
      </c>
    </row>
    <row r="478" spans="1:11" s="3" customFormat="1" ht="16.5" customHeight="1">
      <c r="A478" s="96"/>
      <c r="B478" s="194"/>
      <c r="C478" s="195"/>
      <c r="D478" s="195"/>
      <c r="E478" s="195"/>
      <c r="F478" s="196"/>
      <c r="G478" s="197" t="str">
        <f t="shared" si="14"/>
        <v/>
      </c>
      <c r="H478" s="203"/>
      <c r="I478" s="97"/>
      <c r="J478" s="3" t="b">
        <f t="shared" si="15"/>
        <v>0</v>
      </c>
      <c r="K478" s="1" t="b">
        <f>IF(AND(B478&lt;&gt;"",COUNTIF(Buildings!B:B,B478)=0),TRUE,FALSE)</f>
        <v>0</v>
      </c>
    </row>
    <row r="479" spans="1:11" s="3" customFormat="1" ht="16.5" customHeight="1">
      <c r="A479" s="96"/>
      <c r="B479" s="199"/>
      <c r="C479" s="200"/>
      <c r="D479" s="200"/>
      <c r="E479" s="200"/>
      <c r="F479" s="201"/>
      <c r="G479" s="197" t="str">
        <f t="shared" si="14"/>
        <v/>
      </c>
      <c r="H479" s="203"/>
      <c r="I479" s="97"/>
      <c r="J479" s="3" t="b">
        <f t="shared" si="15"/>
        <v>0</v>
      </c>
      <c r="K479" s="1" t="b">
        <f>IF(AND(B479&lt;&gt;"",COUNTIF(Buildings!B:B,B479)=0),TRUE,FALSE)</f>
        <v>0</v>
      </c>
    </row>
    <row r="480" spans="1:11" s="3" customFormat="1" ht="16.5" customHeight="1">
      <c r="A480" s="96"/>
      <c r="B480" s="194"/>
      <c r="C480" s="195"/>
      <c r="D480" s="195"/>
      <c r="E480" s="195"/>
      <c r="F480" s="196"/>
      <c r="G480" s="197" t="str">
        <f t="shared" si="14"/>
        <v/>
      </c>
      <c r="H480" s="203"/>
      <c r="I480" s="97"/>
      <c r="J480" s="3" t="b">
        <f t="shared" si="15"/>
        <v>0</v>
      </c>
      <c r="K480" s="1" t="b">
        <f>IF(AND(B480&lt;&gt;"",COUNTIF(Buildings!B:B,B480)=0),TRUE,FALSE)</f>
        <v>0</v>
      </c>
    </row>
    <row r="481" spans="1:11" s="3" customFormat="1" ht="16.5" customHeight="1">
      <c r="A481" s="96"/>
      <c r="B481" s="199"/>
      <c r="C481" s="200"/>
      <c r="D481" s="200"/>
      <c r="E481" s="200"/>
      <c r="F481" s="201"/>
      <c r="G481" s="197" t="str">
        <f t="shared" si="14"/>
        <v/>
      </c>
      <c r="H481" s="203"/>
      <c r="I481" s="97"/>
      <c r="J481" s="3" t="b">
        <f t="shared" si="15"/>
        <v>0</v>
      </c>
      <c r="K481" s="1" t="b">
        <f>IF(AND(B481&lt;&gt;"",COUNTIF(Buildings!B:B,B481)=0),TRUE,FALSE)</f>
        <v>0</v>
      </c>
    </row>
    <row r="482" spans="1:11" s="3" customFormat="1" ht="16.5" customHeight="1">
      <c r="A482" s="96"/>
      <c r="B482" s="194"/>
      <c r="C482" s="195"/>
      <c r="D482" s="195"/>
      <c r="E482" s="195"/>
      <c r="F482" s="196"/>
      <c r="G482" s="197" t="str">
        <f t="shared" si="14"/>
        <v/>
      </c>
      <c r="H482" s="203"/>
      <c r="I482" s="97"/>
      <c r="J482" s="3" t="b">
        <f t="shared" si="15"/>
        <v>0</v>
      </c>
      <c r="K482" s="1" t="b">
        <f>IF(AND(B482&lt;&gt;"",COUNTIF(Buildings!B:B,B482)=0),TRUE,FALSE)</f>
        <v>0</v>
      </c>
    </row>
    <row r="483" spans="1:11" s="3" customFormat="1" ht="16.5" customHeight="1">
      <c r="A483" s="96"/>
      <c r="B483" s="199"/>
      <c r="C483" s="200"/>
      <c r="D483" s="200"/>
      <c r="E483" s="200"/>
      <c r="F483" s="201"/>
      <c r="G483" s="197" t="str">
        <f t="shared" si="14"/>
        <v/>
      </c>
      <c r="H483" s="203"/>
      <c r="I483" s="97"/>
      <c r="J483" s="3" t="b">
        <f t="shared" si="15"/>
        <v>0</v>
      </c>
      <c r="K483" s="1" t="b">
        <f>IF(AND(B483&lt;&gt;"",COUNTIF(Buildings!B:B,B483)=0),TRUE,FALSE)</f>
        <v>0</v>
      </c>
    </row>
    <row r="484" spans="1:11" s="3" customFormat="1" ht="16.5" customHeight="1">
      <c r="A484" s="96"/>
      <c r="B484" s="194"/>
      <c r="C484" s="195"/>
      <c r="D484" s="195"/>
      <c r="E484" s="195"/>
      <c r="F484" s="196"/>
      <c r="G484" s="197" t="str">
        <f t="shared" si="14"/>
        <v/>
      </c>
      <c r="H484" s="203"/>
      <c r="I484" s="97"/>
      <c r="J484" s="3" t="b">
        <f t="shared" si="15"/>
        <v>0</v>
      </c>
      <c r="K484" s="1" t="b">
        <f>IF(AND(B484&lt;&gt;"",COUNTIF(Buildings!B:B,B484)=0),TRUE,FALSE)</f>
        <v>0</v>
      </c>
    </row>
    <row r="485" spans="1:11" s="3" customFormat="1" ht="16.5" customHeight="1">
      <c r="A485" s="96"/>
      <c r="B485" s="199"/>
      <c r="C485" s="200"/>
      <c r="D485" s="200"/>
      <c r="E485" s="200"/>
      <c r="F485" s="201"/>
      <c r="G485" s="197" t="str">
        <f t="shared" si="14"/>
        <v/>
      </c>
      <c r="H485" s="203"/>
      <c r="I485" s="97"/>
      <c r="J485" s="3" t="b">
        <f t="shared" si="15"/>
        <v>0</v>
      </c>
      <c r="K485" s="1" t="b">
        <f>IF(AND(B485&lt;&gt;"",COUNTIF(Buildings!B:B,B485)=0),TRUE,FALSE)</f>
        <v>0</v>
      </c>
    </row>
    <row r="486" spans="1:11" s="3" customFormat="1" ht="16.5" customHeight="1">
      <c r="A486" s="96"/>
      <c r="B486" s="194"/>
      <c r="C486" s="195"/>
      <c r="D486" s="195"/>
      <c r="E486" s="195"/>
      <c r="F486" s="196"/>
      <c r="G486" s="197" t="str">
        <f t="shared" si="14"/>
        <v/>
      </c>
      <c r="H486" s="203"/>
      <c r="I486" s="97"/>
      <c r="J486" s="3" t="b">
        <f t="shared" si="15"/>
        <v>0</v>
      </c>
      <c r="K486" s="1" t="b">
        <f>IF(AND(B486&lt;&gt;"",COUNTIF(Buildings!B:B,B486)=0),TRUE,FALSE)</f>
        <v>0</v>
      </c>
    </row>
    <row r="487" spans="1:11" s="3" customFormat="1" ht="16.5" customHeight="1">
      <c r="A487" s="96"/>
      <c r="B487" s="199"/>
      <c r="C487" s="200"/>
      <c r="D487" s="200"/>
      <c r="E487" s="200"/>
      <c r="F487" s="201"/>
      <c r="G487" s="197" t="str">
        <f t="shared" si="14"/>
        <v/>
      </c>
      <c r="H487" s="203"/>
      <c r="I487" s="97"/>
      <c r="J487" s="3" t="b">
        <f t="shared" si="15"/>
        <v>0</v>
      </c>
      <c r="K487" s="1" t="b">
        <f>IF(AND(B487&lt;&gt;"",COUNTIF(Buildings!B:B,B487)=0),TRUE,FALSE)</f>
        <v>0</v>
      </c>
    </row>
    <row r="488" spans="1:11" s="3" customFormat="1" ht="16.5" customHeight="1">
      <c r="A488" s="96"/>
      <c r="B488" s="194"/>
      <c r="C488" s="195"/>
      <c r="D488" s="195"/>
      <c r="E488" s="195"/>
      <c r="F488" s="196"/>
      <c r="G488" s="197" t="str">
        <f t="shared" si="14"/>
        <v/>
      </c>
      <c r="H488" s="203"/>
      <c r="I488" s="97"/>
      <c r="J488" s="3" t="b">
        <f t="shared" si="15"/>
        <v>0</v>
      </c>
      <c r="K488" s="1" t="b">
        <f>IF(AND(B488&lt;&gt;"",COUNTIF(Buildings!B:B,B488)=0),TRUE,FALSE)</f>
        <v>0</v>
      </c>
    </row>
    <row r="489" spans="1:11" s="3" customFormat="1" ht="16.5" customHeight="1">
      <c r="A489" s="96"/>
      <c r="B489" s="199"/>
      <c r="C489" s="200"/>
      <c r="D489" s="200"/>
      <c r="E489" s="200"/>
      <c r="F489" s="201"/>
      <c r="G489" s="197" t="str">
        <f t="shared" si="14"/>
        <v/>
      </c>
      <c r="H489" s="203"/>
      <c r="I489" s="97"/>
      <c r="J489" s="3" t="b">
        <f t="shared" si="15"/>
        <v>0</v>
      </c>
      <c r="K489" s="1" t="b">
        <f>IF(AND(B489&lt;&gt;"",COUNTIF(Buildings!B:B,B489)=0),TRUE,FALSE)</f>
        <v>0</v>
      </c>
    </row>
    <row r="490" spans="1:11" s="3" customFormat="1" ht="16.5" customHeight="1">
      <c r="A490" s="96"/>
      <c r="B490" s="194"/>
      <c r="C490" s="195"/>
      <c r="D490" s="195"/>
      <c r="E490" s="195"/>
      <c r="F490" s="196"/>
      <c r="G490" s="197" t="str">
        <f t="shared" si="14"/>
        <v/>
      </c>
      <c r="H490" s="203"/>
      <c r="I490" s="97"/>
      <c r="J490" s="3" t="b">
        <f t="shared" si="15"/>
        <v>0</v>
      </c>
      <c r="K490" s="1" t="b">
        <f>IF(AND(B490&lt;&gt;"",COUNTIF(Buildings!B:B,B490)=0),TRUE,FALSE)</f>
        <v>0</v>
      </c>
    </row>
    <row r="491" spans="1:11" s="3" customFormat="1" ht="16.5" customHeight="1">
      <c r="A491" s="96"/>
      <c r="B491" s="199"/>
      <c r="C491" s="200"/>
      <c r="D491" s="200"/>
      <c r="E491" s="200"/>
      <c r="F491" s="201"/>
      <c r="G491" s="197" t="str">
        <f t="shared" si="14"/>
        <v/>
      </c>
      <c r="H491" s="203"/>
      <c r="I491" s="97"/>
      <c r="J491" s="3" t="b">
        <f t="shared" si="15"/>
        <v>0</v>
      </c>
      <c r="K491" s="1" t="b">
        <f>IF(AND(B491&lt;&gt;"",COUNTIF(Buildings!B:B,B491)=0),TRUE,FALSE)</f>
        <v>0</v>
      </c>
    </row>
    <row r="492" spans="1:11" s="3" customFormat="1" ht="16.5" customHeight="1">
      <c r="A492" s="96"/>
      <c r="B492" s="194"/>
      <c r="C492" s="195"/>
      <c r="D492" s="195"/>
      <c r="E492" s="195"/>
      <c r="F492" s="196"/>
      <c r="G492" s="197" t="str">
        <f t="shared" si="14"/>
        <v/>
      </c>
      <c r="H492" s="203"/>
      <c r="I492" s="97"/>
      <c r="J492" s="3" t="b">
        <f t="shared" si="15"/>
        <v>0</v>
      </c>
      <c r="K492" s="1" t="b">
        <f>IF(AND(B492&lt;&gt;"",COUNTIF(Buildings!B:B,B492)=0),TRUE,FALSE)</f>
        <v>0</v>
      </c>
    </row>
    <row r="493" spans="1:11" s="3" customFormat="1" ht="16.5" customHeight="1">
      <c r="A493" s="96"/>
      <c r="B493" s="199"/>
      <c r="C493" s="200"/>
      <c r="D493" s="200"/>
      <c r="E493" s="200"/>
      <c r="F493" s="201"/>
      <c r="G493" s="197" t="str">
        <f t="shared" si="14"/>
        <v/>
      </c>
      <c r="H493" s="203"/>
      <c r="I493" s="97"/>
      <c r="J493" s="3" t="b">
        <f t="shared" si="15"/>
        <v>0</v>
      </c>
      <c r="K493" s="1" t="b">
        <f>IF(AND(B493&lt;&gt;"",COUNTIF(Buildings!B:B,B493)=0),TRUE,FALSE)</f>
        <v>0</v>
      </c>
    </row>
    <row r="494" spans="1:11" s="3" customFormat="1" ht="16.5" customHeight="1">
      <c r="A494" s="96"/>
      <c r="B494" s="194"/>
      <c r="C494" s="195"/>
      <c r="D494" s="195"/>
      <c r="E494" s="195"/>
      <c r="F494" s="196"/>
      <c r="G494" s="197" t="str">
        <f t="shared" si="14"/>
        <v/>
      </c>
      <c r="H494" s="203"/>
      <c r="I494" s="97"/>
      <c r="J494" s="3" t="b">
        <f t="shared" si="15"/>
        <v>0</v>
      </c>
      <c r="K494" s="1" t="b">
        <f>IF(AND(B494&lt;&gt;"",COUNTIF(Buildings!B:B,B494)=0),TRUE,FALSE)</f>
        <v>0</v>
      </c>
    </row>
    <row r="495" spans="1:11" s="3" customFormat="1" ht="16.5" customHeight="1">
      <c r="A495" s="96"/>
      <c r="B495" s="199"/>
      <c r="C495" s="200"/>
      <c r="D495" s="200"/>
      <c r="E495" s="200"/>
      <c r="F495" s="201"/>
      <c r="G495" s="197" t="str">
        <f t="shared" si="14"/>
        <v/>
      </c>
      <c r="H495" s="203"/>
      <c r="I495" s="97"/>
      <c r="J495" s="3" t="b">
        <f t="shared" si="15"/>
        <v>0</v>
      </c>
      <c r="K495" s="1" t="b">
        <f>IF(AND(B495&lt;&gt;"",COUNTIF(Buildings!B:B,B495)=0),TRUE,FALSE)</f>
        <v>0</v>
      </c>
    </row>
    <row r="496" spans="1:11" s="3" customFormat="1" ht="16.5" customHeight="1">
      <c r="A496" s="96"/>
      <c r="B496" s="194"/>
      <c r="C496" s="195"/>
      <c r="D496" s="195"/>
      <c r="E496" s="195"/>
      <c r="F496" s="196"/>
      <c r="G496" s="197" t="str">
        <f t="shared" si="14"/>
        <v/>
      </c>
      <c r="H496" s="203"/>
      <c r="I496" s="97"/>
      <c r="J496" s="3" t="b">
        <f t="shared" si="15"/>
        <v>0</v>
      </c>
      <c r="K496" s="1" t="b">
        <f>IF(AND(B496&lt;&gt;"",COUNTIF(Buildings!B:B,B496)=0),TRUE,FALSE)</f>
        <v>0</v>
      </c>
    </row>
    <row r="497" spans="1:11" s="3" customFormat="1" ht="16.5" customHeight="1">
      <c r="A497" s="96"/>
      <c r="B497" s="199"/>
      <c r="C497" s="200"/>
      <c r="D497" s="200"/>
      <c r="E497" s="200"/>
      <c r="F497" s="201"/>
      <c r="G497" s="197" t="str">
        <f t="shared" si="14"/>
        <v/>
      </c>
      <c r="H497" s="203"/>
      <c r="I497" s="97"/>
      <c r="J497" s="3" t="b">
        <f t="shared" si="15"/>
        <v>0</v>
      </c>
      <c r="K497" s="1" t="b">
        <f>IF(AND(B497&lt;&gt;"",COUNTIF(Buildings!B:B,B497)=0),TRUE,FALSE)</f>
        <v>0</v>
      </c>
    </row>
    <row r="498" spans="1:11" s="3" customFormat="1" ht="16.5" customHeight="1">
      <c r="A498" s="96"/>
      <c r="B498" s="194"/>
      <c r="C498" s="195"/>
      <c r="D498" s="195"/>
      <c r="E498" s="195"/>
      <c r="F498" s="196"/>
      <c r="G498" s="197" t="str">
        <f t="shared" si="14"/>
        <v/>
      </c>
      <c r="H498" s="203"/>
      <c r="I498" s="97"/>
      <c r="J498" s="3" t="b">
        <f t="shared" si="15"/>
        <v>0</v>
      </c>
      <c r="K498" s="1" t="b">
        <f>IF(AND(B498&lt;&gt;"",COUNTIF(Buildings!B:B,B498)=0),TRUE,FALSE)</f>
        <v>0</v>
      </c>
    </row>
    <row r="499" spans="1:11" s="3" customFormat="1" ht="16.5" customHeight="1">
      <c r="A499" s="96"/>
      <c r="B499" s="199"/>
      <c r="C499" s="200"/>
      <c r="D499" s="200"/>
      <c r="E499" s="200"/>
      <c r="F499" s="201"/>
      <c r="G499" s="197" t="str">
        <f t="shared" si="14"/>
        <v/>
      </c>
      <c r="H499" s="203"/>
      <c r="I499" s="97"/>
      <c r="J499" s="3" t="b">
        <f t="shared" si="15"/>
        <v>0</v>
      </c>
      <c r="K499" s="1" t="b">
        <f>IF(AND(B499&lt;&gt;"",COUNTIF(Buildings!B:B,B499)=0),TRUE,FALSE)</f>
        <v>0</v>
      </c>
    </row>
    <row r="500" spans="1:11" s="3" customFormat="1" ht="16.5" customHeight="1">
      <c r="A500" s="96"/>
      <c r="B500" s="194"/>
      <c r="C500" s="195"/>
      <c r="D500" s="195"/>
      <c r="E500" s="195"/>
      <c r="F500" s="196"/>
      <c r="G500" s="197" t="str">
        <f t="shared" si="14"/>
        <v/>
      </c>
      <c r="H500" s="203"/>
      <c r="I500" s="97"/>
      <c r="J500" s="3" t="b">
        <f t="shared" si="15"/>
        <v>0</v>
      </c>
      <c r="K500" s="1" t="b">
        <f>IF(AND(B500&lt;&gt;"",COUNTIF(Buildings!B:B,B500)=0),TRUE,FALSE)</f>
        <v>0</v>
      </c>
    </row>
    <row r="501" spans="1:11" s="3" customFormat="1" ht="16.5" customHeight="1">
      <c r="A501" s="96"/>
      <c r="B501" s="199"/>
      <c r="C501" s="200"/>
      <c r="D501" s="200"/>
      <c r="E501" s="200"/>
      <c r="F501" s="201"/>
      <c r="G501" s="197" t="str">
        <f t="shared" si="14"/>
        <v/>
      </c>
      <c r="H501" s="203"/>
      <c r="I501" s="97"/>
      <c r="J501" s="3" t="b">
        <f t="shared" si="15"/>
        <v>0</v>
      </c>
      <c r="K501" s="1" t="b">
        <f>IF(AND(B501&lt;&gt;"",COUNTIF(Buildings!B:B,B501)=0),TRUE,FALSE)</f>
        <v>0</v>
      </c>
    </row>
    <row r="502" spans="1:11" s="3" customFormat="1" ht="16.5" customHeight="1">
      <c r="A502" s="96"/>
      <c r="B502" s="194"/>
      <c r="C502" s="195"/>
      <c r="D502" s="195"/>
      <c r="E502" s="195"/>
      <c r="F502" s="196"/>
      <c r="G502" s="197" t="str">
        <f t="shared" si="14"/>
        <v/>
      </c>
      <c r="H502" s="203"/>
      <c r="I502" s="97"/>
      <c r="J502" s="3" t="b">
        <f t="shared" si="15"/>
        <v>0</v>
      </c>
      <c r="K502" s="1" t="b">
        <f>IF(AND(B502&lt;&gt;"",COUNTIF(Buildings!B:B,B502)=0),TRUE,FALSE)</f>
        <v>0</v>
      </c>
    </row>
    <row r="503" spans="1:11" s="3" customFormat="1" ht="16.5" customHeight="1">
      <c r="A503" s="96"/>
      <c r="B503" s="199"/>
      <c r="C503" s="200"/>
      <c r="D503" s="200"/>
      <c r="E503" s="200"/>
      <c r="F503" s="201"/>
      <c r="G503" s="197" t="str">
        <f t="shared" si="14"/>
        <v/>
      </c>
      <c r="H503" s="203"/>
      <c r="I503" s="97"/>
      <c r="J503" s="3" t="b">
        <f t="shared" si="15"/>
        <v>0</v>
      </c>
      <c r="K503" s="1" t="b">
        <f>IF(AND(B503&lt;&gt;"",COUNTIF(Buildings!B:B,B503)=0),TRUE,FALSE)</f>
        <v>0</v>
      </c>
    </row>
    <row r="504" spans="1:11" s="3" customFormat="1" ht="16.5" customHeight="1">
      <c r="A504" s="96"/>
      <c r="B504" s="194"/>
      <c r="C504" s="195"/>
      <c r="D504" s="195"/>
      <c r="E504" s="195"/>
      <c r="F504" s="196"/>
      <c r="G504" s="197" t="str">
        <f t="shared" si="14"/>
        <v/>
      </c>
      <c r="H504" s="203"/>
      <c r="I504" s="97"/>
      <c r="J504" s="3" t="b">
        <f t="shared" si="15"/>
        <v>0</v>
      </c>
      <c r="K504" s="1" t="b">
        <f>IF(AND(B504&lt;&gt;"",COUNTIF(Buildings!B:B,B504)=0),TRUE,FALSE)</f>
        <v>0</v>
      </c>
    </row>
    <row r="505" spans="1:11" s="3" customFormat="1" ht="16.5" customHeight="1">
      <c r="A505" s="96"/>
      <c r="B505" s="199"/>
      <c r="C505" s="200"/>
      <c r="D505" s="200"/>
      <c r="E505" s="200"/>
      <c r="F505" s="201"/>
      <c r="G505" s="197" t="str">
        <f t="shared" si="14"/>
        <v/>
      </c>
      <c r="H505" s="203"/>
      <c r="I505" s="97"/>
      <c r="J505" s="3" t="b">
        <f t="shared" si="15"/>
        <v>0</v>
      </c>
      <c r="K505" s="1" t="b">
        <f>IF(AND(B505&lt;&gt;"",COUNTIF(Buildings!B:B,B505)=0),TRUE,FALSE)</f>
        <v>0</v>
      </c>
    </row>
    <row r="506" spans="1:11" s="3" customFormat="1" ht="16.5" customHeight="1">
      <c r="A506" s="96"/>
      <c r="B506" s="194"/>
      <c r="C506" s="195"/>
      <c r="D506" s="195"/>
      <c r="E506" s="195"/>
      <c r="F506" s="196"/>
      <c r="G506" s="197" t="str">
        <f t="shared" si="14"/>
        <v/>
      </c>
      <c r="H506" s="203"/>
      <c r="I506" s="97"/>
      <c r="J506" s="3" t="b">
        <f t="shared" si="15"/>
        <v>0</v>
      </c>
      <c r="K506" s="1" t="b">
        <f>IF(AND(B506&lt;&gt;"",COUNTIF(Buildings!B:B,B506)=0),TRUE,FALSE)</f>
        <v>0</v>
      </c>
    </row>
    <row r="507" spans="1:11" s="3" customFormat="1" ht="16.5" customHeight="1">
      <c r="A507" s="96"/>
      <c r="B507" s="199"/>
      <c r="C507" s="200"/>
      <c r="D507" s="200"/>
      <c r="E507" s="200"/>
      <c r="F507" s="201"/>
      <c r="G507" s="197" t="str">
        <f t="shared" si="14"/>
        <v/>
      </c>
      <c r="H507" s="203"/>
      <c r="I507" s="97"/>
      <c r="J507" s="3" t="b">
        <f t="shared" si="15"/>
        <v>0</v>
      </c>
      <c r="K507" s="1" t="b">
        <f>IF(AND(B507&lt;&gt;"",COUNTIF(Buildings!B:B,B507)=0),TRUE,FALSE)</f>
        <v>0</v>
      </c>
    </row>
    <row r="508" spans="1:11" s="3" customFormat="1" ht="16.5" customHeight="1">
      <c r="A508" s="96"/>
      <c r="B508" s="194"/>
      <c r="C508" s="195"/>
      <c r="D508" s="195"/>
      <c r="E508" s="195"/>
      <c r="F508" s="196"/>
      <c r="G508" s="197" t="str">
        <f t="shared" si="14"/>
        <v/>
      </c>
      <c r="H508" s="203"/>
      <c r="I508" s="97"/>
      <c r="J508" s="3" t="b">
        <f t="shared" si="15"/>
        <v>0</v>
      </c>
      <c r="K508" s="1" t="b">
        <f>IF(AND(B508&lt;&gt;"",COUNTIF(Buildings!B:B,B508)=0),TRUE,FALSE)</f>
        <v>0</v>
      </c>
    </row>
    <row r="509" spans="1:11" s="3" customFormat="1" ht="16.5" customHeight="1">
      <c r="A509" s="96"/>
      <c r="B509" s="199"/>
      <c r="C509" s="200"/>
      <c r="D509" s="200"/>
      <c r="E509" s="200"/>
      <c r="F509" s="201"/>
      <c r="G509" s="197" t="str">
        <f t="shared" si="14"/>
        <v/>
      </c>
      <c r="H509" s="203"/>
      <c r="I509" s="97"/>
      <c r="J509" s="3" t="b">
        <f t="shared" si="15"/>
        <v>0</v>
      </c>
      <c r="K509" s="1" t="b">
        <f>IF(AND(B509&lt;&gt;"",COUNTIF(Buildings!B:B,B509)=0),TRUE,FALSE)</f>
        <v>0</v>
      </c>
    </row>
    <row r="510" spans="1:11" s="3" customFormat="1" ht="16.5" customHeight="1">
      <c r="A510" s="96"/>
      <c r="B510" s="194"/>
      <c r="C510" s="195"/>
      <c r="D510" s="195"/>
      <c r="E510" s="195"/>
      <c r="F510" s="196"/>
      <c r="G510" s="197" t="str">
        <f t="shared" si="14"/>
        <v/>
      </c>
      <c r="H510" s="203"/>
      <c r="I510" s="97"/>
      <c r="J510" s="3" t="b">
        <f t="shared" si="15"/>
        <v>0</v>
      </c>
      <c r="K510" s="1" t="b">
        <f>IF(AND(B510&lt;&gt;"",COUNTIF(Buildings!B:B,B510)=0),TRUE,FALSE)</f>
        <v>0</v>
      </c>
    </row>
    <row r="511" spans="1:11" s="3" customFormat="1" ht="16.5" customHeight="1">
      <c r="A511" s="96"/>
      <c r="B511" s="199"/>
      <c r="C511" s="200"/>
      <c r="D511" s="200"/>
      <c r="E511" s="200"/>
      <c r="F511" s="201"/>
      <c r="G511" s="197" t="str">
        <f t="shared" si="14"/>
        <v/>
      </c>
      <c r="H511" s="203"/>
      <c r="I511" s="97"/>
      <c r="J511" s="3" t="b">
        <f t="shared" si="15"/>
        <v>0</v>
      </c>
      <c r="K511" s="1" t="b">
        <f>IF(AND(B511&lt;&gt;"",COUNTIF(Buildings!B:B,B511)=0),TRUE,FALSE)</f>
        <v>0</v>
      </c>
    </row>
    <row r="512" spans="1:11" s="3" customFormat="1" ht="16.5" customHeight="1">
      <c r="A512" s="96"/>
      <c r="B512" s="194"/>
      <c r="C512" s="195"/>
      <c r="D512" s="195"/>
      <c r="E512" s="195"/>
      <c r="F512" s="196"/>
      <c r="G512" s="197" t="str">
        <f t="shared" si="14"/>
        <v/>
      </c>
      <c r="H512" s="203"/>
      <c r="I512" s="97"/>
      <c r="J512" s="3" t="b">
        <f t="shared" si="15"/>
        <v>0</v>
      </c>
      <c r="K512" s="1" t="b">
        <f>IF(AND(B512&lt;&gt;"",COUNTIF(Buildings!B:B,B512)=0),TRUE,FALSE)</f>
        <v>0</v>
      </c>
    </row>
    <row r="513" spans="1:11" s="3" customFormat="1" ht="16.5" customHeight="1">
      <c r="A513" s="96"/>
      <c r="B513" s="199"/>
      <c r="C513" s="200"/>
      <c r="D513" s="200"/>
      <c r="E513" s="200"/>
      <c r="F513" s="201"/>
      <c r="G513" s="197" t="str">
        <f t="shared" si="14"/>
        <v/>
      </c>
      <c r="H513" s="203"/>
      <c r="I513" s="97"/>
      <c r="J513" s="3" t="b">
        <f t="shared" si="15"/>
        <v>0</v>
      </c>
      <c r="K513" s="1" t="b">
        <f>IF(AND(B513&lt;&gt;"",COUNTIF(Buildings!B:B,B513)=0),TRUE,FALSE)</f>
        <v>0</v>
      </c>
    </row>
    <row r="514" spans="1:11" s="3" customFormat="1" ht="16.5" customHeight="1">
      <c r="A514" s="96"/>
      <c r="B514" s="194"/>
      <c r="C514" s="195"/>
      <c r="D514" s="195"/>
      <c r="E514" s="195"/>
      <c r="F514" s="196"/>
      <c r="G514" s="197" t="str">
        <f t="shared" si="14"/>
        <v/>
      </c>
      <c r="H514" s="203"/>
      <c r="I514" s="97"/>
      <c r="J514" s="3" t="b">
        <f t="shared" si="15"/>
        <v>0</v>
      </c>
      <c r="K514" s="1" t="b">
        <f>IF(AND(B514&lt;&gt;"",COUNTIF(Buildings!B:B,B514)=0),TRUE,FALSE)</f>
        <v>0</v>
      </c>
    </row>
    <row r="515" spans="1:11" s="3" customFormat="1" ht="16.5" customHeight="1">
      <c r="A515" s="96"/>
      <c r="B515" s="199"/>
      <c r="C515" s="200"/>
      <c r="D515" s="200"/>
      <c r="E515" s="200"/>
      <c r="F515" s="201"/>
      <c r="G515" s="197" t="str">
        <f t="shared" si="14"/>
        <v/>
      </c>
      <c r="H515" s="203"/>
      <c r="I515" s="97"/>
      <c r="J515" s="3" t="b">
        <f t="shared" si="15"/>
        <v>0</v>
      </c>
      <c r="K515" s="1" t="b">
        <f>IF(AND(B515&lt;&gt;"",COUNTIF(Buildings!B:B,B515)=0),TRUE,FALSE)</f>
        <v>0</v>
      </c>
    </row>
    <row r="516" spans="1:11" s="3" customFormat="1" ht="16.5" customHeight="1">
      <c r="A516" s="96"/>
      <c r="B516" s="194"/>
      <c r="C516" s="195"/>
      <c r="D516" s="195"/>
      <c r="E516" s="195"/>
      <c r="F516" s="196"/>
      <c r="G516" s="197" t="str">
        <f t="shared" ref="G516:G579" si="16">IF(F516="","",F516)</f>
        <v/>
      </c>
      <c r="H516" s="203"/>
      <c r="I516" s="97"/>
      <c r="J516" s="3" t="b">
        <f t="shared" ref="J516:J579" si="17">IF(F516=G516,FALSE,TRUE)</f>
        <v>0</v>
      </c>
      <c r="K516" s="1" t="b">
        <f>IF(AND(B516&lt;&gt;"",COUNTIF(Buildings!B:B,B516)=0),TRUE,FALSE)</f>
        <v>0</v>
      </c>
    </row>
    <row r="517" spans="1:11" s="3" customFormat="1" ht="16.5" customHeight="1">
      <c r="A517" s="96"/>
      <c r="B517" s="199"/>
      <c r="C517" s="200"/>
      <c r="D517" s="200"/>
      <c r="E517" s="200"/>
      <c r="F517" s="201"/>
      <c r="G517" s="197" t="str">
        <f t="shared" si="16"/>
        <v/>
      </c>
      <c r="H517" s="203"/>
      <c r="I517" s="97"/>
      <c r="J517" s="3" t="b">
        <f t="shared" si="17"/>
        <v>0</v>
      </c>
      <c r="K517" s="1" t="b">
        <f>IF(AND(B517&lt;&gt;"",COUNTIF(Buildings!B:B,B517)=0),TRUE,FALSE)</f>
        <v>0</v>
      </c>
    </row>
    <row r="518" spans="1:11" s="3" customFormat="1" ht="16.5" customHeight="1">
      <c r="A518" s="96"/>
      <c r="B518" s="194"/>
      <c r="C518" s="195"/>
      <c r="D518" s="195"/>
      <c r="E518" s="195"/>
      <c r="F518" s="196"/>
      <c r="G518" s="197" t="str">
        <f t="shared" si="16"/>
        <v/>
      </c>
      <c r="H518" s="203"/>
      <c r="I518" s="97"/>
      <c r="J518" s="3" t="b">
        <f t="shared" si="17"/>
        <v>0</v>
      </c>
      <c r="K518" s="1" t="b">
        <f>IF(AND(B518&lt;&gt;"",COUNTIF(Buildings!B:B,B518)=0),TRUE,FALSE)</f>
        <v>0</v>
      </c>
    </row>
    <row r="519" spans="1:11" s="3" customFormat="1" ht="16.5" customHeight="1">
      <c r="A519" s="96"/>
      <c r="B519" s="199"/>
      <c r="C519" s="200"/>
      <c r="D519" s="200"/>
      <c r="E519" s="200"/>
      <c r="F519" s="201"/>
      <c r="G519" s="197" t="str">
        <f t="shared" si="16"/>
        <v/>
      </c>
      <c r="H519" s="203"/>
      <c r="I519" s="97"/>
      <c r="J519" s="3" t="b">
        <f t="shared" si="17"/>
        <v>0</v>
      </c>
      <c r="K519" s="1" t="b">
        <f>IF(AND(B519&lt;&gt;"",COUNTIF(Buildings!B:B,B519)=0),TRUE,FALSE)</f>
        <v>0</v>
      </c>
    </row>
    <row r="520" spans="1:11" s="3" customFormat="1" ht="16.5" customHeight="1">
      <c r="A520" s="96"/>
      <c r="B520" s="194"/>
      <c r="C520" s="195"/>
      <c r="D520" s="195"/>
      <c r="E520" s="195"/>
      <c r="F520" s="196"/>
      <c r="G520" s="197" t="str">
        <f t="shared" si="16"/>
        <v/>
      </c>
      <c r="H520" s="203"/>
      <c r="I520" s="97"/>
      <c r="J520" s="3" t="b">
        <f t="shared" si="17"/>
        <v>0</v>
      </c>
      <c r="K520" s="1" t="b">
        <f>IF(AND(B520&lt;&gt;"",COUNTIF(Buildings!B:B,B520)=0),TRUE,FALSE)</f>
        <v>0</v>
      </c>
    </row>
    <row r="521" spans="1:11" s="3" customFormat="1" ht="16.5" customHeight="1">
      <c r="A521" s="96"/>
      <c r="B521" s="199"/>
      <c r="C521" s="200"/>
      <c r="D521" s="200"/>
      <c r="E521" s="200"/>
      <c r="F521" s="201"/>
      <c r="G521" s="197" t="str">
        <f t="shared" si="16"/>
        <v/>
      </c>
      <c r="H521" s="203"/>
      <c r="I521" s="97"/>
      <c r="J521" s="3" t="b">
        <f t="shared" si="17"/>
        <v>0</v>
      </c>
      <c r="K521" s="1" t="b">
        <f>IF(AND(B521&lt;&gt;"",COUNTIF(Buildings!B:B,B521)=0),TRUE,FALSE)</f>
        <v>0</v>
      </c>
    </row>
    <row r="522" spans="1:11" s="3" customFormat="1" ht="16.5" customHeight="1">
      <c r="A522" s="96"/>
      <c r="B522" s="194"/>
      <c r="C522" s="195"/>
      <c r="D522" s="195"/>
      <c r="E522" s="195"/>
      <c r="F522" s="196"/>
      <c r="G522" s="197" t="str">
        <f t="shared" si="16"/>
        <v/>
      </c>
      <c r="H522" s="203"/>
      <c r="I522" s="97"/>
      <c r="J522" s="3" t="b">
        <f t="shared" si="17"/>
        <v>0</v>
      </c>
      <c r="K522" s="1" t="b">
        <f>IF(AND(B522&lt;&gt;"",COUNTIF(Buildings!B:B,B522)=0),TRUE,FALSE)</f>
        <v>0</v>
      </c>
    </row>
    <row r="523" spans="1:11" s="3" customFormat="1" ht="16.5" customHeight="1">
      <c r="A523" s="96"/>
      <c r="B523" s="199"/>
      <c r="C523" s="200"/>
      <c r="D523" s="200"/>
      <c r="E523" s="200"/>
      <c r="F523" s="201"/>
      <c r="G523" s="197" t="str">
        <f t="shared" si="16"/>
        <v/>
      </c>
      <c r="H523" s="203"/>
      <c r="I523" s="97"/>
      <c r="J523" s="3" t="b">
        <f t="shared" si="17"/>
        <v>0</v>
      </c>
      <c r="K523" s="1" t="b">
        <f>IF(AND(B523&lt;&gt;"",COUNTIF(Buildings!B:B,B523)=0),TRUE,FALSE)</f>
        <v>0</v>
      </c>
    </row>
    <row r="524" spans="1:11" s="3" customFormat="1" ht="16.5" customHeight="1">
      <c r="A524" s="96"/>
      <c r="B524" s="194"/>
      <c r="C524" s="195"/>
      <c r="D524" s="195"/>
      <c r="E524" s="195"/>
      <c r="F524" s="196"/>
      <c r="G524" s="197" t="str">
        <f t="shared" si="16"/>
        <v/>
      </c>
      <c r="H524" s="203"/>
      <c r="I524" s="97"/>
      <c r="J524" s="3" t="b">
        <f t="shared" si="17"/>
        <v>0</v>
      </c>
      <c r="K524" s="1" t="b">
        <f>IF(AND(B524&lt;&gt;"",COUNTIF(Buildings!B:B,B524)=0),TRUE,FALSE)</f>
        <v>0</v>
      </c>
    </row>
    <row r="525" spans="1:11" s="3" customFormat="1" ht="16.5" customHeight="1">
      <c r="A525" s="96"/>
      <c r="B525" s="199"/>
      <c r="C525" s="200"/>
      <c r="D525" s="200"/>
      <c r="E525" s="200"/>
      <c r="F525" s="201"/>
      <c r="G525" s="197" t="str">
        <f t="shared" si="16"/>
        <v/>
      </c>
      <c r="H525" s="203"/>
      <c r="I525" s="97"/>
      <c r="J525" s="3" t="b">
        <f t="shared" si="17"/>
        <v>0</v>
      </c>
      <c r="K525" s="1" t="b">
        <f>IF(AND(B525&lt;&gt;"",COUNTIF(Buildings!B:B,B525)=0),TRUE,FALSE)</f>
        <v>0</v>
      </c>
    </row>
    <row r="526" spans="1:11" s="3" customFormat="1" ht="16.5" customHeight="1">
      <c r="A526" s="96"/>
      <c r="B526" s="194"/>
      <c r="C526" s="195"/>
      <c r="D526" s="195"/>
      <c r="E526" s="195"/>
      <c r="F526" s="196"/>
      <c r="G526" s="197" t="str">
        <f t="shared" si="16"/>
        <v/>
      </c>
      <c r="H526" s="203"/>
      <c r="I526" s="97"/>
      <c r="J526" s="3" t="b">
        <f t="shared" si="17"/>
        <v>0</v>
      </c>
      <c r="K526" s="1" t="b">
        <f>IF(AND(B526&lt;&gt;"",COUNTIF(Buildings!B:B,B526)=0),TRUE,FALSE)</f>
        <v>0</v>
      </c>
    </row>
    <row r="527" spans="1:11" s="3" customFormat="1" ht="16.5" customHeight="1">
      <c r="A527" s="96"/>
      <c r="B527" s="199"/>
      <c r="C527" s="200"/>
      <c r="D527" s="200"/>
      <c r="E527" s="200"/>
      <c r="F527" s="201"/>
      <c r="G527" s="197" t="str">
        <f t="shared" si="16"/>
        <v/>
      </c>
      <c r="H527" s="203"/>
      <c r="I527" s="97"/>
      <c r="J527" s="3" t="b">
        <f t="shared" si="17"/>
        <v>0</v>
      </c>
      <c r="K527" s="1" t="b">
        <f>IF(AND(B527&lt;&gt;"",COUNTIF(Buildings!B:B,B527)=0),TRUE,FALSE)</f>
        <v>0</v>
      </c>
    </row>
    <row r="528" spans="1:11" s="3" customFormat="1" ht="16.5" customHeight="1">
      <c r="A528" s="96"/>
      <c r="B528" s="194"/>
      <c r="C528" s="195"/>
      <c r="D528" s="195"/>
      <c r="E528" s="195"/>
      <c r="F528" s="196"/>
      <c r="G528" s="197" t="str">
        <f t="shared" si="16"/>
        <v/>
      </c>
      <c r="H528" s="203"/>
      <c r="I528" s="97"/>
      <c r="J528" s="3" t="b">
        <f t="shared" si="17"/>
        <v>0</v>
      </c>
      <c r="K528" s="1" t="b">
        <f>IF(AND(B528&lt;&gt;"",COUNTIF(Buildings!B:B,B528)=0),TRUE,FALSE)</f>
        <v>0</v>
      </c>
    </row>
    <row r="529" spans="1:11" s="3" customFormat="1" ht="16.5" customHeight="1">
      <c r="A529" s="96"/>
      <c r="B529" s="199"/>
      <c r="C529" s="200"/>
      <c r="D529" s="200"/>
      <c r="E529" s="200"/>
      <c r="F529" s="201"/>
      <c r="G529" s="197" t="str">
        <f t="shared" si="16"/>
        <v/>
      </c>
      <c r="H529" s="203"/>
      <c r="I529" s="97"/>
      <c r="J529" s="3" t="b">
        <f t="shared" si="17"/>
        <v>0</v>
      </c>
      <c r="K529" s="1" t="b">
        <f>IF(AND(B529&lt;&gt;"",COUNTIF(Buildings!B:B,B529)=0),TRUE,FALSE)</f>
        <v>0</v>
      </c>
    </row>
    <row r="530" spans="1:11" s="3" customFormat="1" ht="16.5" customHeight="1">
      <c r="A530" s="96"/>
      <c r="B530" s="194"/>
      <c r="C530" s="195"/>
      <c r="D530" s="195"/>
      <c r="E530" s="195"/>
      <c r="F530" s="196"/>
      <c r="G530" s="197" t="str">
        <f t="shared" si="16"/>
        <v/>
      </c>
      <c r="H530" s="203"/>
      <c r="I530" s="97"/>
      <c r="J530" s="3" t="b">
        <f t="shared" si="17"/>
        <v>0</v>
      </c>
      <c r="K530" s="1" t="b">
        <f>IF(AND(B530&lt;&gt;"",COUNTIF(Buildings!B:B,B530)=0),TRUE,FALSE)</f>
        <v>0</v>
      </c>
    </row>
    <row r="531" spans="1:11" s="3" customFormat="1" ht="16.5" customHeight="1">
      <c r="A531" s="96"/>
      <c r="B531" s="199"/>
      <c r="C531" s="200"/>
      <c r="D531" s="200"/>
      <c r="E531" s="200"/>
      <c r="F531" s="201"/>
      <c r="G531" s="197" t="str">
        <f t="shared" si="16"/>
        <v/>
      </c>
      <c r="H531" s="203"/>
      <c r="I531" s="97"/>
      <c r="J531" s="3" t="b">
        <f t="shared" si="17"/>
        <v>0</v>
      </c>
      <c r="K531" s="1" t="b">
        <f>IF(AND(B531&lt;&gt;"",COUNTIF(Buildings!B:B,B531)=0),TRUE,FALSE)</f>
        <v>0</v>
      </c>
    </row>
    <row r="532" spans="1:11" s="3" customFormat="1" ht="16.5" customHeight="1">
      <c r="A532" s="96"/>
      <c r="B532" s="194"/>
      <c r="C532" s="195"/>
      <c r="D532" s="195"/>
      <c r="E532" s="195"/>
      <c r="F532" s="196"/>
      <c r="G532" s="197" t="str">
        <f t="shared" si="16"/>
        <v/>
      </c>
      <c r="H532" s="203"/>
      <c r="I532" s="97"/>
      <c r="J532" s="3" t="b">
        <f t="shared" si="17"/>
        <v>0</v>
      </c>
      <c r="K532" s="1" t="b">
        <f>IF(AND(B532&lt;&gt;"",COUNTIF(Buildings!B:B,B532)=0),TRUE,FALSE)</f>
        <v>0</v>
      </c>
    </row>
    <row r="533" spans="1:11" s="3" customFormat="1" ht="16.5" customHeight="1">
      <c r="A533" s="96"/>
      <c r="B533" s="199"/>
      <c r="C533" s="200"/>
      <c r="D533" s="200"/>
      <c r="E533" s="200"/>
      <c r="F533" s="201"/>
      <c r="G533" s="197" t="str">
        <f t="shared" si="16"/>
        <v/>
      </c>
      <c r="H533" s="203"/>
      <c r="I533" s="97"/>
      <c r="J533" s="3" t="b">
        <f t="shared" si="17"/>
        <v>0</v>
      </c>
      <c r="K533" s="1" t="b">
        <f>IF(AND(B533&lt;&gt;"",COUNTIF(Buildings!B:B,B533)=0),TRUE,FALSE)</f>
        <v>0</v>
      </c>
    </row>
    <row r="534" spans="1:11" s="3" customFormat="1" ht="16.5" customHeight="1">
      <c r="A534" s="96"/>
      <c r="B534" s="194"/>
      <c r="C534" s="195"/>
      <c r="D534" s="195"/>
      <c r="E534" s="195"/>
      <c r="F534" s="196"/>
      <c r="G534" s="197" t="str">
        <f t="shared" si="16"/>
        <v/>
      </c>
      <c r="H534" s="203"/>
      <c r="I534" s="97"/>
      <c r="J534" s="3" t="b">
        <f t="shared" si="17"/>
        <v>0</v>
      </c>
      <c r="K534" s="1" t="b">
        <f>IF(AND(B534&lt;&gt;"",COUNTIF(Buildings!B:B,B534)=0),TRUE,FALSE)</f>
        <v>0</v>
      </c>
    </row>
    <row r="535" spans="1:11" s="3" customFormat="1" ht="16.5" customHeight="1">
      <c r="A535" s="96"/>
      <c r="B535" s="199"/>
      <c r="C535" s="200"/>
      <c r="D535" s="200"/>
      <c r="E535" s="200"/>
      <c r="F535" s="201"/>
      <c r="G535" s="197" t="str">
        <f t="shared" si="16"/>
        <v/>
      </c>
      <c r="H535" s="203"/>
      <c r="I535" s="97"/>
      <c r="J535" s="3" t="b">
        <f t="shared" si="17"/>
        <v>0</v>
      </c>
      <c r="K535" s="1" t="b">
        <f>IF(AND(B535&lt;&gt;"",COUNTIF(Buildings!B:B,B535)=0),TRUE,FALSE)</f>
        <v>0</v>
      </c>
    </row>
    <row r="536" spans="1:11" s="3" customFormat="1" ht="16.5" customHeight="1">
      <c r="A536" s="96"/>
      <c r="B536" s="194"/>
      <c r="C536" s="195"/>
      <c r="D536" s="195"/>
      <c r="E536" s="195"/>
      <c r="F536" s="196"/>
      <c r="G536" s="197" t="str">
        <f t="shared" si="16"/>
        <v/>
      </c>
      <c r="H536" s="203"/>
      <c r="I536" s="97"/>
      <c r="J536" s="3" t="b">
        <f t="shared" si="17"/>
        <v>0</v>
      </c>
      <c r="K536" s="1" t="b">
        <f>IF(AND(B536&lt;&gt;"",COUNTIF(Buildings!B:B,B536)=0),TRUE,FALSE)</f>
        <v>0</v>
      </c>
    </row>
    <row r="537" spans="1:11" s="3" customFormat="1" ht="16.5" customHeight="1">
      <c r="A537" s="96"/>
      <c r="B537" s="199"/>
      <c r="C537" s="200"/>
      <c r="D537" s="200"/>
      <c r="E537" s="200"/>
      <c r="F537" s="201"/>
      <c r="G537" s="197" t="str">
        <f t="shared" si="16"/>
        <v/>
      </c>
      <c r="H537" s="203"/>
      <c r="I537" s="97"/>
      <c r="J537" s="3" t="b">
        <f t="shared" si="17"/>
        <v>0</v>
      </c>
      <c r="K537" s="1" t="b">
        <f>IF(AND(B537&lt;&gt;"",COUNTIF(Buildings!B:B,B537)=0),TRUE,FALSE)</f>
        <v>0</v>
      </c>
    </row>
    <row r="538" spans="1:11" s="3" customFormat="1" ht="16.5" customHeight="1">
      <c r="A538" s="96"/>
      <c r="B538" s="194"/>
      <c r="C538" s="195"/>
      <c r="D538" s="195"/>
      <c r="E538" s="195"/>
      <c r="F538" s="196"/>
      <c r="G538" s="197" t="str">
        <f t="shared" si="16"/>
        <v/>
      </c>
      <c r="H538" s="203"/>
      <c r="I538" s="97"/>
      <c r="J538" s="3" t="b">
        <f t="shared" si="17"/>
        <v>0</v>
      </c>
      <c r="K538" s="1" t="b">
        <f>IF(AND(B538&lt;&gt;"",COUNTIF(Buildings!B:B,B538)=0),TRUE,FALSE)</f>
        <v>0</v>
      </c>
    </row>
    <row r="539" spans="1:11" s="3" customFormat="1" ht="16.5" customHeight="1">
      <c r="A539" s="96"/>
      <c r="B539" s="199"/>
      <c r="C539" s="200"/>
      <c r="D539" s="200"/>
      <c r="E539" s="200"/>
      <c r="F539" s="201"/>
      <c r="G539" s="197" t="str">
        <f t="shared" si="16"/>
        <v/>
      </c>
      <c r="H539" s="203"/>
      <c r="I539" s="97"/>
      <c r="J539" s="3" t="b">
        <f t="shared" si="17"/>
        <v>0</v>
      </c>
      <c r="K539" s="1" t="b">
        <f>IF(AND(B539&lt;&gt;"",COUNTIF(Buildings!B:B,B539)=0),TRUE,FALSE)</f>
        <v>0</v>
      </c>
    </row>
    <row r="540" spans="1:11" s="3" customFormat="1" ht="16.5" customHeight="1">
      <c r="A540" s="96"/>
      <c r="B540" s="194"/>
      <c r="C540" s="195"/>
      <c r="D540" s="195"/>
      <c r="E540" s="195"/>
      <c r="F540" s="196"/>
      <c r="G540" s="197" t="str">
        <f t="shared" si="16"/>
        <v/>
      </c>
      <c r="H540" s="203"/>
      <c r="I540" s="97"/>
      <c r="J540" s="3" t="b">
        <f t="shared" si="17"/>
        <v>0</v>
      </c>
      <c r="K540" s="1" t="b">
        <f>IF(AND(B540&lt;&gt;"",COUNTIF(Buildings!B:B,B540)=0),TRUE,FALSE)</f>
        <v>0</v>
      </c>
    </row>
    <row r="541" spans="1:11" s="3" customFormat="1" ht="16.5" customHeight="1">
      <c r="A541" s="96"/>
      <c r="B541" s="199"/>
      <c r="C541" s="200"/>
      <c r="D541" s="200"/>
      <c r="E541" s="200"/>
      <c r="F541" s="201"/>
      <c r="G541" s="197" t="str">
        <f t="shared" si="16"/>
        <v/>
      </c>
      <c r="H541" s="203"/>
      <c r="I541" s="97"/>
      <c r="J541" s="3" t="b">
        <f t="shared" si="17"/>
        <v>0</v>
      </c>
      <c r="K541" s="1" t="b">
        <f>IF(AND(B541&lt;&gt;"",COUNTIF(Buildings!B:B,B541)=0),TRUE,FALSE)</f>
        <v>0</v>
      </c>
    </row>
    <row r="542" spans="1:11" s="3" customFormat="1" ht="16.5" customHeight="1">
      <c r="A542" s="96"/>
      <c r="B542" s="194"/>
      <c r="C542" s="195"/>
      <c r="D542" s="195"/>
      <c r="E542" s="195"/>
      <c r="F542" s="196"/>
      <c r="G542" s="197" t="str">
        <f t="shared" si="16"/>
        <v/>
      </c>
      <c r="H542" s="203"/>
      <c r="I542" s="97"/>
      <c r="J542" s="3" t="b">
        <f t="shared" si="17"/>
        <v>0</v>
      </c>
      <c r="K542" s="1" t="b">
        <f>IF(AND(B542&lt;&gt;"",COUNTIF(Buildings!B:B,B542)=0),TRUE,FALSE)</f>
        <v>0</v>
      </c>
    </row>
    <row r="543" spans="1:11" s="3" customFormat="1" ht="16.5" customHeight="1">
      <c r="A543" s="96"/>
      <c r="B543" s="199"/>
      <c r="C543" s="200"/>
      <c r="D543" s="200"/>
      <c r="E543" s="200"/>
      <c r="F543" s="201"/>
      <c r="G543" s="197" t="str">
        <f t="shared" si="16"/>
        <v/>
      </c>
      <c r="H543" s="203"/>
      <c r="I543" s="97"/>
      <c r="J543" s="3" t="b">
        <f t="shared" si="17"/>
        <v>0</v>
      </c>
      <c r="K543" s="1" t="b">
        <f>IF(AND(B543&lt;&gt;"",COUNTIF(Buildings!B:B,B543)=0),TRUE,FALSE)</f>
        <v>0</v>
      </c>
    </row>
    <row r="544" spans="1:11" s="3" customFormat="1" ht="16.5" customHeight="1">
      <c r="A544" s="96"/>
      <c r="B544" s="194"/>
      <c r="C544" s="195"/>
      <c r="D544" s="195"/>
      <c r="E544" s="195"/>
      <c r="F544" s="196"/>
      <c r="G544" s="197" t="str">
        <f t="shared" si="16"/>
        <v/>
      </c>
      <c r="H544" s="203"/>
      <c r="I544" s="97"/>
      <c r="J544" s="3" t="b">
        <f t="shared" si="17"/>
        <v>0</v>
      </c>
      <c r="K544" s="1" t="b">
        <f>IF(AND(B544&lt;&gt;"",COUNTIF(Buildings!B:B,B544)=0),TRUE,FALSE)</f>
        <v>0</v>
      </c>
    </row>
    <row r="545" spans="1:11" s="3" customFormat="1" ht="16.5" customHeight="1">
      <c r="A545" s="96"/>
      <c r="B545" s="199"/>
      <c r="C545" s="200"/>
      <c r="D545" s="200"/>
      <c r="E545" s="200"/>
      <c r="F545" s="201"/>
      <c r="G545" s="197" t="str">
        <f t="shared" si="16"/>
        <v/>
      </c>
      <c r="H545" s="203"/>
      <c r="I545" s="97"/>
      <c r="J545" s="3" t="b">
        <f t="shared" si="17"/>
        <v>0</v>
      </c>
      <c r="K545" s="1" t="b">
        <f>IF(AND(B545&lt;&gt;"",COUNTIF(Buildings!B:B,B545)=0),TRUE,FALSE)</f>
        <v>0</v>
      </c>
    </row>
    <row r="546" spans="1:11" s="3" customFormat="1" ht="16.5" customHeight="1">
      <c r="A546" s="96"/>
      <c r="B546" s="194"/>
      <c r="C546" s="195"/>
      <c r="D546" s="195"/>
      <c r="E546" s="195"/>
      <c r="F546" s="196"/>
      <c r="G546" s="197" t="str">
        <f t="shared" si="16"/>
        <v/>
      </c>
      <c r="H546" s="203"/>
      <c r="I546" s="97"/>
      <c r="J546" s="3" t="b">
        <f t="shared" si="17"/>
        <v>0</v>
      </c>
      <c r="K546" s="1" t="b">
        <f>IF(AND(B546&lt;&gt;"",COUNTIF(Buildings!B:B,B546)=0),TRUE,FALSE)</f>
        <v>0</v>
      </c>
    </row>
    <row r="547" spans="1:11" s="3" customFormat="1" ht="16.5" customHeight="1">
      <c r="A547" s="96"/>
      <c r="B547" s="199"/>
      <c r="C547" s="200"/>
      <c r="D547" s="200"/>
      <c r="E547" s="200"/>
      <c r="F547" s="201"/>
      <c r="G547" s="197" t="str">
        <f t="shared" si="16"/>
        <v/>
      </c>
      <c r="H547" s="203"/>
      <c r="I547" s="97"/>
      <c r="J547" s="3" t="b">
        <f t="shared" si="17"/>
        <v>0</v>
      </c>
      <c r="K547" s="1" t="b">
        <f>IF(AND(B547&lt;&gt;"",COUNTIF(Buildings!B:B,B547)=0),TRUE,FALSE)</f>
        <v>0</v>
      </c>
    </row>
    <row r="548" spans="1:11" s="3" customFormat="1" ht="16.5" customHeight="1">
      <c r="A548" s="96"/>
      <c r="B548" s="194"/>
      <c r="C548" s="195"/>
      <c r="D548" s="195"/>
      <c r="E548" s="195"/>
      <c r="F548" s="196"/>
      <c r="G548" s="197" t="str">
        <f t="shared" si="16"/>
        <v/>
      </c>
      <c r="H548" s="203"/>
      <c r="I548" s="97"/>
      <c r="J548" s="3" t="b">
        <f t="shared" si="17"/>
        <v>0</v>
      </c>
      <c r="K548" s="1" t="b">
        <f>IF(AND(B548&lt;&gt;"",COUNTIF(Buildings!B:B,B548)=0),TRUE,FALSE)</f>
        <v>0</v>
      </c>
    </row>
    <row r="549" spans="1:11" s="3" customFormat="1" ht="16.5" customHeight="1">
      <c r="A549" s="96"/>
      <c r="B549" s="199"/>
      <c r="C549" s="200"/>
      <c r="D549" s="200"/>
      <c r="E549" s="200"/>
      <c r="F549" s="201"/>
      <c r="G549" s="197" t="str">
        <f t="shared" si="16"/>
        <v/>
      </c>
      <c r="H549" s="203"/>
      <c r="I549" s="97"/>
      <c r="J549" s="3" t="b">
        <f t="shared" si="17"/>
        <v>0</v>
      </c>
      <c r="K549" s="1" t="b">
        <f>IF(AND(B549&lt;&gt;"",COUNTIF(Buildings!B:B,B549)=0),TRUE,FALSE)</f>
        <v>0</v>
      </c>
    </row>
    <row r="550" spans="1:11" s="3" customFormat="1" ht="16.5" customHeight="1">
      <c r="A550" s="96"/>
      <c r="B550" s="194"/>
      <c r="C550" s="195"/>
      <c r="D550" s="195"/>
      <c r="E550" s="195"/>
      <c r="F550" s="196"/>
      <c r="G550" s="197" t="str">
        <f t="shared" si="16"/>
        <v/>
      </c>
      <c r="H550" s="203"/>
      <c r="I550" s="97"/>
      <c r="J550" s="3" t="b">
        <f t="shared" si="17"/>
        <v>0</v>
      </c>
      <c r="K550" s="1" t="b">
        <f>IF(AND(B550&lt;&gt;"",COUNTIF(Buildings!B:B,B550)=0),TRUE,FALSE)</f>
        <v>0</v>
      </c>
    </row>
    <row r="551" spans="1:11" s="3" customFormat="1" ht="16.5" customHeight="1">
      <c r="A551" s="96"/>
      <c r="B551" s="199"/>
      <c r="C551" s="200"/>
      <c r="D551" s="200"/>
      <c r="E551" s="200"/>
      <c r="F551" s="201"/>
      <c r="G551" s="197" t="str">
        <f t="shared" si="16"/>
        <v/>
      </c>
      <c r="H551" s="203"/>
      <c r="I551" s="97"/>
      <c r="J551" s="3" t="b">
        <f t="shared" si="17"/>
        <v>0</v>
      </c>
      <c r="K551" s="1" t="b">
        <f>IF(AND(B551&lt;&gt;"",COUNTIF(Buildings!B:B,B551)=0),TRUE,FALSE)</f>
        <v>0</v>
      </c>
    </row>
    <row r="552" spans="1:11" s="3" customFormat="1" ht="16.5" customHeight="1">
      <c r="A552" s="96"/>
      <c r="B552" s="194"/>
      <c r="C552" s="195"/>
      <c r="D552" s="195"/>
      <c r="E552" s="195"/>
      <c r="F552" s="196"/>
      <c r="G552" s="197" t="str">
        <f t="shared" si="16"/>
        <v/>
      </c>
      <c r="H552" s="203"/>
      <c r="I552" s="97"/>
      <c r="J552" s="3" t="b">
        <f t="shared" si="17"/>
        <v>0</v>
      </c>
      <c r="K552" s="1" t="b">
        <f>IF(AND(B552&lt;&gt;"",COUNTIF(Buildings!B:B,B552)=0),TRUE,FALSE)</f>
        <v>0</v>
      </c>
    </row>
    <row r="553" spans="1:11" s="3" customFormat="1" ht="16.5" customHeight="1">
      <c r="A553" s="96"/>
      <c r="B553" s="199"/>
      <c r="C553" s="200"/>
      <c r="D553" s="200"/>
      <c r="E553" s="200"/>
      <c r="F553" s="201"/>
      <c r="G553" s="197" t="str">
        <f t="shared" si="16"/>
        <v/>
      </c>
      <c r="H553" s="203"/>
      <c r="I553" s="97"/>
      <c r="J553" s="3" t="b">
        <f t="shared" si="17"/>
        <v>0</v>
      </c>
      <c r="K553" s="1" t="b">
        <f>IF(AND(B553&lt;&gt;"",COUNTIF(Buildings!B:B,B553)=0),TRUE,FALSE)</f>
        <v>0</v>
      </c>
    </row>
    <row r="554" spans="1:11" s="3" customFormat="1" ht="16.5" customHeight="1">
      <c r="A554" s="96"/>
      <c r="B554" s="194"/>
      <c r="C554" s="195"/>
      <c r="D554" s="195"/>
      <c r="E554" s="195"/>
      <c r="F554" s="196"/>
      <c r="G554" s="197" t="str">
        <f t="shared" si="16"/>
        <v/>
      </c>
      <c r="H554" s="203"/>
      <c r="I554" s="97"/>
      <c r="J554" s="3" t="b">
        <f t="shared" si="17"/>
        <v>0</v>
      </c>
      <c r="K554" s="1" t="b">
        <f>IF(AND(B554&lt;&gt;"",COUNTIF(Buildings!B:B,B554)=0),TRUE,FALSE)</f>
        <v>0</v>
      </c>
    </row>
    <row r="555" spans="1:11" s="3" customFormat="1" ht="16.5" customHeight="1">
      <c r="A555" s="96"/>
      <c r="B555" s="199"/>
      <c r="C555" s="200"/>
      <c r="D555" s="200"/>
      <c r="E555" s="200"/>
      <c r="F555" s="201"/>
      <c r="G555" s="197" t="str">
        <f t="shared" si="16"/>
        <v/>
      </c>
      <c r="H555" s="203"/>
      <c r="I555" s="97"/>
      <c r="J555" s="3" t="b">
        <f t="shared" si="17"/>
        <v>0</v>
      </c>
      <c r="K555" s="1" t="b">
        <f>IF(AND(B555&lt;&gt;"",COUNTIF(Buildings!B:B,B555)=0),TRUE,FALSE)</f>
        <v>0</v>
      </c>
    </row>
    <row r="556" spans="1:11" s="3" customFormat="1" ht="16.5" customHeight="1">
      <c r="A556" s="96"/>
      <c r="B556" s="194"/>
      <c r="C556" s="195"/>
      <c r="D556" s="195"/>
      <c r="E556" s="195"/>
      <c r="F556" s="196"/>
      <c r="G556" s="197" t="str">
        <f t="shared" si="16"/>
        <v/>
      </c>
      <c r="H556" s="203"/>
      <c r="I556" s="97"/>
      <c r="J556" s="3" t="b">
        <f t="shared" si="17"/>
        <v>0</v>
      </c>
      <c r="K556" s="1" t="b">
        <f>IF(AND(B556&lt;&gt;"",COUNTIF(Buildings!B:B,B556)=0),TRUE,FALSE)</f>
        <v>0</v>
      </c>
    </row>
    <row r="557" spans="1:11" s="3" customFormat="1" ht="16.5" customHeight="1">
      <c r="A557" s="96"/>
      <c r="B557" s="199"/>
      <c r="C557" s="200"/>
      <c r="D557" s="200"/>
      <c r="E557" s="200"/>
      <c r="F557" s="201"/>
      <c r="G557" s="197" t="str">
        <f t="shared" si="16"/>
        <v/>
      </c>
      <c r="H557" s="203"/>
      <c r="I557" s="97"/>
      <c r="J557" s="3" t="b">
        <f t="shared" si="17"/>
        <v>0</v>
      </c>
      <c r="K557" s="1" t="b">
        <f>IF(AND(B557&lt;&gt;"",COUNTIF(Buildings!B:B,B557)=0),TRUE,FALSE)</f>
        <v>0</v>
      </c>
    </row>
    <row r="558" spans="1:11" s="3" customFormat="1" ht="16.5" customHeight="1">
      <c r="A558" s="96"/>
      <c r="B558" s="194"/>
      <c r="C558" s="195"/>
      <c r="D558" s="195"/>
      <c r="E558" s="195"/>
      <c r="F558" s="196"/>
      <c r="G558" s="197" t="str">
        <f t="shared" si="16"/>
        <v/>
      </c>
      <c r="H558" s="203"/>
      <c r="I558" s="97"/>
      <c r="J558" s="3" t="b">
        <f t="shared" si="17"/>
        <v>0</v>
      </c>
      <c r="K558" s="1" t="b">
        <f>IF(AND(B558&lt;&gt;"",COUNTIF(Buildings!B:B,B558)=0),TRUE,FALSE)</f>
        <v>0</v>
      </c>
    </row>
    <row r="559" spans="1:11" s="3" customFormat="1" ht="16.5" customHeight="1">
      <c r="A559" s="96"/>
      <c r="B559" s="199"/>
      <c r="C559" s="200"/>
      <c r="D559" s="200"/>
      <c r="E559" s="200"/>
      <c r="F559" s="201"/>
      <c r="G559" s="197" t="str">
        <f t="shared" si="16"/>
        <v/>
      </c>
      <c r="H559" s="203"/>
      <c r="I559" s="97"/>
      <c r="J559" s="3" t="b">
        <f t="shared" si="17"/>
        <v>0</v>
      </c>
      <c r="K559" s="1" t="b">
        <f>IF(AND(B559&lt;&gt;"",COUNTIF(Buildings!B:B,B559)=0),TRUE,FALSE)</f>
        <v>0</v>
      </c>
    </row>
    <row r="560" spans="1:11" s="3" customFormat="1" ht="16.5" customHeight="1">
      <c r="A560" s="96"/>
      <c r="B560" s="194"/>
      <c r="C560" s="195"/>
      <c r="D560" s="195"/>
      <c r="E560" s="195"/>
      <c r="F560" s="196"/>
      <c r="G560" s="197" t="str">
        <f t="shared" si="16"/>
        <v/>
      </c>
      <c r="H560" s="203"/>
      <c r="I560" s="97"/>
      <c r="J560" s="3" t="b">
        <f t="shared" si="17"/>
        <v>0</v>
      </c>
      <c r="K560" s="1" t="b">
        <f>IF(AND(B560&lt;&gt;"",COUNTIF(Buildings!B:B,B560)=0),TRUE,FALSE)</f>
        <v>0</v>
      </c>
    </row>
    <row r="561" spans="1:11" s="3" customFormat="1" ht="16.5" customHeight="1">
      <c r="A561" s="96"/>
      <c r="B561" s="199"/>
      <c r="C561" s="200"/>
      <c r="D561" s="200"/>
      <c r="E561" s="200"/>
      <c r="F561" s="201"/>
      <c r="G561" s="197" t="str">
        <f t="shared" si="16"/>
        <v/>
      </c>
      <c r="H561" s="203"/>
      <c r="I561" s="97"/>
      <c r="J561" s="3" t="b">
        <f t="shared" si="17"/>
        <v>0</v>
      </c>
      <c r="K561" s="1" t="b">
        <f>IF(AND(B561&lt;&gt;"",COUNTIF(Buildings!B:B,B561)=0),TRUE,FALSE)</f>
        <v>0</v>
      </c>
    </row>
    <row r="562" spans="1:11" s="3" customFormat="1" ht="16.5" customHeight="1">
      <c r="A562" s="96"/>
      <c r="B562" s="194"/>
      <c r="C562" s="195"/>
      <c r="D562" s="195"/>
      <c r="E562" s="195"/>
      <c r="F562" s="196"/>
      <c r="G562" s="197" t="str">
        <f t="shared" si="16"/>
        <v/>
      </c>
      <c r="H562" s="203"/>
      <c r="I562" s="97"/>
      <c r="J562" s="3" t="b">
        <f t="shared" si="17"/>
        <v>0</v>
      </c>
      <c r="K562" s="1" t="b">
        <f>IF(AND(B562&lt;&gt;"",COUNTIF(Buildings!B:B,B562)=0),TRUE,FALSE)</f>
        <v>0</v>
      </c>
    </row>
    <row r="563" spans="1:11" s="3" customFormat="1" ht="16.5" customHeight="1">
      <c r="A563" s="96"/>
      <c r="B563" s="199"/>
      <c r="C563" s="200"/>
      <c r="D563" s="200"/>
      <c r="E563" s="200"/>
      <c r="F563" s="201"/>
      <c r="G563" s="197" t="str">
        <f t="shared" si="16"/>
        <v/>
      </c>
      <c r="H563" s="203"/>
      <c r="I563" s="97"/>
      <c r="J563" s="3" t="b">
        <f t="shared" si="17"/>
        <v>0</v>
      </c>
      <c r="K563" s="1" t="b">
        <f>IF(AND(B563&lt;&gt;"",COUNTIF(Buildings!B:B,B563)=0),TRUE,FALSE)</f>
        <v>0</v>
      </c>
    </row>
    <row r="564" spans="1:11" s="3" customFormat="1" ht="16.5" customHeight="1">
      <c r="A564" s="96"/>
      <c r="B564" s="194"/>
      <c r="C564" s="195"/>
      <c r="D564" s="195"/>
      <c r="E564" s="195"/>
      <c r="F564" s="196"/>
      <c r="G564" s="197" t="str">
        <f t="shared" si="16"/>
        <v/>
      </c>
      <c r="H564" s="203"/>
      <c r="I564" s="97"/>
      <c r="J564" s="3" t="b">
        <f t="shared" si="17"/>
        <v>0</v>
      </c>
      <c r="K564" s="1" t="b">
        <f>IF(AND(B564&lt;&gt;"",COUNTIF(Buildings!B:B,B564)=0),TRUE,FALSE)</f>
        <v>0</v>
      </c>
    </row>
    <row r="565" spans="1:11" s="3" customFormat="1" ht="16.5" customHeight="1">
      <c r="A565" s="96"/>
      <c r="B565" s="199"/>
      <c r="C565" s="200"/>
      <c r="D565" s="200"/>
      <c r="E565" s="200"/>
      <c r="F565" s="201"/>
      <c r="G565" s="197" t="str">
        <f t="shared" si="16"/>
        <v/>
      </c>
      <c r="H565" s="203"/>
      <c r="I565" s="97"/>
      <c r="J565" s="3" t="b">
        <f t="shared" si="17"/>
        <v>0</v>
      </c>
      <c r="K565" s="1" t="b">
        <f>IF(AND(B565&lt;&gt;"",COUNTIF(Buildings!B:B,B565)=0),TRUE,FALSE)</f>
        <v>0</v>
      </c>
    </row>
    <row r="566" spans="1:11" s="3" customFormat="1" ht="16.5" customHeight="1">
      <c r="A566" s="96"/>
      <c r="B566" s="194"/>
      <c r="C566" s="195"/>
      <c r="D566" s="195"/>
      <c r="E566" s="195"/>
      <c r="F566" s="196"/>
      <c r="G566" s="197" t="str">
        <f t="shared" si="16"/>
        <v/>
      </c>
      <c r="H566" s="203"/>
      <c r="I566" s="97"/>
      <c r="J566" s="3" t="b">
        <f t="shared" si="17"/>
        <v>0</v>
      </c>
      <c r="K566" s="1" t="b">
        <f>IF(AND(B566&lt;&gt;"",COUNTIF(Buildings!B:B,B566)=0),TRUE,FALSE)</f>
        <v>0</v>
      </c>
    </row>
    <row r="567" spans="1:11" s="3" customFormat="1" ht="16.5" customHeight="1">
      <c r="A567" s="96"/>
      <c r="B567" s="199"/>
      <c r="C567" s="200"/>
      <c r="D567" s="200"/>
      <c r="E567" s="200"/>
      <c r="F567" s="201"/>
      <c r="G567" s="197" t="str">
        <f t="shared" si="16"/>
        <v/>
      </c>
      <c r="H567" s="203"/>
      <c r="I567" s="97"/>
      <c r="J567" s="3" t="b">
        <f t="shared" si="17"/>
        <v>0</v>
      </c>
      <c r="K567" s="1" t="b">
        <f>IF(AND(B567&lt;&gt;"",COUNTIF(Buildings!B:B,B567)=0),TRUE,FALSE)</f>
        <v>0</v>
      </c>
    </row>
    <row r="568" spans="1:11" s="3" customFormat="1" ht="16.5" customHeight="1">
      <c r="A568" s="96"/>
      <c r="B568" s="194"/>
      <c r="C568" s="195"/>
      <c r="D568" s="195"/>
      <c r="E568" s="195"/>
      <c r="F568" s="196"/>
      <c r="G568" s="197" t="str">
        <f t="shared" si="16"/>
        <v/>
      </c>
      <c r="H568" s="203"/>
      <c r="I568" s="97"/>
      <c r="J568" s="3" t="b">
        <f t="shared" si="17"/>
        <v>0</v>
      </c>
      <c r="K568" s="1" t="b">
        <f>IF(AND(B568&lt;&gt;"",COUNTIF(Buildings!B:B,B568)=0),TRUE,FALSE)</f>
        <v>0</v>
      </c>
    </row>
    <row r="569" spans="1:11" s="3" customFormat="1" ht="16.5" customHeight="1">
      <c r="A569" s="96"/>
      <c r="B569" s="199"/>
      <c r="C569" s="200"/>
      <c r="D569" s="200"/>
      <c r="E569" s="200"/>
      <c r="F569" s="201"/>
      <c r="G569" s="197" t="str">
        <f t="shared" si="16"/>
        <v/>
      </c>
      <c r="H569" s="203"/>
      <c r="I569" s="97"/>
      <c r="J569" s="3" t="b">
        <f t="shared" si="17"/>
        <v>0</v>
      </c>
      <c r="K569" s="1" t="b">
        <f>IF(AND(B569&lt;&gt;"",COUNTIF(Buildings!B:B,B569)=0),TRUE,FALSE)</f>
        <v>0</v>
      </c>
    </row>
    <row r="570" spans="1:11" s="3" customFormat="1" ht="16.5" customHeight="1">
      <c r="A570" s="96"/>
      <c r="B570" s="194"/>
      <c r="C570" s="195"/>
      <c r="D570" s="195"/>
      <c r="E570" s="195"/>
      <c r="F570" s="196"/>
      <c r="G570" s="197" t="str">
        <f t="shared" si="16"/>
        <v/>
      </c>
      <c r="H570" s="203"/>
      <c r="I570" s="97"/>
      <c r="J570" s="3" t="b">
        <f t="shared" si="17"/>
        <v>0</v>
      </c>
      <c r="K570" s="1" t="b">
        <f>IF(AND(B570&lt;&gt;"",COUNTIF(Buildings!B:B,B570)=0),TRUE,FALSE)</f>
        <v>0</v>
      </c>
    </row>
    <row r="571" spans="1:11" s="3" customFormat="1" ht="16.5" customHeight="1">
      <c r="A571" s="96"/>
      <c r="B571" s="199"/>
      <c r="C571" s="200"/>
      <c r="D571" s="200"/>
      <c r="E571" s="200"/>
      <c r="F571" s="201"/>
      <c r="G571" s="197" t="str">
        <f t="shared" si="16"/>
        <v/>
      </c>
      <c r="H571" s="203"/>
      <c r="I571" s="97"/>
      <c r="J571" s="3" t="b">
        <f t="shared" si="17"/>
        <v>0</v>
      </c>
      <c r="K571" s="1" t="b">
        <f>IF(AND(B571&lt;&gt;"",COUNTIF(Buildings!B:B,B571)=0),TRUE,FALSE)</f>
        <v>0</v>
      </c>
    </row>
    <row r="572" spans="1:11" s="3" customFormat="1" ht="16.5" customHeight="1">
      <c r="A572" s="96"/>
      <c r="B572" s="194"/>
      <c r="C572" s="195"/>
      <c r="D572" s="195"/>
      <c r="E572" s="195"/>
      <c r="F572" s="196"/>
      <c r="G572" s="197" t="str">
        <f t="shared" si="16"/>
        <v/>
      </c>
      <c r="H572" s="203"/>
      <c r="I572" s="97"/>
      <c r="J572" s="3" t="b">
        <f t="shared" si="17"/>
        <v>0</v>
      </c>
      <c r="K572" s="1" t="b">
        <f>IF(AND(B572&lt;&gt;"",COUNTIF(Buildings!B:B,B572)=0),TRUE,FALSE)</f>
        <v>0</v>
      </c>
    </row>
    <row r="573" spans="1:11" s="3" customFormat="1" ht="16.5" customHeight="1">
      <c r="A573" s="96"/>
      <c r="B573" s="199"/>
      <c r="C573" s="200"/>
      <c r="D573" s="200"/>
      <c r="E573" s="200"/>
      <c r="F573" s="201"/>
      <c r="G573" s="197" t="str">
        <f t="shared" si="16"/>
        <v/>
      </c>
      <c r="H573" s="203"/>
      <c r="I573" s="97"/>
      <c r="J573" s="3" t="b">
        <f t="shared" si="17"/>
        <v>0</v>
      </c>
      <c r="K573" s="1" t="b">
        <f>IF(AND(B573&lt;&gt;"",COUNTIF(Buildings!B:B,B573)=0),TRUE,FALSE)</f>
        <v>0</v>
      </c>
    </row>
    <row r="574" spans="1:11" s="3" customFormat="1" ht="16.5" customHeight="1">
      <c r="A574" s="96"/>
      <c r="B574" s="194"/>
      <c r="C574" s="195"/>
      <c r="D574" s="195"/>
      <c r="E574" s="195"/>
      <c r="F574" s="196"/>
      <c r="G574" s="197" t="str">
        <f t="shared" si="16"/>
        <v/>
      </c>
      <c r="H574" s="203"/>
      <c r="I574" s="97"/>
      <c r="J574" s="3" t="b">
        <f t="shared" si="17"/>
        <v>0</v>
      </c>
      <c r="K574" s="1" t="b">
        <f>IF(AND(B574&lt;&gt;"",COUNTIF(Buildings!B:B,B574)=0),TRUE,FALSE)</f>
        <v>0</v>
      </c>
    </row>
    <row r="575" spans="1:11" s="3" customFormat="1" ht="16.5" customHeight="1">
      <c r="A575" s="96"/>
      <c r="B575" s="199"/>
      <c r="C575" s="200"/>
      <c r="D575" s="200"/>
      <c r="E575" s="200"/>
      <c r="F575" s="201"/>
      <c r="G575" s="197" t="str">
        <f t="shared" si="16"/>
        <v/>
      </c>
      <c r="H575" s="203"/>
      <c r="I575" s="97"/>
      <c r="J575" s="3" t="b">
        <f t="shared" si="17"/>
        <v>0</v>
      </c>
      <c r="K575" s="1" t="b">
        <f>IF(AND(B575&lt;&gt;"",COUNTIF(Buildings!B:B,B575)=0),TRUE,FALSE)</f>
        <v>0</v>
      </c>
    </row>
    <row r="576" spans="1:11" s="3" customFormat="1" ht="16.5" customHeight="1">
      <c r="A576" s="96"/>
      <c r="B576" s="194"/>
      <c r="C576" s="195"/>
      <c r="D576" s="195"/>
      <c r="E576" s="195"/>
      <c r="F576" s="196"/>
      <c r="G576" s="197" t="str">
        <f t="shared" si="16"/>
        <v/>
      </c>
      <c r="H576" s="203"/>
      <c r="I576" s="97"/>
      <c r="J576" s="3" t="b">
        <f t="shared" si="17"/>
        <v>0</v>
      </c>
      <c r="K576" s="1" t="b">
        <f>IF(AND(B576&lt;&gt;"",COUNTIF(Buildings!B:B,B576)=0),TRUE,FALSE)</f>
        <v>0</v>
      </c>
    </row>
    <row r="577" spans="1:11" s="3" customFormat="1" ht="16.5" customHeight="1">
      <c r="A577" s="96"/>
      <c r="B577" s="199"/>
      <c r="C577" s="200"/>
      <c r="D577" s="200"/>
      <c r="E577" s="200"/>
      <c r="F577" s="201"/>
      <c r="G577" s="197" t="str">
        <f t="shared" si="16"/>
        <v/>
      </c>
      <c r="H577" s="203"/>
      <c r="I577" s="97"/>
      <c r="J577" s="3" t="b">
        <f t="shared" si="17"/>
        <v>0</v>
      </c>
      <c r="K577" s="1" t="b">
        <f>IF(AND(B577&lt;&gt;"",COUNTIF(Buildings!B:B,B577)=0),TRUE,FALSE)</f>
        <v>0</v>
      </c>
    </row>
    <row r="578" spans="1:11" s="3" customFormat="1" ht="16.5" customHeight="1">
      <c r="A578" s="96"/>
      <c r="B578" s="194"/>
      <c r="C578" s="195"/>
      <c r="D578" s="195"/>
      <c r="E578" s="195"/>
      <c r="F578" s="196"/>
      <c r="G578" s="197" t="str">
        <f t="shared" si="16"/>
        <v/>
      </c>
      <c r="H578" s="203"/>
      <c r="I578" s="97"/>
      <c r="J578" s="3" t="b">
        <f t="shared" si="17"/>
        <v>0</v>
      </c>
      <c r="K578" s="1" t="b">
        <f>IF(AND(B578&lt;&gt;"",COUNTIF(Buildings!B:B,B578)=0),TRUE,FALSE)</f>
        <v>0</v>
      </c>
    </row>
    <row r="579" spans="1:11" s="3" customFormat="1" ht="16.5" customHeight="1">
      <c r="A579" s="96"/>
      <c r="B579" s="199"/>
      <c r="C579" s="200"/>
      <c r="D579" s="200"/>
      <c r="E579" s="200"/>
      <c r="F579" s="201"/>
      <c r="G579" s="197" t="str">
        <f t="shared" si="16"/>
        <v/>
      </c>
      <c r="H579" s="203"/>
      <c r="I579" s="97"/>
      <c r="J579" s="3" t="b">
        <f t="shared" si="17"/>
        <v>0</v>
      </c>
      <c r="K579" s="1" t="b">
        <f>IF(AND(B579&lt;&gt;"",COUNTIF(Buildings!B:B,B579)=0),TRUE,FALSE)</f>
        <v>0</v>
      </c>
    </row>
    <row r="580" spans="1:11" s="3" customFormat="1" ht="16.5" customHeight="1">
      <c r="A580" s="96"/>
      <c r="B580" s="194"/>
      <c r="C580" s="195"/>
      <c r="D580" s="195"/>
      <c r="E580" s="195"/>
      <c r="F580" s="196"/>
      <c r="G580" s="197" t="str">
        <f t="shared" ref="G580:G643" si="18">IF(F580="","",F580)</f>
        <v/>
      </c>
      <c r="H580" s="203"/>
      <c r="I580" s="97"/>
      <c r="J580" s="3" t="b">
        <f t="shared" ref="J580:J643" si="19">IF(F580=G580,FALSE,TRUE)</f>
        <v>0</v>
      </c>
      <c r="K580" s="1" t="b">
        <f>IF(AND(B580&lt;&gt;"",COUNTIF(Buildings!B:B,B580)=0),TRUE,FALSE)</f>
        <v>0</v>
      </c>
    </row>
    <row r="581" spans="1:11" s="3" customFormat="1" ht="16.5" customHeight="1">
      <c r="A581" s="96"/>
      <c r="B581" s="199"/>
      <c r="C581" s="200"/>
      <c r="D581" s="200"/>
      <c r="E581" s="200"/>
      <c r="F581" s="201"/>
      <c r="G581" s="197" t="str">
        <f t="shared" si="18"/>
        <v/>
      </c>
      <c r="H581" s="203"/>
      <c r="I581" s="97"/>
      <c r="J581" s="3" t="b">
        <f t="shared" si="19"/>
        <v>0</v>
      </c>
      <c r="K581" s="1" t="b">
        <f>IF(AND(B581&lt;&gt;"",COUNTIF(Buildings!B:B,B581)=0),TRUE,FALSE)</f>
        <v>0</v>
      </c>
    </row>
    <row r="582" spans="1:11" s="3" customFormat="1" ht="16.5" customHeight="1">
      <c r="A582" s="96"/>
      <c r="B582" s="194"/>
      <c r="C582" s="195"/>
      <c r="D582" s="195"/>
      <c r="E582" s="195"/>
      <c r="F582" s="196"/>
      <c r="G582" s="197" t="str">
        <f t="shared" si="18"/>
        <v/>
      </c>
      <c r="H582" s="203"/>
      <c r="I582" s="97"/>
      <c r="J582" s="3" t="b">
        <f t="shared" si="19"/>
        <v>0</v>
      </c>
      <c r="K582" s="1" t="b">
        <f>IF(AND(B582&lt;&gt;"",COUNTIF(Buildings!B:B,B582)=0),TRUE,FALSE)</f>
        <v>0</v>
      </c>
    </row>
    <row r="583" spans="1:11" s="3" customFormat="1" ht="16.5" customHeight="1">
      <c r="A583" s="96"/>
      <c r="B583" s="199"/>
      <c r="C583" s="200"/>
      <c r="D583" s="200"/>
      <c r="E583" s="200"/>
      <c r="F583" s="201"/>
      <c r="G583" s="197" t="str">
        <f t="shared" si="18"/>
        <v/>
      </c>
      <c r="H583" s="203"/>
      <c r="I583" s="97"/>
      <c r="J583" s="3" t="b">
        <f t="shared" si="19"/>
        <v>0</v>
      </c>
      <c r="K583" s="1" t="b">
        <f>IF(AND(B583&lt;&gt;"",COUNTIF(Buildings!B:B,B583)=0),TRUE,FALSE)</f>
        <v>0</v>
      </c>
    </row>
    <row r="584" spans="1:11" s="3" customFormat="1" ht="16.5" customHeight="1">
      <c r="A584" s="96"/>
      <c r="B584" s="194"/>
      <c r="C584" s="195"/>
      <c r="D584" s="195"/>
      <c r="E584" s="195"/>
      <c r="F584" s="196"/>
      <c r="G584" s="197" t="str">
        <f t="shared" si="18"/>
        <v/>
      </c>
      <c r="H584" s="203"/>
      <c r="I584" s="97"/>
      <c r="J584" s="3" t="b">
        <f t="shared" si="19"/>
        <v>0</v>
      </c>
      <c r="K584" s="1" t="b">
        <f>IF(AND(B584&lt;&gt;"",COUNTIF(Buildings!B:B,B584)=0),TRUE,FALSE)</f>
        <v>0</v>
      </c>
    </row>
    <row r="585" spans="1:11" s="3" customFormat="1" ht="16.5" customHeight="1">
      <c r="A585" s="96"/>
      <c r="B585" s="199"/>
      <c r="C585" s="200"/>
      <c r="D585" s="200"/>
      <c r="E585" s="200"/>
      <c r="F585" s="201"/>
      <c r="G585" s="197" t="str">
        <f t="shared" si="18"/>
        <v/>
      </c>
      <c r="H585" s="203"/>
      <c r="I585" s="97"/>
      <c r="J585" s="3" t="b">
        <f t="shared" si="19"/>
        <v>0</v>
      </c>
      <c r="K585" s="1" t="b">
        <f>IF(AND(B585&lt;&gt;"",COUNTIF(Buildings!B:B,B585)=0),TRUE,FALSE)</f>
        <v>0</v>
      </c>
    </row>
    <row r="586" spans="1:11" s="3" customFormat="1" ht="16.5" customHeight="1">
      <c r="A586" s="96"/>
      <c r="B586" s="194"/>
      <c r="C586" s="195"/>
      <c r="D586" s="195"/>
      <c r="E586" s="195"/>
      <c r="F586" s="196"/>
      <c r="G586" s="197" t="str">
        <f t="shared" si="18"/>
        <v/>
      </c>
      <c r="H586" s="203"/>
      <c r="I586" s="97"/>
      <c r="J586" s="3" t="b">
        <f t="shared" si="19"/>
        <v>0</v>
      </c>
      <c r="K586" s="1" t="b">
        <f>IF(AND(B586&lt;&gt;"",COUNTIF(Buildings!B:B,B586)=0),TRUE,FALSE)</f>
        <v>0</v>
      </c>
    </row>
    <row r="587" spans="1:11" s="3" customFormat="1" ht="16.5" customHeight="1">
      <c r="A587" s="96"/>
      <c r="B587" s="199"/>
      <c r="C587" s="200"/>
      <c r="D587" s="200"/>
      <c r="E587" s="200"/>
      <c r="F587" s="201"/>
      <c r="G587" s="197" t="str">
        <f t="shared" si="18"/>
        <v/>
      </c>
      <c r="H587" s="203"/>
      <c r="I587" s="97"/>
      <c r="J587" s="3" t="b">
        <f t="shared" si="19"/>
        <v>0</v>
      </c>
      <c r="K587" s="1" t="b">
        <f>IF(AND(B587&lt;&gt;"",COUNTIF(Buildings!B:B,B587)=0),TRUE,FALSE)</f>
        <v>0</v>
      </c>
    </row>
    <row r="588" spans="1:11" s="3" customFormat="1" ht="16.5" customHeight="1">
      <c r="A588" s="96"/>
      <c r="B588" s="194"/>
      <c r="C588" s="195"/>
      <c r="D588" s="195"/>
      <c r="E588" s="195"/>
      <c r="F588" s="196"/>
      <c r="G588" s="197" t="str">
        <f t="shared" si="18"/>
        <v/>
      </c>
      <c r="H588" s="203"/>
      <c r="I588" s="97"/>
      <c r="J588" s="3" t="b">
        <f t="shared" si="19"/>
        <v>0</v>
      </c>
      <c r="K588" s="1" t="b">
        <f>IF(AND(B588&lt;&gt;"",COUNTIF(Buildings!B:B,B588)=0),TRUE,FALSE)</f>
        <v>0</v>
      </c>
    </row>
    <row r="589" spans="1:11" s="3" customFormat="1" ht="16.5" customHeight="1">
      <c r="A589" s="96"/>
      <c r="B589" s="199"/>
      <c r="C589" s="200"/>
      <c r="D589" s="200"/>
      <c r="E589" s="200"/>
      <c r="F589" s="201"/>
      <c r="G589" s="197" t="str">
        <f t="shared" si="18"/>
        <v/>
      </c>
      <c r="H589" s="203"/>
      <c r="I589" s="97"/>
      <c r="J589" s="3" t="b">
        <f t="shared" si="19"/>
        <v>0</v>
      </c>
      <c r="K589" s="1" t="b">
        <f>IF(AND(B589&lt;&gt;"",COUNTIF(Buildings!B:B,B589)=0),TRUE,FALSE)</f>
        <v>0</v>
      </c>
    </row>
    <row r="590" spans="1:11" s="3" customFormat="1" ht="16.5" customHeight="1">
      <c r="A590" s="96"/>
      <c r="B590" s="194"/>
      <c r="C590" s="195"/>
      <c r="D590" s="195"/>
      <c r="E590" s="195"/>
      <c r="F590" s="196"/>
      <c r="G590" s="197" t="str">
        <f t="shared" si="18"/>
        <v/>
      </c>
      <c r="H590" s="203"/>
      <c r="I590" s="97"/>
      <c r="J590" s="3" t="b">
        <f t="shared" si="19"/>
        <v>0</v>
      </c>
      <c r="K590" s="1" t="b">
        <f>IF(AND(B590&lt;&gt;"",COUNTIF(Buildings!B:B,B590)=0),TRUE,FALSE)</f>
        <v>0</v>
      </c>
    </row>
    <row r="591" spans="1:11" s="3" customFormat="1" ht="16.5" customHeight="1">
      <c r="A591" s="96"/>
      <c r="B591" s="199"/>
      <c r="C591" s="200"/>
      <c r="D591" s="200"/>
      <c r="E591" s="200"/>
      <c r="F591" s="201"/>
      <c r="G591" s="197" t="str">
        <f t="shared" si="18"/>
        <v/>
      </c>
      <c r="H591" s="203"/>
      <c r="I591" s="97"/>
      <c r="J591" s="3" t="b">
        <f t="shared" si="19"/>
        <v>0</v>
      </c>
      <c r="K591" s="1" t="b">
        <f>IF(AND(B591&lt;&gt;"",COUNTIF(Buildings!B:B,B591)=0),TRUE,FALSE)</f>
        <v>0</v>
      </c>
    </row>
    <row r="592" spans="1:11" s="3" customFormat="1" ht="16.5" customHeight="1">
      <c r="A592" s="96"/>
      <c r="B592" s="194"/>
      <c r="C592" s="195"/>
      <c r="D592" s="195"/>
      <c r="E592" s="195"/>
      <c r="F592" s="196"/>
      <c r="G592" s="197" t="str">
        <f t="shared" si="18"/>
        <v/>
      </c>
      <c r="H592" s="203"/>
      <c r="I592" s="97"/>
      <c r="J592" s="3" t="b">
        <f t="shared" si="19"/>
        <v>0</v>
      </c>
      <c r="K592" s="1" t="b">
        <f>IF(AND(B592&lt;&gt;"",COUNTIF(Buildings!B:B,B592)=0),TRUE,FALSE)</f>
        <v>0</v>
      </c>
    </row>
    <row r="593" spans="1:11" s="3" customFormat="1" ht="16.5" customHeight="1">
      <c r="A593" s="96"/>
      <c r="B593" s="199"/>
      <c r="C593" s="200"/>
      <c r="D593" s="200"/>
      <c r="E593" s="200"/>
      <c r="F593" s="201"/>
      <c r="G593" s="197" t="str">
        <f t="shared" si="18"/>
        <v/>
      </c>
      <c r="H593" s="203"/>
      <c r="I593" s="97"/>
      <c r="J593" s="3" t="b">
        <f t="shared" si="19"/>
        <v>0</v>
      </c>
      <c r="K593" s="1" t="b">
        <f>IF(AND(B593&lt;&gt;"",COUNTIF(Buildings!B:B,B593)=0),TRUE,FALSE)</f>
        <v>0</v>
      </c>
    </row>
    <row r="594" spans="1:11" s="3" customFormat="1" ht="16.5" customHeight="1">
      <c r="A594" s="96"/>
      <c r="B594" s="194"/>
      <c r="C594" s="195"/>
      <c r="D594" s="195"/>
      <c r="E594" s="195"/>
      <c r="F594" s="196"/>
      <c r="G594" s="197" t="str">
        <f t="shared" si="18"/>
        <v/>
      </c>
      <c r="H594" s="203"/>
      <c r="I594" s="97"/>
      <c r="J594" s="3" t="b">
        <f t="shared" si="19"/>
        <v>0</v>
      </c>
      <c r="K594" s="1" t="b">
        <f>IF(AND(B594&lt;&gt;"",COUNTIF(Buildings!B:B,B594)=0),TRUE,FALSE)</f>
        <v>0</v>
      </c>
    </row>
    <row r="595" spans="1:11" s="3" customFormat="1" ht="16.5" customHeight="1">
      <c r="A595" s="96"/>
      <c r="B595" s="199"/>
      <c r="C595" s="200"/>
      <c r="D595" s="200"/>
      <c r="E595" s="200"/>
      <c r="F595" s="201"/>
      <c r="G595" s="197" t="str">
        <f t="shared" si="18"/>
        <v/>
      </c>
      <c r="H595" s="203"/>
      <c r="I595" s="97"/>
      <c r="J595" s="3" t="b">
        <f t="shared" si="19"/>
        <v>0</v>
      </c>
      <c r="K595" s="1" t="b">
        <f>IF(AND(B595&lt;&gt;"",COUNTIF(Buildings!B:B,B595)=0),TRUE,FALSE)</f>
        <v>0</v>
      </c>
    </row>
    <row r="596" spans="1:11" s="3" customFormat="1" ht="16.5" customHeight="1">
      <c r="A596" s="96"/>
      <c r="B596" s="194"/>
      <c r="C596" s="195"/>
      <c r="D596" s="195"/>
      <c r="E596" s="195"/>
      <c r="F596" s="196"/>
      <c r="G596" s="197" t="str">
        <f t="shared" si="18"/>
        <v/>
      </c>
      <c r="H596" s="203"/>
      <c r="I596" s="97"/>
      <c r="J596" s="3" t="b">
        <f t="shared" si="19"/>
        <v>0</v>
      </c>
      <c r="K596" s="1" t="b">
        <f>IF(AND(B596&lt;&gt;"",COUNTIF(Buildings!B:B,B596)=0),TRUE,FALSE)</f>
        <v>0</v>
      </c>
    </row>
    <row r="597" spans="1:11" s="3" customFormat="1" ht="16.5" customHeight="1">
      <c r="A597" s="96"/>
      <c r="B597" s="199"/>
      <c r="C597" s="200"/>
      <c r="D597" s="200"/>
      <c r="E597" s="200"/>
      <c r="F597" s="201"/>
      <c r="G597" s="197" t="str">
        <f t="shared" si="18"/>
        <v/>
      </c>
      <c r="H597" s="203"/>
      <c r="I597" s="97"/>
      <c r="J597" s="3" t="b">
        <f t="shared" si="19"/>
        <v>0</v>
      </c>
      <c r="K597" s="1" t="b">
        <f>IF(AND(B597&lt;&gt;"",COUNTIF(Buildings!B:B,B597)=0),TRUE,FALSE)</f>
        <v>0</v>
      </c>
    </row>
    <row r="598" spans="1:11" s="3" customFormat="1" ht="16.5" customHeight="1">
      <c r="A598" s="96"/>
      <c r="B598" s="194"/>
      <c r="C598" s="195"/>
      <c r="D598" s="195"/>
      <c r="E598" s="195"/>
      <c r="F598" s="196"/>
      <c r="G598" s="197" t="str">
        <f t="shared" si="18"/>
        <v/>
      </c>
      <c r="H598" s="203"/>
      <c r="I598" s="97"/>
      <c r="J598" s="3" t="b">
        <f t="shared" si="19"/>
        <v>0</v>
      </c>
      <c r="K598" s="1" t="b">
        <f>IF(AND(B598&lt;&gt;"",COUNTIF(Buildings!B:B,B598)=0),TRUE,FALSE)</f>
        <v>0</v>
      </c>
    </row>
    <row r="599" spans="1:11" s="3" customFormat="1" ht="16.5" customHeight="1">
      <c r="A599" s="96"/>
      <c r="B599" s="199"/>
      <c r="C599" s="200"/>
      <c r="D599" s="200"/>
      <c r="E599" s="200"/>
      <c r="F599" s="201"/>
      <c r="G599" s="197" t="str">
        <f t="shared" si="18"/>
        <v/>
      </c>
      <c r="H599" s="203"/>
      <c r="I599" s="97"/>
      <c r="J599" s="3" t="b">
        <f t="shared" si="19"/>
        <v>0</v>
      </c>
      <c r="K599" s="1" t="b">
        <f>IF(AND(B599&lt;&gt;"",COUNTIF(Buildings!B:B,B599)=0),TRUE,FALSE)</f>
        <v>0</v>
      </c>
    </row>
    <row r="600" spans="1:11" s="3" customFormat="1" ht="16.5" customHeight="1">
      <c r="A600" s="96"/>
      <c r="B600" s="194"/>
      <c r="C600" s="195"/>
      <c r="D600" s="195"/>
      <c r="E600" s="195"/>
      <c r="F600" s="196"/>
      <c r="G600" s="197" t="str">
        <f t="shared" si="18"/>
        <v/>
      </c>
      <c r="H600" s="203"/>
      <c r="I600" s="97"/>
      <c r="J600" s="3" t="b">
        <f t="shared" si="19"/>
        <v>0</v>
      </c>
      <c r="K600" s="1" t="b">
        <f>IF(AND(B600&lt;&gt;"",COUNTIF(Buildings!B:B,B600)=0),TRUE,FALSE)</f>
        <v>0</v>
      </c>
    </row>
    <row r="601" spans="1:11" s="3" customFormat="1" ht="16.5" customHeight="1">
      <c r="A601" s="96"/>
      <c r="B601" s="199"/>
      <c r="C601" s="200"/>
      <c r="D601" s="200"/>
      <c r="E601" s="200"/>
      <c r="F601" s="201"/>
      <c r="G601" s="197" t="str">
        <f t="shared" si="18"/>
        <v/>
      </c>
      <c r="H601" s="203"/>
      <c r="I601" s="97"/>
      <c r="J601" s="3" t="b">
        <f t="shared" si="19"/>
        <v>0</v>
      </c>
      <c r="K601" s="1" t="b">
        <f>IF(AND(B601&lt;&gt;"",COUNTIF(Buildings!B:B,B601)=0),TRUE,FALSE)</f>
        <v>0</v>
      </c>
    </row>
    <row r="602" spans="1:11" s="3" customFormat="1" ht="16.5" customHeight="1">
      <c r="A602" s="96"/>
      <c r="B602" s="194"/>
      <c r="C602" s="195"/>
      <c r="D602" s="195"/>
      <c r="E602" s="195"/>
      <c r="F602" s="196"/>
      <c r="G602" s="197" t="str">
        <f t="shared" si="18"/>
        <v/>
      </c>
      <c r="H602" s="203"/>
      <c r="I602" s="97"/>
      <c r="J602" s="3" t="b">
        <f t="shared" si="19"/>
        <v>0</v>
      </c>
      <c r="K602" s="1" t="b">
        <f>IF(AND(B602&lt;&gt;"",COUNTIF(Buildings!B:B,B602)=0),TRUE,FALSE)</f>
        <v>0</v>
      </c>
    </row>
    <row r="603" spans="1:11" s="3" customFormat="1" ht="16.5" customHeight="1">
      <c r="A603" s="96"/>
      <c r="B603" s="199"/>
      <c r="C603" s="200"/>
      <c r="D603" s="200"/>
      <c r="E603" s="200"/>
      <c r="F603" s="201"/>
      <c r="G603" s="197" t="str">
        <f t="shared" si="18"/>
        <v/>
      </c>
      <c r="H603" s="203"/>
      <c r="I603" s="97"/>
      <c r="J603" s="3" t="b">
        <f t="shared" si="19"/>
        <v>0</v>
      </c>
      <c r="K603" s="1" t="b">
        <f>IF(AND(B603&lt;&gt;"",COUNTIF(Buildings!B:B,B603)=0),TRUE,FALSE)</f>
        <v>0</v>
      </c>
    </row>
    <row r="604" spans="1:11" s="3" customFormat="1" ht="16.5" customHeight="1">
      <c r="A604" s="96"/>
      <c r="B604" s="194"/>
      <c r="C604" s="195"/>
      <c r="D604" s="195"/>
      <c r="E604" s="195"/>
      <c r="F604" s="196"/>
      <c r="G604" s="197" t="str">
        <f t="shared" si="18"/>
        <v/>
      </c>
      <c r="H604" s="203"/>
      <c r="I604" s="97"/>
      <c r="J604" s="3" t="b">
        <f t="shared" si="19"/>
        <v>0</v>
      </c>
      <c r="K604" s="1" t="b">
        <f>IF(AND(B604&lt;&gt;"",COUNTIF(Buildings!B:B,B604)=0),TRUE,FALSE)</f>
        <v>0</v>
      </c>
    </row>
    <row r="605" spans="1:11" s="3" customFormat="1" ht="16.5" customHeight="1">
      <c r="A605" s="96"/>
      <c r="B605" s="199"/>
      <c r="C605" s="200"/>
      <c r="D605" s="200"/>
      <c r="E605" s="200"/>
      <c r="F605" s="201"/>
      <c r="G605" s="197" t="str">
        <f t="shared" si="18"/>
        <v/>
      </c>
      <c r="H605" s="203"/>
      <c r="I605" s="97"/>
      <c r="J605" s="3" t="b">
        <f t="shared" si="19"/>
        <v>0</v>
      </c>
      <c r="K605" s="1" t="b">
        <f>IF(AND(B605&lt;&gt;"",COUNTIF(Buildings!B:B,B605)=0),TRUE,FALSE)</f>
        <v>0</v>
      </c>
    </row>
    <row r="606" spans="1:11" s="3" customFormat="1" ht="16.5" customHeight="1">
      <c r="A606" s="96"/>
      <c r="B606" s="194"/>
      <c r="C606" s="195"/>
      <c r="D606" s="195"/>
      <c r="E606" s="195"/>
      <c r="F606" s="196"/>
      <c r="G606" s="197" t="str">
        <f t="shared" si="18"/>
        <v/>
      </c>
      <c r="H606" s="203"/>
      <c r="I606" s="97"/>
      <c r="J606" s="3" t="b">
        <f t="shared" si="19"/>
        <v>0</v>
      </c>
      <c r="K606" s="1" t="b">
        <f>IF(AND(B606&lt;&gt;"",COUNTIF(Buildings!B:B,B606)=0),TRUE,FALSE)</f>
        <v>0</v>
      </c>
    </row>
    <row r="607" spans="1:11" s="3" customFormat="1" ht="16.5" customHeight="1">
      <c r="A607" s="96"/>
      <c r="B607" s="199"/>
      <c r="C607" s="200"/>
      <c r="D607" s="200"/>
      <c r="E607" s="200"/>
      <c r="F607" s="201"/>
      <c r="G607" s="197" t="str">
        <f t="shared" si="18"/>
        <v/>
      </c>
      <c r="H607" s="203"/>
      <c r="I607" s="97"/>
      <c r="J607" s="3" t="b">
        <f t="shared" si="19"/>
        <v>0</v>
      </c>
      <c r="K607" s="1" t="b">
        <f>IF(AND(B607&lt;&gt;"",COUNTIF(Buildings!B:B,B607)=0),TRUE,FALSE)</f>
        <v>0</v>
      </c>
    </row>
    <row r="608" spans="1:11" s="3" customFormat="1" ht="16.5" customHeight="1">
      <c r="A608" s="96"/>
      <c r="B608" s="194"/>
      <c r="C608" s="195"/>
      <c r="D608" s="195"/>
      <c r="E608" s="195"/>
      <c r="F608" s="196"/>
      <c r="G608" s="197" t="str">
        <f t="shared" si="18"/>
        <v/>
      </c>
      <c r="H608" s="203"/>
      <c r="I608" s="97"/>
      <c r="J608" s="3" t="b">
        <f t="shared" si="19"/>
        <v>0</v>
      </c>
      <c r="K608" s="1" t="b">
        <f>IF(AND(B608&lt;&gt;"",COUNTIF(Buildings!B:B,B608)=0),TRUE,FALSE)</f>
        <v>0</v>
      </c>
    </row>
    <row r="609" spans="1:11" s="3" customFormat="1" ht="16.5" customHeight="1">
      <c r="A609" s="96"/>
      <c r="B609" s="199"/>
      <c r="C609" s="200"/>
      <c r="D609" s="200"/>
      <c r="E609" s="200"/>
      <c r="F609" s="201"/>
      <c r="G609" s="197" t="str">
        <f t="shared" si="18"/>
        <v/>
      </c>
      <c r="H609" s="203"/>
      <c r="I609" s="97"/>
      <c r="J609" s="3" t="b">
        <f t="shared" si="19"/>
        <v>0</v>
      </c>
      <c r="K609" s="1" t="b">
        <f>IF(AND(B609&lt;&gt;"",COUNTIF(Buildings!B:B,B609)=0),TRUE,FALSE)</f>
        <v>0</v>
      </c>
    </row>
    <row r="610" spans="1:11" s="3" customFormat="1" ht="16.5" customHeight="1">
      <c r="A610" s="96"/>
      <c r="B610" s="194"/>
      <c r="C610" s="195"/>
      <c r="D610" s="195"/>
      <c r="E610" s="195"/>
      <c r="F610" s="196"/>
      <c r="G610" s="197" t="str">
        <f t="shared" si="18"/>
        <v/>
      </c>
      <c r="H610" s="203"/>
      <c r="I610" s="97"/>
      <c r="J610" s="3" t="b">
        <f t="shared" si="19"/>
        <v>0</v>
      </c>
      <c r="K610" s="1" t="b">
        <f>IF(AND(B610&lt;&gt;"",COUNTIF(Buildings!B:B,B610)=0),TRUE,FALSE)</f>
        <v>0</v>
      </c>
    </row>
    <row r="611" spans="1:11" s="3" customFormat="1" ht="16.5" customHeight="1">
      <c r="A611" s="96"/>
      <c r="B611" s="199"/>
      <c r="C611" s="200"/>
      <c r="D611" s="200"/>
      <c r="E611" s="200"/>
      <c r="F611" s="201"/>
      <c r="G611" s="197" t="str">
        <f t="shared" si="18"/>
        <v/>
      </c>
      <c r="H611" s="203"/>
      <c r="I611" s="97"/>
      <c r="J611" s="3" t="b">
        <f t="shared" si="19"/>
        <v>0</v>
      </c>
      <c r="K611" s="1" t="b">
        <f>IF(AND(B611&lt;&gt;"",COUNTIF(Buildings!B:B,B611)=0),TRUE,FALSE)</f>
        <v>0</v>
      </c>
    </row>
    <row r="612" spans="1:11" s="3" customFormat="1" ht="16.5" customHeight="1">
      <c r="A612" s="96"/>
      <c r="B612" s="194"/>
      <c r="C612" s="195"/>
      <c r="D612" s="195"/>
      <c r="E612" s="195"/>
      <c r="F612" s="196"/>
      <c r="G612" s="197" t="str">
        <f t="shared" si="18"/>
        <v/>
      </c>
      <c r="H612" s="203"/>
      <c r="I612" s="97"/>
      <c r="J612" s="3" t="b">
        <f t="shared" si="19"/>
        <v>0</v>
      </c>
      <c r="K612" s="1" t="b">
        <f>IF(AND(B612&lt;&gt;"",COUNTIF(Buildings!B:B,B612)=0),TRUE,FALSE)</f>
        <v>0</v>
      </c>
    </row>
    <row r="613" spans="1:11" s="3" customFormat="1" ht="16.5" customHeight="1">
      <c r="A613" s="96"/>
      <c r="B613" s="199"/>
      <c r="C613" s="200"/>
      <c r="D613" s="200"/>
      <c r="E613" s="200"/>
      <c r="F613" s="201"/>
      <c r="G613" s="197" t="str">
        <f t="shared" si="18"/>
        <v/>
      </c>
      <c r="H613" s="203"/>
      <c r="I613" s="97"/>
      <c r="J613" s="3" t="b">
        <f t="shared" si="19"/>
        <v>0</v>
      </c>
      <c r="K613" s="1" t="b">
        <f>IF(AND(B613&lt;&gt;"",COUNTIF(Buildings!B:B,B613)=0),TRUE,FALSE)</f>
        <v>0</v>
      </c>
    </row>
    <row r="614" spans="1:11" s="3" customFormat="1" ht="16.5" customHeight="1">
      <c r="A614" s="96"/>
      <c r="B614" s="194"/>
      <c r="C614" s="195"/>
      <c r="D614" s="195"/>
      <c r="E614" s="195"/>
      <c r="F614" s="196"/>
      <c r="G614" s="197" t="str">
        <f t="shared" si="18"/>
        <v/>
      </c>
      <c r="H614" s="203"/>
      <c r="I614" s="97"/>
      <c r="J614" s="3" t="b">
        <f t="shared" si="19"/>
        <v>0</v>
      </c>
      <c r="K614" s="1" t="b">
        <f>IF(AND(B614&lt;&gt;"",COUNTIF(Buildings!B:B,B614)=0),TRUE,FALSE)</f>
        <v>0</v>
      </c>
    </row>
    <row r="615" spans="1:11" s="3" customFormat="1" ht="16.5" customHeight="1">
      <c r="A615" s="96"/>
      <c r="B615" s="199"/>
      <c r="C615" s="200"/>
      <c r="D615" s="200"/>
      <c r="E615" s="200"/>
      <c r="F615" s="201"/>
      <c r="G615" s="197" t="str">
        <f t="shared" si="18"/>
        <v/>
      </c>
      <c r="H615" s="203"/>
      <c r="I615" s="97"/>
      <c r="J615" s="3" t="b">
        <f t="shared" si="19"/>
        <v>0</v>
      </c>
      <c r="K615" s="1" t="b">
        <f>IF(AND(B615&lt;&gt;"",COUNTIF(Buildings!B:B,B615)=0),TRUE,FALSE)</f>
        <v>0</v>
      </c>
    </row>
    <row r="616" spans="1:11" s="3" customFormat="1" ht="16.5" customHeight="1">
      <c r="A616" s="96"/>
      <c r="B616" s="194"/>
      <c r="C616" s="195"/>
      <c r="D616" s="195"/>
      <c r="E616" s="195"/>
      <c r="F616" s="196"/>
      <c r="G616" s="197" t="str">
        <f t="shared" si="18"/>
        <v/>
      </c>
      <c r="H616" s="203"/>
      <c r="I616" s="97"/>
      <c r="J616" s="3" t="b">
        <f t="shared" si="19"/>
        <v>0</v>
      </c>
      <c r="K616" s="1" t="b">
        <f>IF(AND(B616&lt;&gt;"",COUNTIF(Buildings!B:B,B616)=0),TRUE,FALSE)</f>
        <v>0</v>
      </c>
    </row>
    <row r="617" spans="1:11" s="3" customFormat="1" ht="16.5" customHeight="1">
      <c r="A617" s="96"/>
      <c r="B617" s="199"/>
      <c r="C617" s="200"/>
      <c r="D617" s="200"/>
      <c r="E617" s="200"/>
      <c r="F617" s="201"/>
      <c r="G617" s="197" t="str">
        <f t="shared" si="18"/>
        <v/>
      </c>
      <c r="H617" s="203"/>
      <c r="I617" s="97"/>
      <c r="J617" s="3" t="b">
        <f t="shared" si="19"/>
        <v>0</v>
      </c>
      <c r="K617" s="1" t="b">
        <f>IF(AND(B617&lt;&gt;"",COUNTIF(Buildings!B:B,B617)=0),TRUE,FALSE)</f>
        <v>0</v>
      </c>
    </row>
    <row r="618" spans="1:11" s="3" customFormat="1" ht="16.5" customHeight="1">
      <c r="A618" s="96"/>
      <c r="B618" s="194"/>
      <c r="C618" s="195"/>
      <c r="D618" s="195"/>
      <c r="E618" s="195"/>
      <c r="F618" s="196"/>
      <c r="G618" s="197" t="str">
        <f t="shared" si="18"/>
        <v/>
      </c>
      <c r="H618" s="203"/>
      <c r="I618" s="97"/>
      <c r="J618" s="3" t="b">
        <f t="shared" si="19"/>
        <v>0</v>
      </c>
      <c r="K618" s="1" t="b">
        <f>IF(AND(B618&lt;&gt;"",COUNTIF(Buildings!B:B,B618)=0),TRUE,FALSE)</f>
        <v>0</v>
      </c>
    </row>
    <row r="619" spans="1:11" s="3" customFormat="1" ht="16.5" customHeight="1">
      <c r="A619" s="96"/>
      <c r="B619" s="199"/>
      <c r="C619" s="200"/>
      <c r="D619" s="200"/>
      <c r="E619" s="200"/>
      <c r="F619" s="201"/>
      <c r="G619" s="197" t="str">
        <f t="shared" si="18"/>
        <v/>
      </c>
      <c r="H619" s="203"/>
      <c r="I619" s="97"/>
      <c r="J619" s="3" t="b">
        <f t="shared" si="19"/>
        <v>0</v>
      </c>
      <c r="K619" s="1" t="b">
        <f>IF(AND(B619&lt;&gt;"",COUNTIF(Buildings!B:B,B619)=0),TRUE,FALSE)</f>
        <v>0</v>
      </c>
    </row>
    <row r="620" spans="1:11" s="3" customFormat="1" ht="16.5" customHeight="1">
      <c r="A620" s="96"/>
      <c r="B620" s="194"/>
      <c r="C620" s="195"/>
      <c r="D620" s="195"/>
      <c r="E620" s="195"/>
      <c r="F620" s="196"/>
      <c r="G620" s="197" t="str">
        <f t="shared" si="18"/>
        <v/>
      </c>
      <c r="H620" s="203"/>
      <c r="I620" s="97"/>
      <c r="J620" s="3" t="b">
        <f t="shared" si="19"/>
        <v>0</v>
      </c>
      <c r="K620" s="1" t="b">
        <f>IF(AND(B620&lt;&gt;"",COUNTIF(Buildings!B:B,B620)=0),TRUE,FALSE)</f>
        <v>0</v>
      </c>
    </row>
    <row r="621" spans="1:11" s="3" customFormat="1" ht="16.5" customHeight="1">
      <c r="A621" s="96"/>
      <c r="B621" s="199"/>
      <c r="C621" s="200"/>
      <c r="D621" s="200"/>
      <c r="E621" s="200"/>
      <c r="F621" s="201"/>
      <c r="G621" s="197" t="str">
        <f t="shared" si="18"/>
        <v/>
      </c>
      <c r="H621" s="203"/>
      <c r="I621" s="97"/>
      <c r="J621" s="3" t="b">
        <f t="shared" si="19"/>
        <v>0</v>
      </c>
      <c r="K621" s="1" t="b">
        <f>IF(AND(B621&lt;&gt;"",COUNTIF(Buildings!B:B,B621)=0),TRUE,FALSE)</f>
        <v>0</v>
      </c>
    </row>
    <row r="622" spans="1:11" s="3" customFormat="1" ht="16.5" customHeight="1">
      <c r="A622" s="96"/>
      <c r="B622" s="194"/>
      <c r="C622" s="195"/>
      <c r="D622" s="195"/>
      <c r="E622" s="195"/>
      <c r="F622" s="196"/>
      <c r="G622" s="197" t="str">
        <f t="shared" si="18"/>
        <v/>
      </c>
      <c r="H622" s="203"/>
      <c r="I622" s="97"/>
      <c r="J622" s="3" t="b">
        <f t="shared" si="19"/>
        <v>0</v>
      </c>
      <c r="K622" s="1" t="b">
        <f>IF(AND(B622&lt;&gt;"",COUNTIF(Buildings!B:B,B622)=0),TRUE,FALSE)</f>
        <v>0</v>
      </c>
    </row>
    <row r="623" spans="1:11" s="3" customFormat="1" ht="16.5" customHeight="1">
      <c r="A623" s="96"/>
      <c r="B623" s="199"/>
      <c r="C623" s="200"/>
      <c r="D623" s="200"/>
      <c r="E623" s="200"/>
      <c r="F623" s="201"/>
      <c r="G623" s="197" t="str">
        <f t="shared" si="18"/>
        <v/>
      </c>
      <c r="H623" s="203"/>
      <c r="I623" s="97"/>
      <c r="J623" s="3" t="b">
        <f t="shared" si="19"/>
        <v>0</v>
      </c>
      <c r="K623" s="1" t="b">
        <f>IF(AND(B623&lt;&gt;"",COUNTIF(Buildings!B:B,B623)=0),TRUE,FALSE)</f>
        <v>0</v>
      </c>
    </row>
    <row r="624" spans="1:11" s="3" customFormat="1" ht="16.5" customHeight="1">
      <c r="A624" s="96"/>
      <c r="B624" s="194"/>
      <c r="C624" s="195"/>
      <c r="D624" s="195"/>
      <c r="E624" s="195"/>
      <c r="F624" s="196"/>
      <c r="G624" s="197" t="str">
        <f t="shared" si="18"/>
        <v/>
      </c>
      <c r="H624" s="203"/>
      <c r="I624" s="97"/>
      <c r="J624" s="3" t="b">
        <f t="shared" si="19"/>
        <v>0</v>
      </c>
      <c r="K624" s="1" t="b">
        <f>IF(AND(B624&lt;&gt;"",COUNTIF(Buildings!B:B,B624)=0),TRUE,FALSE)</f>
        <v>0</v>
      </c>
    </row>
    <row r="625" spans="1:11" s="3" customFormat="1" ht="16.5" customHeight="1">
      <c r="A625" s="96"/>
      <c r="B625" s="199"/>
      <c r="C625" s="200"/>
      <c r="D625" s="200"/>
      <c r="E625" s="200"/>
      <c r="F625" s="201"/>
      <c r="G625" s="197" t="str">
        <f t="shared" si="18"/>
        <v/>
      </c>
      <c r="H625" s="203"/>
      <c r="I625" s="97"/>
      <c r="J625" s="3" t="b">
        <f t="shared" si="19"/>
        <v>0</v>
      </c>
      <c r="K625" s="1" t="b">
        <f>IF(AND(B625&lt;&gt;"",COUNTIF(Buildings!B:B,B625)=0),TRUE,FALSE)</f>
        <v>0</v>
      </c>
    </row>
    <row r="626" spans="1:11" s="3" customFormat="1" ht="16.5" customHeight="1">
      <c r="A626" s="96"/>
      <c r="B626" s="194"/>
      <c r="C626" s="195"/>
      <c r="D626" s="195"/>
      <c r="E626" s="195"/>
      <c r="F626" s="196"/>
      <c r="G626" s="197" t="str">
        <f t="shared" si="18"/>
        <v/>
      </c>
      <c r="H626" s="203"/>
      <c r="I626" s="97"/>
      <c r="J626" s="3" t="b">
        <f t="shared" si="19"/>
        <v>0</v>
      </c>
      <c r="K626" s="1" t="b">
        <f>IF(AND(B626&lt;&gt;"",COUNTIF(Buildings!B:B,B626)=0),TRUE,FALSE)</f>
        <v>0</v>
      </c>
    </row>
    <row r="627" spans="1:11" s="3" customFormat="1" ht="16.5" customHeight="1">
      <c r="A627" s="96"/>
      <c r="B627" s="199"/>
      <c r="C627" s="200"/>
      <c r="D627" s="200"/>
      <c r="E627" s="200"/>
      <c r="F627" s="201"/>
      <c r="G627" s="197" t="str">
        <f t="shared" si="18"/>
        <v/>
      </c>
      <c r="H627" s="203"/>
      <c r="I627" s="97"/>
      <c r="J627" s="3" t="b">
        <f t="shared" si="19"/>
        <v>0</v>
      </c>
      <c r="K627" s="1" t="b">
        <f>IF(AND(B627&lt;&gt;"",COUNTIF(Buildings!B:B,B627)=0),TRUE,FALSE)</f>
        <v>0</v>
      </c>
    </row>
    <row r="628" spans="1:11" s="3" customFormat="1" ht="16.5" customHeight="1">
      <c r="A628" s="96"/>
      <c r="B628" s="194"/>
      <c r="C628" s="195"/>
      <c r="D628" s="195"/>
      <c r="E628" s="195"/>
      <c r="F628" s="196"/>
      <c r="G628" s="197" t="str">
        <f t="shared" si="18"/>
        <v/>
      </c>
      <c r="H628" s="203"/>
      <c r="I628" s="97"/>
      <c r="J628" s="3" t="b">
        <f t="shared" si="19"/>
        <v>0</v>
      </c>
      <c r="K628" s="1" t="b">
        <f>IF(AND(B628&lt;&gt;"",COUNTIF(Buildings!B:B,B628)=0),TRUE,FALSE)</f>
        <v>0</v>
      </c>
    </row>
    <row r="629" spans="1:11" s="3" customFormat="1" ht="16.5" customHeight="1">
      <c r="A629" s="96"/>
      <c r="B629" s="199"/>
      <c r="C629" s="200"/>
      <c r="D629" s="200"/>
      <c r="E629" s="200"/>
      <c r="F629" s="201"/>
      <c r="G629" s="197" t="str">
        <f t="shared" si="18"/>
        <v/>
      </c>
      <c r="H629" s="203"/>
      <c r="I629" s="97"/>
      <c r="J629" s="3" t="b">
        <f t="shared" si="19"/>
        <v>0</v>
      </c>
      <c r="K629" s="1" t="b">
        <f>IF(AND(B629&lt;&gt;"",COUNTIF(Buildings!B:B,B629)=0),TRUE,FALSE)</f>
        <v>0</v>
      </c>
    </row>
    <row r="630" spans="1:11" s="3" customFormat="1" ht="16.5" customHeight="1">
      <c r="A630" s="96"/>
      <c r="B630" s="194"/>
      <c r="C630" s="195"/>
      <c r="D630" s="195"/>
      <c r="E630" s="195"/>
      <c r="F630" s="196"/>
      <c r="G630" s="197" t="str">
        <f t="shared" si="18"/>
        <v/>
      </c>
      <c r="H630" s="203"/>
      <c r="I630" s="97"/>
      <c r="J630" s="3" t="b">
        <f t="shared" si="19"/>
        <v>0</v>
      </c>
      <c r="K630" s="1" t="b">
        <f>IF(AND(B630&lt;&gt;"",COUNTIF(Buildings!B:B,B630)=0),TRUE,FALSE)</f>
        <v>0</v>
      </c>
    </row>
    <row r="631" spans="1:11" s="3" customFormat="1" ht="16.5" customHeight="1">
      <c r="A631" s="96"/>
      <c r="B631" s="199"/>
      <c r="C631" s="200"/>
      <c r="D631" s="200"/>
      <c r="E631" s="200"/>
      <c r="F631" s="201"/>
      <c r="G631" s="197" t="str">
        <f t="shared" si="18"/>
        <v/>
      </c>
      <c r="H631" s="203"/>
      <c r="I631" s="97"/>
      <c r="J631" s="3" t="b">
        <f t="shared" si="19"/>
        <v>0</v>
      </c>
      <c r="K631" s="1" t="b">
        <f>IF(AND(B631&lt;&gt;"",COUNTIF(Buildings!B:B,B631)=0),TRUE,FALSE)</f>
        <v>0</v>
      </c>
    </row>
    <row r="632" spans="1:11" s="3" customFormat="1" ht="16.5" customHeight="1">
      <c r="A632" s="96"/>
      <c r="B632" s="194"/>
      <c r="C632" s="195"/>
      <c r="D632" s="195"/>
      <c r="E632" s="195"/>
      <c r="F632" s="196"/>
      <c r="G632" s="197" t="str">
        <f t="shared" si="18"/>
        <v/>
      </c>
      <c r="H632" s="203"/>
      <c r="I632" s="97"/>
      <c r="J632" s="3" t="b">
        <f t="shared" si="19"/>
        <v>0</v>
      </c>
      <c r="K632" s="1" t="b">
        <f>IF(AND(B632&lt;&gt;"",COUNTIF(Buildings!B:B,B632)=0),TRUE,FALSE)</f>
        <v>0</v>
      </c>
    </row>
    <row r="633" spans="1:11" s="3" customFormat="1" ht="16.5" customHeight="1">
      <c r="A633" s="96"/>
      <c r="B633" s="199"/>
      <c r="C633" s="200"/>
      <c r="D633" s="200"/>
      <c r="E633" s="200"/>
      <c r="F633" s="201"/>
      <c r="G633" s="197" t="str">
        <f t="shared" si="18"/>
        <v/>
      </c>
      <c r="H633" s="203"/>
      <c r="I633" s="97"/>
      <c r="J633" s="3" t="b">
        <f t="shared" si="19"/>
        <v>0</v>
      </c>
      <c r="K633" s="1" t="b">
        <f>IF(AND(B633&lt;&gt;"",COUNTIF(Buildings!B:B,B633)=0),TRUE,FALSE)</f>
        <v>0</v>
      </c>
    </row>
    <row r="634" spans="1:11" s="3" customFormat="1" ht="16.5" customHeight="1">
      <c r="A634" s="96"/>
      <c r="B634" s="194"/>
      <c r="C634" s="195"/>
      <c r="D634" s="195"/>
      <c r="E634" s="195"/>
      <c r="F634" s="196"/>
      <c r="G634" s="197" t="str">
        <f t="shared" si="18"/>
        <v/>
      </c>
      <c r="H634" s="203"/>
      <c r="I634" s="97"/>
      <c r="J634" s="3" t="b">
        <f t="shared" si="19"/>
        <v>0</v>
      </c>
      <c r="K634" s="1" t="b">
        <f>IF(AND(B634&lt;&gt;"",COUNTIF(Buildings!B:B,B634)=0),TRUE,FALSE)</f>
        <v>0</v>
      </c>
    </row>
    <row r="635" spans="1:11" s="3" customFormat="1" ht="16.5" customHeight="1">
      <c r="A635" s="96"/>
      <c r="B635" s="199"/>
      <c r="C635" s="200"/>
      <c r="D635" s="200"/>
      <c r="E635" s="200"/>
      <c r="F635" s="201"/>
      <c r="G635" s="197" t="str">
        <f t="shared" si="18"/>
        <v/>
      </c>
      <c r="H635" s="203"/>
      <c r="I635" s="97"/>
      <c r="J635" s="3" t="b">
        <f t="shared" si="19"/>
        <v>0</v>
      </c>
      <c r="K635" s="1" t="b">
        <f>IF(AND(B635&lt;&gt;"",COUNTIF(Buildings!B:B,B635)=0),TRUE,FALSE)</f>
        <v>0</v>
      </c>
    </row>
    <row r="636" spans="1:11" s="3" customFormat="1" ht="16.5" customHeight="1">
      <c r="A636" s="96"/>
      <c r="B636" s="194"/>
      <c r="C636" s="195"/>
      <c r="D636" s="195"/>
      <c r="E636" s="195"/>
      <c r="F636" s="196"/>
      <c r="G636" s="197" t="str">
        <f t="shared" si="18"/>
        <v/>
      </c>
      <c r="H636" s="203"/>
      <c r="I636" s="97"/>
      <c r="J636" s="3" t="b">
        <f t="shared" si="19"/>
        <v>0</v>
      </c>
      <c r="K636" s="1" t="b">
        <f>IF(AND(B636&lt;&gt;"",COUNTIF(Buildings!B:B,B636)=0),TRUE,FALSE)</f>
        <v>0</v>
      </c>
    </row>
    <row r="637" spans="1:11" s="3" customFormat="1" ht="16.5" customHeight="1">
      <c r="A637" s="96"/>
      <c r="B637" s="199"/>
      <c r="C637" s="200"/>
      <c r="D637" s="200"/>
      <c r="E637" s="200"/>
      <c r="F637" s="201"/>
      <c r="G637" s="197" t="str">
        <f t="shared" si="18"/>
        <v/>
      </c>
      <c r="H637" s="203"/>
      <c r="I637" s="97"/>
      <c r="J637" s="3" t="b">
        <f t="shared" si="19"/>
        <v>0</v>
      </c>
      <c r="K637" s="1" t="b">
        <f>IF(AND(B637&lt;&gt;"",COUNTIF(Buildings!B:B,B637)=0),TRUE,FALSE)</f>
        <v>0</v>
      </c>
    </row>
    <row r="638" spans="1:11" s="3" customFormat="1" ht="16.5" customHeight="1">
      <c r="A638" s="96"/>
      <c r="B638" s="194"/>
      <c r="C638" s="195"/>
      <c r="D638" s="195"/>
      <c r="E638" s="195"/>
      <c r="F638" s="196"/>
      <c r="G638" s="197" t="str">
        <f t="shared" si="18"/>
        <v/>
      </c>
      <c r="H638" s="203"/>
      <c r="I638" s="97"/>
      <c r="J638" s="3" t="b">
        <f t="shared" si="19"/>
        <v>0</v>
      </c>
      <c r="K638" s="1" t="b">
        <f>IF(AND(B638&lt;&gt;"",COUNTIF(Buildings!B:B,B638)=0),TRUE,FALSE)</f>
        <v>0</v>
      </c>
    </row>
    <row r="639" spans="1:11" s="3" customFormat="1" ht="16.5" customHeight="1">
      <c r="A639" s="96"/>
      <c r="B639" s="199"/>
      <c r="C639" s="200"/>
      <c r="D639" s="200"/>
      <c r="E639" s="200"/>
      <c r="F639" s="201"/>
      <c r="G639" s="197" t="str">
        <f t="shared" si="18"/>
        <v/>
      </c>
      <c r="H639" s="203"/>
      <c r="I639" s="97"/>
      <c r="J639" s="3" t="b">
        <f t="shared" si="19"/>
        <v>0</v>
      </c>
      <c r="K639" s="1" t="b">
        <f>IF(AND(B639&lt;&gt;"",COUNTIF(Buildings!B:B,B639)=0),TRUE,FALSE)</f>
        <v>0</v>
      </c>
    </row>
    <row r="640" spans="1:11" s="3" customFormat="1" ht="16.5" customHeight="1">
      <c r="A640" s="96"/>
      <c r="B640" s="194"/>
      <c r="C640" s="195"/>
      <c r="D640" s="195"/>
      <c r="E640" s="195"/>
      <c r="F640" s="196"/>
      <c r="G640" s="197" t="str">
        <f t="shared" si="18"/>
        <v/>
      </c>
      <c r="H640" s="203"/>
      <c r="I640" s="97"/>
      <c r="J640" s="3" t="b">
        <f t="shared" si="19"/>
        <v>0</v>
      </c>
      <c r="K640" s="1" t="b">
        <f>IF(AND(B640&lt;&gt;"",COUNTIF(Buildings!B:B,B640)=0),TRUE,FALSE)</f>
        <v>0</v>
      </c>
    </row>
    <row r="641" spans="1:11" s="3" customFormat="1" ht="16.5" customHeight="1">
      <c r="A641" s="96"/>
      <c r="B641" s="199"/>
      <c r="C641" s="200"/>
      <c r="D641" s="200"/>
      <c r="E641" s="200"/>
      <c r="F641" s="201"/>
      <c r="G641" s="197" t="str">
        <f t="shared" si="18"/>
        <v/>
      </c>
      <c r="H641" s="203"/>
      <c r="I641" s="97"/>
      <c r="J641" s="3" t="b">
        <f t="shared" si="19"/>
        <v>0</v>
      </c>
      <c r="K641" s="1" t="b">
        <f>IF(AND(B641&lt;&gt;"",COUNTIF(Buildings!B:B,B641)=0),TRUE,FALSE)</f>
        <v>0</v>
      </c>
    </row>
    <row r="642" spans="1:11" s="3" customFormat="1" ht="16.5" customHeight="1">
      <c r="A642" s="96"/>
      <c r="B642" s="194"/>
      <c r="C642" s="195"/>
      <c r="D642" s="195"/>
      <c r="E642" s="195"/>
      <c r="F642" s="196"/>
      <c r="G642" s="197" t="str">
        <f t="shared" si="18"/>
        <v/>
      </c>
      <c r="H642" s="203"/>
      <c r="I642" s="97"/>
      <c r="J642" s="3" t="b">
        <f t="shared" si="19"/>
        <v>0</v>
      </c>
      <c r="K642" s="1" t="b">
        <f>IF(AND(B642&lt;&gt;"",COUNTIF(Buildings!B:B,B642)=0),TRUE,FALSE)</f>
        <v>0</v>
      </c>
    </row>
    <row r="643" spans="1:11" s="3" customFormat="1" ht="16.5" customHeight="1">
      <c r="A643" s="96"/>
      <c r="B643" s="199"/>
      <c r="C643" s="200"/>
      <c r="D643" s="200"/>
      <c r="E643" s="200"/>
      <c r="F643" s="201"/>
      <c r="G643" s="197" t="str">
        <f t="shared" si="18"/>
        <v/>
      </c>
      <c r="H643" s="203"/>
      <c r="I643" s="97"/>
      <c r="J643" s="3" t="b">
        <f t="shared" si="19"/>
        <v>0</v>
      </c>
      <c r="K643" s="1" t="b">
        <f>IF(AND(B643&lt;&gt;"",COUNTIF(Buildings!B:B,B643)=0),TRUE,FALSE)</f>
        <v>0</v>
      </c>
    </row>
    <row r="644" spans="1:11" s="3" customFormat="1" ht="16.5" customHeight="1">
      <c r="A644" s="96"/>
      <c r="B644" s="194"/>
      <c r="C644" s="195"/>
      <c r="D644" s="195"/>
      <c r="E644" s="195"/>
      <c r="F644" s="196"/>
      <c r="G644" s="197" t="str">
        <f t="shared" ref="G644:G707" si="20">IF(F644="","",F644)</f>
        <v/>
      </c>
      <c r="H644" s="203"/>
      <c r="I644" s="97"/>
      <c r="J644" s="3" t="b">
        <f t="shared" ref="J644:J707" si="21">IF(F644=G644,FALSE,TRUE)</f>
        <v>0</v>
      </c>
      <c r="K644" s="1" t="b">
        <f>IF(AND(B644&lt;&gt;"",COUNTIF(Buildings!B:B,B644)=0),TRUE,FALSE)</f>
        <v>0</v>
      </c>
    </row>
    <row r="645" spans="1:11" s="3" customFormat="1" ht="16.5" customHeight="1">
      <c r="A645" s="96"/>
      <c r="B645" s="199"/>
      <c r="C645" s="200"/>
      <c r="D645" s="200"/>
      <c r="E645" s="200"/>
      <c r="F645" s="201"/>
      <c r="G645" s="197" t="str">
        <f t="shared" si="20"/>
        <v/>
      </c>
      <c r="H645" s="203"/>
      <c r="I645" s="97"/>
      <c r="J645" s="3" t="b">
        <f t="shared" si="21"/>
        <v>0</v>
      </c>
      <c r="K645" s="1" t="b">
        <f>IF(AND(B645&lt;&gt;"",COUNTIF(Buildings!B:B,B645)=0),TRUE,FALSE)</f>
        <v>0</v>
      </c>
    </row>
    <row r="646" spans="1:11" s="3" customFormat="1" ht="16.5" customHeight="1">
      <c r="A646" s="96"/>
      <c r="B646" s="194"/>
      <c r="C646" s="195"/>
      <c r="D646" s="195"/>
      <c r="E646" s="195"/>
      <c r="F646" s="196"/>
      <c r="G646" s="197" t="str">
        <f t="shared" si="20"/>
        <v/>
      </c>
      <c r="H646" s="203"/>
      <c r="I646" s="97"/>
      <c r="J646" s="3" t="b">
        <f t="shared" si="21"/>
        <v>0</v>
      </c>
      <c r="K646" s="1" t="b">
        <f>IF(AND(B646&lt;&gt;"",COUNTIF(Buildings!B:B,B646)=0),TRUE,FALSE)</f>
        <v>0</v>
      </c>
    </row>
    <row r="647" spans="1:11" s="3" customFormat="1" ht="16.5" customHeight="1">
      <c r="A647" s="96"/>
      <c r="B647" s="199"/>
      <c r="C647" s="200"/>
      <c r="D647" s="200"/>
      <c r="E647" s="200"/>
      <c r="F647" s="201"/>
      <c r="G647" s="197" t="str">
        <f t="shared" si="20"/>
        <v/>
      </c>
      <c r="H647" s="203"/>
      <c r="I647" s="97"/>
      <c r="J647" s="3" t="b">
        <f t="shared" si="21"/>
        <v>0</v>
      </c>
      <c r="K647" s="1" t="b">
        <f>IF(AND(B647&lt;&gt;"",COUNTIF(Buildings!B:B,B647)=0),TRUE,FALSE)</f>
        <v>0</v>
      </c>
    </row>
    <row r="648" spans="1:11" s="3" customFormat="1" ht="16.5" customHeight="1">
      <c r="A648" s="96"/>
      <c r="B648" s="194"/>
      <c r="C648" s="195"/>
      <c r="D648" s="195"/>
      <c r="E648" s="195"/>
      <c r="F648" s="196"/>
      <c r="G648" s="197" t="str">
        <f t="shared" si="20"/>
        <v/>
      </c>
      <c r="H648" s="203"/>
      <c r="I648" s="97"/>
      <c r="J648" s="3" t="b">
        <f t="shared" si="21"/>
        <v>0</v>
      </c>
      <c r="K648" s="1" t="b">
        <f>IF(AND(B648&lt;&gt;"",COUNTIF(Buildings!B:B,B648)=0),TRUE,FALSE)</f>
        <v>0</v>
      </c>
    </row>
    <row r="649" spans="1:11" s="3" customFormat="1" ht="16.5" customHeight="1">
      <c r="A649" s="96"/>
      <c r="B649" s="199"/>
      <c r="C649" s="200"/>
      <c r="D649" s="200"/>
      <c r="E649" s="200"/>
      <c r="F649" s="201"/>
      <c r="G649" s="197" t="str">
        <f t="shared" si="20"/>
        <v/>
      </c>
      <c r="H649" s="203"/>
      <c r="I649" s="97"/>
      <c r="J649" s="3" t="b">
        <f t="shared" si="21"/>
        <v>0</v>
      </c>
      <c r="K649" s="1" t="b">
        <f>IF(AND(B649&lt;&gt;"",COUNTIF(Buildings!B:B,B649)=0),TRUE,FALSE)</f>
        <v>0</v>
      </c>
    </row>
    <row r="650" spans="1:11" s="3" customFormat="1" ht="16.5" customHeight="1">
      <c r="A650" s="96"/>
      <c r="B650" s="194"/>
      <c r="C650" s="195"/>
      <c r="D650" s="195"/>
      <c r="E650" s="195"/>
      <c r="F650" s="196"/>
      <c r="G650" s="197" t="str">
        <f t="shared" si="20"/>
        <v/>
      </c>
      <c r="H650" s="203"/>
      <c r="I650" s="97"/>
      <c r="J650" s="3" t="b">
        <f t="shared" si="21"/>
        <v>0</v>
      </c>
      <c r="K650" s="1" t="b">
        <f>IF(AND(B650&lt;&gt;"",COUNTIF(Buildings!B:B,B650)=0),TRUE,FALSE)</f>
        <v>0</v>
      </c>
    </row>
    <row r="651" spans="1:11" s="3" customFormat="1" ht="16.5" customHeight="1">
      <c r="A651" s="96"/>
      <c r="B651" s="199"/>
      <c r="C651" s="200"/>
      <c r="D651" s="200"/>
      <c r="E651" s="200"/>
      <c r="F651" s="201"/>
      <c r="G651" s="197" t="str">
        <f t="shared" si="20"/>
        <v/>
      </c>
      <c r="H651" s="203"/>
      <c r="I651" s="97"/>
      <c r="J651" s="3" t="b">
        <f t="shared" si="21"/>
        <v>0</v>
      </c>
      <c r="K651" s="1" t="b">
        <f>IF(AND(B651&lt;&gt;"",COUNTIF(Buildings!B:B,B651)=0),TRUE,FALSE)</f>
        <v>0</v>
      </c>
    </row>
    <row r="652" spans="1:11" s="3" customFormat="1" ht="16.5" customHeight="1">
      <c r="A652" s="96"/>
      <c r="B652" s="194"/>
      <c r="C652" s="195"/>
      <c r="D652" s="195"/>
      <c r="E652" s="195"/>
      <c r="F652" s="196"/>
      <c r="G652" s="197" t="str">
        <f t="shared" si="20"/>
        <v/>
      </c>
      <c r="H652" s="203"/>
      <c r="I652" s="97"/>
      <c r="J652" s="3" t="b">
        <f t="shared" si="21"/>
        <v>0</v>
      </c>
      <c r="K652" s="1" t="b">
        <f>IF(AND(B652&lt;&gt;"",COUNTIF(Buildings!B:B,B652)=0),TRUE,FALSE)</f>
        <v>0</v>
      </c>
    </row>
    <row r="653" spans="1:11" s="3" customFormat="1" ht="16.5" customHeight="1">
      <c r="A653" s="96"/>
      <c r="B653" s="199"/>
      <c r="C653" s="200"/>
      <c r="D653" s="200"/>
      <c r="E653" s="200"/>
      <c r="F653" s="201"/>
      <c r="G653" s="197" t="str">
        <f t="shared" si="20"/>
        <v/>
      </c>
      <c r="H653" s="203"/>
      <c r="I653" s="97"/>
      <c r="J653" s="3" t="b">
        <f t="shared" si="21"/>
        <v>0</v>
      </c>
      <c r="K653" s="1" t="b">
        <f>IF(AND(B653&lt;&gt;"",COUNTIF(Buildings!B:B,B653)=0),TRUE,FALSE)</f>
        <v>0</v>
      </c>
    </row>
    <row r="654" spans="1:11" s="3" customFormat="1" ht="16.5" customHeight="1">
      <c r="A654" s="96"/>
      <c r="B654" s="194"/>
      <c r="C654" s="195"/>
      <c r="D654" s="195"/>
      <c r="E654" s="195"/>
      <c r="F654" s="196"/>
      <c r="G654" s="197" t="str">
        <f t="shared" si="20"/>
        <v/>
      </c>
      <c r="H654" s="203"/>
      <c r="I654" s="97"/>
      <c r="J654" s="3" t="b">
        <f t="shared" si="21"/>
        <v>0</v>
      </c>
      <c r="K654" s="1" t="b">
        <f>IF(AND(B654&lt;&gt;"",COUNTIF(Buildings!B:B,B654)=0),TRUE,FALSE)</f>
        <v>0</v>
      </c>
    </row>
    <row r="655" spans="1:11" s="3" customFormat="1" ht="16.5" customHeight="1">
      <c r="A655" s="96"/>
      <c r="B655" s="199"/>
      <c r="C655" s="200"/>
      <c r="D655" s="200"/>
      <c r="E655" s="200"/>
      <c r="F655" s="201"/>
      <c r="G655" s="197" t="str">
        <f t="shared" si="20"/>
        <v/>
      </c>
      <c r="H655" s="203"/>
      <c r="I655" s="97"/>
      <c r="J655" s="3" t="b">
        <f t="shared" si="21"/>
        <v>0</v>
      </c>
      <c r="K655" s="1" t="b">
        <f>IF(AND(B655&lt;&gt;"",COUNTIF(Buildings!B:B,B655)=0),TRUE,FALSE)</f>
        <v>0</v>
      </c>
    </row>
    <row r="656" spans="1:11" s="3" customFormat="1" ht="16.5" customHeight="1">
      <c r="A656" s="96"/>
      <c r="B656" s="194"/>
      <c r="C656" s="195"/>
      <c r="D656" s="195"/>
      <c r="E656" s="195"/>
      <c r="F656" s="196"/>
      <c r="G656" s="197" t="str">
        <f t="shared" si="20"/>
        <v/>
      </c>
      <c r="H656" s="203"/>
      <c r="I656" s="97"/>
      <c r="J656" s="3" t="b">
        <f t="shared" si="21"/>
        <v>0</v>
      </c>
      <c r="K656" s="1" t="b">
        <f>IF(AND(B656&lt;&gt;"",COUNTIF(Buildings!B:B,B656)=0),TRUE,FALSE)</f>
        <v>0</v>
      </c>
    </row>
    <row r="657" spans="1:11" s="3" customFormat="1" ht="16.5" customHeight="1">
      <c r="A657" s="96"/>
      <c r="B657" s="199"/>
      <c r="C657" s="200"/>
      <c r="D657" s="200"/>
      <c r="E657" s="200"/>
      <c r="F657" s="201"/>
      <c r="G657" s="197" t="str">
        <f t="shared" si="20"/>
        <v/>
      </c>
      <c r="H657" s="203"/>
      <c r="I657" s="97"/>
      <c r="J657" s="3" t="b">
        <f t="shared" si="21"/>
        <v>0</v>
      </c>
      <c r="K657" s="1" t="b">
        <f>IF(AND(B657&lt;&gt;"",COUNTIF(Buildings!B:B,B657)=0),TRUE,FALSE)</f>
        <v>0</v>
      </c>
    </row>
    <row r="658" spans="1:11" s="3" customFormat="1" ht="16.5" customHeight="1">
      <c r="A658" s="96"/>
      <c r="B658" s="194"/>
      <c r="C658" s="195"/>
      <c r="D658" s="195"/>
      <c r="E658" s="195"/>
      <c r="F658" s="196"/>
      <c r="G658" s="197" t="str">
        <f t="shared" si="20"/>
        <v/>
      </c>
      <c r="H658" s="203"/>
      <c r="I658" s="97"/>
      <c r="J658" s="3" t="b">
        <f t="shared" si="21"/>
        <v>0</v>
      </c>
      <c r="K658" s="1" t="b">
        <f>IF(AND(B658&lt;&gt;"",COUNTIF(Buildings!B:B,B658)=0),TRUE,FALSE)</f>
        <v>0</v>
      </c>
    </row>
    <row r="659" spans="1:11" s="3" customFormat="1" ht="16.5" customHeight="1">
      <c r="A659" s="96"/>
      <c r="B659" s="199"/>
      <c r="C659" s="200"/>
      <c r="D659" s="200"/>
      <c r="E659" s="200"/>
      <c r="F659" s="201"/>
      <c r="G659" s="197" t="str">
        <f t="shared" si="20"/>
        <v/>
      </c>
      <c r="H659" s="203"/>
      <c r="I659" s="97"/>
      <c r="J659" s="3" t="b">
        <f t="shared" si="21"/>
        <v>0</v>
      </c>
      <c r="K659" s="1" t="b">
        <f>IF(AND(B659&lt;&gt;"",COUNTIF(Buildings!B:B,B659)=0),TRUE,FALSE)</f>
        <v>0</v>
      </c>
    </row>
    <row r="660" spans="1:11" s="3" customFormat="1" ht="16.5" customHeight="1">
      <c r="A660" s="96"/>
      <c r="B660" s="194"/>
      <c r="C660" s="195"/>
      <c r="D660" s="195"/>
      <c r="E660" s="195"/>
      <c r="F660" s="196"/>
      <c r="G660" s="197" t="str">
        <f t="shared" si="20"/>
        <v/>
      </c>
      <c r="H660" s="203"/>
      <c r="I660" s="97"/>
      <c r="J660" s="3" t="b">
        <f t="shared" si="21"/>
        <v>0</v>
      </c>
      <c r="K660" s="1" t="b">
        <f>IF(AND(B660&lt;&gt;"",COUNTIF(Buildings!B:B,B660)=0),TRUE,FALSE)</f>
        <v>0</v>
      </c>
    </row>
    <row r="661" spans="1:11" s="3" customFormat="1" ht="16.5" customHeight="1">
      <c r="A661" s="96"/>
      <c r="B661" s="199"/>
      <c r="C661" s="200"/>
      <c r="D661" s="200"/>
      <c r="E661" s="200"/>
      <c r="F661" s="201"/>
      <c r="G661" s="197" t="str">
        <f t="shared" si="20"/>
        <v/>
      </c>
      <c r="H661" s="203"/>
      <c r="I661" s="97"/>
      <c r="J661" s="3" t="b">
        <f t="shared" si="21"/>
        <v>0</v>
      </c>
      <c r="K661" s="1" t="b">
        <f>IF(AND(B661&lt;&gt;"",COUNTIF(Buildings!B:B,B661)=0),TRUE,FALSE)</f>
        <v>0</v>
      </c>
    </row>
    <row r="662" spans="1:11" s="3" customFormat="1" ht="16.5" customHeight="1">
      <c r="A662" s="96"/>
      <c r="B662" s="194"/>
      <c r="C662" s="195"/>
      <c r="D662" s="195"/>
      <c r="E662" s="195"/>
      <c r="F662" s="196"/>
      <c r="G662" s="197" t="str">
        <f t="shared" si="20"/>
        <v/>
      </c>
      <c r="H662" s="203"/>
      <c r="I662" s="97"/>
      <c r="J662" s="3" t="b">
        <f t="shared" si="21"/>
        <v>0</v>
      </c>
      <c r="K662" s="1" t="b">
        <f>IF(AND(B662&lt;&gt;"",COUNTIF(Buildings!B:B,B662)=0),TRUE,FALSE)</f>
        <v>0</v>
      </c>
    </row>
    <row r="663" spans="1:11" s="3" customFormat="1" ht="16.5" customHeight="1">
      <c r="A663" s="96"/>
      <c r="B663" s="199"/>
      <c r="C663" s="200"/>
      <c r="D663" s="200"/>
      <c r="E663" s="200"/>
      <c r="F663" s="201"/>
      <c r="G663" s="197" t="str">
        <f t="shared" si="20"/>
        <v/>
      </c>
      <c r="H663" s="203"/>
      <c r="I663" s="97"/>
      <c r="J663" s="3" t="b">
        <f t="shared" si="21"/>
        <v>0</v>
      </c>
      <c r="K663" s="1" t="b">
        <f>IF(AND(B663&lt;&gt;"",COUNTIF(Buildings!B:B,B663)=0),TRUE,FALSE)</f>
        <v>0</v>
      </c>
    </row>
    <row r="664" spans="1:11" s="3" customFormat="1" ht="16.5" customHeight="1">
      <c r="A664" s="96"/>
      <c r="B664" s="194"/>
      <c r="C664" s="195"/>
      <c r="D664" s="195"/>
      <c r="E664" s="195"/>
      <c r="F664" s="196"/>
      <c r="G664" s="197" t="str">
        <f t="shared" si="20"/>
        <v/>
      </c>
      <c r="H664" s="203"/>
      <c r="I664" s="97"/>
      <c r="J664" s="3" t="b">
        <f t="shared" si="21"/>
        <v>0</v>
      </c>
      <c r="K664" s="1" t="b">
        <f>IF(AND(B664&lt;&gt;"",COUNTIF(Buildings!B:B,B664)=0),TRUE,FALSE)</f>
        <v>0</v>
      </c>
    </row>
    <row r="665" spans="1:11" s="3" customFormat="1" ht="16.5" customHeight="1">
      <c r="A665" s="96"/>
      <c r="B665" s="199"/>
      <c r="C665" s="200"/>
      <c r="D665" s="200"/>
      <c r="E665" s="200"/>
      <c r="F665" s="201"/>
      <c r="G665" s="197" t="str">
        <f t="shared" si="20"/>
        <v/>
      </c>
      <c r="H665" s="203"/>
      <c r="I665" s="97"/>
      <c r="J665" s="3" t="b">
        <f t="shared" si="21"/>
        <v>0</v>
      </c>
      <c r="K665" s="1" t="b">
        <f>IF(AND(B665&lt;&gt;"",COUNTIF(Buildings!B:B,B665)=0),TRUE,FALSE)</f>
        <v>0</v>
      </c>
    </row>
    <row r="666" spans="1:11" s="3" customFormat="1" ht="16.5" customHeight="1">
      <c r="A666" s="96"/>
      <c r="B666" s="194"/>
      <c r="C666" s="195"/>
      <c r="D666" s="195"/>
      <c r="E666" s="195"/>
      <c r="F666" s="196"/>
      <c r="G666" s="197" t="str">
        <f t="shared" si="20"/>
        <v/>
      </c>
      <c r="H666" s="203"/>
      <c r="I666" s="97"/>
      <c r="J666" s="3" t="b">
        <f t="shared" si="21"/>
        <v>0</v>
      </c>
      <c r="K666" s="1" t="b">
        <f>IF(AND(B666&lt;&gt;"",COUNTIF(Buildings!B:B,B666)=0),TRUE,FALSE)</f>
        <v>0</v>
      </c>
    </row>
    <row r="667" spans="1:11" s="3" customFormat="1" ht="16.5" customHeight="1">
      <c r="A667" s="96"/>
      <c r="B667" s="199"/>
      <c r="C667" s="200"/>
      <c r="D667" s="200"/>
      <c r="E667" s="200"/>
      <c r="F667" s="201"/>
      <c r="G667" s="197" t="str">
        <f t="shared" si="20"/>
        <v/>
      </c>
      <c r="H667" s="203"/>
      <c r="I667" s="97"/>
      <c r="J667" s="3" t="b">
        <f t="shared" si="21"/>
        <v>0</v>
      </c>
      <c r="K667" s="1" t="b">
        <f>IF(AND(B667&lt;&gt;"",COUNTIF(Buildings!B:B,B667)=0),TRUE,FALSE)</f>
        <v>0</v>
      </c>
    </row>
    <row r="668" spans="1:11" s="3" customFormat="1" ht="16.5" customHeight="1">
      <c r="A668" s="96"/>
      <c r="B668" s="194"/>
      <c r="C668" s="195"/>
      <c r="D668" s="195"/>
      <c r="E668" s="195"/>
      <c r="F668" s="196"/>
      <c r="G668" s="197" t="str">
        <f t="shared" si="20"/>
        <v/>
      </c>
      <c r="H668" s="203"/>
      <c r="I668" s="97"/>
      <c r="J668" s="3" t="b">
        <f t="shared" si="21"/>
        <v>0</v>
      </c>
      <c r="K668" s="1" t="b">
        <f>IF(AND(B668&lt;&gt;"",COUNTIF(Buildings!B:B,B668)=0),TRUE,FALSE)</f>
        <v>0</v>
      </c>
    </row>
    <row r="669" spans="1:11" s="3" customFormat="1" ht="16.5" customHeight="1">
      <c r="A669" s="96"/>
      <c r="B669" s="199"/>
      <c r="C669" s="200"/>
      <c r="D669" s="200"/>
      <c r="E669" s="200"/>
      <c r="F669" s="201"/>
      <c r="G669" s="197" t="str">
        <f t="shared" si="20"/>
        <v/>
      </c>
      <c r="H669" s="203"/>
      <c r="I669" s="97"/>
      <c r="J669" s="3" t="b">
        <f t="shared" si="21"/>
        <v>0</v>
      </c>
      <c r="K669" s="1" t="b">
        <f>IF(AND(B669&lt;&gt;"",COUNTIF(Buildings!B:B,B669)=0),TRUE,FALSE)</f>
        <v>0</v>
      </c>
    </row>
    <row r="670" spans="1:11" s="3" customFormat="1" ht="16.5" customHeight="1">
      <c r="A670" s="96"/>
      <c r="B670" s="194"/>
      <c r="C670" s="195"/>
      <c r="D670" s="195"/>
      <c r="E670" s="195"/>
      <c r="F670" s="196"/>
      <c r="G670" s="197" t="str">
        <f t="shared" si="20"/>
        <v/>
      </c>
      <c r="H670" s="203"/>
      <c r="I670" s="97"/>
      <c r="J670" s="3" t="b">
        <f t="shared" si="21"/>
        <v>0</v>
      </c>
      <c r="K670" s="1" t="b">
        <f>IF(AND(B670&lt;&gt;"",COUNTIF(Buildings!B:B,B670)=0),TRUE,FALSE)</f>
        <v>0</v>
      </c>
    </row>
    <row r="671" spans="1:11" s="3" customFormat="1" ht="16.5" customHeight="1">
      <c r="A671" s="96"/>
      <c r="B671" s="199"/>
      <c r="C671" s="200"/>
      <c r="D671" s="200"/>
      <c r="E671" s="200"/>
      <c r="F671" s="201"/>
      <c r="G671" s="197" t="str">
        <f t="shared" si="20"/>
        <v/>
      </c>
      <c r="H671" s="203"/>
      <c r="I671" s="97"/>
      <c r="J671" s="3" t="b">
        <f t="shared" si="21"/>
        <v>0</v>
      </c>
      <c r="K671" s="1" t="b">
        <f>IF(AND(B671&lt;&gt;"",COUNTIF(Buildings!B:B,B671)=0),TRUE,FALSE)</f>
        <v>0</v>
      </c>
    </row>
    <row r="672" spans="1:11" s="3" customFormat="1" ht="16.5" customHeight="1">
      <c r="A672" s="96"/>
      <c r="B672" s="194"/>
      <c r="C672" s="195"/>
      <c r="D672" s="195"/>
      <c r="E672" s="195"/>
      <c r="F672" s="196"/>
      <c r="G672" s="197" t="str">
        <f t="shared" si="20"/>
        <v/>
      </c>
      <c r="H672" s="203"/>
      <c r="I672" s="97"/>
      <c r="J672" s="3" t="b">
        <f t="shared" si="21"/>
        <v>0</v>
      </c>
      <c r="K672" s="1" t="b">
        <f>IF(AND(B672&lt;&gt;"",COUNTIF(Buildings!B:B,B672)=0),TRUE,FALSE)</f>
        <v>0</v>
      </c>
    </row>
    <row r="673" spans="1:11" s="3" customFormat="1" ht="16.5" customHeight="1">
      <c r="A673" s="96"/>
      <c r="B673" s="199"/>
      <c r="C673" s="200"/>
      <c r="D673" s="200"/>
      <c r="E673" s="200"/>
      <c r="F673" s="201"/>
      <c r="G673" s="197" t="str">
        <f t="shared" si="20"/>
        <v/>
      </c>
      <c r="H673" s="203"/>
      <c r="I673" s="97"/>
      <c r="J673" s="3" t="b">
        <f t="shared" si="21"/>
        <v>0</v>
      </c>
      <c r="K673" s="1" t="b">
        <f>IF(AND(B673&lt;&gt;"",COUNTIF(Buildings!B:B,B673)=0),TRUE,FALSE)</f>
        <v>0</v>
      </c>
    </row>
    <row r="674" spans="1:11" s="3" customFormat="1" ht="16.5" customHeight="1">
      <c r="A674" s="96"/>
      <c r="B674" s="194"/>
      <c r="C674" s="195"/>
      <c r="D674" s="195"/>
      <c r="E674" s="195"/>
      <c r="F674" s="196"/>
      <c r="G674" s="197" t="str">
        <f t="shared" si="20"/>
        <v/>
      </c>
      <c r="H674" s="203"/>
      <c r="I674" s="97"/>
      <c r="J674" s="3" t="b">
        <f t="shared" si="21"/>
        <v>0</v>
      </c>
      <c r="K674" s="1" t="b">
        <f>IF(AND(B674&lt;&gt;"",COUNTIF(Buildings!B:B,B674)=0),TRUE,FALSE)</f>
        <v>0</v>
      </c>
    </row>
    <row r="675" spans="1:11" s="3" customFormat="1" ht="16.5" customHeight="1">
      <c r="A675" s="96"/>
      <c r="B675" s="199"/>
      <c r="C675" s="200"/>
      <c r="D675" s="200"/>
      <c r="E675" s="200"/>
      <c r="F675" s="201"/>
      <c r="G675" s="197" t="str">
        <f t="shared" si="20"/>
        <v/>
      </c>
      <c r="H675" s="203"/>
      <c r="I675" s="97"/>
      <c r="J675" s="3" t="b">
        <f t="shared" si="21"/>
        <v>0</v>
      </c>
      <c r="K675" s="1" t="b">
        <f>IF(AND(B675&lt;&gt;"",COUNTIF(Buildings!B:B,B675)=0),TRUE,FALSE)</f>
        <v>0</v>
      </c>
    </row>
    <row r="676" spans="1:11" s="3" customFormat="1" ht="16.5" customHeight="1">
      <c r="A676" s="96"/>
      <c r="B676" s="194"/>
      <c r="C676" s="195"/>
      <c r="D676" s="195"/>
      <c r="E676" s="195"/>
      <c r="F676" s="196"/>
      <c r="G676" s="197" t="str">
        <f t="shared" si="20"/>
        <v/>
      </c>
      <c r="H676" s="203"/>
      <c r="I676" s="97"/>
      <c r="J676" s="3" t="b">
        <f t="shared" si="21"/>
        <v>0</v>
      </c>
      <c r="K676" s="1" t="b">
        <f>IF(AND(B676&lt;&gt;"",COUNTIF(Buildings!B:B,B676)=0),TRUE,FALSE)</f>
        <v>0</v>
      </c>
    </row>
    <row r="677" spans="1:11" s="3" customFormat="1" ht="16.5" customHeight="1">
      <c r="A677" s="96"/>
      <c r="B677" s="199"/>
      <c r="C677" s="200"/>
      <c r="D677" s="200"/>
      <c r="E677" s="200"/>
      <c r="F677" s="201"/>
      <c r="G677" s="197" t="str">
        <f t="shared" si="20"/>
        <v/>
      </c>
      <c r="H677" s="203"/>
      <c r="I677" s="97"/>
      <c r="J677" s="3" t="b">
        <f t="shared" si="21"/>
        <v>0</v>
      </c>
      <c r="K677" s="1" t="b">
        <f>IF(AND(B677&lt;&gt;"",COUNTIF(Buildings!B:B,B677)=0),TRUE,FALSE)</f>
        <v>0</v>
      </c>
    </row>
    <row r="678" spans="1:11" s="3" customFormat="1" ht="16.5" customHeight="1">
      <c r="A678" s="96"/>
      <c r="B678" s="194"/>
      <c r="C678" s="195"/>
      <c r="D678" s="195"/>
      <c r="E678" s="195"/>
      <c r="F678" s="196"/>
      <c r="G678" s="197" t="str">
        <f t="shared" si="20"/>
        <v/>
      </c>
      <c r="H678" s="203"/>
      <c r="I678" s="97"/>
      <c r="J678" s="3" t="b">
        <f t="shared" si="21"/>
        <v>0</v>
      </c>
      <c r="K678" s="1" t="b">
        <f>IF(AND(B678&lt;&gt;"",COUNTIF(Buildings!B:B,B678)=0),TRUE,FALSE)</f>
        <v>0</v>
      </c>
    </row>
    <row r="679" spans="1:11" s="3" customFormat="1" ht="16.5" customHeight="1">
      <c r="A679" s="96"/>
      <c r="B679" s="199"/>
      <c r="C679" s="200"/>
      <c r="D679" s="200"/>
      <c r="E679" s="200"/>
      <c r="F679" s="201"/>
      <c r="G679" s="197" t="str">
        <f t="shared" si="20"/>
        <v/>
      </c>
      <c r="H679" s="203"/>
      <c r="I679" s="97"/>
      <c r="J679" s="3" t="b">
        <f t="shared" si="21"/>
        <v>0</v>
      </c>
      <c r="K679" s="1" t="b">
        <f>IF(AND(B679&lt;&gt;"",COUNTIF(Buildings!B:B,B679)=0),TRUE,FALSE)</f>
        <v>0</v>
      </c>
    </row>
    <row r="680" spans="1:11" s="3" customFormat="1" ht="16.5" customHeight="1">
      <c r="A680" s="96"/>
      <c r="B680" s="194"/>
      <c r="C680" s="195"/>
      <c r="D680" s="195"/>
      <c r="E680" s="195"/>
      <c r="F680" s="196"/>
      <c r="G680" s="197" t="str">
        <f t="shared" si="20"/>
        <v/>
      </c>
      <c r="H680" s="203"/>
      <c r="I680" s="97"/>
      <c r="J680" s="3" t="b">
        <f t="shared" si="21"/>
        <v>0</v>
      </c>
      <c r="K680" s="1" t="b">
        <f>IF(AND(B680&lt;&gt;"",COUNTIF(Buildings!B:B,B680)=0),TRUE,FALSE)</f>
        <v>0</v>
      </c>
    </row>
    <row r="681" spans="1:11" s="3" customFormat="1" ht="16.5" customHeight="1">
      <c r="A681" s="96"/>
      <c r="B681" s="199"/>
      <c r="C681" s="200"/>
      <c r="D681" s="200"/>
      <c r="E681" s="200"/>
      <c r="F681" s="201"/>
      <c r="G681" s="197" t="str">
        <f t="shared" si="20"/>
        <v/>
      </c>
      <c r="H681" s="203"/>
      <c r="I681" s="97"/>
      <c r="J681" s="3" t="b">
        <f t="shared" si="21"/>
        <v>0</v>
      </c>
      <c r="K681" s="1" t="b">
        <f>IF(AND(B681&lt;&gt;"",COUNTIF(Buildings!B:B,B681)=0),TRUE,FALSE)</f>
        <v>0</v>
      </c>
    </row>
    <row r="682" spans="1:11" s="3" customFormat="1" ht="16.5" customHeight="1">
      <c r="A682" s="96"/>
      <c r="B682" s="194"/>
      <c r="C682" s="195"/>
      <c r="D682" s="195"/>
      <c r="E682" s="195"/>
      <c r="F682" s="196"/>
      <c r="G682" s="197" t="str">
        <f t="shared" si="20"/>
        <v/>
      </c>
      <c r="H682" s="203"/>
      <c r="I682" s="97"/>
      <c r="J682" s="3" t="b">
        <f t="shared" si="21"/>
        <v>0</v>
      </c>
      <c r="K682" s="1" t="b">
        <f>IF(AND(B682&lt;&gt;"",COUNTIF(Buildings!B:B,B682)=0),TRUE,FALSE)</f>
        <v>0</v>
      </c>
    </row>
    <row r="683" spans="1:11" s="3" customFormat="1" ht="16.5" customHeight="1">
      <c r="A683" s="96"/>
      <c r="B683" s="199"/>
      <c r="C683" s="200"/>
      <c r="D683" s="200"/>
      <c r="E683" s="200"/>
      <c r="F683" s="201"/>
      <c r="G683" s="197" t="str">
        <f t="shared" si="20"/>
        <v/>
      </c>
      <c r="H683" s="203"/>
      <c r="I683" s="97"/>
      <c r="J683" s="3" t="b">
        <f t="shared" si="21"/>
        <v>0</v>
      </c>
      <c r="K683" s="1" t="b">
        <f>IF(AND(B683&lt;&gt;"",COUNTIF(Buildings!B:B,B683)=0),TRUE,FALSE)</f>
        <v>0</v>
      </c>
    </row>
    <row r="684" spans="1:11" s="3" customFormat="1" ht="16.5" customHeight="1">
      <c r="A684" s="96"/>
      <c r="B684" s="194"/>
      <c r="C684" s="195"/>
      <c r="D684" s="195"/>
      <c r="E684" s="195"/>
      <c r="F684" s="196"/>
      <c r="G684" s="197" t="str">
        <f t="shared" si="20"/>
        <v/>
      </c>
      <c r="H684" s="203"/>
      <c r="I684" s="97"/>
      <c r="J684" s="3" t="b">
        <f t="shared" si="21"/>
        <v>0</v>
      </c>
      <c r="K684" s="1" t="b">
        <f>IF(AND(B684&lt;&gt;"",COUNTIF(Buildings!B:B,B684)=0),TRUE,FALSE)</f>
        <v>0</v>
      </c>
    </row>
    <row r="685" spans="1:11" s="3" customFormat="1" ht="16.5" customHeight="1">
      <c r="A685" s="96"/>
      <c r="B685" s="199"/>
      <c r="C685" s="200"/>
      <c r="D685" s="200"/>
      <c r="E685" s="200"/>
      <c r="F685" s="201"/>
      <c r="G685" s="197" t="str">
        <f t="shared" si="20"/>
        <v/>
      </c>
      <c r="H685" s="203"/>
      <c r="I685" s="97"/>
      <c r="J685" s="3" t="b">
        <f t="shared" si="21"/>
        <v>0</v>
      </c>
      <c r="K685" s="1" t="b">
        <f>IF(AND(B685&lt;&gt;"",COUNTIF(Buildings!B:B,B685)=0),TRUE,FALSE)</f>
        <v>0</v>
      </c>
    </row>
    <row r="686" spans="1:11" s="3" customFormat="1" ht="16.5" customHeight="1">
      <c r="A686" s="96"/>
      <c r="B686" s="194"/>
      <c r="C686" s="195"/>
      <c r="D686" s="195"/>
      <c r="E686" s="195"/>
      <c r="F686" s="196"/>
      <c r="G686" s="197" t="str">
        <f t="shared" si="20"/>
        <v/>
      </c>
      <c r="H686" s="203"/>
      <c r="I686" s="97"/>
      <c r="J686" s="3" t="b">
        <f t="shared" si="21"/>
        <v>0</v>
      </c>
      <c r="K686" s="1" t="b">
        <f>IF(AND(B686&lt;&gt;"",COUNTIF(Buildings!B:B,B686)=0),TRUE,FALSE)</f>
        <v>0</v>
      </c>
    </row>
    <row r="687" spans="1:11" s="3" customFormat="1" ht="16.5" customHeight="1">
      <c r="A687" s="96"/>
      <c r="B687" s="199"/>
      <c r="C687" s="200"/>
      <c r="D687" s="200"/>
      <c r="E687" s="200"/>
      <c r="F687" s="201"/>
      <c r="G687" s="197" t="str">
        <f t="shared" si="20"/>
        <v/>
      </c>
      <c r="H687" s="203"/>
      <c r="I687" s="97"/>
      <c r="J687" s="3" t="b">
        <f t="shared" si="21"/>
        <v>0</v>
      </c>
      <c r="K687" s="1" t="b">
        <f>IF(AND(B687&lt;&gt;"",COUNTIF(Buildings!B:B,B687)=0),TRUE,FALSE)</f>
        <v>0</v>
      </c>
    </row>
    <row r="688" spans="1:11" s="3" customFormat="1" ht="16.5" customHeight="1">
      <c r="A688" s="96"/>
      <c r="B688" s="194"/>
      <c r="C688" s="195"/>
      <c r="D688" s="195"/>
      <c r="E688" s="195"/>
      <c r="F688" s="196"/>
      <c r="G688" s="197" t="str">
        <f t="shared" si="20"/>
        <v/>
      </c>
      <c r="H688" s="203"/>
      <c r="I688" s="97"/>
      <c r="J688" s="3" t="b">
        <f t="shared" si="21"/>
        <v>0</v>
      </c>
      <c r="K688" s="1" t="b">
        <f>IF(AND(B688&lt;&gt;"",COUNTIF(Buildings!B:B,B688)=0),TRUE,FALSE)</f>
        <v>0</v>
      </c>
    </row>
    <row r="689" spans="1:11" s="3" customFormat="1" ht="16.5" customHeight="1">
      <c r="A689" s="96"/>
      <c r="B689" s="199"/>
      <c r="C689" s="200"/>
      <c r="D689" s="200"/>
      <c r="E689" s="200"/>
      <c r="F689" s="201"/>
      <c r="G689" s="197" t="str">
        <f t="shared" si="20"/>
        <v/>
      </c>
      <c r="H689" s="203"/>
      <c r="I689" s="97"/>
      <c r="J689" s="3" t="b">
        <f t="shared" si="21"/>
        <v>0</v>
      </c>
      <c r="K689" s="1" t="b">
        <f>IF(AND(B689&lt;&gt;"",COUNTIF(Buildings!B:B,B689)=0),TRUE,FALSE)</f>
        <v>0</v>
      </c>
    </row>
    <row r="690" spans="1:11" s="3" customFormat="1" ht="16.5" customHeight="1">
      <c r="A690" s="96"/>
      <c r="B690" s="194"/>
      <c r="C690" s="195"/>
      <c r="D690" s="195"/>
      <c r="E690" s="195"/>
      <c r="F690" s="196"/>
      <c r="G690" s="197" t="str">
        <f t="shared" si="20"/>
        <v/>
      </c>
      <c r="H690" s="203"/>
      <c r="I690" s="97"/>
      <c r="J690" s="3" t="b">
        <f t="shared" si="21"/>
        <v>0</v>
      </c>
      <c r="K690" s="1" t="b">
        <f>IF(AND(B690&lt;&gt;"",COUNTIF(Buildings!B:B,B690)=0),TRUE,FALSE)</f>
        <v>0</v>
      </c>
    </row>
    <row r="691" spans="1:11" s="3" customFormat="1" ht="16.5" customHeight="1">
      <c r="A691" s="96"/>
      <c r="B691" s="199"/>
      <c r="C691" s="200"/>
      <c r="D691" s="200"/>
      <c r="E691" s="200"/>
      <c r="F691" s="201"/>
      <c r="G691" s="197" t="str">
        <f t="shared" si="20"/>
        <v/>
      </c>
      <c r="H691" s="203"/>
      <c r="I691" s="97"/>
      <c r="J691" s="3" t="b">
        <f t="shared" si="21"/>
        <v>0</v>
      </c>
      <c r="K691" s="1" t="b">
        <f>IF(AND(B691&lt;&gt;"",COUNTIF(Buildings!B:B,B691)=0),TRUE,FALSE)</f>
        <v>0</v>
      </c>
    </row>
    <row r="692" spans="1:11" s="3" customFormat="1" ht="16.5" customHeight="1">
      <c r="A692" s="96"/>
      <c r="B692" s="194"/>
      <c r="C692" s="195"/>
      <c r="D692" s="195"/>
      <c r="E692" s="195"/>
      <c r="F692" s="196"/>
      <c r="G692" s="197" t="str">
        <f t="shared" si="20"/>
        <v/>
      </c>
      <c r="H692" s="203"/>
      <c r="I692" s="97"/>
      <c r="J692" s="3" t="b">
        <f t="shared" si="21"/>
        <v>0</v>
      </c>
      <c r="K692" s="1" t="b">
        <f>IF(AND(B692&lt;&gt;"",COUNTIF(Buildings!B:B,B692)=0),TRUE,FALSE)</f>
        <v>0</v>
      </c>
    </row>
    <row r="693" spans="1:11" s="3" customFormat="1" ht="16.5" customHeight="1">
      <c r="A693" s="96"/>
      <c r="B693" s="199"/>
      <c r="C693" s="200"/>
      <c r="D693" s="200"/>
      <c r="E693" s="200"/>
      <c r="F693" s="201"/>
      <c r="G693" s="197" t="str">
        <f t="shared" si="20"/>
        <v/>
      </c>
      <c r="H693" s="203"/>
      <c r="I693" s="97"/>
      <c r="J693" s="3" t="b">
        <f t="shared" si="21"/>
        <v>0</v>
      </c>
      <c r="K693" s="1" t="b">
        <f>IF(AND(B693&lt;&gt;"",COUNTIF(Buildings!B:B,B693)=0),TRUE,FALSE)</f>
        <v>0</v>
      </c>
    </row>
    <row r="694" spans="1:11" s="3" customFormat="1" ht="16.5" customHeight="1">
      <c r="A694" s="96"/>
      <c r="B694" s="194"/>
      <c r="C694" s="195"/>
      <c r="D694" s="195"/>
      <c r="E694" s="195"/>
      <c r="F694" s="196"/>
      <c r="G694" s="197" t="str">
        <f t="shared" si="20"/>
        <v/>
      </c>
      <c r="H694" s="203"/>
      <c r="I694" s="97"/>
      <c r="J694" s="3" t="b">
        <f t="shared" si="21"/>
        <v>0</v>
      </c>
      <c r="K694" s="1" t="b">
        <f>IF(AND(B694&lt;&gt;"",COUNTIF(Buildings!B:B,B694)=0),TRUE,FALSE)</f>
        <v>0</v>
      </c>
    </row>
    <row r="695" spans="1:11" s="3" customFormat="1" ht="16.5" customHeight="1">
      <c r="A695" s="96"/>
      <c r="B695" s="199"/>
      <c r="C695" s="200"/>
      <c r="D695" s="200"/>
      <c r="E695" s="200"/>
      <c r="F695" s="201"/>
      <c r="G695" s="197" t="str">
        <f t="shared" si="20"/>
        <v/>
      </c>
      <c r="H695" s="203"/>
      <c r="I695" s="97"/>
      <c r="J695" s="3" t="b">
        <f t="shared" si="21"/>
        <v>0</v>
      </c>
      <c r="K695" s="1" t="b">
        <f>IF(AND(B695&lt;&gt;"",COUNTIF(Buildings!B:B,B695)=0),TRUE,FALSE)</f>
        <v>0</v>
      </c>
    </row>
    <row r="696" spans="1:11" s="3" customFormat="1" ht="16.5" customHeight="1">
      <c r="A696" s="96"/>
      <c r="B696" s="194"/>
      <c r="C696" s="195"/>
      <c r="D696" s="195"/>
      <c r="E696" s="195"/>
      <c r="F696" s="196"/>
      <c r="G696" s="197" t="str">
        <f t="shared" si="20"/>
        <v/>
      </c>
      <c r="H696" s="203"/>
      <c r="I696" s="97"/>
      <c r="J696" s="3" t="b">
        <f t="shared" si="21"/>
        <v>0</v>
      </c>
      <c r="K696" s="1" t="b">
        <f>IF(AND(B696&lt;&gt;"",COUNTIF(Buildings!B:B,B696)=0),TRUE,FALSE)</f>
        <v>0</v>
      </c>
    </row>
    <row r="697" spans="1:11" s="3" customFormat="1" ht="16.5" customHeight="1">
      <c r="A697" s="96"/>
      <c r="B697" s="199"/>
      <c r="C697" s="200"/>
      <c r="D697" s="200"/>
      <c r="E697" s="200"/>
      <c r="F697" s="201"/>
      <c r="G697" s="197" t="str">
        <f t="shared" si="20"/>
        <v/>
      </c>
      <c r="H697" s="203"/>
      <c r="I697" s="97"/>
      <c r="J697" s="3" t="b">
        <f t="shared" si="21"/>
        <v>0</v>
      </c>
      <c r="K697" s="1" t="b">
        <f>IF(AND(B697&lt;&gt;"",COUNTIF(Buildings!B:B,B697)=0),TRUE,FALSE)</f>
        <v>0</v>
      </c>
    </row>
    <row r="698" spans="1:11" s="3" customFormat="1" ht="16.5" customHeight="1">
      <c r="A698" s="96"/>
      <c r="B698" s="194"/>
      <c r="C698" s="195"/>
      <c r="D698" s="195"/>
      <c r="E698" s="195"/>
      <c r="F698" s="196"/>
      <c r="G698" s="197" t="str">
        <f t="shared" si="20"/>
        <v/>
      </c>
      <c r="H698" s="203"/>
      <c r="I698" s="97"/>
      <c r="J698" s="3" t="b">
        <f t="shared" si="21"/>
        <v>0</v>
      </c>
      <c r="K698" s="1" t="b">
        <f>IF(AND(B698&lt;&gt;"",COUNTIF(Buildings!B:B,B698)=0),TRUE,FALSE)</f>
        <v>0</v>
      </c>
    </row>
    <row r="699" spans="1:11" s="3" customFormat="1" ht="16.5" customHeight="1">
      <c r="A699" s="96"/>
      <c r="B699" s="199"/>
      <c r="C699" s="200"/>
      <c r="D699" s="200"/>
      <c r="E699" s="200"/>
      <c r="F699" s="201"/>
      <c r="G699" s="197" t="str">
        <f t="shared" si="20"/>
        <v/>
      </c>
      <c r="H699" s="203"/>
      <c r="I699" s="97"/>
      <c r="J699" s="3" t="b">
        <f t="shared" si="21"/>
        <v>0</v>
      </c>
      <c r="K699" s="1" t="b">
        <f>IF(AND(B699&lt;&gt;"",COUNTIF(Buildings!B:B,B699)=0),TRUE,FALSE)</f>
        <v>0</v>
      </c>
    </row>
    <row r="700" spans="1:11" s="3" customFormat="1" ht="16.5" customHeight="1">
      <c r="A700" s="96"/>
      <c r="B700" s="194"/>
      <c r="C700" s="195"/>
      <c r="D700" s="195"/>
      <c r="E700" s="195"/>
      <c r="F700" s="196"/>
      <c r="G700" s="197" t="str">
        <f t="shared" si="20"/>
        <v/>
      </c>
      <c r="H700" s="203"/>
      <c r="I700" s="97"/>
      <c r="J700" s="3" t="b">
        <f t="shared" si="21"/>
        <v>0</v>
      </c>
      <c r="K700" s="1" t="b">
        <f>IF(AND(B700&lt;&gt;"",COUNTIF(Buildings!B:B,B700)=0),TRUE,FALSE)</f>
        <v>0</v>
      </c>
    </row>
    <row r="701" spans="1:11" s="3" customFormat="1" ht="16.5" customHeight="1">
      <c r="A701" s="96"/>
      <c r="B701" s="199"/>
      <c r="C701" s="200"/>
      <c r="D701" s="200"/>
      <c r="E701" s="200"/>
      <c r="F701" s="201"/>
      <c r="G701" s="197" t="str">
        <f t="shared" si="20"/>
        <v/>
      </c>
      <c r="H701" s="203"/>
      <c r="I701" s="97"/>
      <c r="J701" s="3" t="b">
        <f t="shared" si="21"/>
        <v>0</v>
      </c>
      <c r="K701" s="1" t="b">
        <f>IF(AND(B701&lt;&gt;"",COUNTIF(Buildings!B:B,B701)=0),TRUE,FALSE)</f>
        <v>0</v>
      </c>
    </row>
    <row r="702" spans="1:11" s="3" customFormat="1" ht="16.5" customHeight="1">
      <c r="A702" s="96"/>
      <c r="B702" s="194"/>
      <c r="C702" s="195"/>
      <c r="D702" s="195"/>
      <c r="E702" s="195"/>
      <c r="F702" s="196"/>
      <c r="G702" s="197" t="str">
        <f t="shared" si="20"/>
        <v/>
      </c>
      <c r="H702" s="203"/>
      <c r="I702" s="97"/>
      <c r="J702" s="3" t="b">
        <f t="shared" si="21"/>
        <v>0</v>
      </c>
      <c r="K702" s="1" t="b">
        <f>IF(AND(B702&lt;&gt;"",COUNTIF(Buildings!B:B,B702)=0),TRUE,FALSE)</f>
        <v>0</v>
      </c>
    </row>
    <row r="703" spans="1:11" s="3" customFormat="1" ht="16.5" customHeight="1">
      <c r="A703" s="96"/>
      <c r="B703" s="199"/>
      <c r="C703" s="200"/>
      <c r="D703" s="200"/>
      <c r="E703" s="200"/>
      <c r="F703" s="201"/>
      <c r="G703" s="197" t="str">
        <f t="shared" si="20"/>
        <v/>
      </c>
      <c r="H703" s="203"/>
      <c r="I703" s="97"/>
      <c r="J703" s="3" t="b">
        <f t="shared" si="21"/>
        <v>0</v>
      </c>
      <c r="K703" s="1" t="b">
        <f>IF(AND(B703&lt;&gt;"",COUNTIF(Buildings!B:B,B703)=0),TRUE,FALSE)</f>
        <v>0</v>
      </c>
    </row>
    <row r="704" spans="1:11" s="3" customFormat="1" ht="16.5" customHeight="1">
      <c r="A704" s="96"/>
      <c r="B704" s="194"/>
      <c r="C704" s="195"/>
      <c r="D704" s="195"/>
      <c r="E704" s="195"/>
      <c r="F704" s="196"/>
      <c r="G704" s="197" t="str">
        <f t="shared" si="20"/>
        <v/>
      </c>
      <c r="H704" s="203"/>
      <c r="I704" s="97"/>
      <c r="J704" s="3" t="b">
        <f t="shared" si="21"/>
        <v>0</v>
      </c>
      <c r="K704" s="1" t="b">
        <f>IF(AND(B704&lt;&gt;"",COUNTIF(Buildings!B:B,B704)=0),TRUE,FALSE)</f>
        <v>0</v>
      </c>
    </row>
    <row r="705" spans="1:11" s="3" customFormat="1" ht="16.5" customHeight="1">
      <c r="A705" s="96"/>
      <c r="B705" s="199"/>
      <c r="C705" s="200"/>
      <c r="D705" s="200"/>
      <c r="E705" s="200"/>
      <c r="F705" s="201"/>
      <c r="G705" s="197" t="str">
        <f t="shared" si="20"/>
        <v/>
      </c>
      <c r="H705" s="203"/>
      <c r="I705" s="97"/>
      <c r="J705" s="3" t="b">
        <f t="shared" si="21"/>
        <v>0</v>
      </c>
      <c r="K705" s="1" t="b">
        <f>IF(AND(B705&lt;&gt;"",COUNTIF(Buildings!B:B,B705)=0),TRUE,FALSE)</f>
        <v>0</v>
      </c>
    </row>
    <row r="706" spans="1:11" s="3" customFormat="1" ht="16.5" customHeight="1">
      <c r="A706" s="96"/>
      <c r="B706" s="194"/>
      <c r="C706" s="195"/>
      <c r="D706" s="195"/>
      <c r="E706" s="195"/>
      <c r="F706" s="196"/>
      <c r="G706" s="197" t="str">
        <f t="shared" si="20"/>
        <v/>
      </c>
      <c r="H706" s="203"/>
      <c r="I706" s="97"/>
      <c r="J706" s="3" t="b">
        <f t="shared" si="21"/>
        <v>0</v>
      </c>
      <c r="K706" s="1" t="b">
        <f>IF(AND(B706&lt;&gt;"",COUNTIF(Buildings!B:B,B706)=0),TRUE,FALSE)</f>
        <v>0</v>
      </c>
    </row>
    <row r="707" spans="1:11" s="3" customFormat="1" ht="16.5" customHeight="1">
      <c r="A707" s="96"/>
      <c r="B707" s="199"/>
      <c r="C707" s="200"/>
      <c r="D707" s="200"/>
      <c r="E707" s="200"/>
      <c r="F707" s="201"/>
      <c r="G707" s="197" t="str">
        <f t="shared" si="20"/>
        <v/>
      </c>
      <c r="H707" s="203"/>
      <c r="I707" s="97"/>
      <c r="J707" s="3" t="b">
        <f t="shared" si="21"/>
        <v>0</v>
      </c>
      <c r="K707" s="1" t="b">
        <f>IF(AND(B707&lt;&gt;"",COUNTIF(Buildings!B:B,B707)=0),TRUE,FALSE)</f>
        <v>0</v>
      </c>
    </row>
    <row r="708" spans="1:11" s="3" customFormat="1" ht="16.5" customHeight="1">
      <c r="A708" s="96"/>
      <c r="B708" s="194"/>
      <c r="C708" s="195"/>
      <c r="D708" s="195"/>
      <c r="E708" s="195"/>
      <c r="F708" s="196"/>
      <c r="G708" s="197" t="str">
        <f t="shared" ref="G708:G771" si="22">IF(F708="","",F708)</f>
        <v/>
      </c>
      <c r="H708" s="203"/>
      <c r="I708" s="97"/>
      <c r="J708" s="3" t="b">
        <f t="shared" ref="J708:J771" si="23">IF(F708=G708,FALSE,TRUE)</f>
        <v>0</v>
      </c>
      <c r="K708" s="1" t="b">
        <f>IF(AND(B708&lt;&gt;"",COUNTIF(Buildings!B:B,B708)=0),TRUE,FALSE)</f>
        <v>0</v>
      </c>
    </row>
    <row r="709" spans="1:11" s="3" customFormat="1" ht="16.5" customHeight="1">
      <c r="A709" s="96"/>
      <c r="B709" s="199"/>
      <c r="C709" s="200"/>
      <c r="D709" s="200"/>
      <c r="E709" s="200"/>
      <c r="F709" s="201"/>
      <c r="G709" s="197" t="str">
        <f t="shared" si="22"/>
        <v/>
      </c>
      <c r="H709" s="203"/>
      <c r="I709" s="97"/>
      <c r="J709" s="3" t="b">
        <f t="shared" si="23"/>
        <v>0</v>
      </c>
      <c r="K709" s="1" t="b">
        <f>IF(AND(B709&lt;&gt;"",COUNTIF(Buildings!B:B,B709)=0),TRUE,FALSE)</f>
        <v>0</v>
      </c>
    </row>
    <row r="710" spans="1:11" s="3" customFormat="1" ht="16.5" customHeight="1">
      <c r="A710" s="96"/>
      <c r="B710" s="194"/>
      <c r="C710" s="195"/>
      <c r="D710" s="195"/>
      <c r="E710" s="195"/>
      <c r="F710" s="196"/>
      <c r="G710" s="197" t="str">
        <f t="shared" si="22"/>
        <v/>
      </c>
      <c r="H710" s="203"/>
      <c r="I710" s="97"/>
      <c r="J710" s="3" t="b">
        <f t="shared" si="23"/>
        <v>0</v>
      </c>
      <c r="K710" s="1" t="b">
        <f>IF(AND(B710&lt;&gt;"",COUNTIF(Buildings!B:B,B710)=0),TRUE,FALSE)</f>
        <v>0</v>
      </c>
    </row>
    <row r="711" spans="1:11" s="3" customFormat="1" ht="16.5" customHeight="1">
      <c r="A711" s="96"/>
      <c r="B711" s="199"/>
      <c r="C711" s="200"/>
      <c r="D711" s="200"/>
      <c r="E711" s="200"/>
      <c r="F711" s="201"/>
      <c r="G711" s="197" t="str">
        <f t="shared" si="22"/>
        <v/>
      </c>
      <c r="H711" s="203"/>
      <c r="I711" s="97"/>
      <c r="J711" s="3" t="b">
        <f t="shared" si="23"/>
        <v>0</v>
      </c>
      <c r="K711" s="1" t="b">
        <f>IF(AND(B711&lt;&gt;"",COUNTIF(Buildings!B:B,B711)=0),TRUE,FALSE)</f>
        <v>0</v>
      </c>
    </row>
    <row r="712" spans="1:11" s="3" customFormat="1" ht="16.5" customHeight="1">
      <c r="A712" s="96"/>
      <c r="B712" s="194"/>
      <c r="C712" s="195"/>
      <c r="D712" s="195"/>
      <c r="E712" s="195"/>
      <c r="F712" s="196"/>
      <c r="G712" s="197" t="str">
        <f t="shared" si="22"/>
        <v/>
      </c>
      <c r="H712" s="203"/>
      <c r="I712" s="97"/>
      <c r="J712" s="3" t="b">
        <f t="shared" si="23"/>
        <v>0</v>
      </c>
      <c r="K712" s="1" t="b">
        <f>IF(AND(B712&lt;&gt;"",COUNTIF(Buildings!B:B,B712)=0),TRUE,FALSE)</f>
        <v>0</v>
      </c>
    </row>
    <row r="713" spans="1:11" s="3" customFormat="1" ht="16.5" customHeight="1">
      <c r="A713" s="96"/>
      <c r="B713" s="199"/>
      <c r="C713" s="200"/>
      <c r="D713" s="200"/>
      <c r="E713" s="200"/>
      <c r="F713" s="201"/>
      <c r="G713" s="197" t="str">
        <f t="shared" si="22"/>
        <v/>
      </c>
      <c r="H713" s="203"/>
      <c r="I713" s="97"/>
      <c r="J713" s="3" t="b">
        <f t="shared" si="23"/>
        <v>0</v>
      </c>
      <c r="K713" s="1" t="b">
        <f>IF(AND(B713&lt;&gt;"",COUNTIF(Buildings!B:B,B713)=0),TRUE,FALSE)</f>
        <v>0</v>
      </c>
    </row>
    <row r="714" spans="1:11" s="3" customFormat="1" ht="16.5" customHeight="1">
      <c r="A714" s="96"/>
      <c r="B714" s="194"/>
      <c r="C714" s="195"/>
      <c r="D714" s="195"/>
      <c r="E714" s="195"/>
      <c r="F714" s="196"/>
      <c r="G714" s="197" t="str">
        <f t="shared" si="22"/>
        <v/>
      </c>
      <c r="H714" s="203"/>
      <c r="I714" s="97"/>
      <c r="J714" s="3" t="b">
        <f t="shared" si="23"/>
        <v>0</v>
      </c>
      <c r="K714" s="1" t="b">
        <f>IF(AND(B714&lt;&gt;"",COUNTIF(Buildings!B:B,B714)=0),TRUE,FALSE)</f>
        <v>0</v>
      </c>
    </row>
    <row r="715" spans="1:11" s="3" customFormat="1" ht="16.5" customHeight="1">
      <c r="A715" s="96"/>
      <c r="B715" s="199"/>
      <c r="C715" s="200"/>
      <c r="D715" s="200"/>
      <c r="E715" s="200"/>
      <c r="F715" s="201"/>
      <c r="G715" s="197" t="str">
        <f t="shared" si="22"/>
        <v/>
      </c>
      <c r="H715" s="203"/>
      <c r="I715" s="97"/>
      <c r="J715" s="3" t="b">
        <f t="shared" si="23"/>
        <v>0</v>
      </c>
      <c r="K715" s="1" t="b">
        <f>IF(AND(B715&lt;&gt;"",COUNTIF(Buildings!B:B,B715)=0),TRUE,FALSE)</f>
        <v>0</v>
      </c>
    </row>
    <row r="716" spans="1:11" s="3" customFormat="1" ht="16.5" customHeight="1">
      <c r="A716" s="96"/>
      <c r="B716" s="194"/>
      <c r="C716" s="195"/>
      <c r="D716" s="195"/>
      <c r="E716" s="195"/>
      <c r="F716" s="196"/>
      <c r="G716" s="197" t="str">
        <f t="shared" si="22"/>
        <v/>
      </c>
      <c r="H716" s="203"/>
      <c r="I716" s="97"/>
      <c r="J716" s="3" t="b">
        <f t="shared" si="23"/>
        <v>0</v>
      </c>
      <c r="K716" s="1" t="b">
        <f>IF(AND(B716&lt;&gt;"",COUNTIF(Buildings!B:B,B716)=0),TRUE,FALSE)</f>
        <v>0</v>
      </c>
    </row>
    <row r="717" spans="1:11" s="3" customFormat="1" ht="16.5" customHeight="1">
      <c r="A717" s="96"/>
      <c r="B717" s="199"/>
      <c r="C717" s="200"/>
      <c r="D717" s="200"/>
      <c r="E717" s="200"/>
      <c r="F717" s="201"/>
      <c r="G717" s="197" t="str">
        <f t="shared" si="22"/>
        <v/>
      </c>
      <c r="H717" s="203"/>
      <c r="I717" s="97"/>
      <c r="J717" s="3" t="b">
        <f t="shared" si="23"/>
        <v>0</v>
      </c>
      <c r="K717" s="1" t="b">
        <f>IF(AND(B717&lt;&gt;"",COUNTIF(Buildings!B:B,B717)=0),TRUE,FALSE)</f>
        <v>0</v>
      </c>
    </row>
    <row r="718" spans="1:11" s="3" customFormat="1" ht="16.5" customHeight="1">
      <c r="A718" s="96"/>
      <c r="B718" s="194"/>
      <c r="C718" s="195"/>
      <c r="D718" s="195"/>
      <c r="E718" s="195"/>
      <c r="F718" s="196"/>
      <c r="G718" s="197" t="str">
        <f t="shared" si="22"/>
        <v/>
      </c>
      <c r="H718" s="203"/>
      <c r="I718" s="97"/>
      <c r="J718" s="3" t="b">
        <f t="shared" si="23"/>
        <v>0</v>
      </c>
      <c r="K718" s="1" t="b">
        <f>IF(AND(B718&lt;&gt;"",COUNTIF(Buildings!B:B,B718)=0),TRUE,FALSE)</f>
        <v>0</v>
      </c>
    </row>
    <row r="719" spans="1:11" s="3" customFormat="1" ht="16.5" customHeight="1">
      <c r="A719" s="96"/>
      <c r="B719" s="199"/>
      <c r="C719" s="200"/>
      <c r="D719" s="200"/>
      <c r="E719" s="200"/>
      <c r="F719" s="201"/>
      <c r="G719" s="197" t="str">
        <f t="shared" si="22"/>
        <v/>
      </c>
      <c r="H719" s="203"/>
      <c r="I719" s="97"/>
      <c r="J719" s="3" t="b">
        <f t="shared" si="23"/>
        <v>0</v>
      </c>
      <c r="K719" s="1" t="b">
        <f>IF(AND(B719&lt;&gt;"",COUNTIF(Buildings!B:B,B719)=0),TRUE,FALSE)</f>
        <v>0</v>
      </c>
    </row>
    <row r="720" spans="1:11" s="3" customFormat="1" ht="16.5" customHeight="1">
      <c r="A720" s="96"/>
      <c r="B720" s="194"/>
      <c r="C720" s="195"/>
      <c r="D720" s="195"/>
      <c r="E720" s="195"/>
      <c r="F720" s="196"/>
      <c r="G720" s="197" t="str">
        <f t="shared" si="22"/>
        <v/>
      </c>
      <c r="H720" s="203"/>
      <c r="I720" s="97"/>
      <c r="J720" s="3" t="b">
        <f t="shared" si="23"/>
        <v>0</v>
      </c>
      <c r="K720" s="1" t="b">
        <f>IF(AND(B720&lt;&gt;"",COUNTIF(Buildings!B:B,B720)=0),TRUE,FALSE)</f>
        <v>0</v>
      </c>
    </row>
    <row r="721" spans="1:11" s="3" customFormat="1" ht="16.5" customHeight="1">
      <c r="A721" s="96"/>
      <c r="B721" s="199"/>
      <c r="C721" s="200"/>
      <c r="D721" s="200"/>
      <c r="E721" s="200"/>
      <c r="F721" s="201"/>
      <c r="G721" s="197" t="str">
        <f t="shared" si="22"/>
        <v/>
      </c>
      <c r="H721" s="203"/>
      <c r="I721" s="97"/>
      <c r="J721" s="3" t="b">
        <f t="shared" si="23"/>
        <v>0</v>
      </c>
      <c r="K721" s="1" t="b">
        <f>IF(AND(B721&lt;&gt;"",COUNTIF(Buildings!B:B,B721)=0),TRUE,FALSE)</f>
        <v>0</v>
      </c>
    </row>
    <row r="722" spans="1:11" s="3" customFormat="1" ht="16.5" customHeight="1">
      <c r="A722" s="96"/>
      <c r="B722" s="194"/>
      <c r="C722" s="195"/>
      <c r="D722" s="195"/>
      <c r="E722" s="195"/>
      <c r="F722" s="196"/>
      <c r="G722" s="197" t="str">
        <f t="shared" si="22"/>
        <v/>
      </c>
      <c r="H722" s="203"/>
      <c r="I722" s="97"/>
      <c r="J722" s="3" t="b">
        <f t="shared" si="23"/>
        <v>0</v>
      </c>
      <c r="K722" s="1" t="b">
        <f>IF(AND(B722&lt;&gt;"",COUNTIF(Buildings!B:B,B722)=0),TRUE,FALSE)</f>
        <v>0</v>
      </c>
    </row>
    <row r="723" spans="1:11" s="3" customFormat="1" ht="16.5" customHeight="1">
      <c r="A723" s="96"/>
      <c r="B723" s="199"/>
      <c r="C723" s="200"/>
      <c r="D723" s="200"/>
      <c r="E723" s="200"/>
      <c r="F723" s="201"/>
      <c r="G723" s="197" t="str">
        <f t="shared" si="22"/>
        <v/>
      </c>
      <c r="H723" s="203"/>
      <c r="I723" s="97"/>
      <c r="J723" s="3" t="b">
        <f t="shared" si="23"/>
        <v>0</v>
      </c>
      <c r="K723" s="1" t="b">
        <f>IF(AND(B723&lt;&gt;"",COUNTIF(Buildings!B:B,B723)=0),TRUE,FALSE)</f>
        <v>0</v>
      </c>
    </row>
    <row r="724" spans="1:11" s="3" customFormat="1" ht="16.5" customHeight="1">
      <c r="A724" s="96"/>
      <c r="B724" s="194"/>
      <c r="C724" s="195"/>
      <c r="D724" s="195"/>
      <c r="E724" s="195"/>
      <c r="F724" s="196"/>
      <c r="G724" s="197" t="str">
        <f t="shared" si="22"/>
        <v/>
      </c>
      <c r="H724" s="203"/>
      <c r="I724" s="97"/>
      <c r="J724" s="3" t="b">
        <f t="shared" si="23"/>
        <v>0</v>
      </c>
      <c r="K724" s="1" t="b">
        <f>IF(AND(B724&lt;&gt;"",COUNTIF(Buildings!B:B,B724)=0),TRUE,FALSE)</f>
        <v>0</v>
      </c>
    </row>
    <row r="725" spans="1:11" s="3" customFormat="1" ht="16.5" customHeight="1">
      <c r="A725" s="96"/>
      <c r="B725" s="199"/>
      <c r="C725" s="200"/>
      <c r="D725" s="200"/>
      <c r="E725" s="200"/>
      <c r="F725" s="201"/>
      <c r="G725" s="197" t="str">
        <f t="shared" si="22"/>
        <v/>
      </c>
      <c r="H725" s="203"/>
      <c r="I725" s="97"/>
      <c r="J725" s="3" t="b">
        <f t="shared" si="23"/>
        <v>0</v>
      </c>
      <c r="K725" s="1" t="b">
        <f>IF(AND(B725&lt;&gt;"",COUNTIF(Buildings!B:B,B725)=0),TRUE,FALSE)</f>
        <v>0</v>
      </c>
    </row>
    <row r="726" spans="1:11" s="3" customFormat="1" ht="16.5" customHeight="1">
      <c r="A726" s="96"/>
      <c r="B726" s="194"/>
      <c r="C726" s="195"/>
      <c r="D726" s="195"/>
      <c r="E726" s="195"/>
      <c r="F726" s="196"/>
      <c r="G726" s="197" t="str">
        <f t="shared" si="22"/>
        <v/>
      </c>
      <c r="H726" s="203"/>
      <c r="I726" s="97"/>
      <c r="J726" s="3" t="b">
        <f t="shared" si="23"/>
        <v>0</v>
      </c>
      <c r="K726" s="1" t="b">
        <f>IF(AND(B726&lt;&gt;"",COUNTIF(Buildings!B:B,B726)=0),TRUE,FALSE)</f>
        <v>0</v>
      </c>
    </row>
    <row r="727" spans="1:11" s="3" customFormat="1" ht="16.5" customHeight="1">
      <c r="A727" s="96"/>
      <c r="B727" s="199"/>
      <c r="C727" s="200"/>
      <c r="D727" s="200"/>
      <c r="E727" s="200"/>
      <c r="F727" s="201"/>
      <c r="G727" s="197" t="str">
        <f t="shared" si="22"/>
        <v/>
      </c>
      <c r="H727" s="203"/>
      <c r="I727" s="97"/>
      <c r="J727" s="3" t="b">
        <f t="shared" si="23"/>
        <v>0</v>
      </c>
      <c r="K727" s="1" t="b">
        <f>IF(AND(B727&lt;&gt;"",COUNTIF(Buildings!B:B,B727)=0),TRUE,FALSE)</f>
        <v>0</v>
      </c>
    </row>
    <row r="728" spans="1:11" s="3" customFormat="1" ht="16.5" customHeight="1">
      <c r="A728" s="96"/>
      <c r="B728" s="194"/>
      <c r="C728" s="195"/>
      <c r="D728" s="195"/>
      <c r="E728" s="195"/>
      <c r="F728" s="196"/>
      <c r="G728" s="197" t="str">
        <f t="shared" si="22"/>
        <v/>
      </c>
      <c r="H728" s="203"/>
      <c r="I728" s="97"/>
      <c r="J728" s="3" t="b">
        <f t="shared" si="23"/>
        <v>0</v>
      </c>
      <c r="K728" s="1" t="b">
        <f>IF(AND(B728&lt;&gt;"",COUNTIF(Buildings!B:B,B728)=0),TRUE,FALSE)</f>
        <v>0</v>
      </c>
    </row>
    <row r="729" spans="1:11" s="3" customFormat="1" ht="16.5" customHeight="1">
      <c r="A729" s="96"/>
      <c r="B729" s="199"/>
      <c r="C729" s="200"/>
      <c r="D729" s="200"/>
      <c r="E729" s="200"/>
      <c r="F729" s="201"/>
      <c r="G729" s="197" t="str">
        <f t="shared" si="22"/>
        <v/>
      </c>
      <c r="H729" s="203"/>
      <c r="I729" s="97"/>
      <c r="J729" s="3" t="b">
        <f t="shared" si="23"/>
        <v>0</v>
      </c>
      <c r="K729" s="1" t="b">
        <f>IF(AND(B729&lt;&gt;"",COUNTIF(Buildings!B:B,B729)=0),TRUE,FALSE)</f>
        <v>0</v>
      </c>
    </row>
    <row r="730" spans="1:11" s="3" customFormat="1" ht="16.5" customHeight="1">
      <c r="A730" s="96"/>
      <c r="B730" s="194"/>
      <c r="C730" s="195"/>
      <c r="D730" s="195"/>
      <c r="E730" s="195"/>
      <c r="F730" s="196"/>
      <c r="G730" s="197" t="str">
        <f t="shared" si="22"/>
        <v/>
      </c>
      <c r="H730" s="203"/>
      <c r="I730" s="97"/>
      <c r="J730" s="3" t="b">
        <f t="shared" si="23"/>
        <v>0</v>
      </c>
      <c r="K730" s="1" t="b">
        <f>IF(AND(B730&lt;&gt;"",COUNTIF(Buildings!B:B,B730)=0),TRUE,FALSE)</f>
        <v>0</v>
      </c>
    </row>
    <row r="731" spans="1:11" s="3" customFormat="1" ht="16.5" customHeight="1">
      <c r="A731" s="96"/>
      <c r="B731" s="199"/>
      <c r="C731" s="200"/>
      <c r="D731" s="200"/>
      <c r="E731" s="200"/>
      <c r="F731" s="201"/>
      <c r="G731" s="197" t="str">
        <f t="shared" si="22"/>
        <v/>
      </c>
      <c r="H731" s="203"/>
      <c r="I731" s="97"/>
      <c r="J731" s="3" t="b">
        <f t="shared" si="23"/>
        <v>0</v>
      </c>
      <c r="K731" s="1" t="b">
        <f>IF(AND(B731&lt;&gt;"",COUNTIF(Buildings!B:B,B731)=0),TRUE,FALSE)</f>
        <v>0</v>
      </c>
    </row>
    <row r="732" spans="1:11" s="3" customFormat="1" ht="16.5" customHeight="1">
      <c r="A732" s="96"/>
      <c r="B732" s="194"/>
      <c r="C732" s="195"/>
      <c r="D732" s="195"/>
      <c r="E732" s="195"/>
      <c r="F732" s="196"/>
      <c r="G732" s="197" t="str">
        <f t="shared" si="22"/>
        <v/>
      </c>
      <c r="H732" s="203"/>
      <c r="I732" s="97"/>
      <c r="J732" s="3" t="b">
        <f t="shared" si="23"/>
        <v>0</v>
      </c>
      <c r="K732" s="1" t="b">
        <f>IF(AND(B732&lt;&gt;"",COUNTIF(Buildings!B:B,B732)=0),TRUE,FALSE)</f>
        <v>0</v>
      </c>
    </row>
    <row r="733" spans="1:11" s="3" customFormat="1" ht="16.5" customHeight="1">
      <c r="A733" s="96"/>
      <c r="B733" s="199"/>
      <c r="C733" s="200"/>
      <c r="D733" s="200"/>
      <c r="E733" s="200"/>
      <c r="F733" s="201"/>
      <c r="G733" s="197" t="str">
        <f t="shared" si="22"/>
        <v/>
      </c>
      <c r="H733" s="203"/>
      <c r="I733" s="97"/>
      <c r="J733" s="3" t="b">
        <f t="shared" si="23"/>
        <v>0</v>
      </c>
      <c r="K733" s="1" t="b">
        <f>IF(AND(B733&lt;&gt;"",COUNTIF(Buildings!B:B,B733)=0),TRUE,FALSE)</f>
        <v>0</v>
      </c>
    </row>
    <row r="734" spans="1:11" s="3" customFormat="1" ht="16.5" customHeight="1">
      <c r="A734" s="96"/>
      <c r="B734" s="194"/>
      <c r="C734" s="195"/>
      <c r="D734" s="195"/>
      <c r="E734" s="195"/>
      <c r="F734" s="196"/>
      <c r="G734" s="197" t="str">
        <f t="shared" si="22"/>
        <v/>
      </c>
      <c r="H734" s="203"/>
      <c r="I734" s="97"/>
      <c r="J734" s="3" t="b">
        <f t="shared" si="23"/>
        <v>0</v>
      </c>
      <c r="K734" s="1" t="b">
        <f>IF(AND(B734&lt;&gt;"",COUNTIF(Buildings!B:B,B734)=0),TRUE,FALSE)</f>
        <v>0</v>
      </c>
    </row>
    <row r="735" spans="1:11" s="3" customFormat="1" ht="16.5" customHeight="1">
      <c r="A735" s="96"/>
      <c r="B735" s="199"/>
      <c r="C735" s="200"/>
      <c r="D735" s="200"/>
      <c r="E735" s="200"/>
      <c r="F735" s="201"/>
      <c r="G735" s="197" t="str">
        <f t="shared" si="22"/>
        <v/>
      </c>
      <c r="H735" s="203"/>
      <c r="I735" s="97"/>
      <c r="J735" s="3" t="b">
        <f t="shared" si="23"/>
        <v>0</v>
      </c>
      <c r="K735" s="1" t="b">
        <f>IF(AND(B735&lt;&gt;"",COUNTIF(Buildings!B:B,B735)=0),TRUE,FALSE)</f>
        <v>0</v>
      </c>
    </row>
    <row r="736" spans="1:11" s="3" customFormat="1" ht="16.5" customHeight="1">
      <c r="A736" s="96"/>
      <c r="B736" s="194"/>
      <c r="C736" s="195"/>
      <c r="D736" s="195"/>
      <c r="E736" s="195"/>
      <c r="F736" s="196"/>
      <c r="G736" s="197" t="str">
        <f t="shared" si="22"/>
        <v/>
      </c>
      <c r="H736" s="203"/>
      <c r="I736" s="97"/>
      <c r="J736" s="3" t="b">
        <f t="shared" si="23"/>
        <v>0</v>
      </c>
      <c r="K736" s="1" t="b">
        <f>IF(AND(B736&lt;&gt;"",COUNTIF(Buildings!B:B,B736)=0),TRUE,FALSE)</f>
        <v>0</v>
      </c>
    </row>
    <row r="737" spans="1:11" s="3" customFormat="1" ht="16.5" customHeight="1">
      <c r="A737" s="96"/>
      <c r="B737" s="199"/>
      <c r="C737" s="200"/>
      <c r="D737" s="200"/>
      <c r="E737" s="200"/>
      <c r="F737" s="201"/>
      <c r="G737" s="197" t="str">
        <f t="shared" si="22"/>
        <v/>
      </c>
      <c r="H737" s="203"/>
      <c r="I737" s="97"/>
      <c r="J737" s="3" t="b">
        <f t="shared" si="23"/>
        <v>0</v>
      </c>
      <c r="K737" s="1" t="b">
        <f>IF(AND(B737&lt;&gt;"",COUNTIF(Buildings!B:B,B737)=0),TRUE,FALSE)</f>
        <v>0</v>
      </c>
    </row>
    <row r="738" spans="1:11" s="3" customFormat="1" ht="16.5" customHeight="1">
      <c r="A738" s="96"/>
      <c r="B738" s="194"/>
      <c r="C738" s="195"/>
      <c r="D738" s="195"/>
      <c r="E738" s="195"/>
      <c r="F738" s="196"/>
      <c r="G738" s="197" t="str">
        <f t="shared" si="22"/>
        <v/>
      </c>
      <c r="H738" s="203"/>
      <c r="I738" s="97"/>
      <c r="J738" s="3" t="b">
        <f t="shared" si="23"/>
        <v>0</v>
      </c>
      <c r="K738" s="1" t="b">
        <f>IF(AND(B738&lt;&gt;"",COUNTIF(Buildings!B:B,B738)=0),TRUE,FALSE)</f>
        <v>0</v>
      </c>
    </row>
    <row r="739" spans="1:11" s="3" customFormat="1" ht="16.5" customHeight="1">
      <c r="A739" s="96"/>
      <c r="B739" s="199"/>
      <c r="C739" s="200"/>
      <c r="D739" s="200"/>
      <c r="E739" s="200"/>
      <c r="F739" s="201"/>
      <c r="G739" s="197" t="str">
        <f t="shared" si="22"/>
        <v/>
      </c>
      <c r="H739" s="203"/>
      <c r="I739" s="97"/>
      <c r="J739" s="3" t="b">
        <f t="shared" si="23"/>
        <v>0</v>
      </c>
      <c r="K739" s="1" t="b">
        <f>IF(AND(B739&lt;&gt;"",COUNTIF(Buildings!B:B,B739)=0),TRUE,FALSE)</f>
        <v>0</v>
      </c>
    </row>
    <row r="740" spans="1:11" s="3" customFormat="1" ht="16.5" customHeight="1">
      <c r="A740" s="96"/>
      <c r="B740" s="194"/>
      <c r="C740" s="195"/>
      <c r="D740" s="195"/>
      <c r="E740" s="195"/>
      <c r="F740" s="196"/>
      <c r="G740" s="197" t="str">
        <f t="shared" si="22"/>
        <v/>
      </c>
      <c r="H740" s="203"/>
      <c r="I740" s="97"/>
      <c r="J740" s="3" t="b">
        <f t="shared" si="23"/>
        <v>0</v>
      </c>
      <c r="K740" s="1" t="b">
        <f>IF(AND(B740&lt;&gt;"",COUNTIF(Buildings!B:B,B740)=0),TRUE,FALSE)</f>
        <v>0</v>
      </c>
    </row>
    <row r="741" spans="1:11" s="3" customFormat="1" ht="16.5" customHeight="1">
      <c r="A741" s="96"/>
      <c r="B741" s="199"/>
      <c r="C741" s="200"/>
      <c r="D741" s="200"/>
      <c r="E741" s="200"/>
      <c r="F741" s="201"/>
      <c r="G741" s="197" t="str">
        <f t="shared" si="22"/>
        <v/>
      </c>
      <c r="H741" s="203"/>
      <c r="I741" s="97"/>
      <c r="J741" s="3" t="b">
        <f t="shared" si="23"/>
        <v>0</v>
      </c>
      <c r="K741" s="1" t="b">
        <f>IF(AND(B741&lt;&gt;"",COUNTIF(Buildings!B:B,B741)=0),TRUE,FALSE)</f>
        <v>0</v>
      </c>
    </row>
    <row r="742" spans="1:11" s="3" customFormat="1" ht="16.5" customHeight="1">
      <c r="A742" s="96"/>
      <c r="B742" s="194"/>
      <c r="C742" s="195"/>
      <c r="D742" s="195"/>
      <c r="E742" s="195"/>
      <c r="F742" s="196"/>
      <c r="G742" s="197" t="str">
        <f t="shared" si="22"/>
        <v/>
      </c>
      <c r="H742" s="203"/>
      <c r="I742" s="97"/>
      <c r="J742" s="3" t="b">
        <f t="shared" si="23"/>
        <v>0</v>
      </c>
      <c r="K742" s="1" t="b">
        <f>IF(AND(B742&lt;&gt;"",COUNTIF(Buildings!B:B,B742)=0),TRUE,FALSE)</f>
        <v>0</v>
      </c>
    </row>
    <row r="743" spans="1:11" s="3" customFormat="1" ht="16.5" customHeight="1">
      <c r="A743" s="96"/>
      <c r="B743" s="199"/>
      <c r="C743" s="200"/>
      <c r="D743" s="200"/>
      <c r="E743" s="200"/>
      <c r="F743" s="201"/>
      <c r="G743" s="197" t="str">
        <f t="shared" si="22"/>
        <v/>
      </c>
      <c r="H743" s="203"/>
      <c r="I743" s="97"/>
      <c r="J743" s="3" t="b">
        <f t="shared" si="23"/>
        <v>0</v>
      </c>
      <c r="K743" s="1" t="b">
        <f>IF(AND(B743&lt;&gt;"",COUNTIF(Buildings!B:B,B743)=0),TRUE,FALSE)</f>
        <v>0</v>
      </c>
    </row>
    <row r="744" spans="1:11" s="3" customFormat="1" ht="16.5" customHeight="1">
      <c r="A744" s="96"/>
      <c r="B744" s="194"/>
      <c r="C744" s="195"/>
      <c r="D744" s="195"/>
      <c r="E744" s="195"/>
      <c r="F744" s="196"/>
      <c r="G744" s="197" t="str">
        <f t="shared" si="22"/>
        <v/>
      </c>
      <c r="H744" s="203"/>
      <c r="I744" s="97"/>
      <c r="J744" s="3" t="b">
        <f t="shared" si="23"/>
        <v>0</v>
      </c>
      <c r="K744" s="1" t="b">
        <f>IF(AND(B744&lt;&gt;"",COUNTIF(Buildings!B:B,B744)=0),TRUE,FALSE)</f>
        <v>0</v>
      </c>
    </row>
    <row r="745" spans="1:11" s="3" customFormat="1" ht="16.5" customHeight="1">
      <c r="A745" s="96"/>
      <c r="B745" s="199"/>
      <c r="C745" s="200"/>
      <c r="D745" s="200"/>
      <c r="E745" s="200"/>
      <c r="F745" s="201"/>
      <c r="G745" s="197" t="str">
        <f t="shared" si="22"/>
        <v/>
      </c>
      <c r="H745" s="203"/>
      <c r="I745" s="97"/>
      <c r="J745" s="3" t="b">
        <f t="shared" si="23"/>
        <v>0</v>
      </c>
      <c r="K745" s="1" t="b">
        <f>IF(AND(B745&lt;&gt;"",COUNTIF(Buildings!B:B,B745)=0),TRUE,FALSE)</f>
        <v>0</v>
      </c>
    </row>
    <row r="746" spans="1:11" s="3" customFormat="1" ht="16.5" customHeight="1">
      <c r="A746" s="96"/>
      <c r="B746" s="194"/>
      <c r="C746" s="195"/>
      <c r="D746" s="195"/>
      <c r="E746" s="195"/>
      <c r="F746" s="196"/>
      <c r="G746" s="197" t="str">
        <f t="shared" si="22"/>
        <v/>
      </c>
      <c r="H746" s="203"/>
      <c r="I746" s="97"/>
      <c r="J746" s="3" t="b">
        <f t="shared" si="23"/>
        <v>0</v>
      </c>
      <c r="K746" s="1" t="b">
        <f>IF(AND(B746&lt;&gt;"",COUNTIF(Buildings!B:B,B746)=0),TRUE,FALSE)</f>
        <v>0</v>
      </c>
    </row>
    <row r="747" spans="1:11" s="3" customFormat="1" ht="16.5" customHeight="1">
      <c r="A747" s="96"/>
      <c r="B747" s="199"/>
      <c r="C747" s="200"/>
      <c r="D747" s="200"/>
      <c r="E747" s="200"/>
      <c r="F747" s="201"/>
      <c r="G747" s="197" t="str">
        <f t="shared" si="22"/>
        <v/>
      </c>
      <c r="H747" s="203"/>
      <c r="I747" s="97"/>
      <c r="J747" s="3" t="b">
        <f t="shared" si="23"/>
        <v>0</v>
      </c>
      <c r="K747" s="1" t="b">
        <f>IF(AND(B747&lt;&gt;"",COUNTIF(Buildings!B:B,B747)=0),TRUE,FALSE)</f>
        <v>0</v>
      </c>
    </row>
    <row r="748" spans="1:11" s="3" customFormat="1" ht="16.5" customHeight="1">
      <c r="A748" s="96"/>
      <c r="B748" s="194"/>
      <c r="C748" s="195"/>
      <c r="D748" s="195"/>
      <c r="E748" s="195"/>
      <c r="F748" s="196"/>
      <c r="G748" s="197" t="str">
        <f t="shared" si="22"/>
        <v/>
      </c>
      <c r="H748" s="203"/>
      <c r="I748" s="97"/>
      <c r="J748" s="3" t="b">
        <f t="shared" si="23"/>
        <v>0</v>
      </c>
      <c r="K748" s="1" t="b">
        <f>IF(AND(B748&lt;&gt;"",COUNTIF(Buildings!B:B,B748)=0),TRUE,FALSE)</f>
        <v>0</v>
      </c>
    </row>
    <row r="749" spans="1:11" s="3" customFormat="1" ht="16.5" customHeight="1">
      <c r="A749" s="96"/>
      <c r="B749" s="199"/>
      <c r="C749" s="200"/>
      <c r="D749" s="200"/>
      <c r="E749" s="200"/>
      <c r="F749" s="201"/>
      <c r="G749" s="197" t="str">
        <f t="shared" si="22"/>
        <v/>
      </c>
      <c r="H749" s="203"/>
      <c r="I749" s="97"/>
      <c r="J749" s="3" t="b">
        <f t="shared" si="23"/>
        <v>0</v>
      </c>
      <c r="K749" s="1" t="b">
        <f>IF(AND(B749&lt;&gt;"",COUNTIF(Buildings!B:B,B749)=0),TRUE,FALSE)</f>
        <v>0</v>
      </c>
    </row>
    <row r="750" spans="1:11" s="3" customFormat="1" ht="16.5" customHeight="1">
      <c r="A750" s="96"/>
      <c r="B750" s="194"/>
      <c r="C750" s="195"/>
      <c r="D750" s="195"/>
      <c r="E750" s="195"/>
      <c r="F750" s="196"/>
      <c r="G750" s="197" t="str">
        <f t="shared" si="22"/>
        <v/>
      </c>
      <c r="H750" s="203"/>
      <c r="I750" s="97"/>
      <c r="J750" s="3" t="b">
        <f t="shared" si="23"/>
        <v>0</v>
      </c>
      <c r="K750" s="1" t="b">
        <f>IF(AND(B750&lt;&gt;"",COUNTIF(Buildings!B:B,B750)=0),TRUE,FALSE)</f>
        <v>0</v>
      </c>
    </row>
    <row r="751" spans="1:11" s="3" customFormat="1" ht="16.5" customHeight="1">
      <c r="A751" s="96"/>
      <c r="B751" s="199"/>
      <c r="C751" s="200"/>
      <c r="D751" s="200"/>
      <c r="E751" s="200"/>
      <c r="F751" s="201"/>
      <c r="G751" s="197" t="str">
        <f t="shared" si="22"/>
        <v/>
      </c>
      <c r="H751" s="203"/>
      <c r="I751" s="97"/>
      <c r="J751" s="3" t="b">
        <f t="shared" si="23"/>
        <v>0</v>
      </c>
      <c r="K751" s="1" t="b">
        <f>IF(AND(B751&lt;&gt;"",COUNTIF(Buildings!B:B,B751)=0),TRUE,FALSE)</f>
        <v>0</v>
      </c>
    </row>
    <row r="752" spans="1:11" s="3" customFormat="1" ht="16.5" customHeight="1">
      <c r="A752" s="96"/>
      <c r="B752" s="194"/>
      <c r="C752" s="195"/>
      <c r="D752" s="195"/>
      <c r="E752" s="195"/>
      <c r="F752" s="196"/>
      <c r="G752" s="197" t="str">
        <f t="shared" si="22"/>
        <v/>
      </c>
      <c r="H752" s="203"/>
      <c r="I752" s="97"/>
      <c r="J752" s="3" t="b">
        <f t="shared" si="23"/>
        <v>0</v>
      </c>
      <c r="K752" s="1" t="b">
        <f>IF(AND(B752&lt;&gt;"",COUNTIF(Buildings!B:B,B752)=0),TRUE,FALSE)</f>
        <v>0</v>
      </c>
    </row>
    <row r="753" spans="1:11" s="3" customFormat="1" ht="16.5" customHeight="1">
      <c r="A753" s="96"/>
      <c r="B753" s="199"/>
      <c r="C753" s="200"/>
      <c r="D753" s="200"/>
      <c r="E753" s="200"/>
      <c r="F753" s="201"/>
      <c r="G753" s="197" t="str">
        <f t="shared" si="22"/>
        <v/>
      </c>
      <c r="H753" s="203"/>
      <c r="I753" s="97"/>
      <c r="J753" s="3" t="b">
        <f t="shared" si="23"/>
        <v>0</v>
      </c>
      <c r="K753" s="1" t="b">
        <f>IF(AND(B753&lt;&gt;"",COUNTIF(Buildings!B:B,B753)=0),TRUE,FALSE)</f>
        <v>0</v>
      </c>
    </row>
    <row r="754" spans="1:11" s="3" customFormat="1" ht="16.5" customHeight="1">
      <c r="A754" s="96"/>
      <c r="B754" s="194"/>
      <c r="C754" s="195"/>
      <c r="D754" s="195"/>
      <c r="E754" s="195"/>
      <c r="F754" s="196"/>
      <c r="G754" s="197" t="str">
        <f t="shared" si="22"/>
        <v/>
      </c>
      <c r="H754" s="203"/>
      <c r="I754" s="97"/>
      <c r="J754" s="3" t="b">
        <f t="shared" si="23"/>
        <v>0</v>
      </c>
      <c r="K754" s="1" t="b">
        <f>IF(AND(B754&lt;&gt;"",COUNTIF(Buildings!B:B,B754)=0),TRUE,FALSE)</f>
        <v>0</v>
      </c>
    </row>
    <row r="755" spans="1:11" s="3" customFormat="1" ht="16.5" customHeight="1">
      <c r="A755" s="96"/>
      <c r="B755" s="199"/>
      <c r="C755" s="200"/>
      <c r="D755" s="200"/>
      <c r="E755" s="200"/>
      <c r="F755" s="201"/>
      <c r="G755" s="197" t="str">
        <f t="shared" si="22"/>
        <v/>
      </c>
      <c r="H755" s="203"/>
      <c r="I755" s="97"/>
      <c r="J755" s="3" t="b">
        <f t="shared" si="23"/>
        <v>0</v>
      </c>
      <c r="K755" s="1" t="b">
        <f>IF(AND(B755&lt;&gt;"",COUNTIF(Buildings!B:B,B755)=0),TRUE,FALSE)</f>
        <v>0</v>
      </c>
    </row>
    <row r="756" spans="1:11" s="3" customFormat="1" ht="16.5" customHeight="1">
      <c r="A756" s="96"/>
      <c r="B756" s="194"/>
      <c r="C756" s="195"/>
      <c r="D756" s="195"/>
      <c r="E756" s="195"/>
      <c r="F756" s="196"/>
      <c r="G756" s="197" t="str">
        <f t="shared" si="22"/>
        <v/>
      </c>
      <c r="H756" s="203"/>
      <c r="I756" s="97"/>
      <c r="J756" s="3" t="b">
        <f t="shared" si="23"/>
        <v>0</v>
      </c>
      <c r="K756" s="1" t="b">
        <f>IF(AND(B756&lt;&gt;"",COUNTIF(Buildings!B:B,B756)=0),TRUE,FALSE)</f>
        <v>0</v>
      </c>
    </row>
    <row r="757" spans="1:11" s="3" customFormat="1" ht="16.5" customHeight="1">
      <c r="A757" s="96"/>
      <c r="B757" s="199"/>
      <c r="C757" s="200"/>
      <c r="D757" s="200"/>
      <c r="E757" s="200"/>
      <c r="F757" s="201"/>
      <c r="G757" s="197" t="str">
        <f t="shared" si="22"/>
        <v/>
      </c>
      <c r="H757" s="203"/>
      <c r="I757" s="97"/>
      <c r="J757" s="3" t="b">
        <f t="shared" si="23"/>
        <v>0</v>
      </c>
      <c r="K757" s="1" t="b">
        <f>IF(AND(B757&lt;&gt;"",COUNTIF(Buildings!B:B,B757)=0),TRUE,FALSE)</f>
        <v>0</v>
      </c>
    </row>
    <row r="758" spans="1:11" s="3" customFormat="1" ht="16.5" customHeight="1">
      <c r="A758" s="96"/>
      <c r="B758" s="194"/>
      <c r="C758" s="195"/>
      <c r="D758" s="195"/>
      <c r="E758" s="195"/>
      <c r="F758" s="196"/>
      <c r="G758" s="197" t="str">
        <f t="shared" si="22"/>
        <v/>
      </c>
      <c r="H758" s="203"/>
      <c r="I758" s="97"/>
      <c r="J758" s="3" t="b">
        <f t="shared" si="23"/>
        <v>0</v>
      </c>
      <c r="K758" s="1" t="b">
        <f>IF(AND(B758&lt;&gt;"",COUNTIF(Buildings!B:B,B758)=0),TRUE,FALSE)</f>
        <v>0</v>
      </c>
    </row>
    <row r="759" spans="1:11" s="3" customFormat="1" ht="16.5" customHeight="1">
      <c r="A759" s="96"/>
      <c r="B759" s="199"/>
      <c r="C759" s="200"/>
      <c r="D759" s="200"/>
      <c r="E759" s="200"/>
      <c r="F759" s="201"/>
      <c r="G759" s="197" t="str">
        <f t="shared" si="22"/>
        <v/>
      </c>
      <c r="H759" s="203"/>
      <c r="I759" s="97"/>
      <c r="J759" s="3" t="b">
        <f t="shared" si="23"/>
        <v>0</v>
      </c>
      <c r="K759" s="1" t="b">
        <f>IF(AND(B759&lt;&gt;"",COUNTIF(Buildings!B:B,B759)=0),TRUE,FALSE)</f>
        <v>0</v>
      </c>
    </row>
    <row r="760" spans="1:11" s="3" customFormat="1" ht="16.5" customHeight="1">
      <c r="A760" s="96"/>
      <c r="B760" s="194"/>
      <c r="C760" s="195"/>
      <c r="D760" s="195"/>
      <c r="E760" s="195"/>
      <c r="F760" s="196"/>
      <c r="G760" s="197" t="str">
        <f t="shared" si="22"/>
        <v/>
      </c>
      <c r="H760" s="203"/>
      <c r="I760" s="97"/>
      <c r="J760" s="3" t="b">
        <f t="shared" si="23"/>
        <v>0</v>
      </c>
      <c r="K760" s="1" t="b">
        <f>IF(AND(B760&lt;&gt;"",COUNTIF(Buildings!B:B,B760)=0),TRUE,FALSE)</f>
        <v>0</v>
      </c>
    </row>
    <row r="761" spans="1:11" s="3" customFormat="1" ht="16.5" customHeight="1">
      <c r="A761" s="96"/>
      <c r="B761" s="199"/>
      <c r="C761" s="200"/>
      <c r="D761" s="200"/>
      <c r="E761" s="200"/>
      <c r="F761" s="201"/>
      <c r="G761" s="197" t="str">
        <f t="shared" si="22"/>
        <v/>
      </c>
      <c r="H761" s="203"/>
      <c r="I761" s="97"/>
      <c r="J761" s="3" t="b">
        <f t="shared" si="23"/>
        <v>0</v>
      </c>
      <c r="K761" s="1" t="b">
        <f>IF(AND(B761&lt;&gt;"",COUNTIF(Buildings!B:B,B761)=0),TRUE,FALSE)</f>
        <v>0</v>
      </c>
    </row>
    <row r="762" spans="1:11" s="3" customFormat="1" ht="16.5" customHeight="1">
      <c r="A762" s="96"/>
      <c r="B762" s="194"/>
      <c r="C762" s="195"/>
      <c r="D762" s="195"/>
      <c r="E762" s="195"/>
      <c r="F762" s="196"/>
      <c r="G762" s="197" t="str">
        <f t="shared" si="22"/>
        <v/>
      </c>
      <c r="H762" s="203"/>
      <c r="I762" s="97"/>
      <c r="J762" s="3" t="b">
        <f t="shared" si="23"/>
        <v>0</v>
      </c>
      <c r="K762" s="1" t="b">
        <f>IF(AND(B762&lt;&gt;"",COUNTIF(Buildings!B:B,B762)=0),TRUE,FALSE)</f>
        <v>0</v>
      </c>
    </row>
    <row r="763" spans="1:11" s="3" customFormat="1" ht="16.5" customHeight="1">
      <c r="A763" s="96"/>
      <c r="B763" s="199"/>
      <c r="C763" s="200"/>
      <c r="D763" s="200"/>
      <c r="E763" s="200"/>
      <c r="F763" s="201"/>
      <c r="G763" s="197" t="str">
        <f t="shared" si="22"/>
        <v/>
      </c>
      <c r="H763" s="203"/>
      <c r="I763" s="97"/>
      <c r="J763" s="3" t="b">
        <f t="shared" si="23"/>
        <v>0</v>
      </c>
      <c r="K763" s="1" t="b">
        <f>IF(AND(B763&lt;&gt;"",COUNTIF(Buildings!B:B,B763)=0),TRUE,FALSE)</f>
        <v>0</v>
      </c>
    </row>
    <row r="764" spans="1:11" s="3" customFormat="1" ht="16.5" customHeight="1">
      <c r="A764" s="96"/>
      <c r="B764" s="194"/>
      <c r="C764" s="195"/>
      <c r="D764" s="195"/>
      <c r="E764" s="195"/>
      <c r="F764" s="196"/>
      <c r="G764" s="197" t="str">
        <f t="shared" si="22"/>
        <v/>
      </c>
      <c r="H764" s="203"/>
      <c r="I764" s="97"/>
      <c r="J764" s="3" t="b">
        <f t="shared" si="23"/>
        <v>0</v>
      </c>
      <c r="K764" s="1" t="b">
        <f>IF(AND(B764&lt;&gt;"",COUNTIF(Buildings!B:B,B764)=0),TRUE,FALSE)</f>
        <v>0</v>
      </c>
    </row>
    <row r="765" spans="1:11" s="3" customFormat="1" ht="16.5" customHeight="1">
      <c r="A765" s="96"/>
      <c r="B765" s="199"/>
      <c r="C765" s="200"/>
      <c r="D765" s="200"/>
      <c r="E765" s="200"/>
      <c r="F765" s="201"/>
      <c r="G765" s="197" t="str">
        <f t="shared" si="22"/>
        <v/>
      </c>
      <c r="H765" s="203"/>
      <c r="I765" s="97"/>
      <c r="J765" s="3" t="b">
        <f t="shared" si="23"/>
        <v>0</v>
      </c>
      <c r="K765" s="1" t="b">
        <f>IF(AND(B765&lt;&gt;"",COUNTIF(Buildings!B:B,B765)=0),TRUE,FALSE)</f>
        <v>0</v>
      </c>
    </row>
    <row r="766" spans="1:11" s="3" customFormat="1" ht="16.5" customHeight="1">
      <c r="A766" s="96"/>
      <c r="B766" s="194"/>
      <c r="C766" s="195"/>
      <c r="D766" s="195"/>
      <c r="E766" s="195"/>
      <c r="F766" s="196"/>
      <c r="G766" s="197" t="str">
        <f t="shared" si="22"/>
        <v/>
      </c>
      <c r="H766" s="203"/>
      <c r="I766" s="97"/>
      <c r="J766" s="3" t="b">
        <f t="shared" si="23"/>
        <v>0</v>
      </c>
      <c r="K766" s="1" t="b">
        <f>IF(AND(B766&lt;&gt;"",COUNTIF(Buildings!B:B,B766)=0),TRUE,FALSE)</f>
        <v>0</v>
      </c>
    </row>
    <row r="767" spans="1:11" s="3" customFormat="1" ht="16.5" customHeight="1">
      <c r="A767" s="96"/>
      <c r="B767" s="199"/>
      <c r="C767" s="200"/>
      <c r="D767" s="200"/>
      <c r="E767" s="200"/>
      <c r="F767" s="201"/>
      <c r="G767" s="197" t="str">
        <f t="shared" si="22"/>
        <v/>
      </c>
      <c r="H767" s="203"/>
      <c r="I767" s="97"/>
      <c r="J767" s="3" t="b">
        <f t="shared" si="23"/>
        <v>0</v>
      </c>
      <c r="K767" s="1" t="b">
        <f>IF(AND(B767&lt;&gt;"",COUNTIF(Buildings!B:B,B767)=0),TRUE,FALSE)</f>
        <v>0</v>
      </c>
    </row>
    <row r="768" spans="1:11" s="3" customFormat="1" ht="16.5" customHeight="1">
      <c r="A768" s="96"/>
      <c r="B768" s="194"/>
      <c r="C768" s="195"/>
      <c r="D768" s="195"/>
      <c r="E768" s="195"/>
      <c r="F768" s="196"/>
      <c r="G768" s="197" t="str">
        <f t="shared" si="22"/>
        <v/>
      </c>
      <c r="H768" s="203"/>
      <c r="I768" s="97"/>
      <c r="J768" s="3" t="b">
        <f t="shared" si="23"/>
        <v>0</v>
      </c>
      <c r="K768" s="1" t="b">
        <f>IF(AND(B768&lt;&gt;"",COUNTIF(Buildings!B:B,B768)=0),TRUE,FALSE)</f>
        <v>0</v>
      </c>
    </row>
    <row r="769" spans="1:11" s="3" customFormat="1" ht="16.5" customHeight="1">
      <c r="A769" s="96"/>
      <c r="B769" s="199"/>
      <c r="C769" s="200"/>
      <c r="D769" s="200"/>
      <c r="E769" s="200"/>
      <c r="F769" s="201"/>
      <c r="G769" s="197" t="str">
        <f t="shared" si="22"/>
        <v/>
      </c>
      <c r="H769" s="203"/>
      <c r="I769" s="97"/>
      <c r="J769" s="3" t="b">
        <f t="shared" si="23"/>
        <v>0</v>
      </c>
      <c r="K769" s="1" t="b">
        <f>IF(AND(B769&lt;&gt;"",COUNTIF(Buildings!B:B,B769)=0),TRUE,FALSE)</f>
        <v>0</v>
      </c>
    </row>
    <row r="770" spans="1:11" s="3" customFormat="1" ht="16.5" customHeight="1">
      <c r="A770" s="96"/>
      <c r="B770" s="194"/>
      <c r="C770" s="195"/>
      <c r="D770" s="195"/>
      <c r="E770" s="195"/>
      <c r="F770" s="196"/>
      <c r="G770" s="197" t="str">
        <f t="shared" si="22"/>
        <v/>
      </c>
      <c r="H770" s="203"/>
      <c r="I770" s="97"/>
      <c r="J770" s="3" t="b">
        <f t="shared" si="23"/>
        <v>0</v>
      </c>
      <c r="K770" s="1" t="b">
        <f>IF(AND(B770&lt;&gt;"",COUNTIF(Buildings!B:B,B770)=0),TRUE,FALSE)</f>
        <v>0</v>
      </c>
    </row>
    <row r="771" spans="1:11" s="3" customFormat="1" ht="16.5" customHeight="1">
      <c r="A771" s="96"/>
      <c r="B771" s="199"/>
      <c r="C771" s="200"/>
      <c r="D771" s="200"/>
      <c r="E771" s="200"/>
      <c r="F771" s="201"/>
      <c r="G771" s="197" t="str">
        <f t="shared" si="22"/>
        <v/>
      </c>
      <c r="H771" s="203"/>
      <c r="I771" s="97"/>
      <c r="J771" s="3" t="b">
        <f t="shared" si="23"/>
        <v>0</v>
      </c>
      <c r="K771" s="1" t="b">
        <f>IF(AND(B771&lt;&gt;"",COUNTIF(Buildings!B:B,B771)=0),TRUE,FALSE)</f>
        <v>0</v>
      </c>
    </row>
    <row r="772" spans="1:11" s="3" customFormat="1" ht="16.5" customHeight="1">
      <c r="A772" s="96"/>
      <c r="B772" s="194"/>
      <c r="C772" s="195"/>
      <c r="D772" s="195"/>
      <c r="E772" s="195"/>
      <c r="F772" s="196"/>
      <c r="G772" s="197" t="str">
        <f t="shared" ref="G772:G835" si="24">IF(F772="","",F772)</f>
        <v/>
      </c>
      <c r="H772" s="203"/>
      <c r="I772" s="97"/>
      <c r="J772" s="3" t="b">
        <f t="shared" ref="J772:J835" si="25">IF(F772=G772,FALSE,TRUE)</f>
        <v>0</v>
      </c>
      <c r="K772" s="1" t="b">
        <f>IF(AND(B772&lt;&gt;"",COUNTIF(Buildings!B:B,B772)=0),TRUE,FALSE)</f>
        <v>0</v>
      </c>
    </row>
    <row r="773" spans="1:11" s="3" customFormat="1" ht="16.5" customHeight="1">
      <c r="A773" s="96"/>
      <c r="B773" s="199"/>
      <c r="C773" s="200"/>
      <c r="D773" s="200"/>
      <c r="E773" s="200"/>
      <c r="F773" s="201"/>
      <c r="G773" s="197" t="str">
        <f t="shared" si="24"/>
        <v/>
      </c>
      <c r="H773" s="203"/>
      <c r="I773" s="97"/>
      <c r="J773" s="3" t="b">
        <f t="shared" si="25"/>
        <v>0</v>
      </c>
      <c r="K773" s="1" t="b">
        <f>IF(AND(B773&lt;&gt;"",COUNTIF(Buildings!B:B,B773)=0),TRUE,FALSE)</f>
        <v>0</v>
      </c>
    </row>
    <row r="774" spans="1:11" s="3" customFormat="1" ht="16.5" customHeight="1">
      <c r="A774" s="96"/>
      <c r="B774" s="194"/>
      <c r="C774" s="195"/>
      <c r="D774" s="195"/>
      <c r="E774" s="195"/>
      <c r="F774" s="196"/>
      <c r="G774" s="197" t="str">
        <f t="shared" si="24"/>
        <v/>
      </c>
      <c r="H774" s="203"/>
      <c r="I774" s="97"/>
      <c r="J774" s="3" t="b">
        <f t="shared" si="25"/>
        <v>0</v>
      </c>
      <c r="K774" s="1" t="b">
        <f>IF(AND(B774&lt;&gt;"",COUNTIF(Buildings!B:B,B774)=0),TRUE,FALSE)</f>
        <v>0</v>
      </c>
    </row>
    <row r="775" spans="1:11" s="3" customFormat="1" ht="16.5" customHeight="1">
      <c r="A775" s="96"/>
      <c r="B775" s="199"/>
      <c r="C775" s="200"/>
      <c r="D775" s="200"/>
      <c r="E775" s="200"/>
      <c r="F775" s="201"/>
      <c r="G775" s="197" t="str">
        <f t="shared" si="24"/>
        <v/>
      </c>
      <c r="H775" s="203"/>
      <c r="I775" s="97"/>
      <c r="J775" s="3" t="b">
        <f t="shared" si="25"/>
        <v>0</v>
      </c>
      <c r="K775" s="1" t="b">
        <f>IF(AND(B775&lt;&gt;"",COUNTIF(Buildings!B:B,B775)=0),TRUE,FALSE)</f>
        <v>0</v>
      </c>
    </row>
    <row r="776" spans="1:11" s="3" customFormat="1" ht="16.5" customHeight="1">
      <c r="A776" s="96"/>
      <c r="B776" s="194"/>
      <c r="C776" s="195"/>
      <c r="D776" s="195"/>
      <c r="E776" s="195"/>
      <c r="F776" s="196"/>
      <c r="G776" s="197" t="str">
        <f t="shared" si="24"/>
        <v/>
      </c>
      <c r="H776" s="203"/>
      <c r="I776" s="97"/>
      <c r="J776" s="3" t="b">
        <f t="shared" si="25"/>
        <v>0</v>
      </c>
      <c r="K776" s="1" t="b">
        <f>IF(AND(B776&lt;&gt;"",COUNTIF(Buildings!B:B,B776)=0),TRUE,FALSE)</f>
        <v>0</v>
      </c>
    </row>
    <row r="777" spans="1:11" s="3" customFormat="1" ht="16.5" customHeight="1">
      <c r="A777" s="96"/>
      <c r="B777" s="199"/>
      <c r="C777" s="200"/>
      <c r="D777" s="200"/>
      <c r="E777" s="200"/>
      <c r="F777" s="201"/>
      <c r="G777" s="197" t="str">
        <f t="shared" si="24"/>
        <v/>
      </c>
      <c r="H777" s="203"/>
      <c r="I777" s="97"/>
      <c r="J777" s="3" t="b">
        <f t="shared" si="25"/>
        <v>0</v>
      </c>
      <c r="K777" s="1" t="b">
        <f>IF(AND(B777&lt;&gt;"",COUNTIF(Buildings!B:B,B777)=0),TRUE,FALSE)</f>
        <v>0</v>
      </c>
    </row>
    <row r="778" spans="1:11" s="3" customFormat="1" ht="16.5" customHeight="1">
      <c r="A778" s="96"/>
      <c r="B778" s="194"/>
      <c r="C778" s="195"/>
      <c r="D778" s="195"/>
      <c r="E778" s="195"/>
      <c r="F778" s="196"/>
      <c r="G778" s="197" t="str">
        <f t="shared" si="24"/>
        <v/>
      </c>
      <c r="H778" s="203"/>
      <c r="I778" s="97"/>
      <c r="J778" s="3" t="b">
        <f t="shared" si="25"/>
        <v>0</v>
      </c>
      <c r="K778" s="1" t="b">
        <f>IF(AND(B778&lt;&gt;"",COUNTIF(Buildings!B:B,B778)=0),TRUE,FALSE)</f>
        <v>0</v>
      </c>
    </row>
    <row r="779" spans="1:11" s="3" customFormat="1" ht="16.5" customHeight="1">
      <c r="A779" s="96"/>
      <c r="B779" s="199"/>
      <c r="C779" s="200"/>
      <c r="D779" s="200"/>
      <c r="E779" s="200"/>
      <c r="F779" s="201"/>
      <c r="G779" s="197" t="str">
        <f t="shared" si="24"/>
        <v/>
      </c>
      <c r="H779" s="203"/>
      <c r="I779" s="97"/>
      <c r="J779" s="3" t="b">
        <f t="shared" si="25"/>
        <v>0</v>
      </c>
      <c r="K779" s="1" t="b">
        <f>IF(AND(B779&lt;&gt;"",COUNTIF(Buildings!B:B,B779)=0),TRUE,FALSE)</f>
        <v>0</v>
      </c>
    </row>
    <row r="780" spans="1:11" s="3" customFormat="1" ht="16.5" customHeight="1">
      <c r="A780" s="96"/>
      <c r="B780" s="194"/>
      <c r="C780" s="195"/>
      <c r="D780" s="195"/>
      <c r="E780" s="195"/>
      <c r="F780" s="196"/>
      <c r="G780" s="197" t="str">
        <f t="shared" si="24"/>
        <v/>
      </c>
      <c r="H780" s="203"/>
      <c r="I780" s="97"/>
      <c r="J780" s="3" t="b">
        <f t="shared" si="25"/>
        <v>0</v>
      </c>
      <c r="K780" s="1" t="b">
        <f>IF(AND(B780&lt;&gt;"",COUNTIF(Buildings!B:B,B780)=0),TRUE,FALSE)</f>
        <v>0</v>
      </c>
    </row>
    <row r="781" spans="1:11" s="3" customFormat="1" ht="16.5" customHeight="1">
      <c r="A781" s="96"/>
      <c r="B781" s="199"/>
      <c r="C781" s="200"/>
      <c r="D781" s="200"/>
      <c r="E781" s="200"/>
      <c r="F781" s="201"/>
      <c r="G781" s="197" t="str">
        <f t="shared" si="24"/>
        <v/>
      </c>
      <c r="H781" s="203"/>
      <c r="I781" s="97"/>
      <c r="J781" s="3" t="b">
        <f t="shared" si="25"/>
        <v>0</v>
      </c>
      <c r="K781" s="1" t="b">
        <f>IF(AND(B781&lt;&gt;"",COUNTIF(Buildings!B:B,B781)=0),TRUE,FALSE)</f>
        <v>0</v>
      </c>
    </row>
    <row r="782" spans="1:11" s="3" customFormat="1" ht="16.5" customHeight="1">
      <c r="A782" s="96"/>
      <c r="B782" s="194"/>
      <c r="C782" s="195"/>
      <c r="D782" s="195"/>
      <c r="E782" s="195"/>
      <c r="F782" s="196"/>
      <c r="G782" s="197" t="str">
        <f t="shared" si="24"/>
        <v/>
      </c>
      <c r="H782" s="203"/>
      <c r="I782" s="97"/>
      <c r="J782" s="3" t="b">
        <f t="shared" si="25"/>
        <v>0</v>
      </c>
      <c r="K782" s="1" t="b">
        <f>IF(AND(B782&lt;&gt;"",COUNTIF(Buildings!B:B,B782)=0),TRUE,FALSE)</f>
        <v>0</v>
      </c>
    </row>
    <row r="783" spans="1:11" s="3" customFormat="1" ht="16.5" customHeight="1">
      <c r="A783" s="96"/>
      <c r="B783" s="199"/>
      <c r="C783" s="200"/>
      <c r="D783" s="200"/>
      <c r="E783" s="200"/>
      <c r="F783" s="201"/>
      <c r="G783" s="197" t="str">
        <f t="shared" si="24"/>
        <v/>
      </c>
      <c r="H783" s="203"/>
      <c r="I783" s="97"/>
      <c r="J783" s="3" t="b">
        <f t="shared" si="25"/>
        <v>0</v>
      </c>
      <c r="K783" s="1" t="b">
        <f>IF(AND(B783&lt;&gt;"",COUNTIF(Buildings!B:B,B783)=0),TRUE,FALSE)</f>
        <v>0</v>
      </c>
    </row>
    <row r="784" spans="1:11" s="3" customFormat="1" ht="16.5" customHeight="1">
      <c r="A784" s="96"/>
      <c r="B784" s="194"/>
      <c r="C784" s="195"/>
      <c r="D784" s="195"/>
      <c r="E784" s="195"/>
      <c r="F784" s="196"/>
      <c r="G784" s="197" t="str">
        <f t="shared" si="24"/>
        <v/>
      </c>
      <c r="H784" s="203"/>
      <c r="I784" s="97"/>
      <c r="J784" s="3" t="b">
        <f t="shared" si="25"/>
        <v>0</v>
      </c>
      <c r="K784" s="1" t="b">
        <f>IF(AND(B784&lt;&gt;"",COUNTIF(Buildings!B:B,B784)=0),TRUE,FALSE)</f>
        <v>0</v>
      </c>
    </row>
    <row r="785" spans="1:11" s="3" customFormat="1" ht="16.5" customHeight="1">
      <c r="A785" s="96"/>
      <c r="B785" s="199"/>
      <c r="C785" s="200"/>
      <c r="D785" s="200"/>
      <c r="E785" s="200"/>
      <c r="F785" s="201"/>
      <c r="G785" s="197" t="str">
        <f t="shared" si="24"/>
        <v/>
      </c>
      <c r="H785" s="203"/>
      <c r="I785" s="97"/>
      <c r="J785" s="3" t="b">
        <f t="shared" si="25"/>
        <v>0</v>
      </c>
      <c r="K785" s="1" t="b">
        <f>IF(AND(B785&lt;&gt;"",COUNTIF(Buildings!B:B,B785)=0),TRUE,FALSE)</f>
        <v>0</v>
      </c>
    </row>
    <row r="786" spans="1:11" s="3" customFormat="1" ht="16.5" customHeight="1">
      <c r="A786" s="96"/>
      <c r="B786" s="194"/>
      <c r="C786" s="195"/>
      <c r="D786" s="195"/>
      <c r="E786" s="195"/>
      <c r="F786" s="196"/>
      <c r="G786" s="197" t="str">
        <f t="shared" si="24"/>
        <v/>
      </c>
      <c r="H786" s="203"/>
      <c r="I786" s="97"/>
      <c r="J786" s="3" t="b">
        <f t="shared" si="25"/>
        <v>0</v>
      </c>
      <c r="K786" s="1" t="b">
        <f>IF(AND(B786&lt;&gt;"",COUNTIF(Buildings!B:B,B786)=0),TRUE,FALSE)</f>
        <v>0</v>
      </c>
    </row>
    <row r="787" spans="1:11" s="3" customFormat="1" ht="16.5" customHeight="1">
      <c r="A787" s="96"/>
      <c r="B787" s="199"/>
      <c r="C787" s="200"/>
      <c r="D787" s="200"/>
      <c r="E787" s="200"/>
      <c r="F787" s="201"/>
      <c r="G787" s="197" t="str">
        <f t="shared" si="24"/>
        <v/>
      </c>
      <c r="H787" s="203"/>
      <c r="I787" s="97"/>
      <c r="J787" s="3" t="b">
        <f t="shared" si="25"/>
        <v>0</v>
      </c>
      <c r="K787" s="1" t="b">
        <f>IF(AND(B787&lt;&gt;"",COUNTIF(Buildings!B:B,B787)=0),TRUE,FALSE)</f>
        <v>0</v>
      </c>
    </row>
    <row r="788" spans="1:11" s="3" customFormat="1" ht="16.5" customHeight="1">
      <c r="A788" s="96"/>
      <c r="B788" s="194"/>
      <c r="C788" s="195"/>
      <c r="D788" s="195"/>
      <c r="E788" s="195"/>
      <c r="F788" s="196"/>
      <c r="G788" s="197" t="str">
        <f t="shared" si="24"/>
        <v/>
      </c>
      <c r="H788" s="203"/>
      <c r="I788" s="97"/>
      <c r="J788" s="3" t="b">
        <f t="shared" si="25"/>
        <v>0</v>
      </c>
      <c r="K788" s="1" t="b">
        <f>IF(AND(B788&lt;&gt;"",COUNTIF(Buildings!B:B,B788)=0),TRUE,FALSE)</f>
        <v>0</v>
      </c>
    </row>
    <row r="789" spans="1:11" s="3" customFormat="1" ht="16.5" customHeight="1">
      <c r="A789" s="96"/>
      <c r="B789" s="199"/>
      <c r="C789" s="200"/>
      <c r="D789" s="200"/>
      <c r="E789" s="200"/>
      <c r="F789" s="201"/>
      <c r="G789" s="197" t="str">
        <f t="shared" si="24"/>
        <v/>
      </c>
      <c r="H789" s="203"/>
      <c r="I789" s="97"/>
      <c r="J789" s="3" t="b">
        <f t="shared" si="25"/>
        <v>0</v>
      </c>
      <c r="K789" s="1" t="b">
        <f>IF(AND(B789&lt;&gt;"",COUNTIF(Buildings!B:B,B789)=0),TRUE,FALSE)</f>
        <v>0</v>
      </c>
    </row>
    <row r="790" spans="1:11" s="3" customFormat="1" ht="16.5" customHeight="1">
      <c r="A790" s="96"/>
      <c r="B790" s="194"/>
      <c r="C790" s="195"/>
      <c r="D790" s="195"/>
      <c r="E790" s="195"/>
      <c r="F790" s="196"/>
      <c r="G790" s="197" t="str">
        <f t="shared" si="24"/>
        <v/>
      </c>
      <c r="H790" s="203"/>
      <c r="I790" s="97"/>
      <c r="J790" s="3" t="b">
        <f t="shared" si="25"/>
        <v>0</v>
      </c>
      <c r="K790" s="1" t="b">
        <f>IF(AND(B790&lt;&gt;"",COUNTIF(Buildings!B:B,B790)=0),TRUE,FALSE)</f>
        <v>0</v>
      </c>
    </row>
    <row r="791" spans="1:11" s="3" customFormat="1" ht="16.5" customHeight="1">
      <c r="A791" s="96"/>
      <c r="B791" s="199"/>
      <c r="C791" s="200"/>
      <c r="D791" s="200"/>
      <c r="E791" s="200"/>
      <c r="F791" s="201"/>
      <c r="G791" s="197" t="str">
        <f t="shared" si="24"/>
        <v/>
      </c>
      <c r="H791" s="203"/>
      <c r="I791" s="97"/>
      <c r="J791" s="3" t="b">
        <f t="shared" si="25"/>
        <v>0</v>
      </c>
      <c r="K791" s="1" t="b">
        <f>IF(AND(B791&lt;&gt;"",COUNTIF(Buildings!B:B,B791)=0),TRUE,FALSE)</f>
        <v>0</v>
      </c>
    </row>
    <row r="792" spans="1:11" s="3" customFormat="1" ht="16.5" customHeight="1">
      <c r="A792" s="96"/>
      <c r="B792" s="194"/>
      <c r="C792" s="195"/>
      <c r="D792" s="195"/>
      <c r="E792" s="195"/>
      <c r="F792" s="196"/>
      <c r="G792" s="197" t="str">
        <f t="shared" si="24"/>
        <v/>
      </c>
      <c r="H792" s="203"/>
      <c r="I792" s="97"/>
      <c r="J792" s="3" t="b">
        <f t="shared" si="25"/>
        <v>0</v>
      </c>
      <c r="K792" s="1" t="b">
        <f>IF(AND(B792&lt;&gt;"",COUNTIF(Buildings!B:B,B792)=0),TRUE,FALSE)</f>
        <v>0</v>
      </c>
    </row>
    <row r="793" spans="1:11" s="3" customFormat="1" ht="16.5" customHeight="1">
      <c r="A793" s="96"/>
      <c r="B793" s="199"/>
      <c r="C793" s="200"/>
      <c r="D793" s="200"/>
      <c r="E793" s="200"/>
      <c r="F793" s="201"/>
      <c r="G793" s="197" t="str">
        <f t="shared" si="24"/>
        <v/>
      </c>
      <c r="H793" s="203"/>
      <c r="I793" s="97"/>
      <c r="J793" s="3" t="b">
        <f t="shared" si="25"/>
        <v>0</v>
      </c>
      <c r="K793" s="1" t="b">
        <f>IF(AND(B793&lt;&gt;"",COUNTIF(Buildings!B:B,B793)=0),TRUE,FALSE)</f>
        <v>0</v>
      </c>
    </row>
    <row r="794" spans="1:11" s="3" customFormat="1" ht="16.5" customHeight="1">
      <c r="A794" s="96"/>
      <c r="B794" s="194"/>
      <c r="C794" s="195"/>
      <c r="D794" s="195"/>
      <c r="E794" s="195"/>
      <c r="F794" s="196"/>
      <c r="G794" s="197" t="str">
        <f t="shared" si="24"/>
        <v/>
      </c>
      <c r="H794" s="203"/>
      <c r="I794" s="97"/>
      <c r="J794" s="3" t="b">
        <f t="shared" si="25"/>
        <v>0</v>
      </c>
      <c r="K794" s="1" t="b">
        <f>IF(AND(B794&lt;&gt;"",COUNTIF(Buildings!B:B,B794)=0),TRUE,FALSE)</f>
        <v>0</v>
      </c>
    </row>
    <row r="795" spans="1:11" s="3" customFormat="1" ht="16.5" customHeight="1">
      <c r="A795" s="96"/>
      <c r="B795" s="199"/>
      <c r="C795" s="200"/>
      <c r="D795" s="200"/>
      <c r="E795" s="200"/>
      <c r="F795" s="201"/>
      <c r="G795" s="197" t="str">
        <f t="shared" si="24"/>
        <v/>
      </c>
      <c r="H795" s="203"/>
      <c r="I795" s="97"/>
      <c r="J795" s="3" t="b">
        <f t="shared" si="25"/>
        <v>0</v>
      </c>
      <c r="K795" s="1" t="b">
        <f>IF(AND(B795&lt;&gt;"",COUNTIF(Buildings!B:B,B795)=0),TRUE,FALSE)</f>
        <v>0</v>
      </c>
    </row>
    <row r="796" spans="1:11" s="3" customFormat="1" ht="16.5" customHeight="1">
      <c r="A796" s="96"/>
      <c r="B796" s="194"/>
      <c r="C796" s="195"/>
      <c r="D796" s="195"/>
      <c r="E796" s="195"/>
      <c r="F796" s="196"/>
      <c r="G796" s="197" t="str">
        <f t="shared" si="24"/>
        <v/>
      </c>
      <c r="H796" s="203"/>
      <c r="I796" s="97"/>
      <c r="J796" s="3" t="b">
        <f t="shared" si="25"/>
        <v>0</v>
      </c>
      <c r="K796" s="1" t="b">
        <f>IF(AND(B796&lt;&gt;"",COUNTIF(Buildings!B:B,B796)=0),TRUE,FALSE)</f>
        <v>0</v>
      </c>
    </row>
    <row r="797" spans="1:11" s="3" customFormat="1" ht="16.5" customHeight="1">
      <c r="A797" s="96"/>
      <c r="B797" s="199"/>
      <c r="C797" s="200"/>
      <c r="D797" s="200"/>
      <c r="E797" s="200"/>
      <c r="F797" s="201"/>
      <c r="G797" s="197" t="str">
        <f t="shared" si="24"/>
        <v/>
      </c>
      <c r="H797" s="203"/>
      <c r="I797" s="97"/>
      <c r="J797" s="3" t="b">
        <f t="shared" si="25"/>
        <v>0</v>
      </c>
      <c r="K797" s="1" t="b">
        <f>IF(AND(B797&lt;&gt;"",COUNTIF(Buildings!B:B,B797)=0),TRUE,FALSE)</f>
        <v>0</v>
      </c>
    </row>
    <row r="798" spans="1:11" s="3" customFormat="1" ht="16.5" customHeight="1">
      <c r="A798" s="96"/>
      <c r="B798" s="194"/>
      <c r="C798" s="195"/>
      <c r="D798" s="195"/>
      <c r="E798" s="195"/>
      <c r="F798" s="196"/>
      <c r="G798" s="197" t="str">
        <f t="shared" si="24"/>
        <v/>
      </c>
      <c r="H798" s="203"/>
      <c r="I798" s="97"/>
      <c r="J798" s="3" t="b">
        <f t="shared" si="25"/>
        <v>0</v>
      </c>
      <c r="K798" s="1" t="b">
        <f>IF(AND(B798&lt;&gt;"",COUNTIF(Buildings!B:B,B798)=0),TRUE,FALSE)</f>
        <v>0</v>
      </c>
    </row>
    <row r="799" spans="1:11" s="3" customFormat="1" ht="16.5" customHeight="1">
      <c r="A799" s="96"/>
      <c r="B799" s="199"/>
      <c r="C799" s="200"/>
      <c r="D799" s="200"/>
      <c r="E799" s="200"/>
      <c r="F799" s="201"/>
      <c r="G799" s="197" t="str">
        <f t="shared" si="24"/>
        <v/>
      </c>
      <c r="H799" s="203"/>
      <c r="I799" s="97"/>
      <c r="J799" s="3" t="b">
        <f t="shared" si="25"/>
        <v>0</v>
      </c>
      <c r="K799" s="1" t="b">
        <f>IF(AND(B799&lt;&gt;"",COUNTIF(Buildings!B:B,B799)=0),TRUE,FALSE)</f>
        <v>0</v>
      </c>
    </row>
    <row r="800" spans="1:11" s="3" customFormat="1" ht="16.5" customHeight="1">
      <c r="A800" s="96"/>
      <c r="B800" s="194"/>
      <c r="C800" s="195"/>
      <c r="D800" s="195"/>
      <c r="E800" s="195"/>
      <c r="F800" s="196"/>
      <c r="G800" s="197" t="str">
        <f t="shared" si="24"/>
        <v/>
      </c>
      <c r="H800" s="203"/>
      <c r="I800" s="97"/>
      <c r="J800" s="3" t="b">
        <f t="shared" si="25"/>
        <v>0</v>
      </c>
      <c r="K800" s="1" t="b">
        <f>IF(AND(B800&lt;&gt;"",COUNTIF(Buildings!B:B,B800)=0),TRUE,FALSE)</f>
        <v>0</v>
      </c>
    </row>
    <row r="801" spans="1:11" s="3" customFormat="1" ht="16.5" customHeight="1">
      <c r="A801" s="96"/>
      <c r="B801" s="199"/>
      <c r="C801" s="200"/>
      <c r="D801" s="200"/>
      <c r="E801" s="200"/>
      <c r="F801" s="201"/>
      <c r="G801" s="197" t="str">
        <f t="shared" si="24"/>
        <v/>
      </c>
      <c r="H801" s="203"/>
      <c r="I801" s="97"/>
      <c r="J801" s="3" t="b">
        <f t="shared" si="25"/>
        <v>0</v>
      </c>
      <c r="K801" s="1" t="b">
        <f>IF(AND(B801&lt;&gt;"",COUNTIF(Buildings!B:B,B801)=0),TRUE,FALSE)</f>
        <v>0</v>
      </c>
    </row>
    <row r="802" spans="1:11" s="3" customFormat="1" ht="16.5" customHeight="1">
      <c r="A802" s="96"/>
      <c r="B802" s="194"/>
      <c r="C802" s="195"/>
      <c r="D802" s="195"/>
      <c r="E802" s="195"/>
      <c r="F802" s="196"/>
      <c r="G802" s="197" t="str">
        <f t="shared" si="24"/>
        <v/>
      </c>
      <c r="H802" s="203"/>
      <c r="I802" s="97"/>
      <c r="J802" s="3" t="b">
        <f t="shared" si="25"/>
        <v>0</v>
      </c>
      <c r="K802" s="1" t="b">
        <f>IF(AND(B802&lt;&gt;"",COUNTIF(Buildings!B:B,B802)=0),TRUE,FALSE)</f>
        <v>0</v>
      </c>
    </row>
    <row r="803" spans="1:11" s="3" customFormat="1" ht="16.5" customHeight="1">
      <c r="A803" s="96"/>
      <c r="B803" s="199"/>
      <c r="C803" s="200"/>
      <c r="D803" s="200"/>
      <c r="E803" s="200"/>
      <c r="F803" s="201"/>
      <c r="G803" s="197" t="str">
        <f t="shared" si="24"/>
        <v/>
      </c>
      <c r="H803" s="203"/>
      <c r="I803" s="97"/>
      <c r="J803" s="3" t="b">
        <f t="shared" si="25"/>
        <v>0</v>
      </c>
      <c r="K803" s="1" t="b">
        <f>IF(AND(B803&lt;&gt;"",COUNTIF(Buildings!B:B,B803)=0),TRUE,FALSE)</f>
        <v>0</v>
      </c>
    </row>
    <row r="804" spans="1:11" s="3" customFormat="1" ht="16.5" customHeight="1">
      <c r="A804" s="96"/>
      <c r="B804" s="194"/>
      <c r="C804" s="195"/>
      <c r="D804" s="195"/>
      <c r="E804" s="195"/>
      <c r="F804" s="196"/>
      <c r="G804" s="197" t="str">
        <f t="shared" si="24"/>
        <v/>
      </c>
      <c r="H804" s="203"/>
      <c r="I804" s="97"/>
      <c r="J804" s="3" t="b">
        <f t="shared" si="25"/>
        <v>0</v>
      </c>
      <c r="K804" s="1" t="b">
        <f>IF(AND(B804&lt;&gt;"",COUNTIF(Buildings!B:B,B804)=0),TRUE,FALSE)</f>
        <v>0</v>
      </c>
    </row>
    <row r="805" spans="1:11" s="3" customFormat="1" ht="16.5" customHeight="1">
      <c r="A805" s="96"/>
      <c r="B805" s="199"/>
      <c r="C805" s="200"/>
      <c r="D805" s="200"/>
      <c r="E805" s="200"/>
      <c r="F805" s="201"/>
      <c r="G805" s="197" t="str">
        <f t="shared" si="24"/>
        <v/>
      </c>
      <c r="H805" s="203"/>
      <c r="I805" s="97"/>
      <c r="J805" s="3" t="b">
        <f t="shared" si="25"/>
        <v>0</v>
      </c>
      <c r="K805" s="1" t="b">
        <f>IF(AND(B805&lt;&gt;"",COUNTIF(Buildings!B:B,B805)=0),TRUE,FALSE)</f>
        <v>0</v>
      </c>
    </row>
    <row r="806" spans="1:11" s="3" customFormat="1" ht="16.5" customHeight="1">
      <c r="A806" s="96"/>
      <c r="B806" s="194"/>
      <c r="C806" s="195"/>
      <c r="D806" s="195"/>
      <c r="E806" s="195"/>
      <c r="F806" s="196"/>
      <c r="G806" s="197" t="str">
        <f t="shared" si="24"/>
        <v/>
      </c>
      <c r="H806" s="203"/>
      <c r="I806" s="97"/>
      <c r="J806" s="3" t="b">
        <f t="shared" si="25"/>
        <v>0</v>
      </c>
      <c r="K806" s="1" t="b">
        <f>IF(AND(B806&lt;&gt;"",COUNTIF(Buildings!B:B,B806)=0),TRUE,FALSE)</f>
        <v>0</v>
      </c>
    </row>
    <row r="807" spans="1:11" s="3" customFormat="1" ht="16.5" customHeight="1">
      <c r="A807" s="96"/>
      <c r="B807" s="199"/>
      <c r="C807" s="200"/>
      <c r="D807" s="200"/>
      <c r="E807" s="200"/>
      <c r="F807" s="201"/>
      <c r="G807" s="197" t="str">
        <f t="shared" si="24"/>
        <v/>
      </c>
      <c r="H807" s="203"/>
      <c r="I807" s="97"/>
      <c r="J807" s="3" t="b">
        <f t="shared" si="25"/>
        <v>0</v>
      </c>
      <c r="K807" s="1" t="b">
        <f>IF(AND(B807&lt;&gt;"",COUNTIF(Buildings!B:B,B807)=0),TRUE,FALSE)</f>
        <v>0</v>
      </c>
    </row>
    <row r="808" spans="1:11" s="3" customFormat="1" ht="16.5" customHeight="1">
      <c r="A808" s="96"/>
      <c r="B808" s="194"/>
      <c r="C808" s="195"/>
      <c r="D808" s="195"/>
      <c r="E808" s="195"/>
      <c r="F808" s="196"/>
      <c r="G808" s="197" t="str">
        <f t="shared" si="24"/>
        <v/>
      </c>
      <c r="H808" s="203"/>
      <c r="I808" s="97"/>
      <c r="J808" s="3" t="b">
        <f t="shared" si="25"/>
        <v>0</v>
      </c>
      <c r="K808" s="1" t="b">
        <f>IF(AND(B808&lt;&gt;"",COUNTIF(Buildings!B:B,B808)=0),TRUE,FALSE)</f>
        <v>0</v>
      </c>
    </row>
    <row r="809" spans="1:11" s="3" customFormat="1" ht="16.5" customHeight="1">
      <c r="A809" s="96"/>
      <c r="B809" s="199"/>
      <c r="C809" s="200"/>
      <c r="D809" s="200"/>
      <c r="E809" s="200"/>
      <c r="F809" s="201"/>
      <c r="G809" s="197" t="str">
        <f t="shared" si="24"/>
        <v/>
      </c>
      <c r="H809" s="203"/>
      <c r="I809" s="97"/>
      <c r="J809" s="3" t="b">
        <f t="shared" si="25"/>
        <v>0</v>
      </c>
      <c r="K809" s="1" t="b">
        <f>IF(AND(B809&lt;&gt;"",COUNTIF(Buildings!B:B,B809)=0),TRUE,FALSE)</f>
        <v>0</v>
      </c>
    </row>
    <row r="810" spans="1:11" s="3" customFormat="1" ht="16.5" customHeight="1">
      <c r="A810" s="96"/>
      <c r="B810" s="194"/>
      <c r="C810" s="195"/>
      <c r="D810" s="195"/>
      <c r="E810" s="195"/>
      <c r="F810" s="196"/>
      <c r="G810" s="197" t="str">
        <f t="shared" si="24"/>
        <v/>
      </c>
      <c r="H810" s="203"/>
      <c r="I810" s="97"/>
      <c r="J810" s="3" t="b">
        <f t="shared" si="25"/>
        <v>0</v>
      </c>
      <c r="K810" s="1" t="b">
        <f>IF(AND(B810&lt;&gt;"",COUNTIF(Buildings!B:B,B810)=0),TRUE,FALSE)</f>
        <v>0</v>
      </c>
    </row>
    <row r="811" spans="1:11" s="3" customFormat="1" ht="16.5" customHeight="1">
      <c r="A811" s="96"/>
      <c r="B811" s="199"/>
      <c r="C811" s="200"/>
      <c r="D811" s="200"/>
      <c r="E811" s="200"/>
      <c r="F811" s="201"/>
      <c r="G811" s="197" t="str">
        <f t="shared" si="24"/>
        <v/>
      </c>
      <c r="H811" s="203"/>
      <c r="I811" s="97"/>
      <c r="J811" s="3" t="b">
        <f t="shared" si="25"/>
        <v>0</v>
      </c>
      <c r="K811" s="1" t="b">
        <f>IF(AND(B811&lt;&gt;"",COUNTIF(Buildings!B:B,B811)=0),TRUE,FALSE)</f>
        <v>0</v>
      </c>
    </row>
    <row r="812" spans="1:11" s="3" customFormat="1" ht="16.5" customHeight="1">
      <c r="A812" s="96"/>
      <c r="B812" s="194"/>
      <c r="C812" s="195"/>
      <c r="D812" s="195"/>
      <c r="E812" s="195"/>
      <c r="F812" s="196"/>
      <c r="G812" s="197" t="str">
        <f t="shared" si="24"/>
        <v/>
      </c>
      <c r="H812" s="203"/>
      <c r="I812" s="97"/>
      <c r="J812" s="3" t="b">
        <f t="shared" si="25"/>
        <v>0</v>
      </c>
      <c r="K812" s="1" t="b">
        <f>IF(AND(B812&lt;&gt;"",COUNTIF(Buildings!B:B,B812)=0),TRUE,FALSE)</f>
        <v>0</v>
      </c>
    </row>
    <row r="813" spans="1:11" s="3" customFormat="1" ht="16.5" customHeight="1">
      <c r="A813" s="96"/>
      <c r="B813" s="199"/>
      <c r="C813" s="200"/>
      <c r="D813" s="200"/>
      <c r="E813" s="200"/>
      <c r="F813" s="201"/>
      <c r="G813" s="197" t="str">
        <f t="shared" si="24"/>
        <v/>
      </c>
      <c r="H813" s="203"/>
      <c r="I813" s="97"/>
      <c r="J813" s="3" t="b">
        <f t="shared" si="25"/>
        <v>0</v>
      </c>
      <c r="K813" s="1" t="b">
        <f>IF(AND(B813&lt;&gt;"",COUNTIF(Buildings!B:B,B813)=0),TRUE,FALSE)</f>
        <v>0</v>
      </c>
    </row>
    <row r="814" spans="1:11" s="3" customFormat="1" ht="16.5" customHeight="1">
      <c r="A814" s="96"/>
      <c r="B814" s="194"/>
      <c r="C814" s="195"/>
      <c r="D814" s="195"/>
      <c r="E814" s="195"/>
      <c r="F814" s="196"/>
      <c r="G814" s="197" t="str">
        <f t="shared" si="24"/>
        <v/>
      </c>
      <c r="H814" s="203"/>
      <c r="I814" s="97"/>
      <c r="J814" s="3" t="b">
        <f t="shared" si="25"/>
        <v>0</v>
      </c>
      <c r="K814" s="1" t="b">
        <f>IF(AND(B814&lt;&gt;"",COUNTIF(Buildings!B:B,B814)=0),TRUE,FALSE)</f>
        <v>0</v>
      </c>
    </row>
    <row r="815" spans="1:11" s="3" customFormat="1" ht="16.5" customHeight="1">
      <c r="A815" s="96"/>
      <c r="B815" s="199"/>
      <c r="C815" s="200"/>
      <c r="D815" s="200"/>
      <c r="E815" s="200"/>
      <c r="F815" s="201"/>
      <c r="G815" s="197" t="str">
        <f t="shared" si="24"/>
        <v/>
      </c>
      <c r="H815" s="203"/>
      <c r="I815" s="97"/>
      <c r="J815" s="3" t="b">
        <f t="shared" si="25"/>
        <v>0</v>
      </c>
      <c r="K815" s="1" t="b">
        <f>IF(AND(B815&lt;&gt;"",COUNTIF(Buildings!B:B,B815)=0),TRUE,FALSE)</f>
        <v>0</v>
      </c>
    </row>
    <row r="816" spans="1:11" s="3" customFormat="1" ht="16.5" customHeight="1">
      <c r="A816" s="96"/>
      <c r="B816" s="194"/>
      <c r="C816" s="195"/>
      <c r="D816" s="195"/>
      <c r="E816" s="195"/>
      <c r="F816" s="196"/>
      <c r="G816" s="197" t="str">
        <f t="shared" si="24"/>
        <v/>
      </c>
      <c r="H816" s="203"/>
      <c r="I816" s="97"/>
      <c r="J816" s="3" t="b">
        <f t="shared" si="25"/>
        <v>0</v>
      </c>
      <c r="K816" s="1" t="b">
        <f>IF(AND(B816&lt;&gt;"",COUNTIF(Buildings!B:B,B816)=0),TRUE,FALSE)</f>
        <v>0</v>
      </c>
    </row>
    <row r="817" spans="1:11" s="3" customFormat="1" ht="16.5" customHeight="1">
      <c r="A817" s="96"/>
      <c r="B817" s="199"/>
      <c r="C817" s="200"/>
      <c r="D817" s="200"/>
      <c r="E817" s="200"/>
      <c r="F817" s="201"/>
      <c r="G817" s="197" t="str">
        <f t="shared" si="24"/>
        <v/>
      </c>
      <c r="H817" s="203"/>
      <c r="I817" s="97"/>
      <c r="J817" s="3" t="b">
        <f t="shared" si="25"/>
        <v>0</v>
      </c>
      <c r="K817" s="1" t="b">
        <f>IF(AND(B817&lt;&gt;"",COUNTIF(Buildings!B:B,B817)=0),TRUE,FALSE)</f>
        <v>0</v>
      </c>
    </row>
    <row r="818" spans="1:11" s="3" customFormat="1" ht="16.5" customHeight="1">
      <c r="A818" s="96"/>
      <c r="B818" s="194"/>
      <c r="C818" s="195"/>
      <c r="D818" s="195"/>
      <c r="E818" s="195"/>
      <c r="F818" s="196"/>
      <c r="G818" s="197" t="str">
        <f t="shared" si="24"/>
        <v/>
      </c>
      <c r="H818" s="203"/>
      <c r="I818" s="97"/>
      <c r="J818" s="3" t="b">
        <f t="shared" si="25"/>
        <v>0</v>
      </c>
      <c r="K818" s="1" t="b">
        <f>IF(AND(B818&lt;&gt;"",COUNTIF(Buildings!B:B,B818)=0),TRUE,FALSE)</f>
        <v>0</v>
      </c>
    </row>
    <row r="819" spans="1:11" s="3" customFormat="1" ht="16.5" customHeight="1">
      <c r="A819" s="96"/>
      <c r="B819" s="199"/>
      <c r="C819" s="200"/>
      <c r="D819" s="200"/>
      <c r="E819" s="200"/>
      <c r="F819" s="201"/>
      <c r="G819" s="197" t="str">
        <f t="shared" si="24"/>
        <v/>
      </c>
      <c r="H819" s="203"/>
      <c r="I819" s="97"/>
      <c r="J819" s="3" t="b">
        <f t="shared" si="25"/>
        <v>0</v>
      </c>
      <c r="K819" s="1" t="b">
        <f>IF(AND(B819&lt;&gt;"",COUNTIF(Buildings!B:B,B819)=0),TRUE,FALSE)</f>
        <v>0</v>
      </c>
    </row>
    <row r="820" spans="1:11" s="3" customFormat="1" ht="16.5" customHeight="1">
      <c r="A820" s="96"/>
      <c r="B820" s="194"/>
      <c r="C820" s="195"/>
      <c r="D820" s="195"/>
      <c r="E820" s="195"/>
      <c r="F820" s="196"/>
      <c r="G820" s="197" t="str">
        <f t="shared" si="24"/>
        <v/>
      </c>
      <c r="H820" s="203"/>
      <c r="I820" s="97"/>
      <c r="J820" s="3" t="b">
        <f t="shared" si="25"/>
        <v>0</v>
      </c>
      <c r="K820" s="1" t="b">
        <f>IF(AND(B820&lt;&gt;"",COUNTIF(Buildings!B:B,B820)=0),TRUE,FALSE)</f>
        <v>0</v>
      </c>
    </row>
    <row r="821" spans="1:11" s="3" customFormat="1" ht="16.5" customHeight="1">
      <c r="A821" s="96"/>
      <c r="B821" s="199"/>
      <c r="C821" s="200"/>
      <c r="D821" s="200"/>
      <c r="E821" s="200"/>
      <c r="F821" s="201"/>
      <c r="G821" s="197" t="str">
        <f t="shared" si="24"/>
        <v/>
      </c>
      <c r="H821" s="203"/>
      <c r="I821" s="97"/>
      <c r="J821" s="3" t="b">
        <f t="shared" si="25"/>
        <v>0</v>
      </c>
      <c r="K821" s="1" t="b">
        <f>IF(AND(B821&lt;&gt;"",COUNTIF(Buildings!B:B,B821)=0),TRUE,FALSE)</f>
        <v>0</v>
      </c>
    </row>
    <row r="822" spans="1:11" s="3" customFormat="1" ht="16.5" customHeight="1">
      <c r="A822" s="96"/>
      <c r="B822" s="194"/>
      <c r="C822" s="195"/>
      <c r="D822" s="195"/>
      <c r="E822" s="195"/>
      <c r="F822" s="196"/>
      <c r="G822" s="197" t="str">
        <f t="shared" si="24"/>
        <v/>
      </c>
      <c r="H822" s="203"/>
      <c r="I822" s="97"/>
      <c r="J822" s="3" t="b">
        <f t="shared" si="25"/>
        <v>0</v>
      </c>
      <c r="K822" s="1" t="b">
        <f>IF(AND(B822&lt;&gt;"",COUNTIF(Buildings!B:B,B822)=0),TRUE,FALSE)</f>
        <v>0</v>
      </c>
    </row>
    <row r="823" spans="1:11" s="3" customFormat="1" ht="16.5" customHeight="1">
      <c r="A823" s="96"/>
      <c r="B823" s="199"/>
      <c r="C823" s="200"/>
      <c r="D823" s="200"/>
      <c r="E823" s="200"/>
      <c r="F823" s="201"/>
      <c r="G823" s="197" t="str">
        <f t="shared" si="24"/>
        <v/>
      </c>
      <c r="H823" s="203"/>
      <c r="I823" s="97"/>
      <c r="J823" s="3" t="b">
        <f t="shared" si="25"/>
        <v>0</v>
      </c>
      <c r="K823" s="1" t="b">
        <f>IF(AND(B823&lt;&gt;"",COUNTIF(Buildings!B:B,B823)=0),TRUE,FALSE)</f>
        <v>0</v>
      </c>
    </row>
    <row r="824" spans="1:11" s="3" customFormat="1" ht="16.5" customHeight="1">
      <c r="A824" s="96"/>
      <c r="B824" s="194"/>
      <c r="C824" s="195"/>
      <c r="D824" s="195"/>
      <c r="E824" s="195"/>
      <c r="F824" s="196"/>
      <c r="G824" s="197" t="str">
        <f t="shared" si="24"/>
        <v/>
      </c>
      <c r="H824" s="203"/>
      <c r="I824" s="97"/>
      <c r="J824" s="3" t="b">
        <f t="shared" si="25"/>
        <v>0</v>
      </c>
      <c r="K824" s="1" t="b">
        <f>IF(AND(B824&lt;&gt;"",COUNTIF(Buildings!B:B,B824)=0),TRUE,FALSE)</f>
        <v>0</v>
      </c>
    </row>
    <row r="825" spans="1:11" s="3" customFormat="1" ht="16.5" customHeight="1">
      <c r="A825" s="96"/>
      <c r="B825" s="199"/>
      <c r="C825" s="200"/>
      <c r="D825" s="200"/>
      <c r="E825" s="200"/>
      <c r="F825" s="201"/>
      <c r="G825" s="197" t="str">
        <f t="shared" si="24"/>
        <v/>
      </c>
      <c r="H825" s="203"/>
      <c r="I825" s="97"/>
      <c r="J825" s="3" t="b">
        <f t="shared" si="25"/>
        <v>0</v>
      </c>
      <c r="K825" s="1" t="b">
        <f>IF(AND(B825&lt;&gt;"",COUNTIF(Buildings!B:B,B825)=0),TRUE,FALSE)</f>
        <v>0</v>
      </c>
    </row>
    <row r="826" spans="1:11" s="3" customFormat="1" ht="16.5" customHeight="1">
      <c r="A826" s="96"/>
      <c r="B826" s="194"/>
      <c r="C826" s="195"/>
      <c r="D826" s="195"/>
      <c r="E826" s="195"/>
      <c r="F826" s="196"/>
      <c r="G826" s="197" t="str">
        <f t="shared" si="24"/>
        <v/>
      </c>
      <c r="H826" s="203"/>
      <c r="I826" s="97"/>
      <c r="J826" s="3" t="b">
        <f t="shared" si="25"/>
        <v>0</v>
      </c>
      <c r="K826" s="1" t="b">
        <f>IF(AND(B826&lt;&gt;"",COUNTIF(Buildings!B:B,B826)=0),TRUE,FALSE)</f>
        <v>0</v>
      </c>
    </row>
    <row r="827" spans="1:11" s="3" customFormat="1" ht="16.5" customHeight="1">
      <c r="A827" s="96"/>
      <c r="B827" s="194"/>
      <c r="C827" s="195"/>
      <c r="D827" s="195"/>
      <c r="E827" s="195"/>
      <c r="F827" s="196"/>
      <c r="G827" s="197" t="str">
        <f t="shared" si="24"/>
        <v/>
      </c>
      <c r="H827" s="203"/>
      <c r="I827" s="97"/>
      <c r="J827" s="3" t="b">
        <f t="shared" si="25"/>
        <v>0</v>
      </c>
      <c r="K827" s="1" t="b">
        <f>IF(AND(B827&lt;&gt;"",COUNTIF(Buildings!B:B,B827)=0),TRUE,FALSE)</f>
        <v>0</v>
      </c>
    </row>
    <row r="828" spans="1:11" s="3" customFormat="1" ht="16.5" customHeight="1">
      <c r="A828" s="96"/>
      <c r="B828" s="199"/>
      <c r="C828" s="200"/>
      <c r="D828" s="200"/>
      <c r="E828" s="200"/>
      <c r="F828" s="201"/>
      <c r="G828" s="197" t="str">
        <f t="shared" si="24"/>
        <v/>
      </c>
      <c r="H828" s="203"/>
      <c r="I828" s="97"/>
      <c r="J828" s="3" t="b">
        <f t="shared" si="25"/>
        <v>0</v>
      </c>
      <c r="K828" s="1" t="b">
        <f>IF(AND(B828&lt;&gt;"",COUNTIF(Buildings!B:B,B828)=0),TRUE,FALSE)</f>
        <v>0</v>
      </c>
    </row>
    <row r="829" spans="1:11" s="3" customFormat="1" ht="16.5" customHeight="1">
      <c r="A829" s="96"/>
      <c r="B829" s="194"/>
      <c r="C829" s="195"/>
      <c r="D829" s="195"/>
      <c r="E829" s="195"/>
      <c r="F829" s="196"/>
      <c r="G829" s="197" t="str">
        <f t="shared" si="24"/>
        <v/>
      </c>
      <c r="H829" s="203"/>
      <c r="I829" s="97"/>
      <c r="J829" s="3" t="b">
        <f t="shared" si="25"/>
        <v>0</v>
      </c>
      <c r="K829" s="1" t="b">
        <f>IF(AND(B829&lt;&gt;"",COUNTIF(Buildings!B:B,B829)=0),TRUE,FALSE)</f>
        <v>0</v>
      </c>
    </row>
    <row r="830" spans="1:11" s="3" customFormat="1" ht="16.5" customHeight="1">
      <c r="A830" s="96"/>
      <c r="B830" s="199"/>
      <c r="C830" s="200"/>
      <c r="D830" s="200"/>
      <c r="E830" s="200"/>
      <c r="F830" s="201"/>
      <c r="G830" s="197" t="str">
        <f t="shared" si="24"/>
        <v/>
      </c>
      <c r="H830" s="203"/>
      <c r="I830" s="97"/>
      <c r="J830" s="3" t="b">
        <f t="shared" si="25"/>
        <v>0</v>
      </c>
      <c r="K830" s="1" t="b">
        <f>IF(AND(B830&lt;&gt;"",COUNTIF(Buildings!B:B,B830)=0),TRUE,FALSE)</f>
        <v>0</v>
      </c>
    </row>
    <row r="831" spans="1:11" s="3" customFormat="1" ht="16.5" customHeight="1">
      <c r="A831" s="96"/>
      <c r="B831" s="194"/>
      <c r="C831" s="195"/>
      <c r="D831" s="195"/>
      <c r="E831" s="195"/>
      <c r="F831" s="196"/>
      <c r="G831" s="197" t="str">
        <f t="shared" si="24"/>
        <v/>
      </c>
      <c r="H831" s="203"/>
      <c r="I831" s="97"/>
      <c r="J831" s="3" t="b">
        <f t="shared" si="25"/>
        <v>0</v>
      </c>
      <c r="K831" s="1" t="b">
        <f>IF(AND(B831&lt;&gt;"",COUNTIF(Buildings!B:B,B831)=0),TRUE,FALSE)</f>
        <v>0</v>
      </c>
    </row>
    <row r="832" spans="1:11" s="3" customFormat="1" ht="16.5" customHeight="1">
      <c r="A832" s="96"/>
      <c r="B832" s="199"/>
      <c r="C832" s="200"/>
      <c r="D832" s="200"/>
      <c r="E832" s="200"/>
      <c r="F832" s="201"/>
      <c r="G832" s="197" t="str">
        <f t="shared" si="24"/>
        <v/>
      </c>
      <c r="H832" s="203"/>
      <c r="I832" s="97"/>
      <c r="J832" s="3" t="b">
        <f t="shared" si="25"/>
        <v>0</v>
      </c>
      <c r="K832" s="1" t="b">
        <f>IF(AND(B832&lt;&gt;"",COUNTIF(Buildings!B:B,B832)=0),TRUE,FALSE)</f>
        <v>0</v>
      </c>
    </row>
    <row r="833" spans="1:11" s="3" customFormat="1" ht="16.5" customHeight="1">
      <c r="A833" s="96"/>
      <c r="B833" s="194"/>
      <c r="C833" s="195"/>
      <c r="D833" s="195"/>
      <c r="E833" s="195"/>
      <c r="F833" s="196"/>
      <c r="G833" s="197" t="str">
        <f t="shared" si="24"/>
        <v/>
      </c>
      <c r="H833" s="203"/>
      <c r="I833" s="97"/>
      <c r="J833" s="3" t="b">
        <f t="shared" si="25"/>
        <v>0</v>
      </c>
      <c r="K833" s="1" t="b">
        <f>IF(AND(B833&lt;&gt;"",COUNTIF(Buildings!B:B,B833)=0),TRUE,FALSE)</f>
        <v>0</v>
      </c>
    </row>
    <row r="834" spans="1:11" s="3" customFormat="1" ht="16.5" customHeight="1">
      <c r="A834" s="96"/>
      <c r="B834" s="199"/>
      <c r="C834" s="200"/>
      <c r="D834" s="200"/>
      <c r="E834" s="200"/>
      <c r="F834" s="201"/>
      <c r="G834" s="197" t="str">
        <f t="shared" si="24"/>
        <v/>
      </c>
      <c r="H834" s="203"/>
      <c r="I834" s="97"/>
      <c r="J834" s="3" t="b">
        <f t="shared" si="25"/>
        <v>0</v>
      </c>
      <c r="K834" s="1" t="b">
        <f>IF(AND(B834&lt;&gt;"",COUNTIF(Buildings!B:B,B834)=0),TRUE,FALSE)</f>
        <v>0</v>
      </c>
    </row>
    <row r="835" spans="1:11" s="3" customFormat="1" ht="16.5" customHeight="1">
      <c r="A835" s="96"/>
      <c r="B835" s="194"/>
      <c r="C835" s="195"/>
      <c r="D835" s="195"/>
      <c r="E835" s="195"/>
      <c r="F835" s="196"/>
      <c r="G835" s="197" t="str">
        <f t="shared" si="24"/>
        <v/>
      </c>
      <c r="H835" s="203"/>
      <c r="I835" s="97"/>
      <c r="J835" s="3" t="b">
        <f t="shared" si="25"/>
        <v>0</v>
      </c>
      <c r="K835" s="1" t="b">
        <f>IF(AND(B835&lt;&gt;"",COUNTIF(Buildings!B:B,B835)=0),TRUE,FALSE)</f>
        <v>0</v>
      </c>
    </row>
    <row r="836" spans="1:11" s="3" customFormat="1" ht="16.5" customHeight="1">
      <c r="A836" s="96"/>
      <c r="B836" s="199"/>
      <c r="C836" s="200"/>
      <c r="D836" s="200"/>
      <c r="E836" s="200"/>
      <c r="F836" s="201"/>
      <c r="G836" s="197" t="str">
        <f t="shared" ref="G836:G899" si="26">IF(F836="","",F836)</f>
        <v/>
      </c>
      <c r="H836" s="203"/>
      <c r="I836" s="97"/>
      <c r="J836" s="3" t="b">
        <f t="shared" ref="J836:J899" si="27">IF(F836=G836,FALSE,TRUE)</f>
        <v>0</v>
      </c>
      <c r="K836" s="1" t="b">
        <f>IF(AND(B836&lt;&gt;"",COUNTIF(Buildings!B:B,B836)=0),TRUE,FALSE)</f>
        <v>0</v>
      </c>
    </row>
    <row r="837" spans="1:11" s="3" customFormat="1" ht="16.5" customHeight="1">
      <c r="A837" s="96"/>
      <c r="B837" s="194"/>
      <c r="C837" s="195"/>
      <c r="D837" s="195"/>
      <c r="E837" s="195"/>
      <c r="F837" s="196"/>
      <c r="G837" s="197" t="str">
        <f t="shared" si="26"/>
        <v/>
      </c>
      <c r="H837" s="203"/>
      <c r="I837" s="97"/>
      <c r="J837" s="3" t="b">
        <f t="shared" si="27"/>
        <v>0</v>
      </c>
      <c r="K837" s="1" t="b">
        <f>IF(AND(B837&lt;&gt;"",COUNTIF(Buildings!B:B,B837)=0),TRUE,FALSE)</f>
        <v>0</v>
      </c>
    </row>
    <row r="838" spans="1:11" s="3" customFormat="1" ht="16.5" customHeight="1">
      <c r="A838" s="96"/>
      <c r="B838" s="199"/>
      <c r="C838" s="200"/>
      <c r="D838" s="200"/>
      <c r="E838" s="200"/>
      <c r="F838" s="201"/>
      <c r="G838" s="197" t="str">
        <f t="shared" si="26"/>
        <v/>
      </c>
      <c r="H838" s="203"/>
      <c r="I838" s="97"/>
      <c r="J838" s="3" t="b">
        <f t="shared" si="27"/>
        <v>0</v>
      </c>
      <c r="K838" s="1" t="b">
        <f>IF(AND(B838&lt;&gt;"",COUNTIF(Buildings!B:B,B838)=0),TRUE,FALSE)</f>
        <v>0</v>
      </c>
    </row>
    <row r="839" spans="1:11" s="3" customFormat="1" ht="16.5" customHeight="1">
      <c r="A839" s="96"/>
      <c r="B839" s="194"/>
      <c r="C839" s="195"/>
      <c r="D839" s="195"/>
      <c r="E839" s="195"/>
      <c r="F839" s="196"/>
      <c r="G839" s="197" t="str">
        <f t="shared" si="26"/>
        <v/>
      </c>
      <c r="H839" s="203"/>
      <c r="I839" s="97"/>
      <c r="J839" s="3" t="b">
        <f t="shared" si="27"/>
        <v>0</v>
      </c>
      <c r="K839" s="1" t="b">
        <f>IF(AND(B839&lt;&gt;"",COUNTIF(Buildings!B:B,B839)=0),TRUE,FALSE)</f>
        <v>0</v>
      </c>
    </row>
    <row r="840" spans="1:11" s="3" customFormat="1" ht="16.5" customHeight="1">
      <c r="A840" s="96"/>
      <c r="B840" s="199"/>
      <c r="C840" s="200"/>
      <c r="D840" s="200"/>
      <c r="E840" s="200"/>
      <c r="F840" s="201"/>
      <c r="G840" s="197" t="str">
        <f t="shared" si="26"/>
        <v/>
      </c>
      <c r="H840" s="203"/>
      <c r="I840" s="97"/>
      <c r="J840" s="3" t="b">
        <f t="shared" si="27"/>
        <v>0</v>
      </c>
      <c r="K840" s="1" t="b">
        <f>IF(AND(B840&lt;&gt;"",COUNTIF(Buildings!B:B,B840)=0),TRUE,FALSE)</f>
        <v>0</v>
      </c>
    </row>
    <row r="841" spans="1:11" s="3" customFormat="1" ht="16.5" customHeight="1">
      <c r="A841" s="96"/>
      <c r="B841" s="194"/>
      <c r="C841" s="195"/>
      <c r="D841" s="195"/>
      <c r="E841" s="195"/>
      <c r="F841" s="196"/>
      <c r="G841" s="197" t="str">
        <f t="shared" si="26"/>
        <v/>
      </c>
      <c r="H841" s="203"/>
      <c r="I841" s="97"/>
      <c r="J841" s="3" t="b">
        <f t="shared" si="27"/>
        <v>0</v>
      </c>
      <c r="K841" s="1" t="b">
        <f>IF(AND(B841&lt;&gt;"",COUNTIF(Buildings!B:B,B841)=0),TRUE,FALSE)</f>
        <v>0</v>
      </c>
    </row>
    <row r="842" spans="1:11" s="3" customFormat="1" ht="16.5" customHeight="1">
      <c r="A842" s="96"/>
      <c r="B842" s="199"/>
      <c r="C842" s="200"/>
      <c r="D842" s="200"/>
      <c r="E842" s="200"/>
      <c r="F842" s="201"/>
      <c r="G842" s="197" t="str">
        <f t="shared" si="26"/>
        <v/>
      </c>
      <c r="H842" s="203"/>
      <c r="I842" s="97"/>
      <c r="J842" s="3" t="b">
        <f t="shared" si="27"/>
        <v>0</v>
      </c>
      <c r="K842" s="1" t="b">
        <f>IF(AND(B842&lt;&gt;"",COUNTIF(Buildings!B:B,B842)=0),TRUE,FALSE)</f>
        <v>0</v>
      </c>
    </row>
    <row r="843" spans="1:11" s="3" customFormat="1" ht="16.5" customHeight="1">
      <c r="A843" s="96"/>
      <c r="B843" s="194"/>
      <c r="C843" s="195"/>
      <c r="D843" s="195"/>
      <c r="E843" s="195"/>
      <c r="F843" s="196"/>
      <c r="G843" s="197" t="str">
        <f t="shared" si="26"/>
        <v/>
      </c>
      <c r="H843" s="203"/>
      <c r="I843" s="97"/>
      <c r="J843" s="3" t="b">
        <f t="shared" si="27"/>
        <v>0</v>
      </c>
      <c r="K843" s="1" t="b">
        <f>IF(AND(B843&lt;&gt;"",COUNTIF(Buildings!B:B,B843)=0),TRUE,FALSE)</f>
        <v>0</v>
      </c>
    </row>
    <row r="844" spans="1:11" s="3" customFormat="1" ht="16.5" customHeight="1">
      <c r="A844" s="96"/>
      <c r="B844" s="199"/>
      <c r="C844" s="200"/>
      <c r="D844" s="200"/>
      <c r="E844" s="200"/>
      <c r="F844" s="201"/>
      <c r="G844" s="197" t="str">
        <f t="shared" si="26"/>
        <v/>
      </c>
      <c r="H844" s="203"/>
      <c r="I844" s="97"/>
      <c r="J844" s="3" t="b">
        <f t="shared" si="27"/>
        <v>0</v>
      </c>
      <c r="K844" s="1" t="b">
        <f>IF(AND(B844&lt;&gt;"",COUNTIF(Buildings!B:B,B844)=0),TRUE,FALSE)</f>
        <v>0</v>
      </c>
    </row>
    <row r="845" spans="1:11" s="3" customFormat="1" ht="16.5" customHeight="1">
      <c r="A845" s="96"/>
      <c r="B845" s="194"/>
      <c r="C845" s="195"/>
      <c r="D845" s="195"/>
      <c r="E845" s="195"/>
      <c r="F845" s="196"/>
      <c r="G845" s="197" t="str">
        <f t="shared" si="26"/>
        <v/>
      </c>
      <c r="H845" s="203"/>
      <c r="I845" s="97"/>
      <c r="J845" s="3" t="b">
        <f t="shared" si="27"/>
        <v>0</v>
      </c>
      <c r="K845" s="1" t="b">
        <f>IF(AND(B845&lt;&gt;"",COUNTIF(Buildings!B:B,B845)=0),TRUE,FALSE)</f>
        <v>0</v>
      </c>
    </row>
    <row r="846" spans="1:11" s="3" customFormat="1" ht="16.5" customHeight="1">
      <c r="A846" s="96"/>
      <c r="B846" s="199"/>
      <c r="C846" s="200"/>
      <c r="D846" s="200"/>
      <c r="E846" s="200"/>
      <c r="F846" s="201"/>
      <c r="G846" s="197" t="str">
        <f t="shared" si="26"/>
        <v/>
      </c>
      <c r="H846" s="203"/>
      <c r="I846" s="97"/>
      <c r="J846" s="3" t="b">
        <f t="shared" si="27"/>
        <v>0</v>
      </c>
      <c r="K846" s="1" t="b">
        <f>IF(AND(B846&lt;&gt;"",COUNTIF(Buildings!B:B,B846)=0),TRUE,FALSE)</f>
        <v>0</v>
      </c>
    </row>
    <row r="847" spans="1:11" s="3" customFormat="1" ht="16.5" customHeight="1">
      <c r="A847" s="96"/>
      <c r="B847" s="194"/>
      <c r="C847" s="195"/>
      <c r="D847" s="195"/>
      <c r="E847" s="195"/>
      <c r="F847" s="196"/>
      <c r="G847" s="197" t="str">
        <f t="shared" si="26"/>
        <v/>
      </c>
      <c r="H847" s="203"/>
      <c r="I847" s="97"/>
      <c r="J847" s="3" t="b">
        <f t="shared" si="27"/>
        <v>0</v>
      </c>
      <c r="K847" s="1" t="b">
        <f>IF(AND(B847&lt;&gt;"",COUNTIF(Buildings!B:B,B847)=0),TRUE,FALSE)</f>
        <v>0</v>
      </c>
    </row>
    <row r="848" spans="1:11" s="3" customFormat="1" ht="16.5" customHeight="1">
      <c r="A848" s="96"/>
      <c r="B848" s="199"/>
      <c r="C848" s="200"/>
      <c r="D848" s="200"/>
      <c r="E848" s="200"/>
      <c r="F848" s="201"/>
      <c r="G848" s="197" t="str">
        <f t="shared" si="26"/>
        <v/>
      </c>
      <c r="H848" s="203"/>
      <c r="I848" s="97"/>
      <c r="J848" s="3" t="b">
        <f t="shared" si="27"/>
        <v>0</v>
      </c>
      <c r="K848" s="1" t="b">
        <f>IF(AND(B848&lt;&gt;"",COUNTIF(Buildings!B:B,B848)=0),TRUE,FALSE)</f>
        <v>0</v>
      </c>
    </row>
    <row r="849" spans="1:11" s="3" customFormat="1" ht="16.5" customHeight="1">
      <c r="A849" s="96"/>
      <c r="B849" s="194"/>
      <c r="C849" s="195"/>
      <c r="D849" s="195"/>
      <c r="E849" s="195"/>
      <c r="F849" s="196"/>
      <c r="G849" s="197" t="str">
        <f t="shared" si="26"/>
        <v/>
      </c>
      <c r="H849" s="203"/>
      <c r="I849" s="97"/>
      <c r="J849" s="3" t="b">
        <f t="shared" si="27"/>
        <v>0</v>
      </c>
      <c r="K849" s="1" t="b">
        <f>IF(AND(B849&lt;&gt;"",COUNTIF(Buildings!B:B,B849)=0),TRUE,FALSE)</f>
        <v>0</v>
      </c>
    </row>
    <row r="850" spans="1:11" s="3" customFormat="1" ht="16.5" customHeight="1">
      <c r="A850" s="96"/>
      <c r="B850" s="199"/>
      <c r="C850" s="200"/>
      <c r="D850" s="200"/>
      <c r="E850" s="200"/>
      <c r="F850" s="201"/>
      <c r="G850" s="197" t="str">
        <f t="shared" si="26"/>
        <v/>
      </c>
      <c r="H850" s="203"/>
      <c r="I850" s="97"/>
      <c r="J850" s="3" t="b">
        <f t="shared" si="27"/>
        <v>0</v>
      </c>
      <c r="K850" s="1" t="b">
        <f>IF(AND(B850&lt;&gt;"",COUNTIF(Buildings!B:B,B850)=0),TRUE,FALSE)</f>
        <v>0</v>
      </c>
    </row>
    <row r="851" spans="1:11" s="3" customFormat="1" ht="16.5" customHeight="1">
      <c r="A851" s="96"/>
      <c r="B851" s="194"/>
      <c r="C851" s="195"/>
      <c r="D851" s="195"/>
      <c r="E851" s="195"/>
      <c r="F851" s="196"/>
      <c r="G851" s="197" t="str">
        <f t="shared" si="26"/>
        <v/>
      </c>
      <c r="H851" s="203"/>
      <c r="I851" s="97"/>
      <c r="J851" s="3" t="b">
        <f t="shared" si="27"/>
        <v>0</v>
      </c>
      <c r="K851" s="1" t="b">
        <f>IF(AND(B851&lt;&gt;"",COUNTIF(Buildings!B:B,B851)=0),TRUE,FALSE)</f>
        <v>0</v>
      </c>
    </row>
    <row r="852" spans="1:11" s="3" customFormat="1" ht="16.5" customHeight="1">
      <c r="A852" s="96"/>
      <c r="B852" s="199"/>
      <c r="C852" s="200"/>
      <c r="D852" s="200"/>
      <c r="E852" s="200"/>
      <c r="F852" s="201"/>
      <c r="G852" s="197" t="str">
        <f t="shared" si="26"/>
        <v/>
      </c>
      <c r="H852" s="203"/>
      <c r="I852" s="97"/>
      <c r="J852" s="3" t="b">
        <f t="shared" si="27"/>
        <v>0</v>
      </c>
      <c r="K852" s="1" t="b">
        <f>IF(AND(B852&lt;&gt;"",COUNTIF(Buildings!B:B,B852)=0),TRUE,FALSE)</f>
        <v>0</v>
      </c>
    </row>
    <row r="853" spans="1:11" s="3" customFormat="1" ht="16.5" customHeight="1">
      <c r="A853" s="96"/>
      <c r="B853" s="194"/>
      <c r="C853" s="195"/>
      <c r="D853" s="195"/>
      <c r="E853" s="195"/>
      <c r="F853" s="196"/>
      <c r="G853" s="197" t="str">
        <f t="shared" si="26"/>
        <v/>
      </c>
      <c r="H853" s="203"/>
      <c r="I853" s="97"/>
      <c r="J853" s="3" t="b">
        <f t="shared" si="27"/>
        <v>0</v>
      </c>
      <c r="K853" s="1" t="b">
        <f>IF(AND(B853&lt;&gt;"",COUNTIF(Buildings!B:B,B853)=0),TRUE,FALSE)</f>
        <v>0</v>
      </c>
    </row>
    <row r="854" spans="1:11" s="3" customFormat="1" ht="16.5" customHeight="1">
      <c r="A854" s="96"/>
      <c r="B854" s="199"/>
      <c r="C854" s="200"/>
      <c r="D854" s="200"/>
      <c r="E854" s="200"/>
      <c r="F854" s="201"/>
      <c r="G854" s="197" t="str">
        <f t="shared" si="26"/>
        <v/>
      </c>
      <c r="H854" s="203"/>
      <c r="I854" s="97"/>
      <c r="J854" s="3" t="b">
        <f t="shared" si="27"/>
        <v>0</v>
      </c>
      <c r="K854" s="1" t="b">
        <f>IF(AND(B854&lt;&gt;"",COUNTIF(Buildings!B:B,B854)=0),TRUE,FALSE)</f>
        <v>0</v>
      </c>
    </row>
    <row r="855" spans="1:11" s="3" customFormat="1" ht="16.5" customHeight="1">
      <c r="A855" s="96"/>
      <c r="B855" s="194"/>
      <c r="C855" s="195"/>
      <c r="D855" s="195"/>
      <c r="E855" s="195"/>
      <c r="F855" s="196"/>
      <c r="G855" s="197" t="str">
        <f t="shared" si="26"/>
        <v/>
      </c>
      <c r="H855" s="203"/>
      <c r="I855" s="97"/>
      <c r="J855" s="3" t="b">
        <f t="shared" si="27"/>
        <v>0</v>
      </c>
      <c r="K855" s="1" t="b">
        <f>IF(AND(B855&lt;&gt;"",COUNTIF(Buildings!B:B,B855)=0),TRUE,FALSE)</f>
        <v>0</v>
      </c>
    </row>
    <row r="856" spans="1:11" s="3" customFormat="1" ht="16.5" customHeight="1">
      <c r="A856" s="96"/>
      <c r="B856" s="199"/>
      <c r="C856" s="200"/>
      <c r="D856" s="200"/>
      <c r="E856" s="200"/>
      <c r="F856" s="201"/>
      <c r="G856" s="197" t="str">
        <f t="shared" si="26"/>
        <v/>
      </c>
      <c r="H856" s="203"/>
      <c r="I856" s="97"/>
      <c r="J856" s="3" t="b">
        <f t="shared" si="27"/>
        <v>0</v>
      </c>
      <c r="K856" s="1" t="b">
        <f>IF(AND(B856&lt;&gt;"",COUNTIF(Buildings!B:B,B856)=0),TRUE,FALSE)</f>
        <v>0</v>
      </c>
    </row>
    <row r="857" spans="1:11" s="3" customFormat="1" ht="16.5" customHeight="1">
      <c r="A857" s="96"/>
      <c r="B857" s="194"/>
      <c r="C857" s="195"/>
      <c r="D857" s="195"/>
      <c r="E857" s="195"/>
      <c r="F857" s="196"/>
      <c r="G857" s="197" t="str">
        <f t="shared" si="26"/>
        <v/>
      </c>
      <c r="H857" s="203"/>
      <c r="I857" s="97"/>
      <c r="J857" s="3" t="b">
        <f t="shared" si="27"/>
        <v>0</v>
      </c>
      <c r="K857" s="1" t="b">
        <f>IF(AND(B857&lt;&gt;"",COUNTIF(Buildings!B:B,B857)=0),TRUE,FALSE)</f>
        <v>0</v>
      </c>
    </row>
    <row r="858" spans="1:11" s="3" customFormat="1" ht="16.5" customHeight="1">
      <c r="A858" s="96"/>
      <c r="B858" s="199"/>
      <c r="C858" s="200"/>
      <c r="D858" s="200"/>
      <c r="E858" s="200"/>
      <c r="F858" s="201"/>
      <c r="G858" s="197" t="str">
        <f t="shared" si="26"/>
        <v/>
      </c>
      <c r="H858" s="203"/>
      <c r="I858" s="97"/>
      <c r="J858" s="3" t="b">
        <f t="shared" si="27"/>
        <v>0</v>
      </c>
      <c r="K858" s="1" t="b">
        <f>IF(AND(B858&lt;&gt;"",COUNTIF(Buildings!B:B,B858)=0),TRUE,FALSE)</f>
        <v>0</v>
      </c>
    </row>
    <row r="859" spans="1:11" s="3" customFormat="1" ht="16.5" customHeight="1">
      <c r="A859" s="96"/>
      <c r="B859" s="194"/>
      <c r="C859" s="195"/>
      <c r="D859" s="195"/>
      <c r="E859" s="195"/>
      <c r="F859" s="196"/>
      <c r="G859" s="197" t="str">
        <f t="shared" si="26"/>
        <v/>
      </c>
      <c r="H859" s="203"/>
      <c r="I859" s="97"/>
      <c r="J859" s="3" t="b">
        <f t="shared" si="27"/>
        <v>0</v>
      </c>
      <c r="K859" s="1" t="b">
        <f>IF(AND(B859&lt;&gt;"",COUNTIF(Buildings!B:B,B859)=0),TRUE,FALSE)</f>
        <v>0</v>
      </c>
    </row>
    <row r="860" spans="1:11" s="3" customFormat="1" ht="16.5" customHeight="1">
      <c r="A860" s="96"/>
      <c r="B860" s="199"/>
      <c r="C860" s="200"/>
      <c r="D860" s="200"/>
      <c r="E860" s="200"/>
      <c r="F860" s="201"/>
      <c r="G860" s="197" t="str">
        <f t="shared" si="26"/>
        <v/>
      </c>
      <c r="H860" s="203"/>
      <c r="I860" s="97"/>
      <c r="J860" s="3" t="b">
        <f t="shared" si="27"/>
        <v>0</v>
      </c>
      <c r="K860" s="1" t="b">
        <f>IF(AND(B860&lt;&gt;"",COUNTIF(Buildings!B:B,B860)=0),TRUE,FALSE)</f>
        <v>0</v>
      </c>
    </row>
    <row r="861" spans="1:11" s="3" customFormat="1" ht="16.5" customHeight="1">
      <c r="A861" s="96"/>
      <c r="B861" s="194"/>
      <c r="C861" s="195"/>
      <c r="D861" s="195"/>
      <c r="E861" s="195"/>
      <c r="F861" s="196"/>
      <c r="G861" s="197" t="str">
        <f t="shared" si="26"/>
        <v/>
      </c>
      <c r="H861" s="203"/>
      <c r="I861" s="97"/>
      <c r="J861" s="3" t="b">
        <f t="shared" si="27"/>
        <v>0</v>
      </c>
      <c r="K861" s="1" t="b">
        <f>IF(AND(B861&lt;&gt;"",COUNTIF(Buildings!B:B,B861)=0),TRUE,FALSE)</f>
        <v>0</v>
      </c>
    </row>
    <row r="862" spans="1:11" s="3" customFormat="1" ht="16.5" customHeight="1">
      <c r="A862" s="96"/>
      <c r="B862" s="199"/>
      <c r="C862" s="200"/>
      <c r="D862" s="200"/>
      <c r="E862" s="200"/>
      <c r="F862" s="201"/>
      <c r="G862" s="197" t="str">
        <f t="shared" si="26"/>
        <v/>
      </c>
      <c r="H862" s="203"/>
      <c r="I862" s="97"/>
      <c r="J862" s="3" t="b">
        <f t="shared" si="27"/>
        <v>0</v>
      </c>
      <c r="K862" s="1" t="b">
        <f>IF(AND(B862&lt;&gt;"",COUNTIF(Buildings!B:B,B862)=0),TRUE,FALSE)</f>
        <v>0</v>
      </c>
    </row>
    <row r="863" spans="1:11" s="3" customFormat="1" ht="16.5" customHeight="1">
      <c r="A863" s="96"/>
      <c r="B863" s="194"/>
      <c r="C863" s="195"/>
      <c r="D863" s="195"/>
      <c r="E863" s="195"/>
      <c r="F863" s="196"/>
      <c r="G863" s="197" t="str">
        <f t="shared" si="26"/>
        <v/>
      </c>
      <c r="H863" s="203"/>
      <c r="I863" s="97"/>
      <c r="J863" s="3" t="b">
        <f t="shared" si="27"/>
        <v>0</v>
      </c>
      <c r="K863" s="1" t="b">
        <f>IF(AND(B863&lt;&gt;"",COUNTIF(Buildings!B:B,B863)=0),TRUE,FALSE)</f>
        <v>0</v>
      </c>
    </row>
    <row r="864" spans="1:11" s="3" customFormat="1" ht="16.5" customHeight="1">
      <c r="A864" s="96"/>
      <c r="B864" s="199"/>
      <c r="C864" s="200"/>
      <c r="D864" s="200"/>
      <c r="E864" s="200"/>
      <c r="F864" s="201"/>
      <c r="G864" s="197" t="str">
        <f t="shared" si="26"/>
        <v/>
      </c>
      <c r="H864" s="203"/>
      <c r="I864" s="97"/>
      <c r="J864" s="3" t="b">
        <f t="shared" si="27"/>
        <v>0</v>
      </c>
      <c r="K864" s="1" t="b">
        <f>IF(AND(B864&lt;&gt;"",COUNTIF(Buildings!B:B,B864)=0),TRUE,FALSE)</f>
        <v>0</v>
      </c>
    </row>
    <row r="865" spans="1:11" s="3" customFormat="1" ht="16.5" customHeight="1">
      <c r="A865" s="96"/>
      <c r="B865" s="194"/>
      <c r="C865" s="195"/>
      <c r="D865" s="195"/>
      <c r="E865" s="195"/>
      <c r="F865" s="196"/>
      <c r="G865" s="197" t="str">
        <f t="shared" si="26"/>
        <v/>
      </c>
      <c r="H865" s="203"/>
      <c r="I865" s="97"/>
      <c r="J865" s="3" t="b">
        <f t="shared" si="27"/>
        <v>0</v>
      </c>
      <c r="K865" s="1" t="b">
        <f>IF(AND(B865&lt;&gt;"",COUNTIF(Buildings!B:B,B865)=0),TRUE,FALSE)</f>
        <v>0</v>
      </c>
    </row>
    <row r="866" spans="1:11" s="3" customFormat="1" ht="16.5" customHeight="1">
      <c r="A866" s="96"/>
      <c r="B866" s="199"/>
      <c r="C866" s="200"/>
      <c r="D866" s="200"/>
      <c r="E866" s="200"/>
      <c r="F866" s="201"/>
      <c r="G866" s="197" t="str">
        <f t="shared" si="26"/>
        <v/>
      </c>
      <c r="H866" s="203"/>
      <c r="I866" s="97"/>
      <c r="J866" s="3" t="b">
        <f t="shared" si="27"/>
        <v>0</v>
      </c>
      <c r="K866" s="1" t="b">
        <f>IF(AND(B866&lt;&gt;"",COUNTIF(Buildings!B:B,B866)=0),TRUE,FALSE)</f>
        <v>0</v>
      </c>
    </row>
    <row r="867" spans="1:11" s="3" customFormat="1" ht="16.5" customHeight="1">
      <c r="A867" s="96"/>
      <c r="B867" s="194"/>
      <c r="C867" s="195"/>
      <c r="D867" s="195"/>
      <c r="E867" s="195"/>
      <c r="F867" s="196"/>
      <c r="G867" s="197" t="str">
        <f t="shared" si="26"/>
        <v/>
      </c>
      <c r="H867" s="203"/>
      <c r="I867" s="97"/>
      <c r="J867" s="3" t="b">
        <f t="shared" si="27"/>
        <v>0</v>
      </c>
      <c r="K867" s="1" t="b">
        <f>IF(AND(B867&lt;&gt;"",COUNTIF(Buildings!B:B,B867)=0),TRUE,FALSE)</f>
        <v>0</v>
      </c>
    </row>
    <row r="868" spans="1:11" s="3" customFormat="1" ht="16.5" customHeight="1">
      <c r="A868" s="96"/>
      <c r="B868" s="199"/>
      <c r="C868" s="200"/>
      <c r="D868" s="200"/>
      <c r="E868" s="200"/>
      <c r="F868" s="201"/>
      <c r="G868" s="197" t="str">
        <f t="shared" si="26"/>
        <v/>
      </c>
      <c r="H868" s="203"/>
      <c r="I868" s="97"/>
      <c r="J868" s="3" t="b">
        <f t="shared" si="27"/>
        <v>0</v>
      </c>
      <c r="K868" s="1" t="b">
        <f>IF(AND(B868&lt;&gt;"",COUNTIF(Buildings!B:B,B868)=0),TRUE,FALSE)</f>
        <v>0</v>
      </c>
    </row>
    <row r="869" spans="1:11" s="3" customFormat="1" ht="16.5" customHeight="1">
      <c r="A869" s="96"/>
      <c r="B869" s="194"/>
      <c r="C869" s="195"/>
      <c r="D869" s="195"/>
      <c r="E869" s="195"/>
      <c r="F869" s="196"/>
      <c r="G869" s="197" t="str">
        <f t="shared" si="26"/>
        <v/>
      </c>
      <c r="H869" s="203"/>
      <c r="I869" s="97"/>
      <c r="J869" s="3" t="b">
        <f t="shared" si="27"/>
        <v>0</v>
      </c>
      <c r="K869" s="1" t="b">
        <f>IF(AND(B869&lt;&gt;"",COUNTIF(Buildings!B:B,B869)=0),TRUE,FALSE)</f>
        <v>0</v>
      </c>
    </row>
    <row r="870" spans="1:11" s="3" customFormat="1" ht="16.5" customHeight="1">
      <c r="A870" s="96"/>
      <c r="B870" s="199"/>
      <c r="C870" s="200"/>
      <c r="D870" s="200"/>
      <c r="E870" s="200"/>
      <c r="F870" s="201"/>
      <c r="G870" s="197" t="str">
        <f t="shared" si="26"/>
        <v/>
      </c>
      <c r="H870" s="203"/>
      <c r="I870" s="97"/>
      <c r="J870" s="3" t="b">
        <f t="shared" si="27"/>
        <v>0</v>
      </c>
      <c r="K870" s="1" t="b">
        <f>IF(AND(B870&lt;&gt;"",COUNTIF(Buildings!B:B,B870)=0),TRUE,FALSE)</f>
        <v>0</v>
      </c>
    </row>
    <row r="871" spans="1:11" s="3" customFormat="1" ht="16.5" customHeight="1">
      <c r="A871" s="96"/>
      <c r="B871" s="194"/>
      <c r="C871" s="195"/>
      <c r="D871" s="195"/>
      <c r="E871" s="195"/>
      <c r="F871" s="196"/>
      <c r="G871" s="197" t="str">
        <f t="shared" si="26"/>
        <v/>
      </c>
      <c r="H871" s="203"/>
      <c r="I871" s="97"/>
      <c r="J871" s="3" t="b">
        <f t="shared" si="27"/>
        <v>0</v>
      </c>
      <c r="K871" s="1" t="b">
        <f>IF(AND(B871&lt;&gt;"",COUNTIF(Buildings!B:B,B871)=0),TRUE,FALSE)</f>
        <v>0</v>
      </c>
    </row>
    <row r="872" spans="1:11" s="3" customFormat="1" ht="16.5" customHeight="1">
      <c r="A872" s="96"/>
      <c r="B872" s="199"/>
      <c r="C872" s="200"/>
      <c r="D872" s="200"/>
      <c r="E872" s="200"/>
      <c r="F872" s="201"/>
      <c r="G872" s="197" t="str">
        <f t="shared" si="26"/>
        <v/>
      </c>
      <c r="H872" s="203"/>
      <c r="I872" s="97"/>
      <c r="J872" s="3" t="b">
        <f t="shared" si="27"/>
        <v>0</v>
      </c>
      <c r="K872" s="1" t="b">
        <f>IF(AND(B872&lt;&gt;"",COUNTIF(Buildings!B:B,B872)=0),TRUE,FALSE)</f>
        <v>0</v>
      </c>
    </row>
    <row r="873" spans="1:11" s="3" customFormat="1" ht="16.5" customHeight="1">
      <c r="A873" s="96"/>
      <c r="B873" s="194"/>
      <c r="C873" s="195"/>
      <c r="D873" s="195"/>
      <c r="E873" s="195"/>
      <c r="F873" s="196"/>
      <c r="G873" s="197" t="str">
        <f t="shared" si="26"/>
        <v/>
      </c>
      <c r="H873" s="203"/>
      <c r="I873" s="97"/>
      <c r="J873" s="3" t="b">
        <f t="shared" si="27"/>
        <v>0</v>
      </c>
      <c r="K873" s="1" t="b">
        <f>IF(AND(B873&lt;&gt;"",COUNTIF(Buildings!B:B,B873)=0),TRUE,FALSE)</f>
        <v>0</v>
      </c>
    </row>
    <row r="874" spans="1:11" s="3" customFormat="1" ht="16.5" customHeight="1">
      <c r="A874" s="96"/>
      <c r="B874" s="199"/>
      <c r="C874" s="200"/>
      <c r="D874" s="200"/>
      <c r="E874" s="200"/>
      <c r="F874" s="201"/>
      <c r="G874" s="197" t="str">
        <f t="shared" si="26"/>
        <v/>
      </c>
      <c r="H874" s="203"/>
      <c r="I874" s="97"/>
      <c r="J874" s="3" t="b">
        <f t="shared" si="27"/>
        <v>0</v>
      </c>
      <c r="K874" s="1" t="b">
        <f>IF(AND(B874&lt;&gt;"",COUNTIF(Buildings!B:B,B874)=0),TRUE,FALSE)</f>
        <v>0</v>
      </c>
    </row>
    <row r="875" spans="1:11" s="3" customFormat="1" ht="16.5" customHeight="1">
      <c r="A875" s="96"/>
      <c r="B875" s="194"/>
      <c r="C875" s="195"/>
      <c r="D875" s="195"/>
      <c r="E875" s="195"/>
      <c r="F875" s="196"/>
      <c r="G875" s="197" t="str">
        <f t="shared" si="26"/>
        <v/>
      </c>
      <c r="H875" s="203"/>
      <c r="I875" s="97"/>
      <c r="J875" s="3" t="b">
        <f t="shared" si="27"/>
        <v>0</v>
      </c>
      <c r="K875" s="1" t="b">
        <f>IF(AND(B875&lt;&gt;"",COUNTIF(Buildings!B:B,B875)=0),TRUE,FALSE)</f>
        <v>0</v>
      </c>
    </row>
    <row r="876" spans="1:11" s="3" customFormat="1" ht="16.5" customHeight="1">
      <c r="A876" s="96"/>
      <c r="B876" s="199"/>
      <c r="C876" s="200"/>
      <c r="D876" s="200"/>
      <c r="E876" s="200"/>
      <c r="F876" s="201"/>
      <c r="G876" s="197" t="str">
        <f t="shared" si="26"/>
        <v/>
      </c>
      <c r="H876" s="203"/>
      <c r="I876" s="97"/>
      <c r="J876" s="3" t="b">
        <f t="shared" si="27"/>
        <v>0</v>
      </c>
      <c r="K876" s="1" t="b">
        <f>IF(AND(B876&lt;&gt;"",COUNTIF(Buildings!B:B,B876)=0),TRUE,FALSE)</f>
        <v>0</v>
      </c>
    </row>
    <row r="877" spans="1:11" s="3" customFormat="1" ht="16.5" customHeight="1">
      <c r="A877" s="96"/>
      <c r="B877" s="194"/>
      <c r="C877" s="195"/>
      <c r="D877" s="195"/>
      <c r="E877" s="195"/>
      <c r="F877" s="196"/>
      <c r="G877" s="197" t="str">
        <f t="shared" si="26"/>
        <v/>
      </c>
      <c r="H877" s="203"/>
      <c r="I877" s="97"/>
      <c r="J877" s="3" t="b">
        <f t="shared" si="27"/>
        <v>0</v>
      </c>
      <c r="K877" s="1" t="b">
        <f>IF(AND(B877&lt;&gt;"",COUNTIF(Buildings!B:B,B877)=0),TRUE,FALSE)</f>
        <v>0</v>
      </c>
    </row>
    <row r="878" spans="1:11" s="3" customFormat="1" ht="16.5" customHeight="1">
      <c r="A878" s="96"/>
      <c r="B878" s="199"/>
      <c r="C878" s="200"/>
      <c r="D878" s="200"/>
      <c r="E878" s="200"/>
      <c r="F878" s="201"/>
      <c r="G878" s="197" t="str">
        <f t="shared" si="26"/>
        <v/>
      </c>
      <c r="H878" s="203"/>
      <c r="I878" s="97"/>
      <c r="J878" s="3" t="b">
        <f t="shared" si="27"/>
        <v>0</v>
      </c>
      <c r="K878" s="1" t="b">
        <f>IF(AND(B878&lt;&gt;"",COUNTIF(Buildings!B:B,B878)=0),TRUE,FALSE)</f>
        <v>0</v>
      </c>
    </row>
    <row r="879" spans="1:11" s="3" customFormat="1" ht="16.5" customHeight="1">
      <c r="A879" s="96"/>
      <c r="B879" s="194"/>
      <c r="C879" s="195"/>
      <c r="D879" s="195"/>
      <c r="E879" s="195"/>
      <c r="F879" s="196"/>
      <c r="G879" s="197" t="str">
        <f t="shared" si="26"/>
        <v/>
      </c>
      <c r="H879" s="203"/>
      <c r="I879" s="97"/>
      <c r="J879" s="3" t="b">
        <f t="shared" si="27"/>
        <v>0</v>
      </c>
      <c r="K879" s="1" t="b">
        <f>IF(AND(B879&lt;&gt;"",COUNTIF(Buildings!B:B,B879)=0),TRUE,FALSE)</f>
        <v>0</v>
      </c>
    </row>
    <row r="880" spans="1:11" s="3" customFormat="1" ht="16.5" customHeight="1">
      <c r="A880" s="96"/>
      <c r="B880" s="199"/>
      <c r="C880" s="200"/>
      <c r="D880" s="200"/>
      <c r="E880" s="200"/>
      <c r="F880" s="201"/>
      <c r="G880" s="197" t="str">
        <f t="shared" si="26"/>
        <v/>
      </c>
      <c r="H880" s="203"/>
      <c r="I880" s="97"/>
      <c r="J880" s="3" t="b">
        <f t="shared" si="27"/>
        <v>0</v>
      </c>
      <c r="K880" s="1" t="b">
        <f>IF(AND(B880&lt;&gt;"",COUNTIF(Buildings!B:B,B880)=0),TRUE,FALSE)</f>
        <v>0</v>
      </c>
    </row>
    <row r="881" spans="1:11" s="3" customFormat="1" ht="16.5" customHeight="1">
      <c r="A881" s="96"/>
      <c r="B881" s="194"/>
      <c r="C881" s="195"/>
      <c r="D881" s="195"/>
      <c r="E881" s="195"/>
      <c r="F881" s="196"/>
      <c r="G881" s="197" t="str">
        <f t="shared" si="26"/>
        <v/>
      </c>
      <c r="H881" s="203"/>
      <c r="I881" s="97"/>
      <c r="J881" s="3" t="b">
        <f t="shared" si="27"/>
        <v>0</v>
      </c>
      <c r="K881" s="1" t="b">
        <f>IF(AND(B881&lt;&gt;"",COUNTIF(Buildings!B:B,B881)=0),TRUE,FALSE)</f>
        <v>0</v>
      </c>
    </row>
    <row r="882" spans="1:11" s="3" customFormat="1" ht="16.5" customHeight="1">
      <c r="A882" s="96"/>
      <c r="B882" s="199"/>
      <c r="C882" s="200"/>
      <c r="D882" s="200"/>
      <c r="E882" s="200"/>
      <c r="F882" s="201"/>
      <c r="G882" s="197" t="str">
        <f t="shared" si="26"/>
        <v/>
      </c>
      <c r="H882" s="203"/>
      <c r="I882" s="97"/>
      <c r="J882" s="3" t="b">
        <f t="shared" si="27"/>
        <v>0</v>
      </c>
      <c r="K882" s="1" t="b">
        <f>IF(AND(B882&lt;&gt;"",COUNTIF(Buildings!B:B,B882)=0),TRUE,FALSE)</f>
        <v>0</v>
      </c>
    </row>
    <row r="883" spans="1:11" s="3" customFormat="1" ht="16.5" customHeight="1">
      <c r="A883" s="96"/>
      <c r="B883" s="194"/>
      <c r="C883" s="195"/>
      <c r="D883" s="195"/>
      <c r="E883" s="195"/>
      <c r="F883" s="196"/>
      <c r="G883" s="197" t="str">
        <f t="shared" si="26"/>
        <v/>
      </c>
      <c r="H883" s="203"/>
      <c r="I883" s="97"/>
      <c r="J883" s="3" t="b">
        <f t="shared" si="27"/>
        <v>0</v>
      </c>
      <c r="K883" s="1" t="b">
        <f>IF(AND(B883&lt;&gt;"",COUNTIF(Buildings!B:B,B883)=0),TRUE,FALSE)</f>
        <v>0</v>
      </c>
    </row>
    <row r="884" spans="1:11" s="3" customFormat="1" ht="16.5" customHeight="1">
      <c r="A884" s="96"/>
      <c r="B884" s="199"/>
      <c r="C884" s="200"/>
      <c r="D884" s="200"/>
      <c r="E884" s="200"/>
      <c r="F884" s="201"/>
      <c r="G884" s="197" t="str">
        <f t="shared" si="26"/>
        <v/>
      </c>
      <c r="H884" s="203"/>
      <c r="I884" s="97"/>
      <c r="J884" s="3" t="b">
        <f t="shared" si="27"/>
        <v>0</v>
      </c>
      <c r="K884" s="1" t="b">
        <f>IF(AND(B884&lt;&gt;"",COUNTIF(Buildings!B:B,B884)=0),TRUE,FALSE)</f>
        <v>0</v>
      </c>
    </row>
    <row r="885" spans="1:11" s="3" customFormat="1" ht="16.5" customHeight="1">
      <c r="A885" s="96"/>
      <c r="B885" s="194"/>
      <c r="C885" s="195"/>
      <c r="D885" s="195"/>
      <c r="E885" s="195"/>
      <c r="F885" s="196"/>
      <c r="G885" s="197" t="str">
        <f t="shared" si="26"/>
        <v/>
      </c>
      <c r="H885" s="203"/>
      <c r="I885" s="97"/>
      <c r="J885" s="3" t="b">
        <f t="shared" si="27"/>
        <v>0</v>
      </c>
      <c r="K885" s="1" t="b">
        <f>IF(AND(B885&lt;&gt;"",COUNTIF(Buildings!B:B,B885)=0),TRUE,FALSE)</f>
        <v>0</v>
      </c>
    </row>
    <row r="886" spans="1:11" s="3" customFormat="1" ht="16.5" customHeight="1">
      <c r="A886" s="96"/>
      <c r="B886" s="199"/>
      <c r="C886" s="200"/>
      <c r="D886" s="200"/>
      <c r="E886" s="200"/>
      <c r="F886" s="201"/>
      <c r="G886" s="197" t="str">
        <f t="shared" si="26"/>
        <v/>
      </c>
      <c r="H886" s="203"/>
      <c r="I886" s="97"/>
      <c r="J886" s="3" t="b">
        <f t="shared" si="27"/>
        <v>0</v>
      </c>
      <c r="K886" s="1" t="b">
        <f>IF(AND(B886&lt;&gt;"",COUNTIF(Buildings!B:B,B886)=0),TRUE,FALSE)</f>
        <v>0</v>
      </c>
    </row>
    <row r="887" spans="1:11" s="3" customFormat="1" ht="16.5" customHeight="1">
      <c r="A887" s="96"/>
      <c r="B887" s="194"/>
      <c r="C887" s="195"/>
      <c r="D887" s="195"/>
      <c r="E887" s="195"/>
      <c r="F887" s="196"/>
      <c r="G887" s="197" t="str">
        <f t="shared" si="26"/>
        <v/>
      </c>
      <c r="H887" s="203"/>
      <c r="I887" s="97"/>
      <c r="J887" s="3" t="b">
        <f t="shared" si="27"/>
        <v>0</v>
      </c>
      <c r="K887" s="1" t="b">
        <f>IF(AND(B887&lt;&gt;"",COUNTIF(Buildings!B:B,B887)=0),TRUE,FALSE)</f>
        <v>0</v>
      </c>
    </row>
    <row r="888" spans="1:11" s="3" customFormat="1" ht="16.5" customHeight="1">
      <c r="A888" s="96"/>
      <c r="B888" s="199"/>
      <c r="C888" s="200"/>
      <c r="D888" s="200"/>
      <c r="E888" s="200"/>
      <c r="F888" s="201"/>
      <c r="G888" s="197" t="str">
        <f t="shared" si="26"/>
        <v/>
      </c>
      <c r="H888" s="203"/>
      <c r="I888" s="97"/>
      <c r="J888" s="3" t="b">
        <f t="shared" si="27"/>
        <v>0</v>
      </c>
      <c r="K888" s="1" t="b">
        <f>IF(AND(B888&lt;&gt;"",COUNTIF(Buildings!B:B,B888)=0),TRUE,FALSE)</f>
        <v>0</v>
      </c>
    </row>
    <row r="889" spans="1:11" s="3" customFormat="1" ht="16.5" customHeight="1">
      <c r="A889" s="96"/>
      <c r="B889" s="194"/>
      <c r="C889" s="195"/>
      <c r="D889" s="195"/>
      <c r="E889" s="195"/>
      <c r="F889" s="196"/>
      <c r="G889" s="197" t="str">
        <f t="shared" si="26"/>
        <v/>
      </c>
      <c r="H889" s="203"/>
      <c r="I889" s="97"/>
      <c r="J889" s="3" t="b">
        <f t="shared" si="27"/>
        <v>0</v>
      </c>
      <c r="K889" s="1" t="b">
        <f>IF(AND(B889&lt;&gt;"",COUNTIF(Buildings!B:B,B889)=0),TRUE,FALSE)</f>
        <v>0</v>
      </c>
    </row>
    <row r="890" spans="1:11" s="3" customFormat="1" ht="16.5" customHeight="1">
      <c r="A890" s="96"/>
      <c r="B890" s="199"/>
      <c r="C890" s="200"/>
      <c r="D890" s="200"/>
      <c r="E890" s="200"/>
      <c r="F890" s="201"/>
      <c r="G890" s="197" t="str">
        <f t="shared" si="26"/>
        <v/>
      </c>
      <c r="H890" s="203"/>
      <c r="I890" s="97"/>
      <c r="J890" s="3" t="b">
        <f t="shared" si="27"/>
        <v>0</v>
      </c>
      <c r="K890" s="1" t="b">
        <f>IF(AND(B890&lt;&gt;"",COUNTIF(Buildings!B:B,B890)=0),TRUE,FALSE)</f>
        <v>0</v>
      </c>
    </row>
    <row r="891" spans="1:11" s="3" customFormat="1" ht="16.5" customHeight="1">
      <c r="A891" s="96"/>
      <c r="B891" s="194"/>
      <c r="C891" s="195"/>
      <c r="D891" s="195"/>
      <c r="E891" s="195"/>
      <c r="F891" s="196"/>
      <c r="G891" s="197" t="str">
        <f t="shared" si="26"/>
        <v/>
      </c>
      <c r="H891" s="203"/>
      <c r="I891" s="97"/>
      <c r="J891" s="3" t="b">
        <f t="shared" si="27"/>
        <v>0</v>
      </c>
      <c r="K891" s="1" t="b">
        <f>IF(AND(B891&lt;&gt;"",COUNTIF(Buildings!B:B,B891)=0),TRUE,FALSE)</f>
        <v>0</v>
      </c>
    </row>
    <row r="892" spans="1:11" s="3" customFormat="1" ht="16.5" customHeight="1">
      <c r="A892" s="96"/>
      <c r="B892" s="199"/>
      <c r="C892" s="200"/>
      <c r="D892" s="200"/>
      <c r="E892" s="200"/>
      <c r="F892" s="201"/>
      <c r="G892" s="197" t="str">
        <f t="shared" si="26"/>
        <v/>
      </c>
      <c r="H892" s="203"/>
      <c r="I892" s="97"/>
      <c r="J892" s="3" t="b">
        <f t="shared" si="27"/>
        <v>0</v>
      </c>
      <c r="K892" s="1" t="b">
        <f>IF(AND(B892&lt;&gt;"",COUNTIF(Buildings!B:B,B892)=0),TRUE,FALSE)</f>
        <v>0</v>
      </c>
    </row>
    <row r="893" spans="1:11" s="3" customFormat="1" ht="16.5" customHeight="1">
      <c r="A893" s="96"/>
      <c r="B893" s="194"/>
      <c r="C893" s="195"/>
      <c r="D893" s="195"/>
      <c r="E893" s="195"/>
      <c r="F893" s="196"/>
      <c r="G893" s="197" t="str">
        <f t="shared" si="26"/>
        <v/>
      </c>
      <c r="H893" s="203"/>
      <c r="I893" s="97"/>
      <c r="J893" s="3" t="b">
        <f t="shared" si="27"/>
        <v>0</v>
      </c>
      <c r="K893" s="1" t="b">
        <f>IF(AND(B893&lt;&gt;"",COUNTIF(Buildings!B:B,B893)=0),TRUE,FALSE)</f>
        <v>0</v>
      </c>
    </row>
    <row r="894" spans="1:11" s="3" customFormat="1" ht="16.5" customHeight="1">
      <c r="A894" s="96"/>
      <c r="B894" s="199"/>
      <c r="C894" s="200"/>
      <c r="D894" s="200"/>
      <c r="E894" s="200"/>
      <c r="F894" s="201"/>
      <c r="G894" s="197" t="str">
        <f t="shared" si="26"/>
        <v/>
      </c>
      <c r="H894" s="203"/>
      <c r="I894" s="97"/>
      <c r="J894" s="3" t="b">
        <f t="shared" si="27"/>
        <v>0</v>
      </c>
      <c r="K894" s="1" t="b">
        <f>IF(AND(B894&lt;&gt;"",COUNTIF(Buildings!B:B,B894)=0),TRUE,FALSE)</f>
        <v>0</v>
      </c>
    </row>
    <row r="895" spans="1:11" s="3" customFormat="1" ht="16.5" customHeight="1">
      <c r="A895" s="96"/>
      <c r="B895" s="194"/>
      <c r="C895" s="195"/>
      <c r="D895" s="195"/>
      <c r="E895" s="195"/>
      <c r="F895" s="196"/>
      <c r="G895" s="197" t="str">
        <f t="shared" si="26"/>
        <v/>
      </c>
      <c r="H895" s="203"/>
      <c r="I895" s="97"/>
      <c r="J895" s="3" t="b">
        <f t="shared" si="27"/>
        <v>0</v>
      </c>
      <c r="K895" s="1" t="b">
        <f>IF(AND(B895&lt;&gt;"",COUNTIF(Buildings!B:B,B895)=0),TRUE,FALSE)</f>
        <v>0</v>
      </c>
    </row>
    <row r="896" spans="1:11" s="3" customFormat="1" ht="16.5" customHeight="1">
      <c r="A896" s="96"/>
      <c r="B896" s="199"/>
      <c r="C896" s="200"/>
      <c r="D896" s="200"/>
      <c r="E896" s="200"/>
      <c r="F896" s="201"/>
      <c r="G896" s="197" t="str">
        <f t="shared" si="26"/>
        <v/>
      </c>
      <c r="H896" s="203"/>
      <c r="I896" s="97"/>
      <c r="J896" s="3" t="b">
        <f t="shared" si="27"/>
        <v>0</v>
      </c>
      <c r="K896" s="1" t="b">
        <f>IF(AND(B896&lt;&gt;"",COUNTIF(Buildings!B:B,B896)=0),TRUE,FALSE)</f>
        <v>0</v>
      </c>
    </row>
    <row r="897" spans="1:11" s="3" customFormat="1" ht="16.5" customHeight="1">
      <c r="A897" s="96"/>
      <c r="B897" s="194"/>
      <c r="C897" s="195"/>
      <c r="D897" s="195"/>
      <c r="E897" s="195"/>
      <c r="F897" s="196"/>
      <c r="G897" s="197" t="str">
        <f t="shared" si="26"/>
        <v/>
      </c>
      <c r="H897" s="203"/>
      <c r="I897" s="97"/>
      <c r="J897" s="3" t="b">
        <f t="shared" si="27"/>
        <v>0</v>
      </c>
      <c r="K897" s="1" t="b">
        <f>IF(AND(B897&lt;&gt;"",COUNTIF(Buildings!B:B,B897)=0),TRUE,FALSE)</f>
        <v>0</v>
      </c>
    </row>
    <row r="898" spans="1:11" s="3" customFormat="1" ht="16.5" customHeight="1">
      <c r="A898" s="96"/>
      <c r="B898" s="199"/>
      <c r="C898" s="200"/>
      <c r="D898" s="200"/>
      <c r="E898" s="200"/>
      <c r="F898" s="201"/>
      <c r="G898" s="197" t="str">
        <f t="shared" si="26"/>
        <v/>
      </c>
      <c r="H898" s="203"/>
      <c r="I898" s="97"/>
      <c r="J898" s="3" t="b">
        <f t="shared" si="27"/>
        <v>0</v>
      </c>
      <c r="K898" s="1" t="b">
        <f>IF(AND(B898&lt;&gt;"",COUNTIF(Buildings!B:B,B898)=0),TRUE,FALSE)</f>
        <v>0</v>
      </c>
    </row>
    <row r="899" spans="1:11" s="3" customFormat="1" ht="16.5" customHeight="1">
      <c r="A899" s="96"/>
      <c r="B899" s="194"/>
      <c r="C899" s="195"/>
      <c r="D899" s="195"/>
      <c r="E899" s="195"/>
      <c r="F899" s="196"/>
      <c r="G899" s="197" t="str">
        <f t="shared" si="26"/>
        <v/>
      </c>
      <c r="H899" s="203"/>
      <c r="I899" s="97"/>
      <c r="J899" s="3" t="b">
        <f t="shared" si="27"/>
        <v>0</v>
      </c>
      <c r="K899" s="1" t="b">
        <f>IF(AND(B899&lt;&gt;"",COUNTIF(Buildings!B:B,B899)=0),TRUE,FALSE)</f>
        <v>0</v>
      </c>
    </row>
    <row r="900" spans="1:11" s="3" customFormat="1" ht="16.5" customHeight="1">
      <c r="A900" s="96"/>
      <c r="B900" s="199"/>
      <c r="C900" s="200"/>
      <c r="D900" s="200"/>
      <c r="E900" s="200"/>
      <c r="F900" s="201"/>
      <c r="G900" s="197" t="str">
        <f t="shared" ref="G900:G963" si="28">IF(F900="","",F900)</f>
        <v/>
      </c>
      <c r="H900" s="203"/>
      <c r="I900" s="97"/>
      <c r="J900" s="3" t="b">
        <f t="shared" ref="J900:J963" si="29">IF(F900=G900,FALSE,TRUE)</f>
        <v>0</v>
      </c>
      <c r="K900" s="1" t="b">
        <f>IF(AND(B900&lt;&gt;"",COUNTIF(Buildings!B:B,B900)=0),TRUE,FALSE)</f>
        <v>0</v>
      </c>
    </row>
    <row r="901" spans="1:11" s="3" customFormat="1" ht="16.5" customHeight="1">
      <c r="A901" s="96"/>
      <c r="B901" s="194"/>
      <c r="C901" s="195"/>
      <c r="D901" s="195"/>
      <c r="E901" s="195"/>
      <c r="F901" s="196"/>
      <c r="G901" s="197" t="str">
        <f t="shared" si="28"/>
        <v/>
      </c>
      <c r="H901" s="203"/>
      <c r="I901" s="97"/>
      <c r="J901" s="3" t="b">
        <f t="shared" si="29"/>
        <v>0</v>
      </c>
      <c r="K901" s="1" t="b">
        <f>IF(AND(B901&lt;&gt;"",COUNTIF(Buildings!B:B,B901)=0),TRUE,FALSE)</f>
        <v>0</v>
      </c>
    </row>
    <row r="902" spans="1:11" s="3" customFormat="1" ht="16.5" customHeight="1">
      <c r="A902" s="96"/>
      <c r="B902" s="199"/>
      <c r="C902" s="200"/>
      <c r="D902" s="200"/>
      <c r="E902" s="200"/>
      <c r="F902" s="201"/>
      <c r="G902" s="197" t="str">
        <f t="shared" si="28"/>
        <v/>
      </c>
      <c r="H902" s="203"/>
      <c r="I902" s="97"/>
      <c r="J902" s="3" t="b">
        <f t="shared" si="29"/>
        <v>0</v>
      </c>
      <c r="K902" s="1" t="b">
        <f>IF(AND(B902&lt;&gt;"",COUNTIF(Buildings!B:B,B902)=0),TRUE,FALSE)</f>
        <v>0</v>
      </c>
    </row>
    <row r="903" spans="1:11" s="3" customFormat="1" ht="16.5" customHeight="1">
      <c r="A903" s="96"/>
      <c r="B903" s="194"/>
      <c r="C903" s="195"/>
      <c r="D903" s="195"/>
      <c r="E903" s="195"/>
      <c r="F903" s="196"/>
      <c r="G903" s="197" t="str">
        <f t="shared" si="28"/>
        <v/>
      </c>
      <c r="H903" s="203"/>
      <c r="I903" s="97"/>
      <c r="J903" s="3" t="b">
        <f t="shared" si="29"/>
        <v>0</v>
      </c>
      <c r="K903" s="1" t="b">
        <f>IF(AND(B903&lt;&gt;"",COUNTIF(Buildings!B:B,B903)=0),TRUE,FALSE)</f>
        <v>0</v>
      </c>
    </row>
    <row r="904" spans="1:11" s="3" customFormat="1" ht="16.5" customHeight="1">
      <c r="A904" s="96"/>
      <c r="B904" s="199"/>
      <c r="C904" s="200"/>
      <c r="D904" s="200"/>
      <c r="E904" s="200"/>
      <c r="F904" s="201"/>
      <c r="G904" s="197" t="str">
        <f t="shared" si="28"/>
        <v/>
      </c>
      <c r="H904" s="203"/>
      <c r="I904" s="97"/>
      <c r="J904" s="3" t="b">
        <f t="shared" si="29"/>
        <v>0</v>
      </c>
      <c r="K904" s="1" t="b">
        <f>IF(AND(B904&lt;&gt;"",COUNTIF(Buildings!B:B,B904)=0),TRUE,FALSE)</f>
        <v>0</v>
      </c>
    </row>
    <row r="905" spans="1:11" s="3" customFormat="1" ht="16.5" customHeight="1">
      <c r="A905" s="96"/>
      <c r="B905" s="194"/>
      <c r="C905" s="195"/>
      <c r="D905" s="195"/>
      <c r="E905" s="195"/>
      <c r="F905" s="196"/>
      <c r="G905" s="197" t="str">
        <f t="shared" si="28"/>
        <v/>
      </c>
      <c r="H905" s="203"/>
      <c r="I905" s="97"/>
      <c r="J905" s="3" t="b">
        <f t="shared" si="29"/>
        <v>0</v>
      </c>
      <c r="K905" s="1" t="b">
        <f>IF(AND(B905&lt;&gt;"",COUNTIF(Buildings!B:B,B905)=0),TRUE,FALSE)</f>
        <v>0</v>
      </c>
    </row>
    <row r="906" spans="1:11" s="3" customFormat="1" ht="16.5" customHeight="1">
      <c r="A906" s="96"/>
      <c r="B906" s="199"/>
      <c r="C906" s="200"/>
      <c r="D906" s="200"/>
      <c r="E906" s="200"/>
      <c r="F906" s="201"/>
      <c r="G906" s="197" t="str">
        <f t="shared" si="28"/>
        <v/>
      </c>
      <c r="H906" s="203"/>
      <c r="I906" s="97"/>
      <c r="J906" s="3" t="b">
        <f t="shared" si="29"/>
        <v>0</v>
      </c>
      <c r="K906" s="1" t="b">
        <f>IF(AND(B906&lt;&gt;"",COUNTIF(Buildings!B:B,B906)=0),TRUE,FALSE)</f>
        <v>0</v>
      </c>
    </row>
    <row r="907" spans="1:11" s="3" customFormat="1" ht="16.5" customHeight="1">
      <c r="A907" s="96"/>
      <c r="B907" s="194"/>
      <c r="C907" s="195"/>
      <c r="D907" s="195"/>
      <c r="E907" s="195"/>
      <c r="F907" s="196"/>
      <c r="G907" s="197" t="str">
        <f t="shared" si="28"/>
        <v/>
      </c>
      <c r="H907" s="203"/>
      <c r="I907" s="97"/>
      <c r="J907" s="3" t="b">
        <f t="shared" si="29"/>
        <v>0</v>
      </c>
      <c r="K907" s="1" t="b">
        <f>IF(AND(B907&lt;&gt;"",COUNTIF(Buildings!B:B,B907)=0),TRUE,FALSE)</f>
        <v>0</v>
      </c>
    </row>
    <row r="908" spans="1:11" s="3" customFormat="1" ht="16.5" customHeight="1">
      <c r="A908" s="96"/>
      <c r="B908" s="199"/>
      <c r="C908" s="200"/>
      <c r="D908" s="200"/>
      <c r="E908" s="200"/>
      <c r="F908" s="201"/>
      <c r="G908" s="197" t="str">
        <f t="shared" si="28"/>
        <v/>
      </c>
      <c r="H908" s="203"/>
      <c r="I908" s="97"/>
      <c r="J908" s="3" t="b">
        <f t="shared" si="29"/>
        <v>0</v>
      </c>
      <c r="K908" s="1" t="b">
        <f>IF(AND(B908&lt;&gt;"",COUNTIF(Buildings!B:B,B908)=0),TRUE,FALSE)</f>
        <v>0</v>
      </c>
    </row>
    <row r="909" spans="1:11" s="3" customFormat="1" ht="16.5" customHeight="1">
      <c r="A909" s="96"/>
      <c r="B909" s="194"/>
      <c r="C909" s="195"/>
      <c r="D909" s="195"/>
      <c r="E909" s="195"/>
      <c r="F909" s="196"/>
      <c r="G909" s="197" t="str">
        <f t="shared" si="28"/>
        <v/>
      </c>
      <c r="H909" s="203"/>
      <c r="I909" s="97"/>
      <c r="J909" s="3" t="b">
        <f t="shared" si="29"/>
        <v>0</v>
      </c>
      <c r="K909" s="1" t="b">
        <f>IF(AND(B909&lt;&gt;"",COUNTIF(Buildings!B:B,B909)=0),TRUE,FALSE)</f>
        <v>0</v>
      </c>
    </row>
    <row r="910" spans="1:11" s="3" customFormat="1" ht="16.5" customHeight="1">
      <c r="A910" s="96"/>
      <c r="B910" s="199"/>
      <c r="C910" s="200"/>
      <c r="D910" s="200"/>
      <c r="E910" s="200"/>
      <c r="F910" s="201"/>
      <c r="G910" s="197" t="str">
        <f t="shared" si="28"/>
        <v/>
      </c>
      <c r="H910" s="203"/>
      <c r="I910" s="97"/>
      <c r="J910" s="3" t="b">
        <f t="shared" si="29"/>
        <v>0</v>
      </c>
      <c r="K910" s="1" t="b">
        <f>IF(AND(B910&lt;&gt;"",COUNTIF(Buildings!B:B,B910)=0),TRUE,FALSE)</f>
        <v>0</v>
      </c>
    </row>
    <row r="911" spans="1:11" s="3" customFormat="1" ht="16.5" customHeight="1">
      <c r="A911" s="96"/>
      <c r="B911" s="194"/>
      <c r="C911" s="195"/>
      <c r="D911" s="195"/>
      <c r="E911" s="195"/>
      <c r="F911" s="196"/>
      <c r="G911" s="197" t="str">
        <f t="shared" si="28"/>
        <v/>
      </c>
      <c r="H911" s="203"/>
      <c r="I911" s="97"/>
      <c r="J911" s="3" t="b">
        <f t="shared" si="29"/>
        <v>0</v>
      </c>
      <c r="K911" s="1" t="b">
        <f>IF(AND(B911&lt;&gt;"",COUNTIF(Buildings!B:B,B911)=0),TRUE,FALSE)</f>
        <v>0</v>
      </c>
    </row>
    <row r="912" spans="1:11" s="3" customFormat="1" ht="16.5" customHeight="1">
      <c r="A912" s="96"/>
      <c r="B912" s="199"/>
      <c r="C912" s="200"/>
      <c r="D912" s="200"/>
      <c r="E912" s="200"/>
      <c r="F912" s="201"/>
      <c r="G912" s="197" t="str">
        <f t="shared" si="28"/>
        <v/>
      </c>
      <c r="H912" s="203"/>
      <c r="I912" s="97"/>
      <c r="J912" s="3" t="b">
        <f t="shared" si="29"/>
        <v>0</v>
      </c>
      <c r="K912" s="1" t="b">
        <f>IF(AND(B912&lt;&gt;"",COUNTIF(Buildings!B:B,B912)=0),TRUE,FALSE)</f>
        <v>0</v>
      </c>
    </row>
    <row r="913" spans="1:11" s="3" customFormat="1" ht="16.5" customHeight="1">
      <c r="A913" s="96"/>
      <c r="B913" s="194"/>
      <c r="C913" s="195"/>
      <c r="D913" s="195"/>
      <c r="E913" s="195"/>
      <c r="F913" s="196"/>
      <c r="G913" s="197" t="str">
        <f t="shared" si="28"/>
        <v/>
      </c>
      <c r="H913" s="203"/>
      <c r="I913" s="97"/>
      <c r="J913" s="3" t="b">
        <f t="shared" si="29"/>
        <v>0</v>
      </c>
      <c r="K913" s="1" t="b">
        <f>IF(AND(B913&lt;&gt;"",COUNTIF(Buildings!B:B,B913)=0),TRUE,FALSE)</f>
        <v>0</v>
      </c>
    </row>
    <row r="914" spans="1:11" s="3" customFormat="1" ht="16.5" customHeight="1">
      <c r="A914" s="96"/>
      <c r="B914" s="199"/>
      <c r="C914" s="200"/>
      <c r="D914" s="200"/>
      <c r="E914" s="200"/>
      <c r="F914" s="201"/>
      <c r="G914" s="197" t="str">
        <f t="shared" si="28"/>
        <v/>
      </c>
      <c r="H914" s="203"/>
      <c r="I914" s="97"/>
      <c r="J914" s="3" t="b">
        <f t="shared" si="29"/>
        <v>0</v>
      </c>
      <c r="K914" s="1" t="b">
        <f>IF(AND(B914&lt;&gt;"",COUNTIF(Buildings!B:B,B914)=0),TRUE,FALSE)</f>
        <v>0</v>
      </c>
    </row>
    <row r="915" spans="1:11" s="3" customFormat="1" ht="16.5" customHeight="1">
      <c r="A915" s="96"/>
      <c r="B915" s="194"/>
      <c r="C915" s="195"/>
      <c r="D915" s="195"/>
      <c r="E915" s="195"/>
      <c r="F915" s="196"/>
      <c r="G915" s="197" t="str">
        <f t="shared" si="28"/>
        <v/>
      </c>
      <c r="H915" s="203"/>
      <c r="I915" s="97"/>
      <c r="J915" s="3" t="b">
        <f t="shared" si="29"/>
        <v>0</v>
      </c>
      <c r="K915" s="1" t="b">
        <f>IF(AND(B915&lt;&gt;"",COUNTIF(Buildings!B:B,B915)=0),TRUE,FALSE)</f>
        <v>0</v>
      </c>
    </row>
    <row r="916" spans="1:11" s="3" customFormat="1" ht="16.5" customHeight="1">
      <c r="A916" s="96"/>
      <c r="B916" s="199"/>
      <c r="C916" s="200"/>
      <c r="D916" s="200"/>
      <c r="E916" s="200"/>
      <c r="F916" s="201"/>
      <c r="G916" s="197" t="str">
        <f t="shared" si="28"/>
        <v/>
      </c>
      <c r="H916" s="203"/>
      <c r="I916" s="97"/>
      <c r="J916" s="3" t="b">
        <f t="shared" si="29"/>
        <v>0</v>
      </c>
      <c r="K916" s="1" t="b">
        <f>IF(AND(B916&lt;&gt;"",COUNTIF(Buildings!B:B,B916)=0),TRUE,FALSE)</f>
        <v>0</v>
      </c>
    </row>
    <row r="917" spans="1:11" s="3" customFormat="1" ht="16.5" customHeight="1">
      <c r="A917" s="96"/>
      <c r="B917" s="194"/>
      <c r="C917" s="195"/>
      <c r="D917" s="195"/>
      <c r="E917" s="195"/>
      <c r="F917" s="196"/>
      <c r="G917" s="197" t="str">
        <f t="shared" si="28"/>
        <v/>
      </c>
      <c r="H917" s="203"/>
      <c r="I917" s="97"/>
      <c r="J917" s="3" t="b">
        <f t="shared" si="29"/>
        <v>0</v>
      </c>
      <c r="K917" s="1" t="b">
        <f>IF(AND(B917&lt;&gt;"",COUNTIF(Buildings!B:B,B917)=0),TRUE,FALSE)</f>
        <v>0</v>
      </c>
    </row>
    <row r="918" spans="1:11" s="3" customFormat="1" ht="16.5" customHeight="1">
      <c r="A918" s="96"/>
      <c r="B918" s="199"/>
      <c r="C918" s="200"/>
      <c r="D918" s="200"/>
      <c r="E918" s="200"/>
      <c r="F918" s="201"/>
      <c r="G918" s="197" t="str">
        <f t="shared" si="28"/>
        <v/>
      </c>
      <c r="H918" s="203"/>
      <c r="I918" s="97"/>
      <c r="J918" s="3" t="b">
        <f t="shared" si="29"/>
        <v>0</v>
      </c>
      <c r="K918" s="1" t="b">
        <f>IF(AND(B918&lt;&gt;"",COUNTIF(Buildings!B:B,B918)=0),TRUE,FALSE)</f>
        <v>0</v>
      </c>
    </row>
    <row r="919" spans="1:11" s="3" customFormat="1" ht="16.5" customHeight="1">
      <c r="A919" s="96"/>
      <c r="B919" s="194"/>
      <c r="C919" s="195"/>
      <c r="D919" s="195"/>
      <c r="E919" s="195"/>
      <c r="F919" s="196"/>
      <c r="G919" s="197" t="str">
        <f t="shared" si="28"/>
        <v/>
      </c>
      <c r="H919" s="203"/>
      <c r="I919" s="97"/>
      <c r="J919" s="3" t="b">
        <f t="shared" si="29"/>
        <v>0</v>
      </c>
      <c r="K919" s="1" t="b">
        <f>IF(AND(B919&lt;&gt;"",COUNTIF(Buildings!B:B,B919)=0),TRUE,FALSE)</f>
        <v>0</v>
      </c>
    </row>
    <row r="920" spans="1:11" s="3" customFormat="1" ht="16.5" customHeight="1">
      <c r="A920" s="96"/>
      <c r="B920" s="199"/>
      <c r="C920" s="200"/>
      <c r="D920" s="200"/>
      <c r="E920" s="200"/>
      <c r="F920" s="201"/>
      <c r="G920" s="197" t="str">
        <f t="shared" si="28"/>
        <v/>
      </c>
      <c r="H920" s="203"/>
      <c r="I920" s="97"/>
      <c r="J920" s="3" t="b">
        <f t="shared" si="29"/>
        <v>0</v>
      </c>
      <c r="K920" s="1" t="b">
        <f>IF(AND(B920&lt;&gt;"",COUNTIF(Buildings!B:B,B920)=0),TRUE,FALSE)</f>
        <v>0</v>
      </c>
    </row>
    <row r="921" spans="1:11" s="3" customFormat="1" ht="16.5" customHeight="1">
      <c r="A921" s="96"/>
      <c r="B921" s="194"/>
      <c r="C921" s="195"/>
      <c r="D921" s="195"/>
      <c r="E921" s="195"/>
      <c r="F921" s="196"/>
      <c r="G921" s="197" t="str">
        <f t="shared" si="28"/>
        <v/>
      </c>
      <c r="H921" s="203"/>
      <c r="I921" s="97"/>
      <c r="J921" s="3" t="b">
        <f t="shared" si="29"/>
        <v>0</v>
      </c>
      <c r="K921" s="1" t="b">
        <f>IF(AND(B921&lt;&gt;"",COUNTIF(Buildings!B:B,B921)=0),TRUE,FALSE)</f>
        <v>0</v>
      </c>
    </row>
    <row r="922" spans="1:11" s="3" customFormat="1" ht="16.5" customHeight="1">
      <c r="A922" s="96"/>
      <c r="B922" s="199"/>
      <c r="C922" s="200"/>
      <c r="D922" s="200"/>
      <c r="E922" s="200"/>
      <c r="F922" s="201"/>
      <c r="G922" s="197" t="str">
        <f t="shared" si="28"/>
        <v/>
      </c>
      <c r="H922" s="203"/>
      <c r="I922" s="97"/>
      <c r="J922" s="3" t="b">
        <f t="shared" si="29"/>
        <v>0</v>
      </c>
      <c r="K922" s="1" t="b">
        <f>IF(AND(B922&lt;&gt;"",COUNTIF(Buildings!B:B,B922)=0),TRUE,FALSE)</f>
        <v>0</v>
      </c>
    </row>
    <row r="923" spans="1:11" s="3" customFormat="1" ht="16.5" customHeight="1">
      <c r="A923" s="96"/>
      <c r="B923" s="194"/>
      <c r="C923" s="195"/>
      <c r="D923" s="195"/>
      <c r="E923" s="195"/>
      <c r="F923" s="196"/>
      <c r="G923" s="197" t="str">
        <f t="shared" si="28"/>
        <v/>
      </c>
      <c r="H923" s="203"/>
      <c r="I923" s="97"/>
      <c r="J923" s="3" t="b">
        <f t="shared" si="29"/>
        <v>0</v>
      </c>
      <c r="K923" s="1" t="b">
        <f>IF(AND(B923&lt;&gt;"",COUNTIF(Buildings!B:B,B923)=0),TRUE,FALSE)</f>
        <v>0</v>
      </c>
    </row>
    <row r="924" spans="1:11" s="3" customFormat="1" ht="16.5" customHeight="1">
      <c r="A924" s="96"/>
      <c r="B924" s="199"/>
      <c r="C924" s="200"/>
      <c r="D924" s="200"/>
      <c r="E924" s="200"/>
      <c r="F924" s="201"/>
      <c r="G924" s="197" t="str">
        <f t="shared" si="28"/>
        <v/>
      </c>
      <c r="H924" s="203"/>
      <c r="I924" s="97"/>
      <c r="J924" s="3" t="b">
        <f t="shared" si="29"/>
        <v>0</v>
      </c>
      <c r="K924" s="1" t="b">
        <f>IF(AND(B924&lt;&gt;"",COUNTIF(Buildings!B:B,B924)=0),TRUE,FALSE)</f>
        <v>0</v>
      </c>
    </row>
    <row r="925" spans="1:11" s="3" customFormat="1" ht="16.5" customHeight="1">
      <c r="A925" s="96"/>
      <c r="B925" s="194"/>
      <c r="C925" s="195"/>
      <c r="D925" s="195"/>
      <c r="E925" s="195"/>
      <c r="F925" s="196"/>
      <c r="G925" s="197" t="str">
        <f t="shared" si="28"/>
        <v/>
      </c>
      <c r="H925" s="203"/>
      <c r="I925" s="97"/>
      <c r="J925" s="3" t="b">
        <f t="shared" si="29"/>
        <v>0</v>
      </c>
      <c r="K925" s="1" t="b">
        <f>IF(AND(B925&lt;&gt;"",COUNTIF(Buildings!B:B,B925)=0),TRUE,FALSE)</f>
        <v>0</v>
      </c>
    </row>
    <row r="926" spans="1:11" s="3" customFormat="1" ht="16.5" customHeight="1">
      <c r="A926" s="96"/>
      <c r="B926" s="199"/>
      <c r="C926" s="200"/>
      <c r="D926" s="200"/>
      <c r="E926" s="200"/>
      <c r="F926" s="201"/>
      <c r="G926" s="197" t="str">
        <f t="shared" si="28"/>
        <v/>
      </c>
      <c r="H926" s="203"/>
      <c r="I926" s="97"/>
      <c r="J926" s="3" t="b">
        <f t="shared" si="29"/>
        <v>0</v>
      </c>
      <c r="K926" s="1" t="b">
        <f>IF(AND(B926&lt;&gt;"",COUNTIF(Buildings!B:B,B926)=0),TRUE,FALSE)</f>
        <v>0</v>
      </c>
    </row>
    <row r="927" spans="1:11" s="3" customFormat="1" ht="16.5" customHeight="1">
      <c r="A927" s="96"/>
      <c r="B927" s="194"/>
      <c r="C927" s="195"/>
      <c r="D927" s="195"/>
      <c r="E927" s="195"/>
      <c r="F927" s="196"/>
      <c r="G927" s="197" t="str">
        <f t="shared" si="28"/>
        <v/>
      </c>
      <c r="H927" s="203"/>
      <c r="I927" s="97"/>
      <c r="J927" s="3" t="b">
        <f t="shared" si="29"/>
        <v>0</v>
      </c>
      <c r="K927" s="1" t="b">
        <f>IF(AND(B927&lt;&gt;"",COUNTIF(Buildings!B:B,B927)=0),TRUE,FALSE)</f>
        <v>0</v>
      </c>
    </row>
    <row r="928" spans="1:11" s="3" customFormat="1" ht="16.5" customHeight="1">
      <c r="A928" s="96"/>
      <c r="B928" s="199"/>
      <c r="C928" s="200"/>
      <c r="D928" s="200"/>
      <c r="E928" s="200"/>
      <c r="F928" s="201"/>
      <c r="G928" s="197" t="str">
        <f t="shared" si="28"/>
        <v/>
      </c>
      <c r="H928" s="203"/>
      <c r="I928" s="97"/>
      <c r="J928" s="3" t="b">
        <f t="shared" si="29"/>
        <v>0</v>
      </c>
      <c r="K928" s="1" t="b">
        <f>IF(AND(B928&lt;&gt;"",COUNTIF(Buildings!B:B,B928)=0),TRUE,FALSE)</f>
        <v>0</v>
      </c>
    </row>
    <row r="929" spans="1:11" s="3" customFormat="1" ht="16.5" customHeight="1">
      <c r="A929" s="96"/>
      <c r="B929" s="194"/>
      <c r="C929" s="195"/>
      <c r="D929" s="195"/>
      <c r="E929" s="195"/>
      <c r="F929" s="196"/>
      <c r="G929" s="197" t="str">
        <f t="shared" si="28"/>
        <v/>
      </c>
      <c r="H929" s="203"/>
      <c r="I929" s="97"/>
      <c r="J929" s="3" t="b">
        <f t="shared" si="29"/>
        <v>0</v>
      </c>
      <c r="K929" s="1" t="b">
        <f>IF(AND(B929&lt;&gt;"",COUNTIF(Buildings!B:B,B929)=0),TRUE,FALSE)</f>
        <v>0</v>
      </c>
    </row>
    <row r="930" spans="1:11" s="3" customFormat="1" ht="16.5" customHeight="1">
      <c r="A930" s="96"/>
      <c r="B930" s="199"/>
      <c r="C930" s="200"/>
      <c r="D930" s="200"/>
      <c r="E930" s="200"/>
      <c r="F930" s="201"/>
      <c r="G930" s="197" t="str">
        <f t="shared" si="28"/>
        <v/>
      </c>
      <c r="H930" s="203"/>
      <c r="I930" s="97"/>
      <c r="J930" s="3" t="b">
        <f t="shared" si="29"/>
        <v>0</v>
      </c>
      <c r="K930" s="1" t="b">
        <f>IF(AND(B930&lt;&gt;"",COUNTIF(Buildings!B:B,B930)=0),TRUE,FALSE)</f>
        <v>0</v>
      </c>
    </row>
    <row r="931" spans="1:11" s="3" customFormat="1" ht="16.5" customHeight="1">
      <c r="A931" s="96"/>
      <c r="B931" s="194"/>
      <c r="C931" s="195"/>
      <c r="D931" s="195"/>
      <c r="E931" s="195"/>
      <c r="F931" s="196"/>
      <c r="G931" s="197" t="str">
        <f t="shared" si="28"/>
        <v/>
      </c>
      <c r="H931" s="203"/>
      <c r="I931" s="97"/>
      <c r="J931" s="3" t="b">
        <f t="shared" si="29"/>
        <v>0</v>
      </c>
      <c r="K931" s="1" t="b">
        <f>IF(AND(B931&lt;&gt;"",COUNTIF(Buildings!B:B,B931)=0),TRUE,FALSE)</f>
        <v>0</v>
      </c>
    </row>
    <row r="932" spans="1:11" s="3" customFormat="1" ht="16.5" customHeight="1">
      <c r="A932" s="96"/>
      <c r="B932" s="199"/>
      <c r="C932" s="200"/>
      <c r="D932" s="200"/>
      <c r="E932" s="200"/>
      <c r="F932" s="201"/>
      <c r="G932" s="197" t="str">
        <f t="shared" si="28"/>
        <v/>
      </c>
      <c r="H932" s="203"/>
      <c r="I932" s="97"/>
      <c r="J932" s="3" t="b">
        <f t="shared" si="29"/>
        <v>0</v>
      </c>
      <c r="K932" s="1" t="b">
        <f>IF(AND(B932&lt;&gt;"",COUNTIF(Buildings!B:B,B932)=0),TRUE,FALSE)</f>
        <v>0</v>
      </c>
    </row>
    <row r="933" spans="1:11" s="3" customFormat="1" ht="16.5" customHeight="1">
      <c r="A933" s="96"/>
      <c r="B933" s="194"/>
      <c r="C933" s="195"/>
      <c r="D933" s="195"/>
      <c r="E933" s="195"/>
      <c r="F933" s="196"/>
      <c r="G933" s="197" t="str">
        <f t="shared" si="28"/>
        <v/>
      </c>
      <c r="H933" s="203"/>
      <c r="I933" s="97"/>
      <c r="J933" s="3" t="b">
        <f t="shared" si="29"/>
        <v>0</v>
      </c>
      <c r="K933" s="1" t="b">
        <f>IF(AND(B933&lt;&gt;"",COUNTIF(Buildings!B:B,B933)=0),TRUE,FALSE)</f>
        <v>0</v>
      </c>
    </row>
    <row r="934" spans="1:11" s="3" customFormat="1" ht="16.5" customHeight="1">
      <c r="A934" s="96"/>
      <c r="B934" s="199"/>
      <c r="C934" s="200"/>
      <c r="D934" s="200"/>
      <c r="E934" s="200"/>
      <c r="F934" s="201"/>
      <c r="G934" s="197" t="str">
        <f t="shared" si="28"/>
        <v/>
      </c>
      <c r="H934" s="203"/>
      <c r="I934" s="97"/>
      <c r="J934" s="3" t="b">
        <f t="shared" si="29"/>
        <v>0</v>
      </c>
      <c r="K934" s="1" t="b">
        <f>IF(AND(B934&lt;&gt;"",COUNTIF(Buildings!B:B,B934)=0),TRUE,FALSE)</f>
        <v>0</v>
      </c>
    </row>
    <row r="935" spans="1:11" s="3" customFormat="1" ht="16.5" customHeight="1">
      <c r="A935" s="96"/>
      <c r="B935" s="194"/>
      <c r="C935" s="195"/>
      <c r="D935" s="195"/>
      <c r="E935" s="195"/>
      <c r="F935" s="196"/>
      <c r="G935" s="197" t="str">
        <f t="shared" si="28"/>
        <v/>
      </c>
      <c r="H935" s="203"/>
      <c r="I935" s="97"/>
      <c r="J935" s="3" t="b">
        <f t="shared" si="29"/>
        <v>0</v>
      </c>
      <c r="K935" s="1" t="b">
        <f>IF(AND(B935&lt;&gt;"",COUNTIF(Buildings!B:B,B935)=0),TRUE,FALSE)</f>
        <v>0</v>
      </c>
    </row>
    <row r="936" spans="1:11" s="3" customFormat="1" ht="16.5" customHeight="1">
      <c r="A936" s="96"/>
      <c r="B936" s="199"/>
      <c r="C936" s="200"/>
      <c r="D936" s="200"/>
      <c r="E936" s="200"/>
      <c r="F936" s="201"/>
      <c r="G936" s="197" t="str">
        <f t="shared" si="28"/>
        <v/>
      </c>
      <c r="H936" s="203"/>
      <c r="I936" s="97"/>
      <c r="J936" s="3" t="b">
        <f t="shared" si="29"/>
        <v>0</v>
      </c>
      <c r="K936" s="1" t="b">
        <f>IF(AND(B936&lt;&gt;"",COUNTIF(Buildings!B:B,B936)=0),TRUE,FALSE)</f>
        <v>0</v>
      </c>
    </row>
    <row r="937" spans="1:11" s="3" customFormat="1" ht="16.5" customHeight="1">
      <c r="A937" s="96"/>
      <c r="B937" s="194"/>
      <c r="C937" s="195"/>
      <c r="D937" s="195"/>
      <c r="E937" s="195"/>
      <c r="F937" s="196"/>
      <c r="G937" s="197" t="str">
        <f t="shared" si="28"/>
        <v/>
      </c>
      <c r="H937" s="203"/>
      <c r="I937" s="97"/>
      <c r="J937" s="3" t="b">
        <f t="shared" si="29"/>
        <v>0</v>
      </c>
      <c r="K937" s="1" t="b">
        <f>IF(AND(B937&lt;&gt;"",COUNTIF(Buildings!B:B,B937)=0),TRUE,FALSE)</f>
        <v>0</v>
      </c>
    </row>
    <row r="938" spans="1:11" s="3" customFormat="1" ht="16.5" customHeight="1">
      <c r="A938" s="96"/>
      <c r="B938" s="199"/>
      <c r="C938" s="200"/>
      <c r="D938" s="200"/>
      <c r="E938" s="200"/>
      <c r="F938" s="201"/>
      <c r="G938" s="197" t="str">
        <f t="shared" si="28"/>
        <v/>
      </c>
      <c r="H938" s="203"/>
      <c r="I938" s="97"/>
      <c r="J938" s="3" t="b">
        <f t="shared" si="29"/>
        <v>0</v>
      </c>
      <c r="K938" s="1" t="b">
        <f>IF(AND(B938&lt;&gt;"",COUNTIF(Buildings!B:B,B938)=0),TRUE,FALSE)</f>
        <v>0</v>
      </c>
    </row>
    <row r="939" spans="1:11" s="3" customFormat="1" ht="16.5" customHeight="1">
      <c r="A939" s="96"/>
      <c r="B939" s="194"/>
      <c r="C939" s="195"/>
      <c r="D939" s="195"/>
      <c r="E939" s="195"/>
      <c r="F939" s="196"/>
      <c r="G939" s="197" t="str">
        <f t="shared" si="28"/>
        <v/>
      </c>
      <c r="H939" s="203"/>
      <c r="I939" s="97"/>
      <c r="J939" s="3" t="b">
        <f t="shared" si="29"/>
        <v>0</v>
      </c>
      <c r="K939" s="1" t="b">
        <f>IF(AND(B939&lt;&gt;"",COUNTIF(Buildings!B:B,B939)=0),TRUE,FALSE)</f>
        <v>0</v>
      </c>
    </row>
    <row r="940" spans="1:11" s="3" customFormat="1" ht="16.5" customHeight="1">
      <c r="A940" s="96"/>
      <c r="B940" s="199"/>
      <c r="C940" s="200"/>
      <c r="D940" s="200"/>
      <c r="E940" s="200"/>
      <c r="F940" s="201"/>
      <c r="G940" s="197" t="str">
        <f t="shared" si="28"/>
        <v/>
      </c>
      <c r="H940" s="203"/>
      <c r="I940" s="97"/>
      <c r="J940" s="3" t="b">
        <f t="shared" si="29"/>
        <v>0</v>
      </c>
      <c r="K940" s="1" t="b">
        <f>IF(AND(B940&lt;&gt;"",COUNTIF(Buildings!B:B,B940)=0),TRUE,FALSE)</f>
        <v>0</v>
      </c>
    </row>
    <row r="941" spans="1:11" s="3" customFormat="1" ht="16.5" customHeight="1">
      <c r="A941" s="96"/>
      <c r="B941" s="194"/>
      <c r="C941" s="195"/>
      <c r="D941" s="195"/>
      <c r="E941" s="195"/>
      <c r="F941" s="196"/>
      <c r="G941" s="197" t="str">
        <f t="shared" si="28"/>
        <v/>
      </c>
      <c r="H941" s="203"/>
      <c r="I941" s="97"/>
      <c r="J941" s="3" t="b">
        <f t="shared" si="29"/>
        <v>0</v>
      </c>
      <c r="K941" s="1" t="b">
        <f>IF(AND(B941&lt;&gt;"",COUNTIF(Buildings!B:B,B941)=0),TRUE,FALSE)</f>
        <v>0</v>
      </c>
    </row>
    <row r="942" spans="1:11" s="3" customFormat="1" ht="16.5" customHeight="1">
      <c r="A942" s="96"/>
      <c r="B942" s="199"/>
      <c r="C942" s="200"/>
      <c r="D942" s="200"/>
      <c r="E942" s="200"/>
      <c r="F942" s="201"/>
      <c r="G942" s="197" t="str">
        <f t="shared" si="28"/>
        <v/>
      </c>
      <c r="H942" s="203"/>
      <c r="I942" s="97"/>
      <c r="J942" s="3" t="b">
        <f t="shared" si="29"/>
        <v>0</v>
      </c>
      <c r="K942" s="1" t="b">
        <f>IF(AND(B942&lt;&gt;"",COUNTIF(Buildings!B:B,B942)=0),TRUE,FALSE)</f>
        <v>0</v>
      </c>
    </row>
    <row r="943" spans="1:11" s="3" customFormat="1" ht="16.5" customHeight="1">
      <c r="A943" s="96"/>
      <c r="B943" s="194"/>
      <c r="C943" s="195"/>
      <c r="D943" s="195"/>
      <c r="E943" s="195"/>
      <c r="F943" s="196"/>
      <c r="G943" s="197" t="str">
        <f t="shared" si="28"/>
        <v/>
      </c>
      <c r="H943" s="203"/>
      <c r="I943" s="97"/>
      <c r="J943" s="3" t="b">
        <f t="shared" si="29"/>
        <v>0</v>
      </c>
      <c r="K943" s="1" t="b">
        <f>IF(AND(B943&lt;&gt;"",COUNTIF(Buildings!B:B,B943)=0),TRUE,FALSE)</f>
        <v>0</v>
      </c>
    </row>
    <row r="944" spans="1:11" s="3" customFormat="1" ht="16.5" customHeight="1">
      <c r="A944" s="96"/>
      <c r="B944" s="199"/>
      <c r="C944" s="200"/>
      <c r="D944" s="200"/>
      <c r="E944" s="200"/>
      <c r="F944" s="201"/>
      <c r="G944" s="197" t="str">
        <f t="shared" si="28"/>
        <v/>
      </c>
      <c r="H944" s="203"/>
      <c r="I944" s="97"/>
      <c r="J944" s="3" t="b">
        <f t="shared" si="29"/>
        <v>0</v>
      </c>
      <c r="K944" s="1" t="b">
        <f>IF(AND(B944&lt;&gt;"",COUNTIF(Buildings!B:B,B944)=0),TRUE,FALSE)</f>
        <v>0</v>
      </c>
    </row>
    <row r="945" spans="1:11" s="3" customFormat="1" ht="16.5" customHeight="1">
      <c r="A945" s="96"/>
      <c r="B945" s="194"/>
      <c r="C945" s="195"/>
      <c r="D945" s="195"/>
      <c r="E945" s="195"/>
      <c r="F945" s="196"/>
      <c r="G945" s="197" t="str">
        <f t="shared" si="28"/>
        <v/>
      </c>
      <c r="H945" s="203"/>
      <c r="I945" s="97"/>
      <c r="J945" s="3" t="b">
        <f t="shared" si="29"/>
        <v>0</v>
      </c>
      <c r="K945" s="1" t="b">
        <f>IF(AND(B945&lt;&gt;"",COUNTIF(Buildings!B:B,B945)=0),TRUE,FALSE)</f>
        <v>0</v>
      </c>
    </row>
    <row r="946" spans="1:11" s="3" customFormat="1" ht="16.5" customHeight="1">
      <c r="A946" s="96"/>
      <c r="B946" s="199"/>
      <c r="C946" s="200"/>
      <c r="D946" s="200"/>
      <c r="E946" s="200"/>
      <c r="F946" s="201"/>
      <c r="G946" s="197" t="str">
        <f t="shared" si="28"/>
        <v/>
      </c>
      <c r="H946" s="203"/>
      <c r="I946" s="97"/>
      <c r="J946" s="3" t="b">
        <f t="shared" si="29"/>
        <v>0</v>
      </c>
      <c r="K946" s="1" t="b">
        <f>IF(AND(B946&lt;&gt;"",COUNTIF(Buildings!B:B,B946)=0),TRUE,FALSE)</f>
        <v>0</v>
      </c>
    </row>
    <row r="947" spans="1:11" s="3" customFormat="1" ht="16.5" customHeight="1">
      <c r="A947" s="96"/>
      <c r="B947" s="194"/>
      <c r="C947" s="195"/>
      <c r="D947" s="195"/>
      <c r="E947" s="195"/>
      <c r="F947" s="196"/>
      <c r="G947" s="197" t="str">
        <f t="shared" si="28"/>
        <v/>
      </c>
      <c r="H947" s="203"/>
      <c r="I947" s="97"/>
      <c r="J947" s="3" t="b">
        <f t="shared" si="29"/>
        <v>0</v>
      </c>
      <c r="K947" s="1" t="b">
        <f>IF(AND(B947&lt;&gt;"",COUNTIF(Buildings!B:B,B947)=0),TRUE,FALSE)</f>
        <v>0</v>
      </c>
    </row>
    <row r="948" spans="1:11" s="3" customFormat="1" ht="16.5" customHeight="1">
      <c r="A948" s="96"/>
      <c r="B948" s="199"/>
      <c r="C948" s="200"/>
      <c r="D948" s="200"/>
      <c r="E948" s="200"/>
      <c r="F948" s="201"/>
      <c r="G948" s="197" t="str">
        <f t="shared" si="28"/>
        <v/>
      </c>
      <c r="H948" s="203"/>
      <c r="I948" s="97"/>
      <c r="J948" s="3" t="b">
        <f t="shared" si="29"/>
        <v>0</v>
      </c>
      <c r="K948" s="1" t="b">
        <f>IF(AND(B948&lt;&gt;"",COUNTIF(Buildings!B:B,B948)=0),TRUE,FALSE)</f>
        <v>0</v>
      </c>
    </row>
    <row r="949" spans="1:11" s="3" customFormat="1" ht="16.5" customHeight="1">
      <c r="A949" s="96"/>
      <c r="B949" s="194"/>
      <c r="C949" s="195"/>
      <c r="D949" s="195"/>
      <c r="E949" s="195"/>
      <c r="F949" s="196"/>
      <c r="G949" s="197" t="str">
        <f t="shared" si="28"/>
        <v/>
      </c>
      <c r="H949" s="203"/>
      <c r="I949" s="97"/>
      <c r="J949" s="3" t="b">
        <f t="shared" si="29"/>
        <v>0</v>
      </c>
      <c r="K949" s="1" t="b">
        <f>IF(AND(B949&lt;&gt;"",COUNTIF(Buildings!B:B,B949)=0),TRUE,FALSE)</f>
        <v>0</v>
      </c>
    </row>
    <row r="950" spans="1:11" s="3" customFormat="1" ht="16.5" customHeight="1">
      <c r="A950" s="96"/>
      <c r="B950" s="199"/>
      <c r="C950" s="200"/>
      <c r="D950" s="200"/>
      <c r="E950" s="200"/>
      <c r="F950" s="201"/>
      <c r="G950" s="197" t="str">
        <f t="shared" si="28"/>
        <v/>
      </c>
      <c r="H950" s="203"/>
      <c r="I950" s="97"/>
      <c r="J950" s="3" t="b">
        <f t="shared" si="29"/>
        <v>0</v>
      </c>
      <c r="K950" s="1" t="b">
        <f>IF(AND(B950&lt;&gt;"",COUNTIF(Buildings!B:B,B950)=0),TRUE,FALSE)</f>
        <v>0</v>
      </c>
    </row>
    <row r="951" spans="1:11" s="3" customFormat="1" ht="16.5" customHeight="1">
      <c r="A951" s="96"/>
      <c r="B951" s="194"/>
      <c r="C951" s="195"/>
      <c r="D951" s="195"/>
      <c r="E951" s="195"/>
      <c r="F951" s="196"/>
      <c r="G951" s="197" t="str">
        <f t="shared" si="28"/>
        <v/>
      </c>
      <c r="H951" s="203"/>
      <c r="I951" s="97"/>
      <c r="J951" s="3" t="b">
        <f t="shared" si="29"/>
        <v>0</v>
      </c>
      <c r="K951" s="1" t="b">
        <f>IF(AND(B951&lt;&gt;"",COUNTIF(Buildings!B:B,B951)=0),TRUE,FALSE)</f>
        <v>0</v>
      </c>
    </row>
    <row r="952" spans="1:11" s="3" customFormat="1" ht="16.5" customHeight="1">
      <c r="A952" s="96"/>
      <c r="B952" s="199"/>
      <c r="C952" s="200"/>
      <c r="D952" s="200"/>
      <c r="E952" s="200"/>
      <c r="F952" s="201"/>
      <c r="G952" s="197" t="str">
        <f t="shared" si="28"/>
        <v/>
      </c>
      <c r="H952" s="203"/>
      <c r="I952" s="97"/>
      <c r="J952" s="3" t="b">
        <f t="shared" si="29"/>
        <v>0</v>
      </c>
      <c r="K952" s="1" t="b">
        <f>IF(AND(B952&lt;&gt;"",COUNTIF(Buildings!B:B,B952)=0),TRUE,FALSE)</f>
        <v>0</v>
      </c>
    </row>
    <row r="953" spans="1:11" s="3" customFormat="1" ht="16.5" customHeight="1">
      <c r="A953" s="96"/>
      <c r="B953" s="194"/>
      <c r="C953" s="195"/>
      <c r="D953" s="195"/>
      <c r="E953" s="195"/>
      <c r="F953" s="196"/>
      <c r="G953" s="197" t="str">
        <f t="shared" si="28"/>
        <v/>
      </c>
      <c r="H953" s="203"/>
      <c r="I953" s="97"/>
      <c r="J953" s="3" t="b">
        <f t="shared" si="29"/>
        <v>0</v>
      </c>
      <c r="K953" s="1" t="b">
        <f>IF(AND(B953&lt;&gt;"",COUNTIF(Buildings!B:B,B953)=0),TRUE,FALSE)</f>
        <v>0</v>
      </c>
    </row>
    <row r="954" spans="1:11" s="3" customFormat="1" ht="16.5" customHeight="1">
      <c r="A954" s="96"/>
      <c r="B954" s="199"/>
      <c r="C954" s="200"/>
      <c r="D954" s="200"/>
      <c r="E954" s="200"/>
      <c r="F954" s="201"/>
      <c r="G954" s="197" t="str">
        <f t="shared" si="28"/>
        <v/>
      </c>
      <c r="H954" s="203"/>
      <c r="I954" s="97"/>
      <c r="J954" s="3" t="b">
        <f t="shared" si="29"/>
        <v>0</v>
      </c>
      <c r="K954" s="1" t="b">
        <f>IF(AND(B954&lt;&gt;"",COUNTIF(Buildings!B:B,B954)=0),TRUE,FALSE)</f>
        <v>0</v>
      </c>
    </row>
    <row r="955" spans="1:11" s="3" customFormat="1" ht="16.5" customHeight="1">
      <c r="A955" s="96"/>
      <c r="B955" s="194"/>
      <c r="C955" s="195"/>
      <c r="D955" s="195"/>
      <c r="E955" s="195"/>
      <c r="F955" s="196"/>
      <c r="G955" s="197" t="str">
        <f t="shared" si="28"/>
        <v/>
      </c>
      <c r="H955" s="203"/>
      <c r="I955" s="97"/>
      <c r="J955" s="3" t="b">
        <f t="shared" si="29"/>
        <v>0</v>
      </c>
      <c r="K955" s="1" t="b">
        <f>IF(AND(B955&lt;&gt;"",COUNTIF(Buildings!B:B,B955)=0),TRUE,FALSE)</f>
        <v>0</v>
      </c>
    </row>
    <row r="956" spans="1:11" s="3" customFormat="1" ht="16.5" customHeight="1">
      <c r="A956" s="96"/>
      <c r="B956" s="199"/>
      <c r="C956" s="200"/>
      <c r="D956" s="200"/>
      <c r="E956" s="200"/>
      <c r="F956" s="201"/>
      <c r="G956" s="197" t="str">
        <f t="shared" si="28"/>
        <v/>
      </c>
      <c r="H956" s="203"/>
      <c r="I956" s="97"/>
      <c r="J956" s="3" t="b">
        <f t="shared" si="29"/>
        <v>0</v>
      </c>
      <c r="K956" s="1" t="b">
        <f>IF(AND(B956&lt;&gt;"",COUNTIF(Buildings!B:B,B956)=0),TRUE,FALSE)</f>
        <v>0</v>
      </c>
    </row>
    <row r="957" spans="1:11" s="3" customFormat="1" ht="16.5" customHeight="1">
      <c r="A957" s="96"/>
      <c r="B957" s="194"/>
      <c r="C957" s="195"/>
      <c r="D957" s="195"/>
      <c r="E957" s="195"/>
      <c r="F957" s="196"/>
      <c r="G957" s="197" t="str">
        <f t="shared" si="28"/>
        <v/>
      </c>
      <c r="H957" s="203"/>
      <c r="I957" s="97"/>
      <c r="J957" s="3" t="b">
        <f t="shared" si="29"/>
        <v>0</v>
      </c>
      <c r="K957" s="1" t="b">
        <f>IF(AND(B957&lt;&gt;"",COUNTIF(Buildings!B:B,B957)=0),TRUE,FALSE)</f>
        <v>0</v>
      </c>
    </row>
    <row r="958" spans="1:11" s="3" customFormat="1" ht="16.5" customHeight="1">
      <c r="A958" s="96"/>
      <c r="B958" s="199"/>
      <c r="C958" s="200"/>
      <c r="D958" s="200"/>
      <c r="E958" s="200"/>
      <c r="F958" s="201"/>
      <c r="G958" s="197" t="str">
        <f t="shared" si="28"/>
        <v/>
      </c>
      <c r="H958" s="203"/>
      <c r="I958" s="97"/>
      <c r="J958" s="3" t="b">
        <f t="shared" si="29"/>
        <v>0</v>
      </c>
      <c r="K958" s="1" t="b">
        <f>IF(AND(B958&lt;&gt;"",COUNTIF(Buildings!B:B,B958)=0),TRUE,FALSE)</f>
        <v>0</v>
      </c>
    </row>
    <row r="959" spans="1:11" s="3" customFormat="1" ht="16.5" customHeight="1">
      <c r="A959" s="96"/>
      <c r="B959" s="194"/>
      <c r="C959" s="195"/>
      <c r="D959" s="195"/>
      <c r="E959" s="195"/>
      <c r="F959" s="196"/>
      <c r="G959" s="197" t="str">
        <f t="shared" si="28"/>
        <v/>
      </c>
      <c r="H959" s="203"/>
      <c r="I959" s="97"/>
      <c r="J959" s="3" t="b">
        <f t="shared" si="29"/>
        <v>0</v>
      </c>
      <c r="K959" s="1" t="b">
        <f>IF(AND(B959&lt;&gt;"",COUNTIF(Buildings!B:B,B959)=0),TRUE,FALSE)</f>
        <v>0</v>
      </c>
    </row>
    <row r="960" spans="1:11" s="3" customFormat="1" ht="16.5" customHeight="1">
      <c r="A960" s="96"/>
      <c r="B960" s="199"/>
      <c r="C960" s="200"/>
      <c r="D960" s="200"/>
      <c r="E960" s="200"/>
      <c r="F960" s="201"/>
      <c r="G960" s="197" t="str">
        <f t="shared" si="28"/>
        <v/>
      </c>
      <c r="H960" s="203"/>
      <c r="I960" s="97"/>
      <c r="J960" s="3" t="b">
        <f t="shared" si="29"/>
        <v>0</v>
      </c>
      <c r="K960" s="1" t="b">
        <f>IF(AND(B960&lt;&gt;"",COUNTIF(Buildings!B:B,B960)=0),TRUE,FALSE)</f>
        <v>0</v>
      </c>
    </row>
    <row r="961" spans="1:11" s="3" customFormat="1" ht="16.5" customHeight="1">
      <c r="A961" s="96"/>
      <c r="B961" s="194"/>
      <c r="C961" s="195"/>
      <c r="D961" s="195"/>
      <c r="E961" s="195"/>
      <c r="F961" s="196"/>
      <c r="G961" s="197" t="str">
        <f t="shared" si="28"/>
        <v/>
      </c>
      <c r="H961" s="203"/>
      <c r="I961" s="97"/>
      <c r="J961" s="3" t="b">
        <f t="shared" si="29"/>
        <v>0</v>
      </c>
      <c r="K961" s="1" t="b">
        <f>IF(AND(B961&lt;&gt;"",COUNTIF(Buildings!B:B,B961)=0),TRUE,FALSE)</f>
        <v>0</v>
      </c>
    </row>
    <row r="962" spans="1:11" s="3" customFormat="1" ht="16.5" customHeight="1">
      <c r="A962" s="96"/>
      <c r="B962" s="199"/>
      <c r="C962" s="200"/>
      <c r="D962" s="200"/>
      <c r="E962" s="200"/>
      <c r="F962" s="201"/>
      <c r="G962" s="197" t="str">
        <f t="shared" si="28"/>
        <v/>
      </c>
      <c r="H962" s="203"/>
      <c r="I962" s="97"/>
      <c r="J962" s="3" t="b">
        <f t="shared" si="29"/>
        <v>0</v>
      </c>
      <c r="K962" s="1" t="b">
        <f>IF(AND(B962&lt;&gt;"",COUNTIF(Buildings!B:B,B962)=0),TRUE,FALSE)</f>
        <v>0</v>
      </c>
    </row>
    <row r="963" spans="1:11" s="3" customFormat="1" ht="16.5" customHeight="1">
      <c r="A963" s="96"/>
      <c r="B963" s="194"/>
      <c r="C963" s="195"/>
      <c r="D963" s="195"/>
      <c r="E963" s="195"/>
      <c r="F963" s="196"/>
      <c r="G963" s="197" t="str">
        <f t="shared" si="28"/>
        <v/>
      </c>
      <c r="H963" s="203"/>
      <c r="I963" s="97"/>
      <c r="J963" s="3" t="b">
        <f t="shared" si="29"/>
        <v>0</v>
      </c>
      <c r="K963" s="1" t="b">
        <f>IF(AND(B963&lt;&gt;"",COUNTIF(Buildings!B:B,B963)=0),TRUE,FALSE)</f>
        <v>0</v>
      </c>
    </row>
    <row r="964" spans="1:11" s="3" customFormat="1" ht="16.5" customHeight="1">
      <c r="A964" s="96"/>
      <c r="B964" s="199"/>
      <c r="C964" s="200"/>
      <c r="D964" s="200"/>
      <c r="E964" s="200"/>
      <c r="F964" s="201"/>
      <c r="G964" s="197" t="str">
        <f t="shared" ref="G964:G1027" si="30">IF(F964="","",F964)</f>
        <v/>
      </c>
      <c r="H964" s="203"/>
      <c r="I964" s="97"/>
      <c r="J964" s="3" t="b">
        <f t="shared" ref="J964:J1027" si="31">IF(F964=G964,FALSE,TRUE)</f>
        <v>0</v>
      </c>
      <c r="K964" s="1" t="b">
        <f>IF(AND(B964&lt;&gt;"",COUNTIF(Buildings!B:B,B964)=0),TRUE,FALSE)</f>
        <v>0</v>
      </c>
    </row>
    <row r="965" spans="1:11" s="3" customFormat="1" ht="16.5" customHeight="1">
      <c r="A965" s="96"/>
      <c r="B965" s="194"/>
      <c r="C965" s="195"/>
      <c r="D965" s="195"/>
      <c r="E965" s="195"/>
      <c r="F965" s="196"/>
      <c r="G965" s="197" t="str">
        <f t="shared" si="30"/>
        <v/>
      </c>
      <c r="H965" s="203"/>
      <c r="I965" s="97"/>
      <c r="J965" s="3" t="b">
        <f t="shared" si="31"/>
        <v>0</v>
      </c>
      <c r="K965" s="1" t="b">
        <f>IF(AND(B965&lt;&gt;"",COUNTIF(Buildings!B:B,B965)=0),TRUE,FALSE)</f>
        <v>0</v>
      </c>
    </row>
    <row r="966" spans="1:11" s="3" customFormat="1" ht="16.5" customHeight="1">
      <c r="A966" s="96"/>
      <c r="B966" s="199"/>
      <c r="C966" s="200"/>
      <c r="D966" s="200"/>
      <c r="E966" s="200"/>
      <c r="F966" s="201"/>
      <c r="G966" s="197" t="str">
        <f t="shared" si="30"/>
        <v/>
      </c>
      <c r="H966" s="203"/>
      <c r="I966" s="97"/>
      <c r="J966" s="3" t="b">
        <f t="shared" si="31"/>
        <v>0</v>
      </c>
      <c r="K966" s="1" t="b">
        <f>IF(AND(B966&lt;&gt;"",COUNTIF(Buildings!B:B,B966)=0),TRUE,FALSE)</f>
        <v>0</v>
      </c>
    </row>
    <row r="967" spans="1:11" s="3" customFormat="1" ht="16.5" customHeight="1">
      <c r="A967" s="96"/>
      <c r="B967" s="194"/>
      <c r="C967" s="195"/>
      <c r="D967" s="195"/>
      <c r="E967" s="195"/>
      <c r="F967" s="196"/>
      <c r="G967" s="197" t="str">
        <f t="shared" si="30"/>
        <v/>
      </c>
      <c r="H967" s="203"/>
      <c r="I967" s="97"/>
      <c r="J967" s="3" t="b">
        <f t="shared" si="31"/>
        <v>0</v>
      </c>
      <c r="K967" s="1" t="b">
        <f>IF(AND(B967&lt;&gt;"",COUNTIF(Buildings!B:B,B967)=0),TRUE,FALSE)</f>
        <v>0</v>
      </c>
    </row>
    <row r="968" spans="1:11" s="3" customFormat="1" ht="16.5" customHeight="1">
      <c r="A968" s="96"/>
      <c r="B968" s="199"/>
      <c r="C968" s="200"/>
      <c r="D968" s="200"/>
      <c r="E968" s="200"/>
      <c r="F968" s="201"/>
      <c r="G968" s="197" t="str">
        <f t="shared" si="30"/>
        <v/>
      </c>
      <c r="H968" s="203"/>
      <c r="I968" s="97"/>
      <c r="J968" s="3" t="b">
        <f t="shared" si="31"/>
        <v>0</v>
      </c>
      <c r="K968" s="1" t="b">
        <f>IF(AND(B968&lt;&gt;"",COUNTIF(Buildings!B:B,B968)=0),TRUE,FALSE)</f>
        <v>0</v>
      </c>
    </row>
    <row r="969" spans="1:11" s="3" customFormat="1" ht="16.5" customHeight="1">
      <c r="A969" s="96"/>
      <c r="B969" s="194"/>
      <c r="C969" s="195"/>
      <c r="D969" s="195"/>
      <c r="E969" s="195"/>
      <c r="F969" s="196"/>
      <c r="G969" s="197" t="str">
        <f t="shared" si="30"/>
        <v/>
      </c>
      <c r="H969" s="203"/>
      <c r="I969" s="97"/>
      <c r="J969" s="3" t="b">
        <f t="shared" si="31"/>
        <v>0</v>
      </c>
      <c r="K969" s="1" t="b">
        <f>IF(AND(B969&lt;&gt;"",COUNTIF(Buildings!B:B,B969)=0),TRUE,FALSE)</f>
        <v>0</v>
      </c>
    </row>
    <row r="970" spans="1:11" s="3" customFormat="1" ht="16.5" customHeight="1">
      <c r="A970" s="96"/>
      <c r="B970" s="199"/>
      <c r="C970" s="200"/>
      <c r="D970" s="200"/>
      <c r="E970" s="200"/>
      <c r="F970" s="201"/>
      <c r="G970" s="197" t="str">
        <f t="shared" si="30"/>
        <v/>
      </c>
      <c r="H970" s="203"/>
      <c r="I970" s="97"/>
      <c r="J970" s="3" t="b">
        <f t="shared" si="31"/>
        <v>0</v>
      </c>
      <c r="K970" s="1" t="b">
        <f>IF(AND(B970&lt;&gt;"",COUNTIF(Buildings!B:B,B970)=0),TRUE,FALSE)</f>
        <v>0</v>
      </c>
    </row>
    <row r="971" spans="1:11" s="3" customFormat="1" ht="16.5" customHeight="1">
      <c r="A971" s="96"/>
      <c r="B971" s="194"/>
      <c r="C971" s="195"/>
      <c r="D971" s="195"/>
      <c r="E971" s="195"/>
      <c r="F971" s="196"/>
      <c r="G971" s="197" t="str">
        <f t="shared" si="30"/>
        <v/>
      </c>
      <c r="H971" s="203"/>
      <c r="I971" s="97"/>
      <c r="J971" s="3" t="b">
        <f t="shared" si="31"/>
        <v>0</v>
      </c>
      <c r="K971" s="1" t="b">
        <f>IF(AND(B971&lt;&gt;"",COUNTIF(Buildings!B:B,B971)=0),TRUE,FALSE)</f>
        <v>0</v>
      </c>
    </row>
    <row r="972" spans="1:11" s="3" customFormat="1" ht="16.5" customHeight="1">
      <c r="A972" s="96"/>
      <c r="B972" s="199"/>
      <c r="C972" s="200"/>
      <c r="D972" s="200"/>
      <c r="E972" s="200"/>
      <c r="F972" s="201"/>
      <c r="G972" s="197" t="str">
        <f t="shared" si="30"/>
        <v/>
      </c>
      <c r="H972" s="203"/>
      <c r="I972" s="97"/>
      <c r="J972" s="3" t="b">
        <f t="shared" si="31"/>
        <v>0</v>
      </c>
      <c r="K972" s="1" t="b">
        <f>IF(AND(B972&lt;&gt;"",COUNTIF(Buildings!B:B,B972)=0),TRUE,FALSE)</f>
        <v>0</v>
      </c>
    </row>
    <row r="973" spans="1:11" s="3" customFormat="1" ht="16.5" customHeight="1">
      <c r="A973" s="96"/>
      <c r="B973" s="194"/>
      <c r="C973" s="195"/>
      <c r="D973" s="195"/>
      <c r="E973" s="195"/>
      <c r="F973" s="196"/>
      <c r="G973" s="197" t="str">
        <f t="shared" si="30"/>
        <v/>
      </c>
      <c r="H973" s="203"/>
      <c r="I973" s="97"/>
      <c r="J973" s="3" t="b">
        <f t="shared" si="31"/>
        <v>0</v>
      </c>
      <c r="K973" s="1" t="b">
        <f>IF(AND(B973&lt;&gt;"",COUNTIF(Buildings!B:B,B973)=0),TRUE,FALSE)</f>
        <v>0</v>
      </c>
    </row>
    <row r="974" spans="1:11" s="3" customFormat="1" ht="16.5" customHeight="1">
      <c r="A974" s="96"/>
      <c r="B974" s="199"/>
      <c r="C974" s="200"/>
      <c r="D974" s="200"/>
      <c r="E974" s="200"/>
      <c r="F974" s="201"/>
      <c r="G974" s="197" t="str">
        <f t="shared" si="30"/>
        <v/>
      </c>
      <c r="H974" s="203"/>
      <c r="I974" s="97"/>
      <c r="J974" s="3" t="b">
        <f t="shared" si="31"/>
        <v>0</v>
      </c>
      <c r="K974" s="1" t="b">
        <f>IF(AND(B974&lt;&gt;"",COUNTIF(Buildings!B:B,B974)=0),TRUE,FALSE)</f>
        <v>0</v>
      </c>
    </row>
    <row r="975" spans="1:11" s="3" customFormat="1" ht="16.5" customHeight="1">
      <c r="A975" s="96"/>
      <c r="B975" s="194"/>
      <c r="C975" s="195"/>
      <c r="D975" s="195"/>
      <c r="E975" s="195"/>
      <c r="F975" s="196"/>
      <c r="G975" s="197" t="str">
        <f t="shared" si="30"/>
        <v/>
      </c>
      <c r="H975" s="203"/>
      <c r="I975" s="97"/>
      <c r="J975" s="3" t="b">
        <f t="shared" si="31"/>
        <v>0</v>
      </c>
      <c r="K975" s="1" t="b">
        <f>IF(AND(B975&lt;&gt;"",COUNTIF(Buildings!B:B,B975)=0),TRUE,FALSE)</f>
        <v>0</v>
      </c>
    </row>
    <row r="976" spans="1:11" s="3" customFormat="1" ht="16.5" customHeight="1">
      <c r="A976" s="96"/>
      <c r="B976" s="199"/>
      <c r="C976" s="200"/>
      <c r="D976" s="200"/>
      <c r="E976" s="200"/>
      <c r="F976" s="201"/>
      <c r="G976" s="197" t="str">
        <f t="shared" si="30"/>
        <v/>
      </c>
      <c r="H976" s="203"/>
      <c r="I976" s="97"/>
      <c r="J976" s="3" t="b">
        <f t="shared" si="31"/>
        <v>0</v>
      </c>
      <c r="K976" s="1" t="b">
        <f>IF(AND(B976&lt;&gt;"",COUNTIF(Buildings!B:B,B976)=0),TRUE,FALSE)</f>
        <v>0</v>
      </c>
    </row>
    <row r="977" spans="1:11" s="3" customFormat="1" ht="16.5" customHeight="1">
      <c r="A977" s="96"/>
      <c r="B977" s="194"/>
      <c r="C977" s="195"/>
      <c r="D977" s="195"/>
      <c r="E977" s="195"/>
      <c r="F977" s="196"/>
      <c r="G977" s="197" t="str">
        <f t="shared" si="30"/>
        <v/>
      </c>
      <c r="H977" s="203"/>
      <c r="I977" s="97"/>
      <c r="J977" s="3" t="b">
        <f t="shared" si="31"/>
        <v>0</v>
      </c>
      <c r="K977" s="1" t="b">
        <f>IF(AND(B977&lt;&gt;"",COUNTIF(Buildings!B:B,B977)=0),TRUE,FALSE)</f>
        <v>0</v>
      </c>
    </row>
    <row r="978" spans="1:11" s="3" customFormat="1" ht="16.5" customHeight="1">
      <c r="A978" s="96"/>
      <c r="B978" s="199"/>
      <c r="C978" s="200"/>
      <c r="D978" s="200"/>
      <c r="E978" s="200"/>
      <c r="F978" s="201"/>
      <c r="G978" s="197" t="str">
        <f t="shared" si="30"/>
        <v/>
      </c>
      <c r="H978" s="203"/>
      <c r="I978" s="97"/>
      <c r="J978" s="3" t="b">
        <f t="shared" si="31"/>
        <v>0</v>
      </c>
      <c r="K978" s="1" t="b">
        <f>IF(AND(B978&lt;&gt;"",COUNTIF(Buildings!B:B,B978)=0),TRUE,FALSE)</f>
        <v>0</v>
      </c>
    </row>
    <row r="979" spans="1:11" s="3" customFormat="1" ht="16.5" customHeight="1">
      <c r="A979" s="96"/>
      <c r="B979" s="194"/>
      <c r="C979" s="195"/>
      <c r="D979" s="195"/>
      <c r="E979" s="195"/>
      <c r="F979" s="196"/>
      <c r="G979" s="197" t="str">
        <f t="shared" si="30"/>
        <v/>
      </c>
      <c r="H979" s="203"/>
      <c r="I979" s="97"/>
      <c r="J979" s="3" t="b">
        <f t="shared" si="31"/>
        <v>0</v>
      </c>
      <c r="K979" s="1" t="b">
        <f>IF(AND(B979&lt;&gt;"",COUNTIF(Buildings!B:B,B979)=0),TRUE,FALSE)</f>
        <v>0</v>
      </c>
    </row>
    <row r="980" spans="1:11" s="3" customFormat="1" ht="16.5" customHeight="1">
      <c r="A980" s="96"/>
      <c r="B980" s="199"/>
      <c r="C980" s="200"/>
      <c r="D980" s="200"/>
      <c r="E980" s="200"/>
      <c r="F980" s="201"/>
      <c r="G980" s="197" t="str">
        <f t="shared" si="30"/>
        <v/>
      </c>
      <c r="H980" s="203"/>
      <c r="I980" s="97"/>
      <c r="J980" s="3" t="b">
        <f t="shared" si="31"/>
        <v>0</v>
      </c>
      <c r="K980" s="1" t="b">
        <f>IF(AND(B980&lt;&gt;"",COUNTIF(Buildings!B:B,B980)=0),TRUE,FALSE)</f>
        <v>0</v>
      </c>
    </row>
    <row r="981" spans="1:11" s="3" customFormat="1" ht="16.5" customHeight="1">
      <c r="A981" s="96"/>
      <c r="B981" s="194"/>
      <c r="C981" s="195"/>
      <c r="D981" s="195"/>
      <c r="E981" s="195"/>
      <c r="F981" s="196"/>
      <c r="G981" s="197" t="str">
        <f t="shared" si="30"/>
        <v/>
      </c>
      <c r="H981" s="203"/>
      <c r="I981" s="97"/>
      <c r="J981" s="3" t="b">
        <f t="shared" si="31"/>
        <v>0</v>
      </c>
      <c r="K981" s="1" t="b">
        <f>IF(AND(B981&lt;&gt;"",COUNTIF(Buildings!B:B,B981)=0),TRUE,FALSE)</f>
        <v>0</v>
      </c>
    </row>
    <row r="982" spans="1:11" s="3" customFormat="1" ht="16.5" customHeight="1">
      <c r="A982" s="96"/>
      <c r="B982" s="199"/>
      <c r="C982" s="200"/>
      <c r="D982" s="200"/>
      <c r="E982" s="200"/>
      <c r="F982" s="201"/>
      <c r="G982" s="197" t="str">
        <f t="shared" si="30"/>
        <v/>
      </c>
      <c r="H982" s="203"/>
      <c r="I982" s="97"/>
      <c r="J982" s="3" t="b">
        <f t="shared" si="31"/>
        <v>0</v>
      </c>
      <c r="K982" s="1" t="b">
        <f>IF(AND(B982&lt;&gt;"",COUNTIF(Buildings!B:B,B982)=0),TRUE,FALSE)</f>
        <v>0</v>
      </c>
    </row>
    <row r="983" spans="1:11" s="3" customFormat="1" ht="16.5" customHeight="1">
      <c r="A983" s="96"/>
      <c r="B983" s="194"/>
      <c r="C983" s="195"/>
      <c r="D983" s="195"/>
      <c r="E983" s="195"/>
      <c r="F983" s="196"/>
      <c r="G983" s="197" t="str">
        <f t="shared" si="30"/>
        <v/>
      </c>
      <c r="H983" s="203"/>
      <c r="I983" s="97"/>
      <c r="J983" s="3" t="b">
        <f t="shared" si="31"/>
        <v>0</v>
      </c>
      <c r="K983" s="1" t="b">
        <f>IF(AND(B983&lt;&gt;"",COUNTIF(Buildings!B:B,B983)=0),TRUE,FALSE)</f>
        <v>0</v>
      </c>
    </row>
    <row r="984" spans="1:11" s="3" customFormat="1" ht="16.5" customHeight="1">
      <c r="A984" s="96"/>
      <c r="B984" s="199"/>
      <c r="C984" s="200"/>
      <c r="D984" s="200"/>
      <c r="E984" s="200"/>
      <c r="F984" s="201"/>
      <c r="G984" s="197" t="str">
        <f t="shared" si="30"/>
        <v/>
      </c>
      <c r="H984" s="203"/>
      <c r="I984" s="97"/>
      <c r="J984" s="3" t="b">
        <f t="shared" si="31"/>
        <v>0</v>
      </c>
      <c r="K984" s="1" t="b">
        <f>IF(AND(B984&lt;&gt;"",COUNTIF(Buildings!B:B,B984)=0),TRUE,FALSE)</f>
        <v>0</v>
      </c>
    </row>
    <row r="985" spans="1:11" s="3" customFormat="1" ht="16.5" customHeight="1">
      <c r="A985" s="96"/>
      <c r="B985" s="194"/>
      <c r="C985" s="195"/>
      <c r="D985" s="195"/>
      <c r="E985" s="195"/>
      <c r="F985" s="196"/>
      <c r="G985" s="197" t="str">
        <f t="shared" si="30"/>
        <v/>
      </c>
      <c r="H985" s="203"/>
      <c r="I985" s="97"/>
      <c r="J985" s="3" t="b">
        <f t="shared" si="31"/>
        <v>0</v>
      </c>
      <c r="K985" s="1" t="b">
        <f>IF(AND(B985&lt;&gt;"",COUNTIF(Buildings!B:B,B985)=0),TRUE,FALSE)</f>
        <v>0</v>
      </c>
    </row>
    <row r="986" spans="1:11" s="3" customFormat="1" ht="16.5" customHeight="1">
      <c r="A986" s="96"/>
      <c r="B986" s="199"/>
      <c r="C986" s="200"/>
      <c r="D986" s="200"/>
      <c r="E986" s="200"/>
      <c r="F986" s="201"/>
      <c r="G986" s="197" t="str">
        <f t="shared" si="30"/>
        <v/>
      </c>
      <c r="H986" s="203"/>
      <c r="I986" s="97"/>
      <c r="J986" s="3" t="b">
        <f t="shared" si="31"/>
        <v>0</v>
      </c>
      <c r="K986" s="1" t="b">
        <f>IF(AND(B986&lt;&gt;"",COUNTIF(Buildings!B:B,B986)=0),TRUE,FALSE)</f>
        <v>0</v>
      </c>
    </row>
    <row r="987" spans="1:11" s="3" customFormat="1" ht="16.5" customHeight="1">
      <c r="A987" s="96"/>
      <c r="B987" s="194"/>
      <c r="C987" s="195"/>
      <c r="D987" s="195"/>
      <c r="E987" s="195"/>
      <c r="F987" s="196"/>
      <c r="G987" s="197" t="str">
        <f t="shared" si="30"/>
        <v/>
      </c>
      <c r="H987" s="203"/>
      <c r="I987" s="97"/>
      <c r="J987" s="3" t="b">
        <f t="shared" si="31"/>
        <v>0</v>
      </c>
      <c r="K987" s="1" t="b">
        <f>IF(AND(B987&lt;&gt;"",COUNTIF(Buildings!B:B,B987)=0),TRUE,FALSE)</f>
        <v>0</v>
      </c>
    </row>
    <row r="988" spans="1:11" s="3" customFormat="1" ht="16.5" customHeight="1">
      <c r="A988" s="96"/>
      <c r="B988" s="199"/>
      <c r="C988" s="200"/>
      <c r="D988" s="200"/>
      <c r="E988" s="200"/>
      <c r="F988" s="201"/>
      <c r="G988" s="197" t="str">
        <f t="shared" si="30"/>
        <v/>
      </c>
      <c r="H988" s="203"/>
      <c r="I988" s="97"/>
      <c r="J988" s="3" t="b">
        <f t="shared" si="31"/>
        <v>0</v>
      </c>
      <c r="K988" s="1" t="b">
        <f>IF(AND(B988&lt;&gt;"",COUNTIF(Buildings!B:B,B988)=0),TRUE,FALSE)</f>
        <v>0</v>
      </c>
    </row>
    <row r="989" spans="1:11" s="3" customFormat="1" ht="16.5" customHeight="1">
      <c r="A989" s="96"/>
      <c r="B989" s="194"/>
      <c r="C989" s="195"/>
      <c r="D989" s="195"/>
      <c r="E989" s="195"/>
      <c r="F989" s="196"/>
      <c r="G989" s="197" t="str">
        <f t="shared" si="30"/>
        <v/>
      </c>
      <c r="H989" s="203"/>
      <c r="I989" s="97"/>
      <c r="J989" s="3" t="b">
        <f t="shared" si="31"/>
        <v>0</v>
      </c>
      <c r="K989" s="1" t="b">
        <f>IF(AND(B989&lt;&gt;"",COUNTIF(Buildings!B:B,B989)=0),TRUE,FALSE)</f>
        <v>0</v>
      </c>
    </row>
    <row r="990" spans="1:11" s="3" customFormat="1" ht="16.5" customHeight="1">
      <c r="A990" s="96"/>
      <c r="B990" s="199"/>
      <c r="C990" s="200"/>
      <c r="D990" s="200"/>
      <c r="E990" s="200"/>
      <c r="F990" s="201"/>
      <c r="G990" s="197" t="str">
        <f t="shared" si="30"/>
        <v/>
      </c>
      <c r="H990" s="203"/>
      <c r="I990" s="97"/>
      <c r="J990" s="3" t="b">
        <f t="shared" si="31"/>
        <v>0</v>
      </c>
      <c r="K990" s="1" t="b">
        <f>IF(AND(B990&lt;&gt;"",COUNTIF(Buildings!B:B,B990)=0),TRUE,FALSE)</f>
        <v>0</v>
      </c>
    </row>
    <row r="991" spans="1:11" s="3" customFormat="1" ht="16.5" customHeight="1">
      <c r="A991" s="96"/>
      <c r="B991" s="194"/>
      <c r="C991" s="195"/>
      <c r="D991" s="195"/>
      <c r="E991" s="195"/>
      <c r="F991" s="196"/>
      <c r="G991" s="197" t="str">
        <f t="shared" si="30"/>
        <v/>
      </c>
      <c r="H991" s="203"/>
      <c r="I991" s="97"/>
      <c r="J991" s="3" t="b">
        <f t="shared" si="31"/>
        <v>0</v>
      </c>
      <c r="K991" s="1" t="b">
        <f>IF(AND(B991&lt;&gt;"",COUNTIF(Buildings!B:B,B991)=0),TRUE,FALSE)</f>
        <v>0</v>
      </c>
    </row>
    <row r="992" spans="1:11" s="3" customFormat="1" ht="16.5" customHeight="1">
      <c r="A992" s="96"/>
      <c r="B992" s="199"/>
      <c r="C992" s="200"/>
      <c r="D992" s="200"/>
      <c r="E992" s="200"/>
      <c r="F992" s="201"/>
      <c r="G992" s="197" t="str">
        <f t="shared" si="30"/>
        <v/>
      </c>
      <c r="H992" s="203"/>
      <c r="I992" s="97"/>
      <c r="J992" s="3" t="b">
        <f t="shared" si="31"/>
        <v>0</v>
      </c>
      <c r="K992" s="1" t="b">
        <f>IF(AND(B992&lt;&gt;"",COUNTIF(Buildings!B:B,B992)=0),TRUE,FALSE)</f>
        <v>0</v>
      </c>
    </row>
    <row r="993" spans="1:11" s="3" customFormat="1" ht="16.5" customHeight="1">
      <c r="A993" s="96"/>
      <c r="B993" s="194"/>
      <c r="C993" s="195"/>
      <c r="D993" s="195"/>
      <c r="E993" s="195"/>
      <c r="F993" s="196"/>
      <c r="G993" s="197" t="str">
        <f t="shared" si="30"/>
        <v/>
      </c>
      <c r="H993" s="203"/>
      <c r="I993" s="97"/>
      <c r="J993" s="3" t="b">
        <f t="shared" si="31"/>
        <v>0</v>
      </c>
      <c r="K993" s="1" t="b">
        <f>IF(AND(B993&lt;&gt;"",COUNTIF(Buildings!B:B,B993)=0),TRUE,FALSE)</f>
        <v>0</v>
      </c>
    </row>
    <row r="994" spans="1:11" s="3" customFormat="1" ht="16.5" customHeight="1">
      <c r="A994" s="96"/>
      <c r="B994" s="199"/>
      <c r="C994" s="200"/>
      <c r="D994" s="200"/>
      <c r="E994" s="200"/>
      <c r="F994" s="201"/>
      <c r="G994" s="197" t="str">
        <f t="shared" si="30"/>
        <v/>
      </c>
      <c r="H994" s="203"/>
      <c r="I994" s="97"/>
      <c r="J994" s="3" t="b">
        <f t="shared" si="31"/>
        <v>0</v>
      </c>
      <c r="K994" s="1" t="b">
        <f>IF(AND(B994&lt;&gt;"",COUNTIF(Buildings!B:B,B994)=0),TRUE,FALSE)</f>
        <v>0</v>
      </c>
    </row>
    <row r="995" spans="1:11" s="3" customFormat="1" ht="16.5" customHeight="1">
      <c r="A995" s="96"/>
      <c r="B995" s="194"/>
      <c r="C995" s="195"/>
      <c r="D995" s="195"/>
      <c r="E995" s="195"/>
      <c r="F995" s="196"/>
      <c r="G995" s="197" t="str">
        <f t="shared" si="30"/>
        <v/>
      </c>
      <c r="H995" s="203"/>
      <c r="I995" s="97"/>
      <c r="J995" s="3" t="b">
        <f t="shared" si="31"/>
        <v>0</v>
      </c>
      <c r="K995" s="1" t="b">
        <f>IF(AND(B995&lt;&gt;"",COUNTIF(Buildings!B:B,B995)=0),TRUE,FALSE)</f>
        <v>0</v>
      </c>
    </row>
    <row r="996" spans="1:11" s="3" customFormat="1" ht="16.5" customHeight="1">
      <c r="A996" s="96"/>
      <c r="B996" s="199"/>
      <c r="C996" s="200"/>
      <c r="D996" s="200"/>
      <c r="E996" s="200"/>
      <c r="F996" s="201"/>
      <c r="G996" s="197" t="str">
        <f t="shared" si="30"/>
        <v/>
      </c>
      <c r="H996" s="203"/>
      <c r="I996" s="97"/>
      <c r="J996" s="3" t="b">
        <f t="shared" si="31"/>
        <v>0</v>
      </c>
      <c r="K996" s="1" t="b">
        <f>IF(AND(B996&lt;&gt;"",COUNTIF(Buildings!B:B,B996)=0),TRUE,FALSE)</f>
        <v>0</v>
      </c>
    </row>
    <row r="997" spans="1:11" s="3" customFormat="1" ht="16.5" customHeight="1">
      <c r="A997" s="96"/>
      <c r="B997" s="194"/>
      <c r="C997" s="195"/>
      <c r="D997" s="195"/>
      <c r="E997" s="195"/>
      <c r="F997" s="196"/>
      <c r="G997" s="197" t="str">
        <f t="shared" si="30"/>
        <v/>
      </c>
      <c r="H997" s="203"/>
      <c r="I997" s="97"/>
      <c r="J997" s="3" t="b">
        <f t="shared" si="31"/>
        <v>0</v>
      </c>
      <c r="K997" s="1" t="b">
        <f>IF(AND(B997&lt;&gt;"",COUNTIF(Buildings!B:B,B997)=0),TRUE,FALSE)</f>
        <v>0</v>
      </c>
    </row>
    <row r="998" spans="1:11" s="3" customFormat="1" ht="16.5" customHeight="1">
      <c r="A998" s="96"/>
      <c r="B998" s="199"/>
      <c r="C998" s="200"/>
      <c r="D998" s="200"/>
      <c r="E998" s="200"/>
      <c r="F998" s="201"/>
      <c r="G998" s="197" t="str">
        <f t="shared" si="30"/>
        <v/>
      </c>
      <c r="H998" s="203"/>
      <c r="I998" s="97"/>
      <c r="J998" s="3" t="b">
        <f t="shared" si="31"/>
        <v>0</v>
      </c>
      <c r="K998" s="1" t="b">
        <f>IF(AND(B998&lt;&gt;"",COUNTIF(Buildings!B:B,B998)=0),TRUE,FALSE)</f>
        <v>0</v>
      </c>
    </row>
    <row r="999" spans="1:11" s="3" customFormat="1" ht="16.5" customHeight="1">
      <c r="A999" s="96"/>
      <c r="B999" s="194"/>
      <c r="C999" s="195"/>
      <c r="D999" s="195"/>
      <c r="E999" s="195"/>
      <c r="F999" s="196"/>
      <c r="G999" s="197" t="str">
        <f t="shared" si="30"/>
        <v/>
      </c>
      <c r="H999" s="203"/>
      <c r="I999" s="97"/>
      <c r="J999" s="3" t="b">
        <f t="shared" si="31"/>
        <v>0</v>
      </c>
      <c r="K999" s="1" t="b">
        <f>IF(AND(B999&lt;&gt;"",COUNTIF(Buildings!B:B,B999)=0),TRUE,FALSE)</f>
        <v>0</v>
      </c>
    </row>
    <row r="1000" spans="1:11" s="3" customFormat="1" ht="16.5" customHeight="1">
      <c r="A1000" s="96"/>
      <c r="B1000" s="199"/>
      <c r="C1000" s="200"/>
      <c r="D1000" s="200"/>
      <c r="E1000" s="200"/>
      <c r="F1000" s="201"/>
      <c r="G1000" s="197" t="str">
        <f t="shared" si="30"/>
        <v/>
      </c>
      <c r="H1000" s="203"/>
      <c r="I1000" s="97"/>
      <c r="J1000" s="3" t="b">
        <f t="shared" si="31"/>
        <v>0</v>
      </c>
      <c r="K1000" s="1" t="b">
        <f>IF(AND(B1000&lt;&gt;"",COUNTIF(Buildings!B:B,B1000)=0),TRUE,FALSE)</f>
        <v>0</v>
      </c>
    </row>
    <row r="1001" spans="1:11" s="3" customFormat="1" ht="16.5" customHeight="1">
      <c r="A1001" s="96"/>
      <c r="B1001" s="194"/>
      <c r="C1001" s="195"/>
      <c r="D1001" s="195"/>
      <c r="E1001" s="195"/>
      <c r="F1001" s="196"/>
      <c r="G1001" s="197" t="str">
        <f t="shared" si="30"/>
        <v/>
      </c>
      <c r="H1001" s="203"/>
      <c r="I1001" s="97"/>
      <c r="J1001" s="3" t="b">
        <f t="shared" si="31"/>
        <v>0</v>
      </c>
      <c r="K1001" s="1" t="b">
        <f>IF(AND(B1001&lt;&gt;"",COUNTIF(Buildings!B:B,B1001)=0),TRUE,FALSE)</f>
        <v>0</v>
      </c>
    </row>
    <row r="1002" spans="1:11" s="3" customFormat="1" ht="16.5" customHeight="1">
      <c r="A1002" s="96"/>
      <c r="B1002" s="199"/>
      <c r="C1002" s="200"/>
      <c r="D1002" s="200"/>
      <c r="E1002" s="200"/>
      <c r="F1002" s="201"/>
      <c r="G1002" s="197" t="str">
        <f t="shared" si="30"/>
        <v/>
      </c>
      <c r="H1002" s="203"/>
      <c r="I1002" s="97"/>
      <c r="J1002" s="3" t="b">
        <f t="shared" si="31"/>
        <v>0</v>
      </c>
      <c r="K1002" s="1" t="b">
        <f>IF(AND(B1002&lt;&gt;"",COUNTIF(Buildings!B:B,B1002)=0),TRUE,FALSE)</f>
        <v>0</v>
      </c>
    </row>
    <row r="1003" spans="1:11" s="3" customFormat="1" ht="16.5" customHeight="1">
      <c r="A1003" s="96"/>
      <c r="B1003" s="194"/>
      <c r="C1003" s="195"/>
      <c r="D1003" s="195"/>
      <c r="E1003" s="195"/>
      <c r="F1003" s="196"/>
      <c r="G1003" s="197" t="str">
        <f t="shared" si="30"/>
        <v/>
      </c>
      <c r="H1003" s="203"/>
      <c r="I1003" s="97"/>
      <c r="J1003" s="3" t="b">
        <f t="shared" si="31"/>
        <v>0</v>
      </c>
      <c r="K1003" s="1" t="b">
        <f>IF(AND(B1003&lt;&gt;"",COUNTIF(Buildings!B:B,B1003)=0),TRUE,FALSE)</f>
        <v>0</v>
      </c>
    </row>
    <row r="1004" spans="1:11" s="3" customFormat="1" ht="16.5" customHeight="1">
      <c r="A1004" s="96"/>
      <c r="B1004" s="199"/>
      <c r="C1004" s="200"/>
      <c r="D1004" s="200"/>
      <c r="E1004" s="200"/>
      <c r="F1004" s="201"/>
      <c r="G1004" s="197" t="str">
        <f t="shared" si="30"/>
        <v/>
      </c>
      <c r="H1004" s="203"/>
      <c r="I1004" s="97"/>
      <c r="J1004" s="3" t="b">
        <f t="shared" si="31"/>
        <v>0</v>
      </c>
      <c r="K1004" s="1" t="b">
        <f>IF(AND(B1004&lt;&gt;"",COUNTIF(Buildings!B:B,B1004)=0),TRUE,FALSE)</f>
        <v>0</v>
      </c>
    </row>
    <row r="1005" spans="1:11" s="3" customFormat="1" ht="16.5" customHeight="1">
      <c r="A1005" s="96"/>
      <c r="B1005" s="194"/>
      <c r="C1005" s="195"/>
      <c r="D1005" s="195"/>
      <c r="E1005" s="195"/>
      <c r="F1005" s="196"/>
      <c r="G1005" s="197" t="str">
        <f t="shared" si="30"/>
        <v/>
      </c>
      <c r="H1005" s="203"/>
      <c r="I1005" s="97"/>
      <c r="J1005" s="3" t="b">
        <f t="shared" si="31"/>
        <v>0</v>
      </c>
      <c r="K1005" s="1" t="b">
        <f>IF(AND(B1005&lt;&gt;"",COUNTIF(Buildings!B:B,B1005)=0),TRUE,FALSE)</f>
        <v>0</v>
      </c>
    </row>
    <row r="1006" spans="1:11" s="3" customFormat="1" ht="16.5" customHeight="1">
      <c r="A1006" s="96"/>
      <c r="B1006" s="199"/>
      <c r="C1006" s="200"/>
      <c r="D1006" s="200"/>
      <c r="E1006" s="200"/>
      <c r="F1006" s="201"/>
      <c r="G1006" s="197" t="str">
        <f t="shared" si="30"/>
        <v/>
      </c>
      <c r="H1006" s="203"/>
      <c r="I1006" s="97"/>
      <c r="J1006" s="3" t="b">
        <f t="shared" si="31"/>
        <v>0</v>
      </c>
      <c r="K1006" s="1" t="b">
        <f>IF(AND(B1006&lt;&gt;"",COUNTIF(Buildings!B:B,B1006)=0),TRUE,FALSE)</f>
        <v>0</v>
      </c>
    </row>
    <row r="1007" spans="1:11" s="3" customFormat="1" ht="16.5" customHeight="1">
      <c r="A1007" s="96"/>
      <c r="B1007" s="194"/>
      <c r="C1007" s="195"/>
      <c r="D1007" s="195"/>
      <c r="E1007" s="195"/>
      <c r="F1007" s="196"/>
      <c r="G1007" s="197" t="str">
        <f t="shared" si="30"/>
        <v/>
      </c>
      <c r="H1007" s="203"/>
      <c r="I1007" s="97"/>
      <c r="J1007" s="3" t="b">
        <f t="shared" si="31"/>
        <v>0</v>
      </c>
      <c r="K1007" s="1" t="b">
        <f>IF(AND(B1007&lt;&gt;"",COUNTIF(Buildings!B:B,B1007)=0),TRUE,FALSE)</f>
        <v>0</v>
      </c>
    </row>
    <row r="1008" spans="1:11" s="3" customFormat="1" ht="16.5" customHeight="1">
      <c r="A1008" s="96"/>
      <c r="B1008" s="199"/>
      <c r="C1008" s="200"/>
      <c r="D1008" s="200"/>
      <c r="E1008" s="200"/>
      <c r="F1008" s="201"/>
      <c r="G1008" s="197" t="str">
        <f t="shared" si="30"/>
        <v/>
      </c>
      <c r="H1008" s="203"/>
      <c r="I1008" s="97"/>
      <c r="J1008" s="3" t="b">
        <f t="shared" si="31"/>
        <v>0</v>
      </c>
      <c r="K1008" s="1" t="b">
        <f>IF(AND(B1008&lt;&gt;"",COUNTIF(Buildings!B:B,B1008)=0),TRUE,FALSE)</f>
        <v>0</v>
      </c>
    </row>
    <row r="1009" spans="1:11" s="3" customFormat="1" ht="16.5" customHeight="1">
      <c r="A1009" s="96"/>
      <c r="B1009" s="194"/>
      <c r="C1009" s="195"/>
      <c r="D1009" s="195"/>
      <c r="E1009" s="195"/>
      <c r="F1009" s="196"/>
      <c r="G1009" s="197" t="str">
        <f t="shared" si="30"/>
        <v/>
      </c>
      <c r="H1009" s="203"/>
      <c r="I1009" s="97"/>
      <c r="J1009" s="3" t="b">
        <f t="shared" si="31"/>
        <v>0</v>
      </c>
      <c r="K1009" s="1" t="b">
        <f>IF(AND(B1009&lt;&gt;"",COUNTIF(Buildings!B:B,B1009)=0),TRUE,FALSE)</f>
        <v>0</v>
      </c>
    </row>
    <row r="1010" spans="1:11" s="3" customFormat="1" ht="16.5" customHeight="1">
      <c r="A1010" s="96"/>
      <c r="B1010" s="199"/>
      <c r="C1010" s="200"/>
      <c r="D1010" s="200"/>
      <c r="E1010" s="200"/>
      <c r="F1010" s="201"/>
      <c r="G1010" s="197" t="str">
        <f t="shared" si="30"/>
        <v/>
      </c>
      <c r="H1010" s="203"/>
      <c r="I1010" s="97"/>
      <c r="J1010" s="3" t="b">
        <f t="shared" si="31"/>
        <v>0</v>
      </c>
      <c r="K1010" s="1" t="b">
        <f>IF(AND(B1010&lt;&gt;"",COUNTIF(Buildings!B:B,B1010)=0),TRUE,FALSE)</f>
        <v>0</v>
      </c>
    </row>
    <row r="1011" spans="1:11" s="3" customFormat="1" ht="16.5" customHeight="1">
      <c r="A1011" s="96"/>
      <c r="B1011" s="194"/>
      <c r="C1011" s="195"/>
      <c r="D1011" s="195"/>
      <c r="E1011" s="195"/>
      <c r="F1011" s="196"/>
      <c r="G1011" s="197" t="str">
        <f t="shared" si="30"/>
        <v/>
      </c>
      <c r="H1011" s="203"/>
      <c r="I1011" s="97"/>
      <c r="J1011" s="3" t="b">
        <f t="shared" si="31"/>
        <v>0</v>
      </c>
      <c r="K1011" s="1" t="b">
        <f>IF(AND(B1011&lt;&gt;"",COUNTIF(Buildings!B:B,B1011)=0),TRUE,FALSE)</f>
        <v>0</v>
      </c>
    </row>
    <row r="1012" spans="1:11" s="3" customFormat="1" ht="16.5" customHeight="1">
      <c r="A1012" s="96"/>
      <c r="B1012" s="199"/>
      <c r="C1012" s="200"/>
      <c r="D1012" s="200"/>
      <c r="E1012" s="200"/>
      <c r="F1012" s="201"/>
      <c r="G1012" s="197" t="str">
        <f t="shared" si="30"/>
        <v/>
      </c>
      <c r="H1012" s="203"/>
      <c r="I1012" s="97"/>
      <c r="J1012" s="3" t="b">
        <f t="shared" si="31"/>
        <v>0</v>
      </c>
      <c r="K1012" s="1" t="b">
        <f>IF(AND(B1012&lt;&gt;"",COUNTIF(Buildings!B:B,B1012)=0),TRUE,FALSE)</f>
        <v>0</v>
      </c>
    </row>
    <row r="1013" spans="1:11" s="3" customFormat="1" ht="16.5" customHeight="1">
      <c r="A1013" s="96"/>
      <c r="B1013" s="194"/>
      <c r="C1013" s="195"/>
      <c r="D1013" s="195"/>
      <c r="E1013" s="195"/>
      <c r="F1013" s="196"/>
      <c r="G1013" s="197" t="str">
        <f t="shared" si="30"/>
        <v/>
      </c>
      <c r="H1013" s="203"/>
      <c r="I1013" s="97"/>
      <c r="J1013" s="3" t="b">
        <f t="shared" si="31"/>
        <v>0</v>
      </c>
      <c r="K1013" s="1" t="b">
        <f>IF(AND(B1013&lt;&gt;"",COUNTIF(Buildings!B:B,B1013)=0),TRUE,FALSE)</f>
        <v>0</v>
      </c>
    </row>
    <row r="1014" spans="1:11" s="3" customFormat="1" ht="16.5" customHeight="1">
      <c r="A1014" s="96"/>
      <c r="B1014" s="199"/>
      <c r="C1014" s="200"/>
      <c r="D1014" s="200"/>
      <c r="E1014" s="200"/>
      <c r="F1014" s="201"/>
      <c r="G1014" s="197" t="str">
        <f t="shared" si="30"/>
        <v/>
      </c>
      <c r="H1014" s="203"/>
      <c r="I1014" s="97"/>
      <c r="J1014" s="3" t="b">
        <f t="shared" si="31"/>
        <v>0</v>
      </c>
      <c r="K1014" s="1" t="b">
        <f>IF(AND(B1014&lt;&gt;"",COUNTIF(Buildings!B:B,B1014)=0),TRUE,FALSE)</f>
        <v>0</v>
      </c>
    </row>
    <row r="1015" spans="1:11" s="3" customFormat="1" ht="16.5" customHeight="1">
      <c r="A1015" s="96"/>
      <c r="B1015" s="194"/>
      <c r="C1015" s="195"/>
      <c r="D1015" s="195"/>
      <c r="E1015" s="195"/>
      <c r="F1015" s="196"/>
      <c r="G1015" s="197" t="str">
        <f t="shared" si="30"/>
        <v/>
      </c>
      <c r="H1015" s="203"/>
      <c r="I1015" s="97"/>
      <c r="J1015" s="3" t="b">
        <f t="shared" si="31"/>
        <v>0</v>
      </c>
      <c r="K1015" s="1" t="b">
        <f>IF(AND(B1015&lt;&gt;"",COUNTIF(Buildings!B:B,B1015)=0),TRUE,FALSE)</f>
        <v>0</v>
      </c>
    </row>
    <row r="1016" spans="1:11" s="3" customFormat="1" ht="16.5" customHeight="1">
      <c r="A1016" s="96"/>
      <c r="B1016" s="199"/>
      <c r="C1016" s="200"/>
      <c r="D1016" s="200"/>
      <c r="E1016" s="200"/>
      <c r="F1016" s="201"/>
      <c r="G1016" s="197" t="str">
        <f t="shared" si="30"/>
        <v/>
      </c>
      <c r="H1016" s="203"/>
      <c r="I1016" s="97"/>
      <c r="J1016" s="3" t="b">
        <f t="shared" si="31"/>
        <v>0</v>
      </c>
      <c r="K1016" s="1" t="b">
        <f>IF(AND(B1016&lt;&gt;"",COUNTIF(Buildings!B:B,B1016)=0),TRUE,FALSE)</f>
        <v>0</v>
      </c>
    </row>
    <row r="1017" spans="1:11" s="3" customFormat="1" ht="16.5" customHeight="1">
      <c r="A1017" s="96"/>
      <c r="B1017" s="194"/>
      <c r="C1017" s="195"/>
      <c r="D1017" s="195"/>
      <c r="E1017" s="195"/>
      <c r="F1017" s="196"/>
      <c r="G1017" s="197" t="str">
        <f t="shared" si="30"/>
        <v/>
      </c>
      <c r="H1017" s="203"/>
      <c r="I1017" s="97"/>
      <c r="J1017" s="3" t="b">
        <f t="shared" si="31"/>
        <v>0</v>
      </c>
      <c r="K1017" s="1" t="b">
        <f>IF(AND(B1017&lt;&gt;"",COUNTIF(Buildings!B:B,B1017)=0),TRUE,FALSE)</f>
        <v>0</v>
      </c>
    </row>
    <row r="1018" spans="1:11" s="3" customFormat="1" ht="16.5" customHeight="1">
      <c r="A1018" s="96"/>
      <c r="B1018" s="199"/>
      <c r="C1018" s="200"/>
      <c r="D1018" s="200"/>
      <c r="E1018" s="200"/>
      <c r="F1018" s="201"/>
      <c r="G1018" s="197" t="str">
        <f t="shared" si="30"/>
        <v/>
      </c>
      <c r="H1018" s="203"/>
      <c r="I1018" s="97"/>
      <c r="J1018" s="3" t="b">
        <f t="shared" si="31"/>
        <v>0</v>
      </c>
      <c r="K1018" s="1" t="b">
        <f>IF(AND(B1018&lt;&gt;"",COUNTIF(Buildings!B:B,B1018)=0),TRUE,FALSE)</f>
        <v>0</v>
      </c>
    </row>
    <row r="1019" spans="1:11" s="3" customFormat="1" ht="16.5" customHeight="1">
      <c r="A1019" s="96"/>
      <c r="B1019" s="194"/>
      <c r="C1019" s="195"/>
      <c r="D1019" s="195"/>
      <c r="E1019" s="195"/>
      <c r="F1019" s="196"/>
      <c r="G1019" s="197" t="str">
        <f t="shared" si="30"/>
        <v/>
      </c>
      <c r="H1019" s="203"/>
      <c r="I1019" s="97"/>
      <c r="J1019" s="3" t="b">
        <f t="shared" si="31"/>
        <v>0</v>
      </c>
      <c r="K1019" s="1" t="b">
        <f>IF(AND(B1019&lt;&gt;"",COUNTIF(Buildings!B:B,B1019)=0),TRUE,FALSE)</f>
        <v>0</v>
      </c>
    </row>
    <row r="1020" spans="1:11" s="3" customFormat="1" ht="16.5" customHeight="1">
      <c r="A1020" s="96"/>
      <c r="B1020" s="199"/>
      <c r="C1020" s="200"/>
      <c r="D1020" s="200"/>
      <c r="E1020" s="200"/>
      <c r="F1020" s="201"/>
      <c r="G1020" s="197" t="str">
        <f t="shared" si="30"/>
        <v/>
      </c>
      <c r="H1020" s="203"/>
      <c r="I1020" s="97"/>
      <c r="J1020" s="3" t="b">
        <f t="shared" si="31"/>
        <v>0</v>
      </c>
      <c r="K1020" s="1" t="b">
        <f>IF(AND(B1020&lt;&gt;"",COUNTIF(Buildings!B:B,B1020)=0),TRUE,FALSE)</f>
        <v>0</v>
      </c>
    </row>
    <row r="1021" spans="1:11" s="3" customFormat="1" ht="16.5" customHeight="1">
      <c r="A1021" s="96"/>
      <c r="B1021" s="194"/>
      <c r="C1021" s="195"/>
      <c r="D1021" s="195"/>
      <c r="E1021" s="195"/>
      <c r="F1021" s="196"/>
      <c r="G1021" s="197" t="str">
        <f t="shared" si="30"/>
        <v/>
      </c>
      <c r="H1021" s="203"/>
      <c r="I1021" s="97"/>
      <c r="J1021" s="3" t="b">
        <f t="shared" si="31"/>
        <v>0</v>
      </c>
      <c r="K1021" s="1" t="b">
        <f>IF(AND(B1021&lt;&gt;"",COUNTIF(Buildings!B:B,B1021)=0),TRUE,FALSE)</f>
        <v>0</v>
      </c>
    </row>
    <row r="1022" spans="1:11" s="3" customFormat="1" ht="16.5" customHeight="1">
      <c r="A1022" s="96"/>
      <c r="B1022" s="199"/>
      <c r="C1022" s="200"/>
      <c r="D1022" s="200"/>
      <c r="E1022" s="200"/>
      <c r="F1022" s="201"/>
      <c r="G1022" s="197" t="str">
        <f t="shared" si="30"/>
        <v/>
      </c>
      <c r="H1022" s="203"/>
      <c r="I1022" s="97"/>
      <c r="J1022" s="3" t="b">
        <f t="shared" si="31"/>
        <v>0</v>
      </c>
      <c r="K1022" s="1" t="b">
        <f>IF(AND(B1022&lt;&gt;"",COUNTIF(Buildings!B:B,B1022)=0),TRUE,FALSE)</f>
        <v>0</v>
      </c>
    </row>
    <row r="1023" spans="1:11" s="3" customFormat="1" ht="16.5" customHeight="1">
      <c r="A1023" s="96"/>
      <c r="B1023" s="194"/>
      <c r="C1023" s="195"/>
      <c r="D1023" s="195"/>
      <c r="E1023" s="195"/>
      <c r="F1023" s="196"/>
      <c r="G1023" s="197" t="str">
        <f t="shared" si="30"/>
        <v/>
      </c>
      <c r="H1023" s="203"/>
      <c r="I1023" s="97"/>
      <c r="J1023" s="3" t="b">
        <f t="shared" si="31"/>
        <v>0</v>
      </c>
      <c r="K1023" s="1" t="b">
        <f>IF(AND(B1023&lt;&gt;"",COUNTIF(Buildings!B:B,B1023)=0),TRUE,FALSE)</f>
        <v>0</v>
      </c>
    </row>
    <row r="1024" spans="1:11" s="3" customFormat="1" ht="16.5" customHeight="1">
      <c r="A1024" s="96"/>
      <c r="B1024" s="199"/>
      <c r="C1024" s="200"/>
      <c r="D1024" s="200"/>
      <c r="E1024" s="200"/>
      <c r="F1024" s="201"/>
      <c r="G1024" s="197" t="str">
        <f t="shared" si="30"/>
        <v/>
      </c>
      <c r="H1024" s="203"/>
      <c r="I1024" s="97"/>
      <c r="J1024" s="3" t="b">
        <f t="shared" si="31"/>
        <v>0</v>
      </c>
      <c r="K1024" s="1" t="b">
        <f>IF(AND(B1024&lt;&gt;"",COUNTIF(Buildings!B:B,B1024)=0),TRUE,FALSE)</f>
        <v>0</v>
      </c>
    </row>
    <row r="1025" spans="1:11" s="3" customFormat="1" ht="16.5" customHeight="1">
      <c r="A1025" s="96"/>
      <c r="B1025" s="194"/>
      <c r="C1025" s="195"/>
      <c r="D1025" s="195"/>
      <c r="E1025" s="195"/>
      <c r="F1025" s="196"/>
      <c r="G1025" s="197" t="str">
        <f t="shared" si="30"/>
        <v/>
      </c>
      <c r="H1025" s="203"/>
      <c r="I1025" s="97"/>
      <c r="J1025" s="3" t="b">
        <f t="shared" si="31"/>
        <v>0</v>
      </c>
      <c r="K1025" s="1" t="b">
        <f>IF(AND(B1025&lt;&gt;"",COUNTIF(Buildings!B:B,B1025)=0),TRUE,FALSE)</f>
        <v>0</v>
      </c>
    </row>
    <row r="1026" spans="1:11" s="3" customFormat="1" ht="16.5" customHeight="1">
      <c r="A1026" s="96"/>
      <c r="B1026" s="199"/>
      <c r="C1026" s="200"/>
      <c r="D1026" s="200"/>
      <c r="E1026" s="200"/>
      <c r="F1026" s="201"/>
      <c r="G1026" s="197" t="str">
        <f t="shared" si="30"/>
        <v/>
      </c>
      <c r="H1026" s="203"/>
      <c r="I1026" s="97"/>
      <c r="J1026" s="3" t="b">
        <f t="shared" si="31"/>
        <v>0</v>
      </c>
      <c r="K1026" s="1" t="b">
        <f>IF(AND(B1026&lt;&gt;"",COUNTIF(Buildings!B:B,B1026)=0),TRUE,FALSE)</f>
        <v>0</v>
      </c>
    </row>
    <row r="1027" spans="1:11" s="3" customFormat="1" ht="16.5" customHeight="1">
      <c r="A1027" s="96"/>
      <c r="B1027" s="194"/>
      <c r="C1027" s="195"/>
      <c r="D1027" s="195"/>
      <c r="E1027" s="195"/>
      <c r="F1027" s="196"/>
      <c r="G1027" s="197" t="str">
        <f t="shared" si="30"/>
        <v/>
      </c>
      <c r="H1027" s="203"/>
      <c r="I1027" s="97"/>
      <c r="J1027" s="3" t="b">
        <f t="shared" si="31"/>
        <v>0</v>
      </c>
      <c r="K1027" s="1" t="b">
        <f>IF(AND(B1027&lt;&gt;"",COUNTIF(Buildings!B:B,B1027)=0),TRUE,FALSE)</f>
        <v>0</v>
      </c>
    </row>
    <row r="1028" spans="1:11" s="3" customFormat="1" ht="16.5" customHeight="1">
      <c r="A1028" s="96"/>
      <c r="B1028" s="199"/>
      <c r="C1028" s="200"/>
      <c r="D1028" s="200"/>
      <c r="E1028" s="200"/>
      <c r="F1028" s="201"/>
      <c r="G1028" s="197" t="str">
        <f t="shared" ref="G1028:G1091" si="32">IF(F1028="","",F1028)</f>
        <v/>
      </c>
      <c r="H1028" s="203"/>
      <c r="I1028" s="97"/>
      <c r="J1028" s="3" t="b">
        <f t="shared" ref="J1028:J1091" si="33">IF(F1028=G1028,FALSE,TRUE)</f>
        <v>0</v>
      </c>
      <c r="K1028" s="1" t="b">
        <f>IF(AND(B1028&lt;&gt;"",COUNTIF(Buildings!B:B,B1028)=0),TRUE,FALSE)</f>
        <v>0</v>
      </c>
    </row>
    <row r="1029" spans="1:11" s="3" customFormat="1" ht="16.5" customHeight="1">
      <c r="A1029" s="96"/>
      <c r="B1029" s="194"/>
      <c r="C1029" s="195"/>
      <c r="D1029" s="195"/>
      <c r="E1029" s="195"/>
      <c r="F1029" s="196"/>
      <c r="G1029" s="197" t="str">
        <f t="shared" si="32"/>
        <v/>
      </c>
      <c r="H1029" s="203"/>
      <c r="I1029" s="97"/>
      <c r="J1029" s="3" t="b">
        <f t="shared" si="33"/>
        <v>0</v>
      </c>
      <c r="K1029" s="1" t="b">
        <f>IF(AND(B1029&lt;&gt;"",COUNTIF(Buildings!B:B,B1029)=0),TRUE,FALSE)</f>
        <v>0</v>
      </c>
    </row>
    <row r="1030" spans="1:11" s="3" customFormat="1" ht="16.5" customHeight="1">
      <c r="A1030" s="96"/>
      <c r="B1030" s="199"/>
      <c r="C1030" s="200"/>
      <c r="D1030" s="200"/>
      <c r="E1030" s="200"/>
      <c r="F1030" s="201"/>
      <c r="G1030" s="197" t="str">
        <f t="shared" si="32"/>
        <v/>
      </c>
      <c r="H1030" s="203"/>
      <c r="I1030" s="97"/>
      <c r="J1030" s="3" t="b">
        <f t="shared" si="33"/>
        <v>0</v>
      </c>
      <c r="K1030" s="1" t="b">
        <f>IF(AND(B1030&lt;&gt;"",COUNTIF(Buildings!B:B,B1030)=0),TRUE,FALSE)</f>
        <v>0</v>
      </c>
    </row>
    <row r="1031" spans="1:11" s="3" customFormat="1" ht="16.5" customHeight="1">
      <c r="A1031" s="96"/>
      <c r="B1031" s="194"/>
      <c r="C1031" s="195"/>
      <c r="D1031" s="195"/>
      <c r="E1031" s="195"/>
      <c r="F1031" s="196"/>
      <c r="G1031" s="197" t="str">
        <f t="shared" si="32"/>
        <v/>
      </c>
      <c r="H1031" s="203"/>
      <c r="I1031" s="97"/>
      <c r="J1031" s="3" t="b">
        <f t="shared" si="33"/>
        <v>0</v>
      </c>
      <c r="K1031" s="1" t="b">
        <f>IF(AND(B1031&lt;&gt;"",COUNTIF(Buildings!B:B,B1031)=0),TRUE,FALSE)</f>
        <v>0</v>
      </c>
    </row>
    <row r="1032" spans="1:11" s="3" customFormat="1" ht="16.5" customHeight="1">
      <c r="A1032" s="96"/>
      <c r="B1032" s="199"/>
      <c r="C1032" s="200"/>
      <c r="D1032" s="200"/>
      <c r="E1032" s="200"/>
      <c r="F1032" s="201"/>
      <c r="G1032" s="197" t="str">
        <f t="shared" si="32"/>
        <v/>
      </c>
      <c r="H1032" s="203"/>
      <c r="I1032" s="97"/>
      <c r="J1032" s="3" t="b">
        <f t="shared" si="33"/>
        <v>0</v>
      </c>
      <c r="K1032" s="1" t="b">
        <f>IF(AND(B1032&lt;&gt;"",COUNTIF(Buildings!B:B,B1032)=0),TRUE,FALSE)</f>
        <v>0</v>
      </c>
    </row>
    <row r="1033" spans="1:11" s="3" customFormat="1" ht="16.5" customHeight="1">
      <c r="A1033" s="96"/>
      <c r="B1033" s="194"/>
      <c r="C1033" s="195"/>
      <c r="D1033" s="195"/>
      <c r="E1033" s="195"/>
      <c r="F1033" s="196"/>
      <c r="G1033" s="197" t="str">
        <f t="shared" si="32"/>
        <v/>
      </c>
      <c r="H1033" s="203"/>
      <c r="I1033" s="97"/>
      <c r="J1033" s="3" t="b">
        <f t="shared" si="33"/>
        <v>0</v>
      </c>
      <c r="K1033" s="1" t="b">
        <f>IF(AND(B1033&lt;&gt;"",COUNTIF(Buildings!B:B,B1033)=0),TRUE,FALSE)</f>
        <v>0</v>
      </c>
    </row>
    <row r="1034" spans="1:11" s="3" customFormat="1" ht="16.5" customHeight="1">
      <c r="A1034" s="96"/>
      <c r="B1034" s="199"/>
      <c r="C1034" s="200"/>
      <c r="D1034" s="200"/>
      <c r="E1034" s="200"/>
      <c r="F1034" s="201"/>
      <c r="G1034" s="197" t="str">
        <f t="shared" si="32"/>
        <v/>
      </c>
      <c r="H1034" s="203"/>
      <c r="I1034" s="97"/>
      <c r="J1034" s="3" t="b">
        <f t="shared" si="33"/>
        <v>0</v>
      </c>
      <c r="K1034" s="1" t="b">
        <f>IF(AND(B1034&lt;&gt;"",COUNTIF(Buildings!B:B,B1034)=0),TRUE,FALSE)</f>
        <v>0</v>
      </c>
    </row>
    <row r="1035" spans="1:11" s="3" customFormat="1" ht="16.5" customHeight="1">
      <c r="A1035" s="96"/>
      <c r="B1035" s="194"/>
      <c r="C1035" s="195"/>
      <c r="D1035" s="195"/>
      <c r="E1035" s="195"/>
      <c r="F1035" s="196"/>
      <c r="G1035" s="197" t="str">
        <f t="shared" si="32"/>
        <v/>
      </c>
      <c r="H1035" s="203"/>
      <c r="I1035" s="97"/>
      <c r="J1035" s="3" t="b">
        <f t="shared" si="33"/>
        <v>0</v>
      </c>
      <c r="K1035" s="1" t="b">
        <f>IF(AND(B1035&lt;&gt;"",COUNTIF(Buildings!B:B,B1035)=0),TRUE,FALSE)</f>
        <v>0</v>
      </c>
    </row>
    <row r="1036" spans="1:11" s="3" customFormat="1" ht="16.5" customHeight="1">
      <c r="A1036" s="96"/>
      <c r="B1036" s="199"/>
      <c r="C1036" s="200"/>
      <c r="D1036" s="200"/>
      <c r="E1036" s="200"/>
      <c r="F1036" s="201"/>
      <c r="G1036" s="197" t="str">
        <f t="shared" si="32"/>
        <v/>
      </c>
      <c r="H1036" s="203"/>
      <c r="I1036" s="97"/>
      <c r="J1036" s="3" t="b">
        <f t="shared" si="33"/>
        <v>0</v>
      </c>
      <c r="K1036" s="1" t="b">
        <f>IF(AND(B1036&lt;&gt;"",COUNTIF(Buildings!B:B,B1036)=0),TRUE,FALSE)</f>
        <v>0</v>
      </c>
    </row>
    <row r="1037" spans="1:11" s="3" customFormat="1" ht="16.5" customHeight="1">
      <c r="A1037" s="96"/>
      <c r="B1037" s="194"/>
      <c r="C1037" s="195"/>
      <c r="D1037" s="195"/>
      <c r="E1037" s="195"/>
      <c r="F1037" s="196"/>
      <c r="G1037" s="197" t="str">
        <f t="shared" si="32"/>
        <v/>
      </c>
      <c r="H1037" s="203"/>
      <c r="I1037" s="97"/>
      <c r="J1037" s="3" t="b">
        <f t="shared" si="33"/>
        <v>0</v>
      </c>
      <c r="K1037" s="1" t="b">
        <f>IF(AND(B1037&lt;&gt;"",COUNTIF(Buildings!B:B,B1037)=0),TRUE,FALSE)</f>
        <v>0</v>
      </c>
    </row>
    <row r="1038" spans="1:11" s="3" customFormat="1" ht="16.5" customHeight="1">
      <c r="A1038" s="96"/>
      <c r="B1038" s="199"/>
      <c r="C1038" s="200"/>
      <c r="D1038" s="200"/>
      <c r="E1038" s="200"/>
      <c r="F1038" s="201"/>
      <c r="G1038" s="197" t="str">
        <f t="shared" si="32"/>
        <v/>
      </c>
      <c r="H1038" s="203"/>
      <c r="I1038" s="97"/>
      <c r="J1038" s="3" t="b">
        <f t="shared" si="33"/>
        <v>0</v>
      </c>
      <c r="K1038" s="1" t="b">
        <f>IF(AND(B1038&lt;&gt;"",COUNTIF(Buildings!B:B,B1038)=0),TRUE,FALSE)</f>
        <v>0</v>
      </c>
    </row>
    <row r="1039" spans="1:11" s="3" customFormat="1" ht="16.5" customHeight="1">
      <c r="A1039" s="96"/>
      <c r="B1039" s="194"/>
      <c r="C1039" s="195"/>
      <c r="D1039" s="195"/>
      <c r="E1039" s="195"/>
      <c r="F1039" s="196"/>
      <c r="G1039" s="197" t="str">
        <f t="shared" si="32"/>
        <v/>
      </c>
      <c r="H1039" s="203"/>
      <c r="I1039" s="97"/>
      <c r="J1039" s="3" t="b">
        <f t="shared" si="33"/>
        <v>0</v>
      </c>
      <c r="K1039" s="1" t="b">
        <f>IF(AND(B1039&lt;&gt;"",COUNTIF(Buildings!B:B,B1039)=0),TRUE,FALSE)</f>
        <v>0</v>
      </c>
    </row>
    <row r="1040" spans="1:11" s="3" customFormat="1" ht="16.5" customHeight="1">
      <c r="A1040" s="96"/>
      <c r="B1040" s="199"/>
      <c r="C1040" s="200"/>
      <c r="D1040" s="200"/>
      <c r="E1040" s="200"/>
      <c r="F1040" s="201"/>
      <c r="G1040" s="197" t="str">
        <f t="shared" si="32"/>
        <v/>
      </c>
      <c r="H1040" s="203"/>
      <c r="I1040" s="97"/>
      <c r="J1040" s="3" t="b">
        <f t="shared" si="33"/>
        <v>0</v>
      </c>
      <c r="K1040" s="1" t="b">
        <f>IF(AND(B1040&lt;&gt;"",COUNTIF(Buildings!B:B,B1040)=0),TRUE,FALSE)</f>
        <v>0</v>
      </c>
    </row>
    <row r="1041" spans="1:11" s="3" customFormat="1" ht="16.5" customHeight="1">
      <c r="A1041" s="96"/>
      <c r="B1041" s="194"/>
      <c r="C1041" s="195"/>
      <c r="D1041" s="195"/>
      <c r="E1041" s="195"/>
      <c r="F1041" s="196"/>
      <c r="G1041" s="197" t="str">
        <f t="shared" si="32"/>
        <v/>
      </c>
      <c r="H1041" s="203"/>
      <c r="I1041" s="97"/>
      <c r="J1041" s="3" t="b">
        <f t="shared" si="33"/>
        <v>0</v>
      </c>
      <c r="K1041" s="1" t="b">
        <f>IF(AND(B1041&lt;&gt;"",COUNTIF(Buildings!B:B,B1041)=0),TRUE,FALSE)</f>
        <v>0</v>
      </c>
    </row>
    <row r="1042" spans="1:11" s="3" customFormat="1" ht="16.5" customHeight="1">
      <c r="A1042" s="96"/>
      <c r="B1042" s="199"/>
      <c r="C1042" s="200"/>
      <c r="D1042" s="200"/>
      <c r="E1042" s="200"/>
      <c r="F1042" s="201"/>
      <c r="G1042" s="197" t="str">
        <f t="shared" si="32"/>
        <v/>
      </c>
      <c r="H1042" s="203"/>
      <c r="I1042" s="97"/>
      <c r="J1042" s="3" t="b">
        <f t="shared" si="33"/>
        <v>0</v>
      </c>
      <c r="K1042" s="1" t="b">
        <f>IF(AND(B1042&lt;&gt;"",COUNTIF(Buildings!B:B,B1042)=0),TRUE,FALSE)</f>
        <v>0</v>
      </c>
    </row>
    <row r="1043" spans="1:11" s="3" customFormat="1" ht="16.5" customHeight="1">
      <c r="A1043" s="96"/>
      <c r="B1043" s="194"/>
      <c r="C1043" s="195"/>
      <c r="D1043" s="195"/>
      <c r="E1043" s="195"/>
      <c r="F1043" s="196"/>
      <c r="G1043" s="197" t="str">
        <f t="shared" si="32"/>
        <v/>
      </c>
      <c r="H1043" s="203"/>
      <c r="I1043" s="97"/>
      <c r="J1043" s="3" t="b">
        <f t="shared" si="33"/>
        <v>0</v>
      </c>
      <c r="K1043" s="1" t="b">
        <f>IF(AND(B1043&lt;&gt;"",COUNTIF(Buildings!B:B,B1043)=0),TRUE,FALSE)</f>
        <v>0</v>
      </c>
    </row>
    <row r="1044" spans="1:11" s="3" customFormat="1" ht="16.5" customHeight="1">
      <c r="A1044" s="96"/>
      <c r="B1044" s="199"/>
      <c r="C1044" s="200"/>
      <c r="D1044" s="200"/>
      <c r="E1044" s="200"/>
      <c r="F1044" s="201"/>
      <c r="G1044" s="197" t="str">
        <f t="shared" si="32"/>
        <v/>
      </c>
      <c r="H1044" s="203"/>
      <c r="I1044" s="97"/>
      <c r="J1044" s="3" t="b">
        <f t="shared" si="33"/>
        <v>0</v>
      </c>
      <c r="K1044" s="1" t="b">
        <f>IF(AND(B1044&lt;&gt;"",COUNTIF(Buildings!B:B,B1044)=0),TRUE,FALSE)</f>
        <v>0</v>
      </c>
    </row>
    <row r="1045" spans="1:11" s="3" customFormat="1" ht="16.5" customHeight="1">
      <c r="A1045" s="96"/>
      <c r="B1045" s="194"/>
      <c r="C1045" s="195"/>
      <c r="D1045" s="195"/>
      <c r="E1045" s="195"/>
      <c r="F1045" s="196"/>
      <c r="G1045" s="197" t="str">
        <f t="shared" si="32"/>
        <v/>
      </c>
      <c r="H1045" s="203"/>
      <c r="I1045" s="97"/>
      <c r="J1045" s="3" t="b">
        <f t="shared" si="33"/>
        <v>0</v>
      </c>
      <c r="K1045" s="1" t="b">
        <f>IF(AND(B1045&lt;&gt;"",COUNTIF(Buildings!B:B,B1045)=0),TRUE,FALSE)</f>
        <v>0</v>
      </c>
    </row>
    <row r="1046" spans="1:11" s="3" customFormat="1" ht="16.5" customHeight="1">
      <c r="A1046" s="96"/>
      <c r="B1046" s="199"/>
      <c r="C1046" s="200"/>
      <c r="D1046" s="200"/>
      <c r="E1046" s="200"/>
      <c r="F1046" s="201"/>
      <c r="G1046" s="197" t="str">
        <f t="shared" si="32"/>
        <v/>
      </c>
      <c r="H1046" s="203"/>
      <c r="I1046" s="97"/>
      <c r="J1046" s="3" t="b">
        <f t="shared" si="33"/>
        <v>0</v>
      </c>
      <c r="K1046" s="1" t="b">
        <f>IF(AND(B1046&lt;&gt;"",COUNTIF(Buildings!B:B,B1046)=0),TRUE,FALSE)</f>
        <v>0</v>
      </c>
    </row>
    <row r="1047" spans="1:11" s="3" customFormat="1" ht="16.5" customHeight="1">
      <c r="A1047" s="96"/>
      <c r="B1047" s="194"/>
      <c r="C1047" s="195"/>
      <c r="D1047" s="195"/>
      <c r="E1047" s="195"/>
      <c r="F1047" s="196"/>
      <c r="G1047" s="197" t="str">
        <f t="shared" si="32"/>
        <v/>
      </c>
      <c r="H1047" s="203"/>
      <c r="I1047" s="97"/>
      <c r="J1047" s="3" t="b">
        <f t="shared" si="33"/>
        <v>0</v>
      </c>
      <c r="K1047" s="1" t="b">
        <f>IF(AND(B1047&lt;&gt;"",COUNTIF(Buildings!B:B,B1047)=0),TRUE,FALSE)</f>
        <v>0</v>
      </c>
    </row>
    <row r="1048" spans="1:11" s="3" customFormat="1" ht="16.5" customHeight="1">
      <c r="A1048" s="96"/>
      <c r="B1048" s="199"/>
      <c r="C1048" s="200"/>
      <c r="D1048" s="200"/>
      <c r="E1048" s="200"/>
      <c r="F1048" s="201"/>
      <c r="G1048" s="197" t="str">
        <f t="shared" si="32"/>
        <v/>
      </c>
      <c r="H1048" s="203"/>
      <c r="I1048" s="97"/>
      <c r="J1048" s="3" t="b">
        <f t="shared" si="33"/>
        <v>0</v>
      </c>
      <c r="K1048" s="1" t="b">
        <f>IF(AND(B1048&lt;&gt;"",COUNTIF(Buildings!B:B,B1048)=0),TRUE,FALSE)</f>
        <v>0</v>
      </c>
    </row>
    <row r="1049" spans="1:11" s="3" customFormat="1" ht="16.5" customHeight="1">
      <c r="A1049" s="96"/>
      <c r="B1049" s="194"/>
      <c r="C1049" s="195"/>
      <c r="D1049" s="195"/>
      <c r="E1049" s="195"/>
      <c r="F1049" s="196"/>
      <c r="G1049" s="197" t="str">
        <f t="shared" si="32"/>
        <v/>
      </c>
      <c r="H1049" s="203"/>
      <c r="I1049" s="97"/>
      <c r="J1049" s="3" t="b">
        <f t="shared" si="33"/>
        <v>0</v>
      </c>
      <c r="K1049" s="1" t="b">
        <f>IF(AND(B1049&lt;&gt;"",COUNTIF(Buildings!B:B,B1049)=0),TRUE,FALSE)</f>
        <v>0</v>
      </c>
    </row>
    <row r="1050" spans="1:11" s="3" customFormat="1" ht="16.5" customHeight="1">
      <c r="A1050" s="96"/>
      <c r="B1050" s="199"/>
      <c r="C1050" s="200"/>
      <c r="D1050" s="200"/>
      <c r="E1050" s="200"/>
      <c r="F1050" s="201"/>
      <c r="G1050" s="197" t="str">
        <f t="shared" si="32"/>
        <v/>
      </c>
      <c r="H1050" s="203"/>
      <c r="I1050" s="97"/>
      <c r="J1050" s="3" t="b">
        <f t="shared" si="33"/>
        <v>0</v>
      </c>
      <c r="K1050" s="1" t="b">
        <f>IF(AND(B1050&lt;&gt;"",COUNTIF(Buildings!B:B,B1050)=0),TRUE,FALSE)</f>
        <v>0</v>
      </c>
    </row>
    <row r="1051" spans="1:11" s="3" customFormat="1" ht="16.5" customHeight="1">
      <c r="A1051" s="96"/>
      <c r="B1051" s="194"/>
      <c r="C1051" s="195"/>
      <c r="D1051" s="195"/>
      <c r="E1051" s="195"/>
      <c r="F1051" s="196"/>
      <c r="G1051" s="197" t="str">
        <f t="shared" si="32"/>
        <v/>
      </c>
      <c r="H1051" s="203"/>
      <c r="I1051" s="97"/>
      <c r="J1051" s="3" t="b">
        <f t="shared" si="33"/>
        <v>0</v>
      </c>
      <c r="K1051" s="1" t="b">
        <f>IF(AND(B1051&lt;&gt;"",COUNTIF(Buildings!B:B,B1051)=0),TRUE,FALSE)</f>
        <v>0</v>
      </c>
    </row>
    <row r="1052" spans="1:11" s="3" customFormat="1" ht="16.5" customHeight="1">
      <c r="A1052" s="96"/>
      <c r="B1052" s="199"/>
      <c r="C1052" s="200"/>
      <c r="D1052" s="200"/>
      <c r="E1052" s="200"/>
      <c r="F1052" s="201"/>
      <c r="G1052" s="197" t="str">
        <f t="shared" si="32"/>
        <v/>
      </c>
      <c r="H1052" s="203"/>
      <c r="I1052" s="97"/>
      <c r="J1052" s="3" t="b">
        <f t="shared" si="33"/>
        <v>0</v>
      </c>
      <c r="K1052" s="1" t="b">
        <f>IF(AND(B1052&lt;&gt;"",COUNTIF(Buildings!B:B,B1052)=0),TRUE,FALSE)</f>
        <v>0</v>
      </c>
    </row>
    <row r="1053" spans="1:11" s="3" customFormat="1" ht="16.5" customHeight="1">
      <c r="A1053" s="96"/>
      <c r="B1053" s="194"/>
      <c r="C1053" s="195"/>
      <c r="D1053" s="195"/>
      <c r="E1053" s="195"/>
      <c r="F1053" s="196"/>
      <c r="G1053" s="197" t="str">
        <f t="shared" si="32"/>
        <v/>
      </c>
      <c r="H1053" s="203"/>
      <c r="I1053" s="97"/>
      <c r="J1053" s="3" t="b">
        <f t="shared" si="33"/>
        <v>0</v>
      </c>
      <c r="K1053" s="1" t="b">
        <f>IF(AND(B1053&lt;&gt;"",COUNTIF(Buildings!B:B,B1053)=0),TRUE,FALSE)</f>
        <v>0</v>
      </c>
    </row>
    <row r="1054" spans="1:11" s="3" customFormat="1" ht="16.5" customHeight="1">
      <c r="A1054" s="96"/>
      <c r="B1054" s="199"/>
      <c r="C1054" s="200"/>
      <c r="D1054" s="200"/>
      <c r="E1054" s="200"/>
      <c r="F1054" s="201"/>
      <c r="G1054" s="197" t="str">
        <f t="shared" si="32"/>
        <v/>
      </c>
      <c r="H1054" s="203"/>
      <c r="I1054" s="97"/>
      <c r="J1054" s="3" t="b">
        <f t="shared" si="33"/>
        <v>0</v>
      </c>
      <c r="K1054" s="1" t="b">
        <f>IF(AND(B1054&lt;&gt;"",COUNTIF(Buildings!B:B,B1054)=0),TRUE,FALSE)</f>
        <v>0</v>
      </c>
    </row>
    <row r="1055" spans="1:11" s="3" customFormat="1" ht="16.5" customHeight="1">
      <c r="A1055" s="96"/>
      <c r="B1055" s="194"/>
      <c r="C1055" s="195"/>
      <c r="D1055" s="195"/>
      <c r="E1055" s="195"/>
      <c r="F1055" s="196"/>
      <c r="G1055" s="197" t="str">
        <f t="shared" si="32"/>
        <v/>
      </c>
      <c r="H1055" s="203"/>
      <c r="I1055" s="97"/>
      <c r="J1055" s="3" t="b">
        <f t="shared" si="33"/>
        <v>0</v>
      </c>
      <c r="K1055" s="1" t="b">
        <f>IF(AND(B1055&lt;&gt;"",COUNTIF(Buildings!B:B,B1055)=0),TRUE,FALSE)</f>
        <v>0</v>
      </c>
    </row>
    <row r="1056" spans="1:11" s="3" customFormat="1" ht="16.5" customHeight="1">
      <c r="A1056" s="96"/>
      <c r="B1056" s="199"/>
      <c r="C1056" s="200"/>
      <c r="D1056" s="200"/>
      <c r="E1056" s="200"/>
      <c r="F1056" s="201"/>
      <c r="G1056" s="197" t="str">
        <f t="shared" si="32"/>
        <v/>
      </c>
      <c r="H1056" s="203"/>
      <c r="I1056" s="97"/>
      <c r="J1056" s="3" t="b">
        <f t="shared" si="33"/>
        <v>0</v>
      </c>
      <c r="K1056" s="1" t="b">
        <f>IF(AND(B1056&lt;&gt;"",COUNTIF(Buildings!B:B,B1056)=0),TRUE,FALSE)</f>
        <v>0</v>
      </c>
    </row>
    <row r="1057" spans="1:11" s="3" customFormat="1" ht="16.5" customHeight="1">
      <c r="A1057" s="96"/>
      <c r="B1057" s="194"/>
      <c r="C1057" s="195"/>
      <c r="D1057" s="195"/>
      <c r="E1057" s="195"/>
      <c r="F1057" s="196"/>
      <c r="G1057" s="197" t="str">
        <f t="shared" si="32"/>
        <v/>
      </c>
      <c r="H1057" s="203"/>
      <c r="I1057" s="97"/>
      <c r="J1057" s="3" t="b">
        <f t="shared" si="33"/>
        <v>0</v>
      </c>
      <c r="K1057" s="1" t="b">
        <f>IF(AND(B1057&lt;&gt;"",COUNTIF(Buildings!B:B,B1057)=0),TRUE,FALSE)</f>
        <v>0</v>
      </c>
    </row>
    <row r="1058" spans="1:11" s="3" customFormat="1" ht="16.5" customHeight="1">
      <c r="A1058" s="96"/>
      <c r="B1058" s="199"/>
      <c r="C1058" s="200"/>
      <c r="D1058" s="200"/>
      <c r="E1058" s="200"/>
      <c r="F1058" s="201"/>
      <c r="G1058" s="197" t="str">
        <f t="shared" si="32"/>
        <v/>
      </c>
      <c r="H1058" s="203"/>
      <c r="I1058" s="97"/>
      <c r="J1058" s="3" t="b">
        <f t="shared" si="33"/>
        <v>0</v>
      </c>
      <c r="K1058" s="1" t="b">
        <f>IF(AND(B1058&lt;&gt;"",COUNTIF(Buildings!B:B,B1058)=0),TRUE,FALSE)</f>
        <v>0</v>
      </c>
    </row>
    <row r="1059" spans="1:11" s="3" customFormat="1" ht="16.5" customHeight="1">
      <c r="A1059" s="96"/>
      <c r="B1059" s="194"/>
      <c r="C1059" s="195"/>
      <c r="D1059" s="195"/>
      <c r="E1059" s="195"/>
      <c r="F1059" s="196"/>
      <c r="G1059" s="197" t="str">
        <f t="shared" si="32"/>
        <v/>
      </c>
      <c r="H1059" s="203"/>
      <c r="I1059" s="97"/>
      <c r="J1059" s="3" t="b">
        <f t="shared" si="33"/>
        <v>0</v>
      </c>
      <c r="K1059" s="1" t="b">
        <f>IF(AND(B1059&lt;&gt;"",COUNTIF(Buildings!B:B,B1059)=0),TRUE,FALSE)</f>
        <v>0</v>
      </c>
    </row>
    <row r="1060" spans="1:11" s="3" customFormat="1" ht="16.5" customHeight="1">
      <c r="A1060" s="96"/>
      <c r="B1060" s="199"/>
      <c r="C1060" s="200"/>
      <c r="D1060" s="200"/>
      <c r="E1060" s="200"/>
      <c r="F1060" s="201"/>
      <c r="G1060" s="197" t="str">
        <f t="shared" si="32"/>
        <v/>
      </c>
      <c r="H1060" s="203"/>
      <c r="I1060" s="97"/>
      <c r="J1060" s="3" t="b">
        <f t="shared" si="33"/>
        <v>0</v>
      </c>
      <c r="K1060" s="1" t="b">
        <f>IF(AND(B1060&lt;&gt;"",COUNTIF(Buildings!B:B,B1060)=0),TRUE,FALSE)</f>
        <v>0</v>
      </c>
    </row>
    <row r="1061" spans="1:11" s="3" customFormat="1" ht="16.5" customHeight="1">
      <c r="A1061" s="96"/>
      <c r="B1061" s="194"/>
      <c r="C1061" s="195"/>
      <c r="D1061" s="195"/>
      <c r="E1061" s="195"/>
      <c r="F1061" s="196"/>
      <c r="G1061" s="197" t="str">
        <f t="shared" si="32"/>
        <v/>
      </c>
      <c r="H1061" s="203"/>
      <c r="I1061" s="97"/>
      <c r="J1061" s="3" t="b">
        <f t="shared" si="33"/>
        <v>0</v>
      </c>
      <c r="K1061" s="1" t="b">
        <f>IF(AND(B1061&lt;&gt;"",COUNTIF(Buildings!B:B,B1061)=0),TRUE,FALSE)</f>
        <v>0</v>
      </c>
    </row>
    <row r="1062" spans="1:11" s="3" customFormat="1" ht="16.5" customHeight="1">
      <c r="A1062" s="96"/>
      <c r="B1062" s="199"/>
      <c r="C1062" s="200"/>
      <c r="D1062" s="200"/>
      <c r="E1062" s="200"/>
      <c r="F1062" s="201"/>
      <c r="G1062" s="197" t="str">
        <f t="shared" si="32"/>
        <v/>
      </c>
      <c r="H1062" s="203"/>
      <c r="I1062" s="97"/>
      <c r="J1062" s="3" t="b">
        <f t="shared" si="33"/>
        <v>0</v>
      </c>
      <c r="K1062" s="1" t="b">
        <f>IF(AND(B1062&lt;&gt;"",COUNTIF(Buildings!B:B,B1062)=0),TRUE,FALSE)</f>
        <v>0</v>
      </c>
    </row>
    <row r="1063" spans="1:11" s="3" customFormat="1" ht="16.5" customHeight="1">
      <c r="A1063" s="96"/>
      <c r="B1063" s="194"/>
      <c r="C1063" s="195"/>
      <c r="D1063" s="195"/>
      <c r="E1063" s="195"/>
      <c r="F1063" s="196"/>
      <c r="G1063" s="197" t="str">
        <f t="shared" si="32"/>
        <v/>
      </c>
      <c r="H1063" s="203"/>
      <c r="I1063" s="97"/>
      <c r="J1063" s="3" t="b">
        <f t="shared" si="33"/>
        <v>0</v>
      </c>
      <c r="K1063" s="1" t="b">
        <f>IF(AND(B1063&lt;&gt;"",COUNTIF(Buildings!B:B,B1063)=0),TRUE,FALSE)</f>
        <v>0</v>
      </c>
    </row>
    <row r="1064" spans="1:11" s="3" customFormat="1" ht="16.5" customHeight="1">
      <c r="A1064" s="96"/>
      <c r="B1064" s="199"/>
      <c r="C1064" s="200"/>
      <c r="D1064" s="200"/>
      <c r="E1064" s="200"/>
      <c r="F1064" s="201"/>
      <c r="G1064" s="197" t="str">
        <f t="shared" si="32"/>
        <v/>
      </c>
      <c r="H1064" s="203"/>
      <c r="I1064" s="97"/>
      <c r="J1064" s="3" t="b">
        <f t="shared" si="33"/>
        <v>0</v>
      </c>
      <c r="K1064" s="1" t="b">
        <f>IF(AND(B1064&lt;&gt;"",COUNTIF(Buildings!B:B,B1064)=0),TRUE,FALSE)</f>
        <v>0</v>
      </c>
    </row>
    <row r="1065" spans="1:11" s="3" customFormat="1" ht="16.5" customHeight="1">
      <c r="A1065" s="96"/>
      <c r="B1065" s="194"/>
      <c r="C1065" s="195"/>
      <c r="D1065" s="195"/>
      <c r="E1065" s="195"/>
      <c r="F1065" s="196"/>
      <c r="G1065" s="197" t="str">
        <f t="shared" si="32"/>
        <v/>
      </c>
      <c r="H1065" s="203"/>
      <c r="I1065" s="97"/>
      <c r="J1065" s="3" t="b">
        <f t="shared" si="33"/>
        <v>0</v>
      </c>
      <c r="K1065" s="1" t="b">
        <f>IF(AND(B1065&lt;&gt;"",COUNTIF(Buildings!B:B,B1065)=0),TRUE,FALSE)</f>
        <v>0</v>
      </c>
    </row>
    <row r="1066" spans="1:11" s="3" customFormat="1" ht="16.5" customHeight="1">
      <c r="A1066" s="96"/>
      <c r="B1066" s="199"/>
      <c r="C1066" s="200"/>
      <c r="D1066" s="200"/>
      <c r="E1066" s="200"/>
      <c r="F1066" s="201"/>
      <c r="G1066" s="197" t="str">
        <f t="shared" si="32"/>
        <v/>
      </c>
      <c r="H1066" s="203"/>
      <c r="I1066" s="97"/>
      <c r="J1066" s="3" t="b">
        <f t="shared" si="33"/>
        <v>0</v>
      </c>
      <c r="K1066" s="1" t="b">
        <f>IF(AND(B1066&lt;&gt;"",COUNTIF(Buildings!B:B,B1066)=0),TRUE,FALSE)</f>
        <v>0</v>
      </c>
    </row>
    <row r="1067" spans="1:11" s="3" customFormat="1" ht="16.5" customHeight="1">
      <c r="A1067" s="96"/>
      <c r="B1067" s="194"/>
      <c r="C1067" s="195"/>
      <c r="D1067" s="195"/>
      <c r="E1067" s="195"/>
      <c r="F1067" s="196"/>
      <c r="G1067" s="197" t="str">
        <f t="shared" si="32"/>
        <v/>
      </c>
      <c r="H1067" s="203"/>
      <c r="I1067" s="97"/>
      <c r="J1067" s="3" t="b">
        <f t="shared" si="33"/>
        <v>0</v>
      </c>
      <c r="K1067" s="1" t="b">
        <f>IF(AND(B1067&lt;&gt;"",COUNTIF(Buildings!B:B,B1067)=0),TRUE,FALSE)</f>
        <v>0</v>
      </c>
    </row>
    <row r="1068" spans="1:11" s="3" customFormat="1" ht="16.5" customHeight="1">
      <c r="A1068" s="96"/>
      <c r="B1068" s="199"/>
      <c r="C1068" s="200"/>
      <c r="D1068" s="200"/>
      <c r="E1068" s="200"/>
      <c r="F1068" s="201"/>
      <c r="G1068" s="197" t="str">
        <f t="shared" si="32"/>
        <v/>
      </c>
      <c r="H1068" s="203"/>
      <c r="I1068" s="97"/>
      <c r="J1068" s="3" t="b">
        <f t="shared" si="33"/>
        <v>0</v>
      </c>
      <c r="K1068" s="1" t="b">
        <f>IF(AND(B1068&lt;&gt;"",COUNTIF(Buildings!B:B,B1068)=0),TRUE,FALSE)</f>
        <v>0</v>
      </c>
    </row>
    <row r="1069" spans="1:11" s="3" customFormat="1" ht="16.5" customHeight="1">
      <c r="A1069" s="96"/>
      <c r="B1069" s="194"/>
      <c r="C1069" s="195"/>
      <c r="D1069" s="195"/>
      <c r="E1069" s="195"/>
      <c r="F1069" s="196"/>
      <c r="G1069" s="197" t="str">
        <f t="shared" si="32"/>
        <v/>
      </c>
      <c r="H1069" s="203"/>
      <c r="I1069" s="97"/>
      <c r="J1069" s="3" t="b">
        <f t="shared" si="33"/>
        <v>0</v>
      </c>
      <c r="K1069" s="1" t="b">
        <f>IF(AND(B1069&lt;&gt;"",COUNTIF(Buildings!B:B,B1069)=0),TRUE,FALSE)</f>
        <v>0</v>
      </c>
    </row>
    <row r="1070" spans="1:11" s="3" customFormat="1" ht="16.5" customHeight="1">
      <c r="A1070" s="96"/>
      <c r="B1070" s="199"/>
      <c r="C1070" s="200"/>
      <c r="D1070" s="200"/>
      <c r="E1070" s="200"/>
      <c r="F1070" s="201"/>
      <c r="G1070" s="197" t="str">
        <f t="shared" si="32"/>
        <v/>
      </c>
      <c r="H1070" s="203"/>
      <c r="I1070" s="97"/>
      <c r="J1070" s="3" t="b">
        <f t="shared" si="33"/>
        <v>0</v>
      </c>
      <c r="K1070" s="1" t="b">
        <f>IF(AND(B1070&lt;&gt;"",COUNTIF(Buildings!B:B,B1070)=0),TRUE,FALSE)</f>
        <v>0</v>
      </c>
    </row>
    <row r="1071" spans="1:11" s="3" customFormat="1" ht="16.5" customHeight="1">
      <c r="A1071" s="96"/>
      <c r="B1071" s="194"/>
      <c r="C1071" s="195"/>
      <c r="D1071" s="195"/>
      <c r="E1071" s="195"/>
      <c r="F1071" s="196"/>
      <c r="G1071" s="197" t="str">
        <f t="shared" si="32"/>
        <v/>
      </c>
      <c r="H1071" s="203"/>
      <c r="I1071" s="97"/>
      <c r="J1071" s="3" t="b">
        <f t="shared" si="33"/>
        <v>0</v>
      </c>
      <c r="K1071" s="1" t="b">
        <f>IF(AND(B1071&lt;&gt;"",COUNTIF(Buildings!B:B,B1071)=0),TRUE,FALSE)</f>
        <v>0</v>
      </c>
    </row>
    <row r="1072" spans="1:11" s="3" customFormat="1" ht="16.5" customHeight="1">
      <c r="A1072" s="96"/>
      <c r="B1072" s="199"/>
      <c r="C1072" s="200"/>
      <c r="D1072" s="200"/>
      <c r="E1072" s="200"/>
      <c r="F1072" s="201"/>
      <c r="G1072" s="197" t="str">
        <f t="shared" si="32"/>
        <v/>
      </c>
      <c r="H1072" s="203"/>
      <c r="I1072" s="97"/>
      <c r="J1072" s="3" t="b">
        <f t="shared" si="33"/>
        <v>0</v>
      </c>
      <c r="K1072" s="1" t="b">
        <f>IF(AND(B1072&lt;&gt;"",COUNTIF(Buildings!B:B,B1072)=0),TRUE,FALSE)</f>
        <v>0</v>
      </c>
    </row>
    <row r="1073" spans="1:11" s="3" customFormat="1" ht="16.5" customHeight="1">
      <c r="A1073" s="96"/>
      <c r="B1073" s="194"/>
      <c r="C1073" s="195"/>
      <c r="D1073" s="195"/>
      <c r="E1073" s="195"/>
      <c r="F1073" s="196"/>
      <c r="G1073" s="197" t="str">
        <f t="shared" si="32"/>
        <v/>
      </c>
      <c r="H1073" s="203"/>
      <c r="I1073" s="97"/>
      <c r="J1073" s="3" t="b">
        <f t="shared" si="33"/>
        <v>0</v>
      </c>
      <c r="K1073" s="1" t="b">
        <f>IF(AND(B1073&lt;&gt;"",COUNTIF(Buildings!B:B,B1073)=0),TRUE,FALSE)</f>
        <v>0</v>
      </c>
    </row>
    <row r="1074" spans="1:11" s="3" customFormat="1" ht="16.5" customHeight="1">
      <c r="A1074" s="96"/>
      <c r="B1074" s="199"/>
      <c r="C1074" s="200"/>
      <c r="D1074" s="200"/>
      <c r="E1074" s="200"/>
      <c r="F1074" s="201"/>
      <c r="G1074" s="197" t="str">
        <f t="shared" si="32"/>
        <v/>
      </c>
      <c r="H1074" s="203"/>
      <c r="I1074" s="97"/>
      <c r="J1074" s="3" t="b">
        <f t="shared" si="33"/>
        <v>0</v>
      </c>
      <c r="K1074" s="1" t="b">
        <f>IF(AND(B1074&lt;&gt;"",COUNTIF(Buildings!B:B,B1074)=0),TRUE,FALSE)</f>
        <v>0</v>
      </c>
    </row>
    <row r="1075" spans="1:11" s="3" customFormat="1" ht="16.5" customHeight="1">
      <c r="A1075" s="96"/>
      <c r="B1075" s="194"/>
      <c r="C1075" s="195"/>
      <c r="D1075" s="195"/>
      <c r="E1075" s="195"/>
      <c r="F1075" s="196"/>
      <c r="G1075" s="197" t="str">
        <f t="shared" si="32"/>
        <v/>
      </c>
      <c r="H1075" s="203"/>
      <c r="I1075" s="97"/>
      <c r="J1075" s="3" t="b">
        <f t="shared" si="33"/>
        <v>0</v>
      </c>
      <c r="K1075" s="1" t="b">
        <f>IF(AND(B1075&lt;&gt;"",COUNTIF(Buildings!B:B,B1075)=0),TRUE,FALSE)</f>
        <v>0</v>
      </c>
    </row>
    <row r="1076" spans="1:11" s="3" customFormat="1" ht="16.5" customHeight="1">
      <c r="A1076" s="96"/>
      <c r="B1076" s="199"/>
      <c r="C1076" s="200"/>
      <c r="D1076" s="200"/>
      <c r="E1076" s="200"/>
      <c r="F1076" s="201"/>
      <c r="G1076" s="197" t="str">
        <f t="shared" si="32"/>
        <v/>
      </c>
      <c r="H1076" s="203"/>
      <c r="I1076" s="97"/>
      <c r="J1076" s="3" t="b">
        <f t="shared" si="33"/>
        <v>0</v>
      </c>
      <c r="K1076" s="1" t="b">
        <f>IF(AND(B1076&lt;&gt;"",COUNTIF(Buildings!B:B,B1076)=0),TRUE,FALSE)</f>
        <v>0</v>
      </c>
    </row>
    <row r="1077" spans="1:11" s="3" customFormat="1" ht="16.5" customHeight="1">
      <c r="A1077" s="96"/>
      <c r="B1077" s="194"/>
      <c r="C1077" s="195"/>
      <c r="D1077" s="195"/>
      <c r="E1077" s="195"/>
      <c r="F1077" s="196"/>
      <c r="G1077" s="197" t="str">
        <f t="shared" si="32"/>
        <v/>
      </c>
      <c r="H1077" s="203"/>
      <c r="I1077" s="97"/>
      <c r="J1077" s="3" t="b">
        <f t="shared" si="33"/>
        <v>0</v>
      </c>
      <c r="K1077" s="1" t="b">
        <f>IF(AND(B1077&lt;&gt;"",COUNTIF(Buildings!B:B,B1077)=0),TRUE,FALSE)</f>
        <v>0</v>
      </c>
    </row>
    <row r="1078" spans="1:11" s="3" customFormat="1" ht="16.5" customHeight="1">
      <c r="A1078" s="96"/>
      <c r="B1078" s="199"/>
      <c r="C1078" s="200"/>
      <c r="D1078" s="200"/>
      <c r="E1078" s="200"/>
      <c r="F1078" s="201"/>
      <c r="G1078" s="197" t="str">
        <f t="shared" si="32"/>
        <v/>
      </c>
      <c r="H1078" s="203"/>
      <c r="I1078" s="97"/>
      <c r="J1078" s="3" t="b">
        <f t="shared" si="33"/>
        <v>0</v>
      </c>
      <c r="K1078" s="1" t="b">
        <f>IF(AND(B1078&lt;&gt;"",COUNTIF(Buildings!B:B,B1078)=0),TRUE,FALSE)</f>
        <v>0</v>
      </c>
    </row>
    <row r="1079" spans="1:11" s="3" customFormat="1" ht="16.5" customHeight="1">
      <c r="A1079" s="96"/>
      <c r="B1079" s="194"/>
      <c r="C1079" s="195"/>
      <c r="D1079" s="195"/>
      <c r="E1079" s="195"/>
      <c r="F1079" s="196"/>
      <c r="G1079" s="197" t="str">
        <f t="shared" si="32"/>
        <v/>
      </c>
      <c r="H1079" s="203"/>
      <c r="I1079" s="97"/>
      <c r="J1079" s="3" t="b">
        <f t="shared" si="33"/>
        <v>0</v>
      </c>
      <c r="K1079" s="1" t="b">
        <f>IF(AND(B1079&lt;&gt;"",COUNTIF(Buildings!B:B,B1079)=0),TRUE,FALSE)</f>
        <v>0</v>
      </c>
    </row>
    <row r="1080" spans="1:11" s="3" customFormat="1" ht="16.5" customHeight="1">
      <c r="A1080" s="96"/>
      <c r="B1080" s="199"/>
      <c r="C1080" s="200"/>
      <c r="D1080" s="200"/>
      <c r="E1080" s="200"/>
      <c r="F1080" s="201"/>
      <c r="G1080" s="197" t="str">
        <f t="shared" si="32"/>
        <v/>
      </c>
      <c r="H1080" s="203"/>
      <c r="I1080" s="97"/>
      <c r="J1080" s="3" t="b">
        <f t="shared" si="33"/>
        <v>0</v>
      </c>
      <c r="K1080" s="1" t="b">
        <f>IF(AND(B1080&lt;&gt;"",COUNTIF(Buildings!B:B,B1080)=0),TRUE,FALSE)</f>
        <v>0</v>
      </c>
    </row>
    <row r="1081" spans="1:11" s="3" customFormat="1" ht="16.5" customHeight="1">
      <c r="A1081" s="96"/>
      <c r="B1081" s="194"/>
      <c r="C1081" s="195"/>
      <c r="D1081" s="195"/>
      <c r="E1081" s="195"/>
      <c r="F1081" s="196"/>
      <c r="G1081" s="197" t="str">
        <f t="shared" si="32"/>
        <v/>
      </c>
      <c r="H1081" s="203"/>
      <c r="I1081" s="97"/>
      <c r="J1081" s="3" t="b">
        <f t="shared" si="33"/>
        <v>0</v>
      </c>
      <c r="K1081" s="1" t="b">
        <f>IF(AND(B1081&lt;&gt;"",COUNTIF(Buildings!B:B,B1081)=0),TRUE,FALSE)</f>
        <v>0</v>
      </c>
    </row>
    <row r="1082" spans="1:11" s="3" customFormat="1" ht="16.5" customHeight="1">
      <c r="A1082" s="96"/>
      <c r="B1082" s="199"/>
      <c r="C1082" s="200"/>
      <c r="D1082" s="200"/>
      <c r="E1082" s="200"/>
      <c r="F1082" s="201"/>
      <c r="G1082" s="197" t="str">
        <f t="shared" si="32"/>
        <v/>
      </c>
      <c r="H1082" s="203"/>
      <c r="I1082" s="97"/>
      <c r="J1082" s="3" t="b">
        <f t="shared" si="33"/>
        <v>0</v>
      </c>
      <c r="K1082" s="1" t="b">
        <f>IF(AND(B1082&lt;&gt;"",COUNTIF(Buildings!B:B,B1082)=0),TRUE,FALSE)</f>
        <v>0</v>
      </c>
    </row>
    <row r="1083" spans="1:11" s="3" customFormat="1" ht="16.5" customHeight="1">
      <c r="A1083" s="96"/>
      <c r="B1083" s="194"/>
      <c r="C1083" s="195"/>
      <c r="D1083" s="195"/>
      <c r="E1083" s="195"/>
      <c r="F1083" s="196"/>
      <c r="G1083" s="197" t="str">
        <f t="shared" si="32"/>
        <v/>
      </c>
      <c r="H1083" s="203"/>
      <c r="I1083" s="97"/>
      <c r="J1083" s="3" t="b">
        <f t="shared" si="33"/>
        <v>0</v>
      </c>
      <c r="K1083" s="1" t="b">
        <f>IF(AND(B1083&lt;&gt;"",COUNTIF(Buildings!B:B,B1083)=0),TRUE,FALSE)</f>
        <v>0</v>
      </c>
    </row>
    <row r="1084" spans="1:11" s="3" customFormat="1" ht="16.5" customHeight="1">
      <c r="A1084" s="96"/>
      <c r="B1084" s="199"/>
      <c r="C1084" s="200"/>
      <c r="D1084" s="200"/>
      <c r="E1084" s="200"/>
      <c r="F1084" s="201"/>
      <c r="G1084" s="197" t="str">
        <f t="shared" si="32"/>
        <v/>
      </c>
      <c r="H1084" s="203"/>
      <c r="I1084" s="97"/>
      <c r="J1084" s="3" t="b">
        <f t="shared" si="33"/>
        <v>0</v>
      </c>
      <c r="K1084" s="1" t="b">
        <f>IF(AND(B1084&lt;&gt;"",COUNTIF(Buildings!B:B,B1084)=0),TRUE,FALSE)</f>
        <v>0</v>
      </c>
    </row>
    <row r="1085" spans="1:11" s="3" customFormat="1" ht="16.5" customHeight="1">
      <c r="A1085" s="96"/>
      <c r="B1085" s="194"/>
      <c r="C1085" s="195"/>
      <c r="D1085" s="195"/>
      <c r="E1085" s="195"/>
      <c r="F1085" s="196"/>
      <c r="G1085" s="197" t="str">
        <f t="shared" si="32"/>
        <v/>
      </c>
      <c r="H1085" s="203"/>
      <c r="I1085" s="97"/>
      <c r="J1085" s="3" t="b">
        <f t="shared" si="33"/>
        <v>0</v>
      </c>
      <c r="K1085" s="1" t="b">
        <f>IF(AND(B1085&lt;&gt;"",COUNTIF(Buildings!B:B,B1085)=0),TRUE,FALSE)</f>
        <v>0</v>
      </c>
    </row>
    <row r="1086" spans="1:11" s="3" customFormat="1" ht="16.5" customHeight="1">
      <c r="A1086" s="96"/>
      <c r="B1086" s="199"/>
      <c r="C1086" s="200"/>
      <c r="D1086" s="200"/>
      <c r="E1086" s="200"/>
      <c r="F1086" s="201"/>
      <c r="G1086" s="197" t="str">
        <f t="shared" si="32"/>
        <v/>
      </c>
      <c r="H1086" s="203"/>
      <c r="I1086" s="97"/>
      <c r="J1086" s="3" t="b">
        <f t="shared" si="33"/>
        <v>0</v>
      </c>
      <c r="K1086" s="1" t="b">
        <f>IF(AND(B1086&lt;&gt;"",COUNTIF(Buildings!B:B,B1086)=0),TRUE,FALSE)</f>
        <v>0</v>
      </c>
    </row>
    <row r="1087" spans="1:11" s="3" customFormat="1" ht="16.5" customHeight="1">
      <c r="A1087" s="96"/>
      <c r="B1087" s="194"/>
      <c r="C1087" s="195"/>
      <c r="D1087" s="195"/>
      <c r="E1087" s="195"/>
      <c r="F1087" s="196"/>
      <c r="G1087" s="197" t="str">
        <f t="shared" si="32"/>
        <v/>
      </c>
      <c r="H1087" s="203"/>
      <c r="I1087" s="97"/>
      <c r="J1087" s="3" t="b">
        <f t="shared" si="33"/>
        <v>0</v>
      </c>
      <c r="K1087" s="1" t="b">
        <f>IF(AND(B1087&lt;&gt;"",COUNTIF(Buildings!B:B,B1087)=0),TRUE,FALSE)</f>
        <v>0</v>
      </c>
    </row>
    <row r="1088" spans="1:11" s="3" customFormat="1" ht="16.5" customHeight="1">
      <c r="A1088" s="96"/>
      <c r="B1088" s="199"/>
      <c r="C1088" s="200"/>
      <c r="D1088" s="200"/>
      <c r="E1088" s="200"/>
      <c r="F1088" s="201"/>
      <c r="G1088" s="197" t="str">
        <f t="shared" si="32"/>
        <v/>
      </c>
      <c r="H1088" s="203"/>
      <c r="I1088" s="97"/>
      <c r="J1088" s="3" t="b">
        <f t="shared" si="33"/>
        <v>0</v>
      </c>
      <c r="K1088" s="1" t="b">
        <f>IF(AND(B1088&lt;&gt;"",COUNTIF(Buildings!B:B,B1088)=0),TRUE,FALSE)</f>
        <v>0</v>
      </c>
    </row>
    <row r="1089" spans="1:11" s="3" customFormat="1" ht="16.5" customHeight="1">
      <c r="A1089" s="96"/>
      <c r="B1089" s="194"/>
      <c r="C1089" s="195"/>
      <c r="D1089" s="195"/>
      <c r="E1089" s="195"/>
      <c r="F1089" s="196"/>
      <c r="G1089" s="197" t="str">
        <f t="shared" si="32"/>
        <v/>
      </c>
      <c r="H1089" s="203"/>
      <c r="I1089" s="97"/>
      <c r="J1089" s="3" t="b">
        <f t="shared" si="33"/>
        <v>0</v>
      </c>
      <c r="K1089" s="1" t="b">
        <f>IF(AND(B1089&lt;&gt;"",COUNTIF(Buildings!B:B,B1089)=0),TRUE,FALSE)</f>
        <v>0</v>
      </c>
    </row>
    <row r="1090" spans="1:11" s="3" customFormat="1" ht="16.5" customHeight="1">
      <c r="A1090" s="96"/>
      <c r="B1090" s="199"/>
      <c r="C1090" s="200"/>
      <c r="D1090" s="200"/>
      <c r="E1090" s="200"/>
      <c r="F1090" s="201"/>
      <c r="G1090" s="197" t="str">
        <f t="shared" si="32"/>
        <v/>
      </c>
      <c r="H1090" s="203"/>
      <c r="I1090" s="97"/>
      <c r="J1090" s="3" t="b">
        <f t="shared" si="33"/>
        <v>0</v>
      </c>
      <c r="K1090" s="1" t="b">
        <f>IF(AND(B1090&lt;&gt;"",COUNTIF(Buildings!B:B,B1090)=0),TRUE,FALSE)</f>
        <v>0</v>
      </c>
    </row>
    <row r="1091" spans="1:11" s="3" customFormat="1" ht="16.5" customHeight="1">
      <c r="A1091" s="96"/>
      <c r="B1091" s="194"/>
      <c r="C1091" s="195"/>
      <c r="D1091" s="195"/>
      <c r="E1091" s="195"/>
      <c r="F1091" s="196"/>
      <c r="G1091" s="197" t="str">
        <f t="shared" si="32"/>
        <v/>
      </c>
      <c r="H1091" s="203"/>
      <c r="I1091" s="97"/>
      <c r="J1091" s="3" t="b">
        <f t="shared" si="33"/>
        <v>0</v>
      </c>
      <c r="K1091" s="1" t="b">
        <f>IF(AND(B1091&lt;&gt;"",COUNTIF(Buildings!B:B,B1091)=0),TRUE,FALSE)</f>
        <v>0</v>
      </c>
    </row>
    <row r="1092" spans="1:11" s="3" customFormat="1" ht="16.5" customHeight="1">
      <c r="A1092" s="96"/>
      <c r="B1092" s="199"/>
      <c r="C1092" s="200"/>
      <c r="D1092" s="200"/>
      <c r="E1092" s="200"/>
      <c r="F1092" s="201"/>
      <c r="G1092" s="197" t="str">
        <f t="shared" ref="G1092:G1155" si="34">IF(F1092="","",F1092)</f>
        <v/>
      </c>
      <c r="H1092" s="203"/>
      <c r="I1092" s="97"/>
      <c r="J1092" s="3" t="b">
        <f t="shared" ref="J1092:J1155" si="35">IF(F1092=G1092,FALSE,TRUE)</f>
        <v>0</v>
      </c>
      <c r="K1092" s="1" t="b">
        <f>IF(AND(B1092&lt;&gt;"",COUNTIF(Buildings!B:B,B1092)=0),TRUE,FALSE)</f>
        <v>0</v>
      </c>
    </row>
    <row r="1093" spans="1:11" s="3" customFormat="1" ht="16.5" customHeight="1">
      <c r="A1093" s="96"/>
      <c r="B1093" s="194"/>
      <c r="C1093" s="195"/>
      <c r="D1093" s="195"/>
      <c r="E1093" s="195"/>
      <c r="F1093" s="196"/>
      <c r="G1093" s="197" t="str">
        <f t="shared" si="34"/>
        <v/>
      </c>
      <c r="H1093" s="203"/>
      <c r="I1093" s="97"/>
      <c r="J1093" s="3" t="b">
        <f t="shared" si="35"/>
        <v>0</v>
      </c>
      <c r="K1093" s="1" t="b">
        <f>IF(AND(B1093&lt;&gt;"",COUNTIF(Buildings!B:B,B1093)=0),TRUE,FALSE)</f>
        <v>0</v>
      </c>
    </row>
    <row r="1094" spans="1:11" s="3" customFormat="1" ht="16.5" customHeight="1">
      <c r="A1094" s="96"/>
      <c r="B1094" s="199"/>
      <c r="C1094" s="200"/>
      <c r="D1094" s="200"/>
      <c r="E1094" s="200"/>
      <c r="F1094" s="201"/>
      <c r="G1094" s="197" t="str">
        <f t="shared" si="34"/>
        <v/>
      </c>
      <c r="H1094" s="203"/>
      <c r="I1094" s="97"/>
      <c r="J1094" s="3" t="b">
        <f t="shared" si="35"/>
        <v>0</v>
      </c>
      <c r="K1094" s="1" t="b">
        <f>IF(AND(B1094&lt;&gt;"",COUNTIF(Buildings!B:B,B1094)=0),TRUE,FALSE)</f>
        <v>0</v>
      </c>
    </row>
    <row r="1095" spans="1:11" s="3" customFormat="1" ht="16.5" customHeight="1">
      <c r="A1095" s="96"/>
      <c r="B1095" s="194"/>
      <c r="C1095" s="195"/>
      <c r="D1095" s="195"/>
      <c r="E1095" s="195"/>
      <c r="F1095" s="196"/>
      <c r="G1095" s="197" t="str">
        <f t="shared" si="34"/>
        <v/>
      </c>
      <c r="H1095" s="203"/>
      <c r="I1095" s="97"/>
      <c r="J1095" s="3" t="b">
        <f t="shared" si="35"/>
        <v>0</v>
      </c>
      <c r="K1095" s="1" t="b">
        <f>IF(AND(B1095&lt;&gt;"",COUNTIF(Buildings!B:B,B1095)=0),TRUE,FALSE)</f>
        <v>0</v>
      </c>
    </row>
    <row r="1096" spans="1:11" s="3" customFormat="1" ht="16.5" customHeight="1">
      <c r="A1096" s="96"/>
      <c r="B1096" s="199"/>
      <c r="C1096" s="200"/>
      <c r="D1096" s="200"/>
      <c r="E1096" s="200"/>
      <c r="F1096" s="201"/>
      <c r="G1096" s="197" t="str">
        <f t="shared" si="34"/>
        <v/>
      </c>
      <c r="H1096" s="203"/>
      <c r="I1096" s="97"/>
      <c r="J1096" s="3" t="b">
        <f t="shared" si="35"/>
        <v>0</v>
      </c>
      <c r="K1096" s="1" t="b">
        <f>IF(AND(B1096&lt;&gt;"",COUNTIF(Buildings!B:B,B1096)=0),TRUE,FALSE)</f>
        <v>0</v>
      </c>
    </row>
    <row r="1097" spans="1:11" s="3" customFormat="1" ht="16.5" customHeight="1">
      <c r="A1097" s="96"/>
      <c r="B1097" s="194"/>
      <c r="C1097" s="195"/>
      <c r="D1097" s="195"/>
      <c r="E1097" s="195"/>
      <c r="F1097" s="196"/>
      <c r="G1097" s="197" t="str">
        <f t="shared" si="34"/>
        <v/>
      </c>
      <c r="H1097" s="203"/>
      <c r="I1097" s="97"/>
      <c r="J1097" s="3" t="b">
        <f t="shared" si="35"/>
        <v>0</v>
      </c>
      <c r="K1097" s="1" t="b">
        <f>IF(AND(B1097&lt;&gt;"",COUNTIF(Buildings!B:B,B1097)=0),TRUE,FALSE)</f>
        <v>0</v>
      </c>
    </row>
    <row r="1098" spans="1:11" s="3" customFormat="1" ht="16.5" customHeight="1">
      <c r="A1098" s="96"/>
      <c r="B1098" s="199"/>
      <c r="C1098" s="200"/>
      <c r="D1098" s="200"/>
      <c r="E1098" s="200"/>
      <c r="F1098" s="201"/>
      <c r="G1098" s="197" t="str">
        <f t="shared" si="34"/>
        <v/>
      </c>
      <c r="H1098" s="203"/>
      <c r="I1098" s="97"/>
      <c r="J1098" s="3" t="b">
        <f t="shared" si="35"/>
        <v>0</v>
      </c>
      <c r="K1098" s="1" t="b">
        <f>IF(AND(B1098&lt;&gt;"",COUNTIF(Buildings!B:B,B1098)=0),TRUE,FALSE)</f>
        <v>0</v>
      </c>
    </row>
    <row r="1099" spans="1:11" s="3" customFormat="1" ht="16.5" customHeight="1">
      <c r="A1099" s="96"/>
      <c r="B1099" s="194"/>
      <c r="C1099" s="195"/>
      <c r="D1099" s="195"/>
      <c r="E1099" s="195"/>
      <c r="F1099" s="196"/>
      <c r="G1099" s="197" t="str">
        <f t="shared" si="34"/>
        <v/>
      </c>
      <c r="H1099" s="203"/>
      <c r="I1099" s="97"/>
      <c r="J1099" s="3" t="b">
        <f t="shared" si="35"/>
        <v>0</v>
      </c>
      <c r="K1099" s="1" t="b">
        <f>IF(AND(B1099&lt;&gt;"",COUNTIF(Buildings!B:B,B1099)=0),TRUE,FALSE)</f>
        <v>0</v>
      </c>
    </row>
    <row r="1100" spans="1:11" s="3" customFormat="1" ht="16.5" customHeight="1">
      <c r="A1100" s="96"/>
      <c r="B1100" s="199"/>
      <c r="C1100" s="200"/>
      <c r="D1100" s="200"/>
      <c r="E1100" s="200"/>
      <c r="F1100" s="201"/>
      <c r="G1100" s="197" t="str">
        <f t="shared" si="34"/>
        <v/>
      </c>
      <c r="H1100" s="203"/>
      <c r="I1100" s="97"/>
      <c r="J1100" s="3" t="b">
        <f t="shared" si="35"/>
        <v>0</v>
      </c>
      <c r="K1100" s="1" t="b">
        <f>IF(AND(B1100&lt;&gt;"",COUNTIF(Buildings!B:B,B1100)=0),TRUE,FALSE)</f>
        <v>0</v>
      </c>
    </row>
    <row r="1101" spans="1:11" s="3" customFormat="1" ht="16.5" customHeight="1">
      <c r="A1101" s="96"/>
      <c r="B1101" s="194"/>
      <c r="C1101" s="195"/>
      <c r="D1101" s="195"/>
      <c r="E1101" s="195"/>
      <c r="F1101" s="196"/>
      <c r="G1101" s="197" t="str">
        <f t="shared" si="34"/>
        <v/>
      </c>
      <c r="H1101" s="203"/>
      <c r="I1101" s="97"/>
      <c r="J1101" s="3" t="b">
        <f t="shared" si="35"/>
        <v>0</v>
      </c>
      <c r="K1101" s="1" t="b">
        <f>IF(AND(B1101&lt;&gt;"",COUNTIF(Buildings!B:B,B1101)=0),TRUE,FALSE)</f>
        <v>0</v>
      </c>
    </row>
    <row r="1102" spans="1:11" s="3" customFormat="1" ht="16.5" customHeight="1">
      <c r="A1102" s="96"/>
      <c r="B1102" s="199"/>
      <c r="C1102" s="200"/>
      <c r="D1102" s="200"/>
      <c r="E1102" s="200"/>
      <c r="F1102" s="201"/>
      <c r="G1102" s="197" t="str">
        <f t="shared" si="34"/>
        <v/>
      </c>
      <c r="H1102" s="203"/>
      <c r="I1102" s="97"/>
      <c r="J1102" s="3" t="b">
        <f t="shared" si="35"/>
        <v>0</v>
      </c>
      <c r="K1102" s="1" t="b">
        <f>IF(AND(B1102&lt;&gt;"",COUNTIF(Buildings!B:B,B1102)=0),TRUE,FALSE)</f>
        <v>0</v>
      </c>
    </row>
    <row r="1103" spans="1:11" s="3" customFormat="1" ht="16.5" customHeight="1">
      <c r="A1103" s="96"/>
      <c r="B1103" s="194"/>
      <c r="C1103" s="195"/>
      <c r="D1103" s="195"/>
      <c r="E1103" s="195"/>
      <c r="F1103" s="196"/>
      <c r="G1103" s="197" t="str">
        <f t="shared" si="34"/>
        <v/>
      </c>
      <c r="H1103" s="203"/>
      <c r="I1103" s="97"/>
      <c r="J1103" s="3" t="b">
        <f t="shared" si="35"/>
        <v>0</v>
      </c>
      <c r="K1103" s="1" t="b">
        <f>IF(AND(B1103&lt;&gt;"",COUNTIF(Buildings!B:B,B1103)=0),TRUE,FALSE)</f>
        <v>0</v>
      </c>
    </row>
    <row r="1104" spans="1:11" s="3" customFormat="1" ht="16.5" customHeight="1">
      <c r="A1104" s="96"/>
      <c r="B1104" s="199"/>
      <c r="C1104" s="200"/>
      <c r="D1104" s="200"/>
      <c r="E1104" s="200"/>
      <c r="F1104" s="201"/>
      <c r="G1104" s="197" t="str">
        <f t="shared" si="34"/>
        <v/>
      </c>
      <c r="H1104" s="203"/>
      <c r="I1104" s="97"/>
      <c r="J1104" s="3" t="b">
        <f t="shared" si="35"/>
        <v>0</v>
      </c>
      <c r="K1104" s="1" t="b">
        <f>IF(AND(B1104&lt;&gt;"",COUNTIF(Buildings!B:B,B1104)=0),TRUE,FALSE)</f>
        <v>0</v>
      </c>
    </row>
    <row r="1105" spans="1:11" s="3" customFormat="1" ht="16.5" customHeight="1">
      <c r="A1105" s="96"/>
      <c r="B1105" s="194"/>
      <c r="C1105" s="195"/>
      <c r="D1105" s="195"/>
      <c r="E1105" s="195"/>
      <c r="F1105" s="196"/>
      <c r="G1105" s="197" t="str">
        <f t="shared" si="34"/>
        <v/>
      </c>
      <c r="H1105" s="203"/>
      <c r="I1105" s="97"/>
      <c r="J1105" s="3" t="b">
        <f t="shared" si="35"/>
        <v>0</v>
      </c>
      <c r="K1105" s="1" t="b">
        <f>IF(AND(B1105&lt;&gt;"",COUNTIF(Buildings!B:B,B1105)=0),TRUE,FALSE)</f>
        <v>0</v>
      </c>
    </row>
    <row r="1106" spans="1:11" s="3" customFormat="1" ht="16.5" customHeight="1">
      <c r="A1106" s="96"/>
      <c r="B1106" s="199"/>
      <c r="C1106" s="200"/>
      <c r="D1106" s="200"/>
      <c r="E1106" s="200"/>
      <c r="F1106" s="201"/>
      <c r="G1106" s="197" t="str">
        <f t="shared" si="34"/>
        <v/>
      </c>
      <c r="H1106" s="203"/>
      <c r="I1106" s="97"/>
      <c r="J1106" s="3" t="b">
        <f t="shared" si="35"/>
        <v>0</v>
      </c>
      <c r="K1106" s="1" t="b">
        <f>IF(AND(B1106&lt;&gt;"",COUNTIF(Buildings!B:B,B1106)=0),TRUE,FALSE)</f>
        <v>0</v>
      </c>
    </row>
    <row r="1107" spans="1:11" s="3" customFormat="1" ht="16.5" customHeight="1">
      <c r="A1107" s="96"/>
      <c r="B1107" s="194"/>
      <c r="C1107" s="195"/>
      <c r="D1107" s="195"/>
      <c r="E1107" s="195"/>
      <c r="F1107" s="196"/>
      <c r="G1107" s="197" t="str">
        <f t="shared" si="34"/>
        <v/>
      </c>
      <c r="H1107" s="203"/>
      <c r="I1107" s="97"/>
      <c r="J1107" s="3" t="b">
        <f t="shared" si="35"/>
        <v>0</v>
      </c>
      <c r="K1107" s="1" t="b">
        <f>IF(AND(B1107&lt;&gt;"",COUNTIF(Buildings!B:B,B1107)=0),TRUE,FALSE)</f>
        <v>0</v>
      </c>
    </row>
    <row r="1108" spans="1:11" s="3" customFormat="1" ht="16.5" customHeight="1">
      <c r="A1108" s="96"/>
      <c r="B1108" s="199"/>
      <c r="C1108" s="200"/>
      <c r="D1108" s="200"/>
      <c r="E1108" s="200"/>
      <c r="F1108" s="201"/>
      <c r="G1108" s="197" t="str">
        <f t="shared" si="34"/>
        <v/>
      </c>
      <c r="H1108" s="203"/>
      <c r="I1108" s="97"/>
      <c r="J1108" s="3" t="b">
        <f t="shared" si="35"/>
        <v>0</v>
      </c>
      <c r="K1108" s="1" t="b">
        <f>IF(AND(B1108&lt;&gt;"",COUNTIF(Buildings!B:B,B1108)=0),TRUE,FALSE)</f>
        <v>0</v>
      </c>
    </row>
    <row r="1109" spans="1:11" s="3" customFormat="1" ht="16.5" customHeight="1">
      <c r="A1109" s="96"/>
      <c r="B1109" s="194"/>
      <c r="C1109" s="195"/>
      <c r="D1109" s="195"/>
      <c r="E1109" s="195"/>
      <c r="F1109" s="196"/>
      <c r="G1109" s="197" t="str">
        <f t="shared" si="34"/>
        <v/>
      </c>
      <c r="H1109" s="203"/>
      <c r="I1109" s="97"/>
      <c r="J1109" s="3" t="b">
        <f t="shared" si="35"/>
        <v>0</v>
      </c>
      <c r="K1109" s="1" t="b">
        <f>IF(AND(B1109&lt;&gt;"",COUNTIF(Buildings!B:B,B1109)=0),TRUE,FALSE)</f>
        <v>0</v>
      </c>
    </row>
    <row r="1110" spans="1:11" s="3" customFormat="1" ht="16.5" customHeight="1">
      <c r="A1110" s="96"/>
      <c r="B1110" s="199"/>
      <c r="C1110" s="200"/>
      <c r="D1110" s="200"/>
      <c r="E1110" s="200"/>
      <c r="F1110" s="201"/>
      <c r="G1110" s="197" t="str">
        <f t="shared" si="34"/>
        <v/>
      </c>
      <c r="H1110" s="203"/>
      <c r="I1110" s="97"/>
      <c r="J1110" s="3" t="b">
        <f t="shared" si="35"/>
        <v>0</v>
      </c>
      <c r="K1110" s="1" t="b">
        <f>IF(AND(B1110&lt;&gt;"",COUNTIF(Buildings!B:B,B1110)=0),TRUE,FALSE)</f>
        <v>0</v>
      </c>
    </row>
    <row r="1111" spans="1:11" s="3" customFormat="1" ht="16.5" customHeight="1">
      <c r="A1111" s="96"/>
      <c r="B1111" s="194"/>
      <c r="C1111" s="195"/>
      <c r="D1111" s="195"/>
      <c r="E1111" s="195"/>
      <c r="F1111" s="196"/>
      <c r="G1111" s="197" t="str">
        <f t="shared" si="34"/>
        <v/>
      </c>
      <c r="H1111" s="203"/>
      <c r="I1111" s="97"/>
      <c r="J1111" s="3" t="b">
        <f t="shared" si="35"/>
        <v>0</v>
      </c>
      <c r="K1111" s="1" t="b">
        <f>IF(AND(B1111&lt;&gt;"",COUNTIF(Buildings!B:B,B1111)=0),TRUE,FALSE)</f>
        <v>0</v>
      </c>
    </row>
    <row r="1112" spans="1:11" s="3" customFormat="1" ht="16.5" customHeight="1">
      <c r="A1112" s="96"/>
      <c r="B1112" s="199"/>
      <c r="C1112" s="200"/>
      <c r="D1112" s="200"/>
      <c r="E1112" s="200"/>
      <c r="F1112" s="201"/>
      <c r="G1112" s="197" t="str">
        <f t="shared" si="34"/>
        <v/>
      </c>
      <c r="H1112" s="203"/>
      <c r="I1112" s="97"/>
      <c r="J1112" s="3" t="b">
        <f t="shared" si="35"/>
        <v>0</v>
      </c>
      <c r="K1112" s="1" t="b">
        <f>IF(AND(B1112&lt;&gt;"",COUNTIF(Buildings!B:B,B1112)=0),TRUE,FALSE)</f>
        <v>0</v>
      </c>
    </row>
    <row r="1113" spans="1:11" s="3" customFormat="1" ht="16.5" customHeight="1">
      <c r="A1113" s="96"/>
      <c r="B1113" s="194"/>
      <c r="C1113" s="195"/>
      <c r="D1113" s="195"/>
      <c r="E1113" s="195"/>
      <c r="F1113" s="196"/>
      <c r="G1113" s="197" t="str">
        <f t="shared" si="34"/>
        <v/>
      </c>
      <c r="H1113" s="203"/>
      <c r="I1113" s="97"/>
      <c r="J1113" s="3" t="b">
        <f t="shared" si="35"/>
        <v>0</v>
      </c>
      <c r="K1113" s="1" t="b">
        <f>IF(AND(B1113&lt;&gt;"",COUNTIF(Buildings!B:B,B1113)=0),TRUE,FALSE)</f>
        <v>0</v>
      </c>
    </row>
    <row r="1114" spans="1:11" s="3" customFormat="1" ht="16.5" customHeight="1">
      <c r="A1114" s="96"/>
      <c r="B1114" s="199"/>
      <c r="C1114" s="200"/>
      <c r="D1114" s="200"/>
      <c r="E1114" s="200"/>
      <c r="F1114" s="201"/>
      <c r="G1114" s="197" t="str">
        <f t="shared" si="34"/>
        <v/>
      </c>
      <c r="H1114" s="203"/>
      <c r="I1114" s="97"/>
      <c r="J1114" s="3" t="b">
        <f t="shared" si="35"/>
        <v>0</v>
      </c>
      <c r="K1114" s="1" t="b">
        <f>IF(AND(B1114&lt;&gt;"",COUNTIF(Buildings!B:B,B1114)=0),TRUE,FALSE)</f>
        <v>0</v>
      </c>
    </row>
    <row r="1115" spans="1:11" s="3" customFormat="1" ht="16.5" customHeight="1">
      <c r="A1115" s="96"/>
      <c r="B1115" s="194"/>
      <c r="C1115" s="195"/>
      <c r="D1115" s="195"/>
      <c r="E1115" s="195"/>
      <c r="F1115" s="196"/>
      <c r="G1115" s="197" t="str">
        <f t="shared" si="34"/>
        <v/>
      </c>
      <c r="H1115" s="203"/>
      <c r="I1115" s="97"/>
      <c r="J1115" s="3" t="b">
        <f t="shared" si="35"/>
        <v>0</v>
      </c>
      <c r="K1115" s="1" t="b">
        <f>IF(AND(B1115&lt;&gt;"",COUNTIF(Buildings!B:B,B1115)=0),TRUE,FALSE)</f>
        <v>0</v>
      </c>
    </row>
    <row r="1116" spans="1:11" s="3" customFormat="1" ht="16.5" customHeight="1">
      <c r="A1116" s="96"/>
      <c r="B1116" s="199"/>
      <c r="C1116" s="200"/>
      <c r="D1116" s="200"/>
      <c r="E1116" s="200"/>
      <c r="F1116" s="201"/>
      <c r="G1116" s="197" t="str">
        <f t="shared" si="34"/>
        <v/>
      </c>
      <c r="H1116" s="203"/>
      <c r="I1116" s="97"/>
      <c r="J1116" s="3" t="b">
        <f t="shared" si="35"/>
        <v>0</v>
      </c>
      <c r="K1116" s="1" t="b">
        <f>IF(AND(B1116&lt;&gt;"",COUNTIF(Buildings!B:B,B1116)=0),TRUE,FALSE)</f>
        <v>0</v>
      </c>
    </row>
    <row r="1117" spans="1:11" s="3" customFormat="1" ht="16.5" customHeight="1">
      <c r="A1117" s="96"/>
      <c r="B1117" s="194"/>
      <c r="C1117" s="195"/>
      <c r="D1117" s="195"/>
      <c r="E1117" s="195"/>
      <c r="F1117" s="196"/>
      <c r="G1117" s="197" t="str">
        <f t="shared" si="34"/>
        <v/>
      </c>
      <c r="H1117" s="203"/>
      <c r="I1117" s="97"/>
      <c r="J1117" s="3" t="b">
        <f t="shared" si="35"/>
        <v>0</v>
      </c>
      <c r="K1117" s="1" t="b">
        <f>IF(AND(B1117&lt;&gt;"",COUNTIF(Buildings!B:B,B1117)=0),TRUE,FALSE)</f>
        <v>0</v>
      </c>
    </row>
    <row r="1118" spans="1:11" s="3" customFormat="1" ht="16.5" customHeight="1">
      <c r="A1118" s="96"/>
      <c r="B1118" s="199"/>
      <c r="C1118" s="200"/>
      <c r="D1118" s="200"/>
      <c r="E1118" s="200"/>
      <c r="F1118" s="201"/>
      <c r="G1118" s="197" t="str">
        <f t="shared" si="34"/>
        <v/>
      </c>
      <c r="H1118" s="203"/>
      <c r="I1118" s="97"/>
      <c r="J1118" s="3" t="b">
        <f t="shared" si="35"/>
        <v>0</v>
      </c>
      <c r="K1118" s="1" t="b">
        <f>IF(AND(B1118&lt;&gt;"",COUNTIF(Buildings!B:B,B1118)=0),TRUE,FALSE)</f>
        <v>0</v>
      </c>
    </row>
    <row r="1119" spans="1:11" s="3" customFormat="1" ht="16.5" customHeight="1">
      <c r="A1119" s="96"/>
      <c r="B1119" s="194"/>
      <c r="C1119" s="195"/>
      <c r="D1119" s="195"/>
      <c r="E1119" s="195"/>
      <c r="F1119" s="196"/>
      <c r="G1119" s="197" t="str">
        <f t="shared" si="34"/>
        <v/>
      </c>
      <c r="H1119" s="203"/>
      <c r="I1119" s="97"/>
      <c r="J1119" s="3" t="b">
        <f t="shared" si="35"/>
        <v>0</v>
      </c>
      <c r="K1119" s="1" t="b">
        <f>IF(AND(B1119&lt;&gt;"",COUNTIF(Buildings!B:B,B1119)=0),TRUE,FALSE)</f>
        <v>0</v>
      </c>
    </row>
    <row r="1120" spans="1:11" s="3" customFormat="1" ht="16.5" customHeight="1">
      <c r="A1120" s="96"/>
      <c r="B1120" s="199"/>
      <c r="C1120" s="200"/>
      <c r="D1120" s="200"/>
      <c r="E1120" s="200"/>
      <c r="F1120" s="201"/>
      <c r="G1120" s="197" t="str">
        <f t="shared" si="34"/>
        <v/>
      </c>
      <c r="H1120" s="203"/>
      <c r="I1120" s="97"/>
      <c r="J1120" s="3" t="b">
        <f t="shared" si="35"/>
        <v>0</v>
      </c>
      <c r="K1120" s="1" t="b">
        <f>IF(AND(B1120&lt;&gt;"",COUNTIF(Buildings!B:B,B1120)=0),TRUE,FALSE)</f>
        <v>0</v>
      </c>
    </row>
    <row r="1121" spans="1:11" s="3" customFormat="1" ht="16.5" customHeight="1">
      <c r="A1121" s="96"/>
      <c r="B1121" s="194"/>
      <c r="C1121" s="195"/>
      <c r="D1121" s="195"/>
      <c r="E1121" s="195"/>
      <c r="F1121" s="196"/>
      <c r="G1121" s="197" t="str">
        <f t="shared" si="34"/>
        <v/>
      </c>
      <c r="H1121" s="203"/>
      <c r="I1121" s="97"/>
      <c r="J1121" s="3" t="b">
        <f t="shared" si="35"/>
        <v>0</v>
      </c>
      <c r="K1121" s="1" t="b">
        <f>IF(AND(B1121&lt;&gt;"",COUNTIF(Buildings!B:B,B1121)=0),TRUE,FALSE)</f>
        <v>0</v>
      </c>
    </row>
    <row r="1122" spans="1:11" s="3" customFormat="1" ht="16.5" customHeight="1">
      <c r="A1122" s="96"/>
      <c r="B1122" s="199"/>
      <c r="C1122" s="200"/>
      <c r="D1122" s="200"/>
      <c r="E1122" s="200"/>
      <c r="F1122" s="201"/>
      <c r="G1122" s="197" t="str">
        <f t="shared" si="34"/>
        <v/>
      </c>
      <c r="H1122" s="203"/>
      <c r="I1122" s="97"/>
      <c r="J1122" s="3" t="b">
        <f t="shared" si="35"/>
        <v>0</v>
      </c>
      <c r="K1122" s="1" t="b">
        <f>IF(AND(B1122&lt;&gt;"",COUNTIF(Buildings!B:B,B1122)=0),TRUE,FALSE)</f>
        <v>0</v>
      </c>
    </row>
    <row r="1123" spans="1:11" s="3" customFormat="1" ht="16.5" customHeight="1">
      <c r="A1123" s="96"/>
      <c r="B1123" s="194"/>
      <c r="C1123" s="195"/>
      <c r="D1123" s="195"/>
      <c r="E1123" s="195"/>
      <c r="F1123" s="196"/>
      <c r="G1123" s="197" t="str">
        <f t="shared" si="34"/>
        <v/>
      </c>
      <c r="H1123" s="203"/>
      <c r="I1123" s="97"/>
      <c r="J1123" s="3" t="b">
        <f t="shared" si="35"/>
        <v>0</v>
      </c>
      <c r="K1123" s="1" t="b">
        <f>IF(AND(B1123&lt;&gt;"",COUNTIF(Buildings!B:B,B1123)=0),TRUE,FALSE)</f>
        <v>0</v>
      </c>
    </row>
    <row r="1124" spans="1:11" s="3" customFormat="1" ht="16.5" customHeight="1">
      <c r="A1124" s="96"/>
      <c r="B1124" s="199"/>
      <c r="C1124" s="200"/>
      <c r="D1124" s="200"/>
      <c r="E1124" s="200"/>
      <c r="F1124" s="201"/>
      <c r="G1124" s="197" t="str">
        <f t="shared" si="34"/>
        <v/>
      </c>
      <c r="H1124" s="203"/>
      <c r="I1124" s="97"/>
      <c r="J1124" s="3" t="b">
        <f t="shared" si="35"/>
        <v>0</v>
      </c>
      <c r="K1124" s="1" t="b">
        <f>IF(AND(B1124&lt;&gt;"",COUNTIF(Buildings!B:B,B1124)=0),TRUE,FALSE)</f>
        <v>0</v>
      </c>
    </row>
    <row r="1125" spans="1:11" s="3" customFormat="1" ht="16.5" customHeight="1">
      <c r="A1125" s="96"/>
      <c r="B1125" s="194"/>
      <c r="C1125" s="195"/>
      <c r="D1125" s="195"/>
      <c r="E1125" s="195"/>
      <c r="F1125" s="196"/>
      <c r="G1125" s="197" t="str">
        <f t="shared" si="34"/>
        <v/>
      </c>
      <c r="H1125" s="203"/>
      <c r="I1125" s="97"/>
      <c r="J1125" s="3" t="b">
        <f t="shared" si="35"/>
        <v>0</v>
      </c>
      <c r="K1125" s="1" t="b">
        <f>IF(AND(B1125&lt;&gt;"",COUNTIF(Buildings!B:B,B1125)=0),TRUE,FALSE)</f>
        <v>0</v>
      </c>
    </row>
    <row r="1126" spans="1:11" s="3" customFormat="1" ht="16.5" customHeight="1">
      <c r="A1126" s="96"/>
      <c r="B1126" s="199"/>
      <c r="C1126" s="200"/>
      <c r="D1126" s="200"/>
      <c r="E1126" s="200"/>
      <c r="F1126" s="201"/>
      <c r="G1126" s="197" t="str">
        <f t="shared" si="34"/>
        <v/>
      </c>
      <c r="H1126" s="203"/>
      <c r="I1126" s="97"/>
      <c r="J1126" s="3" t="b">
        <f t="shared" si="35"/>
        <v>0</v>
      </c>
      <c r="K1126" s="1" t="b">
        <f>IF(AND(B1126&lt;&gt;"",COUNTIF(Buildings!B:B,B1126)=0),TRUE,FALSE)</f>
        <v>0</v>
      </c>
    </row>
    <row r="1127" spans="1:11" s="3" customFormat="1" ht="16.5" customHeight="1">
      <c r="A1127" s="96"/>
      <c r="B1127" s="194"/>
      <c r="C1127" s="195"/>
      <c r="D1127" s="195"/>
      <c r="E1127" s="195"/>
      <c r="F1127" s="196"/>
      <c r="G1127" s="197" t="str">
        <f t="shared" si="34"/>
        <v/>
      </c>
      <c r="H1127" s="203"/>
      <c r="I1127" s="97"/>
      <c r="J1127" s="3" t="b">
        <f t="shared" si="35"/>
        <v>0</v>
      </c>
      <c r="K1127" s="1" t="b">
        <f>IF(AND(B1127&lt;&gt;"",COUNTIF(Buildings!B:B,B1127)=0),TRUE,FALSE)</f>
        <v>0</v>
      </c>
    </row>
    <row r="1128" spans="1:11" s="3" customFormat="1" ht="16.5" customHeight="1">
      <c r="A1128" s="96"/>
      <c r="B1128" s="199"/>
      <c r="C1128" s="200"/>
      <c r="D1128" s="200"/>
      <c r="E1128" s="200"/>
      <c r="F1128" s="201"/>
      <c r="G1128" s="197" t="str">
        <f t="shared" si="34"/>
        <v/>
      </c>
      <c r="H1128" s="203"/>
      <c r="I1128" s="97"/>
      <c r="J1128" s="3" t="b">
        <f t="shared" si="35"/>
        <v>0</v>
      </c>
      <c r="K1128" s="1" t="b">
        <f>IF(AND(B1128&lt;&gt;"",COUNTIF(Buildings!B:B,B1128)=0),TRUE,FALSE)</f>
        <v>0</v>
      </c>
    </row>
    <row r="1129" spans="1:11" s="3" customFormat="1" ht="16.5" customHeight="1">
      <c r="A1129" s="96"/>
      <c r="B1129" s="194"/>
      <c r="C1129" s="195"/>
      <c r="D1129" s="195"/>
      <c r="E1129" s="195"/>
      <c r="F1129" s="196"/>
      <c r="G1129" s="197" t="str">
        <f t="shared" si="34"/>
        <v/>
      </c>
      <c r="H1129" s="203"/>
      <c r="I1129" s="97"/>
      <c r="J1129" s="3" t="b">
        <f t="shared" si="35"/>
        <v>0</v>
      </c>
      <c r="K1129" s="1" t="b">
        <f>IF(AND(B1129&lt;&gt;"",COUNTIF(Buildings!B:B,B1129)=0),TRUE,FALSE)</f>
        <v>0</v>
      </c>
    </row>
    <row r="1130" spans="1:11" s="3" customFormat="1" ht="16.5" customHeight="1">
      <c r="A1130" s="96"/>
      <c r="B1130" s="199"/>
      <c r="C1130" s="200"/>
      <c r="D1130" s="200"/>
      <c r="E1130" s="200"/>
      <c r="F1130" s="201"/>
      <c r="G1130" s="197" t="str">
        <f t="shared" si="34"/>
        <v/>
      </c>
      <c r="H1130" s="203"/>
      <c r="I1130" s="97"/>
      <c r="J1130" s="3" t="b">
        <f t="shared" si="35"/>
        <v>0</v>
      </c>
      <c r="K1130" s="1" t="b">
        <f>IF(AND(B1130&lt;&gt;"",COUNTIF(Buildings!B:B,B1130)=0),TRUE,FALSE)</f>
        <v>0</v>
      </c>
    </row>
    <row r="1131" spans="1:11" s="3" customFormat="1" ht="16.5" customHeight="1">
      <c r="A1131" s="96"/>
      <c r="B1131" s="194"/>
      <c r="C1131" s="195"/>
      <c r="D1131" s="195"/>
      <c r="E1131" s="195"/>
      <c r="F1131" s="196"/>
      <c r="G1131" s="197" t="str">
        <f t="shared" si="34"/>
        <v/>
      </c>
      <c r="H1131" s="203"/>
      <c r="I1131" s="97"/>
      <c r="J1131" s="3" t="b">
        <f t="shared" si="35"/>
        <v>0</v>
      </c>
      <c r="K1131" s="1" t="b">
        <f>IF(AND(B1131&lt;&gt;"",COUNTIF(Buildings!B:B,B1131)=0),TRUE,FALSE)</f>
        <v>0</v>
      </c>
    </row>
    <row r="1132" spans="1:11" s="3" customFormat="1" ht="16.5" customHeight="1">
      <c r="A1132" s="96"/>
      <c r="B1132" s="199"/>
      <c r="C1132" s="200"/>
      <c r="D1132" s="200"/>
      <c r="E1132" s="200"/>
      <c r="F1132" s="201"/>
      <c r="G1132" s="197" t="str">
        <f t="shared" si="34"/>
        <v/>
      </c>
      <c r="H1132" s="203"/>
      <c r="I1132" s="97"/>
      <c r="J1132" s="3" t="b">
        <f t="shared" si="35"/>
        <v>0</v>
      </c>
      <c r="K1132" s="1" t="b">
        <f>IF(AND(B1132&lt;&gt;"",COUNTIF(Buildings!B:B,B1132)=0),TRUE,FALSE)</f>
        <v>0</v>
      </c>
    </row>
    <row r="1133" spans="1:11" s="3" customFormat="1" ht="16.5" customHeight="1">
      <c r="A1133" s="96"/>
      <c r="B1133" s="194"/>
      <c r="C1133" s="195"/>
      <c r="D1133" s="195"/>
      <c r="E1133" s="195"/>
      <c r="F1133" s="196"/>
      <c r="G1133" s="197" t="str">
        <f t="shared" si="34"/>
        <v/>
      </c>
      <c r="H1133" s="203"/>
      <c r="I1133" s="97"/>
      <c r="J1133" s="3" t="b">
        <f t="shared" si="35"/>
        <v>0</v>
      </c>
      <c r="K1133" s="1" t="b">
        <f>IF(AND(B1133&lt;&gt;"",COUNTIF(Buildings!B:B,B1133)=0),TRUE,FALSE)</f>
        <v>0</v>
      </c>
    </row>
    <row r="1134" spans="1:11" s="3" customFormat="1" ht="16.5" customHeight="1">
      <c r="A1134" s="96"/>
      <c r="B1134" s="199"/>
      <c r="C1134" s="200"/>
      <c r="D1134" s="200"/>
      <c r="E1134" s="200"/>
      <c r="F1134" s="201"/>
      <c r="G1134" s="197" t="str">
        <f t="shared" si="34"/>
        <v/>
      </c>
      <c r="H1134" s="203"/>
      <c r="I1134" s="97"/>
      <c r="J1134" s="3" t="b">
        <f t="shared" si="35"/>
        <v>0</v>
      </c>
      <c r="K1134" s="1" t="b">
        <f>IF(AND(B1134&lt;&gt;"",COUNTIF(Buildings!B:B,B1134)=0),TRUE,FALSE)</f>
        <v>0</v>
      </c>
    </row>
    <row r="1135" spans="1:11" s="3" customFormat="1" ht="16.5" customHeight="1">
      <c r="A1135" s="96"/>
      <c r="B1135" s="194"/>
      <c r="C1135" s="195"/>
      <c r="D1135" s="195"/>
      <c r="E1135" s="195"/>
      <c r="F1135" s="196"/>
      <c r="G1135" s="197" t="str">
        <f t="shared" si="34"/>
        <v/>
      </c>
      <c r="H1135" s="203"/>
      <c r="I1135" s="97"/>
      <c r="J1135" s="3" t="b">
        <f t="shared" si="35"/>
        <v>0</v>
      </c>
      <c r="K1135" s="1" t="b">
        <f>IF(AND(B1135&lt;&gt;"",COUNTIF(Buildings!B:B,B1135)=0),TRUE,FALSE)</f>
        <v>0</v>
      </c>
    </row>
    <row r="1136" spans="1:11" s="3" customFormat="1" ht="16.5" customHeight="1">
      <c r="A1136" s="96"/>
      <c r="B1136" s="199"/>
      <c r="C1136" s="200"/>
      <c r="D1136" s="200"/>
      <c r="E1136" s="200"/>
      <c r="F1136" s="201"/>
      <c r="G1136" s="197" t="str">
        <f t="shared" si="34"/>
        <v/>
      </c>
      <c r="H1136" s="203"/>
      <c r="I1136" s="97"/>
      <c r="J1136" s="3" t="b">
        <f t="shared" si="35"/>
        <v>0</v>
      </c>
      <c r="K1136" s="1" t="b">
        <f>IF(AND(B1136&lt;&gt;"",COUNTIF(Buildings!B:B,B1136)=0),TRUE,FALSE)</f>
        <v>0</v>
      </c>
    </row>
    <row r="1137" spans="1:11" s="3" customFormat="1" ht="16.5" customHeight="1">
      <c r="A1137" s="96"/>
      <c r="B1137" s="194"/>
      <c r="C1137" s="195"/>
      <c r="D1137" s="195"/>
      <c r="E1137" s="195"/>
      <c r="F1137" s="196"/>
      <c r="G1137" s="197" t="str">
        <f t="shared" si="34"/>
        <v/>
      </c>
      <c r="H1137" s="203"/>
      <c r="I1137" s="97"/>
      <c r="J1137" s="3" t="b">
        <f t="shared" si="35"/>
        <v>0</v>
      </c>
      <c r="K1137" s="1" t="b">
        <f>IF(AND(B1137&lt;&gt;"",COUNTIF(Buildings!B:B,B1137)=0),TRUE,FALSE)</f>
        <v>0</v>
      </c>
    </row>
    <row r="1138" spans="1:11" s="3" customFormat="1" ht="16.5" customHeight="1">
      <c r="A1138" s="96"/>
      <c r="B1138" s="199"/>
      <c r="C1138" s="200"/>
      <c r="D1138" s="200"/>
      <c r="E1138" s="200"/>
      <c r="F1138" s="201"/>
      <c r="G1138" s="197" t="str">
        <f t="shared" si="34"/>
        <v/>
      </c>
      <c r="H1138" s="203"/>
      <c r="I1138" s="97"/>
      <c r="J1138" s="3" t="b">
        <f t="shared" si="35"/>
        <v>0</v>
      </c>
      <c r="K1138" s="1" t="b">
        <f>IF(AND(B1138&lt;&gt;"",COUNTIF(Buildings!B:B,B1138)=0),TRUE,FALSE)</f>
        <v>0</v>
      </c>
    </row>
    <row r="1139" spans="1:11" s="3" customFormat="1" ht="16.5" customHeight="1">
      <c r="A1139" s="96"/>
      <c r="B1139" s="194"/>
      <c r="C1139" s="195"/>
      <c r="D1139" s="195"/>
      <c r="E1139" s="195"/>
      <c r="F1139" s="196"/>
      <c r="G1139" s="197" t="str">
        <f t="shared" si="34"/>
        <v/>
      </c>
      <c r="H1139" s="203"/>
      <c r="I1139" s="97"/>
      <c r="J1139" s="3" t="b">
        <f t="shared" si="35"/>
        <v>0</v>
      </c>
      <c r="K1139" s="1" t="b">
        <f>IF(AND(B1139&lt;&gt;"",COUNTIF(Buildings!B:B,B1139)=0),TRUE,FALSE)</f>
        <v>0</v>
      </c>
    </row>
    <row r="1140" spans="1:11" s="3" customFormat="1" ht="16.5" customHeight="1">
      <c r="A1140" s="96"/>
      <c r="B1140" s="199"/>
      <c r="C1140" s="200"/>
      <c r="D1140" s="200"/>
      <c r="E1140" s="200"/>
      <c r="F1140" s="201"/>
      <c r="G1140" s="197" t="str">
        <f t="shared" si="34"/>
        <v/>
      </c>
      <c r="H1140" s="203"/>
      <c r="I1140" s="97"/>
      <c r="J1140" s="3" t="b">
        <f t="shared" si="35"/>
        <v>0</v>
      </c>
      <c r="K1140" s="1" t="b">
        <f>IF(AND(B1140&lt;&gt;"",COUNTIF(Buildings!B:B,B1140)=0),TRUE,FALSE)</f>
        <v>0</v>
      </c>
    </row>
    <row r="1141" spans="1:11" s="3" customFormat="1" ht="16.5" customHeight="1">
      <c r="A1141" s="96"/>
      <c r="B1141" s="194"/>
      <c r="C1141" s="195"/>
      <c r="D1141" s="195"/>
      <c r="E1141" s="195"/>
      <c r="F1141" s="196"/>
      <c r="G1141" s="197" t="str">
        <f t="shared" si="34"/>
        <v/>
      </c>
      <c r="H1141" s="203"/>
      <c r="I1141" s="97"/>
      <c r="J1141" s="3" t="b">
        <f t="shared" si="35"/>
        <v>0</v>
      </c>
      <c r="K1141" s="1" t="b">
        <f>IF(AND(B1141&lt;&gt;"",COUNTIF(Buildings!B:B,B1141)=0),TRUE,FALSE)</f>
        <v>0</v>
      </c>
    </row>
    <row r="1142" spans="1:11" s="3" customFormat="1" ht="16.5" customHeight="1">
      <c r="A1142" s="96"/>
      <c r="B1142" s="199"/>
      <c r="C1142" s="200"/>
      <c r="D1142" s="200"/>
      <c r="E1142" s="200"/>
      <c r="F1142" s="201"/>
      <c r="G1142" s="197" t="str">
        <f t="shared" si="34"/>
        <v/>
      </c>
      <c r="H1142" s="203"/>
      <c r="I1142" s="97"/>
      <c r="J1142" s="3" t="b">
        <f t="shared" si="35"/>
        <v>0</v>
      </c>
      <c r="K1142" s="1" t="b">
        <f>IF(AND(B1142&lt;&gt;"",COUNTIF(Buildings!B:B,B1142)=0),TRUE,FALSE)</f>
        <v>0</v>
      </c>
    </row>
    <row r="1143" spans="1:11" s="3" customFormat="1" ht="16.5" customHeight="1">
      <c r="A1143" s="96"/>
      <c r="B1143" s="194"/>
      <c r="C1143" s="195"/>
      <c r="D1143" s="195"/>
      <c r="E1143" s="195"/>
      <c r="F1143" s="196"/>
      <c r="G1143" s="197" t="str">
        <f t="shared" si="34"/>
        <v/>
      </c>
      <c r="H1143" s="203"/>
      <c r="I1143" s="97"/>
      <c r="J1143" s="3" t="b">
        <f t="shared" si="35"/>
        <v>0</v>
      </c>
      <c r="K1143" s="1" t="b">
        <f>IF(AND(B1143&lt;&gt;"",COUNTIF(Buildings!B:B,B1143)=0),TRUE,FALSE)</f>
        <v>0</v>
      </c>
    </row>
    <row r="1144" spans="1:11" s="3" customFormat="1" ht="16.5" customHeight="1">
      <c r="A1144" s="96"/>
      <c r="B1144" s="199"/>
      <c r="C1144" s="200"/>
      <c r="D1144" s="200"/>
      <c r="E1144" s="200"/>
      <c r="F1144" s="201"/>
      <c r="G1144" s="197" t="str">
        <f t="shared" si="34"/>
        <v/>
      </c>
      <c r="H1144" s="203"/>
      <c r="I1144" s="97"/>
      <c r="J1144" s="3" t="b">
        <f t="shared" si="35"/>
        <v>0</v>
      </c>
      <c r="K1144" s="1" t="b">
        <f>IF(AND(B1144&lt;&gt;"",COUNTIF(Buildings!B:B,B1144)=0),TRUE,FALSE)</f>
        <v>0</v>
      </c>
    </row>
    <row r="1145" spans="1:11" s="3" customFormat="1" ht="16.5" customHeight="1">
      <c r="A1145" s="96"/>
      <c r="B1145" s="194"/>
      <c r="C1145" s="195"/>
      <c r="D1145" s="195"/>
      <c r="E1145" s="195"/>
      <c r="F1145" s="196"/>
      <c r="G1145" s="197" t="str">
        <f t="shared" si="34"/>
        <v/>
      </c>
      <c r="H1145" s="203"/>
      <c r="I1145" s="97"/>
      <c r="J1145" s="3" t="b">
        <f t="shared" si="35"/>
        <v>0</v>
      </c>
      <c r="K1145" s="1" t="b">
        <f>IF(AND(B1145&lt;&gt;"",COUNTIF(Buildings!B:B,B1145)=0),TRUE,FALSE)</f>
        <v>0</v>
      </c>
    </row>
    <row r="1146" spans="1:11" s="3" customFormat="1" ht="16.5" customHeight="1">
      <c r="A1146" s="96"/>
      <c r="B1146" s="199"/>
      <c r="C1146" s="200"/>
      <c r="D1146" s="200"/>
      <c r="E1146" s="200"/>
      <c r="F1146" s="201"/>
      <c r="G1146" s="197" t="str">
        <f t="shared" si="34"/>
        <v/>
      </c>
      <c r="H1146" s="203"/>
      <c r="I1146" s="97"/>
      <c r="J1146" s="3" t="b">
        <f t="shared" si="35"/>
        <v>0</v>
      </c>
      <c r="K1146" s="1" t="b">
        <f>IF(AND(B1146&lt;&gt;"",COUNTIF(Buildings!B:B,B1146)=0),TRUE,FALSE)</f>
        <v>0</v>
      </c>
    </row>
    <row r="1147" spans="1:11" s="3" customFormat="1" ht="16.5" customHeight="1">
      <c r="A1147" s="96"/>
      <c r="B1147" s="194"/>
      <c r="C1147" s="195"/>
      <c r="D1147" s="195"/>
      <c r="E1147" s="195"/>
      <c r="F1147" s="196"/>
      <c r="G1147" s="197" t="str">
        <f t="shared" si="34"/>
        <v/>
      </c>
      <c r="H1147" s="203"/>
      <c r="I1147" s="97"/>
      <c r="J1147" s="3" t="b">
        <f t="shared" si="35"/>
        <v>0</v>
      </c>
      <c r="K1147" s="1" t="b">
        <f>IF(AND(B1147&lt;&gt;"",COUNTIF(Buildings!B:B,B1147)=0),TRUE,FALSE)</f>
        <v>0</v>
      </c>
    </row>
    <row r="1148" spans="1:11" s="3" customFormat="1" ht="16.5" customHeight="1">
      <c r="A1148" s="96"/>
      <c r="B1148" s="199"/>
      <c r="C1148" s="200"/>
      <c r="D1148" s="200"/>
      <c r="E1148" s="200"/>
      <c r="F1148" s="201"/>
      <c r="G1148" s="197" t="str">
        <f t="shared" si="34"/>
        <v/>
      </c>
      <c r="H1148" s="203"/>
      <c r="I1148" s="97"/>
      <c r="J1148" s="3" t="b">
        <f t="shared" si="35"/>
        <v>0</v>
      </c>
      <c r="K1148" s="1" t="b">
        <f>IF(AND(B1148&lt;&gt;"",COUNTIF(Buildings!B:B,B1148)=0),TRUE,FALSE)</f>
        <v>0</v>
      </c>
    </row>
    <row r="1149" spans="1:11" s="3" customFormat="1" ht="16.5" customHeight="1">
      <c r="A1149" s="96"/>
      <c r="B1149" s="194"/>
      <c r="C1149" s="195"/>
      <c r="D1149" s="195"/>
      <c r="E1149" s="195"/>
      <c r="F1149" s="196"/>
      <c r="G1149" s="197" t="str">
        <f t="shared" si="34"/>
        <v/>
      </c>
      <c r="H1149" s="203"/>
      <c r="I1149" s="97"/>
      <c r="J1149" s="3" t="b">
        <f t="shared" si="35"/>
        <v>0</v>
      </c>
      <c r="K1149" s="1" t="b">
        <f>IF(AND(B1149&lt;&gt;"",COUNTIF(Buildings!B:B,B1149)=0),TRUE,FALSE)</f>
        <v>0</v>
      </c>
    </row>
    <row r="1150" spans="1:11" s="3" customFormat="1" ht="16.5" customHeight="1">
      <c r="A1150" s="96"/>
      <c r="B1150" s="199"/>
      <c r="C1150" s="200"/>
      <c r="D1150" s="200"/>
      <c r="E1150" s="200"/>
      <c r="F1150" s="201"/>
      <c r="G1150" s="197" t="str">
        <f t="shared" si="34"/>
        <v/>
      </c>
      <c r="H1150" s="203"/>
      <c r="I1150" s="97"/>
      <c r="J1150" s="3" t="b">
        <f t="shared" si="35"/>
        <v>0</v>
      </c>
      <c r="K1150" s="1" t="b">
        <f>IF(AND(B1150&lt;&gt;"",COUNTIF(Buildings!B:B,B1150)=0),TRUE,FALSE)</f>
        <v>0</v>
      </c>
    </row>
    <row r="1151" spans="1:11" s="3" customFormat="1" ht="16.5" customHeight="1">
      <c r="A1151" s="96"/>
      <c r="B1151" s="194"/>
      <c r="C1151" s="195"/>
      <c r="D1151" s="195"/>
      <c r="E1151" s="195"/>
      <c r="F1151" s="196"/>
      <c r="G1151" s="197" t="str">
        <f t="shared" si="34"/>
        <v/>
      </c>
      <c r="H1151" s="203"/>
      <c r="I1151" s="97"/>
      <c r="J1151" s="3" t="b">
        <f t="shared" si="35"/>
        <v>0</v>
      </c>
      <c r="K1151" s="1" t="b">
        <f>IF(AND(B1151&lt;&gt;"",COUNTIF(Buildings!B:B,B1151)=0),TRUE,FALSE)</f>
        <v>0</v>
      </c>
    </row>
    <row r="1152" spans="1:11" s="3" customFormat="1" ht="16.5" customHeight="1">
      <c r="A1152" s="96"/>
      <c r="B1152" s="199"/>
      <c r="C1152" s="200"/>
      <c r="D1152" s="200"/>
      <c r="E1152" s="200"/>
      <c r="F1152" s="201"/>
      <c r="G1152" s="197" t="str">
        <f t="shared" si="34"/>
        <v/>
      </c>
      <c r="H1152" s="203"/>
      <c r="I1152" s="97"/>
      <c r="J1152" s="3" t="b">
        <f t="shared" si="35"/>
        <v>0</v>
      </c>
      <c r="K1152" s="1" t="b">
        <f>IF(AND(B1152&lt;&gt;"",COUNTIF(Buildings!B:B,B1152)=0),TRUE,FALSE)</f>
        <v>0</v>
      </c>
    </row>
    <row r="1153" spans="1:11" s="3" customFormat="1" ht="16.5" customHeight="1">
      <c r="A1153" s="96"/>
      <c r="B1153" s="194"/>
      <c r="C1153" s="195"/>
      <c r="D1153" s="195"/>
      <c r="E1153" s="195"/>
      <c r="F1153" s="196"/>
      <c r="G1153" s="197" t="str">
        <f t="shared" si="34"/>
        <v/>
      </c>
      <c r="H1153" s="203"/>
      <c r="I1153" s="97"/>
      <c r="J1153" s="3" t="b">
        <f t="shared" si="35"/>
        <v>0</v>
      </c>
      <c r="K1153" s="1" t="b">
        <f>IF(AND(B1153&lt;&gt;"",COUNTIF(Buildings!B:B,B1153)=0),TRUE,FALSE)</f>
        <v>0</v>
      </c>
    </row>
    <row r="1154" spans="1:11" s="3" customFormat="1" ht="16.5" customHeight="1">
      <c r="A1154" s="96"/>
      <c r="B1154" s="199"/>
      <c r="C1154" s="200"/>
      <c r="D1154" s="200"/>
      <c r="E1154" s="200"/>
      <c r="F1154" s="201"/>
      <c r="G1154" s="197" t="str">
        <f t="shared" si="34"/>
        <v/>
      </c>
      <c r="H1154" s="203"/>
      <c r="I1154" s="97"/>
      <c r="J1154" s="3" t="b">
        <f t="shared" si="35"/>
        <v>0</v>
      </c>
      <c r="K1154" s="1" t="b">
        <f>IF(AND(B1154&lt;&gt;"",COUNTIF(Buildings!B:B,B1154)=0),TRUE,FALSE)</f>
        <v>0</v>
      </c>
    </row>
    <row r="1155" spans="1:11" s="3" customFormat="1" ht="16.5" customHeight="1">
      <c r="A1155" s="96"/>
      <c r="B1155" s="194"/>
      <c r="C1155" s="195"/>
      <c r="D1155" s="195"/>
      <c r="E1155" s="195"/>
      <c r="F1155" s="196"/>
      <c r="G1155" s="197" t="str">
        <f t="shared" si="34"/>
        <v/>
      </c>
      <c r="H1155" s="203"/>
      <c r="I1155" s="97"/>
      <c r="J1155" s="3" t="b">
        <f t="shared" si="35"/>
        <v>0</v>
      </c>
      <c r="K1155" s="1" t="b">
        <f>IF(AND(B1155&lt;&gt;"",COUNTIF(Buildings!B:B,B1155)=0),TRUE,FALSE)</f>
        <v>0</v>
      </c>
    </row>
    <row r="1156" spans="1:11" s="3" customFormat="1" ht="16.5" customHeight="1">
      <c r="A1156" s="96"/>
      <c r="B1156" s="199"/>
      <c r="C1156" s="200"/>
      <c r="D1156" s="200"/>
      <c r="E1156" s="200"/>
      <c r="F1156" s="201"/>
      <c r="G1156" s="197" t="str">
        <f t="shared" ref="G1156:G1219" si="36">IF(F1156="","",F1156)</f>
        <v/>
      </c>
      <c r="H1156" s="203"/>
      <c r="I1156" s="97"/>
      <c r="J1156" s="3" t="b">
        <f t="shared" ref="J1156:J1219" si="37">IF(F1156=G1156,FALSE,TRUE)</f>
        <v>0</v>
      </c>
      <c r="K1156" s="1" t="b">
        <f>IF(AND(B1156&lt;&gt;"",COUNTIF(Buildings!B:B,B1156)=0),TRUE,FALSE)</f>
        <v>0</v>
      </c>
    </row>
    <row r="1157" spans="1:11" s="3" customFormat="1" ht="16.5" customHeight="1">
      <c r="A1157" s="96"/>
      <c r="B1157" s="194"/>
      <c r="C1157" s="195"/>
      <c r="D1157" s="195"/>
      <c r="E1157" s="195"/>
      <c r="F1157" s="196"/>
      <c r="G1157" s="197" t="str">
        <f t="shared" si="36"/>
        <v/>
      </c>
      <c r="H1157" s="203"/>
      <c r="I1157" s="97"/>
      <c r="J1157" s="3" t="b">
        <f t="shared" si="37"/>
        <v>0</v>
      </c>
      <c r="K1157" s="1" t="b">
        <f>IF(AND(B1157&lt;&gt;"",COUNTIF(Buildings!B:B,B1157)=0),TRUE,FALSE)</f>
        <v>0</v>
      </c>
    </row>
    <row r="1158" spans="1:11" s="3" customFormat="1" ht="16.5" customHeight="1">
      <c r="A1158" s="96"/>
      <c r="B1158" s="199"/>
      <c r="C1158" s="200"/>
      <c r="D1158" s="200"/>
      <c r="E1158" s="200"/>
      <c r="F1158" s="201"/>
      <c r="G1158" s="197" t="str">
        <f t="shared" si="36"/>
        <v/>
      </c>
      <c r="H1158" s="203"/>
      <c r="I1158" s="97"/>
      <c r="J1158" s="3" t="b">
        <f t="shared" si="37"/>
        <v>0</v>
      </c>
      <c r="K1158" s="1" t="b">
        <f>IF(AND(B1158&lt;&gt;"",COUNTIF(Buildings!B:B,B1158)=0),TRUE,FALSE)</f>
        <v>0</v>
      </c>
    </row>
    <row r="1159" spans="1:11" s="3" customFormat="1" ht="16.5" customHeight="1">
      <c r="A1159" s="96"/>
      <c r="B1159" s="194"/>
      <c r="C1159" s="195"/>
      <c r="D1159" s="195"/>
      <c r="E1159" s="195"/>
      <c r="F1159" s="196"/>
      <c r="G1159" s="197" t="str">
        <f t="shared" si="36"/>
        <v/>
      </c>
      <c r="H1159" s="203"/>
      <c r="I1159" s="97"/>
      <c r="J1159" s="3" t="b">
        <f t="shared" si="37"/>
        <v>0</v>
      </c>
      <c r="K1159" s="1" t="b">
        <f>IF(AND(B1159&lt;&gt;"",COUNTIF(Buildings!B:B,B1159)=0),TRUE,FALSE)</f>
        <v>0</v>
      </c>
    </row>
    <row r="1160" spans="1:11" s="3" customFormat="1" ht="16.5" customHeight="1">
      <c r="A1160" s="96"/>
      <c r="B1160" s="199"/>
      <c r="C1160" s="200"/>
      <c r="D1160" s="200"/>
      <c r="E1160" s="200"/>
      <c r="F1160" s="201"/>
      <c r="G1160" s="197" t="str">
        <f t="shared" si="36"/>
        <v/>
      </c>
      <c r="H1160" s="203"/>
      <c r="I1160" s="97"/>
      <c r="J1160" s="3" t="b">
        <f t="shared" si="37"/>
        <v>0</v>
      </c>
      <c r="K1160" s="1" t="b">
        <f>IF(AND(B1160&lt;&gt;"",COUNTIF(Buildings!B:B,B1160)=0),TRUE,FALSE)</f>
        <v>0</v>
      </c>
    </row>
    <row r="1161" spans="1:11" s="3" customFormat="1" ht="16.5" customHeight="1">
      <c r="A1161" s="96"/>
      <c r="B1161" s="194"/>
      <c r="C1161" s="195"/>
      <c r="D1161" s="195"/>
      <c r="E1161" s="195"/>
      <c r="F1161" s="196"/>
      <c r="G1161" s="197" t="str">
        <f t="shared" si="36"/>
        <v/>
      </c>
      <c r="H1161" s="203"/>
      <c r="I1161" s="97"/>
      <c r="J1161" s="3" t="b">
        <f t="shared" si="37"/>
        <v>0</v>
      </c>
      <c r="K1161" s="1" t="b">
        <f>IF(AND(B1161&lt;&gt;"",COUNTIF(Buildings!B:B,B1161)=0),TRUE,FALSE)</f>
        <v>0</v>
      </c>
    </row>
    <row r="1162" spans="1:11" s="3" customFormat="1" ht="16.5" customHeight="1">
      <c r="A1162" s="96"/>
      <c r="B1162" s="199"/>
      <c r="C1162" s="200"/>
      <c r="D1162" s="200"/>
      <c r="E1162" s="200"/>
      <c r="F1162" s="201"/>
      <c r="G1162" s="197" t="str">
        <f t="shared" si="36"/>
        <v/>
      </c>
      <c r="H1162" s="203"/>
      <c r="I1162" s="97"/>
      <c r="J1162" s="3" t="b">
        <f t="shared" si="37"/>
        <v>0</v>
      </c>
      <c r="K1162" s="1" t="b">
        <f>IF(AND(B1162&lt;&gt;"",COUNTIF(Buildings!B:B,B1162)=0),TRUE,FALSE)</f>
        <v>0</v>
      </c>
    </row>
    <row r="1163" spans="1:11" s="3" customFormat="1" ht="16.5" customHeight="1">
      <c r="A1163" s="96"/>
      <c r="B1163" s="194"/>
      <c r="C1163" s="195"/>
      <c r="D1163" s="195"/>
      <c r="E1163" s="195"/>
      <c r="F1163" s="196"/>
      <c r="G1163" s="197" t="str">
        <f t="shared" si="36"/>
        <v/>
      </c>
      <c r="H1163" s="203"/>
      <c r="I1163" s="97"/>
      <c r="J1163" s="3" t="b">
        <f t="shared" si="37"/>
        <v>0</v>
      </c>
      <c r="K1163" s="1" t="b">
        <f>IF(AND(B1163&lt;&gt;"",COUNTIF(Buildings!B:B,B1163)=0),TRUE,FALSE)</f>
        <v>0</v>
      </c>
    </row>
    <row r="1164" spans="1:11" s="3" customFormat="1" ht="16.5" customHeight="1">
      <c r="A1164" s="96"/>
      <c r="B1164" s="199"/>
      <c r="C1164" s="200"/>
      <c r="D1164" s="200"/>
      <c r="E1164" s="200"/>
      <c r="F1164" s="201"/>
      <c r="G1164" s="197" t="str">
        <f t="shared" si="36"/>
        <v/>
      </c>
      <c r="H1164" s="203"/>
      <c r="I1164" s="97"/>
      <c r="J1164" s="3" t="b">
        <f t="shared" si="37"/>
        <v>0</v>
      </c>
      <c r="K1164" s="1" t="b">
        <f>IF(AND(B1164&lt;&gt;"",COUNTIF(Buildings!B:B,B1164)=0),TRUE,FALSE)</f>
        <v>0</v>
      </c>
    </row>
    <row r="1165" spans="1:11" s="3" customFormat="1" ht="16.5" customHeight="1">
      <c r="A1165" s="96"/>
      <c r="B1165" s="194"/>
      <c r="C1165" s="195"/>
      <c r="D1165" s="195"/>
      <c r="E1165" s="195"/>
      <c r="F1165" s="196"/>
      <c r="G1165" s="197" t="str">
        <f t="shared" si="36"/>
        <v/>
      </c>
      <c r="H1165" s="203"/>
      <c r="I1165" s="97"/>
      <c r="J1165" s="3" t="b">
        <f t="shared" si="37"/>
        <v>0</v>
      </c>
      <c r="K1165" s="1" t="b">
        <f>IF(AND(B1165&lt;&gt;"",COUNTIF(Buildings!B:B,B1165)=0),TRUE,FALSE)</f>
        <v>0</v>
      </c>
    </row>
    <row r="1166" spans="1:11" s="3" customFormat="1" ht="16.5" customHeight="1">
      <c r="A1166" s="96"/>
      <c r="B1166" s="199"/>
      <c r="C1166" s="200"/>
      <c r="D1166" s="200"/>
      <c r="E1166" s="200"/>
      <c r="F1166" s="201"/>
      <c r="G1166" s="197" t="str">
        <f t="shared" si="36"/>
        <v/>
      </c>
      <c r="H1166" s="203"/>
      <c r="I1166" s="97"/>
      <c r="J1166" s="3" t="b">
        <f t="shared" si="37"/>
        <v>0</v>
      </c>
      <c r="K1166" s="1" t="b">
        <f>IF(AND(B1166&lt;&gt;"",COUNTIF(Buildings!B:B,B1166)=0),TRUE,FALSE)</f>
        <v>0</v>
      </c>
    </row>
    <row r="1167" spans="1:11" s="3" customFormat="1" ht="16.5" customHeight="1">
      <c r="A1167" s="96"/>
      <c r="B1167" s="194"/>
      <c r="C1167" s="195"/>
      <c r="D1167" s="195"/>
      <c r="E1167" s="195"/>
      <c r="F1167" s="196"/>
      <c r="G1167" s="197" t="str">
        <f t="shared" si="36"/>
        <v/>
      </c>
      <c r="H1167" s="203"/>
      <c r="I1167" s="97"/>
      <c r="J1167" s="3" t="b">
        <f t="shared" si="37"/>
        <v>0</v>
      </c>
      <c r="K1167" s="1" t="b">
        <f>IF(AND(B1167&lt;&gt;"",COUNTIF(Buildings!B:B,B1167)=0),TRUE,FALSE)</f>
        <v>0</v>
      </c>
    </row>
    <row r="1168" spans="1:11" s="3" customFormat="1" ht="16.5" customHeight="1">
      <c r="A1168" s="96"/>
      <c r="B1168" s="199"/>
      <c r="C1168" s="200"/>
      <c r="D1168" s="200"/>
      <c r="E1168" s="200"/>
      <c r="F1168" s="201"/>
      <c r="G1168" s="197" t="str">
        <f t="shared" si="36"/>
        <v/>
      </c>
      <c r="H1168" s="203"/>
      <c r="I1168" s="97"/>
      <c r="J1168" s="3" t="b">
        <f t="shared" si="37"/>
        <v>0</v>
      </c>
      <c r="K1168" s="1" t="b">
        <f>IF(AND(B1168&lt;&gt;"",COUNTIF(Buildings!B:B,B1168)=0),TRUE,FALSE)</f>
        <v>0</v>
      </c>
    </row>
    <row r="1169" spans="1:11" s="3" customFormat="1" ht="16.5" customHeight="1">
      <c r="A1169" s="96"/>
      <c r="B1169" s="194"/>
      <c r="C1169" s="195"/>
      <c r="D1169" s="195"/>
      <c r="E1169" s="195"/>
      <c r="F1169" s="196"/>
      <c r="G1169" s="197" t="str">
        <f t="shared" si="36"/>
        <v/>
      </c>
      <c r="H1169" s="203"/>
      <c r="I1169" s="97"/>
      <c r="J1169" s="3" t="b">
        <f t="shared" si="37"/>
        <v>0</v>
      </c>
      <c r="K1169" s="1" t="b">
        <f>IF(AND(B1169&lt;&gt;"",COUNTIF(Buildings!B:B,B1169)=0),TRUE,FALSE)</f>
        <v>0</v>
      </c>
    </row>
    <row r="1170" spans="1:11" s="3" customFormat="1" ht="16.5" customHeight="1">
      <c r="A1170" s="96"/>
      <c r="B1170" s="199"/>
      <c r="C1170" s="200"/>
      <c r="D1170" s="200"/>
      <c r="E1170" s="200"/>
      <c r="F1170" s="201"/>
      <c r="G1170" s="197" t="str">
        <f t="shared" si="36"/>
        <v/>
      </c>
      <c r="H1170" s="203"/>
      <c r="I1170" s="97"/>
      <c r="J1170" s="3" t="b">
        <f t="shared" si="37"/>
        <v>0</v>
      </c>
      <c r="K1170" s="1" t="b">
        <f>IF(AND(B1170&lt;&gt;"",COUNTIF(Buildings!B:B,B1170)=0),TRUE,FALSE)</f>
        <v>0</v>
      </c>
    </row>
    <row r="1171" spans="1:11" s="3" customFormat="1" ht="16.5" customHeight="1">
      <c r="A1171" s="96"/>
      <c r="B1171" s="194"/>
      <c r="C1171" s="195"/>
      <c r="D1171" s="195"/>
      <c r="E1171" s="195"/>
      <c r="F1171" s="196"/>
      <c r="G1171" s="197" t="str">
        <f t="shared" si="36"/>
        <v/>
      </c>
      <c r="H1171" s="203"/>
      <c r="I1171" s="97"/>
      <c r="J1171" s="3" t="b">
        <f t="shared" si="37"/>
        <v>0</v>
      </c>
      <c r="K1171" s="1" t="b">
        <f>IF(AND(B1171&lt;&gt;"",COUNTIF(Buildings!B:B,B1171)=0),TRUE,FALSE)</f>
        <v>0</v>
      </c>
    </row>
    <row r="1172" spans="1:11" s="3" customFormat="1" ht="16.5" customHeight="1">
      <c r="A1172" s="96"/>
      <c r="B1172" s="199"/>
      <c r="C1172" s="200"/>
      <c r="D1172" s="200"/>
      <c r="E1172" s="200"/>
      <c r="F1172" s="201"/>
      <c r="G1172" s="197" t="str">
        <f t="shared" si="36"/>
        <v/>
      </c>
      <c r="H1172" s="203"/>
      <c r="I1172" s="97"/>
      <c r="J1172" s="3" t="b">
        <f t="shared" si="37"/>
        <v>0</v>
      </c>
      <c r="K1172" s="1" t="b">
        <f>IF(AND(B1172&lt;&gt;"",COUNTIF(Buildings!B:B,B1172)=0),TRUE,FALSE)</f>
        <v>0</v>
      </c>
    </row>
    <row r="1173" spans="1:11" s="3" customFormat="1" ht="16.5" customHeight="1">
      <c r="A1173" s="96"/>
      <c r="B1173" s="194"/>
      <c r="C1173" s="195"/>
      <c r="D1173" s="195"/>
      <c r="E1173" s="195"/>
      <c r="F1173" s="196"/>
      <c r="G1173" s="197" t="str">
        <f t="shared" si="36"/>
        <v/>
      </c>
      <c r="H1173" s="203"/>
      <c r="I1173" s="97"/>
      <c r="J1173" s="3" t="b">
        <f t="shared" si="37"/>
        <v>0</v>
      </c>
      <c r="K1173" s="1" t="b">
        <f>IF(AND(B1173&lt;&gt;"",COUNTIF(Buildings!B:B,B1173)=0),TRUE,FALSE)</f>
        <v>0</v>
      </c>
    </row>
    <row r="1174" spans="1:11" s="3" customFormat="1" ht="16.5" customHeight="1">
      <c r="A1174" s="96"/>
      <c r="B1174" s="199"/>
      <c r="C1174" s="200"/>
      <c r="D1174" s="200"/>
      <c r="E1174" s="200"/>
      <c r="F1174" s="201"/>
      <c r="G1174" s="197" t="str">
        <f t="shared" si="36"/>
        <v/>
      </c>
      <c r="H1174" s="203"/>
      <c r="I1174" s="97"/>
      <c r="J1174" s="3" t="b">
        <f t="shared" si="37"/>
        <v>0</v>
      </c>
      <c r="K1174" s="1" t="b">
        <f>IF(AND(B1174&lt;&gt;"",COUNTIF(Buildings!B:B,B1174)=0),TRUE,FALSE)</f>
        <v>0</v>
      </c>
    </row>
    <row r="1175" spans="1:11" s="3" customFormat="1" ht="16.5" customHeight="1">
      <c r="A1175" s="96"/>
      <c r="B1175" s="194"/>
      <c r="C1175" s="195"/>
      <c r="D1175" s="195"/>
      <c r="E1175" s="195"/>
      <c r="F1175" s="196"/>
      <c r="G1175" s="197" t="str">
        <f t="shared" si="36"/>
        <v/>
      </c>
      <c r="H1175" s="203"/>
      <c r="I1175" s="97"/>
      <c r="J1175" s="3" t="b">
        <f t="shared" si="37"/>
        <v>0</v>
      </c>
      <c r="K1175" s="1" t="b">
        <f>IF(AND(B1175&lt;&gt;"",COUNTIF(Buildings!B:B,B1175)=0),TRUE,FALSE)</f>
        <v>0</v>
      </c>
    </row>
    <row r="1176" spans="1:11" s="3" customFormat="1" ht="16.5" customHeight="1">
      <c r="A1176" s="96"/>
      <c r="B1176" s="199"/>
      <c r="C1176" s="200"/>
      <c r="D1176" s="200"/>
      <c r="E1176" s="200"/>
      <c r="F1176" s="201"/>
      <c r="G1176" s="197" t="str">
        <f t="shared" si="36"/>
        <v/>
      </c>
      <c r="H1176" s="203"/>
      <c r="I1176" s="97"/>
      <c r="J1176" s="3" t="b">
        <f t="shared" si="37"/>
        <v>0</v>
      </c>
      <c r="K1176" s="1" t="b">
        <f>IF(AND(B1176&lt;&gt;"",COUNTIF(Buildings!B:B,B1176)=0),TRUE,FALSE)</f>
        <v>0</v>
      </c>
    </row>
    <row r="1177" spans="1:11" s="3" customFormat="1" ht="16.5" customHeight="1">
      <c r="A1177" s="96"/>
      <c r="B1177" s="194"/>
      <c r="C1177" s="195"/>
      <c r="D1177" s="195"/>
      <c r="E1177" s="195"/>
      <c r="F1177" s="196"/>
      <c r="G1177" s="197" t="str">
        <f t="shared" si="36"/>
        <v/>
      </c>
      <c r="H1177" s="203"/>
      <c r="I1177" s="97"/>
      <c r="J1177" s="3" t="b">
        <f t="shared" si="37"/>
        <v>0</v>
      </c>
      <c r="K1177" s="1" t="b">
        <f>IF(AND(B1177&lt;&gt;"",COUNTIF(Buildings!B:B,B1177)=0),TRUE,FALSE)</f>
        <v>0</v>
      </c>
    </row>
    <row r="1178" spans="1:11" s="3" customFormat="1" ht="16.5" customHeight="1">
      <c r="A1178" s="96"/>
      <c r="B1178" s="199"/>
      <c r="C1178" s="200"/>
      <c r="D1178" s="200"/>
      <c r="E1178" s="200"/>
      <c r="F1178" s="201"/>
      <c r="G1178" s="197" t="str">
        <f t="shared" si="36"/>
        <v/>
      </c>
      <c r="H1178" s="203"/>
      <c r="I1178" s="97"/>
      <c r="J1178" s="3" t="b">
        <f t="shared" si="37"/>
        <v>0</v>
      </c>
      <c r="K1178" s="1" t="b">
        <f>IF(AND(B1178&lt;&gt;"",COUNTIF(Buildings!B:B,B1178)=0),TRUE,FALSE)</f>
        <v>0</v>
      </c>
    </row>
    <row r="1179" spans="1:11" s="3" customFormat="1" ht="16.5" customHeight="1">
      <c r="A1179" s="96"/>
      <c r="B1179" s="194"/>
      <c r="C1179" s="195"/>
      <c r="D1179" s="195"/>
      <c r="E1179" s="195"/>
      <c r="F1179" s="196"/>
      <c r="G1179" s="197" t="str">
        <f t="shared" si="36"/>
        <v/>
      </c>
      <c r="H1179" s="203"/>
      <c r="I1179" s="97"/>
      <c r="J1179" s="3" t="b">
        <f t="shared" si="37"/>
        <v>0</v>
      </c>
      <c r="K1179" s="1" t="b">
        <f>IF(AND(B1179&lt;&gt;"",COUNTIF(Buildings!B:B,B1179)=0),TRUE,FALSE)</f>
        <v>0</v>
      </c>
    </row>
    <row r="1180" spans="1:11" s="3" customFormat="1" ht="16.5" customHeight="1">
      <c r="A1180" s="96"/>
      <c r="B1180" s="199"/>
      <c r="C1180" s="200"/>
      <c r="D1180" s="200"/>
      <c r="E1180" s="200"/>
      <c r="F1180" s="201"/>
      <c r="G1180" s="197" t="str">
        <f t="shared" si="36"/>
        <v/>
      </c>
      <c r="H1180" s="203"/>
      <c r="I1180" s="97"/>
      <c r="J1180" s="3" t="b">
        <f t="shared" si="37"/>
        <v>0</v>
      </c>
      <c r="K1180" s="1" t="b">
        <f>IF(AND(B1180&lt;&gt;"",COUNTIF(Buildings!B:B,B1180)=0),TRUE,FALSE)</f>
        <v>0</v>
      </c>
    </row>
    <row r="1181" spans="1:11" s="3" customFormat="1" ht="16.5" customHeight="1">
      <c r="A1181" s="96"/>
      <c r="B1181" s="194"/>
      <c r="C1181" s="195"/>
      <c r="D1181" s="195"/>
      <c r="E1181" s="195"/>
      <c r="F1181" s="196"/>
      <c r="G1181" s="197" t="str">
        <f t="shared" si="36"/>
        <v/>
      </c>
      <c r="H1181" s="203"/>
      <c r="I1181" s="97"/>
      <c r="J1181" s="3" t="b">
        <f t="shared" si="37"/>
        <v>0</v>
      </c>
      <c r="K1181" s="1" t="b">
        <f>IF(AND(B1181&lt;&gt;"",COUNTIF(Buildings!B:B,B1181)=0),TRUE,FALSE)</f>
        <v>0</v>
      </c>
    </row>
    <row r="1182" spans="1:11" s="3" customFormat="1" ht="16.5" customHeight="1">
      <c r="A1182" s="96"/>
      <c r="B1182" s="199"/>
      <c r="C1182" s="200"/>
      <c r="D1182" s="200"/>
      <c r="E1182" s="200"/>
      <c r="F1182" s="201"/>
      <c r="G1182" s="197" t="str">
        <f t="shared" si="36"/>
        <v/>
      </c>
      <c r="H1182" s="203"/>
      <c r="I1182" s="97"/>
      <c r="J1182" s="3" t="b">
        <f t="shared" si="37"/>
        <v>0</v>
      </c>
      <c r="K1182" s="1" t="b">
        <f>IF(AND(B1182&lt;&gt;"",COUNTIF(Buildings!B:B,B1182)=0),TRUE,FALSE)</f>
        <v>0</v>
      </c>
    </row>
    <row r="1183" spans="1:11" s="3" customFormat="1" ht="16.5" customHeight="1">
      <c r="A1183" s="96"/>
      <c r="B1183" s="194"/>
      <c r="C1183" s="195"/>
      <c r="D1183" s="195"/>
      <c r="E1183" s="195"/>
      <c r="F1183" s="196"/>
      <c r="G1183" s="197" t="str">
        <f t="shared" si="36"/>
        <v/>
      </c>
      <c r="H1183" s="203"/>
      <c r="I1183" s="97"/>
      <c r="J1183" s="3" t="b">
        <f t="shared" si="37"/>
        <v>0</v>
      </c>
      <c r="K1183" s="1" t="b">
        <f>IF(AND(B1183&lt;&gt;"",COUNTIF(Buildings!B:B,B1183)=0),TRUE,FALSE)</f>
        <v>0</v>
      </c>
    </row>
    <row r="1184" spans="1:11" s="3" customFormat="1" ht="16.5" customHeight="1">
      <c r="A1184" s="96"/>
      <c r="B1184" s="199"/>
      <c r="C1184" s="200"/>
      <c r="D1184" s="200"/>
      <c r="E1184" s="200"/>
      <c r="F1184" s="201"/>
      <c r="G1184" s="197" t="str">
        <f t="shared" si="36"/>
        <v/>
      </c>
      <c r="H1184" s="203"/>
      <c r="I1184" s="97"/>
      <c r="J1184" s="3" t="b">
        <f t="shared" si="37"/>
        <v>0</v>
      </c>
      <c r="K1184" s="1" t="b">
        <f>IF(AND(B1184&lt;&gt;"",COUNTIF(Buildings!B:B,B1184)=0),TRUE,FALSE)</f>
        <v>0</v>
      </c>
    </row>
    <row r="1185" spans="1:11" s="3" customFormat="1" ht="16.5" customHeight="1">
      <c r="A1185" s="96"/>
      <c r="B1185" s="194"/>
      <c r="C1185" s="195"/>
      <c r="D1185" s="195"/>
      <c r="E1185" s="195"/>
      <c r="F1185" s="196"/>
      <c r="G1185" s="197" t="str">
        <f t="shared" si="36"/>
        <v/>
      </c>
      <c r="H1185" s="203"/>
      <c r="I1185" s="97"/>
      <c r="J1185" s="3" t="b">
        <f t="shared" si="37"/>
        <v>0</v>
      </c>
      <c r="K1185" s="1" t="b">
        <f>IF(AND(B1185&lt;&gt;"",COUNTIF(Buildings!B:B,B1185)=0),TRUE,FALSE)</f>
        <v>0</v>
      </c>
    </row>
    <row r="1186" spans="1:11" s="3" customFormat="1" ht="16.5" customHeight="1">
      <c r="A1186" s="96"/>
      <c r="B1186" s="199"/>
      <c r="C1186" s="200"/>
      <c r="D1186" s="200"/>
      <c r="E1186" s="200"/>
      <c r="F1186" s="201"/>
      <c r="G1186" s="197" t="str">
        <f t="shared" si="36"/>
        <v/>
      </c>
      <c r="H1186" s="203"/>
      <c r="I1186" s="97"/>
      <c r="J1186" s="3" t="b">
        <f t="shared" si="37"/>
        <v>0</v>
      </c>
      <c r="K1186" s="1" t="b">
        <f>IF(AND(B1186&lt;&gt;"",COUNTIF(Buildings!B:B,B1186)=0),TRUE,FALSE)</f>
        <v>0</v>
      </c>
    </row>
    <row r="1187" spans="1:11" s="3" customFormat="1" ht="16.5" customHeight="1">
      <c r="A1187" s="96"/>
      <c r="B1187" s="194"/>
      <c r="C1187" s="195"/>
      <c r="D1187" s="195"/>
      <c r="E1187" s="195"/>
      <c r="F1187" s="196"/>
      <c r="G1187" s="197" t="str">
        <f t="shared" si="36"/>
        <v/>
      </c>
      <c r="H1187" s="203"/>
      <c r="I1187" s="97"/>
      <c r="J1187" s="3" t="b">
        <f t="shared" si="37"/>
        <v>0</v>
      </c>
      <c r="K1187" s="1" t="b">
        <f>IF(AND(B1187&lt;&gt;"",COUNTIF(Buildings!B:B,B1187)=0),TRUE,FALSE)</f>
        <v>0</v>
      </c>
    </row>
    <row r="1188" spans="1:11" s="3" customFormat="1" ht="16.5" customHeight="1">
      <c r="A1188" s="96"/>
      <c r="B1188" s="199"/>
      <c r="C1188" s="200"/>
      <c r="D1188" s="200"/>
      <c r="E1188" s="200"/>
      <c r="F1188" s="201"/>
      <c r="G1188" s="197" t="str">
        <f t="shared" si="36"/>
        <v/>
      </c>
      <c r="H1188" s="203"/>
      <c r="I1188" s="97"/>
      <c r="J1188" s="3" t="b">
        <f t="shared" si="37"/>
        <v>0</v>
      </c>
      <c r="K1188" s="1" t="b">
        <f>IF(AND(B1188&lt;&gt;"",COUNTIF(Buildings!B:B,B1188)=0),TRUE,FALSE)</f>
        <v>0</v>
      </c>
    </row>
    <row r="1189" spans="1:11" s="3" customFormat="1" ht="16.5" customHeight="1">
      <c r="A1189" s="96"/>
      <c r="B1189" s="194"/>
      <c r="C1189" s="195"/>
      <c r="D1189" s="195"/>
      <c r="E1189" s="195"/>
      <c r="F1189" s="196"/>
      <c r="G1189" s="197" t="str">
        <f t="shared" si="36"/>
        <v/>
      </c>
      <c r="H1189" s="203"/>
      <c r="I1189" s="97"/>
      <c r="J1189" s="3" t="b">
        <f t="shared" si="37"/>
        <v>0</v>
      </c>
      <c r="K1189" s="1" t="b">
        <f>IF(AND(B1189&lt;&gt;"",COUNTIF(Buildings!B:B,B1189)=0),TRUE,FALSE)</f>
        <v>0</v>
      </c>
    </row>
    <row r="1190" spans="1:11" s="3" customFormat="1" ht="16.5" customHeight="1">
      <c r="A1190" s="96"/>
      <c r="B1190" s="199"/>
      <c r="C1190" s="200"/>
      <c r="D1190" s="200"/>
      <c r="E1190" s="200"/>
      <c r="F1190" s="201"/>
      <c r="G1190" s="197" t="str">
        <f t="shared" si="36"/>
        <v/>
      </c>
      <c r="H1190" s="203"/>
      <c r="I1190" s="97"/>
      <c r="J1190" s="3" t="b">
        <f t="shared" si="37"/>
        <v>0</v>
      </c>
      <c r="K1190" s="1" t="b">
        <f>IF(AND(B1190&lt;&gt;"",COUNTIF(Buildings!B:B,B1190)=0),TRUE,FALSE)</f>
        <v>0</v>
      </c>
    </row>
    <row r="1191" spans="1:11" s="3" customFormat="1" ht="16.5" customHeight="1">
      <c r="A1191" s="96"/>
      <c r="B1191" s="194"/>
      <c r="C1191" s="195"/>
      <c r="D1191" s="195"/>
      <c r="E1191" s="195"/>
      <c r="F1191" s="196"/>
      <c r="G1191" s="197" t="str">
        <f t="shared" si="36"/>
        <v/>
      </c>
      <c r="H1191" s="203"/>
      <c r="I1191" s="97"/>
      <c r="J1191" s="3" t="b">
        <f t="shared" si="37"/>
        <v>0</v>
      </c>
      <c r="K1191" s="1" t="b">
        <f>IF(AND(B1191&lt;&gt;"",COUNTIF(Buildings!B:B,B1191)=0),TRUE,FALSE)</f>
        <v>0</v>
      </c>
    </row>
    <row r="1192" spans="1:11" s="3" customFormat="1" ht="16.5" customHeight="1">
      <c r="A1192" s="96"/>
      <c r="B1192" s="199"/>
      <c r="C1192" s="200"/>
      <c r="D1192" s="200"/>
      <c r="E1192" s="200"/>
      <c r="F1192" s="201"/>
      <c r="G1192" s="197" t="str">
        <f t="shared" si="36"/>
        <v/>
      </c>
      <c r="H1192" s="203"/>
      <c r="I1192" s="97"/>
      <c r="J1192" s="3" t="b">
        <f t="shared" si="37"/>
        <v>0</v>
      </c>
      <c r="K1192" s="1" t="b">
        <f>IF(AND(B1192&lt;&gt;"",COUNTIF(Buildings!B:B,B1192)=0),TRUE,FALSE)</f>
        <v>0</v>
      </c>
    </row>
    <row r="1193" spans="1:11" s="3" customFormat="1" ht="16.5" customHeight="1">
      <c r="A1193" s="96"/>
      <c r="B1193" s="194"/>
      <c r="C1193" s="195"/>
      <c r="D1193" s="195"/>
      <c r="E1193" s="195"/>
      <c r="F1193" s="196"/>
      <c r="G1193" s="197" t="str">
        <f t="shared" si="36"/>
        <v/>
      </c>
      <c r="H1193" s="203"/>
      <c r="I1193" s="97"/>
      <c r="J1193" s="3" t="b">
        <f t="shared" si="37"/>
        <v>0</v>
      </c>
      <c r="K1193" s="1" t="b">
        <f>IF(AND(B1193&lt;&gt;"",COUNTIF(Buildings!B:B,B1193)=0),TRUE,FALSE)</f>
        <v>0</v>
      </c>
    </row>
    <row r="1194" spans="1:11" s="3" customFormat="1" ht="16.5" customHeight="1">
      <c r="A1194" s="96"/>
      <c r="B1194" s="199"/>
      <c r="C1194" s="200"/>
      <c r="D1194" s="200"/>
      <c r="E1194" s="200"/>
      <c r="F1194" s="201"/>
      <c r="G1194" s="197" t="str">
        <f t="shared" si="36"/>
        <v/>
      </c>
      <c r="H1194" s="203"/>
      <c r="I1194" s="97"/>
      <c r="J1194" s="3" t="b">
        <f t="shared" si="37"/>
        <v>0</v>
      </c>
      <c r="K1194" s="1" t="b">
        <f>IF(AND(B1194&lt;&gt;"",COUNTIF(Buildings!B:B,B1194)=0),TRUE,FALSE)</f>
        <v>0</v>
      </c>
    </row>
    <row r="1195" spans="1:11" s="3" customFormat="1" ht="16.5" customHeight="1">
      <c r="A1195" s="96"/>
      <c r="B1195" s="194"/>
      <c r="C1195" s="195"/>
      <c r="D1195" s="195"/>
      <c r="E1195" s="195"/>
      <c r="F1195" s="196"/>
      <c r="G1195" s="197" t="str">
        <f t="shared" si="36"/>
        <v/>
      </c>
      <c r="H1195" s="203"/>
      <c r="I1195" s="97"/>
      <c r="J1195" s="3" t="b">
        <f t="shared" si="37"/>
        <v>0</v>
      </c>
      <c r="K1195" s="1" t="b">
        <f>IF(AND(B1195&lt;&gt;"",COUNTIF(Buildings!B:B,B1195)=0),TRUE,FALSE)</f>
        <v>0</v>
      </c>
    </row>
    <row r="1196" spans="1:11" s="3" customFormat="1" ht="16.5" customHeight="1">
      <c r="A1196" s="96"/>
      <c r="B1196" s="199"/>
      <c r="C1196" s="200"/>
      <c r="D1196" s="200"/>
      <c r="E1196" s="200"/>
      <c r="F1196" s="201"/>
      <c r="G1196" s="197" t="str">
        <f t="shared" si="36"/>
        <v/>
      </c>
      <c r="H1196" s="203"/>
      <c r="I1196" s="97"/>
      <c r="J1196" s="3" t="b">
        <f t="shared" si="37"/>
        <v>0</v>
      </c>
      <c r="K1196" s="1" t="b">
        <f>IF(AND(B1196&lt;&gt;"",COUNTIF(Buildings!B:B,B1196)=0),TRUE,FALSE)</f>
        <v>0</v>
      </c>
    </row>
    <row r="1197" spans="1:11" s="3" customFormat="1" ht="16.5" customHeight="1">
      <c r="A1197" s="96"/>
      <c r="B1197" s="194"/>
      <c r="C1197" s="195"/>
      <c r="D1197" s="195"/>
      <c r="E1197" s="195"/>
      <c r="F1197" s="196"/>
      <c r="G1197" s="197" t="str">
        <f t="shared" si="36"/>
        <v/>
      </c>
      <c r="H1197" s="203"/>
      <c r="I1197" s="97"/>
      <c r="J1197" s="3" t="b">
        <f t="shared" si="37"/>
        <v>0</v>
      </c>
      <c r="K1197" s="1" t="b">
        <f>IF(AND(B1197&lt;&gt;"",COUNTIF(Buildings!B:B,B1197)=0),TRUE,FALSE)</f>
        <v>0</v>
      </c>
    </row>
    <row r="1198" spans="1:11" s="3" customFormat="1" ht="16.5" customHeight="1">
      <c r="A1198" s="96"/>
      <c r="B1198" s="199"/>
      <c r="C1198" s="200"/>
      <c r="D1198" s="200"/>
      <c r="E1198" s="200"/>
      <c r="F1198" s="201"/>
      <c r="G1198" s="197" t="str">
        <f t="shared" si="36"/>
        <v/>
      </c>
      <c r="H1198" s="203"/>
      <c r="I1198" s="97"/>
      <c r="J1198" s="3" t="b">
        <f t="shared" si="37"/>
        <v>0</v>
      </c>
      <c r="K1198" s="1" t="b">
        <f>IF(AND(B1198&lt;&gt;"",COUNTIF(Buildings!B:B,B1198)=0),TRUE,FALSE)</f>
        <v>0</v>
      </c>
    </row>
    <row r="1199" spans="1:11" s="3" customFormat="1" ht="16.5" customHeight="1">
      <c r="A1199" s="96"/>
      <c r="B1199" s="194"/>
      <c r="C1199" s="195"/>
      <c r="D1199" s="195"/>
      <c r="E1199" s="195"/>
      <c r="F1199" s="196"/>
      <c r="G1199" s="197" t="str">
        <f t="shared" si="36"/>
        <v/>
      </c>
      <c r="H1199" s="203"/>
      <c r="I1199" s="97"/>
      <c r="J1199" s="3" t="b">
        <f t="shared" si="37"/>
        <v>0</v>
      </c>
      <c r="K1199" s="1" t="b">
        <f>IF(AND(B1199&lt;&gt;"",COUNTIF(Buildings!B:B,B1199)=0),TRUE,FALSE)</f>
        <v>0</v>
      </c>
    </row>
    <row r="1200" spans="1:11" s="3" customFormat="1" ht="16.5" customHeight="1">
      <c r="A1200" s="96"/>
      <c r="B1200" s="199"/>
      <c r="C1200" s="200"/>
      <c r="D1200" s="200"/>
      <c r="E1200" s="200"/>
      <c r="F1200" s="201"/>
      <c r="G1200" s="197" t="str">
        <f t="shared" si="36"/>
        <v/>
      </c>
      <c r="H1200" s="203"/>
      <c r="I1200" s="97"/>
      <c r="J1200" s="3" t="b">
        <f t="shared" si="37"/>
        <v>0</v>
      </c>
      <c r="K1200" s="1" t="b">
        <f>IF(AND(B1200&lt;&gt;"",COUNTIF(Buildings!B:B,B1200)=0),TRUE,FALSE)</f>
        <v>0</v>
      </c>
    </row>
    <row r="1201" spans="1:11" s="3" customFormat="1" ht="16.5" customHeight="1">
      <c r="A1201" s="96"/>
      <c r="B1201" s="194"/>
      <c r="C1201" s="195"/>
      <c r="D1201" s="195"/>
      <c r="E1201" s="195"/>
      <c r="F1201" s="196"/>
      <c r="G1201" s="197" t="str">
        <f t="shared" si="36"/>
        <v/>
      </c>
      <c r="H1201" s="203"/>
      <c r="I1201" s="97"/>
      <c r="J1201" s="3" t="b">
        <f t="shared" si="37"/>
        <v>0</v>
      </c>
      <c r="K1201" s="1" t="b">
        <f>IF(AND(B1201&lt;&gt;"",COUNTIF(Buildings!B:B,B1201)=0),TRUE,FALSE)</f>
        <v>0</v>
      </c>
    </row>
    <row r="1202" spans="1:11" s="3" customFormat="1" ht="16.5" customHeight="1">
      <c r="A1202" s="96"/>
      <c r="B1202" s="199"/>
      <c r="C1202" s="200"/>
      <c r="D1202" s="200"/>
      <c r="E1202" s="200"/>
      <c r="F1202" s="201"/>
      <c r="G1202" s="197" t="str">
        <f t="shared" si="36"/>
        <v/>
      </c>
      <c r="H1202" s="203"/>
      <c r="I1202" s="97"/>
      <c r="J1202" s="3" t="b">
        <f t="shared" si="37"/>
        <v>0</v>
      </c>
      <c r="K1202" s="1" t="b">
        <f>IF(AND(B1202&lt;&gt;"",COUNTIF(Buildings!B:B,B1202)=0),TRUE,FALSE)</f>
        <v>0</v>
      </c>
    </row>
    <row r="1203" spans="1:11" s="3" customFormat="1" ht="16.5" customHeight="1">
      <c r="A1203" s="96"/>
      <c r="B1203" s="194"/>
      <c r="C1203" s="195"/>
      <c r="D1203" s="195"/>
      <c r="E1203" s="195"/>
      <c r="F1203" s="196"/>
      <c r="G1203" s="197" t="str">
        <f t="shared" si="36"/>
        <v/>
      </c>
      <c r="H1203" s="203"/>
      <c r="I1203" s="97"/>
      <c r="J1203" s="3" t="b">
        <f t="shared" si="37"/>
        <v>0</v>
      </c>
      <c r="K1203" s="1" t="b">
        <f>IF(AND(B1203&lt;&gt;"",COUNTIF(Buildings!B:B,B1203)=0),TRUE,FALSE)</f>
        <v>0</v>
      </c>
    </row>
    <row r="1204" spans="1:11" s="3" customFormat="1" ht="16.5" customHeight="1">
      <c r="A1204" s="96"/>
      <c r="B1204" s="199"/>
      <c r="C1204" s="200"/>
      <c r="D1204" s="200"/>
      <c r="E1204" s="200"/>
      <c r="F1204" s="201"/>
      <c r="G1204" s="197" t="str">
        <f t="shared" si="36"/>
        <v/>
      </c>
      <c r="H1204" s="203"/>
      <c r="I1204" s="97"/>
      <c r="J1204" s="3" t="b">
        <f t="shared" si="37"/>
        <v>0</v>
      </c>
      <c r="K1204" s="1" t="b">
        <f>IF(AND(B1204&lt;&gt;"",COUNTIF(Buildings!B:B,B1204)=0),TRUE,FALSE)</f>
        <v>0</v>
      </c>
    </row>
    <row r="1205" spans="1:11" s="3" customFormat="1" ht="16.5" customHeight="1">
      <c r="A1205" s="96"/>
      <c r="B1205" s="194"/>
      <c r="C1205" s="195"/>
      <c r="D1205" s="195"/>
      <c r="E1205" s="195"/>
      <c r="F1205" s="196"/>
      <c r="G1205" s="197" t="str">
        <f t="shared" si="36"/>
        <v/>
      </c>
      <c r="H1205" s="203"/>
      <c r="I1205" s="97"/>
      <c r="J1205" s="3" t="b">
        <f t="shared" si="37"/>
        <v>0</v>
      </c>
      <c r="K1205" s="1" t="b">
        <f>IF(AND(B1205&lt;&gt;"",COUNTIF(Buildings!B:B,B1205)=0),TRUE,FALSE)</f>
        <v>0</v>
      </c>
    </row>
    <row r="1206" spans="1:11" s="3" customFormat="1" ht="16.5" customHeight="1">
      <c r="A1206" s="96"/>
      <c r="B1206" s="199"/>
      <c r="C1206" s="200"/>
      <c r="D1206" s="200"/>
      <c r="E1206" s="200"/>
      <c r="F1206" s="201"/>
      <c r="G1206" s="197" t="str">
        <f t="shared" si="36"/>
        <v/>
      </c>
      <c r="H1206" s="203"/>
      <c r="I1206" s="97"/>
      <c r="J1206" s="3" t="b">
        <f t="shared" si="37"/>
        <v>0</v>
      </c>
      <c r="K1206" s="1" t="b">
        <f>IF(AND(B1206&lt;&gt;"",COUNTIF(Buildings!B:B,B1206)=0),TRUE,FALSE)</f>
        <v>0</v>
      </c>
    </row>
    <row r="1207" spans="1:11" s="3" customFormat="1" ht="16.5" customHeight="1">
      <c r="A1207" s="96"/>
      <c r="B1207" s="194"/>
      <c r="C1207" s="195"/>
      <c r="D1207" s="195"/>
      <c r="E1207" s="195"/>
      <c r="F1207" s="196"/>
      <c r="G1207" s="197" t="str">
        <f t="shared" si="36"/>
        <v/>
      </c>
      <c r="H1207" s="203"/>
      <c r="I1207" s="97"/>
      <c r="J1207" s="3" t="b">
        <f t="shared" si="37"/>
        <v>0</v>
      </c>
      <c r="K1207" s="1" t="b">
        <f>IF(AND(B1207&lt;&gt;"",COUNTIF(Buildings!B:B,B1207)=0),TRUE,FALSE)</f>
        <v>0</v>
      </c>
    </row>
    <row r="1208" spans="1:11" s="3" customFormat="1" ht="16.5" customHeight="1">
      <c r="A1208" s="96"/>
      <c r="B1208" s="199"/>
      <c r="C1208" s="200"/>
      <c r="D1208" s="200"/>
      <c r="E1208" s="200"/>
      <c r="F1208" s="201"/>
      <c r="G1208" s="197" t="str">
        <f t="shared" si="36"/>
        <v/>
      </c>
      <c r="H1208" s="203"/>
      <c r="I1208" s="97"/>
      <c r="J1208" s="3" t="b">
        <f t="shared" si="37"/>
        <v>0</v>
      </c>
      <c r="K1208" s="1" t="b">
        <f>IF(AND(B1208&lt;&gt;"",COUNTIF(Buildings!B:B,B1208)=0),TRUE,FALSE)</f>
        <v>0</v>
      </c>
    </row>
    <row r="1209" spans="1:11" s="3" customFormat="1" ht="16.5" customHeight="1">
      <c r="A1209" s="96"/>
      <c r="B1209" s="194"/>
      <c r="C1209" s="195"/>
      <c r="D1209" s="195"/>
      <c r="E1209" s="195"/>
      <c r="F1209" s="196"/>
      <c r="G1209" s="197" t="str">
        <f t="shared" si="36"/>
        <v/>
      </c>
      <c r="H1209" s="203"/>
      <c r="I1209" s="97"/>
      <c r="J1209" s="3" t="b">
        <f t="shared" si="37"/>
        <v>0</v>
      </c>
      <c r="K1209" s="1" t="b">
        <f>IF(AND(B1209&lt;&gt;"",COUNTIF(Buildings!B:B,B1209)=0),TRUE,FALSE)</f>
        <v>0</v>
      </c>
    </row>
    <row r="1210" spans="1:11" s="3" customFormat="1" ht="16.5" customHeight="1">
      <c r="A1210" s="96"/>
      <c r="B1210" s="199"/>
      <c r="C1210" s="200"/>
      <c r="D1210" s="200"/>
      <c r="E1210" s="200"/>
      <c r="F1210" s="201"/>
      <c r="G1210" s="197" t="str">
        <f t="shared" si="36"/>
        <v/>
      </c>
      <c r="H1210" s="203"/>
      <c r="I1210" s="97"/>
      <c r="J1210" s="3" t="b">
        <f t="shared" si="37"/>
        <v>0</v>
      </c>
      <c r="K1210" s="1" t="b">
        <f>IF(AND(B1210&lt;&gt;"",COUNTIF(Buildings!B:B,B1210)=0),TRUE,FALSE)</f>
        <v>0</v>
      </c>
    </row>
    <row r="1211" spans="1:11" s="3" customFormat="1" ht="16.5" customHeight="1">
      <c r="A1211" s="96"/>
      <c r="B1211" s="194"/>
      <c r="C1211" s="195"/>
      <c r="D1211" s="195"/>
      <c r="E1211" s="195"/>
      <c r="F1211" s="196"/>
      <c r="G1211" s="197" t="str">
        <f t="shared" si="36"/>
        <v/>
      </c>
      <c r="H1211" s="203"/>
      <c r="I1211" s="97"/>
      <c r="J1211" s="3" t="b">
        <f t="shared" si="37"/>
        <v>0</v>
      </c>
      <c r="K1211" s="1" t="b">
        <f>IF(AND(B1211&lt;&gt;"",COUNTIF(Buildings!B:B,B1211)=0),TRUE,FALSE)</f>
        <v>0</v>
      </c>
    </row>
    <row r="1212" spans="1:11" s="3" customFormat="1" ht="16.5" customHeight="1">
      <c r="A1212" s="96"/>
      <c r="B1212" s="199"/>
      <c r="C1212" s="200"/>
      <c r="D1212" s="200"/>
      <c r="E1212" s="200"/>
      <c r="F1212" s="201"/>
      <c r="G1212" s="197" t="str">
        <f t="shared" si="36"/>
        <v/>
      </c>
      <c r="H1212" s="203"/>
      <c r="I1212" s="97"/>
      <c r="J1212" s="3" t="b">
        <f t="shared" si="37"/>
        <v>0</v>
      </c>
      <c r="K1212" s="1" t="b">
        <f>IF(AND(B1212&lt;&gt;"",COUNTIF(Buildings!B:B,B1212)=0),TRUE,FALSE)</f>
        <v>0</v>
      </c>
    </row>
    <row r="1213" spans="1:11" s="3" customFormat="1" ht="16.5" customHeight="1">
      <c r="A1213" s="96"/>
      <c r="B1213" s="194"/>
      <c r="C1213" s="195"/>
      <c r="D1213" s="195"/>
      <c r="E1213" s="195"/>
      <c r="F1213" s="196"/>
      <c r="G1213" s="197" t="str">
        <f t="shared" si="36"/>
        <v/>
      </c>
      <c r="H1213" s="203"/>
      <c r="I1213" s="97"/>
      <c r="J1213" s="3" t="b">
        <f t="shared" si="37"/>
        <v>0</v>
      </c>
      <c r="K1213" s="1" t="b">
        <f>IF(AND(B1213&lt;&gt;"",COUNTIF(Buildings!B:B,B1213)=0),TRUE,FALSE)</f>
        <v>0</v>
      </c>
    </row>
    <row r="1214" spans="1:11" s="3" customFormat="1" ht="16.5" customHeight="1">
      <c r="A1214" s="96"/>
      <c r="B1214" s="199"/>
      <c r="C1214" s="200"/>
      <c r="D1214" s="200"/>
      <c r="E1214" s="200"/>
      <c r="F1214" s="201"/>
      <c r="G1214" s="197" t="str">
        <f t="shared" si="36"/>
        <v/>
      </c>
      <c r="H1214" s="203"/>
      <c r="I1214" s="97"/>
      <c r="J1214" s="3" t="b">
        <f t="shared" si="37"/>
        <v>0</v>
      </c>
      <c r="K1214" s="1" t="b">
        <f>IF(AND(B1214&lt;&gt;"",COUNTIF(Buildings!B:B,B1214)=0),TRUE,FALSE)</f>
        <v>0</v>
      </c>
    </row>
    <row r="1215" spans="1:11" s="3" customFormat="1" ht="16.5" customHeight="1">
      <c r="A1215" s="96"/>
      <c r="B1215" s="194"/>
      <c r="C1215" s="195"/>
      <c r="D1215" s="195"/>
      <c r="E1215" s="195"/>
      <c r="F1215" s="196"/>
      <c r="G1215" s="197" t="str">
        <f t="shared" si="36"/>
        <v/>
      </c>
      <c r="H1215" s="203"/>
      <c r="I1215" s="97"/>
      <c r="J1215" s="3" t="b">
        <f t="shared" si="37"/>
        <v>0</v>
      </c>
      <c r="K1215" s="1" t="b">
        <f>IF(AND(B1215&lt;&gt;"",COUNTIF(Buildings!B:B,B1215)=0),TRUE,FALSE)</f>
        <v>0</v>
      </c>
    </row>
    <row r="1216" spans="1:11" s="3" customFormat="1" ht="16.5" customHeight="1">
      <c r="A1216" s="96"/>
      <c r="B1216" s="199"/>
      <c r="C1216" s="200"/>
      <c r="D1216" s="200"/>
      <c r="E1216" s="200"/>
      <c r="F1216" s="201"/>
      <c r="G1216" s="197" t="str">
        <f t="shared" si="36"/>
        <v/>
      </c>
      <c r="H1216" s="203"/>
      <c r="I1216" s="97"/>
      <c r="J1216" s="3" t="b">
        <f t="shared" si="37"/>
        <v>0</v>
      </c>
      <c r="K1216" s="1" t="b">
        <f>IF(AND(B1216&lt;&gt;"",COUNTIF(Buildings!B:B,B1216)=0),TRUE,FALSE)</f>
        <v>0</v>
      </c>
    </row>
    <row r="1217" spans="1:11" s="3" customFormat="1" ht="16.5" customHeight="1">
      <c r="A1217" s="96"/>
      <c r="B1217" s="194"/>
      <c r="C1217" s="195"/>
      <c r="D1217" s="195"/>
      <c r="E1217" s="195"/>
      <c r="F1217" s="196"/>
      <c r="G1217" s="197" t="str">
        <f t="shared" si="36"/>
        <v/>
      </c>
      <c r="H1217" s="203"/>
      <c r="I1217" s="97"/>
      <c r="J1217" s="3" t="b">
        <f t="shared" si="37"/>
        <v>0</v>
      </c>
      <c r="K1217" s="1" t="b">
        <f>IF(AND(B1217&lt;&gt;"",COUNTIF(Buildings!B:B,B1217)=0),TRUE,FALSE)</f>
        <v>0</v>
      </c>
    </row>
    <row r="1218" spans="1:11" s="3" customFormat="1" ht="16.5" customHeight="1">
      <c r="A1218" s="96"/>
      <c r="B1218" s="199"/>
      <c r="C1218" s="200"/>
      <c r="D1218" s="200"/>
      <c r="E1218" s="200"/>
      <c r="F1218" s="201"/>
      <c r="G1218" s="197" t="str">
        <f t="shared" si="36"/>
        <v/>
      </c>
      <c r="H1218" s="203"/>
      <c r="I1218" s="97"/>
      <c r="J1218" s="3" t="b">
        <f t="shared" si="37"/>
        <v>0</v>
      </c>
      <c r="K1218" s="1" t="b">
        <f>IF(AND(B1218&lt;&gt;"",COUNTIF(Buildings!B:B,B1218)=0),TRUE,FALSE)</f>
        <v>0</v>
      </c>
    </row>
    <row r="1219" spans="1:11" s="3" customFormat="1" ht="16.5" customHeight="1">
      <c r="A1219" s="96"/>
      <c r="B1219" s="194"/>
      <c r="C1219" s="195"/>
      <c r="D1219" s="195"/>
      <c r="E1219" s="195"/>
      <c r="F1219" s="196"/>
      <c r="G1219" s="197" t="str">
        <f t="shared" si="36"/>
        <v/>
      </c>
      <c r="H1219" s="203"/>
      <c r="I1219" s="97"/>
      <c r="J1219" s="3" t="b">
        <f t="shared" si="37"/>
        <v>0</v>
      </c>
      <c r="K1219" s="1" t="b">
        <f>IF(AND(B1219&lt;&gt;"",COUNTIF(Buildings!B:B,B1219)=0),TRUE,FALSE)</f>
        <v>0</v>
      </c>
    </row>
    <row r="1220" spans="1:11" s="3" customFormat="1" ht="16.5" customHeight="1">
      <c r="A1220" s="96"/>
      <c r="B1220" s="199"/>
      <c r="C1220" s="200"/>
      <c r="D1220" s="200"/>
      <c r="E1220" s="200"/>
      <c r="F1220" s="201"/>
      <c r="G1220" s="197" t="str">
        <f t="shared" ref="G1220:G1283" si="38">IF(F1220="","",F1220)</f>
        <v/>
      </c>
      <c r="H1220" s="203"/>
      <c r="I1220" s="97"/>
      <c r="J1220" s="3" t="b">
        <f t="shared" ref="J1220:J1283" si="39">IF(F1220=G1220,FALSE,TRUE)</f>
        <v>0</v>
      </c>
      <c r="K1220" s="1" t="b">
        <f>IF(AND(B1220&lt;&gt;"",COUNTIF(Buildings!B:B,B1220)=0),TRUE,FALSE)</f>
        <v>0</v>
      </c>
    </row>
    <row r="1221" spans="1:11" s="3" customFormat="1" ht="16.5" customHeight="1">
      <c r="A1221" s="96"/>
      <c r="B1221" s="194"/>
      <c r="C1221" s="195"/>
      <c r="D1221" s="195"/>
      <c r="E1221" s="195"/>
      <c r="F1221" s="196"/>
      <c r="G1221" s="197" t="str">
        <f t="shared" si="38"/>
        <v/>
      </c>
      <c r="H1221" s="203"/>
      <c r="I1221" s="97"/>
      <c r="J1221" s="3" t="b">
        <f t="shared" si="39"/>
        <v>0</v>
      </c>
      <c r="K1221" s="1" t="b">
        <f>IF(AND(B1221&lt;&gt;"",COUNTIF(Buildings!B:B,B1221)=0),TRUE,FALSE)</f>
        <v>0</v>
      </c>
    </row>
    <row r="1222" spans="1:11" s="3" customFormat="1" ht="16.5" customHeight="1">
      <c r="A1222" s="96"/>
      <c r="B1222" s="199"/>
      <c r="C1222" s="200"/>
      <c r="D1222" s="200"/>
      <c r="E1222" s="200"/>
      <c r="F1222" s="201"/>
      <c r="G1222" s="197" t="str">
        <f t="shared" si="38"/>
        <v/>
      </c>
      <c r="H1222" s="203"/>
      <c r="I1222" s="97"/>
      <c r="J1222" s="3" t="b">
        <f t="shared" si="39"/>
        <v>0</v>
      </c>
      <c r="K1222" s="1" t="b">
        <f>IF(AND(B1222&lt;&gt;"",COUNTIF(Buildings!B:B,B1222)=0),TRUE,FALSE)</f>
        <v>0</v>
      </c>
    </row>
    <row r="1223" spans="1:11" s="3" customFormat="1" ht="16.5" customHeight="1">
      <c r="A1223" s="96"/>
      <c r="B1223" s="194"/>
      <c r="C1223" s="195"/>
      <c r="D1223" s="195"/>
      <c r="E1223" s="195"/>
      <c r="F1223" s="196"/>
      <c r="G1223" s="197" t="str">
        <f t="shared" si="38"/>
        <v/>
      </c>
      <c r="H1223" s="203"/>
      <c r="I1223" s="97"/>
      <c r="J1223" s="3" t="b">
        <f t="shared" si="39"/>
        <v>0</v>
      </c>
      <c r="K1223" s="1" t="b">
        <f>IF(AND(B1223&lt;&gt;"",COUNTIF(Buildings!B:B,B1223)=0),TRUE,FALSE)</f>
        <v>0</v>
      </c>
    </row>
    <row r="1224" spans="1:11" s="3" customFormat="1" ht="16.5" customHeight="1">
      <c r="A1224" s="96"/>
      <c r="B1224" s="199"/>
      <c r="C1224" s="200"/>
      <c r="D1224" s="200"/>
      <c r="E1224" s="200"/>
      <c r="F1224" s="201"/>
      <c r="G1224" s="197" t="str">
        <f t="shared" si="38"/>
        <v/>
      </c>
      <c r="H1224" s="203"/>
      <c r="I1224" s="97"/>
      <c r="J1224" s="3" t="b">
        <f t="shared" si="39"/>
        <v>0</v>
      </c>
      <c r="K1224" s="1" t="b">
        <f>IF(AND(B1224&lt;&gt;"",COUNTIF(Buildings!B:B,B1224)=0),TRUE,FALSE)</f>
        <v>0</v>
      </c>
    </row>
    <row r="1225" spans="1:11" s="3" customFormat="1" ht="16.5" customHeight="1">
      <c r="A1225" s="96"/>
      <c r="B1225" s="194"/>
      <c r="C1225" s="195"/>
      <c r="D1225" s="195"/>
      <c r="E1225" s="195"/>
      <c r="F1225" s="196"/>
      <c r="G1225" s="197" t="str">
        <f t="shared" si="38"/>
        <v/>
      </c>
      <c r="H1225" s="203"/>
      <c r="I1225" s="97"/>
      <c r="J1225" s="3" t="b">
        <f t="shared" si="39"/>
        <v>0</v>
      </c>
      <c r="K1225" s="1" t="b">
        <f>IF(AND(B1225&lt;&gt;"",COUNTIF(Buildings!B:B,B1225)=0),TRUE,FALSE)</f>
        <v>0</v>
      </c>
    </row>
    <row r="1226" spans="1:11" s="3" customFormat="1" ht="16.5" customHeight="1">
      <c r="A1226" s="96"/>
      <c r="B1226" s="199"/>
      <c r="C1226" s="200"/>
      <c r="D1226" s="200"/>
      <c r="E1226" s="200"/>
      <c r="F1226" s="201"/>
      <c r="G1226" s="197" t="str">
        <f t="shared" si="38"/>
        <v/>
      </c>
      <c r="H1226" s="203"/>
      <c r="I1226" s="97"/>
      <c r="J1226" s="3" t="b">
        <f t="shared" si="39"/>
        <v>0</v>
      </c>
      <c r="K1226" s="1" t="b">
        <f>IF(AND(B1226&lt;&gt;"",COUNTIF(Buildings!B:B,B1226)=0),TRUE,FALSE)</f>
        <v>0</v>
      </c>
    </row>
    <row r="1227" spans="1:11" s="3" customFormat="1" ht="16.5" customHeight="1">
      <c r="A1227" s="96"/>
      <c r="B1227" s="194"/>
      <c r="C1227" s="195"/>
      <c r="D1227" s="195"/>
      <c r="E1227" s="195"/>
      <c r="F1227" s="196"/>
      <c r="G1227" s="197" t="str">
        <f t="shared" si="38"/>
        <v/>
      </c>
      <c r="H1227" s="203"/>
      <c r="I1227" s="97"/>
      <c r="J1227" s="3" t="b">
        <f t="shared" si="39"/>
        <v>0</v>
      </c>
      <c r="K1227" s="1" t="b">
        <f>IF(AND(B1227&lt;&gt;"",COUNTIF(Buildings!B:B,B1227)=0),TRUE,FALSE)</f>
        <v>0</v>
      </c>
    </row>
    <row r="1228" spans="1:11" s="3" customFormat="1" ht="16.5" customHeight="1">
      <c r="A1228" s="96"/>
      <c r="B1228" s="199"/>
      <c r="C1228" s="200"/>
      <c r="D1228" s="200"/>
      <c r="E1228" s="200"/>
      <c r="F1228" s="201"/>
      <c r="G1228" s="197" t="str">
        <f t="shared" si="38"/>
        <v/>
      </c>
      <c r="H1228" s="203"/>
      <c r="I1228" s="97"/>
      <c r="J1228" s="3" t="b">
        <f t="shared" si="39"/>
        <v>0</v>
      </c>
      <c r="K1228" s="1" t="b">
        <f>IF(AND(B1228&lt;&gt;"",COUNTIF(Buildings!B:B,B1228)=0),TRUE,FALSE)</f>
        <v>0</v>
      </c>
    </row>
    <row r="1229" spans="1:11" s="3" customFormat="1" ht="16.5" customHeight="1">
      <c r="A1229" s="96"/>
      <c r="B1229" s="194"/>
      <c r="C1229" s="195"/>
      <c r="D1229" s="195"/>
      <c r="E1229" s="195"/>
      <c r="F1229" s="196"/>
      <c r="G1229" s="197" t="str">
        <f t="shared" si="38"/>
        <v/>
      </c>
      <c r="H1229" s="203"/>
      <c r="I1229" s="97"/>
      <c r="J1229" s="3" t="b">
        <f t="shared" si="39"/>
        <v>0</v>
      </c>
      <c r="K1229" s="1" t="b">
        <f>IF(AND(B1229&lt;&gt;"",COUNTIF(Buildings!B:B,B1229)=0),TRUE,FALSE)</f>
        <v>0</v>
      </c>
    </row>
    <row r="1230" spans="1:11" s="3" customFormat="1" ht="16.5" customHeight="1">
      <c r="A1230" s="96"/>
      <c r="B1230" s="199"/>
      <c r="C1230" s="200"/>
      <c r="D1230" s="200"/>
      <c r="E1230" s="200"/>
      <c r="F1230" s="201"/>
      <c r="G1230" s="197" t="str">
        <f t="shared" si="38"/>
        <v/>
      </c>
      <c r="H1230" s="203"/>
      <c r="I1230" s="97"/>
      <c r="J1230" s="3" t="b">
        <f t="shared" si="39"/>
        <v>0</v>
      </c>
      <c r="K1230" s="1" t="b">
        <f>IF(AND(B1230&lt;&gt;"",COUNTIF(Buildings!B:B,B1230)=0),TRUE,FALSE)</f>
        <v>0</v>
      </c>
    </row>
    <row r="1231" spans="1:11" s="3" customFormat="1" ht="16.5" customHeight="1">
      <c r="A1231" s="96"/>
      <c r="B1231" s="194"/>
      <c r="C1231" s="195"/>
      <c r="D1231" s="195"/>
      <c r="E1231" s="195"/>
      <c r="F1231" s="196"/>
      <c r="G1231" s="197" t="str">
        <f t="shared" si="38"/>
        <v/>
      </c>
      <c r="H1231" s="203"/>
      <c r="I1231" s="97"/>
      <c r="J1231" s="3" t="b">
        <f t="shared" si="39"/>
        <v>0</v>
      </c>
      <c r="K1231" s="1" t="b">
        <f>IF(AND(B1231&lt;&gt;"",COUNTIF(Buildings!B:B,B1231)=0),TRUE,FALSE)</f>
        <v>0</v>
      </c>
    </row>
    <row r="1232" spans="1:11" s="3" customFormat="1" ht="16.5" customHeight="1">
      <c r="A1232" s="96"/>
      <c r="B1232" s="199"/>
      <c r="C1232" s="200"/>
      <c r="D1232" s="200"/>
      <c r="E1232" s="200"/>
      <c r="F1232" s="201"/>
      <c r="G1232" s="197" t="str">
        <f t="shared" si="38"/>
        <v/>
      </c>
      <c r="H1232" s="203"/>
      <c r="I1232" s="97"/>
      <c r="J1232" s="3" t="b">
        <f t="shared" si="39"/>
        <v>0</v>
      </c>
      <c r="K1232" s="1" t="b">
        <f>IF(AND(B1232&lt;&gt;"",COUNTIF(Buildings!B:B,B1232)=0),TRUE,FALSE)</f>
        <v>0</v>
      </c>
    </row>
    <row r="1233" spans="1:11" s="3" customFormat="1" ht="16.5" customHeight="1">
      <c r="A1233" s="96"/>
      <c r="B1233" s="194"/>
      <c r="C1233" s="195"/>
      <c r="D1233" s="195"/>
      <c r="E1233" s="195"/>
      <c r="F1233" s="196"/>
      <c r="G1233" s="197" t="str">
        <f t="shared" si="38"/>
        <v/>
      </c>
      <c r="H1233" s="203"/>
      <c r="I1233" s="97"/>
      <c r="J1233" s="3" t="b">
        <f t="shared" si="39"/>
        <v>0</v>
      </c>
      <c r="K1233" s="1" t="b">
        <f>IF(AND(B1233&lt;&gt;"",COUNTIF(Buildings!B:B,B1233)=0),TRUE,FALSE)</f>
        <v>0</v>
      </c>
    </row>
    <row r="1234" spans="1:11" s="3" customFormat="1" ht="16.5" customHeight="1">
      <c r="A1234" s="96"/>
      <c r="B1234" s="199"/>
      <c r="C1234" s="200"/>
      <c r="D1234" s="200"/>
      <c r="E1234" s="200"/>
      <c r="F1234" s="201"/>
      <c r="G1234" s="197" t="str">
        <f t="shared" si="38"/>
        <v/>
      </c>
      <c r="H1234" s="203"/>
      <c r="I1234" s="97"/>
      <c r="J1234" s="3" t="b">
        <f t="shared" si="39"/>
        <v>0</v>
      </c>
      <c r="K1234" s="1" t="b">
        <f>IF(AND(B1234&lt;&gt;"",COUNTIF(Buildings!B:B,B1234)=0),TRUE,FALSE)</f>
        <v>0</v>
      </c>
    </row>
    <row r="1235" spans="1:11" s="3" customFormat="1" ht="16.5" customHeight="1">
      <c r="A1235" s="96"/>
      <c r="B1235" s="194"/>
      <c r="C1235" s="195"/>
      <c r="D1235" s="195"/>
      <c r="E1235" s="195"/>
      <c r="F1235" s="196"/>
      <c r="G1235" s="197" t="str">
        <f t="shared" si="38"/>
        <v/>
      </c>
      <c r="H1235" s="203"/>
      <c r="I1235" s="97"/>
      <c r="J1235" s="3" t="b">
        <f t="shared" si="39"/>
        <v>0</v>
      </c>
      <c r="K1235" s="1" t="b">
        <f>IF(AND(B1235&lt;&gt;"",COUNTIF(Buildings!B:B,B1235)=0),TRUE,FALSE)</f>
        <v>0</v>
      </c>
    </row>
    <row r="1236" spans="1:11" s="3" customFormat="1" ht="16.5" customHeight="1">
      <c r="A1236" s="96"/>
      <c r="B1236" s="199"/>
      <c r="C1236" s="200"/>
      <c r="D1236" s="200"/>
      <c r="E1236" s="200"/>
      <c r="F1236" s="201"/>
      <c r="G1236" s="197" t="str">
        <f t="shared" si="38"/>
        <v/>
      </c>
      <c r="H1236" s="203"/>
      <c r="I1236" s="97"/>
      <c r="J1236" s="3" t="b">
        <f t="shared" si="39"/>
        <v>0</v>
      </c>
      <c r="K1236" s="1" t="b">
        <f>IF(AND(B1236&lt;&gt;"",COUNTIF(Buildings!B:B,B1236)=0),TRUE,FALSE)</f>
        <v>0</v>
      </c>
    </row>
    <row r="1237" spans="1:11" s="3" customFormat="1" ht="16.5" customHeight="1">
      <c r="A1237" s="96"/>
      <c r="B1237" s="194"/>
      <c r="C1237" s="195"/>
      <c r="D1237" s="195"/>
      <c r="E1237" s="195"/>
      <c r="F1237" s="196"/>
      <c r="G1237" s="197" t="str">
        <f t="shared" si="38"/>
        <v/>
      </c>
      <c r="H1237" s="203"/>
      <c r="I1237" s="97"/>
      <c r="J1237" s="3" t="b">
        <f t="shared" si="39"/>
        <v>0</v>
      </c>
      <c r="K1237" s="1" t="b">
        <f>IF(AND(B1237&lt;&gt;"",COUNTIF(Buildings!B:B,B1237)=0),TRUE,FALSE)</f>
        <v>0</v>
      </c>
    </row>
    <row r="1238" spans="1:11" s="3" customFormat="1" ht="16.5" customHeight="1">
      <c r="A1238" s="96"/>
      <c r="B1238" s="199"/>
      <c r="C1238" s="200"/>
      <c r="D1238" s="200"/>
      <c r="E1238" s="200"/>
      <c r="F1238" s="201"/>
      <c r="G1238" s="197" t="str">
        <f t="shared" si="38"/>
        <v/>
      </c>
      <c r="H1238" s="203"/>
      <c r="I1238" s="97"/>
      <c r="J1238" s="3" t="b">
        <f t="shared" si="39"/>
        <v>0</v>
      </c>
      <c r="K1238" s="1" t="b">
        <f>IF(AND(B1238&lt;&gt;"",COUNTIF(Buildings!B:B,B1238)=0),TRUE,FALSE)</f>
        <v>0</v>
      </c>
    </row>
    <row r="1239" spans="1:11" s="3" customFormat="1" ht="16.5" customHeight="1">
      <c r="A1239" s="96"/>
      <c r="B1239" s="194"/>
      <c r="C1239" s="195"/>
      <c r="D1239" s="195"/>
      <c r="E1239" s="195"/>
      <c r="F1239" s="196"/>
      <c r="G1239" s="197" t="str">
        <f t="shared" si="38"/>
        <v/>
      </c>
      <c r="H1239" s="203"/>
      <c r="I1239" s="97"/>
      <c r="J1239" s="3" t="b">
        <f t="shared" si="39"/>
        <v>0</v>
      </c>
      <c r="K1239" s="1" t="b">
        <f>IF(AND(B1239&lt;&gt;"",COUNTIF(Buildings!B:B,B1239)=0),TRUE,FALSE)</f>
        <v>0</v>
      </c>
    </row>
    <row r="1240" spans="1:11" s="3" customFormat="1" ht="16.5" customHeight="1">
      <c r="A1240" s="96"/>
      <c r="B1240" s="199"/>
      <c r="C1240" s="200"/>
      <c r="D1240" s="200"/>
      <c r="E1240" s="200"/>
      <c r="F1240" s="201"/>
      <c r="G1240" s="197" t="str">
        <f t="shared" si="38"/>
        <v/>
      </c>
      <c r="H1240" s="203"/>
      <c r="I1240" s="97"/>
      <c r="J1240" s="3" t="b">
        <f t="shared" si="39"/>
        <v>0</v>
      </c>
      <c r="K1240" s="1" t="b">
        <f>IF(AND(B1240&lt;&gt;"",COUNTIF(Buildings!B:B,B1240)=0),TRUE,FALSE)</f>
        <v>0</v>
      </c>
    </row>
    <row r="1241" spans="1:11" s="3" customFormat="1" ht="16.5" customHeight="1">
      <c r="A1241" s="96"/>
      <c r="B1241" s="194"/>
      <c r="C1241" s="195"/>
      <c r="D1241" s="195"/>
      <c r="E1241" s="195"/>
      <c r="F1241" s="196"/>
      <c r="G1241" s="197" t="str">
        <f t="shared" si="38"/>
        <v/>
      </c>
      <c r="H1241" s="203"/>
      <c r="I1241" s="97"/>
      <c r="J1241" s="3" t="b">
        <f t="shared" si="39"/>
        <v>0</v>
      </c>
      <c r="K1241" s="1" t="b">
        <f>IF(AND(B1241&lt;&gt;"",COUNTIF(Buildings!B:B,B1241)=0),TRUE,FALSE)</f>
        <v>0</v>
      </c>
    </row>
    <row r="1242" spans="1:11" s="3" customFormat="1" ht="16.5" customHeight="1">
      <c r="A1242" s="96"/>
      <c r="B1242" s="199"/>
      <c r="C1242" s="200"/>
      <c r="D1242" s="200"/>
      <c r="E1242" s="200"/>
      <c r="F1242" s="201"/>
      <c r="G1242" s="197" t="str">
        <f t="shared" si="38"/>
        <v/>
      </c>
      <c r="H1242" s="203"/>
      <c r="I1242" s="97"/>
      <c r="J1242" s="3" t="b">
        <f t="shared" si="39"/>
        <v>0</v>
      </c>
      <c r="K1242" s="1" t="b">
        <f>IF(AND(B1242&lt;&gt;"",COUNTIF(Buildings!B:B,B1242)=0),TRUE,FALSE)</f>
        <v>0</v>
      </c>
    </row>
    <row r="1243" spans="1:11" s="3" customFormat="1" ht="16.5" customHeight="1">
      <c r="A1243" s="96"/>
      <c r="B1243" s="194"/>
      <c r="C1243" s="195"/>
      <c r="D1243" s="195"/>
      <c r="E1243" s="195"/>
      <c r="F1243" s="196"/>
      <c r="G1243" s="197" t="str">
        <f t="shared" si="38"/>
        <v/>
      </c>
      <c r="H1243" s="203"/>
      <c r="I1243" s="97"/>
      <c r="J1243" s="3" t="b">
        <f t="shared" si="39"/>
        <v>0</v>
      </c>
      <c r="K1243" s="1" t="b">
        <f>IF(AND(B1243&lt;&gt;"",COUNTIF(Buildings!B:B,B1243)=0),TRUE,FALSE)</f>
        <v>0</v>
      </c>
    </row>
    <row r="1244" spans="1:11" s="3" customFormat="1" ht="16.5" customHeight="1">
      <c r="A1244" s="96"/>
      <c r="B1244" s="199"/>
      <c r="C1244" s="200"/>
      <c r="D1244" s="200"/>
      <c r="E1244" s="200"/>
      <c r="F1244" s="201"/>
      <c r="G1244" s="197" t="str">
        <f t="shared" si="38"/>
        <v/>
      </c>
      <c r="H1244" s="203"/>
      <c r="I1244" s="97"/>
      <c r="J1244" s="3" t="b">
        <f t="shared" si="39"/>
        <v>0</v>
      </c>
      <c r="K1244" s="1" t="b">
        <f>IF(AND(B1244&lt;&gt;"",COUNTIF(Buildings!B:B,B1244)=0),TRUE,FALSE)</f>
        <v>0</v>
      </c>
    </row>
    <row r="1245" spans="1:11" s="3" customFormat="1" ht="16.5" customHeight="1">
      <c r="A1245" s="96"/>
      <c r="B1245" s="194"/>
      <c r="C1245" s="195"/>
      <c r="D1245" s="195"/>
      <c r="E1245" s="195"/>
      <c r="F1245" s="196"/>
      <c r="G1245" s="197" t="str">
        <f t="shared" si="38"/>
        <v/>
      </c>
      <c r="H1245" s="203"/>
      <c r="I1245" s="97"/>
      <c r="J1245" s="3" t="b">
        <f t="shared" si="39"/>
        <v>0</v>
      </c>
      <c r="K1245" s="1" t="b">
        <f>IF(AND(B1245&lt;&gt;"",COUNTIF(Buildings!B:B,B1245)=0),TRUE,FALSE)</f>
        <v>0</v>
      </c>
    </row>
    <row r="1246" spans="1:11" s="3" customFormat="1" ht="16.5" customHeight="1">
      <c r="A1246" s="96"/>
      <c r="B1246" s="199"/>
      <c r="C1246" s="200"/>
      <c r="D1246" s="200"/>
      <c r="E1246" s="200"/>
      <c r="F1246" s="201"/>
      <c r="G1246" s="197" t="str">
        <f t="shared" si="38"/>
        <v/>
      </c>
      <c r="H1246" s="203"/>
      <c r="I1246" s="97"/>
      <c r="J1246" s="3" t="b">
        <f t="shared" si="39"/>
        <v>0</v>
      </c>
      <c r="K1246" s="1" t="b">
        <f>IF(AND(B1246&lt;&gt;"",COUNTIF(Buildings!B:B,B1246)=0),TRUE,FALSE)</f>
        <v>0</v>
      </c>
    </row>
    <row r="1247" spans="1:11" s="3" customFormat="1" ht="16.5" customHeight="1">
      <c r="A1247" s="96"/>
      <c r="B1247" s="194"/>
      <c r="C1247" s="195"/>
      <c r="D1247" s="195"/>
      <c r="E1247" s="195"/>
      <c r="F1247" s="196"/>
      <c r="G1247" s="197" t="str">
        <f t="shared" si="38"/>
        <v/>
      </c>
      <c r="H1247" s="203"/>
      <c r="I1247" s="97"/>
      <c r="J1247" s="3" t="b">
        <f t="shared" si="39"/>
        <v>0</v>
      </c>
      <c r="K1247" s="1" t="b">
        <f>IF(AND(B1247&lt;&gt;"",COUNTIF(Buildings!B:B,B1247)=0),TRUE,FALSE)</f>
        <v>0</v>
      </c>
    </row>
    <row r="1248" spans="1:11" s="3" customFormat="1" ht="16.5" customHeight="1">
      <c r="A1248" s="96"/>
      <c r="B1248" s="199"/>
      <c r="C1248" s="200"/>
      <c r="D1248" s="200"/>
      <c r="E1248" s="200"/>
      <c r="F1248" s="201"/>
      <c r="G1248" s="197" t="str">
        <f t="shared" si="38"/>
        <v/>
      </c>
      <c r="H1248" s="203"/>
      <c r="I1248" s="97"/>
      <c r="J1248" s="3" t="b">
        <f t="shared" si="39"/>
        <v>0</v>
      </c>
      <c r="K1248" s="1" t="b">
        <f>IF(AND(B1248&lt;&gt;"",COUNTIF(Buildings!B:B,B1248)=0),TRUE,FALSE)</f>
        <v>0</v>
      </c>
    </row>
    <row r="1249" spans="1:11" s="3" customFormat="1" ht="16.5" customHeight="1">
      <c r="A1249" s="96"/>
      <c r="B1249" s="194"/>
      <c r="C1249" s="195"/>
      <c r="D1249" s="195"/>
      <c r="E1249" s="195"/>
      <c r="F1249" s="196"/>
      <c r="G1249" s="197" t="str">
        <f t="shared" si="38"/>
        <v/>
      </c>
      <c r="H1249" s="203"/>
      <c r="I1249" s="97"/>
      <c r="J1249" s="3" t="b">
        <f t="shared" si="39"/>
        <v>0</v>
      </c>
      <c r="K1249" s="1" t="b">
        <f>IF(AND(B1249&lt;&gt;"",COUNTIF(Buildings!B:B,B1249)=0),TRUE,FALSE)</f>
        <v>0</v>
      </c>
    </row>
    <row r="1250" spans="1:11" s="3" customFormat="1" ht="16.5" customHeight="1">
      <c r="A1250" s="96"/>
      <c r="B1250" s="199"/>
      <c r="C1250" s="200"/>
      <c r="D1250" s="200"/>
      <c r="E1250" s="200"/>
      <c r="F1250" s="201"/>
      <c r="G1250" s="197" t="str">
        <f t="shared" si="38"/>
        <v/>
      </c>
      <c r="H1250" s="203"/>
      <c r="I1250" s="97"/>
      <c r="J1250" s="3" t="b">
        <f t="shared" si="39"/>
        <v>0</v>
      </c>
      <c r="K1250" s="1" t="b">
        <f>IF(AND(B1250&lt;&gt;"",COUNTIF(Buildings!B:B,B1250)=0),TRUE,FALSE)</f>
        <v>0</v>
      </c>
    </row>
    <row r="1251" spans="1:11" s="3" customFormat="1" ht="16.5" customHeight="1">
      <c r="A1251" s="96"/>
      <c r="B1251" s="194"/>
      <c r="C1251" s="195"/>
      <c r="D1251" s="195"/>
      <c r="E1251" s="195"/>
      <c r="F1251" s="196"/>
      <c r="G1251" s="197" t="str">
        <f t="shared" si="38"/>
        <v/>
      </c>
      <c r="H1251" s="203"/>
      <c r="I1251" s="97"/>
      <c r="J1251" s="3" t="b">
        <f t="shared" si="39"/>
        <v>0</v>
      </c>
      <c r="K1251" s="1" t="b">
        <f>IF(AND(B1251&lt;&gt;"",COUNTIF(Buildings!B:B,B1251)=0),TRUE,FALSE)</f>
        <v>0</v>
      </c>
    </row>
    <row r="1252" spans="1:11" s="3" customFormat="1" ht="16.5" customHeight="1">
      <c r="A1252" s="96"/>
      <c r="B1252" s="199"/>
      <c r="C1252" s="200"/>
      <c r="D1252" s="200"/>
      <c r="E1252" s="200"/>
      <c r="F1252" s="201"/>
      <c r="G1252" s="197" t="str">
        <f t="shared" si="38"/>
        <v/>
      </c>
      <c r="H1252" s="203"/>
      <c r="I1252" s="97"/>
      <c r="J1252" s="3" t="b">
        <f t="shared" si="39"/>
        <v>0</v>
      </c>
      <c r="K1252" s="1" t="b">
        <f>IF(AND(B1252&lt;&gt;"",COUNTIF(Buildings!B:B,B1252)=0),TRUE,FALSE)</f>
        <v>0</v>
      </c>
    </row>
    <row r="1253" spans="1:11" s="3" customFormat="1" ht="16.5" customHeight="1">
      <c r="A1253" s="96"/>
      <c r="B1253" s="194"/>
      <c r="C1253" s="195"/>
      <c r="D1253" s="195"/>
      <c r="E1253" s="195"/>
      <c r="F1253" s="196"/>
      <c r="G1253" s="197" t="str">
        <f t="shared" si="38"/>
        <v/>
      </c>
      <c r="H1253" s="203"/>
      <c r="I1253" s="97"/>
      <c r="J1253" s="3" t="b">
        <f t="shared" si="39"/>
        <v>0</v>
      </c>
      <c r="K1253" s="1" t="b">
        <f>IF(AND(B1253&lt;&gt;"",COUNTIF(Buildings!B:B,B1253)=0),TRUE,FALSE)</f>
        <v>0</v>
      </c>
    </row>
    <row r="1254" spans="1:11" s="3" customFormat="1" ht="16.5" customHeight="1">
      <c r="A1254" s="96"/>
      <c r="B1254" s="199"/>
      <c r="C1254" s="200"/>
      <c r="D1254" s="200"/>
      <c r="E1254" s="200"/>
      <c r="F1254" s="201"/>
      <c r="G1254" s="197" t="str">
        <f t="shared" si="38"/>
        <v/>
      </c>
      <c r="H1254" s="203"/>
      <c r="I1254" s="97"/>
      <c r="J1254" s="3" t="b">
        <f t="shared" si="39"/>
        <v>0</v>
      </c>
      <c r="K1254" s="1" t="b">
        <f>IF(AND(B1254&lt;&gt;"",COUNTIF(Buildings!B:B,B1254)=0),TRUE,FALSE)</f>
        <v>0</v>
      </c>
    </row>
    <row r="1255" spans="1:11" s="3" customFormat="1" ht="16.5" customHeight="1">
      <c r="A1255" s="96"/>
      <c r="B1255" s="194"/>
      <c r="C1255" s="195"/>
      <c r="D1255" s="195"/>
      <c r="E1255" s="195"/>
      <c r="F1255" s="196"/>
      <c r="G1255" s="197" t="str">
        <f t="shared" si="38"/>
        <v/>
      </c>
      <c r="H1255" s="203"/>
      <c r="I1255" s="97"/>
      <c r="J1255" s="3" t="b">
        <f t="shared" si="39"/>
        <v>0</v>
      </c>
      <c r="K1255" s="1" t="b">
        <f>IF(AND(B1255&lt;&gt;"",COUNTIF(Buildings!B:B,B1255)=0),TRUE,FALSE)</f>
        <v>0</v>
      </c>
    </row>
    <row r="1256" spans="1:11" s="3" customFormat="1" ht="16.5" customHeight="1">
      <c r="A1256" s="96"/>
      <c r="B1256" s="199"/>
      <c r="C1256" s="200"/>
      <c r="D1256" s="200"/>
      <c r="E1256" s="200"/>
      <c r="F1256" s="201"/>
      <c r="G1256" s="197" t="str">
        <f t="shared" si="38"/>
        <v/>
      </c>
      <c r="H1256" s="203"/>
      <c r="I1256" s="97"/>
      <c r="J1256" s="3" t="b">
        <f t="shared" si="39"/>
        <v>0</v>
      </c>
      <c r="K1256" s="1" t="b">
        <f>IF(AND(B1256&lt;&gt;"",COUNTIF(Buildings!B:B,B1256)=0),TRUE,FALSE)</f>
        <v>0</v>
      </c>
    </row>
    <row r="1257" spans="1:11" s="3" customFormat="1" ht="16.5" customHeight="1">
      <c r="A1257" s="96"/>
      <c r="B1257" s="194"/>
      <c r="C1257" s="195"/>
      <c r="D1257" s="195"/>
      <c r="E1257" s="195"/>
      <c r="F1257" s="196"/>
      <c r="G1257" s="197" t="str">
        <f t="shared" si="38"/>
        <v/>
      </c>
      <c r="H1257" s="203"/>
      <c r="I1257" s="97"/>
      <c r="J1257" s="3" t="b">
        <f t="shared" si="39"/>
        <v>0</v>
      </c>
      <c r="K1257" s="1" t="b">
        <f>IF(AND(B1257&lt;&gt;"",COUNTIF(Buildings!B:B,B1257)=0),TRUE,FALSE)</f>
        <v>0</v>
      </c>
    </row>
    <row r="1258" spans="1:11" s="3" customFormat="1" ht="16.5" customHeight="1">
      <c r="A1258" s="96"/>
      <c r="B1258" s="199"/>
      <c r="C1258" s="200"/>
      <c r="D1258" s="200"/>
      <c r="E1258" s="200"/>
      <c r="F1258" s="201"/>
      <c r="G1258" s="197" t="str">
        <f t="shared" si="38"/>
        <v/>
      </c>
      <c r="H1258" s="203"/>
      <c r="I1258" s="97"/>
      <c r="J1258" s="3" t="b">
        <f t="shared" si="39"/>
        <v>0</v>
      </c>
      <c r="K1258" s="1" t="b">
        <f>IF(AND(B1258&lt;&gt;"",COUNTIF(Buildings!B:B,B1258)=0),TRUE,FALSE)</f>
        <v>0</v>
      </c>
    </row>
    <row r="1259" spans="1:11" s="3" customFormat="1" ht="16.5" customHeight="1">
      <c r="A1259" s="96"/>
      <c r="B1259" s="194"/>
      <c r="C1259" s="195"/>
      <c r="D1259" s="195"/>
      <c r="E1259" s="195"/>
      <c r="F1259" s="196"/>
      <c r="G1259" s="197" t="str">
        <f t="shared" si="38"/>
        <v/>
      </c>
      <c r="H1259" s="203"/>
      <c r="I1259" s="97"/>
      <c r="J1259" s="3" t="b">
        <f t="shared" si="39"/>
        <v>0</v>
      </c>
      <c r="K1259" s="1" t="b">
        <f>IF(AND(B1259&lt;&gt;"",COUNTIF(Buildings!B:B,B1259)=0),TRUE,FALSE)</f>
        <v>0</v>
      </c>
    </row>
    <row r="1260" spans="1:11" s="3" customFormat="1" ht="16.5" customHeight="1">
      <c r="A1260" s="96"/>
      <c r="B1260" s="199"/>
      <c r="C1260" s="200"/>
      <c r="D1260" s="200"/>
      <c r="E1260" s="200"/>
      <c r="F1260" s="201"/>
      <c r="G1260" s="197" t="str">
        <f t="shared" si="38"/>
        <v/>
      </c>
      <c r="H1260" s="203"/>
      <c r="I1260" s="97"/>
      <c r="J1260" s="3" t="b">
        <f t="shared" si="39"/>
        <v>0</v>
      </c>
      <c r="K1260" s="1" t="b">
        <f>IF(AND(B1260&lt;&gt;"",COUNTIF(Buildings!B:B,B1260)=0),TRUE,FALSE)</f>
        <v>0</v>
      </c>
    </row>
    <row r="1261" spans="1:11" s="3" customFormat="1" ht="16.5" customHeight="1">
      <c r="A1261" s="96"/>
      <c r="B1261" s="194"/>
      <c r="C1261" s="195"/>
      <c r="D1261" s="195"/>
      <c r="E1261" s="195"/>
      <c r="F1261" s="196"/>
      <c r="G1261" s="197" t="str">
        <f t="shared" si="38"/>
        <v/>
      </c>
      <c r="H1261" s="203"/>
      <c r="I1261" s="97"/>
      <c r="J1261" s="3" t="b">
        <f t="shared" si="39"/>
        <v>0</v>
      </c>
      <c r="K1261" s="1" t="b">
        <f>IF(AND(B1261&lt;&gt;"",COUNTIF(Buildings!B:B,B1261)=0),TRUE,FALSE)</f>
        <v>0</v>
      </c>
    </row>
    <row r="1262" spans="1:11" s="3" customFormat="1" ht="16.5" customHeight="1">
      <c r="A1262" s="96"/>
      <c r="B1262" s="199"/>
      <c r="C1262" s="200"/>
      <c r="D1262" s="200"/>
      <c r="E1262" s="200"/>
      <c r="F1262" s="201"/>
      <c r="G1262" s="197" t="str">
        <f t="shared" si="38"/>
        <v/>
      </c>
      <c r="H1262" s="203"/>
      <c r="I1262" s="97"/>
      <c r="J1262" s="3" t="b">
        <f t="shared" si="39"/>
        <v>0</v>
      </c>
      <c r="K1262" s="1" t="b">
        <f>IF(AND(B1262&lt;&gt;"",COUNTIF(Buildings!B:B,B1262)=0),TRUE,FALSE)</f>
        <v>0</v>
      </c>
    </row>
    <row r="1263" spans="1:11" s="3" customFormat="1" ht="16.5" customHeight="1">
      <c r="A1263" s="96"/>
      <c r="B1263" s="194"/>
      <c r="C1263" s="195"/>
      <c r="D1263" s="195"/>
      <c r="E1263" s="195"/>
      <c r="F1263" s="196"/>
      <c r="G1263" s="197" t="str">
        <f t="shared" si="38"/>
        <v/>
      </c>
      <c r="H1263" s="203"/>
      <c r="I1263" s="97"/>
      <c r="J1263" s="3" t="b">
        <f t="shared" si="39"/>
        <v>0</v>
      </c>
      <c r="K1263" s="1" t="b">
        <f>IF(AND(B1263&lt;&gt;"",COUNTIF(Buildings!B:B,B1263)=0),TRUE,FALSE)</f>
        <v>0</v>
      </c>
    </row>
    <row r="1264" spans="1:11" s="3" customFormat="1" ht="16.5" customHeight="1">
      <c r="A1264" s="96"/>
      <c r="B1264" s="199"/>
      <c r="C1264" s="200"/>
      <c r="D1264" s="200"/>
      <c r="E1264" s="200"/>
      <c r="F1264" s="201"/>
      <c r="G1264" s="197" t="str">
        <f t="shared" si="38"/>
        <v/>
      </c>
      <c r="H1264" s="203"/>
      <c r="I1264" s="97"/>
      <c r="J1264" s="3" t="b">
        <f t="shared" si="39"/>
        <v>0</v>
      </c>
      <c r="K1264" s="1" t="b">
        <f>IF(AND(B1264&lt;&gt;"",COUNTIF(Buildings!B:B,B1264)=0),TRUE,FALSE)</f>
        <v>0</v>
      </c>
    </row>
    <row r="1265" spans="1:11" s="3" customFormat="1" ht="16.5" customHeight="1">
      <c r="A1265" s="96"/>
      <c r="B1265" s="194"/>
      <c r="C1265" s="195"/>
      <c r="D1265" s="195"/>
      <c r="E1265" s="195"/>
      <c r="F1265" s="196"/>
      <c r="G1265" s="197" t="str">
        <f t="shared" si="38"/>
        <v/>
      </c>
      <c r="H1265" s="203"/>
      <c r="I1265" s="97"/>
      <c r="J1265" s="3" t="b">
        <f t="shared" si="39"/>
        <v>0</v>
      </c>
      <c r="K1265" s="1" t="b">
        <f>IF(AND(B1265&lt;&gt;"",COUNTIF(Buildings!B:B,B1265)=0),TRUE,FALSE)</f>
        <v>0</v>
      </c>
    </row>
    <row r="1266" spans="1:11" s="3" customFormat="1" ht="16.5" customHeight="1">
      <c r="A1266" s="96"/>
      <c r="B1266" s="199"/>
      <c r="C1266" s="200"/>
      <c r="D1266" s="200"/>
      <c r="E1266" s="200"/>
      <c r="F1266" s="201"/>
      <c r="G1266" s="197" t="str">
        <f t="shared" si="38"/>
        <v/>
      </c>
      <c r="H1266" s="203"/>
      <c r="I1266" s="97"/>
      <c r="J1266" s="3" t="b">
        <f t="shared" si="39"/>
        <v>0</v>
      </c>
      <c r="K1266" s="1" t="b">
        <f>IF(AND(B1266&lt;&gt;"",COUNTIF(Buildings!B:B,B1266)=0),TRUE,FALSE)</f>
        <v>0</v>
      </c>
    </row>
    <row r="1267" spans="1:11" s="3" customFormat="1" ht="16.5" customHeight="1">
      <c r="A1267" s="96"/>
      <c r="B1267" s="194"/>
      <c r="C1267" s="195"/>
      <c r="D1267" s="195"/>
      <c r="E1267" s="195"/>
      <c r="F1267" s="196"/>
      <c r="G1267" s="197" t="str">
        <f t="shared" si="38"/>
        <v/>
      </c>
      <c r="H1267" s="203"/>
      <c r="I1267" s="97"/>
      <c r="J1267" s="3" t="b">
        <f t="shared" si="39"/>
        <v>0</v>
      </c>
      <c r="K1267" s="1" t="b">
        <f>IF(AND(B1267&lt;&gt;"",COUNTIF(Buildings!B:B,B1267)=0),TRUE,FALSE)</f>
        <v>0</v>
      </c>
    </row>
    <row r="1268" spans="1:11" s="3" customFormat="1" ht="16.5" customHeight="1">
      <c r="A1268" s="96"/>
      <c r="B1268" s="199"/>
      <c r="C1268" s="200"/>
      <c r="D1268" s="200"/>
      <c r="E1268" s="200"/>
      <c r="F1268" s="201"/>
      <c r="G1268" s="197" t="str">
        <f t="shared" si="38"/>
        <v/>
      </c>
      <c r="H1268" s="203"/>
      <c r="I1268" s="97"/>
      <c r="J1268" s="3" t="b">
        <f t="shared" si="39"/>
        <v>0</v>
      </c>
      <c r="K1268" s="1" t="b">
        <f>IF(AND(B1268&lt;&gt;"",COUNTIF(Buildings!B:B,B1268)=0),TRUE,FALSE)</f>
        <v>0</v>
      </c>
    </row>
    <row r="1269" spans="1:11" s="3" customFormat="1" ht="16.5" customHeight="1">
      <c r="A1269" s="96"/>
      <c r="B1269" s="194"/>
      <c r="C1269" s="195"/>
      <c r="D1269" s="195"/>
      <c r="E1269" s="195"/>
      <c r="F1269" s="196"/>
      <c r="G1269" s="197" t="str">
        <f t="shared" si="38"/>
        <v/>
      </c>
      <c r="H1269" s="203"/>
      <c r="I1269" s="97"/>
      <c r="J1269" s="3" t="b">
        <f t="shared" si="39"/>
        <v>0</v>
      </c>
      <c r="K1269" s="1" t="b">
        <f>IF(AND(B1269&lt;&gt;"",COUNTIF(Buildings!B:B,B1269)=0),TRUE,FALSE)</f>
        <v>0</v>
      </c>
    </row>
    <row r="1270" spans="1:11" s="3" customFormat="1" ht="16.5" customHeight="1">
      <c r="A1270" s="96"/>
      <c r="B1270" s="199"/>
      <c r="C1270" s="200"/>
      <c r="D1270" s="200"/>
      <c r="E1270" s="200"/>
      <c r="F1270" s="201"/>
      <c r="G1270" s="197" t="str">
        <f t="shared" si="38"/>
        <v/>
      </c>
      <c r="H1270" s="203"/>
      <c r="I1270" s="97"/>
      <c r="J1270" s="3" t="b">
        <f t="shared" si="39"/>
        <v>0</v>
      </c>
      <c r="K1270" s="1" t="b">
        <f>IF(AND(B1270&lt;&gt;"",COUNTIF(Buildings!B:B,B1270)=0),TRUE,FALSE)</f>
        <v>0</v>
      </c>
    </row>
    <row r="1271" spans="1:11" s="3" customFormat="1" ht="16.5" customHeight="1">
      <c r="A1271" s="96"/>
      <c r="B1271" s="194"/>
      <c r="C1271" s="195"/>
      <c r="D1271" s="195"/>
      <c r="E1271" s="195"/>
      <c r="F1271" s="196"/>
      <c r="G1271" s="197" t="str">
        <f t="shared" si="38"/>
        <v/>
      </c>
      <c r="H1271" s="203"/>
      <c r="I1271" s="97"/>
      <c r="J1271" s="3" t="b">
        <f t="shared" si="39"/>
        <v>0</v>
      </c>
      <c r="K1271" s="1" t="b">
        <f>IF(AND(B1271&lt;&gt;"",COUNTIF(Buildings!B:B,B1271)=0),TRUE,FALSE)</f>
        <v>0</v>
      </c>
    </row>
    <row r="1272" spans="1:11" s="3" customFormat="1" ht="16.5" customHeight="1">
      <c r="A1272" s="96"/>
      <c r="B1272" s="199"/>
      <c r="C1272" s="200"/>
      <c r="D1272" s="200"/>
      <c r="E1272" s="200"/>
      <c r="F1272" s="201"/>
      <c r="G1272" s="197" t="str">
        <f t="shared" si="38"/>
        <v/>
      </c>
      <c r="H1272" s="203"/>
      <c r="I1272" s="97"/>
      <c r="J1272" s="3" t="b">
        <f t="shared" si="39"/>
        <v>0</v>
      </c>
      <c r="K1272" s="1" t="b">
        <f>IF(AND(B1272&lt;&gt;"",COUNTIF(Buildings!B:B,B1272)=0),TRUE,FALSE)</f>
        <v>0</v>
      </c>
    </row>
    <row r="1273" spans="1:11" s="3" customFormat="1" ht="16.5" customHeight="1">
      <c r="A1273" s="96"/>
      <c r="B1273" s="194"/>
      <c r="C1273" s="195"/>
      <c r="D1273" s="195"/>
      <c r="E1273" s="195"/>
      <c r="F1273" s="196"/>
      <c r="G1273" s="197" t="str">
        <f t="shared" si="38"/>
        <v/>
      </c>
      <c r="H1273" s="203"/>
      <c r="I1273" s="97"/>
      <c r="J1273" s="3" t="b">
        <f t="shared" si="39"/>
        <v>0</v>
      </c>
      <c r="K1273" s="1" t="b">
        <f>IF(AND(B1273&lt;&gt;"",COUNTIF(Buildings!B:B,B1273)=0),TRUE,FALSE)</f>
        <v>0</v>
      </c>
    </row>
    <row r="1274" spans="1:11" s="3" customFormat="1" ht="16.5" customHeight="1">
      <c r="A1274" s="96"/>
      <c r="B1274" s="199"/>
      <c r="C1274" s="200"/>
      <c r="D1274" s="200"/>
      <c r="E1274" s="200"/>
      <c r="F1274" s="201"/>
      <c r="G1274" s="197" t="str">
        <f t="shared" si="38"/>
        <v/>
      </c>
      <c r="H1274" s="203"/>
      <c r="I1274" s="97"/>
      <c r="J1274" s="3" t="b">
        <f t="shared" si="39"/>
        <v>0</v>
      </c>
      <c r="K1274" s="1" t="b">
        <f>IF(AND(B1274&lt;&gt;"",COUNTIF(Buildings!B:B,B1274)=0),TRUE,FALSE)</f>
        <v>0</v>
      </c>
    </row>
    <row r="1275" spans="1:11" s="3" customFormat="1" ht="16.5" customHeight="1">
      <c r="A1275" s="96"/>
      <c r="B1275" s="194"/>
      <c r="C1275" s="195"/>
      <c r="D1275" s="195"/>
      <c r="E1275" s="195"/>
      <c r="F1275" s="196"/>
      <c r="G1275" s="197" t="str">
        <f t="shared" si="38"/>
        <v/>
      </c>
      <c r="H1275" s="203"/>
      <c r="I1275" s="97"/>
      <c r="J1275" s="3" t="b">
        <f t="shared" si="39"/>
        <v>0</v>
      </c>
      <c r="K1275" s="1" t="b">
        <f>IF(AND(B1275&lt;&gt;"",COUNTIF(Buildings!B:B,B1275)=0),TRUE,FALSE)</f>
        <v>0</v>
      </c>
    </row>
    <row r="1276" spans="1:11" s="3" customFormat="1" ht="16.5" customHeight="1">
      <c r="A1276" s="96"/>
      <c r="B1276" s="199"/>
      <c r="C1276" s="200"/>
      <c r="D1276" s="200"/>
      <c r="E1276" s="200"/>
      <c r="F1276" s="201"/>
      <c r="G1276" s="197" t="str">
        <f t="shared" si="38"/>
        <v/>
      </c>
      <c r="H1276" s="203"/>
      <c r="I1276" s="97"/>
      <c r="J1276" s="3" t="b">
        <f t="shared" si="39"/>
        <v>0</v>
      </c>
      <c r="K1276" s="1" t="b">
        <f>IF(AND(B1276&lt;&gt;"",COUNTIF(Buildings!B:B,B1276)=0),TRUE,FALSE)</f>
        <v>0</v>
      </c>
    </row>
    <row r="1277" spans="1:11" s="3" customFormat="1" ht="16.5" customHeight="1">
      <c r="A1277" s="96"/>
      <c r="B1277" s="194"/>
      <c r="C1277" s="195"/>
      <c r="D1277" s="195"/>
      <c r="E1277" s="195"/>
      <c r="F1277" s="196"/>
      <c r="G1277" s="197" t="str">
        <f t="shared" si="38"/>
        <v/>
      </c>
      <c r="H1277" s="203"/>
      <c r="I1277" s="97"/>
      <c r="J1277" s="3" t="b">
        <f t="shared" si="39"/>
        <v>0</v>
      </c>
      <c r="K1277" s="1" t="b">
        <f>IF(AND(B1277&lt;&gt;"",COUNTIF(Buildings!B:B,B1277)=0),TRUE,FALSE)</f>
        <v>0</v>
      </c>
    </row>
    <row r="1278" spans="1:11" s="3" customFormat="1" ht="16.5" customHeight="1">
      <c r="A1278" s="96"/>
      <c r="B1278" s="199"/>
      <c r="C1278" s="200"/>
      <c r="D1278" s="200"/>
      <c r="E1278" s="200"/>
      <c r="F1278" s="201"/>
      <c r="G1278" s="197" t="str">
        <f t="shared" si="38"/>
        <v/>
      </c>
      <c r="H1278" s="203"/>
      <c r="I1278" s="97"/>
      <c r="J1278" s="3" t="b">
        <f t="shared" si="39"/>
        <v>0</v>
      </c>
      <c r="K1278" s="1" t="b">
        <f>IF(AND(B1278&lt;&gt;"",COUNTIF(Buildings!B:B,B1278)=0),TRUE,FALSE)</f>
        <v>0</v>
      </c>
    </row>
    <row r="1279" spans="1:11" s="3" customFormat="1" ht="16.5" customHeight="1">
      <c r="A1279" s="96"/>
      <c r="B1279" s="194"/>
      <c r="C1279" s="195"/>
      <c r="D1279" s="195"/>
      <c r="E1279" s="195"/>
      <c r="F1279" s="196"/>
      <c r="G1279" s="197" t="str">
        <f t="shared" si="38"/>
        <v/>
      </c>
      <c r="H1279" s="203"/>
      <c r="I1279" s="97"/>
      <c r="J1279" s="3" t="b">
        <f t="shared" si="39"/>
        <v>0</v>
      </c>
      <c r="K1279" s="1" t="b">
        <f>IF(AND(B1279&lt;&gt;"",COUNTIF(Buildings!B:B,B1279)=0),TRUE,FALSE)</f>
        <v>0</v>
      </c>
    </row>
    <row r="1280" spans="1:11" s="3" customFormat="1" ht="16.5" customHeight="1">
      <c r="A1280" s="96"/>
      <c r="B1280" s="199"/>
      <c r="C1280" s="200"/>
      <c r="D1280" s="200"/>
      <c r="E1280" s="200"/>
      <c r="F1280" s="201"/>
      <c r="G1280" s="197" t="str">
        <f t="shared" si="38"/>
        <v/>
      </c>
      <c r="H1280" s="203"/>
      <c r="I1280" s="97"/>
      <c r="J1280" s="3" t="b">
        <f t="shared" si="39"/>
        <v>0</v>
      </c>
      <c r="K1280" s="1" t="b">
        <f>IF(AND(B1280&lt;&gt;"",COUNTIF(Buildings!B:B,B1280)=0),TRUE,FALSE)</f>
        <v>0</v>
      </c>
    </row>
    <row r="1281" spans="1:11" s="3" customFormat="1" ht="16.5" customHeight="1">
      <c r="A1281" s="96"/>
      <c r="B1281" s="194"/>
      <c r="C1281" s="195"/>
      <c r="D1281" s="195"/>
      <c r="E1281" s="195"/>
      <c r="F1281" s="196"/>
      <c r="G1281" s="197" t="str">
        <f t="shared" si="38"/>
        <v/>
      </c>
      <c r="H1281" s="203"/>
      <c r="I1281" s="97"/>
      <c r="J1281" s="3" t="b">
        <f t="shared" si="39"/>
        <v>0</v>
      </c>
      <c r="K1281" s="1" t="b">
        <f>IF(AND(B1281&lt;&gt;"",COUNTIF(Buildings!B:B,B1281)=0),TRUE,FALSE)</f>
        <v>0</v>
      </c>
    </row>
    <row r="1282" spans="1:11" s="3" customFormat="1" ht="16.5" customHeight="1">
      <c r="A1282" s="96"/>
      <c r="B1282" s="199"/>
      <c r="C1282" s="200"/>
      <c r="D1282" s="200"/>
      <c r="E1282" s="200"/>
      <c r="F1282" s="201"/>
      <c r="G1282" s="197" t="str">
        <f t="shared" si="38"/>
        <v/>
      </c>
      <c r="H1282" s="203"/>
      <c r="I1282" s="97"/>
      <c r="J1282" s="3" t="b">
        <f t="shared" si="39"/>
        <v>0</v>
      </c>
      <c r="K1282" s="1" t="b">
        <f>IF(AND(B1282&lt;&gt;"",COUNTIF(Buildings!B:B,B1282)=0),TRUE,FALSE)</f>
        <v>0</v>
      </c>
    </row>
    <row r="1283" spans="1:11" s="3" customFormat="1" ht="16.5" customHeight="1">
      <c r="A1283" s="96"/>
      <c r="B1283" s="194"/>
      <c r="C1283" s="195"/>
      <c r="D1283" s="195"/>
      <c r="E1283" s="195"/>
      <c r="F1283" s="196"/>
      <c r="G1283" s="197" t="str">
        <f t="shared" si="38"/>
        <v/>
      </c>
      <c r="H1283" s="203"/>
      <c r="I1283" s="97"/>
      <c r="J1283" s="3" t="b">
        <f t="shared" si="39"/>
        <v>0</v>
      </c>
      <c r="K1283" s="1" t="b">
        <f>IF(AND(B1283&lt;&gt;"",COUNTIF(Buildings!B:B,B1283)=0),TRUE,FALSE)</f>
        <v>0</v>
      </c>
    </row>
    <row r="1284" spans="1:11" s="3" customFormat="1" ht="16.5" customHeight="1">
      <c r="A1284" s="96"/>
      <c r="B1284" s="199"/>
      <c r="C1284" s="200"/>
      <c r="D1284" s="200"/>
      <c r="E1284" s="200"/>
      <c r="F1284" s="201"/>
      <c r="G1284" s="197" t="str">
        <f t="shared" ref="G1284:G1347" si="40">IF(F1284="","",F1284)</f>
        <v/>
      </c>
      <c r="H1284" s="203"/>
      <c r="I1284" s="97"/>
      <c r="J1284" s="3" t="b">
        <f t="shared" ref="J1284:J1347" si="41">IF(F1284=G1284,FALSE,TRUE)</f>
        <v>0</v>
      </c>
      <c r="K1284" s="1" t="b">
        <f>IF(AND(B1284&lt;&gt;"",COUNTIF(Buildings!B:B,B1284)=0),TRUE,FALSE)</f>
        <v>0</v>
      </c>
    </row>
    <row r="1285" spans="1:11" s="3" customFormat="1" ht="16.5" customHeight="1">
      <c r="A1285" s="96"/>
      <c r="B1285" s="194"/>
      <c r="C1285" s="195"/>
      <c r="D1285" s="195"/>
      <c r="E1285" s="195"/>
      <c r="F1285" s="196"/>
      <c r="G1285" s="197" t="str">
        <f t="shared" si="40"/>
        <v/>
      </c>
      <c r="H1285" s="203"/>
      <c r="I1285" s="97"/>
      <c r="J1285" s="3" t="b">
        <f t="shared" si="41"/>
        <v>0</v>
      </c>
      <c r="K1285" s="1" t="b">
        <f>IF(AND(B1285&lt;&gt;"",COUNTIF(Buildings!B:B,B1285)=0),TRUE,FALSE)</f>
        <v>0</v>
      </c>
    </row>
    <row r="1286" spans="1:11" s="3" customFormat="1" ht="16.5" customHeight="1">
      <c r="A1286" s="96"/>
      <c r="B1286" s="199"/>
      <c r="C1286" s="200"/>
      <c r="D1286" s="200"/>
      <c r="E1286" s="200"/>
      <c r="F1286" s="201"/>
      <c r="G1286" s="197" t="str">
        <f t="shared" si="40"/>
        <v/>
      </c>
      <c r="H1286" s="203"/>
      <c r="I1286" s="97"/>
      <c r="J1286" s="3" t="b">
        <f t="shared" si="41"/>
        <v>0</v>
      </c>
      <c r="K1286" s="1" t="b">
        <f>IF(AND(B1286&lt;&gt;"",COUNTIF(Buildings!B:B,B1286)=0),TRUE,FALSE)</f>
        <v>0</v>
      </c>
    </row>
    <row r="1287" spans="1:11" s="3" customFormat="1" ht="16.5" customHeight="1">
      <c r="A1287" s="96"/>
      <c r="B1287" s="194"/>
      <c r="C1287" s="195"/>
      <c r="D1287" s="195"/>
      <c r="E1287" s="195"/>
      <c r="F1287" s="196"/>
      <c r="G1287" s="197" t="str">
        <f t="shared" si="40"/>
        <v/>
      </c>
      <c r="H1287" s="203"/>
      <c r="I1287" s="97"/>
      <c r="J1287" s="3" t="b">
        <f t="shared" si="41"/>
        <v>0</v>
      </c>
      <c r="K1287" s="1" t="b">
        <f>IF(AND(B1287&lt;&gt;"",COUNTIF(Buildings!B:B,B1287)=0),TRUE,FALSE)</f>
        <v>0</v>
      </c>
    </row>
    <row r="1288" spans="1:11" s="3" customFormat="1" ht="16.5" customHeight="1">
      <c r="A1288" s="96"/>
      <c r="B1288" s="199"/>
      <c r="C1288" s="200"/>
      <c r="D1288" s="200"/>
      <c r="E1288" s="200"/>
      <c r="F1288" s="201"/>
      <c r="G1288" s="197" t="str">
        <f t="shared" si="40"/>
        <v/>
      </c>
      <c r="H1288" s="203"/>
      <c r="I1288" s="97"/>
      <c r="J1288" s="3" t="b">
        <f t="shared" si="41"/>
        <v>0</v>
      </c>
      <c r="K1288" s="1" t="b">
        <f>IF(AND(B1288&lt;&gt;"",COUNTIF(Buildings!B:B,B1288)=0),TRUE,FALSE)</f>
        <v>0</v>
      </c>
    </row>
    <row r="1289" spans="1:11" s="3" customFormat="1" ht="16.5" customHeight="1">
      <c r="A1289" s="96"/>
      <c r="B1289" s="194"/>
      <c r="C1289" s="195"/>
      <c r="D1289" s="195"/>
      <c r="E1289" s="195"/>
      <c r="F1289" s="196"/>
      <c r="G1289" s="197" t="str">
        <f t="shared" si="40"/>
        <v/>
      </c>
      <c r="H1289" s="203"/>
      <c r="I1289" s="97"/>
      <c r="J1289" s="3" t="b">
        <f t="shared" si="41"/>
        <v>0</v>
      </c>
      <c r="K1289" s="1" t="b">
        <f>IF(AND(B1289&lt;&gt;"",COUNTIF(Buildings!B:B,B1289)=0),TRUE,FALSE)</f>
        <v>0</v>
      </c>
    </row>
    <row r="1290" spans="1:11" s="3" customFormat="1" ht="16.5" customHeight="1">
      <c r="A1290" s="96"/>
      <c r="B1290" s="199"/>
      <c r="C1290" s="200"/>
      <c r="D1290" s="200"/>
      <c r="E1290" s="200"/>
      <c r="F1290" s="201"/>
      <c r="G1290" s="197" t="str">
        <f t="shared" si="40"/>
        <v/>
      </c>
      <c r="H1290" s="203"/>
      <c r="I1290" s="97"/>
      <c r="J1290" s="3" t="b">
        <f t="shared" si="41"/>
        <v>0</v>
      </c>
      <c r="K1290" s="1" t="b">
        <f>IF(AND(B1290&lt;&gt;"",COUNTIF(Buildings!B:B,B1290)=0),TRUE,FALSE)</f>
        <v>0</v>
      </c>
    </row>
    <row r="1291" spans="1:11" s="3" customFormat="1" ht="16.5" customHeight="1">
      <c r="A1291" s="96"/>
      <c r="B1291" s="194"/>
      <c r="C1291" s="195"/>
      <c r="D1291" s="195"/>
      <c r="E1291" s="195"/>
      <c r="F1291" s="196"/>
      <c r="G1291" s="197" t="str">
        <f t="shared" si="40"/>
        <v/>
      </c>
      <c r="H1291" s="203"/>
      <c r="I1291" s="97"/>
      <c r="J1291" s="3" t="b">
        <f t="shared" si="41"/>
        <v>0</v>
      </c>
      <c r="K1291" s="1" t="b">
        <f>IF(AND(B1291&lt;&gt;"",COUNTIF(Buildings!B:B,B1291)=0),TRUE,FALSE)</f>
        <v>0</v>
      </c>
    </row>
    <row r="1292" spans="1:11" s="3" customFormat="1" ht="16.5" customHeight="1">
      <c r="A1292" s="96"/>
      <c r="B1292" s="199"/>
      <c r="C1292" s="200"/>
      <c r="D1292" s="200"/>
      <c r="E1292" s="200"/>
      <c r="F1292" s="201"/>
      <c r="G1292" s="197" t="str">
        <f t="shared" si="40"/>
        <v/>
      </c>
      <c r="H1292" s="203"/>
      <c r="I1292" s="97"/>
      <c r="J1292" s="3" t="b">
        <f t="shared" si="41"/>
        <v>0</v>
      </c>
      <c r="K1292" s="1" t="b">
        <f>IF(AND(B1292&lt;&gt;"",COUNTIF(Buildings!B:B,B1292)=0),TRUE,FALSE)</f>
        <v>0</v>
      </c>
    </row>
    <row r="1293" spans="1:11" s="3" customFormat="1" ht="16.5" customHeight="1">
      <c r="A1293" s="96"/>
      <c r="B1293" s="194"/>
      <c r="C1293" s="195"/>
      <c r="D1293" s="195"/>
      <c r="E1293" s="195"/>
      <c r="F1293" s="196"/>
      <c r="G1293" s="197" t="str">
        <f t="shared" si="40"/>
        <v/>
      </c>
      <c r="H1293" s="203"/>
      <c r="I1293" s="97"/>
      <c r="J1293" s="3" t="b">
        <f t="shared" si="41"/>
        <v>0</v>
      </c>
      <c r="K1293" s="1" t="b">
        <f>IF(AND(B1293&lt;&gt;"",COUNTIF(Buildings!B:B,B1293)=0),TRUE,FALSE)</f>
        <v>0</v>
      </c>
    </row>
    <row r="1294" spans="1:11" s="3" customFormat="1" ht="16.5" customHeight="1">
      <c r="A1294" s="96"/>
      <c r="B1294" s="199"/>
      <c r="C1294" s="200"/>
      <c r="D1294" s="200"/>
      <c r="E1294" s="200"/>
      <c r="F1294" s="201"/>
      <c r="G1294" s="197" t="str">
        <f t="shared" si="40"/>
        <v/>
      </c>
      <c r="H1294" s="203"/>
      <c r="I1294" s="97"/>
      <c r="J1294" s="3" t="b">
        <f t="shared" si="41"/>
        <v>0</v>
      </c>
      <c r="K1294" s="1" t="b">
        <f>IF(AND(B1294&lt;&gt;"",COUNTIF(Buildings!B:B,B1294)=0),TRUE,FALSE)</f>
        <v>0</v>
      </c>
    </row>
    <row r="1295" spans="1:11" s="3" customFormat="1" ht="16.5" customHeight="1">
      <c r="A1295" s="96"/>
      <c r="B1295" s="194"/>
      <c r="C1295" s="195"/>
      <c r="D1295" s="195"/>
      <c r="E1295" s="195"/>
      <c r="F1295" s="196"/>
      <c r="G1295" s="197" t="str">
        <f t="shared" si="40"/>
        <v/>
      </c>
      <c r="H1295" s="203"/>
      <c r="I1295" s="97"/>
      <c r="J1295" s="3" t="b">
        <f t="shared" si="41"/>
        <v>0</v>
      </c>
      <c r="K1295" s="1" t="b">
        <f>IF(AND(B1295&lt;&gt;"",COUNTIF(Buildings!B:B,B1295)=0),TRUE,FALSE)</f>
        <v>0</v>
      </c>
    </row>
    <row r="1296" spans="1:11" s="3" customFormat="1" ht="16.5" customHeight="1">
      <c r="A1296" s="96"/>
      <c r="B1296" s="199"/>
      <c r="C1296" s="200"/>
      <c r="D1296" s="200"/>
      <c r="E1296" s="200"/>
      <c r="F1296" s="201"/>
      <c r="G1296" s="197" t="str">
        <f t="shared" si="40"/>
        <v/>
      </c>
      <c r="H1296" s="203"/>
      <c r="I1296" s="97"/>
      <c r="J1296" s="3" t="b">
        <f t="shared" si="41"/>
        <v>0</v>
      </c>
      <c r="K1296" s="1" t="b">
        <f>IF(AND(B1296&lt;&gt;"",COUNTIF(Buildings!B:B,B1296)=0),TRUE,FALSE)</f>
        <v>0</v>
      </c>
    </row>
    <row r="1297" spans="1:11" s="3" customFormat="1" ht="16.5" customHeight="1">
      <c r="A1297" s="96"/>
      <c r="B1297" s="194"/>
      <c r="C1297" s="195"/>
      <c r="D1297" s="195"/>
      <c r="E1297" s="195"/>
      <c r="F1297" s="196"/>
      <c r="G1297" s="197" t="str">
        <f t="shared" si="40"/>
        <v/>
      </c>
      <c r="H1297" s="203"/>
      <c r="I1297" s="97"/>
      <c r="J1297" s="3" t="b">
        <f t="shared" si="41"/>
        <v>0</v>
      </c>
      <c r="K1297" s="1" t="b">
        <f>IF(AND(B1297&lt;&gt;"",COUNTIF(Buildings!B:B,B1297)=0),TRUE,FALSE)</f>
        <v>0</v>
      </c>
    </row>
    <row r="1298" spans="1:11" s="3" customFormat="1" ht="16.5" customHeight="1">
      <c r="A1298" s="96"/>
      <c r="B1298" s="199"/>
      <c r="C1298" s="200"/>
      <c r="D1298" s="200"/>
      <c r="E1298" s="200"/>
      <c r="F1298" s="201"/>
      <c r="G1298" s="197" t="str">
        <f t="shared" si="40"/>
        <v/>
      </c>
      <c r="H1298" s="203"/>
      <c r="I1298" s="97"/>
      <c r="J1298" s="3" t="b">
        <f t="shared" si="41"/>
        <v>0</v>
      </c>
      <c r="K1298" s="1" t="b">
        <f>IF(AND(B1298&lt;&gt;"",COUNTIF(Buildings!B:B,B1298)=0),TRUE,FALSE)</f>
        <v>0</v>
      </c>
    </row>
    <row r="1299" spans="1:11" s="3" customFormat="1" ht="16.5" customHeight="1">
      <c r="A1299" s="96"/>
      <c r="B1299" s="194"/>
      <c r="C1299" s="195"/>
      <c r="D1299" s="195"/>
      <c r="E1299" s="195"/>
      <c r="F1299" s="196"/>
      <c r="G1299" s="197" t="str">
        <f t="shared" si="40"/>
        <v/>
      </c>
      <c r="H1299" s="203"/>
      <c r="I1299" s="97"/>
      <c r="J1299" s="3" t="b">
        <f t="shared" si="41"/>
        <v>0</v>
      </c>
      <c r="K1299" s="1" t="b">
        <f>IF(AND(B1299&lt;&gt;"",COUNTIF(Buildings!B:B,B1299)=0),TRUE,FALSE)</f>
        <v>0</v>
      </c>
    </row>
    <row r="1300" spans="1:11" s="3" customFormat="1" ht="16.5" customHeight="1">
      <c r="A1300" s="96"/>
      <c r="B1300" s="199"/>
      <c r="C1300" s="200"/>
      <c r="D1300" s="200"/>
      <c r="E1300" s="200"/>
      <c r="F1300" s="201"/>
      <c r="G1300" s="197" t="str">
        <f t="shared" si="40"/>
        <v/>
      </c>
      <c r="H1300" s="203"/>
      <c r="I1300" s="97"/>
      <c r="J1300" s="3" t="b">
        <f t="shared" si="41"/>
        <v>0</v>
      </c>
      <c r="K1300" s="1" t="b">
        <f>IF(AND(B1300&lt;&gt;"",COUNTIF(Buildings!B:B,B1300)=0),TRUE,FALSE)</f>
        <v>0</v>
      </c>
    </row>
    <row r="1301" spans="1:11" s="3" customFormat="1" ht="16.5" customHeight="1">
      <c r="A1301" s="96"/>
      <c r="B1301" s="194"/>
      <c r="C1301" s="195"/>
      <c r="D1301" s="195"/>
      <c r="E1301" s="195"/>
      <c r="F1301" s="196"/>
      <c r="G1301" s="197" t="str">
        <f t="shared" si="40"/>
        <v/>
      </c>
      <c r="H1301" s="203"/>
      <c r="I1301" s="97"/>
      <c r="J1301" s="3" t="b">
        <f t="shared" si="41"/>
        <v>0</v>
      </c>
      <c r="K1301" s="1" t="b">
        <f>IF(AND(B1301&lt;&gt;"",COUNTIF(Buildings!B:B,B1301)=0),TRUE,FALSE)</f>
        <v>0</v>
      </c>
    </row>
    <row r="1302" spans="1:11" s="3" customFormat="1" ht="16.5" customHeight="1">
      <c r="A1302" s="96"/>
      <c r="B1302" s="199"/>
      <c r="C1302" s="200"/>
      <c r="D1302" s="200"/>
      <c r="E1302" s="200"/>
      <c r="F1302" s="201"/>
      <c r="G1302" s="197" t="str">
        <f t="shared" si="40"/>
        <v/>
      </c>
      <c r="H1302" s="203"/>
      <c r="I1302" s="97"/>
      <c r="J1302" s="3" t="b">
        <f t="shared" si="41"/>
        <v>0</v>
      </c>
      <c r="K1302" s="1" t="b">
        <f>IF(AND(B1302&lt;&gt;"",COUNTIF(Buildings!B:B,B1302)=0),TRUE,FALSE)</f>
        <v>0</v>
      </c>
    </row>
    <row r="1303" spans="1:11" s="3" customFormat="1" ht="16.5" customHeight="1">
      <c r="A1303" s="96"/>
      <c r="B1303" s="194"/>
      <c r="C1303" s="195"/>
      <c r="D1303" s="195"/>
      <c r="E1303" s="195"/>
      <c r="F1303" s="196"/>
      <c r="G1303" s="197" t="str">
        <f t="shared" si="40"/>
        <v/>
      </c>
      <c r="H1303" s="203"/>
      <c r="I1303" s="97"/>
      <c r="J1303" s="3" t="b">
        <f t="shared" si="41"/>
        <v>0</v>
      </c>
      <c r="K1303" s="1" t="b">
        <f>IF(AND(B1303&lt;&gt;"",COUNTIF(Buildings!B:B,B1303)=0),TRUE,FALSE)</f>
        <v>0</v>
      </c>
    </row>
    <row r="1304" spans="1:11" s="3" customFormat="1" ht="16.5" customHeight="1">
      <c r="A1304" s="96"/>
      <c r="B1304" s="199"/>
      <c r="C1304" s="200"/>
      <c r="D1304" s="200"/>
      <c r="E1304" s="200"/>
      <c r="F1304" s="201"/>
      <c r="G1304" s="197" t="str">
        <f t="shared" si="40"/>
        <v/>
      </c>
      <c r="H1304" s="203"/>
      <c r="I1304" s="97"/>
      <c r="J1304" s="3" t="b">
        <f t="shared" si="41"/>
        <v>0</v>
      </c>
      <c r="K1304" s="1" t="b">
        <f>IF(AND(B1304&lt;&gt;"",COUNTIF(Buildings!B:B,B1304)=0),TRUE,FALSE)</f>
        <v>0</v>
      </c>
    </row>
    <row r="1305" spans="1:11" s="3" customFormat="1" ht="16.5" customHeight="1">
      <c r="A1305" s="96"/>
      <c r="B1305" s="194"/>
      <c r="C1305" s="195"/>
      <c r="D1305" s="195"/>
      <c r="E1305" s="195"/>
      <c r="F1305" s="196"/>
      <c r="G1305" s="197" t="str">
        <f t="shared" si="40"/>
        <v/>
      </c>
      <c r="H1305" s="203"/>
      <c r="I1305" s="97"/>
      <c r="J1305" s="3" t="b">
        <f t="shared" si="41"/>
        <v>0</v>
      </c>
      <c r="K1305" s="1" t="b">
        <f>IF(AND(B1305&lt;&gt;"",COUNTIF(Buildings!B:B,B1305)=0),TRUE,FALSE)</f>
        <v>0</v>
      </c>
    </row>
    <row r="1306" spans="1:11" s="3" customFormat="1" ht="16.5" customHeight="1">
      <c r="A1306" s="96"/>
      <c r="B1306" s="199"/>
      <c r="C1306" s="200"/>
      <c r="D1306" s="200"/>
      <c r="E1306" s="200"/>
      <c r="F1306" s="201"/>
      <c r="G1306" s="197" t="str">
        <f t="shared" si="40"/>
        <v/>
      </c>
      <c r="H1306" s="203"/>
      <c r="I1306" s="97"/>
      <c r="J1306" s="3" t="b">
        <f t="shared" si="41"/>
        <v>0</v>
      </c>
      <c r="K1306" s="1" t="b">
        <f>IF(AND(B1306&lt;&gt;"",COUNTIF(Buildings!B:B,B1306)=0),TRUE,FALSE)</f>
        <v>0</v>
      </c>
    </row>
    <row r="1307" spans="1:11" s="3" customFormat="1" ht="16.5" customHeight="1">
      <c r="A1307" s="96"/>
      <c r="B1307" s="194"/>
      <c r="C1307" s="195"/>
      <c r="D1307" s="195"/>
      <c r="E1307" s="195"/>
      <c r="F1307" s="196"/>
      <c r="G1307" s="197" t="str">
        <f t="shared" si="40"/>
        <v/>
      </c>
      <c r="H1307" s="203"/>
      <c r="I1307" s="97"/>
      <c r="J1307" s="3" t="b">
        <f t="shared" si="41"/>
        <v>0</v>
      </c>
      <c r="K1307" s="1" t="b">
        <f>IF(AND(B1307&lt;&gt;"",COUNTIF(Buildings!B:B,B1307)=0),TRUE,FALSE)</f>
        <v>0</v>
      </c>
    </row>
    <row r="1308" spans="1:11" s="3" customFormat="1" ht="16.5" customHeight="1">
      <c r="A1308" s="96"/>
      <c r="B1308" s="199"/>
      <c r="C1308" s="200"/>
      <c r="D1308" s="200"/>
      <c r="E1308" s="200"/>
      <c r="F1308" s="201"/>
      <c r="G1308" s="197" t="str">
        <f t="shared" si="40"/>
        <v/>
      </c>
      <c r="H1308" s="203"/>
      <c r="I1308" s="97"/>
      <c r="J1308" s="3" t="b">
        <f t="shared" si="41"/>
        <v>0</v>
      </c>
      <c r="K1308" s="1" t="b">
        <f>IF(AND(B1308&lt;&gt;"",COUNTIF(Buildings!B:B,B1308)=0),TRUE,FALSE)</f>
        <v>0</v>
      </c>
    </row>
    <row r="1309" spans="1:11" s="3" customFormat="1" ht="16.5" customHeight="1">
      <c r="A1309" s="96"/>
      <c r="B1309" s="194"/>
      <c r="C1309" s="195"/>
      <c r="D1309" s="195"/>
      <c r="E1309" s="195"/>
      <c r="F1309" s="196"/>
      <c r="G1309" s="197" t="str">
        <f t="shared" si="40"/>
        <v/>
      </c>
      <c r="H1309" s="203"/>
      <c r="I1309" s="97"/>
      <c r="J1309" s="3" t="b">
        <f t="shared" si="41"/>
        <v>0</v>
      </c>
      <c r="K1309" s="1" t="b">
        <f>IF(AND(B1309&lt;&gt;"",COUNTIF(Buildings!B:B,B1309)=0),TRUE,FALSE)</f>
        <v>0</v>
      </c>
    </row>
    <row r="1310" spans="1:11" s="3" customFormat="1" ht="16.5" customHeight="1">
      <c r="A1310" s="96"/>
      <c r="B1310" s="199"/>
      <c r="C1310" s="200"/>
      <c r="D1310" s="200"/>
      <c r="E1310" s="200"/>
      <c r="F1310" s="201"/>
      <c r="G1310" s="197" t="str">
        <f t="shared" si="40"/>
        <v/>
      </c>
      <c r="H1310" s="203"/>
      <c r="I1310" s="97"/>
      <c r="J1310" s="3" t="b">
        <f t="shared" si="41"/>
        <v>0</v>
      </c>
      <c r="K1310" s="1" t="b">
        <f>IF(AND(B1310&lt;&gt;"",COUNTIF(Buildings!B:B,B1310)=0),TRUE,FALSE)</f>
        <v>0</v>
      </c>
    </row>
    <row r="1311" spans="1:11" s="3" customFormat="1" ht="16.5" customHeight="1">
      <c r="A1311" s="96"/>
      <c r="B1311" s="194"/>
      <c r="C1311" s="195"/>
      <c r="D1311" s="195"/>
      <c r="E1311" s="195"/>
      <c r="F1311" s="196"/>
      <c r="G1311" s="197" t="str">
        <f t="shared" si="40"/>
        <v/>
      </c>
      <c r="H1311" s="203"/>
      <c r="I1311" s="97"/>
      <c r="J1311" s="3" t="b">
        <f t="shared" si="41"/>
        <v>0</v>
      </c>
      <c r="K1311" s="1" t="b">
        <f>IF(AND(B1311&lt;&gt;"",COUNTIF(Buildings!B:B,B1311)=0),TRUE,FALSE)</f>
        <v>0</v>
      </c>
    </row>
    <row r="1312" spans="1:11" s="3" customFormat="1" ht="16.5" customHeight="1">
      <c r="A1312" s="96"/>
      <c r="B1312" s="199"/>
      <c r="C1312" s="200"/>
      <c r="D1312" s="200"/>
      <c r="E1312" s="200"/>
      <c r="F1312" s="201"/>
      <c r="G1312" s="197" t="str">
        <f t="shared" si="40"/>
        <v/>
      </c>
      <c r="H1312" s="203"/>
      <c r="I1312" s="97"/>
      <c r="J1312" s="3" t="b">
        <f t="shared" si="41"/>
        <v>0</v>
      </c>
      <c r="K1312" s="1" t="b">
        <f>IF(AND(B1312&lt;&gt;"",COUNTIF(Buildings!B:B,B1312)=0),TRUE,FALSE)</f>
        <v>0</v>
      </c>
    </row>
    <row r="1313" spans="1:11" s="3" customFormat="1" ht="16.5" customHeight="1">
      <c r="A1313" s="96"/>
      <c r="B1313" s="194"/>
      <c r="C1313" s="195"/>
      <c r="D1313" s="195"/>
      <c r="E1313" s="195"/>
      <c r="F1313" s="196"/>
      <c r="G1313" s="197" t="str">
        <f t="shared" si="40"/>
        <v/>
      </c>
      <c r="H1313" s="203"/>
      <c r="I1313" s="97"/>
      <c r="J1313" s="3" t="b">
        <f t="shared" si="41"/>
        <v>0</v>
      </c>
      <c r="K1313" s="1" t="b">
        <f>IF(AND(B1313&lt;&gt;"",COUNTIF(Buildings!B:B,B1313)=0),TRUE,FALSE)</f>
        <v>0</v>
      </c>
    </row>
    <row r="1314" spans="1:11" s="3" customFormat="1" ht="16.5" customHeight="1">
      <c r="A1314" s="96"/>
      <c r="B1314" s="199"/>
      <c r="C1314" s="200"/>
      <c r="D1314" s="200"/>
      <c r="E1314" s="200"/>
      <c r="F1314" s="201"/>
      <c r="G1314" s="197" t="str">
        <f t="shared" si="40"/>
        <v/>
      </c>
      <c r="H1314" s="203"/>
      <c r="I1314" s="97"/>
      <c r="J1314" s="3" t="b">
        <f t="shared" si="41"/>
        <v>0</v>
      </c>
      <c r="K1314" s="1" t="b">
        <f>IF(AND(B1314&lt;&gt;"",COUNTIF(Buildings!B:B,B1314)=0),TRUE,FALSE)</f>
        <v>0</v>
      </c>
    </row>
    <row r="1315" spans="1:11" s="3" customFormat="1" ht="16.5" customHeight="1">
      <c r="A1315" s="96"/>
      <c r="B1315" s="194"/>
      <c r="C1315" s="195"/>
      <c r="D1315" s="195"/>
      <c r="E1315" s="195"/>
      <c r="F1315" s="196"/>
      <c r="G1315" s="197" t="str">
        <f t="shared" si="40"/>
        <v/>
      </c>
      <c r="H1315" s="203"/>
      <c r="I1315" s="97"/>
      <c r="J1315" s="3" t="b">
        <f t="shared" si="41"/>
        <v>0</v>
      </c>
      <c r="K1315" s="1" t="b">
        <f>IF(AND(B1315&lt;&gt;"",COUNTIF(Buildings!B:B,B1315)=0),TRUE,FALSE)</f>
        <v>0</v>
      </c>
    </row>
    <row r="1316" spans="1:11" s="3" customFormat="1" ht="16.5" customHeight="1">
      <c r="A1316" s="96"/>
      <c r="B1316" s="199"/>
      <c r="C1316" s="200"/>
      <c r="D1316" s="200"/>
      <c r="E1316" s="200"/>
      <c r="F1316" s="201"/>
      <c r="G1316" s="197" t="str">
        <f t="shared" si="40"/>
        <v/>
      </c>
      <c r="H1316" s="203"/>
      <c r="I1316" s="97"/>
      <c r="J1316" s="3" t="b">
        <f t="shared" si="41"/>
        <v>0</v>
      </c>
      <c r="K1316" s="1" t="b">
        <f>IF(AND(B1316&lt;&gt;"",COUNTIF(Buildings!B:B,B1316)=0),TRUE,FALSE)</f>
        <v>0</v>
      </c>
    </row>
    <row r="1317" spans="1:11" s="3" customFormat="1" ht="16.5" customHeight="1">
      <c r="A1317" s="96"/>
      <c r="B1317" s="194"/>
      <c r="C1317" s="195"/>
      <c r="D1317" s="195"/>
      <c r="E1317" s="195"/>
      <c r="F1317" s="196"/>
      <c r="G1317" s="197" t="str">
        <f t="shared" si="40"/>
        <v/>
      </c>
      <c r="H1317" s="203"/>
      <c r="I1317" s="97"/>
      <c r="J1317" s="3" t="b">
        <f t="shared" si="41"/>
        <v>0</v>
      </c>
      <c r="K1317" s="1" t="b">
        <f>IF(AND(B1317&lt;&gt;"",COUNTIF(Buildings!B:B,B1317)=0),TRUE,FALSE)</f>
        <v>0</v>
      </c>
    </row>
    <row r="1318" spans="1:11" s="3" customFormat="1" ht="16.5" customHeight="1">
      <c r="A1318" s="96"/>
      <c r="B1318" s="199"/>
      <c r="C1318" s="200"/>
      <c r="D1318" s="200"/>
      <c r="E1318" s="200"/>
      <c r="F1318" s="201"/>
      <c r="G1318" s="197" t="str">
        <f t="shared" si="40"/>
        <v/>
      </c>
      <c r="H1318" s="203"/>
      <c r="I1318" s="97"/>
      <c r="J1318" s="3" t="b">
        <f t="shared" si="41"/>
        <v>0</v>
      </c>
      <c r="K1318" s="1" t="b">
        <f>IF(AND(B1318&lt;&gt;"",COUNTIF(Buildings!B:B,B1318)=0),TRUE,FALSE)</f>
        <v>0</v>
      </c>
    </row>
    <row r="1319" spans="1:11" s="3" customFormat="1" ht="16.5" customHeight="1">
      <c r="A1319" s="96"/>
      <c r="B1319" s="194"/>
      <c r="C1319" s="195"/>
      <c r="D1319" s="195"/>
      <c r="E1319" s="195"/>
      <c r="F1319" s="196"/>
      <c r="G1319" s="197" t="str">
        <f t="shared" si="40"/>
        <v/>
      </c>
      <c r="H1319" s="203"/>
      <c r="I1319" s="97"/>
      <c r="J1319" s="3" t="b">
        <f t="shared" si="41"/>
        <v>0</v>
      </c>
      <c r="K1319" s="1" t="b">
        <f>IF(AND(B1319&lt;&gt;"",COUNTIF(Buildings!B:B,B1319)=0),TRUE,FALSE)</f>
        <v>0</v>
      </c>
    </row>
    <row r="1320" spans="1:11" s="3" customFormat="1" ht="16.5" customHeight="1">
      <c r="A1320" s="96"/>
      <c r="B1320" s="199"/>
      <c r="C1320" s="200"/>
      <c r="D1320" s="200"/>
      <c r="E1320" s="200"/>
      <c r="F1320" s="201"/>
      <c r="G1320" s="197" t="str">
        <f t="shared" si="40"/>
        <v/>
      </c>
      <c r="H1320" s="203"/>
      <c r="I1320" s="97"/>
      <c r="J1320" s="3" t="b">
        <f t="shared" si="41"/>
        <v>0</v>
      </c>
      <c r="K1320" s="1" t="b">
        <f>IF(AND(B1320&lt;&gt;"",COUNTIF(Buildings!B:B,B1320)=0),TRUE,FALSE)</f>
        <v>0</v>
      </c>
    </row>
    <row r="1321" spans="1:11" s="3" customFormat="1" ht="16.5" customHeight="1">
      <c r="A1321" s="96"/>
      <c r="B1321" s="194"/>
      <c r="C1321" s="195"/>
      <c r="D1321" s="195"/>
      <c r="E1321" s="195"/>
      <c r="F1321" s="196"/>
      <c r="G1321" s="197" t="str">
        <f t="shared" si="40"/>
        <v/>
      </c>
      <c r="H1321" s="203"/>
      <c r="I1321" s="97"/>
      <c r="J1321" s="3" t="b">
        <f t="shared" si="41"/>
        <v>0</v>
      </c>
      <c r="K1321" s="1" t="b">
        <f>IF(AND(B1321&lt;&gt;"",COUNTIF(Buildings!B:B,B1321)=0),TRUE,FALSE)</f>
        <v>0</v>
      </c>
    </row>
    <row r="1322" spans="1:11" s="3" customFormat="1" ht="16.5" customHeight="1">
      <c r="A1322" s="96"/>
      <c r="B1322" s="199"/>
      <c r="C1322" s="200"/>
      <c r="D1322" s="200"/>
      <c r="E1322" s="200"/>
      <c r="F1322" s="201"/>
      <c r="G1322" s="197" t="str">
        <f t="shared" si="40"/>
        <v/>
      </c>
      <c r="H1322" s="203"/>
      <c r="I1322" s="97"/>
      <c r="J1322" s="3" t="b">
        <f t="shared" si="41"/>
        <v>0</v>
      </c>
      <c r="K1322" s="1" t="b">
        <f>IF(AND(B1322&lt;&gt;"",COUNTIF(Buildings!B:B,B1322)=0),TRUE,FALSE)</f>
        <v>0</v>
      </c>
    </row>
    <row r="1323" spans="1:11" s="3" customFormat="1" ht="16.5" customHeight="1">
      <c r="A1323" s="96"/>
      <c r="B1323" s="194"/>
      <c r="C1323" s="195"/>
      <c r="D1323" s="195"/>
      <c r="E1323" s="195"/>
      <c r="F1323" s="196"/>
      <c r="G1323" s="197" t="str">
        <f t="shared" si="40"/>
        <v/>
      </c>
      <c r="H1323" s="203"/>
      <c r="I1323" s="97"/>
      <c r="J1323" s="3" t="b">
        <f t="shared" si="41"/>
        <v>0</v>
      </c>
      <c r="K1323" s="1" t="b">
        <f>IF(AND(B1323&lt;&gt;"",COUNTIF(Buildings!B:B,B1323)=0),TRUE,FALSE)</f>
        <v>0</v>
      </c>
    </row>
    <row r="1324" spans="1:11" s="3" customFormat="1" ht="16.5" customHeight="1">
      <c r="A1324" s="96"/>
      <c r="B1324" s="199"/>
      <c r="C1324" s="200"/>
      <c r="D1324" s="200"/>
      <c r="E1324" s="200"/>
      <c r="F1324" s="201"/>
      <c r="G1324" s="197" t="str">
        <f t="shared" si="40"/>
        <v/>
      </c>
      <c r="H1324" s="203"/>
      <c r="I1324" s="97"/>
      <c r="J1324" s="3" t="b">
        <f t="shared" si="41"/>
        <v>0</v>
      </c>
      <c r="K1324" s="1" t="b">
        <f>IF(AND(B1324&lt;&gt;"",COUNTIF(Buildings!B:B,B1324)=0),TRUE,FALSE)</f>
        <v>0</v>
      </c>
    </row>
    <row r="1325" spans="1:11" s="3" customFormat="1" ht="16.5" customHeight="1">
      <c r="A1325" s="96"/>
      <c r="B1325" s="194"/>
      <c r="C1325" s="195"/>
      <c r="D1325" s="195"/>
      <c r="E1325" s="195"/>
      <c r="F1325" s="196"/>
      <c r="G1325" s="197" t="str">
        <f t="shared" si="40"/>
        <v/>
      </c>
      <c r="H1325" s="203"/>
      <c r="I1325" s="97"/>
      <c r="J1325" s="3" t="b">
        <f t="shared" si="41"/>
        <v>0</v>
      </c>
      <c r="K1325" s="1" t="b">
        <f>IF(AND(B1325&lt;&gt;"",COUNTIF(Buildings!B:B,B1325)=0),TRUE,FALSE)</f>
        <v>0</v>
      </c>
    </row>
    <row r="1326" spans="1:11" s="3" customFormat="1" ht="16.5" customHeight="1">
      <c r="A1326" s="96"/>
      <c r="B1326" s="199"/>
      <c r="C1326" s="200"/>
      <c r="D1326" s="200"/>
      <c r="E1326" s="200"/>
      <c r="F1326" s="201"/>
      <c r="G1326" s="197" t="str">
        <f t="shared" si="40"/>
        <v/>
      </c>
      <c r="H1326" s="203"/>
      <c r="I1326" s="97"/>
      <c r="J1326" s="3" t="b">
        <f t="shared" si="41"/>
        <v>0</v>
      </c>
      <c r="K1326" s="1" t="b">
        <f>IF(AND(B1326&lt;&gt;"",COUNTIF(Buildings!B:B,B1326)=0),TRUE,FALSE)</f>
        <v>0</v>
      </c>
    </row>
    <row r="1327" spans="1:11" s="3" customFormat="1" ht="16.5" customHeight="1">
      <c r="A1327" s="96"/>
      <c r="B1327" s="194"/>
      <c r="C1327" s="195"/>
      <c r="D1327" s="195"/>
      <c r="E1327" s="195"/>
      <c r="F1327" s="196"/>
      <c r="G1327" s="197" t="str">
        <f t="shared" si="40"/>
        <v/>
      </c>
      <c r="H1327" s="203"/>
      <c r="I1327" s="97"/>
      <c r="J1327" s="3" t="b">
        <f t="shared" si="41"/>
        <v>0</v>
      </c>
      <c r="K1327" s="1" t="b">
        <f>IF(AND(B1327&lt;&gt;"",COUNTIF(Buildings!B:B,B1327)=0),TRUE,FALSE)</f>
        <v>0</v>
      </c>
    </row>
    <row r="1328" spans="1:11" s="3" customFormat="1" ht="16.5" customHeight="1">
      <c r="A1328" s="96"/>
      <c r="B1328" s="199"/>
      <c r="C1328" s="200"/>
      <c r="D1328" s="200"/>
      <c r="E1328" s="200"/>
      <c r="F1328" s="201"/>
      <c r="G1328" s="197" t="str">
        <f t="shared" si="40"/>
        <v/>
      </c>
      <c r="H1328" s="203"/>
      <c r="I1328" s="97"/>
      <c r="J1328" s="3" t="b">
        <f t="shared" si="41"/>
        <v>0</v>
      </c>
      <c r="K1328" s="1" t="b">
        <f>IF(AND(B1328&lt;&gt;"",COUNTIF(Buildings!B:B,B1328)=0),TRUE,FALSE)</f>
        <v>0</v>
      </c>
    </row>
    <row r="1329" spans="1:11" s="3" customFormat="1" ht="16.5" customHeight="1">
      <c r="A1329" s="96"/>
      <c r="B1329" s="194"/>
      <c r="C1329" s="195"/>
      <c r="D1329" s="195"/>
      <c r="E1329" s="195"/>
      <c r="F1329" s="196"/>
      <c r="G1329" s="197" t="str">
        <f t="shared" si="40"/>
        <v/>
      </c>
      <c r="H1329" s="203"/>
      <c r="I1329" s="97"/>
      <c r="J1329" s="3" t="b">
        <f t="shared" si="41"/>
        <v>0</v>
      </c>
      <c r="K1329" s="1" t="b">
        <f>IF(AND(B1329&lt;&gt;"",COUNTIF(Buildings!B:B,B1329)=0),TRUE,FALSE)</f>
        <v>0</v>
      </c>
    </row>
    <row r="1330" spans="1:11" s="3" customFormat="1" ht="16.5" customHeight="1">
      <c r="A1330" s="96"/>
      <c r="B1330" s="199"/>
      <c r="C1330" s="200"/>
      <c r="D1330" s="200"/>
      <c r="E1330" s="200"/>
      <c r="F1330" s="201"/>
      <c r="G1330" s="197" t="str">
        <f t="shared" si="40"/>
        <v/>
      </c>
      <c r="H1330" s="203"/>
      <c r="I1330" s="97"/>
      <c r="J1330" s="3" t="b">
        <f t="shared" si="41"/>
        <v>0</v>
      </c>
      <c r="K1330" s="1" t="b">
        <f>IF(AND(B1330&lt;&gt;"",COUNTIF(Buildings!B:B,B1330)=0),TRUE,FALSE)</f>
        <v>0</v>
      </c>
    </row>
    <row r="1331" spans="1:11" s="3" customFormat="1" ht="16.5" customHeight="1">
      <c r="A1331" s="96"/>
      <c r="B1331" s="194"/>
      <c r="C1331" s="195"/>
      <c r="D1331" s="195"/>
      <c r="E1331" s="195"/>
      <c r="F1331" s="196"/>
      <c r="G1331" s="197" t="str">
        <f t="shared" si="40"/>
        <v/>
      </c>
      <c r="H1331" s="203"/>
      <c r="I1331" s="97"/>
      <c r="J1331" s="3" t="b">
        <f t="shared" si="41"/>
        <v>0</v>
      </c>
      <c r="K1331" s="1" t="b">
        <f>IF(AND(B1331&lt;&gt;"",COUNTIF(Buildings!B:B,B1331)=0),TRUE,FALSE)</f>
        <v>0</v>
      </c>
    </row>
    <row r="1332" spans="1:11" s="3" customFormat="1" ht="16.5" customHeight="1">
      <c r="A1332" s="96"/>
      <c r="B1332" s="199"/>
      <c r="C1332" s="200"/>
      <c r="D1332" s="200"/>
      <c r="E1332" s="200"/>
      <c r="F1332" s="201"/>
      <c r="G1332" s="197" t="str">
        <f t="shared" si="40"/>
        <v/>
      </c>
      <c r="H1332" s="203"/>
      <c r="I1332" s="97"/>
      <c r="J1332" s="3" t="b">
        <f t="shared" si="41"/>
        <v>0</v>
      </c>
      <c r="K1332" s="1" t="b">
        <f>IF(AND(B1332&lt;&gt;"",COUNTIF(Buildings!B:B,B1332)=0),TRUE,FALSE)</f>
        <v>0</v>
      </c>
    </row>
    <row r="1333" spans="1:11" s="3" customFormat="1" ht="16.5" customHeight="1">
      <c r="A1333" s="96"/>
      <c r="B1333" s="194"/>
      <c r="C1333" s="195"/>
      <c r="D1333" s="195"/>
      <c r="E1333" s="195"/>
      <c r="F1333" s="196"/>
      <c r="G1333" s="197" t="str">
        <f t="shared" si="40"/>
        <v/>
      </c>
      <c r="H1333" s="203"/>
      <c r="I1333" s="97"/>
      <c r="J1333" s="3" t="b">
        <f t="shared" si="41"/>
        <v>0</v>
      </c>
      <c r="K1333" s="1" t="b">
        <f>IF(AND(B1333&lt;&gt;"",COUNTIF(Buildings!B:B,B1333)=0),TRUE,FALSE)</f>
        <v>0</v>
      </c>
    </row>
    <row r="1334" spans="1:11" s="3" customFormat="1" ht="16.5" customHeight="1">
      <c r="A1334" s="96"/>
      <c r="B1334" s="199"/>
      <c r="C1334" s="200"/>
      <c r="D1334" s="200"/>
      <c r="E1334" s="200"/>
      <c r="F1334" s="201"/>
      <c r="G1334" s="197" t="str">
        <f t="shared" si="40"/>
        <v/>
      </c>
      <c r="H1334" s="203"/>
      <c r="I1334" s="97"/>
      <c r="J1334" s="3" t="b">
        <f t="shared" si="41"/>
        <v>0</v>
      </c>
      <c r="K1334" s="1" t="b">
        <f>IF(AND(B1334&lt;&gt;"",COUNTIF(Buildings!B:B,B1334)=0),TRUE,FALSE)</f>
        <v>0</v>
      </c>
    </row>
    <row r="1335" spans="1:11" s="3" customFormat="1" ht="16.5" customHeight="1">
      <c r="A1335" s="96"/>
      <c r="B1335" s="194"/>
      <c r="C1335" s="195"/>
      <c r="D1335" s="195"/>
      <c r="E1335" s="195"/>
      <c r="F1335" s="196"/>
      <c r="G1335" s="197" t="str">
        <f t="shared" si="40"/>
        <v/>
      </c>
      <c r="H1335" s="203"/>
      <c r="I1335" s="97"/>
      <c r="J1335" s="3" t="b">
        <f t="shared" si="41"/>
        <v>0</v>
      </c>
      <c r="K1335" s="1" t="b">
        <f>IF(AND(B1335&lt;&gt;"",COUNTIF(Buildings!B:B,B1335)=0),TRUE,FALSE)</f>
        <v>0</v>
      </c>
    </row>
    <row r="1336" spans="1:11" s="3" customFormat="1" ht="16.5" customHeight="1">
      <c r="A1336" s="96"/>
      <c r="B1336" s="199"/>
      <c r="C1336" s="200"/>
      <c r="D1336" s="200"/>
      <c r="E1336" s="200"/>
      <c r="F1336" s="201"/>
      <c r="G1336" s="197" t="str">
        <f t="shared" si="40"/>
        <v/>
      </c>
      <c r="H1336" s="203"/>
      <c r="I1336" s="97"/>
      <c r="J1336" s="3" t="b">
        <f t="shared" si="41"/>
        <v>0</v>
      </c>
      <c r="K1336" s="1" t="b">
        <f>IF(AND(B1336&lt;&gt;"",COUNTIF(Buildings!B:B,B1336)=0),TRUE,FALSE)</f>
        <v>0</v>
      </c>
    </row>
    <row r="1337" spans="1:11" s="3" customFormat="1" ht="16.5" customHeight="1">
      <c r="A1337" s="96"/>
      <c r="B1337" s="194"/>
      <c r="C1337" s="195"/>
      <c r="D1337" s="195"/>
      <c r="E1337" s="195"/>
      <c r="F1337" s="196"/>
      <c r="G1337" s="197" t="str">
        <f t="shared" si="40"/>
        <v/>
      </c>
      <c r="H1337" s="203"/>
      <c r="I1337" s="97"/>
      <c r="J1337" s="3" t="b">
        <f t="shared" si="41"/>
        <v>0</v>
      </c>
      <c r="K1337" s="1" t="b">
        <f>IF(AND(B1337&lt;&gt;"",COUNTIF(Buildings!B:B,B1337)=0),TRUE,FALSE)</f>
        <v>0</v>
      </c>
    </row>
    <row r="1338" spans="1:11" s="3" customFormat="1" ht="16.5" customHeight="1">
      <c r="A1338" s="96"/>
      <c r="B1338" s="199"/>
      <c r="C1338" s="200"/>
      <c r="D1338" s="200"/>
      <c r="E1338" s="200"/>
      <c r="F1338" s="201"/>
      <c r="G1338" s="197" t="str">
        <f t="shared" si="40"/>
        <v/>
      </c>
      <c r="H1338" s="203"/>
      <c r="I1338" s="97"/>
      <c r="J1338" s="3" t="b">
        <f t="shared" si="41"/>
        <v>0</v>
      </c>
      <c r="K1338" s="1" t="b">
        <f>IF(AND(B1338&lt;&gt;"",COUNTIF(Buildings!B:B,B1338)=0),TRUE,FALSE)</f>
        <v>0</v>
      </c>
    </row>
    <row r="1339" spans="1:11" s="3" customFormat="1" ht="16.5" customHeight="1">
      <c r="A1339" s="96"/>
      <c r="B1339" s="194"/>
      <c r="C1339" s="195"/>
      <c r="D1339" s="195"/>
      <c r="E1339" s="195"/>
      <c r="F1339" s="196"/>
      <c r="G1339" s="197" t="str">
        <f t="shared" si="40"/>
        <v/>
      </c>
      <c r="H1339" s="203"/>
      <c r="I1339" s="97"/>
      <c r="J1339" s="3" t="b">
        <f t="shared" si="41"/>
        <v>0</v>
      </c>
      <c r="K1339" s="1" t="b">
        <f>IF(AND(B1339&lt;&gt;"",COUNTIF(Buildings!B:B,B1339)=0),TRUE,FALSE)</f>
        <v>0</v>
      </c>
    </row>
    <row r="1340" spans="1:11" s="3" customFormat="1" ht="16.5" customHeight="1">
      <c r="A1340" s="96"/>
      <c r="B1340" s="199"/>
      <c r="C1340" s="200"/>
      <c r="D1340" s="200"/>
      <c r="E1340" s="200"/>
      <c r="F1340" s="201"/>
      <c r="G1340" s="197" t="str">
        <f t="shared" si="40"/>
        <v/>
      </c>
      <c r="H1340" s="203"/>
      <c r="I1340" s="97"/>
      <c r="J1340" s="3" t="b">
        <f t="shared" si="41"/>
        <v>0</v>
      </c>
      <c r="K1340" s="1" t="b">
        <f>IF(AND(B1340&lt;&gt;"",COUNTIF(Buildings!B:B,B1340)=0),TRUE,FALSE)</f>
        <v>0</v>
      </c>
    </row>
    <row r="1341" spans="1:11" s="3" customFormat="1" ht="16.5" customHeight="1">
      <c r="A1341" s="96"/>
      <c r="B1341" s="194"/>
      <c r="C1341" s="195"/>
      <c r="D1341" s="195"/>
      <c r="E1341" s="195"/>
      <c r="F1341" s="196"/>
      <c r="G1341" s="197" t="str">
        <f t="shared" si="40"/>
        <v/>
      </c>
      <c r="H1341" s="203"/>
      <c r="I1341" s="97"/>
      <c r="J1341" s="3" t="b">
        <f t="shared" si="41"/>
        <v>0</v>
      </c>
      <c r="K1341" s="1" t="b">
        <f>IF(AND(B1341&lt;&gt;"",COUNTIF(Buildings!B:B,B1341)=0),TRUE,FALSE)</f>
        <v>0</v>
      </c>
    </row>
    <row r="1342" spans="1:11" s="3" customFormat="1" ht="16.5" customHeight="1">
      <c r="A1342" s="96"/>
      <c r="B1342" s="199"/>
      <c r="C1342" s="200"/>
      <c r="D1342" s="200"/>
      <c r="E1342" s="200"/>
      <c r="F1342" s="201"/>
      <c r="G1342" s="197" t="str">
        <f t="shared" si="40"/>
        <v/>
      </c>
      <c r="H1342" s="203"/>
      <c r="I1342" s="97"/>
      <c r="J1342" s="3" t="b">
        <f t="shared" si="41"/>
        <v>0</v>
      </c>
      <c r="K1342" s="1" t="b">
        <f>IF(AND(B1342&lt;&gt;"",COUNTIF(Buildings!B:B,B1342)=0),TRUE,FALSE)</f>
        <v>0</v>
      </c>
    </row>
    <row r="1343" spans="1:11" s="3" customFormat="1" ht="16.5" customHeight="1">
      <c r="A1343" s="96"/>
      <c r="B1343" s="194"/>
      <c r="C1343" s="195"/>
      <c r="D1343" s="195"/>
      <c r="E1343" s="195"/>
      <c r="F1343" s="196"/>
      <c r="G1343" s="197" t="str">
        <f t="shared" si="40"/>
        <v/>
      </c>
      <c r="H1343" s="203"/>
      <c r="I1343" s="97"/>
      <c r="J1343" s="3" t="b">
        <f t="shared" si="41"/>
        <v>0</v>
      </c>
      <c r="K1343" s="1" t="b">
        <f>IF(AND(B1343&lt;&gt;"",COUNTIF(Buildings!B:B,B1343)=0),TRUE,FALSE)</f>
        <v>0</v>
      </c>
    </row>
    <row r="1344" spans="1:11" s="3" customFormat="1" ht="16.5" customHeight="1">
      <c r="A1344" s="96"/>
      <c r="B1344" s="199"/>
      <c r="C1344" s="200"/>
      <c r="D1344" s="200"/>
      <c r="E1344" s="200"/>
      <c r="F1344" s="201"/>
      <c r="G1344" s="197" t="str">
        <f t="shared" si="40"/>
        <v/>
      </c>
      <c r="H1344" s="203"/>
      <c r="I1344" s="97"/>
      <c r="J1344" s="3" t="b">
        <f t="shared" si="41"/>
        <v>0</v>
      </c>
      <c r="K1344" s="1" t="b">
        <f>IF(AND(B1344&lt;&gt;"",COUNTIF(Buildings!B:B,B1344)=0),TRUE,FALSE)</f>
        <v>0</v>
      </c>
    </row>
    <row r="1345" spans="1:11" s="3" customFormat="1" ht="16.5" customHeight="1">
      <c r="A1345" s="96"/>
      <c r="B1345" s="194"/>
      <c r="C1345" s="195"/>
      <c r="D1345" s="195"/>
      <c r="E1345" s="195"/>
      <c r="F1345" s="196"/>
      <c r="G1345" s="197" t="str">
        <f t="shared" si="40"/>
        <v/>
      </c>
      <c r="H1345" s="203"/>
      <c r="I1345" s="97"/>
      <c r="J1345" s="3" t="b">
        <f t="shared" si="41"/>
        <v>0</v>
      </c>
      <c r="K1345" s="1" t="b">
        <f>IF(AND(B1345&lt;&gt;"",COUNTIF(Buildings!B:B,B1345)=0),TRUE,FALSE)</f>
        <v>0</v>
      </c>
    </row>
    <row r="1346" spans="1:11" s="3" customFormat="1" ht="16.5" customHeight="1">
      <c r="A1346" s="96"/>
      <c r="B1346" s="199"/>
      <c r="C1346" s="200"/>
      <c r="D1346" s="200"/>
      <c r="E1346" s="200"/>
      <c r="F1346" s="201"/>
      <c r="G1346" s="197" t="str">
        <f t="shared" si="40"/>
        <v/>
      </c>
      <c r="H1346" s="203"/>
      <c r="I1346" s="97"/>
      <c r="J1346" s="3" t="b">
        <f t="shared" si="41"/>
        <v>0</v>
      </c>
      <c r="K1346" s="1" t="b">
        <f>IF(AND(B1346&lt;&gt;"",COUNTIF(Buildings!B:B,B1346)=0),TRUE,FALSE)</f>
        <v>0</v>
      </c>
    </row>
    <row r="1347" spans="1:11" s="3" customFormat="1" ht="16.5" customHeight="1">
      <c r="A1347" s="96"/>
      <c r="B1347" s="194"/>
      <c r="C1347" s="195"/>
      <c r="D1347" s="195"/>
      <c r="E1347" s="195"/>
      <c r="F1347" s="196"/>
      <c r="G1347" s="197" t="str">
        <f t="shared" si="40"/>
        <v/>
      </c>
      <c r="H1347" s="203"/>
      <c r="I1347" s="97"/>
      <c r="J1347" s="3" t="b">
        <f t="shared" si="41"/>
        <v>0</v>
      </c>
      <c r="K1347" s="1" t="b">
        <f>IF(AND(B1347&lt;&gt;"",COUNTIF(Buildings!B:B,B1347)=0),TRUE,FALSE)</f>
        <v>0</v>
      </c>
    </row>
    <row r="1348" spans="1:11" s="3" customFormat="1" ht="16.5" customHeight="1">
      <c r="A1348" s="96"/>
      <c r="B1348" s="199"/>
      <c r="C1348" s="200"/>
      <c r="D1348" s="200"/>
      <c r="E1348" s="200"/>
      <c r="F1348" s="201"/>
      <c r="G1348" s="197" t="str">
        <f t="shared" ref="G1348:G1411" si="42">IF(F1348="","",F1348)</f>
        <v/>
      </c>
      <c r="H1348" s="203"/>
      <c r="I1348" s="97"/>
      <c r="J1348" s="3" t="b">
        <f t="shared" ref="J1348:J1411" si="43">IF(F1348=G1348,FALSE,TRUE)</f>
        <v>0</v>
      </c>
      <c r="K1348" s="1" t="b">
        <f>IF(AND(B1348&lt;&gt;"",COUNTIF(Buildings!B:B,B1348)=0),TRUE,FALSE)</f>
        <v>0</v>
      </c>
    </row>
    <row r="1349" spans="1:11" s="3" customFormat="1" ht="16.5" customHeight="1">
      <c r="A1349" s="96"/>
      <c r="B1349" s="194"/>
      <c r="C1349" s="195"/>
      <c r="D1349" s="195"/>
      <c r="E1349" s="195"/>
      <c r="F1349" s="196"/>
      <c r="G1349" s="197" t="str">
        <f t="shared" si="42"/>
        <v/>
      </c>
      <c r="H1349" s="203"/>
      <c r="I1349" s="97"/>
      <c r="J1349" s="3" t="b">
        <f t="shared" si="43"/>
        <v>0</v>
      </c>
      <c r="K1349" s="1" t="b">
        <f>IF(AND(B1349&lt;&gt;"",COUNTIF(Buildings!B:B,B1349)=0),TRUE,FALSE)</f>
        <v>0</v>
      </c>
    </row>
    <row r="1350" spans="1:11" s="3" customFormat="1" ht="16.5" customHeight="1">
      <c r="A1350" s="96"/>
      <c r="B1350" s="199"/>
      <c r="C1350" s="200"/>
      <c r="D1350" s="200"/>
      <c r="E1350" s="200"/>
      <c r="F1350" s="201"/>
      <c r="G1350" s="197" t="str">
        <f t="shared" si="42"/>
        <v/>
      </c>
      <c r="H1350" s="203"/>
      <c r="I1350" s="97"/>
      <c r="J1350" s="3" t="b">
        <f t="shared" si="43"/>
        <v>0</v>
      </c>
      <c r="K1350" s="1" t="b">
        <f>IF(AND(B1350&lt;&gt;"",COUNTIF(Buildings!B:B,B1350)=0),TRUE,FALSE)</f>
        <v>0</v>
      </c>
    </row>
    <row r="1351" spans="1:11" s="3" customFormat="1" ht="16.5" customHeight="1">
      <c r="A1351" s="96"/>
      <c r="B1351" s="194"/>
      <c r="C1351" s="195"/>
      <c r="D1351" s="195"/>
      <c r="E1351" s="195"/>
      <c r="F1351" s="196"/>
      <c r="G1351" s="197" t="str">
        <f t="shared" si="42"/>
        <v/>
      </c>
      <c r="H1351" s="203"/>
      <c r="I1351" s="97"/>
      <c r="J1351" s="3" t="b">
        <f t="shared" si="43"/>
        <v>0</v>
      </c>
      <c r="K1351" s="1" t="b">
        <f>IF(AND(B1351&lt;&gt;"",COUNTIF(Buildings!B:B,B1351)=0),TRUE,FALSE)</f>
        <v>0</v>
      </c>
    </row>
    <row r="1352" spans="1:11" s="3" customFormat="1" ht="16.5" customHeight="1">
      <c r="A1352" s="96"/>
      <c r="B1352" s="199"/>
      <c r="C1352" s="200"/>
      <c r="D1352" s="200"/>
      <c r="E1352" s="200"/>
      <c r="F1352" s="201"/>
      <c r="G1352" s="197" t="str">
        <f t="shared" si="42"/>
        <v/>
      </c>
      <c r="H1352" s="203"/>
      <c r="I1352" s="97"/>
      <c r="J1352" s="3" t="b">
        <f t="shared" si="43"/>
        <v>0</v>
      </c>
      <c r="K1352" s="1" t="b">
        <f>IF(AND(B1352&lt;&gt;"",COUNTIF(Buildings!B:B,B1352)=0),TRUE,FALSE)</f>
        <v>0</v>
      </c>
    </row>
    <row r="1353" spans="1:11" s="3" customFormat="1" ht="16.5" customHeight="1">
      <c r="A1353" s="96"/>
      <c r="B1353" s="194"/>
      <c r="C1353" s="195"/>
      <c r="D1353" s="195"/>
      <c r="E1353" s="195"/>
      <c r="F1353" s="196"/>
      <c r="G1353" s="197" t="str">
        <f t="shared" si="42"/>
        <v/>
      </c>
      <c r="H1353" s="203"/>
      <c r="I1353" s="97"/>
      <c r="J1353" s="3" t="b">
        <f t="shared" si="43"/>
        <v>0</v>
      </c>
      <c r="K1353" s="1" t="b">
        <f>IF(AND(B1353&lt;&gt;"",COUNTIF(Buildings!B:B,B1353)=0),TRUE,FALSE)</f>
        <v>0</v>
      </c>
    </row>
    <row r="1354" spans="1:11" s="3" customFormat="1" ht="16.5" customHeight="1">
      <c r="A1354" s="96"/>
      <c r="B1354" s="199"/>
      <c r="C1354" s="200"/>
      <c r="D1354" s="200"/>
      <c r="E1354" s="200"/>
      <c r="F1354" s="201"/>
      <c r="G1354" s="197" t="str">
        <f t="shared" si="42"/>
        <v/>
      </c>
      <c r="H1354" s="203"/>
      <c r="I1354" s="97"/>
      <c r="J1354" s="3" t="b">
        <f t="shared" si="43"/>
        <v>0</v>
      </c>
      <c r="K1354" s="1" t="b">
        <f>IF(AND(B1354&lt;&gt;"",COUNTIF(Buildings!B:B,B1354)=0),TRUE,FALSE)</f>
        <v>0</v>
      </c>
    </row>
    <row r="1355" spans="1:11" s="3" customFormat="1" ht="16.5" customHeight="1">
      <c r="A1355" s="96"/>
      <c r="B1355" s="194"/>
      <c r="C1355" s="195"/>
      <c r="D1355" s="195"/>
      <c r="E1355" s="195"/>
      <c r="F1355" s="196"/>
      <c r="G1355" s="197" t="str">
        <f t="shared" si="42"/>
        <v/>
      </c>
      <c r="H1355" s="203"/>
      <c r="I1355" s="97"/>
      <c r="J1355" s="3" t="b">
        <f t="shared" si="43"/>
        <v>0</v>
      </c>
      <c r="K1355" s="1" t="b">
        <f>IF(AND(B1355&lt;&gt;"",COUNTIF(Buildings!B:B,B1355)=0),TRUE,FALSE)</f>
        <v>0</v>
      </c>
    </row>
    <row r="1356" spans="1:11" s="3" customFormat="1" ht="16.5" customHeight="1">
      <c r="A1356" s="96"/>
      <c r="B1356" s="199"/>
      <c r="C1356" s="200"/>
      <c r="D1356" s="200"/>
      <c r="E1356" s="200"/>
      <c r="F1356" s="201"/>
      <c r="G1356" s="197" t="str">
        <f t="shared" si="42"/>
        <v/>
      </c>
      <c r="H1356" s="203"/>
      <c r="I1356" s="97"/>
      <c r="J1356" s="3" t="b">
        <f t="shared" si="43"/>
        <v>0</v>
      </c>
      <c r="K1356" s="1" t="b">
        <f>IF(AND(B1356&lt;&gt;"",COUNTIF(Buildings!B:B,B1356)=0),TRUE,FALSE)</f>
        <v>0</v>
      </c>
    </row>
    <row r="1357" spans="1:11" s="3" customFormat="1" ht="16.5" customHeight="1">
      <c r="A1357" s="96"/>
      <c r="B1357" s="194"/>
      <c r="C1357" s="195"/>
      <c r="D1357" s="195"/>
      <c r="E1357" s="195"/>
      <c r="F1357" s="196"/>
      <c r="G1357" s="197" t="str">
        <f t="shared" si="42"/>
        <v/>
      </c>
      <c r="H1357" s="203"/>
      <c r="I1357" s="97"/>
      <c r="J1357" s="3" t="b">
        <f t="shared" si="43"/>
        <v>0</v>
      </c>
      <c r="K1357" s="1" t="b">
        <f>IF(AND(B1357&lt;&gt;"",COUNTIF(Buildings!B:B,B1357)=0),TRUE,FALSE)</f>
        <v>0</v>
      </c>
    </row>
    <row r="1358" spans="1:11" s="3" customFormat="1" ht="16.5" customHeight="1">
      <c r="A1358" s="96"/>
      <c r="B1358" s="199"/>
      <c r="C1358" s="200"/>
      <c r="D1358" s="200"/>
      <c r="E1358" s="200"/>
      <c r="F1358" s="201"/>
      <c r="G1358" s="197" t="str">
        <f t="shared" si="42"/>
        <v/>
      </c>
      <c r="H1358" s="203"/>
      <c r="I1358" s="97"/>
      <c r="J1358" s="3" t="b">
        <f t="shared" si="43"/>
        <v>0</v>
      </c>
      <c r="K1358" s="1" t="b">
        <f>IF(AND(B1358&lt;&gt;"",COUNTIF(Buildings!B:B,B1358)=0),TRUE,FALSE)</f>
        <v>0</v>
      </c>
    </row>
    <row r="1359" spans="1:11" s="3" customFormat="1" ht="16.5" customHeight="1">
      <c r="A1359" s="96"/>
      <c r="B1359" s="194"/>
      <c r="C1359" s="195"/>
      <c r="D1359" s="195"/>
      <c r="E1359" s="195"/>
      <c r="F1359" s="196"/>
      <c r="G1359" s="197" t="str">
        <f t="shared" si="42"/>
        <v/>
      </c>
      <c r="H1359" s="203"/>
      <c r="I1359" s="97"/>
      <c r="J1359" s="3" t="b">
        <f t="shared" si="43"/>
        <v>0</v>
      </c>
      <c r="K1359" s="1" t="b">
        <f>IF(AND(B1359&lt;&gt;"",COUNTIF(Buildings!B:B,B1359)=0),TRUE,FALSE)</f>
        <v>0</v>
      </c>
    </row>
    <row r="1360" spans="1:11" s="3" customFormat="1" ht="16.5" customHeight="1">
      <c r="A1360" s="96"/>
      <c r="B1360" s="199"/>
      <c r="C1360" s="200"/>
      <c r="D1360" s="200"/>
      <c r="E1360" s="200"/>
      <c r="F1360" s="201"/>
      <c r="G1360" s="197" t="str">
        <f t="shared" si="42"/>
        <v/>
      </c>
      <c r="H1360" s="203"/>
      <c r="I1360" s="97"/>
      <c r="J1360" s="3" t="b">
        <f t="shared" si="43"/>
        <v>0</v>
      </c>
      <c r="K1360" s="1" t="b">
        <f>IF(AND(B1360&lt;&gt;"",COUNTIF(Buildings!B:B,B1360)=0),TRUE,FALSE)</f>
        <v>0</v>
      </c>
    </row>
    <row r="1361" spans="1:11" s="3" customFormat="1" ht="16.5" customHeight="1">
      <c r="A1361" s="96"/>
      <c r="B1361" s="194"/>
      <c r="C1361" s="195"/>
      <c r="D1361" s="195"/>
      <c r="E1361" s="195"/>
      <c r="F1361" s="196"/>
      <c r="G1361" s="197" t="str">
        <f t="shared" si="42"/>
        <v/>
      </c>
      <c r="H1361" s="203"/>
      <c r="I1361" s="97"/>
      <c r="J1361" s="3" t="b">
        <f t="shared" si="43"/>
        <v>0</v>
      </c>
      <c r="K1361" s="1" t="b">
        <f>IF(AND(B1361&lt;&gt;"",COUNTIF(Buildings!B:B,B1361)=0),TRUE,FALSE)</f>
        <v>0</v>
      </c>
    </row>
    <row r="1362" spans="1:11" s="3" customFormat="1" ht="16.5" customHeight="1">
      <c r="A1362" s="96"/>
      <c r="B1362" s="199"/>
      <c r="C1362" s="200"/>
      <c r="D1362" s="200"/>
      <c r="E1362" s="200"/>
      <c r="F1362" s="201"/>
      <c r="G1362" s="197" t="str">
        <f t="shared" si="42"/>
        <v/>
      </c>
      <c r="H1362" s="203"/>
      <c r="I1362" s="97"/>
      <c r="J1362" s="3" t="b">
        <f t="shared" si="43"/>
        <v>0</v>
      </c>
      <c r="K1362" s="1" t="b">
        <f>IF(AND(B1362&lt;&gt;"",COUNTIF(Buildings!B:B,B1362)=0),TRUE,FALSE)</f>
        <v>0</v>
      </c>
    </row>
    <row r="1363" spans="1:11" s="3" customFormat="1" ht="16.5" customHeight="1">
      <c r="A1363" s="96"/>
      <c r="B1363" s="194"/>
      <c r="C1363" s="195"/>
      <c r="D1363" s="195"/>
      <c r="E1363" s="195"/>
      <c r="F1363" s="196"/>
      <c r="G1363" s="197" t="str">
        <f t="shared" si="42"/>
        <v/>
      </c>
      <c r="H1363" s="203"/>
      <c r="I1363" s="97"/>
      <c r="J1363" s="3" t="b">
        <f t="shared" si="43"/>
        <v>0</v>
      </c>
      <c r="K1363" s="1" t="b">
        <f>IF(AND(B1363&lt;&gt;"",COUNTIF(Buildings!B:B,B1363)=0),TRUE,FALSE)</f>
        <v>0</v>
      </c>
    </row>
    <row r="1364" spans="1:11" s="3" customFormat="1" ht="16.5" customHeight="1">
      <c r="A1364" s="96"/>
      <c r="B1364" s="199"/>
      <c r="C1364" s="200"/>
      <c r="D1364" s="200"/>
      <c r="E1364" s="200"/>
      <c r="F1364" s="201"/>
      <c r="G1364" s="197" t="str">
        <f t="shared" si="42"/>
        <v/>
      </c>
      <c r="H1364" s="203"/>
      <c r="I1364" s="97"/>
      <c r="J1364" s="3" t="b">
        <f t="shared" si="43"/>
        <v>0</v>
      </c>
      <c r="K1364" s="1" t="b">
        <f>IF(AND(B1364&lt;&gt;"",COUNTIF(Buildings!B:B,B1364)=0),TRUE,FALSE)</f>
        <v>0</v>
      </c>
    </row>
    <row r="1365" spans="1:11" s="3" customFormat="1" ht="16.5" customHeight="1">
      <c r="A1365" s="96"/>
      <c r="B1365" s="194"/>
      <c r="C1365" s="195"/>
      <c r="D1365" s="195"/>
      <c r="E1365" s="195"/>
      <c r="F1365" s="196"/>
      <c r="G1365" s="197" t="str">
        <f t="shared" si="42"/>
        <v/>
      </c>
      <c r="H1365" s="203"/>
      <c r="I1365" s="97"/>
      <c r="J1365" s="3" t="b">
        <f t="shared" si="43"/>
        <v>0</v>
      </c>
      <c r="K1365" s="1" t="b">
        <f>IF(AND(B1365&lt;&gt;"",COUNTIF(Buildings!B:B,B1365)=0),TRUE,FALSE)</f>
        <v>0</v>
      </c>
    </row>
    <row r="1366" spans="1:11" s="3" customFormat="1" ht="16.5" customHeight="1">
      <c r="A1366" s="96"/>
      <c r="B1366" s="199"/>
      <c r="C1366" s="200"/>
      <c r="D1366" s="200"/>
      <c r="E1366" s="200"/>
      <c r="F1366" s="201"/>
      <c r="G1366" s="197" t="str">
        <f t="shared" si="42"/>
        <v/>
      </c>
      <c r="H1366" s="203"/>
      <c r="I1366" s="97"/>
      <c r="J1366" s="3" t="b">
        <f t="shared" si="43"/>
        <v>0</v>
      </c>
      <c r="K1366" s="1" t="b">
        <f>IF(AND(B1366&lt;&gt;"",COUNTIF(Buildings!B:B,B1366)=0),TRUE,FALSE)</f>
        <v>0</v>
      </c>
    </row>
    <row r="1367" spans="1:11" s="3" customFormat="1" ht="16.5" customHeight="1">
      <c r="A1367" s="96"/>
      <c r="B1367" s="194"/>
      <c r="C1367" s="195"/>
      <c r="D1367" s="195"/>
      <c r="E1367" s="195"/>
      <c r="F1367" s="196"/>
      <c r="G1367" s="197" t="str">
        <f t="shared" si="42"/>
        <v/>
      </c>
      <c r="H1367" s="203"/>
      <c r="I1367" s="97"/>
      <c r="J1367" s="3" t="b">
        <f t="shared" si="43"/>
        <v>0</v>
      </c>
      <c r="K1367" s="1" t="b">
        <f>IF(AND(B1367&lt;&gt;"",COUNTIF(Buildings!B:B,B1367)=0),TRUE,FALSE)</f>
        <v>0</v>
      </c>
    </row>
    <row r="1368" spans="1:11" s="3" customFormat="1" ht="16.5" customHeight="1">
      <c r="A1368" s="96"/>
      <c r="B1368" s="199"/>
      <c r="C1368" s="200"/>
      <c r="D1368" s="200"/>
      <c r="E1368" s="200"/>
      <c r="F1368" s="201"/>
      <c r="G1368" s="197" t="str">
        <f t="shared" si="42"/>
        <v/>
      </c>
      <c r="H1368" s="203"/>
      <c r="I1368" s="97"/>
      <c r="J1368" s="3" t="b">
        <f t="shared" si="43"/>
        <v>0</v>
      </c>
      <c r="K1368" s="1" t="b">
        <f>IF(AND(B1368&lt;&gt;"",COUNTIF(Buildings!B:B,B1368)=0),TRUE,FALSE)</f>
        <v>0</v>
      </c>
    </row>
    <row r="1369" spans="1:11" s="3" customFormat="1" ht="16.5" customHeight="1">
      <c r="A1369" s="96"/>
      <c r="B1369" s="194"/>
      <c r="C1369" s="195"/>
      <c r="D1369" s="195"/>
      <c r="E1369" s="195"/>
      <c r="F1369" s="196"/>
      <c r="G1369" s="197" t="str">
        <f t="shared" si="42"/>
        <v/>
      </c>
      <c r="H1369" s="203"/>
      <c r="I1369" s="97"/>
      <c r="J1369" s="3" t="b">
        <f t="shared" si="43"/>
        <v>0</v>
      </c>
      <c r="K1369" s="1" t="b">
        <f>IF(AND(B1369&lt;&gt;"",COUNTIF(Buildings!B:B,B1369)=0),TRUE,FALSE)</f>
        <v>0</v>
      </c>
    </row>
    <row r="1370" spans="1:11" s="3" customFormat="1" ht="16.5" customHeight="1">
      <c r="A1370" s="96"/>
      <c r="B1370" s="199"/>
      <c r="C1370" s="200"/>
      <c r="D1370" s="200"/>
      <c r="E1370" s="200"/>
      <c r="F1370" s="201"/>
      <c r="G1370" s="197" t="str">
        <f t="shared" si="42"/>
        <v/>
      </c>
      <c r="H1370" s="203"/>
      <c r="I1370" s="97"/>
      <c r="J1370" s="3" t="b">
        <f t="shared" si="43"/>
        <v>0</v>
      </c>
      <c r="K1370" s="1" t="b">
        <f>IF(AND(B1370&lt;&gt;"",COUNTIF(Buildings!B:B,B1370)=0),TRUE,FALSE)</f>
        <v>0</v>
      </c>
    </row>
    <row r="1371" spans="1:11" s="3" customFormat="1" ht="16.5" customHeight="1">
      <c r="A1371" s="96"/>
      <c r="B1371" s="194"/>
      <c r="C1371" s="195"/>
      <c r="D1371" s="195"/>
      <c r="E1371" s="195"/>
      <c r="F1371" s="196"/>
      <c r="G1371" s="197" t="str">
        <f t="shared" si="42"/>
        <v/>
      </c>
      <c r="H1371" s="203"/>
      <c r="I1371" s="97"/>
      <c r="J1371" s="3" t="b">
        <f t="shared" si="43"/>
        <v>0</v>
      </c>
      <c r="K1371" s="1" t="b">
        <f>IF(AND(B1371&lt;&gt;"",COUNTIF(Buildings!B:B,B1371)=0),TRUE,FALSE)</f>
        <v>0</v>
      </c>
    </row>
    <row r="1372" spans="1:11" s="3" customFormat="1" ht="16.5" customHeight="1">
      <c r="A1372" s="96"/>
      <c r="B1372" s="199"/>
      <c r="C1372" s="200"/>
      <c r="D1372" s="200"/>
      <c r="E1372" s="200"/>
      <c r="F1372" s="201"/>
      <c r="G1372" s="197" t="str">
        <f t="shared" si="42"/>
        <v/>
      </c>
      <c r="H1372" s="203"/>
      <c r="I1372" s="97"/>
      <c r="J1372" s="3" t="b">
        <f t="shared" si="43"/>
        <v>0</v>
      </c>
      <c r="K1372" s="1" t="b">
        <f>IF(AND(B1372&lt;&gt;"",COUNTIF(Buildings!B:B,B1372)=0),TRUE,FALSE)</f>
        <v>0</v>
      </c>
    </row>
    <row r="1373" spans="1:11" s="3" customFormat="1" ht="16.5" customHeight="1">
      <c r="A1373" s="96"/>
      <c r="B1373" s="194"/>
      <c r="C1373" s="195"/>
      <c r="D1373" s="195"/>
      <c r="E1373" s="195"/>
      <c r="F1373" s="196"/>
      <c r="G1373" s="197" t="str">
        <f t="shared" si="42"/>
        <v/>
      </c>
      <c r="H1373" s="203"/>
      <c r="I1373" s="97"/>
      <c r="J1373" s="3" t="b">
        <f t="shared" si="43"/>
        <v>0</v>
      </c>
      <c r="K1373" s="1" t="b">
        <f>IF(AND(B1373&lt;&gt;"",COUNTIF(Buildings!B:B,B1373)=0),TRUE,FALSE)</f>
        <v>0</v>
      </c>
    </row>
    <row r="1374" spans="1:11" s="3" customFormat="1" ht="16.5" customHeight="1">
      <c r="A1374" s="96"/>
      <c r="B1374" s="199"/>
      <c r="C1374" s="200"/>
      <c r="D1374" s="200"/>
      <c r="E1374" s="200"/>
      <c r="F1374" s="201"/>
      <c r="G1374" s="197" t="str">
        <f t="shared" si="42"/>
        <v/>
      </c>
      <c r="H1374" s="203"/>
      <c r="I1374" s="97"/>
      <c r="J1374" s="3" t="b">
        <f t="shared" si="43"/>
        <v>0</v>
      </c>
      <c r="K1374" s="1" t="b">
        <f>IF(AND(B1374&lt;&gt;"",COUNTIF(Buildings!B:B,B1374)=0),TRUE,FALSE)</f>
        <v>0</v>
      </c>
    </row>
    <row r="1375" spans="1:11" s="3" customFormat="1" ht="16.5" customHeight="1">
      <c r="A1375" s="96"/>
      <c r="B1375" s="194"/>
      <c r="C1375" s="195"/>
      <c r="D1375" s="195"/>
      <c r="E1375" s="195"/>
      <c r="F1375" s="196"/>
      <c r="G1375" s="197" t="str">
        <f t="shared" si="42"/>
        <v/>
      </c>
      <c r="H1375" s="203"/>
      <c r="I1375" s="97"/>
      <c r="J1375" s="3" t="b">
        <f t="shared" si="43"/>
        <v>0</v>
      </c>
      <c r="K1375" s="1" t="b">
        <f>IF(AND(B1375&lt;&gt;"",COUNTIF(Buildings!B:B,B1375)=0),TRUE,FALSE)</f>
        <v>0</v>
      </c>
    </row>
    <row r="1376" spans="1:11" s="3" customFormat="1" ht="16.5" customHeight="1">
      <c r="A1376" s="96"/>
      <c r="B1376" s="199"/>
      <c r="C1376" s="200"/>
      <c r="D1376" s="200"/>
      <c r="E1376" s="200"/>
      <c r="F1376" s="201"/>
      <c r="G1376" s="197" t="str">
        <f t="shared" si="42"/>
        <v/>
      </c>
      <c r="H1376" s="203"/>
      <c r="I1376" s="97"/>
      <c r="J1376" s="3" t="b">
        <f t="shared" si="43"/>
        <v>0</v>
      </c>
      <c r="K1376" s="1" t="b">
        <f>IF(AND(B1376&lt;&gt;"",COUNTIF(Buildings!B:B,B1376)=0),TRUE,FALSE)</f>
        <v>0</v>
      </c>
    </row>
    <row r="1377" spans="1:11" s="3" customFormat="1" ht="16.5" customHeight="1">
      <c r="A1377" s="96"/>
      <c r="B1377" s="194"/>
      <c r="C1377" s="195"/>
      <c r="D1377" s="195"/>
      <c r="E1377" s="195"/>
      <c r="F1377" s="196"/>
      <c r="G1377" s="197" t="str">
        <f t="shared" si="42"/>
        <v/>
      </c>
      <c r="H1377" s="203"/>
      <c r="I1377" s="97"/>
      <c r="J1377" s="3" t="b">
        <f t="shared" si="43"/>
        <v>0</v>
      </c>
      <c r="K1377" s="1" t="b">
        <f>IF(AND(B1377&lt;&gt;"",COUNTIF(Buildings!B:B,B1377)=0),TRUE,FALSE)</f>
        <v>0</v>
      </c>
    </row>
    <row r="1378" spans="1:11" s="3" customFormat="1" ht="16.5" customHeight="1">
      <c r="A1378" s="96"/>
      <c r="B1378" s="199"/>
      <c r="C1378" s="200"/>
      <c r="D1378" s="200"/>
      <c r="E1378" s="200"/>
      <c r="F1378" s="201"/>
      <c r="G1378" s="197" t="str">
        <f t="shared" si="42"/>
        <v/>
      </c>
      <c r="H1378" s="203"/>
      <c r="I1378" s="97"/>
      <c r="J1378" s="3" t="b">
        <f t="shared" si="43"/>
        <v>0</v>
      </c>
      <c r="K1378" s="1" t="b">
        <f>IF(AND(B1378&lt;&gt;"",COUNTIF(Buildings!B:B,B1378)=0),TRUE,FALSE)</f>
        <v>0</v>
      </c>
    </row>
    <row r="1379" spans="1:11" s="3" customFormat="1" ht="16.5" customHeight="1">
      <c r="A1379" s="96"/>
      <c r="B1379" s="194"/>
      <c r="C1379" s="195"/>
      <c r="D1379" s="195"/>
      <c r="E1379" s="195"/>
      <c r="F1379" s="196"/>
      <c r="G1379" s="197" t="str">
        <f t="shared" si="42"/>
        <v/>
      </c>
      <c r="H1379" s="203"/>
      <c r="I1379" s="97"/>
      <c r="J1379" s="3" t="b">
        <f t="shared" si="43"/>
        <v>0</v>
      </c>
      <c r="K1379" s="1" t="b">
        <f>IF(AND(B1379&lt;&gt;"",COUNTIF(Buildings!B:B,B1379)=0),TRUE,FALSE)</f>
        <v>0</v>
      </c>
    </row>
    <row r="1380" spans="1:11" s="3" customFormat="1" ht="16.5" customHeight="1">
      <c r="A1380" s="96"/>
      <c r="B1380" s="199"/>
      <c r="C1380" s="200"/>
      <c r="D1380" s="200"/>
      <c r="E1380" s="200"/>
      <c r="F1380" s="201"/>
      <c r="G1380" s="197" t="str">
        <f t="shared" si="42"/>
        <v/>
      </c>
      <c r="H1380" s="203"/>
      <c r="I1380" s="97"/>
      <c r="J1380" s="3" t="b">
        <f t="shared" si="43"/>
        <v>0</v>
      </c>
      <c r="K1380" s="1" t="b">
        <f>IF(AND(B1380&lt;&gt;"",COUNTIF(Buildings!B:B,B1380)=0),TRUE,FALSE)</f>
        <v>0</v>
      </c>
    </row>
    <row r="1381" spans="1:11" s="3" customFormat="1" ht="16.5" customHeight="1">
      <c r="A1381" s="96"/>
      <c r="B1381" s="194"/>
      <c r="C1381" s="195"/>
      <c r="D1381" s="195"/>
      <c r="E1381" s="195"/>
      <c r="F1381" s="196"/>
      <c r="G1381" s="197" t="str">
        <f t="shared" si="42"/>
        <v/>
      </c>
      <c r="H1381" s="203"/>
      <c r="I1381" s="97"/>
      <c r="J1381" s="3" t="b">
        <f t="shared" si="43"/>
        <v>0</v>
      </c>
      <c r="K1381" s="1" t="b">
        <f>IF(AND(B1381&lt;&gt;"",COUNTIF(Buildings!B:B,B1381)=0),TRUE,FALSE)</f>
        <v>0</v>
      </c>
    </row>
    <row r="1382" spans="1:11" s="3" customFormat="1" ht="16.5" customHeight="1">
      <c r="A1382" s="96"/>
      <c r="B1382" s="199"/>
      <c r="C1382" s="200"/>
      <c r="D1382" s="200"/>
      <c r="E1382" s="200"/>
      <c r="F1382" s="201"/>
      <c r="G1382" s="197" t="str">
        <f t="shared" si="42"/>
        <v/>
      </c>
      <c r="H1382" s="203"/>
      <c r="I1382" s="97"/>
      <c r="J1382" s="3" t="b">
        <f t="shared" si="43"/>
        <v>0</v>
      </c>
      <c r="K1382" s="1" t="b">
        <f>IF(AND(B1382&lt;&gt;"",COUNTIF(Buildings!B:B,B1382)=0),TRUE,FALSE)</f>
        <v>0</v>
      </c>
    </row>
    <row r="1383" spans="1:11" s="3" customFormat="1" ht="16.5" customHeight="1">
      <c r="A1383" s="96"/>
      <c r="B1383" s="194"/>
      <c r="C1383" s="195"/>
      <c r="D1383" s="195"/>
      <c r="E1383" s="195"/>
      <c r="F1383" s="196"/>
      <c r="G1383" s="197" t="str">
        <f t="shared" si="42"/>
        <v/>
      </c>
      <c r="H1383" s="203"/>
      <c r="I1383" s="97"/>
      <c r="J1383" s="3" t="b">
        <f t="shared" si="43"/>
        <v>0</v>
      </c>
      <c r="K1383" s="1" t="b">
        <f>IF(AND(B1383&lt;&gt;"",COUNTIF(Buildings!B:B,B1383)=0),TRUE,FALSE)</f>
        <v>0</v>
      </c>
    </row>
    <row r="1384" spans="1:11" s="3" customFormat="1" ht="16.5" customHeight="1">
      <c r="A1384" s="96"/>
      <c r="B1384" s="199"/>
      <c r="C1384" s="200"/>
      <c r="D1384" s="200"/>
      <c r="E1384" s="200"/>
      <c r="F1384" s="201"/>
      <c r="G1384" s="197" t="str">
        <f t="shared" si="42"/>
        <v/>
      </c>
      <c r="H1384" s="203"/>
      <c r="I1384" s="97"/>
      <c r="J1384" s="3" t="b">
        <f t="shared" si="43"/>
        <v>0</v>
      </c>
      <c r="K1384" s="1" t="b">
        <f>IF(AND(B1384&lt;&gt;"",COUNTIF(Buildings!B:B,B1384)=0),TRUE,FALSE)</f>
        <v>0</v>
      </c>
    </row>
    <row r="1385" spans="1:11" s="3" customFormat="1" ht="16.5" customHeight="1">
      <c r="A1385" s="96"/>
      <c r="B1385" s="194"/>
      <c r="C1385" s="195"/>
      <c r="D1385" s="195"/>
      <c r="E1385" s="195"/>
      <c r="F1385" s="196"/>
      <c r="G1385" s="197" t="str">
        <f t="shared" si="42"/>
        <v/>
      </c>
      <c r="H1385" s="203"/>
      <c r="I1385" s="97"/>
      <c r="J1385" s="3" t="b">
        <f t="shared" si="43"/>
        <v>0</v>
      </c>
      <c r="K1385" s="1" t="b">
        <f>IF(AND(B1385&lt;&gt;"",COUNTIF(Buildings!B:B,B1385)=0),TRUE,FALSE)</f>
        <v>0</v>
      </c>
    </row>
    <row r="1386" spans="1:11" s="3" customFormat="1" ht="16.5" customHeight="1">
      <c r="A1386" s="96"/>
      <c r="B1386" s="199"/>
      <c r="C1386" s="200"/>
      <c r="D1386" s="200"/>
      <c r="E1386" s="200"/>
      <c r="F1386" s="201"/>
      <c r="G1386" s="197" t="str">
        <f t="shared" si="42"/>
        <v/>
      </c>
      <c r="H1386" s="203"/>
      <c r="I1386" s="97"/>
      <c r="J1386" s="3" t="b">
        <f t="shared" si="43"/>
        <v>0</v>
      </c>
      <c r="K1386" s="1" t="b">
        <f>IF(AND(B1386&lt;&gt;"",COUNTIF(Buildings!B:B,B1386)=0),TRUE,FALSE)</f>
        <v>0</v>
      </c>
    </row>
    <row r="1387" spans="1:11" s="3" customFormat="1" ht="16.5" customHeight="1">
      <c r="A1387" s="96"/>
      <c r="B1387" s="194"/>
      <c r="C1387" s="195"/>
      <c r="D1387" s="195"/>
      <c r="E1387" s="195"/>
      <c r="F1387" s="196"/>
      <c r="G1387" s="197" t="str">
        <f t="shared" si="42"/>
        <v/>
      </c>
      <c r="H1387" s="203"/>
      <c r="I1387" s="97"/>
      <c r="J1387" s="3" t="b">
        <f t="shared" si="43"/>
        <v>0</v>
      </c>
      <c r="K1387" s="1" t="b">
        <f>IF(AND(B1387&lt;&gt;"",COUNTIF(Buildings!B:B,B1387)=0),TRUE,FALSE)</f>
        <v>0</v>
      </c>
    </row>
    <row r="1388" spans="1:11" s="3" customFormat="1" ht="16.5" customHeight="1">
      <c r="A1388" s="96"/>
      <c r="B1388" s="199"/>
      <c r="C1388" s="200"/>
      <c r="D1388" s="200"/>
      <c r="E1388" s="200"/>
      <c r="F1388" s="201"/>
      <c r="G1388" s="197" t="str">
        <f t="shared" si="42"/>
        <v/>
      </c>
      <c r="H1388" s="203"/>
      <c r="I1388" s="97"/>
      <c r="J1388" s="3" t="b">
        <f t="shared" si="43"/>
        <v>0</v>
      </c>
      <c r="K1388" s="1" t="b">
        <f>IF(AND(B1388&lt;&gt;"",COUNTIF(Buildings!B:B,B1388)=0),TRUE,FALSE)</f>
        <v>0</v>
      </c>
    </row>
    <row r="1389" spans="1:11" s="3" customFormat="1" ht="16.5" customHeight="1">
      <c r="A1389" s="96"/>
      <c r="B1389" s="194"/>
      <c r="C1389" s="195"/>
      <c r="D1389" s="195"/>
      <c r="E1389" s="195"/>
      <c r="F1389" s="196"/>
      <c r="G1389" s="197" t="str">
        <f t="shared" si="42"/>
        <v/>
      </c>
      <c r="H1389" s="203"/>
      <c r="I1389" s="97"/>
      <c r="J1389" s="3" t="b">
        <f t="shared" si="43"/>
        <v>0</v>
      </c>
      <c r="K1389" s="1" t="b">
        <f>IF(AND(B1389&lt;&gt;"",COUNTIF(Buildings!B:B,B1389)=0),TRUE,FALSE)</f>
        <v>0</v>
      </c>
    </row>
    <row r="1390" spans="1:11" s="3" customFormat="1" ht="16.5" customHeight="1">
      <c r="A1390" s="96"/>
      <c r="B1390" s="199"/>
      <c r="C1390" s="200"/>
      <c r="D1390" s="200"/>
      <c r="E1390" s="200"/>
      <c r="F1390" s="201"/>
      <c r="G1390" s="197" t="str">
        <f t="shared" si="42"/>
        <v/>
      </c>
      <c r="H1390" s="203"/>
      <c r="I1390" s="97"/>
      <c r="J1390" s="3" t="b">
        <f t="shared" si="43"/>
        <v>0</v>
      </c>
      <c r="K1390" s="1" t="b">
        <f>IF(AND(B1390&lt;&gt;"",COUNTIF(Buildings!B:B,B1390)=0),TRUE,FALSE)</f>
        <v>0</v>
      </c>
    </row>
    <row r="1391" spans="1:11" s="3" customFormat="1" ht="16.5" customHeight="1">
      <c r="A1391" s="96"/>
      <c r="B1391" s="194"/>
      <c r="C1391" s="195"/>
      <c r="D1391" s="195"/>
      <c r="E1391" s="195"/>
      <c r="F1391" s="196"/>
      <c r="G1391" s="197" t="str">
        <f t="shared" si="42"/>
        <v/>
      </c>
      <c r="H1391" s="203"/>
      <c r="I1391" s="97"/>
      <c r="J1391" s="3" t="b">
        <f t="shared" si="43"/>
        <v>0</v>
      </c>
      <c r="K1391" s="1" t="b">
        <f>IF(AND(B1391&lt;&gt;"",COUNTIF(Buildings!B:B,B1391)=0),TRUE,FALSE)</f>
        <v>0</v>
      </c>
    </row>
    <row r="1392" spans="1:11" s="3" customFormat="1" ht="16.5" customHeight="1">
      <c r="A1392" s="96"/>
      <c r="B1392" s="199"/>
      <c r="C1392" s="200"/>
      <c r="D1392" s="200"/>
      <c r="E1392" s="200"/>
      <c r="F1392" s="201"/>
      <c r="G1392" s="197" t="str">
        <f t="shared" si="42"/>
        <v/>
      </c>
      <c r="H1392" s="203"/>
      <c r="I1392" s="97"/>
      <c r="J1392" s="3" t="b">
        <f t="shared" si="43"/>
        <v>0</v>
      </c>
      <c r="K1392" s="1" t="b">
        <f>IF(AND(B1392&lt;&gt;"",COUNTIF(Buildings!B:B,B1392)=0),TRUE,FALSE)</f>
        <v>0</v>
      </c>
    </row>
    <row r="1393" spans="1:11" s="3" customFormat="1" ht="16.5" customHeight="1">
      <c r="A1393" s="96"/>
      <c r="B1393" s="194"/>
      <c r="C1393" s="195"/>
      <c r="D1393" s="195"/>
      <c r="E1393" s="195"/>
      <c r="F1393" s="196"/>
      <c r="G1393" s="197" t="str">
        <f t="shared" si="42"/>
        <v/>
      </c>
      <c r="H1393" s="203"/>
      <c r="I1393" s="97"/>
      <c r="J1393" s="3" t="b">
        <f t="shared" si="43"/>
        <v>0</v>
      </c>
      <c r="K1393" s="1" t="b">
        <f>IF(AND(B1393&lt;&gt;"",COUNTIF(Buildings!B:B,B1393)=0),TRUE,FALSE)</f>
        <v>0</v>
      </c>
    </row>
    <row r="1394" spans="1:11" s="3" customFormat="1" ht="16.5" customHeight="1">
      <c r="A1394" s="96"/>
      <c r="B1394" s="199"/>
      <c r="C1394" s="200"/>
      <c r="D1394" s="200"/>
      <c r="E1394" s="200"/>
      <c r="F1394" s="201"/>
      <c r="G1394" s="197" t="str">
        <f t="shared" si="42"/>
        <v/>
      </c>
      <c r="H1394" s="203"/>
      <c r="I1394" s="97"/>
      <c r="J1394" s="3" t="b">
        <f t="shared" si="43"/>
        <v>0</v>
      </c>
      <c r="K1394" s="1" t="b">
        <f>IF(AND(B1394&lt;&gt;"",COUNTIF(Buildings!B:B,B1394)=0),TRUE,FALSE)</f>
        <v>0</v>
      </c>
    </row>
    <row r="1395" spans="1:11" s="3" customFormat="1" ht="16.5" customHeight="1">
      <c r="A1395" s="96"/>
      <c r="B1395" s="194"/>
      <c r="C1395" s="195"/>
      <c r="D1395" s="195"/>
      <c r="E1395" s="195"/>
      <c r="F1395" s="196"/>
      <c r="G1395" s="197" t="str">
        <f t="shared" si="42"/>
        <v/>
      </c>
      <c r="H1395" s="203"/>
      <c r="I1395" s="97"/>
      <c r="J1395" s="3" t="b">
        <f t="shared" si="43"/>
        <v>0</v>
      </c>
      <c r="K1395" s="1" t="b">
        <f>IF(AND(B1395&lt;&gt;"",COUNTIF(Buildings!B:B,B1395)=0),TRUE,FALSE)</f>
        <v>0</v>
      </c>
    </row>
    <row r="1396" spans="1:11" s="3" customFormat="1" ht="16.5" customHeight="1">
      <c r="A1396" s="96"/>
      <c r="B1396" s="199"/>
      <c r="C1396" s="200"/>
      <c r="D1396" s="200"/>
      <c r="E1396" s="200"/>
      <c r="F1396" s="201"/>
      <c r="G1396" s="197" t="str">
        <f t="shared" si="42"/>
        <v/>
      </c>
      <c r="H1396" s="203"/>
      <c r="I1396" s="97"/>
      <c r="J1396" s="3" t="b">
        <f t="shared" si="43"/>
        <v>0</v>
      </c>
      <c r="K1396" s="1" t="b">
        <f>IF(AND(B1396&lt;&gt;"",COUNTIF(Buildings!B:B,B1396)=0),TRUE,FALSE)</f>
        <v>0</v>
      </c>
    </row>
    <row r="1397" spans="1:11" s="3" customFormat="1" ht="16.5" customHeight="1">
      <c r="A1397" s="96"/>
      <c r="B1397" s="194"/>
      <c r="C1397" s="195"/>
      <c r="D1397" s="195"/>
      <c r="E1397" s="195"/>
      <c r="F1397" s="196"/>
      <c r="G1397" s="197" t="str">
        <f t="shared" si="42"/>
        <v/>
      </c>
      <c r="H1397" s="203"/>
      <c r="I1397" s="97"/>
      <c r="J1397" s="3" t="b">
        <f t="shared" si="43"/>
        <v>0</v>
      </c>
      <c r="K1397" s="1" t="b">
        <f>IF(AND(B1397&lt;&gt;"",COUNTIF(Buildings!B:B,B1397)=0),TRUE,FALSE)</f>
        <v>0</v>
      </c>
    </row>
    <row r="1398" spans="1:11" s="3" customFormat="1" ht="16.5" customHeight="1">
      <c r="A1398" s="96"/>
      <c r="B1398" s="199"/>
      <c r="C1398" s="200"/>
      <c r="D1398" s="200"/>
      <c r="E1398" s="200"/>
      <c r="F1398" s="201"/>
      <c r="G1398" s="197" t="str">
        <f t="shared" si="42"/>
        <v/>
      </c>
      <c r="H1398" s="203"/>
      <c r="I1398" s="97"/>
      <c r="J1398" s="3" t="b">
        <f t="shared" si="43"/>
        <v>0</v>
      </c>
      <c r="K1398" s="1" t="b">
        <f>IF(AND(B1398&lt;&gt;"",COUNTIF(Buildings!B:B,B1398)=0),TRUE,FALSE)</f>
        <v>0</v>
      </c>
    </row>
    <row r="1399" spans="1:11" s="3" customFormat="1" ht="16.5" customHeight="1">
      <c r="A1399" s="96"/>
      <c r="B1399" s="194"/>
      <c r="C1399" s="195"/>
      <c r="D1399" s="195"/>
      <c r="E1399" s="195"/>
      <c r="F1399" s="196"/>
      <c r="G1399" s="197" t="str">
        <f t="shared" si="42"/>
        <v/>
      </c>
      <c r="H1399" s="203"/>
      <c r="I1399" s="97"/>
      <c r="J1399" s="3" t="b">
        <f t="shared" si="43"/>
        <v>0</v>
      </c>
      <c r="K1399" s="1" t="b">
        <f>IF(AND(B1399&lt;&gt;"",COUNTIF(Buildings!B:B,B1399)=0),TRUE,FALSE)</f>
        <v>0</v>
      </c>
    </row>
    <row r="1400" spans="1:11" s="3" customFormat="1" ht="16.5" customHeight="1">
      <c r="A1400" s="96"/>
      <c r="B1400" s="199"/>
      <c r="C1400" s="200"/>
      <c r="D1400" s="200"/>
      <c r="E1400" s="200"/>
      <c r="F1400" s="201"/>
      <c r="G1400" s="197" t="str">
        <f t="shared" si="42"/>
        <v/>
      </c>
      <c r="H1400" s="203"/>
      <c r="I1400" s="97"/>
      <c r="J1400" s="3" t="b">
        <f t="shared" si="43"/>
        <v>0</v>
      </c>
      <c r="K1400" s="1" t="b">
        <f>IF(AND(B1400&lt;&gt;"",COUNTIF(Buildings!B:B,B1400)=0),TRUE,FALSE)</f>
        <v>0</v>
      </c>
    </row>
    <row r="1401" spans="1:11" s="3" customFormat="1" ht="16.5" customHeight="1">
      <c r="A1401" s="96"/>
      <c r="B1401" s="194"/>
      <c r="C1401" s="195"/>
      <c r="D1401" s="195"/>
      <c r="E1401" s="195"/>
      <c r="F1401" s="196"/>
      <c r="G1401" s="197" t="str">
        <f t="shared" si="42"/>
        <v/>
      </c>
      <c r="H1401" s="203"/>
      <c r="I1401" s="97"/>
      <c r="J1401" s="3" t="b">
        <f t="shared" si="43"/>
        <v>0</v>
      </c>
      <c r="K1401" s="1" t="b">
        <f>IF(AND(B1401&lt;&gt;"",COUNTIF(Buildings!B:B,B1401)=0),TRUE,FALSE)</f>
        <v>0</v>
      </c>
    </row>
    <row r="1402" spans="1:11" s="3" customFormat="1" ht="16.5" customHeight="1">
      <c r="A1402" s="96"/>
      <c r="B1402" s="199"/>
      <c r="C1402" s="200"/>
      <c r="D1402" s="200"/>
      <c r="E1402" s="200"/>
      <c r="F1402" s="201"/>
      <c r="G1402" s="197" t="str">
        <f t="shared" si="42"/>
        <v/>
      </c>
      <c r="H1402" s="203"/>
      <c r="I1402" s="97"/>
      <c r="J1402" s="3" t="b">
        <f t="shared" si="43"/>
        <v>0</v>
      </c>
      <c r="K1402" s="1" t="b">
        <f>IF(AND(B1402&lt;&gt;"",COUNTIF(Buildings!B:B,B1402)=0),TRUE,FALSE)</f>
        <v>0</v>
      </c>
    </row>
    <row r="1403" spans="1:11" s="3" customFormat="1" ht="16.5" customHeight="1">
      <c r="A1403" s="96"/>
      <c r="B1403" s="194"/>
      <c r="C1403" s="195"/>
      <c r="D1403" s="195"/>
      <c r="E1403" s="195"/>
      <c r="F1403" s="196"/>
      <c r="G1403" s="197" t="str">
        <f t="shared" si="42"/>
        <v/>
      </c>
      <c r="H1403" s="203"/>
      <c r="I1403" s="97"/>
      <c r="J1403" s="3" t="b">
        <f t="shared" si="43"/>
        <v>0</v>
      </c>
      <c r="K1403" s="1" t="b">
        <f>IF(AND(B1403&lt;&gt;"",COUNTIF(Buildings!B:B,B1403)=0),TRUE,FALSE)</f>
        <v>0</v>
      </c>
    </row>
    <row r="1404" spans="1:11" s="3" customFormat="1" ht="16.5" customHeight="1">
      <c r="A1404" s="96"/>
      <c r="B1404" s="199"/>
      <c r="C1404" s="200"/>
      <c r="D1404" s="200"/>
      <c r="E1404" s="200"/>
      <c r="F1404" s="201"/>
      <c r="G1404" s="197" t="str">
        <f t="shared" si="42"/>
        <v/>
      </c>
      <c r="H1404" s="203"/>
      <c r="I1404" s="97"/>
      <c r="J1404" s="3" t="b">
        <f t="shared" si="43"/>
        <v>0</v>
      </c>
      <c r="K1404" s="1" t="b">
        <f>IF(AND(B1404&lt;&gt;"",COUNTIF(Buildings!B:B,B1404)=0),TRUE,FALSE)</f>
        <v>0</v>
      </c>
    </row>
    <row r="1405" spans="1:11" s="3" customFormat="1" ht="16.5" customHeight="1">
      <c r="A1405" s="96"/>
      <c r="B1405" s="194"/>
      <c r="C1405" s="195"/>
      <c r="D1405" s="195"/>
      <c r="E1405" s="195"/>
      <c r="F1405" s="196"/>
      <c r="G1405" s="197" t="str">
        <f t="shared" si="42"/>
        <v/>
      </c>
      <c r="H1405" s="203"/>
      <c r="I1405" s="97"/>
      <c r="J1405" s="3" t="b">
        <f t="shared" si="43"/>
        <v>0</v>
      </c>
      <c r="K1405" s="1" t="b">
        <f>IF(AND(B1405&lt;&gt;"",COUNTIF(Buildings!B:B,B1405)=0),TRUE,FALSE)</f>
        <v>0</v>
      </c>
    </row>
    <row r="1406" spans="1:11" s="3" customFormat="1" ht="16.5" customHeight="1">
      <c r="A1406" s="96"/>
      <c r="B1406" s="199"/>
      <c r="C1406" s="200"/>
      <c r="D1406" s="200"/>
      <c r="E1406" s="200"/>
      <c r="F1406" s="201"/>
      <c r="G1406" s="197" t="str">
        <f t="shared" si="42"/>
        <v/>
      </c>
      <c r="H1406" s="203"/>
      <c r="I1406" s="97"/>
      <c r="J1406" s="3" t="b">
        <f t="shared" si="43"/>
        <v>0</v>
      </c>
      <c r="K1406" s="1" t="b">
        <f>IF(AND(B1406&lt;&gt;"",COUNTIF(Buildings!B:B,B1406)=0),TRUE,FALSE)</f>
        <v>0</v>
      </c>
    </row>
    <row r="1407" spans="1:11" s="3" customFormat="1" ht="16.5" customHeight="1">
      <c r="A1407" s="96"/>
      <c r="B1407" s="194"/>
      <c r="C1407" s="195"/>
      <c r="D1407" s="195"/>
      <c r="E1407" s="195"/>
      <c r="F1407" s="196"/>
      <c r="G1407" s="197" t="str">
        <f t="shared" si="42"/>
        <v/>
      </c>
      <c r="H1407" s="203"/>
      <c r="I1407" s="97"/>
      <c r="J1407" s="3" t="b">
        <f t="shared" si="43"/>
        <v>0</v>
      </c>
      <c r="K1407" s="1" t="b">
        <f>IF(AND(B1407&lt;&gt;"",COUNTIF(Buildings!B:B,B1407)=0),TRUE,FALSE)</f>
        <v>0</v>
      </c>
    </row>
    <row r="1408" spans="1:11" s="3" customFormat="1" ht="16.5" customHeight="1">
      <c r="A1408" s="96"/>
      <c r="B1408" s="199"/>
      <c r="C1408" s="200"/>
      <c r="D1408" s="200"/>
      <c r="E1408" s="200"/>
      <c r="F1408" s="201"/>
      <c r="G1408" s="197" t="str">
        <f t="shared" si="42"/>
        <v/>
      </c>
      <c r="H1408" s="203"/>
      <c r="I1408" s="97"/>
      <c r="J1408" s="3" t="b">
        <f t="shared" si="43"/>
        <v>0</v>
      </c>
      <c r="K1408" s="1" t="b">
        <f>IF(AND(B1408&lt;&gt;"",COUNTIF(Buildings!B:B,B1408)=0),TRUE,FALSE)</f>
        <v>0</v>
      </c>
    </row>
    <row r="1409" spans="1:11" s="3" customFormat="1" ht="16.5" customHeight="1">
      <c r="A1409" s="96"/>
      <c r="B1409" s="194"/>
      <c r="C1409" s="195"/>
      <c r="D1409" s="195"/>
      <c r="E1409" s="195"/>
      <c r="F1409" s="196"/>
      <c r="G1409" s="197" t="str">
        <f t="shared" si="42"/>
        <v/>
      </c>
      <c r="H1409" s="203"/>
      <c r="I1409" s="97"/>
      <c r="J1409" s="3" t="b">
        <f t="shared" si="43"/>
        <v>0</v>
      </c>
      <c r="K1409" s="1" t="b">
        <f>IF(AND(B1409&lt;&gt;"",COUNTIF(Buildings!B:B,B1409)=0),TRUE,FALSE)</f>
        <v>0</v>
      </c>
    </row>
    <row r="1410" spans="1:11" s="3" customFormat="1" ht="16.5" customHeight="1">
      <c r="A1410" s="96"/>
      <c r="B1410" s="199"/>
      <c r="C1410" s="200"/>
      <c r="D1410" s="200"/>
      <c r="E1410" s="200"/>
      <c r="F1410" s="201"/>
      <c r="G1410" s="197" t="str">
        <f t="shared" si="42"/>
        <v/>
      </c>
      <c r="H1410" s="203"/>
      <c r="I1410" s="97"/>
      <c r="J1410" s="3" t="b">
        <f t="shared" si="43"/>
        <v>0</v>
      </c>
      <c r="K1410" s="1" t="b">
        <f>IF(AND(B1410&lt;&gt;"",COUNTIF(Buildings!B:B,B1410)=0),TRUE,FALSE)</f>
        <v>0</v>
      </c>
    </row>
    <row r="1411" spans="1:11" s="3" customFormat="1" ht="16.5" customHeight="1">
      <c r="A1411" s="96"/>
      <c r="B1411" s="194"/>
      <c r="C1411" s="195"/>
      <c r="D1411" s="195"/>
      <c r="E1411" s="195"/>
      <c r="F1411" s="196"/>
      <c r="G1411" s="197" t="str">
        <f t="shared" si="42"/>
        <v/>
      </c>
      <c r="H1411" s="203"/>
      <c r="I1411" s="97"/>
      <c r="J1411" s="3" t="b">
        <f t="shared" si="43"/>
        <v>0</v>
      </c>
      <c r="K1411" s="1" t="b">
        <f>IF(AND(B1411&lt;&gt;"",COUNTIF(Buildings!B:B,B1411)=0),TRUE,FALSE)</f>
        <v>0</v>
      </c>
    </row>
    <row r="1412" spans="1:11" s="3" customFormat="1" ht="16.5" customHeight="1">
      <c r="A1412" s="96"/>
      <c r="B1412" s="199"/>
      <c r="C1412" s="200"/>
      <c r="D1412" s="200"/>
      <c r="E1412" s="200"/>
      <c r="F1412" s="201"/>
      <c r="G1412" s="197" t="str">
        <f t="shared" ref="G1412:G1475" si="44">IF(F1412="","",F1412)</f>
        <v/>
      </c>
      <c r="H1412" s="203"/>
      <c r="I1412" s="97"/>
      <c r="J1412" s="3" t="b">
        <f t="shared" ref="J1412:J1475" si="45">IF(F1412=G1412,FALSE,TRUE)</f>
        <v>0</v>
      </c>
      <c r="K1412" s="1" t="b">
        <f>IF(AND(B1412&lt;&gt;"",COUNTIF(Buildings!B:B,B1412)=0),TRUE,FALSE)</f>
        <v>0</v>
      </c>
    </row>
    <row r="1413" spans="1:11" s="3" customFormat="1" ht="16.5" customHeight="1">
      <c r="A1413" s="96"/>
      <c r="B1413" s="194"/>
      <c r="C1413" s="195"/>
      <c r="D1413" s="195"/>
      <c r="E1413" s="195"/>
      <c r="F1413" s="196"/>
      <c r="G1413" s="197" t="str">
        <f t="shared" si="44"/>
        <v/>
      </c>
      <c r="H1413" s="203"/>
      <c r="I1413" s="97"/>
      <c r="J1413" s="3" t="b">
        <f t="shared" si="45"/>
        <v>0</v>
      </c>
      <c r="K1413" s="1" t="b">
        <f>IF(AND(B1413&lt;&gt;"",COUNTIF(Buildings!B:B,B1413)=0),TRUE,FALSE)</f>
        <v>0</v>
      </c>
    </row>
    <row r="1414" spans="1:11" s="3" customFormat="1" ht="16.5" customHeight="1">
      <c r="A1414" s="96"/>
      <c r="B1414" s="199"/>
      <c r="C1414" s="200"/>
      <c r="D1414" s="200"/>
      <c r="E1414" s="200"/>
      <c r="F1414" s="201"/>
      <c r="G1414" s="197" t="str">
        <f t="shared" si="44"/>
        <v/>
      </c>
      <c r="H1414" s="203"/>
      <c r="I1414" s="97"/>
      <c r="J1414" s="3" t="b">
        <f t="shared" si="45"/>
        <v>0</v>
      </c>
      <c r="K1414" s="1" t="b">
        <f>IF(AND(B1414&lt;&gt;"",COUNTIF(Buildings!B:B,B1414)=0),TRUE,FALSE)</f>
        <v>0</v>
      </c>
    </row>
    <row r="1415" spans="1:11" s="3" customFormat="1" ht="16.5" customHeight="1">
      <c r="A1415" s="96"/>
      <c r="B1415" s="194"/>
      <c r="C1415" s="195"/>
      <c r="D1415" s="195"/>
      <c r="E1415" s="195"/>
      <c r="F1415" s="196"/>
      <c r="G1415" s="197" t="str">
        <f t="shared" si="44"/>
        <v/>
      </c>
      <c r="H1415" s="203"/>
      <c r="I1415" s="97"/>
      <c r="J1415" s="3" t="b">
        <f t="shared" si="45"/>
        <v>0</v>
      </c>
      <c r="K1415" s="1" t="b">
        <f>IF(AND(B1415&lt;&gt;"",COUNTIF(Buildings!B:B,B1415)=0),TRUE,FALSE)</f>
        <v>0</v>
      </c>
    </row>
    <row r="1416" spans="1:11" s="3" customFormat="1" ht="16.5" customHeight="1">
      <c r="A1416" s="96"/>
      <c r="B1416" s="199"/>
      <c r="C1416" s="200"/>
      <c r="D1416" s="200"/>
      <c r="E1416" s="200"/>
      <c r="F1416" s="201"/>
      <c r="G1416" s="197" t="str">
        <f t="shared" si="44"/>
        <v/>
      </c>
      <c r="H1416" s="203"/>
      <c r="I1416" s="97"/>
      <c r="J1416" s="3" t="b">
        <f t="shared" si="45"/>
        <v>0</v>
      </c>
      <c r="K1416" s="1" t="b">
        <f>IF(AND(B1416&lt;&gt;"",COUNTIF(Buildings!B:B,B1416)=0),TRUE,FALSE)</f>
        <v>0</v>
      </c>
    </row>
    <row r="1417" spans="1:11" s="3" customFormat="1" ht="16.5" customHeight="1">
      <c r="A1417" s="96"/>
      <c r="B1417" s="194"/>
      <c r="C1417" s="195"/>
      <c r="D1417" s="195"/>
      <c r="E1417" s="195"/>
      <c r="F1417" s="196"/>
      <c r="G1417" s="197" t="str">
        <f t="shared" si="44"/>
        <v/>
      </c>
      <c r="H1417" s="203"/>
      <c r="I1417" s="97"/>
      <c r="J1417" s="3" t="b">
        <f t="shared" si="45"/>
        <v>0</v>
      </c>
      <c r="K1417" s="1" t="b">
        <f>IF(AND(B1417&lt;&gt;"",COUNTIF(Buildings!B:B,B1417)=0),TRUE,FALSE)</f>
        <v>0</v>
      </c>
    </row>
    <row r="1418" spans="1:11" s="3" customFormat="1" ht="16.5" customHeight="1">
      <c r="A1418" s="96"/>
      <c r="B1418" s="199"/>
      <c r="C1418" s="200"/>
      <c r="D1418" s="200"/>
      <c r="E1418" s="200"/>
      <c r="F1418" s="201"/>
      <c r="G1418" s="197" t="str">
        <f t="shared" si="44"/>
        <v/>
      </c>
      <c r="H1418" s="203"/>
      <c r="I1418" s="97"/>
      <c r="J1418" s="3" t="b">
        <f t="shared" si="45"/>
        <v>0</v>
      </c>
      <c r="K1418" s="1" t="b">
        <f>IF(AND(B1418&lt;&gt;"",COUNTIF(Buildings!B:B,B1418)=0),TRUE,FALSE)</f>
        <v>0</v>
      </c>
    </row>
    <row r="1419" spans="1:11" s="3" customFormat="1" ht="16.5" customHeight="1">
      <c r="A1419" s="96"/>
      <c r="B1419" s="194"/>
      <c r="C1419" s="195"/>
      <c r="D1419" s="195"/>
      <c r="E1419" s="195"/>
      <c r="F1419" s="196"/>
      <c r="G1419" s="197" t="str">
        <f t="shared" si="44"/>
        <v/>
      </c>
      <c r="H1419" s="203"/>
      <c r="I1419" s="97"/>
      <c r="J1419" s="3" t="b">
        <f t="shared" si="45"/>
        <v>0</v>
      </c>
      <c r="K1419" s="1" t="b">
        <f>IF(AND(B1419&lt;&gt;"",COUNTIF(Buildings!B:B,B1419)=0),TRUE,FALSE)</f>
        <v>0</v>
      </c>
    </row>
    <row r="1420" spans="1:11" s="3" customFormat="1" ht="16.5" customHeight="1">
      <c r="A1420" s="96"/>
      <c r="B1420" s="199"/>
      <c r="C1420" s="200"/>
      <c r="D1420" s="200"/>
      <c r="E1420" s="200"/>
      <c r="F1420" s="201"/>
      <c r="G1420" s="197" t="str">
        <f t="shared" si="44"/>
        <v/>
      </c>
      <c r="H1420" s="203"/>
      <c r="I1420" s="97"/>
      <c r="J1420" s="3" t="b">
        <f t="shared" si="45"/>
        <v>0</v>
      </c>
      <c r="K1420" s="1" t="b">
        <f>IF(AND(B1420&lt;&gt;"",COUNTIF(Buildings!B:B,B1420)=0),TRUE,FALSE)</f>
        <v>0</v>
      </c>
    </row>
    <row r="1421" spans="1:11" s="3" customFormat="1" ht="16.5" customHeight="1">
      <c r="A1421" s="96"/>
      <c r="B1421" s="194"/>
      <c r="C1421" s="195"/>
      <c r="D1421" s="195"/>
      <c r="E1421" s="195"/>
      <c r="F1421" s="196"/>
      <c r="G1421" s="197" t="str">
        <f t="shared" si="44"/>
        <v/>
      </c>
      <c r="H1421" s="203"/>
      <c r="I1421" s="97"/>
      <c r="J1421" s="3" t="b">
        <f t="shared" si="45"/>
        <v>0</v>
      </c>
      <c r="K1421" s="1" t="b">
        <f>IF(AND(B1421&lt;&gt;"",COUNTIF(Buildings!B:B,B1421)=0),TRUE,FALSE)</f>
        <v>0</v>
      </c>
    </row>
    <row r="1422" spans="1:11" s="3" customFormat="1" ht="16.5" customHeight="1">
      <c r="A1422" s="96"/>
      <c r="B1422" s="199"/>
      <c r="C1422" s="200"/>
      <c r="D1422" s="200"/>
      <c r="E1422" s="200"/>
      <c r="F1422" s="201"/>
      <c r="G1422" s="197" t="str">
        <f t="shared" si="44"/>
        <v/>
      </c>
      <c r="H1422" s="203"/>
      <c r="I1422" s="97"/>
      <c r="J1422" s="3" t="b">
        <f t="shared" si="45"/>
        <v>0</v>
      </c>
      <c r="K1422" s="1" t="b">
        <f>IF(AND(B1422&lt;&gt;"",COUNTIF(Buildings!B:B,B1422)=0),TRUE,FALSE)</f>
        <v>0</v>
      </c>
    </row>
    <row r="1423" spans="1:11" s="3" customFormat="1" ht="16.5" customHeight="1">
      <c r="A1423" s="96"/>
      <c r="B1423" s="194"/>
      <c r="C1423" s="195"/>
      <c r="D1423" s="195"/>
      <c r="E1423" s="195"/>
      <c r="F1423" s="196"/>
      <c r="G1423" s="197" t="str">
        <f t="shared" si="44"/>
        <v/>
      </c>
      <c r="H1423" s="203"/>
      <c r="I1423" s="97"/>
      <c r="J1423" s="3" t="b">
        <f t="shared" si="45"/>
        <v>0</v>
      </c>
      <c r="K1423" s="1" t="b">
        <f>IF(AND(B1423&lt;&gt;"",COUNTIF(Buildings!B:B,B1423)=0),TRUE,FALSE)</f>
        <v>0</v>
      </c>
    </row>
    <row r="1424" spans="1:11" s="3" customFormat="1" ht="16.5" customHeight="1">
      <c r="A1424" s="96"/>
      <c r="B1424" s="199"/>
      <c r="C1424" s="200"/>
      <c r="D1424" s="200"/>
      <c r="E1424" s="200"/>
      <c r="F1424" s="201"/>
      <c r="G1424" s="197" t="str">
        <f t="shared" si="44"/>
        <v/>
      </c>
      <c r="H1424" s="203"/>
      <c r="I1424" s="97"/>
      <c r="J1424" s="3" t="b">
        <f t="shared" si="45"/>
        <v>0</v>
      </c>
      <c r="K1424" s="1" t="b">
        <f>IF(AND(B1424&lt;&gt;"",COUNTIF(Buildings!B:B,B1424)=0),TRUE,FALSE)</f>
        <v>0</v>
      </c>
    </row>
    <row r="1425" spans="1:11" s="3" customFormat="1" ht="16.5" customHeight="1">
      <c r="A1425" s="96"/>
      <c r="B1425" s="194"/>
      <c r="C1425" s="195"/>
      <c r="D1425" s="195"/>
      <c r="E1425" s="195"/>
      <c r="F1425" s="196"/>
      <c r="G1425" s="197" t="str">
        <f t="shared" si="44"/>
        <v/>
      </c>
      <c r="H1425" s="203"/>
      <c r="I1425" s="97"/>
      <c r="J1425" s="3" t="b">
        <f t="shared" si="45"/>
        <v>0</v>
      </c>
      <c r="K1425" s="1" t="b">
        <f>IF(AND(B1425&lt;&gt;"",COUNTIF(Buildings!B:B,B1425)=0),TRUE,FALSE)</f>
        <v>0</v>
      </c>
    </row>
    <row r="1426" spans="1:11" s="3" customFormat="1" ht="16.5" customHeight="1">
      <c r="A1426" s="96"/>
      <c r="B1426" s="199"/>
      <c r="C1426" s="200"/>
      <c r="D1426" s="200"/>
      <c r="E1426" s="200"/>
      <c r="F1426" s="201"/>
      <c r="G1426" s="197" t="str">
        <f t="shared" si="44"/>
        <v/>
      </c>
      <c r="H1426" s="203"/>
      <c r="I1426" s="97"/>
      <c r="J1426" s="3" t="b">
        <f t="shared" si="45"/>
        <v>0</v>
      </c>
      <c r="K1426" s="1" t="b">
        <f>IF(AND(B1426&lt;&gt;"",COUNTIF(Buildings!B:B,B1426)=0),TRUE,FALSE)</f>
        <v>0</v>
      </c>
    </row>
    <row r="1427" spans="1:11" s="3" customFormat="1" ht="16.5" customHeight="1">
      <c r="A1427" s="96"/>
      <c r="B1427" s="194"/>
      <c r="C1427" s="195"/>
      <c r="D1427" s="195"/>
      <c r="E1427" s="195"/>
      <c r="F1427" s="196"/>
      <c r="G1427" s="197" t="str">
        <f t="shared" si="44"/>
        <v/>
      </c>
      <c r="H1427" s="203"/>
      <c r="I1427" s="97"/>
      <c r="J1427" s="3" t="b">
        <f t="shared" si="45"/>
        <v>0</v>
      </c>
      <c r="K1427" s="1" t="b">
        <f>IF(AND(B1427&lt;&gt;"",COUNTIF(Buildings!B:B,B1427)=0),TRUE,FALSE)</f>
        <v>0</v>
      </c>
    </row>
    <row r="1428" spans="1:11" s="3" customFormat="1" ht="16.5" customHeight="1">
      <c r="A1428" s="96"/>
      <c r="B1428" s="199"/>
      <c r="C1428" s="200"/>
      <c r="D1428" s="200"/>
      <c r="E1428" s="200"/>
      <c r="F1428" s="201"/>
      <c r="G1428" s="197" t="str">
        <f t="shared" si="44"/>
        <v/>
      </c>
      <c r="H1428" s="203"/>
      <c r="I1428" s="97"/>
      <c r="J1428" s="3" t="b">
        <f t="shared" si="45"/>
        <v>0</v>
      </c>
      <c r="K1428" s="1" t="b">
        <f>IF(AND(B1428&lt;&gt;"",COUNTIF(Buildings!B:B,B1428)=0),TRUE,FALSE)</f>
        <v>0</v>
      </c>
    </row>
    <row r="1429" spans="1:11" s="3" customFormat="1" ht="16.5" customHeight="1">
      <c r="A1429" s="96"/>
      <c r="B1429" s="194"/>
      <c r="C1429" s="195"/>
      <c r="D1429" s="195"/>
      <c r="E1429" s="195"/>
      <c r="F1429" s="196"/>
      <c r="G1429" s="197" t="str">
        <f t="shared" si="44"/>
        <v/>
      </c>
      <c r="H1429" s="203"/>
      <c r="I1429" s="97"/>
      <c r="J1429" s="3" t="b">
        <f t="shared" si="45"/>
        <v>0</v>
      </c>
      <c r="K1429" s="1" t="b">
        <f>IF(AND(B1429&lt;&gt;"",COUNTIF(Buildings!B:B,B1429)=0),TRUE,FALSE)</f>
        <v>0</v>
      </c>
    </row>
    <row r="1430" spans="1:11" s="3" customFormat="1" ht="16.5" customHeight="1">
      <c r="A1430" s="96"/>
      <c r="B1430" s="199"/>
      <c r="C1430" s="200"/>
      <c r="D1430" s="200"/>
      <c r="E1430" s="200"/>
      <c r="F1430" s="201"/>
      <c r="G1430" s="197" t="str">
        <f t="shared" si="44"/>
        <v/>
      </c>
      <c r="H1430" s="203"/>
      <c r="I1430" s="97"/>
      <c r="J1430" s="3" t="b">
        <f t="shared" si="45"/>
        <v>0</v>
      </c>
      <c r="K1430" s="1" t="b">
        <f>IF(AND(B1430&lt;&gt;"",COUNTIF(Buildings!B:B,B1430)=0),TRUE,FALSE)</f>
        <v>0</v>
      </c>
    </row>
    <row r="1431" spans="1:11" s="3" customFormat="1" ht="16.5" customHeight="1">
      <c r="A1431" s="96"/>
      <c r="B1431" s="194"/>
      <c r="C1431" s="195"/>
      <c r="D1431" s="195"/>
      <c r="E1431" s="195"/>
      <c r="F1431" s="196"/>
      <c r="G1431" s="197" t="str">
        <f t="shared" si="44"/>
        <v/>
      </c>
      <c r="H1431" s="203"/>
      <c r="I1431" s="97"/>
      <c r="J1431" s="3" t="b">
        <f t="shared" si="45"/>
        <v>0</v>
      </c>
      <c r="K1431" s="1" t="b">
        <f>IF(AND(B1431&lt;&gt;"",COUNTIF(Buildings!B:B,B1431)=0),TRUE,FALSE)</f>
        <v>0</v>
      </c>
    </row>
    <row r="1432" spans="1:11" s="3" customFormat="1" ht="16.5" customHeight="1">
      <c r="A1432" s="96"/>
      <c r="B1432" s="199"/>
      <c r="C1432" s="200"/>
      <c r="D1432" s="200"/>
      <c r="E1432" s="200"/>
      <c r="F1432" s="201"/>
      <c r="G1432" s="197" t="str">
        <f t="shared" si="44"/>
        <v/>
      </c>
      <c r="H1432" s="203"/>
      <c r="I1432" s="97"/>
      <c r="J1432" s="3" t="b">
        <f t="shared" si="45"/>
        <v>0</v>
      </c>
      <c r="K1432" s="1" t="b">
        <f>IF(AND(B1432&lt;&gt;"",COUNTIF(Buildings!B:B,B1432)=0),TRUE,FALSE)</f>
        <v>0</v>
      </c>
    </row>
    <row r="1433" spans="1:11" s="3" customFormat="1" ht="16.5" customHeight="1">
      <c r="A1433" s="96"/>
      <c r="B1433" s="194"/>
      <c r="C1433" s="195"/>
      <c r="D1433" s="195"/>
      <c r="E1433" s="195"/>
      <c r="F1433" s="196"/>
      <c r="G1433" s="197" t="str">
        <f t="shared" si="44"/>
        <v/>
      </c>
      <c r="H1433" s="203"/>
      <c r="I1433" s="97"/>
      <c r="J1433" s="3" t="b">
        <f t="shared" si="45"/>
        <v>0</v>
      </c>
      <c r="K1433" s="1" t="b">
        <f>IF(AND(B1433&lt;&gt;"",COUNTIF(Buildings!B:B,B1433)=0),TRUE,FALSE)</f>
        <v>0</v>
      </c>
    </row>
    <row r="1434" spans="1:11" s="3" customFormat="1" ht="16.5" customHeight="1">
      <c r="A1434" s="96"/>
      <c r="B1434" s="199"/>
      <c r="C1434" s="200"/>
      <c r="D1434" s="200"/>
      <c r="E1434" s="200"/>
      <c r="F1434" s="201"/>
      <c r="G1434" s="197" t="str">
        <f t="shared" si="44"/>
        <v/>
      </c>
      <c r="H1434" s="203"/>
      <c r="I1434" s="97"/>
      <c r="J1434" s="3" t="b">
        <f t="shared" si="45"/>
        <v>0</v>
      </c>
      <c r="K1434" s="1" t="b">
        <f>IF(AND(B1434&lt;&gt;"",COUNTIF(Buildings!B:B,B1434)=0),TRUE,FALSE)</f>
        <v>0</v>
      </c>
    </row>
    <row r="1435" spans="1:11" s="3" customFormat="1" ht="16.5" customHeight="1">
      <c r="A1435" s="96"/>
      <c r="B1435" s="194"/>
      <c r="C1435" s="195"/>
      <c r="D1435" s="195"/>
      <c r="E1435" s="195"/>
      <c r="F1435" s="196"/>
      <c r="G1435" s="197" t="str">
        <f t="shared" si="44"/>
        <v/>
      </c>
      <c r="H1435" s="203"/>
      <c r="I1435" s="97"/>
      <c r="J1435" s="3" t="b">
        <f t="shared" si="45"/>
        <v>0</v>
      </c>
      <c r="K1435" s="1" t="b">
        <f>IF(AND(B1435&lt;&gt;"",COUNTIF(Buildings!B:B,B1435)=0),TRUE,FALSE)</f>
        <v>0</v>
      </c>
    </row>
    <row r="1436" spans="1:11" s="3" customFormat="1" ht="16.5" customHeight="1">
      <c r="A1436" s="96"/>
      <c r="B1436" s="199"/>
      <c r="C1436" s="200"/>
      <c r="D1436" s="200"/>
      <c r="E1436" s="200"/>
      <c r="F1436" s="201"/>
      <c r="G1436" s="197" t="str">
        <f t="shared" si="44"/>
        <v/>
      </c>
      <c r="H1436" s="203"/>
      <c r="I1436" s="97"/>
      <c r="J1436" s="3" t="b">
        <f t="shared" si="45"/>
        <v>0</v>
      </c>
      <c r="K1436" s="1" t="b">
        <f>IF(AND(B1436&lt;&gt;"",COUNTIF(Buildings!B:B,B1436)=0),TRUE,FALSE)</f>
        <v>0</v>
      </c>
    </row>
    <row r="1437" spans="1:11" s="3" customFormat="1" ht="16.5" customHeight="1">
      <c r="A1437" s="96"/>
      <c r="B1437" s="194"/>
      <c r="C1437" s="195"/>
      <c r="D1437" s="195"/>
      <c r="E1437" s="195"/>
      <c r="F1437" s="196"/>
      <c r="G1437" s="197" t="str">
        <f t="shared" si="44"/>
        <v/>
      </c>
      <c r="H1437" s="203"/>
      <c r="I1437" s="97"/>
      <c r="J1437" s="3" t="b">
        <f t="shared" si="45"/>
        <v>0</v>
      </c>
      <c r="K1437" s="1" t="b">
        <f>IF(AND(B1437&lt;&gt;"",COUNTIF(Buildings!B:B,B1437)=0),TRUE,FALSE)</f>
        <v>0</v>
      </c>
    </row>
    <row r="1438" spans="1:11" s="3" customFormat="1" ht="16.5" customHeight="1">
      <c r="A1438" s="96"/>
      <c r="B1438" s="199"/>
      <c r="C1438" s="200"/>
      <c r="D1438" s="200"/>
      <c r="E1438" s="200"/>
      <c r="F1438" s="201"/>
      <c r="G1438" s="197" t="str">
        <f t="shared" si="44"/>
        <v/>
      </c>
      <c r="H1438" s="203"/>
      <c r="I1438" s="97"/>
      <c r="J1438" s="3" t="b">
        <f t="shared" si="45"/>
        <v>0</v>
      </c>
      <c r="K1438" s="1" t="b">
        <f>IF(AND(B1438&lt;&gt;"",COUNTIF(Buildings!B:B,B1438)=0),TRUE,FALSE)</f>
        <v>0</v>
      </c>
    </row>
    <row r="1439" spans="1:11" s="3" customFormat="1" ht="16.5" customHeight="1">
      <c r="A1439" s="96"/>
      <c r="B1439" s="194"/>
      <c r="C1439" s="195"/>
      <c r="D1439" s="195"/>
      <c r="E1439" s="195"/>
      <c r="F1439" s="196"/>
      <c r="G1439" s="197" t="str">
        <f t="shared" si="44"/>
        <v/>
      </c>
      <c r="H1439" s="203"/>
      <c r="I1439" s="97"/>
      <c r="J1439" s="3" t="b">
        <f t="shared" si="45"/>
        <v>0</v>
      </c>
      <c r="K1439" s="1" t="b">
        <f>IF(AND(B1439&lt;&gt;"",COUNTIF(Buildings!B:B,B1439)=0),TRUE,FALSE)</f>
        <v>0</v>
      </c>
    </row>
    <row r="1440" spans="1:11" s="3" customFormat="1" ht="16.5" customHeight="1">
      <c r="A1440" s="96"/>
      <c r="B1440" s="199"/>
      <c r="C1440" s="200"/>
      <c r="D1440" s="200"/>
      <c r="E1440" s="200"/>
      <c r="F1440" s="201"/>
      <c r="G1440" s="197" t="str">
        <f t="shared" si="44"/>
        <v/>
      </c>
      <c r="H1440" s="203"/>
      <c r="I1440" s="97"/>
      <c r="J1440" s="3" t="b">
        <f t="shared" si="45"/>
        <v>0</v>
      </c>
      <c r="K1440" s="1" t="b">
        <f>IF(AND(B1440&lt;&gt;"",COUNTIF(Buildings!B:B,B1440)=0),TRUE,FALSE)</f>
        <v>0</v>
      </c>
    </row>
    <row r="1441" spans="1:11" s="3" customFormat="1" ht="16.5" customHeight="1">
      <c r="A1441" s="96"/>
      <c r="B1441" s="194"/>
      <c r="C1441" s="195"/>
      <c r="D1441" s="195"/>
      <c r="E1441" s="195"/>
      <c r="F1441" s="196"/>
      <c r="G1441" s="197" t="str">
        <f t="shared" si="44"/>
        <v/>
      </c>
      <c r="H1441" s="203"/>
      <c r="I1441" s="97"/>
      <c r="J1441" s="3" t="b">
        <f t="shared" si="45"/>
        <v>0</v>
      </c>
      <c r="K1441" s="1" t="b">
        <f>IF(AND(B1441&lt;&gt;"",COUNTIF(Buildings!B:B,B1441)=0),TRUE,FALSE)</f>
        <v>0</v>
      </c>
    </row>
    <row r="1442" spans="1:11" s="3" customFormat="1" ht="16.5" customHeight="1">
      <c r="A1442" s="96"/>
      <c r="B1442" s="199"/>
      <c r="C1442" s="200"/>
      <c r="D1442" s="200"/>
      <c r="E1442" s="200"/>
      <c r="F1442" s="201"/>
      <c r="G1442" s="197" t="str">
        <f t="shared" si="44"/>
        <v/>
      </c>
      <c r="H1442" s="203"/>
      <c r="I1442" s="97"/>
      <c r="J1442" s="3" t="b">
        <f t="shared" si="45"/>
        <v>0</v>
      </c>
      <c r="K1442" s="1" t="b">
        <f>IF(AND(B1442&lt;&gt;"",COUNTIF(Buildings!B:B,B1442)=0),TRUE,FALSE)</f>
        <v>0</v>
      </c>
    </row>
    <row r="1443" spans="1:11" s="3" customFormat="1" ht="16.5" customHeight="1">
      <c r="A1443" s="96"/>
      <c r="B1443" s="194"/>
      <c r="C1443" s="195"/>
      <c r="D1443" s="195"/>
      <c r="E1443" s="195"/>
      <c r="F1443" s="196"/>
      <c r="G1443" s="197" t="str">
        <f t="shared" si="44"/>
        <v/>
      </c>
      <c r="H1443" s="203"/>
      <c r="I1443" s="97"/>
      <c r="J1443" s="3" t="b">
        <f t="shared" si="45"/>
        <v>0</v>
      </c>
      <c r="K1443" s="1" t="b">
        <f>IF(AND(B1443&lt;&gt;"",COUNTIF(Buildings!B:B,B1443)=0),TRUE,FALSE)</f>
        <v>0</v>
      </c>
    </row>
    <row r="1444" spans="1:11" s="3" customFormat="1" ht="16.5" customHeight="1">
      <c r="A1444" s="96"/>
      <c r="B1444" s="199"/>
      <c r="C1444" s="200"/>
      <c r="D1444" s="200"/>
      <c r="E1444" s="200"/>
      <c r="F1444" s="201"/>
      <c r="G1444" s="197" t="str">
        <f t="shared" si="44"/>
        <v/>
      </c>
      <c r="H1444" s="203"/>
      <c r="I1444" s="97"/>
      <c r="J1444" s="3" t="b">
        <f t="shared" si="45"/>
        <v>0</v>
      </c>
      <c r="K1444" s="1" t="b">
        <f>IF(AND(B1444&lt;&gt;"",COUNTIF(Buildings!B:B,B1444)=0),TRUE,FALSE)</f>
        <v>0</v>
      </c>
    </row>
    <row r="1445" spans="1:11" s="3" customFormat="1" ht="16.5" customHeight="1">
      <c r="A1445" s="96"/>
      <c r="B1445" s="194"/>
      <c r="C1445" s="195"/>
      <c r="D1445" s="195"/>
      <c r="E1445" s="195"/>
      <c r="F1445" s="196"/>
      <c r="G1445" s="197" t="str">
        <f t="shared" si="44"/>
        <v/>
      </c>
      <c r="H1445" s="203"/>
      <c r="I1445" s="97"/>
      <c r="J1445" s="3" t="b">
        <f t="shared" si="45"/>
        <v>0</v>
      </c>
      <c r="K1445" s="1" t="b">
        <f>IF(AND(B1445&lt;&gt;"",COUNTIF(Buildings!B:B,B1445)=0),TRUE,FALSE)</f>
        <v>0</v>
      </c>
    </row>
    <row r="1446" spans="1:11" s="3" customFormat="1" ht="16.5" customHeight="1">
      <c r="A1446" s="96"/>
      <c r="B1446" s="199"/>
      <c r="C1446" s="200"/>
      <c r="D1446" s="200"/>
      <c r="E1446" s="200"/>
      <c r="F1446" s="201"/>
      <c r="G1446" s="197" t="str">
        <f t="shared" si="44"/>
        <v/>
      </c>
      <c r="H1446" s="203"/>
      <c r="I1446" s="97"/>
      <c r="J1446" s="3" t="b">
        <f t="shared" si="45"/>
        <v>0</v>
      </c>
      <c r="K1446" s="1" t="b">
        <f>IF(AND(B1446&lt;&gt;"",COUNTIF(Buildings!B:B,B1446)=0),TRUE,FALSE)</f>
        <v>0</v>
      </c>
    </row>
    <row r="1447" spans="1:11" s="3" customFormat="1" ht="16.5" customHeight="1">
      <c r="A1447" s="96"/>
      <c r="B1447" s="194"/>
      <c r="C1447" s="195"/>
      <c r="D1447" s="195"/>
      <c r="E1447" s="195"/>
      <c r="F1447" s="196"/>
      <c r="G1447" s="197" t="str">
        <f t="shared" si="44"/>
        <v/>
      </c>
      <c r="H1447" s="203"/>
      <c r="I1447" s="97"/>
      <c r="J1447" s="3" t="b">
        <f t="shared" si="45"/>
        <v>0</v>
      </c>
      <c r="K1447" s="1" t="b">
        <f>IF(AND(B1447&lt;&gt;"",COUNTIF(Buildings!B:B,B1447)=0),TRUE,FALSE)</f>
        <v>0</v>
      </c>
    </row>
    <row r="1448" spans="1:11" s="3" customFormat="1" ht="16.5" customHeight="1">
      <c r="A1448" s="96"/>
      <c r="B1448" s="199"/>
      <c r="C1448" s="200"/>
      <c r="D1448" s="200"/>
      <c r="E1448" s="200"/>
      <c r="F1448" s="201"/>
      <c r="G1448" s="197" t="str">
        <f t="shared" si="44"/>
        <v/>
      </c>
      <c r="H1448" s="203"/>
      <c r="I1448" s="97"/>
      <c r="J1448" s="3" t="b">
        <f t="shared" si="45"/>
        <v>0</v>
      </c>
      <c r="K1448" s="1" t="b">
        <f>IF(AND(B1448&lt;&gt;"",COUNTIF(Buildings!B:B,B1448)=0),TRUE,FALSE)</f>
        <v>0</v>
      </c>
    </row>
    <row r="1449" spans="1:11" s="3" customFormat="1" ht="16.5" customHeight="1">
      <c r="A1449" s="96"/>
      <c r="B1449" s="194"/>
      <c r="C1449" s="195"/>
      <c r="D1449" s="195"/>
      <c r="E1449" s="195"/>
      <c r="F1449" s="196"/>
      <c r="G1449" s="197" t="str">
        <f t="shared" si="44"/>
        <v/>
      </c>
      <c r="H1449" s="203"/>
      <c r="I1449" s="97"/>
      <c r="J1449" s="3" t="b">
        <f t="shared" si="45"/>
        <v>0</v>
      </c>
      <c r="K1449" s="1" t="b">
        <f>IF(AND(B1449&lt;&gt;"",COUNTIF(Buildings!B:B,B1449)=0),TRUE,FALSE)</f>
        <v>0</v>
      </c>
    </row>
    <row r="1450" spans="1:11" s="3" customFormat="1" ht="16.5" customHeight="1">
      <c r="A1450" s="96"/>
      <c r="B1450" s="199"/>
      <c r="C1450" s="200"/>
      <c r="D1450" s="200"/>
      <c r="E1450" s="200"/>
      <c r="F1450" s="201"/>
      <c r="G1450" s="197" t="str">
        <f t="shared" si="44"/>
        <v/>
      </c>
      <c r="H1450" s="203"/>
      <c r="I1450" s="97"/>
      <c r="J1450" s="3" t="b">
        <f t="shared" si="45"/>
        <v>0</v>
      </c>
      <c r="K1450" s="1" t="b">
        <f>IF(AND(B1450&lt;&gt;"",COUNTIF(Buildings!B:B,B1450)=0),TRUE,FALSE)</f>
        <v>0</v>
      </c>
    </row>
    <row r="1451" spans="1:11" s="3" customFormat="1" ht="16.5" customHeight="1">
      <c r="A1451" s="96"/>
      <c r="B1451" s="194"/>
      <c r="C1451" s="195"/>
      <c r="D1451" s="195"/>
      <c r="E1451" s="195"/>
      <c r="F1451" s="196"/>
      <c r="G1451" s="197" t="str">
        <f t="shared" si="44"/>
        <v/>
      </c>
      <c r="H1451" s="203"/>
      <c r="I1451" s="97"/>
      <c r="J1451" s="3" t="b">
        <f t="shared" si="45"/>
        <v>0</v>
      </c>
      <c r="K1451" s="1" t="b">
        <f>IF(AND(B1451&lt;&gt;"",COUNTIF(Buildings!B:B,B1451)=0),TRUE,FALSE)</f>
        <v>0</v>
      </c>
    </row>
    <row r="1452" spans="1:11" s="3" customFormat="1" ht="16.5" customHeight="1">
      <c r="A1452" s="96"/>
      <c r="B1452" s="199"/>
      <c r="C1452" s="200"/>
      <c r="D1452" s="200"/>
      <c r="E1452" s="200"/>
      <c r="F1452" s="201"/>
      <c r="G1452" s="197" t="str">
        <f t="shared" si="44"/>
        <v/>
      </c>
      <c r="H1452" s="203"/>
      <c r="I1452" s="97"/>
      <c r="J1452" s="3" t="b">
        <f t="shared" si="45"/>
        <v>0</v>
      </c>
      <c r="K1452" s="1" t="b">
        <f>IF(AND(B1452&lt;&gt;"",COUNTIF(Buildings!B:B,B1452)=0),TRUE,FALSE)</f>
        <v>0</v>
      </c>
    </row>
    <row r="1453" spans="1:11" s="3" customFormat="1" ht="16.5" customHeight="1">
      <c r="A1453" s="96"/>
      <c r="B1453" s="194"/>
      <c r="C1453" s="195"/>
      <c r="D1453" s="195"/>
      <c r="E1453" s="195"/>
      <c r="F1453" s="196"/>
      <c r="G1453" s="197" t="str">
        <f t="shared" si="44"/>
        <v/>
      </c>
      <c r="H1453" s="203"/>
      <c r="I1453" s="97"/>
      <c r="J1453" s="3" t="b">
        <f t="shared" si="45"/>
        <v>0</v>
      </c>
      <c r="K1453" s="1" t="b">
        <f>IF(AND(B1453&lt;&gt;"",COUNTIF(Buildings!B:B,B1453)=0),TRUE,FALSE)</f>
        <v>0</v>
      </c>
    </row>
    <row r="1454" spans="1:11" s="3" customFormat="1" ht="16.5" customHeight="1">
      <c r="A1454" s="96"/>
      <c r="B1454" s="199"/>
      <c r="C1454" s="200"/>
      <c r="D1454" s="200"/>
      <c r="E1454" s="200"/>
      <c r="F1454" s="201"/>
      <c r="G1454" s="197" t="str">
        <f t="shared" si="44"/>
        <v/>
      </c>
      <c r="H1454" s="203"/>
      <c r="I1454" s="97"/>
      <c r="J1454" s="3" t="b">
        <f t="shared" si="45"/>
        <v>0</v>
      </c>
      <c r="K1454" s="1" t="b">
        <f>IF(AND(B1454&lt;&gt;"",COUNTIF(Buildings!B:B,B1454)=0),TRUE,FALSE)</f>
        <v>0</v>
      </c>
    </row>
    <row r="1455" spans="1:11" s="3" customFormat="1" ht="16.5" customHeight="1">
      <c r="A1455" s="96"/>
      <c r="B1455" s="194"/>
      <c r="C1455" s="195"/>
      <c r="D1455" s="195"/>
      <c r="E1455" s="195"/>
      <c r="F1455" s="196"/>
      <c r="G1455" s="197" t="str">
        <f t="shared" si="44"/>
        <v/>
      </c>
      <c r="H1455" s="203"/>
      <c r="I1455" s="97"/>
      <c r="J1455" s="3" t="b">
        <f t="shared" si="45"/>
        <v>0</v>
      </c>
      <c r="K1455" s="1" t="b">
        <f>IF(AND(B1455&lt;&gt;"",COUNTIF(Buildings!B:B,B1455)=0),TRUE,FALSE)</f>
        <v>0</v>
      </c>
    </row>
    <row r="1456" spans="1:11" s="3" customFormat="1" ht="16.5" customHeight="1">
      <c r="A1456" s="96"/>
      <c r="B1456" s="199"/>
      <c r="C1456" s="200"/>
      <c r="D1456" s="200"/>
      <c r="E1456" s="200"/>
      <c r="F1456" s="201"/>
      <c r="G1456" s="197" t="str">
        <f t="shared" si="44"/>
        <v/>
      </c>
      <c r="H1456" s="203"/>
      <c r="I1456" s="97"/>
      <c r="J1456" s="3" t="b">
        <f t="shared" si="45"/>
        <v>0</v>
      </c>
      <c r="K1456" s="1" t="b">
        <f>IF(AND(B1456&lt;&gt;"",COUNTIF(Buildings!B:B,B1456)=0),TRUE,FALSE)</f>
        <v>0</v>
      </c>
    </row>
    <row r="1457" spans="1:11" s="3" customFormat="1" ht="16.5" customHeight="1">
      <c r="A1457" s="96"/>
      <c r="B1457" s="194"/>
      <c r="C1457" s="195"/>
      <c r="D1457" s="195"/>
      <c r="E1457" s="195"/>
      <c r="F1457" s="196"/>
      <c r="G1457" s="197" t="str">
        <f t="shared" si="44"/>
        <v/>
      </c>
      <c r="H1457" s="203"/>
      <c r="I1457" s="97"/>
      <c r="J1457" s="3" t="b">
        <f t="shared" si="45"/>
        <v>0</v>
      </c>
      <c r="K1457" s="1" t="b">
        <f>IF(AND(B1457&lt;&gt;"",COUNTIF(Buildings!B:B,B1457)=0),TRUE,FALSE)</f>
        <v>0</v>
      </c>
    </row>
    <row r="1458" spans="1:11" s="3" customFormat="1" ht="16.5" customHeight="1">
      <c r="A1458" s="96"/>
      <c r="B1458" s="199"/>
      <c r="C1458" s="200"/>
      <c r="D1458" s="200"/>
      <c r="E1458" s="200"/>
      <c r="F1458" s="201"/>
      <c r="G1458" s="197" t="str">
        <f t="shared" si="44"/>
        <v/>
      </c>
      <c r="H1458" s="203"/>
      <c r="I1458" s="97"/>
      <c r="J1458" s="3" t="b">
        <f t="shared" si="45"/>
        <v>0</v>
      </c>
      <c r="K1458" s="1" t="b">
        <f>IF(AND(B1458&lt;&gt;"",COUNTIF(Buildings!B:B,B1458)=0),TRUE,FALSE)</f>
        <v>0</v>
      </c>
    </row>
    <row r="1459" spans="1:11" s="3" customFormat="1" ht="16.5" customHeight="1">
      <c r="A1459" s="96"/>
      <c r="B1459" s="194"/>
      <c r="C1459" s="195"/>
      <c r="D1459" s="195"/>
      <c r="E1459" s="195"/>
      <c r="F1459" s="196"/>
      <c r="G1459" s="197" t="str">
        <f t="shared" si="44"/>
        <v/>
      </c>
      <c r="H1459" s="203"/>
      <c r="I1459" s="97"/>
      <c r="J1459" s="3" t="b">
        <f t="shared" si="45"/>
        <v>0</v>
      </c>
      <c r="K1459" s="1" t="b">
        <f>IF(AND(B1459&lt;&gt;"",COUNTIF(Buildings!B:B,B1459)=0),TRUE,FALSE)</f>
        <v>0</v>
      </c>
    </row>
    <row r="1460" spans="1:11" s="3" customFormat="1" ht="16.5" customHeight="1">
      <c r="A1460" s="96"/>
      <c r="B1460" s="199"/>
      <c r="C1460" s="200"/>
      <c r="D1460" s="200"/>
      <c r="E1460" s="200"/>
      <c r="F1460" s="201"/>
      <c r="G1460" s="197" t="str">
        <f t="shared" si="44"/>
        <v/>
      </c>
      <c r="H1460" s="203"/>
      <c r="I1460" s="97"/>
      <c r="J1460" s="3" t="b">
        <f t="shared" si="45"/>
        <v>0</v>
      </c>
      <c r="K1460" s="1" t="b">
        <f>IF(AND(B1460&lt;&gt;"",COUNTIF(Buildings!B:B,B1460)=0),TRUE,FALSE)</f>
        <v>0</v>
      </c>
    </row>
    <row r="1461" spans="1:11" s="3" customFormat="1" ht="16.5" customHeight="1">
      <c r="A1461" s="96"/>
      <c r="B1461" s="194"/>
      <c r="C1461" s="195"/>
      <c r="D1461" s="195"/>
      <c r="E1461" s="195"/>
      <c r="F1461" s="196"/>
      <c r="G1461" s="197" t="str">
        <f t="shared" si="44"/>
        <v/>
      </c>
      <c r="H1461" s="203"/>
      <c r="I1461" s="97"/>
      <c r="J1461" s="3" t="b">
        <f t="shared" si="45"/>
        <v>0</v>
      </c>
      <c r="K1461" s="1" t="b">
        <f>IF(AND(B1461&lt;&gt;"",COUNTIF(Buildings!B:B,B1461)=0),TRUE,FALSE)</f>
        <v>0</v>
      </c>
    </row>
    <row r="1462" spans="1:11" s="3" customFormat="1" ht="16.5" customHeight="1">
      <c r="A1462" s="96"/>
      <c r="B1462" s="199"/>
      <c r="C1462" s="200"/>
      <c r="D1462" s="200"/>
      <c r="E1462" s="200"/>
      <c r="F1462" s="201"/>
      <c r="G1462" s="197" t="str">
        <f t="shared" si="44"/>
        <v/>
      </c>
      <c r="H1462" s="203"/>
      <c r="I1462" s="97"/>
      <c r="J1462" s="3" t="b">
        <f t="shared" si="45"/>
        <v>0</v>
      </c>
      <c r="K1462" s="1" t="b">
        <f>IF(AND(B1462&lt;&gt;"",COUNTIF(Buildings!B:B,B1462)=0),TRUE,FALSE)</f>
        <v>0</v>
      </c>
    </row>
    <row r="1463" spans="1:11" s="3" customFormat="1" ht="16.5" customHeight="1">
      <c r="A1463" s="96"/>
      <c r="B1463" s="194"/>
      <c r="C1463" s="195"/>
      <c r="D1463" s="195"/>
      <c r="E1463" s="195"/>
      <c r="F1463" s="196"/>
      <c r="G1463" s="197" t="str">
        <f t="shared" si="44"/>
        <v/>
      </c>
      <c r="H1463" s="203"/>
      <c r="I1463" s="97"/>
      <c r="J1463" s="3" t="b">
        <f t="shared" si="45"/>
        <v>0</v>
      </c>
      <c r="K1463" s="1" t="b">
        <f>IF(AND(B1463&lt;&gt;"",COUNTIF(Buildings!B:B,B1463)=0),TRUE,FALSE)</f>
        <v>0</v>
      </c>
    </row>
    <row r="1464" spans="1:11" s="3" customFormat="1" ht="16.5" customHeight="1">
      <c r="A1464" s="96"/>
      <c r="B1464" s="199"/>
      <c r="C1464" s="200"/>
      <c r="D1464" s="200"/>
      <c r="E1464" s="200"/>
      <c r="F1464" s="201"/>
      <c r="G1464" s="197" t="str">
        <f t="shared" si="44"/>
        <v/>
      </c>
      <c r="H1464" s="203"/>
      <c r="I1464" s="97"/>
      <c r="J1464" s="3" t="b">
        <f t="shared" si="45"/>
        <v>0</v>
      </c>
      <c r="K1464" s="1" t="b">
        <f>IF(AND(B1464&lt;&gt;"",COUNTIF(Buildings!B:B,B1464)=0),TRUE,FALSE)</f>
        <v>0</v>
      </c>
    </row>
    <row r="1465" spans="1:11" s="3" customFormat="1" ht="16.5" customHeight="1">
      <c r="A1465" s="96"/>
      <c r="B1465" s="194"/>
      <c r="C1465" s="195"/>
      <c r="D1465" s="195"/>
      <c r="E1465" s="195"/>
      <c r="F1465" s="196"/>
      <c r="G1465" s="197" t="str">
        <f t="shared" si="44"/>
        <v/>
      </c>
      <c r="H1465" s="203"/>
      <c r="I1465" s="97"/>
      <c r="J1465" s="3" t="b">
        <f t="shared" si="45"/>
        <v>0</v>
      </c>
      <c r="K1465" s="1" t="b">
        <f>IF(AND(B1465&lt;&gt;"",COUNTIF(Buildings!B:B,B1465)=0),TRUE,FALSE)</f>
        <v>0</v>
      </c>
    </row>
    <row r="1466" spans="1:11" s="3" customFormat="1" ht="16.5" customHeight="1">
      <c r="A1466" s="96"/>
      <c r="B1466" s="199"/>
      <c r="C1466" s="200"/>
      <c r="D1466" s="200"/>
      <c r="E1466" s="200"/>
      <c r="F1466" s="201"/>
      <c r="G1466" s="197" t="str">
        <f t="shared" si="44"/>
        <v/>
      </c>
      <c r="H1466" s="203"/>
      <c r="I1466" s="97"/>
      <c r="J1466" s="3" t="b">
        <f t="shared" si="45"/>
        <v>0</v>
      </c>
      <c r="K1466" s="1" t="b">
        <f>IF(AND(B1466&lt;&gt;"",COUNTIF(Buildings!B:B,B1466)=0),TRUE,FALSE)</f>
        <v>0</v>
      </c>
    </row>
    <row r="1467" spans="1:11" s="3" customFormat="1" ht="16.5" customHeight="1">
      <c r="A1467" s="96"/>
      <c r="B1467" s="194"/>
      <c r="C1467" s="195"/>
      <c r="D1467" s="195"/>
      <c r="E1467" s="195"/>
      <c r="F1467" s="196"/>
      <c r="G1467" s="197" t="str">
        <f t="shared" si="44"/>
        <v/>
      </c>
      <c r="H1467" s="203"/>
      <c r="I1467" s="97"/>
      <c r="J1467" s="3" t="b">
        <f t="shared" si="45"/>
        <v>0</v>
      </c>
      <c r="K1467" s="1" t="b">
        <f>IF(AND(B1467&lt;&gt;"",COUNTIF(Buildings!B:B,B1467)=0),TRUE,FALSE)</f>
        <v>0</v>
      </c>
    </row>
    <row r="1468" spans="1:11" s="3" customFormat="1" ht="16.5" customHeight="1">
      <c r="A1468" s="96"/>
      <c r="B1468" s="199"/>
      <c r="C1468" s="200"/>
      <c r="D1468" s="200"/>
      <c r="E1468" s="200"/>
      <c r="F1468" s="201"/>
      <c r="G1468" s="197" t="str">
        <f t="shared" si="44"/>
        <v/>
      </c>
      <c r="H1468" s="203"/>
      <c r="I1468" s="97"/>
      <c r="J1468" s="3" t="b">
        <f t="shared" si="45"/>
        <v>0</v>
      </c>
      <c r="K1468" s="1" t="b">
        <f>IF(AND(B1468&lt;&gt;"",COUNTIF(Buildings!B:B,B1468)=0),TRUE,FALSE)</f>
        <v>0</v>
      </c>
    </row>
    <row r="1469" spans="1:11" s="3" customFormat="1" ht="16.5" customHeight="1">
      <c r="A1469" s="96"/>
      <c r="B1469" s="194"/>
      <c r="C1469" s="195"/>
      <c r="D1469" s="195"/>
      <c r="E1469" s="195"/>
      <c r="F1469" s="196"/>
      <c r="G1469" s="197" t="str">
        <f t="shared" si="44"/>
        <v/>
      </c>
      <c r="H1469" s="203"/>
      <c r="I1469" s="97"/>
      <c r="J1469" s="3" t="b">
        <f t="shared" si="45"/>
        <v>0</v>
      </c>
      <c r="K1469" s="1" t="b">
        <f>IF(AND(B1469&lt;&gt;"",COUNTIF(Buildings!B:B,B1469)=0),TRUE,FALSE)</f>
        <v>0</v>
      </c>
    </row>
    <row r="1470" spans="1:11" s="3" customFormat="1" ht="16.5" customHeight="1">
      <c r="A1470" s="96"/>
      <c r="B1470" s="199"/>
      <c r="C1470" s="200"/>
      <c r="D1470" s="200"/>
      <c r="E1470" s="200"/>
      <c r="F1470" s="201"/>
      <c r="G1470" s="197" t="str">
        <f t="shared" si="44"/>
        <v/>
      </c>
      <c r="H1470" s="203"/>
      <c r="I1470" s="97"/>
      <c r="J1470" s="3" t="b">
        <f t="shared" si="45"/>
        <v>0</v>
      </c>
      <c r="K1470" s="1" t="b">
        <f>IF(AND(B1470&lt;&gt;"",COUNTIF(Buildings!B:B,B1470)=0),TRUE,FALSE)</f>
        <v>0</v>
      </c>
    </row>
    <row r="1471" spans="1:11" s="3" customFormat="1" ht="16.5" customHeight="1">
      <c r="A1471" s="96"/>
      <c r="B1471" s="194"/>
      <c r="C1471" s="195"/>
      <c r="D1471" s="195"/>
      <c r="E1471" s="195"/>
      <c r="F1471" s="196"/>
      <c r="G1471" s="197" t="str">
        <f t="shared" si="44"/>
        <v/>
      </c>
      <c r="H1471" s="203"/>
      <c r="I1471" s="97"/>
      <c r="J1471" s="3" t="b">
        <f t="shared" si="45"/>
        <v>0</v>
      </c>
      <c r="K1471" s="1" t="b">
        <f>IF(AND(B1471&lt;&gt;"",COUNTIF(Buildings!B:B,B1471)=0),TRUE,FALSE)</f>
        <v>0</v>
      </c>
    </row>
    <row r="1472" spans="1:11" s="3" customFormat="1" ht="16.5" customHeight="1">
      <c r="A1472" s="96"/>
      <c r="B1472" s="199"/>
      <c r="C1472" s="200"/>
      <c r="D1472" s="200"/>
      <c r="E1472" s="200"/>
      <c r="F1472" s="201"/>
      <c r="G1472" s="197" t="str">
        <f t="shared" si="44"/>
        <v/>
      </c>
      <c r="H1472" s="203"/>
      <c r="I1472" s="97"/>
      <c r="J1472" s="3" t="b">
        <f t="shared" si="45"/>
        <v>0</v>
      </c>
      <c r="K1472" s="1" t="b">
        <f>IF(AND(B1472&lt;&gt;"",COUNTIF(Buildings!B:B,B1472)=0),TRUE,FALSE)</f>
        <v>0</v>
      </c>
    </row>
    <row r="1473" spans="1:11" s="3" customFormat="1" ht="16.5" customHeight="1">
      <c r="A1473" s="96"/>
      <c r="B1473" s="194"/>
      <c r="C1473" s="195"/>
      <c r="D1473" s="195"/>
      <c r="E1473" s="195"/>
      <c r="F1473" s="196"/>
      <c r="G1473" s="197" t="str">
        <f t="shared" si="44"/>
        <v/>
      </c>
      <c r="H1473" s="203"/>
      <c r="I1473" s="97"/>
      <c r="J1473" s="3" t="b">
        <f t="shared" si="45"/>
        <v>0</v>
      </c>
      <c r="K1473" s="1" t="b">
        <f>IF(AND(B1473&lt;&gt;"",COUNTIF(Buildings!B:B,B1473)=0),TRUE,FALSE)</f>
        <v>0</v>
      </c>
    </row>
    <row r="1474" spans="1:11" s="3" customFormat="1" ht="16.5" customHeight="1">
      <c r="A1474" s="96"/>
      <c r="B1474" s="199"/>
      <c r="C1474" s="200"/>
      <c r="D1474" s="200"/>
      <c r="E1474" s="200"/>
      <c r="F1474" s="201"/>
      <c r="G1474" s="197" t="str">
        <f t="shared" si="44"/>
        <v/>
      </c>
      <c r="H1474" s="203"/>
      <c r="I1474" s="97"/>
      <c r="J1474" s="3" t="b">
        <f t="shared" si="45"/>
        <v>0</v>
      </c>
      <c r="K1474" s="1" t="b">
        <f>IF(AND(B1474&lt;&gt;"",COUNTIF(Buildings!B:B,B1474)=0),TRUE,FALSE)</f>
        <v>0</v>
      </c>
    </row>
    <row r="1475" spans="1:11" s="3" customFormat="1" ht="16.5" customHeight="1">
      <c r="A1475" s="96"/>
      <c r="B1475" s="194"/>
      <c r="C1475" s="195"/>
      <c r="D1475" s="195"/>
      <c r="E1475" s="195"/>
      <c r="F1475" s="196"/>
      <c r="G1475" s="197" t="str">
        <f t="shared" si="44"/>
        <v/>
      </c>
      <c r="H1475" s="203"/>
      <c r="I1475" s="97"/>
      <c r="J1475" s="3" t="b">
        <f t="shared" si="45"/>
        <v>0</v>
      </c>
      <c r="K1475" s="1" t="b">
        <f>IF(AND(B1475&lt;&gt;"",COUNTIF(Buildings!B:B,B1475)=0),TRUE,FALSE)</f>
        <v>0</v>
      </c>
    </row>
    <row r="1476" spans="1:11" s="3" customFormat="1" ht="16.5" customHeight="1">
      <c r="A1476" s="96"/>
      <c r="B1476" s="199"/>
      <c r="C1476" s="200"/>
      <c r="D1476" s="200"/>
      <c r="E1476" s="200"/>
      <c r="F1476" s="201"/>
      <c r="G1476" s="197" t="str">
        <f t="shared" ref="G1476:G1539" si="46">IF(F1476="","",F1476)</f>
        <v/>
      </c>
      <c r="H1476" s="203"/>
      <c r="I1476" s="97"/>
      <c r="J1476" s="3" t="b">
        <f t="shared" ref="J1476:J1539" si="47">IF(F1476=G1476,FALSE,TRUE)</f>
        <v>0</v>
      </c>
      <c r="K1476" s="1" t="b">
        <f>IF(AND(B1476&lt;&gt;"",COUNTIF(Buildings!B:B,B1476)=0),TRUE,FALSE)</f>
        <v>0</v>
      </c>
    </row>
    <row r="1477" spans="1:11" s="3" customFormat="1" ht="16.5" customHeight="1">
      <c r="A1477" s="96"/>
      <c r="B1477" s="194"/>
      <c r="C1477" s="195"/>
      <c r="D1477" s="195"/>
      <c r="E1477" s="195"/>
      <c r="F1477" s="196"/>
      <c r="G1477" s="197" t="str">
        <f t="shared" si="46"/>
        <v/>
      </c>
      <c r="H1477" s="203"/>
      <c r="I1477" s="97"/>
      <c r="J1477" s="3" t="b">
        <f t="shared" si="47"/>
        <v>0</v>
      </c>
      <c r="K1477" s="1" t="b">
        <f>IF(AND(B1477&lt;&gt;"",COUNTIF(Buildings!B:B,B1477)=0),TRUE,FALSE)</f>
        <v>0</v>
      </c>
    </row>
    <row r="1478" spans="1:11" s="3" customFormat="1" ht="16.5" customHeight="1">
      <c r="A1478" s="96"/>
      <c r="B1478" s="199"/>
      <c r="C1478" s="200"/>
      <c r="D1478" s="200"/>
      <c r="E1478" s="200"/>
      <c r="F1478" s="201"/>
      <c r="G1478" s="197" t="str">
        <f t="shared" si="46"/>
        <v/>
      </c>
      <c r="H1478" s="203"/>
      <c r="I1478" s="97"/>
      <c r="J1478" s="3" t="b">
        <f t="shared" si="47"/>
        <v>0</v>
      </c>
      <c r="K1478" s="1" t="b">
        <f>IF(AND(B1478&lt;&gt;"",COUNTIF(Buildings!B:B,B1478)=0),TRUE,FALSE)</f>
        <v>0</v>
      </c>
    </row>
    <row r="1479" spans="1:11" s="3" customFormat="1" ht="16.5" customHeight="1">
      <c r="A1479" s="96"/>
      <c r="B1479" s="194"/>
      <c r="C1479" s="195"/>
      <c r="D1479" s="195"/>
      <c r="E1479" s="195"/>
      <c r="F1479" s="196"/>
      <c r="G1479" s="197" t="str">
        <f t="shared" si="46"/>
        <v/>
      </c>
      <c r="H1479" s="203"/>
      <c r="I1479" s="97"/>
      <c r="J1479" s="3" t="b">
        <f t="shared" si="47"/>
        <v>0</v>
      </c>
      <c r="K1479" s="1" t="b">
        <f>IF(AND(B1479&lt;&gt;"",COUNTIF(Buildings!B:B,B1479)=0),TRUE,FALSE)</f>
        <v>0</v>
      </c>
    </row>
    <row r="1480" spans="1:11" s="3" customFormat="1" ht="16.5" customHeight="1">
      <c r="A1480" s="96"/>
      <c r="B1480" s="199"/>
      <c r="C1480" s="200"/>
      <c r="D1480" s="200"/>
      <c r="E1480" s="200"/>
      <c r="F1480" s="201"/>
      <c r="G1480" s="197" t="str">
        <f t="shared" si="46"/>
        <v/>
      </c>
      <c r="H1480" s="203"/>
      <c r="I1480" s="97"/>
      <c r="J1480" s="3" t="b">
        <f t="shared" si="47"/>
        <v>0</v>
      </c>
      <c r="K1480" s="1" t="b">
        <f>IF(AND(B1480&lt;&gt;"",COUNTIF(Buildings!B:B,B1480)=0),TRUE,FALSE)</f>
        <v>0</v>
      </c>
    </row>
    <row r="1481" spans="1:11" s="3" customFormat="1" ht="16.5" customHeight="1">
      <c r="A1481" s="96"/>
      <c r="B1481" s="194"/>
      <c r="C1481" s="195"/>
      <c r="D1481" s="195"/>
      <c r="E1481" s="195"/>
      <c r="F1481" s="196"/>
      <c r="G1481" s="197" t="str">
        <f t="shared" si="46"/>
        <v/>
      </c>
      <c r="H1481" s="203"/>
      <c r="I1481" s="97"/>
      <c r="J1481" s="3" t="b">
        <f t="shared" si="47"/>
        <v>0</v>
      </c>
      <c r="K1481" s="1" t="b">
        <f>IF(AND(B1481&lt;&gt;"",COUNTIF(Buildings!B:B,B1481)=0),TRUE,FALSE)</f>
        <v>0</v>
      </c>
    </row>
    <row r="1482" spans="1:11" s="3" customFormat="1" ht="16.5" customHeight="1">
      <c r="A1482" s="96"/>
      <c r="B1482" s="199"/>
      <c r="C1482" s="200"/>
      <c r="D1482" s="200"/>
      <c r="E1482" s="200"/>
      <c r="F1482" s="201"/>
      <c r="G1482" s="197" t="str">
        <f t="shared" si="46"/>
        <v/>
      </c>
      <c r="H1482" s="203"/>
      <c r="I1482" s="97"/>
      <c r="J1482" s="3" t="b">
        <f t="shared" si="47"/>
        <v>0</v>
      </c>
      <c r="K1482" s="1" t="b">
        <f>IF(AND(B1482&lt;&gt;"",COUNTIF(Buildings!B:B,B1482)=0),TRUE,FALSE)</f>
        <v>0</v>
      </c>
    </row>
    <row r="1483" spans="1:11" s="3" customFormat="1" ht="16.5" customHeight="1">
      <c r="A1483" s="96"/>
      <c r="B1483" s="194"/>
      <c r="C1483" s="195"/>
      <c r="D1483" s="195"/>
      <c r="E1483" s="195"/>
      <c r="F1483" s="196"/>
      <c r="G1483" s="197" t="str">
        <f t="shared" si="46"/>
        <v/>
      </c>
      <c r="H1483" s="203"/>
      <c r="I1483" s="97"/>
      <c r="J1483" s="3" t="b">
        <f t="shared" si="47"/>
        <v>0</v>
      </c>
      <c r="K1483" s="1" t="b">
        <f>IF(AND(B1483&lt;&gt;"",COUNTIF(Buildings!B:B,B1483)=0),TRUE,FALSE)</f>
        <v>0</v>
      </c>
    </row>
    <row r="1484" spans="1:11" s="3" customFormat="1" ht="16.5" customHeight="1">
      <c r="A1484" s="96"/>
      <c r="B1484" s="194"/>
      <c r="C1484" s="195"/>
      <c r="D1484" s="195"/>
      <c r="E1484" s="195"/>
      <c r="F1484" s="196"/>
      <c r="G1484" s="197" t="str">
        <f t="shared" si="46"/>
        <v/>
      </c>
      <c r="H1484" s="203"/>
      <c r="I1484" s="97"/>
      <c r="J1484" s="3" t="b">
        <f t="shared" si="47"/>
        <v>0</v>
      </c>
      <c r="K1484" s="1" t="b">
        <f>IF(AND(B1484&lt;&gt;"",COUNTIF(Buildings!B:B,B1484)=0),TRUE,FALSE)</f>
        <v>0</v>
      </c>
    </row>
    <row r="1485" spans="1:11" s="3" customFormat="1" ht="16.5" customHeight="1">
      <c r="A1485" s="96"/>
      <c r="B1485" s="199"/>
      <c r="C1485" s="200"/>
      <c r="D1485" s="200"/>
      <c r="E1485" s="200"/>
      <c r="F1485" s="201"/>
      <c r="G1485" s="197" t="str">
        <f t="shared" si="46"/>
        <v/>
      </c>
      <c r="H1485" s="203"/>
      <c r="I1485" s="97"/>
      <c r="J1485" s="3" t="b">
        <f t="shared" si="47"/>
        <v>0</v>
      </c>
      <c r="K1485" s="1" t="b">
        <f>IF(AND(B1485&lt;&gt;"",COUNTIF(Buildings!B:B,B1485)=0),TRUE,FALSE)</f>
        <v>0</v>
      </c>
    </row>
    <row r="1486" spans="1:11" s="3" customFormat="1" ht="16.5" customHeight="1">
      <c r="A1486" s="96"/>
      <c r="B1486" s="194"/>
      <c r="C1486" s="195"/>
      <c r="D1486" s="195"/>
      <c r="E1486" s="195"/>
      <c r="F1486" s="196"/>
      <c r="G1486" s="197" t="str">
        <f t="shared" si="46"/>
        <v/>
      </c>
      <c r="H1486" s="203"/>
      <c r="I1486" s="97"/>
      <c r="J1486" s="3" t="b">
        <f t="shared" si="47"/>
        <v>0</v>
      </c>
      <c r="K1486" s="1" t="b">
        <f>IF(AND(B1486&lt;&gt;"",COUNTIF(Buildings!B:B,B1486)=0),TRUE,FALSE)</f>
        <v>0</v>
      </c>
    </row>
    <row r="1487" spans="1:11" s="3" customFormat="1" ht="16.5" customHeight="1">
      <c r="A1487" s="96"/>
      <c r="B1487" s="199"/>
      <c r="C1487" s="200"/>
      <c r="D1487" s="200"/>
      <c r="E1487" s="200"/>
      <c r="F1487" s="201"/>
      <c r="G1487" s="197" t="str">
        <f t="shared" si="46"/>
        <v/>
      </c>
      <c r="H1487" s="203"/>
      <c r="I1487" s="97"/>
      <c r="J1487" s="3" t="b">
        <f t="shared" si="47"/>
        <v>0</v>
      </c>
      <c r="K1487" s="1" t="b">
        <f>IF(AND(B1487&lt;&gt;"",COUNTIF(Buildings!B:B,B1487)=0),TRUE,FALSE)</f>
        <v>0</v>
      </c>
    </row>
    <row r="1488" spans="1:11" s="3" customFormat="1" ht="16.5" customHeight="1">
      <c r="A1488" s="96"/>
      <c r="B1488" s="194"/>
      <c r="C1488" s="195"/>
      <c r="D1488" s="195"/>
      <c r="E1488" s="195"/>
      <c r="F1488" s="196"/>
      <c r="G1488" s="197" t="str">
        <f t="shared" si="46"/>
        <v/>
      </c>
      <c r="H1488" s="203"/>
      <c r="I1488" s="97"/>
      <c r="J1488" s="3" t="b">
        <f t="shared" si="47"/>
        <v>0</v>
      </c>
      <c r="K1488" s="1" t="b">
        <f>IF(AND(B1488&lt;&gt;"",COUNTIF(Buildings!B:B,B1488)=0),TRUE,FALSE)</f>
        <v>0</v>
      </c>
    </row>
    <row r="1489" spans="1:11" s="3" customFormat="1" ht="16.5" customHeight="1">
      <c r="A1489" s="96"/>
      <c r="B1489" s="199"/>
      <c r="C1489" s="200"/>
      <c r="D1489" s="200"/>
      <c r="E1489" s="200"/>
      <c r="F1489" s="201"/>
      <c r="G1489" s="197" t="str">
        <f t="shared" si="46"/>
        <v/>
      </c>
      <c r="H1489" s="203"/>
      <c r="I1489" s="97"/>
      <c r="J1489" s="3" t="b">
        <f t="shared" si="47"/>
        <v>0</v>
      </c>
      <c r="K1489" s="1" t="b">
        <f>IF(AND(B1489&lt;&gt;"",COUNTIF(Buildings!B:B,B1489)=0),TRUE,FALSE)</f>
        <v>0</v>
      </c>
    </row>
    <row r="1490" spans="1:11" s="3" customFormat="1" ht="16.5" customHeight="1">
      <c r="A1490" s="96"/>
      <c r="B1490" s="194"/>
      <c r="C1490" s="195"/>
      <c r="D1490" s="195"/>
      <c r="E1490" s="195"/>
      <c r="F1490" s="196"/>
      <c r="G1490" s="197" t="str">
        <f t="shared" si="46"/>
        <v/>
      </c>
      <c r="H1490" s="203"/>
      <c r="I1490" s="97"/>
      <c r="J1490" s="3" t="b">
        <f t="shared" si="47"/>
        <v>0</v>
      </c>
      <c r="K1490" s="1" t="b">
        <f>IF(AND(B1490&lt;&gt;"",COUNTIF(Buildings!B:B,B1490)=0),TRUE,FALSE)</f>
        <v>0</v>
      </c>
    </row>
    <row r="1491" spans="1:11" s="3" customFormat="1" ht="16.5" customHeight="1">
      <c r="A1491" s="96"/>
      <c r="B1491" s="199"/>
      <c r="C1491" s="200"/>
      <c r="D1491" s="200"/>
      <c r="E1491" s="200"/>
      <c r="F1491" s="201"/>
      <c r="G1491" s="197" t="str">
        <f t="shared" si="46"/>
        <v/>
      </c>
      <c r="H1491" s="203"/>
      <c r="I1491" s="97"/>
      <c r="J1491" s="3" t="b">
        <f t="shared" si="47"/>
        <v>0</v>
      </c>
      <c r="K1491" s="1" t="b">
        <f>IF(AND(B1491&lt;&gt;"",COUNTIF(Buildings!B:B,B1491)=0),TRUE,FALSE)</f>
        <v>0</v>
      </c>
    </row>
    <row r="1492" spans="1:11" s="3" customFormat="1" ht="16.5" customHeight="1">
      <c r="A1492" s="96"/>
      <c r="B1492" s="194"/>
      <c r="C1492" s="195"/>
      <c r="D1492" s="195"/>
      <c r="E1492" s="195"/>
      <c r="F1492" s="196"/>
      <c r="G1492" s="197" t="str">
        <f t="shared" si="46"/>
        <v/>
      </c>
      <c r="H1492" s="203"/>
      <c r="I1492" s="97"/>
      <c r="J1492" s="3" t="b">
        <f t="shared" si="47"/>
        <v>0</v>
      </c>
      <c r="K1492" s="1" t="b">
        <f>IF(AND(B1492&lt;&gt;"",COUNTIF(Buildings!B:B,B1492)=0),TRUE,FALSE)</f>
        <v>0</v>
      </c>
    </row>
    <row r="1493" spans="1:11" s="3" customFormat="1" ht="16.5" customHeight="1">
      <c r="A1493" s="96"/>
      <c r="B1493" s="199"/>
      <c r="C1493" s="200"/>
      <c r="D1493" s="200"/>
      <c r="E1493" s="200"/>
      <c r="F1493" s="201"/>
      <c r="G1493" s="197" t="str">
        <f t="shared" si="46"/>
        <v/>
      </c>
      <c r="H1493" s="203"/>
      <c r="I1493" s="97"/>
      <c r="J1493" s="3" t="b">
        <f t="shared" si="47"/>
        <v>0</v>
      </c>
      <c r="K1493" s="1" t="b">
        <f>IF(AND(B1493&lt;&gt;"",COUNTIF(Buildings!B:B,B1493)=0),TRUE,FALSE)</f>
        <v>0</v>
      </c>
    </row>
    <row r="1494" spans="1:11" s="3" customFormat="1" ht="16.5" customHeight="1">
      <c r="A1494" s="96"/>
      <c r="B1494" s="194"/>
      <c r="C1494" s="195"/>
      <c r="D1494" s="195"/>
      <c r="E1494" s="195"/>
      <c r="F1494" s="196"/>
      <c r="G1494" s="197" t="str">
        <f t="shared" si="46"/>
        <v/>
      </c>
      <c r="H1494" s="203"/>
      <c r="I1494" s="97"/>
      <c r="J1494" s="3" t="b">
        <f t="shared" si="47"/>
        <v>0</v>
      </c>
      <c r="K1494" s="1" t="b">
        <f>IF(AND(B1494&lt;&gt;"",COUNTIF(Buildings!B:B,B1494)=0),TRUE,FALSE)</f>
        <v>0</v>
      </c>
    </row>
    <row r="1495" spans="1:11" s="3" customFormat="1" ht="16.5" customHeight="1">
      <c r="A1495" s="96"/>
      <c r="B1495" s="199"/>
      <c r="C1495" s="200"/>
      <c r="D1495" s="200"/>
      <c r="E1495" s="200"/>
      <c r="F1495" s="201"/>
      <c r="G1495" s="197" t="str">
        <f t="shared" si="46"/>
        <v/>
      </c>
      <c r="H1495" s="203"/>
      <c r="I1495" s="97"/>
      <c r="J1495" s="3" t="b">
        <f t="shared" si="47"/>
        <v>0</v>
      </c>
      <c r="K1495" s="1" t="b">
        <f>IF(AND(B1495&lt;&gt;"",COUNTIF(Buildings!B:B,B1495)=0),TRUE,FALSE)</f>
        <v>0</v>
      </c>
    </row>
    <row r="1496" spans="1:11" s="3" customFormat="1" ht="16.5" customHeight="1">
      <c r="A1496" s="96"/>
      <c r="B1496" s="194"/>
      <c r="C1496" s="195"/>
      <c r="D1496" s="195"/>
      <c r="E1496" s="195"/>
      <c r="F1496" s="196"/>
      <c r="G1496" s="197" t="str">
        <f t="shared" si="46"/>
        <v/>
      </c>
      <c r="H1496" s="203"/>
      <c r="I1496" s="97"/>
      <c r="J1496" s="3" t="b">
        <f t="shared" si="47"/>
        <v>0</v>
      </c>
      <c r="K1496" s="1" t="b">
        <f>IF(AND(B1496&lt;&gt;"",COUNTIF(Buildings!B:B,B1496)=0),TRUE,FALSE)</f>
        <v>0</v>
      </c>
    </row>
    <row r="1497" spans="1:11" s="3" customFormat="1" ht="16.5" customHeight="1">
      <c r="A1497" s="96"/>
      <c r="B1497" s="199"/>
      <c r="C1497" s="200"/>
      <c r="D1497" s="200"/>
      <c r="E1497" s="200"/>
      <c r="F1497" s="201"/>
      <c r="G1497" s="197" t="str">
        <f t="shared" si="46"/>
        <v/>
      </c>
      <c r="H1497" s="203"/>
      <c r="I1497" s="97"/>
      <c r="J1497" s="3" t="b">
        <f t="shared" si="47"/>
        <v>0</v>
      </c>
      <c r="K1497" s="1" t="b">
        <f>IF(AND(B1497&lt;&gt;"",COUNTIF(Buildings!B:B,B1497)=0),TRUE,FALSE)</f>
        <v>0</v>
      </c>
    </row>
    <row r="1498" spans="1:11" s="3" customFormat="1" ht="16.5" customHeight="1">
      <c r="A1498" s="96"/>
      <c r="B1498" s="194"/>
      <c r="C1498" s="195"/>
      <c r="D1498" s="195"/>
      <c r="E1498" s="195"/>
      <c r="F1498" s="196"/>
      <c r="G1498" s="197" t="str">
        <f t="shared" si="46"/>
        <v/>
      </c>
      <c r="H1498" s="203"/>
      <c r="I1498" s="97"/>
      <c r="J1498" s="3" t="b">
        <f t="shared" si="47"/>
        <v>0</v>
      </c>
      <c r="K1498" s="1" t="b">
        <f>IF(AND(B1498&lt;&gt;"",COUNTIF(Buildings!B:B,B1498)=0),TRUE,FALSE)</f>
        <v>0</v>
      </c>
    </row>
    <row r="1499" spans="1:11" s="3" customFormat="1" ht="16.5" customHeight="1">
      <c r="A1499" s="96"/>
      <c r="B1499" s="199"/>
      <c r="C1499" s="200"/>
      <c r="D1499" s="200"/>
      <c r="E1499" s="200"/>
      <c r="F1499" s="201"/>
      <c r="G1499" s="197" t="str">
        <f t="shared" si="46"/>
        <v/>
      </c>
      <c r="H1499" s="203"/>
      <c r="I1499" s="97"/>
      <c r="J1499" s="3" t="b">
        <f t="shared" si="47"/>
        <v>0</v>
      </c>
      <c r="K1499" s="1" t="b">
        <f>IF(AND(B1499&lt;&gt;"",COUNTIF(Buildings!B:B,B1499)=0),TRUE,FALSE)</f>
        <v>0</v>
      </c>
    </row>
    <row r="1500" spans="1:11" s="3" customFormat="1" ht="16.5" customHeight="1">
      <c r="A1500" s="96"/>
      <c r="B1500" s="194"/>
      <c r="C1500" s="195"/>
      <c r="D1500" s="195"/>
      <c r="E1500" s="195"/>
      <c r="F1500" s="196"/>
      <c r="G1500" s="197" t="str">
        <f t="shared" si="46"/>
        <v/>
      </c>
      <c r="H1500" s="203"/>
      <c r="I1500" s="97"/>
      <c r="J1500" s="3" t="b">
        <f t="shared" si="47"/>
        <v>0</v>
      </c>
      <c r="K1500" s="1" t="b">
        <f>IF(AND(B1500&lt;&gt;"",COUNTIF(Buildings!B:B,B1500)=0),TRUE,FALSE)</f>
        <v>0</v>
      </c>
    </row>
    <row r="1501" spans="1:11" s="3" customFormat="1" ht="16.5" customHeight="1">
      <c r="A1501" s="96"/>
      <c r="B1501" s="199"/>
      <c r="C1501" s="200"/>
      <c r="D1501" s="200"/>
      <c r="E1501" s="200"/>
      <c r="F1501" s="201"/>
      <c r="G1501" s="197" t="str">
        <f t="shared" si="46"/>
        <v/>
      </c>
      <c r="H1501" s="203"/>
      <c r="I1501" s="97"/>
      <c r="J1501" s="3" t="b">
        <f t="shared" si="47"/>
        <v>0</v>
      </c>
      <c r="K1501" s="1" t="b">
        <f>IF(AND(B1501&lt;&gt;"",COUNTIF(Buildings!B:B,B1501)=0),TRUE,FALSE)</f>
        <v>0</v>
      </c>
    </row>
    <row r="1502" spans="1:11" s="3" customFormat="1" ht="16.5" customHeight="1">
      <c r="A1502" s="96"/>
      <c r="B1502" s="194"/>
      <c r="C1502" s="195"/>
      <c r="D1502" s="195"/>
      <c r="E1502" s="195"/>
      <c r="F1502" s="196"/>
      <c r="G1502" s="197" t="str">
        <f t="shared" si="46"/>
        <v/>
      </c>
      <c r="H1502" s="203"/>
      <c r="I1502" s="97"/>
      <c r="J1502" s="3" t="b">
        <f t="shared" si="47"/>
        <v>0</v>
      </c>
      <c r="K1502" s="1" t="b">
        <f>IF(AND(B1502&lt;&gt;"",COUNTIF(Buildings!B:B,B1502)=0),TRUE,FALSE)</f>
        <v>0</v>
      </c>
    </row>
    <row r="1503" spans="1:11" s="3" customFormat="1" ht="16.5" customHeight="1">
      <c r="A1503" s="96"/>
      <c r="B1503" s="199"/>
      <c r="C1503" s="200"/>
      <c r="D1503" s="200"/>
      <c r="E1503" s="200"/>
      <c r="F1503" s="201"/>
      <c r="G1503" s="197" t="str">
        <f t="shared" si="46"/>
        <v/>
      </c>
      <c r="H1503" s="203"/>
      <c r="I1503" s="97"/>
      <c r="J1503" s="3" t="b">
        <f t="shared" si="47"/>
        <v>0</v>
      </c>
      <c r="K1503" s="1" t="b">
        <f>IF(AND(B1503&lt;&gt;"",COUNTIF(Buildings!B:B,B1503)=0),TRUE,FALSE)</f>
        <v>0</v>
      </c>
    </row>
    <row r="1504" spans="1:11" s="3" customFormat="1" ht="16.5" customHeight="1">
      <c r="A1504" s="96"/>
      <c r="B1504" s="194"/>
      <c r="C1504" s="195"/>
      <c r="D1504" s="195"/>
      <c r="E1504" s="195"/>
      <c r="F1504" s="196"/>
      <c r="G1504" s="197" t="str">
        <f t="shared" si="46"/>
        <v/>
      </c>
      <c r="H1504" s="203"/>
      <c r="I1504" s="97"/>
      <c r="J1504" s="3" t="b">
        <f t="shared" si="47"/>
        <v>0</v>
      </c>
      <c r="K1504" s="1" t="b">
        <f>IF(AND(B1504&lt;&gt;"",COUNTIF(Buildings!B:B,B1504)=0),TRUE,FALSE)</f>
        <v>0</v>
      </c>
    </row>
    <row r="1505" spans="1:11" s="3" customFormat="1" ht="16.5" customHeight="1">
      <c r="A1505" s="96"/>
      <c r="B1505" s="199"/>
      <c r="C1505" s="200"/>
      <c r="D1505" s="200"/>
      <c r="E1505" s="200"/>
      <c r="F1505" s="201"/>
      <c r="G1505" s="197" t="str">
        <f t="shared" si="46"/>
        <v/>
      </c>
      <c r="H1505" s="203"/>
      <c r="I1505" s="97"/>
      <c r="J1505" s="3" t="b">
        <f t="shared" si="47"/>
        <v>0</v>
      </c>
      <c r="K1505" s="1" t="b">
        <f>IF(AND(B1505&lt;&gt;"",COUNTIF(Buildings!B:B,B1505)=0),TRUE,FALSE)</f>
        <v>0</v>
      </c>
    </row>
    <row r="1506" spans="1:11" s="3" customFormat="1" ht="16.5" customHeight="1">
      <c r="A1506" s="96"/>
      <c r="B1506" s="194"/>
      <c r="C1506" s="195"/>
      <c r="D1506" s="195"/>
      <c r="E1506" s="195"/>
      <c r="F1506" s="196"/>
      <c r="G1506" s="197" t="str">
        <f t="shared" si="46"/>
        <v/>
      </c>
      <c r="H1506" s="203"/>
      <c r="I1506" s="97"/>
      <c r="J1506" s="3" t="b">
        <f t="shared" si="47"/>
        <v>0</v>
      </c>
      <c r="K1506" s="1" t="b">
        <f>IF(AND(B1506&lt;&gt;"",COUNTIF(Buildings!B:B,B1506)=0),TRUE,FALSE)</f>
        <v>0</v>
      </c>
    </row>
    <row r="1507" spans="1:11" s="3" customFormat="1" ht="16.5" customHeight="1">
      <c r="A1507" s="96"/>
      <c r="B1507" s="199"/>
      <c r="C1507" s="200"/>
      <c r="D1507" s="200"/>
      <c r="E1507" s="200"/>
      <c r="F1507" s="201"/>
      <c r="G1507" s="197" t="str">
        <f t="shared" si="46"/>
        <v/>
      </c>
      <c r="H1507" s="203"/>
      <c r="I1507" s="97"/>
      <c r="J1507" s="3" t="b">
        <f t="shared" si="47"/>
        <v>0</v>
      </c>
      <c r="K1507" s="1" t="b">
        <f>IF(AND(B1507&lt;&gt;"",COUNTIF(Buildings!B:B,B1507)=0),TRUE,FALSE)</f>
        <v>0</v>
      </c>
    </row>
    <row r="1508" spans="1:11" s="3" customFormat="1" ht="16.5" customHeight="1">
      <c r="A1508" s="96"/>
      <c r="B1508" s="194"/>
      <c r="C1508" s="195"/>
      <c r="D1508" s="195"/>
      <c r="E1508" s="195"/>
      <c r="F1508" s="196"/>
      <c r="G1508" s="197" t="str">
        <f t="shared" si="46"/>
        <v/>
      </c>
      <c r="H1508" s="203"/>
      <c r="I1508" s="97"/>
      <c r="J1508" s="3" t="b">
        <f t="shared" si="47"/>
        <v>0</v>
      </c>
      <c r="K1508" s="1" t="b">
        <f>IF(AND(B1508&lt;&gt;"",COUNTIF(Buildings!B:B,B1508)=0),TRUE,FALSE)</f>
        <v>0</v>
      </c>
    </row>
    <row r="1509" spans="1:11" s="3" customFormat="1" ht="16.5" customHeight="1">
      <c r="A1509" s="96"/>
      <c r="B1509" s="199"/>
      <c r="C1509" s="200"/>
      <c r="D1509" s="200"/>
      <c r="E1509" s="200"/>
      <c r="F1509" s="201"/>
      <c r="G1509" s="197" t="str">
        <f t="shared" si="46"/>
        <v/>
      </c>
      <c r="H1509" s="203"/>
      <c r="I1509" s="97"/>
      <c r="J1509" s="3" t="b">
        <f t="shared" si="47"/>
        <v>0</v>
      </c>
      <c r="K1509" s="1" t="b">
        <f>IF(AND(B1509&lt;&gt;"",COUNTIF(Buildings!B:B,B1509)=0),TRUE,FALSE)</f>
        <v>0</v>
      </c>
    </row>
    <row r="1510" spans="1:11" s="3" customFormat="1" ht="16.5" customHeight="1">
      <c r="A1510" s="96"/>
      <c r="B1510" s="194"/>
      <c r="C1510" s="195"/>
      <c r="D1510" s="195"/>
      <c r="E1510" s="195"/>
      <c r="F1510" s="196"/>
      <c r="G1510" s="197" t="str">
        <f t="shared" si="46"/>
        <v/>
      </c>
      <c r="H1510" s="203"/>
      <c r="I1510" s="97"/>
      <c r="J1510" s="3" t="b">
        <f t="shared" si="47"/>
        <v>0</v>
      </c>
      <c r="K1510" s="1" t="b">
        <f>IF(AND(B1510&lt;&gt;"",COUNTIF(Buildings!B:B,B1510)=0),TRUE,FALSE)</f>
        <v>0</v>
      </c>
    </row>
    <row r="1511" spans="1:11" s="3" customFormat="1" ht="16.5" customHeight="1">
      <c r="A1511" s="96"/>
      <c r="B1511" s="199"/>
      <c r="C1511" s="200"/>
      <c r="D1511" s="200"/>
      <c r="E1511" s="200"/>
      <c r="F1511" s="201"/>
      <c r="G1511" s="197" t="str">
        <f t="shared" si="46"/>
        <v/>
      </c>
      <c r="H1511" s="203"/>
      <c r="I1511" s="97"/>
      <c r="J1511" s="3" t="b">
        <f t="shared" si="47"/>
        <v>0</v>
      </c>
      <c r="K1511" s="1" t="b">
        <f>IF(AND(B1511&lt;&gt;"",COUNTIF(Buildings!B:B,B1511)=0),TRUE,FALSE)</f>
        <v>0</v>
      </c>
    </row>
    <row r="1512" spans="1:11" s="3" customFormat="1" ht="16.5" customHeight="1">
      <c r="A1512" s="96"/>
      <c r="B1512" s="194"/>
      <c r="C1512" s="195"/>
      <c r="D1512" s="195"/>
      <c r="E1512" s="195"/>
      <c r="F1512" s="196"/>
      <c r="G1512" s="197" t="str">
        <f t="shared" si="46"/>
        <v/>
      </c>
      <c r="H1512" s="203"/>
      <c r="I1512" s="97"/>
      <c r="J1512" s="3" t="b">
        <f t="shared" si="47"/>
        <v>0</v>
      </c>
      <c r="K1512" s="1" t="b">
        <f>IF(AND(B1512&lt;&gt;"",COUNTIF(Buildings!B:B,B1512)=0),TRUE,FALSE)</f>
        <v>0</v>
      </c>
    </row>
    <row r="1513" spans="1:11" s="3" customFormat="1" ht="16.5" customHeight="1">
      <c r="A1513" s="96"/>
      <c r="B1513" s="199"/>
      <c r="C1513" s="200"/>
      <c r="D1513" s="200"/>
      <c r="E1513" s="200"/>
      <c r="F1513" s="201"/>
      <c r="G1513" s="197" t="str">
        <f t="shared" si="46"/>
        <v/>
      </c>
      <c r="H1513" s="203"/>
      <c r="I1513" s="97"/>
      <c r="J1513" s="3" t="b">
        <f t="shared" si="47"/>
        <v>0</v>
      </c>
      <c r="K1513" s="1" t="b">
        <f>IF(AND(B1513&lt;&gt;"",COUNTIF(Buildings!B:B,B1513)=0),TRUE,FALSE)</f>
        <v>0</v>
      </c>
    </row>
    <row r="1514" spans="1:11" s="3" customFormat="1" ht="16.5" customHeight="1">
      <c r="A1514" s="96"/>
      <c r="B1514" s="194"/>
      <c r="C1514" s="195"/>
      <c r="D1514" s="195"/>
      <c r="E1514" s="195"/>
      <c r="F1514" s="196"/>
      <c r="G1514" s="197" t="str">
        <f t="shared" si="46"/>
        <v/>
      </c>
      <c r="H1514" s="203"/>
      <c r="I1514" s="97"/>
      <c r="J1514" s="3" t="b">
        <f t="shared" si="47"/>
        <v>0</v>
      </c>
      <c r="K1514" s="1" t="b">
        <f>IF(AND(B1514&lt;&gt;"",COUNTIF(Buildings!B:B,B1514)=0),TRUE,FALSE)</f>
        <v>0</v>
      </c>
    </row>
    <row r="1515" spans="1:11" s="3" customFormat="1" ht="16.5" customHeight="1">
      <c r="A1515" s="96"/>
      <c r="B1515" s="199"/>
      <c r="C1515" s="200"/>
      <c r="D1515" s="200"/>
      <c r="E1515" s="200"/>
      <c r="F1515" s="201"/>
      <c r="G1515" s="197" t="str">
        <f t="shared" si="46"/>
        <v/>
      </c>
      <c r="H1515" s="203"/>
      <c r="I1515" s="97"/>
      <c r="J1515" s="3" t="b">
        <f t="shared" si="47"/>
        <v>0</v>
      </c>
      <c r="K1515" s="1" t="b">
        <f>IF(AND(B1515&lt;&gt;"",COUNTIF(Buildings!B:B,B1515)=0),TRUE,FALSE)</f>
        <v>0</v>
      </c>
    </row>
    <row r="1516" spans="1:11" s="3" customFormat="1" ht="16.5" customHeight="1">
      <c r="A1516" s="96"/>
      <c r="B1516" s="194"/>
      <c r="C1516" s="195"/>
      <c r="D1516" s="195"/>
      <c r="E1516" s="195"/>
      <c r="F1516" s="196"/>
      <c r="G1516" s="197" t="str">
        <f t="shared" si="46"/>
        <v/>
      </c>
      <c r="H1516" s="203"/>
      <c r="I1516" s="97"/>
      <c r="J1516" s="3" t="b">
        <f t="shared" si="47"/>
        <v>0</v>
      </c>
      <c r="K1516" s="1" t="b">
        <f>IF(AND(B1516&lt;&gt;"",COUNTIF(Buildings!B:B,B1516)=0),TRUE,FALSE)</f>
        <v>0</v>
      </c>
    </row>
    <row r="1517" spans="1:11" s="3" customFormat="1" ht="16.5" customHeight="1">
      <c r="A1517" s="96"/>
      <c r="B1517" s="199"/>
      <c r="C1517" s="200"/>
      <c r="D1517" s="200"/>
      <c r="E1517" s="200"/>
      <c r="F1517" s="201"/>
      <c r="G1517" s="197" t="str">
        <f t="shared" si="46"/>
        <v/>
      </c>
      <c r="H1517" s="203"/>
      <c r="I1517" s="97"/>
      <c r="J1517" s="3" t="b">
        <f t="shared" si="47"/>
        <v>0</v>
      </c>
      <c r="K1517" s="1" t="b">
        <f>IF(AND(B1517&lt;&gt;"",COUNTIF(Buildings!B:B,B1517)=0),TRUE,FALSE)</f>
        <v>0</v>
      </c>
    </row>
    <row r="1518" spans="1:11" s="3" customFormat="1" ht="16.5" customHeight="1">
      <c r="A1518" s="96"/>
      <c r="B1518" s="194"/>
      <c r="C1518" s="195"/>
      <c r="D1518" s="195"/>
      <c r="E1518" s="195"/>
      <c r="F1518" s="196"/>
      <c r="G1518" s="197" t="str">
        <f t="shared" si="46"/>
        <v/>
      </c>
      <c r="H1518" s="203"/>
      <c r="I1518" s="97"/>
      <c r="J1518" s="3" t="b">
        <f t="shared" si="47"/>
        <v>0</v>
      </c>
      <c r="K1518" s="1" t="b">
        <f>IF(AND(B1518&lt;&gt;"",COUNTIF(Buildings!B:B,B1518)=0),TRUE,FALSE)</f>
        <v>0</v>
      </c>
    </row>
    <row r="1519" spans="1:11" s="3" customFormat="1" ht="16.5" customHeight="1">
      <c r="A1519" s="96"/>
      <c r="B1519" s="199"/>
      <c r="C1519" s="200"/>
      <c r="D1519" s="200"/>
      <c r="E1519" s="200"/>
      <c r="F1519" s="201"/>
      <c r="G1519" s="197" t="str">
        <f t="shared" si="46"/>
        <v/>
      </c>
      <c r="H1519" s="203"/>
      <c r="I1519" s="97"/>
      <c r="J1519" s="3" t="b">
        <f t="shared" si="47"/>
        <v>0</v>
      </c>
      <c r="K1519" s="1" t="b">
        <f>IF(AND(B1519&lt;&gt;"",COUNTIF(Buildings!B:B,B1519)=0),TRUE,FALSE)</f>
        <v>0</v>
      </c>
    </row>
    <row r="1520" spans="1:11" s="3" customFormat="1" ht="16.5" customHeight="1">
      <c r="A1520" s="96"/>
      <c r="B1520" s="194"/>
      <c r="C1520" s="195"/>
      <c r="D1520" s="195"/>
      <c r="E1520" s="195"/>
      <c r="F1520" s="196"/>
      <c r="G1520" s="197" t="str">
        <f t="shared" si="46"/>
        <v/>
      </c>
      <c r="H1520" s="203"/>
      <c r="I1520" s="97"/>
      <c r="J1520" s="3" t="b">
        <f t="shared" si="47"/>
        <v>0</v>
      </c>
      <c r="K1520" s="1" t="b">
        <f>IF(AND(B1520&lt;&gt;"",COUNTIF(Buildings!B:B,B1520)=0),TRUE,FALSE)</f>
        <v>0</v>
      </c>
    </row>
    <row r="1521" spans="1:11" s="3" customFormat="1" ht="16.5" customHeight="1">
      <c r="A1521" s="96"/>
      <c r="B1521" s="199"/>
      <c r="C1521" s="200"/>
      <c r="D1521" s="200"/>
      <c r="E1521" s="200"/>
      <c r="F1521" s="201"/>
      <c r="G1521" s="197" t="str">
        <f t="shared" si="46"/>
        <v/>
      </c>
      <c r="H1521" s="203"/>
      <c r="I1521" s="97"/>
      <c r="J1521" s="3" t="b">
        <f t="shared" si="47"/>
        <v>0</v>
      </c>
      <c r="K1521" s="1" t="b">
        <f>IF(AND(B1521&lt;&gt;"",COUNTIF(Buildings!B:B,B1521)=0),TRUE,FALSE)</f>
        <v>0</v>
      </c>
    </row>
    <row r="1522" spans="1:11" s="3" customFormat="1" ht="16.5" customHeight="1">
      <c r="A1522" s="96"/>
      <c r="B1522" s="194"/>
      <c r="C1522" s="195"/>
      <c r="D1522" s="195"/>
      <c r="E1522" s="195"/>
      <c r="F1522" s="196"/>
      <c r="G1522" s="197" t="str">
        <f t="shared" si="46"/>
        <v/>
      </c>
      <c r="H1522" s="203"/>
      <c r="I1522" s="97"/>
      <c r="J1522" s="3" t="b">
        <f t="shared" si="47"/>
        <v>0</v>
      </c>
      <c r="K1522" s="1" t="b">
        <f>IF(AND(B1522&lt;&gt;"",COUNTIF(Buildings!B:B,B1522)=0),TRUE,FALSE)</f>
        <v>0</v>
      </c>
    </row>
    <row r="1523" spans="1:11" s="3" customFormat="1" ht="16.5" customHeight="1">
      <c r="A1523" s="96"/>
      <c r="B1523" s="199"/>
      <c r="C1523" s="200"/>
      <c r="D1523" s="200"/>
      <c r="E1523" s="200"/>
      <c r="F1523" s="201"/>
      <c r="G1523" s="197" t="str">
        <f t="shared" si="46"/>
        <v/>
      </c>
      <c r="H1523" s="203"/>
      <c r="I1523" s="97"/>
      <c r="J1523" s="3" t="b">
        <f t="shared" si="47"/>
        <v>0</v>
      </c>
      <c r="K1523" s="1" t="b">
        <f>IF(AND(B1523&lt;&gt;"",COUNTIF(Buildings!B:B,B1523)=0),TRUE,FALSE)</f>
        <v>0</v>
      </c>
    </row>
    <row r="1524" spans="1:11" s="3" customFormat="1" ht="16.5" customHeight="1">
      <c r="A1524" s="96"/>
      <c r="B1524" s="194"/>
      <c r="C1524" s="195"/>
      <c r="D1524" s="195"/>
      <c r="E1524" s="195"/>
      <c r="F1524" s="196"/>
      <c r="G1524" s="197" t="str">
        <f t="shared" si="46"/>
        <v/>
      </c>
      <c r="H1524" s="203"/>
      <c r="I1524" s="97"/>
      <c r="J1524" s="3" t="b">
        <f t="shared" si="47"/>
        <v>0</v>
      </c>
      <c r="K1524" s="1" t="b">
        <f>IF(AND(B1524&lt;&gt;"",COUNTIF(Buildings!B:B,B1524)=0),TRUE,FALSE)</f>
        <v>0</v>
      </c>
    </row>
    <row r="1525" spans="1:11" s="3" customFormat="1" ht="16.5" customHeight="1">
      <c r="A1525" s="96"/>
      <c r="B1525" s="199"/>
      <c r="C1525" s="200"/>
      <c r="D1525" s="200"/>
      <c r="E1525" s="200"/>
      <c r="F1525" s="201"/>
      <c r="G1525" s="197" t="str">
        <f t="shared" si="46"/>
        <v/>
      </c>
      <c r="H1525" s="203"/>
      <c r="I1525" s="97"/>
      <c r="J1525" s="3" t="b">
        <f t="shared" si="47"/>
        <v>0</v>
      </c>
      <c r="K1525" s="1" t="b">
        <f>IF(AND(B1525&lt;&gt;"",COUNTIF(Buildings!B:B,B1525)=0),TRUE,FALSE)</f>
        <v>0</v>
      </c>
    </row>
    <row r="1526" spans="1:11" s="3" customFormat="1" ht="16.5" customHeight="1">
      <c r="A1526" s="96"/>
      <c r="B1526" s="194"/>
      <c r="C1526" s="195"/>
      <c r="D1526" s="195"/>
      <c r="E1526" s="195"/>
      <c r="F1526" s="196"/>
      <c r="G1526" s="197" t="str">
        <f t="shared" si="46"/>
        <v/>
      </c>
      <c r="H1526" s="203"/>
      <c r="I1526" s="97"/>
      <c r="J1526" s="3" t="b">
        <f t="shared" si="47"/>
        <v>0</v>
      </c>
      <c r="K1526" s="1" t="b">
        <f>IF(AND(B1526&lt;&gt;"",COUNTIF(Buildings!B:B,B1526)=0),TRUE,FALSE)</f>
        <v>0</v>
      </c>
    </row>
    <row r="1527" spans="1:11" s="3" customFormat="1" ht="16.5" customHeight="1">
      <c r="A1527" s="96"/>
      <c r="B1527" s="199"/>
      <c r="C1527" s="200"/>
      <c r="D1527" s="200"/>
      <c r="E1527" s="200"/>
      <c r="F1527" s="201"/>
      <c r="G1527" s="197" t="str">
        <f t="shared" si="46"/>
        <v/>
      </c>
      <c r="H1527" s="203"/>
      <c r="I1527" s="97"/>
      <c r="J1527" s="3" t="b">
        <f t="shared" si="47"/>
        <v>0</v>
      </c>
      <c r="K1527" s="1" t="b">
        <f>IF(AND(B1527&lt;&gt;"",COUNTIF(Buildings!B:B,B1527)=0),TRUE,FALSE)</f>
        <v>0</v>
      </c>
    </row>
    <row r="1528" spans="1:11" s="3" customFormat="1" ht="16.5" customHeight="1">
      <c r="A1528" s="96"/>
      <c r="B1528" s="194"/>
      <c r="C1528" s="195"/>
      <c r="D1528" s="195"/>
      <c r="E1528" s="195"/>
      <c r="F1528" s="196"/>
      <c r="G1528" s="197" t="str">
        <f t="shared" si="46"/>
        <v/>
      </c>
      <c r="H1528" s="203"/>
      <c r="I1528" s="97"/>
      <c r="J1528" s="3" t="b">
        <f t="shared" si="47"/>
        <v>0</v>
      </c>
      <c r="K1528" s="1" t="b">
        <f>IF(AND(B1528&lt;&gt;"",COUNTIF(Buildings!B:B,B1528)=0),TRUE,FALSE)</f>
        <v>0</v>
      </c>
    </row>
    <row r="1529" spans="1:11" s="3" customFormat="1" ht="16.5" customHeight="1">
      <c r="A1529" s="96"/>
      <c r="B1529" s="199"/>
      <c r="C1529" s="200"/>
      <c r="D1529" s="200"/>
      <c r="E1529" s="200"/>
      <c r="F1529" s="201"/>
      <c r="G1529" s="197" t="str">
        <f t="shared" si="46"/>
        <v/>
      </c>
      <c r="H1529" s="203"/>
      <c r="I1529" s="97"/>
      <c r="J1529" s="3" t="b">
        <f t="shared" si="47"/>
        <v>0</v>
      </c>
      <c r="K1529" s="1" t="b">
        <f>IF(AND(B1529&lt;&gt;"",COUNTIF(Buildings!B:B,B1529)=0),TRUE,FALSE)</f>
        <v>0</v>
      </c>
    </row>
    <row r="1530" spans="1:11" s="3" customFormat="1" ht="16.5" customHeight="1">
      <c r="A1530" s="96"/>
      <c r="B1530" s="194"/>
      <c r="C1530" s="195"/>
      <c r="D1530" s="195"/>
      <c r="E1530" s="195"/>
      <c r="F1530" s="196"/>
      <c r="G1530" s="197" t="str">
        <f t="shared" si="46"/>
        <v/>
      </c>
      <c r="H1530" s="203"/>
      <c r="I1530" s="97"/>
      <c r="J1530" s="3" t="b">
        <f t="shared" si="47"/>
        <v>0</v>
      </c>
      <c r="K1530" s="1" t="b">
        <f>IF(AND(B1530&lt;&gt;"",COUNTIF(Buildings!B:B,B1530)=0),TRUE,FALSE)</f>
        <v>0</v>
      </c>
    </row>
    <row r="1531" spans="1:11" s="3" customFormat="1" ht="16.5" customHeight="1">
      <c r="A1531" s="96"/>
      <c r="B1531" s="199"/>
      <c r="C1531" s="200"/>
      <c r="D1531" s="200"/>
      <c r="E1531" s="200"/>
      <c r="F1531" s="201"/>
      <c r="G1531" s="197" t="str">
        <f t="shared" si="46"/>
        <v/>
      </c>
      <c r="H1531" s="203"/>
      <c r="I1531" s="97"/>
      <c r="J1531" s="3" t="b">
        <f t="shared" si="47"/>
        <v>0</v>
      </c>
      <c r="K1531" s="1" t="b">
        <f>IF(AND(B1531&lt;&gt;"",COUNTIF(Buildings!B:B,B1531)=0),TRUE,FALSE)</f>
        <v>0</v>
      </c>
    </row>
    <row r="1532" spans="1:11" s="3" customFormat="1" ht="16.5" customHeight="1">
      <c r="A1532" s="96"/>
      <c r="B1532" s="194"/>
      <c r="C1532" s="195"/>
      <c r="D1532" s="195"/>
      <c r="E1532" s="195"/>
      <c r="F1532" s="196"/>
      <c r="G1532" s="197" t="str">
        <f t="shared" si="46"/>
        <v/>
      </c>
      <c r="H1532" s="203"/>
      <c r="I1532" s="97"/>
      <c r="J1532" s="3" t="b">
        <f t="shared" si="47"/>
        <v>0</v>
      </c>
      <c r="K1532" s="1" t="b">
        <f>IF(AND(B1532&lt;&gt;"",COUNTIF(Buildings!B:B,B1532)=0),TRUE,FALSE)</f>
        <v>0</v>
      </c>
    </row>
    <row r="1533" spans="1:11" s="3" customFormat="1" ht="16.5" customHeight="1">
      <c r="A1533" s="96"/>
      <c r="B1533" s="199"/>
      <c r="C1533" s="200"/>
      <c r="D1533" s="200"/>
      <c r="E1533" s="200"/>
      <c r="F1533" s="201"/>
      <c r="G1533" s="197" t="str">
        <f t="shared" si="46"/>
        <v/>
      </c>
      <c r="H1533" s="203"/>
      <c r="I1533" s="97"/>
      <c r="J1533" s="3" t="b">
        <f t="shared" si="47"/>
        <v>0</v>
      </c>
      <c r="K1533" s="1" t="b">
        <f>IF(AND(B1533&lt;&gt;"",COUNTIF(Buildings!B:B,B1533)=0),TRUE,FALSE)</f>
        <v>0</v>
      </c>
    </row>
    <row r="1534" spans="1:11" s="3" customFormat="1" ht="16.5" customHeight="1">
      <c r="A1534" s="96"/>
      <c r="B1534" s="194"/>
      <c r="C1534" s="195"/>
      <c r="D1534" s="195"/>
      <c r="E1534" s="195"/>
      <c r="F1534" s="196"/>
      <c r="G1534" s="197" t="str">
        <f t="shared" si="46"/>
        <v/>
      </c>
      <c r="H1534" s="203"/>
      <c r="I1534" s="97"/>
      <c r="J1534" s="3" t="b">
        <f t="shared" si="47"/>
        <v>0</v>
      </c>
      <c r="K1534" s="1" t="b">
        <f>IF(AND(B1534&lt;&gt;"",COUNTIF(Buildings!B:B,B1534)=0),TRUE,FALSE)</f>
        <v>0</v>
      </c>
    </row>
    <row r="1535" spans="1:11" s="3" customFormat="1" ht="16.5" customHeight="1">
      <c r="A1535" s="96"/>
      <c r="B1535" s="199"/>
      <c r="C1535" s="200"/>
      <c r="D1535" s="200"/>
      <c r="E1535" s="200"/>
      <c r="F1535" s="201"/>
      <c r="G1535" s="197" t="str">
        <f t="shared" si="46"/>
        <v/>
      </c>
      <c r="H1535" s="203"/>
      <c r="I1535" s="97"/>
      <c r="J1535" s="3" t="b">
        <f t="shared" si="47"/>
        <v>0</v>
      </c>
      <c r="K1535" s="1" t="b">
        <f>IF(AND(B1535&lt;&gt;"",COUNTIF(Buildings!B:B,B1535)=0),TRUE,FALSE)</f>
        <v>0</v>
      </c>
    </row>
    <row r="1536" spans="1:11" s="3" customFormat="1" ht="16.5" customHeight="1">
      <c r="A1536" s="96"/>
      <c r="B1536" s="194"/>
      <c r="C1536" s="195"/>
      <c r="D1536" s="195"/>
      <c r="E1536" s="195"/>
      <c r="F1536" s="196"/>
      <c r="G1536" s="197" t="str">
        <f t="shared" si="46"/>
        <v/>
      </c>
      <c r="H1536" s="203"/>
      <c r="I1536" s="97"/>
      <c r="J1536" s="3" t="b">
        <f t="shared" si="47"/>
        <v>0</v>
      </c>
      <c r="K1536" s="1" t="b">
        <f>IF(AND(B1536&lt;&gt;"",COUNTIF(Buildings!B:B,B1536)=0),TRUE,FALSE)</f>
        <v>0</v>
      </c>
    </row>
    <row r="1537" spans="1:11" s="3" customFormat="1" ht="16.5" customHeight="1">
      <c r="A1537" s="96"/>
      <c r="B1537" s="199"/>
      <c r="C1537" s="200"/>
      <c r="D1537" s="200"/>
      <c r="E1537" s="200"/>
      <c r="F1537" s="201"/>
      <c r="G1537" s="197" t="str">
        <f t="shared" si="46"/>
        <v/>
      </c>
      <c r="H1537" s="203"/>
      <c r="I1537" s="97"/>
      <c r="J1537" s="3" t="b">
        <f t="shared" si="47"/>
        <v>0</v>
      </c>
      <c r="K1537" s="1" t="b">
        <f>IF(AND(B1537&lt;&gt;"",COUNTIF(Buildings!B:B,B1537)=0),TRUE,FALSE)</f>
        <v>0</v>
      </c>
    </row>
    <row r="1538" spans="1:11" s="3" customFormat="1" ht="16.5" customHeight="1">
      <c r="A1538" s="96"/>
      <c r="B1538" s="194"/>
      <c r="C1538" s="195"/>
      <c r="D1538" s="195"/>
      <c r="E1538" s="195"/>
      <c r="F1538" s="196"/>
      <c r="G1538" s="197" t="str">
        <f t="shared" si="46"/>
        <v/>
      </c>
      <c r="H1538" s="203"/>
      <c r="I1538" s="97"/>
      <c r="J1538" s="3" t="b">
        <f t="shared" si="47"/>
        <v>0</v>
      </c>
      <c r="K1538" s="1" t="b">
        <f>IF(AND(B1538&lt;&gt;"",COUNTIF(Buildings!B:B,B1538)=0),TRUE,FALSE)</f>
        <v>0</v>
      </c>
    </row>
    <row r="1539" spans="1:11" s="3" customFormat="1" ht="16.5" customHeight="1">
      <c r="A1539" s="96"/>
      <c r="B1539" s="199"/>
      <c r="C1539" s="200"/>
      <c r="D1539" s="200"/>
      <c r="E1539" s="200"/>
      <c r="F1539" s="201"/>
      <c r="G1539" s="197" t="str">
        <f t="shared" si="46"/>
        <v/>
      </c>
      <c r="H1539" s="203"/>
      <c r="I1539" s="97"/>
      <c r="J1539" s="3" t="b">
        <f t="shared" si="47"/>
        <v>0</v>
      </c>
      <c r="K1539" s="1" t="b">
        <f>IF(AND(B1539&lt;&gt;"",COUNTIF(Buildings!B:B,B1539)=0),TRUE,FALSE)</f>
        <v>0</v>
      </c>
    </row>
    <row r="1540" spans="1:11" s="3" customFormat="1" ht="16.5" customHeight="1">
      <c r="A1540" s="96"/>
      <c r="B1540" s="194"/>
      <c r="C1540" s="195"/>
      <c r="D1540" s="195"/>
      <c r="E1540" s="195"/>
      <c r="F1540" s="196"/>
      <c r="G1540" s="197" t="str">
        <f t="shared" ref="G1540:G1603" si="48">IF(F1540="","",F1540)</f>
        <v/>
      </c>
      <c r="H1540" s="203"/>
      <c r="I1540" s="97"/>
      <c r="J1540" s="3" t="b">
        <f t="shared" ref="J1540:J1603" si="49">IF(F1540=G1540,FALSE,TRUE)</f>
        <v>0</v>
      </c>
      <c r="K1540" s="1" t="b">
        <f>IF(AND(B1540&lt;&gt;"",COUNTIF(Buildings!B:B,B1540)=0),TRUE,FALSE)</f>
        <v>0</v>
      </c>
    </row>
    <row r="1541" spans="1:11" s="3" customFormat="1" ht="16.5" customHeight="1">
      <c r="A1541" s="96"/>
      <c r="B1541" s="199"/>
      <c r="C1541" s="200"/>
      <c r="D1541" s="200"/>
      <c r="E1541" s="200"/>
      <c r="F1541" s="201"/>
      <c r="G1541" s="197" t="str">
        <f t="shared" si="48"/>
        <v/>
      </c>
      <c r="H1541" s="203"/>
      <c r="I1541" s="97"/>
      <c r="J1541" s="3" t="b">
        <f t="shared" si="49"/>
        <v>0</v>
      </c>
      <c r="K1541" s="1" t="b">
        <f>IF(AND(B1541&lt;&gt;"",COUNTIF(Buildings!B:B,B1541)=0),TRUE,FALSE)</f>
        <v>0</v>
      </c>
    </row>
    <row r="1542" spans="1:11" s="3" customFormat="1" ht="16.5" customHeight="1">
      <c r="A1542" s="96"/>
      <c r="B1542" s="194"/>
      <c r="C1542" s="195"/>
      <c r="D1542" s="195"/>
      <c r="E1542" s="195"/>
      <c r="F1542" s="196"/>
      <c r="G1542" s="197" t="str">
        <f t="shared" si="48"/>
        <v/>
      </c>
      <c r="H1542" s="203"/>
      <c r="I1542" s="97"/>
      <c r="J1542" s="3" t="b">
        <f t="shared" si="49"/>
        <v>0</v>
      </c>
      <c r="K1542" s="1" t="b">
        <f>IF(AND(B1542&lt;&gt;"",COUNTIF(Buildings!B:B,B1542)=0),TRUE,FALSE)</f>
        <v>0</v>
      </c>
    </row>
    <row r="1543" spans="1:11" s="3" customFormat="1" ht="16.5" customHeight="1">
      <c r="A1543" s="96"/>
      <c r="B1543" s="199"/>
      <c r="C1543" s="200"/>
      <c r="D1543" s="200"/>
      <c r="E1543" s="200"/>
      <c r="F1543" s="201"/>
      <c r="G1543" s="197" t="str">
        <f t="shared" si="48"/>
        <v/>
      </c>
      <c r="H1543" s="203"/>
      <c r="I1543" s="97"/>
      <c r="J1543" s="3" t="b">
        <f t="shared" si="49"/>
        <v>0</v>
      </c>
      <c r="K1543" s="1" t="b">
        <f>IF(AND(B1543&lt;&gt;"",COUNTIF(Buildings!B:B,B1543)=0),TRUE,FALSE)</f>
        <v>0</v>
      </c>
    </row>
    <row r="1544" spans="1:11" s="3" customFormat="1" ht="16.5" customHeight="1">
      <c r="A1544" s="96"/>
      <c r="B1544" s="194"/>
      <c r="C1544" s="195"/>
      <c r="D1544" s="195"/>
      <c r="E1544" s="195"/>
      <c r="F1544" s="196"/>
      <c r="G1544" s="197" t="str">
        <f t="shared" si="48"/>
        <v/>
      </c>
      <c r="H1544" s="203"/>
      <c r="I1544" s="97"/>
      <c r="J1544" s="3" t="b">
        <f t="shared" si="49"/>
        <v>0</v>
      </c>
      <c r="K1544" s="1" t="b">
        <f>IF(AND(B1544&lt;&gt;"",COUNTIF(Buildings!B:B,B1544)=0),TRUE,FALSE)</f>
        <v>0</v>
      </c>
    </row>
    <row r="1545" spans="1:11" s="3" customFormat="1" ht="16.5" customHeight="1">
      <c r="A1545" s="96"/>
      <c r="B1545" s="199"/>
      <c r="C1545" s="200"/>
      <c r="D1545" s="200"/>
      <c r="E1545" s="200"/>
      <c r="F1545" s="201"/>
      <c r="G1545" s="197" t="str">
        <f t="shared" si="48"/>
        <v/>
      </c>
      <c r="H1545" s="203"/>
      <c r="I1545" s="97"/>
      <c r="J1545" s="3" t="b">
        <f t="shared" si="49"/>
        <v>0</v>
      </c>
      <c r="K1545" s="1" t="b">
        <f>IF(AND(B1545&lt;&gt;"",COUNTIF(Buildings!B:B,B1545)=0),TRUE,FALSE)</f>
        <v>0</v>
      </c>
    </row>
    <row r="1546" spans="1:11" s="3" customFormat="1" ht="16.5" customHeight="1">
      <c r="A1546" s="96"/>
      <c r="B1546" s="194"/>
      <c r="C1546" s="195"/>
      <c r="D1546" s="195"/>
      <c r="E1546" s="195"/>
      <c r="F1546" s="196"/>
      <c r="G1546" s="197" t="str">
        <f t="shared" si="48"/>
        <v/>
      </c>
      <c r="H1546" s="203"/>
      <c r="I1546" s="97"/>
      <c r="J1546" s="3" t="b">
        <f t="shared" si="49"/>
        <v>0</v>
      </c>
      <c r="K1546" s="1" t="b">
        <f>IF(AND(B1546&lt;&gt;"",COUNTIF(Buildings!B:B,B1546)=0),TRUE,FALSE)</f>
        <v>0</v>
      </c>
    </row>
    <row r="1547" spans="1:11" s="3" customFormat="1" ht="16.5" customHeight="1">
      <c r="A1547" s="96"/>
      <c r="B1547" s="199"/>
      <c r="C1547" s="200"/>
      <c r="D1547" s="200"/>
      <c r="E1547" s="200"/>
      <c r="F1547" s="201"/>
      <c r="G1547" s="197" t="str">
        <f t="shared" si="48"/>
        <v/>
      </c>
      <c r="H1547" s="203"/>
      <c r="I1547" s="97"/>
      <c r="J1547" s="3" t="b">
        <f t="shared" si="49"/>
        <v>0</v>
      </c>
      <c r="K1547" s="1" t="b">
        <f>IF(AND(B1547&lt;&gt;"",COUNTIF(Buildings!B:B,B1547)=0),TRUE,FALSE)</f>
        <v>0</v>
      </c>
    </row>
    <row r="1548" spans="1:11" s="3" customFormat="1" ht="16.5" customHeight="1">
      <c r="A1548" s="96"/>
      <c r="B1548" s="194"/>
      <c r="C1548" s="195"/>
      <c r="D1548" s="195"/>
      <c r="E1548" s="195"/>
      <c r="F1548" s="196"/>
      <c r="G1548" s="197" t="str">
        <f t="shared" si="48"/>
        <v/>
      </c>
      <c r="H1548" s="203"/>
      <c r="I1548" s="97"/>
      <c r="J1548" s="3" t="b">
        <f t="shared" si="49"/>
        <v>0</v>
      </c>
      <c r="K1548" s="1" t="b">
        <f>IF(AND(B1548&lt;&gt;"",COUNTIF(Buildings!B:B,B1548)=0),TRUE,FALSE)</f>
        <v>0</v>
      </c>
    </row>
    <row r="1549" spans="1:11" s="3" customFormat="1" ht="16.5" customHeight="1">
      <c r="A1549" s="96"/>
      <c r="B1549" s="199"/>
      <c r="C1549" s="200"/>
      <c r="D1549" s="200"/>
      <c r="E1549" s="200"/>
      <c r="F1549" s="201"/>
      <c r="G1549" s="197" t="str">
        <f t="shared" si="48"/>
        <v/>
      </c>
      <c r="H1549" s="203"/>
      <c r="I1549" s="97"/>
      <c r="J1549" s="3" t="b">
        <f t="shared" si="49"/>
        <v>0</v>
      </c>
      <c r="K1549" s="1" t="b">
        <f>IF(AND(B1549&lt;&gt;"",COUNTIF(Buildings!B:B,B1549)=0),TRUE,FALSE)</f>
        <v>0</v>
      </c>
    </row>
    <row r="1550" spans="1:11" s="3" customFormat="1" ht="16.5" customHeight="1">
      <c r="A1550" s="96"/>
      <c r="B1550" s="194"/>
      <c r="C1550" s="195"/>
      <c r="D1550" s="195"/>
      <c r="E1550" s="195"/>
      <c r="F1550" s="196"/>
      <c r="G1550" s="197" t="str">
        <f t="shared" si="48"/>
        <v/>
      </c>
      <c r="H1550" s="203"/>
      <c r="I1550" s="97"/>
      <c r="J1550" s="3" t="b">
        <f t="shared" si="49"/>
        <v>0</v>
      </c>
      <c r="K1550" s="1" t="b">
        <f>IF(AND(B1550&lt;&gt;"",COUNTIF(Buildings!B:B,B1550)=0),TRUE,FALSE)</f>
        <v>0</v>
      </c>
    </row>
    <row r="1551" spans="1:11" s="3" customFormat="1" ht="16.5" customHeight="1">
      <c r="A1551" s="96"/>
      <c r="B1551" s="199"/>
      <c r="C1551" s="200"/>
      <c r="D1551" s="200"/>
      <c r="E1551" s="200"/>
      <c r="F1551" s="201"/>
      <c r="G1551" s="197" t="str">
        <f t="shared" si="48"/>
        <v/>
      </c>
      <c r="H1551" s="203"/>
      <c r="I1551" s="97"/>
      <c r="J1551" s="3" t="b">
        <f t="shared" si="49"/>
        <v>0</v>
      </c>
      <c r="K1551" s="1" t="b">
        <f>IF(AND(B1551&lt;&gt;"",COUNTIF(Buildings!B:B,B1551)=0),TRUE,FALSE)</f>
        <v>0</v>
      </c>
    </row>
    <row r="1552" spans="1:11" s="3" customFormat="1" ht="16.5" customHeight="1">
      <c r="A1552" s="96"/>
      <c r="B1552" s="194"/>
      <c r="C1552" s="195"/>
      <c r="D1552" s="195"/>
      <c r="E1552" s="195"/>
      <c r="F1552" s="196"/>
      <c r="G1552" s="197" t="str">
        <f t="shared" si="48"/>
        <v/>
      </c>
      <c r="H1552" s="203"/>
      <c r="I1552" s="97"/>
      <c r="J1552" s="3" t="b">
        <f t="shared" si="49"/>
        <v>0</v>
      </c>
      <c r="K1552" s="1" t="b">
        <f>IF(AND(B1552&lt;&gt;"",COUNTIF(Buildings!B:B,B1552)=0),TRUE,FALSE)</f>
        <v>0</v>
      </c>
    </row>
    <row r="1553" spans="1:11" s="3" customFormat="1" ht="16.5" customHeight="1">
      <c r="A1553" s="96"/>
      <c r="B1553" s="199"/>
      <c r="C1553" s="200"/>
      <c r="D1553" s="200"/>
      <c r="E1553" s="200"/>
      <c r="F1553" s="201"/>
      <c r="G1553" s="197" t="str">
        <f t="shared" si="48"/>
        <v/>
      </c>
      <c r="H1553" s="203"/>
      <c r="I1553" s="97"/>
      <c r="J1553" s="3" t="b">
        <f t="shared" si="49"/>
        <v>0</v>
      </c>
      <c r="K1553" s="1" t="b">
        <f>IF(AND(B1553&lt;&gt;"",COUNTIF(Buildings!B:B,B1553)=0),TRUE,FALSE)</f>
        <v>0</v>
      </c>
    </row>
    <row r="1554" spans="1:11" s="3" customFormat="1" ht="16.5" customHeight="1">
      <c r="A1554" s="96"/>
      <c r="B1554" s="194"/>
      <c r="C1554" s="195"/>
      <c r="D1554" s="195"/>
      <c r="E1554" s="195"/>
      <c r="F1554" s="196"/>
      <c r="G1554" s="197" t="str">
        <f t="shared" si="48"/>
        <v/>
      </c>
      <c r="H1554" s="203"/>
      <c r="I1554" s="97"/>
      <c r="J1554" s="3" t="b">
        <f t="shared" si="49"/>
        <v>0</v>
      </c>
      <c r="K1554" s="1" t="b">
        <f>IF(AND(B1554&lt;&gt;"",COUNTIF(Buildings!B:B,B1554)=0),TRUE,FALSE)</f>
        <v>0</v>
      </c>
    </row>
    <row r="1555" spans="1:11" s="3" customFormat="1" ht="16.5" customHeight="1">
      <c r="A1555" s="96"/>
      <c r="B1555" s="199"/>
      <c r="C1555" s="200"/>
      <c r="D1555" s="200"/>
      <c r="E1555" s="200"/>
      <c r="F1555" s="201"/>
      <c r="G1555" s="197" t="str">
        <f t="shared" si="48"/>
        <v/>
      </c>
      <c r="H1555" s="203"/>
      <c r="I1555" s="97"/>
      <c r="J1555" s="3" t="b">
        <f t="shared" si="49"/>
        <v>0</v>
      </c>
      <c r="K1555" s="1" t="b">
        <f>IF(AND(B1555&lt;&gt;"",COUNTIF(Buildings!B:B,B1555)=0),TRUE,FALSE)</f>
        <v>0</v>
      </c>
    </row>
    <row r="1556" spans="1:11" s="3" customFormat="1" ht="16.5" customHeight="1">
      <c r="A1556" s="96"/>
      <c r="B1556" s="194"/>
      <c r="C1556" s="195"/>
      <c r="D1556" s="195"/>
      <c r="E1556" s="195"/>
      <c r="F1556" s="196"/>
      <c r="G1556" s="197" t="str">
        <f t="shared" si="48"/>
        <v/>
      </c>
      <c r="H1556" s="203"/>
      <c r="I1556" s="97"/>
      <c r="J1556" s="3" t="b">
        <f t="shared" si="49"/>
        <v>0</v>
      </c>
      <c r="K1556" s="1" t="b">
        <f>IF(AND(B1556&lt;&gt;"",COUNTIF(Buildings!B:B,B1556)=0),TRUE,FALSE)</f>
        <v>0</v>
      </c>
    </row>
    <row r="1557" spans="1:11" s="3" customFormat="1" ht="16.5" customHeight="1">
      <c r="A1557" s="96"/>
      <c r="B1557" s="199"/>
      <c r="C1557" s="200"/>
      <c r="D1557" s="200"/>
      <c r="E1557" s="200"/>
      <c r="F1557" s="201"/>
      <c r="G1557" s="197" t="str">
        <f t="shared" si="48"/>
        <v/>
      </c>
      <c r="H1557" s="203"/>
      <c r="I1557" s="97"/>
      <c r="J1557" s="3" t="b">
        <f t="shared" si="49"/>
        <v>0</v>
      </c>
      <c r="K1557" s="1" t="b">
        <f>IF(AND(B1557&lt;&gt;"",COUNTIF(Buildings!B:B,B1557)=0),TRUE,FALSE)</f>
        <v>0</v>
      </c>
    </row>
    <row r="1558" spans="1:11" s="3" customFormat="1" ht="16.5" customHeight="1">
      <c r="A1558" s="96"/>
      <c r="B1558" s="194"/>
      <c r="C1558" s="195"/>
      <c r="D1558" s="195"/>
      <c r="E1558" s="195"/>
      <c r="F1558" s="196"/>
      <c r="G1558" s="197" t="str">
        <f t="shared" si="48"/>
        <v/>
      </c>
      <c r="H1558" s="203"/>
      <c r="I1558" s="97"/>
      <c r="J1558" s="3" t="b">
        <f t="shared" si="49"/>
        <v>0</v>
      </c>
      <c r="K1558" s="1" t="b">
        <f>IF(AND(B1558&lt;&gt;"",COUNTIF(Buildings!B:B,B1558)=0),TRUE,FALSE)</f>
        <v>0</v>
      </c>
    </row>
    <row r="1559" spans="1:11" s="3" customFormat="1" ht="16.5" customHeight="1">
      <c r="A1559" s="96"/>
      <c r="B1559" s="199"/>
      <c r="C1559" s="200"/>
      <c r="D1559" s="200"/>
      <c r="E1559" s="200"/>
      <c r="F1559" s="201"/>
      <c r="G1559" s="197" t="str">
        <f t="shared" si="48"/>
        <v/>
      </c>
      <c r="H1559" s="203"/>
      <c r="I1559" s="97"/>
      <c r="J1559" s="3" t="b">
        <f t="shared" si="49"/>
        <v>0</v>
      </c>
      <c r="K1559" s="1" t="b">
        <f>IF(AND(B1559&lt;&gt;"",COUNTIF(Buildings!B:B,B1559)=0),TRUE,FALSE)</f>
        <v>0</v>
      </c>
    </row>
    <row r="1560" spans="1:11" s="3" customFormat="1" ht="16.5" customHeight="1">
      <c r="A1560" s="96"/>
      <c r="B1560" s="194"/>
      <c r="C1560" s="195"/>
      <c r="D1560" s="195"/>
      <c r="E1560" s="195"/>
      <c r="F1560" s="196"/>
      <c r="G1560" s="197" t="str">
        <f t="shared" si="48"/>
        <v/>
      </c>
      <c r="H1560" s="203"/>
      <c r="I1560" s="97"/>
      <c r="J1560" s="3" t="b">
        <f t="shared" si="49"/>
        <v>0</v>
      </c>
      <c r="K1560" s="1" t="b">
        <f>IF(AND(B1560&lt;&gt;"",COUNTIF(Buildings!B:B,B1560)=0),TRUE,FALSE)</f>
        <v>0</v>
      </c>
    </row>
    <row r="1561" spans="1:11" s="3" customFormat="1" ht="16.5" customHeight="1">
      <c r="A1561" s="96"/>
      <c r="B1561" s="199"/>
      <c r="C1561" s="200"/>
      <c r="D1561" s="200"/>
      <c r="E1561" s="200"/>
      <c r="F1561" s="201"/>
      <c r="G1561" s="197" t="str">
        <f t="shared" si="48"/>
        <v/>
      </c>
      <c r="H1561" s="203"/>
      <c r="I1561" s="97"/>
      <c r="J1561" s="3" t="b">
        <f t="shared" si="49"/>
        <v>0</v>
      </c>
      <c r="K1561" s="1" t="b">
        <f>IF(AND(B1561&lt;&gt;"",COUNTIF(Buildings!B:B,B1561)=0),TRUE,FALSE)</f>
        <v>0</v>
      </c>
    </row>
    <row r="1562" spans="1:11" s="3" customFormat="1" ht="16.5" customHeight="1">
      <c r="A1562" s="96"/>
      <c r="B1562" s="194"/>
      <c r="C1562" s="195"/>
      <c r="D1562" s="195"/>
      <c r="E1562" s="195"/>
      <c r="F1562" s="196"/>
      <c r="G1562" s="197" t="str">
        <f t="shared" si="48"/>
        <v/>
      </c>
      <c r="H1562" s="203"/>
      <c r="I1562" s="97"/>
      <c r="J1562" s="3" t="b">
        <f t="shared" si="49"/>
        <v>0</v>
      </c>
      <c r="K1562" s="1" t="b">
        <f>IF(AND(B1562&lt;&gt;"",COUNTIF(Buildings!B:B,B1562)=0),TRUE,FALSE)</f>
        <v>0</v>
      </c>
    </row>
    <row r="1563" spans="1:11" s="3" customFormat="1" ht="16.5" customHeight="1">
      <c r="A1563" s="96"/>
      <c r="B1563" s="199"/>
      <c r="C1563" s="200"/>
      <c r="D1563" s="200"/>
      <c r="E1563" s="200"/>
      <c r="F1563" s="201"/>
      <c r="G1563" s="197" t="str">
        <f t="shared" si="48"/>
        <v/>
      </c>
      <c r="H1563" s="203"/>
      <c r="I1563" s="97"/>
      <c r="J1563" s="3" t="b">
        <f t="shared" si="49"/>
        <v>0</v>
      </c>
      <c r="K1563" s="1" t="b">
        <f>IF(AND(B1563&lt;&gt;"",COUNTIF(Buildings!B:B,B1563)=0),TRUE,FALSE)</f>
        <v>0</v>
      </c>
    </row>
    <row r="1564" spans="1:11" s="3" customFormat="1" ht="16.5" customHeight="1">
      <c r="A1564" s="96"/>
      <c r="B1564" s="194"/>
      <c r="C1564" s="195"/>
      <c r="D1564" s="195"/>
      <c r="E1564" s="195"/>
      <c r="F1564" s="196"/>
      <c r="G1564" s="197" t="str">
        <f t="shared" si="48"/>
        <v/>
      </c>
      <c r="H1564" s="203"/>
      <c r="I1564" s="97"/>
      <c r="J1564" s="3" t="b">
        <f t="shared" si="49"/>
        <v>0</v>
      </c>
      <c r="K1564" s="1" t="b">
        <f>IF(AND(B1564&lt;&gt;"",COUNTIF(Buildings!B:B,B1564)=0),TRUE,FALSE)</f>
        <v>0</v>
      </c>
    </row>
    <row r="1565" spans="1:11" s="3" customFormat="1" ht="16.5" customHeight="1">
      <c r="A1565" s="96"/>
      <c r="B1565" s="199"/>
      <c r="C1565" s="200"/>
      <c r="D1565" s="200"/>
      <c r="E1565" s="200"/>
      <c r="F1565" s="201"/>
      <c r="G1565" s="197" t="str">
        <f t="shared" si="48"/>
        <v/>
      </c>
      <c r="H1565" s="203"/>
      <c r="I1565" s="97"/>
      <c r="J1565" s="3" t="b">
        <f t="shared" si="49"/>
        <v>0</v>
      </c>
      <c r="K1565" s="1" t="b">
        <f>IF(AND(B1565&lt;&gt;"",COUNTIF(Buildings!B:B,B1565)=0),TRUE,FALSE)</f>
        <v>0</v>
      </c>
    </row>
    <row r="1566" spans="1:11" s="3" customFormat="1" ht="16.5" customHeight="1">
      <c r="A1566" s="96"/>
      <c r="B1566" s="194"/>
      <c r="C1566" s="195"/>
      <c r="D1566" s="195"/>
      <c r="E1566" s="195"/>
      <c r="F1566" s="196"/>
      <c r="G1566" s="197" t="str">
        <f t="shared" si="48"/>
        <v/>
      </c>
      <c r="H1566" s="203"/>
      <c r="I1566" s="97"/>
      <c r="J1566" s="3" t="b">
        <f t="shared" si="49"/>
        <v>0</v>
      </c>
      <c r="K1566" s="1" t="b">
        <f>IF(AND(B1566&lt;&gt;"",COUNTIF(Buildings!B:B,B1566)=0),TRUE,FALSE)</f>
        <v>0</v>
      </c>
    </row>
    <row r="1567" spans="1:11" s="3" customFormat="1" ht="16.5" customHeight="1">
      <c r="A1567" s="96"/>
      <c r="B1567" s="199"/>
      <c r="C1567" s="200"/>
      <c r="D1567" s="200"/>
      <c r="E1567" s="200"/>
      <c r="F1567" s="201"/>
      <c r="G1567" s="197" t="str">
        <f t="shared" si="48"/>
        <v/>
      </c>
      <c r="H1567" s="203"/>
      <c r="I1567" s="97"/>
      <c r="J1567" s="3" t="b">
        <f t="shared" si="49"/>
        <v>0</v>
      </c>
      <c r="K1567" s="1" t="b">
        <f>IF(AND(B1567&lt;&gt;"",COUNTIF(Buildings!B:B,B1567)=0),TRUE,FALSE)</f>
        <v>0</v>
      </c>
    </row>
    <row r="1568" spans="1:11" s="3" customFormat="1" ht="16.5" customHeight="1">
      <c r="A1568" s="96"/>
      <c r="B1568" s="194"/>
      <c r="C1568" s="195"/>
      <c r="D1568" s="195"/>
      <c r="E1568" s="195"/>
      <c r="F1568" s="196"/>
      <c r="G1568" s="197" t="str">
        <f t="shared" si="48"/>
        <v/>
      </c>
      <c r="H1568" s="203"/>
      <c r="I1568" s="97"/>
      <c r="J1568" s="3" t="b">
        <f t="shared" si="49"/>
        <v>0</v>
      </c>
      <c r="K1568" s="1" t="b">
        <f>IF(AND(B1568&lt;&gt;"",COUNTIF(Buildings!B:B,B1568)=0),TRUE,FALSE)</f>
        <v>0</v>
      </c>
    </row>
    <row r="1569" spans="1:11" s="3" customFormat="1" ht="16.5" customHeight="1">
      <c r="A1569" s="96"/>
      <c r="B1569" s="199"/>
      <c r="C1569" s="200"/>
      <c r="D1569" s="200"/>
      <c r="E1569" s="200"/>
      <c r="F1569" s="201"/>
      <c r="G1569" s="197" t="str">
        <f t="shared" si="48"/>
        <v/>
      </c>
      <c r="H1569" s="203"/>
      <c r="I1569" s="97"/>
      <c r="J1569" s="3" t="b">
        <f t="shared" si="49"/>
        <v>0</v>
      </c>
      <c r="K1569" s="1" t="b">
        <f>IF(AND(B1569&lt;&gt;"",COUNTIF(Buildings!B:B,B1569)=0),TRUE,FALSE)</f>
        <v>0</v>
      </c>
    </row>
    <row r="1570" spans="1:11" s="3" customFormat="1" ht="16.5" customHeight="1">
      <c r="A1570" s="96"/>
      <c r="B1570" s="194"/>
      <c r="C1570" s="195"/>
      <c r="D1570" s="195"/>
      <c r="E1570" s="195"/>
      <c r="F1570" s="196"/>
      <c r="G1570" s="197" t="str">
        <f t="shared" si="48"/>
        <v/>
      </c>
      <c r="H1570" s="203"/>
      <c r="I1570" s="97"/>
      <c r="J1570" s="3" t="b">
        <f t="shared" si="49"/>
        <v>0</v>
      </c>
      <c r="K1570" s="1" t="b">
        <f>IF(AND(B1570&lt;&gt;"",COUNTIF(Buildings!B:B,B1570)=0),TRUE,FALSE)</f>
        <v>0</v>
      </c>
    </row>
    <row r="1571" spans="1:11" s="3" customFormat="1" ht="16.5" customHeight="1">
      <c r="A1571" s="96"/>
      <c r="B1571" s="199"/>
      <c r="C1571" s="200"/>
      <c r="D1571" s="200"/>
      <c r="E1571" s="200"/>
      <c r="F1571" s="201"/>
      <c r="G1571" s="197" t="str">
        <f t="shared" si="48"/>
        <v/>
      </c>
      <c r="H1571" s="203"/>
      <c r="I1571" s="97"/>
      <c r="J1571" s="3" t="b">
        <f t="shared" si="49"/>
        <v>0</v>
      </c>
      <c r="K1571" s="1" t="b">
        <f>IF(AND(B1571&lt;&gt;"",COUNTIF(Buildings!B:B,B1571)=0),TRUE,FALSE)</f>
        <v>0</v>
      </c>
    </row>
    <row r="1572" spans="1:11" s="3" customFormat="1" ht="16.5" customHeight="1">
      <c r="A1572" s="96"/>
      <c r="B1572" s="194"/>
      <c r="C1572" s="195"/>
      <c r="D1572" s="195"/>
      <c r="E1572" s="195"/>
      <c r="F1572" s="196"/>
      <c r="G1572" s="197" t="str">
        <f t="shared" si="48"/>
        <v/>
      </c>
      <c r="H1572" s="203"/>
      <c r="I1572" s="97"/>
      <c r="J1572" s="3" t="b">
        <f t="shared" si="49"/>
        <v>0</v>
      </c>
      <c r="K1572" s="1" t="b">
        <f>IF(AND(B1572&lt;&gt;"",COUNTIF(Buildings!B:B,B1572)=0),TRUE,FALSE)</f>
        <v>0</v>
      </c>
    </row>
    <row r="1573" spans="1:11" s="3" customFormat="1" ht="16.5" customHeight="1">
      <c r="A1573" s="96"/>
      <c r="B1573" s="199"/>
      <c r="C1573" s="200"/>
      <c r="D1573" s="200"/>
      <c r="E1573" s="200"/>
      <c r="F1573" s="201"/>
      <c r="G1573" s="197" t="str">
        <f t="shared" si="48"/>
        <v/>
      </c>
      <c r="H1573" s="203"/>
      <c r="I1573" s="97"/>
      <c r="J1573" s="3" t="b">
        <f t="shared" si="49"/>
        <v>0</v>
      </c>
      <c r="K1573" s="1" t="b">
        <f>IF(AND(B1573&lt;&gt;"",COUNTIF(Buildings!B:B,B1573)=0),TRUE,FALSE)</f>
        <v>0</v>
      </c>
    </row>
    <row r="1574" spans="1:11" s="3" customFormat="1" ht="16.5" customHeight="1">
      <c r="A1574" s="96"/>
      <c r="B1574" s="194"/>
      <c r="C1574" s="195"/>
      <c r="D1574" s="195"/>
      <c r="E1574" s="195"/>
      <c r="F1574" s="196"/>
      <c r="G1574" s="197" t="str">
        <f t="shared" si="48"/>
        <v/>
      </c>
      <c r="H1574" s="203"/>
      <c r="I1574" s="97"/>
      <c r="J1574" s="3" t="b">
        <f t="shared" si="49"/>
        <v>0</v>
      </c>
      <c r="K1574" s="1" t="b">
        <f>IF(AND(B1574&lt;&gt;"",COUNTIF(Buildings!B:B,B1574)=0),TRUE,FALSE)</f>
        <v>0</v>
      </c>
    </row>
    <row r="1575" spans="1:11" s="3" customFormat="1" ht="16.5" customHeight="1">
      <c r="A1575" s="96"/>
      <c r="B1575" s="199"/>
      <c r="C1575" s="200"/>
      <c r="D1575" s="200"/>
      <c r="E1575" s="200"/>
      <c r="F1575" s="201"/>
      <c r="G1575" s="197" t="str">
        <f t="shared" si="48"/>
        <v/>
      </c>
      <c r="H1575" s="203"/>
      <c r="I1575" s="97"/>
      <c r="J1575" s="3" t="b">
        <f t="shared" si="49"/>
        <v>0</v>
      </c>
      <c r="K1575" s="1" t="b">
        <f>IF(AND(B1575&lt;&gt;"",COUNTIF(Buildings!B:B,B1575)=0),TRUE,FALSE)</f>
        <v>0</v>
      </c>
    </row>
    <row r="1576" spans="1:11" s="3" customFormat="1" ht="16.5" customHeight="1">
      <c r="A1576" s="96"/>
      <c r="B1576" s="194"/>
      <c r="C1576" s="195"/>
      <c r="D1576" s="195"/>
      <c r="E1576" s="195"/>
      <c r="F1576" s="196"/>
      <c r="G1576" s="197" t="str">
        <f t="shared" si="48"/>
        <v/>
      </c>
      <c r="H1576" s="203"/>
      <c r="I1576" s="97"/>
      <c r="J1576" s="3" t="b">
        <f t="shared" si="49"/>
        <v>0</v>
      </c>
      <c r="K1576" s="1" t="b">
        <f>IF(AND(B1576&lt;&gt;"",COUNTIF(Buildings!B:B,B1576)=0),TRUE,FALSE)</f>
        <v>0</v>
      </c>
    </row>
    <row r="1577" spans="1:11" s="3" customFormat="1" ht="16.5" customHeight="1">
      <c r="A1577" s="96"/>
      <c r="B1577" s="199"/>
      <c r="C1577" s="200"/>
      <c r="D1577" s="200"/>
      <c r="E1577" s="200"/>
      <c r="F1577" s="201"/>
      <c r="G1577" s="197" t="str">
        <f t="shared" si="48"/>
        <v/>
      </c>
      <c r="H1577" s="203"/>
      <c r="I1577" s="97"/>
      <c r="J1577" s="3" t="b">
        <f t="shared" si="49"/>
        <v>0</v>
      </c>
      <c r="K1577" s="1" t="b">
        <f>IF(AND(B1577&lt;&gt;"",COUNTIF(Buildings!B:B,B1577)=0),TRUE,FALSE)</f>
        <v>0</v>
      </c>
    </row>
    <row r="1578" spans="1:11" s="3" customFormat="1" ht="16.5" customHeight="1">
      <c r="A1578" s="96"/>
      <c r="B1578" s="194"/>
      <c r="C1578" s="195"/>
      <c r="D1578" s="195"/>
      <c r="E1578" s="195"/>
      <c r="F1578" s="196"/>
      <c r="G1578" s="197" t="str">
        <f t="shared" si="48"/>
        <v/>
      </c>
      <c r="H1578" s="203"/>
      <c r="I1578" s="97"/>
      <c r="J1578" s="3" t="b">
        <f t="shared" si="49"/>
        <v>0</v>
      </c>
      <c r="K1578" s="1" t="b">
        <f>IF(AND(B1578&lt;&gt;"",COUNTIF(Buildings!B:B,B1578)=0),TRUE,FALSE)</f>
        <v>0</v>
      </c>
    </row>
    <row r="1579" spans="1:11" s="3" customFormat="1" ht="16.5" customHeight="1">
      <c r="A1579" s="96"/>
      <c r="B1579" s="199"/>
      <c r="C1579" s="200"/>
      <c r="D1579" s="200"/>
      <c r="E1579" s="200"/>
      <c r="F1579" s="201"/>
      <c r="G1579" s="197" t="str">
        <f t="shared" si="48"/>
        <v/>
      </c>
      <c r="H1579" s="203"/>
      <c r="I1579" s="97"/>
      <c r="J1579" s="3" t="b">
        <f t="shared" si="49"/>
        <v>0</v>
      </c>
      <c r="K1579" s="1" t="b">
        <f>IF(AND(B1579&lt;&gt;"",COUNTIF(Buildings!B:B,B1579)=0),TRUE,FALSE)</f>
        <v>0</v>
      </c>
    </row>
    <row r="1580" spans="1:11" s="3" customFormat="1" ht="16.5" customHeight="1">
      <c r="A1580" s="96"/>
      <c r="B1580" s="194"/>
      <c r="C1580" s="195"/>
      <c r="D1580" s="195"/>
      <c r="E1580" s="195"/>
      <c r="F1580" s="196"/>
      <c r="G1580" s="197" t="str">
        <f t="shared" si="48"/>
        <v/>
      </c>
      <c r="H1580" s="203"/>
      <c r="I1580" s="97"/>
      <c r="J1580" s="3" t="b">
        <f t="shared" si="49"/>
        <v>0</v>
      </c>
      <c r="K1580" s="1" t="b">
        <f>IF(AND(B1580&lt;&gt;"",COUNTIF(Buildings!B:B,B1580)=0),TRUE,FALSE)</f>
        <v>0</v>
      </c>
    </row>
    <row r="1581" spans="1:11" s="3" customFormat="1" ht="16.5" customHeight="1">
      <c r="A1581" s="96"/>
      <c r="B1581" s="199"/>
      <c r="C1581" s="200"/>
      <c r="D1581" s="200"/>
      <c r="E1581" s="200"/>
      <c r="F1581" s="201"/>
      <c r="G1581" s="197" t="str">
        <f t="shared" si="48"/>
        <v/>
      </c>
      <c r="H1581" s="203"/>
      <c r="I1581" s="97"/>
      <c r="J1581" s="3" t="b">
        <f t="shared" si="49"/>
        <v>0</v>
      </c>
      <c r="K1581" s="1" t="b">
        <f>IF(AND(B1581&lt;&gt;"",COUNTIF(Buildings!B:B,B1581)=0),TRUE,FALSE)</f>
        <v>0</v>
      </c>
    </row>
    <row r="1582" spans="1:11" s="3" customFormat="1" ht="16.5" customHeight="1">
      <c r="A1582" s="96"/>
      <c r="B1582" s="194"/>
      <c r="C1582" s="195"/>
      <c r="D1582" s="195"/>
      <c r="E1582" s="195"/>
      <c r="F1582" s="196"/>
      <c r="G1582" s="197" t="str">
        <f t="shared" si="48"/>
        <v/>
      </c>
      <c r="H1582" s="203"/>
      <c r="I1582" s="97"/>
      <c r="J1582" s="3" t="b">
        <f t="shared" si="49"/>
        <v>0</v>
      </c>
      <c r="K1582" s="1" t="b">
        <f>IF(AND(B1582&lt;&gt;"",COUNTIF(Buildings!B:B,B1582)=0),TRUE,FALSE)</f>
        <v>0</v>
      </c>
    </row>
    <row r="1583" spans="1:11" s="3" customFormat="1" ht="16.5" customHeight="1">
      <c r="A1583" s="96"/>
      <c r="B1583" s="199"/>
      <c r="C1583" s="200"/>
      <c r="D1583" s="200"/>
      <c r="E1583" s="200"/>
      <c r="F1583" s="201"/>
      <c r="G1583" s="197" t="str">
        <f t="shared" si="48"/>
        <v/>
      </c>
      <c r="H1583" s="203"/>
      <c r="I1583" s="97"/>
      <c r="J1583" s="3" t="b">
        <f t="shared" si="49"/>
        <v>0</v>
      </c>
      <c r="K1583" s="1" t="b">
        <f>IF(AND(B1583&lt;&gt;"",COUNTIF(Buildings!B:B,B1583)=0),TRUE,FALSE)</f>
        <v>0</v>
      </c>
    </row>
    <row r="1584" spans="1:11" s="3" customFormat="1" ht="16.5" customHeight="1">
      <c r="A1584" s="96"/>
      <c r="B1584" s="194"/>
      <c r="C1584" s="195"/>
      <c r="D1584" s="195"/>
      <c r="E1584" s="195"/>
      <c r="F1584" s="196"/>
      <c r="G1584" s="197" t="str">
        <f t="shared" si="48"/>
        <v/>
      </c>
      <c r="H1584" s="203"/>
      <c r="I1584" s="97"/>
      <c r="J1584" s="3" t="b">
        <f t="shared" si="49"/>
        <v>0</v>
      </c>
      <c r="K1584" s="1" t="b">
        <f>IF(AND(B1584&lt;&gt;"",COUNTIF(Buildings!B:B,B1584)=0),TRUE,FALSE)</f>
        <v>0</v>
      </c>
    </row>
    <row r="1585" spans="1:11" s="3" customFormat="1" ht="16.5" customHeight="1">
      <c r="A1585" s="96"/>
      <c r="B1585" s="199"/>
      <c r="C1585" s="200"/>
      <c r="D1585" s="200"/>
      <c r="E1585" s="200"/>
      <c r="F1585" s="201"/>
      <c r="G1585" s="197" t="str">
        <f t="shared" si="48"/>
        <v/>
      </c>
      <c r="H1585" s="203"/>
      <c r="I1585" s="97"/>
      <c r="J1585" s="3" t="b">
        <f t="shared" si="49"/>
        <v>0</v>
      </c>
      <c r="K1585" s="1" t="b">
        <f>IF(AND(B1585&lt;&gt;"",COUNTIF(Buildings!B:B,B1585)=0),TRUE,FALSE)</f>
        <v>0</v>
      </c>
    </row>
    <row r="1586" spans="1:11" s="3" customFormat="1" ht="16.5" customHeight="1">
      <c r="A1586" s="96"/>
      <c r="B1586" s="194"/>
      <c r="C1586" s="195"/>
      <c r="D1586" s="195"/>
      <c r="E1586" s="195"/>
      <c r="F1586" s="196"/>
      <c r="G1586" s="197" t="str">
        <f t="shared" si="48"/>
        <v/>
      </c>
      <c r="H1586" s="203"/>
      <c r="I1586" s="97"/>
      <c r="J1586" s="3" t="b">
        <f t="shared" si="49"/>
        <v>0</v>
      </c>
      <c r="K1586" s="1" t="b">
        <f>IF(AND(B1586&lt;&gt;"",COUNTIF(Buildings!B:B,B1586)=0),TRUE,FALSE)</f>
        <v>0</v>
      </c>
    </row>
    <row r="1587" spans="1:11" s="3" customFormat="1" ht="16.5" customHeight="1">
      <c r="A1587" s="96"/>
      <c r="B1587" s="199"/>
      <c r="C1587" s="200"/>
      <c r="D1587" s="200"/>
      <c r="E1587" s="200"/>
      <c r="F1587" s="201"/>
      <c r="G1587" s="197" t="str">
        <f t="shared" si="48"/>
        <v/>
      </c>
      <c r="H1587" s="203"/>
      <c r="I1587" s="97"/>
      <c r="J1587" s="3" t="b">
        <f t="shared" si="49"/>
        <v>0</v>
      </c>
      <c r="K1587" s="1" t="b">
        <f>IF(AND(B1587&lt;&gt;"",COUNTIF(Buildings!B:B,B1587)=0),TRUE,FALSE)</f>
        <v>0</v>
      </c>
    </row>
    <row r="1588" spans="1:11" s="3" customFormat="1" ht="16.5" customHeight="1">
      <c r="A1588" s="96"/>
      <c r="B1588" s="194"/>
      <c r="C1588" s="195"/>
      <c r="D1588" s="195"/>
      <c r="E1588" s="195"/>
      <c r="F1588" s="196"/>
      <c r="G1588" s="197" t="str">
        <f t="shared" si="48"/>
        <v/>
      </c>
      <c r="H1588" s="203"/>
      <c r="I1588" s="97"/>
      <c r="J1588" s="3" t="b">
        <f t="shared" si="49"/>
        <v>0</v>
      </c>
      <c r="K1588" s="1" t="b">
        <f>IF(AND(B1588&lt;&gt;"",COUNTIF(Buildings!B:B,B1588)=0),TRUE,FALSE)</f>
        <v>0</v>
      </c>
    </row>
    <row r="1589" spans="1:11" s="3" customFormat="1" ht="16.5" customHeight="1">
      <c r="A1589" s="96"/>
      <c r="B1589" s="199"/>
      <c r="C1589" s="200"/>
      <c r="D1589" s="200"/>
      <c r="E1589" s="200"/>
      <c r="F1589" s="201"/>
      <c r="G1589" s="197" t="str">
        <f t="shared" si="48"/>
        <v/>
      </c>
      <c r="H1589" s="203"/>
      <c r="I1589" s="97"/>
      <c r="J1589" s="3" t="b">
        <f t="shared" si="49"/>
        <v>0</v>
      </c>
      <c r="K1589" s="1" t="b">
        <f>IF(AND(B1589&lt;&gt;"",COUNTIF(Buildings!B:B,B1589)=0),TRUE,FALSE)</f>
        <v>0</v>
      </c>
    </row>
    <row r="1590" spans="1:11" s="3" customFormat="1" ht="16.5" customHeight="1">
      <c r="A1590" s="96"/>
      <c r="B1590" s="194"/>
      <c r="C1590" s="195"/>
      <c r="D1590" s="195"/>
      <c r="E1590" s="195"/>
      <c r="F1590" s="196"/>
      <c r="G1590" s="197" t="str">
        <f t="shared" si="48"/>
        <v/>
      </c>
      <c r="H1590" s="203"/>
      <c r="I1590" s="97"/>
      <c r="J1590" s="3" t="b">
        <f t="shared" si="49"/>
        <v>0</v>
      </c>
      <c r="K1590" s="1" t="b">
        <f>IF(AND(B1590&lt;&gt;"",COUNTIF(Buildings!B:B,B1590)=0),TRUE,FALSE)</f>
        <v>0</v>
      </c>
    </row>
    <row r="1591" spans="1:11" s="3" customFormat="1" ht="16.5" customHeight="1">
      <c r="A1591" s="96"/>
      <c r="B1591" s="199"/>
      <c r="C1591" s="200"/>
      <c r="D1591" s="200"/>
      <c r="E1591" s="200"/>
      <c r="F1591" s="201"/>
      <c r="G1591" s="197" t="str">
        <f t="shared" si="48"/>
        <v/>
      </c>
      <c r="H1591" s="203"/>
      <c r="I1591" s="97"/>
      <c r="J1591" s="3" t="b">
        <f t="shared" si="49"/>
        <v>0</v>
      </c>
      <c r="K1591" s="1" t="b">
        <f>IF(AND(B1591&lt;&gt;"",COUNTIF(Buildings!B:B,B1591)=0),TRUE,FALSE)</f>
        <v>0</v>
      </c>
    </row>
    <row r="1592" spans="1:11" s="3" customFormat="1" ht="16.5" customHeight="1">
      <c r="A1592" s="96"/>
      <c r="B1592" s="194"/>
      <c r="C1592" s="195"/>
      <c r="D1592" s="195"/>
      <c r="E1592" s="195"/>
      <c r="F1592" s="196"/>
      <c r="G1592" s="197" t="str">
        <f t="shared" si="48"/>
        <v/>
      </c>
      <c r="H1592" s="203"/>
      <c r="I1592" s="97"/>
      <c r="J1592" s="3" t="b">
        <f t="shared" si="49"/>
        <v>0</v>
      </c>
      <c r="K1592" s="1" t="b">
        <f>IF(AND(B1592&lt;&gt;"",COUNTIF(Buildings!B:B,B1592)=0),TRUE,FALSE)</f>
        <v>0</v>
      </c>
    </row>
    <row r="1593" spans="1:11" s="3" customFormat="1" ht="16.5" customHeight="1">
      <c r="A1593" s="96"/>
      <c r="B1593" s="199"/>
      <c r="C1593" s="200"/>
      <c r="D1593" s="200"/>
      <c r="E1593" s="200"/>
      <c r="F1593" s="201"/>
      <c r="G1593" s="197" t="str">
        <f t="shared" si="48"/>
        <v/>
      </c>
      <c r="H1593" s="203"/>
      <c r="I1593" s="97"/>
      <c r="J1593" s="3" t="b">
        <f t="shared" si="49"/>
        <v>0</v>
      </c>
      <c r="K1593" s="1" t="b">
        <f>IF(AND(B1593&lt;&gt;"",COUNTIF(Buildings!B:B,B1593)=0),TRUE,FALSE)</f>
        <v>0</v>
      </c>
    </row>
    <row r="1594" spans="1:11" s="3" customFormat="1" ht="16.5" customHeight="1">
      <c r="A1594" s="96"/>
      <c r="B1594" s="194"/>
      <c r="C1594" s="195"/>
      <c r="D1594" s="195"/>
      <c r="E1594" s="195"/>
      <c r="F1594" s="196"/>
      <c r="G1594" s="197" t="str">
        <f t="shared" si="48"/>
        <v/>
      </c>
      <c r="H1594" s="203"/>
      <c r="I1594" s="97"/>
      <c r="J1594" s="3" t="b">
        <f t="shared" si="49"/>
        <v>0</v>
      </c>
      <c r="K1594" s="1" t="b">
        <f>IF(AND(B1594&lt;&gt;"",COUNTIF(Buildings!B:B,B1594)=0),TRUE,FALSE)</f>
        <v>0</v>
      </c>
    </row>
    <row r="1595" spans="1:11" s="3" customFormat="1" ht="16.5" customHeight="1">
      <c r="A1595" s="96"/>
      <c r="B1595" s="199"/>
      <c r="C1595" s="200"/>
      <c r="D1595" s="200"/>
      <c r="E1595" s="200"/>
      <c r="F1595" s="201"/>
      <c r="G1595" s="197" t="str">
        <f t="shared" si="48"/>
        <v/>
      </c>
      <c r="H1595" s="203"/>
      <c r="I1595" s="97"/>
      <c r="J1595" s="3" t="b">
        <f t="shared" si="49"/>
        <v>0</v>
      </c>
      <c r="K1595" s="1" t="b">
        <f>IF(AND(B1595&lt;&gt;"",COUNTIF(Buildings!B:B,B1595)=0),TRUE,FALSE)</f>
        <v>0</v>
      </c>
    </row>
    <row r="1596" spans="1:11" s="3" customFormat="1" ht="16.5" customHeight="1">
      <c r="A1596" s="96"/>
      <c r="B1596" s="194"/>
      <c r="C1596" s="195"/>
      <c r="D1596" s="195"/>
      <c r="E1596" s="195"/>
      <c r="F1596" s="196"/>
      <c r="G1596" s="197" t="str">
        <f t="shared" si="48"/>
        <v/>
      </c>
      <c r="H1596" s="203"/>
      <c r="I1596" s="97"/>
      <c r="J1596" s="3" t="b">
        <f t="shared" si="49"/>
        <v>0</v>
      </c>
      <c r="K1596" s="1" t="b">
        <f>IF(AND(B1596&lt;&gt;"",COUNTIF(Buildings!B:B,B1596)=0),TRUE,FALSE)</f>
        <v>0</v>
      </c>
    </row>
    <row r="1597" spans="1:11" s="3" customFormat="1" ht="16.5" customHeight="1">
      <c r="A1597" s="96"/>
      <c r="B1597" s="199"/>
      <c r="C1597" s="200"/>
      <c r="D1597" s="200"/>
      <c r="E1597" s="200"/>
      <c r="F1597" s="201"/>
      <c r="G1597" s="197" t="str">
        <f t="shared" si="48"/>
        <v/>
      </c>
      <c r="H1597" s="203"/>
      <c r="I1597" s="97"/>
      <c r="J1597" s="3" t="b">
        <f t="shared" si="49"/>
        <v>0</v>
      </c>
      <c r="K1597" s="1" t="b">
        <f>IF(AND(B1597&lt;&gt;"",COUNTIF(Buildings!B:B,B1597)=0),TRUE,FALSE)</f>
        <v>0</v>
      </c>
    </row>
    <row r="1598" spans="1:11" s="3" customFormat="1" ht="16.5" customHeight="1">
      <c r="A1598" s="96"/>
      <c r="B1598" s="194"/>
      <c r="C1598" s="195"/>
      <c r="D1598" s="195"/>
      <c r="E1598" s="195"/>
      <c r="F1598" s="196"/>
      <c r="G1598" s="197" t="str">
        <f t="shared" si="48"/>
        <v/>
      </c>
      <c r="H1598" s="203"/>
      <c r="I1598" s="97"/>
      <c r="J1598" s="3" t="b">
        <f t="shared" si="49"/>
        <v>0</v>
      </c>
      <c r="K1598" s="1" t="b">
        <f>IF(AND(B1598&lt;&gt;"",COUNTIF(Buildings!B:B,B1598)=0),TRUE,FALSE)</f>
        <v>0</v>
      </c>
    </row>
    <row r="1599" spans="1:11" s="3" customFormat="1" ht="16.5" customHeight="1">
      <c r="A1599" s="96"/>
      <c r="B1599" s="199"/>
      <c r="C1599" s="200"/>
      <c r="D1599" s="200"/>
      <c r="E1599" s="200"/>
      <c r="F1599" s="201"/>
      <c r="G1599" s="197" t="str">
        <f t="shared" si="48"/>
        <v/>
      </c>
      <c r="H1599" s="203"/>
      <c r="I1599" s="97"/>
      <c r="J1599" s="3" t="b">
        <f t="shared" si="49"/>
        <v>0</v>
      </c>
      <c r="K1599" s="1" t="b">
        <f>IF(AND(B1599&lt;&gt;"",COUNTIF(Buildings!B:B,B1599)=0),TRUE,FALSE)</f>
        <v>0</v>
      </c>
    </row>
    <row r="1600" spans="1:11" s="3" customFormat="1" ht="16.5" customHeight="1">
      <c r="A1600" s="96"/>
      <c r="B1600" s="194"/>
      <c r="C1600" s="195"/>
      <c r="D1600" s="195"/>
      <c r="E1600" s="195"/>
      <c r="F1600" s="196"/>
      <c r="G1600" s="197" t="str">
        <f t="shared" si="48"/>
        <v/>
      </c>
      <c r="H1600" s="203"/>
      <c r="I1600" s="97"/>
      <c r="J1600" s="3" t="b">
        <f t="shared" si="49"/>
        <v>0</v>
      </c>
      <c r="K1600" s="1" t="b">
        <f>IF(AND(B1600&lt;&gt;"",COUNTIF(Buildings!B:B,B1600)=0),TRUE,FALSE)</f>
        <v>0</v>
      </c>
    </row>
    <row r="1601" spans="1:11" s="3" customFormat="1" ht="16.5" customHeight="1">
      <c r="A1601" s="96"/>
      <c r="B1601" s="199"/>
      <c r="C1601" s="200"/>
      <c r="D1601" s="200"/>
      <c r="E1601" s="200"/>
      <c r="F1601" s="201"/>
      <c r="G1601" s="197" t="str">
        <f t="shared" si="48"/>
        <v/>
      </c>
      <c r="H1601" s="203"/>
      <c r="I1601" s="97"/>
      <c r="J1601" s="3" t="b">
        <f t="shared" si="49"/>
        <v>0</v>
      </c>
      <c r="K1601" s="1" t="b">
        <f>IF(AND(B1601&lt;&gt;"",COUNTIF(Buildings!B:B,B1601)=0),TRUE,FALSE)</f>
        <v>0</v>
      </c>
    </row>
    <row r="1602" spans="1:11" s="3" customFormat="1" ht="16.5" customHeight="1">
      <c r="A1602" s="96"/>
      <c r="B1602" s="194"/>
      <c r="C1602" s="195"/>
      <c r="D1602" s="195"/>
      <c r="E1602" s="195"/>
      <c r="F1602" s="196"/>
      <c r="G1602" s="197" t="str">
        <f t="shared" si="48"/>
        <v/>
      </c>
      <c r="H1602" s="203"/>
      <c r="I1602" s="97"/>
      <c r="J1602" s="3" t="b">
        <f t="shared" si="49"/>
        <v>0</v>
      </c>
      <c r="K1602" s="1" t="b">
        <f>IF(AND(B1602&lt;&gt;"",COUNTIF(Buildings!B:B,B1602)=0),TRUE,FALSE)</f>
        <v>0</v>
      </c>
    </row>
    <row r="1603" spans="1:11" s="3" customFormat="1" ht="16.5" customHeight="1">
      <c r="A1603" s="96"/>
      <c r="B1603" s="199"/>
      <c r="C1603" s="200"/>
      <c r="D1603" s="200"/>
      <c r="E1603" s="200"/>
      <c r="F1603" s="201"/>
      <c r="G1603" s="197" t="str">
        <f t="shared" si="48"/>
        <v/>
      </c>
      <c r="H1603" s="203"/>
      <c r="I1603" s="97"/>
      <c r="J1603" s="3" t="b">
        <f t="shared" si="49"/>
        <v>0</v>
      </c>
      <c r="K1603" s="1" t="b">
        <f>IF(AND(B1603&lt;&gt;"",COUNTIF(Buildings!B:B,B1603)=0),TRUE,FALSE)</f>
        <v>0</v>
      </c>
    </row>
    <row r="1604" spans="1:11" s="3" customFormat="1" ht="16.5" customHeight="1">
      <c r="A1604" s="96"/>
      <c r="B1604" s="194"/>
      <c r="C1604" s="195"/>
      <c r="D1604" s="195"/>
      <c r="E1604" s="195"/>
      <c r="F1604" s="196"/>
      <c r="G1604" s="197" t="str">
        <f t="shared" ref="G1604:G1667" si="50">IF(F1604="","",F1604)</f>
        <v/>
      </c>
      <c r="H1604" s="203"/>
      <c r="I1604" s="97"/>
      <c r="J1604" s="3" t="b">
        <f t="shared" ref="J1604:J1667" si="51">IF(F1604=G1604,FALSE,TRUE)</f>
        <v>0</v>
      </c>
      <c r="K1604" s="1" t="b">
        <f>IF(AND(B1604&lt;&gt;"",COUNTIF(Buildings!B:B,B1604)=0),TRUE,FALSE)</f>
        <v>0</v>
      </c>
    </row>
    <row r="1605" spans="1:11" s="3" customFormat="1" ht="16.5" customHeight="1">
      <c r="A1605" s="96"/>
      <c r="B1605" s="199"/>
      <c r="C1605" s="200"/>
      <c r="D1605" s="200"/>
      <c r="E1605" s="200"/>
      <c r="F1605" s="201"/>
      <c r="G1605" s="197" t="str">
        <f t="shared" si="50"/>
        <v/>
      </c>
      <c r="H1605" s="203"/>
      <c r="I1605" s="97"/>
      <c r="J1605" s="3" t="b">
        <f t="shared" si="51"/>
        <v>0</v>
      </c>
      <c r="K1605" s="1" t="b">
        <f>IF(AND(B1605&lt;&gt;"",COUNTIF(Buildings!B:B,B1605)=0),TRUE,FALSE)</f>
        <v>0</v>
      </c>
    </row>
    <row r="1606" spans="1:11" s="3" customFormat="1" ht="16.5" customHeight="1">
      <c r="A1606" s="96"/>
      <c r="B1606" s="194"/>
      <c r="C1606" s="195"/>
      <c r="D1606" s="195"/>
      <c r="E1606" s="195"/>
      <c r="F1606" s="196"/>
      <c r="G1606" s="197" t="str">
        <f t="shared" si="50"/>
        <v/>
      </c>
      <c r="H1606" s="203"/>
      <c r="I1606" s="97"/>
      <c r="J1606" s="3" t="b">
        <f t="shared" si="51"/>
        <v>0</v>
      </c>
      <c r="K1606" s="1" t="b">
        <f>IF(AND(B1606&lt;&gt;"",COUNTIF(Buildings!B:B,B1606)=0),TRUE,FALSE)</f>
        <v>0</v>
      </c>
    </row>
    <row r="1607" spans="1:11" s="3" customFormat="1" ht="16.5" customHeight="1">
      <c r="A1607" s="96"/>
      <c r="B1607" s="199"/>
      <c r="C1607" s="200"/>
      <c r="D1607" s="200"/>
      <c r="E1607" s="200"/>
      <c r="F1607" s="201"/>
      <c r="G1607" s="197" t="str">
        <f t="shared" si="50"/>
        <v/>
      </c>
      <c r="H1607" s="203"/>
      <c r="I1607" s="97"/>
      <c r="J1607" s="3" t="b">
        <f t="shared" si="51"/>
        <v>0</v>
      </c>
      <c r="K1607" s="1" t="b">
        <f>IF(AND(B1607&lt;&gt;"",COUNTIF(Buildings!B:B,B1607)=0),TRUE,FALSE)</f>
        <v>0</v>
      </c>
    </row>
    <row r="1608" spans="1:11" s="3" customFormat="1" ht="16.5" customHeight="1">
      <c r="A1608" s="96"/>
      <c r="B1608" s="194"/>
      <c r="C1608" s="195"/>
      <c r="D1608" s="195"/>
      <c r="E1608" s="195"/>
      <c r="F1608" s="196"/>
      <c r="G1608" s="197" t="str">
        <f t="shared" si="50"/>
        <v/>
      </c>
      <c r="H1608" s="203"/>
      <c r="I1608" s="97"/>
      <c r="J1608" s="3" t="b">
        <f t="shared" si="51"/>
        <v>0</v>
      </c>
      <c r="K1608" s="1" t="b">
        <f>IF(AND(B1608&lt;&gt;"",COUNTIF(Buildings!B:B,B1608)=0),TRUE,FALSE)</f>
        <v>0</v>
      </c>
    </row>
    <row r="1609" spans="1:11" s="3" customFormat="1" ht="16.5" customHeight="1">
      <c r="A1609" s="96"/>
      <c r="B1609" s="199"/>
      <c r="C1609" s="200"/>
      <c r="D1609" s="200"/>
      <c r="E1609" s="200"/>
      <c r="F1609" s="201"/>
      <c r="G1609" s="197" t="str">
        <f t="shared" si="50"/>
        <v/>
      </c>
      <c r="H1609" s="203"/>
      <c r="I1609" s="97"/>
      <c r="J1609" s="3" t="b">
        <f t="shared" si="51"/>
        <v>0</v>
      </c>
      <c r="K1609" s="1" t="b">
        <f>IF(AND(B1609&lt;&gt;"",COUNTIF(Buildings!B:B,B1609)=0),TRUE,FALSE)</f>
        <v>0</v>
      </c>
    </row>
    <row r="1610" spans="1:11" s="3" customFormat="1" ht="16.5" customHeight="1">
      <c r="A1610" s="96"/>
      <c r="B1610" s="194"/>
      <c r="C1610" s="195"/>
      <c r="D1610" s="195"/>
      <c r="E1610" s="195"/>
      <c r="F1610" s="196"/>
      <c r="G1610" s="197" t="str">
        <f t="shared" si="50"/>
        <v/>
      </c>
      <c r="H1610" s="203"/>
      <c r="I1610" s="97"/>
      <c r="J1610" s="3" t="b">
        <f t="shared" si="51"/>
        <v>0</v>
      </c>
      <c r="K1610" s="1" t="b">
        <f>IF(AND(B1610&lt;&gt;"",COUNTIF(Buildings!B:B,B1610)=0),TRUE,FALSE)</f>
        <v>0</v>
      </c>
    </row>
    <row r="1611" spans="1:11" s="3" customFormat="1" ht="16.5" customHeight="1">
      <c r="A1611" s="96"/>
      <c r="B1611" s="199"/>
      <c r="C1611" s="200"/>
      <c r="D1611" s="200"/>
      <c r="E1611" s="200"/>
      <c r="F1611" s="201"/>
      <c r="G1611" s="197" t="str">
        <f t="shared" si="50"/>
        <v/>
      </c>
      <c r="H1611" s="203"/>
      <c r="I1611" s="97"/>
      <c r="J1611" s="3" t="b">
        <f t="shared" si="51"/>
        <v>0</v>
      </c>
      <c r="K1611" s="1" t="b">
        <f>IF(AND(B1611&lt;&gt;"",COUNTIF(Buildings!B:B,B1611)=0),TRUE,FALSE)</f>
        <v>0</v>
      </c>
    </row>
    <row r="1612" spans="1:11" s="3" customFormat="1" ht="16.5" customHeight="1">
      <c r="A1612" s="96"/>
      <c r="B1612" s="194"/>
      <c r="C1612" s="195"/>
      <c r="D1612" s="195"/>
      <c r="E1612" s="195"/>
      <c r="F1612" s="196"/>
      <c r="G1612" s="197" t="str">
        <f t="shared" si="50"/>
        <v/>
      </c>
      <c r="H1612" s="203"/>
      <c r="I1612" s="97"/>
      <c r="J1612" s="3" t="b">
        <f t="shared" si="51"/>
        <v>0</v>
      </c>
      <c r="K1612" s="1" t="b">
        <f>IF(AND(B1612&lt;&gt;"",COUNTIF(Buildings!B:B,B1612)=0),TRUE,FALSE)</f>
        <v>0</v>
      </c>
    </row>
    <row r="1613" spans="1:11" s="3" customFormat="1" ht="16.5" customHeight="1">
      <c r="A1613" s="96"/>
      <c r="B1613" s="199"/>
      <c r="C1613" s="200"/>
      <c r="D1613" s="200"/>
      <c r="E1613" s="200"/>
      <c r="F1613" s="201"/>
      <c r="G1613" s="197" t="str">
        <f t="shared" si="50"/>
        <v/>
      </c>
      <c r="H1613" s="203"/>
      <c r="I1613" s="97"/>
      <c r="J1613" s="3" t="b">
        <f t="shared" si="51"/>
        <v>0</v>
      </c>
      <c r="K1613" s="1" t="b">
        <f>IF(AND(B1613&lt;&gt;"",COUNTIF(Buildings!B:B,B1613)=0),TRUE,FALSE)</f>
        <v>0</v>
      </c>
    </row>
    <row r="1614" spans="1:11" s="3" customFormat="1" ht="16.5" customHeight="1">
      <c r="A1614" s="96"/>
      <c r="B1614" s="194"/>
      <c r="C1614" s="195"/>
      <c r="D1614" s="195"/>
      <c r="E1614" s="195"/>
      <c r="F1614" s="196"/>
      <c r="G1614" s="197" t="str">
        <f t="shared" si="50"/>
        <v/>
      </c>
      <c r="H1614" s="203"/>
      <c r="I1614" s="97"/>
      <c r="J1614" s="3" t="b">
        <f t="shared" si="51"/>
        <v>0</v>
      </c>
      <c r="K1614" s="1" t="b">
        <f>IF(AND(B1614&lt;&gt;"",COUNTIF(Buildings!B:B,B1614)=0),TRUE,FALSE)</f>
        <v>0</v>
      </c>
    </row>
    <row r="1615" spans="1:11" s="3" customFormat="1" ht="16.5" customHeight="1">
      <c r="A1615" s="96"/>
      <c r="B1615" s="199"/>
      <c r="C1615" s="200"/>
      <c r="D1615" s="200"/>
      <c r="E1615" s="200"/>
      <c r="F1615" s="201"/>
      <c r="G1615" s="197" t="str">
        <f t="shared" si="50"/>
        <v/>
      </c>
      <c r="H1615" s="203"/>
      <c r="I1615" s="97"/>
      <c r="J1615" s="3" t="b">
        <f t="shared" si="51"/>
        <v>0</v>
      </c>
      <c r="K1615" s="1" t="b">
        <f>IF(AND(B1615&lt;&gt;"",COUNTIF(Buildings!B:B,B1615)=0),TRUE,FALSE)</f>
        <v>0</v>
      </c>
    </row>
    <row r="1616" spans="1:11" s="3" customFormat="1" ht="16.5" customHeight="1">
      <c r="A1616" s="96"/>
      <c r="B1616" s="194"/>
      <c r="C1616" s="195"/>
      <c r="D1616" s="195"/>
      <c r="E1616" s="195"/>
      <c r="F1616" s="196"/>
      <c r="G1616" s="197" t="str">
        <f t="shared" si="50"/>
        <v/>
      </c>
      <c r="H1616" s="203"/>
      <c r="I1616" s="97"/>
      <c r="J1616" s="3" t="b">
        <f t="shared" si="51"/>
        <v>0</v>
      </c>
      <c r="K1616" s="1" t="b">
        <f>IF(AND(B1616&lt;&gt;"",COUNTIF(Buildings!B:B,B1616)=0),TRUE,FALSE)</f>
        <v>0</v>
      </c>
    </row>
    <row r="1617" spans="1:11" s="3" customFormat="1" ht="16.5" customHeight="1">
      <c r="A1617" s="96"/>
      <c r="B1617" s="199"/>
      <c r="C1617" s="200"/>
      <c r="D1617" s="200"/>
      <c r="E1617" s="200"/>
      <c r="F1617" s="201"/>
      <c r="G1617" s="197" t="str">
        <f t="shared" si="50"/>
        <v/>
      </c>
      <c r="H1617" s="203"/>
      <c r="I1617" s="97"/>
      <c r="J1617" s="3" t="b">
        <f t="shared" si="51"/>
        <v>0</v>
      </c>
      <c r="K1617" s="1" t="b">
        <f>IF(AND(B1617&lt;&gt;"",COUNTIF(Buildings!B:B,B1617)=0),TRUE,FALSE)</f>
        <v>0</v>
      </c>
    </row>
    <row r="1618" spans="1:11" s="3" customFormat="1" ht="16.5" customHeight="1">
      <c r="A1618" s="96"/>
      <c r="B1618" s="194"/>
      <c r="C1618" s="195"/>
      <c r="D1618" s="195"/>
      <c r="E1618" s="195"/>
      <c r="F1618" s="196"/>
      <c r="G1618" s="197" t="str">
        <f t="shared" si="50"/>
        <v/>
      </c>
      <c r="H1618" s="203"/>
      <c r="I1618" s="97"/>
      <c r="J1618" s="3" t="b">
        <f t="shared" si="51"/>
        <v>0</v>
      </c>
      <c r="K1618" s="1" t="b">
        <f>IF(AND(B1618&lt;&gt;"",COUNTIF(Buildings!B:B,B1618)=0),TRUE,FALSE)</f>
        <v>0</v>
      </c>
    </row>
    <row r="1619" spans="1:11" s="3" customFormat="1" ht="16.5" customHeight="1">
      <c r="A1619" s="96"/>
      <c r="B1619" s="199"/>
      <c r="C1619" s="200"/>
      <c r="D1619" s="200"/>
      <c r="E1619" s="200"/>
      <c r="F1619" s="201"/>
      <c r="G1619" s="197" t="str">
        <f t="shared" si="50"/>
        <v/>
      </c>
      <c r="H1619" s="203"/>
      <c r="I1619" s="97"/>
      <c r="J1619" s="3" t="b">
        <f t="shared" si="51"/>
        <v>0</v>
      </c>
      <c r="K1619" s="1" t="b">
        <f>IF(AND(B1619&lt;&gt;"",COUNTIF(Buildings!B:B,B1619)=0),TRUE,FALSE)</f>
        <v>0</v>
      </c>
    </row>
    <row r="1620" spans="1:11" s="3" customFormat="1" ht="16.5" customHeight="1">
      <c r="A1620" s="96"/>
      <c r="B1620" s="194"/>
      <c r="C1620" s="195"/>
      <c r="D1620" s="195"/>
      <c r="E1620" s="195"/>
      <c r="F1620" s="196"/>
      <c r="G1620" s="197" t="str">
        <f t="shared" si="50"/>
        <v/>
      </c>
      <c r="H1620" s="203"/>
      <c r="I1620" s="97"/>
      <c r="J1620" s="3" t="b">
        <f t="shared" si="51"/>
        <v>0</v>
      </c>
      <c r="K1620" s="1" t="b">
        <f>IF(AND(B1620&lt;&gt;"",COUNTIF(Buildings!B:B,B1620)=0),TRUE,FALSE)</f>
        <v>0</v>
      </c>
    </row>
    <row r="1621" spans="1:11" s="3" customFormat="1" ht="16.5" customHeight="1">
      <c r="A1621" s="96"/>
      <c r="B1621" s="199"/>
      <c r="C1621" s="200"/>
      <c r="D1621" s="200"/>
      <c r="E1621" s="200"/>
      <c r="F1621" s="201"/>
      <c r="G1621" s="197" t="str">
        <f t="shared" si="50"/>
        <v/>
      </c>
      <c r="H1621" s="203"/>
      <c r="I1621" s="97"/>
      <c r="J1621" s="3" t="b">
        <f t="shared" si="51"/>
        <v>0</v>
      </c>
      <c r="K1621" s="1" t="b">
        <f>IF(AND(B1621&lt;&gt;"",COUNTIF(Buildings!B:B,B1621)=0),TRUE,FALSE)</f>
        <v>0</v>
      </c>
    </row>
    <row r="1622" spans="1:11" s="3" customFormat="1" ht="16.5" customHeight="1">
      <c r="A1622" s="96"/>
      <c r="B1622" s="194"/>
      <c r="C1622" s="195"/>
      <c r="D1622" s="195"/>
      <c r="E1622" s="195"/>
      <c r="F1622" s="196"/>
      <c r="G1622" s="197" t="str">
        <f t="shared" si="50"/>
        <v/>
      </c>
      <c r="H1622" s="203"/>
      <c r="I1622" s="97"/>
      <c r="J1622" s="3" t="b">
        <f t="shared" si="51"/>
        <v>0</v>
      </c>
      <c r="K1622" s="1" t="b">
        <f>IF(AND(B1622&lt;&gt;"",COUNTIF(Buildings!B:B,B1622)=0),TRUE,FALSE)</f>
        <v>0</v>
      </c>
    </row>
    <row r="1623" spans="1:11" s="3" customFormat="1" ht="16.5" customHeight="1">
      <c r="A1623" s="96"/>
      <c r="B1623" s="199"/>
      <c r="C1623" s="200"/>
      <c r="D1623" s="200"/>
      <c r="E1623" s="200"/>
      <c r="F1623" s="201"/>
      <c r="G1623" s="197" t="str">
        <f t="shared" si="50"/>
        <v/>
      </c>
      <c r="H1623" s="203"/>
      <c r="I1623" s="97"/>
      <c r="J1623" s="3" t="b">
        <f t="shared" si="51"/>
        <v>0</v>
      </c>
      <c r="K1623" s="1" t="b">
        <f>IF(AND(B1623&lt;&gt;"",COUNTIF(Buildings!B:B,B1623)=0),TRUE,FALSE)</f>
        <v>0</v>
      </c>
    </row>
    <row r="1624" spans="1:11" s="3" customFormat="1" ht="16.5" customHeight="1">
      <c r="A1624" s="96"/>
      <c r="B1624" s="194"/>
      <c r="C1624" s="195"/>
      <c r="D1624" s="195"/>
      <c r="E1624" s="195"/>
      <c r="F1624" s="196"/>
      <c r="G1624" s="197" t="str">
        <f t="shared" si="50"/>
        <v/>
      </c>
      <c r="H1624" s="203"/>
      <c r="I1624" s="97"/>
      <c r="J1624" s="3" t="b">
        <f t="shared" si="51"/>
        <v>0</v>
      </c>
      <c r="K1624" s="1" t="b">
        <f>IF(AND(B1624&lt;&gt;"",COUNTIF(Buildings!B:B,B1624)=0),TRUE,FALSE)</f>
        <v>0</v>
      </c>
    </row>
    <row r="1625" spans="1:11" s="3" customFormat="1" ht="16.5" customHeight="1">
      <c r="A1625" s="96"/>
      <c r="B1625" s="199"/>
      <c r="C1625" s="200"/>
      <c r="D1625" s="200"/>
      <c r="E1625" s="200"/>
      <c r="F1625" s="201"/>
      <c r="G1625" s="197" t="str">
        <f t="shared" si="50"/>
        <v/>
      </c>
      <c r="H1625" s="203"/>
      <c r="I1625" s="97"/>
      <c r="J1625" s="3" t="b">
        <f t="shared" si="51"/>
        <v>0</v>
      </c>
      <c r="K1625" s="1" t="b">
        <f>IF(AND(B1625&lt;&gt;"",COUNTIF(Buildings!B:B,B1625)=0),TRUE,FALSE)</f>
        <v>0</v>
      </c>
    </row>
    <row r="1626" spans="1:11" s="3" customFormat="1" ht="16.5" customHeight="1">
      <c r="A1626" s="96"/>
      <c r="B1626" s="194"/>
      <c r="C1626" s="195"/>
      <c r="D1626" s="195"/>
      <c r="E1626" s="195"/>
      <c r="F1626" s="196"/>
      <c r="G1626" s="197" t="str">
        <f t="shared" si="50"/>
        <v/>
      </c>
      <c r="H1626" s="203"/>
      <c r="I1626" s="97"/>
      <c r="J1626" s="3" t="b">
        <f t="shared" si="51"/>
        <v>0</v>
      </c>
      <c r="K1626" s="1" t="b">
        <f>IF(AND(B1626&lt;&gt;"",COUNTIF(Buildings!B:B,B1626)=0),TRUE,FALSE)</f>
        <v>0</v>
      </c>
    </row>
    <row r="1627" spans="1:11" s="3" customFormat="1" ht="16.5" customHeight="1">
      <c r="A1627" s="96"/>
      <c r="B1627" s="199"/>
      <c r="C1627" s="200"/>
      <c r="D1627" s="200"/>
      <c r="E1627" s="200"/>
      <c r="F1627" s="201"/>
      <c r="G1627" s="197" t="str">
        <f t="shared" si="50"/>
        <v/>
      </c>
      <c r="H1627" s="203"/>
      <c r="I1627" s="97"/>
      <c r="J1627" s="3" t="b">
        <f t="shared" si="51"/>
        <v>0</v>
      </c>
      <c r="K1627" s="1" t="b">
        <f>IF(AND(B1627&lt;&gt;"",COUNTIF(Buildings!B:B,B1627)=0),TRUE,FALSE)</f>
        <v>0</v>
      </c>
    </row>
    <row r="1628" spans="1:11" s="3" customFormat="1" ht="16.5" customHeight="1">
      <c r="A1628" s="96"/>
      <c r="B1628" s="194"/>
      <c r="C1628" s="195"/>
      <c r="D1628" s="195"/>
      <c r="E1628" s="195"/>
      <c r="F1628" s="196"/>
      <c r="G1628" s="197" t="str">
        <f t="shared" si="50"/>
        <v/>
      </c>
      <c r="H1628" s="203"/>
      <c r="I1628" s="97"/>
      <c r="J1628" s="3" t="b">
        <f t="shared" si="51"/>
        <v>0</v>
      </c>
      <c r="K1628" s="1" t="b">
        <f>IF(AND(B1628&lt;&gt;"",COUNTIF(Buildings!B:B,B1628)=0),TRUE,FALSE)</f>
        <v>0</v>
      </c>
    </row>
    <row r="1629" spans="1:11" s="3" customFormat="1" ht="16.5" customHeight="1">
      <c r="A1629" s="96"/>
      <c r="B1629" s="199"/>
      <c r="C1629" s="200"/>
      <c r="D1629" s="200"/>
      <c r="E1629" s="200"/>
      <c r="F1629" s="201"/>
      <c r="G1629" s="197" t="str">
        <f t="shared" si="50"/>
        <v/>
      </c>
      <c r="H1629" s="203"/>
      <c r="I1629" s="97"/>
      <c r="J1629" s="3" t="b">
        <f t="shared" si="51"/>
        <v>0</v>
      </c>
      <c r="K1629" s="1" t="b">
        <f>IF(AND(B1629&lt;&gt;"",COUNTIF(Buildings!B:B,B1629)=0),TRUE,FALSE)</f>
        <v>0</v>
      </c>
    </row>
    <row r="1630" spans="1:11" s="3" customFormat="1" ht="16.5" customHeight="1">
      <c r="A1630" s="96"/>
      <c r="B1630" s="194"/>
      <c r="C1630" s="195"/>
      <c r="D1630" s="195"/>
      <c r="E1630" s="195"/>
      <c r="F1630" s="196"/>
      <c r="G1630" s="197" t="str">
        <f t="shared" si="50"/>
        <v/>
      </c>
      <c r="H1630" s="203"/>
      <c r="I1630" s="97"/>
      <c r="J1630" s="3" t="b">
        <f t="shared" si="51"/>
        <v>0</v>
      </c>
      <c r="K1630" s="1" t="b">
        <f>IF(AND(B1630&lt;&gt;"",COUNTIF(Buildings!B:B,B1630)=0),TRUE,FALSE)</f>
        <v>0</v>
      </c>
    </row>
    <row r="1631" spans="1:11" s="3" customFormat="1" ht="16.5" customHeight="1">
      <c r="A1631" s="96"/>
      <c r="B1631" s="199"/>
      <c r="C1631" s="200"/>
      <c r="D1631" s="200"/>
      <c r="E1631" s="200"/>
      <c r="F1631" s="201"/>
      <c r="G1631" s="197" t="str">
        <f t="shared" si="50"/>
        <v/>
      </c>
      <c r="H1631" s="203"/>
      <c r="I1631" s="97"/>
      <c r="J1631" s="3" t="b">
        <f t="shared" si="51"/>
        <v>0</v>
      </c>
      <c r="K1631" s="1" t="b">
        <f>IF(AND(B1631&lt;&gt;"",COUNTIF(Buildings!B:B,B1631)=0),TRUE,FALSE)</f>
        <v>0</v>
      </c>
    </row>
    <row r="1632" spans="1:11" s="3" customFormat="1" ht="16.5" customHeight="1">
      <c r="A1632" s="96"/>
      <c r="B1632" s="194"/>
      <c r="C1632" s="195"/>
      <c r="D1632" s="195"/>
      <c r="E1632" s="195"/>
      <c r="F1632" s="196"/>
      <c r="G1632" s="197" t="str">
        <f t="shared" si="50"/>
        <v/>
      </c>
      <c r="H1632" s="203"/>
      <c r="I1632" s="97"/>
      <c r="J1632" s="3" t="b">
        <f t="shared" si="51"/>
        <v>0</v>
      </c>
      <c r="K1632" s="1" t="b">
        <f>IF(AND(B1632&lt;&gt;"",COUNTIF(Buildings!B:B,B1632)=0),TRUE,FALSE)</f>
        <v>0</v>
      </c>
    </row>
    <row r="1633" spans="1:11" s="3" customFormat="1" ht="16.5" customHeight="1">
      <c r="A1633" s="96"/>
      <c r="B1633" s="199"/>
      <c r="C1633" s="200"/>
      <c r="D1633" s="200"/>
      <c r="E1633" s="200"/>
      <c r="F1633" s="201"/>
      <c r="G1633" s="197" t="str">
        <f t="shared" si="50"/>
        <v/>
      </c>
      <c r="H1633" s="203"/>
      <c r="I1633" s="97"/>
      <c r="J1633" s="3" t="b">
        <f t="shared" si="51"/>
        <v>0</v>
      </c>
      <c r="K1633" s="1" t="b">
        <f>IF(AND(B1633&lt;&gt;"",COUNTIF(Buildings!B:B,B1633)=0),TRUE,FALSE)</f>
        <v>0</v>
      </c>
    </row>
    <row r="1634" spans="1:11" s="3" customFormat="1" ht="16.5" customHeight="1">
      <c r="A1634" s="96"/>
      <c r="B1634" s="194"/>
      <c r="C1634" s="195"/>
      <c r="D1634" s="195"/>
      <c r="E1634" s="195"/>
      <c r="F1634" s="196"/>
      <c r="G1634" s="197" t="str">
        <f t="shared" si="50"/>
        <v/>
      </c>
      <c r="H1634" s="203"/>
      <c r="I1634" s="97"/>
      <c r="J1634" s="3" t="b">
        <f t="shared" si="51"/>
        <v>0</v>
      </c>
      <c r="K1634" s="1" t="b">
        <f>IF(AND(B1634&lt;&gt;"",COUNTIF(Buildings!B:B,B1634)=0),TRUE,FALSE)</f>
        <v>0</v>
      </c>
    </row>
    <row r="1635" spans="1:11" s="3" customFormat="1" ht="16.5" customHeight="1">
      <c r="A1635" s="96"/>
      <c r="B1635" s="199"/>
      <c r="C1635" s="200"/>
      <c r="D1635" s="200"/>
      <c r="E1635" s="200"/>
      <c r="F1635" s="201"/>
      <c r="G1635" s="197" t="str">
        <f t="shared" si="50"/>
        <v/>
      </c>
      <c r="H1635" s="203"/>
      <c r="I1635" s="97"/>
      <c r="J1635" s="3" t="b">
        <f t="shared" si="51"/>
        <v>0</v>
      </c>
      <c r="K1635" s="1" t="b">
        <f>IF(AND(B1635&lt;&gt;"",COUNTIF(Buildings!B:B,B1635)=0),TRUE,FALSE)</f>
        <v>0</v>
      </c>
    </row>
    <row r="1636" spans="1:11" s="3" customFormat="1" ht="16.5" customHeight="1">
      <c r="A1636" s="96"/>
      <c r="B1636" s="194"/>
      <c r="C1636" s="195"/>
      <c r="D1636" s="195"/>
      <c r="E1636" s="195"/>
      <c r="F1636" s="196"/>
      <c r="G1636" s="197" t="str">
        <f t="shared" si="50"/>
        <v/>
      </c>
      <c r="H1636" s="203"/>
      <c r="I1636" s="97"/>
      <c r="J1636" s="3" t="b">
        <f t="shared" si="51"/>
        <v>0</v>
      </c>
      <c r="K1636" s="1" t="b">
        <f>IF(AND(B1636&lt;&gt;"",COUNTIF(Buildings!B:B,B1636)=0),TRUE,FALSE)</f>
        <v>0</v>
      </c>
    </row>
    <row r="1637" spans="1:11" s="3" customFormat="1" ht="16.5" customHeight="1">
      <c r="A1637" s="96"/>
      <c r="B1637" s="199"/>
      <c r="C1637" s="200"/>
      <c r="D1637" s="200"/>
      <c r="E1637" s="200"/>
      <c r="F1637" s="201"/>
      <c r="G1637" s="197" t="str">
        <f t="shared" si="50"/>
        <v/>
      </c>
      <c r="H1637" s="203"/>
      <c r="I1637" s="97"/>
      <c r="J1637" s="3" t="b">
        <f t="shared" si="51"/>
        <v>0</v>
      </c>
      <c r="K1637" s="1" t="b">
        <f>IF(AND(B1637&lt;&gt;"",COUNTIF(Buildings!B:B,B1637)=0),TRUE,FALSE)</f>
        <v>0</v>
      </c>
    </row>
    <row r="1638" spans="1:11" s="3" customFormat="1" ht="16.5" customHeight="1">
      <c r="A1638" s="96"/>
      <c r="B1638" s="194"/>
      <c r="C1638" s="195"/>
      <c r="D1638" s="195"/>
      <c r="E1638" s="195"/>
      <c r="F1638" s="196"/>
      <c r="G1638" s="197" t="str">
        <f t="shared" si="50"/>
        <v/>
      </c>
      <c r="H1638" s="203"/>
      <c r="I1638" s="97"/>
      <c r="J1638" s="3" t="b">
        <f t="shared" si="51"/>
        <v>0</v>
      </c>
      <c r="K1638" s="1" t="b">
        <f>IF(AND(B1638&lt;&gt;"",COUNTIF(Buildings!B:B,B1638)=0),TRUE,FALSE)</f>
        <v>0</v>
      </c>
    </row>
    <row r="1639" spans="1:11" s="3" customFormat="1" ht="16.5" customHeight="1">
      <c r="A1639" s="96"/>
      <c r="B1639" s="199"/>
      <c r="C1639" s="200"/>
      <c r="D1639" s="200"/>
      <c r="E1639" s="200"/>
      <c r="F1639" s="201"/>
      <c r="G1639" s="197" t="str">
        <f t="shared" si="50"/>
        <v/>
      </c>
      <c r="H1639" s="203"/>
      <c r="I1639" s="97"/>
      <c r="J1639" s="3" t="b">
        <f t="shared" si="51"/>
        <v>0</v>
      </c>
      <c r="K1639" s="1" t="b">
        <f>IF(AND(B1639&lt;&gt;"",COUNTIF(Buildings!B:B,B1639)=0),TRUE,FALSE)</f>
        <v>0</v>
      </c>
    </row>
    <row r="1640" spans="1:11" s="3" customFormat="1" ht="16.5" customHeight="1">
      <c r="A1640" s="96"/>
      <c r="B1640" s="194"/>
      <c r="C1640" s="195"/>
      <c r="D1640" s="195"/>
      <c r="E1640" s="195"/>
      <c r="F1640" s="196"/>
      <c r="G1640" s="197" t="str">
        <f t="shared" si="50"/>
        <v/>
      </c>
      <c r="H1640" s="203"/>
      <c r="I1640" s="97"/>
      <c r="J1640" s="3" t="b">
        <f t="shared" si="51"/>
        <v>0</v>
      </c>
      <c r="K1640" s="1" t="b">
        <f>IF(AND(B1640&lt;&gt;"",COUNTIF(Buildings!B:B,B1640)=0),TRUE,FALSE)</f>
        <v>0</v>
      </c>
    </row>
    <row r="1641" spans="1:11" s="3" customFormat="1" ht="16.5" customHeight="1">
      <c r="A1641" s="96"/>
      <c r="B1641" s="199"/>
      <c r="C1641" s="200"/>
      <c r="D1641" s="200"/>
      <c r="E1641" s="200"/>
      <c r="F1641" s="201"/>
      <c r="G1641" s="197" t="str">
        <f t="shared" si="50"/>
        <v/>
      </c>
      <c r="H1641" s="203"/>
      <c r="I1641" s="97"/>
      <c r="J1641" s="3" t="b">
        <f t="shared" si="51"/>
        <v>0</v>
      </c>
      <c r="K1641" s="1" t="b">
        <f>IF(AND(B1641&lt;&gt;"",COUNTIF(Buildings!B:B,B1641)=0),TRUE,FALSE)</f>
        <v>0</v>
      </c>
    </row>
    <row r="1642" spans="1:11" s="3" customFormat="1" ht="16.5" customHeight="1">
      <c r="A1642" s="96"/>
      <c r="B1642" s="194"/>
      <c r="C1642" s="195"/>
      <c r="D1642" s="195"/>
      <c r="E1642" s="195"/>
      <c r="F1642" s="196"/>
      <c r="G1642" s="197" t="str">
        <f t="shared" si="50"/>
        <v/>
      </c>
      <c r="H1642" s="203"/>
      <c r="I1642" s="97"/>
      <c r="J1642" s="3" t="b">
        <f t="shared" si="51"/>
        <v>0</v>
      </c>
      <c r="K1642" s="1" t="b">
        <f>IF(AND(B1642&lt;&gt;"",COUNTIF(Buildings!B:B,B1642)=0),TRUE,FALSE)</f>
        <v>0</v>
      </c>
    </row>
    <row r="1643" spans="1:11" s="3" customFormat="1" ht="16.5" customHeight="1">
      <c r="A1643" s="96"/>
      <c r="B1643" s="199"/>
      <c r="C1643" s="200"/>
      <c r="D1643" s="200"/>
      <c r="E1643" s="200"/>
      <c r="F1643" s="201"/>
      <c r="G1643" s="197" t="str">
        <f t="shared" si="50"/>
        <v/>
      </c>
      <c r="H1643" s="203"/>
      <c r="I1643" s="97"/>
      <c r="J1643" s="3" t="b">
        <f t="shared" si="51"/>
        <v>0</v>
      </c>
      <c r="K1643" s="1" t="b">
        <f>IF(AND(B1643&lt;&gt;"",COUNTIF(Buildings!B:B,B1643)=0),TRUE,FALSE)</f>
        <v>0</v>
      </c>
    </row>
    <row r="1644" spans="1:11" s="3" customFormat="1" ht="16.5" customHeight="1">
      <c r="A1644" s="96"/>
      <c r="B1644" s="194"/>
      <c r="C1644" s="195"/>
      <c r="D1644" s="195"/>
      <c r="E1644" s="195"/>
      <c r="F1644" s="196"/>
      <c r="G1644" s="197" t="str">
        <f t="shared" si="50"/>
        <v/>
      </c>
      <c r="H1644" s="203"/>
      <c r="I1644" s="97"/>
      <c r="J1644" s="3" t="b">
        <f t="shared" si="51"/>
        <v>0</v>
      </c>
      <c r="K1644" s="1" t="b">
        <f>IF(AND(B1644&lt;&gt;"",COUNTIF(Buildings!B:B,B1644)=0),TRUE,FALSE)</f>
        <v>0</v>
      </c>
    </row>
    <row r="1645" spans="1:11" s="3" customFormat="1" ht="16.5" customHeight="1">
      <c r="A1645" s="96"/>
      <c r="B1645" s="199"/>
      <c r="C1645" s="200"/>
      <c r="D1645" s="200"/>
      <c r="E1645" s="200"/>
      <c r="F1645" s="201"/>
      <c r="G1645" s="197" t="str">
        <f t="shared" si="50"/>
        <v/>
      </c>
      <c r="H1645" s="203"/>
      <c r="I1645" s="97"/>
      <c r="J1645" s="3" t="b">
        <f t="shared" si="51"/>
        <v>0</v>
      </c>
      <c r="K1645" s="1" t="b">
        <f>IF(AND(B1645&lt;&gt;"",COUNTIF(Buildings!B:B,B1645)=0),TRUE,FALSE)</f>
        <v>0</v>
      </c>
    </row>
    <row r="1646" spans="1:11" s="3" customFormat="1" ht="16.5" customHeight="1">
      <c r="A1646" s="96"/>
      <c r="B1646" s="194"/>
      <c r="C1646" s="195"/>
      <c r="D1646" s="195"/>
      <c r="E1646" s="195"/>
      <c r="F1646" s="196"/>
      <c r="G1646" s="197" t="str">
        <f t="shared" si="50"/>
        <v/>
      </c>
      <c r="H1646" s="203"/>
      <c r="I1646" s="97"/>
      <c r="J1646" s="3" t="b">
        <f t="shared" si="51"/>
        <v>0</v>
      </c>
      <c r="K1646" s="1" t="b">
        <f>IF(AND(B1646&lt;&gt;"",COUNTIF(Buildings!B:B,B1646)=0),TRUE,FALSE)</f>
        <v>0</v>
      </c>
    </row>
    <row r="1647" spans="1:11" s="3" customFormat="1" ht="16.5" customHeight="1">
      <c r="A1647" s="96"/>
      <c r="B1647" s="199"/>
      <c r="C1647" s="200"/>
      <c r="D1647" s="200"/>
      <c r="E1647" s="200"/>
      <c r="F1647" s="201"/>
      <c r="G1647" s="197" t="str">
        <f t="shared" si="50"/>
        <v/>
      </c>
      <c r="H1647" s="203"/>
      <c r="I1647" s="97"/>
      <c r="J1647" s="3" t="b">
        <f t="shared" si="51"/>
        <v>0</v>
      </c>
      <c r="K1647" s="1" t="b">
        <f>IF(AND(B1647&lt;&gt;"",COUNTIF(Buildings!B:B,B1647)=0),TRUE,FALSE)</f>
        <v>0</v>
      </c>
    </row>
    <row r="1648" spans="1:11" s="3" customFormat="1" ht="16.5" customHeight="1">
      <c r="A1648" s="96"/>
      <c r="B1648" s="194"/>
      <c r="C1648" s="195"/>
      <c r="D1648" s="195"/>
      <c r="E1648" s="195"/>
      <c r="F1648" s="196"/>
      <c r="G1648" s="197" t="str">
        <f t="shared" si="50"/>
        <v/>
      </c>
      <c r="H1648" s="203"/>
      <c r="I1648" s="97"/>
      <c r="J1648" s="3" t="b">
        <f t="shared" si="51"/>
        <v>0</v>
      </c>
      <c r="K1648" s="1" t="b">
        <f>IF(AND(B1648&lt;&gt;"",COUNTIF(Buildings!B:B,B1648)=0),TRUE,FALSE)</f>
        <v>0</v>
      </c>
    </row>
    <row r="1649" spans="1:11" s="3" customFormat="1" ht="16.5" customHeight="1">
      <c r="A1649" s="96"/>
      <c r="B1649" s="199"/>
      <c r="C1649" s="200"/>
      <c r="D1649" s="200"/>
      <c r="E1649" s="200"/>
      <c r="F1649" s="201"/>
      <c r="G1649" s="197" t="str">
        <f t="shared" si="50"/>
        <v/>
      </c>
      <c r="H1649" s="203"/>
      <c r="I1649" s="97"/>
      <c r="J1649" s="3" t="b">
        <f t="shared" si="51"/>
        <v>0</v>
      </c>
      <c r="K1649" s="1" t="b">
        <f>IF(AND(B1649&lt;&gt;"",COUNTIF(Buildings!B:B,B1649)=0),TRUE,FALSE)</f>
        <v>0</v>
      </c>
    </row>
    <row r="1650" spans="1:11" s="3" customFormat="1" ht="16.5" customHeight="1">
      <c r="A1650" s="96"/>
      <c r="B1650" s="194"/>
      <c r="C1650" s="195"/>
      <c r="D1650" s="195"/>
      <c r="E1650" s="195"/>
      <c r="F1650" s="196"/>
      <c r="G1650" s="197" t="str">
        <f t="shared" si="50"/>
        <v/>
      </c>
      <c r="H1650" s="203"/>
      <c r="I1650" s="97"/>
      <c r="J1650" s="3" t="b">
        <f t="shared" si="51"/>
        <v>0</v>
      </c>
      <c r="K1650" s="1" t="b">
        <f>IF(AND(B1650&lt;&gt;"",COUNTIF(Buildings!B:B,B1650)=0),TRUE,FALSE)</f>
        <v>0</v>
      </c>
    </row>
    <row r="1651" spans="1:11" s="3" customFormat="1" ht="16.5" customHeight="1">
      <c r="A1651" s="96"/>
      <c r="B1651" s="199"/>
      <c r="C1651" s="200"/>
      <c r="D1651" s="200"/>
      <c r="E1651" s="200"/>
      <c r="F1651" s="201"/>
      <c r="G1651" s="197" t="str">
        <f t="shared" si="50"/>
        <v/>
      </c>
      <c r="H1651" s="203"/>
      <c r="I1651" s="97"/>
      <c r="J1651" s="3" t="b">
        <f t="shared" si="51"/>
        <v>0</v>
      </c>
      <c r="K1651" s="1" t="b">
        <f>IF(AND(B1651&lt;&gt;"",COUNTIF(Buildings!B:B,B1651)=0),TRUE,FALSE)</f>
        <v>0</v>
      </c>
    </row>
    <row r="1652" spans="1:11" s="3" customFormat="1" ht="16.5" customHeight="1">
      <c r="A1652" s="96"/>
      <c r="B1652" s="194"/>
      <c r="C1652" s="195"/>
      <c r="D1652" s="195"/>
      <c r="E1652" s="195"/>
      <c r="F1652" s="196"/>
      <c r="G1652" s="197" t="str">
        <f t="shared" si="50"/>
        <v/>
      </c>
      <c r="H1652" s="203"/>
      <c r="I1652" s="97"/>
      <c r="J1652" s="3" t="b">
        <f t="shared" si="51"/>
        <v>0</v>
      </c>
      <c r="K1652" s="1" t="b">
        <f>IF(AND(B1652&lt;&gt;"",COUNTIF(Buildings!B:B,B1652)=0),TRUE,FALSE)</f>
        <v>0</v>
      </c>
    </row>
    <row r="1653" spans="1:11" s="3" customFormat="1" ht="16.5" customHeight="1">
      <c r="A1653" s="96"/>
      <c r="B1653" s="199"/>
      <c r="C1653" s="200"/>
      <c r="D1653" s="200"/>
      <c r="E1653" s="200"/>
      <c r="F1653" s="201"/>
      <c r="G1653" s="197" t="str">
        <f t="shared" si="50"/>
        <v/>
      </c>
      <c r="H1653" s="203"/>
      <c r="I1653" s="97"/>
      <c r="J1653" s="3" t="b">
        <f t="shared" si="51"/>
        <v>0</v>
      </c>
      <c r="K1653" s="1" t="b">
        <f>IF(AND(B1653&lt;&gt;"",COUNTIF(Buildings!B:B,B1653)=0),TRUE,FALSE)</f>
        <v>0</v>
      </c>
    </row>
    <row r="1654" spans="1:11" s="3" customFormat="1" ht="16.5" customHeight="1">
      <c r="A1654" s="96"/>
      <c r="B1654" s="194"/>
      <c r="C1654" s="195"/>
      <c r="D1654" s="195"/>
      <c r="E1654" s="195"/>
      <c r="F1654" s="196"/>
      <c r="G1654" s="197" t="str">
        <f t="shared" si="50"/>
        <v/>
      </c>
      <c r="H1654" s="203"/>
      <c r="I1654" s="97"/>
      <c r="J1654" s="3" t="b">
        <f t="shared" si="51"/>
        <v>0</v>
      </c>
      <c r="K1654" s="1" t="b">
        <f>IF(AND(B1654&lt;&gt;"",COUNTIF(Buildings!B:B,B1654)=0),TRUE,FALSE)</f>
        <v>0</v>
      </c>
    </row>
    <row r="1655" spans="1:11" s="3" customFormat="1" ht="16.5" customHeight="1">
      <c r="A1655" s="96"/>
      <c r="B1655" s="199"/>
      <c r="C1655" s="200"/>
      <c r="D1655" s="200"/>
      <c r="E1655" s="200"/>
      <c r="F1655" s="201"/>
      <c r="G1655" s="197" t="str">
        <f t="shared" si="50"/>
        <v/>
      </c>
      <c r="H1655" s="203"/>
      <c r="I1655" s="97"/>
      <c r="J1655" s="3" t="b">
        <f t="shared" si="51"/>
        <v>0</v>
      </c>
      <c r="K1655" s="1" t="b">
        <f>IF(AND(B1655&lt;&gt;"",COUNTIF(Buildings!B:B,B1655)=0),TRUE,FALSE)</f>
        <v>0</v>
      </c>
    </row>
    <row r="1656" spans="1:11" s="3" customFormat="1" ht="16.5" customHeight="1">
      <c r="A1656" s="96"/>
      <c r="B1656" s="194"/>
      <c r="C1656" s="195"/>
      <c r="D1656" s="195"/>
      <c r="E1656" s="195"/>
      <c r="F1656" s="196"/>
      <c r="G1656" s="197" t="str">
        <f t="shared" si="50"/>
        <v/>
      </c>
      <c r="H1656" s="203"/>
      <c r="I1656" s="97"/>
      <c r="J1656" s="3" t="b">
        <f t="shared" si="51"/>
        <v>0</v>
      </c>
      <c r="K1656" s="1" t="b">
        <f>IF(AND(B1656&lt;&gt;"",COUNTIF(Buildings!B:B,B1656)=0),TRUE,FALSE)</f>
        <v>0</v>
      </c>
    </row>
    <row r="1657" spans="1:11" s="3" customFormat="1" ht="16.5" customHeight="1">
      <c r="A1657" s="96"/>
      <c r="B1657" s="199"/>
      <c r="C1657" s="200"/>
      <c r="D1657" s="200"/>
      <c r="E1657" s="200"/>
      <c r="F1657" s="201"/>
      <c r="G1657" s="197" t="str">
        <f t="shared" si="50"/>
        <v/>
      </c>
      <c r="H1657" s="203"/>
      <c r="I1657" s="97"/>
      <c r="J1657" s="3" t="b">
        <f t="shared" si="51"/>
        <v>0</v>
      </c>
      <c r="K1657" s="1" t="b">
        <f>IF(AND(B1657&lt;&gt;"",COUNTIF(Buildings!B:B,B1657)=0),TRUE,FALSE)</f>
        <v>0</v>
      </c>
    </row>
    <row r="1658" spans="1:11" s="3" customFormat="1" ht="16.5" customHeight="1">
      <c r="A1658" s="96"/>
      <c r="B1658" s="194"/>
      <c r="C1658" s="195"/>
      <c r="D1658" s="195"/>
      <c r="E1658" s="195"/>
      <c r="F1658" s="196"/>
      <c r="G1658" s="197" t="str">
        <f t="shared" si="50"/>
        <v/>
      </c>
      <c r="H1658" s="203"/>
      <c r="I1658" s="97"/>
      <c r="J1658" s="3" t="b">
        <f t="shared" si="51"/>
        <v>0</v>
      </c>
      <c r="K1658" s="1" t="b">
        <f>IF(AND(B1658&lt;&gt;"",COUNTIF(Buildings!B:B,B1658)=0),TRUE,FALSE)</f>
        <v>0</v>
      </c>
    </row>
    <row r="1659" spans="1:11" s="3" customFormat="1" ht="16.5" customHeight="1">
      <c r="A1659" s="96"/>
      <c r="B1659" s="199"/>
      <c r="C1659" s="200"/>
      <c r="D1659" s="200"/>
      <c r="E1659" s="200"/>
      <c r="F1659" s="201"/>
      <c r="G1659" s="197" t="str">
        <f t="shared" si="50"/>
        <v/>
      </c>
      <c r="H1659" s="203"/>
      <c r="I1659" s="97"/>
      <c r="J1659" s="3" t="b">
        <f t="shared" si="51"/>
        <v>0</v>
      </c>
      <c r="K1659" s="1" t="b">
        <f>IF(AND(B1659&lt;&gt;"",COUNTIF(Buildings!B:B,B1659)=0),TRUE,FALSE)</f>
        <v>0</v>
      </c>
    </row>
    <row r="1660" spans="1:11" s="3" customFormat="1" ht="16.5" customHeight="1">
      <c r="A1660" s="96"/>
      <c r="B1660" s="194"/>
      <c r="C1660" s="195"/>
      <c r="D1660" s="195"/>
      <c r="E1660" s="195"/>
      <c r="F1660" s="196"/>
      <c r="G1660" s="197" t="str">
        <f t="shared" si="50"/>
        <v/>
      </c>
      <c r="H1660" s="203"/>
      <c r="I1660" s="97"/>
      <c r="J1660" s="3" t="b">
        <f t="shared" si="51"/>
        <v>0</v>
      </c>
      <c r="K1660" s="1" t="b">
        <f>IF(AND(B1660&lt;&gt;"",COUNTIF(Buildings!B:B,B1660)=0),TRUE,FALSE)</f>
        <v>0</v>
      </c>
    </row>
    <row r="1661" spans="1:11" s="3" customFormat="1" ht="16.5" customHeight="1">
      <c r="A1661" s="96"/>
      <c r="B1661" s="199"/>
      <c r="C1661" s="200"/>
      <c r="D1661" s="200"/>
      <c r="E1661" s="200"/>
      <c r="F1661" s="201"/>
      <c r="G1661" s="197" t="str">
        <f t="shared" si="50"/>
        <v/>
      </c>
      <c r="H1661" s="203"/>
      <c r="I1661" s="97"/>
      <c r="J1661" s="3" t="b">
        <f t="shared" si="51"/>
        <v>0</v>
      </c>
      <c r="K1661" s="1" t="b">
        <f>IF(AND(B1661&lt;&gt;"",COUNTIF(Buildings!B:B,B1661)=0),TRUE,FALSE)</f>
        <v>0</v>
      </c>
    </row>
    <row r="1662" spans="1:11" s="3" customFormat="1" ht="16.5" customHeight="1">
      <c r="A1662" s="96"/>
      <c r="B1662" s="194"/>
      <c r="C1662" s="195"/>
      <c r="D1662" s="195"/>
      <c r="E1662" s="195"/>
      <c r="F1662" s="196"/>
      <c r="G1662" s="197" t="str">
        <f t="shared" si="50"/>
        <v/>
      </c>
      <c r="H1662" s="203"/>
      <c r="I1662" s="97"/>
      <c r="J1662" s="3" t="b">
        <f t="shared" si="51"/>
        <v>0</v>
      </c>
      <c r="K1662" s="1" t="b">
        <f>IF(AND(B1662&lt;&gt;"",COUNTIF(Buildings!B:B,B1662)=0),TRUE,FALSE)</f>
        <v>0</v>
      </c>
    </row>
    <row r="1663" spans="1:11" s="3" customFormat="1" ht="16.5" customHeight="1">
      <c r="A1663" s="96"/>
      <c r="B1663" s="199"/>
      <c r="C1663" s="200"/>
      <c r="D1663" s="200"/>
      <c r="E1663" s="200"/>
      <c r="F1663" s="201"/>
      <c r="G1663" s="197" t="str">
        <f t="shared" si="50"/>
        <v/>
      </c>
      <c r="H1663" s="203"/>
      <c r="I1663" s="97"/>
      <c r="J1663" s="3" t="b">
        <f t="shared" si="51"/>
        <v>0</v>
      </c>
      <c r="K1663" s="1" t="b">
        <f>IF(AND(B1663&lt;&gt;"",COUNTIF(Buildings!B:B,B1663)=0),TRUE,FALSE)</f>
        <v>0</v>
      </c>
    </row>
    <row r="1664" spans="1:11" s="3" customFormat="1" ht="16.5" customHeight="1">
      <c r="A1664" s="96"/>
      <c r="B1664" s="194"/>
      <c r="C1664" s="195"/>
      <c r="D1664" s="195"/>
      <c r="E1664" s="195"/>
      <c r="F1664" s="196"/>
      <c r="G1664" s="197" t="str">
        <f t="shared" si="50"/>
        <v/>
      </c>
      <c r="H1664" s="203"/>
      <c r="I1664" s="97"/>
      <c r="J1664" s="3" t="b">
        <f t="shared" si="51"/>
        <v>0</v>
      </c>
      <c r="K1664" s="1" t="b">
        <f>IF(AND(B1664&lt;&gt;"",COUNTIF(Buildings!B:B,B1664)=0),TRUE,FALSE)</f>
        <v>0</v>
      </c>
    </row>
    <row r="1665" spans="1:11" s="3" customFormat="1" ht="16.5" customHeight="1">
      <c r="A1665" s="96"/>
      <c r="B1665" s="199"/>
      <c r="C1665" s="200"/>
      <c r="D1665" s="200"/>
      <c r="E1665" s="200"/>
      <c r="F1665" s="201"/>
      <c r="G1665" s="197" t="str">
        <f t="shared" si="50"/>
        <v/>
      </c>
      <c r="H1665" s="203"/>
      <c r="I1665" s="97"/>
      <c r="J1665" s="3" t="b">
        <f t="shared" si="51"/>
        <v>0</v>
      </c>
      <c r="K1665" s="1" t="b">
        <f>IF(AND(B1665&lt;&gt;"",COUNTIF(Buildings!B:B,B1665)=0),TRUE,FALSE)</f>
        <v>0</v>
      </c>
    </row>
    <row r="1666" spans="1:11" s="3" customFormat="1" ht="16.5" customHeight="1">
      <c r="A1666" s="96"/>
      <c r="B1666" s="194"/>
      <c r="C1666" s="195"/>
      <c r="D1666" s="195"/>
      <c r="E1666" s="195"/>
      <c r="F1666" s="196"/>
      <c r="G1666" s="197" t="str">
        <f t="shared" si="50"/>
        <v/>
      </c>
      <c r="H1666" s="203"/>
      <c r="I1666" s="97"/>
      <c r="J1666" s="3" t="b">
        <f t="shared" si="51"/>
        <v>0</v>
      </c>
      <c r="K1666" s="1" t="b">
        <f>IF(AND(B1666&lt;&gt;"",COUNTIF(Buildings!B:B,B1666)=0),TRUE,FALSE)</f>
        <v>0</v>
      </c>
    </row>
    <row r="1667" spans="1:11" s="3" customFormat="1" ht="16.5" customHeight="1">
      <c r="A1667" s="96"/>
      <c r="B1667" s="199"/>
      <c r="C1667" s="200"/>
      <c r="D1667" s="200"/>
      <c r="E1667" s="200"/>
      <c r="F1667" s="201"/>
      <c r="G1667" s="197" t="str">
        <f t="shared" si="50"/>
        <v/>
      </c>
      <c r="H1667" s="203"/>
      <c r="I1667" s="97"/>
      <c r="J1667" s="3" t="b">
        <f t="shared" si="51"/>
        <v>0</v>
      </c>
      <c r="K1667" s="1" t="b">
        <f>IF(AND(B1667&lt;&gt;"",COUNTIF(Buildings!B:B,B1667)=0),TRUE,FALSE)</f>
        <v>0</v>
      </c>
    </row>
    <row r="1668" spans="1:11" s="3" customFormat="1" ht="16.5" customHeight="1">
      <c r="A1668" s="96"/>
      <c r="B1668" s="194"/>
      <c r="C1668" s="195"/>
      <c r="D1668" s="195"/>
      <c r="E1668" s="195"/>
      <c r="F1668" s="196"/>
      <c r="G1668" s="197" t="str">
        <f t="shared" ref="G1668:G1731" si="52">IF(F1668="","",F1668)</f>
        <v/>
      </c>
      <c r="H1668" s="203"/>
      <c r="I1668" s="97"/>
      <c r="J1668" s="3" t="b">
        <f t="shared" ref="J1668:J1731" si="53">IF(F1668=G1668,FALSE,TRUE)</f>
        <v>0</v>
      </c>
      <c r="K1668" s="1" t="b">
        <f>IF(AND(B1668&lt;&gt;"",COUNTIF(Buildings!B:B,B1668)=0),TRUE,FALSE)</f>
        <v>0</v>
      </c>
    </row>
    <row r="1669" spans="1:11" s="3" customFormat="1" ht="16.5" customHeight="1">
      <c r="A1669" s="96"/>
      <c r="B1669" s="199"/>
      <c r="C1669" s="200"/>
      <c r="D1669" s="200"/>
      <c r="E1669" s="200"/>
      <c r="F1669" s="201"/>
      <c r="G1669" s="197" t="str">
        <f t="shared" si="52"/>
        <v/>
      </c>
      <c r="H1669" s="203"/>
      <c r="I1669" s="97"/>
      <c r="J1669" s="3" t="b">
        <f t="shared" si="53"/>
        <v>0</v>
      </c>
      <c r="K1669" s="1" t="b">
        <f>IF(AND(B1669&lt;&gt;"",COUNTIF(Buildings!B:B,B1669)=0),TRUE,FALSE)</f>
        <v>0</v>
      </c>
    </row>
    <row r="1670" spans="1:11" s="3" customFormat="1" ht="16.5" customHeight="1">
      <c r="A1670" s="96"/>
      <c r="B1670" s="194"/>
      <c r="C1670" s="195"/>
      <c r="D1670" s="195"/>
      <c r="E1670" s="195"/>
      <c r="F1670" s="196"/>
      <c r="G1670" s="197" t="str">
        <f t="shared" si="52"/>
        <v/>
      </c>
      <c r="H1670" s="203"/>
      <c r="I1670" s="97"/>
      <c r="J1670" s="3" t="b">
        <f t="shared" si="53"/>
        <v>0</v>
      </c>
      <c r="K1670" s="1" t="b">
        <f>IF(AND(B1670&lt;&gt;"",COUNTIF(Buildings!B:B,B1670)=0),TRUE,FALSE)</f>
        <v>0</v>
      </c>
    </row>
    <row r="1671" spans="1:11" s="3" customFormat="1" ht="16.5" customHeight="1">
      <c r="A1671" s="96"/>
      <c r="B1671" s="199"/>
      <c r="C1671" s="200"/>
      <c r="D1671" s="200"/>
      <c r="E1671" s="200"/>
      <c r="F1671" s="201"/>
      <c r="G1671" s="197" t="str">
        <f t="shared" si="52"/>
        <v/>
      </c>
      <c r="H1671" s="203"/>
      <c r="I1671" s="97"/>
      <c r="J1671" s="3" t="b">
        <f t="shared" si="53"/>
        <v>0</v>
      </c>
      <c r="K1671" s="1" t="b">
        <f>IF(AND(B1671&lt;&gt;"",COUNTIF(Buildings!B:B,B1671)=0),TRUE,FALSE)</f>
        <v>0</v>
      </c>
    </row>
    <row r="1672" spans="1:11" s="3" customFormat="1" ht="16.5" customHeight="1">
      <c r="A1672" s="96"/>
      <c r="B1672" s="194"/>
      <c r="C1672" s="195"/>
      <c r="D1672" s="195"/>
      <c r="E1672" s="195"/>
      <c r="F1672" s="196"/>
      <c r="G1672" s="197" t="str">
        <f t="shared" si="52"/>
        <v/>
      </c>
      <c r="H1672" s="203"/>
      <c r="I1672" s="97"/>
      <c r="J1672" s="3" t="b">
        <f t="shared" si="53"/>
        <v>0</v>
      </c>
      <c r="K1672" s="1" t="b">
        <f>IF(AND(B1672&lt;&gt;"",COUNTIF(Buildings!B:B,B1672)=0),TRUE,FALSE)</f>
        <v>0</v>
      </c>
    </row>
    <row r="1673" spans="1:11" s="3" customFormat="1" ht="16.5" customHeight="1">
      <c r="A1673" s="96"/>
      <c r="B1673" s="199"/>
      <c r="C1673" s="200"/>
      <c r="D1673" s="200"/>
      <c r="E1673" s="200"/>
      <c r="F1673" s="201"/>
      <c r="G1673" s="197" t="str">
        <f t="shared" si="52"/>
        <v/>
      </c>
      <c r="H1673" s="203"/>
      <c r="I1673" s="97"/>
      <c r="J1673" s="3" t="b">
        <f t="shared" si="53"/>
        <v>0</v>
      </c>
      <c r="K1673" s="1" t="b">
        <f>IF(AND(B1673&lt;&gt;"",COUNTIF(Buildings!B:B,B1673)=0),TRUE,FALSE)</f>
        <v>0</v>
      </c>
    </row>
    <row r="1674" spans="1:11" s="3" customFormat="1" ht="16.5" customHeight="1">
      <c r="A1674" s="96"/>
      <c r="B1674" s="194"/>
      <c r="C1674" s="195"/>
      <c r="D1674" s="195"/>
      <c r="E1674" s="195"/>
      <c r="F1674" s="196"/>
      <c r="G1674" s="197" t="str">
        <f t="shared" si="52"/>
        <v/>
      </c>
      <c r="H1674" s="203"/>
      <c r="I1674" s="97"/>
      <c r="J1674" s="3" t="b">
        <f t="shared" si="53"/>
        <v>0</v>
      </c>
      <c r="K1674" s="1" t="b">
        <f>IF(AND(B1674&lt;&gt;"",COUNTIF(Buildings!B:B,B1674)=0),TRUE,FALSE)</f>
        <v>0</v>
      </c>
    </row>
    <row r="1675" spans="1:11" s="3" customFormat="1" ht="16.5" customHeight="1">
      <c r="A1675" s="96"/>
      <c r="B1675" s="199"/>
      <c r="C1675" s="200"/>
      <c r="D1675" s="200"/>
      <c r="E1675" s="200"/>
      <c r="F1675" s="201"/>
      <c r="G1675" s="197" t="str">
        <f t="shared" si="52"/>
        <v/>
      </c>
      <c r="H1675" s="203"/>
      <c r="I1675" s="97"/>
      <c r="J1675" s="3" t="b">
        <f t="shared" si="53"/>
        <v>0</v>
      </c>
      <c r="K1675" s="1" t="b">
        <f>IF(AND(B1675&lt;&gt;"",COUNTIF(Buildings!B:B,B1675)=0),TRUE,FALSE)</f>
        <v>0</v>
      </c>
    </row>
    <row r="1676" spans="1:11" s="3" customFormat="1" ht="16.5" customHeight="1">
      <c r="A1676" s="96"/>
      <c r="B1676" s="194"/>
      <c r="C1676" s="195"/>
      <c r="D1676" s="195"/>
      <c r="E1676" s="195"/>
      <c r="F1676" s="196"/>
      <c r="G1676" s="197" t="str">
        <f t="shared" si="52"/>
        <v/>
      </c>
      <c r="H1676" s="203"/>
      <c r="I1676" s="97"/>
      <c r="J1676" s="3" t="b">
        <f t="shared" si="53"/>
        <v>0</v>
      </c>
      <c r="K1676" s="1" t="b">
        <f>IF(AND(B1676&lt;&gt;"",COUNTIF(Buildings!B:B,B1676)=0),TRUE,FALSE)</f>
        <v>0</v>
      </c>
    </row>
    <row r="1677" spans="1:11" s="3" customFormat="1" ht="16.5" customHeight="1">
      <c r="A1677" s="96"/>
      <c r="B1677" s="199"/>
      <c r="C1677" s="200"/>
      <c r="D1677" s="200"/>
      <c r="E1677" s="200"/>
      <c r="F1677" s="201"/>
      <c r="G1677" s="197" t="str">
        <f t="shared" si="52"/>
        <v/>
      </c>
      <c r="H1677" s="203"/>
      <c r="I1677" s="97"/>
      <c r="J1677" s="3" t="b">
        <f t="shared" si="53"/>
        <v>0</v>
      </c>
      <c r="K1677" s="1" t="b">
        <f>IF(AND(B1677&lt;&gt;"",COUNTIF(Buildings!B:B,B1677)=0),TRUE,FALSE)</f>
        <v>0</v>
      </c>
    </row>
    <row r="1678" spans="1:11" s="3" customFormat="1" ht="16.5" customHeight="1">
      <c r="A1678" s="96"/>
      <c r="B1678" s="194"/>
      <c r="C1678" s="195"/>
      <c r="D1678" s="195"/>
      <c r="E1678" s="195"/>
      <c r="F1678" s="196"/>
      <c r="G1678" s="197" t="str">
        <f t="shared" si="52"/>
        <v/>
      </c>
      <c r="H1678" s="203"/>
      <c r="I1678" s="97"/>
      <c r="J1678" s="3" t="b">
        <f t="shared" si="53"/>
        <v>0</v>
      </c>
      <c r="K1678" s="1" t="b">
        <f>IF(AND(B1678&lt;&gt;"",COUNTIF(Buildings!B:B,B1678)=0),TRUE,FALSE)</f>
        <v>0</v>
      </c>
    </row>
    <row r="1679" spans="1:11" s="3" customFormat="1" ht="16.5" customHeight="1">
      <c r="A1679" s="96"/>
      <c r="B1679" s="199"/>
      <c r="C1679" s="200"/>
      <c r="D1679" s="200"/>
      <c r="E1679" s="200"/>
      <c r="F1679" s="201"/>
      <c r="G1679" s="197" t="str">
        <f t="shared" si="52"/>
        <v/>
      </c>
      <c r="H1679" s="203"/>
      <c r="I1679" s="97"/>
      <c r="J1679" s="3" t="b">
        <f t="shared" si="53"/>
        <v>0</v>
      </c>
      <c r="K1679" s="1" t="b">
        <f>IF(AND(B1679&lt;&gt;"",COUNTIF(Buildings!B:B,B1679)=0),TRUE,FALSE)</f>
        <v>0</v>
      </c>
    </row>
    <row r="1680" spans="1:11" s="3" customFormat="1" ht="16.5" customHeight="1">
      <c r="A1680" s="96"/>
      <c r="B1680" s="194"/>
      <c r="C1680" s="195"/>
      <c r="D1680" s="195"/>
      <c r="E1680" s="195"/>
      <c r="F1680" s="196"/>
      <c r="G1680" s="197" t="str">
        <f t="shared" si="52"/>
        <v/>
      </c>
      <c r="H1680" s="203"/>
      <c r="I1680" s="97"/>
      <c r="J1680" s="3" t="b">
        <f t="shared" si="53"/>
        <v>0</v>
      </c>
      <c r="K1680" s="1" t="b">
        <f>IF(AND(B1680&lt;&gt;"",COUNTIF(Buildings!B:B,B1680)=0),TRUE,FALSE)</f>
        <v>0</v>
      </c>
    </row>
    <row r="1681" spans="1:11" s="3" customFormat="1" ht="16.5" customHeight="1">
      <c r="A1681" s="96"/>
      <c r="B1681" s="199"/>
      <c r="C1681" s="200"/>
      <c r="D1681" s="200"/>
      <c r="E1681" s="200"/>
      <c r="F1681" s="201"/>
      <c r="G1681" s="197" t="str">
        <f t="shared" si="52"/>
        <v/>
      </c>
      <c r="H1681" s="203"/>
      <c r="I1681" s="97"/>
      <c r="J1681" s="3" t="b">
        <f t="shared" si="53"/>
        <v>0</v>
      </c>
      <c r="K1681" s="1" t="b">
        <f>IF(AND(B1681&lt;&gt;"",COUNTIF(Buildings!B:B,B1681)=0),TRUE,FALSE)</f>
        <v>0</v>
      </c>
    </row>
    <row r="1682" spans="1:11" s="3" customFormat="1" ht="16.5" customHeight="1">
      <c r="A1682" s="96"/>
      <c r="B1682" s="194"/>
      <c r="C1682" s="195"/>
      <c r="D1682" s="195"/>
      <c r="E1682" s="195"/>
      <c r="F1682" s="196"/>
      <c r="G1682" s="197" t="str">
        <f t="shared" si="52"/>
        <v/>
      </c>
      <c r="H1682" s="203"/>
      <c r="I1682" s="97"/>
      <c r="J1682" s="3" t="b">
        <f t="shared" si="53"/>
        <v>0</v>
      </c>
      <c r="K1682" s="1" t="b">
        <f>IF(AND(B1682&lt;&gt;"",COUNTIF(Buildings!B:B,B1682)=0),TRUE,FALSE)</f>
        <v>0</v>
      </c>
    </row>
    <row r="1683" spans="1:11" s="3" customFormat="1" ht="16.5" customHeight="1">
      <c r="A1683" s="96"/>
      <c r="B1683" s="199"/>
      <c r="C1683" s="200"/>
      <c r="D1683" s="200"/>
      <c r="E1683" s="200"/>
      <c r="F1683" s="201"/>
      <c r="G1683" s="197" t="str">
        <f t="shared" si="52"/>
        <v/>
      </c>
      <c r="H1683" s="203"/>
      <c r="I1683" s="97"/>
      <c r="J1683" s="3" t="b">
        <f t="shared" si="53"/>
        <v>0</v>
      </c>
      <c r="K1683" s="1" t="b">
        <f>IF(AND(B1683&lt;&gt;"",COUNTIF(Buildings!B:B,B1683)=0),TRUE,FALSE)</f>
        <v>0</v>
      </c>
    </row>
    <row r="1684" spans="1:11" s="3" customFormat="1" ht="16.5" customHeight="1">
      <c r="A1684" s="96"/>
      <c r="B1684" s="194"/>
      <c r="C1684" s="195"/>
      <c r="D1684" s="195"/>
      <c r="E1684" s="195"/>
      <c r="F1684" s="196"/>
      <c r="G1684" s="197" t="str">
        <f t="shared" si="52"/>
        <v/>
      </c>
      <c r="H1684" s="203"/>
      <c r="I1684" s="97"/>
      <c r="J1684" s="3" t="b">
        <f t="shared" si="53"/>
        <v>0</v>
      </c>
      <c r="K1684" s="1" t="b">
        <f>IF(AND(B1684&lt;&gt;"",COUNTIF(Buildings!B:B,B1684)=0),TRUE,FALSE)</f>
        <v>0</v>
      </c>
    </row>
    <row r="1685" spans="1:11" s="3" customFormat="1" ht="16.5" customHeight="1">
      <c r="A1685" s="96"/>
      <c r="B1685" s="199"/>
      <c r="C1685" s="200"/>
      <c r="D1685" s="200"/>
      <c r="E1685" s="200"/>
      <c r="F1685" s="201"/>
      <c r="G1685" s="197" t="str">
        <f t="shared" si="52"/>
        <v/>
      </c>
      <c r="H1685" s="203"/>
      <c r="I1685" s="97"/>
      <c r="J1685" s="3" t="b">
        <f t="shared" si="53"/>
        <v>0</v>
      </c>
      <c r="K1685" s="1" t="b">
        <f>IF(AND(B1685&lt;&gt;"",COUNTIF(Buildings!B:B,B1685)=0),TRUE,FALSE)</f>
        <v>0</v>
      </c>
    </row>
    <row r="1686" spans="1:11" s="3" customFormat="1" ht="16.5" customHeight="1">
      <c r="A1686" s="96"/>
      <c r="B1686" s="194"/>
      <c r="C1686" s="195"/>
      <c r="D1686" s="195"/>
      <c r="E1686" s="195"/>
      <c r="F1686" s="196"/>
      <c r="G1686" s="197" t="str">
        <f t="shared" si="52"/>
        <v/>
      </c>
      <c r="H1686" s="203"/>
      <c r="I1686" s="97"/>
      <c r="J1686" s="3" t="b">
        <f t="shared" si="53"/>
        <v>0</v>
      </c>
      <c r="K1686" s="1" t="b">
        <f>IF(AND(B1686&lt;&gt;"",COUNTIF(Buildings!B:B,B1686)=0),TRUE,FALSE)</f>
        <v>0</v>
      </c>
    </row>
    <row r="1687" spans="1:11" s="3" customFormat="1" ht="16.5" customHeight="1">
      <c r="A1687" s="96"/>
      <c r="B1687" s="199"/>
      <c r="C1687" s="200"/>
      <c r="D1687" s="200"/>
      <c r="E1687" s="200"/>
      <c r="F1687" s="201"/>
      <c r="G1687" s="197" t="str">
        <f t="shared" si="52"/>
        <v/>
      </c>
      <c r="H1687" s="203"/>
      <c r="I1687" s="97"/>
      <c r="J1687" s="3" t="b">
        <f t="shared" si="53"/>
        <v>0</v>
      </c>
      <c r="K1687" s="1" t="b">
        <f>IF(AND(B1687&lt;&gt;"",COUNTIF(Buildings!B:B,B1687)=0),TRUE,FALSE)</f>
        <v>0</v>
      </c>
    </row>
    <row r="1688" spans="1:11" s="3" customFormat="1" ht="16.5" customHeight="1">
      <c r="A1688" s="96"/>
      <c r="B1688" s="194"/>
      <c r="C1688" s="195"/>
      <c r="D1688" s="195"/>
      <c r="E1688" s="195"/>
      <c r="F1688" s="196"/>
      <c r="G1688" s="197" t="str">
        <f t="shared" si="52"/>
        <v/>
      </c>
      <c r="H1688" s="203"/>
      <c r="I1688" s="97"/>
      <c r="J1688" s="3" t="b">
        <f t="shared" si="53"/>
        <v>0</v>
      </c>
      <c r="K1688" s="1" t="b">
        <f>IF(AND(B1688&lt;&gt;"",COUNTIF(Buildings!B:B,B1688)=0),TRUE,FALSE)</f>
        <v>0</v>
      </c>
    </row>
    <row r="1689" spans="1:11" s="3" customFormat="1" ht="16.5" customHeight="1">
      <c r="A1689" s="96"/>
      <c r="B1689" s="199"/>
      <c r="C1689" s="200"/>
      <c r="D1689" s="200"/>
      <c r="E1689" s="200"/>
      <c r="F1689" s="201"/>
      <c r="G1689" s="197" t="str">
        <f t="shared" si="52"/>
        <v/>
      </c>
      <c r="H1689" s="203"/>
      <c r="I1689" s="97"/>
      <c r="J1689" s="3" t="b">
        <f t="shared" si="53"/>
        <v>0</v>
      </c>
      <c r="K1689" s="1" t="b">
        <f>IF(AND(B1689&lt;&gt;"",COUNTIF(Buildings!B:B,B1689)=0),TRUE,FALSE)</f>
        <v>0</v>
      </c>
    </row>
    <row r="1690" spans="1:11" s="3" customFormat="1" ht="16.5" customHeight="1">
      <c r="A1690" s="96"/>
      <c r="B1690" s="194"/>
      <c r="C1690" s="195"/>
      <c r="D1690" s="195"/>
      <c r="E1690" s="195"/>
      <c r="F1690" s="196"/>
      <c r="G1690" s="197" t="str">
        <f t="shared" si="52"/>
        <v/>
      </c>
      <c r="H1690" s="203"/>
      <c r="I1690" s="97"/>
      <c r="J1690" s="3" t="b">
        <f t="shared" si="53"/>
        <v>0</v>
      </c>
      <c r="K1690" s="1" t="b">
        <f>IF(AND(B1690&lt;&gt;"",COUNTIF(Buildings!B:B,B1690)=0),TRUE,FALSE)</f>
        <v>0</v>
      </c>
    </row>
    <row r="1691" spans="1:11" s="3" customFormat="1" ht="16.5" customHeight="1">
      <c r="A1691" s="96"/>
      <c r="B1691" s="199"/>
      <c r="C1691" s="200"/>
      <c r="D1691" s="200"/>
      <c r="E1691" s="200"/>
      <c r="F1691" s="201"/>
      <c r="G1691" s="197" t="str">
        <f t="shared" si="52"/>
        <v/>
      </c>
      <c r="H1691" s="203"/>
      <c r="I1691" s="97"/>
      <c r="J1691" s="3" t="b">
        <f t="shared" si="53"/>
        <v>0</v>
      </c>
      <c r="K1691" s="1" t="b">
        <f>IF(AND(B1691&lt;&gt;"",COUNTIF(Buildings!B:B,B1691)=0),TRUE,FALSE)</f>
        <v>0</v>
      </c>
    </row>
    <row r="1692" spans="1:11" s="3" customFormat="1" ht="16.5" customHeight="1">
      <c r="A1692" s="96"/>
      <c r="B1692" s="194"/>
      <c r="C1692" s="195"/>
      <c r="D1692" s="195"/>
      <c r="E1692" s="195"/>
      <c r="F1692" s="196"/>
      <c r="G1692" s="197" t="str">
        <f t="shared" si="52"/>
        <v/>
      </c>
      <c r="H1692" s="203"/>
      <c r="I1692" s="97"/>
      <c r="J1692" s="3" t="b">
        <f t="shared" si="53"/>
        <v>0</v>
      </c>
      <c r="K1692" s="1" t="b">
        <f>IF(AND(B1692&lt;&gt;"",COUNTIF(Buildings!B:B,B1692)=0),TRUE,FALSE)</f>
        <v>0</v>
      </c>
    </row>
    <row r="1693" spans="1:11" s="3" customFormat="1" ht="16.5" customHeight="1">
      <c r="A1693" s="96"/>
      <c r="B1693" s="199"/>
      <c r="C1693" s="200"/>
      <c r="D1693" s="200"/>
      <c r="E1693" s="200"/>
      <c r="F1693" s="201"/>
      <c r="G1693" s="197" t="str">
        <f t="shared" si="52"/>
        <v/>
      </c>
      <c r="H1693" s="203"/>
      <c r="I1693" s="97"/>
      <c r="J1693" s="3" t="b">
        <f t="shared" si="53"/>
        <v>0</v>
      </c>
      <c r="K1693" s="1" t="b">
        <f>IF(AND(B1693&lt;&gt;"",COUNTIF(Buildings!B:B,B1693)=0),TRUE,FALSE)</f>
        <v>0</v>
      </c>
    </row>
    <row r="1694" spans="1:11" s="3" customFormat="1" ht="16.5" customHeight="1">
      <c r="A1694" s="96"/>
      <c r="B1694" s="194"/>
      <c r="C1694" s="195"/>
      <c r="D1694" s="195"/>
      <c r="E1694" s="195"/>
      <c r="F1694" s="196"/>
      <c r="G1694" s="197" t="str">
        <f t="shared" si="52"/>
        <v/>
      </c>
      <c r="H1694" s="203"/>
      <c r="I1694" s="97"/>
      <c r="J1694" s="3" t="b">
        <f t="shared" si="53"/>
        <v>0</v>
      </c>
      <c r="K1694" s="1" t="b">
        <f>IF(AND(B1694&lt;&gt;"",COUNTIF(Buildings!B:B,B1694)=0),TRUE,FALSE)</f>
        <v>0</v>
      </c>
    </row>
    <row r="1695" spans="1:11" s="3" customFormat="1" ht="16.5" customHeight="1">
      <c r="A1695" s="96"/>
      <c r="B1695" s="199"/>
      <c r="C1695" s="200"/>
      <c r="D1695" s="200"/>
      <c r="E1695" s="200"/>
      <c r="F1695" s="201"/>
      <c r="G1695" s="197" t="str">
        <f t="shared" si="52"/>
        <v/>
      </c>
      <c r="H1695" s="203"/>
      <c r="I1695" s="97"/>
      <c r="J1695" s="3" t="b">
        <f t="shared" si="53"/>
        <v>0</v>
      </c>
      <c r="K1695" s="1" t="b">
        <f>IF(AND(B1695&lt;&gt;"",COUNTIF(Buildings!B:B,B1695)=0),TRUE,FALSE)</f>
        <v>0</v>
      </c>
    </row>
    <row r="1696" spans="1:11" s="3" customFormat="1" ht="16.5" customHeight="1">
      <c r="A1696" s="96"/>
      <c r="B1696" s="194"/>
      <c r="C1696" s="195"/>
      <c r="D1696" s="195"/>
      <c r="E1696" s="195"/>
      <c r="F1696" s="196"/>
      <c r="G1696" s="197" t="str">
        <f t="shared" si="52"/>
        <v/>
      </c>
      <c r="H1696" s="203"/>
      <c r="I1696" s="97"/>
      <c r="J1696" s="3" t="b">
        <f t="shared" si="53"/>
        <v>0</v>
      </c>
      <c r="K1696" s="1" t="b">
        <f>IF(AND(B1696&lt;&gt;"",COUNTIF(Buildings!B:B,B1696)=0),TRUE,FALSE)</f>
        <v>0</v>
      </c>
    </row>
    <row r="1697" spans="1:11" s="3" customFormat="1" ht="16.5" customHeight="1">
      <c r="A1697" s="96"/>
      <c r="B1697" s="199"/>
      <c r="C1697" s="200"/>
      <c r="D1697" s="200"/>
      <c r="E1697" s="200"/>
      <c r="F1697" s="201"/>
      <c r="G1697" s="197" t="str">
        <f t="shared" si="52"/>
        <v/>
      </c>
      <c r="H1697" s="203"/>
      <c r="I1697" s="97"/>
      <c r="J1697" s="3" t="b">
        <f t="shared" si="53"/>
        <v>0</v>
      </c>
      <c r="K1697" s="1" t="b">
        <f>IF(AND(B1697&lt;&gt;"",COUNTIF(Buildings!B:B,B1697)=0),TRUE,FALSE)</f>
        <v>0</v>
      </c>
    </row>
    <row r="1698" spans="1:11" s="3" customFormat="1" ht="16.5" customHeight="1">
      <c r="A1698" s="96"/>
      <c r="B1698" s="194"/>
      <c r="C1698" s="195"/>
      <c r="D1698" s="195"/>
      <c r="E1698" s="195"/>
      <c r="F1698" s="196"/>
      <c r="G1698" s="197" t="str">
        <f t="shared" si="52"/>
        <v/>
      </c>
      <c r="H1698" s="203"/>
      <c r="I1698" s="97"/>
      <c r="J1698" s="3" t="b">
        <f t="shared" si="53"/>
        <v>0</v>
      </c>
      <c r="K1698" s="1" t="b">
        <f>IF(AND(B1698&lt;&gt;"",COUNTIF(Buildings!B:B,B1698)=0),TRUE,FALSE)</f>
        <v>0</v>
      </c>
    </row>
    <row r="1699" spans="1:11" s="3" customFormat="1" ht="16.5" customHeight="1">
      <c r="A1699" s="96"/>
      <c r="B1699" s="199"/>
      <c r="C1699" s="200"/>
      <c r="D1699" s="200"/>
      <c r="E1699" s="200"/>
      <c r="F1699" s="201"/>
      <c r="G1699" s="197" t="str">
        <f t="shared" si="52"/>
        <v/>
      </c>
      <c r="H1699" s="203"/>
      <c r="I1699" s="97"/>
      <c r="J1699" s="3" t="b">
        <f t="shared" si="53"/>
        <v>0</v>
      </c>
      <c r="K1699" s="1" t="b">
        <f>IF(AND(B1699&lt;&gt;"",COUNTIF(Buildings!B:B,B1699)=0),TRUE,FALSE)</f>
        <v>0</v>
      </c>
    </row>
    <row r="1700" spans="1:11" s="3" customFormat="1" ht="16.5" customHeight="1">
      <c r="A1700" s="96"/>
      <c r="B1700" s="194"/>
      <c r="C1700" s="195"/>
      <c r="D1700" s="195"/>
      <c r="E1700" s="195"/>
      <c r="F1700" s="196"/>
      <c r="G1700" s="197" t="str">
        <f t="shared" si="52"/>
        <v/>
      </c>
      <c r="H1700" s="203"/>
      <c r="I1700" s="97"/>
      <c r="J1700" s="3" t="b">
        <f t="shared" si="53"/>
        <v>0</v>
      </c>
      <c r="K1700" s="1" t="b">
        <f>IF(AND(B1700&lt;&gt;"",COUNTIF(Buildings!B:B,B1700)=0),TRUE,FALSE)</f>
        <v>0</v>
      </c>
    </row>
    <row r="1701" spans="1:11" s="3" customFormat="1" ht="16.5" customHeight="1">
      <c r="A1701" s="96"/>
      <c r="B1701" s="199"/>
      <c r="C1701" s="200"/>
      <c r="D1701" s="200"/>
      <c r="E1701" s="200"/>
      <c r="F1701" s="201"/>
      <c r="G1701" s="197" t="str">
        <f t="shared" si="52"/>
        <v/>
      </c>
      <c r="H1701" s="203"/>
      <c r="I1701" s="97"/>
      <c r="J1701" s="3" t="b">
        <f t="shared" si="53"/>
        <v>0</v>
      </c>
      <c r="K1701" s="1" t="b">
        <f>IF(AND(B1701&lt;&gt;"",COUNTIF(Buildings!B:B,B1701)=0),TRUE,FALSE)</f>
        <v>0</v>
      </c>
    </row>
    <row r="1702" spans="1:11" s="3" customFormat="1" ht="16.5" customHeight="1">
      <c r="A1702" s="96"/>
      <c r="B1702" s="194"/>
      <c r="C1702" s="195"/>
      <c r="D1702" s="195"/>
      <c r="E1702" s="195"/>
      <c r="F1702" s="196"/>
      <c r="G1702" s="197" t="str">
        <f t="shared" si="52"/>
        <v/>
      </c>
      <c r="H1702" s="203"/>
      <c r="I1702" s="97"/>
      <c r="J1702" s="3" t="b">
        <f t="shared" si="53"/>
        <v>0</v>
      </c>
      <c r="K1702" s="1" t="b">
        <f>IF(AND(B1702&lt;&gt;"",COUNTIF(Buildings!B:B,B1702)=0),TRUE,FALSE)</f>
        <v>0</v>
      </c>
    </row>
    <row r="1703" spans="1:11" s="3" customFormat="1" ht="16.5" customHeight="1">
      <c r="A1703" s="96"/>
      <c r="B1703" s="199"/>
      <c r="C1703" s="200"/>
      <c r="D1703" s="200"/>
      <c r="E1703" s="200"/>
      <c r="F1703" s="201"/>
      <c r="G1703" s="197" t="str">
        <f t="shared" si="52"/>
        <v/>
      </c>
      <c r="H1703" s="203"/>
      <c r="I1703" s="97"/>
      <c r="J1703" s="3" t="b">
        <f t="shared" si="53"/>
        <v>0</v>
      </c>
      <c r="K1703" s="1" t="b">
        <f>IF(AND(B1703&lt;&gt;"",COUNTIF(Buildings!B:B,B1703)=0),TRUE,FALSE)</f>
        <v>0</v>
      </c>
    </row>
    <row r="1704" spans="1:11" s="3" customFormat="1" ht="16.5" customHeight="1">
      <c r="A1704" s="96"/>
      <c r="B1704" s="194"/>
      <c r="C1704" s="195"/>
      <c r="D1704" s="195"/>
      <c r="E1704" s="195"/>
      <c r="F1704" s="196"/>
      <c r="G1704" s="197" t="str">
        <f t="shared" si="52"/>
        <v/>
      </c>
      <c r="H1704" s="203"/>
      <c r="I1704" s="97"/>
      <c r="J1704" s="3" t="b">
        <f t="shared" si="53"/>
        <v>0</v>
      </c>
      <c r="K1704" s="1" t="b">
        <f>IF(AND(B1704&lt;&gt;"",COUNTIF(Buildings!B:B,B1704)=0),TRUE,FALSE)</f>
        <v>0</v>
      </c>
    </row>
    <row r="1705" spans="1:11" s="3" customFormat="1" ht="16.5" customHeight="1">
      <c r="A1705" s="96"/>
      <c r="B1705" s="199"/>
      <c r="C1705" s="200"/>
      <c r="D1705" s="200"/>
      <c r="E1705" s="200"/>
      <c r="F1705" s="201"/>
      <c r="G1705" s="197" t="str">
        <f t="shared" si="52"/>
        <v/>
      </c>
      <c r="H1705" s="203"/>
      <c r="I1705" s="97"/>
      <c r="J1705" s="3" t="b">
        <f t="shared" si="53"/>
        <v>0</v>
      </c>
      <c r="K1705" s="1" t="b">
        <f>IF(AND(B1705&lt;&gt;"",COUNTIF(Buildings!B:B,B1705)=0),TRUE,FALSE)</f>
        <v>0</v>
      </c>
    </row>
    <row r="1706" spans="1:11" s="3" customFormat="1" ht="16.5" customHeight="1">
      <c r="A1706" s="96"/>
      <c r="B1706" s="194"/>
      <c r="C1706" s="195"/>
      <c r="D1706" s="195"/>
      <c r="E1706" s="195"/>
      <c r="F1706" s="196"/>
      <c r="G1706" s="197" t="str">
        <f t="shared" si="52"/>
        <v/>
      </c>
      <c r="H1706" s="203"/>
      <c r="I1706" s="97"/>
      <c r="J1706" s="3" t="b">
        <f t="shared" si="53"/>
        <v>0</v>
      </c>
      <c r="K1706" s="1" t="b">
        <f>IF(AND(B1706&lt;&gt;"",COUNTIF(Buildings!B:B,B1706)=0),TRUE,FALSE)</f>
        <v>0</v>
      </c>
    </row>
    <row r="1707" spans="1:11" s="3" customFormat="1" ht="16.5" customHeight="1">
      <c r="A1707" s="96"/>
      <c r="B1707" s="199"/>
      <c r="C1707" s="200"/>
      <c r="D1707" s="200"/>
      <c r="E1707" s="200"/>
      <c r="F1707" s="201"/>
      <c r="G1707" s="197" t="str">
        <f t="shared" si="52"/>
        <v/>
      </c>
      <c r="H1707" s="203"/>
      <c r="I1707" s="97"/>
      <c r="J1707" s="3" t="b">
        <f t="shared" si="53"/>
        <v>0</v>
      </c>
      <c r="K1707" s="1" t="b">
        <f>IF(AND(B1707&lt;&gt;"",COUNTIF(Buildings!B:B,B1707)=0),TRUE,FALSE)</f>
        <v>0</v>
      </c>
    </row>
    <row r="1708" spans="1:11" s="3" customFormat="1" ht="16.5" customHeight="1">
      <c r="A1708" s="96"/>
      <c r="B1708" s="194"/>
      <c r="C1708" s="195"/>
      <c r="D1708" s="195"/>
      <c r="E1708" s="195"/>
      <c r="F1708" s="196"/>
      <c r="G1708" s="197" t="str">
        <f t="shared" si="52"/>
        <v/>
      </c>
      <c r="H1708" s="203"/>
      <c r="I1708" s="97"/>
      <c r="J1708" s="3" t="b">
        <f t="shared" si="53"/>
        <v>0</v>
      </c>
      <c r="K1708" s="1" t="b">
        <f>IF(AND(B1708&lt;&gt;"",COUNTIF(Buildings!B:B,B1708)=0),TRUE,FALSE)</f>
        <v>0</v>
      </c>
    </row>
    <row r="1709" spans="1:11" s="3" customFormat="1" ht="16.5" customHeight="1">
      <c r="A1709" s="96"/>
      <c r="B1709" s="199"/>
      <c r="C1709" s="200"/>
      <c r="D1709" s="200"/>
      <c r="E1709" s="200"/>
      <c r="F1709" s="201"/>
      <c r="G1709" s="197" t="str">
        <f t="shared" si="52"/>
        <v/>
      </c>
      <c r="H1709" s="203"/>
      <c r="I1709" s="97"/>
      <c r="J1709" s="3" t="b">
        <f t="shared" si="53"/>
        <v>0</v>
      </c>
      <c r="K1709" s="1" t="b">
        <f>IF(AND(B1709&lt;&gt;"",COUNTIF(Buildings!B:B,B1709)=0),TRUE,FALSE)</f>
        <v>0</v>
      </c>
    </row>
    <row r="1710" spans="1:11" s="3" customFormat="1" ht="16.5" customHeight="1">
      <c r="A1710" s="96"/>
      <c r="B1710" s="194"/>
      <c r="C1710" s="195"/>
      <c r="D1710" s="195"/>
      <c r="E1710" s="195"/>
      <c r="F1710" s="196"/>
      <c r="G1710" s="197" t="str">
        <f t="shared" si="52"/>
        <v/>
      </c>
      <c r="H1710" s="203"/>
      <c r="I1710" s="97"/>
      <c r="J1710" s="3" t="b">
        <f t="shared" si="53"/>
        <v>0</v>
      </c>
      <c r="K1710" s="1" t="b">
        <f>IF(AND(B1710&lt;&gt;"",COUNTIF(Buildings!B:B,B1710)=0),TRUE,FALSE)</f>
        <v>0</v>
      </c>
    </row>
    <row r="1711" spans="1:11" s="3" customFormat="1" ht="16.5" customHeight="1">
      <c r="A1711" s="96"/>
      <c r="B1711" s="199"/>
      <c r="C1711" s="200"/>
      <c r="D1711" s="200"/>
      <c r="E1711" s="200"/>
      <c r="F1711" s="201"/>
      <c r="G1711" s="197" t="str">
        <f t="shared" si="52"/>
        <v/>
      </c>
      <c r="H1711" s="203"/>
      <c r="I1711" s="97"/>
      <c r="J1711" s="3" t="b">
        <f t="shared" si="53"/>
        <v>0</v>
      </c>
      <c r="K1711" s="1" t="b">
        <f>IF(AND(B1711&lt;&gt;"",COUNTIF(Buildings!B:B,B1711)=0),TRUE,FALSE)</f>
        <v>0</v>
      </c>
    </row>
    <row r="1712" spans="1:11" s="3" customFormat="1" ht="16.5" customHeight="1">
      <c r="A1712" s="96"/>
      <c r="B1712" s="194"/>
      <c r="C1712" s="195"/>
      <c r="D1712" s="195"/>
      <c r="E1712" s="195"/>
      <c r="F1712" s="196"/>
      <c r="G1712" s="197" t="str">
        <f t="shared" si="52"/>
        <v/>
      </c>
      <c r="H1712" s="203"/>
      <c r="I1712" s="97"/>
      <c r="J1712" s="3" t="b">
        <f t="shared" si="53"/>
        <v>0</v>
      </c>
      <c r="K1712" s="1" t="b">
        <f>IF(AND(B1712&lt;&gt;"",COUNTIF(Buildings!B:B,B1712)=0),TRUE,FALSE)</f>
        <v>0</v>
      </c>
    </row>
    <row r="1713" spans="1:11" s="3" customFormat="1" ht="16.5" customHeight="1">
      <c r="A1713" s="96"/>
      <c r="B1713" s="199"/>
      <c r="C1713" s="200"/>
      <c r="D1713" s="200"/>
      <c r="E1713" s="200"/>
      <c r="F1713" s="201"/>
      <c r="G1713" s="197" t="str">
        <f t="shared" si="52"/>
        <v/>
      </c>
      <c r="H1713" s="203"/>
      <c r="I1713" s="97"/>
      <c r="J1713" s="3" t="b">
        <f t="shared" si="53"/>
        <v>0</v>
      </c>
      <c r="K1713" s="1" t="b">
        <f>IF(AND(B1713&lt;&gt;"",COUNTIF(Buildings!B:B,B1713)=0),TRUE,FALSE)</f>
        <v>0</v>
      </c>
    </row>
    <row r="1714" spans="1:11" s="3" customFormat="1" ht="16.5" customHeight="1">
      <c r="A1714" s="96"/>
      <c r="B1714" s="194"/>
      <c r="C1714" s="195"/>
      <c r="D1714" s="195"/>
      <c r="E1714" s="195"/>
      <c r="F1714" s="196"/>
      <c r="G1714" s="197" t="str">
        <f t="shared" si="52"/>
        <v/>
      </c>
      <c r="H1714" s="203"/>
      <c r="I1714" s="97"/>
      <c r="J1714" s="3" t="b">
        <f t="shared" si="53"/>
        <v>0</v>
      </c>
      <c r="K1714" s="1" t="b">
        <f>IF(AND(B1714&lt;&gt;"",COUNTIF(Buildings!B:B,B1714)=0),TRUE,FALSE)</f>
        <v>0</v>
      </c>
    </row>
    <row r="1715" spans="1:11" s="3" customFormat="1" ht="16.5" customHeight="1">
      <c r="A1715" s="96"/>
      <c r="B1715" s="199"/>
      <c r="C1715" s="200"/>
      <c r="D1715" s="200"/>
      <c r="E1715" s="200"/>
      <c r="F1715" s="201"/>
      <c r="G1715" s="197" t="str">
        <f t="shared" si="52"/>
        <v/>
      </c>
      <c r="H1715" s="203"/>
      <c r="I1715" s="97"/>
      <c r="J1715" s="3" t="b">
        <f t="shared" si="53"/>
        <v>0</v>
      </c>
      <c r="K1715" s="1" t="b">
        <f>IF(AND(B1715&lt;&gt;"",COUNTIF(Buildings!B:B,B1715)=0),TRUE,FALSE)</f>
        <v>0</v>
      </c>
    </row>
    <row r="1716" spans="1:11" s="3" customFormat="1" ht="16.5" customHeight="1">
      <c r="A1716" s="96"/>
      <c r="B1716" s="194"/>
      <c r="C1716" s="195"/>
      <c r="D1716" s="195"/>
      <c r="E1716" s="195"/>
      <c r="F1716" s="196"/>
      <c r="G1716" s="197" t="str">
        <f t="shared" si="52"/>
        <v/>
      </c>
      <c r="H1716" s="203"/>
      <c r="I1716" s="97"/>
      <c r="J1716" s="3" t="b">
        <f t="shared" si="53"/>
        <v>0</v>
      </c>
      <c r="K1716" s="1" t="b">
        <f>IF(AND(B1716&lt;&gt;"",COUNTIF(Buildings!B:B,B1716)=0),TRUE,FALSE)</f>
        <v>0</v>
      </c>
    </row>
    <row r="1717" spans="1:11" s="3" customFormat="1" ht="16.5" customHeight="1">
      <c r="A1717" s="96"/>
      <c r="B1717" s="199"/>
      <c r="C1717" s="200"/>
      <c r="D1717" s="200"/>
      <c r="E1717" s="200"/>
      <c r="F1717" s="201"/>
      <c r="G1717" s="197" t="str">
        <f t="shared" si="52"/>
        <v/>
      </c>
      <c r="H1717" s="203"/>
      <c r="I1717" s="97"/>
      <c r="J1717" s="3" t="b">
        <f t="shared" si="53"/>
        <v>0</v>
      </c>
      <c r="K1717" s="1" t="b">
        <f>IF(AND(B1717&lt;&gt;"",COUNTIF(Buildings!B:B,B1717)=0),TRUE,FALSE)</f>
        <v>0</v>
      </c>
    </row>
    <row r="1718" spans="1:11" s="3" customFormat="1" ht="16.5" customHeight="1">
      <c r="A1718" s="96"/>
      <c r="B1718" s="194"/>
      <c r="C1718" s="195"/>
      <c r="D1718" s="195"/>
      <c r="E1718" s="195"/>
      <c r="F1718" s="196"/>
      <c r="G1718" s="197" t="str">
        <f t="shared" si="52"/>
        <v/>
      </c>
      <c r="H1718" s="203"/>
      <c r="I1718" s="97"/>
      <c r="J1718" s="3" t="b">
        <f t="shared" si="53"/>
        <v>0</v>
      </c>
      <c r="K1718" s="1" t="b">
        <f>IF(AND(B1718&lt;&gt;"",COUNTIF(Buildings!B:B,B1718)=0),TRUE,FALSE)</f>
        <v>0</v>
      </c>
    </row>
    <row r="1719" spans="1:11" s="3" customFormat="1" ht="16.5" customHeight="1">
      <c r="A1719" s="96"/>
      <c r="B1719" s="199"/>
      <c r="C1719" s="200"/>
      <c r="D1719" s="200"/>
      <c r="E1719" s="200"/>
      <c r="F1719" s="201"/>
      <c r="G1719" s="197" t="str">
        <f t="shared" si="52"/>
        <v/>
      </c>
      <c r="H1719" s="203"/>
      <c r="I1719" s="97"/>
      <c r="J1719" s="3" t="b">
        <f t="shared" si="53"/>
        <v>0</v>
      </c>
      <c r="K1719" s="1" t="b">
        <f>IF(AND(B1719&lt;&gt;"",COUNTIF(Buildings!B:B,B1719)=0),TRUE,FALSE)</f>
        <v>0</v>
      </c>
    </row>
    <row r="1720" spans="1:11" s="3" customFormat="1" ht="16.5" customHeight="1">
      <c r="A1720" s="96"/>
      <c r="B1720" s="194"/>
      <c r="C1720" s="195"/>
      <c r="D1720" s="195"/>
      <c r="E1720" s="195"/>
      <c r="F1720" s="196"/>
      <c r="G1720" s="197" t="str">
        <f t="shared" si="52"/>
        <v/>
      </c>
      <c r="H1720" s="203"/>
      <c r="I1720" s="97"/>
      <c r="J1720" s="3" t="b">
        <f t="shared" si="53"/>
        <v>0</v>
      </c>
      <c r="K1720" s="1" t="b">
        <f>IF(AND(B1720&lt;&gt;"",COUNTIF(Buildings!B:B,B1720)=0),TRUE,FALSE)</f>
        <v>0</v>
      </c>
    </row>
    <row r="1721" spans="1:11" s="3" customFormat="1" ht="16.5" customHeight="1">
      <c r="A1721" s="96"/>
      <c r="B1721" s="199"/>
      <c r="C1721" s="200"/>
      <c r="D1721" s="200"/>
      <c r="E1721" s="200"/>
      <c r="F1721" s="201"/>
      <c r="G1721" s="197" t="str">
        <f t="shared" si="52"/>
        <v/>
      </c>
      <c r="H1721" s="203"/>
      <c r="I1721" s="97"/>
      <c r="J1721" s="3" t="b">
        <f t="shared" si="53"/>
        <v>0</v>
      </c>
      <c r="K1721" s="1" t="b">
        <f>IF(AND(B1721&lt;&gt;"",COUNTIF(Buildings!B:B,B1721)=0),TRUE,FALSE)</f>
        <v>0</v>
      </c>
    </row>
    <row r="1722" spans="1:11" s="3" customFormat="1" ht="16.5" customHeight="1">
      <c r="A1722" s="96"/>
      <c r="B1722" s="194"/>
      <c r="C1722" s="195"/>
      <c r="D1722" s="195"/>
      <c r="E1722" s="195"/>
      <c r="F1722" s="196"/>
      <c r="G1722" s="197" t="str">
        <f t="shared" si="52"/>
        <v/>
      </c>
      <c r="H1722" s="203"/>
      <c r="I1722" s="97"/>
      <c r="J1722" s="3" t="b">
        <f t="shared" si="53"/>
        <v>0</v>
      </c>
      <c r="K1722" s="1" t="b">
        <f>IF(AND(B1722&lt;&gt;"",COUNTIF(Buildings!B:B,B1722)=0),TRUE,FALSE)</f>
        <v>0</v>
      </c>
    </row>
    <row r="1723" spans="1:11" s="3" customFormat="1" ht="16.5" customHeight="1">
      <c r="A1723" s="96"/>
      <c r="B1723" s="199"/>
      <c r="C1723" s="200"/>
      <c r="D1723" s="200"/>
      <c r="E1723" s="200"/>
      <c r="F1723" s="201"/>
      <c r="G1723" s="197" t="str">
        <f t="shared" si="52"/>
        <v/>
      </c>
      <c r="H1723" s="203"/>
      <c r="I1723" s="97"/>
      <c r="J1723" s="3" t="b">
        <f t="shared" si="53"/>
        <v>0</v>
      </c>
      <c r="K1723" s="1" t="b">
        <f>IF(AND(B1723&lt;&gt;"",COUNTIF(Buildings!B:B,B1723)=0),TRUE,FALSE)</f>
        <v>0</v>
      </c>
    </row>
    <row r="1724" spans="1:11" s="3" customFormat="1" ht="16.5" customHeight="1">
      <c r="A1724" s="96"/>
      <c r="B1724" s="194"/>
      <c r="C1724" s="195"/>
      <c r="D1724" s="195"/>
      <c r="E1724" s="195"/>
      <c r="F1724" s="196"/>
      <c r="G1724" s="197" t="str">
        <f t="shared" si="52"/>
        <v/>
      </c>
      <c r="H1724" s="203"/>
      <c r="I1724" s="97"/>
      <c r="J1724" s="3" t="b">
        <f t="shared" si="53"/>
        <v>0</v>
      </c>
      <c r="K1724" s="1" t="b">
        <f>IF(AND(B1724&lt;&gt;"",COUNTIF(Buildings!B:B,B1724)=0),TRUE,FALSE)</f>
        <v>0</v>
      </c>
    </row>
    <row r="1725" spans="1:11" s="3" customFormat="1" ht="16.5" customHeight="1">
      <c r="A1725" s="96"/>
      <c r="B1725" s="199"/>
      <c r="C1725" s="200"/>
      <c r="D1725" s="200"/>
      <c r="E1725" s="200"/>
      <c r="F1725" s="201"/>
      <c r="G1725" s="197" t="str">
        <f t="shared" si="52"/>
        <v/>
      </c>
      <c r="H1725" s="203"/>
      <c r="I1725" s="97"/>
      <c r="J1725" s="3" t="b">
        <f t="shared" si="53"/>
        <v>0</v>
      </c>
      <c r="K1725" s="1" t="b">
        <f>IF(AND(B1725&lt;&gt;"",COUNTIF(Buildings!B:B,B1725)=0),TRUE,FALSE)</f>
        <v>0</v>
      </c>
    </row>
    <row r="1726" spans="1:11" s="3" customFormat="1" ht="16.5" customHeight="1">
      <c r="A1726" s="96"/>
      <c r="B1726" s="194"/>
      <c r="C1726" s="195"/>
      <c r="D1726" s="195"/>
      <c r="E1726" s="195"/>
      <c r="F1726" s="196"/>
      <c r="G1726" s="197" t="str">
        <f t="shared" si="52"/>
        <v/>
      </c>
      <c r="H1726" s="203"/>
      <c r="I1726" s="97"/>
      <c r="J1726" s="3" t="b">
        <f t="shared" si="53"/>
        <v>0</v>
      </c>
      <c r="K1726" s="1" t="b">
        <f>IF(AND(B1726&lt;&gt;"",COUNTIF(Buildings!B:B,B1726)=0),TRUE,FALSE)</f>
        <v>0</v>
      </c>
    </row>
    <row r="1727" spans="1:11" s="3" customFormat="1" ht="16.5" customHeight="1">
      <c r="A1727" s="96"/>
      <c r="B1727" s="199"/>
      <c r="C1727" s="200"/>
      <c r="D1727" s="200"/>
      <c r="E1727" s="200"/>
      <c r="F1727" s="201"/>
      <c r="G1727" s="197" t="str">
        <f t="shared" si="52"/>
        <v/>
      </c>
      <c r="H1727" s="203"/>
      <c r="I1727" s="97"/>
      <c r="J1727" s="3" t="b">
        <f t="shared" si="53"/>
        <v>0</v>
      </c>
      <c r="K1727" s="1" t="b">
        <f>IF(AND(B1727&lt;&gt;"",COUNTIF(Buildings!B:B,B1727)=0),TRUE,FALSE)</f>
        <v>0</v>
      </c>
    </row>
    <row r="1728" spans="1:11" s="3" customFormat="1" ht="16.5" customHeight="1">
      <c r="A1728" s="96"/>
      <c r="B1728" s="194"/>
      <c r="C1728" s="195"/>
      <c r="D1728" s="195"/>
      <c r="E1728" s="195"/>
      <c r="F1728" s="196"/>
      <c r="G1728" s="197" t="str">
        <f t="shared" si="52"/>
        <v/>
      </c>
      <c r="H1728" s="203"/>
      <c r="I1728" s="97"/>
      <c r="J1728" s="3" t="b">
        <f t="shared" si="53"/>
        <v>0</v>
      </c>
      <c r="K1728" s="1" t="b">
        <f>IF(AND(B1728&lt;&gt;"",COUNTIF(Buildings!B:B,B1728)=0),TRUE,FALSE)</f>
        <v>0</v>
      </c>
    </row>
    <row r="1729" spans="1:11" s="3" customFormat="1" ht="16.5" customHeight="1">
      <c r="A1729" s="96"/>
      <c r="B1729" s="199"/>
      <c r="C1729" s="200"/>
      <c r="D1729" s="200"/>
      <c r="E1729" s="200"/>
      <c r="F1729" s="201"/>
      <c r="G1729" s="197" t="str">
        <f t="shared" si="52"/>
        <v/>
      </c>
      <c r="H1729" s="203"/>
      <c r="I1729" s="97"/>
      <c r="J1729" s="3" t="b">
        <f t="shared" si="53"/>
        <v>0</v>
      </c>
      <c r="K1729" s="1" t="b">
        <f>IF(AND(B1729&lt;&gt;"",COUNTIF(Buildings!B:B,B1729)=0),TRUE,FALSE)</f>
        <v>0</v>
      </c>
    </row>
    <row r="1730" spans="1:11" s="3" customFormat="1" ht="16.5" customHeight="1">
      <c r="A1730" s="96"/>
      <c r="B1730" s="194"/>
      <c r="C1730" s="195"/>
      <c r="D1730" s="195"/>
      <c r="E1730" s="195"/>
      <c r="F1730" s="196"/>
      <c r="G1730" s="197" t="str">
        <f t="shared" si="52"/>
        <v/>
      </c>
      <c r="H1730" s="203"/>
      <c r="I1730" s="97"/>
      <c r="J1730" s="3" t="b">
        <f t="shared" si="53"/>
        <v>0</v>
      </c>
      <c r="K1730" s="1" t="b">
        <f>IF(AND(B1730&lt;&gt;"",COUNTIF(Buildings!B:B,B1730)=0),TRUE,FALSE)</f>
        <v>0</v>
      </c>
    </row>
    <row r="1731" spans="1:11" s="3" customFormat="1" ht="16.5" customHeight="1">
      <c r="A1731" s="96"/>
      <c r="B1731" s="199"/>
      <c r="C1731" s="200"/>
      <c r="D1731" s="200"/>
      <c r="E1731" s="200"/>
      <c r="F1731" s="201"/>
      <c r="G1731" s="197" t="str">
        <f t="shared" si="52"/>
        <v/>
      </c>
      <c r="H1731" s="203"/>
      <c r="I1731" s="97"/>
      <c r="J1731" s="3" t="b">
        <f t="shared" si="53"/>
        <v>0</v>
      </c>
      <c r="K1731" s="1" t="b">
        <f>IF(AND(B1731&lt;&gt;"",COUNTIF(Buildings!B:B,B1731)=0),TRUE,FALSE)</f>
        <v>0</v>
      </c>
    </row>
    <row r="1732" spans="1:11" s="3" customFormat="1" ht="16.5" customHeight="1">
      <c r="A1732" s="96"/>
      <c r="B1732" s="194"/>
      <c r="C1732" s="195"/>
      <c r="D1732" s="195"/>
      <c r="E1732" s="195"/>
      <c r="F1732" s="196"/>
      <c r="G1732" s="197" t="str">
        <f t="shared" ref="G1732:G1795" si="54">IF(F1732="","",F1732)</f>
        <v/>
      </c>
      <c r="H1732" s="203"/>
      <c r="I1732" s="97"/>
      <c r="J1732" s="3" t="b">
        <f t="shared" ref="J1732:J1795" si="55">IF(F1732=G1732,FALSE,TRUE)</f>
        <v>0</v>
      </c>
      <c r="K1732" s="1" t="b">
        <f>IF(AND(B1732&lt;&gt;"",COUNTIF(Buildings!B:B,B1732)=0),TRUE,FALSE)</f>
        <v>0</v>
      </c>
    </row>
    <row r="1733" spans="1:11" s="3" customFormat="1" ht="16.5" customHeight="1">
      <c r="A1733" s="96"/>
      <c r="B1733" s="199"/>
      <c r="C1733" s="200"/>
      <c r="D1733" s="200"/>
      <c r="E1733" s="200"/>
      <c r="F1733" s="201"/>
      <c r="G1733" s="197" t="str">
        <f t="shared" si="54"/>
        <v/>
      </c>
      <c r="H1733" s="203"/>
      <c r="I1733" s="97"/>
      <c r="J1733" s="3" t="b">
        <f t="shared" si="55"/>
        <v>0</v>
      </c>
      <c r="K1733" s="1" t="b">
        <f>IF(AND(B1733&lt;&gt;"",COUNTIF(Buildings!B:B,B1733)=0),TRUE,FALSE)</f>
        <v>0</v>
      </c>
    </row>
    <row r="1734" spans="1:11" s="3" customFormat="1" ht="16.5" customHeight="1">
      <c r="A1734" s="96"/>
      <c r="B1734" s="194"/>
      <c r="C1734" s="195"/>
      <c r="D1734" s="195"/>
      <c r="E1734" s="195"/>
      <c r="F1734" s="196"/>
      <c r="G1734" s="197" t="str">
        <f t="shared" si="54"/>
        <v/>
      </c>
      <c r="H1734" s="203"/>
      <c r="I1734" s="97"/>
      <c r="J1734" s="3" t="b">
        <f t="shared" si="55"/>
        <v>0</v>
      </c>
      <c r="K1734" s="1" t="b">
        <f>IF(AND(B1734&lt;&gt;"",COUNTIF(Buildings!B:B,B1734)=0),TRUE,FALSE)</f>
        <v>0</v>
      </c>
    </row>
    <row r="1735" spans="1:11" s="3" customFormat="1" ht="16.5" customHeight="1">
      <c r="A1735" s="96"/>
      <c r="B1735" s="199"/>
      <c r="C1735" s="200"/>
      <c r="D1735" s="200"/>
      <c r="E1735" s="200"/>
      <c r="F1735" s="201"/>
      <c r="G1735" s="197" t="str">
        <f t="shared" si="54"/>
        <v/>
      </c>
      <c r="H1735" s="203"/>
      <c r="I1735" s="97"/>
      <c r="J1735" s="3" t="b">
        <f t="shared" si="55"/>
        <v>0</v>
      </c>
      <c r="K1735" s="1" t="b">
        <f>IF(AND(B1735&lt;&gt;"",COUNTIF(Buildings!B:B,B1735)=0),TRUE,FALSE)</f>
        <v>0</v>
      </c>
    </row>
    <row r="1736" spans="1:11" s="3" customFormat="1" ht="16.5" customHeight="1">
      <c r="A1736" s="96"/>
      <c r="B1736" s="194"/>
      <c r="C1736" s="195"/>
      <c r="D1736" s="195"/>
      <c r="E1736" s="195"/>
      <c r="F1736" s="196"/>
      <c r="G1736" s="197" t="str">
        <f t="shared" si="54"/>
        <v/>
      </c>
      <c r="H1736" s="203"/>
      <c r="I1736" s="97"/>
      <c r="J1736" s="3" t="b">
        <f t="shared" si="55"/>
        <v>0</v>
      </c>
      <c r="K1736" s="1" t="b">
        <f>IF(AND(B1736&lt;&gt;"",COUNTIF(Buildings!B:B,B1736)=0),TRUE,FALSE)</f>
        <v>0</v>
      </c>
    </row>
    <row r="1737" spans="1:11" s="3" customFormat="1" ht="16.5" customHeight="1">
      <c r="A1737" s="96"/>
      <c r="B1737" s="199"/>
      <c r="C1737" s="200"/>
      <c r="D1737" s="200"/>
      <c r="E1737" s="200"/>
      <c r="F1737" s="201"/>
      <c r="G1737" s="197" t="str">
        <f t="shared" si="54"/>
        <v/>
      </c>
      <c r="H1737" s="203"/>
      <c r="I1737" s="97"/>
      <c r="J1737" s="3" t="b">
        <f t="shared" si="55"/>
        <v>0</v>
      </c>
      <c r="K1737" s="1" t="b">
        <f>IF(AND(B1737&lt;&gt;"",COUNTIF(Buildings!B:B,B1737)=0),TRUE,FALSE)</f>
        <v>0</v>
      </c>
    </row>
    <row r="1738" spans="1:11" s="3" customFormat="1" ht="16.5" customHeight="1">
      <c r="A1738" s="96"/>
      <c r="B1738" s="194"/>
      <c r="C1738" s="195"/>
      <c r="D1738" s="195"/>
      <c r="E1738" s="195"/>
      <c r="F1738" s="196"/>
      <c r="G1738" s="197" t="str">
        <f t="shared" si="54"/>
        <v/>
      </c>
      <c r="H1738" s="203"/>
      <c r="I1738" s="97"/>
      <c r="J1738" s="3" t="b">
        <f t="shared" si="55"/>
        <v>0</v>
      </c>
      <c r="K1738" s="1" t="b">
        <f>IF(AND(B1738&lt;&gt;"",COUNTIF(Buildings!B:B,B1738)=0),TRUE,FALSE)</f>
        <v>0</v>
      </c>
    </row>
    <row r="1739" spans="1:11" s="3" customFormat="1" ht="16.5" customHeight="1">
      <c r="A1739" s="96"/>
      <c r="B1739" s="199"/>
      <c r="C1739" s="200"/>
      <c r="D1739" s="200"/>
      <c r="E1739" s="200"/>
      <c r="F1739" s="201"/>
      <c r="G1739" s="197" t="str">
        <f t="shared" si="54"/>
        <v/>
      </c>
      <c r="H1739" s="203"/>
      <c r="I1739" s="97"/>
      <c r="J1739" s="3" t="b">
        <f t="shared" si="55"/>
        <v>0</v>
      </c>
      <c r="K1739" s="1" t="b">
        <f>IF(AND(B1739&lt;&gt;"",COUNTIF(Buildings!B:B,B1739)=0),TRUE,FALSE)</f>
        <v>0</v>
      </c>
    </row>
    <row r="1740" spans="1:11" s="3" customFormat="1" ht="16.5" customHeight="1">
      <c r="A1740" s="96"/>
      <c r="B1740" s="194"/>
      <c r="C1740" s="195"/>
      <c r="D1740" s="195"/>
      <c r="E1740" s="195"/>
      <c r="F1740" s="196"/>
      <c r="G1740" s="197" t="str">
        <f t="shared" si="54"/>
        <v/>
      </c>
      <c r="H1740" s="203"/>
      <c r="I1740" s="97"/>
      <c r="J1740" s="3" t="b">
        <f t="shared" si="55"/>
        <v>0</v>
      </c>
      <c r="K1740" s="1" t="b">
        <f>IF(AND(B1740&lt;&gt;"",COUNTIF(Buildings!B:B,B1740)=0),TRUE,FALSE)</f>
        <v>0</v>
      </c>
    </row>
    <row r="1741" spans="1:11" s="3" customFormat="1" ht="16.5" customHeight="1">
      <c r="A1741" s="96"/>
      <c r="B1741" s="199"/>
      <c r="C1741" s="200"/>
      <c r="D1741" s="200"/>
      <c r="E1741" s="200"/>
      <c r="F1741" s="201"/>
      <c r="G1741" s="197" t="str">
        <f t="shared" si="54"/>
        <v/>
      </c>
      <c r="H1741" s="203"/>
      <c r="I1741" s="97"/>
      <c r="J1741" s="3" t="b">
        <f t="shared" si="55"/>
        <v>0</v>
      </c>
      <c r="K1741" s="1" t="b">
        <f>IF(AND(B1741&lt;&gt;"",COUNTIF(Buildings!B:B,B1741)=0),TRUE,FALSE)</f>
        <v>0</v>
      </c>
    </row>
    <row r="1742" spans="1:11" s="3" customFormat="1" ht="16.5" customHeight="1">
      <c r="A1742" s="96"/>
      <c r="B1742" s="194"/>
      <c r="C1742" s="195"/>
      <c r="D1742" s="195"/>
      <c r="E1742" s="195"/>
      <c r="F1742" s="196"/>
      <c r="G1742" s="197" t="str">
        <f t="shared" si="54"/>
        <v/>
      </c>
      <c r="H1742" s="203"/>
      <c r="I1742" s="97"/>
      <c r="J1742" s="3" t="b">
        <f t="shared" si="55"/>
        <v>0</v>
      </c>
      <c r="K1742" s="1" t="b">
        <f>IF(AND(B1742&lt;&gt;"",COUNTIF(Buildings!B:B,B1742)=0),TRUE,FALSE)</f>
        <v>0</v>
      </c>
    </row>
    <row r="1743" spans="1:11" s="3" customFormat="1" ht="16.5" customHeight="1">
      <c r="A1743" s="96"/>
      <c r="B1743" s="199"/>
      <c r="C1743" s="200"/>
      <c r="D1743" s="200"/>
      <c r="E1743" s="200"/>
      <c r="F1743" s="201"/>
      <c r="G1743" s="197" t="str">
        <f t="shared" si="54"/>
        <v/>
      </c>
      <c r="H1743" s="203"/>
      <c r="I1743" s="97"/>
      <c r="J1743" s="3" t="b">
        <f t="shared" si="55"/>
        <v>0</v>
      </c>
      <c r="K1743" s="1" t="b">
        <f>IF(AND(B1743&lt;&gt;"",COUNTIF(Buildings!B:B,B1743)=0),TRUE,FALSE)</f>
        <v>0</v>
      </c>
    </row>
    <row r="1744" spans="1:11" s="3" customFormat="1" ht="16.5" customHeight="1">
      <c r="A1744" s="96"/>
      <c r="B1744" s="194"/>
      <c r="C1744" s="195"/>
      <c r="D1744" s="195"/>
      <c r="E1744" s="195"/>
      <c r="F1744" s="196"/>
      <c r="G1744" s="197" t="str">
        <f t="shared" si="54"/>
        <v/>
      </c>
      <c r="H1744" s="203"/>
      <c r="I1744" s="97"/>
      <c r="J1744" s="3" t="b">
        <f t="shared" si="55"/>
        <v>0</v>
      </c>
      <c r="K1744" s="1" t="b">
        <f>IF(AND(B1744&lt;&gt;"",COUNTIF(Buildings!B:B,B1744)=0),TRUE,FALSE)</f>
        <v>0</v>
      </c>
    </row>
    <row r="1745" spans="1:11" s="3" customFormat="1" ht="16.5" customHeight="1">
      <c r="A1745" s="96"/>
      <c r="B1745" s="199"/>
      <c r="C1745" s="200"/>
      <c r="D1745" s="200"/>
      <c r="E1745" s="200"/>
      <c r="F1745" s="201"/>
      <c r="G1745" s="197" t="str">
        <f t="shared" si="54"/>
        <v/>
      </c>
      <c r="H1745" s="203"/>
      <c r="I1745" s="97"/>
      <c r="J1745" s="3" t="b">
        <f t="shared" si="55"/>
        <v>0</v>
      </c>
      <c r="K1745" s="1" t="b">
        <f>IF(AND(B1745&lt;&gt;"",COUNTIF(Buildings!B:B,B1745)=0),TRUE,FALSE)</f>
        <v>0</v>
      </c>
    </row>
    <row r="1746" spans="1:11" s="3" customFormat="1" ht="16.5" customHeight="1">
      <c r="A1746" s="96"/>
      <c r="B1746" s="194"/>
      <c r="C1746" s="195"/>
      <c r="D1746" s="195"/>
      <c r="E1746" s="195"/>
      <c r="F1746" s="196"/>
      <c r="G1746" s="197" t="str">
        <f t="shared" si="54"/>
        <v/>
      </c>
      <c r="H1746" s="203"/>
      <c r="I1746" s="97"/>
      <c r="J1746" s="3" t="b">
        <f t="shared" si="55"/>
        <v>0</v>
      </c>
      <c r="K1746" s="1" t="b">
        <f>IF(AND(B1746&lt;&gt;"",COUNTIF(Buildings!B:B,B1746)=0),TRUE,FALSE)</f>
        <v>0</v>
      </c>
    </row>
    <row r="1747" spans="1:11" s="3" customFormat="1" ht="16.5" customHeight="1">
      <c r="A1747" s="96"/>
      <c r="B1747" s="199"/>
      <c r="C1747" s="200"/>
      <c r="D1747" s="200"/>
      <c r="E1747" s="200"/>
      <c r="F1747" s="201"/>
      <c r="G1747" s="197" t="str">
        <f t="shared" si="54"/>
        <v/>
      </c>
      <c r="H1747" s="203"/>
      <c r="I1747" s="97"/>
      <c r="J1747" s="3" t="b">
        <f t="shared" si="55"/>
        <v>0</v>
      </c>
      <c r="K1747" s="1" t="b">
        <f>IF(AND(B1747&lt;&gt;"",COUNTIF(Buildings!B:B,B1747)=0),TRUE,FALSE)</f>
        <v>0</v>
      </c>
    </row>
    <row r="1748" spans="1:11" s="3" customFormat="1" ht="16.5" customHeight="1">
      <c r="A1748" s="96"/>
      <c r="B1748" s="194"/>
      <c r="C1748" s="195"/>
      <c r="D1748" s="195"/>
      <c r="E1748" s="195"/>
      <c r="F1748" s="196"/>
      <c r="G1748" s="197" t="str">
        <f t="shared" si="54"/>
        <v/>
      </c>
      <c r="H1748" s="203"/>
      <c r="I1748" s="97"/>
      <c r="J1748" s="3" t="b">
        <f t="shared" si="55"/>
        <v>0</v>
      </c>
      <c r="K1748" s="1" t="b">
        <f>IF(AND(B1748&lt;&gt;"",COUNTIF(Buildings!B:B,B1748)=0),TRUE,FALSE)</f>
        <v>0</v>
      </c>
    </row>
    <row r="1749" spans="1:11" s="3" customFormat="1" ht="16.5" customHeight="1">
      <c r="A1749" s="96"/>
      <c r="B1749" s="199"/>
      <c r="C1749" s="200"/>
      <c r="D1749" s="200"/>
      <c r="E1749" s="200"/>
      <c r="F1749" s="201"/>
      <c r="G1749" s="197" t="str">
        <f t="shared" si="54"/>
        <v/>
      </c>
      <c r="H1749" s="203"/>
      <c r="I1749" s="97"/>
      <c r="J1749" s="3" t="b">
        <f t="shared" si="55"/>
        <v>0</v>
      </c>
      <c r="K1749" s="1" t="b">
        <f>IF(AND(B1749&lt;&gt;"",COUNTIF(Buildings!B:B,B1749)=0),TRUE,FALSE)</f>
        <v>0</v>
      </c>
    </row>
    <row r="1750" spans="1:11" s="3" customFormat="1" ht="16.5" customHeight="1">
      <c r="A1750" s="96"/>
      <c r="B1750" s="194"/>
      <c r="C1750" s="195"/>
      <c r="D1750" s="195"/>
      <c r="E1750" s="195"/>
      <c r="F1750" s="196"/>
      <c r="G1750" s="197" t="str">
        <f t="shared" si="54"/>
        <v/>
      </c>
      <c r="H1750" s="203"/>
      <c r="I1750" s="97"/>
      <c r="J1750" s="3" t="b">
        <f t="shared" si="55"/>
        <v>0</v>
      </c>
      <c r="K1750" s="1" t="b">
        <f>IF(AND(B1750&lt;&gt;"",COUNTIF(Buildings!B:B,B1750)=0),TRUE,FALSE)</f>
        <v>0</v>
      </c>
    </row>
    <row r="1751" spans="1:11" s="3" customFormat="1" ht="16.5" customHeight="1">
      <c r="A1751" s="96"/>
      <c r="B1751" s="199"/>
      <c r="C1751" s="200"/>
      <c r="D1751" s="200"/>
      <c r="E1751" s="200"/>
      <c r="F1751" s="201"/>
      <c r="G1751" s="197" t="str">
        <f t="shared" si="54"/>
        <v/>
      </c>
      <c r="H1751" s="203"/>
      <c r="I1751" s="97"/>
      <c r="J1751" s="3" t="b">
        <f t="shared" si="55"/>
        <v>0</v>
      </c>
      <c r="K1751" s="1" t="b">
        <f>IF(AND(B1751&lt;&gt;"",COUNTIF(Buildings!B:B,B1751)=0),TRUE,FALSE)</f>
        <v>0</v>
      </c>
    </row>
    <row r="1752" spans="1:11" s="3" customFormat="1" ht="16.5" customHeight="1">
      <c r="A1752" s="96"/>
      <c r="B1752" s="194"/>
      <c r="C1752" s="195"/>
      <c r="D1752" s="195"/>
      <c r="E1752" s="195"/>
      <c r="F1752" s="196"/>
      <c r="G1752" s="197" t="str">
        <f t="shared" si="54"/>
        <v/>
      </c>
      <c r="H1752" s="203"/>
      <c r="I1752" s="97"/>
      <c r="J1752" s="3" t="b">
        <f t="shared" si="55"/>
        <v>0</v>
      </c>
      <c r="K1752" s="1" t="b">
        <f>IF(AND(B1752&lt;&gt;"",COUNTIF(Buildings!B:B,B1752)=0),TRUE,FALSE)</f>
        <v>0</v>
      </c>
    </row>
    <row r="1753" spans="1:11" s="3" customFormat="1" ht="16.5" customHeight="1">
      <c r="A1753" s="96"/>
      <c r="B1753" s="199"/>
      <c r="C1753" s="200"/>
      <c r="D1753" s="200"/>
      <c r="E1753" s="200"/>
      <c r="F1753" s="201"/>
      <c r="G1753" s="197" t="str">
        <f t="shared" si="54"/>
        <v/>
      </c>
      <c r="H1753" s="203"/>
      <c r="I1753" s="97"/>
      <c r="J1753" s="3" t="b">
        <f t="shared" si="55"/>
        <v>0</v>
      </c>
      <c r="K1753" s="1" t="b">
        <f>IF(AND(B1753&lt;&gt;"",COUNTIF(Buildings!B:B,B1753)=0),TRUE,FALSE)</f>
        <v>0</v>
      </c>
    </row>
    <row r="1754" spans="1:11" s="3" customFormat="1" ht="16.5" customHeight="1">
      <c r="A1754" s="96"/>
      <c r="B1754" s="194"/>
      <c r="C1754" s="195"/>
      <c r="D1754" s="195"/>
      <c r="E1754" s="195"/>
      <c r="F1754" s="196"/>
      <c r="G1754" s="197" t="str">
        <f t="shared" si="54"/>
        <v/>
      </c>
      <c r="H1754" s="203"/>
      <c r="I1754" s="97"/>
      <c r="J1754" s="3" t="b">
        <f t="shared" si="55"/>
        <v>0</v>
      </c>
      <c r="K1754" s="1" t="b">
        <f>IF(AND(B1754&lt;&gt;"",COUNTIF(Buildings!B:B,B1754)=0),TRUE,FALSE)</f>
        <v>0</v>
      </c>
    </row>
    <row r="1755" spans="1:11" s="3" customFormat="1" ht="16.5" customHeight="1">
      <c r="A1755" s="96"/>
      <c r="B1755" s="199"/>
      <c r="C1755" s="200"/>
      <c r="D1755" s="200"/>
      <c r="E1755" s="200"/>
      <c r="F1755" s="201"/>
      <c r="G1755" s="197" t="str">
        <f t="shared" si="54"/>
        <v/>
      </c>
      <c r="H1755" s="203"/>
      <c r="I1755" s="97"/>
      <c r="J1755" s="3" t="b">
        <f t="shared" si="55"/>
        <v>0</v>
      </c>
      <c r="K1755" s="1" t="b">
        <f>IF(AND(B1755&lt;&gt;"",COUNTIF(Buildings!B:B,B1755)=0),TRUE,FALSE)</f>
        <v>0</v>
      </c>
    </row>
    <row r="1756" spans="1:11" s="3" customFormat="1" ht="16.5" customHeight="1">
      <c r="A1756" s="96"/>
      <c r="B1756" s="194"/>
      <c r="C1756" s="195"/>
      <c r="D1756" s="195"/>
      <c r="E1756" s="195"/>
      <c r="F1756" s="196"/>
      <c r="G1756" s="197" t="str">
        <f t="shared" si="54"/>
        <v/>
      </c>
      <c r="H1756" s="203"/>
      <c r="I1756" s="97"/>
      <c r="J1756" s="3" t="b">
        <f t="shared" si="55"/>
        <v>0</v>
      </c>
      <c r="K1756" s="1" t="b">
        <f>IF(AND(B1756&lt;&gt;"",COUNTIF(Buildings!B:B,B1756)=0),TRUE,FALSE)</f>
        <v>0</v>
      </c>
    </row>
    <row r="1757" spans="1:11" s="3" customFormat="1" ht="16.5" customHeight="1">
      <c r="A1757" s="96"/>
      <c r="B1757" s="199"/>
      <c r="C1757" s="200"/>
      <c r="D1757" s="200"/>
      <c r="E1757" s="200"/>
      <c r="F1757" s="201"/>
      <c r="G1757" s="197" t="str">
        <f t="shared" si="54"/>
        <v/>
      </c>
      <c r="H1757" s="203"/>
      <c r="I1757" s="97"/>
      <c r="J1757" s="3" t="b">
        <f t="shared" si="55"/>
        <v>0</v>
      </c>
      <c r="K1757" s="1" t="b">
        <f>IF(AND(B1757&lt;&gt;"",COUNTIF(Buildings!B:B,B1757)=0),TRUE,FALSE)</f>
        <v>0</v>
      </c>
    </row>
    <row r="1758" spans="1:11" s="3" customFormat="1" ht="16.5" customHeight="1">
      <c r="A1758" s="96"/>
      <c r="B1758" s="194"/>
      <c r="C1758" s="195"/>
      <c r="D1758" s="195"/>
      <c r="E1758" s="195"/>
      <c r="F1758" s="196"/>
      <c r="G1758" s="197" t="str">
        <f t="shared" si="54"/>
        <v/>
      </c>
      <c r="H1758" s="203"/>
      <c r="I1758" s="97"/>
      <c r="J1758" s="3" t="b">
        <f t="shared" si="55"/>
        <v>0</v>
      </c>
      <c r="K1758" s="1" t="b">
        <f>IF(AND(B1758&lt;&gt;"",COUNTIF(Buildings!B:B,B1758)=0),TRUE,FALSE)</f>
        <v>0</v>
      </c>
    </row>
    <row r="1759" spans="1:11" s="3" customFormat="1" ht="16.5" customHeight="1">
      <c r="A1759" s="96"/>
      <c r="B1759" s="199"/>
      <c r="C1759" s="200"/>
      <c r="D1759" s="200"/>
      <c r="E1759" s="200"/>
      <c r="F1759" s="201"/>
      <c r="G1759" s="197" t="str">
        <f t="shared" si="54"/>
        <v/>
      </c>
      <c r="H1759" s="203"/>
      <c r="I1759" s="97"/>
      <c r="J1759" s="3" t="b">
        <f t="shared" si="55"/>
        <v>0</v>
      </c>
      <c r="K1759" s="1" t="b">
        <f>IF(AND(B1759&lt;&gt;"",COUNTIF(Buildings!B:B,B1759)=0),TRUE,FALSE)</f>
        <v>0</v>
      </c>
    </row>
    <row r="1760" spans="1:11" s="3" customFormat="1" ht="16.5" customHeight="1">
      <c r="A1760" s="96"/>
      <c r="B1760" s="194"/>
      <c r="C1760" s="195"/>
      <c r="D1760" s="195"/>
      <c r="E1760" s="195"/>
      <c r="F1760" s="196"/>
      <c r="G1760" s="197" t="str">
        <f t="shared" si="54"/>
        <v/>
      </c>
      <c r="H1760" s="203"/>
      <c r="I1760" s="97"/>
      <c r="J1760" s="3" t="b">
        <f t="shared" si="55"/>
        <v>0</v>
      </c>
      <c r="K1760" s="1" t="b">
        <f>IF(AND(B1760&lt;&gt;"",COUNTIF(Buildings!B:B,B1760)=0),TRUE,FALSE)</f>
        <v>0</v>
      </c>
    </row>
    <row r="1761" spans="1:11" s="3" customFormat="1" ht="16.5" customHeight="1">
      <c r="A1761" s="96"/>
      <c r="B1761" s="199"/>
      <c r="C1761" s="200"/>
      <c r="D1761" s="200"/>
      <c r="E1761" s="200"/>
      <c r="F1761" s="201"/>
      <c r="G1761" s="197" t="str">
        <f t="shared" si="54"/>
        <v/>
      </c>
      <c r="H1761" s="203"/>
      <c r="I1761" s="97"/>
      <c r="J1761" s="3" t="b">
        <f t="shared" si="55"/>
        <v>0</v>
      </c>
      <c r="K1761" s="1" t="b">
        <f>IF(AND(B1761&lt;&gt;"",COUNTIF(Buildings!B:B,B1761)=0),TRUE,FALSE)</f>
        <v>0</v>
      </c>
    </row>
    <row r="1762" spans="1:11" s="3" customFormat="1" ht="16.5" customHeight="1">
      <c r="A1762" s="96"/>
      <c r="B1762" s="194"/>
      <c r="C1762" s="195"/>
      <c r="D1762" s="195"/>
      <c r="E1762" s="195"/>
      <c r="F1762" s="196"/>
      <c r="G1762" s="197" t="str">
        <f t="shared" si="54"/>
        <v/>
      </c>
      <c r="H1762" s="203"/>
      <c r="I1762" s="97"/>
      <c r="J1762" s="3" t="b">
        <f t="shared" si="55"/>
        <v>0</v>
      </c>
      <c r="K1762" s="1" t="b">
        <f>IF(AND(B1762&lt;&gt;"",COUNTIF(Buildings!B:B,B1762)=0),TRUE,FALSE)</f>
        <v>0</v>
      </c>
    </row>
    <row r="1763" spans="1:11" s="3" customFormat="1" ht="16.5" customHeight="1">
      <c r="A1763" s="96"/>
      <c r="B1763" s="199"/>
      <c r="C1763" s="200"/>
      <c r="D1763" s="200"/>
      <c r="E1763" s="200"/>
      <c r="F1763" s="201"/>
      <c r="G1763" s="197" t="str">
        <f t="shared" si="54"/>
        <v/>
      </c>
      <c r="H1763" s="203"/>
      <c r="I1763" s="97"/>
      <c r="J1763" s="3" t="b">
        <f t="shared" si="55"/>
        <v>0</v>
      </c>
      <c r="K1763" s="1" t="b">
        <f>IF(AND(B1763&lt;&gt;"",COUNTIF(Buildings!B:B,B1763)=0),TRUE,FALSE)</f>
        <v>0</v>
      </c>
    </row>
    <row r="1764" spans="1:11" s="3" customFormat="1" ht="16.5" customHeight="1">
      <c r="A1764" s="96"/>
      <c r="B1764" s="194"/>
      <c r="C1764" s="195"/>
      <c r="D1764" s="195"/>
      <c r="E1764" s="195"/>
      <c r="F1764" s="196"/>
      <c r="G1764" s="197" t="str">
        <f t="shared" si="54"/>
        <v/>
      </c>
      <c r="H1764" s="203"/>
      <c r="I1764" s="97"/>
      <c r="J1764" s="3" t="b">
        <f t="shared" si="55"/>
        <v>0</v>
      </c>
      <c r="K1764" s="1" t="b">
        <f>IF(AND(B1764&lt;&gt;"",COUNTIF(Buildings!B:B,B1764)=0),TRUE,FALSE)</f>
        <v>0</v>
      </c>
    </row>
    <row r="1765" spans="1:11" s="3" customFormat="1" ht="16.5" customHeight="1">
      <c r="A1765" s="96"/>
      <c r="B1765" s="199"/>
      <c r="C1765" s="200"/>
      <c r="D1765" s="200"/>
      <c r="E1765" s="200"/>
      <c r="F1765" s="201"/>
      <c r="G1765" s="197" t="str">
        <f t="shared" si="54"/>
        <v/>
      </c>
      <c r="H1765" s="203"/>
      <c r="I1765" s="97"/>
      <c r="J1765" s="3" t="b">
        <f t="shared" si="55"/>
        <v>0</v>
      </c>
      <c r="K1765" s="1" t="b">
        <f>IF(AND(B1765&lt;&gt;"",COUNTIF(Buildings!B:B,B1765)=0),TRUE,FALSE)</f>
        <v>0</v>
      </c>
    </row>
    <row r="1766" spans="1:11" s="3" customFormat="1" ht="16.5" customHeight="1">
      <c r="A1766" s="96"/>
      <c r="B1766" s="194"/>
      <c r="C1766" s="195"/>
      <c r="D1766" s="195"/>
      <c r="E1766" s="195"/>
      <c r="F1766" s="196"/>
      <c r="G1766" s="197" t="str">
        <f t="shared" si="54"/>
        <v/>
      </c>
      <c r="H1766" s="203"/>
      <c r="I1766" s="97"/>
      <c r="J1766" s="3" t="b">
        <f t="shared" si="55"/>
        <v>0</v>
      </c>
      <c r="K1766" s="1" t="b">
        <f>IF(AND(B1766&lt;&gt;"",COUNTIF(Buildings!B:B,B1766)=0),TRUE,FALSE)</f>
        <v>0</v>
      </c>
    </row>
    <row r="1767" spans="1:11" s="3" customFormat="1" ht="16.5" customHeight="1">
      <c r="A1767" s="96"/>
      <c r="B1767" s="199"/>
      <c r="C1767" s="200"/>
      <c r="D1767" s="200"/>
      <c r="E1767" s="200"/>
      <c r="F1767" s="201"/>
      <c r="G1767" s="197" t="str">
        <f t="shared" si="54"/>
        <v/>
      </c>
      <c r="H1767" s="203"/>
      <c r="I1767" s="97"/>
      <c r="J1767" s="3" t="b">
        <f t="shared" si="55"/>
        <v>0</v>
      </c>
      <c r="K1767" s="1" t="b">
        <f>IF(AND(B1767&lt;&gt;"",COUNTIF(Buildings!B:B,B1767)=0),TRUE,FALSE)</f>
        <v>0</v>
      </c>
    </row>
    <row r="1768" spans="1:11" s="3" customFormat="1" ht="16.5" customHeight="1">
      <c r="A1768" s="96"/>
      <c r="B1768" s="194"/>
      <c r="C1768" s="195"/>
      <c r="D1768" s="195"/>
      <c r="E1768" s="195"/>
      <c r="F1768" s="196"/>
      <c r="G1768" s="197" t="str">
        <f t="shared" si="54"/>
        <v/>
      </c>
      <c r="H1768" s="203"/>
      <c r="I1768" s="97"/>
      <c r="J1768" s="3" t="b">
        <f t="shared" si="55"/>
        <v>0</v>
      </c>
      <c r="K1768" s="1" t="b">
        <f>IF(AND(B1768&lt;&gt;"",COUNTIF(Buildings!B:B,B1768)=0),TRUE,FALSE)</f>
        <v>0</v>
      </c>
    </row>
    <row r="1769" spans="1:11" s="3" customFormat="1" ht="16.5" customHeight="1">
      <c r="A1769" s="96"/>
      <c r="B1769" s="199"/>
      <c r="C1769" s="200"/>
      <c r="D1769" s="200"/>
      <c r="E1769" s="200"/>
      <c r="F1769" s="201"/>
      <c r="G1769" s="197" t="str">
        <f t="shared" si="54"/>
        <v/>
      </c>
      <c r="H1769" s="203"/>
      <c r="I1769" s="97"/>
      <c r="J1769" s="3" t="b">
        <f t="shared" si="55"/>
        <v>0</v>
      </c>
      <c r="K1769" s="1" t="b">
        <f>IF(AND(B1769&lt;&gt;"",COUNTIF(Buildings!B:B,B1769)=0),TRUE,FALSE)</f>
        <v>0</v>
      </c>
    </row>
    <row r="1770" spans="1:11" s="3" customFormat="1" ht="16.5" customHeight="1">
      <c r="A1770" s="96"/>
      <c r="B1770" s="194"/>
      <c r="C1770" s="195"/>
      <c r="D1770" s="195"/>
      <c r="E1770" s="195"/>
      <c r="F1770" s="196"/>
      <c r="G1770" s="197" t="str">
        <f t="shared" si="54"/>
        <v/>
      </c>
      <c r="H1770" s="203"/>
      <c r="I1770" s="97"/>
      <c r="J1770" s="3" t="b">
        <f t="shared" si="55"/>
        <v>0</v>
      </c>
      <c r="K1770" s="1" t="b">
        <f>IF(AND(B1770&lt;&gt;"",COUNTIF(Buildings!B:B,B1770)=0),TRUE,FALSE)</f>
        <v>0</v>
      </c>
    </row>
    <row r="1771" spans="1:11" s="3" customFormat="1" ht="16.5" customHeight="1">
      <c r="A1771" s="96"/>
      <c r="B1771" s="199"/>
      <c r="C1771" s="200"/>
      <c r="D1771" s="200"/>
      <c r="E1771" s="200"/>
      <c r="F1771" s="201"/>
      <c r="G1771" s="197" t="str">
        <f t="shared" si="54"/>
        <v/>
      </c>
      <c r="H1771" s="203"/>
      <c r="I1771" s="97"/>
      <c r="J1771" s="3" t="b">
        <f t="shared" si="55"/>
        <v>0</v>
      </c>
      <c r="K1771" s="1" t="b">
        <f>IF(AND(B1771&lt;&gt;"",COUNTIF(Buildings!B:B,B1771)=0),TRUE,FALSE)</f>
        <v>0</v>
      </c>
    </row>
    <row r="1772" spans="1:11" s="3" customFormat="1" ht="16.5" customHeight="1">
      <c r="A1772" s="96"/>
      <c r="B1772" s="194"/>
      <c r="C1772" s="195"/>
      <c r="D1772" s="195"/>
      <c r="E1772" s="195"/>
      <c r="F1772" s="196"/>
      <c r="G1772" s="197" t="str">
        <f t="shared" si="54"/>
        <v/>
      </c>
      <c r="H1772" s="203"/>
      <c r="I1772" s="97"/>
      <c r="J1772" s="3" t="b">
        <f t="shared" si="55"/>
        <v>0</v>
      </c>
      <c r="K1772" s="1" t="b">
        <f>IF(AND(B1772&lt;&gt;"",COUNTIF(Buildings!B:B,B1772)=0),TRUE,FALSE)</f>
        <v>0</v>
      </c>
    </row>
    <row r="1773" spans="1:11" s="3" customFormat="1" ht="16.5" customHeight="1">
      <c r="A1773" s="96"/>
      <c r="B1773" s="199"/>
      <c r="C1773" s="200"/>
      <c r="D1773" s="200"/>
      <c r="E1773" s="200"/>
      <c r="F1773" s="201"/>
      <c r="G1773" s="197" t="str">
        <f t="shared" si="54"/>
        <v/>
      </c>
      <c r="H1773" s="203"/>
      <c r="I1773" s="97"/>
      <c r="J1773" s="3" t="b">
        <f t="shared" si="55"/>
        <v>0</v>
      </c>
      <c r="K1773" s="1" t="b">
        <f>IF(AND(B1773&lt;&gt;"",COUNTIF(Buildings!B:B,B1773)=0),TRUE,FALSE)</f>
        <v>0</v>
      </c>
    </row>
    <row r="1774" spans="1:11" s="3" customFormat="1" ht="16.5" customHeight="1">
      <c r="A1774" s="96"/>
      <c r="B1774" s="194"/>
      <c r="C1774" s="195"/>
      <c r="D1774" s="195"/>
      <c r="E1774" s="195"/>
      <c r="F1774" s="196"/>
      <c r="G1774" s="197" t="str">
        <f t="shared" si="54"/>
        <v/>
      </c>
      <c r="H1774" s="203"/>
      <c r="I1774" s="97"/>
      <c r="J1774" s="3" t="b">
        <f t="shared" si="55"/>
        <v>0</v>
      </c>
      <c r="K1774" s="1" t="b">
        <f>IF(AND(B1774&lt;&gt;"",COUNTIF(Buildings!B:B,B1774)=0),TRUE,FALSE)</f>
        <v>0</v>
      </c>
    </row>
    <row r="1775" spans="1:11" s="3" customFormat="1" ht="16.5" customHeight="1">
      <c r="A1775" s="96"/>
      <c r="B1775" s="199"/>
      <c r="C1775" s="200"/>
      <c r="D1775" s="200"/>
      <c r="E1775" s="200"/>
      <c r="F1775" s="201"/>
      <c r="G1775" s="197" t="str">
        <f t="shared" si="54"/>
        <v/>
      </c>
      <c r="H1775" s="203"/>
      <c r="I1775" s="97"/>
      <c r="J1775" s="3" t="b">
        <f t="shared" si="55"/>
        <v>0</v>
      </c>
      <c r="K1775" s="1" t="b">
        <f>IF(AND(B1775&lt;&gt;"",COUNTIF(Buildings!B:B,B1775)=0),TRUE,FALSE)</f>
        <v>0</v>
      </c>
    </row>
    <row r="1776" spans="1:11" s="3" customFormat="1" ht="16.5" customHeight="1">
      <c r="A1776" s="96"/>
      <c r="B1776" s="194"/>
      <c r="C1776" s="195"/>
      <c r="D1776" s="195"/>
      <c r="E1776" s="195"/>
      <c r="F1776" s="196"/>
      <c r="G1776" s="197" t="str">
        <f t="shared" si="54"/>
        <v/>
      </c>
      <c r="H1776" s="203"/>
      <c r="I1776" s="97"/>
      <c r="J1776" s="3" t="b">
        <f t="shared" si="55"/>
        <v>0</v>
      </c>
      <c r="K1776" s="1" t="b">
        <f>IF(AND(B1776&lt;&gt;"",COUNTIF(Buildings!B:B,B1776)=0),TRUE,FALSE)</f>
        <v>0</v>
      </c>
    </row>
    <row r="1777" spans="1:11" s="3" customFormat="1" ht="16.5" customHeight="1">
      <c r="A1777" s="96"/>
      <c r="B1777" s="199"/>
      <c r="C1777" s="200"/>
      <c r="D1777" s="200"/>
      <c r="E1777" s="200"/>
      <c r="F1777" s="201"/>
      <c r="G1777" s="197" t="str">
        <f t="shared" si="54"/>
        <v/>
      </c>
      <c r="H1777" s="203"/>
      <c r="I1777" s="97"/>
      <c r="J1777" s="3" t="b">
        <f t="shared" si="55"/>
        <v>0</v>
      </c>
      <c r="K1777" s="1" t="b">
        <f>IF(AND(B1777&lt;&gt;"",COUNTIF(Buildings!B:B,B1777)=0),TRUE,FALSE)</f>
        <v>0</v>
      </c>
    </row>
    <row r="1778" spans="1:11" s="3" customFormat="1" ht="16.5" customHeight="1">
      <c r="A1778" s="96"/>
      <c r="B1778" s="194"/>
      <c r="C1778" s="195"/>
      <c r="D1778" s="195"/>
      <c r="E1778" s="195"/>
      <c r="F1778" s="196"/>
      <c r="G1778" s="197" t="str">
        <f t="shared" si="54"/>
        <v/>
      </c>
      <c r="H1778" s="203"/>
      <c r="I1778" s="97"/>
      <c r="J1778" s="3" t="b">
        <f t="shared" si="55"/>
        <v>0</v>
      </c>
      <c r="K1778" s="1" t="b">
        <f>IF(AND(B1778&lt;&gt;"",COUNTIF(Buildings!B:B,B1778)=0),TRUE,FALSE)</f>
        <v>0</v>
      </c>
    </row>
    <row r="1779" spans="1:11" s="3" customFormat="1" ht="16.5" customHeight="1">
      <c r="A1779" s="96"/>
      <c r="B1779" s="199"/>
      <c r="C1779" s="200"/>
      <c r="D1779" s="200"/>
      <c r="E1779" s="200"/>
      <c r="F1779" s="201"/>
      <c r="G1779" s="197" t="str">
        <f t="shared" si="54"/>
        <v/>
      </c>
      <c r="H1779" s="203"/>
      <c r="I1779" s="97"/>
      <c r="J1779" s="3" t="b">
        <f t="shared" si="55"/>
        <v>0</v>
      </c>
      <c r="K1779" s="1" t="b">
        <f>IF(AND(B1779&lt;&gt;"",COUNTIF(Buildings!B:B,B1779)=0),TRUE,FALSE)</f>
        <v>0</v>
      </c>
    </row>
    <row r="1780" spans="1:11" s="3" customFormat="1" ht="16.5" customHeight="1">
      <c r="A1780" s="96"/>
      <c r="B1780" s="194"/>
      <c r="C1780" s="195"/>
      <c r="D1780" s="195"/>
      <c r="E1780" s="195"/>
      <c r="F1780" s="196"/>
      <c r="G1780" s="197" t="str">
        <f t="shared" si="54"/>
        <v/>
      </c>
      <c r="H1780" s="203"/>
      <c r="I1780" s="97"/>
      <c r="J1780" s="3" t="b">
        <f t="shared" si="55"/>
        <v>0</v>
      </c>
      <c r="K1780" s="1" t="b">
        <f>IF(AND(B1780&lt;&gt;"",COUNTIF(Buildings!B:B,B1780)=0),TRUE,FALSE)</f>
        <v>0</v>
      </c>
    </row>
    <row r="1781" spans="1:11" s="3" customFormat="1" ht="16.5" customHeight="1">
      <c r="A1781" s="96"/>
      <c r="B1781" s="199"/>
      <c r="C1781" s="200"/>
      <c r="D1781" s="200"/>
      <c r="E1781" s="200"/>
      <c r="F1781" s="201"/>
      <c r="G1781" s="197" t="str">
        <f t="shared" si="54"/>
        <v/>
      </c>
      <c r="H1781" s="203"/>
      <c r="I1781" s="97"/>
      <c r="J1781" s="3" t="b">
        <f t="shared" si="55"/>
        <v>0</v>
      </c>
      <c r="K1781" s="1" t="b">
        <f>IF(AND(B1781&lt;&gt;"",COUNTIF(Buildings!B:B,B1781)=0),TRUE,FALSE)</f>
        <v>0</v>
      </c>
    </row>
    <row r="1782" spans="1:11" s="3" customFormat="1" ht="16.5" customHeight="1">
      <c r="A1782" s="96"/>
      <c r="B1782" s="194"/>
      <c r="C1782" s="195"/>
      <c r="D1782" s="195"/>
      <c r="E1782" s="195"/>
      <c r="F1782" s="196"/>
      <c r="G1782" s="197" t="str">
        <f t="shared" si="54"/>
        <v/>
      </c>
      <c r="H1782" s="203"/>
      <c r="I1782" s="97"/>
      <c r="J1782" s="3" t="b">
        <f t="shared" si="55"/>
        <v>0</v>
      </c>
      <c r="K1782" s="1" t="b">
        <f>IF(AND(B1782&lt;&gt;"",COUNTIF(Buildings!B:B,B1782)=0),TRUE,FALSE)</f>
        <v>0</v>
      </c>
    </row>
    <row r="1783" spans="1:11" s="3" customFormat="1" ht="16.5" customHeight="1">
      <c r="A1783" s="96"/>
      <c r="B1783" s="199"/>
      <c r="C1783" s="200"/>
      <c r="D1783" s="200"/>
      <c r="E1783" s="200"/>
      <c r="F1783" s="201"/>
      <c r="G1783" s="197" t="str">
        <f t="shared" si="54"/>
        <v/>
      </c>
      <c r="H1783" s="203"/>
      <c r="I1783" s="97"/>
      <c r="J1783" s="3" t="b">
        <f t="shared" si="55"/>
        <v>0</v>
      </c>
      <c r="K1783" s="1" t="b">
        <f>IF(AND(B1783&lt;&gt;"",COUNTIF(Buildings!B:B,B1783)=0),TRUE,FALSE)</f>
        <v>0</v>
      </c>
    </row>
    <row r="1784" spans="1:11" s="3" customFormat="1" ht="16.5" customHeight="1">
      <c r="A1784" s="96"/>
      <c r="B1784" s="194"/>
      <c r="C1784" s="195"/>
      <c r="D1784" s="195"/>
      <c r="E1784" s="195"/>
      <c r="F1784" s="196"/>
      <c r="G1784" s="197" t="str">
        <f t="shared" si="54"/>
        <v/>
      </c>
      <c r="H1784" s="203"/>
      <c r="I1784" s="97"/>
      <c r="J1784" s="3" t="b">
        <f t="shared" si="55"/>
        <v>0</v>
      </c>
      <c r="K1784" s="1" t="b">
        <f>IF(AND(B1784&lt;&gt;"",COUNTIF(Buildings!B:B,B1784)=0),TRUE,FALSE)</f>
        <v>0</v>
      </c>
    </row>
    <row r="1785" spans="1:11" s="3" customFormat="1" ht="16.5" customHeight="1">
      <c r="A1785" s="96"/>
      <c r="B1785" s="199"/>
      <c r="C1785" s="200"/>
      <c r="D1785" s="200"/>
      <c r="E1785" s="200"/>
      <c r="F1785" s="201"/>
      <c r="G1785" s="197" t="str">
        <f t="shared" si="54"/>
        <v/>
      </c>
      <c r="H1785" s="203"/>
      <c r="I1785" s="97"/>
      <c r="J1785" s="3" t="b">
        <f t="shared" si="55"/>
        <v>0</v>
      </c>
      <c r="K1785" s="1" t="b">
        <f>IF(AND(B1785&lt;&gt;"",COUNTIF(Buildings!B:B,B1785)=0),TRUE,FALSE)</f>
        <v>0</v>
      </c>
    </row>
    <row r="1786" spans="1:11" s="3" customFormat="1" ht="16.5" customHeight="1">
      <c r="A1786" s="96"/>
      <c r="B1786" s="194"/>
      <c r="C1786" s="195"/>
      <c r="D1786" s="195"/>
      <c r="E1786" s="195"/>
      <c r="F1786" s="196"/>
      <c r="G1786" s="197" t="str">
        <f t="shared" si="54"/>
        <v/>
      </c>
      <c r="H1786" s="203"/>
      <c r="I1786" s="97"/>
      <c r="J1786" s="3" t="b">
        <f t="shared" si="55"/>
        <v>0</v>
      </c>
      <c r="K1786" s="1" t="b">
        <f>IF(AND(B1786&lt;&gt;"",COUNTIF(Buildings!B:B,B1786)=0),TRUE,FALSE)</f>
        <v>0</v>
      </c>
    </row>
    <row r="1787" spans="1:11" s="3" customFormat="1" ht="16.5" customHeight="1">
      <c r="A1787" s="96"/>
      <c r="B1787" s="199"/>
      <c r="C1787" s="200"/>
      <c r="D1787" s="200"/>
      <c r="E1787" s="200"/>
      <c r="F1787" s="201"/>
      <c r="G1787" s="197" t="str">
        <f t="shared" si="54"/>
        <v/>
      </c>
      <c r="H1787" s="203"/>
      <c r="I1787" s="97"/>
      <c r="J1787" s="3" t="b">
        <f t="shared" si="55"/>
        <v>0</v>
      </c>
      <c r="K1787" s="1" t="b">
        <f>IF(AND(B1787&lt;&gt;"",COUNTIF(Buildings!B:B,B1787)=0),TRUE,FALSE)</f>
        <v>0</v>
      </c>
    </row>
    <row r="1788" spans="1:11" s="3" customFormat="1" ht="16.5" customHeight="1">
      <c r="A1788" s="96"/>
      <c r="B1788" s="194"/>
      <c r="C1788" s="195"/>
      <c r="D1788" s="195"/>
      <c r="E1788" s="195"/>
      <c r="F1788" s="196"/>
      <c r="G1788" s="197" t="str">
        <f t="shared" si="54"/>
        <v/>
      </c>
      <c r="H1788" s="203"/>
      <c r="I1788" s="97"/>
      <c r="J1788" s="3" t="b">
        <f t="shared" si="55"/>
        <v>0</v>
      </c>
      <c r="K1788" s="1" t="b">
        <f>IF(AND(B1788&lt;&gt;"",COUNTIF(Buildings!B:B,B1788)=0),TRUE,FALSE)</f>
        <v>0</v>
      </c>
    </row>
    <row r="1789" spans="1:11" s="3" customFormat="1" ht="16.5" customHeight="1">
      <c r="A1789" s="96"/>
      <c r="B1789" s="199"/>
      <c r="C1789" s="200"/>
      <c r="D1789" s="200"/>
      <c r="E1789" s="200"/>
      <c r="F1789" s="201"/>
      <c r="G1789" s="197" t="str">
        <f t="shared" si="54"/>
        <v/>
      </c>
      <c r="H1789" s="203"/>
      <c r="I1789" s="97"/>
      <c r="J1789" s="3" t="b">
        <f t="shared" si="55"/>
        <v>0</v>
      </c>
      <c r="K1789" s="1" t="b">
        <f>IF(AND(B1789&lt;&gt;"",COUNTIF(Buildings!B:B,B1789)=0),TRUE,FALSE)</f>
        <v>0</v>
      </c>
    </row>
    <row r="1790" spans="1:11" s="3" customFormat="1" ht="16.5" customHeight="1">
      <c r="A1790" s="96"/>
      <c r="B1790" s="194"/>
      <c r="C1790" s="195"/>
      <c r="D1790" s="195"/>
      <c r="E1790" s="195"/>
      <c r="F1790" s="196"/>
      <c r="G1790" s="197" t="str">
        <f t="shared" si="54"/>
        <v/>
      </c>
      <c r="H1790" s="203"/>
      <c r="I1790" s="97"/>
      <c r="J1790" s="3" t="b">
        <f t="shared" si="55"/>
        <v>0</v>
      </c>
      <c r="K1790" s="1" t="b">
        <f>IF(AND(B1790&lt;&gt;"",COUNTIF(Buildings!B:B,B1790)=0),TRUE,FALSE)</f>
        <v>0</v>
      </c>
    </row>
    <row r="1791" spans="1:11" s="3" customFormat="1" ht="16.5" customHeight="1">
      <c r="A1791" s="96"/>
      <c r="B1791" s="199"/>
      <c r="C1791" s="200"/>
      <c r="D1791" s="200"/>
      <c r="E1791" s="200"/>
      <c r="F1791" s="201"/>
      <c r="G1791" s="197" t="str">
        <f t="shared" si="54"/>
        <v/>
      </c>
      <c r="H1791" s="203"/>
      <c r="I1791" s="97"/>
      <c r="J1791" s="3" t="b">
        <f t="shared" si="55"/>
        <v>0</v>
      </c>
      <c r="K1791" s="1" t="b">
        <f>IF(AND(B1791&lt;&gt;"",COUNTIF(Buildings!B:B,B1791)=0),TRUE,FALSE)</f>
        <v>0</v>
      </c>
    </row>
    <row r="1792" spans="1:11" s="3" customFormat="1" ht="16.5" customHeight="1">
      <c r="A1792" s="96"/>
      <c r="B1792" s="194"/>
      <c r="C1792" s="195"/>
      <c r="D1792" s="195"/>
      <c r="E1792" s="195"/>
      <c r="F1792" s="196"/>
      <c r="G1792" s="197" t="str">
        <f t="shared" si="54"/>
        <v/>
      </c>
      <c r="H1792" s="203"/>
      <c r="I1792" s="97"/>
      <c r="J1792" s="3" t="b">
        <f t="shared" si="55"/>
        <v>0</v>
      </c>
      <c r="K1792" s="1" t="b">
        <f>IF(AND(B1792&lt;&gt;"",COUNTIF(Buildings!B:B,B1792)=0),TRUE,FALSE)</f>
        <v>0</v>
      </c>
    </row>
    <row r="1793" spans="1:11" s="3" customFormat="1" ht="16.5" customHeight="1">
      <c r="A1793" s="96"/>
      <c r="B1793" s="199"/>
      <c r="C1793" s="200"/>
      <c r="D1793" s="200"/>
      <c r="E1793" s="200"/>
      <c r="F1793" s="201"/>
      <c r="G1793" s="197" t="str">
        <f t="shared" si="54"/>
        <v/>
      </c>
      <c r="H1793" s="203"/>
      <c r="I1793" s="97"/>
      <c r="J1793" s="3" t="b">
        <f t="shared" si="55"/>
        <v>0</v>
      </c>
      <c r="K1793" s="1" t="b">
        <f>IF(AND(B1793&lt;&gt;"",COUNTIF(Buildings!B:B,B1793)=0),TRUE,FALSE)</f>
        <v>0</v>
      </c>
    </row>
    <row r="1794" spans="1:11" s="3" customFormat="1" ht="16.5" customHeight="1">
      <c r="A1794" s="96"/>
      <c r="B1794" s="194"/>
      <c r="C1794" s="195"/>
      <c r="D1794" s="195"/>
      <c r="E1794" s="195"/>
      <c r="F1794" s="196"/>
      <c r="G1794" s="197" t="str">
        <f t="shared" si="54"/>
        <v/>
      </c>
      <c r="H1794" s="203"/>
      <c r="I1794" s="97"/>
      <c r="J1794" s="3" t="b">
        <f t="shared" si="55"/>
        <v>0</v>
      </c>
      <c r="K1794" s="1" t="b">
        <f>IF(AND(B1794&lt;&gt;"",COUNTIF(Buildings!B:B,B1794)=0),TRUE,FALSE)</f>
        <v>0</v>
      </c>
    </row>
    <row r="1795" spans="1:11" s="3" customFormat="1" ht="16.5" customHeight="1">
      <c r="A1795" s="96"/>
      <c r="B1795" s="199"/>
      <c r="C1795" s="200"/>
      <c r="D1795" s="200"/>
      <c r="E1795" s="200"/>
      <c r="F1795" s="201"/>
      <c r="G1795" s="197" t="str">
        <f t="shared" si="54"/>
        <v/>
      </c>
      <c r="H1795" s="203"/>
      <c r="I1795" s="97"/>
      <c r="J1795" s="3" t="b">
        <f t="shared" si="55"/>
        <v>0</v>
      </c>
      <c r="K1795" s="1" t="b">
        <f>IF(AND(B1795&lt;&gt;"",COUNTIF(Buildings!B:B,B1795)=0),TRUE,FALSE)</f>
        <v>0</v>
      </c>
    </row>
    <row r="1796" spans="1:11" s="3" customFormat="1" ht="16.5" customHeight="1">
      <c r="A1796" s="96"/>
      <c r="B1796" s="194"/>
      <c r="C1796" s="195"/>
      <c r="D1796" s="195"/>
      <c r="E1796" s="195"/>
      <c r="F1796" s="196"/>
      <c r="G1796" s="197" t="str">
        <f t="shared" ref="G1796:G1859" si="56">IF(F1796="","",F1796)</f>
        <v/>
      </c>
      <c r="H1796" s="203"/>
      <c r="I1796" s="97"/>
      <c r="J1796" s="3" t="b">
        <f t="shared" ref="J1796:J1859" si="57">IF(F1796=G1796,FALSE,TRUE)</f>
        <v>0</v>
      </c>
      <c r="K1796" s="1" t="b">
        <f>IF(AND(B1796&lt;&gt;"",COUNTIF(Buildings!B:B,B1796)=0),TRUE,FALSE)</f>
        <v>0</v>
      </c>
    </row>
    <row r="1797" spans="1:11" s="3" customFormat="1" ht="16.5" customHeight="1">
      <c r="A1797" s="96"/>
      <c r="B1797" s="199"/>
      <c r="C1797" s="200"/>
      <c r="D1797" s="200"/>
      <c r="E1797" s="200"/>
      <c r="F1797" s="201"/>
      <c r="G1797" s="197" t="str">
        <f t="shared" si="56"/>
        <v/>
      </c>
      <c r="H1797" s="203"/>
      <c r="I1797" s="97"/>
      <c r="J1797" s="3" t="b">
        <f t="shared" si="57"/>
        <v>0</v>
      </c>
      <c r="K1797" s="1" t="b">
        <f>IF(AND(B1797&lt;&gt;"",COUNTIF(Buildings!B:B,B1797)=0),TRUE,FALSE)</f>
        <v>0</v>
      </c>
    </row>
    <row r="1798" spans="1:11" s="3" customFormat="1" ht="16.5" customHeight="1">
      <c r="A1798" s="96"/>
      <c r="B1798" s="194"/>
      <c r="C1798" s="195"/>
      <c r="D1798" s="195"/>
      <c r="E1798" s="195"/>
      <c r="F1798" s="196"/>
      <c r="G1798" s="197" t="str">
        <f t="shared" si="56"/>
        <v/>
      </c>
      <c r="H1798" s="203"/>
      <c r="I1798" s="97"/>
      <c r="J1798" s="3" t="b">
        <f t="shared" si="57"/>
        <v>0</v>
      </c>
      <c r="K1798" s="1" t="b">
        <f>IF(AND(B1798&lt;&gt;"",COUNTIF(Buildings!B:B,B1798)=0),TRUE,FALSE)</f>
        <v>0</v>
      </c>
    </row>
    <row r="1799" spans="1:11" s="3" customFormat="1" ht="16.5" customHeight="1">
      <c r="A1799" s="96"/>
      <c r="B1799" s="199"/>
      <c r="C1799" s="200"/>
      <c r="D1799" s="200"/>
      <c r="E1799" s="200"/>
      <c r="F1799" s="201"/>
      <c r="G1799" s="197" t="str">
        <f t="shared" si="56"/>
        <v/>
      </c>
      <c r="H1799" s="203"/>
      <c r="I1799" s="97"/>
      <c r="J1799" s="3" t="b">
        <f t="shared" si="57"/>
        <v>0</v>
      </c>
      <c r="K1799" s="1" t="b">
        <f>IF(AND(B1799&lt;&gt;"",COUNTIF(Buildings!B:B,B1799)=0),TRUE,FALSE)</f>
        <v>0</v>
      </c>
    </row>
    <row r="1800" spans="1:11" s="3" customFormat="1" ht="16.5" customHeight="1">
      <c r="A1800" s="96"/>
      <c r="B1800" s="194"/>
      <c r="C1800" s="195"/>
      <c r="D1800" s="195"/>
      <c r="E1800" s="195"/>
      <c r="F1800" s="196"/>
      <c r="G1800" s="197" t="str">
        <f t="shared" si="56"/>
        <v/>
      </c>
      <c r="H1800" s="203"/>
      <c r="I1800" s="97"/>
      <c r="J1800" s="3" t="b">
        <f t="shared" si="57"/>
        <v>0</v>
      </c>
      <c r="K1800" s="1" t="b">
        <f>IF(AND(B1800&lt;&gt;"",COUNTIF(Buildings!B:B,B1800)=0),TRUE,FALSE)</f>
        <v>0</v>
      </c>
    </row>
    <row r="1801" spans="1:11" s="3" customFormat="1" ht="16.5" customHeight="1">
      <c r="A1801" s="96"/>
      <c r="B1801" s="199"/>
      <c r="C1801" s="200"/>
      <c r="D1801" s="200"/>
      <c r="E1801" s="200"/>
      <c r="F1801" s="201"/>
      <c r="G1801" s="197" t="str">
        <f t="shared" si="56"/>
        <v/>
      </c>
      <c r="H1801" s="203"/>
      <c r="I1801" s="97"/>
      <c r="J1801" s="3" t="b">
        <f t="shared" si="57"/>
        <v>0</v>
      </c>
      <c r="K1801" s="1" t="b">
        <f>IF(AND(B1801&lt;&gt;"",COUNTIF(Buildings!B:B,B1801)=0),TRUE,FALSE)</f>
        <v>0</v>
      </c>
    </row>
    <row r="1802" spans="1:11" s="3" customFormat="1" ht="16.5" customHeight="1">
      <c r="A1802" s="96"/>
      <c r="B1802" s="194"/>
      <c r="C1802" s="195"/>
      <c r="D1802" s="195"/>
      <c r="E1802" s="195"/>
      <c r="F1802" s="196"/>
      <c r="G1802" s="197" t="str">
        <f t="shared" si="56"/>
        <v/>
      </c>
      <c r="H1802" s="203"/>
      <c r="I1802" s="97"/>
      <c r="J1802" s="3" t="b">
        <f t="shared" si="57"/>
        <v>0</v>
      </c>
      <c r="K1802" s="1" t="b">
        <f>IF(AND(B1802&lt;&gt;"",COUNTIF(Buildings!B:B,B1802)=0),TRUE,FALSE)</f>
        <v>0</v>
      </c>
    </row>
    <row r="1803" spans="1:11" s="3" customFormat="1" ht="16.5" customHeight="1">
      <c r="A1803" s="96"/>
      <c r="B1803" s="199"/>
      <c r="C1803" s="200"/>
      <c r="D1803" s="200"/>
      <c r="E1803" s="200"/>
      <c r="F1803" s="201"/>
      <c r="G1803" s="197" t="str">
        <f t="shared" si="56"/>
        <v/>
      </c>
      <c r="H1803" s="203"/>
      <c r="I1803" s="97"/>
      <c r="J1803" s="3" t="b">
        <f t="shared" si="57"/>
        <v>0</v>
      </c>
      <c r="K1803" s="1" t="b">
        <f>IF(AND(B1803&lt;&gt;"",COUNTIF(Buildings!B:B,B1803)=0),TRUE,FALSE)</f>
        <v>0</v>
      </c>
    </row>
    <row r="1804" spans="1:11" s="3" customFormat="1" ht="16.5" customHeight="1">
      <c r="A1804" s="96"/>
      <c r="B1804" s="194"/>
      <c r="C1804" s="195"/>
      <c r="D1804" s="195"/>
      <c r="E1804" s="195"/>
      <c r="F1804" s="196"/>
      <c r="G1804" s="197" t="str">
        <f t="shared" si="56"/>
        <v/>
      </c>
      <c r="H1804" s="203"/>
      <c r="I1804" s="97"/>
      <c r="J1804" s="3" t="b">
        <f t="shared" si="57"/>
        <v>0</v>
      </c>
      <c r="K1804" s="1" t="b">
        <f>IF(AND(B1804&lt;&gt;"",COUNTIF(Buildings!B:B,B1804)=0),TRUE,FALSE)</f>
        <v>0</v>
      </c>
    </row>
    <row r="1805" spans="1:11" s="3" customFormat="1" ht="16.5" customHeight="1">
      <c r="A1805" s="96"/>
      <c r="B1805" s="199"/>
      <c r="C1805" s="200"/>
      <c r="D1805" s="200"/>
      <c r="E1805" s="200"/>
      <c r="F1805" s="201"/>
      <c r="G1805" s="197" t="str">
        <f t="shared" si="56"/>
        <v/>
      </c>
      <c r="H1805" s="203"/>
      <c r="I1805" s="97"/>
      <c r="J1805" s="3" t="b">
        <f t="shared" si="57"/>
        <v>0</v>
      </c>
      <c r="K1805" s="1" t="b">
        <f>IF(AND(B1805&lt;&gt;"",COUNTIF(Buildings!B:B,B1805)=0),TRUE,FALSE)</f>
        <v>0</v>
      </c>
    </row>
    <row r="1806" spans="1:11" s="3" customFormat="1" ht="16.5" customHeight="1">
      <c r="A1806" s="96"/>
      <c r="B1806" s="194"/>
      <c r="C1806" s="195"/>
      <c r="D1806" s="195"/>
      <c r="E1806" s="195"/>
      <c r="F1806" s="196"/>
      <c r="G1806" s="197" t="str">
        <f t="shared" si="56"/>
        <v/>
      </c>
      <c r="H1806" s="203"/>
      <c r="I1806" s="97"/>
      <c r="J1806" s="3" t="b">
        <f t="shared" si="57"/>
        <v>0</v>
      </c>
      <c r="K1806" s="1" t="b">
        <f>IF(AND(B1806&lt;&gt;"",COUNTIF(Buildings!B:B,B1806)=0),TRUE,FALSE)</f>
        <v>0</v>
      </c>
    </row>
    <row r="1807" spans="1:11" s="3" customFormat="1" ht="16.5" customHeight="1">
      <c r="A1807" s="96"/>
      <c r="B1807" s="199"/>
      <c r="C1807" s="200"/>
      <c r="D1807" s="200"/>
      <c r="E1807" s="200"/>
      <c r="F1807" s="201"/>
      <c r="G1807" s="197" t="str">
        <f t="shared" si="56"/>
        <v/>
      </c>
      <c r="H1807" s="203"/>
      <c r="I1807" s="97"/>
      <c r="J1807" s="3" t="b">
        <f t="shared" si="57"/>
        <v>0</v>
      </c>
      <c r="K1807" s="1" t="b">
        <f>IF(AND(B1807&lt;&gt;"",COUNTIF(Buildings!B:B,B1807)=0),TRUE,FALSE)</f>
        <v>0</v>
      </c>
    </row>
    <row r="1808" spans="1:11" s="3" customFormat="1" ht="16.5" customHeight="1">
      <c r="A1808" s="96"/>
      <c r="B1808" s="194"/>
      <c r="C1808" s="195"/>
      <c r="D1808" s="195"/>
      <c r="E1808" s="195"/>
      <c r="F1808" s="196"/>
      <c r="G1808" s="197" t="str">
        <f t="shared" si="56"/>
        <v/>
      </c>
      <c r="H1808" s="203"/>
      <c r="I1808" s="97"/>
      <c r="J1808" s="3" t="b">
        <f t="shared" si="57"/>
        <v>0</v>
      </c>
      <c r="K1808" s="1" t="b">
        <f>IF(AND(B1808&lt;&gt;"",COUNTIF(Buildings!B:B,B1808)=0),TRUE,FALSE)</f>
        <v>0</v>
      </c>
    </row>
    <row r="1809" spans="1:11" s="3" customFormat="1" ht="16.5" customHeight="1">
      <c r="A1809" s="96"/>
      <c r="B1809" s="199"/>
      <c r="C1809" s="200"/>
      <c r="D1809" s="200"/>
      <c r="E1809" s="200"/>
      <c r="F1809" s="201"/>
      <c r="G1809" s="197" t="str">
        <f t="shared" si="56"/>
        <v/>
      </c>
      <c r="H1809" s="203"/>
      <c r="I1809" s="97"/>
      <c r="J1809" s="3" t="b">
        <f t="shared" si="57"/>
        <v>0</v>
      </c>
      <c r="K1809" s="1" t="b">
        <f>IF(AND(B1809&lt;&gt;"",COUNTIF(Buildings!B:B,B1809)=0),TRUE,FALSE)</f>
        <v>0</v>
      </c>
    </row>
    <row r="1810" spans="1:11" s="3" customFormat="1" ht="16.5" customHeight="1">
      <c r="A1810" s="96"/>
      <c r="B1810" s="194"/>
      <c r="C1810" s="195"/>
      <c r="D1810" s="195"/>
      <c r="E1810" s="195"/>
      <c r="F1810" s="196"/>
      <c r="G1810" s="197" t="str">
        <f t="shared" si="56"/>
        <v/>
      </c>
      <c r="H1810" s="203"/>
      <c r="I1810" s="97"/>
      <c r="J1810" s="3" t="b">
        <f t="shared" si="57"/>
        <v>0</v>
      </c>
      <c r="K1810" s="1" t="b">
        <f>IF(AND(B1810&lt;&gt;"",COUNTIF(Buildings!B:B,B1810)=0),TRUE,FALSE)</f>
        <v>0</v>
      </c>
    </row>
    <row r="1811" spans="1:11" s="3" customFormat="1" ht="16.5" customHeight="1">
      <c r="A1811" s="96"/>
      <c r="B1811" s="199"/>
      <c r="C1811" s="200"/>
      <c r="D1811" s="200"/>
      <c r="E1811" s="200"/>
      <c r="F1811" s="201"/>
      <c r="G1811" s="197" t="str">
        <f t="shared" si="56"/>
        <v/>
      </c>
      <c r="H1811" s="203"/>
      <c r="I1811" s="97"/>
      <c r="J1811" s="3" t="b">
        <f t="shared" si="57"/>
        <v>0</v>
      </c>
      <c r="K1811" s="1" t="b">
        <f>IF(AND(B1811&lt;&gt;"",COUNTIF(Buildings!B:B,B1811)=0),TRUE,FALSE)</f>
        <v>0</v>
      </c>
    </row>
    <row r="1812" spans="1:11" s="3" customFormat="1" ht="16.5" customHeight="1">
      <c r="A1812" s="96"/>
      <c r="B1812" s="194"/>
      <c r="C1812" s="195"/>
      <c r="D1812" s="195"/>
      <c r="E1812" s="195"/>
      <c r="F1812" s="196"/>
      <c r="G1812" s="197" t="str">
        <f t="shared" si="56"/>
        <v/>
      </c>
      <c r="H1812" s="203"/>
      <c r="I1812" s="97"/>
      <c r="J1812" s="3" t="b">
        <f t="shared" si="57"/>
        <v>0</v>
      </c>
      <c r="K1812" s="1" t="b">
        <f>IF(AND(B1812&lt;&gt;"",COUNTIF(Buildings!B:B,B1812)=0),TRUE,FALSE)</f>
        <v>0</v>
      </c>
    </row>
    <row r="1813" spans="1:11" s="3" customFormat="1" ht="16.5" customHeight="1">
      <c r="A1813" s="96"/>
      <c r="B1813" s="199"/>
      <c r="C1813" s="200"/>
      <c r="D1813" s="200"/>
      <c r="E1813" s="200"/>
      <c r="F1813" s="201"/>
      <c r="G1813" s="197" t="str">
        <f t="shared" si="56"/>
        <v/>
      </c>
      <c r="H1813" s="203"/>
      <c r="I1813" s="97"/>
      <c r="J1813" s="3" t="b">
        <f t="shared" si="57"/>
        <v>0</v>
      </c>
      <c r="K1813" s="1" t="b">
        <f>IF(AND(B1813&lt;&gt;"",COUNTIF(Buildings!B:B,B1813)=0),TRUE,FALSE)</f>
        <v>0</v>
      </c>
    </row>
    <row r="1814" spans="1:11" s="3" customFormat="1" ht="16.5" customHeight="1">
      <c r="A1814" s="96"/>
      <c r="B1814" s="194"/>
      <c r="C1814" s="195"/>
      <c r="D1814" s="195"/>
      <c r="E1814" s="195"/>
      <c r="F1814" s="196"/>
      <c r="G1814" s="197" t="str">
        <f t="shared" si="56"/>
        <v/>
      </c>
      <c r="H1814" s="203"/>
      <c r="I1814" s="97"/>
      <c r="J1814" s="3" t="b">
        <f t="shared" si="57"/>
        <v>0</v>
      </c>
      <c r="K1814" s="1" t="b">
        <f>IF(AND(B1814&lt;&gt;"",COUNTIF(Buildings!B:B,B1814)=0),TRUE,FALSE)</f>
        <v>0</v>
      </c>
    </row>
    <row r="1815" spans="1:11" s="3" customFormat="1" ht="16.5" customHeight="1">
      <c r="A1815" s="96"/>
      <c r="B1815" s="199"/>
      <c r="C1815" s="200"/>
      <c r="D1815" s="200"/>
      <c r="E1815" s="200"/>
      <c r="F1815" s="201"/>
      <c r="G1815" s="197" t="str">
        <f t="shared" si="56"/>
        <v/>
      </c>
      <c r="H1815" s="203"/>
      <c r="I1815" s="97"/>
      <c r="J1815" s="3" t="b">
        <f t="shared" si="57"/>
        <v>0</v>
      </c>
      <c r="K1815" s="1" t="b">
        <f>IF(AND(B1815&lt;&gt;"",COUNTIF(Buildings!B:B,B1815)=0),TRUE,FALSE)</f>
        <v>0</v>
      </c>
    </row>
    <row r="1816" spans="1:11" s="3" customFormat="1" ht="16.5" customHeight="1">
      <c r="A1816" s="96"/>
      <c r="B1816" s="194"/>
      <c r="C1816" s="195"/>
      <c r="D1816" s="195"/>
      <c r="E1816" s="195"/>
      <c r="F1816" s="196"/>
      <c r="G1816" s="197" t="str">
        <f t="shared" si="56"/>
        <v/>
      </c>
      <c r="H1816" s="203"/>
      <c r="I1816" s="97"/>
      <c r="J1816" s="3" t="b">
        <f t="shared" si="57"/>
        <v>0</v>
      </c>
      <c r="K1816" s="1" t="b">
        <f>IF(AND(B1816&lt;&gt;"",COUNTIF(Buildings!B:B,B1816)=0),TRUE,FALSE)</f>
        <v>0</v>
      </c>
    </row>
    <row r="1817" spans="1:11" s="3" customFormat="1" ht="16.5" customHeight="1">
      <c r="A1817" s="96"/>
      <c r="B1817" s="199"/>
      <c r="C1817" s="200"/>
      <c r="D1817" s="200"/>
      <c r="E1817" s="200"/>
      <c r="F1817" s="201"/>
      <c r="G1817" s="197" t="str">
        <f t="shared" si="56"/>
        <v/>
      </c>
      <c r="H1817" s="203"/>
      <c r="I1817" s="97"/>
      <c r="J1817" s="3" t="b">
        <f t="shared" si="57"/>
        <v>0</v>
      </c>
      <c r="K1817" s="1" t="b">
        <f>IF(AND(B1817&lt;&gt;"",COUNTIF(Buildings!B:B,B1817)=0),TRUE,FALSE)</f>
        <v>0</v>
      </c>
    </row>
    <row r="1818" spans="1:11" s="3" customFormat="1" ht="16.5" customHeight="1">
      <c r="A1818" s="96"/>
      <c r="B1818" s="194"/>
      <c r="C1818" s="195"/>
      <c r="D1818" s="195"/>
      <c r="E1818" s="195"/>
      <c r="F1818" s="196"/>
      <c r="G1818" s="197" t="str">
        <f t="shared" si="56"/>
        <v/>
      </c>
      <c r="H1818" s="203"/>
      <c r="I1818" s="97"/>
      <c r="J1818" s="3" t="b">
        <f t="shared" si="57"/>
        <v>0</v>
      </c>
      <c r="K1818" s="1" t="b">
        <f>IF(AND(B1818&lt;&gt;"",COUNTIF(Buildings!B:B,B1818)=0),TRUE,FALSE)</f>
        <v>0</v>
      </c>
    </row>
    <row r="1819" spans="1:11" s="3" customFormat="1" ht="16.5" customHeight="1">
      <c r="A1819" s="96"/>
      <c r="B1819" s="199"/>
      <c r="C1819" s="200"/>
      <c r="D1819" s="200"/>
      <c r="E1819" s="200"/>
      <c r="F1819" s="201"/>
      <c r="G1819" s="197" t="str">
        <f t="shared" si="56"/>
        <v/>
      </c>
      <c r="H1819" s="203"/>
      <c r="I1819" s="97"/>
      <c r="J1819" s="3" t="b">
        <f t="shared" si="57"/>
        <v>0</v>
      </c>
      <c r="K1819" s="1" t="b">
        <f>IF(AND(B1819&lt;&gt;"",COUNTIF(Buildings!B:B,B1819)=0),TRUE,FALSE)</f>
        <v>0</v>
      </c>
    </row>
    <row r="1820" spans="1:11" s="3" customFormat="1" ht="16.5" customHeight="1">
      <c r="A1820" s="96"/>
      <c r="B1820" s="194"/>
      <c r="C1820" s="195"/>
      <c r="D1820" s="195"/>
      <c r="E1820" s="195"/>
      <c r="F1820" s="196"/>
      <c r="G1820" s="197" t="str">
        <f t="shared" si="56"/>
        <v/>
      </c>
      <c r="H1820" s="203"/>
      <c r="I1820" s="97"/>
      <c r="J1820" s="3" t="b">
        <f t="shared" si="57"/>
        <v>0</v>
      </c>
      <c r="K1820" s="1" t="b">
        <f>IF(AND(B1820&lt;&gt;"",COUNTIF(Buildings!B:B,B1820)=0),TRUE,FALSE)</f>
        <v>0</v>
      </c>
    </row>
    <row r="1821" spans="1:11" s="3" customFormat="1" ht="16.5" customHeight="1">
      <c r="A1821" s="96"/>
      <c r="B1821" s="199"/>
      <c r="C1821" s="200"/>
      <c r="D1821" s="200"/>
      <c r="E1821" s="200"/>
      <c r="F1821" s="201"/>
      <c r="G1821" s="197" t="str">
        <f t="shared" si="56"/>
        <v/>
      </c>
      <c r="H1821" s="203"/>
      <c r="I1821" s="97"/>
      <c r="J1821" s="3" t="b">
        <f t="shared" si="57"/>
        <v>0</v>
      </c>
      <c r="K1821" s="1" t="b">
        <f>IF(AND(B1821&lt;&gt;"",COUNTIF(Buildings!B:B,B1821)=0),TRUE,FALSE)</f>
        <v>0</v>
      </c>
    </row>
    <row r="1822" spans="1:11" s="3" customFormat="1" ht="16.5" customHeight="1">
      <c r="A1822" s="96"/>
      <c r="B1822" s="194"/>
      <c r="C1822" s="195"/>
      <c r="D1822" s="195"/>
      <c r="E1822" s="195"/>
      <c r="F1822" s="196"/>
      <c r="G1822" s="197" t="str">
        <f t="shared" si="56"/>
        <v/>
      </c>
      <c r="H1822" s="203"/>
      <c r="I1822" s="97"/>
      <c r="J1822" s="3" t="b">
        <f t="shared" si="57"/>
        <v>0</v>
      </c>
      <c r="K1822" s="1" t="b">
        <f>IF(AND(B1822&lt;&gt;"",COUNTIF(Buildings!B:B,B1822)=0),TRUE,FALSE)</f>
        <v>0</v>
      </c>
    </row>
    <row r="1823" spans="1:11" s="3" customFormat="1" ht="16.5" customHeight="1">
      <c r="A1823" s="96"/>
      <c r="B1823" s="199"/>
      <c r="C1823" s="200"/>
      <c r="D1823" s="200"/>
      <c r="E1823" s="200"/>
      <c r="F1823" s="201"/>
      <c r="G1823" s="197" t="str">
        <f t="shared" si="56"/>
        <v/>
      </c>
      <c r="H1823" s="203"/>
      <c r="I1823" s="97"/>
      <c r="J1823" s="3" t="b">
        <f t="shared" si="57"/>
        <v>0</v>
      </c>
      <c r="K1823" s="1" t="b">
        <f>IF(AND(B1823&lt;&gt;"",COUNTIF(Buildings!B:B,B1823)=0),TRUE,FALSE)</f>
        <v>0</v>
      </c>
    </row>
    <row r="1824" spans="1:11" s="3" customFormat="1" ht="16.5" customHeight="1">
      <c r="A1824" s="96"/>
      <c r="B1824" s="194"/>
      <c r="C1824" s="195"/>
      <c r="D1824" s="195"/>
      <c r="E1824" s="195"/>
      <c r="F1824" s="196"/>
      <c r="G1824" s="197" t="str">
        <f t="shared" si="56"/>
        <v/>
      </c>
      <c r="H1824" s="203"/>
      <c r="I1824" s="97"/>
      <c r="J1824" s="3" t="b">
        <f t="shared" si="57"/>
        <v>0</v>
      </c>
      <c r="K1824" s="1" t="b">
        <f>IF(AND(B1824&lt;&gt;"",COUNTIF(Buildings!B:B,B1824)=0),TRUE,FALSE)</f>
        <v>0</v>
      </c>
    </row>
    <row r="1825" spans="1:11" s="3" customFormat="1" ht="16.5" customHeight="1">
      <c r="A1825" s="96"/>
      <c r="B1825" s="199"/>
      <c r="C1825" s="200"/>
      <c r="D1825" s="200"/>
      <c r="E1825" s="200"/>
      <c r="F1825" s="201"/>
      <c r="G1825" s="197" t="str">
        <f t="shared" si="56"/>
        <v/>
      </c>
      <c r="H1825" s="203"/>
      <c r="I1825" s="97"/>
      <c r="J1825" s="3" t="b">
        <f t="shared" si="57"/>
        <v>0</v>
      </c>
      <c r="K1825" s="1" t="b">
        <f>IF(AND(B1825&lt;&gt;"",COUNTIF(Buildings!B:B,B1825)=0),TRUE,FALSE)</f>
        <v>0</v>
      </c>
    </row>
    <row r="1826" spans="1:11" s="3" customFormat="1" ht="16.5" customHeight="1">
      <c r="A1826" s="96"/>
      <c r="B1826" s="194"/>
      <c r="C1826" s="195"/>
      <c r="D1826" s="195"/>
      <c r="E1826" s="195"/>
      <c r="F1826" s="196"/>
      <c r="G1826" s="197" t="str">
        <f t="shared" si="56"/>
        <v/>
      </c>
      <c r="H1826" s="203"/>
      <c r="I1826" s="97"/>
      <c r="J1826" s="3" t="b">
        <f t="shared" si="57"/>
        <v>0</v>
      </c>
      <c r="K1826" s="1" t="b">
        <f>IF(AND(B1826&lt;&gt;"",COUNTIF(Buildings!B:B,B1826)=0),TRUE,FALSE)</f>
        <v>0</v>
      </c>
    </row>
    <row r="1827" spans="1:11" s="3" customFormat="1" ht="16.5" customHeight="1">
      <c r="A1827" s="96"/>
      <c r="B1827" s="199"/>
      <c r="C1827" s="200"/>
      <c r="D1827" s="200"/>
      <c r="E1827" s="200"/>
      <c r="F1827" s="201"/>
      <c r="G1827" s="197" t="str">
        <f t="shared" si="56"/>
        <v/>
      </c>
      <c r="H1827" s="203"/>
      <c r="I1827" s="97"/>
      <c r="J1827" s="3" t="b">
        <f t="shared" si="57"/>
        <v>0</v>
      </c>
      <c r="K1827" s="1" t="b">
        <f>IF(AND(B1827&lt;&gt;"",COUNTIF(Buildings!B:B,B1827)=0),TRUE,FALSE)</f>
        <v>0</v>
      </c>
    </row>
    <row r="1828" spans="1:11" s="3" customFormat="1" ht="16.5" customHeight="1">
      <c r="A1828" s="96"/>
      <c r="B1828" s="194"/>
      <c r="C1828" s="195"/>
      <c r="D1828" s="195"/>
      <c r="E1828" s="195"/>
      <c r="F1828" s="196"/>
      <c r="G1828" s="197" t="str">
        <f t="shared" si="56"/>
        <v/>
      </c>
      <c r="H1828" s="203"/>
      <c r="I1828" s="97"/>
      <c r="J1828" s="3" t="b">
        <f t="shared" si="57"/>
        <v>0</v>
      </c>
      <c r="K1828" s="1" t="b">
        <f>IF(AND(B1828&lt;&gt;"",COUNTIF(Buildings!B:B,B1828)=0),TRUE,FALSE)</f>
        <v>0</v>
      </c>
    </row>
    <row r="1829" spans="1:11" s="3" customFormat="1" ht="16.5" customHeight="1">
      <c r="A1829" s="96"/>
      <c r="B1829" s="199"/>
      <c r="C1829" s="200"/>
      <c r="D1829" s="200"/>
      <c r="E1829" s="200"/>
      <c r="F1829" s="201"/>
      <c r="G1829" s="197" t="str">
        <f t="shared" si="56"/>
        <v/>
      </c>
      <c r="H1829" s="203"/>
      <c r="I1829" s="97"/>
      <c r="J1829" s="3" t="b">
        <f t="shared" si="57"/>
        <v>0</v>
      </c>
      <c r="K1829" s="1" t="b">
        <f>IF(AND(B1829&lt;&gt;"",COUNTIF(Buildings!B:B,B1829)=0),TRUE,FALSE)</f>
        <v>0</v>
      </c>
    </row>
    <row r="1830" spans="1:11" s="3" customFormat="1" ht="16.5" customHeight="1">
      <c r="A1830" s="96"/>
      <c r="B1830" s="194"/>
      <c r="C1830" s="195"/>
      <c r="D1830" s="195"/>
      <c r="E1830" s="195"/>
      <c r="F1830" s="196"/>
      <c r="G1830" s="197" t="str">
        <f t="shared" si="56"/>
        <v/>
      </c>
      <c r="H1830" s="203"/>
      <c r="I1830" s="97"/>
      <c r="J1830" s="3" t="b">
        <f t="shared" si="57"/>
        <v>0</v>
      </c>
      <c r="K1830" s="1" t="b">
        <f>IF(AND(B1830&lt;&gt;"",COUNTIF(Buildings!B:B,B1830)=0),TRUE,FALSE)</f>
        <v>0</v>
      </c>
    </row>
    <row r="1831" spans="1:11" s="3" customFormat="1" ht="16.5" customHeight="1">
      <c r="A1831" s="96"/>
      <c r="B1831" s="199"/>
      <c r="C1831" s="200"/>
      <c r="D1831" s="200"/>
      <c r="E1831" s="200"/>
      <c r="F1831" s="201"/>
      <c r="G1831" s="197" t="str">
        <f t="shared" si="56"/>
        <v/>
      </c>
      <c r="H1831" s="203"/>
      <c r="I1831" s="97"/>
      <c r="J1831" s="3" t="b">
        <f t="shared" si="57"/>
        <v>0</v>
      </c>
      <c r="K1831" s="1" t="b">
        <f>IF(AND(B1831&lt;&gt;"",COUNTIF(Buildings!B:B,B1831)=0),TRUE,FALSE)</f>
        <v>0</v>
      </c>
    </row>
    <row r="1832" spans="1:11" s="3" customFormat="1" ht="16.5" customHeight="1">
      <c r="A1832" s="96"/>
      <c r="B1832" s="194"/>
      <c r="C1832" s="195"/>
      <c r="D1832" s="195"/>
      <c r="E1832" s="195"/>
      <c r="F1832" s="196"/>
      <c r="G1832" s="197" t="str">
        <f t="shared" si="56"/>
        <v/>
      </c>
      <c r="H1832" s="203"/>
      <c r="I1832" s="97"/>
      <c r="J1832" s="3" t="b">
        <f t="shared" si="57"/>
        <v>0</v>
      </c>
      <c r="K1832" s="1" t="b">
        <f>IF(AND(B1832&lt;&gt;"",COUNTIF(Buildings!B:B,B1832)=0),TRUE,FALSE)</f>
        <v>0</v>
      </c>
    </row>
    <row r="1833" spans="1:11" s="3" customFormat="1" ht="16.5" customHeight="1">
      <c r="A1833" s="96"/>
      <c r="B1833" s="199"/>
      <c r="C1833" s="200"/>
      <c r="D1833" s="200"/>
      <c r="E1833" s="200"/>
      <c r="F1833" s="201"/>
      <c r="G1833" s="197" t="str">
        <f t="shared" si="56"/>
        <v/>
      </c>
      <c r="H1833" s="203"/>
      <c r="I1833" s="97"/>
      <c r="J1833" s="3" t="b">
        <f t="shared" si="57"/>
        <v>0</v>
      </c>
      <c r="K1833" s="1" t="b">
        <f>IF(AND(B1833&lt;&gt;"",COUNTIF(Buildings!B:B,B1833)=0),TRUE,FALSE)</f>
        <v>0</v>
      </c>
    </row>
    <row r="1834" spans="1:11" s="3" customFormat="1" ht="16.5" customHeight="1">
      <c r="A1834" s="96"/>
      <c r="B1834" s="194"/>
      <c r="C1834" s="195"/>
      <c r="D1834" s="195"/>
      <c r="E1834" s="195"/>
      <c r="F1834" s="196"/>
      <c r="G1834" s="197" t="str">
        <f t="shared" si="56"/>
        <v/>
      </c>
      <c r="H1834" s="203"/>
      <c r="I1834" s="97"/>
      <c r="J1834" s="3" t="b">
        <f t="shared" si="57"/>
        <v>0</v>
      </c>
      <c r="K1834" s="1" t="b">
        <f>IF(AND(B1834&lt;&gt;"",COUNTIF(Buildings!B:B,B1834)=0),TRUE,FALSE)</f>
        <v>0</v>
      </c>
    </row>
    <row r="1835" spans="1:11" s="3" customFormat="1" ht="16.5" customHeight="1">
      <c r="A1835" s="96"/>
      <c r="B1835" s="199"/>
      <c r="C1835" s="200"/>
      <c r="D1835" s="200"/>
      <c r="E1835" s="200"/>
      <c r="F1835" s="201"/>
      <c r="G1835" s="197" t="str">
        <f t="shared" si="56"/>
        <v/>
      </c>
      <c r="H1835" s="203"/>
      <c r="I1835" s="97"/>
      <c r="J1835" s="3" t="b">
        <f t="shared" si="57"/>
        <v>0</v>
      </c>
      <c r="K1835" s="1" t="b">
        <f>IF(AND(B1835&lt;&gt;"",COUNTIF(Buildings!B:B,B1835)=0),TRUE,FALSE)</f>
        <v>0</v>
      </c>
    </row>
    <row r="1836" spans="1:11" s="3" customFormat="1" ht="16.5" customHeight="1">
      <c r="A1836" s="96"/>
      <c r="B1836" s="194"/>
      <c r="C1836" s="195"/>
      <c r="D1836" s="195"/>
      <c r="E1836" s="195"/>
      <c r="F1836" s="196"/>
      <c r="G1836" s="197" t="str">
        <f t="shared" si="56"/>
        <v/>
      </c>
      <c r="H1836" s="203"/>
      <c r="I1836" s="97"/>
      <c r="J1836" s="3" t="b">
        <f t="shared" si="57"/>
        <v>0</v>
      </c>
      <c r="K1836" s="1" t="b">
        <f>IF(AND(B1836&lt;&gt;"",COUNTIF(Buildings!B:B,B1836)=0),TRUE,FALSE)</f>
        <v>0</v>
      </c>
    </row>
    <row r="1837" spans="1:11" s="3" customFormat="1" ht="16.5" customHeight="1">
      <c r="A1837" s="96"/>
      <c r="B1837" s="199"/>
      <c r="C1837" s="200"/>
      <c r="D1837" s="200"/>
      <c r="E1837" s="200"/>
      <c r="F1837" s="201"/>
      <c r="G1837" s="197" t="str">
        <f t="shared" si="56"/>
        <v/>
      </c>
      <c r="H1837" s="203"/>
      <c r="I1837" s="97"/>
      <c r="J1837" s="3" t="b">
        <f t="shared" si="57"/>
        <v>0</v>
      </c>
      <c r="K1837" s="1" t="b">
        <f>IF(AND(B1837&lt;&gt;"",COUNTIF(Buildings!B:B,B1837)=0),TRUE,FALSE)</f>
        <v>0</v>
      </c>
    </row>
    <row r="1838" spans="1:11" s="3" customFormat="1" ht="16.5" customHeight="1">
      <c r="A1838" s="96"/>
      <c r="B1838" s="194"/>
      <c r="C1838" s="195"/>
      <c r="D1838" s="195"/>
      <c r="E1838" s="195"/>
      <c r="F1838" s="196"/>
      <c r="G1838" s="197" t="str">
        <f t="shared" si="56"/>
        <v/>
      </c>
      <c r="H1838" s="203"/>
      <c r="I1838" s="97"/>
      <c r="J1838" s="3" t="b">
        <f t="shared" si="57"/>
        <v>0</v>
      </c>
      <c r="K1838" s="1" t="b">
        <f>IF(AND(B1838&lt;&gt;"",COUNTIF(Buildings!B:B,B1838)=0),TRUE,FALSE)</f>
        <v>0</v>
      </c>
    </row>
    <row r="1839" spans="1:11" s="3" customFormat="1" ht="16.5" customHeight="1">
      <c r="A1839" s="96"/>
      <c r="B1839" s="199"/>
      <c r="C1839" s="200"/>
      <c r="D1839" s="200"/>
      <c r="E1839" s="200"/>
      <c r="F1839" s="201"/>
      <c r="G1839" s="197" t="str">
        <f t="shared" si="56"/>
        <v/>
      </c>
      <c r="H1839" s="203"/>
      <c r="I1839" s="97"/>
      <c r="J1839" s="3" t="b">
        <f t="shared" si="57"/>
        <v>0</v>
      </c>
      <c r="K1839" s="1" t="b">
        <f>IF(AND(B1839&lt;&gt;"",COUNTIF(Buildings!B:B,B1839)=0),TRUE,FALSE)</f>
        <v>0</v>
      </c>
    </row>
    <row r="1840" spans="1:11" s="3" customFormat="1" ht="16.5" customHeight="1">
      <c r="A1840" s="96"/>
      <c r="B1840" s="194"/>
      <c r="C1840" s="195"/>
      <c r="D1840" s="195"/>
      <c r="E1840" s="195"/>
      <c r="F1840" s="196"/>
      <c r="G1840" s="197" t="str">
        <f t="shared" si="56"/>
        <v/>
      </c>
      <c r="H1840" s="203"/>
      <c r="I1840" s="97"/>
      <c r="J1840" s="3" t="b">
        <f t="shared" si="57"/>
        <v>0</v>
      </c>
      <c r="K1840" s="1" t="b">
        <f>IF(AND(B1840&lt;&gt;"",COUNTIF(Buildings!B:B,B1840)=0),TRUE,FALSE)</f>
        <v>0</v>
      </c>
    </row>
    <row r="1841" spans="1:11" s="3" customFormat="1" ht="16.5" customHeight="1">
      <c r="A1841" s="96"/>
      <c r="B1841" s="199"/>
      <c r="C1841" s="200"/>
      <c r="D1841" s="200"/>
      <c r="E1841" s="200"/>
      <c r="F1841" s="201"/>
      <c r="G1841" s="197" t="str">
        <f t="shared" si="56"/>
        <v/>
      </c>
      <c r="H1841" s="203"/>
      <c r="I1841" s="97"/>
      <c r="J1841" s="3" t="b">
        <f t="shared" si="57"/>
        <v>0</v>
      </c>
      <c r="K1841" s="1" t="b">
        <f>IF(AND(B1841&lt;&gt;"",COUNTIF(Buildings!B:B,B1841)=0),TRUE,FALSE)</f>
        <v>0</v>
      </c>
    </row>
    <row r="1842" spans="1:11" s="3" customFormat="1" ht="16.5" customHeight="1">
      <c r="A1842" s="96"/>
      <c r="B1842" s="194"/>
      <c r="C1842" s="195"/>
      <c r="D1842" s="195"/>
      <c r="E1842" s="195"/>
      <c r="F1842" s="196"/>
      <c r="G1842" s="197" t="str">
        <f t="shared" si="56"/>
        <v/>
      </c>
      <c r="H1842" s="203"/>
      <c r="I1842" s="97"/>
      <c r="J1842" s="3" t="b">
        <f t="shared" si="57"/>
        <v>0</v>
      </c>
      <c r="K1842" s="1" t="b">
        <f>IF(AND(B1842&lt;&gt;"",COUNTIF(Buildings!B:B,B1842)=0),TRUE,FALSE)</f>
        <v>0</v>
      </c>
    </row>
    <row r="1843" spans="1:11" s="3" customFormat="1" ht="16.5" customHeight="1">
      <c r="A1843" s="96"/>
      <c r="B1843" s="199"/>
      <c r="C1843" s="200"/>
      <c r="D1843" s="200"/>
      <c r="E1843" s="200"/>
      <c r="F1843" s="201"/>
      <c r="G1843" s="197" t="str">
        <f t="shared" si="56"/>
        <v/>
      </c>
      <c r="H1843" s="203"/>
      <c r="I1843" s="97"/>
      <c r="J1843" s="3" t="b">
        <f t="shared" si="57"/>
        <v>0</v>
      </c>
      <c r="K1843" s="1" t="b">
        <f>IF(AND(B1843&lt;&gt;"",COUNTIF(Buildings!B:B,B1843)=0),TRUE,FALSE)</f>
        <v>0</v>
      </c>
    </row>
    <row r="1844" spans="1:11" s="3" customFormat="1" ht="16.5" customHeight="1">
      <c r="A1844" s="96"/>
      <c r="B1844" s="194"/>
      <c r="C1844" s="195"/>
      <c r="D1844" s="195"/>
      <c r="E1844" s="195"/>
      <c r="F1844" s="196"/>
      <c r="G1844" s="197" t="str">
        <f t="shared" si="56"/>
        <v/>
      </c>
      <c r="H1844" s="203"/>
      <c r="I1844" s="97"/>
      <c r="J1844" s="3" t="b">
        <f t="shared" si="57"/>
        <v>0</v>
      </c>
      <c r="K1844" s="1" t="b">
        <f>IF(AND(B1844&lt;&gt;"",COUNTIF(Buildings!B:B,B1844)=0),TRUE,FALSE)</f>
        <v>0</v>
      </c>
    </row>
    <row r="1845" spans="1:11" s="3" customFormat="1" ht="16.5" customHeight="1">
      <c r="A1845" s="96"/>
      <c r="B1845" s="199"/>
      <c r="C1845" s="200"/>
      <c r="D1845" s="200"/>
      <c r="E1845" s="200"/>
      <c r="F1845" s="201"/>
      <c r="G1845" s="197" t="str">
        <f t="shared" si="56"/>
        <v/>
      </c>
      <c r="H1845" s="203"/>
      <c r="I1845" s="97"/>
      <c r="J1845" s="3" t="b">
        <f t="shared" si="57"/>
        <v>0</v>
      </c>
      <c r="K1845" s="1" t="b">
        <f>IF(AND(B1845&lt;&gt;"",COUNTIF(Buildings!B:B,B1845)=0),TRUE,FALSE)</f>
        <v>0</v>
      </c>
    </row>
    <row r="1846" spans="1:11" s="3" customFormat="1" ht="16.5" customHeight="1">
      <c r="A1846" s="96"/>
      <c r="B1846" s="194"/>
      <c r="C1846" s="195"/>
      <c r="D1846" s="195"/>
      <c r="E1846" s="195"/>
      <c r="F1846" s="196"/>
      <c r="G1846" s="197" t="str">
        <f t="shared" si="56"/>
        <v/>
      </c>
      <c r="H1846" s="203"/>
      <c r="I1846" s="97"/>
      <c r="J1846" s="3" t="b">
        <f t="shared" si="57"/>
        <v>0</v>
      </c>
      <c r="K1846" s="1" t="b">
        <f>IF(AND(B1846&lt;&gt;"",COUNTIF(Buildings!B:B,B1846)=0),TRUE,FALSE)</f>
        <v>0</v>
      </c>
    </row>
    <row r="1847" spans="1:11" s="3" customFormat="1" ht="16.5" customHeight="1">
      <c r="A1847" s="96"/>
      <c r="B1847" s="199"/>
      <c r="C1847" s="200"/>
      <c r="D1847" s="200"/>
      <c r="E1847" s="200"/>
      <c r="F1847" s="201"/>
      <c r="G1847" s="197" t="str">
        <f t="shared" si="56"/>
        <v/>
      </c>
      <c r="H1847" s="203"/>
      <c r="I1847" s="97"/>
      <c r="J1847" s="3" t="b">
        <f t="shared" si="57"/>
        <v>0</v>
      </c>
      <c r="K1847" s="1" t="b">
        <f>IF(AND(B1847&lt;&gt;"",COUNTIF(Buildings!B:B,B1847)=0),TRUE,FALSE)</f>
        <v>0</v>
      </c>
    </row>
    <row r="1848" spans="1:11" s="3" customFormat="1" ht="16.5" customHeight="1">
      <c r="A1848" s="96"/>
      <c r="B1848" s="194"/>
      <c r="C1848" s="195"/>
      <c r="D1848" s="195"/>
      <c r="E1848" s="195"/>
      <c r="F1848" s="196"/>
      <c r="G1848" s="197" t="str">
        <f t="shared" si="56"/>
        <v/>
      </c>
      <c r="H1848" s="203"/>
      <c r="I1848" s="97"/>
      <c r="J1848" s="3" t="b">
        <f t="shared" si="57"/>
        <v>0</v>
      </c>
      <c r="K1848" s="1" t="b">
        <f>IF(AND(B1848&lt;&gt;"",COUNTIF(Buildings!B:B,B1848)=0),TRUE,FALSE)</f>
        <v>0</v>
      </c>
    </row>
    <row r="1849" spans="1:11" s="3" customFormat="1" ht="16.5" customHeight="1">
      <c r="A1849" s="96"/>
      <c r="B1849" s="199"/>
      <c r="C1849" s="200"/>
      <c r="D1849" s="200"/>
      <c r="E1849" s="200"/>
      <c r="F1849" s="201"/>
      <c r="G1849" s="197" t="str">
        <f t="shared" si="56"/>
        <v/>
      </c>
      <c r="H1849" s="203"/>
      <c r="I1849" s="97"/>
      <c r="J1849" s="3" t="b">
        <f t="shared" si="57"/>
        <v>0</v>
      </c>
      <c r="K1849" s="1" t="b">
        <f>IF(AND(B1849&lt;&gt;"",COUNTIF(Buildings!B:B,B1849)=0),TRUE,FALSE)</f>
        <v>0</v>
      </c>
    </row>
    <row r="1850" spans="1:11" s="3" customFormat="1" ht="16.5" customHeight="1">
      <c r="A1850" s="96"/>
      <c r="B1850" s="194"/>
      <c r="C1850" s="195"/>
      <c r="D1850" s="195"/>
      <c r="E1850" s="195"/>
      <c r="F1850" s="196"/>
      <c r="G1850" s="197" t="str">
        <f t="shared" si="56"/>
        <v/>
      </c>
      <c r="H1850" s="203"/>
      <c r="I1850" s="97"/>
      <c r="J1850" s="3" t="b">
        <f t="shared" si="57"/>
        <v>0</v>
      </c>
      <c r="K1850" s="1" t="b">
        <f>IF(AND(B1850&lt;&gt;"",COUNTIF(Buildings!B:B,B1850)=0),TRUE,FALSE)</f>
        <v>0</v>
      </c>
    </row>
    <row r="1851" spans="1:11" s="3" customFormat="1" ht="16.5" customHeight="1">
      <c r="A1851" s="96"/>
      <c r="B1851" s="199"/>
      <c r="C1851" s="200"/>
      <c r="D1851" s="200"/>
      <c r="E1851" s="200"/>
      <c r="F1851" s="201"/>
      <c r="G1851" s="197" t="str">
        <f t="shared" si="56"/>
        <v/>
      </c>
      <c r="H1851" s="203"/>
      <c r="I1851" s="97"/>
      <c r="J1851" s="3" t="b">
        <f t="shared" si="57"/>
        <v>0</v>
      </c>
      <c r="K1851" s="1" t="b">
        <f>IF(AND(B1851&lt;&gt;"",COUNTIF(Buildings!B:B,B1851)=0),TRUE,FALSE)</f>
        <v>0</v>
      </c>
    </row>
    <row r="1852" spans="1:11" s="3" customFormat="1" ht="16.5" customHeight="1">
      <c r="A1852" s="96"/>
      <c r="B1852" s="194"/>
      <c r="C1852" s="195"/>
      <c r="D1852" s="195"/>
      <c r="E1852" s="195"/>
      <c r="F1852" s="196"/>
      <c r="G1852" s="197" t="str">
        <f t="shared" si="56"/>
        <v/>
      </c>
      <c r="H1852" s="203"/>
      <c r="I1852" s="97"/>
      <c r="J1852" s="3" t="b">
        <f t="shared" si="57"/>
        <v>0</v>
      </c>
      <c r="K1852" s="1" t="b">
        <f>IF(AND(B1852&lt;&gt;"",COUNTIF(Buildings!B:B,B1852)=0),TRUE,FALSE)</f>
        <v>0</v>
      </c>
    </row>
    <row r="1853" spans="1:11" s="3" customFormat="1" ht="16.5" customHeight="1">
      <c r="A1853" s="96"/>
      <c r="B1853" s="199"/>
      <c r="C1853" s="200"/>
      <c r="D1853" s="200"/>
      <c r="E1853" s="200"/>
      <c r="F1853" s="201"/>
      <c r="G1853" s="197" t="str">
        <f t="shared" si="56"/>
        <v/>
      </c>
      <c r="H1853" s="203"/>
      <c r="I1853" s="97"/>
      <c r="J1853" s="3" t="b">
        <f t="shared" si="57"/>
        <v>0</v>
      </c>
      <c r="K1853" s="1" t="b">
        <f>IF(AND(B1853&lt;&gt;"",COUNTIF(Buildings!B:B,B1853)=0),TRUE,FALSE)</f>
        <v>0</v>
      </c>
    </row>
    <row r="1854" spans="1:11" s="3" customFormat="1" ht="16.5" customHeight="1">
      <c r="A1854" s="96"/>
      <c r="B1854" s="194"/>
      <c r="C1854" s="195"/>
      <c r="D1854" s="195"/>
      <c r="E1854" s="195"/>
      <c r="F1854" s="196"/>
      <c r="G1854" s="197" t="str">
        <f t="shared" si="56"/>
        <v/>
      </c>
      <c r="H1854" s="203"/>
      <c r="I1854" s="97"/>
      <c r="J1854" s="3" t="b">
        <f t="shared" si="57"/>
        <v>0</v>
      </c>
      <c r="K1854" s="1" t="b">
        <f>IF(AND(B1854&lt;&gt;"",COUNTIF(Buildings!B:B,B1854)=0),TRUE,FALSE)</f>
        <v>0</v>
      </c>
    </row>
    <row r="1855" spans="1:11" s="3" customFormat="1" ht="16.5" customHeight="1">
      <c r="A1855" s="96"/>
      <c r="B1855" s="199"/>
      <c r="C1855" s="200"/>
      <c r="D1855" s="200"/>
      <c r="E1855" s="200"/>
      <c r="F1855" s="201"/>
      <c r="G1855" s="197" t="str">
        <f t="shared" si="56"/>
        <v/>
      </c>
      <c r="H1855" s="203"/>
      <c r="I1855" s="97"/>
      <c r="J1855" s="3" t="b">
        <f t="shared" si="57"/>
        <v>0</v>
      </c>
      <c r="K1855" s="1" t="b">
        <f>IF(AND(B1855&lt;&gt;"",COUNTIF(Buildings!B:B,B1855)=0),TRUE,FALSE)</f>
        <v>0</v>
      </c>
    </row>
    <row r="1856" spans="1:11" s="3" customFormat="1" ht="16.5" customHeight="1">
      <c r="A1856" s="96"/>
      <c r="B1856" s="194"/>
      <c r="C1856" s="195"/>
      <c r="D1856" s="195"/>
      <c r="E1856" s="195"/>
      <c r="F1856" s="196"/>
      <c r="G1856" s="197" t="str">
        <f t="shared" si="56"/>
        <v/>
      </c>
      <c r="H1856" s="203"/>
      <c r="I1856" s="97"/>
      <c r="J1856" s="3" t="b">
        <f t="shared" si="57"/>
        <v>0</v>
      </c>
      <c r="K1856" s="1" t="b">
        <f>IF(AND(B1856&lt;&gt;"",COUNTIF(Buildings!B:B,B1856)=0),TRUE,FALSE)</f>
        <v>0</v>
      </c>
    </row>
    <row r="1857" spans="1:11" s="3" customFormat="1" ht="16.5" customHeight="1">
      <c r="A1857" s="96"/>
      <c r="B1857" s="199"/>
      <c r="C1857" s="200"/>
      <c r="D1857" s="200"/>
      <c r="E1857" s="200"/>
      <c r="F1857" s="201"/>
      <c r="G1857" s="197" t="str">
        <f t="shared" si="56"/>
        <v/>
      </c>
      <c r="H1857" s="203"/>
      <c r="I1857" s="97"/>
      <c r="J1857" s="3" t="b">
        <f t="shared" si="57"/>
        <v>0</v>
      </c>
      <c r="K1857" s="1" t="b">
        <f>IF(AND(B1857&lt;&gt;"",COUNTIF(Buildings!B:B,B1857)=0),TRUE,FALSE)</f>
        <v>0</v>
      </c>
    </row>
    <row r="1858" spans="1:11" s="3" customFormat="1" ht="16.5" customHeight="1">
      <c r="A1858" s="96"/>
      <c r="B1858" s="194"/>
      <c r="C1858" s="195"/>
      <c r="D1858" s="195"/>
      <c r="E1858" s="195"/>
      <c r="F1858" s="196"/>
      <c r="G1858" s="197" t="str">
        <f t="shared" si="56"/>
        <v/>
      </c>
      <c r="H1858" s="203"/>
      <c r="I1858" s="97"/>
      <c r="J1858" s="3" t="b">
        <f t="shared" si="57"/>
        <v>0</v>
      </c>
      <c r="K1858" s="1" t="b">
        <f>IF(AND(B1858&lt;&gt;"",COUNTIF(Buildings!B:B,B1858)=0),TRUE,FALSE)</f>
        <v>0</v>
      </c>
    </row>
    <row r="1859" spans="1:11" s="3" customFormat="1" ht="16.5" customHeight="1">
      <c r="A1859" s="96"/>
      <c r="B1859" s="199"/>
      <c r="C1859" s="200"/>
      <c r="D1859" s="200"/>
      <c r="E1859" s="200"/>
      <c r="F1859" s="201"/>
      <c r="G1859" s="197" t="str">
        <f t="shared" si="56"/>
        <v/>
      </c>
      <c r="H1859" s="203"/>
      <c r="I1859" s="97"/>
      <c r="J1859" s="3" t="b">
        <f t="shared" si="57"/>
        <v>0</v>
      </c>
      <c r="K1859" s="1" t="b">
        <f>IF(AND(B1859&lt;&gt;"",COUNTIF(Buildings!B:B,B1859)=0),TRUE,FALSE)</f>
        <v>0</v>
      </c>
    </row>
    <row r="1860" spans="1:11" s="3" customFormat="1" ht="16.5" customHeight="1">
      <c r="A1860" s="96"/>
      <c r="B1860" s="194"/>
      <c r="C1860" s="195"/>
      <c r="D1860" s="195"/>
      <c r="E1860" s="195"/>
      <c r="F1860" s="196"/>
      <c r="G1860" s="197" t="str">
        <f t="shared" ref="G1860:G1923" si="58">IF(F1860="","",F1860)</f>
        <v/>
      </c>
      <c r="H1860" s="203"/>
      <c r="I1860" s="97"/>
      <c r="J1860" s="3" t="b">
        <f t="shared" ref="J1860:J1923" si="59">IF(F1860=G1860,FALSE,TRUE)</f>
        <v>0</v>
      </c>
      <c r="K1860" s="1" t="b">
        <f>IF(AND(B1860&lt;&gt;"",COUNTIF(Buildings!B:B,B1860)=0),TRUE,FALSE)</f>
        <v>0</v>
      </c>
    </row>
    <row r="1861" spans="1:11" s="3" customFormat="1" ht="16.5" customHeight="1">
      <c r="A1861" s="96"/>
      <c r="B1861" s="199"/>
      <c r="C1861" s="200"/>
      <c r="D1861" s="200"/>
      <c r="E1861" s="200"/>
      <c r="F1861" s="201"/>
      <c r="G1861" s="197" t="str">
        <f t="shared" si="58"/>
        <v/>
      </c>
      <c r="H1861" s="203"/>
      <c r="I1861" s="97"/>
      <c r="J1861" s="3" t="b">
        <f t="shared" si="59"/>
        <v>0</v>
      </c>
      <c r="K1861" s="1" t="b">
        <f>IF(AND(B1861&lt;&gt;"",COUNTIF(Buildings!B:B,B1861)=0),TRUE,FALSE)</f>
        <v>0</v>
      </c>
    </row>
    <row r="1862" spans="1:11" s="3" customFormat="1" ht="16.5" customHeight="1">
      <c r="A1862" s="96"/>
      <c r="B1862" s="194"/>
      <c r="C1862" s="195"/>
      <c r="D1862" s="195"/>
      <c r="E1862" s="195"/>
      <c r="F1862" s="196"/>
      <c r="G1862" s="197" t="str">
        <f t="shared" si="58"/>
        <v/>
      </c>
      <c r="H1862" s="203"/>
      <c r="I1862" s="97"/>
      <c r="J1862" s="3" t="b">
        <f t="shared" si="59"/>
        <v>0</v>
      </c>
      <c r="K1862" s="1" t="b">
        <f>IF(AND(B1862&lt;&gt;"",COUNTIF(Buildings!B:B,B1862)=0),TRUE,FALSE)</f>
        <v>0</v>
      </c>
    </row>
    <row r="1863" spans="1:11" s="3" customFormat="1" ht="16.5" customHeight="1">
      <c r="A1863" s="96"/>
      <c r="B1863" s="199"/>
      <c r="C1863" s="200"/>
      <c r="D1863" s="200"/>
      <c r="E1863" s="200"/>
      <c r="F1863" s="201"/>
      <c r="G1863" s="197" t="str">
        <f t="shared" si="58"/>
        <v/>
      </c>
      <c r="H1863" s="203"/>
      <c r="I1863" s="97"/>
      <c r="J1863" s="3" t="b">
        <f t="shared" si="59"/>
        <v>0</v>
      </c>
      <c r="K1863" s="1" t="b">
        <f>IF(AND(B1863&lt;&gt;"",COUNTIF(Buildings!B:B,B1863)=0),TRUE,FALSE)</f>
        <v>0</v>
      </c>
    </row>
    <row r="1864" spans="1:11" s="3" customFormat="1" ht="16.5" customHeight="1">
      <c r="A1864" s="96"/>
      <c r="B1864" s="194"/>
      <c r="C1864" s="195"/>
      <c r="D1864" s="195"/>
      <c r="E1864" s="195"/>
      <c r="F1864" s="196"/>
      <c r="G1864" s="197" t="str">
        <f t="shared" si="58"/>
        <v/>
      </c>
      <c r="H1864" s="203"/>
      <c r="I1864" s="97"/>
      <c r="J1864" s="3" t="b">
        <f t="shared" si="59"/>
        <v>0</v>
      </c>
      <c r="K1864" s="1" t="b">
        <f>IF(AND(B1864&lt;&gt;"",COUNTIF(Buildings!B:B,B1864)=0),TRUE,FALSE)</f>
        <v>0</v>
      </c>
    </row>
    <row r="1865" spans="1:11" s="3" customFormat="1" ht="16.5" customHeight="1">
      <c r="A1865" s="96"/>
      <c r="B1865" s="199"/>
      <c r="C1865" s="200"/>
      <c r="D1865" s="200"/>
      <c r="E1865" s="200"/>
      <c r="F1865" s="201"/>
      <c r="G1865" s="197" t="str">
        <f t="shared" si="58"/>
        <v/>
      </c>
      <c r="H1865" s="203"/>
      <c r="I1865" s="97"/>
      <c r="J1865" s="3" t="b">
        <f t="shared" si="59"/>
        <v>0</v>
      </c>
      <c r="K1865" s="1" t="b">
        <f>IF(AND(B1865&lt;&gt;"",COUNTIF(Buildings!B:B,B1865)=0),TRUE,FALSE)</f>
        <v>0</v>
      </c>
    </row>
    <row r="1866" spans="1:11" s="3" customFormat="1" ht="16.5" customHeight="1">
      <c r="A1866" s="96"/>
      <c r="B1866" s="194"/>
      <c r="C1866" s="195"/>
      <c r="D1866" s="195"/>
      <c r="E1866" s="195"/>
      <c r="F1866" s="196"/>
      <c r="G1866" s="197" t="str">
        <f t="shared" si="58"/>
        <v/>
      </c>
      <c r="H1866" s="203"/>
      <c r="I1866" s="97"/>
      <c r="J1866" s="3" t="b">
        <f t="shared" si="59"/>
        <v>0</v>
      </c>
      <c r="K1866" s="1" t="b">
        <f>IF(AND(B1866&lt;&gt;"",COUNTIF(Buildings!B:B,B1866)=0),TRUE,FALSE)</f>
        <v>0</v>
      </c>
    </row>
    <row r="1867" spans="1:11" s="3" customFormat="1" ht="16.5" customHeight="1">
      <c r="A1867" s="96"/>
      <c r="B1867" s="199"/>
      <c r="C1867" s="200"/>
      <c r="D1867" s="200"/>
      <c r="E1867" s="200"/>
      <c r="F1867" s="201"/>
      <c r="G1867" s="197" t="str">
        <f t="shared" si="58"/>
        <v/>
      </c>
      <c r="H1867" s="203"/>
      <c r="I1867" s="97"/>
      <c r="J1867" s="3" t="b">
        <f t="shared" si="59"/>
        <v>0</v>
      </c>
      <c r="K1867" s="1" t="b">
        <f>IF(AND(B1867&lt;&gt;"",COUNTIF(Buildings!B:B,B1867)=0),TRUE,FALSE)</f>
        <v>0</v>
      </c>
    </row>
    <row r="1868" spans="1:11" s="3" customFormat="1" ht="16.5" customHeight="1">
      <c r="A1868" s="96"/>
      <c r="B1868" s="194"/>
      <c r="C1868" s="195"/>
      <c r="D1868" s="195"/>
      <c r="E1868" s="195"/>
      <c r="F1868" s="196"/>
      <c r="G1868" s="197" t="str">
        <f t="shared" si="58"/>
        <v/>
      </c>
      <c r="H1868" s="203"/>
      <c r="I1868" s="97"/>
      <c r="J1868" s="3" t="b">
        <f t="shared" si="59"/>
        <v>0</v>
      </c>
      <c r="K1868" s="1" t="b">
        <f>IF(AND(B1868&lt;&gt;"",COUNTIF(Buildings!B:B,B1868)=0),TRUE,FALSE)</f>
        <v>0</v>
      </c>
    </row>
    <row r="1869" spans="1:11" s="3" customFormat="1" ht="16.5" customHeight="1">
      <c r="A1869" s="96"/>
      <c r="B1869" s="199"/>
      <c r="C1869" s="200"/>
      <c r="D1869" s="200"/>
      <c r="E1869" s="200"/>
      <c r="F1869" s="201"/>
      <c r="G1869" s="197" t="str">
        <f t="shared" si="58"/>
        <v/>
      </c>
      <c r="H1869" s="203"/>
      <c r="I1869" s="97"/>
      <c r="J1869" s="3" t="b">
        <f t="shared" si="59"/>
        <v>0</v>
      </c>
      <c r="K1869" s="1" t="b">
        <f>IF(AND(B1869&lt;&gt;"",COUNTIF(Buildings!B:B,B1869)=0),TRUE,FALSE)</f>
        <v>0</v>
      </c>
    </row>
    <row r="1870" spans="1:11" s="3" customFormat="1" ht="16.5" customHeight="1">
      <c r="A1870" s="96"/>
      <c r="B1870" s="194"/>
      <c r="C1870" s="195"/>
      <c r="D1870" s="195"/>
      <c r="E1870" s="195"/>
      <c r="F1870" s="196"/>
      <c r="G1870" s="197" t="str">
        <f t="shared" si="58"/>
        <v/>
      </c>
      <c r="H1870" s="203"/>
      <c r="I1870" s="97"/>
      <c r="J1870" s="3" t="b">
        <f t="shared" si="59"/>
        <v>0</v>
      </c>
      <c r="K1870" s="1" t="b">
        <f>IF(AND(B1870&lt;&gt;"",COUNTIF(Buildings!B:B,B1870)=0),TRUE,FALSE)</f>
        <v>0</v>
      </c>
    </row>
    <row r="1871" spans="1:11" s="3" customFormat="1" ht="16.5" customHeight="1">
      <c r="A1871" s="96"/>
      <c r="B1871" s="199"/>
      <c r="C1871" s="200"/>
      <c r="D1871" s="200"/>
      <c r="E1871" s="200"/>
      <c r="F1871" s="201"/>
      <c r="G1871" s="197" t="str">
        <f t="shared" si="58"/>
        <v/>
      </c>
      <c r="H1871" s="203"/>
      <c r="I1871" s="97"/>
      <c r="J1871" s="3" t="b">
        <f t="shared" si="59"/>
        <v>0</v>
      </c>
      <c r="K1871" s="1" t="b">
        <f>IF(AND(B1871&lt;&gt;"",COUNTIF(Buildings!B:B,B1871)=0),TRUE,FALSE)</f>
        <v>0</v>
      </c>
    </row>
    <row r="1872" spans="1:11" s="3" customFormat="1" ht="16.5" customHeight="1">
      <c r="A1872" s="96"/>
      <c r="B1872" s="194"/>
      <c r="C1872" s="195"/>
      <c r="D1872" s="195"/>
      <c r="E1872" s="195"/>
      <c r="F1872" s="196"/>
      <c r="G1872" s="197" t="str">
        <f t="shared" si="58"/>
        <v/>
      </c>
      <c r="H1872" s="203"/>
      <c r="I1872" s="97"/>
      <c r="J1872" s="3" t="b">
        <f t="shared" si="59"/>
        <v>0</v>
      </c>
      <c r="K1872" s="1" t="b">
        <f>IF(AND(B1872&lt;&gt;"",COUNTIF(Buildings!B:B,B1872)=0),TRUE,FALSE)</f>
        <v>0</v>
      </c>
    </row>
    <row r="1873" spans="1:11" s="3" customFormat="1" ht="16.5" customHeight="1">
      <c r="A1873" s="96"/>
      <c r="B1873" s="199"/>
      <c r="C1873" s="200"/>
      <c r="D1873" s="200"/>
      <c r="E1873" s="200"/>
      <c r="F1873" s="201"/>
      <c r="G1873" s="197" t="str">
        <f t="shared" si="58"/>
        <v/>
      </c>
      <c r="H1873" s="203"/>
      <c r="I1873" s="97"/>
      <c r="J1873" s="3" t="b">
        <f t="shared" si="59"/>
        <v>0</v>
      </c>
      <c r="K1873" s="1" t="b">
        <f>IF(AND(B1873&lt;&gt;"",COUNTIF(Buildings!B:B,B1873)=0),TRUE,FALSE)</f>
        <v>0</v>
      </c>
    </row>
    <row r="1874" spans="1:11" s="3" customFormat="1" ht="16.5" customHeight="1">
      <c r="A1874" s="96"/>
      <c r="B1874" s="194"/>
      <c r="C1874" s="195"/>
      <c r="D1874" s="195"/>
      <c r="E1874" s="195"/>
      <c r="F1874" s="196"/>
      <c r="G1874" s="197" t="str">
        <f t="shared" si="58"/>
        <v/>
      </c>
      <c r="H1874" s="203"/>
      <c r="I1874" s="97"/>
      <c r="J1874" s="3" t="b">
        <f t="shared" si="59"/>
        <v>0</v>
      </c>
      <c r="K1874" s="1" t="b">
        <f>IF(AND(B1874&lt;&gt;"",COUNTIF(Buildings!B:B,B1874)=0),TRUE,FALSE)</f>
        <v>0</v>
      </c>
    </row>
    <row r="1875" spans="1:11" s="3" customFormat="1" ht="16.5" customHeight="1">
      <c r="A1875" s="96"/>
      <c r="B1875" s="199"/>
      <c r="C1875" s="200"/>
      <c r="D1875" s="200"/>
      <c r="E1875" s="200"/>
      <c r="F1875" s="201"/>
      <c r="G1875" s="197" t="str">
        <f t="shared" si="58"/>
        <v/>
      </c>
      <c r="H1875" s="203"/>
      <c r="I1875" s="97"/>
      <c r="J1875" s="3" t="b">
        <f t="shared" si="59"/>
        <v>0</v>
      </c>
      <c r="K1875" s="1" t="b">
        <f>IF(AND(B1875&lt;&gt;"",COUNTIF(Buildings!B:B,B1875)=0),TRUE,FALSE)</f>
        <v>0</v>
      </c>
    </row>
    <row r="1876" spans="1:11" s="3" customFormat="1" ht="16.5" customHeight="1">
      <c r="A1876" s="96"/>
      <c r="B1876" s="194"/>
      <c r="C1876" s="195"/>
      <c r="D1876" s="195"/>
      <c r="E1876" s="195"/>
      <c r="F1876" s="196"/>
      <c r="G1876" s="197" t="str">
        <f t="shared" si="58"/>
        <v/>
      </c>
      <c r="H1876" s="203"/>
      <c r="I1876" s="97"/>
      <c r="J1876" s="3" t="b">
        <f t="shared" si="59"/>
        <v>0</v>
      </c>
      <c r="K1876" s="1" t="b">
        <f>IF(AND(B1876&lt;&gt;"",COUNTIF(Buildings!B:B,B1876)=0),TRUE,FALSE)</f>
        <v>0</v>
      </c>
    </row>
    <row r="1877" spans="1:11" s="3" customFormat="1" ht="16.5" customHeight="1">
      <c r="A1877" s="96"/>
      <c r="B1877" s="199"/>
      <c r="C1877" s="200"/>
      <c r="D1877" s="200"/>
      <c r="E1877" s="200"/>
      <c r="F1877" s="201"/>
      <c r="G1877" s="197" t="str">
        <f t="shared" si="58"/>
        <v/>
      </c>
      <c r="H1877" s="203"/>
      <c r="I1877" s="97"/>
      <c r="J1877" s="3" t="b">
        <f t="shared" si="59"/>
        <v>0</v>
      </c>
      <c r="K1877" s="1" t="b">
        <f>IF(AND(B1877&lt;&gt;"",COUNTIF(Buildings!B:B,B1877)=0),TRUE,FALSE)</f>
        <v>0</v>
      </c>
    </row>
    <row r="1878" spans="1:11" s="3" customFormat="1" ht="16.5" customHeight="1">
      <c r="A1878" s="96"/>
      <c r="B1878" s="194"/>
      <c r="C1878" s="195"/>
      <c r="D1878" s="195"/>
      <c r="E1878" s="195"/>
      <c r="F1878" s="196"/>
      <c r="G1878" s="197" t="str">
        <f t="shared" si="58"/>
        <v/>
      </c>
      <c r="H1878" s="203"/>
      <c r="I1878" s="97"/>
      <c r="J1878" s="3" t="b">
        <f t="shared" si="59"/>
        <v>0</v>
      </c>
      <c r="K1878" s="1" t="b">
        <f>IF(AND(B1878&lt;&gt;"",COUNTIF(Buildings!B:B,B1878)=0),TRUE,FALSE)</f>
        <v>0</v>
      </c>
    </row>
    <row r="1879" spans="1:11" s="3" customFormat="1" ht="16.5" customHeight="1">
      <c r="A1879" s="96"/>
      <c r="B1879" s="199"/>
      <c r="C1879" s="200"/>
      <c r="D1879" s="200"/>
      <c r="E1879" s="200"/>
      <c r="F1879" s="201"/>
      <c r="G1879" s="197" t="str">
        <f t="shared" si="58"/>
        <v/>
      </c>
      <c r="H1879" s="203"/>
      <c r="I1879" s="97"/>
      <c r="J1879" s="3" t="b">
        <f t="shared" si="59"/>
        <v>0</v>
      </c>
      <c r="K1879" s="1" t="b">
        <f>IF(AND(B1879&lt;&gt;"",COUNTIF(Buildings!B:B,B1879)=0),TRUE,FALSE)</f>
        <v>0</v>
      </c>
    </row>
    <row r="1880" spans="1:11" s="3" customFormat="1" ht="16.5" customHeight="1">
      <c r="A1880" s="96"/>
      <c r="B1880" s="194"/>
      <c r="C1880" s="195"/>
      <c r="D1880" s="195"/>
      <c r="E1880" s="195"/>
      <c r="F1880" s="196"/>
      <c r="G1880" s="197" t="str">
        <f t="shared" si="58"/>
        <v/>
      </c>
      <c r="H1880" s="203"/>
      <c r="I1880" s="97"/>
      <c r="J1880" s="3" t="b">
        <f t="shared" si="59"/>
        <v>0</v>
      </c>
      <c r="K1880" s="1" t="b">
        <f>IF(AND(B1880&lt;&gt;"",COUNTIF(Buildings!B:B,B1880)=0),TRUE,FALSE)</f>
        <v>0</v>
      </c>
    </row>
    <row r="1881" spans="1:11" s="3" customFormat="1" ht="16.5" customHeight="1">
      <c r="A1881" s="96"/>
      <c r="B1881" s="199"/>
      <c r="C1881" s="200"/>
      <c r="D1881" s="200"/>
      <c r="E1881" s="200"/>
      <c r="F1881" s="201"/>
      <c r="G1881" s="197" t="str">
        <f t="shared" si="58"/>
        <v/>
      </c>
      <c r="H1881" s="203"/>
      <c r="I1881" s="97"/>
      <c r="J1881" s="3" t="b">
        <f t="shared" si="59"/>
        <v>0</v>
      </c>
      <c r="K1881" s="1" t="b">
        <f>IF(AND(B1881&lt;&gt;"",COUNTIF(Buildings!B:B,B1881)=0),TRUE,FALSE)</f>
        <v>0</v>
      </c>
    </row>
    <row r="1882" spans="1:11" s="3" customFormat="1" ht="16.5" customHeight="1">
      <c r="A1882" s="96"/>
      <c r="B1882" s="194"/>
      <c r="C1882" s="195"/>
      <c r="D1882" s="195"/>
      <c r="E1882" s="195"/>
      <c r="F1882" s="196"/>
      <c r="G1882" s="197" t="str">
        <f t="shared" si="58"/>
        <v/>
      </c>
      <c r="H1882" s="203"/>
      <c r="I1882" s="97"/>
      <c r="J1882" s="3" t="b">
        <f t="shared" si="59"/>
        <v>0</v>
      </c>
      <c r="K1882" s="1" t="b">
        <f>IF(AND(B1882&lt;&gt;"",COUNTIF(Buildings!B:B,B1882)=0),TRUE,FALSE)</f>
        <v>0</v>
      </c>
    </row>
    <row r="1883" spans="1:11" s="3" customFormat="1" ht="16.5" customHeight="1">
      <c r="A1883" s="96"/>
      <c r="B1883" s="199"/>
      <c r="C1883" s="200"/>
      <c r="D1883" s="200"/>
      <c r="E1883" s="200"/>
      <c r="F1883" s="201"/>
      <c r="G1883" s="197" t="str">
        <f t="shared" si="58"/>
        <v/>
      </c>
      <c r="H1883" s="203"/>
      <c r="I1883" s="97"/>
      <c r="J1883" s="3" t="b">
        <f t="shared" si="59"/>
        <v>0</v>
      </c>
      <c r="K1883" s="1" t="b">
        <f>IF(AND(B1883&lt;&gt;"",COUNTIF(Buildings!B:B,B1883)=0),TRUE,FALSE)</f>
        <v>0</v>
      </c>
    </row>
    <row r="1884" spans="1:11" s="3" customFormat="1" ht="16.5" customHeight="1">
      <c r="A1884" s="96"/>
      <c r="B1884" s="194"/>
      <c r="C1884" s="195"/>
      <c r="D1884" s="195"/>
      <c r="E1884" s="195"/>
      <c r="F1884" s="196"/>
      <c r="G1884" s="197" t="str">
        <f t="shared" si="58"/>
        <v/>
      </c>
      <c r="H1884" s="203"/>
      <c r="I1884" s="97"/>
      <c r="J1884" s="3" t="b">
        <f t="shared" si="59"/>
        <v>0</v>
      </c>
      <c r="K1884" s="1" t="b">
        <f>IF(AND(B1884&lt;&gt;"",COUNTIF(Buildings!B:B,B1884)=0),TRUE,FALSE)</f>
        <v>0</v>
      </c>
    </row>
    <row r="1885" spans="1:11" s="3" customFormat="1" ht="16.5" customHeight="1">
      <c r="A1885" s="96"/>
      <c r="B1885" s="199"/>
      <c r="C1885" s="200"/>
      <c r="D1885" s="200"/>
      <c r="E1885" s="200"/>
      <c r="F1885" s="201"/>
      <c r="G1885" s="197" t="str">
        <f t="shared" si="58"/>
        <v/>
      </c>
      <c r="H1885" s="203"/>
      <c r="I1885" s="97"/>
      <c r="J1885" s="3" t="b">
        <f t="shared" si="59"/>
        <v>0</v>
      </c>
      <c r="K1885" s="1" t="b">
        <f>IF(AND(B1885&lt;&gt;"",COUNTIF(Buildings!B:B,B1885)=0),TRUE,FALSE)</f>
        <v>0</v>
      </c>
    </row>
    <row r="1886" spans="1:11" s="3" customFormat="1" ht="16.5" customHeight="1">
      <c r="A1886" s="96"/>
      <c r="B1886" s="194"/>
      <c r="C1886" s="195"/>
      <c r="D1886" s="195"/>
      <c r="E1886" s="195"/>
      <c r="F1886" s="196"/>
      <c r="G1886" s="197" t="str">
        <f t="shared" si="58"/>
        <v/>
      </c>
      <c r="H1886" s="203"/>
      <c r="I1886" s="97"/>
      <c r="J1886" s="3" t="b">
        <f t="shared" si="59"/>
        <v>0</v>
      </c>
      <c r="K1886" s="1" t="b">
        <f>IF(AND(B1886&lt;&gt;"",COUNTIF(Buildings!B:B,B1886)=0),TRUE,FALSE)</f>
        <v>0</v>
      </c>
    </row>
    <row r="1887" spans="1:11" s="3" customFormat="1" ht="16.5" customHeight="1">
      <c r="A1887" s="96"/>
      <c r="B1887" s="199"/>
      <c r="C1887" s="200"/>
      <c r="D1887" s="200"/>
      <c r="E1887" s="200"/>
      <c r="F1887" s="201"/>
      <c r="G1887" s="197" t="str">
        <f t="shared" si="58"/>
        <v/>
      </c>
      <c r="H1887" s="203"/>
      <c r="I1887" s="97"/>
      <c r="J1887" s="3" t="b">
        <f t="shared" si="59"/>
        <v>0</v>
      </c>
      <c r="K1887" s="1" t="b">
        <f>IF(AND(B1887&lt;&gt;"",COUNTIF(Buildings!B:B,B1887)=0),TRUE,FALSE)</f>
        <v>0</v>
      </c>
    </row>
    <row r="1888" spans="1:11" s="3" customFormat="1" ht="16.5" customHeight="1">
      <c r="A1888" s="96"/>
      <c r="B1888" s="194"/>
      <c r="C1888" s="195"/>
      <c r="D1888" s="195"/>
      <c r="E1888" s="195"/>
      <c r="F1888" s="196"/>
      <c r="G1888" s="197" t="str">
        <f t="shared" si="58"/>
        <v/>
      </c>
      <c r="H1888" s="203"/>
      <c r="I1888" s="97"/>
      <c r="J1888" s="3" t="b">
        <f t="shared" si="59"/>
        <v>0</v>
      </c>
      <c r="K1888" s="1" t="b">
        <f>IF(AND(B1888&lt;&gt;"",COUNTIF(Buildings!B:B,B1888)=0),TRUE,FALSE)</f>
        <v>0</v>
      </c>
    </row>
    <row r="1889" spans="1:11" s="3" customFormat="1" ht="16.5" customHeight="1">
      <c r="A1889" s="96"/>
      <c r="B1889" s="199"/>
      <c r="C1889" s="200"/>
      <c r="D1889" s="200"/>
      <c r="E1889" s="200"/>
      <c r="F1889" s="201"/>
      <c r="G1889" s="197" t="str">
        <f t="shared" si="58"/>
        <v/>
      </c>
      <c r="H1889" s="203"/>
      <c r="I1889" s="97"/>
      <c r="J1889" s="3" t="b">
        <f t="shared" si="59"/>
        <v>0</v>
      </c>
      <c r="K1889" s="1" t="b">
        <f>IF(AND(B1889&lt;&gt;"",COUNTIF(Buildings!B:B,B1889)=0),TRUE,FALSE)</f>
        <v>0</v>
      </c>
    </row>
    <row r="1890" spans="1:11" s="3" customFormat="1" ht="16.5" customHeight="1">
      <c r="A1890" s="96"/>
      <c r="B1890" s="194"/>
      <c r="C1890" s="195"/>
      <c r="D1890" s="195"/>
      <c r="E1890" s="195"/>
      <c r="F1890" s="196"/>
      <c r="G1890" s="197" t="str">
        <f t="shared" si="58"/>
        <v/>
      </c>
      <c r="H1890" s="203"/>
      <c r="I1890" s="97"/>
      <c r="J1890" s="3" t="b">
        <f t="shared" si="59"/>
        <v>0</v>
      </c>
      <c r="K1890" s="1" t="b">
        <f>IF(AND(B1890&lt;&gt;"",COUNTIF(Buildings!B:B,B1890)=0),TRUE,FALSE)</f>
        <v>0</v>
      </c>
    </row>
    <row r="1891" spans="1:11" s="3" customFormat="1" ht="16.5" customHeight="1">
      <c r="A1891" s="96"/>
      <c r="B1891" s="199"/>
      <c r="C1891" s="200"/>
      <c r="D1891" s="200"/>
      <c r="E1891" s="200"/>
      <c r="F1891" s="201"/>
      <c r="G1891" s="197" t="str">
        <f t="shared" si="58"/>
        <v/>
      </c>
      <c r="H1891" s="203"/>
      <c r="I1891" s="97"/>
      <c r="J1891" s="3" t="b">
        <f t="shared" si="59"/>
        <v>0</v>
      </c>
      <c r="K1891" s="1" t="b">
        <f>IF(AND(B1891&lt;&gt;"",COUNTIF(Buildings!B:B,B1891)=0),TRUE,FALSE)</f>
        <v>0</v>
      </c>
    </row>
    <row r="1892" spans="1:11" s="3" customFormat="1" ht="16.5" customHeight="1">
      <c r="A1892" s="96"/>
      <c r="B1892" s="194"/>
      <c r="C1892" s="195"/>
      <c r="D1892" s="195"/>
      <c r="E1892" s="195"/>
      <c r="F1892" s="196"/>
      <c r="G1892" s="197" t="str">
        <f t="shared" si="58"/>
        <v/>
      </c>
      <c r="H1892" s="203"/>
      <c r="I1892" s="97"/>
      <c r="J1892" s="3" t="b">
        <f t="shared" si="59"/>
        <v>0</v>
      </c>
      <c r="K1892" s="1" t="b">
        <f>IF(AND(B1892&lt;&gt;"",COUNTIF(Buildings!B:B,B1892)=0),TRUE,FALSE)</f>
        <v>0</v>
      </c>
    </row>
    <row r="1893" spans="1:11" s="3" customFormat="1" ht="16.5" customHeight="1">
      <c r="A1893" s="96"/>
      <c r="B1893" s="199"/>
      <c r="C1893" s="200"/>
      <c r="D1893" s="200"/>
      <c r="E1893" s="200"/>
      <c r="F1893" s="201"/>
      <c r="G1893" s="197" t="str">
        <f t="shared" si="58"/>
        <v/>
      </c>
      <c r="H1893" s="203"/>
      <c r="I1893" s="97"/>
      <c r="J1893" s="3" t="b">
        <f t="shared" si="59"/>
        <v>0</v>
      </c>
      <c r="K1893" s="1" t="b">
        <f>IF(AND(B1893&lt;&gt;"",COUNTIF(Buildings!B:B,B1893)=0),TRUE,FALSE)</f>
        <v>0</v>
      </c>
    </row>
    <row r="1894" spans="1:11" s="3" customFormat="1" ht="16.5" customHeight="1">
      <c r="A1894" s="96"/>
      <c r="B1894" s="194"/>
      <c r="C1894" s="195"/>
      <c r="D1894" s="195"/>
      <c r="E1894" s="195"/>
      <c r="F1894" s="196"/>
      <c r="G1894" s="197" t="str">
        <f t="shared" si="58"/>
        <v/>
      </c>
      <c r="H1894" s="203"/>
      <c r="I1894" s="97"/>
      <c r="J1894" s="3" t="b">
        <f t="shared" si="59"/>
        <v>0</v>
      </c>
      <c r="K1894" s="1" t="b">
        <f>IF(AND(B1894&lt;&gt;"",COUNTIF(Buildings!B:B,B1894)=0),TRUE,FALSE)</f>
        <v>0</v>
      </c>
    </row>
    <row r="1895" spans="1:11" s="3" customFormat="1" ht="16.5" customHeight="1">
      <c r="A1895" s="96"/>
      <c r="B1895" s="199"/>
      <c r="C1895" s="200"/>
      <c r="D1895" s="200"/>
      <c r="E1895" s="200"/>
      <c r="F1895" s="201"/>
      <c r="G1895" s="197" t="str">
        <f t="shared" si="58"/>
        <v/>
      </c>
      <c r="H1895" s="203"/>
      <c r="I1895" s="97"/>
      <c r="J1895" s="3" t="b">
        <f t="shared" si="59"/>
        <v>0</v>
      </c>
      <c r="K1895" s="1" t="b">
        <f>IF(AND(B1895&lt;&gt;"",COUNTIF(Buildings!B:B,B1895)=0),TRUE,FALSE)</f>
        <v>0</v>
      </c>
    </row>
    <row r="1896" spans="1:11" s="3" customFormat="1" ht="16.5" customHeight="1">
      <c r="A1896" s="96"/>
      <c r="B1896" s="194"/>
      <c r="C1896" s="195"/>
      <c r="D1896" s="195"/>
      <c r="E1896" s="195"/>
      <c r="F1896" s="196"/>
      <c r="G1896" s="197" t="str">
        <f t="shared" si="58"/>
        <v/>
      </c>
      <c r="H1896" s="203"/>
      <c r="I1896" s="97"/>
      <c r="J1896" s="3" t="b">
        <f t="shared" si="59"/>
        <v>0</v>
      </c>
      <c r="K1896" s="1" t="b">
        <f>IF(AND(B1896&lt;&gt;"",COUNTIF(Buildings!B:B,B1896)=0),TRUE,FALSE)</f>
        <v>0</v>
      </c>
    </row>
    <row r="1897" spans="1:11" s="3" customFormat="1" ht="16.5" customHeight="1">
      <c r="A1897" s="96"/>
      <c r="B1897" s="199"/>
      <c r="C1897" s="200"/>
      <c r="D1897" s="200"/>
      <c r="E1897" s="200"/>
      <c r="F1897" s="201"/>
      <c r="G1897" s="197" t="str">
        <f t="shared" si="58"/>
        <v/>
      </c>
      <c r="H1897" s="203"/>
      <c r="I1897" s="97"/>
      <c r="J1897" s="3" t="b">
        <f t="shared" si="59"/>
        <v>0</v>
      </c>
      <c r="K1897" s="1" t="b">
        <f>IF(AND(B1897&lt;&gt;"",COUNTIF(Buildings!B:B,B1897)=0),TRUE,FALSE)</f>
        <v>0</v>
      </c>
    </row>
    <row r="1898" spans="1:11" s="3" customFormat="1" ht="16.5" customHeight="1">
      <c r="A1898" s="96"/>
      <c r="B1898" s="194"/>
      <c r="C1898" s="195"/>
      <c r="D1898" s="195"/>
      <c r="E1898" s="195"/>
      <c r="F1898" s="196"/>
      <c r="G1898" s="197" t="str">
        <f t="shared" si="58"/>
        <v/>
      </c>
      <c r="H1898" s="203"/>
      <c r="I1898" s="97"/>
      <c r="J1898" s="3" t="b">
        <f t="shared" si="59"/>
        <v>0</v>
      </c>
      <c r="K1898" s="1" t="b">
        <f>IF(AND(B1898&lt;&gt;"",COUNTIF(Buildings!B:B,B1898)=0),TRUE,FALSE)</f>
        <v>0</v>
      </c>
    </row>
    <row r="1899" spans="1:11" s="3" customFormat="1" ht="16.5" customHeight="1">
      <c r="A1899" s="96"/>
      <c r="B1899" s="199"/>
      <c r="C1899" s="200"/>
      <c r="D1899" s="200"/>
      <c r="E1899" s="200"/>
      <c r="F1899" s="201"/>
      <c r="G1899" s="197" t="str">
        <f t="shared" si="58"/>
        <v/>
      </c>
      <c r="H1899" s="203"/>
      <c r="I1899" s="97"/>
      <c r="J1899" s="3" t="b">
        <f t="shared" si="59"/>
        <v>0</v>
      </c>
      <c r="K1899" s="1" t="b">
        <f>IF(AND(B1899&lt;&gt;"",COUNTIF(Buildings!B:B,B1899)=0),TRUE,FALSE)</f>
        <v>0</v>
      </c>
    </row>
    <row r="1900" spans="1:11" s="3" customFormat="1" ht="16.5" customHeight="1">
      <c r="A1900" s="96"/>
      <c r="B1900" s="194"/>
      <c r="C1900" s="195"/>
      <c r="D1900" s="195"/>
      <c r="E1900" s="195"/>
      <c r="F1900" s="196"/>
      <c r="G1900" s="197" t="str">
        <f t="shared" si="58"/>
        <v/>
      </c>
      <c r="H1900" s="203"/>
      <c r="I1900" s="97"/>
      <c r="J1900" s="3" t="b">
        <f t="shared" si="59"/>
        <v>0</v>
      </c>
      <c r="K1900" s="1" t="b">
        <f>IF(AND(B1900&lt;&gt;"",COUNTIF(Buildings!B:B,B1900)=0),TRUE,FALSE)</f>
        <v>0</v>
      </c>
    </row>
    <row r="1901" spans="1:11" s="3" customFormat="1" ht="16.5" customHeight="1">
      <c r="A1901" s="96"/>
      <c r="B1901" s="199"/>
      <c r="C1901" s="200"/>
      <c r="D1901" s="200"/>
      <c r="E1901" s="200"/>
      <c r="F1901" s="201"/>
      <c r="G1901" s="197" t="str">
        <f t="shared" si="58"/>
        <v/>
      </c>
      <c r="H1901" s="203"/>
      <c r="I1901" s="97"/>
      <c r="J1901" s="3" t="b">
        <f t="shared" si="59"/>
        <v>0</v>
      </c>
      <c r="K1901" s="1" t="b">
        <f>IF(AND(B1901&lt;&gt;"",COUNTIF(Buildings!B:B,B1901)=0),TRUE,FALSE)</f>
        <v>0</v>
      </c>
    </row>
    <row r="1902" spans="1:11" s="3" customFormat="1" ht="16.5" customHeight="1">
      <c r="A1902" s="96"/>
      <c r="B1902" s="194"/>
      <c r="C1902" s="195"/>
      <c r="D1902" s="195"/>
      <c r="E1902" s="195"/>
      <c r="F1902" s="196"/>
      <c r="G1902" s="197" t="str">
        <f t="shared" si="58"/>
        <v/>
      </c>
      <c r="H1902" s="203"/>
      <c r="I1902" s="97"/>
      <c r="J1902" s="3" t="b">
        <f t="shared" si="59"/>
        <v>0</v>
      </c>
      <c r="K1902" s="1" t="b">
        <f>IF(AND(B1902&lt;&gt;"",COUNTIF(Buildings!B:B,B1902)=0),TRUE,FALSE)</f>
        <v>0</v>
      </c>
    </row>
    <row r="1903" spans="1:11" s="3" customFormat="1" ht="16.5" customHeight="1">
      <c r="A1903" s="96"/>
      <c r="B1903" s="199"/>
      <c r="C1903" s="200"/>
      <c r="D1903" s="200"/>
      <c r="E1903" s="200"/>
      <c r="F1903" s="201"/>
      <c r="G1903" s="197" t="str">
        <f t="shared" si="58"/>
        <v/>
      </c>
      <c r="H1903" s="203"/>
      <c r="I1903" s="97"/>
      <c r="J1903" s="3" t="b">
        <f t="shared" si="59"/>
        <v>0</v>
      </c>
      <c r="K1903" s="1" t="b">
        <f>IF(AND(B1903&lt;&gt;"",COUNTIF(Buildings!B:B,B1903)=0),TRUE,FALSE)</f>
        <v>0</v>
      </c>
    </row>
    <row r="1904" spans="1:11" s="3" customFormat="1" ht="16.5" customHeight="1">
      <c r="A1904" s="96"/>
      <c r="B1904" s="194"/>
      <c r="C1904" s="195"/>
      <c r="D1904" s="195"/>
      <c r="E1904" s="195"/>
      <c r="F1904" s="196"/>
      <c r="G1904" s="197" t="str">
        <f t="shared" si="58"/>
        <v/>
      </c>
      <c r="H1904" s="203"/>
      <c r="I1904" s="97"/>
      <c r="J1904" s="3" t="b">
        <f t="shared" si="59"/>
        <v>0</v>
      </c>
      <c r="K1904" s="1" t="b">
        <f>IF(AND(B1904&lt;&gt;"",COUNTIF(Buildings!B:B,B1904)=0),TRUE,FALSE)</f>
        <v>0</v>
      </c>
    </row>
    <row r="1905" spans="1:11" s="3" customFormat="1" ht="16.5" customHeight="1">
      <c r="A1905" s="96"/>
      <c r="B1905" s="199"/>
      <c r="C1905" s="200"/>
      <c r="D1905" s="200"/>
      <c r="E1905" s="200"/>
      <c r="F1905" s="201"/>
      <c r="G1905" s="197" t="str">
        <f t="shared" si="58"/>
        <v/>
      </c>
      <c r="H1905" s="203"/>
      <c r="I1905" s="97"/>
      <c r="J1905" s="3" t="b">
        <f t="shared" si="59"/>
        <v>0</v>
      </c>
      <c r="K1905" s="1" t="b">
        <f>IF(AND(B1905&lt;&gt;"",COUNTIF(Buildings!B:B,B1905)=0),TRUE,FALSE)</f>
        <v>0</v>
      </c>
    </row>
    <row r="1906" spans="1:11" s="3" customFormat="1" ht="16.5" customHeight="1">
      <c r="A1906" s="96"/>
      <c r="B1906" s="194"/>
      <c r="C1906" s="195"/>
      <c r="D1906" s="195"/>
      <c r="E1906" s="195"/>
      <c r="F1906" s="196"/>
      <c r="G1906" s="197" t="str">
        <f t="shared" si="58"/>
        <v/>
      </c>
      <c r="H1906" s="203"/>
      <c r="I1906" s="97"/>
      <c r="J1906" s="3" t="b">
        <f t="shared" si="59"/>
        <v>0</v>
      </c>
      <c r="K1906" s="1" t="b">
        <f>IF(AND(B1906&lt;&gt;"",COUNTIF(Buildings!B:B,B1906)=0),TRUE,FALSE)</f>
        <v>0</v>
      </c>
    </row>
    <row r="1907" spans="1:11" s="3" customFormat="1" ht="16.5" customHeight="1">
      <c r="A1907" s="96"/>
      <c r="B1907" s="199"/>
      <c r="C1907" s="200"/>
      <c r="D1907" s="200"/>
      <c r="E1907" s="200"/>
      <c r="F1907" s="201"/>
      <c r="G1907" s="197" t="str">
        <f t="shared" si="58"/>
        <v/>
      </c>
      <c r="H1907" s="203"/>
      <c r="I1907" s="97"/>
      <c r="J1907" s="3" t="b">
        <f t="shared" si="59"/>
        <v>0</v>
      </c>
      <c r="K1907" s="1" t="b">
        <f>IF(AND(B1907&lt;&gt;"",COUNTIF(Buildings!B:B,B1907)=0),TRUE,FALSE)</f>
        <v>0</v>
      </c>
    </row>
    <row r="1908" spans="1:11" s="3" customFormat="1" ht="16.5" customHeight="1">
      <c r="A1908" s="96"/>
      <c r="B1908" s="194"/>
      <c r="C1908" s="195"/>
      <c r="D1908" s="195"/>
      <c r="E1908" s="195"/>
      <c r="F1908" s="196"/>
      <c r="G1908" s="197" t="str">
        <f t="shared" si="58"/>
        <v/>
      </c>
      <c r="H1908" s="203"/>
      <c r="I1908" s="97"/>
      <c r="J1908" s="3" t="b">
        <f t="shared" si="59"/>
        <v>0</v>
      </c>
      <c r="K1908" s="1" t="b">
        <f>IF(AND(B1908&lt;&gt;"",COUNTIF(Buildings!B:B,B1908)=0),TRUE,FALSE)</f>
        <v>0</v>
      </c>
    </row>
    <row r="1909" spans="1:11" s="3" customFormat="1" ht="16.5" customHeight="1">
      <c r="A1909" s="96"/>
      <c r="B1909" s="199"/>
      <c r="C1909" s="200"/>
      <c r="D1909" s="200"/>
      <c r="E1909" s="200"/>
      <c r="F1909" s="201"/>
      <c r="G1909" s="197" t="str">
        <f t="shared" si="58"/>
        <v/>
      </c>
      <c r="H1909" s="203"/>
      <c r="I1909" s="97"/>
      <c r="J1909" s="3" t="b">
        <f t="shared" si="59"/>
        <v>0</v>
      </c>
      <c r="K1909" s="1" t="b">
        <f>IF(AND(B1909&lt;&gt;"",COUNTIF(Buildings!B:B,B1909)=0),TRUE,FALSE)</f>
        <v>0</v>
      </c>
    </row>
    <row r="1910" spans="1:11" s="3" customFormat="1" ht="16.5" customHeight="1">
      <c r="A1910" s="96"/>
      <c r="B1910" s="194"/>
      <c r="C1910" s="195"/>
      <c r="D1910" s="195"/>
      <c r="E1910" s="195"/>
      <c r="F1910" s="196"/>
      <c r="G1910" s="197" t="str">
        <f t="shared" si="58"/>
        <v/>
      </c>
      <c r="H1910" s="203"/>
      <c r="I1910" s="97"/>
      <c r="J1910" s="3" t="b">
        <f t="shared" si="59"/>
        <v>0</v>
      </c>
      <c r="K1910" s="1" t="b">
        <f>IF(AND(B1910&lt;&gt;"",COUNTIF(Buildings!B:B,B1910)=0),TRUE,FALSE)</f>
        <v>0</v>
      </c>
    </row>
    <row r="1911" spans="1:11" s="3" customFormat="1" ht="16.5" customHeight="1">
      <c r="A1911" s="96"/>
      <c r="B1911" s="199"/>
      <c r="C1911" s="200"/>
      <c r="D1911" s="200"/>
      <c r="E1911" s="200"/>
      <c r="F1911" s="201"/>
      <c r="G1911" s="197" t="str">
        <f t="shared" si="58"/>
        <v/>
      </c>
      <c r="H1911" s="203"/>
      <c r="I1911" s="97"/>
      <c r="J1911" s="3" t="b">
        <f t="shared" si="59"/>
        <v>0</v>
      </c>
      <c r="K1911" s="1" t="b">
        <f>IF(AND(B1911&lt;&gt;"",COUNTIF(Buildings!B:B,B1911)=0),TRUE,FALSE)</f>
        <v>0</v>
      </c>
    </row>
    <row r="1912" spans="1:11" s="3" customFormat="1" ht="16.5" customHeight="1">
      <c r="A1912" s="96"/>
      <c r="B1912" s="194"/>
      <c r="C1912" s="195"/>
      <c r="D1912" s="195"/>
      <c r="E1912" s="195"/>
      <c r="F1912" s="196"/>
      <c r="G1912" s="197" t="str">
        <f t="shared" si="58"/>
        <v/>
      </c>
      <c r="H1912" s="203"/>
      <c r="I1912" s="97"/>
      <c r="J1912" s="3" t="b">
        <f t="shared" si="59"/>
        <v>0</v>
      </c>
      <c r="K1912" s="1" t="b">
        <f>IF(AND(B1912&lt;&gt;"",COUNTIF(Buildings!B:B,B1912)=0),TRUE,FALSE)</f>
        <v>0</v>
      </c>
    </row>
    <row r="1913" spans="1:11" s="3" customFormat="1" ht="16.5" customHeight="1">
      <c r="A1913" s="96"/>
      <c r="B1913" s="199"/>
      <c r="C1913" s="200"/>
      <c r="D1913" s="200"/>
      <c r="E1913" s="200"/>
      <c r="F1913" s="201"/>
      <c r="G1913" s="197" t="str">
        <f t="shared" si="58"/>
        <v/>
      </c>
      <c r="H1913" s="203"/>
      <c r="I1913" s="97"/>
      <c r="J1913" s="3" t="b">
        <f t="shared" si="59"/>
        <v>0</v>
      </c>
      <c r="K1913" s="1" t="b">
        <f>IF(AND(B1913&lt;&gt;"",COUNTIF(Buildings!B:B,B1913)=0),TRUE,FALSE)</f>
        <v>0</v>
      </c>
    </row>
    <row r="1914" spans="1:11" s="3" customFormat="1" ht="16.5" customHeight="1">
      <c r="A1914" s="96"/>
      <c r="B1914" s="194"/>
      <c r="C1914" s="195"/>
      <c r="D1914" s="195"/>
      <c r="E1914" s="195"/>
      <c r="F1914" s="196"/>
      <c r="G1914" s="197" t="str">
        <f t="shared" si="58"/>
        <v/>
      </c>
      <c r="H1914" s="203"/>
      <c r="I1914" s="97"/>
      <c r="J1914" s="3" t="b">
        <f t="shared" si="59"/>
        <v>0</v>
      </c>
      <c r="K1914" s="1" t="b">
        <f>IF(AND(B1914&lt;&gt;"",COUNTIF(Buildings!B:B,B1914)=0),TRUE,FALSE)</f>
        <v>0</v>
      </c>
    </row>
    <row r="1915" spans="1:11" s="3" customFormat="1" ht="16.5" customHeight="1">
      <c r="A1915" s="96"/>
      <c r="B1915" s="199"/>
      <c r="C1915" s="200"/>
      <c r="D1915" s="200"/>
      <c r="E1915" s="200"/>
      <c r="F1915" s="201"/>
      <c r="G1915" s="197" t="str">
        <f t="shared" si="58"/>
        <v/>
      </c>
      <c r="H1915" s="203"/>
      <c r="I1915" s="97"/>
      <c r="J1915" s="3" t="b">
        <f t="shared" si="59"/>
        <v>0</v>
      </c>
      <c r="K1915" s="1" t="b">
        <f>IF(AND(B1915&lt;&gt;"",COUNTIF(Buildings!B:B,B1915)=0),TRUE,FALSE)</f>
        <v>0</v>
      </c>
    </row>
    <row r="1916" spans="1:11" s="3" customFormat="1" ht="16.5" customHeight="1">
      <c r="A1916" s="96"/>
      <c r="B1916" s="194"/>
      <c r="C1916" s="195"/>
      <c r="D1916" s="195"/>
      <c r="E1916" s="195"/>
      <c r="F1916" s="196"/>
      <c r="G1916" s="197" t="str">
        <f t="shared" si="58"/>
        <v/>
      </c>
      <c r="H1916" s="203"/>
      <c r="I1916" s="97"/>
      <c r="J1916" s="3" t="b">
        <f t="shared" si="59"/>
        <v>0</v>
      </c>
      <c r="K1916" s="1" t="b">
        <f>IF(AND(B1916&lt;&gt;"",COUNTIF(Buildings!B:B,B1916)=0),TRUE,FALSE)</f>
        <v>0</v>
      </c>
    </row>
    <row r="1917" spans="1:11" s="3" customFormat="1" ht="16.5" customHeight="1">
      <c r="A1917" s="96"/>
      <c r="B1917" s="199"/>
      <c r="C1917" s="200"/>
      <c r="D1917" s="200"/>
      <c r="E1917" s="200"/>
      <c r="F1917" s="201"/>
      <c r="G1917" s="197" t="str">
        <f t="shared" si="58"/>
        <v/>
      </c>
      <c r="H1917" s="203"/>
      <c r="I1917" s="97"/>
      <c r="J1917" s="3" t="b">
        <f t="shared" si="59"/>
        <v>0</v>
      </c>
      <c r="K1917" s="1" t="b">
        <f>IF(AND(B1917&lt;&gt;"",COUNTIF(Buildings!B:B,B1917)=0),TRUE,FALSE)</f>
        <v>0</v>
      </c>
    </row>
    <row r="1918" spans="1:11" s="3" customFormat="1" ht="16.5" customHeight="1">
      <c r="A1918" s="96"/>
      <c r="B1918" s="194"/>
      <c r="C1918" s="195"/>
      <c r="D1918" s="195"/>
      <c r="E1918" s="195"/>
      <c r="F1918" s="196"/>
      <c r="G1918" s="197" t="str">
        <f t="shared" si="58"/>
        <v/>
      </c>
      <c r="H1918" s="203"/>
      <c r="I1918" s="97"/>
      <c r="J1918" s="3" t="b">
        <f t="shared" si="59"/>
        <v>0</v>
      </c>
      <c r="K1918" s="1" t="b">
        <f>IF(AND(B1918&lt;&gt;"",COUNTIF(Buildings!B:B,B1918)=0),TRUE,FALSE)</f>
        <v>0</v>
      </c>
    </row>
    <row r="1919" spans="1:11" s="3" customFormat="1" ht="16.5" customHeight="1">
      <c r="A1919" s="96"/>
      <c r="B1919" s="199"/>
      <c r="C1919" s="200"/>
      <c r="D1919" s="200"/>
      <c r="E1919" s="200"/>
      <c r="F1919" s="201"/>
      <c r="G1919" s="197" t="str">
        <f t="shared" si="58"/>
        <v/>
      </c>
      <c r="H1919" s="203"/>
      <c r="I1919" s="97"/>
      <c r="J1919" s="3" t="b">
        <f t="shared" si="59"/>
        <v>0</v>
      </c>
      <c r="K1919" s="1" t="b">
        <f>IF(AND(B1919&lt;&gt;"",COUNTIF(Buildings!B:B,B1919)=0),TRUE,FALSE)</f>
        <v>0</v>
      </c>
    </row>
    <row r="1920" spans="1:11" s="3" customFormat="1" ht="16.5" customHeight="1">
      <c r="A1920" s="96"/>
      <c r="B1920" s="194"/>
      <c r="C1920" s="195"/>
      <c r="D1920" s="195"/>
      <c r="E1920" s="195"/>
      <c r="F1920" s="196"/>
      <c r="G1920" s="197" t="str">
        <f t="shared" si="58"/>
        <v/>
      </c>
      <c r="H1920" s="203"/>
      <c r="I1920" s="97"/>
      <c r="J1920" s="3" t="b">
        <f t="shared" si="59"/>
        <v>0</v>
      </c>
      <c r="K1920" s="1" t="b">
        <f>IF(AND(B1920&lt;&gt;"",COUNTIF(Buildings!B:B,B1920)=0),TRUE,FALSE)</f>
        <v>0</v>
      </c>
    </row>
    <row r="1921" spans="1:11" s="3" customFormat="1" ht="16.5" customHeight="1">
      <c r="A1921" s="96"/>
      <c r="B1921" s="199"/>
      <c r="C1921" s="200"/>
      <c r="D1921" s="200"/>
      <c r="E1921" s="200"/>
      <c r="F1921" s="201"/>
      <c r="G1921" s="197" t="str">
        <f t="shared" si="58"/>
        <v/>
      </c>
      <c r="H1921" s="203"/>
      <c r="I1921" s="97"/>
      <c r="J1921" s="3" t="b">
        <f t="shared" si="59"/>
        <v>0</v>
      </c>
      <c r="K1921" s="1" t="b">
        <f>IF(AND(B1921&lt;&gt;"",COUNTIF(Buildings!B:B,B1921)=0),TRUE,FALSE)</f>
        <v>0</v>
      </c>
    </row>
    <row r="1922" spans="1:11" s="3" customFormat="1" ht="16.5" customHeight="1">
      <c r="A1922" s="96"/>
      <c r="B1922" s="194"/>
      <c r="C1922" s="195"/>
      <c r="D1922" s="195"/>
      <c r="E1922" s="195"/>
      <c r="F1922" s="196"/>
      <c r="G1922" s="197" t="str">
        <f t="shared" si="58"/>
        <v/>
      </c>
      <c r="H1922" s="203"/>
      <c r="I1922" s="97"/>
      <c r="J1922" s="3" t="b">
        <f t="shared" si="59"/>
        <v>0</v>
      </c>
      <c r="K1922" s="1" t="b">
        <f>IF(AND(B1922&lt;&gt;"",COUNTIF(Buildings!B:B,B1922)=0),TRUE,FALSE)</f>
        <v>0</v>
      </c>
    </row>
    <row r="1923" spans="1:11" s="3" customFormat="1" ht="16.5" customHeight="1">
      <c r="A1923" s="96"/>
      <c r="B1923" s="199"/>
      <c r="C1923" s="200"/>
      <c r="D1923" s="200"/>
      <c r="E1923" s="200"/>
      <c r="F1923" s="201"/>
      <c r="G1923" s="197" t="str">
        <f t="shared" si="58"/>
        <v/>
      </c>
      <c r="H1923" s="203"/>
      <c r="I1923" s="97"/>
      <c r="J1923" s="3" t="b">
        <f t="shared" si="59"/>
        <v>0</v>
      </c>
      <c r="K1923" s="1" t="b">
        <f>IF(AND(B1923&lt;&gt;"",COUNTIF(Buildings!B:B,B1923)=0),TRUE,FALSE)</f>
        <v>0</v>
      </c>
    </row>
    <row r="1924" spans="1:11" s="3" customFormat="1" ht="16.5" customHeight="1">
      <c r="A1924" s="96"/>
      <c r="B1924" s="194"/>
      <c r="C1924" s="195"/>
      <c r="D1924" s="195"/>
      <c r="E1924" s="195"/>
      <c r="F1924" s="196"/>
      <c r="G1924" s="197" t="str">
        <f t="shared" ref="G1924:G1987" si="60">IF(F1924="","",F1924)</f>
        <v/>
      </c>
      <c r="H1924" s="203"/>
      <c r="I1924" s="97"/>
      <c r="J1924" s="3" t="b">
        <f t="shared" ref="J1924:J1987" si="61">IF(F1924=G1924,FALSE,TRUE)</f>
        <v>0</v>
      </c>
      <c r="K1924" s="1" t="b">
        <f>IF(AND(B1924&lt;&gt;"",COUNTIF(Buildings!B:B,B1924)=0),TRUE,FALSE)</f>
        <v>0</v>
      </c>
    </row>
    <row r="1925" spans="1:11" s="3" customFormat="1" ht="16.5" customHeight="1">
      <c r="A1925" s="96"/>
      <c r="B1925" s="199"/>
      <c r="C1925" s="200"/>
      <c r="D1925" s="200"/>
      <c r="E1925" s="200"/>
      <c r="F1925" s="201"/>
      <c r="G1925" s="197" t="str">
        <f t="shared" si="60"/>
        <v/>
      </c>
      <c r="H1925" s="203"/>
      <c r="I1925" s="97"/>
      <c r="J1925" s="3" t="b">
        <f t="shared" si="61"/>
        <v>0</v>
      </c>
      <c r="K1925" s="1" t="b">
        <f>IF(AND(B1925&lt;&gt;"",COUNTIF(Buildings!B:B,B1925)=0),TRUE,FALSE)</f>
        <v>0</v>
      </c>
    </row>
    <row r="1926" spans="1:11" s="3" customFormat="1" ht="16.5" customHeight="1">
      <c r="A1926" s="96"/>
      <c r="B1926" s="194"/>
      <c r="C1926" s="195"/>
      <c r="D1926" s="195"/>
      <c r="E1926" s="195"/>
      <c r="F1926" s="196"/>
      <c r="G1926" s="197" t="str">
        <f t="shared" si="60"/>
        <v/>
      </c>
      <c r="H1926" s="203"/>
      <c r="I1926" s="97"/>
      <c r="J1926" s="3" t="b">
        <f t="shared" si="61"/>
        <v>0</v>
      </c>
      <c r="K1926" s="1" t="b">
        <f>IF(AND(B1926&lt;&gt;"",COUNTIF(Buildings!B:B,B1926)=0),TRUE,FALSE)</f>
        <v>0</v>
      </c>
    </row>
    <row r="1927" spans="1:11" s="3" customFormat="1" ht="16.5" customHeight="1">
      <c r="A1927" s="96"/>
      <c r="B1927" s="199"/>
      <c r="C1927" s="200"/>
      <c r="D1927" s="200"/>
      <c r="E1927" s="200"/>
      <c r="F1927" s="201"/>
      <c r="G1927" s="197" t="str">
        <f t="shared" si="60"/>
        <v/>
      </c>
      <c r="H1927" s="203"/>
      <c r="I1927" s="97"/>
      <c r="J1927" s="3" t="b">
        <f t="shared" si="61"/>
        <v>0</v>
      </c>
      <c r="K1927" s="1" t="b">
        <f>IF(AND(B1927&lt;&gt;"",COUNTIF(Buildings!B:B,B1927)=0),TRUE,FALSE)</f>
        <v>0</v>
      </c>
    </row>
    <row r="1928" spans="1:11" s="3" customFormat="1" ht="16.5" customHeight="1">
      <c r="A1928" s="96"/>
      <c r="B1928" s="194"/>
      <c r="C1928" s="195"/>
      <c r="D1928" s="195"/>
      <c r="E1928" s="195"/>
      <c r="F1928" s="196"/>
      <c r="G1928" s="197" t="str">
        <f t="shared" si="60"/>
        <v/>
      </c>
      <c r="H1928" s="203"/>
      <c r="I1928" s="97"/>
      <c r="J1928" s="3" t="b">
        <f t="shared" si="61"/>
        <v>0</v>
      </c>
      <c r="K1928" s="1" t="b">
        <f>IF(AND(B1928&lt;&gt;"",COUNTIF(Buildings!B:B,B1928)=0),TRUE,FALSE)</f>
        <v>0</v>
      </c>
    </row>
    <row r="1929" spans="1:11" s="3" customFormat="1" ht="16.5" customHeight="1">
      <c r="A1929" s="96"/>
      <c r="B1929" s="199"/>
      <c r="C1929" s="200"/>
      <c r="D1929" s="200"/>
      <c r="E1929" s="200"/>
      <c r="F1929" s="201"/>
      <c r="G1929" s="197" t="str">
        <f t="shared" si="60"/>
        <v/>
      </c>
      <c r="H1929" s="203"/>
      <c r="I1929" s="97"/>
      <c r="J1929" s="3" t="b">
        <f t="shared" si="61"/>
        <v>0</v>
      </c>
      <c r="K1929" s="1" t="b">
        <f>IF(AND(B1929&lt;&gt;"",COUNTIF(Buildings!B:B,B1929)=0),TRUE,FALSE)</f>
        <v>0</v>
      </c>
    </row>
    <row r="1930" spans="1:11" s="3" customFormat="1" ht="16.5" customHeight="1">
      <c r="A1930" s="96"/>
      <c r="B1930" s="194"/>
      <c r="C1930" s="195"/>
      <c r="D1930" s="195"/>
      <c r="E1930" s="195"/>
      <c r="F1930" s="196"/>
      <c r="G1930" s="197" t="str">
        <f t="shared" si="60"/>
        <v/>
      </c>
      <c r="H1930" s="203"/>
      <c r="I1930" s="97"/>
      <c r="J1930" s="3" t="b">
        <f t="shared" si="61"/>
        <v>0</v>
      </c>
      <c r="K1930" s="1" t="b">
        <f>IF(AND(B1930&lt;&gt;"",COUNTIF(Buildings!B:B,B1930)=0),TRUE,FALSE)</f>
        <v>0</v>
      </c>
    </row>
    <row r="1931" spans="1:11" s="3" customFormat="1" ht="16.5" customHeight="1">
      <c r="A1931" s="96"/>
      <c r="B1931" s="199"/>
      <c r="C1931" s="200"/>
      <c r="D1931" s="200"/>
      <c r="E1931" s="200"/>
      <c r="F1931" s="201"/>
      <c r="G1931" s="197" t="str">
        <f t="shared" si="60"/>
        <v/>
      </c>
      <c r="H1931" s="203"/>
      <c r="I1931" s="97"/>
      <c r="J1931" s="3" t="b">
        <f t="shared" si="61"/>
        <v>0</v>
      </c>
      <c r="K1931" s="1" t="b">
        <f>IF(AND(B1931&lt;&gt;"",COUNTIF(Buildings!B:B,B1931)=0),TRUE,FALSE)</f>
        <v>0</v>
      </c>
    </row>
    <row r="1932" spans="1:11" s="3" customFormat="1" ht="16.5" customHeight="1">
      <c r="A1932" s="96"/>
      <c r="B1932" s="194"/>
      <c r="C1932" s="195"/>
      <c r="D1932" s="195"/>
      <c r="E1932" s="195"/>
      <c r="F1932" s="196"/>
      <c r="G1932" s="197" t="str">
        <f t="shared" si="60"/>
        <v/>
      </c>
      <c r="H1932" s="203"/>
      <c r="I1932" s="97"/>
      <c r="J1932" s="3" t="b">
        <f t="shared" si="61"/>
        <v>0</v>
      </c>
      <c r="K1932" s="1" t="b">
        <f>IF(AND(B1932&lt;&gt;"",COUNTIF(Buildings!B:B,B1932)=0),TRUE,FALSE)</f>
        <v>0</v>
      </c>
    </row>
    <row r="1933" spans="1:11" s="3" customFormat="1" ht="16.5" customHeight="1">
      <c r="A1933" s="96"/>
      <c r="B1933" s="199"/>
      <c r="C1933" s="200"/>
      <c r="D1933" s="200"/>
      <c r="E1933" s="200"/>
      <c r="F1933" s="201"/>
      <c r="G1933" s="197" t="str">
        <f t="shared" si="60"/>
        <v/>
      </c>
      <c r="H1933" s="203"/>
      <c r="I1933" s="97"/>
      <c r="J1933" s="3" t="b">
        <f t="shared" si="61"/>
        <v>0</v>
      </c>
      <c r="K1933" s="1" t="b">
        <f>IF(AND(B1933&lt;&gt;"",COUNTIF(Buildings!B:B,B1933)=0),TRUE,FALSE)</f>
        <v>0</v>
      </c>
    </row>
    <row r="1934" spans="1:11" s="3" customFormat="1" ht="16.5" customHeight="1">
      <c r="A1934" s="96"/>
      <c r="B1934" s="194"/>
      <c r="C1934" s="195"/>
      <c r="D1934" s="195"/>
      <c r="E1934" s="195"/>
      <c r="F1934" s="196"/>
      <c r="G1934" s="197" t="str">
        <f t="shared" si="60"/>
        <v/>
      </c>
      <c r="H1934" s="203"/>
      <c r="I1934" s="97"/>
      <c r="J1934" s="3" t="b">
        <f t="shared" si="61"/>
        <v>0</v>
      </c>
      <c r="K1934" s="1" t="b">
        <f>IF(AND(B1934&lt;&gt;"",COUNTIF(Buildings!B:B,B1934)=0),TRUE,FALSE)</f>
        <v>0</v>
      </c>
    </row>
    <row r="1935" spans="1:11" s="3" customFormat="1" ht="16.5" customHeight="1">
      <c r="A1935" s="96"/>
      <c r="B1935" s="199"/>
      <c r="C1935" s="200"/>
      <c r="D1935" s="200"/>
      <c r="E1935" s="200"/>
      <c r="F1935" s="201"/>
      <c r="G1935" s="197" t="str">
        <f t="shared" si="60"/>
        <v/>
      </c>
      <c r="H1935" s="203"/>
      <c r="I1935" s="97"/>
      <c r="J1935" s="3" t="b">
        <f t="shared" si="61"/>
        <v>0</v>
      </c>
      <c r="K1935" s="1" t="b">
        <f>IF(AND(B1935&lt;&gt;"",COUNTIF(Buildings!B:B,B1935)=0),TRUE,FALSE)</f>
        <v>0</v>
      </c>
    </row>
    <row r="1936" spans="1:11" s="3" customFormat="1" ht="16.5" customHeight="1">
      <c r="A1936" s="96"/>
      <c r="B1936" s="194"/>
      <c r="C1936" s="195"/>
      <c r="D1936" s="195"/>
      <c r="E1936" s="195"/>
      <c r="F1936" s="196"/>
      <c r="G1936" s="197" t="str">
        <f t="shared" si="60"/>
        <v/>
      </c>
      <c r="H1936" s="203"/>
      <c r="I1936" s="97"/>
      <c r="J1936" s="3" t="b">
        <f t="shared" si="61"/>
        <v>0</v>
      </c>
      <c r="K1936" s="1" t="b">
        <f>IF(AND(B1936&lt;&gt;"",COUNTIF(Buildings!B:B,B1936)=0),TRUE,FALSE)</f>
        <v>0</v>
      </c>
    </row>
    <row r="1937" spans="1:11" s="3" customFormat="1" ht="16.5" customHeight="1">
      <c r="A1937" s="96"/>
      <c r="B1937" s="199"/>
      <c r="C1937" s="200"/>
      <c r="D1937" s="200"/>
      <c r="E1937" s="200"/>
      <c r="F1937" s="201"/>
      <c r="G1937" s="197" t="str">
        <f t="shared" si="60"/>
        <v/>
      </c>
      <c r="H1937" s="203"/>
      <c r="I1937" s="97"/>
      <c r="J1937" s="3" t="b">
        <f t="shared" si="61"/>
        <v>0</v>
      </c>
      <c r="K1937" s="1" t="b">
        <f>IF(AND(B1937&lt;&gt;"",COUNTIF(Buildings!B:B,B1937)=0),TRUE,FALSE)</f>
        <v>0</v>
      </c>
    </row>
    <row r="1938" spans="1:11" s="3" customFormat="1" ht="16.5" customHeight="1">
      <c r="A1938" s="96"/>
      <c r="B1938" s="194"/>
      <c r="C1938" s="195"/>
      <c r="D1938" s="195"/>
      <c r="E1938" s="195"/>
      <c r="F1938" s="196"/>
      <c r="G1938" s="197" t="str">
        <f t="shared" si="60"/>
        <v/>
      </c>
      <c r="H1938" s="203"/>
      <c r="I1938" s="97"/>
      <c r="J1938" s="3" t="b">
        <f t="shared" si="61"/>
        <v>0</v>
      </c>
      <c r="K1938" s="1" t="b">
        <f>IF(AND(B1938&lt;&gt;"",COUNTIF(Buildings!B:B,B1938)=0),TRUE,FALSE)</f>
        <v>0</v>
      </c>
    </row>
    <row r="1939" spans="1:11" s="3" customFormat="1" ht="16.5" customHeight="1">
      <c r="A1939" s="96"/>
      <c r="B1939" s="199"/>
      <c r="C1939" s="200"/>
      <c r="D1939" s="200"/>
      <c r="E1939" s="200"/>
      <c r="F1939" s="201"/>
      <c r="G1939" s="197" t="str">
        <f t="shared" si="60"/>
        <v/>
      </c>
      <c r="H1939" s="203"/>
      <c r="I1939" s="97"/>
      <c r="J1939" s="3" t="b">
        <f t="shared" si="61"/>
        <v>0</v>
      </c>
      <c r="K1939" s="1" t="b">
        <f>IF(AND(B1939&lt;&gt;"",COUNTIF(Buildings!B:B,B1939)=0),TRUE,FALSE)</f>
        <v>0</v>
      </c>
    </row>
    <row r="1940" spans="1:11" s="3" customFormat="1" ht="16.5" customHeight="1">
      <c r="A1940" s="96"/>
      <c r="B1940" s="194"/>
      <c r="C1940" s="195"/>
      <c r="D1940" s="195"/>
      <c r="E1940" s="195"/>
      <c r="F1940" s="196"/>
      <c r="G1940" s="197" t="str">
        <f t="shared" si="60"/>
        <v/>
      </c>
      <c r="H1940" s="203"/>
      <c r="I1940" s="97"/>
      <c r="J1940" s="3" t="b">
        <f t="shared" si="61"/>
        <v>0</v>
      </c>
      <c r="K1940" s="1" t="b">
        <f>IF(AND(B1940&lt;&gt;"",COUNTIF(Buildings!B:B,B1940)=0),TRUE,FALSE)</f>
        <v>0</v>
      </c>
    </row>
    <row r="1941" spans="1:11" s="3" customFormat="1" ht="16.5" customHeight="1">
      <c r="A1941" s="96"/>
      <c r="B1941" s="199"/>
      <c r="C1941" s="200"/>
      <c r="D1941" s="200"/>
      <c r="E1941" s="200"/>
      <c r="F1941" s="201"/>
      <c r="G1941" s="197" t="str">
        <f t="shared" si="60"/>
        <v/>
      </c>
      <c r="H1941" s="203"/>
      <c r="I1941" s="97"/>
      <c r="J1941" s="3" t="b">
        <f t="shared" si="61"/>
        <v>0</v>
      </c>
      <c r="K1941" s="1" t="b">
        <f>IF(AND(B1941&lt;&gt;"",COUNTIF(Buildings!B:B,B1941)=0),TRUE,FALSE)</f>
        <v>0</v>
      </c>
    </row>
    <row r="1942" spans="1:11" s="3" customFormat="1" ht="16.5" customHeight="1">
      <c r="A1942" s="96"/>
      <c r="B1942" s="194"/>
      <c r="C1942" s="195"/>
      <c r="D1942" s="195"/>
      <c r="E1942" s="195"/>
      <c r="F1942" s="196"/>
      <c r="G1942" s="197" t="str">
        <f t="shared" si="60"/>
        <v/>
      </c>
      <c r="H1942" s="203"/>
      <c r="I1942" s="97"/>
      <c r="J1942" s="3" t="b">
        <f t="shared" si="61"/>
        <v>0</v>
      </c>
      <c r="K1942" s="1" t="b">
        <f>IF(AND(B1942&lt;&gt;"",COUNTIF(Buildings!B:B,B1942)=0),TRUE,FALSE)</f>
        <v>0</v>
      </c>
    </row>
    <row r="1943" spans="1:11" s="3" customFormat="1" ht="16.5" customHeight="1">
      <c r="A1943" s="96"/>
      <c r="B1943" s="199"/>
      <c r="C1943" s="200"/>
      <c r="D1943" s="200"/>
      <c r="E1943" s="200"/>
      <c r="F1943" s="201"/>
      <c r="G1943" s="197" t="str">
        <f t="shared" si="60"/>
        <v/>
      </c>
      <c r="H1943" s="203"/>
      <c r="I1943" s="97"/>
      <c r="J1943" s="3" t="b">
        <f t="shared" si="61"/>
        <v>0</v>
      </c>
      <c r="K1943" s="1" t="b">
        <f>IF(AND(B1943&lt;&gt;"",COUNTIF(Buildings!B:B,B1943)=0),TRUE,FALSE)</f>
        <v>0</v>
      </c>
    </row>
    <row r="1944" spans="1:11" s="3" customFormat="1" ht="16.5" customHeight="1">
      <c r="A1944" s="96"/>
      <c r="B1944" s="194"/>
      <c r="C1944" s="195"/>
      <c r="D1944" s="195"/>
      <c r="E1944" s="195"/>
      <c r="F1944" s="196"/>
      <c r="G1944" s="197" t="str">
        <f t="shared" si="60"/>
        <v/>
      </c>
      <c r="H1944" s="203"/>
      <c r="I1944" s="97"/>
      <c r="J1944" s="3" t="b">
        <f t="shared" si="61"/>
        <v>0</v>
      </c>
      <c r="K1944" s="1" t="b">
        <f>IF(AND(B1944&lt;&gt;"",COUNTIF(Buildings!B:B,B1944)=0),TRUE,FALSE)</f>
        <v>0</v>
      </c>
    </row>
    <row r="1945" spans="1:11" s="3" customFormat="1" ht="16.5" customHeight="1">
      <c r="A1945" s="96"/>
      <c r="B1945" s="199"/>
      <c r="C1945" s="200"/>
      <c r="D1945" s="200"/>
      <c r="E1945" s="200"/>
      <c r="F1945" s="201"/>
      <c r="G1945" s="197" t="str">
        <f t="shared" si="60"/>
        <v/>
      </c>
      <c r="H1945" s="203"/>
      <c r="I1945" s="97"/>
      <c r="J1945" s="3" t="b">
        <f t="shared" si="61"/>
        <v>0</v>
      </c>
      <c r="K1945" s="1" t="b">
        <f>IF(AND(B1945&lt;&gt;"",COUNTIF(Buildings!B:B,B1945)=0),TRUE,FALSE)</f>
        <v>0</v>
      </c>
    </row>
    <row r="1946" spans="1:11" s="3" customFormat="1" ht="16.5" customHeight="1">
      <c r="A1946" s="96"/>
      <c r="B1946" s="194"/>
      <c r="C1946" s="195"/>
      <c r="D1946" s="195"/>
      <c r="E1946" s="195"/>
      <c r="F1946" s="196"/>
      <c r="G1946" s="197" t="str">
        <f t="shared" si="60"/>
        <v/>
      </c>
      <c r="H1946" s="203"/>
      <c r="I1946" s="97"/>
      <c r="J1946" s="3" t="b">
        <f t="shared" si="61"/>
        <v>0</v>
      </c>
      <c r="K1946" s="1" t="b">
        <f>IF(AND(B1946&lt;&gt;"",COUNTIF(Buildings!B:B,B1946)=0),TRUE,FALSE)</f>
        <v>0</v>
      </c>
    </row>
    <row r="1947" spans="1:11" s="3" customFormat="1" ht="16.5" customHeight="1">
      <c r="A1947" s="96"/>
      <c r="B1947" s="199"/>
      <c r="C1947" s="200"/>
      <c r="D1947" s="200"/>
      <c r="E1947" s="200"/>
      <c r="F1947" s="201"/>
      <c r="G1947" s="197" t="str">
        <f t="shared" si="60"/>
        <v/>
      </c>
      <c r="H1947" s="203"/>
      <c r="I1947" s="97"/>
      <c r="J1947" s="3" t="b">
        <f t="shared" si="61"/>
        <v>0</v>
      </c>
      <c r="K1947" s="1" t="b">
        <f>IF(AND(B1947&lt;&gt;"",COUNTIF(Buildings!B:B,B1947)=0),TRUE,FALSE)</f>
        <v>0</v>
      </c>
    </row>
    <row r="1948" spans="1:11" s="3" customFormat="1" ht="16.5" customHeight="1">
      <c r="A1948" s="96"/>
      <c r="B1948" s="194"/>
      <c r="C1948" s="195"/>
      <c r="D1948" s="195"/>
      <c r="E1948" s="195"/>
      <c r="F1948" s="196"/>
      <c r="G1948" s="197" t="str">
        <f t="shared" si="60"/>
        <v/>
      </c>
      <c r="H1948" s="203"/>
      <c r="I1948" s="97"/>
      <c r="J1948" s="3" t="b">
        <f t="shared" si="61"/>
        <v>0</v>
      </c>
      <c r="K1948" s="1" t="b">
        <f>IF(AND(B1948&lt;&gt;"",COUNTIF(Buildings!B:B,B1948)=0),TRUE,FALSE)</f>
        <v>0</v>
      </c>
    </row>
    <row r="1949" spans="1:11" s="3" customFormat="1" ht="16.5" customHeight="1">
      <c r="A1949" s="96"/>
      <c r="B1949" s="199"/>
      <c r="C1949" s="200"/>
      <c r="D1949" s="200"/>
      <c r="E1949" s="200"/>
      <c r="F1949" s="201"/>
      <c r="G1949" s="197" t="str">
        <f t="shared" si="60"/>
        <v/>
      </c>
      <c r="H1949" s="203"/>
      <c r="I1949" s="97"/>
      <c r="J1949" s="3" t="b">
        <f t="shared" si="61"/>
        <v>0</v>
      </c>
      <c r="K1949" s="1" t="b">
        <f>IF(AND(B1949&lt;&gt;"",COUNTIF(Buildings!B:B,B1949)=0),TRUE,FALSE)</f>
        <v>0</v>
      </c>
    </row>
    <row r="1950" spans="1:11" s="3" customFormat="1" ht="16.5" customHeight="1">
      <c r="A1950" s="96"/>
      <c r="B1950" s="194"/>
      <c r="C1950" s="195"/>
      <c r="D1950" s="195"/>
      <c r="E1950" s="195"/>
      <c r="F1950" s="196"/>
      <c r="G1950" s="197" t="str">
        <f t="shared" si="60"/>
        <v/>
      </c>
      <c r="H1950" s="203"/>
      <c r="I1950" s="97"/>
      <c r="J1950" s="3" t="b">
        <f t="shared" si="61"/>
        <v>0</v>
      </c>
      <c r="K1950" s="1" t="b">
        <f>IF(AND(B1950&lt;&gt;"",COUNTIF(Buildings!B:B,B1950)=0),TRUE,FALSE)</f>
        <v>0</v>
      </c>
    </row>
    <row r="1951" spans="1:11" s="3" customFormat="1" ht="16.5" customHeight="1">
      <c r="A1951" s="96"/>
      <c r="B1951" s="199"/>
      <c r="C1951" s="200"/>
      <c r="D1951" s="200"/>
      <c r="E1951" s="200"/>
      <c r="F1951" s="201"/>
      <c r="G1951" s="197" t="str">
        <f t="shared" si="60"/>
        <v/>
      </c>
      <c r="H1951" s="203"/>
      <c r="I1951" s="97"/>
      <c r="J1951" s="3" t="b">
        <f t="shared" si="61"/>
        <v>0</v>
      </c>
      <c r="K1951" s="1" t="b">
        <f>IF(AND(B1951&lt;&gt;"",COUNTIF(Buildings!B:B,B1951)=0),TRUE,FALSE)</f>
        <v>0</v>
      </c>
    </row>
    <row r="1952" spans="1:11" s="3" customFormat="1" ht="16.5" customHeight="1">
      <c r="A1952" s="96"/>
      <c r="B1952" s="194"/>
      <c r="C1952" s="195"/>
      <c r="D1952" s="195"/>
      <c r="E1952" s="195"/>
      <c r="F1952" s="196"/>
      <c r="G1952" s="197" t="str">
        <f t="shared" si="60"/>
        <v/>
      </c>
      <c r="H1952" s="203"/>
      <c r="I1952" s="97"/>
      <c r="J1952" s="3" t="b">
        <f t="shared" si="61"/>
        <v>0</v>
      </c>
      <c r="K1952" s="1" t="b">
        <f>IF(AND(B1952&lt;&gt;"",COUNTIF(Buildings!B:B,B1952)=0),TRUE,FALSE)</f>
        <v>0</v>
      </c>
    </row>
    <row r="1953" spans="1:11" s="3" customFormat="1" ht="16.5" customHeight="1">
      <c r="A1953" s="96"/>
      <c r="B1953" s="199"/>
      <c r="C1953" s="200"/>
      <c r="D1953" s="200"/>
      <c r="E1953" s="200"/>
      <c r="F1953" s="201"/>
      <c r="G1953" s="197" t="str">
        <f t="shared" si="60"/>
        <v/>
      </c>
      <c r="H1953" s="203"/>
      <c r="I1953" s="97"/>
      <c r="J1953" s="3" t="b">
        <f t="shared" si="61"/>
        <v>0</v>
      </c>
      <c r="K1953" s="1" t="b">
        <f>IF(AND(B1953&lt;&gt;"",COUNTIF(Buildings!B:B,B1953)=0),TRUE,FALSE)</f>
        <v>0</v>
      </c>
    </row>
    <row r="1954" spans="1:11" s="3" customFormat="1" ht="16.5" customHeight="1">
      <c r="A1954" s="96"/>
      <c r="B1954" s="194"/>
      <c r="C1954" s="195"/>
      <c r="D1954" s="195"/>
      <c r="E1954" s="195"/>
      <c r="F1954" s="196"/>
      <c r="G1954" s="197" t="str">
        <f t="shared" si="60"/>
        <v/>
      </c>
      <c r="H1954" s="203"/>
      <c r="I1954" s="97"/>
      <c r="J1954" s="3" t="b">
        <f t="shared" si="61"/>
        <v>0</v>
      </c>
      <c r="K1954" s="1" t="b">
        <f>IF(AND(B1954&lt;&gt;"",COUNTIF(Buildings!B:B,B1954)=0),TRUE,FALSE)</f>
        <v>0</v>
      </c>
    </row>
    <row r="1955" spans="1:11" s="3" customFormat="1" ht="16.5" customHeight="1">
      <c r="A1955" s="96"/>
      <c r="B1955" s="199"/>
      <c r="C1955" s="200"/>
      <c r="D1955" s="200"/>
      <c r="E1955" s="200"/>
      <c r="F1955" s="201"/>
      <c r="G1955" s="197" t="str">
        <f t="shared" si="60"/>
        <v/>
      </c>
      <c r="H1955" s="203"/>
      <c r="I1955" s="97"/>
      <c r="J1955" s="3" t="b">
        <f t="shared" si="61"/>
        <v>0</v>
      </c>
      <c r="K1955" s="1" t="b">
        <f>IF(AND(B1955&lt;&gt;"",COUNTIF(Buildings!B:B,B1955)=0),TRUE,FALSE)</f>
        <v>0</v>
      </c>
    </row>
    <row r="1956" spans="1:11" s="3" customFormat="1" ht="16.5" customHeight="1">
      <c r="A1956" s="96"/>
      <c r="B1956" s="194"/>
      <c r="C1956" s="195"/>
      <c r="D1956" s="195"/>
      <c r="E1956" s="195"/>
      <c r="F1956" s="196"/>
      <c r="G1956" s="197" t="str">
        <f t="shared" si="60"/>
        <v/>
      </c>
      <c r="H1956" s="203"/>
      <c r="I1956" s="97"/>
      <c r="J1956" s="3" t="b">
        <f t="shared" si="61"/>
        <v>0</v>
      </c>
      <c r="K1956" s="1" t="b">
        <f>IF(AND(B1956&lt;&gt;"",COUNTIF(Buildings!B:B,B1956)=0),TRUE,FALSE)</f>
        <v>0</v>
      </c>
    </row>
    <row r="1957" spans="1:11" s="3" customFormat="1" ht="16.5" customHeight="1">
      <c r="A1957" s="96"/>
      <c r="B1957" s="199"/>
      <c r="C1957" s="200"/>
      <c r="D1957" s="200"/>
      <c r="E1957" s="200"/>
      <c r="F1957" s="201"/>
      <c r="G1957" s="197" t="str">
        <f t="shared" si="60"/>
        <v/>
      </c>
      <c r="H1957" s="203"/>
      <c r="I1957" s="97"/>
      <c r="J1957" s="3" t="b">
        <f t="shared" si="61"/>
        <v>0</v>
      </c>
      <c r="K1957" s="1" t="b">
        <f>IF(AND(B1957&lt;&gt;"",COUNTIF(Buildings!B:B,B1957)=0),TRUE,FALSE)</f>
        <v>0</v>
      </c>
    </row>
    <row r="1958" spans="1:11" s="3" customFormat="1" ht="16.5" customHeight="1">
      <c r="A1958" s="96"/>
      <c r="B1958" s="194"/>
      <c r="C1958" s="195"/>
      <c r="D1958" s="195"/>
      <c r="E1958" s="195"/>
      <c r="F1958" s="196"/>
      <c r="G1958" s="197" t="str">
        <f t="shared" si="60"/>
        <v/>
      </c>
      <c r="H1958" s="203"/>
      <c r="I1958" s="97"/>
      <c r="J1958" s="3" t="b">
        <f t="shared" si="61"/>
        <v>0</v>
      </c>
      <c r="K1958" s="1" t="b">
        <f>IF(AND(B1958&lt;&gt;"",COUNTIF(Buildings!B:B,B1958)=0),TRUE,FALSE)</f>
        <v>0</v>
      </c>
    </row>
    <row r="1959" spans="1:11" s="3" customFormat="1" ht="16.5" customHeight="1">
      <c r="A1959" s="96"/>
      <c r="B1959" s="199"/>
      <c r="C1959" s="200"/>
      <c r="D1959" s="200"/>
      <c r="E1959" s="200"/>
      <c r="F1959" s="201"/>
      <c r="G1959" s="197" t="str">
        <f t="shared" si="60"/>
        <v/>
      </c>
      <c r="H1959" s="203"/>
      <c r="I1959" s="97"/>
      <c r="J1959" s="3" t="b">
        <f t="shared" si="61"/>
        <v>0</v>
      </c>
      <c r="K1959" s="1" t="b">
        <f>IF(AND(B1959&lt;&gt;"",COUNTIF(Buildings!B:B,B1959)=0),TRUE,FALSE)</f>
        <v>0</v>
      </c>
    </row>
    <row r="1960" spans="1:11" s="3" customFormat="1" ht="16.5" customHeight="1">
      <c r="A1960" s="96"/>
      <c r="B1960" s="194"/>
      <c r="C1960" s="195"/>
      <c r="D1960" s="195"/>
      <c r="E1960" s="195"/>
      <c r="F1960" s="196"/>
      <c r="G1960" s="197" t="str">
        <f t="shared" si="60"/>
        <v/>
      </c>
      <c r="H1960" s="203"/>
      <c r="I1960" s="97"/>
      <c r="J1960" s="3" t="b">
        <f t="shared" si="61"/>
        <v>0</v>
      </c>
      <c r="K1960" s="1" t="b">
        <f>IF(AND(B1960&lt;&gt;"",COUNTIF(Buildings!B:B,B1960)=0),TRUE,FALSE)</f>
        <v>0</v>
      </c>
    </row>
    <row r="1961" spans="1:11" s="3" customFormat="1" ht="16.5" customHeight="1">
      <c r="A1961" s="96"/>
      <c r="B1961" s="199"/>
      <c r="C1961" s="200"/>
      <c r="D1961" s="200"/>
      <c r="E1961" s="200"/>
      <c r="F1961" s="201"/>
      <c r="G1961" s="197" t="str">
        <f t="shared" si="60"/>
        <v/>
      </c>
      <c r="H1961" s="203"/>
      <c r="I1961" s="97"/>
      <c r="J1961" s="3" t="b">
        <f t="shared" si="61"/>
        <v>0</v>
      </c>
      <c r="K1961" s="1" t="b">
        <f>IF(AND(B1961&lt;&gt;"",COUNTIF(Buildings!B:B,B1961)=0),TRUE,FALSE)</f>
        <v>0</v>
      </c>
    </row>
    <row r="1962" spans="1:11" s="3" customFormat="1" ht="16.5" customHeight="1">
      <c r="A1962" s="96"/>
      <c r="B1962" s="194"/>
      <c r="C1962" s="195"/>
      <c r="D1962" s="195"/>
      <c r="E1962" s="195"/>
      <c r="F1962" s="196"/>
      <c r="G1962" s="197" t="str">
        <f t="shared" si="60"/>
        <v/>
      </c>
      <c r="H1962" s="203"/>
      <c r="I1962" s="97"/>
      <c r="J1962" s="3" t="b">
        <f t="shared" si="61"/>
        <v>0</v>
      </c>
      <c r="K1962" s="1" t="b">
        <f>IF(AND(B1962&lt;&gt;"",COUNTIF(Buildings!B:B,B1962)=0),TRUE,FALSE)</f>
        <v>0</v>
      </c>
    </row>
    <row r="1963" spans="1:11" s="3" customFormat="1" ht="16.5" customHeight="1">
      <c r="A1963" s="96"/>
      <c r="B1963" s="199"/>
      <c r="C1963" s="200"/>
      <c r="D1963" s="200"/>
      <c r="E1963" s="200"/>
      <c r="F1963" s="201"/>
      <c r="G1963" s="197" t="str">
        <f t="shared" si="60"/>
        <v/>
      </c>
      <c r="H1963" s="203"/>
      <c r="I1963" s="97"/>
      <c r="J1963" s="3" t="b">
        <f t="shared" si="61"/>
        <v>0</v>
      </c>
      <c r="K1963" s="1" t="b">
        <f>IF(AND(B1963&lt;&gt;"",COUNTIF(Buildings!B:B,B1963)=0),TRUE,FALSE)</f>
        <v>0</v>
      </c>
    </row>
    <row r="1964" spans="1:11" s="3" customFormat="1" ht="16.5" customHeight="1">
      <c r="A1964" s="96"/>
      <c r="B1964" s="194"/>
      <c r="C1964" s="195"/>
      <c r="D1964" s="195"/>
      <c r="E1964" s="195"/>
      <c r="F1964" s="196"/>
      <c r="G1964" s="197" t="str">
        <f t="shared" si="60"/>
        <v/>
      </c>
      <c r="H1964" s="203"/>
      <c r="I1964" s="97"/>
      <c r="J1964" s="3" t="b">
        <f t="shared" si="61"/>
        <v>0</v>
      </c>
      <c r="K1964" s="1" t="b">
        <f>IF(AND(B1964&lt;&gt;"",COUNTIF(Buildings!B:B,B1964)=0),TRUE,FALSE)</f>
        <v>0</v>
      </c>
    </row>
    <row r="1965" spans="1:11" s="3" customFormat="1" ht="16.5" customHeight="1">
      <c r="A1965" s="96"/>
      <c r="B1965" s="199"/>
      <c r="C1965" s="200"/>
      <c r="D1965" s="200"/>
      <c r="E1965" s="200"/>
      <c r="F1965" s="201"/>
      <c r="G1965" s="197" t="str">
        <f t="shared" si="60"/>
        <v/>
      </c>
      <c r="H1965" s="203"/>
      <c r="I1965" s="97"/>
      <c r="J1965" s="3" t="b">
        <f t="shared" si="61"/>
        <v>0</v>
      </c>
      <c r="K1965" s="1" t="b">
        <f>IF(AND(B1965&lt;&gt;"",COUNTIF(Buildings!B:B,B1965)=0),TRUE,FALSE)</f>
        <v>0</v>
      </c>
    </row>
    <row r="1966" spans="1:11" s="3" customFormat="1" ht="16.5" customHeight="1">
      <c r="A1966" s="96"/>
      <c r="B1966" s="194"/>
      <c r="C1966" s="195"/>
      <c r="D1966" s="195"/>
      <c r="E1966" s="195"/>
      <c r="F1966" s="196"/>
      <c r="G1966" s="197" t="str">
        <f t="shared" si="60"/>
        <v/>
      </c>
      <c r="H1966" s="203"/>
      <c r="I1966" s="97"/>
      <c r="J1966" s="3" t="b">
        <f t="shared" si="61"/>
        <v>0</v>
      </c>
      <c r="K1966" s="1" t="b">
        <f>IF(AND(B1966&lt;&gt;"",COUNTIF(Buildings!B:B,B1966)=0),TRUE,FALSE)</f>
        <v>0</v>
      </c>
    </row>
    <row r="1967" spans="1:11" s="3" customFormat="1" ht="16.5" customHeight="1">
      <c r="A1967" s="96"/>
      <c r="B1967" s="199"/>
      <c r="C1967" s="200"/>
      <c r="D1967" s="200"/>
      <c r="E1967" s="200"/>
      <c r="F1967" s="201"/>
      <c r="G1967" s="197" t="str">
        <f t="shared" si="60"/>
        <v/>
      </c>
      <c r="H1967" s="203"/>
      <c r="I1967" s="97"/>
      <c r="J1967" s="3" t="b">
        <f t="shared" si="61"/>
        <v>0</v>
      </c>
      <c r="K1967" s="1" t="b">
        <f>IF(AND(B1967&lt;&gt;"",COUNTIF(Buildings!B:B,B1967)=0),TRUE,FALSE)</f>
        <v>0</v>
      </c>
    </row>
    <row r="1968" spans="1:11" s="3" customFormat="1" ht="16.5" customHeight="1">
      <c r="A1968" s="96"/>
      <c r="B1968" s="194"/>
      <c r="C1968" s="195"/>
      <c r="D1968" s="195"/>
      <c r="E1968" s="195"/>
      <c r="F1968" s="196"/>
      <c r="G1968" s="197" t="str">
        <f t="shared" si="60"/>
        <v/>
      </c>
      <c r="H1968" s="203"/>
      <c r="I1968" s="97"/>
      <c r="J1968" s="3" t="b">
        <f t="shared" si="61"/>
        <v>0</v>
      </c>
      <c r="K1968" s="1" t="b">
        <f>IF(AND(B1968&lt;&gt;"",COUNTIF(Buildings!B:B,B1968)=0),TRUE,FALSE)</f>
        <v>0</v>
      </c>
    </row>
    <row r="1969" spans="1:11" s="3" customFormat="1" ht="16.5" customHeight="1">
      <c r="A1969" s="96"/>
      <c r="B1969" s="199"/>
      <c r="C1969" s="200"/>
      <c r="D1969" s="200"/>
      <c r="E1969" s="200"/>
      <c r="F1969" s="201"/>
      <c r="G1969" s="197" t="str">
        <f t="shared" si="60"/>
        <v/>
      </c>
      <c r="H1969" s="203"/>
      <c r="I1969" s="97"/>
      <c r="J1969" s="3" t="b">
        <f t="shared" si="61"/>
        <v>0</v>
      </c>
      <c r="K1969" s="1" t="b">
        <f>IF(AND(B1969&lt;&gt;"",COUNTIF(Buildings!B:B,B1969)=0),TRUE,FALSE)</f>
        <v>0</v>
      </c>
    </row>
    <row r="1970" spans="1:11" s="3" customFormat="1" ht="16.5" customHeight="1">
      <c r="A1970" s="96"/>
      <c r="B1970" s="194"/>
      <c r="C1970" s="195"/>
      <c r="D1970" s="195"/>
      <c r="E1970" s="195"/>
      <c r="F1970" s="196"/>
      <c r="G1970" s="197" t="str">
        <f t="shared" si="60"/>
        <v/>
      </c>
      <c r="H1970" s="203"/>
      <c r="I1970" s="97"/>
      <c r="J1970" s="3" t="b">
        <f t="shared" si="61"/>
        <v>0</v>
      </c>
      <c r="K1970" s="1" t="b">
        <f>IF(AND(B1970&lt;&gt;"",COUNTIF(Buildings!B:B,B1970)=0),TRUE,FALSE)</f>
        <v>0</v>
      </c>
    </row>
    <row r="1971" spans="1:11" s="3" customFormat="1" ht="16.5" customHeight="1">
      <c r="A1971" s="96"/>
      <c r="B1971" s="199"/>
      <c r="C1971" s="200"/>
      <c r="D1971" s="200"/>
      <c r="E1971" s="200"/>
      <c r="F1971" s="201"/>
      <c r="G1971" s="197" t="str">
        <f t="shared" si="60"/>
        <v/>
      </c>
      <c r="H1971" s="203"/>
      <c r="I1971" s="97"/>
      <c r="J1971" s="3" t="b">
        <f t="shared" si="61"/>
        <v>0</v>
      </c>
      <c r="K1971" s="1" t="b">
        <f>IF(AND(B1971&lt;&gt;"",COUNTIF(Buildings!B:B,B1971)=0),TRUE,FALSE)</f>
        <v>0</v>
      </c>
    </row>
    <row r="1972" spans="1:11" s="3" customFormat="1" ht="16.5" customHeight="1">
      <c r="A1972" s="96"/>
      <c r="B1972" s="194"/>
      <c r="C1972" s="195"/>
      <c r="D1972" s="195"/>
      <c r="E1972" s="195"/>
      <c r="F1972" s="196"/>
      <c r="G1972" s="197" t="str">
        <f t="shared" si="60"/>
        <v/>
      </c>
      <c r="H1972" s="203"/>
      <c r="I1972" s="97"/>
      <c r="J1972" s="3" t="b">
        <f t="shared" si="61"/>
        <v>0</v>
      </c>
      <c r="K1972" s="1" t="b">
        <f>IF(AND(B1972&lt;&gt;"",COUNTIF(Buildings!B:B,B1972)=0),TRUE,FALSE)</f>
        <v>0</v>
      </c>
    </row>
    <row r="1973" spans="1:11" s="3" customFormat="1" ht="16.5" customHeight="1">
      <c r="A1973" s="96"/>
      <c r="B1973" s="199"/>
      <c r="C1973" s="200"/>
      <c r="D1973" s="200"/>
      <c r="E1973" s="200"/>
      <c r="F1973" s="201"/>
      <c r="G1973" s="197" t="str">
        <f t="shared" si="60"/>
        <v/>
      </c>
      <c r="H1973" s="203"/>
      <c r="I1973" s="97"/>
      <c r="J1973" s="3" t="b">
        <f t="shared" si="61"/>
        <v>0</v>
      </c>
      <c r="K1973" s="1" t="b">
        <f>IF(AND(B1973&lt;&gt;"",COUNTIF(Buildings!B:B,B1973)=0),TRUE,FALSE)</f>
        <v>0</v>
      </c>
    </row>
    <row r="1974" spans="1:11" s="3" customFormat="1" ht="16.5" customHeight="1">
      <c r="A1974" s="96"/>
      <c r="B1974" s="194"/>
      <c r="C1974" s="195"/>
      <c r="D1974" s="195"/>
      <c r="E1974" s="195"/>
      <c r="F1974" s="196"/>
      <c r="G1974" s="197" t="str">
        <f t="shared" si="60"/>
        <v/>
      </c>
      <c r="H1974" s="203"/>
      <c r="I1974" s="97"/>
      <c r="J1974" s="3" t="b">
        <f t="shared" si="61"/>
        <v>0</v>
      </c>
      <c r="K1974" s="1" t="b">
        <f>IF(AND(B1974&lt;&gt;"",COUNTIF(Buildings!B:B,B1974)=0),TRUE,FALSE)</f>
        <v>0</v>
      </c>
    </row>
    <row r="1975" spans="1:11" s="3" customFormat="1" ht="16.5" customHeight="1">
      <c r="A1975" s="96"/>
      <c r="B1975" s="199"/>
      <c r="C1975" s="200"/>
      <c r="D1975" s="200"/>
      <c r="E1975" s="200"/>
      <c r="F1975" s="201"/>
      <c r="G1975" s="197" t="str">
        <f t="shared" si="60"/>
        <v/>
      </c>
      <c r="H1975" s="203"/>
      <c r="I1975" s="97"/>
      <c r="J1975" s="3" t="b">
        <f t="shared" si="61"/>
        <v>0</v>
      </c>
      <c r="K1975" s="1" t="b">
        <f>IF(AND(B1975&lt;&gt;"",COUNTIF(Buildings!B:B,B1975)=0),TRUE,FALSE)</f>
        <v>0</v>
      </c>
    </row>
    <row r="1976" spans="1:11" s="3" customFormat="1" ht="16.5" customHeight="1">
      <c r="A1976" s="96"/>
      <c r="B1976" s="194"/>
      <c r="C1976" s="195"/>
      <c r="D1976" s="195"/>
      <c r="E1976" s="195"/>
      <c r="F1976" s="196"/>
      <c r="G1976" s="197" t="str">
        <f t="shared" si="60"/>
        <v/>
      </c>
      <c r="H1976" s="203"/>
      <c r="I1976" s="97"/>
      <c r="J1976" s="3" t="b">
        <f t="shared" si="61"/>
        <v>0</v>
      </c>
      <c r="K1976" s="1" t="b">
        <f>IF(AND(B1976&lt;&gt;"",COUNTIF(Buildings!B:B,B1976)=0),TRUE,FALSE)</f>
        <v>0</v>
      </c>
    </row>
    <row r="1977" spans="1:11" s="3" customFormat="1" ht="16.5" customHeight="1">
      <c r="A1977" s="96"/>
      <c r="B1977" s="199"/>
      <c r="C1977" s="200"/>
      <c r="D1977" s="200"/>
      <c r="E1977" s="200"/>
      <c r="F1977" s="201"/>
      <c r="G1977" s="197" t="str">
        <f t="shared" si="60"/>
        <v/>
      </c>
      <c r="H1977" s="203"/>
      <c r="I1977" s="97"/>
      <c r="J1977" s="3" t="b">
        <f t="shared" si="61"/>
        <v>0</v>
      </c>
      <c r="K1977" s="1" t="b">
        <f>IF(AND(B1977&lt;&gt;"",COUNTIF(Buildings!B:B,B1977)=0),TRUE,FALSE)</f>
        <v>0</v>
      </c>
    </row>
    <row r="1978" spans="1:11" s="3" customFormat="1" ht="16.5" customHeight="1">
      <c r="A1978" s="96"/>
      <c r="B1978" s="194"/>
      <c r="C1978" s="195"/>
      <c r="D1978" s="195"/>
      <c r="E1978" s="195"/>
      <c r="F1978" s="196"/>
      <c r="G1978" s="197" t="str">
        <f t="shared" si="60"/>
        <v/>
      </c>
      <c r="H1978" s="203"/>
      <c r="I1978" s="97"/>
      <c r="J1978" s="3" t="b">
        <f t="shared" si="61"/>
        <v>0</v>
      </c>
      <c r="K1978" s="1" t="b">
        <f>IF(AND(B1978&lt;&gt;"",COUNTIF(Buildings!B:B,B1978)=0),TRUE,FALSE)</f>
        <v>0</v>
      </c>
    </row>
    <row r="1979" spans="1:11" s="3" customFormat="1" ht="16.5" customHeight="1">
      <c r="A1979" s="96"/>
      <c r="B1979" s="199"/>
      <c r="C1979" s="200"/>
      <c r="D1979" s="200"/>
      <c r="E1979" s="200"/>
      <c r="F1979" s="201"/>
      <c r="G1979" s="197" t="str">
        <f t="shared" si="60"/>
        <v/>
      </c>
      <c r="H1979" s="203"/>
      <c r="I1979" s="97"/>
      <c r="J1979" s="3" t="b">
        <f t="shared" si="61"/>
        <v>0</v>
      </c>
      <c r="K1979" s="1" t="b">
        <f>IF(AND(B1979&lt;&gt;"",COUNTIF(Buildings!B:B,B1979)=0),TRUE,FALSE)</f>
        <v>0</v>
      </c>
    </row>
    <row r="1980" spans="1:11" s="3" customFormat="1" ht="16.5" customHeight="1">
      <c r="A1980" s="96"/>
      <c r="B1980" s="194"/>
      <c r="C1980" s="195"/>
      <c r="D1980" s="195"/>
      <c r="E1980" s="195"/>
      <c r="F1980" s="196"/>
      <c r="G1980" s="197" t="str">
        <f t="shared" si="60"/>
        <v/>
      </c>
      <c r="H1980" s="203"/>
      <c r="I1980" s="97"/>
      <c r="J1980" s="3" t="b">
        <f t="shared" si="61"/>
        <v>0</v>
      </c>
      <c r="K1980" s="1" t="b">
        <f>IF(AND(B1980&lt;&gt;"",COUNTIF(Buildings!B:B,B1980)=0),TRUE,FALSE)</f>
        <v>0</v>
      </c>
    </row>
    <row r="1981" spans="1:11" s="3" customFormat="1" ht="16.5" customHeight="1">
      <c r="A1981" s="96"/>
      <c r="B1981" s="199"/>
      <c r="C1981" s="200"/>
      <c r="D1981" s="200"/>
      <c r="E1981" s="200"/>
      <c r="F1981" s="201"/>
      <c r="G1981" s="197" t="str">
        <f t="shared" si="60"/>
        <v/>
      </c>
      <c r="H1981" s="203"/>
      <c r="I1981" s="97"/>
      <c r="J1981" s="3" t="b">
        <f t="shared" si="61"/>
        <v>0</v>
      </c>
      <c r="K1981" s="1" t="b">
        <f>IF(AND(B1981&lt;&gt;"",COUNTIF(Buildings!B:B,B1981)=0),TRUE,FALSE)</f>
        <v>0</v>
      </c>
    </row>
    <row r="1982" spans="1:11" s="3" customFormat="1" ht="16.5" customHeight="1">
      <c r="A1982" s="96"/>
      <c r="B1982" s="194"/>
      <c r="C1982" s="195"/>
      <c r="D1982" s="195"/>
      <c r="E1982" s="195"/>
      <c r="F1982" s="196"/>
      <c r="G1982" s="197" t="str">
        <f t="shared" si="60"/>
        <v/>
      </c>
      <c r="H1982" s="203"/>
      <c r="I1982" s="97"/>
      <c r="J1982" s="3" t="b">
        <f t="shared" si="61"/>
        <v>0</v>
      </c>
      <c r="K1982" s="1" t="b">
        <f>IF(AND(B1982&lt;&gt;"",COUNTIF(Buildings!B:B,B1982)=0),TRUE,FALSE)</f>
        <v>0</v>
      </c>
    </row>
    <row r="1983" spans="1:11" s="3" customFormat="1" ht="16.5" customHeight="1">
      <c r="A1983" s="96"/>
      <c r="B1983" s="199"/>
      <c r="C1983" s="200"/>
      <c r="D1983" s="200"/>
      <c r="E1983" s="200"/>
      <c r="F1983" s="201"/>
      <c r="G1983" s="197" t="str">
        <f t="shared" si="60"/>
        <v/>
      </c>
      <c r="H1983" s="203"/>
      <c r="I1983" s="97"/>
      <c r="J1983" s="3" t="b">
        <f t="shared" si="61"/>
        <v>0</v>
      </c>
      <c r="K1983" s="1" t="b">
        <f>IF(AND(B1983&lt;&gt;"",COUNTIF(Buildings!B:B,B1983)=0),TRUE,FALSE)</f>
        <v>0</v>
      </c>
    </row>
    <row r="1984" spans="1:11" s="3" customFormat="1" ht="16.5" customHeight="1">
      <c r="A1984" s="96"/>
      <c r="B1984" s="194"/>
      <c r="C1984" s="195"/>
      <c r="D1984" s="195"/>
      <c r="E1984" s="195"/>
      <c r="F1984" s="196"/>
      <c r="G1984" s="197" t="str">
        <f t="shared" si="60"/>
        <v/>
      </c>
      <c r="H1984" s="203"/>
      <c r="I1984" s="97"/>
      <c r="J1984" s="3" t="b">
        <f t="shared" si="61"/>
        <v>0</v>
      </c>
      <c r="K1984" s="1" t="b">
        <f>IF(AND(B1984&lt;&gt;"",COUNTIF(Buildings!B:B,B1984)=0),TRUE,FALSE)</f>
        <v>0</v>
      </c>
    </row>
    <row r="1985" spans="1:11" s="3" customFormat="1" ht="16.5" customHeight="1">
      <c r="A1985" s="96"/>
      <c r="B1985" s="199"/>
      <c r="C1985" s="200"/>
      <c r="D1985" s="200"/>
      <c r="E1985" s="200"/>
      <c r="F1985" s="201"/>
      <c r="G1985" s="197" t="str">
        <f t="shared" si="60"/>
        <v/>
      </c>
      <c r="H1985" s="203"/>
      <c r="I1985" s="97"/>
      <c r="J1985" s="3" t="b">
        <f t="shared" si="61"/>
        <v>0</v>
      </c>
      <c r="K1985" s="1" t="b">
        <f>IF(AND(B1985&lt;&gt;"",COUNTIF(Buildings!B:B,B1985)=0),TRUE,FALSE)</f>
        <v>0</v>
      </c>
    </row>
    <row r="1986" spans="1:11" s="3" customFormat="1" ht="16.5" customHeight="1">
      <c r="A1986" s="96"/>
      <c r="B1986" s="194"/>
      <c r="C1986" s="195"/>
      <c r="D1986" s="195"/>
      <c r="E1986" s="195"/>
      <c r="F1986" s="196"/>
      <c r="G1986" s="197" t="str">
        <f t="shared" si="60"/>
        <v/>
      </c>
      <c r="H1986" s="203"/>
      <c r="I1986" s="97"/>
      <c r="J1986" s="3" t="b">
        <f t="shared" si="61"/>
        <v>0</v>
      </c>
      <c r="K1986" s="1" t="b">
        <f>IF(AND(B1986&lt;&gt;"",COUNTIF(Buildings!B:B,B1986)=0),TRUE,FALSE)</f>
        <v>0</v>
      </c>
    </row>
    <row r="1987" spans="1:11" s="3" customFormat="1" ht="16.5" customHeight="1">
      <c r="A1987" s="96"/>
      <c r="B1987" s="199"/>
      <c r="C1987" s="200"/>
      <c r="D1987" s="200"/>
      <c r="E1987" s="200"/>
      <c r="F1987" s="201"/>
      <c r="G1987" s="197" t="str">
        <f t="shared" si="60"/>
        <v/>
      </c>
      <c r="H1987" s="203"/>
      <c r="I1987" s="97"/>
      <c r="J1987" s="3" t="b">
        <f t="shared" si="61"/>
        <v>0</v>
      </c>
      <c r="K1987" s="1" t="b">
        <f>IF(AND(B1987&lt;&gt;"",COUNTIF(Buildings!B:B,B1987)=0),TRUE,FALSE)</f>
        <v>0</v>
      </c>
    </row>
    <row r="1988" spans="1:11" s="3" customFormat="1" ht="16.5" customHeight="1">
      <c r="A1988" s="96"/>
      <c r="B1988" s="194"/>
      <c r="C1988" s="195"/>
      <c r="D1988" s="195"/>
      <c r="E1988" s="195"/>
      <c r="F1988" s="196"/>
      <c r="G1988" s="197" t="str">
        <f t="shared" ref="G1988:G2051" si="62">IF(F1988="","",F1988)</f>
        <v/>
      </c>
      <c r="H1988" s="203"/>
      <c r="I1988" s="97"/>
      <c r="J1988" s="3" t="b">
        <f t="shared" ref="J1988:J2051" si="63">IF(F1988=G1988,FALSE,TRUE)</f>
        <v>0</v>
      </c>
      <c r="K1988" s="1" t="b">
        <f>IF(AND(B1988&lt;&gt;"",COUNTIF(Buildings!B:B,B1988)=0),TRUE,FALSE)</f>
        <v>0</v>
      </c>
    </row>
    <row r="1989" spans="1:11" s="3" customFormat="1" ht="16.5" customHeight="1">
      <c r="A1989" s="96"/>
      <c r="B1989" s="199"/>
      <c r="C1989" s="200"/>
      <c r="D1989" s="200"/>
      <c r="E1989" s="200"/>
      <c r="F1989" s="201"/>
      <c r="G1989" s="197" t="str">
        <f t="shared" si="62"/>
        <v/>
      </c>
      <c r="H1989" s="203"/>
      <c r="I1989" s="97"/>
      <c r="J1989" s="3" t="b">
        <f t="shared" si="63"/>
        <v>0</v>
      </c>
      <c r="K1989" s="1" t="b">
        <f>IF(AND(B1989&lt;&gt;"",COUNTIF(Buildings!B:B,B1989)=0),TRUE,FALSE)</f>
        <v>0</v>
      </c>
    </row>
    <row r="1990" spans="1:11" s="3" customFormat="1" ht="16.5" customHeight="1">
      <c r="A1990" s="96"/>
      <c r="B1990" s="194"/>
      <c r="C1990" s="195"/>
      <c r="D1990" s="195"/>
      <c r="E1990" s="195"/>
      <c r="F1990" s="196"/>
      <c r="G1990" s="197" t="str">
        <f t="shared" si="62"/>
        <v/>
      </c>
      <c r="H1990" s="203"/>
      <c r="I1990" s="97"/>
      <c r="J1990" s="3" t="b">
        <f t="shared" si="63"/>
        <v>0</v>
      </c>
      <c r="K1990" s="1" t="b">
        <f>IF(AND(B1990&lt;&gt;"",COUNTIF(Buildings!B:B,B1990)=0),TRUE,FALSE)</f>
        <v>0</v>
      </c>
    </row>
    <row r="1991" spans="1:11" s="3" customFormat="1" ht="16.5" customHeight="1">
      <c r="A1991" s="96"/>
      <c r="B1991" s="199"/>
      <c r="C1991" s="200"/>
      <c r="D1991" s="200"/>
      <c r="E1991" s="200"/>
      <c r="F1991" s="201"/>
      <c r="G1991" s="197" t="str">
        <f t="shared" si="62"/>
        <v/>
      </c>
      <c r="H1991" s="203"/>
      <c r="I1991" s="97"/>
      <c r="J1991" s="3" t="b">
        <f t="shared" si="63"/>
        <v>0</v>
      </c>
      <c r="K1991" s="1" t="b">
        <f>IF(AND(B1991&lt;&gt;"",COUNTIF(Buildings!B:B,B1991)=0),TRUE,FALSE)</f>
        <v>0</v>
      </c>
    </row>
    <row r="1992" spans="1:11" s="3" customFormat="1" ht="16.5" customHeight="1">
      <c r="A1992" s="96"/>
      <c r="B1992" s="194"/>
      <c r="C1992" s="195"/>
      <c r="D1992" s="195"/>
      <c r="E1992" s="195"/>
      <c r="F1992" s="196"/>
      <c r="G1992" s="197" t="str">
        <f t="shared" si="62"/>
        <v/>
      </c>
      <c r="H1992" s="203"/>
      <c r="I1992" s="97"/>
      <c r="J1992" s="3" t="b">
        <f t="shared" si="63"/>
        <v>0</v>
      </c>
      <c r="K1992" s="1" t="b">
        <f>IF(AND(B1992&lt;&gt;"",COUNTIF(Buildings!B:B,B1992)=0),TRUE,FALSE)</f>
        <v>0</v>
      </c>
    </row>
    <row r="1993" spans="1:11" s="3" customFormat="1" ht="16.5" customHeight="1">
      <c r="A1993" s="96"/>
      <c r="B1993" s="199"/>
      <c r="C1993" s="200"/>
      <c r="D1993" s="200"/>
      <c r="E1993" s="200"/>
      <c r="F1993" s="201"/>
      <c r="G1993" s="197" t="str">
        <f t="shared" si="62"/>
        <v/>
      </c>
      <c r="H1993" s="203"/>
      <c r="I1993" s="97"/>
      <c r="J1993" s="3" t="b">
        <f t="shared" si="63"/>
        <v>0</v>
      </c>
      <c r="K1993" s="1" t="b">
        <f>IF(AND(B1993&lt;&gt;"",COUNTIF(Buildings!B:B,B1993)=0),TRUE,FALSE)</f>
        <v>0</v>
      </c>
    </row>
    <row r="1994" spans="1:11" s="3" customFormat="1" ht="16.5" customHeight="1">
      <c r="A1994" s="96"/>
      <c r="B1994" s="194"/>
      <c r="C1994" s="195"/>
      <c r="D1994" s="195"/>
      <c r="E1994" s="195"/>
      <c r="F1994" s="196"/>
      <c r="G1994" s="197" t="str">
        <f t="shared" si="62"/>
        <v/>
      </c>
      <c r="H1994" s="203"/>
      <c r="I1994" s="97"/>
      <c r="J1994" s="3" t="b">
        <f t="shared" si="63"/>
        <v>0</v>
      </c>
      <c r="K1994" s="1" t="b">
        <f>IF(AND(B1994&lt;&gt;"",COUNTIF(Buildings!B:B,B1994)=0),TRUE,FALSE)</f>
        <v>0</v>
      </c>
    </row>
    <row r="1995" spans="1:11" s="3" customFormat="1" ht="16.5" customHeight="1">
      <c r="A1995" s="96"/>
      <c r="B1995" s="199"/>
      <c r="C1995" s="200"/>
      <c r="D1995" s="200"/>
      <c r="E1995" s="200"/>
      <c r="F1995" s="201"/>
      <c r="G1995" s="197" t="str">
        <f t="shared" si="62"/>
        <v/>
      </c>
      <c r="H1995" s="203"/>
      <c r="I1995" s="97"/>
      <c r="J1995" s="3" t="b">
        <f t="shared" si="63"/>
        <v>0</v>
      </c>
      <c r="K1995" s="1" t="b">
        <f>IF(AND(B1995&lt;&gt;"",COUNTIF(Buildings!B:B,B1995)=0),TRUE,FALSE)</f>
        <v>0</v>
      </c>
    </row>
    <row r="1996" spans="1:11" s="3" customFormat="1" ht="16.5" customHeight="1">
      <c r="A1996" s="96"/>
      <c r="B1996" s="194"/>
      <c r="C1996" s="195"/>
      <c r="D1996" s="195"/>
      <c r="E1996" s="195"/>
      <c r="F1996" s="196"/>
      <c r="G1996" s="197" t="str">
        <f t="shared" si="62"/>
        <v/>
      </c>
      <c r="H1996" s="203"/>
      <c r="I1996" s="97"/>
      <c r="J1996" s="3" t="b">
        <f t="shared" si="63"/>
        <v>0</v>
      </c>
      <c r="K1996" s="1" t="b">
        <f>IF(AND(B1996&lt;&gt;"",COUNTIF(Buildings!B:B,B1996)=0),TRUE,FALSE)</f>
        <v>0</v>
      </c>
    </row>
    <row r="1997" spans="1:11" s="3" customFormat="1" ht="16.5" customHeight="1">
      <c r="A1997" s="96"/>
      <c r="B1997" s="199"/>
      <c r="C1997" s="200"/>
      <c r="D1997" s="200"/>
      <c r="E1997" s="200"/>
      <c r="F1997" s="201"/>
      <c r="G1997" s="197" t="str">
        <f t="shared" si="62"/>
        <v/>
      </c>
      <c r="H1997" s="203"/>
      <c r="I1997" s="97"/>
      <c r="J1997" s="3" t="b">
        <f t="shared" si="63"/>
        <v>0</v>
      </c>
      <c r="K1997" s="1" t="b">
        <f>IF(AND(B1997&lt;&gt;"",COUNTIF(Buildings!B:B,B1997)=0),TRUE,FALSE)</f>
        <v>0</v>
      </c>
    </row>
    <row r="1998" spans="1:11" s="3" customFormat="1" ht="16.5" customHeight="1">
      <c r="A1998" s="96"/>
      <c r="B1998" s="194"/>
      <c r="C1998" s="195"/>
      <c r="D1998" s="195"/>
      <c r="E1998" s="195"/>
      <c r="F1998" s="196"/>
      <c r="G1998" s="197" t="str">
        <f t="shared" si="62"/>
        <v/>
      </c>
      <c r="H1998" s="203"/>
      <c r="I1998" s="97"/>
      <c r="J1998" s="3" t="b">
        <f t="shared" si="63"/>
        <v>0</v>
      </c>
      <c r="K1998" s="1" t="b">
        <f>IF(AND(B1998&lt;&gt;"",COUNTIF(Buildings!B:B,B1998)=0),TRUE,FALSE)</f>
        <v>0</v>
      </c>
    </row>
    <row r="1999" spans="1:11" s="3" customFormat="1" ht="16.5" customHeight="1">
      <c r="A1999" s="96"/>
      <c r="B1999" s="199"/>
      <c r="C1999" s="200"/>
      <c r="D1999" s="200"/>
      <c r="E1999" s="200"/>
      <c r="F1999" s="201"/>
      <c r="G1999" s="197" t="str">
        <f t="shared" si="62"/>
        <v/>
      </c>
      <c r="H1999" s="203"/>
      <c r="I1999" s="97"/>
      <c r="J1999" s="3" t="b">
        <f t="shared" si="63"/>
        <v>0</v>
      </c>
      <c r="K1999" s="1" t="b">
        <f>IF(AND(B1999&lt;&gt;"",COUNTIF(Buildings!B:B,B1999)=0),TRUE,FALSE)</f>
        <v>0</v>
      </c>
    </row>
    <row r="2000" spans="1:11" s="3" customFormat="1" ht="16.5" customHeight="1">
      <c r="A2000" s="96"/>
      <c r="B2000" s="194"/>
      <c r="C2000" s="195"/>
      <c r="D2000" s="195"/>
      <c r="E2000" s="195"/>
      <c r="F2000" s="196"/>
      <c r="G2000" s="197" t="str">
        <f t="shared" si="62"/>
        <v/>
      </c>
      <c r="H2000" s="203"/>
      <c r="I2000" s="97"/>
      <c r="J2000" s="3" t="b">
        <f t="shared" si="63"/>
        <v>0</v>
      </c>
      <c r="K2000" s="1" t="b">
        <f>IF(AND(B2000&lt;&gt;"",COUNTIF(Buildings!B:B,B2000)=0),TRUE,FALSE)</f>
        <v>0</v>
      </c>
    </row>
    <row r="2001" spans="1:11" s="3" customFormat="1" ht="16.5" customHeight="1">
      <c r="A2001" s="96"/>
      <c r="B2001" s="199"/>
      <c r="C2001" s="200"/>
      <c r="D2001" s="200"/>
      <c r="E2001" s="200"/>
      <c r="F2001" s="201"/>
      <c r="G2001" s="197" t="str">
        <f t="shared" si="62"/>
        <v/>
      </c>
      <c r="H2001" s="203"/>
      <c r="I2001" s="97"/>
      <c r="J2001" s="3" t="b">
        <f t="shared" si="63"/>
        <v>0</v>
      </c>
      <c r="K2001" s="1" t="b">
        <f>IF(AND(B2001&lt;&gt;"",COUNTIF(Buildings!B:B,B2001)=0),TRUE,FALSE)</f>
        <v>0</v>
      </c>
    </row>
    <row r="2002" spans="1:11" s="3" customFormat="1" ht="16.5" customHeight="1">
      <c r="A2002" s="96"/>
      <c r="B2002" s="194"/>
      <c r="C2002" s="195"/>
      <c r="D2002" s="195"/>
      <c r="E2002" s="195"/>
      <c r="F2002" s="196"/>
      <c r="G2002" s="197" t="str">
        <f t="shared" si="62"/>
        <v/>
      </c>
      <c r="H2002" s="203"/>
      <c r="I2002" s="97"/>
      <c r="J2002" s="3" t="b">
        <f t="shared" si="63"/>
        <v>0</v>
      </c>
      <c r="K2002" s="1" t="b">
        <f>IF(AND(B2002&lt;&gt;"",COUNTIF(Buildings!B:B,B2002)=0),TRUE,FALSE)</f>
        <v>0</v>
      </c>
    </row>
    <row r="2003" spans="1:11" s="3" customFormat="1" ht="16.5" customHeight="1">
      <c r="A2003" s="96"/>
      <c r="B2003" s="199"/>
      <c r="C2003" s="200"/>
      <c r="D2003" s="200"/>
      <c r="E2003" s="200"/>
      <c r="F2003" s="201"/>
      <c r="G2003" s="197" t="str">
        <f t="shared" si="62"/>
        <v/>
      </c>
      <c r="H2003" s="203"/>
      <c r="I2003" s="97"/>
      <c r="J2003" s="3" t="b">
        <f t="shared" si="63"/>
        <v>0</v>
      </c>
      <c r="K2003" s="1" t="b">
        <f>IF(AND(B2003&lt;&gt;"",COUNTIF(Buildings!B:B,B2003)=0),TRUE,FALSE)</f>
        <v>0</v>
      </c>
    </row>
    <row r="2004" spans="1:11" s="3" customFormat="1" ht="16.5" customHeight="1">
      <c r="A2004" s="96"/>
      <c r="B2004" s="194"/>
      <c r="C2004" s="195"/>
      <c r="D2004" s="195"/>
      <c r="E2004" s="195"/>
      <c r="F2004" s="196"/>
      <c r="G2004" s="197" t="str">
        <f t="shared" si="62"/>
        <v/>
      </c>
      <c r="H2004" s="203"/>
      <c r="I2004" s="97"/>
      <c r="J2004" s="3" t="b">
        <f t="shared" si="63"/>
        <v>0</v>
      </c>
      <c r="K2004" s="1" t="b">
        <f>IF(AND(B2004&lt;&gt;"",COUNTIF(Buildings!B:B,B2004)=0),TRUE,FALSE)</f>
        <v>0</v>
      </c>
    </row>
    <row r="2005" spans="1:11" s="3" customFormat="1" ht="16.5" customHeight="1">
      <c r="A2005" s="96"/>
      <c r="B2005" s="199"/>
      <c r="C2005" s="200"/>
      <c r="D2005" s="200"/>
      <c r="E2005" s="200"/>
      <c r="F2005" s="201"/>
      <c r="G2005" s="197" t="str">
        <f t="shared" si="62"/>
        <v/>
      </c>
      <c r="H2005" s="203"/>
      <c r="I2005" s="97"/>
      <c r="J2005" s="3" t="b">
        <f t="shared" si="63"/>
        <v>0</v>
      </c>
      <c r="K2005" s="1" t="b">
        <f>IF(AND(B2005&lt;&gt;"",COUNTIF(Buildings!B:B,B2005)=0),TRUE,FALSE)</f>
        <v>0</v>
      </c>
    </row>
    <row r="2006" spans="1:11" s="3" customFormat="1" ht="16.5" customHeight="1">
      <c r="A2006" s="96"/>
      <c r="B2006" s="194"/>
      <c r="C2006" s="195"/>
      <c r="D2006" s="195"/>
      <c r="E2006" s="195"/>
      <c r="F2006" s="196"/>
      <c r="G2006" s="197" t="str">
        <f t="shared" si="62"/>
        <v/>
      </c>
      <c r="H2006" s="203"/>
      <c r="I2006" s="97"/>
      <c r="J2006" s="3" t="b">
        <f t="shared" si="63"/>
        <v>0</v>
      </c>
      <c r="K2006" s="1" t="b">
        <f>IF(AND(B2006&lt;&gt;"",COUNTIF(Buildings!B:B,B2006)=0),TRUE,FALSE)</f>
        <v>0</v>
      </c>
    </row>
    <row r="2007" spans="1:11" s="3" customFormat="1" ht="16.5" customHeight="1">
      <c r="A2007" s="96"/>
      <c r="B2007" s="199"/>
      <c r="C2007" s="200"/>
      <c r="D2007" s="200"/>
      <c r="E2007" s="200"/>
      <c r="F2007" s="201"/>
      <c r="G2007" s="197" t="str">
        <f t="shared" si="62"/>
        <v/>
      </c>
      <c r="H2007" s="203"/>
      <c r="I2007" s="97"/>
      <c r="J2007" s="3" t="b">
        <f t="shared" si="63"/>
        <v>0</v>
      </c>
      <c r="K2007" s="1" t="b">
        <f>IF(AND(B2007&lt;&gt;"",COUNTIF(Buildings!B:B,B2007)=0),TRUE,FALSE)</f>
        <v>0</v>
      </c>
    </row>
    <row r="2008" spans="1:11" s="3" customFormat="1" ht="16.5" customHeight="1">
      <c r="A2008" s="96"/>
      <c r="B2008" s="194"/>
      <c r="C2008" s="195"/>
      <c r="D2008" s="195"/>
      <c r="E2008" s="195"/>
      <c r="F2008" s="196"/>
      <c r="G2008" s="197" t="str">
        <f t="shared" si="62"/>
        <v/>
      </c>
      <c r="H2008" s="203"/>
      <c r="I2008" s="97"/>
      <c r="J2008" s="3" t="b">
        <f t="shared" si="63"/>
        <v>0</v>
      </c>
      <c r="K2008" s="1" t="b">
        <f>IF(AND(B2008&lt;&gt;"",COUNTIF(Buildings!B:B,B2008)=0),TRUE,FALSE)</f>
        <v>0</v>
      </c>
    </row>
    <row r="2009" spans="1:11" s="3" customFormat="1" ht="16.5" customHeight="1">
      <c r="A2009" s="96"/>
      <c r="B2009" s="199"/>
      <c r="C2009" s="200"/>
      <c r="D2009" s="200"/>
      <c r="E2009" s="200"/>
      <c r="F2009" s="201"/>
      <c r="G2009" s="197" t="str">
        <f t="shared" si="62"/>
        <v/>
      </c>
      <c r="H2009" s="203"/>
      <c r="I2009" s="97"/>
      <c r="J2009" s="3" t="b">
        <f t="shared" si="63"/>
        <v>0</v>
      </c>
      <c r="K2009" s="1" t="b">
        <f>IF(AND(B2009&lt;&gt;"",COUNTIF(Buildings!B:B,B2009)=0),TRUE,FALSE)</f>
        <v>0</v>
      </c>
    </row>
    <row r="2010" spans="1:11" s="3" customFormat="1" ht="16.5" customHeight="1">
      <c r="A2010" s="96"/>
      <c r="B2010" s="194"/>
      <c r="C2010" s="195"/>
      <c r="D2010" s="195"/>
      <c r="E2010" s="195"/>
      <c r="F2010" s="196"/>
      <c r="G2010" s="197" t="str">
        <f t="shared" si="62"/>
        <v/>
      </c>
      <c r="H2010" s="203"/>
      <c r="I2010" s="97"/>
      <c r="J2010" s="3" t="b">
        <f t="shared" si="63"/>
        <v>0</v>
      </c>
      <c r="K2010" s="1" t="b">
        <f>IF(AND(B2010&lt;&gt;"",COUNTIF(Buildings!B:B,B2010)=0),TRUE,FALSE)</f>
        <v>0</v>
      </c>
    </row>
    <row r="2011" spans="1:11" s="3" customFormat="1" ht="16.5" customHeight="1">
      <c r="A2011" s="96"/>
      <c r="B2011" s="199"/>
      <c r="C2011" s="200"/>
      <c r="D2011" s="200"/>
      <c r="E2011" s="200"/>
      <c r="F2011" s="201"/>
      <c r="G2011" s="197" t="str">
        <f t="shared" si="62"/>
        <v/>
      </c>
      <c r="H2011" s="203"/>
      <c r="I2011" s="97"/>
      <c r="J2011" s="3" t="b">
        <f t="shared" si="63"/>
        <v>0</v>
      </c>
      <c r="K2011" s="1" t="b">
        <f>IF(AND(B2011&lt;&gt;"",COUNTIF(Buildings!B:B,B2011)=0),TRUE,FALSE)</f>
        <v>0</v>
      </c>
    </row>
    <row r="2012" spans="1:11" s="3" customFormat="1" ht="16.5" customHeight="1">
      <c r="A2012" s="96"/>
      <c r="B2012" s="194"/>
      <c r="C2012" s="195"/>
      <c r="D2012" s="195"/>
      <c r="E2012" s="195"/>
      <c r="F2012" s="196"/>
      <c r="G2012" s="197" t="str">
        <f t="shared" si="62"/>
        <v/>
      </c>
      <c r="H2012" s="203"/>
      <c r="I2012" s="97"/>
      <c r="J2012" s="3" t="b">
        <f t="shared" si="63"/>
        <v>0</v>
      </c>
      <c r="K2012" s="1" t="b">
        <f>IF(AND(B2012&lt;&gt;"",COUNTIF(Buildings!B:B,B2012)=0),TRUE,FALSE)</f>
        <v>0</v>
      </c>
    </row>
    <row r="2013" spans="1:11" s="3" customFormat="1" ht="16.5" customHeight="1">
      <c r="A2013" s="96"/>
      <c r="B2013" s="199"/>
      <c r="C2013" s="200"/>
      <c r="D2013" s="200"/>
      <c r="E2013" s="200"/>
      <c r="F2013" s="201"/>
      <c r="G2013" s="197" t="str">
        <f t="shared" si="62"/>
        <v/>
      </c>
      <c r="H2013" s="203"/>
      <c r="I2013" s="97"/>
      <c r="J2013" s="3" t="b">
        <f t="shared" si="63"/>
        <v>0</v>
      </c>
      <c r="K2013" s="1" t="b">
        <f>IF(AND(B2013&lt;&gt;"",COUNTIF(Buildings!B:B,B2013)=0),TRUE,FALSE)</f>
        <v>0</v>
      </c>
    </row>
    <row r="2014" spans="1:11" s="3" customFormat="1" ht="16.5" customHeight="1">
      <c r="A2014" s="96"/>
      <c r="B2014" s="194"/>
      <c r="C2014" s="195"/>
      <c r="D2014" s="195"/>
      <c r="E2014" s="195"/>
      <c r="F2014" s="196"/>
      <c r="G2014" s="197" t="str">
        <f t="shared" si="62"/>
        <v/>
      </c>
      <c r="H2014" s="203"/>
      <c r="I2014" s="97"/>
      <c r="J2014" s="3" t="b">
        <f t="shared" si="63"/>
        <v>0</v>
      </c>
      <c r="K2014" s="1" t="b">
        <f>IF(AND(B2014&lt;&gt;"",COUNTIF(Buildings!B:B,B2014)=0),TRUE,FALSE)</f>
        <v>0</v>
      </c>
    </row>
    <row r="2015" spans="1:11" s="3" customFormat="1" ht="16.5" customHeight="1">
      <c r="A2015" s="96"/>
      <c r="B2015" s="199"/>
      <c r="C2015" s="200"/>
      <c r="D2015" s="200"/>
      <c r="E2015" s="200"/>
      <c r="F2015" s="201"/>
      <c r="G2015" s="197" t="str">
        <f t="shared" si="62"/>
        <v/>
      </c>
      <c r="H2015" s="203"/>
      <c r="I2015" s="97"/>
      <c r="J2015" s="3" t="b">
        <f t="shared" si="63"/>
        <v>0</v>
      </c>
      <c r="K2015" s="1" t="b">
        <f>IF(AND(B2015&lt;&gt;"",COUNTIF(Buildings!B:B,B2015)=0),TRUE,FALSE)</f>
        <v>0</v>
      </c>
    </row>
    <row r="2016" spans="1:11" s="3" customFormat="1" ht="16.5" customHeight="1">
      <c r="A2016" s="96"/>
      <c r="B2016" s="194"/>
      <c r="C2016" s="195"/>
      <c r="D2016" s="195"/>
      <c r="E2016" s="195"/>
      <c r="F2016" s="196"/>
      <c r="G2016" s="197" t="str">
        <f t="shared" si="62"/>
        <v/>
      </c>
      <c r="H2016" s="203"/>
      <c r="I2016" s="97"/>
      <c r="J2016" s="3" t="b">
        <f t="shared" si="63"/>
        <v>0</v>
      </c>
      <c r="K2016" s="1" t="b">
        <f>IF(AND(B2016&lt;&gt;"",COUNTIF(Buildings!B:B,B2016)=0),TRUE,FALSE)</f>
        <v>0</v>
      </c>
    </row>
    <row r="2017" spans="1:11" s="3" customFormat="1" ht="16.5" customHeight="1">
      <c r="A2017" s="96"/>
      <c r="B2017" s="199"/>
      <c r="C2017" s="200"/>
      <c r="D2017" s="200"/>
      <c r="E2017" s="200"/>
      <c r="F2017" s="201"/>
      <c r="G2017" s="197" t="str">
        <f t="shared" si="62"/>
        <v/>
      </c>
      <c r="H2017" s="203"/>
      <c r="I2017" s="97"/>
      <c r="J2017" s="3" t="b">
        <f t="shared" si="63"/>
        <v>0</v>
      </c>
      <c r="K2017" s="1" t="b">
        <f>IF(AND(B2017&lt;&gt;"",COUNTIF(Buildings!B:B,B2017)=0),TRUE,FALSE)</f>
        <v>0</v>
      </c>
    </row>
    <row r="2018" spans="1:11" s="3" customFormat="1" ht="16.5" customHeight="1">
      <c r="A2018" s="96"/>
      <c r="B2018" s="194"/>
      <c r="C2018" s="195"/>
      <c r="D2018" s="195"/>
      <c r="E2018" s="195"/>
      <c r="F2018" s="196"/>
      <c r="G2018" s="197" t="str">
        <f t="shared" si="62"/>
        <v/>
      </c>
      <c r="H2018" s="203"/>
      <c r="I2018" s="97"/>
      <c r="J2018" s="3" t="b">
        <f t="shared" si="63"/>
        <v>0</v>
      </c>
      <c r="K2018" s="1" t="b">
        <f>IF(AND(B2018&lt;&gt;"",COUNTIF(Buildings!B:B,B2018)=0),TRUE,FALSE)</f>
        <v>0</v>
      </c>
    </row>
    <row r="2019" spans="1:11" s="3" customFormat="1" ht="16.5" customHeight="1">
      <c r="A2019" s="96"/>
      <c r="B2019" s="199"/>
      <c r="C2019" s="200"/>
      <c r="D2019" s="200"/>
      <c r="E2019" s="200"/>
      <c r="F2019" s="201"/>
      <c r="G2019" s="197" t="str">
        <f t="shared" si="62"/>
        <v/>
      </c>
      <c r="H2019" s="203"/>
      <c r="I2019" s="97"/>
      <c r="J2019" s="3" t="b">
        <f t="shared" si="63"/>
        <v>0</v>
      </c>
      <c r="K2019" s="1" t="b">
        <f>IF(AND(B2019&lt;&gt;"",COUNTIF(Buildings!B:B,B2019)=0),TRUE,FALSE)</f>
        <v>0</v>
      </c>
    </row>
    <row r="2020" spans="1:11" s="3" customFormat="1" ht="16.5" customHeight="1">
      <c r="A2020" s="96"/>
      <c r="B2020" s="194"/>
      <c r="C2020" s="195"/>
      <c r="D2020" s="195"/>
      <c r="E2020" s="195"/>
      <c r="F2020" s="196"/>
      <c r="G2020" s="197" t="str">
        <f t="shared" si="62"/>
        <v/>
      </c>
      <c r="H2020" s="203"/>
      <c r="I2020" s="97"/>
      <c r="J2020" s="3" t="b">
        <f t="shared" si="63"/>
        <v>0</v>
      </c>
      <c r="K2020" s="1" t="b">
        <f>IF(AND(B2020&lt;&gt;"",COUNTIF(Buildings!B:B,B2020)=0),TRUE,FALSE)</f>
        <v>0</v>
      </c>
    </row>
    <row r="2021" spans="1:11" s="3" customFormat="1" ht="16.5" customHeight="1">
      <c r="A2021" s="96"/>
      <c r="B2021" s="199"/>
      <c r="C2021" s="200"/>
      <c r="D2021" s="200"/>
      <c r="E2021" s="200"/>
      <c r="F2021" s="201"/>
      <c r="G2021" s="197" t="str">
        <f t="shared" si="62"/>
        <v/>
      </c>
      <c r="H2021" s="203"/>
      <c r="I2021" s="97"/>
      <c r="J2021" s="3" t="b">
        <f t="shared" si="63"/>
        <v>0</v>
      </c>
      <c r="K2021" s="1" t="b">
        <f>IF(AND(B2021&lt;&gt;"",COUNTIF(Buildings!B:B,B2021)=0),TRUE,FALSE)</f>
        <v>0</v>
      </c>
    </row>
    <row r="2022" spans="1:11" s="3" customFormat="1" ht="16.5" customHeight="1">
      <c r="A2022" s="96"/>
      <c r="B2022" s="194"/>
      <c r="C2022" s="195"/>
      <c r="D2022" s="195"/>
      <c r="E2022" s="195"/>
      <c r="F2022" s="196"/>
      <c r="G2022" s="197" t="str">
        <f t="shared" si="62"/>
        <v/>
      </c>
      <c r="H2022" s="203"/>
      <c r="I2022" s="97"/>
      <c r="J2022" s="3" t="b">
        <f t="shared" si="63"/>
        <v>0</v>
      </c>
      <c r="K2022" s="1" t="b">
        <f>IF(AND(B2022&lt;&gt;"",COUNTIF(Buildings!B:B,B2022)=0),TRUE,FALSE)</f>
        <v>0</v>
      </c>
    </row>
    <row r="2023" spans="1:11" s="3" customFormat="1" ht="16.5" customHeight="1">
      <c r="A2023" s="96"/>
      <c r="B2023" s="199"/>
      <c r="C2023" s="200"/>
      <c r="D2023" s="200"/>
      <c r="E2023" s="200"/>
      <c r="F2023" s="201"/>
      <c r="G2023" s="197" t="str">
        <f t="shared" si="62"/>
        <v/>
      </c>
      <c r="H2023" s="203"/>
      <c r="I2023" s="97"/>
      <c r="J2023" s="3" t="b">
        <f t="shared" si="63"/>
        <v>0</v>
      </c>
      <c r="K2023" s="1" t="b">
        <f>IF(AND(B2023&lt;&gt;"",COUNTIF(Buildings!B:B,B2023)=0),TRUE,FALSE)</f>
        <v>0</v>
      </c>
    </row>
    <row r="2024" spans="1:11" s="3" customFormat="1" ht="16.5" customHeight="1">
      <c r="A2024" s="96"/>
      <c r="B2024" s="194"/>
      <c r="C2024" s="195"/>
      <c r="D2024" s="195"/>
      <c r="E2024" s="195"/>
      <c r="F2024" s="196"/>
      <c r="G2024" s="197" t="str">
        <f t="shared" si="62"/>
        <v/>
      </c>
      <c r="H2024" s="203"/>
      <c r="I2024" s="97"/>
      <c r="J2024" s="3" t="b">
        <f t="shared" si="63"/>
        <v>0</v>
      </c>
      <c r="K2024" s="1" t="b">
        <f>IF(AND(B2024&lt;&gt;"",COUNTIF(Buildings!B:B,B2024)=0),TRUE,FALSE)</f>
        <v>0</v>
      </c>
    </row>
    <row r="2025" spans="1:11" s="3" customFormat="1" ht="16.5" customHeight="1">
      <c r="A2025" s="96"/>
      <c r="B2025" s="199"/>
      <c r="C2025" s="200"/>
      <c r="D2025" s="200"/>
      <c r="E2025" s="200"/>
      <c r="F2025" s="201"/>
      <c r="G2025" s="197" t="str">
        <f t="shared" si="62"/>
        <v/>
      </c>
      <c r="H2025" s="203"/>
      <c r="I2025" s="97"/>
      <c r="J2025" s="3" t="b">
        <f t="shared" si="63"/>
        <v>0</v>
      </c>
      <c r="K2025" s="1" t="b">
        <f>IF(AND(B2025&lt;&gt;"",COUNTIF(Buildings!B:B,B2025)=0),TRUE,FALSE)</f>
        <v>0</v>
      </c>
    </row>
    <row r="2026" spans="1:11" s="3" customFormat="1" ht="16.5" customHeight="1">
      <c r="A2026" s="96"/>
      <c r="B2026" s="194"/>
      <c r="C2026" s="195"/>
      <c r="D2026" s="195"/>
      <c r="E2026" s="195"/>
      <c r="F2026" s="196"/>
      <c r="G2026" s="197" t="str">
        <f t="shared" si="62"/>
        <v/>
      </c>
      <c r="H2026" s="203"/>
      <c r="I2026" s="97"/>
      <c r="J2026" s="3" t="b">
        <f t="shared" si="63"/>
        <v>0</v>
      </c>
      <c r="K2026" s="1" t="b">
        <f>IF(AND(B2026&lt;&gt;"",COUNTIF(Buildings!B:B,B2026)=0),TRUE,FALSE)</f>
        <v>0</v>
      </c>
    </row>
    <row r="2027" spans="1:11" s="3" customFormat="1" ht="16.5" customHeight="1">
      <c r="A2027" s="96"/>
      <c r="B2027" s="199"/>
      <c r="C2027" s="200"/>
      <c r="D2027" s="200"/>
      <c r="E2027" s="200"/>
      <c r="F2027" s="201"/>
      <c r="G2027" s="197" t="str">
        <f t="shared" si="62"/>
        <v/>
      </c>
      <c r="H2027" s="203"/>
      <c r="I2027" s="97"/>
      <c r="J2027" s="3" t="b">
        <f t="shared" si="63"/>
        <v>0</v>
      </c>
      <c r="K2027" s="1" t="b">
        <f>IF(AND(B2027&lt;&gt;"",COUNTIF(Buildings!B:B,B2027)=0),TRUE,FALSE)</f>
        <v>0</v>
      </c>
    </row>
    <row r="2028" spans="1:11" s="3" customFormat="1" ht="16.5" customHeight="1">
      <c r="A2028" s="96"/>
      <c r="B2028" s="194"/>
      <c r="C2028" s="195"/>
      <c r="D2028" s="195"/>
      <c r="E2028" s="195"/>
      <c r="F2028" s="196"/>
      <c r="G2028" s="197" t="str">
        <f t="shared" si="62"/>
        <v/>
      </c>
      <c r="H2028" s="203"/>
      <c r="I2028" s="97"/>
      <c r="J2028" s="3" t="b">
        <f t="shared" si="63"/>
        <v>0</v>
      </c>
      <c r="K2028" s="1" t="b">
        <f>IF(AND(B2028&lt;&gt;"",COUNTIF(Buildings!B:B,B2028)=0),TRUE,FALSE)</f>
        <v>0</v>
      </c>
    </row>
    <row r="2029" spans="1:11" s="3" customFormat="1" ht="16.5" customHeight="1">
      <c r="A2029" s="96"/>
      <c r="B2029" s="199"/>
      <c r="C2029" s="200"/>
      <c r="D2029" s="200"/>
      <c r="E2029" s="200"/>
      <c r="F2029" s="201"/>
      <c r="G2029" s="197" t="str">
        <f t="shared" si="62"/>
        <v/>
      </c>
      <c r="H2029" s="203"/>
      <c r="I2029" s="97"/>
      <c r="J2029" s="3" t="b">
        <f t="shared" si="63"/>
        <v>0</v>
      </c>
      <c r="K2029" s="1" t="b">
        <f>IF(AND(B2029&lt;&gt;"",COUNTIF(Buildings!B:B,B2029)=0),TRUE,FALSE)</f>
        <v>0</v>
      </c>
    </row>
    <row r="2030" spans="1:11" s="3" customFormat="1" ht="16.5" customHeight="1">
      <c r="A2030" s="96"/>
      <c r="B2030" s="194"/>
      <c r="C2030" s="195"/>
      <c r="D2030" s="195"/>
      <c r="E2030" s="195"/>
      <c r="F2030" s="196"/>
      <c r="G2030" s="197" t="str">
        <f t="shared" si="62"/>
        <v/>
      </c>
      <c r="H2030" s="203"/>
      <c r="I2030" s="97"/>
      <c r="J2030" s="3" t="b">
        <f t="shared" si="63"/>
        <v>0</v>
      </c>
      <c r="K2030" s="1" t="b">
        <f>IF(AND(B2030&lt;&gt;"",COUNTIF(Buildings!B:B,B2030)=0),TRUE,FALSE)</f>
        <v>0</v>
      </c>
    </row>
    <row r="2031" spans="1:11" s="3" customFormat="1" ht="16.5" customHeight="1">
      <c r="A2031" s="96"/>
      <c r="B2031" s="199"/>
      <c r="C2031" s="200"/>
      <c r="D2031" s="200"/>
      <c r="E2031" s="200"/>
      <c r="F2031" s="201"/>
      <c r="G2031" s="197" t="str">
        <f t="shared" si="62"/>
        <v/>
      </c>
      <c r="H2031" s="203"/>
      <c r="I2031" s="97"/>
      <c r="J2031" s="3" t="b">
        <f t="shared" si="63"/>
        <v>0</v>
      </c>
      <c r="K2031" s="1" t="b">
        <f>IF(AND(B2031&lt;&gt;"",COUNTIF(Buildings!B:B,B2031)=0),TRUE,FALSE)</f>
        <v>0</v>
      </c>
    </row>
    <row r="2032" spans="1:11" s="3" customFormat="1" ht="16.5" customHeight="1">
      <c r="A2032" s="96"/>
      <c r="B2032" s="194"/>
      <c r="C2032" s="195"/>
      <c r="D2032" s="195"/>
      <c r="E2032" s="195"/>
      <c r="F2032" s="196"/>
      <c r="G2032" s="197" t="str">
        <f t="shared" si="62"/>
        <v/>
      </c>
      <c r="H2032" s="203"/>
      <c r="I2032" s="97"/>
      <c r="J2032" s="3" t="b">
        <f t="shared" si="63"/>
        <v>0</v>
      </c>
      <c r="K2032" s="1" t="b">
        <f>IF(AND(B2032&lt;&gt;"",COUNTIF(Buildings!B:B,B2032)=0),TRUE,FALSE)</f>
        <v>0</v>
      </c>
    </row>
    <row r="2033" spans="1:11" s="3" customFormat="1" ht="16.5" customHeight="1">
      <c r="A2033" s="96"/>
      <c r="B2033" s="199"/>
      <c r="C2033" s="200"/>
      <c r="D2033" s="200"/>
      <c r="E2033" s="200"/>
      <c r="F2033" s="201"/>
      <c r="G2033" s="197" t="str">
        <f t="shared" si="62"/>
        <v/>
      </c>
      <c r="H2033" s="203"/>
      <c r="I2033" s="97"/>
      <c r="J2033" s="3" t="b">
        <f t="shared" si="63"/>
        <v>0</v>
      </c>
      <c r="K2033" s="1" t="b">
        <f>IF(AND(B2033&lt;&gt;"",COUNTIF(Buildings!B:B,B2033)=0),TRUE,FALSE)</f>
        <v>0</v>
      </c>
    </row>
    <row r="2034" spans="1:11" s="3" customFormat="1" ht="16.5" customHeight="1">
      <c r="A2034" s="96"/>
      <c r="B2034" s="194"/>
      <c r="C2034" s="195"/>
      <c r="D2034" s="195"/>
      <c r="E2034" s="195"/>
      <c r="F2034" s="196"/>
      <c r="G2034" s="197" t="str">
        <f t="shared" si="62"/>
        <v/>
      </c>
      <c r="H2034" s="203"/>
      <c r="I2034" s="97"/>
      <c r="J2034" s="3" t="b">
        <f t="shared" si="63"/>
        <v>0</v>
      </c>
      <c r="K2034" s="1" t="b">
        <f>IF(AND(B2034&lt;&gt;"",COUNTIF(Buildings!B:B,B2034)=0),TRUE,FALSE)</f>
        <v>0</v>
      </c>
    </row>
    <row r="2035" spans="1:11" s="3" customFormat="1" ht="16.5" customHeight="1">
      <c r="A2035" s="96"/>
      <c r="B2035" s="199"/>
      <c r="C2035" s="200"/>
      <c r="D2035" s="200"/>
      <c r="E2035" s="200"/>
      <c r="F2035" s="201"/>
      <c r="G2035" s="197" t="str">
        <f t="shared" si="62"/>
        <v/>
      </c>
      <c r="H2035" s="203"/>
      <c r="I2035" s="97"/>
      <c r="J2035" s="3" t="b">
        <f t="shared" si="63"/>
        <v>0</v>
      </c>
      <c r="K2035" s="1" t="b">
        <f>IF(AND(B2035&lt;&gt;"",COUNTIF(Buildings!B:B,B2035)=0),TRUE,FALSE)</f>
        <v>0</v>
      </c>
    </row>
    <row r="2036" spans="1:11" s="3" customFormat="1" ht="16.5" customHeight="1">
      <c r="A2036" s="96"/>
      <c r="B2036" s="194"/>
      <c r="C2036" s="195"/>
      <c r="D2036" s="195"/>
      <c r="E2036" s="195"/>
      <c r="F2036" s="196"/>
      <c r="G2036" s="197" t="str">
        <f t="shared" si="62"/>
        <v/>
      </c>
      <c r="H2036" s="203"/>
      <c r="I2036" s="97"/>
      <c r="J2036" s="3" t="b">
        <f t="shared" si="63"/>
        <v>0</v>
      </c>
      <c r="K2036" s="1" t="b">
        <f>IF(AND(B2036&lt;&gt;"",COUNTIF(Buildings!B:B,B2036)=0),TRUE,FALSE)</f>
        <v>0</v>
      </c>
    </row>
    <row r="2037" spans="1:11" s="3" customFormat="1" ht="16.5" customHeight="1">
      <c r="A2037" s="96"/>
      <c r="B2037" s="199"/>
      <c r="C2037" s="200"/>
      <c r="D2037" s="200"/>
      <c r="E2037" s="200"/>
      <c r="F2037" s="201"/>
      <c r="G2037" s="197" t="str">
        <f t="shared" si="62"/>
        <v/>
      </c>
      <c r="H2037" s="203"/>
      <c r="I2037" s="97"/>
      <c r="J2037" s="3" t="b">
        <f t="shared" si="63"/>
        <v>0</v>
      </c>
      <c r="K2037" s="1" t="b">
        <f>IF(AND(B2037&lt;&gt;"",COUNTIF(Buildings!B:B,B2037)=0),TRUE,FALSE)</f>
        <v>0</v>
      </c>
    </row>
    <row r="2038" spans="1:11" s="3" customFormat="1" ht="16.5" customHeight="1">
      <c r="A2038" s="96"/>
      <c r="B2038" s="194"/>
      <c r="C2038" s="195"/>
      <c r="D2038" s="195"/>
      <c r="E2038" s="195"/>
      <c r="F2038" s="196"/>
      <c r="G2038" s="197" t="str">
        <f t="shared" si="62"/>
        <v/>
      </c>
      <c r="H2038" s="203"/>
      <c r="I2038" s="97"/>
      <c r="J2038" s="3" t="b">
        <f t="shared" si="63"/>
        <v>0</v>
      </c>
      <c r="K2038" s="1" t="b">
        <f>IF(AND(B2038&lt;&gt;"",COUNTIF(Buildings!B:B,B2038)=0),TRUE,FALSE)</f>
        <v>0</v>
      </c>
    </row>
    <row r="2039" spans="1:11" s="3" customFormat="1" ht="16.5" customHeight="1">
      <c r="A2039" s="96"/>
      <c r="B2039" s="199"/>
      <c r="C2039" s="200"/>
      <c r="D2039" s="200"/>
      <c r="E2039" s="200"/>
      <c r="F2039" s="201"/>
      <c r="G2039" s="197" t="str">
        <f t="shared" si="62"/>
        <v/>
      </c>
      <c r="H2039" s="203"/>
      <c r="I2039" s="97"/>
      <c r="J2039" s="3" t="b">
        <f t="shared" si="63"/>
        <v>0</v>
      </c>
      <c r="K2039" s="1" t="b">
        <f>IF(AND(B2039&lt;&gt;"",COUNTIF(Buildings!B:B,B2039)=0),TRUE,FALSE)</f>
        <v>0</v>
      </c>
    </row>
    <row r="2040" spans="1:11" s="3" customFormat="1" ht="16.5" customHeight="1">
      <c r="A2040" s="96"/>
      <c r="B2040" s="194"/>
      <c r="C2040" s="195"/>
      <c r="D2040" s="195"/>
      <c r="E2040" s="195"/>
      <c r="F2040" s="196"/>
      <c r="G2040" s="197" t="str">
        <f t="shared" si="62"/>
        <v/>
      </c>
      <c r="H2040" s="203"/>
      <c r="I2040" s="97"/>
      <c r="J2040" s="3" t="b">
        <f t="shared" si="63"/>
        <v>0</v>
      </c>
      <c r="K2040" s="1" t="b">
        <f>IF(AND(B2040&lt;&gt;"",COUNTIF(Buildings!B:B,B2040)=0),TRUE,FALSE)</f>
        <v>0</v>
      </c>
    </row>
    <row r="2041" spans="1:11" s="3" customFormat="1" ht="16.5" customHeight="1">
      <c r="A2041" s="96"/>
      <c r="B2041" s="199"/>
      <c r="C2041" s="200"/>
      <c r="D2041" s="200"/>
      <c r="E2041" s="200"/>
      <c r="F2041" s="201"/>
      <c r="G2041" s="197" t="str">
        <f t="shared" si="62"/>
        <v/>
      </c>
      <c r="H2041" s="203"/>
      <c r="I2041" s="97"/>
      <c r="J2041" s="3" t="b">
        <f t="shared" si="63"/>
        <v>0</v>
      </c>
      <c r="K2041" s="1" t="b">
        <f>IF(AND(B2041&lt;&gt;"",COUNTIF(Buildings!B:B,B2041)=0),TRUE,FALSE)</f>
        <v>0</v>
      </c>
    </row>
    <row r="2042" spans="1:11" s="3" customFormat="1" ht="16.5" customHeight="1">
      <c r="A2042" s="96"/>
      <c r="B2042" s="194"/>
      <c r="C2042" s="195"/>
      <c r="D2042" s="195"/>
      <c r="E2042" s="195"/>
      <c r="F2042" s="196"/>
      <c r="G2042" s="197" t="str">
        <f t="shared" si="62"/>
        <v/>
      </c>
      <c r="H2042" s="203"/>
      <c r="I2042" s="97"/>
      <c r="J2042" s="3" t="b">
        <f t="shared" si="63"/>
        <v>0</v>
      </c>
      <c r="K2042" s="1" t="b">
        <f>IF(AND(B2042&lt;&gt;"",COUNTIF(Buildings!B:B,B2042)=0),TRUE,FALSE)</f>
        <v>0</v>
      </c>
    </row>
    <row r="2043" spans="1:11" s="3" customFormat="1" ht="16.5" customHeight="1">
      <c r="A2043" s="96"/>
      <c r="B2043" s="199"/>
      <c r="C2043" s="200"/>
      <c r="D2043" s="200"/>
      <c r="E2043" s="200"/>
      <c r="F2043" s="201"/>
      <c r="G2043" s="197" t="str">
        <f t="shared" si="62"/>
        <v/>
      </c>
      <c r="H2043" s="203"/>
      <c r="I2043" s="97"/>
      <c r="J2043" s="3" t="b">
        <f t="shared" si="63"/>
        <v>0</v>
      </c>
      <c r="K2043" s="1" t="b">
        <f>IF(AND(B2043&lt;&gt;"",COUNTIF(Buildings!B:B,B2043)=0),TRUE,FALSE)</f>
        <v>0</v>
      </c>
    </row>
    <row r="2044" spans="1:11" s="3" customFormat="1" ht="16.5" customHeight="1">
      <c r="A2044" s="96"/>
      <c r="B2044" s="194"/>
      <c r="C2044" s="195"/>
      <c r="D2044" s="195"/>
      <c r="E2044" s="195"/>
      <c r="F2044" s="196"/>
      <c r="G2044" s="197" t="str">
        <f t="shared" si="62"/>
        <v/>
      </c>
      <c r="H2044" s="203"/>
      <c r="I2044" s="97"/>
      <c r="J2044" s="3" t="b">
        <f t="shared" si="63"/>
        <v>0</v>
      </c>
      <c r="K2044" s="1" t="b">
        <f>IF(AND(B2044&lt;&gt;"",COUNTIF(Buildings!B:B,B2044)=0),TRUE,FALSE)</f>
        <v>0</v>
      </c>
    </row>
    <row r="2045" spans="1:11" s="3" customFormat="1" ht="16.5" customHeight="1">
      <c r="A2045" s="96"/>
      <c r="B2045" s="199"/>
      <c r="C2045" s="200"/>
      <c r="D2045" s="200"/>
      <c r="E2045" s="200"/>
      <c r="F2045" s="201"/>
      <c r="G2045" s="197" t="str">
        <f t="shared" si="62"/>
        <v/>
      </c>
      <c r="H2045" s="203"/>
      <c r="I2045" s="97"/>
      <c r="J2045" s="3" t="b">
        <f t="shared" si="63"/>
        <v>0</v>
      </c>
      <c r="K2045" s="1" t="b">
        <f>IF(AND(B2045&lt;&gt;"",COUNTIF(Buildings!B:B,B2045)=0),TRUE,FALSE)</f>
        <v>0</v>
      </c>
    </row>
    <row r="2046" spans="1:11" s="3" customFormat="1" ht="16.5" customHeight="1">
      <c r="A2046" s="96"/>
      <c r="B2046" s="194"/>
      <c r="C2046" s="195"/>
      <c r="D2046" s="195"/>
      <c r="E2046" s="195"/>
      <c r="F2046" s="196"/>
      <c r="G2046" s="197" t="str">
        <f t="shared" si="62"/>
        <v/>
      </c>
      <c r="H2046" s="203"/>
      <c r="I2046" s="97"/>
      <c r="J2046" s="3" t="b">
        <f t="shared" si="63"/>
        <v>0</v>
      </c>
      <c r="K2046" s="1" t="b">
        <f>IF(AND(B2046&lt;&gt;"",COUNTIF(Buildings!B:B,B2046)=0),TRUE,FALSE)</f>
        <v>0</v>
      </c>
    </row>
    <row r="2047" spans="1:11" s="3" customFormat="1" ht="16.5" customHeight="1">
      <c r="A2047" s="96"/>
      <c r="B2047" s="199"/>
      <c r="C2047" s="200"/>
      <c r="D2047" s="200"/>
      <c r="E2047" s="200"/>
      <c r="F2047" s="201"/>
      <c r="G2047" s="197" t="str">
        <f t="shared" si="62"/>
        <v/>
      </c>
      <c r="H2047" s="203"/>
      <c r="I2047" s="97"/>
      <c r="J2047" s="3" t="b">
        <f t="shared" si="63"/>
        <v>0</v>
      </c>
      <c r="K2047" s="1" t="b">
        <f>IF(AND(B2047&lt;&gt;"",COUNTIF(Buildings!B:B,B2047)=0),TRUE,FALSE)</f>
        <v>0</v>
      </c>
    </row>
    <row r="2048" spans="1:11" s="3" customFormat="1" ht="16.5" customHeight="1">
      <c r="A2048" s="96"/>
      <c r="B2048" s="194"/>
      <c r="C2048" s="195"/>
      <c r="D2048" s="195"/>
      <c r="E2048" s="195"/>
      <c r="F2048" s="196"/>
      <c r="G2048" s="197" t="str">
        <f t="shared" si="62"/>
        <v/>
      </c>
      <c r="H2048" s="203"/>
      <c r="I2048" s="97"/>
      <c r="J2048" s="3" t="b">
        <f t="shared" si="63"/>
        <v>0</v>
      </c>
      <c r="K2048" s="1" t="b">
        <f>IF(AND(B2048&lt;&gt;"",COUNTIF(Buildings!B:B,B2048)=0),TRUE,FALSE)</f>
        <v>0</v>
      </c>
    </row>
    <row r="2049" spans="1:11" s="3" customFormat="1" ht="16.5" customHeight="1">
      <c r="A2049" s="96"/>
      <c r="B2049" s="199"/>
      <c r="C2049" s="200"/>
      <c r="D2049" s="200"/>
      <c r="E2049" s="200"/>
      <c r="F2049" s="201"/>
      <c r="G2049" s="197" t="str">
        <f t="shared" si="62"/>
        <v/>
      </c>
      <c r="H2049" s="203"/>
      <c r="I2049" s="97"/>
      <c r="J2049" s="3" t="b">
        <f t="shared" si="63"/>
        <v>0</v>
      </c>
      <c r="K2049" s="1" t="b">
        <f>IF(AND(B2049&lt;&gt;"",COUNTIF(Buildings!B:B,B2049)=0),TRUE,FALSE)</f>
        <v>0</v>
      </c>
    </row>
    <row r="2050" spans="1:11" s="3" customFormat="1" ht="16.5" customHeight="1">
      <c r="A2050" s="96"/>
      <c r="B2050" s="194"/>
      <c r="C2050" s="195"/>
      <c r="D2050" s="195"/>
      <c r="E2050" s="195"/>
      <c r="F2050" s="196"/>
      <c r="G2050" s="197" t="str">
        <f t="shared" si="62"/>
        <v/>
      </c>
      <c r="H2050" s="203"/>
      <c r="I2050" s="97"/>
      <c r="J2050" s="3" t="b">
        <f t="shared" si="63"/>
        <v>0</v>
      </c>
      <c r="K2050" s="1" t="b">
        <f>IF(AND(B2050&lt;&gt;"",COUNTIF(Buildings!B:B,B2050)=0),TRUE,FALSE)</f>
        <v>0</v>
      </c>
    </row>
    <row r="2051" spans="1:11" s="3" customFormat="1" ht="16.5" customHeight="1">
      <c r="A2051" s="96"/>
      <c r="B2051" s="199"/>
      <c r="C2051" s="200"/>
      <c r="D2051" s="200"/>
      <c r="E2051" s="200"/>
      <c r="F2051" s="201"/>
      <c r="G2051" s="197" t="str">
        <f t="shared" si="62"/>
        <v/>
      </c>
      <c r="H2051" s="203"/>
      <c r="I2051" s="97"/>
      <c r="J2051" s="3" t="b">
        <f t="shared" si="63"/>
        <v>0</v>
      </c>
      <c r="K2051" s="1" t="b">
        <f>IF(AND(B2051&lt;&gt;"",COUNTIF(Buildings!B:B,B2051)=0),TRUE,FALSE)</f>
        <v>0</v>
      </c>
    </row>
    <row r="2052" spans="1:11" s="3" customFormat="1" ht="16.5" customHeight="1">
      <c r="A2052" s="96"/>
      <c r="B2052" s="194"/>
      <c r="C2052" s="195"/>
      <c r="D2052" s="195"/>
      <c r="E2052" s="195"/>
      <c r="F2052" s="196"/>
      <c r="G2052" s="197" t="str">
        <f t="shared" ref="G2052:G2115" si="64">IF(F2052="","",F2052)</f>
        <v/>
      </c>
      <c r="H2052" s="203"/>
      <c r="I2052" s="97"/>
      <c r="J2052" s="3" t="b">
        <f t="shared" ref="J2052:J2115" si="65">IF(F2052=G2052,FALSE,TRUE)</f>
        <v>0</v>
      </c>
      <c r="K2052" s="1" t="b">
        <f>IF(AND(B2052&lt;&gt;"",COUNTIF(Buildings!B:B,B2052)=0),TRUE,FALSE)</f>
        <v>0</v>
      </c>
    </row>
    <row r="2053" spans="1:11" s="3" customFormat="1" ht="16.5" customHeight="1">
      <c r="A2053" s="96"/>
      <c r="B2053" s="199"/>
      <c r="C2053" s="200"/>
      <c r="D2053" s="200"/>
      <c r="E2053" s="200"/>
      <c r="F2053" s="201"/>
      <c r="G2053" s="197" t="str">
        <f t="shared" si="64"/>
        <v/>
      </c>
      <c r="H2053" s="203"/>
      <c r="I2053" s="97"/>
      <c r="J2053" s="3" t="b">
        <f t="shared" si="65"/>
        <v>0</v>
      </c>
      <c r="K2053" s="1" t="b">
        <f>IF(AND(B2053&lt;&gt;"",COUNTIF(Buildings!B:B,B2053)=0),TRUE,FALSE)</f>
        <v>0</v>
      </c>
    </row>
    <row r="2054" spans="1:11" s="3" customFormat="1" ht="16.5" customHeight="1">
      <c r="A2054" s="96"/>
      <c r="B2054" s="194"/>
      <c r="C2054" s="195"/>
      <c r="D2054" s="195"/>
      <c r="E2054" s="195"/>
      <c r="F2054" s="196"/>
      <c r="G2054" s="197" t="str">
        <f t="shared" si="64"/>
        <v/>
      </c>
      <c r="H2054" s="203"/>
      <c r="I2054" s="97"/>
      <c r="J2054" s="3" t="b">
        <f t="shared" si="65"/>
        <v>0</v>
      </c>
      <c r="K2054" s="1" t="b">
        <f>IF(AND(B2054&lt;&gt;"",COUNTIF(Buildings!B:B,B2054)=0),TRUE,FALSE)</f>
        <v>0</v>
      </c>
    </row>
    <row r="2055" spans="1:11" s="3" customFormat="1" ht="16.5" customHeight="1">
      <c r="A2055" s="96"/>
      <c r="B2055" s="199"/>
      <c r="C2055" s="200"/>
      <c r="D2055" s="200"/>
      <c r="E2055" s="200"/>
      <c r="F2055" s="201"/>
      <c r="G2055" s="197" t="str">
        <f t="shared" si="64"/>
        <v/>
      </c>
      <c r="H2055" s="203"/>
      <c r="I2055" s="97"/>
      <c r="J2055" s="3" t="b">
        <f t="shared" si="65"/>
        <v>0</v>
      </c>
      <c r="K2055" s="1" t="b">
        <f>IF(AND(B2055&lt;&gt;"",COUNTIF(Buildings!B:B,B2055)=0),TRUE,FALSE)</f>
        <v>0</v>
      </c>
    </row>
    <row r="2056" spans="1:11" s="3" customFormat="1" ht="16.5" customHeight="1">
      <c r="A2056" s="96"/>
      <c r="B2056" s="194"/>
      <c r="C2056" s="195"/>
      <c r="D2056" s="195"/>
      <c r="E2056" s="195"/>
      <c r="F2056" s="196"/>
      <c r="G2056" s="197" t="str">
        <f t="shared" si="64"/>
        <v/>
      </c>
      <c r="H2056" s="203"/>
      <c r="I2056" s="97"/>
      <c r="J2056" s="3" t="b">
        <f t="shared" si="65"/>
        <v>0</v>
      </c>
      <c r="K2056" s="1" t="b">
        <f>IF(AND(B2056&lt;&gt;"",COUNTIF(Buildings!B:B,B2056)=0),TRUE,FALSE)</f>
        <v>0</v>
      </c>
    </row>
    <row r="2057" spans="1:11" s="3" customFormat="1" ht="16.5" customHeight="1">
      <c r="A2057" s="96"/>
      <c r="B2057" s="199"/>
      <c r="C2057" s="200"/>
      <c r="D2057" s="200"/>
      <c r="E2057" s="200"/>
      <c r="F2057" s="201"/>
      <c r="G2057" s="197" t="str">
        <f t="shared" si="64"/>
        <v/>
      </c>
      <c r="H2057" s="203"/>
      <c r="I2057" s="97"/>
      <c r="J2057" s="3" t="b">
        <f t="shared" si="65"/>
        <v>0</v>
      </c>
      <c r="K2057" s="1" t="b">
        <f>IF(AND(B2057&lt;&gt;"",COUNTIF(Buildings!B:B,B2057)=0),TRUE,FALSE)</f>
        <v>0</v>
      </c>
    </row>
    <row r="2058" spans="1:11" s="3" customFormat="1" ht="16.5" customHeight="1">
      <c r="A2058" s="96"/>
      <c r="B2058" s="194"/>
      <c r="C2058" s="195"/>
      <c r="D2058" s="195"/>
      <c r="E2058" s="195"/>
      <c r="F2058" s="196"/>
      <c r="G2058" s="197" t="str">
        <f t="shared" si="64"/>
        <v/>
      </c>
      <c r="H2058" s="203"/>
      <c r="I2058" s="97"/>
      <c r="J2058" s="3" t="b">
        <f t="shared" si="65"/>
        <v>0</v>
      </c>
      <c r="K2058" s="1" t="b">
        <f>IF(AND(B2058&lt;&gt;"",COUNTIF(Buildings!B:B,B2058)=0),TRUE,FALSE)</f>
        <v>0</v>
      </c>
    </row>
    <row r="2059" spans="1:11" s="3" customFormat="1" ht="16.5" customHeight="1">
      <c r="A2059" s="96"/>
      <c r="B2059" s="199"/>
      <c r="C2059" s="200"/>
      <c r="D2059" s="200"/>
      <c r="E2059" s="200"/>
      <c r="F2059" s="201"/>
      <c r="G2059" s="197" t="str">
        <f t="shared" si="64"/>
        <v/>
      </c>
      <c r="H2059" s="203"/>
      <c r="I2059" s="97"/>
      <c r="J2059" s="3" t="b">
        <f t="shared" si="65"/>
        <v>0</v>
      </c>
      <c r="K2059" s="1" t="b">
        <f>IF(AND(B2059&lt;&gt;"",COUNTIF(Buildings!B:B,B2059)=0),TRUE,FALSE)</f>
        <v>0</v>
      </c>
    </row>
    <row r="2060" spans="1:11" s="3" customFormat="1" ht="16.5" customHeight="1">
      <c r="A2060" s="96"/>
      <c r="B2060" s="194"/>
      <c r="C2060" s="195"/>
      <c r="D2060" s="195"/>
      <c r="E2060" s="195"/>
      <c r="F2060" s="196"/>
      <c r="G2060" s="197" t="str">
        <f t="shared" si="64"/>
        <v/>
      </c>
      <c r="H2060" s="203"/>
      <c r="I2060" s="97"/>
      <c r="J2060" s="3" t="b">
        <f t="shared" si="65"/>
        <v>0</v>
      </c>
      <c r="K2060" s="1" t="b">
        <f>IF(AND(B2060&lt;&gt;"",COUNTIF(Buildings!B:B,B2060)=0),TRUE,FALSE)</f>
        <v>0</v>
      </c>
    </row>
    <row r="2061" spans="1:11" s="3" customFormat="1" ht="16.5" customHeight="1">
      <c r="A2061" s="96"/>
      <c r="B2061" s="199"/>
      <c r="C2061" s="200"/>
      <c r="D2061" s="200"/>
      <c r="E2061" s="200"/>
      <c r="F2061" s="201"/>
      <c r="G2061" s="197" t="str">
        <f t="shared" si="64"/>
        <v/>
      </c>
      <c r="H2061" s="203"/>
      <c r="I2061" s="97"/>
      <c r="J2061" s="3" t="b">
        <f t="shared" si="65"/>
        <v>0</v>
      </c>
      <c r="K2061" s="1" t="b">
        <f>IF(AND(B2061&lt;&gt;"",COUNTIF(Buildings!B:B,B2061)=0),TRUE,FALSE)</f>
        <v>0</v>
      </c>
    </row>
    <row r="2062" spans="1:11" s="3" customFormat="1" ht="16.5" customHeight="1">
      <c r="A2062" s="96"/>
      <c r="B2062" s="194"/>
      <c r="C2062" s="195"/>
      <c r="D2062" s="195"/>
      <c r="E2062" s="195"/>
      <c r="F2062" s="196"/>
      <c r="G2062" s="197" t="str">
        <f t="shared" si="64"/>
        <v/>
      </c>
      <c r="H2062" s="203"/>
      <c r="I2062" s="97"/>
      <c r="J2062" s="3" t="b">
        <f t="shared" si="65"/>
        <v>0</v>
      </c>
      <c r="K2062" s="1" t="b">
        <f>IF(AND(B2062&lt;&gt;"",COUNTIF(Buildings!B:B,B2062)=0),TRUE,FALSE)</f>
        <v>0</v>
      </c>
    </row>
    <row r="2063" spans="1:11" s="3" customFormat="1" ht="16.5" customHeight="1">
      <c r="A2063" s="96"/>
      <c r="B2063" s="199"/>
      <c r="C2063" s="200"/>
      <c r="D2063" s="200"/>
      <c r="E2063" s="200"/>
      <c r="F2063" s="201"/>
      <c r="G2063" s="197" t="str">
        <f t="shared" si="64"/>
        <v/>
      </c>
      <c r="H2063" s="203"/>
      <c r="I2063" s="97"/>
      <c r="J2063" s="3" t="b">
        <f t="shared" si="65"/>
        <v>0</v>
      </c>
      <c r="K2063" s="1" t="b">
        <f>IF(AND(B2063&lt;&gt;"",COUNTIF(Buildings!B:B,B2063)=0),TRUE,FALSE)</f>
        <v>0</v>
      </c>
    </row>
    <row r="2064" spans="1:11" s="3" customFormat="1" ht="16.5" customHeight="1">
      <c r="A2064" s="96"/>
      <c r="B2064" s="194"/>
      <c r="C2064" s="195"/>
      <c r="D2064" s="195"/>
      <c r="E2064" s="195"/>
      <c r="F2064" s="196"/>
      <c r="G2064" s="197" t="str">
        <f t="shared" si="64"/>
        <v/>
      </c>
      <c r="H2064" s="203"/>
      <c r="I2064" s="97"/>
      <c r="J2064" s="3" t="b">
        <f t="shared" si="65"/>
        <v>0</v>
      </c>
      <c r="K2064" s="1" t="b">
        <f>IF(AND(B2064&lt;&gt;"",COUNTIF(Buildings!B:B,B2064)=0),TRUE,FALSE)</f>
        <v>0</v>
      </c>
    </row>
    <row r="2065" spans="1:11" s="3" customFormat="1" ht="16.5" customHeight="1">
      <c r="A2065" s="96"/>
      <c r="B2065" s="199"/>
      <c r="C2065" s="200"/>
      <c r="D2065" s="200"/>
      <c r="E2065" s="200"/>
      <c r="F2065" s="201"/>
      <c r="G2065" s="197" t="str">
        <f t="shared" si="64"/>
        <v/>
      </c>
      <c r="H2065" s="203"/>
      <c r="I2065" s="97"/>
      <c r="J2065" s="3" t="b">
        <f t="shared" si="65"/>
        <v>0</v>
      </c>
      <c r="K2065" s="1" t="b">
        <f>IF(AND(B2065&lt;&gt;"",COUNTIF(Buildings!B:B,B2065)=0),TRUE,FALSE)</f>
        <v>0</v>
      </c>
    </row>
    <row r="2066" spans="1:11" s="3" customFormat="1" ht="16.5" customHeight="1">
      <c r="A2066" s="96"/>
      <c r="B2066" s="194"/>
      <c r="C2066" s="195"/>
      <c r="D2066" s="195"/>
      <c r="E2066" s="195"/>
      <c r="F2066" s="196"/>
      <c r="G2066" s="197" t="str">
        <f t="shared" si="64"/>
        <v/>
      </c>
      <c r="H2066" s="203"/>
      <c r="I2066" s="97"/>
      <c r="J2066" s="3" t="b">
        <f t="shared" si="65"/>
        <v>0</v>
      </c>
      <c r="K2066" s="1" t="b">
        <f>IF(AND(B2066&lt;&gt;"",COUNTIF(Buildings!B:B,B2066)=0),TRUE,FALSE)</f>
        <v>0</v>
      </c>
    </row>
    <row r="2067" spans="1:11" s="3" customFormat="1" ht="16.5" customHeight="1">
      <c r="A2067" s="96"/>
      <c r="B2067" s="199"/>
      <c r="C2067" s="200"/>
      <c r="D2067" s="200"/>
      <c r="E2067" s="200"/>
      <c r="F2067" s="201"/>
      <c r="G2067" s="197" t="str">
        <f t="shared" si="64"/>
        <v/>
      </c>
      <c r="H2067" s="203"/>
      <c r="I2067" s="97"/>
      <c r="J2067" s="3" t="b">
        <f t="shared" si="65"/>
        <v>0</v>
      </c>
      <c r="K2067" s="1" t="b">
        <f>IF(AND(B2067&lt;&gt;"",COUNTIF(Buildings!B:B,B2067)=0),TRUE,FALSE)</f>
        <v>0</v>
      </c>
    </row>
    <row r="2068" spans="1:11" s="3" customFormat="1" ht="16.5" customHeight="1">
      <c r="A2068" s="96"/>
      <c r="B2068" s="194"/>
      <c r="C2068" s="195"/>
      <c r="D2068" s="195"/>
      <c r="E2068" s="195"/>
      <c r="F2068" s="196"/>
      <c r="G2068" s="197" t="str">
        <f t="shared" si="64"/>
        <v/>
      </c>
      <c r="H2068" s="203"/>
      <c r="I2068" s="97"/>
      <c r="J2068" s="3" t="b">
        <f t="shared" si="65"/>
        <v>0</v>
      </c>
      <c r="K2068" s="1" t="b">
        <f>IF(AND(B2068&lt;&gt;"",COUNTIF(Buildings!B:B,B2068)=0),TRUE,FALSE)</f>
        <v>0</v>
      </c>
    </row>
    <row r="2069" spans="1:11" s="3" customFormat="1" ht="16.5" customHeight="1">
      <c r="A2069" s="96"/>
      <c r="B2069" s="199"/>
      <c r="C2069" s="200"/>
      <c r="D2069" s="200"/>
      <c r="E2069" s="200"/>
      <c r="F2069" s="201"/>
      <c r="G2069" s="197" t="str">
        <f t="shared" si="64"/>
        <v/>
      </c>
      <c r="H2069" s="203"/>
      <c r="I2069" s="97"/>
      <c r="J2069" s="3" t="b">
        <f t="shared" si="65"/>
        <v>0</v>
      </c>
      <c r="K2069" s="1" t="b">
        <f>IF(AND(B2069&lt;&gt;"",COUNTIF(Buildings!B:B,B2069)=0),TRUE,FALSE)</f>
        <v>0</v>
      </c>
    </row>
    <row r="2070" spans="1:11" s="3" customFormat="1" ht="16.5" customHeight="1">
      <c r="A2070" s="96"/>
      <c r="B2070" s="194"/>
      <c r="C2070" s="195"/>
      <c r="D2070" s="195"/>
      <c r="E2070" s="195"/>
      <c r="F2070" s="196"/>
      <c r="G2070" s="197" t="str">
        <f t="shared" si="64"/>
        <v/>
      </c>
      <c r="H2070" s="203"/>
      <c r="I2070" s="97"/>
      <c r="J2070" s="3" t="b">
        <f t="shared" si="65"/>
        <v>0</v>
      </c>
      <c r="K2070" s="1" t="b">
        <f>IF(AND(B2070&lt;&gt;"",COUNTIF(Buildings!B:B,B2070)=0),TRUE,FALSE)</f>
        <v>0</v>
      </c>
    </row>
    <row r="2071" spans="1:11" s="3" customFormat="1" ht="16.5" customHeight="1">
      <c r="A2071" s="96"/>
      <c r="B2071" s="199"/>
      <c r="C2071" s="200"/>
      <c r="D2071" s="200"/>
      <c r="E2071" s="200"/>
      <c r="F2071" s="201"/>
      <c r="G2071" s="197" t="str">
        <f t="shared" si="64"/>
        <v/>
      </c>
      <c r="H2071" s="203"/>
      <c r="I2071" s="97"/>
      <c r="J2071" s="3" t="b">
        <f t="shared" si="65"/>
        <v>0</v>
      </c>
      <c r="K2071" s="1" t="b">
        <f>IF(AND(B2071&lt;&gt;"",COUNTIF(Buildings!B:B,B2071)=0),TRUE,FALSE)</f>
        <v>0</v>
      </c>
    </row>
    <row r="2072" spans="1:11" s="3" customFormat="1" ht="16.5" customHeight="1">
      <c r="A2072" s="96"/>
      <c r="B2072" s="194"/>
      <c r="C2072" s="195"/>
      <c r="D2072" s="195"/>
      <c r="E2072" s="195"/>
      <c r="F2072" s="196"/>
      <c r="G2072" s="197" t="str">
        <f t="shared" si="64"/>
        <v/>
      </c>
      <c r="H2072" s="203"/>
      <c r="I2072" s="97"/>
      <c r="J2072" s="3" t="b">
        <f t="shared" si="65"/>
        <v>0</v>
      </c>
      <c r="K2072" s="1" t="b">
        <f>IF(AND(B2072&lt;&gt;"",COUNTIF(Buildings!B:B,B2072)=0),TRUE,FALSE)</f>
        <v>0</v>
      </c>
    </row>
    <row r="2073" spans="1:11" s="3" customFormat="1" ht="16.5" customHeight="1">
      <c r="A2073" s="96"/>
      <c r="B2073" s="199"/>
      <c r="C2073" s="200"/>
      <c r="D2073" s="200"/>
      <c r="E2073" s="200"/>
      <c r="F2073" s="201"/>
      <c r="G2073" s="197" t="str">
        <f t="shared" si="64"/>
        <v/>
      </c>
      <c r="H2073" s="203"/>
      <c r="I2073" s="97"/>
      <c r="J2073" s="3" t="b">
        <f t="shared" si="65"/>
        <v>0</v>
      </c>
      <c r="K2073" s="1" t="b">
        <f>IF(AND(B2073&lt;&gt;"",COUNTIF(Buildings!B:B,B2073)=0),TRUE,FALSE)</f>
        <v>0</v>
      </c>
    </row>
    <row r="2074" spans="1:11" s="3" customFormat="1" ht="16.5" customHeight="1">
      <c r="A2074" s="96"/>
      <c r="B2074" s="194"/>
      <c r="C2074" s="195"/>
      <c r="D2074" s="195"/>
      <c r="E2074" s="195"/>
      <c r="F2074" s="196"/>
      <c r="G2074" s="197" t="str">
        <f t="shared" si="64"/>
        <v/>
      </c>
      <c r="H2074" s="203"/>
      <c r="I2074" s="97"/>
      <c r="J2074" s="3" t="b">
        <f t="shared" si="65"/>
        <v>0</v>
      </c>
      <c r="K2074" s="1" t="b">
        <f>IF(AND(B2074&lt;&gt;"",COUNTIF(Buildings!B:B,B2074)=0),TRUE,FALSE)</f>
        <v>0</v>
      </c>
    </row>
    <row r="2075" spans="1:11" s="3" customFormat="1" ht="16.5" customHeight="1">
      <c r="A2075" s="96"/>
      <c r="B2075" s="199"/>
      <c r="C2075" s="200"/>
      <c r="D2075" s="200"/>
      <c r="E2075" s="200"/>
      <c r="F2075" s="201"/>
      <c r="G2075" s="197" t="str">
        <f t="shared" si="64"/>
        <v/>
      </c>
      <c r="H2075" s="203"/>
      <c r="I2075" s="97"/>
      <c r="J2075" s="3" t="b">
        <f t="shared" si="65"/>
        <v>0</v>
      </c>
      <c r="K2075" s="1" t="b">
        <f>IF(AND(B2075&lt;&gt;"",COUNTIF(Buildings!B:B,B2075)=0),TRUE,FALSE)</f>
        <v>0</v>
      </c>
    </row>
    <row r="2076" spans="1:11" s="3" customFormat="1" ht="16.5" customHeight="1">
      <c r="A2076" s="96"/>
      <c r="B2076" s="194"/>
      <c r="C2076" s="195"/>
      <c r="D2076" s="195"/>
      <c r="E2076" s="195"/>
      <c r="F2076" s="196"/>
      <c r="G2076" s="197" t="str">
        <f t="shared" si="64"/>
        <v/>
      </c>
      <c r="H2076" s="203"/>
      <c r="I2076" s="97"/>
      <c r="J2076" s="3" t="b">
        <f t="shared" si="65"/>
        <v>0</v>
      </c>
      <c r="K2076" s="1" t="b">
        <f>IF(AND(B2076&lt;&gt;"",COUNTIF(Buildings!B:B,B2076)=0),TRUE,FALSE)</f>
        <v>0</v>
      </c>
    </row>
    <row r="2077" spans="1:11" s="3" customFormat="1" ht="16.5" customHeight="1">
      <c r="A2077" s="96"/>
      <c r="B2077" s="199"/>
      <c r="C2077" s="200"/>
      <c r="D2077" s="200"/>
      <c r="E2077" s="200"/>
      <c r="F2077" s="201"/>
      <c r="G2077" s="197" t="str">
        <f t="shared" si="64"/>
        <v/>
      </c>
      <c r="H2077" s="203"/>
      <c r="I2077" s="97"/>
      <c r="J2077" s="3" t="b">
        <f t="shared" si="65"/>
        <v>0</v>
      </c>
      <c r="K2077" s="1" t="b">
        <f>IF(AND(B2077&lt;&gt;"",COUNTIF(Buildings!B:B,B2077)=0),TRUE,FALSE)</f>
        <v>0</v>
      </c>
    </row>
    <row r="2078" spans="1:11" s="3" customFormat="1" ht="16.5" customHeight="1">
      <c r="A2078" s="96"/>
      <c r="B2078" s="194"/>
      <c r="C2078" s="195"/>
      <c r="D2078" s="195"/>
      <c r="E2078" s="195"/>
      <c r="F2078" s="196"/>
      <c r="G2078" s="197" t="str">
        <f t="shared" si="64"/>
        <v/>
      </c>
      <c r="H2078" s="203"/>
      <c r="I2078" s="97"/>
      <c r="J2078" s="3" t="b">
        <f t="shared" si="65"/>
        <v>0</v>
      </c>
      <c r="K2078" s="1" t="b">
        <f>IF(AND(B2078&lt;&gt;"",COUNTIF(Buildings!B:B,B2078)=0),TRUE,FALSE)</f>
        <v>0</v>
      </c>
    </row>
    <row r="2079" spans="1:11" s="3" customFormat="1" ht="16.5" customHeight="1">
      <c r="A2079" s="96"/>
      <c r="B2079" s="199"/>
      <c r="C2079" s="200"/>
      <c r="D2079" s="200"/>
      <c r="E2079" s="200"/>
      <c r="F2079" s="201"/>
      <c r="G2079" s="197" t="str">
        <f t="shared" si="64"/>
        <v/>
      </c>
      <c r="H2079" s="203"/>
      <c r="I2079" s="97"/>
      <c r="J2079" s="3" t="b">
        <f t="shared" si="65"/>
        <v>0</v>
      </c>
      <c r="K2079" s="1" t="b">
        <f>IF(AND(B2079&lt;&gt;"",COUNTIF(Buildings!B:B,B2079)=0),TRUE,FALSE)</f>
        <v>0</v>
      </c>
    </row>
    <row r="2080" spans="1:11" s="3" customFormat="1" ht="16.5" customHeight="1">
      <c r="A2080" s="96"/>
      <c r="B2080" s="194"/>
      <c r="C2080" s="195"/>
      <c r="D2080" s="195"/>
      <c r="E2080" s="195"/>
      <c r="F2080" s="196"/>
      <c r="G2080" s="197" t="str">
        <f t="shared" si="64"/>
        <v/>
      </c>
      <c r="H2080" s="203"/>
      <c r="I2080" s="97"/>
      <c r="J2080" s="3" t="b">
        <f t="shared" si="65"/>
        <v>0</v>
      </c>
      <c r="K2080" s="1" t="b">
        <f>IF(AND(B2080&lt;&gt;"",COUNTIF(Buildings!B:B,B2080)=0),TRUE,FALSE)</f>
        <v>0</v>
      </c>
    </row>
    <row r="2081" spans="1:11" s="3" customFormat="1" ht="16.5" customHeight="1">
      <c r="A2081" s="96"/>
      <c r="B2081" s="199"/>
      <c r="C2081" s="200"/>
      <c r="D2081" s="200"/>
      <c r="E2081" s="200"/>
      <c r="F2081" s="201"/>
      <c r="G2081" s="197" t="str">
        <f t="shared" si="64"/>
        <v/>
      </c>
      <c r="H2081" s="203"/>
      <c r="I2081" s="97"/>
      <c r="J2081" s="3" t="b">
        <f t="shared" si="65"/>
        <v>0</v>
      </c>
      <c r="K2081" s="1" t="b">
        <f>IF(AND(B2081&lt;&gt;"",COUNTIF(Buildings!B:B,B2081)=0),TRUE,FALSE)</f>
        <v>0</v>
      </c>
    </row>
    <row r="2082" spans="1:11" s="3" customFormat="1" ht="16.5" customHeight="1">
      <c r="A2082" s="96"/>
      <c r="B2082" s="194"/>
      <c r="C2082" s="195"/>
      <c r="D2082" s="195"/>
      <c r="E2082" s="195"/>
      <c r="F2082" s="196"/>
      <c r="G2082" s="197" t="str">
        <f t="shared" si="64"/>
        <v/>
      </c>
      <c r="H2082" s="203"/>
      <c r="I2082" s="97"/>
      <c r="J2082" s="3" t="b">
        <f t="shared" si="65"/>
        <v>0</v>
      </c>
      <c r="K2082" s="1" t="b">
        <f>IF(AND(B2082&lt;&gt;"",COUNTIF(Buildings!B:B,B2082)=0),TRUE,FALSE)</f>
        <v>0</v>
      </c>
    </row>
    <row r="2083" spans="1:11" s="3" customFormat="1" ht="16.5" customHeight="1">
      <c r="A2083" s="96"/>
      <c r="B2083" s="199"/>
      <c r="C2083" s="200"/>
      <c r="D2083" s="200"/>
      <c r="E2083" s="200"/>
      <c r="F2083" s="201"/>
      <c r="G2083" s="197" t="str">
        <f t="shared" si="64"/>
        <v/>
      </c>
      <c r="H2083" s="203"/>
      <c r="I2083" s="97"/>
      <c r="J2083" s="3" t="b">
        <f t="shared" si="65"/>
        <v>0</v>
      </c>
      <c r="K2083" s="1" t="b">
        <f>IF(AND(B2083&lt;&gt;"",COUNTIF(Buildings!B:B,B2083)=0),TRUE,FALSE)</f>
        <v>0</v>
      </c>
    </row>
    <row r="2084" spans="1:11" s="3" customFormat="1" ht="16.5" customHeight="1">
      <c r="A2084" s="96"/>
      <c r="B2084" s="194"/>
      <c r="C2084" s="195"/>
      <c r="D2084" s="195"/>
      <c r="E2084" s="195"/>
      <c r="F2084" s="196"/>
      <c r="G2084" s="197" t="str">
        <f t="shared" si="64"/>
        <v/>
      </c>
      <c r="H2084" s="203"/>
      <c r="I2084" s="97"/>
      <c r="J2084" s="3" t="b">
        <f t="shared" si="65"/>
        <v>0</v>
      </c>
      <c r="K2084" s="1" t="b">
        <f>IF(AND(B2084&lt;&gt;"",COUNTIF(Buildings!B:B,B2084)=0),TRUE,FALSE)</f>
        <v>0</v>
      </c>
    </row>
    <row r="2085" spans="1:11" s="3" customFormat="1" ht="16.5" customHeight="1">
      <c r="A2085" s="96"/>
      <c r="B2085" s="199"/>
      <c r="C2085" s="200"/>
      <c r="D2085" s="200"/>
      <c r="E2085" s="200"/>
      <c r="F2085" s="201"/>
      <c r="G2085" s="197" t="str">
        <f t="shared" si="64"/>
        <v/>
      </c>
      <c r="H2085" s="203"/>
      <c r="I2085" s="97"/>
      <c r="J2085" s="3" t="b">
        <f t="shared" si="65"/>
        <v>0</v>
      </c>
      <c r="K2085" s="1" t="b">
        <f>IF(AND(B2085&lt;&gt;"",COUNTIF(Buildings!B:B,B2085)=0),TRUE,FALSE)</f>
        <v>0</v>
      </c>
    </row>
    <row r="2086" spans="1:11" s="3" customFormat="1" ht="16.5" customHeight="1">
      <c r="A2086" s="96"/>
      <c r="B2086" s="194"/>
      <c r="C2086" s="195"/>
      <c r="D2086" s="195"/>
      <c r="E2086" s="195"/>
      <c r="F2086" s="196"/>
      <c r="G2086" s="197" t="str">
        <f t="shared" si="64"/>
        <v/>
      </c>
      <c r="H2086" s="203"/>
      <c r="I2086" s="97"/>
      <c r="J2086" s="3" t="b">
        <f t="shared" si="65"/>
        <v>0</v>
      </c>
      <c r="K2086" s="1" t="b">
        <f>IF(AND(B2086&lt;&gt;"",COUNTIF(Buildings!B:B,B2086)=0),TRUE,FALSE)</f>
        <v>0</v>
      </c>
    </row>
    <row r="2087" spans="1:11" s="3" customFormat="1" ht="16.5" customHeight="1">
      <c r="A2087" s="96"/>
      <c r="B2087" s="199"/>
      <c r="C2087" s="200"/>
      <c r="D2087" s="200"/>
      <c r="E2087" s="200"/>
      <c r="F2087" s="201"/>
      <c r="G2087" s="197" t="str">
        <f t="shared" si="64"/>
        <v/>
      </c>
      <c r="H2087" s="203"/>
      <c r="I2087" s="97"/>
      <c r="J2087" s="3" t="b">
        <f t="shared" si="65"/>
        <v>0</v>
      </c>
      <c r="K2087" s="1" t="b">
        <f>IF(AND(B2087&lt;&gt;"",COUNTIF(Buildings!B:B,B2087)=0),TRUE,FALSE)</f>
        <v>0</v>
      </c>
    </row>
    <row r="2088" spans="1:11" s="3" customFormat="1" ht="16.5" customHeight="1">
      <c r="A2088" s="96"/>
      <c r="B2088" s="194"/>
      <c r="C2088" s="195"/>
      <c r="D2088" s="195"/>
      <c r="E2088" s="195"/>
      <c r="F2088" s="196"/>
      <c r="G2088" s="197" t="str">
        <f t="shared" si="64"/>
        <v/>
      </c>
      <c r="H2088" s="203"/>
      <c r="I2088" s="97"/>
      <c r="J2088" s="3" t="b">
        <f t="shared" si="65"/>
        <v>0</v>
      </c>
      <c r="K2088" s="1" t="b">
        <f>IF(AND(B2088&lt;&gt;"",COUNTIF(Buildings!B:B,B2088)=0),TRUE,FALSE)</f>
        <v>0</v>
      </c>
    </row>
    <row r="2089" spans="1:11" s="3" customFormat="1" ht="16.5" customHeight="1">
      <c r="A2089" s="96"/>
      <c r="B2089" s="199"/>
      <c r="C2089" s="200"/>
      <c r="D2089" s="200"/>
      <c r="E2089" s="200"/>
      <c r="F2089" s="201"/>
      <c r="G2089" s="197" t="str">
        <f t="shared" si="64"/>
        <v/>
      </c>
      <c r="H2089" s="203"/>
      <c r="I2089" s="97"/>
      <c r="J2089" s="3" t="b">
        <f t="shared" si="65"/>
        <v>0</v>
      </c>
      <c r="K2089" s="1" t="b">
        <f>IF(AND(B2089&lt;&gt;"",COUNTIF(Buildings!B:B,B2089)=0),TRUE,FALSE)</f>
        <v>0</v>
      </c>
    </row>
    <row r="2090" spans="1:11" s="3" customFormat="1" ht="16.5" customHeight="1">
      <c r="A2090" s="96"/>
      <c r="B2090" s="194"/>
      <c r="C2090" s="195"/>
      <c r="D2090" s="195"/>
      <c r="E2090" s="195"/>
      <c r="F2090" s="196"/>
      <c r="G2090" s="197" t="str">
        <f t="shared" si="64"/>
        <v/>
      </c>
      <c r="H2090" s="203"/>
      <c r="I2090" s="97"/>
      <c r="J2090" s="3" t="b">
        <f t="shared" si="65"/>
        <v>0</v>
      </c>
      <c r="K2090" s="1" t="b">
        <f>IF(AND(B2090&lt;&gt;"",COUNTIF(Buildings!B:B,B2090)=0),TRUE,FALSE)</f>
        <v>0</v>
      </c>
    </row>
    <row r="2091" spans="1:11" s="3" customFormat="1" ht="16.5" customHeight="1">
      <c r="A2091" s="96"/>
      <c r="B2091" s="199"/>
      <c r="C2091" s="200"/>
      <c r="D2091" s="200"/>
      <c r="E2091" s="200"/>
      <c r="F2091" s="201"/>
      <c r="G2091" s="197" t="str">
        <f t="shared" si="64"/>
        <v/>
      </c>
      <c r="H2091" s="203"/>
      <c r="I2091" s="97"/>
      <c r="J2091" s="3" t="b">
        <f t="shared" si="65"/>
        <v>0</v>
      </c>
      <c r="K2091" s="1" t="b">
        <f>IF(AND(B2091&lt;&gt;"",COUNTIF(Buildings!B:B,B2091)=0),TRUE,FALSE)</f>
        <v>0</v>
      </c>
    </row>
    <row r="2092" spans="1:11" s="3" customFormat="1" ht="16.5" customHeight="1">
      <c r="A2092" s="96"/>
      <c r="B2092" s="194"/>
      <c r="C2092" s="195"/>
      <c r="D2092" s="195"/>
      <c r="E2092" s="195"/>
      <c r="F2092" s="196"/>
      <c r="G2092" s="197" t="str">
        <f t="shared" si="64"/>
        <v/>
      </c>
      <c r="H2092" s="203"/>
      <c r="I2092" s="97"/>
      <c r="J2092" s="3" t="b">
        <f t="shared" si="65"/>
        <v>0</v>
      </c>
      <c r="K2092" s="1" t="b">
        <f>IF(AND(B2092&lt;&gt;"",COUNTIF(Buildings!B:B,B2092)=0),TRUE,FALSE)</f>
        <v>0</v>
      </c>
    </row>
    <row r="2093" spans="1:11" s="3" customFormat="1" ht="16.5" customHeight="1">
      <c r="A2093" s="96"/>
      <c r="B2093" s="199"/>
      <c r="C2093" s="200"/>
      <c r="D2093" s="200"/>
      <c r="E2093" s="200"/>
      <c r="F2093" s="201"/>
      <c r="G2093" s="197" t="str">
        <f t="shared" si="64"/>
        <v/>
      </c>
      <c r="H2093" s="203"/>
      <c r="I2093" s="97"/>
      <c r="J2093" s="3" t="b">
        <f t="shared" si="65"/>
        <v>0</v>
      </c>
      <c r="K2093" s="1" t="b">
        <f>IF(AND(B2093&lt;&gt;"",COUNTIF(Buildings!B:B,B2093)=0),TRUE,FALSE)</f>
        <v>0</v>
      </c>
    </row>
    <row r="2094" spans="1:11" s="3" customFormat="1" ht="16.5" customHeight="1">
      <c r="A2094" s="96"/>
      <c r="B2094" s="194"/>
      <c r="C2094" s="195"/>
      <c r="D2094" s="195"/>
      <c r="E2094" s="195"/>
      <c r="F2094" s="196"/>
      <c r="G2094" s="197" t="str">
        <f t="shared" si="64"/>
        <v/>
      </c>
      <c r="H2094" s="203"/>
      <c r="I2094" s="97"/>
      <c r="J2094" s="3" t="b">
        <f t="shared" si="65"/>
        <v>0</v>
      </c>
      <c r="K2094" s="1" t="b">
        <f>IF(AND(B2094&lt;&gt;"",COUNTIF(Buildings!B:B,B2094)=0),TRUE,FALSE)</f>
        <v>0</v>
      </c>
    </row>
    <row r="2095" spans="1:11" s="3" customFormat="1" ht="16.5" customHeight="1">
      <c r="A2095" s="96"/>
      <c r="B2095" s="199"/>
      <c r="C2095" s="200"/>
      <c r="D2095" s="200"/>
      <c r="E2095" s="200"/>
      <c r="F2095" s="201"/>
      <c r="G2095" s="197" t="str">
        <f t="shared" si="64"/>
        <v/>
      </c>
      <c r="H2095" s="203"/>
      <c r="I2095" s="97"/>
      <c r="J2095" s="3" t="b">
        <f t="shared" si="65"/>
        <v>0</v>
      </c>
      <c r="K2095" s="1" t="b">
        <f>IF(AND(B2095&lt;&gt;"",COUNTIF(Buildings!B:B,B2095)=0),TRUE,FALSE)</f>
        <v>0</v>
      </c>
    </row>
    <row r="2096" spans="1:11" s="3" customFormat="1" ht="16.5" customHeight="1">
      <c r="A2096" s="96"/>
      <c r="B2096" s="194"/>
      <c r="C2096" s="195"/>
      <c r="D2096" s="195"/>
      <c r="E2096" s="195"/>
      <c r="F2096" s="196"/>
      <c r="G2096" s="197" t="str">
        <f t="shared" si="64"/>
        <v/>
      </c>
      <c r="H2096" s="203"/>
      <c r="I2096" s="97"/>
      <c r="J2096" s="3" t="b">
        <f t="shared" si="65"/>
        <v>0</v>
      </c>
      <c r="K2096" s="1" t="b">
        <f>IF(AND(B2096&lt;&gt;"",COUNTIF(Buildings!B:B,B2096)=0),TRUE,FALSE)</f>
        <v>0</v>
      </c>
    </row>
    <row r="2097" spans="1:11" s="3" customFormat="1" ht="16.5" customHeight="1">
      <c r="A2097" s="96"/>
      <c r="B2097" s="199"/>
      <c r="C2097" s="200"/>
      <c r="D2097" s="200"/>
      <c r="E2097" s="200"/>
      <c r="F2097" s="201"/>
      <c r="G2097" s="197" t="str">
        <f t="shared" si="64"/>
        <v/>
      </c>
      <c r="H2097" s="203"/>
      <c r="I2097" s="97"/>
      <c r="J2097" s="3" t="b">
        <f t="shared" si="65"/>
        <v>0</v>
      </c>
      <c r="K2097" s="1" t="b">
        <f>IF(AND(B2097&lt;&gt;"",COUNTIF(Buildings!B:B,B2097)=0),TRUE,FALSE)</f>
        <v>0</v>
      </c>
    </row>
    <row r="2098" spans="1:11" s="3" customFormat="1" ht="16.5" customHeight="1">
      <c r="A2098" s="96"/>
      <c r="B2098" s="194"/>
      <c r="C2098" s="195"/>
      <c r="D2098" s="195"/>
      <c r="E2098" s="195"/>
      <c r="F2098" s="196"/>
      <c r="G2098" s="197" t="str">
        <f t="shared" si="64"/>
        <v/>
      </c>
      <c r="H2098" s="203"/>
      <c r="I2098" s="97"/>
      <c r="J2098" s="3" t="b">
        <f t="shared" si="65"/>
        <v>0</v>
      </c>
      <c r="K2098" s="1" t="b">
        <f>IF(AND(B2098&lt;&gt;"",COUNTIF(Buildings!B:B,B2098)=0),TRUE,FALSE)</f>
        <v>0</v>
      </c>
    </row>
    <row r="2099" spans="1:11" s="3" customFormat="1" ht="16.5" customHeight="1">
      <c r="A2099" s="96"/>
      <c r="B2099" s="199"/>
      <c r="C2099" s="200"/>
      <c r="D2099" s="200"/>
      <c r="E2099" s="200"/>
      <c r="F2099" s="201"/>
      <c r="G2099" s="197" t="str">
        <f t="shared" si="64"/>
        <v/>
      </c>
      <c r="H2099" s="203"/>
      <c r="I2099" s="97"/>
      <c r="J2099" s="3" t="b">
        <f t="shared" si="65"/>
        <v>0</v>
      </c>
      <c r="K2099" s="1" t="b">
        <f>IF(AND(B2099&lt;&gt;"",COUNTIF(Buildings!B:B,B2099)=0),TRUE,FALSE)</f>
        <v>0</v>
      </c>
    </row>
    <row r="2100" spans="1:11" s="3" customFormat="1" ht="16.5" customHeight="1">
      <c r="A2100" s="96"/>
      <c r="B2100" s="194"/>
      <c r="C2100" s="195"/>
      <c r="D2100" s="195"/>
      <c r="E2100" s="195"/>
      <c r="F2100" s="196"/>
      <c r="G2100" s="197" t="str">
        <f t="shared" si="64"/>
        <v/>
      </c>
      <c r="H2100" s="203"/>
      <c r="I2100" s="97"/>
      <c r="J2100" s="3" t="b">
        <f t="shared" si="65"/>
        <v>0</v>
      </c>
      <c r="K2100" s="1" t="b">
        <f>IF(AND(B2100&lt;&gt;"",COUNTIF(Buildings!B:B,B2100)=0),TRUE,FALSE)</f>
        <v>0</v>
      </c>
    </row>
    <row r="2101" spans="1:11" s="3" customFormat="1" ht="16.5" customHeight="1">
      <c r="A2101" s="96"/>
      <c r="B2101" s="199"/>
      <c r="C2101" s="200"/>
      <c r="D2101" s="200"/>
      <c r="E2101" s="200"/>
      <c r="F2101" s="201"/>
      <c r="G2101" s="197" t="str">
        <f t="shared" si="64"/>
        <v/>
      </c>
      <c r="H2101" s="203"/>
      <c r="I2101" s="97"/>
      <c r="J2101" s="3" t="b">
        <f t="shared" si="65"/>
        <v>0</v>
      </c>
      <c r="K2101" s="1" t="b">
        <f>IF(AND(B2101&lt;&gt;"",COUNTIF(Buildings!B:B,B2101)=0),TRUE,FALSE)</f>
        <v>0</v>
      </c>
    </row>
    <row r="2102" spans="1:11" s="3" customFormat="1" ht="16.5" customHeight="1">
      <c r="A2102" s="96"/>
      <c r="B2102" s="194"/>
      <c r="C2102" s="195"/>
      <c r="D2102" s="195"/>
      <c r="E2102" s="195"/>
      <c r="F2102" s="196"/>
      <c r="G2102" s="197" t="str">
        <f t="shared" si="64"/>
        <v/>
      </c>
      <c r="H2102" s="203"/>
      <c r="I2102" s="97"/>
      <c r="J2102" s="3" t="b">
        <f t="shared" si="65"/>
        <v>0</v>
      </c>
      <c r="K2102" s="1" t="b">
        <f>IF(AND(B2102&lt;&gt;"",COUNTIF(Buildings!B:B,B2102)=0),TRUE,FALSE)</f>
        <v>0</v>
      </c>
    </row>
    <row r="2103" spans="1:11" s="3" customFormat="1" ht="16.5" customHeight="1">
      <c r="A2103" s="96"/>
      <c r="B2103" s="199"/>
      <c r="C2103" s="200"/>
      <c r="D2103" s="200"/>
      <c r="E2103" s="200"/>
      <c r="F2103" s="201"/>
      <c r="G2103" s="197" t="str">
        <f t="shared" si="64"/>
        <v/>
      </c>
      <c r="H2103" s="203"/>
      <c r="I2103" s="97"/>
      <c r="J2103" s="3" t="b">
        <f t="shared" si="65"/>
        <v>0</v>
      </c>
      <c r="K2103" s="1" t="b">
        <f>IF(AND(B2103&lt;&gt;"",COUNTIF(Buildings!B:B,B2103)=0),TRUE,FALSE)</f>
        <v>0</v>
      </c>
    </row>
    <row r="2104" spans="1:11" s="3" customFormat="1" ht="16.5" customHeight="1">
      <c r="A2104" s="96"/>
      <c r="B2104" s="194"/>
      <c r="C2104" s="195"/>
      <c r="D2104" s="195"/>
      <c r="E2104" s="195"/>
      <c r="F2104" s="196"/>
      <c r="G2104" s="197" t="str">
        <f t="shared" si="64"/>
        <v/>
      </c>
      <c r="H2104" s="203"/>
      <c r="I2104" s="97"/>
      <c r="J2104" s="3" t="b">
        <f t="shared" si="65"/>
        <v>0</v>
      </c>
      <c r="K2104" s="1" t="b">
        <f>IF(AND(B2104&lt;&gt;"",COUNTIF(Buildings!B:B,B2104)=0),TRUE,FALSE)</f>
        <v>0</v>
      </c>
    </row>
    <row r="2105" spans="1:11" s="3" customFormat="1" ht="16.5" customHeight="1">
      <c r="A2105" s="96"/>
      <c r="B2105" s="199"/>
      <c r="C2105" s="200"/>
      <c r="D2105" s="200"/>
      <c r="E2105" s="200"/>
      <c r="F2105" s="201"/>
      <c r="G2105" s="197" t="str">
        <f t="shared" si="64"/>
        <v/>
      </c>
      <c r="H2105" s="203"/>
      <c r="I2105" s="97"/>
      <c r="J2105" s="3" t="b">
        <f t="shared" si="65"/>
        <v>0</v>
      </c>
      <c r="K2105" s="1" t="b">
        <f>IF(AND(B2105&lt;&gt;"",COUNTIF(Buildings!B:B,B2105)=0),TRUE,FALSE)</f>
        <v>0</v>
      </c>
    </row>
    <row r="2106" spans="1:11" s="3" customFormat="1" ht="16.5" customHeight="1">
      <c r="A2106" s="96"/>
      <c r="B2106" s="194"/>
      <c r="C2106" s="195"/>
      <c r="D2106" s="195"/>
      <c r="E2106" s="195"/>
      <c r="F2106" s="196"/>
      <c r="G2106" s="197" t="str">
        <f t="shared" si="64"/>
        <v/>
      </c>
      <c r="H2106" s="203"/>
      <c r="I2106" s="97"/>
      <c r="J2106" s="3" t="b">
        <f t="shared" si="65"/>
        <v>0</v>
      </c>
      <c r="K2106" s="1" t="b">
        <f>IF(AND(B2106&lt;&gt;"",COUNTIF(Buildings!B:B,B2106)=0),TRUE,FALSE)</f>
        <v>0</v>
      </c>
    </row>
    <row r="2107" spans="1:11" s="3" customFormat="1" ht="16.5" customHeight="1">
      <c r="A2107" s="96"/>
      <c r="B2107" s="199"/>
      <c r="C2107" s="200"/>
      <c r="D2107" s="200"/>
      <c r="E2107" s="200"/>
      <c r="F2107" s="201"/>
      <c r="G2107" s="197" t="str">
        <f t="shared" si="64"/>
        <v/>
      </c>
      <c r="H2107" s="203"/>
      <c r="I2107" s="97"/>
      <c r="J2107" s="3" t="b">
        <f t="shared" si="65"/>
        <v>0</v>
      </c>
      <c r="K2107" s="1" t="b">
        <f>IF(AND(B2107&lt;&gt;"",COUNTIF(Buildings!B:B,B2107)=0),TRUE,FALSE)</f>
        <v>0</v>
      </c>
    </row>
    <row r="2108" spans="1:11" s="3" customFormat="1" ht="16.5" customHeight="1">
      <c r="A2108" s="96"/>
      <c r="B2108" s="194"/>
      <c r="C2108" s="195"/>
      <c r="D2108" s="195"/>
      <c r="E2108" s="195"/>
      <c r="F2108" s="196"/>
      <c r="G2108" s="197" t="str">
        <f t="shared" si="64"/>
        <v/>
      </c>
      <c r="H2108" s="203"/>
      <c r="I2108" s="97"/>
      <c r="J2108" s="3" t="b">
        <f t="shared" si="65"/>
        <v>0</v>
      </c>
      <c r="K2108" s="1" t="b">
        <f>IF(AND(B2108&lt;&gt;"",COUNTIF(Buildings!B:B,B2108)=0),TRUE,FALSE)</f>
        <v>0</v>
      </c>
    </row>
    <row r="2109" spans="1:11" s="3" customFormat="1" ht="16.5" customHeight="1">
      <c r="A2109" s="96"/>
      <c r="B2109" s="199"/>
      <c r="C2109" s="200"/>
      <c r="D2109" s="200"/>
      <c r="E2109" s="200"/>
      <c r="F2109" s="201"/>
      <c r="G2109" s="197" t="str">
        <f t="shared" si="64"/>
        <v/>
      </c>
      <c r="H2109" s="203"/>
      <c r="I2109" s="97"/>
      <c r="J2109" s="3" t="b">
        <f t="shared" si="65"/>
        <v>0</v>
      </c>
      <c r="K2109" s="1" t="b">
        <f>IF(AND(B2109&lt;&gt;"",COUNTIF(Buildings!B:B,B2109)=0),TRUE,FALSE)</f>
        <v>0</v>
      </c>
    </row>
    <row r="2110" spans="1:11" s="3" customFormat="1" ht="16.5" customHeight="1">
      <c r="A2110" s="96"/>
      <c r="B2110" s="194"/>
      <c r="C2110" s="195"/>
      <c r="D2110" s="195"/>
      <c r="E2110" s="195"/>
      <c r="F2110" s="196"/>
      <c r="G2110" s="197" t="str">
        <f t="shared" si="64"/>
        <v/>
      </c>
      <c r="H2110" s="203"/>
      <c r="I2110" s="97"/>
      <c r="J2110" s="3" t="b">
        <f t="shared" si="65"/>
        <v>0</v>
      </c>
      <c r="K2110" s="1" t="b">
        <f>IF(AND(B2110&lt;&gt;"",COUNTIF(Buildings!B:B,B2110)=0),TRUE,FALSE)</f>
        <v>0</v>
      </c>
    </row>
    <row r="2111" spans="1:11" s="3" customFormat="1" ht="16.5" customHeight="1">
      <c r="A2111" s="96"/>
      <c r="B2111" s="199"/>
      <c r="C2111" s="200"/>
      <c r="D2111" s="200"/>
      <c r="E2111" s="200"/>
      <c r="F2111" s="201"/>
      <c r="G2111" s="197" t="str">
        <f t="shared" si="64"/>
        <v/>
      </c>
      <c r="H2111" s="203"/>
      <c r="I2111" s="97"/>
      <c r="J2111" s="3" t="b">
        <f t="shared" si="65"/>
        <v>0</v>
      </c>
      <c r="K2111" s="1" t="b">
        <f>IF(AND(B2111&lt;&gt;"",COUNTIF(Buildings!B:B,B2111)=0),TRUE,FALSE)</f>
        <v>0</v>
      </c>
    </row>
    <row r="2112" spans="1:11" s="3" customFormat="1" ht="16.5" customHeight="1">
      <c r="A2112" s="96"/>
      <c r="B2112" s="194"/>
      <c r="C2112" s="195"/>
      <c r="D2112" s="195"/>
      <c r="E2112" s="195"/>
      <c r="F2112" s="196"/>
      <c r="G2112" s="197" t="str">
        <f t="shared" si="64"/>
        <v/>
      </c>
      <c r="H2112" s="203"/>
      <c r="I2112" s="97"/>
      <c r="J2112" s="3" t="b">
        <f t="shared" si="65"/>
        <v>0</v>
      </c>
      <c r="K2112" s="1" t="b">
        <f>IF(AND(B2112&lt;&gt;"",COUNTIF(Buildings!B:B,B2112)=0),TRUE,FALSE)</f>
        <v>0</v>
      </c>
    </row>
    <row r="2113" spans="1:11" s="3" customFormat="1" ht="16.5" customHeight="1">
      <c r="A2113" s="96"/>
      <c r="B2113" s="199"/>
      <c r="C2113" s="200"/>
      <c r="D2113" s="200"/>
      <c r="E2113" s="200"/>
      <c r="F2113" s="201"/>
      <c r="G2113" s="197" t="str">
        <f t="shared" si="64"/>
        <v/>
      </c>
      <c r="H2113" s="203"/>
      <c r="I2113" s="97"/>
      <c r="J2113" s="3" t="b">
        <f t="shared" si="65"/>
        <v>0</v>
      </c>
      <c r="K2113" s="1" t="b">
        <f>IF(AND(B2113&lt;&gt;"",COUNTIF(Buildings!B:B,B2113)=0),TRUE,FALSE)</f>
        <v>0</v>
      </c>
    </row>
    <row r="2114" spans="1:11" s="3" customFormat="1" ht="16.5" customHeight="1">
      <c r="A2114" s="96"/>
      <c r="B2114" s="194"/>
      <c r="C2114" s="195"/>
      <c r="D2114" s="195"/>
      <c r="E2114" s="195"/>
      <c r="F2114" s="196"/>
      <c r="G2114" s="197" t="str">
        <f t="shared" si="64"/>
        <v/>
      </c>
      <c r="H2114" s="203"/>
      <c r="I2114" s="97"/>
      <c r="J2114" s="3" t="b">
        <f t="shared" si="65"/>
        <v>0</v>
      </c>
      <c r="K2114" s="1" t="b">
        <f>IF(AND(B2114&lt;&gt;"",COUNTIF(Buildings!B:B,B2114)=0),TRUE,FALSE)</f>
        <v>0</v>
      </c>
    </row>
    <row r="2115" spans="1:11" s="3" customFormat="1" ht="16.5" customHeight="1">
      <c r="A2115" s="96"/>
      <c r="B2115" s="199"/>
      <c r="C2115" s="200"/>
      <c r="D2115" s="200"/>
      <c r="E2115" s="200"/>
      <c r="F2115" s="201"/>
      <c r="G2115" s="197" t="str">
        <f t="shared" si="64"/>
        <v/>
      </c>
      <c r="H2115" s="203"/>
      <c r="I2115" s="97"/>
      <c r="J2115" s="3" t="b">
        <f t="shared" si="65"/>
        <v>0</v>
      </c>
      <c r="K2115" s="1" t="b">
        <f>IF(AND(B2115&lt;&gt;"",COUNTIF(Buildings!B:B,B2115)=0),TRUE,FALSE)</f>
        <v>0</v>
      </c>
    </row>
    <row r="2116" spans="1:11" s="3" customFormat="1" ht="16.5" customHeight="1">
      <c r="A2116" s="96"/>
      <c r="B2116" s="194"/>
      <c r="C2116" s="195"/>
      <c r="D2116" s="195"/>
      <c r="E2116" s="195"/>
      <c r="F2116" s="196"/>
      <c r="G2116" s="197" t="str">
        <f t="shared" ref="G2116:G2179" si="66">IF(F2116="","",F2116)</f>
        <v/>
      </c>
      <c r="H2116" s="203"/>
      <c r="I2116" s="97"/>
      <c r="J2116" s="3" t="b">
        <f t="shared" ref="J2116:J2179" si="67">IF(F2116=G2116,FALSE,TRUE)</f>
        <v>0</v>
      </c>
      <c r="K2116" s="1" t="b">
        <f>IF(AND(B2116&lt;&gt;"",COUNTIF(Buildings!B:B,B2116)=0),TRUE,FALSE)</f>
        <v>0</v>
      </c>
    </row>
    <row r="2117" spans="1:11" s="3" customFormat="1" ht="16.5" customHeight="1">
      <c r="A2117" s="96"/>
      <c r="B2117" s="199"/>
      <c r="C2117" s="200"/>
      <c r="D2117" s="200"/>
      <c r="E2117" s="200"/>
      <c r="F2117" s="201"/>
      <c r="G2117" s="197" t="str">
        <f t="shared" si="66"/>
        <v/>
      </c>
      <c r="H2117" s="203"/>
      <c r="I2117" s="97"/>
      <c r="J2117" s="3" t="b">
        <f t="shared" si="67"/>
        <v>0</v>
      </c>
      <c r="K2117" s="1" t="b">
        <f>IF(AND(B2117&lt;&gt;"",COUNTIF(Buildings!B:B,B2117)=0),TRUE,FALSE)</f>
        <v>0</v>
      </c>
    </row>
    <row r="2118" spans="1:11" s="3" customFormat="1" ht="16.5" customHeight="1">
      <c r="A2118" s="96"/>
      <c r="B2118" s="194"/>
      <c r="C2118" s="195"/>
      <c r="D2118" s="195"/>
      <c r="E2118" s="195"/>
      <c r="F2118" s="196"/>
      <c r="G2118" s="197" t="str">
        <f t="shared" si="66"/>
        <v/>
      </c>
      <c r="H2118" s="203"/>
      <c r="I2118" s="97"/>
      <c r="J2118" s="3" t="b">
        <f t="shared" si="67"/>
        <v>0</v>
      </c>
      <c r="K2118" s="1" t="b">
        <f>IF(AND(B2118&lt;&gt;"",COUNTIF(Buildings!B:B,B2118)=0),TRUE,FALSE)</f>
        <v>0</v>
      </c>
    </row>
    <row r="2119" spans="1:11" s="3" customFormat="1" ht="16.5" customHeight="1">
      <c r="A2119" s="96"/>
      <c r="B2119" s="199"/>
      <c r="C2119" s="200"/>
      <c r="D2119" s="200"/>
      <c r="E2119" s="200"/>
      <c r="F2119" s="201"/>
      <c r="G2119" s="197" t="str">
        <f t="shared" si="66"/>
        <v/>
      </c>
      <c r="H2119" s="203"/>
      <c r="I2119" s="97"/>
      <c r="J2119" s="3" t="b">
        <f t="shared" si="67"/>
        <v>0</v>
      </c>
      <c r="K2119" s="1" t="b">
        <f>IF(AND(B2119&lt;&gt;"",COUNTIF(Buildings!B:B,B2119)=0),TRUE,FALSE)</f>
        <v>0</v>
      </c>
    </row>
    <row r="2120" spans="1:11" s="3" customFormat="1" ht="16.5" customHeight="1">
      <c r="A2120" s="96"/>
      <c r="B2120" s="194"/>
      <c r="C2120" s="195"/>
      <c r="D2120" s="195"/>
      <c r="E2120" s="195"/>
      <c r="F2120" s="196"/>
      <c r="G2120" s="197" t="str">
        <f t="shared" si="66"/>
        <v/>
      </c>
      <c r="H2120" s="203"/>
      <c r="I2120" s="97"/>
      <c r="J2120" s="3" t="b">
        <f t="shared" si="67"/>
        <v>0</v>
      </c>
      <c r="K2120" s="1" t="b">
        <f>IF(AND(B2120&lt;&gt;"",COUNTIF(Buildings!B:B,B2120)=0),TRUE,FALSE)</f>
        <v>0</v>
      </c>
    </row>
    <row r="2121" spans="1:11" s="3" customFormat="1" ht="16.5" customHeight="1">
      <c r="A2121" s="96"/>
      <c r="B2121" s="199"/>
      <c r="C2121" s="200"/>
      <c r="D2121" s="200"/>
      <c r="E2121" s="200"/>
      <c r="F2121" s="201"/>
      <c r="G2121" s="197" t="str">
        <f t="shared" si="66"/>
        <v/>
      </c>
      <c r="H2121" s="203"/>
      <c r="I2121" s="97"/>
      <c r="J2121" s="3" t="b">
        <f t="shared" si="67"/>
        <v>0</v>
      </c>
      <c r="K2121" s="1" t="b">
        <f>IF(AND(B2121&lt;&gt;"",COUNTIF(Buildings!B:B,B2121)=0),TRUE,FALSE)</f>
        <v>0</v>
      </c>
    </row>
    <row r="2122" spans="1:11" s="3" customFormat="1" ht="16.5" customHeight="1">
      <c r="A2122" s="96"/>
      <c r="B2122" s="194"/>
      <c r="C2122" s="195"/>
      <c r="D2122" s="195"/>
      <c r="E2122" s="195"/>
      <c r="F2122" s="196"/>
      <c r="G2122" s="197" t="str">
        <f t="shared" si="66"/>
        <v/>
      </c>
      <c r="H2122" s="203"/>
      <c r="I2122" s="97"/>
      <c r="J2122" s="3" t="b">
        <f t="shared" si="67"/>
        <v>0</v>
      </c>
      <c r="K2122" s="1" t="b">
        <f>IF(AND(B2122&lt;&gt;"",COUNTIF(Buildings!B:B,B2122)=0),TRUE,FALSE)</f>
        <v>0</v>
      </c>
    </row>
    <row r="2123" spans="1:11" s="3" customFormat="1" ht="16.5" customHeight="1">
      <c r="A2123" s="96"/>
      <c r="B2123" s="199"/>
      <c r="C2123" s="200"/>
      <c r="D2123" s="200"/>
      <c r="E2123" s="200"/>
      <c r="F2123" s="201"/>
      <c r="G2123" s="197" t="str">
        <f t="shared" si="66"/>
        <v/>
      </c>
      <c r="H2123" s="203"/>
      <c r="I2123" s="97"/>
      <c r="J2123" s="3" t="b">
        <f t="shared" si="67"/>
        <v>0</v>
      </c>
      <c r="K2123" s="1" t="b">
        <f>IF(AND(B2123&lt;&gt;"",COUNTIF(Buildings!B:B,B2123)=0),TRUE,FALSE)</f>
        <v>0</v>
      </c>
    </row>
    <row r="2124" spans="1:11" s="3" customFormat="1" ht="16.5" customHeight="1">
      <c r="A2124" s="96"/>
      <c r="B2124" s="194"/>
      <c r="C2124" s="195"/>
      <c r="D2124" s="195"/>
      <c r="E2124" s="195"/>
      <c r="F2124" s="196"/>
      <c r="G2124" s="197" t="str">
        <f t="shared" si="66"/>
        <v/>
      </c>
      <c r="H2124" s="203"/>
      <c r="I2124" s="97"/>
      <c r="J2124" s="3" t="b">
        <f t="shared" si="67"/>
        <v>0</v>
      </c>
      <c r="K2124" s="1" t="b">
        <f>IF(AND(B2124&lt;&gt;"",COUNTIF(Buildings!B:B,B2124)=0),TRUE,FALSE)</f>
        <v>0</v>
      </c>
    </row>
    <row r="2125" spans="1:11" s="3" customFormat="1" ht="16.5" customHeight="1">
      <c r="A2125" s="96"/>
      <c r="B2125" s="199"/>
      <c r="C2125" s="200"/>
      <c r="D2125" s="200"/>
      <c r="E2125" s="200"/>
      <c r="F2125" s="201"/>
      <c r="G2125" s="197" t="str">
        <f t="shared" si="66"/>
        <v/>
      </c>
      <c r="H2125" s="203"/>
      <c r="I2125" s="97"/>
      <c r="J2125" s="3" t="b">
        <f t="shared" si="67"/>
        <v>0</v>
      </c>
      <c r="K2125" s="1" t="b">
        <f>IF(AND(B2125&lt;&gt;"",COUNTIF(Buildings!B:B,B2125)=0),TRUE,FALSE)</f>
        <v>0</v>
      </c>
    </row>
    <row r="2126" spans="1:11" s="3" customFormat="1" ht="16.5" customHeight="1">
      <c r="A2126" s="96"/>
      <c r="B2126" s="194"/>
      <c r="C2126" s="195"/>
      <c r="D2126" s="195"/>
      <c r="E2126" s="195"/>
      <c r="F2126" s="196"/>
      <c r="G2126" s="197" t="str">
        <f t="shared" si="66"/>
        <v/>
      </c>
      <c r="H2126" s="203"/>
      <c r="I2126" s="97"/>
      <c r="J2126" s="3" t="b">
        <f t="shared" si="67"/>
        <v>0</v>
      </c>
      <c r="K2126" s="1" t="b">
        <f>IF(AND(B2126&lt;&gt;"",COUNTIF(Buildings!B:B,B2126)=0),TRUE,FALSE)</f>
        <v>0</v>
      </c>
    </row>
    <row r="2127" spans="1:11" s="3" customFormat="1" ht="16.5" customHeight="1">
      <c r="A2127" s="96"/>
      <c r="B2127" s="199"/>
      <c r="C2127" s="200"/>
      <c r="D2127" s="200"/>
      <c r="E2127" s="200"/>
      <c r="F2127" s="201"/>
      <c r="G2127" s="197" t="str">
        <f t="shared" si="66"/>
        <v/>
      </c>
      <c r="H2127" s="203"/>
      <c r="I2127" s="97"/>
      <c r="J2127" s="3" t="b">
        <f t="shared" si="67"/>
        <v>0</v>
      </c>
      <c r="K2127" s="1" t="b">
        <f>IF(AND(B2127&lt;&gt;"",COUNTIF(Buildings!B:B,B2127)=0),TRUE,FALSE)</f>
        <v>0</v>
      </c>
    </row>
    <row r="2128" spans="1:11" s="3" customFormat="1" ht="16.5" customHeight="1">
      <c r="A2128" s="96"/>
      <c r="B2128" s="194"/>
      <c r="C2128" s="195"/>
      <c r="D2128" s="195"/>
      <c r="E2128" s="195"/>
      <c r="F2128" s="196"/>
      <c r="G2128" s="197" t="str">
        <f t="shared" si="66"/>
        <v/>
      </c>
      <c r="H2128" s="203"/>
      <c r="I2128" s="97"/>
      <c r="J2128" s="3" t="b">
        <f t="shared" si="67"/>
        <v>0</v>
      </c>
      <c r="K2128" s="1" t="b">
        <f>IF(AND(B2128&lt;&gt;"",COUNTIF(Buildings!B:B,B2128)=0),TRUE,FALSE)</f>
        <v>0</v>
      </c>
    </row>
    <row r="2129" spans="1:11" s="3" customFormat="1" ht="16.5" customHeight="1">
      <c r="A2129" s="96"/>
      <c r="B2129" s="199"/>
      <c r="C2129" s="200"/>
      <c r="D2129" s="200"/>
      <c r="E2129" s="200"/>
      <c r="F2129" s="201"/>
      <c r="G2129" s="197" t="str">
        <f t="shared" si="66"/>
        <v/>
      </c>
      <c r="H2129" s="203"/>
      <c r="I2129" s="97"/>
      <c r="J2129" s="3" t="b">
        <f t="shared" si="67"/>
        <v>0</v>
      </c>
      <c r="K2129" s="1" t="b">
        <f>IF(AND(B2129&lt;&gt;"",COUNTIF(Buildings!B:B,B2129)=0),TRUE,FALSE)</f>
        <v>0</v>
      </c>
    </row>
    <row r="2130" spans="1:11" s="3" customFormat="1" ht="16.5" customHeight="1">
      <c r="A2130" s="96"/>
      <c r="B2130" s="194"/>
      <c r="C2130" s="195"/>
      <c r="D2130" s="195"/>
      <c r="E2130" s="195"/>
      <c r="F2130" s="196"/>
      <c r="G2130" s="197" t="str">
        <f t="shared" si="66"/>
        <v/>
      </c>
      <c r="H2130" s="203"/>
      <c r="I2130" s="97"/>
      <c r="J2130" s="3" t="b">
        <f t="shared" si="67"/>
        <v>0</v>
      </c>
      <c r="K2130" s="1" t="b">
        <f>IF(AND(B2130&lt;&gt;"",COUNTIF(Buildings!B:B,B2130)=0),TRUE,FALSE)</f>
        <v>0</v>
      </c>
    </row>
    <row r="2131" spans="1:11" s="3" customFormat="1" ht="16.5" customHeight="1">
      <c r="A2131" s="96"/>
      <c r="B2131" s="199"/>
      <c r="C2131" s="200"/>
      <c r="D2131" s="200"/>
      <c r="E2131" s="200"/>
      <c r="F2131" s="201"/>
      <c r="G2131" s="197" t="str">
        <f t="shared" si="66"/>
        <v/>
      </c>
      <c r="H2131" s="203"/>
      <c r="I2131" s="97"/>
      <c r="J2131" s="3" t="b">
        <f t="shared" si="67"/>
        <v>0</v>
      </c>
      <c r="K2131" s="1" t="b">
        <f>IF(AND(B2131&lt;&gt;"",COUNTIF(Buildings!B:B,B2131)=0),TRUE,FALSE)</f>
        <v>0</v>
      </c>
    </row>
    <row r="2132" spans="1:11" s="3" customFormat="1" ht="16.5" customHeight="1">
      <c r="A2132" s="96"/>
      <c r="B2132" s="194"/>
      <c r="C2132" s="195"/>
      <c r="D2132" s="195"/>
      <c r="E2132" s="195"/>
      <c r="F2132" s="196"/>
      <c r="G2132" s="197" t="str">
        <f t="shared" si="66"/>
        <v/>
      </c>
      <c r="H2132" s="203"/>
      <c r="I2132" s="97"/>
      <c r="J2132" s="3" t="b">
        <f t="shared" si="67"/>
        <v>0</v>
      </c>
      <c r="K2132" s="1" t="b">
        <f>IF(AND(B2132&lt;&gt;"",COUNTIF(Buildings!B:B,B2132)=0),TRUE,FALSE)</f>
        <v>0</v>
      </c>
    </row>
    <row r="2133" spans="1:11" s="3" customFormat="1" ht="16.5" customHeight="1">
      <c r="A2133" s="96"/>
      <c r="B2133" s="199"/>
      <c r="C2133" s="200"/>
      <c r="D2133" s="200"/>
      <c r="E2133" s="200"/>
      <c r="F2133" s="201"/>
      <c r="G2133" s="197" t="str">
        <f t="shared" si="66"/>
        <v/>
      </c>
      <c r="H2133" s="203"/>
      <c r="I2133" s="97"/>
      <c r="J2133" s="3" t="b">
        <f t="shared" si="67"/>
        <v>0</v>
      </c>
      <c r="K2133" s="1" t="b">
        <f>IF(AND(B2133&lt;&gt;"",COUNTIF(Buildings!B:B,B2133)=0),TRUE,FALSE)</f>
        <v>0</v>
      </c>
    </row>
    <row r="2134" spans="1:11" s="3" customFormat="1" ht="16.5" customHeight="1">
      <c r="A2134" s="96"/>
      <c r="B2134" s="194"/>
      <c r="C2134" s="195"/>
      <c r="D2134" s="195"/>
      <c r="E2134" s="195"/>
      <c r="F2134" s="196"/>
      <c r="G2134" s="197" t="str">
        <f t="shared" si="66"/>
        <v/>
      </c>
      <c r="H2134" s="203"/>
      <c r="I2134" s="97"/>
      <c r="J2134" s="3" t="b">
        <f t="shared" si="67"/>
        <v>0</v>
      </c>
      <c r="K2134" s="1" t="b">
        <f>IF(AND(B2134&lt;&gt;"",COUNTIF(Buildings!B:B,B2134)=0),TRUE,FALSE)</f>
        <v>0</v>
      </c>
    </row>
    <row r="2135" spans="1:11" s="3" customFormat="1" ht="16.5" customHeight="1">
      <c r="A2135" s="96"/>
      <c r="B2135" s="199"/>
      <c r="C2135" s="200"/>
      <c r="D2135" s="200"/>
      <c r="E2135" s="200"/>
      <c r="F2135" s="201"/>
      <c r="G2135" s="197" t="str">
        <f t="shared" si="66"/>
        <v/>
      </c>
      <c r="H2135" s="203"/>
      <c r="I2135" s="97"/>
      <c r="J2135" s="3" t="b">
        <f t="shared" si="67"/>
        <v>0</v>
      </c>
      <c r="K2135" s="1" t="b">
        <f>IF(AND(B2135&lt;&gt;"",COUNTIF(Buildings!B:B,B2135)=0),TRUE,FALSE)</f>
        <v>0</v>
      </c>
    </row>
    <row r="2136" spans="1:11" s="3" customFormat="1" ht="16.5" customHeight="1">
      <c r="A2136" s="96"/>
      <c r="B2136" s="194"/>
      <c r="C2136" s="195"/>
      <c r="D2136" s="195"/>
      <c r="E2136" s="195"/>
      <c r="F2136" s="196"/>
      <c r="G2136" s="197" t="str">
        <f t="shared" si="66"/>
        <v/>
      </c>
      <c r="H2136" s="203"/>
      <c r="I2136" s="97"/>
      <c r="J2136" s="3" t="b">
        <f t="shared" si="67"/>
        <v>0</v>
      </c>
      <c r="K2136" s="1" t="b">
        <f>IF(AND(B2136&lt;&gt;"",COUNTIF(Buildings!B:B,B2136)=0),TRUE,FALSE)</f>
        <v>0</v>
      </c>
    </row>
    <row r="2137" spans="1:11" s="3" customFormat="1" ht="16.5" customHeight="1">
      <c r="A2137" s="96"/>
      <c r="B2137" s="199"/>
      <c r="C2137" s="200"/>
      <c r="D2137" s="200"/>
      <c r="E2137" s="200"/>
      <c r="F2137" s="201"/>
      <c r="G2137" s="197" t="str">
        <f t="shared" si="66"/>
        <v/>
      </c>
      <c r="H2137" s="203"/>
      <c r="I2137" s="97"/>
      <c r="J2137" s="3" t="b">
        <f t="shared" si="67"/>
        <v>0</v>
      </c>
      <c r="K2137" s="1" t="b">
        <f>IF(AND(B2137&lt;&gt;"",COUNTIF(Buildings!B:B,B2137)=0),TRUE,FALSE)</f>
        <v>0</v>
      </c>
    </row>
    <row r="2138" spans="1:11" s="3" customFormat="1" ht="16.5" customHeight="1">
      <c r="A2138" s="96"/>
      <c r="B2138" s="194"/>
      <c r="C2138" s="195"/>
      <c r="D2138" s="195"/>
      <c r="E2138" s="195"/>
      <c r="F2138" s="196"/>
      <c r="G2138" s="197" t="str">
        <f t="shared" si="66"/>
        <v/>
      </c>
      <c r="H2138" s="203"/>
      <c r="I2138" s="97"/>
      <c r="J2138" s="3" t="b">
        <f t="shared" si="67"/>
        <v>0</v>
      </c>
      <c r="K2138" s="1" t="b">
        <f>IF(AND(B2138&lt;&gt;"",COUNTIF(Buildings!B:B,B2138)=0),TRUE,FALSE)</f>
        <v>0</v>
      </c>
    </row>
    <row r="2139" spans="1:11" s="3" customFormat="1" ht="16.5" customHeight="1">
      <c r="A2139" s="96"/>
      <c r="B2139" s="199"/>
      <c r="C2139" s="200"/>
      <c r="D2139" s="200"/>
      <c r="E2139" s="200"/>
      <c r="F2139" s="201"/>
      <c r="G2139" s="197" t="str">
        <f t="shared" si="66"/>
        <v/>
      </c>
      <c r="H2139" s="203"/>
      <c r="I2139" s="97"/>
      <c r="J2139" s="3" t="b">
        <f t="shared" si="67"/>
        <v>0</v>
      </c>
      <c r="K2139" s="1" t="b">
        <f>IF(AND(B2139&lt;&gt;"",COUNTIF(Buildings!B:B,B2139)=0),TRUE,FALSE)</f>
        <v>0</v>
      </c>
    </row>
    <row r="2140" spans="1:11" s="3" customFormat="1" ht="16.5" customHeight="1">
      <c r="A2140" s="96"/>
      <c r="B2140" s="194"/>
      <c r="C2140" s="195"/>
      <c r="D2140" s="195"/>
      <c r="E2140" s="195"/>
      <c r="F2140" s="196"/>
      <c r="G2140" s="197" t="str">
        <f t="shared" si="66"/>
        <v/>
      </c>
      <c r="H2140" s="203"/>
      <c r="I2140" s="97"/>
      <c r="J2140" s="3" t="b">
        <f t="shared" si="67"/>
        <v>0</v>
      </c>
      <c r="K2140" s="1" t="b">
        <f>IF(AND(B2140&lt;&gt;"",COUNTIF(Buildings!B:B,B2140)=0),TRUE,FALSE)</f>
        <v>0</v>
      </c>
    </row>
    <row r="2141" spans="1:11" s="3" customFormat="1" ht="16.5" customHeight="1">
      <c r="A2141" s="96"/>
      <c r="B2141" s="194"/>
      <c r="C2141" s="195"/>
      <c r="D2141" s="195"/>
      <c r="E2141" s="195"/>
      <c r="F2141" s="196"/>
      <c r="G2141" s="197" t="str">
        <f t="shared" si="66"/>
        <v/>
      </c>
      <c r="H2141" s="203"/>
      <c r="I2141" s="97"/>
      <c r="J2141" s="3" t="b">
        <f t="shared" si="67"/>
        <v>0</v>
      </c>
      <c r="K2141" s="1" t="b">
        <f>IF(AND(B2141&lt;&gt;"",COUNTIF(Buildings!B:B,B2141)=0),TRUE,FALSE)</f>
        <v>0</v>
      </c>
    </row>
    <row r="2142" spans="1:11" s="3" customFormat="1" ht="16.5" customHeight="1">
      <c r="A2142" s="96"/>
      <c r="B2142" s="199"/>
      <c r="C2142" s="200"/>
      <c r="D2142" s="200"/>
      <c r="E2142" s="200"/>
      <c r="F2142" s="201"/>
      <c r="G2142" s="197" t="str">
        <f t="shared" si="66"/>
        <v/>
      </c>
      <c r="H2142" s="203"/>
      <c r="I2142" s="97"/>
      <c r="J2142" s="3" t="b">
        <f t="shared" si="67"/>
        <v>0</v>
      </c>
      <c r="K2142" s="1" t="b">
        <f>IF(AND(B2142&lt;&gt;"",COUNTIF(Buildings!B:B,B2142)=0),TRUE,FALSE)</f>
        <v>0</v>
      </c>
    </row>
    <row r="2143" spans="1:11" s="3" customFormat="1" ht="16.5" customHeight="1">
      <c r="A2143" s="96"/>
      <c r="B2143" s="194"/>
      <c r="C2143" s="195"/>
      <c r="D2143" s="195"/>
      <c r="E2143" s="195"/>
      <c r="F2143" s="196"/>
      <c r="G2143" s="197" t="str">
        <f t="shared" si="66"/>
        <v/>
      </c>
      <c r="H2143" s="203"/>
      <c r="I2143" s="97"/>
      <c r="J2143" s="3" t="b">
        <f t="shared" si="67"/>
        <v>0</v>
      </c>
      <c r="K2143" s="1" t="b">
        <f>IF(AND(B2143&lt;&gt;"",COUNTIF(Buildings!B:B,B2143)=0),TRUE,FALSE)</f>
        <v>0</v>
      </c>
    </row>
    <row r="2144" spans="1:11" s="3" customFormat="1" ht="16.5" customHeight="1">
      <c r="A2144" s="96"/>
      <c r="B2144" s="199"/>
      <c r="C2144" s="200"/>
      <c r="D2144" s="200"/>
      <c r="E2144" s="200"/>
      <c r="F2144" s="201"/>
      <c r="G2144" s="197" t="str">
        <f t="shared" si="66"/>
        <v/>
      </c>
      <c r="H2144" s="203"/>
      <c r="I2144" s="97"/>
      <c r="J2144" s="3" t="b">
        <f t="shared" si="67"/>
        <v>0</v>
      </c>
      <c r="K2144" s="1" t="b">
        <f>IF(AND(B2144&lt;&gt;"",COUNTIF(Buildings!B:B,B2144)=0),TRUE,FALSE)</f>
        <v>0</v>
      </c>
    </row>
    <row r="2145" spans="1:11" s="3" customFormat="1" ht="16.5" customHeight="1">
      <c r="A2145" s="96"/>
      <c r="B2145" s="194"/>
      <c r="C2145" s="195"/>
      <c r="D2145" s="195"/>
      <c r="E2145" s="195"/>
      <c r="F2145" s="196"/>
      <c r="G2145" s="197" t="str">
        <f t="shared" si="66"/>
        <v/>
      </c>
      <c r="H2145" s="203"/>
      <c r="I2145" s="97"/>
      <c r="J2145" s="3" t="b">
        <f t="shared" si="67"/>
        <v>0</v>
      </c>
      <c r="K2145" s="1" t="b">
        <f>IF(AND(B2145&lt;&gt;"",COUNTIF(Buildings!B:B,B2145)=0),TRUE,FALSE)</f>
        <v>0</v>
      </c>
    </row>
    <row r="2146" spans="1:11" s="3" customFormat="1" ht="16.5" customHeight="1">
      <c r="A2146" s="96"/>
      <c r="B2146" s="199"/>
      <c r="C2146" s="200"/>
      <c r="D2146" s="200"/>
      <c r="E2146" s="200"/>
      <c r="F2146" s="201"/>
      <c r="G2146" s="197" t="str">
        <f t="shared" si="66"/>
        <v/>
      </c>
      <c r="H2146" s="203"/>
      <c r="I2146" s="97"/>
      <c r="J2146" s="3" t="b">
        <f t="shared" si="67"/>
        <v>0</v>
      </c>
      <c r="K2146" s="1" t="b">
        <f>IF(AND(B2146&lt;&gt;"",COUNTIF(Buildings!B:B,B2146)=0),TRUE,FALSE)</f>
        <v>0</v>
      </c>
    </row>
    <row r="2147" spans="1:11" s="3" customFormat="1" ht="16.5" customHeight="1">
      <c r="A2147" s="96"/>
      <c r="B2147" s="194"/>
      <c r="C2147" s="195"/>
      <c r="D2147" s="195"/>
      <c r="E2147" s="195"/>
      <c r="F2147" s="196"/>
      <c r="G2147" s="197" t="str">
        <f t="shared" si="66"/>
        <v/>
      </c>
      <c r="H2147" s="203"/>
      <c r="I2147" s="97"/>
      <c r="J2147" s="3" t="b">
        <f t="shared" si="67"/>
        <v>0</v>
      </c>
      <c r="K2147" s="1" t="b">
        <f>IF(AND(B2147&lt;&gt;"",COUNTIF(Buildings!B:B,B2147)=0),TRUE,FALSE)</f>
        <v>0</v>
      </c>
    </row>
    <row r="2148" spans="1:11" s="3" customFormat="1" ht="16.5" customHeight="1">
      <c r="A2148" s="96"/>
      <c r="B2148" s="199"/>
      <c r="C2148" s="200"/>
      <c r="D2148" s="200"/>
      <c r="E2148" s="200"/>
      <c r="F2148" s="201"/>
      <c r="G2148" s="197" t="str">
        <f t="shared" si="66"/>
        <v/>
      </c>
      <c r="H2148" s="203"/>
      <c r="I2148" s="97"/>
      <c r="J2148" s="3" t="b">
        <f t="shared" si="67"/>
        <v>0</v>
      </c>
      <c r="K2148" s="1" t="b">
        <f>IF(AND(B2148&lt;&gt;"",COUNTIF(Buildings!B:B,B2148)=0),TRUE,FALSE)</f>
        <v>0</v>
      </c>
    </row>
    <row r="2149" spans="1:11" s="3" customFormat="1" ht="16.5" customHeight="1">
      <c r="A2149" s="96"/>
      <c r="B2149" s="194"/>
      <c r="C2149" s="195"/>
      <c r="D2149" s="195"/>
      <c r="E2149" s="195"/>
      <c r="F2149" s="196"/>
      <c r="G2149" s="197" t="str">
        <f t="shared" si="66"/>
        <v/>
      </c>
      <c r="H2149" s="203"/>
      <c r="I2149" s="97"/>
      <c r="J2149" s="3" t="b">
        <f t="shared" si="67"/>
        <v>0</v>
      </c>
      <c r="K2149" s="1" t="b">
        <f>IF(AND(B2149&lt;&gt;"",COUNTIF(Buildings!B:B,B2149)=0),TRUE,FALSE)</f>
        <v>0</v>
      </c>
    </row>
    <row r="2150" spans="1:11" s="3" customFormat="1" ht="16.5" customHeight="1">
      <c r="A2150" s="96"/>
      <c r="B2150" s="199"/>
      <c r="C2150" s="200"/>
      <c r="D2150" s="200"/>
      <c r="E2150" s="200"/>
      <c r="F2150" s="201"/>
      <c r="G2150" s="197" t="str">
        <f t="shared" si="66"/>
        <v/>
      </c>
      <c r="H2150" s="203"/>
      <c r="I2150" s="97"/>
      <c r="J2150" s="3" t="b">
        <f t="shared" si="67"/>
        <v>0</v>
      </c>
      <c r="K2150" s="1" t="b">
        <f>IF(AND(B2150&lt;&gt;"",COUNTIF(Buildings!B:B,B2150)=0),TRUE,FALSE)</f>
        <v>0</v>
      </c>
    </row>
    <row r="2151" spans="1:11" s="3" customFormat="1" ht="16.5" customHeight="1">
      <c r="A2151" s="96"/>
      <c r="B2151" s="194"/>
      <c r="C2151" s="195"/>
      <c r="D2151" s="195"/>
      <c r="E2151" s="195"/>
      <c r="F2151" s="196"/>
      <c r="G2151" s="197" t="str">
        <f t="shared" si="66"/>
        <v/>
      </c>
      <c r="H2151" s="203"/>
      <c r="I2151" s="97"/>
      <c r="J2151" s="3" t="b">
        <f t="shared" si="67"/>
        <v>0</v>
      </c>
      <c r="K2151" s="1" t="b">
        <f>IF(AND(B2151&lt;&gt;"",COUNTIF(Buildings!B:B,B2151)=0),TRUE,FALSE)</f>
        <v>0</v>
      </c>
    </row>
    <row r="2152" spans="1:11" s="3" customFormat="1" ht="16.5" customHeight="1">
      <c r="A2152" s="96"/>
      <c r="B2152" s="199"/>
      <c r="C2152" s="200"/>
      <c r="D2152" s="200"/>
      <c r="E2152" s="200"/>
      <c r="F2152" s="201"/>
      <c r="G2152" s="197" t="str">
        <f t="shared" si="66"/>
        <v/>
      </c>
      <c r="H2152" s="203"/>
      <c r="I2152" s="97"/>
      <c r="J2152" s="3" t="b">
        <f t="shared" si="67"/>
        <v>0</v>
      </c>
      <c r="K2152" s="1" t="b">
        <f>IF(AND(B2152&lt;&gt;"",COUNTIF(Buildings!B:B,B2152)=0),TRUE,FALSE)</f>
        <v>0</v>
      </c>
    </row>
    <row r="2153" spans="1:11" s="3" customFormat="1" ht="16.5" customHeight="1">
      <c r="A2153" s="96"/>
      <c r="B2153" s="194"/>
      <c r="C2153" s="195"/>
      <c r="D2153" s="195"/>
      <c r="E2153" s="195"/>
      <c r="F2153" s="196"/>
      <c r="G2153" s="197" t="str">
        <f t="shared" si="66"/>
        <v/>
      </c>
      <c r="H2153" s="203"/>
      <c r="I2153" s="97"/>
      <c r="J2153" s="3" t="b">
        <f t="shared" si="67"/>
        <v>0</v>
      </c>
      <c r="K2153" s="1" t="b">
        <f>IF(AND(B2153&lt;&gt;"",COUNTIF(Buildings!B:B,B2153)=0),TRUE,FALSE)</f>
        <v>0</v>
      </c>
    </row>
    <row r="2154" spans="1:11" s="3" customFormat="1" ht="16.5" customHeight="1">
      <c r="A2154" s="96"/>
      <c r="B2154" s="199"/>
      <c r="C2154" s="200"/>
      <c r="D2154" s="200"/>
      <c r="E2154" s="200"/>
      <c r="F2154" s="201"/>
      <c r="G2154" s="197" t="str">
        <f t="shared" si="66"/>
        <v/>
      </c>
      <c r="H2154" s="203"/>
      <c r="I2154" s="97"/>
      <c r="J2154" s="3" t="b">
        <f t="shared" si="67"/>
        <v>0</v>
      </c>
      <c r="K2154" s="1" t="b">
        <f>IF(AND(B2154&lt;&gt;"",COUNTIF(Buildings!B:B,B2154)=0),TRUE,FALSE)</f>
        <v>0</v>
      </c>
    </row>
    <row r="2155" spans="1:11" s="3" customFormat="1" ht="16.5" customHeight="1">
      <c r="A2155" s="96"/>
      <c r="B2155" s="194"/>
      <c r="C2155" s="195"/>
      <c r="D2155" s="195"/>
      <c r="E2155" s="195"/>
      <c r="F2155" s="196"/>
      <c r="G2155" s="197" t="str">
        <f t="shared" si="66"/>
        <v/>
      </c>
      <c r="H2155" s="203"/>
      <c r="I2155" s="97"/>
      <c r="J2155" s="3" t="b">
        <f t="shared" si="67"/>
        <v>0</v>
      </c>
      <c r="K2155" s="1" t="b">
        <f>IF(AND(B2155&lt;&gt;"",COUNTIF(Buildings!B:B,B2155)=0),TRUE,FALSE)</f>
        <v>0</v>
      </c>
    </row>
    <row r="2156" spans="1:11" s="3" customFormat="1" ht="16.5" customHeight="1">
      <c r="A2156" s="96"/>
      <c r="B2156" s="199"/>
      <c r="C2156" s="200"/>
      <c r="D2156" s="200"/>
      <c r="E2156" s="200"/>
      <c r="F2156" s="201"/>
      <c r="G2156" s="197" t="str">
        <f t="shared" si="66"/>
        <v/>
      </c>
      <c r="H2156" s="203"/>
      <c r="I2156" s="97"/>
      <c r="J2156" s="3" t="b">
        <f t="shared" si="67"/>
        <v>0</v>
      </c>
      <c r="K2156" s="1" t="b">
        <f>IF(AND(B2156&lt;&gt;"",COUNTIF(Buildings!B:B,B2156)=0),TRUE,FALSE)</f>
        <v>0</v>
      </c>
    </row>
    <row r="2157" spans="1:11" s="3" customFormat="1" ht="16.5" customHeight="1">
      <c r="A2157" s="96"/>
      <c r="B2157" s="194"/>
      <c r="C2157" s="195"/>
      <c r="D2157" s="195"/>
      <c r="E2157" s="195"/>
      <c r="F2157" s="196"/>
      <c r="G2157" s="197" t="str">
        <f t="shared" si="66"/>
        <v/>
      </c>
      <c r="H2157" s="203"/>
      <c r="I2157" s="97"/>
      <c r="J2157" s="3" t="b">
        <f t="shared" si="67"/>
        <v>0</v>
      </c>
      <c r="K2157" s="1" t="b">
        <f>IF(AND(B2157&lt;&gt;"",COUNTIF(Buildings!B:B,B2157)=0),TRUE,FALSE)</f>
        <v>0</v>
      </c>
    </row>
    <row r="2158" spans="1:11" s="3" customFormat="1" ht="16.5" customHeight="1">
      <c r="A2158" s="96"/>
      <c r="B2158" s="199"/>
      <c r="C2158" s="200"/>
      <c r="D2158" s="200"/>
      <c r="E2158" s="200"/>
      <c r="F2158" s="201"/>
      <c r="G2158" s="197" t="str">
        <f t="shared" si="66"/>
        <v/>
      </c>
      <c r="H2158" s="203"/>
      <c r="I2158" s="97"/>
      <c r="J2158" s="3" t="b">
        <f t="shared" si="67"/>
        <v>0</v>
      </c>
      <c r="K2158" s="1" t="b">
        <f>IF(AND(B2158&lt;&gt;"",COUNTIF(Buildings!B:B,B2158)=0),TRUE,FALSE)</f>
        <v>0</v>
      </c>
    </row>
    <row r="2159" spans="1:11" s="3" customFormat="1" ht="16.5" customHeight="1">
      <c r="A2159" s="96"/>
      <c r="B2159" s="194"/>
      <c r="C2159" s="195"/>
      <c r="D2159" s="195"/>
      <c r="E2159" s="195"/>
      <c r="F2159" s="196"/>
      <c r="G2159" s="197" t="str">
        <f t="shared" si="66"/>
        <v/>
      </c>
      <c r="H2159" s="203"/>
      <c r="I2159" s="97"/>
      <c r="J2159" s="3" t="b">
        <f t="shared" si="67"/>
        <v>0</v>
      </c>
      <c r="K2159" s="1" t="b">
        <f>IF(AND(B2159&lt;&gt;"",COUNTIF(Buildings!B:B,B2159)=0),TRUE,FALSE)</f>
        <v>0</v>
      </c>
    </row>
    <row r="2160" spans="1:11" s="3" customFormat="1" ht="16.5" customHeight="1">
      <c r="A2160" s="96"/>
      <c r="B2160" s="199"/>
      <c r="C2160" s="200"/>
      <c r="D2160" s="200"/>
      <c r="E2160" s="200"/>
      <c r="F2160" s="201"/>
      <c r="G2160" s="197" t="str">
        <f t="shared" si="66"/>
        <v/>
      </c>
      <c r="H2160" s="203"/>
      <c r="I2160" s="97"/>
      <c r="J2160" s="3" t="b">
        <f t="shared" si="67"/>
        <v>0</v>
      </c>
      <c r="K2160" s="1" t="b">
        <f>IF(AND(B2160&lt;&gt;"",COUNTIF(Buildings!B:B,B2160)=0),TRUE,FALSE)</f>
        <v>0</v>
      </c>
    </row>
    <row r="2161" spans="1:11" s="3" customFormat="1" ht="16.5" customHeight="1">
      <c r="A2161" s="96"/>
      <c r="B2161" s="194"/>
      <c r="C2161" s="195"/>
      <c r="D2161" s="195"/>
      <c r="E2161" s="195"/>
      <c r="F2161" s="196"/>
      <c r="G2161" s="197" t="str">
        <f t="shared" si="66"/>
        <v/>
      </c>
      <c r="H2161" s="203"/>
      <c r="I2161" s="97"/>
      <c r="J2161" s="3" t="b">
        <f t="shared" si="67"/>
        <v>0</v>
      </c>
      <c r="K2161" s="1" t="b">
        <f>IF(AND(B2161&lt;&gt;"",COUNTIF(Buildings!B:B,B2161)=0),TRUE,FALSE)</f>
        <v>0</v>
      </c>
    </row>
    <row r="2162" spans="1:11" s="3" customFormat="1" ht="16.5" customHeight="1">
      <c r="A2162" s="96"/>
      <c r="B2162" s="199"/>
      <c r="C2162" s="200"/>
      <c r="D2162" s="200"/>
      <c r="E2162" s="200"/>
      <c r="F2162" s="201"/>
      <c r="G2162" s="197" t="str">
        <f t="shared" si="66"/>
        <v/>
      </c>
      <c r="H2162" s="203"/>
      <c r="I2162" s="97"/>
      <c r="J2162" s="3" t="b">
        <f t="shared" si="67"/>
        <v>0</v>
      </c>
      <c r="K2162" s="1" t="b">
        <f>IF(AND(B2162&lt;&gt;"",COUNTIF(Buildings!B:B,B2162)=0),TRUE,FALSE)</f>
        <v>0</v>
      </c>
    </row>
    <row r="2163" spans="1:11" s="3" customFormat="1" ht="16.5" customHeight="1">
      <c r="A2163" s="96"/>
      <c r="B2163" s="194"/>
      <c r="C2163" s="195"/>
      <c r="D2163" s="195"/>
      <c r="E2163" s="195"/>
      <c r="F2163" s="196"/>
      <c r="G2163" s="197" t="str">
        <f t="shared" si="66"/>
        <v/>
      </c>
      <c r="H2163" s="203"/>
      <c r="I2163" s="97"/>
      <c r="J2163" s="3" t="b">
        <f t="shared" si="67"/>
        <v>0</v>
      </c>
      <c r="K2163" s="1" t="b">
        <f>IF(AND(B2163&lt;&gt;"",COUNTIF(Buildings!B:B,B2163)=0),TRUE,FALSE)</f>
        <v>0</v>
      </c>
    </row>
    <row r="2164" spans="1:11" s="3" customFormat="1" ht="16.5" customHeight="1">
      <c r="A2164" s="96"/>
      <c r="B2164" s="199"/>
      <c r="C2164" s="200"/>
      <c r="D2164" s="200"/>
      <c r="E2164" s="200"/>
      <c r="F2164" s="201"/>
      <c r="G2164" s="197" t="str">
        <f t="shared" si="66"/>
        <v/>
      </c>
      <c r="H2164" s="203"/>
      <c r="I2164" s="97"/>
      <c r="J2164" s="3" t="b">
        <f t="shared" si="67"/>
        <v>0</v>
      </c>
      <c r="K2164" s="1" t="b">
        <f>IF(AND(B2164&lt;&gt;"",COUNTIF(Buildings!B:B,B2164)=0),TRUE,FALSE)</f>
        <v>0</v>
      </c>
    </row>
    <row r="2165" spans="1:11" s="3" customFormat="1" ht="16.5" customHeight="1">
      <c r="A2165" s="96"/>
      <c r="B2165" s="194"/>
      <c r="C2165" s="195"/>
      <c r="D2165" s="195"/>
      <c r="E2165" s="195"/>
      <c r="F2165" s="196"/>
      <c r="G2165" s="197" t="str">
        <f t="shared" si="66"/>
        <v/>
      </c>
      <c r="H2165" s="203"/>
      <c r="I2165" s="97"/>
      <c r="J2165" s="3" t="b">
        <f t="shared" si="67"/>
        <v>0</v>
      </c>
      <c r="K2165" s="1" t="b">
        <f>IF(AND(B2165&lt;&gt;"",COUNTIF(Buildings!B:B,B2165)=0),TRUE,FALSE)</f>
        <v>0</v>
      </c>
    </row>
    <row r="2166" spans="1:11" s="3" customFormat="1" ht="16.5" customHeight="1">
      <c r="A2166" s="96"/>
      <c r="B2166" s="199"/>
      <c r="C2166" s="200"/>
      <c r="D2166" s="200"/>
      <c r="E2166" s="200"/>
      <c r="F2166" s="201"/>
      <c r="G2166" s="197" t="str">
        <f t="shared" si="66"/>
        <v/>
      </c>
      <c r="H2166" s="203"/>
      <c r="I2166" s="97"/>
      <c r="J2166" s="3" t="b">
        <f t="shared" si="67"/>
        <v>0</v>
      </c>
      <c r="K2166" s="1" t="b">
        <f>IF(AND(B2166&lt;&gt;"",COUNTIF(Buildings!B:B,B2166)=0),TRUE,FALSE)</f>
        <v>0</v>
      </c>
    </row>
    <row r="2167" spans="1:11" s="3" customFormat="1" ht="16.5" customHeight="1">
      <c r="A2167" s="96"/>
      <c r="B2167" s="194"/>
      <c r="C2167" s="195"/>
      <c r="D2167" s="195"/>
      <c r="E2167" s="195"/>
      <c r="F2167" s="196"/>
      <c r="G2167" s="197" t="str">
        <f t="shared" si="66"/>
        <v/>
      </c>
      <c r="H2167" s="203"/>
      <c r="I2167" s="97"/>
      <c r="J2167" s="3" t="b">
        <f t="shared" si="67"/>
        <v>0</v>
      </c>
      <c r="K2167" s="1" t="b">
        <f>IF(AND(B2167&lt;&gt;"",COUNTIF(Buildings!B:B,B2167)=0),TRUE,FALSE)</f>
        <v>0</v>
      </c>
    </row>
    <row r="2168" spans="1:11" s="3" customFormat="1" ht="16.5" customHeight="1">
      <c r="A2168" s="96"/>
      <c r="B2168" s="199"/>
      <c r="C2168" s="200"/>
      <c r="D2168" s="200"/>
      <c r="E2168" s="200"/>
      <c r="F2168" s="201"/>
      <c r="G2168" s="197" t="str">
        <f t="shared" si="66"/>
        <v/>
      </c>
      <c r="H2168" s="203"/>
      <c r="I2168" s="97"/>
      <c r="J2168" s="3" t="b">
        <f t="shared" si="67"/>
        <v>0</v>
      </c>
      <c r="K2168" s="1" t="b">
        <f>IF(AND(B2168&lt;&gt;"",COUNTIF(Buildings!B:B,B2168)=0),TRUE,FALSE)</f>
        <v>0</v>
      </c>
    </row>
    <row r="2169" spans="1:11" s="3" customFormat="1" ht="16.5" customHeight="1">
      <c r="A2169" s="96"/>
      <c r="B2169" s="194"/>
      <c r="C2169" s="195"/>
      <c r="D2169" s="195"/>
      <c r="E2169" s="195"/>
      <c r="F2169" s="196"/>
      <c r="G2169" s="197" t="str">
        <f t="shared" si="66"/>
        <v/>
      </c>
      <c r="H2169" s="203"/>
      <c r="I2169" s="97"/>
      <c r="J2169" s="3" t="b">
        <f t="shared" si="67"/>
        <v>0</v>
      </c>
      <c r="K2169" s="1" t="b">
        <f>IF(AND(B2169&lt;&gt;"",COUNTIF(Buildings!B:B,B2169)=0),TRUE,FALSE)</f>
        <v>0</v>
      </c>
    </row>
    <row r="2170" spans="1:11" s="3" customFormat="1" ht="16.5" customHeight="1">
      <c r="A2170" s="96"/>
      <c r="B2170" s="199"/>
      <c r="C2170" s="200"/>
      <c r="D2170" s="200"/>
      <c r="E2170" s="200"/>
      <c r="F2170" s="201"/>
      <c r="G2170" s="197" t="str">
        <f t="shared" si="66"/>
        <v/>
      </c>
      <c r="H2170" s="203"/>
      <c r="I2170" s="97"/>
      <c r="J2170" s="3" t="b">
        <f t="shared" si="67"/>
        <v>0</v>
      </c>
      <c r="K2170" s="1" t="b">
        <f>IF(AND(B2170&lt;&gt;"",COUNTIF(Buildings!B:B,B2170)=0),TRUE,FALSE)</f>
        <v>0</v>
      </c>
    </row>
    <row r="2171" spans="1:11" s="3" customFormat="1" ht="16.5" customHeight="1">
      <c r="A2171" s="96"/>
      <c r="B2171" s="194"/>
      <c r="C2171" s="195"/>
      <c r="D2171" s="195"/>
      <c r="E2171" s="195"/>
      <c r="F2171" s="196"/>
      <c r="G2171" s="197" t="str">
        <f t="shared" si="66"/>
        <v/>
      </c>
      <c r="H2171" s="203"/>
      <c r="I2171" s="97"/>
      <c r="J2171" s="3" t="b">
        <f t="shared" si="67"/>
        <v>0</v>
      </c>
      <c r="K2171" s="1" t="b">
        <f>IF(AND(B2171&lt;&gt;"",COUNTIF(Buildings!B:B,B2171)=0),TRUE,FALSE)</f>
        <v>0</v>
      </c>
    </row>
    <row r="2172" spans="1:11" s="3" customFormat="1" ht="16.5" customHeight="1">
      <c r="A2172" s="96"/>
      <c r="B2172" s="199"/>
      <c r="C2172" s="200"/>
      <c r="D2172" s="200"/>
      <c r="E2172" s="200"/>
      <c r="F2172" s="201"/>
      <c r="G2172" s="197" t="str">
        <f t="shared" si="66"/>
        <v/>
      </c>
      <c r="H2172" s="203"/>
      <c r="I2172" s="97"/>
      <c r="J2172" s="3" t="b">
        <f t="shared" si="67"/>
        <v>0</v>
      </c>
      <c r="K2172" s="1" t="b">
        <f>IF(AND(B2172&lt;&gt;"",COUNTIF(Buildings!B:B,B2172)=0),TRUE,FALSE)</f>
        <v>0</v>
      </c>
    </row>
    <row r="2173" spans="1:11" s="3" customFormat="1" ht="16.5" customHeight="1">
      <c r="A2173" s="96"/>
      <c r="B2173" s="194"/>
      <c r="C2173" s="195"/>
      <c r="D2173" s="195"/>
      <c r="E2173" s="195"/>
      <c r="F2173" s="196"/>
      <c r="G2173" s="197" t="str">
        <f t="shared" si="66"/>
        <v/>
      </c>
      <c r="H2173" s="203"/>
      <c r="I2173" s="97"/>
      <c r="J2173" s="3" t="b">
        <f t="shared" si="67"/>
        <v>0</v>
      </c>
      <c r="K2173" s="1" t="b">
        <f>IF(AND(B2173&lt;&gt;"",COUNTIF(Buildings!B:B,B2173)=0),TRUE,FALSE)</f>
        <v>0</v>
      </c>
    </row>
    <row r="2174" spans="1:11" s="3" customFormat="1" ht="16.5" customHeight="1">
      <c r="A2174" s="96"/>
      <c r="B2174" s="199"/>
      <c r="C2174" s="200"/>
      <c r="D2174" s="200"/>
      <c r="E2174" s="200"/>
      <c r="F2174" s="201"/>
      <c r="G2174" s="197" t="str">
        <f t="shared" si="66"/>
        <v/>
      </c>
      <c r="H2174" s="203"/>
      <c r="I2174" s="97"/>
      <c r="J2174" s="3" t="b">
        <f t="shared" si="67"/>
        <v>0</v>
      </c>
      <c r="K2174" s="1" t="b">
        <f>IF(AND(B2174&lt;&gt;"",COUNTIF(Buildings!B:B,B2174)=0),TRUE,FALSE)</f>
        <v>0</v>
      </c>
    </row>
    <row r="2175" spans="1:11" s="3" customFormat="1" ht="16.5" customHeight="1">
      <c r="A2175" s="96"/>
      <c r="B2175" s="194"/>
      <c r="C2175" s="195"/>
      <c r="D2175" s="195"/>
      <c r="E2175" s="195"/>
      <c r="F2175" s="196"/>
      <c r="G2175" s="197" t="str">
        <f t="shared" si="66"/>
        <v/>
      </c>
      <c r="H2175" s="203"/>
      <c r="I2175" s="97"/>
      <c r="J2175" s="3" t="b">
        <f t="shared" si="67"/>
        <v>0</v>
      </c>
      <c r="K2175" s="1" t="b">
        <f>IF(AND(B2175&lt;&gt;"",COUNTIF(Buildings!B:B,B2175)=0),TRUE,FALSE)</f>
        <v>0</v>
      </c>
    </row>
    <row r="2176" spans="1:11" s="3" customFormat="1" ht="16.5" customHeight="1">
      <c r="A2176" s="96"/>
      <c r="B2176" s="199"/>
      <c r="C2176" s="200"/>
      <c r="D2176" s="200"/>
      <c r="E2176" s="200"/>
      <c r="F2176" s="201"/>
      <c r="G2176" s="197" t="str">
        <f t="shared" si="66"/>
        <v/>
      </c>
      <c r="H2176" s="203"/>
      <c r="I2176" s="97"/>
      <c r="J2176" s="3" t="b">
        <f t="shared" si="67"/>
        <v>0</v>
      </c>
      <c r="K2176" s="1" t="b">
        <f>IF(AND(B2176&lt;&gt;"",COUNTIF(Buildings!B:B,B2176)=0),TRUE,FALSE)</f>
        <v>0</v>
      </c>
    </row>
    <row r="2177" spans="1:11" s="3" customFormat="1" ht="16.5" customHeight="1">
      <c r="A2177" s="96"/>
      <c r="B2177" s="194"/>
      <c r="C2177" s="195"/>
      <c r="D2177" s="195"/>
      <c r="E2177" s="195"/>
      <c r="F2177" s="196"/>
      <c r="G2177" s="197" t="str">
        <f t="shared" si="66"/>
        <v/>
      </c>
      <c r="H2177" s="203"/>
      <c r="I2177" s="97"/>
      <c r="J2177" s="3" t="b">
        <f t="shared" si="67"/>
        <v>0</v>
      </c>
      <c r="K2177" s="1" t="b">
        <f>IF(AND(B2177&lt;&gt;"",COUNTIF(Buildings!B:B,B2177)=0),TRUE,FALSE)</f>
        <v>0</v>
      </c>
    </row>
    <row r="2178" spans="1:11" s="3" customFormat="1" ht="16.5" customHeight="1">
      <c r="A2178" s="96"/>
      <c r="B2178" s="199"/>
      <c r="C2178" s="200"/>
      <c r="D2178" s="200"/>
      <c r="E2178" s="200"/>
      <c r="F2178" s="201"/>
      <c r="G2178" s="197" t="str">
        <f t="shared" si="66"/>
        <v/>
      </c>
      <c r="H2178" s="203"/>
      <c r="I2178" s="97"/>
      <c r="J2178" s="3" t="b">
        <f t="shared" si="67"/>
        <v>0</v>
      </c>
      <c r="K2178" s="1" t="b">
        <f>IF(AND(B2178&lt;&gt;"",COUNTIF(Buildings!B:B,B2178)=0),TRUE,FALSE)</f>
        <v>0</v>
      </c>
    </row>
    <row r="2179" spans="1:11" s="3" customFormat="1" ht="16.5" customHeight="1">
      <c r="A2179" s="96"/>
      <c r="B2179" s="194"/>
      <c r="C2179" s="195"/>
      <c r="D2179" s="195"/>
      <c r="E2179" s="195"/>
      <c r="F2179" s="196"/>
      <c r="G2179" s="197" t="str">
        <f t="shared" si="66"/>
        <v/>
      </c>
      <c r="H2179" s="203"/>
      <c r="I2179" s="97"/>
      <c r="J2179" s="3" t="b">
        <f t="shared" si="67"/>
        <v>0</v>
      </c>
      <c r="K2179" s="1" t="b">
        <f>IF(AND(B2179&lt;&gt;"",COUNTIF(Buildings!B:B,B2179)=0),TRUE,FALSE)</f>
        <v>0</v>
      </c>
    </row>
    <row r="2180" spans="1:11" s="3" customFormat="1" ht="16.5" customHeight="1">
      <c r="A2180" s="96"/>
      <c r="B2180" s="199"/>
      <c r="C2180" s="200"/>
      <c r="D2180" s="200"/>
      <c r="E2180" s="200"/>
      <c r="F2180" s="201"/>
      <c r="G2180" s="197" t="str">
        <f t="shared" ref="G2180:G2243" si="68">IF(F2180="","",F2180)</f>
        <v/>
      </c>
      <c r="H2180" s="203"/>
      <c r="I2180" s="97"/>
      <c r="J2180" s="3" t="b">
        <f t="shared" ref="J2180:J2243" si="69">IF(F2180=G2180,FALSE,TRUE)</f>
        <v>0</v>
      </c>
      <c r="K2180" s="1" t="b">
        <f>IF(AND(B2180&lt;&gt;"",COUNTIF(Buildings!B:B,B2180)=0),TRUE,FALSE)</f>
        <v>0</v>
      </c>
    </row>
    <row r="2181" spans="1:11" s="3" customFormat="1" ht="16.5" customHeight="1">
      <c r="A2181" s="96"/>
      <c r="B2181" s="194"/>
      <c r="C2181" s="195"/>
      <c r="D2181" s="195"/>
      <c r="E2181" s="195"/>
      <c r="F2181" s="196"/>
      <c r="G2181" s="197" t="str">
        <f t="shared" si="68"/>
        <v/>
      </c>
      <c r="H2181" s="203"/>
      <c r="I2181" s="97"/>
      <c r="J2181" s="3" t="b">
        <f t="shared" si="69"/>
        <v>0</v>
      </c>
      <c r="K2181" s="1" t="b">
        <f>IF(AND(B2181&lt;&gt;"",COUNTIF(Buildings!B:B,B2181)=0),TRUE,FALSE)</f>
        <v>0</v>
      </c>
    </row>
    <row r="2182" spans="1:11" s="3" customFormat="1" ht="16.5" customHeight="1">
      <c r="A2182" s="96"/>
      <c r="B2182" s="199"/>
      <c r="C2182" s="200"/>
      <c r="D2182" s="200"/>
      <c r="E2182" s="200"/>
      <c r="F2182" s="201"/>
      <c r="G2182" s="197" t="str">
        <f t="shared" si="68"/>
        <v/>
      </c>
      <c r="H2182" s="203"/>
      <c r="I2182" s="97"/>
      <c r="J2182" s="3" t="b">
        <f t="shared" si="69"/>
        <v>0</v>
      </c>
      <c r="K2182" s="1" t="b">
        <f>IF(AND(B2182&lt;&gt;"",COUNTIF(Buildings!B:B,B2182)=0),TRUE,FALSE)</f>
        <v>0</v>
      </c>
    </row>
    <row r="2183" spans="1:11" s="3" customFormat="1" ht="16.5" customHeight="1">
      <c r="A2183" s="96"/>
      <c r="B2183" s="194"/>
      <c r="C2183" s="195"/>
      <c r="D2183" s="195"/>
      <c r="E2183" s="195"/>
      <c r="F2183" s="196"/>
      <c r="G2183" s="197" t="str">
        <f t="shared" si="68"/>
        <v/>
      </c>
      <c r="H2183" s="203"/>
      <c r="I2183" s="97"/>
      <c r="J2183" s="3" t="b">
        <f t="shared" si="69"/>
        <v>0</v>
      </c>
      <c r="K2183" s="1" t="b">
        <f>IF(AND(B2183&lt;&gt;"",COUNTIF(Buildings!B:B,B2183)=0),TRUE,FALSE)</f>
        <v>0</v>
      </c>
    </row>
    <row r="2184" spans="1:11" s="3" customFormat="1" ht="16.5" customHeight="1">
      <c r="A2184" s="96"/>
      <c r="B2184" s="199"/>
      <c r="C2184" s="200"/>
      <c r="D2184" s="200"/>
      <c r="E2184" s="200"/>
      <c r="F2184" s="201"/>
      <c r="G2184" s="197" t="str">
        <f t="shared" si="68"/>
        <v/>
      </c>
      <c r="H2184" s="203"/>
      <c r="I2184" s="97"/>
      <c r="J2184" s="3" t="b">
        <f t="shared" si="69"/>
        <v>0</v>
      </c>
      <c r="K2184" s="1" t="b">
        <f>IF(AND(B2184&lt;&gt;"",COUNTIF(Buildings!B:B,B2184)=0),TRUE,FALSE)</f>
        <v>0</v>
      </c>
    </row>
    <row r="2185" spans="1:11" s="3" customFormat="1" ht="16.5" customHeight="1">
      <c r="A2185" s="96"/>
      <c r="B2185" s="194"/>
      <c r="C2185" s="195"/>
      <c r="D2185" s="195"/>
      <c r="E2185" s="195"/>
      <c r="F2185" s="196"/>
      <c r="G2185" s="197" t="str">
        <f t="shared" si="68"/>
        <v/>
      </c>
      <c r="H2185" s="203"/>
      <c r="I2185" s="97"/>
      <c r="J2185" s="3" t="b">
        <f t="shared" si="69"/>
        <v>0</v>
      </c>
      <c r="K2185" s="1" t="b">
        <f>IF(AND(B2185&lt;&gt;"",COUNTIF(Buildings!B:B,B2185)=0),TRUE,FALSE)</f>
        <v>0</v>
      </c>
    </row>
    <row r="2186" spans="1:11" s="3" customFormat="1" ht="16.5" customHeight="1">
      <c r="A2186" s="96"/>
      <c r="B2186" s="199"/>
      <c r="C2186" s="200"/>
      <c r="D2186" s="200"/>
      <c r="E2186" s="200"/>
      <c r="F2186" s="201"/>
      <c r="G2186" s="197" t="str">
        <f t="shared" si="68"/>
        <v/>
      </c>
      <c r="H2186" s="203"/>
      <c r="I2186" s="97"/>
      <c r="J2186" s="3" t="b">
        <f t="shared" si="69"/>
        <v>0</v>
      </c>
      <c r="K2186" s="1" t="b">
        <f>IF(AND(B2186&lt;&gt;"",COUNTIF(Buildings!B:B,B2186)=0),TRUE,FALSE)</f>
        <v>0</v>
      </c>
    </row>
    <row r="2187" spans="1:11" s="3" customFormat="1" ht="16.5" customHeight="1">
      <c r="A2187" s="96"/>
      <c r="B2187" s="194"/>
      <c r="C2187" s="195"/>
      <c r="D2187" s="195"/>
      <c r="E2187" s="195"/>
      <c r="F2187" s="196"/>
      <c r="G2187" s="197" t="str">
        <f t="shared" si="68"/>
        <v/>
      </c>
      <c r="H2187" s="203"/>
      <c r="I2187" s="97"/>
      <c r="J2187" s="3" t="b">
        <f t="shared" si="69"/>
        <v>0</v>
      </c>
      <c r="K2187" s="1" t="b">
        <f>IF(AND(B2187&lt;&gt;"",COUNTIF(Buildings!B:B,B2187)=0),TRUE,FALSE)</f>
        <v>0</v>
      </c>
    </row>
    <row r="2188" spans="1:11" s="3" customFormat="1" ht="16.5" customHeight="1">
      <c r="A2188" s="96"/>
      <c r="B2188" s="199"/>
      <c r="C2188" s="200"/>
      <c r="D2188" s="200"/>
      <c r="E2188" s="200"/>
      <c r="F2188" s="201"/>
      <c r="G2188" s="197" t="str">
        <f t="shared" si="68"/>
        <v/>
      </c>
      <c r="H2188" s="203"/>
      <c r="I2188" s="97"/>
      <c r="J2188" s="3" t="b">
        <f t="shared" si="69"/>
        <v>0</v>
      </c>
      <c r="K2188" s="1" t="b">
        <f>IF(AND(B2188&lt;&gt;"",COUNTIF(Buildings!B:B,B2188)=0),TRUE,FALSE)</f>
        <v>0</v>
      </c>
    </row>
    <row r="2189" spans="1:11" s="3" customFormat="1" ht="16.5" customHeight="1">
      <c r="A2189" s="96"/>
      <c r="B2189" s="194"/>
      <c r="C2189" s="195"/>
      <c r="D2189" s="195"/>
      <c r="E2189" s="195"/>
      <c r="F2189" s="196"/>
      <c r="G2189" s="197" t="str">
        <f t="shared" si="68"/>
        <v/>
      </c>
      <c r="H2189" s="203"/>
      <c r="I2189" s="97"/>
      <c r="J2189" s="3" t="b">
        <f t="shared" si="69"/>
        <v>0</v>
      </c>
      <c r="K2189" s="1" t="b">
        <f>IF(AND(B2189&lt;&gt;"",COUNTIF(Buildings!B:B,B2189)=0),TRUE,FALSE)</f>
        <v>0</v>
      </c>
    </row>
    <row r="2190" spans="1:11" s="3" customFormat="1" ht="16.5" customHeight="1">
      <c r="A2190" s="96"/>
      <c r="B2190" s="199"/>
      <c r="C2190" s="200"/>
      <c r="D2190" s="200"/>
      <c r="E2190" s="200"/>
      <c r="F2190" s="201"/>
      <c r="G2190" s="197" t="str">
        <f t="shared" si="68"/>
        <v/>
      </c>
      <c r="H2190" s="203"/>
      <c r="I2190" s="97"/>
      <c r="J2190" s="3" t="b">
        <f t="shared" si="69"/>
        <v>0</v>
      </c>
      <c r="K2190" s="1" t="b">
        <f>IF(AND(B2190&lt;&gt;"",COUNTIF(Buildings!B:B,B2190)=0),TRUE,FALSE)</f>
        <v>0</v>
      </c>
    </row>
    <row r="2191" spans="1:11" s="3" customFormat="1" ht="16.5" customHeight="1">
      <c r="A2191" s="96"/>
      <c r="B2191" s="194"/>
      <c r="C2191" s="195"/>
      <c r="D2191" s="195"/>
      <c r="E2191" s="195"/>
      <c r="F2191" s="196"/>
      <c r="G2191" s="197" t="str">
        <f t="shared" si="68"/>
        <v/>
      </c>
      <c r="H2191" s="203"/>
      <c r="I2191" s="97"/>
      <c r="J2191" s="3" t="b">
        <f t="shared" si="69"/>
        <v>0</v>
      </c>
      <c r="K2191" s="1" t="b">
        <f>IF(AND(B2191&lt;&gt;"",COUNTIF(Buildings!B:B,B2191)=0),TRUE,FALSE)</f>
        <v>0</v>
      </c>
    </row>
    <row r="2192" spans="1:11" s="3" customFormat="1" ht="16.5" customHeight="1">
      <c r="A2192" s="96"/>
      <c r="B2192" s="199"/>
      <c r="C2192" s="200"/>
      <c r="D2192" s="200"/>
      <c r="E2192" s="200"/>
      <c r="F2192" s="201"/>
      <c r="G2192" s="197" t="str">
        <f t="shared" si="68"/>
        <v/>
      </c>
      <c r="H2192" s="203"/>
      <c r="I2192" s="97"/>
      <c r="J2192" s="3" t="b">
        <f t="shared" si="69"/>
        <v>0</v>
      </c>
      <c r="K2192" s="1" t="b">
        <f>IF(AND(B2192&lt;&gt;"",COUNTIF(Buildings!B:B,B2192)=0),TRUE,FALSE)</f>
        <v>0</v>
      </c>
    </row>
    <row r="2193" spans="1:11" s="3" customFormat="1" ht="16.5" customHeight="1">
      <c r="A2193" s="96"/>
      <c r="B2193" s="194"/>
      <c r="C2193" s="195"/>
      <c r="D2193" s="195"/>
      <c r="E2193" s="195"/>
      <c r="F2193" s="196"/>
      <c r="G2193" s="197" t="str">
        <f t="shared" si="68"/>
        <v/>
      </c>
      <c r="H2193" s="203"/>
      <c r="I2193" s="97"/>
      <c r="J2193" s="3" t="b">
        <f t="shared" si="69"/>
        <v>0</v>
      </c>
      <c r="K2193" s="1" t="b">
        <f>IF(AND(B2193&lt;&gt;"",COUNTIF(Buildings!B:B,B2193)=0),TRUE,FALSE)</f>
        <v>0</v>
      </c>
    </row>
    <row r="2194" spans="1:11" s="3" customFormat="1" ht="16.5" customHeight="1">
      <c r="A2194" s="96"/>
      <c r="B2194" s="199"/>
      <c r="C2194" s="200"/>
      <c r="D2194" s="200"/>
      <c r="E2194" s="200"/>
      <c r="F2194" s="201"/>
      <c r="G2194" s="197" t="str">
        <f t="shared" si="68"/>
        <v/>
      </c>
      <c r="H2194" s="203"/>
      <c r="I2194" s="97"/>
      <c r="J2194" s="3" t="b">
        <f t="shared" si="69"/>
        <v>0</v>
      </c>
      <c r="K2194" s="1" t="b">
        <f>IF(AND(B2194&lt;&gt;"",COUNTIF(Buildings!B:B,B2194)=0),TRUE,FALSE)</f>
        <v>0</v>
      </c>
    </row>
    <row r="2195" spans="1:11" s="3" customFormat="1" ht="16.5" customHeight="1">
      <c r="A2195" s="96"/>
      <c r="B2195" s="194"/>
      <c r="C2195" s="195"/>
      <c r="D2195" s="195"/>
      <c r="E2195" s="195"/>
      <c r="F2195" s="196"/>
      <c r="G2195" s="197" t="str">
        <f t="shared" si="68"/>
        <v/>
      </c>
      <c r="H2195" s="203"/>
      <c r="I2195" s="97"/>
      <c r="J2195" s="3" t="b">
        <f t="shared" si="69"/>
        <v>0</v>
      </c>
      <c r="K2195" s="1" t="b">
        <f>IF(AND(B2195&lt;&gt;"",COUNTIF(Buildings!B:B,B2195)=0),TRUE,FALSE)</f>
        <v>0</v>
      </c>
    </row>
    <row r="2196" spans="1:11" s="3" customFormat="1" ht="16.5" customHeight="1">
      <c r="A2196" s="96"/>
      <c r="B2196" s="199"/>
      <c r="C2196" s="200"/>
      <c r="D2196" s="200"/>
      <c r="E2196" s="200"/>
      <c r="F2196" s="201"/>
      <c r="G2196" s="197" t="str">
        <f t="shared" si="68"/>
        <v/>
      </c>
      <c r="H2196" s="203"/>
      <c r="I2196" s="97"/>
      <c r="J2196" s="3" t="b">
        <f t="shared" si="69"/>
        <v>0</v>
      </c>
      <c r="K2196" s="1" t="b">
        <f>IF(AND(B2196&lt;&gt;"",COUNTIF(Buildings!B:B,B2196)=0),TRUE,FALSE)</f>
        <v>0</v>
      </c>
    </row>
    <row r="2197" spans="1:11" s="3" customFormat="1" ht="16.5" customHeight="1">
      <c r="A2197" s="96"/>
      <c r="B2197" s="194"/>
      <c r="C2197" s="195"/>
      <c r="D2197" s="195"/>
      <c r="E2197" s="195"/>
      <c r="F2197" s="196"/>
      <c r="G2197" s="197" t="str">
        <f t="shared" si="68"/>
        <v/>
      </c>
      <c r="H2197" s="203"/>
      <c r="I2197" s="97"/>
      <c r="J2197" s="3" t="b">
        <f t="shared" si="69"/>
        <v>0</v>
      </c>
      <c r="K2197" s="1" t="b">
        <f>IF(AND(B2197&lt;&gt;"",COUNTIF(Buildings!B:B,B2197)=0),TRUE,FALSE)</f>
        <v>0</v>
      </c>
    </row>
    <row r="2198" spans="1:11" s="3" customFormat="1" ht="16.5" customHeight="1">
      <c r="A2198" s="96"/>
      <c r="B2198" s="199"/>
      <c r="C2198" s="200"/>
      <c r="D2198" s="200"/>
      <c r="E2198" s="200"/>
      <c r="F2198" s="201"/>
      <c r="G2198" s="197" t="str">
        <f t="shared" si="68"/>
        <v/>
      </c>
      <c r="H2198" s="203"/>
      <c r="I2198" s="97"/>
      <c r="J2198" s="3" t="b">
        <f t="shared" si="69"/>
        <v>0</v>
      </c>
      <c r="K2198" s="1" t="b">
        <f>IF(AND(B2198&lt;&gt;"",COUNTIF(Buildings!B:B,B2198)=0),TRUE,FALSE)</f>
        <v>0</v>
      </c>
    </row>
    <row r="2199" spans="1:11" s="3" customFormat="1" ht="16.5" customHeight="1">
      <c r="A2199" s="96"/>
      <c r="B2199" s="194"/>
      <c r="C2199" s="195"/>
      <c r="D2199" s="195"/>
      <c r="E2199" s="195"/>
      <c r="F2199" s="196"/>
      <c r="G2199" s="197" t="str">
        <f t="shared" si="68"/>
        <v/>
      </c>
      <c r="H2199" s="203"/>
      <c r="I2199" s="97"/>
      <c r="J2199" s="3" t="b">
        <f t="shared" si="69"/>
        <v>0</v>
      </c>
      <c r="K2199" s="1" t="b">
        <f>IF(AND(B2199&lt;&gt;"",COUNTIF(Buildings!B:B,B2199)=0),TRUE,FALSE)</f>
        <v>0</v>
      </c>
    </row>
    <row r="2200" spans="1:11" s="3" customFormat="1" ht="16.5" customHeight="1">
      <c r="A2200" s="96"/>
      <c r="B2200" s="199"/>
      <c r="C2200" s="200"/>
      <c r="D2200" s="200"/>
      <c r="E2200" s="200"/>
      <c r="F2200" s="201"/>
      <c r="G2200" s="197" t="str">
        <f t="shared" si="68"/>
        <v/>
      </c>
      <c r="H2200" s="203"/>
      <c r="I2200" s="97"/>
      <c r="J2200" s="3" t="b">
        <f t="shared" si="69"/>
        <v>0</v>
      </c>
      <c r="K2200" s="1" t="b">
        <f>IF(AND(B2200&lt;&gt;"",COUNTIF(Buildings!B:B,B2200)=0),TRUE,FALSE)</f>
        <v>0</v>
      </c>
    </row>
    <row r="2201" spans="1:11" s="3" customFormat="1" ht="16.5" customHeight="1">
      <c r="A2201" s="96"/>
      <c r="B2201" s="194"/>
      <c r="C2201" s="195"/>
      <c r="D2201" s="195"/>
      <c r="E2201" s="195"/>
      <c r="F2201" s="196"/>
      <c r="G2201" s="197" t="str">
        <f t="shared" si="68"/>
        <v/>
      </c>
      <c r="H2201" s="203"/>
      <c r="I2201" s="97"/>
      <c r="J2201" s="3" t="b">
        <f t="shared" si="69"/>
        <v>0</v>
      </c>
      <c r="K2201" s="1" t="b">
        <f>IF(AND(B2201&lt;&gt;"",COUNTIF(Buildings!B:B,B2201)=0),TRUE,FALSE)</f>
        <v>0</v>
      </c>
    </row>
    <row r="2202" spans="1:11" s="3" customFormat="1" ht="16.5" customHeight="1">
      <c r="A2202" s="96"/>
      <c r="B2202" s="199"/>
      <c r="C2202" s="200"/>
      <c r="D2202" s="200"/>
      <c r="E2202" s="200"/>
      <c r="F2202" s="201"/>
      <c r="G2202" s="197" t="str">
        <f t="shared" si="68"/>
        <v/>
      </c>
      <c r="H2202" s="203"/>
      <c r="I2202" s="97"/>
      <c r="J2202" s="3" t="b">
        <f t="shared" si="69"/>
        <v>0</v>
      </c>
      <c r="K2202" s="1" t="b">
        <f>IF(AND(B2202&lt;&gt;"",COUNTIF(Buildings!B:B,B2202)=0),TRUE,FALSE)</f>
        <v>0</v>
      </c>
    </row>
    <row r="2203" spans="1:11" s="3" customFormat="1" ht="16.5" customHeight="1">
      <c r="A2203" s="96"/>
      <c r="B2203" s="194"/>
      <c r="C2203" s="195"/>
      <c r="D2203" s="195"/>
      <c r="E2203" s="195"/>
      <c r="F2203" s="196"/>
      <c r="G2203" s="197" t="str">
        <f t="shared" si="68"/>
        <v/>
      </c>
      <c r="H2203" s="203"/>
      <c r="I2203" s="97"/>
      <c r="J2203" s="3" t="b">
        <f t="shared" si="69"/>
        <v>0</v>
      </c>
      <c r="K2203" s="1" t="b">
        <f>IF(AND(B2203&lt;&gt;"",COUNTIF(Buildings!B:B,B2203)=0),TRUE,FALSE)</f>
        <v>0</v>
      </c>
    </row>
    <row r="2204" spans="1:11" s="3" customFormat="1" ht="16.5" customHeight="1">
      <c r="A2204" s="96"/>
      <c r="B2204" s="199"/>
      <c r="C2204" s="200"/>
      <c r="D2204" s="200"/>
      <c r="E2204" s="200"/>
      <c r="F2204" s="201"/>
      <c r="G2204" s="197" t="str">
        <f t="shared" si="68"/>
        <v/>
      </c>
      <c r="H2204" s="203"/>
      <c r="I2204" s="97"/>
      <c r="J2204" s="3" t="b">
        <f t="shared" si="69"/>
        <v>0</v>
      </c>
      <c r="K2204" s="1" t="b">
        <f>IF(AND(B2204&lt;&gt;"",COUNTIF(Buildings!B:B,B2204)=0),TRUE,FALSE)</f>
        <v>0</v>
      </c>
    </row>
    <row r="2205" spans="1:11" s="3" customFormat="1" ht="16.5" customHeight="1">
      <c r="A2205" s="96"/>
      <c r="B2205" s="194"/>
      <c r="C2205" s="195"/>
      <c r="D2205" s="195"/>
      <c r="E2205" s="195"/>
      <c r="F2205" s="196"/>
      <c r="G2205" s="197" t="str">
        <f t="shared" si="68"/>
        <v/>
      </c>
      <c r="H2205" s="203"/>
      <c r="I2205" s="97"/>
      <c r="J2205" s="3" t="b">
        <f t="shared" si="69"/>
        <v>0</v>
      </c>
      <c r="K2205" s="1" t="b">
        <f>IF(AND(B2205&lt;&gt;"",COUNTIF(Buildings!B:B,B2205)=0),TRUE,FALSE)</f>
        <v>0</v>
      </c>
    </row>
    <row r="2206" spans="1:11" s="3" customFormat="1" ht="16.5" customHeight="1">
      <c r="A2206" s="96"/>
      <c r="B2206" s="199"/>
      <c r="C2206" s="200"/>
      <c r="D2206" s="200"/>
      <c r="E2206" s="200"/>
      <c r="F2206" s="201"/>
      <c r="G2206" s="197" t="str">
        <f t="shared" si="68"/>
        <v/>
      </c>
      <c r="H2206" s="203"/>
      <c r="I2206" s="97"/>
      <c r="J2206" s="3" t="b">
        <f t="shared" si="69"/>
        <v>0</v>
      </c>
      <c r="K2206" s="1" t="b">
        <f>IF(AND(B2206&lt;&gt;"",COUNTIF(Buildings!B:B,B2206)=0),TRUE,FALSE)</f>
        <v>0</v>
      </c>
    </row>
    <row r="2207" spans="1:11" s="3" customFormat="1" ht="16.5" customHeight="1">
      <c r="A2207" s="96"/>
      <c r="B2207" s="194"/>
      <c r="C2207" s="195"/>
      <c r="D2207" s="195"/>
      <c r="E2207" s="195"/>
      <c r="F2207" s="196"/>
      <c r="G2207" s="197" t="str">
        <f t="shared" si="68"/>
        <v/>
      </c>
      <c r="H2207" s="203"/>
      <c r="I2207" s="97"/>
      <c r="J2207" s="3" t="b">
        <f t="shared" si="69"/>
        <v>0</v>
      </c>
      <c r="K2207" s="1" t="b">
        <f>IF(AND(B2207&lt;&gt;"",COUNTIF(Buildings!B:B,B2207)=0),TRUE,FALSE)</f>
        <v>0</v>
      </c>
    </row>
    <row r="2208" spans="1:11" s="3" customFormat="1" ht="16.5" customHeight="1">
      <c r="A2208" s="96"/>
      <c r="B2208" s="199"/>
      <c r="C2208" s="200"/>
      <c r="D2208" s="200"/>
      <c r="E2208" s="200"/>
      <c r="F2208" s="201"/>
      <c r="G2208" s="197" t="str">
        <f t="shared" si="68"/>
        <v/>
      </c>
      <c r="H2208" s="203"/>
      <c r="I2208" s="97"/>
      <c r="J2208" s="3" t="b">
        <f t="shared" si="69"/>
        <v>0</v>
      </c>
      <c r="K2208" s="1" t="b">
        <f>IF(AND(B2208&lt;&gt;"",COUNTIF(Buildings!B:B,B2208)=0),TRUE,FALSE)</f>
        <v>0</v>
      </c>
    </row>
    <row r="2209" spans="1:11" s="3" customFormat="1" ht="16.5" customHeight="1">
      <c r="A2209" s="96"/>
      <c r="B2209" s="194"/>
      <c r="C2209" s="195"/>
      <c r="D2209" s="195"/>
      <c r="E2209" s="195"/>
      <c r="F2209" s="196"/>
      <c r="G2209" s="197" t="str">
        <f t="shared" si="68"/>
        <v/>
      </c>
      <c r="H2209" s="203"/>
      <c r="I2209" s="97"/>
      <c r="J2209" s="3" t="b">
        <f t="shared" si="69"/>
        <v>0</v>
      </c>
      <c r="K2209" s="1" t="b">
        <f>IF(AND(B2209&lt;&gt;"",COUNTIF(Buildings!B:B,B2209)=0),TRUE,FALSE)</f>
        <v>0</v>
      </c>
    </row>
    <row r="2210" spans="1:11" s="3" customFormat="1" ht="16.5" customHeight="1">
      <c r="A2210" s="96"/>
      <c r="B2210" s="199"/>
      <c r="C2210" s="200"/>
      <c r="D2210" s="200"/>
      <c r="E2210" s="200"/>
      <c r="F2210" s="201"/>
      <c r="G2210" s="197" t="str">
        <f t="shared" si="68"/>
        <v/>
      </c>
      <c r="H2210" s="203"/>
      <c r="I2210" s="97"/>
      <c r="J2210" s="3" t="b">
        <f t="shared" si="69"/>
        <v>0</v>
      </c>
      <c r="K2210" s="1" t="b">
        <f>IF(AND(B2210&lt;&gt;"",COUNTIF(Buildings!B:B,B2210)=0),TRUE,FALSE)</f>
        <v>0</v>
      </c>
    </row>
    <row r="2211" spans="1:11" s="3" customFormat="1" ht="16.5" customHeight="1">
      <c r="A2211" s="96"/>
      <c r="B2211" s="194"/>
      <c r="C2211" s="195"/>
      <c r="D2211" s="195"/>
      <c r="E2211" s="195"/>
      <c r="F2211" s="196"/>
      <c r="G2211" s="197" t="str">
        <f t="shared" si="68"/>
        <v/>
      </c>
      <c r="H2211" s="203"/>
      <c r="I2211" s="97"/>
      <c r="J2211" s="3" t="b">
        <f t="shared" si="69"/>
        <v>0</v>
      </c>
      <c r="K2211" s="1" t="b">
        <f>IF(AND(B2211&lt;&gt;"",COUNTIF(Buildings!B:B,B2211)=0),TRUE,FALSE)</f>
        <v>0</v>
      </c>
    </row>
    <row r="2212" spans="1:11" s="3" customFormat="1" ht="16.5" customHeight="1">
      <c r="A2212" s="96"/>
      <c r="B2212" s="199"/>
      <c r="C2212" s="200"/>
      <c r="D2212" s="200"/>
      <c r="E2212" s="200"/>
      <c r="F2212" s="201"/>
      <c r="G2212" s="197" t="str">
        <f t="shared" si="68"/>
        <v/>
      </c>
      <c r="H2212" s="203"/>
      <c r="I2212" s="97"/>
      <c r="J2212" s="3" t="b">
        <f t="shared" si="69"/>
        <v>0</v>
      </c>
      <c r="K2212" s="1" t="b">
        <f>IF(AND(B2212&lt;&gt;"",COUNTIF(Buildings!B:B,B2212)=0),TRUE,FALSE)</f>
        <v>0</v>
      </c>
    </row>
    <row r="2213" spans="1:11" s="3" customFormat="1" ht="16.5" customHeight="1">
      <c r="A2213" s="96"/>
      <c r="B2213" s="194"/>
      <c r="C2213" s="195"/>
      <c r="D2213" s="195"/>
      <c r="E2213" s="195"/>
      <c r="F2213" s="196"/>
      <c r="G2213" s="197" t="str">
        <f t="shared" si="68"/>
        <v/>
      </c>
      <c r="H2213" s="203"/>
      <c r="I2213" s="97"/>
      <c r="J2213" s="3" t="b">
        <f t="shared" si="69"/>
        <v>0</v>
      </c>
      <c r="K2213" s="1" t="b">
        <f>IF(AND(B2213&lt;&gt;"",COUNTIF(Buildings!B:B,B2213)=0),TRUE,FALSE)</f>
        <v>0</v>
      </c>
    </row>
    <row r="2214" spans="1:11" s="3" customFormat="1" ht="16.5" customHeight="1">
      <c r="A2214" s="96"/>
      <c r="B2214" s="199"/>
      <c r="C2214" s="200"/>
      <c r="D2214" s="200"/>
      <c r="E2214" s="200"/>
      <c r="F2214" s="201"/>
      <c r="G2214" s="197" t="str">
        <f t="shared" si="68"/>
        <v/>
      </c>
      <c r="H2214" s="203"/>
      <c r="I2214" s="97"/>
      <c r="J2214" s="3" t="b">
        <f t="shared" si="69"/>
        <v>0</v>
      </c>
      <c r="K2214" s="1" t="b">
        <f>IF(AND(B2214&lt;&gt;"",COUNTIF(Buildings!B:B,B2214)=0),TRUE,FALSE)</f>
        <v>0</v>
      </c>
    </row>
    <row r="2215" spans="1:11" s="3" customFormat="1" ht="16.5" customHeight="1">
      <c r="A2215" s="96"/>
      <c r="B2215" s="194"/>
      <c r="C2215" s="195"/>
      <c r="D2215" s="195"/>
      <c r="E2215" s="195"/>
      <c r="F2215" s="196"/>
      <c r="G2215" s="197" t="str">
        <f t="shared" si="68"/>
        <v/>
      </c>
      <c r="H2215" s="203"/>
      <c r="I2215" s="97"/>
      <c r="J2215" s="3" t="b">
        <f t="shared" si="69"/>
        <v>0</v>
      </c>
      <c r="K2215" s="1" t="b">
        <f>IF(AND(B2215&lt;&gt;"",COUNTIF(Buildings!B:B,B2215)=0),TRUE,FALSE)</f>
        <v>0</v>
      </c>
    </row>
    <row r="2216" spans="1:11" s="3" customFormat="1" ht="16.5" customHeight="1">
      <c r="A2216" s="96"/>
      <c r="B2216" s="199"/>
      <c r="C2216" s="200"/>
      <c r="D2216" s="200"/>
      <c r="E2216" s="200"/>
      <c r="F2216" s="201"/>
      <c r="G2216" s="197" t="str">
        <f t="shared" si="68"/>
        <v/>
      </c>
      <c r="H2216" s="203"/>
      <c r="I2216" s="97"/>
      <c r="J2216" s="3" t="b">
        <f t="shared" si="69"/>
        <v>0</v>
      </c>
      <c r="K2216" s="1" t="b">
        <f>IF(AND(B2216&lt;&gt;"",COUNTIF(Buildings!B:B,B2216)=0),TRUE,FALSE)</f>
        <v>0</v>
      </c>
    </row>
    <row r="2217" spans="1:11" s="3" customFormat="1" ht="16.5" customHeight="1">
      <c r="A2217" s="96"/>
      <c r="B2217" s="194"/>
      <c r="C2217" s="195"/>
      <c r="D2217" s="195"/>
      <c r="E2217" s="195"/>
      <c r="F2217" s="196"/>
      <c r="G2217" s="197" t="str">
        <f t="shared" si="68"/>
        <v/>
      </c>
      <c r="H2217" s="203"/>
      <c r="I2217" s="97"/>
      <c r="J2217" s="3" t="b">
        <f t="shared" si="69"/>
        <v>0</v>
      </c>
      <c r="K2217" s="1" t="b">
        <f>IF(AND(B2217&lt;&gt;"",COUNTIF(Buildings!B:B,B2217)=0),TRUE,FALSE)</f>
        <v>0</v>
      </c>
    </row>
    <row r="2218" spans="1:11" s="3" customFormat="1" ht="16.5" customHeight="1">
      <c r="A2218" s="96"/>
      <c r="B2218" s="199"/>
      <c r="C2218" s="200"/>
      <c r="D2218" s="200"/>
      <c r="E2218" s="200"/>
      <c r="F2218" s="201"/>
      <c r="G2218" s="197" t="str">
        <f t="shared" si="68"/>
        <v/>
      </c>
      <c r="H2218" s="203"/>
      <c r="I2218" s="97"/>
      <c r="J2218" s="3" t="b">
        <f t="shared" si="69"/>
        <v>0</v>
      </c>
      <c r="K2218" s="1" t="b">
        <f>IF(AND(B2218&lt;&gt;"",COUNTIF(Buildings!B:B,B2218)=0),TRUE,FALSE)</f>
        <v>0</v>
      </c>
    </row>
    <row r="2219" spans="1:11" s="3" customFormat="1" ht="16.5" customHeight="1">
      <c r="A2219" s="96"/>
      <c r="B2219" s="194"/>
      <c r="C2219" s="195"/>
      <c r="D2219" s="195"/>
      <c r="E2219" s="195"/>
      <c r="F2219" s="196"/>
      <c r="G2219" s="197" t="str">
        <f t="shared" si="68"/>
        <v/>
      </c>
      <c r="H2219" s="203"/>
      <c r="I2219" s="97"/>
      <c r="J2219" s="3" t="b">
        <f t="shared" si="69"/>
        <v>0</v>
      </c>
      <c r="K2219" s="1" t="b">
        <f>IF(AND(B2219&lt;&gt;"",COUNTIF(Buildings!B:B,B2219)=0),TRUE,FALSE)</f>
        <v>0</v>
      </c>
    </row>
    <row r="2220" spans="1:11" s="3" customFormat="1" ht="16.5" customHeight="1">
      <c r="A2220" s="96"/>
      <c r="B2220" s="199"/>
      <c r="C2220" s="200"/>
      <c r="D2220" s="200"/>
      <c r="E2220" s="200"/>
      <c r="F2220" s="201"/>
      <c r="G2220" s="197" t="str">
        <f t="shared" si="68"/>
        <v/>
      </c>
      <c r="H2220" s="203"/>
      <c r="I2220" s="97"/>
      <c r="J2220" s="3" t="b">
        <f t="shared" si="69"/>
        <v>0</v>
      </c>
      <c r="K2220" s="1" t="b">
        <f>IF(AND(B2220&lt;&gt;"",COUNTIF(Buildings!B:B,B2220)=0),TRUE,FALSE)</f>
        <v>0</v>
      </c>
    </row>
    <row r="2221" spans="1:11" s="3" customFormat="1" ht="16.5" customHeight="1">
      <c r="A2221" s="96"/>
      <c r="B2221" s="194"/>
      <c r="C2221" s="195"/>
      <c r="D2221" s="195"/>
      <c r="E2221" s="195"/>
      <c r="F2221" s="196"/>
      <c r="G2221" s="197" t="str">
        <f t="shared" si="68"/>
        <v/>
      </c>
      <c r="H2221" s="203"/>
      <c r="I2221" s="97"/>
      <c r="J2221" s="3" t="b">
        <f t="shared" si="69"/>
        <v>0</v>
      </c>
      <c r="K2221" s="1" t="b">
        <f>IF(AND(B2221&lt;&gt;"",COUNTIF(Buildings!B:B,B2221)=0),TRUE,FALSE)</f>
        <v>0</v>
      </c>
    </row>
    <row r="2222" spans="1:11" s="3" customFormat="1" ht="16.5" customHeight="1">
      <c r="A2222" s="96"/>
      <c r="B2222" s="199"/>
      <c r="C2222" s="200"/>
      <c r="D2222" s="200"/>
      <c r="E2222" s="200"/>
      <c r="F2222" s="201"/>
      <c r="G2222" s="197" t="str">
        <f t="shared" si="68"/>
        <v/>
      </c>
      <c r="H2222" s="203"/>
      <c r="I2222" s="97"/>
      <c r="J2222" s="3" t="b">
        <f t="shared" si="69"/>
        <v>0</v>
      </c>
      <c r="K2222" s="1" t="b">
        <f>IF(AND(B2222&lt;&gt;"",COUNTIF(Buildings!B:B,B2222)=0),TRUE,FALSE)</f>
        <v>0</v>
      </c>
    </row>
    <row r="2223" spans="1:11" s="3" customFormat="1" ht="16.5" customHeight="1">
      <c r="A2223" s="96"/>
      <c r="B2223" s="194"/>
      <c r="C2223" s="195"/>
      <c r="D2223" s="195"/>
      <c r="E2223" s="195"/>
      <c r="F2223" s="196"/>
      <c r="G2223" s="197" t="str">
        <f t="shared" si="68"/>
        <v/>
      </c>
      <c r="H2223" s="203"/>
      <c r="I2223" s="97"/>
      <c r="J2223" s="3" t="b">
        <f t="shared" si="69"/>
        <v>0</v>
      </c>
      <c r="K2223" s="1" t="b">
        <f>IF(AND(B2223&lt;&gt;"",COUNTIF(Buildings!B:B,B2223)=0),TRUE,FALSE)</f>
        <v>0</v>
      </c>
    </row>
    <row r="2224" spans="1:11" s="3" customFormat="1" ht="16.5" customHeight="1">
      <c r="A2224" s="96"/>
      <c r="B2224" s="199"/>
      <c r="C2224" s="200"/>
      <c r="D2224" s="200"/>
      <c r="E2224" s="200"/>
      <c r="F2224" s="201"/>
      <c r="G2224" s="197" t="str">
        <f t="shared" si="68"/>
        <v/>
      </c>
      <c r="H2224" s="203"/>
      <c r="I2224" s="97"/>
      <c r="J2224" s="3" t="b">
        <f t="shared" si="69"/>
        <v>0</v>
      </c>
      <c r="K2224" s="1" t="b">
        <f>IF(AND(B2224&lt;&gt;"",COUNTIF(Buildings!B:B,B2224)=0),TRUE,FALSE)</f>
        <v>0</v>
      </c>
    </row>
    <row r="2225" spans="1:11" s="3" customFormat="1" ht="16.5" customHeight="1">
      <c r="A2225" s="96"/>
      <c r="B2225" s="194"/>
      <c r="C2225" s="195"/>
      <c r="D2225" s="195"/>
      <c r="E2225" s="195"/>
      <c r="F2225" s="196"/>
      <c r="G2225" s="197" t="str">
        <f t="shared" si="68"/>
        <v/>
      </c>
      <c r="H2225" s="203"/>
      <c r="I2225" s="97"/>
      <c r="J2225" s="3" t="b">
        <f t="shared" si="69"/>
        <v>0</v>
      </c>
      <c r="K2225" s="1" t="b">
        <f>IF(AND(B2225&lt;&gt;"",COUNTIF(Buildings!B:B,B2225)=0),TRUE,FALSE)</f>
        <v>0</v>
      </c>
    </row>
    <row r="2226" spans="1:11" s="3" customFormat="1" ht="16.5" customHeight="1">
      <c r="A2226" s="96"/>
      <c r="B2226" s="199"/>
      <c r="C2226" s="200"/>
      <c r="D2226" s="200"/>
      <c r="E2226" s="200"/>
      <c r="F2226" s="201"/>
      <c r="G2226" s="197" t="str">
        <f t="shared" si="68"/>
        <v/>
      </c>
      <c r="H2226" s="203"/>
      <c r="I2226" s="97"/>
      <c r="J2226" s="3" t="b">
        <f t="shared" si="69"/>
        <v>0</v>
      </c>
      <c r="K2226" s="1" t="b">
        <f>IF(AND(B2226&lt;&gt;"",COUNTIF(Buildings!B:B,B2226)=0),TRUE,FALSE)</f>
        <v>0</v>
      </c>
    </row>
    <row r="2227" spans="1:11" s="3" customFormat="1" ht="16.5" customHeight="1">
      <c r="A2227" s="96"/>
      <c r="B2227" s="194"/>
      <c r="C2227" s="195"/>
      <c r="D2227" s="195"/>
      <c r="E2227" s="195"/>
      <c r="F2227" s="196"/>
      <c r="G2227" s="197" t="str">
        <f t="shared" si="68"/>
        <v/>
      </c>
      <c r="H2227" s="203"/>
      <c r="I2227" s="97"/>
      <c r="J2227" s="3" t="b">
        <f t="shared" si="69"/>
        <v>0</v>
      </c>
      <c r="K2227" s="1" t="b">
        <f>IF(AND(B2227&lt;&gt;"",COUNTIF(Buildings!B:B,B2227)=0),TRUE,FALSE)</f>
        <v>0</v>
      </c>
    </row>
    <row r="2228" spans="1:11" s="3" customFormat="1" ht="16.5" customHeight="1">
      <c r="A2228" s="96"/>
      <c r="B2228" s="199"/>
      <c r="C2228" s="200"/>
      <c r="D2228" s="200"/>
      <c r="E2228" s="200"/>
      <c r="F2228" s="201"/>
      <c r="G2228" s="197" t="str">
        <f t="shared" si="68"/>
        <v/>
      </c>
      <c r="H2228" s="203"/>
      <c r="I2228" s="97"/>
      <c r="J2228" s="3" t="b">
        <f t="shared" si="69"/>
        <v>0</v>
      </c>
      <c r="K2228" s="1" t="b">
        <f>IF(AND(B2228&lt;&gt;"",COUNTIF(Buildings!B:B,B2228)=0),TRUE,FALSE)</f>
        <v>0</v>
      </c>
    </row>
    <row r="2229" spans="1:11" s="3" customFormat="1" ht="16.5" customHeight="1">
      <c r="A2229" s="96"/>
      <c r="B2229" s="194"/>
      <c r="C2229" s="195"/>
      <c r="D2229" s="195"/>
      <c r="E2229" s="195"/>
      <c r="F2229" s="196"/>
      <c r="G2229" s="197" t="str">
        <f t="shared" si="68"/>
        <v/>
      </c>
      <c r="H2229" s="203"/>
      <c r="I2229" s="97"/>
      <c r="J2229" s="3" t="b">
        <f t="shared" si="69"/>
        <v>0</v>
      </c>
      <c r="K2229" s="1" t="b">
        <f>IF(AND(B2229&lt;&gt;"",COUNTIF(Buildings!B:B,B2229)=0),TRUE,FALSE)</f>
        <v>0</v>
      </c>
    </row>
    <row r="2230" spans="1:11" s="3" customFormat="1" ht="16.5" customHeight="1">
      <c r="A2230" s="96"/>
      <c r="B2230" s="199"/>
      <c r="C2230" s="200"/>
      <c r="D2230" s="200"/>
      <c r="E2230" s="200"/>
      <c r="F2230" s="201"/>
      <c r="G2230" s="197" t="str">
        <f t="shared" si="68"/>
        <v/>
      </c>
      <c r="H2230" s="203"/>
      <c r="I2230" s="97"/>
      <c r="J2230" s="3" t="b">
        <f t="shared" si="69"/>
        <v>0</v>
      </c>
      <c r="K2230" s="1" t="b">
        <f>IF(AND(B2230&lt;&gt;"",COUNTIF(Buildings!B:B,B2230)=0),TRUE,FALSE)</f>
        <v>0</v>
      </c>
    </row>
    <row r="2231" spans="1:11" s="3" customFormat="1" ht="16.5" customHeight="1">
      <c r="A2231" s="96"/>
      <c r="B2231" s="194"/>
      <c r="C2231" s="195"/>
      <c r="D2231" s="195"/>
      <c r="E2231" s="195"/>
      <c r="F2231" s="196"/>
      <c r="G2231" s="197" t="str">
        <f t="shared" si="68"/>
        <v/>
      </c>
      <c r="H2231" s="203"/>
      <c r="I2231" s="97"/>
      <c r="J2231" s="3" t="b">
        <f t="shared" si="69"/>
        <v>0</v>
      </c>
      <c r="K2231" s="1" t="b">
        <f>IF(AND(B2231&lt;&gt;"",COUNTIF(Buildings!B:B,B2231)=0),TRUE,FALSE)</f>
        <v>0</v>
      </c>
    </row>
    <row r="2232" spans="1:11" s="3" customFormat="1" ht="16.5" customHeight="1">
      <c r="A2232" s="96"/>
      <c r="B2232" s="199"/>
      <c r="C2232" s="200"/>
      <c r="D2232" s="200"/>
      <c r="E2232" s="200"/>
      <c r="F2232" s="201"/>
      <c r="G2232" s="197" t="str">
        <f t="shared" si="68"/>
        <v/>
      </c>
      <c r="H2232" s="203"/>
      <c r="I2232" s="97"/>
      <c r="J2232" s="3" t="b">
        <f t="shared" si="69"/>
        <v>0</v>
      </c>
      <c r="K2232" s="1" t="b">
        <f>IF(AND(B2232&lt;&gt;"",COUNTIF(Buildings!B:B,B2232)=0),TRUE,FALSE)</f>
        <v>0</v>
      </c>
    </row>
    <row r="2233" spans="1:11" s="3" customFormat="1" ht="16.5" customHeight="1">
      <c r="A2233" s="96"/>
      <c r="B2233" s="194"/>
      <c r="C2233" s="195"/>
      <c r="D2233" s="195"/>
      <c r="E2233" s="195"/>
      <c r="F2233" s="196"/>
      <c r="G2233" s="197" t="str">
        <f t="shared" si="68"/>
        <v/>
      </c>
      <c r="H2233" s="203"/>
      <c r="I2233" s="97"/>
      <c r="J2233" s="3" t="b">
        <f t="shared" si="69"/>
        <v>0</v>
      </c>
      <c r="K2233" s="1" t="b">
        <f>IF(AND(B2233&lt;&gt;"",COUNTIF(Buildings!B:B,B2233)=0),TRUE,FALSE)</f>
        <v>0</v>
      </c>
    </row>
    <row r="2234" spans="1:11" s="3" customFormat="1" ht="16.5" customHeight="1">
      <c r="A2234" s="96"/>
      <c r="B2234" s="199"/>
      <c r="C2234" s="200"/>
      <c r="D2234" s="200"/>
      <c r="E2234" s="200"/>
      <c r="F2234" s="201"/>
      <c r="G2234" s="197" t="str">
        <f t="shared" si="68"/>
        <v/>
      </c>
      <c r="H2234" s="203"/>
      <c r="I2234" s="97"/>
      <c r="J2234" s="3" t="b">
        <f t="shared" si="69"/>
        <v>0</v>
      </c>
      <c r="K2234" s="1" t="b">
        <f>IF(AND(B2234&lt;&gt;"",COUNTIF(Buildings!B:B,B2234)=0),TRUE,FALSE)</f>
        <v>0</v>
      </c>
    </row>
    <row r="2235" spans="1:11" s="3" customFormat="1" ht="16.5" customHeight="1">
      <c r="A2235" s="96"/>
      <c r="B2235" s="194"/>
      <c r="C2235" s="195"/>
      <c r="D2235" s="195"/>
      <c r="E2235" s="195"/>
      <c r="F2235" s="196"/>
      <c r="G2235" s="197" t="str">
        <f t="shared" si="68"/>
        <v/>
      </c>
      <c r="H2235" s="203"/>
      <c r="I2235" s="97"/>
      <c r="J2235" s="3" t="b">
        <f t="shared" si="69"/>
        <v>0</v>
      </c>
      <c r="K2235" s="1" t="b">
        <f>IF(AND(B2235&lt;&gt;"",COUNTIF(Buildings!B:B,B2235)=0),TRUE,FALSE)</f>
        <v>0</v>
      </c>
    </row>
    <row r="2236" spans="1:11" s="3" customFormat="1" ht="16.5" customHeight="1">
      <c r="A2236" s="96"/>
      <c r="B2236" s="199"/>
      <c r="C2236" s="200"/>
      <c r="D2236" s="200"/>
      <c r="E2236" s="200"/>
      <c r="F2236" s="201"/>
      <c r="G2236" s="197" t="str">
        <f t="shared" si="68"/>
        <v/>
      </c>
      <c r="H2236" s="203"/>
      <c r="I2236" s="97"/>
      <c r="J2236" s="3" t="b">
        <f t="shared" si="69"/>
        <v>0</v>
      </c>
      <c r="K2236" s="1" t="b">
        <f>IF(AND(B2236&lt;&gt;"",COUNTIF(Buildings!B:B,B2236)=0),TRUE,FALSE)</f>
        <v>0</v>
      </c>
    </row>
    <row r="2237" spans="1:11" s="3" customFormat="1" ht="16.5" customHeight="1">
      <c r="A2237" s="96"/>
      <c r="B2237" s="194"/>
      <c r="C2237" s="195"/>
      <c r="D2237" s="195"/>
      <c r="E2237" s="195"/>
      <c r="F2237" s="196"/>
      <c r="G2237" s="197" t="str">
        <f t="shared" si="68"/>
        <v/>
      </c>
      <c r="H2237" s="203"/>
      <c r="I2237" s="97"/>
      <c r="J2237" s="3" t="b">
        <f t="shared" si="69"/>
        <v>0</v>
      </c>
      <c r="K2237" s="1" t="b">
        <f>IF(AND(B2237&lt;&gt;"",COUNTIF(Buildings!B:B,B2237)=0),TRUE,FALSE)</f>
        <v>0</v>
      </c>
    </row>
    <row r="2238" spans="1:11" s="3" customFormat="1" ht="16.5" customHeight="1">
      <c r="A2238" s="96"/>
      <c r="B2238" s="199"/>
      <c r="C2238" s="200"/>
      <c r="D2238" s="200"/>
      <c r="E2238" s="200"/>
      <c r="F2238" s="201"/>
      <c r="G2238" s="197" t="str">
        <f t="shared" si="68"/>
        <v/>
      </c>
      <c r="H2238" s="203"/>
      <c r="I2238" s="97"/>
      <c r="J2238" s="3" t="b">
        <f t="shared" si="69"/>
        <v>0</v>
      </c>
      <c r="K2238" s="1" t="b">
        <f>IF(AND(B2238&lt;&gt;"",COUNTIF(Buildings!B:B,B2238)=0),TRUE,FALSE)</f>
        <v>0</v>
      </c>
    </row>
    <row r="2239" spans="1:11" s="3" customFormat="1" ht="16.5" customHeight="1">
      <c r="A2239" s="96"/>
      <c r="B2239" s="194"/>
      <c r="C2239" s="195"/>
      <c r="D2239" s="195"/>
      <c r="E2239" s="195"/>
      <c r="F2239" s="196"/>
      <c r="G2239" s="197" t="str">
        <f t="shared" si="68"/>
        <v/>
      </c>
      <c r="H2239" s="203"/>
      <c r="I2239" s="97"/>
      <c r="J2239" s="3" t="b">
        <f t="shared" si="69"/>
        <v>0</v>
      </c>
      <c r="K2239" s="1" t="b">
        <f>IF(AND(B2239&lt;&gt;"",COUNTIF(Buildings!B:B,B2239)=0),TRUE,FALSE)</f>
        <v>0</v>
      </c>
    </row>
    <row r="2240" spans="1:11" s="3" customFormat="1" ht="16.5" customHeight="1">
      <c r="A2240" s="96"/>
      <c r="B2240" s="199"/>
      <c r="C2240" s="200"/>
      <c r="D2240" s="200"/>
      <c r="E2240" s="200"/>
      <c r="F2240" s="201"/>
      <c r="G2240" s="197" t="str">
        <f t="shared" si="68"/>
        <v/>
      </c>
      <c r="H2240" s="203"/>
      <c r="I2240" s="97"/>
      <c r="J2240" s="3" t="b">
        <f t="shared" si="69"/>
        <v>0</v>
      </c>
      <c r="K2240" s="1" t="b">
        <f>IF(AND(B2240&lt;&gt;"",COUNTIF(Buildings!B:B,B2240)=0),TRUE,FALSE)</f>
        <v>0</v>
      </c>
    </row>
    <row r="2241" spans="1:11" s="3" customFormat="1" ht="16.5" customHeight="1">
      <c r="A2241" s="96"/>
      <c r="B2241" s="194"/>
      <c r="C2241" s="195"/>
      <c r="D2241" s="195"/>
      <c r="E2241" s="195"/>
      <c r="F2241" s="196"/>
      <c r="G2241" s="197" t="str">
        <f t="shared" si="68"/>
        <v/>
      </c>
      <c r="H2241" s="203"/>
      <c r="I2241" s="97"/>
      <c r="J2241" s="3" t="b">
        <f t="shared" si="69"/>
        <v>0</v>
      </c>
      <c r="K2241" s="1" t="b">
        <f>IF(AND(B2241&lt;&gt;"",COUNTIF(Buildings!B:B,B2241)=0),TRUE,FALSE)</f>
        <v>0</v>
      </c>
    </row>
    <row r="2242" spans="1:11" s="3" customFormat="1" ht="16.5" customHeight="1">
      <c r="A2242" s="96"/>
      <c r="B2242" s="199"/>
      <c r="C2242" s="200"/>
      <c r="D2242" s="200"/>
      <c r="E2242" s="200"/>
      <c r="F2242" s="201"/>
      <c r="G2242" s="197" t="str">
        <f t="shared" si="68"/>
        <v/>
      </c>
      <c r="H2242" s="203"/>
      <c r="I2242" s="97"/>
      <c r="J2242" s="3" t="b">
        <f t="shared" si="69"/>
        <v>0</v>
      </c>
      <c r="K2242" s="1" t="b">
        <f>IF(AND(B2242&lt;&gt;"",COUNTIF(Buildings!B:B,B2242)=0),TRUE,FALSE)</f>
        <v>0</v>
      </c>
    </row>
    <row r="2243" spans="1:11" s="3" customFormat="1" ht="16.5" customHeight="1">
      <c r="A2243" s="96"/>
      <c r="B2243" s="194"/>
      <c r="C2243" s="195"/>
      <c r="D2243" s="195"/>
      <c r="E2243" s="195"/>
      <c r="F2243" s="196"/>
      <c r="G2243" s="197" t="str">
        <f t="shared" si="68"/>
        <v/>
      </c>
      <c r="H2243" s="203"/>
      <c r="I2243" s="97"/>
      <c r="J2243" s="3" t="b">
        <f t="shared" si="69"/>
        <v>0</v>
      </c>
      <c r="K2243" s="1" t="b">
        <f>IF(AND(B2243&lt;&gt;"",COUNTIF(Buildings!B:B,B2243)=0),TRUE,FALSE)</f>
        <v>0</v>
      </c>
    </row>
    <row r="2244" spans="1:11" s="3" customFormat="1" ht="16.5" customHeight="1">
      <c r="A2244" s="96"/>
      <c r="B2244" s="199"/>
      <c r="C2244" s="200"/>
      <c r="D2244" s="200"/>
      <c r="E2244" s="200"/>
      <c r="F2244" s="201"/>
      <c r="G2244" s="197" t="str">
        <f t="shared" ref="G2244:G2307" si="70">IF(F2244="","",F2244)</f>
        <v/>
      </c>
      <c r="H2244" s="203"/>
      <c r="I2244" s="97"/>
      <c r="J2244" s="3" t="b">
        <f t="shared" ref="J2244:J2307" si="71">IF(F2244=G2244,FALSE,TRUE)</f>
        <v>0</v>
      </c>
      <c r="K2244" s="1" t="b">
        <f>IF(AND(B2244&lt;&gt;"",COUNTIF(Buildings!B:B,B2244)=0),TRUE,FALSE)</f>
        <v>0</v>
      </c>
    </row>
    <row r="2245" spans="1:11" s="3" customFormat="1" ht="16.5" customHeight="1">
      <c r="A2245" s="96"/>
      <c r="B2245" s="194"/>
      <c r="C2245" s="195"/>
      <c r="D2245" s="195"/>
      <c r="E2245" s="195"/>
      <c r="F2245" s="196"/>
      <c r="G2245" s="197" t="str">
        <f t="shared" si="70"/>
        <v/>
      </c>
      <c r="H2245" s="203"/>
      <c r="I2245" s="97"/>
      <c r="J2245" s="3" t="b">
        <f t="shared" si="71"/>
        <v>0</v>
      </c>
      <c r="K2245" s="1" t="b">
        <f>IF(AND(B2245&lt;&gt;"",COUNTIF(Buildings!B:B,B2245)=0),TRUE,FALSE)</f>
        <v>0</v>
      </c>
    </row>
    <row r="2246" spans="1:11" s="3" customFormat="1" ht="16.5" customHeight="1">
      <c r="A2246" s="96"/>
      <c r="B2246" s="199"/>
      <c r="C2246" s="200"/>
      <c r="D2246" s="200"/>
      <c r="E2246" s="200"/>
      <c r="F2246" s="201"/>
      <c r="G2246" s="197" t="str">
        <f t="shared" si="70"/>
        <v/>
      </c>
      <c r="H2246" s="203"/>
      <c r="I2246" s="97"/>
      <c r="J2246" s="3" t="b">
        <f t="shared" si="71"/>
        <v>0</v>
      </c>
      <c r="K2246" s="1" t="b">
        <f>IF(AND(B2246&lt;&gt;"",COUNTIF(Buildings!B:B,B2246)=0),TRUE,FALSE)</f>
        <v>0</v>
      </c>
    </row>
    <row r="2247" spans="1:11" s="3" customFormat="1" ht="16.5" customHeight="1">
      <c r="A2247" s="96"/>
      <c r="B2247" s="194"/>
      <c r="C2247" s="195"/>
      <c r="D2247" s="195"/>
      <c r="E2247" s="195"/>
      <c r="F2247" s="196"/>
      <c r="G2247" s="197" t="str">
        <f t="shared" si="70"/>
        <v/>
      </c>
      <c r="H2247" s="203"/>
      <c r="I2247" s="97"/>
      <c r="J2247" s="3" t="b">
        <f t="shared" si="71"/>
        <v>0</v>
      </c>
      <c r="K2247" s="1" t="b">
        <f>IF(AND(B2247&lt;&gt;"",COUNTIF(Buildings!B:B,B2247)=0),TRUE,FALSE)</f>
        <v>0</v>
      </c>
    </row>
    <row r="2248" spans="1:11" s="3" customFormat="1" ht="16.5" customHeight="1">
      <c r="A2248" s="96"/>
      <c r="B2248" s="199"/>
      <c r="C2248" s="200"/>
      <c r="D2248" s="200"/>
      <c r="E2248" s="200"/>
      <c r="F2248" s="201"/>
      <c r="G2248" s="197" t="str">
        <f t="shared" si="70"/>
        <v/>
      </c>
      <c r="H2248" s="203"/>
      <c r="I2248" s="97"/>
      <c r="J2248" s="3" t="b">
        <f t="shared" si="71"/>
        <v>0</v>
      </c>
      <c r="K2248" s="1" t="b">
        <f>IF(AND(B2248&lt;&gt;"",COUNTIF(Buildings!B:B,B2248)=0),TRUE,FALSE)</f>
        <v>0</v>
      </c>
    </row>
    <row r="2249" spans="1:11" s="3" customFormat="1" ht="16.5" customHeight="1">
      <c r="A2249" s="96"/>
      <c r="B2249" s="194"/>
      <c r="C2249" s="195"/>
      <c r="D2249" s="195"/>
      <c r="E2249" s="195"/>
      <c r="F2249" s="196"/>
      <c r="G2249" s="197" t="str">
        <f t="shared" si="70"/>
        <v/>
      </c>
      <c r="H2249" s="203"/>
      <c r="I2249" s="97"/>
      <c r="J2249" s="3" t="b">
        <f t="shared" si="71"/>
        <v>0</v>
      </c>
      <c r="K2249" s="1" t="b">
        <f>IF(AND(B2249&lt;&gt;"",COUNTIF(Buildings!B:B,B2249)=0),TRUE,FALSE)</f>
        <v>0</v>
      </c>
    </row>
    <row r="2250" spans="1:11" s="3" customFormat="1" ht="16.5" customHeight="1">
      <c r="A2250" s="96"/>
      <c r="B2250" s="199"/>
      <c r="C2250" s="200"/>
      <c r="D2250" s="200"/>
      <c r="E2250" s="200"/>
      <c r="F2250" s="201"/>
      <c r="G2250" s="197" t="str">
        <f t="shared" si="70"/>
        <v/>
      </c>
      <c r="H2250" s="203"/>
      <c r="I2250" s="97"/>
      <c r="J2250" s="3" t="b">
        <f t="shared" si="71"/>
        <v>0</v>
      </c>
      <c r="K2250" s="1" t="b">
        <f>IF(AND(B2250&lt;&gt;"",COUNTIF(Buildings!B:B,B2250)=0),TRUE,FALSE)</f>
        <v>0</v>
      </c>
    </row>
    <row r="2251" spans="1:11" s="3" customFormat="1" ht="16.5" customHeight="1">
      <c r="A2251" s="96"/>
      <c r="B2251" s="194"/>
      <c r="C2251" s="195"/>
      <c r="D2251" s="195"/>
      <c r="E2251" s="195"/>
      <c r="F2251" s="196"/>
      <c r="G2251" s="197" t="str">
        <f t="shared" si="70"/>
        <v/>
      </c>
      <c r="H2251" s="203"/>
      <c r="I2251" s="97"/>
      <c r="J2251" s="3" t="b">
        <f t="shared" si="71"/>
        <v>0</v>
      </c>
      <c r="K2251" s="1" t="b">
        <f>IF(AND(B2251&lt;&gt;"",COUNTIF(Buildings!B:B,B2251)=0),TRUE,FALSE)</f>
        <v>0</v>
      </c>
    </row>
    <row r="2252" spans="1:11" s="3" customFormat="1" ht="16.5" customHeight="1">
      <c r="A2252" s="96"/>
      <c r="B2252" s="199"/>
      <c r="C2252" s="200"/>
      <c r="D2252" s="200"/>
      <c r="E2252" s="200"/>
      <c r="F2252" s="201"/>
      <c r="G2252" s="197" t="str">
        <f t="shared" si="70"/>
        <v/>
      </c>
      <c r="H2252" s="203"/>
      <c r="I2252" s="97"/>
      <c r="J2252" s="3" t="b">
        <f t="shared" si="71"/>
        <v>0</v>
      </c>
      <c r="K2252" s="1" t="b">
        <f>IF(AND(B2252&lt;&gt;"",COUNTIF(Buildings!B:B,B2252)=0),TRUE,FALSE)</f>
        <v>0</v>
      </c>
    </row>
    <row r="2253" spans="1:11" s="3" customFormat="1" ht="16.5" customHeight="1">
      <c r="A2253" s="96"/>
      <c r="B2253" s="194"/>
      <c r="C2253" s="195"/>
      <c r="D2253" s="195"/>
      <c r="E2253" s="195"/>
      <c r="F2253" s="196"/>
      <c r="G2253" s="197" t="str">
        <f t="shared" si="70"/>
        <v/>
      </c>
      <c r="H2253" s="203"/>
      <c r="I2253" s="97"/>
      <c r="J2253" s="3" t="b">
        <f t="shared" si="71"/>
        <v>0</v>
      </c>
      <c r="K2253" s="1" t="b">
        <f>IF(AND(B2253&lt;&gt;"",COUNTIF(Buildings!B:B,B2253)=0),TRUE,FALSE)</f>
        <v>0</v>
      </c>
    </row>
    <row r="2254" spans="1:11" s="3" customFormat="1" ht="16.5" customHeight="1">
      <c r="A2254" s="96"/>
      <c r="B2254" s="199"/>
      <c r="C2254" s="200"/>
      <c r="D2254" s="200"/>
      <c r="E2254" s="200"/>
      <c r="F2254" s="201"/>
      <c r="G2254" s="197" t="str">
        <f t="shared" si="70"/>
        <v/>
      </c>
      <c r="H2254" s="203"/>
      <c r="I2254" s="97"/>
      <c r="J2254" s="3" t="b">
        <f t="shared" si="71"/>
        <v>0</v>
      </c>
      <c r="K2254" s="1" t="b">
        <f>IF(AND(B2254&lt;&gt;"",COUNTIF(Buildings!B:B,B2254)=0),TRUE,FALSE)</f>
        <v>0</v>
      </c>
    </row>
    <row r="2255" spans="1:11" s="3" customFormat="1" ht="16.5" customHeight="1">
      <c r="A2255" s="96"/>
      <c r="B2255" s="194"/>
      <c r="C2255" s="195"/>
      <c r="D2255" s="195"/>
      <c r="E2255" s="195"/>
      <c r="F2255" s="196"/>
      <c r="G2255" s="197" t="str">
        <f t="shared" si="70"/>
        <v/>
      </c>
      <c r="H2255" s="203"/>
      <c r="I2255" s="97"/>
      <c r="J2255" s="3" t="b">
        <f t="shared" si="71"/>
        <v>0</v>
      </c>
      <c r="K2255" s="1" t="b">
        <f>IF(AND(B2255&lt;&gt;"",COUNTIF(Buildings!B:B,B2255)=0),TRUE,FALSE)</f>
        <v>0</v>
      </c>
    </row>
    <row r="2256" spans="1:11" s="3" customFormat="1" ht="16.5" customHeight="1">
      <c r="A2256" s="96"/>
      <c r="B2256" s="199"/>
      <c r="C2256" s="200"/>
      <c r="D2256" s="200"/>
      <c r="E2256" s="200"/>
      <c r="F2256" s="201"/>
      <c r="G2256" s="197" t="str">
        <f t="shared" si="70"/>
        <v/>
      </c>
      <c r="H2256" s="203"/>
      <c r="I2256" s="97"/>
      <c r="J2256" s="3" t="b">
        <f t="shared" si="71"/>
        <v>0</v>
      </c>
      <c r="K2256" s="1" t="b">
        <f>IF(AND(B2256&lt;&gt;"",COUNTIF(Buildings!B:B,B2256)=0),TRUE,FALSE)</f>
        <v>0</v>
      </c>
    </row>
    <row r="2257" spans="1:11" s="3" customFormat="1" ht="16.5" customHeight="1">
      <c r="A2257" s="96"/>
      <c r="B2257" s="194"/>
      <c r="C2257" s="195"/>
      <c r="D2257" s="195"/>
      <c r="E2257" s="195"/>
      <c r="F2257" s="196"/>
      <c r="G2257" s="197" t="str">
        <f t="shared" si="70"/>
        <v/>
      </c>
      <c r="H2257" s="203"/>
      <c r="I2257" s="97"/>
      <c r="J2257" s="3" t="b">
        <f t="shared" si="71"/>
        <v>0</v>
      </c>
      <c r="K2257" s="1" t="b">
        <f>IF(AND(B2257&lt;&gt;"",COUNTIF(Buildings!B:B,B2257)=0),TRUE,FALSE)</f>
        <v>0</v>
      </c>
    </row>
    <row r="2258" spans="1:11" s="3" customFormat="1" ht="16.5" customHeight="1">
      <c r="A2258" s="96"/>
      <c r="B2258" s="199"/>
      <c r="C2258" s="200"/>
      <c r="D2258" s="200"/>
      <c r="E2258" s="200"/>
      <c r="F2258" s="201"/>
      <c r="G2258" s="197" t="str">
        <f t="shared" si="70"/>
        <v/>
      </c>
      <c r="H2258" s="203"/>
      <c r="I2258" s="97"/>
      <c r="J2258" s="3" t="b">
        <f t="shared" si="71"/>
        <v>0</v>
      </c>
      <c r="K2258" s="1" t="b">
        <f>IF(AND(B2258&lt;&gt;"",COUNTIF(Buildings!B:B,B2258)=0),TRUE,FALSE)</f>
        <v>0</v>
      </c>
    </row>
    <row r="2259" spans="1:11" s="3" customFormat="1" ht="16.5" customHeight="1">
      <c r="A2259" s="96"/>
      <c r="B2259" s="194"/>
      <c r="C2259" s="195"/>
      <c r="D2259" s="195"/>
      <c r="E2259" s="195"/>
      <c r="F2259" s="196"/>
      <c r="G2259" s="197" t="str">
        <f t="shared" si="70"/>
        <v/>
      </c>
      <c r="H2259" s="203"/>
      <c r="I2259" s="97"/>
      <c r="J2259" s="3" t="b">
        <f t="shared" si="71"/>
        <v>0</v>
      </c>
      <c r="K2259" s="1" t="b">
        <f>IF(AND(B2259&lt;&gt;"",COUNTIF(Buildings!B:B,B2259)=0),TRUE,FALSE)</f>
        <v>0</v>
      </c>
    </row>
    <row r="2260" spans="1:11" s="3" customFormat="1" ht="16.5" customHeight="1">
      <c r="A2260" s="96"/>
      <c r="B2260" s="199"/>
      <c r="C2260" s="200"/>
      <c r="D2260" s="200"/>
      <c r="E2260" s="200"/>
      <c r="F2260" s="201"/>
      <c r="G2260" s="197" t="str">
        <f t="shared" si="70"/>
        <v/>
      </c>
      <c r="H2260" s="203"/>
      <c r="I2260" s="97"/>
      <c r="J2260" s="3" t="b">
        <f t="shared" si="71"/>
        <v>0</v>
      </c>
      <c r="K2260" s="1" t="b">
        <f>IF(AND(B2260&lt;&gt;"",COUNTIF(Buildings!B:B,B2260)=0),TRUE,FALSE)</f>
        <v>0</v>
      </c>
    </row>
    <row r="2261" spans="1:11" s="3" customFormat="1" ht="16.5" customHeight="1">
      <c r="A2261" s="96"/>
      <c r="B2261" s="194"/>
      <c r="C2261" s="195"/>
      <c r="D2261" s="195"/>
      <c r="E2261" s="195"/>
      <c r="F2261" s="196"/>
      <c r="G2261" s="197" t="str">
        <f t="shared" si="70"/>
        <v/>
      </c>
      <c r="H2261" s="203"/>
      <c r="I2261" s="97"/>
      <c r="J2261" s="3" t="b">
        <f t="shared" si="71"/>
        <v>0</v>
      </c>
      <c r="K2261" s="1" t="b">
        <f>IF(AND(B2261&lt;&gt;"",COUNTIF(Buildings!B:B,B2261)=0),TRUE,FALSE)</f>
        <v>0</v>
      </c>
    </row>
    <row r="2262" spans="1:11" s="3" customFormat="1" ht="16.5" customHeight="1">
      <c r="A2262" s="96"/>
      <c r="B2262" s="199"/>
      <c r="C2262" s="200"/>
      <c r="D2262" s="200"/>
      <c r="E2262" s="200"/>
      <c r="F2262" s="201"/>
      <c r="G2262" s="197" t="str">
        <f t="shared" si="70"/>
        <v/>
      </c>
      <c r="H2262" s="203"/>
      <c r="I2262" s="97"/>
      <c r="J2262" s="3" t="b">
        <f t="shared" si="71"/>
        <v>0</v>
      </c>
      <c r="K2262" s="1" t="b">
        <f>IF(AND(B2262&lt;&gt;"",COUNTIF(Buildings!B:B,B2262)=0),TRUE,FALSE)</f>
        <v>0</v>
      </c>
    </row>
    <row r="2263" spans="1:11" s="3" customFormat="1" ht="16.5" customHeight="1">
      <c r="A2263" s="96"/>
      <c r="B2263" s="194"/>
      <c r="C2263" s="195"/>
      <c r="D2263" s="195"/>
      <c r="E2263" s="195"/>
      <c r="F2263" s="196"/>
      <c r="G2263" s="197" t="str">
        <f t="shared" si="70"/>
        <v/>
      </c>
      <c r="H2263" s="203"/>
      <c r="I2263" s="97"/>
      <c r="J2263" s="3" t="b">
        <f t="shared" si="71"/>
        <v>0</v>
      </c>
      <c r="K2263" s="1" t="b">
        <f>IF(AND(B2263&lt;&gt;"",COUNTIF(Buildings!B:B,B2263)=0),TRUE,FALSE)</f>
        <v>0</v>
      </c>
    </row>
    <row r="2264" spans="1:11" s="3" customFormat="1" ht="16.5" customHeight="1">
      <c r="A2264" s="96"/>
      <c r="B2264" s="199"/>
      <c r="C2264" s="200"/>
      <c r="D2264" s="200"/>
      <c r="E2264" s="200"/>
      <c r="F2264" s="201"/>
      <c r="G2264" s="197" t="str">
        <f t="shared" si="70"/>
        <v/>
      </c>
      <c r="H2264" s="203"/>
      <c r="I2264" s="97"/>
      <c r="J2264" s="3" t="b">
        <f t="shared" si="71"/>
        <v>0</v>
      </c>
      <c r="K2264" s="1" t="b">
        <f>IF(AND(B2264&lt;&gt;"",COUNTIF(Buildings!B:B,B2264)=0),TRUE,FALSE)</f>
        <v>0</v>
      </c>
    </row>
    <row r="2265" spans="1:11" s="3" customFormat="1" ht="16.5" customHeight="1">
      <c r="A2265" s="96"/>
      <c r="B2265" s="194"/>
      <c r="C2265" s="195"/>
      <c r="D2265" s="195"/>
      <c r="E2265" s="195"/>
      <c r="F2265" s="196"/>
      <c r="G2265" s="197" t="str">
        <f t="shared" si="70"/>
        <v/>
      </c>
      <c r="H2265" s="203"/>
      <c r="I2265" s="97"/>
      <c r="J2265" s="3" t="b">
        <f t="shared" si="71"/>
        <v>0</v>
      </c>
      <c r="K2265" s="1" t="b">
        <f>IF(AND(B2265&lt;&gt;"",COUNTIF(Buildings!B:B,B2265)=0),TRUE,FALSE)</f>
        <v>0</v>
      </c>
    </row>
    <row r="2266" spans="1:11" s="3" customFormat="1" ht="16.5" customHeight="1">
      <c r="A2266" s="96"/>
      <c r="B2266" s="199"/>
      <c r="C2266" s="200"/>
      <c r="D2266" s="200"/>
      <c r="E2266" s="200"/>
      <c r="F2266" s="201"/>
      <c r="G2266" s="197" t="str">
        <f t="shared" si="70"/>
        <v/>
      </c>
      <c r="H2266" s="203"/>
      <c r="I2266" s="97"/>
      <c r="J2266" s="3" t="b">
        <f t="shared" si="71"/>
        <v>0</v>
      </c>
      <c r="K2266" s="1" t="b">
        <f>IF(AND(B2266&lt;&gt;"",COUNTIF(Buildings!B:B,B2266)=0),TRUE,FALSE)</f>
        <v>0</v>
      </c>
    </row>
    <row r="2267" spans="1:11" s="3" customFormat="1" ht="16.5" customHeight="1">
      <c r="A2267" s="96"/>
      <c r="B2267" s="194"/>
      <c r="C2267" s="195"/>
      <c r="D2267" s="195"/>
      <c r="E2267" s="195"/>
      <c r="F2267" s="196"/>
      <c r="G2267" s="197" t="str">
        <f t="shared" si="70"/>
        <v/>
      </c>
      <c r="H2267" s="203"/>
      <c r="I2267" s="97"/>
      <c r="J2267" s="3" t="b">
        <f t="shared" si="71"/>
        <v>0</v>
      </c>
      <c r="K2267" s="1" t="b">
        <f>IF(AND(B2267&lt;&gt;"",COUNTIF(Buildings!B:B,B2267)=0),TRUE,FALSE)</f>
        <v>0</v>
      </c>
    </row>
    <row r="2268" spans="1:11" s="3" customFormat="1" ht="16.5" customHeight="1">
      <c r="A2268" s="96"/>
      <c r="B2268" s="199"/>
      <c r="C2268" s="200"/>
      <c r="D2268" s="200"/>
      <c r="E2268" s="200"/>
      <c r="F2268" s="201"/>
      <c r="G2268" s="197" t="str">
        <f t="shared" si="70"/>
        <v/>
      </c>
      <c r="H2268" s="203"/>
      <c r="I2268" s="97"/>
      <c r="J2268" s="3" t="b">
        <f t="shared" si="71"/>
        <v>0</v>
      </c>
      <c r="K2268" s="1" t="b">
        <f>IF(AND(B2268&lt;&gt;"",COUNTIF(Buildings!B:B,B2268)=0),TRUE,FALSE)</f>
        <v>0</v>
      </c>
    </row>
    <row r="2269" spans="1:11" s="3" customFormat="1" ht="16.5" customHeight="1">
      <c r="A2269" s="96"/>
      <c r="B2269" s="194"/>
      <c r="C2269" s="195"/>
      <c r="D2269" s="195"/>
      <c r="E2269" s="195"/>
      <c r="F2269" s="196"/>
      <c r="G2269" s="197" t="str">
        <f t="shared" si="70"/>
        <v/>
      </c>
      <c r="H2269" s="203"/>
      <c r="I2269" s="97"/>
      <c r="J2269" s="3" t="b">
        <f t="shared" si="71"/>
        <v>0</v>
      </c>
      <c r="K2269" s="1" t="b">
        <f>IF(AND(B2269&lt;&gt;"",COUNTIF(Buildings!B:B,B2269)=0),TRUE,FALSE)</f>
        <v>0</v>
      </c>
    </row>
    <row r="2270" spans="1:11" s="3" customFormat="1" ht="16.5" customHeight="1">
      <c r="A2270" s="96"/>
      <c r="B2270" s="199"/>
      <c r="C2270" s="200"/>
      <c r="D2270" s="200"/>
      <c r="E2270" s="200"/>
      <c r="F2270" s="201"/>
      <c r="G2270" s="197" t="str">
        <f t="shared" si="70"/>
        <v/>
      </c>
      <c r="H2270" s="203"/>
      <c r="I2270" s="97"/>
      <c r="J2270" s="3" t="b">
        <f t="shared" si="71"/>
        <v>0</v>
      </c>
      <c r="K2270" s="1" t="b">
        <f>IF(AND(B2270&lt;&gt;"",COUNTIF(Buildings!B:B,B2270)=0),TRUE,FALSE)</f>
        <v>0</v>
      </c>
    </row>
    <row r="2271" spans="1:11" s="3" customFormat="1" ht="16.5" customHeight="1">
      <c r="A2271" s="96"/>
      <c r="B2271" s="194"/>
      <c r="C2271" s="195"/>
      <c r="D2271" s="195"/>
      <c r="E2271" s="195"/>
      <c r="F2271" s="196"/>
      <c r="G2271" s="197" t="str">
        <f t="shared" si="70"/>
        <v/>
      </c>
      <c r="H2271" s="203"/>
      <c r="I2271" s="97"/>
      <c r="J2271" s="3" t="b">
        <f t="shared" si="71"/>
        <v>0</v>
      </c>
      <c r="K2271" s="1" t="b">
        <f>IF(AND(B2271&lt;&gt;"",COUNTIF(Buildings!B:B,B2271)=0),TRUE,FALSE)</f>
        <v>0</v>
      </c>
    </row>
    <row r="2272" spans="1:11" s="3" customFormat="1" ht="16.5" customHeight="1">
      <c r="A2272" s="96"/>
      <c r="B2272" s="199"/>
      <c r="C2272" s="200"/>
      <c r="D2272" s="200"/>
      <c r="E2272" s="200"/>
      <c r="F2272" s="201"/>
      <c r="G2272" s="197" t="str">
        <f t="shared" si="70"/>
        <v/>
      </c>
      <c r="H2272" s="203"/>
      <c r="I2272" s="97"/>
      <c r="J2272" s="3" t="b">
        <f t="shared" si="71"/>
        <v>0</v>
      </c>
      <c r="K2272" s="1" t="b">
        <f>IF(AND(B2272&lt;&gt;"",COUNTIF(Buildings!B:B,B2272)=0),TRUE,FALSE)</f>
        <v>0</v>
      </c>
    </row>
    <row r="2273" spans="1:11" s="3" customFormat="1" ht="16.5" customHeight="1">
      <c r="A2273" s="96"/>
      <c r="B2273" s="194"/>
      <c r="C2273" s="195"/>
      <c r="D2273" s="195"/>
      <c r="E2273" s="195"/>
      <c r="F2273" s="196"/>
      <c r="G2273" s="197" t="str">
        <f t="shared" si="70"/>
        <v/>
      </c>
      <c r="H2273" s="203"/>
      <c r="I2273" s="97"/>
      <c r="J2273" s="3" t="b">
        <f t="shared" si="71"/>
        <v>0</v>
      </c>
      <c r="K2273" s="1" t="b">
        <f>IF(AND(B2273&lt;&gt;"",COUNTIF(Buildings!B:B,B2273)=0),TRUE,FALSE)</f>
        <v>0</v>
      </c>
    </row>
    <row r="2274" spans="1:11" s="3" customFormat="1" ht="16.5" customHeight="1">
      <c r="A2274" s="96"/>
      <c r="B2274" s="199"/>
      <c r="C2274" s="200"/>
      <c r="D2274" s="200"/>
      <c r="E2274" s="200"/>
      <c r="F2274" s="201"/>
      <c r="G2274" s="197" t="str">
        <f t="shared" si="70"/>
        <v/>
      </c>
      <c r="H2274" s="203"/>
      <c r="I2274" s="97"/>
      <c r="J2274" s="3" t="b">
        <f t="shared" si="71"/>
        <v>0</v>
      </c>
      <c r="K2274" s="1" t="b">
        <f>IF(AND(B2274&lt;&gt;"",COUNTIF(Buildings!B:B,B2274)=0),TRUE,FALSE)</f>
        <v>0</v>
      </c>
    </row>
    <row r="2275" spans="1:11" s="3" customFormat="1" ht="16.5" customHeight="1">
      <c r="A2275" s="96"/>
      <c r="B2275" s="194"/>
      <c r="C2275" s="195"/>
      <c r="D2275" s="195"/>
      <c r="E2275" s="195"/>
      <c r="F2275" s="196"/>
      <c r="G2275" s="197" t="str">
        <f t="shared" si="70"/>
        <v/>
      </c>
      <c r="H2275" s="203"/>
      <c r="I2275" s="97"/>
      <c r="J2275" s="3" t="b">
        <f t="shared" si="71"/>
        <v>0</v>
      </c>
      <c r="K2275" s="1" t="b">
        <f>IF(AND(B2275&lt;&gt;"",COUNTIF(Buildings!B:B,B2275)=0),TRUE,FALSE)</f>
        <v>0</v>
      </c>
    </row>
    <row r="2276" spans="1:11" s="3" customFormat="1" ht="16.5" customHeight="1">
      <c r="A2276" s="96"/>
      <c r="B2276" s="199"/>
      <c r="C2276" s="200"/>
      <c r="D2276" s="200"/>
      <c r="E2276" s="200"/>
      <c r="F2276" s="201"/>
      <c r="G2276" s="197" t="str">
        <f t="shared" si="70"/>
        <v/>
      </c>
      <c r="H2276" s="203"/>
      <c r="I2276" s="97"/>
      <c r="J2276" s="3" t="b">
        <f t="shared" si="71"/>
        <v>0</v>
      </c>
      <c r="K2276" s="1" t="b">
        <f>IF(AND(B2276&lt;&gt;"",COUNTIF(Buildings!B:B,B2276)=0),TRUE,FALSE)</f>
        <v>0</v>
      </c>
    </row>
    <row r="2277" spans="1:11" s="3" customFormat="1" ht="16.5" customHeight="1">
      <c r="A2277" s="96"/>
      <c r="B2277" s="194"/>
      <c r="C2277" s="195"/>
      <c r="D2277" s="195"/>
      <c r="E2277" s="195"/>
      <c r="F2277" s="196"/>
      <c r="G2277" s="197" t="str">
        <f t="shared" si="70"/>
        <v/>
      </c>
      <c r="H2277" s="203"/>
      <c r="I2277" s="97"/>
      <c r="J2277" s="3" t="b">
        <f t="shared" si="71"/>
        <v>0</v>
      </c>
      <c r="K2277" s="1" t="b">
        <f>IF(AND(B2277&lt;&gt;"",COUNTIF(Buildings!B:B,B2277)=0),TRUE,FALSE)</f>
        <v>0</v>
      </c>
    </row>
    <row r="2278" spans="1:11" s="3" customFormat="1" ht="16.5" customHeight="1">
      <c r="A2278" s="96"/>
      <c r="B2278" s="199"/>
      <c r="C2278" s="200"/>
      <c r="D2278" s="200"/>
      <c r="E2278" s="200"/>
      <c r="F2278" s="201"/>
      <c r="G2278" s="197" t="str">
        <f t="shared" si="70"/>
        <v/>
      </c>
      <c r="H2278" s="203"/>
      <c r="I2278" s="97"/>
      <c r="J2278" s="3" t="b">
        <f t="shared" si="71"/>
        <v>0</v>
      </c>
      <c r="K2278" s="1" t="b">
        <f>IF(AND(B2278&lt;&gt;"",COUNTIF(Buildings!B:B,B2278)=0),TRUE,FALSE)</f>
        <v>0</v>
      </c>
    </row>
    <row r="2279" spans="1:11" s="3" customFormat="1" ht="16.5" customHeight="1">
      <c r="A2279" s="96"/>
      <c r="B2279" s="194"/>
      <c r="C2279" s="195"/>
      <c r="D2279" s="195"/>
      <c r="E2279" s="195"/>
      <c r="F2279" s="196"/>
      <c r="G2279" s="197" t="str">
        <f t="shared" si="70"/>
        <v/>
      </c>
      <c r="H2279" s="203"/>
      <c r="I2279" s="97"/>
      <c r="J2279" s="3" t="b">
        <f t="shared" si="71"/>
        <v>0</v>
      </c>
      <c r="K2279" s="1" t="b">
        <f>IF(AND(B2279&lt;&gt;"",COUNTIF(Buildings!B:B,B2279)=0),TRUE,FALSE)</f>
        <v>0</v>
      </c>
    </row>
    <row r="2280" spans="1:11" s="3" customFormat="1" ht="16.5" customHeight="1">
      <c r="A2280" s="96"/>
      <c r="B2280" s="199"/>
      <c r="C2280" s="200"/>
      <c r="D2280" s="200"/>
      <c r="E2280" s="200"/>
      <c r="F2280" s="201"/>
      <c r="G2280" s="197" t="str">
        <f t="shared" si="70"/>
        <v/>
      </c>
      <c r="H2280" s="203"/>
      <c r="I2280" s="97"/>
      <c r="J2280" s="3" t="b">
        <f t="shared" si="71"/>
        <v>0</v>
      </c>
      <c r="K2280" s="1" t="b">
        <f>IF(AND(B2280&lt;&gt;"",COUNTIF(Buildings!B:B,B2280)=0),TRUE,FALSE)</f>
        <v>0</v>
      </c>
    </row>
    <row r="2281" spans="1:11" s="3" customFormat="1" ht="16.5" customHeight="1">
      <c r="A2281" s="96"/>
      <c r="B2281" s="194"/>
      <c r="C2281" s="195"/>
      <c r="D2281" s="195"/>
      <c r="E2281" s="195"/>
      <c r="F2281" s="196"/>
      <c r="G2281" s="197" t="str">
        <f t="shared" si="70"/>
        <v/>
      </c>
      <c r="H2281" s="203"/>
      <c r="I2281" s="97"/>
      <c r="J2281" s="3" t="b">
        <f t="shared" si="71"/>
        <v>0</v>
      </c>
      <c r="K2281" s="1" t="b">
        <f>IF(AND(B2281&lt;&gt;"",COUNTIF(Buildings!B:B,B2281)=0),TRUE,FALSE)</f>
        <v>0</v>
      </c>
    </row>
    <row r="2282" spans="1:11" s="3" customFormat="1" ht="16.5" customHeight="1">
      <c r="A2282" s="96"/>
      <c r="B2282" s="199"/>
      <c r="C2282" s="200"/>
      <c r="D2282" s="200"/>
      <c r="E2282" s="200"/>
      <c r="F2282" s="201"/>
      <c r="G2282" s="197" t="str">
        <f t="shared" si="70"/>
        <v/>
      </c>
      <c r="H2282" s="203"/>
      <c r="I2282" s="97"/>
      <c r="J2282" s="3" t="b">
        <f t="shared" si="71"/>
        <v>0</v>
      </c>
      <c r="K2282" s="1" t="b">
        <f>IF(AND(B2282&lt;&gt;"",COUNTIF(Buildings!B:B,B2282)=0),TRUE,FALSE)</f>
        <v>0</v>
      </c>
    </row>
    <row r="2283" spans="1:11" s="3" customFormat="1" ht="16.5" customHeight="1">
      <c r="A2283" s="96"/>
      <c r="B2283" s="194"/>
      <c r="C2283" s="195"/>
      <c r="D2283" s="195"/>
      <c r="E2283" s="195"/>
      <c r="F2283" s="196"/>
      <c r="G2283" s="197" t="str">
        <f t="shared" si="70"/>
        <v/>
      </c>
      <c r="H2283" s="203"/>
      <c r="I2283" s="97"/>
      <c r="J2283" s="3" t="b">
        <f t="shared" si="71"/>
        <v>0</v>
      </c>
      <c r="K2283" s="1" t="b">
        <f>IF(AND(B2283&lt;&gt;"",COUNTIF(Buildings!B:B,B2283)=0),TRUE,FALSE)</f>
        <v>0</v>
      </c>
    </row>
    <row r="2284" spans="1:11" s="3" customFormat="1" ht="16.5" customHeight="1">
      <c r="A2284" s="96"/>
      <c r="B2284" s="199"/>
      <c r="C2284" s="200"/>
      <c r="D2284" s="200"/>
      <c r="E2284" s="200"/>
      <c r="F2284" s="201"/>
      <c r="G2284" s="197" t="str">
        <f t="shared" si="70"/>
        <v/>
      </c>
      <c r="H2284" s="203"/>
      <c r="I2284" s="97"/>
      <c r="J2284" s="3" t="b">
        <f t="shared" si="71"/>
        <v>0</v>
      </c>
      <c r="K2284" s="1" t="b">
        <f>IF(AND(B2284&lt;&gt;"",COUNTIF(Buildings!B:B,B2284)=0),TRUE,FALSE)</f>
        <v>0</v>
      </c>
    </row>
    <row r="2285" spans="1:11" s="3" customFormat="1" ht="16.5" customHeight="1">
      <c r="A2285" s="96"/>
      <c r="B2285" s="194"/>
      <c r="C2285" s="195"/>
      <c r="D2285" s="195"/>
      <c r="E2285" s="195"/>
      <c r="F2285" s="196"/>
      <c r="G2285" s="197" t="str">
        <f t="shared" si="70"/>
        <v/>
      </c>
      <c r="H2285" s="203"/>
      <c r="I2285" s="97"/>
      <c r="J2285" s="3" t="b">
        <f t="shared" si="71"/>
        <v>0</v>
      </c>
      <c r="K2285" s="1" t="b">
        <f>IF(AND(B2285&lt;&gt;"",COUNTIF(Buildings!B:B,B2285)=0),TRUE,FALSE)</f>
        <v>0</v>
      </c>
    </row>
    <row r="2286" spans="1:11" s="3" customFormat="1" ht="16.5" customHeight="1">
      <c r="A2286" s="96"/>
      <c r="B2286" s="199"/>
      <c r="C2286" s="200"/>
      <c r="D2286" s="200"/>
      <c r="E2286" s="200"/>
      <c r="F2286" s="201"/>
      <c r="G2286" s="197" t="str">
        <f t="shared" si="70"/>
        <v/>
      </c>
      <c r="H2286" s="203"/>
      <c r="I2286" s="97"/>
      <c r="J2286" s="3" t="b">
        <f t="shared" si="71"/>
        <v>0</v>
      </c>
      <c r="K2286" s="1" t="b">
        <f>IF(AND(B2286&lt;&gt;"",COUNTIF(Buildings!B:B,B2286)=0),TRUE,FALSE)</f>
        <v>0</v>
      </c>
    </row>
    <row r="2287" spans="1:11" s="3" customFormat="1" ht="16.5" customHeight="1">
      <c r="A2287" s="96"/>
      <c r="B2287" s="194"/>
      <c r="C2287" s="195"/>
      <c r="D2287" s="195"/>
      <c r="E2287" s="195"/>
      <c r="F2287" s="196"/>
      <c r="G2287" s="197" t="str">
        <f t="shared" si="70"/>
        <v/>
      </c>
      <c r="H2287" s="203"/>
      <c r="I2287" s="97"/>
      <c r="J2287" s="3" t="b">
        <f t="shared" si="71"/>
        <v>0</v>
      </c>
      <c r="K2287" s="1" t="b">
        <f>IF(AND(B2287&lt;&gt;"",COUNTIF(Buildings!B:B,B2287)=0),TRUE,FALSE)</f>
        <v>0</v>
      </c>
    </row>
    <row r="2288" spans="1:11" s="3" customFormat="1" ht="16.5" customHeight="1">
      <c r="A2288" s="96"/>
      <c r="B2288" s="199"/>
      <c r="C2288" s="200"/>
      <c r="D2288" s="200"/>
      <c r="E2288" s="200"/>
      <c r="F2288" s="201"/>
      <c r="G2288" s="197" t="str">
        <f t="shared" si="70"/>
        <v/>
      </c>
      <c r="H2288" s="203"/>
      <c r="I2288" s="97"/>
      <c r="J2288" s="3" t="b">
        <f t="shared" si="71"/>
        <v>0</v>
      </c>
      <c r="K2288" s="1" t="b">
        <f>IF(AND(B2288&lt;&gt;"",COUNTIF(Buildings!B:B,B2288)=0),TRUE,FALSE)</f>
        <v>0</v>
      </c>
    </row>
    <row r="2289" spans="1:11" s="3" customFormat="1" ht="16.5" customHeight="1">
      <c r="A2289" s="96"/>
      <c r="B2289" s="194"/>
      <c r="C2289" s="195"/>
      <c r="D2289" s="195"/>
      <c r="E2289" s="195"/>
      <c r="F2289" s="196"/>
      <c r="G2289" s="197" t="str">
        <f t="shared" si="70"/>
        <v/>
      </c>
      <c r="H2289" s="203"/>
      <c r="I2289" s="97"/>
      <c r="J2289" s="3" t="b">
        <f t="shared" si="71"/>
        <v>0</v>
      </c>
      <c r="K2289" s="1" t="b">
        <f>IF(AND(B2289&lt;&gt;"",COUNTIF(Buildings!B:B,B2289)=0),TRUE,FALSE)</f>
        <v>0</v>
      </c>
    </row>
    <row r="2290" spans="1:11" s="3" customFormat="1" ht="16.5" customHeight="1">
      <c r="A2290" s="96"/>
      <c r="B2290" s="199"/>
      <c r="C2290" s="200"/>
      <c r="D2290" s="200"/>
      <c r="E2290" s="200"/>
      <c r="F2290" s="201"/>
      <c r="G2290" s="197" t="str">
        <f t="shared" si="70"/>
        <v/>
      </c>
      <c r="H2290" s="203"/>
      <c r="I2290" s="97"/>
      <c r="J2290" s="3" t="b">
        <f t="shared" si="71"/>
        <v>0</v>
      </c>
      <c r="K2290" s="1" t="b">
        <f>IF(AND(B2290&lt;&gt;"",COUNTIF(Buildings!B:B,B2290)=0),TRUE,FALSE)</f>
        <v>0</v>
      </c>
    </row>
    <row r="2291" spans="1:11" s="3" customFormat="1" ht="16.5" customHeight="1">
      <c r="A2291" s="96"/>
      <c r="B2291" s="194"/>
      <c r="C2291" s="195"/>
      <c r="D2291" s="195"/>
      <c r="E2291" s="195"/>
      <c r="F2291" s="196"/>
      <c r="G2291" s="197" t="str">
        <f t="shared" si="70"/>
        <v/>
      </c>
      <c r="H2291" s="203"/>
      <c r="I2291" s="97"/>
      <c r="J2291" s="3" t="b">
        <f t="shared" si="71"/>
        <v>0</v>
      </c>
      <c r="K2291" s="1" t="b">
        <f>IF(AND(B2291&lt;&gt;"",COUNTIF(Buildings!B:B,B2291)=0),TRUE,FALSE)</f>
        <v>0</v>
      </c>
    </row>
    <row r="2292" spans="1:11" s="3" customFormat="1" ht="16.5" customHeight="1">
      <c r="A2292" s="96"/>
      <c r="B2292" s="199"/>
      <c r="C2292" s="200"/>
      <c r="D2292" s="200"/>
      <c r="E2292" s="200"/>
      <c r="F2292" s="201"/>
      <c r="G2292" s="197" t="str">
        <f t="shared" si="70"/>
        <v/>
      </c>
      <c r="H2292" s="203"/>
      <c r="I2292" s="97"/>
      <c r="J2292" s="3" t="b">
        <f t="shared" si="71"/>
        <v>0</v>
      </c>
      <c r="K2292" s="1" t="b">
        <f>IF(AND(B2292&lt;&gt;"",COUNTIF(Buildings!B:B,B2292)=0),TRUE,FALSE)</f>
        <v>0</v>
      </c>
    </row>
    <row r="2293" spans="1:11" s="3" customFormat="1" ht="16.5" customHeight="1">
      <c r="A2293" s="96"/>
      <c r="B2293" s="194"/>
      <c r="C2293" s="195"/>
      <c r="D2293" s="195"/>
      <c r="E2293" s="195"/>
      <c r="F2293" s="196"/>
      <c r="G2293" s="197" t="str">
        <f t="shared" si="70"/>
        <v/>
      </c>
      <c r="H2293" s="203"/>
      <c r="I2293" s="97"/>
      <c r="J2293" s="3" t="b">
        <f t="shared" si="71"/>
        <v>0</v>
      </c>
      <c r="K2293" s="1" t="b">
        <f>IF(AND(B2293&lt;&gt;"",COUNTIF(Buildings!B:B,B2293)=0),TRUE,FALSE)</f>
        <v>0</v>
      </c>
    </row>
    <row r="2294" spans="1:11" s="3" customFormat="1" ht="16.5" customHeight="1">
      <c r="A2294" s="96"/>
      <c r="B2294" s="199"/>
      <c r="C2294" s="200"/>
      <c r="D2294" s="200"/>
      <c r="E2294" s="200"/>
      <c r="F2294" s="201"/>
      <c r="G2294" s="197" t="str">
        <f t="shared" si="70"/>
        <v/>
      </c>
      <c r="H2294" s="203"/>
      <c r="I2294" s="97"/>
      <c r="J2294" s="3" t="b">
        <f t="shared" si="71"/>
        <v>0</v>
      </c>
      <c r="K2294" s="1" t="b">
        <f>IF(AND(B2294&lt;&gt;"",COUNTIF(Buildings!B:B,B2294)=0),TRUE,FALSE)</f>
        <v>0</v>
      </c>
    </row>
    <row r="2295" spans="1:11" s="3" customFormat="1" ht="16.5" customHeight="1">
      <c r="A2295" s="96"/>
      <c r="B2295" s="194"/>
      <c r="C2295" s="195"/>
      <c r="D2295" s="195"/>
      <c r="E2295" s="195"/>
      <c r="F2295" s="196"/>
      <c r="G2295" s="197" t="str">
        <f t="shared" si="70"/>
        <v/>
      </c>
      <c r="H2295" s="203"/>
      <c r="I2295" s="97"/>
      <c r="J2295" s="3" t="b">
        <f t="shared" si="71"/>
        <v>0</v>
      </c>
      <c r="K2295" s="1" t="b">
        <f>IF(AND(B2295&lt;&gt;"",COUNTIF(Buildings!B:B,B2295)=0),TRUE,FALSE)</f>
        <v>0</v>
      </c>
    </row>
    <row r="2296" spans="1:11" s="3" customFormat="1" ht="16.5" customHeight="1">
      <c r="A2296" s="96"/>
      <c r="B2296" s="199"/>
      <c r="C2296" s="200"/>
      <c r="D2296" s="200"/>
      <c r="E2296" s="200"/>
      <c r="F2296" s="201"/>
      <c r="G2296" s="197" t="str">
        <f t="shared" si="70"/>
        <v/>
      </c>
      <c r="H2296" s="203"/>
      <c r="I2296" s="97"/>
      <c r="J2296" s="3" t="b">
        <f t="shared" si="71"/>
        <v>0</v>
      </c>
      <c r="K2296" s="1" t="b">
        <f>IF(AND(B2296&lt;&gt;"",COUNTIF(Buildings!B:B,B2296)=0),TRUE,FALSE)</f>
        <v>0</v>
      </c>
    </row>
    <row r="2297" spans="1:11" s="3" customFormat="1" ht="16.5" customHeight="1">
      <c r="A2297" s="96"/>
      <c r="B2297" s="194"/>
      <c r="C2297" s="195"/>
      <c r="D2297" s="195"/>
      <c r="E2297" s="195"/>
      <c r="F2297" s="196"/>
      <c r="G2297" s="197" t="str">
        <f t="shared" si="70"/>
        <v/>
      </c>
      <c r="H2297" s="203"/>
      <c r="I2297" s="97"/>
      <c r="J2297" s="3" t="b">
        <f t="shared" si="71"/>
        <v>0</v>
      </c>
      <c r="K2297" s="1" t="b">
        <f>IF(AND(B2297&lt;&gt;"",COUNTIF(Buildings!B:B,B2297)=0),TRUE,FALSE)</f>
        <v>0</v>
      </c>
    </row>
    <row r="2298" spans="1:11" s="3" customFormat="1" ht="16.5" customHeight="1">
      <c r="A2298" s="96"/>
      <c r="B2298" s="199"/>
      <c r="C2298" s="200"/>
      <c r="D2298" s="200"/>
      <c r="E2298" s="200"/>
      <c r="F2298" s="201"/>
      <c r="G2298" s="197" t="str">
        <f t="shared" si="70"/>
        <v/>
      </c>
      <c r="H2298" s="203"/>
      <c r="I2298" s="97"/>
      <c r="J2298" s="3" t="b">
        <f t="shared" si="71"/>
        <v>0</v>
      </c>
      <c r="K2298" s="1" t="b">
        <f>IF(AND(B2298&lt;&gt;"",COUNTIF(Buildings!B:B,B2298)=0),TRUE,FALSE)</f>
        <v>0</v>
      </c>
    </row>
    <row r="2299" spans="1:11" s="3" customFormat="1" ht="16.5" customHeight="1">
      <c r="A2299" s="96"/>
      <c r="B2299" s="194"/>
      <c r="C2299" s="195"/>
      <c r="D2299" s="195"/>
      <c r="E2299" s="195"/>
      <c r="F2299" s="196"/>
      <c r="G2299" s="197" t="str">
        <f t="shared" si="70"/>
        <v/>
      </c>
      <c r="H2299" s="203"/>
      <c r="I2299" s="97"/>
      <c r="J2299" s="3" t="b">
        <f t="shared" si="71"/>
        <v>0</v>
      </c>
      <c r="K2299" s="1" t="b">
        <f>IF(AND(B2299&lt;&gt;"",COUNTIF(Buildings!B:B,B2299)=0),TRUE,FALSE)</f>
        <v>0</v>
      </c>
    </row>
    <row r="2300" spans="1:11" s="3" customFormat="1" ht="16.5" customHeight="1">
      <c r="A2300" s="96"/>
      <c r="B2300" s="199"/>
      <c r="C2300" s="200"/>
      <c r="D2300" s="200"/>
      <c r="E2300" s="200"/>
      <c r="F2300" s="201"/>
      <c r="G2300" s="197" t="str">
        <f t="shared" si="70"/>
        <v/>
      </c>
      <c r="H2300" s="203"/>
      <c r="I2300" s="97"/>
      <c r="J2300" s="3" t="b">
        <f t="shared" si="71"/>
        <v>0</v>
      </c>
      <c r="K2300" s="1" t="b">
        <f>IF(AND(B2300&lt;&gt;"",COUNTIF(Buildings!B:B,B2300)=0),TRUE,FALSE)</f>
        <v>0</v>
      </c>
    </row>
    <row r="2301" spans="1:11" s="3" customFormat="1" ht="16.5" customHeight="1">
      <c r="A2301" s="96"/>
      <c r="B2301" s="194"/>
      <c r="C2301" s="195"/>
      <c r="D2301" s="195"/>
      <c r="E2301" s="195"/>
      <c r="F2301" s="196"/>
      <c r="G2301" s="197" t="str">
        <f t="shared" si="70"/>
        <v/>
      </c>
      <c r="H2301" s="203"/>
      <c r="I2301" s="97"/>
      <c r="J2301" s="3" t="b">
        <f t="shared" si="71"/>
        <v>0</v>
      </c>
      <c r="K2301" s="1" t="b">
        <f>IF(AND(B2301&lt;&gt;"",COUNTIF(Buildings!B:B,B2301)=0),TRUE,FALSE)</f>
        <v>0</v>
      </c>
    </row>
    <row r="2302" spans="1:11" s="3" customFormat="1" ht="16.5" customHeight="1">
      <c r="A2302" s="96"/>
      <c r="B2302" s="199"/>
      <c r="C2302" s="200"/>
      <c r="D2302" s="200"/>
      <c r="E2302" s="200"/>
      <c r="F2302" s="201"/>
      <c r="G2302" s="197" t="str">
        <f t="shared" si="70"/>
        <v/>
      </c>
      <c r="H2302" s="203"/>
      <c r="I2302" s="97"/>
      <c r="J2302" s="3" t="b">
        <f t="shared" si="71"/>
        <v>0</v>
      </c>
      <c r="K2302" s="1" t="b">
        <f>IF(AND(B2302&lt;&gt;"",COUNTIF(Buildings!B:B,B2302)=0),TRUE,FALSE)</f>
        <v>0</v>
      </c>
    </row>
    <row r="2303" spans="1:11" s="3" customFormat="1" ht="16.5" customHeight="1">
      <c r="A2303" s="96"/>
      <c r="B2303" s="194"/>
      <c r="C2303" s="195"/>
      <c r="D2303" s="195"/>
      <c r="E2303" s="195"/>
      <c r="F2303" s="196"/>
      <c r="G2303" s="197" t="str">
        <f t="shared" si="70"/>
        <v/>
      </c>
      <c r="H2303" s="203"/>
      <c r="I2303" s="97"/>
      <c r="J2303" s="3" t="b">
        <f t="shared" si="71"/>
        <v>0</v>
      </c>
      <c r="K2303" s="1" t="b">
        <f>IF(AND(B2303&lt;&gt;"",COUNTIF(Buildings!B:B,B2303)=0),TRUE,FALSE)</f>
        <v>0</v>
      </c>
    </row>
    <row r="2304" spans="1:11" s="3" customFormat="1" ht="16.5" customHeight="1">
      <c r="A2304" s="96"/>
      <c r="B2304" s="199"/>
      <c r="C2304" s="200"/>
      <c r="D2304" s="200"/>
      <c r="E2304" s="200"/>
      <c r="F2304" s="201"/>
      <c r="G2304" s="197" t="str">
        <f t="shared" si="70"/>
        <v/>
      </c>
      <c r="H2304" s="203"/>
      <c r="I2304" s="97"/>
      <c r="J2304" s="3" t="b">
        <f t="shared" si="71"/>
        <v>0</v>
      </c>
      <c r="K2304" s="1" t="b">
        <f>IF(AND(B2304&lt;&gt;"",COUNTIF(Buildings!B:B,B2304)=0),TRUE,FALSE)</f>
        <v>0</v>
      </c>
    </row>
    <row r="2305" spans="1:11" s="3" customFormat="1" ht="16.5" customHeight="1">
      <c r="A2305" s="96"/>
      <c r="B2305" s="194"/>
      <c r="C2305" s="195"/>
      <c r="D2305" s="195"/>
      <c r="E2305" s="195"/>
      <c r="F2305" s="196"/>
      <c r="G2305" s="197" t="str">
        <f t="shared" si="70"/>
        <v/>
      </c>
      <c r="H2305" s="203"/>
      <c r="I2305" s="97"/>
      <c r="J2305" s="3" t="b">
        <f t="shared" si="71"/>
        <v>0</v>
      </c>
      <c r="K2305" s="1" t="b">
        <f>IF(AND(B2305&lt;&gt;"",COUNTIF(Buildings!B:B,B2305)=0),TRUE,FALSE)</f>
        <v>0</v>
      </c>
    </row>
    <row r="2306" spans="1:11" s="3" customFormat="1" ht="16.5" customHeight="1">
      <c r="A2306" s="96"/>
      <c r="B2306" s="199"/>
      <c r="C2306" s="200"/>
      <c r="D2306" s="200"/>
      <c r="E2306" s="200"/>
      <c r="F2306" s="201"/>
      <c r="G2306" s="197" t="str">
        <f t="shared" si="70"/>
        <v/>
      </c>
      <c r="H2306" s="203"/>
      <c r="I2306" s="97"/>
      <c r="J2306" s="3" t="b">
        <f t="shared" si="71"/>
        <v>0</v>
      </c>
      <c r="K2306" s="1" t="b">
        <f>IF(AND(B2306&lt;&gt;"",COUNTIF(Buildings!B:B,B2306)=0),TRUE,FALSE)</f>
        <v>0</v>
      </c>
    </row>
    <row r="2307" spans="1:11" s="3" customFormat="1" ht="16.5" customHeight="1">
      <c r="A2307" s="96"/>
      <c r="B2307" s="194"/>
      <c r="C2307" s="195"/>
      <c r="D2307" s="195"/>
      <c r="E2307" s="195"/>
      <c r="F2307" s="196"/>
      <c r="G2307" s="197" t="str">
        <f t="shared" si="70"/>
        <v/>
      </c>
      <c r="H2307" s="203"/>
      <c r="I2307" s="97"/>
      <c r="J2307" s="3" t="b">
        <f t="shared" si="71"/>
        <v>0</v>
      </c>
      <c r="K2307" s="1" t="b">
        <f>IF(AND(B2307&lt;&gt;"",COUNTIF(Buildings!B:B,B2307)=0),TRUE,FALSE)</f>
        <v>0</v>
      </c>
    </row>
    <row r="2308" spans="1:11" s="3" customFormat="1" ht="16.5" customHeight="1">
      <c r="A2308" s="96"/>
      <c r="B2308" s="199"/>
      <c r="C2308" s="200"/>
      <c r="D2308" s="200"/>
      <c r="E2308" s="200"/>
      <c r="F2308" s="201"/>
      <c r="G2308" s="197" t="str">
        <f t="shared" ref="G2308:G2371" si="72">IF(F2308="","",F2308)</f>
        <v/>
      </c>
      <c r="H2308" s="203"/>
      <c r="I2308" s="97"/>
      <c r="J2308" s="3" t="b">
        <f t="shared" ref="J2308:J2371" si="73">IF(F2308=G2308,FALSE,TRUE)</f>
        <v>0</v>
      </c>
      <c r="K2308" s="1" t="b">
        <f>IF(AND(B2308&lt;&gt;"",COUNTIF(Buildings!B:B,B2308)=0),TRUE,FALSE)</f>
        <v>0</v>
      </c>
    </row>
    <row r="2309" spans="1:11" s="3" customFormat="1" ht="16.5" customHeight="1">
      <c r="A2309" s="96"/>
      <c r="B2309" s="194"/>
      <c r="C2309" s="195"/>
      <c r="D2309" s="195"/>
      <c r="E2309" s="195"/>
      <c r="F2309" s="196"/>
      <c r="G2309" s="197" t="str">
        <f t="shared" si="72"/>
        <v/>
      </c>
      <c r="H2309" s="203"/>
      <c r="I2309" s="97"/>
      <c r="J2309" s="3" t="b">
        <f t="shared" si="73"/>
        <v>0</v>
      </c>
      <c r="K2309" s="1" t="b">
        <f>IF(AND(B2309&lt;&gt;"",COUNTIF(Buildings!B:B,B2309)=0),TRUE,FALSE)</f>
        <v>0</v>
      </c>
    </row>
    <row r="2310" spans="1:11" s="3" customFormat="1" ht="16.5" customHeight="1">
      <c r="A2310" s="96"/>
      <c r="B2310" s="199"/>
      <c r="C2310" s="200"/>
      <c r="D2310" s="200"/>
      <c r="E2310" s="200"/>
      <c r="F2310" s="201"/>
      <c r="G2310" s="197" t="str">
        <f t="shared" si="72"/>
        <v/>
      </c>
      <c r="H2310" s="203"/>
      <c r="I2310" s="97"/>
      <c r="J2310" s="3" t="b">
        <f t="shared" si="73"/>
        <v>0</v>
      </c>
      <c r="K2310" s="1" t="b">
        <f>IF(AND(B2310&lt;&gt;"",COUNTIF(Buildings!B:B,B2310)=0),TRUE,FALSE)</f>
        <v>0</v>
      </c>
    </row>
    <row r="2311" spans="1:11" s="3" customFormat="1" ht="16.5" customHeight="1">
      <c r="A2311" s="96"/>
      <c r="B2311" s="194"/>
      <c r="C2311" s="195"/>
      <c r="D2311" s="195"/>
      <c r="E2311" s="195"/>
      <c r="F2311" s="196"/>
      <c r="G2311" s="197" t="str">
        <f t="shared" si="72"/>
        <v/>
      </c>
      <c r="H2311" s="203"/>
      <c r="I2311" s="97"/>
      <c r="J2311" s="3" t="b">
        <f t="shared" si="73"/>
        <v>0</v>
      </c>
      <c r="K2311" s="1" t="b">
        <f>IF(AND(B2311&lt;&gt;"",COUNTIF(Buildings!B:B,B2311)=0),TRUE,FALSE)</f>
        <v>0</v>
      </c>
    </row>
    <row r="2312" spans="1:11" s="3" customFormat="1" ht="16.5" customHeight="1">
      <c r="A2312" s="96"/>
      <c r="B2312" s="199"/>
      <c r="C2312" s="200"/>
      <c r="D2312" s="200"/>
      <c r="E2312" s="200"/>
      <c r="F2312" s="201"/>
      <c r="G2312" s="197" t="str">
        <f t="shared" si="72"/>
        <v/>
      </c>
      <c r="H2312" s="203"/>
      <c r="I2312" s="97"/>
      <c r="J2312" s="3" t="b">
        <f t="shared" si="73"/>
        <v>0</v>
      </c>
      <c r="K2312" s="1" t="b">
        <f>IF(AND(B2312&lt;&gt;"",COUNTIF(Buildings!B:B,B2312)=0),TRUE,FALSE)</f>
        <v>0</v>
      </c>
    </row>
    <row r="2313" spans="1:11" s="3" customFormat="1" ht="16.5" customHeight="1">
      <c r="A2313" s="96"/>
      <c r="B2313" s="194"/>
      <c r="C2313" s="195"/>
      <c r="D2313" s="195"/>
      <c r="E2313" s="195"/>
      <c r="F2313" s="196"/>
      <c r="G2313" s="197" t="str">
        <f t="shared" si="72"/>
        <v/>
      </c>
      <c r="H2313" s="203"/>
      <c r="I2313" s="97"/>
      <c r="J2313" s="3" t="b">
        <f t="shared" si="73"/>
        <v>0</v>
      </c>
      <c r="K2313" s="1" t="b">
        <f>IF(AND(B2313&lt;&gt;"",COUNTIF(Buildings!B:B,B2313)=0),TRUE,FALSE)</f>
        <v>0</v>
      </c>
    </row>
    <row r="2314" spans="1:11" s="3" customFormat="1" ht="16.5" customHeight="1">
      <c r="A2314" s="96"/>
      <c r="B2314" s="199"/>
      <c r="C2314" s="200"/>
      <c r="D2314" s="200"/>
      <c r="E2314" s="200"/>
      <c r="F2314" s="201"/>
      <c r="G2314" s="197" t="str">
        <f t="shared" si="72"/>
        <v/>
      </c>
      <c r="H2314" s="203"/>
      <c r="I2314" s="97"/>
      <c r="J2314" s="3" t="b">
        <f t="shared" si="73"/>
        <v>0</v>
      </c>
      <c r="K2314" s="1" t="b">
        <f>IF(AND(B2314&lt;&gt;"",COUNTIF(Buildings!B:B,B2314)=0),TRUE,FALSE)</f>
        <v>0</v>
      </c>
    </row>
    <row r="2315" spans="1:11" s="3" customFormat="1" ht="16.5" customHeight="1">
      <c r="A2315" s="96"/>
      <c r="B2315" s="194"/>
      <c r="C2315" s="195"/>
      <c r="D2315" s="195"/>
      <c r="E2315" s="195"/>
      <c r="F2315" s="196"/>
      <c r="G2315" s="197" t="str">
        <f t="shared" si="72"/>
        <v/>
      </c>
      <c r="H2315" s="203"/>
      <c r="I2315" s="97"/>
      <c r="J2315" s="3" t="b">
        <f t="shared" si="73"/>
        <v>0</v>
      </c>
      <c r="K2315" s="1" t="b">
        <f>IF(AND(B2315&lt;&gt;"",COUNTIF(Buildings!B:B,B2315)=0),TRUE,FALSE)</f>
        <v>0</v>
      </c>
    </row>
    <row r="2316" spans="1:11" s="3" customFormat="1" ht="16.5" customHeight="1">
      <c r="A2316" s="96"/>
      <c r="B2316" s="199"/>
      <c r="C2316" s="200"/>
      <c r="D2316" s="200"/>
      <c r="E2316" s="200"/>
      <c r="F2316" s="201"/>
      <c r="G2316" s="197" t="str">
        <f t="shared" si="72"/>
        <v/>
      </c>
      <c r="H2316" s="203"/>
      <c r="I2316" s="97"/>
      <c r="J2316" s="3" t="b">
        <f t="shared" si="73"/>
        <v>0</v>
      </c>
      <c r="K2316" s="1" t="b">
        <f>IF(AND(B2316&lt;&gt;"",COUNTIF(Buildings!B:B,B2316)=0),TRUE,FALSE)</f>
        <v>0</v>
      </c>
    </row>
    <row r="2317" spans="1:11" s="3" customFormat="1" ht="16.5" customHeight="1">
      <c r="A2317" s="96"/>
      <c r="B2317" s="194"/>
      <c r="C2317" s="195"/>
      <c r="D2317" s="195"/>
      <c r="E2317" s="195"/>
      <c r="F2317" s="196"/>
      <c r="G2317" s="197" t="str">
        <f t="shared" si="72"/>
        <v/>
      </c>
      <c r="H2317" s="203"/>
      <c r="I2317" s="97"/>
      <c r="J2317" s="3" t="b">
        <f t="shared" si="73"/>
        <v>0</v>
      </c>
      <c r="K2317" s="1" t="b">
        <f>IF(AND(B2317&lt;&gt;"",COUNTIF(Buildings!B:B,B2317)=0),TRUE,FALSE)</f>
        <v>0</v>
      </c>
    </row>
    <row r="2318" spans="1:11" s="3" customFormat="1" ht="16.5" customHeight="1">
      <c r="A2318" s="96"/>
      <c r="B2318" s="199"/>
      <c r="C2318" s="200"/>
      <c r="D2318" s="200"/>
      <c r="E2318" s="200"/>
      <c r="F2318" s="201"/>
      <c r="G2318" s="197" t="str">
        <f t="shared" si="72"/>
        <v/>
      </c>
      <c r="H2318" s="203"/>
      <c r="I2318" s="97"/>
      <c r="J2318" s="3" t="b">
        <f t="shared" si="73"/>
        <v>0</v>
      </c>
      <c r="K2318" s="1" t="b">
        <f>IF(AND(B2318&lt;&gt;"",COUNTIF(Buildings!B:B,B2318)=0),TRUE,FALSE)</f>
        <v>0</v>
      </c>
    </row>
    <row r="2319" spans="1:11" s="3" customFormat="1" ht="16.5" customHeight="1">
      <c r="A2319" s="96"/>
      <c r="B2319" s="194"/>
      <c r="C2319" s="195"/>
      <c r="D2319" s="195"/>
      <c r="E2319" s="195"/>
      <c r="F2319" s="196"/>
      <c r="G2319" s="197" t="str">
        <f t="shared" si="72"/>
        <v/>
      </c>
      <c r="H2319" s="203"/>
      <c r="I2319" s="97"/>
      <c r="J2319" s="3" t="b">
        <f t="shared" si="73"/>
        <v>0</v>
      </c>
      <c r="K2319" s="1" t="b">
        <f>IF(AND(B2319&lt;&gt;"",COUNTIF(Buildings!B:B,B2319)=0),TRUE,FALSE)</f>
        <v>0</v>
      </c>
    </row>
    <row r="2320" spans="1:11" s="3" customFormat="1" ht="16.5" customHeight="1">
      <c r="A2320" s="96"/>
      <c r="B2320" s="199"/>
      <c r="C2320" s="200"/>
      <c r="D2320" s="200"/>
      <c r="E2320" s="200"/>
      <c r="F2320" s="201"/>
      <c r="G2320" s="197" t="str">
        <f t="shared" si="72"/>
        <v/>
      </c>
      <c r="H2320" s="203"/>
      <c r="I2320" s="97"/>
      <c r="J2320" s="3" t="b">
        <f t="shared" si="73"/>
        <v>0</v>
      </c>
      <c r="K2320" s="1" t="b">
        <f>IF(AND(B2320&lt;&gt;"",COUNTIF(Buildings!B:B,B2320)=0),TRUE,FALSE)</f>
        <v>0</v>
      </c>
    </row>
    <row r="2321" spans="1:11" s="3" customFormat="1" ht="16.5" customHeight="1">
      <c r="A2321" s="96"/>
      <c r="B2321" s="194"/>
      <c r="C2321" s="195"/>
      <c r="D2321" s="195"/>
      <c r="E2321" s="195"/>
      <c r="F2321" s="196"/>
      <c r="G2321" s="197" t="str">
        <f t="shared" si="72"/>
        <v/>
      </c>
      <c r="H2321" s="203"/>
      <c r="I2321" s="97"/>
      <c r="J2321" s="3" t="b">
        <f t="shared" si="73"/>
        <v>0</v>
      </c>
      <c r="K2321" s="1" t="b">
        <f>IF(AND(B2321&lt;&gt;"",COUNTIF(Buildings!B:B,B2321)=0),TRUE,FALSE)</f>
        <v>0</v>
      </c>
    </row>
    <row r="2322" spans="1:11" s="3" customFormat="1" ht="16.5" customHeight="1">
      <c r="A2322" s="96"/>
      <c r="B2322" s="199"/>
      <c r="C2322" s="200"/>
      <c r="D2322" s="200"/>
      <c r="E2322" s="200"/>
      <c r="F2322" s="201"/>
      <c r="G2322" s="197" t="str">
        <f t="shared" si="72"/>
        <v/>
      </c>
      <c r="H2322" s="203"/>
      <c r="I2322" s="97"/>
      <c r="J2322" s="3" t="b">
        <f t="shared" si="73"/>
        <v>0</v>
      </c>
      <c r="K2322" s="1" t="b">
        <f>IF(AND(B2322&lt;&gt;"",COUNTIF(Buildings!B:B,B2322)=0),TRUE,FALSE)</f>
        <v>0</v>
      </c>
    </row>
    <row r="2323" spans="1:11" s="3" customFormat="1" ht="16.5" customHeight="1">
      <c r="A2323" s="96"/>
      <c r="B2323" s="194"/>
      <c r="C2323" s="195"/>
      <c r="D2323" s="195"/>
      <c r="E2323" s="195"/>
      <c r="F2323" s="196"/>
      <c r="G2323" s="197" t="str">
        <f t="shared" si="72"/>
        <v/>
      </c>
      <c r="H2323" s="203"/>
      <c r="I2323" s="97"/>
      <c r="J2323" s="3" t="b">
        <f t="shared" si="73"/>
        <v>0</v>
      </c>
      <c r="K2323" s="1" t="b">
        <f>IF(AND(B2323&lt;&gt;"",COUNTIF(Buildings!B:B,B2323)=0),TRUE,FALSE)</f>
        <v>0</v>
      </c>
    </row>
    <row r="2324" spans="1:11" s="3" customFormat="1" ht="16.5" customHeight="1">
      <c r="A2324" s="96"/>
      <c r="B2324" s="199"/>
      <c r="C2324" s="200"/>
      <c r="D2324" s="200"/>
      <c r="E2324" s="200"/>
      <c r="F2324" s="201"/>
      <c r="G2324" s="197" t="str">
        <f t="shared" si="72"/>
        <v/>
      </c>
      <c r="H2324" s="203"/>
      <c r="I2324" s="97"/>
      <c r="J2324" s="3" t="b">
        <f t="shared" si="73"/>
        <v>0</v>
      </c>
      <c r="K2324" s="1" t="b">
        <f>IF(AND(B2324&lt;&gt;"",COUNTIF(Buildings!B:B,B2324)=0),TRUE,FALSE)</f>
        <v>0</v>
      </c>
    </row>
    <row r="2325" spans="1:11" s="3" customFormat="1" ht="16.5" customHeight="1">
      <c r="A2325" s="96"/>
      <c r="B2325" s="194"/>
      <c r="C2325" s="195"/>
      <c r="D2325" s="195"/>
      <c r="E2325" s="195"/>
      <c r="F2325" s="196"/>
      <c r="G2325" s="197" t="str">
        <f t="shared" si="72"/>
        <v/>
      </c>
      <c r="H2325" s="203"/>
      <c r="I2325" s="97"/>
      <c r="J2325" s="3" t="b">
        <f t="shared" si="73"/>
        <v>0</v>
      </c>
      <c r="K2325" s="1" t="b">
        <f>IF(AND(B2325&lt;&gt;"",COUNTIF(Buildings!B:B,B2325)=0),TRUE,FALSE)</f>
        <v>0</v>
      </c>
    </row>
    <row r="2326" spans="1:11" s="3" customFormat="1" ht="16.5" customHeight="1">
      <c r="A2326" s="96"/>
      <c r="B2326" s="199"/>
      <c r="C2326" s="200"/>
      <c r="D2326" s="200"/>
      <c r="E2326" s="200"/>
      <c r="F2326" s="201"/>
      <c r="G2326" s="197" t="str">
        <f t="shared" si="72"/>
        <v/>
      </c>
      <c r="H2326" s="203"/>
      <c r="I2326" s="97"/>
      <c r="J2326" s="3" t="b">
        <f t="shared" si="73"/>
        <v>0</v>
      </c>
      <c r="K2326" s="1" t="b">
        <f>IF(AND(B2326&lt;&gt;"",COUNTIF(Buildings!B:B,B2326)=0),TRUE,FALSE)</f>
        <v>0</v>
      </c>
    </row>
    <row r="2327" spans="1:11" s="3" customFormat="1" ht="16.5" customHeight="1">
      <c r="A2327" s="96"/>
      <c r="B2327" s="194"/>
      <c r="C2327" s="195"/>
      <c r="D2327" s="195"/>
      <c r="E2327" s="195"/>
      <c r="F2327" s="196"/>
      <c r="G2327" s="197" t="str">
        <f t="shared" si="72"/>
        <v/>
      </c>
      <c r="H2327" s="203"/>
      <c r="I2327" s="97"/>
      <c r="J2327" s="3" t="b">
        <f t="shared" si="73"/>
        <v>0</v>
      </c>
      <c r="K2327" s="1" t="b">
        <f>IF(AND(B2327&lt;&gt;"",COUNTIF(Buildings!B:B,B2327)=0),TRUE,FALSE)</f>
        <v>0</v>
      </c>
    </row>
    <row r="2328" spans="1:11" s="3" customFormat="1" ht="16.5" customHeight="1">
      <c r="A2328" s="96"/>
      <c r="B2328" s="199"/>
      <c r="C2328" s="200"/>
      <c r="D2328" s="200"/>
      <c r="E2328" s="200"/>
      <c r="F2328" s="201"/>
      <c r="G2328" s="197" t="str">
        <f t="shared" si="72"/>
        <v/>
      </c>
      <c r="H2328" s="203"/>
      <c r="I2328" s="97"/>
      <c r="J2328" s="3" t="b">
        <f t="shared" si="73"/>
        <v>0</v>
      </c>
      <c r="K2328" s="1" t="b">
        <f>IF(AND(B2328&lt;&gt;"",COUNTIF(Buildings!B:B,B2328)=0),TRUE,FALSE)</f>
        <v>0</v>
      </c>
    </row>
    <row r="2329" spans="1:11" s="3" customFormat="1" ht="16.5" customHeight="1">
      <c r="A2329" s="96"/>
      <c r="B2329" s="194"/>
      <c r="C2329" s="195"/>
      <c r="D2329" s="195"/>
      <c r="E2329" s="195"/>
      <c r="F2329" s="196"/>
      <c r="G2329" s="197" t="str">
        <f t="shared" si="72"/>
        <v/>
      </c>
      <c r="H2329" s="203"/>
      <c r="I2329" s="97"/>
      <c r="J2329" s="3" t="b">
        <f t="shared" si="73"/>
        <v>0</v>
      </c>
      <c r="K2329" s="1" t="b">
        <f>IF(AND(B2329&lt;&gt;"",COUNTIF(Buildings!B:B,B2329)=0),TRUE,FALSE)</f>
        <v>0</v>
      </c>
    </row>
    <row r="2330" spans="1:11" s="3" customFormat="1" ht="16.5" customHeight="1">
      <c r="A2330" s="96"/>
      <c r="B2330" s="199"/>
      <c r="C2330" s="200"/>
      <c r="D2330" s="200"/>
      <c r="E2330" s="200"/>
      <c r="F2330" s="201"/>
      <c r="G2330" s="197" t="str">
        <f t="shared" si="72"/>
        <v/>
      </c>
      <c r="H2330" s="203"/>
      <c r="I2330" s="97"/>
      <c r="J2330" s="3" t="b">
        <f t="shared" si="73"/>
        <v>0</v>
      </c>
      <c r="K2330" s="1" t="b">
        <f>IF(AND(B2330&lt;&gt;"",COUNTIF(Buildings!B:B,B2330)=0),TRUE,FALSE)</f>
        <v>0</v>
      </c>
    </row>
    <row r="2331" spans="1:11" s="3" customFormat="1" ht="16.5" customHeight="1">
      <c r="A2331" s="96"/>
      <c r="B2331" s="194"/>
      <c r="C2331" s="195"/>
      <c r="D2331" s="195"/>
      <c r="E2331" s="195"/>
      <c r="F2331" s="196"/>
      <c r="G2331" s="197" t="str">
        <f t="shared" si="72"/>
        <v/>
      </c>
      <c r="H2331" s="203"/>
      <c r="I2331" s="97"/>
      <c r="J2331" s="3" t="b">
        <f t="shared" si="73"/>
        <v>0</v>
      </c>
      <c r="K2331" s="1" t="b">
        <f>IF(AND(B2331&lt;&gt;"",COUNTIF(Buildings!B:B,B2331)=0),TRUE,FALSE)</f>
        <v>0</v>
      </c>
    </row>
    <row r="2332" spans="1:11" s="3" customFormat="1" ht="16.5" customHeight="1">
      <c r="A2332" s="96"/>
      <c r="B2332" s="199"/>
      <c r="C2332" s="200"/>
      <c r="D2332" s="200"/>
      <c r="E2332" s="200"/>
      <c r="F2332" s="201"/>
      <c r="G2332" s="197" t="str">
        <f t="shared" si="72"/>
        <v/>
      </c>
      <c r="H2332" s="203"/>
      <c r="I2332" s="97"/>
      <c r="J2332" s="3" t="b">
        <f t="shared" si="73"/>
        <v>0</v>
      </c>
      <c r="K2332" s="1" t="b">
        <f>IF(AND(B2332&lt;&gt;"",COUNTIF(Buildings!B:B,B2332)=0),TRUE,FALSE)</f>
        <v>0</v>
      </c>
    </row>
    <row r="2333" spans="1:11" s="3" customFormat="1" ht="16.5" customHeight="1">
      <c r="A2333" s="96"/>
      <c r="B2333" s="194"/>
      <c r="C2333" s="195"/>
      <c r="D2333" s="195"/>
      <c r="E2333" s="195"/>
      <c r="F2333" s="196"/>
      <c r="G2333" s="197" t="str">
        <f t="shared" si="72"/>
        <v/>
      </c>
      <c r="H2333" s="203"/>
      <c r="I2333" s="97"/>
      <c r="J2333" s="3" t="b">
        <f t="shared" si="73"/>
        <v>0</v>
      </c>
      <c r="K2333" s="1" t="b">
        <f>IF(AND(B2333&lt;&gt;"",COUNTIF(Buildings!B:B,B2333)=0),TRUE,FALSE)</f>
        <v>0</v>
      </c>
    </row>
    <row r="2334" spans="1:11" s="3" customFormat="1" ht="16.5" customHeight="1">
      <c r="A2334" s="96"/>
      <c r="B2334" s="199"/>
      <c r="C2334" s="200"/>
      <c r="D2334" s="200"/>
      <c r="E2334" s="200"/>
      <c r="F2334" s="201"/>
      <c r="G2334" s="197" t="str">
        <f t="shared" si="72"/>
        <v/>
      </c>
      <c r="H2334" s="203"/>
      <c r="I2334" s="97"/>
      <c r="J2334" s="3" t="b">
        <f t="shared" si="73"/>
        <v>0</v>
      </c>
      <c r="K2334" s="1" t="b">
        <f>IF(AND(B2334&lt;&gt;"",COUNTIF(Buildings!B:B,B2334)=0),TRUE,FALSE)</f>
        <v>0</v>
      </c>
    </row>
    <row r="2335" spans="1:11" s="3" customFormat="1" ht="16.5" customHeight="1">
      <c r="A2335" s="96"/>
      <c r="B2335" s="194"/>
      <c r="C2335" s="195"/>
      <c r="D2335" s="195"/>
      <c r="E2335" s="195"/>
      <c r="F2335" s="196"/>
      <c r="G2335" s="197" t="str">
        <f t="shared" si="72"/>
        <v/>
      </c>
      <c r="H2335" s="203"/>
      <c r="I2335" s="97"/>
      <c r="J2335" s="3" t="b">
        <f t="shared" si="73"/>
        <v>0</v>
      </c>
      <c r="K2335" s="1" t="b">
        <f>IF(AND(B2335&lt;&gt;"",COUNTIF(Buildings!B:B,B2335)=0),TRUE,FALSE)</f>
        <v>0</v>
      </c>
    </row>
    <row r="2336" spans="1:11" s="3" customFormat="1" ht="16.5" customHeight="1">
      <c r="A2336" s="96"/>
      <c r="B2336" s="199"/>
      <c r="C2336" s="200"/>
      <c r="D2336" s="200"/>
      <c r="E2336" s="200"/>
      <c r="F2336" s="201"/>
      <c r="G2336" s="197" t="str">
        <f t="shared" si="72"/>
        <v/>
      </c>
      <c r="H2336" s="203"/>
      <c r="I2336" s="97"/>
      <c r="J2336" s="3" t="b">
        <f t="shared" si="73"/>
        <v>0</v>
      </c>
      <c r="K2336" s="1" t="b">
        <f>IF(AND(B2336&lt;&gt;"",COUNTIF(Buildings!B:B,B2336)=0),TRUE,FALSE)</f>
        <v>0</v>
      </c>
    </row>
    <row r="2337" spans="1:11" s="3" customFormat="1" ht="16.5" customHeight="1">
      <c r="A2337" s="96"/>
      <c r="B2337" s="194"/>
      <c r="C2337" s="195"/>
      <c r="D2337" s="195"/>
      <c r="E2337" s="195"/>
      <c r="F2337" s="196"/>
      <c r="G2337" s="197" t="str">
        <f t="shared" si="72"/>
        <v/>
      </c>
      <c r="H2337" s="203"/>
      <c r="I2337" s="97"/>
      <c r="J2337" s="3" t="b">
        <f t="shared" si="73"/>
        <v>0</v>
      </c>
      <c r="K2337" s="1" t="b">
        <f>IF(AND(B2337&lt;&gt;"",COUNTIF(Buildings!B:B,B2337)=0),TRUE,FALSE)</f>
        <v>0</v>
      </c>
    </row>
    <row r="2338" spans="1:11" s="3" customFormat="1" ht="16.5" customHeight="1">
      <c r="A2338" s="96"/>
      <c r="B2338" s="199"/>
      <c r="C2338" s="200"/>
      <c r="D2338" s="200"/>
      <c r="E2338" s="200"/>
      <c r="F2338" s="201"/>
      <c r="G2338" s="197" t="str">
        <f t="shared" si="72"/>
        <v/>
      </c>
      <c r="H2338" s="203"/>
      <c r="I2338" s="97"/>
      <c r="J2338" s="3" t="b">
        <f t="shared" si="73"/>
        <v>0</v>
      </c>
      <c r="K2338" s="1" t="b">
        <f>IF(AND(B2338&lt;&gt;"",COUNTIF(Buildings!B:B,B2338)=0),TRUE,FALSE)</f>
        <v>0</v>
      </c>
    </row>
    <row r="2339" spans="1:11" s="3" customFormat="1" ht="16.5" customHeight="1">
      <c r="A2339" s="96"/>
      <c r="B2339" s="194"/>
      <c r="C2339" s="195"/>
      <c r="D2339" s="195"/>
      <c r="E2339" s="195"/>
      <c r="F2339" s="196"/>
      <c r="G2339" s="197" t="str">
        <f t="shared" si="72"/>
        <v/>
      </c>
      <c r="H2339" s="203"/>
      <c r="I2339" s="97"/>
      <c r="J2339" s="3" t="b">
        <f t="shared" si="73"/>
        <v>0</v>
      </c>
      <c r="K2339" s="1" t="b">
        <f>IF(AND(B2339&lt;&gt;"",COUNTIF(Buildings!B:B,B2339)=0),TRUE,FALSE)</f>
        <v>0</v>
      </c>
    </row>
    <row r="2340" spans="1:11" s="3" customFormat="1" ht="16.5" customHeight="1">
      <c r="A2340" s="96"/>
      <c r="B2340" s="199"/>
      <c r="C2340" s="200"/>
      <c r="D2340" s="200"/>
      <c r="E2340" s="200"/>
      <c r="F2340" s="201"/>
      <c r="G2340" s="197" t="str">
        <f t="shared" si="72"/>
        <v/>
      </c>
      <c r="H2340" s="203"/>
      <c r="I2340" s="97"/>
      <c r="J2340" s="3" t="b">
        <f t="shared" si="73"/>
        <v>0</v>
      </c>
      <c r="K2340" s="1" t="b">
        <f>IF(AND(B2340&lt;&gt;"",COUNTIF(Buildings!B:B,B2340)=0),TRUE,FALSE)</f>
        <v>0</v>
      </c>
    </row>
    <row r="2341" spans="1:11" s="3" customFormat="1" ht="16.5" customHeight="1">
      <c r="A2341" s="96"/>
      <c r="B2341" s="194"/>
      <c r="C2341" s="195"/>
      <c r="D2341" s="195"/>
      <c r="E2341" s="195"/>
      <c r="F2341" s="196"/>
      <c r="G2341" s="197" t="str">
        <f t="shared" si="72"/>
        <v/>
      </c>
      <c r="H2341" s="203"/>
      <c r="I2341" s="97"/>
      <c r="J2341" s="3" t="b">
        <f t="shared" si="73"/>
        <v>0</v>
      </c>
      <c r="K2341" s="1" t="b">
        <f>IF(AND(B2341&lt;&gt;"",COUNTIF(Buildings!B:B,B2341)=0),TRUE,FALSE)</f>
        <v>0</v>
      </c>
    </row>
    <row r="2342" spans="1:11" s="3" customFormat="1" ht="16.5" customHeight="1">
      <c r="A2342" s="96"/>
      <c r="B2342" s="199"/>
      <c r="C2342" s="200"/>
      <c r="D2342" s="200"/>
      <c r="E2342" s="200"/>
      <c r="F2342" s="201"/>
      <c r="G2342" s="197" t="str">
        <f t="shared" si="72"/>
        <v/>
      </c>
      <c r="H2342" s="203"/>
      <c r="I2342" s="97"/>
      <c r="J2342" s="3" t="b">
        <f t="shared" si="73"/>
        <v>0</v>
      </c>
      <c r="K2342" s="1" t="b">
        <f>IF(AND(B2342&lt;&gt;"",COUNTIF(Buildings!B:B,B2342)=0),TRUE,FALSE)</f>
        <v>0</v>
      </c>
    </row>
    <row r="2343" spans="1:11" s="3" customFormat="1" ht="16.5" customHeight="1">
      <c r="A2343" s="96"/>
      <c r="B2343" s="194"/>
      <c r="C2343" s="195"/>
      <c r="D2343" s="195"/>
      <c r="E2343" s="195"/>
      <c r="F2343" s="196"/>
      <c r="G2343" s="197" t="str">
        <f t="shared" si="72"/>
        <v/>
      </c>
      <c r="H2343" s="203"/>
      <c r="I2343" s="97"/>
      <c r="J2343" s="3" t="b">
        <f t="shared" si="73"/>
        <v>0</v>
      </c>
      <c r="K2343" s="1" t="b">
        <f>IF(AND(B2343&lt;&gt;"",COUNTIF(Buildings!B:B,B2343)=0),TRUE,FALSE)</f>
        <v>0</v>
      </c>
    </row>
    <row r="2344" spans="1:11" s="3" customFormat="1" ht="16.5" customHeight="1">
      <c r="A2344" s="96"/>
      <c r="B2344" s="199"/>
      <c r="C2344" s="200"/>
      <c r="D2344" s="200"/>
      <c r="E2344" s="200"/>
      <c r="F2344" s="201"/>
      <c r="G2344" s="197" t="str">
        <f t="shared" si="72"/>
        <v/>
      </c>
      <c r="H2344" s="203"/>
      <c r="I2344" s="97"/>
      <c r="J2344" s="3" t="b">
        <f t="shared" si="73"/>
        <v>0</v>
      </c>
      <c r="K2344" s="1" t="b">
        <f>IF(AND(B2344&lt;&gt;"",COUNTIF(Buildings!B:B,B2344)=0),TRUE,FALSE)</f>
        <v>0</v>
      </c>
    </row>
    <row r="2345" spans="1:11" s="3" customFormat="1" ht="16.5" customHeight="1">
      <c r="A2345" s="96"/>
      <c r="B2345" s="194"/>
      <c r="C2345" s="195"/>
      <c r="D2345" s="195"/>
      <c r="E2345" s="195"/>
      <c r="F2345" s="196"/>
      <c r="G2345" s="197" t="str">
        <f t="shared" si="72"/>
        <v/>
      </c>
      <c r="H2345" s="203"/>
      <c r="I2345" s="97"/>
      <c r="J2345" s="3" t="b">
        <f t="shared" si="73"/>
        <v>0</v>
      </c>
      <c r="K2345" s="1" t="b">
        <f>IF(AND(B2345&lt;&gt;"",COUNTIF(Buildings!B:B,B2345)=0),TRUE,FALSE)</f>
        <v>0</v>
      </c>
    </row>
    <row r="2346" spans="1:11" s="3" customFormat="1" ht="16.5" customHeight="1">
      <c r="A2346" s="96"/>
      <c r="B2346" s="199"/>
      <c r="C2346" s="200"/>
      <c r="D2346" s="200"/>
      <c r="E2346" s="200"/>
      <c r="F2346" s="201"/>
      <c r="G2346" s="197" t="str">
        <f t="shared" si="72"/>
        <v/>
      </c>
      <c r="H2346" s="203"/>
      <c r="I2346" s="97"/>
      <c r="J2346" s="3" t="b">
        <f t="shared" si="73"/>
        <v>0</v>
      </c>
      <c r="K2346" s="1" t="b">
        <f>IF(AND(B2346&lt;&gt;"",COUNTIF(Buildings!B:B,B2346)=0),TRUE,FALSE)</f>
        <v>0</v>
      </c>
    </row>
    <row r="2347" spans="1:11" s="3" customFormat="1" ht="16.5" customHeight="1">
      <c r="A2347" s="96"/>
      <c r="B2347" s="194"/>
      <c r="C2347" s="195"/>
      <c r="D2347" s="195"/>
      <c r="E2347" s="195"/>
      <c r="F2347" s="196"/>
      <c r="G2347" s="197" t="str">
        <f t="shared" si="72"/>
        <v/>
      </c>
      <c r="H2347" s="203"/>
      <c r="I2347" s="97"/>
      <c r="J2347" s="3" t="b">
        <f t="shared" si="73"/>
        <v>0</v>
      </c>
      <c r="K2347" s="1" t="b">
        <f>IF(AND(B2347&lt;&gt;"",COUNTIF(Buildings!B:B,B2347)=0),TRUE,FALSE)</f>
        <v>0</v>
      </c>
    </row>
    <row r="2348" spans="1:11" s="3" customFormat="1" ht="16.5" customHeight="1">
      <c r="A2348" s="96"/>
      <c r="B2348" s="199"/>
      <c r="C2348" s="200"/>
      <c r="D2348" s="200"/>
      <c r="E2348" s="200"/>
      <c r="F2348" s="201"/>
      <c r="G2348" s="197" t="str">
        <f t="shared" si="72"/>
        <v/>
      </c>
      <c r="H2348" s="203"/>
      <c r="I2348" s="97"/>
      <c r="J2348" s="3" t="b">
        <f t="shared" si="73"/>
        <v>0</v>
      </c>
      <c r="K2348" s="1" t="b">
        <f>IF(AND(B2348&lt;&gt;"",COUNTIF(Buildings!B:B,B2348)=0),TRUE,FALSE)</f>
        <v>0</v>
      </c>
    </row>
    <row r="2349" spans="1:11" s="3" customFormat="1" ht="16.5" customHeight="1">
      <c r="A2349" s="96"/>
      <c r="B2349" s="194"/>
      <c r="C2349" s="195"/>
      <c r="D2349" s="195"/>
      <c r="E2349" s="195"/>
      <c r="F2349" s="196"/>
      <c r="G2349" s="197" t="str">
        <f t="shared" si="72"/>
        <v/>
      </c>
      <c r="H2349" s="203"/>
      <c r="I2349" s="97"/>
      <c r="J2349" s="3" t="b">
        <f t="shared" si="73"/>
        <v>0</v>
      </c>
      <c r="K2349" s="1" t="b">
        <f>IF(AND(B2349&lt;&gt;"",COUNTIF(Buildings!B:B,B2349)=0),TRUE,FALSE)</f>
        <v>0</v>
      </c>
    </row>
    <row r="2350" spans="1:11" s="3" customFormat="1" ht="16.5" customHeight="1">
      <c r="A2350" s="96"/>
      <c r="B2350" s="199"/>
      <c r="C2350" s="200"/>
      <c r="D2350" s="200"/>
      <c r="E2350" s="200"/>
      <c r="F2350" s="201"/>
      <c r="G2350" s="197" t="str">
        <f t="shared" si="72"/>
        <v/>
      </c>
      <c r="H2350" s="203"/>
      <c r="I2350" s="97"/>
      <c r="J2350" s="3" t="b">
        <f t="shared" si="73"/>
        <v>0</v>
      </c>
      <c r="K2350" s="1" t="b">
        <f>IF(AND(B2350&lt;&gt;"",COUNTIF(Buildings!B:B,B2350)=0),TRUE,FALSE)</f>
        <v>0</v>
      </c>
    </row>
    <row r="2351" spans="1:11" s="3" customFormat="1" ht="16.5" customHeight="1">
      <c r="A2351" s="96"/>
      <c r="B2351" s="194"/>
      <c r="C2351" s="195"/>
      <c r="D2351" s="195"/>
      <c r="E2351" s="195"/>
      <c r="F2351" s="196"/>
      <c r="G2351" s="197" t="str">
        <f t="shared" si="72"/>
        <v/>
      </c>
      <c r="H2351" s="203"/>
      <c r="I2351" s="97"/>
      <c r="J2351" s="3" t="b">
        <f t="shared" si="73"/>
        <v>0</v>
      </c>
      <c r="K2351" s="1" t="b">
        <f>IF(AND(B2351&lt;&gt;"",COUNTIF(Buildings!B:B,B2351)=0),TRUE,FALSE)</f>
        <v>0</v>
      </c>
    </row>
    <row r="2352" spans="1:11" s="3" customFormat="1" ht="16.5" customHeight="1">
      <c r="A2352" s="96"/>
      <c r="B2352" s="199"/>
      <c r="C2352" s="200"/>
      <c r="D2352" s="200"/>
      <c r="E2352" s="200"/>
      <c r="F2352" s="201"/>
      <c r="G2352" s="197" t="str">
        <f t="shared" si="72"/>
        <v/>
      </c>
      <c r="H2352" s="203"/>
      <c r="I2352" s="97"/>
      <c r="J2352" s="3" t="b">
        <f t="shared" si="73"/>
        <v>0</v>
      </c>
      <c r="K2352" s="1" t="b">
        <f>IF(AND(B2352&lt;&gt;"",COUNTIF(Buildings!B:B,B2352)=0),TRUE,FALSE)</f>
        <v>0</v>
      </c>
    </row>
    <row r="2353" spans="1:11" s="3" customFormat="1" ht="16.5" customHeight="1">
      <c r="A2353" s="96"/>
      <c r="B2353" s="194"/>
      <c r="C2353" s="195"/>
      <c r="D2353" s="195"/>
      <c r="E2353" s="195"/>
      <c r="F2353" s="196"/>
      <c r="G2353" s="197" t="str">
        <f t="shared" si="72"/>
        <v/>
      </c>
      <c r="H2353" s="203"/>
      <c r="I2353" s="97"/>
      <c r="J2353" s="3" t="b">
        <f t="shared" si="73"/>
        <v>0</v>
      </c>
      <c r="K2353" s="1" t="b">
        <f>IF(AND(B2353&lt;&gt;"",COUNTIF(Buildings!B:B,B2353)=0),TRUE,FALSE)</f>
        <v>0</v>
      </c>
    </row>
    <row r="2354" spans="1:11" s="3" customFormat="1" ht="16.5" customHeight="1">
      <c r="A2354" s="96"/>
      <c r="B2354" s="199"/>
      <c r="C2354" s="200"/>
      <c r="D2354" s="200"/>
      <c r="E2354" s="200"/>
      <c r="F2354" s="201"/>
      <c r="G2354" s="197" t="str">
        <f t="shared" si="72"/>
        <v/>
      </c>
      <c r="H2354" s="203"/>
      <c r="I2354" s="97"/>
      <c r="J2354" s="3" t="b">
        <f t="shared" si="73"/>
        <v>0</v>
      </c>
      <c r="K2354" s="1" t="b">
        <f>IF(AND(B2354&lt;&gt;"",COUNTIF(Buildings!B:B,B2354)=0),TRUE,FALSE)</f>
        <v>0</v>
      </c>
    </row>
    <row r="2355" spans="1:11" s="3" customFormat="1" ht="16.5" customHeight="1">
      <c r="A2355" s="96"/>
      <c r="B2355" s="194"/>
      <c r="C2355" s="195"/>
      <c r="D2355" s="195"/>
      <c r="E2355" s="195"/>
      <c r="F2355" s="196"/>
      <c r="G2355" s="197" t="str">
        <f t="shared" si="72"/>
        <v/>
      </c>
      <c r="H2355" s="203"/>
      <c r="I2355" s="97"/>
      <c r="J2355" s="3" t="b">
        <f t="shared" si="73"/>
        <v>0</v>
      </c>
      <c r="K2355" s="1" t="b">
        <f>IF(AND(B2355&lt;&gt;"",COUNTIF(Buildings!B:B,B2355)=0),TRUE,FALSE)</f>
        <v>0</v>
      </c>
    </row>
    <row r="2356" spans="1:11" s="3" customFormat="1" ht="16.5" customHeight="1">
      <c r="A2356" s="96"/>
      <c r="B2356" s="199"/>
      <c r="C2356" s="200"/>
      <c r="D2356" s="200"/>
      <c r="E2356" s="200"/>
      <c r="F2356" s="201"/>
      <c r="G2356" s="197" t="str">
        <f t="shared" si="72"/>
        <v/>
      </c>
      <c r="H2356" s="203"/>
      <c r="I2356" s="97"/>
      <c r="J2356" s="3" t="b">
        <f t="shared" si="73"/>
        <v>0</v>
      </c>
      <c r="K2356" s="1" t="b">
        <f>IF(AND(B2356&lt;&gt;"",COUNTIF(Buildings!B:B,B2356)=0),TRUE,FALSE)</f>
        <v>0</v>
      </c>
    </row>
    <row r="2357" spans="1:11" s="3" customFormat="1" ht="16.5" customHeight="1">
      <c r="A2357" s="96"/>
      <c r="B2357" s="194"/>
      <c r="C2357" s="195"/>
      <c r="D2357" s="195"/>
      <c r="E2357" s="195"/>
      <c r="F2357" s="196"/>
      <c r="G2357" s="197" t="str">
        <f t="shared" si="72"/>
        <v/>
      </c>
      <c r="H2357" s="203"/>
      <c r="I2357" s="97"/>
      <c r="J2357" s="3" t="b">
        <f t="shared" si="73"/>
        <v>0</v>
      </c>
      <c r="K2357" s="1" t="b">
        <f>IF(AND(B2357&lt;&gt;"",COUNTIF(Buildings!B:B,B2357)=0),TRUE,FALSE)</f>
        <v>0</v>
      </c>
    </row>
    <row r="2358" spans="1:11" s="3" customFormat="1" ht="16.5" customHeight="1">
      <c r="A2358" s="96"/>
      <c r="B2358" s="199"/>
      <c r="C2358" s="200"/>
      <c r="D2358" s="200"/>
      <c r="E2358" s="200"/>
      <c r="F2358" s="201"/>
      <c r="G2358" s="197" t="str">
        <f t="shared" si="72"/>
        <v/>
      </c>
      <c r="H2358" s="203"/>
      <c r="I2358" s="97"/>
      <c r="J2358" s="3" t="b">
        <f t="shared" si="73"/>
        <v>0</v>
      </c>
      <c r="K2358" s="1" t="b">
        <f>IF(AND(B2358&lt;&gt;"",COUNTIF(Buildings!B:B,B2358)=0),TRUE,FALSE)</f>
        <v>0</v>
      </c>
    </row>
    <row r="2359" spans="1:11" s="3" customFormat="1" ht="16.5" customHeight="1">
      <c r="A2359" s="96"/>
      <c r="B2359" s="194"/>
      <c r="C2359" s="195"/>
      <c r="D2359" s="195"/>
      <c r="E2359" s="195"/>
      <c r="F2359" s="196"/>
      <c r="G2359" s="197" t="str">
        <f t="shared" si="72"/>
        <v/>
      </c>
      <c r="H2359" s="203"/>
      <c r="I2359" s="97"/>
      <c r="J2359" s="3" t="b">
        <f t="shared" si="73"/>
        <v>0</v>
      </c>
      <c r="K2359" s="1" t="b">
        <f>IF(AND(B2359&lt;&gt;"",COUNTIF(Buildings!B:B,B2359)=0),TRUE,FALSE)</f>
        <v>0</v>
      </c>
    </row>
    <row r="2360" spans="1:11" s="3" customFormat="1" ht="16.5" customHeight="1">
      <c r="A2360" s="96"/>
      <c r="B2360" s="199"/>
      <c r="C2360" s="200"/>
      <c r="D2360" s="200"/>
      <c r="E2360" s="200"/>
      <c r="F2360" s="201"/>
      <c r="G2360" s="197" t="str">
        <f t="shared" si="72"/>
        <v/>
      </c>
      <c r="H2360" s="203"/>
      <c r="I2360" s="97"/>
      <c r="J2360" s="3" t="b">
        <f t="shared" si="73"/>
        <v>0</v>
      </c>
      <c r="K2360" s="1" t="b">
        <f>IF(AND(B2360&lt;&gt;"",COUNTIF(Buildings!B:B,B2360)=0),TRUE,FALSE)</f>
        <v>0</v>
      </c>
    </row>
    <row r="2361" spans="1:11" s="3" customFormat="1" ht="16.5" customHeight="1">
      <c r="A2361" s="96"/>
      <c r="B2361" s="194"/>
      <c r="C2361" s="195"/>
      <c r="D2361" s="195"/>
      <c r="E2361" s="195"/>
      <c r="F2361" s="196"/>
      <c r="G2361" s="197" t="str">
        <f t="shared" si="72"/>
        <v/>
      </c>
      <c r="H2361" s="203"/>
      <c r="I2361" s="97"/>
      <c r="J2361" s="3" t="b">
        <f t="shared" si="73"/>
        <v>0</v>
      </c>
      <c r="K2361" s="1" t="b">
        <f>IF(AND(B2361&lt;&gt;"",COUNTIF(Buildings!B:B,B2361)=0),TRUE,FALSE)</f>
        <v>0</v>
      </c>
    </row>
    <row r="2362" spans="1:11" s="3" customFormat="1" ht="16.5" customHeight="1">
      <c r="A2362" s="96"/>
      <c r="B2362" s="199"/>
      <c r="C2362" s="200"/>
      <c r="D2362" s="200"/>
      <c r="E2362" s="200"/>
      <c r="F2362" s="201"/>
      <c r="G2362" s="197" t="str">
        <f t="shared" si="72"/>
        <v/>
      </c>
      <c r="H2362" s="203"/>
      <c r="I2362" s="97"/>
      <c r="J2362" s="3" t="b">
        <f t="shared" si="73"/>
        <v>0</v>
      </c>
      <c r="K2362" s="1" t="b">
        <f>IF(AND(B2362&lt;&gt;"",COUNTIF(Buildings!B:B,B2362)=0),TRUE,FALSE)</f>
        <v>0</v>
      </c>
    </row>
    <row r="2363" spans="1:11" s="3" customFormat="1" ht="16.5" customHeight="1">
      <c r="A2363" s="96"/>
      <c r="B2363" s="194"/>
      <c r="C2363" s="195"/>
      <c r="D2363" s="195"/>
      <c r="E2363" s="195"/>
      <c r="F2363" s="196"/>
      <c r="G2363" s="197" t="str">
        <f t="shared" si="72"/>
        <v/>
      </c>
      <c r="H2363" s="203"/>
      <c r="I2363" s="97"/>
      <c r="J2363" s="3" t="b">
        <f t="shared" si="73"/>
        <v>0</v>
      </c>
      <c r="K2363" s="1" t="b">
        <f>IF(AND(B2363&lt;&gt;"",COUNTIF(Buildings!B:B,B2363)=0),TRUE,FALSE)</f>
        <v>0</v>
      </c>
    </row>
    <row r="2364" spans="1:11" s="3" customFormat="1" ht="16.5" customHeight="1">
      <c r="A2364" s="96"/>
      <c r="B2364" s="199"/>
      <c r="C2364" s="200"/>
      <c r="D2364" s="200"/>
      <c r="E2364" s="200"/>
      <c r="F2364" s="201"/>
      <c r="G2364" s="197" t="str">
        <f t="shared" si="72"/>
        <v/>
      </c>
      <c r="H2364" s="203"/>
      <c r="I2364" s="97"/>
      <c r="J2364" s="3" t="b">
        <f t="shared" si="73"/>
        <v>0</v>
      </c>
      <c r="K2364" s="1" t="b">
        <f>IF(AND(B2364&lt;&gt;"",COUNTIF(Buildings!B:B,B2364)=0),TRUE,FALSE)</f>
        <v>0</v>
      </c>
    </row>
    <row r="2365" spans="1:11" s="3" customFormat="1" ht="16.5" customHeight="1">
      <c r="A2365" s="96"/>
      <c r="B2365" s="194"/>
      <c r="C2365" s="195"/>
      <c r="D2365" s="195"/>
      <c r="E2365" s="195"/>
      <c r="F2365" s="196"/>
      <c r="G2365" s="197" t="str">
        <f t="shared" si="72"/>
        <v/>
      </c>
      <c r="H2365" s="203"/>
      <c r="I2365" s="97"/>
      <c r="J2365" s="3" t="b">
        <f t="shared" si="73"/>
        <v>0</v>
      </c>
      <c r="K2365" s="1" t="b">
        <f>IF(AND(B2365&lt;&gt;"",COUNTIF(Buildings!B:B,B2365)=0),TRUE,FALSE)</f>
        <v>0</v>
      </c>
    </row>
    <row r="2366" spans="1:11" s="3" customFormat="1" ht="16.5" customHeight="1">
      <c r="A2366" s="96"/>
      <c r="B2366" s="199"/>
      <c r="C2366" s="200"/>
      <c r="D2366" s="200"/>
      <c r="E2366" s="200"/>
      <c r="F2366" s="201"/>
      <c r="G2366" s="197" t="str">
        <f t="shared" si="72"/>
        <v/>
      </c>
      <c r="H2366" s="203"/>
      <c r="I2366" s="97"/>
      <c r="J2366" s="3" t="b">
        <f t="shared" si="73"/>
        <v>0</v>
      </c>
      <c r="K2366" s="1" t="b">
        <f>IF(AND(B2366&lt;&gt;"",COUNTIF(Buildings!B:B,B2366)=0),TRUE,FALSE)</f>
        <v>0</v>
      </c>
    </row>
    <row r="2367" spans="1:11" s="3" customFormat="1" ht="16.5" customHeight="1">
      <c r="A2367" s="96"/>
      <c r="B2367" s="194"/>
      <c r="C2367" s="195"/>
      <c r="D2367" s="195"/>
      <c r="E2367" s="195"/>
      <c r="F2367" s="196"/>
      <c r="G2367" s="197" t="str">
        <f t="shared" si="72"/>
        <v/>
      </c>
      <c r="H2367" s="203"/>
      <c r="I2367" s="97"/>
      <c r="J2367" s="3" t="b">
        <f t="shared" si="73"/>
        <v>0</v>
      </c>
      <c r="K2367" s="1" t="b">
        <f>IF(AND(B2367&lt;&gt;"",COUNTIF(Buildings!B:B,B2367)=0),TRUE,FALSE)</f>
        <v>0</v>
      </c>
    </row>
    <row r="2368" spans="1:11" s="3" customFormat="1" ht="16.5" customHeight="1">
      <c r="A2368" s="96"/>
      <c r="B2368" s="199"/>
      <c r="C2368" s="200"/>
      <c r="D2368" s="200"/>
      <c r="E2368" s="200"/>
      <c r="F2368" s="201"/>
      <c r="G2368" s="197" t="str">
        <f t="shared" si="72"/>
        <v/>
      </c>
      <c r="H2368" s="203"/>
      <c r="I2368" s="97"/>
      <c r="J2368" s="3" t="b">
        <f t="shared" si="73"/>
        <v>0</v>
      </c>
      <c r="K2368" s="1" t="b">
        <f>IF(AND(B2368&lt;&gt;"",COUNTIF(Buildings!B:B,B2368)=0),TRUE,FALSE)</f>
        <v>0</v>
      </c>
    </row>
    <row r="2369" spans="1:11" s="3" customFormat="1" ht="16.5" customHeight="1">
      <c r="A2369" s="96"/>
      <c r="B2369" s="194"/>
      <c r="C2369" s="195"/>
      <c r="D2369" s="195"/>
      <c r="E2369" s="195"/>
      <c r="F2369" s="196"/>
      <c r="G2369" s="197" t="str">
        <f t="shared" si="72"/>
        <v/>
      </c>
      <c r="H2369" s="203"/>
      <c r="I2369" s="97"/>
      <c r="J2369" s="3" t="b">
        <f t="shared" si="73"/>
        <v>0</v>
      </c>
      <c r="K2369" s="1" t="b">
        <f>IF(AND(B2369&lt;&gt;"",COUNTIF(Buildings!B:B,B2369)=0),TRUE,FALSE)</f>
        <v>0</v>
      </c>
    </row>
    <row r="2370" spans="1:11" s="3" customFormat="1" ht="16.5" customHeight="1">
      <c r="A2370" s="96"/>
      <c r="B2370" s="199"/>
      <c r="C2370" s="200"/>
      <c r="D2370" s="200"/>
      <c r="E2370" s="200"/>
      <c r="F2370" s="201"/>
      <c r="G2370" s="197" t="str">
        <f t="shared" si="72"/>
        <v/>
      </c>
      <c r="H2370" s="203"/>
      <c r="I2370" s="97"/>
      <c r="J2370" s="3" t="b">
        <f t="shared" si="73"/>
        <v>0</v>
      </c>
      <c r="K2370" s="1" t="b">
        <f>IF(AND(B2370&lt;&gt;"",COUNTIF(Buildings!B:B,B2370)=0),TRUE,FALSE)</f>
        <v>0</v>
      </c>
    </row>
    <row r="2371" spans="1:11" s="3" customFormat="1" ht="16.5" customHeight="1">
      <c r="A2371" s="96"/>
      <c r="B2371" s="194"/>
      <c r="C2371" s="195"/>
      <c r="D2371" s="195"/>
      <c r="E2371" s="195"/>
      <c r="F2371" s="196"/>
      <c r="G2371" s="197" t="str">
        <f t="shared" si="72"/>
        <v/>
      </c>
      <c r="H2371" s="203"/>
      <c r="I2371" s="97"/>
      <c r="J2371" s="3" t="b">
        <f t="shared" si="73"/>
        <v>0</v>
      </c>
      <c r="K2371" s="1" t="b">
        <f>IF(AND(B2371&lt;&gt;"",COUNTIF(Buildings!B:B,B2371)=0),TRUE,FALSE)</f>
        <v>0</v>
      </c>
    </row>
    <row r="2372" spans="1:11" s="3" customFormat="1" ht="16.5" customHeight="1">
      <c r="A2372" s="96"/>
      <c r="B2372" s="199"/>
      <c r="C2372" s="200"/>
      <c r="D2372" s="200"/>
      <c r="E2372" s="200"/>
      <c r="F2372" s="201"/>
      <c r="G2372" s="197" t="str">
        <f t="shared" ref="G2372:G2435" si="74">IF(F2372="","",F2372)</f>
        <v/>
      </c>
      <c r="H2372" s="203"/>
      <c r="I2372" s="97"/>
      <c r="J2372" s="3" t="b">
        <f t="shared" ref="J2372:J2435" si="75">IF(F2372=G2372,FALSE,TRUE)</f>
        <v>0</v>
      </c>
      <c r="K2372" s="1" t="b">
        <f>IF(AND(B2372&lt;&gt;"",COUNTIF(Buildings!B:B,B2372)=0),TRUE,FALSE)</f>
        <v>0</v>
      </c>
    </row>
    <row r="2373" spans="1:11" s="3" customFormat="1" ht="16.5" customHeight="1">
      <c r="A2373" s="96"/>
      <c r="B2373" s="194"/>
      <c r="C2373" s="195"/>
      <c r="D2373" s="195"/>
      <c r="E2373" s="195"/>
      <c r="F2373" s="196"/>
      <c r="G2373" s="197" t="str">
        <f t="shared" si="74"/>
        <v/>
      </c>
      <c r="H2373" s="203"/>
      <c r="I2373" s="97"/>
      <c r="J2373" s="3" t="b">
        <f t="shared" si="75"/>
        <v>0</v>
      </c>
      <c r="K2373" s="1" t="b">
        <f>IF(AND(B2373&lt;&gt;"",COUNTIF(Buildings!B:B,B2373)=0),TRUE,FALSE)</f>
        <v>0</v>
      </c>
    </row>
    <row r="2374" spans="1:11" s="3" customFormat="1" ht="16.5" customHeight="1">
      <c r="A2374" s="96"/>
      <c r="B2374" s="199"/>
      <c r="C2374" s="200"/>
      <c r="D2374" s="200"/>
      <c r="E2374" s="200"/>
      <c r="F2374" s="201"/>
      <c r="G2374" s="197" t="str">
        <f t="shared" si="74"/>
        <v/>
      </c>
      <c r="H2374" s="203"/>
      <c r="I2374" s="97"/>
      <c r="J2374" s="3" t="b">
        <f t="shared" si="75"/>
        <v>0</v>
      </c>
      <c r="K2374" s="1" t="b">
        <f>IF(AND(B2374&lt;&gt;"",COUNTIF(Buildings!B:B,B2374)=0),TRUE,FALSE)</f>
        <v>0</v>
      </c>
    </row>
    <row r="2375" spans="1:11" s="3" customFormat="1" ht="16.5" customHeight="1">
      <c r="A2375" s="96"/>
      <c r="B2375" s="194"/>
      <c r="C2375" s="195"/>
      <c r="D2375" s="195"/>
      <c r="E2375" s="195"/>
      <c r="F2375" s="196"/>
      <c r="G2375" s="197" t="str">
        <f t="shared" si="74"/>
        <v/>
      </c>
      <c r="H2375" s="203"/>
      <c r="I2375" s="97"/>
      <c r="J2375" s="3" t="b">
        <f t="shared" si="75"/>
        <v>0</v>
      </c>
      <c r="K2375" s="1" t="b">
        <f>IF(AND(B2375&lt;&gt;"",COUNTIF(Buildings!B:B,B2375)=0),TRUE,FALSE)</f>
        <v>0</v>
      </c>
    </row>
    <row r="2376" spans="1:11" s="3" customFormat="1" ht="16.5" customHeight="1">
      <c r="A2376" s="96"/>
      <c r="B2376" s="199"/>
      <c r="C2376" s="200"/>
      <c r="D2376" s="200"/>
      <c r="E2376" s="200"/>
      <c r="F2376" s="201"/>
      <c r="G2376" s="197" t="str">
        <f t="shared" si="74"/>
        <v/>
      </c>
      <c r="H2376" s="203"/>
      <c r="I2376" s="97"/>
      <c r="J2376" s="3" t="b">
        <f t="shared" si="75"/>
        <v>0</v>
      </c>
      <c r="K2376" s="1" t="b">
        <f>IF(AND(B2376&lt;&gt;"",COUNTIF(Buildings!B:B,B2376)=0),TRUE,FALSE)</f>
        <v>0</v>
      </c>
    </row>
    <row r="2377" spans="1:11" s="3" customFormat="1" ht="16.5" customHeight="1">
      <c r="A2377" s="96"/>
      <c r="B2377" s="194"/>
      <c r="C2377" s="195"/>
      <c r="D2377" s="195"/>
      <c r="E2377" s="195"/>
      <c r="F2377" s="196"/>
      <c r="G2377" s="197" t="str">
        <f t="shared" si="74"/>
        <v/>
      </c>
      <c r="H2377" s="203"/>
      <c r="I2377" s="97"/>
      <c r="J2377" s="3" t="b">
        <f t="shared" si="75"/>
        <v>0</v>
      </c>
      <c r="K2377" s="1" t="b">
        <f>IF(AND(B2377&lt;&gt;"",COUNTIF(Buildings!B:B,B2377)=0),TRUE,FALSE)</f>
        <v>0</v>
      </c>
    </row>
    <row r="2378" spans="1:11" s="3" customFormat="1" ht="16.5" customHeight="1">
      <c r="A2378" s="96"/>
      <c r="B2378" s="199"/>
      <c r="C2378" s="200"/>
      <c r="D2378" s="200"/>
      <c r="E2378" s="200"/>
      <c r="F2378" s="201"/>
      <c r="G2378" s="197" t="str">
        <f t="shared" si="74"/>
        <v/>
      </c>
      <c r="H2378" s="203"/>
      <c r="I2378" s="97"/>
      <c r="J2378" s="3" t="b">
        <f t="shared" si="75"/>
        <v>0</v>
      </c>
      <c r="K2378" s="1" t="b">
        <f>IF(AND(B2378&lt;&gt;"",COUNTIF(Buildings!B:B,B2378)=0),TRUE,FALSE)</f>
        <v>0</v>
      </c>
    </row>
    <row r="2379" spans="1:11" s="3" customFormat="1" ht="16.5" customHeight="1">
      <c r="A2379" s="96"/>
      <c r="B2379" s="194"/>
      <c r="C2379" s="195"/>
      <c r="D2379" s="195"/>
      <c r="E2379" s="195"/>
      <c r="F2379" s="196"/>
      <c r="G2379" s="197" t="str">
        <f t="shared" si="74"/>
        <v/>
      </c>
      <c r="H2379" s="203"/>
      <c r="I2379" s="97"/>
      <c r="J2379" s="3" t="b">
        <f t="shared" si="75"/>
        <v>0</v>
      </c>
      <c r="K2379" s="1" t="b">
        <f>IF(AND(B2379&lt;&gt;"",COUNTIF(Buildings!B:B,B2379)=0),TRUE,FALSE)</f>
        <v>0</v>
      </c>
    </row>
    <row r="2380" spans="1:11" s="3" customFormat="1" ht="16.5" customHeight="1">
      <c r="A2380" s="96"/>
      <c r="B2380" s="199"/>
      <c r="C2380" s="200"/>
      <c r="D2380" s="200"/>
      <c r="E2380" s="200"/>
      <c r="F2380" s="201"/>
      <c r="G2380" s="197" t="str">
        <f t="shared" si="74"/>
        <v/>
      </c>
      <c r="H2380" s="203"/>
      <c r="I2380" s="97"/>
      <c r="J2380" s="3" t="b">
        <f t="shared" si="75"/>
        <v>0</v>
      </c>
      <c r="K2380" s="1" t="b">
        <f>IF(AND(B2380&lt;&gt;"",COUNTIF(Buildings!B:B,B2380)=0),TRUE,FALSE)</f>
        <v>0</v>
      </c>
    </row>
    <row r="2381" spans="1:11" s="3" customFormat="1" ht="16.5" customHeight="1">
      <c r="A2381" s="96"/>
      <c r="B2381" s="194"/>
      <c r="C2381" s="195"/>
      <c r="D2381" s="195"/>
      <c r="E2381" s="195"/>
      <c r="F2381" s="196"/>
      <c r="G2381" s="197" t="str">
        <f t="shared" si="74"/>
        <v/>
      </c>
      <c r="H2381" s="203"/>
      <c r="I2381" s="97"/>
      <c r="J2381" s="3" t="b">
        <f t="shared" si="75"/>
        <v>0</v>
      </c>
      <c r="K2381" s="1" t="b">
        <f>IF(AND(B2381&lt;&gt;"",COUNTIF(Buildings!B:B,B2381)=0),TRUE,FALSE)</f>
        <v>0</v>
      </c>
    </row>
    <row r="2382" spans="1:11" s="3" customFormat="1" ht="16.5" customHeight="1">
      <c r="A2382" s="96"/>
      <c r="B2382" s="199"/>
      <c r="C2382" s="200"/>
      <c r="D2382" s="200"/>
      <c r="E2382" s="200"/>
      <c r="F2382" s="201"/>
      <c r="G2382" s="197" t="str">
        <f t="shared" si="74"/>
        <v/>
      </c>
      <c r="H2382" s="203"/>
      <c r="I2382" s="97"/>
      <c r="J2382" s="3" t="b">
        <f t="shared" si="75"/>
        <v>0</v>
      </c>
      <c r="K2382" s="1" t="b">
        <f>IF(AND(B2382&lt;&gt;"",COUNTIF(Buildings!B:B,B2382)=0),TRUE,FALSE)</f>
        <v>0</v>
      </c>
    </row>
    <row r="2383" spans="1:11" s="3" customFormat="1" ht="16.5" customHeight="1">
      <c r="A2383" s="96"/>
      <c r="B2383" s="194"/>
      <c r="C2383" s="195"/>
      <c r="D2383" s="195"/>
      <c r="E2383" s="195"/>
      <c r="F2383" s="196"/>
      <c r="G2383" s="197" t="str">
        <f t="shared" si="74"/>
        <v/>
      </c>
      <c r="H2383" s="203"/>
      <c r="I2383" s="97"/>
      <c r="J2383" s="3" t="b">
        <f t="shared" si="75"/>
        <v>0</v>
      </c>
      <c r="K2383" s="1" t="b">
        <f>IF(AND(B2383&lt;&gt;"",COUNTIF(Buildings!B:B,B2383)=0),TRUE,FALSE)</f>
        <v>0</v>
      </c>
    </row>
    <row r="2384" spans="1:11" s="3" customFormat="1" ht="16.5" customHeight="1">
      <c r="A2384" s="96"/>
      <c r="B2384" s="199"/>
      <c r="C2384" s="200"/>
      <c r="D2384" s="200"/>
      <c r="E2384" s="200"/>
      <c r="F2384" s="201"/>
      <c r="G2384" s="197" t="str">
        <f t="shared" si="74"/>
        <v/>
      </c>
      <c r="H2384" s="203"/>
      <c r="I2384" s="97"/>
      <c r="J2384" s="3" t="b">
        <f t="shared" si="75"/>
        <v>0</v>
      </c>
      <c r="K2384" s="1" t="b">
        <f>IF(AND(B2384&lt;&gt;"",COUNTIF(Buildings!B:B,B2384)=0),TRUE,FALSE)</f>
        <v>0</v>
      </c>
    </row>
    <row r="2385" spans="1:11" s="3" customFormat="1" ht="16.5" customHeight="1">
      <c r="A2385" s="96"/>
      <c r="B2385" s="194"/>
      <c r="C2385" s="195"/>
      <c r="D2385" s="195"/>
      <c r="E2385" s="195"/>
      <c r="F2385" s="196"/>
      <c r="G2385" s="197" t="str">
        <f t="shared" si="74"/>
        <v/>
      </c>
      <c r="H2385" s="203"/>
      <c r="I2385" s="97"/>
      <c r="J2385" s="3" t="b">
        <f t="shared" si="75"/>
        <v>0</v>
      </c>
      <c r="K2385" s="1" t="b">
        <f>IF(AND(B2385&lt;&gt;"",COUNTIF(Buildings!B:B,B2385)=0),TRUE,FALSE)</f>
        <v>0</v>
      </c>
    </row>
    <row r="2386" spans="1:11" s="3" customFormat="1" ht="16.5" customHeight="1">
      <c r="A2386" s="96"/>
      <c r="B2386" s="199"/>
      <c r="C2386" s="200"/>
      <c r="D2386" s="200"/>
      <c r="E2386" s="200"/>
      <c r="F2386" s="201"/>
      <c r="G2386" s="197" t="str">
        <f t="shared" si="74"/>
        <v/>
      </c>
      <c r="H2386" s="203"/>
      <c r="I2386" s="97"/>
      <c r="J2386" s="3" t="b">
        <f t="shared" si="75"/>
        <v>0</v>
      </c>
      <c r="K2386" s="1" t="b">
        <f>IF(AND(B2386&lt;&gt;"",COUNTIF(Buildings!B:B,B2386)=0),TRUE,FALSE)</f>
        <v>0</v>
      </c>
    </row>
    <row r="2387" spans="1:11" s="3" customFormat="1" ht="16.5" customHeight="1">
      <c r="A2387" s="96"/>
      <c r="B2387" s="194"/>
      <c r="C2387" s="195"/>
      <c r="D2387" s="195"/>
      <c r="E2387" s="195"/>
      <c r="F2387" s="196"/>
      <c r="G2387" s="197" t="str">
        <f t="shared" si="74"/>
        <v/>
      </c>
      <c r="H2387" s="203"/>
      <c r="I2387" s="97"/>
      <c r="J2387" s="3" t="b">
        <f t="shared" si="75"/>
        <v>0</v>
      </c>
      <c r="K2387" s="1" t="b">
        <f>IF(AND(B2387&lt;&gt;"",COUNTIF(Buildings!B:B,B2387)=0),TRUE,FALSE)</f>
        <v>0</v>
      </c>
    </row>
    <row r="2388" spans="1:11" s="3" customFormat="1" ht="16.5" customHeight="1">
      <c r="A2388" s="96"/>
      <c r="B2388" s="199"/>
      <c r="C2388" s="200"/>
      <c r="D2388" s="200"/>
      <c r="E2388" s="200"/>
      <c r="F2388" s="201"/>
      <c r="G2388" s="197" t="str">
        <f t="shared" si="74"/>
        <v/>
      </c>
      <c r="H2388" s="203"/>
      <c r="I2388" s="97"/>
      <c r="J2388" s="3" t="b">
        <f t="shared" si="75"/>
        <v>0</v>
      </c>
      <c r="K2388" s="1" t="b">
        <f>IF(AND(B2388&lt;&gt;"",COUNTIF(Buildings!B:B,B2388)=0),TRUE,FALSE)</f>
        <v>0</v>
      </c>
    </row>
    <row r="2389" spans="1:11" s="3" customFormat="1" ht="16.5" customHeight="1">
      <c r="A2389" s="96"/>
      <c r="B2389" s="194"/>
      <c r="C2389" s="195"/>
      <c r="D2389" s="195"/>
      <c r="E2389" s="195"/>
      <c r="F2389" s="196"/>
      <c r="G2389" s="197" t="str">
        <f t="shared" si="74"/>
        <v/>
      </c>
      <c r="H2389" s="203"/>
      <c r="I2389" s="97"/>
      <c r="J2389" s="3" t="b">
        <f t="shared" si="75"/>
        <v>0</v>
      </c>
      <c r="K2389" s="1" t="b">
        <f>IF(AND(B2389&lt;&gt;"",COUNTIF(Buildings!B:B,B2389)=0),TRUE,FALSE)</f>
        <v>0</v>
      </c>
    </row>
    <row r="2390" spans="1:11" s="3" customFormat="1" ht="16.5" customHeight="1">
      <c r="A2390" s="96"/>
      <c r="B2390" s="199"/>
      <c r="C2390" s="200"/>
      <c r="D2390" s="200"/>
      <c r="E2390" s="200"/>
      <c r="F2390" s="201"/>
      <c r="G2390" s="197" t="str">
        <f t="shared" si="74"/>
        <v/>
      </c>
      <c r="H2390" s="203"/>
      <c r="I2390" s="97"/>
      <c r="J2390" s="3" t="b">
        <f t="shared" si="75"/>
        <v>0</v>
      </c>
      <c r="K2390" s="1" t="b">
        <f>IF(AND(B2390&lt;&gt;"",COUNTIF(Buildings!B:B,B2390)=0),TRUE,FALSE)</f>
        <v>0</v>
      </c>
    </row>
    <row r="2391" spans="1:11" s="3" customFormat="1" ht="16.5" customHeight="1">
      <c r="A2391" s="96"/>
      <c r="B2391" s="194"/>
      <c r="C2391" s="195"/>
      <c r="D2391" s="195"/>
      <c r="E2391" s="195"/>
      <c r="F2391" s="196"/>
      <c r="G2391" s="197" t="str">
        <f t="shared" si="74"/>
        <v/>
      </c>
      <c r="H2391" s="203"/>
      <c r="I2391" s="97"/>
      <c r="J2391" s="3" t="b">
        <f t="shared" si="75"/>
        <v>0</v>
      </c>
      <c r="K2391" s="1" t="b">
        <f>IF(AND(B2391&lt;&gt;"",COUNTIF(Buildings!B:B,B2391)=0),TRUE,FALSE)</f>
        <v>0</v>
      </c>
    </row>
    <row r="2392" spans="1:11" s="3" customFormat="1" ht="16.5" customHeight="1">
      <c r="A2392" s="96"/>
      <c r="B2392" s="199"/>
      <c r="C2392" s="200"/>
      <c r="D2392" s="200"/>
      <c r="E2392" s="200"/>
      <c r="F2392" s="201"/>
      <c r="G2392" s="197" t="str">
        <f t="shared" si="74"/>
        <v/>
      </c>
      <c r="H2392" s="203"/>
      <c r="I2392" s="97"/>
      <c r="J2392" s="3" t="b">
        <f t="shared" si="75"/>
        <v>0</v>
      </c>
      <c r="K2392" s="1" t="b">
        <f>IF(AND(B2392&lt;&gt;"",COUNTIF(Buildings!B:B,B2392)=0),TRUE,FALSE)</f>
        <v>0</v>
      </c>
    </row>
    <row r="2393" spans="1:11" s="3" customFormat="1" ht="16.5" customHeight="1">
      <c r="A2393" s="96"/>
      <c r="B2393" s="194"/>
      <c r="C2393" s="195"/>
      <c r="D2393" s="195"/>
      <c r="E2393" s="195"/>
      <c r="F2393" s="196"/>
      <c r="G2393" s="197" t="str">
        <f t="shared" si="74"/>
        <v/>
      </c>
      <c r="H2393" s="203"/>
      <c r="I2393" s="97"/>
      <c r="J2393" s="3" t="b">
        <f t="shared" si="75"/>
        <v>0</v>
      </c>
      <c r="K2393" s="1" t="b">
        <f>IF(AND(B2393&lt;&gt;"",COUNTIF(Buildings!B:B,B2393)=0),TRUE,FALSE)</f>
        <v>0</v>
      </c>
    </row>
    <row r="2394" spans="1:11" s="3" customFormat="1" ht="16.5" customHeight="1">
      <c r="A2394" s="96"/>
      <c r="B2394" s="199"/>
      <c r="C2394" s="200"/>
      <c r="D2394" s="200"/>
      <c r="E2394" s="200"/>
      <c r="F2394" s="201"/>
      <c r="G2394" s="197" t="str">
        <f t="shared" si="74"/>
        <v/>
      </c>
      <c r="H2394" s="203"/>
      <c r="I2394" s="97"/>
      <c r="J2394" s="3" t="b">
        <f t="shared" si="75"/>
        <v>0</v>
      </c>
      <c r="K2394" s="1" t="b">
        <f>IF(AND(B2394&lt;&gt;"",COUNTIF(Buildings!B:B,B2394)=0),TRUE,FALSE)</f>
        <v>0</v>
      </c>
    </row>
    <row r="2395" spans="1:11" s="3" customFormat="1" ht="16.5" customHeight="1">
      <c r="A2395" s="96"/>
      <c r="B2395" s="194"/>
      <c r="C2395" s="195"/>
      <c r="D2395" s="195"/>
      <c r="E2395" s="195"/>
      <c r="F2395" s="196"/>
      <c r="G2395" s="197" t="str">
        <f t="shared" si="74"/>
        <v/>
      </c>
      <c r="H2395" s="203"/>
      <c r="I2395" s="97"/>
      <c r="J2395" s="3" t="b">
        <f t="shared" si="75"/>
        <v>0</v>
      </c>
      <c r="K2395" s="1" t="b">
        <f>IF(AND(B2395&lt;&gt;"",COUNTIF(Buildings!B:B,B2395)=0),TRUE,FALSE)</f>
        <v>0</v>
      </c>
    </row>
    <row r="2396" spans="1:11" s="3" customFormat="1" ht="16.5" customHeight="1">
      <c r="A2396" s="96"/>
      <c r="B2396" s="199"/>
      <c r="C2396" s="200"/>
      <c r="D2396" s="200"/>
      <c r="E2396" s="200"/>
      <c r="F2396" s="201"/>
      <c r="G2396" s="197" t="str">
        <f t="shared" si="74"/>
        <v/>
      </c>
      <c r="H2396" s="203"/>
      <c r="I2396" s="97"/>
      <c r="J2396" s="3" t="b">
        <f t="shared" si="75"/>
        <v>0</v>
      </c>
      <c r="K2396" s="1" t="b">
        <f>IF(AND(B2396&lt;&gt;"",COUNTIF(Buildings!B:B,B2396)=0),TRUE,FALSE)</f>
        <v>0</v>
      </c>
    </row>
    <row r="2397" spans="1:11" s="3" customFormat="1" ht="16.5" customHeight="1">
      <c r="A2397" s="96"/>
      <c r="B2397" s="194"/>
      <c r="C2397" s="195"/>
      <c r="D2397" s="195"/>
      <c r="E2397" s="195"/>
      <c r="F2397" s="196"/>
      <c r="G2397" s="197" t="str">
        <f t="shared" si="74"/>
        <v/>
      </c>
      <c r="H2397" s="203"/>
      <c r="I2397" s="97"/>
      <c r="J2397" s="3" t="b">
        <f t="shared" si="75"/>
        <v>0</v>
      </c>
      <c r="K2397" s="1" t="b">
        <f>IF(AND(B2397&lt;&gt;"",COUNTIF(Buildings!B:B,B2397)=0),TRUE,FALSE)</f>
        <v>0</v>
      </c>
    </row>
    <row r="2398" spans="1:11" s="3" customFormat="1" ht="16.5" customHeight="1">
      <c r="A2398" s="96"/>
      <c r="B2398" s="199"/>
      <c r="C2398" s="200"/>
      <c r="D2398" s="200"/>
      <c r="E2398" s="200"/>
      <c r="F2398" s="201"/>
      <c r="G2398" s="197" t="str">
        <f t="shared" si="74"/>
        <v/>
      </c>
      <c r="H2398" s="203"/>
      <c r="I2398" s="97"/>
      <c r="J2398" s="3" t="b">
        <f t="shared" si="75"/>
        <v>0</v>
      </c>
      <c r="K2398" s="1" t="b">
        <f>IF(AND(B2398&lt;&gt;"",COUNTIF(Buildings!B:B,B2398)=0),TRUE,FALSE)</f>
        <v>0</v>
      </c>
    </row>
    <row r="2399" spans="1:11" s="3" customFormat="1" ht="16.5" customHeight="1">
      <c r="A2399" s="96"/>
      <c r="B2399" s="194"/>
      <c r="C2399" s="195"/>
      <c r="D2399" s="195"/>
      <c r="E2399" s="195"/>
      <c r="F2399" s="196"/>
      <c r="G2399" s="197" t="str">
        <f t="shared" si="74"/>
        <v/>
      </c>
      <c r="H2399" s="203"/>
      <c r="I2399" s="97"/>
      <c r="J2399" s="3" t="b">
        <f t="shared" si="75"/>
        <v>0</v>
      </c>
      <c r="K2399" s="1" t="b">
        <f>IF(AND(B2399&lt;&gt;"",COUNTIF(Buildings!B:B,B2399)=0),TRUE,FALSE)</f>
        <v>0</v>
      </c>
    </row>
    <row r="2400" spans="1:11" s="3" customFormat="1" ht="16.5" customHeight="1">
      <c r="A2400" s="96"/>
      <c r="B2400" s="199"/>
      <c r="C2400" s="200"/>
      <c r="D2400" s="200"/>
      <c r="E2400" s="200"/>
      <c r="F2400" s="201"/>
      <c r="G2400" s="197" t="str">
        <f t="shared" si="74"/>
        <v/>
      </c>
      <c r="H2400" s="203"/>
      <c r="I2400" s="97"/>
      <c r="J2400" s="3" t="b">
        <f t="shared" si="75"/>
        <v>0</v>
      </c>
      <c r="K2400" s="1" t="b">
        <f>IF(AND(B2400&lt;&gt;"",COUNTIF(Buildings!B:B,B2400)=0),TRUE,FALSE)</f>
        <v>0</v>
      </c>
    </row>
    <row r="2401" spans="1:11" s="3" customFormat="1" ht="16.5" customHeight="1">
      <c r="A2401" s="96"/>
      <c r="B2401" s="194"/>
      <c r="C2401" s="195"/>
      <c r="D2401" s="195"/>
      <c r="E2401" s="195"/>
      <c r="F2401" s="196"/>
      <c r="G2401" s="197" t="str">
        <f t="shared" si="74"/>
        <v/>
      </c>
      <c r="H2401" s="203"/>
      <c r="I2401" s="97"/>
      <c r="J2401" s="3" t="b">
        <f t="shared" si="75"/>
        <v>0</v>
      </c>
      <c r="K2401" s="1" t="b">
        <f>IF(AND(B2401&lt;&gt;"",COUNTIF(Buildings!B:B,B2401)=0),TRUE,FALSE)</f>
        <v>0</v>
      </c>
    </row>
    <row r="2402" spans="1:11" s="3" customFormat="1" ht="16.5" customHeight="1">
      <c r="A2402" s="96"/>
      <c r="B2402" s="199"/>
      <c r="C2402" s="200"/>
      <c r="D2402" s="200"/>
      <c r="E2402" s="200"/>
      <c r="F2402" s="201"/>
      <c r="G2402" s="197" t="str">
        <f t="shared" si="74"/>
        <v/>
      </c>
      <c r="H2402" s="203"/>
      <c r="I2402" s="97"/>
      <c r="J2402" s="3" t="b">
        <f t="shared" si="75"/>
        <v>0</v>
      </c>
      <c r="K2402" s="1" t="b">
        <f>IF(AND(B2402&lt;&gt;"",COUNTIF(Buildings!B:B,B2402)=0),TRUE,FALSE)</f>
        <v>0</v>
      </c>
    </row>
    <row r="2403" spans="1:11" s="3" customFormat="1" ht="16.5" customHeight="1">
      <c r="A2403" s="96"/>
      <c r="B2403" s="194"/>
      <c r="C2403" s="195"/>
      <c r="D2403" s="195"/>
      <c r="E2403" s="195"/>
      <c r="F2403" s="196"/>
      <c r="G2403" s="197" t="str">
        <f t="shared" si="74"/>
        <v/>
      </c>
      <c r="H2403" s="203"/>
      <c r="I2403" s="97"/>
      <c r="J2403" s="3" t="b">
        <f t="shared" si="75"/>
        <v>0</v>
      </c>
      <c r="K2403" s="1" t="b">
        <f>IF(AND(B2403&lt;&gt;"",COUNTIF(Buildings!B:B,B2403)=0),TRUE,FALSE)</f>
        <v>0</v>
      </c>
    </row>
    <row r="2404" spans="1:11" s="3" customFormat="1" ht="16.5" customHeight="1">
      <c r="A2404" s="96"/>
      <c r="B2404" s="199"/>
      <c r="C2404" s="200"/>
      <c r="D2404" s="200"/>
      <c r="E2404" s="200"/>
      <c r="F2404" s="201"/>
      <c r="G2404" s="197" t="str">
        <f t="shared" si="74"/>
        <v/>
      </c>
      <c r="H2404" s="203"/>
      <c r="I2404" s="97"/>
      <c r="J2404" s="3" t="b">
        <f t="shared" si="75"/>
        <v>0</v>
      </c>
      <c r="K2404" s="1" t="b">
        <f>IF(AND(B2404&lt;&gt;"",COUNTIF(Buildings!B:B,B2404)=0),TRUE,FALSE)</f>
        <v>0</v>
      </c>
    </row>
    <row r="2405" spans="1:11" s="3" customFormat="1" ht="16.5" customHeight="1">
      <c r="A2405" s="96"/>
      <c r="B2405" s="194"/>
      <c r="C2405" s="195"/>
      <c r="D2405" s="195"/>
      <c r="E2405" s="195"/>
      <c r="F2405" s="196"/>
      <c r="G2405" s="197" t="str">
        <f t="shared" si="74"/>
        <v/>
      </c>
      <c r="H2405" s="203"/>
      <c r="I2405" s="97"/>
      <c r="J2405" s="3" t="b">
        <f t="shared" si="75"/>
        <v>0</v>
      </c>
      <c r="K2405" s="1" t="b">
        <f>IF(AND(B2405&lt;&gt;"",COUNTIF(Buildings!B:B,B2405)=0),TRUE,FALSE)</f>
        <v>0</v>
      </c>
    </row>
    <row r="2406" spans="1:11" s="3" customFormat="1" ht="16.5" customHeight="1">
      <c r="A2406" s="96"/>
      <c r="B2406" s="199"/>
      <c r="C2406" s="200"/>
      <c r="D2406" s="200"/>
      <c r="E2406" s="200"/>
      <c r="F2406" s="201"/>
      <c r="G2406" s="197" t="str">
        <f t="shared" si="74"/>
        <v/>
      </c>
      <c r="H2406" s="203"/>
      <c r="I2406" s="97"/>
      <c r="J2406" s="3" t="b">
        <f t="shared" si="75"/>
        <v>0</v>
      </c>
      <c r="K2406" s="1" t="b">
        <f>IF(AND(B2406&lt;&gt;"",COUNTIF(Buildings!B:B,B2406)=0),TRUE,FALSE)</f>
        <v>0</v>
      </c>
    </row>
    <row r="2407" spans="1:11" s="3" customFormat="1" ht="16.5" customHeight="1">
      <c r="A2407" s="96"/>
      <c r="B2407" s="194"/>
      <c r="C2407" s="195"/>
      <c r="D2407" s="195"/>
      <c r="E2407" s="195"/>
      <c r="F2407" s="196"/>
      <c r="G2407" s="197" t="str">
        <f t="shared" si="74"/>
        <v/>
      </c>
      <c r="H2407" s="203"/>
      <c r="I2407" s="97"/>
      <c r="J2407" s="3" t="b">
        <f t="shared" si="75"/>
        <v>0</v>
      </c>
      <c r="K2407" s="1" t="b">
        <f>IF(AND(B2407&lt;&gt;"",COUNTIF(Buildings!B:B,B2407)=0),TRUE,FALSE)</f>
        <v>0</v>
      </c>
    </row>
    <row r="2408" spans="1:11" s="3" customFormat="1" ht="16.5" customHeight="1">
      <c r="A2408" s="96"/>
      <c r="B2408" s="199"/>
      <c r="C2408" s="200"/>
      <c r="D2408" s="200"/>
      <c r="E2408" s="200"/>
      <c r="F2408" s="201"/>
      <c r="G2408" s="197" t="str">
        <f t="shared" si="74"/>
        <v/>
      </c>
      <c r="H2408" s="203"/>
      <c r="I2408" s="97"/>
      <c r="J2408" s="3" t="b">
        <f t="shared" si="75"/>
        <v>0</v>
      </c>
      <c r="K2408" s="1" t="b">
        <f>IF(AND(B2408&lt;&gt;"",COUNTIF(Buildings!B:B,B2408)=0),TRUE,FALSE)</f>
        <v>0</v>
      </c>
    </row>
    <row r="2409" spans="1:11" s="3" customFormat="1" ht="16.5" customHeight="1">
      <c r="A2409" s="96"/>
      <c r="B2409" s="194"/>
      <c r="C2409" s="195"/>
      <c r="D2409" s="195"/>
      <c r="E2409" s="195"/>
      <c r="F2409" s="196"/>
      <c r="G2409" s="197" t="str">
        <f t="shared" si="74"/>
        <v/>
      </c>
      <c r="H2409" s="203"/>
      <c r="I2409" s="97"/>
      <c r="J2409" s="3" t="b">
        <f t="shared" si="75"/>
        <v>0</v>
      </c>
      <c r="K2409" s="1" t="b">
        <f>IF(AND(B2409&lt;&gt;"",COUNTIF(Buildings!B:B,B2409)=0),TRUE,FALSE)</f>
        <v>0</v>
      </c>
    </row>
    <row r="2410" spans="1:11" s="3" customFormat="1" ht="16.5" customHeight="1">
      <c r="A2410" s="96"/>
      <c r="B2410" s="199"/>
      <c r="C2410" s="200"/>
      <c r="D2410" s="200"/>
      <c r="E2410" s="200"/>
      <c r="F2410" s="201"/>
      <c r="G2410" s="197" t="str">
        <f t="shared" si="74"/>
        <v/>
      </c>
      <c r="H2410" s="203"/>
      <c r="I2410" s="97"/>
      <c r="J2410" s="3" t="b">
        <f t="shared" si="75"/>
        <v>0</v>
      </c>
      <c r="K2410" s="1" t="b">
        <f>IF(AND(B2410&lt;&gt;"",COUNTIF(Buildings!B:B,B2410)=0),TRUE,FALSE)</f>
        <v>0</v>
      </c>
    </row>
    <row r="2411" spans="1:11" s="3" customFormat="1" ht="16.5" customHeight="1">
      <c r="A2411" s="96"/>
      <c r="B2411" s="194"/>
      <c r="C2411" s="195"/>
      <c r="D2411" s="195"/>
      <c r="E2411" s="195"/>
      <c r="F2411" s="196"/>
      <c r="G2411" s="197" t="str">
        <f t="shared" si="74"/>
        <v/>
      </c>
      <c r="H2411" s="203"/>
      <c r="I2411" s="97"/>
      <c r="J2411" s="3" t="b">
        <f t="shared" si="75"/>
        <v>0</v>
      </c>
      <c r="K2411" s="1" t="b">
        <f>IF(AND(B2411&lt;&gt;"",COUNTIF(Buildings!B:B,B2411)=0),TRUE,FALSE)</f>
        <v>0</v>
      </c>
    </row>
    <row r="2412" spans="1:11" s="3" customFormat="1" ht="16.5" customHeight="1">
      <c r="A2412" s="96"/>
      <c r="B2412" s="199"/>
      <c r="C2412" s="200"/>
      <c r="D2412" s="200"/>
      <c r="E2412" s="200"/>
      <c r="F2412" s="201"/>
      <c r="G2412" s="197" t="str">
        <f t="shared" si="74"/>
        <v/>
      </c>
      <c r="H2412" s="203"/>
      <c r="I2412" s="97"/>
      <c r="J2412" s="3" t="b">
        <f t="shared" si="75"/>
        <v>0</v>
      </c>
      <c r="K2412" s="1" t="b">
        <f>IF(AND(B2412&lt;&gt;"",COUNTIF(Buildings!B:B,B2412)=0),TRUE,FALSE)</f>
        <v>0</v>
      </c>
    </row>
    <row r="2413" spans="1:11" s="3" customFormat="1" ht="16.5" customHeight="1">
      <c r="A2413" s="96"/>
      <c r="B2413" s="194"/>
      <c r="C2413" s="195"/>
      <c r="D2413" s="195"/>
      <c r="E2413" s="195"/>
      <c r="F2413" s="196"/>
      <c r="G2413" s="197" t="str">
        <f t="shared" si="74"/>
        <v/>
      </c>
      <c r="H2413" s="203"/>
      <c r="I2413" s="97"/>
      <c r="J2413" s="3" t="b">
        <f t="shared" si="75"/>
        <v>0</v>
      </c>
      <c r="K2413" s="1" t="b">
        <f>IF(AND(B2413&lt;&gt;"",COUNTIF(Buildings!B:B,B2413)=0),TRUE,FALSE)</f>
        <v>0</v>
      </c>
    </row>
    <row r="2414" spans="1:11" s="3" customFormat="1" ht="16.5" customHeight="1">
      <c r="A2414" s="96"/>
      <c r="B2414" s="199"/>
      <c r="C2414" s="200"/>
      <c r="D2414" s="200"/>
      <c r="E2414" s="200"/>
      <c r="F2414" s="201"/>
      <c r="G2414" s="197" t="str">
        <f t="shared" si="74"/>
        <v/>
      </c>
      <c r="H2414" s="203"/>
      <c r="I2414" s="97"/>
      <c r="J2414" s="3" t="b">
        <f t="shared" si="75"/>
        <v>0</v>
      </c>
      <c r="K2414" s="1" t="b">
        <f>IF(AND(B2414&lt;&gt;"",COUNTIF(Buildings!B:B,B2414)=0),TRUE,FALSE)</f>
        <v>0</v>
      </c>
    </row>
    <row r="2415" spans="1:11" s="3" customFormat="1" ht="16.5" customHeight="1">
      <c r="A2415" s="96"/>
      <c r="B2415" s="194"/>
      <c r="C2415" s="195"/>
      <c r="D2415" s="195"/>
      <c r="E2415" s="195"/>
      <c r="F2415" s="196"/>
      <c r="G2415" s="197" t="str">
        <f t="shared" si="74"/>
        <v/>
      </c>
      <c r="H2415" s="203"/>
      <c r="I2415" s="97"/>
      <c r="J2415" s="3" t="b">
        <f t="shared" si="75"/>
        <v>0</v>
      </c>
      <c r="K2415" s="1" t="b">
        <f>IF(AND(B2415&lt;&gt;"",COUNTIF(Buildings!B:B,B2415)=0),TRUE,FALSE)</f>
        <v>0</v>
      </c>
    </row>
    <row r="2416" spans="1:11" s="3" customFormat="1" ht="16.5" customHeight="1">
      <c r="A2416" s="96"/>
      <c r="B2416" s="199"/>
      <c r="C2416" s="200"/>
      <c r="D2416" s="200"/>
      <c r="E2416" s="200"/>
      <c r="F2416" s="201"/>
      <c r="G2416" s="197" t="str">
        <f t="shared" si="74"/>
        <v/>
      </c>
      <c r="H2416" s="203"/>
      <c r="I2416" s="97"/>
      <c r="J2416" s="3" t="b">
        <f t="shared" si="75"/>
        <v>0</v>
      </c>
      <c r="K2416" s="1" t="b">
        <f>IF(AND(B2416&lt;&gt;"",COUNTIF(Buildings!B:B,B2416)=0),TRUE,FALSE)</f>
        <v>0</v>
      </c>
    </row>
    <row r="2417" spans="1:11" s="3" customFormat="1" ht="16.5" customHeight="1">
      <c r="A2417" s="96"/>
      <c r="B2417" s="194"/>
      <c r="C2417" s="195"/>
      <c r="D2417" s="195"/>
      <c r="E2417" s="195"/>
      <c r="F2417" s="196"/>
      <c r="G2417" s="197" t="str">
        <f t="shared" si="74"/>
        <v/>
      </c>
      <c r="H2417" s="203"/>
      <c r="I2417" s="97"/>
      <c r="J2417" s="3" t="b">
        <f t="shared" si="75"/>
        <v>0</v>
      </c>
      <c r="K2417" s="1" t="b">
        <f>IF(AND(B2417&lt;&gt;"",COUNTIF(Buildings!B:B,B2417)=0),TRUE,FALSE)</f>
        <v>0</v>
      </c>
    </row>
    <row r="2418" spans="1:11" s="3" customFormat="1" ht="16.5" customHeight="1">
      <c r="A2418" s="96"/>
      <c r="B2418" s="199"/>
      <c r="C2418" s="200"/>
      <c r="D2418" s="200"/>
      <c r="E2418" s="200"/>
      <c r="F2418" s="201"/>
      <c r="G2418" s="197" t="str">
        <f t="shared" si="74"/>
        <v/>
      </c>
      <c r="H2418" s="203"/>
      <c r="I2418" s="97"/>
      <c r="J2418" s="3" t="b">
        <f t="shared" si="75"/>
        <v>0</v>
      </c>
      <c r="K2418" s="1" t="b">
        <f>IF(AND(B2418&lt;&gt;"",COUNTIF(Buildings!B:B,B2418)=0),TRUE,FALSE)</f>
        <v>0</v>
      </c>
    </row>
    <row r="2419" spans="1:11" s="3" customFormat="1" ht="16.5" customHeight="1">
      <c r="A2419" s="96"/>
      <c r="B2419" s="194"/>
      <c r="C2419" s="195"/>
      <c r="D2419" s="195"/>
      <c r="E2419" s="195"/>
      <c r="F2419" s="196"/>
      <c r="G2419" s="197" t="str">
        <f t="shared" si="74"/>
        <v/>
      </c>
      <c r="H2419" s="203"/>
      <c r="I2419" s="97"/>
      <c r="J2419" s="3" t="b">
        <f t="shared" si="75"/>
        <v>0</v>
      </c>
      <c r="K2419" s="1" t="b">
        <f>IF(AND(B2419&lt;&gt;"",COUNTIF(Buildings!B:B,B2419)=0),TRUE,FALSE)</f>
        <v>0</v>
      </c>
    </row>
    <row r="2420" spans="1:11" s="3" customFormat="1" ht="16.5" customHeight="1">
      <c r="A2420" s="96"/>
      <c r="B2420" s="199"/>
      <c r="C2420" s="200"/>
      <c r="D2420" s="200"/>
      <c r="E2420" s="200"/>
      <c r="F2420" s="201"/>
      <c r="G2420" s="197" t="str">
        <f t="shared" si="74"/>
        <v/>
      </c>
      <c r="H2420" s="203"/>
      <c r="I2420" s="97"/>
      <c r="J2420" s="3" t="b">
        <f t="shared" si="75"/>
        <v>0</v>
      </c>
      <c r="K2420" s="1" t="b">
        <f>IF(AND(B2420&lt;&gt;"",COUNTIF(Buildings!B:B,B2420)=0),TRUE,FALSE)</f>
        <v>0</v>
      </c>
    </row>
    <row r="2421" spans="1:11" s="3" customFormat="1" ht="16.5" customHeight="1">
      <c r="A2421" s="96"/>
      <c r="B2421" s="194"/>
      <c r="C2421" s="195"/>
      <c r="D2421" s="195"/>
      <c r="E2421" s="195"/>
      <c r="F2421" s="196"/>
      <c r="G2421" s="197" t="str">
        <f t="shared" si="74"/>
        <v/>
      </c>
      <c r="H2421" s="203"/>
      <c r="I2421" s="97"/>
      <c r="J2421" s="3" t="b">
        <f t="shared" si="75"/>
        <v>0</v>
      </c>
      <c r="K2421" s="1" t="b">
        <f>IF(AND(B2421&lt;&gt;"",COUNTIF(Buildings!B:B,B2421)=0),TRUE,FALSE)</f>
        <v>0</v>
      </c>
    </row>
    <row r="2422" spans="1:11" s="3" customFormat="1" ht="16.5" customHeight="1">
      <c r="A2422" s="96"/>
      <c r="B2422" s="199"/>
      <c r="C2422" s="200"/>
      <c r="D2422" s="200"/>
      <c r="E2422" s="200"/>
      <c r="F2422" s="201"/>
      <c r="G2422" s="197" t="str">
        <f t="shared" si="74"/>
        <v/>
      </c>
      <c r="H2422" s="203"/>
      <c r="I2422" s="97"/>
      <c r="J2422" s="3" t="b">
        <f t="shared" si="75"/>
        <v>0</v>
      </c>
      <c r="K2422" s="1" t="b">
        <f>IF(AND(B2422&lt;&gt;"",COUNTIF(Buildings!B:B,B2422)=0),TRUE,FALSE)</f>
        <v>0</v>
      </c>
    </row>
    <row r="2423" spans="1:11" s="3" customFormat="1" ht="16.5" customHeight="1">
      <c r="A2423" s="96"/>
      <c r="B2423" s="194"/>
      <c r="C2423" s="195"/>
      <c r="D2423" s="195"/>
      <c r="E2423" s="195"/>
      <c r="F2423" s="196"/>
      <c r="G2423" s="197" t="str">
        <f t="shared" si="74"/>
        <v/>
      </c>
      <c r="H2423" s="203"/>
      <c r="I2423" s="97"/>
      <c r="J2423" s="3" t="b">
        <f t="shared" si="75"/>
        <v>0</v>
      </c>
      <c r="K2423" s="1" t="b">
        <f>IF(AND(B2423&lt;&gt;"",COUNTIF(Buildings!B:B,B2423)=0),TRUE,FALSE)</f>
        <v>0</v>
      </c>
    </row>
    <row r="2424" spans="1:11" s="3" customFormat="1" ht="16.5" customHeight="1">
      <c r="A2424" s="96"/>
      <c r="B2424" s="199"/>
      <c r="C2424" s="200"/>
      <c r="D2424" s="200"/>
      <c r="E2424" s="200"/>
      <c r="F2424" s="201"/>
      <c r="G2424" s="197" t="str">
        <f t="shared" si="74"/>
        <v/>
      </c>
      <c r="H2424" s="203"/>
      <c r="I2424" s="97"/>
      <c r="J2424" s="3" t="b">
        <f t="shared" si="75"/>
        <v>0</v>
      </c>
      <c r="K2424" s="1" t="b">
        <f>IF(AND(B2424&lt;&gt;"",COUNTIF(Buildings!B:B,B2424)=0),TRUE,FALSE)</f>
        <v>0</v>
      </c>
    </row>
    <row r="2425" spans="1:11" s="3" customFormat="1" ht="16.5" customHeight="1">
      <c r="A2425" s="96"/>
      <c r="B2425" s="194"/>
      <c r="C2425" s="195"/>
      <c r="D2425" s="195"/>
      <c r="E2425" s="195"/>
      <c r="F2425" s="196"/>
      <c r="G2425" s="197" t="str">
        <f t="shared" si="74"/>
        <v/>
      </c>
      <c r="H2425" s="203"/>
      <c r="I2425" s="97"/>
      <c r="J2425" s="3" t="b">
        <f t="shared" si="75"/>
        <v>0</v>
      </c>
      <c r="K2425" s="1" t="b">
        <f>IF(AND(B2425&lt;&gt;"",COUNTIF(Buildings!B:B,B2425)=0),TRUE,FALSE)</f>
        <v>0</v>
      </c>
    </row>
    <row r="2426" spans="1:11" s="3" customFormat="1" ht="16.5" customHeight="1">
      <c r="A2426" s="96"/>
      <c r="B2426" s="199"/>
      <c r="C2426" s="200"/>
      <c r="D2426" s="200"/>
      <c r="E2426" s="200"/>
      <c r="F2426" s="201"/>
      <c r="G2426" s="197" t="str">
        <f t="shared" si="74"/>
        <v/>
      </c>
      <c r="H2426" s="203"/>
      <c r="I2426" s="97"/>
      <c r="J2426" s="3" t="b">
        <f t="shared" si="75"/>
        <v>0</v>
      </c>
      <c r="K2426" s="1" t="b">
        <f>IF(AND(B2426&lt;&gt;"",COUNTIF(Buildings!B:B,B2426)=0),TRUE,FALSE)</f>
        <v>0</v>
      </c>
    </row>
    <row r="2427" spans="1:11" s="3" customFormat="1" ht="16.5" customHeight="1">
      <c r="A2427" s="96"/>
      <c r="B2427" s="194"/>
      <c r="C2427" s="195"/>
      <c r="D2427" s="195"/>
      <c r="E2427" s="195"/>
      <c r="F2427" s="196"/>
      <c r="G2427" s="197" t="str">
        <f t="shared" si="74"/>
        <v/>
      </c>
      <c r="H2427" s="203"/>
      <c r="I2427" s="97"/>
      <c r="J2427" s="3" t="b">
        <f t="shared" si="75"/>
        <v>0</v>
      </c>
      <c r="K2427" s="1" t="b">
        <f>IF(AND(B2427&lt;&gt;"",COUNTIF(Buildings!B:B,B2427)=0),TRUE,FALSE)</f>
        <v>0</v>
      </c>
    </row>
    <row r="2428" spans="1:11" s="3" customFormat="1" ht="16.5" customHeight="1">
      <c r="A2428" s="96"/>
      <c r="B2428" s="199"/>
      <c r="C2428" s="200"/>
      <c r="D2428" s="200"/>
      <c r="E2428" s="200"/>
      <c r="F2428" s="201"/>
      <c r="G2428" s="197" t="str">
        <f t="shared" si="74"/>
        <v/>
      </c>
      <c r="H2428" s="203"/>
      <c r="I2428" s="97"/>
      <c r="J2428" s="3" t="b">
        <f t="shared" si="75"/>
        <v>0</v>
      </c>
      <c r="K2428" s="1" t="b">
        <f>IF(AND(B2428&lt;&gt;"",COUNTIF(Buildings!B:B,B2428)=0),TRUE,FALSE)</f>
        <v>0</v>
      </c>
    </row>
    <row r="2429" spans="1:11" s="3" customFormat="1" ht="16.5" customHeight="1">
      <c r="A2429" s="96"/>
      <c r="B2429" s="194"/>
      <c r="C2429" s="195"/>
      <c r="D2429" s="195"/>
      <c r="E2429" s="195"/>
      <c r="F2429" s="196"/>
      <c r="G2429" s="197" t="str">
        <f t="shared" si="74"/>
        <v/>
      </c>
      <c r="H2429" s="203"/>
      <c r="I2429" s="97"/>
      <c r="J2429" s="3" t="b">
        <f t="shared" si="75"/>
        <v>0</v>
      </c>
      <c r="K2429" s="1" t="b">
        <f>IF(AND(B2429&lt;&gt;"",COUNTIF(Buildings!B:B,B2429)=0),TRUE,FALSE)</f>
        <v>0</v>
      </c>
    </row>
    <row r="2430" spans="1:11" s="3" customFormat="1" ht="16.5" customHeight="1">
      <c r="A2430" s="96"/>
      <c r="B2430" s="199"/>
      <c r="C2430" s="200"/>
      <c r="D2430" s="200"/>
      <c r="E2430" s="200"/>
      <c r="F2430" s="201"/>
      <c r="G2430" s="197" t="str">
        <f t="shared" si="74"/>
        <v/>
      </c>
      <c r="H2430" s="203"/>
      <c r="I2430" s="97"/>
      <c r="J2430" s="3" t="b">
        <f t="shared" si="75"/>
        <v>0</v>
      </c>
      <c r="K2430" s="1" t="b">
        <f>IF(AND(B2430&lt;&gt;"",COUNTIF(Buildings!B:B,B2430)=0),TRUE,FALSE)</f>
        <v>0</v>
      </c>
    </row>
    <row r="2431" spans="1:11" s="3" customFormat="1" ht="16.5" customHeight="1">
      <c r="A2431" s="96"/>
      <c r="B2431" s="194"/>
      <c r="C2431" s="195"/>
      <c r="D2431" s="195"/>
      <c r="E2431" s="195"/>
      <c r="F2431" s="196"/>
      <c r="G2431" s="197" t="str">
        <f t="shared" si="74"/>
        <v/>
      </c>
      <c r="H2431" s="203"/>
      <c r="I2431" s="97"/>
      <c r="J2431" s="3" t="b">
        <f t="shared" si="75"/>
        <v>0</v>
      </c>
      <c r="K2431" s="1" t="b">
        <f>IF(AND(B2431&lt;&gt;"",COUNTIF(Buildings!B:B,B2431)=0),TRUE,FALSE)</f>
        <v>0</v>
      </c>
    </row>
    <row r="2432" spans="1:11" s="3" customFormat="1" ht="16.5" customHeight="1">
      <c r="A2432" s="96"/>
      <c r="B2432" s="199"/>
      <c r="C2432" s="200"/>
      <c r="D2432" s="200"/>
      <c r="E2432" s="200"/>
      <c r="F2432" s="201"/>
      <c r="G2432" s="197" t="str">
        <f t="shared" si="74"/>
        <v/>
      </c>
      <c r="H2432" s="203"/>
      <c r="I2432" s="97"/>
      <c r="J2432" s="3" t="b">
        <f t="shared" si="75"/>
        <v>0</v>
      </c>
      <c r="K2432" s="1" t="b">
        <f>IF(AND(B2432&lt;&gt;"",COUNTIF(Buildings!B:B,B2432)=0),TRUE,FALSE)</f>
        <v>0</v>
      </c>
    </row>
    <row r="2433" spans="1:11" s="3" customFormat="1" ht="16.5" customHeight="1">
      <c r="A2433" s="96"/>
      <c r="B2433" s="194"/>
      <c r="C2433" s="195"/>
      <c r="D2433" s="195"/>
      <c r="E2433" s="195"/>
      <c r="F2433" s="196"/>
      <c r="G2433" s="197" t="str">
        <f t="shared" si="74"/>
        <v/>
      </c>
      <c r="H2433" s="203"/>
      <c r="I2433" s="97"/>
      <c r="J2433" s="3" t="b">
        <f t="shared" si="75"/>
        <v>0</v>
      </c>
      <c r="K2433" s="1" t="b">
        <f>IF(AND(B2433&lt;&gt;"",COUNTIF(Buildings!B:B,B2433)=0),TRUE,FALSE)</f>
        <v>0</v>
      </c>
    </row>
    <row r="2434" spans="1:11" s="3" customFormat="1" ht="16.5" customHeight="1">
      <c r="A2434" s="96"/>
      <c r="B2434" s="199"/>
      <c r="C2434" s="200"/>
      <c r="D2434" s="200"/>
      <c r="E2434" s="200"/>
      <c r="F2434" s="201"/>
      <c r="G2434" s="197" t="str">
        <f t="shared" si="74"/>
        <v/>
      </c>
      <c r="H2434" s="203"/>
      <c r="I2434" s="97"/>
      <c r="J2434" s="3" t="b">
        <f t="shared" si="75"/>
        <v>0</v>
      </c>
      <c r="K2434" s="1" t="b">
        <f>IF(AND(B2434&lt;&gt;"",COUNTIF(Buildings!B:B,B2434)=0),TRUE,FALSE)</f>
        <v>0</v>
      </c>
    </row>
    <row r="2435" spans="1:11" s="3" customFormat="1" ht="16.5" customHeight="1">
      <c r="A2435" s="96"/>
      <c r="B2435" s="194"/>
      <c r="C2435" s="195"/>
      <c r="D2435" s="195"/>
      <c r="E2435" s="195"/>
      <c r="F2435" s="196"/>
      <c r="G2435" s="197" t="str">
        <f t="shared" si="74"/>
        <v/>
      </c>
      <c r="H2435" s="203"/>
      <c r="I2435" s="97"/>
      <c r="J2435" s="3" t="b">
        <f t="shared" si="75"/>
        <v>0</v>
      </c>
      <c r="K2435" s="1" t="b">
        <f>IF(AND(B2435&lt;&gt;"",COUNTIF(Buildings!B:B,B2435)=0),TRUE,FALSE)</f>
        <v>0</v>
      </c>
    </row>
    <row r="2436" spans="1:11" s="3" customFormat="1" ht="16.5" customHeight="1">
      <c r="A2436" s="96"/>
      <c r="B2436" s="199"/>
      <c r="C2436" s="200"/>
      <c r="D2436" s="200"/>
      <c r="E2436" s="200"/>
      <c r="F2436" s="201"/>
      <c r="G2436" s="197" t="str">
        <f t="shared" ref="G2436:G2499" si="76">IF(F2436="","",F2436)</f>
        <v/>
      </c>
      <c r="H2436" s="203"/>
      <c r="I2436" s="97"/>
      <c r="J2436" s="3" t="b">
        <f t="shared" ref="J2436:J2499" si="77">IF(F2436=G2436,FALSE,TRUE)</f>
        <v>0</v>
      </c>
      <c r="K2436" s="1" t="b">
        <f>IF(AND(B2436&lt;&gt;"",COUNTIF(Buildings!B:B,B2436)=0),TRUE,FALSE)</f>
        <v>0</v>
      </c>
    </row>
    <row r="2437" spans="1:11" s="3" customFormat="1" ht="16.5" customHeight="1">
      <c r="A2437" s="96"/>
      <c r="B2437" s="194"/>
      <c r="C2437" s="195"/>
      <c r="D2437" s="195"/>
      <c r="E2437" s="195"/>
      <c r="F2437" s="196"/>
      <c r="G2437" s="197" t="str">
        <f t="shared" si="76"/>
        <v/>
      </c>
      <c r="H2437" s="203"/>
      <c r="I2437" s="97"/>
      <c r="J2437" s="3" t="b">
        <f t="shared" si="77"/>
        <v>0</v>
      </c>
      <c r="K2437" s="1" t="b">
        <f>IF(AND(B2437&lt;&gt;"",COUNTIF(Buildings!B:B,B2437)=0),TRUE,FALSE)</f>
        <v>0</v>
      </c>
    </row>
    <row r="2438" spans="1:11" s="3" customFormat="1" ht="16.5" customHeight="1">
      <c r="A2438" s="96"/>
      <c r="B2438" s="199"/>
      <c r="C2438" s="200"/>
      <c r="D2438" s="200"/>
      <c r="E2438" s="200"/>
      <c r="F2438" s="201"/>
      <c r="G2438" s="197" t="str">
        <f t="shared" si="76"/>
        <v/>
      </c>
      <c r="H2438" s="203"/>
      <c r="I2438" s="97"/>
      <c r="J2438" s="3" t="b">
        <f t="shared" si="77"/>
        <v>0</v>
      </c>
      <c r="K2438" s="1" t="b">
        <f>IF(AND(B2438&lt;&gt;"",COUNTIF(Buildings!B:B,B2438)=0),TRUE,FALSE)</f>
        <v>0</v>
      </c>
    </row>
    <row r="2439" spans="1:11" s="3" customFormat="1" ht="16.5" customHeight="1">
      <c r="A2439" s="96"/>
      <c r="B2439" s="194"/>
      <c r="C2439" s="195"/>
      <c r="D2439" s="195"/>
      <c r="E2439" s="195"/>
      <c r="F2439" s="196"/>
      <c r="G2439" s="197" t="str">
        <f t="shared" si="76"/>
        <v/>
      </c>
      <c r="H2439" s="203"/>
      <c r="I2439" s="97"/>
      <c r="J2439" s="3" t="b">
        <f t="shared" si="77"/>
        <v>0</v>
      </c>
      <c r="K2439" s="1" t="b">
        <f>IF(AND(B2439&lt;&gt;"",COUNTIF(Buildings!B:B,B2439)=0),TRUE,FALSE)</f>
        <v>0</v>
      </c>
    </row>
    <row r="2440" spans="1:11" s="3" customFormat="1" ht="16.5" customHeight="1">
      <c r="A2440" s="96"/>
      <c r="B2440" s="199"/>
      <c r="C2440" s="200"/>
      <c r="D2440" s="200"/>
      <c r="E2440" s="200"/>
      <c r="F2440" s="201"/>
      <c r="G2440" s="197" t="str">
        <f t="shared" si="76"/>
        <v/>
      </c>
      <c r="H2440" s="203"/>
      <c r="I2440" s="97"/>
      <c r="J2440" s="3" t="b">
        <f t="shared" si="77"/>
        <v>0</v>
      </c>
      <c r="K2440" s="1" t="b">
        <f>IF(AND(B2440&lt;&gt;"",COUNTIF(Buildings!B:B,B2440)=0),TRUE,FALSE)</f>
        <v>0</v>
      </c>
    </row>
    <row r="2441" spans="1:11" s="3" customFormat="1" ht="16.5" customHeight="1">
      <c r="A2441" s="96"/>
      <c r="B2441" s="194"/>
      <c r="C2441" s="195"/>
      <c r="D2441" s="195"/>
      <c r="E2441" s="195"/>
      <c r="F2441" s="196"/>
      <c r="G2441" s="197" t="str">
        <f t="shared" si="76"/>
        <v/>
      </c>
      <c r="H2441" s="203"/>
      <c r="I2441" s="97"/>
      <c r="J2441" s="3" t="b">
        <f t="shared" si="77"/>
        <v>0</v>
      </c>
      <c r="K2441" s="1" t="b">
        <f>IF(AND(B2441&lt;&gt;"",COUNTIF(Buildings!B:B,B2441)=0),TRUE,FALSE)</f>
        <v>0</v>
      </c>
    </row>
    <row r="2442" spans="1:11" s="3" customFormat="1" ht="16.5" customHeight="1">
      <c r="A2442" s="96"/>
      <c r="B2442" s="199"/>
      <c r="C2442" s="200"/>
      <c r="D2442" s="200"/>
      <c r="E2442" s="200"/>
      <c r="F2442" s="201"/>
      <c r="G2442" s="197" t="str">
        <f t="shared" si="76"/>
        <v/>
      </c>
      <c r="H2442" s="203"/>
      <c r="I2442" s="97"/>
      <c r="J2442" s="3" t="b">
        <f t="shared" si="77"/>
        <v>0</v>
      </c>
      <c r="K2442" s="1" t="b">
        <f>IF(AND(B2442&lt;&gt;"",COUNTIF(Buildings!B:B,B2442)=0),TRUE,FALSE)</f>
        <v>0</v>
      </c>
    </row>
    <row r="2443" spans="1:11" s="3" customFormat="1" ht="16.5" customHeight="1">
      <c r="A2443" s="96"/>
      <c r="B2443" s="194"/>
      <c r="C2443" s="195"/>
      <c r="D2443" s="195"/>
      <c r="E2443" s="195"/>
      <c r="F2443" s="196"/>
      <c r="G2443" s="197" t="str">
        <f t="shared" si="76"/>
        <v/>
      </c>
      <c r="H2443" s="203"/>
      <c r="I2443" s="97"/>
      <c r="J2443" s="3" t="b">
        <f t="shared" si="77"/>
        <v>0</v>
      </c>
      <c r="K2443" s="1" t="b">
        <f>IF(AND(B2443&lt;&gt;"",COUNTIF(Buildings!B:B,B2443)=0),TRUE,FALSE)</f>
        <v>0</v>
      </c>
    </row>
    <row r="2444" spans="1:11" s="3" customFormat="1" ht="16.5" customHeight="1">
      <c r="A2444" s="96"/>
      <c r="B2444" s="199"/>
      <c r="C2444" s="200"/>
      <c r="D2444" s="200"/>
      <c r="E2444" s="200"/>
      <c r="F2444" s="201"/>
      <c r="G2444" s="197" t="str">
        <f t="shared" si="76"/>
        <v/>
      </c>
      <c r="H2444" s="203"/>
      <c r="I2444" s="97"/>
      <c r="J2444" s="3" t="b">
        <f t="shared" si="77"/>
        <v>0</v>
      </c>
      <c r="K2444" s="1" t="b">
        <f>IF(AND(B2444&lt;&gt;"",COUNTIF(Buildings!B:B,B2444)=0),TRUE,FALSE)</f>
        <v>0</v>
      </c>
    </row>
    <row r="2445" spans="1:11" s="3" customFormat="1" ht="16.5" customHeight="1">
      <c r="A2445" s="96"/>
      <c r="B2445" s="194"/>
      <c r="C2445" s="195"/>
      <c r="D2445" s="195"/>
      <c r="E2445" s="195"/>
      <c r="F2445" s="196"/>
      <c r="G2445" s="197" t="str">
        <f t="shared" si="76"/>
        <v/>
      </c>
      <c r="H2445" s="203"/>
      <c r="I2445" s="97"/>
      <c r="J2445" s="3" t="b">
        <f t="shared" si="77"/>
        <v>0</v>
      </c>
      <c r="K2445" s="1" t="b">
        <f>IF(AND(B2445&lt;&gt;"",COUNTIF(Buildings!B:B,B2445)=0),TRUE,FALSE)</f>
        <v>0</v>
      </c>
    </row>
    <row r="2446" spans="1:11" s="3" customFormat="1" ht="16.5" customHeight="1">
      <c r="A2446" s="96"/>
      <c r="B2446" s="199"/>
      <c r="C2446" s="200"/>
      <c r="D2446" s="200"/>
      <c r="E2446" s="200"/>
      <c r="F2446" s="201"/>
      <c r="G2446" s="197" t="str">
        <f t="shared" si="76"/>
        <v/>
      </c>
      <c r="H2446" s="203"/>
      <c r="I2446" s="97"/>
      <c r="J2446" s="3" t="b">
        <f t="shared" si="77"/>
        <v>0</v>
      </c>
      <c r="K2446" s="1" t="b">
        <f>IF(AND(B2446&lt;&gt;"",COUNTIF(Buildings!B:B,B2446)=0),TRUE,FALSE)</f>
        <v>0</v>
      </c>
    </row>
    <row r="2447" spans="1:11" s="3" customFormat="1" ht="16.5" customHeight="1">
      <c r="A2447" s="96"/>
      <c r="B2447" s="194"/>
      <c r="C2447" s="195"/>
      <c r="D2447" s="195"/>
      <c r="E2447" s="195"/>
      <c r="F2447" s="196"/>
      <c r="G2447" s="197" t="str">
        <f t="shared" si="76"/>
        <v/>
      </c>
      <c r="H2447" s="203"/>
      <c r="I2447" s="97"/>
      <c r="J2447" s="3" t="b">
        <f t="shared" si="77"/>
        <v>0</v>
      </c>
      <c r="K2447" s="1" t="b">
        <f>IF(AND(B2447&lt;&gt;"",COUNTIF(Buildings!B:B,B2447)=0),TRUE,FALSE)</f>
        <v>0</v>
      </c>
    </row>
    <row r="2448" spans="1:11" s="3" customFormat="1" ht="16.5" customHeight="1">
      <c r="A2448" s="96"/>
      <c r="B2448" s="199"/>
      <c r="C2448" s="200"/>
      <c r="D2448" s="200"/>
      <c r="E2448" s="200"/>
      <c r="F2448" s="201"/>
      <c r="G2448" s="197" t="str">
        <f t="shared" si="76"/>
        <v/>
      </c>
      <c r="H2448" s="203"/>
      <c r="I2448" s="97"/>
      <c r="J2448" s="3" t="b">
        <f t="shared" si="77"/>
        <v>0</v>
      </c>
      <c r="K2448" s="1" t="b">
        <f>IF(AND(B2448&lt;&gt;"",COUNTIF(Buildings!B:B,B2448)=0),TRUE,FALSE)</f>
        <v>0</v>
      </c>
    </row>
    <row r="2449" spans="1:11" s="3" customFormat="1" ht="16.5" customHeight="1">
      <c r="A2449" s="96"/>
      <c r="B2449" s="194"/>
      <c r="C2449" s="195"/>
      <c r="D2449" s="195"/>
      <c r="E2449" s="195"/>
      <c r="F2449" s="196"/>
      <c r="G2449" s="197" t="str">
        <f t="shared" si="76"/>
        <v/>
      </c>
      <c r="H2449" s="203"/>
      <c r="I2449" s="97"/>
      <c r="J2449" s="3" t="b">
        <f t="shared" si="77"/>
        <v>0</v>
      </c>
      <c r="K2449" s="1" t="b">
        <f>IF(AND(B2449&lt;&gt;"",COUNTIF(Buildings!B:B,B2449)=0),TRUE,FALSE)</f>
        <v>0</v>
      </c>
    </row>
    <row r="2450" spans="1:11" s="3" customFormat="1" ht="16.5" customHeight="1">
      <c r="A2450" s="96"/>
      <c r="B2450" s="199"/>
      <c r="C2450" s="200"/>
      <c r="D2450" s="200"/>
      <c r="E2450" s="200"/>
      <c r="F2450" s="201"/>
      <c r="G2450" s="197" t="str">
        <f t="shared" si="76"/>
        <v/>
      </c>
      <c r="H2450" s="203"/>
      <c r="I2450" s="97"/>
      <c r="J2450" s="3" t="b">
        <f t="shared" si="77"/>
        <v>0</v>
      </c>
      <c r="K2450" s="1" t="b">
        <f>IF(AND(B2450&lt;&gt;"",COUNTIF(Buildings!B:B,B2450)=0),TRUE,FALSE)</f>
        <v>0</v>
      </c>
    </row>
    <row r="2451" spans="1:11" s="3" customFormat="1" ht="16.5" customHeight="1">
      <c r="A2451" s="96"/>
      <c r="B2451" s="194"/>
      <c r="C2451" s="195"/>
      <c r="D2451" s="195"/>
      <c r="E2451" s="195"/>
      <c r="F2451" s="196"/>
      <c r="G2451" s="197" t="str">
        <f t="shared" si="76"/>
        <v/>
      </c>
      <c r="H2451" s="203"/>
      <c r="I2451" s="97"/>
      <c r="J2451" s="3" t="b">
        <f t="shared" si="77"/>
        <v>0</v>
      </c>
      <c r="K2451" s="1" t="b">
        <f>IF(AND(B2451&lt;&gt;"",COUNTIF(Buildings!B:B,B2451)=0),TRUE,FALSE)</f>
        <v>0</v>
      </c>
    </row>
    <row r="2452" spans="1:11" s="3" customFormat="1" ht="16.5" customHeight="1">
      <c r="A2452" s="96"/>
      <c r="B2452" s="199"/>
      <c r="C2452" s="200"/>
      <c r="D2452" s="200"/>
      <c r="E2452" s="200"/>
      <c r="F2452" s="201"/>
      <c r="G2452" s="197" t="str">
        <f t="shared" si="76"/>
        <v/>
      </c>
      <c r="H2452" s="203"/>
      <c r="I2452" s="97"/>
      <c r="J2452" s="3" t="b">
        <f t="shared" si="77"/>
        <v>0</v>
      </c>
      <c r="K2452" s="1" t="b">
        <f>IF(AND(B2452&lt;&gt;"",COUNTIF(Buildings!B:B,B2452)=0),TRUE,FALSE)</f>
        <v>0</v>
      </c>
    </row>
    <row r="2453" spans="1:11" s="3" customFormat="1" ht="16.5" customHeight="1">
      <c r="A2453" s="96"/>
      <c r="B2453" s="194"/>
      <c r="C2453" s="195"/>
      <c r="D2453" s="195"/>
      <c r="E2453" s="195"/>
      <c r="F2453" s="196"/>
      <c r="G2453" s="197" t="str">
        <f t="shared" si="76"/>
        <v/>
      </c>
      <c r="H2453" s="203"/>
      <c r="I2453" s="97"/>
      <c r="J2453" s="3" t="b">
        <f t="shared" si="77"/>
        <v>0</v>
      </c>
      <c r="K2453" s="1" t="b">
        <f>IF(AND(B2453&lt;&gt;"",COUNTIF(Buildings!B:B,B2453)=0),TRUE,FALSE)</f>
        <v>0</v>
      </c>
    </row>
    <row r="2454" spans="1:11" s="3" customFormat="1" ht="16.5" customHeight="1">
      <c r="A2454" s="96"/>
      <c r="B2454" s="199"/>
      <c r="C2454" s="200"/>
      <c r="D2454" s="200"/>
      <c r="E2454" s="200"/>
      <c r="F2454" s="201"/>
      <c r="G2454" s="197" t="str">
        <f t="shared" si="76"/>
        <v/>
      </c>
      <c r="H2454" s="203"/>
      <c r="I2454" s="97"/>
      <c r="J2454" s="3" t="b">
        <f t="shared" si="77"/>
        <v>0</v>
      </c>
      <c r="K2454" s="1" t="b">
        <f>IF(AND(B2454&lt;&gt;"",COUNTIF(Buildings!B:B,B2454)=0),TRUE,FALSE)</f>
        <v>0</v>
      </c>
    </row>
    <row r="2455" spans="1:11" s="3" customFormat="1" ht="16.5" customHeight="1">
      <c r="A2455" s="96"/>
      <c r="B2455" s="194"/>
      <c r="C2455" s="195"/>
      <c r="D2455" s="195"/>
      <c r="E2455" s="195"/>
      <c r="F2455" s="196"/>
      <c r="G2455" s="197" t="str">
        <f t="shared" si="76"/>
        <v/>
      </c>
      <c r="H2455" s="203"/>
      <c r="I2455" s="97"/>
      <c r="J2455" s="3" t="b">
        <f t="shared" si="77"/>
        <v>0</v>
      </c>
      <c r="K2455" s="1" t="b">
        <f>IF(AND(B2455&lt;&gt;"",COUNTIF(Buildings!B:B,B2455)=0),TRUE,FALSE)</f>
        <v>0</v>
      </c>
    </row>
    <row r="2456" spans="1:11" s="3" customFormat="1" ht="16.5" customHeight="1">
      <c r="A2456" s="96"/>
      <c r="B2456" s="199"/>
      <c r="C2456" s="200"/>
      <c r="D2456" s="200"/>
      <c r="E2456" s="200"/>
      <c r="F2456" s="201"/>
      <c r="G2456" s="197" t="str">
        <f t="shared" si="76"/>
        <v/>
      </c>
      <c r="H2456" s="203"/>
      <c r="I2456" s="97"/>
      <c r="J2456" s="3" t="b">
        <f t="shared" si="77"/>
        <v>0</v>
      </c>
      <c r="K2456" s="1" t="b">
        <f>IF(AND(B2456&lt;&gt;"",COUNTIF(Buildings!B:B,B2456)=0),TRUE,FALSE)</f>
        <v>0</v>
      </c>
    </row>
    <row r="2457" spans="1:11" s="3" customFormat="1" ht="16.5" customHeight="1">
      <c r="A2457" s="96"/>
      <c r="B2457" s="194"/>
      <c r="C2457" s="195"/>
      <c r="D2457" s="195"/>
      <c r="E2457" s="195"/>
      <c r="F2457" s="196"/>
      <c r="G2457" s="197" t="str">
        <f t="shared" si="76"/>
        <v/>
      </c>
      <c r="H2457" s="203"/>
      <c r="I2457" s="97"/>
      <c r="J2457" s="3" t="b">
        <f t="shared" si="77"/>
        <v>0</v>
      </c>
      <c r="K2457" s="1" t="b">
        <f>IF(AND(B2457&lt;&gt;"",COUNTIF(Buildings!B:B,B2457)=0),TRUE,FALSE)</f>
        <v>0</v>
      </c>
    </row>
    <row r="2458" spans="1:11" s="3" customFormat="1" ht="16.5" customHeight="1">
      <c r="A2458" s="96"/>
      <c r="B2458" s="199"/>
      <c r="C2458" s="200"/>
      <c r="D2458" s="200"/>
      <c r="E2458" s="200"/>
      <c r="F2458" s="201"/>
      <c r="G2458" s="197" t="str">
        <f t="shared" si="76"/>
        <v/>
      </c>
      <c r="H2458" s="203"/>
      <c r="I2458" s="97"/>
      <c r="J2458" s="3" t="b">
        <f t="shared" si="77"/>
        <v>0</v>
      </c>
      <c r="K2458" s="1" t="b">
        <f>IF(AND(B2458&lt;&gt;"",COUNTIF(Buildings!B:B,B2458)=0),TRUE,FALSE)</f>
        <v>0</v>
      </c>
    </row>
    <row r="2459" spans="1:11" s="3" customFormat="1" ht="16.5" customHeight="1">
      <c r="A2459" s="96"/>
      <c r="B2459" s="194"/>
      <c r="C2459" s="195"/>
      <c r="D2459" s="195"/>
      <c r="E2459" s="195"/>
      <c r="F2459" s="196"/>
      <c r="G2459" s="197" t="str">
        <f t="shared" si="76"/>
        <v/>
      </c>
      <c r="H2459" s="203"/>
      <c r="I2459" s="97"/>
      <c r="J2459" s="3" t="b">
        <f t="shared" si="77"/>
        <v>0</v>
      </c>
      <c r="K2459" s="1" t="b">
        <f>IF(AND(B2459&lt;&gt;"",COUNTIF(Buildings!B:B,B2459)=0),TRUE,FALSE)</f>
        <v>0</v>
      </c>
    </row>
    <row r="2460" spans="1:11" s="3" customFormat="1" ht="16.5" customHeight="1">
      <c r="A2460" s="96"/>
      <c r="B2460" s="199"/>
      <c r="C2460" s="200"/>
      <c r="D2460" s="200"/>
      <c r="E2460" s="200"/>
      <c r="F2460" s="201"/>
      <c r="G2460" s="197" t="str">
        <f t="shared" si="76"/>
        <v/>
      </c>
      <c r="H2460" s="203"/>
      <c r="I2460" s="97"/>
      <c r="J2460" s="3" t="b">
        <f t="shared" si="77"/>
        <v>0</v>
      </c>
      <c r="K2460" s="1" t="b">
        <f>IF(AND(B2460&lt;&gt;"",COUNTIF(Buildings!B:B,B2460)=0),TRUE,FALSE)</f>
        <v>0</v>
      </c>
    </row>
    <row r="2461" spans="1:11" s="3" customFormat="1" ht="16.5" customHeight="1">
      <c r="A2461" s="96"/>
      <c r="B2461" s="194"/>
      <c r="C2461" s="195"/>
      <c r="D2461" s="195"/>
      <c r="E2461" s="195"/>
      <c r="F2461" s="196"/>
      <c r="G2461" s="197" t="str">
        <f t="shared" si="76"/>
        <v/>
      </c>
      <c r="H2461" s="203"/>
      <c r="I2461" s="97"/>
      <c r="J2461" s="3" t="b">
        <f t="shared" si="77"/>
        <v>0</v>
      </c>
      <c r="K2461" s="1" t="b">
        <f>IF(AND(B2461&lt;&gt;"",COUNTIF(Buildings!B:B,B2461)=0),TRUE,FALSE)</f>
        <v>0</v>
      </c>
    </row>
    <row r="2462" spans="1:11" s="3" customFormat="1" ht="16.5" customHeight="1">
      <c r="A2462" s="96"/>
      <c r="B2462" s="199"/>
      <c r="C2462" s="200"/>
      <c r="D2462" s="200"/>
      <c r="E2462" s="200"/>
      <c r="F2462" s="201"/>
      <c r="G2462" s="197" t="str">
        <f t="shared" si="76"/>
        <v/>
      </c>
      <c r="H2462" s="203"/>
      <c r="I2462" s="97"/>
      <c r="J2462" s="3" t="b">
        <f t="shared" si="77"/>
        <v>0</v>
      </c>
      <c r="K2462" s="1" t="b">
        <f>IF(AND(B2462&lt;&gt;"",COUNTIF(Buildings!B:B,B2462)=0),TRUE,FALSE)</f>
        <v>0</v>
      </c>
    </row>
    <row r="2463" spans="1:11" s="3" customFormat="1" ht="16.5" customHeight="1">
      <c r="A2463" s="96"/>
      <c r="B2463" s="194"/>
      <c r="C2463" s="195"/>
      <c r="D2463" s="195"/>
      <c r="E2463" s="195"/>
      <c r="F2463" s="196"/>
      <c r="G2463" s="197" t="str">
        <f t="shared" si="76"/>
        <v/>
      </c>
      <c r="H2463" s="203"/>
      <c r="I2463" s="97"/>
      <c r="J2463" s="3" t="b">
        <f t="shared" si="77"/>
        <v>0</v>
      </c>
      <c r="K2463" s="1" t="b">
        <f>IF(AND(B2463&lt;&gt;"",COUNTIF(Buildings!B:B,B2463)=0),TRUE,FALSE)</f>
        <v>0</v>
      </c>
    </row>
    <row r="2464" spans="1:11" s="3" customFormat="1" ht="16.5" customHeight="1">
      <c r="A2464" s="96"/>
      <c r="B2464" s="199"/>
      <c r="C2464" s="200"/>
      <c r="D2464" s="200"/>
      <c r="E2464" s="200"/>
      <c r="F2464" s="201"/>
      <c r="G2464" s="197" t="str">
        <f t="shared" si="76"/>
        <v/>
      </c>
      <c r="H2464" s="203"/>
      <c r="I2464" s="97"/>
      <c r="J2464" s="3" t="b">
        <f t="shared" si="77"/>
        <v>0</v>
      </c>
      <c r="K2464" s="1" t="b">
        <f>IF(AND(B2464&lt;&gt;"",COUNTIF(Buildings!B:B,B2464)=0),TRUE,FALSE)</f>
        <v>0</v>
      </c>
    </row>
    <row r="2465" spans="1:11" s="3" customFormat="1" ht="16.5" customHeight="1">
      <c r="A2465" s="96"/>
      <c r="B2465" s="194"/>
      <c r="C2465" s="195"/>
      <c r="D2465" s="195"/>
      <c r="E2465" s="195"/>
      <c r="F2465" s="196"/>
      <c r="G2465" s="197" t="str">
        <f t="shared" si="76"/>
        <v/>
      </c>
      <c r="H2465" s="203"/>
      <c r="I2465" s="97"/>
      <c r="J2465" s="3" t="b">
        <f t="shared" si="77"/>
        <v>0</v>
      </c>
      <c r="K2465" s="1" t="b">
        <f>IF(AND(B2465&lt;&gt;"",COUNTIF(Buildings!B:B,B2465)=0),TRUE,FALSE)</f>
        <v>0</v>
      </c>
    </row>
    <row r="2466" spans="1:11" s="3" customFormat="1" ht="16.5" customHeight="1">
      <c r="A2466" s="96"/>
      <c r="B2466" s="199"/>
      <c r="C2466" s="200"/>
      <c r="D2466" s="200"/>
      <c r="E2466" s="200"/>
      <c r="F2466" s="201"/>
      <c r="G2466" s="197" t="str">
        <f t="shared" si="76"/>
        <v/>
      </c>
      <c r="H2466" s="203"/>
      <c r="I2466" s="97"/>
      <c r="J2466" s="3" t="b">
        <f t="shared" si="77"/>
        <v>0</v>
      </c>
      <c r="K2466" s="1" t="b">
        <f>IF(AND(B2466&lt;&gt;"",COUNTIF(Buildings!B:B,B2466)=0),TRUE,FALSE)</f>
        <v>0</v>
      </c>
    </row>
    <row r="2467" spans="1:11" s="3" customFormat="1" ht="16.5" customHeight="1">
      <c r="A2467" s="96"/>
      <c r="B2467" s="194"/>
      <c r="C2467" s="195"/>
      <c r="D2467" s="195"/>
      <c r="E2467" s="195"/>
      <c r="F2467" s="196"/>
      <c r="G2467" s="197" t="str">
        <f t="shared" si="76"/>
        <v/>
      </c>
      <c r="H2467" s="203"/>
      <c r="I2467" s="97"/>
      <c r="J2467" s="3" t="b">
        <f t="shared" si="77"/>
        <v>0</v>
      </c>
      <c r="K2467" s="1" t="b">
        <f>IF(AND(B2467&lt;&gt;"",COUNTIF(Buildings!B:B,B2467)=0),TRUE,FALSE)</f>
        <v>0</v>
      </c>
    </row>
    <row r="2468" spans="1:11" s="3" customFormat="1" ht="16.5" customHeight="1">
      <c r="A2468" s="96"/>
      <c r="B2468" s="199"/>
      <c r="C2468" s="200"/>
      <c r="D2468" s="200"/>
      <c r="E2468" s="200"/>
      <c r="F2468" s="201"/>
      <c r="G2468" s="197" t="str">
        <f t="shared" si="76"/>
        <v/>
      </c>
      <c r="H2468" s="203"/>
      <c r="I2468" s="97"/>
      <c r="J2468" s="3" t="b">
        <f t="shared" si="77"/>
        <v>0</v>
      </c>
      <c r="K2468" s="1" t="b">
        <f>IF(AND(B2468&lt;&gt;"",COUNTIF(Buildings!B:B,B2468)=0),TRUE,FALSE)</f>
        <v>0</v>
      </c>
    </row>
    <row r="2469" spans="1:11" s="3" customFormat="1" ht="16.5" customHeight="1">
      <c r="A2469" s="96"/>
      <c r="B2469" s="194"/>
      <c r="C2469" s="195"/>
      <c r="D2469" s="195"/>
      <c r="E2469" s="195"/>
      <c r="F2469" s="196"/>
      <c r="G2469" s="197" t="str">
        <f t="shared" si="76"/>
        <v/>
      </c>
      <c r="H2469" s="203"/>
      <c r="I2469" s="97"/>
      <c r="J2469" s="3" t="b">
        <f t="shared" si="77"/>
        <v>0</v>
      </c>
      <c r="K2469" s="1" t="b">
        <f>IF(AND(B2469&lt;&gt;"",COUNTIF(Buildings!B:B,B2469)=0),TRUE,FALSE)</f>
        <v>0</v>
      </c>
    </row>
    <row r="2470" spans="1:11" s="3" customFormat="1" ht="16.5" customHeight="1">
      <c r="A2470" s="96"/>
      <c r="B2470" s="199"/>
      <c r="C2470" s="200"/>
      <c r="D2470" s="200"/>
      <c r="E2470" s="200"/>
      <c r="F2470" s="201"/>
      <c r="G2470" s="197" t="str">
        <f t="shared" si="76"/>
        <v/>
      </c>
      <c r="H2470" s="203"/>
      <c r="I2470" s="97"/>
      <c r="J2470" s="3" t="b">
        <f t="shared" si="77"/>
        <v>0</v>
      </c>
      <c r="K2470" s="1" t="b">
        <f>IF(AND(B2470&lt;&gt;"",COUNTIF(Buildings!B:B,B2470)=0),TRUE,FALSE)</f>
        <v>0</v>
      </c>
    </row>
    <row r="2471" spans="1:11" s="3" customFormat="1" ht="16.5" customHeight="1">
      <c r="A2471" s="96"/>
      <c r="B2471" s="194"/>
      <c r="C2471" s="195"/>
      <c r="D2471" s="195"/>
      <c r="E2471" s="195"/>
      <c r="F2471" s="196"/>
      <c r="G2471" s="197" t="str">
        <f t="shared" si="76"/>
        <v/>
      </c>
      <c r="H2471" s="203"/>
      <c r="I2471" s="97"/>
      <c r="J2471" s="3" t="b">
        <f t="shared" si="77"/>
        <v>0</v>
      </c>
      <c r="K2471" s="1" t="b">
        <f>IF(AND(B2471&lt;&gt;"",COUNTIF(Buildings!B:B,B2471)=0),TRUE,FALSE)</f>
        <v>0</v>
      </c>
    </row>
    <row r="2472" spans="1:11" s="3" customFormat="1" ht="16.5" customHeight="1">
      <c r="A2472" s="96"/>
      <c r="B2472" s="199"/>
      <c r="C2472" s="200"/>
      <c r="D2472" s="200"/>
      <c r="E2472" s="200"/>
      <c r="F2472" s="201"/>
      <c r="G2472" s="197" t="str">
        <f t="shared" si="76"/>
        <v/>
      </c>
      <c r="H2472" s="203"/>
      <c r="I2472" s="97"/>
      <c r="J2472" s="3" t="b">
        <f t="shared" si="77"/>
        <v>0</v>
      </c>
      <c r="K2472" s="1" t="b">
        <f>IF(AND(B2472&lt;&gt;"",COUNTIF(Buildings!B:B,B2472)=0),TRUE,FALSE)</f>
        <v>0</v>
      </c>
    </row>
    <row r="2473" spans="1:11" s="3" customFormat="1" ht="16.5" customHeight="1">
      <c r="A2473" s="96"/>
      <c r="B2473" s="194"/>
      <c r="C2473" s="195"/>
      <c r="D2473" s="195"/>
      <c r="E2473" s="195"/>
      <c r="F2473" s="196"/>
      <c r="G2473" s="197" t="str">
        <f t="shared" si="76"/>
        <v/>
      </c>
      <c r="H2473" s="203"/>
      <c r="I2473" s="97"/>
      <c r="J2473" s="3" t="b">
        <f t="shared" si="77"/>
        <v>0</v>
      </c>
      <c r="K2473" s="1" t="b">
        <f>IF(AND(B2473&lt;&gt;"",COUNTIF(Buildings!B:B,B2473)=0),TRUE,FALSE)</f>
        <v>0</v>
      </c>
    </row>
    <row r="2474" spans="1:11" s="3" customFormat="1" ht="16.5" customHeight="1">
      <c r="A2474" s="96"/>
      <c r="B2474" s="199"/>
      <c r="C2474" s="200"/>
      <c r="D2474" s="200"/>
      <c r="E2474" s="200"/>
      <c r="F2474" s="201"/>
      <c r="G2474" s="197" t="str">
        <f t="shared" si="76"/>
        <v/>
      </c>
      <c r="H2474" s="203"/>
      <c r="I2474" s="97"/>
      <c r="J2474" s="3" t="b">
        <f t="shared" si="77"/>
        <v>0</v>
      </c>
      <c r="K2474" s="1" t="b">
        <f>IF(AND(B2474&lt;&gt;"",COUNTIF(Buildings!B:B,B2474)=0),TRUE,FALSE)</f>
        <v>0</v>
      </c>
    </row>
    <row r="2475" spans="1:11" s="3" customFormat="1" ht="16.5" customHeight="1">
      <c r="A2475" s="96"/>
      <c r="B2475" s="194"/>
      <c r="C2475" s="195"/>
      <c r="D2475" s="195"/>
      <c r="E2475" s="195"/>
      <c r="F2475" s="196"/>
      <c r="G2475" s="197" t="str">
        <f t="shared" si="76"/>
        <v/>
      </c>
      <c r="H2475" s="203"/>
      <c r="I2475" s="97"/>
      <c r="J2475" s="3" t="b">
        <f t="shared" si="77"/>
        <v>0</v>
      </c>
      <c r="K2475" s="1" t="b">
        <f>IF(AND(B2475&lt;&gt;"",COUNTIF(Buildings!B:B,B2475)=0),TRUE,FALSE)</f>
        <v>0</v>
      </c>
    </row>
    <row r="2476" spans="1:11" s="3" customFormat="1" ht="16.5" customHeight="1">
      <c r="A2476" s="96"/>
      <c r="B2476" s="199"/>
      <c r="C2476" s="200"/>
      <c r="D2476" s="200"/>
      <c r="E2476" s="200"/>
      <c r="F2476" s="201"/>
      <c r="G2476" s="197" t="str">
        <f t="shared" si="76"/>
        <v/>
      </c>
      <c r="H2476" s="203"/>
      <c r="I2476" s="97"/>
      <c r="J2476" s="3" t="b">
        <f t="shared" si="77"/>
        <v>0</v>
      </c>
      <c r="K2476" s="1" t="b">
        <f>IF(AND(B2476&lt;&gt;"",COUNTIF(Buildings!B:B,B2476)=0),TRUE,FALSE)</f>
        <v>0</v>
      </c>
    </row>
    <row r="2477" spans="1:11" s="3" customFormat="1" ht="16.5" customHeight="1">
      <c r="A2477" s="96"/>
      <c r="B2477" s="194"/>
      <c r="C2477" s="195"/>
      <c r="D2477" s="195"/>
      <c r="E2477" s="195"/>
      <c r="F2477" s="196"/>
      <c r="G2477" s="197" t="str">
        <f t="shared" si="76"/>
        <v/>
      </c>
      <c r="H2477" s="203"/>
      <c r="I2477" s="97"/>
      <c r="J2477" s="3" t="b">
        <f t="shared" si="77"/>
        <v>0</v>
      </c>
      <c r="K2477" s="1" t="b">
        <f>IF(AND(B2477&lt;&gt;"",COUNTIF(Buildings!B:B,B2477)=0),TRUE,FALSE)</f>
        <v>0</v>
      </c>
    </row>
    <row r="2478" spans="1:11" s="3" customFormat="1" ht="16.5" customHeight="1">
      <c r="A2478" s="96"/>
      <c r="B2478" s="199"/>
      <c r="C2478" s="200"/>
      <c r="D2478" s="200"/>
      <c r="E2478" s="200"/>
      <c r="F2478" s="201"/>
      <c r="G2478" s="197" t="str">
        <f t="shared" si="76"/>
        <v/>
      </c>
      <c r="H2478" s="203"/>
      <c r="I2478" s="97"/>
      <c r="J2478" s="3" t="b">
        <f t="shared" si="77"/>
        <v>0</v>
      </c>
      <c r="K2478" s="1" t="b">
        <f>IF(AND(B2478&lt;&gt;"",COUNTIF(Buildings!B:B,B2478)=0),TRUE,FALSE)</f>
        <v>0</v>
      </c>
    </row>
    <row r="2479" spans="1:11" s="3" customFormat="1" ht="16.5" customHeight="1">
      <c r="A2479" s="96"/>
      <c r="B2479" s="194"/>
      <c r="C2479" s="195"/>
      <c r="D2479" s="195"/>
      <c r="E2479" s="195"/>
      <c r="F2479" s="196"/>
      <c r="G2479" s="197" t="str">
        <f t="shared" si="76"/>
        <v/>
      </c>
      <c r="H2479" s="203"/>
      <c r="I2479" s="97"/>
      <c r="J2479" s="3" t="b">
        <f t="shared" si="77"/>
        <v>0</v>
      </c>
      <c r="K2479" s="1" t="b">
        <f>IF(AND(B2479&lt;&gt;"",COUNTIF(Buildings!B:B,B2479)=0),TRUE,FALSE)</f>
        <v>0</v>
      </c>
    </row>
    <row r="2480" spans="1:11" s="3" customFormat="1" ht="16.5" customHeight="1">
      <c r="A2480" s="96"/>
      <c r="B2480" s="199"/>
      <c r="C2480" s="200"/>
      <c r="D2480" s="200"/>
      <c r="E2480" s="200"/>
      <c r="F2480" s="201"/>
      <c r="G2480" s="197" t="str">
        <f t="shared" si="76"/>
        <v/>
      </c>
      <c r="H2480" s="203"/>
      <c r="I2480" s="97"/>
      <c r="J2480" s="3" t="b">
        <f t="shared" si="77"/>
        <v>0</v>
      </c>
      <c r="K2480" s="1" t="b">
        <f>IF(AND(B2480&lt;&gt;"",COUNTIF(Buildings!B:B,B2480)=0),TRUE,FALSE)</f>
        <v>0</v>
      </c>
    </row>
    <row r="2481" spans="1:11" s="3" customFormat="1" ht="16.5" customHeight="1">
      <c r="A2481" s="96"/>
      <c r="B2481" s="194"/>
      <c r="C2481" s="195"/>
      <c r="D2481" s="195"/>
      <c r="E2481" s="195"/>
      <c r="F2481" s="196"/>
      <c r="G2481" s="197" t="str">
        <f t="shared" si="76"/>
        <v/>
      </c>
      <c r="H2481" s="203"/>
      <c r="I2481" s="97"/>
      <c r="J2481" s="3" t="b">
        <f t="shared" si="77"/>
        <v>0</v>
      </c>
      <c r="K2481" s="1" t="b">
        <f>IF(AND(B2481&lt;&gt;"",COUNTIF(Buildings!B:B,B2481)=0),TRUE,FALSE)</f>
        <v>0</v>
      </c>
    </row>
    <row r="2482" spans="1:11" s="3" customFormat="1" ht="16.5" customHeight="1">
      <c r="A2482" s="96"/>
      <c r="B2482" s="199"/>
      <c r="C2482" s="200"/>
      <c r="D2482" s="200"/>
      <c r="E2482" s="200"/>
      <c r="F2482" s="201"/>
      <c r="G2482" s="197" t="str">
        <f t="shared" si="76"/>
        <v/>
      </c>
      <c r="H2482" s="203"/>
      <c r="I2482" s="97"/>
      <c r="J2482" s="3" t="b">
        <f t="shared" si="77"/>
        <v>0</v>
      </c>
      <c r="K2482" s="1" t="b">
        <f>IF(AND(B2482&lt;&gt;"",COUNTIF(Buildings!B:B,B2482)=0),TRUE,FALSE)</f>
        <v>0</v>
      </c>
    </row>
    <row r="2483" spans="1:11" s="3" customFormat="1" ht="16.5" customHeight="1">
      <c r="A2483" s="96"/>
      <c r="B2483" s="194"/>
      <c r="C2483" s="195"/>
      <c r="D2483" s="195"/>
      <c r="E2483" s="195"/>
      <c r="F2483" s="196"/>
      <c r="G2483" s="197" t="str">
        <f t="shared" si="76"/>
        <v/>
      </c>
      <c r="H2483" s="203"/>
      <c r="I2483" s="97"/>
      <c r="J2483" s="3" t="b">
        <f t="shared" si="77"/>
        <v>0</v>
      </c>
      <c r="K2483" s="1" t="b">
        <f>IF(AND(B2483&lt;&gt;"",COUNTIF(Buildings!B:B,B2483)=0),TRUE,FALSE)</f>
        <v>0</v>
      </c>
    </row>
    <row r="2484" spans="1:11" s="3" customFormat="1" ht="16.5" customHeight="1">
      <c r="A2484" s="96"/>
      <c r="B2484" s="199"/>
      <c r="C2484" s="200"/>
      <c r="D2484" s="200"/>
      <c r="E2484" s="200"/>
      <c r="F2484" s="201"/>
      <c r="G2484" s="197" t="str">
        <f t="shared" si="76"/>
        <v/>
      </c>
      <c r="H2484" s="203"/>
      <c r="I2484" s="97"/>
      <c r="J2484" s="3" t="b">
        <f t="shared" si="77"/>
        <v>0</v>
      </c>
      <c r="K2484" s="1" t="b">
        <f>IF(AND(B2484&lt;&gt;"",COUNTIF(Buildings!B:B,B2484)=0),TRUE,FALSE)</f>
        <v>0</v>
      </c>
    </row>
    <row r="2485" spans="1:11" s="3" customFormat="1" ht="16.5" customHeight="1">
      <c r="A2485" s="96"/>
      <c r="B2485" s="194"/>
      <c r="C2485" s="195"/>
      <c r="D2485" s="195"/>
      <c r="E2485" s="195"/>
      <c r="F2485" s="196"/>
      <c r="G2485" s="197" t="str">
        <f t="shared" si="76"/>
        <v/>
      </c>
      <c r="H2485" s="203"/>
      <c r="I2485" s="97"/>
      <c r="J2485" s="3" t="b">
        <f t="shared" si="77"/>
        <v>0</v>
      </c>
      <c r="K2485" s="1" t="b">
        <f>IF(AND(B2485&lt;&gt;"",COUNTIF(Buildings!B:B,B2485)=0),TRUE,FALSE)</f>
        <v>0</v>
      </c>
    </row>
    <row r="2486" spans="1:11" s="3" customFormat="1" ht="16.5" customHeight="1">
      <c r="A2486" s="96"/>
      <c r="B2486" s="199"/>
      <c r="C2486" s="200"/>
      <c r="D2486" s="200"/>
      <c r="E2486" s="200"/>
      <c r="F2486" s="201"/>
      <c r="G2486" s="197" t="str">
        <f t="shared" si="76"/>
        <v/>
      </c>
      <c r="H2486" s="203"/>
      <c r="I2486" s="97"/>
      <c r="J2486" s="3" t="b">
        <f t="shared" si="77"/>
        <v>0</v>
      </c>
      <c r="K2486" s="1" t="b">
        <f>IF(AND(B2486&lt;&gt;"",COUNTIF(Buildings!B:B,B2486)=0),TRUE,FALSE)</f>
        <v>0</v>
      </c>
    </row>
    <row r="2487" spans="1:11" s="3" customFormat="1" ht="16.5" customHeight="1">
      <c r="A2487" s="96"/>
      <c r="B2487" s="194"/>
      <c r="C2487" s="195"/>
      <c r="D2487" s="195"/>
      <c r="E2487" s="195"/>
      <c r="F2487" s="196"/>
      <c r="G2487" s="197" t="str">
        <f t="shared" si="76"/>
        <v/>
      </c>
      <c r="H2487" s="203"/>
      <c r="I2487" s="97"/>
      <c r="J2487" s="3" t="b">
        <f t="shared" si="77"/>
        <v>0</v>
      </c>
      <c r="K2487" s="1" t="b">
        <f>IF(AND(B2487&lt;&gt;"",COUNTIF(Buildings!B:B,B2487)=0),TRUE,FALSE)</f>
        <v>0</v>
      </c>
    </row>
    <row r="2488" spans="1:11" s="3" customFormat="1" ht="16.5" customHeight="1">
      <c r="A2488" s="96"/>
      <c r="B2488" s="199"/>
      <c r="C2488" s="200"/>
      <c r="D2488" s="200"/>
      <c r="E2488" s="200"/>
      <c r="F2488" s="201"/>
      <c r="G2488" s="197" t="str">
        <f t="shared" si="76"/>
        <v/>
      </c>
      <c r="H2488" s="203"/>
      <c r="I2488" s="97"/>
      <c r="J2488" s="3" t="b">
        <f t="shared" si="77"/>
        <v>0</v>
      </c>
      <c r="K2488" s="1" t="b">
        <f>IF(AND(B2488&lt;&gt;"",COUNTIF(Buildings!B:B,B2488)=0),TRUE,FALSE)</f>
        <v>0</v>
      </c>
    </row>
    <row r="2489" spans="1:11" s="3" customFormat="1" ht="16.5" customHeight="1">
      <c r="A2489" s="96"/>
      <c r="B2489" s="194"/>
      <c r="C2489" s="195"/>
      <c r="D2489" s="195"/>
      <c r="E2489" s="195"/>
      <c r="F2489" s="196"/>
      <c r="G2489" s="197" t="str">
        <f t="shared" si="76"/>
        <v/>
      </c>
      <c r="H2489" s="203"/>
      <c r="I2489" s="97"/>
      <c r="J2489" s="3" t="b">
        <f t="shared" si="77"/>
        <v>0</v>
      </c>
      <c r="K2489" s="1" t="b">
        <f>IF(AND(B2489&lt;&gt;"",COUNTIF(Buildings!B:B,B2489)=0),TRUE,FALSE)</f>
        <v>0</v>
      </c>
    </row>
    <row r="2490" spans="1:11" s="3" customFormat="1" ht="16.5" customHeight="1">
      <c r="A2490" s="96"/>
      <c r="B2490" s="199"/>
      <c r="C2490" s="200"/>
      <c r="D2490" s="200"/>
      <c r="E2490" s="200"/>
      <c r="F2490" s="201"/>
      <c r="G2490" s="197" t="str">
        <f t="shared" si="76"/>
        <v/>
      </c>
      <c r="H2490" s="203"/>
      <c r="I2490" s="97"/>
      <c r="J2490" s="3" t="b">
        <f t="shared" si="77"/>
        <v>0</v>
      </c>
      <c r="K2490" s="1" t="b">
        <f>IF(AND(B2490&lt;&gt;"",COUNTIF(Buildings!B:B,B2490)=0),TRUE,FALSE)</f>
        <v>0</v>
      </c>
    </row>
    <row r="2491" spans="1:11" s="3" customFormat="1" ht="16.5" customHeight="1">
      <c r="A2491" s="96"/>
      <c r="B2491" s="194"/>
      <c r="C2491" s="195"/>
      <c r="D2491" s="195"/>
      <c r="E2491" s="195"/>
      <c r="F2491" s="196"/>
      <c r="G2491" s="197" t="str">
        <f t="shared" si="76"/>
        <v/>
      </c>
      <c r="H2491" s="203"/>
      <c r="I2491" s="97"/>
      <c r="J2491" s="3" t="b">
        <f t="shared" si="77"/>
        <v>0</v>
      </c>
      <c r="K2491" s="1" t="b">
        <f>IF(AND(B2491&lt;&gt;"",COUNTIF(Buildings!B:B,B2491)=0),TRUE,FALSE)</f>
        <v>0</v>
      </c>
    </row>
    <row r="2492" spans="1:11" s="3" customFormat="1" ht="16.5" customHeight="1">
      <c r="A2492" s="96"/>
      <c r="B2492" s="199"/>
      <c r="C2492" s="200"/>
      <c r="D2492" s="200"/>
      <c r="E2492" s="200"/>
      <c r="F2492" s="201"/>
      <c r="G2492" s="197" t="str">
        <f t="shared" si="76"/>
        <v/>
      </c>
      <c r="H2492" s="203"/>
      <c r="I2492" s="97"/>
      <c r="J2492" s="3" t="b">
        <f t="shared" si="77"/>
        <v>0</v>
      </c>
      <c r="K2492" s="1" t="b">
        <f>IF(AND(B2492&lt;&gt;"",COUNTIF(Buildings!B:B,B2492)=0),TRUE,FALSE)</f>
        <v>0</v>
      </c>
    </row>
    <row r="2493" spans="1:11" s="3" customFormat="1" ht="16.5" customHeight="1">
      <c r="A2493" s="96"/>
      <c r="B2493" s="194"/>
      <c r="C2493" s="195"/>
      <c r="D2493" s="195"/>
      <c r="E2493" s="195"/>
      <c r="F2493" s="196"/>
      <c r="G2493" s="197" t="str">
        <f t="shared" si="76"/>
        <v/>
      </c>
      <c r="H2493" s="203"/>
      <c r="I2493" s="97"/>
      <c r="J2493" s="3" t="b">
        <f t="shared" si="77"/>
        <v>0</v>
      </c>
      <c r="K2493" s="1" t="b">
        <f>IF(AND(B2493&lt;&gt;"",COUNTIF(Buildings!B:B,B2493)=0),TRUE,FALSE)</f>
        <v>0</v>
      </c>
    </row>
    <row r="2494" spans="1:11" s="3" customFormat="1" ht="16.5" customHeight="1">
      <c r="A2494" s="96"/>
      <c r="B2494" s="199"/>
      <c r="C2494" s="200"/>
      <c r="D2494" s="200"/>
      <c r="E2494" s="200"/>
      <c r="F2494" s="201"/>
      <c r="G2494" s="197" t="str">
        <f t="shared" si="76"/>
        <v/>
      </c>
      <c r="H2494" s="203"/>
      <c r="I2494" s="97"/>
      <c r="J2494" s="3" t="b">
        <f t="shared" si="77"/>
        <v>0</v>
      </c>
      <c r="K2494" s="1" t="b">
        <f>IF(AND(B2494&lt;&gt;"",COUNTIF(Buildings!B:B,B2494)=0),TRUE,FALSE)</f>
        <v>0</v>
      </c>
    </row>
    <row r="2495" spans="1:11" s="3" customFormat="1" ht="16.5" customHeight="1">
      <c r="A2495" s="96"/>
      <c r="B2495" s="194"/>
      <c r="C2495" s="195"/>
      <c r="D2495" s="195"/>
      <c r="E2495" s="195"/>
      <c r="F2495" s="196"/>
      <c r="G2495" s="197" t="str">
        <f t="shared" si="76"/>
        <v/>
      </c>
      <c r="H2495" s="203"/>
      <c r="I2495" s="97"/>
      <c r="J2495" s="3" t="b">
        <f t="shared" si="77"/>
        <v>0</v>
      </c>
      <c r="K2495" s="1" t="b">
        <f>IF(AND(B2495&lt;&gt;"",COUNTIF(Buildings!B:B,B2495)=0),TRUE,FALSE)</f>
        <v>0</v>
      </c>
    </row>
    <row r="2496" spans="1:11" s="3" customFormat="1" ht="16.5" customHeight="1">
      <c r="A2496" s="96"/>
      <c r="B2496" s="199"/>
      <c r="C2496" s="200"/>
      <c r="D2496" s="200"/>
      <c r="E2496" s="200"/>
      <c r="F2496" s="201"/>
      <c r="G2496" s="197" t="str">
        <f t="shared" si="76"/>
        <v/>
      </c>
      <c r="H2496" s="203"/>
      <c r="I2496" s="97"/>
      <c r="J2496" s="3" t="b">
        <f t="shared" si="77"/>
        <v>0</v>
      </c>
      <c r="K2496" s="1" t="b">
        <f>IF(AND(B2496&lt;&gt;"",COUNTIF(Buildings!B:B,B2496)=0),TRUE,FALSE)</f>
        <v>0</v>
      </c>
    </row>
    <row r="2497" spans="1:11" s="3" customFormat="1" ht="16.5" customHeight="1">
      <c r="A2497" s="96"/>
      <c r="B2497" s="194"/>
      <c r="C2497" s="195"/>
      <c r="D2497" s="195"/>
      <c r="E2497" s="195"/>
      <c r="F2497" s="196"/>
      <c r="G2497" s="197" t="str">
        <f t="shared" si="76"/>
        <v/>
      </c>
      <c r="H2497" s="203"/>
      <c r="I2497" s="97"/>
      <c r="J2497" s="3" t="b">
        <f t="shared" si="77"/>
        <v>0</v>
      </c>
      <c r="K2497" s="1" t="b">
        <f>IF(AND(B2497&lt;&gt;"",COUNTIF(Buildings!B:B,B2497)=0),TRUE,FALSE)</f>
        <v>0</v>
      </c>
    </row>
    <row r="2498" spans="1:11" s="3" customFormat="1" ht="16.5" customHeight="1">
      <c r="A2498" s="96"/>
      <c r="B2498" s="199"/>
      <c r="C2498" s="200"/>
      <c r="D2498" s="200"/>
      <c r="E2498" s="200"/>
      <c r="F2498" s="201"/>
      <c r="G2498" s="197" t="str">
        <f t="shared" si="76"/>
        <v/>
      </c>
      <c r="H2498" s="203"/>
      <c r="I2498" s="97"/>
      <c r="J2498" s="3" t="b">
        <f t="shared" si="77"/>
        <v>0</v>
      </c>
      <c r="K2498" s="1" t="b">
        <f>IF(AND(B2498&lt;&gt;"",COUNTIF(Buildings!B:B,B2498)=0),TRUE,FALSE)</f>
        <v>0</v>
      </c>
    </row>
    <row r="2499" spans="1:11" s="3" customFormat="1" ht="16.5" customHeight="1">
      <c r="A2499" s="96"/>
      <c r="B2499" s="194"/>
      <c r="C2499" s="195"/>
      <c r="D2499" s="195"/>
      <c r="E2499" s="195"/>
      <c r="F2499" s="196"/>
      <c r="G2499" s="197" t="str">
        <f t="shared" si="76"/>
        <v/>
      </c>
      <c r="H2499" s="203"/>
      <c r="I2499" s="97"/>
      <c r="J2499" s="3" t="b">
        <f t="shared" si="77"/>
        <v>0</v>
      </c>
      <c r="K2499" s="1" t="b">
        <f>IF(AND(B2499&lt;&gt;"",COUNTIF(Buildings!B:B,B2499)=0),TRUE,FALSE)</f>
        <v>0</v>
      </c>
    </row>
    <row r="2500" spans="1:11" s="3" customFormat="1" ht="16.5" customHeight="1">
      <c r="A2500" s="96"/>
      <c r="B2500" s="199"/>
      <c r="C2500" s="200"/>
      <c r="D2500" s="200"/>
      <c r="E2500" s="200"/>
      <c r="F2500" s="201"/>
      <c r="G2500" s="197" t="str">
        <f t="shared" ref="G2500:G2563" si="78">IF(F2500="","",F2500)</f>
        <v/>
      </c>
      <c r="H2500" s="203"/>
      <c r="I2500" s="97"/>
      <c r="J2500" s="3" t="b">
        <f t="shared" ref="J2500:J2563" si="79">IF(F2500=G2500,FALSE,TRUE)</f>
        <v>0</v>
      </c>
      <c r="K2500" s="1" t="b">
        <f>IF(AND(B2500&lt;&gt;"",COUNTIF(Buildings!B:B,B2500)=0),TRUE,FALSE)</f>
        <v>0</v>
      </c>
    </row>
    <row r="2501" spans="1:11" s="3" customFormat="1" ht="16.5" customHeight="1">
      <c r="A2501" s="96"/>
      <c r="B2501" s="194"/>
      <c r="C2501" s="195"/>
      <c r="D2501" s="195"/>
      <c r="E2501" s="195"/>
      <c r="F2501" s="196"/>
      <c r="G2501" s="197" t="str">
        <f t="shared" si="78"/>
        <v/>
      </c>
      <c r="H2501" s="203"/>
      <c r="I2501" s="97"/>
      <c r="J2501" s="3" t="b">
        <f t="shared" si="79"/>
        <v>0</v>
      </c>
      <c r="K2501" s="1" t="b">
        <f>IF(AND(B2501&lt;&gt;"",COUNTIF(Buildings!B:B,B2501)=0),TRUE,FALSE)</f>
        <v>0</v>
      </c>
    </row>
    <row r="2502" spans="1:11" s="3" customFormat="1" ht="16.5" customHeight="1">
      <c r="A2502" s="96"/>
      <c r="B2502" s="199"/>
      <c r="C2502" s="200"/>
      <c r="D2502" s="200"/>
      <c r="E2502" s="200"/>
      <c r="F2502" s="201"/>
      <c r="G2502" s="197" t="str">
        <f t="shared" si="78"/>
        <v/>
      </c>
      <c r="H2502" s="203"/>
      <c r="I2502" s="97"/>
      <c r="J2502" s="3" t="b">
        <f t="shared" si="79"/>
        <v>0</v>
      </c>
      <c r="K2502" s="1" t="b">
        <f>IF(AND(B2502&lt;&gt;"",COUNTIF(Buildings!B:B,B2502)=0),TRUE,FALSE)</f>
        <v>0</v>
      </c>
    </row>
    <row r="2503" spans="1:11" s="3" customFormat="1" ht="16.5" customHeight="1">
      <c r="A2503" s="96"/>
      <c r="B2503" s="194"/>
      <c r="C2503" s="195"/>
      <c r="D2503" s="195"/>
      <c r="E2503" s="195"/>
      <c r="F2503" s="196"/>
      <c r="G2503" s="197" t="str">
        <f t="shared" si="78"/>
        <v/>
      </c>
      <c r="H2503" s="203"/>
      <c r="I2503" s="97"/>
      <c r="J2503" s="3" t="b">
        <f t="shared" si="79"/>
        <v>0</v>
      </c>
      <c r="K2503" s="1" t="b">
        <f>IF(AND(B2503&lt;&gt;"",COUNTIF(Buildings!B:B,B2503)=0),TRUE,FALSE)</f>
        <v>0</v>
      </c>
    </row>
    <row r="2504" spans="1:11" s="3" customFormat="1" ht="16.5" customHeight="1">
      <c r="A2504" s="96"/>
      <c r="B2504" s="199"/>
      <c r="C2504" s="200"/>
      <c r="D2504" s="200"/>
      <c r="E2504" s="200"/>
      <c r="F2504" s="201"/>
      <c r="G2504" s="197" t="str">
        <f t="shared" si="78"/>
        <v/>
      </c>
      <c r="H2504" s="203"/>
      <c r="I2504" s="97"/>
      <c r="J2504" s="3" t="b">
        <f t="shared" si="79"/>
        <v>0</v>
      </c>
      <c r="K2504" s="1" t="b">
        <f>IF(AND(B2504&lt;&gt;"",COUNTIF(Buildings!B:B,B2504)=0),TRUE,FALSE)</f>
        <v>0</v>
      </c>
    </row>
    <row r="2505" spans="1:11" s="3" customFormat="1" ht="16.5" customHeight="1">
      <c r="A2505" s="96"/>
      <c r="B2505" s="194"/>
      <c r="C2505" s="195"/>
      <c r="D2505" s="195"/>
      <c r="E2505" s="195"/>
      <c r="F2505" s="196"/>
      <c r="G2505" s="197" t="str">
        <f t="shared" si="78"/>
        <v/>
      </c>
      <c r="H2505" s="203"/>
      <c r="I2505" s="97"/>
      <c r="J2505" s="3" t="b">
        <f t="shared" si="79"/>
        <v>0</v>
      </c>
      <c r="K2505" s="1" t="b">
        <f>IF(AND(B2505&lt;&gt;"",COUNTIF(Buildings!B:B,B2505)=0),TRUE,FALSE)</f>
        <v>0</v>
      </c>
    </row>
    <row r="2506" spans="1:11" s="3" customFormat="1" ht="16.5" customHeight="1">
      <c r="A2506" s="96"/>
      <c r="B2506" s="199"/>
      <c r="C2506" s="200"/>
      <c r="D2506" s="200"/>
      <c r="E2506" s="200"/>
      <c r="F2506" s="201"/>
      <c r="G2506" s="197" t="str">
        <f t="shared" si="78"/>
        <v/>
      </c>
      <c r="H2506" s="203"/>
      <c r="I2506" s="97"/>
      <c r="J2506" s="3" t="b">
        <f t="shared" si="79"/>
        <v>0</v>
      </c>
      <c r="K2506" s="1" t="b">
        <f>IF(AND(B2506&lt;&gt;"",COUNTIF(Buildings!B:B,B2506)=0),TRUE,FALSE)</f>
        <v>0</v>
      </c>
    </row>
    <row r="2507" spans="1:11" s="3" customFormat="1" ht="16.5" customHeight="1">
      <c r="A2507" s="96"/>
      <c r="B2507" s="194"/>
      <c r="C2507" s="195"/>
      <c r="D2507" s="195"/>
      <c r="E2507" s="195"/>
      <c r="F2507" s="196"/>
      <c r="G2507" s="197" t="str">
        <f t="shared" si="78"/>
        <v/>
      </c>
      <c r="H2507" s="203"/>
      <c r="I2507" s="97"/>
      <c r="J2507" s="3" t="b">
        <f t="shared" si="79"/>
        <v>0</v>
      </c>
      <c r="K2507" s="1" t="b">
        <f>IF(AND(B2507&lt;&gt;"",COUNTIF(Buildings!B:B,B2507)=0),TRUE,FALSE)</f>
        <v>0</v>
      </c>
    </row>
    <row r="2508" spans="1:11" s="3" customFormat="1" ht="16.5" customHeight="1">
      <c r="A2508" s="96"/>
      <c r="B2508" s="199"/>
      <c r="C2508" s="200"/>
      <c r="D2508" s="200"/>
      <c r="E2508" s="200"/>
      <c r="F2508" s="201"/>
      <c r="G2508" s="197" t="str">
        <f t="shared" si="78"/>
        <v/>
      </c>
      <c r="H2508" s="203"/>
      <c r="I2508" s="97"/>
      <c r="J2508" s="3" t="b">
        <f t="shared" si="79"/>
        <v>0</v>
      </c>
      <c r="K2508" s="1" t="b">
        <f>IF(AND(B2508&lt;&gt;"",COUNTIF(Buildings!B:B,B2508)=0),TRUE,FALSE)</f>
        <v>0</v>
      </c>
    </row>
    <row r="2509" spans="1:11" s="3" customFormat="1" ht="16.5" customHeight="1">
      <c r="A2509" s="96"/>
      <c r="B2509" s="194"/>
      <c r="C2509" s="195"/>
      <c r="D2509" s="195"/>
      <c r="E2509" s="195"/>
      <c r="F2509" s="196"/>
      <c r="G2509" s="197" t="str">
        <f t="shared" si="78"/>
        <v/>
      </c>
      <c r="H2509" s="203"/>
      <c r="I2509" s="97"/>
      <c r="J2509" s="3" t="b">
        <f t="shared" si="79"/>
        <v>0</v>
      </c>
      <c r="K2509" s="1" t="b">
        <f>IF(AND(B2509&lt;&gt;"",COUNTIF(Buildings!B:B,B2509)=0),TRUE,FALSE)</f>
        <v>0</v>
      </c>
    </row>
    <row r="2510" spans="1:11" s="3" customFormat="1" ht="16.5" customHeight="1">
      <c r="A2510" s="96"/>
      <c r="B2510" s="199"/>
      <c r="C2510" s="200"/>
      <c r="D2510" s="200"/>
      <c r="E2510" s="200"/>
      <c r="F2510" s="201"/>
      <c r="G2510" s="197" t="str">
        <f t="shared" si="78"/>
        <v/>
      </c>
      <c r="H2510" s="203"/>
      <c r="I2510" s="97"/>
      <c r="J2510" s="3" t="b">
        <f t="shared" si="79"/>
        <v>0</v>
      </c>
      <c r="K2510" s="1" t="b">
        <f>IF(AND(B2510&lt;&gt;"",COUNTIF(Buildings!B:B,B2510)=0),TRUE,FALSE)</f>
        <v>0</v>
      </c>
    </row>
    <row r="2511" spans="1:11" s="3" customFormat="1" ht="16.5" customHeight="1">
      <c r="A2511" s="96"/>
      <c r="B2511" s="194"/>
      <c r="C2511" s="195"/>
      <c r="D2511" s="195"/>
      <c r="E2511" s="195"/>
      <c r="F2511" s="196"/>
      <c r="G2511" s="197" t="str">
        <f t="shared" si="78"/>
        <v/>
      </c>
      <c r="H2511" s="203"/>
      <c r="I2511" s="97"/>
      <c r="J2511" s="3" t="b">
        <f t="shared" si="79"/>
        <v>0</v>
      </c>
      <c r="K2511" s="1" t="b">
        <f>IF(AND(B2511&lt;&gt;"",COUNTIF(Buildings!B:B,B2511)=0),TRUE,FALSE)</f>
        <v>0</v>
      </c>
    </row>
    <row r="2512" spans="1:11" s="3" customFormat="1" ht="16.5" customHeight="1">
      <c r="A2512" s="96"/>
      <c r="B2512" s="199"/>
      <c r="C2512" s="200"/>
      <c r="D2512" s="200"/>
      <c r="E2512" s="200"/>
      <c r="F2512" s="201"/>
      <c r="G2512" s="197" t="str">
        <f t="shared" si="78"/>
        <v/>
      </c>
      <c r="H2512" s="203"/>
      <c r="I2512" s="97"/>
      <c r="J2512" s="3" t="b">
        <f t="shared" si="79"/>
        <v>0</v>
      </c>
      <c r="K2512" s="1" t="b">
        <f>IF(AND(B2512&lt;&gt;"",COUNTIF(Buildings!B:B,B2512)=0),TRUE,FALSE)</f>
        <v>0</v>
      </c>
    </row>
    <row r="2513" spans="1:11" s="3" customFormat="1" ht="16.5" customHeight="1">
      <c r="A2513" s="96"/>
      <c r="B2513" s="194"/>
      <c r="C2513" s="195"/>
      <c r="D2513" s="195"/>
      <c r="E2513" s="195"/>
      <c r="F2513" s="196"/>
      <c r="G2513" s="197" t="str">
        <f t="shared" si="78"/>
        <v/>
      </c>
      <c r="H2513" s="203"/>
      <c r="I2513" s="97"/>
      <c r="J2513" s="3" t="b">
        <f t="shared" si="79"/>
        <v>0</v>
      </c>
      <c r="K2513" s="1" t="b">
        <f>IF(AND(B2513&lt;&gt;"",COUNTIF(Buildings!B:B,B2513)=0),TRUE,FALSE)</f>
        <v>0</v>
      </c>
    </row>
    <row r="2514" spans="1:11" s="3" customFormat="1" ht="16.5" customHeight="1">
      <c r="A2514" s="96"/>
      <c r="B2514" s="199"/>
      <c r="C2514" s="200"/>
      <c r="D2514" s="200"/>
      <c r="E2514" s="200"/>
      <c r="F2514" s="201"/>
      <c r="G2514" s="197" t="str">
        <f t="shared" si="78"/>
        <v/>
      </c>
      <c r="H2514" s="203"/>
      <c r="I2514" s="97"/>
      <c r="J2514" s="3" t="b">
        <f t="shared" si="79"/>
        <v>0</v>
      </c>
      <c r="K2514" s="1" t="b">
        <f>IF(AND(B2514&lt;&gt;"",COUNTIF(Buildings!B:B,B2514)=0),TRUE,FALSE)</f>
        <v>0</v>
      </c>
    </row>
    <row r="2515" spans="1:11" s="3" customFormat="1" ht="16.5" customHeight="1">
      <c r="A2515" s="96"/>
      <c r="B2515" s="194"/>
      <c r="C2515" s="195"/>
      <c r="D2515" s="195"/>
      <c r="E2515" s="195"/>
      <c r="F2515" s="196"/>
      <c r="G2515" s="197" t="str">
        <f t="shared" si="78"/>
        <v/>
      </c>
      <c r="H2515" s="203"/>
      <c r="I2515" s="97"/>
      <c r="J2515" s="3" t="b">
        <f t="shared" si="79"/>
        <v>0</v>
      </c>
      <c r="K2515" s="1" t="b">
        <f>IF(AND(B2515&lt;&gt;"",COUNTIF(Buildings!B:B,B2515)=0),TRUE,FALSE)</f>
        <v>0</v>
      </c>
    </row>
    <row r="2516" spans="1:11" s="3" customFormat="1" ht="16.5" customHeight="1">
      <c r="A2516" s="96"/>
      <c r="B2516" s="199"/>
      <c r="C2516" s="200"/>
      <c r="D2516" s="200"/>
      <c r="E2516" s="200"/>
      <c r="F2516" s="201"/>
      <c r="G2516" s="197" t="str">
        <f t="shared" si="78"/>
        <v/>
      </c>
      <c r="H2516" s="203"/>
      <c r="I2516" s="97"/>
      <c r="J2516" s="3" t="b">
        <f t="shared" si="79"/>
        <v>0</v>
      </c>
      <c r="K2516" s="1" t="b">
        <f>IF(AND(B2516&lt;&gt;"",COUNTIF(Buildings!B:B,B2516)=0),TRUE,FALSE)</f>
        <v>0</v>
      </c>
    </row>
    <row r="2517" spans="1:11" s="3" customFormat="1" ht="16.5" customHeight="1">
      <c r="A2517" s="96"/>
      <c r="B2517" s="194"/>
      <c r="C2517" s="195"/>
      <c r="D2517" s="195"/>
      <c r="E2517" s="195"/>
      <c r="F2517" s="196"/>
      <c r="G2517" s="197" t="str">
        <f t="shared" si="78"/>
        <v/>
      </c>
      <c r="H2517" s="203"/>
      <c r="I2517" s="97"/>
      <c r="J2517" s="3" t="b">
        <f t="shared" si="79"/>
        <v>0</v>
      </c>
      <c r="K2517" s="1" t="b">
        <f>IF(AND(B2517&lt;&gt;"",COUNTIF(Buildings!B:B,B2517)=0),TRUE,FALSE)</f>
        <v>0</v>
      </c>
    </row>
    <row r="2518" spans="1:11" s="3" customFormat="1" ht="16.5" customHeight="1">
      <c r="A2518" s="96"/>
      <c r="B2518" s="199"/>
      <c r="C2518" s="200"/>
      <c r="D2518" s="200"/>
      <c r="E2518" s="200"/>
      <c r="F2518" s="201"/>
      <c r="G2518" s="197" t="str">
        <f t="shared" si="78"/>
        <v/>
      </c>
      <c r="H2518" s="203"/>
      <c r="I2518" s="97"/>
      <c r="J2518" s="3" t="b">
        <f t="shared" si="79"/>
        <v>0</v>
      </c>
      <c r="K2518" s="1" t="b">
        <f>IF(AND(B2518&lt;&gt;"",COUNTIF(Buildings!B:B,B2518)=0),TRUE,FALSE)</f>
        <v>0</v>
      </c>
    </row>
    <row r="2519" spans="1:11" s="3" customFormat="1" ht="16.5" customHeight="1">
      <c r="A2519" s="96"/>
      <c r="B2519" s="194"/>
      <c r="C2519" s="195"/>
      <c r="D2519" s="195"/>
      <c r="E2519" s="195"/>
      <c r="F2519" s="196"/>
      <c r="G2519" s="197" t="str">
        <f t="shared" si="78"/>
        <v/>
      </c>
      <c r="H2519" s="203"/>
      <c r="I2519" s="97"/>
      <c r="J2519" s="3" t="b">
        <f t="shared" si="79"/>
        <v>0</v>
      </c>
      <c r="K2519" s="1" t="b">
        <f>IF(AND(B2519&lt;&gt;"",COUNTIF(Buildings!B:B,B2519)=0),TRUE,FALSE)</f>
        <v>0</v>
      </c>
    </row>
    <row r="2520" spans="1:11" s="3" customFormat="1" ht="16.5" customHeight="1">
      <c r="A2520" s="96"/>
      <c r="B2520" s="199"/>
      <c r="C2520" s="200"/>
      <c r="D2520" s="200"/>
      <c r="E2520" s="200"/>
      <c r="F2520" s="201"/>
      <c r="G2520" s="197" t="str">
        <f t="shared" si="78"/>
        <v/>
      </c>
      <c r="H2520" s="203"/>
      <c r="I2520" s="97"/>
      <c r="J2520" s="3" t="b">
        <f t="shared" si="79"/>
        <v>0</v>
      </c>
      <c r="K2520" s="1" t="b">
        <f>IF(AND(B2520&lt;&gt;"",COUNTIF(Buildings!B:B,B2520)=0),TRUE,FALSE)</f>
        <v>0</v>
      </c>
    </row>
    <row r="2521" spans="1:11" s="3" customFormat="1" ht="16.5" customHeight="1">
      <c r="A2521" s="96"/>
      <c r="B2521" s="194"/>
      <c r="C2521" s="195"/>
      <c r="D2521" s="195"/>
      <c r="E2521" s="195"/>
      <c r="F2521" s="196"/>
      <c r="G2521" s="197" t="str">
        <f t="shared" si="78"/>
        <v/>
      </c>
      <c r="H2521" s="203"/>
      <c r="I2521" s="97"/>
      <c r="J2521" s="3" t="b">
        <f t="shared" si="79"/>
        <v>0</v>
      </c>
      <c r="K2521" s="1" t="b">
        <f>IF(AND(B2521&lt;&gt;"",COUNTIF(Buildings!B:B,B2521)=0),TRUE,FALSE)</f>
        <v>0</v>
      </c>
    </row>
    <row r="2522" spans="1:11" s="3" customFormat="1" ht="16.5" customHeight="1">
      <c r="A2522" s="96"/>
      <c r="B2522" s="199"/>
      <c r="C2522" s="200"/>
      <c r="D2522" s="200"/>
      <c r="E2522" s="200"/>
      <c r="F2522" s="201"/>
      <c r="G2522" s="197" t="str">
        <f t="shared" si="78"/>
        <v/>
      </c>
      <c r="H2522" s="203"/>
      <c r="I2522" s="97"/>
      <c r="J2522" s="3" t="b">
        <f t="shared" si="79"/>
        <v>0</v>
      </c>
      <c r="K2522" s="1" t="b">
        <f>IF(AND(B2522&lt;&gt;"",COUNTIF(Buildings!B:B,B2522)=0),TRUE,FALSE)</f>
        <v>0</v>
      </c>
    </row>
    <row r="2523" spans="1:11" s="3" customFormat="1" ht="16.5" customHeight="1">
      <c r="A2523" s="96"/>
      <c r="B2523" s="194"/>
      <c r="C2523" s="195"/>
      <c r="D2523" s="195"/>
      <c r="E2523" s="195"/>
      <c r="F2523" s="196"/>
      <c r="G2523" s="197" t="str">
        <f t="shared" si="78"/>
        <v/>
      </c>
      <c r="H2523" s="203"/>
      <c r="I2523" s="97"/>
      <c r="J2523" s="3" t="b">
        <f t="shared" si="79"/>
        <v>0</v>
      </c>
      <c r="K2523" s="1" t="b">
        <f>IF(AND(B2523&lt;&gt;"",COUNTIF(Buildings!B:B,B2523)=0),TRUE,FALSE)</f>
        <v>0</v>
      </c>
    </row>
    <row r="2524" spans="1:11" s="3" customFormat="1" ht="16.5" customHeight="1">
      <c r="A2524" s="96"/>
      <c r="B2524" s="199"/>
      <c r="C2524" s="200"/>
      <c r="D2524" s="200"/>
      <c r="E2524" s="200"/>
      <c r="F2524" s="201"/>
      <c r="G2524" s="197" t="str">
        <f t="shared" si="78"/>
        <v/>
      </c>
      <c r="H2524" s="203"/>
      <c r="I2524" s="97"/>
      <c r="J2524" s="3" t="b">
        <f t="shared" si="79"/>
        <v>0</v>
      </c>
      <c r="K2524" s="1" t="b">
        <f>IF(AND(B2524&lt;&gt;"",COUNTIF(Buildings!B:B,B2524)=0),TRUE,FALSE)</f>
        <v>0</v>
      </c>
    </row>
    <row r="2525" spans="1:11" s="3" customFormat="1" ht="16.5" customHeight="1">
      <c r="A2525" s="96"/>
      <c r="B2525" s="194"/>
      <c r="C2525" s="195"/>
      <c r="D2525" s="195"/>
      <c r="E2525" s="195"/>
      <c r="F2525" s="196"/>
      <c r="G2525" s="197" t="str">
        <f t="shared" si="78"/>
        <v/>
      </c>
      <c r="H2525" s="203"/>
      <c r="I2525" s="97"/>
      <c r="J2525" s="3" t="b">
        <f t="shared" si="79"/>
        <v>0</v>
      </c>
      <c r="K2525" s="1" t="b">
        <f>IF(AND(B2525&lt;&gt;"",COUNTIF(Buildings!B:B,B2525)=0),TRUE,FALSE)</f>
        <v>0</v>
      </c>
    </row>
    <row r="2526" spans="1:11" s="3" customFormat="1" ht="16.5" customHeight="1">
      <c r="A2526" s="96"/>
      <c r="B2526" s="199"/>
      <c r="C2526" s="200"/>
      <c r="D2526" s="200"/>
      <c r="E2526" s="200"/>
      <c r="F2526" s="201"/>
      <c r="G2526" s="197" t="str">
        <f t="shared" si="78"/>
        <v/>
      </c>
      <c r="H2526" s="203"/>
      <c r="I2526" s="97"/>
      <c r="J2526" s="3" t="b">
        <f t="shared" si="79"/>
        <v>0</v>
      </c>
      <c r="K2526" s="1" t="b">
        <f>IF(AND(B2526&lt;&gt;"",COUNTIF(Buildings!B:B,B2526)=0),TRUE,FALSE)</f>
        <v>0</v>
      </c>
    </row>
    <row r="2527" spans="1:11" s="3" customFormat="1" ht="16.5" customHeight="1">
      <c r="A2527" s="96"/>
      <c r="B2527" s="194"/>
      <c r="C2527" s="195"/>
      <c r="D2527" s="195"/>
      <c r="E2527" s="195"/>
      <c r="F2527" s="196"/>
      <c r="G2527" s="197" t="str">
        <f t="shared" si="78"/>
        <v/>
      </c>
      <c r="H2527" s="203"/>
      <c r="I2527" s="97"/>
      <c r="J2527" s="3" t="b">
        <f t="shared" si="79"/>
        <v>0</v>
      </c>
      <c r="K2527" s="1" t="b">
        <f>IF(AND(B2527&lt;&gt;"",COUNTIF(Buildings!B:B,B2527)=0),TRUE,FALSE)</f>
        <v>0</v>
      </c>
    </row>
    <row r="2528" spans="1:11" s="3" customFormat="1" ht="16.5" customHeight="1">
      <c r="A2528" s="96"/>
      <c r="B2528" s="199"/>
      <c r="C2528" s="200"/>
      <c r="D2528" s="200"/>
      <c r="E2528" s="200"/>
      <c r="F2528" s="201"/>
      <c r="G2528" s="197" t="str">
        <f t="shared" si="78"/>
        <v/>
      </c>
      <c r="H2528" s="203"/>
      <c r="I2528" s="97"/>
      <c r="J2528" s="3" t="b">
        <f t="shared" si="79"/>
        <v>0</v>
      </c>
      <c r="K2528" s="1" t="b">
        <f>IF(AND(B2528&lt;&gt;"",COUNTIF(Buildings!B:B,B2528)=0),TRUE,FALSE)</f>
        <v>0</v>
      </c>
    </row>
    <row r="2529" spans="1:11" s="3" customFormat="1" ht="16.5" customHeight="1">
      <c r="A2529" s="96"/>
      <c r="B2529" s="194"/>
      <c r="C2529" s="195"/>
      <c r="D2529" s="195"/>
      <c r="E2529" s="195"/>
      <c r="F2529" s="196"/>
      <c r="G2529" s="197" t="str">
        <f t="shared" si="78"/>
        <v/>
      </c>
      <c r="H2529" s="203"/>
      <c r="I2529" s="97"/>
      <c r="J2529" s="3" t="b">
        <f t="shared" si="79"/>
        <v>0</v>
      </c>
      <c r="K2529" s="1" t="b">
        <f>IF(AND(B2529&lt;&gt;"",COUNTIF(Buildings!B:B,B2529)=0),TRUE,FALSE)</f>
        <v>0</v>
      </c>
    </row>
    <row r="2530" spans="1:11" s="3" customFormat="1" ht="16.5" customHeight="1">
      <c r="A2530" s="96"/>
      <c r="B2530" s="199"/>
      <c r="C2530" s="200"/>
      <c r="D2530" s="200"/>
      <c r="E2530" s="200"/>
      <c r="F2530" s="201"/>
      <c r="G2530" s="197" t="str">
        <f t="shared" si="78"/>
        <v/>
      </c>
      <c r="H2530" s="203"/>
      <c r="I2530" s="97"/>
      <c r="J2530" s="3" t="b">
        <f t="shared" si="79"/>
        <v>0</v>
      </c>
      <c r="K2530" s="1" t="b">
        <f>IF(AND(B2530&lt;&gt;"",COUNTIF(Buildings!B:B,B2530)=0),TRUE,FALSE)</f>
        <v>0</v>
      </c>
    </row>
    <row r="2531" spans="1:11" s="3" customFormat="1" ht="16.5" customHeight="1">
      <c r="A2531" s="96"/>
      <c r="B2531" s="194"/>
      <c r="C2531" s="195"/>
      <c r="D2531" s="195"/>
      <c r="E2531" s="195"/>
      <c r="F2531" s="196"/>
      <c r="G2531" s="197" t="str">
        <f t="shared" si="78"/>
        <v/>
      </c>
      <c r="H2531" s="203"/>
      <c r="I2531" s="97"/>
      <c r="J2531" s="3" t="b">
        <f t="shared" si="79"/>
        <v>0</v>
      </c>
      <c r="K2531" s="1" t="b">
        <f>IF(AND(B2531&lt;&gt;"",COUNTIF(Buildings!B:B,B2531)=0),TRUE,FALSE)</f>
        <v>0</v>
      </c>
    </row>
    <row r="2532" spans="1:11" s="3" customFormat="1" ht="16.5" customHeight="1">
      <c r="A2532" s="96"/>
      <c r="B2532" s="199"/>
      <c r="C2532" s="200"/>
      <c r="D2532" s="200"/>
      <c r="E2532" s="200"/>
      <c r="F2532" s="201"/>
      <c r="G2532" s="197" t="str">
        <f t="shared" si="78"/>
        <v/>
      </c>
      <c r="H2532" s="203"/>
      <c r="I2532" s="97"/>
      <c r="J2532" s="3" t="b">
        <f t="shared" si="79"/>
        <v>0</v>
      </c>
      <c r="K2532" s="1" t="b">
        <f>IF(AND(B2532&lt;&gt;"",COUNTIF(Buildings!B:B,B2532)=0),TRUE,FALSE)</f>
        <v>0</v>
      </c>
    </row>
    <row r="2533" spans="1:11" s="3" customFormat="1" ht="16.5" customHeight="1">
      <c r="A2533" s="96"/>
      <c r="B2533" s="194"/>
      <c r="C2533" s="195"/>
      <c r="D2533" s="195"/>
      <c r="E2533" s="195"/>
      <c r="F2533" s="196"/>
      <c r="G2533" s="197" t="str">
        <f t="shared" si="78"/>
        <v/>
      </c>
      <c r="H2533" s="203"/>
      <c r="I2533" s="97"/>
      <c r="J2533" s="3" t="b">
        <f t="shared" si="79"/>
        <v>0</v>
      </c>
      <c r="K2533" s="1" t="b">
        <f>IF(AND(B2533&lt;&gt;"",COUNTIF(Buildings!B:B,B2533)=0),TRUE,FALSE)</f>
        <v>0</v>
      </c>
    </row>
    <row r="2534" spans="1:11" s="3" customFormat="1" ht="16.5" customHeight="1">
      <c r="A2534" s="96"/>
      <c r="B2534" s="199"/>
      <c r="C2534" s="200"/>
      <c r="D2534" s="200"/>
      <c r="E2534" s="200"/>
      <c r="F2534" s="201"/>
      <c r="G2534" s="197" t="str">
        <f t="shared" si="78"/>
        <v/>
      </c>
      <c r="H2534" s="203"/>
      <c r="I2534" s="97"/>
      <c r="J2534" s="3" t="b">
        <f t="shared" si="79"/>
        <v>0</v>
      </c>
      <c r="K2534" s="1" t="b">
        <f>IF(AND(B2534&lt;&gt;"",COUNTIF(Buildings!B:B,B2534)=0),TRUE,FALSE)</f>
        <v>0</v>
      </c>
    </row>
    <row r="2535" spans="1:11" s="3" customFormat="1" ht="16.5" customHeight="1">
      <c r="A2535" s="96"/>
      <c r="B2535" s="194"/>
      <c r="C2535" s="195"/>
      <c r="D2535" s="195"/>
      <c r="E2535" s="195"/>
      <c r="F2535" s="196"/>
      <c r="G2535" s="197" t="str">
        <f t="shared" si="78"/>
        <v/>
      </c>
      <c r="H2535" s="203"/>
      <c r="I2535" s="97"/>
      <c r="J2535" s="3" t="b">
        <f t="shared" si="79"/>
        <v>0</v>
      </c>
      <c r="K2535" s="1" t="b">
        <f>IF(AND(B2535&lt;&gt;"",COUNTIF(Buildings!B:B,B2535)=0),TRUE,FALSE)</f>
        <v>0</v>
      </c>
    </row>
    <row r="2536" spans="1:11" s="3" customFormat="1" ht="16.5" customHeight="1">
      <c r="A2536" s="96"/>
      <c r="B2536" s="199"/>
      <c r="C2536" s="200"/>
      <c r="D2536" s="200"/>
      <c r="E2536" s="200"/>
      <c r="F2536" s="201"/>
      <c r="G2536" s="197" t="str">
        <f t="shared" si="78"/>
        <v/>
      </c>
      <c r="H2536" s="203"/>
      <c r="I2536" s="97"/>
      <c r="J2536" s="3" t="b">
        <f t="shared" si="79"/>
        <v>0</v>
      </c>
      <c r="K2536" s="1" t="b">
        <f>IF(AND(B2536&lt;&gt;"",COUNTIF(Buildings!B:B,B2536)=0),TRUE,FALSE)</f>
        <v>0</v>
      </c>
    </row>
    <row r="2537" spans="1:11" s="3" customFormat="1" ht="16.5" customHeight="1">
      <c r="A2537" s="96"/>
      <c r="B2537" s="194"/>
      <c r="C2537" s="195"/>
      <c r="D2537" s="195"/>
      <c r="E2537" s="195"/>
      <c r="F2537" s="196"/>
      <c r="G2537" s="197" t="str">
        <f t="shared" si="78"/>
        <v/>
      </c>
      <c r="H2537" s="203"/>
      <c r="I2537" s="97"/>
      <c r="J2537" s="3" t="b">
        <f t="shared" si="79"/>
        <v>0</v>
      </c>
      <c r="K2537" s="1" t="b">
        <f>IF(AND(B2537&lt;&gt;"",COUNTIF(Buildings!B:B,B2537)=0),TRUE,FALSE)</f>
        <v>0</v>
      </c>
    </row>
    <row r="2538" spans="1:11" s="3" customFormat="1" ht="16.5" customHeight="1">
      <c r="A2538" s="96"/>
      <c r="B2538" s="199"/>
      <c r="C2538" s="200"/>
      <c r="D2538" s="200"/>
      <c r="E2538" s="200"/>
      <c r="F2538" s="201"/>
      <c r="G2538" s="197" t="str">
        <f t="shared" si="78"/>
        <v/>
      </c>
      <c r="H2538" s="203"/>
      <c r="I2538" s="97"/>
      <c r="J2538" s="3" t="b">
        <f t="shared" si="79"/>
        <v>0</v>
      </c>
      <c r="K2538" s="1" t="b">
        <f>IF(AND(B2538&lt;&gt;"",COUNTIF(Buildings!B:B,B2538)=0),TRUE,FALSE)</f>
        <v>0</v>
      </c>
    </row>
    <row r="2539" spans="1:11" s="3" customFormat="1" ht="16.5" customHeight="1">
      <c r="A2539" s="96"/>
      <c r="B2539" s="194"/>
      <c r="C2539" s="195"/>
      <c r="D2539" s="195"/>
      <c r="E2539" s="195"/>
      <c r="F2539" s="196"/>
      <c r="G2539" s="197" t="str">
        <f t="shared" si="78"/>
        <v/>
      </c>
      <c r="H2539" s="203"/>
      <c r="I2539" s="97"/>
      <c r="J2539" s="3" t="b">
        <f t="shared" si="79"/>
        <v>0</v>
      </c>
      <c r="K2539" s="1" t="b">
        <f>IF(AND(B2539&lt;&gt;"",COUNTIF(Buildings!B:B,B2539)=0),TRUE,FALSE)</f>
        <v>0</v>
      </c>
    </row>
    <row r="2540" spans="1:11" s="3" customFormat="1" ht="16.5" customHeight="1">
      <c r="A2540" s="96"/>
      <c r="B2540" s="199"/>
      <c r="C2540" s="200"/>
      <c r="D2540" s="200"/>
      <c r="E2540" s="200"/>
      <c r="F2540" s="201"/>
      <c r="G2540" s="197" t="str">
        <f t="shared" si="78"/>
        <v/>
      </c>
      <c r="H2540" s="203"/>
      <c r="I2540" s="97"/>
      <c r="J2540" s="3" t="b">
        <f t="shared" si="79"/>
        <v>0</v>
      </c>
      <c r="K2540" s="1" t="b">
        <f>IF(AND(B2540&lt;&gt;"",COUNTIF(Buildings!B:B,B2540)=0),TRUE,FALSE)</f>
        <v>0</v>
      </c>
    </row>
    <row r="2541" spans="1:11" s="3" customFormat="1" ht="16.5" customHeight="1">
      <c r="A2541" s="96"/>
      <c r="B2541" s="194"/>
      <c r="C2541" s="195"/>
      <c r="D2541" s="195"/>
      <c r="E2541" s="195"/>
      <c r="F2541" s="196"/>
      <c r="G2541" s="197" t="str">
        <f t="shared" si="78"/>
        <v/>
      </c>
      <c r="H2541" s="203"/>
      <c r="I2541" s="97"/>
      <c r="J2541" s="3" t="b">
        <f t="shared" si="79"/>
        <v>0</v>
      </c>
      <c r="K2541" s="1" t="b">
        <f>IF(AND(B2541&lt;&gt;"",COUNTIF(Buildings!B:B,B2541)=0),TRUE,FALSE)</f>
        <v>0</v>
      </c>
    </row>
    <row r="2542" spans="1:11" s="3" customFormat="1" ht="16.5" customHeight="1">
      <c r="A2542" s="96"/>
      <c r="B2542" s="199"/>
      <c r="C2542" s="200"/>
      <c r="D2542" s="200"/>
      <c r="E2542" s="200"/>
      <c r="F2542" s="201"/>
      <c r="G2542" s="197" t="str">
        <f t="shared" si="78"/>
        <v/>
      </c>
      <c r="H2542" s="203"/>
      <c r="I2542" s="97"/>
      <c r="J2542" s="3" t="b">
        <f t="shared" si="79"/>
        <v>0</v>
      </c>
      <c r="K2542" s="1" t="b">
        <f>IF(AND(B2542&lt;&gt;"",COUNTIF(Buildings!B:B,B2542)=0),TRUE,FALSE)</f>
        <v>0</v>
      </c>
    </row>
    <row r="2543" spans="1:11" s="3" customFormat="1" ht="16.5" customHeight="1">
      <c r="A2543" s="96"/>
      <c r="B2543" s="194"/>
      <c r="C2543" s="195"/>
      <c r="D2543" s="195"/>
      <c r="E2543" s="195"/>
      <c r="F2543" s="196"/>
      <c r="G2543" s="197" t="str">
        <f t="shared" si="78"/>
        <v/>
      </c>
      <c r="H2543" s="203"/>
      <c r="I2543" s="97"/>
      <c r="J2543" s="3" t="b">
        <f t="shared" si="79"/>
        <v>0</v>
      </c>
      <c r="K2543" s="1" t="b">
        <f>IF(AND(B2543&lt;&gt;"",COUNTIF(Buildings!B:B,B2543)=0),TRUE,FALSE)</f>
        <v>0</v>
      </c>
    </row>
    <row r="2544" spans="1:11" s="3" customFormat="1" ht="16.5" customHeight="1">
      <c r="A2544" s="96"/>
      <c r="B2544" s="199"/>
      <c r="C2544" s="200"/>
      <c r="D2544" s="200"/>
      <c r="E2544" s="200"/>
      <c r="F2544" s="201"/>
      <c r="G2544" s="197" t="str">
        <f t="shared" si="78"/>
        <v/>
      </c>
      <c r="H2544" s="203"/>
      <c r="I2544" s="97"/>
      <c r="J2544" s="3" t="b">
        <f t="shared" si="79"/>
        <v>0</v>
      </c>
      <c r="K2544" s="1" t="b">
        <f>IF(AND(B2544&lt;&gt;"",COUNTIF(Buildings!B:B,B2544)=0),TRUE,FALSE)</f>
        <v>0</v>
      </c>
    </row>
    <row r="2545" spans="1:11" s="3" customFormat="1" ht="16.5" customHeight="1">
      <c r="A2545" s="96"/>
      <c r="B2545" s="194"/>
      <c r="C2545" s="195"/>
      <c r="D2545" s="195"/>
      <c r="E2545" s="195"/>
      <c r="F2545" s="196"/>
      <c r="G2545" s="197" t="str">
        <f t="shared" si="78"/>
        <v/>
      </c>
      <c r="H2545" s="203"/>
      <c r="I2545" s="97"/>
      <c r="J2545" s="3" t="b">
        <f t="shared" si="79"/>
        <v>0</v>
      </c>
      <c r="K2545" s="1" t="b">
        <f>IF(AND(B2545&lt;&gt;"",COUNTIF(Buildings!B:B,B2545)=0),TRUE,FALSE)</f>
        <v>0</v>
      </c>
    </row>
    <row r="2546" spans="1:11" s="3" customFormat="1" ht="16.5" customHeight="1">
      <c r="A2546" s="96"/>
      <c r="B2546" s="199"/>
      <c r="C2546" s="200"/>
      <c r="D2546" s="200"/>
      <c r="E2546" s="200"/>
      <c r="F2546" s="201"/>
      <c r="G2546" s="197" t="str">
        <f t="shared" si="78"/>
        <v/>
      </c>
      <c r="H2546" s="203"/>
      <c r="I2546" s="97"/>
      <c r="J2546" s="3" t="b">
        <f t="shared" si="79"/>
        <v>0</v>
      </c>
      <c r="K2546" s="1" t="b">
        <f>IF(AND(B2546&lt;&gt;"",COUNTIF(Buildings!B:B,B2546)=0),TRUE,FALSE)</f>
        <v>0</v>
      </c>
    </row>
    <row r="2547" spans="1:11" s="3" customFormat="1" ht="16.5" customHeight="1">
      <c r="A2547" s="96"/>
      <c r="B2547" s="194"/>
      <c r="C2547" s="195"/>
      <c r="D2547" s="195"/>
      <c r="E2547" s="195"/>
      <c r="F2547" s="196"/>
      <c r="G2547" s="197" t="str">
        <f t="shared" si="78"/>
        <v/>
      </c>
      <c r="H2547" s="203"/>
      <c r="I2547" s="97"/>
      <c r="J2547" s="3" t="b">
        <f t="shared" si="79"/>
        <v>0</v>
      </c>
      <c r="K2547" s="1" t="b">
        <f>IF(AND(B2547&lt;&gt;"",COUNTIF(Buildings!B:B,B2547)=0),TRUE,FALSE)</f>
        <v>0</v>
      </c>
    </row>
    <row r="2548" spans="1:11" s="3" customFormat="1" ht="16.5" customHeight="1">
      <c r="A2548" s="96"/>
      <c r="B2548" s="199"/>
      <c r="C2548" s="200"/>
      <c r="D2548" s="200"/>
      <c r="E2548" s="200"/>
      <c r="F2548" s="201"/>
      <c r="G2548" s="197" t="str">
        <f t="shared" si="78"/>
        <v/>
      </c>
      <c r="H2548" s="203"/>
      <c r="I2548" s="97"/>
      <c r="J2548" s="3" t="b">
        <f t="shared" si="79"/>
        <v>0</v>
      </c>
      <c r="K2548" s="1" t="b">
        <f>IF(AND(B2548&lt;&gt;"",COUNTIF(Buildings!B:B,B2548)=0),TRUE,FALSE)</f>
        <v>0</v>
      </c>
    </row>
    <row r="2549" spans="1:11" s="3" customFormat="1" ht="16.5" customHeight="1">
      <c r="A2549" s="96"/>
      <c r="B2549" s="194"/>
      <c r="C2549" s="195"/>
      <c r="D2549" s="195"/>
      <c r="E2549" s="195"/>
      <c r="F2549" s="196"/>
      <c r="G2549" s="197" t="str">
        <f t="shared" si="78"/>
        <v/>
      </c>
      <c r="H2549" s="203"/>
      <c r="I2549" s="97"/>
      <c r="J2549" s="3" t="b">
        <f t="shared" si="79"/>
        <v>0</v>
      </c>
      <c r="K2549" s="1" t="b">
        <f>IF(AND(B2549&lt;&gt;"",COUNTIF(Buildings!B:B,B2549)=0),TRUE,FALSE)</f>
        <v>0</v>
      </c>
    </row>
    <row r="2550" spans="1:11" s="3" customFormat="1" ht="16.5" customHeight="1">
      <c r="A2550" s="96"/>
      <c r="B2550" s="199"/>
      <c r="C2550" s="200"/>
      <c r="D2550" s="200"/>
      <c r="E2550" s="200"/>
      <c r="F2550" s="201"/>
      <c r="G2550" s="197" t="str">
        <f t="shared" si="78"/>
        <v/>
      </c>
      <c r="H2550" s="203"/>
      <c r="I2550" s="97"/>
      <c r="J2550" s="3" t="b">
        <f t="shared" si="79"/>
        <v>0</v>
      </c>
      <c r="K2550" s="1" t="b">
        <f>IF(AND(B2550&lt;&gt;"",COUNTIF(Buildings!B:B,B2550)=0),TRUE,FALSE)</f>
        <v>0</v>
      </c>
    </row>
    <row r="2551" spans="1:11" s="3" customFormat="1" ht="16.5" customHeight="1">
      <c r="A2551" s="96"/>
      <c r="B2551" s="194"/>
      <c r="C2551" s="195"/>
      <c r="D2551" s="195"/>
      <c r="E2551" s="195"/>
      <c r="F2551" s="196"/>
      <c r="G2551" s="197" t="str">
        <f t="shared" si="78"/>
        <v/>
      </c>
      <c r="H2551" s="203"/>
      <c r="I2551" s="97"/>
      <c r="J2551" s="3" t="b">
        <f t="shared" si="79"/>
        <v>0</v>
      </c>
      <c r="K2551" s="1" t="b">
        <f>IF(AND(B2551&lt;&gt;"",COUNTIF(Buildings!B:B,B2551)=0),TRUE,FALSE)</f>
        <v>0</v>
      </c>
    </row>
    <row r="2552" spans="1:11" s="3" customFormat="1" ht="16.5" customHeight="1">
      <c r="A2552" s="96"/>
      <c r="B2552" s="199"/>
      <c r="C2552" s="200"/>
      <c r="D2552" s="200"/>
      <c r="E2552" s="200"/>
      <c r="F2552" s="201"/>
      <c r="G2552" s="197" t="str">
        <f t="shared" si="78"/>
        <v/>
      </c>
      <c r="H2552" s="203"/>
      <c r="I2552" s="97"/>
      <c r="J2552" s="3" t="b">
        <f t="shared" si="79"/>
        <v>0</v>
      </c>
      <c r="K2552" s="1" t="b">
        <f>IF(AND(B2552&lt;&gt;"",COUNTIF(Buildings!B:B,B2552)=0),TRUE,FALSE)</f>
        <v>0</v>
      </c>
    </row>
    <row r="2553" spans="1:11" s="3" customFormat="1" ht="16.5" customHeight="1">
      <c r="A2553" s="96"/>
      <c r="B2553" s="194"/>
      <c r="C2553" s="195"/>
      <c r="D2553" s="195"/>
      <c r="E2553" s="195"/>
      <c r="F2553" s="196"/>
      <c r="G2553" s="197" t="str">
        <f t="shared" si="78"/>
        <v/>
      </c>
      <c r="H2553" s="203"/>
      <c r="I2553" s="97"/>
      <c r="J2553" s="3" t="b">
        <f t="shared" si="79"/>
        <v>0</v>
      </c>
      <c r="K2553" s="1" t="b">
        <f>IF(AND(B2553&lt;&gt;"",COUNTIF(Buildings!B:B,B2553)=0),TRUE,FALSE)</f>
        <v>0</v>
      </c>
    </row>
    <row r="2554" spans="1:11" s="3" customFormat="1" ht="16.5" customHeight="1">
      <c r="A2554" s="96"/>
      <c r="B2554" s="199"/>
      <c r="C2554" s="200"/>
      <c r="D2554" s="200"/>
      <c r="E2554" s="200"/>
      <c r="F2554" s="201"/>
      <c r="G2554" s="197" t="str">
        <f t="shared" si="78"/>
        <v/>
      </c>
      <c r="H2554" s="203"/>
      <c r="I2554" s="97"/>
      <c r="J2554" s="3" t="b">
        <f t="shared" si="79"/>
        <v>0</v>
      </c>
      <c r="K2554" s="1" t="b">
        <f>IF(AND(B2554&lt;&gt;"",COUNTIF(Buildings!B:B,B2554)=0),TRUE,FALSE)</f>
        <v>0</v>
      </c>
    </row>
    <row r="2555" spans="1:11" s="3" customFormat="1" ht="16.5" customHeight="1">
      <c r="A2555" s="96"/>
      <c r="B2555" s="194"/>
      <c r="C2555" s="195"/>
      <c r="D2555" s="195"/>
      <c r="E2555" s="195"/>
      <c r="F2555" s="196"/>
      <c r="G2555" s="197" t="str">
        <f t="shared" si="78"/>
        <v/>
      </c>
      <c r="H2555" s="203"/>
      <c r="I2555" s="97"/>
      <c r="J2555" s="3" t="b">
        <f t="shared" si="79"/>
        <v>0</v>
      </c>
      <c r="K2555" s="1" t="b">
        <f>IF(AND(B2555&lt;&gt;"",COUNTIF(Buildings!B:B,B2555)=0),TRUE,FALSE)</f>
        <v>0</v>
      </c>
    </row>
    <row r="2556" spans="1:11" s="3" customFormat="1" ht="16.5" customHeight="1">
      <c r="A2556" s="96"/>
      <c r="B2556" s="199"/>
      <c r="C2556" s="200"/>
      <c r="D2556" s="200"/>
      <c r="E2556" s="200"/>
      <c r="F2556" s="201"/>
      <c r="G2556" s="197" t="str">
        <f t="shared" si="78"/>
        <v/>
      </c>
      <c r="H2556" s="203"/>
      <c r="I2556" s="97"/>
      <c r="J2556" s="3" t="b">
        <f t="shared" si="79"/>
        <v>0</v>
      </c>
      <c r="K2556" s="1" t="b">
        <f>IF(AND(B2556&lt;&gt;"",COUNTIF(Buildings!B:B,B2556)=0),TRUE,FALSE)</f>
        <v>0</v>
      </c>
    </row>
    <row r="2557" spans="1:11" s="3" customFormat="1" ht="16.5" customHeight="1">
      <c r="A2557" s="96"/>
      <c r="B2557" s="194"/>
      <c r="C2557" s="195"/>
      <c r="D2557" s="195"/>
      <c r="E2557" s="195"/>
      <c r="F2557" s="196"/>
      <c r="G2557" s="197" t="str">
        <f t="shared" si="78"/>
        <v/>
      </c>
      <c r="H2557" s="203"/>
      <c r="I2557" s="97"/>
      <c r="J2557" s="3" t="b">
        <f t="shared" si="79"/>
        <v>0</v>
      </c>
      <c r="K2557" s="1" t="b">
        <f>IF(AND(B2557&lt;&gt;"",COUNTIF(Buildings!B:B,B2557)=0),TRUE,FALSE)</f>
        <v>0</v>
      </c>
    </row>
    <row r="2558" spans="1:11" s="3" customFormat="1" ht="16.5" customHeight="1">
      <c r="A2558" s="96"/>
      <c r="B2558" s="199"/>
      <c r="C2558" s="200"/>
      <c r="D2558" s="200"/>
      <c r="E2558" s="200"/>
      <c r="F2558" s="201"/>
      <c r="G2558" s="197" t="str">
        <f t="shared" si="78"/>
        <v/>
      </c>
      <c r="H2558" s="203"/>
      <c r="I2558" s="97"/>
      <c r="J2558" s="3" t="b">
        <f t="shared" si="79"/>
        <v>0</v>
      </c>
      <c r="K2558" s="1" t="b">
        <f>IF(AND(B2558&lt;&gt;"",COUNTIF(Buildings!B:B,B2558)=0),TRUE,FALSE)</f>
        <v>0</v>
      </c>
    </row>
    <row r="2559" spans="1:11" s="3" customFormat="1" ht="16.5" customHeight="1">
      <c r="A2559" s="96"/>
      <c r="B2559" s="194"/>
      <c r="C2559" s="195"/>
      <c r="D2559" s="195"/>
      <c r="E2559" s="195"/>
      <c r="F2559" s="196"/>
      <c r="G2559" s="197" t="str">
        <f t="shared" si="78"/>
        <v/>
      </c>
      <c r="H2559" s="203"/>
      <c r="I2559" s="97"/>
      <c r="J2559" s="3" t="b">
        <f t="shared" si="79"/>
        <v>0</v>
      </c>
      <c r="K2559" s="1" t="b">
        <f>IF(AND(B2559&lt;&gt;"",COUNTIF(Buildings!B:B,B2559)=0),TRUE,FALSE)</f>
        <v>0</v>
      </c>
    </row>
    <row r="2560" spans="1:11" s="3" customFormat="1" ht="16.5" customHeight="1">
      <c r="A2560" s="96"/>
      <c r="B2560" s="199"/>
      <c r="C2560" s="200"/>
      <c r="D2560" s="200"/>
      <c r="E2560" s="200"/>
      <c r="F2560" s="201"/>
      <c r="G2560" s="197" t="str">
        <f t="shared" si="78"/>
        <v/>
      </c>
      <c r="H2560" s="203"/>
      <c r="I2560" s="97"/>
      <c r="J2560" s="3" t="b">
        <f t="shared" si="79"/>
        <v>0</v>
      </c>
      <c r="K2560" s="1" t="b">
        <f>IF(AND(B2560&lt;&gt;"",COUNTIF(Buildings!B:B,B2560)=0),TRUE,FALSE)</f>
        <v>0</v>
      </c>
    </row>
    <row r="2561" spans="1:11" s="3" customFormat="1" ht="16.5" customHeight="1">
      <c r="A2561" s="96"/>
      <c r="B2561" s="194"/>
      <c r="C2561" s="195"/>
      <c r="D2561" s="195"/>
      <c r="E2561" s="195"/>
      <c r="F2561" s="196"/>
      <c r="G2561" s="197" t="str">
        <f t="shared" si="78"/>
        <v/>
      </c>
      <c r="H2561" s="203"/>
      <c r="I2561" s="97"/>
      <c r="J2561" s="3" t="b">
        <f t="shared" si="79"/>
        <v>0</v>
      </c>
      <c r="K2561" s="1" t="b">
        <f>IF(AND(B2561&lt;&gt;"",COUNTIF(Buildings!B:B,B2561)=0),TRUE,FALSE)</f>
        <v>0</v>
      </c>
    </row>
    <row r="2562" spans="1:11" s="3" customFormat="1" ht="16.5" customHeight="1">
      <c r="A2562" s="96"/>
      <c r="B2562" s="199"/>
      <c r="C2562" s="200"/>
      <c r="D2562" s="200"/>
      <c r="E2562" s="200"/>
      <c r="F2562" s="201"/>
      <c r="G2562" s="197" t="str">
        <f t="shared" si="78"/>
        <v/>
      </c>
      <c r="H2562" s="203"/>
      <c r="I2562" s="97"/>
      <c r="J2562" s="3" t="b">
        <f t="shared" si="79"/>
        <v>0</v>
      </c>
      <c r="K2562" s="1" t="b">
        <f>IF(AND(B2562&lt;&gt;"",COUNTIF(Buildings!B:B,B2562)=0),TRUE,FALSE)</f>
        <v>0</v>
      </c>
    </row>
    <row r="2563" spans="1:11" s="3" customFormat="1" ht="16.5" customHeight="1">
      <c r="A2563" s="96"/>
      <c r="B2563" s="194"/>
      <c r="C2563" s="195"/>
      <c r="D2563" s="195"/>
      <c r="E2563" s="195"/>
      <c r="F2563" s="196"/>
      <c r="G2563" s="197" t="str">
        <f t="shared" si="78"/>
        <v/>
      </c>
      <c r="H2563" s="203"/>
      <c r="I2563" s="97"/>
      <c r="J2563" s="3" t="b">
        <f t="shared" si="79"/>
        <v>0</v>
      </c>
      <c r="K2563" s="1" t="b">
        <f>IF(AND(B2563&lt;&gt;"",COUNTIF(Buildings!B:B,B2563)=0),TRUE,FALSE)</f>
        <v>0</v>
      </c>
    </row>
    <row r="2564" spans="1:11" s="3" customFormat="1" ht="16.5" customHeight="1">
      <c r="A2564" s="96"/>
      <c r="B2564" s="199"/>
      <c r="C2564" s="200"/>
      <c r="D2564" s="200"/>
      <c r="E2564" s="200"/>
      <c r="F2564" s="201"/>
      <c r="G2564" s="197" t="str">
        <f t="shared" ref="G2564:G2627" si="80">IF(F2564="","",F2564)</f>
        <v/>
      </c>
      <c r="H2564" s="203"/>
      <c r="I2564" s="97"/>
      <c r="J2564" s="3" t="b">
        <f t="shared" ref="J2564:J2627" si="81">IF(F2564=G2564,FALSE,TRUE)</f>
        <v>0</v>
      </c>
      <c r="K2564" s="1" t="b">
        <f>IF(AND(B2564&lt;&gt;"",COUNTIF(Buildings!B:B,B2564)=0),TRUE,FALSE)</f>
        <v>0</v>
      </c>
    </row>
    <row r="2565" spans="1:11" s="3" customFormat="1" ht="16.5" customHeight="1">
      <c r="A2565" s="96"/>
      <c r="B2565" s="194"/>
      <c r="C2565" s="195"/>
      <c r="D2565" s="195"/>
      <c r="E2565" s="195"/>
      <c r="F2565" s="196"/>
      <c r="G2565" s="197" t="str">
        <f t="shared" si="80"/>
        <v/>
      </c>
      <c r="H2565" s="203"/>
      <c r="I2565" s="97"/>
      <c r="J2565" s="3" t="b">
        <f t="shared" si="81"/>
        <v>0</v>
      </c>
      <c r="K2565" s="1" t="b">
        <f>IF(AND(B2565&lt;&gt;"",COUNTIF(Buildings!B:B,B2565)=0),TRUE,FALSE)</f>
        <v>0</v>
      </c>
    </row>
    <row r="2566" spans="1:11" s="3" customFormat="1" ht="16.5" customHeight="1">
      <c r="A2566" s="96"/>
      <c r="B2566" s="199"/>
      <c r="C2566" s="200"/>
      <c r="D2566" s="200"/>
      <c r="E2566" s="200"/>
      <c r="F2566" s="201"/>
      <c r="G2566" s="197" t="str">
        <f t="shared" si="80"/>
        <v/>
      </c>
      <c r="H2566" s="203"/>
      <c r="I2566" s="97"/>
      <c r="J2566" s="3" t="b">
        <f t="shared" si="81"/>
        <v>0</v>
      </c>
      <c r="K2566" s="1" t="b">
        <f>IF(AND(B2566&lt;&gt;"",COUNTIF(Buildings!B:B,B2566)=0),TRUE,FALSE)</f>
        <v>0</v>
      </c>
    </row>
    <row r="2567" spans="1:11" s="3" customFormat="1" ht="16.5" customHeight="1">
      <c r="A2567" s="96"/>
      <c r="B2567" s="194"/>
      <c r="C2567" s="195"/>
      <c r="D2567" s="195"/>
      <c r="E2567" s="195"/>
      <c r="F2567" s="196"/>
      <c r="G2567" s="197" t="str">
        <f t="shared" si="80"/>
        <v/>
      </c>
      <c r="H2567" s="203"/>
      <c r="I2567" s="97"/>
      <c r="J2567" s="3" t="b">
        <f t="shared" si="81"/>
        <v>0</v>
      </c>
      <c r="K2567" s="1" t="b">
        <f>IF(AND(B2567&lt;&gt;"",COUNTIF(Buildings!B:B,B2567)=0),TRUE,FALSE)</f>
        <v>0</v>
      </c>
    </row>
    <row r="2568" spans="1:11" s="3" customFormat="1" ht="16.5" customHeight="1">
      <c r="A2568" s="96"/>
      <c r="B2568" s="199"/>
      <c r="C2568" s="200"/>
      <c r="D2568" s="200"/>
      <c r="E2568" s="200"/>
      <c r="F2568" s="201"/>
      <c r="G2568" s="197" t="str">
        <f t="shared" si="80"/>
        <v/>
      </c>
      <c r="H2568" s="203"/>
      <c r="I2568" s="97"/>
      <c r="J2568" s="3" t="b">
        <f t="shared" si="81"/>
        <v>0</v>
      </c>
      <c r="K2568" s="1" t="b">
        <f>IF(AND(B2568&lt;&gt;"",COUNTIF(Buildings!B:B,B2568)=0),TRUE,FALSE)</f>
        <v>0</v>
      </c>
    </row>
    <row r="2569" spans="1:11" s="3" customFormat="1" ht="16.5" customHeight="1">
      <c r="A2569" s="96"/>
      <c r="B2569" s="194"/>
      <c r="C2569" s="195"/>
      <c r="D2569" s="195"/>
      <c r="E2569" s="195"/>
      <c r="F2569" s="196"/>
      <c r="G2569" s="197" t="str">
        <f t="shared" si="80"/>
        <v/>
      </c>
      <c r="H2569" s="203"/>
      <c r="I2569" s="97"/>
      <c r="J2569" s="3" t="b">
        <f t="shared" si="81"/>
        <v>0</v>
      </c>
      <c r="K2569" s="1" t="b">
        <f>IF(AND(B2569&lt;&gt;"",COUNTIF(Buildings!B:B,B2569)=0),TRUE,FALSE)</f>
        <v>0</v>
      </c>
    </row>
    <row r="2570" spans="1:11" s="3" customFormat="1" ht="16.5" customHeight="1">
      <c r="A2570" s="96"/>
      <c r="B2570" s="199"/>
      <c r="C2570" s="200"/>
      <c r="D2570" s="200"/>
      <c r="E2570" s="200"/>
      <c r="F2570" s="201"/>
      <c r="G2570" s="197" t="str">
        <f t="shared" si="80"/>
        <v/>
      </c>
      <c r="H2570" s="203"/>
      <c r="I2570" s="97"/>
      <c r="J2570" s="3" t="b">
        <f t="shared" si="81"/>
        <v>0</v>
      </c>
      <c r="K2570" s="1" t="b">
        <f>IF(AND(B2570&lt;&gt;"",COUNTIF(Buildings!B:B,B2570)=0),TRUE,FALSE)</f>
        <v>0</v>
      </c>
    </row>
    <row r="2571" spans="1:11" s="3" customFormat="1" ht="16.5" customHeight="1">
      <c r="A2571" s="96"/>
      <c r="B2571" s="194"/>
      <c r="C2571" s="195"/>
      <c r="D2571" s="195"/>
      <c r="E2571" s="195"/>
      <c r="F2571" s="196"/>
      <c r="G2571" s="197" t="str">
        <f t="shared" si="80"/>
        <v/>
      </c>
      <c r="H2571" s="203"/>
      <c r="I2571" s="97"/>
      <c r="J2571" s="3" t="b">
        <f t="shared" si="81"/>
        <v>0</v>
      </c>
      <c r="K2571" s="1" t="b">
        <f>IF(AND(B2571&lt;&gt;"",COUNTIF(Buildings!B:B,B2571)=0),TRUE,FALSE)</f>
        <v>0</v>
      </c>
    </row>
    <row r="2572" spans="1:11" s="3" customFormat="1" ht="16.5" customHeight="1">
      <c r="A2572" s="96"/>
      <c r="B2572" s="199"/>
      <c r="C2572" s="200"/>
      <c r="D2572" s="200"/>
      <c r="E2572" s="200"/>
      <c r="F2572" s="201"/>
      <c r="G2572" s="197" t="str">
        <f t="shared" si="80"/>
        <v/>
      </c>
      <c r="H2572" s="203"/>
      <c r="I2572" s="97"/>
      <c r="J2572" s="3" t="b">
        <f t="shared" si="81"/>
        <v>0</v>
      </c>
      <c r="K2572" s="1" t="b">
        <f>IF(AND(B2572&lt;&gt;"",COUNTIF(Buildings!B:B,B2572)=0),TRUE,FALSE)</f>
        <v>0</v>
      </c>
    </row>
    <row r="2573" spans="1:11" s="3" customFormat="1" ht="16.5" customHeight="1">
      <c r="A2573" s="96"/>
      <c r="B2573" s="194"/>
      <c r="C2573" s="195"/>
      <c r="D2573" s="195"/>
      <c r="E2573" s="195"/>
      <c r="F2573" s="196"/>
      <c r="G2573" s="197" t="str">
        <f t="shared" si="80"/>
        <v/>
      </c>
      <c r="H2573" s="203"/>
      <c r="I2573" s="97"/>
      <c r="J2573" s="3" t="b">
        <f t="shared" si="81"/>
        <v>0</v>
      </c>
      <c r="K2573" s="1" t="b">
        <f>IF(AND(B2573&lt;&gt;"",COUNTIF(Buildings!B:B,B2573)=0),TRUE,FALSE)</f>
        <v>0</v>
      </c>
    </row>
    <row r="2574" spans="1:11" s="3" customFormat="1" ht="16.5" customHeight="1">
      <c r="A2574" s="96"/>
      <c r="B2574" s="199"/>
      <c r="C2574" s="200"/>
      <c r="D2574" s="200"/>
      <c r="E2574" s="200"/>
      <c r="F2574" s="201"/>
      <c r="G2574" s="197" t="str">
        <f t="shared" si="80"/>
        <v/>
      </c>
      <c r="H2574" s="203"/>
      <c r="I2574" s="97"/>
      <c r="J2574" s="3" t="b">
        <f t="shared" si="81"/>
        <v>0</v>
      </c>
      <c r="K2574" s="1" t="b">
        <f>IF(AND(B2574&lt;&gt;"",COUNTIF(Buildings!B:B,B2574)=0),TRUE,FALSE)</f>
        <v>0</v>
      </c>
    </row>
    <row r="2575" spans="1:11" s="3" customFormat="1" ht="16.5" customHeight="1">
      <c r="A2575" s="96"/>
      <c r="B2575" s="194"/>
      <c r="C2575" s="195"/>
      <c r="D2575" s="195"/>
      <c r="E2575" s="195"/>
      <c r="F2575" s="196"/>
      <c r="G2575" s="197" t="str">
        <f t="shared" si="80"/>
        <v/>
      </c>
      <c r="H2575" s="203"/>
      <c r="I2575" s="97"/>
      <c r="J2575" s="3" t="b">
        <f t="shared" si="81"/>
        <v>0</v>
      </c>
      <c r="K2575" s="1" t="b">
        <f>IF(AND(B2575&lt;&gt;"",COUNTIF(Buildings!B:B,B2575)=0),TRUE,FALSE)</f>
        <v>0</v>
      </c>
    </row>
    <row r="2576" spans="1:11" s="3" customFormat="1" ht="16.5" customHeight="1">
      <c r="A2576" s="96"/>
      <c r="B2576" s="199"/>
      <c r="C2576" s="200"/>
      <c r="D2576" s="200"/>
      <c r="E2576" s="200"/>
      <c r="F2576" s="201"/>
      <c r="G2576" s="197" t="str">
        <f t="shared" si="80"/>
        <v/>
      </c>
      <c r="H2576" s="203"/>
      <c r="I2576" s="97"/>
      <c r="J2576" s="3" t="b">
        <f t="shared" si="81"/>
        <v>0</v>
      </c>
      <c r="K2576" s="1" t="b">
        <f>IF(AND(B2576&lt;&gt;"",COUNTIF(Buildings!B:B,B2576)=0),TRUE,FALSE)</f>
        <v>0</v>
      </c>
    </row>
    <row r="2577" spans="1:11" s="3" customFormat="1" ht="16.5" customHeight="1">
      <c r="A2577" s="96"/>
      <c r="B2577" s="194"/>
      <c r="C2577" s="195"/>
      <c r="D2577" s="195"/>
      <c r="E2577" s="195"/>
      <c r="F2577" s="196"/>
      <c r="G2577" s="197" t="str">
        <f t="shared" si="80"/>
        <v/>
      </c>
      <c r="H2577" s="203"/>
      <c r="I2577" s="97"/>
      <c r="J2577" s="3" t="b">
        <f t="shared" si="81"/>
        <v>0</v>
      </c>
      <c r="K2577" s="1" t="b">
        <f>IF(AND(B2577&lt;&gt;"",COUNTIF(Buildings!B:B,B2577)=0),TRUE,FALSE)</f>
        <v>0</v>
      </c>
    </row>
    <row r="2578" spans="1:11" s="3" customFormat="1" ht="16.5" customHeight="1">
      <c r="A2578" s="96"/>
      <c r="B2578" s="199"/>
      <c r="C2578" s="200"/>
      <c r="D2578" s="200"/>
      <c r="E2578" s="200"/>
      <c r="F2578" s="201"/>
      <c r="G2578" s="197" t="str">
        <f t="shared" si="80"/>
        <v/>
      </c>
      <c r="H2578" s="203"/>
      <c r="I2578" s="97"/>
      <c r="J2578" s="3" t="b">
        <f t="shared" si="81"/>
        <v>0</v>
      </c>
      <c r="K2578" s="1" t="b">
        <f>IF(AND(B2578&lt;&gt;"",COUNTIF(Buildings!B:B,B2578)=0),TRUE,FALSE)</f>
        <v>0</v>
      </c>
    </row>
    <row r="2579" spans="1:11" s="3" customFormat="1" ht="16.5" customHeight="1">
      <c r="A2579" s="96"/>
      <c r="B2579" s="194"/>
      <c r="C2579" s="195"/>
      <c r="D2579" s="195"/>
      <c r="E2579" s="195"/>
      <c r="F2579" s="196"/>
      <c r="G2579" s="197" t="str">
        <f t="shared" si="80"/>
        <v/>
      </c>
      <c r="H2579" s="203"/>
      <c r="I2579" s="97"/>
      <c r="J2579" s="3" t="b">
        <f t="shared" si="81"/>
        <v>0</v>
      </c>
      <c r="K2579" s="1" t="b">
        <f>IF(AND(B2579&lt;&gt;"",COUNTIF(Buildings!B:B,B2579)=0),TRUE,FALSE)</f>
        <v>0</v>
      </c>
    </row>
    <row r="2580" spans="1:11" s="3" customFormat="1" ht="16.5" customHeight="1">
      <c r="A2580" s="96"/>
      <c r="B2580" s="199"/>
      <c r="C2580" s="200"/>
      <c r="D2580" s="200"/>
      <c r="E2580" s="200"/>
      <c r="F2580" s="201"/>
      <c r="G2580" s="197" t="str">
        <f t="shared" si="80"/>
        <v/>
      </c>
      <c r="H2580" s="203"/>
      <c r="I2580" s="97"/>
      <c r="J2580" s="3" t="b">
        <f t="shared" si="81"/>
        <v>0</v>
      </c>
      <c r="K2580" s="1" t="b">
        <f>IF(AND(B2580&lt;&gt;"",COUNTIF(Buildings!B:B,B2580)=0),TRUE,FALSE)</f>
        <v>0</v>
      </c>
    </row>
    <row r="2581" spans="1:11" s="3" customFormat="1" ht="16.5" customHeight="1">
      <c r="A2581" s="96"/>
      <c r="B2581" s="194"/>
      <c r="C2581" s="195"/>
      <c r="D2581" s="195"/>
      <c r="E2581" s="195"/>
      <c r="F2581" s="196"/>
      <c r="G2581" s="197" t="str">
        <f t="shared" si="80"/>
        <v/>
      </c>
      <c r="H2581" s="203"/>
      <c r="I2581" s="97"/>
      <c r="J2581" s="3" t="b">
        <f t="shared" si="81"/>
        <v>0</v>
      </c>
      <c r="K2581" s="1" t="b">
        <f>IF(AND(B2581&lt;&gt;"",COUNTIF(Buildings!B:B,B2581)=0),TRUE,FALSE)</f>
        <v>0</v>
      </c>
    </row>
    <row r="2582" spans="1:11" s="3" customFormat="1" ht="16.5" customHeight="1">
      <c r="A2582" s="96"/>
      <c r="B2582" s="199"/>
      <c r="C2582" s="200"/>
      <c r="D2582" s="200"/>
      <c r="E2582" s="200"/>
      <c r="F2582" s="201"/>
      <c r="G2582" s="197" t="str">
        <f t="shared" si="80"/>
        <v/>
      </c>
      <c r="H2582" s="203"/>
      <c r="I2582" s="97"/>
      <c r="J2582" s="3" t="b">
        <f t="shared" si="81"/>
        <v>0</v>
      </c>
      <c r="K2582" s="1" t="b">
        <f>IF(AND(B2582&lt;&gt;"",COUNTIF(Buildings!B:B,B2582)=0),TRUE,FALSE)</f>
        <v>0</v>
      </c>
    </row>
    <row r="2583" spans="1:11" s="3" customFormat="1" ht="16.5" customHeight="1">
      <c r="A2583" s="96"/>
      <c r="B2583" s="194"/>
      <c r="C2583" s="195"/>
      <c r="D2583" s="195"/>
      <c r="E2583" s="195"/>
      <c r="F2583" s="196"/>
      <c r="G2583" s="197" t="str">
        <f t="shared" si="80"/>
        <v/>
      </c>
      <c r="H2583" s="203"/>
      <c r="I2583" s="97"/>
      <c r="J2583" s="3" t="b">
        <f t="shared" si="81"/>
        <v>0</v>
      </c>
      <c r="K2583" s="1" t="b">
        <f>IF(AND(B2583&lt;&gt;"",COUNTIF(Buildings!B:B,B2583)=0),TRUE,FALSE)</f>
        <v>0</v>
      </c>
    </row>
    <row r="2584" spans="1:11" s="3" customFormat="1" ht="16.5" customHeight="1">
      <c r="A2584" s="96"/>
      <c r="B2584" s="199"/>
      <c r="C2584" s="200"/>
      <c r="D2584" s="200"/>
      <c r="E2584" s="200"/>
      <c r="F2584" s="201"/>
      <c r="G2584" s="197" t="str">
        <f t="shared" si="80"/>
        <v/>
      </c>
      <c r="H2584" s="203"/>
      <c r="I2584" s="97"/>
      <c r="J2584" s="3" t="b">
        <f t="shared" si="81"/>
        <v>0</v>
      </c>
      <c r="K2584" s="1" t="b">
        <f>IF(AND(B2584&lt;&gt;"",COUNTIF(Buildings!B:B,B2584)=0),TRUE,FALSE)</f>
        <v>0</v>
      </c>
    </row>
    <row r="2585" spans="1:11" s="3" customFormat="1" ht="16.5" customHeight="1">
      <c r="A2585" s="96"/>
      <c r="B2585" s="194"/>
      <c r="C2585" s="195"/>
      <c r="D2585" s="195"/>
      <c r="E2585" s="195"/>
      <c r="F2585" s="196"/>
      <c r="G2585" s="197" t="str">
        <f t="shared" si="80"/>
        <v/>
      </c>
      <c r="H2585" s="203"/>
      <c r="I2585" s="97"/>
      <c r="J2585" s="3" t="b">
        <f t="shared" si="81"/>
        <v>0</v>
      </c>
      <c r="K2585" s="1" t="b">
        <f>IF(AND(B2585&lt;&gt;"",COUNTIF(Buildings!B:B,B2585)=0),TRUE,FALSE)</f>
        <v>0</v>
      </c>
    </row>
    <row r="2586" spans="1:11" s="3" customFormat="1" ht="16.5" customHeight="1">
      <c r="A2586" s="96"/>
      <c r="B2586" s="199"/>
      <c r="C2586" s="200"/>
      <c r="D2586" s="200"/>
      <c r="E2586" s="200"/>
      <c r="F2586" s="201"/>
      <c r="G2586" s="197" t="str">
        <f t="shared" si="80"/>
        <v/>
      </c>
      <c r="H2586" s="203"/>
      <c r="I2586" s="97"/>
      <c r="J2586" s="3" t="b">
        <f t="shared" si="81"/>
        <v>0</v>
      </c>
      <c r="K2586" s="1" t="b">
        <f>IF(AND(B2586&lt;&gt;"",COUNTIF(Buildings!B:B,B2586)=0),TRUE,FALSE)</f>
        <v>0</v>
      </c>
    </row>
    <row r="2587" spans="1:11" s="3" customFormat="1" ht="16.5" customHeight="1">
      <c r="A2587" s="96"/>
      <c r="B2587" s="194"/>
      <c r="C2587" s="195"/>
      <c r="D2587" s="195"/>
      <c r="E2587" s="195"/>
      <c r="F2587" s="196"/>
      <c r="G2587" s="197" t="str">
        <f t="shared" si="80"/>
        <v/>
      </c>
      <c r="H2587" s="203"/>
      <c r="I2587" s="97"/>
      <c r="J2587" s="3" t="b">
        <f t="shared" si="81"/>
        <v>0</v>
      </c>
      <c r="K2587" s="1" t="b">
        <f>IF(AND(B2587&lt;&gt;"",COUNTIF(Buildings!B:B,B2587)=0),TRUE,FALSE)</f>
        <v>0</v>
      </c>
    </row>
    <row r="2588" spans="1:11" s="3" customFormat="1" ht="16.5" customHeight="1">
      <c r="A2588" s="96"/>
      <c r="B2588" s="199"/>
      <c r="C2588" s="200"/>
      <c r="D2588" s="200"/>
      <c r="E2588" s="200"/>
      <c r="F2588" s="201"/>
      <c r="G2588" s="197" t="str">
        <f t="shared" si="80"/>
        <v/>
      </c>
      <c r="H2588" s="203"/>
      <c r="I2588" s="97"/>
      <c r="J2588" s="3" t="b">
        <f t="shared" si="81"/>
        <v>0</v>
      </c>
      <c r="K2588" s="1" t="b">
        <f>IF(AND(B2588&lt;&gt;"",COUNTIF(Buildings!B:B,B2588)=0),TRUE,FALSE)</f>
        <v>0</v>
      </c>
    </row>
    <row r="2589" spans="1:11" s="3" customFormat="1" ht="16.5" customHeight="1">
      <c r="A2589" s="96"/>
      <c r="B2589" s="194"/>
      <c r="C2589" s="195"/>
      <c r="D2589" s="195"/>
      <c r="E2589" s="195"/>
      <c r="F2589" s="196"/>
      <c r="G2589" s="197" t="str">
        <f t="shared" si="80"/>
        <v/>
      </c>
      <c r="H2589" s="203"/>
      <c r="I2589" s="97"/>
      <c r="J2589" s="3" t="b">
        <f t="shared" si="81"/>
        <v>0</v>
      </c>
      <c r="K2589" s="1" t="b">
        <f>IF(AND(B2589&lt;&gt;"",COUNTIF(Buildings!B:B,B2589)=0),TRUE,FALSE)</f>
        <v>0</v>
      </c>
    </row>
    <row r="2590" spans="1:11" s="3" customFormat="1" ht="16.5" customHeight="1">
      <c r="A2590" s="96"/>
      <c r="B2590" s="199"/>
      <c r="C2590" s="200"/>
      <c r="D2590" s="200"/>
      <c r="E2590" s="200"/>
      <c r="F2590" s="201"/>
      <c r="G2590" s="197" t="str">
        <f t="shared" si="80"/>
        <v/>
      </c>
      <c r="H2590" s="203"/>
      <c r="I2590" s="97"/>
      <c r="J2590" s="3" t="b">
        <f t="shared" si="81"/>
        <v>0</v>
      </c>
      <c r="K2590" s="1" t="b">
        <f>IF(AND(B2590&lt;&gt;"",COUNTIF(Buildings!B:B,B2590)=0),TRUE,FALSE)</f>
        <v>0</v>
      </c>
    </row>
    <row r="2591" spans="1:11" s="3" customFormat="1" ht="16.5" customHeight="1">
      <c r="A2591" s="96"/>
      <c r="B2591" s="194"/>
      <c r="C2591" s="195"/>
      <c r="D2591" s="195"/>
      <c r="E2591" s="195"/>
      <c r="F2591" s="196"/>
      <c r="G2591" s="197" t="str">
        <f t="shared" si="80"/>
        <v/>
      </c>
      <c r="H2591" s="203"/>
      <c r="I2591" s="97"/>
      <c r="J2591" s="3" t="b">
        <f t="shared" si="81"/>
        <v>0</v>
      </c>
      <c r="K2591" s="1" t="b">
        <f>IF(AND(B2591&lt;&gt;"",COUNTIF(Buildings!B:B,B2591)=0),TRUE,FALSE)</f>
        <v>0</v>
      </c>
    </row>
    <row r="2592" spans="1:11" s="3" customFormat="1" ht="16.5" customHeight="1">
      <c r="A2592" s="96"/>
      <c r="B2592" s="199"/>
      <c r="C2592" s="200"/>
      <c r="D2592" s="200"/>
      <c r="E2592" s="200"/>
      <c r="F2592" s="201"/>
      <c r="G2592" s="197" t="str">
        <f t="shared" si="80"/>
        <v/>
      </c>
      <c r="H2592" s="203"/>
      <c r="I2592" s="97"/>
      <c r="J2592" s="3" t="b">
        <f t="shared" si="81"/>
        <v>0</v>
      </c>
      <c r="K2592" s="1" t="b">
        <f>IF(AND(B2592&lt;&gt;"",COUNTIF(Buildings!B:B,B2592)=0),TRUE,FALSE)</f>
        <v>0</v>
      </c>
    </row>
    <row r="2593" spans="1:11" s="3" customFormat="1" ht="16.5" customHeight="1">
      <c r="A2593" s="96"/>
      <c r="B2593" s="194"/>
      <c r="C2593" s="195"/>
      <c r="D2593" s="195"/>
      <c r="E2593" s="195"/>
      <c r="F2593" s="196"/>
      <c r="G2593" s="197" t="str">
        <f t="shared" si="80"/>
        <v/>
      </c>
      <c r="H2593" s="203"/>
      <c r="I2593" s="97"/>
      <c r="J2593" s="3" t="b">
        <f t="shared" si="81"/>
        <v>0</v>
      </c>
      <c r="K2593" s="1" t="b">
        <f>IF(AND(B2593&lt;&gt;"",COUNTIF(Buildings!B:B,B2593)=0),TRUE,FALSE)</f>
        <v>0</v>
      </c>
    </row>
    <row r="2594" spans="1:11" s="3" customFormat="1" ht="16.5" customHeight="1">
      <c r="A2594" s="96"/>
      <c r="B2594" s="199"/>
      <c r="C2594" s="200"/>
      <c r="D2594" s="200"/>
      <c r="E2594" s="200"/>
      <c r="F2594" s="201"/>
      <c r="G2594" s="197" t="str">
        <f t="shared" si="80"/>
        <v/>
      </c>
      <c r="H2594" s="203"/>
      <c r="I2594" s="97"/>
      <c r="J2594" s="3" t="b">
        <f t="shared" si="81"/>
        <v>0</v>
      </c>
      <c r="K2594" s="1" t="b">
        <f>IF(AND(B2594&lt;&gt;"",COUNTIF(Buildings!B:B,B2594)=0),TRUE,FALSE)</f>
        <v>0</v>
      </c>
    </row>
    <row r="2595" spans="1:11" s="3" customFormat="1" ht="16.5" customHeight="1">
      <c r="A2595" s="96"/>
      <c r="B2595" s="194"/>
      <c r="C2595" s="195"/>
      <c r="D2595" s="195"/>
      <c r="E2595" s="195"/>
      <c r="F2595" s="196"/>
      <c r="G2595" s="197" t="str">
        <f t="shared" si="80"/>
        <v/>
      </c>
      <c r="H2595" s="203"/>
      <c r="I2595" s="97"/>
      <c r="J2595" s="3" t="b">
        <f t="shared" si="81"/>
        <v>0</v>
      </c>
      <c r="K2595" s="1" t="b">
        <f>IF(AND(B2595&lt;&gt;"",COUNTIF(Buildings!B:B,B2595)=0),TRUE,FALSE)</f>
        <v>0</v>
      </c>
    </row>
    <row r="2596" spans="1:11" s="3" customFormat="1" ht="16.5" customHeight="1">
      <c r="A2596" s="96"/>
      <c r="B2596" s="199"/>
      <c r="C2596" s="200"/>
      <c r="D2596" s="200"/>
      <c r="E2596" s="200"/>
      <c r="F2596" s="201"/>
      <c r="G2596" s="197" t="str">
        <f t="shared" si="80"/>
        <v/>
      </c>
      <c r="H2596" s="203"/>
      <c r="I2596" s="97"/>
      <c r="J2596" s="3" t="b">
        <f t="shared" si="81"/>
        <v>0</v>
      </c>
      <c r="K2596" s="1" t="b">
        <f>IF(AND(B2596&lt;&gt;"",COUNTIF(Buildings!B:B,B2596)=0),TRUE,FALSE)</f>
        <v>0</v>
      </c>
    </row>
    <row r="2597" spans="1:11" s="3" customFormat="1" ht="16.5" customHeight="1">
      <c r="A2597" s="96"/>
      <c r="B2597" s="194"/>
      <c r="C2597" s="195"/>
      <c r="D2597" s="195"/>
      <c r="E2597" s="195"/>
      <c r="F2597" s="196"/>
      <c r="G2597" s="197" t="str">
        <f t="shared" si="80"/>
        <v/>
      </c>
      <c r="H2597" s="203"/>
      <c r="I2597" s="97"/>
      <c r="J2597" s="3" t="b">
        <f t="shared" si="81"/>
        <v>0</v>
      </c>
      <c r="K2597" s="1" t="b">
        <f>IF(AND(B2597&lt;&gt;"",COUNTIF(Buildings!B:B,B2597)=0),TRUE,FALSE)</f>
        <v>0</v>
      </c>
    </row>
    <row r="2598" spans="1:11" s="3" customFormat="1" ht="16.5" customHeight="1">
      <c r="A2598" s="96"/>
      <c r="B2598" s="199"/>
      <c r="C2598" s="200"/>
      <c r="D2598" s="200"/>
      <c r="E2598" s="200"/>
      <c r="F2598" s="201"/>
      <c r="G2598" s="197" t="str">
        <f t="shared" si="80"/>
        <v/>
      </c>
      <c r="H2598" s="203"/>
      <c r="I2598" s="97"/>
      <c r="J2598" s="3" t="b">
        <f t="shared" si="81"/>
        <v>0</v>
      </c>
      <c r="K2598" s="1" t="b">
        <f>IF(AND(B2598&lt;&gt;"",COUNTIF(Buildings!B:B,B2598)=0),TRUE,FALSE)</f>
        <v>0</v>
      </c>
    </row>
    <row r="2599" spans="1:11" s="3" customFormat="1" ht="16.5" customHeight="1">
      <c r="A2599" s="96"/>
      <c r="B2599" s="194"/>
      <c r="C2599" s="195"/>
      <c r="D2599" s="195"/>
      <c r="E2599" s="195"/>
      <c r="F2599" s="196"/>
      <c r="G2599" s="197" t="str">
        <f t="shared" si="80"/>
        <v/>
      </c>
      <c r="H2599" s="203"/>
      <c r="I2599" s="97"/>
      <c r="J2599" s="3" t="b">
        <f t="shared" si="81"/>
        <v>0</v>
      </c>
      <c r="K2599" s="1" t="b">
        <f>IF(AND(B2599&lt;&gt;"",COUNTIF(Buildings!B:B,B2599)=0),TRUE,FALSE)</f>
        <v>0</v>
      </c>
    </row>
    <row r="2600" spans="1:11" s="3" customFormat="1" ht="16.5" customHeight="1">
      <c r="A2600" s="96"/>
      <c r="B2600" s="199"/>
      <c r="C2600" s="200"/>
      <c r="D2600" s="200"/>
      <c r="E2600" s="200"/>
      <c r="F2600" s="201"/>
      <c r="G2600" s="197" t="str">
        <f t="shared" si="80"/>
        <v/>
      </c>
      <c r="H2600" s="203"/>
      <c r="I2600" s="97"/>
      <c r="J2600" s="3" t="b">
        <f t="shared" si="81"/>
        <v>0</v>
      </c>
      <c r="K2600" s="1" t="b">
        <f>IF(AND(B2600&lt;&gt;"",COUNTIF(Buildings!B:B,B2600)=0),TRUE,FALSE)</f>
        <v>0</v>
      </c>
    </row>
    <row r="2601" spans="1:11" s="3" customFormat="1" ht="16.5" customHeight="1">
      <c r="A2601" s="96"/>
      <c r="B2601" s="194"/>
      <c r="C2601" s="195"/>
      <c r="D2601" s="195"/>
      <c r="E2601" s="195"/>
      <c r="F2601" s="196"/>
      <c r="G2601" s="197" t="str">
        <f t="shared" si="80"/>
        <v/>
      </c>
      <c r="H2601" s="203"/>
      <c r="I2601" s="97"/>
      <c r="J2601" s="3" t="b">
        <f t="shared" si="81"/>
        <v>0</v>
      </c>
      <c r="K2601" s="1" t="b">
        <f>IF(AND(B2601&lt;&gt;"",COUNTIF(Buildings!B:B,B2601)=0),TRUE,FALSE)</f>
        <v>0</v>
      </c>
    </row>
    <row r="2602" spans="1:11" s="3" customFormat="1" ht="16.5" customHeight="1">
      <c r="A2602" s="96"/>
      <c r="B2602" s="199"/>
      <c r="C2602" s="200"/>
      <c r="D2602" s="200"/>
      <c r="E2602" s="200"/>
      <c r="F2602" s="201"/>
      <c r="G2602" s="197" t="str">
        <f t="shared" si="80"/>
        <v/>
      </c>
      <c r="H2602" s="203"/>
      <c r="I2602" s="97"/>
      <c r="J2602" s="3" t="b">
        <f t="shared" si="81"/>
        <v>0</v>
      </c>
      <c r="K2602" s="1" t="b">
        <f>IF(AND(B2602&lt;&gt;"",COUNTIF(Buildings!B:B,B2602)=0),TRUE,FALSE)</f>
        <v>0</v>
      </c>
    </row>
    <row r="2603" spans="1:11" s="3" customFormat="1" ht="16.5" customHeight="1">
      <c r="A2603" s="96"/>
      <c r="B2603" s="194"/>
      <c r="C2603" s="195"/>
      <c r="D2603" s="195"/>
      <c r="E2603" s="195"/>
      <c r="F2603" s="196"/>
      <c r="G2603" s="197" t="str">
        <f t="shared" si="80"/>
        <v/>
      </c>
      <c r="H2603" s="203"/>
      <c r="I2603" s="97"/>
      <c r="J2603" s="3" t="b">
        <f t="shared" si="81"/>
        <v>0</v>
      </c>
      <c r="K2603" s="1" t="b">
        <f>IF(AND(B2603&lt;&gt;"",COUNTIF(Buildings!B:B,B2603)=0),TRUE,FALSE)</f>
        <v>0</v>
      </c>
    </row>
    <row r="2604" spans="1:11" s="3" customFormat="1" ht="16.5" customHeight="1">
      <c r="A2604" s="96"/>
      <c r="B2604" s="199"/>
      <c r="C2604" s="200"/>
      <c r="D2604" s="200"/>
      <c r="E2604" s="200"/>
      <c r="F2604" s="201"/>
      <c r="G2604" s="197" t="str">
        <f t="shared" si="80"/>
        <v/>
      </c>
      <c r="H2604" s="203"/>
      <c r="I2604" s="97"/>
      <c r="J2604" s="3" t="b">
        <f t="shared" si="81"/>
        <v>0</v>
      </c>
      <c r="K2604" s="1" t="b">
        <f>IF(AND(B2604&lt;&gt;"",COUNTIF(Buildings!B:B,B2604)=0),TRUE,FALSE)</f>
        <v>0</v>
      </c>
    </row>
    <row r="2605" spans="1:11" s="3" customFormat="1" ht="16.5" customHeight="1">
      <c r="A2605" s="96"/>
      <c r="B2605" s="194"/>
      <c r="C2605" s="195"/>
      <c r="D2605" s="195"/>
      <c r="E2605" s="195"/>
      <c r="F2605" s="196"/>
      <c r="G2605" s="197" t="str">
        <f t="shared" si="80"/>
        <v/>
      </c>
      <c r="H2605" s="203"/>
      <c r="I2605" s="97"/>
      <c r="J2605" s="3" t="b">
        <f t="shared" si="81"/>
        <v>0</v>
      </c>
      <c r="K2605" s="1" t="b">
        <f>IF(AND(B2605&lt;&gt;"",COUNTIF(Buildings!B:B,B2605)=0),TRUE,FALSE)</f>
        <v>0</v>
      </c>
    </row>
    <row r="2606" spans="1:11" s="3" customFormat="1" ht="16.5" customHeight="1">
      <c r="A2606" s="96"/>
      <c r="B2606" s="199"/>
      <c r="C2606" s="200"/>
      <c r="D2606" s="200"/>
      <c r="E2606" s="200"/>
      <c r="F2606" s="201"/>
      <c r="G2606" s="197" t="str">
        <f t="shared" si="80"/>
        <v/>
      </c>
      <c r="H2606" s="203"/>
      <c r="I2606" s="97"/>
      <c r="J2606" s="3" t="b">
        <f t="shared" si="81"/>
        <v>0</v>
      </c>
      <c r="K2606" s="1" t="b">
        <f>IF(AND(B2606&lt;&gt;"",COUNTIF(Buildings!B:B,B2606)=0),TRUE,FALSE)</f>
        <v>0</v>
      </c>
    </row>
    <row r="2607" spans="1:11" s="3" customFormat="1" ht="16.5" customHeight="1">
      <c r="A2607" s="96"/>
      <c r="B2607" s="194"/>
      <c r="C2607" s="195"/>
      <c r="D2607" s="195"/>
      <c r="E2607" s="195"/>
      <c r="F2607" s="196"/>
      <c r="G2607" s="197" t="str">
        <f t="shared" si="80"/>
        <v/>
      </c>
      <c r="H2607" s="203"/>
      <c r="I2607" s="97"/>
      <c r="J2607" s="3" t="b">
        <f t="shared" si="81"/>
        <v>0</v>
      </c>
      <c r="K2607" s="1" t="b">
        <f>IF(AND(B2607&lt;&gt;"",COUNTIF(Buildings!B:B,B2607)=0),TRUE,FALSE)</f>
        <v>0</v>
      </c>
    </row>
    <row r="2608" spans="1:11" s="3" customFormat="1" ht="16.5" customHeight="1">
      <c r="A2608" s="96"/>
      <c r="B2608" s="199"/>
      <c r="C2608" s="200"/>
      <c r="D2608" s="200"/>
      <c r="E2608" s="200"/>
      <c r="F2608" s="201"/>
      <c r="G2608" s="197" t="str">
        <f t="shared" si="80"/>
        <v/>
      </c>
      <c r="H2608" s="203"/>
      <c r="I2608" s="97"/>
      <c r="J2608" s="3" t="b">
        <f t="shared" si="81"/>
        <v>0</v>
      </c>
      <c r="K2608" s="1" t="b">
        <f>IF(AND(B2608&lt;&gt;"",COUNTIF(Buildings!B:B,B2608)=0),TRUE,FALSE)</f>
        <v>0</v>
      </c>
    </row>
    <row r="2609" spans="1:11" s="3" customFormat="1" ht="16.5" customHeight="1">
      <c r="A2609" s="96"/>
      <c r="B2609" s="194"/>
      <c r="C2609" s="195"/>
      <c r="D2609" s="195"/>
      <c r="E2609" s="195"/>
      <c r="F2609" s="196"/>
      <c r="G2609" s="197" t="str">
        <f t="shared" si="80"/>
        <v/>
      </c>
      <c r="H2609" s="203"/>
      <c r="I2609" s="97"/>
      <c r="J2609" s="3" t="b">
        <f t="shared" si="81"/>
        <v>0</v>
      </c>
      <c r="K2609" s="1" t="b">
        <f>IF(AND(B2609&lt;&gt;"",COUNTIF(Buildings!B:B,B2609)=0),TRUE,FALSE)</f>
        <v>0</v>
      </c>
    </row>
    <row r="2610" spans="1:11" s="3" customFormat="1" ht="16.5" customHeight="1">
      <c r="A2610" s="96"/>
      <c r="B2610" s="199"/>
      <c r="C2610" s="200"/>
      <c r="D2610" s="200"/>
      <c r="E2610" s="200"/>
      <c r="F2610" s="201"/>
      <c r="G2610" s="197" t="str">
        <f t="shared" si="80"/>
        <v/>
      </c>
      <c r="H2610" s="203"/>
      <c r="I2610" s="97"/>
      <c r="J2610" s="3" t="b">
        <f t="shared" si="81"/>
        <v>0</v>
      </c>
      <c r="K2610" s="1" t="b">
        <f>IF(AND(B2610&lt;&gt;"",COUNTIF(Buildings!B:B,B2610)=0),TRUE,FALSE)</f>
        <v>0</v>
      </c>
    </row>
    <row r="2611" spans="1:11" s="3" customFormat="1" ht="16.5" customHeight="1">
      <c r="A2611" s="96"/>
      <c r="B2611" s="194"/>
      <c r="C2611" s="195"/>
      <c r="D2611" s="195"/>
      <c r="E2611" s="195"/>
      <c r="F2611" s="196"/>
      <c r="G2611" s="197" t="str">
        <f t="shared" si="80"/>
        <v/>
      </c>
      <c r="H2611" s="203"/>
      <c r="I2611" s="97"/>
      <c r="J2611" s="3" t="b">
        <f t="shared" si="81"/>
        <v>0</v>
      </c>
      <c r="K2611" s="1" t="b">
        <f>IF(AND(B2611&lt;&gt;"",COUNTIF(Buildings!B:B,B2611)=0),TRUE,FALSE)</f>
        <v>0</v>
      </c>
    </row>
    <row r="2612" spans="1:11" s="3" customFormat="1" ht="16.5" customHeight="1">
      <c r="A2612" s="96"/>
      <c r="B2612" s="199"/>
      <c r="C2612" s="200"/>
      <c r="D2612" s="200"/>
      <c r="E2612" s="200"/>
      <c r="F2612" s="201"/>
      <c r="G2612" s="197" t="str">
        <f t="shared" si="80"/>
        <v/>
      </c>
      <c r="H2612" s="203"/>
      <c r="I2612" s="97"/>
      <c r="J2612" s="3" t="b">
        <f t="shared" si="81"/>
        <v>0</v>
      </c>
      <c r="K2612" s="1" t="b">
        <f>IF(AND(B2612&lt;&gt;"",COUNTIF(Buildings!B:B,B2612)=0),TRUE,FALSE)</f>
        <v>0</v>
      </c>
    </row>
    <row r="2613" spans="1:11" s="3" customFormat="1" ht="16.5" customHeight="1">
      <c r="A2613" s="96"/>
      <c r="B2613" s="194"/>
      <c r="C2613" s="195"/>
      <c r="D2613" s="195"/>
      <c r="E2613" s="195"/>
      <c r="F2613" s="196"/>
      <c r="G2613" s="197" t="str">
        <f t="shared" si="80"/>
        <v/>
      </c>
      <c r="H2613" s="203"/>
      <c r="I2613" s="97"/>
      <c r="J2613" s="3" t="b">
        <f t="shared" si="81"/>
        <v>0</v>
      </c>
      <c r="K2613" s="1" t="b">
        <f>IF(AND(B2613&lt;&gt;"",COUNTIF(Buildings!B:B,B2613)=0),TRUE,FALSE)</f>
        <v>0</v>
      </c>
    </row>
    <row r="2614" spans="1:11" s="3" customFormat="1" ht="16.5" customHeight="1">
      <c r="A2614" s="96"/>
      <c r="B2614" s="199"/>
      <c r="C2614" s="200"/>
      <c r="D2614" s="200"/>
      <c r="E2614" s="200"/>
      <c r="F2614" s="201"/>
      <c r="G2614" s="197" t="str">
        <f t="shared" si="80"/>
        <v/>
      </c>
      <c r="H2614" s="203"/>
      <c r="I2614" s="97"/>
      <c r="J2614" s="3" t="b">
        <f t="shared" si="81"/>
        <v>0</v>
      </c>
      <c r="K2614" s="1" t="b">
        <f>IF(AND(B2614&lt;&gt;"",COUNTIF(Buildings!B:B,B2614)=0),TRUE,FALSE)</f>
        <v>0</v>
      </c>
    </row>
    <row r="2615" spans="1:11" s="3" customFormat="1" ht="16.5" customHeight="1">
      <c r="A2615" s="96"/>
      <c r="B2615" s="194"/>
      <c r="C2615" s="195"/>
      <c r="D2615" s="195"/>
      <c r="E2615" s="195"/>
      <c r="F2615" s="196"/>
      <c r="G2615" s="197" t="str">
        <f t="shared" si="80"/>
        <v/>
      </c>
      <c r="H2615" s="203"/>
      <c r="I2615" s="97"/>
      <c r="J2615" s="3" t="b">
        <f t="shared" si="81"/>
        <v>0</v>
      </c>
      <c r="K2615" s="1" t="b">
        <f>IF(AND(B2615&lt;&gt;"",COUNTIF(Buildings!B:B,B2615)=0),TRUE,FALSE)</f>
        <v>0</v>
      </c>
    </row>
    <row r="2616" spans="1:11" s="3" customFormat="1" ht="16.5" customHeight="1">
      <c r="A2616" s="96"/>
      <c r="B2616" s="199"/>
      <c r="C2616" s="200"/>
      <c r="D2616" s="200"/>
      <c r="E2616" s="200"/>
      <c r="F2616" s="201"/>
      <c r="G2616" s="197" t="str">
        <f t="shared" si="80"/>
        <v/>
      </c>
      <c r="H2616" s="203"/>
      <c r="I2616" s="97"/>
      <c r="J2616" s="3" t="b">
        <f t="shared" si="81"/>
        <v>0</v>
      </c>
      <c r="K2616" s="1" t="b">
        <f>IF(AND(B2616&lt;&gt;"",COUNTIF(Buildings!B:B,B2616)=0),TRUE,FALSE)</f>
        <v>0</v>
      </c>
    </row>
    <row r="2617" spans="1:11" s="3" customFormat="1" ht="16.5" customHeight="1">
      <c r="A2617" s="96"/>
      <c r="B2617" s="194"/>
      <c r="C2617" s="195"/>
      <c r="D2617" s="195"/>
      <c r="E2617" s="195"/>
      <c r="F2617" s="196"/>
      <c r="G2617" s="197" t="str">
        <f t="shared" si="80"/>
        <v/>
      </c>
      <c r="H2617" s="203"/>
      <c r="I2617" s="97"/>
      <c r="J2617" s="3" t="b">
        <f t="shared" si="81"/>
        <v>0</v>
      </c>
      <c r="K2617" s="1" t="b">
        <f>IF(AND(B2617&lt;&gt;"",COUNTIF(Buildings!B:B,B2617)=0),TRUE,FALSE)</f>
        <v>0</v>
      </c>
    </row>
    <row r="2618" spans="1:11" s="3" customFormat="1" ht="16.5" customHeight="1">
      <c r="A2618" s="96"/>
      <c r="B2618" s="199"/>
      <c r="C2618" s="200"/>
      <c r="D2618" s="200"/>
      <c r="E2618" s="200"/>
      <c r="F2618" s="201"/>
      <c r="G2618" s="197" t="str">
        <f t="shared" si="80"/>
        <v/>
      </c>
      <c r="H2618" s="203"/>
      <c r="I2618" s="97"/>
      <c r="J2618" s="3" t="b">
        <f t="shared" si="81"/>
        <v>0</v>
      </c>
      <c r="K2618" s="1" t="b">
        <f>IF(AND(B2618&lt;&gt;"",COUNTIF(Buildings!B:B,B2618)=0),TRUE,FALSE)</f>
        <v>0</v>
      </c>
    </row>
    <row r="2619" spans="1:11" s="3" customFormat="1" ht="16.5" customHeight="1">
      <c r="A2619" s="96"/>
      <c r="B2619" s="194"/>
      <c r="C2619" s="195"/>
      <c r="D2619" s="195"/>
      <c r="E2619" s="195"/>
      <c r="F2619" s="196"/>
      <c r="G2619" s="197" t="str">
        <f t="shared" si="80"/>
        <v/>
      </c>
      <c r="H2619" s="203"/>
      <c r="I2619" s="97"/>
      <c r="J2619" s="3" t="b">
        <f t="shared" si="81"/>
        <v>0</v>
      </c>
      <c r="K2619" s="1" t="b">
        <f>IF(AND(B2619&lt;&gt;"",COUNTIF(Buildings!B:B,B2619)=0),TRUE,FALSE)</f>
        <v>0</v>
      </c>
    </row>
    <row r="2620" spans="1:11" s="3" customFormat="1" ht="16.5" customHeight="1">
      <c r="A2620" s="96"/>
      <c r="B2620" s="199"/>
      <c r="C2620" s="200"/>
      <c r="D2620" s="200"/>
      <c r="E2620" s="200"/>
      <c r="F2620" s="201"/>
      <c r="G2620" s="197" t="str">
        <f t="shared" si="80"/>
        <v/>
      </c>
      <c r="H2620" s="203"/>
      <c r="I2620" s="97"/>
      <c r="J2620" s="3" t="b">
        <f t="shared" si="81"/>
        <v>0</v>
      </c>
      <c r="K2620" s="1" t="b">
        <f>IF(AND(B2620&lt;&gt;"",COUNTIF(Buildings!B:B,B2620)=0),TRUE,FALSE)</f>
        <v>0</v>
      </c>
    </row>
    <row r="2621" spans="1:11" s="3" customFormat="1" ht="16.5" customHeight="1">
      <c r="A2621" s="96"/>
      <c r="B2621" s="194"/>
      <c r="C2621" s="195"/>
      <c r="D2621" s="195"/>
      <c r="E2621" s="195"/>
      <c r="F2621" s="196"/>
      <c r="G2621" s="197" t="str">
        <f t="shared" si="80"/>
        <v/>
      </c>
      <c r="H2621" s="203"/>
      <c r="I2621" s="97"/>
      <c r="J2621" s="3" t="b">
        <f t="shared" si="81"/>
        <v>0</v>
      </c>
      <c r="K2621" s="1" t="b">
        <f>IF(AND(B2621&lt;&gt;"",COUNTIF(Buildings!B:B,B2621)=0),TRUE,FALSE)</f>
        <v>0</v>
      </c>
    </row>
    <row r="2622" spans="1:11" s="3" customFormat="1" ht="16.5" customHeight="1">
      <c r="A2622" s="96"/>
      <c r="B2622" s="199"/>
      <c r="C2622" s="200"/>
      <c r="D2622" s="200"/>
      <c r="E2622" s="200"/>
      <c r="F2622" s="201"/>
      <c r="G2622" s="197" t="str">
        <f t="shared" si="80"/>
        <v/>
      </c>
      <c r="H2622" s="203"/>
      <c r="I2622" s="97"/>
      <c r="J2622" s="3" t="b">
        <f t="shared" si="81"/>
        <v>0</v>
      </c>
      <c r="K2622" s="1" t="b">
        <f>IF(AND(B2622&lt;&gt;"",COUNTIF(Buildings!B:B,B2622)=0),TRUE,FALSE)</f>
        <v>0</v>
      </c>
    </row>
    <row r="2623" spans="1:11" s="3" customFormat="1" ht="16.5" customHeight="1">
      <c r="A2623" s="96"/>
      <c r="B2623" s="194"/>
      <c r="C2623" s="195"/>
      <c r="D2623" s="195"/>
      <c r="E2623" s="195"/>
      <c r="F2623" s="196"/>
      <c r="G2623" s="197" t="str">
        <f t="shared" si="80"/>
        <v/>
      </c>
      <c r="H2623" s="203"/>
      <c r="I2623" s="97"/>
      <c r="J2623" s="3" t="b">
        <f t="shared" si="81"/>
        <v>0</v>
      </c>
      <c r="K2623" s="1" t="b">
        <f>IF(AND(B2623&lt;&gt;"",COUNTIF(Buildings!B:B,B2623)=0),TRUE,FALSE)</f>
        <v>0</v>
      </c>
    </row>
    <row r="2624" spans="1:11" s="3" customFormat="1" ht="16.5" customHeight="1">
      <c r="A2624" s="96"/>
      <c r="B2624" s="199"/>
      <c r="C2624" s="200"/>
      <c r="D2624" s="200"/>
      <c r="E2624" s="200"/>
      <c r="F2624" s="201"/>
      <c r="G2624" s="197" t="str">
        <f t="shared" si="80"/>
        <v/>
      </c>
      <c r="H2624" s="203"/>
      <c r="I2624" s="97"/>
      <c r="J2624" s="3" t="b">
        <f t="shared" si="81"/>
        <v>0</v>
      </c>
      <c r="K2624" s="1" t="b">
        <f>IF(AND(B2624&lt;&gt;"",COUNTIF(Buildings!B:B,B2624)=0),TRUE,FALSE)</f>
        <v>0</v>
      </c>
    </row>
    <row r="2625" spans="1:11" s="3" customFormat="1" ht="16.5" customHeight="1">
      <c r="A2625" s="96"/>
      <c r="B2625" s="194"/>
      <c r="C2625" s="195"/>
      <c r="D2625" s="195"/>
      <c r="E2625" s="195"/>
      <c r="F2625" s="196"/>
      <c r="G2625" s="197" t="str">
        <f t="shared" si="80"/>
        <v/>
      </c>
      <c r="H2625" s="203"/>
      <c r="I2625" s="97"/>
      <c r="J2625" s="3" t="b">
        <f t="shared" si="81"/>
        <v>0</v>
      </c>
      <c r="K2625" s="1" t="b">
        <f>IF(AND(B2625&lt;&gt;"",COUNTIF(Buildings!B:B,B2625)=0),TRUE,FALSE)</f>
        <v>0</v>
      </c>
    </row>
    <row r="2626" spans="1:11" s="3" customFormat="1" ht="16.5" customHeight="1">
      <c r="A2626" s="96"/>
      <c r="B2626" s="199"/>
      <c r="C2626" s="200"/>
      <c r="D2626" s="200"/>
      <c r="E2626" s="200"/>
      <c r="F2626" s="201"/>
      <c r="G2626" s="197" t="str">
        <f t="shared" si="80"/>
        <v/>
      </c>
      <c r="H2626" s="203"/>
      <c r="I2626" s="97"/>
      <c r="J2626" s="3" t="b">
        <f t="shared" si="81"/>
        <v>0</v>
      </c>
      <c r="K2626" s="1" t="b">
        <f>IF(AND(B2626&lt;&gt;"",COUNTIF(Buildings!B:B,B2626)=0),TRUE,FALSE)</f>
        <v>0</v>
      </c>
    </row>
    <row r="2627" spans="1:11" s="3" customFormat="1" ht="16.5" customHeight="1">
      <c r="A2627" s="96"/>
      <c r="B2627" s="194"/>
      <c r="C2627" s="195"/>
      <c r="D2627" s="195"/>
      <c r="E2627" s="195"/>
      <c r="F2627" s="196"/>
      <c r="G2627" s="197" t="str">
        <f t="shared" si="80"/>
        <v/>
      </c>
      <c r="H2627" s="203"/>
      <c r="I2627" s="97"/>
      <c r="J2627" s="3" t="b">
        <f t="shared" si="81"/>
        <v>0</v>
      </c>
      <c r="K2627" s="1" t="b">
        <f>IF(AND(B2627&lt;&gt;"",COUNTIF(Buildings!B:B,B2627)=0),TRUE,FALSE)</f>
        <v>0</v>
      </c>
    </row>
    <row r="2628" spans="1:11" s="3" customFormat="1" ht="16.5" customHeight="1">
      <c r="A2628" s="96"/>
      <c r="B2628" s="199"/>
      <c r="C2628" s="200"/>
      <c r="D2628" s="200"/>
      <c r="E2628" s="200"/>
      <c r="F2628" s="201"/>
      <c r="G2628" s="197" t="str">
        <f t="shared" ref="G2628:G2691" si="82">IF(F2628="","",F2628)</f>
        <v/>
      </c>
      <c r="H2628" s="203"/>
      <c r="I2628" s="97"/>
      <c r="J2628" s="3" t="b">
        <f t="shared" ref="J2628:J2691" si="83">IF(F2628=G2628,FALSE,TRUE)</f>
        <v>0</v>
      </c>
      <c r="K2628" s="1" t="b">
        <f>IF(AND(B2628&lt;&gt;"",COUNTIF(Buildings!B:B,B2628)=0),TRUE,FALSE)</f>
        <v>0</v>
      </c>
    </row>
    <row r="2629" spans="1:11" s="3" customFormat="1" ht="16.5" customHeight="1">
      <c r="A2629" s="96"/>
      <c r="B2629" s="194"/>
      <c r="C2629" s="195"/>
      <c r="D2629" s="195"/>
      <c r="E2629" s="195"/>
      <c r="F2629" s="196"/>
      <c r="G2629" s="197" t="str">
        <f t="shared" si="82"/>
        <v/>
      </c>
      <c r="H2629" s="203"/>
      <c r="I2629" s="97"/>
      <c r="J2629" s="3" t="b">
        <f t="shared" si="83"/>
        <v>0</v>
      </c>
      <c r="K2629" s="1" t="b">
        <f>IF(AND(B2629&lt;&gt;"",COUNTIF(Buildings!B:B,B2629)=0),TRUE,FALSE)</f>
        <v>0</v>
      </c>
    </row>
    <row r="2630" spans="1:11" s="3" customFormat="1" ht="16.5" customHeight="1">
      <c r="A2630" s="96"/>
      <c r="B2630" s="199"/>
      <c r="C2630" s="200"/>
      <c r="D2630" s="200"/>
      <c r="E2630" s="200"/>
      <c r="F2630" s="201"/>
      <c r="G2630" s="197" t="str">
        <f t="shared" si="82"/>
        <v/>
      </c>
      <c r="H2630" s="203"/>
      <c r="I2630" s="97"/>
      <c r="J2630" s="3" t="b">
        <f t="shared" si="83"/>
        <v>0</v>
      </c>
      <c r="K2630" s="1" t="b">
        <f>IF(AND(B2630&lt;&gt;"",COUNTIF(Buildings!B:B,B2630)=0),TRUE,FALSE)</f>
        <v>0</v>
      </c>
    </row>
    <row r="2631" spans="1:11" s="3" customFormat="1" ht="16.5" customHeight="1">
      <c r="A2631" s="96"/>
      <c r="B2631" s="194"/>
      <c r="C2631" s="195"/>
      <c r="D2631" s="195"/>
      <c r="E2631" s="195"/>
      <c r="F2631" s="196"/>
      <c r="G2631" s="197" t="str">
        <f t="shared" si="82"/>
        <v/>
      </c>
      <c r="H2631" s="203"/>
      <c r="I2631" s="97"/>
      <c r="J2631" s="3" t="b">
        <f t="shared" si="83"/>
        <v>0</v>
      </c>
      <c r="K2631" s="1" t="b">
        <f>IF(AND(B2631&lt;&gt;"",COUNTIF(Buildings!B:B,B2631)=0),TRUE,FALSE)</f>
        <v>0</v>
      </c>
    </row>
    <row r="2632" spans="1:11" s="3" customFormat="1" ht="16.5" customHeight="1">
      <c r="A2632" s="96"/>
      <c r="B2632" s="199"/>
      <c r="C2632" s="200"/>
      <c r="D2632" s="200"/>
      <c r="E2632" s="200"/>
      <c r="F2632" s="201"/>
      <c r="G2632" s="197" t="str">
        <f t="shared" si="82"/>
        <v/>
      </c>
      <c r="H2632" s="203"/>
      <c r="I2632" s="97"/>
      <c r="J2632" s="3" t="b">
        <f t="shared" si="83"/>
        <v>0</v>
      </c>
      <c r="K2632" s="1" t="b">
        <f>IF(AND(B2632&lt;&gt;"",COUNTIF(Buildings!B:B,B2632)=0),TRUE,FALSE)</f>
        <v>0</v>
      </c>
    </row>
    <row r="2633" spans="1:11" s="3" customFormat="1" ht="16.5" customHeight="1">
      <c r="A2633" s="96"/>
      <c r="B2633" s="194"/>
      <c r="C2633" s="195"/>
      <c r="D2633" s="195"/>
      <c r="E2633" s="195"/>
      <c r="F2633" s="196"/>
      <c r="G2633" s="197" t="str">
        <f t="shared" si="82"/>
        <v/>
      </c>
      <c r="H2633" s="203"/>
      <c r="I2633" s="97"/>
      <c r="J2633" s="3" t="b">
        <f t="shared" si="83"/>
        <v>0</v>
      </c>
      <c r="K2633" s="1" t="b">
        <f>IF(AND(B2633&lt;&gt;"",COUNTIF(Buildings!B:B,B2633)=0),TRUE,FALSE)</f>
        <v>0</v>
      </c>
    </row>
    <row r="2634" spans="1:11" s="3" customFormat="1" ht="16.5" customHeight="1">
      <c r="A2634" s="96"/>
      <c r="B2634" s="199"/>
      <c r="C2634" s="200"/>
      <c r="D2634" s="200"/>
      <c r="E2634" s="200"/>
      <c r="F2634" s="201"/>
      <c r="G2634" s="197" t="str">
        <f t="shared" si="82"/>
        <v/>
      </c>
      <c r="H2634" s="203"/>
      <c r="I2634" s="97"/>
      <c r="J2634" s="3" t="b">
        <f t="shared" si="83"/>
        <v>0</v>
      </c>
      <c r="K2634" s="1" t="b">
        <f>IF(AND(B2634&lt;&gt;"",COUNTIF(Buildings!B:B,B2634)=0),TRUE,FALSE)</f>
        <v>0</v>
      </c>
    </row>
    <row r="2635" spans="1:11" s="3" customFormat="1" ht="16.5" customHeight="1">
      <c r="A2635" s="96"/>
      <c r="B2635" s="194"/>
      <c r="C2635" s="195"/>
      <c r="D2635" s="195"/>
      <c r="E2635" s="195"/>
      <c r="F2635" s="196"/>
      <c r="G2635" s="197" t="str">
        <f t="shared" si="82"/>
        <v/>
      </c>
      <c r="H2635" s="203"/>
      <c r="I2635" s="97"/>
      <c r="J2635" s="3" t="b">
        <f t="shared" si="83"/>
        <v>0</v>
      </c>
      <c r="K2635" s="1" t="b">
        <f>IF(AND(B2635&lt;&gt;"",COUNTIF(Buildings!B:B,B2635)=0),TRUE,FALSE)</f>
        <v>0</v>
      </c>
    </row>
    <row r="2636" spans="1:11" s="3" customFormat="1" ht="16.5" customHeight="1">
      <c r="A2636" s="96"/>
      <c r="B2636" s="199"/>
      <c r="C2636" s="200"/>
      <c r="D2636" s="200"/>
      <c r="E2636" s="200"/>
      <c r="F2636" s="201"/>
      <c r="G2636" s="197" t="str">
        <f t="shared" si="82"/>
        <v/>
      </c>
      <c r="H2636" s="203"/>
      <c r="I2636" s="97"/>
      <c r="J2636" s="3" t="b">
        <f t="shared" si="83"/>
        <v>0</v>
      </c>
      <c r="K2636" s="1" t="b">
        <f>IF(AND(B2636&lt;&gt;"",COUNTIF(Buildings!B:B,B2636)=0),TRUE,FALSE)</f>
        <v>0</v>
      </c>
    </row>
    <row r="2637" spans="1:11" s="3" customFormat="1" ht="16.5" customHeight="1">
      <c r="A2637" s="96"/>
      <c r="B2637" s="194"/>
      <c r="C2637" s="195"/>
      <c r="D2637" s="195"/>
      <c r="E2637" s="195"/>
      <c r="F2637" s="196"/>
      <c r="G2637" s="197" t="str">
        <f t="shared" si="82"/>
        <v/>
      </c>
      <c r="H2637" s="203"/>
      <c r="I2637" s="97"/>
      <c r="J2637" s="3" t="b">
        <f t="shared" si="83"/>
        <v>0</v>
      </c>
      <c r="K2637" s="1" t="b">
        <f>IF(AND(B2637&lt;&gt;"",COUNTIF(Buildings!B:B,B2637)=0),TRUE,FALSE)</f>
        <v>0</v>
      </c>
    </row>
    <row r="2638" spans="1:11" s="3" customFormat="1" ht="16.5" customHeight="1">
      <c r="A2638" s="96"/>
      <c r="B2638" s="199"/>
      <c r="C2638" s="200"/>
      <c r="D2638" s="200"/>
      <c r="E2638" s="200"/>
      <c r="F2638" s="201"/>
      <c r="G2638" s="197" t="str">
        <f t="shared" si="82"/>
        <v/>
      </c>
      <c r="H2638" s="203"/>
      <c r="I2638" s="97"/>
      <c r="J2638" s="3" t="b">
        <f t="shared" si="83"/>
        <v>0</v>
      </c>
      <c r="K2638" s="1" t="b">
        <f>IF(AND(B2638&lt;&gt;"",COUNTIF(Buildings!B:B,B2638)=0),TRUE,FALSE)</f>
        <v>0</v>
      </c>
    </row>
    <row r="2639" spans="1:11" s="3" customFormat="1" ht="16.5" customHeight="1">
      <c r="A2639" s="96"/>
      <c r="B2639" s="194"/>
      <c r="C2639" s="195"/>
      <c r="D2639" s="195"/>
      <c r="E2639" s="195"/>
      <c r="F2639" s="196"/>
      <c r="G2639" s="197" t="str">
        <f t="shared" si="82"/>
        <v/>
      </c>
      <c r="H2639" s="203"/>
      <c r="I2639" s="97"/>
      <c r="J2639" s="3" t="b">
        <f t="shared" si="83"/>
        <v>0</v>
      </c>
      <c r="K2639" s="1" t="b">
        <f>IF(AND(B2639&lt;&gt;"",COUNTIF(Buildings!B:B,B2639)=0),TRUE,FALSE)</f>
        <v>0</v>
      </c>
    </row>
    <row r="2640" spans="1:11" s="3" customFormat="1" ht="16.5" customHeight="1">
      <c r="A2640" s="96"/>
      <c r="B2640" s="199"/>
      <c r="C2640" s="200"/>
      <c r="D2640" s="200"/>
      <c r="E2640" s="200"/>
      <c r="F2640" s="201"/>
      <c r="G2640" s="197" t="str">
        <f t="shared" si="82"/>
        <v/>
      </c>
      <c r="H2640" s="203"/>
      <c r="I2640" s="97"/>
      <c r="J2640" s="3" t="b">
        <f t="shared" si="83"/>
        <v>0</v>
      </c>
      <c r="K2640" s="1" t="b">
        <f>IF(AND(B2640&lt;&gt;"",COUNTIF(Buildings!B:B,B2640)=0),TRUE,FALSE)</f>
        <v>0</v>
      </c>
    </row>
    <row r="2641" spans="1:11" s="3" customFormat="1" ht="16.5" customHeight="1">
      <c r="A2641" s="96"/>
      <c r="B2641" s="194"/>
      <c r="C2641" s="195"/>
      <c r="D2641" s="195"/>
      <c r="E2641" s="195"/>
      <c r="F2641" s="196"/>
      <c r="G2641" s="197" t="str">
        <f t="shared" si="82"/>
        <v/>
      </c>
      <c r="H2641" s="203"/>
      <c r="I2641" s="97"/>
      <c r="J2641" s="3" t="b">
        <f t="shared" si="83"/>
        <v>0</v>
      </c>
      <c r="K2641" s="1" t="b">
        <f>IF(AND(B2641&lt;&gt;"",COUNTIF(Buildings!B:B,B2641)=0),TRUE,FALSE)</f>
        <v>0</v>
      </c>
    </row>
    <row r="2642" spans="1:11" s="3" customFormat="1" ht="16.5" customHeight="1">
      <c r="A2642" s="96"/>
      <c r="B2642" s="199"/>
      <c r="C2642" s="200"/>
      <c r="D2642" s="200"/>
      <c r="E2642" s="200"/>
      <c r="F2642" s="201"/>
      <c r="G2642" s="197" t="str">
        <f t="shared" si="82"/>
        <v/>
      </c>
      <c r="H2642" s="203"/>
      <c r="I2642" s="97"/>
      <c r="J2642" s="3" t="b">
        <f t="shared" si="83"/>
        <v>0</v>
      </c>
      <c r="K2642" s="1" t="b">
        <f>IF(AND(B2642&lt;&gt;"",COUNTIF(Buildings!B:B,B2642)=0),TRUE,FALSE)</f>
        <v>0</v>
      </c>
    </row>
    <row r="2643" spans="1:11" s="3" customFormat="1" ht="16.5" customHeight="1">
      <c r="A2643" s="96"/>
      <c r="B2643" s="194"/>
      <c r="C2643" s="195"/>
      <c r="D2643" s="195"/>
      <c r="E2643" s="195"/>
      <c r="F2643" s="196"/>
      <c r="G2643" s="197" t="str">
        <f t="shared" si="82"/>
        <v/>
      </c>
      <c r="H2643" s="203"/>
      <c r="I2643" s="97"/>
      <c r="J2643" s="3" t="b">
        <f t="shared" si="83"/>
        <v>0</v>
      </c>
      <c r="K2643" s="1" t="b">
        <f>IF(AND(B2643&lt;&gt;"",COUNTIF(Buildings!B:B,B2643)=0),TRUE,FALSE)</f>
        <v>0</v>
      </c>
    </row>
    <row r="2644" spans="1:11" s="3" customFormat="1" ht="16.5" customHeight="1">
      <c r="A2644" s="96"/>
      <c r="B2644" s="199"/>
      <c r="C2644" s="200"/>
      <c r="D2644" s="200"/>
      <c r="E2644" s="200"/>
      <c r="F2644" s="201"/>
      <c r="G2644" s="197" t="str">
        <f t="shared" si="82"/>
        <v/>
      </c>
      <c r="H2644" s="203"/>
      <c r="I2644" s="97"/>
      <c r="J2644" s="3" t="b">
        <f t="shared" si="83"/>
        <v>0</v>
      </c>
      <c r="K2644" s="1" t="b">
        <f>IF(AND(B2644&lt;&gt;"",COUNTIF(Buildings!B:B,B2644)=0),TRUE,FALSE)</f>
        <v>0</v>
      </c>
    </row>
    <row r="2645" spans="1:11" s="3" customFormat="1" ht="16.5" customHeight="1">
      <c r="A2645" s="96"/>
      <c r="B2645" s="194"/>
      <c r="C2645" s="195"/>
      <c r="D2645" s="195"/>
      <c r="E2645" s="195"/>
      <c r="F2645" s="196"/>
      <c r="G2645" s="197" t="str">
        <f t="shared" si="82"/>
        <v/>
      </c>
      <c r="H2645" s="203"/>
      <c r="I2645" s="97"/>
      <c r="J2645" s="3" t="b">
        <f t="shared" si="83"/>
        <v>0</v>
      </c>
      <c r="K2645" s="1" t="b">
        <f>IF(AND(B2645&lt;&gt;"",COUNTIF(Buildings!B:B,B2645)=0),TRUE,FALSE)</f>
        <v>0</v>
      </c>
    </row>
    <row r="2646" spans="1:11" s="3" customFormat="1" ht="16.5" customHeight="1">
      <c r="A2646" s="96"/>
      <c r="B2646" s="199"/>
      <c r="C2646" s="200"/>
      <c r="D2646" s="200"/>
      <c r="E2646" s="200"/>
      <c r="F2646" s="201"/>
      <c r="G2646" s="197" t="str">
        <f t="shared" si="82"/>
        <v/>
      </c>
      <c r="H2646" s="203"/>
      <c r="I2646" s="97"/>
      <c r="J2646" s="3" t="b">
        <f t="shared" si="83"/>
        <v>0</v>
      </c>
      <c r="K2646" s="1" t="b">
        <f>IF(AND(B2646&lt;&gt;"",COUNTIF(Buildings!B:B,B2646)=0),TRUE,FALSE)</f>
        <v>0</v>
      </c>
    </row>
    <row r="2647" spans="1:11" s="3" customFormat="1" ht="16.5" customHeight="1">
      <c r="A2647" s="96"/>
      <c r="B2647" s="194"/>
      <c r="C2647" s="195"/>
      <c r="D2647" s="195"/>
      <c r="E2647" s="195"/>
      <c r="F2647" s="196"/>
      <c r="G2647" s="197" t="str">
        <f t="shared" si="82"/>
        <v/>
      </c>
      <c r="H2647" s="203"/>
      <c r="I2647" s="97"/>
      <c r="J2647" s="3" t="b">
        <f t="shared" si="83"/>
        <v>0</v>
      </c>
      <c r="K2647" s="1" t="b">
        <f>IF(AND(B2647&lt;&gt;"",COUNTIF(Buildings!B:B,B2647)=0),TRUE,FALSE)</f>
        <v>0</v>
      </c>
    </row>
    <row r="2648" spans="1:11" s="3" customFormat="1" ht="16.5" customHeight="1">
      <c r="A2648" s="96"/>
      <c r="B2648" s="199"/>
      <c r="C2648" s="200"/>
      <c r="D2648" s="200"/>
      <c r="E2648" s="200"/>
      <c r="F2648" s="201"/>
      <c r="G2648" s="197" t="str">
        <f t="shared" si="82"/>
        <v/>
      </c>
      <c r="H2648" s="203"/>
      <c r="I2648" s="97"/>
      <c r="J2648" s="3" t="b">
        <f t="shared" si="83"/>
        <v>0</v>
      </c>
      <c r="K2648" s="1" t="b">
        <f>IF(AND(B2648&lt;&gt;"",COUNTIF(Buildings!B:B,B2648)=0),TRUE,FALSE)</f>
        <v>0</v>
      </c>
    </row>
    <row r="2649" spans="1:11" s="3" customFormat="1" ht="16.5" customHeight="1">
      <c r="A2649" s="96"/>
      <c r="B2649" s="194"/>
      <c r="C2649" s="195"/>
      <c r="D2649" s="195"/>
      <c r="E2649" s="195"/>
      <c r="F2649" s="196"/>
      <c r="G2649" s="197" t="str">
        <f t="shared" si="82"/>
        <v/>
      </c>
      <c r="H2649" s="203"/>
      <c r="I2649" s="97"/>
      <c r="J2649" s="3" t="b">
        <f t="shared" si="83"/>
        <v>0</v>
      </c>
      <c r="K2649" s="1" t="b">
        <f>IF(AND(B2649&lt;&gt;"",COUNTIF(Buildings!B:B,B2649)=0),TRUE,FALSE)</f>
        <v>0</v>
      </c>
    </row>
    <row r="2650" spans="1:11" s="3" customFormat="1" ht="16.5" customHeight="1">
      <c r="A2650" s="96"/>
      <c r="B2650" s="199"/>
      <c r="C2650" s="200"/>
      <c r="D2650" s="200"/>
      <c r="E2650" s="200"/>
      <c r="F2650" s="201"/>
      <c r="G2650" s="197" t="str">
        <f t="shared" si="82"/>
        <v/>
      </c>
      <c r="H2650" s="203"/>
      <c r="I2650" s="97"/>
      <c r="J2650" s="3" t="b">
        <f t="shared" si="83"/>
        <v>0</v>
      </c>
      <c r="K2650" s="1" t="b">
        <f>IF(AND(B2650&lt;&gt;"",COUNTIF(Buildings!B:B,B2650)=0),TRUE,FALSE)</f>
        <v>0</v>
      </c>
    </row>
    <row r="2651" spans="1:11" s="3" customFormat="1" ht="16.5" customHeight="1">
      <c r="A2651" s="96"/>
      <c r="B2651" s="194"/>
      <c r="C2651" s="195"/>
      <c r="D2651" s="195"/>
      <c r="E2651" s="195"/>
      <c r="F2651" s="196"/>
      <c r="G2651" s="197" t="str">
        <f t="shared" si="82"/>
        <v/>
      </c>
      <c r="H2651" s="203"/>
      <c r="I2651" s="97"/>
      <c r="J2651" s="3" t="b">
        <f t="shared" si="83"/>
        <v>0</v>
      </c>
      <c r="K2651" s="1" t="b">
        <f>IF(AND(B2651&lt;&gt;"",COUNTIF(Buildings!B:B,B2651)=0),TRUE,FALSE)</f>
        <v>0</v>
      </c>
    </row>
    <row r="2652" spans="1:11" s="3" customFormat="1" ht="16.5" customHeight="1">
      <c r="A2652" s="96"/>
      <c r="B2652" s="199"/>
      <c r="C2652" s="200"/>
      <c r="D2652" s="200"/>
      <c r="E2652" s="200"/>
      <c r="F2652" s="201"/>
      <c r="G2652" s="197" t="str">
        <f t="shared" si="82"/>
        <v/>
      </c>
      <c r="H2652" s="203"/>
      <c r="I2652" s="97"/>
      <c r="J2652" s="3" t="b">
        <f t="shared" si="83"/>
        <v>0</v>
      </c>
      <c r="K2652" s="1" t="b">
        <f>IF(AND(B2652&lt;&gt;"",COUNTIF(Buildings!B:B,B2652)=0),TRUE,FALSE)</f>
        <v>0</v>
      </c>
    </row>
    <row r="2653" spans="1:11" s="3" customFormat="1" ht="16.5" customHeight="1">
      <c r="A2653" s="96"/>
      <c r="B2653" s="194"/>
      <c r="C2653" s="195"/>
      <c r="D2653" s="195"/>
      <c r="E2653" s="195"/>
      <c r="F2653" s="196"/>
      <c r="G2653" s="197" t="str">
        <f t="shared" si="82"/>
        <v/>
      </c>
      <c r="H2653" s="203"/>
      <c r="I2653" s="97"/>
      <c r="J2653" s="3" t="b">
        <f t="shared" si="83"/>
        <v>0</v>
      </c>
      <c r="K2653" s="1" t="b">
        <f>IF(AND(B2653&lt;&gt;"",COUNTIF(Buildings!B:B,B2653)=0),TRUE,FALSE)</f>
        <v>0</v>
      </c>
    </row>
    <row r="2654" spans="1:11" s="3" customFormat="1" ht="16.5" customHeight="1">
      <c r="A2654" s="96"/>
      <c r="B2654" s="199"/>
      <c r="C2654" s="200"/>
      <c r="D2654" s="200"/>
      <c r="E2654" s="200"/>
      <c r="F2654" s="201"/>
      <c r="G2654" s="197" t="str">
        <f t="shared" si="82"/>
        <v/>
      </c>
      <c r="H2654" s="203"/>
      <c r="I2654" s="97"/>
      <c r="J2654" s="3" t="b">
        <f t="shared" si="83"/>
        <v>0</v>
      </c>
      <c r="K2654" s="1" t="b">
        <f>IF(AND(B2654&lt;&gt;"",COUNTIF(Buildings!B:B,B2654)=0),TRUE,FALSE)</f>
        <v>0</v>
      </c>
    </row>
    <row r="2655" spans="1:11" s="3" customFormat="1" ht="16.5" customHeight="1">
      <c r="A2655" s="96"/>
      <c r="B2655" s="194"/>
      <c r="C2655" s="195"/>
      <c r="D2655" s="195"/>
      <c r="E2655" s="195"/>
      <c r="F2655" s="196"/>
      <c r="G2655" s="197" t="str">
        <f t="shared" si="82"/>
        <v/>
      </c>
      <c r="H2655" s="203"/>
      <c r="I2655" s="97"/>
      <c r="J2655" s="3" t="b">
        <f t="shared" si="83"/>
        <v>0</v>
      </c>
      <c r="K2655" s="1" t="b">
        <f>IF(AND(B2655&lt;&gt;"",COUNTIF(Buildings!B:B,B2655)=0),TRUE,FALSE)</f>
        <v>0</v>
      </c>
    </row>
    <row r="2656" spans="1:11" s="3" customFormat="1" ht="16.5" customHeight="1">
      <c r="A2656" s="96"/>
      <c r="B2656" s="199"/>
      <c r="C2656" s="200"/>
      <c r="D2656" s="200"/>
      <c r="E2656" s="200"/>
      <c r="F2656" s="201"/>
      <c r="G2656" s="197" t="str">
        <f t="shared" si="82"/>
        <v/>
      </c>
      <c r="H2656" s="203"/>
      <c r="I2656" s="97"/>
      <c r="J2656" s="3" t="b">
        <f t="shared" si="83"/>
        <v>0</v>
      </c>
      <c r="K2656" s="1" t="b">
        <f>IF(AND(B2656&lt;&gt;"",COUNTIF(Buildings!B:B,B2656)=0),TRUE,FALSE)</f>
        <v>0</v>
      </c>
    </row>
    <row r="2657" spans="1:11" s="3" customFormat="1" ht="16.5" customHeight="1">
      <c r="A2657" s="96"/>
      <c r="B2657" s="194"/>
      <c r="C2657" s="195"/>
      <c r="D2657" s="195"/>
      <c r="E2657" s="195"/>
      <c r="F2657" s="196"/>
      <c r="G2657" s="197" t="str">
        <f t="shared" si="82"/>
        <v/>
      </c>
      <c r="H2657" s="203"/>
      <c r="I2657" s="97"/>
      <c r="J2657" s="3" t="b">
        <f t="shared" si="83"/>
        <v>0</v>
      </c>
      <c r="K2657" s="1" t="b">
        <f>IF(AND(B2657&lt;&gt;"",COUNTIF(Buildings!B:B,B2657)=0),TRUE,FALSE)</f>
        <v>0</v>
      </c>
    </row>
    <row r="2658" spans="1:11" s="3" customFormat="1" ht="16.5" customHeight="1">
      <c r="A2658" s="96"/>
      <c r="B2658" s="199"/>
      <c r="C2658" s="200"/>
      <c r="D2658" s="200"/>
      <c r="E2658" s="200"/>
      <c r="F2658" s="201"/>
      <c r="G2658" s="197" t="str">
        <f t="shared" si="82"/>
        <v/>
      </c>
      <c r="H2658" s="203"/>
      <c r="I2658" s="97"/>
      <c r="J2658" s="3" t="b">
        <f t="shared" si="83"/>
        <v>0</v>
      </c>
      <c r="K2658" s="1" t="b">
        <f>IF(AND(B2658&lt;&gt;"",COUNTIF(Buildings!B:B,B2658)=0),TRUE,FALSE)</f>
        <v>0</v>
      </c>
    </row>
    <row r="2659" spans="1:11" s="3" customFormat="1" ht="16.5" customHeight="1">
      <c r="A2659" s="96"/>
      <c r="B2659" s="194"/>
      <c r="C2659" s="195"/>
      <c r="D2659" s="195"/>
      <c r="E2659" s="195"/>
      <c r="F2659" s="196"/>
      <c r="G2659" s="197" t="str">
        <f t="shared" si="82"/>
        <v/>
      </c>
      <c r="H2659" s="203"/>
      <c r="I2659" s="97"/>
      <c r="J2659" s="3" t="b">
        <f t="shared" si="83"/>
        <v>0</v>
      </c>
      <c r="K2659" s="1" t="b">
        <f>IF(AND(B2659&lt;&gt;"",COUNTIF(Buildings!B:B,B2659)=0),TRUE,FALSE)</f>
        <v>0</v>
      </c>
    </row>
    <row r="2660" spans="1:11" s="3" customFormat="1" ht="16.5" customHeight="1">
      <c r="A2660" s="96"/>
      <c r="B2660" s="199"/>
      <c r="C2660" s="200"/>
      <c r="D2660" s="200"/>
      <c r="E2660" s="200"/>
      <c r="F2660" s="201"/>
      <c r="G2660" s="197" t="str">
        <f t="shared" si="82"/>
        <v/>
      </c>
      <c r="H2660" s="203"/>
      <c r="I2660" s="97"/>
      <c r="J2660" s="3" t="b">
        <f t="shared" si="83"/>
        <v>0</v>
      </c>
      <c r="K2660" s="1" t="b">
        <f>IF(AND(B2660&lt;&gt;"",COUNTIF(Buildings!B:B,B2660)=0),TRUE,FALSE)</f>
        <v>0</v>
      </c>
    </row>
    <row r="2661" spans="1:11" s="3" customFormat="1" ht="16.5" customHeight="1">
      <c r="A2661" s="96"/>
      <c r="B2661" s="194"/>
      <c r="C2661" s="195"/>
      <c r="D2661" s="195"/>
      <c r="E2661" s="195"/>
      <c r="F2661" s="196"/>
      <c r="G2661" s="197" t="str">
        <f t="shared" si="82"/>
        <v/>
      </c>
      <c r="H2661" s="203"/>
      <c r="I2661" s="97"/>
      <c r="J2661" s="3" t="b">
        <f t="shared" si="83"/>
        <v>0</v>
      </c>
      <c r="K2661" s="1" t="b">
        <f>IF(AND(B2661&lt;&gt;"",COUNTIF(Buildings!B:B,B2661)=0),TRUE,FALSE)</f>
        <v>0</v>
      </c>
    </row>
    <row r="2662" spans="1:11" s="3" customFormat="1" ht="16.5" customHeight="1">
      <c r="A2662" s="96"/>
      <c r="B2662" s="199"/>
      <c r="C2662" s="200"/>
      <c r="D2662" s="200"/>
      <c r="E2662" s="200"/>
      <c r="F2662" s="201"/>
      <c r="G2662" s="197" t="str">
        <f t="shared" si="82"/>
        <v/>
      </c>
      <c r="H2662" s="203"/>
      <c r="I2662" s="97"/>
      <c r="J2662" s="3" t="b">
        <f t="shared" si="83"/>
        <v>0</v>
      </c>
      <c r="K2662" s="1" t="b">
        <f>IF(AND(B2662&lt;&gt;"",COUNTIF(Buildings!B:B,B2662)=0),TRUE,FALSE)</f>
        <v>0</v>
      </c>
    </row>
    <row r="2663" spans="1:11" s="3" customFormat="1" ht="16.5" customHeight="1">
      <c r="A2663" s="96"/>
      <c r="B2663" s="194"/>
      <c r="C2663" s="195"/>
      <c r="D2663" s="195"/>
      <c r="E2663" s="195"/>
      <c r="F2663" s="196"/>
      <c r="G2663" s="197" t="str">
        <f t="shared" si="82"/>
        <v/>
      </c>
      <c r="H2663" s="203"/>
      <c r="I2663" s="97"/>
      <c r="J2663" s="3" t="b">
        <f t="shared" si="83"/>
        <v>0</v>
      </c>
      <c r="K2663" s="1" t="b">
        <f>IF(AND(B2663&lt;&gt;"",COUNTIF(Buildings!B:B,B2663)=0),TRUE,FALSE)</f>
        <v>0</v>
      </c>
    </row>
    <row r="2664" spans="1:11" s="3" customFormat="1" ht="16.5" customHeight="1">
      <c r="A2664" s="96"/>
      <c r="B2664" s="199"/>
      <c r="C2664" s="200"/>
      <c r="D2664" s="200"/>
      <c r="E2664" s="200"/>
      <c r="F2664" s="201"/>
      <c r="G2664" s="197" t="str">
        <f t="shared" si="82"/>
        <v/>
      </c>
      <c r="H2664" s="203"/>
      <c r="I2664" s="97"/>
      <c r="J2664" s="3" t="b">
        <f t="shared" si="83"/>
        <v>0</v>
      </c>
      <c r="K2664" s="1" t="b">
        <f>IF(AND(B2664&lt;&gt;"",COUNTIF(Buildings!B:B,B2664)=0),TRUE,FALSE)</f>
        <v>0</v>
      </c>
    </row>
    <row r="2665" spans="1:11" s="3" customFormat="1" ht="16.5" customHeight="1">
      <c r="A2665" s="96"/>
      <c r="B2665" s="194"/>
      <c r="C2665" s="195"/>
      <c r="D2665" s="195"/>
      <c r="E2665" s="195"/>
      <c r="F2665" s="196"/>
      <c r="G2665" s="197" t="str">
        <f t="shared" si="82"/>
        <v/>
      </c>
      <c r="H2665" s="203"/>
      <c r="I2665" s="97"/>
      <c r="J2665" s="3" t="b">
        <f t="shared" si="83"/>
        <v>0</v>
      </c>
      <c r="K2665" s="1" t="b">
        <f>IF(AND(B2665&lt;&gt;"",COUNTIF(Buildings!B:B,B2665)=0),TRUE,FALSE)</f>
        <v>0</v>
      </c>
    </row>
    <row r="2666" spans="1:11" s="3" customFormat="1" ht="16.5" customHeight="1">
      <c r="A2666" s="96"/>
      <c r="B2666" s="199"/>
      <c r="C2666" s="200"/>
      <c r="D2666" s="200"/>
      <c r="E2666" s="200"/>
      <c r="F2666" s="201"/>
      <c r="G2666" s="197" t="str">
        <f t="shared" si="82"/>
        <v/>
      </c>
      <c r="H2666" s="203"/>
      <c r="I2666" s="97"/>
      <c r="J2666" s="3" t="b">
        <f t="shared" si="83"/>
        <v>0</v>
      </c>
      <c r="K2666" s="1" t="b">
        <f>IF(AND(B2666&lt;&gt;"",COUNTIF(Buildings!B:B,B2666)=0),TRUE,FALSE)</f>
        <v>0</v>
      </c>
    </row>
    <row r="2667" spans="1:11" s="3" customFormat="1" ht="16.5" customHeight="1">
      <c r="A2667" s="96"/>
      <c r="B2667" s="194"/>
      <c r="C2667" s="195"/>
      <c r="D2667" s="195"/>
      <c r="E2667" s="195"/>
      <c r="F2667" s="196"/>
      <c r="G2667" s="197" t="str">
        <f t="shared" si="82"/>
        <v/>
      </c>
      <c r="H2667" s="203"/>
      <c r="I2667" s="97"/>
      <c r="J2667" s="3" t="b">
        <f t="shared" si="83"/>
        <v>0</v>
      </c>
      <c r="K2667" s="1" t="b">
        <f>IF(AND(B2667&lt;&gt;"",COUNTIF(Buildings!B:B,B2667)=0),TRUE,FALSE)</f>
        <v>0</v>
      </c>
    </row>
    <row r="2668" spans="1:11" s="3" customFormat="1" ht="16.5" customHeight="1">
      <c r="A2668" s="96"/>
      <c r="B2668" s="199"/>
      <c r="C2668" s="200"/>
      <c r="D2668" s="200"/>
      <c r="E2668" s="200"/>
      <c r="F2668" s="201"/>
      <c r="G2668" s="197" t="str">
        <f t="shared" si="82"/>
        <v/>
      </c>
      <c r="H2668" s="203"/>
      <c r="I2668" s="97"/>
      <c r="J2668" s="3" t="b">
        <f t="shared" si="83"/>
        <v>0</v>
      </c>
      <c r="K2668" s="1" t="b">
        <f>IF(AND(B2668&lt;&gt;"",COUNTIF(Buildings!B:B,B2668)=0),TRUE,FALSE)</f>
        <v>0</v>
      </c>
    </row>
    <row r="2669" spans="1:11" s="3" customFormat="1" ht="16.5" customHeight="1">
      <c r="A2669" s="96"/>
      <c r="B2669" s="194"/>
      <c r="C2669" s="195"/>
      <c r="D2669" s="195"/>
      <c r="E2669" s="195"/>
      <c r="F2669" s="196"/>
      <c r="G2669" s="197" t="str">
        <f t="shared" si="82"/>
        <v/>
      </c>
      <c r="H2669" s="203"/>
      <c r="I2669" s="97"/>
      <c r="J2669" s="3" t="b">
        <f t="shared" si="83"/>
        <v>0</v>
      </c>
      <c r="K2669" s="1" t="b">
        <f>IF(AND(B2669&lt;&gt;"",COUNTIF(Buildings!B:B,B2669)=0),TRUE,FALSE)</f>
        <v>0</v>
      </c>
    </row>
    <row r="2670" spans="1:11" s="3" customFormat="1" ht="16.5" customHeight="1">
      <c r="A2670" s="96"/>
      <c r="B2670" s="199"/>
      <c r="C2670" s="200"/>
      <c r="D2670" s="200"/>
      <c r="E2670" s="200"/>
      <c r="F2670" s="201"/>
      <c r="G2670" s="197" t="str">
        <f t="shared" si="82"/>
        <v/>
      </c>
      <c r="H2670" s="203"/>
      <c r="I2670" s="97"/>
      <c r="J2670" s="3" t="b">
        <f t="shared" si="83"/>
        <v>0</v>
      </c>
      <c r="K2670" s="1" t="b">
        <f>IF(AND(B2670&lt;&gt;"",COUNTIF(Buildings!B:B,B2670)=0),TRUE,FALSE)</f>
        <v>0</v>
      </c>
    </row>
    <row r="2671" spans="1:11" s="3" customFormat="1" ht="16.5" customHeight="1">
      <c r="A2671" s="96"/>
      <c r="B2671" s="194"/>
      <c r="C2671" s="195"/>
      <c r="D2671" s="195"/>
      <c r="E2671" s="195"/>
      <c r="F2671" s="196"/>
      <c r="G2671" s="197" t="str">
        <f t="shared" si="82"/>
        <v/>
      </c>
      <c r="H2671" s="203"/>
      <c r="I2671" s="97"/>
      <c r="J2671" s="3" t="b">
        <f t="shared" si="83"/>
        <v>0</v>
      </c>
      <c r="K2671" s="1" t="b">
        <f>IF(AND(B2671&lt;&gt;"",COUNTIF(Buildings!B:B,B2671)=0),TRUE,FALSE)</f>
        <v>0</v>
      </c>
    </row>
    <row r="2672" spans="1:11" s="3" customFormat="1" ht="16.5" customHeight="1">
      <c r="A2672" s="96"/>
      <c r="B2672" s="199"/>
      <c r="C2672" s="200"/>
      <c r="D2672" s="200"/>
      <c r="E2672" s="200"/>
      <c r="F2672" s="201"/>
      <c r="G2672" s="197" t="str">
        <f t="shared" si="82"/>
        <v/>
      </c>
      <c r="H2672" s="203"/>
      <c r="I2672" s="97"/>
      <c r="J2672" s="3" t="b">
        <f t="shared" si="83"/>
        <v>0</v>
      </c>
      <c r="K2672" s="1" t="b">
        <f>IF(AND(B2672&lt;&gt;"",COUNTIF(Buildings!B:B,B2672)=0),TRUE,FALSE)</f>
        <v>0</v>
      </c>
    </row>
    <row r="2673" spans="1:11" s="3" customFormat="1" ht="16.5" customHeight="1">
      <c r="A2673" s="96"/>
      <c r="B2673" s="194"/>
      <c r="C2673" s="195"/>
      <c r="D2673" s="195"/>
      <c r="E2673" s="195"/>
      <c r="F2673" s="196"/>
      <c r="G2673" s="197" t="str">
        <f t="shared" si="82"/>
        <v/>
      </c>
      <c r="H2673" s="203"/>
      <c r="I2673" s="97"/>
      <c r="J2673" s="3" t="b">
        <f t="shared" si="83"/>
        <v>0</v>
      </c>
      <c r="K2673" s="1" t="b">
        <f>IF(AND(B2673&lt;&gt;"",COUNTIF(Buildings!B:B,B2673)=0),TRUE,FALSE)</f>
        <v>0</v>
      </c>
    </row>
    <row r="2674" spans="1:11" s="3" customFormat="1" ht="16.5" customHeight="1">
      <c r="A2674" s="96"/>
      <c r="B2674" s="199"/>
      <c r="C2674" s="200"/>
      <c r="D2674" s="200"/>
      <c r="E2674" s="200"/>
      <c r="F2674" s="201"/>
      <c r="G2674" s="197" t="str">
        <f t="shared" si="82"/>
        <v/>
      </c>
      <c r="H2674" s="203"/>
      <c r="I2674" s="97"/>
      <c r="J2674" s="3" t="b">
        <f t="shared" si="83"/>
        <v>0</v>
      </c>
      <c r="K2674" s="1" t="b">
        <f>IF(AND(B2674&lt;&gt;"",COUNTIF(Buildings!B:B,B2674)=0),TRUE,FALSE)</f>
        <v>0</v>
      </c>
    </row>
    <row r="2675" spans="1:11" s="3" customFormat="1" ht="16.5" customHeight="1">
      <c r="A2675" s="96"/>
      <c r="B2675" s="194"/>
      <c r="C2675" s="195"/>
      <c r="D2675" s="195"/>
      <c r="E2675" s="195"/>
      <c r="F2675" s="196"/>
      <c r="G2675" s="197" t="str">
        <f t="shared" si="82"/>
        <v/>
      </c>
      <c r="H2675" s="203"/>
      <c r="I2675" s="97"/>
      <c r="J2675" s="3" t="b">
        <f t="shared" si="83"/>
        <v>0</v>
      </c>
      <c r="K2675" s="1" t="b">
        <f>IF(AND(B2675&lt;&gt;"",COUNTIF(Buildings!B:B,B2675)=0),TRUE,FALSE)</f>
        <v>0</v>
      </c>
    </row>
    <row r="2676" spans="1:11" s="3" customFormat="1" ht="16.5" customHeight="1">
      <c r="A2676" s="96"/>
      <c r="B2676" s="199"/>
      <c r="C2676" s="200"/>
      <c r="D2676" s="200"/>
      <c r="E2676" s="200"/>
      <c r="F2676" s="201"/>
      <c r="G2676" s="197" t="str">
        <f t="shared" si="82"/>
        <v/>
      </c>
      <c r="H2676" s="203"/>
      <c r="I2676" s="97"/>
      <c r="J2676" s="3" t="b">
        <f t="shared" si="83"/>
        <v>0</v>
      </c>
      <c r="K2676" s="1" t="b">
        <f>IF(AND(B2676&lt;&gt;"",COUNTIF(Buildings!B:B,B2676)=0),TRUE,FALSE)</f>
        <v>0</v>
      </c>
    </row>
    <row r="2677" spans="1:11" s="3" customFormat="1" ht="16.5" customHeight="1">
      <c r="A2677" s="96"/>
      <c r="B2677" s="194"/>
      <c r="C2677" s="195"/>
      <c r="D2677" s="195"/>
      <c r="E2677" s="195"/>
      <c r="F2677" s="196"/>
      <c r="G2677" s="197" t="str">
        <f t="shared" si="82"/>
        <v/>
      </c>
      <c r="H2677" s="203"/>
      <c r="I2677" s="97"/>
      <c r="J2677" s="3" t="b">
        <f t="shared" si="83"/>
        <v>0</v>
      </c>
      <c r="K2677" s="1" t="b">
        <f>IF(AND(B2677&lt;&gt;"",COUNTIF(Buildings!B:B,B2677)=0),TRUE,FALSE)</f>
        <v>0</v>
      </c>
    </row>
    <row r="2678" spans="1:11" s="3" customFormat="1" ht="16.5" customHeight="1">
      <c r="A2678" s="96"/>
      <c r="B2678" s="199"/>
      <c r="C2678" s="200"/>
      <c r="D2678" s="200"/>
      <c r="E2678" s="200"/>
      <c r="F2678" s="201"/>
      <c r="G2678" s="197" t="str">
        <f t="shared" si="82"/>
        <v/>
      </c>
      <c r="H2678" s="203"/>
      <c r="I2678" s="97"/>
      <c r="J2678" s="3" t="b">
        <f t="shared" si="83"/>
        <v>0</v>
      </c>
      <c r="K2678" s="1" t="b">
        <f>IF(AND(B2678&lt;&gt;"",COUNTIF(Buildings!B:B,B2678)=0),TRUE,FALSE)</f>
        <v>0</v>
      </c>
    </row>
    <row r="2679" spans="1:11" s="3" customFormat="1" ht="16.5" customHeight="1">
      <c r="A2679" s="96"/>
      <c r="B2679" s="194"/>
      <c r="C2679" s="195"/>
      <c r="D2679" s="195"/>
      <c r="E2679" s="195"/>
      <c r="F2679" s="196"/>
      <c r="G2679" s="197" t="str">
        <f t="shared" si="82"/>
        <v/>
      </c>
      <c r="H2679" s="203"/>
      <c r="I2679" s="97"/>
      <c r="J2679" s="3" t="b">
        <f t="shared" si="83"/>
        <v>0</v>
      </c>
      <c r="K2679" s="1" t="b">
        <f>IF(AND(B2679&lt;&gt;"",COUNTIF(Buildings!B:B,B2679)=0),TRUE,FALSE)</f>
        <v>0</v>
      </c>
    </row>
    <row r="2680" spans="1:11" s="3" customFormat="1" ht="16.5" customHeight="1">
      <c r="A2680" s="96"/>
      <c r="B2680" s="199"/>
      <c r="C2680" s="200"/>
      <c r="D2680" s="200"/>
      <c r="E2680" s="200"/>
      <c r="F2680" s="201"/>
      <c r="G2680" s="197" t="str">
        <f t="shared" si="82"/>
        <v/>
      </c>
      <c r="H2680" s="203"/>
      <c r="I2680" s="97"/>
      <c r="J2680" s="3" t="b">
        <f t="shared" si="83"/>
        <v>0</v>
      </c>
      <c r="K2680" s="1" t="b">
        <f>IF(AND(B2680&lt;&gt;"",COUNTIF(Buildings!B:B,B2680)=0),TRUE,FALSE)</f>
        <v>0</v>
      </c>
    </row>
    <row r="2681" spans="1:11" s="3" customFormat="1" ht="16.5" customHeight="1">
      <c r="A2681" s="96"/>
      <c r="B2681" s="194"/>
      <c r="C2681" s="195"/>
      <c r="D2681" s="195"/>
      <c r="E2681" s="195"/>
      <c r="F2681" s="196"/>
      <c r="G2681" s="197" t="str">
        <f t="shared" si="82"/>
        <v/>
      </c>
      <c r="H2681" s="203"/>
      <c r="I2681" s="97"/>
      <c r="J2681" s="3" t="b">
        <f t="shared" si="83"/>
        <v>0</v>
      </c>
      <c r="K2681" s="1" t="b">
        <f>IF(AND(B2681&lt;&gt;"",COUNTIF(Buildings!B:B,B2681)=0),TRUE,FALSE)</f>
        <v>0</v>
      </c>
    </row>
    <row r="2682" spans="1:11" s="3" customFormat="1" ht="16.5" customHeight="1">
      <c r="A2682" s="96"/>
      <c r="B2682" s="199"/>
      <c r="C2682" s="200"/>
      <c r="D2682" s="200"/>
      <c r="E2682" s="200"/>
      <c r="F2682" s="201"/>
      <c r="G2682" s="197" t="str">
        <f t="shared" si="82"/>
        <v/>
      </c>
      <c r="H2682" s="203"/>
      <c r="I2682" s="97"/>
      <c r="J2682" s="3" t="b">
        <f t="shared" si="83"/>
        <v>0</v>
      </c>
      <c r="K2682" s="1" t="b">
        <f>IF(AND(B2682&lt;&gt;"",COUNTIF(Buildings!B:B,B2682)=0),TRUE,FALSE)</f>
        <v>0</v>
      </c>
    </row>
    <row r="2683" spans="1:11" s="3" customFormat="1" ht="16.5" customHeight="1">
      <c r="A2683" s="96"/>
      <c r="B2683" s="194"/>
      <c r="C2683" s="195"/>
      <c r="D2683" s="195"/>
      <c r="E2683" s="195"/>
      <c r="F2683" s="196"/>
      <c r="G2683" s="197" t="str">
        <f t="shared" si="82"/>
        <v/>
      </c>
      <c r="H2683" s="203"/>
      <c r="I2683" s="97"/>
      <c r="J2683" s="3" t="b">
        <f t="shared" si="83"/>
        <v>0</v>
      </c>
      <c r="K2683" s="1" t="b">
        <f>IF(AND(B2683&lt;&gt;"",COUNTIF(Buildings!B:B,B2683)=0),TRUE,FALSE)</f>
        <v>0</v>
      </c>
    </row>
    <row r="2684" spans="1:11" s="3" customFormat="1" ht="16.5" customHeight="1">
      <c r="A2684" s="96"/>
      <c r="B2684" s="199"/>
      <c r="C2684" s="200"/>
      <c r="D2684" s="200"/>
      <c r="E2684" s="200"/>
      <c r="F2684" s="201"/>
      <c r="G2684" s="197" t="str">
        <f t="shared" si="82"/>
        <v/>
      </c>
      <c r="H2684" s="203"/>
      <c r="I2684" s="97"/>
      <c r="J2684" s="3" t="b">
        <f t="shared" si="83"/>
        <v>0</v>
      </c>
      <c r="K2684" s="1" t="b">
        <f>IF(AND(B2684&lt;&gt;"",COUNTIF(Buildings!B:B,B2684)=0),TRUE,FALSE)</f>
        <v>0</v>
      </c>
    </row>
    <row r="2685" spans="1:11" s="3" customFormat="1" ht="16.5" customHeight="1">
      <c r="A2685" s="96"/>
      <c r="B2685" s="194"/>
      <c r="C2685" s="195"/>
      <c r="D2685" s="195"/>
      <c r="E2685" s="195"/>
      <c r="F2685" s="196"/>
      <c r="G2685" s="197" t="str">
        <f t="shared" si="82"/>
        <v/>
      </c>
      <c r="H2685" s="203"/>
      <c r="I2685" s="97"/>
      <c r="J2685" s="3" t="b">
        <f t="shared" si="83"/>
        <v>0</v>
      </c>
      <c r="K2685" s="1" t="b">
        <f>IF(AND(B2685&lt;&gt;"",COUNTIF(Buildings!B:B,B2685)=0),TRUE,FALSE)</f>
        <v>0</v>
      </c>
    </row>
    <row r="2686" spans="1:11" s="3" customFormat="1" ht="16.5" customHeight="1">
      <c r="A2686" s="96"/>
      <c r="B2686" s="199"/>
      <c r="C2686" s="200"/>
      <c r="D2686" s="200"/>
      <c r="E2686" s="200"/>
      <c r="F2686" s="201"/>
      <c r="G2686" s="197" t="str">
        <f t="shared" si="82"/>
        <v/>
      </c>
      <c r="H2686" s="203"/>
      <c r="I2686" s="97"/>
      <c r="J2686" s="3" t="b">
        <f t="shared" si="83"/>
        <v>0</v>
      </c>
      <c r="K2686" s="1" t="b">
        <f>IF(AND(B2686&lt;&gt;"",COUNTIF(Buildings!B:B,B2686)=0),TRUE,FALSE)</f>
        <v>0</v>
      </c>
    </row>
    <row r="2687" spans="1:11" s="3" customFormat="1" ht="16.5" customHeight="1">
      <c r="A2687" s="96"/>
      <c r="B2687" s="194"/>
      <c r="C2687" s="195"/>
      <c r="D2687" s="195"/>
      <c r="E2687" s="195"/>
      <c r="F2687" s="196"/>
      <c r="G2687" s="197" t="str">
        <f t="shared" si="82"/>
        <v/>
      </c>
      <c r="H2687" s="203"/>
      <c r="I2687" s="97"/>
      <c r="J2687" s="3" t="b">
        <f t="shared" si="83"/>
        <v>0</v>
      </c>
      <c r="K2687" s="1" t="b">
        <f>IF(AND(B2687&lt;&gt;"",COUNTIF(Buildings!B:B,B2687)=0),TRUE,FALSE)</f>
        <v>0</v>
      </c>
    </row>
    <row r="2688" spans="1:11" s="3" customFormat="1" ht="16.5" customHeight="1">
      <c r="A2688" s="96"/>
      <c r="B2688" s="199"/>
      <c r="C2688" s="200"/>
      <c r="D2688" s="200"/>
      <c r="E2688" s="200"/>
      <c r="F2688" s="201"/>
      <c r="G2688" s="197" t="str">
        <f t="shared" si="82"/>
        <v/>
      </c>
      <c r="H2688" s="203"/>
      <c r="I2688" s="97"/>
      <c r="J2688" s="3" t="b">
        <f t="shared" si="83"/>
        <v>0</v>
      </c>
      <c r="K2688" s="1" t="b">
        <f>IF(AND(B2688&lt;&gt;"",COUNTIF(Buildings!B:B,B2688)=0),TRUE,FALSE)</f>
        <v>0</v>
      </c>
    </row>
    <row r="2689" spans="1:11" s="3" customFormat="1" ht="16.5" customHeight="1">
      <c r="A2689" s="96"/>
      <c r="B2689" s="194"/>
      <c r="C2689" s="195"/>
      <c r="D2689" s="195"/>
      <c r="E2689" s="195"/>
      <c r="F2689" s="196"/>
      <c r="G2689" s="197" t="str">
        <f t="shared" si="82"/>
        <v/>
      </c>
      <c r="H2689" s="203"/>
      <c r="I2689" s="97"/>
      <c r="J2689" s="3" t="b">
        <f t="shared" si="83"/>
        <v>0</v>
      </c>
      <c r="K2689" s="1" t="b">
        <f>IF(AND(B2689&lt;&gt;"",COUNTIF(Buildings!B:B,B2689)=0),TRUE,FALSE)</f>
        <v>0</v>
      </c>
    </row>
    <row r="2690" spans="1:11" s="3" customFormat="1" ht="16.5" customHeight="1">
      <c r="A2690" s="96"/>
      <c r="B2690" s="199"/>
      <c r="C2690" s="200"/>
      <c r="D2690" s="200"/>
      <c r="E2690" s="200"/>
      <c r="F2690" s="201"/>
      <c r="G2690" s="197" t="str">
        <f t="shared" si="82"/>
        <v/>
      </c>
      <c r="H2690" s="203"/>
      <c r="I2690" s="97"/>
      <c r="J2690" s="3" t="b">
        <f t="shared" si="83"/>
        <v>0</v>
      </c>
      <c r="K2690" s="1" t="b">
        <f>IF(AND(B2690&lt;&gt;"",COUNTIF(Buildings!B:B,B2690)=0),TRUE,FALSE)</f>
        <v>0</v>
      </c>
    </row>
    <row r="2691" spans="1:11" s="3" customFormat="1" ht="16.5" customHeight="1">
      <c r="A2691" s="96"/>
      <c r="B2691" s="194"/>
      <c r="C2691" s="195"/>
      <c r="D2691" s="195"/>
      <c r="E2691" s="195"/>
      <c r="F2691" s="196"/>
      <c r="G2691" s="197" t="str">
        <f t="shared" si="82"/>
        <v/>
      </c>
      <c r="H2691" s="203"/>
      <c r="I2691" s="97"/>
      <c r="J2691" s="3" t="b">
        <f t="shared" si="83"/>
        <v>0</v>
      </c>
      <c r="K2691" s="1" t="b">
        <f>IF(AND(B2691&lt;&gt;"",COUNTIF(Buildings!B:B,B2691)=0),TRUE,FALSE)</f>
        <v>0</v>
      </c>
    </row>
    <row r="2692" spans="1:11" s="3" customFormat="1" ht="16.5" customHeight="1">
      <c r="A2692" s="96"/>
      <c r="B2692" s="199"/>
      <c r="C2692" s="200"/>
      <c r="D2692" s="200"/>
      <c r="E2692" s="200"/>
      <c r="F2692" s="201"/>
      <c r="G2692" s="197" t="str">
        <f t="shared" ref="G2692:G2755" si="84">IF(F2692="","",F2692)</f>
        <v/>
      </c>
      <c r="H2692" s="203"/>
      <c r="I2692" s="97"/>
      <c r="J2692" s="3" t="b">
        <f t="shared" ref="J2692:J2755" si="85">IF(F2692=G2692,FALSE,TRUE)</f>
        <v>0</v>
      </c>
      <c r="K2692" s="1" t="b">
        <f>IF(AND(B2692&lt;&gt;"",COUNTIF(Buildings!B:B,B2692)=0),TRUE,FALSE)</f>
        <v>0</v>
      </c>
    </row>
    <row r="2693" spans="1:11" s="3" customFormat="1" ht="16.5" customHeight="1">
      <c r="A2693" s="96"/>
      <c r="B2693" s="194"/>
      <c r="C2693" s="195"/>
      <c r="D2693" s="195"/>
      <c r="E2693" s="195"/>
      <c r="F2693" s="196"/>
      <c r="G2693" s="197" t="str">
        <f t="shared" si="84"/>
        <v/>
      </c>
      <c r="H2693" s="203"/>
      <c r="I2693" s="97"/>
      <c r="J2693" s="3" t="b">
        <f t="shared" si="85"/>
        <v>0</v>
      </c>
      <c r="K2693" s="1" t="b">
        <f>IF(AND(B2693&lt;&gt;"",COUNTIF(Buildings!B:B,B2693)=0),TRUE,FALSE)</f>
        <v>0</v>
      </c>
    </row>
    <row r="2694" spans="1:11" s="3" customFormat="1" ht="16.5" customHeight="1">
      <c r="A2694" s="96"/>
      <c r="B2694" s="199"/>
      <c r="C2694" s="200"/>
      <c r="D2694" s="200"/>
      <c r="E2694" s="200"/>
      <c r="F2694" s="201"/>
      <c r="G2694" s="197" t="str">
        <f t="shared" si="84"/>
        <v/>
      </c>
      <c r="H2694" s="203"/>
      <c r="I2694" s="97"/>
      <c r="J2694" s="3" t="b">
        <f t="shared" si="85"/>
        <v>0</v>
      </c>
      <c r="K2694" s="1" t="b">
        <f>IF(AND(B2694&lt;&gt;"",COUNTIF(Buildings!B:B,B2694)=0),TRUE,FALSE)</f>
        <v>0</v>
      </c>
    </row>
    <row r="2695" spans="1:11" s="3" customFormat="1" ht="16.5" customHeight="1">
      <c r="A2695" s="96"/>
      <c r="B2695" s="194"/>
      <c r="C2695" s="195"/>
      <c r="D2695" s="195"/>
      <c r="E2695" s="195"/>
      <c r="F2695" s="196"/>
      <c r="G2695" s="197" t="str">
        <f t="shared" si="84"/>
        <v/>
      </c>
      <c r="H2695" s="203"/>
      <c r="I2695" s="97"/>
      <c r="J2695" s="3" t="b">
        <f t="shared" si="85"/>
        <v>0</v>
      </c>
      <c r="K2695" s="1" t="b">
        <f>IF(AND(B2695&lt;&gt;"",COUNTIF(Buildings!B:B,B2695)=0),TRUE,FALSE)</f>
        <v>0</v>
      </c>
    </row>
    <row r="2696" spans="1:11" s="3" customFormat="1" ht="16.5" customHeight="1">
      <c r="A2696" s="96"/>
      <c r="B2696" s="199"/>
      <c r="C2696" s="200"/>
      <c r="D2696" s="200"/>
      <c r="E2696" s="200"/>
      <c r="F2696" s="201"/>
      <c r="G2696" s="197" t="str">
        <f t="shared" si="84"/>
        <v/>
      </c>
      <c r="H2696" s="203"/>
      <c r="I2696" s="97"/>
      <c r="J2696" s="3" t="b">
        <f t="shared" si="85"/>
        <v>0</v>
      </c>
      <c r="K2696" s="1" t="b">
        <f>IF(AND(B2696&lt;&gt;"",COUNTIF(Buildings!B:B,B2696)=0),TRUE,FALSE)</f>
        <v>0</v>
      </c>
    </row>
    <row r="2697" spans="1:11" s="3" customFormat="1" ht="16.5" customHeight="1">
      <c r="A2697" s="96"/>
      <c r="B2697" s="194"/>
      <c r="C2697" s="195"/>
      <c r="D2697" s="195"/>
      <c r="E2697" s="195"/>
      <c r="F2697" s="196"/>
      <c r="G2697" s="197" t="str">
        <f t="shared" si="84"/>
        <v/>
      </c>
      <c r="H2697" s="203"/>
      <c r="I2697" s="97"/>
      <c r="J2697" s="3" t="b">
        <f t="shared" si="85"/>
        <v>0</v>
      </c>
      <c r="K2697" s="1" t="b">
        <f>IF(AND(B2697&lt;&gt;"",COUNTIF(Buildings!B:B,B2697)=0),TRUE,FALSE)</f>
        <v>0</v>
      </c>
    </row>
    <row r="2698" spans="1:11" s="3" customFormat="1" ht="16.5" customHeight="1">
      <c r="A2698" s="96"/>
      <c r="B2698" s="199"/>
      <c r="C2698" s="200"/>
      <c r="D2698" s="200"/>
      <c r="E2698" s="200"/>
      <c r="F2698" s="201"/>
      <c r="G2698" s="197" t="str">
        <f t="shared" si="84"/>
        <v/>
      </c>
      <c r="H2698" s="203"/>
      <c r="I2698" s="97"/>
      <c r="J2698" s="3" t="b">
        <f t="shared" si="85"/>
        <v>0</v>
      </c>
      <c r="K2698" s="1" t="b">
        <f>IF(AND(B2698&lt;&gt;"",COUNTIF(Buildings!B:B,B2698)=0),TRUE,FALSE)</f>
        <v>0</v>
      </c>
    </row>
    <row r="2699" spans="1:11" s="3" customFormat="1" ht="16.5" customHeight="1">
      <c r="A2699" s="96"/>
      <c r="B2699" s="194"/>
      <c r="C2699" s="195"/>
      <c r="D2699" s="195"/>
      <c r="E2699" s="195"/>
      <c r="F2699" s="196"/>
      <c r="G2699" s="197" t="str">
        <f t="shared" si="84"/>
        <v/>
      </c>
      <c r="H2699" s="203"/>
      <c r="I2699" s="97"/>
      <c r="J2699" s="3" t="b">
        <f t="shared" si="85"/>
        <v>0</v>
      </c>
      <c r="K2699" s="1" t="b">
        <f>IF(AND(B2699&lt;&gt;"",COUNTIF(Buildings!B:B,B2699)=0),TRUE,FALSE)</f>
        <v>0</v>
      </c>
    </row>
    <row r="2700" spans="1:11" s="3" customFormat="1" ht="16.5" customHeight="1">
      <c r="A2700" s="96"/>
      <c r="B2700" s="199"/>
      <c r="C2700" s="200"/>
      <c r="D2700" s="200"/>
      <c r="E2700" s="200"/>
      <c r="F2700" s="201"/>
      <c r="G2700" s="197" t="str">
        <f t="shared" si="84"/>
        <v/>
      </c>
      <c r="H2700" s="203"/>
      <c r="I2700" s="97"/>
      <c r="J2700" s="3" t="b">
        <f t="shared" si="85"/>
        <v>0</v>
      </c>
      <c r="K2700" s="1" t="b">
        <f>IF(AND(B2700&lt;&gt;"",COUNTIF(Buildings!B:B,B2700)=0),TRUE,FALSE)</f>
        <v>0</v>
      </c>
    </row>
    <row r="2701" spans="1:11" s="3" customFormat="1" ht="16.5" customHeight="1">
      <c r="A2701" s="96"/>
      <c r="B2701" s="194"/>
      <c r="C2701" s="195"/>
      <c r="D2701" s="195"/>
      <c r="E2701" s="195"/>
      <c r="F2701" s="196"/>
      <c r="G2701" s="197" t="str">
        <f t="shared" si="84"/>
        <v/>
      </c>
      <c r="H2701" s="203"/>
      <c r="I2701" s="97"/>
      <c r="J2701" s="3" t="b">
        <f t="shared" si="85"/>
        <v>0</v>
      </c>
      <c r="K2701" s="1" t="b">
        <f>IF(AND(B2701&lt;&gt;"",COUNTIF(Buildings!B:B,B2701)=0),TRUE,FALSE)</f>
        <v>0</v>
      </c>
    </row>
    <row r="2702" spans="1:11" s="3" customFormat="1" ht="16.5" customHeight="1">
      <c r="A2702" s="96"/>
      <c r="B2702" s="199"/>
      <c r="C2702" s="200"/>
      <c r="D2702" s="200"/>
      <c r="E2702" s="200"/>
      <c r="F2702" s="201"/>
      <c r="G2702" s="197" t="str">
        <f t="shared" si="84"/>
        <v/>
      </c>
      <c r="H2702" s="203"/>
      <c r="I2702" s="97"/>
      <c r="J2702" s="3" t="b">
        <f t="shared" si="85"/>
        <v>0</v>
      </c>
      <c r="K2702" s="1" t="b">
        <f>IF(AND(B2702&lt;&gt;"",COUNTIF(Buildings!B:B,B2702)=0),TRUE,FALSE)</f>
        <v>0</v>
      </c>
    </row>
    <row r="2703" spans="1:11" s="3" customFormat="1" ht="16.5" customHeight="1">
      <c r="A2703" s="96"/>
      <c r="B2703" s="194"/>
      <c r="C2703" s="195"/>
      <c r="D2703" s="195"/>
      <c r="E2703" s="195"/>
      <c r="F2703" s="196"/>
      <c r="G2703" s="197" t="str">
        <f t="shared" si="84"/>
        <v/>
      </c>
      <c r="H2703" s="203"/>
      <c r="I2703" s="97"/>
      <c r="J2703" s="3" t="b">
        <f t="shared" si="85"/>
        <v>0</v>
      </c>
      <c r="K2703" s="1" t="b">
        <f>IF(AND(B2703&lt;&gt;"",COUNTIF(Buildings!B:B,B2703)=0),TRUE,FALSE)</f>
        <v>0</v>
      </c>
    </row>
    <row r="2704" spans="1:11" s="3" customFormat="1" ht="16.5" customHeight="1">
      <c r="A2704" s="96"/>
      <c r="B2704" s="199"/>
      <c r="C2704" s="200"/>
      <c r="D2704" s="200"/>
      <c r="E2704" s="200"/>
      <c r="F2704" s="201"/>
      <c r="G2704" s="197" t="str">
        <f t="shared" si="84"/>
        <v/>
      </c>
      <c r="H2704" s="203"/>
      <c r="I2704" s="97"/>
      <c r="J2704" s="3" t="b">
        <f t="shared" si="85"/>
        <v>0</v>
      </c>
      <c r="K2704" s="1" t="b">
        <f>IF(AND(B2704&lt;&gt;"",COUNTIF(Buildings!B:B,B2704)=0),TRUE,FALSE)</f>
        <v>0</v>
      </c>
    </row>
    <row r="2705" spans="1:11" s="3" customFormat="1" ht="16.5" customHeight="1">
      <c r="A2705" s="96"/>
      <c r="B2705" s="194"/>
      <c r="C2705" s="195"/>
      <c r="D2705" s="195"/>
      <c r="E2705" s="195"/>
      <c r="F2705" s="196"/>
      <c r="G2705" s="197" t="str">
        <f t="shared" si="84"/>
        <v/>
      </c>
      <c r="H2705" s="203"/>
      <c r="I2705" s="97"/>
      <c r="J2705" s="3" t="b">
        <f t="shared" si="85"/>
        <v>0</v>
      </c>
      <c r="K2705" s="1" t="b">
        <f>IF(AND(B2705&lt;&gt;"",COUNTIF(Buildings!B:B,B2705)=0),TRUE,FALSE)</f>
        <v>0</v>
      </c>
    </row>
    <row r="2706" spans="1:11" s="3" customFormat="1" ht="16.5" customHeight="1">
      <c r="A2706" s="96"/>
      <c r="B2706" s="199"/>
      <c r="C2706" s="200"/>
      <c r="D2706" s="200"/>
      <c r="E2706" s="200"/>
      <c r="F2706" s="201"/>
      <c r="G2706" s="197" t="str">
        <f t="shared" si="84"/>
        <v/>
      </c>
      <c r="H2706" s="203"/>
      <c r="I2706" s="97"/>
      <c r="J2706" s="3" t="b">
        <f t="shared" si="85"/>
        <v>0</v>
      </c>
      <c r="K2706" s="1" t="b">
        <f>IF(AND(B2706&lt;&gt;"",COUNTIF(Buildings!B:B,B2706)=0),TRUE,FALSE)</f>
        <v>0</v>
      </c>
    </row>
    <row r="2707" spans="1:11" s="3" customFormat="1" ht="16.5" customHeight="1">
      <c r="A2707" s="96"/>
      <c r="B2707" s="194"/>
      <c r="C2707" s="195"/>
      <c r="D2707" s="195"/>
      <c r="E2707" s="195"/>
      <c r="F2707" s="196"/>
      <c r="G2707" s="197" t="str">
        <f t="shared" si="84"/>
        <v/>
      </c>
      <c r="H2707" s="203"/>
      <c r="I2707" s="97"/>
      <c r="J2707" s="3" t="b">
        <f t="shared" si="85"/>
        <v>0</v>
      </c>
      <c r="K2707" s="1" t="b">
        <f>IF(AND(B2707&lt;&gt;"",COUNTIF(Buildings!B:B,B2707)=0),TRUE,FALSE)</f>
        <v>0</v>
      </c>
    </row>
    <row r="2708" spans="1:11" s="3" customFormat="1" ht="16.5" customHeight="1">
      <c r="A2708" s="96"/>
      <c r="B2708" s="199"/>
      <c r="C2708" s="200"/>
      <c r="D2708" s="200"/>
      <c r="E2708" s="200"/>
      <c r="F2708" s="201"/>
      <c r="G2708" s="197" t="str">
        <f t="shared" si="84"/>
        <v/>
      </c>
      <c r="H2708" s="203"/>
      <c r="I2708" s="97"/>
      <c r="J2708" s="3" t="b">
        <f t="shared" si="85"/>
        <v>0</v>
      </c>
      <c r="K2708" s="1" t="b">
        <f>IF(AND(B2708&lt;&gt;"",COUNTIF(Buildings!B:B,B2708)=0),TRUE,FALSE)</f>
        <v>0</v>
      </c>
    </row>
    <row r="2709" spans="1:11" s="3" customFormat="1" ht="16.5" customHeight="1">
      <c r="A2709" s="96"/>
      <c r="B2709" s="194"/>
      <c r="C2709" s="195"/>
      <c r="D2709" s="195"/>
      <c r="E2709" s="195"/>
      <c r="F2709" s="196"/>
      <c r="G2709" s="197" t="str">
        <f t="shared" si="84"/>
        <v/>
      </c>
      <c r="H2709" s="203"/>
      <c r="I2709" s="97"/>
      <c r="J2709" s="3" t="b">
        <f t="shared" si="85"/>
        <v>0</v>
      </c>
      <c r="K2709" s="1" t="b">
        <f>IF(AND(B2709&lt;&gt;"",COUNTIF(Buildings!B:B,B2709)=0),TRUE,FALSE)</f>
        <v>0</v>
      </c>
    </row>
    <row r="2710" spans="1:11" s="3" customFormat="1" ht="16.5" customHeight="1">
      <c r="A2710" s="96"/>
      <c r="B2710" s="199"/>
      <c r="C2710" s="200"/>
      <c r="D2710" s="200"/>
      <c r="E2710" s="200"/>
      <c r="F2710" s="201"/>
      <c r="G2710" s="197" t="str">
        <f t="shared" si="84"/>
        <v/>
      </c>
      <c r="H2710" s="203"/>
      <c r="I2710" s="97"/>
      <c r="J2710" s="3" t="b">
        <f t="shared" si="85"/>
        <v>0</v>
      </c>
      <c r="K2710" s="1" t="b">
        <f>IF(AND(B2710&lt;&gt;"",COUNTIF(Buildings!B:B,B2710)=0),TRUE,FALSE)</f>
        <v>0</v>
      </c>
    </row>
    <row r="2711" spans="1:11" s="3" customFormat="1" ht="16.5" customHeight="1">
      <c r="A2711" s="96"/>
      <c r="B2711" s="194"/>
      <c r="C2711" s="195"/>
      <c r="D2711" s="195"/>
      <c r="E2711" s="195"/>
      <c r="F2711" s="196"/>
      <c r="G2711" s="197" t="str">
        <f t="shared" si="84"/>
        <v/>
      </c>
      <c r="H2711" s="203"/>
      <c r="I2711" s="97"/>
      <c r="J2711" s="3" t="b">
        <f t="shared" si="85"/>
        <v>0</v>
      </c>
      <c r="K2711" s="1" t="b">
        <f>IF(AND(B2711&lt;&gt;"",COUNTIF(Buildings!B:B,B2711)=0),TRUE,FALSE)</f>
        <v>0</v>
      </c>
    </row>
    <row r="2712" spans="1:11" s="3" customFormat="1" ht="16.5" customHeight="1">
      <c r="A2712" s="96"/>
      <c r="B2712" s="199"/>
      <c r="C2712" s="200"/>
      <c r="D2712" s="200"/>
      <c r="E2712" s="200"/>
      <c r="F2712" s="201"/>
      <c r="G2712" s="197" t="str">
        <f t="shared" si="84"/>
        <v/>
      </c>
      <c r="H2712" s="203"/>
      <c r="I2712" s="97"/>
      <c r="J2712" s="3" t="b">
        <f t="shared" si="85"/>
        <v>0</v>
      </c>
      <c r="K2712" s="1" t="b">
        <f>IF(AND(B2712&lt;&gt;"",COUNTIF(Buildings!B:B,B2712)=0),TRUE,FALSE)</f>
        <v>0</v>
      </c>
    </row>
    <row r="2713" spans="1:11" s="3" customFormat="1" ht="16.5" customHeight="1">
      <c r="A2713" s="96"/>
      <c r="B2713" s="194"/>
      <c r="C2713" s="195"/>
      <c r="D2713" s="195"/>
      <c r="E2713" s="195"/>
      <c r="F2713" s="196"/>
      <c r="G2713" s="197" t="str">
        <f t="shared" si="84"/>
        <v/>
      </c>
      <c r="H2713" s="203"/>
      <c r="I2713" s="97"/>
      <c r="J2713" s="3" t="b">
        <f t="shared" si="85"/>
        <v>0</v>
      </c>
      <c r="K2713" s="1" t="b">
        <f>IF(AND(B2713&lt;&gt;"",COUNTIF(Buildings!B:B,B2713)=0),TRUE,FALSE)</f>
        <v>0</v>
      </c>
    </row>
    <row r="2714" spans="1:11" s="3" customFormat="1" ht="16.5" customHeight="1">
      <c r="A2714" s="96"/>
      <c r="B2714" s="199"/>
      <c r="C2714" s="200"/>
      <c r="D2714" s="200"/>
      <c r="E2714" s="200"/>
      <c r="F2714" s="201"/>
      <c r="G2714" s="197" t="str">
        <f t="shared" si="84"/>
        <v/>
      </c>
      <c r="H2714" s="203"/>
      <c r="I2714" s="97"/>
      <c r="J2714" s="3" t="b">
        <f t="shared" si="85"/>
        <v>0</v>
      </c>
      <c r="K2714" s="1" t="b">
        <f>IF(AND(B2714&lt;&gt;"",COUNTIF(Buildings!B:B,B2714)=0),TRUE,FALSE)</f>
        <v>0</v>
      </c>
    </row>
    <row r="2715" spans="1:11" s="3" customFormat="1" ht="16.5" customHeight="1">
      <c r="A2715" s="96"/>
      <c r="B2715" s="194"/>
      <c r="C2715" s="195"/>
      <c r="D2715" s="195"/>
      <c r="E2715" s="195"/>
      <c r="F2715" s="196"/>
      <c r="G2715" s="197" t="str">
        <f t="shared" si="84"/>
        <v/>
      </c>
      <c r="H2715" s="203"/>
      <c r="I2715" s="97"/>
      <c r="J2715" s="3" t="b">
        <f t="shared" si="85"/>
        <v>0</v>
      </c>
      <c r="K2715" s="1" t="b">
        <f>IF(AND(B2715&lt;&gt;"",COUNTIF(Buildings!B:B,B2715)=0),TRUE,FALSE)</f>
        <v>0</v>
      </c>
    </row>
    <row r="2716" spans="1:11" s="3" customFormat="1" ht="16.5" customHeight="1">
      <c r="A2716" s="96"/>
      <c r="B2716" s="199"/>
      <c r="C2716" s="200"/>
      <c r="D2716" s="200"/>
      <c r="E2716" s="200"/>
      <c r="F2716" s="201"/>
      <c r="G2716" s="197" t="str">
        <f t="shared" si="84"/>
        <v/>
      </c>
      <c r="H2716" s="203"/>
      <c r="I2716" s="97"/>
      <c r="J2716" s="3" t="b">
        <f t="shared" si="85"/>
        <v>0</v>
      </c>
      <c r="K2716" s="1" t="b">
        <f>IF(AND(B2716&lt;&gt;"",COUNTIF(Buildings!B:B,B2716)=0),TRUE,FALSE)</f>
        <v>0</v>
      </c>
    </row>
    <row r="2717" spans="1:11" s="3" customFormat="1" ht="16.5" customHeight="1">
      <c r="A2717" s="96"/>
      <c r="B2717" s="194"/>
      <c r="C2717" s="195"/>
      <c r="D2717" s="195"/>
      <c r="E2717" s="195"/>
      <c r="F2717" s="196"/>
      <c r="G2717" s="197" t="str">
        <f t="shared" si="84"/>
        <v/>
      </c>
      <c r="H2717" s="203"/>
      <c r="I2717" s="97"/>
      <c r="J2717" s="3" t="b">
        <f t="shared" si="85"/>
        <v>0</v>
      </c>
      <c r="K2717" s="1" t="b">
        <f>IF(AND(B2717&lt;&gt;"",COUNTIF(Buildings!B:B,B2717)=0),TRUE,FALSE)</f>
        <v>0</v>
      </c>
    </row>
    <row r="2718" spans="1:11" s="3" customFormat="1" ht="16.5" customHeight="1">
      <c r="A2718" s="96"/>
      <c r="B2718" s="199"/>
      <c r="C2718" s="200"/>
      <c r="D2718" s="200"/>
      <c r="E2718" s="200"/>
      <c r="F2718" s="201"/>
      <c r="G2718" s="197" t="str">
        <f t="shared" si="84"/>
        <v/>
      </c>
      <c r="H2718" s="203"/>
      <c r="I2718" s="97"/>
      <c r="J2718" s="3" t="b">
        <f t="shared" si="85"/>
        <v>0</v>
      </c>
      <c r="K2718" s="1" t="b">
        <f>IF(AND(B2718&lt;&gt;"",COUNTIF(Buildings!B:B,B2718)=0),TRUE,FALSE)</f>
        <v>0</v>
      </c>
    </row>
    <row r="2719" spans="1:11" s="3" customFormat="1" ht="16.5" customHeight="1">
      <c r="A2719" s="96"/>
      <c r="B2719" s="194"/>
      <c r="C2719" s="195"/>
      <c r="D2719" s="195"/>
      <c r="E2719" s="195"/>
      <c r="F2719" s="196"/>
      <c r="G2719" s="197" t="str">
        <f t="shared" si="84"/>
        <v/>
      </c>
      <c r="H2719" s="203"/>
      <c r="I2719" s="97"/>
      <c r="J2719" s="3" t="b">
        <f t="shared" si="85"/>
        <v>0</v>
      </c>
      <c r="K2719" s="1" t="b">
        <f>IF(AND(B2719&lt;&gt;"",COUNTIF(Buildings!B:B,B2719)=0),TRUE,FALSE)</f>
        <v>0</v>
      </c>
    </row>
    <row r="2720" spans="1:11" s="3" customFormat="1" ht="16.5" customHeight="1">
      <c r="A2720" s="96"/>
      <c r="B2720" s="199"/>
      <c r="C2720" s="200"/>
      <c r="D2720" s="200"/>
      <c r="E2720" s="200"/>
      <c r="F2720" s="201"/>
      <c r="G2720" s="197" t="str">
        <f t="shared" si="84"/>
        <v/>
      </c>
      <c r="H2720" s="203"/>
      <c r="I2720" s="97"/>
      <c r="J2720" s="3" t="b">
        <f t="shared" si="85"/>
        <v>0</v>
      </c>
      <c r="K2720" s="1" t="b">
        <f>IF(AND(B2720&lt;&gt;"",COUNTIF(Buildings!B:B,B2720)=0),TRUE,FALSE)</f>
        <v>0</v>
      </c>
    </row>
    <row r="2721" spans="1:11" s="3" customFormat="1" ht="16.5" customHeight="1">
      <c r="A2721" s="96"/>
      <c r="B2721" s="194"/>
      <c r="C2721" s="195"/>
      <c r="D2721" s="195"/>
      <c r="E2721" s="195"/>
      <c r="F2721" s="196"/>
      <c r="G2721" s="197" t="str">
        <f t="shared" si="84"/>
        <v/>
      </c>
      <c r="H2721" s="203"/>
      <c r="I2721" s="97"/>
      <c r="J2721" s="3" t="b">
        <f t="shared" si="85"/>
        <v>0</v>
      </c>
      <c r="K2721" s="1" t="b">
        <f>IF(AND(B2721&lt;&gt;"",COUNTIF(Buildings!B:B,B2721)=0),TRUE,FALSE)</f>
        <v>0</v>
      </c>
    </row>
    <row r="2722" spans="1:11" s="3" customFormat="1" ht="16.5" customHeight="1">
      <c r="A2722" s="96"/>
      <c r="B2722" s="199"/>
      <c r="C2722" s="200"/>
      <c r="D2722" s="200"/>
      <c r="E2722" s="200"/>
      <c r="F2722" s="201"/>
      <c r="G2722" s="197" t="str">
        <f t="shared" si="84"/>
        <v/>
      </c>
      <c r="H2722" s="203"/>
      <c r="I2722" s="97"/>
      <c r="J2722" s="3" t="b">
        <f t="shared" si="85"/>
        <v>0</v>
      </c>
      <c r="K2722" s="1" t="b">
        <f>IF(AND(B2722&lt;&gt;"",COUNTIF(Buildings!B:B,B2722)=0),TRUE,FALSE)</f>
        <v>0</v>
      </c>
    </row>
    <row r="2723" spans="1:11" s="3" customFormat="1" ht="16.5" customHeight="1">
      <c r="A2723" s="96"/>
      <c r="B2723" s="194"/>
      <c r="C2723" s="195"/>
      <c r="D2723" s="195"/>
      <c r="E2723" s="195"/>
      <c r="F2723" s="196"/>
      <c r="G2723" s="197" t="str">
        <f t="shared" si="84"/>
        <v/>
      </c>
      <c r="H2723" s="203"/>
      <c r="I2723" s="97"/>
      <c r="J2723" s="3" t="b">
        <f t="shared" si="85"/>
        <v>0</v>
      </c>
      <c r="K2723" s="1" t="b">
        <f>IF(AND(B2723&lt;&gt;"",COUNTIF(Buildings!B:B,B2723)=0),TRUE,FALSE)</f>
        <v>0</v>
      </c>
    </row>
    <row r="2724" spans="1:11" s="3" customFormat="1" ht="16.5" customHeight="1">
      <c r="A2724" s="96"/>
      <c r="B2724" s="199"/>
      <c r="C2724" s="200"/>
      <c r="D2724" s="200"/>
      <c r="E2724" s="200"/>
      <c r="F2724" s="201"/>
      <c r="G2724" s="197" t="str">
        <f t="shared" si="84"/>
        <v/>
      </c>
      <c r="H2724" s="203"/>
      <c r="I2724" s="97"/>
      <c r="J2724" s="3" t="b">
        <f t="shared" si="85"/>
        <v>0</v>
      </c>
      <c r="K2724" s="1" t="b">
        <f>IF(AND(B2724&lt;&gt;"",COUNTIF(Buildings!B:B,B2724)=0),TRUE,FALSE)</f>
        <v>0</v>
      </c>
    </row>
    <row r="2725" spans="1:11" s="3" customFormat="1" ht="16.5" customHeight="1">
      <c r="A2725" s="96"/>
      <c r="B2725" s="194"/>
      <c r="C2725" s="195"/>
      <c r="D2725" s="195"/>
      <c r="E2725" s="195"/>
      <c r="F2725" s="196"/>
      <c r="G2725" s="197" t="str">
        <f t="shared" si="84"/>
        <v/>
      </c>
      <c r="H2725" s="203"/>
      <c r="I2725" s="97"/>
      <c r="J2725" s="3" t="b">
        <f t="shared" si="85"/>
        <v>0</v>
      </c>
      <c r="K2725" s="1" t="b">
        <f>IF(AND(B2725&lt;&gt;"",COUNTIF(Buildings!B:B,B2725)=0),TRUE,FALSE)</f>
        <v>0</v>
      </c>
    </row>
    <row r="2726" spans="1:11" s="3" customFormat="1" ht="16.5" customHeight="1">
      <c r="A2726" s="96"/>
      <c r="B2726" s="199"/>
      <c r="C2726" s="200"/>
      <c r="D2726" s="200"/>
      <c r="E2726" s="200"/>
      <c r="F2726" s="201"/>
      <c r="G2726" s="197" t="str">
        <f t="shared" si="84"/>
        <v/>
      </c>
      <c r="H2726" s="203"/>
      <c r="I2726" s="97"/>
      <c r="J2726" s="3" t="b">
        <f t="shared" si="85"/>
        <v>0</v>
      </c>
      <c r="K2726" s="1" t="b">
        <f>IF(AND(B2726&lt;&gt;"",COUNTIF(Buildings!B:B,B2726)=0),TRUE,FALSE)</f>
        <v>0</v>
      </c>
    </row>
    <row r="2727" spans="1:11" s="3" customFormat="1" ht="16.5" customHeight="1">
      <c r="A2727" s="96"/>
      <c r="B2727" s="194"/>
      <c r="C2727" s="195"/>
      <c r="D2727" s="195"/>
      <c r="E2727" s="195"/>
      <c r="F2727" s="196"/>
      <c r="G2727" s="197" t="str">
        <f t="shared" si="84"/>
        <v/>
      </c>
      <c r="H2727" s="203"/>
      <c r="I2727" s="97"/>
      <c r="J2727" s="3" t="b">
        <f t="shared" si="85"/>
        <v>0</v>
      </c>
      <c r="K2727" s="1" t="b">
        <f>IF(AND(B2727&lt;&gt;"",COUNTIF(Buildings!B:B,B2727)=0),TRUE,FALSE)</f>
        <v>0</v>
      </c>
    </row>
    <row r="2728" spans="1:11" s="3" customFormat="1" ht="16.5" customHeight="1">
      <c r="A2728" s="96"/>
      <c r="B2728" s="199"/>
      <c r="C2728" s="200"/>
      <c r="D2728" s="200"/>
      <c r="E2728" s="200"/>
      <c r="F2728" s="201"/>
      <c r="G2728" s="197" t="str">
        <f t="shared" si="84"/>
        <v/>
      </c>
      <c r="H2728" s="203"/>
      <c r="I2728" s="97"/>
      <c r="J2728" s="3" t="b">
        <f t="shared" si="85"/>
        <v>0</v>
      </c>
      <c r="K2728" s="1" t="b">
        <f>IF(AND(B2728&lt;&gt;"",COUNTIF(Buildings!B:B,B2728)=0),TRUE,FALSE)</f>
        <v>0</v>
      </c>
    </row>
    <row r="2729" spans="1:11" s="3" customFormat="1" ht="16.5" customHeight="1">
      <c r="A2729" s="96"/>
      <c r="B2729" s="194"/>
      <c r="C2729" s="195"/>
      <c r="D2729" s="195"/>
      <c r="E2729" s="195"/>
      <c r="F2729" s="196"/>
      <c r="G2729" s="197" t="str">
        <f t="shared" si="84"/>
        <v/>
      </c>
      <c r="H2729" s="203"/>
      <c r="I2729" s="97"/>
      <c r="J2729" s="3" t="b">
        <f t="shared" si="85"/>
        <v>0</v>
      </c>
      <c r="K2729" s="1" t="b">
        <f>IF(AND(B2729&lt;&gt;"",COUNTIF(Buildings!B:B,B2729)=0),TRUE,FALSE)</f>
        <v>0</v>
      </c>
    </row>
    <row r="2730" spans="1:11" s="3" customFormat="1" ht="16.5" customHeight="1">
      <c r="A2730" s="96"/>
      <c r="B2730" s="199"/>
      <c r="C2730" s="200"/>
      <c r="D2730" s="200"/>
      <c r="E2730" s="200"/>
      <c r="F2730" s="201"/>
      <c r="G2730" s="197" t="str">
        <f t="shared" si="84"/>
        <v/>
      </c>
      <c r="H2730" s="203"/>
      <c r="I2730" s="97"/>
      <c r="J2730" s="3" t="b">
        <f t="shared" si="85"/>
        <v>0</v>
      </c>
      <c r="K2730" s="1" t="b">
        <f>IF(AND(B2730&lt;&gt;"",COUNTIF(Buildings!B:B,B2730)=0),TRUE,FALSE)</f>
        <v>0</v>
      </c>
    </row>
    <row r="2731" spans="1:11" s="3" customFormat="1" ht="16.5" customHeight="1">
      <c r="A2731" s="96"/>
      <c r="B2731" s="194"/>
      <c r="C2731" s="195"/>
      <c r="D2731" s="195"/>
      <c r="E2731" s="195"/>
      <c r="F2731" s="196"/>
      <c r="G2731" s="197" t="str">
        <f t="shared" si="84"/>
        <v/>
      </c>
      <c r="H2731" s="203"/>
      <c r="I2731" s="97"/>
      <c r="J2731" s="3" t="b">
        <f t="shared" si="85"/>
        <v>0</v>
      </c>
      <c r="K2731" s="1" t="b">
        <f>IF(AND(B2731&lt;&gt;"",COUNTIF(Buildings!B:B,B2731)=0),TRUE,FALSE)</f>
        <v>0</v>
      </c>
    </row>
    <row r="2732" spans="1:11" s="3" customFormat="1" ht="16.5" customHeight="1">
      <c r="A2732" s="96"/>
      <c r="B2732" s="199"/>
      <c r="C2732" s="200"/>
      <c r="D2732" s="200"/>
      <c r="E2732" s="200"/>
      <c r="F2732" s="201"/>
      <c r="G2732" s="197" t="str">
        <f t="shared" si="84"/>
        <v/>
      </c>
      <c r="H2732" s="203"/>
      <c r="I2732" s="97"/>
      <c r="J2732" s="3" t="b">
        <f t="shared" si="85"/>
        <v>0</v>
      </c>
      <c r="K2732" s="1" t="b">
        <f>IF(AND(B2732&lt;&gt;"",COUNTIF(Buildings!B:B,B2732)=0),TRUE,FALSE)</f>
        <v>0</v>
      </c>
    </row>
    <row r="2733" spans="1:11" s="3" customFormat="1" ht="16.5" customHeight="1">
      <c r="A2733" s="96"/>
      <c r="B2733" s="194"/>
      <c r="C2733" s="195"/>
      <c r="D2733" s="195"/>
      <c r="E2733" s="195"/>
      <c r="F2733" s="196"/>
      <c r="G2733" s="197" t="str">
        <f t="shared" si="84"/>
        <v/>
      </c>
      <c r="H2733" s="203"/>
      <c r="I2733" s="97"/>
      <c r="J2733" s="3" t="b">
        <f t="shared" si="85"/>
        <v>0</v>
      </c>
      <c r="K2733" s="1" t="b">
        <f>IF(AND(B2733&lt;&gt;"",COUNTIF(Buildings!B:B,B2733)=0),TRUE,FALSE)</f>
        <v>0</v>
      </c>
    </row>
    <row r="2734" spans="1:11" s="3" customFormat="1" ht="16.5" customHeight="1">
      <c r="A2734" s="96"/>
      <c r="B2734" s="199"/>
      <c r="C2734" s="200"/>
      <c r="D2734" s="200"/>
      <c r="E2734" s="200"/>
      <c r="F2734" s="201"/>
      <c r="G2734" s="197" t="str">
        <f t="shared" si="84"/>
        <v/>
      </c>
      <c r="H2734" s="203"/>
      <c r="I2734" s="97"/>
      <c r="J2734" s="3" t="b">
        <f t="shared" si="85"/>
        <v>0</v>
      </c>
      <c r="K2734" s="1" t="b">
        <f>IF(AND(B2734&lt;&gt;"",COUNTIF(Buildings!B:B,B2734)=0),TRUE,FALSE)</f>
        <v>0</v>
      </c>
    </row>
    <row r="2735" spans="1:11" s="3" customFormat="1" ht="16.5" customHeight="1">
      <c r="A2735" s="96"/>
      <c r="B2735" s="194"/>
      <c r="C2735" s="195"/>
      <c r="D2735" s="195"/>
      <c r="E2735" s="195"/>
      <c r="F2735" s="196"/>
      <c r="G2735" s="197" t="str">
        <f t="shared" si="84"/>
        <v/>
      </c>
      <c r="H2735" s="203"/>
      <c r="I2735" s="97"/>
      <c r="J2735" s="3" t="b">
        <f t="shared" si="85"/>
        <v>0</v>
      </c>
      <c r="K2735" s="1" t="b">
        <f>IF(AND(B2735&lt;&gt;"",COUNTIF(Buildings!B:B,B2735)=0),TRUE,FALSE)</f>
        <v>0</v>
      </c>
    </row>
    <row r="2736" spans="1:11" s="3" customFormat="1" ht="16.5" customHeight="1">
      <c r="A2736" s="96"/>
      <c r="B2736" s="199"/>
      <c r="C2736" s="200"/>
      <c r="D2736" s="200"/>
      <c r="E2736" s="200"/>
      <c r="F2736" s="201"/>
      <c r="G2736" s="197" t="str">
        <f t="shared" si="84"/>
        <v/>
      </c>
      <c r="H2736" s="203"/>
      <c r="I2736" s="97"/>
      <c r="J2736" s="3" t="b">
        <f t="shared" si="85"/>
        <v>0</v>
      </c>
      <c r="K2736" s="1" t="b">
        <f>IF(AND(B2736&lt;&gt;"",COUNTIF(Buildings!B:B,B2736)=0),TRUE,FALSE)</f>
        <v>0</v>
      </c>
    </row>
    <row r="2737" spans="1:11" s="3" customFormat="1" ht="16.5" customHeight="1">
      <c r="A2737" s="96"/>
      <c r="B2737" s="194"/>
      <c r="C2737" s="195"/>
      <c r="D2737" s="195"/>
      <c r="E2737" s="195"/>
      <c r="F2737" s="196"/>
      <c r="G2737" s="197" t="str">
        <f t="shared" si="84"/>
        <v/>
      </c>
      <c r="H2737" s="203"/>
      <c r="I2737" s="97"/>
      <c r="J2737" s="3" t="b">
        <f t="shared" si="85"/>
        <v>0</v>
      </c>
      <c r="K2737" s="1" t="b">
        <f>IF(AND(B2737&lt;&gt;"",COUNTIF(Buildings!B:B,B2737)=0),TRUE,FALSE)</f>
        <v>0</v>
      </c>
    </row>
    <row r="2738" spans="1:11" s="3" customFormat="1" ht="16.5" customHeight="1">
      <c r="A2738" s="96"/>
      <c r="B2738" s="199"/>
      <c r="C2738" s="200"/>
      <c r="D2738" s="200"/>
      <c r="E2738" s="200"/>
      <c r="F2738" s="201"/>
      <c r="G2738" s="197" t="str">
        <f t="shared" si="84"/>
        <v/>
      </c>
      <c r="H2738" s="203"/>
      <c r="I2738" s="97"/>
      <c r="J2738" s="3" t="b">
        <f t="shared" si="85"/>
        <v>0</v>
      </c>
      <c r="K2738" s="1" t="b">
        <f>IF(AND(B2738&lt;&gt;"",COUNTIF(Buildings!B:B,B2738)=0),TRUE,FALSE)</f>
        <v>0</v>
      </c>
    </row>
    <row r="2739" spans="1:11" s="3" customFormat="1" ht="16.5" customHeight="1">
      <c r="A2739" s="96"/>
      <c r="B2739" s="194"/>
      <c r="C2739" s="195"/>
      <c r="D2739" s="195"/>
      <c r="E2739" s="195"/>
      <c r="F2739" s="196"/>
      <c r="G2739" s="197" t="str">
        <f t="shared" si="84"/>
        <v/>
      </c>
      <c r="H2739" s="203"/>
      <c r="I2739" s="97"/>
      <c r="J2739" s="3" t="b">
        <f t="shared" si="85"/>
        <v>0</v>
      </c>
      <c r="K2739" s="1" t="b">
        <f>IF(AND(B2739&lt;&gt;"",COUNTIF(Buildings!B:B,B2739)=0),TRUE,FALSE)</f>
        <v>0</v>
      </c>
    </row>
    <row r="2740" spans="1:11" s="3" customFormat="1" ht="16.5" customHeight="1">
      <c r="A2740" s="96"/>
      <c r="B2740" s="199"/>
      <c r="C2740" s="200"/>
      <c r="D2740" s="200"/>
      <c r="E2740" s="200"/>
      <c r="F2740" s="201"/>
      <c r="G2740" s="197" t="str">
        <f t="shared" si="84"/>
        <v/>
      </c>
      <c r="H2740" s="203"/>
      <c r="I2740" s="97"/>
      <c r="J2740" s="3" t="b">
        <f t="shared" si="85"/>
        <v>0</v>
      </c>
      <c r="K2740" s="1" t="b">
        <f>IF(AND(B2740&lt;&gt;"",COUNTIF(Buildings!B:B,B2740)=0),TRUE,FALSE)</f>
        <v>0</v>
      </c>
    </row>
    <row r="2741" spans="1:11" s="3" customFormat="1" ht="16.5" customHeight="1">
      <c r="A2741" s="96"/>
      <c r="B2741" s="194"/>
      <c r="C2741" s="195"/>
      <c r="D2741" s="195"/>
      <c r="E2741" s="195"/>
      <c r="F2741" s="196"/>
      <c r="G2741" s="197" t="str">
        <f t="shared" si="84"/>
        <v/>
      </c>
      <c r="H2741" s="203"/>
      <c r="I2741" s="97"/>
      <c r="J2741" s="3" t="b">
        <f t="shared" si="85"/>
        <v>0</v>
      </c>
      <c r="K2741" s="1" t="b">
        <f>IF(AND(B2741&lt;&gt;"",COUNTIF(Buildings!B:B,B2741)=0),TRUE,FALSE)</f>
        <v>0</v>
      </c>
    </row>
    <row r="2742" spans="1:11" s="3" customFormat="1" ht="16.5" customHeight="1">
      <c r="A2742" s="96"/>
      <c r="B2742" s="199"/>
      <c r="C2742" s="200"/>
      <c r="D2742" s="200"/>
      <c r="E2742" s="200"/>
      <c r="F2742" s="201"/>
      <c r="G2742" s="197" t="str">
        <f t="shared" si="84"/>
        <v/>
      </c>
      <c r="H2742" s="203"/>
      <c r="I2742" s="97"/>
      <c r="J2742" s="3" t="b">
        <f t="shared" si="85"/>
        <v>0</v>
      </c>
      <c r="K2742" s="1" t="b">
        <f>IF(AND(B2742&lt;&gt;"",COUNTIF(Buildings!B:B,B2742)=0),TRUE,FALSE)</f>
        <v>0</v>
      </c>
    </row>
    <row r="2743" spans="1:11" s="3" customFormat="1" ht="16.5" customHeight="1">
      <c r="A2743" s="96"/>
      <c r="B2743" s="194"/>
      <c r="C2743" s="195"/>
      <c r="D2743" s="195"/>
      <c r="E2743" s="195"/>
      <c r="F2743" s="196"/>
      <c r="G2743" s="197" t="str">
        <f t="shared" si="84"/>
        <v/>
      </c>
      <c r="H2743" s="203"/>
      <c r="I2743" s="97"/>
      <c r="J2743" s="3" t="b">
        <f t="shared" si="85"/>
        <v>0</v>
      </c>
      <c r="K2743" s="1" t="b">
        <f>IF(AND(B2743&lt;&gt;"",COUNTIF(Buildings!B:B,B2743)=0),TRUE,FALSE)</f>
        <v>0</v>
      </c>
    </row>
    <row r="2744" spans="1:11" s="3" customFormat="1" ht="16.5" customHeight="1">
      <c r="A2744" s="96"/>
      <c r="B2744" s="199"/>
      <c r="C2744" s="200"/>
      <c r="D2744" s="200"/>
      <c r="E2744" s="200"/>
      <c r="F2744" s="201"/>
      <c r="G2744" s="197" t="str">
        <f t="shared" si="84"/>
        <v/>
      </c>
      <c r="H2744" s="203"/>
      <c r="I2744" s="97"/>
      <c r="J2744" s="3" t="b">
        <f t="shared" si="85"/>
        <v>0</v>
      </c>
      <c r="K2744" s="1" t="b">
        <f>IF(AND(B2744&lt;&gt;"",COUNTIF(Buildings!B:B,B2744)=0),TRUE,FALSE)</f>
        <v>0</v>
      </c>
    </row>
    <row r="2745" spans="1:11" s="3" customFormat="1" ht="16.5" customHeight="1">
      <c r="A2745" s="96"/>
      <c r="B2745" s="194"/>
      <c r="C2745" s="195"/>
      <c r="D2745" s="195"/>
      <c r="E2745" s="195"/>
      <c r="F2745" s="196"/>
      <c r="G2745" s="197" t="str">
        <f t="shared" si="84"/>
        <v/>
      </c>
      <c r="H2745" s="203"/>
      <c r="I2745" s="97"/>
      <c r="J2745" s="3" t="b">
        <f t="shared" si="85"/>
        <v>0</v>
      </c>
      <c r="K2745" s="1" t="b">
        <f>IF(AND(B2745&lt;&gt;"",COUNTIF(Buildings!B:B,B2745)=0),TRUE,FALSE)</f>
        <v>0</v>
      </c>
    </row>
    <row r="2746" spans="1:11" s="3" customFormat="1" ht="16.5" customHeight="1">
      <c r="A2746" s="96"/>
      <c r="B2746" s="199"/>
      <c r="C2746" s="200"/>
      <c r="D2746" s="200"/>
      <c r="E2746" s="200"/>
      <c r="F2746" s="201"/>
      <c r="G2746" s="197" t="str">
        <f t="shared" si="84"/>
        <v/>
      </c>
      <c r="H2746" s="203"/>
      <c r="I2746" s="97"/>
      <c r="J2746" s="3" t="b">
        <f t="shared" si="85"/>
        <v>0</v>
      </c>
      <c r="K2746" s="1" t="b">
        <f>IF(AND(B2746&lt;&gt;"",COUNTIF(Buildings!B:B,B2746)=0),TRUE,FALSE)</f>
        <v>0</v>
      </c>
    </row>
    <row r="2747" spans="1:11" s="3" customFormat="1" ht="16.5" customHeight="1">
      <c r="A2747" s="96"/>
      <c r="B2747" s="194"/>
      <c r="C2747" s="195"/>
      <c r="D2747" s="195"/>
      <c r="E2747" s="195"/>
      <c r="F2747" s="196"/>
      <c r="G2747" s="197" t="str">
        <f t="shared" si="84"/>
        <v/>
      </c>
      <c r="H2747" s="203"/>
      <c r="I2747" s="97"/>
      <c r="J2747" s="3" t="b">
        <f t="shared" si="85"/>
        <v>0</v>
      </c>
      <c r="K2747" s="1" t="b">
        <f>IF(AND(B2747&lt;&gt;"",COUNTIF(Buildings!B:B,B2747)=0),TRUE,FALSE)</f>
        <v>0</v>
      </c>
    </row>
    <row r="2748" spans="1:11" s="3" customFormat="1" ht="16.5" customHeight="1">
      <c r="A2748" s="96"/>
      <c r="B2748" s="199"/>
      <c r="C2748" s="200"/>
      <c r="D2748" s="200"/>
      <c r="E2748" s="200"/>
      <c r="F2748" s="201"/>
      <c r="G2748" s="197" t="str">
        <f t="shared" si="84"/>
        <v/>
      </c>
      <c r="H2748" s="203"/>
      <c r="I2748" s="97"/>
      <c r="J2748" s="3" t="b">
        <f t="shared" si="85"/>
        <v>0</v>
      </c>
      <c r="K2748" s="1" t="b">
        <f>IF(AND(B2748&lt;&gt;"",COUNTIF(Buildings!B:B,B2748)=0),TRUE,FALSE)</f>
        <v>0</v>
      </c>
    </row>
    <row r="2749" spans="1:11" s="3" customFormat="1" ht="16.5" customHeight="1">
      <c r="A2749" s="96"/>
      <c r="B2749" s="194"/>
      <c r="C2749" s="195"/>
      <c r="D2749" s="195"/>
      <c r="E2749" s="195"/>
      <c r="F2749" s="196"/>
      <c r="G2749" s="197" t="str">
        <f t="shared" si="84"/>
        <v/>
      </c>
      <c r="H2749" s="203"/>
      <c r="I2749" s="97"/>
      <c r="J2749" s="3" t="b">
        <f t="shared" si="85"/>
        <v>0</v>
      </c>
      <c r="K2749" s="1" t="b">
        <f>IF(AND(B2749&lt;&gt;"",COUNTIF(Buildings!B:B,B2749)=0),TRUE,FALSE)</f>
        <v>0</v>
      </c>
    </row>
    <row r="2750" spans="1:11" s="3" customFormat="1" ht="16.5" customHeight="1">
      <c r="A2750" s="96"/>
      <c r="B2750" s="199"/>
      <c r="C2750" s="200"/>
      <c r="D2750" s="200"/>
      <c r="E2750" s="200"/>
      <c r="F2750" s="201"/>
      <c r="G2750" s="197" t="str">
        <f t="shared" si="84"/>
        <v/>
      </c>
      <c r="H2750" s="203"/>
      <c r="I2750" s="97"/>
      <c r="J2750" s="3" t="b">
        <f t="shared" si="85"/>
        <v>0</v>
      </c>
      <c r="K2750" s="1" t="b">
        <f>IF(AND(B2750&lt;&gt;"",COUNTIF(Buildings!B:B,B2750)=0),TRUE,FALSE)</f>
        <v>0</v>
      </c>
    </row>
    <row r="2751" spans="1:11" s="3" customFormat="1" ht="16.5" customHeight="1">
      <c r="A2751" s="96"/>
      <c r="B2751" s="194"/>
      <c r="C2751" s="195"/>
      <c r="D2751" s="195"/>
      <c r="E2751" s="195"/>
      <c r="F2751" s="196"/>
      <c r="G2751" s="197" t="str">
        <f t="shared" si="84"/>
        <v/>
      </c>
      <c r="H2751" s="203"/>
      <c r="I2751" s="97"/>
      <c r="J2751" s="3" t="b">
        <f t="shared" si="85"/>
        <v>0</v>
      </c>
      <c r="K2751" s="1" t="b">
        <f>IF(AND(B2751&lt;&gt;"",COUNTIF(Buildings!B:B,B2751)=0),TRUE,FALSE)</f>
        <v>0</v>
      </c>
    </row>
    <row r="2752" spans="1:11" s="3" customFormat="1" ht="16.5" customHeight="1">
      <c r="A2752" s="96"/>
      <c r="B2752" s="199"/>
      <c r="C2752" s="200"/>
      <c r="D2752" s="200"/>
      <c r="E2752" s="200"/>
      <c r="F2752" s="201"/>
      <c r="G2752" s="197" t="str">
        <f t="shared" si="84"/>
        <v/>
      </c>
      <c r="H2752" s="203"/>
      <c r="I2752" s="97"/>
      <c r="J2752" s="3" t="b">
        <f t="shared" si="85"/>
        <v>0</v>
      </c>
      <c r="K2752" s="1" t="b">
        <f>IF(AND(B2752&lt;&gt;"",COUNTIF(Buildings!B:B,B2752)=0),TRUE,FALSE)</f>
        <v>0</v>
      </c>
    </row>
    <row r="2753" spans="1:11" s="3" customFormat="1" ht="16.5" customHeight="1">
      <c r="A2753" s="96"/>
      <c r="B2753" s="194"/>
      <c r="C2753" s="195"/>
      <c r="D2753" s="195"/>
      <c r="E2753" s="195"/>
      <c r="F2753" s="196"/>
      <c r="G2753" s="197" t="str">
        <f t="shared" si="84"/>
        <v/>
      </c>
      <c r="H2753" s="203"/>
      <c r="I2753" s="97"/>
      <c r="J2753" s="3" t="b">
        <f t="shared" si="85"/>
        <v>0</v>
      </c>
      <c r="K2753" s="1" t="b">
        <f>IF(AND(B2753&lt;&gt;"",COUNTIF(Buildings!B:B,B2753)=0),TRUE,FALSE)</f>
        <v>0</v>
      </c>
    </row>
    <row r="2754" spans="1:11" s="3" customFormat="1" ht="16.5" customHeight="1">
      <c r="A2754" s="96"/>
      <c r="B2754" s="199"/>
      <c r="C2754" s="200"/>
      <c r="D2754" s="200"/>
      <c r="E2754" s="200"/>
      <c r="F2754" s="201"/>
      <c r="G2754" s="197" t="str">
        <f t="shared" si="84"/>
        <v/>
      </c>
      <c r="H2754" s="203"/>
      <c r="I2754" s="97"/>
      <c r="J2754" s="3" t="b">
        <f t="shared" si="85"/>
        <v>0</v>
      </c>
      <c r="K2754" s="1" t="b">
        <f>IF(AND(B2754&lt;&gt;"",COUNTIF(Buildings!B:B,B2754)=0),TRUE,FALSE)</f>
        <v>0</v>
      </c>
    </row>
    <row r="2755" spans="1:11" s="3" customFormat="1" ht="16.5" customHeight="1">
      <c r="A2755" s="96"/>
      <c r="B2755" s="194"/>
      <c r="C2755" s="195"/>
      <c r="D2755" s="195"/>
      <c r="E2755" s="195"/>
      <c r="F2755" s="196"/>
      <c r="G2755" s="197" t="str">
        <f t="shared" si="84"/>
        <v/>
      </c>
      <c r="H2755" s="203"/>
      <c r="I2755" s="97"/>
      <c r="J2755" s="3" t="b">
        <f t="shared" si="85"/>
        <v>0</v>
      </c>
      <c r="K2755" s="1" t="b">
        <f>IF(AND(B2755&lt;&gt;"",COUNTIF(Buildings!B:B,B2755)=0),TRUE,FALSE)</f>
        <v>0</v>
      </c>
    </row>
    <row r="2756" spans="1:11" s="3" customFormat="1" ht="16.5" customHeight="1">
      <c r="A2756" s="96"/>
      <c r="B2756" s="199"/>
      <c r="C2756" s="200"/>
      <c r="D2756" s="200"/>
      <c r="E2756" s="200"/>
      <c r="F2756" s="201"/>
      <c r="G2756" s="197" t="str">
        <f t="shared" ref="G2756:G2819" si="86">IF(F2756="","",F2756)</f>
        <v/>
      </c>
      <c r="H2756" s="203"/>
      <c r="I2756" s="97"/>
      <c r="J2756" s="3" t="b">
        <f t="shared" ref="J2756:J2819" si="87">IF(F2756=G2756,FALSE,TRUE)</f>
        <v>0</v>
      </c>
      <c r="K2756" s="1" t="b">
        <f>IF(AND(B2756&lt;&gt;"",COUNTIF(Buildings!B:B,B2756)=0),TRUE,FALSE)</f>
        <v>0</v>
      </c>
    </row>
    <row r="2757" spans="1:11" s="3" customFormat="1" ht="16.5" customHeight="1">
      <c r="A2757" s="96"/>
      <c r="B2757" s="194"/>
      <c r="C2757" s="195"/>
      <c r="D2757" s="195"/>
      <c r="E2757" s="195"/>
      <c r="F2757" s="196"/>
      <c r="G2757" s="197" t="str">
        <f t="shared" si="86"/>
        <v/>
      </c>
      <c r="H2757" s="203"/>
      <c r="I2757" s="97"/>
      <c r="J2757" s="3" t="b">
        <f t="shared" si="87"/>
        <v>0</v>
      </c>
      <c r="K2757" s="1" t="b">
        <f>IF(AND(B2757&lt;&gt;"",COUNTIF(Buildings!B:B,B2757)=0),TRUE,FALSE)</f>
        <v>0</v>
      </c>
    </row>
    <row r="2758" spans="1:11" s="3" customFormat="1" ht="16.5" customHeight="1">
      <c r="A2758" s="96"/>
      <c r="B2758" s="199"/>
      <c r="C2758" s="200"/>
      <c r="D2758" s="200"/>
      <c r="E2758" s="200"/>
      <c r="F2758" s="201"/>
      <c r="G2758" s="197" t="str">
        <f t="shared" si="86"/>
        <v/>
      </c>
      <c r="H2758" s="203"/>
      <c r="I2758" s="97"/>
      <c r="J2758" s="3" t="b">
        <f t="shared" si="87"/>
        <v>0</v>
      </c>
      <c r="K2758" s="1" t="b">
        <f>IF(AND(B2758&lt;&gt;"",COUNTIF(Buildings!B:B,B2758)=0),TRUE,FALSE)</f>
        <v>0</v>
      </c>
    </row>
    <row r="2759" spans="1:11" s="3" customFormat="1" ht="16.5" customHeight="1">
      <c r="A2759" s="96"/>
      <c r="B2759" s="194"/>
      <c r="C2759" s="195"/>
      <c r="D2759" s="195"/>
      <c r="E2759" s="195"/>
      <c r="F2759" s="196"/>
      <c r="G2759" s="197" t="str">
        <f t="shared" si="86"/>
        <v/>
      </c>
      <c r="H2759" s="203"/>
      <c r="I2759" s="97"/>
      <c r="J2759" s="3" t="b">
        <f t="shared" si="87"/>
        <v>0</v>
      </c>
      <c r="K2759" s="1" t="b">
        <f>IF(AND(B2759&lt;&gt;"",COUNTIF(Buildings!B:B,B2759)=0),TRUE,FALSE)</f>
        <v>0</v>
      </c>
    </row>
    <row r="2760" spans="1:11" s="3" customFormat="1" ht="16.5" customHeight="1">
      <c r="A2760" s="96"/>
      <c r="B2760" s="199"/>
      <c r="C2760" s="200"/>
      <c r="D2760" s="200"/>
      <c r="E2760" s="200"/>
      <c r="F2760" s="201"/>
      <c r="G2760" s="197" t="str">
        <f t="shared" si="86"/>
        <v/>
      </c>
      <c r="H2760" s="203"/>
      <c r="I2760" s="97"/>
      <c r="J2760" s="3" t="b">
        <f t="shared" si="87"/>
        <v>0</v>
      </c>
      <c r="K2760" s="1" t="b">
        <f>IF(AND(B2760&lt;&gt;"",COUNTIF(Buildings!B:B,B2760)=0),TRUE,FALSE)</f>
        <v>0</v>
      </c>
    </row>
    <row r="2761" spans="1:11" s="3" customFormat="1" ht="16.5" customHeight="1">
      <c r="A2761" s="96"/>
      <c r="B2761" s="194"/>
      <c r="C2761" s="195"/>
      <c r="D2761" s="195"/>
      <c r="E2761" s="195"/>
      <c r="F2761" s="196"/>
      <c r="G2761" s="197" t="str">
        <f t="shared" si="86"/>
        <v/>
      </c>
      <c r="H2761" s="203"/>
      <c r="I2761" s="97"/>
      <c r="J2761" s="3" t="b">
        <f t="shared" si="87"/>
        <v>0</v>
      </c>
      <c r="K2761" s="1" t="b">
        <f>IF(AND(B2761&lt;&gt;"",COUNTIF(Buildings!B:B,B2761)=0),TRUE,FALSE)</f>
        <v>0</v>
      </c>
    </row>
    <row r="2762" spans="1:11" s="3" customFormat="1" ht="16.5" customHeight="1">
      <c r="A2762" s="96"/>
      <c r="B2762" s="199"/>
      <c r="C2762" s="200"/>
      <c r="D2762" s="200"/>
      <c r="E2762" s="200"/>
      <c r="F2762" s="201"/>
      <c r="G2762" s="197" t="str">
        <f t="shared" si="86"/>
        <v/>
      </c>
      <c r="H2762" s="203"/>
      <c r="I2762" s="97"/>
      <c r="J2762" s="3" t="b">
        <f t="shared" si="87"/>
        <v>0</v>
      </c>
      <c r="K2762" s="1" t="b">
        <f>IF(AND(B2762&lt;&gt;"",COUNTIF(Buildings!B:B,B2762)=0),TRUE,FALSE)</f>
        <v>0</v>
      </c>
    </row>
    <row r="2763" spans="1:11" s="3" customFormat="1" ht="16.5" customHeight="1">
      <c r="A2763" s="96"/>
      <c r="B2763" s="194"/>
      <c r="C2763" s="195"/>
      <c r="D2763" s="195"/>
      <c r="E2763" s="195"/>
      <c r="F2763" s="196"/>
      <c r="G2763" s="197" t="str">
        <f t="shared" si="86"/>
        <v/>
      </c>
      <c r="H2763" s="203"/>
      <c r="I2763" s="97"/>
      <c r="J2763" s="3" t="b">
        <f t="shared" si="87"/>
        <v>0</v>
      </c>
      <c r="K2763" s="1" t="b">
        <f>IF(AND(B2763&lt;&gt;"",COUNTIF(Buildings!B:B,B2763)=0),TRUE,FALSE)</f>
        <v>0</v>
      </c>
    </row>
    <row r="2764" spans="1:11" s="3" customFormat="1" ht="16.5" customHeight="1">
      <c r="A2764" s="96"/>
      <c r="B2764" s="199"/>
      <c r="C2764" s="200"/>
      <c r="D2764" s="200"/>
      <c r="E2764" s="200"/>
      <c r="F2764" s="201"/>
      <c r="G2764" s="197" t="str">
        <f t="shared" si="86"/>
        <v/>
      </c>
      <c r="H2764" s="203"/>
      <c r="I2764" s="97"/>
      <c r="J2764" s="3" t="b">
        <f t="shared" si="87"/>
        <v>0</v>
      </c>
      <c r="K2764" s="1" t="b">
        <f>IF(AND(B2764&lt;&gt;"",COUNTIF(Buildings!B:B,B2764)=0),TRUE,FALSE)</f>
        <v>0</v>
      </c>
    </row>
    <row r="2765" spans="1:11" s="3" customFormat="1" ht="16.5" customHeight="1">
      <c r="A2765" s="96"/>
      <c r="B2765" s="194"/>
      <c r="C2765" s="195"/>
      <c r="D2765" s="195"/>
      <c r="E2765" s="195"/>
      <c r="F2765" s="196"/>
      <c r="G2765" s="197" t="str">
        <f t="shared" si="86"/>
        <v/>
      </c>
      <c r="H2765" s="203"/>
      <c r="I2765" s="97"/>
      <c r="J2765" s="3" t="b">
        <f t="shared" si="87"/>
        <v>0</v>
      </c>
      <c r="K2765" s="1" t="b">
        <f>IF(AND(B2765&lt;&gt;"",COUNTIF(Buildings!B:B,B2765)=0),TRUE,FALSE)</f>
        <v>0</v>
      </c>
    </row>
    <row r="2766" spans="1:11" s="3" customFormat="1" ht="16.5" customHeight="1">
      <c r="A2766" s="96"/>
      <c r="B2766" s="199"/>
      <c r="C2766" s="200"/>
      <c r="D2766" s="200"/>
      <c r="E2766" s="200"/>
      <c r="F2766" s="201"/>
      <c r="G2766" s="197" t="str">
        <f t="shared" si="86"/>
        <v/>
      </c>
      <c r="H2766" s="203"/>
      <c r="I2766" s="97"/>
      <c r="J2766" s="3" t="b">
        <f t="shared" si="87"/>
        <v>0</v>
      </c>
      <c r="K2766" s="1" t="b">
        <f>IF(AND(B2766&lt;&gt;"",COUNTIF(Buildings!B:B,B2766)=0),TRUE,FALSE)</f>
        <v>0</v>
      </c>
    </row>
    <row r="2767" spans="1:11" s="3" customFormat="1" ht="16.5" customHeight="1">
      <c r="A2767" s="96"/>
      <c r="B2767" s="194"/>
      <c r="C2767" s="195"/>
      <c r="D2767" s="195"/>
      <c r="E2767" s="195"/>
      <c r="F2767" s="196"/>
      <c r="G2767" s="197" t="str">
        <f t="shared" si="86"/>
        <v/>
      </c>
      <c r="H2767" s="203"/>
      <c r="I2767" s="97"/>
      <c r="J2767" s="3" t="b">
        <f t="shared" si="87"/>
        <v>0</v>
      </c>
      <c r="K2767" s="1" t="b">
        <f>IF(AND(B2767&lt;&gt;"",COUNTIF(Buildings!B:B,B2767)=0),TRUE,FALSE)</f>
        <v>0</v>
      </c>
    </row>
    <row r="2768" spans="1:11" s="3" customFormat="1" ht="16.5" customHeight="1">
      <c r="A2768" s="96"/>
      <c r="B2768" s="199"/>
      <c r="C2768" s="200"/>
      <c r="D2768" s="200"/>
      <c r="E2768" s="200"/>
      <c r="F2768" s="201"/>
      <c r="G2768" s="197" t="str">
        <f t="shared" si="86"/>
        <v/>
      </c>
      <c r="H2768" s="203"/>
      <c r="I2768" s="97"/>
      <c r="J2768" s="3" t="b">
        <f t="shared" si="87"/>
        <v>0</v>
      </c>
      <c r="K2768" s="1" t="b">
        <f>IF(AND(B2768&lt;&gt;"",COUNTIF(Buildings!B:B,B2768)=0),TRUE,FALSE)</f>
        <v>0</v>
      </c>
    </row>
    <row r="2769" spans="1:11" s="3" customFormat="1" ht="16.5" customHeight="1">
      <c r="A2769" s="96"/>
      <c r="B2769" s="194"/>
      <c r="C2769" s="195"/>
      <c r="D2769" s="195"/>
      <c r="E2769" s="195"/>
      <c r="F2769" s="196"/>
      <c r="G2769" s="197" t="str">
        <f t="shared" si="86"/>
        <v/>
      </c>
      <c r="H2769" s="203"/>
      <c r="I2769" s="97"/>
      <c r="J2769" s="3" t="b">
        <f t="shared" si="87"/>
        <v>0</v>
      </c>
      <c r="K2769" s="1" t="b">
        <f>IF(AND(B2769&lt;&gt;"",COUNTIF(Buildings!B:B,B2769)=0),TRUE,FALSE)</f>
        <v>0</v>
      </c>
    </row>
    <row r="2770" spans="1:11" s="3" customFormat="1" ht="16.5" customHeight="1">
      <c r="A2770" s="96"/>
      <c r="B2770" s="199"/>
      <c r="C2770" s="200"/>
      <c r="D2770" s="200"/>
      <c r="E2770" s="200"/>
      <c r="F2770" s="201"/>
      <c r="G2770" s="197" t="str">
        <f t="shared" si="86"/>
        <v/>
      </c>
      <c r="H2770" s="203"/>
      <c r="I2770" s="97"/>
      <c r="J2770" s="3" t="b">
        <f t="shared" si="87"/>
        <v>0</v>
      </c>
      <c r="K2770" s="1" t="b">
        <f>IF(AND(B2770&lt;&gt;"",COUNTIF(Buildings!B:B,B2770)=0),TRUE,FALSE)</f>
        <v>0</v>
      </c>
    </row>
    <row r="2771" spans="1:11" s="3" customFormat="1" ht="16.5" customHeight="1">
      <c r="A2771" s="96"/>
      <c r="B2771" s="194"/>
      <c r="C2771" s="195"/>
      <c r="D2771" s="195"/>
      <c r="E2771" s="195"/>
      <c r="F2771" s="196"/>
      <c r="G2771" s="197" t="str">
        <f t="shared" si="86"/>
        <v/>
      </c>
      <c r="H2771" s="203"/>
      <c r="I2771" s="97"/>
      <c r="J2771" s="3" t="b">
        <f t="shared" si="87"/>
        <v>0</v>
      </c>
      <c r="K2771" s="1" t="b">
        <f>IF(AND(B2771&lt;&gt;"",COUNTIF(Buildings!B:B,B2771)=0),TRUE,FALSE)</f>
        <v>0</v>
      </c>
    </row>
    <row r="2772" spans="1:11" s="3" customFormat="1" ht="16.5" customHeight="1">
      <c r="A2772" s="96"/>
      <c r="B2772" s="199"/>
      <c r="C2772" s="200"/>
      <c r="D2772" s="200"/>
      <c r="E2772" s="200"/>
      <c r="F2772" s="201"/>
      <c r="G2772" s="197" t="str">
        <f t="shared" si="86"/>
        <v/>
      </c>
      <c r="H2772" s="203"/>
      <c r="I2772" s="97"/>
      <c r="J2772" s="3" t="b">
        <f t="shared" si="87"/>
        <v>0</v>
      </c>
      <c r="K2772" s="1" t="b">
        <f>IF(AND(B2772&lt;&gt;"",COUNTIF(Buildings!B:B,B2772)=0),TRUE,FALSE)</f>
        <v>0</v>
      </c>
    </row>
    <row r="2773" spans="1:11" s="3" customFormat="1" ht="16.5" customHeight="1">
      <c r="A2773" s="96"/>
      <c r="B2773" s="194"/>
      <c r="C2773" s="195"/>
      <c r="D2773" s="195"/>
      <c r="E2773" s="195"/>
      <c r="F2773" s="196"/>
      <c r="G2773" s="197" t="str">
        <f t="shared" si="86"/>
        <v/>
      </c>
      <c r="H2773" s="203"/>
      <c r="I2773" s="97"/>
      <c r="J2773" s="3" t="b">
        <f t="shared" si="87"/>
        <v>0</v>
      </c>
      <c r="K2773" s="1" t="b">
        <f>IF(AND(B2773&lt;&gt;"",COUNTIF(Buildings!B:B,B2773)=0),TRUE,FALSE)</f>
        <v>0</v>
      </c>
    </row>
    <row r="2774" spans="1:11" s="3" customFormat="1" ht="16.5" customHeight="1">
      <c r="A2774" s="96"/>
      <c r="B2774" s="199"/>
      <c r="C2774" s="200"/>
      <c r="D2774" s="200"/>
      <c r="E2774" s="200"/>
      <c r="F2774" s="201"/>
      <c r="G2774" s="197" t="str">
        <f t="shared" si="86"/>
        <v/>
      </c>
      <c r="H2774" s="203"/>
      <c r="I2774" s="97"/>
      <c r="J2774" s="3" t="b">
        <f t="shared" si="87"/>
        <v>0</v>
      </c>
      <c r="K2774" s="1" t="b">
        <f>IF(AND(B2774&lt;&gt;"",COUNTIF(Buildings!B:B,B2774)=0),TRUE,FALSE)</f>
        <v>0</v>
      </c>
    </row>
    <row r="2775" spans="1:11" s="3" customFormat="1" ht="16.5" customHeight="1">
      <c r="A2775" s="96"/>
      <c r="B2775" s="194"/>
      <c r="C2775" s="195"/>
      <c r="D2775" s="195"/>
      <c r="E2775" s="195"/>
      <c r="F2775" s="196"/>
      <c r="G2775" s="197" t="str">
        <f t="shared" si="86"/>
        <v/>
      </c>
      <c r="H2775" s="203"/>
      <c r="I2775" s="97"/>
      <c r="J2775" s="3" t="b">
        <f t="shared" si="87"/>
        <v>0</v>
      </c>
      <c r="K2775" s="1" t="b">
        <f>IF(AND(B2775&lt;&gt;"",COUNTIF(Buildings!B:B,B2775)=0),TRUE,FALSE)</f>
        <v>0</v>
      </c>
    </row>
    <row r="2776" spans="1:11" s="3" customFormat="1" ht="16.5" customHeight="1">
      <c r="A2776" s="96"/>
      <c r="B2776" s="199"/>
      <c r="C2776" s="200"/>
      <c r="D2776" s="200"/>
      <c r="E2776" s="200"/>
      <c r="F2776" s="201"/>
      <c r="G2776" s="197" t="str">
        <f t="shared" si="86"/>
        <v/>
      </c>
      <c r="H2776" s="203"/>
      <c r="I2776" s="97"/>
      <c r="J2776" s="3" t="b">
        <f t="shared" si="87"/>
        <v>0</v>
      </c>
      <c r="K2776" s="1" t="b">
        <f>IF(AND(B2776&lt;&gt;"",COUNTIF(Buildings!B:B,B2776)=0),TRUE,FALSE)</f>
        <v>0</v>
      </c>
    </row>
    <row r="2777" spans="1:11" s="3" customFormat="1" ht="16.5" customHeight="1">
      <c r="A2777" s="96"/>
      <c r="B2777" s="194"/>
      <c r="C2777" s="195"/>
      <c r="D2777" s="195"/>
      <c r="E2777" s="195"/>
      <c r="F2777" s="196"/>
      <c r="G2777" s="197" t="str">
        <f t="shared" si="86"/>
        <v/>
      </c>
      <c r="H2777" s="203"/>
      <c r="I2777" s="97"/>
      <c r="J2777" s="3" t="b">
        <f t="shared" si="87"/>
        <v>0</v>
      </c>
      <c r="K2777" s="1" t="b">
        <f>IF(AND(B2777&lt;&gt;"",COUNTIF(Buildings!B:B,B2777)=0),TRUE,FALSE)</f>
        <v>0</v>
      </c>
    </row>
    <row r="2778" spans="1:11" s="3" customFormat="1" ht="16.5" customHeight="1">
      <c r="A2778" s="96"/>
      <c r="B2778" s="199"/>
      <c r="C2778" s="200"/>
      <c r="D2778" s="200"/>
      <c r="E2778" s="200"/>
      <c r="F2778" s="201"/>
      <c r="G2778" s="197" t="str">
        <f t="shared" si="86"/>
        <v/>
      </c>
      <c r="H2778" s="203"/>
      <c r="I2778" s="97"/>
      <c r="J2778" s="3" t="b">
        <f t="shared" si="87"/>
        <v>0</v>
      </c>
      <c r="K2778" s="1" t="b">
        <f>IF(AND(B2778&lt;&gt;"",COUNTIF(Buildings!B:B,B2778)=0),TRUE,FALSE)</f>
        <v>0</v>
      </c>
    </row>
    <row r="2779" spans="1:11" s="3" customFormat="1" ht="16.5" customHeight="1">
      <c r="A2779" s="96"/>
      <c r="B2779" s="194"/>
      <c r="C2779" s="195"/>
      <c r="D2779" s="195"/>
      <c r="E2779" s="195"/>
      <c r="F2779" s="196"/>
      <c r="G2779" s="197" t="str">
        <f t="shared" si="86"/>
        <v/>
      </c>
      <c r="H2779" s="203"/>
      <c r="I2779" s="97"/>
      <c r="J2779" s="3" t="b">
        <f t="shared" si="87"/>
        <v>0</v>
      </c>
      <c r="K2779" s="1" t="b">
        <f>IF(AND(B2779&lt;&gt;"",COUNTIF(Buildings!B:B,B2779)=0),TRUE,FALSE)</f>
        <v>0</v>
      </c>
    </row>
    <row r="2780" spans="1:11" s="3" customFormat="1" ht="16.5" customHeight="1">
      <c r="A2780" s="96"/>
      <c r="B2780" s="199"/>
      <c r="C2780" s="200"/>
      <c r="D2780" s="200"/>
      <c r="E2780" s="200"/>
      <c r="F2780" s="201"/>
      <c r="G2780" s="197" t="str">
        <f t="shared" si="86"/>
        <v/>
      </c>
      <c r="H2780" s="203"/>
      <c r="I2780" s="97"/>
      <c r="J2780" s="3" t="b">
        <f t="shared" si="87"/>
        <v>0</v>
      </c>
      <c r="K2780" s="1" t="b">
        <f>IF(AND(B2780&lt;&gt;"",COUNTIF(Buildings!B:B,B2780)=0),TRUE,FALSE)</f>
        <v>0</v>
      </c>
    </row>
    <row r="2781" spans="1:11" s="3" customFormat="1" ht="16.5" customHeight="1">
      <c r="A2781" s="96"/>
      <c r="B2781" s="194"/>
      <c r="C2781" s="195"/>
      <c r="D2781" s="195"/>
      <c r="E2781" s="195"/>
      <c r="F2781" s="196"/>
      <c r="G2781" s="197" t="str">
        <f t="shared" si="86"/>
        <v/>
      </c>
      <c r="H2781" s="203"/>
      <c r="I2781" s="97"/>
      <c r="J2781" s="3" t="b">
        <f t="shared" si="87"/>
        <v>0</v>
      </c>
      <c r="K2781" s="1" t="b">
        <f>IF(AND(B2781&lt;&gt;"",COUNTIF(Buildings!B:B,B2781)=0),TRUE,FALSE)</f>
        <v>0</v>
      </c>
    </row>
    <row r="2782" spans="1:11" s="3" customFormat="1" ht="16.5" customHeight="1">
      <c r="A2782" s="96"/>
      <c r="B2782" s="199"/>
      <c r="C2782" s="200"/>
      <c r="D2782" s="200"/>
      <c r="E2782" s="200"/>
      <c r="F2782" s="201"/>
      <c r="G2782" s="197" t="str">
        <f t="shared" si="86"/>
        <v/>
      </c>
      <c r="H2782" s="203"/>
      <c r="I2782" s="97"/>
      <c r="J2782" s="3" t="b">
        <f t="shared" si="87"/>
        <v>0</v>
      </c>
      <c r="K2782" s="1" t="b">
        <f>IF(AND(B2782&lt;&gt;"",COUNTIF(Buildings!B:B,B2782)=0),TRUE,FALSE)</f>
        <v>0</v>
      </c>
    </row>
    <row r="2783" spans="1:11" s="3" customFormat="1" ht="16.5" customHeight="1">
      <c r="A2783" s="96"/>
      <c r="B2783" s="194"/>
      <c r="C2783" s="195"/>
      <c r="D2783" s="195"/>
      <c r="E2783" s="195"/>
      <c r="F2783" s="196"/>
      <c r="G2783" s="197" t="str">
        <f t="shared" si="86"/>
        <v/>
      </c>
      <c r="H2783" s="203"/>
      <c r="I2783" s="97"/>
      <c r="J2783" s="3" t="b">
        <f t="shared" si="87"/>
        <v>0</v>
      </c>
      <c r="K2783" s="1" t="b">
        <f>IF(AND(B2783&lt;&gt;"",COUNTIF(Buildings!B:B,B2783)=0),TRUE,FALSE)</f>
        <v>0</v>
      </c>
    </row>
    <row r="2784" spans="1:11" s="3" customFormat="1" ht="16.5" customHeight="1">
      <c r="A2784" s="96"/>
      <c r="B2784" s="199"/>
      <c r="C2784" s="200"/>
      <c r="D2784" s="200"/>
      <c r="E2784" s="200"/>
      <c r="F2784" s="201"/>
      <c r="G2784" s="197" t="str">
        <f t="shared" si="86"/>
        <v/>
      </c>
      <c r="H2784" s="203"/>
      <c r="I2784" s="97"/>
      <c r="J2784" s="3" t="b">
        <f t="shared" si="87"/>
        <v>0</v>
      </c>
      <c r="K2784" s="1" t="b">
        <f>IF(AND(B2784&lt;&gt;"",COUNTIF(Buildings!B:B,B2784)=0),TRUE,FALSE)</f>
        <v>0</v>
      </c>
    </row>
    <row r="2785" spans="1:11" s="3" customFormat="1" ht="16.5" customHeight="1">
      <c r="A2785" s="96"/>
      <c r="B2785" s="194"/>
      <c r="C2785" s="195"/>
      <c r="D2785" s="195"/>
      <c r="E2785" s="195"/>
      <c r="F2785" s="196"/>
      <c r="G2785" s="197" t="str">
        <f t="shared" si="86"/>
        <v/>
      </c>
      <c r="H2785" s="203"/>
      <c r="I2785" s="97"/>
      <c r="J2785" s="3" t="b">
        <f t="shared" si="87"/>
        <v>0</v>
      </c>
      <c r="K2785" s="1" t="b">
        <f>IF(AND(B2785&lt;&gt;"",COUNTIF(Buildings!B:B,B2785)=0),TRUE,FALSE)</f>
        <v>0</v>
      </c>
    </row>
    <row r="2786" spans="1:11" s="3" customFormat="1" ht="16.5" customHeight="1">
      <c r="A2786" s="96"/>
      <c r="B2786" s="199"/>
      <c r="C2786" s="200"/>
      <c r="D2786" s="200"/>
      <c r="E2786" s="200"/>
      <c r="F2786" s="201"/>
      <c r="G2786" s="197" t="str">
        <f t="shared" si="86"/>
        <v/>
      </c>
      <c r="H2786" s="203"/>
      <c r="I2786" s="97"/>
      <c r="J2786" s="3" t="b">
        <f t="shared" si="87"/>
        <v>0</v>
      </c>
      <c r="K2786" s="1" t="b">
        <f>IF(AND(B2786&lt;&gt;"",COUNTIF(Buildings!B:B,B2786)=0),TRUE,FALSE)</f>
        <v>0</v>
      </c>
    </row>
    <row r="2787" spans="1:11" s="3" customFormat="1" ht="16.5" customHeight="1">
      <c r="A2787" s="96"/>
      <c r="B2787" s="194"/>
      <c r="C2787" s="195"/>
      <c r="D2787" s="195"/>
      <c r="E2787" s="195"/>
      <c r="F2787" s="196"/>
      <c r="G2787" s="197" t="str">
        <f t="shared" si="86"/>
        <v/>
      </c>
      <c r="H2787" s="203"/>
      <c r="I2787" s="97"/>
      <c r="J2787" s="3" t="b">
        <f t="shared" si="87"/>
        <v>0</v>
      </c>
      <c r="K2787" s="1" t="b">
        <f>IF(AND(B2787&lt;&gt;"",COUNTIF(Buildings!B:B,B2787)=0),TRUE,FALSE)</f>
        <v>0</v>
      </c>
    </row>
    <row r="2788" spans="1:11" s="3" customFormat="1" ht="16.5" customHeight="1">
      <c r="A2788" s="96"/>
      <c r="B2788" s="199"/>
      <c r="C2788" s="200"/>
      <c r="D2788" s="200"/>
      <c r="E2788" s="200"/>
      <c r="F2788" s="201"/>
      <c r="G2788" s="197" t="str">
        <f t="shared" si="86"/>
        <v/>
      </c>
      <c r="H2788" s="203"/>
      <c r="I2788" s="97"/>
      <c r="J2788" s="3" t="b">
        <f t="shared" si="87"/>
        <v>0</v>
      </c>
      <c r="K2788" s="1" t="b">
        <f>IF(AND(B2788&lt;&gt;"",COUNTIF(Buildings!B:B,B2788)=0),TRUE,FALSE)</f>
        <v>0</v>
      </c>
    </row>
    <row r="2789" spans="1:11" s="3" customFormat="1" ht="16.5" customHeight="1">
      <c r="A2789" s="96"/>
      <c r="B2789" s="194"/>
      <c r="C2789" s="195"/>
      <c r="D2789" s="195"/>
      <c r="E2789" s="195"/>
      <c r="F2789" s="196"/>
      <c r="G2789" s="197" t="str">
        <f t="shared" si="86"/>
        <v/>
      </c>
      <c r="H2789" s="203"/>
      <c r="I2789" s="97"/>
      <c r="J2789" s="3" t="b">
        <f t="shared" si="87"/>
        <v>0</v>
      </c>
      <c r="K2789" s="1" t="b">
        <f>IF(AND(B2789&lt;&gt;"",COUNTIF(Buildings!B:B,B2789)=0),TRUE,FALSE)</f>
        <v>0</v>
      </c>
    </row>
    <row r="2790" spans="1:11" s="3" customFormat="1" ht="16.5" customHeight="1">
      <c r="A2790" s="96"/>
      <c r="B2790" s="199"/>
      <c r="C2790" s="200"/>
      <c r="D2790" s="200"/>
      <c r="E2790" s="200"/>
      <c r="F2790" s="201"/>
      <c r="G2790" s="197" t="str">
        <f t="shared" si="86"/>
        <v/>
      </c>
      <c r="H2790" s="203"/>
      <c r="I2790" s="97"/>
      <c r="J2790" s="3" t="b">
        <f t="shared" si="87"/>
        <v>0</v>
      </c>
      <c r="K2790" s="1" t="b">
        <f>IF(AND(B2790&lt;&gt;"",COUNTIF(Buildings!B:B,B2790)=0),TRUE,FALSE)</f>
        <v>0</v>
      </c>
    </row>
    <row r="2791" spans="1:11" s="3" customFormat="1" ht="16.5" customHeight="1">
      <c r="A2791" s="96"/>
      <c r="B2791" s="194"/>
      <c r="C2791" s="195"/>
      <c r="D2791" s="195"/>
      <c r="E2791" s="195"/>
      <c r="F2791" s="196"/>
      <c r="G2791" s="197" t="str">
        <f t="shared" si="86"/>
        <v/>
      </c>
      <c r="H2791" s="203"/>
      <c r="I2791" s="97"/>
      <c r="J2791" s="3" t="b">
        <f t="shared" si="87"/>
        <v>0</v>
      </c>
      <c r="K2791" s="1" t="b">
        <f>IF(AND(B2791&lt;&gt;"",COUNTIF(Buildings!B:B,B2791)=0),TRUE,FALSE)</f>
        <v>0</v>
      </c>
    </row>
    <row r="2792" spans="1:11" s="3" customFormat="1" ht="16.5" customHeight="1">
      <c r="A2792" s="96"/>
      <c r="B2792" s="199"/>
      <c r="C2792" s="200"/>
      <c r="D2792" s="200"/>
      <c r="E2792" s="200"/>
      <c r="F2792" s="201"/>
      <c r="G2792" s="197" t="str">
        <f t="shared" si="86"/>
        <v/>
      </c>
      <c r="H2792" s="203"/>
      <c r="I2792" s="97"/>
      <c r="J2792" s="3" t="b">
        <f t="shared" si="87"/>
        <v>0</v>
      </c>
      <c r="K2792" s="1" t="b">
        <f>IF(AND(B2792&lt;&gt;"",COUNTIF(Buildings!B:B,B2792)=0),TRUE,FALSE)</f>
        <v>0</v>
      </c>
    </row>
    <row r="2793" spans="1:11" s="3" customFormat="1" ht="16.5" customHeight="1">
      <c r="A2793" s="96"/>
      <c r="B2793" s="194"/>
      <c r="C2793" s="195"/>
      <c r="D2793" s="195"/>
      <c r="E2793" s="195"/>
      <c r="F2793" s="196"/>
      <c r="G2793" s="197" t="str">
        <f t="shared" si="86"/>
        <v/>
      </c>
      <c r="H2793" s="203"/>
      <c r="I2793" s="97"/>
      <c r="J2793" s="3" t="b">
        <f t="shared" si="87"/>
        <v>0</v>
      </c>
      <c r="K2793" s="1" t="b">
        <f>IF(AND(B2793&lt;&gt;"",COUNTIF(Buildings!B:B,B2793)=0),TRUE,FALSE)</f>
        <v>0</v>
      </c>
    </row>
    <row r="2794" spans="1:11" s="3" customFormat="1" ht="16.5" customHeight="1">
      <c r="A2794" s="96"/>
      <c r="B2794" s="199"/>
      <c r="C2794" s="200"/>
      <c r="D2794" s="200"/>
      <c r="E2794" s="200"/>
      <c r="F2794" s="201"/>
      <c r="G2794" s="197" t="str">
        <f t="shared" si="86"/>
        <v/>
      </c>
      <c r="H2794" s="203"/>
      <c r="I2794" s="97"/>
      <c r="J2794" s="3" t="b">
        <f t="shared" si="87"/>
        <v>0</v>
      </c>
      <c r="K2794" s="1" t="b">
        <f>IF(AND(B2794&lt;&gt;"",COUNTIF(Buildings!B:B,B2794)=0),TRUE,FALSE)</f>
        <v>0</v>
      </c>
    </row>
    <row r="2795" spans="1:11" s="3" customFormat="1" ht="16.5" customHeight="1">
      <c r="A2795" s="96"/>
      <c r="B2795" s="194"/>
      <c r="C2795" s="195"/>
      <c r="D2795" s="195"/>
      <c r="E2795" s="195"/>
      <c r="F2795" s="196"/>
      <c r="G2795" s="197" t="str">
        <f t="shared" si="86"/>
        <v/>
      </c>
      <c r="H2795" s="203"/>
      <c r="I2795" s="97"/>
      <c r="J2795" s="3" t="b">
        <f t="shared" si="87"/>
        <v>0</v>
      </c>
      <c r="K2795" s="1" t="b">
        <f>IF(AND(B2795&lt;&gt;"",COUNTIF(Buildings!B:B,B2795)=0),TRUE,FALSE)</f>
        <v>0</v>
      </c>
    </row>
    <row r="2796" spans="1:11" s="3" customFormat="1" ht="16.5" customHeight="1">
      <c r="A2796" s="96"/>
      <c r="B2796" s="199"/>
      <c r="C2796" s="200"/>
      <c r="D2796" s="200"/>
      <c r="E2796" s="200"/>
      <c r="F2796" s="201"/>
      <c r="G2796" s="197" t="str">
        <f t="shared" si="86"/>
        <v/>
      </c>
      <c r="H2796" s="203"/>
      <c r="I2796" s="97"/>
      <c r="J2796" s="3" t="b">
        <f t="shared" si="87"/>
        <v>0</v>
      </c>
      <c r="K2796" s="1" t="b">
        <f>IF(AND(B2796&lt;&gt;"",COUNTIF(Buildings!B:B,B2796)=0),TRUE,FALSE)</f>
        <v>0</v>
      </c>
    </row>
    <row r="2797" spans="1:11" s="3" customFormat="1" ht="16.5" customHeight="1">
      <c r="A2797" s="96"/>
      <c r="B2797" s="194"/>
      <c r="C2797" s="195"/>
      <c r="D2797" s="195"/>
      <c r="E2797" s="195"/>
      <c r="F2797" s="196"/>
      <c r="G2797" s="197" t="str">
        <f t="shared" si="86"/>
        <v/>
      </c>
      <c r="H2797" s="203"/>
      <c r="I2797" s="97"/>
      <c r="J2797" s="3" t="b">
        <f t="shared" si="87"/>
        <v>0</v>
      </c>
      <c r="K2797" s="1" t="b">
        <f>IF(AND(B2797&lt;&gt;"",COUNTIF(Buildings!B:B,B2797)=0),TRUE,FALSE)</f>
        <v>0</v>
      </c>
    </row>
    <row r="2798" spans="1:11" s="3" customFormat="1" ht="16.5" customHeight="1">
      <c r="A2798" s="96"/>
      <c r="B2798" s="199"/>
      <c r="C2798" s="200"/>
      <c r="D2798" s="200"/>
      <c r="E2798" s="200"/>
      <c r="F2798" s="201"/>
      <c r="G2798" s="197" t="str">
        <f t="shared" si="86"/>
        <v/>
      </c>
      <c r="H2798" s="203"/>
      <c r="I2798" s="97"/>
      <c r="J2798" s="3" t="b">
        <f t="shared" si="87"/>
        <v>0</v>
      </c>
      <c r="K2798" s="1" t="b">
        <f>IF(AND(B2798&lt;&gt;"",COUNTIF(Buildings!B:B,B2798)=0),TRUE,FALSE)</f>
        <v>0</v>
      </c>
    </row>
    <row r="2799" spans="1:11" s="3" customFormat="1" ht="16.5" customHeight="1">
      <c r="A2799" s="96"/>
      <c r="B2799" s="194"/>
      <c r="C2799" s="195"/>
      <c r="D2799" s="195"/>
      <c r="E2799" s="195"/>
      <c r="F2799" s="196"/>
      <c r="G2799" s="197" t="str">
        <f t="shared" si="86"/>
        <v/>
      </c>
      <c r="H2799" s="203"/>
      <c r="I2799" s="97"/>
      <c r="J2799" s="3" t="b">
        <f t="shared" si="87"/>
        <v>0</v>
      </c>
      <c r="K2799" s="1" t="b">
        <f>IF(AND(B2799&lt;&gt;"",COUNTIF(Buildings!B:B,B2799)=0),TRUE,FALSE)</f>
        <v>0</v>
      </c>
    </row>
    <row r="2800" spans="1:11" s="3" customFormat="1" ht="16.5" customHeight="1">
      <c r="A2800" s="96"/>
      <c r="B2800" s="199"/>
      <c r="C2800" s="200"/>
      <c r="D2800" s="200"/>
      <c r="E2800" s="200"/>
      <c r="F2800" s="201"/>
      <c r="G2800" s="197" t="str">
        <f t="shared" si="86"/>
        <v/>
      </c>
      <c r="H2800" s="203"/>
      <c r="I2800" s="97"/>
      <c r="J2800" s="3" t="b">
        <f t="shared" si="87"/>
        <v>0</v>
      </c>
      <c r="K2800" s="1" t="b">
        <f>IF(AND(B2800&lt;&gt;"",COUNTIF(Buildings!B:B,B2800)=0),TRUE,FALSE)</f>
        <v>0</v>
      </c>
    </row>
    <row r="2801" spans="1:11" s="3" customFormat="1" ht="16.5" customHeight="1">
      <c r="A2801" s="96"/>
      <c r="B2801" s="194"/>
      <c r="C2801" s="195"/>
      <c r="D2801" s="195"/>
      <c r="E2801" s="195"/>
      <c r="F2801" s="196"/>
      <c r="G2801" s="197" t="str">
        <f t="shared" si="86"/>
        <v/>
      </c>
      <c r="H2801" s="203"/>
      <c r="I2801" s="97"/>
      <c r="J2801" s="3" t="b">
        <f t="shared" si="87"/>
        <v>0</v>
      </c>
      <c r="K2801" s="1" t="b">
        <f>IF(AND(B2801&lt;&gt;"",COUNTIF(Buildings!B:B,B2801)=0),TRUE,FALSE)</f>
        <v>0</v>
      </c>
    </row>
    <row r="2802" spans="1:11" s="3" customFormat="1" ht="16.5" customHeight="1">
      <c r="A2802" s="96"/>
      <c r="B2802" s="199"/>
      <c r="C2802" s="200"/>
      <c r="D2802" s="200"/>
      <c r="E2802" s="200"/>
      <c r="F2802" s="201"/>
      <c r="G2802" s="197" t="str">
        <f t="shared" si="86"/>
        <v/>
      </c>
      <c r="H2802" s="203"/>
      <c r="I2802" s="97"/>
      <c r="J2802" s="3" t="b">
        <f t="shared" si="87"/>
        <v>0</v>
      </c>
      <c r="K2802" s="1" t="b">
        <f>IF(AND(B2802&lt;&gt;"",COUNTIF(Buildings!B:B,B2802)=0),TRUE,FALSE)</f>
        <v>0</v>
      </c>
    </row>
    <row r="2803" spans="1:11" s="3" customFormat="1" ht="16.5" customHeight="1">
      <c r="A2803" s="96"/>
      <c r="B2803" s="194"/>
      <c r="C2803" s="195"/>
      <c r="D2803" s="195"/>
      <c r="E2803" s="195"/>
      <c r="F2803" s="196"/>
      <c r="G2803" s="197" t="str">
        <f t="shared" si="86"/>
        <v/>
      </c>
      <c r="H2803" s="203"/>
      <c r="I2803" s="97"/>
      <c r="J2803" s="3" t="b">
        <f t="shared" si="87"/>
        <v>0</v>
      </c>
      <c r="K2803" s="1" t="b">
        <f>IF(AND(B2803&lt;&gt;"",COUNTIF(Buildings!B:B,B2803)=0),TRUE,FALSE)</f>
        <v>0</v>
      </c>
    </row>
    <row r="2804" spans="1:11" s="3" customFormat="1" ht="16.5" customHeight="1">
      <c r="A2804" s="96"/>
      <c r="B2804" s="199"/>
      <c r="C2804" s="200"/>
      <c r="D2804" s="200"/>
      <c r="E2804" s="200"/>
      <c r="F2804" s="201"/>
      <c r="G2804" s="197" t="str">
        <f t="shared" si="86"/>
        <v/>
      </c>
      <c r="H2804" s="203"/>
      <c r="I2804" s="97"/>
      <c r="J2804" s="3" t="b">
        <f t="shared" si="87"/>
        <v>0</v>
      </c>
      <c r="K2804" s="1" t="b">
        <f>IF(AND(B2804&lt;&gt;"",COUNTIF(Buildings!B:B,B2804)=0),TRUE,FALSE)</f>
        <v>0</v>
      </c>
    </row>
    <row r="2805" spans="1:11" s="3" customFormat="1" ht="16.5" customHeight="1">
      <c r="A2805" s="96"/>
      <c r="B2805" s="194"/>
      <c r="C2805" s="195"/>
      <c r="D2805" s="195"/>
      <c r="E2805" s="195"/>
      <c r="F2805" s="196"/>
      <c r="G2805" s="197" t="str">
        <f t="shared" si="86"/>
        <v/>
      </c>
      <c r="H2805" s="203"/>
      <c r="I2805" s="97"/>
      <c r="J2805" s="3" t="b">
        <f t="shared" si="87"/>
        <v>0</v>
      </c>
      <c r="K2805" s="1" t="b">
        <f>IF(AND(B2805&lt;&gt;"",COUNTIF(Buildings!B:B,B2805)=0),TRUE,FALSE)</f>
        <v>0</v>
      </c>
    </row>
    <row r="2806" spans="1:11" s="3" customFormat="1" ht="16.5" customHeight="1">
      <c r="A2806" s="96"/>
      <c r="B2806" s="199"/>
      <c r="C2806" s="200"/>
      <c r="D2806" s="200"/>
      <c r="E2806" s="200"/>
      <c r="F2806" s="201"/>
      <c r="G2806" s="197" t="str">
        <f t="shared" si="86"/>
        <v/>
      </c>
      <c r="H2806" s="203"/>
      <c r="I2806" s="97"/>
      <c r="J2806" s="3" t="b">
        <f t="shared" si="87"/>
        <v>0</v>
      </c>
      <c r="K2806" s="1" t="b">
        <f>IF(AND(B2806&lt;&gt;"",COUNTIF(Buildings!B:B,B2806)=0),TRUE,FALSE)</f>
        <v>0</v>
      </c>
    </row>
    <row r="2807" spans="1:11" s="3" customFormat="1" ht="16.5" customHeight="1">
      <c r="A2807" s="96"/>
      <c r="B2807" s="194"/>
      <c r="C2807" s="195"/>
      <c r="D2807" s="195"/>
      <c r="E2807" s="195"/>
      <c r="F2807" s="196"/>
      <c r="G2807" s="197" t="str">
        <f t="shared" si="86"/>
        <v/>
      </c>
      <c r="H2807" s="203"/>
      <c r="I2807" s="97"/>
      <c r="J2807" s="3" t="b">
        <f t="shared" si="87"/>
        <v>0</v>
      </c>
      <c r="K2807" s="1" t="b">
        <f>IF(AND(B2807&lt;&gt;"",COUNTIF(Buildings!B:B,B2807)=0),TRUE,FALSE)</f>
        <v>0</v>
      </c>
    </row>
    <row r="2808" spans="1:11" s="3" customFormat="1" ht="16.5" customHeight="1">
      <c r="A2808" s="96"/>
      <c r="B2808" s="199"/>
      <c r="C2808" s="200"/>
      <c r="D2808" s="200"/>
      <c r="E2808" s="200"/>
      <c r="F2808" s="201"/>
      <c r="G2808" s="197" t="str">
        <f t="shared" si="86"/>
        <v/>
      </c>
      <c r="H2808" s="203"/>
      <c r="I2808" s="97"/>
      <c r="J2808" s="3" t="b">
        <f t="shared" si="87"/>
        <v>0</v>
      </c>
      <c r="K2808" s="1" t="b">
        <f>IF(AND(B2808&lt;&gt;"",COUNTIF(Buildings!B:B,B2808)=0),TRUE,FALSE)</f>
        <v>0</v>
      </c>
    </row>
    <row r="2809" spans="1:11" s="3" customFormat="1" ht="16.5" customHeight="1">
      <c r="A2809" s="96"/>
      <c r="B2809" s="194"/>
      <c r="C2809" s="195"/>
      <c r="D2809" s="195"/>
      <c r="E2809" s="195"/>
      <c r="F2809" s="196"/>
      <c r="G2809" s="197" t="str">
        <f t="shared" si="86"/>
        <v/>
      </c>
      <c r="H2809" s="203"/>
      <c r="I2809" s="97"/>
      <c r="J2809" s="3" t="b">
        <f t="shared" si="87"/>
        <v>0</v>
      </c>
      <c r="K2809" s="1" t="b">
        <f>IF(AND(B2809&lt;&gt;"",COUNTIF(Buildings!B:B,B2809)=0),TRUE,FALSE)</f>
        <v>0</v>
      </c>
    </row>
    <row r="2810" spans="1:11" s="3" customFormat="1" ht="16.5" customHeight="1">
      <c r="A2810" s="96"/>
      <c r="B2810" s="199"/>
      <c r="C2810" s="200"/>
      <c r="D2810" s="200"/>
      <c r="E2810" s="200"/>
      <c r="F2810" s="201"/>
      <c r="G2810" s="197" t="str">
        <f t="shared" si="86"/>
        <v/>
      </c>
      <c r="H2810" s="203"/>
      <c r="I2810" s="97"/>
      <c r="J2810" s="3" t="b">
        <f t="shared" si="87"/>
        <v>0</v>
      </c>
      <c r="K2810" s="1" t="b">
        <f>IF(AND(B2810&lt;&gt;"",COUNTIF(Buildings!B:B,B2810)=0),TRUE,FALSE)</f>
        <v>0</v>
      </c>
    </row>
    <row r="2811" spans="1:11" s="3" customFormat="1" ht="16.5" customHeight="1">
      <c r="A2811" s="96"/>
      <c r="B2811" s="194"/>
      <c r="C2811" s="195"/>
      <c r="D2811" s="195"/>
      <c r="E2811" s="195"/>
      <c r="F2811" s="196"/>
      <c r="G2811" s="197" t="str">
        <f t="shared" si="86"/>
        <v/>
      </c>
      <c r="H2811" s="203"/>
      <c r="I2811" s="97"/>
      <c r="J2811" s="3" t="b">
        <f t="shared" si="87"/>
        <v>0</v>
      </c>
      <c r="K2811" s="1" t="b">
        <f>IF(AND(B2811&lt;&gt;"",COUNTIF(Buildings!B:B,B2811)=0),TRUE,FALSE)</f>
        <v>0</v>
      </c>
    </row>
    <row r="2812" spans="1:11" s="3" customFormat="1" ht="16.5" customHeight="1">
      <c r="A2812" s="96"/>
      <c r="B2812" s="199"/>
      <c r="C2812" s="200"/>
      <c r="D2812" s="200"/>
      <c r="E2812" s="200"/>
      <c r="F2812" s="201"/>
      <c r="G2812" s="197" t="str">
        <f t="shared" si="86"/>
        <v/>
      </c>
      <c r="H2812" s="203"/>
      <c r="I2812" s="97"/>
      <c r="J2812" s="3" t="b">
        <f t="shared" si="87"/>
        <v>0</v>
      </c>
      <c r="K2812" s="1" t="b">
        <f>IF(AND(B2812&lt;&gt;"",COUNTIF(Buildings!B:B,B2812)=0),TRUE,FALSE)</f>
        <v>0</v>
      </c>
    </row>
    <row r="2813" spans="1:11" s="3" customFormat="1" ht="16.5" customHeight="1">
      <c r="A2813" s="96"/>
      <c r="B2813" s="194"/>
      <c r="C2813" s="195"/>
      <c r="D2813" s="195"/>
      <c r="E2813" s="195"/>
      <c r="F2813" s="196"/>
      <c r="G2813" s="197" t="str">
        <f t="shared" si="86"/>
        <v/>
      </c>
      <c r="H2813" s="203"/>
      <c r="I2813" s="97"/>
      <c r="J2813" s="3" t="b">
        <f t="shared" si="87"/>
        <v>0</v>
      </c>
      <c r="K2813" s="1" t="b">
        <f>IF(AND(B2813&lt;&gt;"",COUNTIF(Buildings!B:B,B2813)=0),TRUE,FALSE)</f>
        <v>0</v>
      </c>
    </row>
    <row r="2814" spans="1:11" s="3" customFormat="1" ht="16.5" customHeight="1">
      <c r="A2814" s="96"/>
      <c r="B2814" s="199"/>
      <c r="C2814" s="200"/>
      <c r="D2814" s="200"/>
      <c r="E2814" s="200"/>
      <c r="F2814" s="201"/>
      <c r="G2814" s="197" t="str">
        <f t="shared" si="86"/>
        <v/>
      </c>
      <c r="H2814" s="203"/>
      <c r="I2814" s="97"/>
      <c r="J2814" s="3" t="b">
        <f t="shared" si="87"/>
        <v>0</v>
      </c>
      <c r="K2814" s="1" t="b">
        <f>IF(AND(B2814&lt;&gt;"",COUNTIF(Buildings!B:B,B2814)=0),TRUE,FALSE)</f>
        <v>0</v>
      </c>
    </row>
    <row r="2815" spans="1:11" s="3" customFormat="1" ht="16.5" customHeight="1">
      <c r="A2815" s="96"/>
      <c r="B2815" s="194"/>
      <c r="C2815" s="195"/>
      <c r="D2815" s="195"/>
      <c r="E2815" s="195"/>
      <c r="F2815" s="196"/>
      <c r="G2815" s="197" t="str">
        <f t="shared" si="86"/>
        <v/>
      </c>
      <c r="H2815" s="203"/>
      <c r="I2815" s="97"/>
      <c r="J2815" s="3" t="b">
        <f t="shared" si="87"/>
        <v>0</v>
      </c>
      <c r="K2815" s="1" t="b">
        <f>IF(AND(B2815&lt;&gt;"",COUNTIF(Buildings!B:B,B2815)=0),TRUE,FALSE)</f>
        <v>0</v>
      </c>
    </row>
    <row r="2816" spans="1:11" s="3" customFormat="1" ht="16.5" customHeight="1">
      <c r="A2816" s="96"/>
      <c r="B2816" s="199"/>
      <c r="C2816" s="200"/>
      <c r="D2816" s="200"/>
      <c r="E2816" s="200"/>
      <c r="F2816" s="201"/>
      <c r="G2816" s="197" t="str">
        <f t="shared" si="86"/>
        <v/>
      </c>
      <c r="H2816" s="203"/>
      <c r="I2816" s="97"/>
      <c r="J2816" s="3" t="b">
        <f t="shared" si="87"/>
        <v>0</v>
      </c>
      <c r="K2816" s="1" t="b">
        <f>IF(AND(B2816&lt;&gt;"",COUNTIF(Buildings!B:B,B2816)=0),TRUE,FALSE)</f>
        <v>0</v>
      </c>
    </row>
    <row r="2817" spans="1:11" s="3" customFormat="1" ht="16.5" customHeight="1">
      <c r="A2817" s="96"/>
      <c r="B2817" s="194"/>
      <c r="C2817" s="195"/>
      <c r="D2817" s="195"/>
      <c r="E2817" s="195"/>
      <c r="F2817" s="196"/>
      <c r="G2817" s="197" t="str">
        <f t="shared" si="86"/>
        <v/>
      </c>
      <c r="H2817" s="203"/>
      <c r="I2817" s="97"/>
      <c r="J2817" s="3" t="b">
        <f t="shared" si="87"/>
        <v>0</v>
      </c>
      <c r="K2817" s="1" t="b">
        <f>IF(AND(B2817&lt;&gt;"",COUNTIF(Buildings!B:B,B2817)=0),TRUE,FALSE)</f>
        <v>0</v>
      </c>
    </row>
    <row r="2818" spans="1:11" s="3" customFormat="1" ht="16.5" customHeight="1">
      <c r="A2818" s="96"/>
      <c r="B2818" s="199"/>
      <c r="C2818" s="200"/>
      <c r="D2818" s="200"/>
      <c r="E2818" s="200"/>
      <c r="F2818" s="201"/>
      <c r="G2818" s="197" t="str">
        <f t="shared" si="86"/>
        <v/>
      </c>
      <c r="H2818" s="203"/>
      <c r="I2818" s="97"/>
      <c r="J2818" s="3" t="b">
        <f t="shared" si="87"/>
        <v>0</v>
      </c>
      <c r="K2818" s="1" t="b">
        <f>IF(AND(B2818&lt;&gt;"",COUNTIF(Buildings!B:B,B2818)=0),TRUE,FALSE)</f>
        <v>0</v>
      </c>
    </row>
    <row r="2819" spans="1:11" s="3" customFormat="1" ht="16.5" customHeight="1">
      <c r="A2819" s="96"/>
      <c r="B2819" s="194"/>
      <c r="C2819" s="195"/>
      <c r="D2819" s="195"/>
      <c r="E2819" s="195"/>
      <c r="F2819" s="196"/>
      <c r="G2819" s="197" t="str">
        <f t="shared" si="86"/>
        <v/>
      </c>
      <c r="H2819" s="203"/>
      <c r="I2819" s="97"/>
      <c r="J2819" s="3" t="b">
        <f t="shared" si="87"/>
        <v>0</v>
      </c>
      <c r="K2819" s="1" t="b">
        <f>IF(AND(B2819&lt;&gt;"",COUNTIF(Buildings!B:B,B2819)=0),TRUE,FALSE)</f>
        <v>0</v>
      </c>
    </row>
    <row r="2820" spans="1:11" s="3" customFormat="1" ht="16.5" customHeight="1">
      <c r="A2820" s="96"/>
      <c r="B2820" s="199"/>
      <c r="C2820" s="200"/>
      <c r="D2820" s="200"/>
      <c r="E2820" s="200"/>
      <c r="F2820" s="201"/>
      <c r="G2820" s="197" t="str">
        <f t="shared" ref="G2820:G2883" si="88">IF(F2820="","",F2820)</f>
        <v/>
      </c>
      <c r="H2820" s="203"/>
      <c r="I2820" s="97"/>
      <c r="J2820" s="3" t="b">
        <f t="shared" ref="J2820:J2883" si="89">IF(F2820=G2820,FALSE,TRUE)</f>
        <v>0</v>
      </c>
      <c r="K2820" s="1" t="b">
        <f>IF(AND(B2820&lt;&gt;"",COUNTIF(Buildings!B:B,B2820)=0),TRUE,FALSE)</f>
        <v>0</v>
      </c>
    </row>
    <row r="2821" spans="1:11" s="3" customFormat="1" ht="16.5" customHeight="1">
      <c r="A2821" s="96"/>
      <c r="B2821" s="194"/>
      <c r="C2821" s="195"/>
      <c r="D2821" s="195"/>
      <c r="E2821" s="195"/>
      <c r="F2821" s="196"/>
      <c r="G2821" s="197" t="str">
        <f t="shared" si="88"/>
        <v/>
      </c>
      <c r="H2821" s="203"/>
      <c r="I2821" s="97"/>
      <c r="J2821" s="3" t="b">
        <f t="shared" si="89"/>
        <v>0</v>
      </c>
      <c r="K2821" s="1" t="b">
        <f>IF(AND(B2821&lt;&gt;"",COUNTIF(Buildings!B:B,B2821)=0),TRUE,FALSE)</f>
        <v>0</v>
      </c>
    </row>
    <row r="2822" spans="1:11" s="3" customFormat="1" ht="16.5" customHeight="1">
      <c r="A2822" s="96"/>
      <c r="B2822" s="199"/>
      <c r="C2822" s="200"/>
      <c r="D2822" s="200"/>
      <c r="E2822" s="200"/>
      <c r="F2822" s="201"/>
      <c r="G2822" s="197" t="str">
        <f t="shared" si="88"/>
        <v/>
      </c>
      <c r="H2822" s="203"/>
      <c r="I2822" s="97"/>
      <c r="J2822" s="3" t="b">
        <f t="shared" si="89"/>
        <v>0</v>
      </c>
      <c r="K2822" s="1" t="b">
        <f>IF(AND(B2822&lt;&gt;"",COUNTIF(Buildings!B:B,B2822)=0),TRUE,FALSE)</f>
        <v>0</v>
      </c>
    </row>
    <row r="2823" spans="1:11" s="3" customFormat="1" ht="16.5" customHeight="1">
      <c r="A2823" s="96"/>
      <c r="B2823" s="194"/>
      <c r="C2823" s="195"/>
      <c r="D2823" s="195"/>
      <c r="E2823" s="195"/>
      <c r="F2823" s="196"/>
      <c r="G2823" s="197" t="str">
        <f t="shared" si="88"/>
        <v/>
      </c>
      <c r="H2823" s="203"/>
      <c r="I2823" s="97"/>
      <c r="J2823" s="3" t="b">
        <f t="shared" si="89"/>
        <v>0</v>
      </c>
      <c r="K2823" s="1" t="b">
        <f>IF(AND(B2823&lt;&gt;"",COUNTIF(Buildings!B:B,B2823)=0),TRUE,FALSE)</f>
        <v>0</v>
      </c>
    </row>
    <row r="2824" spans="1:11" s="3" customFormat="1" ht="16.5" customHeight="1">
      <c r="A2824" s="96"/>
      <c r="B2824" s="199"/>
      <c r="C2824" s="200"/>
      <c r="D2824" s="200"/>
      <c r="E2824" s="200"/>
      <c r="F2824" s="201"/>
      <c r="G2824" s="197" t="str">
        <f t="shared" si="88"/>
        <v/>
      </c>
      <c r="H2824" s="203"/>
      <c r="I2824" s="97"/>
      <c r="J2824" s="3" t="b">
        <f t="shared" si="89"/>
        <v>0</v>
      </c>
      <c r="K2824" s="1" t="b">
        <f>IF(AND(B2824&lt;&gt;"",COUNTIF(Buildings!B:B,B2824)=0),TRUE,FALSE)</f>
        <v>0</v>
      </c>
    </row>
    <row r="2825" spans="1:11" s="3" customFormat="1" ht="16.5" customHeight="1">
      <c r="A2825" s="96"/>
      <c r="B2825" s="194"/>
      <c r="C2825" s="195"/>
      <c r="D2825" s="195"/>
      <c r="E2825" s="195"/>
      <c r="F2825" s="196"/>
      <c r="G2825" s="197" t="str">
        <f t="shared" si="88"/>
        <v/>
      </c>
      <c r="H2825" s="203"/>
      <c r="I2825" s="97"/>
      <c r="J2825" s="3" t="b">
        <f t="shared" si="89"/>
        <v>0</v>
      </c>
      <c r="K2825" s="1" t="b">
        <f>IF(AND(B2825&lt;&gt;"",COUNTIF(Buildings!B:B,B2825)=0),TRUE,FALSE)</f>
        <v>0</v>
      </c>
    </row>
    <row r="2826" spans="1:11" s="3" customFormat="1" ht="16.5" customHeight="1">
      <c r="A2826" s="96"/>
      <c r="B2826" s="199"/>
      <c r="C2826" s="200"/>
      <c r="D2826" s="200"/>
      <c r="E2826" s="200"/>
      <c r="F2826" s="201"/>
      <c r="G2826" s="197" t="str">
        <f t="shared" si="88"/>
        <v/>
      </c>
      <c r="H2826" s="203"/>
      <c r="I2826" s="97"/>
      <c r="J2826" s="3" t="b">
        <f t="shared" si="89"/>
        <v>0</v>
      </c>
      <c r="K2826" s="1" t="b">
        <f>IF(AND(B2826&lt;&gt;"",COUNTIF(Buildings!B:B,B2826)=0),TRUE,FALSE)</f>
        <v>0</v>
      </c>
    </row>
    <row r="2827" spans="1:11" s="3" customFormat="1" ht="16.5" customHeight="1">
      <c r="A2827" s="96"/>
      <c r="B2827" s="194"/>
      <c r="C2827" s="195"/>
      <c r="D2827" s="195"/>
      <c r="E2827" s="195"/>
      <c r="F2827" s="196"/>
      <c r="G2827" s="197" t="str">
        <f t="shared" si="88"/>
        <v/>
      </c>
      <c r="H2827" s="203"/>
      <c r="I2827" s="97"/>
      <c r="J2827" s="3" t="b">
        <f t="shared" si="89"/>
        <v>0</v>
      </c>
      <c r="K2827" s="1" t="b">
        <f>IF(AND(B2827&lt;&gt;"",COUNTIF(Buildings!B:B,B2827)=0),TRUE,FALSE)</f>
        <v>0</v>
      </c>
    </row>
    <row r="2828" spans="1:11" s="3" customFormat="1" ht="16.5" customHeight="1">
      <c r="A2828" s="96"/>
      <c r="B2828" s="199"/>
      <c r="C2828" s="200"/>
      <c r="D2828" s="200"/>
      <c r="E2828" s="200"/>
      <c r="F2828" s="201"/>
      <c r="G2828" s="197" t="str">
        <f t="shared" si="88"/>
        <v/>
      </c>
      <c r="H2828" s="203"/>
      <c r="I2828" s="97"/>
      <c r="J2828" s="3" t="b">
        <f t="shared" si="89"/>
        <v>0</v>
      </c>
      <c r="K2828" s="1" t="b">
        <f>IF(AND(B2828&lt;&gt;"",COUNTIF(Buildings!B:B,B2828)=0),TRUE,FALSE)</f>
        <v>0</v>
      </c>
    </row>
    <row r="2829" spans="1:11" s="3" customFormat="1" ht="16.5" customHeight="1">
      <c r="A2829" s="96"/>
      <c r="B2829" s="194"/>
      <c r="C2829" s="195"/>
      <c r="D2829" s="195"/>
      <c r="E2829" s="195"/>
      <c r="F2829" s="196"/>
      <c r="G2829" s="197" t="str">
        <f t="shared" si="88"/>
        <v/>
      </c>
      <c r="H2829" s="203"/>
      <c r="I2829" s="97"/>
      <c r="J2829" s="3" t="b">
        <f t="shared" si="89"/>
        <v>0</v>
      </c>
      <c r="K2829" s="1" t="b">
        <f>IF(AND(B2829&lt;&gt;"",COUNTIF(Buildings!B:B,B2829)=0),TRUE,FALSE)</f>
        <v>0</v>
      </c>
    </row>
    <row r="2830" spans="1:11" s="3" customFormat="1" ht="16.5" customHeight="1">
      <c r="A2830" s="96"/>
      <c r="B2830" s="199"/>
      <c r="C2830" s="200"/>
      <c r="D2830" s="200"/>
      <c r="E2830" s="200"/>
      <c r="F2830" s="201"/>
      <c r="G2830" s="197" t="str">
        <f t="shared" si="88"/>
        <v/>
      </c>
      <c r="H2830" s="203"/>
      <c r="I2830" s="97"/>
      <c r="J2830" s="3" t="b">
        <f t="shared" si="89"/>
        <v>0</v>
      </c>
      <c r="K2830" s="1" t="b">
        <f>IF(AND(B2830&lt;&gt;"",COUNTIF(Buildings!B:B,B2830)=0),TRUE,FALSE)</f>
        <v>0</v>
      </c>
    </row>
    <row r="2831" spans="1:11" s="3" customFormat="1" ht="16.5" customHeight="1">
      <c r="A2831" s="96"/>
      <c r="B2831" s="194"/>
      <c r="C2831" s="195"/>
      <c r="D2831" s="195"/>
      <c r="E2831" s="195"/>
      <c r="F2831" s="196"/>
      <c r="G2831" s="197" t="str">
        <f t="shared" si="88"/>
        <v/>
      </c>
      <c r="H2831" s="203"/>
      <c r="I2831" s="97"/>
      <c r="J2831" s="3" t="b">
        <f t="shared" si="89"/>
        <v>0</v>
      </c>
      <c r="K2831" s="1" t="b">
        <f>IF(AND(B2831&lt;&gt;"",COUNTIF(Buildings!B:B,B2831)=0),TRUE,FALSE)</f>
        <v>0</v>
      </c>
    </row>
    <row r="2832" spans="1:11" s="3" customFormat="1" ht="16.5" customHeight="1">
      <c r="A2832" s="96"/>
      <c r="B2832" s="199"/>
      <c r="C2832" s="200"/>
      <c r="D2832" s="200"/>
      <c r="E2832" s="200"/>
      <c r="F2832" s="201"/>
      <c r="G2832" s="197" t="str">
        <f t="shared" si="88"/>
        <v/>
      </c>
      <c r="H2832" s="203"/>
      <c r="I2832" s="97"/>
      <c r="J2832" s="3" t="b">
        <f t="shared" si="89"/>
        <v>0</v>
      </c>
      <c r="K2832" s="1" t="b">
        <f>IF(AND(B2832&lt;&gt;"",COUNTIF(Buildings!B:B,B2832)=0),TRUE,FALSE)</f>
        <v>0</v>
      </c>
    </row>
    <row r="2833" spans="1:11" s="3" customFormat="1" ht="16.5" customHeight="1">
      <c r="A2833" s="96"/>
      <c r="B2833" s="194"/>
      <c r="C2833" s="195"/>
      <c r="D2833" s="195"/>
      <c r="E2833" s="195"/>
      <c r="F2833" s="196"/>
      <c r="G2833" s="197" t="str">
        <f t="shared" si="88"/>
        <v/>
      </c>
      <c r="H2833" s="203"/>
      <c r="I2833" s="97"/>
      <c r="J2833" s="3" t="b">
        <f t="shared" si="89"/>
        <v>0</v>
      </c>
      <c r="K2833" s="1" t="b">
        <f>IF(AND(B2833&lt;&gt;"",COUNTIF(Buildings!B:B,B2833)=0),TRUE,FALSE)</f>
        <v>0</v>
      </c>
    </row>
    <row r="2834" spans="1:11" s="3" customFormat="1" ht="16.5" customHeight="1">
      <c r="A2834" s="96"/>
      <c r="B2834" s="199"/>
      <c r="C2834" s="200"/>
      <c r="D2834" s="200"/>
      <c r="E2834" s="200"/>
      <c r="F2834" s="201"/>
      <c r="G2834" s="197" t="str">
        <f t="shared" si="88"/>
        <v/>
      </c>
      <c r="H2834" s="203"/>
      <c r="I2834" s="97"/>
      <c r="J2834" s="3" t="b">
        <f t="shared" si="89"/>
        <v>0</v>
      </c>
      <c r="K2834" s="1" t="b">
        <f>IF(AND(B2834&lt;&gt;"",COUNTIF(Buildings!B:B,B2834)=0),TRUE,FALSE)</f>
        <v>0</v>
      </c>
    </row>
    <row r="2835" spans="1:11" s="3" customFormat="1" ht="16.5" customHeight="1">
      <c r="A2835" s="96"/>
      <c r="B2835" s="194"/>
      <c r="C2835" s="195"/>
      <c r="D2835" s="195"/>
      <c r="E2835" s="195"/>
      <c r="F2835" s="196"/>
      <c r="G2835" s="197" t="str">
        <f t="shared" si="88"/>
        <v/>
      </c>
      <c r="H2835" s="203"/>
      <c r="I2835" s="97"/>
      <c r="J2835" s="3" t="b">
        <f t="shared" si="89"/>
        <v>0</v>
      </c>
      <c r="K2835" s="1" t="b">
        <f>IF(AND(B2835&lt;&gt;"",COUNTIF(Buildings!B:B,B2835)=0),TRUE,FALSE)</f>
        <v>0</v>
      </c>
    </row>
    <row r="2836" spans="1:11" s="3" customFormat="1" ht="16.5" customHeight="1">
      <c r="A2836" s="96"/>
      <c r="B2836" s="199"/>
      <c r="C2836" s="200"/>
      <c r="D2836" s="200"/>
      <c r="E2836" s="200"/>
      <c r="F2836" s="201"/>
      <c r="G2836" s="197" t="str">
        <f t="shared" si="88"/>
        <v/>
      </c>
      <c r="H2836" s="203"/>
      <c r="I2836" s="97"/>
      <c r="J2836" s="3" t="b">
        <f t="shared" si="89"/>
        <v>0</v>
      </c>
      <c r="K2836" s="1" t="b">
        <f>IF(AND(B2836&lt;&gt;"",COUNTIF(Buildings!B:B,B2836)=0),TRUE,FALSE)</f>
        <v>0</v>
      </c>
    </row>
    <row r="2837" spans="1:11" s="3" customFormat="1" ht="16.5" customHeight="1">
      <c r="A2837" s="96"/>
      <c r="B2837" s="194"/>
      <c r="C2837" s="195"/>
      <c r="D2837" s="195"/>
      <c r="E2837" s="195"/>
      <c r="F2837" s="196"/>
      <c r="G2837" s="197" t="str">
        <f t="shared" si="88"/>
        <v/>
      </c>
      <c r="H2837" s="203"/>
      <c r="I2837" s="97"/>
      <c r="J2837" s="3" t="b">
        <f t="shared" si="89"/>
        <v>0</v>
      </c>
      <c r="K2837" s="1" t="b">
        <f>IF(AND(B2837&lt;&gt;"",COUNTIF(Buildings!B:B,B2837)=0),TRUE,FALSE)</f>
        <v>0</v>
      </c>
    </row>
    <row r="2838" spans="1:11" s="3" customFormat="1" ht="16.5" customHeight="1">
      <c r="A2838" s="96"/>
      <c r="B2838" s="199"/>
      <c r="C2838" s="200"/>
      <c r="D2838" s="200"/>
      <c r="E2838" s="200"/>
      <c r="F2838" s="201"/>
      <c r="G2838" s="197" t="str">
        <f t="shared" si="88"/>
        <v/>
      </c>
      <c r="H2838" s="203"/>
      <c r="I2838" s="97"/>
      <c r="J2838" s="3" t="b">
        <f t="shared" si="89"/>
        <v>0</v>
      </c>
      <c r="K2838" s="1" t="b">
        <f>IF(AND(B2838&lt;&gt;"",COUNTIF(Buildings!B:B,B2838)=0),TRUE,FALSE)</f>
        <v>0</v>
      </c>
    </row>
    <row r="2839" spans="1:11" s="3" customFormat="1" ht="16.5" customHeight="1">
      <c r="A2839" s="96"/>
      <c r="B2839" s="194"/>
      <c r="C2839" s="195"/>
      <c r="D2839" s="195"/>
      <c r="E2839" s="195"/>
      <c r="F2839" s="196"/>
      <c r="G2839" s="197" t="str">
        <f t="shared" si="88"/>
        <v/>
      </c>
      <c r="H2839" s="203"/>
      <c r="I2839" s="97"/>
      <c r="J2839" s="3" t="b">
        <f t="shared" si="89"/>
        <v>0</v>
      </c>
      <c r="K2839" s="1" t="b">
        <f>IF(AND(B2839&lt;&gt;"",COUNTIF(Buildings!B:B,B2839)=0),TRUE,FALSE)</f>
        <v>0</v>
      </c>
    </row>
    <row r="2840" spans="1:11" s="3" customFormat="1" ht="16.5" customHeight="1">
      <c r="A2840" s="96"/>
      <c r="B2840" s="199"/>
      <c r="C2840" s="200"/>
      <c r="D2840" s="200"/>
      <c r="E2840" s="200"/>
      <c r="F2840" s="201"/>
      <c r="G2840" s="197" t="str">
        <f t="shared" si="88"/>
        <v/>
      </c>
      <c r="H2840" s="203"/>
      <c r="I2840" s="97"/>
      <c r="J2840" s="3" t="b">
        <f t="shared" si="89"/>
        <v>0</v>
      </c>
      <c r="K2840" s="1" t="b">
        <f>IF(AND(B2840&lt;&gt;"",COUNTIF(Buildings!B:B,B2840)=0),TRUE,FALSE)</f>
        <v>0</v>
      </c>
    </row>
    <row r="2841" spans="1:11" s="3" customFormat="1" ht="16.5" customHeight="1">
      <c r="A2841" s="96"/>
      <c r="B2841" s="194"/>
      <c r="C2841" s="195"/>
      <c r="D2841" s="195"/>
      <c r="E2841" s="195"/>
      <c r="F2841" s="196"/>
      <c r="G2841" s="197" t="str">
        <f t="shared" si="88"/>
        <v/>
      </c>
      <c r="H2841" s="203"/>
      <c r="I2841" s="97"/>
      <c r="J2841" s="3" t="b">
        <f t="shared" si="89"/>
        <v>0</v>
      </c>
      <c r="K2841" s="1" t="b">
        <f>IF(AND(B2841&lt;&gt;"",COUNTIF(Buildings!B:B,B2841)=0),TRUE,FALSE)</f>
        <v>0</v>
      </c>
    </row>
    <row r="2842" spans="1:11" s="3" customFormat="1" ht="16.5" customHeight="1">
      <c r="A2842" s="96"/>
      <c r="B2842" s="199"/>
      <c r="C2842" s="200"/>
      <c r="D2842" s="200"/>
      <c r="E2842" s="200"/>
      <c r="F2842" s="201"/>
      <c r="G2842" s="197" t="str">
        <f t="shared" si="88"/>
        <v/>
      </c>
      <c r="H2842" s="203"/>
      <c r="I2842" s="97"/>
      <c r="J2842" s="3" t="b">
        <f t="shared" si="89"/>
        <v>0</v>
      </c>
      <c r="K2842" s="1" t="b">
        <f>IF(AND(B2842&lt;&gt;"",COUNTIF(Buildings!B:B,B2842)=0),TRUE,FALSE)</f>
        <v>0</v>
      </c>
    </row>
    <row r="2843" spans="1:11" s="3" customFormat="1" ht="16.5" customHeight="1">
      <c r="A2843" s="96"/>
      <c r="B2843" s="194"/>
      <c r="C2843" s="195"/>
      <c r="D2843" s="195"/>
      <c r="E2843" s="195"/>
      <c r="F2843" s="196"/>
      <c r="G2843" s="197" t="str">
        <f t="shared" si="88"/>
        <v/>
      </c>
      <c r="H2843" s="203"/>
      <c r="I2843" s="97"/>
      <c r="J2843" s="3" t="b">
        <f t="shared" si="89"/>
        <v>0</v>
      </c>
      <c r="K2843" s="1" t="b">
        <f>IF(AND(B2843&lt;&gt;"",COUNTIF(Buildings!B:B,B2843)=0),TRUE,FALSE)</f>
        <v>0</v>
      </c>
    </row>
    <row r="2844" spans="1:11" s="3" customFormat="1" ht="16.5" customHeight="1">
      <c r="A2844" s="96"/>
      <c r="B2844" s="199"/>
      <c r="C2844" s="200"/>
      <c r="D2844" s="200"/>
      <c r="E2844" s="200"/>
      <c r="F2844" s="201"/>
      <c r="G2844" s="197" t="str">
        <f t="shared" si="88"/>
        <v/>
      </c>
      <c r="H2844" s="203"/>
      <c r="I2844" s="97"/>
      <c r="J2844" s="3" t="b">
        <f t="shared" si="89"/>
        <v>0</v>
      </c>
      <c r="K2844" s="1" t="b">
        <f>IF(AND(B2844&lt;&gt;"",COUNTIF(Buildings!B:B,B2844)=0),TRUE,FALSE)</f>
        <v>0</v>
      </c>
    </row>
    <row r="2845" spans="1:11" s="3" customFormat="1" ht="16.5" customHeight="1">
      <c r="A2845" s="96"/>
      <c r="B2845" s="194"/>
      <c r="C2845" s="195"/>
      <c r="D2845" s="195"/>
      <c r="E2845" s="195"/>
      <c r="F2845" s="196"/>
      <c r="G2845" s="197" t="str">
        <f t="shared" si="88"/>
        <v/>
      </c>
      <c r="H2845" s="203"/>
      <c r="I2845" s="97"/>
      <c r="J2845" s="3" t="b">
        <f t="shared" si="89"/>
        <v>0</v>
      </c>
      <c r="K2845" s="1" t="b">
        <f>IF(AND(B2845&lt;&gt;"",COUNTIF(Buildings!B:B,B2845)=0),TRUE,FALSE)</f>
        <v>0</v>
      </c>
    </row>
    <row r="2846" spans="1:11" s="3" customFormat="1" ht="16.5" customHeight="1">
      <c r="A2846" s="96"/>
      <c r="B2846" s="199"/>
      <c r="C2846" s="200"/>
      <c r="D2846" s="200"/>
      <c r="E2846" s="200"/>
      <c r="F2846" s="201"/>
      <c r="G2846" s="197" t="str">
        <f t="shared" si="88"/>
        <v/>
      </c>
      <c r="H2846" s="203"/>
      <c r="I2846" s="97"/>
      <c r="J2846" s="3" t="b">
        <f t="shared" si="89"/>
        <v>0</v>
      </c>
      <c r="K2846" s="1" t="b">
        <f>IF(AND(B2846&lt;&gt;"",COUNTIF(Buildings!B:B,B2846)=0),TRUE,FALSE)</f>
        <v>0</v>
      </c>
    </row>
    <row r="2847" spans="1:11" s="3" customFormat="1" ht="16.5" customHeight="1">
      <c r="A2847" s="96"/>
      <c r="B2847" s="194"/>
      <c r="C2847" s="195"/>
      <c r="D2847" s="195"/>
      <c r="E2847" s="195"/>
      <c r="F2847" s="196"/>
      <c r="G2847" s="197" t="str">
        <f t="shared" si="88"/>
        <v/>
      </c>
      <c r="H2847" s="203"/>
      <c r="I2847" s="97"/>
      <c r="J2847" s="3" t="b">
        <f t="shared" si="89"/>
        <v>0</v>
      </c>
      <c r="K2847" s="1" t="b">
        <f>IF(AND(B2847&lt;&gt;"",COUNTIF(Buildings!B:B,B2847)=0),TRUE,FALSE)</f>
        <v>0</v>
      </c>
    </row>
    <row r="2848" spans="1:11" s="3" customFormat="1" ht="16.5" customHeight="1">
      <c r="A2848" s="96"/>
      <c r="B2848" s="199"/>
      <c r="C2848" s="200"/>
      <c r="D2848" s="200"/>
      <c r="E2848" s="200"/>
      <c r="F2848" s="201"/>
      <c r="G2848" s="197" t="str">
        <f t="shared" si="88"/>
        <v/>
      </c>
      <c r="H2848" s="203"/>
      <c r="I2848" s="97"/>
      <c r="J2848" s="3" t="b">
        <f t="shared" si="89"/>
        <v>0</v>
      </c>
      <c r="K2848" s="1" t="b">
        <f>IF(AND(B2848&lt;&gt;"",COUNTIF(Buildings!B:B,B2848)=0),TRUE,FALSE)</f>
        <v>0</v>
      </c>
    </row>
    <row r="2849" spans="1:11" s="3" customFormat="1" ht="16.5" customHeight="1">
      <c r="A2849" s="96"/>
      <c r="B2849" s="194"/>
      <c r="C2849" s="195"/>
      <c r="D2849" s="195"/>
      <c r="E2849" s="195"/>
      <c r="F2849" s="196"/>
      <c r="G2849" s="197" t="str">
        <f t="shared" si="88"/>
        <v/>
      </c>
      <c r="H2849" s="203"/>
      <c r="I2849" s="97"/>
      <c r="J2849" s="3" t="b">
        <f t="shared" si="89"/>
        <v>0</v>
      </c>
      <c r="K2849" s="1" t="b">
        <f>IF(AND(B2849&lt;&gt;"",COUNTIF(Buildings!B:B,B2849)=0),TRUE,FALSE)</f>
        <v>0</v>
      </c>
    </row>
    <row r="2850" spans="1:11" s="3" customFormat="1" ht="16.5" customHeight="1">
      <c r="A2850" s="96"/>
      <c r="B2850" s="199"/>
      <c r="C2850" s="200"/>
      <c r="D2850" s="200"/>
      <c r="E2850" s="200"/>
      <c r="F2850" s="201"/>
      <c r="G2850" s="197" t="str">
        <f t="shared" si="88"/>
        <v/>
      </c>
      <c r="H2850" s="203"/>
      <c r="I2850" s="97"/>
      <c r="J2850" s="3" t="b">
        <f t="shared" si="89"/>
        <v>0</v>
      </c>
      <c r="K2850" s="1" t="b">
        <f>IF(AND(B2850&lt;&gt;"",COUNTIF(Buildings!B:B,B2850)=0),TRUE,FALSE)</f>
        <v>0</v>
      </c>
    </row>
    <row r="2851" spans="1:11" s="3" customFormat="1" ht="16.5" customHeight="1">
      <c r="A2851" s="96"/>
      <c r="B2851" s="194"/>
      <c r="C2851" s="195"/>
      <c r="D2851" s="195"/>
      <c r="E2851" s="195"/>
      <c r="F2851" s="196"/>
      <c r="G2851" s="197" t="str">
        <f t="shared" si="88"/>
        <v/>
      </c>
      <c r="H2851" s="203"/>
      <c r="I2851" s="97"/>
      <c r="J2851" s="3" t="b">
        <f t="shared" si="89"/>
        <v>0</v>
      </c>
      <c r="K2851" s="1" t="b">
        <f>IF(AND(B2851&lt;&gt;"",COUNTIF(Buildings!B:B,B2851)=0),TRUE,FALSE)</f>
        <v>0</v>
      </c>
    </row>
    <row r="2852" spans="1:11" s="3" customFormat="1" ht="16.5" customHeight="1">
      <c r="A2852" s="96"/>
      <c r="B2852" s="199"/>
      <c r="C2852" s="200"/>
      <c r="D2852" s="200"/>
      <c r="E2852" s="200"/>
      <c r="F2852" s="201"/>
      <c r="G2852" s="197" t="str">
        <f t="shared" si="88"/>
        <v/>
      </c>
      <c r="H2852" s="203"/>
      <c r="I2852" s="97"/>
      <c r="J2852" s="3" t="b">
        <f t="shared" si="89"/>
        <v>0</v>
      </c>
      <c r="K2852" s="1" t="b">
        <f>IF(AND(B2852&lt;&gt;"",COUNTIF(Buildings!B:B,B2852)=0),TRUE,FALSE)</f>
        <v>0</v>
      </c>
    </row>
    <row r="2853" spans="1:11" s="3" customFormat="1" ht="16.5" customHeight="1">
      <c r="A2853" s="96"/>
      <c r="B2853" s="194"/>
      <c r="C2853" s="195"/>
      <c r="D2853" s="195"/>
      <c r="E2853" s="195"/>
      <c r="F2853" s="196"/>
      <c r="G2853" s="197" t="str">
        <f t="shared" si="88"/>
        <v/>
      </c>
      <c r="H2853" s="203"/>
      <c r="I2853" s="97"/>
      <c r="J2853" s="3" t="b">
        <f t="shared" si="89"/>
        <v>0</v>
      </c>
      <c r="K2853" s="1" t="b">
        <f>IF(AND(B2853&lt;&gt;"",COUNTIF(Buildings!B:B,B2853)=0),TRUE,FALSE)</f>
        <v>0</v>
      </c>
    </row>
    <row r="2854" spans="1:11" s="3" customFormat="1" ht="16.5" customHeight="1">
      <c r="A2854" s="96"/>
      <c r="B2854" s="199"/>
      <c r="C2854" s="200"/>
      <c r="D2854" s="200"/>
      <c r="E2854" s="200"/>
      <c r="F2854" s="201"/>
      <c r="G2854" s="197" t="str">
        <f t="shared" si="88"/>
        <v/>
      </c>
      <c r="H2854" s="203"/>
      <c r="I2854" s="97"/>
      <c r="J2854" s="3" t="b">
        <f t="shared" si="89"/>
        <v>0</v>
      </c>
      <c r="K2854" s="1" t="b">
        <f>IF(AND(B2854&lt;&gt;"",COUNTIF(Buildings!B:B,B2854)=0),TRUE,FALSE)</f>
        <v>0</v>
      </c>
    </row>
    <row r="2855" spans="1:11" s="3" customFormat="1" ht="16.5" customHeight="1">
      <c r="A2855" s="96"/>
      <c r="B2855" s="194"/>
      <c r="C2855" s="195"/>
      <c r="D2855" s="195"/>
      <c r="E2855" s="195"/>
      <c r="F2855" s="196"/>
      <c r="G2855" s="197" t="str">
        <f t="shared" si="88"/>
        <v/>
      </c>
      <c r="H2855" s="203"/>
      <c r="I2855" s="97"/>
      <c r="J2855" s="3" t="b">
        <f t="shared" si="89"/>
        <v>0</v>
      </c>
      <c r="K2855" s="1" t="b">
        <f>IF(AND(B2855&lt;&gt;"",COUNTIF(Buildings!B:B,B2855)=0),TRUE,FALSE)</f>
        <v>0</v>
      </c>
    </row>
    <row r="2856" spans="1:11" s="3" customFormat="1" ht="16.5" customHeight="1">
      <c r="A2856" s="96"/>
      <c r="B2856" s="199"/>
      <c r="C2856" s="200"/>
      <c r="D2856" s="200"/>
      <c r="E2856" s="200"/>
      <c r="F2856" s="201"/>
      <c r="G2856" s="197" t="str">
        <f t="shared" si="88"/>
        <v/>
      </c>
      <c r="H2856" s="203"/>
      <c r="I2856" s="97"/>
      <c r="J2856" s="3" t="b">
        <f t="shared" si="89"/>
        <v>0</v>
      </c>
      <c r="K2856" s="1" t="b">
        <f>IF(AND(B2856&lt;&gt;"",COUNTIF(Buildings!B:B,B2856)=0),TRUE,FALSE)</f>
        <v>0</v>
      </c>
    </row>
    <row r="2857" spans="1:11" s="3" customFormat="1" ht="16.5" customHeight="1">
      <c r="A2857" s="96"/>
      <c r="B2857" s="194"/>
      <c r="C2857" s="195"/>
      <c r="D2857" s="195"/>
      <c r="E2857" s="195"/>
      <c r="F2857" s="196"/>
      <c r="G2857" s="197" t="str">
        <f t="shared" si="88"/>
        <v/>
      </c>
      <c r="H2857" s="203"/>
      <c r="I2857" s="97"/>
      <c r="J2857" s="3" t="b">
        <f t="shared" si="89"/>
        <v>0</v>
      </c>
      <c r="K2857" s="1" t="b">
        <f>IF(AND(B2857&lt;&gt;"",COUNTIF(Buildings!B:B,B2857)=0),TRUE,FALSE)</f>
        <v>0</v>
      </c>
    </row>
    <row r="2858" spans="1:11" s="3" customFormat="1" ht="16.5" customHeight="1">
      <c r="A2858" s="96"/>
      <c r="B2858" s="199"/>
      <c r="C2858" s="200"/>
      <c r="D2858" s="200"/>
      <c r="E2858" s="200"/>
      <c r="F2858" s="201"/>
      <c r="G2858" s="197" t="str">
        <f t="shared" si="88"/>
        <v/>
      </c>
      <c r="H2858" s="203"/>
      <c r="I2858" s="97"/>
      <c r="J2858" s="3" t="b">
        <f t="shared" si="89"/>
        <v>0</v>
      </c>
      <c r="K2858" s="1" t="b">
        <f>IF(AND(B2858&lt;&gt;"",COUNTIF(Buildings!B:B,B2858)=0),TRUE,FALSE)</f>
        <v>0</v>
      </c>
    </row>
    <row r="2859" spans="1:11" s="3" customFormat="1" ht="16.5" customHeight="1">
      <c r="A2859" s="96"/>
      <c r="B2859" s="194"/>
      <c r="C2859" s="195"/>
      <c r="D2859" s="195"/>
      <c r="E2859" s="195"/>
      <c r="F2859" s="196"/>
      <c r="G2859" s="197" t="str">
        <f t="shared" si="88"/>
        <v/>
      </c>
      <c r="H2859" s="203"/>
      <c r="I2859" s="97"/>
      <c r="J2859" s="3" t="b">
        <f t="shared" si="89"/>
        <v>0</v>
      </c>
      <c r="K2859" s="1" t="b">
        <f>IF(AND(B2859&lt;&gt;"",COUNTIF(Buildings!B:B,B2859)=0),TRUE,FALSE)</f>
        <v>0</v>
      </c>
    </row>
    <row r="2860" spans="1:11" s="3" customFormat="1" ht="16.5" customHeight="1">
      <c r="A2860" s="96"/>
      <c r="B2860" s="199"/>
      <c r="C2860" s="200"/>
      <c r="D2860" s="200"/>
      <c r="E2860" s="200"/>
      <c r="F2860" s="201"/>
      <c r="G2860" s="197" t="str">
        <f t="shared" si="88"/>
        <v/>
      </c>
      <c r="H2860" s="203"/>
      <c r="I2860" s="97"/>
      <c r="J2860" s="3" t="b">
        <f t="shared" si="89"/>
        <v>0</v>
      </c>
      <c r="K2860" s="1" t="b">
        <f>IF(AND(B2860&lt;&gt;"",COUNTIF(Buildings!B:B,B2860)=0),TRUE,FALSE)</f>
        <v>0</v>
      </c>
    </row>
    <row r="2861" spans="1:11" s="3" customFormat="1" ht="16.5" customHeight="1">
      <c r="A2861" s="96"/>
      <c r="B2861" s="194"/>
      <c r="C2861" s="195"/>
      <c r="D2861" s="195"/>
      <c r="E2861" s="195"/>
      <c r="F2861" s="196"/>
      <c r="G2861" s="197" t="str">
        <f t="shared" si="88"/>
        <v/>
      </c>
      <c r="H2861" s="203"/>
      <c r="I2861" s="97"/>
      <c r="J2861" s="3" t="b">
        <f t="shared" si="89"/>
        <v>0</v>
      </c>
      <c r="K2861" s="1" t="b">
        <f>IF(AND(B2861&lt;&gt;"",COUNTIF(Buildings!B:B,B2861)=0),TRUE,FALSE)</f>
        <v>0</v>
      </c>
    </row>
    <row r="2862" spans="1:11" s="3" customFormat="1" ht="16.5" customHeight="1">
      <c r="A2862" s="96"/>
      <c r="B2862" s="199"/>
      <c r="C2862" s="200"/>
      <c r="D2862" s="200"/>
      <c r="E2862" s="200"/>
      <c r="F2862" s="201"/>
      <c r="G2862" s="197" t="str">
        <f t="shared" si="88"/>
        <v/>
      </c>
      <c r="H2862" s="203"/>
      <c r="I2862" s="97"/>
      <c r="J2862" s="3" t="b">
        <f t="shared" si="89"/>
        <v>0</v>
      </c>
      <c r="K2862" s="1" t="b">
        <f>IF(AND(B2862&lt;&gt;"",COUNTIF(Buildings!B:B,B2862)=0),TRUE,FALSE)</f>
        <v>0</v>
      </c>
    </row>
    <row r="2863" spans="1:11" s="3" customFormat="1" ht="16.5" customHeight="1">
      <c r="A2863" s="96"/>
      <c r="B2863" s="194"/>
      <c r="C2863" s="195"/>
      <c r="D2863" s="195"/>
      <c r="E2863" s="195"/>
      <c r="F2863" s="196"/>
      <c r="G2863" s="197" t="str">
        <f t="shared" si="88"/>
        <v/>
      </c>
      <c r="H2863" s="203"/>
      <c r="I2863" s="97"/>
      <c r="J2863" s="3" t="b">
        <f t="shared" si="89"/>
        <v>0</v>
      </c>
      <c r="K2863" s="1" t="b">
        <f>IF(AND(B2863&lt;&gt;"",COUNTIF(Buildings!B:B,B2863)=0),TRUE,FALSE)</f>
        <v>0</v>
      </c>
    </row>
    <row r="2864" spans="1:11" s="3" customFormat="1" ht="16.5" customHeight="1">
      <c r="A2864" s="96"/>
      <c r="B2864" s="199"/>
      <c r="C2864" s="200"/>
      <c r="D2864" s="200"/>
      <c r="E2864" s="200"/>
      <c r="F2864" s="201"/>
      <c r="G2864" s="197" t="str">
        <f t="shared" si="88"/>
        <v/>
      </c>
      <c r="H2864" s="203"/>
      <c r="I2864" s="97"/>
      <c r="J2864" s="3" t="b">
        <f t="shared" si="89"/>
        <v>0</v>
      </c>
      <c r="K2864" s="1" t="b">
        <f>IF(AND(B2864&lt;&gt;"",COUNTIF(Buildings!B:B,B2864)=0),TRUE,FALSE)</f>
        <v>0</v>
      </c>
    </row>
    <row r="2865" spans="1:11" s="3" customFormat="1" ht="16.5" customHeight="1">
      <c r="A2865" s="96"/>
      <c r="B2865" s="194"/>
      <c r="C2865" s="195"/>
      <c r="D2865" s="195"/>
      <c r="E2865" s="195"/>
      <c r="F2865" s="196"/>
      <c r="G2865" s="197" t="str">
        <f t="shared" si="88"/>
        <v/>
      </c>
      <c r="H2865" s="203"/>
      <c r="I2865" s="97"/>
      <c r="J2865" s="3" t="b">
        <f t="shared" si="89"/>
        <v>0</v>
      </c>
      <c r="K2865" s="1" t="b">
        <f>IF(AND(B2865&lt;&gt;"",COUNTIF(Buildings!B:B,B2865)=0),TRUE,FALSE)</f>
        <v>0</v>
      </c>
    </row>
    <row r="2866" spans="1:11" s="3" customFormat="1" ht="16.5" customHeight="1">
      <c r="A2866" s="96"/>
      <c r="B2866" s="199"/>
      <c r="C2866" s="200"/>
      <c r="D2866" s="200"/>
      <c r="E2866" s="200"/>
      <c r="F2866" s="201"/>
      <c r="G2866" s="197" t="str">
        <f t="shared" si="88"/>
        <v/>
      </c>
      <c r="H2866" s="203"/>
      <c r="I2866" s="97"/>
      <c r="J2866" s="3" t="b">
        <f t="shared" si="89"/>
        <v>0</v>
      </c>
      <c r="K2866" s="1" t="b">
        <f>IF(AND(B2866&lt;&gt;"",COUNTIF(Buildings!B:B,B2866)=0),TRUE,FALSE)</f>
        <v>0</v>
      </c>
    </row>
    <row r="2867" spans="1:11" s="3" customFormat="1" ht="16.5" customHeight="1">
      <c r="A2867" s="96"/>
      <c r="B2867" s="194"/>
      <c r="C2867" s="195"/>
      <c r="D2867" s="195"/>
      <c r="E2867" s="195"/>
      <c r="F2867" s="196"/>
      <c r="G2867" s="197" t="str">
        <f t="shared" si="88"/>
        <v/>
      </c>
      <c r="H2867" s="203"/>
      <c r="I2867" s="97"/>
      <c r="J2867" s="3" t="b">
        <f t="shared" si="89"/>
        <v>0</v>
      </c>
      <c r="K2867" s="1" t="b">
        <f>IF(AND(B2867&lt;&gt;"",COUNTIF(Buildings!B:B,B2867)=0),TRUE,FALSE)</f>
        <v>0</v>
      </c>
    </row>
    <row r="2868" spans="1:11" s="3" customFormat="1" ht="16.5" customHeight="1">
      <c r="A2868" s="96"/>
      <c r="B2868" s="199"/>
      <c r="C2868" s="200"/>
      <c r="D2868" s="200"/>
      <c r="E2868" s="200"/>
      <c r="F2868" s="201"/>
      <c r="G2868" s="197" t="str">
        <f t="shared" si="88"/>
        <v/>
      </c>
      <c r="H2868" s="203"/>
      <c r="I2868" s="97"/>
      <c r="J2868" s="3" t="b">
        <f t="shared" si="89"/>
        <v>0</v>
      </c>
      <c r="K2868" s="1" t="b">
        <f>IF(AND(B2868&lt;&gt;"",COUNTIF(Buildings!B:B,B2868)=0),TRUE,FALSE)</f>
        <v>0</v>
      </c>
    </row>
    <row r="2869" spans="1:11" s="3" customFormat="1" ht="16.5" customHeight="1">
      <c r="A2869" s="96"/>
      <c r="B2869" s="194"/>
      <c r="C2869" s="195"/>
      <c r="D2869" s="195"/>
      <c r="E2869" s="195"/>
      <c r="F2869" s="196"/>
      <c r="G2869" s="197" t="str">
        <f t="shared" si="88"/>
        <v/>
      </c>
      <c r="H2869" s="203"/>
      <c r="I2869" s="97"/>
      <c r="J2869" s="3" t="b">
        <f t="shared" si="89"/>
        <v>0</v>
      </c>
      <c r="K2869" s="1" t="b">
        <f>IF(AND(B2869&lt;&gt;"",COUNTIF(Buildings!B:B,B2869)=0),TRUE,FALSE)</f>
        <v>0</v>
      </c>
    </row>
    <row r="2870" spans="1:11" s="3" customFormat="1" ht="16.5" customHeight="1">
      <c r="A2870" s="96"/>
      <c r="B2870" s="199"/>
      <c r="C2870" s="200"/>
      <c r="D2870" s="200"/>
      <c r="E2870" s="200"/>
      <c r="F2870" s="201"/>
      <c r="G2870" s="197" t="str">
        <f t="shared" si="88"/>
        <v/>
      </c>
      <c r="H2870" s="203"/>
      <c r="I2870" s="97"/>
      <c r="J2870" s="3" t="b">
        <f t="shared" si="89"/>
        <v>0</v>
      </c>
      <c r="K2870" s="1" t="b">
        <f>IF(AND(B2870&lt;&gt;"",COUNTIF(Buildings!B:B,B2870)=0),TRUE,FALSE)</f>
        <v>0</v>
      </c>
    </row>
    <row r="2871" spans="1:11" s="3" customFormat="1" ht="16.5" customHeight="1">
      <c r="A2871" s="96"/>
      <c r="B2871" s="194"/>
      <c r="C2871" s="195"/>
      <c r="D2871" s="195"/>
      <c r="E2871" s="195"/>
      <c r="F2871" s="196"/>
      <c r="G2871" s="197" t="str">
        <f t="shared" si="88"/>
        <v/>
      </c>
      <c r="H2871" s="203"/>
      <c r="I2871" s="97"/>
      <c r="J2871" s="3" t="b">
        <f t="shared" si="89"/>
        <v>0</v>
      </c>
      <c r="K2871" s="1" t="b">
        <f>IF(AND(B2871&lt;&gt;"",COUNTIF(Buildings!B:B,B2871)=0),TRUE,FALSE)</f>
        <v>0</v>
      </c>
    </row>
    <row r="2872" spans="1:11" s="3" customFormat="1" ht="16.5" customHeight="1">
      <c r="A2872" s="96"/>
      <c r="B2872" s="199"/>
      <c r="C2872" s="200"/>
      <c r="D2872" s="200"/>
      <c r="E2872" s="200"/>
      <c r="F2872" s="201"/>
      <c r="G2872" s="197" t="str">
        <f t="shared" si="88"/>
        <v/>
      </c>
      <c r="H2872" s="203"/>
      <c r="I2872" s="97"/>
      <c r="J2872" s="3" t="b">
        <f t="shared" si="89"/>
        <v>0</v>
      </c>
      <c r="K2872" s="1" t="b">
        <f>IF(AND(B2872&lt;&gt;"",COUNTIF(Buildings!B:B,B2872)=0),TRUE,FALSE)</f>
        <v>0</v>
      </c>
    </row>
    <row r="2873" spans="1:11" s="3" customFormat="1" ht="16.5" customHeight="1">
      <c r="A2873" s="96"/>
      <c r="B2873" s="194"/>
      <c r="C2873" s="195"/>
      <c r="D2873" s="195"/>
      <c r="E2873" s="195"/>
      <c r="F2873" s="196"/>
      <c r="G2873" s="197" t="str">
        <f t="shared" si="88"/>
        <v/>
      </c>
      <c r="H2873" s="203"/>
      <c r="I2873" s="97"/>
      <c r="J2873" s="3" t="b">
        <f t="shared" si="89"/>
        <v>0</v>
      </c>
      <c r="K2873" s="1" t="b">
        <f>IF(AND(B2873&lt;&gt;"",COUNTIF(Buildings!B:B,B2873)=0),TRUE,FALSE)</f>
        <v>0</v>
      </c>
    </row>
    <row r="2874" spans="1:11" s="3" customFormat="1" ht="16.5" customHeight="1">
      <c r="A2874" s="96"/>
      <c r="B2874" s="199"/>
      <c r="C2874" s="200"/>
      <c r="D2874" s="200"/>
      <c r="E2874" s="200"/>
      <c r="F2874" s="201"/>
      <c r="G2874" s="197" t="str">
        <f t="shared" si="88"/>
        <v/>
      </c>
      <c r="H2874" s="203"/>
      <c r="I2874" s="97"/>
      <c r="J2874" s="3" t="b">
        <f t="shared" si="89"/>
        <v>0</v>
      </c>
      <c r="K2874" s="1" t="b">
        <f>IF(AND(B2874&lt;&gt;"",COUNTIF(Buildings!B:B,B2874)=0),TRUE,FALSE)</f>
        <v>0</v>
      </c>
    </row>
    <row r="2875" spans="1:11" s="3" customFormat="1" ht="16.5" customHeight="1">
      <c r="A2875" s="96"/>
      <c r="B2875" s="194"/>
      <c r="C2875" s="195"/>
      <c r="D2875" s="195"/>
      <c r="E2875" s="195"/>
      <c r="F2875" s="196"/>
      <c r="G2875" s="197" t="str">
        <f t="shared" si="88"/>
        <v/>
      </c>
      <c r="H2875" s="203"/>
      <c r="I2875" s="97"/>
      <c r="J2875" s="3" t="b">
        <f t="shared" si="89"/>
        <v>0</v>
      </c>
      <c r="K2875" s="1" t="b">
        <f>IF(AND(B2875&lt;&gt;"",COUNTIF(Buildings!B:B,B2875)=0),TRUE,FALSE)</f>
        <v>0</v>
      </c>
    </row>
    <row r="2876" spans="1:11" s="3" customFormat="1" ht="16.5" customHeight="1">
      <c r="A2876" s="96"/>
      <c r="B2876" s="199"/>
      <c r="C2876" s="200"/>
      <c r="D2876" s="200"/>
      <c r="E2876" s="200"/>
      <c r="F2876" s="201"/>
      <c r="G2876" s="197" t="str">
        <f t="shared" si="88"/>
        <v/>
      </c>
      <c r="H2876" s="203"/>
      <c r="I2876" s="97"/>
      <c r="J2876" s="3" t="b">
        <f t="shared" si="89"/>
        <v>0</v>
      </c>
      <c r="K2876" s="1" t="b">
        <f>IF(AND(B2876&lt;&gt;"",COUNTIF(Buildings!B:B,B2876)=0),TRUE,FALSE)</f>
        <v>0</v>
      </c>
    </row>
    <row r="2877" spans="1:11" s="3" customFormat="1" ht="16.5" customHeight="1">
      <c r="A2877" s="96"/>
      <c r="B2877" s="194"/>
      <c r="C2877" s="195"/>
      <c r="D2877" s="195"/>
      <c r="E2877" s="195"/>
      <c r="F2877" s="196"/>
      <c r="G2877" s="197" t="str">
        <f t="shared" si="88"/>
        <v/>
      </c>
      <c r="H2877" s="203"/>
      <c r="I2877" s="97"/>
      <c r="J2877" s="3" t="b">
        <f t="shared" si="89"/>
        <v>0</v>
      </c>
      <c r="K2877" s="1" t="b">
        <f>IF(AND(B2877&lt;&gt;"",COUNTIF(Buildings!B:B,B2877)=0),TRUE,FALSE)</f>
        <v>0</v>
      </c>
    </row>
    <row r="2878" spans="1:11" s="3" customFormat="1" ht="16.5" customHeight="1">
      <c r="A2878" s="96"/>
      <c r="B2878" s="199"/>
      <c r="C2878" s="200"/>
      <c r="D2878" s="200"/>
      <c r="E2878" s="200"/>
      <c r="F2878" s="201"/>
      <c r="G2878" s="197" t="str">
        <f t="shared" si="88"/>
        <v/>
      </c>
      <c r="H2878" s="203"/>
      <c r="I2878" s="97"/>
      <c r="J2878" s="3" t="b">
        <f t="shared" si="89"/>
        <v>0</v>
      </c>
      <c r="K2878" s="1" t="b">
        <f>IF(AND(B2878&lt;&gt;"",COUNTIF(Buildings!B:B,B2878)=0),TRUE,FALSE)</f>
        <v>0</v>
      </c>
    </row>
    <row r="2879" spans="1:11" s="3" customFormat="1" ht="16.5" customHeight="1">
      <c r="A2879" s="96"/>
      <c r="B2879" s="194"/>
      <c r="C2879" s="195"/>
      <c r="D2879" s="195"/>
      <c r="E2879" s="195"/>
      <c r="F2879" s="196"/>
      <c r="G2879" s="197" t="str">
        <f t="shared" si="88"/>
        <v/>
      </c>
      <c r="H2879" s="203"/>
      <c r="I2879" s="97"/>
      <c r="J2879" s="3" t="b">
        <f t="shared" si="89"/>
        <v>0</v>
      </c>
      <c r="K2879" s="1" t="b">
        <f>IF(AND(B2879&lt;&gt;"",COUNTIF(Buildings!B:B,B2879)=0),TRUE,FALSE)</f>
        <v>0</v>
      </c>
    </row>
    <row r="2880" spans="1:11" s="3" customFormat="1" ht="16.5" customHeight="1">
      <c r="A2880" s="96"/>
      <c r="B2880" s="199"/>
      <c r="C2880" s="200"/>
      <c r="D2880" s="200"/>
      <c r="E2880" s="200"/>
      <c r="F2880" s="201"/>
      <c r="G2880" s="197" t="str">
        <f t="shared" si="88"/>
        <v/>
      </c>
      <c r="H2880" s="203"/>
      <c r="I2880" s="97"/>
      <c r="J2880" s="3" t="b">
        <f t="shared" si="89"/>
        <v>0</v>
      </c>
      <c r="K2880" s="1" t="b">
        <f>IF(AND(B2880&lt;&gt;"",COUNTIF(Buildings!B:B,B2880)=0),TRUE,FALSE)</f>
        <v>0</v>
      </c>
    </row>
    <row r="2881" spans="1:11" s="3" customFormat="1" ht="16.5" customHeight="1">
      <c r="A2881" s="96"/>
      <c r="B2881" s="194"/>
      <c r="C2881" s="195"/>
      <c r="D2881" s="195"/>
      <c r="E2881" s="195"/>
      <c r="F2881" s="196"/>
      <c r="G2881" s="197" t="str">
        <f t="shared" si="88"/>
        <v/>
      </c>
      <c r="H2881" s="203"/>
      <c r="I2881" s="97"/>
      <c r="J2881" s="3" t="b">
        <f t="shared" si="89"/>
        <v>0</v>
      </c>
      <c r="K2881" s="1" t="b">
        <f>IF(AND(B2881&lt;&gt;"",COUNTIF(Buildings!B:B,B2881)=0),TRUE,FALSE)</f>
        <v>0</v>
      </c>
    </row>
    <row r="2882" spans="1:11" s="3" customFormat="1" ht="16.5" customHeight="1">
      <c r="A2882" s="96"/>
      <c r="B2882" s="199"/>
      <c r="C2882" s="200"/>
      <c r="D2882" s="200"/>
      <c r="E2882" s="200"/>
      <c r="F2882" s="201"/>
      <c r="G2882" s="197" t="str">
        <f t="shared" si="88"/>
        <v/>
      </c>
      <c r="H2882" s="203"/>
      <c r="I2882" s="97"/>
      <c r="J2882" s="3" t="b">
        <f t="shared" si="89"/>
        <v>0</v>
      </c>
      <c r="K2882" s="1" t="b">
        <f>IF(AND(B2882&lt;&gt;"",COUNTIF(Buildings!B:B,B2882)=0),TRUE,FALSE)</f>
        <v>0</v>
      </c>
    </row>
    <row r="2883" spans="1:11" s="3" customFormat="1" ht="16.5" customHeight="1">
      <c r="A2883" s="96"/>
      <c r="B2883" s="194"/>
      <c r="C2883" s="195"/>
      <c r="D2883" s="195"/>
      <c r="E2883" s="195"/>
      <c r="F2883" s="196"/>
      <c r="G2883" s="197" t="str">
        <f t="shared" si="88"/>
        <v/>
      </c>
      <c r="H2883" s="203"/>
      <c r="I2883" s="97"/>
      <c r="J2883" s="3" t="b">
        <f t="shared" si="89"/>
        <v>0</v>
      </c>
      <c r="K2883" s="1" t="b">
        <f>IF(AND(B2883&lt;&gt;"",COUNTIF(Buildings!B:B,B2883)=0),TRUE,FALSE)</f>
        <v>0</v>
      </c>
    </row>
    <row r="2884" spans="1:11" s="3" customFormat="1" ht="16.5" customHeight="1">
      <c r="A2884" s="96"/>
      <c r="B2884" s="199"/>
      <c r="C2884" s="200"/>
      <c r="D2884" s="200"/>
      <c r="E2884" s="200"/>
      <c r="F2884" s="201"/>
      <c r="G2884" s="197" t="str">
        <f t="shared" ref="G2884:G2947" si="90">IF(F2884="","",F2884)</f>
        <v/>
      </c>
      <c r="H2884" s="203"/>
      <c r="I2884" s="97"/>
      <c r="J2884" s="3" t="b">
        <f t="shared" ref="J2884:J2947" si="91">IF(F2884=G2884,FALSE,TRUE)</f>
        <v>0</v>
      </c>
      <c r="K2884" s="1" t="b">
        <f>IF(AND(B2884&lt;&gt;"",COUNTIF(Buildings!B:B,B2884)=0),TRUE,FALSE)</f>
        <v>0</v>
      </c>
    </row>
    <row r="2885" spans="1:11" s="3" customFormat="1" ht="16.5" customHeight="1">
      <c r="A2885" s="96"/>
      <c r="B2885" s="194"/>
      <c r="C2885" s="195"/>
      <c r="D2885" s="195"/>
      <c r="E2885" s="195"/>
      <c r="F2885" s="196"/>
      <c r="G2885" s="197" t="str">
        <f t="shared" si="90"/>
        <v/>
      </c>
      <c r="H2885" s="203"/>
      <c r="I2885" s="97"/>
      <c r="J2885" s="3" t="b">
        <f t="shared" si="91"/>
        <v>0</v>
      </c>
      <c r="K2885" s="1" t="b">
        <f>IF(AND(B2885&lt;&gt;"",COUNTIF(Buildings!B:B,B2885)=0),TRUE,FALSE)</f>
        <v>0</v>
      </c>
    </row>
    <row r="2886" spans="1:11" s="3" customFormat="1" ht="16.5" customHeight="1">
      <c r="A2886" s="96"/>
      <c r="B2886" s="199"/>
      <c r="C2886" s="200"/>
      <c r="D2886" s="200"/>
      <c r="E2886" s="200"/>
      <c r="F2886" s="201"/>
      <c r="G2886" s="197" t="str">
        <f t="shared" si="90"/>
        <v/>
      </c>
      <c r="H2886" s="203"/>
      <c r="I2886" s="97"/>
      <c r="J2886" s="3" t="b">
        <f t="shared" si="91"/>
        <v>0</v>
      </c>
      <c r="K2886" s="1" t="b">
        <f>IF(AND(B2886&lt;&gt;"",COUNTIF(Buildings!B:B,B2886)=0),TRUE,FALSE)</f>
        <v>0</v>
      </c>
    </row>
    <row r="2887" spans="1:11" s="3" customFormat="1" ht="16.5" customHeight="1">
      <c r="A2887" s="96"/>
      <c r="B2887" s="194"/>
      <c r="C2887" s="195"/>
      <c r="D2887" s="195"/>
      <c r="E2887" s="195"/>
      <c r="F2887" s="196"/>
      <c r="G2887" s="197" t="str">
        <f t="shared" si="90"/>
        <v/>
      </c>
      <c r="H2887" s="203"/>
      <c r="I2887" s="97"/>
      <c r="J2887" s="3" t="b">
        <f t="shared" si="91"/>
        <v>0</v>
      </c>
      <c r="K2887" s="1" t="b">
        <f>IF(AND(B2887&lt;&gt;"",COUNTIF(Buildings!B:B,B2887)=0),TRUE,FALSE)</f>
        <v>0</v>
      </c>
    </row>
    <row r="2888" spans="1:11" s="3" customFormat="1" ht="16.5" customHeight="1">
      <c r="A2888" s="96"/>
      <c r="B2888" s="199"/>
      <c r="C2888" s="200"/>
      <c r="D2888" s="200"/>
      <c r="E2888" s="200"/>
      <c r="F2888" s="201"/>
      <c r="G2888" s="197" t="str">
        <f t="shared" si="90"/>
        <v/>
      </c>
      <c r="H2888" s="203"/>
      <c r="I2888" s="97"/>
      <c r="J2888" s="3" t="b">
        <f t="shared" si="91"/>
        <v>0</v>
      </c>
      <c r="K2888" s="1" t="b">
        <f>IF(AND(B2888&lt;&gt;"",COUNTIF(Buildings!B:B,B2888)=0),TRUE,FALSE)</f>
        <v>0</v>
      </c>
    </row>
    <row r="2889" spans="1:11" s="3" customFormat="1" ht="16.5" customHeight="1">
      <c r="A2889" s="96"/>
      <c r="B2889" s="194"/>
      <c r="C2889" s="195"/>
      <c r="D2889" s="195"/>
      <c r="E2889" s="195"/>
      <c r="F2889" s="196"/>
      <c r="G2889" s="197" t="str">
        <f t="shared" si="90"/>
        <v/>
      </c>
      <c r="H2889" s="203"/>
      <c r="I2889" s="97"/>
      <c r="J2889" s="3" t="b">
        <f t="shared" si="91"/>
        <v>0</v>
      </c>
      <c r="K2889" s="1" t="b">
        <f>IF(AND(B2889&lt;&gt;"",COUNTIF(Buildings!B:B,B2889)=0),TRUE,FALSE)</f>
        <v>0</v>
      </c>
    </row>
    <row r="2890" spans="1:11" s="3" customFormat="1" ht="16.5" customHeight="1">
      <c r="A2890" s="96"/>
      <c r="B2890" s="199"/>
      <c r="C2890" s="200"/>
      <c r="D2890" s="200"/>
      <c r="E2890" s="200"/>
      <c r="F2890" s="201"/>
      <c r="G2890" s="197" t="str">
        <f t="shared" si="90"/>
        <v/>
      </c>
      <c r="H2890" s="203"/>
      <c r="I2890" s="97"/>
      <c r="J2890" s="3" t="b">
        <f t="shared" si="91"/>
        <v>0</v>
      </c>
      <c r="K2890" s="1" t="b">
        <f>IF(AND(B2890&lt;&gt;"",COUNTIF(Buildings!B:B,B2890)=0),TRUE,FALSE)</f>
        <v>0</v>
      </c>
    </row>
    <row r="2891" spans="1:11" s="3" customFormat="1" ht="16.5" customHeight="1">
      <c r="A2891" s="96"/>
      <c r="B2891" s="194"/>
      <c r="C2891" s="195"/>
      <c r="D2891" s="195"/>
      <c r="E2891" s="195"/>
      <c r="F2891" s="196"/>
      <c r="G2891" s="197" t="str">
        <f t="shared" si="90"/>
        <v/>
      </c>
      <c r="H2891" s="203"/>
      <c r="I2891" s="97"/>
      <c r="J2891" s="3" t="b">
        <f t="shared" si="91"/>
        <v>0</v>
      </c>
      <c r="K2891" s="1" t="b">
        <f>IF(AND(B2891&lt;&gt;"",COUNTIF(Buildings!B:B,B2891)=0),TRUE,FALSE)</f>
        <v>0</v>
      </c>
    </row>
    <row r="2892" spans="1:11" s="3" customFormat="1" ht="16.5" customHeight="1">
      <c r="A2892" s="96"/>
      <c r="B2892" s="199"/>
      <c r="C2892" s="200"/>
      <c r="D2892" s="200"/>
      <c r="E2892" s="200"/>
      <c r="F2892" s="201"/>
      <c r="G2892" s="197" t="str">
        <f t="shared" si="90"/>
        <v/>
      </c>
      <c r="H2892" s="203"/>
      <c r="I2892" s="97"/>
      <c r="J2892" s="3" t="b">
        <f t="shared" si="91"/>
        <v>0</v>
      </c>
      <c r="K2892" s="1" t="b">
        <f>IF(AND(B2892&lt;&gt;"",COUNTIF(Buildings!B:B,B2892)=0),TRUE,FALSE)</f>
        <v>0</v>
      </c>
    </row>
    <row r="2893" spans="1:11" s="3" customFormat="1" ht="16.5" customHeight="1">
      <c r="A2893" s="96"/>
      <c r="B2893" s="194"/>
      <c r="C2893" s="195"/>
      <c r="D2893" s="195"/>
      <c r="E2893" s="195"/>
      <c r="F2893" s="196"/>
      <c r="G2893" s="197" t="str">
        <f t="shared" si="90"/>
        <v/>
      </c>
      <c r="H2893" s="203"/>
      <c r="I2893" s="97"/>
      <c r="J2893" s="3" t="b">
        <f t="shared" si="91"/>
        <v>0</v>
      </c>
      <c r="K2893" s="1" t="b">
        <f>IF(AND(B2893&lt;&gt;"",COUNTIF(Buildings!B:B,B2893)=0),TRUE,FALSE)</f>
        <v>0</v>
      </c>
    </row>
    <row r="2894" spans="1:11" s="3" customFormat="1" ht="16.5" customHeight="1">
      <c r="A2894" s="96"/>
      <c r="B2894" s="199"/>
      <c r="C2894" s="200"/>
      <c r="D2894" s="200"/>
      <c r="E2894" s="200"/>
      <c r="F2894" s="201"/>
      <c r="G2894" s="197" t="str">
        <f t="shared" si="90"/>
        <v/>
      </c>
      <c r="H2894" s="203"/>
      <c r="I2894" s="97"/>
      <c r="J2894" s="3" t="b">
        <f t="shared" si="91"/>
        <v>0</v>
      </c>
      <c r="K2894" s="1" t="b">
        <f>IF(AND(B2894&lt;&gt;"",COUNTIF(Buildings!B:B,B2894)=0),TRUE,FALSE)</f>
        <v>0</v>
      </c>
    </row>
    <row r="2895" spans="1:11" s="3" customFormat="1" ht="16.5" customHeight="1">
      <c r="A2895" s="96"/>
      <c r="B2895" s="194"/>
      <c r="C2895" s="195"/>
      <c r="D2895" s="195"/>
      <c r="E2895" s="195"/>
      <c r="F2895" s="196"/>
      <c r="G2895" s="197" t="str">
        <f t="shared" si="90"/>
        <v/>
      </c>
      <c r="H2895" s="203"/>
      <c r="I2895" s="97"/>
      <c r="J2895" s="3" t="b">
        <f t="shared" si="91"/>
        <v>0</v>
      </c>
      <c r="K2895" s="1" t="b">
        <f>IF(AND(B2895&lt;&gt;"",COUNTIF(Buildings!B:B,B2895)=0),TRUE,FALSE)</f>
        <v>0</v>
      </c>
    </row>
    <row r="2896" spans="1:11" s="3" customFormat="1" ht="16.5" customHeight="1">
      <c r="A2896" s="96"/>
      <c r="B2896" s="199"/>
      <c r="C2896" s="200"/>
      <c r="D2896" s="200"/>
      <c r="E2896" s="200"/>
      <c r="F2896" s="201"/>
      <c r="G2896" s="197" t="str">
        <f t="shared" si="90"/>
        <v/>
      </c>
      <c r="H2896" s="203"/>
      <c r="I2896" s="97"/>
      <c r="J2896" s="3" t="b">
        <f t="shared" si="91"/>
        <v>0</v>
      </c>
      <c r="K2896" s="1" t="b">
        <f>IF(AND(B2896&lt;&gt;"",COUNTIF(Buildings!B:B,B2896)=0),TRUE,FALSE)</f>
        <v>0</v>
      </c>
    </row>
    <row r="2897" spans="1:11" s="3" customFormat="1" ht="16.5" customHeight="1">
      <c r="A2897" s="96"/>
      <c r="B2897" s="194"/>
      <c r="C2897" s="195"/>
      <c r="D2897" s="195"/>
      <c r="E2897" s="195"/>
      <c r="F2897" s="196"/>
      <c r="G2897" s="197" t="str">
        <f t="shared" si="90"/>
        <v/>
      </c>
      <c r="H2897" s="203"/>
      <c r="I2897" s="97"/>
      <c r="J2897" s="3" t="b">
        <f t="shared" si="91"/>
        <v>0</v>
      </c>
      <c r="K2897" s="1" t="b">
        <f>IF(AND(B2897&lt;&gt;"",COUNTIF(Buildings!B:B,B2897)=0),TRUE,FALSE)</f>
        <v>0</v>
      </c>
    </row>
    <row r="2898" spans="1:11" s="3" customFormat="1" ht="16.5" customHeight="1">
      <c r="A2898" s="96"/>
      <c r="B2898" s="199"/>
      <c r="C2898" s="200"/>
      <c r="D2898" s="200"/>
      <c r="E2898" s="200"/>
      <c r="F2898" s="201"/>
      <c r="G2898" s="197" t="str">
        <f t="shared" si="90"/>
        <v/>
      </c>
      <c r="H2898" s="203"/>
      <c r="I2898" s="97"/>
      <c r="J2898" s="3" t="b">
        <f t="shared" si="91"/>
        <v>0</v>
      </c>
      <c r="K2898" s="1" t="b">
        <f>IF(AND(B2898&lt;&gt;"",COUNTIF(Buildings!B:B,B2898)=0),TRUE,FALSE)</f>
        <v>0</v>
      </c>
    </row>
    <row r="2899" spans="1:11" s="3" customFormat="1" ht="16.5" customHeight="1">
      <c r="A2899" s="96"/>
      <c r="B2899" s="194"/>
      <c r="C2899" s="195"/>
      <c r="D2899" s="195"/>
      <c r="E2899" s="195"/>
      <c r="F2899" s="196"/>
      <c r="G2899" s="197" t="str">
        <f t="shared" si="90"/>
        <v/>
      </c>
      <c r="H2899" s="203"/>
      <c r="I2899" s="97"/>
      <c r="J2899" s="3" t="b">
        <f t="shared" si="91"/>
        <v>0</v>
      </c>
      <c r="K2899" s="1" t="b">
        <f>IF(AND(B2899&lt;&gt;"",COUNTIF(Buildings!B:B,B2899)=0),TRUE,FALSE)</f>
        <v>0</v>
      </c>
    </row>
    <row r="2900" spans="1:11" s="3" customFormat="1" ht="16.5" customHeight="1">
      <c r="A2900" s="96"/>
      <c r="B2900" s="199"/>
      <c r="C2900" s="200"/>
      <c r="D2900" s="200"/>
      <c r="E2900" s="200"/>
      <c r="F2900" s="201"/>
      <c r="G2900" s="197" t="str">
        <f t="shared" si="90"/>
        <v/>
      </c>
      <c r="H2900" s="203"/>
      <c r="I2900" s="97"/>
      <c r="J2900" s="3" t="b">
        <f t="shared" si="91"/>
        <v>0</v>
      </c>
      <c r="K2900" s="1" t="b">
        <f>IF(AND(B2900&lt;&gt;"",COUNTIF(Buildings!B:B,B2900)=0),TRUE,FALSE)</f>
        <v>0</v>
      </c>
    </row>
    <row r="2901" spans="1:11" s="3" customFormat="1" ht="16.5" customHeight="1">
      <c r="A2901" s="96"/>
      <c r="B2901" s="194"/>
      <c r="C2901" s="195"/>
      <c r="D2901" s="195"/>
      <c r="E2901" s="195"/>
      <c r="F2901" s="196"/>
      <c r="G2901" s="197" t="str">
        <f t="shared" si="90"/>
        <v/>
      </c>
      <c r="H2901" s="203"/>
      <c r="I2901" s="97"/>
      <c r="J2901" s="3" t="b">
        <f t="shared" si="91"/>
        <v>0</v>
      </c>
      <c r="K2901" s="1" t="b">
        <f>IF(AND(B2901&lt;&gt;"",COUNTIF(Buildings!B:B,B2901)=0),TRUE,FALSE)</f>
        <v>0</v>
      </c>
    </row>
    <row r="2902" spans="1:11" s="3" customFormat="1" ht="16.5" customHeight="1">
      <c r="A2902" s="96"/>
      <c r="B2902" s="199"/>
      <c r="C2902" s="200"/>
      <c r="D2902" s="200"/>
      <c r="E2902" s="200"/>
      <c r="F2902" s="201"/>
      <c r="G2902" s="197" t="str">
        <f t="shared" si="90"/>
        <v/>
      </c>
      <c r="H2902" s="203"/>
      <c r="I2902" s="97"/>
      <c r="J2902" s="3" t="b">
        <f t="shared" si="91"/>
        <v>0</v>
      </c>
      <c r="K2902" s="1" t="b">
        <f>IF(AND(B2902&lt;&gt;"",COUNTIF(Buildings!B:B,B2902)=0),TRUE,FALSE)</f>
        <v>0</v>
      </c>
    </row>
    <row r="2903" spans="1:11" s="3" customFormat="1" ht="16.5" customHeight="1">
      <c r="A2903" s="96"/>
      <c r="B2903" s="194"/>
      <c r="C2903" s="195"/>
      <c r="D2903" s="195"/>
      <c r="E2903" s="195"/>
      <c r="F2903" s="196"/>
      <c r="G2903" s="197" t="str">
        <f t="shared" si="90"/>
        <v/>
      </c>
      <c r="H2903" s="203"/>
      <c r="I2903" s="97"/>
      <c r="J2903" s="3" t="b">
        <f t="shared" si="91"/>
        <v>0</v>
      </c>
      <c r="K2903" s="1" t="b">
        <f>IF(AND(B2903&lt;&gt;"",COUNTIF(Buildings!B:B,B2903)=0),TRUE,FALSE)</f>
        <v>0</v>
      </c>
    </row>
    <row r="2904" spans="1:11" s="3" customFormat="1" ht="16.5" customHeight="1">
      <c r="A2904" s="96"/>
      <c r="B2904" s="199"/>
      <c r="C2904" s="200"/>
      <c r="D2904" s="200"/>
      <c r="E2904" s="200"/>
      <c r="F2904" s="201"/>
      <c r="G2904" s="197" t="str">
        <f t="shared" si="90"/>
        <v/>
      </c>
      <c r="H2904" s="203"/>
      <c r="I2904" s="97"/>
      <c r="J2904" s="3" t="b">
        <f t="shared" si="91"/>
        <v>0</v>
      </c>
      <c r="K2904" s="1" t="b">
        <f>IF(AND(B2904&lt;&gt;"",COUNTIF(Buildings!B:B,B2904)=0),TRUE,FALSE)</f>
        <v>0</v>
      </c>
    </row>
    <row r="2905" spans="1:11" s="3" customFormat="1" ht="16.5" customHeight="1">
      <c r="A2905" s="96"/>
      <c r="B2905" s="194"/>
      <c r="C2905" s="195"/>
      <c r="D2905" s="195"/>
      <c r="E2905" s="195"/>
      <c r="F2905" s="196"/>
      <c r="G2905" s="197" t="str">
        <f t="shared" si="90"/>
        <v/>
      </c>
      <c r="H2905" s="203"/>
      <c r="I2905" s="97"/>
      <c r="J2905" s="3" t="b">
        <f t="shared" si="91"/>
        <v>0</v>
      </c>
      <c r="K2905" s="1" t="b">
        <f>IF(AND(B2905&lt;&gt;"",COUNTIF(Buildings!B:B,B2905)=0),TRUE,FALSE)</f>
        <v>0</v>
      </c>
    </row>
    <row r="2906" spans="1:11" s="3" customFormat="1" ht="16.5" customHeight="1">
      <c r="A2906" s="96"/>
      <c r="B2906" s="199"/>
      <c r="C2906" s="200"/>
      <c r="D2906" s="200"/>
      <c r="E2906" s="200"/>
      <c r="F2906" s="201"/>
      <c r="G2906" s="197" t="str">
        <f t="shared" si="90"/>
        <v/>
      </c>
      <c r="H2906" s="203"/>
      <c r="I2906" s="97"/>
      <c r="J2906" s="3" t="b">
        <f t="shared" si="91"/>
        <v>0</v>
      </c>
      <c r="K2906" s="1" t="b">
        <f>IF(AND(B2906&lt;&gt;"",COUNTIF(Buildings!B:B,B2906)=0),TRUE,FALSE)</f>
        <v>0</v>
      </c>
    </row>
    <row r="2907" spans="1:11" s="3" customFormat="1" ht="16.5" customHeight="1">
      <c r="A2907" s="96"/>
      <c r="B2907" s="194"/>
      <c r="C2907" s="195"/>
      <c r="D2907" s="195"/>
      <c r="E2907" s="195"/>
      <c r="F2907" s="196"/>
      <c r="G2907" s="197" t="str">
        <f t="shared" si="90"/>
        <v/>
      </c>
      <c r="H2907" s="203"/>
      <c r="I2907" s="97"/>
      <c r="J2907" s="3" t="b">
        <f t="shared" si="91"/>
        <v>0</v>
      </c>
      <c r="K2907" s="1" t="b">
        <f>IF(AND(B2907&lt;&gt;"",COUNTIF(Buildings!B:B,B2907)=0),TRUE,FALSE)</f>
        <v>0</v>
      </c>
    </row>
    <row r="2908" spans="1:11" s="3" customFormat="1" ht="16.5" customHeight="1">
      <c r="A2908" s="96"/>
      <c r="B2908" s="199"/>
      <c r="C2908" s="200"/>
      <c r="D2908" s="200"/>
      <c r="E2908" s="200"/>
      <c r="F2908" s="201"/>
      <c r="G2908" s="197" t="str">
        <f t="shared" si="90"/>
        <v/>
      </c>
      <c r="H2908" s="203"/>
      <c r="I2908" s="97"/>
      <c r="J2908" s="3" t="b">
        <f t="shared" si="91"/>
        <v>0</v>
      </c>
      <c r="K2908" s="1" t="b">
        <f>IF(AND(B2908&lt;&gt;"",COUNTIF(Buildings!B:B,B2908)=0),TRUE,FALSE)</f>
        <v>0</v>
      </c>
    </row>
    <row r="2909" spans="1:11" s="3" customFormat="1" ht="16.5" customHeight="1">
      <c r="A2909" s="96"/>
      <c r="B2909" s="194"/>
      <c r="C2909" s="195"/>
      <c r="D2909" s="195"/>
      <c r="E2909" s="195"/>
      <c r="F2909" s="196"/>
      <c r="G2909" s="197" t="str">
        <f t="shared" si="90"/>
        <v/>
      </c>
      <c r="H2909" s="203"/>
      <c r="I2909" s="97"/>
      <c r="J2909" s="3" t="b">
        <f t="shared" si="91"/>
        <v>0</v>
      </c>
      <c r="K2909" s="1" t="b">
        <f>IF(AND(B2909&lt;&gt;"",COUNTIF(Buildings!B:B,B2909)=0),TRUE,FALSE)</f>
        <v>0</v>
      </c>
    </row>
    <row r="2910" spans="1:11" s="3" customFormat="1" ht="16.5" customHeight="1">
      <c r="A2910" s="96"/>
      <c r="B2910" s="199"/>
      <c r="C2910" s="200"/>
      <c r="D2910" s="200"/>
      <c r="E2910" s="200"/>
      <c r="F2910" s="201"/>
      <c r="G2910" s="197" t="str">
        <f t="shared" si="90"/>
        <v/>
      </c>
      <c r="H2910" s="203"/>
      <c r="I2910" s="97"/>
      <c r="J2910" s="3" t="b">
        <f t="shared" si="91"/>
        <v>0</v>
      </c>
      <c r="K2910" s="1" t="b">
        <f>IF(AND(B2910&lt;&gt;"",COUNTIF(Buildings!B:B,B2910)=0),TRUE,FALSE)</f>
        <v>0</v>
      </c>
    </row>
    <row r="2911" spans="1:11" s="3" customFormat="1" ht="16.5" customHeight="1">
      <c r="A2911" s="96"/>
      <c r="B2911" s="194"/>
      <c r="C2911" s="195"/>
      <c r="D2911" s="195"/>
      <c r="E2911" s="195"/>
      <c r="F2911" s="196"/>
      <c r="G2911" s="197" t="str">
        <f t="shared" si="90"/>
        <v/>
      </c>
      <c r="H2911" s="203"/>
      <c r="I2911" s="97"/>
      <c r="J2911" s="3" t="b">
        <f t="shared" si="91"/>
        <v>0</v>
      </c>
      <c r="K2911" s="1" t="b">
        <f>IF(AND(B2911&lt;&gt;"",COUNTIF(Buildings!B:B,B2911)=0),TRUE,FALSE)</f>
        <v>0</v>
      </c>
    </row>
    <row r="2912" spans="1:11" s="3" customFormat="1" ht="16.5" customHeight="1">
      <c r="A2912" s="96"/>
      <c r="B2912" s="199"/>
      <c r="C2912" s="200"/>
      <c r="D2912" s="200"/>
      <c r="E2912" s="200"/>
      <c r="F2912" s="201"/>
      <c r="G2912" s="197" t="str">
        <f t="shared" si="90"/>
        <v/>
      </c>
      <c r="H2912" s="203"/>
      <c r="I2912" s="97"/>
      <c r="J2912" s="3" t="b">
        <f t="shared" si="91"/>
        <v>0</v>
      </c>
      <c r="K2912" s="1" t="b">
        <f>IF(AND(B2912&lt;&gt;"",COUNTIF(Buildings!B:B,B2912)=0),TRUE,FALSE)</f>
        <v>0</v>
      </c>
    </row>
    <row r="2913" spans="1:11" s="3" customFormat="1" ht="16.5" customHeight="1">
      <c r="A2913" s="96"/>
      <c r="B2913" s="194"/>
      <c r="C2913" s="195"/>
      <c r="D2913" s="195"/>
      <c r="E2913" s="195"/>
      <c r="F2913" s="196"/>
      <c r="G2913" s="197" t="str">
        <f t="shared" si="90"/>
        <v/>
      </c>
      <c r="H2913" s="203"/>
      <c r="I2913" s="97"/>
      <c r="J2913" s="3" t="b">
        <f t="shared" si="91"/>
        <v>0</v>
      </c>
      <c r="K2913" s="1" t="b">
        <f>IF(AND(B2913&lt;&gt;"",COUNTIF(Buildings!B:B,B2913)=0),TRUE,FALSE)</f>
        <v>0</v>
      </c>
    </row>
    <row r="2914" spans="1:11" s="3" customFormat="1" ht="16.5" customHeight="1">
      <c r="A2914" s="96"/>
      <c r="B2914" s="199"/>
      <c r="C2914" s="200"/>
      <c r="D2914" s="200"/>
      <c r="E2914" s="200"/>
      <c r="F2914" s="201"/>
      <c r="G2914" s="197" t="str">
        <f t="shared" si="90"/>
        <v/>
      </c>
      <c r="H2914" s="203"/>
      <c r="I2914" s="97"/>
      <c r="J2914" s="3" t="b">
        <f t="shared" si="91"/>
        <v>0</v>
      </c>
      <c r="K2914" s="1" t="b">
        <f>IF(AND(B2914&lt;&gt;"",COUNTIF(Buildings!B:B,B2914)=0),TRUE,FALSE)</f>
        <v>0</v>
      </c>
    </row>
    <row r="2915" spans="1:11" s="3" customFormat="1" ht="16.5" customHeight="1">
      <c r="A2915" s="96"/>
      <c r="B2915" s="194"/>
      <c r="C2915" s="195"/>
      <c r="D2915" s="195"/>
      <c r="E2915" s="195"/>
      <c r="F2915" s="196"/>
      <c r="G2915" s="197" t="str">
        <f t="shared" si="90"/>
        <v/>
      </c>
      <c r="H2915" s="203"/>
      <c r="I2915" s="97"/>
      <c r="J2915" s="3" t="b">
        <f t="shared" si="91"/>
        <v>0</v>
      </c>
      <c r="K2915" s="1" t="b">
        <f>IF(AND(B2915&lt;&gt;"",COUNTIF(Buildings!B:B,B2915)=0),TRUE,FALSE)</f>
        <v>0</v>
      </c>
    </row>
    <row r="2916" spans="1:11" s="3" customFormat="1" ht="16.5" customHeight="1">
      <c r="A2916" s="96"/>
      <c r="B2916" s="199"/>
      <c r="C2916" s="200"/>
      <c r="D2916" s="200"/>
      <c r="E2916" s="200"/>
      <c r="F2916" s="201"/>
      <c r="G2916" s="197" t="str">
        <f t="shared" si="90"/>
        <v/>
      </c>
      <c r="H2916" s="203"/>
      <c r="I2916" s="97"/>
      <c r="J2916" s="3" t="b">
        <f t="shared" si="91"/>
        <v>0</v>
      </c>
      <c r="K2916" s="1" t="b">
        <f>IF(AND(B2916&lt;&gt;"",COUNTIF(Buildings!B:B,B2916)=0),TRUE,FALSE)</f>
        <v>0</v>
      </c>
    </row>
    <row r="2917" spans="1:11" s="3" customFormat="1" ht="16.5" customHeight="1">
      <c r="A2917" s="96"/>
      <c r="B2917" s="194"/>
      <c r="C2917" s="195"/>
      <c r="D2917" s="195"/>
      <c r="E2917" s="195"/>
      <c r="F2917" s="196"/>
      <c r="G2917" s="197" t="str">
        <f t="shared" si="90"/>
        <v/>
      </c>
      <c r="H2917" s="203"/>
      <c r="I2917" s="97"/>
      <c r="J2917" s="3" t="b">
        <f t="shared" si="91"/>
        <v>0</v>
      </c>
      <c r="K2917" s="1" t="b">
        <f>IF(AND(B2917&lt;&gt;"",COUNTIF(Buildings!B:B,B2917)=0),TRUE,FALSE)</f>
        <v>0</v>
      </c>
    </row>
    <row r="2918" spans="1:11" s="3" customFormat="1" ht="16.5" customHeight="1">
      <c r="A2918" s="96"/>
      <c r="B2918" s="199"/>
      <c r="C2918" s="200"/>
      <c r="D2918" s="200"/>
      <c r="E2918" s="200"/>
      <c r="F2918" s="201"/>
      <c r="G2918" s="197" t="str">
        <f t="shared" si="90"/>
        <v/>
      </c>
      <c r="H2918" s="203"/>
      <c r="I2918" s="97"/>
      <c r="J2918" s="3" t="b">
        <f t="shared" si="91"/>
        <v>0</v>
      </c>
      <c r="K2918" s="1" t="b">
        <f>IF(AND(B2918&lt;&gt;"",COUNTIF(Buildings!B:B,B2918)=0),TRUE,FALSE)</f>
        <v>0</v>
      </c>
    </row>
    <row r="2919" spans="1:11" s="3" customFormat="1" ht="16.5" customHeight="1">
      <c r="A2919" s="96"/>
      <c r="B2919" s="194"/>
      <c r="C2919" s="195"/>
      <c r="D2919" s="195"/>
      <c r="E2919" s="195"/>
      <c r="F2919" s="196"/>
      <c r="G2919" s="197" t="str">
        <f t="shared" si="90"/>
        <v/>
      </c>
      <c r="H2919" s="203"/>
      <c r="I2919" s="97"/>
      <c r="J2919" s="3" t="b">
        <f t="shared" si="91"/>
        <v>0</v>
      </c>
      <c r="K2919" s="1" t="b">
        <f>IF(AND(B2919&lt;&gt;"",COUNTIF(Buildings!B:B,B2919)=0),TRUE,FALSE)</f>
        <v>0</v>
      </c>
    </row>
    <row r="2920" spans="1:11" s="3" customFormat="1" ht="16.5" customHeight="1">
      <c r="A2920" s="96"/>
      <c r="B2920" s="199"/>
      <c r="C2920" s="200"/>
      <c r="D2920" s="200"/>
      <c r="E2920" s="200"/>
      <c r="F2920" s="201"/>
      <c r="G2920" s="197" t="str">
        <f t="shared" si="90"/>
        <v/>
      </c>
      <c r="H2920" s="203"/>
      <c r="I2920" s="97"/>
      <c r="J2920" s="3" t="b">
        <f t="shared" si="91"/>
        <v>0</v>
      </c>
      <c r="K2920" s="1" t="b">
        <f>IF(AND(B2920&lt;&gt;"",COUNTIF(Buildings!B:B,B2920)=0),TRUE,FALSE)</f>
        <v>0</v>
      </c>
    </row>
    <row r="2921" spans="1:11" s="3" customFormat="1" ht="16.5" customHeight="1">
      <c r="A2921" s="96"/>
      <c r="B2921" s="194"/>
      <c r="C2921" s="195"/>
      <c r="D2921" s="195"/>
      <c r="E2921" s="195"/>
      <c r="F2921" s="196"/>
      <c r="G2921" s="197" t="str">
        <f t="shared" si="90"/>
        <v/>
      </c>
      <c r="H2921" s="203"/>
      <c r="I2921" s="97"/>
      <c r="J2921" s="3" t="b">
        <f t="shared" si="91"/>
        <v>0</v>
      </c>
      <c r="K2921" s="1" t="b">
        <f>IF(AND(B2921&lt;&gt;"",COUNTIF(Buildings!B:B,B2921)=0),TRUE,FALSE)</f>
        <v>0</v>
      </c>
    </row>
    <row r="2922" spans="1:11" s="3" customFormat="1" ht="16.5" customHeight="1">
      <c r="A2922" s="96"/>
      <c r="B2922" s="199"/>
      <c r="C2922" s="200"/>
      <c r="D2922" s="200"/>
      <c r="E2922" s="200"/>
      <c r="F2922" s="201"/>
      <c r="G2922" s="197" t="str">
        <f t="shared" si="90"/>
        <v/>
      </c>
      <c r="H2922" s="203"/>
      <c r="I2922" s="97"/>
      <c r="J2922" s="3" t="b">
        <f t="shared" si="91"/>
        <v>0</v>
      </c>
      <c r="K2922" s="1" t="b">
        <f>IF(AND(B2922&lt;&gt;"",COUNTIF(Buildings!B:B,B2922)=0),TRUE,FALSE)</f>
        <v>0</v>
      </c>
    </row>
    <row r="2923" spans="1:11" s="3" customFormat="1" ht="16.5" customHeight="1">
      <c r="A2923" s="96"/>
      <c r="B2923" s="194"/>
      <c r="C2923" s="195"/>
      <c r="D2923" s="195"/>
      <c r="E2923" s="195"/>
      <c r="F2923" s="196"/>
      <c r="G2923" s="197" t="str">
        <f t="shared" si="90"/>
        <v/>
      </c>
      <c r="H2923" s="203"/>
      <c r="I2923" s="97"/>
      <c r="J2923" s="3" t="b">
        <f t="shared" si="91"/>
        <v>0</v>
      </c>
      <c r="K2923" s="1" t="b">
        <f>IF(AND(B2923&lt;&gt;"",COUNTIF(Buildings!B:B,B2923)=0),TRUE,FALSE)</f>
        <v>0</v>
      </c>
    </row>
    <row r="2924" spans="1:11" s="3" customFormat="1" ht="16.5" customHeight="1">
      <c r="A2924" s="96"/>
      <c r="B2924" s="199"/>
      <c r="C2924" s="200"/>
      <c r="D2924" s="200"/>
      <c r="E2924" s="200"/>
      <c r="F2924" s="201"/>
      <c r="G2924" s="197" t="str">
        <f t="shared" si="90"/>
        <v/>
      </c>
      <c r="H2924" s="203"/>
      <c r="I2924" s="97"/>
      <c r="J2924" s="3" t="b">
        <f t="shared" si="91"/>
        <v>0</v>
      </c>
      <c r="K2924" s="1" t="b">
        <f>IF(AND(B2924&lt;&gt;"",COUNTIF(Buildings!B:B,B2924)=0),TRUE,FALSE)</f>
        <v>0</v>
      </c>
    </row>
    <row r="2925" spans="1:11" s="3" customFormat="1" ht="16.5" customHeight="1">
      <c r="A2925" s="96"/>
      <c r="B2925" s="194"/>
      <c r="C2925" s="195"/>
      <c r="D2925" s="195"/>
      <c r="E2925" s="195"/>
      <c r="F2925" s="196"/>
      <c r="G2925" s="197" t="str">
        <f t="shared" si="90"/>
        <v/>
      </c>
      <c r="H2925" s="203"/>
      <c r="I2925" s="97"/>
      <c r="J2925" s="3" t="b">
        <f t="shared" si="91"/>
        <v>0</v>
      </c>
      <c r="K2925" s="1" t="b">
        <f>IF(AND(B2925&lt;&gt;"",COUNTIF(Buildings!B:B,B2925)=0),TRUE,FALSE)</f>
        <v>0</v>
      </c>
    </row>
    <row r="2926" spans="1:11" s="3" customFormat="1" ht="16.5" customHeight="1">
      <c r="A2926" s="96"/>
      <c r="B2926" s="199"/>
      <c r="C2926" s="200"/>
      <c r="D2926" s="200"/>
      <c r="E2926" s="200"/>
      <c r="F2926" s="201"/>
      <c r="G2926" s="197" t="str">
        <f t="shared" si="90"/>
        <v/>
      </c>
      <c r="H2926" s="203"/>
      <c r="I2926" s="97"/>
      <c r="J2926" s="3" t="b">
        <f t="shared" si="91"/>
        <v>0</v>
      </c>
      <c r="K2926" s="1" t="b">
        <f>IF(AND(B2926&lt;&gt;"",COUNTIF(Buildings!B:B,B2926)=0),TRUE,FALSE)</f>
        <v>0</v>
      </c>
    </row>
    <row r="2927" spans="1:11" s="3" customFormat="1" ht="16.5" customHeight="1">
      <c r="A2927" s="96"/>
      <c r="B2927" s="194"/>
      <c r="C2927" s="195"/>
      <c r="D2927" s="195"/>
      <c r="E2927" s="195"/>
      <c r="F2927" s="196"/>
      <c r="G2927" s="197" t="str">
        <f t="shared" si="90"/>
        <v/>
      </c>
      <c r="H2927" s="203"/>
      <c r="I2927" s="97"/>
      <c r="J2927" s="3" t="b">
        <f t="shared" si="91"/>
        <v>0</v>
      </c>
      <c r="K2927" s="1" t="b">
        <f>IF(AND(B2927&lt;&gt;"",COUNTIF(Buildings!B:B,B2927)=0),TRUE,FALSE)</f>
        <v>0</v>
      </c>
    </row>
    <row r="2928" spans="1:11" s="3" customFormat="1" ht="16.5" customHeight="1">
      <c r="A2928" s="96"/>
      <c r="B2928" s="199"/>
      <c r="C2928" s="200"/>
      <c r="D2928" s="200"/>
      <c r="E2928" s="200"/>
      <c r="F2928" s="201"/>
      <c r="G2928" s="197" t="str">
        <f t="shared" si="90"/>
        <v/>
      </c>
      <c r="H2928" s="203"/>
      <c r="I2928" s="97"/>
      <c r="J2928" s="3" t="b">
        <f t="shared" si="91"/>
        <v>0</v>
      </c>
      <c r="K2928" s="1" t="b">
        <f>IF(AND(B2928&lt;&gt;"",COUNTIF(Buildings!B:B,B2928)=0),TRUE,FALSE)</f>
        <v>0</v>
      </c>
    </row>
    <row r="2929" spans="1:11" s="3" customFormat="1" ht="16.5" customHeight="1">
      <c r="A2929" s="96"/>
      <c r="B2929" s="194"/>
      <c r="C2929" s="195"/>
      <c r="D2929" s="195"/>
      <c r="E2929" s="195"/>
      <c r="F2929" s="196"/>
      <c r="G2929" s="197" t="str">
        <f t="shared" si="90"/>
        <v/>
      </c>
      <c r="H2929" s="203"/>
      <c r="I2929" s="97"/>
      <c r="J2929" s="3" t="b">
        <f t="shared" si="91"/>
        <v>0</v>
      </c>
      <c r="K2929" s="1" t="b">
        <f>IF(AND(B2929&lt;&gt;"",COUNTIF(Buildings!B:B,B2929)=0),TRUE,FALSE)</f>
        <v>0</v>
      </c>
    </row>
    <row r="2930" spans="1:11" s="3" customFormat="1" ht="16.5" customHeight="1">
      <c r="A2930" s="96"/>
      <c r="B2930" s="199"/>
      <c r="C2930" s="200"/>
      <c r="D2930" s="200"/>
      <c r="E2930" s="200"/>
      <c r="F2930" s="201"/>
      <c r="G2930" s="197" t="str">
        <f t="shared" si="90"/>
        <v/>
      </c>
      <c r="H2930" s="203"/>
      <c r="I2930" s="97"/>
      <c r="J2930" s="3" t="b">
        <f t="shared" si="91"/>
        <v>0</v>
      </c>
      <c r="K2930" s="1" t="b">
        <f>IF(AND(B2930&lt;&gt;"",COUNTIF(Buildings!B:B,B2930)=0),TRUE,FALSE)</f>
        <v>0</v>
      </c>
    </row>
    <row r="2931" spans="1:11" s="3" customFormat="1" ht="16.5" customHeight="1">
      <c r="A2931" s="96"/>
      <c r="B2931" s="194"/>
      <c r="C2931" s="195"/>
      <c r="D2931" s="195"/>
      <c r="E2931" s="195"/>
      <c r="F2931" s="196"/>
      <c r="G2931" s="197" t="str">
        <f t="shared" si="90"/>
        <v/>
      </c>
      <c r="H2931" s="203"/>
      <c r="I2931" s="97"/>
      <c r="J2931" s="3" t="b">
        <f t="shared" si="91"/>
        <v>0</v>
      </c>
      <c r="K2931" s="1" t="b">
        <f>IF(AND(B2931&lt;&gt;"",COUNTIF(Buildings!B:B,B2931)=0),TRUE,FALSE)</f>
        <v>0</v>
      </c>
    </row>
    <row r="2932" spans="1:11" s="3" customFormat="1" ht="16.5" customHeight="1">
      <c r="A2932" s="96"/>
      <c r="B2932" s="199"/>
      <c r="C2932" s="200"/>
      <c r="D2932" s="200"/>
      <c r="E2932" s="200"/>
      <c r="F2932" s="201"/>
      <c r="G2932" s="197" t="str">
        <f t="shared" si="90"/>
        <v/>
      </c>
      <c r="H2932" s="203"/>
      <c r="I2932" s="97"/>
      <c r="J2932" s="3" t="b">
        <f t="shared" si="91"/>
        <v>0</v>
      </c>
      <c r="K2932" s="1" t="b">
        <f>IF(AND(B2932&lt;&gt;"",COUNTIF(Buildings!B:B,B2932)=0),TRUE,FALSE)</f>
        <v>0</v>
      </c>
    </row>
    <row r="2933" spans="1:11" s="3" customFormat="1" ht="16.5" customHeight="1">
      <c r="A2933" s="96"/>
      <c r="B2933" s="194"/>
      <c r="C2933" s="195"/>
      <c r="D2933" s="195"/>
      <c r="E2933" s="195"/>
      <c r="F2933" s="196"/>
      <c r="G2933" s="197" t="str">
        <f t="shared" si="90"/>
        <v/>
      </c>
      <c r="H2933" s="203"/>
      <c r="I2933" s="97"/>
      <c r="J2933" s="3" t="b">
        <f t="shared" si="91"/>
        <v>0</v>
      </c>
      <c r="K2933" s="1" t="b">
        <f>IF(AND(B2933&lt;&gt;"",COUNTIF(Buildings!B:B,B2933)=0),TRUE,FALSE)</f>
        <v>0</v>
      </c>
    </row>
    <row r="2934" spans="1:11" s="3" customFormat="1" ht="16.5" customHeight="1">
      <c r="A2934" s="96"/>
      <c r="B2934" s="199"/>
      <c r="C2934" s="200"/>
      <c r="D2934" s="200"/>
      <c r="E2934" s="200"/>
      <c r="F2934" s="201"/>
      <c r="G2934" s="197" t="str">
        <f t="shared" si="90"/>
        <v/>
      </c>
      <c r="H2934" s="203"/>
      <c r="I2934" s="97"/>
      <c r="J2934" s="3" t="b">
        <f t="shared" si="91"/>
        <v>0</v>
      </c>
      <c r="K2934" s="1" t="b">
        <f>IF(AND(B2934&lt;&gt;"",COUNTIF(Buildings!B:B,B2934)=0),TRUE,FALSE)</f>
        <v>0</v>
      </c>
    </row>
    <row r="2935" spans="1:11" s="3" customFormat="1" ht="16.5" customHeight="1">
      <c r="A2935" s="96"/>
      <c r="B2935" s="194"/>
      <c r="C2935" s="195"/>
      <c r="D2935" s="195"/>
      <c r="E2935" s="195"/>
      <c r="F2935" s="196"/>
      <c r="G2935" s="197" t="str">
        <f t="shared" si="90"/>
        <v/>
      </c>
      <c r="H2935" s="203"/>
      <c r="I2935" s="97"/>
      <c r="J2935" s="3" t="b">
        <f t="shared" si="91"/>
        <v>0</v>
      </c>
      <c r="K2935" s="1" t="b">
        <f>IF(AND(B2935&lt;&gt;"",COUNTIF(Buildings!B:B,B2935)=0),TRUE,FALSE)</f>
        <v>0</v>
      </c>
    </row>
    <row r="2936" spans="1:11" s="3" customFormat="1" ht="16.5" customHeight="1">
      <c r="A2936" s="96"/>
      <c r="B2936" s="199"/>
      <c r="C2936" s="200"/>
      <c r="D2936" s="200"/>
      <c r="E2936" s="200"/>
      <c r="F2936" s="201"/>
      <c r="G2936" s="197" t="str">
        <f t="shared" si="90"/>
        <v/>
      </c>
      <c r="H2936" s="203"/>
      <c r="I2936" s="97"/>
      <c r="J2936" s="3" t="b">
        <f t="shared" si="91"/>
        <v>0</v>
      </c>
      <c r="K2936" s="1" t="b">
        <f>IF(AND(B2936&lt;&gt;"",COUNTIF(Buildings!B:B,B2936)=0),TRUE,FALSE)</f>
        <v>0</v>
      </c>
    </row>
    <row r="2937" spans="1:11" s="3" customFormat="1" ht="16.5" customHeight="1">
      <c r="A2937" s="96"/>
      <c r="B2937" s="194"/>
      <c r="C2937" s="195"/>
      <c r="D2937" s="195"/>
      <c r="E2937" s="195"/>
      <c r="F2937" s="196"/>
      <c r="G2937" s="197" t="str">
        <f t="shared" si="90"/>
        <v/>
      </c>
      <c r="H2937" s="203"/>
      <c r="I2937" s="97"/>
      <c r="J2937" s="3" t="b">
        <f t="shared" si="91"/>
        <v>0</v>
      </c>
      <c r="K2937" s="1" t="b">
        <f>IF(AND(B2937&lt;&gt;"",COUNTIF(Buildings!B:B,B2937)=0),TRUE,FALSE)</f>
        <v>0</v>
      </c>
    </row>
    <row r="2938" spans="1:11" s="3" customFormat="1" ht="16.5" customHeight="1">
      <c r="A2938" s="96"/>
      <c r="B2938" s="199"/>
      <c r="C2938" s="200"/>
      <c r="D2938" s="200"/>
      <c r="E2938" s="200"/>
      <c r="F2938" s="201"/>
      <c r="G2938" s="197" t="str">
        <f t="shared" si="90"/>
        <v/>
      </c>
      <c r="H2938" s="203"/>
      <c r="I2938" s="97"/>
      <c r="J2938" s="3" t="b">
        <f t="shared" si="91"/>
        <v>0</v>
      </c>
      <c r="K2938" s="1" t="b">
        <f>IF(AND(B2938&lt;&gt;"",COUNTIF(Buildings!B:B,B2938)=0),TRUE,FALSE)</f>
        <v>0</v>
      </c>
    </row>
    <row r="2939" spans="1:11" s="3" customFormat="1" ht="16.5" customHeight="1">
      <c r="A2939" s="96"/>
      <c r="B2939" s="194"/>
      <c r="C2939" s="195"/>
      <c r="D2939" s="195"/>
      <c r="E2939" s="195"/>
      <c r="F2939" s="196"/>
      <c r="G2939" s="197" t="str">
        <f t="shared" si="90"/>
        <v/>
      </c>
      <c r="H2939" s="203"/>
      <c r="I2939" s="97"/>
      <c r="J2939" s="3" t="b">
        <f t="shared" si="91"/>
        <v>0</v>
      </c>
      <c r="K2939" s="1" t="b">
        <f>IF(AND(B2939&lt;&gt;"",COUNTIF(Buildings!B:B,B2939)=0),TRUE,FALSE)</f>
        <v>0</v>
      </c>
    </row>
    <row r="2940" spans="1:11" s="3" customFormat="1" ht="16.5" customHeight="1">
      <c r="A2940" s="96"/>
      <c r="B2940" s="199"/>
      <c r="C2940" s="200"/>
      <c r="D2940" s="200"/>
      <c r="E2940" s="200"/>
      <c r="F2940" s="201"/>
      <c r="G2940" s="197" t="str">
        <f t="shared" si="90"/>
        <v/>
      </c>
      <c r="H2940" s="203"/>
      <c r="I2940" s="97"/>
      <c r="J2940" s="3" t="b">
        <f t="shared" si="91"/>
        <v>0</v>
      </c>
      <c r="K2940" s="1" t="b">
        <f>IF(AND(B2940&lt;&gt;"",COUNTIF(Buildings!B:B,B2940)=0),TRUE,FALSE)</f>
        <v>0</v>
      </c>
    </row>
    <row r="2941" spans="1:11" s="3" customFormat="1" ht="16.5" customHeight="1">
      <c r="A2941" s="96"/>
      <c r="B2941" s="194"/>
      <c r="C2941" s="195"/>
      <c r="D2941" s="195"/>
      <c r="E2941" s="195"/>
      <c r="F2941" s="196"/>
      <c r="G2941" s="197" t="str">
        <f t="shared" si="90"/>
        <v/>
      </c>
      <c r="H2941" s="203"/>
      <c r="I2941" s="97"/>
      <c r="J2941" s="3" t="b">
        <f t="shared" si="91"/>
        <v>0</v>
      </c>
      <c r="K2941" s="1" t="b">
        <f>IF(AND(B2941&lt;&gt;"",COUNTIF(Buildings!B:B,B2941)=0),TRUE,FALSE)</f>
        <v>0</v>
      </c>
    </row>
    <row r="2942" spans="1:11" s="3" customFormat="1" ht="16.5" customHeight="1">
      <c r="A2942" s="96"/>
      <c r="B2942" s="199"/>
      <c r="C2942" s="200"/>
      <c r="D2942" s="200"/>
      <c r="E2942" s="200"/>
      <c r="F2942" s="201"/>
      <c r="G2942" s="197" t="str">
        <f t="shared" si="90"/>
        <v/>
      </c>
      <c r="H2942" s="203"/>
      <c r="I2942" s="97"/>
      <c r="J2942" s="3" t="b">
        <f t="shared" si="91"/>
        <v>0</v>
      </c>
      <c r="K2942" s="1" t="b">
        <f>IF(AND(B2942&lt;&gt;"",COUNTIF(Buildings!B:B,B2942)=0),TRUE,FALSE)</f>
        <v>0</v>
      </c>
    </row>
    <row r="2943" spans="1:11" s="3" customFormat="1" ht="16.5" customHeight="1">
      <c r="A2943" s="96"/>
      <c r="B2943" s="194"/>
      <c r="C2943" s="195"/>
      <c r="D2943" s="195"/>
      <c r="E2943" s="195"/>
      <c r="F2943" s="196"/>
      <c r="G2943" s="197" t="str">
        <f t="shared" si="90"/>
        <v/>
      </c>
      <c r="H2943" s="203"/>
      <c r="I2943" s="97"/>
      <c r="J2943" s="3" t="b">
        <f t="shared" si="91"/>
        <v>0</v>
      </c>
      <c r="K2943" s="1" t="b">
        <f>IF(AND(B2943&lt;&gt;"",COUNTIF(Buildings!B:B,B2943)=0),TRUE,FALSE)</f>
        <v>0</v>
      </c>
    </row>
    <row r="2944" spans="1:11" s="3" customFormat="1" ht="16.5" customHeight="1">
      <c r="A2944" s="96"/>
      <c r="B2944" s="199"/>
      <c r="C2944" s="200"/>
      <c r="D2944" s="200"/>
      <c r="E2944" s="200"/>
      <c r="F2944" s="201"/>
      <c r="G2944" s="197" t="str">
        <f t="shared" si="90"/>
        <v/>
      </c>
      <c r="H2944" s="203"/>
      <c r="I2944" s="97"/>
      <c r="J2944" s="3" t="b">
        <f t="shared" si="91"/>
        <v>0</v>
      </c>
      <c r="K2944" s="1" t="b">
        <f>IF(AND(B2944&lt;&gt;"",COUNTIF(Buildings!B:B,B2944)=0),TRUE,FALSE)</f>
        <v>0</v>
      </c>
    </row>
    <row r="2945" spans="1:11" s="3" customFormat="1" ht="16.5" customHeight="1">
      <c r="A2945" s="96"/>
      <c r="B2945" s="194"/>
      <c r="C2945" s="195"/>
      <c r="D2945" s="195"/>
      <c r="E2945" s="195"/>
      <c r="F2945" s="196"/>
      <c r="G2945" s="197" t="str">
        <f t="shared" si="90"/>
        <v/>
      </c>
      <c r="H2945" s="203"/>
      <c r="I2945" s="97"/>
      <c r="J2945" s="3" t="b">
        <f t="shared" si="91"/>
        <v>0</v>
      </c>
      <c r="K2945" s="1" t="b">
        <f>IF(AND(B2945&lt;&gt;"",COUNTIF(Buildings!B:B,B2945)=0),TRUE,FALSE)</f>
        <v>0</v>
      </c>
    </row>
    <row r="2946" spans="1:11" s="3" customFormat="1" ht="16.5" customHeight="1">
      <c r="A2946" s="96"/>
      <c r="B2946" s="199"/>
      <c r="C2946" s="200"/>
      <c r="D2946" s="200"/>
      <c r="E2946" s="200"/>
      <c r="F2946" s="201"/>
      <c r="G2946" s="197" t="str">
        <f t="shared" si="90"/>
        <v/>
      </c>
      <c r="H2946" s="203"/>
      <c r="I2946" s="97"/>
      <c r="J2946" s="3" t="b">
        <f t="shared" si="91"/>
        <v>0</v>
      </c>
      <c r="K2946" s="1" t="b">
        <f>IF(AND(B2946&lt;&gt;"",COUNTIF(Buildings!B:B,B2946)=0),TRUE,FALSE)</f>
        <v>0</v>
      </c>
    </row>
    <row r="2947" spans="1:11" s="3" customFormat="1" ht="16.5" customHeight="1">
      <c r="A2947" s="96"/>
      <c r="B2947" s="194"/>
      <c r="C2947" s="195"/>
      <c r="D2947" s="195"/>
      <c r="E2947" s="195"/>
      <c r="F2947" s="196"/>
      <c r="G2947" s="197" t="str">
        <f t="shared" si="90"/>
        <v/>
      </c>
      <c r="H2947" s="203"/>
      <c r="I2947" s="97"/>
      <c r="J2947" s="3" t="b">
        <f t="shared" si="91"/>
        <v>0</v>
      </c>
      <c r="K2947" s="1" t="b">
        <f>IF(AND(B2947&lt;&gt;"",COUNTIF(Buildings!B:B,B2947)=0),TRUE,FALSE)</f>
        <v>0</v>
      </c>
    </row>
    <row r="2948" spans="1:11" s="3" customFormat="1" ht="16.5" customHeight="1">
      <c r="A2948" s="96"/>
      <c r="B2948" s="199"/>
      <c r="C2948" s="200"/>
      <c r="D2948" s="200"/>
      <c r="E2948" s="200"/>
      <c r="F2948" s="201"/>
      <c r="G2948" s="197" t="str">
        <f t="shared" ref="G2948:G3011" si="92">IF(F2948="","",F2948)</f>
        <v/>
      </c>
      <c r="H2948" s="203"/>
      <c r="I2948" s="97"/>
      <c r="J2948" s="3" t="b">
        <f t="shared" ref="J2948:J3011" si="93">IF(F2948=G2948,FALSE,TRUE)</f>
        <v>0</v>
      </c>
      <c r="K2948" s="1" t="b">
        <f>IF(AND(B2948&lt;&gt;"",COUNTIF(Buildings!B:B,B2948)=0),TRUE,FALSE)</f>
        <v>0</v>
      </c>
    </row>
    <row r="2949" spans="1:11" s="3" customFormat="1" ht="16.5" customHeight="1">
      <c r="A2949" s="96"/>
      <c r="B2949" s="194"/>
      <c r="C2949" s="195"/>
      <c r="D2949" s="195"/>
      <c r="E2949" s="195"/>
      <c r="F2949" s="196"/>
      <c r="G2949" s="197" t="str">
        <f t="shared" si="92"/>
        <v/>
      </c>
      <c r="H2949" s="203"/>
      <c r="I2949" s="97"/>
      <c r="J2949" s="3" t="b">
        <f t="shared" si="93"/>
        <v>0</v>
      </c>
      <c r="K2949" s="1" t="b">
        <f>IF(AND(B2949&lt;&gt;"",COUNTIF(Buildings!B:B,B2949)=0),TRUE,FALSE)</f>
        <v>0</v>
      </c>
    </row>
    <row r="2950" spans="1:11" s="3" customFormat="1" ht="16.5" customHeight="1">
      <c r="A2950" s="96"/>
      <c r="B2950" s="199"/>
      <c r="C2950" s="200"/>
      <c r="D2950" s="200"/>
      <c r="E2950" s="200"/>
      <c r="F2950" s="201"/>
      <c r="G2950" s="197" t="str">
        <f t="shared" si="92"/>
        <v/>
      </c>
      <c r="H2950" s="203"/>
      <c r="I2950" s="97"/>
      <c r="J2950" s="3" t="b">
        <f t="shared" si="93"/>
        <v>0</v>
      </c>
      <c r="K2950" s="1" t="b">
        <f>IF(AND(B2950&lt;&gt;"",COUNTIF(Buildings!B:B,B2950)=0),TRUE,FALSE)</f>
        <v>0</v>
      </c>
    </row>
    <row r="2951" spans="1:11" s="3" customFormat="1" ht="16.5" customHeight="1">
      <c r="A2951" s="96"/>
      <c r="B2951" s="194"/>
      <c r="C2951" s="195"/>
      <c r="D2951" s="195"/>
      <c r="E2951" s="195"/>
      <c r="F2951" s="196"/>
      <c r="G2951" s="197" t="str">
        <f t="shared" si="92"/>
        <v/>
      </c>
      <c r="H2951" s="203"/>
      <c r="I2951" s="97"/>
      <c r="J2951" s="3" t="b">
        <f t="shared" si="93"/>
        <v>0</v>
      </c>
      <c r="K2951" s="1" t="b">
        <f>IF(AND(B2951&lt;&gt;"",COUNTIF(Buildings!B:B,B2951)=0),TRUE,FALSE)</f>
        <v>0</v>
      </c>
    </row>
    <row r="2952" spans="1:11" s="3" customFormat="1" ht="16.5" customHeight="1">
      <c r="A2952" s="96"/>
      <c r="B2952" s="199"/>
      <c r="C2952" s="200"/>
      <c r="D2952" s="200"/>
      <c r="E2952" s="200"/>
      <c r="F2952" s="201"/>
      <c r="G2952" s="197" t="str">
        <f t="shared" si="92"/>
        <v/>
      </c>
      <c r="H2952" s="203"/>
      <c r="I2952" s="97"/>
      <c r="J2952" s="3" t="b">
        <f t="shared" si="93"/>
        <v>0</v>
      </c>
      <c r="K2952" s="1" t="b">
        <f>IF(AND(B2952&lt;&gt;"",COUNTIF(Buildings!B:B,B2952)=0),TRUE,FALSE)</f>
        <v>0</v>
      </c>
    </row>
    <row r="2953" spans="1:11" s="3" customFormat="1" ht="16.5" customHeight="1">
      <c r="A2953" s="96"/>
      <c r="B2953" s="194"/>
      <c r="C2953" s="195"/>
      <c r="D2953" s="195"/>
      <c r="E2953" s="195"/>
      <c r="F2953" s="196"/>
      <c r="G2953" s="197" t="str">
        <f t="shared" si="92"/>
        <v/>
      </c>
      <c r="H2953" s="203"/>
      <c r="I2953" s="97"/>
      <c r="J2953" s="3" t="b">
        <f t="shared" si="93"/>
        <v>0</v>
      </c>
      <c r="K2953" s="1" t="b">
        <f>IF(AND(B2953&lt;&gt;"",COUNTIF(Buildings!B:B,B2953)=0),TRUE,FALSE)</f>
        <v>0</v>
      </c>
    </row>
    <row r="2954" spans="1:11" s="3" customFormat="1" ht="16.5" customHeight="1">
      <c r="A2954" s="96"/>
      <c r="B2954" s="199"/>
      <c r="C2954" s="200"/>
      <c r="D2954" s="200"/>
      <c r="E2954" s="200"/>
      <c r="F2954" s="201"/>
      <c r="G2954" s="197" t="str">
        <f t="shared" si="92"/>
        <v/>
      </c>
      <c r="H2954" s="203"/>
      <c r="I2954" s="97"/>
      <c r="J2954" s="3" t="b">
        <f t="shared" si="93"/>
        <v>0</v>
      </c>
      <c r="K2954" s="1" t="b">
        <f>IF(AND(B2954&lt;&gt;"",COUNTIF(Buildings!B:B,B2954)=0),TRUE,FALSE)</f>
        <v>0</v>
      </c>
    </row>
    <row r="2955" spans="1:11" s="3" customFormat="1" ht="16.5" customHeight="1">
      <c r="A2955" s="96"/>
      <c r="B2955" s="194"/>
      <c r="C2955" s="195"/>
      <c r="D2955" s="195"/>
      <c r="E2955" s="195"/>
      <c r="F2955" s="196"/>
      <c r="G2955" s="197" t="str">
        <f t="shared" si="92"/>
        <v/>
      </c>
      <c r="H2955" s="203"/>
      <c r="I2955" s="97"/>
      <c r="J2955" s="3" t="b">
        <f t="shared" si="93"/>
        <v>0</v>
      </c>
      <c r="K2955" s="1" t="b">
        <f>IF(AND(B2955&lt;&gt;"",COUNTIF(Buildings!B:B,B2955)=0),TRUE,FALSE)</f>
        <v>0</v>
      </c>
    </row>
    <row r="2956" spans="1:11" s="3" customFormat="1" ht="16.5" customHeight="1">
      <c r="A2956" s="96"/>
      <c r="B2956" s="199"/>
      <c r="C2956" s="200"/>
      <c r="D2956" s="200"/>
      <c r="E2956" s="200"/>
      <c r="F2956" s="201"/>
      <c r="G2956" s="197" t="str">
        <f t="shared" si="92"/>
        <v/>
      </c>
      <c r="H2956" s="203"/>
      <c r="I2956" s="97"/>
      <c r="J2956" s="3" t="b">
        <f t="shared" si="93"/>
        <v>0</v>
      </c>
      <c r="K2956" s="1" t="b">
        <f>IF(AND(B2956&lt;&gt;"",COUNTIF(Buildings!B:B,B2956)=0),TRUE,FALSE)</f>
        <v>0</v>
      </c>
    </row>
    <row r="2957" spans="1:11" s="3" customFormat="1" ht="16.5" customHeight="1">
      <c r="A2957" s="96"/>
      <c r="B2957" s="194"/>
      <c r="C2957" s="195"/>
      <c r="D2957" s="195"/>
      <c r="E2957" s="195"/>
      <c r="F2957" s="196"/>
      <c r="G2957" s="197" t="str">
        <f t="shared" si="92"/>
        <v/>
      </c>
      <c r="H2957" s="203"/>
      <c r="I2957" s="97"/>
      <c r="J2957" s="3" t="b">
        <f t="shared" si="93"/>
        <v>0</v>
      </c>
      <c r="K2957" s="1" t="b">
        <f>IF(AND(B2957&lt;&gt;"",COUNTIF(Buildings!B:B,B2957)=0),TRUE,FALSE)</f>
        <v>0</v>
      </c>
    </row>
    <row r="2958" spans="1:11" s="3" customFormat="1" ht="16.5" customHeight="1">
      <c r="A2958" s="96"/>
      <c r="B2958" s="199"/>
      <c r="C2958" s="200"/>
      <c r="D2958" s="200"/>
      <c r="E2958" s="200"/>
      <c r="F2958" s="201"/>
      <c r="G2958" s="197" t="str">
        <f t="shared" si="92"/>
        <v/>
      </c>
      <c r="H2958" s="203"/>
      <c r="I2958" s="97"/>
      <c r="J2958" s="3" t="b">
        <f t="shared" si="93"/>
        <v>0</v>
      </c>
      <c r="K2958" s="1" t="b">
        <f>IF(AND(B2958&lt;&gt;"",COUNTIF(Buildings!B:B,B2958)=0),TRUE,FALSE)</f>
        <v>0</v>
      </c>
    </row>
    <row r="2959" spans="1:11" s="3" customFormat="1" ht="16.5" customHeight="1">
      <c r="A2959" s="96"/>
      <c r="B2959" s="194"/>
      <c r="C2959" s="195"/>
      <c r="D2959" s="195"/>
      <c r="E2959" s="195"/>
      <c r="F2959" s="196"/>
      <c r="G2959" s="197" t="str">
        <f t="shared" si="92"/>
        <v/>
      </c>
      <c r="H2959" s="203"/>
      <c r="I2959" s="97"/>
      <c r="J2959" s="3" t="b">
        <f t="shared" si="93"/>
        <v>0</v>
      </c>
      <c r="K2959" s="1" t="b">
        <f>IF(AND(B2959&lt;&gt;"",COUNTIF(Buildings!B:B,B2959)=0),TRUE,FALSE)</f>
        <v>0</v>
      </c>
    </row>
    <row r="2960" spans="1:11" s="3" customFormat="1" ht="16.5" customHeight="1">
      <c r="A2960" s="96"/>
      <c r="B2960" s="199"/>
      <c r="C2960" s="200"/>
      <c r="D2960" s="200"/>
      <c r="E2960" s="200"/>
      <c r="F2960" s="201"/>
      <c r="G2960" s="197" t="str">
        <f t="shared" si="92"/>
        <v/>
      </c>
      <c r="H2960" s="203"/>
      <c r="I2960" s="97"/>
      <c r="J2960" s="3" t="b">
        <f t="shared" si="93"/>
        <v>0</v>
      </c>
      <c r="K2960" s="1" t="b">
        <f>IF(AND(B2960&lt;&gt;"",COUNTIF(Buildings!B:B,B2960)=0),TRUE,FALSE)</f>
        <v>0</v>
      </c>
    </row>
    <row r="2961" spans="1:11" s="3" customFormat="1" ht="16.5" customHeight="1">
      <c r="A2961" s="96"/>
      <c r="B2961" s="194"/>
      <c r="C2961" s="195"/>
      <c r="D2961" s="195"/>
      <c r="E2961" s="195"/>
      <c r="F2961" s="196"/>
      <c r="G2961" s="197" t="str">
        <f t="shared" si="92"/>
        <v/>
      </c>
      <c r="H2961" s="203"/>
      <c r="I2961" s="97"/>
      <c r="J2961" s="3" t="b">
        <f t="shared" si="93"/>
        <v>0</v>
      </c>
      <c r="K2961" s="1" t="b">
        <f>IF(AND(B2961&lt;&gt;"",COUNTIF(Buildings!B:B,B2961)=0),TRUE,FALSE)</f>
        <v>0</v>
      </c>
    </row>
    <row r="2962" spans="1:11" s="3" customFormat="1" ht="16.5" customHeight="1">
      <c r="A2962" s="96"/>
      <c r="B2962" s="199"/>
      <c r="C2962" s="200"/>
      <c r="D2962" s="200"/>
      <c r="E2962" s="200"/>
      <c r="F2962" s="201"/>
      <c r="G2962" s="197" t="str">
        <f t="shared" si="92"/>
        <v/>
      </c>
      <c r="H2962" s="203"/>
      <c r="I2962" s="97"/>
      <c r="J2962" s="3" t="b">
        <f t="shared" si="93"/>
        <v>0</v>
      </c>
      <c r="K2962" s="1" t="b">
        <f>IF(AND(B2962&lt;&gt;"",COUNTIF(Buildings!B:B,B2962)=0),TRUE,FALSE)</f>
        <v>0</v>
      </c>
    </row>
    <row r="2963" spans="1:11" s="3" customFormat="1" ht="16.5" customHeight="1">
      <c r="A2963" s="96"/>
      <c r="B2963" s="194"/>
      <c r="C2963" s="195"/>
      <c r="D2963" s="195"/>
      <c r="E2963" s="195"/>
      <c r="F2963" s="196"/>
      <c r="G2963" s="197" t="str">
        <f t="shared" si="92"/>
        <v/>
      </c>
      <c r="H2963" s="203"/>
      <c r="I2963" s="97"/>
      <c r="J2963" s="3" t="b">
        <f t="shared" si="93"/>
        <v>0</v>
      </c>
      <c r="K2963" s="1" t="b">
        <f>IF(AND(B2963&lt;&gt;"",COUNTIF(Buildings!B:B,B2963)=0),TRUE,FALSE)</f>
        <v>0</v>
      </c>
    </row>
    <row r="2964" spans="1:11" s="3" customFormat="1" ht="16.5" customHeight="1">
      <c r="A2964" s="96"/>
      <c r="B2964" s="199"/>
      <c r="C2964" s="200"/>
      <c r="D2964" s="200"/>
      <c r="E2964" s="200"/>
      <c r="F2964" s="201"/>
      <c r="G2964" s="197" t="str">
        <f t="shared" si="92"/>
        <v/>
      </c>
      <c r="H2964" s="203"/>
      <c r="I2964" s="97"/>
      <c r="J2964" s="3" t="b">
        <f t="shared" si="93"/>
        <v>0</v>
      </c>
      <c r="K2964" s="1" t="b">
        <f>IF(AND(B2964&lt;&gt;"",COUNTIF(Buildings!B:B,B2964)=0),TRUE,FALSE)</f>
        <v>0</v>
      </c>
    </row>
    <row r="2965" spans="1:11" s="3" customFormat="1" ht="16.5" customHeight="1">
      <c r="A2965" s="96"/>
      <c r="B2965" s="194"/>
      <c r="C2965" s="195"/>
      <c r="D2965" s="195"/>
      <c r="E2965" s="195"/>
      <c r="F2965" s="196"/>
      <c r="G2965" s="197" t="str">
        <f t="shared" si="92"/>
        <v/>
      </c>
      <c r="H2965" s="203"/>
      <c r="I2965" s="97"/>
      <c r="J2965" s="3" t="b">
        <f t="shared" si="93"/>
        <v>0</v>
      </c>
      <c r="K2965" s="1" t="b">
        <f>IF(AND(B2965&lt;&gt;"",COUNTIF(Buildings!B:B,B2965)=0),TRUE,FALSE)</f>
        <v>0</v>
      </c>
    </row>
    <row r="2966" spans="1:11" s="3" customFormat="1" ht="16.5" customHeight="1">
      <c r="A2966" s="96"/>
      <c r="B2966" s="199"/>
      <c r="C2966" s="200"/>
      <c r="D2966" s="200"/>
      <c r="E2966" s="200"/>
      <c r="F2966" s="201"/>
      <c r="G2966" s="197" t="str">
        <f t="shared" si="92"/>
        <v/>
      </c>
      <c r="H2966" s="203"/>
      <c r="I2966" s="97"/>
      <c r="J2966" s="3" t="b">
        <f t="shared" si="93"/>
        <v>0</v>
      </c>
      <c r="K2966" s="1" t="b">
        <f>IF(AND(B2966&lt;&gt;"",COUNTIF(Buildings!B:B,B2966)=0),TRUE,FALSE)</f>
        <v>0</v>
      </c>
    </row>
    <row r="2967" spans="1:11" s="3" customFormat="1" ht="16.5" customHeight="1">
      <c r="A2967" s="96"/>
      <c r="B2967" s="194"/>
      <c r="C2967" s="195"/>
      <c r="D2967" s="195"/>
      <c r="E2967" s="195"/>
      <c r="F2967" s="196"/>
      <c r="G2967" s="197" t="str">
        <f t="shared" si="92"/>
        <v/>
      </c>
      <c r="H2967" s="203"/>
      <c r="I2967" s="97"/>
      <c r="J2967" s="3" t="b">
        <f t="shared" si="93"/>
        <v>0</v>
      </c>
      <c r="K2967" s="1" t="b">
        <f>IF(AND(B2967&lt;&gt;"",COUNTIF(Buildings!B:B,B2967)=0),TRUE,FALSE)</f>
        <v>0</v>
      </c>
    </row>
    <row r="2968" spans="1:11" s="3" customFormat="1" ht="16.5" customHeight="1">
      <c r="A2968" s="96"/>
      <c r="B2968" s="199"/>
      <c r="C2968" s="200"/>
      <c r="D2968" s="200"/>
      <c r="E2968" s="200"/>
      <c r="F2968" s="201"/>
      <c r="G2968" s="197" t="str">
        <f t="shared" si="92"/>
        <v/>
      </c>
      <c r="H2968" s="203"/>
      <c r="I2968" s="97"/>
      <c r="J2968" s="3" t="b">
        <f t="shared" si="93"/>
        <v>0</v>
      </c>
      <c r="K2968" s="1" t="b">
        <f>IF(AND(B2968&lt;&gt;"",COUNTIF(Buildings!B:B,B2968)=0),TRUE,FALSE)</f>
        <v>0</v>
      </c>
    </row>
    <row r="2969" spans="1:11" s="3" customFormat="1" ht="16.5" customHeight="1">
      <c r="A2969" s="96"/>
      <c r="B2969" s="194"/>
      <c r="C2969" s="195"/>
      <c r="D2969" s="195"/>
      <c r="E2969" s="195"/>
      <c r="F2969" s="196"/>
      <c r="G2969" s="197" t="str">
        <f t="shared" si="92"/>
        <v/>
      </c>
      <c r="H2969" s="203"/>
      <c r="I2969" s="97"/>
      <c r="J2969" s="3" t="b">
        <f t="shared" si="93"/>
        <v>0</v>
      </c>
      <c r="K2969" s="1" t="b">
        <f>IF(AND(B2969&lt;&gt;"",COUNTIF(Buildings!B:B,B2969)=0),TRUE,FALSE)</f>
        <v>0</v>
      </c>
    </row>
    <row r="2970" spans="1:11" s="3" customFormat="1" ht="16.5" customHeight="1">
      <c r="A2970" s="96"/>
      <c r="B2970" s="199"/>
      <c r="C2970" s="200"/>
      <c r="D2970" s="200"/>
      <c r="E2970" s="200"/>
      <c r="F2970" s="201"/>
      <c r="G2970" s="197" t="str">
        <f t="shared" si="92"/>
        <v/>
      </c>
      <c r="H2970" s="203"/>
      <c r="I2970" s="97"/>
      <c r="J2970" s="3" t="b">
        <f t="shared" si="93"/>
        <v>0</v>
      </c>
      <c r="K2970" s="1" t="b">
        <f>IF(AND(B2970&lt;&gt;"",COUNTIF(Buildings!B:B,B2970)=0),TRUE,FALSE)</f>
        <v>0</v>
      </c>
    </row>
    <row r="2971" spans="1:11" s="3" customFormat="1" ht="16.5" customHeight="1">
      <c r="A2971" s="96"/>
      <c r="B2971" s="194"/>
      <c r="C2971" s="195"/>
      <c r="D2971" s="195"/>
      <c r="E2971" s="195"/>
      <c r="F2971" s="196"/>
      <c r="G2971" s="197" t="str">
        <f t="shared" si="92"/>
        <v/>
      </c>
      <c r="H2971" s="203"/>
      <c r="I2971" s="97"/>
      <c r="J2971" s="3" t="b">
        <f t="shared" si="93"/>
        <v>0</v>
      </c>
      <c r="K2971" s="1" t="b">
        <f>IF(AND(B2971&lt;&gt;"",COUNTIF(Buildings!B:B,B2971)=0),TRUE,FALSE)</f>
        <v>0</v>
      </c>
    </row>
    <row r="2972" spans="1:11" s="3" customFormat="1" ht="16.5" customHeight="1">
      <c r="A2972" s="96"/>
      <c r="B2972" s="199"/>
      <c r="C2972" s="200"/>
      <c r="D2972" s="200"/>
      <c r="E2972" s="200"/>
      <c r="F2972" s="201"/>
      <c r="G2972" s="197" t="str">
        <f t="shared" si="92"/>
        <v/>
      </c>
      <c r="H2972" s="203"/>
      <c r="I2972" s="97"/>
      <c r="J2972" s="3" t="b">
        <f t="shared" si="93"/>
        <v>0</v>
      </c>
      <c r="K2972" s="1" t="b">
        <f>IF(AND(B2972&lt;&gt;"",COUNTIF(Buildings!B:B,B2972)=0),TRUE,FALSE)</f>
        <v>0</v>
      </c>
    </row>
    <row r="2973" spans="1:11" s="3" customFormat="1" ht="16.5" customHeight="1">
      <c r="A2973" s="96"/>
      <c r="B2973" s="194"/>
      <c r="C2973" s="195"/>
      <c r="D2973" s="195"/>
      <c r="E2973" s="195"/>
      <c r="F2973" s="196"/>
      <c r="G2973" s="197" t="str">
        <f t="shared" si="92"/>
        <v/>
      </c>
      <c r="H2973" s="203"/>
      <c r="I2973" s="97"/>
      <c r="J2973" s="3" t="b">
        <f t="shared" si="93"/>
        <v>0</v>
      </c>
      <c r="K2973" s="1" t="b">
        <f>IF(AND(B2973&lt;&gt;"",COUNTIF(Buildings!B:B,B2973)=0),TRUE,FALSE)</f>
        <v>0</v>
      </c>
    </row>
    <row r="2974" spans="1:11" s="3" customFormat="1" ht="16.5" customHeight="1">
      <c r="A2974" s="96"/>
      <c r="B2974" s="199"/>
      <c r="C2974" s="200"/>
      <c r="D2974" s="200"/>
      <c r="E2974" s="200"/>
      <c r="F2974" s="201"/>
      <c r="G2974" s="197" t="str">
        <f t="shared" si="92"/>
        <v/>
      </c>
      <c r="H2974" s="203"/>
      <c r="I2974" s="97"/>
      <c r="J2974" s="3" t="b">
        <f t="shared" si="93"/>
        <v>0</v>
      </c>
      <c r="K2974" s="1" t="b">
        <f>IF(AND(B2974&lt;&gt;"",COUNTIF(Buildings!B:B,B2974)=0),TRUE,FALSE)</f>
        <v>0</v>
      </c>
    </row>
    <row r="2975" spans="1:11" s="3" customFormat="1" ht="16.5" customHeight="1">
      <c r="A2975" s="96"/>
      <c r="B2975" s="194"/>
      <c r="C2975" s="195"/>
      <c r="D2975" s="195"/>
      <c r="E2975" s="195"/>
      <c r="F2975" s="196"/>
      <c r="G2975" s="197" t="str">
        <f t="shared" si="92"/>
        <v/>
      </c>
      <c r="H2975" s="203"/>
      <c r="I2975" s="97"/>
      <c r="J2975" s="3" t="b">
        <f t="shared" si="93"/>
        <v>0</v>
      </c>
      <c r="K2975" s="1" t="b">
        <f>IF(AND(B2975&lt;&gt;"",COUNTIF(Buildings!B:B,B2975)=0),TRUE,FALSE)</f>
        <v>0</v>
      </c>
    </row>
    <row r="2976" spans="1:11" s="3" customFormat="1" ht="16.5" customHeight="1">
      <c r="A2976" s="96"/>
      <c r="B2976" s="199"/>
      <c r="C2976" s="200"/>
      <c r="D2976" s="200"/>
      <c r="E2976" s="200"/>
      <c r="F2976" s="201"/>
      <c r="G2976" s="197" t="str">
        <f t="shared" si="92"/>
        <v/>
      </c>
      <c r="H2976" s="203"/>
      <c r="I2976" s="97"/>
      <c r="J2976" s="3" t="b">
        <f t="shared" si="93"/>
        <v>0</v>
      </c>
      <c r="K2976" s="1" t="b">
        <f>IF(AND(B2976&lt;&gt;"",COUNTIF(Buildings!B:B,B2976)=0),TRUE,FALSE)</f>
        <v>0</v>
      </c>
    </row>
    <row r="2977" spans="1:11" s="3" customFormat="1" ht="16.5" customHeight="1">
      <c r="A2977" s="96"/>
      <c r="B2977" s="194"/>
      <c r="C2977" s="195"/>
      <c r="D2977" s="195"/>
      <c r="E2977" s="195"/>
      <c r="F2977" s="196"/>
      <c r="G2977" s="197" t="str">
        <f t="shared" si="92"/>
        <v/>
      </c>
      <c r="H2977" s="203"/>
      <c r="I2977" s="97"/>
      <c r="J2977" s="3" t="b">
        <f t="shared" si="93"/>
        <v>0</v>
      </c>
      <c r="K2977" s="1" t="b">
        <f>IF(AND(B2977&lt;&gt;"",COUNTIF(Buildings!B:B,B2977)=0),TRUE,FALSE)</f>
        <v>0</v>
      </c>
    </row>
    <row r="2978" spans="1:11" s="3" customFormat="1" ht="16.5" customHeight="1">
      <c r="A2978" s="96"/>
      <c r="B2978" s="199"/>
      <c r="C2978" s="200"/>
      <c r="D2978" s="200"/>
      <c r="E2978" s="200"/>
      <c r="F2978" s="201"/>
      <c r="G2978" s="197" t="str">
        <f t="shared" si="92"/>
        <v/>
      </c>
      <c r="H2978" s="203"/>
      <c r="I2978" s="97"/>
      <c r="J2978" s="3" t="b">
        <f t="shared" si="93"/>
        <v>0</v>
      </c>
      <c r="K2978" s="1" t="b">
        <f>IF(AND(B2978&lt;&gt;"",COUNTIF(Buildings!B:B,B2978)=0),TRUE,FALSE)</f>
        <v>0</v>
      </c>
    </row>
    <row r="2979" spans="1:11" s="3" customFormat="1" ht="16.5" customHeight="1">
      <c r="A2979" s="96"/>
      <c r="B2979" s="194"/>
      <c r="C2979" s="195"/>
      <c r="D2979" s="195"/>
      <c r="E2979" s="195"/>
      <c r="F2979" s="196"/>
      <c r="G2979" s="197" t="str">
        <f t="shared" si="92"/>
        <v/>
      </c>
      <c r="H2979" s="203"/>
      <c r="I2979" s="97"/>
      <c r="J2979" s="3" t="b">
        <f t="shared" si="93"/>
        <v>0</v>
      </c>
      <c r="K2979" s="1" t="b">
        <f>IF(AND(B2979&lt;&gt;"",COUNTIF(Buildings!B:B,B2979)=0),TRUE,FALSE)</f>
        <v>0</v>
      </c>
    </row>
    <row r="2980" spans="1:11" s="3" customFormat="1" ht="16.5" customHeight="1">
      <c r="A2980" s="96"/>
      <c r="B2980" s="199"/>
      <c r="C2980" s="200"/>
      <c r="D2980" s="200"/>
      <c r="E2980" s="200"/>
      <c r="F2980" s="201"/>
      <c r="G2980" s="197" t="str">
        <f t="shared" si="92"/>
        <v/>
      </c>
      <c r="H2980" s="203"/>
      <c r="I2980" s="97"/>
      <c r="J2980" s="3" t="b">
        <f t="shared" si="93"/>
        <v>0</v>
      </c>
      <c r="K2980" s="1" t="b">
        <f>IF(AND(B2980&lt;&gt;"",COUNTIF(Buildings!B:B,B2980)=0),TRUE,FALSE)</f>
        <v>0</v>
      </c>
    </row>
    <row r="2981" spans="1:11" s="3" customFormat="1" ht="16.5" customHeight="1">
      <c r="A2981" s="96"/>
      <c r="B2981" s="194"/>
      <c r="C2981" s="195"/>
      <c r="D2981" s="195"/>
      <c r="E2981" s="195"/>
      <c r="F2981" s="196"/>
      <c r="G2981" s="197" t="str">
        <f t="shared" si="92"/>
        <v/>
      </c>
      <c r="H2981" s="203"/>
      <c r="I2981" s="97"/>
      <c r="J2981" s="3" t="b">
        <f t="shared" si="93"/>
        <v>0</v>
      </c>
      <c r="K2981" s="1" t="b">
        <f>IF(AND(B2981&lt;&gt;"",COUNTIF(Buildings!B:B,B2981)=0),TRUE,FALSE)</f>
        <v>0</v>
      </c>
    </row>
    <row r="2982" spans="1:11" s="3" customFormat="1" ht="16.5" customHeight="1">
      <c r="A2982" s="96"/>
      <c r="B2982" s="199"/>
      <c r="C2982" s="200"/>
      <c r="D2982" s="200"/>
      <c r="E2982" s="200"/>
      <c r="F2982" s="201"/>
      <c r="G2982" s="197" t="str">
        <f t="shared" si="92"/>
        <v/>
      </c>
      <c r="H2982" s="203"/>
      <c r="I2982" s="97"/>
      <c r="J2982" s="3" t="b">
        <f t="shared" si="93"/>
        <v>0</v>
      </c>
      <c r="K2982" s="1" t="b">
        <f>IF(AND(B2982&lt;&gt;"",COUNTIF(Buildings!B:B,B2982)=0),TRUE,FALSE)</f>
        <v>0</v>
      </c>
    </row>
    <row r="2983" spans="1:11" s="3" customFormat="1" ht="16.5" customHeight="1">
      <c r="A2983" s="96"/>
      <c r="B2983" s="194"/>
      <c r="C2983" s="195"/>
      <c r="D2983" s="195"/>
      <c r="E2983" s="195"/>
      <c r="F2983" s="196"/>
      <c r="G2983" s="197" t="str">
        <f t="shared" si="92"/>
        <v/>
      </c>
      <c r="H2983" s="203"/>
      <c r="I2983" s="97"/>
      <c r="J2983" s="3" t="b">
        <f t="shared" si="93"/>
        <v>0</v>
      </c>
      <c r="K2983" s="1" t="b">
        <f>IF(AND(B2983&lt;&gt;"",COUNTIF(Buildings!B:B,B2983)=0),TRUE,FALSE)</f>
        <v>0</v>
      </c>
    </row>
    <row r="2984" spans="1:11" s="3" customFormat="1" ht="16.5" customHeight="1">
      <c r="A2984" s="96"/>
      <c r="B2984" s="199"/>
      <c r="C2984" s="200"/>
      <c r="D2984" s="200"/>
      <c r="E2984" s="200"/>
      <c r="F2984" s="201"/>
      <c r="G2984" s="197" t="str">
        <f t="shared" si="92"/>
        <v/>
      </c>
      <c r="H2984" s="203"/>
      <c r="I2984" s="97"/>
      <c r="J2984" s="3" t="b">
        <f t="shared" si="93"/>
        <v>0</v>
      </c>
      <c r="K2984" s="1" t="b">
        <f>IF(AND(B2984&lt;&gt;"",COUNTIF(Buildings!B:B,B2984)=0),TRUE,FALSE)</f>
        <v>0</v>
      </c>
    </row>
    <row r="2985" spans="1:11" s="3" customFormat="1" ht="16.5" customHeight="1">
      <c r="A2985" s="96"/>
      <c r="B2985" s="194"/>
      <c r="C2985" s="195"/>
      <c r="D2985" s="195"/>
      <c r="E2985" s="195"/>
      <c r="F2985" s="196"/>
      <c r="G2985" s="197" t="str">
        <f t="shared" si="92"/>
        <v/>
      </c>
      <c r="H2985" s="203"/>
      <c r="I2985" s="97"/>
      <c r="J2985" s="3" t="b">
        <f t="shared" si="93"/>
        <v>0</v>
      </c>
      <c r="K2985" s="1" t="b">
        <f>IF(AND(B2985&lt;&gt;"",COUNTIF(Buildings!B:B,B2985)=0),TRUE,FALSE)</f>
        <v>0</v>
      </c>
    </row>
    <row r="2986" spans="1:11" s="3" customFormat="1" ht="16.5" customHeight="1">
      <c r="A2986" s="96"/>
      <c r="B2986" s="199"/>
      <c r="C2986" s="200"/>
      <c r="D2986" s="200"/>
      <c r="E2986" s="200"/>
      <c r="F2986" s="201"/>
      <c r="G2986" s="197" t="str">
        <f t="shared" si="92"/>
        <v/>
      </c>
      <c r="H2986" s="203"/>
      <c r="I2986" s="97"/>
      <c r="J2986" s="3" t="b">
        <f t="shared" si="93"/>
        <v>0</v>
      </c>
      <c r="K2986" s="1" t="b">
        <f>IF(AND(B2986&lt;&gt;"",COUNTIF(Buildings!B:B,B2986)=0),TRUE,FALSE)</f>
        <v>0</v>
      </c>
    </row>
    <row r="2987" spans="1:11" s="3" customFormat="1" ht="16.5" customHeight="1">
      <c r="A2987" s="96"/>
      <c r="B2987" s="194"/>
      <c r="C2987" s="195"/>
      <c r="D2987" s="195"/>
      <c r="E2987" s="195"/>
      <c r="F2987" s="196"/>
      <c r="G2987" s="197" t="str">
        <f t="shared" si="92"/>
        <v/>
      </c>
      <c r="H2987" s="203"/>
      <c r="I2987" s="97"/>
      <c r="J2987" s="3" t="b">
        <f t="shared" si="93"/>
        <v>0</v>
      </c>
      <c r="K2987" s="1" t="b">
        <f>IF(AND(B2987&lt;&gt;"",COUNTIF(Buildings!B:B,B2987)=0),TRUE,FALSE)</f>
        <v>0</v>
      </c>
    </row>
    <row r="2988" spans="1:11" s="3" customFormat="1" ht="16.5" customHeight="1">
      <c r="A2988" s="96"/>
      <c r="B2988" s="199"/>
      <c r="C2988" s="200"/>
      <c r="D2988" s="200"/>
      <c r="E2988" s="200"/>
      <c r="F2988" s="201"/>
      <c r="G2988" s="197" t="str">
        <f t="shared" si="92"/>
        <v/>
      </c>
      <c r="H2988" s="203"/>
      <c r="I2988" s="97"/>
      <c r="J2988" s="3" t="b">
        <f t="shared" si="93"/>
        <v>0</v>
      </c>
      <c r="K2988" s="1" t="b">
        <f>IF(AND(B2988&lt;&gt;"",COUNTIF(Buildings!B:B,B2988)=0),TRUE,FALSE)</f>
        <v>0</v>
      </c>
    </row>
    <row r="2989" spans="1:11" s="3" customFormat="1" ht="16.5" customHeight="1">
      <c r="A2989" s="96"/>
      <c r="B2989" s="194"/>
      <c r="C2989" s="195"/>
      <c r="D2989" s="195"/>
      <c r="E2989" s="195"/>
      <c r="F2989" s="196"/>
      <c r="G2989" s="197" t="str">
        <f t="shared" si="92"/>
        <v/>
      </c>
      <c r="H2989" s="203"/>
      <c r="I2989" s="97"/>
      <c r="J2989" s="3" t="b">
        <f t="shared" si="93"/>
        <v>0</v>
      </c>
      <c r="K2989" s="1" t="b">
        <f>IF(AND(B2989&lt;&gt;"",COUNTIF(Buildings!B:B,B2989)=0),TRUE,FALSE)</f>
        <v>0</v>
      </c>
    </row>
    <row r="2990" spans="1:11" s="3" customFormat="1" ht="16.5" customHeight="1">
      <c r="A2990" s="96"/>
      <c r="B2990" s="199"/>
      <c r="C2990" s="200"/>
      <c r="D2990" s="200"/>
      <c r="E2990" s="200"/>
      <c r="F2990" s="201"/>
      <c r="G2990" s="197" t="str">
        <f t="shared" si="92"/>
        <v/>
      </c>
      <c r="H2990" s="203"/>
      <c r="I2990" s="97"/>
      <c r="J2990" s="3" t="b">
        <f t="shared" si="93"/>
        <v>0</v>
      </c>
      <c r="K2990" s="1" t="b">
        <f>IF(AND(B2990&lt;&gt;"",COUNTIF(Buildings!B:B,B2990)=0),TRUE,FALSE)</f>
        <v>0</v>
      </c>
    </row>
    <row r="2991" spans="1:11" s="3" customFormat="1" ht="16.5" customHeight="1">
      <c r="A2991" s="96"/>
      <c r="B2991" s="194"/>
      <c r="C2991" s="195"/>
      <c r="D2991" s="195"/>
      <c r="E2991" s="195"/>
      <c r="F2991" s="196"/>
      <c r="G2991" s="197" t="str">
        <f t="shared" si="92"/>
        <v/>
      </c>
      <c r="H2991" s="203"/>
      <c r="I2991" s="97"/>
      <c r="J2991" s="3" t="b">
        <f t="shared" si="93"/>
        <v>0</v>
      </c>
      <c r="K2991" s="1" t="b">
        <f>IF(AND(B2991&lt;&gt;"",COUNTIF(Buildings!B:B,B2991)=0),TRUE,FALSE)</f>
        <v>0</v>
      </c>
    </row>
    <row r="2992" spans="1:11" s="3" customFormat="1" ht="16.5" customHeight="1">
      <c r="A2992" s="96"/>
      <c r="B2992" s="199"/>
      <c r="C2992" s="200"/>
      <c r="D2992" s="200"/>
      <c r="E2992" s="200"/>
      <c r="F2992" s="201"/>
      <c r="G2992" s="197" t="str">
        <f t="shared" si="92"/>
        <v/>
      </c>
      <c r="H2992" s="203"/>
      <c r="I2992" s="97"/>
      <c r="J2992" s="3" t="b">
        <f t="shared" si="93"/>
        <v>0</v>
      </c>
      <c r="K2992" s="1" t="b">
        <f>IF(AND(B2992&lt;&gt;"",COUNTIF(Buildings!B:B,B2992)=0),TRUE,FALSE)</f>
        <v>0</v>
      </c>
    </row>
    <row r="2993" spans="1:11" s="3" customFormat="1" ht="16.5" customHeight="1">
      <c r="A2993" s="96"/>
      <c r="B2993" s="194"/>
      <c r="C2993" s="195"/>
      <c r="D2993" s="195"/>
      <c r="E2993" s="195"/>
      <c r="F2993" s="196"/>
      <c r="G2993" s="197" t="str">
        <f t="shared" si="92"/>
        <v/>
      </c>
      <c r="H2993" s="203"/>
      <c r="I2993" s="97"/>
      <c r="J2993" s="3" t="b">
        <f t="shared" si="93"/>
        <v>0</v>
      </c>
      <c r="K2993" s="1" t="b">
        <f>IF(AND(B2993&lt;&gt;"",COUNTIF(Buildings!B:B,B2993)=0),TRUE,FALSE)</f>
        <v>0</v>
      </c>
    </row>
    <row r="2994" spans="1:11" s="3" customFormat="1" ht="16.5" customHeight="1">
      <c r="A2994" s="96"/>
      <c r="B2994" s="199"/>
      <c r="C2994" s="200"/>
      <c r="D2994" s="200"/>
      <c r="E2994" s="200"/>
      <c r="F2994" s="201"/>
      <c r="G2994" s="197" t="str">
        <f t="shared" si="92"/>
        <v/>
      </c>
      <c r="H2994" s="203"/>
      <c r="I2994" s="97"/>
      <c r="J2994" s="3" t="b">
        <f t="shared" si="93"/>
        <v>0</v>
      </c>
      <c r="K2994" s="1" t="b">
        <f>IF(AND(B2994&lt;&gt;"",COUNTIF(Buildings!B:B,B2994)=0),TRUE,FALSE)</f>
        <v>0</v>
      </c>
    </row>
    <row r="2995" spans="1:11" s="3" customFormat="1" ht="16.5" customHeight="1">
      <c r="A2995" s="96"/>
      <c r="B2995" s="194"/>
      <c r="C2995" s="195"/>
      <c r="D2995" s="195"/>
      <c r="E2995" s="195"/>
      <c r="F2995" s="196"/>
      <c r="G2995" s="197" t="str">
        <f t="shared" si="92"/>
        <v/>
      </c>
      <c r="H2995" s="203"/>
      <c r="I2995" s="97"/>
      <c r="J2995" s="3" t="b">
        <f t="shared" si="93"/>
        <v>0</v>
      </c>
      <c r="K2995" s="1" t="b">
        <f>IF(AND(B2995&lt;&gt;"",COUNTIF(Buildings!B:B,B2995)=0),TRUE,FALSE)</f>
        <v>0</v>
      </c>
    </row>
    <row r="2996" spans="1:11" s="3" customFormat="1" ht="16.5" customHeight="1">
      <c r="A2996" s="96"/>
      <c r="B2996" s="199"/>
      <c r="C2996" s="200"/>
      <c r="D2996" s="200"/>
      <c r="E2996" s="200"/>
      <c r="F2996" s="201"/>
      <c r="G2996" s="197" t="str">
        <f t="shared" si="92"/>
        <v/>
      </c>
      <c r="H2996" s="203"/>
      <c r="I2996" s="97"/>
      <c r="J2996" s="3" t="b">
        <f t="shared" si="93"/>
        <v>0</v>
      </c>
      <c r="K2996" s="1" t="b">
        <f>IF(AND(B2996&lt;&gt;"",COUNTIF(Buildings!B:B,B2996)=0),TRUE,FALSE)</f>
        <v>0</v>
      </c>
    </row>
    <row r="2997" spans="1:11" s="3" customFormat="1" ht="16.5" customHeight="1">
      <c r="A2997" s="96"/>
      <c r="B2997" s="194"/>
      <c r="C2997" s="195"/>
      <c r="D2997" s="195"/>
      <c r="E2997" s="195"/>
      <c r="F2997" s="196"/>
      <c r="G2997" s="197" t="str">
        <f t="shared" si="92"/>
        <v/>
      </c>
      <c r="H2997" s="203"/>
      <c r="I2997" s="97"/>
      <c r="J2997" s="3" t="b">
        <f t="shared" si="93"/>
        <v>0</v>
      </c>
      <c r="K2997" s="1" t="b">
        <f>IF(AND(B2997&lt;&gt;"",COUNTIF(Buildings!B:B,B2997)=0),TRUE,FALSE)</f>
        <v>0</v>
      </c>
    </row>
    <row r="2998" spans="1:11" s="3" customFormat="1" ht="16.5" customHeight="1">
      <c r="A2998" s="96"/>
      <c r="B2998" s="199"/>
      <c r="C2998" s="200"/>
      <c r="D2998" s="200"/>
      <c r="E2998" s="200"/>
      <c r="F2998" s="201"/>
      <c r="G2998" s="197" t="str">
        <f t="shared" si="92"/>
        <v/>
      </c>
      <c r="H2998" s="203"/>
      <c r="I2998" s="97"/>
      <c r="J2998" s="3" t="b">
        <f t="shared" si="93"/>
        <v>0</v>
      </c>
      <c r="K2998" s="1" t="b">
        <f>IF(AND(B2998&lt;&gt;"",COUNTIF(Buildings!B:B,B2998)=0),TRUE,FALSE)</f>
        <v>0</v>
      </c>
    </row>
    <row r="2999" spans="1:11" s="3" customFormat="1" ht="16.5" customHeight="1">
      <c r="A2999" s="96"/>
      <c r="B2999" s="194"/>
      <c r="C2999" s="195"/>
      <c r="D2999" s="195"/>
      <c r="E2999" s="195"/>
      <c r="F2999" s="196"/>
      <c r="G2999" s="197" t="str">
        <f t="shared" si="92"/>
        <v/>
      </c>
      <c r="H2999" s="203"/>
      <c r="I2999" s="97"/>
      <c r="J2999" s="3" t="b">
        <f t="shared" si="93"/>
        <v>0</v>
      </c>
      <c r="K2999" s="1" t="b">
        <f>IF(AND(B2999&lt;&gt;"",COUNTIF(Buildings!B:B,B2999)=0),TRUE,FALSE)</f>
        <v>0</v>
      </c>
    </row>
    <row r="3000" spans="1:11" s="3" customFormat="1" ht="16.5" customHeight="1">
      <c r="A3000" s="96"/>
      <c r="B3000" s="199"/>
      <c r="C3000" s="200"/>
      <c r="D3000" s="200"/>
      <c r="E3000" s="200"/>
      <c r="F3000" s="201"/>
      <c r="G3000" s="197" t="str">
        <f t="shared" si="92"/>
        <v/>
      </c>
      <c r="H3000" s="203"/>
      <c r="I3000" s="97"/>
      <c r="J3000" s="3" t="b">
        <f t="shared" si="93"/>
        <v>0</v>
      </c>
      <c r="K3000" s="1" t="b">
        <f>IF(AND(B3000&lt;&gt;"",COUNTIF(Buildings!B:B,B3000)=0),TRUE,FALSE)</f>
        <v>0</v>
      </c>
    </row>
    <row r="3001" spans="1:11" s="3" customFormat="1" ht="16.5" customHeight="1">
      <c r="A3001" s="96"/>
      <c r="B3001" s="194"/>
      <c r="C3001" s="195"/>
      <c r="D3001" s="195"/>
      <c r="E3001" s="195"/>
      <c r="F3001" s="196"/>
      <c r="G3001" s="197" t="str">
        <f t="shared" si="92"/>
        <v/>
      </c>
      <c r="H3001" s="203"/>
      <c r="I3001" s="97"/>
      <c r="J3001" s="3" t="b">
        <f t="shared" si="93"/>
        <v>0</v>
      </c>
      <c r="K3001" s="1" t="b">
        <f>IF(AND(B3001&lt;&gt;"",COUNTIF(Buildings!B:B,B3001)=0),TRUE,FALSE)</f>
        <v>0</v>
      </c>
    </row>
    <row r="3002" spans="1:11" s="3" customFormat="1" ht="16.5" customHeight="1">
      <c r="A3002" s="96"/>
      <c r="B3002" s="199"/>
      <c r="C3002" s="200"/>
      <c r="D3002" s="200"/>
      <c r="E3002" s="200"/>
      <c r="F3002" s="201"/>
      <c r="G3002" s="197" t="str">
        <f t="shared" si="92"/>
        <v/>
      </c>
      <c r="H3002" s="203"/>
      <c r="I3002" s="97"/>
      <c r="J3002" s="3" t="b">
        <f t="shared" si="93"/>
        <v>0</v>
      </c>
      <c r="K3002" s="1" t="b">
        <f>IF(AND(B3002&lt;&gt;"",COUNTIF(Buildings!B:B,B3002)=0),TRUE,FALSE)</f>
        <v>0</v>
      </c>
    </row>
    <row r="3003" spans="1:11" s="3" customFormat="1" ht="16.5" customHeight="1">
      <c r="A3003" s="96"/>
      <c r="B3003" s="194"/>
      <c r="C3003" s="195"/>
      <c r="D3003" s="195"/>
      <c r="E3003" s="195"/>
      <c r="F3003" s="196"/>
      <c r="G3003" s="197" t="str">
        <f t="shared" si="92"/>
        <v/>
      </c>
      <c r="H3003" s="203"/>
      <c r="I3003" s="97"/>
      <c r="J3003" s="3" t="b">
        <f t="shared" si="93"/>
        <v>0</v>
      </c>
      <c r="K3003" s="1" t="b">
        <f>IF(AND(B3003&lt;&gt;"",COUNTIF(Buildings!B:B,B3003)=0),TRUE,FALSE)</f>
        <v>0</v>
      </c>
    </row>
    <row r="3004" spans="1:11" s="3" customFormat="1" ht="16.5" customHeight="1">
      <c r="A3004" s="96"/>
      <c r="B3004" s="199"/>
      <c r="C3004" s="200"/>
      <c r="D3004" s="200"/>
      <c r="E3004" s="200"/>
      <c r="F3004" s="201"/>
      <c r="G3004" s="197" t="str">
        <f t="shared" si="92"/>
        <v/>
      </c>
      <c r="H3004" s="203"/>
      <c r="I3004" s="97"/>
      <c r="J3004" s="3" t="b">
        <f t="shared" si="93"/>
        <v>0</v>
      </c>
      <c r="K3004" s="1" t="b">
        <f>IF(AND(B3004&lt;&gt;"",COUNTIF(Buildings!B:B,B3004)=0),TRUE,FALSE)</f>
        <v>0</v>
      </c>
    </row>
    <row r="3005" spans="1:11" s="3" customFormat="1" ht="16.5" customHeight="1">
      <c r="A3005" s="96"/>
      <c r="B3005" s="194"/>
      <c r="C3005" s="195"/>
      <c r="D3005" s="195"/>
      <c r="E3005" s="195"/>
      <c r="F3005" s="196"/>
      <c r="G3005" s="197" t="str">
        <f t="shared" si="92"/>
        <v/>
      </c>
      <c r="H3005" s="203"/>
      <c r="I3005" s="97"/>
      <c r="J3005" s="3" t="b">
        <f t="shared" si="93"/>
        <v>0</v>
      </c>
      <c r="K3005" s="1" t="b">
        <f>IF(AND(B3005&lt;&gt;"",COUNTIF(Buildings!B:B,B3005)=0),TRUE,FALSE)</f>
        <v>0</v>
      </c>
    </row>
    <row r="3006" spans="1:11" s="3" customFormat="1" ht="16.5" customHeight="1">
      <c r="A3006" s="96"/>
      <c r="B3006" s="199"/>
      <c r="C3006" s="200"/>
      <c r="D3006" s="200"/>
      <c r="E3006" s="200"/>
      <c r="F3006" s="201"/>
      <c r="G3006" s="197" t="str">
        <f t="shared" si="92"/>
        <v/>
      </c>
      <c r="H3006" s="203"/>
      <c r="I3006" s="97"/>
      <c r="J3006" s="3" t="b">
        <f t="shared" si="93"/>
        <v>0</v>
      </c>
      <c r="K3006" s="1" t="b">
        <f>IF(AND(B3006&lt;&gt;"",COUNTIF(Buildings!B:B,B3006)=0),TRUE,FALSE)</f>
        <v>0</v>
      </c>
    </row>
    <row r="3007" spans="1:11" s="3" customFormat="1" ht="16.5" customHeight="1">
      <c r="A3007" s="96"/>
      <c r="B3007" s="194"/>
      <c r="C3007" s="195"/>
      <c r="D3007" s="195"/>
      <c r="E3007" s="195"/>
      <c r="F3007" s="196"/>
      <c r="G3007" s="197" t="str">
        <f t="shared" si="92"/>
        <v/>
      </c>
      <c r="H3007" s="203"/>
      <c r="I3007" s="97"/>
      <c r="J3007" s="3" t="b">
        <f t="shared" si="93"/>
        <v>0</v>
      </c>
      <c r="K3007" s="1" t="b">
        <f>IF(AND(B3007&lt;&gt;"",COUNTIF(Buildings!B:B,B3007)=0),TRUE,FALSE)</f>
        <v>0</v>
      </c>
    </row>
    <row r="3008" spans="1:11" s="3" customFormat="1" ht="16.5" customHeight="1">
      <c r="A3008" s="96"/>
      <c r="B3008" s="199"/>
      <c r="C3008" s="200"/>
      <c r="D3008" s="200"/>
      <c r="E3008" s="200"/>
      <c r="F3008" s="201"/>
      <c r="G3008" s="197" t="str">
        <f t="shared" si="92"/>
        <v/>
      </c>
      <c r="H3008" s="203"/>
      <c r="I3008" s="97"/>
      <c r="J3008" s="3" t="b">
        <f t="shared" si="93"/>
        <v>0</v>
      </c>
      <c r="K3008" s="1" t="b">
        <f>IF(AND(B3008&lt;&gt;"",COUNTIF(Buildings!B:B,B3008)=0),TRUE,FALSE)</f>
        <v>0</v>
      </c>
    </row>
    <row r="3009" spans="1:11" s="3" customFormat="1" ht="16.5" customHeight="1">
      <c r="A3009" s="96"/>
      <c r="B3009" s="194"/>
      <c r="C3009" s="195"/>
      <c r="D3009" s="195"/>
      <c r="E3009" s="195"/>
      <c r="F3009" s="196"/>
      <c r="G3009" s="197" t="str">
        <f t="shared" si="92"/>
        <v/>
      </c>
      <c r="H3009" s="203"/>
      <c r="I3009" s="97"/>
      <c r="J3009" s="3" t="b">
        <f t="shared" si="93"/>
        <v>0</v>
      </c>
      <c r="K3009" s="1" t="b">
        <f>IF(AND(B3009&lt;&gt;"",COUNTIF(Buildings!B:B,B3009)=0),TRUE,FALSE)</f>
        <v>0</v>
      </c>
    </row>
    <row r="3010" spans="1:11" s="3" customFormat="1" ht="16.5" customHeight="1">
      <c r="A3010" s="96"/>
      <c r="B3010" s="199"/>
      <c r="C3010" s="200"/>
      <c r="D3010" s="200"/>
      <c r="E3010" s="200"/>
      <c r="F3010" s="201"/>
      <c r="G3010" s="197" t="str">
        <f t="shared" si="92"/>
        <v/>
      </c>
      <c r="H3010" s="203"/>
      <c r="I3010" s="97"/>
      <c r="J3010" s="3" t="b">
        <f t="shared" si="93"/>
        <v>0</v>
      </c>
      <c r="K3010" s="1" t="b">
        <f>IF(AND(B3010&lt;&gt;"",COUNTIF(Buildings!B:B,B3010)=0),TRUE,FALSE)</f>
        <v>0</v>
      </c>
    </row>
    <row r="3011" spans="1:11" s="3" customFormat="1" ht="16.5" customHeight="1">
      <c r="A3011" s="96"/>
      <c r="B3011" s="194"/>
      <c r="C3011" s="195"/>
      <c r="D3011" s="195"/>
      <c r="E3011" s="195"/>
      <c r="F3011" s="196"/>
      <c r="G3011" s="197" t="str">
        <f t="shared" si="92"/>
        <v/>
      </c>
      <c r="H3011" s="203"/>
      <c r="I3011" s="97"/>
      <c r="J3011" s="3" t="b">
        <f t="shared" si="93"/>
        <v>0</v>
      </c>
      <c r="K3011" s="1" t="b">
        <f>IF(AND(B3011&lt;&gt;"",COUNTIF(Buildings!B:B,B3011)=0),TRUE,FALSE)</f>
        <v>0</v>
      </c>
    </row>
    <row r="3012" spans="1:11" s="3" customFormat="1" ht="16.5" customHeight="1">
      <c r="A3012" s="96"/>
      <c r="B3012" s="199"/>
      <c r="C3012" s="200"/>
      <c r="D3012" s="200"/>
      <c r="E3012" s="200"/>
      <c r="F3012" s="201"/>
      <c r="G3012" s="197" t="str">
        <f t="shared" ref="G3012:G3075" si="94">IF(F3012="","",F3012)</f>
        <v/>
      </c>
      <c r="H3012" s="203"/>
      <c r="I3012" s="97"/>
      <c r="J3012" s="3" t="b">
        <f t="shared" ref="J3012:J3075" si="95">IF(F3012=G3012,FALSE,TRUE)</f>
        <v>0</v>
      </c>
      <c r="K3012" s="1" t="b">
        <f>IF(AND(B3012&lt;&gt;"",COUNTIF(Buildings!B:B,B3012)=0),TRUE,FALSE)</f>
        <v>0</v>
      </c>
    </row>
    <row r="3013" spans="1:11" s="3" customFormat="1" ht="16.5" customHeight="1">
      <c r="A3013" s="96"/>
      <c r="B3013" s="194"/>
      <c r="C3013" s="195"/>
      <c r="D3013" s="195"/>
      <c r="E3013" s="195"/>
      <c r="F3013" s="196"/>
      <c r="G3013" s="197" t="str">
        <f t="shared" si="94"/>
        <v/>
      </c>
      <c r="H3013" s="203"/>
      <c r="I3013" s="97"/>
      <c r="J3013" s="3" t="b">
        <f t="shared" si="95"/>
        <v>0</v>
      </c>
      <c r="K3013" s="1" t="b">
        <f>IF(AND(B3013&lt;&gt;"",COUNTIF(Buildings!B:B,B3013)=0),TRUE,FALSE)</f>
        <v>0</v>
      </c>
    </row>
    <row r="3014" spans="1:11" s="3" customFormat="1" ht="16.5" customHeight="1">
      <c r="A3014" s="96"/>
      <c r="B3014" s="199"/>
      <c r="C3014" s="200"/>
      <c r="D3014" s="200"/>
      <c r="E3014" s="200"/>
      <c r="F3014" s="201"/>
      <c r="G3014" s="197" t="str">
        <f t="shared" si="94"/>
        <v/>
      </c>
      <c r="H3014" s="203"/>
      <c r="I3014" s="97"/>
      <c r="J3014" s="3" t="b">
        <f t="shared" si="95"/>
        <v>0</v>
      </c>
      <c r="K3014" s="1" t="b">
        <f>IF(AND(B3014&lt;&gt;"",COUNTIF(Buildings!B:B,B3014)=0),TRUE,FALSE)</f>
        <v>0</v>
      </c>
    </row>
    <row r="3015" spans="1:11" s="3" customFormat="1" ht="16.5" customHeight="1">
      <c r="A3015" s="96"/>
      <c r="B3015" s="194"/>
      <c r="C3015" s="195"/>
      <c r="D3015" s="195"/>
      <c r="E3015" s="195"/>
      <c r="F3015" s="196"/>
      <c r="G3015" s="197" t="str">
        <f t="shared" si="94"/>
        <v/>
      </c>
      <c r="H3015" s="203"/>
      <c r="I3015" s="97"/>
      <c r="J3015" s="3" t="b">
        <f t="shared" si="95"/>
        <v>0</v>
      </c>
      <c r="K3015" s="1" t="b">
        <f>IF(AND(B3015&lt;&gt;"",COUNTIF(Buildings!B:B,B3015)=0),TRUE,FALSE)</f>
        <v>0</v>
      </c>
    </row>
    <row r="3016" spans="1:11" s="3" customFormat="1" ht="16.5" customHeight="1">
      <c r="A3016" s="96"/>
      <c r="B3016" s="199"/>
      <c r="C3016" s="200"/>
      <c r="D3016" s="200"/>
      <c r="E3016" s="200"/>
      <c r="F3016" s="201"/>
      <c r="G3016" s="197" t="str">
        <f t="shared" si="94"/>
        <v/>
      </c>
      <c r="H3016" s="203"/>
      <c r="I3016" s="97"/>
      <c r="J3016" s="3" t="b">
        <f t="shared" si="95"/>
        <v>0</v>
      </c>
      <c r="K3016" s="1" t="b">
        <f>IF(AND(B3016&lt;&gt;"",COUNTIF(Buildings!B:B,B3016)=0),TRUE,FALSE)</f>
        <v>0</v>
      </c>
    </row>
    <row r="3017" spans="1:11" s="3" customFormat="1" ht="16.5" customHeight="1">
      <c r="A3017" s="96"/>
      <c r="B3017" s="194"/>
      <c r="C3017" s="195"/>
      <c r="D3017" s="195"/>
      <c r="E3017" s="195"/>
      <c r="F3017" s="196"/>
      <c r="G3017" s="197" t="str">
        <f t="shared" si="94"/>
        <v/>
      </c>
      <c r="H3017" s="203"/>
      <c r="I3017" s="97"/>
      <c r="J3017" s="3" t="b">
        <f t="shared" si="95"/>
        <v>0</v>
      </c>
      <c r="K3017" s="1" t="b">
        <f>IF(AND(B3017&lt;&gt;"",COUNTIF(Buildings!B:B,B3017)=0),TRUE,FALSE)</f>
        <v>0</v>
      </c>
    </row>
    <row r="3018" spans="1:11" s="3" customFormat="1" ht="16.5" customHeight="1">
      <c r="A3018" s="96"/>
      <c r="B3018" s="199"/>
      <c r="C3018" s="200"/>
      <c r="D3018" s="200"/>
      <c r="E3018" s="200"/>
      <c r="F3018" s="201"/>
      <c r="G3018" s="197" t="str">
        <f t="shared" si="94"/>
        <v/>
      </c>
      <c r="H3018" s="203"/>
      <c r="I3018" s="97"/>
      <c r="J3018" s="3" t="b">
        <f t="shared" si="95"/>
        <v>0</v>
      </c>
      <c r="K3018" s="1" t="b">
        <f>IF(AND(B3018&lt;&gt;"",COUNTIF(Buildings!B:B,B3018)=0),TRUE,FALSE)</f>
        <v>0</v>
      </c>
    </row>
    <row r="3019" spans="1:11" s="3" customFormat="1" ht="16.5" customHeight="1">
      <c r="A3019" s="96"/>
      <c r="B3019" s="194"/>
      <c r="C3019" s="195"/>
      <c r="D3019" s="195"/>
      <c r="E3019" s="195"/>
      <c r="F3019" s="196"/>
      <c r="G3019" s="197" t="str">
        <f t="shared" si="94"/>
        <v/>
      </c>
      <c r="H3019" s="203"/>
      <c r="I3019" s="97"/>
      <c r="J3019" s="3" t="b">
        <f t="shared" si="95"/>
        <v>0</v>
      </c>
      <c r="K3019" s="1" t="b">
        <f>IF(AND(B3019&lt;&gt;"",COUNTIF(Buildings!B:B,B3019)=0),TRUE,FALSE)</f>
        <v>0</v>
      </c>
    </row>
    <row r="3020" spans="1:11" s="3" customFormat="1" ht="16.5" customHeight="1">
      <c r="A3020" s="96"/>
      <c r="B3020" s="199"/>
      <c r="C3020" s="200"/>
      <c r="D3020" s="200"/>
      <c r="E3020" s="200"/>
      <c r="F3020" s="201"/>
      <c r="G3020" s="197" t="str">
        <f t="shared" si="94"/>
        <v/>
      </c>
      <c r="H3020" s="203"/>
      <c r="I3020" s="97"/>
      <c r="J3020" s="3" t="b">
        <f t="shared" si="95"/>
        <v>0</v>
      </c>
      <c r="K3020" s="1" t="b">
        <f>IF(AND(B3020&lt;&gt;"",COUNTIF(Buildings!B:B,B3020)=0),TRUE,FALSE)</f>
        <v>0</v>
      </c>
    </row>
    <row r="3021" spans="1:11" s="3" customFormat="1" ht="16.5" customHeight="1">
      <c r="A3021" s="96"/>
      <c r="B3021" s="194"/>
      <c r="C3021" s="195"/>
      <c r="D3021" s="195"/>
      <c r="E3021" s="195"/>
      <c r="F3021" s="196"/>
      <c r="G3021" s="197" t="str">
        <f t="shared" si="94"/>
        <v/>
      </c>
      <c r="H3021" s="203"/>
      <c r="I3021" s="97"/>
      <c r="J3021" s="3" t="b">
        <f t="shared" si="95"/>
        <v>0</v>
      </c>
      <c r="K3021" s="1" t="b">
        <f>IF(AND(B3021&lt;&gt;"",COUNTIF(Buildings!B:B,B3021)=0),TRUE,FALSE)</f>
        <v>0</v>
      </c>
    </row>
    <row r="3022" spans="1:11" s="3" customFormat="1" ht="16.5" customHeight="1">
      <c r="A3022" s="96"/>
      <c r="B3022" s="199"/>
      <c r="C3022" s="200"/>
      <c r="D3022" s="200"/>
      <c r="E3022" s="200"/>
      <c r="F3022" s="201"/>
      <c r="G3022" s="197" t="str">
        <f t="shared" si="94"/>
        <v/>
      </c>
      <c r="H3022" s="203"/>
      <c r="I3022" s="97"/>
      <c r="J3022" s="3" t="b">
        <f t="shared" si="95"/>
        <v>0</v>
      </c>
      <c r="K3022" s="1" t="b">
        <f>IF(AND(B3022&lt;&gt;"",COUNTIF(Buildings!B:B,B3022)=0),TRUE,FALSE)</f>
        <v>0</v>
      </c>
    </row>
    <row r="3023" spans="1:11" s="3" customFormat="1" ht="16.5" customHeight="1">
      <c r="A3023" s="96"/>
      <c r="B3023" s="194"/>
      <c r="C3023" s="195"/>
      <c r="D3023" s="195"/>
      <c r="E3023" s="195"/>
      <c r="F3023" s="196"/>
      <c r="G3023" s="197" t="str">
        <f t="shared" si="94"/>
        <v/>
      </c>
      <c r="H3023" s="203"/>
      <c r="I3023" s="97"/>
      <c r="J3023" s="3" t="b">
        <f t="shared" si="95"/>
        <v>0</v>
      </c>
      <c r="K3023" s="1" t="b">
        <f>IF(AND(B3023&lt;&gt;"",COUNTIF(Buildings!B:B,B3023)=0),TRUE,FALSE)</f>
        <v>0</v>
      </c>
    </row>
    <row r="3024" spans="1:11" s="3" customFormat="1" ht="16.5" customHeight="1">
      <c r="A3024" s="96"/>
      <c r="B3024" s="199"/>
      <c r="C3024" s="200"/>
      <c r="D3024" s="200"/>
      <c r="E3024" s="200"/>
      <c r="F3024" s="201"/>
      <c r="G3024" s="197" t="str">
        <f t="shared" si="94"/>
        <v/>
      </c>
      <c r="H3024" s="203"/>
      <c r="I3024" s="97"/>
      <c r="J3024" s="3" t="b">
        <f t="shared" si="95"/>
        <v>0</v>
      </c>
      <c r="K3024" s="1" t="b">
        <f>IF(AND(B3024&lt;&gt;"",COUNTIF(Buildings!B:B,B3024)=0),TRUE,FALSE)</f>
        <v>0</v>
      </c>
    </row>
    <row r="3025" spans="1:11" s="3" customFormat="1" ht="16.5" customHeight="1">
      <c r="A3025" s="96"/>
      <c r="B3025" s="194"/>
      <c r="C3025" s="195"/>
      <c r="D3025" s="195"/>
      <c r="E3025" s="195"/>
      <c r="F3025" s="196"/>
      <c r="G3025" s="197" t="str">
        <f t="shared" si="94"/>
        <v/>
      </c>
      <c r="H3025" s="203"/>
      <c r="I3025" s="97"/>
      <c r="J3025" s="3" t="b">
        <f t="shared" si="95"/>
        <v>0</v>
      </c>
      <c r="K3025" s="1" t="b">
        <f>IF(AND(B3025&lt;&gt;"",COUNTIF(Buildings!B:B,B3025)=0),TRUE,FALSE)</f>
        <v>0</v>
      </c>
    </row>
    <row r="3026" spans="1:11" s="3" customFormat="1" ht="16.5" customHeight="1">
      <c r="A3026" s="96"/>
      <c r="B3026" s="199"/>
      <c r="C3026" s="200"/>
      <c r="D3026" s="200"/>
      <c r="E3026" s="200"/>
      <c r="F3026" s="201"/>
      <c r="G3026" s="197" t="str">
        <f t="shared" si="94"/>
        <v/>
      </c>
      <c r="H3026" s="203"/>
      <c r="I3026" s="97"/>
      <c r="J3026" s="3" t="b">
        <f t="shared" si="95"/>
        <v>0</v>
      </c>
      <c r="K3026" s="1" t="b">
        <f>IF(AND(B3026&lt;&gt;"",COUNTIF(Buildings!B:B,B3026)=0),TRUE,FALSE)</f>
        <v>0</v>
      </c>
    </row>
    <row r="3027" spans="1:11" s="3" customFormat="1" ht="16.5" customHeight="1">
      <c r="A3027" s="96"/>
      <c r="B3027" s="194"/>
      <c r="C3027" s="195"/>
      <c r="D3027" s="195"/>
      <c r="E3027" s="195"/>
      <c r="F3027" s="196"/>
      <c r="G3027" s="197" t="str">
        <f t="shared" si="94"/>
        <v/>
      </c>
      <c r="H3027" s="203"/>
      <c r="I3027" s="97"/>
      <c r="J3027" s="3" t="b">
        <f t="shared" si="95"/>
        <v>0</v>
      </c>
      <c r="K3027" s="1" t="b">
        <f>IF(AND(B3027&lt;&gt;"",COUNTIF(Buildings!B:B,B3027)=0),TRUE,FALSE)</f>
        <v>0</v>
      </c>
    </row>
    <row r="3028" spans="1:11" s="3" customFormat="1" ht="16.5" customHeight="1">
      <c r="A3028" s="96"/>
      <c r="B3028" s="199"/>
      <c r="C3028" s="200"/>
      <c r="D3028" s="200"/>
      <c r="E3028" s="200"/>
      <c r="F3028" s="201"/>
      <c r="G3028" s="197" t="str">
        <f t="shared" si="94"/>
        <v/>
      </c>
      <c r="H3028" s="203"/>
      <c r="I3028" s="97"/>
      <c r="J3028" s="3" t="b">
        <f t="shared" si="95"/>
        <v>0</v>
      </c>
      <c r="K3028" s="1" t="b">
        <f>IF(AND(B3028&lt;&gt;"",COUNTIF(Buildings!B:B,B3028)=0),TRUE,FALSE)</f>
        <v>0</v>
      </c>
    </row>
    <row r="3029" spans="1:11" s="3" customFormat="1" ht="16.5" customHeight="1">
      <c r="A3029" s="96"/>
      <c r="B3029" s="194"/>
      <c r="C3029" s="195"/>
      <c r="D3029" s="195"/>
      <c r="E3029" s="195"/>
      <c r="F3029" s="196"/>
      <c r="G3029" s="197" t="str">
        <f t="shared" si="94"/>
        <v/>
      </c>
      <c r="H3029" s="203"/>
      <c r="I3029" s="97"/>
      <c r="J3029" s="3" t="b">
        <f t="shared" si="95"/>
        <v>0</v>
      </c>
      <c r="K3029" s="1" t="b">
        <f>IF(AND(B3029&lt;&gt;"",COUNTIF(Buildings!B:B,B3029)=0),TRUE,FALSE)</f>
        <v>0</v>
      </c>
    </row>
    <row r="3030" spans="1:11" s="3" customFormat="1" ht="16.5" customHeight="1">
      <c r="A3030" s="96"/>
      <c r="B3030" s="199"/>
      <c r="C3030" s="200"/>
      <c r="D3030" s="200"/>
      <c r="E3030" s="200"/>
      <c r="F3030" s="201"/>
      <c r="G3030" s="197" t="str">
        <f t="shared" si="94"/>
        <v/>
      </c>
      <c r="H3030" s="203"/>
      <c r="I3030" s="97"/>
      <c r="J3030" s="3" t="b">
        <f t="shared" si="95"/>
        <v>0</v>
      </c>
      <c r="K3030" s="1" t="b">
        <f>IF(AND(B3030&lt;&gt;"",COUNTIF(Buildings!B:B,B3030)=0),TRUE,FALSE)</f>
        <v>0</v>
      </c>
    </row>
    <row r="3031" spans="1:11" s="3" customFormat="1" ht="16.5" customHeight="1">
      <c r="A3031" s="96"/>
      <c r="B3031" s="194"/>
      <c r="C3031" s="195"/>
      <c r="D3031" s="195"/>
      <c r="E3031" s="195"/>
      <c r="F3031" s="196"/>
      <c r="G3031" s="197" t="str">
        <f t="shared" si="94"/>
        <v/>
      </c>
      <c r="H3031" s="203"/>
      <c r="I3031" s="97"/>
      <c r="J3031" s="3" t="b">
        <f t="shared" si="95"/>
        <v>0</v>
      </c>
      <c r="K3031" s="1" t="b">
        <f>IF(AND(B3031&lt;&gt;"",COUNTIF(Buildings!B:B,B3031)=0),TRUE,FALSE)</f>
        <v>0</v>
      </c>
    </row>
    <row r="3032" spans="1:11" s="3" customFormat="1" ht="16.5" customHeight="1">
      <c r="A3032" s="96"/>
      <c r="B3032" s="199"/>
      <c r="C3032" s="200"/>
      <c r="D3032" s="200"/>
      <c r="E3032" s="200"/>
      <c r="F3032" s="201"/>
      <c r="G3032" s="197" t="str">
        <f t="shared" si="94"/>
        <v/>
      </c>
      <c r="H3032" s="203"/>
      <c r="I3032" s="97"/>
      <c r="J3032" s="3" t="b">
        <f t="shared" si="95"/>
        <v>0</v>
      </c>
      <c r="K3032" s="1" t="b">
        <f>IF(AND(B3032&lt;&gt;"",COUNTIF(Buildings!B:B,B3032)=0),TRUE,FALSE)</f>
        <v>0</v>
      </c>
    </row>
    <row r="3033" spans="1:11" s="3" customFormat="1" ht="16.5" customHeight="1">
      <c r="A3033" s="96"/>
      <c r="B3033" s="194"/>
      <c r="C3033" s="195"/>
      <c r="D3033" s="195"/>
      <c r="E3033" s="195"/>
      <c r="F3033" s="196"/>
      <c r="G3033" s="197" t="str">
        <f t="shared" si="94"/>
        <v/>
      </c>
      <c r="H3033" s="203"/>
      <c r="I3033" s="97"/>
      <c r="J3033" s="3" t="b">
        <f t="shared" si="95"/>
        <v>0</v>
      </c>
      <c r="K3033" s="1" t="b">
        <f>IF(AND(B3033&lt;&gt;"",COUNTIF(Buildings!B:B,B3033)=0),TRUE,FALSE)</f>
        <v>0</v>
      </c>
    </row>
    <row r="3034" spans="1:11" s="3" customFormat="1" ht="16.5" customHeight="1">
      <c r="A3034" s="96"/>
      <c r="B3034" s="199"/>
      <c r="C3034" s="200"/>
      <c r="D3034" s="200"/>
      <c r="E3034" s="200"/>
      <c r="F3034" s="201"/>
      <c r="G3034" s="197" t="str">
        <f t="shared" si="94"/>
        <v/>
      </c>
      <c r="H3034" s="203"/>
      <c r="I3034" s="97"/>
      <c r="J3034" s="3" t="b">
        <f t="shared" si="95"/>
        <v>0</v>
      </c>
      <c r="K3034" s="1" t="b">
        <f>IF(AND(B3034&lt;&gt;"",COUNTIF(Buildings!B:B,B3034)=0),TRUE,FALSE)</f>
        <v>0</v>
      </c>
    </row>
    <row r="3035" spans="1:11" s="3" customFormat="1" ht="16.5" customHeight="1">
      <c r="A3035" s="96"/>
      <c r="B3035" s="194"/>
      <c r="C3035" s="195"/>
      <c r="D3035" s="195"/>
      <c r="E3035" s="195"/>
      <c r="F3035" s="196"/>
      <c r="G3035" s="197" t="str">
        <f t="shared" si="94"/>
        <v/>
      </c>
      <c r="H3035" s="203"/>
      <c r="I3035" s="97"/>
      <c r="J3035" s="3" t="b">
        <f t="shared" si="95"/>
        <v>0</v>
      </c>
      <c r="K3035" s="1" t="b">
        <f>IF(AND(B3035&lt;&gt;"",COUNTIF(Buildings!B:B,B3035)=0),TRUE,FALSE)</f>
        <v>0</v>
      </c>
    </row>
    <row r="3036" spans="1:11" s="3" customFormat="1" ht="16.5" customHeight="1">
      <c r="A3036" s="96"/>
      <c r="B3036" s="199"/>
      <c r="C3036" s="200"/>
      <c r="D3036" s="200"/>
      <c r="E3036" s="200"/>
      <c r="F3036" s="201"/>
      <c r="G3036" s="197" t="str">
        <f t="shared" si="94"/>
        <v/>
      </c>
      <c r="H3036" s="203"/>
      <c r="I3036" s="97"/>
      <c r="J3036" s="3" t="b">
        <f t="shared" si="95"/>
        <v>0</v>
      </c>
      <c r="K3036" s="1" t="b">
        <f>IF(AND(B3036&lt;&gt;"",COUNTIF(Buildings!B:B,B3036)=0),TRUE,FALSE)</f>
        <v>0</v>
      </c>
    </row>
    <row r="3037" spans="1:11" s="3" customFormat="1" ht="16.5" customHeight="1">
      <c r="A3037" s="96"/>
      <c r="B3037" s="194"/>
      <c r="C3037" s="195"/>
      <c r="D3037" s="195"/>
      <c r="E3037" s="195"/>
      <c r="F3037" s="196"/>
      <c r="G3037" s="197" t="str">
        <f t="shared" si="94"/>
        <v/>
      </c>
      <c r="H3037" s="203"/>
      <c r="I3037" s="97"/>
      <c r="J3037" s="3" t="b">
        <f t="shared" si="95"/>
        <v>0</v>
      </c>
      <c r="K3037" s="1" t="b">
        <f>IF(AND(B3037&lt;&gt;"",COUNTIF(Buildings!B:B,B3037)=0),TRUE,FALSE)</f>
        <v>0</v>
      </c>
    </row>
    <row r="3038" spans="1:11" s="3" customFormat="1" ht="16.5" customHeight="1">
      <c r="A3038" s="96"/>
      <c r="B3038" s="199"/>
      <c r="C3038" s="200"/>
      <c r="D3038" s="200"/>
      <c r="E3038" s="200"/>
      <c r="F3038" s="201"/>
      <c r="G3038" s="197" t="str">
        <f t="shared" si="94"/>
        <v/>
      </c>
      <c r="H3038" s="203"/>
      <c r="I3038" s="97"/>
      <c r="J3038" s="3" t="b">
        <f t="shared" si="95"/>
        <v>0</v>
      </c>
      <c r="K3038" s="1" t="b">
        <f>IF(AND(B3038&lt;&gt;"",COUNTIF(Buildings!B:B,B3038)=0),TRUE,FALSE)</f>
        <v>0</v>
      </c>
    </row>
    <row r="3039" spans="1:11" s="3" customFormat="1" ht="16.5" customHeight="1">
      <c r="A3039" s="96"/>
      <c r="B3039" s="194"/>
      <c r="C3039" s="195"/>
      <c r="D3039" s="195"/>
      <c r="E3039" s="195"/>
      <c r="F3039" s="196"/>
      <c r="G3039" s="197" t="str">
        <f t="shared" si="94"/>
        <v/>
      </c>
      <c r="H3039" s="203"/>
      <c r="I3039" s="97"/>
      <c r="J3039" s="3" t="b">
        <f t="shared" si="95"/>
        <v>0</v>
      </c>
      <c r="K3039" s="1" t="b">
        <f>IF(AND(B3039&lt;&gt;"",COUNTIF(Buildings!B:B,B3039)=0),TRUE,FALSE)</f>
        <v>0</v>
      </c>
    </row>
    <row r="3040" spans="1:11" s="3" customFormat="1" ht="16.5" customHeight="1">
      <c r="A3040" s="96"/>
      <c r="B3040" s="199"/>
      <c r="C3040" s="200"/>
      <c r="D3040" s="200"/>
      <c r="E3040" s="200"/>
      <c r="F3040" s="201"/>
      <c r="G3040" s="197" t="str">
        <f t="shared" si="94"/>
        <v/>
      </c>
      <c r="H3040" s="203"/>
      <c r="I3040" s="97"/>
      <c r="J3040" s="3" t="b">
        <f t="shared" si="95"/>
        <v>0</v>
      </c>
      <c r="K3040" s="1" t="b">
        <f>IF(AND(B3040&lt;&gt;"",COUNTIF(Buildings!B:B,B3040)=0),TRUE,FALSE)</f>
        <v>0</v>
      </c>
    </row>
    <row r="3041" spans="1:11" s="3" customFormat="1" ht="16.5" customHeight="1">
      <c r="A3041" s="96"/>
      <c r="B3041" s="194"/>
      <c r="C3041" s="195"/>
      <c r="D3041" s="195"/>
      <c r="E3041" s="195"/>
      <c r="F3041" s="196"/>
      <c r="G3041" s="197" t="str">
        <f t="shared" si="94"/>
        <v/>
      </c>
      <c r="H3041" s="203"/>
      <c r="I3041" s="97"/>
      <c r="J3041" s="3" t="b">
        <f t="shared" si="95"/>
        <v>0</v>
      </c>
      <c r="K3041" s="1" t="b">
        <f>IF(AND(B3041&lt;&gt;"",COUNTIF(Buildings!B:B,B3041)=0),TRUE,FALSE)</f>
        <v>0</v>
      </c>
    </row>
    <row r="3042" spans="1:11" s="3" customFormat="1" ht="16.5" customHeight="1">
      <c r="A3042" s="96"/>
      <c r="B3042" s="199"/>
      <c r="C3042" s="200"/>
      <c r="D3042" s="200"/>
      <c r="E3042" s="200"/>
      <c r="F3042" s="201"/>
      <c r="G3042" s="197" t="str">
        <f t="shared" si="94"/>
        <v/>
      </c>
      <c r="H3042" s="203"/>
      <c r="I3042" s="97"/>
      <c r="J3042" s="3" t="b">
        <f t="shared" si="95"/>
        <v>0</v>
      </c>
      <c r="K3042" s="1" t="b">
        <f>IF(AND(B3042&lt;&gt;"",COUNTIF(Buildings!B:B,B3042)=0),TRUE,FALSE)</f>
        <v>0</v>
      </c>
    </row>
    <row r="3043" spans="1:11" s="3" customFormat="1" ht="16.5" customHeight="1">
      <c r="A3043" s="96"/>
      <c r="B3043" s="194"/>
      <c r="C3043" s="195"/>
      <c r="D3043" s="195"/>
      <c r="E3043" s="195"/>
      <c r="F3043" s="196"/>
      <c r="G3043" s="197" t="str">
        <f t="shared" si="94"/>
        <v/>
      </c>
      <c r="H3043" s="203"/>
      <c r="I3043" s="97"/>
      <c r="J3043" s="3" t="b">
        <f t="shared" si="95"/>
        <v>0</v>
      </c>
      <c r="K3043" s="1" t="b">
        <f>IF(AND(B3043&lt;&gt;"",COUNTIF(Buildings!B:B,B3043)=0),TRUE,FALSE)</f>
        <v>0</v>
      </c>
    </row>
    <row r="3044" spans="1:11" s="3" customFormat="1" ht="16.5" customHeight="1">
      <c r="A3044" s="96"/>
      <c r="B3044" s="199"/>
      <c r="C3044" s="200"/>
      <c r="D3044" s="200"/>
      <c r="E3044" s="200"/>
      <c r="F3044" s="201"/>
      <c r="G3044" s="197" t="str">
        <f t="shared" si="94"/>
        <v/>
      </c>
      <c r="H3044" s="203"/>
      <c r="I3044" s="97"/>
      <c r="J3044" s="3" t="b">
        <f t="shared" si="95"/>
        <v>0</v>
      </c>
      <c r="K3044" s="1" t="b">
        <f>IF(AND(B3044&lt;&gt;"",COUNTIF(Buildings!B:B,B3044)=0),TRUE,FALSE)</f>
        <v>0</v>
      </c>
    </row>
    <row r="3045" spans="1:11" s="3" customFormat="1" ht="16.5" customHeight="1">
      <c r="A3045" s="96"/>
      <c r="B3045" s="194"/>
      <c r="C3045" s="195"/>
      <c r="D3045" s="195"/>
      <c r="E3045" s="195"/>
      <c r="F3045" s="196"/>
      <c r="G3045" s="197" t="str">
        <f t="shared" si="94"/>
        <v/>
      </c>
      <c r="H3045" s="203"/>
      <c r="I3045" s="97"/>
      <c r="J3045" s="3" t="b">
        <f t="shared" si="95"/>
        <v>0</v>
      </c>
      <c r="K3045" s="1" t="b">
        <f>IF(AND(B3045&lt;&gt;"",COUNTIF(Buildings!B:B,B3045)=0),TRUE,FALSE)</f>
        <v>0</v>
      </c>
    </row>
    <row r="3046" spans="1:11" s="3" customFormat="1" ht="16.5" customHeight="1">
      <c r="A3046" s="96"/>
      <c r="B3046" s="199"/>
      <c r="C3046" s="200"/>
      <c r="D3046" s="200"/>
      <c r="E3046" s="200"/>
      <c r="F3046" s="201"/>
      <c r="G3046" s="197" t="str">
        <f t="shared" si="94"/>
        <v/>
      </c>
      <c r="H3046" s="203"/>
      <c r="I3046" s="97"/>
      <c r="J3046" s="3" t="b">
        <f t="shared" si="95"/>
        <v>0</v>
      </c>
      <c r="K3046" s="1" t="b">
        <f>IF(AND(B3046&lt;&gt;"",COUNTIF(Buildings!B:B,B3046)=0),TRUE,FALSE)</f>
        <v>0</v>
      </c>
    </row>
    <row r="3047" spans="1:11" s="3" customFormat="1" ht="16.5" customHeight="1">
      <c r="A3047" s="96"/>
      <c r="B3047" s="194"/>
      <c r="C3047" s="195"/>
      <c r="D3047" s="195"/>
      <c r="E3047" s="195"/>
      <c r="F3047" s="196"/>
      <c r="G3047" s="197" t="str">
        <f t="shared" si="94"/>
        <v/>
      </c>
      <c r="H3047" s="203"/>
      <c r="I3047" s="97"/>
      <c r="J3047" s="3" t="b">
        <f t="shared" si="95"/>
        <v>0</v>
      </c>
      <c r="K3047" s="1" t="b">
        <f>IF(AND(B3047&lt;&gt;"",COUNTIF(Buildings!B:B,B3047)=0),TRUE,FALSE)</f>
        <v>0</v>
      </c>
    </row>
    <row r="3048" spans="1:11" s="3" customFormat="1" ht="16.5" customHeight="1">
      <c r="A3048" s="96"/>
      <c r="B3048" s="199"/>
      <c r="C3048" s="200"/>
      <c r="D3048" s="200"/>
      <c r="E3048" s="200"/>
      <c r="F3048" s="201"/>
      <c r="G3048" s="197" t="str">
        <f t="shared" si="94"/>
        <v/>
      </c>
      <c r="H3048" s="203"/>
      <c r="I3048" s="97"/>
      <c r="J3048" s="3" t="b">
        <f t="shared" si="95"/>
        <v>0</v>
      </c>
      <c r="K3048" s="1" t="b">
        <f>IF(AND(B3048&lt;&gt;"",COUNTIF(Buildings!B:B,B3048)=0),TRUE,FALSE)</f>
        <v>0</v>
      </c>
    </row>
    <row r="3049" spans="1:11" s="3" customFormat="1" ht="16.5" customHeight="1">
      <c r="A3049" s="96"/>
      <c r="B3049" s="194"/>
      <c r="C3049" s="195"/>
      <c r="D3049" s="195"/>
      <c r="E3049" s="195"/>
      <c r="F3049" s="196"/>
      <c r="G3049" s="197" t="str">
        <f t="shared" si="94"/>
        <v/>
      </c>
      <c r="H3049" s="203"/>
      <c r="I3049" s="97"/>
      <c r="J3049" s="3" t="b">
        <f t="shared" si="95"/>
        <v>0</v>
      </c>
      <c r="K3049" s="1" t="b">
        <f>IF(AND(B3049&lt;&gt;"",COUNTIF(Buildings!B:B,B3049)=0),TRUE,FALSE)</f>
        <v>0</v>
      </c>
    </row>
    <row r="3050" spans="1:11" s="3" customFormat="1" ht="16.5" customHeight="1">
      <c r="A3050" s="96"/>
      <c r="B3050" s="199"/>
      <c r="C3050" s="200"/>
      <c r="D3050" s="200"/>
      <c r="E3050" s="200"/>
      <c r="F3050" s="201"/>
      <c r="G3050" s="197" t="str">
        <f t="shared" si="94"/>
        <v/>
      </c>
      <c r="H3050" s="203"/>
      <c r="I3050" s="97"/>
      <c r="J3050" s="3" t="b">
        <f t="shared" si="95"/>
        <v>0</v>
      </c>
      <c r="K3050" s="1" t="b">
        <f>IF(AND(B3050&lt;&gt;"",COUNTIF(Buildings!B:B,B3050)=0),TRUE,FALSE)</f>
        <v>0</v>
      </c>
    </row>
    <row r="3051" spans="1:11" s="3" customFormat="1" ht="16.5" customHeight="1">
      <c r="A3051" s="96"/>
      <c r="B3051" s="194"/>
      <c r="C3051" s="195"/>
      <c r="D3051" s="195"/>
      <c r="E3051" s="195"/>
      <c r="F3051" s="196"/>
      <c r="G3051" s="197" t="str">
        <f t="shared" si="94"/>
        <v/>
      </c>
      <c r="H3051" s="203"/>
      <c r="I3051" s="97"/>
      <c r="J3051" s="3" t="b">
        <f t="shared" si="95"/>
        <v>0</v>
      </c>
      <c r="K3051" s="1" t="b">
        <f>IF(AND(B3051&lt;&gt;"",COUNTIF(Buildings!B:B,B3051)=0),TRUE,FALSE)</f>
        <v>0</v>
      </c>
    </row>
    <row r="3052" spans="1:11" s="3" customFormat="1" ht="16.5" customHeight="1">
      <c r="A3052" s="96"/>
      <c r="B3052" s="199"/>
      <c r="C3052" s="200"/>
      <c r="D3052" s="200"/>
      <c r="E3052" s="200"/>
      <c r="F3052" s="201"/>
      <c r="G3052" s="197" t="str">
        <f t="shared" si="94"/>
        <v/>
      </c>
      <c r="H3052" s="203"/>
      <c r="I3052" s="97"/>
      <c r="J3052" s="3" t="b">
        <f t="shared" si="95"/>
        <v>0</v>
      </c>
      <c r="K3052" s="1" t="b">
        <f>IF(AND(B3052&lt;&gt;"",COUNTIF(Buildings!B:B,B3052)=0),TRUE,FALSE)</f>
        <v>0</v>
      </c>
    </row>
    <row r="3053" spans="1:11" s="3" customFormat="1" ht="16.5" customHeight="1">
      <c r="A3053" s="96"/>
      <c r="B3053" s="194"/>
      <c r="C3053" s="195"/>
      <c r="D3053" s="195"/>
      <c r="E3053" s="195"/>
      <c r="F3053" s="196"/>
      <c r="G3053" s="197" t="str">
        <f t="shared" si="94"/>
        <v/>
      </c>
      <c r="H3053" s="203"/>
      <c r="I3053" s="97"/>
      <c r="J3053" s="3" t="b">
        <f t="shared" si="95"/>
        <v>0</v>
      </c>
      <c r="K3053" s="1" t="b">
        <f>IF(AND(B3053&lt;&gt;"",COUNTIF(Buildings!B:B,B3053)=0),TRUE,FALSE)</f>
        <v>0</v>
      </c>
    </row>
    <row r="3054" spans="1:11" s="3" customFormat="1" ht="16.5" customHeight="1">
      <c r="A3054" s="96"/>
      <c r="B3054" s="199"/>
      <c r="C3054" s="200"/>
      <c r="D3054" s="200"/>
      <c r="E3054" s="200"/>
      <c r="F3054" s="201"/>
      <c r="G3054" s="197" t="str">
        <f t="shared" si="94"/>
        <v/>
      </c>
      <c r="H3054" s="203"/>
      <c r="I3054" s="97"/>
      <c r="J3054" s="3" t="b">
        <f t="shared" si="95"/>
        <v>0</v>
      </c>
      <c r="K3054" s="1" t="b">
        <f>IF(AND(B3054&lt;&gt;"",COUNTIF(Buildings!B:B,B3054)=0),TRUE,FALSE)</f>
        <v>0</v>
      </c>
    </row>
    <row r="3055" spans="1:11" s="3" customFormat="1" ht="16.5" customHeight="1">
      <c r="A3055" s="96"/>
      <c r="B3055" s="194"/>
      <c r="C3055" s="195"/>
      <c r="D3055" s="195"/>
      <c r="E3055" s="195"/>
      <c r="F3055" s="196"/>
      <c r="G3055" s="197" t="str">
        <f t="shared" si="94"/>
        <v/>
      </c>
      <c r="H3055" s="203"/>
      <c r="I3055" s="97"/>
      <c r="J3055" s="3" t="b">
        <f t="shared" si="95"/>
        <v>0</v>
      </c>
      <c r="K3055" s="1" t="b">
        <f>IF(AND(B3055&lt;&gt;"",COUNTIF(Buildings!B:B,B3055)=0),TRUE,FALSE)</f>
        <v>0</v>
      </c>
    </row>
    <row r="3056" spans="1:11" s="3" customFormat="1" ht="16.5" customHeight="1">
      <c r="A3056" s="96"/>
      <c r="B3056" s="199"/>
      <c r="C3056" s="200"/>
      <c r="D3056" s="200"/>
      <c r="E3056" s="200"/>
      <c r="F3056" s="201"/>
      <c r="G3056" s="197" t="str">
        <f t="shared" si="94"/>
        <v/>
      </c>
      <c r="H3056" s="203"/>
      <c r="I3056" s="97"/>
      <c r="J3056" s="3" t="b">
        <f t="shared" si="95"/>
        <v>0</v>
      </c>
      <c r="K3056" s="1" t="b">
        <f>IF(AND(B3056&lt;&gt;"",COUNTIF(Buildings!B:B,B3056)=0),TRUE,FALSE)</f>
        <v>0</v>
      </c>
    </row>
    <row r="3057" spans="1:11" s="3" customFormat="1" ht="16.5" customHeight="1">
      <c r="A3057" s="96"/>
      <c r="B3057" s="194"/>
      <c r="C3057" s="195"/>
      <c r="D3057" s="195"/>
      <c r="E3057" s="195"/>
      <c r="F3057" s="196"/>
      <c r="G3057" s="197" t="str">
        <f t="shared" si="94"/>
        <v/>
      </c>
      <c r="H3057" s="203"/>
      <c r="I3057" s="97"/>
      <c r="J3057" s="3" t="b">
        <f t="shared" si="95"/>
        <v>0</v>
      </c>
      <c r="K3057" s="1" t="b">
        <f>IF(AND(B3057&lt;&gt;"",COUNTIF(Buildings!B:B,B3057)=0),TRUE,FALSE)</f>
        <v>0</v>
      </c>
    </row>
    <row r="3058" spans="1:11" s="3" customFormat="1" ht="16.5" customHeight="1">
      <c r="A3058" s="96"/>
      <c r="B3058" s="199"/>
      <c r="C3058" s="200"/>
      <c r="D3058" s="200"/>
      <c r="E3058" s="200"/>
      <c r="F3058" s="201"/>
      <c r="G3058" s="197" t="str">
        <f t="shared" si="94"/>
        <v/>
      </c>
      <c r="H3058" s="203"/>
      <c r="I3058" s="97"/>
      <c r="J3058" s="3" t="b">
        <f t="shared" si="95"/>
        <v>0</v>
      </c>
      <c r="K3058" s="1" t="b">
        <f>IF(AND(B3058&lt;&gt;"",COUNTIF(Buildings!B:B,B3058)=0),TRUE,FALSE)</f>
        <v>0</v>
      </c>
    </row>
    <row r="3059" spans="1:11" s="3" customFormat="1" ht="16.5" customHeight="1">
      <c r="A3059" s="96"/>
      <c r="B3059" s="194"/>
      <c r="C3059" s="195"/>
      <c r="D3059" s="195"/>
      <c r="E3059" s="195"/>
      <c r="F3059" s="196"/>
      <c r="G3059" s="197" t="str">
        <f t="shared" si="94"/>
        <v/>
      </c>
      <c r="H3059" s="203"/>
      <c r="I3059" s="97"/>
      <c r="J3059" s="3" t="b">
        <f t="shared" si="95"/>
        <v>0</v>
      </c>
      <c r="K3059" s="1" t="b">
        <f>IF(AND(B3059&lt;&gt;"",COUNTIF(Buildings!B:B,B3059)=0),TRUE,FALSE)</f>
        <v>0</v>
      </c>
    </row>
    <row r="3060" spans="1:11" s="3" customFormat="1" ht="16.5" customHeight="1">
      <c r="A3060" s="96"/>
      <c r="B3060" s="199"/>
      <c r="C3060" s="200"/>
      <c r="D3060" s="200"/>
      <c r="E3060" s="200"/>
      <c r="F3060" s="201"/>
      <c r="G3060" s="197" t="str">
        <f t="shared" si="94"/>
        <v/>
      </c>
      <c r="H3060" s="203"/>
      <c r="I3060" s="97"/>
      <c r="J3060" s="3" t="b">
        <f t="shared" si="95"/>
        <v>0</v>
      </c>
      <c r="K3060" s="1" t="b">
        <f>IF(AND(B3060&lt;&gt;"",COUNTIF(Buildings!B:B,B3060)=0),TRUE,FALSE)</f>
        <v>0</v>
      </c>
    </row>
    <row r="3061" spans="1:11" s="3" customFormat="1" ht="16.5" customHeight="1">
      <c r="A3061" s="96"/>
      <c r="B3061" s="194"/>
      <c r="C3061" s="195"/>
      <c r="D3061" s="195"/>
      <c r="E3061" s="195"/>
      <c r="F3061" s="196"/>
      <c r="G3061" s="197" t="str">
        <f t="shared" si="94"/>
        <v/>
      </c>
      <c r="H3061" s="203"/>
      <c r="I3061" s="97"/>
      <c r="J3061" s="3" t="b">
        <f t="shared" si="95"/>
        <v>0</v>
      </c>
      <c r="K3061" s="1" t="b">
        <f>IF(AND(B3061&lt;&gt;"",COUNTIF(Buildings!B:B,B3061)=0),TRUE,FALSE)</f>
        <v>0</v>
      </c>
    </row>
    <row r="3062" spans="1:11" s="3" customFormat="1" ht="16.5" customHeight="1">
      <c r="A3062" s="96"/>
      <c r="B3062" s="199"/>
      <c r="C3062" s="200"/>
      <c r="D3062" s="200"/>
      <c r="E3062" s="200"/>
      <c r="F3062" s="201"/>
      <c r="G3062" s="197" t="str">
        <f t="shared" si="94"/>
        <v/>
      </c>
      <c r="H3062" s="203"/>
      <c r="I3062" s="97"/>
      <c r="J3062" s="3" t="b">
        <f t="shared" si="95"/>
        <v>0</v>
      </c>
      <c r="K3062" s="1" t="b">
        <f>IF(AND(B3062&lt;&gt;"",COUNTIF(Buildings!B:B,B3062)=0),TRUE,FALSE)</f>
        <v>0</v>
      </c>
    </row>
    <row r="3063" spans="1:11" s="3" customFormat="1" ht="16.5" customHeight="1">
      <c r="A3063" s="96"/>
      <c r="B3063" s="194"/>
      <c r="C3063" s="195"/>
      <c r="D3063" s="195"/>
      <c r="E3063" s="195"/>
      <c r="F3063" s="196"/>
      <c r="G3063" s="197" t="str">
        <f t="shared" si="94"/>
        <v/>
      </c>
      <c r="H3063" s="203"/>
      <c r="I3063" s="97"/>
      <c r="J3063" s="3" t="b">
        <f t="shared" si="95"/>
        <v>0</v>
      </c>
      <c r="K3063" s="1" t="b">
        <f>IF(AND(B3063&lt;&gt;"",COUNTIF(Buildings!B:B,B3063)=0),TRUE,FALSE)</f>
        <v>0</v>
      </c>
    </row>
    <row r="3064" spans="1:11" s="3" customFormat="1" ht="16.5" customHeight="1">
      <c r="A3064" s="96"/>
      <c r="B3064" s="199"/>
      <c r="C3064" s="200"/>
      <c r="D3064" s="200"/>
      <c r="E3064" s="200"/>
      <c r="F3064" s="201"/>
      <c r="G3064" s="197" t="str">
        <f t="shared" si="94"/>
        <v/>
      </c>
      <c r="H3064" s="203"/>
      <c r="I3064" s="97"/>
      <c r="J3064" s="3" t="b">
        <f t="shared" si="95"/>
        <v>0</v>
      </c>
      <c r="K3064" s="1" t="b">
        <f>IF(AND(B3064&lt;&gt;"",COUNTIF(Buildings!B:B,B3064)=0),TRUE,FALSE)</f>
        <v>0</v>
      </c>
    </row>
    <row r="3065" spans="1:11" s="3" customFormat="1" ht="16.5" customHeight="1">
      <c r="A3065" s="96"/>
      <c r="B3065" s="194"/>
      <c r="C3065" s="195"/>
      <c r="D3065" s="195"/>
      <c r="E3065" s="195"/>
      <c r="F3065" s="196"/>
      <c r="G3065" s="197" t="str">
        <f t="shared" si="94"/>
        <v/>
      </c>
      <c r="H3065" s="203"/>
      <c r="I3065" s="97"/>
      <c r="J3065" s="3" t="b">
        <f t="shared" si="95"/>
        <v>0</v>
      </c>
      <c r="K3065" s="1" t="b">
        <f>IF(AND(B3065&lt;&gt;"",COUNTIF(Buildings!B:B,B3065)=0),TRUE,FALSE)</f>
        <v>0</v>
      </c>
    </row>
    <row r="3066" spans="1:11" s="3" customFormat="1" ht="16.5" customHeight="1">
      <c r="A3066" s="96"/>
      <c r="B3066" s="199"/>
      <c r="C3066" s="200"/>
      <c r="D3066" s="200"/>
      <c r="E3066" s="200"/>
      <c r="F3066" s="201"/>
      <c r="G3066" s="197" t="str">
        <f t="shared" si="94"/>
        <v/>
      </c>
      <c r="H3066" s="203"/>
      <c r="I3066" s="97"/>
      <c r="J3066" s="3" t="b">
        <f t="shared" si="95"/>
        <v>0</v>
      </c>
      <c r="K3066" s="1" t="b">
        <f>IF(AND(B3066&lt;&gt;"",COUNTIF(Buildings!B:B,B3066)=0),TRUE,FALSE)</f>
        <v>0</v>
      </c>
    </row>
    <row r="3067" spans="1:11" s="3" customFormat="1" ht="16.5" customHeight="1">
      <c r="A3067" s="96"/>
      <c r="B3067" s="194"/>
      <c r="C3067" s="195"/>
      <c r="D3067" s="195"/>
      <c r="E3067" s="195"/>
      <c r="F3067" s="196"/>
      <c r="G3067" s="197" t="str">
        <f t="shared" si="94"/>
        <v/>
      </c>
      <c r="H3067" s="203"/>
      <c r="I3067" s="97"/>
      <c r="J3067" s="3" t="b">
        <f t="shared" si="95"/>
        <v>0</v>
      </c>
      <c r="K3067" s="1" t="b">
        <f>IF(AND(B3067&lt;&gt;"",COUNTIF(Buildings!B:B,B3067)=0),TRUE,FALSE)</f>
        <v>0</v>
      </c>
    </row>
    <row r="3068" spans="1:11" s="3" customFormat="1" ht="16.5" customHeight="1">
      <c r="A3068" s="96"/>
      <c r="B3068" s="199"/>
      <c r="C3068" s="200"/>
      <c r="D3068" s="200"/>
      <c r="E3068" s="200"/>
      <c r="F3068" s="201"/>
      <c r="G3068" s="197" t="str">
        <f t="shared" si="94"/>
        <v/>
      </c>
      <c r="H3068" s="203"/>
      <c r="I3068" s="97"/>
      <c r="J3068" s="3" t="b">
        <f t="shared" si="95"/>
        <v>0</v>
      </c>
      <c r="K3068" s="1" t="b">
        <f>IF(AND(B3068&lt;&gt;"",COUNTIF(Buildings!B:B,B3068)=0),TRUE,FALSE)</f>
        <v>0</v>
      </c>
    </row>
    <row r="3069" spans="1:11" s="3" customFormat="1" ht="16.5" customHeight="1">
      <c r="A3069" s="96"/>
      <c r="B3069" s="194"/>
      <c r="C3069" s="195"/>
      <c r="D3069" s="195"/>
      <c r="E3069" s="195"/>
      <c r="F3069" s="196"/>
      <c r="G3069" s="197" t="str">
        <f t="shared" si="94"/>
        <v/>
      </c>
      <c r="H3069" s="203"/>
      <c r="I3069" s="97"/>
      <c r="J3069" s="3" t="b">
        <f t="shared" si="95"/>
        <v>0</v>
      </c>
      <c r="K3069" s="1" t="b">
        <f>IF(AND(B3069&lt;&gt;"",COUNTIF(Buildings!B:B,B3069)=0),TRUE,FALSE)</f>
        <v>0</v>
      </c>
    </row>
    <row r="3070" spans="1:11" s="3" customFormat="1" ht="16.5" customHeight="1">
      <c r="A3070" s="96"/>
      <c r="B3070" s="199"/>
      <c r="C3070" s="200"/>
      <c r="D3070" s="200"/>
      <c r="E3070" s="200"/>
      <c r="F3070" s="201"/>
      <c r="G3070" s="197" t="str">
        <f t="shared" si="94"/>
        <v/>
      </c>
      <c r="H3070" s="203"/>
      <c r="I3070" s="97"/>
      <c r="J3070" s="3" t="b">
        <f t="shared" si="95"/>
        <v>0</v>
      </c>
      <c r="K3070" s="1" t="b">
        <f>IF(AND(B3070&lt;&gt;"",COUNTIF(Buildings!B:B,B3070)=0),TRUE,FALSE)</f>
        <v>0</v>
      </c>
    </row>
    <row r="3071" spans="1:11" s="3" customFormat="1" ht="16.5" customHeight="1">
      <c r="A3071" s="96"/>
      <c r="B3071" s="194"/>
      <c r="C3071" s="195"/>
      <c r="D3071" s="195"/>
      <c r="E3071" s="195"/>
      <c r="F3071" s="196"/>
      <c r="G3071" s="197" t="str">
        <f t="shared" si="94"/>
        <v/>
      </c>
      <c r="H3071" s="203"/>
      <c r="I3071" s="97"/>
      <c r="J3071" s="3" t="b">
        <f t="shared" si="95"/>
        <v>0</v>
      </c>
      <c r="K3071" s="1" t="b">
        <f>IF(AND(B3071&lt;&gt;"",COUNTIF(Buildings!B:B,B3071)=0),TRUE,FALSE)</f>
        <v>0</v>
      </c>
    </row>
    <row r="3072" spans="1:11" s="3" customFormat="1" ht="16.5" customHeight="1">
      <c r="A3072" s="96"/>
      <c r="B3072" s="199"/>
      <c r="C3072" s="200"/>
      <c r="D3072" s="200"/>
      <c r="E3072" s="200"/>
      <c r="F3072" s="201"/>
      <c r="G3072" s="197" t="str">
        <f t="shared" si="94"/>
        <v/>
      </c>
      <c r="H3072" s="203"/>
      <c r="I3072" s="97"/>
      <c r="J3072" s="3" t="b">
        <f t="shared" si="95"/>
        <v>0</v>
      </c>
      <c r="K3072" s="1" t="b">
        <f>IF(AND(B3072&lt;&gt;"",COUNTIF(Buildings!B:B,B3072)=0),TRUE,FALSE)</f>
        <v>0</v>
      </c>
    </row>
    <row r="3073" spans="1:11" s="3" customFormat="1" ht="16.5" customHeight="1">
      <c r="A3073" s="96"/>
      <c r="B3073" s="194"/>
      <c r="C3073" s="195"/>
      <c r="D3073" s="195"/>
      <c r="E3073" s="195"/>
      <c r="F3073" s="196"/>
      <c r="G3073" s="197" t="str">
        <f t="shared" si="94"/>
        <v/>
      </c>
      <c r="H3073" s="203"/>
      <c r="I3073" s="97"/>
      <c r="J3073" s="3" t="b">
        <f t="shared" si="95"/>
        <v>0</v>
      </c>
      <c r="K3073" s="1" t="b">
        <f>IF(AND(B3073&lt;&gt;"",COUNTIF(Buildings!B:B,B3073)=0),TRUE,FALSE)</f>
        <v>0</v>
      </c>
    </row>
    <row r="3074" spans="1:11" s="3" customFormat="1" ht="16.5" customHeight="1">
      <c r="A3074" s="96"/>
      <c r="B3074" s="199"/>
      <c r="C3074" s="200"/>
      <c r="D3074" s="200"/>
      <c r="E3074" s="200"/>
      <c r="F3074" s="201"/>
      <c r="G3074" s="197" t="str">
        <f t="shared" si="94"/>
        <v/>
      </c>
      <c r="H3074" s="203"/>
      <c r="I3074" s="97"/>
      <c r="J3074" s="3" t="b">
        <f t="shared" si="95"/>
        <v>0</v>
      </c>
      <c r="K3074" s="1" t="b">
        <f>IF(AND(B3074&lt;&gt;"",COUNTIF(Buildings!B:B,B3074)=0),TRUE,FALSE)</f>
        <v>0</v>
      </c>
    </row>
    <row r="3075" spans="1:11" s="3" customFormat="1" ht="16.5" customHeight="1">
      <c r="A3075" s="96"/>
      <c r="B3075" s="194"/>
      <c r="C3075" s="195"/>
      <c r="D3075" s="195"/>
      <c r="E3075" s="195"/>
      <c r="F3075" s="196"/>
      <c r="G3075" s="197" t="str">
        <f t="shared" si="94"/>
        <v/>
      </c>
      <c r="H3075" s="203"/>
      <c r="I3075" s="97"/>
      <c r="J3075" s="3" t="b">
        <f t="shared" si="95"/>
        <v>0</v>
      </c>
      <c r="K3075" s="1" t="b">
        <f>IF(AND(B3075&lt;&gt;"",COUNTIF(Buildings!B:B,B3075)=0),TRUE,FALSE)</f>
        <v>0</v>
      </c>
    </row>
    <row r="3076" spans="1:11" s="3" customFormat="1" ht="16.5" customHeight="1">
      <c r="A3076" s="96"/>
      <c r="B3076" s="199"/>
      <c r="C3076" s="200"/>
      <c r="D3076" s="200"/>
      <c r="E3076" s="200"/>
      <c r="F3076" s="201"/>
      <c r="G3076" s="197" t="str">
        <f t="shared" ref="G3076:G3139" si="96">IF(F3076="","",F3076)</f>
        <v/>
      </c>
      <c r="H3076" s="203"/>
      <c r="I3076" s="97"/>
      <c r="J3076" s="3" t="b">
        <f t="shared" ref="J3076:J3139" si="97">IF(F3076=G3076,FALSE,TRUE)</f>
        <v>0</v>
      </c>
      <c r="K3076" s="1" t="b">
        <f>IF(AND(B3076&lt;&gt;"",COUNTIF(Buildings!B:B,B3076)=0),TRUE,FALSE)</f>
        <v>0</v>
      </c>
    </row>
    <row r="3077" spans="1:11" s="3" customFormat="1" ht="16.5" customHeight="1">
      <c r="A3077" s="96"/>
      <c r="B3077" s="194"/>
      <c r="C3077" s="195"/>
      <c r="D3077" s="195"/>
      <c r="E3077" s="195"/>
      <c r="F3077" s="196"/>
      <c r="G3077" s="197" t="str">
        <f t="shared" si="96"/>
        <v/>
      </c>
      <c r="H3077" s="203"/>
      <c r="I3077" s="97"/>
      <c r="J3077" s="3" t="b">
        <f t="shared" si="97"/>
        <v>0</v>
      </c>
      <c r="K3077" s="1" t="b">
        <f>IF(AND(B3077&lt;&gt;"",COUNTIF(Buildings!B:B,B3077)=0),TRUE,FALSE)</f>
        <v>0</v>
      </c>
    </row>
    <row r="3078" spans="1:11" s="3" customFormat="1" ht="16.5" customHeight="1">
      <c r="A3078" s="96"/>
      <c r="B3078" s="199"/>
      <c r="C3078" s="200"/>
      <c r="D3078" s="200"/>
      <c r="E3078" s="200"/>
      <c r="F3078" s="201"/>
      <c r="G3078" s="197" t="str">
        <f t="shared" si="96"/>
        <v/>
      </c>
      <c r="H3078" s="203"/>
      <c r="I3078" s="97"/>
      <c r="J3078" s="3" t="b">
        <f t="shared" si="97"/>
        <v>0</v>
      </c>
      <c r="K3078" s="1" t="b">
        <f>IF(AND(B3078&lt;&gt;"",COUNTIF(Buildings!B:B,B3078)=0),TRUE,FALSE)</f>
        <v>0</v>
      </c>
    </row>
    <row r="3079" spans="1:11" s="3" customFormat="1" ht="16.5" customHeight="1">
      <c r="A3079" s="96"/>
      <c r="B3079" s="194"/>
      <c r="C3079" s="195"/>
      <c r="D3079" s="195"/>
      <c r="E3079" s="195"/>
      <c r="F3079" s="196"/>
      <c r="G3079" s="197" t="str">
        <f t="shared" si="96"/>
        <v/>
      </c>
      <c r="H3079" s="203"/>
      <c r="I3079" s="97"/>
      <c r="J3079" s="3" t="b">
        <f t="shared" si="97"/>
        <v>0</v>
      </c>
      <c r="K3079" s="1" t="b">
        <f>IF(AND(B3079&lt;&gt;"",COUNTIF(Buildings!B:B,B3079)=0),TRUE,FALSE)</f>
        <v>0</v>
      </c>
    </row>
    <row r="3080" spans="1:11" s="3" customFormat="1" ht="16.5" customHeight="1">
      <c r="A3080" s="96"/>
      <c r="B3080" s="199"/>
      <c r="C3080" s="200"/>
      <c r="D3080" s="200"/>
      <c r="E3080" s="200"/>
      <c r="F3080" s="201"/>
      <c r="G3080" s="197" t="str">
        <f t="shared" si="96"/>
        <v/>
      </c>
      <c r="H3080" s="203"/>
      <c r="I3080" s="97"/>
      <c r="J3080" s="3" t="b">
        <f t="shared" si="97"/>
        <v>0</v>
      </c>
      <c r="K3080" s="1" t="b">
        <f>IF(AND(B3080&lt;&gt;"",COUNTIF(Buildings!B:B,B3080)=0),TRUE,FALSE)</f>
        <v>0</v>
      </c>
    </row>
    <row r="3081" spans="1:11" s="3" customFormat="1" ht="16.5" customHeight="1">
      <c r="A3081" s="96"/>
      <c r="B3081" s="194"/>
      <c r="C3081" s="195"/>
      <c r="D3081" s="195"/>
      <c r="E3081" s="195"/>
      <c r="F3081" s="196"/>
      <c r="G3081" s="197" t="str">
        <f t="shared" si="96"/>
        <v/>
      </c>
      <c r="H3081" s="203"/>
      <c r="I3081" s="97"/>
      <c r="J3081" s="3" t="b">
        <f t="shared" si="97"/>
        <v>0</v>
      </c>
      <c r="K3081" s="1" t="b">
        <f>IF(AND(B3081&lt;&gt;"",COUNTIF(Buildings!B:B,B3081)=0),TRUE,FALSE)</f>
        <v>0</v>
      </c>
    </row>
    <row r="3082" spans="1:11" s="3" customFormat="1" ht="16.5" customHeight="1">
      <c r="A3082" s="96"/>
      <c r="B3082" s="199"/>
      <c r="C3082" s="200"/>
      <c r="D3082" s="200"/>
      <c r="E3082" s="200"/>
      <c r="F3082" s="201"/>
      <c r="G3082" s="197" t="str">
        <f t="shared" si="96"/>
        <v/>
      </c>
      <c r="H3082" s="203"/>
      <c r="I3082" s="97"/>
      <c r="J3082" s="3" t="b">
        <f t="shared" si="97"/>
        <v>0</v>
      </c>
      <c r="K3082" s="1" t="b">
        <f>IF(AND(B3082&lt;&gt;"",COUNTIF(Buildings!B:B,B3082)=0),TRUE,FALSE)</f>
        <v>0</v>
      </c>
    </row>
    <row r="3083" spans="1:11" s="3" customFormat="1" ht="16.5" customHeight="1">
      <c r="A3083" s="96"/>
      <c r="B3083" s="194"/>
      <c r="C3083" s="195"/>
      <c r="D3083" s="195"/>
      <c r="E3083" s="195"/>
      <c r="F3083" s="196"/>
      <c r="G3083" s="197" t="str">
        <f t="shared" si="96"/>
        <v/>
      </c>
      <c r="H3083" s="203"/>
      <c r="I3083" s="97"/>
      <c r="J3083" s="3" t="b">
        <f t="shared" si="97"/>
        <v>0</v>
      </c>
      <c r="K3083" s="1" t="b">
        <f>IF(AND(B3083&lt;&gt;"",COUNTIF(Buildings!B:B,B3083)=0),TRUE,FALSE)</f>
        <v>0</v>
      </c>
    </row>
    <row r="3084" spans="1:11" s="3" customFormat="1" ht="16.5" customHeight="1">
      <c r="A3084" s="96"/>
      <c r="B3084" s="199"/>
      <c r="C3084" s="200"/>
      <c r="D3084" s="200"/>
      <c r="E3084" s="200"/>
      <c r="F3084" s="201"/>
      <c r="G3084" s="197" t="str">
        <f t="shared" si="96"/>
        <v/>
      </c>
      <c r="H3084" s="203"/>
      <c r="I3084" s="97"/>
      <c r="J3084" s="3" t="b">
        <f t="shared" si="97"/>
        <v>0</v>
      </c>
      <c r="K3084" s="1" t="b">
        <f>IF(AND(B3084&lt;&gt;"",COUNTIF(Buildings!B:B,B3084)=0),TRUE,FALSE)</f>
        <v>0</v>
      </c>
    </row>
    <row r="3085" spans="1:11" s="3" customFormat="1" ht="16.5" customHeight="1">
      <c r="A3085" s="96"/>
      <c r="B3085" s="194"/>
      <c r="C3085" s="195"/>
      <c r="D3085" s="195"/>
      <c r="E3085" s="195"/>
      <c r="F3085" s="196"/>
      <c r="G3085" s="197" t="str">
        <f t="shared" si="96"/>
        <v/>
      </c>
      <c r="H3085" s="203"/>
      <c r="I3085" s="97"/>
      <c r="J3085" s="3" t="b">
        <f t="shared" si="97"/>
        <v>0</v>
      </c>
      <c r="K3085" s="1" t="b">
        <f>IF(AND(B3085&lt;&gt;"",COUNTIF(Buildings!B:B,B3085)=0),TRUE,FALSE)</f>
        <v>0</v>
      </c>
    </row>
    <row r="3086" spans="1:11" s="3" customFormat="1" ht="16.5" customHeight="1">
      <c r="A3086" s="96"/>
      <c r="B3086" s="199"/>
      <c r="C3086" s="200"/>
      <c r="D3086" s="200"/>
      <c r="E3086" s="200"/>
      <c r="F3086" s="201"/>
      <c r="G3086" s="197" t="str">
        <f t="shared" si="96"/>
        <v/>
      </c>
      <c r="H3086" s="203"/>
      <c r="I3086" s="97"/>
      <c r="J3086" s="3" t="b">
        <f t="shared" si="97"/>
        <v>0</v>
      </c>
      <c r="K3086" s="1" t="b">
        <f>IF(AND(B3086&lt;&gt;"",COUNTIF(Buildings!B:B,B3086)=0),TRUE,FALSE)</f>
        <v>0</v>
      </c>
    </row>
    <row r="3087" spans="1:11" s="3" customFormat="1" ht="16.5" customHeight="1">
      <c r="A3087" s="96"/>
      <c r="B3087" s="194"/>
      <c r="C3087" s="195"/>
      <c r="D3087" s="195"/>
      <c r="E3087" s="195"/>
      <c r="F3087" s="196"/>
      <c r="G3087" s="197" t="str">
        <f t="shared" si="96"/>
        <v/>
      </c>
      <c r="H3087" s="203"/>
      <c r="I3087" s="97"/>
      <c r="J3087" s="3" t="b">
        <f t="shared" si="97"/>
        <v>0</v>
      </c>
      <c r="K3087" s="1" t="b">
        <f>IF(AND(B3087&lt;&gt;"",COUNTIF(Buildings!B:B,B3087)=0),TRUE,FALSE)</f>
        <v>0</v>
      </c>
    </row>
    <row r="3088" spans="1:11" s="3" customFormat="1" ht="16.5" customHeight="1">
      <c r="A3088" s="96"/>
      <c r="B3088" s="199"/>
      <c r="C3088" s="200"/>
      <c r="D3088" s="200"/>
      <c r="E3088" s="200"/>
      <c r="F3088" s="201"/>
      <c r="G3088" s="197" t="str">
        <f t="shared" si="96"/>
        <v/>
      </c>
      <c r="H3088" s="203"/>
      <c r="I3088" s="97"/>
      <c r="J3088" s="3" t="b">
        <f t="shared" si="97"/>
        <v>0</v>
      </c>
      <c r="K3088" s="1" t="b">
        <f>IF(AND(B3088&lt;&gt;"",COUNTIF(Buildings!B:B,B3088)=0),TRUE,FALSE)</f>
        <v>0</v>
      </c>
    </row>
    <row r="3089" spans="1:11" s="3" customFormat="1" ht="16.5" customHeight="1">
      <c r="A3089" s="96"/>
      <c r="B3089" s="194"/>
      <c r="C3089" s="195"/>
      <c r="D3089" s="195"/>
      <c r="E3089" s="195"/>
      <c r="F3089" s="196"/>
      <c r="G3089" s="197" t="str">
        <f t="shared" si="96"/>
        <v/>
      </c>
      <c r="H3089" s="203"/>
      <c r="I3089" s="97"/>
      <c r="J3089" s="3" t="b">
        <f t="shared" si="97"/>
        <v>0</v>
      </c>
      <c r="K3089" s="1" t="b">
        <f>IF(AND(B3089&lt;&gt;"",COUNTIF(Buildings!B:B,B3089)=0),TRUE,FALSE)</f>
        <v>0</v>
      </c>
    </row>
    <row r="3090" spans="1:11" s="3" customFormat="1" ht="16.5" customHeight="1">
      <c r="A3090" s="96"/>
      <c r="B3090" s="199"/>
      <c r="C3090" s="200"/>
      <c r="D3090" s="200"/>
      <c r="E3090" s="200"/>
      <c r="F3090" s="201"/>
      <c r="G3090" s="197" t="str">
        <f t="shared" si="96"/>
        <v/>
      </c>
      <c r="H3090" s="203"/>
      <c r="I3090" s="97"/>
      <c r="J3090" s="3" t="b">
        <f t="shared" si="97"/>
        <v>0</v>
      </c>
      <c r="K3090" s="1" t="b">
        <f>IF(AND(B3090&lt;&gt;"",COUNTIF(Buildings!B:B,B3090)=0),TRUE,FALSE)</f>
        <v>0</v>
      </c>
    </row>
    <row r="3091" spans="1:11" s="3" customFormat="1" ht="16.5" customHeight="1">
      <c r="A3091" s="96"/>
      <c r="B3091" s="194"/>
      <c r="C3091" s="195"/>
      <c r="D3091" s="195"/>
      <c r="E3091" s="195"/>
      <c r="F3091" s="196"/>
      <c r="G3091" s="197" t="str">
        <f t="shared" si="96"/>
        <v/>
      </c>
      <c r="H3091" s="203"/>
      <c r="I3091" s="97"/>
      <c r="J3091" s="3" t="b">
        <f t="shared" si="97"/>
        <v>0</v>
      </c>
      <c r="K3091" s="1" t="b">
        <f>IF(AND(B3091&lt;&gt;"",COUNTIF(Buildings!B:B,B3091)=0),TRUE,FALSE)</f>
        <v>0</v>
      </c>
    </row>
    <row r="3092" spans="1:11" s="3" customFormat="1" ht="16.5" customHeight="1">
      <c r="A3092" s="96"/>
      <c r="B3092" s="199"/>
      <c r="C3092" s="200"/>
      <c r="D3092" s="200"/>
      <c r="E3092" s="200"/>
      <c r="F3092" s="201"/>
      <c r="G3092" s="197" t="str">
        <f t="shared" si="96"/>
        <v/>
      </c>
      <c r="H3092" s="203"/>
      <c r="I3092" s="97"/>
      <c r="J3092" s="3" t="b">
        <f t="shared" si="97"/>
        <v>0</v>
      </c>
      <c r="K3092" s="1" t="b">
        <f>IF(AND(B3092&lt;&gt;"",COUNTIF(Buildings!B:B,B3092)=0),TRUE,FALSE)</f>
        <v>0</v>
      </c>
    </row>
    <row r="3093" spans="1:11" s="3" customFormat="1" ht="16.5" customHeight="1">
      <c r="A3093" s="96"/>
      <c r="B3093" s="194"/>
      <c r="C3093" s="195"/>
      <c r="D3093" s="195"/>
      <c r="E3093" s="195"/>
      <c r="F3093" s="196"/>
      <c r="G3093" s="197" t="str">
        <f t="shared" si="96"/>
        <v/>
      </c>
      <c r="H3093" s="203"/>
      <c r="I3093" s="97"/>
      <c r="J3093" s="3" t="b">
        <f t="shared" si="97"/>
        <v>0</v>
      </c>
      <c r="K3093" s="1" t="b">
        <f>IF(AND(B3093&lt;&gt;"",COUNTIF(Buildings!B:B,B3093)=0),TRUE,FALSE)</f>
        <v>0</v>
      </c>
    </row>
    <row r="3094" spans="1:11" s="3" customFormat="1" ht="16.5" customHeight="1">
      <c r="A3094" s="96"/>
      <c r="B3094" s="199"/>
      <c r="C3094" s="200"/>
      <c r="D3094" s="200"/>
      <c r="E3094" s="200"/>
      <c r="F3094" s="201"/>
      <c r="G3094" s="197" t="str">
        <f t="shared" si="96"/>
        <v/>
      </c>
      <c r="H3094" s="203"/>
      <c r="I3094" s="97"/>
      <c r="J3094" s="3" t="b">
        <f t="shared" si="97"/>
        <v>0</v>
      </c>
      <c r="K3094" s="1" t="b">
        <f>IF(AND(B3094&lt;&gt;"",COUNTIF(Buildings!B:B,B3094)=0),TRUE,FALSE)</f>
        <v>0</v>
      </c>
    </row>
    <row r="3095" spans="1:11" s="3" customFormat="1" ht="16.5" customHeight="1">
      <c r="A3095" s="96"/>
      <c r="B3095" s="194"/>
      <c r="C3095" s="195"/>
      <c r="D3095" s="195"/>
      <c r="E3095" s="195"/>
      <c r="F3095" s="196"/>
      <c r="G3095" s="197" t="str">
        <f t="shared" si="96"/>
        <v/>
      </c>
      <c r="H3095" s="203"/>
      <c r="I3095" s="97"/>
      <c r="J3095" s="3" t="b">
        <f t="shared" si="97"/>
        <v>0</v>
      </c>
      <c r="K3095" s="1" t="b">
        <f>IF(AND(B3095&lt;&gt;"",COUNTIF(Buildings!B:B,B3095)=0),TRUE,FALSE)</f>
        <v>0</v>
      </c>
    </row>
    <row r="3096" spans="1:11" s="3" customFormat="1" ht="16.5" customHeight="1">
      <c r="A3096" s="96"/>
      <c r="B3096" s="199"/>
      <c r="C3096" s="200"/>
      <c r="D3096" s="200"/>
      <c r="E3096" s="200"/>
      <c r="F3096" s="201"/>
      <c r="G3096" s="197" t="str">
        <f t="shared" si="96"/>
        <v/>
      </c>
      <c r="H3096" s="203"/>
      <c r="I3096" s="97"/>
      <c r="J3096" s="3" t="b">
        <f t="shared" si="97"/>
        <v>0</v>
      </c>
      <c r="K3096" s="1" t="b">
        <f>IF(AND(B3096&lt;&gt;"",COUNTIF(Buildings!B:B,B3096)=0),TRUE,FALSE)</f>
        <v>0</v>
      </c>
    </row>
    <row r="3097" spans="1:11" s="3" customFormat="1" ht="16.5" customHeight="1">
      <c r="A3097" s="96"/>
      <c r="B3097" s="194"/>
      <c r="C3097" s="195"/>
      <c r="D3097" s="195"/>
      <c r="E3097" s="195"/>
      <c r="F3097" s="196"/>
      <c r="G3097" s="197" t="str">
        <f t="shared" si="96"/>
        <v/>
      </c>
      <c r="H3097" s="203"/>
      <c r="I3097" s="97"/>
      <c r="J3097" s="3" t="b">
        <f t="shared" si="97"/>
        <v>0</v>
      </c>
      <c r="K3097" s="1" t="b">
        <f>IF(AND(B3097&lt;&gt;"",COUNTIF(Buildings!B:B,B3097)=0),TRUE,FALSE)</f>
        <v>0</v>
      </c>
    </row>
    <row r="3098" spans="1:11" s="3" customFormat="1" ht="16.5" customHeight="1">
      <c r="A3098" s="96"/>
      <c r="B3098" s="199"/>
      <c r="C3098" s="200"/>
      <c r="D3098" s="200"/>
      <c r="E3098" s="200"/>
      <c r="F3098" s="201"/>
      <c r="G3098" s="197" t="str">
        <f t="shared" si="96"/>
        <v/>
      </c>
      <c r="H3098" s="203"/>
      <c r="I3098" s="97"/>
      <c r="J3098" s="3" t="b">
        <f t="shared" si="97"/>
        <v>0</v>
      </c>
      <c r="K3098" s="1" t="b">
        <f>IF(AND(B3098&lt;&gt;"",COUNTIF(Buildings!B:B,B3098)=0),TRUE,FALSE)</f>
        <v>0</v>
      </c>
    </row>
    <row r="3099" spans="1:11" s="3" customFormat="1" ht="16.5" customHeight="1">
      <c r="A3099" s="96"/>
      <c r="B3099" s="194"/>
      <c r="C3099" s="195"/>
      <c r="D3099" s="195"/>
      <c r="E3099" s="195"/>
      <c r="F3099" s="196"/>
      <c r="G3099" s="197" t="str">
        <f t="shared" si="96"/>
        <v/>
      </c>
      <c r="H3099" s="203"/>
      <c r="I3099" s="97"/>
      <c r="J3099" s="3" t="b">
        <f t="shared" si="97"/>
        <v>0</v>
      </c>
      <c r="K3099" s="1" t="b">
        <f>IF(AND(B3099&lt;&gt;"",COUNTIF(Buildings!B:B,B3099)=0),TRUE,FALSE)</f>
        <v>0</v>
      </c>
    </row>
    <row r="3100" spans="1:11" s="3" customFormat="1" ht="16.5" customHeight="1">
      <c r="A3100" s="96"/>
      <c r="B3100" s="199"/>
      <c r="C3100" s="200"/>
      <c r="D3100" s="200"/>
      <c r="E3100" s="200"/>
      <c r="F3100" s="201"/>
      <c r="G3100" s="197" t="str">
        <f t="shared" si="96"/>
        <v/>
      </c>
      <c r="H3100" s="203"/>
      <c r="I3100" s="97"/>
      <c r="J3100" s="3" t="b">
        <f t="shared" si="97"/>
        <v>0</v>
      </c>
      <c r="K3100" s="1" t="b">
        <f>IF(AND(B3100&lt;&gt;"",COUNTIF(Buildings!B:B,B3100)=0),TRUE,FALSE)</f>
        <v>0</v>
      </c>
    </row>
    <row r="3101" spans="1:11" s="3" customFormat="1" ht="16.5" customHeight="1">
      <c r="A3101" s="96"/>
      <c r="B3101" s="194"/>
      <c r="C3101" s="195"/>
      <c r="D3101" s="195"/>
      <c r="E3101" s="195"/>
      <c r="F3101" s="196"/>
      <c r="G3101" s="197" t="str">
        <f t="shared" si="96"/>
        <v/>
      </c>
      <c r="H3101" s="203"/>
      <c r="I3101" s="97"/>
      <c r="J3101" s="3" t="b">
        <f t="shared" si="97"/>
        <v>0</v>
      </c>
      <c r="K3101" s="1" t="b">
        <f>IF(AND(B3101&lt;&gt;"",COUNTIF(Buildings!B:B,B3101)=0),TRUE,FALSE)</f>
        <v>0</v>
      </c>
    </row>
    <row r="3102" spans="1:11" s="3" customFormat="1" ht="16.5" customHeight="1">
      <c r="A3102" s="96"/>
      <c r="B3102" s="199"/>
      <c r="C3102" s="200"/>
      <c r="D3102" s="200"/>
      <c r="E3102" s="200"/>
      <c r="F3102" s="201"/>
      <c r="G3102" s="197" t="str">
        <f t="shared" si="96"/>
        <v/>
      </c>
      <c r="H3102" s="203"/>
      <c r="I3102" s="97"/>
      <c r="J3102" s="3" t="b">
        <f t="shared" si="97"/>
        <v>0</v>
      </c>
      <c r="K3102" s="1" t="b">
        <f>IF(AND(B3102&lt;&gt;"",COUNTIF(Buildings!B:B,B3102)=0),TRUE,FALSE)</f>
        <v>0</v>
      </c>
    </row>
    <row r="3103" spans="1:11" s="3" customFormat="1" ht="16.5" customHeight="1">
      <c r="A3103" s="96"/>
      <c r="B3103" s="194"/>
      <c r="C3103" s="195"/>
      <c r="D3103" s="195"/>
      <c r="E3103" s="195"/>
      <c r="F3103" s="196"/>
      <c r="G3103" s="197" t="str">
        <f t="shared" si="96"/>
        <v/>
      </c>
      <c r="H3103" s="203"/>
      <c r="I3103" s="97"/>
      <c r="J3103" s="3" t="b">
        <f t="shared" si="97"/>
        <v>0</v>
      </c>
      <c r="K3103" s="1" t="b">
        <f>IF(AND(B3103&lt;&gt;"",COUNTIF(Buildings!B:B,B3103)=0),TRUE,FALSE)</f>
        <v>0</v>
      </c>
    </row>
    <row r="3104" spans="1:11" s="3" customFormat="1" ht="16.5" customHeight="1">
      <c r="A3104" s="96"/>
      <c r="B3104" s="199"/>
      <c r="C3104" s="200"/>
      <c r="D3104" s="200"/>
      <c r="E3104" s="200"/>
      <c r="F3104" s="201"/>
      <c r="G3104" s="197" t="str">
        <f t="shared" si="96"/>
        <v/>
      </c>
      <c r="H3104" s="203"/>
      <c r="I3104" s="97"/>
      <c r="J3104" s="3" t="b">
        <f t="shared" si="97"/>
        <v>0</v>
      </c>
      <c r="K3104" s="1" t="b">
        <f>IF(AND(B3104&lt;&gt;"",COUNTIF(Buildings!B:B,B3104)=0),TRUE,FALSE)</f>
        <v>0</v>
      </c>
    </row>
    <row r="3105" spans="1:11" s="3" customFormat="1" ht="16.5" customHeight="1">
      <c r="A3105" s="96"/>
      <c r="B3105" s="194"/>
      <c r="C3105" s="195"/>
      <c r="D3105" s="195"/>
      <c r="E3105" s="195"/>
      <c r="F3105" s="196"/>
      <c r="G3105" s="197" t="str">
        <f t="shared" si="96"/>
        <v/>
      </c>
      <c r="H3105" s="203"/>
      <c r="I3105" s="97"/>
      <c r="J3105" s="3" t="b">
        <f t="shared" si="97"/>
        <v>0</v>
      </c>
      <c r="K3105" s="1" t="b">
        <f>IF(AND(B3105&lt;&gt;"",COUNTIF(Buildings!B:B,B3105)=0),TRUE,FALSE)</f>
        <v>0</v>
      </c>
    </row>
    <row r="3106" spans="1:11" s="3" customFormat="1" ht="16.5" customHeight="1">
      <c r="A3106" s="96"/>
      <c r="B3106" s="199"/>
      <c r="C3106" s="200"/>
      <c r="D3106" s="200"/>
      <c r="E3106" s="200"/>
      <c r="F3106" s="201"/>
      <c r="G3106" s="197" t="str">
        <f t="shared" si="96"/>
        <v/>
      </c>
      <c r="H3106" s="203"/>
      <c r="I3106" s="97"/>
      <c r="J3106" s="3" t="b">
        <f t="shared" si="97"/>
        <v>0</v>
      </c>
      <c r="K3106" s="1" t="b">
        <f>IF(AND(B3106&lt;&gt;"",COUNTIF(Buildings!B:B,B3106)=0),TRUE,FALSE)</f>
        <v>0</v>
      </c>
    </row>
    <row r="3107" spans="1:11" s="3" customFormat="1" ht="16.5" customHeight="1">
      <c r="A3107" s="96"/>
      <c r="B3107" s="194"/>
      <c r="C3107" s="195"/>
      <c r="D3107" s="195"/>
      <c r="E3107" s="195"/>
      <c r="F3107" s="196"/>
      <c r="G3107" s="197" t="str">
        <f t="shared" si="96"/>
        <v/>
      </c>
      <c r="H3107" s="203"/>
      <c r="I3107" s="97"/>
      <c r="J3107" s="3" t="b">
        <f t="shared" si="97"/>
        <v>0</v>
      </c>
      <c r="K3107" s="1" t="b">
        <f>IF(AND(B3107&lt;&gt;"",COUNTIF(Buildings!B:B,B3107)=0),TRUE,FALSE)</f>
        <v>0</v>
      </c>
    </row>
    <row r="3108" spans="1:11" s="3" customFormat="1" ht="16.5" customHeight="1">
      <c r="A3108" s="96"/>
      <c r="B3108" s="199"/>
      <c r="C3108" s="200"/>
      <c r="D3108" s="200"/>
      <c r="E3108" s="200"/>
      <c r="F3108" s="201"/>
      <c r="G3108" s="197" t="str">
        <f t="shared" si="96"/>
        <v/>
      </c>
      <c r="H3108" s="203"/>
      <c r="I3108" s="97"/>
      <c r="J3108" s="3" t="b">
        <f t="shared" si="97"/>
        <v>0</v>
      </c>
      <c r="K3108" s="1" t="b">
        <f>IF(AND(B3108&lt;&gt;"",COUNTIF(Buildings!B:B,B3108)=0),TRUE,FALSE)</f>
        <v>0</v>
      </c>
    </row>
    <row r="3109" spans="1:11" s="3" customFormat="1" ht="16.5" customHeight="1">
      <c r="A3109" s="96"/>
      <c r="B3109" s="194"/>
      <c r="C3109" s="195"/>
      <c r="D3109" s="195"/>
      <c r="E3109" s="195"/>
      <c r="F3109" s="196"/>
      <c r="G3109" s="197" t="str">
        <f t="shared" si="96"/>
        <v/>
      </c>
      <c r="H3109" s="203"/>
      <c r="I3109" s="97"/>
      <c r="J3109" s="3" t="b">
        <f t="shared" si="97"/>
        <v>0</v>
      </c>
      <c r="K3109" s="1" t="b">
        <f>IF(AND(B3109&lt;&gt;"",COUNTIF(Buildings!B:B,B3109)=0),TRUE,FALSE)</f>
        <v>0</v>
      </c>
    </row>
    <row r="3110" spans="1:11" s="3" customFormat="1" ht="16.5" customHeight="1">
      <c r="A3110" s="96"/>
      <c r="B3110" s="199"/>
      <c r="C3110" s="200"/>
      <c r="D3110" s="200"/>
      <c r="E3110" s="200"/>
      <c r="F3110" s="201"/>
      <c r="G3110" s="197" t="str">
        <f t="shared" si="96"/>
        <v/>
      </c>
      <c r="H3110" s="203"/>
      <c r="I3110" s="97"/>
      <c r="J3110" s="3" t="b">
        <f t="shared" si="97"/>
        <v>0</v>
      </c>
      <c r="K3110" s="1" t="b">
        <f>IF(AND(B3110&lt;&gt;"",COUNTIF(Buildings!B:B,B3110)=0),TRUE,FALSE)</f>
        <v>0</v>
      </c>
    </row>
    <row r="3111" spans="1:11" s="3" customFormat="1" ht="16.5" customHeight="1">
      <c r="A3111" s="96"/>
      <c r="B3111" s="194"/>
      <c r="C3111" s="195"/>
      <c r="D3111" s="195"/>
      <c r="E3111" s="195"/>
      <c r="F3111" s="196"/>
      <c r="G3111" s="197" t="str">
        <f t="shared" si="96"/>
        <v/>
      </c>
      <c r="H3111" s="203"/>
      <c r="I3111" s="97"/>
      <c r="J3111" s="3" t="b">
        <f t="shared" si="97"/>
        <v>0</v>
      </c>
      <c r="K3111" s="1" t="b">
        <f>IF(AND(B3111&lt;&gt;"",COUNTIF(Buildings!B:B,B3111)=0),TRUE,FALSE)</f>
        <v>0</v>
      </c>
    </row>
    <row r="3112" spans="1:11" s="3" customFormat="1" ht="16.5" customHeight="1">
      <c r="A3112" s="96"/>
      <c r="B3112" s="194"/>
      <c r="C3112" s="195"/>
      <c r="D3112" s="195"/>
      <c r="E3112" s="195"/>
      <c r="F3112" s="196"/>
      <c r="G3112" s="197" t="str">
        <f t="shared" si="96"/>
        <v/>
      </c>
      <c r="H3112" s="203"/>
      <c r="I3112" s="97"/>
      <c r="J3112" s="3" t="b">
        <f t="shared" si="97"/>
        <v>0</v>
      </c>
      <c r="K3112" s="1" t="b">
        <f>IF(AND(B3112&lt;&gt;"",COUNTIF(Buildings!B:B,B3112)=0),TRUE,FALSE)</f>
        <v>0</v>
      </c>
    </row>
    <row r="3113" spans="1:11" s="3" customFormat="1" ht="16.5" customHeight="1">
      <c r="A3113" s="96"/>
      <c r="B3113" s="199"/>
      <c r="C3113" s="200"/>
      <c r="D3113" s="200"/>
      <c r="E3113" s="200"/>
      <c r="F3113" s="201"/>
      <c r="G3113" s="197" t="str">
        <f t="shared" si="96"/>
        <v/>
      </c>
      <c r="H3113" s="203"/>
      <c r="I3113" s="97"/>
      <c r="J3113" s="3" t="b">
        <f t="shared" si="97"/>
        <v>0</v>
      </c>
      <c r="K3113" s="1" t="b">
        <f>IF(AND(B3113&lt;&gt;"",COUNTIF(Buildings!B:B,B3113)=0),TRUE,FALSE)</f>
        <v>0</v>
      </c>
    </row>
    <row r="3114" spans="1:11" s="3" customFormat="1" ht="16.5" customHeight="1">
      <c r="A3114" s="96"/>
      <c r="B3114" s="194"/>
      <c r="C3114" s="195"/>
      <c r="D3114" s="195"/>
      <c r="E3114" s="195"/>
      <c r="F3114" s="196"/>
      <c r="G3114" s="197" t="str">
        <f t="shared" si="96"/>
        <v/>
      </c>
      <c r="H3114" s="203"/>
      <c r="I3114" s="97"/>
      <c r="J3114" s="3" t="b">
        <f t="shared" si="97"/>
        <v>0</v>
      </c>
      <c r="K3114" s="1" t="b">
        <f>IF(AND(B3114&lt;&gt;"",COUNTIF(Buildings!B:B,B3114)=0),TRUE,FALSE)</f>
        <v>0</v>
      </c>
    </row>
    <row r="3115" spans="1:11" s="3" customFormat="1" ht="16.5" customHeight="1">
      <c r="A3115" s="96"/>
      <c r="B3115" s="199"/>
      <c r="C3115" s="200"/>
      <c r="D3115" s="200"/>
      <c r="E3115" s="200"/>
      <c r="F3115" s="201"/>
      <c r="G3115" s="197" t="str">
        <f t="shared" si="96"/>
        <v/>
      </c>
      <c r="H3115" s="203"/>
      <c r="I3115" s="97"/>
      <c r="J3115" s="3" t="b">
        <f t="shared" si="97"/>
        <v>0</v>
      </c>
      <c r="K3115" s="1" t="b">
        <f>IF(AND(B3115&lt;&gt;"",COUNTIF(Buildings!B:B,B3115)=0),TRUE,FALSE)</f>
        <v>0</v>
      </c>
    </row>
    <row r="3116" spans="1:11" s="3" customFormat="1" ht="16.5" customHeight="1">
      <c r="A3116" s="96"/>
      <c r="B3116" s="194"/>
      <c r="C3116" s="195"/>
      <c r="D3116" s="195"/>
      <c r="E3116" s="195"/>
      <c r="F3116" s="196"/>
      <c r="G3116" s="197" t="str">
        <f t="shared" si="96"/>
        <v/>
      </c>
      <c r="H3116" s="203"/>
      <c r="I3116" s="97"/>
      <c r="J3116" s="3" t="b">
        <f t="shared" si="97"/>
        <v>0</v>
      </c>
      <c r="K3116" s="1" t="b">
        <f>IF(AND(B3116&lt;&gt;"",COUNTIF(Buildings!B:B,B3116)=0),TRUE,FALSE)</f>
        <v>0</v>
      </c>
    </row>
    <row r="3117" spans="1:11" s="3" customFormat="1" ht="16.5" customHeight="1">
      <c r="A3117" s="96"/>
      <c r="B3117" s="199"/>
      <c r="C3117" s="200"/>
      <c r="D3117" s="200"/>
      <c r="E3117" s="200"/>
      <c r="F3117" s="201"/>
      <c r="G3117" s="197" t="str">
        <f t="shared" si="96"/>
        <v/>
      </c>
      <c r="H3117" s="203"/>
      <c r="I3117" s="97"/>
      <c r="J3117" s="3" t="b">
        <f t="shared" si="97"/>
        <v>0</v>
      </c>
      <c r="K3117" s="1" t="b">
        <f>IF(AND(B3117&lt;&gt;"",COUNTIF(Buildings!B:B,B3117)=0),TRUE,FALSE)</f>
        <v>0</v>
      </c>
    </row>
    <row r="3118" spans="1:11" s="3" customFormat="1" ht="16.5" customHeight="1">
      <c r="A3118" s="96"/>
      <c r="B3118" s="194"/>
      <c r="C3118" s="195"/>
      <c r="D3118" s="195"/>
      <c r="E3118" s="195"/>
      <c r="F3118" s="196"/>
      <c r="G3118" s="197" t="str">
        <f t="shared" si="96"/>
        <v/>
      </c>
      <c r="H3118" s="203"/>
      <c r="I3118" s="97"/>
      <c r="J3118" s="3" t="b">
        <f t="shared" si="97"/>
        <v>0</v>
      </c>
      <c r="K3118" s="1" t="b">
        <f>IF(AND(B3118&lt;&gt;"",COUNTIF(Buildings!B:B,B3118)=0),TRUE,FALSE)</f>
        <v>0</v>
      </c>
    </row>
    <row r="3119" spans="1:11" s="3" customFormat="1" ht="16.5" customHeight="1">
      <c r="A3119" s="96"/>
      <c r="B3119" s="199"/>
      <c r="C3119" s="200"/>
      <c r="D3119" s="200"/>
      <c r="E3119" s="200"/>
      <c r="F3119" s="201"/>
      <c r="G3119" s="197" t="str">
        <f t="shared" si="96"/>
        <v/>
      </c>
      <c r="H3119" s="203"/>
      <c r="I3119" s="97"/>
      <c r="J3119" s="3" t="b">
        <f t="shared" si="97"/>
        <v>0</v>
      </c>
      <c r="K3119" s="1" t="b">
        <f>IF(AND(B3119&lt;&gt;"",COUNTIF(Buildings!B:B,B3119)=0),TRUE,FALSE)</f>
        <v>0</v>
      </c>
    </row>
    <row r="3120" spans="1:11" s="3" customFormat="1" ht="16.5" customHeight="1">
      <c r="A3120" s="96"/>
      <c r="B3120" s="194"/>
      <c r="C3120" s="195"/>
      <c r="D3120" s="195"/>
      <c r="E3120" s="195"/>
      <c r="F3120" s="196"/>
      <c r="G3120" s="197" t="str">
        <f t="shared" si="96"/>
        <v/>
      </c>
      <c r="H3120" s="203"/>
      <c r="I3120" s="97"/>
      <c r="J3120" s="3" t="b">
        <f t="shared" si="97"/>
        <v>0</v>
      </c>
      <c r="K3120" s="1" t="b">
        <f>IF(AND(B3120&lt;&gt;"",COUNTIF(Buildings!B:B,B3120)=0),TRUE,FALSE)</f>
        <v>0</v>
      </c>
    </row>
    <row r="3121" spans="1:11" s="3" customFormat="1" ht="16.5" customHeight="1">
      <c r="A3121" s="96"/>
      <c r="B3121" s="199"/>
      <c r="C3121" s="200"/>
      <c r="D3121" s="200"/>
      <c r="E3121" s="200"/>
      <c r="F3121" s="201"/>
      <c r="G3121" s="197" t="str">
        <f t="shared" si="96"/>
        <v/>
      </c>
      <c r="H3121" s="203"/>
      <c r="I3121" s="97"/>
      <c r="J3121" s="3" t="b">
        <f t="shared" si="97"/>
        <v>0</v>
      </c>
      <c r="K3121" s="1" t="b">
        <f>IF(AND(B3121&lt;&gt;"",COUNTIF(Buildings!B:B,B3121)=0),TRUE,FALSE)</f>
        <v>0</v>
      </c>
    </row>
    <row r="3122" spans="1:11" s="3" customFormat="1" ht="16.5" customHeight="1">
      <c r="A3122" s="96"/>
      <c r="B3122" s="194"/>
      <c r="C3122" s="195"/>
      <c r="D3122" s="195"/>
      <c r="E3122" s="195"/>
      <c r="F3122" s="196"/>
      <c r="G3122" s="197" t="str">
        <f t="shared" si="96"/>
        <v/>
      </c>
      <c r="H3122" s="203"/>
      <c r="I3122" s="97"/>
      <c r="J3122" s="3" t="b">
        <f t="shared" si="97"/>
        <v>0</v>
      </c>
      <c r="K3122" s="1" t="b">
        <f>IF(AND(B3122&lt;&gt;"",COUNTIF(Buildings!B:B,B3122)=0),TRUE,FALSE)</f>
        <v>0</v>
      </c>
    </row>
    <row r="3123" spans="1:11" s="3" customFormat="1" ht="16.5" customHeight="1">
      <c r="A3123" s="96"/>
      <c r="B3123" s="199"/>
      <c r="C3123" s="200"/>
      <c r="D3123" s="200"/>
      <c r="E3123" s="200"/>
      <c r="F3123" s="201"/>
      <c r="G3123" s="197" t="str">
        <f t="shared" si="96"/>
        <v/>
      </c>
      <c r="H3123" s="203"/>
      <c r="I3123" s="97"/>
      <c r="J3123" s="3" t="b">
        <f t="shared" si="97"/>
        <v>0</v>
      </c>
      <c r="K3123" s="1" t="b">
        <f>IF(AND(B3123&lt;&gt;"",COUNTIF(Buildings!B:B,B3123)=0),TRUE,FALSE)</f>
        <v>0</v>
      </c>
    </row>
    <row r="3124" spans="1:11" s="3" customFormat="1" ht="16.5" customHeight="1">
      <c r="A3124" s="96"/>
      <c r="B3124" s="194"/>
      <c r="C3124" s="195"/>
      <c r="D3124" s="195"/>
      <c r="E3124" s="195"/>
      <c r="F3124" s="196"/>
      <c r="G3124" s="197" t="str">
        <f t="shared" si="96"/>
        <v/>
      </c>
      <c r="H3124" s="203"/>
      <c r="I3124" s="97"/>
      <c r="J3124" s="3" t="b">
        <f t="shared" si="97"/>
        <v>0</v>
      </c>
      <c r="K3124" s="1" t="b">
        <f>IF(AND(B3124&lt;&gt;"",COUNTIF(Buildings!B:B,B3124)=0),TRUE,FALSE)</f>
        <v>0</v>
      </c>
    </row>
    <row r="3125" spans="1:11" s="3" customFormat="1" ht="16.5" customHeight="1">
      <c r="A3125" s="96"/>
      <c r="B3125" s="199"/>
      <c r="C3125" s="200"/>
      <c r="D3125" s="200"/>
      <c r="E3125" s="200"/>
      <c r="F3125" s="201"/>
      <c r="G3125" s="197" t="str">
        <f t="shared" si="96"/>
        <v/>
      </c>
      <c r="H3125" s="203"/>
      <c r="I3125" s="97"/>
      <c r="J3125" s="3" t="b">
        <f t="shared" si="97"/>
        <v>0</v>
      </c>
      <c r="K3125" s="1" t="b">
        <f>IF(AND(B3125&lt;&gt;"",COUNTIF(Buildings!B:B,B3125)=0),TRUE,FALSE)</f>
        <v>0</v>
      </c>
    </row>
    <row r="3126" spans="1:11" s="3" customFormat="1" ht="16.5" customHeight="1">
      <c r="A3126" s="96"/>
      <c r="B3126" s="194"/>
      <c r="C3126" s="195"/>
      <c r="D3126" s="195"/>
      <c r="E3126" s="195"/>
      <c r="F3126" s="196"/>
      <c r="G3126" s="197" t="str">
        <f t="shared" si="96"/>
        <v/>
      </c>
      <c r="H3126" s="203"/>
      <c r="I3126" s="97"/>
      <c r="J3126" s="3" t="b">
        <f t="shared" si="97"/>
        <v>0</v>
      </c>
      <c r="K3126" s="1" t="b">
        <f>IF(AND(B3126&lt;&gt;"",COUNTIF(Buildings!B:B,B3126)=0),TRUE,FALSE)</f>
        <v>0</v>
      </c>
    </row>
    <row r="3127" spans="1:11" s="3" customFormat="1" ht="16.5" customHeight="1">
      <c r="A3127" s="96"/>
      <c r="B3127" s="199"/>
      <c r="C3127" s="200"/>
      <c r="D3127" s="200"/>
      <c r="E3127" s="200"/>
      <c r="F3127" s="201"/>
      <c r="G3127" s="197" t="str">
        <f t="shared" si="96"/>
        <v/>
      </c>
      <c r="H3127" s="203"/>
      <c r="I3127" s="97"/>
      <c r="J3127" s="3" t="b">
        <f t="shared" si="97"/>
        <v>0</v>
      </c>
      <c r="K3127" s="1" t="b">
        <f>IF(AND(B3127&lt;&gt;"",COUNTIF(Buildings!B:B,B3127)=0),TRUE,FALSE)</f>
        <v>0</v>
      </c>
    </row>
    <row r="3128" spans="1:11" s="3" customFormat="1" ht="16.5" customHeight="1">
      <c r="A3128" s="96"/>
      <c r="B3128" s="194"/>
      <c r="C3128" s="195"/>
      <c r="D3128" s="195"/>
      <c r="E3128" s="195"/>
      <c r="F3128" s="196"/>
      <c r="G3128" s="197" t="str">
        <f t="shared" si="96"/>
        <v/>
      </c>
      <c r="H3128" s="203"/>
      <c r="I3128" s="97"/>
      <c r="J3128" s="3" t="b">
        <f t="shared" si="97"/>
        <v>0</v>
      </c>
      <c r="K3128" s="1" t="b">
        <f>IF(AND(B3128&lt;&gt;"",COUNTIF(Buildings!B:B,B3128)=0),TRUE,FALSE)</f>
        <v>0</v>
      </c>
    </row>
    <row r="3129" spans="1:11" s="3" customFormat="1" ht="16.5" customHeight="1">
      <c r="A3129" s="96"/>
      <c r="B3129" s="199"/>
      <c r="C3129" s="200"/>
      <c r="D3129" s="200"/>
      <c r="E3129" s="200"/>
      <c r="F3129" s="201"/>
      <c r="G3129" s="197" t="str">
        <f t="shared" si="96"/>
        <v/>
      </c>
      <c r="H3129" s="203"/>
      <c r="I3129" s="97"/>
      <c r="J3129" s="3" t="b">
        <f t="shared" si="97"/>
        <v>0</v>
      </c>
      <c r="K3129" s="1" t="b">
        <f>IF(AND(B3129&lt;&gt;"",COUNTIF(Buildings!B:B,B3129)=0),TRUE,FALSE)</f>
        <v>0</v>
      </c>
    </row>
    <row r="3130" spans="1:11" s="3" customFormat="1" ht="16.5" customHeight="1">
      <c r="A3130" s="96"/>
      <c r="B3130" s="194"/>
      <c r="C3130" s="195"/>
      <c r="D3130" s="195"/>
      <c r="E3130" s="195"/>
      <c r="F3130" s="196"/>
      <c r="G3130" s="197" t="str">
        <f t="shared" si="96"/>
        <v/>
      </c>
      <c r="H3130" s="203"/>
      <c r="I3130" s="97"/>
      <c r="J3130" s="3" t="b">
        <f t="shared" si="97"/>
        <v>0</v>
      </c>
      <c r="K3130" s="1" t="b">
        <f>IF(AND(B3130&lt;&gt;"",COUNTIF(Buildings!B:B,B3130)=0),TRUE,FALSE)</f>
        <v>0</v>
      </c>
    </row>
    <row r="3131" spans="1:11" s="3" customFormat="1" ht="16.5" customHeight="1">
      <c r="A3131" s="96"/>
      <c r="B3131" s="199"/>
      <c r="C3131" s="200"/>
      <c r="D3131" s="200"/>
      <c r="E3131" s="200"/>
      <c r="F3131" s="201"/>
      <c r="G3131" s="197" t="str">
        <f t="shared" si="96"/>
        <v/>
      </c>
      <c r="H3131" s="203"/>
      <c r="I3131" s="97"/>
      <c r="J3131" s="3" t="b">
        <f t="shared" si="97"/>
        <v>0</v>
      </c>
      <c r="K3131" s="1" t="b">
        <f>IF(AND(B3131&lt;&gt;"",COUNTIF(Buildings!B:B,B3131)=0),TRUE,FALSE)</f>
        <v>0</v>
      </c>
    </row>
    <row r="3132" spans="1:11" s="3" customFormat="1" ht="16.5" customHeight="1">
      <c r="A3132" s="96"/>
      <c r="B3132" s="194"/>
      <c r="C3132" s="195"/>
      <c r="D3132" s="195"/>
      <c r="E3132" s="195"/>
      <c r="F3132" s="196"/>
      <c r="G3132" s="197" t="str">
        <f t="shared" si="96"/>
        <v/>
      </c>
      <c r="H3132" s="203"/>
      <c r="I3132" s="97"/>
      <c r="J3132" s="3" t="b">
        <f t="shared" si="97"/>
        <v>0</v>
      </c>
      <c r="K3132" s="1" t="b">
        <f>IF(AND(B3132&lt;&gt;"",COUNTIF(Buildings!B:B,B3132)=0),TRUE,FALSE)</f>
        <v>0</v>
      </c>
    </row>
    <row r="3133" spans="1:11" s="3" customFormat="1" ht="16.5" customHeight="1">
      <c r="A3133" s="96"/>
      <c r="B3133" s="199"/>
      <c r="C3133" s="200"/>
      <c r="D3133" s="200"/>
      <c r="E3133" s="200"/>
      <c r="F3133" s="201"/>
      <c r="G3133" s="197" t="str">
        <f t="shared" si="96"/>
        <v/>
      </c>
      <c r="H3133" s="203"/>
      <c r="I3133" s="97"/>
      <c r="J3133" s="3" t="b">
        <f t="shared" si="97"/>
        <v>0</v>
      </c>
      <c r="K3133" s="1" t="b">
        <f>IF(AND(B3133&lt;&gt;"",COUNTIF(Buildings!B:B,B3133)=0),TRUE,FALSE)</f>
        <v>0</v>
      </c>
    </row>
    <row r="3134" spans="1:11" s="3" customFormat="1" ht="16.5" customHeight="1">
      <c r="A3134" s="96"/>
      <c r="B3134" s="194"/>
      <c r="C3134" s="195"/>
      <c r="D3134" s="195"/>
      <c r="E3134" s="195"/>
      <c r="F3134" s="196"/>
      <c r="G3134" s="197" t="str">
        <f t="shared" si="96"/>
        <v/>
      </c>
      <c r="H3134" s="203"/>
      <c r="I3134" s="97"/>
      <c r="J3134" s="3" t="b">
        <f t="shared" si="97"/>
        <v>0</v>
      </c>
      <c r="K3134" s="1" t="b">
        <f>IF(AND(B3134&lt;&gt;"",COUNTIF(Buildings!B:B,B3134)=0),TRUE,FALSE)</f>
        <v>0</v>
      </c>
    </row>
    <row r="3135" spans="1:11" s="3" customFormat="1" ht="16.5" customHeight="1">
      <c r="A3135" s="96"/>
      <c r="B3135" s="199"/>
      <c r="C3135" s="200"/>
      <c r="D3135" s="200"/>
      <c r="E3135" s="200"/>
      <c r="F3135" s="201"/>
      <c r="G3135" s="197" t="str">
        <f t="shared" si="96"/>
        <v/>
      </c>
      <c r="H3135" s="203"/>
      <c r="I3135" s="97"/>
      <c r="J3135" s="3" t="b">
        <f t="shared" si="97"/>
        <v>0</v>
      </c>
      <c r="K3135" s="1" t="b">
        <f>IF(AND(B3135&lt;&gt;"",COUNTIF(Buildings!B:B,B3135)=0),TRUE,FALSE)</f>
        <v>0</v>
      </c>
    </row>
    <row r="3136" spans="1:11" s="3" customFormat="1" ht="16.5" customHeight="1">
      <c r="A3136" s="96"/>
      <c r="B3136" s="194"/>
      <c r="C3136" s="195"/>
      <c r="D3136" s="195"/>
      <c r="E3136" s="195"/>
      <c r="F3136" s="196"/>
      <c r="G3136" s="197" t="str">
        <f t="shared" si="96"/>
        <v/>
      </c>
      <c r="H3136" s="203"/>
      <c r="I3136" s="97"/>
      <c r="J3136" s="3" t="b">
        <f t="shared" si="97"/>
        <v>0</v>
      </c>
      <c r="K3136" s="1" t="b">
        <f>IF(AND(B3136&lt;&gt;"",COUNTIF(Buildings!B:B,B3136)=0),TRUE,FALSE)</f>
        <v>0</v>
      </c>
    </row>
    <row r="3137" spans="1:11" s="3" customFormat="1" ht="16.5" customHeight="1">
      <c r="A3137" s="96"/>
      <c r="B3137" s="199"/>
      <c r="C3137" s="200"/>
      <c r="D3137" s="200"/>
      <c r="E3137" s="200"/>
      <c r="F3137" s="201"/>
      <c r="G3137" s="197" t="str">
        <f t="shared" si="96"/>
        <v/>
      </c>
      <c r="H3137" s="203"/>
      <c r="I3137" s="97"/>
      <c r="J3137" s="3" t="b">
        <f t="shared" si="97"/>
        <v>0</v>
      </c>
      <c r="K3137" s="1" t="b">
        <f>IF(AND(B3137&lt;&gt;"",COUNTIF(Buildings!B:B,B3137)=0),TRUE,FALSE)</f>
        <v>0</v>
      </c>
    </row>
    <row r="3138" spans="1:11" s="3" customFormat="1" ht="16.5" customHeight="1">
      <c r="A3138" s="96"/>
      <c r="B3138" s="194"/>
      <c r="C3138" s="195"/>
      <c r="D3138" s="195"/>
      <c r="E3138" s="195"/>
      <c r="F3138" s="196"/>
      <c r="G3138" s="197" t="str">
        <f t="shared" si="96"/>
        <v/>
      </c>
      <c r="H3138" s="203"/>
      <c r="I3138" s="97"/>
      <c r="J3138" s="3" t="b">
        <f t="shared" si="97"/>
        <v>0</v>
      </c>
      <c r="K3138" s="1" t="b">
        <f>IF(AND(B3138&lt;&gt;"",COUNTIF(Buildings!B:B,B3138)=0),TRUE,FALSE)</f>
        <v>0</v>
      </c>
    </row>
    <row r="3139" spans="1:11" s="3" customFormat="1" ht="16.5" customHeight="1">
      <c r="A3139" s="96"/>
      <c r="B3139" s="199"/>
      <c r="C3139" s="200"/>
      <c r="D3139" s="200"/>
      <c r="E3139" s="200"/>
      <c r="F3139" s="201"/>
      <c r="G3139" s="197" t="str">
        <f t="shared" si="96"/>
        <v/>
      </c>
      <c r="H3139" s="203"/>
      <c r="I3139" s="97"/>
      <c r="J3139" s="3" t="b">
        <f t="shared" si="97"/>
        <v>0</v>
      </c>
      <c r="K3139" s="1" t="b">
        <f>IF(AND(B3139&lt;&gt;"",COUNTIF(Buildings!B:B,B3139)=0),TRUE,FALSE)</f>
        <v>0</v>
      </c>
    </row>
    <row r="3140" spans="1:11" s="3" customFormat="1" ht="16.5" customHeight="1">
      <c r="A3140" s="96"/>
      <c r="B3140" s="194"/>
      <c r="C3140" s="195"/>
      <c r="D3140" s="195"/>
      <c r="E3140" s="195"/>
      <c r="F3140" s="196"/>
      <c r="G3140" s="197" t="str">
        <f t="shared" ref="G3140:G3203" si="98">IF(F3140="","",F3140)</f>
        <v/>
      </c>
      <c r="H3140" s="203"/>
      <c r="I3140" s="97"/>
      <c r="J3140" s="3" t="b">
        <f t="shared" ref="J3140:J3203" si="99">IF(F3140=G3140,FALSE,TRUE)</f>
        <v>0</v>
      </c>
      <c r="K3140" s="1" t="b">
        <f>IF(AND(B3140&lt;&gt;"",COUNTIF(Buildings!B:B,B3140)=0),TRUE,FALSE)</f>
        <v>0</v>
      </c>
    </row>
    <row r="3141" spans="1:11" s="3" customFormat="1" ht="16.5" customHeight="1">
      <c r="A3141" s="96"/>
      <c r="B3141" s="199"/>
      <c r="C3141" s="200"/>
      <c r="D3141" s="200"/>
      <c r="E3141" s="200"/>
      <c r="F3141" s="201"/>
      <c r="G3141" s="197" t="str">
        <f t="shared" si="98"/>
        <v/>
      </c>
      <c r="H3141" s="203"/>
      <c r="I3141" s="97"/>
      <c r="J3141" s="3" t="b">
        <f t="shared" si="99"/>
        <v>0</v>
      </c>
      <c r="K3141" s="1" t="b">
        <f>IF(AND(B3141&lt;&gt;"",COUNTIF(Buildings!B:B,B3141)=0),TRUE,FALSE)</f>
        <v>0</v>
      </c>
    </row>
    <row r="3142" spans="1:11" s="3" customFormat="1" ht="16.5" customHeight="1">
      <c r="A3142" s="96"/>
      <c r="B3142" s="194"/>
      <c r="C3142" s="195"/>
      <c r="D3142" s="195"/>
      <c r="E3142" s="195"/>
      <c r="F3142" s="196"/>
      <c r="G3142" s="197" t="str">
        <f t="shared" si="98"/>
        <v/>
      </c>
      <c r="H3142" s="203"/>
      <c r="I3142" s="97"/>
      <c r="J3142" s="3" t="b">
        <f t="shared" si="99"/>
        <v>0</v>
      </c>
      <c r="K3142" s="1" t="b">
        <f>IF(AND(B3142&lt;&gt;"",COUNTIF(Buildings!B:B,B3142)=0),TRUE,FALSE)</f>
        <v>0</v>
      </c>
    </row>
    <row r="3143" spans="1:11" s="3" customFormat="1" ht="16.5" customHeight="1">
      <c r="A3143" s="96"/>
      <c r="B3143" s="199"/>
      <c r="C3143" s="200"/>
      <c r="D3143" s="200"/>
      <c r="E3143" s="200"/>
      <c r="F3143" s="201"/>
      <c r="G3143" s="197" t="str">
        <f t="shared" si="98"/>
        <v/>
      </c>
      <c r="H3143" s="203"/>
      <c r="I3143" s="97"/>
      <c r="J3143" s="3" t="b">
        <f t="shared" si="99"/>
        <v>0</v>
      </c>
      <c r="K3143" s="1" t="b">
        <f>IF(AND(B3143&lt;&gt;"",COUNTIF(Buildings!B:B,B3143)=0),TRUE,FALSE)</f>
        <v>0</v>
      </c>
    </row>
    <row r="3144" spans="1:11" s="3" customFormat="1" ht="16.5" customHeight="1">
      <c r="A3144" s="96"/>
      <c r="B3144" s="194"/>
      <c r="C3144" s="195"/>
      <c r="D3144" s="195"/>
      <c r="E3144" s="195"/>
      <c r="F3144" s="196"/>
      <c r="G3144" s="197" t="str">
        <f t="shared" si="98"/>
        <v/>
      </c>
      <c r="H3144" s="203"/>
      <c r="I3144" s="97"/>
      <c r="J3144" s="3" t="b">
        <f t="shared" si="99"/>
        <v>0</v>
      </c>
      <c r="K3144" s="1" t="b">
        <f>IF(AND(B3144&lt;&gt;"",COUNTIF(Buildings!B:B,B3144)=0),TRUE,FALSE)</f>
        <v>0</v>
      </c>
    </row>
    <row r="3145" spans="1:11" s="3" customFormat="1" ht="16.5" customHeight="1">
      <c r="A3145" s="96"/>
      <c r="B3145" s="199"/>
      <c r="C3145" s="200"/>
      <c r="D3145" s="200"/>
      <c r="E3145" s="200"/>
      <c r="F3145" s="201"/>
      <c r="G3145" s="197" t="str">
        <f t="shared" si="98"/>
        <v/>
      </c>
      <c r="H3145" s="203"/>
      <c r="I3145" s="97"/>
      <c r="J3145" s="3" t="b">
        <f t="shared" si="99"/>
        <v>0</v>
      </c>
      <c r="K3145" s="1" t="b">
        <f>IF(AND(B3145&lt;&gt;"",COUNTIF(Buildings!B:B,B3145)=0),TRUE,FALSE)</f>
        <v>0</v>
      </c>
    </row>
    <row r="3146" spans="1:11" s="3" customFormat="1" ht="16.5" customHeight="1">
      <c r="A3146" s="96"/>
      <c r="B3146" s="194"/>
      <c r="C3146" s="195"/>
      <c r="D3146" s="195"/>
      <c r="E3146" s="195"/>
      <c r="F3146" s="196"/>
      <c r="G3146" s="197" t="str">
        <f t="shared" si="98"/>
        <v/>
      </c>
      <c r="H3146" s="203"/>
      <c r="I3146" s="97"/>
      <c r="J3146" s="3" t="b">
        <f t="shared" si="99"/>
        <v>0</v>
      </c>
      <c r="K3146" s="1" t="b">
        <f>IF(AND(B3146&lt;&gt;"",COUNTIF(Buildings!B:B,B3146)=0),TRUE,FALSE)</f>
        <v>0</v>
      </c>
    </row>
    <row r="3147" spans="1:11" s="3" customFormat="1" ht="16.5" customHeight="1">
      <c r="A3147" s="96"/>
      <c r="B3147" s="199"/>
      <c r="C3147" s="200"/>
      <c r="D3147" s="200"/>
      <c r="E3147" s="200"/>
      <c r="F3147" s="201"/>
      <c r="G3147" s="197" t="str">
        <f t="shared" si="98"/>
        <v/>
      </c>
      <c r="H3147" s="203"/>
      <c r="I3147" s="97"/>
      <c r="J3147" s="3" t="b">
        <f t="shared" si="99"/>
        <v>0</v>
      </c>
      <c r="K3147" s="1" t="b">
        <f>IF(AND(B3147&lt;&gt;"",COUNTIF(Buildings!B:B,B3147)=0),TRUE,FALSE)</f>
        <v>0</v>
      </c>
    </row>
    <row r="3148" spans="1:11" s="3" customFormat="1" ht="16.5" customHeight="1">
      <c r="A3148" s="96"/>
      <c r="B3148" s="194"/>
      <c r="C3148" s="195"/>
      <c r="D3148" s="195"/>
      <c r="E3148" s="195"/>
      <c r="F3148" s="196"/>
      <c r="G3148" s="197" t="str">
        <f t="shared" si="98"/>
        <v/>
      </c>
      <c r="H3148" s="203"/>
      <c r="I3148" s="97"/>
      <c r="J3148" s="3" t="b">
        <f t="shared" si="99"/>
        <v>0</v>
      </c>
      <c r="K3148" s="1" t="b">
        <f>IF(AND(B3148&lt;&gt;"",COUNTIF(Buildings!B:B,B3148)=0),TRUE,FALSE)</f>
        <v>0</v>
      </c>
    </row>
    <row r="3149" spans="1:11" s="3" customFormat="1" ht="16.5" customHeight="1">
      <c r="A3149" s="96"/>
      <c r="B3149" s="199"/>
      <c r="C3149" s="200"/>
      <c r="D3149" s="200"/>
      <c r="E3149" s="200"/>
      <c r="F3149" s="201"/>
      <c r="G3149" s="197" t="str">
        <f t="shared" si="98"/>
        <v/>
      </c>
      <c r="H3149" s="203"/>
      <c r="I3149" s="97"/>
      <c r="J3149" s="3" t="b">
        <f t="shared" si="99"/>
        <v>0</v>
      </c>
      <c r="K3149" s="1" t="b">
        <f>IF(AND(B3149&lt;&gt;"",COUNTIF(Buildings!B:B,B3149)=0),TRUE,FALSE)</f>
        <v>0</v>
      </c>
    </row>
    <row r="3150" spans="1:11" s="3" customFormat="1" ht="16.5" customHeight="1">
      <c r="A3150" s="96"/>
      <c r="B3150" s="194"/>
      <c r="C3150" s="195"/>
      <c r="D3150" s="195"/>
      <c r="E3150" s="195"/>
      <c r="F3150" s="196"/>
      <c r="G3150" s="197" t="str">
        <f t="shared" si="98"/>
        <v/>
      </c>
      <c r="H3150" s="203"/>
      <c r="I3150" s="97"/>
      <c r="J3150" s="3" t="b">
        <f t="shared" si="99"/>
        <v>0</v>
      </c>
      <c r="K3150" s="1" t="b">
        <f>IF(AND(B3150&lt;&gt;"",COUNTIF(Buildings!B:B,B3150)=0),TRUE,FALSE)</f>
        <v>0</v>
      </c>
    </row>
    <row r="3151" spans="1:11" s="3" customFormat="1" ht="16.5" customHeight="1">
      <c r="A3151" s="96"/>
      <c r="B3151" s="199"/>
      <c r="C3151" s="200"/>
      <c r="D3151" s="200"/>
      <c r="E3151" s="200"/>
      <c r="F3151" s="201"/>
      <c r="G3151" s="197" t="str">
        <f t="shared" si="98"/>
        <v/>
      </c>
      <c r="H3151" s="203"/>
      <c r="I3151" s="97"/>
      <c r="J3151" s="3" t="b">
        <f t="shared" si="99"/>
        <v>0</v>
      </c>
      <c r="K3151" s="1" t="b">
        <f>IF(AND(B3151&lt;&gt;"",COUNTIF(Buildings!B:B,B3151)=0),TRUE,FALSE)</f>
        <v>0</v>
      </c>
    </row>
    <row r="3152" spans="1:11" s="3" customFormat="1" ht="16.5" customHeight="1">
      <c r="A3152" s="96"/>
      <c r="B3152" s="194"/>
      <c r="C3152" s="195"/>
      <c r="D3152" s="195"/>
      <c r="E3152" s="195"/>
      <c r="F3152" s="196"/>
      <c r="G3152" s="197" t="str">
        <f t="shared" si="98"/>
        <v/>
      </c>
      <c r="H3152" s="203"/>
      <c r="I3152" s="97"/>
      <c r="J3152" s="3" t="b">
        <f t="shared" si="99"/>
        <v>0</v>
      </c>
      <c r="K3152" s="1" t="b">
        <f>IF(AND(B3152&lt;&gt;"",COUNTIF(Buildings!B:B,B3152)=0),TRUE,FALSE)</f>
        <v>0</v>
      </c>
    </row>
    <row r="3153" spans="1:11" s="3" customFormat="1" ht="16.5" customHeight="1">
      <c r="A3153" s="96"/>
      <c r="B3153" s="199"/>
      <c r="C3153" s="200"/>
      <c r="D3153" s="200"/>
      <c r="E3153" s="200"/>
      <c r="F3153" s="201"/>
      <c r="G3153" s="197" t="str">
        <f t="shared" si="98"/>
        <v/>
      </c>
      <c r="H3153" s="203"/>
      <c r="I3153" s="97"/>
      <c r="J3153" s="3" t="b">
        <f t="shared" si="99"/>
        <v>0</v>
      </c>
      <c r="K3153" s="1" t="b">
        <f>IF(AND(B3153&lt;&gt;"",COUNTIF(Buildings!B:B,B3153)=0),TRUE,FALSE)</f>
        <v>0</v>
      </c>
    </row>
    <row r="3154" spans="1:11" s="3" customFormat="1" ht="16.5" customHeight="1">
      <c r="A3154" s="96"/>
      <c r="B3154" s="194"/>
      <c r="C3154" s="195"/>
      <c r="D3154" s="195"/>
      <c r="E3154" s="195"/>
      <c r="F3154" s="196"/>
      <c r="G3154" s="197" t="str">
        <f t="shared" si="98"/>
        <v/>
      </c>
      <c r="H3154" s="203"/>
      <c r="I3154" s="97"/>
      <c r="J3154" s="3" t="b">
        <f t="shared" si="99"/>
        <v>0</v>
      </c>
      <c r="K3154" s="1" t="b">
        <f>IF(AND(B3154&lt;&gt;"",COUNTIF(Buildings!B:B,B3154)=0),TRUE,FALSE)</f>
        <v>0</v>
      </c>
    </row>
    <row r="3155" spans="1:11" s="3" customFormat="1" ht="16.5" customHeight="1">
      <c r="A3155" s="96"/>
      <c r="B3155" s="199"/>
      <c r="C3155" s="200"/>
      <c r="D3155" s="200"/>
      <c r="E3155" s="200"/>
      <c r="F3155" s="201"/>
      <c r="G3155" s="197" t="str">
        <f t="shared" si="98"/>
        <v/>
      </c>
      <c r="H3155" s="203"/>
      <c r="I3155" s="97"/>
      <c r="J3155" s="3" t="b">
        <f t="shared" si="99"/>
        <v>0</v>
      </c>
      <c r="K3155" s="1" t="b">
        <f>IF(AND(B3155&lt;&gt;"",COUNTIF(Buildings!B:B,B3155)=0),TRUE,FALSE)</f>
        <v>0</v>
      </c>
    </row>
    <row r="3156" spans="1:11" s="3" customFormat="1" ht="16.5" customHeight="1">
      <c r="A3156" s="96"/>
      <c r="B3156" s="194"/>
      <c r="C3156" s="195"/>
      <c r="D3156" s="195"/>
      <c r="E3156" s="195"/>
      <c r="F3156" s="196"/>
      <c r="G3156" s="197" t="str">
        <f t="shared" si="98"/>
        <v/>
      </c>
      <c r="H3156" s="203"/>
      <c r="I3156" s="97"/>
      <c r="J3156" s="3" t="b">
        <f t="shared" si="99"/>
        <v>0</v>
      </c>
      <c r="K3156" s="1" t="b">
        <f>IF(AND(B3156&lt;&gt;"",COUNTIF(Buildings!B:B,B3156)=0),TRUE,FALSE)</f>
        <v>0</v>
      </c>
    </row>
    <row r="3157" spans="1:11" s="3" customFormat="1" ht="16.5" customHeight="1">
      <c r="A3157" s="96"/>
      <c r="B3157" s="199"/>
      <c r="C3157" s="200"/>
      <c r="D3157" s="200"/>
      <c r="E3157" s="200"/>
      <c r="F3157" s="201"/>
      <c r="G3157" s="197" t="str">
        <f t="shared" si="98"/>
        <v/>
      </c>
      <c r="H3157" s="203"/>
      <c r="I3157" s="97"/>
      <c r="J3157" s="3" t="b">
        <f t="shared" si="99"/>
        <v>0</v>
      </c>
      <c r="K3157" s="1" t="b">
        <f>IF(AND(B3157&lt;&gt;"",COUNTIF(Buildings!B:B,B3157)=0),TRUE,FALSE)</f>
        <v>0</v>
      </c>
    </row>
    <row r="3158" spans="1:11" s="3" customFormat="1" ht="16.5" customHeight="1">
      <c r="A3158" s="96"/>
      <c r="B3158" s="194"/>
      <c r="C3158" s="195"/>
      <c r="D3158" s="195"/>
      <c r="E3158" s="195"/>
      <c r="F3158" s="196"/>
      <c r="G3158" s="197" t="str">
        <f t="shared" si="98"/>
        <v/>
      </c>
      <c r="H3158" s="203"/>
      <c r="I3158" s="97"/>
      <c r="J3158" s="3" t="b">
        <f t="shared" si="99"/>
        <v>0</v>
      </c>
      <c r="K3158" s="1" t="b">
        <f>IF(AND(B3158&lt;&gt;"",COUNTIF(Buildings!B:B,B3158)=0),TRUE,FALSE)</f>
        <v>0</v>
      </c>
    </row>
    <row r="3159" spans="1:11" s="3" customFormat="1" ht="16.5" customHeight="1">
      <c r="A3159" s="96"/>
      <c r="B3159" s="199"/>
      <c r="C3159" s="200"/>
      <c r="D3159" s="200"/>
      <c r="E3159" s="200"/>
      <c r="F3159" s="201"/>
      <c r="G3159" s="197" t="str">
        <f t="shared" si="98"/>
        <v/>
      </c>
      <c r="H3159" s="203"/>
      <c r="I3159" s="97"/>
      <c r="J3159" s="3" t="b">
        <f t="shared" si="99"/>
        <v>0</v>
      </c>
      <c r="K3159" s="1" t="b">
        <f>IF(AND(B3159&lt;&gt;"",COUNTIF(Buildings!B:B,B3159)=0),TRUE,FALSE)</f>
        <v>0</v>
      </c>
    </row>
    <row r="3160" spans="1:11" s="3" customFormat="1" ht="16.5" customHeight="1">
      <c r="A3160" s="96"/>
      <c r="B3160" s="194"/>
      <c r="C3160" s="195"/>
      <c r="D3160" s="195"/>
      <c r="E3160" s="195"/>
      <c r="F3160" s="196"/>
      <c r="G3160" s="197" t="str">
        <f t="shared" si="98"/>
        <v/>
      </c>
      <c r="H3160" s="203"/>
      <c r="I3160" s="97"/>
      <c r="J3160" s="3" t="b">
        <f t="shared" si="99"/>
        <v>0</v>
      </c>
      <c r="K3160" s="1" t="b">
        <f>IF(AND(B3160&lt;&gt;"",COUNTIF(Buildings!B:B,B3160)=0),TRUE,FALSE)</f>
        <v>0</v>
      </c>
    </row>
    <row r="3161" spans="1:11" s="3" customFormat="1" ht="16.5" customHeight="1">
      <c r="A3161" s="96"/>
      <c r="B3161" s="199"/>
      <c r="C3161" s="200"/>
      <c r="D3161" s="200"/>
      <c r="E3161" s="200"/>
      <c r="F3161" s="201"/>
      <c r="G3161" s="197" t="str">
        <f t="shared" si="98"/>
        <v/>
      </c>
      <c r="H3161" s="203"/>
      <c r="I3161" s="97"/>
      <c r="J3161" s="3" t="b">
        <f t="shared" si="99"/>
        <v>0</v>
      </c>
      <c r="K3161" s="1" t="b">
        <f>IF(AND(B3161&lt;&gt;"",COUNTIF(Buildings!B:B,B3161)=0),TRUE,FALSE)</f>
        <v>0</v>
      </c>
    </row>
    <row r="3162" spans="1:11" s="3" customFormat="1" ht="16.5" customHeight="1">
      <c r="A3162" s="96"/>
      <c r="B3162" s="194"/>
      <c r="C3162" s="195"/>
      <c r="D3162" s="195"/>
      <c r="E3162" s="195"/>
      <c r="F3162" s="196"/>
      <c r="G3162" s="197" t="str">
        <f t="shared" si="98"/>
        <v/>
      </c>
      <c r="H3162" s="203"/>
      <c r="I3162" s="97"/>
      <c r="J3162" s="3" t="b">
        <f t="shared" si="99"/>
        <v>0</v>
      </c>
      <c r="K3162" s="1" t="b">
        <f>IF(AND(B3162&lt;&gt;"",COUNTIF(Buildings!B:B,B3162)=0),TRUE,FALSE)</f>
        <v>0</v>
      </c>
    </row>
    <row r="3163" spans="1:11" s="3" customFormat="1" ht="16.5" customHeight="1">
      <c r="A3163" s="96"/>
      <c r="B3163" s="199"/>
      <c r="C3163" s="200"/>
      <c r="D3163" s="200"/>
      <c r="E3163" s="200"/>
      <c r="F3163" s="201"/>
      <c r="G3163" s="197" t="str">
        <f t="shared" si="98"/>
        <v/>
      </c>
      <c r="H3163" s="203"/>
      <c r="I3163" s="97"/>
      <c r="J3163" s="3" t="b">
        <f t="shared" si="99"/>
        <v>0</v>
      </c>
      <c r="K3163" s="1" t="b">
        <f>IF(AND(B3163&lt;&gt;"",COUNTIF(Buildings!B:B,B3163)=0),TRUE,FALSE)</f>
        <v>0</v>
      </c>
    </row>
    <row r="3164" spans="1:11" s="3" customFormat="1" ht="16.5" customHeight="1">
      <c r="A3164" s="96"/>
      <c r="B3164" s="194"/>
      <c r="C3164" s="195"/>
      <c r="D3164" s="195"/>
      <c r="E3164" s="195"/>
      <c r="F3164" s="196"/>
      <c r="G3164" s="197" t="str">
        <f t="shared" si="98"/>
        <v/>
      </c>
      <c r="H3164" s="203"/>
      <c r="I3164" s="97"/>
      <c r="J3164" s="3" t="b">
        <f t="shared" si="99"/>
        <v>0</v>
      </c>
      <c r="K3164" s="1" t="b">
        <f>IF(AND(B3164&lt;&gt;"",COUNTIF(Buildings!B:B,B3164)=0),TRUE,FALSE)</f>
        <v>0</v>
      </c>
    </row>
    <row r="3165" spans="1:11" s="3" customFormat="1" ht="16.5" customHeight="1">
      <c r="A3165" s="96"/>
      <c r="B3165" s="199"/>
      <c r="C3165" s="200"/>
      <c r="D3165" s="200"/>
      <c r="E3165" s="200"/>
      <c r="F3165" s="201"/>
      <c r="G3165" s="197" t="str">
        <f t="shared" si="98"/>
        <v/>
      </c>
      <c r="H3165" s="203"/>
      <c r="I3165" s="97"/>
      <c r="J3165" s="3" t="b">
        <f t="shared" si="99"/>
        <v>0</v>
      </c>
      <c r="K3165" s="1" t="b">
        <f>IF(AND(B3165&lt;&gt;"",COUNTIF(Buildings!B:B,B3165)=0),TRUE,FALSE)</f>
        <v>0</v>
      </c>
    </row>
    <row r="3166" spans="1:11" s="3" customFormat="1" ht="16.5" customHeight="1">
      <c r="A3166" s="96"/>
      <c r="B3166" s="194"/>
      <c r="C3166" s="195"/>
      <c r="D3166" s="195"/>
      <c r="E3166" s="195"/>
      <c r="F3166" s="196"/>
      <c r="G3166" s="197" t="str">
        <f t="shared" si="98"/>
        <v/>
      </c>
      <c r="H3166" s="203"/>
      <c r="I3166" s="97"/>
      <c r="J3166" s="3" t="b">
        <f t="shared" si="99"/>
        <v>0</v>
      </c>
      <c r="K3166" s="1" t="b">
        <f>IF(AND(B3166&lt;&gt;"",COUNTIF(Buildings!B:B,B3166)=0),TRUE,FALSE)</f>
        <v>0</v>
      </c>
    </row>
    <row r="3167" spans="1:11" s="3" customFormat="1" ht="16.5" customHeight="1">
      <c r="A3167" s="96"/>
      <c r="B3167" s="199"/>
      <c r="C3167" s="200"/>
      <c r="D3167" s="200"/>
      <c r="E3167" s="200"/>
      <c r="F3167" s="201"/>
      <c r="G3167" s="197" t="str">
        <f t="shared" si="98"/>
        <v/>
      </c>
      <c r="H3167" s="203"/>
      <c r="I3167" s="97"/>
      <c r="J3167" s="3" t="b">
        <f t="shared" si="99"/>
        <v>0</v>
      </c>
      <c r="K3167" s="1" t="b">
        <f>IF(AND(B3167&lt;&gt;"",COUNTIF(Buildings!B:B,B3167)=0),TRUE,FALSE)</f>
        <v>0</v>
      </c>
    </row>
    <row r="3168" spans="1:11" s="3" customFormat="1" ht="16.5" customHeight="1">
      <c r="A3168" s="96"/>
      <c r="B3168" s="194"/>
      <c r="C3168" s="195"/>
      <c r="D3168" s="195"/>
      <c r="E3168" s="195"/>
      <c r="F3168" s="196"/>
      <c r="G3168" s="197" t="str">
        <f t="shared" si="98"/>
        <v/>
      </c>
      <c r="H3168" s="203"/>
      <c r="I3168" s="97"/>
      <c r="J3168" s="3" t="b">
        <f t="shared" si="99"/>
        <v>0</v>
      </c>
      <c r="K3168" s="1" t="b">
        <f>IF(AND(B3168&lt;&gt;"",COUNTIF(Buildings!B:B,B3168)=0),TRUE,FALSE)</f>
        <v>0</v>
      </c>
    </row>
    <row r="3169" spans="1:11" s="3" customFormat="1" ht="16.5" customHeight="1">
      <c r="A3169" s="96"/>
      <c r="B3169" s="199"/>
      <c r="C3169" s="200"/>
      <c r="D3169" s="200"/>
      <c r="E3169" s="200"/>
      <c r="F3169" s="201"/>
      <c r="G3169" s="197" t="str">
        <f t="shared" si="98"/>
        <v/>
      </c>
      <c r="H3169" s="203"/>
      <c r="I3169" s="97"/>
      <c r="J3169" s="3" t="b">
        <f t="shared" si="99"/>
        <v>0</v>
      </c>
      <c r="K3169" s="1" t="b">
        <f>IF(AND(B3169&lt;&gt;"",COUNTIF(Buildings!B:B,B3169)=0),TRUE,FALSE)</f>
        <v>0</v>
      </c>
    </row>
    <row r="3170" spans="1:11" s="3" customFormat="1" ht="16.5" customHeight="1">
      <c r="A3170" s="96"/>
      <c r="B3170" s="194"/>
      <c r="C3170" s="195"/>
      <c r="D3170" s="195"/>
      <c r="E3170" s="195"/>
      <c r="F3170" s="196"/>
      <c r="G3170" s="197" t="str">
        <f t="shared" si="98"/>
        <v/>
      </c>
      <c r="H3170" s="203"/>
      <c r="I3170" s="97"/>
      <c r="J3170" s="3" t="b">
        <f t="shared" si="99"/>
        <v>0</v>
      </c>
      <c r="K3170" s="1" t="b">
        <f>IF(AND(B3170&lt;&gt;"",COUNTIF(Buildings!B:B,B3170)=0),TRUE,FALSE)</f>
        <v>0</v>
      </c>
    </row>
    <row r="3171" spans="1:11" s="3" customFormat="1" ht="16.5" customHeight="1">
      <c r="A3171" s="96"/>
      <c r="B3171" s="199"/>
      <c r="C3171" s="200"/>
      <c r="D3171" s="200"/>
      <c r="E3171" s="200"/>
      <c r="F3171" s="201"/>
      <c r="G3171" s="197" t="str">
        <f t="shared" si="98"/>
        <v/>
      </c>
      <c r="H3171" s="203"/>
      <c r="I3171" s="97"/>
      <c r="J3171" s="3" t="b">
        <f t="shared" si="99"/>
        <v>0</v>
      </c>
      <c r="K3171" s="1" t="b">
        <f>IF(AND(B3171&lt;&gt;"",COUNTIF(Buildings!B:B,B3171)=0),TRUE,FALSE)</f>
        <v>0</v>
      </c>
    </row>
    <row r="3172" spans="1:11" s="3" customFormat="1" ht="16.5" customHeight="1">
      <c r="A3172" s="96"/>
      <c r="B3172" s="194"/>
      <c r="C3172" s="195"/>
      <c r="D3172" s="195"/>
      <c r="E3172" s="195"/>
      <c r="F3172" s="196"/>
      <c r="G3172" s="197" t="str">
        <f t="shared" si="98"/>
        <v/>
      </c>
      <c r="H3172" s="203"/>
      <c r="I3172" s="97"/>
      <c r="J3172" s="3" t="b">
        <f t="shared" si="99"/>
        <v>0</v>
      </c>
      <c r="K3172" s="1" t="b">
        <f>IF(AND(B3172&lt;&gt;"",COUNTIF(Buildings!B:B,B3172)=0),TRUE,FALSE)</f>
        <v>0</v>
      </c>
    </row>
    <row r="3173" spans="1:11" s="3" customFormat="1" ht="16.5" customHeight="1">
      <c r="A3173" s="96"/>
      <c r="B3173" s="199"/>
      <c r="C3173" s="200"/>
      <c r="D3173" s="200"/>
      <c r="E3173" s="200"/>
      <c r="F3173" s="201"/>
      <c r="G3173" s="197" t="str">
        <f t="shared" si="98"/>
        <v/>
      </c>
      <c r="H3173" s="203"/>
      <c r="I3173" s="97"/>
      <c r="J3173" s="3" t="b">
        <f t="shared" si="99"/>
        <v>0</v>
      </c>
      <c r="K3173" s="1" t="b">
        <f>IF(AND(B3173&lt;&gt;"",COUNTIF(Buildings!B:B,B3173)=0),TRUE,FALSE)</f>
        <v>0</v>
      </c>
    </row>
    <row r="3174" spans="1:11" s="3" customFormat="1" ht="16.5" customHeight="1">
      <c r="A3174" s="96"/>
      <c r="B3174" s="194"/>
      <c r="C3174" s="195"/>
      <c r="D3174" s="195"/>
      <c r="E3174" s="195"/>
      <c r="F3174" s="196"/>
      <c r="G3174" s="197" t="str">
        <f t="shared" si="98"/>
        <v/>
      </c>
      <c r="H3174" s="203"/>
      <c r="I3174" s="97"/>
      <c r="J3174" s="3" t="b">
        <f t="shared" si="99"/>
        <v>0</v>
      </c>
      <c r="K3174" s="1" t="b">
        <f>IF(AND(B3174&lt;&gt;"",COUNTIF(Buildings!B:B,B3174)=0),TRUE,FALSE)</f>
        <v>0</v>
      </c>
    </row>
    <row r="3175" spans="1:11" s="3" customFormat="1" ht="16.5" customHeight="1">
      <c r="A3175" s="96"/>
      <c r="B3175" s="199"/>
      <c r="C3175" s="200"/>
      <c r="D3175" s="200"/>
      <c r="E3175" s="200"/>
      <c r="F3175" s="201"/>
      <c r="G3175" s="197" t="str">
        <f t="shared" si="98"/>
        <v/>
      </c>
      <c r="H3175" s="203"/>
      <c r="I3175" s="97"/>
      <c r="J3175" s="3" t="b">
        <f t="shared" si="99"/>
        <v>0</v>
      </c>
      <c r="K3175" s="1" t="b">
        <f>IF(AND(B3175&lt;&gt;"",COUNTIF(Buildings!B:B,B3175)=0),TRUE,FALSE)</f>
        <v>0</v>
      </c>
    </row>
    <row r="3176" spans="1:11" s="3" customFormat="1" ht="16.5" customHeight="1">
      <c r="A3176" s="96"/>
      <c r="B3176" s="194"/>
      <c r="C3176" s="195"/>
      <c r="D3176" s="195"/>
      <c r="E3176" s="195"/>
      <c r="F3176" s="196"/>
      <c r="G3176" s="197" t="str">
        <f t="shared" si="98"/>
        <v/>
      </c>
      <c r="H3176" s="203"/>
      <c r="I3176" s="97"/>
      <c r="J3176" s="3" t="b">
        <f t="shared" si="99"/>
        <v>0</v>
      </c>
      <c r="K3176" s="1" t="b">
        <f>IF(AND(B3176&lt;&gt;"",COUNTIF(Buildings!B:B,B3176)=0),TRUE,FALSE)</f>
        <v>0</v>
      </c>
    </row>
    <row r="3177" spans="1:11" s="3" customFormat="1" ht="16.5" customHeight="1">
      <c r="A3177" s="96"/>
      <c r="B3177" s="199"/>
      <c r="C3177" s="200"/>
      <c r="D3177" s="200"/>
      <c r="E3177" s="200"/>
      <c r="F3177" s="201"/>
      <c r="G3177" s="197" t="str">
        <f t="shared" si="98"/>
        <v/>
      </c>
      <c r="H3177" s="203"/>
      <c r="I3177" s="97"/>
      <c r="J3177" s="3" t="b">
        <f t="shared" si="99"/>
        <v>0</v>
      </c>
      <c r="K3177" s="1" t="b">
        <f>IF(AND(B3177&lt;&gt;"",COUNTIF(Buildings!B:B,B3177)=0),TRUE,FALSE)</f>
        <v>0</v>
      </c>
    </row>
    <row r="3178" spans="1:11" s="3" customFormat="1" ht="16.5" customHeight="1">
      <c r="A3178" s="96"/>
      <c r="B3178" s="194"/>
      <c r="C3178" s="195"/>
      <c r="D3178" s="195"/>
      <c r="E3178" s="195"/>
      <c r="F3178" s="196"/>
      <c r="G3178" s="197" t="str">
        <f t="shared" si="98"/>
        <v/>
      </c>
      <c r="H3178" s="203"/>
      <c r="I3178" s="97"/>
      <c r="J3178" s="3" t="b">
        <f t="shared" si="99"/>
        <v>0</v>
      </c>
      <c r="K3178" s="1" t="b">
        <f>IF(AND(B3178&lt;&gt;"",COUNTIF(Buildings!B:B,B3178)=0),TRUE,FALSE)</f>
        <v>0</v>
      </c>
    </row>
    <row r="3179" spans="1:11" s="3" customFormat="1" ht="16.5" customHeight="1">
      <c r="A3179" s="96"/>
      <c r="B3179" s="199"/>
      <c r="C3179" s="200"/>
      <c r="D3179" s="200"/>
      <c r="E3179" s="200"/>
      <c r="F3179" s="201"/>
      <c r="G3179" s="197" t="str">
        <f t="shared" si="98"/>
        <v/>
      </c>
      <c r="H3179" s="203"/>
      <c r="I3179" s="97"/>
      <c r="J3179" s="3" t="b">
        <f t="shared" si="99"/>
        <v>0</v>
      </c>
      <c r="K3179" s="1" t="b">
        <f>IF(AND(B3179&lt;&gt;"",COUNTIF(Buildings!B:B,B3179)=0),TRUE,FALSE)</f>
        <v>0</v>
      </c>
    </row>
    <row r="3180" spans="1:11" s="3" customFormat="1" ht="16.5" customHeight="1">
      <c r="A3180" s="96"/>
      <c r="B3180" s="194"/>
      <c r="C3180" s="195"/>
      <c r="D3180" s="195"/>
      <c r="E3180" s="195"/>
      <c r="F3180" s="196"/>
      <c r="G3180" s="197" t="str">
        <f t="shared" si="98"/>
        <v/>
      </c>
      <c r="H3180" s="203"/>
      <c r="I3180" s="97"/>
      <c r="J3180" s="3" t="b">
        <f t="shared" si="99"/>
        <v>0</v>
      </c>
      <c r="K3180" s="1" t="b">
        <f>IF(AND(B3180&lt;&gt;"",COUNTIF(Buildings!B:B,B3180)=0),TRUE,FALSE)</f>
        <v>0</v>
      </c>
    </row>
    <row r="3181" spans="1:11" s="3" customFormat="1" ht="16.5" customHeight="1">
      <c r="A3181" s="96"/>
      <c r="B3181" s="199"/>
      <c r="C3181" s="200"/>
      <c r="D3181" s="200"/>
      <c r="E3181" s="200"/>
      <c r="F3181" s="201"/>
      <c r="G3181" s="197" t="str">
        <f t="shared" si="98"/>
        <v/>
      </c>
      <c r="H3181" s="203"/>
      <c r="I3181" s="97"/>
      <c r="J3181" s="3" t="b">
        <f t="shared" si="99"/>
        <v>0</v>
      </c>
      <c r="K3181" s="1" t="b">
        <f>IF(AND(B3181&lt;&gt;"",COUNTIF(Buildings!B:B,B3181)=0),TRUE,FALSE)</f>
        <v>0</v>
      </c>
    </row>
    <row r="3182" spans="1:11" s="3" customFormat="1" ht="16.5" customHeight="1">
      <c r="A3182" s="96"/>
      <c r="B3182" s="194"/>
      <c r="C3182" s="195"/>
      <c r="D3182" s="195"/>
      <c r="E3182" s="195"/>
      <c r="F3182" s="196"/>
      <c r="G3182" s="197" t="str">
        <f t="shared" si="98"/>
        <v/>
      </c>
      <c r="H3182" s="203"/>
      <c r="I3182" s="97"/>
      <c r="J3182" s="3" t="b">
        <f t="shared" si="99"/>
        <v>0</v>
      </c>
      <c r="K3182" s="1" t="b">
        <f>IF(AND(B3182&lt;&gt;"",COUNTIF(Buildings!B:B,B3182)=0),TRUE,FALSE)</f>
        <v>0</v>
      </c>
    </row>
    <row r="3183" spans="1:11" s="3" customFormat="1" ht="16.5" customHeight="1">
      <c r="A3183" s="96"/>
      <c r="B3183" s="199"/>
      <c r="C3183" s="200"/>
      <c r="D3183" s="200"/>
      <c r="E3183" s="200"/>
      <c r="F3183" s="201"/>
      <c r="G3183" s="197" t="str">
        <f t="shared" si="98"/>
        <v/>
      </c>
      <c r="H3183" s="203"/>
      <c r="I3183" s="97"/>
      <c r="J3183" s="3" t="b">
        <f t="shared" si="99"/>
        <v>0</v>
      </c>
      <c r="K3183" s="1" t="b">
        <f>IF(AND(B3183&lt;&gt;"",COUNTIF(Buildings!B:B,B3183)=0),TRUE,FALSE)</f>
        <v>0</v>
      </c>
    </row>
    <row r="3184" spans="1:11" s="3" customFormat="1" ht="16.5" customHeight="1">
      <c r="A3184" s="96"/>
      <c r="B3184" s="194"/>
      <c r="C3184" s="195"/>
      <c r="D3184" s="195"/>
      <c r="E3184" s="195"/>
      <c r="F3184" s="196"/>
      <c r="G3184" s="197" t="str">
        <f t="shared" si="98"/>
        <v/>
      </c>
      <c r="H3184" s="203"/>
      <c r="I3184" s="97"/>
      <c r="J3184" s="3" t="b">
        <f t="shared" si="99"/>
        <v>0</v>
      </c>
      <c r="K3184" s="1" t="b">
        <f>IF(AND(B3184&lt;&gt;"",COUNTIF(Buildings!B:B,B3184)=0),TRUE,FALSE)</f>
        <v>0</v>
      </c>
    </row>
    <row r="3185" spans="1:11" s="3" customFormat="1" ht="16.5" customHeight="1">
      <c r="A3185" s="96"/>
      <c r="B3185" s="199"/>
      <c r="C3185" s="200"/>
      <c r="D3185" s="200"/>
      <c r="E3185" s="200"/>
      <c r="F3185" s="201"/>
      <c r="G3185" s="197" t="str">
        <f t="shared" si="98"/>
        <v/>
      </c>
      <c r="H3185" s="203"/>
      <c r="I3185" s="97"/>
      <c r="J3185" s="3" t="b">
        <f t="shared" si="99"/>
        <v>0</v>
      </c>
      <c r="K3185" s="1" t="b">
        <f>IF(AND(B3185&lt;&gt;"",COUNTIF(Buildings!B:B,B3185)=0),TRUE,FALSE)</f>
        <v>0</v>
      </c>
    </row>
    <row r="3186" spans="1:11" s="3" customFormat="1" ht="16.5" customHeight="1">
      <c r="A3186" s="96"/>
      <c r="B3186" s="194"/>
      <c r="C3186" s="195"/>
      <c r="D3186" s="195"/>
      <c r="E3186" s="195"/>
      <c r="F3186" s="196"/>
      <c r="G3186" s="197" t="str">
        <f t="shared" si="98"/>
        <v/>
      </c>
      <c r="H3186" s="203"/>
      <c r="I3186" s="97"/>
      <c r="J3186" s="3" t="b">
        <f t="shared" si="99"/>
        <v>0</v>
      </c>
      <c r="K3186" s="1" t="b">
        <f>IF(AND(B3186&lt;&gt;"",COUNTIF(Buildings!B:B,B3186)=0),TRUE,FALSE)</f>
        <v>0</v>
      </c>
    </row>
    <row r="3187" spans="1:11" s="3" customFormat="1" ht="16.5" customHeight="1">
      <c r="A3187" s="96"/>
      <c r="B3187" s="199"/>
      <c r="C3187" s="200"/>
      <c r="D3187" s="200"/>
      <c r="E3187" s="200"/>
      <c r="F3187" s="201"/>
      <c r="G3187" s="197" t="str">
        <f t="shared" si="98"/>
        <v/>
      </c>
      <c r="H3187" s="203"/>
      <c r="I3187" s="97"/>
      <c r="J3187" s="3" t="b">
        <f t="shared" si="99"/>
        <v>0</v>
      </c>
      <c r="K3187" s="1" t="b">
        <f>IF(AND(B3187&lt;&gt;"",COUNTIF(Buildings!B:B,B3187)=0),TRUE,FALSE)</f>
        <v>0</v>
      </c>
    </row>
    <row r="3188" spans="1:11" s="3" customFormat="1" ht="16.5" customHeight="1">
      <c r="A3188" s="96"/>
      <c r="B3188" s="194"/>
      <c r="C3188" s="195"/>
      <c r="D3188" s="195"/>
      <c r="E3188" s="195"/>
      <c r="F3188" s="196"/>
      <c r="G3188" s="197" t="str">
        <f t="shared" si="98"/>
        <v/>
      </c>
      <c r="H3188" s="203"/>
      <c r="I3188" s="97"/>
      <c r="J3188" s="3" t="b">
        <f t="shared" si="99"/>
        <v>0</v>
      </c>
      <c r="K3188" s="1" t="b">
        <f>IF(AND(B3188&lt;&gt;"",COUNTIF(Buildings!B:B,B3188)=0),TRUE,FALSE)</f>
        <v>0</v>
      </c>
    </row>
    <row r="3189" spans="1:11" s="3" customFormat="1" ht="16.5" customHeight="1">
      <c r="A3189" s="96"/>
      <c r="B3189" s="199"/>
      <c r="C3189" s="200"/>
      <c r="D3189" s="200"/>
      <c r="E3189" s="200"/>
      <c r="F3189" s="201"/>
      <c r="G3189" s="197" t="str">
        <f t="shared" si="98"/>
        <v/>
      </c>
      <c r="H3189" s="203"/>
      <c r="I3189" s="97"/>
      <c r="J3189" s="3" t="b">
        <f t="shared" si="99"/>
        <v>0</v>
      </c>
      <c r="K3189" s="1" t="b">
        <f>IF(AND(B3189&lt;&gt;"",COUNTIF(Buildings!B:B,B3189)=0),TRUE,FALSE)</f>
        <v>0</v>
      </c>
    </row>
    <row r="3190" spans="1:11" s="3" customFormat="1" ht="16.5" customHeight="1">
      <c r="A3190" s="96"/>
      <c r="B3190" s="194"/>
      <c r="C3190" s="195"/>
      <c r="D3190" s="195"/>
      <c r="E3190" s="195"/>
      <c r="F3190" s="196"/>
      <c r="G3190" s="197" t="str">
        <f t="shared" si="98"/>
        <v/>
      </c>
      <c r="H3190" s="203"/>
      <c r="I3190" s="97"/>
      <c r="J3190" s="3" t="b">
        <f t="shared" si="99"/>
        <v>0</v>
      </c>
      <c r="K3190" s="1" t="b">
        <f>IF(AND(B3190&lt;&gt;"",COUNTIF(Buildings!B:B,B3190)=0),TRUE,FALSE)</f>
        <v>0</v>
      </c>
    </row>
    <row r="3191" spans="1:11" s="3" customFormat="1" ht="16.5" customHeight="1">
      <c r="A3191" s="96"/>
      <c r="B3191" s="199"/>
      <c r="C3191" s="200"/>
      <c r="D3191" s="200"/>
      <c r="E3191" s="200"/>
      <c r="F3191" s="201"/>
      <c r="G3191" s="197" t="str">
        <f t="shared" si="98"/>
        <v/>
      </c>
      <c r="H3191" s="203"/>
      <c r="I3191" s="97"/>
      <c r="J3191" s="3" t="b">
        <f t="shared" si="99"/>
        <v>0</v>
      </c>
      <c r="K3191" s="1" t="b">
        <f>IF(AND(B3191&lt;&gt;"",COUNTIF(Buildings!B:B,B3191)=0),TRUE,FALSE)</f>
        <v>0</v>
      </c>
    </row>
    <row r="3192" spans="1:11" s="3" customFormat="1" ht="16.5" customHeight="1">
      <c r="A3192" s="96"/>
      <c r="B3192" s="194"/>
      <c r="C3192" s="195"/>
      <c r="D3192" s="195"/>
      <c r="E3192" s="195"/>
      <c r="F3192" s="196"/>
      <c r="G3192" s="197" t="str">
        <f t="shared" si="98"/>
        <v/>
      </c>
      <c r="H3192" s="203"/>
      <c r="I3192" s="97"/>
      <c r="J3192" s="3" t="b">
        <f t="shared" si="99"/>
        <v>0</v>
      </c>
      <c r="K3192" s="1" t="b">
        <f>IF(AND(B3192&lt;&gt;"",COUNTIF(Buildings!B:B,B3192)=0),TRUE,FALSE)</f>
        <v>0</v>
      </c>
    </row>
    <row r="3193" spans="1:11" s="3" customFormat="1" ht="16.5" customHeight="1">
      <c r="A3193" s="96"/>
      <c r="B3193" s="199"/>
      <c r="C3193" s="200"/>
      <c r="D3193" s="200"/>
      <c r="E3193" s="200"/>
      <c r="F3193" s="201"/>
      <c r="G3193" s="197" t="str">
        <f t="shared" si="98"/>
        <v/>
      </c>
      <c r="H3193" s="203"/>
      <c r="I3193" s="97"/>
      <c r="J3193" s="3" t="b">
        <f t="shared" si="99"/>
        <v>0</v>
      </c>
      <c r="K3193" s="1" t="b">
        <f>IF(AND(B3193&lt;&gt;"",COUNTIF(Buildings!B:B,B3193)=0),TRUE,FALSE)</f>
        <v>0</v>
      </c>
    </row>
    <row r="3194" spans="1:11" s="3" customFormat="1" ht="16.5" customHeight="1">
      <c r="A3194" s="96"/>
      <c r="B3194" s="194"/>
      <c r="C3194" s="195"/>
      <c r="D3194" s="195"/>
      <c r="E3194" s="195"/>
      <c r="F3194" s="196"/>
      <c r="G3194" s="197" t="str">
        <f t="shared" si="98"/>
        <v/>
      </c>
      <c r="H3194" s="203"/>
      <c r="I3194" s="97"/>
      <c r="J3194" s="3" t="b">
        <f t="shared" si="99"/>
        <v>0</v>
      </c>
      <c r="K3194" s="1" t="b">
        <f>IF(AND(B3194&lt;&gt;"",COUNTIF(Buildings!B:B,B3194)=0),TRUE,FALSE)</f>
        <v>0</v>
      </c>
    </row>
    <row r="3195" spans="1:11" s="3" customFormat="1" ht="16.5" customHeight="1">
      <c r="A3195" s="96"/>
      <c r="B3195" s="199"/>
      <c r="C3195" s="200"/>
      <c r="D3195" s="200"/>
      <c r="E3195" s="200"/>
      <c r="F3195" s="201"/>
      <c r="G3195" s="197" t="str">
        <f t="shared" si="98"/>
        <v/>
      </c>
      <c r="H3195" s="203"/>
      <c r="I3195" s="97"/>
      <c r="J3195" s="3" t="b">
        <f t="shared" si="99"/>
        <v>0</v>
      </c>
      <c r="K3195" s="1" t="b">
        <f>IF(AND(B3195&lt;&gt;"",COUNTIF(Buildings!B:B,B3195)=0),TRUE,FALSE)</f>
        <v>0</v>
      </c>
    </row>
    <row r="3196" spans="1:11" s="3" customFormat="1" ht="16.5" customHeight="1">
      <c r="A3196" s="96"/>
      <c r="B3196" s="194"/>
      <c r="C3196" s="195"/>
      <c r="D3196" s="195"/>
      <c r="E3196" s="195"/>
      <c r="F3196" s="196"/>
      <c r="G3196" s="197" t="str">
        <f t="shared" si="98"/>
        <v/>
      </c>
      <c r="H3196" s="203"/>
      <c r="I3196" s="97"/>
      <c r="J3196" s="3" t="b">
        <f t="shared" si="99"/>
        <v>0</v>
      </c>
      <c r="K3196" s="1" t="b">
        <f>IF(AND(B3196&lt;&gt;"",COUNTIF(Buildings!B:B,B3196)=0),TRUE,FALSE)</f>
        <v>0</v>
      </c>
    </row>
    <row r="3197" spans="1:11" s="3" customFormat="1" ht="16.5" customHeight="1">
      <c r="A3197" s="96"/>
      <c r="B3197" s="199"/>
      <c r="C3197" s="200"/>
      <c r="D3197" s="200"/>
      <c r="E3197" s="200"/>
      <c r="F3197" s="201"/>
      <c r="G3197" s="197" t="str">
        <f t="shared" si="98"/>
        <v/>
      </c>
      <c r="H3197" s="203"/>
      <c r="I3197" s="97"/>
      <c r="J3197" s="3" t="b">
        <f t="shared" si="99"/>
        <v>0</v>
      </c>
      <c r="K3197" s="1" t="b">
        <f>IF(AND(B3197&lt;&gt;"",COUNTIF(Buildings!B:B,B3197)=0),TRUE,FALSE)</f>
        <v>0</v>
      </c>
    </row>
    <row r="3198" spans="1:11" s="3" customFormat="1" ht="16.5" customHeight="1">
      <c r="A3198" s="96"/>
      <c r="B3198" s="194"/>
      <c r="C3198" s="195"/>
      <c r="D3198" s="195"/>
      <c r="E3198" s="195"/>
      <c r="F3198" s="196"/>
      <c r="G3198" s="197" t="str">
        <f t="shared" si="98"/>
        <v/>
      </c>
      <c r="H3198" s="203"/>
      <c r="I3198" s="97"/>
      <c r="J3198" s="3" t="b">
        <f t="shared" si="99"/>
        <v>0</v>
      </c>
      <c r="K3198" s="1" t="b">
        <f>IF(AND(B3198&lt;&gt;"",COUNTIF(Buildings!B:B,B3198)=0),TRUE,FALSE)</f>
        <v>0</v>
      </c>
    </row>
    <row r="3199" spans="1:11" s="3" customFormat="1" ht="16.5" customHeight="1">
      <c r="A3199" s="96"/>
      <c r="B3199" s="199"/>
      <c r="C3199" s="200"/>
      <c r="D3199" s="200"/>
      <c r="E3199" s="200"/>
      <c r="F3199" s="201"/>
      <c r="G3199" s="197" t="str">
        <f t="shared" si="98"/>
        <v/>
      </c>
      <c r="H3199" s="203"/>
      <c r="I3199" s="97"/>
      <c r="J3199" s="3" t="b">
        <f t="shared" si="99"/>
        <v>0</v>
      </c>
      <c r="K3199" s="1" t="b">
        <f>IF(AND(B3199&lt;&gt;"",COUNTIF(Buildings!B:B,B3199)=0),TRUE,FALSE)</f>
        <v>0</v>
      </c>
    </row>
    <row r="3200" spans="1:11" s="3" customFormat="1" ht="16.5" customHeight="1">
      <c r="A3200" s="96"/>
      <c r="B3200" s="194"/>
      <c r="C3200" s="195"/>
      <c r="D3200" s="195"/>
      <c r="E3200" s="195"/>
      <c r="F3200" s="196"/>
      <c r="G3200" s="197" t="str">
        <f t="shared" si="98"/>
        <v/>
      </c>
      <c r="H3200" s="203"/>
      <c r="I3200" s="97"/>
      <c r="J3200" s="3" t="b">
        <f t="shared" si="99"/>
        <v>0</v>
      </c>
      <c r="K3200" s="1" t="b">
        <f>IF(AND(B3200&lt;&gt;"",COUNTIF(Buildings!B:B,B3200)=0),TRUE,FALSE)</f>
        <v>0</v>
      </c>
    </row>
    <row r="3201" spans="1:11" s="3" customFormat="1" ht="16.5" customHeight="1">
      <c r="A3201" s="96"/>
      <c r="B3201" s="199"/>
      <c r="C3201" s="200"/>
      <c r="D3201" s="200"/>
      <c r="E3201" s="200"/>
      <c r="F3201" s="201"/>
      <c r="G3201" s="197" t="str">
        <f t="shared" si="98"/>
        <v/>
      </c>
      <c r="H3201" s="203"/>
      <c r="I3201" s="97"/>
      <c r="J3201" s="3" t="b">
        <f t="shared" si="99"/>
        <v>0</v>
      </c>
      <c r="K3201" s="1" t="b">
        <f>IF(AND(B3201&lt;&gt;"",COUNTIF(Buildings!B:B,B3201)=0),TRUE,FALSE)</f>
        <v>0</v>
      </c>
    </row>
    <row r="3202" spans="1:11" s="3" customFormat="1" ht="16.5" customHeight="1">
      <c r="A3202" s="96"/>
      <c r="B3202" s="194"/>
      <c r="C3202" s="195"/>
      <c r="D3202" s="195"/>
      <c r="E3202" s="195"/>
      <c r="F3202" s="196"/>
      <c r="G3202" s="197" t="str">
        <f t="shared" si="98"/>
        <v/>
      </c>
      <c r="H3202" s="203"/>
      <c r="I3202" s="97"/>
      <c r="J3202" s="3" t="b">
        <f t="shared" si="99"/>
        <v>0</v>
      </c>
      <c r="K3202" s="1" t="b">
        <f>IF(AND(B3202&lt;&gt;"",COUNTIF(Buildings!B:B,B3202)=0),TRUE,FALSE)</f>
        <v>0</v>
      </c>
    </row>
    <row r="3203" spans="1:11" s="3" customFormat="1" ht="16.5" customHeight="1">
      <c r="A3203" s="96"/>
      <c r="B3203" s="199"/>
      <c r="C3203" s="200"/>
      <c r="D3203" s="200"/>
      <c r="E3203" s="200"/>
      <c r="F3203" s="201"/>
      <c r="G3203" s="197" t="str">
        <f t="shared" si="98"/>
        <v/>
      </c>
      <c r="H3203" s="203"/>
      <c r="I3203" s="97"/>
      <c r="J3203" s="3" t="b">
        <f t="shared" si="99"/>
        <v>0</v>
      </c>
      <c r="K3203" s="1" t="b">
        <f>IF(AND(B3203&lt;&gt;"",COUNTIF(Buildings!B:B,B3203)=0),TRUE,FALSE)</f>
        <v>0</v>
      </c>
    </row>
    <row r="3204" spans="1:11" s="3" customFormat="1" ht="16.5" customHeight="1">
      <c r="A3204" s="96"/>
      <c r="B3204" s="194"/>
      <c r="C3204" s="195"/>
      <c r="D3204" s="195"/>
      <c r="E3204" s="195"/>
      <c r="F3204" s="196"/>
      <c r="G3204" s="197" t="str">
        <f t="shared" ref="G3204:G3267" si="100">IF(F3204="","",F3204)</f>
        <v/>
      </c>
      <c r="H3204" s="203"/>
      <c r="I3204" s="97"/>
      <c r="J3204" s="3" t="b">
        <f t="shared" ref="J3204:J3267" si="101">IF(F3204=G3204,FALSE,TRUE)</f>
        <v>0</v>
      </c>
      <c r="K3204" s="1" t="b">
        <f>IF(AND(B3204&lt;&gt;"",COUNTIF(Buildings!B:B,B3204)=0),TRUE,FALSE)</f>
        <v>0</v>
      </c>
    </row>
    <row r="3205" spans="1:11" s="3" customFormat="1" ht="16.5" customHeight="1">
      <c r="A3205" s="96"/>
      <c r="B3205" s="199"/>
      <c r="C3205" s="200"/>
      <c r="D3205" s="200"/>
      <c r="E3205" s="200"/>
      <c r="F3205" s="201"/>
      <c r="G3205" s="197" t="str">
        <f t="shared" si="100"/>
        <v/>
      </c>
      <c r="H3205" s="203"/>
      <c r="I3205" s="97"/>
      <c r="J3205" s="3" t="b">
        <f t="shared" si="101"/>
        <v>0</v>
      </c>
      <c r="K3205" s="1" t="b">
        <f>IF(AND(B3205&lt;&gt;"",COUNTIF(Buildings!B:B,B3205)=0),TRUE,FALSE)</f>
        <v>0</v>
      </c>
    </row>
    <row r="3206" spans="1:11" s="3" customFormat="1" ht="16.5" customHeight="1">
      <c r="A3206" s="96"/>
      <c r="B3206" s="194"/>
      <c r="C3206" s="195"/>
      <c r="D3206" s="195"/>
      <c r="E3206" s="195"/>
      <c r="F3206" s="196"/>
      <c r="G3206" s="197" t="str">
        <f t="shared" si="100"/>
        <v/>
      </c>
      <c r="H3206" s="203"/>
      <c r="I3206" s="97"/>
      <c r="J3206" s="3" t="b">
        <f t="shared" si="101"/>
        <v>0</v>
      </c>
      <c r="K3206" s="1" t="b">
        <f>IF(AND(B3206&lt;&gt;"",COUNTIF(Buildings!B:B,B3206)=0),TRUE,FALSE)</f>
        <v>0</v>
      </c>
    </row>
    <row r="3207" spans="1:11" s="3" customFormat="1" ht="16.5" customHeight="1">
      <c r="A3207" s="96"/>
      <c r="B3207" s="199"/>
      <c r="C3207" s="200"/>
      <c r="D3207" s="200"/>
      <c r="E3207" s="200"/>
      <c r="F3207" s="201"/>
      <c r="G3207" s="197" t="str">
        <f t="shared" si="100"/>
        <v/>
      </c>
      <c r="H3207" s="203"/>
      <c r="I3207" s="97"/>
      <c r="J3207" s="3" t="b">
        <f t="shared" si="101"/>
        <v>0</v>
      </c>
      <c r="K3207" s="1" t="b">
        <f>IF(AND(B3207&lt;&gt;"",COUNTIF(Buildings!B:B,B3207)=0),TRUE,FALSE)</f>
        <v>0</v>
      </c>
    </row>
    <row r="3208" spans="1:11" s="3" customFormat="1" ht="16.5" customHeight="1">
      <c r="A3208" s="96"/>
      <c r="B3208" s="194"/>
      <c r="C3208" s="195"/>
      <c r="D3208" s="195"/>
      <c r="E3208" s="195"/>
      <c r="F3208" s="196"/>
      <c r="G3208" s="197" t="str">
        <f t="shared" si="100"/>
        <v/>
      </c>
      <c r="H3208" s="203"/>
      <c r="I3208" s="97"/>
      <c r="J3208" s="3" t="b">
        <f t="shared" si="101"/>
        <v>0</v>
      </c>
      <c r="K3208" s="1" t="b">
        <f>IF(AND(B3208&lt;&gt;"",COUNTIF(Buildings!B:B,B3208)=0),TRUE,FALSE)</f>
        <v>0</v>
      </c>
    </row>
    <row r="3209" spans="1:11" s="3" customFormat="1" ht="16.5" customHeight="1">
      <c r="A3209" s="96"/>
      <c r="B3209" s="199"/>
      <c r="C3209" s="200"/>
      <c r="D3209" s="200"/>
      <c r="E3209" s="200"/>
      <c r="F3209" s="201"/>
      <c r="G3209" s="197" t="str">
        <f t="shared" si="100"/>
        <v/>
      </c>
      <c r="H3209" s="203"/>
      <c r="I3209" s="97"/>
      <c r="J3209" s="3" t="b">
        <f t="shared" si="101"/>
        <v>0</v>
      </c>
      <c r="K3209" s="1" t="b">
        <f>IF(AND(B3209&lt;&gt;"",COUNTIF(Buildings!B:B,B3209)=0),TRUE,FALSE)</f>
        <v>0</v>
      </c>
    </row>
    <row r="3210" spans="1:11" s="3" customFormat="1" ht="16.5" customHeight="1">
      <c r="A3210" s="96"/>
      <c r="B3210" s="194"/>
      <c r="C3210" s="195"/>
      <c r="D3210" s="195"/>
      <c r="E3210" s="195"/>
      <c r="F3210" s="196"/>
      <c r="G3210" s="197" t="str">
        <f t="shared" si="100"/>
        <v/>
      </c>
      <c r="H3210" s="203"/>
      <c r="I3210" s="97"/>
      <c r="J3210" s="3" t="b">
        <f t="shared" si="101"/>
        <v>0</v>
      </c>
      <c r="K3210" s="1" t="b">
        <f>IF(AND(B3210&lt;&gt;"",COUNTIF(Buildings!B:B,B3210)=0),TRUE,FALSE)</f>
        <v>0</v>
      </c>
    </row>
    <row r="3211" spans="1:11" s="3" customFormat="1" ht="16.5" customHeight="1">
      <c r="A3211" s="96"/>
      <c r="B3211" s="199"/>
      <c r="C3211" s="200"/>
      <c r="D3211" s="200"/>
      <c r="E3211" s="200"/>
      <c r="F3211" s="201"/>
      <c r="G3211" s="197" t="str">
        <f t="shared" si="100"/>
        <v/>
      </c>
      <c r="H3211" s="203"/>
      <c r="I3211" s="97"/>
      <c r="J3211" s="3" t="b">
        <f t="shared" si="101"/>
        <v>0</v>
      </c>
      <c r="K3211" s="1" t="b">
        <f>IF(AND(B3211&lt;&gt;"",COUNTIF(Buildings!B:B,B3211)=0),TRUE,FALSE)</f>
        <v>0</v>
      </c>
    </row>
    <row r="3212" spans="1:11" s="3" customFormat="1" ht="16.5" customHeight="1">
      <c r="A3212" s="96"/>
      <c r="B3212" s="194"/>
      <c r="C3212" s="195"/>
      <c r="D3212" s="195"/>
      <c r="E3212" s="195"/>
      <c r="F3212" s="196"/>
      <c r="G3212" s="197" t="str">
        <f t="shared" si="100"/>
        <v/>
      </c>
      <c r="H3212" s="203"/>
      <c r="I3212" s="97"/>
      <c r="J3212" s="3" t="b">
        <f t="shared" si="101"/>
        <v>0</v>
      </c>
      <c r="K3212" s="1" t="b">
        <f>IF(AND(B3212&lt;&gt;"",COUNTIF(Buildings!B:B,B3212)=0),TRUE,FALSE)</f>
        <v>0</v>
      </c>
    </row>
    <row r="3213" spans="1:11" s="3" customFormat="1" ht="16.5" customHeight="1">
      <c r="A3213" s="96"/>
      <c r="B3213" s="199"/>
      <c r="C3213" s="200"/>
      <c r="D3213" s="200"/>
      <c r="E3213" s="200"/>
      <c r="F3213" s="201"/>
      <c r="G3213" s="197" t="str">
        <f t="shared" si="100"/>
        <v/>
      </c>
      <c r="H3213" s="203"/>
      <c r="I3213" s="97"/>
      <c r="J3213" s="3" t="b">
        <f t="shared" si="101"/>
        <v>0</v>
      </c>
      <c r="K3213" s="1" t="b">
        <f>IF(AND(B3213&lt;&gt;"",COUNTIF(Buildings!B:B,B3213)=0),TRUE,FALSE)</f>
        <v>0</v>
      </c>
    </row>
    <row r="3214" spans="1:11" s="3" customFormat="1" ht="16.5" customHeight="1">
      <c r="A3214" s="96"/>
      <c r="B3214" s="194"/>
      <c r="C3214" s="195"/>
      <c r="D3214" s="195"/>
      <c r="E3214" s="195"/>
      <c r="F3214" s="196"/>
      <c r="G3214" s="197" t="str">
        <f t="shared" si="100"/>
        <v/>
      </c>
      <c r="H3214" s="203"/>
      <c r="I3214" s="97"/>
      <c r="J3214" s="3" t="b">
        <f t="shared" si="101"/>
        <v>0</v>
      </c>
      <c r="K3214" s="1" t="b">
        <f>IF(AND(B3214&lt;&gt;"",COUNTIF(Buildings!B:B,B3214)=0),TRUE,FALSE)</f>
        <v>0</v>
      </c>
    </row>
    <row r="3215" spans="1:11" s="3" customFormat="1" ht="16.5" customHeight="1">
      <c r="A3215" s="96"/>
      <c r="B3215" s="199"/>
      <c r="C3215" s="200"/>
      <c r="D3215" s="200"/>
      <c r="E3215" s="200"/>
      <c r="F3215" s="201"/>
      <c r="G3215" s="197" t="str">
        <f t="shared" si="100"/>
        <v/>
      </c>
      <c r="H3215" s="203"/>
      <c r="I3215" s="97"/>
      <c r="J3215" s="3" t="b">
        <f t="shared" si="101"/>
        <v>0</v>
      </c>
      <c r="K3215" s="1" t="b">
        <f>IF(AND(B3215&lt;&gt;"",COUNTIF(Buildings!B:B,B3215)=0),TRUE,FALSE)</f>
        <v>0</v>
      </c>
    </row>
    <row r="3216" spans="1:11" s="3" customFormat="1" ht="16.5" customHeight="1">
      <c r="A3216" s="96"/>
      <c r="B3216" s="194"/>
      <c r="C3216" s="195"/>
      <c r="D3216" s="195"/>
      <c r="E3216" s="195"/>
      <c r="F3216" s="196"/>
      <c r="G3216" s="197" t="str">
        <f t="shared" si="100"/>
        <v/>
      </c>
      <c r="H3216" s="203"/>
      <c r="I3216" s="97"/>
      <c r="J3216" s="3" t="b">
        <f t="shared" si="101"/>
        <v>0</v>
      </c>
      <c r="K3216" s="1" t="b">
        <f>IF(AND(B3216&lt;&gt;"",COUNTIF(Buildings!B:B,B3216)=0),TRUE,FALSE)</f>
        <v>0</v>
      </c>
    </row>
    <row r="3217" spans="1:11" s="3" customFormat="1" ht="16.5" customHeight="1">
      <c r="A3217" s="96"/>
      <c r="B3217" s="199"/>
      <c r="C3217" s="200"/>
      <c r="D3217" s="200"/>
      <c r="E3217" s="200"/>
      <c r="F3217" s="201"/>
      <c r="G3217" s="197" t="str">
        <f t="shared" si="100"/>
        <v/>
      </c>
      <c r="H3217" s="203"/>
      <c r="I3217" s="97"/>
      <c r="J3217" s="3" t="b">
        <f t="shared" si="101"/>
        <v>0</v>
      </c>
      <c r="K3217" s="1" t="b">
        <f>IF(AND(B3217&lt;&gt;"",COUNTIF(Buildings!B:B,B3217)=0),TRUE,FALSE)</f>
        <v>0</v>
      </c>
    </row>
    <row r="3218" spans="1:11" s="3" customFormat="1" ht="16.5" customHeight="1">
      <c r="A3218" s="96"/>
      <c r="B3218" s="194"/>
      <c r="C3218" s="195"/>
      <c r="D3218" s="195"/>
      <c r="E3218" s="195"/>
      <c r="F3218" s="196"/>
      <c r="G3218" s="197" t="str">
        <f t="shared" si="100"/>
        <v/>
      </c>
      <c r="H3218" s="203"/>
      <c r="I3218" s="97"/>
      <c r="J3218" s="3" t="b">
        <f t="shared" si="101"/>
        <v>0</v>
      </c>
      <c r="K3218" s="1" t="b">
        <f>IF(AND(B3218&lt;&gt;"",COUNTIF(Buildings!B:B,B3218)=0),TRUE,FALSE)</f>
        <v>0</v>
      </c>
    </row>
    <row r="3219" spans="1:11" s="3" customFormat="1" ht="16.5" customHeight="1">
      <c r="A3219" s="96"/>
      <c r="B3219" s="199"/>
      <c r="C3219" s="200"/>
      <c r="D3219" s="200"/>
      <c r="E3219" s="200"/>
      <c r="F3219" s="201"/>
      <c r="G3219" s="197" t="str">
        <f t="shared" si="100"/>
        <v/>
      </c>
      <c r="H3219" s="203"/>
      <c r="I3219" s="97"/>
      <c r="J3219" s="3" t="b">
        <f t="shared" si="101"/>
        <v>0</v>
      </c>
      <c r="K3219" s="1" t="b">
        <f>IF(AND(B3219&lt;&gt;"",COUNTIF(Buildings!B:B,B3219)=0),TRUE,FALSE)</f>
        <v>0</v>
      </c>
    </row>
    <row r="3220" spans="1:11" s="3" customFormat="1" ht="16.5" customHeight="1">
      <c r="A3220" s="96"/>
      <c r="B3220" s="194"/>
      <c r="C3220" s="195"/>
      <c r="D3220" s="195"/>
      <c r="E3220" s="195"/>
      <c r="F3220" s="196"/>
      <c r="G3220" s="197" t="str">
        <f t="shared" si="100"/>
        <v/>
      </c>
      <c r="H3220" s="203"/>
      <c r="I3220" s="97"/>
      <c r="J3220" s="3" t="b">
        <f t="shared" si="101"/>
        <v>0</v>
      </c>
      <c r="K3220" s="1" t="b">
        <f>IF(AND(B3220&lt;&gt;"",COUNTIF(Buildings!B:B,B3220)=0),TRUE,FALSE)</f>
        <v>0</v>
      </c>
    </row>
    <row r="3221" spans="1:11" s="3" customFormat="1" ht="16.5" customHeight="1">
      <c r="A3221" s="96"/>
      <c r="B3221" s="199"/>
      <c r="C3221" s="200"/>
      <c r="D3221" s="200"/>
      <c r="E3221" s="200"/>
      <c r="F3221" s="201"/>
      <c r="G3221" s="197" t="str">
        <f t="shared" si="100"/>
        <v/>
      </c>
      <c r="H3221" s="203"/>
      <c r="I3221" s="97"/>
      <c r="J3221" s="3" t="b">
        <f t="shared" si="101"/>
        <v>0</v>
      </c>
      <c r="K3221" s="1" t="b">
        <f>IF(AND(B3221&lt;&gt;"",COUNTIF(Buildings!B:B,B3221)=0),TRUE,FALSE)</f>
        <v>0</v>
      </c>
    </row>
    <row r="3222" spans="1:11" s="3" customFormat="1" ht="16.5" customHeight="1">
      <c r="A3222" s="96"/>
      <c r="B3222" s="194"/>
      <c r="C3222" s="195"/>
      <c r="D3222" s="195"/>
      <c r="E3222" s="195"/>
      <c r="F3222" s="196"/>
      <c r="G3222" s="197" t="str">
        <f t="shared" si="100"/>
        <v/>
      </c>
      <c r="H3222" s="203"/>
      <c r="I3222" s="97"/>
      <c r="J3222" s="3" t="b">
        <f t="shared" si="101"/>
        <v>0</v>
      </c>
      <c r="K3222" s="1" t="b">
        <f>IF(AND(B3222&lt;&gt;"",COUNTIF(Buildings!B:B,B3222)=0),TRUE,FALSE)</f>
        <v>0</v>
      </c>
    </row>
    <row r="3223" spans="1:11" s="3" customFormat="1" ht="16.5" customHeight="1">
      <c r="A3223" s="96"/>
      <c r="B3223" s="199"/>
      <c r="C3223" s="200"/>
      <c r="D3223" s="200"/>
      <c r="E3223" s="200"/>
      <c r="F3223" s="201"/>
      <c r="G3223" s="197" t="str">
        <f t="shared" si="100"/>
        <v/>
      </c>
      <c r="H3223" s="203"/>
      <c r="I3223" s="97"/>
      <c r="J3223" s="3" t="b">
        <f t="shared" si="101"/>
        <v>0</v>
      </c>
      <c r="K3223" s="1" t="b">
        <f>IF(AND(B3223&lt;&gt;"",COUNTIF(Buildings!B:B,B3223)=0),TRUE,FALSE)</f>
        <v>0</v>
      </c>
    </row>
    <row r="3224" spans="1:11" s="3" customFormat="1" ht="16.5" customHeight="1">
      <c r="A3224" s="96"/>
      <c r="B3224" s="194"/>
      <c r="C3224" s="195"/>
      <c r="D3224" s="195"/>
      <c r="E3224" s="195"/>
      <c r="F3224" s="196"/>
      <c r="G3224" s="197" t="str">
        <f t="shared" si="100"/>
        <v/>
      </c>
      <c r="H3224" s="203"/>
      <c r="I3224" s="97"/>
      <c r="J3224" s="3" t="b">
        <f t="shared" si="101"/>
        <v>0</v>
      </c>
      <c r="K3224" s="1" t="b">
        <f>IF(AND(B3224&lt;&gt;"",COUNTIF(Buildings!B:B,B3224)=0),TRUE,FALSE)</f>
        <v>0</v>
      </c>
    </row>
    <row r="3225" spans="1:11" s="3" customFormat="1" ht="16.5" customHeight="1">
      <c r="A3225" s="96"/>
      <c r="B3225" s="199"/>
      <c r="C3225" s="200"/>
      <c r="D3225" s="200"/>
      <c r="E3225" s="200"/>
      <c r="F3225" s="201"/>
      <c r="G3225" s="197" t="str">
        <f t="shared" si="100"/>
        <v/>
      </c>
      <c r="H3225" s="203"/>
      <c r="I3225" s="97"/>
      <c r="J3225" s="3" t="b">
        <f t="shared" si="101"/>
        <v>0</v>
      </c>
      <c r="K3225" s="1" t="b">
        <f>IF(AND(B3225&lt;&gt;"",COUNTIF(Buildings!B:B,B3225)=0),TRUE,FALSE)</f>
        <v>0</v>
      </c>
    </row>
    <row r="3226" spans="1:11" s="3" customFormat="1" ht="16.5" customHeight="1">
      <c r="A3226" s="96"/>
      <c r="B3226" s="194"/>
      <c r="C3226" s="195"/>
      <c r="D3226" s="195"/>
      <c r="E3226" s="195"/>
      <c r="F3226" s="196"/>
      <c r="G3226" s="197" t="str">
        <f t="shared" si="100"/>
        <v/>
      </c>
      <c r="H3226" s="203"/>
      <c r="I3226" s="97"/>
      <c r="J3226" s="3" t="b">
        <f t="shared" si="101"/>
        <v>0</v>
      </c>
      <c r="K3226" s="1" t="b">
        <f>IF(AND(B3226&lt;&gt;"",COUNTIF(Buildings!B:B,B3226)=0),TRUE,FALSE)</f>
        <v>0</v>
      </c>
    </row>
    <row r="3227" spans="1:11" s="3" customFormat="1" ht="16.5" customHeight="1">
      <c r="A3227" s="96"/>
      <c r="B3227" s="199"/>
      <c r="C3227" s="200"/>
      <c r="D3227" s="200"/>
      <c r="E3227" s="200"/>
      <c r="F3227" s="201"/>
      <c r="G3227" s="197" t="str">
        <f t="shared" si="100"/>
        <v/>
      </c>
      <c r="H3227" s="203"/>
      <c r="I3227" s="97"/>
      <c r="J3227" s="3" t="b">
        <f t="shared" si="101"/>
        <v>0</v>
      </c>
      <c r="K3227" s="1" t="b">
        <f>IF(AND(B3227&lt;&gt;"",COUNTIF(Buildings!B:B,B3227)=0),TRUE,FALSE)</f>
        <v>0</v>
      </c>
    </row>
    <row r="3228" spans="1:11" s="3" customFormat="1" ht="16.5" customHeight="1">
      <c r="A3228" s="96"/>
      <c r="B3228" s="194"/>
      <c r="C3228" s="195"/>
      <c r="D3228" s="195"/>
      <c r="E3228" s="195"/>
      <c r="F3228" s="196"/>
      <c r="G3228" s="197" t="str">
        <f t="shared" si="100"/>
        <v/>
      </c>
      <c r="H3228" s="203"/>
      <c r="I3228" s="97"/>
      <c r="J3228" s="3" t="b">
        <f t="shared" si="101"/>
        <v>0</v>
      </c>
      <c r="K3228" s="1" t="b">
        <f>IF(AND(B3228&lt;&gt;"",COUNTIF(Buildings!B:B,B3228)=0),TRUE,FALSE)</f>
        <v>0</v>
      </c>
    </row>
    <row r="3229" spans="1:11" s="3" customFormat="1" ht="16.5" customHeight="1">
      <c r="A3229" s="96"/>
      <c r="B3229" s="199"/>
      <c r="C3229" s="200"/>
      <c r="D3229" s="200"/>
      <c r="E3229" s="200"/>
      <c r="F3229" s="201"/>
      <c r="G3229" s="197" t="str">
        <f t="shared" si="100"/>
        <v/>
      </c>
      <c r="H3229" s="203"/>
      <c r="I3229" s="97"/>
      <c r="J3229" s="3" t="b">
        <f t="shared" si="101"/>
        <v>0</v>
      </c>
      <c r="K3229" s="1" t="b">
        <f>IF(AND(B3229&lt;&gt;"",COUNTIF(Buildings!B:B,B3229)=0),TRUE,FALSE)</f>
        <v>0</v>
      </c>
    </row>
    <row r="3230" spans="1:11" s="3" customFormat="1" ht="16.5" customHeight="1">
      <c r="A3230" s="96"/>
      <c r="B3230" s="194"/>
      <c r="C3230" s="195"/>
      <c r="D3230" s="195"/>
      <c r="E3230" s="195"/>
      <c r="F3230" s="196"/>
      <c r="G3230" s="197" t="str">
        <f t="shared" si="100"/>
        <v/>
      </c>
      <c r="H3230" s="203"/>
      <c r="I3230" s="97"/>
      <c r="J3230" s="3" t="b">
        <f t="shared" si="101"/>
        <v>0</v>
      </c>
      <c r="K3230" s="1" t="b">
        <f>IF(AND(B3230&lt;&gt;"",COUNTIF(Buildings!B:B,B3230)=0),TRUE,FALSE)</f>
        <v>0</v>
      </c>
    </row>
    <row r="3231" spans="1:11" s="3" customFormat="1" ht="16.5" customHeight="1">
      <c r="A3231" s="96"/>
      <c r="B3231" s="199"/>
      <c r="C3231" s="200"/>
      <c r="D3231" s="200"/>
      <c r="E3231" s="200"/>
      <c r="F3231" s="201"/>
      <c r="G3231" s="197" t="str">
        <f t="shared" si="100"/>
        <v/>
      </c>
      <c r="H3231" s="203"/>
      <c r="I3231" s="97"/>
      <c r="J3231" s="3" t="b">
        <f t="shared" si="101"/>
        <v>0</v>
      </c>
      <c r="K3231" s="1" t="b">
        <f>IF(AND(B3231&lt;&gt;"",COUNTIF(Buildings!B:B,B3231)=0),TRUE,FALSE)</f>
        <v>0</v>
      </c>
    </row>
    <row r="3232" spans="1:11" s="3" customFormat="1" ht="16.5" customHeight="1">
      <c r="A3232" s="96"/>
      <c r="B3232" s="194"/>
      <c r="C3232" s="195"/>
      <c r="D3232" s="195"/>
      <c r="E3232" s="195"/>
      <c r="F3232" s="196"/>
      <c r="G3232" s="197" t="str">
        <f t="shared" si="100"/>
        <v/>
      </c>
      <c r="H3232" s="203"/>
      <c r="I3232" s="97"/>
      <c r="J3232" s="3" t="b">
        <f t="shared" si="101"/>
        <v>0</v>
      </c>
      <c r="K3232" s="1" t="b">
        <f>IF(AND(B3232&lt;&gt;"",COUNTIF(Buildings!B:B,B3232)=0),TRUE,FALSE)</f>
        <v>0</v>
      </c>
    </row>
    <row r="3233" spans="1:11" s="3" customFormat="1" ht="16.5" customHeight="1">
      <c r="A3233" s="96"/>
      <c r="B3233" s="199"/>
      <c r="C3233" s="200"/>
      <c r="D3233" s="200"/>
      <c r="E3233" s="200"/>
      <c r="F3233" s="201"/>
      <c r="G3233" s="197" t="str">
        <f t="shared" si="100"/>
        <v/>
      </c>
      <c r="H3233" s="203"/>
      <c r="I3233" s="97"/>
      <c r="J3233" s="3" t="b">
        <f t="shared" si="101"/>
        <v>0</v>
      </c>
      <c r="K3233" s="1" t="b">
        <f>IF(AND(B3233&lt;&gt;"",COUNTIF(Buildings!B:B,B3233)=0),TRUE,FALSE)</f>
        <v>0</v>
      </c>
    </row>
    <row r="3234" spans="1:11" s="3" customFormat="1" ht="16.5" customHeight="1">
      <c r="A3234" s="96"/>
      <c r="B3234" s="194"/>
      <c r="C3234" s="195"/>
      <c r="D3234" s="195"/>
      <c r="E3234" s="195"/>
      <c r="F3234" s="196"/>
      <c r="G3234" s="197" t="str">
        <f t="shared" si="100"/>
        <v/>
      </c>
      <c r="H3234" s="203"/>
      <c r="I3234" s="97"/>
      <c r="J3234" s="3" t="b">
        <f t="shared" si="101"/>
        <v>0</v>
      </c>
      <c r="K3234" s="1" t="b">
        <f>IF(AND(B3234&lt;&gt;"",COUNTIF(Buildings!B:B,B3234)=0),TRUE,FALSE)</f>
        <v>0</v>
      </c>
    </row>
    <row r="3235" spans="1:11" s="3" customFormat="1" ht="16.5" customHeight="1">
      <c r="A3235" s="96"/>
      <c r="B3235" s="199"/>
      <c r="C3235" s="200"/>
      <c r="D3235" s="200"/>
      <c r="E3235" s="200"/>
      <c r="F3235" s="201"/>
      <c r="G3235" s="197" t="str">
        <f t="shared" si="100"/>
        <v/>
      </c>
      <c r="H3235" s="203"/>
      <c r="I3235" s="97"/>
      <c r="J3235" s="3" t="b">
        <f t="shared" si="101"/>
        <v>0</v>
      </c>
      <c r="K3235" s="1" t="b">
        <f>IF(AND(B3235&lt;&gt;"",COUNTIF(Buildings!B:B,B3235)=0),TRUE,FALSE)</f>
        <v>0</v>
      </c>
    </row>
    <row r="3236" spans="1:11" s="3" customFormat="1" ht="16.5" customHeight="1">
      <c r="A3236" s="96"/>
      <c r="B3236" s="194"/>
      <c r="C3236" s="195"/>
      <c r="D3236" s="195"/>
      <c r="E3236" s="195"/>
      <c r="F3236" s="196"/>
      <c r="G3236" s="197" t="str">
        <f t="shared" si="100"/>
        <v/>
      </c>
      <c r="H3236" s="203"/>
      <c r="I3236" s="97"/>
      <c r="J3236" s="3" t="b">
        <f t="shared" si="101"/>
        <v>0</v>
      </c>
      <c r="K3236" s="1" t="b">
        <f>IF(AND(B3236&lt;&gt;"",COUNTIF(Buildings!B:B,B3236)=0),TRUE,FALSE)</f>
        <v>0</v>
      </c>
    </row>
    <row r="3237" spans="1:11" s="3" customFormat="1" ht="16.5" customHeight="1">
      <c r="A3237" s="96"/>
      <c r="B3237" s="199"/>
      <c r="C3237" s="200"/>
      <c r="D3237" s="200"/>
      <c r="E3237" s="200"/>
      <c r="F3237" s="201"/>
      <c r="G3237" s="197" t="str">
        <f t="shared" si="100"/>
        <v/>
      </c>
      <c r="H3237" s="203"/>
      <c r="I3237" s="97"/>
      <c r="J3237" s="3" t="b">
        <f t="shared" si="101"/>
        <v>0</v>
      </c>
      <c r="K3237" s="1" t="b">
        <f>IF(AND(B3237&lt;&gt;"",COUNTIF(Buildings!B:B,B3237)=0),TRUE,FALSE)</f>
        <v>0</v>
      </c>
    </row>
    <row r="3238" spans="1:11" s="3" customFormat="1" ht="16.5" customHeight="1">
      <c r="A3238" s="96"/>
      <c r="B3238" s="194"/>
      <c r="C3238" s="195"/>
      <c r="D3238" s="195"/>
      <c r="E3238" s="195"/>
      <c r="F3238" s="196"/>
      <c r="G3238" s="197" t="str">
        <f t="shared" si="100"/>
        <v/>
      </c>
      <c r="H3238" s="203"/>
      <c r="I3238" s="97"/>
      <c r="J3238" s="3" t="b">
        <f t="shared" si="101"/>
        <v>0</v>
      </c>
      <c r="K3238" s="1" t="b">
        <f>IF(AND(B3238&lt;&gt;"",COUNTIF(Buildings!B:B,B3238)=0),TRUE,FALSE)</f>
        <v>0</v>
      </c>
    </row>
    <row r="3239" spans="1:11" s="3" customFormat="1" ht="16.5" customHeight="1">
      <c r="A3239" s="96"/>
      <c r="B3239" s="199"/>
      <c r="C3239" s="200"/>
      <c r="D3239" s="200"/>
      <c r="E3239" s="200"/>
      <c r="F3239" s="201"/>
      <c r="G3239" s="197" t="str">
        <f t="shared" si="100"/>
        <v/>
      </c>
      <c r="H3239" s="203"/>
      <c r="I3239" s="97"/>
      <c r="J3239" s="3" t="b">
        <f t="shared" si="101"/>
        <v>0</v>
      </c>
      <c r="K3239" s="1" t="b">
        <f>IF(AND(B3239&lt;&gt;"",COUNTIF(Buildings!B:B,B3239)=0),TRUE,FALSE)</f>
        <v>0</v>
      </c>
    </row>
    <row r="3240" spans="1:11" s="3" customFormat="1" ht="16.5" customHeight="1">
      <c r="A3240" s="96"/>
      <c r="B3240" s="194"/>
      <c r="C3240" s="195"/>
      <c r="D3240" s="195"/>
      <c r="E3240" s="195"/>
      <c r="F3240" s="196"/>
      <c r="G3240" s="197" t="str">
        <f t="shared" si="100"/>
        <v/>
      </c>
      <c r="H3240" s="203"/>
      <c r="I3240" s="97"/>
      <c r="J3240" s="3" t="b">
        <f t="shared" si="101"/>
        <v>0</v>
      </c>
      <c r="K3240" s="1" t="b">
        <f>IF(AND(B3240&lt;&gt;"",COUNTIF(Buildings!B:B,B3240)=0),TRUE,FALSE)</f>
        <v>0</v>
      </c>
    </row>
    <row r="3241" spans="1:11" s="3" customFormat="1" ht="16.5" customHeight="1">
      <c r="A3241" s="96"/>
      <c r="B3241" s="199"/>
      <c r="C3241" s="200"/>
      <c r="D3241" s="200"/>
      <c r="E3241" s="200"/>
      <c r="F3241" s="201"/>
      <c r="G3241" s="197" t="str">
        <f t="shared" si="100"/>
        <v/>
      </c>
      <c r="H3241" s="203"/>
      <c r="I3241" s="97"/>
      <c r="J3241" s="3" t="b">
        <f t="shared" si="101"/>
        <v>0</v>
      </c>
      <c r="K3241" s="1" t="b">
        <f>IF(AND(B3241&lt;&gt;"",COUNTIF(Buildings!B:B,B3241)=0),TRUE,FALSE)</f>
        <v>0</v>
      </c>
    </row>
    <row r="3242" spans="1:11" s="3" customFormat="1" ht="16.5" customHeight="1">
      <c r="A3242" s="96"/>
      <c r="B3242" s="194"/>
      <c r="C3242" s="195"/>
      <c r="D3242" s="195"/>
      <c r="E3242" s="195"/>
      <c r="F3242" s="196"/>
      <c r="G3242" s="197" t="str">
        <f t="shared" si="100"/>
        <v/>
      </c>
      <c r="H3242" s="203"/>
      <c r="I3242" s="97"/>
      <c r="J3242" s="3" t="b">
        <f t="shared" si="101"/>
        <v>0</v>
      </c>
      <c r="K3242" s="1" t="b">
        <f>IF(AND(B3242&lt;&gt;"",COUNTIF(Buildings!B:B,B3242)=0),TRUE,FALSE)</f>
        <v>0</v>
      </c>
    </row>
    <row r="3243" spans="1:11" s="3" customFormat="1" ht="16.5" customHeight="1">
      <c r="A3243" s="96"/>
      <c r="B3243" s="199"/>
      <c r="C3243" s="200"/>
      <c r="D3243" s="200"/>
      <c r="E3243" s="200"/>
      <c r="F3243" s="201"/>
      <c r="G3243" s="197" t="str">
        <f t="shared" si="100"/>
        <v/>
      </c>
      <c r="H3243" s="203"/>
      <c r="I3243" s="97"/>
      <c r="J3243" s="3" t="b">
        <f t="shared" si="101"/>
        <v>0</v>
      </c>
      <c r="K3243" s="1" t="b">
        <f>IF(AND(B3243&lt;&gt;"",COUNTIF(Buildings!B:B,B3243)=0),TRUE,FALSE)</f>
        <v>0</v>
      </c>
    </row>
    <row r="3244" spans="1:11" s="3" customFormat="1" ht="16.5" customHeight="1">
      <c r="A3244" s="96"/>
      <c r="B3244" s="194"/>
      <c r="C3244" s="195"/>
      <c r="D3244" s="195"/>
      <c r="E3244" s="195"/>
      <c r="F3244" s="196"/>
      <c r="G3244" s="197" t="str">
        <f t="shared" si="100"/>
        <v/>
      </c>
      <c r="H3244" s="203"/>
      <c r="I3244" s="97"/>
      <c r="J3244" s="3" t="b">
        <f t="shared" si="101"/>
        <v>0</v>
      </c>
      <c r="K3244" s="1" t="b">
        <f>IF(AND(B3244&lt;&gt;"",COUNTIF(Buildings!B:B,B3244)=0),TRUE,FALSE)</f>
        <v>0</v>
      </c>
    </row>
    <row r="3245" spans="1:11" s="3" customFormat="1" ht="16.5" customHeight="1">
      <c r="A3245" s="96"/>
      <c r="B3245" s="199"/>
      <c r="C3245" s="200"/>
      <c r="D3245" s="200"/>
      <c r="E3245" s="200"/>
      <c r="F3245" s="201"/>
      <c r="G3245" s="197" t="str">
        <f t="shared" si="100"/>
        <v/>
      </c>
      <c r="H3245" s="203"/>
      <c r="I3245" s="97"/>
      <c r="J3245" s="3" t="b">
        <f t="shared" si="101"/>
        <v>0</v>
      </c>
      <c r="K3245" s="1" t="b">
        <f>IF(AND(B3245&lt;&gt;"",COUNTIF(Buildings!B:B,B3245)=0),TRUE,FALSE)</f>
        <v>0</v>
      </c>
    </row>
    <row r="3246" spans="1:11" s="3" customFormat="1" ht="16.5" customHeight="1">
      <c r="A3246" s="96"/>
      <c r="B3246" s="194"/>
      <c r="C3246" s="195"/>
      <c r="D3246" s="195"/>
      <c r="E3246" s="195"/>
      <c r="F3246" s="196"/>
      <c r="G3246" s="197" t="str">
        <f t="shared" si="100"/>
        <v/>
      </c>
      <c r="H3246" s="203"/>
      <c r="I3246" s="97"/>
      <c r="J3246" s="3" t="b">
        <f t="shared" si="101"/>
        <v>0</v>
      </c>
      <c r="K3246" s="1" t="b">
        <f>IF(AND(B3246&lt;&gt;"",COUNTIF(Buildings!B:B,B3246)=0),TRUE,FALSE)</f>
        <v>0</v>
      </c>
    </row>
    <row r="3247" spans="1:11" s="3" customFormat="1" ht="16.5" customHeight="1">
      <c r="A3247" s="96"/>
      <c r="B3247" s="199"/>
      <c r="C3247" s="200"/>
      <c r="D3247" s="200"/>
      <c r="E3247" s="200"/>
      <c r="F3247" s="201"/>
      <c r="G3247" s="197" t="str">
        <f t="shared" si="100"/>
        <v/>
      </c>
      <c r="H3247" s="203"/>
      <c r="I3247" s="97"/>
      <c r="J3247" s="3" t="b">
        <f t="shared" si="101"/>
        <v>0</v>
      </c>
      <c r="K3247" s="1" t="b">
        <f>IF(AND(B3247&lt;&gt;"",COUNTIF(Buildings!B:B,B3247)=0),TRUE,FALSE)</f>
        <v>0</v>
      </c>
    </row>
    <row r="3248" spans="1:11" s="3" customFormat="1" ht="16.5" customHeight="1">
      <c r="A3248" s="96"/>
      <c r="B3248" s="194"/>
      <c r="C3248" s="195"/>
      <c r="D3248" s="195"/>
      <c r="E3248" s="195"/>
      <c r="F3248" s="196"/>
      <c r="G3248" s="197" t="str">
        <f t="shared" si="100"/>
        <v/>
      </c>
      <c r="H3248" s="203"/>
      <c r="I3248" s="97"/>
      <c r="J3248" s="3" t="b">
        <f t="shared" si="101"/>
        <v>0</v>
      </c>
      <c r="K3248" s="1" t="b">
        <f>IF(AND(B3248&lt;&gt;"",COUNTIF(Buildings!B:B,B3248)=0),TRUE,FALSE)</f>
        <v>0</v>
      </c>
    </row>
    <row r="3249" spans="1:11" s="3" customFormat="1" ht="16.5" customHeight="1">
      <c r="A3249" s="96"/>
      <c r="B3249" s="199"/>
      <c r="C3249" s="200"/>
      <c r="D3249" s="200"/>
      <c r="E3249" s="200"/>
      <c r="F3249" s="201"/>
      <c r="G3249" s="197" t="str">
        <f t="shared" si="100"/>
        <v/>
      </c>
      <c r="H3249" s="203"/>
      <c r="I3249" s="97"/>
      <c r="J3249" s="3" t="b">
        <f t="shared" si="101"/>
        <v>0</v>
      </c>
      <c r="K3249" s="1" t="b">
        <f>IF(AND(B3249&lt;&gt;"",COUNTIF(Buildings!B:B,B3249)=0),TRUE,FALSE)</f>
        <v>0</v>
      </c>
    </row>
    <row r="3250" spans="1:11" s="3" customFormat="1" ht="16.5" customHeight="1">
      <c r="A3250" s="96"/>
      <c r="B3250" s="194"/>
      <c r="C3250" s="195"/>
      <c r="D3250" s="195"/>
      <c r="E3250" s="195"/>
      <c r="F3250" s="196"/>
      <c r="G3250" s="197" t="str">
        <f t="shared" si="100"/>
        <v/>
      </c>
      <c r="H3250" s="203"/>
      <c r="I3250" s="97"/>
      <c r="J3250" s="3" t="b">
        <f t="shared" si="101"/>
        <v>0</v>
      </c>
      <c r="K3250" s="1" t="b">
        <f>IF(AND(B3250&lt;&gt;"",COUNTIF(Buildings!B:B,B3250)=0),TRUE,FALSE)</f>
        <v>0</v>
      </c>
    </row>
    <row r="3251" spans="1:11" s="3" customFormat="1" ht="16.5" customHeight="1">
      <c r="A3251" s="96"/>
      <c r="B3251" s="199"/>
      <c r="C3251" s="200"/>
      <c r="D3251" s="200"/>
      <c r="E3251" s="200"/>
      <c r="F3251" s="201"/>
      <c r="G3251" s="197" t="str">
        <f t="shared" si="100"/>
        <v/>
      </c>
      <c r="H3251" s="203"/>
      <c r="I3251" s="97"/>
      <c r="J3251" s="3" t="b">
        <f t="shared" si="101"/>
        <v>0</v>
      </c>
      <c r="K3251" s="1" t="b">
        <f>IF(AND(B3251&lt;&gt;"",COUNTIF(Buildings!B:B,B3251)=0),TRUE,FALSE)</f>
        <v>0</v>
      </c>
    </row>
    <row r="3252" spans="1:11" s="3" customFormat="1" ht="16.5" customHeight="1">
      <c r="A3252" s="96"/>
      <c r="B3252" s="194"/>
      <c r="C3252" s="195"/>
      <c r="D3252" s="195"/>
      <c r="E3252" s="195"/>
      <c r="F3252" s="196"/>
      <c r="G3252" s="197" t="str">
        <f t="shared" si="100"/>
        <v/>
      </c>
      <c r="H3252" s="203"/>
      <c r="I3252" s="97"/>
      <c r="J3252" s="3" t="b">
        <f t="shared" si="101"/>
        <v>0</v>
      </c>
      <c r="K3252" s="1" t="b">
        <f>IF(AND(B3252&lt;&gt;"",COUNTIF(Buildings!B:B,B3252)=0),TRUE,FALSE)</f>
        <v>0</v>
      </c>
    </row>
    <row r="3253" spans="1:11" s="3" customFormat="1" ht="16.5" customHeight="1">
      <c r="A3253" s="96"/>
      <c r="B3253" s="199"/>
      <c r="C3253" s="200"/>
      <c r="D3253" s="200"/>
      <c r="E3253" s="200"/>
      <c r="F3253" s="201"/>
      <c r="G3253" s="197" t="str">
        <f t="shared" si="100"/>
        <v/>
      </c>
      <c r="H3253" s="203"/>
      <c r="I3253" s="97"/>
      <c r="J3253" s="3" t="b">
        <f t="shared" si="101"/>
        <v>0</v>
      </c>
      <c r="K3253" s="1" t="b">
        <f>IF(AND(B3253&lt;&gt;"",COUNTIF(Buildings!B:B,B3253)=0),TRUE,FALSE)</f>
        <v>0</v>
      </c>
    </row>
    <row r="3254" spans="1:11" s="3" customFormat="1" ht="16.5" customHeight="1">
      <c r="A3254" s="96"/>
      <c r="B3254" s="194"/>
      <c r="C3254" s="195"/>
      <c r="D3254" s="195"/>
      <c r="E3254" s="195"/>
      <c r="F3254" s="196"/>
      <c r="G3254" s="197" t="str">
        <f t="shared" si="100"/>
        <v/>
      </c>
      <c r="H3254" s="203"/>
      <c r="I3254" s="97"/>
      <c r="J3254" s="3" t="b">
        <f t="shared" si="101"/>
        <v>0</v>
      </c>
      <c r="K3254" s="1" t="b">
        <f>IF(AND(B3254&lt;&gt;"",COUNTIF(Buildings!B:B,B3254)=0),TRUE,FALSE)</f>
        <v>0</v>
      </c>
    </row>
    <row r="3255" spans="1:11" s="3" customFormat="1" ht="16.5" customHeight="1">
      <c r="A3255" s="96"/>
      <c r="B3255" s="199"/>
      <c r="C3255" s="200"/>
      <c r="D3255" s="200"/>
      <c r="E3255" s="200"/>
      <c r="F3255" s="201"/>
      <c r="G3255" s="197" t="str">
        <f t="shared" si="100"/>
        <v/>
      </c>
      <c r="H3255" s="203"/>
      <c r="I3255" s="97"/>
      <c r="J3255" s="3" t="b">
        <f t="shared" si="101"/>
        <v>0</v>
      </c>
      <c r="K3255" s="1" t="b">
        <f>IF(AND(B3255&lt;&gt;"",COUNTIF(Buildings!B:B,B3255)=0),TRUE,FALSE)</f>
        <v>0</v>
      </c>
    </row>
    <row r="3256" spans="1:11" s="3" customFormat="1" ht="16.5" customHeight="1">
      <c r="A3256" s="96"/>
      <c r="B3256" s="194"/>
      <c r="C3256" s="195"/>
      <c r="D3256" s="195"/>
      <c r="E3256" s="195"/>
      <c r="F3256" s="196"/>
      <c r="G3256" s="197" t="str">
        <f t="shared" si="100"/>
        <v/>
      </c>
      <c r="H3256" s="203"/>
      <c r="I3256" s="97"/>
      <c r="J3256" s="3" t="b">
        <f t="shared" si="101"/>
        <v>0</v>
      </c>
      <c r="K3256" s="1" t="b">
        <f>IF(AND(B3256&lt;&gt;"",COUNTIF(Buildings!B:B,B3256)=0),TRUE,FALSE)</f>
        <v>0</v>
      </c>
    </row>
    <row r="3257" spans="1:11" s="3" customFormat="1" ht="16.5" customHeight="1">
      <c r="A3257" s="96"/>
      <c r="B3257" s="199"/>
      <c r="C3257" s="200"/>
      <c r="D3257" s="200"/>
      <c r="E3257" s="200"/>
      <c r="F3257" s="201"/>
      <c r="G3257" s="197" t="str">
        <f t="shared" si="100"/>
        <v/>
      </c>
      <c r="H3257" s="203"/>
      <c r="I3257" s="97"/>
      <c r="J3257" s="3" t="b">
        <f t="shared" si="101"/>
        <v>0</v>
      </c>
      <c r="K3257" s="1" t="b">
        <f>IF(AND(B3257&lt;&gt;"",COUNTIF(Buildings!B:B,B3257)=0),TRUE,FALSE)</f>
        <v>0</v>
      </c>
    </row>
    <row r="3258" spans="1:11" s="3" customFormat="1" ht="16.5" customHeight="1">
      <c r="A3258" s="96"/>
      <c r="B3258" s="194"/>
      <c r="C3258" s="195"/>
      <c r="D3258" s="195"/>
      <c r="E3258" s="195"/>
      <c r="F3258" s="196"/>
      <c r="G3258" s="197" t="str">
        <f t="shared" si="100"/>
        <v/>
      </c>
      <c r="H3258" s="203"/>
      <c r="I3258" s="97"/>
      <c r="J3258" s="3" t="b">
        <f t="shared" si="101"/>
        <v>0</v>
      </c>
      <c r="K3258" s="1" t="b">
        <f>IF(AND(B3258&lt;&gt;"",COUNTIF(Buildings!B:B,B3258)=0),TRUE,FALSE)</f>
        <v>0</v>
      </c>
    </row>
    <row r="3259" spans="1:11" s="3" customFormat="1" ht="16.5" customHeight="1">
      <c r="A3259" s="96"/>
      <c r="B3259" s="199"/>
      <c r="C3259" s="200"/>
      <c r="D3259" s="200"/>
      <c r="E3259" s="200"/>
      <c r="F3259" s="201"/>
      <c r="G3259" s="197" t="str">
        <f t="shared" si="100"/>
        <v/>
      </c>
      <c r="H3259" s="203"/>
      <c r="I3259" s="97"/>
      <c r="J3259" s="3" t="b">
        <f t="shared" si="101"/>
        <v>0</v>
      </c>
      <c r="K3259" s="1" t="b">
        <f>IF(AND(B3259&lt;&gt;"",COUNTIF(Buildings!B:B,B3259)=0),TRUE,FALSE)</f>
        <v>0</v>
      </c>
    </row>
    <row r="3260" spans="1:11" s="3" customFormat="1" ht="16.5" customHeight="1">
      <c r="A3260" s="96"/>
      <c r="B3260" s="194"/>
      <c r="C3260" s="195"/>
      <c r="D3260" s="195"/>
      <c r="E3260" s="195"/>
      <c r="F3260" s="196"/>
      <c r="G3260" s="197" t="str">
        <f t="shared" si="100"/>
        <v/>
      </c>
      <c r="H3260" s="203"/>
      <c r="I3260" s="97"/>
      <c r="J3260" s="3" t="b">
        <f t="shared" si="101"/>
        <v>0</v>
      </c>
      <c r="K3260" s="1" t="b">
        <f>IF(AND(B3260&lt;&gt;"",COUNTIF(Buildings!B:B,B3260)=0),TRUE,FALSE)</f>
        <v>0</v>
      </c>
    </row>
    <row r="3261" spans="1:11" s="3" customFormat="1" ht="16.5" customHeight="1">
      <c r="A3261" s="96"/>
      <c r="B3261" s="199"/>
      <c r="C3261" s="200"/>
      <c r="D3261" s="200"/>
      <c r="E3261" s="200"/>
      <c r="F3261" s="201"/>
      <c r="G3261" s="197" t="str">
        <f t="shared" si="100"/>
        <v/>
      </c>
      <c r="H3261" s="203"/>
      <c r="I3261" s="97"/>
      <c r="J3261" s="3" t="b">
        <f t="shared" si="101"/>
        <v>0</v>
      </c>
      <c r="K3261" s="1" t="b">
        <f>IF(AND(B3261&lt;&gt;"",COUNTIF(Buildings!B:B,B3261)=0),TRUE,FALSE)</f>
        <v>0</v>
      </c>
    </row>
    <row r="3262" spans="1:11" s="3" customFormat="1" ht="16.5" customHeight="1">
      <c r="A3262" s="96"/>
      <c r="B3262" s="194"/>
      <c r="C3262" s="195"/>
      <c r="D3262" s="195"/>
      <c r="E3262" s="195"/>
      <c r="F3262" s="196"/>
      <c r="G3262" s="197" t="str">
        <f t="shared" si="100"/>
        <v/>
      </c>
      <c r="H3262" s="203"/>
      <c r="I3262" s="97"/>
      <c r="J3262" s="3" t="b">
        <f t="shared" si="101"/>
        <v>0</v>
      </c>
      <c r="K3262" s="1" t="b">
        <f>IF(AND(B3262&lt;&gt;"",COUNTIF(Buildings!B:B,B3262)=0),TRUE,FALSE)</f>
        <v>0</v>
      </c>
    </row>
    <row r="3263" spans="1:11" s="3" customFormat="1" ht="16.5" customHeight="1">
      <c r="A3263" s="96"/>
      <c r="B3263" s="199"/>
      <c r="C3263" s="200"/>
      <c r="D3263" s="200"/>
      <c r="E3263" s="200"/>
      <c r="F3263" s="201"/>
      <c r="G3263" s="197" t="str">
        <f t="shared" si="100"/>
        <v/>
      </c>
      <c r="H3263" s="203"/>
      <c r="I3263" s="97"/>
      <c r="J3263" s="3" t="b">
        <f t="shared" si="101"/>
        <v>0</v>
      </c>
      <c r="K3263" s="1" t="b">
        <f>IF(AND(B3263&lt;&gt;"",COUNTIF(Buildings!B:B,B3263)=0),TRUE,FALSE)</f>
        <v>0</v>
      </c>
    </row>
    <row r="3264" spans="1:11" s="3" customFormat="1" ht="16.5" customHeight="1">
      <c r="A3264" s="96"/>
      <c r="B3264" s="194"/>
      <c r="C3264" s="195"/>
      <c r="D3264" s="195"/>
      <c r="E3264" s="195"/>
      <c r="F3264" s="196"/>
      <c r="G3264" s="197" t="str">
        <f t="shared" si="100"/>
        <v/>
      </c>
      <c r="H3264" s="203"/>
      <c r="I3264" s="97"/>
      <c r="J3264" s="3" t="b">
        <f t="shared" si="101"/>
        <v>0</v>
      </c>
      <c r="K3264" s="1" t="b">
        <f>IF(AND(B3264&lt;&gt;"",COUNTIF(Buildings!B:B,B3264)=0),TRUE,FALSE)</f>
        <v>0</v>
      </c>
    </row>
    <row r="3265" spans="1:11" s="3" customFormat="1" ht="16.5" customHeight="1">
      <c r="A3265" s="96"/>
      <c r="B3265" s="199"/>
      <c r="C3265" s="200"/>
      <c r="D3265" s="200"/>
      <c r="E3265" s="200"/>
      <c r="F3265" s="201"/>
      <c r="G3265" s="197" t="str">
        <f t="shared" si="100"/>
        <v/>
      </c>
      <c r="H3265" s="203"/>
      <c r="I3265" s="97"/>
      <c r="J3265" s="3" t="b">
        <f t="shared" si="101"/>
        <v>0</v>
      </c>
      <c r="K3265" s="1" t="b">
        <f>IF(AND(B3265&lt;&gt;"",COUNTIF(Buildings!B:B,B3265)=0),TRUE,FALSE)</f>
        <v>0</v>
      </c>
    </row>
    <row r="3266" spans="1:11" s="3" customFormat="1" ht="16.5" customHeight="1">
      <c r="A3266" s="96"/>
      <c r="B3266" s="194"/>
      <c r="C3266" s="195"/>
      <c r="D3266" s="195"/>
      <c r="E3266" s="195"/>
      <c r="F3266" s="196"/>
      <c r="G3266" s="197" t="str">
        <f t="shared" si="100"/>
        <v/>
      </c>
      <c r="H3266" s="203"/>
      <c r="I3266" s="97"/>
      <c r="J3266" s="3" t="b">
        <f t="shared" si="101"/>
        <v>0</v>
      </c>
      <c r="K3266" s="1" t="b">
        <f>IF(AND(B3266&lt;&gt;"",COUNTIF(Buildings!B:B,B3266)=0),TRUE,FALSE)</f>
        <v>0</v>
      </c>
    </row>
    <row r="3267" spans="1:11" s="3" customFormat="1" ht="16.5" customHeight="1">
      <c r="A3267" s="96"/>
      <c r="B3267" s="199"/>
      <c r="C3267" s="200"/>
      <c r="D3267" s="200"/>
      <c r="E3267" s="200"/>
      <c r="F3267" s="201"/>
      <c r="G3267" s="197" t="str">
        <f t="shared" si="100"/>
        <v/>
      </c>
      <c r="H3267" s="203"/>
      <c r="I3267" s="97"/>
      <c r="J3267" s="3" t="b">
        <f t="shared" si="101"/>
        <v>0</v>
      </c>
      <c r="K3267" s="1" t="b">
        <f>IF(AND(B3267&lt;&gt;"",COUNTIF(Buildings!B:B,B3267)=0),TRUE,FALSE)</f>
        <v>0</v>
      </c>
    </row>
    <row r="3268" spans="1:11" s="3" customFormat="1" ht="16.5" customHeight="1">
      <c r="A3268" s="96"/>
      <c r="B3268" s="194"/>
      <c r="C3268" s="195"/>
      <c r="D3268" s="195"/>
      <c r="E3268" s="195"/>
      <c r="F3268" s="196"/>
      <c r="G3268" s="197" t="str">
        <f t="shared" ref="G3268:G3331" si="102">IF(F3268="","",F3268)</f>
        <v/>
      </c>
      <c r="H3268" s="203"/>
      <c r="I3268" s="97"/>
      <c r="J3268" s="3" t="b">
        <f t="shared" ref="J3268:J3331" si="103">IF(F3268=G3268,FALSE,TRUE)</f>
        <v>0</v>
      </c>
      <c r="K3268" s="1" t="b">
        <f>IF(AND(B3268&lt;&gt;"",COUNTIF(Buildings!B:B,B3268)=0),TRUE,FALSE)</f>
        <v>0</v>
      </c>
    </row>
    <row r="3269" spans="1:11" s="3" customFormat="1" ht="16.5" customHeight="1">
      <c r="A3269" s="96"/>
      <c r="B3269" s="199"/>
      <c r="C3269" s="200"/>
      <c r="D3269" s="200"/>
      <c r="E3269" s="200"/>
      <c r="F3269" s="201"/>
      <c r="G3269" s="197" t="str">
        <f t="shared" si="102"/>
        <v/>
      </c>
      <c r="H3269" s="203"/>
      <c r="I3269" s="97"/>
      <c r="J3269" s="3" t="b">
        <f t="shared" si="103"/>
        <v>0</v>
      </c>
      <c r="K3269" s="1" t="b">
        <f>IF(AND(B3269&lt;&gt;"",COUNTIF(Buildings!B:B,B3269)=0),TRUE,FALSE)</f>
        <v>0</v>
      </c>
    </row>
    <row r="3270" spans="1:11" s="3" customFormat="1" ht="16.5" customHeight="1">
      <c r="A3270" s="96"/>
      <c r="B3270" s="194"/>
      <c r="C3270" s="195"/>
      <c r="D3270" s="195"/>
      <c r="E3270" s="195"/>
      <c r="F3270" s="196"/>
      <c r="G3270" s="197" t="str">
        <f t="shared" si="102"/>
        <v/>
      </c>
      <c r="H3270" s="203"/>
      <c r="I3270" s="97"/>
      <c r="J3270" s="3" t="b">
        <f t="shared" si="103"/>
        <v>0</v>
      </c>
      <c r="K3270" s="1" t="b">
        <f>IF(AND(B3270&lt;&gt;"",COUNTIF(Buildings!B:B,B3270)=0),TRUE,FALSE)</f>
        <v>0</v>
      </c>
    </row>
    <row r="3271" spans="1:11" s="3" customFormat="1" ht="16.5" customHeight="1">
      <c r="A3271" s="96"/>
      <c r="B3271" s="199"/>
      <c r="C3271" s="200"/>
      <c r="D3271" s="200"/>
      <c r="E3271" s="200"/>
      <c r="F3271" s="201"/>
      <c r="G3271" s="197" t="str">
        <f t="shared" si="102"/>
        <v/>
      </c>
      <c r="H3271" s="203"/>
      <c r="I3271" s="97"/>
      <c r="J3271" s="3" t="b">
        <f t="shared" si="103"/>
        <v>0</v>
      </c>
      <c r="K3271" s="1" t="b">
        <f>IF(AND(B3271&lt;&gt;"",COUNTIF(Buildings!B:B,B3271)=0),TRUE,FALSE)</f>
        <v>0</v>
      </c>
    </row>
    <row r="3272" spans="1:11" s="3" customFormat="1" ht="16.5" customHeight="1">
      <c r="A3272" s="96"/>
      <c r="B3272" s="194"/>
      <c r="C3272" s="195"/>
      <c r="D3272" s="195"/>
      <c r="E3272" s="195"/>
      <c r="F3272" s="196"/>
      <c r="G3272" s="197" t="str">
        <f t="shared" si="102"/>
        <v/>
      </c>
      <c r="H3272" s="203"/>
      <c r="I3272" s="97"/>
      <c r="J3272" s="3" t="b">
        <f t="shared" si="103"/>
        <v>0</v>
      </c>
      <c r="K3272" s="1" t="b">
        <f>IF(AND(B3272&lt;&gt;"",COUNTIF(Buildings!B:B,B3272)=0),TRUE,FALSE)</f>
        <v>0</v>
      </c>
    </row>
    <row r="3273" spans="1:11" s="3" customFormat="1" ht="16.5" customHeight="1">
      <c r="A3273" s="96"/>
      <c r="B3273" s="199"/>
      <c r="C3273" s="200"/>
      <c r="D3273" s="200"/>
      <c r="E3273" s="200"/>
      <c r="F3273" s="201"/>
      <c r="G3273" s="197" t="str">
        <f t="shared" si="102"/>
        <v/>
      </c>
      <c r="H3273" s="203"/>
      <c r="I3273" s="97"/>
      <c r="J3273" s="3" t="b">
        <f t="shared" si="103"/>
        <v>0</v>
      </c>
      <c r="K3273" s="1" t="b">
        <f>IF(AND(B3273&lt;&gt;"",COUNTIF(Buildings!B:B,B3273)=0),TRUE,FALSE)</f>
        <v>0</v>
      </c>
    </row>
    <row r="3274" spans="1:11" s="3" customFormat="1" ht="16.5" customHeight="1">
      <c r="A3274" s="96"/>
      <c r="B3274" s="194"/>
      <c r="C3274" s="195"/>
      <c r="D3274" s="195"/>
      <c r="E3274" s="195"/>
      <c r="F3274" s="196"/>
      <c r="G3274" s="197" t="str">
        <f t="shared" si="102"/>
        <v/>
      </c>
      <c r="H3274" s="203"/>
      <c r="I3274" s="97"/>
      <c r="J3274" s="3" t="b">
        <f t="shared" si="103"/>
        <v>0</v>
      </c>
      <c r="K3274" s="1" t="b">
        <f>IF(AND(B3274&lt;&gt;"",COUNTIF(Buildings!B:B,B3274)=0),TRUE,FALSE)</f>
        <v>0</v>
      </c>
    </row>
    <row r="3275" spans="1:11" s="3" customFormat="1" ht="16.5" customHeight="1">
      <c r="A3275" s="96"/>
      <c r="B3275" s="199"/>
      <c r="C3275" s="200"/>
      <c r="D3275" s="200"/>
      <c r="E3275" s="200"/>
      <c r="F3275" s="201"/>
      <c r="G3275" s="197" t="str">
        <f t="shared" si="102"/>
        <v/>
      </c>
      <c r="H3275" s="203"/>
      <c r="I3275" s="97"/>
      <c r="J3275" s="3" t="b">
        <f t="shared" si="103"/>
        <v>0</v>
      </c>
      <c r="K3275" s="1" t="b">
        <f>IF(AND(B3275&lt;&gt;"",COUNTIF(Buildings!B:B,B3275)=0),TRUE,FALSE)</f>
        <v>0</v>
      </c>
    </row>
    <row r="3276" spans="1:11" s="3" customFormat="1" ht="16.5" customHeight="1">
      <c r="A3276" s="96"/>
      <c r="B3276" s="194"/>
      <c r="C3276" s="195"/>
      <c r="D3276" s="195"/>
      <c r="E3276" s="195"/>
      <c r="F3276" s="196"/>
      <c r="G3276" s="197" t="str">
        <f t="shared" si="102"/>
        <v/>
      </c>
      <c r="H3276" s="203"/>
      <c r="I3276" s="97"/>
      <c r="J3276" s="3" t="b">
        <f t="shared" si="103"/>
        <v>0</v>
      </c>
      <c r="K3276" s="1" t="b">
        <f>IF(AND(B3276&lt;&gt;"",COUNTIF(Buildings!B:B,B3276)=0),TRUE,FALSE)</f>
        <v>0</v>
      </c>
    </row>
    <row r="3277" spans="1:11" s="3" customFormat="1" ht="16.5" customHeight="1">
      <c r="A3277" s="96"/>
      <c r="B3277" s="199"/>
      <c r="C3277" s="200"/>
      <c r="D3277" s="200"/>
      <c r="E3277" s="200"/>
      <c r="F3277" s="201"/>
      <c r="G3277" s="197" t="str">
        <f t="shared" si="102"/>
        <v/>
      </c>
      <c r="H3277" s="203"/>
      <c r="I3277" s="97"/>
      <c r="J3277" s="3" t="b">
        <f t="shared" si="103"/>
        <v>0</v>
      </c>
      <c r="K3277" s="1" t="b">
        <f>IF(AND(B3277&lt;&gt;"",COUNTIF(Buildings!B:B,B3277)=0),TRUE,FALSE)</f>
        <v>0</v>
      </c>
    </row>
    <row r="3278" spans="1:11" s="3" customFormat="1" ht="16.5" customHeight="1">
      <c r="A3278" s="96"/>
      <c r="B3278" s="194"/>
      <c r="C3278" s="195"/>
      <c r="D3278" s="195"/>
      <c r="E3278" s="195"/>
      <c r="F3278" s="196"/>
      <c r="G3278" s="197" t="str">
        <f t="shared" si="102"/>
        <v/>
      </c>
      <c r="H3278" s="203"/>
      <c r="I3278" s="97"/>
      <c r="J3278" s="3" t="b">
        <f t="shared" si="103"/>
        <v>0</v>
      </c>
      <c r="K3278" s="1" t="b">
        <f>IF(AND(B3278&lt;&gt;"",COUNTIF(Buildings!B:B,B3278)=0),TRUE,FALSE)</f>
        <v>0</v>
      </c>
    </row>
    <row r="3279" spans="1:11" s="3" customFormat="1" ht="16.5" customHeight="1">
      <c r="A3279" s="96"/>
      <c r="B3279" s="199"/>
      <c r="C3279" s="200"/>
      <c r="D3279" s="200"/>
      <c r="E3279" s="200"/>
      <c r="F3279" s="201"/>
      <c r="G3279" s="197" t="str">
        <f t="shared" si="102"/>
        <v/>
      </c>
      <c r="H3279" s="203"/>
      <c r="I3279" s="97"/>
      <c r="J3279" s="3" t="b">
        <f t="shared" si="103"/>
        <v>0</v>
      </c>
      <c r="K3279" s="1" t="b">
        <f>IF(AND(B3279&lt;&gt;"",COUNTIF(Buildings!B:B,B3279)=0),TRUE,FALSE)</f>
        <v>0</v>
      </c>
    </row>
    <row r="3280" spans="1:11" s="3" customFormat="1" ht="16.5" customHeight="1">
      <c r="A3280" s="96"/>
      <c r="B3280" s="194"/>
      <c r="C3280" s="195"/>
      <c r="D3280" s="195"/>
      <c r="E3280" s="195"/>
      <c r="F3280" s="196"/>
      <c r="G3280" s="197" t="str">
        <f t="shared" si="102"/>
        <v/>
      </c>
      <c r="H3280" s="203"/>
      <c r="I3280" s="97"/>
      <c r="J3280" s="3" t="b">
        <f t="shared" si="103"/>
        <v>0</v>
      </c>
      <c r="K3280" s="1" t="b">
        <f>IF(AND(B3280&lt;&gt;"",COUNTIF(Buildings!B:B,B3280)=0),TRUE,FALSE)</f>
        <v>0</v>
      </c>
    </row>
    <row r="3281" spans="1:11" s="3" customFormat="1" ht="16.5" customHeight="1">
      <c r="A3281" s="96"/>
      <c r="B3281" s="199"/>
      <c r="C3281" s="200"/>
      <c r="D3281" s="200"/>
      <c r="E3281" s="200"/>
      <c r="F3281" s="201"/>
      <c r="G3281" s="197" t="str">
        <f t="shared" si="102"/>
        <v/>
      </c>
      <c r="H3281" s="203"/>
      <c r="I3281" s="97"/>
      <c r="J3281" s="3" t="b">
        <f t="shared" si="103"/>
        <v>0</v>
      </c>
      <c r="K3281" s="1" t="b">
        <f>IF(AND(B3281&lt;&gt;"",COUNTIF(Buildings!B:B,B3281)=0),TRUE,FALSE)</f>
        <v>0</v>
      </c>
    </row>
    <row r="3282" spans="1:11" s="3" customFormat="1" ht="16.5" customHeight="1">
      <c r="A3282" s="96"/>
      <c r="B3282" s="194"/>
      <c r="C3282" s="195"/>
      <c r="D3282" s="195"/>
      <c r="E3282" s="195"/>
      <c r="F3282" s="196"/>
      <c r="G3282" s="197" t="str">
        <f t="shared" si="102"/>
        <v/>
      </c>
      <c r="H3282" s="203"/>
      <c r="I3282" s="97"/>
      <c r="J3282" s="3" t="b">
        <f t="shared" si="103"/>
        <v>0</v>
      </c>
      <c r="K3282" s="1" t="b">
        <f>IF(AND(B3282&lt;&gt;"",COUNTIF(Buildings!B:B,B3282)=0),TRUE,FALSE)</f>
        <v>0</v>
      </c>
    </row>
    <row r="3283" spans="1:11" s="3" customFormat="1" ht="16.5" customHeight="1">
      <c r="A3283" s="96"/>
      <c r="B3283" s="199"/>
      <c r="C3283" s="200"/>
      <c r="D3283" s="200"/>
      <c r="E3283" s="200"/>
      <c r="F3283" s="201"/>
      <c r="G3283" s="197" t="str">
        <f t="shared" si="102"/>
        <v/>
      </c>
      <c r="H3283" s="203"/>
      <c r="I3283" s="97"/>
      <c r="J3283" s="3" t="b">
        <f t="shared" si="103"/>
        <v>0</v>
      </c>
      <c r="K3283" s="1" t="b">
        <f>IF(AND(B3283&lt;&gt;"",COUNTIF(Buildings!B:B,B3283)=0),TRUE,FALSE)</f>
        <v>0</v>
      </c>
    </row>
    <row r="3284" spans="1:11" s="3" customFormat="1" ht="16.5" customHeight="1">
      <c r="A3284" s="96"/>
      <c r="B3284" s="194"/>
      <c r="C3284" s="195"/>
      <c r="D3284" s="195"/>
      <c r="E3284" s="195"/>
      <c r="F3284" s="196"/>
      <c r="G3284" s="197" t="str">
        <f t="shared" si="102"/>
        <v/>
      </c>
      <c r="H3284" s="203"/>
      <c r="I3284" s="97"/>
      <c r="J3284" s="3" t="b">
        <f t="shared" si="103"/>
        <v>0</v>
      </c>
      <c r="K3284" s="1" t="b">
        <f>IF(AND(B3284&lt;&gt;"",COUNTIF(Buildings!B:B,B3284)=0),TRUE,FALSE)</f>
        <v>0</v>
      </c>
    </row>
    <row r="3285" spans="1:11" s="3" customFormat="1" ht="16.5" customHeight="1">
      <c r="A3285" s="96"/>
      <c r="B3285" s="199"/>
      <c r="C3285" s="200"/>
      <c r="D3285" s="200"/>
      <c r="E3285" s="200"/>
      <c r="F3285" s="201"/>
      <c r="G3285" s="197" t="str">
        <f t="shared" si="102"/>
        <v/>
      </c>
      <c r="H3285" s="203"/>
      <c r="I3285" s="97"/>
      <c r="J3285" s="3" t="b">
        <f t="shared" si="103"/>
        <v>0</v>
      </c>
      <c r="K3285" s="1" t="b">
        <f>IF(AND(B3285&lt;&gt;"",COUNTIF(Buildings!B:B,B3285)=0),TRUE,FALSE)</f>
        <v>0</v>
      </c>
    </row>
    <row r="3286" spans="1:11" s="3" customFormat="1" ht="16.5" customHeight="1">
      <c r="A3286" s="96"/>
      <c r="B3286" s="194"/>
      <c r="C3286" s="195"/>
      <c r="D3286" s="195"/>
      <c r="E3286" s="195"/>
      <c r="F3286" s="196"/>
      <c r="G3286" s="197" t="str">
        <f t="shared" si="102"/>
        <v/>
      </c>
      <c r="H3286" s="203"/>
      <c r="I3286" s="97"/>
      <c r="J3286" s="3" t="b">
        <f t="shared" si="103"/>
        <v>0</v>
      </c>
      <c r="K3286" s="1" t="b">
        <f>IF(AND(B3286&lt;&gt;"",COUNTIF(Buildings!B:B,B3286)=0),TRUE,FALSE)</f>
        <v>0</v>
      </c>
    </row>
    <row r="3287" spans="1:11" s="3" customFormat="1" ht="16.5" customHeight="1">
      <c r="A3287" s="96"/>
      <c r="B3287" s="199"/>
      <c r="C3287" s="200"/>
      <c r="D3287" s="200"/>
      <c r="E3287" s="200"/>
      <c r="F3287" s="201"/>
      <c r="G3287" s="197" t="str">
        <f t="shared" si="102"/>
        <v/>
      </c>
      <c r="H3287" s="203"/>
      <c r="I3287" s="97"/>
      <c r="J3287" s="3" t="b">
        <f t="shared" si="103"/>
        <v>0</v>
      </c>
      <c r="K3287" s="1" t="b">
        <f>IF(AND(B3287&lt;&gt;"",COUNTIF(Buildings!B:B,B3287)=0),TRUE,FALSE)</f>
        <v>0</v>
      </c>
    </row>
    <row r="3288" spans="1:11" s="3" customFormat="1" ht="16.5" customHeight="1">
      <c r="A3288" s="96"/>
      <c r="B3288" s="194"/>
      <c r="C3288" s="195"/>
      <c r="D3288" s="195"/>
      <c r="E3288" s="195"/>
      <c r="F3288" s="196"/>
      <c r="G3288" s="197" t="str">
        <f t="shared" si="102"/>
        <v/>
      </c>
      <c r="H3288" s="203"/>
      <c r="I3288" s="97"/>
      <c r="J3288" s="3" t="b">
        <f t="shared" si="103"/>
        <v>0</v>
      </c>
      <c r="K3288" s="1" t="b">
        <f>IF(AND(B3288&lt;&gt;"",COUNTIF(Buildings!B:B,B3288)=0),TRUE,FALSE)</f>
        <v>0</v>
      </c>
    </row>
    <row r="3289" spans="1:11" s="3" customFormat="1" ht="16.5" customHeight="1">
      <c r="A3289" s="96"/>
      <c r="B3289" s="199"/>
      <c r="C3289" s="200"/>
      <c r="D3289" s="200"/>
      <c r="E3289" s="200"/>
      <c r="F3289" s="201"/>
      <c r="G3289" s="197" t="str">
        <f t="shared" si="102"/>
        <v/>
      </c>
      <c r="H3289" s="203"/>
      <c r="I3289" s="97"/>
      <c r="J3289" s="3" t="b">
        <f t="shared" si="103"/>
        <v>0</v>
      </c>
      <c r="K3289" s="1" t="b">
        <f>IF(AND(B3289&lt;&gt;"",COUNTIF(Buildings!B:B,B3289)=0),TRUE,FALSE)</f>
        <v>0</v>
      </c>
    </row>
    <row r="3290" spans="1:11" s="3" customFormat="1" ht="16.5" customHeight="1">
      <c r="A3290" s="96"/>
      <c r="B3290" s="194"/>
      <c r="C3290" s="195"/>
      <c r="D3290" s="195"/>
      <c r="E3290" s="195"/>
      <c r="F3290" s="196"/>
      <c r="G3290" s="197" t="str">
        <f t="shared" si="102"/>
        <v/>
      </c>
      <c r="H3290" s="203"/>
      <c r="I3290" s="97"/>
      <c r="J3290" s="3" t="b">
        <f t="shared" si="103"/>
        <v>0</v>
      </c>
      <c r="K3290" s="1" t="b">
        <f>IF(AND(B3290&lt;&gt;"",COUNTIF(Buildings!B:B,B3290)=0),TRUE,FALSE)</f>
        <v>0</v>
      </c>
    </row>
    <row r="3291" spans="1:11" s="3" customFormat="1" ht="16.5" customHeight="1">
      <c r="A3291" s="96"/>
      <c r="B3291" s="199"/>
      <c r="C3291" s="200"/>
      <c r="D3291" s="200"/>
      <c r="E3291" s="200"/>
      <c r="F3291" s="201"/>
      <c r="G3291" s="197" t="str">
        <f t="shared" si="102"/>
        <v/>
      </c>
      <c r="H3291" s="203"/>
      <c r="I3291" s="97"/>
      <c r="J3291" s="3" t="b">
        <f t="shared" si="103"/>
        <v>0</v>
      </c>
      <c r="K3291" s="1" t="b">
        <f>IF(AND(B3291&lt;&gt;"",COUNTIF(Buildings!B:B,B3291)=0),TRUE,FALSE)</f>
        <v>0</v>
      </c>
    </row>
    <row r="3292" spans="1:11" s="3" customFormat="1" ht="16.5" customHeight="1">
      <c r="A3292" s="96"/>
      <c r="B3292" s="194"/>
      <c r="C3292" s="195"/>
      <c r="D3292" s="195"/>
      <c r="E3292" s="195"/>
      <c r="F3292" s="196"/>
      <c r="G3292" s="197" t="str">
        <f t="shared" si="102"/>
        <v/>
      </c>
      <c r="H3292" s="203"/>
      <c r="I3292" s="97"/>
      <c r="J3292" s="3" t="b">
        <f t="shared" si="103"/>
        <v>0</v>
      </c>
      <c r="K3292" s="1" t="b">
        <f>IF(AND(B3292&lt;&gt;"",COUNTIF(Buildings!B:B,B3292)=0),TRUE,FALSE)</f>
        <v>0</v>
      </c>
    </row>
    <row r="3293" spans="1:11" s="3" customFormat="1" ht="16.5" customHeight="1">
      <c r="A3293" s="96"/>
      <c r="B3293" s="199"/>
      <c r="C3293" s="200"/>
      <c r="D3293" s="200"/>
      <c r="E3293" s="200"/>
      <c r="F3293" s="201"/>
      <c r="G3293" s="197" t="str">
        <f t="shared" si="102"/>
        <v/>
      </c>
      <c r="H3293" s="203"/>
      <c r="I3293" s="97"/>
      <c r="J3293" s="3" t="b">
        <f t="shared" si="103"/>
        <v>0</v>
      </c>
      <c r="K3293" s="1" t="b">
        <f>IF(AND(B3293&lt;&gt;"",COUNTIF(Buildings!B:B,B3293)=0),TRUE,FALSE)</f>
        <v>0</v>
      </c>
    </row>
    <row r="3294" spans="1:11" s="3" customFormat="1" ht="16.5" customHeight="1">
      <c r="A3294" s="96"/>
      <c r="B3294" s="194"/>
      <c r="C3294" s="195"/>
      <c r="D3294" s="195"/>
      <c r="E3294" s="195"/>
      <c r="F3294" s="196"/>
      <c r="G3294" s="197" t="str">
        <f t="shared" si="102"/>
        <v/>
      </c>
      <c r="H3294" s="203"/>
      <c r="I3294" s="97"/>
      <c r="J3294" s="3" t="b">
        <f t="shared" si="103"/>
        <v>0</v>
      </c>
      <c r="K3294" s="1" t="b">
        <f>IF(AND(B3294&lt;&gt;"",COUNTIF(Buildings!B:B,B3294)=0),TRUE,FALSE)</f>
        <v>0</v>
      </c>
    </row>
    <row r="3295" spans="1:11" s="3" customFormat="1" ht="16.5" customHeight="1">
      <c r="A3295" s="96"/>
      <c r="B3295" s="199"/>
      <c r="C3295" s="200"/>
      <c r="D3295" s="200"/>
      <c r="E3295" s="200"/>
      <c r="F3295" s="201"/>
      <c r="G3295" s="197" t="str">
        <f t="shared" si="102"/>
        <v/>
      </c>
      <c r="H3295" s="203"/>
      <c r="I3295" s="97"/>
      <c r="J3295" s="3" t="b">
        <f t="shared" si="103"/>
        <v>0</v>
      </c>
      <c r="K3295" s="1" t="b">
        <f>IF(AND(B3295&lt;&gt;"",COUNTIF(Buildings!B:B,B3295)=0),TRUE,FALSE)</f>
        <v>0</v>
      </c>
    </row>
    <row r="3296" spans="1:11" s="3" customFormat="1" ht="16.5" customHeight="1">
      <c r="A3296" s="96"/>
      <c r="B3296" s="194"/>
      <c r="C3296" s="195"/>
      <c r="D3296" s="195"/>
      <c r="E3296" s="195"/>
      <c r="F3296" s="196"/>
      <c r="G3296" s="197" t="str">
        <f t="shared" si="102"/>
        <v/>
      </c>
      <c r="H3296" s="203"/>
      <c r="I3296" s="97"/>
      <c r="J3296" s="3" t="b">
        <f t="shared" si="103"/>
        <v>0</v>
      </c>
      <c r="K3296" s="1" t="b">
        <f>IF(AND(B3296&lt;&gt;"",COUNTIF(Buildings!B:B,B3296)=0),TRUE,FALSE)</f>
        <v>0</v>
      </c>
    </row>
    <row r="3297" spans="1:11" s="3" customFormat="1" ht="16.5" customHeight="1">
      <c r="A3297" s="96"/>
      <c r="B3297" s="199"/>
      <c r="C3297" s="200"/>
      <c r="D3297" s="200"/>
      <c r="E3297" s="200"/>
      <c r="F3297" s="201"/>
      <c r="G3297" s="197" t="str">
        <f t="shared" si="102"/>
        <v/>
      </c>
      <c r="H3297" s="203"/>
      <c r="I3297" s="97"/>
      <c r="J3297" s="3" t="b">
        <f t="shared" si="103"/>
        <v>0</v>
      </c>
      <c r="K3297" s="1" t="b">
        <f>IF(AND(B3297&lt;&gt;"",COUNTIF(Buildings!B:B,B3297)=0),TRUE,FALSE)</f>
        <v>0</v>
      </c>
    </row>
    <row r="3298" spans="1:11" s="3" customFormat="1" ht="16.5" customHeight="1">
      <c r="A3298" s="96"/>
      <c r="B3298" s="194"/>
      <c r="C3298" s="195"/>
      <c r="D3298" s="195"/>
      <c r="E3298" s="195"/>
      <c r="F3298" s="196"/>
      <c r="G3298" s="197" t="str">
        <f t="shared" si="102"/>
        <v/>
      </c>
      <c r="H3298" s="203"/>
      <c r="I3298" s="97"/>
      <c r="J3298" s="3" t="b">
        <f t="shared" si="103"/>
        <v>0</v>
      </c>
      <c r="K3298" s="1" t="b">
        <f>IF(AND(B3298&lt;&gt;"",COUNTIF(Buildings!B:B,B3298)=0),TRUE,FALSE)</f>
        <v>0</v>
      </c>
    </row>
    <row r="3299" spans="1:11" s="3" customFormat="1" ht="16.5" customHeight="1">
      <c r="A3299" s="96"/>
      <c r="B3299" s="199"/>
      <c r="C3299" s="200"/>
      <c r="D3299" s="200"/>
      <c r="E3299" s="200"/>
      <c r="F3299" s="201"/>
      <c r="G3299" s="197" t="str">
        <f t="shared" si="102"/>
        <v/>
      </c>
      <c r="H3299" s="203"/>
      <c r="I3299" s="97"/>
      <c r="J3299" s="3" t="b">
        <f t="shared" si="103"/>
        <v>0</v>
      </c>
      <c r="K3299" s="1" t="b">
        <f>IF(AND(B3299&lt;&gt;"",COUNTIF(Buildings!B:B,B3299)=0),TRUE,FALSE)</f>
        <v>0</v>
      </c>
    </row>
    <row r="3300" spans="1:11" s="3" customFormat="1" ht="16.5" customHeight="1">
      <c r="A3300" s="96"/>
      <c r="B3300" s="194"/>
      <c r="C3300" s="195"/>
      <c r="D3300" s="195"/>
      <c r="E3300" s="195"/>
      <c r="F3300" s="196"/>
      <c r="G3300" s="197" t="str">
        <f t="shared" si="102"/>
        <v/>
      </c>
      <c r="H3300" s="203"/>
      <c r="I3300" s="97"/>
      <c r="J3300" s="3" t="b">
        <f t="shared" si="103"/>
        <v>0</v>
      </c>
      <c r="K3300" s="1" t="b">
        <f>IF(AND(B3300&lt;&gt;"",COUNTIF(Buildings!B:B,B3300)=0),TRUE,FALSE)</f>
        <v>0</v>
      </c>
    </row>
    <row r="3301" spans="1:11" s="3" customFormat="1" ht="16.5" customHeight="1">
      <c r="A3301" s="96"/>
      <c r="B3301" s="199"/>
      <c r="C3301" s="200"/>
      <c r="D3301" s="200"/>
      <c r="E3301" s="200"/>
      <c r="F3301" s="201"/>
      <c r="G3301" s="197" t="str">
        <f t="shared" si="102"/>
        <v/>
      </c>
      <c r="H3301" s="203"/>
      <c r="I3301" s="97"/>
      <c r="J3301" s="3" t="b">
        <f t="shared" si="103"/>
        <v>0</v>
      </c>
      <c r="K3301" s="1" t="b">
        <f>IF(AND(B3301&lt;&gt;"",COUNTIF(Buildings!B:B,B3301)=0),TRUE,FALSE)</f>
        <v>0</v>
      </c>
    </row>
    <row r="3302" spans="1:11" s="3" customFormat="1" ht="16.5" customHeight="1">
      <c r="A3302" s="96"/>
      <c r="B3302" s="194"/>
      <c r="C3302" s="195"/>
      <c r="D3302" s="195"/>
      <c r="E3302" s="195"/>
      <c r="F3302" s="196"/>
      <c r="G3302" s="197" t="str">
        <f t="shared" si="102"/>
        <v/>
      </c>
      <c r="H3302" s="203"/>
      <c r="I3302" s="97"/>
      <c r="J3302" s="3" t="b">
        <f t="shared" si="103"/>
        <v>0</v>
      </c>
      <c r="K3302" s="1" t="b">
        <f>IF(AND(B3302&lt;&gt;"",COUNTIF(Buildings!B:B,B3302)=0),TRUE,FALSE)</f>
        <v>0</v>
      </c>
    </row>
    <row r="3303" spans="1:11" s="3" customFormat="1" ht="16.5" customHeight="1">
      <c r="A3303" s="96"/>
      <c r="B3303" s="199"/>
      <c r="C3303" s="200"/>
      <c r="D3303" s="200"/>
      <c r="E3303" s="200"/>
      <c r="F3303" s="201"/>
      <c r="G3303" s="197" t="str">
        <f t="shared" si="102"/>
        <v/>
      </c>
      <c r="H3303" s="203"/>
      <c r="I3303" s="97"/>
      <c r="J3303" s="3" t="b">
        <f t="shared" si="103"/>
        <v>0</v>
      </c>
      <c r="K3303" s="1" t="b">
        <f>IF(AND(B3303&lt;&gt;"",COUNTIF(Buildings!B:B,B3303)=0),TRUE,FALSE)</f>
        <v>0</v>
      </c>
    </row>
    <row r="3304" spans="1:11" s="3" customFormat="1" ht="16.5" customHeight="1">
      <c r="A3304" s="96"/>
      <c r="B3304" s="194"/>
      <c r="C3304" s="195"/>
      <c r="D3304" s="195"/>
      <c r="E3304" s="195"/>
      <c r="F3304" s="196"/>
      <c r="G3304" s="197" t="str">
        <f t="shared" si="102"/>
        <v/>
      </c>
      <c r="H3304" s="203"/>
      <c r="I3304" s="97"/>
      <c r="J3304" s="3" t="b">
        <f t="shared" si="103"/>
        <v>0</v>
      </c>
      <c r="K3304" s="1" t="b">
        <f>IF(AND(B3304&lt;&gt;"",COUNTIF(Buildings!B:B,B3304)=0),TRUE,FALSE)</f>
        <v>0</v>
      </c>
    </row>
    <row r="3305" spans="1:11" s="3" customFormat="1" ht="16.5" customHeight="1">
      <c r="A3305" s="96"/>
      <c r="B3305" s="199"/>
      <c r="C3305" s="200"/>
      <c r="D3305" s="200"/>
      <c r="E3305" s="200"/>
      <c r="F3305" s="201"/>
      <c r="G3305" s="197" t="str">
        <f t="shared" si="102"/>
        <v/>
      </c>
      <c r="H3305" s="203"/>
      <c r="I3305" s="97"/>
      <c r="J3305" s="3" t="b">
        <f t="shared" si="103"/>
        <v>0</v>
      </c>
      <c r="K3305" s="1" t="b">
        <f>IF(AND(B3305&lt;&gt;"",COUNTIF(Buildings!B:B,B3305)=0),TRUE,FALSE)</f>
        <v>0</v>
      </c>
    </row>
    <row r="3306" spans="1:11" s="3" customFormat="1" ht="16.5" customHeight="1">
      <c r="A3306" s="96"/>
      <c r="B3306" s="194"/>
      <c r="C3306" s="195"/>
      <c r="D3306" s="195"/>
      <c r="E3306" s="195"/>
      <c r="F3306" s="196"/>
      <c r="G3306" s="197" t="str">
        <f t="shared" si="102"/>
        <v/>
      </c>
      <c r="H3306" s="203"/>
      <c r="I3306" s="97"/>
      <c r="J3306" s="3" t="b">
        <f t="shared" si="103"/>
        <v>0</v>
      </c>
      <c r="K3306" s="1" t="b">
        <f>IF(AND(B3306&lt;&gt;"",COUNTIF(Buildings!B:B,B3306)=0),TRUE,FALSE)</f>
        <v>0</v>
      </c>
    </row>
    <row r="3307" spans="1:11" s="3" customFormat="1" ht="16.5" customHeight="1">
      <c r="A3307" s="96"/>
      <c r="B3307" s="199"/>
      <c r="C3307" s="200"/>
      <c r="D3307" s="200"/>
      <c r="E3307" s="200"/>
      <c r="F3307" s="201"/>
      <c r="G3307" s="197" t="str">
        <f t="shared" si="102"/>
        <v/>
      </c>
      <c r="H3307" s="203"/>
      <c r="I3307" s="97"/>
      <c r="J3307" s="3" t="b">
        <f t="shared" si="103"/>
        <v>0</v>
      </c>
      <c r="K3307" s="1" t="b">
        <f>IF(AND(B3307&lt;&gt;"",COUNTIF(Buildings!B:B,B3307)=0),TRUE,FALSE)</f>
        <v>0</v>
      </c>
    </row>
    <row r="3308" spans="1:11" s="3" customFormat="1" ht="16.5" customHeight="1">
      <c r="A3308" s="96"/>
      <c r="B3308" s="194"/>
      <c r="C3308" s="195"/>
      <c r="D3308" s="195"/>
      <c r="E3308" s="195"/>
      <c r="F3308" s="196"/>
      <c r="G3308" s="197" t="str">
        <f t="shared" si="102"/>
        <v/>
      </c>
      <c r="H3308" s="203"/>
      <c r="I3308" s="97"/>
      <c r="J3308" s="3" t="b">
        <f t="shared" si="103"/>
        <v>0</v>
      </c>
      <c r="K3308" s="1" t="b">
        <f>IF(AND(B3308&lt;&gt;"",COUNTIF(Buildings!B:B,B3308)=0),TRUE,FALSE)</f>
        <v>0</v>
      </c>
    </row>
    <row r="3309" spans="1:11" s="3" customFormat="1" ht="16.5" customHeight="1">
      <c r="A3309" s="96"/>
      <c r="B3309" s="199"/>
      <c r="C3309" s="200"/>
      <c r="D3309" s="200"/>
      <c r="E3309" s="200"/>
      <c r="F3309" s="201"/>
      <c r="G3309" s="197" t="str">
        <f t="shared" si="102"/>
        <v/>
      </c>
      <c r="H3309" s="203"/>
      <c r="I3309" s="97"/>
      <c r="J3309" s="3" t="b">
        <f t="shared" si="103"/>
        <v>0</v>
      </c>
      <c r="K3309" s="1" t="b">
        <f>IF(AND(B3309&lt;&gt;"",COUNTIF(Buildings!B:B,B3309)=0),TRUE,FALSE)</f>
        <v>0</v>
      </c>
    </row>
    <row r="3310" spans="1:11" s="3" customFormat="1" ht="16.5" customHeight="1">
      <c r="A3310" s="96"/>
      <c r="B3310" s="194"/>
      <c r="C3310" s="195"/>
      <c r="D3310" s="195"/>
      <c r="E3310" s="195"/>
      <c r="F3310" s="196"/>
      <c r="G3310" s="197" t="str">
        <f t="shared" si="102"/>
        <v/>
      </c>
      <c r="H3310" s="203"/>
      <c r="I3310" s="97"/>
      <c r="J3310" s="3" t="b">
        <f t="shared" si="103"/>
        <v>0</v>
      </c>
      <c r="K3310" s="1" t="b">
        <f>IF(AND(B3310&lt;&gt;"",COUNTIF(Buildings!B:B,B3310)=0),TRUE,FALSE)</f>
        <v>0</v>
      </c>
    </row>
    <row r="3311" spans="1:11" s="3" customFormat="1" ht="16.5" customHeight="1">
      <c r="A3311" s="96"/>
      <c r="B3311" s="199"/>
      <c r="C3311" s="200"/>
      <c r="D3311" s="200"/>
      <c r="E3311" s="200"/>
      <c r="F3311" s="201"/>
      <c r="G3311" s="197" t="str">
        <f t="shared" si="102"/>
        <v/>
      </c>
      <c r="H3311" s="203"/>
      <c r="I3311" s="97"/>
      <c r="J3311" s="3" t="b">
        <f t="shared" si="103"/>
        <v>0</v>
      </c>
      <c r="K3311" s="1" t="b">
        <f>IF(AND(B3311&lt;&gt;"",COUNTIF(Buildings!B:B,B3311)=0),TRUE,FALSE)</f>
        <v>0</v>
      </c>
    </row>
    <row r="3312" spans="1:11" s="3" customFormat="1" ht="16.5" customHeight="1">
      <c r="A3312" s="96"/>
      <c r="B3312" s="194"/>
      <c r="C3312" s="195"/>
      <c r="D3312" s="195"/>
      <c r="E3312" s="195"/>
      <c r="F3312" s="196"/>
      <c r="G3312" s="197" t="str">
        <f t="shared" si="102"/>
        <v/>
      </c>
      <c r="H3312" s="203"/>
      <c r="I3312" s="97"/>
      <c r="J3312" s="3" t="b">
        <f t="shared" si="103"/>
        <v>0</v>
      </c>
      <c r="K3312" s="1" t="b">
        <f>IF(AND(B3312&lt;&gt;"",COUNTIF(Buildings!B:B,B3312)=0),TRUE,FALSE)</f>
        <v>0</v>
      </c>
    </row>
    <row r="3313" spans="1:11" s="3" customFormat="1" ht="16.5" customHeight="1">
      <c r="A3313" s="96"/>
      <c r="B3313" s="199"/>
      <c r="C3313" s="200"/>
      <c r="D3313" s="200"/>
      <c r="E3313" s="200"/>
      <c r="F3313" s="201"/>
      <c r="G3313" s="197" t="str">
        <f t="shared" si="102"/>
        <v/>
      </c>
      <c r="H3313" s="203"/>
      <c r="I3313" s="97"/>
      <c r="J3313" s="3" t="b">
        <f t="shared" si="103"/>
        <v>0</v>
      </c>
      <c r="K3313" s="1" t="b">
        <f>IF(AND(B3313&lt;&gt;"",COUNTIF(Buildings!B:B,B3313)=0),TRUE,FALSE)</f>
        <v>0</v>
      </c>
    </row>
    <row r="3314" spans="1:11" s="3" customFormat="1" ht="16.5" customHeight="1">
      <c r="A3314" s="96"/>
      <c r="B3314" s="194"/>
      <c r="C3314" s="195"/>
      <c r="D3314" s="195"/>
      <c r="E3314" s="195"/>
      <c r="F3314" s="196"/>
      <c r="G3314" s="197" t="str">
        <f t="shared" si="102"/>
        <v/>
      </c>
      <c r="H3314" s="203"/>
      <c r="I3314" s="97"/>
      <c r="J3314" s="3" t="b">
        <f t="shared" si="103"/>
        <v>0</v>
      </c>
      <c r="K3314" s="1" t="b">
        <f>IF(AND(B3314&lt;&gt;"",COUNTIF(Buildings!B:B,B3314)=0),TRUE,FALSE)</f>
        <v>0</v>
      </c>
    </row>
    <row r="3315" spans="1:11" s="3" customFormat="1" ht="16.5" customHeight="1">
      <c r="A3315" s="96"/>
      <c r="B3315" s="199"/>
      <c r="C3315" s="200"/>
      <c r="D3315" s="200"/>
      <c r="E3315" s="200"/>
      <c r="F3315" s="201"/>
      <c r="G3315" s="197" t="str">
        <f t="shared" si="102"/>
        <v/>
      </c>
      <c r="H3315" s="203"/>
      <c r="I3315" s="97"/>
      <c r="J3315" s="3" t="b">
        <f t="shared" si="103"/>
        <v>0</v>
      </c>
      <c r="K3315" s="1" t="b">
        <f>IF(AND(B3315&lt;&gt;"",COUNTIF(Buildings!B:B,B3315)=0),TRUE,FALSE)</f>
        <v>0</v>
      </c>
    </row>
    <row r="3316" spans="1:11" s="3" customFormat="1" ht="16.5" customHeight="1">
      <c r="A3316" s="96"/>
      <c r="B3316" s="194"/>
      <c r="C3316" s="195"/>
      <c r="D3316" s="195"/>
      <c r="E3316" s="195"/>
      <c r="F3316" s="196"/>
      <c r="G3316" s="197" t="str">
        <f t="shared" si="102"/>
        <v/>
      </c>
      <c r="H3316" s="203"/>
      <c r="I3316" s="97"/>
      <c r="J3316" s="3" t="b">
        <f t="shared" si="103"/>
        <v>0</v>
      </c>
      <c r="K3316" s="1" t="b">
        <f>IF(AND(B3316&lt;&gt;"",COUNTIF(Buildings!B:B,B3316)=0),TRUE,FALSE)</f>
        <v>0</v>
      </c>
    </row>
    <row r="3317" spans="1:11" s="3" customFormat="1" ht="16.5" customHeight="1">
      <c r="A3317" s="96"/>
      <c r="B3317" s="199"/>
      <c r="C3317" s="200"/>
      <c r="D3317" s="200"/>
      <c r="E3317" s="200"/>
      <c r="F3317" s="201"/>
      <c r="G3317" s="197" t="str">
        <f t="shared" si="102"/>
        <v/>
      </c>
      <c r="H3317" s="203"/>
      <c r="I3317" s="97"/>
      <c r="J3317" s="3" t="b">
        <f t="shared" si="103"/>
        <v>0</v>
      </c>
      <c r="K3317" s="1" t="b">
        <f>IF(AND(B3317&lt;&gt;"",COUNTIF(Buildings!B:B,B3317)=0),TRUE,FALSE)</f>
        <v>0</v>
      </c>
    </row>
    <row r="3318" spans="1:11" s="3" customFormat="1" ht="16.5" customHeight="1">
      <c r="A3318" s="96"/>
      <c r="B3318" s="194"/>
      <c r="C3318" s="195"/>
      <c r="D3318" s="195"/>
      <c r="E3318" s="195"/>
      <c r="F3318" s="196"/>
      <c r="G3318" s="197" t="str">
        <f t="shared" si="102"/>
        <v/>
      </c>
      <c r="H3318" s="203"/>
      <c r="I3318" s="97"/>
      <c r="J3318" s="3" t="b">
        <f t="shared" si="103"/>
        <v>0</v>
      </c>
      <c r="K3318" s="1" t="b">
        <f>IF(AND(B3318&lt;&gt;"",COUNTIF(Buildings!B:B,B3318)=0),TRUE,FALSE)</f>
        <v>0</v>
      </c>
    </row>
    <row r="3319" spans="1:11" s="3" customFormat="1" ht="16.5" customHeight="1">
      <c r="A3319" s="96"/>
      <c r="B3319" s="199"/>
      <c r="C3319" s="200"/>
      <c r="D3319" s="200"/>
      <c r="E3319" s="200"/>
      <c r="F3319" s="201"/>
      <c r="G3319" s="197" t="str">
        <f t="shared" si="102"/>
        <v/>
      </c>
      <c r="H3319" s="203"/>
      <c r="I3319" s="97"/>
      <c r="J3319" s="3" t="b">
        <f t="shared" si="103"/>
        <v>0</v>
      </c>
      <c r="K3319" s="1" t="b">
        <f>IF(AND(B3319&lt;&gt;"",COUNTIF(Buildings!B:B,B3319)=0),TRUE,FALSE)</f>
        <v>0</v>
      </c>
    </row>
    <row r="3320" spans="1:11" s="3" customFormat="1" ht="16.5" customHeight="1">
      <c r="A3320" s="96"/>
      <c r="B3320" s="194"/>
      <c r="C3320" s="195"/>
      <c r="D3320" s="195"/>
      <c r="E3320" s="195"/>
      <c r="F3320" s="196"/>
      <c r="G3320" s="197" t="str">
        <f t="shared" si="102"/>
        <v/>
      </c>
      <c r="H3320" s="203"/>
      <c r="I3320" s="97"/>
      <c r="J3320" s="3" t="b">
        <f t="shared" si="103"/>
        <v>0</v>
      </c>
      <c r="K3320" s="1" t="b">
        <f>IF(AND(B3320&lt;&gt;"",COUNTIF(Buildings!B:B,B3320)=0),TRUE,FALSE)</f>
        <v>0</v>
      </c>
    </row>
    <row r="3321" spans="1:11" s="3" customFormat="1" ht="16.5" customHeight="1">
      <c r="A3321" s="96"/>
      <c r="B3321" s="199"/>
      <c r="C3321" s="200"/>
      <c r="D3321" s="200"/>
      <c r="E3321" s="200"/>
      <c r="F3321" s="201"/>
      <c r="G3321" s="197" t="str">
        <f t="shared" si="102"/>
        <v/>
      </c>
      <c r="H3321" s="203"/>
      <c r="I3321" s="97"/>
      <c r="J3321" s="3" t="b">
        <f t="shared" si="103"/>
        <v>0</v>
      </c>
      <c r="K3321" s="1" t="b">
        <f>IF(AND(B3321&lt;&gt;"",COUNTIF(Buildings!B:B,B3321)=0),TRUE,FALSE)</f>
        <v>0</v>
      </c>
    </row>
    <row r="3322" spans="1:11" s="3" customFormat="1" ht="16.5" customHeight="1">
      <c r="A3322" s="96"/>
      <c r="B3322" s="194"/>
      <c r="C3322" s="195"/>
      <c r="D3322" s="195"/>
      <c r="E3322" s="195"/>
      <c r="F3322" s="196"/>
      <c r="G3322" s="197" t="str">
        <f t="shared" si="102"/>
        <v/>
      </c>
      <c r="H3322" s="203"/>
      <c r="I3322" s="97"/>
      <c r="J3322" s="3" t="b">
        <f t="shared" si="103"/>
        <v>0</v>
      </c>
      <c r="K3322" s="1" t="b">
        <f>IF(AND(B3322&lt;&gt;"",COUNTIF(Buildings!B:B,B3322)=0),TRUE,FALSE)</f>
        <v>0</v>
      </c>
    </row>
    <row r="3323" spans="1:11" s="3" customFormat="1" ht="16.5" customHeight="1">
      <c r="A3323" s="96"/>
      <c r="B3323" s="199"/>
      <c r="C3323" s="200"/>
      <c r="D3323" s="200"/>
      <c r="E3323" s="200"/>
      <c r="F3323" s="201"/>
      <c r="G3323" s="197" t="str">
        <f t="shared" si="102"/>
        <v/>
      </c>
      <c r="H3323" s="203"/>
      <c r="I3323" s="97"/>
      <c r="J3323" s="3" t="b">
        <f t="shared" si="103"/>
        <v>0</v>
      </c>
      <c r="K3323" s="1" t="b">
        <f>IF(AND(B3323&lt;&gt;"",COUNTIF(Buildings!B:B,B3323)=0),TRUE,FALSE)</f>
        <v>0</v>
      </c>
    </row>
    <row r="3324" spans="1:11" s="3" customFormat="1" ht="16.5" customHeight="1">
      <c r="A3324" s="96"/>
      <c r="B3324" s="194"/>
      <c r="C3324" s="195"/>
      <c r="D3324" s="195"/>
      <c r="E3324" s="195"/>
      <c r="F3324" s="196"/>
      <c r="G3324" s="197" t="str">
        <f t="shared" si="102"/>
        <v/>
      </c>
      <c r="H3324" s="203"/>
      <c r="I3324" s="97"/>
      <c r="J3324" s="3" t="b">
        <f t="shared" si="103"/>
        <v>0</v>
      </c>
      <c r="K3324" s="1" t="b">
        <f>IF(AND(B3324&lt;&gt;"",COUNTIF(Buildings!B:B,B3324)=0),TRUE,FALSE)</f>
        <v>0</v>
      </c>
    </row>
    <row r="3325" spans="1:11" s="3" customFormat="1" ht="16.5" customHeight="1">
      <c r="A3325" s="96"/>
      <c r="B3325" s="199"/>
      <c r="C3325" s="200"/>
      <c r="D3325" s="200"/>
      <c r="E3325" s="200"/>
      <c r="F3325" s="201"/>
      <c r="G3325" s="197" t="str">
        <f t="shared" si="102"/>
        <v/>
      </c>
      <c r="H3325" s="203"/>
      <c r="I3325" s="97"/>
      <c r="J3325" s="3" t="b">
        <f t="shared" si="103"/>
        <v>0</v>
      </c>
      <c r="K3325" s="1" t="b">
        <f>IF(AND(B3325&lt;&gt;"",COUNTIF(Buildings!B:B,B3325)=0),TRUE,FALSE)</f>
        <v>0</v>
      </c>
    </row>
    <row r="3326" spans="1:11" s="3" customFormat="1" ht="16.5" customHeight="1">
      <c r="A3326" s="96"/>
      <c r="B3326" s="194"/>
      <c r="C3326" s="195"/>
      <c r="D3326" s="195"/>
      <c r="E3326" s="195"/>
      <c r="F3326" s="196"/>
      <c r="G3326" s="197" t="str">
        <f t="shared" si="102"/>
        <v/>
      </c>
      <c r="H3326" s="203"/>
      <c r="I3326" s="97"/>
      <c r="J3326" s="3" t="b">
        <f t="shared" si="103"/>
        <v>0</v>
      </c>
      <c r="K3326" s="1" t="b">
        <f>IF(AND(B3326&lt;&gt;"",COUNTIF(Buildings!B:B,B3326)=0),TRUE,FALSE)</f>
        <v>0</v>
      </c>
    </row>
    <row r="3327" spans="1:11" s="3" customFormat="1" ht="16.5" customHeight="1">
      <c r="A3327" s="96"/>
      <c r="B3327" s="199"/>
      <c r="C3327" s="200"/>
      <c r="D3327" s="200"/>
      <c r="E3327" s="200"/>
      <c r="F3327" s="201"/>
      <c r="G3327" s="197" t="str">
        <f t="shared" si="102"/>
        <v/>
      </c>
      <c r="H3327" s="203"/>
      <c r="I3327" s="97"/>
      <c r="J3327" s="3" t="b">
        <f t="shared" si="103"/>
        <v>0</v>
      </c>
      <c r="K3327" s="1" t="b">
        <f>IF(AND(B3327&lt;&gt;"",COUNTIF(Buildings!B:B,B3327)=0),TRUE,FALSE)</f>
        <v>0</v>
      </c>
    </row>
    <row r="3328" spans="1:11" s="3" customFormat="1" ht="16.5" customHeight="1">
      <c r="A3328" s="96"/>
      <c r="B3328" s="194"/>
      <c r="C3328" s="195"/>
      <c r="D3328" s="195"/>
      <c r="E3328" s="195"/>
      <c r="F3328" s="196"/>
      <c r="G3328" s="197" t="str">
        <f t="shared" si="102"/>
        <v/>
      </c>
      <c r="H3328" s="203"/>
      <c r="I3328" s="97"/>
      <c r="J3328" s="3" t="b">
        <f t="shared" si="103"/>
        <v>0</v>
      </c>
      <c r="K3328" s="1" t="b">
        <f>IF(AND(B3328&lt;&gt;"",COUNTIF(Buildings!B:B,B3328)=0),TRUE,FALSE)</f>
        <v>0</v>
      </c>
    </row>
    <row r="3329" spans="1:11" s="3" customFormat="1" ht="16.5" customHeight="1">
      <c r="A3329" s="96"/>
      <c r="B3329" s="199"/>
      <c r="C3329" s="200"/>
      <c r="D3329" s="200"/>
      <c r="E3329" s="200"/>
      <c r="F3329" s="201"/>
      <c r="G3329" s="197" t="str">
        <f t="shared" si="102"/>
        <v/>
      </c>
      <c r="H3329" s="203"/>
      <c r="I3329" s="97"/>
      <c r="J3329" s="3" t="b">
        <f t="shared" si="103"/>
        <v>0</v>
      </c>
      <c r="K3329" s="1" t="b">
        <f>IF(AND(B3329&lt;&gt;"",COUNTIF(Buildings!B:B,B3329)=0),TRUE,FALSE)</f>
        <v>0</v>
      </c>
    </row>
    <row r="3330" spans="1:11" s="3" customFormat="1" ht="16.5" customHeight="1">
      <c r="A3330" s="96"/>
      <c r="B3330" s="194"/>
      <c r="C3330" s="195"/>
      <c r="D3330" s="195"/>
      <c r="E3330" s="195"/>
      <c r="F3330" s="196"/>
      <c r="G3330" s="197" t="str">
        <f t="shared" si="102"/>
        <v/>
      </c>
      <c r="H3330" s="203"/>
      <c r="I3330" s="97"/>
      <c r="J3330" s="3" t="b">
        <f t="shared" si="103"/>
        <v>0</v>
      </c>
      <c r="K3330" s="1" t="b">
        <f>IF(AND(B3330&lt;&gt;"",COUNTIF(Buildings!B:B,B3330)=0),TRUE,FALSE)</f>
        <v>0</v>
      </c>
    </row>
    <row r="3331" spans="1:11" s="3" customFormat="1" ht="16.5" customHeight="1">
      <c r="A3331" s="96"/>
      <c r="B3331" s="199"/>
      <c r="C3331" s="200"/>
      <c r="D3331" s="200"/>
      <c r="E3331" s="200"/>
      <c r="F3331" s="201"/>
      <c r="G3331" s="197" t="str">
        <f t="shared" si="102"/>
        <v/>
      </c>
      <c r="H3331" s="203"/>
      <c r="I3331" s="97"/>
      <c r="J3331" s="3" t="b">
        <f t="shared" si="103"/>
        <v>0</v>
      </c>
      <c r="K3331" s="1" t="b">
        <f>IF(AND(B3331&lt;&gt;"",COUNTIF(Buildings!B:B,B3331)=0),TRUE,FALSE)</f>
        <v>0</v>
      </c>
    </row>
    <row r="3332" spans="1:11" s="3" customFormat="1" ht="16.5" customHeight="1">
      <c r="A3332" s="96"/>
      <c r="B3332" s="194"/>
      <c r="C3332" s="195"/>
      <c r="D3332" s="195"/>
      <c r="E3332" s="195"/>
      <c r="F3332" s="196"/>
      <c r="G3332" s="197" t="str">
        <f t="shared" ref="G3332:G3395" si="104">IF(F3332="","",F3332)</f>
        <v/>
      </c>
      <c r="H3332" s="203"/>
      <c r="I3332" s="97"/>
      <c r="J3332" s="3" t="b">
        <f t="shared" ref="J3332:J3395" si="105">IF(F3332=G3332,FALSE,TRUE)</f>
        <v>0</v>
      </c>
      <c r="K3332" s="1" t="b">
        <f>IF(AND(B3332&lt;&gt;"",COUNTIF(Buildings!B:B,B3332)=0),TRUE,FALSE)</f>
        <v>0</v>
      </c>
    </row>
    <row r="3333" spans="1:11" s="3" customFormat="1" ht="16.5" customHeight="1">
      <c r="A3333" s="96"/>
      <c r="B3333" s="199"/>
      <c r="C3333" s="200"/>
      <c r="D3333" s="200"/>
      <c r="E3333" s="200"/>
      <c r="F3333" s="201"/>
      <c r="G3333" s="197" t="str">
        <f t="shared" si="104"/>
        <v/>
      </c>
      <c r="H3333" s="203"/>
      <c r="I3333" s="97"/>
      <c r="J3333" s="3" t="b">
        <f t="shared" si="105"/>
        <v>0</v>
      </c>
      <c r="K3333" s="1" t="b">
        <f>IF(AND(B3333&lt;&gt;"",COUNTIF(Buildings!B:B,B3333)=0),TRUE,FALSE)</f>
        <v>0</v>
      </c>
    </row>
    <row r="3334" spans="1:11" s="3" customFormat="1" ht="16.5" customHeight="1">
      <c r="A3334" s="96"/>
      <c r="B3334" s="194"/>
      <c r="C3334" s="195"/>
      <c r="D3334" s="195"/>
      <c r="E3334" s="195"/>
      <c r="F3334" s="196"/>
      <c r="G3334" s="197" t="str">
        <f t="shared" si="104"/>
        <v/>
      </c>
      <c r="H3334" s="203"/>
      <c r="I3334" s="97"/>
      <c r="J3334" s="3" t="b">
        <f t="shared" si="105"/>
        <v>0</v>
      </c>
      <c r="K3334" s="1" t="b">
        <f>IF(AND(B3334&lt;&gt;"",COUNTIF(Buildings!B:B,B3334)=0),TRUE,FALSE)</f>
        <v>0</v>
      </c>
    </row>
    <row r="3335" spans="1:11" s="3" customFormat="1" ht="16.5" customHeight="1">
      <c r="A3335" s="96"/>
      <c r="B3335" s="199"/>
      <c r="C3335" s="200"/>
      <c r="D3335" s="200"/>
      <c r="E3335" s="200"/>
      <c r="F3335" s="201"/>
      <c r="G3335" s="197" t="str">
        <f t="shared" si="104"/>
        <v/>
      </c>
      <c r="H3335" s="203"/>
      <c r="I3335" s="97"/>
      <c r="J3335" s="3" t="b">
        <f t="shared" si="105"/>
        <v>0</v>
      </c>
      <c r="K3335" s="1" t="b">
        <f>IF(AND(B3335&lt;&gt;"",COUNTIF(Buildings!B:B,B3335)=0),TRUE,FALSE)</f>
        <v>0</v>
      </c>
    </row>
    <row r="3336" spans="1:11" s="3" customFormat="1" ht="16.5" customHeight="1">
      <c r="A3336" s="96"/>
      <c r="B3336" s="194"/>
      <c r="C3336" s="195"/>
      <c r="D3336" s="195"/>
      <c r="E3336" s="195"/>
      <c r="F3336" s="196"/>
      <c r="G3336" s="197" t="str">
        <f t="shared" si="104"/>
        <v/>
      </c>
      <c r="H3336" s="203"/>
      <c r="I3336" s="97"/>
      <c r="J3336" s="3" t="b">
        <f t="shared" si="105"/>
        <v>0</v>
      </c>
      <c r="K3336" s="1" t="b">
        <f>IF(AND(B3336&lt;&gt;"",COUNTIF(Buildings!B:B,B3336)=0),TRUE,FALSE)</f>
        <v>0</v>
      </c>
    </row>
    <row r="3337" spans="1:11" s="3" customFormat="1" ht="16.5" customHeight="1">
      <c r="A3337" s="96"/>
      <c r="B3337" s="199"/>
      <c r="C3337" s="200"/>
      <c r="D3337" s="200"/>
      <c r="E3337" s="200"/>
      <c r="F3337" s="201"/>
      <c r="G3337" s="197" t="str">
        <f t="shared" si="104"/>
        <v/>
      </c>
      <c r="H3337" s="203"/>
      <c r="I3337" s="97"/>
      <c r="J3337" s="3" t="b">
        <f t="shared" si="105"/>
        <v>0</v>
      </c>
      <c r="K3337" s="1" t="b">
        <f>IF(AND(B3337&lt;&gt;"",COUNTIF(Buildings!B:B,B3337)=0),TRUE,FALSE)</f>
        <v>0</v>
      </c>
    </row>
    <row r="3338" spans="1:11" s="3" customFormat="1" ht="16.5" customHeight="1">
      <c r="A3338" s="96"/>
      <c r="B3338" s="194"/>
      <c r="C3338" s="195"/>
      <c r="D3338" s="195"/>
      <c r="E3338" s="195"/>
      <c r="F3338" s="196"/>
      <c r="G3338" s="197" t="str">
        <f t="shared" si="104"/>
        <v/>
      </c>
      <c r="H3338" s="203"/>
      <c r="I3338" s="97"/>
      <c r="J3338" s="3" t="b">
        <f t="shared" si="105"/>
        <v>0</v>
      </c>
      <c r="K3338" s="1" t="b">
        <f>IF(AND(B3338&lt;&gt;"",COUNTIF(Buildings!B:B,B3338)=0),TRUE,FALSE)</f>
        <v>0</v>
      </c>
    </row>
    <row r="3339" spans="1:11" s="3" customFormat="1" ht="16.5" customHeight="1">
      <c r="A3339" s="96"/>
      <c r="B3339" s="199"/>
      <c r="C3339" s="200"/>
      <c r="D3339" s="200"/>
      <c r="E3339" s="200"/>
      <c r="F3339" s="201"/>
      <c r="G3339" s="197" t="str">
        <f t="shared" si="104"/>
        <v/>
      </c>
      <c r="H3339" s="203"/>
      <c r="I3339" s="97"/>
      <c r="J3339" s="3" t="b">
        <f t="shared" si="105"/>
        <v>0</v>
      </c>
      <c r="K3339" s="1" t="b">
        <f>IF(AND(B3339&lt;&gt;"",COUNTIF(Buildings!B:B,B3339)=0),TRUE,FALSE)</f>
        <v>0</v>
      </c>
    </row>
    <row r="3340" spans="1:11" s="3" customFormat="1" ht="16.5" customHeight="1">
      <c r="A3340" s="96"/>
      <c r="B3340" s="194"/>
      <c r="C3340" s="195"/>
      <c r="D3340" s="195"/>
      <c r="E3340" s="195"/>
      <c r="F3340" s="196"/>
      <c r="G3340" s="197" t="str">
        <f t="shared" si="104"/>
        <v/>
      </c>
      <c r="H3340" s="203"/>
      <c r="I3340" s="97"/>
      <c r="J3340" s="3" t="b">
        <f t="shared" si="105"/>
        <v>0</v>
      </c>
      <c r="K3340" s="1" t="b">
        <f>IF(AND(B3340&lt;&gt;"",COUNTIF(Buildings!B:B,B3340)=0),TRUE,FALSE)</f>
        <v>0</v>
      </c>
    </row>
    <row r="3341" spans="1:11" s="3" customFormat="1" ht="16.5" customHeight="1">
      <c r="A3341" s="96"/>
      <c r="B3341" s="199"/>
      <c r="C3341" s="200"/>
      <c r="D3341" s="200"/>
      <c r="E3341" s="200"/>
      <c r="F3341" s="201"/>
      <c r="G3341" s="197" t="str">
        <f t="shared" si="104"/>
        <v/>
      </c>
      <c r="H3341" s="203"/>
      <c r="I3341" s="97"/>
      <c r="J3341" s="3" t="b">
        <f t="shared" si="105"/>
        <v>0</v>
      </c>
      <c r="K3341" s="1" t="b">
        <f>IF(AND(B3341&lt;&gt;"",COUNTIF(Buildings!B:B,B3341)=0),TRUE,FALSE)</f>
        <v>0</v>
      </c>
    </row>
    <row r="3342" spans="1:11" s="3" customFormat="1" ht="16.5" customHeight="1">
      <c r="A3342" s="96"/>
      <c r="B3342" s="194"/>
      <c r="C3342" s="195"/>
      <c r="D3342" s="195"/>
      <c r="E3342" s="195"/>
      <c r="F3342" s="196"/>
      <c r="G3342" s="197" t="str">
        <f t="shared" si="104"/>
        <v/>
      </c>
      <c r="H3342" s="203"/>
      <c r="I3342" s="97"/>
      <c r="J3342" s="3" t="b">
        <f t="shared" si="105"/>
        <v>0</v>
      </c>
      <c r="K3342" s="1" t="b">
        <f>IF(AND(B3342&lt;&gt;"",COUNTIF(Buildings!B:B,B3342)=0),TRUE,FALSE)</f>
        <v>0</v>
      </c>
    </row>
    <row r="3343" spans="1:11" s="3" customFormat="1" ht="16.5" customHeight="1">
      <c r="A3343" s="96"/>
      <c r="B3343" s="199"/>
      <c r="C3343" s="200"/>
      <c r="D3343" s="200"/>
      <c r="E3343" s="200"/>
      <c r="F3343" s="201"/>
      <c r="G3343" s="197" t="str">
        <f t="shared" si="104"/>
        <v/>
      </c>
      <c r="H3343" s="203"/>
      <c r="I3343" s="97"/>
      <c r="J3343" s="3" t="b">
        <f t="shared" si="105"/>
        <v>0</v>
      </c>
      <c r="K3343" s="1" t="b">
        <f>IF(AND(B3343&lt;&gt;"",COUNTIF(Buildings!B:B,B3343)=0),TRUE,FALSE)</f>
        <v>0</v>
      </c>
    </row>
    <row r="3344" spans="1:11" s="3" customFormat="1" ht="16.5" customHeight="1">
      <c r="A3344" s="96"/>
      <c r="B3344" s="194"/>
      <c r="C3344" s="195"/>
      <c r="D3344" s="195"/>
      <c r="E3344" s="195"/>
      <c r="F3344" s="196"/>
      <c r="G3344" s="197" t="str">
        <f t="shared" si="104"/>
        <v/>
      </c>
      <c r="H3344" s="203"/>
      <c r="I3344" s="97"/>
      <c r="J3344" s="3" t="b">
        <f t="shared" si="105"/>
        <v>0</v>
      </c>
      <c r="K3344" s="1" t="b">
        <f>IF(AND(B3344&lt;&gt;"",COUNTIF(Buildings!B:B,B3344)=0),TRUE,FALSE)</f>
        <v>0</v>
      </c>
    </row>
    <row r="3345" spans="1:11" s="3" customFormat="1" ht="16.5" customHeight="1">
      <c r="A3345" s="96"/>
      <c r="B3345" s="199"/>
      <c r="C3345" s="200"/>
      <c r="D3345" s="200"/>
      <c r="E3345" s="200"/>
      <c r="F3345" s="201"/>
      <c r="G3345" s="197" t="str">
        <f t="shared" si="104"/>
        <v/>
      </c>
      <c r="H3345" s="203"/>
      <c r="I3345" s="97"/>
      <c r="J3345" s="3" t="b">
        <f t="shared" si="105"/>
        <v>0</v>
      </c>
      <c r="K3345" s="1" t="b">
        <f>IF(AND(B3345&lt;&gt;"",COUNTIF(Buildings!B:B,B3345)=0),TRUE,FALSE)</f>
        <v>0</v>
      </c>
    </row>
    <row r="3346" spans="1:11" s="3" customFormat="1" ht="16.5" customHeight="1">
      <c r="A3346" s="96"/>
      <c r="B3346" s="194"/>
      <c r="C3346" s="195"/>
      <c r="D3346" s="195"/>
      <c r="E3346" s="195"/>
      <c r="F3346" s="196"/>
      <c r="G3346" s="197" t="str">
        <f t="shared" si="104"/>
        <v/>
      </c>
      <c r="H3346" s="203"/>
      <c r="I3346" s="97"/>
      <c r="J3346" s="3" t="b">
        <f t="shared" si="105"/>
        <v>0</v>
      </c>
      <c r="K3346" s="1" t="b">
        <f>IF(AND(B3346&lt;&gt;"",COUNTIF(Buildings!B:B,B3346)=0),TRUE,FALSE)</f>
        <v>0</v>
      </c>
    </row>
    <row r="3347" spans="1:11" s="3" customFormat="1" ht="16.5" customHeight="1">
      <c r="A3347" s="96"/>
      <c r="B3347" s="199"/>
      <c r="C3347" s="200"/>
      <c r="D3347" s="200"/>
      <c r="E3347" s="200"/>
      <c r="F3347" s="201"/>
      <c r="G3347" s="197" t="str">
        <f t="shared" si="104"/>
        <v/>
      </c>
      <c r="H3347" s="203"/>
      <c r="I3347" s="97"/>
      <c r="J3347" s="3" t="b">
        <f t="shared" si="105"/>
        <v>0</v>
      </c>
      <c r="K3347" s="1" t="b">
        <f>IF(AND(B3347&lt;&gt;"",COUNTIF(Buildings!B:B,B3347)=0),TRUE,FALSE)</f>
        <v>0</v>
      </c>
    </row>
    <row r="3348" spans="1:11" s="3" customFormat="1" ht="16.5" customHeight="1">
      <c r="A3348" s="96"/>
      <c r="B3348" s="194"/>
      <c r="C3348" s="195"/>
      <c r="D3348" s="195"/>
      <c r="E3348" s="195"/>
      <c r="F3348" s="196"/>
      <c r="G3348" s="197" t="str">
        <f t="shared" si="104"/>
        <v/>
      </c>
      <c r="H3348" s="203"/>
      <c r="I3348" s="97"/>
      <c r="J3348" s="3" t="b">
        <f t="shared" si="105"/>
        <v>0</v>
      </c>
      <c r="K3348" s="1" t="b">
        <f>IF(AND(B3348&lt;&gt;"",COUNTIF(Buildings!B:B,B3348)=0),TRUE,FALSE)</f>
        <v>0</v>
      </c>
    </row>
    <row r="3349" spans="1:11" s="3" customFormat="1" ht="16.5" customHeight="1">
      <c r="A3349" s="96"/>
      <c r="B3349" s="199"/>
      <c r="C3349" s="200"/>
      <c r="D3349" s="200"/>
      <c r="E3349" s="200"/>
      <c r="F3349" s="201"/>
      <c r="G3349" s="197" t="str">
        <f t="shared" si="104"/>
        <v/>
      </c>
      <c r="H3349" s="203"/>
      <c r="I3349" s="97"/>
      <c r="J3349" s="3" t="b">
        <f t="shared" si="105"/>
        <v>0</v>
      </c>
      <c r="K3349" s="1" t="b">
        <f>IF(AND(B3349&lt;&gt;"",COUNTIF(Buildings!B:B,B3349)=0),TRUE,FALSE)</f>
        <v>0</v>
      </c>
    </row>
    <row r="3350" spans="1:11" s="3" customFormat="1" ht="16.5" customHeight="1">
      <c r="A3350" s="96"/>
      <c r="B3350" s="194"/>
      <c r="C3350" s="195"/>
      <c r="D3350" s="195"/>
      <c r="E3350" s="195"/>
      <c r="F3350" s="196"/>
      <c r="G3350" s="197" t="str">
        <f t="shared" si="104"/>
        <v/>
      </c>
      <c r="H3350" s="203"/>
      <c r="I3350" s="97"/>
      <c r="J3350" s="3" t="b">
        <f t="shared" si="105"/>
        <v>0</v>
      </c>
      <c r="K3350" s="1" t="b">
        <f>IF(AND(B3350&lt;&gt;"",COUNTIF(Buildings!B:B,B3350)=0),TRUE,FALSE)</f>
        <v>0</v>
      </c>
    </row>
    <row r="3351" spans="1:11" s="3" customFormat="1" ht="16.5" customHeight="1">
      <c r="A3351" s="96"/>
      <c r="B3351" s="199"/>
      <c r="C3351" s="200"/>
      <c r="D3351" s="200"/>
      <c r="E3351" s="200"/>
      <c r="F3351" s="201"/>
      <c r="G3351" s="197" t="str">
        <f t="shared" si="104"/>
        <v/>
      </c>
      <c r="H3351" s="203"/>
      <c r="I3351" s="97"/>
      <c r="J3351" s="3" t="b">
        <f t="shared" si="105"/>
        <v>0</v>
      </c>
      <c r="K3351" s="1" t="b">
        <f>IF(AND(B3351&lt;&gt;"",COUNTIF(Buildings!B:B,B3351)=0),TRUE,FALSE)</f>
        <v>0</v>
      </c>
    </row>
    <row r="3352" spans="1:11" s="3" customFormat="1" ht="16.5" customHeight="1">
      <c r="A3352" s="96"/>
      <c r="B3352" s="194"/>
      <c r="C3352" s="195"/>
      <c r="D3352" s="195"/>
      <c r="E3352" s="195"/>
      <c r="F3352" s="196"/>
      <c r="G3352" s="197" t="str">
        <f t="shared" si="104"/>
        <v/>
      </c>
      <c r="H3352" s="203"/>
      <c r="I3352" s="97"/>
      <c r="J3352" s="3" t="b">
        <f t="shared" si="105"/>
        <v>0</v>
      </c>
      <c r="K3352" s="1" t="b">
        <f>IF(AND(B3352&lt;&gt;"",COUNTIF(Buildings!B:B,B3352)=0),TRUE,FALSE)</f>
        <v>0</v>
      </c>
    </row>
    <row r="3353" spans="1:11" s="3" customFormat="1" ht="16.5" customHeight="1">
      <c r="A3353" s="96"/>
      <c r="B3353" s="199"/>
      <c r="C3353" s="200"/>
      <c r="D3353" s="200"/>
      <c r="E3353" s="200"/>
      <c r="F3353" s="201"/>
      <c r="G3353" s="197" t="str">
        <f t="shared" si="104"/>
        <v/>
      </c>
      <c r="H3353" s="203"/>
      <c r="I3353" s="97"/>
      <c r="J3353" s="3" t="b">
        <f t="shared" si="105"/>
        <v>0</v>
      </c>
      <c r="K3353" s="1" t="b">
        <f>IF(AND(B3353&lt;&gt;"",COUNTIF(Buildings!B:B,B3353)=0),TRUE,FALSE)</f>
        <v>0</v>
      </c>
    </row>
    <row r="3354" spans="1:11" s="3" customFormat="1" ht="16.5" customHeight="1">
      <c r="A3354" s="96"/>
      <c r="B3354" s="194"/>
      <c r="C3354" s="195"/>
      <c r="D3354" s="195"/>
      <c r="E3354" s="195"/>
      <c r="F3354" s="196"/>
      <c r="G3354" s="197" t="str">
        <f t="shared" si="104"/>
        <v/>
      </c>
      <c r="H3354" s="203"/>
      <c r="I3354" s="97"/>
      <c r="J3354" s="3" t="b">
        <f t="shared" si="105"/>
        <v>0</v>
      </c>
      <c r="K3354" s="1" t="b">
        <f>IF(AND(B3354&lt;&gt;"",COUNTIF(Buildings!B:B,B3354)=0),TRUE,FALSE)</f>
        <v>0</v>
      </c>
    </row>
    <row r="3355" spans="1:11" s="3" customFormat="1" ht="16.5" customHeight="1">
      <c r="A3355" s="96"/>
      <c r="B3355" s="199"/>
      <c r="C3355" s="200"/>
      <c r="D3355" s="200"/>
      <c r="E3355" s="200"/>
      <c r="F3355" s="201"/>
      <c r="G3355" s="197" t="str">
        <f t="shared" si="104"/>
        <v/>
      </c>
      <c r="H3355" s="203"/>
      <c r="I3355" s="97"/>
      <c r="J3355" s="3" t="b">
        <f t="shared" si="105"/>
        <v>0</v>
      </c>
      <c r="K3355" s="1" t="b">
        <f>IF(AND(B3355&lt;&gt;"",COUNTIF(Buildings!B:B,B3355)=0),TRUE,FALSE)</f>
        <v>0</v>
      </c>
    </row>
    <row r="3356" spans="1:11" s="3" customFormat="1" ht="16.5" customHeight="1">
      <c r="A3356" s="96"/>
      <c r="B3356" s="194"/>
      <c r="C3356" s="195"/>
      <c r="D3356" s="195"/>
      <c r="E3356" s="195"/>
      <c r="F3356" s="196"/>
      <c r="G3356" s="197" t="str">
        <f t="shared" si="104"/>
        <v/>
      </c>
      <c r="H3356" s="203"/>
      <c r="I3356" s="97"/>
      <c r="J3356" s="3" t="b">
        <f t="shared" si="105"/>
        <v>0</v>
      </c>
      <c r="K3356" s="1" t="b">
        <f>IF(AND(B3356&lt;&gt;"",COUNTIF(Buildings!B:B,B3356)=0),TRUE,FALSE)</f>
        <v>0</v>
      </c>
    </row>
    <row r="3357" spans="1:11" s="3" customFormat="1" ht="16.5" customHeight="1">
      <c r="A3357" s="96"/>
      <c r="B3357" s="199"/>
      <c r="C3357" s="200"/>
      <c r="D3357" s="200"/>
      <c r="E3357" s="200"/>
      <c r="F3357" s="201"/>
      <c r="G3357" s="197" t="str">
        <f t="shared" si="104"/>
        <v/>
      </c>
      <c r="H3357" s="203"/>
      <c r="I3357" s="97"/>
      <c r="J3357" s="3" t="b">
        <f t="shared" si="105"/>
        <v>0</v>
      </c>
      <c r="K3357" s="1" t="b">
        <f>IF(AND(B3357&lt;&gt;"",COUNTIF(Buildings!B:B,B3357)=0),TRUE,FALSE)</f>
        <v>0</v>
      </c>
    </row>
    <row r="3358" spans="1:11" s="3" customFormat="1" ht="16.5" customHeight="1">
      <c r="A3358" s="96"/>
      <c r="B3358" s="194"/>
      <c r="C3358" s="195"/>
      <c r="D3358" s="195"/>
      <c r="E3358" s="195"/>
      <c r="F3358" s="196"/>
      <c r="G3358" s="197" t="str">
        <f t="shared" si="104"/>
        <v/>
      </c>
      <c r="H3358" s="203"/>
      <c r="I3358" s="97"/>
      <c r="J3358" s="3" t="b">
        <f t="shared" si="105"/>
        <v>0</v>
      </c>
      <c r="K3358" s="1" t="b">
        <f>IF(AND(B3358&lt;&gt;"",COUNTIF(Buildings!B:B,B3358)=0),TRUE,FALSE)</f>
        <v>0</v>
      </c>
    </row>
    <row r="3359" spans="1:11" s="3" customFormat="1" ht="16.5" customHeight="1">
      <c r="A3359" s="96"/>
      <c r="B3359" s="199"/>
      <c r="C3359" s="200"/>
      <c r="D3359" s="200"/>
      <c r="E3359" s="200"/>
      <c r="F3359" s="201"/>
      <c r="G3359" s="197" t="str">
        <f t="shared" si="104"/>
        <v/>
      </c>
      <c r="H3359" s="203"/>
      <c r="I3359" s="97"/>
      <c r="J3359" s="3" t="b">
        <f t="shared" si="105"/>
        <v>0</v>
      </c>
      <c r="K3359" s="1" t="b">
        <f>IF(AND(B3359&lt;&gt;"",COUNTIF(Buildings!B:B,B3359)=0),TRUE,FALSE)</f>
        <v>0</v>
      </c>
    </row>
    <row r="3360" spans="1:11" s="3" customFormat="1" ht="16.5" customHeight="1">
      <c r="A3360" s="96"/>
      <c r="B3360" s="194"/>
      <c r="C3360" s="195"/>
      <c r="D3360" s="195"/>
      <c r="E3360" s="195"/>
      <c r="F3360" s="196"/>
      <c r="G3360" s="197" t="str">
        <f t="shared" si="104"/>
        <v/>
      </c>
      <c r="H3360" s="203"/>
      <c r="I3360" s="97"/>
      <c r="J3360" s="3" t="b">
        <f t="shared" si="105"/>
        <v>0</v>
      </c>
      <c r="K3360" s="1" t="b">
        <f>IF(AND(B3360&lt;&gt;"",COUNTIF(Buildings!B:B,B3360)=0),TRUE,FALSE)</f>
        <v>0</v>
      </c>
    </row>
    <row r="3361" spans="1:11" s="3" customFormat="1" ht="16.5" customHeight="1">
      <c r="A3361" s="96"/>
      <c r="B3361" s="199"/>
      <c r="C3361" s="200"/>
      <c r="D3361" s="200"/>
      <c r="E3361" s="200"/>
      <c r="F3361" s="201"/>
      <c r="G3361" s="197" t="str">
        <f t="shared" si="104"/>
        <v/>
      </c>
      <c r="H3361" s="203"/>
      <c r="I3361" s="97"/>
      <c r="J3361" s="3" t="b">
        <f t="shared" si="105"/>
        <v>0</v>
      </c>
      <c r="K3361" s="1" t="b">
        <f>IF(AND(B3361&lt;&gt;"",COUNTIF(Buildings!B:B,B3361)=0),TRUE,FALSE)</f>
        <v>0</v>
      </c>
    </row>
    <row r="3362" spans="1:11" s="3" customFormat="1" ht="16.5" customHeight="1">
      <c r="A3362" s="96"/>
      <c r="B3362" s="194"/>
      <c r="C3362" s="195"/>
      <c r="D3362" s="195"/>
      <c r="E3362" s="195"/>
      <c r="F3362" s="196"/>
      <c r="G3362" s="197" t="str">
        <f t="shared" si="104"/>
        <v/>
      </c>
      <c r="H3362" s="203"/>
      <c r="I3362" s="97"/>
      <c r="J3362" s="3" t="b">
        <f t="shared" si="105"/>
        <v>0</v>
      </c>
      <c r="K3362" s="1" t="b">
        <f>IF(AND(B3362&lt;&gt;"",COUNTIF(Buildings!B:B,B3362)=0),TRUE,FALSE)</f>
        <v>0</v>
      </c>
    </row>
    <row r="3363" spans="1:11" s="3" customFormat="1" ht="16.5" customHeight="1">
      <c r="A3363" s="96"/>
      <c r="B3363" s="199"/>
      <c r="C3363" s="200"/>
      <c r="D3363" s="200"/>
      <c r="E3363" s="200"/>
      <c r="F3363" s="201"/>
      <c r="G3363" s="197" t="str">
        <f t="shared" si="104"/>
        <v/>
      </c>
      <c r="H3363" s="203"/>
      <c r="I3363" s="97"/>
      <c r="J3363" s="3" t="b">
        <f t="shared" si="105"/>
        <v>0</v>
      </c>
      <c r="K3363" s="1" t="b">
        <f>IF(AND(B3363&lt;&gt;"",COUNTIF(Buildings!B:B,B3363)=0),TRUE,FALSE)</f>
        <v>0</v>
      </c>
    </row>
    <row r="3364" spans="1:11" s="3" customFormat="1" ht="16.5" customHeight="1">
      <c r="A3364" s="96"/>
      <c r="B3364" s="194"/>
      <c r="C3364" s="195"/>
      <c r="D3364" s="195"/>
      <c r="E3364" s="195"/>
      <c r="F3364" s="196"/>
      <c r="G3364" s="197" t="str">
        <f t="shared" si="104"/>
        <v/>
      </c>
      <c r="H3364" s="203"/>
      <c r="I3364" s="97"/>
      <c r="J3364" s="3" t="b">
        <f t="shared" si="105"/>
        <v>0</v>
      </c>
      <c r="K3364" s="1" t="b">
        <f>IF(AND(B3364&lt;&gt;"",COUNTIF(Buildings!B:B,B3364)=0),TRUE,FALSE)</f>
        <v>0</v>
      </c>
    </row>
    <row r="3365" spans="1:11" s="3" customFormat="1" ht="16.5" customHeight="1">
      <c r="A3365" s="96"/>
      <c r="B3365" s="199"/>
      <c r="C3365" s="200"/>
      <c r="D3365" s="200"/>
      <c r="E3365" s="200"/>
      <c r="F3365" s="201"/>
      <c r="G3365" s="197" t="str">
        <f t="shared" si="104"/>
        <v/>
      </c>
      <c r="H3365" s="203"/>
      <c r="I3365" s="97"/>
      <c r="J3365" s="3" t="b">
        <f t="shared" si="105"/>
        <v>0</v>
      </c>
      <c r="K3365" s="1" t="b">
        <f>IF(AND(B3365&lt;&gt;"",COUNTIF(Buildings!B:B,B3365)=0),TRUE,FALSE)</f>
        <v>0</v>
      </c>
    </row>
    <row r="3366" spans="1:11" s="3" customFormat="1" ht="16.5" customHeight="1">
      <c r="A3366" s="96"/>
      <c r="B3366" s="194"/>
      <c r="C3366" s="195"/>
      <c r="D3366" s="195"/>
      <c r="E3366" s="195"/>
      <c r="F3366" s="196"/>
      <c r="G3366" s="197" t="str">
        <f t="shared" si="104"/>
        <v/>
      </c>
      <c r="H3366" s="203"/>
      <c r="I3366" s="97"/>
      <c r="J3366" s="3" t="b">
        <f t="shared" si="105"/>
        <v>0</v>
      </c>
      <c r="K3366" s="1" t="b">
        <f>IF(AND(B3366&lt;&gt;"",COUNTIF(Buildings!B:B,B3366)=0),TRUE,FALSE)</f>
        <v>0</v>
      </c>
    </row>
    <row r="3367" spans="1:11" s="3" customFormat="1" ht="16.5" customHeight="1">
      <c r="A3367" s="96"/>
      <c r="B3367" s="199"/>
      <c r="C3367" s="200"/>
      <c r="D3367" s="200"/>
      <c r="E3367" s="200"/>
      <c r="F3367" s="201"/>
      <c r="G3367" s="197" t="str">
        <f t="shared" si="104"/>
        <v/>
      </c>
      <c r="H3367" s="203"/>
      <c r="I3367" s="97"/>
      <c r="J3367" s="3" t="b">
        <f t="shared" si="105"/>
        <v>0</v>
      </c>
      <c r="K3367" s="1" t="b">
        <f>IF(AND(B3367&lt;&gt;"",COUNTIF(Buildings!B:B,B3367)=0),TRUE,FALSE)</f>
        <v>0</v>
      </c>
    </row>
    <row r="3368" spans="1:11" s="3" customFormat="1" ht="16.5" customHeight="1">
      <c r="A3368" s="96"/>
      <c r="B3368" s="194"/>
      <c r="C3368" s="195"/>
      <c r="D3368" s="195"/>
      <c r="E3368" s="195"/>
      <c r="F3368" s="196"/>
      <c r="G3368" s="197" t="str">
        <f t="shared" si="104"/>
        <v/>
      </c>
      <c r="H3368" s="203"/>
      <c r="I3368" s="97"/>
      <c r="J3368" s="3" t="b">
        <f t="shared" si="105"/>
        <v>0</v>
      </c>
      <c r="K3368" s="1" t="b">
        <f>IF(AND(B3368&lt;&gt;"",COUNTIF(Buildings!B:B,B3368)=0),TRUE,FALSE)</f>
        <v>0</v>
      </c>
    </row>
    <row r="3369" spans="1:11" s="3" customFormat="1" ht="16.5" customHeight="1">
      <c r="A3369" s="96"/>
      <c r="B3369" s="199"/>
      <c r="C3369" s="200"/>
      <c r="D3369" s="200"/>
      <c r="E3369" s="200"/>
      <c r="F3369" s="201"/>
      <c r="G3369" s="197" t="str">
        <f t="shared" si="104"/>
        <v/>
      </c>
      <c r="H3369" s="203"/>
      <c r="I3369" s="97"/>
      <c r="J3369" s="3" t="b">
        <f t="shared" si="105"/>
        <v>0</v>
      </c>
      <c r="K3369" s="1" t="b">
        <f>IF(AND(B3369&lt;&gt;"",COUNTIF(Buildings!B:B,B3369)=0),TRUE,FALSE)</f>
        <v>0</v>
      </c>
    </row>
    <row r="3370" spans="1:11" s="3" customFormat="1" ht="16.5" customHeight="1">
      <c r="A3370" s="96"/>
      <c r="B3370" s="194"/>
      <c r="C3370" s="195"/>
      <c r="D3370" s="195"/>
      <c r="E3370" s="195"/>
      <c r="F3370" s="196"/>
      <c r="G3370" s="197" t="str">
        <f t="shared" si="104"/>
        <v/>
      </c>
      <c r="H3370" s="203"/>
      <c r="I3370" s="97"/>
      <c r="J3370" s="3" t="b">
        <f t="shared" si="105"/>
        <v>0</v>
      </c>
      <c r="K3370" s="1" t="b">
        <f>IF(AND(B3370&lt;&gt;"",COUNTIF(Buildings!B:B,B3370)=0),TRUE,FALSE)</f>
        <v>0</v>
      </c>
    </row>
    <row r="3371" spans="1:11" s="3" customFormat="1" ht="16.5" customHeight="1">
      <c r="A3371" s="96"/>
      <c r="B3371" s="199"/>
      <c r="C3371" s="200"/>
      <c r="D3371" s="200"/>
      <c r="E3371" s="200"/>
      <c r="F3371" s="201"/>
      <c r="G3371" s="197" t="str">
        <f t="shared" si="104"/>
        <v/>
      </c>
      <c r="H3371" s="203"/>
      <c r="I3371" s="97"/>
      <c r="J3371" s="3" t="b">
        <f t="shared" si="105"/>
        <v>0</v>
      </c>
      <c r="K3371" s="1" t="b">
        <f>IF(AND(B3371&lt;&gt;"",COUNTIF(Buildings!B:B,B3371)=0),TRUE,FALSE)</f>
        <v>0</v>
      </c>
    </row>
    <row r="3372" spans="1:11" s="3" customFormat="1" ht="16.5" customHeight="1">
      <c r="A3372" s="96"/>
      <c r="B3372" s="194"/>
      <c r="C3372" s="195"/>
      <c r="D3372" s="195"/>
      <c r="E3372" s="195"/>
      <c r="F3372" s="196"/>
      <c r="G3372" s="197" t="str">
        <f t="shared" si="104"/>
        <v/>
      </c>
      <c r="H3372" s="203"/>
      <c r="I3372" s="97"/>
      <c r="J3372" s="3" t="b">
        <f t="shared" si="105"/>
        <v>0</v>
      </c>
      <c r="K3372" s="1" t="b">
        <f>IF(AND(B3372&lt;&gt;"",COUNTIF(Buildings!B:B,B3372)=0),TRUE,FALSE)</f>
        <v>0</v>
      </c>
    </row>
    <row r="3373" spans="1:11" s="3" customFormat="1" ht="16.5" customHeight="1">
      <c r="A3373" s="96"/>
      <c r="B3373" s="199"/>
      <c r="C3373" s="200"/>
      <c r="D3373" s="200"/>
      <c r="E3373" s="200"/>
      <c r="F3373" s="201"/>
      <c r="G3373" s="197" t="str">
        <f t="shared" si="104"/>
        <v/>
      </c>
      <c r="H3373" s="203"/>
      <c r="I3373" s="97"/>
      <c r="J3373" s="3" t="b">
        <f t="shared" si="105"/>
        <v>0</v>
      </c>
      <c r="K3373" s="1" t="b">
        <f>IF(AND(B3373&lt;&gt;"",COUNTIF(Buildings!B:B,B3373)=0),TRUE,FALSE)</f>
        <v>0</v>
      </c>
    </row>
    <row r="3374" spans="1:11" s="3" customFormat="1" ht="16.5" customHeight="1">
      <c r="A3374" s="96"/>
      <c r="B3374" s="194"/>
      <c r="C3374" s="195"/>
      <c r="D3374" s="195"/>
      <c r="E3374" s="195"/>
      <c r="F3374" s="196"/>
      <c r="G3374" s="197" t="str">
        <f t="shared" si="104"/>
        <v/>
      </c>
      <c r="H3374" s="203"/>
      <c r="I3374" s="97"/>
      <c r="J3374" s="3" t="b">
        <f t="shared" si="105"/>
        <v>0</v>
      </c>
      <c r="K3374" s="1" t="b">
        <f>IF(AND(B3374&lt;&gt;"",COUNTIF(Buildings!B:B,B3374)=0),TRUE,FALSE)</f>
        <v>0</v>
      </c>
    </row>
    <row r="3375" spans="1:11" s="3" customFormat="1" ht="16.5" customHeight="1">
      <c r="A3375" s="96"/>
      <c r="B3375" s="199"/>
      <c r="C3375" s="200"/>
      <c r="D3375" s="200"/>
      <c r="E3375" s="200"/>
      <c r="F3375" s="201"/>
      <c r="G3375" s="197" t="str">
        <f t="shared" si="104"/>
        <v/>
      </c>
      <c r="H3375" s="203"/>
      <c r="I3375" s="97"/>
      <c r="J3375" s="3" t="b">
        <f t="shared" si="105"/>
        <v>0</v>
      </c>
      <c r="K3375" s="1" t="b">
        <f>IF(AND(B3375&lt;&gt;"",COUNTIF(Buildings!B:B,B3375)=0),TRUE,FALSE)</f>
        <v>0</v>
      </c>
    </row>
    <row r="3376" spans="1:11" s="3" customFormat="1" ht="16.5" customHeight="1">
      <c r="A3376" s="96"/>
      <c r="B3376" s="194"/>
      <c r="C3376" s="195"/>
      <c r="D3376" s="195"/>
      <c r="E3376" s="195"/>
      <c r="F3376" s="196"/>
      <c r="G3376" s="197" t="str">
        <f t="shared" si="104"/>
        <v/>
      </c>
      <c r="H3376" s="203"/>
      <c r="I3376" s="97"/>
      <c r="J3376" s="3" t="b">
        <f t="shared" si="105"/>
        <v>0</v>
      </c>
      <c r="K3376" s="1" t="b">
        <f>IF(AND(B3376&lt;&gt;"",COUNTIF(Buildings!B:B,B3376)=0),TRUE,FALSE)</f>
        <v>0</v>
      </c>
    </row>
    <row r="3377" spans="1:11" s="3" customFormat="1" ht="16.5" customHeight="1">
      <c r="A3377" s="96"/>
      <c r="B3377" s="199"/>
      <c r="C3377" s="200"/>
      <c r="D3377" s="200"/>
      <c r="E3377" s="200"/>
      <c r="F3377" s="201"/>
      <c r="G3377" s="197" t="str">
        <f t="shared" si="104"/>
        <v/>
      </c>
      <c r="H3377" s="203"/>
      <c r="I3377" s="97"/>
      <c r="J3377" s="3" t="b">
        <f t="shared" si="105"/>
        <v>0</v>
      </c>
      <c r="K3377" s="1" t="b">
        <f>IF(AND(B3377&lt;&gt;"",COUNTIF(Buildings!B:B,B3377)=0),TRUE,FALSE)</f>
        <v>0</v>
      </c>
    </row>
    <row r="3378" spans="1:11" s="3" customFormat="1" ht="16.5" customHeight="1">
      <c r="A3378" s="96"/>
      <c r="B3378" s="194"/>
      <c r="C3378" s="195"/>
      <c r="D3378" s="195"/>
      <c r="E3378" s="195"/>
      <c r="F3378" s="196"/>
      <c r="G3378" s="197" t="str">
        <f t="shared" si="104"/>
        <v/>
      </c>
      <c r="H3378" s="203"/>
      <c r="I3378" s="97"/>
      <c r="J3378" s="3" t="b">
        <f t="shared" si="105"/>
        <v>0</v>
      </c>
      <c r="K3378" s="1" t="b">
        <f>IF(AND(B3378&lt;&gt;"",COUNTIF(Buildings!B:B,B3378)=0),TRUE,FALSE)</f>
        <v>0</v>
      </c>
    </row>
    <row r="3379" spans="1:11" s="3" customFormat="1" ht="16.5" customHeight="1">
      <c r="A3379" s="96"/>
      <c r="B3379" s="199"/>
      <c r="C3379" s="200"/>
      <c r="D3379" s="200"/>
      <c r="E3379" s="200"/>
      <c r="F3379" s="201"/>
      <c r="G3379" s="197" t="str">
        <f t="shared" si="104"/>
        <v/>
      </c>
      <c r="H3379" s="203"/>
      <c r="I3379" s="97"/>
      <c r="J3379" s="3" t="b">
        <f t="shared" si="105"/>
        <v>0</v>
      </c>
      <c r="K3379" s="1" t="b">
        <f>IF(AND(B3379&lt;&gt;"",COUNTIF(Buildings!B:B,B3379)=0),TRUE,FALSE)</f>
        <v>0</v>
      </c>
    </row>
    <row r="3380" spans="1:11" s="3" customFormat="1" ht="16.5" customHeight="1">
      <c r="A3380" s="96"/>
      <c r="B3380" s="194"/>
      <c r="C3380" s="195"/>
      <c r="D3380" s="195"/>
      <c r="E3380" s="195"/>
      <c r="F3380" s="196"/>
      <c r="G3380" s="197" t="str">
        <f t="shared" si="104"/>
        <v/>
      </c>
      <c r="H3380" s="203"/>
      <c r="I3380" s="97"/>
      <c r="J3380" s="3" t="b">
        <f t="shared" si="105"/>
        <v>0</v>
      </c>
      <c r="K3380" s="1" t="b">
        <f>IF(AND(B3380&lt;&gt;"",COUNTIF(Buildings!B:B,B3380)=0),TRUE,FALSE)</f>
        <v>0</v>
      </c>
    </row>
    <row r="3381" spans="1:11" s="3" customFormat="1" ht="16.5" customHeight="1">
      <c r="A3381" s="96"/>
      <c r="B3381" s="199"/>
      <c r="C3381" s="200"/>
      <c r="D3381" s="200"/>
      <c r="E3381" s="200"/>
      <c r="F3381" s="201"/>
      <c r="G3381" s="197" t="str">
        <f t="shared" si="104"/>
        <v/>
      </c>
      <c r="H3381" s="203"/>
      <c r="I3381" s="97"/>
      <c r="J3381" s="3" t="b">
        <f t="shared" si="105"/>
        <v>0</v>
      </c>
      <c r="K3381" s="1" t="b">
        <f>IF(AND(B3381&lt;&gt;"",COUNTIF(Buildings!B:B,B3381)=0),TRUE,FALSE)</f>
        <v>0</v>
      </c>
    </row>
    <row r="3382" spans="1:11" s="3" customFormat="1" ht="16.5" customHeight="1">
      <c r="A3382" s="96"/>
      <c r="B3382" s="194"/>
      <c r="C3382" s="195"/>
      <c r="D3382" s="195"/>
      <c r="E3382" s="195"/>
      <c r="F3382" s="196"/>
      <c r="G3382" s="197" t="str">
        <f t="shared" si="104"/>
        <v/>
      </c>
      <c r="H3382" s="203"/>
      <c r="I3382" s="97"/>
      <c r="J3382" s="3" t="b">
        <f t="shared" si="105"/>
        <v>0</v>
      </c>
      <c r="K3382" s="1" t="b">
        <f>IF(AND(B3382&lt;&gt;"",COUNTIF(Buildings!B:B,B3382)=0),TRUE,FALSE)</f>
        <v>0</v>
      </c>
    </row>
    <row r="3383" spans="1:11" s="3" customFormat="1" ht="16.5" customHeight="1">
      <c r="A3383" s="96"/>
      <c r="B3383" s="199"/>
      <c r="C3383" s="200"/>
      <c r="D3383" s="200"/>
      <c r="E3383" s="200"/>
      <c r="F3383" s="201"/>
      <c r="G3383" s="197" t="str">
        <f t="shared" si="104"/>
        <v/>
      </c>
      <c r="H3383" s="203"/>
      <c r="I3383" s="97"/>
      <c r="J3383" s="3" t="b">
        <f t="shared" si="105"/>
        <v>0</v>
      </c>
      <c r="K3383" s="1" t="b">
        <f>IF(AND(B3383&lt;&gt;"",COUNTIF(Buildings!B:B,B3383)=0),TRUE,FALSE)</f>
        <v>0</v>
      </c>
    </row>
    <row r="3384" spans="1:11" s="3" customFormat="1" ht="16.5" customHeight="1">
      <c r="A3384" s="96"/>
      <c r="B3384" s="194"/>
      <c r="C3384" s="195"/>
      <c r="D3384" s="195"/>
      <c r="E3384" s="195"/>
      <c r="F3384" s="196"/>
      <c r="G3384" s="197" t="str">
        <f t="shared" si="104"/>
        <v/>
      </c>
      <c r="H3384" s="203"/>
      <c r="I3384" s="97"/>
      <c r="J3384" s="3" t="b">
        <f t="shared" si="105"/>
        <v>0</v>
      </c>
      <c r="K3384" s="1" t="b">
        <f>IF(AND(B3384&lt;&gt;"",COUNTIF(Buildings!B:B,B3384)=0),TRUE,FALSE)</f>
        <v>0</v>
      </c>
    </row>
    <row r="3385" spans="1:11" s="3" customFormat="1" ht="16.5" customHeight="1">
      <c r="A3385" s="96"/>
      <c r="B3385" s="199"/>
      <c r="C3385" s="200"/>
      <c r="D3385" s="200"/>
      <c r="E3385" s="200"/>
      <c r="F3385" s="201"/>
      <c r="G3385" s="197" t="str">
        <f t="shared" si="104"/>
        <v/>
      </c>
      <c r="H3385" s="203"/>
      <c r="I3385" s="97"/>
      <c r="J3385" s="3" t="b">
        <f t="shared" si="105"/>
        <v>0</v>
      </c>
      <c r="K3385" s="1" t="b">
        <f>IF(AND(B3385&lt;&gt;"",COUNTIF(Buildings!B:B,B3385)=0),TRUE,FALSE)</f>
        <v>0</v>
      </c>
    </row>
    <row r="3386" spans="1:11" s="3" customFormat="1" ht="16.5" customHeight="1">
      <c r="A3386" s="96"/>
      <c r="B3386" s="194"/>
      <c r="C3386" s="195"/>
      <c r="D3386" s="195"/>
      <c r="E3386" s="195"/>
      <c r="F3386" s="196"/>
      <c r="G3386" s="197" t="str">
        <f t="shared" si="104"/>
        <v/>
      </c>
      <c r="H3386" s="203"/>
      <c r="I3386" s="97"/>
      <c r="J3386" s="3" t="b">
        <f t="shared" si="105"/>
        <v>0</v>
      </c>
      <c r="K3386" s="1" t="b">
        <f>IF(AND(B3386&lt;&gt;"",COUNTIF(Buildings!B:B,B3386)=0),TRUE,FALSE)</f>
        <v>0</v>
      </c>
    </row>
    <row r="3387" spans="1:11" s="3" customFormat="1" ht="16.5" customHeight="1">
      <c r="A3387" s="96"/>
      <c r="B3387" s="199"/>
      <c r="C3387" s="200"/>
      <c r="D3387" s="200"/>
      <c r="E3387" s="200"/>
      <c r="F3387" s="201"/>
      <c r="G3387" s="197" t="str">
        <f t="shared" si="104"/>
        <v/>
      </c>
      <c r="H3387" s="203"/>
      <c r="I3387" s="97"/>
      <c r="J3387" s="3" t="b">
        <f t="shared" si="105"/>
        <v>0</v>
      </c>
      <c r="K3387" s="1" t="b">
        <f>IF(AND(B3387&lt;&gt;"",COUNTIF(Buildings!B:B,B3387)=0),TRUE,FALSE)</f>
        <v>0</v>
      </c>
    </row>
    <row r="3388" spans="1:11" s="3" customFormat="1" ht="16.5" customHeight="1">
      <c r="A3388" s="96"/>
      <c r="B3388" s="194"/>
      <c r="C3388" s="195"/>
      <c r="D3388" s="195"/>
      <c r="E3388" s="195"/>
      <c r="F3388" s="196"/>
      <c r="G3388" s="197" t="str">
        <f t="shared" si="104"/>
        <v/>
      </c>
      <c r="H3388" s="203"/>
      <c r="I3388" s="97"/>
      <c r="J3388" s="3" t="b">
        <f t="shared" si="105"/>
        <v>0</v>
      </c>
      <c r="K3388" s="1" t="b">
        <f>IF(AND(B3388&lt;&gt;"",COUNTIF(Buildings!B:B,B3388)=0),TRUE,FALSE)</f>
        <v>0</v>
      </c>
    </row>
    <row r="3389" spans="1:11" s="3" customFormat="1" ht="16.5" customHeight="1">
      <c r="A3389" s="96"/>
      <c r="B3389" s="199"/>
      <c r="C3389" s="200"/>
      <c r="D3389" s="200"/>
      <c r="E3389" s="200"/>
      <c r="F3389" s="201"/>
      <c r="G3389" s="197" t="str">
        <f t="shared" si="104"/>
        <v/>
      </c>
      <c r="H3389" s="203"/>
      <c r="I3389" s="97"/>
      <c r="J3389" s="3" t="b">
        <f t="shared" si="105"/>
        <v>0</v>
      </c>
      <c r="K3389" s="1" t="b">
        <f>IF(AND(B3389&lt;&gt;"",COUNTIF(Buildings!B:B,B3389)=0),TRUE,FALSE)</f>
        <v>0</v>
      </c>
    </row>
    <row r="3390" spans="1:11" s="3" customFormat="1" ht="16.5" customHeight="1">
      <c r="A3390" s="96"/>
      <c r="B3390" s="194"/>
      <c r="C3390" s="195"/>
      <c r="D3390" s="195"/>
      <c r="E3390" s="195"/>
      <c r="F3390" s="196"/>
      <c r="G3390" s="197" t="str">
        <f t="shared" si="104"/>
        <v/>
      </c>
      <c r="H3390" s="203"/>
      <c r="I3390" s="97"/>
      <c r="J3390" s="3" t="b">
        <f t="shared" si="105"/>
        <v>0</v>
      </c>
      <c r="K3390" s="1" t="b">
        <f>IF(AND(B3390&lt;&gt;"",COUNTIF(Buildings!B:B,B3390)=0),TRUE,FALSE)</f>
        <v>0</v>
      </c>
    </row>
    <row r="3391" spans="1:11" s="3" customFormat="1" ht="16.5" customHeight="1">
      <c r="A3391" s="96"/>
      <c r="B3391" s="199"/>
      <c r="C3391" s="200"/>
      <c r="D3391" s="200"/>
      <c r="E3391" s="200"/>
      <c r="F3391" s="201"/>
      <c r="G3391" s="197" t="str">
        <f t="shared" si="104"/>
        <v/>
      </c>
      <c r="H3391" s="203"/>
      <c r="I3391" s="97"/>
      <c r="J3391" s="3" t="b">
        <f t="shared" si="105"/>
        <v>0</v>
      </c>
      <c r="K3391" s="1" t="b">
        <f>IF(AND(B3391&lt;&gt;"",COUNTIF(Buildings!B:B,B3391)=0),TRUE,FALSE)</f>
        <v>0</v>
      </c>
    </row>
    <row r="3392" spans="1:11" s="3" customFormat="1" ht="16.5" customHeight="1">
      <c r="A3392" s="96"/>
      <c r="B3392" s="194"/>
      <c r="C3392" s="195"/>
      <c r="D3392" s="195"/>
      <c r="E3392" s="195"/>
      <c r="F3392" s="196"/>
      <c r="G3392" s="197" t="str">
        <f t="shared" si="104"/>
        <v/>
      </c>
      <c r="H3392" s="203"/>
      <c r="I3392" s="97"/>
      <c r="J3392" s="3" t="b">
        <f t="shared" si="105"/>
        <v>0</v>
      </c>
      <c r="K3392" s="1" t="b">
        <f>IF(AND(B3392&lt;&gt;"",COUNTIF(Buildings!B:B,B3392)=0),TRUE,FALSE)</f>
        <v>0</v>
      </c>
    </row>
    <row r="3393" spans="1:11" s="3" customFormat="1" ht="16.5" customHeight="1">
      <c r="A3393" s="96"/>
      <c r="B3393" s="199"/>
      <c r="C3393" s="200"/>
      <c r="D3393" s="200"/>
      <c r="E3393" s="200"/>
      <c r="F3393" s="201"/>
      <c r="G3393" s="197" t="str">
        <f t="shared" si="104"/>
        <v/>
      </c>
      <c r="H3393" s="203"/>
      <c r="I3393" s="97"/>
      <c r="J3393" s="3" t="b">
        <f t="shared" si="105"/>
        <v>0</v>
      </c>
      <c r="K3393" s="1" t="b">
        <f>IF(AND(B3393&lt;&gt;"",COUNTIF(Buildings!B:B,B3393)=0),TRUE,FALSE)</f>
        <v>0</v>
      </c>
    </row>
    <row r="3394" spans="1:11" s="3" customFormat="1" ht="16.5" customHeight="1">
      <c r="A3394" s="96"/>
      <c r="B3394" s="194"/>
      <c r="C3394" s="195"/>
      <c r="D3394" s="195"/>
      <c r="E3394" s="195"/>
      <c r="F3394" s="196"/>
      <c r="G3394" s="197" t="str">
        <f t="shared" si="104"/>
        <v/>
      </c>
      <c r="H3394" s="203"/>
      <c r="I3394" s="97"/>
      <c r="J3394" s="3" t="b">
        <f t="shared" si="105"/>
        <v>0</v>
      </c>
      <c r="K3394" s="1" t="b">
        <f>IF(AND(B3394&lt;&gt;"",COUNTIF(Buildings!B:B,B3394)=0),TRUE,FALSE)</f>
        <v>0</v>
      </c>
    </row>
    <row r="3395" spans="1:11" s="3" customFormat="1" ht="16.5" customHeight="1">
      <c r="A3395" s="96"/>
      <c r="B3395" s="199"/>
      <c r="C3395" s="200"/>
      <c r="D3395" s="200"/>
      <c r="E3395" s="200"/>
      <c r="F3395" s="201"/>
      <c r="G3395" s="197" t="str">
        <f t="shared" si="104"/>
        <v/>
      </c>
      <c r="H3395" s="203"/>
      <c r="I3395" s="97"/>
      <c r="J3395" s="3" t="b">
        <f t="shared" si="105"/>
        <v>0</v>
      </c>
      <c r="K3395" s="1" t="b">
        <f>IF(AND(B3395&lt;&gt;"",COUNTIF(Buildings!B:B,B3395)=0),TRUE,FALSE)</f>
        <v>0</v>
      </c>
    </row>
    <row r="3396" spans="1:11" s="3" customFormat="1" ht="16.5" customHeight="1">
      <c r="A3396" s="96"/>
      <c r="B3396" s="194"/>
      <c r="C3396" s="195"/>
      <c r="D3396" s="195"/>
      <c r="E3396" s="195"/>
      <c r="F3396" s="196"/>
      <c r="G3396" s="197" t="str">
        <f t="shared" ref="G3396:G3459" si="106">IF(F3396="","",F3396)</f>
        <v/>
      </c>
      <c r="H3396" s="203"/>
      <c r="I3396" s="97"/>
      <c r="J3396" s="3" t="b">
        <f t="shared" ref="J3396:J3459" si="107">IF(F3396=G3396,FALSE,TRUE)</f>
        <v>0</v>
      </c>
      <c r="K3396" s="1" t="b">
        <f>IF(AND(B3396&lt;&gt;"",COUNTIF(Buildings!B:B,B3396)=0),TRUE,FALSE)</f>
        <v>0</v>
      </c>
    </row>
    <row r="3397" spans="1:11" s="3" customFormat="1" ht="16.5" customHeight="1">
      <c r="A3397" s="96"/>
      <c r="B3397" s="199"/>
      <c r="C3397" s="200"/>
      <c r="D3397" s="200"/>
      <c r="E3397" s="200"/>
      <c r="F3397" s="201"/>
      <c r="G3397" s="197" t="str">
        <f t="shared" si="106"/>
        <v/>
      </c>
      <c r="H3397" s="203"/>
      <c r="I3397" s="97"/>
      <c r="J3397" s="3" t="b">
        <f t="shared" si="107"/>
        <v>0</v>
      </c>
      <c r="K3397" s="1" t="b">
        <f>IF(AND(B3397&lt;&gt;"",COUNTIF(Buildings!B:B,B3397)=0),TRUE,FALSE)</f>
        <v>0</v>
      </c>
    </row>
    <row r="3398" spans="1:11" s="3" customFormat="1" ht="16.5" customHeight="1">
      <c r="A3398" s="96"/>
      <c r="B3398" s="194"/>
      <c r="C3398" s="195"/>
      <c r="D3398" s="195"/>
      <c r="E3398" s="195"/>
      <c r="F3398" s="196"/>
      <c r="G3398" s="197" t="str">
        <f t="shared" si="106"/>
        <v/>
      </c>
      <c r="H3398" s="203"/>
      <c r="I3398" s="97"/>
      <c r="J3398" s="3" t="b">
        <f t="shared" si="107"/>
        <v>0</v>
      </c>
      <c r="K3398" s="1" t="b">
        <f>IF(AND(B3398&lt;&gt;"",COUNTIF(Buildings!B:B,B3398)=0),TRUE,FALSE)</f>
        <v>0</v>
      </c>
    </row>
    <row r="3399" spans="1:11" s="3" customFormat="1" ht="16.5" customHeight="1">
      <c r="A3399" s="96"/>
      <c r="B3399" s="199"/>
      <c r="C3399" s="200"/>
      <c r="D3399" s="200"/>
      <c r="E3399" s="200"/>
      <c r="F3399" s="201"/>
      <c r="G3399" s="197" t="str">
        <f t="shared" si="106"/>
        <v/>
      </c>
      <c r="H3399" s="203"/>
      <c r="I3399" s="97"/>
      <c r="J3399" s="3" t="b">
        <f t="shared" si="107"/>
        <v>0</v>
      </c>
      <c r="K3399" s="1" t="b">
        <f>IF(AND(B3399&lt;&gt;"",COUNTIF(Buildings!B:B,B3399)=0),TRUE,FALSE)</f>
        <v>0</v>
      </c>
    </row>
    <row r="3400" spans="1:11" s="3" customFormat="1" ht="16.5" customHeight="1">
      <c r="A3400" s="96"/>
      <c r="B3400" s="194"/>
      <c r="C3400" s="195"/>
      <c r="D3400" s="195"/>
      <c r="E3400" s="195"/>
      <c r="F3400" s="196"/>
      <c r="G3400" s="197" t="str">
        <f t="shared" si="106"/>
        <v/>
      </c>
      <c r="H3400" s="203"/>
      <c r="I3400" s="97"/>
      <c r="J3400" s="3" t="b">
        <f t="shared" si="107"/>
        <v>0</v>
      </c>
      <c r="K3400" s="1" t="b">
        <f>IF(AND(B3400&lt;&gt;"",COUNTIF(Buildings!B:B,B3400)=0),TRUE,FALSE)</f>
        <v>0</v>
      </c>
    </row>
    <row r="3401" spans="1:11" s="3" customFormat="1" ht="16.5" customHeight="1">
      <c r="A3401" s="96"/>
      <c r="B3401" s="199"/>
      <c r="C3401" s="200"/>
      <c r="D3401" s="200"/>
      <c r="E3401" s="200"/>
      <c r="F3401" s="201"/>
      <c r="G3401" s="197" t="str">
        <f t="shared" si="106"/>
        <v/>
      </c>
      <c r="H3401" s="203"/>
      <c r="I3401" s="97"/>
      <c r="J3401" s="3" t="b">
        <f t="shared" si="107"/>
        <v>0</v>
      </c>
      <c r="K3401" s="1" t="b">
        <f>IF(AND(B3401&lt;&gt;"",COUNTIF(Buildings!B:B,B3401)=0),TRUE,FALSE)</f>
        <v>0</v>
      </c>
    </row>
    <row r="3402" spans="1:11" s="3" customFormat="1" ht="16.5" customHeight="1">
      <c r="A3402" s="96"/>
      <c r="B3402" s="194"/>
      <c r="C3402" s="195"/>
      <c r="D3402" s="195"/>
      <c r="E3402" s="195"/>
      <c r="F3402" s="196"/>
      <c r="G3402" s="197" t="str">
        <f t="shared" si="106"/>
        <v/>
      </c>
      <c r="H3402" s="203"/>
      <c r="I3402" s="97"/>
      <c r="J3402" s="3" t="b">
        <f t="shared" si="107"/>
        <v>0</v>
      </c>
      <c r="K3402" s="1" t="b">
        <f>IF(AND(B3402&lt;&gt;"",COUNTIF(Buildings!B:B,B3402)=0),TRUE,FALSE)</f>
        <v>0</v>
      </c>
    </row>
    <row r="3403" spans="1:11" s="3" customFormat="1" ht="16.5" customHeight="1">
      <c r="A3403" s="96"/>
      <c r="B3403" s="199"/>
      <c r="C3403" s="200"/>
      <c r="D3403" s="200"/>
      <c r="E3403" s="200"/>
      <c r="F3403" s="201"/>
      <c r="G3403" s="197" t="str">
        <f t="shared" si="106"/>
        <v/>
      </c>
      <c r="H3403" s="203"/>
      <c r="I3403" s="97"/>
      <c r="J3403" s="3" t="b">
        <f t="shared" si="107"/>
        <v>0</v>
      </c>
      <c r="K3403" s="1" t="b">
        <f>IF(AND(B3403&lt;&gt;"",COUNTIF(Buildings!B:B,B3403)=0),TRUE,FALSE)</f>
        <v>0</v>
      </c>
    </row>
    <row r="3404" spans="1:11" s="3" customFormat="1" ht="16.5" customHeight="1">
      <c r="A3404" s="96"/>
      <c r="B3404" s="194"/>
      <c r="C3404" s="195"/>
      <c r="D3404" s="195"/>
      <c r="E3404" s="195"/>
      <c r="F3404" s="196"/>
      <c r="G3404" s="197" t="str">
        <f t="shared" si="106"/>
        <v/>
      </c>
      <c r="H3404" s="203"/>
      <c r="I3404" s="97"/>
      <c r="J3404" s="3" t="b">
        <f t="shared" si="107"/>
        <v>0</v>
      </c>
      <c r="K3404" s="1" t="b">
        <f>IF(AND(B3404&lt;&gt;"",COUNTIF(Buildings!B:B,B3404)=0),TRUE,FALSE)</f>
        <v>0</v>
      </c>
    </row>
    <row r="3405" spans="1:11" s="3" customFormat="1" ht="16.5" customHeight="1">
      <c r="A3405" s="96"/>
      <c r="B3405" s="199"/>
      <c r="C3405" s="200"/>
      <c r="D3405" s="200"/>
      <c r="E3405" s="200"/>
      <c r="F3405" s="201"/>
      <c r="G3405" s="197" t="str">
        <f t="shared" si="106"/>
        <v/>
      </c>
      <c r="H3405" s="203"/>
      <c r="I3405" s="97"/>
      <c r="J3405" s="3" t="b">
        <f t="shared" si="107"/>
        <v>0</v>
      </c>
      <c r="K3405" s="1" t="b">
        <f>IF(AND(B3405&lt;&gt;"",COUNTIF(Buildings!B:B,B3405)=0),TRUE,FALSE)</f>
        <v>0</v>
      </c>
    </row>
    <row r="3406" spans="1:11" s="3" customFormat="1" ht="16.5" customHeight="1">
      <c r="A3406" s="96"/>
      <c r="B3406" s="194"/>
      <c r="C3406" s="195"/>
      <c r="D3406" s="195"/>
      <c r="E3406" s="195"/>
      <c r="F3406" s="196"/>
      <c r="G3406" s="197" t="str">
        <f t="shared" si="106"/>
        <v/>
      </c>
      <c r="H3406" s="203"/>
      <c r="I3406" s="97"/>
      <c r="J3406" s="3" t="b">
        <f t="shared" si="107"/>
        <v>0</v>
      </c>
      <c r="K3406" s="1" t="b">
        <f>IF(AND(B3406&lt;&gt;"",COUNTIF(Buildings!B:B,B3406)=0),TRUE,FALSE)</f>
        <v>0</v>
      </c>
    </row>
    <row r="3407" spans="1:11" s="3" customFormat="1" ht="16.5" customHeight="1">
      <c r="A3407" s="96"/>
      <c r="B3407" s="199"/>
      <c r="C3407" s="200"/>
      <c r="D3407" s="200"/>
      <c r="E3407" s="200"/>
      <c r="F3407" s="201"/>
      <c r="G3407" s="197" t="str">
        <f t="shared" si="106"/>
        <v/>
      </c>
      <c r="H3407" s="203"/>
      <c r="I3407" s="97"/>
      <c r="J3407" s="3" t="b">
        <f t="shared" si="107"/>
        <v>0</v>
      </c>
      <c r="K3407" s="1" t="b">
        <f>IF(AND(B3407&lt;&gt;"",COUNTIF(Buildings!B:B,B3407)=0),TRUE,FALSE)</f>
        <v>0</v>
      </c>
    </row>
    <row r="3408" spans="1:11" s="3" customFormat="1" ht="16.5" customHeight="1">
      <c r="A3408" s="96"/>
      <c r="B3408" s="194"/>
      <c r="C3408" s="195"/>
      <c r="D3408" s="195"/>
      <c r="E3408" s="195"/>
      <c r="F3408" s="196"/>
      <c r="G3408" s="197" t="str">
        <f t="shared" si="106"/>
        <v/>
      </c>
      <c r="H3408" s="203"/>
      <c r="I3408" s="97"/>
      <c r="J3408" s="3" t="b">
        <f t="shared" si="107"/>
        <v>0</v>
      </c>
      <c r="K3408" s="1" t="b">
        <f>IF(AND(B3408&lt;&gt;"",COUNTIF(Buildings!B:B,B3408)=0),TRUE,FALSE)</f>
        <v>0</v>
      </c>
    </row>
    <row r="3409" spans="1:11" s="3" customFormat="1" ht="16.5" customHeight="1">
      <c r="A3409" s="96"/>
      <c r="B3409" s="199"/>
      <c r="C3409" s="200"/>
      <c r="D3409" s="200"/>
      <c r="E3409" s="200"/>
      <c r="F3409" s="201"/>
      <c r="G3409" s="197" t="str">
        <f t="shared" si="106"/>
        <v/>
      </c>
      <c r="H3409" s="203"/>
      <c r="I3409" s="97"/>
      <c r="J3409" s="3" t="b">
        <f t="shared" si="107"/>
        <v>0</v>
      </c>
      <c r="K3409" s="1" t="b">
        <f>IF(AND(B3409&lt;&gt;"",COUNTIF(Buildings!B:B,B3409)=0),TRUE,FALSE)</f>
        <v>0</v>
      </c>
    </row>
    <row r="3410" spans="1:11" s="3" customFormat="1" ht="16.5" customHeight="1">
      <c r="A3410" s="96"/>
      <c r="B3410" s="194"/>
      <c r="C3410" s="195"/>
      <c r="D3410" s="195"/>
      <c r="E3410" s="195"/>
      <c r="F3410" s="196"/>
      <c r="G3410" s="197" t="str">
        <f t="shared" si="106"/>
        <v/>
      </c>
      <c r="H3410" s="203"/>
      <c r="I3410" s="97"/>
      <c r="J3410" s="3" t="b">
        <f t="shared" si="107"/>
        <v>0</v>
      </c>
      <c r="K3410" s="1" t="b">
        <f>IF(AND(B3410&lt;&gt;"",COUNTIF(Buildings!B:B,B3410)=0),TRUE,FALSE)</f>
        <v>0</v>
      </c>
    </row>
    <row r="3411" spans="1:11" s="3" customFormat="1" ht="16.5" customHeight="1">
      <c r="A3411" s="96"/>
      <c r="B3411" s="199"/>
      <c r="C3411" s="200"/>
      <c r="D3411" s="200"/>
      <c r="E3411" s="200"/>
      <c r="F3411" s="201"/>
      <c r="G3411" s="197" t="str">
        <f t="shared" si="106"/>
        <v/>
      </c>
      <c r="H3411" s="203"/>
      <c r="I3411" s="97"/>
      <c r="J3411" s="3" t="b">
        <f t="shared" si="107"/>
        <v>0</v>
      </c>
      <c r="K3411" s="1" t="b">
        <f>IF(AND(B3411&lt;&gt;"",COUNTIF(Buildings!B:B,B3411)=0),TRUE,FALSE)</f>
        <v>0</v>
      </c>
    </row>
    <row r="3412" spans="1:11" s="3" customFormat="1" ht="16.5" customHeight="1">
      <c r="A3412" s="96"/>
      <c r="B3412" s="194"/>
      <c r="C3412" s="195"/>
      <c r="D3412" s="195"/>
      <c r="E3412" s="195"/>
      <c r="F3412" s="196"/>
      <c r="G3412" s="197" t="str">
        <f t="shared" si="106"/>
        <v/>
      </c>
      <c r="H3412" s="203"/>
      <c r="I3412" s="97"/>
      <c r="J3412" s="3" t="b">
        <f t="shared" si="107"/>
        <v>0</v>
      </c>
      <c r="K3412" s="1" t="b">
        <f>IF(AND(B3412&lt;&gt;"",COUNTIF(Buildings!B:B,B3412)=0),TRUE,FALSE)</f>
        <v>0</v>
      </c>
    </row>
    <row r="3413" spans="1:11" s="3" customFormat="1" ht="16.5" customHeight="1">
      <c r="A3413" s="96"/>
      <c r="B3413" s="199"/>
      <c r="C3413" s="200"/>
      <c r="D3413" s="200"/>
      <c r="E3413" s="200"/>
      <c r="F3413" s="201"/>
      <c r="G3413" s="197" t="str">
        <f t="shared" si="106"/>
        <v/>
      </c>
      <c r="H3413" s="203"/>
      <c r="I3413" s="97"/>
      <c r="J3413" s="3" t="b">
        <f t="shared" si="107"/>
        <v>0</v>
      </c>
      <c r="K3413" s="1" t="b">
        <f>IF(AND(B3413&lt;&gt;"",COUNTIF(Buildings!B:B,B3413)=0),TRUE,FALSE)</f>
        <v>0</v>
      </c>
    </row>
    <row r="3414" spans="1:11" s="3" customFormat="1" ht="16.5" customHeight="1">
      <c r="A3414" s="96"/>
      <c r="B3414" s="194"/>
      <c r="C3414" s="195"/>
      <c r="D3414" s="195"/>
      <c r="E3414" s="195"/>
      <c r="F3414" s="196"/>
      <c r="G3414" s="197" t="str">
        <f t="shared" si="106"/>
        <v/>
      </c>
      <c r="H3414" s="203"/>
      <c r="I3414" s="97"/>
      <c r="J3414" s="3" t="b">
        <f t="shared" si="107"/>
        <v>0</v>
      </c>
      <c r="K3414" s="1" t="b">
        <f>IF(AND(B3414&lt;&gt;"",COUNTIF(Buildings!B:B,B3414)=0),TRUE,FALSE)</f>
        <v>0</v>
      </c>
    </row>
    <row r="3415" spans="1:11" s="3" customFormat="1" ht="16.5" customHeight="1">
      <c r="A3415" s="96"/>
      <c r="B3415" s="199"/>
      <c r="C3415" s="200"/>
      <c r="D3415" s="200"/>
      <c r="E3415" s="200"/>
      <c r="F3415" s="201"/>
      <c r="G3415" s="197" t="str">
        <f t="shared" si="106"/>
        <v/>
      </c>
      <c r="H3415" s="203"/>
      <c r="I3415" s="97"/>
      <c r="J3415" s="3" t="b">
        <f t="shared" si="107"/>
        <v>0</v>
      </c>
      <c r="K3415" s="1" t="b">
        <f>IF(AND(B3415&lt;&gt;"",COUNTIF(Buildings!B:B,B3415)=0),TRUE,FALSE)</f>
        <v>0</v>
      </c>
    </row>
    <row r="3416" spans="1:11" s="3" customFormat="1" ht="16.5" customHeight="1">
      <c r="A3416" s="96"/>
      <c r="B3416" s="194"/>
      <c r="C3416" s="195"/>
      <c r="D3416" s="195"/>
      <c r="E3416" s="195"/>
      <c r="F3416" s="196"/>
      <c r="G3416" s="197" t="str">
        <f t="shared" si="106"/>
        <v/>
      </c>
      <c r="H3416" s="203"/>
      <c r="I3416" s="97"/>
      <c r="J3416" s="3" t="b">
        <f t="shared" si="107"/>
        <v>0</v>
      </c>
      <c r="K3416" s="1" t="b">
        <f>IF(AND(B3416&lt;&gt;"",COUNTIF(Buildings!B:B,B3416)=0),TRUE,FALSE)</f>
        <v>0</v>
      </c>
    </row>
    <row r="3417" spans="1:11" s="3" customFormat="1" ht="16.5" customHeight="1">
      <c r="A3417" s="96"/>
      <c r="B3417" s="199"/>
      <c r="C3417" s="200"/>
      <c r="D3417" s="200"/>
      <c r="E3417" s="200"/>
      <c r="F3417" s="201"/>
      <c r="G3417" s="197" t="str">
        <f t="shared" si="106"/>
        <v/>
      </c>
      <c r="H3417" s="203"/>
      <c r="I3417" s="97"/>
      <c r="J3417" s="3" t="b">
        <f t="shared" si="107"/>
        <v>0</v>
      </c>
      <c r="K3417" s="1" t="b">
        <f>IF(AND(B3417&lt;&gt;"",COUNTIF(Buildings!B:B,B3417)=0),TRUE,FALSE)</f>
        <v>0</v>
      </c>
    </row>
    <row r="3418" spans="1:11" s="3" customFormat="1" ht="16.5" customHeight="1">
      <c r="A3418" s="96"/>
      <c r="B3418" s="194"/>
      <c r="C3418" s="195"/>
      <c r="D3418" s="195"/>
      <c r="E3418" s="195"/>
      <c r="F3418" s="196"/>
      <c r="G3418" s="197" t="str">
        <f t="shared" si="106"/>
        <v/>
      </c>
      <c r="H3418" s="203"/>
      <c r="I3418" s="97"/>
      <c r="J3418" s="3" t="b">
        <f t="shared" si="107"/>
        <v>0</v>
      </c>
      <c r="K3418" s="1" t="b">
        <f>IF(AND(B3418&lt;&gt;"",COUNTIF(Buildings!B:B,B3418)=0),TRUE,FALSE)</f>
        <v>0</v>
      </c>
    </row>
    <row r="3419" spans="1:11" s="3" customFormat="1" ht="16.5" customHeight="1">
      <c r="A3419" s="96"/>
      <c r="B3419" s="199"/>
      <c r="C3419" s="200"/>
      <c r="D3419" s="200"/>
      <c r="E3419" s="200"/>
      <c r="F3419" s="201"/>
      <c r="G3419" s="197" t="str">
        <f t="shared" si="106"/>
        <v/>
      </c>
      <c r="H3419" s="203"/>
      <c r="I3419" s="97"/>
      <c r="J3419" s="3" t="b">
        <f t="shared" si="107"/>
        <v>0</v>
      </c>
      <c r="K3419" s="1" t="b">
        <f>IF(AND(B3419&lt;&gt;"",COUNTIF(Buildings!B:B,B3419)=0),TRUE,FALSE)</f>
        <v>0</v>
      </c>
    </row>
    <row r="3420" spans="1:11" s="3" customFormat="1" ht="16.5" customHeight="1">
      <c r="A3420" s="96"/>
      <c r="B3420" s="194"/>
      <c r="C3420" s="195"/>
      <c r="D3420" s="195"/>
      <c r="E3420" s="195"/>
      <c r="F3420" s="196"/>
      <c r="G3420" s="197" t="str">
        <f t="shared" si="106"/>
        <v/>
      </c>
      <c r="H3420" s="203"/>
      <c r="I3420" s="97"/>
      <c r="J3420" s="3" t="b">
        <f t="shared" si="107"/>
        <v>0</v>
      </c>
      <c r="K3420" s="1" t="b">
        <f>IF(AND(B3420&lt;&gt;"",COUNTIF(Buildings!B:B,B3420)=0),TRUE,FALSE)</f>
        <v>0</v>
      </c>
    </row>
    <row r="3421" spans="1:11" s="3" customFormat="1" ht="16.5" customHeight="1">
      <c r="A3421" s="96"/>
      <c r="B3421" s="199"/>
      <c r="C3421" s="200"/>
      <c r="D3421" s="200"/>
      <c r="E3421" s="200"/>
      <c r="F3421" s="201"/>
      <c r="G3421" s="197" t="str">
        <f t="shared" si="106"/>
        <v/>
      </c>
      <c r="H3421" s="203"/>
      <c r="I3421" s="97"/>
      <c r="J3421" s="3" t="b">
        <f t="shared" si="107"/>
        <v>0</v>
      </c>
      <c r="K3421" s="1" t="b">
        <f>IF(AND(B3421&lt;&gt;"",COUNTIF(Buildings!B:B,B3421)=0),TRUE,FALSE)</f>
        <v>0</v>
      </c>
    </row>
    <row r="3422" spans="1:11" s="3" customFormat="1" ht="16.5" customHeight="1">
      <c r="A3422" s="96"/>
      <c r="B3422" s="194"/>
      <c r="C3422" s="195"/>
      <c r="D3422" s="195"/>
      <c r="E3422" s="195"/>
      <c r="F3422" s="196"/>
      <c r="G3422" s="197" t="str">
        <f t="shared" si="106"/>
        <v/>
      </c>
      <c r="H3422" s="203"/>
      <c r="I3422" s="97"/>
      <c r="J3422" s="3" t="b">
        <f t="shared" si="107"/>
        <v>0</v>
      </c>
      <c r="K3422" s="1" t="b">
        <f>IF(AND(B3422&lt;&gt;"",COUNTIF(Buildings!B:B,B3422)=0),TRUE,FALSE)</f>
        <v>0</v>
      </c>
    </row>
    <row r="3423" spans="1:11" s="3" customFormat="1" ht="16.5" customHeight="1">
      <c r="A3423" s="96"/>
      <c r="B3423" s="199"/>
      <c r="C3423" s="200"/>
      <c r="D3423" s="200"/>
      <c r="E3423" s="200"/>
      <c r="F3423" s="201"/>
      <c r="G3423" s="197" t="str">
        <f t="shared" si="106"/>
        <v/>
      </c>
      <c r="H3423" s="203"/>
      <c r="I3423" s="97"/>
      <c r="J3423" s="3" t="b">
        <f t="shared" si="107"/>
        <v>0</v>
      </c>
      <c r="K3423" s="1" t="b">
        <f>IF(AND(B3423&lt;&gt;"",COUNTIF(Buildings!B:B,B3423)=0),TRUE,FALSE)</f>
        <v>0</v>
      </c>
    </row>
    <row r="3424" spans="1:11" s="3" customFormat="1" ht="16.5" customHeight="1">
      <c r="A3424" s="96"/>
      <c r="B3424" s="194"/>
      <c r="C3424" s="195"/>
      <c r="D3424" s="195"/>
      <c r="E3424" s="195"/>
      <c r="F3424" s="196"/>
      <c r="G3424" s="197" t="str">
        <f t="shared" si="106"/>
        <v/>
      </c>
      <c r="H3424" s="203"/>
      <c r="I3424" s="97"/>
      <c r="J3424" s="3" t="b">
        <f t="shared" si="107"/>
        <v>0</v>
      </c>
      <c r="K3424" s="1" t="b">
        <f>IF(AND(B3424&lt;&gt;"",COUNTIF(Buildings!B:B,B3424)=0),TRUE,FALSE)</f>
        <v>0</v>
      </c>
    </row>
    <row r="3425" spans="1:11" s="3" customFormat="1" ht="16.5" customHeight="1">
      <c r="A3425" s="96"/>
      <c r="B3425" s="199"/>
      <c r="C3425" s="200"/>
      <c r="D3425" s="200"/>
      <c r="E3425" s="200"/>
      <c r="F3425" s="201"/>
      <c r="G3425" s="197" t="str">
        <f t="shared" si="106"/>
        <v/>
      </c>
      <c r="H3425" s="203"/>
      <c r="I3425" s="97"/>
      <c r="J3425" s="3" t="b">
        <f t="shared" si="107"/>
        <v>0</v>
      </c>
      <c r="K3425" s="1" t="b">
        <f>IF(AND(B3425&lt;&gt;"",COUNTIF(Buildings!B:B,B3425)=0),TRUE,FALSE)</f>
        <v>0</v>
      </c>
    </row>
    <row r="3426" spans="1:11" s="3" customFormat="1" ht="16.5" customHeight="1">
      <c r="A3426" s="96"/>
      <c r="B3426" s="194"/>
      <c r="C3426" s="195"/>
      <c r="D3426" s="195"/>
      <c r="E3426" s="195"/>
      <c r="F3426" s="196"/>
      <c r="G3426" s="197" t="str">
        <f t="shared" si="106"/>
        <v/>
      </c>
      <c r="H3426" s="203"/>
      <c r="I3426" s="97"/>
      <c r="J3426" s="3" t="b">
        <f t="shared" si="107"/>
        <v>0</v>
      </c>
      <c r="K3426" s="1" t="b">
        <f>IF(AND(B3426&lt;&gt;"",COUNTIF(Buildings!B:B,B3426)=0),TRUE,FALSE)</f>
        <v>0</v>
      </c>
    </row>
    <row r="3427" spans="1:11" s="3" customFormat="1" ht="16.5" customHeight="1">
      <c r="A3427" s="96"/>
      <c r="B3427" s="199"/>
      <c r="C3427" s="200"/>
      <c r="D3427" s="200"/>
      <c r="E3427" s="200"/>
      <c r="F3427" s="201"/>
      <c r="G3427" s="197" t="str">
        <f t="shared" si="106"/>
        <v/>
      </c>
      <c r="H3427" s="203"/>
      <c r="I3427" s="97"/>
      <c r="J3427" s="3" t="b">
        <f t="shared" si="107"/>
        <v>0</v>
      </c>
      <c r="K3427" s="1" t="b">
        <f>IF(AND(B3427&lt;&gt;"",COUNTIF(Buildings!B:B,B3427)=0),TRUE,FALSE)</f>
        <v>0</v>
      </c>
    </row>
    <row r="3428" spans="1:11" s="3" customFormat="1" ht="16.5" customHeight="1">
      <c r="A3428" s="96"/>
      <c r="B3428" s="194"/>
      <c r="C3428" s="195"/>
      <c r="D3428" s="195"/>
      <c r="E3428" s="195"/>
      <c r="F3428" s="196"/>
      <c r="G3428" s="197" t="str">
        <f t="shared" si="106"/>
        <v/>
      </c>
      <c r="H3428" s="203"/>
      <c r="I3428" s="97"/>
      <c r="J3428" s="3" t="b">
        <f t="shared" si="107"/>
        <v>0</v>
      </c>
      <c r="K3428" s="1" t="b">
        <f>IF(AND(B3428&lt;&gt;"",COUNTIF(Buildings!B:B,B3428)=0),TRUE,FALSE)</f>
        <v>0</v>
      </c>
    </row>
    <row r="3429" spans="1:11" s="3" customFormat="1" ht="16.5" customHeight="1">
      <c r="A3429" s="96"/>
      <c r="B3429" s="199"/>
      <c r="C3429" s="200"/>
      <c r="D3429" s="200"/>
      <c r="E3429" s="200"/>
      <c r="F3429" s="201"/>
      <c r="G3429" s="197" t="str">
        <f t="shared" si="106"/>
        <v/>
      </c>
      <c r="H3429" s="203"/>
      <c r="I3429" s="97"/>
      <c r="J3429" s="3" t="b">
        <f t="shared" si="107"/>
        <v>0</v>
      </c>
      <c r="K3429" s="1" t="b">
        <f>IF(AND(B3429&lt;&gt;"",COUNTIF(Buildings!B:B,B3429)=0),TRUE,FALSE)</f>
        <v>0</v>
      </c>
    </row>
    <row r="3430" spans="1:11" s="3" customFormat="1" ht="16.5" customHeight="1">
      <c r="A3430" s="96"/>
      <c r="B3430" s="194"/>
      <c r="C3430" s="195"/>
      <c r="D3430" s="195"/>
      <c r="E3430" s="195"/>
      <c r="F3430" s="196"/>
      <c r="G3430" s="197" t="str">
        <f t="shared" si="106"/>
        <v/>
      </c>
      <c r="H3430" s="203"/>
      <c r="I3430" s="97"/>
      <c r="J3430" s="3" t="b">
        <f t="shared" si="107"/>
        <v>0</v>
      </c>
      <c r="K3430" s="1" t="b">
        <f>IF(AND(B3430&lt;&gt;"",COUNTIF(Buildings!B:B,B3430)=0),TRUE,FALSE)</f>
        <v>0</v>
      </c>
    </row>
    <row r="3431" spans="1:11" s="3" customFormat="1" ht="16.5" customHeight="1">
      <c r="A3431" s="96"/>
      <c r="B3431" s="199"/>
      <c r="C3431" s="200"/>
      <c r="D3431" s="200"/>
      <c r="E3431" s="200"/>
      <c r="F3431" s="201"/>
      <c r="G3431" s="197" t="str">
        <f t="shared" si="106"/>
        <v/>
      </c>
      <c r="H3431" s="203"/>
      <c r="I3431" s="97"/>
      <c r="J3431" s="3" t="b">
        <f t="shared" si="107"/>
        <v>0</v>
      </c>
      <c r="K3431" s="1" t="b">
        <f>IF(AND(B3431&lt;&gt;"",COUNTIF(Buildings!B:B,B3431)=0),TRUE,FALSE)</f>
        <v>0</v>
      </c>
    </row>
    <row r="3432" spans="1:11" s="3" customFormat="1" ht="16.5" customHeight="1">
      <c r="A3432" s="96"/>
      <c r="B3432" s="194"/>
      <c r="C3432" s="195"/>
      <c r="D3432" s="195"/>
      <c r="E3432" s="195"/>
      <c r="F3432" s="196"/>
      <c r="G3432" s="197" t="str">
        <f t="shared" si="106"/>
        <v/>
      </c>
      <c r="H3432" s="203"/>
      <c r="I3432" s="97"/>
      <c r="J3432" s="3" t="b">
        <f t="shared" si="107"/>
        <v>0</v>
      </c>
      <c r="K3432" s="1" t="b">
        <f>IF(AND(B3432&lt;&gt;"",COUNTIF(Buildings!B:B,B3432)=0),TRUE,FALSE)</f>
        <v>0</v>
      </c>
    </row>
    <row r="3433" spans="1:11" s="3" customFormat="1" ht="16.5" customHeight="1">
      <c r="A3433" s="96"/>
      <c r="B3433" s="199"/>
      <c r="C3433" s="200"/>
      <c r="D3433" s="200"/>
      <c r="E3433" s="200"/>
      <c r="F3433" s="201"/>
      <c r="G3433" s="197" t="str">
        <f t="shared" si="106"/>
        <v/>
      </c>
      <c r="H3433" s="203"/>
      <c r="I3433" s="97"/>
      <c r="J3433" s="3" t="b">
        <f t="shared" si="107"/>
        <v>0</v>
      </c>
      <c r="K3433" s="1" t="b">
        <f>IF(AND(B3433&lt;&gt;"",COUNTIF(Buildings!B:B,B3433)=0),TRUE,FALSE)</f>
        <v>0</v>
      </c>
    </row>
    <row r="3434" spans="1:11" s="3" customFormat="1" ht="16.5" customHeight="1">
      <c r="A3434" s="96"/>
      <c r="B3434" s="194"/>
      <c r="C3434" s="195"/>
      <c r="D3434" s="195"/>
      <c r="E3434" s="195"/>
      <c r="F3434" s="196"/>
      <c r="G3434" s="197" t="str">
        <f t="shared" si="106"/>
        <v/>
      </c>
      <c r="H3434" s="203"/>
      <c r="I3434" s="97"/>
      <c r="J3434" s="3" t="b">
        <f t="shared" si="107"/>
        <v>0</v>
      </c>
      <c r="K3434" s="1" t="b">
        <f>IF(AND(B3434&lt;&gt;"",COUNTIF(Buildings!B:B,B3434)=0),TRUE,FALSE)</f>
        <v>0</v>
      </c>
    </row>
    <row r="3435" spans="1:11" s="3" customFormat="1" ht="16.5" customHeight="1">
      <c r="A3435" s="96"/>
      <c r="B3435" s="199"/>
      <c r="C3435" s="200"/>
      <c r="D3435" s="200"/>
      <c r="E3435" s="200"/>
      <c r="F3435" s="201"/>
      <c r="G3435" s="197" t="str">
        <f t="shared" si="106"/>
        <v/>
      </c>
      <c r="H3435" s="203"/>
      <c r="I3435" s="97"/>
      <c r="J3435" s="3" t="b">
        <f t="shared" si="107"/>
        <v>0</v>
      </c>
      <c r="K3435" s="1" t="b">
        <f>IF(AND(B3435&lt;&gt;"",COUNTIF(Buildings!B:B,B3435)=0),TRUE,FALSE)</f>
        <v>0</v>
      </c>
    </row>
    <row r="3436" spans="1:11" s="3" customFormat="1" ht="16.5" customHeight="1">
      <c r="A3436" s="96"/>
      <c r="B3436" s="194"/>
      <c r="C3436" s="195"/>
      <c r="D3436" s="195"/>
      <c r="E3436" s="195"/>
      <c r="F3436" s="196"/>
      <c r="G3436" s="197" t="str">
        <f t="shared" si="106"/>
        <v/>
      </c>
      <c r="H3436" s="203"/>
      <c r="I3436" s="97"/>
      <c r="J3436" s="3" t="b">
        <f t="shared" si="107"/>
        <v>0</v>
      </c>
      <c r="K3436" s="1" t="b">
        <f>IF(AND(B3436&lt;&gt;"",COUNTIF(Buildings!B:B,B3436)=0),TRUE,FALSE)</f>
        <v>0</v>
      </c>
    </row>
    <row r="3437" spans="1:11" s="3" customFormat="1" ht="16.5" customHeight="1">
      <c r="A3437" s="96"/>
      <c r="B3437" s="199"/>
      <c r="C3437" s="200"/>
      <c r="D3437" s="200"/>
      <c r="E3437" s="200"/>
      <c r="F3437" s="201"/>
      <c r="G3437" s="197" t="str">
        <f t="shared" si="106"/>
        <v/>
      </c>
      <c r="H3437" s="203"/>
      <c r="I3437" s="97"/>
      <c r="J3437" s="3" t="b">
        <f t="shared" si="107"/>
        <v>0</v>
      </c>
      <c r="K3437" s="1" t="b">
        <f>IF(AND(B3437&lt;&gt;"",COUNTIF(Buildings!B:B,B3437)=0),TRUE,FALSE)</f>
        <v>0</v>
      </c>
    </row>
    <row r="3438" spans="1:11" s="3" customFormat="1" ht="16.5" customHeight="1">
      <c r="A3438" s="96"/>
      <c r="B3438" s="194"/>
      <c r="C3438" s="195"/>
      <c r="D3438" s="195"/>
      <c r="E3438" s="195"/>
      <c r="F3438" s="196"/>
      <c r="G3438" s="197" t="str">
        <f t="shared" si="106"/>
        <v/>
      </c>
      <c r="H3438" s="203"/>
      <c r="I3438" s="97"/>
      <c r="J3438" s="3" t="b">
        <f t="shared" si="107"/>
        <v>0</v>
      </c>
      <c r="K3438" s="1" t="b">
        <f>IF(AND(B3438&lt;&gt;"",COUNTIF(Buildings!B:B,B3438)=0),TRUE,FALSE)</f>
        <v>0</v>
      </c>
    </row>
    <row r="3439" spans="1:11" s="3" customFormat="1" ht="16.5" customHeight="1">
      <c r="A3439" s="96"/>
      <c r="B3439" s="199"/>
      <c r="C3439" s="200"/>
      <c r="D3439" s="200"/>
      <c r="E3439" s="200"/>
      <c r="F3439" s="201"/>
      <c r="G3439" s="197" t="str">
        <f t="shared" si="106"/>
        <v/>
      </c>
      <c r="H3439" s="203"/>
      <c r="I3439" s="97"/>
      <c r="J3439" s="3" t="b">
        <f t="shared" si="107"/>
        <v>0</v>
      </c>
      <c r="K3439" s="1" t="b">
        <f>IF(AND(B3439&lt;&gt;"",COUNTIF(Buildings!B:B,B3439)=0),TRUE,FALSE)</f>
        <v>0</v>
      </c>
    </row>
    <row r="3440" spans="1:11" s="3" customFormat="1" ht="16.5" customHeight="1">
      <c r="A3440" s="96"/>
      <c r="B3440" s="194"/>
      <c r="C3440" s="195"/>
      <c r="D3440" s="195"/>
      <c r="E3440" s="195"/>
      <c r="F3440" s="196"/>
      <c r="G3440" s="197" t="str">
        <f t="shared" si="106"/>
        <v/>
      </c>
      <c r="H3440" s="203"/>
      <c r="I3440" s="97"/>
      <c r="J3440" s="3" t="b">
        <f t="shared" si="107"/>
        <v>0</v>
      </c>
      <c r="K3440" s="1" t="b">
        <f>IF(AND(B3440&lt;&gt;"",COUNTIF(Buildings!B:B,B3440)=0),TRUE,FALSE)</f>
        <v>0</v>
      </c>
    </row>
    <row r="3441" spans="1:11" s="3" customFormat="1" ht="16.5" customHeight="1">
      <c r="A3441" s="96"/>
      <c r="B3441" s="199"/>
      <c r="C3441" s="200"/>
      <c r="D3441" s="200"/>
      <c r="E3441" s="200"/>
      <c r="F3441" s="201"/>
      <c r="G3441" s="197" t="str">
        <f t="shared" si="106"/>
        <v/>
      </c>
      <c r="H3441" s="203"/>
      <c r="I3441" s="97"/>
      <c r="J3441" s="3" t="b">
        <f t="shared" si="107"/>
        <v>0</v>
      </c>
      <c r="K3441" s="1" t="b">
        <f>IF(AND(B3441&lt;&gt;"",COUNTIF(Buildings!B:B,B3441)=0),TRUE,FALSE)</f>
        <v>0</v>
      </c>
    </row>
    <row r="3442" spans="1:11" s="3" customFormat="1" ht="16.5" customHeight="1">
      <c r="A3442" s="96"/>
      <c r="B3442" s="194"/>
      <c r="C3442" s="195"/>
      <c r="D3442" s="195"/>
      <c r="E3442" s="195"/>
      <c r="F3442" s="196"/>
      <c r="G3442" s="197" t="str">
        <f t="shared" si="106"/>
        <v/>
      </c>
      <c r="H3442" s="203"/>
      <c r="I3442" s="97"/>
      <c r="J3442" s="3" t="b">
        <f t="shared" si="107"/>
        <v>0</v>
      </c>
      <c r="K3442" s="1" t="b">
        <f>IF(AND(B3442&lt;&gt;"",COUNTIF(Buildings!B:B,B3442)=0),TRUE,FALSE)</f>
        <v>0</v>
      </c>
    </row>
    <row r="3443" spans="1:11" s="3" customFormat="1" ht="16.5" customHeight="1">
      <c r="A3443" s="96"/>
      <c r="B3443" s="199"/>
      <c r="C3443" s="200"/>
      <c r="D3443" s="200"/>
      <c r="E3443" s="200"/>
      <c r="F3443" s="201"/>
      <c r="G3443" s="197" t="str">
        <f t="shared" si="106"/>
        <v/>
      </c>
      <c r="H3443" s="203"/>
      <c r="I3443" s="97"/>
      <c r="J3443" s="3" t="b">
        <f t="shared" si="107"/>
        <v>0</v>
      </c>
      <c r="K3443" s="1" t="b">
        <f>IF(AND(B3443&lt;&gt;"",COUNTIF(Buildings!B:B,B3443)=0),TRUE,FALSE)</f>
        <v>0</v>
      </c>
    </row>
    <row r="3444" spans="1:11" s="3" customFormat="1" ht="16.5" customHeight="1">
      <c r="A3444" s="96"/>
      <c r="B3444" s="194"/>
      <c r="C3444" s="195"/>
      <c r="D3444" s="195"/>
      <c r="E3444" s="195"/>
      <c r="F3444" s="196"/>
      <c r="G3444" s="197" t="str">
        <f t="shared" si="106"/>
        <v/>
      </c>
      <c r="H3444" s="203"/>
      <c r="I3444" s="97"/>
      <c r="J3444" s="3" t="b">
        <f t="shared" si="107"/>
        <v>0</v>
      </c>
      <c r="K3444" s="1" t="b">
        <f>IF(AND(B3444&lt;&gt;"",COUNTIF(Buildings!B:B,B3444)=0),TRUE,FALSE)</f>
        <v>0</v>
      </c>
    </row>
    <row r="3445" spans="1:11" s="3" customFormat="1" ht="16.5" customHeight="1">
      <c r="A3445" s="96"/>
      <c r="B3445" s="199"/>
      <c r="C3445" s="200"/>
      <c r="D3445" s="200"/>
      <c r="E3445" s="200"/>
      <c r="F3445" s="201"/>
      <c r="G3445" s="197" t="str">
        <f t="shared" si="106"/>
        <v/>
      </c>
      <c r="H3445" s="203"/>
      <c r="I3445" s="97"/>
      <c r="J3445" s="3" t="b">
        <f t="shared" si="107"/>
        <v>0</v>
      </c>
      <c r="K3445" s="1" t="b">
        <f>IF(AND(B3445&lt;&gt;"",COUNTIF(Buildings!B:B,B3445)=0),TRUE,FALSE)</f>
        <v>0</v>
      </c>
    </row>
    <row r="3446" spans="1:11" s="3" customFormat="1" ht="16.5" customHeight="1">
      <c r="A3446" s="96"/>
      <c r="B3446" s="194"/>
      <c r="C3446" s="195"/>
      <c r="D3446" s="195"/>
      <c r="E3446" s="195"/>
      <c r="F3446" s="196"/>
      <c r="G3446" s="197" t="str">
        <f t="shared" si="106"/>
        <v/>
      </c>
      <c r="H3446" s="203"/>
      <c r="I3446" s="97"/>
      <c r="J3446" s="3" t="b">
        <f t="shared" si="107"/>
        <v>0</v>
      </c>
      <c r="K3446" s="1" t="b">
        <f>IF(AND(B3446&lt;&gt;"",COUNTIF(Buildings!B:B,B3446)=0),TRUE,FALSE)</f>
        <v>0</v>
      </c>
    </row>
    <row r="3447" spans="1:11" s="3" customFormat="1" ht="16.5" customHeight="1">
      <c r="A3447" s="96"/>
      <c r="B3447" s="199"/>
      <c r="C3447" s="200"/>
      <c r="D3447" s="200"/>
      <c r="E3447" s="200"/>
      <c r="F3447" s="201"/>
      <c r="G3447" s="197" t="str">
        <f t="shared" si="106"/>
        <v/>
      </c>
      <c r="H3447" s="203"/>
      <c r="I3447" s="97"/>
      <c r="J3447" s="3" t="b">
        <f t="shared" si="107"/>
        <v>0</v>
      </c>
      <c r="K3447" s="1" t="b">
        <f>IF(AND(B3447&lt;&gt;"",COUNTIF(Buildings!B:B,B3447)=0),TRUE,FALSE)</f>
        <v>0</v>
      </c>
    </row>
    <row r="3448" spans="1:11" s="3" customFormat="1" ht="16.5" customHeight="1">
      <c r="A3448" s="96"/>
      <c r="B3448" s="194"/>
      <c r="C3448" s="195"/>
      <c r="D3448" s="195"/>
      <c r="E3448" s="195"/>
      <c r="F3448" s="196"/>
      <c r="G3448" s="197" t="str">
        <f t="shared" si="106"/>
        <v/>
      </c>
      <c r="H3448" s="203"/>
      <c r="I3448" s="97"/>
      <c r="J3448" s="3" t="b">
        <f t="shared" si="107"/>
        <v>0</v>
      </c>
      <c r="K3448" s="1" t="b">
        <f>IF(AND(B3448&lt;&gt;"",COUNTIF(Buildings!B:B,B3448)=0),TRUE,FALSE)</f>
        <v>0</v>
      </c>
    </row>
    <row r="3449" spans="1:11" s="3" customFormat="1" ht="16.5" customHeight="1">
      <c r="A3449" s="96"/>
      <c r="B3449" s="199"/>
      <c r="C3449" s="200"/>
      <c r="D3449" s="200"/>
      <c r="E3449" s="200"/>
      <c r="F3449" s="201"/>
      <c r="G3449" s="197" t="str">
        <f t="shared" si="106"/>
        <v/>
      </c>
      <c r="H3449" s="203"/>
      <c r="I3449" s="97"/>
      <c r="J3449" s="3" t="b">
        <f t="shared" si="107"/>
        <v>0</v>
      </c>
      <c r="K3449" s="1" t="b">
        <f>IF(AND(B3449&lt;&gt;"",COUNTIF(Buildings!B:B,B3449)=0),TRUE,FALSE)</f>
        <v>0</v>
      </c>
    </row>
    <row r="3450" spans="1:11" s="3" customFormat="1" ht="16.5" customHeight="1">
      <c r="A3450" s="96"/>
      <c r="B3450" s="194"/>
      <c r="C3450" s="195"/>
      <c r="D3450" s="195"/>
      <c r="E3450" s="195"/>
      <c r="F3450" s="196"/>
      <c r="G3450" s="197" t="str">
        <f t="shared" si="106"/>
        <v/>
      </c>
      <c r="H3450" s="203"/>
      <c r="I3450" s="97"/>
      <c r="J3450" s="3" t="b">
        <f t="shared" si="107"/>
        <v>0</v>
      </c>
      <c r="K3450" s="1" t="b">
        <f>IF(AND(B3450&lt;&gt;"",COUNTIF(Buildings!B:B,B3450)=0),TRUE,FALSE)</f>
        <v>0</v>
      </c>
    </row>
    <row r="3451" spans="1:11" s="3" customFormat="1" ht="16.5" customHeight="1">
      <c r="A3451" s="96"/>
      <c r="B3451" s="199"/>
      <c r="C3451" s="200"/>
      <c r="D3451" s="200"/>
      <c r="E3451" s="200"/>
      <c r="F3451" s="201"/>
      <c r="G3451" s="197" t="str">
        <f t="shared" si="106"/>
        <v/>
      </c>
      <c r="H3451" s="203"/>
      <c r="I3451" s="97"/>
      <c r="J3451" s="3" t="b">
        <f t="shared" si="107"/>
        <v>0</v>
      </c>
      <c r="K3451" s="1" t="b">
        <f>IF(AND(B3451&lt;&gt;"",COUNTIF(Buildings!B:B,B3451)=0),TRUE,FALSE)</f>
        <v>0</v>
      </c>
    </row>
    <row r="3452" spans="1:11" s="3" customFormat="1" ht="16.5" customHeight="1">
      <c r="A3452" s="96"/>
      <c r="B3452" s="194"/>
      <c r="C3452" s="195"/>
      <c r="D3452" s="195"/>
      <c r="E3452" s="195"/>
      <c r="F3452" s="196"/>
      <c r="G3452" s="197" t="str">
        <f t="shared" si="106"/>
        <v/>
      </c>
      <c r="H3452" s="203"/>
      <c r="I3452" s="97"/>
      <c r="J3452" s="3" t="b">
        <f t="shared" si="107"/>
        <v>0</v>
      </c>
      <c r="K3452" s="1" t="b">
        <f>IF(AND(B3452&lt;&gt;"",COUNTIF(Buildings!B:B,B3452)=0),TRUE,FALSE)</f>
        <v>0</v>
      </c>
    </row>
    <row r="3453" spans="1:11" s="3" customFormat="1" ht="16.5" customHeight="1">
      <c r="A3453" s="96"/>
      <c r="B3453" s="199"/>
      <c r="C3453" s="200"/>
      <c r="D3453" s="200"/>
      <c r="E3453" s="200"/>
      <c r="F3453" s="201"/>
      <c r="G3453" s="197" t="str">
        <f t="shared" si="106"/>
        <v/>
      </c>
      <c r="H3453" s="203"/>
      <c r="I3453" s="97"/>
      <c r="J3453" s="3" t="b">
        <f t="shared" si="107"/>
        <v>0</v>
      </c>
      <c r="K3453" s="1" t="b">
        <f>IF(AND(B3453&lt;&gt;"",COUNTIF(Buildings!B:B,B3453)=0),TRUE,FALSE)</f>
        <v>0</v>
      </c>
    </row>
    <row r="3454" spans="1:11" s="3" customFormat="1" ht="16.5" customHeight="1">
      <c r="A3454" s="96"/>
      <c r="B3454" s="194"/>
      <c r="C3454" s="195"/>
      <c r="D3454" s="195"/>
      <c r="E3454" s="195"/>
      <c r="F3454" s="196"/>
      <c r="G3454" s="197" t="str">
        <f t="shared" si="106"/>
        <v/>
      </c>
      <c r="H3454" s="203"/>
      <c r="I3454" s="97"/>
      <c r="J3454" s="3" t="b">
        <f t="shared" si="107"/>
        <v>0</v>
      </c>
      <c r="K3454" s="1" t="b">
        <f>IF(AND(B3454&lt;&gt;"",COUNTIF(Buildings!B:B,B3454)=0),TRUE,FALSE)</f>
        <v>0</v>
      </c>
    </row>
    <row r="3455" spans="1:11" s="3" customFormat="1" ht="16.5" customHeight="1">
      <c r="A3455" s="96"/>
      <c r="B3455" s="199"/>
      <c r="C3455" s="200"/>
      <c r="D3455" s="200"/>
      <c r="E3455" s="200"/>
      <c r="F3455" s="201"/>
      <c r="G3455" s="197" t="str">
        <f t="shared" si="106"/>
        <v/>
      </c>
      <c r="H3455" s="203"/>
      <c r="I3455" s="97"/>
      <c r="J3455" s="3" t="b">
        <f t="shared" si="107"/>
        <v>0</v>
      </c>
      <c r="K3455" s="1" t="b">
        <f>IF(AND(B3455&lt;&gt;"",COUNTIF(Buildings!B:B,B3455)=0),TRUE,FALSE)</f>
        <v>0</v>
      </c>
    </row>
    <row r="3456" spans="1:11" s="3" customFormat="1" ht="16.5" customHeight="1">
      <c r="A3456" s="96"/>
      <c r="B3456" s="194"/>
      <c r="C3456" s="195"/>
      <c r="D3456" s="195"/>
      <c r="E3456" s="195"/>
      <c r="F3456" s="196"/>
      <c r="G3456" s="197" t="str">
        <f t="shared" si="106"/>
        <v/>
      </c>
      <c r="H3456" s="203"/>
      <c r="I3456" s="97"/>
      <c r="J3456" s="3" t="b">
        <f t="shared" si="107"/>
        <v>0</v>
      </c>
      <c r="K3456" s="1" t="b">
        <f>IF(AND(B3456&lt;&gt;"",COUNTIF(Buildings!B:B,B3456)=0),TRUE,FALSE)</f>
        <v>0</v>
      </c>
    </row>
    <row r="3457" spans="1:11" s="3" customFormat="1" ht="16.5" customHeight="1">
      <c r="A3457" s="96"/>
      <c r="B3457" s="199"/>
      <c r="C3457" s="200"/>
      <c r="D3457" s="200"/>
      <c r="E3457" s="200"/>
      <c r="F3457" s="201"/>
      <c r="G3457" s="197" t="str">
        <f t="shared" si="106"/>
        <v/>
      </c>
      <c r="H3457" s="203"/>
      <c r="I3457" s="97"/>
      <c r="J3457" s="3" t="b">
        <f t="shared" si="107"/>
        <v>0</v>
      </c>
      <c r="K3457" s="1" t="b">
        <f>IF(AND(B3457&lt;&gt;"",COUNTIF(Buildings!B:B,B3457)=0),TRUE,FALSE)</f>
        <v>0</v>
      </c>
    </row>
    <row r="3458" spans="1:11" s="3" customFormat="1" ht="16.5" customHeight="1">
      <c r="A3458" s="96"/>
      <c r="B3458" s="194"/>
      <c r="C3458" s="195"/>
      <c r="D3458" s="195"/>
      <c r="E3458" s="195"/>
      <c r="F3458" s="196"/>
      <c r="G3458" s="197" t="str">
        <f t="shared" si="106"/>
        <v/>
      </c>
      <c r="H3458" s="203"/>
      <c r="I3458" s="97"/>
      <c r="J3458" s="3" t="b">
        <f t="shared" si="107"/>
        <v>0</v>
      </c>
      <c r="K3458" s="1" t="b">
        <f>IF(AND(B3458&lt;&gt;"",COUNTIF(Buildings!B:B,B3458)=0),TRUE,FALSE)</f>
        <v>0</v>
      </c>
    </row>
    <row r="3459" spans="1:11" s="3" customFormat="1" ht="16.5" customHeight="1">
      <c r="A3459" s="96"/>
      <c r="B3459" s="199"/>
      <c r="C3459" s="200"/>
      <c r="D3459" s="200"/>
      <c r="E3459" s="200"/>
      <c r="F3459" s="201"/>
      <c r="G3459" s="197" t="str">
        <f t="shared" si="106"/>
        <v/>
      </c>
      <c r="H3459" s="203"/>
      <c r="I3459" s="97"/>
      <c r="J3459" s="3" t="b">
        <f t="shared" si="107"/>
        <v>0</v>
      </c>
      <c r="K3459" s="1" t="b">
        <f>IF(AND(B3459&lt;&gt;"",COUNTIF(Buildings!B:B,B3459)=0),TRUE,FALSE)</f>
        <v>0</v>
      </c>
    </row>
    <row r="3460" spans="1:11" s="3" customFormat="1" ht="16.5" customHeight="1">
      <c r="A3460" s="96"/>
      <c r="B3460" s="194"/>
      <c r="C3460" s="195"/>
      <c r="D3460" s="195"/>
      <c r="E3460" s="195"/>
      <c r="F3460" s="196"/>
      <c r="G3460" s="197" t="str">
        <f t="shared" ref="G3460:G3523" si="108">IF(F3460="","",F3460)</f>
        <v/>
      </c>
      <c r="H3460" s="203"/>
      <c r="I3460" s="97"/>
      <c r="J3460" s="3" t="b">
        <f t="shared" ref="J3460:J3523" si="109">IF(F3460=G3460,FALSE,TRUE)</f>
        <v>0</v>
      </c>
      <c r="K3460" s="1" t="b">
        <f>IF(AND(B3460&lt;&gt;"",COUNTIF(Buildings!B:B,B3460)=0),TRUE,FALSE)</f>
        <v>0</v>
      </c>
    </row>
    <row r="3461" spans="1:11" s="3" customFormat="1" ht="16.5" customHeight="1">
      <c r="A3461" s="96"/>
      <c r="B3461" s="199"/>
      <c r="C3461" s="200"/>
      <c r="D3461" s="200"/>
      <c r="E3461" s="200"/>
      <c r="F3461" s="201"/>
      <c r="G3461" s="197" t="str">
        <f t="shared" si="108"/>
        <v/>
      </c>
      <c r="H3461" s="203"/>
      <c r="I3461" s="97"/>
      <c r="J3461" s="3" t="b">
        <f t="shared" si="109"/>
        <v>0</v>
      </c>
      <c r="K3461" s="1" t="b">
        <f>IF(AND(B3461&lt;&gt;"",COUNTIF(Buildings!B:B,B3461)=0),TRUE,FALSE)</f>
        <v>0</v>
      </c>
    </row>
    <row r="3462" spans="1:11" s="3" customFormat="1" ht="16.5" customHeight="1">
      <c r="A3462" s="96"/>
      <c r="B3462" s="194"/>
      <c r="C3462" s="195"/>
      <c r="D3462" s="195"/>
      <c r="E3462" s="195"/>
      <c r="F3462" s="196"/>
      <c r="G3462" s="197" t="str">
        <f t="shared" si="108"/>
        <v/>
      </c>
      <c r="H3462" s="203"/>
      <c r="I3462" s="97"/>
      <c r="J3462" s="3" t="b">
        <f t="shared" si="109"/>
        <v>0</v>
      </c>
      <c r="K3462" s="1" t="b">
        <f>IF(AND(B3462&lt;&gt;"",COUNTIF(Buildings!B:B,B3462)=0),TRUE,FALSE)</f>
        <v>0</v>
      </c>
    </row>
    <row r="3463" spans="1:11" s="3" customFormat="1" ht="16.5" customHeight="1">
      <c r="A3463" s="96"/>
      <c r="B3463" s="199"/>
      <c r="C3463" s="200"/>
      <c r="D3463" s="200"/>
      <c r="E3463" s="200"/>
      <c r="F3463" s="201"/>
      <c r="G3463" s="197" t="str">
        <f t="shared" si="108"/>
        <v/>
      </c>
      <c r="H3463" s="203"/>
      <c r="I3463" s="97"/>
      <c r="J3463" s="3" t="b">
        <f t="shared" si="109"/>
        <v>0</v>
      </c>
      <c r="K3463" s="1" t="b">
        <f>IF(AND(B3463&lt;&gt;"",COUNTIF(Buildings!B:B,B3463)=0),TRUE,FALSE)</f>
        <v>0</v>
      </c>
    </row>
    <row r="3464" spans="1:11" s="3" customFormat="1" ht="16.5" customHeight="1">
      <c r="A3464" s="96"/>
      <c r="B3464" s="194"/>
      <c r="C3464" s="195"/>
      <c r="D3464" s="195"/>
      <c r="E3464" s="195"/>
      <c r="F3464" s="196"/>
      <c r="G3464" s="197" t="str">
        <f t="shared" si="108"/>
        <v/>
      </c>
      <c r="H3464" s="203"/>
      <c r="I3464" s="97"/>
      <c r="J3464" s="3" t="b">
        <f t="shared" si="109"/>
        <v>0</v>
      </c>
      <c r="K3464" s="1" t="b">
        <f>IF(AND(B3464&lt;&gt;"",COUNTIF(Buildings!B:B,B3464)=0),TRUE,FALSE)</f>
        <v>0</v>
      </c>
    </row>
    <row r="3465" spans="1:11" s="3" customFormat="1" ht="16.5" customHeight="1">
      <c r="A3465" s="96"/>
      <c r="B3465" s="199"/>
      <c r="C3465" s="200"/>
      <c r="D3465" s="200"/>
      <c r="E3465" s="200"/>
      <c r="F3465" s="201"/>
      <c r="G3465" s="197" t="str">
        <f t="shared" si="108"/>
        <v/>
      </c>
      <c r="H3465" s="203"/>
      <c r="I3465" s="97"/>
      <c r="J3465" s="3" t="b">
        <f t="shared" si="109"/>
        <v>0</v>
      </c>
      <c r="K3465" s="1" t="b">
        <f>IF(AND(B3465&lt;&gt;"",COUNTIF(Buildings!B:B,B3465)=0),TRUE,FALSE)</f>
        <v>0</v>
      </c>
    </row>
    <row r="3466" spans="1:11" s="3" customFormat="1" ht="16.5" customHeight="1">
      <c r="A3466" s="96"/>
      <c r="B3466" s="194"/>
      <c r="C3466" s="195"/>
      <c r="D3466" s="195"/>
      <c r="E3466" s="195"/>
      <c r="F3466" s="196"/>
      <c r="G3466" s="197" t="str">
        <f t="shared" si="108"/>
        <v/>
      </c>
      <c r="H3466" s="203"/>
      <c r="I3466" s="97"/>
      <c r="J3466" s="3" t="b">
        <f t="shared" si="109"/>
        <v>0</v>
      </c>
      <c r="K3466" s="1" t="b">
        <f>IF(AND(B3466&lt;&gt;"",COUNTIF(Buildings!B:B,B3466)=0),TRUE,FALSE)</f>
        <v>0</v>
      </c>
    </row>
    <row r="3467" spans="1:11" s="3" customFormat="1" ht="16.5" customHeight="1">
      <c r="A3467" s="96"/>
      <c r="B3467" s="199"/>
      <c r="C3467" s="200"/>
      <c r="D3467" s="200"/>
      <c r="E3467" s="200"/>
      <c r="F3467" s="201"/>
      <c r="G3467" s="197" t="str">
        <f t="shared" si="108"/>
        <v/>
      </c>
      <c r="H3467" s="203"/>
      <c r="I3467" s="97"/>
      <c r="J3467" s="3" t="b">
        <f t="shared" si="109"/>
        <v>0</v>
      </c>
      <c r="K3467" s="1" t="b">
        <f>IF(AND(B3467&lt;&gt;"",COUNTIF(Buildings!B:B,B3467)=0),TRUE,FALSE)</f>
        <v>0</v>
      </c>
    </row>
    <row r="3468" spans="1:11" s="3" customFormat="1" ht="16.5" customHeight="1">
      <c r="A3468" s="96"/>
      <c r="B3468" s="194"/>
      <c r="C3468" s="195"/>
      <c r="D3468" s="195"/>
      <c r="E3468" s="195"/>
      <c r="F3468" s="196"/>
      <c r="G3468" s="197" t="str">
        <f t="shared" si="108"/>
        <v/>
      </c>
      <c r="H3468" s="203"/>
      <c r="I3468" s="97"/>
      <c r="J3468" s="3" t="b">
        <f t="shared" si="109"/>
        <v>0</v>
      </c>
      <c r="K3468" s="1" t="b">
        <f>IF(AND(B3468&lt;&gt;"",COUNTIF(Buildings!B:B,B3468)=0),TRUE,FALSE)</f>
        <v>0</v>
      </c>
    </row>
    <row r="3469" spans="1:11" s="3" customFormat="1" ht="16.5" customHeight="1">
      <c r="A3469" s="96"/>
      <c r="B3469" s="199"/>
      <c r="C3469" s="200"/>
      <c r="D3469" s="200"/>
      <c r="E3469" s="200"/>
      <c r="F3469" s="201"/>
      <c r="G3469" s="197" t="str">
        <f t="shared" si="108"/>
        <v/>
      </c>
      <c r="H3469" s="203"/>
      <c r="I3469" s="97"/>
      <c r="J3469" s="3" t="b">
        <f t="shared" si="109"/>
        <v>0</v>
      </c>
      <c r="K3469" s="1" t="b">
        <f>IF(AND(B3469&lt;&gt;"",COUNTIF(Buildings!B:B,B3469)=0),TRUE,FALSE)</f>
        <v>0</v>
      </c>
    </row>
    <row r="3470" spans="1:11" s="3" customFormat="1" ht="16.5" customHeight="1">
      <c r="A3470" s="96"/>
      <c r="B3470" s="194"/>
      <c r="C3470" s="195"/>
      <c r="D3470" s="195"/>
      <c r="E3470" s="195"/>
      <c r="F3470" s="196"/>
      <c r="G3470" s="197" t="str">
        <f t="shared" si="108"/>
        <v/>
      </c>
      <c r="H3470" s="203"/>
      <c r="I3470" s="97"/>
      <c r="J3470" s="3" t="b">
        <f t="shared" si="109"/>
        <v>0</v>
      </c>
      <c r="K3470" s="1" t="b">
        <f>IF(AND(B3470&lt;&gt;"",COUNTIF(Buildings!B:B,B3470)=0),TRUE,FALSE)</f>
        <v>0</v>
      </c>
    </row>
    <row r="3471" spans="1:11" s="3" customFormat="1" ht="16.5" customHeight="1">
      <c r="A3471" s="96"/>
      <c r="B3471" s="199"/>
      <c r="C3471" s="200"/>
      <c r="D3471" s="200"/>
      <c r="E3471" s="200"/>
      <c r="F3471" s="201"/>
      <c r="G3471" s="197" t="str">
        <f t="shared" si="108"/>
        <v/>
      </c>
      <c r="H3471" s="203"/>
      <c r="I3471" s="97"/>
      <c r="J3471" s="3" t="b">
        <f t="shared" si="109"/>
        <v>0</v>
      </c>
      <c r="K3471" s="1" t="b">
        <f>IF(AND(B3471&lt;&gt;"",COUNTIF(Buildings!B:B,B3471)=0),TRUE,FALSE)</f>
        <v>0</v>
      </c>
    </row>
    <row r="3472" spans="1:11" s="3" customFormat="1" ht="16.5" customHeight="1">
      <c r="A3472" s="96"/>
      <c r="B3472" s="194"/>
      <c r="C3472" s="195"/>
      <c r="D3472" s="195"/>
      <c r="E3472" s="195"/>
      <c r="F3472" s="196"/>
      <c r="G3472" s="197" t="str">
        <f t="shared" si="108"/>
        <v/>
      </c>
      <c r="H3472" s="203"/>
      <c r="I3472" s="97"/>
      <c r="J3472" s="3" t="b">
        <f t="shared" si="109"/>
        <v>0</v>
      </c>
      <c r="K3472" s="1" t="b">
        <f>IF(AND(B3472&lt;&gt;"",COUNTIF(Buildings!B:B,B3472)=0),TRUE,FALSE)</f>
        <v>0</v>
      </c>
    </row>
    <row r="3473" spans="1:11" s="3" customFormat="1" ht="16.5" customHeight="1">
      <c r="A3473" s="96"/>
      <c r="B3473" s="199"/>
      <c r="C3473" s="200"/>
      <c r="D3473" s="200"/>
      <c r="E3473" s="200"/>
      <c r="F3473" s="201"/>
      <c r="G3473" s="197" t="str">
        <f t="shared" si="108"/>
        <v/>
      </c>
      <c r="H3473" s="203"/>
      <c r="I3473" s="97"/>
      <c r="J3473" s="3" t="b">
        <f t="shared" si="109"/>
        <v>0</v>
      </c>
      <c r="K3473" s="1" t="b">
        <f>IF(AND(B3473&lt;&gt;"",COUNTIF(Buildings!B:B,B3473)=0),TRUE,FALSE)</f>
        <v>0</v>
      </c>
    </row>
    <row r="3474" spans="1:11" s="3" customFormat="1" ht="16.5" customHeight="1">
      <c r="A3474" s="96"/>
      <c r="B3474" s="194"/>
      <c r="C3474" s="195"/>
      <c r="D3474" s="195"/>
      <c r="E3474" s="195"/>
      <c r="F3474" s="196"/>
      <c r="G3474" s="197" t="str">
        <f t="shared" si="108"/>
        <v/>
      </c>
      <c r="H3474" s="203"/>
      <c r="I3474" s="97"/>
      <c r="J3474" s="3" t="b">
        <f t="shared" si="109"/>
        <v>0</v>
      </c>
      <c r="K3474" s="1" t="b">
        <f>IF(AND(B3474&lt;&gt;"",COUNTIF(Buildings!B:B,B3474)=0),TRUE,FALSE)</f>
        <v>0</v>
      </c>
    </row>
    <row r="3475" spans="1:11" s="3" customFormat="1" ht="16.5" customHeight="1">
      <c r="A3475" s="96"/>
      <c r="B3475" s="199"/>
      <c r="C3475" s="200"/>
      <c r="D3475" s="200"/>
      <c r="E3475" s="200"/>
      <c r="F3475" s="201"/>
      <c r="G3475" s="197" t="str">
        <f t="shared" si="108"/>
        <v/>
      </c>
      <c r="H3475" s="203"/>
      <c r="I3475" s="97"/>
      <c r="J3475" s="3" t="b">
        <f t="shared" si="109"/>
        <v>0</v>
      </c>
      <c r="K3475" s="1" t="b">
        <f>IF(AND(B3475&lt;&gt;"",COUNTIF(Buildings!B:B,B3475)=0),TRUE,FALSE)</f>
        <v>0</v>
      </c>
    </row>
    <row r="3476" spans="1:11" s="3" customFormat="1" ht="16.5" customHeight="1">
      <c r="A3476" s="96"/>
      <c r="B3476" s="194"/>
      <c r="C3476" s="195"/>
      <c r="D3476" s="195"/>
      <c r="E3476" s="195"/>
      <c r="F3476" s="196"/>
      <c r="G3476" s="197" t="str">
        <f t="shared" si="108"/>
        <v/>
      </c>
      <c r="H3476" s="203"/>
      <c r="I3476" s="97"/>
      <c r="J3476" s="3" t="b">
        <f t="shared" si="109"/>
        <v>0</v>
      </c>
      <c r="K3476" s="1" t="b">
        <f>IF(AND(B3476&lt;&gt;"",COUNTIF(Buildings!B:B,B3476)=0),TRUE,FALSE)</f>
        <v>0</v>
      </c>
    </row>
    <row r="3477" spans="1:11" s="3" customFormat="1" ht="16.5" customHeight="1">
      <c r="A3477" s="96"/>
      <c r="B3477" s="199"/>
      <c r="C3477" s="200"/>
      <c r="D3477" s="200"/>
      <c r="E3477" s="200"/>
      <c r="F3477" s="201"/>
      <c r="G3477" s="197" t="str">
        <f t="shared" si="108"/>
        <v/>
      </c>
      <c r="H3477" s="203"/>
      <c r="I3477" s="97"/>
      <c r="J3477" s="3" t="b">
        <f t="shared" si="109"/>
        <v>0</v>
      </c>
      <c r="K3477" s="1" t="b">
        <f>IF(AND(B3477&lt;&gt;"",COUNTIF(Buildings!B:B,B3477)=0),TRUE,FALSE)</f>
        <v>0</v>
      </c>
    </row>
    <row r="3478" spans="1:11" s="3" customFormat="1" ht="16.5" customHeight="1">
      <c r="A3478" s="96"/>
      <c r="B3478" s="194"/>
      <c r="C3478" s="195"/>
      <c r="D3478" s="195"/>
      <c r="E3478" s="195"/>
      <c r="F3478" s="196"/>
      <c r="G3478" s="197" t="str">
        <f t="shared" si="108"/>
        <v/>
      </c>
      <c r="H3478" s="203"/>
      <c r="I3478" s="97"/>
      <c r="J3478" s="3" t="b">
        <f t="shared" si="109"/>
        <v>0</v>
      </c>
      <c r="K3478" s="1" t="b">
        <f>IF(AND(B3478&lt;&gt;"",COUNTIF(Buildings!B:B,B3478)=0),TRUE,FALSE)</f>
        <v>0</v>
      </c>
    </row>
    <row r="3479" spans="1:11" s="3" customFormat="1" ht="16.5" customHeight="1">
      <c r="A3479" s="96"/>
      <c r="B3479" s="199"/>
      <c r="C3479" s="200"/>
      <c r="D3479" s="200"/>
      <c r="E3479" s="200"/>
      <c r="F3479" s="201"/>
      <c r="G3479" s="197" t="str">
        <f t="shared" si="108"/>
        <v/>
      </c>
      <c r="H3479" s="203"/>
      <c r="I3479" s="97"/>
      <c r="J3479" s="3" t="b">
        <f t="shared" si="109"/>
        <v>0</v>
      </c>
      <c r="K3479" s="1" t="b">
        <f>IF(AND(B3479&lt;&gt;"",COUNTIF(Buildings!B:B,B3479)=0),TRUE,FALSE)</f>
        <v>0</v>
      </c>
    </row>
    <row r="3480" spans="1:11" s="3" customFormat="1" ht="16.5" customHeight="1">
      <c r="A3480" s="96"/>
      <c r="B3480" s="194"/>
      <c r="C3480" s="195"/>
      <c r="D3480" s="195"/>
      <c r="E3480" s="195"/>
      <c r="F3480" s="196"/>
      <c r="G3480" s="197" t="str">
        <f t="shared" si="108"/>
        <v/>
      </c>
      <c r="H3480" s="203"/>
      <c r="I3480" s="97"/>
      <c r="J3480" s="3" t="b">
        <f t="shared" si="109"/>
        <v>0</v>
      </c>
      <c r="K3480" s="1" t="b">
        <f>IF(AND(B3480&lt;&gt;"",COUNTIF(Buildings!B:B,B3480)=0),TRUE,FALSE)</f>
        <v>0</v>
      </c>
    </row>
    <row r="3481" spans="1:11" s="3" customFormat="1" ht="16.5" customHeight="1">
      <c r="A3481" s="96"/>
      <c r="B3481" s="199"/>
      <c r="C3481" s="200"/>
      <c r="D3481" s="200"/>
      <c r="E3481" s="200"/>
      <c r="F3481" s="201"/>
      <c r="G3481" s="197" t="str">
        <f t="shared" si="108"/>
        <v/>
      </c>
      <c r="H3481" s="203"/>
      <c r="I3481" s="97"/>
      <c r="J3481" s="3" t="b">
        <f t="shared" si="109"/>
        <v>0</v>
      </c>
      <c r="K3481" s="1" t="b">
        <f>IF(AND(B3481&lt;&gt;"",COUNTIF(Buildings!B:B,B3481)=0),TRUE,FALSE)</f>
        <v>0</v>
      </c>
    </row>
    <row r="3482" spans="1:11" s="3" customFormat="1" ht="16.5" customHeight="1">
      <c r="A3482" s="96"/>
      <c r="B3482" s="194"/>
      <c r="C3482" s="195"/>
      <c r="D3482" s="195"/>
      <c r="E3482" s="195"/>
      <c r="F3482" s="196"/>
      <c r="G3482" s="197" t="str">
        <f t="shared" si="108"/>
        <v/>
      </c>
      <c r="H3482" s="203"/>
      <c r="I3482" s="97"/>
      <c r="J3482" s="3" t="b">
        <f t="shared" si="109"/>
        <v>0</v>
      </c>
      <c r="K3482" s="1" t="b">
        <f>IF(AND(B3482&lt;&gt;"",COUNTIF(Buildings!B:B,B3482)=0),TRUE,FALSE)</f>
        <v>0</v>
      </c>
    </row>
    <row r="3483" spans="1:11" s="3" customFormat="1" ht="16.5" customHeight="1">
      <c r="A3483" s="96"/>
      <c r="B3483" s="199"/>
      <c r="C3483" s="200"/>
      <c r="D3483" s="200"/>
      <c r="E3483" s="200"/>
      <c r="F3483" s="201"/>
      <c r="G3483" s="197" t="str">
        <f t="shared" si="108"/>
        <v/>
      </c>
      <c r="H3483" s="203"/>
      <c r="I3483" s="97"/>
      <c r="J3483" s="3" t="b">
        <f t="shared" si="109"/>
        <v>0</v>
      </c>
      <c r="K3483" s="1" t="b">
        <f>IF(AND(B3483&lt;&gt;"",COUNTIF(Buildings!B:B,B3483)=0),TRUE,FALSE)</f>
        <v>0</v>
      </c>
    </row>
    <row r="3484" spans="1:11" s="3" customFormat="1" ht="16.5" customHeight="1">
      <c r="A3484" s="96"/>
      <c r="B3484" s="194"/>
      <c r="C3484" s="195"/>
      <c r="D3484" s="195"/>
      <c r="E3484" s="195"/>
      <c r="F3484" s="196"/>
      <c r="G3484" s="197" t="str">
        <f t="shared" si="108"/>
        <v/>
      </c>
      <c r="H3484" s="203"/>
      <c r="I3484" s="97"/>
      <c r="J3484" s="3" t="b">
        <f t="shared" si="109"/>
        <v>0</v>
      </c>
      <c r="K3484" s="1" t="b">
        <f>IF(AND(B3484&lt;&gt;"",COUNTIF(Buildings!B:B,B3484)=0),TRUE,FALSE)</f>
        <v>0</v>
      </c>
    </row>
    <row r="3485" spans="1:11" s="3" customFormat="1" ht="16.5" customHeight="1">
      <c r="A3485" s="96"/>
      <c r="B3485" s="199"/>
      <c r="C3485" s="200"/>
      <c r="D3485" s="200"/>
      <c r="E3485" s="200"/>
      <c r="F3485" s="201"/>
      <c r="G3485" s="197" t="str">
        <f t="shared" si="108"/>
        <v/>
      </c>
      <c r="H3485" s="203"/>
      <c r="I3485" s="97"/>
      <c r="J3485" s="3" t="b">
        <f t="shared" si="109"/>
        <v>0</v>
      </c>
      <c r="K3485" s="1" t="b">
        <f>IF(AND(B3485&lt;&gt;"",COUNTIF(Buildings!B:B,B3485)=0),TRUE,FALSE)</f>
        <v>0</v>
      </c>
    </row>
    <row r="3486" spans="1:11" s="3" customFormat="1" ht="16.5" customHeight="1">
      <c r="A3486" s="96"/>
      <c r="B3486" s="194"/>
      <c r="C3486" s="195"/>
      <c r="D3486" s="195"/>
      <c r="E3486" s="195"/>
      <c r="F3486" s="196"/>
      <c r="G3486" s="197" t="str">
        <f t="shared" si="108"/>
        <v/>
      </c>
      <c r="H3486" s="203"/>
      <c r="I3486" s="97"/>
      <c r="J3486" s="3" t="b">
        <f t="shared" si="109"/>
        <v>0</v>
      </c>
      <c r="K3486" s="1" t="b">
        <f>IF(AND(B3486&lt;&gt;"",COUNTIF(Buildings!B:B,B3486)=0),TRUE,FALSE)</f>
        <v>0</v>
      </c>
    </row>
    <row r="3487" spans="1:11" s="3" customFormat="1" ht="16.5" customHeight="1">
      <c r="A3487" s="96"/>
      <c r="B3487" s="199"/>
      <c r="C3487" s="200"/>
      <c r="D3487" s="200"/>
      <c r="E3487" s="200"/>
      <c r="F3487" s="201"/>
      <c r="G3487" s="197" t="str">
        <f t="shared" si="108"/>
        <v/>
      </c>
      <c r="H3487" s="203"/>
      <c r="I3487" s="97"/>
      <c r="J3487" s="3" t="b">
        <f t="shared" si="109"/>
        <v>0</v>
      </c>
      <c r="K3487" s="1" t="b">
        <f>IF(AND(B3487&lt;&gt;"",COUNTIF(Buildings!B:B,B3487)=0),TRUE,FALSE)</f>
        <v>0</v>
      </c>
    </row>
    <row r="3488" spans="1:11" s="3" customFormat="1" ht="16.5" customHeight="1">
      <c r="A3488" s="96"/>
      <c r="B3488" s="194"/>
      <c r="C3488" s="195"/>
      <c r="D3488" s="195"/>
      <c r="E3488" s="195"/>
      <c r="F3488" s="196"/>
      <c r="G3488" s="197" t="str">
        <f t="shared" si="108"/>
        <v/>
      </c>
      <c r="H3488" s="203"/>
      <c r="I3488" s="97"/>
      <c r="J3488" s="3" t="b">
        <f t="shared" si="109"/>
        <v>0</v>
      </c>
      <c r="K3488" s="1" t="b">
        <f>IF(AND(B3488&lt;&gt;"",COUNTIF(Buildings!B:B,B3488)=0),TRUE,FALSE)</f>
        <v>0</v>
      </c>
    </row>
    <row r="3489" spans="1:11" s="3" customFormat="1" ht="16.5" customHeight="1">
      <c r="A3489" s="96"/>
      <c r="B3489" s="199"/>
      <c r="C3489" s="200"/>
      <c r="D3489" s="200"/>
      <c r="E3489" s="200"/>
      <c r="F3489" s="201"/>
      <c r="G3489" s="197" t="str">
        <f t="shared" si="108"/>
        <v/>
      </c>
      <c r="H3489" s="203"/>
      <c r="I3489" s="97"/>
      <c r="J3489" s="3" t="b">
        <f t="shared" si="109"/>
        <v>0</v>
      </c>
      <c r="K3489" s="1" t="b">
        <f>IF(AND(B3489&lt;&gt;"",COUNTIF(Buildings!B:B,B3489)=0),TRUE,FALSE)</f>
        <v>0</v>
      </c>
    </row>
    <row r="3490" spans="1:11" s="3" customFormat="1" ht="16.5" customHeight="1">
      <c r="A3490" s="96"/>
      <c r="B3490" s="194"/>
      <c r="C3490" s="195"/>
      <c r="D3490" s="195"/>
      <c r="E3490" s="195"/>
      <c r="F3490" s="196"/>
      <c r="G3490" s="197" t="str">
        <f t="shared" si="108"/>
        <v/>
      </c>
      <c r="H3490" s="203"/>
      <c r="I3490" s="97"/>
      <c r="J3490" s="3" t="b">
        <f t="shared" si="109"/>
        <v>0</v>
      </c>
      <c r="K3490" s="1" t="b">
        <f>IF(AND(B3490&lt;&gt;"",COUNTIF(Buildings!B:B,B3490)=0),TRUE,FALSE)</f>
        <v>0</v>
      </c>
    </row>
    <row r="3491" spans="1:11" s="3" customFormat="1" ht="16.5" customHeight="1">
      <c r="A3491" s="96"/>
      <c r="B3491" s="199"/>
      <c r="C3491" s="200"/>
      <c r="D3491" s="200"/>
      <c r="E3491" s="200"/>
      <c r="F3491" s="201"/>
      <c r="G3491" s="197" t="str">
        <f t="shared" si="108"/>
        <v/>
      </c>
      <c r="H3491" s="203"/>
      <c r="I3491" s="97"/>
      <c r="J3491" s="3" t="b">
        <f t="shared" si="109"/>
        <v>0</v>
      </c>
      <c r="K3491" s="1" t="b">
        <f>IF(AND(B3491&lt;&gt;"",COUNTIF(Buildings!B:B,B3491)=0),TRUE,FALSE)</f>
        <v>0</v>
      </c>
    </row>
    <row r="3492" spans="1:11" s="3" customFormat="1" ht="16.5" customHeight="1">
      <c r="A3492" s="96"/>
      <c r="B3492" s="194"/>
      <c r="C3492" s="195"/>
      <c r="D3492" s="195"/>
      <c r="E3492" s="195"/>
      <c r="F3492" s="196"/>
      <c r="G3492" s="197" t="str">
        <f t="shared" si="108"/>
        <v/>
      </c>
      <c r="H3492" s="203"/>
      <c r="I3492" s="97"/>
      <c r="J3492" s="3" t="b">
        <f t="shared" si="109"/>
        <v>0</v>
      </c>
      <c r="K3492" s="1" t="b">
        <f>IF(AND(B3492&lt;&gt;"",COUNTIF(Buildings!B:B,B3492)=0),TRUE,FALSE)</f>
        <v>0</v>
      </c>
    </row>
    <row r="3493" spans="1:11" s="3" customFormat="1" ht="16.5" customHeight="1">
      <c r="A3493" s="96"/>
      <c r="B3493" s="199"/>
      <c r="C3493" s="200"/>
      <c r="D3493" s="200"/>
      <c r="E3493" s="200"/>
      <c r="F3493" s="201"/>
      <c r="G3493" s="197" t="str">
        <f t="shared" si="108"/>
        <v/>
      </c>
      <c r="H3493" s="203"/>
      <c r="I3493" s="97"/>
      <c r="J3493" s="3" t="b">
        <f t="shared" si="109"/>
        <v>0</v>
      </c>
      <c r="K3493" s="1" t="b">
        <f>IF(AND(B3493&lt;&gt;"",COUNTIF(Buildings!B:B,B3493)=0),TRUE,FALSE)</f>
        <v>0</v>
      </c>
    </row>
    <row r="3494" spans="1:11" s="3" customFormat="1" ht="16.5" customHeight="1">
      <c r="A3494" s="96"/>
      <c r="B3494" s="194"/>
      <c r="C3494" s="195"/>
      <c r="D3494" s="195"/>
      <c r="E3494" s="195"/>
      <c r="F3494" s="196"/>
      <c r="G3494" s="197" t="str">
        <f t="shared" si="108"/>
        <v/>
      </c>
      <c r="H3494" s="203"/>
      <c r="I3494" s="97"/>
      <c r="J3494" s="3" t="b">
        <f t="shared" si="109"/>
        <v>0</v>
      </c>
      <c r="K3494" s="1" t="b">
        <f>IF(AND(B3494&lt;&gt;"",COUNTIF(Buildings!B:B,B3494)=0),TRUE,FALSE)</f>
        <v>0</v>
      </c>
    </row>
    <row r="3495" spans="1:11" s="3" customFormat="1" ht="16.5" customHeight="1">
      <c r="A3495" s="96"/>
      <c r="B3495" s="199"/>
      <c r="C3495" s="200"/>
      <c r="D3495" s="200"/>
      <c r="E3495" s="200"/>
      <c r="F3495" s="201"/>
      <c r="G3495" s="197" t="str">
        <f t="shared" si="108"/>
        <v/>
      </c>
      <c r="H3495" s="203"/>
      <c r="I3495" s="97"/>
      <c r="J3495" s="3" t="b">
        <f t="shared" si="109"/>
        <v>0</v>
      </c>
      <c r="K3495" s="1" t="b">
        <f>IF(AND(B3495&lt;&gt;"",COUNTIF(Buildings!B:B,B3495)=0),TRUE,FALSE)</f>
        <v>0</v>
      </c>
    </row>
    <row r="3496" spans="1:11" s="3" customFormat="1" ht="16.5" customHeight="1">
      <c r="A3496" s="96"/>
      <c r="B3496" s="194"/>
      <c r="C3496" s="195"/>
      <c r="D3496" s="195"/>
      <c r="E3496" s="195"/>
      <c r="F3496" s="196"/>
      <c r="G3496" s="197" t="str">
        <f t="shared" si="108"/>
        <v/>
      </c>
      <c r="H3496" s="203"/>
      <c r="I3496" s="97"/>
      <c r="J3496" s="3" t="b">
        <f t="shared" si="109"/>
        <v>0</v>
      </c>
      <c r="K3496" s="1" t="b">
        <f>IF(AND(B3496&lt;&gt;"",COUNTIF(Buildings!B:B,B3496)=0),TRUE,FALSE)</f>
        <v>0</v>
      </c>
    </row>
    <row r="3497" spans="1:11" s="3" customFormat="1" ht="16.5" customHeight="1">
      <c r="A3497" s="96"/>
      <c r="B3497" s="199"/>
      <c r="C3497" s="200"/>
      <c r="D3497" s="200"/>
      <c r="E3497" s="200"/>
      <c r="F3497" s="201"/>
      <c r="G3497" s="197" t="str">
        <f t="shared" si="108"/>
        <v/>
      </c>
      <c r="H3497" s="203"/>
      <c r="I3497" s="97"/>
      <c r="J3497" s="3" t="b">
        <f t="shared" si="109"/>
        <v>0</v>
      </c>
      <c r="K3497" s="1" t="b">
        <f>IF(AND(B3497&lt;&gt;"",COUNTIF(Buildings!B:B,B3497)=0),TRUE,FALSE)</f>
        <v>0</v>
      </c>
    </row>
    <row r="3498" spans="1:11" s="3" customFormat="1" ht="16.5" customHeight="1">
      <c r="A3498" s="96"/>
      <c r="B3498" s="194"/>
      <c r="C3498" s="195"/>
      <c r="D3498" s="195"/>
      <c r="E3498" s="195"/>
      <c r="F3498" s="196"/>
      <c r="G3498" s="197" t="str">
        <f t="shared" si="108"/>
        <v/>
      </c>
      <c r="H3498" s="203"/>
      <c r="I3498" s="97"/>
      <c r="J3498" s="3" t="b">
        <f t="shared" si="109"/>
        <v>0</v>
      </c>
      <c r="K3498" s="1" t="b">
        <f>IF(AND(B3498&lt;&gt;"",COUNTIF(Buildings!B:B,B3498)=0),TRUE,FALSE)</f>
        <v>0</v>
      </c>
    </row>
    <row r="3499" spans="1:11" s="3" customFormat="1" ht="16.5" customHeight="1">
      <c r="A3499" s="96"/>
      <c r="B3499" s="199"/>
      <c r="C3499" s="200"/>
      <c r="D3499" s="200"/>
      <c r="E3499" s="200"/>
      <c r="F3499" s="201"/>
      <c r="G3499" s="197" t="str">
        <f t="shared" si="108"/>
        <v/>
      </c>
      <c r="H3499" s="203"/>
      <c r="I3499" s="97"/>
      <c r="J3499" s="3" t="b">
        <f t="shared" si="109"/>
        <v>0</v>
      </c>
      <c r="K3499" s="1" t="b">
        <f>IF(AND(B3499&lt;&gt;"",COUNTIF(Buildings!B:B,B3499)=0),TRUE,FALSE)</f>
        <v>0</v>
      </c>
    </row>
    <row r="3500" spans="1:11" s="3" customFormat="1" ht="16.5" customHeight="1">
      <c r="A3500" s="96"/>
      <c r="B3500" s="194"/>
      <c r="C3500" s="195"/>
      <c r="D3500" s="195"/>
      <c r="E3500" s="195"/>
      <c r="F3500" s="196"/>
      <c r="G3500" s="197" t="str">
        <f t="shared" si="108"/>
        <v/>
      </c>
      <c r="H3500" s="203"/>
      <c r="I3500" s="97"/>
      <c r="J3500" s="3" t="b">
        <f t="shared" si="109"/>
        <v>0</v>
      </c>
      <c r="K3500" s="1" t="b">
        <f>IF(AND(B3500&lt;&gt;"",COUNTIF(Buildings!B:B,B3500)=0),TRUE,FALSE)</f>
        <v>0</v>
      </c>
    </row>
    <row r="3501" spans="1:11" s="3" customFormat="1" ht="16.5" customHeight="1">
      <c r="A3501" s="96"/>
      <c r="B3501" s="199"/>
      <c r="C3501" s="200"/>
      <c r="D3501" s="200"/>
      <c r="E3501" s="200"/>
      <c r="F3501" s="201"/>
      <c r="G3501" s="197" t="str">
        <f t="shared" si="108"/>
        <v/>
      </c>
      <c r="H3501" s="203"/>
      <c r="I3501" s="97"/>
      <c r="J3501" s="3" t="b">
        <f t="shared" si="109"/>
        <v>0</v>
      </c>
      <c r="K3501" s="1" t="b">
        <f>IF(AND(B3501&lt;&gt;"",COUNTIF(Buildings!B:B,B3501)=0),TRUE,FALSE)</f>
        <v>0</v>
      </c>
    </row>
    <row r="3502" spans="1:11" s="3" customFormat="1" ht="16.5" customHeight="1">
      <c r="A3502" s="96"/>
      <c r="B3502" s="194"/>
      <c r="C3502" s="195"/>
      <c r="D3502" s="195"/>
      <c r="E3502" s="195"/>
      <c r="F3502" s="196"/>
      <c r="G3502" s="197" t="str">
        <f t="shared" si="108"/>
        <v/>
      </c>
      <c r="H3502" s="203"/>
      <c r="I3502" s="97"/>
      <c r="J3502" s="3" t="b">
        <f t="shared" si="109"/>
        <v>0</v>
      </c>
      <c r="K3502" s="1" t="b">
        <f>IF(AND(B3502&lt;&gt;"",COUNTIF(Buildings!B:B,B3502)=0),TRUE,FALSE)</f>
        <v>0</v>
      </c>
    </row>
    <row r="3503" spans="1:11" s="3" customFormat="1" ht="16.5" customHeight="1">
      <c r="A3503" s="96"/>
      <c r="B3503" s="199"/>
      <c r="C3503" s="200"/>
      <c r="D3503" s="200"/>
      <c r="E3503" s="200"/>
      <c r="F3503" s="201"/>
      <c r="G3503" s="197" t="str">
        <f t="shared" si="108"/>
        <v/>
      </c>
      <c r="H3503" s="203"/>
      <c r="I3503" s="97"/>
      <c r="J3503" s="3" t="b">
        <f t="shared" si="109"/>
        <v>0</v>
      </c>
      <c r="K3503" s="1" t="b">
        <f>IF(AND(B3503&lt;&gt;"",COUNTIF(Buildings!B:B,B3503)=0),TRUE,FALSE)</f>
        <v>0</v>
      </c>
    </row>
    <row r="3504" spans="1:11" s="3" customFormat="1" ht="16.5" customHeight="1">
      <c r="A3504" s="96"/>
      <c r="B3504" s="194"/>
      <c r="C3504" s="195"/>
      <c r="D3504" s="195"/>
      <c r="E3504" s="195"/>
      <c r="F3504" s="196"/>
      <c r="G3504" s="197" t="str">
        <f t="shared" si="108"/>
        <v/>
      </c>
      <c r="H3504" s="203"/>
      <c r="I3504" s="97"/>
      <c r="J3504" s="3" t="b">
        <f t="shared" si="109"/>
        <v>0</v>
      </c>
      <c r="K3504" s="1" t="b">
        <f>IF(AND(B3504&lt;&gt;"",COUNTIF(Buildings!B:B,B3504)=0),TRUE,FALSE)</f>
        <v>0</v>
      </c>
    </row>
    <row r="3505" spans="1:11" s="3" customFormat="1" ht="16.5" customHeight="1">
      <c r="A3505" s="96"/>
      <c r="B3505" s="199"/>
      <c r="C3505" s="200"/>
      <c r="D3505" s="200"/>
      <c r="E3505" s="200"/>
      <c r="F3505" s="201"/>
      <c r="G3505" s="197" t="str">
        <f t="shared" si="108"/>
        <v/>
      </c>
      <c r="H3505" s="203"/>
      <c r="I3505" s="97"/>
      <c r="J3505" s="3" t="b">
        <f t="shared" si="109"/>
        <v>0</v>
      </c>
      <c r="K3505" s="1" t="b">
        <f>IF(AND(B3505&lt;&gt;"",COUNTIF(Buildings!B:B,B3505)=0),TRUE,FALSE)</f>
        <v>0</v>
      </c>
    </row>
    <row r="3506" spans="1:11" s="3" customFormat="1" ht="16.5" customHeight="1">
      <c r="A3506" s="96"/>
      <c r="B3506" s="194"/>
      <c r="C3506" s="195"/>
      <c r="D3506" s="195"/>
      <c r="E3506" s="195"/>
      <c r="F3506" s="196"/>
      <c r="G3506" s="197" t="str">
        <f t="shared" si="108"/>
        <v/>
      </c>
      <c r="H3506" s="203"/>
      <c r="I3506" s="97"/>
      <c r="J3506" s="3" t="b">
        <f t="shared" si="109"/>
        <v>0</v>
      </c>
      <c r="K3506" s="1" t="b">
        <f>IF(AND(B3506&lt;&gt;"",COUNTIF(Buildings!B:B,B3506)=0),TRUE,FALSE)</f>
        <v>0</v>
      </c>
    </row>
    <row r="3507" spans="1:11" s="3" customFormat="1" ht="16.5" customHeight="1">
      <c r="A3507" s="96"/>
      <c r="B3507" s="199"/>
      <c r="C3507" s="200"/>
      <c r="D3507" s="200"/>
      <c r="E3507" s="200"/>
      <c r="F3507" s="201"/>
      <c r="G3507" s="197" t="str">
        <f t="shared" si="108"/>
        <v/>
      </c>
      <c r="H3507" s="203"/>
      <c r="I3507" s="97"/>
      <c r="J3507" s="3" t="b">
        <f t="shared" si="109"/>
        <v>0</v>
      </c>
      <c r="K3507" s="1" t="b">
        <f>IF(AND(B3507&lt;&gt;"",COUNTIF(Buildings!B:B,B3507)=0),TRUE,FALSE)</f>
        <v>0</v>
      </c>
    </row>
    <row r="3508" spans="1:11" s="3" customFormat="1" ht="16.5" customHeight="1">
      <c r="A3508" s="96"/>
      <c r="B3508" s="194"/>
      <c r="C3508" s="195"/>
      <c r="D3508" s="195"/>
      <c r="E3508" s="195"/>
      <c r="F3508" s="196"/>
      <c r="G3508" s="197" t="str">
        <f t="shared" si="108"/>
        <v/>
      </c>
      <c r="H3508" s="203"/>
      <c r="I3508" s="97"/>
      <c r="J3508" s="3" t="b">
        <f t="shared" si="109"/>
        <v>0</v>
      </c>
      <c r="K3508" s="1" t="b">
        <f>IF(AND(B3508&lt;&gt;"",COUNTIF(Buildings!B:B,B3508)=0),TRUE,FALSE)</f>
        <v>0</v>
      </c>
    </row>
    <row r="3509" spans="1:11" s="3" customFormat="1" ht="16.5" customHeight="1">
      <c r="A3509" s="96"/>
      <c r="B3509" s="199"/>
      <c r="C3509" s="200"/>
      <c r="D3509" s="200"/>
      <c r="E3509" s="200"/>
      <c r="F3509" s="201"/>
      <c r="G3509" s="197" t="str">
        <f t="shared" si="108"/>
        <v/>
      </c>
      <c r="H3509" s="203"/>
      <c r="I3509" s="97"/>
      <c r="J3509" s="3" t="b">
        <f t="shared" si="109"/>
        <v>0</v>
      </c>
      <c r="K3509" s="1" t="b">
        <f>IF(AND(B3509&lt;&gt;"",COUNTIF(Buildings!B:B,B3509)=0),TRUE,FALSE)</f>
        <v>0</v>
      </c>
    </row>
    <row r="3510" spans="1:11" s="3" customFormat="1" ht="16.5" customHeight="1">
      <c r="A3510" s="96"/>
      <c r="B3510" s="194"/>
      <c r="C3510" s="195"/>
      <c r="D3510" s="195"/>
      <c r="E3510" s="195"/>
      <c r="F3510" s="196"/>
      <c r="G3510" s="197" t="str">
        <f t="shared" si="108"/>
        <v/>
      </c>
      <c r="H3510" s="203"/>
      <c r="I3510" s="97"/>
      <c r="J3510" s="3" t="b">
        <f t="shared" si="109"/>
        <v>0</v>
      </c>
      <c r="K3510" s="1" t="b">
        <f>IF(AND(B3510&lt;&gt;"",COUNTIF(Buildings!B:B,B3510)=0),TRUE,FALSE)</f>
        <v>0</v>
      </c>
    </row>
    <row r="3511" spans="1:11" s="3" customFormat="1" ht="16.5" customHeight="1">
      <c r="A3511" s="96"/>
      <c r="B3511" s="199"/>
      <c r="C3511" s="200"/>
      <c r="D3511" s="200"/>
      <c r="E3511" s="200"/>
      <c r="F3511" s="201"/>
      <c r="G3511" s="197" t="str">
        <f t="shared" si="108"/>
        <v/>
      </c>
      <c r="H3511" s="203"/>
      <c r="I3511" s="97"/>
      <c r="J3511" s="3" t="b">
        <f t="shared" si="109"/>
        <v>0</v>
      </c>
      <c r="K3511" s="1" t="b">
        <f>IF(AND(B3511&lt;&gt;"",COUNTIF(Buildings!B:B,B3511)=0),TRUE,FALSE)</f>
        <v>0</v>
      </c>
    </row>
    <row r="3512" spans="1:11" s="3" customFormat="1" ht="16.5" customHeight="1">
      <c r="A3512" s="96"/>
      <c r="B3512" s="194"/>
      <c r="C3512" s="195"/>
      <c r="D3512" s="195"/>
      <c r="E3512" s="195"/>
      <c r="F3512" s="196"/>
      <c r="G3512" s="197" t="str">
        <f t="shared" si="108"/>
        <v/>
      </c>
      <c r="H3512" s="203"/>
      <c r="I3512" s="97"/>
      <c r="J3512" s="3" t="b">
        <f t="shared" si="109"/>
        <v>0</v>
      </c>
      <c r="K3512" s="1" t="b">
        <f>IF(AND(B3512&lt;&gt;"",COUNTIF(Buildings!B:B,B3512)=0),TRUE,FALSE)</f>
        <v>0</v>
      </c>
    </row>
    <row r="3513" spans="1:11" s="3" customFormat="1" ht="16.5" customHeight="1">
      <c r="A3513" s="96"/>
      <c r="B3513" s="199"/>
      <c r="C3513" s="200"/>
      <c r="D3513" s="200"/>
      <c r="E3513" s="200"/>
      <c r="F3513" s="201"/>
      <c r="G3513" s="197" t="str">
        <f t="shared" si="108"/>
        <v/>
      </c>
      <c r="H3513" s="203"/>
      <c r="I3513" s="97"/>
      <c r="J3513" s="3" t="b">
        <f t="shared" si="109"/>
        <v>0</v>
      </c>
      <c r="K3513" s="1" t="b">
        <f>IF(AND(B3513&lt;&gt;"",COUNTIF(Buildings!B:B,B3513)=0),TRUE,FALSE)</f>
        <v>0</v>
      </c>
    </row>
    <row r="3514" spans="1:11" s="3" customFormat="1" ht="16.5" customHeight="1">
      <c r="A3514" s="96"/>
      <c r="B3514" s="194"/>
      <c r="C3514" s="195"/>
      <c r="D3514" s="195"/>
      <c r="E3514" s="195"/>
      <c r="F3514" s="196"/>
      <c r="G3514" s="197" t="str">
        <f t="shared" si="108"/>
        <v/>
      </c>
      <c r="H3514" s="203"/>
      <c r="I3514" s="97"/>
      <c r="J3514" s="3" t="b">
        <f t="shared" si="109"/>
        <v>0</v>
      </c>
      <c r="K3514" s="1" t="b">
        <f>IF(AND(B3514&lt;&gt;"",COUNTIF(Buildings!B:B,B3514)=0),TRUE,FALSE)</f>
        <v>0</v>
      </c>
    </row>
    <row r="3515" spans="1:11" s="3" customFormat="1" ht="16.5" customHeight="1">
      <c r="A3515" s="96"/>
      <c r="B3515" s="199"/>
      <c r="C3515" s="200"/>
      <c r="D3515" s="200"/>
      <c r="E3515" s="200"/>
      <c r="F3515" s="201"/>
      <c r="G3515" s="197" t="str">
        <f t="shared" si="108"/>
        <v/>
      </c>
      <c r="H3515" s="203"/>
      <c r="I3515" s="97"/>
      <c r="J3515" s="3" t="b">
        <f t="shared" si="109"/>
        <v>0</v>
      </c>
      <c r="K3515" s="1" t="b">
        <f>IF(AND(B3515&lt;&gt;"",COUNTIF(Buildings!B:B,B3515)=0),TRUE,FALSE)</f>
        <v>0</v>
      </c>
    </row>
    <row r="3516" spans="1:11" s="3" customFormat="1" ht="16.5" customHeight="1">
      <c r="A3516" s="96"/>
      <c r="B3516" s="194"/>
      <c r="C3516" s="195"/>
      <c r="D3516" s="195"/>
      <c r="E3516" s="195"/>
      <c r="F3516" s="196"/>
      <c r="G3516" s="197" t="str">
        <f t="shared" si="108"/>
        <v/>
      </c>
      <c r="H3516" s="203"/>
      <c r="I3516" s="97"/>
      <c r="J3516" s="3" t="b">
        <f t="shared" si="109"/>
        <v>0</v>
      </c>
      <c r="K3516" s="1" t="b">
        <f>IF(AND(B3516&lt;&gt;"",COUNTIF(Buildings!B:B,B3516)=0),TRUE,FALSE)</f>
        <v>0</v>
      </c>
    </row>
    <row r="3517" spans="1:11" s="3" customFormat="1" ht="16.5" customHeight="1">
      <c r="A3517" s="96"/>
      <c r="B3517" s="199"/>
      <c r="C3517" s="200"/>
      <c r="D3517" s="200"/>
      <c r="E3517" s="200"/>
      <c r="F3517" s="201"/>
      <c r="G3517" s="197" t="str">
        <f t="shared" si="108"/>
        <v/>
      </c>
      <c r="H3517" s="203"/>
      <c r="I3517" s="97"/>
      <c r="J3517" s="3" t="b">
        <f t="shared" si="109"/>
        <v>0</v>
      </c>
      <c r="K3517" s="1" t="b">
        <f>IF(AND(B3517&lt;&gt;"",COUNTIF(Buildings!B:B,B3517)=0),TRUE,FALSE)</f>
        <v>0</v>
      </c>
    </row>
    <row r="3518" spans="1:11" s="3" customFormat="1" ht="16.5" customHeight="1">
      <c r="A3518" s="96"/>
      <c r="B3518" s="194"/>
      <c r="C3518" s="195"/>
      <c r="D3518" s="195"/>
      <c r="E3518" s="195"/>
      <c r="F3518" s="196"/>
      <c r="G3518" s="197" t="str">
        <f t="shared" si="108"/>
        <v/>
      </c>
      <c r="H3518" s="203"/>
      <c r="I3518" s="97"/>
      <c r="J3518" s="3" t="b">
        <f t="shared" si="109"/>
        <v>0</v>
      </c>
      <c r="K3518" s="1" t="b">
        <f>IF(AND(B3518&lt;&gt;"",COUNTIF(Buildings!B:B,B3518)=0),TRUE,FALSE)</f>
        <v>0</v>
      </c>
    </row>
    <row r="3519" spans="1:11" s="3" customFormat="1" ht="16.5" customHeight="1">
      <c r="A3519" s="96"/>
      <c r="B3519" s="199"/>
      <c r="C3519" s="200"/>
      <c r="D3519" s="200"/>
      <c r="E3519" s="200"/>
      <c r="F3519" s="201"/>
      <c r="G3519" s="197" t="str">
        <f t="shared" si="108"/>
        <v/>
      </c>
      <c r="H3519" s="203"/>
      <c r="I3519" s="97"/>
      <c r="J3519" s="3" t="b">
        <f t="shared" si="109"/>
        <v>0</v>
      </c>
      <c r="K3519" s="1" t="b">
        <f>IF(AND(B3519&lt;&gt;"",COUNTIF(Buildings!B:B,B3519)=0),TRUE,FALSE)</f>
        <v>0</v>
      </c>
    </row>
    <row r="3520" spans="1:11" s="3" customFormat="1" ht="16.5" customHeight="1">
      <c r="A3520" s="96"/>
      <c r="B3520" s="194"/>
      <c r="C3520" s="195"/>
      <c r="D3520" s="195"/>
      <c r="E3520" s="195"/>
      <c r="F3520" s="196"/>
      <c r="G3520" s="197" t="str">
        <f t="shared" si="108"/>
        <v/>
      </c>
      <c r="H3520" s="203"/>
      <c r="I3520" s="97"/>
      <c r="J3520" s="3" t="b">
        <f t="shared" si="109"/>
        <v>0</v>
      </c>
      <c r="K3520" s="1" t="b">
        <f>IF(AND(B3520&lt;&gt;"",COUNTIF(Buildings!B:B,B3520)=0),TRUE,FALSE)</f>
        <v>0</v>
      </c>
    </row>
    <row r="3521" spans="1:11" s="3" customFormat="1" ht="16.5" customHeight="1">
      <c r="A3521" s="96"/>
      <c r="B3521" s="199"/>
      <c r="C3521" s="200"/>
      <c r="D3521" s="200"/>
      <c r="E3521" s="200"/>
      <c r="F3521" s="201"/>
      <c r="G3521" s="197" t="str">
        <f t="shared" si="108"/>
        <v/>
      </c>
      <c r="H3521" s="203"/>
      <c r="I3521" s="97"/>
      <c r="J3521" s="3" t="b">
        <f t="shared" si="109"/>
        <v>0</v>
      </c>
      <c r="K3521" s="1" t="b">
        <f>IF(AND(B3521&lt;&gt;"",COUNTIF(Buildings!B:B,B3521)=0),TRUE,FALSE)</f>
        <v>0</v>
      </c>
    </row>
    <row r="3522" spans="1:11" s="3" customFormat="1" ht="16.5" customHeight="1">
      <c r="A3522" s="96"/>
      <c r="B3522" s="194"/>
      <c r="C3522" s="195"/>
      <c r="D3522" s="195"/>
      <c r="E3522" s="195"/>
      <c r="F3522" s="196"/>
      <c r="G3522" s="197" t="str">
        <f t="shared" si="108"/>
        <v/>
      </c>
      <c r="H3522" s="203"/>
      <c r="I3522" s="97"/>
      <c r="J3522" s="3" t="b">
        <f t="shared" si="109"/>
        <v>0</v>
      </c>
      <c r="K3522" s="1" t="b">
        <f>IF(AND(B3522&lt;&gt;"",COUNTIF(Buildings!B:B,B3522)=0),TRUE,FALSE)</f>
        <v>0</v>
      </c>
    </row>
    <row r="3523" spans="1:11" s="3" customFormat="1" ht="16.5" customHeight="1">
      <c r="A3523" s="96"/>
      <c r="B3523" s="199"/>
      <c r="C3523" s="200"/>
      <c r="D3523" s="200"/>
      <c r="E3523" s="200"/>
      <c r="F3523" s="201"/>
      <c r="G3523" s="197" t="str">
        <f t="shared" si="108"/>
        <v/>
      </c>
      <c r="H3523" s="203"/>
      <c r="I3523" s="97"/>
      <c r="J3523" s="3" t="b">
        <f t="shared" si="109"/>
        <v>0</v>
      </c>
      <c r="K3523" s="1" t="b">
        <f>IF(AND(B3523&lt;&gt;"",COUNTIF(Buildings!B:B,B3523)=0),TRUE,FALSE)</f>
        <v>0</v>
      </c>
    </row>
    <row r="3524" spans="1:11" s="3" customFormat="1" ht="16.5" customHeight="1">
      <c r="A3524" s="96"/>
      <c r="B3524" s="194"/>
      <c r="C3524" s="195"/>
      <c r="D3524" s="195"/>
      <c r="E3524" s="195"/>
      <c r="F3524" s="196"/>
      <c r="G3524" s="197" t="str">
        <f t="shared" ref="G3524:G3587" si="110">IF(F3524="","",F3524)</f>
        <v/>
      </c>
      <c r="H3524" s="203"/>
      <c r="I3524" s="97"/>
      <c r="J3524" s="3" t="b">
        <f t="shared" ref="J3524:J3587" si="111">IF(F3524=G3524,FALSE,TRUE)</f>
        <v>0</v>
      </c>
      <c r="K3524" s="1" t="b">
        <f>IF(AND(B3524&lt;&gt;"",COUNTIF(Buildings!B:B,B3524)=0),TRUE,FALSE)</f>
        <v>0</v>
      </c>
    </row>
    <row r="3525" spans="1:11" s="3" customFormat="1" ht="16.5" customHeight="1">
      <c r="A3525" s="96"/>
      <c r="B3525" s="199"/>
      <c r="C3525" s="200"/>
      <c r="D3525" s="200"/>
      <c r="E3525" s="200"/>
      <c r="F3525" s="201"/>
      <c r="G3525" s="197" t="str">
        <f t="shared" si="110"/>
        <v/>
      </c>
      <c r="H3525" s="203"/>
      <c r="I3525" s="97"/>
      <c r="J3525" s="3" t="b">
        <f t="shared" si="111"/>
        <v>0</v>
      </c>
      <c r="K3525" s="1" t="b">
        <f>IF(AND(B3525&lt;&gt;"",COUNTIF(Buildings!B:B,B3525)=0),TRUE,FALSE)</f>
        <v>0</v>
      </c>
    </row>
    <row r="3526" spans="1:11" s="3" customFormat="1" ht="16.5" customHeight="1">
      <c r="A3526" s="96"/>
      <c r="B3526" s="194"/>
      <c r="C3526" s="195"/>
      <c r="D3526" s="195"/>
      <c r="E3526" s="195"/>
      <c r="F3526" s="196"/>
      <c r="G3526" s="197" t="str">
        <f t="shared" si="110"/>
        <v/>
      </c>
      <c r="H3526" s="203"/>
      <c r="I3526" s="97"/>
      <c r="J3526" s="3" t="b">
        <f t="shared" si="111"/>
        <v>0</v>
      </c>
      <c r="K3526" s="1" t="b">
        <f>IF(AND(B3526&lt;&gt;"",COUNTIF(Buildings!B:B,B3526)=0),TRUE,FALSE)</f>
        <v>0</v>
      </c>
    </row>
    <row r="3527" spans="1:11" s="3" customFormat="1" ht="16.5" customHeight="1">
      <c r="A3527" s="96"/>
      <c r="B3527" s="199"/>
      <c r="C3527" s="200"/>
      <c r="D3527" s="200"/>
      <c r="E3527" s="200"/>
      <c r="F3527" s="201"/>
      <c r="G3527" s="197" t="str">
        <f t="shared" si="110"/>
        <v/>
      </c>
      <c r="H3527" s="203"/>
      <c r="I3527" s="97"/>
      <c r="J3527" s="3" t="b">
        <f t="shared" si="111"/>
        <v>0</v>
      </c>
      <c r="K3527" s="1" t="b">
        <f>IF(AND(B3527&lt;&gt;"",COUNTIF(Buildings!B:B,B3527)=0),TRUE,FALSE)</f>
        <v>0</v>
      </c>
    </row>
    <row r="3528" spans="1:11" s="3" customFormat="1" ht="16.5" customHeight="1">
      <c r="A3528" s="96"/>
      <c r="B3528" s="194"/>
      <c r="C3528" s="195"/>
      <c r="D3528" s="195"/>
      <c r="E3528" s="195"/>
      <c r="F3528" s="196"/>
      <c r="G3528" s="197" t="str">
        <f t="shared" si="110"/>
        <v/>
      </c>
      <c r="H3528" s="203"/>
      <c r="I3528" s="97"/>
      <c r="J3528" s="3" t="b">
        <f t="shared" si="111"/>
        <v>0</v>
      </c>
      <c r="K3528" s="1" t="b">
        <f>IF(AND(B3528&lt;&gt;"",COUNTIF(Buildings!B:B,B3528)=0),TRUE,FALSE)</f>
        <v>0</v>
      </c>
    </row>
    <row r="3529" spans="1:11" s="3" customFormat="1" ht="16.5" customHeight="1">
      <c r="A3529" s="96"/>
      <c r="B3529" s="199"/>
      <c r="C3529" s="200"/>
      <c r="D3529" s="200"/>
      <c r="E3529" s="200"/>
      <c r="F3529" s="201"/>
      <c r="G3529" s="197" t="str">
        <f t="shared" si="110"/>
        <v/>
      </c>
      <c r="H3529" s="203"/>
      <c r="I3529" s="97"/>
      <c r="J3529" s="3" t="b">
        <f t="shared" si="111"/>
        <v>0</v>
      </c>
      <c r="K3529" s="1" t="b">
        <f>IF(AND(B3529&lt;&gt;"",COUNTIF(Buildings!B:B,B3529)=0),TRUE,FALSE)</f>
        <v>0</v>
      </c>
    </row>
    <row r="3530" spans="1:11" s="3" customFormat="1" ht="16.5" customHeight="1">
      <c r="A3530" s="96"/>
      <c r="B3530" s="194"/>
      <c r="C3530" s="195"/>
      <c r="D3530" s="195"/>
      <c r="E3530" s="195"/>
      <c r="F3530" s="196"/>
      <c r="G3530" s="197" t="str">
        <f t="shared" si="110"/>
        <v/>
      </c>
      <c r="H3530" s="203"/>
      <c r="I3530" s="97"/>
      <c r="J3530" s="3" t="b">
        <f t="shared" si="111"/>
        <v>0</v>
      </c>
      <c r="K3530" s="1" t="b">
        <f>IF(AND(B3530&lt;&gt;"",COUNTIF(Buildings!B:B,B3530)=0),TRUE,FALSE)</f>
        <v>0</v>
      </c>
    </row>
    <row r="3531" spans="1:11" s="3" customFormat="1" ht="16.5" customHeight="1">
      <c r="A3531" s="96"/>
      <c r="B3531" s="199"/>
      <c r="C3531" s="200"/>
      <c r="D3531" s="200"/>
      <c r="E3531" s="200"/>
      <c r="F3531" s="201"/>
      <c r="G3531" s="197" t="str">
        <f t="shared" si="110"/>
        <v/>
      </c>
      <c r="H3531" s="203"/>
      <c r="I3531" s="97"/>
      <c r="J3531" s="3" t="b">
        <f t="shared" si="111"/>
        <v>0</v>
      </c>
      <c r="K3531" s="1" t="b">
        <f>IF(AND(B3531&lt;&gt;"",COUNTIF(Buildings!B:B,B3531)=0),TRUE,FALSE)</f>
        <v>0</v>
      </c>
    </row>
    <row r="3532" spans="1:11" s="3" customFormat="1" ht="16.5" customHeight="1">
      <c r="A3532" s="96"/>
      <c r="B3532" s="194"/>
      <c r="C3532" s="195"/>
      <c r="D3532" s="195"/>
      <c r="E3532" s="195"/>
      <c r="F3532" s="196"/>
      <c r="G3532" s="197" t="str">
        <f t="shared" si="110"/>
        <v/>
      </c>
      <c r="H3532" s="203"/>
      <c r="I3532" s="97"/>
      <c r="J3532" s="3" t="b">
        <f t="shared" si="111"/>
        <v>0</v>
      </c>
      <c r="K3532" s="1" t="b">
        <f>IF(AND(B3532&lt;&gt;"",COUNTIF(Buildings!B:B,B3532)=0),TRUE,FALSE)</f>
        <v>0</v>
      </c>
    </row>
    <row r="3533" spans="1:11" s="3" customFormat="1" ht="16.5" customHeight="1">
      <c r="A3533" s="96"/>
      <c r="B3533" s="199"/>
      <c r="C3533" s="200"/>
      <c r="D3533" s="200"/>
      <c r="E3533" s="200"/>
      <c r="F3533" s="201"/>
      <c r="G3533" s="197" t="str">
        <f t="shared" si="110"/>
        <v/>
      </c>
      <c r="H3533" s="203"/>
      <c r="I3533" s="97"/>
      <c r="J3533" s="3" t="b">
        <f t="shared" si="111"/>
        <v>0</v>
      </c>
      <c r="K3533" s="1" t="b">
        <f>IF(AND(B3533&lt;&gt;"",COUNTIF(Buildings!B:B,B3533)=0),TRUE,FALSE)</f>
        <v>0</v>
      </c>
    </row>
    <row r="3534" spans="1:11" s="3" customFormat="1" ht="16.5" customHeight="1">
      <c r="A3534" s="96"/>
      <c r="B3534" s="194"/>
      <c r="C3534" s="195"/>
      <c r="D3534" s="195"/>
      <c r="E3534" s="195"/>
      <c r="F3534" s="196"/>
      <c r="G3534" s="197" t="str">
        <f t="shared" si="110"/>
        <v/>
      </c>
      <c r="H3534" s="203"/>
      <c r="I3534" s="97"/>
      <c r="J3534" s="3" t="b">
        <f t="shared" si="111"/>
        <v>0</v>
      </c>
      <c r="K3534" s="1" t="b">
        <f>IF(AND(B3534&lt;&gt;"",COUNTIF(Buildings!B:B,B3534)=0),TRUE,FALSE)</f>
        <v>0</v>
      </c>
    </row>
    <row r="3535" spans="1:11" s="3" customFormat="1" ht="16.5" customHeight="1">
      <c r="A3535" s="96"/>
      <c r="B3535" s="199"/>
      <c r="C3535" s="200"/>
      <c r="D3535" s="200"/>
      <c r="E3535" s="200"/>
      <c r="F3535" s="201"/>
      <c r="G3535" s="197" t="str">
        <f t="shared" si="110"/>
        <v/>
      </c>
      <c r="H3535" s="203"/>
      <c r="I3535" s="97"/>
      <c r="J3535" s="3" t="b">
        <f t="shared" si="111"/>
        <v>0</v>
      </c>
      <c r="K3535" s="1" t="b">
        <f>IF(AND(B3535&lt;&gt;"",COUNTIF(Buildings!B:B,B3535)=0),TRUE,FALSE)</f>
        <v>0</v>
      </c>
    </row>
    <row r="3536" spans="1:11" s="3" customFormat="1" ht="16.5" customHeight="1">
      <c r="A3536" s="96"/>
      <c r="B3536" s="194"/>
      <c r="C3536" s="195"/>
      <c r="D3536" s="195"/>
      <c r="E3536" s="195"/>
      <c r="F3536" s="196"/>
      <c r="G3536" s="197" t="str">
        <f t="shared" si="110"/>
        <v/>
      </c>
      <c r="H3536" s="203"/>
      <c r="I3536" s="97"/>
      <c r="J3536" s="3" t="b">
        <f t="shared" si="111"/>
        <v>0</v>
      </c>
      <c r="K3536" s="1" t="b">
        <f>IF(AND(B3536&lt;&gt;"",COUNTIF(Buildings!B:B,B3536)=0),TRUE,FALSE)</f>
        <v>0</v>
      </c>
    </row>
    <row r="3537" spans="1:11" s="3" customFormat="1" ht="16.5" customHeight="1">
      <c r="A3537" s="96"/>
      <c r="B3537" s="199"/>
      <c r="C3537" s="200"/>
      <c r="D3537" s="200"/>
      <c r="E3537" s="200"/>
      <c r="F3537" s="201"/>
      <c r="G3537" s="197" t="str">
        <f t="shared" si="110"/>
        <v/>
      </c>
      <c r="H3537" s="203"/>
      <c r="I3537" s="97"/>
      <c r="J3537" s="3" t="b">
        <f t="shared" si="111"/>
        <v>0</v>
      </c>
      <c r="K3537" s="1" t="b">
        <f>IF(AND(B3537&lt;&gt;"",COUNTIF(Buildings!B:B,B3537)=0),TRUE,FALSE)</f>
        <v>0</v>
      </c>
    </row>
    <row r="3538" spans="1:11" s="3" customFormat="1" ht="16.5" customHeight="1">
      <c r="A3538" s="96"/>
      <c r="B3538" s="194"/>
      <c r="C3538" s="195"/>
      <c r="D3538" s="195"/>
      <c r="E3538" s="195"/>
      <c r="F3538" s="196"/>
      <c r="G3538" s="197" t="str">
        <f t="shared" si="110"/>
        <v/>
      </c>
      <c r="H3538" s="203"/>
      <c r="I3538" s="97"/>
      <c r="J3538" s="3" t="b">
        <f t="shared" si="111"/>
        <v>0</v>
      </c>
      <c r="K3538" s="1" t="b">
        <f>IF(AND(B3538&lt;&gt;"",COUNTIF(Buildings!B:B,B3538)=0),TRUE,FALSE)</f>
        <v>0</v>
      </c>
    </row>
    <row r="3539" spans="1:11" s="3" customFormat="1" ht="16.5" customHeight="1">
      <c r="A3539" s="96"/>
      <c r="B3539" s="199"/>
      <c r="C3539" s="200"/>
      <c r="D3539" s="200"/>
      <c r="E3539" s="200"/>
      <c r="F3539" s="201"/>
      <c r="G3539" s="197" t="str">
        <f t="shared" si="110"/>
        <v/>
      </c>
      <c r="H3539" s="203"/>
      <c r="I3539" s="97"/>
      <c r="J3539" s="3" t="b">
        <f t="shared" si="111"/>
        <v>0</v>
      </c>
      <c r="K3539" s="1" t="b">
        <f>IF(AND(B3539&lt;&gt;"",COUNTIF(Buildings!B:B,B3539)=0),TRUE,FALSE)</f>
        <v>0</v>
      </c>
    </row>
    <row r="3540" spans="1:11" s="3" customFormat="1" ht="16.5" customHeight="1">
      <c r="A3540" s="96"/>
      <c r="B3540" s="194"/>
      <c r="C3540" s="195"/>
      <c r="D3540" s="195"/>
      <c r="E3540" s="195"/>
      <c r="F3540" s="196"/>
      <c r="G3540" s="197" t="str">
        <f t="shared" si="110"/>
        <v/>
      </c>
      <c r="H3540" s="203"/>
      <c r="I3540" s="97"/>
      <c r="J3540" s="3" t="b">
        <f t="shared" si="111"/>
        <v>0</v>
      </c>
      <c r="K3540" s="1" t="b">
        <f>IF(AND(B3540&lt;&gt;"",COUNTIF(Buildings!B:B,B3540)=0),TRUE,FALSE)</f>
        <v>0</v>
      </c>
    </row>
    <row r="3541" spans="1:11" s="3" customFormat="1" ht="16.5" customHeight="1">
      <c r="A3541" s="96"/>
      <c r="B3541" s="199"/>
      <c r="C3541" s="200"/>
      <c r="D3541" s="200"/>
      <c r="E3541" s="200"/>
      <c r="F3541" s="201"/>
      <c r="G3541" s="197" t="str">
        <f t="shared" si="110"/>
        <v/>
      </c>
      <c r="H3541" s="203"/>
      <c r="I3541" s="97"/>
      <c r="J3541" s="3" t="b">
        <f t="shared" si="111"/>
        <v>0</v>
      </c>
      <c r="K3541" s="1" t="b">
        <f>IF(AND(B3541&lt;&gt;"",COUNTIF(Buildings!B:B,B3541)=0),TRUE,FALSE)</f>
        <v>0</v>
      </c>
    </row>
    <row r="3542" spans="1:11" s="3" customFormat="1" ht="16.5" customHeight="1">
      <c r="A3542" s="96"/>
      <c r="B3542" s="194"/>
      <c r="C3542" s="195"/>
      <c r="D3542" s="195"/>
      <c r="E3542" s="195"/>
      <c r="F3542" s="196"/>
      <c r="G3542" s="197" t="str">
        <f t="shared" si="110"/>
        <v/>
      </c>
      <c r="H3542" s="203"/>
      <c r="I3542" s="97"/>
      <c r="J3542" s="3" t="b">
        <f t="shared" si="111"/>
        <v>0</v>
      </c>
      <c r="K3542" s="1" t="b">
        <f>IF(AND(B3542&lt;&gt;"",COUNTIF(Buildings!B:B,B3542)=0),TRUE,FALSE)</f>
        <v>0</v>
      </c>
    </row>
    <row r="3543" spans="1:11" s="3" customFormat="1" ht="16.5" customHeight="1">
      <c r="A3543" s="96"/>
      <c r="B3543" s="199"/>
      <c r="C3543" s="200"/>
      <c r="D3543" s="200"/>
      <c r="E3543" s="200"/>
      <c r="F3543" s="201"/>
      <c r="G3543" s="197" t="str">
        <f t="shared" si="110"/>
        <v/>
      </c>
      <c r="H3543" s="203"/>
      <c r="I3543" s="97"/>
      <c r="J3543" s="3" t="b">
        <f t="shared" si="111"/>
        <v>0</v>
      </c>
      <c r="K3543" s="1" t="b">
        <f>IF(AND(B3543&lt;&gt;"",COUNTIF(Buildings!B:B,B3543)=0),TRUE,FALSE)</f>
        <v>0</v>
      </c>
    </row>
    <row r="3544" spans="1:11" s="3" customFormat="1" ht="16.5" customHeight="1">
      <c r="A3544" s="96"/>
      <c r="B3544" s="194"/>
      <c r="C3544" s="195"/>
      <c r="D3544" s="195"/>
      <c r="E3544" s="195"/>
      <c r="F3544" s="196"/>
      <c r="G3544" s="197" t="str">
        <f t="shared" si="110"/>
        <v/>
      </c>
      <c r="H3544" s="203"/>
      <c r="I3544" s="97"/>
      <c r="J3544" s="3" t="b">
        <f t="shared" si="111"/>
        <v>0</v>
      </c>
      <c r="K3544" s="1" t="b">
        <f>IF(AND(B3544&lt;&gt;"",COUNTIF(Buildings!B:B,B3544)=0),TRUE,FALSE)</f>
        <v>0</v>
      </c>
    </row>
    <row r="3545" spans="1:11" s="3" customFormat="1" ht="16.5" customHeight="1">
      <c r="A3545" s="96"/>
      <c r="B3545" s="199"/>
      <c r="C3545" s="200"/>
      <c r="D3545" s="200"/>
      <c r="E3545" s="200"/>
      <c r="F3545" s="201"/>
      <c r="G3545" s="197" t="str">
        <f t="shared" si="110"/>
        <v/>
      </c>
      <c r="H3545" s="203"/>
      <c r="I3545" s="97"/>
      <c r="J3545" s="3" t="b">
        <f t="shared" si="111"/>
        <v>0</v>
      </c>
      <c r="K3545" s="1" t="b">
        <f>IF(AND(B3545&lt;&gt;"",COUNTIF(Buildings!B:B,B3545)=0),TRUE,FALSE)</f>
        <v>0</v>
      </c>
    </row>
    <row r="3546" spans="1:11" s="3" customFormat="1" ht="16.5" customHeight="1">
      <c r="A3546" s="96"/>
      <c r="B3546" s="194"/>
      <c r="C3546" s="195"/>
      <c r="D3546" s="195"/>
      <c r="E3546" s="195"/>
      <c r="F3546" s="196"/>
      <c r="G3546" s="197" t="str">
        <f t="shared" si="110"/>
        <v/>
      </c>
      <c r="H3546" s="203"/>
      <c r="I3546" s="97"/>
      <c r="J3546" s="3" t="b">
        <f t="shared" si="111"/>
        <v>0</v>
      </c>
      <c r="K3546" s="1" t="b">
        <f>IF(AND(B3546&lt;&gt;"",COUNTIF(Buildings!B:B,B3546)=0),TRUE,FALSE)</f>
        <v>0</v>
      </c>
    </row>
    <row r="3547" spans="1:11" s="3" customFormat="1" ht="16.5" customHeight="1">
      <c r="A3547" s="96"/>
      <c r="B3547" s="199"/>
      <c r="C3547" s="200"/>
      <c r="D3547" s="200"/>
      <c r="E3547" s="200"/>
      <c r="F3547" s="201"/>
      <c r="G3547" s="197" t="str">
        <f t="shared" si="110"/>
        <v/>
      </c>
      <c r="H3547" s="203"/>
      <c r="I3547" s="97"/>
      <c r="J3547" s="3" t="b">
        <f t="shared" si="111"/>
        <v>0</v>
      </c>
      <c r="K3547" s="1" t="b">
        <f>IF(AND(B3547&lt;&gt;"",COUNTIF(Buildings!B:B,B3547)=0),TRUE,FALSE)</f>
        <v>0</v>
      </c>
    </row>
    <row r="3548" spans="1:11" s="3" customFormat="1" ht="16.5" customHeight="1">
      <c r="A3548" s="96"/>
      <c r="B3548" s="194"/>
      <c r="C3548" s="195"/>
      <c r="D3548" s="195"/>
      <c r="E3548" s="195"/>
      <c r="F3548" s="196"/>
      <c r="G3548" s="197" t="str">
        <f t="shared" si="110"/>
        <v/>
      </c>
      <c r="H3548" s="203"/>
      <c r="I3548" s="97"/>
      <c r="J3548" s="3" t="b">
        <f t="shared" si="111"/>
        <v>0</v>
      </c>
      <c r="K3548" s="1" t="b">
        <f>IF(AND(B3548&lt;&gt;"",COUNTIF(Buildings!B:B,B3548)=0),TRUE,FALSE)</f>
        <v>0</v>
      </c>
    </row>
    <row r="3549" spans="1:11" s="3" customFormat="1" ht="16.5" customHeight="1">
      <c r="A3549" s="96"/>
      <c r="B3549" s="199"/>
      <c r="C3549" s="200"/>
      <c r="D3549" s="200"/>
      <c r="E3549" s="200"/>
      <c r="F3549" s="201"/>
      <c r="G3549" s="197" t="str">
        <f t="shared" si="110"/>
        <v/>
      </c>
      <c r="H3549" s="203"/>
      <c r="I3549" s="97"/>
      <c r="J3549" s="3" t="b">
        <f t="shared" si="111"/>
        <v>0</v>
      </c>
      <c r="K3549" s="1" t="b">
        <f>IF(AND(B3549&lt;&gt;"",COUNTIF(Buildings!B:B,B3549)=0),TRUE,FALSE)</f>
        <v>0</v>
      </c>
    </row>
    <row r="3550" spans="1:11" s="3" customFormat="1" ht="16.5" customHeight="1">
      <c r="A3550" s="96"/>
      <c r="B3550" s="194"/>
      <c r="C3550" s="195"/>
      <c r="D3550" s="195"/>
      <c r="E3550" s="195"/>
      <c r="F3550" s="196"/>
      <c r="G3550" s="197" t="str">
        <f t="shared" si="110"/>
        <v/>
      </c>
      <c r="H3550" s="203"/>
      <c r="I3550" s="97"/>
      <c r="J3550" s="3" t="b">
        <f t="shared" si="111"/>
        <v>0</v>
      </c>
      <c r="K3550" s="1" t="b">
        <f>IF(AND(B3550&lt;&gt;"",COUNTIF(Buildings!B:B,B3550)=0),TRUE,FALSE)</f>
        <v>0</v>
      </c>
    </row>
    <row r="3551" spans="1:11" s="3" customFormat="1" ht="16.5" customHeight="1">
      <c r="A3551" s="96"/>
      <c r="B3551" s="199"/>
      <c r="C3551" s="200"/>
      <c r="D3551" s="200"/>
      <c r="E3551" s="200"/>
      <c r="F3551" s="201"/>
      <c r="G3551" s="197" t="str">
        <f t="shared" si="110"/>
        <v/>
      </c>
      <c r="H3551" s="203"/>
      <c r="I3551" s="97"/>
      <c r="J3551" s="3" t="b">
        <f t="shared" si="111"/>
        <v>0</v>
      </c>
      <c r="K3551" s="1" t="b">
        <f>IF(AND(B3551&lt;&gt;"",COUNTIF(Buildings!B:B,B3551)=0),TRUE,FALSE)</f>
        <v>0</v>
      </c>
    </row>
    <row r="3552" spans="1:11" s="3" customFormat="1" ht="16.5" customHeight="1">
      <c r="A3552" s="96"/>
      <c r="B3552" s="194"/>
      <c r="C3552" s="195"/>
      <c r="D3552" s="195"/>
      <c r="E3552" s="195"/>
      <c r="F3552" s="196"/>
      <c r="G3552" s="197" t="str">
        <f t="shared" si="110"/>
        <v/>
      </c>
      <c r="H3552" s="203"/>
      <c r="I3552" s="97"/>
      <c r="J3552" s="3" t="b">
        <f t="shared" si="111"/>
        <v>0</v>
      </c>
      <c r="K3552" s="1" t="b">
        <f>IF(AND(B3552&lt;&gt;"",COUNTIF(Buildings!B:B,B3552)=0),TRUE,FALSE)</f>
        <v>0</v>
      </c>
    </row>
    <row r="3553" spans="1:11" s="3" customFormat="1" ht="16.5" customHeight="1">
      <c r="A3553" s="96"/>
      <c r="B3553" s="199"/>
      <c r="C3553" s="200"/>
      <c r="D3553" s="200"/>
      <c r="E3553" s="200"/>
      <c r="F3553" s="201"/>
      <c r="G3553" s="197" t="str">
        <f t="shared" si="110"/>
        <v/>
      </c>
      <c r="H3553" s="203"/>
      <c r="I3553" s="97"/>
      <c r="J3553" s="3" t="b">
        <f t="shared" si="111"/>
        <v>0</v>
      </c>
      <c r="K3553" s="1" t="b">
        <f>IF(AND(B3553&lt;&gt;"",COUNTIF(Buildings!B:B,B3553)=0),TRUE,FALSE)</f>
        <v>0</v>
      </c>
    </row>
    <row r="3554" spans="1:11" s="3" customFormat="1" ht="16.5" customHeight="1">
      <c r="A3554" s="96"/>
      <c r="B3554" s="194"/>
      <c r="C3554" s="195"/>
      <c r="D3554" s="195"/>
      <c r="E3554" s="195"/>
      <c r="F3554" s="196"/>
      <c r="G3554" s="197" t="str">
        <f t="shared" si="110"/>
        <v/>
      </c>
      <c r="H3554" s="203"/>
      <c r="I3554" s="97"/>
      <c r="J3554" s="3" t="b">
        <f t="shared" si="111"/>
        <v>0</v>
      </c>
      <c r="K3554" s="1" t="b">
        <f>IF(AND(B3554&lt;&gt;"",COUNTIF(Buildings!B:B,B3554)=0),TRUE,FALSE)</f>
        <v>0</v>
      </c>
    </row>
    <row r="3555" spans="1:11" s="3" customFormat="1" ht="16.5" customHeight="1">
      <c r="A3555" s="96"/>
      <c r="B3555" s="199"/>
      <c r="C3555" s="200"/>
      <c r="D3555" s="200"/>
      <c r="E3555" s="200"/>
      <c r="F3555" s="201"/>
      <c r="G3555" s="197" t="str">
        <f t="shared" si="110"/>
        <v/>
      </c>
      <c r="H3555" s="203"/>
      <c r="I3555" s="97"/>
      <c r="J3555" s="3" t="b">
        <f t="shared" si="111"/>
        <v>0</v>
      </c>
      <c r="K3555" s="1" t="b">
        <f>IF(AND(B3555&lt;&gt;"",COUNTIF(Buildings!B:B,B3555)=0),TRUE,FALSE)</f>
        <v>0</v>
      </c>
    </row>
    <row r="3556" spans="1:11" s="3" customFormat="1" ht="16.5" customHeight="1">
      <c r="A3556" s="96"/>
      <c r="B3556" s="194"/>
      <c r="C3556" s="195"/>
      <c r="D3556" s="195"/>
      <c r="E3556" s="195"/>
      <c r="F3556" s="196"/>
      <c r="G3556" s="197" t="str">
        <f t="shared" si="110"/>
        <v/>
      </c>
      <c r="H3556" s="203"/>
      <c r="I3556" s="97"/>
      <c r="J3556" s="3" t="b">
        <f t="shared" si="111"/>
        <v>0</v>
      </c>
      <c r="K3556" s="1" t="b">
        <f>IF(AND(B3556&lt;&gt;"",COUNTIF(Buildings!B:B,B3556)=0),TRUE,FALSE)</f>
        <v>0</v>
      </c>
    </row>
    <row r="3557" spans="1:11" s="3" customFormat="1" ht="16.5" customHeight="1">
      <c r="A3557" s="96"/>
      <c r="B3557" s="199"/>
      <c r="C3557" s="200"/>
      <c r="D3557" s="200"/>
      <c r="E3557" s="200"/>
      <c r="F3557" s="201"/>
      <c r="G3557" s="197" t="str">
        <f t="shared" si="110"/>
        <v/>
      </c>
      <c r="H3557" s="203"/>
      <c r="I3557" s="97"/>
      <c r="J3557" s="3" t="b">
        <f t="shared" si="111"/>
        <v>0</v>
      </c>
      <c r="K3557" s="1" t="b">
        <f>IF(AND(B3557&lt;&gt;"",COUNTIF(Buildings!B:B,B3557)=0),TRUE,FALSE)</f>
        <v>0</v>
      </c>
    </row>
    <row r="3558" spans="1:11" s="3" customFormat="1" ht="16.5" customHeight="1">
      <c r="A3558" s="96"/>
      <c r="B3558" s="194"/>
      <c r="C3558" s="195"/>
      <c r="D3558" s="195"/>
      <c r="E3558" s="195"/>
      <c r="F3558" s="196"/>
      <c r="G3558" s="197" t="str">
        <f t="shared" si="110"/>
        <v/>
      </c>
      <c r="H3558" s="203"/>
      <c r="I3558" s="97"/>
      <c r="J3558" s="3" t="b">
        <f t="shared" si="111"/>
        <v>0</v>
      </c>
      <c r="K3558" s="1" t="b">
        <f>IF(AND(B3558&lt;&gt;"",COUNTIF(Buildings!B:B,B3558)=0),TRUE,FALSE)</f>
        <v>0</v>
      </c>
    </row>
    <row r="3559" spans="1:11" s="3" customFormat="1" ht="16.5" customHeight="1">
      <c r="A3559" s="96"/>
      <c r="B3559" s="199"/>
      <c r="C3559" s="200"/>
      <c r="D3559" s="200"/>
      <c r="E3559" s="200"/>
      <c r="F3559" s="201"/>
      <c r="G3559" s="197" t="str">
        <f t="shared" si="110"/>
        <v/>
      </c>
      <c r="H3559" s="203"/>
      <c r="I3559" s="97"/>
      <c r="J3559" s="3" t="b">
        <f t="shared" si="111"/>
        <v>0</v>
      </c>
      <c r="K3559" s="1" t="b">
        <f>IF(AND(B3559&lt;&gt;"",COUNTIF(Buildings!B:B,B3559)=0),TRUE,FALSE)</f>
        <v>0</v>
      </c>
    </row>
    <row r="3560" spans="1:11" s="3" customFormat="1" ht="16.5" customHeight="1">
      <c r="A3560" s="96"/>
      <c r="B3560" s="194"/>
      <c r="C3560" s="195"/>
      <c r="D3560" s="195"/>
      <c r="E3560" s="195"/>
      <c r="F3560" s="196"/>
      <c r="G3560" s="197" t="str">
        <f t="shared" si="110"/>
        <v/>
      </c>
      <c r="H3560" s="203"/>
      <c r="I3560" s="97"/>
      <c r="J3560" s="3" t="b">
        <f t="shared" si="111"/>
        <v>0</v>
      </c>
      <c r="K3560" s="1" t="b">
        <f>IF(AND(B3560&lt;&gt;"",COUNTIF(Buildings!B:B,B3560)=0),TRUE,FALSE)</f>
        <v>0</v>
      </c>
    </row>
    <row r="3561" spans="1:11" s="3" customFormat="1" ht="16.5" customHeight="1">
      <c r="A3561" s="96"/>
      <c r="B3561" s="199"/>
      <c r="C3561" s="200"/>
      <c r="D3561" s="200"/>
      <c r="E3561" s="200"/>
      <c r="F3561" s="201"/>
      <c r="G3561" s="197" t="str">
        <f t="shared" si="110"/>
        <v/>
      </c>
      <c r="H3561" s="203"/>
      <c r="I3561" s="97"/>
      <c r="J3561" s="3" t="b">
        <f t="shared" si="111"/>
        <v>0</v>
      </c>
      <c r="K3561" s="1" t="b">
        <f>IF(AND(B3561&lt;&gt;"",COUNTIF(Buildings!B:B,B3561)=0),TRUE,FALSE)</f>
        <v>0</v>
      </c>
    </row>
    <row r="3562" spans="1:11" s="3" customFormat="1" ht="16.5" customHeight="1">
      <c r="A3562" s="96"/>
      <c r="B3562" s="194"/>
      <c r="C3562" s="195"/>
      <c r="D3562" s="195"/>
      <c r="E3562" s="195"/>
      <c r="F3562" s="196"/>
      <c r="G3562" s="197" t="str">
        <f t="shared" si="110"/>
        <v/>
      </c>
      <c r="H3562" s="203"/>
      <c r="I3562" s="97"/>
      <c r="J3562" s="3" t="b">
        <f t="shared" si="111"/>
        <v>0</v>
      </c>
      <c r="K3562" s="1" t="b">
        <f>IF(AND(B3562&lt;&gt;"",COUNTIF(Buildings!B:B,B3562)=0),TRUE,FALSE)</f>
        <v>0</v>
      </c>
    </row>
    <row r="3563" spans="1:11" s="3" customFormat="1" ht="16.5" customHeight="1">
      <c r="A3563" s="96"/>
      <c r="B3563" s="199"/>
      <c r="C3563" s="200"/>
      <c r="D3563" s="200"/>
      <c r="E3563" s="200"/>
      <c r="F3563" s="201"/>
      <c r="G3563" s="197" t="str">
        <f t="shared" si="110"/>
        <v/>
      </c>
      <c r="H3563" s="203"/>
      <c r="I3563" s="97"/>
      <c r="J3563" s="3" t="b">
        <f t="shared" si="111"/>
        <v>0</v>
      </c>
      <c r="K3563" s="1" t="b">
        <f>IF(AND(B3563&lt;&gt;"",COUNTIF(Buildings!B:B,B3563)=0),TRUE,FALSE)</f>
        <v>0</v>
      </c>
    </row>
    <row r="3564" spans="1:11" s="3" customFormat="1" ht="16.5" customHeight="1">
      <c r="A3564" s="96"/>
      <c r="B3564" s="194"/>
      <c r="C3564" s="195"/>
      <c r="D3564" s="195"/>
      <c r="E3564" s="195"/>
      <c r="F3564" s="196"/>
      <c r="G3564" s="197" t="str">
        <f t="shared" si="110"/>
        <v/>
      </c>
      <c r="H3564" s="203"/>
      <c r="I3564" s="97"/>
      <c r="J3564" s="3" t="b">
        <f t="shared" si="111"/>
        <v>0</v>
      </c>
      <c r="K3564" s="1" t="b">
        <f>IF(AND(B3564&lt;&gt;"",COUNTIF(Buildings!B:B,B3564)=0),TRUE,FALSE)</f>
        <v>0</v>
      </c>
    </row>
    <row r="3565" spans="1:11" s="3" customFormat="1" ht="16.5" customHeight="1">
      <c r="A3565" s="96"/>
      <c r="B3565" s="199"/>
      <c r="C3565" s="200"/>
      <c r="D3565" s="200"/>
      <c r="E3565" s="200"/>
      <c r="F3565" s="201"/>
      <c r="G3565" s="197" t="str">
        <f t="shared" si="110"/>
        <v/>
      </c>
      <c r="H3565" s="203"/>
      <c r="I3565" s="97"/>
      <c r="J3565" s="3" t="b">
        <f t="shared" si="111"/>
        <v>0</v>
      </c>
      <c r="K3565" s="1" t="b">
        <f>IF(AND(B3565&lt;&gt;"",COUNTIF(Buildings!B:B,B3565)=0),TRUE,FALSE)</f>
        <v>0</v>
      </c>
    </row>
    <row r="3566" spans="1:11" s="3" customFormat="1" ht="16.5" customHeight="1">
      <c r="A3566" s="96"/>
      <c r="B3566" s="194"/>
      <c r="C3566" s="195"/>
      <c r="D3566" s="195"/>
      <c r="E3566" s="195"/>
      <c r="F3566" s="196"/>
      <c r="G3566" s="197" t="str">
        <f t="shared" si="110"/>
        <v/>
      </c>
      <c r="H3566" s="203"/>
      <c r="I3566" s="97"/>
      <c r="J3566" s="3" t="b">
        <f t="shared" si="111"/>
        <v>0</v>
      </c>
      <c r="K3566" s="1" t="b">
        <f>IF(AND(B3566&lt;&gt;"",COUNTIF(Buildings!B:B,B3566)=0),TRUE,FALSE)</f>
        <v>0</v>
      </c>
    </row>
    <row r="3567" spans="1:11" s="3" customFormat="1" ht="16.5" customHeight="1">
      <c r="A3567" s="96"/>
      <c r="B3567" s="199"/>
      <c r="C3567" s="200"/>
      <c r="D3567" s="200"/>
      <c r="E3567" s="200"/>
      <c r="F3567" s="201"/>
      <c r="G3567" s="197" t="str">
        <f t="shared" si="110"/>
        <v/>
      </c>
      <c r="H3567" s="203"/>
      <c r="I3567" s="97"/>
      <c r="J3567" s="3" t="b">
        <f t="shared" si="111"/>
        <v>0</v>
      </c>
      <c r="K3567" s="1" t="b">
        <f>IF(AND(B3567&lt;&gt;"",COUNTIF(Buildings!B:B,B3567)=0),TRUE,FALSE)</f>
        <v>0</v>
      </c>
    </row>
    <row r="3568" spans="1:11" s="3" customFormat="1" ht="16.5" customHeight="1">
      <c r="A3568" s="96"/>
      <c r="B3568" s="194"/>
      <c r="C3568" s="195"/>
      <c r="D3568" s="195"/>
      <c r="E3568" s="195"/>
      <c r="F3568" s="196"/>
      <c r="G3568" s="197" t="str">
        <f t="shared" si="110"/>
        <v/>
      </c>
      <c r="H3568" s="203"/>
      <c r="I3568" s="97"/>
      <c r="J3568" s="3" t="b">
        <f t="shared" si="111"/>
        <v>0</v>
      </c>
      <c r="K3568" s="1" t="b">
        <f>IF(AND(B3568&lt;&gt;"",COUNTIF(Buildings!B:B,B3568)=0),TRUE,FALSE)</f>
        <v>0</v>
      </c>
    </row>
    <row r="3569" spans="1:11" s="3" customFormat="1" ht="16.5" customHeight="1">
      <c r="A3569" s="96"/>
      <c r="B3569" s="199"/>
      <c r="C3569" s="200"/>
      <c r="D3569" s="200"/>
      <c r="E3569" s="200"/>
      <c r="F3569" s="201"/>
      <c r="G3569" s="197" t="str">
        <f t="shared" si="110"/>
        <v/>
      </c>
      <c r="H3569" s="203"/>
      <c r="I3569" s="97"/>
      <c r="J3569" s="3" t="b">
        <f t="shared" si="111"/>
        <v>0</v>
      </c>
      <c r="K3569" s="1" t="b">
        <f>IF(AND(B3569&lt;&gt;"",COUNTIF(Buildings!B:B,B3569)=0),TRUE,FALSE)</f>
        <v>0</v>
      </c>
    </row>
    <row r="3570" spans="1:11" s="3" customFormat="1" ht="16.5" customHeight="1">
      <c r="A3570" s="96"/>
      <c r="B3570" s="194"/>
      <c r="C3570" s="195"/>
      <c r="D3570" s="195"/>
      <c r="E3570" s="195"/>
      <c r="F3570" s="196"/>
      <c r="G3570" s="197" t="str">
        <f t="shared" si="110"/>
        <v/>
      </c>
      <c r="H3570" s="203"/>
      <c r="I3570" s="97"/>
      <c r="J3570" s="3" t="b">
        <f t="shared" si="111"/>
        <v>0</v>
      </c>
      <c r="K3570" s="1" t="b">
        <f>IF(AND(B3570&lt;&gt;"",COUNTIF(Buildings!B:B,B3570)=0),TRUE,FALSE)</f>
        <v>0</v>
      </c>
    </row>
    <row r="3571" spans="1:11" s="3" customFormat="1" ht="16.5" customHeight="1">
      <c r="A3571" s="96"/>
      <c r="B3571" s="199"/>
      <c r="C3571" s="200"/>
      <c r="D3571" s="200"/>
      <c r="E3571" s="200"/>
      <c r="F3571" s="201"/>
      <c r="G3571" s="197" t="str">
        <f t="shared" si="110"/>
        <v/>
      </c>
      <c r="H3571" s="203"/>
      <c r="I3571" s="97"/>
      <c r="J3571" s="3" t="b">
        <f t="shared" si="111"/>
        <v>0</v>
      </c>
      <c r="K3571" s="1" t="b">
        <f>IF(AND(B3571&lt;&gt;"",COUNTIF(Buildings!B:B,B3571)=0),TRUE,FALSE)</f>
        <v>0</v>
      </c>
    </row>
    <row r="3572" spans="1:11" s="3" customFormat="1" ht="16.5" customHeight="1">
      <c r="A3572" s="96"/>
      <c r="B3572" s="194"/>
      <c r="C3572" s="195"/>
      <c r="D3572" s="195"/>
      <c r="E3572" s="195"/>
      <c r="F3572" s="196"/>
      <c r="G3572" s="197" t="str">
        <f t="shared" si="110"/>
        <v/>
      </c>
      <c r="H3572" s="203"/>
      <c r="I3572" s="97"/>
      <c r="J3572" s="3" t="b">
        <f t="shared" si="111"/>
        <v>0</v>
      </c>
      <c r="K3572" s="1" t="b">
        <f>IF(AND(B3572&lt;&gt;"",COUNTIF(Buildings!B:B,B3572)=0),TRUE,FALSE)</f>
        <v>0</v>
      </c>
    </row>
    <row r="3573" spans="1:11" s="3" customFormat="1" ht="16.5" customHeight="1">
      <c r="A3573" s="96"/>
      <c r="B3573" s="199"/>
      <c r="C3573" s="200"/>
      <c r="D3573" s="200"/>
      <c r="E3573" s="200"/>
      <c r="F3573" s="201"/>
      <c r="G3573" s="197" t="str">
        <f t="shared" si="110"/>
        <v/>
      </c>
      <c r="H3573" s="203"/>
      <c r="I3573" s="97"/>
      <c r="J3573" s="3" t="b">
        <f t="shared" si="111"/>
        <v>0</v>
      </c>
      <c r="K3573" s="1" t="b">
        <f>IF(AND(B3573&lt;&gt;"",COUNTIF(Buildings!B:B,B3573)=0),TRUE,FALSE)</f>
        <v>0</v>
      </c>
    </row>
    <row r="3574" spans="1:11" s="3" customFormat="1" ht="16.5" customHeight="1">
      <c r="A3574" s="96"/>
      <c r="B3574" s="194"/>
      <c r="C3574" s="195"/>
      <c r="D3574" s="195"/>
      <c r="E3574" s="195"/>
      <c r="F3574" s="196"/>
      <c r="G3574" s="197" t="str">
        <f t="shared" si="110"/>
        <v/>
      </c>
      <c r="H3574" s="203"/>
      <c r="I3574" s="97"/>
      <c r="J3574" s="3" t="b">
        <f t="shared" si="111"/>
        <v>0</v>
      </c>
      <c r="K3574" s="1" t="b">
        <f>IF(AND(B3574&lt;&gt;"",COUNTIF(Buildings!B:B,B3574)=0),TRUE,FALSE)</f>
        <v>0</v>
      </c>
    </row>
    <row r="3575" spans="1:11" s="3" customFormat="1" ht="16.5" customHeight="1">
      <c r="A3575" s="96"/>
      <c r="B3575" s="199"/>
      <c r="C3575" s="200"/>
      <c r="D3575" s="200"/>
      <c r="E3575" s="200"/>
      <c r="F3575" s="201"/>
      <c r="G3575" s="197" t="str">
        <f t="shared" si="110"/>
        <v/>
      </c>
      <c r="H3575" s="203"/>
      <c r="I3575" s="97"/>
      <c r="J3575" s="3" t="b">
        <f t="shared" si="111"/>
        <v>0</v>
      </c>
      <c r="K3575" s="1" t="b">
        <f>IF(AND(B3575&lt;&gt;"",COUNTIF(Buildings!B:B,B3575)=0),TRUE,FALSE)</f>
        <v>0</v>
      </c>
    </row>
    <row r="3576" spans="1:11" s="3" customFormat="1" ht="16.5" customHeight="1">
      <c r="A3576" s="96"/>
      <c r="B3576" s="194"/>
      <c r="C3576" s="195"/>
      <c r="D3576" s="195"/>
      <c r="E3576" s="195"/>
      <c r="F3576" s="196"/>
      <c r="G3576" s="197" t="str">
        <f t="shared" si="110"/>
        <v/>
      </c>
      <c r="H3576" s="203"/>
      <c r="I3576" s="97"/>
      <c r="J3576" s="3" t="b">
        <f t="shared" si="111"/>
        <v>0</v>
      </c>
      <c r="K3576" s="1" t="b">
        <f>IF(AND(B3576&lt;&gt;"",COUNTIF(Buildings!B:B,B3576)=0),TRUE,FALSE)</f>
        <v>0</v>
      </c>
    </row>
    <row r="3577" spans="1:11" s="3" customFormat="1" ht="16.5" customHeight="1">
      <c r="A3577" s="96"/>
      <c r="B3577" s="199"/>
      <c r="C3577" s="200"/>
      <c r="D3577" s="200"/>
      <c r="E3577" s="200"/>
      <c r="F3577" s="201"/>
      <c r="G3577" s="197" t="str">
        <f t="shared" si="110"/>
        <v/>
      </c>
      <c r="H3577" s="203"/>
      <c r="I3577" s="97"/>
      <c r="J3577" s="3" t="b">
        <f t="shared" si="111"/>
        <v>0</v>
      </c>
      <c r="K3577" s="1" t="b">
        <f>IF(AND(B3577&lt;&gt;"",COUNTIF(Buildings!B:B,B3577)=0),TRUE,FALSE)</f>
        <v>0</v>
      </c>
    </row>
    <row r="3578" spans="1:11" s="3" customFormat="1" ht="16.5" customHeight="1">
      <c r="A3578" s="96"/>
      <c r="B3578" s="194"/>
      <c r="C3578" s="195"/>
      <c r="D3578" s="195"/>
      <c r="E3578" s="195"/>
      <c r="F3578" s="196"/>
      <c r="G3578" s="197" t="str">
        <f t="shared" si="110"/>
        <v/>
      </c>
      <c r="H3578" s="203"/>
      <c r="I3578" s="97"/>
      <c r="J3578" s="3" t="b">
        <f t="shared" si="111"/>
        <v>0</v>
      </c>
      <c r="K3578" s="1" t="b">
        <f>IF(AND(B3578&lt;&gt;"",COUNTIF(Buildings!B:B,B3578)=0),TRUE,FALSE)</f>
        <v>0</v>
      </c>
    </row>
    <row r="3579" spans="1:11" s="3" customFormat="1" ht="16.5" customHeight="1">
      <c r="A3579" s="96"/>
      <c r="B3579" s="199"/>
      <c r="C3579" s="200"/>
      <c r="D3579" s="200"/>
      <c r="E3579" s="200"/>
      <c r="F3579" s="201"/>
      <c r="G3579" s="197" t="str">
        <f t="shared" si="110"/>
        <v/>
      </c>
      <c r="H3579" s="203"/>
      <c r="I3579" s="97"/>
      <c r="J3579" s="3" t="b">
        <f t="shared" si="111"/>
        <v>0</v>
      </c>
      <c r="K3579" s="1" t="b">
        <f>IF(AND(B3579&lt;&gt;"",COUNTIF(Buildings!B:B,B3579)=0),TRUE,FALSE)</f>
        <v>0</v>
      </c>
    </row>
    <row r="3580" spans="1:11" s="3" customFormat="1" ht="16.5" customHeight="1">
      <c r="A3580" s="96"/>
      <c r="B3580" s="194"/>
      <c r="C3580" s="195"/>
      <c r="D3580" s="195"/>
      <c r="E3580" s="195"/>
      <c r="F3580" s="196"/>
      <c r="G3580" s="197" t="str">
        <f t="shared" si="110"/>
        <v/>
      </c>
      <c r="H3580" s="203"/>
      <c r="I3580" s="97"/>
      <c r="J3580" s="3" t="b">
        <f t="shared" si="111"/>
        <v>0</v>
      </c>
      <c r="K3580" s="1" t="b">
        <f>IF(AND(B3580&lt;&gt;"",COUNTIF(Buildings!B:B,B3580)=0),TRUE,FALSE)</f>
        <v>0</v>
      </c>
    </row>
    <row r="3581" spans="1:11" s="3" customFormat="1" ht="16.5" customHeight="1">
      <c r="A3581" s="96"/>
      <c r="B3581" s="199"/>
      <c r="C3581" s="200"/>
      <c r="D3581" s="200"/>
      <c r="E3581" s="200"/>
      <c r="F3581" s="201"/>
      <c r="G3581" s="197" t="str">
        <f t="shared" si="110"/>
        <v/>
      </c>
      <c r="H3581" s="203"/>
      <c r="I3581" s="97"/>
      <c r="J3581" s="3" t="b">
        <f t="shared" si="111"/>
        <v>0</v>
      </c>
      <c r="K3581" s="1" t="b">
        <f>IF(AND(B3581&lt;&gt;"",COUNTIF(Buildings!B:B,B3581)=0),TRUE,FALSE)</f>
        <v>0</v>
      </c>
    </row>
    <row r="3582" spans="1:11" s="3" customFormat="1" ht="16.5" customHeight="1">
      <c r="A3582" s="96"/>
      <c r="B3582" s="194"/>
      <c r="C3582" s="195"/>
      <c r="D3582" s="195"/>
      <c r="E3582" s="195"/>
      <c r="F3582" s="196"/>
      <c r="G3582" s="197" t="str">
        <f t="shared" si="110"/>
        <v/>
      </c>
      <c r="H3582" s="203"/>
      <c r="I3582" s="97"/>
      <c r="J3582" s="3" t="b">
        <f t="shared" si="111"/>
        <v>0</v>
      </c>
      <c r="K3582" s="1" t="b">
        <f>IF(AND(B3582&lt;&gt;"",COUNTIF(Buildings!B:B,B3582)=0),TRUE,FALSE)</f>
        <v>0</v>
      </c>
    </row>
    <row r="3583" spans="1:11" s="3" customFormat="1" ht="16.5" customHeight="1">
      <c r="A3583" s="96"/>
      <c r="B3583" s="199"/>
      <c r="C3583" s="200"/>
      <c r="D3583" s="200"/>
      <c r="E3583" s="200"/>
      <c r="F3583" s="201"/>
      <c r="G3583" s="197" t="str">
        <f t="shared" si="110"/>
        <v/>
      </c>
      <c r="H3583" s="203"/>
      <c r="I3583" s="97"/>
      <c r="J3583" s="3" t="b">
        <f t="shared" si="111"/>
        <v>0</v>
      </c>
      <c r="K3583" s="1" t="b">
        <f>IF(AND(B3583&lt;&gt;"",COUNTIF(Buildings!B:B,B3583)=0),TRUE,FALSE)</f>
        <v>0</v>
      </c>
    </row>
    <row r="3584" spans="1:11" s="3" customFormat="1" ht="16.5" customHeight="1">
      <c r="A3584" s="96"/>
      <c r="B3584" s="194"/>
      <c r="C3584" s="195"/>
      <c r="D3584" s="195"/>
      <c r="E3584" s="195"/>
      <c r="F3584" s="196"/>
      <c r="G3584" s="197" t="str">
        <f t="shared" si="110"/>
        <v/>
      </c>
      <c r="H3584" s="203"/>
      <c r="I3584" s="97"/>
      <c r="J3584" s="3" t="b">
        <f t="shared" si="111"/>
        <v>0</v>
      </c>
      <c r="K3584" s="1" t="b">
        <f>IF(AND(B3584&lt;&gt;"",COUNTIF(Buildings!B:B,B3584)=0),TRUE,FALSE)</f>
        <v>0</v>
      </c>
    </row>
    <row r="3585" spans="1:11" s="3" customFormat="1" ht="16.5" customHeight="1">
      <c r="A3585" s="96"/>
      <c r="B3585" s="199"/>
      <c r="C3585" s="200"/>
      <c r="D3585" s="200"/>
      <c r="E3585" s="200"/>
      <c r="F3585" s="201"/>
      <c r="G3585" s="197" t="str">
        <f t="shared" si="110"/>
        <v/>
      </c>
      <c r="H3585" s="203"/>
      <c r="I3585" s="97"/>
      <c r="J3585" s="3" t="b">
        <f t="shared" si="111"/>
        <v>0</v>
      </c>
      <c r="K3585" s="1" t="b">
        <f>IF(AND(B3585&lt;&gt;"",COUNTIF(Buildings!B:B,B3585)=0),TRUE,FALSE)</f>
        <v>0</v>
      </c>
    </row>
    <row r="3586" spans="1:11" s="3" customFormat="1" ht="16.5" customHeight="1">
      <c r="A3586" s="96"/>
      <c r="B3586" s="194"/>
      <c r="C3586" s="195"/>
      <c r="D3586" s="195"/>
      <c r="E3586" s="195"/>
      <c r="F3586" s="196"/>
      <c r="G3586" s="197" t="str">
        <f t="shared" si="110"/>
        <v/>
      </c>
      <c r="H3586" s="203"/>
      <c r="I3586" s="97"/>
      <c r="J3586" s="3" t="b">
        <f t="shared" si="111"/>
        <v>0</v>
      </c>
      <c r="K3586" s="1" t="b">
        <f>IF(AND(B3586&lt;&gt;"",COUNTIF(Buildings!B:B,B3586)=0),TRUE,FALSE)</f>
        <v>0</v>
      </c>
    </row>
    <row r="3587" spans="1:11" s="3" customFormat="1" ht="16.5" customHeight="1">
      <c r="A3587" s="96"/>
      <c r="B3587" s="199"/>
      <c r="C3587" s="200"/>
      <c r="D3587" s="200"/>
      <c r="E3587" s="200"/>
      <c r="F3587" s="201"/>
      <c r="G3587" s="197" t="str">
        <f t="shared" si="110"/>
        <v/>
      </c>
      <c r="H3587" s="203"/>
      <c r="I3587" s="97"/>
      <c r="J3587" s="3" t="b">
        <f t="shared" si="111"/>
        <v>0</v>
      </c>
      <c r="K3587" s="1" t="b">
        <f>IF(AND(B3587&lt;&gt;"",COUNTIF(Buildings!B:B,B3587)=0),TRUE,FALSE)</f>
        <v>0</v>
      </c>
    </row>
    <row r="3588" spans="1:11" s="3" customFormat="1" ht="16.5" customHeight="1">
      <c r="A3588" s="96"/>
      <c r="B3588" s="194"/>
      <c r="C3588" s="195"/>
      <c r="D3588" s="195"/>
      <c r="E3588" s="195"/>
      <c r="F3588" s="196"/>
      <c r="G3588" s="197" t="str">
        <f t="shared" ref="G3588:G3651" si="112">IF(F3588="","",F3588)</f>
        <v/>
      </c>
      <c r="H3588" s="203"/>
      <c r="I3588" s="97"/>
      <c r="J3588" s="3" t="b">
        <f t="shared" ref="J3588:J3651" si="113">IF(F3588=G3588,FALSE,TRUE)</f>
        <v>0</v>
      </c>
      <c r="K3588" s="1" t="b">
        <f>IF(AND(B3588&lt;&gt;"",COUNTIF(Buildings!B:B,B3588)=0),TRUE,FALSE)</f>
        <v>0</v>
      </c>
    </row>
    <row r="3589" spans="1:11" s="3" customFormat="1" ht="16.5" customHeight="1">
      <c r="A3589" s="96"/>
      <c r="B3589" s="199"/>
      <c r="C3589" s="200"/>
      <c r="D3589" s="200"/>
      <c r="E3589" s="200"/>
      <c r="F3589" s="201"/>
      <c r="G3589" s="197" t="str">
        <f t="shared" si="112"/>
        <v/>
      </c>
      <c r="H3589" s="203"/>
      <c r="I3589" s="97"/>
      <c r="J3589" s="3" t="b">
        <f t="shared" si="113"/>
        <v>0</v>
      </c>
      <c r="K3589" s="1" t="b">
        <f>IF(AND(B3589&lt;&gt;"",COUNTIF(Buildings!B:B,B3589)=0),TRUE,FALSE)</f>
        <v>0</v>
      </c>
    </row>
    <row r="3590" spans="1:11" s="3" customFormat="1" ht="16.5" customHeight="1">
      <c r="A3590" s="96"/>
      <c r="B3590" s="194"/>
      <c r="C3590" s="195"/>
      <c r="D3590" s="195"/>
      <c r="E3590" s="195"/>
      <c r="F3590" s="196"/>
      <c r="G3590" s="197" t="str">
        <f t="shared" si="112"/>
        <v/>
      </c>
      <c r="H3590" s="203"/>
      <c r="I3590" s="97"/>
      <c r="J3590" s="3" t="b">
        <f t="shared" si="113"/>
        <v>0</v>
      </c>
      <c r="K3590" s="1" t="b">
        <f>IF(AND(B3590&lt;&gt;"",COUNTIF(Buildings!B:B,B3590)=0),TRUE,FALSE)</f>
        <v>0</v>
      </c>
    </row>
    <row r="3591" spans="1:11" s="3" customFormat="1" ht="16.5" customHeight="1">
      <c r="A3591" s="96"/>
      <c r="B3591" s="199"/>
      <c r="C3591" s="200"/>
      <c r="D3591" s="200"/>
      <c r="E3591" s="200"/>
      <c r="F3591" s="201"/>
      <c r="G3591" s="197" t="str">
        <f t="shared" si="112"/>
        <v/>
      </c>
      <c r="H3591" s="203"/>
      <c r="I3591" s="97"/>
      <c r="J3591" s="3" t="b">
        <f t="shared" si="113"/>
        <v>0</v>
      </c>
      <c r="K3591" s="1" t="b">
        <f>IF(AND(B3591&lt;&gt;"",COUNTIF(Buildings!B:B,B3591)=0),TRUE,FALSE)</f>
        <v>0</v>
      </c>
    </row>
    <row r="3592" spans="1:11" s="3" customFormat="1" ht="16.5" customHeight="1">
      <c r="A3592" s="96"/>
      <c r="B3592" s="194"/>
      <c r="C3592" s="195"/>
      <c r="D3592" s="195"/>
      <c r="E3592" s="195"/>
      <c r="F3592" s="196"/>
      <c r="G3592" s="197" t="str">
        <f t="shared" si="112"/>
        <v/>
      </c>
      <c r="H3592" s="203"/>
      <c r="I3592" s="97"/>
      <c r="J3592" s="3" t="b">
        <f t="shared" si="113"/>
        <v>0</v>
      </c>
      <c r="K3592" s="1" t="b">
        <f>IF(AND(B3592&lt;&gt;"",COUNTIF(Buildings!B:B,B3592)=0),TRUE,FALSE)</f>
        <v>0</v>
      </c>
    </row>
    <row r="3593" spans="1:11" s="3" customFormat="1" ht="16.5" customHeight="1">
      <c r="A3593" s="96"/>
      <c r="B3593" s="199"/>
      <c r="C3593" s="200"/>
      <c r="D3593" s="200"/>
      <c r="E3593" s="200"/>
      <c r="F3593" s="201"/>
      <c r="G3593" s="197" t="str">
        <f t="shared" si="112"/>
        <v/>
      </c>
      <c r="H3593" s="203"/>
      <c r="I3593" s="97"/>
      <c r="J3593" s="3" t="b">
        <f t="shared" si="113"/>
        <v>0</v>
      </c>
      <c r="K3593" s="1" t="b">
        <f>IF(AND(B3593&lt;&gt;"",COUNTIF(Buildings!B:B,B3593)=0),TRUE,FALSE)</f>
        <v>0</v>
      </c>
    </row>
    <row r="3594" spans="1:11" s="3" customFormat="1" ht="16.5" customHeight="1">
      <c r="A3594" s="96"/>
      <c r="B3594" s="194"/>
      <c r="C3594" s="195"/>
      <c r="D3594" s="195"/>
      <c r="E3594" s="195"/>
      <c r="F3594" s="196"/>
      <c r="G3594" s="197" t="str">
        <f t="shared" si="112"/>
        <v/>
      </c>
      <c r="H3594" s="203"/>
      <c r="I3594" s="97"/>
      <c r="J3594" s="3" t="b">
        <f t="shared" si="113"/>
        <v>0</v>
      </c>
      <c r="K3594" s="1" t="b">
        <f>IF(AND(B3594&lt;&gt;"",COUNTIF(Buildings!B:B,B3594)=0),TRUE,FALSE)</f>
        <v>0</v>
      </c>
    </row>
    <row r="3595" spans="1:11" s="3" customFormat="1" ht="16.5" customHeight="1">
      <c r="A3595" s="96"/>
      <c r="B3595" s="199"/>
      <c r="C3595" s="200"/>
      <c r="D3595" s="200"/>
      <c r="E3595" s="200"/>
      <c r="F3595" s="201"/>
      <c r="G3595" s="197" t="str">
        <f t="shared" si="112"/>
        <v/>
      </c>
      <c r="H3595" s="203"/>
      <c r="I3595" s="97"/>
      <c r="J3595" s="3" t="b">
        <f t="shared" si="113"/>
        <v>0</v>
      </c>
      <c r="K3595" s="1" t="b">
        <f>IF(AND(B3595&lt;&gt;"",COUNTIF(Buildings!B:B,B3595)=0),TRUE,FALSE)</f>
        <v>0</v>
      </c>
    </row>
    <row r="3596" spans="1:11" s="3" customFormat="1" ht="16.5" customHeight="1">
      <c r="A3596" s="96"/>
      <c r="B3596" s="194"/>
      <c r="C3596" s="195"/>
      <c r="D3596" s="195"/>
      <c r="E3596" s="195"/>
      <c r="F3596" s="196"/>
      <c r="G3596" s="197" t="str">
        <f t="shared" si="112"/>
        <v/>
      </c>
      <c r="H3596" s="203"/>
      <c r="I3596" s="97"/>
      <c r="J3596" s="3" t="b">
        <f t="shared" si="113"/>
        <v>0</v>
      </c>
      <c r="K3596" s="1" t="b">
        <f>IF(AND(B3596&lt;&gt;"",COUNTIF(Buildings!B:B,B3596)=0),TRUE,FALSE)</f>
        <v>0</v>
      </c>
    </row>
    <row r="3597" spans="1:11" s="3" customFormat="1" ht="16.5" customHeight="1">
      <c r="A3597" s="96"/>
      <c r="B3597" s="199"/>
      <c r="C3597" s="200"/>
      <c r="D3597" s="200"/>
      <c r="E3597" s="200"/>
      <c r="F3597" s="201"/>
      <c r="G3597" s="197" t="str">
        <f t="shared" si="112"/>
        <v/>
      </c>
      <c r="H3597" s="203"/>
      <c r="I3597" s="97"/>
      <c r="J3597" s="3" t="b">
        <f t="shared" si="113"/>
        <v>0</v>
      </c>
      <c r="K3597" s="1" t="b">
        <f>IF(AND(B3597&lt;&gt;"",COUNTIF(Buildings!B:B,B3597)=0),TRUE,FALSE)</f>
        <v>0</v>
      </c>
    </row>
    <row r="3598" spans="1:11" s="3" customFormat="1" ht="16.5" customHeight="1">
      <c r="A3598" s="96"/>
      <c r="B3598" s="194"/>
      <c r="C3598" s="195"/>
      <c r="D3598" s="195"/>
      <c r="E3598" s="195"/>
      <c r="F3598" s="196"/>
      <c r="G3598" s="197" t="str">
        <f t="shared" si="112"/>
        <v/>
      </c>
      <c r="H3598" s="203"/>
      <c r="I3598" s="97"/>
      <c r="J3598" s="3" t="b">
        <f t="shared" si="113"/>
        <v>0</v>
      </c>
      <c r="K3598" s="1" t="b">
        <f>IF(AND(B3598&lt;&gt;"",COUNTIF(Buildings!B:B,B3598)=0),TRUE,FALSE)</f>
        <v>0</v>
      </c>
    </row>
    <row r="3599" spans="1:11" s="3" customFormat="1" ht="16.5" customHeight="1">
      <c r="A3599" s="96"/>
      <c r="B3599" s="199"/>
      <c r="C3599" s="200"/>
      <c r="D3599" s="200"/>
      <c r="E3599" s="200"/>
      <c r="F3599" s="201"/>
      <c r="G3599" s="197" t="str">
        <f t="shared" si="112"/>
        <v/>
      </c>
      <c r="H3599" s="203"/>
      <c r="I3599" s="97"/>
      <c r="J3599" s="3" t="b">
        <f t="shared" si="113"/>
        <v>0</v>
      </c>
      <c r="K3599" s="1" t="b">
        <f>IF(AND(B3599&lt;&gt;"",COUNTIF(Buildings!B:B,B3599)=0),TRUE,FALSE)</f>
        <v>0</v>
      </c>
    </row>
    <row r="3600" spans="1:11" s="3" customFormat="1" ht="16.5" customHeight="1">
      <c r="A3600" s="96"/>
      <c r="B3600" s="194"/>
      <c r="C3600" s="195"/>
      <c r="D3600" s="195"/>
      <c r="E3600" s="195"/>
      <c r="F3600" s="196"/>
      <c r="G3600" s="197" t="str">
        <f t="shared" si="112"/>
        <v/>
      </c>
      <c r="H3600" s="203"/>
      <c r="I3600" s="97"/>
      <c r="J3600" s="3" t="b">
        <f t="shared" si="113"/>
        <v>0</v>
      </c>
      <c r="K3600" s="1" t="b">
        <f>IF(AND(B3600&lt;&gt;"",COUNTIF(Buildings!B:B,B3600)=0),TRUE,FALSE)</f>
        <v>0</v>
      </c>
    </row>
    <row r="3601" spans="1:11" s="3" customFormat="1" ht="16.5" customHeight="1">
      <c r="A3601" s="96"/>
      <c r="B3601" s="199"/>
      <c r="C3601" s="200"/>
      <c r="D3601" s="200"/>
      <c r="E3601" s="200"/>
      <c r="F3601" s="201"/>
      <c r="G3601" s="197" t="str">
        <f t="shared" si="112"/>
        <v/>
      </c>
      <c r="H3601" s="203"/>
      <c r="I3601" s="97"/>
      <c r="J3601" s="3" t="b">
        <f t="shared" si="113"/>
        <v>0</v>
      </c>
      <c r="K3601" s="1" t="b">
        <f>IF(AND(B3601&lt;&gt;"",COUNTIF(Buildings!B:B,B3601)=0),TRUE,FALSE)</f>
        <v>0</v>
      </c>
    </row>
    <row r="3602" spans="1:11" s="3" customFormat="1" ht="16.5" customHeight="1">
      <c r="A3602" s="96"/>
      <c r="B3602" s="194"/>
      <c r="C3602" s="195"/>
      <c r="D3602" s="195"/>
      <c r="E3602" s="195"/>
      <c r="F3602" s="196"/>
      <c r="G3602" s="197" t="str">
        <f t="shared" si="112"/>
        <v/>
      </c>
      <c r="H3602" s="203"/>
      <c r="I3602" s="97"/>
      <c r="J3602" s="3" t="b">
        <f t="shared" si="113"/>
        <v>0</v>
      </c>
      <c r="K3602" s="1" t="b">
        <f>IF(AND(B3602&lt;&gt;"",COUNTIF(Buildings!B:B,B3602)=0),TRUE,FALSE)</f>
        <v>0</v>
      </c>
    </row>
    <row r="3603" spans="1:11" s="3" customFormat="1" ht="16.5" customHeight="1">
      <c r="A3603" s="96"/>
      <c r="B3603" s="199"/>
      <c r="C3603" s="200"/>
      <c r="D3603" s="200"/>
      <c r="E3603" s="200"/>
      <c r="F3603" s="201"/>
      <c r="G3603" s="197" t="str">
        <f t="shared" si="112"/>
        <v/>
      </c>
      <c r="H3603" s="203"/>
      <c r="I3603" s="97"/>
      <c r="J3603" s="3" t="b">
        <f t="shared" si="113"/>
        <v>0</v>
      </c>
      <c r="K3603" s="1" t="b">
        <f>IF(AND(B3603&lt;&gt;"",COUNTIF(Buildings!B:B,B3603)=0),TRUE,FALSE)</f>
        <v>0</v>
      </c>
    </row>
    <row r="3604" spans="1:11" s="3" customFormat="1" ht="16.5" customHeight="1">
      <c r="A3604" s="96"/>
      <c r="B3604" s="194"/>
      <c r="C3604" s="195"/>
      <c r="D3604" s="195"/>
      <c r="E3604" s="195"/>
      <c r="F3604" s="196"/>
      <c r="G3604" s="197" t="str">
        <f t="shared" si="112"/>
        <v/>
      </c>
      <c r="H3604" s="203"/>
      <c r="I3604" s="97"/>
      <c r="J3604" s="3" t="b">
        <f t="shared" si="113"/>
        <v>0</v>
      </c>
      <c r="K3604" s="1" t="b">
        <f>IF(AND(B3604&lt;&gt;"",COUNTIF(Buildings!B:B,B3604)=0),TRUE,FALSE)</f>
        <v>0</v>
      </c>
    </row>
    <row r="3605" spans="1:11" s="3" customFormat="1" ht="16.5" customHeight="1">
      <c r="A3605" s="96"/>
      <c r="B3605" s="199"/>
      <c r="C3605" s="200"/>
      <c r="D3605" s="200"/>
      <c r="E3605" s="200"/>
      <c r="F3605" s="201"/>
      <c r="G3605" s="197" t="str">
        <f t="shared" si="112"/>
        <v/>
      </c>
      <c r="H3605" s="203"/>
      <c r="I3605" s="97"/>
      <c r="J3605" s="3" t="b">
        <f t="shared" si="113"/>
        <v>0</v>
      </c>
      <c r="K3605" s="1" t="b">
        <f>IF(AND(B3605&lt;&gt;"",COUNTIF(Buildings!B:B,B3605)=0),TRUE,FALSE)</f>
        <v>0</v>
      </c>
    </row>
    <row r="3606" spans="1:11" s="3" customFormat="1" ht="16.5" customHeight="1">
      <c r="A3606" s="96"/>
      <c r="B3606" s="194"/>
      <c r="C3606" s="195"/>
      <c r="D3606" s="195"/>
      <c r="E3606" s="195"/>
      <c r="F3606" s="196"/>
      <c r="G3606" s="197" t="str">
        <f t="shared" si="112"/>
        <v/>
      </c>
      <c r="H3606" s="203"/>
      <c r="I3606" s="97"/>
      <c r="J3606" s="3" t="b">
        <f t="shared" si="113"/>
        <v>0</v>
      </c>
      <c r="K3606" s="1" t="b">
        <f>IF(AND(B3606&lt;&gt;"",COUNTIF(Buildings!B:B,B3606)=0),TRUE,FALSE)</f>
        <v>0</v>
      </c>
    </row>
    <row r="3607" spans="1:11" s="3" customFormat="1" ht="16.5" customHeight="1">
      <c r="A3607" s="96"/>
      <c r="B3607" s="199"/>
      <c r="C3607" s="200"/>
      <c r="D3607" s="200"/>
      <c r="E3607" s="200"/>
      <c r="F3607" s="201"/>
      <c r="G3607" s="197" t="str">
        <f t="shared" si="112"/>
        <v/>
      </c>
      <c r="H3607" s="203"/>
      <c r="I3607" s="97"/>
      <c r="J3607" s="3" t="b">
        <f t="shared" si="113"/>
        <v>0</v>
      </c>
      <c r="K3607" s="1" t="b">
        <f>IF(AND(B3607&lt;&gt;"",COUNTIF(Buildings!B:B,B3607)=0),TRUE,FALSE)</f>
        <v>0</v>
      </c>
    </row>
    <row r="3608" spans="1:11" s="3" customFormat="1" ht="16.5" customHeight="1">
      <c r="A3608" s="96"/>
      <c r="B3608" s="194"/>
      <c r="C3608" s="195"/>
      <c r="D3608" s="195"/>
      <c r="E3608" s="195"/>
      <c r="F3608" s="196"/>
      <c r="G3608" s="197" t="str">
        <f t="shared" si="112"/>
        <v/>
      </c>
      <c r="H3608" s="203"/>
      <c r="I3608" s="97"/>
      <c r="J3608" s="3" t="b">
        <f t="shared" si="113"/>
        <v>0</v>
      </c>
      <c r="K3608" s="1" t="b">
        <f>IF(AND(B3608&lt;&gt;"",COUNTIF(Buildings!B:B,B3608)=0),TRUE,FALSE)</f>
        <v>0</v>
      </c>
    </row>
    <row r="3609" spans="1:11" s="3" customFormat="1" ht="16.5" customHeight="1">
      <c r="A3609" s="96"/>
      <c r="B3609" s="199"/>
      <c r="C3609" s="200"/>
      <c r="D3609" s="200"/>
      <c r="E3609" s="200"/>
      <c r="F3609" s="201"/>
      <c r="G3609" s="197" t="str">
        <f t="shared" si="112"/>
        <v/>
      </c>
      <c r="H3609" s="203"/>
      <c r="I3609" s="97"/>
      <c r="J3609" s="3" t="b">
        <f t="shared" si="113"/>
        <v>0</v>
      </c>
      <c r="K3609" s="1" t="b">
        <f>IF(AND(B3609&lt;&gt;"",COUNTIF(Buildings!B:B,B3609)=0),TRUE,FALSE)</f>
        <v>0</v>
      </c>
    </row>
    <row r="3610" spans="1:11" s="3" customFormat="1" ht="16.5" customHeight="1">
      <c r="A3610" s="96"/>
      <c r="B3610" s="194"/>
      <c r="C3610" s="195"/>
      <c r="D3610" s="195"/>
      <c r="E3610" s="195"/>
      <c r="F3610" s="196"/>
      <c r="G3610" s="197" t="str">
        <f t="shared" si="112"/>
        <v/>
      </c>
      <c r="H3610" s="203"/>
      <c r="I3610" s="97"/>
      <c r="J3610" s="3" t="b">
        <f t="shared" si="113"/>
        <v>0</v>
      </c>
      <c r="K3610" s="1" t="b">
        <f>IF(AND(B3610&lt;&gt;"",COUNTIF(Buildings!B:B,B3610)=0),TRUE,FALSE)</f>
        <v>0</v>
      </c>
    </row>
    <row r="3611" spans="1:11" s="3" customFormat="1" ht="16.5" customHeight="1">
      <c r="A3611" s="96"/>
      <c r="B3611" s="199"/>
      <c r="C3611" s="200"/>
      <c r="D3611" s="200"/>
      <c r="E3611" s="200"/>
      <c r="F3611" s="201"/>
      <c r="G3611" s="197" t="str">
        <f t="shared" si="112"/>
        <v/>
      </c>
      <c r="H3611" s="203"/>
      <c r="I3611" s="97"/>
      <c r="J3611" s="3" t="b">
        <f t="shared" si="113"/>
        <v>0</v>
      </c>
      <c r="K3611" s="1" t="b">
        <f>IF(AND(B3611&lt;&gt;"",COUNTIF(Buildings!B:B,B3611)=0),TRUE,FALSE)</f>
        <v>0</v>
      </c>
    </row>
    <row r="3612" spans="1:11" s="3" customFormat="1" ht="16.5" customHeight="1">
      <c r="A3612" s="96"/>
      <c r="B3612" s="194"/>
      <c r="C3612" s="195"/>
      <c r="D3612" s="195"/>
      <c r="E3612" s="195"/>
      <c r="F3612" s="196"/>
      <c r="G3612" s="197" t="str">
        <f t="shared" si="112"/>
        <v/>
      </c>
      <c r="H3612" s="203"/>
      <c r="I3612" s="97"/>
      <c r="J3612" s="3" t="b">
        <f t="shared" si="113"/>
        <v>0</v>
      </c>
      <c r="K3612" s="1" t="b">
        <f>IF(AND(B3612&lt;&gt;"",COUNTIF(Buildings!B:B,B3612)=0),TRUE,FALSE)</f>
        <v>0</v>
      </c>
    </row>
    <row r="3613" spans="1:11" s="3" customFormat="1" ht="16.5" customHeight="1">
      <c r="A3613" s="96"/>
      <c r="B3613" s="199"/>
      <c r="C3613" s="200"/>
      <c r="D3613" s="200"/>
      <c r="E3613" s="200"/>
      <c r="F3613" s="201"/>
      <c r="G3613" s="197" t="str">
        <f t="shared" si="112"/>
        <v/>
      </c>
      <c r="H3613" s="203"/>
      <c r="I3613" s="97"/>
      <c r="J3613" s="3" t="b">
        <f t="shared" si="113"/>
        <v>0</v>
      </c>
      <c r="K3613" s="1" t="b">
        <f>IF(AND(B3613&lt;&gt;"",COUNTIF(Buildings!B:B,B3613)=0),TRUE,FALSE)</f>
        <v>0</v>
      </c>
    </row>
    <row r="3614" spans="1:11" s="3" customFormat="1" ht="16.5" customHeight="1">
      <c r="A3614" s="96"/>
      <c r="B3614" s="194"/>
      <c r="C3614" s="195"/>
      <c r="D3614" s="195"/>
      <c r="E3614" s="195"/>
      <c r="F3614" s="196"/>
      <c r="G3614" s="197" t="str">
        <f t="shared" si="112"/>
        <v/>
      </c>
      <c r="H3614" s="203"/>
      <c r="I3614" s="97"/>
      <c r="J3614" s="3" t="b">
        <f t="shared" si="113"/>
        <v>0</v>
      </c>
      <c r="K3614" s="1" t="b">
        <f>IF(AND(B3614&lt;&gt;"",COUNTIF(Buildings!B:B,B3614)=0),TRUE,FALSE)</f>
        <v>0</v>
      </c>
    </row>
    <row r="3615" spans="1:11" s="3" customFormat="1" ht="16.5" customHeight="1">
      <c r="A3615" s="96"/>
      <c r="B3615" s="199"/>
      <c r="C3615" s="200"/>
      <c r="D3615" s="200"/>
      <c r="E3615" s="200"/>
      <c r="F3615" s="201"/>
      <c r="G3615" s="197" t="str">
        <f t="shared" si="112"/>
        <v/>
      </c>
      <c r="H3615" s="203"/>
      <c r="I3615" s="97"/>
      <c r="J3615" s="3" t="b">
        <f t="shared" si="113"/>
        <v>0</v>
      </c>
      <c r="K3615" s="1" t="b">
        <f>IF(AND(B3615&lt;&gt;"",COUNTIF(Buildings!B:B,B3615)=0),TRUE,FALSE)</f>
        <v>0</v>
      </c>
    </row>
    <row r="3616" spans="1:11" s="3" customFormat="1" ht="16.5" customHeight="1">
      <c r="A3616" s="96"/>
      <c r="B3616" s="194"/>
      <c r="C3616" s="195"/>
      <c r="D3616" s="195"/>
      <c r="E3616" s="195"/>
      <c r="F3616" s="196"/>
      <c r="G3616" s="197" t="str">
        <f t="shared" si="112"/>
        <v/>
      </c>
      <c r="H3616" s="203"/>
      <c r="I3616" s="97"/>
      <c r="J3616" s="3" t="b">
        <f t="shared" si="113"/>
        <v>0</v>
      </c>
      <c r="K3616" s="1" t="b">
        <f>IF(AND(B3616&lt;&gt;"",COUNTIF(Buildings!B:B,B3616)=0),TRUE,FALSE)</f>
        <v>0</v>
      </c>
    </row>
    <row r="3617" spans="1:11" s="3" customFormat="1" ht="16.5" customHeight="1">
      <c r="A3617" s="96"/>
      <c r="B3617" s="199"/>
      <c r="C3617" s="200"/>
      <c r="D3617" s="200"/>
      <c r="E3617" s="200"/>
      <c r="F3617" s="201"/>
      <c r="G3617" s="197" t="str">
        <f t="shared" si="112"/>
        <v/>
      </c>
      <c r="H3617" s="203"/>
      <c r="I3617" s="97"/>
      <c r="J3617" s="3" t="b">
        <f t="shared" si="113"/>
        <v>0</v>
      </c>
      <c r="K3617" s="1" t="b">
        <f>IF(AND(B3617&lt;&gt;"",COUNTIF(Buildings!B:B,B3617)=0),TRUE,FALSE)</f>
        <v>0</v>
      </c>
    </row>
    <row r="3618" spans="1:11" s="3" customFormat="1" ht="16.5" customHeight="1">
      <c r="A3618" s="96"/>
      <c r="B3618" s="194"/>
      <c r="C3618" s="195"/>
      <c r="D3618" s="195"/>
      <c r="E3618" s="195"/>
      <c r="F3618" s="196"/>
      <c r="G3618" s="197" t="str">
        <f t="shared" si="112"/>
        <v/>
      </c>
      <c r="H3618" s="203"/>
      <c r="I3618" s="97"/>
      <c r="J3618" s="3" t="b">
        <f t="shared" si="113"/>
        <v>0</v>
      </c>
      <c r="K3618" s="1" t="b">
        <f>IF(AND(B3618&lt;&gt;"",COUNTIF(Buildings!B:B,B3618)=0),TRUE,FALSE)</f>
        <v>0</v>
      </c>
    </row>
    <row r="3619" spans="1:11" s="3" customFormat="1" ht="16.5" customHeight="1">
      <c r="A3619" s="96"/>
      <c r="B3619" s="199"/>
      <c r="C3619" s="200"/>
      <c r="D3619" s="200"/>
      <c r="E3619" s="200"/>
      <c r="F3619" s="201"/>
      <c r="G3619" s="197" t="str">
        <f t="shared" si="112"/>
        <v/>
      </c>
      <c r="H3619" s="203"/>
      <c r="I3619" s="97"/>
      <c r="J3619" s="3" t="b">
        <f t="shared" si="113"/>
        <v>0</v>
      </c>
      <c r="K3619" s="1" t="b">
        <f>IF(AND(B3619&lt;&gt;"",COUNTIF(Buildings!B:B,B3619)=0),TRUE,FALSE)</f>
        <v>0</v>
      </c>
    </row>
    <row r="3620" spans="1:11" s="3" customFormat="1" ht="16.5" customHeight="1">
      <c r="A3620" s="96"/>
      <c r="B3620" s="194"/>
      <c r="C3620" s="195"/>
      <c r="D3620" s="195"/>
      <c r="E3620" s="195"/>
      <c r="F3620" s="196"/>
      <c r="G3620" s="197" t="str">
        <f t="shared" si="112"/>
        <v/>
      </c>
      <c r="H3620" s="203"/>
      <c r="I3620" s="97"/>
      <c r="J3620" s="3" t="b">
        <f t="shared" si="113"/>
        <v>0</v>
      </c>
      <c r="K3620" s="1" t="b">
        <f>IF(AND(B3620&lt;&gt;"",COUNTIF(Buildings!B:B,B3620)=0),TRUE,FALSE)</f>
        <v>0</v>
      </c>
    </row>
    <row r="3621" spans="1:11" s="3" customFormat="1" ht="16.5" customHeight="1">
      <c r="A3621" s="96"/>
      <c r="B3621" s="199"/>
      <c r="C3621" s="200"/>
      <c r="D3621" s="200"/>
      <c r="E3621" s="200"/>
      <c r="F3621" s="201"/>
      <c r="G3621" s="197" t="str">
        <f t="shared" si="112"/>
        <v/>
      </c>
      <c r="H3621" s="203"/>
      <c r="I3621" s="97"/>
      <c r="J3621" s="3" t="b">
        <f t="shared" si="113"/>
        <v>0</v>
      </c>
      <c r="K3621" s="1" t="b">
        <f>IF(AND(B3621&lt;&gt;"",COUNTIF(Buildings!B:B,B3621)=0),TRUE,FALSE)</f>
        <v>0</v>
      </c>
    </row>
    <row r="3622" spans="1:11" s="3" customFormat="1" ht="16.5" customHeight="1">
      <c r="A3622" s="96"/>
      <c r="B3622" s="194"/>
      <c r="C3622" s="195"/>
      <c r="D3622" s="195"/>
      <c r="E3622" s="195"/>
      <c r="F3622" s="196"/>
      <c r="G3622" s="197" t="str">
        <f t="shared" si="112"/>
        <v/>
      </c>
      <c r="H3622" s="203"/>
      <c r="I3622" s="97"/>
      <c r="J3622" s="3" t="b">
        <f t="shared" si="113"/>
        <v>0</v>
      </c>
      <c r="K3622" s="1" t="b">
        <f>IF(AND(B3622&lt;&gt;"",COUNTIF(Buildings!B:B,B3622)=0),TRUE,FALSE)</f>
        <v>0</v>
      </c>
    </row>
    <row r="3623" spans="1:11" s="3" customFormat="1" ht="16.5" customHeight="1">
      <c r="A3623" s="96"/>
      <c r="B3623" s="199"/>
      <c r="C3623" s="200"/>
      <c r="D3623" s="200"/>
      <c r="E3623" s="200"/>
      <c r="F3623" s="201"/>
      <c r="G3623" s="197" t="str">
        <f t="shared" si="112"/>
        <v/>
      </c>
      <c r="H3623" s="203"/>
      <c r="I3623" s="97"/>
      <c r="J3623" s="3" t="b">
        <f t="shared" si="113"/>
        <v>0</v>
      </c>
      <c r="K3623" s="1" t="b">
        <f>IF(AND(B3623&lt;&gt;"",COUNTIF(Buildings!B:B,B3623)=0),TRUE,FALSE)</f>
        <v>0</v>
      </c>
    </row>
    <row r="3624" spans="1:11" s="3" customFormat="1" ht="16.5" customHeight="1">
      <c r="A3624" s="96"/>
      <c r="B3624" s="194"/>
      <c r="C3624" s="195"/>
      <c r="D3624" s="195"/>
      <c r="E3624" s="195"/>
      <c r="F3624" s="196"/>
      <c r="G3624" s="197" t="str">
        <f t="shared" si="112"/>
        <v/>
      </c>
      <c r="H3624" s="203"/>
      <c r="I3624" s="97"/>
      <c r="J3624" s="3" t="b">
        <f t="shared" si="113"/>
        <v>0</v>
      </c>
      <c r="K3624" s="1" t="b">
        <f>IF(AND(B3624&lt;&gt;"",COUNTIF(Buildings!B:B,B3624)=0),TRUE,FALSE)</f>
        <v>0</v>
      </c>
    </row>
    <row r="3625" spans="1:11" s="3" customFormat="1" ht="16.5" customHeight="1">
      <c r="A3625" s="96"/>
      <c r="B3625" s="199"/>
      <c r="C3625" s="200"/>
      <c r="D3625" s="200"/>
      <c r="E3625" s="200"/>
      <c r="F3625" s="201"/>
      <c r="G3625" s="197" t="str">
        <f t="shared" si="112"/>
        <v/>
      </c>
      <c r="H3625" s="203"/>
      <c r="I3625" s="97"/>
      <c r="J3625" s="3" t="b">
        <f t="shared" si="113"/>
        <v>0</v>
      </c>
      <c r="K3625" s="1" t="b">
        <f>IF(AND(B3625&lt;&gt;"",COUNTIF(Buildings!B:B,B3625)=0),TRUE,FALSE)</f>
        <v>0</v>
      </c>
    </row>
    <row r="3626" spans="1:11" s="3" customFormat="1" ht="16.5" customHeight="1">
      <c r="A3626" s="96"/>
      <c r="B3626" s="194"/>
      <c r="C3626" s="195"/>
      <c r="D3626" s="195"/>
      <c r="E3626" s="195"/>
      <c r="F3626" s="196"/>
      <c r="G3626" s="197" t="str">
        <f t="shared" si="112"/>
        <v/>
      </c>
      <c r="H3626" s="203"/>
      <c r="I3626" s="97"/>
      <c r="J3626" s="3" t="b">
        <f t="shared" si="113"/>
        <v>0</v>
      </c>
      <c r="K3626" s="1" t="b">
        <f>IF(AND(B3626&lt;&gt;"",COUNTIF(Buildings!B:B,B3626)=0),TRUE,FALSE)</f>
        <v>0</v>
      </c>
    </row>
    <row r="3627" spans="1:11" s="3" customFormat="1" ht="16.5" customHeight="1">
      <c r="A3627" s="96"/>
      <c r="B3627" s="199"/>
      <c r="C3627" s="200"/>
      <c r="D3627" s="200"/>
      <c r="E3627" s="200"/>
      <c r="F3627" s="201"/>
      <c r="G3627" s="197" t="str">
        <f t="shared" si="112"/>
        <v/>
      </c>
      <c r="H3627" s="203"/>
      <c r="I3627" s="97"/>
      <c r="J3627" s="3" t="b">
        <f t="shared" si="113"/>
        <v>0</v>
      </c>
      <c r="K3627" s="1" t="b">
        <f>IF(AND(B3627&lt;&gt;"",COUNTIF(Buildings!B:B,B3627)=0),TRUE,FALSE)</f>
        <v>0</v>
      </c>
    </row>
    <row r="3628" spans="1:11" s="3" customFormat="1" ht="16.5" customHeight="1">
      <c r="A3628" s="96"/>
      <c r="B3628" s="194"/>
      <c r="C3628" s="195"/>
      <c r="D3628" s="195"/>
      <c r="E3628" s="195"/>
      <c r="F3628" s="196"/>
      <c r="G3628" s="197" t="str">
        <f t="shared" si="112"/>
        <v/>
      </c>
      <c r="H3628" s="203"/>
      <c r="I3628" s="97"/>
      <c r="J3628" s="3" t="b">
        <f t="shared" si="113"/>
        <v>0</v>
      </c>
      <c r="K3628" s="1" t="b">
        <f>IF(AND(B3628&lt;&gt;"",COUNTIF(Buildings!B:B,B3628)=0),TRUE,FALSE)</f>
        <v>0</v>
      </c>
    </row>
    <row r="3629" spans="1:11" s="3" customFormat="1" ht="16.5" customHeight="1">
      <c r="A3629" s="96"/>
      <c r="B3629" s="199"/>
      <c r="C3629" s="200"/>
      <c r="D3629" s="200"/>
      <c r="E3629" s="200"/>
      <c r="F3629" s="201"/>
      <c r="G3629" s="197" t="str">
        <f t="shared" si="112"/>
        <v/>
      </c>
      <c r="H3629" s="203"/>
      <c r="I3629" s="97"/>
      <c r="J3629" s="3" t="b">
        <f t="shared" si="113"/>
        <v>0</v>
      </c>
      <c r="K3629" s="1" t="b">
        <f>IF(AND(B3629&lt;&gt;"",COUNTIF(Buildings!B:B,B3629)=0),TRUE,FALSE)</f>
        <v>0</v>
      </c>
    </row>
    <row r="3630" spans="1:11" s="3" customFormat="1" ht="16.5" customHeight="1">
      <c r="A3630" s="96"/>
      <c r="B3630" s="194"/>
      <c r="C3630" s="195"/>
      <c r="D3630" s="195"/>
      <c r="E3630" s="195"/>
      <c r="F3630" s="196"/>
      <c r="G3630" s="197" t="str">
        <f t="shared" si="112"/>
        <v/>
      </c>
      <c r="H3630" s="203"/>
      <c r="I3630" s="97"/>
      <c r="J3630" s="3" t="b">
        <f t="shared" si="113"/>
        <v>0</v>
      </c>
      <c r="K3630" s="1" t="b">
        <f>IF(AND(B3630&lt;&gt;"",COUNTIF(Buildings!B:B,B3630)=0),TRUE,FALSE)</f>
        <v>0</v>
      </c>
    </row>
    <row r="3631" spans="1:11" s="3" customFormat="1" ht="16.5" customHeight="1">
      <c r="A3631" s="96"/>
      <c r="B3631" s="199"/>
      <c r="C3631" s="200"/>
      <c r="D3631" s="200"/>
      <c r="E3631" s="200"/>
      <c r="F3631" s="201"/>
      <c r="G3631" s="197" t="str">
        <f t="shared" si="112"/>
        <v/>
      </c>
      <c r="H3631" s="203"/>
      <c r="I3631" s="97"/>
      <c r="J3631" s="3" t="b">
        <f t="shared" si="113"/>
        <v>0</v>
      </c>
      <c r="K3631" s="1" t="b">
        <f>IF(AND(B3631&lt;&gt;"",COUNTIF(Buildings!B:B,B3631)=0),TRUE,FALSE)</f>
        <v>0</v>
      </c>
    </row>
    <row r="3632" spans="1:11" s="3" customFormat="1" ht="16.5" customHeight="1">
      <c r="A3632" s="96"/>
      <c r="B3632" s="194"/>
      <c r="C3632" s="195"/>
      <c r="D3632" s="195"/>
      <c r="E3632" s="195"/>
      <c r="F3632" s="196"/>
      <c r="G3632" s="197" t="str">
        <f t="shared" si="112"/>
        <v/>
      </c>
      <c r="H3632" s="203"/>
      <c r="I3632" s="97"/>
      <c r="J3632" s="3" t="b">
        <f t="shared" si="113"/>
        <v>0</v>
      </c>
      <c r="K3632" s="1" t="b">
        <f>IF(AND(B3632&lt;&gt;"",COUNTIF(Buildings!B:B,B3632)=0),TRUE,FALSE)</f>
        <v>0</v>
      </c>
    </row>
    <row r="3633" spans="1:11" s="3" customFormat="1" ht="16.5" customHeight="1">
      <c r="A3633" s="96"/>
      <c r="B3633" s="199"/>
      <c r="C3633" s="200"/>
      <c r="D3633" s="200"/>
      <c r="E3633" s="200"/>
      <c r="F3633" s="201"/>
      <c r="G3633" s="197" t="str">
        <f t="shared" si="112"/>
        <v/>
      </c>
      <c r="H3633" s="203"/>
      <c r="I3633" s="97"/>
      <c r="J3633" s="3" t="b">
        <f t="shared" si="113"/>
        <v>0</v>
      </c>
      <c r="K3633" s="1" t="b">
        <f>IF(AND(B3633&lt;&gt;"",COUNTIF(Buildings!B:B,B3633)=0),TRUE,FALSE)</f>
        <v>0</v>
      </c>
    </row>
    <row r="3634" spans="1:11" s="3" customFormat="1" ht="16.5" customHeight="1">
      <c r="A3634" s="96"/>
      <c r="B3634" s="194"/>
      <c r="C3634" s="195"/>
      <c r="D3634" s="195"/>
      <c r="E3634" s="195"/>
      <c r="F3634" s="196"/>
      <c r="G3634" s="197" t="str">
        <f t="shared" si="112"/>
        <v/>
      </c>
      <c r="H3634" s="203"/>
      <c r="I3634" s="97"/>
      <c r="J3634" s="3" t="b">
        <f t="shared" si="113"/>
        <v>0</v>
      </c>
      <c r="K3634" s="1" t="b">
        <f>IF(AND(B3634&lt;&gt;"",COUNTIF(Buildings!B:B,B3634)=0),TRUE,FALSE)</f>
        <v>0</v>
      </c>
    </row>
    <row r="3635" spans="1:11" s="3" customFormat="1" ht="16.5" customHeight="1">
      <c r="A3635" s="96"/>
      <c r="B3635" s="199"/>
      <c r="C3635" s="200"/>
      <c r="D3635" s="200"/>
      <c r="E3635" s="200"/>
      <c r="F3635" s="201"/>
      <c r="G3635" s="197" t="str">
        <f t="shared" si="112"/>
        <v/>
      </c>
      <c r="H3635" s="203"/>
      <c r="I3635" s="97"/>
      <c r="J3635" s="3" t="b">
        <f t="shared" si="113"/>
        <v>0</v>
      </c>
      <c r="K3635" s="1" t="b">
        <f>IF(AND(B3635&lt;&gt;"",COUNTIF(Buildings!B:B,B3635)=0),TRUE,FALSE)</f>
        <v>0</v>
      </c>
    </row>
    <row r="3636" spans="1:11" s="3" customFormat="1" ht="16.5" customHeight="1">
      <c r="A3636" s="96"/>
      <c r="B3636" s="194"/>
      <c r="C3636" s="195"/>
      <c r="D3636" s="195"/>
      <c r="E3636" s="195"/>
      <c r="F3636" s="196"/>
      <c r="G3636" s="197" t="str">
        <f t="shared" si="112"/>
        <v/>
      </c>
      <c r="H3636" s="203"/>
      <c r="I3636" s="97"/>
      <c r="J3636" s="3" t="b">
        <f t="shared" si="113"/>
        <v>0</v>
      </c>
      <c r="K3636" s="1" t="b">
        <f>IF(AND(B3636&lt;&gt;"",COUNTIF(Buildings!B:B,B3636)=0),TRUE,FALSE)</f>
        <v>0</v>
      </c>
    </row>
    <row r="3637" spans="1:11" s="3" customFormat="1" ht="16.5" customHeight="1">
      <c r="A3637" s="96"/>
      <c r="B3637" s="199"/>
      <c r="C3637" s="200"/>
      <c r="D3637" s="200"/>
      <c r="E3637" s="200"/>
      <c r="F3637" s="201"/>
      <c r="G3637" s="197" t="str">
        <f t="shared" si="112"/>
        <v/>
      </c>
      <c r="H3637" s="203"/>
      <c r="I3637" s="97"/>
      <c r="J3637" s="3" t="b">
        <f t="shared" si="113"/>
        <v>0</v>
      </c>
      <c r="K3637" s="1" t="b">
        <f>IF(AND(B3637&lt;&gt;"",COUNTIF(Buildings!B:B,B3637)=0),TRUE,FALSE)</f>
        <v>0</v>
      </c>
    </row>
    <row r="3638" spans="1:11" s="3" customFormat="1" ht="16.5" customHeight="1">
      <c r="A3638" s="96"/>
      <c r="B3638" s="194"/>
      <c r="C3638" s="195"/>
      <c r="D3638" s="195"/>
      <c r="E3638" s="195"/>
      <c r="F3638" s="196"/>
      <c r="G3638" s="197" t="str">
        <f t="shared" si="112"/>
        <v/>
      </c>
      <c r="H3638" s="203"/>
      <c r="I3638" s="97"/>
      <c r="J3638" s="3" t="b">
        <f t="shared" si="113"/>
        <v>0</v>
      </c>
      <c r="K3638" s="1" t="b">
        <f>IF(AND(B3638&lt;&gt;"",COUNTIF(Buildings!B:B,B3638)=0),TRUE,FALSE)</f>
        <v>0</v>
      </c>
    </row>
    <row r="3639" spans="1:11" s="3" customFormat="1" ht="16.5" customHeight="1">
      <c r="A3639" s="96"/>
      <c r="B3639" s="199"/>
      <c r="C3639" s="200"/>
      <c r="D3639" s="200"/>
      <c r="E3639" s="200"/>
      <c r="F3639" s="201"/>
      <c r="G3639" s="197" t="str">
        <f t="shared" si="112"/>
        <v/>
      </c>
      <c r="H3639" s="203"/>
      <c r="I3639" s="97"/>
      <c r="J3639" s="3" t="b">
        <f t="shared" si="113"/>
        <v>0</v>
      </c>
      <c r="K3639" s="1" t="b">
        <f>IF(AND(B3639&lt;&gt;"",COUNTIF(Buildings!B:B,B3639)=0),TRUE,FALSE)</f>
        <v>0</v>
      </c>
    </row>
    <row r="3640" spans="1:11" s="3" customFormat="1" ht="16.5" customHeight="1">
      <c r="A3640" s="96"/>
      <c r="B3640" s="194"/>
      <c r="C3640" s="195"/>
      <c r="D3640" s="195"/>
      <c r="E3640" s="195"/>
      <c r="F3640" s="196"/>
      <c r="G3640" s="197" t="str">
        <f t="shared" si="112"/>
        <v/>
      </c>
      <c r="H3640" s="203"/>
      <c r="I3640" s="97"/>
      <c r="J3640" s="3" t="b">
        <f t="shared" si="113"/>
        <v>0</v>
      </c>
      <c r="K3640" s="1" t="b">
        <f>IF(AND(B3640&lt;&gt;"",COUNTIF(Buildings!B:B,B3640)=0),TRUE,FALSE)</f>
        <v>0</v>
      </c>
    </row>
    <row r="3641" spans="1:11" s="3" customFormat="1" ht="16.5" customHeight="1">
      <c r="A3641" s="96"/>
      <c r="B3641" s="199"/>
      <c r="C3641" s="200"/>
      <c r="D3641" s="200"/>
      <c r="E3641" s="200"/>
      <c r="F3641" s="201"/>
      <c r="G3641" s="197" t="str">
        <f t="shared" si="112"/>
        <v/>
      </c>
      <c r="H3641" s="203"/>
      <c r="I3641" s="97"/>
      <c r="J3641" s="3" t="b">
        <f t="shared" si="113"/>
        <v>0</v>
      </c>
      <c r="K3641" s="1" t="b">
        <f>IF(AND(B3641&lt;&gt;"",COUNTIF(Buildings!B:B,B3641)=0),TRUE,FALSE)</f>
        <v>0</v>
      </c>
    </row>
    <row r="3642" spans="1:11" s="3" customFormat="1" ht="16.5" customHeight="1">
      <c r="A3642" s="96"/>
      <c r="B3642" s="194"/>
      <c r="C3642" s="195"/>
      <c r="D3642" s="195"/>
      <c r="E3642" s="195"/>
      <c r="F3642" s="196"/>
      <c r="G3642" s="197" t="str">
        <f t="shared" si="112"/>
        <v/>
      </c>
      <c r="H3642" s="203"/>
      <c r="I3642" s="97"/>
      <c r="J3642" s="3" t="b">
        <f t="shared" si="113"/>
        <v>0</v>
      </c>
      <c r="K3642" s="1" t="b">
        <f>IF(AND(B3642&lt;&gt;"",COUNTIF(Buildings!B:B,B3642)=0),TRUE,FALSE)</f>
        <v>0</v>
      </c>
    </row>
    <row r="3643" spans="1:11" s="3" customFormat="1" ht="16.5" customHeight="1">
      <c r="A3643" s="96"/>
      <c r="B3643" s="199"/>
      <c r="C3643" s="200"/>
      <c r="D3643" s="200"/>
      <c r="E3643" s="200"/>
      <c r="F3643" s="201"/>
      <c r="G3643" s="197" t="str">
        <f t="shared" si="112"/>
        <v/>
      </c>
      <c r="H3643" s="203"/>
      <c r="I3643" s="97"/>
      <c r="J3643" s="3" t="b">
        <f t="shared" si="113"/>
        <v>0</v>
      </c>
      <c r="K3643" s="1" t="b">
        <f>IF(AND(B3643&lt;&gt;"",COUNTIF(Buildings!B:B,B3643)=0),TRUE,FALSE)</f>
        <v>0</v>
      </c>
    </row>
    <row r="3644" spans="1:11" s="3" customFormat="1" ht="16.5" customHeight="1">
      <c r="A3644" s="96"/>
      <c r="B3644" s="194"/>
      <c r="C3644" s="195"/>
      <c r="D3644" s="195"/>
      <c r="E3644" s="195"/>
      <c r="F3644" s="196"/>
      <c r="G3644" s="197" t="str">
        <f t="shared" si="112"/>
        <v/>
      </c>
      <c r="H3644" s="203"/>
      <c r="I3644" s="97"/>
      <c r="J3644" s="3" t="b">
        <f t="shared" si="113"/>
        <v>0</v>
      </c>
      <c r="K3644" s="1" t="b">
        <f>IF(AND(B3644&lt;&gt;"",COUNTIF(Buildings!B:B,B3644)=0),TRUE,FALSE)</f>
        <v>0</v>
      </c>
    </row>
    <row r="3645" spans="1:11" s="3" customFormat="1" ht="16.5" customHeight="1">
      <c r="A3645" s="96"/>
      <c r="B3645" s="199"/>
      <c r="C3645" s="200"/>
      <c r="D3645" s="200"/>
      <c r="E3645" s="200"/>
      <c r="F3645" s="201"/>
      <c r="G3645" s="197" t="str">
        <f t="shared" si="112"/>
        <v/>
      </c>
      <c r="H3645" s="203"/>
      <c r="I3645" s="97"/>
      <c r="J3645" s="3" t="b">
        <f t="shared" si="113"/>
        <v>0</v>
      </c>
      <c r="K3645" s="1" t="b">
        <f>IF(AND(B3645&lt;&gt;"",COUNTIF(Buildings!B:B,B3645)=0),TRUE,FALSE)</f>
        <v>0</v>
      </c>
    </row>
    <row r="3646" spans="1:11" s="3" customFormat="1" ht="16.5" customHeight="1">
      <c r="A3646" s="96"/>
      <c r="B3646" s="194"/>
      <c r="C3646" s="195"/>
      <c r="D3646" s="195"/>
      <c r="E3646" s="195"/>
      <c r="F3646" s="196"/>
      <c r="G3646" s="197" t="str">
        <f t="shared" si="112"/>
        <v/>
      </c>
      <c r="H3646" s="203"/>
      <c r="I3646" s="97"/>
      <c r="J3646" s="3" t="b">
        <f t="shared" si="113"/>
        <v>0</v>
      </c>
      <c r="K3646" s="1" t="b">
        <f>IF(AND(B3646&lt;&gt;"",COUNTIF(Buildings!B:B,B3646)=0),TRUE,FALSE)</f>
        <v>0</v>
      </c>
    </row>
    <row r="3647" spans="1:11" s="3" customFormat="1" ht="16.5" customHeight="1">
      <c r="A3647" s="96"/>
      <c r="B3647" s="199"/>
      <c r="C3647" s="200"/>
      <c r="D3647" s="200"/>
      <c r="E3647" s="200"/>
      <c r="F3647" s="201"/>
      <c r="G3647" s="197" t="str">
        <f t="shared" si="112"/>
        <v/>
      </c>
      <c r="H3647" s="203"/>
      <c r="I3647" s="97"/>
      <c r="J3647" s="3" t="b">
        <f t="shared" si="113"/>
        <v>0</v>
      </c>
      <c r="K3647" s="1" t="b">
        <f>IF(AND(B3647&lt;&gt;"",COUNTIF(Buildings!B:B,B3647)=0),TRUE,FALSE)</f>
        <v>0</v>
      </c>
    </row>
    <row r="3648" spans="1:11" s="3" customFormat="1" ht="16.5" customHeight="1">
      <c r="A3648" s="96"/>
      <c r="B3648" s="194"/>
      <c r="C3648" s="195"/>
      <c r="D3648" s="195"/>
      <c r="E3648" s="195"/>
      <c r="F3648" s="196"/>
      <c r="G3648" s="197" t="str">
        <f t="shared" si="112"/>
        <v/>
      </c>
      <c r="H3648" s="203"/>
      <c r="I3648" s="97"/>
      <c r="J3648" s="3" t="b">
        <f t="shared" si="113"/>
        <v>0</v>
      </c>
      <c r="K3648" s="1" t="b">
        <f>IF(AND(B3648&lt;&gt;"",COUNTIF(Buildings!B:B,B3648)=0),TRUE,FALSE)</f>
        <v>0</v>
      </c>
    </row>
    <row r="3649" spans="1:11" s="3" customFormat="1" ht="16.5" customHeight="1">
      <c r="A3649" s="96"/>
      <c r="B3649" s="199"/>
      <c r="C3649" s="200"/>
      <c r="D3649" s="200"/>
      <c r="E3649" s="200"/>
      <c r="F3649" s="201"/>
      <c r="G3649" s="197" t="str">
        <f t="shared" si="112"/>
        <v/>
      </c>
      <c r="H3649" s="203"/>
      <c r="I3649" s="97"/>
      <c r="J3649" s="3" t="b">
        <f t="shared" si="113"/>
        <v>0</v>
      </c>
      <c r="K3649" s="1" t="b">
        <f>IF(AND(B3649&lt;&gt;"",COUNTIF(Buildings!B:B,B3649)=0),TRUE,FALSE)</f>
        <v>0</v>
      </c>
    </row>
    <row r="3650" spans="1:11" s="3" customFormat="1" ht="16.5" customHeight="1">
      <c r="A3650" s="96"/>
      <c r="B3650" s="194"/>
      <c r="C3650" s="195"/>
      <c r="D3650" s="195"/>
      <c r="E3650" s="195"/>
      <c r="F3650" s="196"/>
      <c r="G3650" s="197" t="str">
        <f t="shared" si="112"/>
        <v/>
      </c>
      <c r="H3650" s="203"/>
      <c r="I3650" s="97"/>
      <c r="J3650" s="3" t="b">
        <f t="shared" si="113"/>
        <v>0</v>
      </c>
      <c r="K3650" s="1" t="b">
        <f>IF(AND(B3650&lt;&gt;"",COUNTIF(Buildings!B:B,B3650)=0),TRUE,FALSE)</f>
        <v>0</v>
      </c>
    </row>
    <row r="3651" spans="1:11" s="3" customFormat="1" ht="16.5" customHeight="1">
      <c r="A3651" s="96"/>
      <c r="B3651" s="199"/>
      <c r="C3651" s="200"/>
      <c r="D3651" s="200"/>
      <c r="E3651" s="200"/>
      <c r="F3651" s="201"/>
      <c r="G3651" s="197" t="str">
        <f t="shared" si="112"/>
        <v/>
      </c>
      <c r="H3651" s="203"/>
      <c r="I3651" s="97"/>
      <c r="J3651" s="3" t="b">
        <f t="shared" si="113"/>
        <v>0</v>
      </c>
      <c r="K3651" s="1" t="b">
        <f>IF(AND(B3651&lt;&gt;"",COUNTIF(Buildings!B:B,B3651)=0),TRUE,FALSE)</f>
        <v>0</v>
      </c>
    </row>
    <row r="3652" spans="1:11" s="3" customFormat="1" ht="16.5" customHeight="1">
      <c r="A3652" s="96"/>
      <c r="B3652" s="194"/>
      <c r="C3652" s="195"/>
      <c r="D3652" s="195"/>
      <c r="E3652" s="195"/>
      <c r="F3652" s="196"/>
      <c r="G3652" s="197" t="str">
        <f t="shared" ref="G3652:G3715" si="114">IF(F3652="","",F3652)</f>
        <v/>
      </c>
      <c r="H3652" s="203"/>
      <c r="I3652" s="97"/>
      <c r="J3652" s="3" t="b">
        <f t="shared" ref="J3652:J3715" si="115">IF(F3652=G3652,FALSE,TRUE)</f>
        <v>0</v>
      </c>
      <c r="K3652" s="1" t="b">
        <f>IF(AND(B3652&lt;&gt;"",COUNTIF(Buildings!B:B,B3652)=0),TRUE,FALSE)</f>
        <v>0</v>
      </c>
    </row>
    <row r="3653" spans="1:11" s="3" customFormat="1" ht="16.5" customHeight="1">
      <c r="A3653" s="96"/>
      <c r="B3653" s="199"/>
      <c r="C3653" s="200"/>
      <c r="D3653" s="200"/>
      <c r="E3653" s="200"/>
      <c r="F3653" s="201"/>
      <c r="G3653" s="197" t="str">
        <f t="shared" si="114"/>
        <v/>
      </c>
      <c r="H3653" s="203"/>
      <c r="I3653" s="97"/>
      <c r="J3653" s="3" t="b">
        <f t="shared" si="115"/>
        <v>0</v>
      </c>
      <c r="K3653" s="1" t="b">
        <f>IF(AND(B3653&lt;&gt;"",COUNTIF(Buildings!B:B,B3653)=0),TRUE,FALSE)</f>
        <v>0</v>
      </c>
    </row>
    <row r="3654" spans="1:11" s="3" customFormat="1" ht="16.5" customHeight="1">
      <c r="A3654" s="96"/>
      <c r="B3654" s="194"/>
      <c r="C3654" s="195"/>
      <c r="D3654" s="195"/>
      <c r="E3654" s="195"/>
      <c r="F3654" s="196"/>
      <c r="G3654" s="197" t="str">
        <f t="shared" si="114"/>
        <v/>
      </c>
      <c r="H3654" s="203"/>
      <c r="I3654" s="97"/>
      <c r="J3654" s="3" t="b">
        <f t="shared" si="115"/>
        <v>0</v>
      </c>
      <c r="K3654" s="1" t="b">
        <f>IF(AND(B3654&lt;&gt;"",COUNTIF(Buildings!B:B,B3654)=0),TRUE,FALSE)</f>
        <v>0</v>
      </c>
    </row>
    <row r="3655" spans="1:11" s="3" customFormat="1" ht="16.5" customHeight="1">
      <c r="A3655" s="96"/>
      <c r="B3655" s="199"/>
      <c r="C3655" s="200"/>
      <c r="D3655" s="200"/>
      <c r="E3655" s="200"/>
      <c r="F3655" s="201"/>
      <c r="G3655" s="197" t="str">
        <f t="shared" si="114"/>
        <v/>
      </c>
      <c r="H3655" s="203"/>
      <c r="I3655" s="97"/>
      <c r="J3655" s="3" t="b">
        <f t="shared" si="115"/>
        <v>0</v>
      </c>
      <c r="K3655" s="1" t="b">
        <f>IF(AND(B3655&lt;&gt;"",COUNTIF(Buildings!B:B,B3655)=0),TRUE,FALSE)</f>
        <v>0</v>
      </c>
    </row>
    <row r="3656" spans="1:11" s="3" customFormat="1" ht="16.5" customHeight="1">
      <c r="A3656" s="96"/>
      <c r="B3656" s="194"/>
      <c r="C3656" s="195"/>
      <c r="D3656" s="195"/>
      <c r="E3656" s="195"/>
      <c r="F3656" s="196"/>
      <c r="G3656" s="197" t="str">
        <f t="shared" si="114"/>
        <v/>
      </c>
      <c r="H3656" s="203"/>
      <c r="I3656" s="97"/>
      <c r="J3656" s="3" t="b">
        <f t="shared" si="115"/>
        <v>0</v>
      </c>
      <c r="K3656" s="1" t="b">
        <f>IF(AND(B3656&lt;&gt;"",COUNTIF(Buildings!B:B,B3656)=0),TRUE,FALSE)</f>
        <v>0</v>
      </c>
    </row>
    <row r="3657" spans="1:11" s="3" customFormat="1" ht="16.5" customHeight="1">
      <c r="A3657" s="96"/>
      <c r="B3657" s="199"/>
      <c r="C3657" s="200"/>
      <c r="D3657" s="200"/>
      <c r="E3657" s="200"/>
      <c r="F3657" s="201"/>
      <c r="G3657" s="197" t="str">
        <f t="shared" si="114"/>
        <v/>
      </c>
      <c r="H3657" s="203"/>
      <c r="I3657" s="97"/>
      <c r="J3657" s="3" t="b">
        <f t="shared" si="115"/>
        <v>0</v>
      </c>
      <c r="K3657" s="1" t="b">
        <f>IF(AND(B3657&lt;&gt;"",COUNTIF(Buildings!B:B,B3657)=0),TRUE,FALSE)</f>
        <v>0</v>
      </c>
    </row>
    <row r="3658" spans="1:11" s="3" customFormat="1" ht="16.5" customHeight="1">
      <c r="A3658" s="96"/>
      <c r="B3658" s="194"/>
      <c r="C3658" s="195"/>
      <c r="D3658" s="195"/>
      <c r="E3658" s="195"/>
      <c r="F3658" s="196"/>
      <c r="G3658" s="197" t="str">
        <f t="shared" si="114"/>
        <v/>
      </c>
      <c r="H3658" s="203"/>
      <c r="I3658" s="97"/>
      <c r="J3658" s="3" t="b">
        <f t="shared" si="115"/>
        <v>0</v>
      </c>
      <c r="K3658" s="1" t="b">
        <f>IF(AND(B3658&lt;&gt;"",COUNTIF(Buildings!B:B,B3658)=0),TRUE,FALSE)</f>
        <v>0</v>
      </c>
    </row>
    <row r="3659" spans="1:11" s="3" customFormat="1" ht="16.5" customHeight="1">
      <c r="A3659" s="96"/>
      <c r="B3659" s="199"/>
      <c r="C3659" s="200"/>
      <c r="D3659" s="200"/>
      <c r="E3659" s="200"/>
      <c r="F3659" s="201"/>
      <c r="G3659" s="197" t="str">
        <f t="shared" si="114"/>
        <v/>
      </c>
      <c r="H3659" s="203"/>
      <c r="I3659" s="97"/>
      <c r="J3659" s="3" t="b">
        <f t="shared" si="115"/>
        <v>0</v>
      </c>
      <c r="K3659" s="1" t="b">
        <f>IF(AND(B3659&lt;&gt;"",COUNTIF(Buildings!B:B,B3659)=0),TRUE,FALSE)</f>
        <v>0</v>
      </c>
    </row>
    <row r="3660" spans="1:11" s="3" customFormat="1" ht="16.5" customHeight="1">
      <c r="A3660" s="96"/>
      <c r="B3660" s="194"/>
      <c r="C3660" s="195"/>
      <c r="D3660" s="195"/>
      <c r="E3660" s="195"/>
      <c r="F3660" s="196"/>
      <c r="G3660" s="197" t="str">
        <f t="shared" si="114"/>
        <v/>
      </c>
      <c r="H3660" s="203"/>
      <c r="I3660" s="97"/>
      <c r="J3660" s="3" t="b">
        <f t="shared" si="115"/>
        <v>0</v>
      </c>
      <c r="K3660" s="1" t="b">
        <f>IF(AND(B3660&lt;&gt;"",COUNTIF(Buildings!B:B,B3660)=0),TRUE,FALSE)</f>
        <v>0</v>
      </c>
    </row>
    <row r="3661" spans="1:11" s="3" customFormat="1" ht="16.5" customHeight="1">
      <c r="A3661" s="96"/>
      <c r="B3661" s="199"/>
      <c r="C3661" s="200"/>
      <c r="D3661" s="200"/>
      <c r="E3661" s="200"/>
      <c r="F3661" s="201"/>
      <c r="G3661" s="197" t="str">
        <f t="shared" si="114"/>
        <v/>
      </c>
      <c r="H3661" s="203"/>
      <c r="I3661" s="97"/>
      <c r="J3661" s="3" t="b">
        <f t="shared" si="115"/>
        <v>0</v>
      </c>
      <c r="K3661" s="1" t="b">
        <f>IF(AND(B3661&lt;&gt;"",COUNTIF(Buildings!B:B,B3661)=0),TRUE,FALSE)</f>
        <v>0</v>
      </c>
    </row>
    <row r="3662" spans="1:11" s="3" customFormat="1" ht="16.5" customHeight="1">
      <c r="A3662" s="96"/>
      <c r="B3662" s="194"/>
      <c r="C3662" s="195"/>
      <c r="D3662" s="195"/>
      <c r="E3662" s="195"/>
      <c r="F3662" s="196"/>
      <c r="G3662" s="197" t="str">
        <f t="shared" si="114"/>
        <v/>
      </c>
      <c r="H3662" s="203"/>
      <c r="I3662" s="97"/>
      <c r="J3662" s="3" t="b">
        <f t="shared" si="115"/>
        <v>0</v>
      </c>
      <c r="K3662" s="1" t="b">
        <f>IF(AND(B3662&lt;&gt;"",COUNTIF(Buildings!B:B,B3662)=0),TRUE,FALSE)</f>
        <v>0</v>
      </c>
    </row>
    <row r="3663" spans="1:11" s="3" customFormat="1" ht="16.5" customHeight="1">
      <c r="A3663" s="96"/>
      <c r="B3663" s="199"/>
      <c r="C3663" s="200"/>
      <c r="D3663" s="200"/>
      <c r="E3663" s="200"/>
      <c r="F3663" s="201"/>
      <c r="G3663" s="197" t="str">
        <f t="shared" si="114"/>
        <v/>
      </c>
      <c r="H3663" s="203"/>
      <c r="I3663" s="97"/>
      <c r="J3663" s="3" t="b">
        <f t="shared" si="115"/>
        <v>0</v>
      </c>
      <c r="K3663" s="1" t="b">
        <f>IF(AND(B3663&lt;&gt;"",COUNTIF(Buildings!B:B,B3663)=0),TRUE,FALSE)</f>
        <v>0</v>
      </c>
    </row>
    <row r="3664" spans="1:11" s="3" customFormat="1" ht="16.5" customHeight="1">
      <c r="A3664" s="96"/>
      <c r="B3664" s="194"/>
      <c r="C3664" s="195"/>
      <c r="D3664" s="195"/>
      <c r="E3664" s="195"/>
      <c r="F3664" s="196"/>
      <c r="G3664" s="197" t="str">
        <f t="shared" si="114"/>
        <v/>
      </c>
      <c r="H3664" s="203"/>
      <c r="I3664" s="97"/>
      <c r="J3664" s="3" t="b">
        <f t="shared" si="115"/>
        <v>0</v>
      </c>
      <c r="K3664" s="1" t="b">
        <f>IF(AND(B3664&lt;&gt;"",COUNTIF(Buildings!B:B,B3664)=0),TRUE,FALSE)</f>
        <v>0</v>
      </c>
    </row>
    <row r="3665" spans="1:11" s="3" customFormat="1" ht="16.5" customHeight="1">
      <c r="A3665" s="96"/>
      <c r="B3665" s="199"/>
      <c r="C3665" s="200"/>
      <c r="D3665" s="200"/>
      <c r="E3665" s="200"/>
      <c r="F3665" s="201"/>
      <c r="G3665" s="197" t="str">
        <f t="shared" si="114"/>
        <v/>
      </c>
      <c r="H3665" s="203"/>
      <c r="I3665" s="97"/>
      <c r="J3665" s="3" t="b">
        <f t="shared" si="115"/>
        <v>0</v>
      </c>
      <c r="K3665" s="1" t="b">
        <f>IF(AND(B3665&lt;&gt;"",COUNTIF(Buildings!B:B,B3665)=0),TRUE,FALSE)</f>
        <v>0</v>
      </c>
    </row>
    <row r="3666" spans="1:11" s="3" customFormat="1" ht="16.5" customHeight="1">
      <c r="A3666" s="96"/>
      <c r="B3666" s="194"/>
      <c r="C3666" s="195"/>
      <c r="D3666" s="195"/>
      <c r="E3666" s="195"/>
      <c r="F3666" s="196"/>
      <c r="G3666" s="197" t="str">
        <f t="shared" si="114"/>
        <v/>
      </c>
      <c r="H3666" s="203"/>
      <c r="I3666" s="97"/>
      <c r="J3666" s="3" t="b">
        <f t="shared" si="115"/>
        <v>0</v>
      </c>
      <c r="K3666" s="1" t="b">
        <f>IF(AND(B3666&lt;&gt;"",COUNTIF(Buildings!B:B,B3666)=0),TRUE,FALSE)</f>
        <v>0</v>
      </c>
    </row>
    <row r="3667" spans="1:11" s="3" customFormat="1" ht="16.5" customHeight="1">
      <c r="A3667" s="96"/>
      <c r="B3667" s="199"/>
      <c r="C3667" s="200"/>
      <c r="D3667" s="200"/>
      <c r="E3667" s="200"/>
      <c r="F3667" s="201"/>
      <c r="G3667" s="197" t="str">
        <f t="shared" si="114"/>
        <v/>
      </c>
      <c r="H3667" s="203"/>
      <c r="I3667" s="97"/>
      <c r="J3667" s="3" t="b">
        <f t="shared" si="115"/>
        <v>0</v>
      </c>
      <c r="K3667" s="1" t="b">
        <f>IF(AND(B3667&lt;&gt;"",COUNTIF(Buildings!B:B,B3667)=0),TRUE,FALSE)</f>
        <v>0</v>
      </c>
    </row>
    <row r="3668" spans="1:11" s="3" customFormat="1" ht="16.5" customHeight="1">
      <c r="A3668" s="96"/>
      <c r="B3668" s="194"/>
      <c r="C3668" s="195"/>
      <c r="D3668" s="195"/>
      <c r="E3668" s="195"/>
      <c r="F3668" s="196"/>
      <c r="G3668" s="197" t="str">
        <f t="shared" si="114"/>
        <v/>
      </c>
      <c r="H3668" s="203"/>
      <c r="I3668" s="97"/>
      <c r="J3668" s="3" t="b">
        <f t="shared" si="115"/>
        <v>0</v>
      </c>
      <c r="K3668" s="1" t="b">
        <f>IF(AND(B3668&lt;&gt;"",COUNTIF(Buildings!B:B,B3668)=0),TRUE,FALSE)</f>
        <v>0</v>
      </c>
    </row>
    <row r="3669" spans="1:11" s="3" customFormat="1" ht="16.5" customHeight="1">
      <c r="A3669" s="96"/>
      <c r="B3669" s="199"/>
      <c r="C3669" s="200"/>
      <c r="D3669" s="200"/>
      <c r="E3669" s="200"/>
      <c r="F3669" s="201"/>
      <c r="G3669" s="197" t="str">
        <f t="shared" si="114"/>
        <v/>
      </c>
      <c r="H3669" s="203"/>
      <c r="I3669" s="97"/>
      <c r="J3669" s="3" t="b">
        <f t="shared" si="115"/>
        <v>0</v>
      </c>
      <c r="K3669" s="1" t="b">
        <f>IF(AND(B3669&lt;&gt;"",COUNTIF(Buildings!B:B,B3669)=0),TRUE,FALSE)</f>
        <v>0</v>
      </c>
    </row>
    <row r="3670" spans="1:11" s="3" customFormat="1" ht="16.5" customHeight="1">
      <c r="A3670" s="96"/>
      <c r="B3670" s="194"/>
      <c r="C3670" s="195"/>
      <c r="D3670" s="195"/>
      <c r="E3670" s="195"/>
      <c r="F3670" s="196"/>
      <c r="G3670" s="197" t="str">
        <f t="shared" si="114"/>
        <v/>
      </c>
      <c r="H3670" s="203"/>
      <c r="I3670" s="97"/>
      <c r="J3670" s="3" t="b">
        <f t="shared" si="115"/>
        <v>0</v>
      </c>
      <c r="K3670" s="1" t="b">
        <f>IF(AND(B3670&lt;&gt;"",COUNTIF(Buildings!B:B,B3670)=0),TRUE,FALSE)</f>
        <v>0</v>
      </c>
    </row>
    <row r="3671" spans="1:11" s="3" customFormat="1" ht="16.5" customHeight="1">
      <c r="A3671" s="96"/>
      <c r="B3671" s="199"/>
      <c r="C3671" s="200"/>
      <c r="D3671" s="200"/>
      <c r="E3671" s="200"/>
      <c r="F3671" s="201"/>
      <c r="G3671" s="197" t="str">
        <f t="shared" si="114"/>
        <v/>
      </c>
      <c r="H3671" s="203"/>
      <c r="I3671" s="97"/>
      <c r="J3671" s="3" t="b">
        <f t="shared" si="115"/>
        <v>0</v>
      </c>
      <c r="K3671" s="1" t="b">
        <f>IF(AND(B3671&lt;&gt;"",COUNTIF(Buildings!B:B,B3671)=0),TRUE,FALSE)</f>
        <v>0</v>
      </c>
    </row>
    <row r="3672" spans="1:11" s="3" customFormat="1" ht="16.5" customHeight="1">
      <c r="A3672" s="96"/>
      <c r="B3672" s="194"/>
      <c r="C3672" s="195"/>
      <c r="D3672" s="195"/>
      <c r="E3672" s="195"/>
      <c r="F3672" s="196"/>
      <c r="G3672" s="197" t="str">
        <f t="shared" si="114"/>
        <v/>
      </c>
      <c r="H3672" s="203"/>
      <c r="I3672" s="97"/>
      <c r="J3672" s="3" t="b">
        <f t="shared" si="115"/>
        <v>0</v>
      </c>
      <c r="K3672" s="1" t="b">
        <f>IF(AND(B3672&lt;&gt;"",COUNTIF(Buildings!B:B,B3672)=0),TRUE,FALSE)</f>
        <v>0</v>
      </c>
    </row>
    <row r="3673" spans="1:11" s="3" customFormat="1" ht="16.5" customHeight="1">
      <c r="A3673" s="96"/>
      <c r="B3673" s="199"/>
      <c r="C3673" s="200"/>
      <c r="D3673" s="200"/>
      <c r="E3673" s="200"/>
      <c r="F3673" s="201"/>
      <c r="G3673" s="197" t="str">
        <f t="shared" si="114"/>
        <v/>
      </c>
      <c r="H3673" s="203"/>
      <c r="I3673" s="97"/>
      <c r="J3673" s="3" t="b">
        <f t="shared" si="115"/>
        <v>0</v>
      </c>
      <c r="K3673" s="1" t="b">
        <f>IF(AND(B3673&lt;&gt;"",COUNTIF(Buildings!B:B,B3673)=0),TRUE,FALSE)</f>
        <v>0</v>
      </c>
    </row>
    <row r="3674" spans="1:11" s="3" customFormat="1" ht="16.5" customHeight="1">
      <c r="A3674" s="96"/>
      <c r="B3674" s="194"/>
      <c r="C3674" s="195"/>
      <c r="D3674" s="195"/>
      <c r="E3674" s="195"/>
      <c r="F3674" s="196"/>
      <c r="G3674" s="197" t="str">
        <f t="shared" si="114"/>
        <v/>
      </c>
      <c r="H3674" s="203"/>
      <c r="I3674" s="97"/>
      <c r="J3674" s="3" t="b">
        <f t="shared" si="115"/>
        <v>0</v>
      </c>
      <c r="K3674" s="1" t="b">
        <f>IF(AND(B3674&lt;&gt;"",COUNTIF(Buildings!B:B,B3674)=0),TRUE,FALSE)</f>
        <v>0</v>
      </c>
    </row>
    <row r="3675" spans="1:11" s="3" customFormat="1" ht="16.5" customHeight="1">
      <c r="A3675" s="96"/>
      <c r="B3675" s="199"/>
      <c r="C3675" s="200"/>
      <c r="D3675" s="200"/>
      <c r="E3675" s="200"/>
      <c r="F3675" s="201"/>
      <c r="G3675" s="197" t="str">
        <f t="shared" si="114"/>
        <v/>
      </c>
      <c r="H3675" s="203"/>
      <c r="I3675" s="97"/>
      <c r="J3675" s="3" t="b">
        <f t="shared" si="115"/>
        <v>0</v>
      </c>
      <c r="K3675" s="1" t="b">
        <f>IF(AND(B3675&lt;&gt;"",COUNTIF(Buildings!B:B,B3675)=0),TRUE,FALSE)</f>
        <v>0</v>
      </c>
    </row>
    <row r="3676" spans="1:11" s="3" customFormat="1" ht="16.5" customHeight="1">
      <c r="A3676" s="96"/>
      <c r="B3676" s="194"/>
      <c r="C3676" s="195"/>
      <c r="D3676" s="195"/>
      <c r="E3676" s="195"/>
      <c r="F3676" s="196"/>
      <c r="G3676" s="197" t="str">
        <f t="shared" si="114"/>
        <v/>
      </c>
      <c r="H3676" s="203"/>
      <c r="I3676" s="97"/>
      <c r="J3676" s="3" t="b">
        <f t="shared" si="115"/>
        <v>0</v>
      </c>
      <c r="K3676" s="1" t="b">
        <f>IF(AND(B3676&lt;&gt;"",COUNTIF(Buildings!B:B,B3676)=0),TRUE,FALSE)</f>
        <v>0</v>
      </c>
    </row>
    <row r="3677" spans="1:11" s="3" customFormat="1" ht="16.5" customHeight="1">
      <c r="A3677" s="96"/>
      <c r="B3677" s="199"/>
      <c r="C3677" s="200"/>
      <c r="D3677" s="200"/>
      <c r="E3677" s="200"/>
      <c r="F3677" s="201"/>
      <c r="G3677" s="197" t="str">
        <f t="shared" si="114"/>
        <v/>
      </c>
      <c r="H3677" s="203"/>
      <c r="I3677" s="97"/>
      <c r="J3677" s="3" t="b">
        <f t="shared" si="115"/>
        <v>0</v>
      </c>
      <c r="K3677" s="1" t="b">
        <f>IF(AND(B3677&lt;&gt;"",COUNTIF(Buildings!B:B,B3677)=0),TRUE,FALSE)</f>
        <v>0</v>
      </c>
    </row>
    <row r="3678" spans="1:11" s="3" customFormat="1" ht="16.5" customHeight="1">
      <c r="A3678" s="96"/>
      <c r="B3678" s="194"/>
      <c r="C3678" s="195"/>
      <c r="D3678" s="195"/>
      <c r="E3678" s="195"/>
      <c r="F3678" s="196"/>
      <c r="G3678" s="197" t="str">
        <f t="shared" si="114"/>
        <v/>
      </c>
      <c r="H3678" s="203"/>
      <c r="I3678" s="97"/>
      <c r="J3678" s="3" t="b">
        <f t="shared" si="115"/>
        <v>0</v>
      </c>
      <c r="K3678" s="1" t="b">
        <f>IF(AND(B3678&lt;&gt;"",COUNTIF(Buildings!B:B,B3678)=0),TRUE,FALSE)</f>
        <v>0</v>
      </c>
    </row>
    <row r="3679" spans="1:11" s="3" customFormat="1" ht="16.5" customHeight="1">
      <c r="A3679" s="96"/>
      <c r="B3679" s="199"/>
      <c r="C3679" s="200"/>
      <c r="D3679" s="200"/>
      <c r="E3679" s="200"/>
      <c r="F3679" s="201"/>
      <c r="G3679" s="197" t="str">
        <f t="shared" si="114"/>
        <v/>
      </c>
      <c r="H3679" s="203"/>
      <c r="I3679" s="97"/>
      <c r="J3679" s="3" t="b">
        <f t="shared" si="115"/>
        <v>0</v>
      </c>
      <c r="K3679" s="1" t="b">
        <f>IF(AND(B3679&lt;&gt;"",COUNTIF(Buildings!B:B,B3679)=0),TRUE,FALSE)</f>
        <v>0</v>
      </c>
    </row>
    <row r="3680" spans="1:11" s="3" customFormat="1" ht="16.5" customHeight="1">
      <c r="A3680" s="96"/>
      <c r="B3680" s="194"/>
      <c r="C3680" s="195"/>
      <c r="D3680" s="195"/>
      <c r="E3680" s="195"/>
      <c r="F3680" s="196"/>
      <c r="G3680" s="197" t="str">
        <f t="shared" si="114"/>
        <v/>
      </c>
      <c r="H3680" s="203"/>
      <c r="I3680" s="97"/>
      <c r="J3680" s="3" t="b">
        <f t="shared" si="115"/>
        <v>0</v>
      </c>
      <c r="K3680" s="1" t="b">
        <f>IF(AND(B3680&lt;&gt;"",COUNTIF(Buildings!B:B,B3680)=0),TRUE,FALSE)</f>
        <v>0</v>
      </c>
    </row>
    <row r="3681" spans="1:11" s="3" customFormat="1" ht="16.5" customHeight="1">
      <c r="A3681" s="96"/>
      <c r="B3681" s="199"/>
      <c r="C3681" s="200"/>
      <c r="D3681" s="200"/>
      <c r="E3681" s="200"/>
      <c r="F3681" s="201"/>
      <c r="G3681" s="197" t="str">
        <f t="shared" si="114"/>
        <v/>
      </c>
      <c r="H3681" s="203"/>
      <c r="I3681" s="97"/>
      <c r="J3681" s="3" t="b">
        <f t="shared" si="115"/>
        <v>0</v>
      </c>
      <c r="K3681" s="1" t="b">
        <f>IF(AND(B3681&lt;&gt;"",COUNTIF(Buildings!B:B,B3681)=0),TRUE,FALSE)</f>
        <v>0</v>
      </c>
    </row>
    <row r="3682" spans="1:11" s="3" customFormat="1" ht="16.5" customHeight="1">
      <c r="A3682" s="96"/>
      <c r="B3682" s="194"/>
      <c r="C3682" s="195"/>
      <c r="D3682" s="195"/>
      <c r="E3682" s="195"/>
      <c r="F3682" s="196"/>
      <c r="G3682" s="197" t="str">
        <f t="shared" si="114"/>
        <v/>
      </c>
      <c r="H3682" s="203"/>
      <c r="I3682" s="97"/>
      <c r="J3682" s="3" t="b">
        <f t="shared" si="115"/>
        <v>0</v>
      </c>
      <c r="K3682" s="1" t="b">
        <f>IF(AND(B3682&lt;&gt;"",COUNTIF(Buildings!B:B,B3682)=0),TRUE,FALSE)</f>
        <v>0</v>
      </c>
    </row>
    <row r="3683" spans="1:11" s="3" customFormat="1" ht="16.5" customHeight="1">
      <c r="A3683" s="96"/>
      <c r="B3683" s="199"/>
      <c r="C3683" s="200"/>
      <c r="D3683" s="200"/>
      <c r="E3683" s="200"/>
      <c r="F3683" s="201"/>
      <c r="G3683" s="197" t="str">
        <f t="shared" si="114"/>
        <v/>
      </c>
      <c r="H3683" s="203"/>
      <c r="I3683" s="97"/>
      <c r="J3683" s="3" t="b">
        <f t="shared" si="115"/>
        <v>0</v>
      </c>
      <c r="K3683" s="1" t="b">
        <f>IF(AND(B3683&lt;&gt;"",COUNTIF(Buildings!B:B,B3683)=0),TRUE,FALSE)</f>
        <v>0</v>
      </c>
    </row>
    <row r="3684" spans="1:11" s="3" customFormat="1" ht="16.5" customHeight="1">
      <c r="A3684" s="96"/>
      <c r="B3684" s="194"/>
      <c r="C3684" s="195"/>
      <c r="D3684" s="195"/>
      <c r="E3684" s="195"/>
      <c r="F3684" s="196"/>
      <c r="G3684" s="197" t="str">
        <f t="shared" si="114"/>
        <v/>
      </c>
      <c r="H3684" s="203"/>
      <c r="I3684" s="97"/>
      <c r="J3684" s="3" t="b">
        <f t="shared" si="115"/>
        <v>0</v>
      </c>
      <c r="K3684" s="1" t="b">
        <f>IF(AND(B3684&lt;&gt;"",COUNTIF(Buildings!B:B,B3684)=0),TRUE,FALSE)</f>
        <v>0</v>
      </c>
    </row>
    <row r="3685" spans="1:11" s="3" customFormat="1" ht="16.5" customHeight="1">
      <c r="A3685" s="96"/>
      <c r="B3685" s="199"/>
      <c r="C3685" s="200"/>
      <c r="D3685" s="200"/>
      <c r="E3685" s="200"/>
      <c r="F3685" s="201"/>
      <c r="G3685" s="197" t="str">
        <f t="shared" si="114"/>
        <v/>
      </c>
      <c r="H3685" s="203"/>
      <c r="I3685" s="97"/>
      <c r="J3685" s="3" t="b">
        <f t="shared" si="115"/>
        <v>0</v>
      </c>
      <c r="K3685" s="1" t="b">
        <f>IF(AND(B3685&lt;&gt;"",COUNTIF(Buildings!B:B,B3685)=0),TRUE,FALSE)</f>
        <v>0</v>
      </c>
    </row>
    <row r="3686" spans="1:11" s="3" customFormat="1" ht="16.5" customHeight="1">
      <c r="A3686" s="96"/>
      <c r="B3686" s="194"/>
      <c r="C3686" s="195"/>
      <c r="D3686" s="195"/>
      <c r="E3686" s="195"/>
      <c r="F3686" s="196"/>
      <c r="G3686" s="197" t="str">
        <f t="shared" si="114"/>
        <v/>
      </c>
      <c r="H3686" s="203"/>
      <c r="I3686" s="97"/>
      <c r="J3686" s="3" t="b">
        <f t="shared" si="115"/>
        <v>0</v>
      </c>
      <c r="K3686" s="1" t="b">
        <f>IF(AND(B3686&lt;&gt;"",COUNTIF(Buildings!B:B,B3686)=0),TRUE,FALSE)</f>
        <v>0</v>
      </c>
    </row>
    <row r="3687" spans="1:11" s="3" customFormat="1" ht="16.5" customHeight="1">
      <c r="A3687" s="96"/>
      <c r="B3687" s="199"/>
      <c r="C3687" s="200"/>
      <c r="D3687" s="200"/>
      <c r="E3687" s="200"/>
      <c r="F3687" s="201"/>
      <c r="G3687" s="197" t="str">
        <f t="shared" si="114"/>
        <v/>
      </c>
      <c r="H3687" s="203"/>
      <c r="I3687" s="97"/>
      <c r="J3687" s="3" t="b">
        <f t="shared" si="115"/>
        <v>0</v>
      </c>
      <c r="K3687" s="1" t="b">
        <f>IF(AND(B3687&lt;&gt;"",COUNTIF(Buildings!B:B,B3687)=0),TRUE,FALSE)</f>
        <v>0</v>
      </c>
    </row>
    <row r="3688" spans="1:11" s="3" customFormat="1" ht="16.5" customHeight="1">
      <c r="A3688" s="96"/>
      <c r="B3688" s="194"/>
      <c r="C3688" s="195"/>
      <c r="D3688" s="195"/>
      <c r="E3688" s="195"/>
      <c r="F3688" s="196"/>
      <c r="G3688" s="197" t="str">
        <f t="shared" si="114"/>
        <v/>
      </c>
      <c r="H3688" s="203"/>
      <c r="I3688" s="97"/>
      <c r="J3688" s="3" t="b">
        <f t="shared" si="115"/>
        <v>0</v>
      </c>
      <c r="K3688" s="1" t="b">
        <f>IF(AND(B3688&lt;&gt;"",COUNTIF(Buildings!B:B,B3688)=0),TRUE,FALSE)</f>
        <v>0</v>
      </c>
    </row>
    <row r="3689" spans="1:11" s="3" customFormat="1" ht="16.5" customHeight="1">
      <c r="A3689" s="96"/>
      <c r="B3689" s="199"/>
      <c r="C3689" s="200"/>
      <c r="D3689" s="200"/>
      <c r="E3689" s="200"/>
      <c r="F3689" s="201"/>
      <c r="G3689" s="197" t="str">
        <f t="shared" si="114"/>
        <v/>
      </c>
      <c r="H3689" s="203"/>
      <c r="I3689" s="97"/>
      <c r="J3689" s="3" t="b">
        <f t="shared" si="115"/>
        <v>0</v>
      </c>
      <c r="K3689" s="1" t="b">
        <f>IF(AND(B3689&lt;&gt;"",COUNTIF(Buildings!B:B,B3689)=0),TRUE,FALSE)</f>
        <v>0</v>
      </c>
    </row>
    <row r="3690" spans="1:11" s="3" customFormat="1" ht="16.5" customHeight="1">
      <c r="A3690" s="96"/>
      <c r="B3690" s="194"/>
      <c r="C3690" s="195"/>
      <c r="D3690" s="195"/>
      <c r="E3690" s="195"/>
      <c r="F3690" s="196"/>
      <c r="G3690" s="197" t="str">
        <f t="shared" si="114"/>
        <v/>
      </c>
      <c r="H3690" s="203"/>
      <c r="I3690" s="97"/>
      <c r="J3690" s="3" t="b">
        <f t="shared" si="115"/>
        <v>0</v>
      </c>
      <c r="K3690" s="1" t="b">
        <f>IF(AND(B3690&lt;&gt;"",COUNTIF(Buildings!B:B,B3690)=0),TRUE,FALSE)</f>
        <v>0</v>
      </c>
    </row>
    <row r="3691" spans="1:11" s="3" customFormat="1" ht="16.5" customHeight="1">
      <c r="A3691" s="96"/>
      <c r="B3691" s="199"/>
      <c r="C3691" s="200"/>
      <c r="D3691" s="200"/>
      <c r="E3691" s="200"/>
      <c r="F3691" s="201"/>
      <c r="G3691" s="197" t="str">
        <f t="shared" si="114"/>
        <v/>
      </c>
      <c r="H3691" s="203"/>
      <c r="I3691" s="97"/>
      <c r="J3691" s="3" t="b">
        <f t="shared" si="115"/>
        <v>0</v>
      </c>
      <c r="K3691" s="1" t="b">
        <f>IF(AND(B3691&lt;&gt;"",COUNTIF(Buildings!B:B,B3691)=0),TRUE,FALSE)</f>
        <v>0</v>
      </c>
    </row>
    <row r="3692" spans="1:11" s="3" customFormat="1" ht="16.5" customHeight="1">
      <c r="A3692" s="96"/>
      <c r="B3692" s="194"/>
      <c r="C3692" s="195"/>
      <c r="D3692" s="195"/>
      <c r="E3692" s="195"/>
      <c r="F3692" s="196"/>
      <c r="G3692" s="197" t="str">
        <f t="shared" si="114"/>
        <v/>
      </c>
      <c r="H3692" s="203"/>
      <c r="I3692" s="97"/>
      <c r="J3692" s="3" t="b">
        <f t="shared" si="115"/>
        <v>0</v>
      </c>
      <c r="K3692" s="1" t="b">
        <f>IF(AND(B3692&lt;&gt;"",COUNTIF(Buildings!B:B,B3692)=0),TRUE,FALSE)</f>
        <v>0</v>
      </c>
    </row>
    <row r="3693" spans="1:11" s="3" customFormat="1" ht="16.5" customHeight="1">
      <c r="A3693" s="96"/>
      <c r="B3693" s="199"/>
      <c r="C3693" s="200"/>
      <c r="D3693" s="200"/>
      <c r="E3693" s="200"/>
      <c r="F3693" s="201"/>
      <c r="G3693" s="197" t="str">
        <f t="shared" si="114"/>
        <v/>
      </c>
      <c r="H3693" s="203"/>
      <c r="I3693" s="97"/>
      <c r="J3693" s="3" t="b">
        <f t="shared" si="115"/>
        <v>0</v>
      </c>
      <c r="K3693" s="1" t="b">
        <f>IF(AND(B3693&lt;&gt;"",COUNTIF(Buildings!B:B,B3693)=0),TRUE,FALSE)</f>
        <v>0</v>
      </c>
    </row>
    <row r="3694" spans="1:11" s="3" customFormat="1" ht="16.5" customHeight="1">
      <c r="A3694" s="96"/>
      <c r="B3694" s="194"/>
      <c r="C3694" s="195"/>
      <c r="D3694" s="195"/>
      <c r="E3694" s="195"/>
      <c r="F3694" s="196"/>
      <c r="G3694" s="197" t="str">
        <f t="shared" si="114"/>
        <v/>
      </c>
      <c r="H3694" s="203"/>
      <c r="I3694" s="97"/>
      <c r="J3694" s="3" t="b">
        <f t="shared" si="115"/>
        <v>0</v>
      </c>
      <c r="K3694" s="1" t="b">
        <f>IF(AND(B3694&lt;&gt;"",COUNTIF(Buildings!B:B,B3694)=0),TRUE,FALSE)</f>
        <v>0</v>
      </c>
    </row>
    <row r="3695" spans="1:11" s="3" customFormat="1" ht="16.5" customHeight="1">
      <c r="A3695" s="96"/>
      <c r="B3695" s="199"/>
      <c r="C3695" s="200"/>
      <c r="D3695" s="200"/>
      <c r="E3695" s="200"/>
      <c r="F3695" s="201"/>
      <c r="G3695" s="197" t="str">
        <f t="shared" si="114"/>
        <v/>
      </c>
      <c r="H3695" s="203"/>
      <c r="I3695" s="97"/>
      <c r="J3695" s="3" t="b">
        <f t="shared" si="115"/>
        <v>0</v>
      </c>
      <c r="K3695" s="1" t="b">
        <f>IF(AND(B3695&lt;&gt;"",COUNTIF(Buildings!B:B,B3695)=0),TRUE,FALSE)</f>
        <v>0</v>
      </c>
    </row>
    <row r="3696" spans="1:11" s="3" customFormat="1" ht="16.5" customHeight="1">
      <c r="A3696" s="96"/>
      <c r="B3696" s="194"/>
      <c r="C3696" s="195"/>
      <c r="D3696" s="195"/>
      <c r="E3696" s="195"/>
      <c r="F3696" s="196"/>
      <c r="G3696" s="197" t="str">
        <f t="shared" si="114"/>
        <v/>
      </c>
      <c r="H3696" s="203"/>
      <c r="I3696" s="97"/>
      <c r="J3696" s="3" t="b">
        <f t="shared" si="115"/>
        <v>0</v>
      </c>
      <c r="K3696" s="1" t="b">
        <f>IF(AND(B3696&lt;&gt;"",COUNTIF(Buildings!B:B,B3696)=0),TRUE,FALSE)</f>
        <v>0</v>
      </c>
    </row>
    <row r="3697" spans="1:11" s="3" customFormat="1" ht="16.5" customHeight="1">
      <c r="A3697" s="96"/>
      <c r="B3697" s="199"/>
      <c r="C3697" s="200"/>
      <c r="D3697" s="200"/>
      <c r="E3697" s="200"/>
      <c r="F3697" s="201"/>
      <c r="G3697" s="197" t="str">
        <f t="shared" si="114"/>
        <v/>
      </c>
      <c r="H3697" s="203"/>
      <c r="I3697" s="97"/>
      <c r="J3697" s="3" t="b">
        <f t="shared" si="115"/>
        <v>0</v>
      </c>
      <c r="K3697" s="1" t="b">
        <f>IF(AND(B3697&lt;&gt;"",COUNTIF(Buildings!B:B,B3697)=0),TRUE,FALSE)</f>
        <v>0</v>
      </c>
    </row>
    <row r="3698" spans="1:11" s="3" customFormat="1" ht="16.5" customHeight="1">
      <c r="A3698" s="96"/>
      <c r="B3698" s="194"/>
      <c r="C3698" s="195"/>
      <c r="D3698" s="195"/>
      <c r="E3698" s="195"/>
      <c r="F3698" s="196"/>
      <c r="G3698" s="197" t="str">
        <f t="shared" si="114"/>
        <v/>
      </c>
      <c r="H3698" s="203"/>
      <c r="I3698" s="97"/>
      <c r="J3698" s="3" t="b">
        <f t="shared" si="115"/>
        <v>0</v>
      </c>
      <c r="K3698" s="1" t="b">
        <f>IF(AND(B3698&lt;&gt;"",COUNTIF(Buildings!B:B,B3698)=0),TRUE,FALSE)</f>
        <v>0</v>
      </c>
    </row>
    <row r="3699" spans="1:11" s="3" customFormat="1" ht="16.5" customHeight="1">
      <c r="A3699" s="96"/>
      <c r="B3699" s="199"/>
      <c r="C3699" s="200"/>
      <c r="D3699" s="200"/>
      <c r="E3699" s="200"/>
      <c r="F3699" s="201"/>
      <c r="G3699" s="197" t="str">
        <f t="shared" si="114"/>
        <v/>
      </c>
      <c r="H3699" s="203"/>
      <c r="I3699" s="97"/>
      <c r="J3699" s="3" t="b">
        <f t="shared" si="115"/>
        <v>0</v>
      </c>
      <c r="K3699" s="1" t="b">
        <f>IF(AND(B3699&lt;&gt;"",COUNTIF(Buildings!B:B,B3699)=0),TRUE,FALSE)</f>
        <v>0</v>
      </c>
    </row>
    <row r="3700" spans="1:11" s="3" customFormat="1" ht="16.5" customHeight="1">
      <c r="A3700" s="96"/>
      <c r="B3700" s="194"/>
      <c r="C3700" s="195"/>
      <c r="D3700" s="195"/>
      <c r="E3700" s="195"/>
      <c r="F3700" s="196"/>
      <c r="G3700" s="197" t="str">
        <f t="shared" si="114"/>
        <v/>
      </c>
      <c r="H3700" s="203"/>
      <c r="I3700" s="97"/>
      <c r="J3700" s="3" t="b">
        <f t="shared" si="115"/>
        <v>0</v>
      </c>
      <c r="K3700" s="1" t="b">
        <f>IF(AND(B3700&lt;&gt;"",COUNTIF(Buildings!B:B,B3700)=0),TRUE,FALSE)</f>
        <v>0</v>
      </c>
    </row>
    <row r="3701" spans="1:11" s="3" customFormat="1" ht="16.5" customHeight="1">
      <c r="A3701" s="96"/>
      <c r="B3701" s="199"/>
      <c r="C3701" s="200"/>
      <c r="D3701" s="200"/>
      <c r="E3701" s="200"/>
      <c r="F3701" s="201"/>
      <c r="G3701" s="197" t="str">
        <f t="shared" si="114"/>
        <v/>
      </c>
      <c r="H3701" s="203"/>
      <c r="I3701" s="97"/>
      <c r="J3701" s="3" t="b">
        <f t="shared" si="115"/>
        <v>0</v>
      </c>
      <c r="K3701" s="1" t="b">
        <f>IF(AND(B3701&lt;&gt;"",COUNTIF(Buildings!B:B,B3701)=0),TRUE,FALSE)</f>
        <v>0</v>
      </c>
    </row>
    <row r="3702" spans="1:11" s="3" customFormat="1" ht="16.5" customHeight="1">
      <c r="A3702" s="96"/>
      <c r="B3702" s="194"/>
      <c r="C3702" s="195"/>
      <c r="D3702" s="195"/>
      <c r="E3702" s="195"/>
      <c r="F3702" s="196"/>
      <c r="G3702" s="197" t="str">
        <f t="shared" si="114"/>
        <v/>
      </c>
      <c r="H3702" s="203"/>
      <c r="I3702" s="97"/>
      <c r="J3702" s="3" t="b">
        <f t="shared" si="115"/>
        <v>0</v>
      </c>
      <c r="K3702" s="1" t="b">
        <f>IF(AND(B3702&lt;&gt;"",COUNTIF(Buildings!B:B,B3702)=0),TRUE,FALSE)</f>
        <v>0</v>
      </c>
    </row>
    <row r="3703" spans="1:11" s="3" customFormat="1" ht="16.5" customHeight="1">
      <c r="A3703" s="96"/>
      <c r="B3703" s="199"/>
      <c r="C3703" s="200"/>
      <c r="D3703" s="200"/>
      <c r="E3703" s="200"/>
      <c r="F3703" s="201"/>
      <c r="G3703" s="197" t="str">
        <f t="shared" si="114"/>
        <v/>
      </c>
      <c r="H3703" s="203"/>
      <c r="I3703" s="97"/>
      <c r="J3703" s="3" t="b">
        <f t="shared" si="115"/>
        <v>0</v>
      </c>
      <c r="K3703" s="1" t="b">
        <f>IF(AND(B3703&lt;&gt;"",COUNTIF(Buildings!B:B,B3703)=0),TRUE,FALSE)</f>
        <v>0</v>
      </c>
    </row>
    <row r="3704" spans="1:11" s="3" customFormat="1" ht="16.5" customHeight="1">
      <c r="A3704" s="96"/>
      <c r="B3704" s="194"/>
      <c r="C3704" s="195"/>
      <c r="D3704" s="195"/>
      <c r="E3704" s="195"/>
      <c r="F3704" s="196"/>
      <c r="G3704" s="197" t="str">
        <f t="shared" si="114"/>
        <v/>
      </c>
      <c r="H3704" s="203"/>
      <c r="I3704" s="97"/>
      <c r="J3704" s="3" t="b">
        <f t="shared" si="115"/>
        <v>0</v>
      </c>
      <c r="K3704" s="1" t="b">
        <f>IF(AND(B3704&lt;&gt;"",COUNTIF(Buildings!B:B,B3704)=0),TRUE,FALSE)</f>
        <v>0</v>
      </c>
    </row>
    <row r="3705" spans="1:11" s="3" customFormat="1" ht="16.5" customHeight="1">
      <c r="A3705" s="96"/>
      <c r="B3705" s="199"/>
      <c r="C3705" s="200"/>
      <c r="D3705" s="200"/>
      <c r="E3705" s="200"/>
      <c r="F3705" s="201"/>
      <c r="G3705" s="197" t="str">
        <f t="shared" si="114"/>
        <v/>
      </c>
      <c r="H3705" s="203"/>
      <c r="I3705" s="97"/>
      <c r="J3705" s="3" t="b">
        <f t="shared" si="115"/>
        <v>0</v>
      </c>
      <c r="K3705" s="1" t="b">
        <f>IF(AND(B3705&lt;&gt;"",COUNTIF(Buildings!B:B,B3705)=0),TRUE,FALSE)</f>
        <v>0</v>
      </c>
    </row>
    <row r="3706" spans="1:11" s="3" customFormat="1" ht="16.5" customHeight="1">
      <c r="A3706" s="96"/>
      <c r="B3706" s="194"/>
      <c r="C3706" s="195"/>
      <c r="D3706" s="195"/>
      <c r="E3706" s="195"/>
      <c r="F3706" s="196"/>
      <c r="G3706" s="197" t="str">
        <f t="shared" si="114"/>
        <v/>
      </c>
      <c r="H3706" s="203"/>
      <c r="I3706" s="97"/>
      <c r="J3706" s="3" t="b">
        <f t="shared" si="115"/>
        <v>0</v>
      </c>
      <c r="K3706" s="1" t="b">
        <f>IF(AND(B3706&lt;&gt;"",COUNTIF(Buildings!B:B,B3706)=0),TRUE,FALSE)</f>
        <v>0</v>
      </c>
    </row>
    <row r="3707" spans="1:11" s="3" customFormat="1" ht="16.5" customHeight="1">
      <c r="A3707" s="96"/>
      <c r="B3707" s="199"/>
      <c r="C3707" s="200"/>
      <c r="D3707" s="200"/>
      <c r="E3707" s="200"/>
      <c r="F3707" s="201"/>
      <c r="G3707" s="197" t="str">
        <f t="shared" si="114"/>
        <v/>
      </c>
      <c r="H3707" s="203"/>
      <c r="I3707" s="97"/>
      <c r="J3707" s="3" t="b">
        <f t="shared" si="115"/>
        <v>0</v>
      </c>
      <c r="K3707" s="1" t="b">
        <f>IF(AND(B3707&lt;&gt;"",COUNTIF(Buildings!B:B,B3707)=0),TRUE,FALSE)</f>
        <v>0</v>
      </c>
    </row>
    <row r="3708" spans="1:11" s="3" customFormat="1" ht="16.5" customHeight="1">
      <c r="A3708" s="96"/>
      <c r="B3708" s="194"/>
      <c r="C3708" s="195"/>
      <c r="D3708" s="195"/>
      <c r="E3708" s="195"/>
      <c r="F3708" s="196"/>
      <c r="G3708" s="197" t="str">
        <f t="shared" si="114"/>
        <v/>
      </c>
      <c r="H3708" s="203"/>
      <c r="I3708" s="97"/>
      <c r="J3708" s="3" t="b">
        <f t="shared" si="115"/>
        <v>0</v>
      </c>
      <c r="K3708" s="1" t="b">
        <f>IF(AND(B3708&lt;&gt;"",COUNTIF(Buildings!B:B,B3708)=0),TRUE,FALSE)</f>
        <v>0</v>
      </c>
    </row>
    <row r="3709" spans="1:11" s="3" customFormat="1" ht="16.5" customHeight="1">
      <c r="A3709" s="96"/>
      <c r="B3709" s="199"/>
      <c r="C3709" s="200"/>
      <c r="D3709" s="200"/>
      <c r="E3709" s="200"/>
      <c r="F3709" s="201"/>
      <c r="G3709" s="197" t="str">
        <f t="shared" si="114"/>
        <v/>
      </c>
      <c r="H3709" s="203"/>
      <c r="I3709" s="97"/>
      <c r="J3709" s="3" t="b">
        <f t="shared" si="115"/>
        <v>0</v>
      </c>
      <c r="K3709" s="1" t="b">
        <f>IF(AND(B3709&lt;&gt;"",COUNTIF(Buildings!B:B,B3709)=0),TRUE,FALSE)</f>
        <v>0</v>
      </c>
    </row>
    <row r="3710" spans="1:11" s="3" customFormat="1" ht="16.5" customHeight="1">
      <c r="A3710" s="96"/>
      <c r="B3710" s="194"/>
      <c r="C3710" s="195"/>
      <c r="D3710" s="195"/>
      <c r="E3710" s="195"/>
      <c r="F3710" s="196"/>
      <c r="G3710" s="197" t="str">
        <f t="shared" si="114"/>
        <v/>
      </c>
      <c r="H3710" s="203"/>
      <c r="I3710" s="97"/>
      <c r="J3710" s="3" t="b">
        <f t="shared" si="115"/>
        <v>0</v>
      </c>
      <c r="K3710" s="1" t="b">
        <f>IF(AND(B3710&lt;&gt;"",COUNTIF(Buildings!B:B,B3710)=0),TRUE,FALSE)</f>
        <v>0</v>
      </c>
    </row>
    <row r="3711" spans="1:11" s="3" customFormat="1" ht="16.5" customHeight="1">
      <c r="A3711" s="96"/>
      <c r="B3711" s="199"/>
      <c r="C3711" s="200"/>
      <c r="D3711" s="200"/>
      <c r="E3711" s="200"/>
      <c r="F3711" s="201"/>
      <c r="G3711" s="197" t="str">
        <f t="shared" si="114"/>
        <v/>
      </c>
      <c r="H3711" s="203"/>
      <c r="I3711" s="97"/>
      <c r="J3711" s="3" t="b">
        <f t="shared" si="115"/>
        <v>0</v>
      </c>
      <c r="K3711" s="1" t="b">
        <f>IF(AND(B3711&lt;&gt;"",COUNTIF(Buildings!B:B,B3711)=0),TRUE,FALSE)</f>
        <v>0</v>
      </c>
    </row>
    <row r="3712" spans="1:11" s="3" customFormat="1" ht="16.5" customHeight="1">
      <c r="A3712" s="96"/>
      <c r="B3712" s="194"/>
      <c r="C3712" s="195"/>
      <c r="D3712" s="195"/>
      <c r="E3712" s="195"/>
      <c r="F3712" s="196"/>
      <c r="G3712" s="197" t="str">
        <f t="shared" si="114"/>
        <v/>
      </c>
      <c r="H3712" s="203"/>
      <c r="I3712" s="97"/>
      <c r="J3712" s="3" t="b">
        <f t="shared" si="115"/>
        <v>0</v>
      </c>
      <c r="K3712" s="1" t="b">
        <f>IF(AND(B3712&lt;&gt;"",COUNTIF(Buildings!B:B,B3712)=0),TRUE,FALSE)</f>
        <v>0</v>
      </c>
    </row>
    <row r="3713" spans="1:11" s="3" customFormat="1" ht="16.5" customHeight="1">
      <c r="A3713" s="96"/>
      <c r="B3713" s="199"/>
      <c r="C3713" s="200"/>
      <c r="D3713" s="200"/>
      <c r="E3713" s="200"/>
      <c r="F3713" s="201"/>
      <c r="G3713" s="197" t="str">
        <f t="shared" si="114"/>
        <v/>
      </c>
      <c r="H3713" s="203"/>
      <c r="I3713" s="97"/>
      <c r="J3713" s="3" t="b">
        <f t="shared" si="115"/>
        <v>0</v>
      </c>
      <c r="K3713" s="1" t="b">
        <f>IF(AND(B3713&lt;&gt;"",COUNTIF(Buildings!B:B,B3713)=0),TRUE,FALSE)</f>
        <v>0</v>
      </c>
    </row>
    <row r="3714" spans="1:11" s="3" customFormat="1" ht="16.5" customHeight="1">
      <c r="A3714" s="96"/>
      <c r="B3714" s="194"/>
      <c r="C3714" s="195"/>
      <c r="D3714" s="195"/>
      <c r="E3714" s="195"/>
      <c r="F3714" s="196"/>
      <c r="G3714" s="197" t="str">
        <f t="shared" si="114"/>
        <v/>
      </c>
      <c r="H3714" s="203"/>
      <c r="I3714" s="97"/>
      <c r="J3714" s="3" t="b">
        <f t="shared" si="115"/>
        <v>0</v>
      </c>
      <c r="K3714" s="1" t="b">
        <f>IF(AND(B3714&lt;&gt;"",COUNTIF(Buildings!B:B,B3714)=0),TRUE,FALSE)</f>
        <v>0</v>
      </c>
    </row>
    <row r="3715" spans="1:11" s="3" customFormat="1" ht="16.5" customHeight="1">
      <c r="A3715" s="96"/>
      <c r="B3715" s="199"/>
      <c r="C3715" s="200"/>
      <c r="D3715" s="200"/>
      <c r="E3715" s="200"/>
      <c r="F3715" s="201"/>
      <c r="G3715" s="197" t="str">
        <f t="shared" si="114"/>
        <v/>
      </c>
      <c r="H3715" s="203"/>
      <c r="I3715" s="97"/>
      <c r="J3715" s="3" t="b">
        <f t="shared" si="115"/>
        <v>0</v>
      </c>
      <c r="K3715" s="1" t="b">
        <f>IF(AND(B3715&lt;&gt;"",COUNTIF(Buildings!B:B,B3715)=0),TRUE,FALSE)</f>
        <v>0</v>
      </c>
    </row>
    <row r="3716" spans="1:11" s="3" customFormat="1" ht="16.5" customHeight="1">
      <c r="A3716" s="96"/>
      <c r="B3716" s="194"/>
      <c r="C3716" s="195"/>
      <c r="D3716" s="195"/>
      <c r="E3716" s="195"/>
      <c r="F3716" s="196"/>
      <c r="G3716" s="197" t="str">
        <f t="shared" ref="G3716:G3779" si="116">IF(F3716="","",F3716)</f>
        <v/>
      </c>
      <c r="H3716" s="203"/>
      <c r="I3716" s="97"/>
      <c r="J3716" s="3" t="b">
        <f t="shared" ref="J3716:J3779" si="117">IF(F3716=G3716,FALSE,TRUE)</f>
        <v>0</v>
      </c>
      <c r="K3716" s="1" t="b">
        <f>IF(AND(B3716&lt;&gt;"",COUNTIF(Buildings!B:B,B3716)=0),TRUE,FALSE)</f>
        <v>0</v>
      </c>
    </row>
    <row r="3717" spans="1:11" s="3" customFormat="1" ht="16.5" customHeight="1">
      <c r="A3717" s="96"/>
      <c r="B3717" s="199"/>
      <c r="C3717" s="200"/>
      <c r="D3717" s="200"/>
      <c r="E3717" s="200"/>
      <c r="F3717" s="201"/>
      <c r="G3717" s="197" t="str">
        <f t="shared" si="116"/>
        <v/>
      </c>
      <c r="H3717" s="203"/>
      <c r="I3717" s="97"/>
      <c r="J3717" s="3" t="b">
        <f t="shared" si="117"/>
        <v>0</v>
      </c>
      <c r="K3717" s="1" t="b">
        <f>IF(AND(B3717&lt;&gt;"",COUNTIF(Buildings!B:B,B3717)=0),TRUE,FALSE)</f>
        <v>0</v>
      </c>
    </row>
    <row r="3718" spans="1:11" s="3" customFormat="1" ht="16.5" customHeight="1">
      <c r="A3718" s="96"/>
      <c r="B3718" s="194"/>
      <c r="C3718" s="195"/>
      <c r="D3718" s="195"/>
      <c r="E3718" s="195"/>
      <c r="F3718" s="196"/>
      <c r="G3718" s="197" t="str">
        <f t="shared" si="116"/>
        <v/>
      </c>
      <c r="H3718" s="203"/>
      <c r="I3718" s="97"/>
      <c r="J3718" s="3" t="b">
        <f t="shared" si="117"/>
        <v>0</v>
      </c>
      <c r="K3718" s="1" t="b">
        <f>IF(AND(B3718&lt;&gt;"",COUNTIF(Buildings!B:B,B3718)=0),TRUE,FALSE)</f>
        <v>0</v>
      </c>
    </row>
    <row r="3719" spans="1:11" s="3" customFormat="1" ht="16.5" customHeight="1">
      <c r="A3719" s="96"/>
      <c r="B3719" s="199"/>
      <c r="C3719" s="200"/>
      <c r="D3719" s="200"/>
      <c r="E3719" s="200"/>
      <c r="F3719" s="201"/>
      <c r="G3719" s="197" t="str">
        <f t="shared" si="116"/>
        <v/>
      </c>
      <c r="H3719" s="203"/>
      <c r="I3719" s="97"/>
      <c r="J3719" s="3" t="b">
        <f t="shared" si="117"/>
        <v>0</v>
      </c>
      <c r="K3719" s="1" t="b">
        <f>IF(AND(B3719&lt;&gt;"",COUNTIF(Buildings!B:B,B3719)=0),TRUE,FALSE)</f>
        <v>0</v>
      </c>
    </row>
    <row r="3720" spans="1:11" s="3" customFormat="1" ht="16.5" customHeight="1">
      <c r="A3720" s="96"/>
      <c r="B3720" s="194"/>
      <c r="C3720" s="195"/>
      <c r="D3720" s="195"/>
      <c r="E3720" s="195"/>
      <c r="F3720" s="196"/>
      <c r="G3720" s="197" t="str">
        <f t="shared" si="116"/>
        <v/>
      </c>
      <c r="H3720" s="203"/>
      <c r="I3720" s="97"/>
      <c r="J3720" s="3" t="b">
        <f t="shared" si="117"/>
        <v>0</v>
      </c>
      <c r="K3720" s="1" t="b">
        <f>IF(AND(B3720&lt;&gt;"",COUNTIF(Buildings!B:B,B3720)=0),TRUE,FALSE)</f>
        <v>0</v>
      </c>
    </row>
    <row r="3721" spans="1:11" s="3" customFormat="1" ht="16.5" customHeight="1">
      <c r="A3721" s="96"/>
      <c r="B3721" s="199"/>
      <c r="C3721" s="200"/>
      <c r="D3721" s="200"/>
      <c r="E3721" s="200"/>
      <c r="F3721" s="201"/>
      <c r="G3721" s="197" t="str">
        <f t="shared" si="116"/>
        <v/>
      </c>
      <c r="H3721" s="203"/>
      <c r="I3721" s="97"/>
      <c r="J3721" s="3" t="b">
        <f t="shared" si="117"/>
        <v>0</v>
      </c>
      <c r="K3721" s="1" t="b">
        <f>IF(AND(B3721&lt;&gt;"",COUNTIF(Buildings!B:B,B3721)=0),TRUE,FALSE)</f>
        <v>0</v>
      </c>
    </row>
    <row r="3722" spans="1:11" s="3" customFormat="1" ht="16.5" customHeight="1">
      <c r="A3722" s="96"/>
      <c r="B3722" s="194"/>
      <c r="C3722" s="195"/>
      <c r="D3722" s="195"/>
      <c r="E3722" s="195"/>
      <c r="F3722" s="196"/>
      <c r="G3722" s="197" t="str">
        <f t="shared" si="116"/>
        <v/>
      </c>
      <c r="H3722" s="203"/>
      <c r="I3722" s="97"/>
      <c r="J3722" s="3" t="b">
        <f t="shared" si="117"/>
        <v>0</v>
      </c>
      <c r="K3722" s="1" t="b">
        <f>IF(AND(B3722&lt;&gt;"",COUNTIF(Buildings!B:B,B3722)=0),TRUE,FALSE)</f>
        <v>0</v>
      </c>
    </row>
    <row r="3723" spans="1:11" s="3" customFormat="1" ht="16.5" customHeight="1">
      <c r="A3723" s="96"/>
      <c r="B3723" s="199"/>
      <c r="C3723" s="200"/>
      <c r="D3723" s="200"/>
      <c r="E3723" s="200"/>
      <c r="F3723" s="201"/>
      <c r="G3723" s="197" t="str">
        <f t="shared" si="116"/>
        <v/>
      </c>
      <c r="H3723" s="203"/>
      <c r="I3723" s="97"/>
      <c r="J3723" s="3" t="b">
        <f t="shared" si="117"/>
        <v>0</v>
      </c>
      <c r="K3723" s="1" t="b">
        <f>IF(AND(B3723&lt;&gt;"",COUNTIF(Buildings!B:B,B3723)=0),TRUE,FALSE)</f>
        <v>0</v>
      </c>
    </row>
    <row r="3724" spans="1:11" s="3" customFormat="1" ht="16.5" customHeight="1">
      <c r="A3724" s="96"/>
      <c r="B3724" s="194"/>
      <c r="C3724" s="195"/>
      <c r="D3724" s="195"/>
      <c r="E3724" s="195"/>
      <c r="F3724" s="196"/>
      <c r="G3724" s="197" t="str">
        <f t="shared" si="116"/>
        <v/>
      </c>
      <c r="H3724" s="203"/>
      <c r="I3724" s="97"/>
      <c r="J3724" s="3" t="b">
        <f t="shared" si="117"/>
        <v>0</v>
      </c>
      <c r="K3724" s="1" t="b">
        <f>IF(AND(B3724&lt;&gt;"",COUNTIF(Buildings!B:B,B3724)=0),TRUE,FALSE)</f>
        <v>0</v>
      </c>
    </row>
    <row r="3725" spans="1:11" s="3" customFormat="1" ht="16.5" customHeight="1">
      <c r="A3725" s="96"/>
      <c r="B3725" s="199"/>
      <c r="C3725" s="200"/>
      <c r="D3725" s="200"/>
      <c r="E3725" s="200"/>
      <c r="F3725" s="201"/>
      <c r="G3725" s="197" t="str">
        <f t="shared" si="116"/>
        <v/>
      </c>
      <c r="H3725" s="203"/>
      <c r="I3725" s="97"/>
      <c r="J3725" s="3" t="b">
        <f t="shared" si="117"/>
        <v>0</v>
      </c>
      <c r="K3725" s="1" t="b">
        <f>IF(AND(B3725&lt;&gt;"",COUNTIF(Buildings!B:B,B3725)=0),TRUE,FALSE)</f>
        <v>0</v>
      </c>
    </row>
    <row r="3726" spans="1:11" s="3" customFormat="1" ht="16.5" customHeight="1">
      <c r="A3726" s="96"/>
      <c r="B3726" s="194"/>
      <c r="C3726" s="195"/>
      <c r="D3726" s="195"/>
      <c r="E3726" s="195"/>
      <c r="F3726" s="196"/>
      <c r="G3726" s="197" t="str">
        <f t="shared" si="116"/>
        <v/>
      </c>
      <c r="H3726" s="203"/>
      <c r="I3726" s="97"/>
      <c r="J3726" s="3" t="b">
        <f t="shared" si="117"/>
        <v>0</v>
      </c>
      <c r="K3726" s="1" t="b">
        <f>IF(AND(B3726&lt;&gt;"",COUNTIF(Buildings!B:B,B3726)=0),TRUE,FALSE)</f>
        <v>0</v>
      </c>
    </row>
    <row r="3727" spans="1:11" s="3" customFormat="1" ht="16.5" customHeight="1">
      <c r="A3727" s="96"/>
      <c r="B3727" s="199"/>
      <c r="C3727" s="200"/>
      <c r="D3727" s="200"/>
      <c r="E3727" s="200"/>
      <c r="F3727" s="201"/>
      <c r="G3727" s="197" t="str">
        <f t="shared" si="116"/>
        <v/>
      </c>
      <c r="H3727" s="203"/>
      <c r="I3727" s="97"/>
      <c r="J3727" s="3" t="b">
        <f t="shared" si="117"/>
        <v>0</v>
      </c>
      <c r="K3727" s="1" t="b">
        <f>IF(AND(B3727&lt;&gt;"",COUNTIF(Buildings!B:B,B3727)=0),TRUE,FALSE)</f>
        <v>0</v>
      </c>
    </row>
    <row r="3728" spans="1:11" s="3" customFormat="1" ht="16.5" customHeight="1">
      <c r="A3728" s="96"/>
      <c r="B3728" s="194"/>
      <c r="C3728" s="195"/>
      <c r="D3728" s="195"/>
      <c r="E3728" s="195"/>
      <c r="F3728" s="196"/>
      <c r="G3728" s="197" t="str">
        <f t="shared" si="116"/>
        <v/>
      </c>
      <c r="H3728" s="203"/>
      <c r="I3728" s="97"/>
      <c r="J3728" s="3" t="b">
        <f t="shared" si="117"/>
        <v>0</v>
      </c>
      <c r="K3728" s="1" t="b">
        <f>IF(AND(B3728&lt;&gt;"",COUNTIF(Buildings!B:B,B3728)=0),TRUE,FALSE)</f>
        <v>0</v>
      </c>
    </row>
    <row r="3729" spans="1:11" s="3" customFormat="1" ht="16.5" customHeight="1">
      <c r="A3729" s="96"/>
      <c r="B3729" s="199"/>
      <c r="C3729" s="200"/>
      <c r="D3729" s="200"/>
      <c r="E3729" s="200"/>
      <c r="F3729" s="201"/>
      <c r="G3729" s="197" t="str">
        <f t="shared" si="116"/>
        <v/>
      </c>
      <c r="H3729" s="203"/>
      <c r="I3729" s="97"/>
      <c r="J3729" s="3" t="b">
        <f t="shared" si="117"/>
        <v>0</v>
      </c>
      <c r="K3729" s="1" t="b">
        <f>IF(AND(B3729&lt;&gt;"",COUNTIF(Buildings!B:B,B3729)=0),TRUE,FALSE)</f>
        <v>0</v>
      </c>
    </row>
    <row r="3730" spans="1:11" s="3" customFormat="1" ht="16.5" customHeight="1">
      <c r="A3730" s="96"/>
      <c r="B3730" s="194"/>
      <c r="C3730" s="195"/>
      <c r="D3730" s="195"/>
      <c r="E3730" s="195"/>
      <c r="F3730" s="196"/>
      <c r="G3730" s="197" t="str">
        <f t="shared" si="116"/>
        <v/>
      </c>
      <c r="H3730" s="203"/>
      <c r="I3730" s="97"/>
      <c r="J3730" s="3" t="b">
        <f t="shared" si="117"/>
        <v>0</v>
      </c>
      <c r="K3730" s="1" t="b">
        <f>IF(AND(B3730&lt;&gt;"",COUNTIF(Buildings!B:B,B3730)=0),TRUE,FALSE)</f>
        <v>0</v>
      </c>
    </row>
    <row r="3731" spans="1:11" s="3" customFormat="1" ht="16.5" customHeight="1">
      <c r="A3731" s="96"/>
      <c r="B3731" s="199"/>
      <c r="C3731" s="200"/>
      <c r="D3731" s="200"/>
      <c r="E3731" s="200"/>
      <c r="F3731" s="201"/>
      <c r="G3731" s="197" t="str">
        <f t="shared" si="116"/>
        <v/>
      </c>
      <c r="H3731" s="203"/>
      <c r="I3731" s="97"/>
      <c r="J3731" s="3" t="b">
        <f t="shared" si="117"/>
        <v>0</v>
      </c>
      <c r="K3731" s="1" t="b">
        <f>IF(AND(B3731&lt;&gt;"",COUNTIF(Buildings!B:B,B3731)=0),TRUE,FALSE)</f>
        <v>0</v>
      </c>
    </row>
    <row r="3732" spans="1:11" s="3" customFormat="1" ht="16.5" customHeight="1">
      <c r="A3732" s="96"/>
      <c r="B3732" s="194"/>
      <c r="C3732" s="195"/>
      <c r="D3732" s="195"/>
      <c r="E3732" s="195"/>
      <c r="F3732" s="196"/>
      <c r="G3732" s="197" t="str">
        <f t="shared" si="116"/>
        <v/>
      </c>
      <c r="H3732" s="203"/>
      <c r="I3732" s="97"/>
      <c r="J3732" s="3" t="b">
        <f t="shared" si="117"/>
        <v>0</v>
      </c>
      <c r="K3732" s="1" t="b">
        <f>IF(AND(B3732&lt;&gt;"",COUNTIF(Buildings!B:B,B3732)=0),TRUE,FALSE)</f>
        <v>0</v>
      </c>
    </row>
    <row r="3733" spans="1:11" s="3" customFormat="1" ht="16.5" customHeight="1">
      <c r="A3733" s="96"/>
      <c r="B3733" s="199"/>
      <c r="C3733" s="200"/>
      <c r="D3733" s="200"/>
      <c r="E3733" s="200"/>
      <c r="F3733" s="201"/>
      <c r="G3733" s="197" t="str">
        <f t="shared" si="116"/>
        <v/>
      </c>
      <c r="H3733" s="203"/>
      <c r="I3733" s="97"/>
      <c r="J3733" s="3" t="b">
        <f t="shared" si="117"/>
        <v>0</v>
      </c>
      <c r="K3733" s="1" t="b">
        <f>IF(AND(B3733&lt;&gt;"",COUNTIF(Buildings!B:B,B3733)=0),TRUE,FALSE)</f>
        <v>0</v>
      </c>
    </row>
    <row r="3734" spans="1:11" s="3" customFormat="1" ht="16.5" customHeight="1">
      <c r="A3734" s="96"/>
      <c r="B3734" s="194"/>
      <c r="C3734" s="195"/>
      <c r="D3734" s="195"/>
      <c r="E3734" s="195"/>
      <c r="F3734" s="196"/>
      <c r="G3734" s="197" t="str">
        <f t="shared" si="116"/>
        <v/>
      </c>
      <c r="H3734" s="203"/>
      <c r="I3734" s="97"/>
      <c r="J3734" s="3" t="b">
        <f t="shared" si="117"/>
        <v>0</v>
      </c>
      <c r="K3734" s="1" t="b">
        <f>IF(AND(B3734&lt;&gt;"",COUNTIF(Buildings!B:B,B3734)=0),TRUE,FALSE)</f>
        <v>0</v>
      </c>
    </row>
    <row r="3735" spans="1:11" s="3" customFormat="1" ht="16.5" customHeight="1">
      <c r="A3735" s="96"/>
      <c r="B3735" s="199"/>
      <c r="C3735" s="200"/>
      <c r="D3735" s="200"/>
      <c r="E3735" s="200"/>
      <c r="F3735" s="201"/>
      <c r="G3735" s="197" t="str">
        <f t="shared" si="116"/>
        <v/>
      </c>
      <c r="H3735" s="203"/>
      <c r="I3735" s="97"/>
      <c r="J3735" s="3" t="b">
        <f t="shared" si="117"/>
        <v>0</v>
      </c>
      <c r="K3735" s="1" t="b">
        <f>IF(AND(B3735&lt;&gt;"",COUNTIF(Buildings!B:B,B3735)=0),TRUE,FALSE)</f>
        <v>0</v>
      </c>
    </row>
    <row r="3736" spans="1:11" s="3" customFormat="1" ht="16.5" customHeight="1">
      <c r="A3736" s="96"/>
      <c r="B3736" s="194"/>
      <c r="C3736" s="195"/>
      <c r="D3736" s="195"/>
      <c r="E3736" s="195"/>
      <c r="F3736" s="196"/>
      <c r="G3736" s="197" t="str">
        <f t="shared" si="116"/>
        <v/>
      </c>
      <c r="H3736" s="203"/>
      <c r="I3736" s="97"/>
      <c r="J3736" s="3" t="b">
        <f t="shared" si="117"/>
        <v>0</v>
      </c>
      <c r="K3736" s="1" t="b">
        <f>IF(AND(B3736&lt;&gt;"",COUNTIF(Buildings!B:B,B3736)=0),TRUE,FALSE)</f>
        <v>0</v>
      </c>
    </row>
    <row r="3737" spans="1:11" s="3" customFormat="1" ht="16.5" customHeight="1">
      <c r="A3737" s="96"/>
      <c r="B3737" s="199"/>
      <c r="C3737" s="200"/>
      <c r="D3737" s="200"/>
      <c r="E3737" s="200"/>
      <c r="F3737" s="201"/>
      <c r="G3737" s="197" t="str">
        <f t="shared" si="116"/>
        <v/>
      </c>
      <c r="H3737" s="203"/>
      <c r="I3737" s="97"/>
      <c r="J3737" s="3" t="b">
        <f t="shared" si="117"/>
        <v>0</v>
      </c>
      <c r="K3737" s="1" t="b">
        <f>IF(AND(B3737&lt;&gt;"",COUNTIF(Buildings!B:B,B3737)=0),TRUE,FALSE)</f>
        <v>0</v>
      </c>
    </row>
    <row r="3738" spans="1:11" s="3" customFormat="1" ht="16.5" customHeight="1">
      <c r="A3738" s="96"/>
      <c r="B3738" s="194"/>
      <c r="C3738" s="195"/>
      <c r="D3738" s="195"/>
      <c r="E3738" s="195"/>
      <c r="F3738" s="196"/>
      <c r="G3738" s="197" t="str">
        <f t="shared" si="116"/>
        <v/>
      </c>
      <c r="H3738" s="203"/>
      <c r="I3738" s="97"/>
      <c r="J3738" s="3" t="b">
        <f t="shared" si="117"/>
        <v>0</v>
      </c>
      <c r="K3738" s="1" t="b">
        <f>IF(AND(B3738&lt;&gt;"",COUNTIF(Buildings!B:B,B3738)=0),TRUE,FALSE)</f>
        <v>0</v>
      </c>
    </row>
    <row r="3739" spans="1:11" s="3" customFormat="1" ht="16.5" customHeight="1">
      <c r="A3739" s="96"/>
      <c r="B3739" s="199"/>
      <c r="C3739" s="200"/>
      <c r="D3739" s="200"/>
      <c r="E3739" s="200"/>
      <c r="F3739" s="201"/>
      <c r="G3739" s="197" t="str">
        <f t="shared" si="116"/>
        <v/>
      </c>
      <c r="H3739" s="203"/>
      <c r="I3739" s="97"/>
      <c r="J3739" s="3" t="b">
        <f t="shared" si="117"/>
        <v>0</v>
      </c>
      <c r="K3739" s="1" t="b">
        <f>IF(AND(B3739&lt;&gt;"",COUNTIF(Buildings!B:B,B3739)=0),TRUE,FALSE)</f>
        <v>0</v>
      </c>
    </row>
    <row r="3740" spans="1:11" s="3" customFormat="1" ht="16.5" customHeight="1">
      <c r="A3740" s="96"/>
      <c r="B3740" s="194"/>
      <c r="C3740" s="195"/>
      <c r="D3740" s="195"/>
      <c r="E3740" s="195"/>
      <c r="F3740" s="196"/>
      <c r="G3740" s="197" t="str">
        <f t="shared" si="116"/>
        <v/>
      </c>
      <c r="H3740" s="203"/>
      <c r="I3740" s="97"/>
      <c r="J3740" s="3" t="b">
        <f t="shared" si="117"/>
        <v>0</v>
      </c>
      <c r="K3740" s="1" t="b">
        <f>IF(AND(B3740&lt;&gt;"",COUNTIF(Buildings!B:B,B3740)=0),TRUE,FALSE)</f>
        <v>0</v>
      </c>
    </row>
    <row r="3741" spans="1:11" s="3" customFormat="1" ht="16.5" customHeight="1">
      <c r="A3741" s="96"/>
      <c r="B3741" s="199"/>
      <c r="C3741" s="200"/>
      <c r="D3741" s="200"/>
      <c r="E3741" s="200"/>
      <c r="F3741" s="201"/>
      <c r="G3741" s="197" t="str">
        <f t="shared" si="116"/>
        <v/>
      </c>
      <c r="H3741" s="203"/>
      <c r="I3741" s="97"/>
      <c r="J3741" s="3" t="b">
        <f t="shared" si="117"/>
        <v>0</v>
      </c>
      <c r="K3741" s="1" t="b">
        <f>IF(AND(B3741&lt;&gt;"",COUNTIF(Buildings!B:B,B3741)=0),TRUE,FALSE)</f>
        <v>0</v>
      </c>
    </row>
    <row r="3742" spans="1:11" s="3" customFormat="1" ht="16.5" customHeight="1">
      <c r="A3742" s="96"/>
      <c r="B3742" s="194"/>
      <c r="C3742" s="195"/>
      <c r="D3742" s="195"/>
      <c r="E3742" s="195"/>
      <c r="F3742" s="196"/>
      <c r="G3742" s="197" t="str">
        <f t="shared" si="116"/>
        <v/>
      </c>
      <c r="H3742" s="203"/>
      <c r="I3742" s="97"/>
      <c r="J3742" s="3" t="b">
        <f t="shared" si="117"/>
        <v>0</v>
      </c>
      <c r="K3742" s="1" t="b">
        <f>IF(AND(B3742&lt;&gt;"",COUNTIF(Buildings!B:B,B3742)=0),TRUE,FALSE)</f>
        <v>0</v>
      </c>
    </row>
    <row r="3743" spans="1:11" s="3" customFormat="1" ht="16.5" customHeight="1">
      <c r="A3743" s="96"/>
      <c r="B3743" s="199"/>
      <c r="C3743" s="200"/>
      <c r="D3743" s="200"/>
      <c r="E3743" s="200"/>
      <c r="F3743" s="201"/>
      <c r="G3743" s="197" t="str">
        <f t="shared" si="116"/>
        <v/>
      </c>
      <c r="H3743" s="203"/>
      <c r="I3743" s="97"/>
      <c r="J3743" s="3" t="b">
        <f t="shared" si="117"/>
        <v>0</v>
      </c>
      <c r="K3743" s="1" t="b">
        <f>IF(AND(B3743&lt;&gt;"",COUNTIF(Buildings!B:B,B3743)=0),TRUE,FALSE)</f>
        <v>0</v>
      </c>
    </row>
    <row r="3744" spans="1:11" s="3" customFormat="1" ht="16.5" customHeight="1">
      <c r="A3744" s="96"/>
      <c r="B3744" s="194"/>
      <c r="C3744" s="195"/>
      <c r="D3744" s="195"/>
      <c r="E3744" s="195"/>
      <c r="F3744" s="196"/>
      <c r="G3744" s="197" t="str">
        <f t="shared" si="116"/>
        <v/>
      </c>
      <c r="H3744" s="203"/>
      <c r="I3744" s="97"/>
      <c r="J3744" s="3" t="b">
        <f t="shared" si="117"/>
        <v>0</v>
      </c>
      <c r="K3744" s="1" t="b">
        <f>IF(AND(B3744&lt;&gt;"",COUNTIF(Buildings!B:B,B3744)=0),TRUE,FALSE)</f>
        <v>0</v>
      </c>
    </row>
    <row r="3745" spans="1:11" s="3" customFormat="1" ht="16.5" customHeight="1">
      <c r="A3745" s="96"/>
      <c r="B3745" s="199"/>
      <c r="C3745" s="200"/>
      <c r="D3745" s="200"/>
      <c r="E3745" s="200"/>
      <c r="F3745" s="201"/>
      <c r="G3745" s="197" t="str">
        <f t="shared" si="116"/>
        <v/>
      </c>
      <c r="H3745" s="203"/>
      <c r="I3745" s="97"/>
      <c r="J3745" s="3" t="b">
        <f t="shared" si="117"/>
        <v>0</v>
      </c>
      <c r="K3745" s="1" t="b">
        <f>IF(AND(B3745&lt;&gt;"",COUNTIF(Buildings!B:B,B3745)=0),TRUE,FALSE)</f>
        <v>0</v>
      </c>
    </row>
    <row r="3746" spans="1:11" s="3" customFormat="1" ht="16.5" customHeight="1">
      <c r="A3746" s="96"/>
      <c r="B3746" s="194"/>
      <c r="C3746" s="195"/>
      <c r="D3746" s="195"/>
      <c r="E3746" s="195"/>
      <c r="F3746" s="196"/>
      <c r="G3746" s="197" t="str">
        <f t="shared" si="116"/>
        <v/>
      </c>
      <c r="H3746" s="203"/>
      <c r="I3746" s="97"/>
      <c r="J3746" s="3" t="b">
        <f t="shared" si="117"/>
        <v>0</v>
      </c>
      <c r="K3746" s="1" t="b">
        <f>IF(AND(B3746&lt;&gt;"",COUNTIF(Buildings!B:B,B3746)=0),TRUE,FALSE)</f>
        <v>0</v>
      </c>
    </row>
    <row r="3747" spans="1:11" s="3" customFormat="1" ht="16.5" customHeight="1">
      <c r="A3747" s="96"/>
      <c r="B3747" s="199"/>
      <c r="C3747" s="200"/>
      <c r="D3747" s="200"/>
      <c r="E3747" s="200"/>
      <c r="F3747" s="201"/>
      <c r="G3747" s="197" t="str">
        <f t="shared" si="116"/>
        <v/>
      </c>
      <c r="H3747" s="203"/>
      <c r="I3747" s="97"/>
      <c r="J3747" s="3" t="b">
        <f t="shared" si="117"/>
        <v>0</v>
      </c>
      <c r="K3747" s="1" t="b">
        <f>IF(AND(B3747&lt;&gt;"",COUNTIF(Buildings!B:B,B3747)=0),TRUE,FALSE)</f>
        <v>0</v>
      </c>
    </row>
    <row r="3748" spans="1:11" s="3" customFormat="1" ht="16.5" customHeight="1">
      <c r="A3748" s="96"/>
      <c r="B3748" s="194"/>
      <c r="C3748" s="195"/>
      <c r="D3748" s="195"/>
      <c r="E3748" s="195"/>
      <c r="F3748" s="196"/>
      <c r="G3748" s="197" t="str">
        <f t="shared" si="116"/>
        <v/>
      </c>
      <c r="H3748" s="203"/>
      <c r="I3748" s="97"/>
      <c r="J3748" s="3" t="b">
        <f t="shared" si="117"/>
        <v>0</v>
      </c>
      <c r="K3748" s="1" t="b">
        <f>IF(AND(B3748&lt;&gt;"",COUNTIF(Buildings!B:B,B3748)=0),TRUE,FALSE)</f>
        <v>0</v>
      </c>
    </row>
    <row r="3749" spans="1:11" s="3" customFormat="1" ht="16.5" customHeight="1">
      <c r="A3749" s="96"/>
      <c r="B3749" s="199"/>
      <c r="C3749" s="200"/>
      <c r="D3749" s="200"/>
      <c r="E3749" s="200"/>
      <c r="F3749" s="201"/>
      <c r="G3749" s="197" t="str">
        <f t="shared" si="116"/>
        <v/>
      </c>
      <c r="H3749" s="203"/>
      <c r="I3749" s="97"/>
      <c r="J3749" s="3" t="b">
        <f t="shared" si="117"/>
        <v>0</v>
      </c>
      <c r="K3749" s="1" t="b">
        <f>IF(AND(B3749&lt;&gt;"",COUNTIF(Buildings!B:B,B3749)=0),TRUE,FALSE)</f>
        <v>0</v>
      </c>
    </row>
    <row r="3750" spans="1:11" s="3" customFormat="1" ht="16.5" customHeight="1">
      <c r="A3750" s="96"/>
      <c r="B3750" s="194"/>
      <c r="C3750" s="195"/>
      <c r="D3750" s="195"/>
      <c r="E3750" s="195"/>
      <c r="F3750" s="196"/>
      <c r="G3750" s="197" t="str">
        <f t="shared" si="116"/>
        <v/>
      </c>
      <c r="H3750" s="203"/>
      <c r="I3750" s="97"/>
      <c r="J3750" s="3" t="b">
        <f t="shared" si="117"/>
        <v>0</v>
      </c>
      <c r="K3750" s="1" t="b">
        <f>IF(AND(B3750&lt;&gt;"",COUNTIF(Buildings!B:B,B3750)=0),TRUE,FALSE)</f>
        <v>0</v>
      </c>
    </row>
    <row r="3751" spans="1:11" s="3" customFormat="1" ht="16.5" customHeight="1">
      <c r="A3751" s="96"/>
      <c r="B3751" s="199"/>
      <c r="C3751" s="200"/>
      <c r="D3751" s="200"/>
      <c r="E3751" s="200"/>
      <c r="F3751" s="201"/>
      <c r="G3751" s="197" t="str">
        <f t="shared" si="116"/>
        <v/>
      </c>
      <c r="H3751" s="203"/>
      <c r="I3751" s="97"/>
      <c r="J3751" s="3" t="b">
        <f t="shared" si="117"/>
        <v>0</v>
      </c>
      <c r="K3751" s="1" t="b">
        <f>IF(AND(B3751&lt;&gt;"",COUNTIF(Buildings!B:B,B3751)=0),TRUE,FALSE)</f>
        <v>0</v>
      </c>
    </row>
    <row r="3752" spans="1:11" s="3" customFormat="1" ht="16.5" customHeight="1">
      <c r="A3752" s="96"/>
      <c r="B3752" s="194"/>
      <c r="C3752" s="195"/>
      <c r="D3752" s="195"/>
      <c r="E3752" s="195"/>
      <c r="F3752" s="196"/>
      <c r="G3752" s="197" t="str">
        <f t="shared" si="116"/>
        <v/>
      </c>
      <c r="H3752" s="203"/>
      <c r="I3752" s="97"/>
      <c r="J3752" s="3" t="b">
        <f t="shared" si="117"/>
        <v>0</v>
      </c>
      <c r="K3752" s="1" t="b">
        <f>IF(AND(B3752&lt;&gt;"",COUNTIF(Buildings!B:B,B3752)=0),TRUE,FALSE)</f>
        <v>0</v>
      </c>
    </row>
    <row r="3753" spans="1:11" s="3" customFormat="1" ht="16.5" customHeight="1">
      <c r="A3753" s="96"/>
      <c r="B3753" s="199"/>
      <c r="C3753" s="200"/>
      <c r="D3753" s="200"/>
      <c r="E3753" s="200"/>
      <c r="F3753" s="201"/>
      <c r="G3753" s="197" t="str">
        <f t="shared" si="116"/>
        <v/>
      </c>
      <c r="H3753" s="203"/>
      <c r="I3753" s="97"/>
      <c r="J3753" s="3" t="b">
        <f t="shared" si="117"/>
        <v>0</v>
      </c>
      <c r="K3753" s="1" t="b">
        <f>IF(AND(B3753&lt;&gt;"",COUNTIF(Buildings!B:B,B3753)=0),TRUE,FALSE)</f>
        <v>0</v>
      </c>
    </row>
    <row r="3754" spans="1:11" s="3" customFormat="1" ht="16.5" customHeight="1">
      <c r="A3754" s="96"/>
      <c r="B3754" s="194"/>
      <c r="C3754" s="195"/>
      <c r="D3754" s="195"/>
      <c r="E3754" s="195"/>
      <c r="F3754" s="196"/>
      <c r="G3754" s="197" t="str">
        <f t="shared" si="116"/>
        <v/>
      </c>
      <c r="H3754" s="203"/>
      <c r="I3754" s="97"/>
      <c r="J3754" s="3" t="b">
        <f t="shared" si="117"/>
        <v>0</v>
      </c>
      <c r="K3754" s="1" t="b">
        <f>IF(AND(B3754&lt;&gt;"",COUNTIF(Buildings!B:B,B3754)=0),TRUE,FALSE)</f>
        <v>0</v>
      </c>
    </row>
    <row r="3755" spans="1:11" s="3" customFormat="1" ht="16.5" customHeight="1">
      <c r="A3755" s="96"/>
      <c r="B3755" s="199"/>
      <c r="C3755" s="200"/>
      <c r="D3755" s="200"/>
      <c r="E3755" s="200"/>
      <c r="F3755" s="201"/>
      <c r="G3755" s="197" t="str">
        <f t="shared" si="116"/>
        <v/>
      </c>
      <c r="H3755" s="203"/>
      <c r="I3755" s="97"/>
      <c r="J3755" s="3" t="b">
        <f t="shared" si="117"/>
        <v>0</v>
      </c>
      <c r="K3755" s="1" t="b">
        <f>IF(AND(B3755&lt;&gt;"",COUNTIF(Buildings!B:B,B3755)=0),TRUE,FALSE)</f>
        <v>0</v>
      </c>
    </row>
    <row r="3756" spans="1:11" s="3" customFormat="1" ht="16.5" customHeight="1">
      <c r="A3756" s="96"/>
      <c r="B3756" s="194"/>
      <c r="C3756" s="195"/>
      <c r="D3756" s="195"/>
      <c r="E3756" s="195"/>
      <c r="F3756" s="196"/>
      <c r="G3756" s="197" t="str">
        <f t="shared" si="116"/>
        <v/>
      </c>
      <c r="H3756" s="203"/>
      <c r="I3756" s="97"/>
      <c r="J3756" s="3" t="b">
        <f t="shared" si="117"/>
        <v>0</v>
      </c>
      <c r="K3756" s="1" t="b">
        <f>IF(AND(B3756&lt;&gt;"",COUNTIF(Buildings!B:B,B3756)=0),TRUE,FALSE)</f>
        <v>0</v>
      </c>
    </row>
    <row r="3757" spans="1:11" s="3" customFormat="1" ht="16.5" customHeight="1">
      <c r="A3757" s="96"/>
      <c r="B3757" s="199"/>
      <c r="C3757" s="200"/>
      <c r="D3757" s="200"/>
      <c r="E3757" s="200"/>
      <c r="F3757" s="201"/>
      <c r="G3757" s="197" t="str">
        <f t="shared" si="116"/>
        <v/>
      </c>
      <c r="H3757" s="203"/>
      <c r="I3757" s="97"/>
      <c r="J3757" s="3" t="b">
        <f t="shared" si="117"/>
        <v>0</v>
      </c>
      <c r="K3757" s="1" t="b">
        <f>IF(AND(B3757&lt;&gt;"",COUNTIF(Buildings!B:B,B3757)=0),TRUE,FALSE)</f>
        <v>0</v>
      </c>
    </row>
    <row r="3758" spans="1:11" s="3" customFormat="1" ht="16.5" customHeight="1">
      <c r="A3758" s="96"/>
      <c r="B3758" s="194"/>
      <c r="C3758" s="195"/>
      <c r="D3758" s="195"/>
      <c r="E3758" s="195"/>
      <c r="F3758" s="196"/>
      <c r="G3758" s="197" t="str">
        <f t="shared" si="116"/>
        <v/>
      </c>
      <c r="H3758" s="203"/>
      <c r="I3758" s="97"/>
      <c r="J3758" s="3" t="b">
        <f t="shared" si="117"/>
        <v>0</v>
      </c>
      <c r="K3758" s="1" t="b">
        <f>IF(AND(B3758&lt;&gt;"",COUNTIF(Buildings!B:B,B3758)=0),TRUE,FALSE)</f>
        <v>0</v>
      </c>
    </row>
    <row r="3759" spans="1:11" s="3" customFormat="1" ht="16.5" customHeight="1">
      <c r="A3759" s="96"/>
      <c r="B3759" s="199"/>
      <c r="C3759" s="200"/>
      <c r="D3759" s="200"/>
      <c r="E3759" s="200"/>
      <c r="F3759" s="201"/>
      <c r="G3759" s="197" t="str">
        <f t="shared" si="116"/>
        <v/>
      </c>
      <c r="H3759" s="203"/>
      <c r="I3759" s="97"/>
      <c r="J3759" s="3" t="b">
        <f t="shared" si="117"/>
        <v>0</v>
      </c>
      <c r="K3759" s="1" t="b">
        <f>IF(AND(B3759&lt;&gt;"",COUNTIF(Buildings!B:B,B3759)=0),TRUE,FALSE)</f>
        <v>0</v>
      </c>
    </row>
    <row r="3760" spans="1:11" s="3" customFormat="1" ht="16.5" customHeight="1">
      <c r="A3760" s="96"/>
      <c r="B3760" s="194"/>
      <c r="C3760" s="195"/>
      <c r="D3760" s="195"/>
      <c r="E3760" s="195"/>
      <c r="F3760" s="196"/>
      <c r="G3760" s="197" t="str">
        <f t="shared" si="116"/>
        <v/>
      </c>
      <c r="H3760" s="203"/>
      <c r="I3760" s="97"/>
      <c r="J3760" s="3" t="b">
        <f t="shared" si="117"/>
        <v>0</v>
      </c>
      <c r="K3760" s="1" t="b">
        <f>IF(AND(B3760&lt;&gt;"",COUNTIF(Buildings!B:B,B3760)=0),TRUE,FALSE)</f>
        <v>0</v>
      </c>
    </row>
    <row r="3761" spans="1:11" s="3" customFormat="1" ht="16.5" customHeight="1">
      <c r="A3761" s="96"/>
      <c r="B3761" s="199"/>
      <c r="C3761" s="200"/>
      <c r="D3761" s="200"/>
      <c r="E3761" s="200"/>
      <c r="F3761" s="201"/>
      <c r="G3761" s="197" t="str">
        <f t="shared" si="116"/>
        <v/>
      </c>
      <c r="H3761" s="203"/>
      <c r="I3761" s="97"/>
      <c r="J3761" s="3" t="b">
        <f t="shared" si="117"/>
        <v>0</v>
      </c>
      <c r="K3761" s="1" t="b">
        <f>IF(AND(B3761&lt;&gt;"",COUNTIF(Buildings!B:B,B3761)=0),TRUE,FALSE)</f>
        <v>0</v>
      </c>
    </row>
    <row r="3762" spans="1:11" s="3" customFormat="1" ht="16.5" customHeight="1">
      <c r="A3762" s="96"/>
      <c r="B3762" s="194"/>
      <c r="C3762" s="195"/>
      <c r="D3762" s="195"/>
      <c r="E3762" s="195"/>
      <c r="F3762" s="196"/>
      <c r="G3762" s="197" t="str">
        <f t="shared" si="116"/>
        <v/>
      </c>
      <c r="H3762" s="203"/>
      <c r="I3762" s="97"/>
      <c r="J3762" s="3" t="b">
        <f t="shared" si="117"/>
        <v>0</v>
      </c>
      <c r="K3762" s="1" t="b">
        <f>IF(AND(B3762&lt;&gt;"",COUNTIF(Buildings!B:B,B3762)=0),TRUE,FALSE)</f>
        <v>0</v>
      </c>
    </row>
    <row r="3763" spans="1:11" s="3" customFormat="1" ht="16.5" customHeight="1">
      <c r="A3763" s="96"/>
      <c r="B3763" s="199"/>
      <c r="C3763" s="200"/>
      <c r="D3763" s="200"/>
      <c r="E3763" s="200"/>
      <c r="F3763" s="201"/>
      <c r="G3763" s="197" t="str">
        <f t="shared" si="116"/>
        <v/>
      </c>
      <c r="H3763" s="203"/>
      <c r="I3763" s="97"/>
      <c r="J3763" s="3" t="b">
        <f t="shared" si="117"/>
        <v>0</v>
      </c>
      <c r="K3763" s="1" t="b">
        <f>IF(AND(B3763&lt;&gt;"",COUNTIF(Buildings!B:B,B3763)=0),TRUE,FALSE)</f>
        <v>0</v>
      </c>
    </row>
    <row r="3764" spans="1:11" s="3" customFormat="1" ht="16.5" customHeight="1">
      <c r="A3764" s="96"/>
      <c r="B3764" s="194"/>
      <c r="C3764" s="195"/>
      <c r="D3764" s="195"/>
      <c r="E3764" s="195"/>
      <c r="F3764" s="196"/>
      <c r="G3764" s="197" t="str">
        <f t="shared" si="116"/>
        <v/>
      </c>
      <c r="H3764" s="203"/>
      <c r="I3764" s="97"/>
      <c r="J3764" s="3" t="b">
        <f t="shared" si="117"/>
        <v>0</v>
      </c>
      <c r="K3764" s="1" t="b">
        <f>IF(AND(B3764&lt;&gt;"",COUNTIF(Buildings!B:B,B3764)=0),TRUE,FALSE)</f>
        <v>0</v>
      </c>
    </row>
    <row r="3765" spans="1:11" s="3" customFormat="1" ht="16.5" customHeight="1">
      <c r="A3765" s="96"/>
      <c r="B3765" s="199"/>
      <c r="C3765" s="200"/>
      <c r="D3765" s="200"/>
      <c r="E3765" s="200"/>
      <c r="F3765" s="201"/>
      <c r="G3765" s="197" t="str">
        <f t="shared" si="116"/>
        <v/>
      </c>
      <c r="H3765" s="203"/>
      <c r="I3765" s="97"/>
      <c r="J3765" s="3" t="b">
        <f t="shared" si="117"/>
        <v>0</v>
      </c>
      <c r="K3765" s="1" t="b">
        <f>IF(AND(B3765&lt;&gt;"",COUNTIF(Buildings!B:B,B3765)=0),TRUE,FALSE)</f>
        <v>0</v>
      </c>
    </row>
    <row r="3766" spans="1:11" s="3" customFormat="1" ht="16.5" customHeight="1">
      <c r="A3766" s="96"/>
      <c r="B3766" s="194"/>
      <c r="C3766" s="195"/>
      <c r="D3766" s="195"/>
      <c r="E3766" s="195"/>
      <c r="F3766" s="196"/>
      <c r="G3766" s="197" t="str">
        <f t="shared" si="116"/>
        <v/>
      </c>
      <c r="H3766" s="203"/>
      <c r="I3766" s="97"/>
      <c r="J3766" s="3" t="b">
        <f t="shared" si="117"/>
        <v>0</v>
      </c>
      <c r="K3766" s="1" t="b">
        <f>IF(AND(B3766&lt;&gt;"",COUNTIF(Buildings!B:B,B3766)=0),TRUE,FALSE)</f>
        <v>0</v>
      </c>
    </row>
    <row r="3767" spans="1:11" s="3" customFormat="1" ht="16.5" customHeight="1">
      <c r="A3767" s="96"/>
      <c r="B3767" s="199"/>
      <c r="C3767" s="200"/>
      <c r="D3767" s="200"/>
      <c r="E3767" s="200"/>
      <c r="F3767" s="201"/>
      <c r="G3767" s="197" t="str">
        <f t="shared" si="116"/>
        <v/>
      </c>
      <c r="H3767" s="203"/>
      <c r="I3767" s="97"/>
      <c r="J3767" s="3" t="b">
        <f t="shared" si="117"/>
        <v>0</v>
      </c>
      <c r="K3767" s="1" t="b">
        <f>IF(AND(B3767&lt;&gt;"",COUNTIF(Buildings!B:B,B3767)=0),TRUE,FALSE)</f>
        <v>0</v>
      </c>
    </row>
    <row r="3768" spans="1:11" s="3" customFormat="1" ht="16.5" customHeight="1">
      <c r="A3768" s="96"/>
      <c r="B3768" s="194"/>
      <c r="C3768" s="195"/>
      <c r="D3768" s="195"/>
      <c r="E3768" s="195"/>
      <c r="F3768" s="196"/>
      <c r="G3768" s="197" t="str">
        <f t="shared" si="116"/>
        <v/>
      </c>
      <c r="H3768" s="203"/>
      <c r="I3768" s="97"/>
      <c r="J3768" s="3" t="b">
        <f t="shared" si="117"/>
        <v>0</v>
      </c>
      <c r="K3768" s="1" t="b">
        <f>IF(AND(B3768&lt;&gt;"",COUNTIF(Buildings!B:B,B3768)=0),TRUE,FALSE)</f>
        <v>0</v>
      </c>
    </row>
    <row r="3769" spans="1:11" s="3" customFormat="1" ht="16.5" customHeight="1">
      <c r="A3769" s="96"/>
      <c r="B3769" s="194"/>
      <c r="C3769" s="195"/>
      <c r="D3769" s="195"/>
      <c r="E3769" s="195"/>
      <c r="F3769" s="196"/>
      <c r="G3769" s="197" t="str">
        <f t="shared" si="116"/>
        <v/>
      </c>
      <c r="H3769" s="203"/>
      <c r="I3769" s="97"/>
      <c r="J3769" s="3" t="b">
        <f t="shared" si="117"/>
        <v>0</v>
      </c>
      <c r="K3769" s="1" t="b">
        <f>IF(AND(B3769&lt;&gt;"",COUNTIF(Buildings!B:B,B3769)=0),TRUE,FALSE)</f>
        <v>0</v>
      </c>
    </row>
    <row r="3770" spans="1:11" s="3" customFormat="1" ht="16.5" customHeight="1">
      <c r="A3770" s="96"/>
      <c r="B3770" s="199"/>
      <c r="C3770" s="200"/>
      <c r="D3770" s="200"/>
      <c r="E3770" s="200"/>
      <c r="F3770" s="201"/>
      <c r="G3770" s="197" t="str">
        <f t="shared" si="116"/>
        <v/>
      </c>
      <c r="H3770" s="203"/>
      <c r="I3770" s="97"/>
      <c r="J3770" s="3" t="b">
        <f t="shared" si="117"/>
        <v>0</v>
      </c>
      <c r="K3770" s="1" t="b">
        <f>IF(AND(B3770&lt;&gt;"",COUNTIF(Buildings!B:B,B3770)=0),TRUE,FALSE)</f>
        <v>0</v>
      </c>
    </row>
    <row r="3771" spans="1:11" s="3" customFormat="1" ht="16.5" customHeight="1">
      <c r="A3771" s="96"/>
      <c r="B3771" s="194"/>
      <c r="C3771" s="195"/>
      <c r="D3771" s="195"/>
      <c r="E3771" s="195"/>
      <c r="F3771" s="196"/>
      <c r="G3771" s="197" t="str">
        <f t="shared" si="116"/>
        <v/>
      </c>
      <c r="H3771" s="203"/>
      <c r="I3771" s="97"/>
      <c r="J3771" s="3" t="b">
        <f t="shared" si="117"/>
        <v>0</v>
      </c>
      <c r="K3771" s="1" t="b">
        <f>IF(AND(B3771&lt;&gt;"",COUNTIF(Buildings!B:B,B3771)=0),TRUE,FALSE)</f>
        <v>0</v>
      </c>
    </row>
    <row r="3772" spans="1:11" s="3" customFormat="1" ht="16.5" customHeight="1">
      <c r="A3772" s="96"/>
      <c r="B3772" s="199"/>
      <c r="C3772" s="200"/>
      <c r="D3772" s="200"/>
      <c r="E3772" s="200"/>
      <c r="F3772" s="201"/>
      <c r="G3772" s="197" t="str">
        <f t="shared" si="116"/>
        <v/>
      </c>
      <c r="H3772" s="203"/>
      <c r="I3772" s="97"/>
      <c r="J3772" s="3" t="b">
        <f t="shared" si="117"/>
        <v>0</v>
      </c>
      <c r="K3772" s="1" t="b">
        <f>IF(AND(B3772&lt;&gt;"",COUNTIF(Buildings!B:B,B3772)=0),TRUE,FALSE)</f>
        <v>0</v>
      </c>
    </row>
    <row r="3773" spans="1:11" s="3" customFormat="1" ht="16.5" customHeight="1">
      <c r="A3773" s="96"/>
      <c r="B3773" s="194"/>
      <c r="C3773" s="195"/>
      <c r="D3773" s="195"/>
      <c r="E3773" s="195"/>
      <c r="F3773" s="196"/>
      <c r="G3773" s="197" t="str">
        <f t="shared" si="116"/>
        <v/>
      </c>
      <c r="H3773" s="203"/>
      <c r="I3773" s="97"/>
      <c r="J3773" s="3" t="b">
        <f t="shared" si="117"/>
        <v>0</v>
      </c>
      <c r="K3773" s="1" t="b">
        <f>IF(AND(B3773&lt;&gt;"",COUNTIF(Buildings!B:B,B3773)=0),TRUE,FALSE)</f>
        <v>0</v>
      </c>
    </row>
    <row r="3774" spans="1:11" s="3" customFormat="1" ht="16.5" customHeight="1">
      <c r="A3774" s="96"/>
      <c r="B3774" s="199"/>
      <c r="C3774" s="200"/>
      <c r="D3774" s="200"/>
      <c r="E3774" s="200"/>
      <c r="F3774" s="201"/>
      <c r="G3774" s="197" t="str">
        <f t="shared" si="116"/>
        <v/>
      </c>
      <c r="H3774" s="203"/>
      <c r="I3774" s="97"/>
      <c r="J3774" s="3" t="b">
        <f t="shared" si="117"/>
        <v>0</v>
      </c>
      <c r="K3774" s="1" t="b">
        <f>IF(AND(B3774&lt;&gt;"",COUNTIF(Buildings!B:B,B3774)=0),TRUE,FALSE)</f>
        <v>0</v>
      </c>
    </row>
    <row r="3775" spans="1:11" s="3" customFormat="1" ht="16.5" customHeight="1">
      <c r="A3775" s="96"/>
      <c r="B3775" s="194"/>
      <c r="C3775" s="195"/>
      <c r="D3775" s="195"/>
      <c r="E3775" s="195"/>
      <c r="F3775" s="196"/>
      <c r="G3775" s="197" t="str">
        <f t="shared" si="116"/>
        <v/>
      </c>
      <c r="H3775" s="203"/>
      <c r="I3775" s="97"/>
      <c r="J3775" s="3" t="b">
        <f t="shared" si="117"/>
        <v>0</v>
      </c>
      <c r="K3775" s="1" t="b">
        <f>IF(AND(B3775&lt;&gt;"",COUNTIF(Buildings!B:B,B3775)=0),TRUE,FALSE)</f>
        <v>0</v>
      </c>
    </row>
    <row r="3776" spans="1:11" s="3" customFormat="1" ht="16.5" customHeight="1">
      <c r="A3776" s="96"/>
      <c r="B3776" s="199"/>
      <c r="C3776" s="200"/>
      <c r="D3776" s="200"/>
      <c r="E3776" s="200"/>
      <c r="F3776" s="201"/>
      <c r="G3776" s="197" t="str">
        <f t="shared" si="116"/>
        <v/>
      </c>
      <c r="H3776" s="203"/>
      <c r="I3776" s="97"/>
      <c r="J3776" s="3" t="b">
        <f t="shared" si="117"/>
        <v>0</v>
      </c>
      <c r="K3776" s="1" t="b">
        <f>IF(AND(B3776&lt;&gt;"",COUNTIF(Buildings!B:B,B3776)=0),TRUE,FALSE)</f>
        <v>0</v>
      </c>
    </row>
    <row r="3777" spans="1:11" s="3" customFormat="1" ht="16.5" customHeight="1">
      <c r="A3777" s="96"/>
      <c r="B3777" s="194"/>
      <c r="C3777" s="195"/>
      <c r="D3777" s="195"/>
      <c r="E3777" s="195"/>
      <c r="F3777" s="196"/>
      <c r="G3777" s="197" t="str">
        <f t="shared" si="116"/>
        <v/>
      </c>
      <c r="H3777" s="203"/>
      <c r="I3777" s="97"/>
      <c r="J3777" s="3" t="b">
        <f t="shared" si="117"/>
        <v>0</v>
      </c>
      <c r="K3777" s="1" t="b">
        <f>IF(AND(B3777&lt;&gt;"",COUNTIF(Buildings!B:B,B3777)=0),TRUE,FALSE)</f>
        <v>0</v>
      </c>
    </row>
    <row r="3778" spans="1:11" s="3" customFormat="1" ht="16.5" customHeight="1">
      <c r="A3778" s="96"/>
      <c r="B3778" s="199"/>
      <c r="C3778" s="200"/>
      <c r="D3778" s="200"/>
      <c r="E3778" s="200"/>
      <c r="F3778" s="201"/>
      <c r="G3778" s="197" t="str">
        <f t="shared" si="116"/>
        <v/>
      </c>
      <c r="H3778" s="203"/>
      <c r="I3778" s="97"/>
      <c r="J3778" s="3" t="b">
        <f t="shared" si="117"/>
        <v>0</v>
      </c>
      <c r="K3778" s="1" t="b">
        <f>IF(AND(B3778&lt;&gt;"",COUNTIF(Buildings!B:B,B3778)=0),TRUE,FALSE)</f>
        <v>0</v>
      </c>
    </row>
    <row r="3779" spans="1:11" s="3" customFormat="1" ht="16.5" customHeight="1">
      <c r="A3779" s="96"/>
      <c r="B3779" s="194"/>
      <c r="C3779" s="195"/>
      <c r="D3779" s="195"/>
      <c r="E3779" s="195"/>
      <c r="F3779" s="196"/>
      <c r="G3779" s="197" t="str">
        <f t="shared" si="116"/>
        <v/>
      </c>
      <c r="H3779" s="203"/>
      <c r="I3779" s="97"/>
      <c r="J3779" s="3" t="b">
        <f t="shared" si="117"/>
        <v>0</v>
      </c>
      <c r="K3779" s="1" t="b">
        <f>IF(AND(B3779&lt;&gt;"",COUNTIF(Buildings!B:B,B3779)=0),TRUE,FALSE)</f>
        <v>0</v>
      </c>
    </row>
    <row r="3780" spans="1:11" s="3" customFormat="1" ht="16.5" customHeight="1">
      <c r="A3780" s="96"/>
      <c r="B3780" s="199"/>
      <c r="C3780" s="200"/>
      <c r="D3780" s="200"/>
      <c r="E3780" s="200"/>
      <c r="F3780" s="201"/>
      <c r="G3780" s="197" t="str">
        <f t="shared" ref="G3780:G3843" si="118">IF(F3780="","",F3780)</f>
        <v/>
      </c>
      <c r="H3780" s="203"/>
      <c r="I3780" s="97"/>
      <c r="J3780" s="3" t="b">
        <f t="shared" ref="J3780:J3843" si="119">IF(F3780=G3780,FALSE,TRUE)</f>
        <v>0</v>
      </c>
      <c r="K3780" s="1" t="b">
        <f>IF(AND(B3780&lt;&gt;"",COUNTIF(Buildings!B:B,B3780)=0),TRUE,FALSE)</f>
        <v>0</v>
      </c>
    </row>
    <row r="3781" spans="1:11" s="3" customFormat="1" ht="16.5" customHeight="1">
      <c r="A3781" s="96"/>
      <c r="B3781" s="194"/>
      <c r="C3781" s="195"/>
      <c r="D3781" s="195"/>
      <c r="E3781" s="195"/>
      <c r="F3781" s="196"/>
      <c r="G3781" s="197" t="str">
        <f t="shared" si="118"/>
        <v/>
      </c>
      <c r="H3781" s="203"/>
      <c r="I3781" s="97"/>
      <c r="J3781" s="3" t="b">
        <f t="shared" si="119"/>
        <v>0</v>
      </c>
      <c r="K3781" s="1" t="b">
        <f>IF(AND(B3781&lt;&gt;"",COUNTIF(Buildings!B:B,B3781)=0),TRUE,FALSE)</f>
        <v>0</v>
      </c>
    </row>
    <row r="3782" spans="1:11" s="3" customFormat="1" ht="16.5" customHeight="1">
      <c r="A3782" s="96"/>
      <c r="B3782" s="199"/>
      <c r="C3782" s="200"/>
      <c r="D3782" s="200"/>
      <c r="E3782" s="200"/>
      <c r="F3782" s="201"/>
      <c r="G3782" s="197" t="str">
        <f t="shared" si="118"/>
        <v/>
      </c>
      <c r="H3782" s="203"/>
      <c r="I3782" s="97"/>
      <c r="J3782" s="3" t="b">
        <f t="shared" si="119"/>
        <v>0</v>
      </c>
      <c r="K3782" s="1" t="b">
        <f>IF(AND(B3782&lt;&gt;"",COUNTIF(Buildings!B:B,B3782)=0),TRUE,FALSE)</f>
        <v>0</v>
      </c>
    </row>
    <row r="3783" spans="1:11" s="3" customFormat="1" ht="16.5" customHeight="1">
      <c r="A3783" s="96"/>
      <c r="B3783" s="194"/>
      <c r="C3783" s="195"/>
      <c r="D3783" s="195"/>
      <c r="E3783" s="195"/>
      <c r="F3783" s="196"/>
      <c r="G3783" s="197" t="str">
        <f t="shared" si="118"/>
        <v/>
      </c>
      <c r="H3783" s="203"/>
      <c r="I3783" s="97"/>
      <c r="J3783" s="3" t="b">
        <f t="shared" si="119"/>
        <v>0</v>
      </c>
      <c r="K3783" s="1" t="b">
        <f>IF(AND(B3783&lt;&gt;"",COUNTIF(Buildings!B:B,B3783)=0),TRUE,FALSE)</f>
        <v>0</v>
      </c>
    </row>
    <row r="3784" spans="1:11" s="3" customFormat="1" ht="16.5" customHeight="1">
      <c r="A3784" s="96"/>
      <c r="B3784" s="199"/>
      <c r="C3784" s="200"/>
      <c r="D3784" s="200"/>
      <c r="E3784" s="200"/>
      <c r="F3784" s="201"/>
      <c r="G3784" s="197" t="str">
        <f t="shared" si="118"/>
        <v/>
      </c>
      <c r="H3784" s="203"/>
      <c r="I3784" s="97"/>
      <c r="J3784" s="3" t="b">
        <f t="shared" si="119"/>
        <v>0</v>
      </c>
      <c r="K3784" s="1" t="b">
        <f>IF(AND(B3784&lt;&gt;"",COUNTIF(Buildings!B:B,B3784)=0),TRUE,FALSE)</f>
        <v>0</v>
      </c>
    </row>
    <row r="3785" spans="1:11" s="3" customFormat="1" ht="16.5" customHeight="1">
      <c r="A3785" s="96"/>
      <c r="B3785" s="194"/>
      <c r="C3785" s="195"/>
      <c r="D3785" s="195"/>
      <c r="E3785" s="195"/>
      <c r="F3785" s="196"/>
      <c r="G3785" s="197" t="str">
        <f t="shared" si="118"/>
        <v/>
      </c>
      <c r="H3785" s="203"/>
      <c r="I3785" s="97"/>
      <c r="J3785" s="3" t="b">
        <f t="shared" si="119"/>
        <v>0</v>
      </c>
      <c r="K3785" s="1" t="b">
        <f>IF(AND(B3785&lt;&gt;"",COUNTIF(Buildings!B:B,B3785)=0),TRUE,FALSE)</f>
        <v>0</v>
      </c>
    </row>
    <row r="3786" spans="1:11" s="3" customFormat="1" ht="16.5" customHeight="1">
      <c r="A3786" s="96"/>
      <c r="B3786" s="199"/>
      <c r="C3786" s="200"/>
      <c r="D3786" s="200"/>
      <c r="E3786" s="200"/>
      <c r="F3786" s="201"/>
      <c r="G3786" s="197" t="str">
        <f t="shared" si="118"/>
        <v/>
      </c>
      <c r="H3786" s="203"/>
      <c r="I3786" s="97"/>
      <c r="J3786" s="3" t="b">
        <f t="shared" si="119"/>
        <v>0</v>
      </c>
      <c r="K3786" s="1" t="b">
        <f>IF(AND(B3786&lt;&gt;"",COUNTIF(Buildings!B:B,B3786)=0),TRUE,FALSE)</f>
        <v>0</v>
      </c>
    </row>
    <row r="3787" spans="1:11" s="3" customFormat="1" ht="16.5" customHeight="1">
      <c r="A3787" s="96"/>
      <c r="B3787" s="194"/>
      <c r="C3787" s="195"/>
      <c r="D3787" s="195"/>
      <c r="E3787" s="195"/>
      <c r="F3787" s="196"/>
      <c r="G3787" s="197" t="str">
        <f t="shared" si="118"/>
        <v/>
      </c>
      <c r="H3787" s="203"/>
      <c r="I3787" s="97"/>
      <c r="J3787" s="3" t="b">
        <f t="shared" si="119"/>
        <v>0</v>
      </c>
      <c r="K3787" s="1" t="b">
        <f>IF(AND(B3787&lt;&gt;"",COUNTIF(Buildings!B:B,B3787)=0),TRUE,FALSE)</f>
        <v>0</v>
      </c>
    </row>
    <row r="3788" spans="1:11" s="3" customFormat="1" ht="16.5" customHeight="1">
      <c r="A3788" s="96"/>
      <c r="B3788" s="199"/>
      <c r="C3788" s="200"/>
      <c r="D3788" s="200"/>
      <c r="E3788" s="200"/>
      <c r="F3788" s="201"/>
      <c r="G3788" s="197" t="str">
        <f t="shared" si="118"/>
        <v/>
      </c>
      <c r="H3788" s="203"/>
      <c r="I3788" s="97"/>
      <c r="J3788" s="3" t="b">
        <f t="shared" si="119"/>
        <v>0</v>
      </c>
      <c r="K3788" s="1" t="b">
        <f>IF(AND(B3788&lt;&gt;"",COUNTIF(Buildings!B:B,B3788)=0),TRUE,FALSE)</f>
        <v>0</v>
      </c>
    </row>
    <row r="3789" spans="1:11" s="3" customFormat="1" ht="16.5" customHeight="1">
      <c r="A3789" s="96"/>
      <c r="B3789" s="194"/>
      <c r="C3789" s="195"/>
      <c r="D3789" s="195"/>
      <c r="E3789" s="195"/>
      <c r="F3789" s="196"/>
      <c r="G3789" s="197" t="str">
        <f t="shared" si="118"/>
        <v/>
      </c>
      <c r="H3789" s="203"/>
      <c r="I3789" s="97"/>
      <c r="J3789" s="3" t="b">
        <f t="shared" si="119"/>
        <v>0</v>
      </c>
      <c r="K3789" s="1" t="b">
        <f>IF(AND(B3789&lt;&gt;"",COUNTIF(Buildings!B:B,B3789)=0),TRUE,FALSE)</f>
        <v>0</v>
      </c>
    </row>
    <row r="3790" spans="1:11" s="3" customFormat="1" ht="16.5" customHeight="1">
      <c r="A3790" s="96"/>
      <c r="B3790" s="199"/>
      <c r="C3790" s="200"/>
      <c r="D3790" s="200"/>
      <c r="E3790" s="200"/>
      <c r="F3790" s="201"/>
      <c r="G3790" s="197" t="str">
        <f t="shared" si="118"/>
        <v/>
      </c>
      <c r="H3790" s="203"/>
      <c r="I3790" s="97"/>
      <c r="J3790" s="3" t="b">
        <f t="shared" si="119"/>
        <v>0</v>
      </c>
      <c r="K3790" s="1" t="b">
        <f>IF(AND(B3790&lt;&gt;"",COUNTIF(Buildings!B:B,B3790)=0),TRUE,FALSE)</f>
        <v>0</v>
      </c>
    </row>
    <row r="3791" spans="1:11" s="3" customFormat="1" ht="16.5" customHeight="1">
      <c r="A3791" s="96"/>
      <c r="B3791" s="194"/>
      <c r="C3791" s="195"/>
      <c r="D3791" s="195"/>
      <c r="E3791" s="195"/>
      <c r="F3791" s="196"/>
      <c r="G3791" s="197" t="str">
        <f t="shared" si="118"/>
        <v/>
      </c>
      <c r="H3791" s="203"/>
      <c r="I3791" s="97"/>
      <c r="J3791" s="3" t="b">
        <f t="shared" si="119"/>
        <v>0</v>
      </c>
      <c r="K3791" s="1" t="b">
        <f>IF(AND(B3791&lt;&gt;"",COUNTIF(Buildings!B:B,B3791)=0),TRUE,FALSE)</f>
        <v>0</v>
      </c>
    </row>
    <row r="3792" spans="1:11" s="3" customFormat="1" ht="16.5" customHeight="1">
      <c r="A3792" s="96"/>
      <c r="B3792" s="199"/>
      <c r="C3792" s="200"/>
      <c r="D3792" s="200"/>
      <c r="E3792" s="200"/>
      <c r="F3792" s="201"/>
      <c r="G3792" s="197" t="str">
        <f t="shared" si="118"/>
        <v/>
      </c>
      <c r="H3792" s="203"/>
      <c r="I3792" s="97"/>
      <c r="J3792" s="3" t="b">
        <f t="shared" si="119"/>
        <v>0</v>
      </c>
      <c r="K3792" s="1" t="b">
        <f>IF(AND(B3792&lt;&gt;"",COUNTIF(Buildings!B:B,B3792)=0),TRUE,FALSE)</f>
        <v>0</v>
      </c>
    </row>
    <row r="3793" spans="1:11" s="3" customFormat="1" ht="16.5" customHeight="1">
      <c r="A3793" s="96"/>
      <c r="B3793" s="194"/>
      <c r="C3793" s="195"/>
      <c r="D3793" s="195"/>
      <c r="E3793" s="195"/>
      <c r="F3793" s="196"/>
      <c r="G3793" s="197" t="str">
        <f t="shared" si="118"/>
        <v/>
      </c>
      <c r="H3793" s="203"/>
      <c r="I3793" s="97"/>
      <c r="J3793" s="3" t="b">
        <f t="shared" si="119"/>
        <v>0</v>
      </c>
      <c r="K3793" s="1" t="b">
        <f>IF(AND(B3793&lt;&gt;"",COUNTIF(Buildings!B:B,B3793)=0),TRUE,FALSE)</f>
        <v>0</v>
      </c>
    </row>
    <row r="3794" spans="1:11" s="3" customFormat="1" ht="16.5" customHeight="1">
      <c r="A3794" s="96"/>
      <c r="B3794" s="199"/>
      <c r="C3794" s="200"/>
      <c r="D3794" s="200"/>
      <c r="E3794" s="200"/>
      <c r="F3794" s="201"/>
      <c r="G3794" s="197" t="str">
        <f t="shared" si="118"/>
        <v/>
      </c>
      <c r="H3794" s="203"/>
      <c r="I3794" s="97"/>
      <c r="J3794" s="3" t="b">
        <f t="shared" si="119"/>
        <v>0</v>
      </c>
      <c r="K3794" s="1" t="b">
        <f>IF(AND(B3794&lt;&gt;"",COUNTIF(Buildings!B:B,B3794)=0),TRUE,FALSE)</f>
        <v>0</v>
      </c>
    </row>
    <row r="3795" spans="1:11" s="3" customFormat="1" ht="16.5" customHeight="1">
      <c r="A3795" s="96"/>
      <c r="B3795" s="194"/>
      <c r="C3795" s="195"/>
      <c r="D3795" s="195"/>
      <c r="E3795" s="195"/>
      <c r="F3795" s="196"/>
      <c r="G3795" s="197" t="str">
        <f t="shared" si="118"/>
        <v/>
      </c>
      <c r="H3795" s="203"/>
      <c r="I3795" s="97"/>
      <c r="J3795" s="3" t="b">
        <f t="shared" si="119"/>
        <v>0</v>
      </c>
      <c r="K3795" s="1" t="b">
        <f>IF(AND(B3795&lt;&gt;"",COUNTIF(Buildings!B:B,B3795)=0),TRUE,FALSE)</f>
        <v>0</v>
      </c>
    </row>
    <row r="3796" spans="1:11" s="3" customFormat="1" ht="16.5" customHeight="1">
      <c r="A3796" s="96"/>
      <c r="B3796" s="199"/>
      <c r="C3796" s="200"/>
      <c r="D3796" s="200"/>
      <c r="E3796" s="200"/>
      <c r="F3796" s="201"/>
      <c r="G3796" s="197" t="str">
        <f t="shared" si="118"/>
        <v/>
      </c>
      <c r="H3796" s="203"/>
      <c r="I3796" s="97"/>
      <c r="J3796" s="3" t="b">
        <f t="shared" si="119"/>
        <v>0</v>
      </c>
      <c r="K3796" s="1" t="b">
        <f>IF(AND(B3796&lt;&gt;"",COUNTIF(Buildings!B:B,B3796)=0),TRUE,FALSE)</f>
        <v>0</v>
      </c>
    </row>
    <row r="3797" spans="1:11" s="3" customFormat="1" ht="16.5" customHeight="1">
      <c r="A3797" s="96"/>
      <c r="B3797" s="194"/>
      <c r="C3797" s="195"/>
      <c r="D3797" s="195"/>
      <c r="E3797" s="195"/>
      <c r="F3797" s="196"/>
      <c r="G3797" s="197" t="str">
        <f t="shared" si="118"/>
        <v/>
      </c>
      <c r="H3797" s="203"/>
      <c r="I3797" s="97"/>
      <c r="J3797" s="3" t="b">
        <f t="shared" si="119"/>
        <v>0</v>
      </c>
      <c r="K3797" s="1" t="b">
        <f>IF(AND(B3797&lt;&gt;"",COUNTIF(Buildings!B:B,B3797)=0),TRUE,FALSE)</f>
        <v>0</v>
      </c>
    </row>
    <row r="3798" spans="1:11" s="3" customFormat="1" ht="16.5" customHeight="1">
      <c r="A3798" s="96"/>
      <c r="B3798" s="199"/>
      <c r="C3798" s="200"/>
      <c r="D3798" s="200"/>
      <c r="E3798" s="200"/>
      <c r="F3798" s="201"/>
      <c r="G3798" s="197" t="str">
        <f t="shared" si="118"/>
        <v/>
      </c>
      <c r="H3798" s="203"/>
      <c r="I3798" s="97"/>
      <c r="J3798" s="3" t="b">
        <f t="shared" si="119"/>
        <v>0</v>
      </c>
      <c r="K3798" s="1" t="b">
        <f>IF(AND(B3798&lt;&gt;"",COUNTIF(Buildings!B:B,B3798)=0),TRUE,FALSE)</f>
        <v>0</v>
      </c>
    </row>
    <row r="3799" spans="1:11" s="3" customFormat="1" ht="16.5" customHeight="1">
      <c r="A3799" s="96"/>
      <c r="B3799" s="194"/>
      <c r="C3799" s="195"/>
      <c r="D3799" s="195"/>
      <c r="E3799" s="195"/>
      <c r="F3799" s="196"/>
      <c r="G3799" s="197" t="str">
        <f t="shared" si="118"/>
        <v/>
      </c>
      <c r="H3799" s="203"/>
      <c r="I3799" s="97"/>
      <c r="J3799" s="3" t="b">
        <f t="shared" si="119"/>
        <v>0</v>
      </c>
      <c r="K3799" s="1" t="b">
        <f>IF(AND(B3799&lt;&gt;"",COUNTIF(Buildings!B:B,B3799)=0),TRUE,FALSE)</f>
        <v>0</v>
      </c>
    </row>
    <row r="3800" spans="1:11" s="3" customFormat="1" ht="16.5" customHeight="1">
      <c r="A3800" s="96"/>
      <c r="B3800" s="199"/>
      <c r="C3800" s="200"/>
      <c r="D3800" s="200"/>
      <c r="E3800" s="200"/>
      <c r="F3800" s="201"/>
      <c r="G3800" s="197" t="str">
        <f t="shared" si="118"/>
        <v/>
      </c>
      <c r="H3800" s="203"/>
      <c r="I3800" s="97"/>
      <c r="J3800" s="3" t="b">
        <f t="shared" si="119"/>
        <v>0</v>
      </c>
      <c r="K3800" s="1" t="b">
        <f>IF(AND(B3800&lt;&gt;"",COUNTIF(Buildings!B:B,B3800)=0),TRUE,FALSE)</f>
        <v>0</v>
      </c>
    </row>
    <row r="3801" spans="1:11" s="3" customFormat="1" ht="16.5" customHeight="1">
      <c r="A3801" s="96"/>
      <c r="B3801" s="194"/>
      <c r="C3801" s="195"/>
      <c r="D3801" s="195"/>
      <c r="E3801" s="195"/>
      <c r="F3801" s="196"/>
      <c r="G3801" s="197" t="str">
        <f t="shared" si="118"/>
        <v/>
      </c>
      <c r="H3801" s="203"/>
      <c r="I3801" s="97"/>
      <c r="J3801" s="3" t="b">
        <f t="shared" si="119"/>
        <v>0</v>
      </c>
      <c r="K3801" s="1" t="b">
        <f>IF(AND(B3801&lt;&gt;"",COUNTIF(Buildings!B:B,B3801)=0),TRUE,FALSE)</f>
        <v>0</v>
      </c>
    </row>
    <row r="3802" spans="1:11" s="3" customFormat="1" ht="16.5" customHeight="1">
      <c r="A3802" s="96"/>
      <c r="B3802" s="199"/>
      <c r="C3802" s="200"/>
      <c r="D3802" s="200"/>
      <c r="E3802" s="200"/>
      <c r="F3802" s="201"/>
      <c r="G3802" s="197" t="str">
        <f t="shared" si="118"/>
        <v/>
      </c>
      <c r="H3802" s="203"/>
      <c r="I3802" s="97"/>
      <c r="J3802" s="3" t="b">
        <f t="shared" si="119"/>
        <v>0</v>
      </c>
      <c r="K3802" s="1" t="b">
        <f>IF(AND(B3802&lt;&gt;"",COUNTIF(Buildings!B:B,B3802)=0),TRUE,FALSE)</f>
        <v>0</v>
      </c>
    </row>
    <row r="3803" spans="1:11" s="3" customFormat="1" ht="16.5" customHeight="1">
      <c r="A3803" s="96"/>
      <c r="B3803" s="194"/>
      <c r="C3803" s="195"/>
      <c r="D3803" s="195"/>
      <c r="E3803" s="195"/>
      <c r="F3803" s="196"/>
      <c r="G3803" s="197" t="str">
        <f t="shared" si="118"/>
        <v/>
      </c>
      <c r="H3803" s="203"/>
      <c r="I3803" s="97"/>
      <c r="J3803" s="3" t="b">
        <f t="shared" si="119"/>
        <v>0</v>
      </c>
      <c r="K3803" s="1" t="b">
        <f>IF(AND(B3803&lt;&gt;"",COUNTIF(Buildings!B:B,B3803)=0),TRUE,FALSE)</f>
        <v>0</v>
      </c>
    </row>
    <row r="3804" spans="1:11" s="3" customFormat="1" ht="16.5" customHeight="1">
      <c r="A3804" s="96"/>
      <c r="B3804" s="199"/>
      <c r="C3804" s="200"/>
      <c r="D3804" s="200"/>
      <c r="E3804" s="200"/>
      <c r="F3804" s="201"/>
      <c r="G3804" s="197" t="str">
        <f t="shared" si="118"/>
        <v/>
      </c>
      <c r="H3804" s="203"/>
      <c r="I3804" s="97"/>
      <c r="J3804" s="3" t="b">
        <f t="shared" si="119"/>
        <v>0</v>
      </c>
      <c r="K3804" s="1" t="b">
        <f>IF(AND(B3804&lt;&gt;"",COUNTIF(Buildings!B:B,B3804)=0),TRUE,FALSE)</f>
        <v>0</v>
      </c>
    </row>
    <row r="3805" spans="1:11" s="3" customFormat="1" ht="16.5" customHeight="1">
      <c r="A3805" s="96"/>
      <c r="B3805" s="194"/>
      <c r="C3805" s="195"/>
      <c r="D3805" s="195"/>
      <c r="E3805" s="195"/>
      <c r="F3805" s="196"/>
      <c r="G3805" s="197" t="str">
        <f t="shared" si="118"/>
        <v/>
      </c>
      <c r="H3805" s="203"/>
      <c r="I3805" s="97"/>
      <c r="J3805" s="3" t="b">
        <f t="shared" si="119"/>
        <v>0</v>
      </c>
      <c r="K3805" s="1" t="b">
        <f>IF(AND(B3805&lt;&gt;"",COUNTIF(Buildings!B:B,B3805)=0),TRUE,FALSE)</f>
        <v>0</v>
      </c>
    </row>
    <row r="3806" spans="1:11" s="3" customFormat="1" ht="16.5" customHeight="1">
      <c r="A3806" s="96"/>
      <c r="B3806" s="199"/>
      <c r="C3806" s="200"/>
      <c r="D3806" s="200"/>
      <c r="E3806" s="200"/>
      <c r="F3806" s="201"/>
      <c r="G3806" s="197" t="str">
        <f t="shared" si="118"/>
        <v/>
      </c>
      <c r="H3806" s="203"/>
      <c r="I3806" s="97"/>
      <c r="J3806" s="3" t="b">
        <f t="shared" si="119"/>
        <v>0</v>
      </c>
      <c r="K3806" s="1" t="b">
        <f>IF(AND(B3806&lt;&gt;"",COUNTIF(Buildings!B:B,B3806)=0),TRUE,FALSE)</f>
        <v>0</v>
      </c>
    </row>
    <row r="3807" spans="1:11" s="3" customFormat="1" ht="16.5" customHeight="1">
      <c r="A3807" s="96"/>
      <c r="B3807" s="194"/>
      <c r="C3807" s="195"/>
      <c r="D3807" s="195"/>
      <c r="E3807" s="195"/>
      <c r="F3807" s="196"/>
      <c r="G3807" s="197" t="str">
        <f t="shared" si="118"/>
        <v/>
      </c>
      <c r="H3807" s="203"/>
      <c r="I3807" s="97"/>
      <c r="J3807" s="3" t="b">
        <f t="shared" si="119"/>
        <v>0</v>
      </c>
      <c r="K3807" s="1" t="b">
        <f>IF(AND(B3807&lt;&gt;"",COUNTIF(Buildings!B:B,B3807)=0),TRUE,FALSE)</f>
        <v>0</v>
      </c>
    </row>
    <row r="3808" spans="1:11" s="3" customFormat="1" ht="16.5" customHeight="1">
      <c r="A3808" s="96"/>
      <c r="B3808" s="199"/>
      <c r="C3808" s="200"/>
      <c r="D3808" s="200"/>
      <c r="E3808" s="200"/>
      <c r="F3808" s="201"/>
      <c r="G3808" s="197" t="str">
        <f t="shared" si="118"/>
        <v/>
      </c>
      <c r="H3808" s="203"/>
      <c r="I3808" s="97"/>
      <c r="J3808" s="3" t="b">
        <f t="shared" si="119"/>
        <v>0</v>
      </c>
      <c r="K3808" s="1" t="b">
        <f>IF(AND(B3808&lt;&gt;"",COUNTIF(Buildings!B:B,B3808)=0),TRUE,FALSE)</f>
        <v>0</v>
      </c>
    </row>
    <row r="3809" spans="1:11" s="3" customFormat="1" ht="16.5" customHeight="1">
      <c r="A3809" s="96"/>
      <c r="B3809" s="194"/>
      <c r="C3809" s="195"/>
      <c r="D3809" s="195"/>
      <c r="E3809" s="195"/>
      <c r="F3809" s="196"/>
      <c r="G3809" s="197" t="str">
        <f t="shared" si="118"/>
        <v/>
      </c>
      <c r="H3809" s="203"/>
      <c r="I3809" s="97"/>
      <c r="J3809" s="3" t="b">
        <f t="shared" si="119"/>
        <v>0</v>
      </c>
      <c r="K3809" s="1" t="b">
        <f>IF(AND(B3809&lt;&gt;"",COUNTIF(Buildings!B:B,B3809)=0),TRUE,FALSE)</f>
        <v>0</v>
      </c>
    </row>
    <row r="3810" spans="1:11" s="3" customFormat="1" ht="16.5" customHeight="1">
      <c r="A3810" s="96"/>
      <c r="B3810" s="199"/>
      <c r="C3810" s="200"/>
      <c r="D3810" s="200"/>
      <c r="E3810" s="200"/>
      <c r="F3810" s="201"/>
      <c r="G3810" s="197" t="str">
        <f t="shared" si="118"/>
        <v/>
      </c>
      <c r="H3810" s="203"/>
      <c r="I3810" s="97"/>
      <c r="J3810" s="3" t="b">
        <f t="shared" si="119"/>
        <v>0</v>
      </c>
      <c r="K3810" s="1" t="b">
        <f>IF(AND(B3810&lt;&gt;"",COUNTIF(Buildings!B:B,B3810)=0),TRUE,FALSE)</f>
        <v>0</v>
      </c>
    </row>
    <row r="3811" spans="1:11" s="3" customFormat="1" ht="16.5" customHeight="1">
      <c r="A3811" s="96"/>
      <c r="B3811" s="194"/>
      <c r="C3811" s="195"/>
      <c r="D3811" s="195"/>
      <c r="E3811" s="195"/>
      <c r="F3811" s="196"/>
      <c r="G3811" s="197" t="str">
        <f t="shared" si="118"/>
        <v/>
      </c>
      <c r="H3811" s="203"/>
      <c r="I3811" s="97"/>
      <c r="J3811" s="3" t="b">
        <f t="shared" si="119"/>
        <v>0</v>
      </c>
      <c r="K3811" s="1" t="b">
        <f>IF(AND(B3811&lt;&gt;"",COUNTIF(Buildings!B:B,B3811)=0),TRUE,FALSE)</f>
        <v>0</v>
      </c>
    </row>
    <row r="3812" spans="1:11" s="3" customFormat="1" ht="16.5" customHeight="1">
      <c r="A3812" s="96"/>
      <c r="B3812" s="199"/>
      <c r="C3812" s="200"/>
      <c r="D3812" s="200"/>
      <c r="E3812" s="200"/>
      <c r="F3812" s="201"/>
      <c r="G3812" s="197" t="str">
        <f t="shared" si="118"/>
        <v/>
      </c>
      <c r="H3812" s="203"/>
      <c r="I3812" s="97"/>
      <c r="J3812" s="3" t="b">
        <f t="shared" si="119"/>
        <v>0</v>
      </c>
      <c r="K3812" s="1" t="b">
        <f>IF(AND(B3812&lt;&gt;"",COUNTIF(Buildings!B:B,B3812)=0),TRUE,FALSE)</f>
        <v>0</v>
      </c>
    </row>
    <row r="3813" spans="1:11" s="3" customFormat="1" ht="16.5" customHeight="1">
      <c r="A3813" s="96"/>
      <c r="B3813" s="194"/>
      <c r="C3813" s="195"/>
      <c r="D3813" s="195"/>
      <c r="E3813" s="195"/>
      <c r="F3813" s="196"/>
      <c r="G3813" s="197" t="str">
        <f t="shared" si="118"/>
        <v/>
      </c>
      <c r="H3813" s="203"/>
      <c r="I3813" s="97"/>
      <c r="J3813" s="3" t="b">
        <f t="shared" si="119"/>
        <v>0</v>
      </c>
      <c r="K3813" s="1" t="b">
        <f>IF(AND(B3813&lt;&gt;"",COUNTIF(Buildings!B:B,B3813)=0),TRUE,FALSE)</f>
        <v>0</v>
      </c>
    </row>
    <row r="3814" spans="1:11" s="3" customFormat="1" ht="16.5" customHeight="1">
      <c r="A3814" s="96"/>
      <c r="B3814" s="199"/>
      <c r="C3814" s="200"/>
      <c r="D3814" s="200"/>
      <c r="E3814" s="200"/>
      <c r="F3814" s="201"/>
      <c r="G3814" s="197" t="str">
        <f t="shared" si="118"/>
        <v/>
      </c>
      <c r="H3814" s="203"/>
      <c r="I3814" s="97"/>
      <c r="J3814" s="3" t="b">
        <f t="shared" si="119"/>
        <v>0</v>
      </c>
      <c r="K3814" s="1" t="b">
        <f>IF(AND(B3814&lt;&gt;"",COUNTIF(Buildings!B:B,B3814)=0),TRUE,FALSE)</f>
        <v>0</v>
      </c>
    </row>
    <row r="3815" spans="1:11" s="3" customFormat="1" ht="16.5" customHeight="1">
      <c r="A3815" s="96"/>
      <c r="B3815" s="194"/>
      <c r="C3815" s="195"/>
      <c r="D3815" s="195"/>
      <c r="E3815" s="195"/>
      <c r="F3815" s="196"/>
      <c r="G3815" s="197" t="str">
        <f t="shared" si="118"/>
        <v/>
      </c>
      <c r="H3815" s="203"/>
      <c r="I3815" s="97"/>
      <c r="J3815" s="3" t="b">
        <f t="shared" si="119"/>
        <v>0</v>
      </c>
      <c r="K3815" s="1" t="b">
        <f>IF(AND(B3815&lt;&gt;"",COUNTIF(Buildings!B:B,B3815)=0),TRUE,FALSE)</f>
        <v>0</v>
      </c>
    </row>
    <row r="3816" spans="1:11" s="3" customFormat="1" ht="16.5" customHeight="1">
      <c r="A3816" s="96"/>
      <c r="B3816" s="199"/>
      <c r="C3816" s="200"/>
      <c r="D3816" s="200"/>
      <c r="E3816" s="200"/>
      <c r="F3816" s="201"/>
      <c r="G3816" s="197" t="str">
        <f t="shared" si="118"/>
        <v/>
      </c>
      <c r="H3816" s="203"/>
      <c r="I3816" s="97"/>
      <c r="J3816" s="3" t="b">
        <f t="shared" si="119"/>
        <v>0</v>
      </c>
      <c r="K3816" s="1" t="b">
        <f>IF(AND(B3816&lt;&gt;"",COUNTIF(Buildings!B:B,B3816)=0),TRUE,FALSE)</f>
        <v>0</v>
      </c>
    </row>
    <row r="3817" spans="1:11" s="3" customFormat="1" ht="16.5" customHeight="1">
      <c r="A3817" s="96"/>
      <c r="B3817" s="194"/>
      <c r="C3817" s="195"/>
      <c r="D3817" s="195"/>
      <c r="E3817" s="195"/>
      <c r="F3817" s="196"/>
      <c r="G3817" s="197" t="str">
        <f t="shared" si="118"/>
        <v/>
      </c>
      <c r="H3817" s="203"/>
      <c r="I3817" s="97"/>
      <c r="J3817" s="3" t="b">
        <f t="shared" si="119"/>
        <v>0</v>
      </c>
      <c r="K3817" s="1" t="b">
        <f>IF(AND(B3817&lt;&gt;"",COUNTIF(Buildings!B:B,B3817)=0),TRUE,FALSE)</f>
        <v>0</v>
      </c>
    </row>
    <row r="3818" spans="1:11" s="3" customFormat="1" ht="16.5" customHeight="1">
      <c r="A3818" s="96"/>
      <c r="B3818" s="199"/>
      <c r="C3818" s="200"/>
      <c r="D3818" s="200"/>
      <c r="E3818" s="200"/>
      <c r="F3818" s="201"/>
      <c r="G3818" s="197" t="str">
        <f t="shared" si="118"/>
        <v/>
      </c>
      <c r="H3818" s="203"/>
      <c r="I3818" s="97"/>
      <c r="J3818" s="3" t="b">
        <f t="shared" si="119"/>
        <v>0</v>
      </c>
      <c r="K3818" s="1" t="b">
        <f>IF(AND(B3818&lt;&gt;"",COUNTIF(Buildings!B:B,B3818)=0),TRUE,FALSE)</f>
        <v>0</v>
      </c>
    </row>
    <row r="3819" spans="1:11" s="3" customFormat="1" ht="16.5" customHeight="1">
      <c r="A3819" s="96"/>
      <c r="B3819" s="194"/>
      <c r="C3819" s="195"/>
      <c r="D3819" s="195"/>
      <c r="E3819" s="195"/>
      <c r="F3819" s="196"/>
      <c r="G3819" s="197" t="str">
        <f t="shared" si="118"/>
        <v/>
      </c>
      <c r="H3819" s="203"/>
      <c r="I3819" s="97"/>
      <c r="J3819" s="3" t="b">
        <f t="shared" si="119"/>
        <v>0</v>
      </c>
      <c r="K3819" s="1" t="b">
        <f>IF(AND(B3819&lt;&gt;"",COUNTIF(Buildings!B:B,B3819)=0),TRUE,FALSE)</f>
        <v>0</v>
      </c>
    </row>
    <row r="3820" spans="1:11" s="3" customFormat="1" ht="16.5" customHeight="1">
      <c r="A3820" s="96"/>
      <c r="B3820" s="199"/>
      <c r="C3820" s="200"/>
      <c r="D3820" s="200"/>
      <c r="E3820" s="200"/>
      <c r="F3820" s="201"/>
      <c r="G3820" s="197" t="str">
        <f t="shared" si="118"/>
        <v/>
      </c>
      <c r="H3820" s="203"/>
      <c r="I3820" s="97"/>
      <c r="J3820" s="3" t="b">
        <f t="shared" si="119"/>
        <v>0</v>
      </c>
      <c r="K3820" s="1" t="b">
        <f>IF(AND(B3820&lt;&gt;"",COUNTIF(Buildings!B:B,B3820)=0),TRUE,FALSE)</f>
        <v>0</v>
      </c>
    </row>
    <row r="3821" spans="1:11" s="3" customFormat="1" ht="16.5" customHeight="1">
      <c r="A3821" s="96"/>
      <c r="B3821" s="194"/>
      <c r="C3821" s="195"/>
      <c r="D3821" s="195"/>
      <c r="E3821" s="195"/>
      <c r="F3821" s="196"/>
      <c r="G3821" s="197" t="str">
        <f t="shared" si="118"/>
        <v/>
      </c>
      <c r="H3821" s="203"/>
      <c r="I3821" s="97"/>
      <c r="J3821" s="3" t="b">
        <f t="shared" si="119"/>
        <v>0</v>
      </c>
      <c r="K3821" s="1" t="b">
        <f>IF(AND(B3821&lt;&gt;"",COUNTIF(Buildings!B:B,B3821)=0),TRUE,FALSE)</f>
        <v>0</v>
      </c>
    </row>
    <row r="3822" spans="1:11" s="3" customFormat="1" ht="16.5" customHeight="1">
      <c r="A3822" s="96"/>
      <c r="B3822" s="199"/>
      <c r="C3822" s="200"/>
      <c r="D3822" s="200"/>
      <c r="E3822" s="200"/>
      <c r="F3822" s="201"/>
      <c r="G3822" s="197" t="str">
        <f t="shared" si="118"/>
        <v/>
      </c>
      <c r="H3822" s="203"/>
      <c r="I3822" s="97"/>
      <c r="J3822" s="3" t="b">
        <f t="shared" si="119"/>
        <v>0</v>
      </c>
      <c r="K3822" s="1" t="b">
        <f>IF(AND(B3822&lt;&gt;"",COUNTIF(Buildings!B:B,B3822)=0),TRUE,FALSE)</f>
        <v>0</v>
      </c>
    </row>
    <row r="3823" spans="1:11" s="3" customFormat="1" ht="16.5" customHeight="1">
      <c r="A3823" s="96"/>
      <c r="B3823" s="194"/>
      <c r="C3823" s="195"/>
      <c r="D3823" s="195"/>
      <c r="E3823" s="195"/>
      <c r="F3823" s="196"/>
      <c r="G3823" s="197" t="str">
        <f t="shared" si="118"/>
        <v/>
      </c>
      <c r="H3823" s="203"/>
      <c r="I3823" s="97"/>
      <c r="J3823" s="3" t="b">
        <f t="shared" si="119"/>
        <v>0</v>
      </c>
      <c r="K3823" s="1" t="b">
        <f>IF(AND(B3823&lt;&gt;"",COUNTIF(Buildings!B:B,B3823)=0),TRUE,FALSE)</f>
        <v>0</v>
      </c>
    </row>
    <row r="3824" spans="1:11" s="3" customFormat="1" ht="16.5" customHeight="1">
      <c r="A3824" s="96"/>
      <c r="B3824" s="199"/>
      <c r="C3824" s="200"/>
      <c r="D3824" s="200"/>
      <c r="E3824" s="200"/>
      <c r="F3824" s="201"/>
      <c r="G3824" s="197" t="str">
        <f t="shared" si="118"/>
        <v/>
      </c>
      <c r="H3824" s="203"/>
      <c r="I3824" s="97"/>
      <c r="J3824" s="3" t="b">
        <f t="shared" si="119"/>
        <v>0</v>
      </c>
      <c r="K3824" s="1" t="b">
        <f>IF(AND(B3824&lt;&gt;"",COUNTIF(Buildings!B:B,B3824)=0),TRUE,FALSE)</f>
        <v>0</v>
      </c>
    </row>
    <row r="3825" spans="1:11" s="3" customFormat="1" ht="16.5" customHeight="1">
      <c r="A3825" s="96"/>
      <c r="B3825" s="194"/>
      <c r="C3825" s="195"/>
      <c r="D3825" s="195"/>
      <c r="E3825" s="195"/>
      <c r="F3825" s="196"/>
      <c r="G3825" s="197" t="str">
        <f t="shared" si="118"/>
        <v/>
      </c>
      <c r="H3825" s="203"/>
      <c r="I3825" s="97"/>
      <c r="J3825" s="3" t="b">
        <f t="shared" si="119"/>
        <v>0</v>
      </c>
      <c r="K3825" s="1" t="b">
        <f>IF(AND(B3825&lt;&gt;"",COUNTIF(Buildings!B:B,B3825)=0),TRUE,FALSE)</f>
        <v>0</v>
      </c>
    </row>
    <row r="3826" spans="1:11" s="3" customFormat="1" ht="16.5" customHeight="1">
      <c r="A3826" s="96"/>
      <c r="B3826" s="199"/>
      <c r="C3826" s="200"/>
      <c r="D3826" s="200"/>
      <c r="E3826" s="200"/>
      <c r="F3826" s="201"/>
      <c r="G3826" s="197" t="str">
        <f t="shared" si="118"/>
        <v/>
      </c>
      <c r="H3826" s="203"/>
      <c r="I3826" s="97"/>
      <c r="J3826" s="3" t="b">
        <f t="shared" si="119"/>
        <v>0</v>
      </c>
      <c r="K3826" s="1" t="b">
        <f>IF(AND(B3826&lt;&gt;"",COUNTIF(Buildings!B:B,B3826)=0),TRUE,FALSE)</f>
        <v>0</v>
      </c>
    </row>
    <row r="3827" spans="1:11" s="3" customFormat="1" ht="16.5" customHeight="1">
      <c r="A3827" s="96"/>
      <c r="B3827" s="194"/>
      <c r="C3827" s="195"/>
      <c r="D3827" s="195"/>
      <c r="E3827" s="195"/>
      <c r="F3827" s="196"/>
      <c r="G3827" s="197" t="str">
        <f t="shared" si="118"/>
        <v/>
      </c>
      <c r="H3827" s="203"/>
      <c r="I3827" s="97"/>
      <c r="J3827" s="3" t="b">
        <f t="shared" si="119"/>
        <v>0</v>
      </c>
      <c r="K3827" s="1" t="b">
        <f>IF(AND(B3827&lt;&gt;"",COUNTIF(Buildings!B:B,B3827)=0),TRUE,FALSE)</f>
        <v>0</v>
      </c>
    </row>
    <row r="3828" spans="1:11" s="3" customFormat="1" ht="16.5" customHeight="1">
      <c r="A3828" s="96"/>
      <c r="B3828" s="199"/>
      <c r="C3828" s="200"/>
      <c r="D3828" s="200"/>
      <c r="E3828" s="200"/>
      <c r="F3828" s="201"/>
      <c r="G3828" s="197" t="str">
        <f t="shared" si="118"/>
        <v/>
      </c>
      <c r="H3828" s="203"/>
      <c r="I3828" s="97"/>
      <c r="J3828" s="3" t="b">
        <f t="shared" si="119"/>
        <v>0</v>
      </c>
      <c r="K3828" s="1" t="b">
        <f>IF(AND(B3828&lt;&gt;"",COUNTIF(Buildings!B:B,B3828)=0),TRUE,FALSE)</f>
        <v>0</v>
      </c>
    </row>
    <row r="3829" spans="1:11" s="3" customFormat="1" ht="16.5" customHeight="1">
      <c r="A3829" s="96"/>
      <c r="B3829" s="194"/>
      <c r="C3829" s="195"/>
      <c r="D3829" s="195"/>
      <c r="E3829" s="195"/>
      <c r="F3829" s="196"/>
      <c r="G3829" s="197" t="str">
        <f t="shared" si="118"/>
        <v/>
      </c>
      <c r="H3829" s="203"/>
      <c r="I3829" s="97"/>
      <c r="J3829" s="3" t="b">
        <f t="shared" si="119"/>
        <v>0</v>
      </c>
      <c r="K3829" s="1" t="b">
        <f>IF(AND(B3829&lt;&gt;"",COUNTIF(Buildings!B:B,B3829)=0),TRUE,FALSE)</f>
        <v>0</v>
      </c>
    </row>
    <row r="3830" spans="1:11" s="3" customFormat="1" ht="16.5" customHeight="1">
      <c r="A3830" s="96"/>
      <c r="B3830" s="199"/>
      <c r="C3830" s="200"/>
      <c r="D3830" s="200"/>
      <c r="E3830" s="200"/>
      <c r="F3830" s="201"/>
      <c r="G3830" s="197" t="str">
        <f t="shared" si="118"/>
        <v/>
      </c>
      <c r="H3830" s="203"/>
      <c r="I3830" s="97"/>
      <c r="J3830" s="3" t="b">
        <f t="shared" si="119"/>
        <v>0</v>
      </c>
      <c r="K3830" s="1" t="b">
        <f>IF(AND(B3830&lt;&gt;"",COUNTIF(Buildings!B:B,B3830)=0),TRUE,FALSE)</f>
        <v>0</v>
      </c>
    </row>
    <row r="3831" spans="1:11" s="3" customFormat="1" ht="16.5" customHeight="1">
      <c r="A3831" s="96"/>
      <c r="B3831" s="194"/>
      <c r="C3831" s="195"/>
      <c r="D3831" s="195"/>
      <c r="E3831" s="195"/>
      <c r="F3831" s="196"/>
      <c r="G3831" s="197" t="str">
        <f t="shared" si="118"/>
        <v/>
      </c>
      <c r="H3831" s="203"/>
      <c r="I3831" s="97"/>
      <c r="J3831" s="3" t="b">
        <f t="shared" si="119"/>
        <v>0</v>
      </c>
      <c r="K3831" s="1" t="b">
        <f>IF(AND(B3831&lt;&gt;"",COUNTIF(Buildings!B:B,B3831)=0),TRUE,FALSE)</f>
        <v>0</v>
      </c>
    </row>
    <row r="3832" spans="1:11" s="3" customFormat="1" ht="16.5" customHeight="1">
      <c r="A3832" s="96"/>
      <c r="B3832" s="199"/>
      <c r="C3832" s="200"/>
      <c r="D3832" s="200"/>
      <c r="E3832" s="200"/>
      <c r="F3832" s="201"/>
      <c r="G3832" s="197" t="str">
        <f t="shared" si="118"/>
        <v/>
      </c>
      <c r="H3832" s="203"/>
      <c r="I3832" s="97"/>
      <c r="J3832" s="3" t="b">
        <f t="shared" si="119"/>
        <v>0</v>
      </c>
      <c r="K3832" s="1" t="b">
        <f>IF(AND(B3832&lt;&gt;"",COUNTIF(Buildings!B:B,B3832)=0),TRUE,FALSE)</f>
        <v>0</v>
      </c>
    </row>
    <row r="3833" spans="1:11" s="3" customFormat="1" ht="16.5" customHeight="1">
      <c r="A3833" s="96"/>
      <c r="B3833" s="194"/>
      <c r="C3833" s="195"/>
      <c r="D3833" s="195"/>
      <c r="E3833" s="195"/>
      <c r="F3833" s="196"/>
      <c r="G3833" s="197" t="str">
        <f t="shared" si="118"/>
        <v/>
      </c>
      <c r="H3833" s="203"/>
      <c r="I3833" s="97"/>
      <c r="J3833" s="3" t="b">
        <f t="shared" si="119"/>
        <v>0</v>
      </c>
      <c r="K3833" s="1" t="b">
        <f>IF(AND(B3833&lt;&gt;"",COUNTIF(Buildings!B:B,B3833)=0),TRUE,FALSE)</f>
        <v>0</v>
      </c>
    </row>
    <row r="3834" spans="1:11" s="3" customFormat="1" ht="16.5" customHeight="1">
      <c r="A3834" s="96"/>
      <c r="B3834" s="199"/>
      <c r="C3834" s="200"/>
      <c r="D3834" s="200"/>
      <c r="E3834" s="200"/>
      <c r="F3834" s="201"/>
      <c r="G3834" s="197" t="str">
        <f t="shared" si="118"/>
        <v/>
      </c>
      <c r="H3834" s="203"/>
      <c r="I3834" s="97"/>
      <c r="J3834" s="3" t="b">
        <f t="shared" si="119"/>
        <v>0</v>
      </c>
      <c r="K3834" s="1" t="b">
        <f>IF(AND(B3834&lt;&gt;"",COUNTIF(Buildings!B:B,B3834)=0),TRUE,FALSE)</f>
        <v>0</v>
      </c>
    </row>
    <row r="3835" spans="1:11" s="3" customFormat="1" ht="16.5" customHeight="1">
      <c r="A3835" s="96"/>
      <c r="B3835" s="194"/>
      <c r="C3835" s="195"/>
      <c r="D3835" s="195"/>
      <c r="E3835" s="195"/>
      <c r="F3835" s="196"/>
      <c r="G3835" s="197" t="str">
        <f t="shared" si="118"/>
        <v/>
      </c>
      <c r="H3835" s="203"/>
      <c r="I3835" s="97"/>
      <c r="J3835" s="3" t="b">
        <f t="shared" si="119"/>
        <v>0</v>
      </c>
      <c r="K3835" s="1" t="b">
        <f>IF(AND(B3835&lt;&gt;"",COUNTIF(Buildings!B:B,B3835)=0),TRUE,FALSE)</f>
        <v>0</v>
      </c>
    </row>
    <row r="3836" spans="1:11" s="3" customFormat="1" ht="16.5" customHeight="1">
      <c r="A3836" s="96"/>
      <c r="B3836" s="199"/>
      <c r="C3836" s="200"/>
      <c r="D3836" s="200"/>
      <c r="E3836" s="200"/>
      <c r="F3836" s="201"/>
      <c r="G3836" s="197" t="str">
        <f t="shared" si="118"/>
        <v/>
      </c>
      <c r="H3836" s="203"/>
      <c r="I3836" s="97"/>
      <c r="J3836" s="3" t="b">
        <f t="shared" si="119"/>
        <v>0</v>
      </c>
      <c r="K3836" s="1" t="b">
        <f>IF(AND(B3836&lt;&gt;"",COUNTIF(Buildings!B:B,B3836)=0),TRUE,FALSE)</f>
        <v>0</v>
      </c>
    </row>
    <row r="3837" spans="1:11" s="3" customFormat="1" ht="16.5" customHeight="1">
      <c r="A3837" s="96"/>
      <c r="B3837" s="194"/>
      <c r="C3837" s="195"/>
      <c r="D3837" s="195"/>
      <c r="E3837" s="195"/>
      <c r="F3837" s="196"/>
      <c r="G3837" s="197" t="str">
        <f t="shared" si="118"/>
        <v/>
      </c>
      <c r="H3837" s="203"/>
      <c r="I3837" s="97"/>
      <c r="J3837" s="3" t="b">
        <f t="shared" si="119"/>
        <v>0</v>
      </c>
      <c r="K3837" s="1" t="b">
        <f>IF(AND(B3837&lt;&gt;"",COUNTIF(Buildings!B:B,B3837)=0),TRUE,FALSE)</f>
        <v>0</v>
      </c>
    </row>
    <row r="3838" spans="1:11" s="3" customFormat="1" ht="16.5" customHeight="1">
      <c r="A3838" s="96"/>
      <c r="B3838" s="199"/>
      <c r="C3838" s="200"/>
      <c r="D3838" s="200"/>
      <c r="E3838" s="200"/>
      <c r="F3838" s="201"/>
      <c r="G3838" s="197" t="str">
        <f t="shared" si="118"/>
        <v/>
      </c>
      <c r="H3838" s="203"/>
      <c r="I3838" s="97"/>
      <c r="J3838" s="3" t="b">
        <f t="shared" si="119"/>
        <v>0</v>
      </c>
      <c r="K3838" s="1" t="b">
        <f>IF(AND(B3838&lt;&gt;"",COUNTIF(Buildings!B:B,B3838)=0),TRUE,FALSE)</f>
        <v>0</v>
      </c>
    </row>
    <row r="3839" spans="1:11" s="3" customFormat="1" ht="16.5" customHeight="1">
      <c r="A3839" s="96"/>
      <c r="B3839" s="194"/>
      <c r="C3839" s="195"/>
      <c r="D3839" s="195"/>
      <c r="E3839" s="195"/>
      <c r="F3839" s="196"/>
      <c r="G3839" s="197" t="str">
        <f t="shared" si="118"/>
        <v/>
      </c>
      <c r="H3839" s="203"/>
      <c r="I3839" s="97"/>
      <c r="J3839" s="3" t="b">
        <f t="shared" si="119"/>
        <v>0</v>
      </c>
      <c r="K3839" s="1" t="b">
        <f>IF(AND(B3839&lt;&gt;"",COUNTIF(Buildings!B:B,B3839)=0),TRUE,FALSE)</f>
        <v>0</v>
      </c>
    </row>
    <row r="3840" spans="1:11" s="3" customFormat="1" ht="16.5" customHeight="1">
      <c r="A3840" s="96"/>
      <c r="B3840" s="199"/>
      <c r="C3840" s="200"/>
      <c r="D3840" s="200"/>
      <c r="E3840" s="200"/>
      <c r="F3840" s="201"/>
      <c r="G3840" s="197" t="str">
        <f t="shared" si="118"/>
        <v/>
      </c>
      <c r="H3840" s="203"/>
      <c r="I3840" s="97"/>
      <c r="J3840" s="3" t="b">
        <f t="shared" si="119"/>
        <v>0</v>
      </c>
      <c r="K3840" s="1" t="b">
        <f>IF(AND(B3840&lt;&gt;"",COUNTIF(Buildings!B:B,B3840)=0),TRUE,FALSE)</f>
        <v>0</v>
      </c>
    </row>
    <row r="3841" spans="1:11" s="3" customFormat="1" ht="16.5" customHeight="1">
      <c r="A3841" s="96"/>
      <c r="B3841" s="194"/>
      <c r="C3841" s="195"/>
      <c r="D3841" s="195"/>
      <c r="E3841" s="195"/>
      <c r="F3841" s="196"/>
      <c r="G3841" s="197" t="str">
        <f t="shared" si="118"/>
        <v/>
      </c>
      <c r="H3841" s="203"/>
      <c r="I3841" s="97"/>
      <c r="J3841" s="3" t="b">
        <f t="shared" si="119"/>
        <v>0</v>
      </c>
      <c r="K3841" s="1" t="b">
        <f>IF(AND(B3841&lt;&gt;"",COUNTIF(Buildings!B:B,B3841)=0),TRUE,FALSE)</f>
        <v>0</v>
      </c>
    </row>
    <row r="3842" spans="1:11" s="3" customFormat="1" ht="16.5" customHeight="1">
      <c r="A3842" s="96"/>
      <c r="B3842" s="199"/>
      <c r="C3842" s="200"/>
      <c r="D3842" s="200"/>
      <c r="E3842" s="200"/>
      <c r="F3842" s="201"/>
      <c r="G3842" s="197" t="str">
        <f t="shared" si="118"/>
        <v/>
      </c>
      <c r="H3842" s="203"/>
      <c r="I3842" s="97"/>
      <c r="J3842" s="3" t="b">
        <f t="shared" si="119"/>
        <v>0</v>
      </c>
      <c r="K3842" s="1" t="b">
        <f>IF(AND(B3842&lt;&gt;"",COUNTIF(Buildings!B:B,B3842)=0),TRUE,FALSE)</f>
        <v>0</v>
      </c>
    </row>
    <row r="3843" spans="1:11" s="3" customFormat="1" ht="16.5" customHeight="1">
      <c r="A3843" s="96"/>
      <c r="B3843" s="194"/>
      <c r="C3843" s="195"/>
      <c r="D3843" s="195"/>
      <c r="E3843" s="195"/>
      <c r="F3843" s="196"/>
      <c r="G3843" s="197" t="str">
        <f t="shared" si="118"/>
        <v/>
      </c>
      <c r="H3843" s="203"/>
      <c r="I3843" s="97"/>
      <c r="J3843" s="3" t="b">
        <f t="shared" si="119"/>
        <v>0</v>
      </c>
      <c r="K3843" s="1" t="b">
        <f>IF(AND(B3843&lt;&gt;"",COUNTIF(Buildings!B:B,B3843)=0),TRUE,FALSE)</f>
        <v>0</v>
      </c>
    </row>
    <row r="3844" spans="1:11" s="3" customFormat="1" ht="16.5" customHeight="1">
      <c r="A3844" s="96"/>
      <c r="B3844" s="199"/>
      <c r="C3844" s="200"/>
      <c r="D3844" s="200"/>
      <c r="E3844" s="200"/>
      <c r="F3844" s="201"/>
      <c r="G3844" s="197" t="str">
        <f t="shared" ref="G3844:G3907" si="120">IF(F3844="","",F3844)</f>
        <v/>
      </c>
      <c r="H3844" s="203"/>
      <c r="I3844" s="97"/>
      <c r="J3844" s="3" t="b">
        <f t="shared" ref="J3844:J3907" si="121">IF(F3844=G3844,FALSE,TRUE)</f>
        <v>0</v>
      </c>
      <c r="K3844" s="1" t="b">
        <f>IF(AND(B3844&lt;&gt;"",COUNTIF(Buildings!B:B,B3844)=0),TRUE,FALSE)</f>
        <v>0</v>
      </c>
    </row>
    <row r="3845" spans="1:11" s="3" customFormat="1" ht="16.5" customHeight="1">
      <c r="A3845" s="96"/>
      <c r="B3845" s="194"/>
      <c r="C3845" s="195"/>
      <c r="D3845" s="195"/>
      <c r="E3845" s="195"/>
      <c r="F3845" s="196"/>
      <c r="G3845" s="197" t="str">
        <f t="shared" si="120"/>
        <v/>
      </c>
      <c r="H3845" s="203"/>
      <c r="I3845" s="97"/>
      <c r="J3845" s="3" t="b">
        <f t="shared" si="121"/>
        <v>0</v>
      </c>
      <c r="K3845" s="1" t="b">
        <f>IF(AND(B3845&lt;&gt;"",COUNTIF(Buildings!B:B,B3845)=0),TRUE,FALSE)</f>
        <v>0</v>
      </c>
    </row>
    <row r="3846" spans="1:11" s="3" customFormat="1" ht="16.5" customHeight="1">
      <c r="A3846" s="96"/>
      <c r="B3846" s="199"/>
      <c r="C3846" s="200"/>
      <c r="D3846" s="200"/>
      <c r="E3846" s="200"/>
      <c r="F3846" s="201"/>
      <c r="G3846" s="197" t="str">
        <f t="shared" si="120"/>
        <v/>
      </c>
      <c r="H3846" s="203"/>
      <c r="I3846" s="97"/>
      <c r="J3846" s="3" t="b">
        <f t="shared" si="121"/>
        <v>0</v>
      </c>
      <c r="K3846" s="1" t="b">
        <f>IF(AND(B3846&lt;&gt;"",COUNTIF(Buildings!B:B,B3846)=0),TRUE,FALSE)</f>
        <v>0</v>
      </c>
    </row>
    <row r="3847" spans="1:11" s="3" customFormat="1" ht="16.5" customHeight="1">
      <c r="A3847" s="96"/>
      <c r="B3847" s="194"/>
      <c r="C3847" s="195"/>
      <c r="D3847" s="195"/>
      <c r="E3847" s="195"/>
      <c r="F3847" s="196"/>
      <c r="G3847" s="197" t="str">
        <f t="shared" si="120"/>
        <v/>
      </c>
      <c r="H3847" s="203"/>
      <c r="I3847" s="97"/>
      <c r="J3847" s="3" t="b">
        <f t="shared" si="121"/>
        <v>0</v>
      </c>
      <c r="K3847" s="1" t="b">
        <f>IF(AND(B3847&lt;&gt;"",COUNTIF(Buildings!B:B,B3847)=0),TRUE,FALSE)</f>
        <v>0</v>
      </c>
    </row>
    <row r="3848" spans="1:11" s="3" customFormat="1" ht="16.5" customHeight="1">
      <c r="A3848" s="96"/>
      <c r="B3848" s="199"/>
      <c r="C3848" s="200"/>
      <c r="D3848" s="200"/>
      <c r="E3848" s="200"/>
      <c r="F3848" s="201"/>
      <c r="G3848" s="197" t="str">
        <f t="shared" si="120"/>
        <v/>
      </c>
      <c r="H3848" s="203"/>
      <c r="I3848" s="97"/>
      <c r="J3848" s="3" t="b">
        <f t="shared" si="121"/>
        <v>0</v>
      </c>
      <c r="K3848" s="1" t="b">
        <f>IF(AND(B3848&lt;&gt;"",COUNTIF(Buildings!B:B,B3848)=0),TRUE,FALSE)</f>
        <v>0</v>
      </c>
    </row>
    <row r="3849" spans="1:11" s="3" customFormat="1" ht="16.5" customHeight="1">
      <c r="A3849" s="96"/>
      <c r="B3849" s="194"/>
      <c r="C3849" s="195"/>
      <c r="D3849" s="195"/>
      <c r="E3849" s="195"/>
      <c r="F3849" s="196"/>
      <c r="G3849" s="197" t="str">
        <f t="shared" si="120"/>
        <v/>
      </c>
      <c r="H3849" s="203"/>
      <c r="I3849" s="97"/>
      <c r="J3849" s="3" t="b">
        <f t="shared" si="121"/>
        <v>0</v>
      </c>
      <c r="K3849" s="1" t="b">
        <f>IF(AND(B3849&lt;&gt;"",COUNTIF(Buildings!B:B,B3849)=0),TRUE,FALSE)</f>
        <v>0</v>
      </c>
    </row>
    <row r="3850" spans="1:11" s="3" customFormat="1" ht="16.5" customHeight="1">
      <c r="A3850" s="96"/>
      <c r="B3850" s="199"/>
      <c r="C3850" s="200"/>
      <c r="D3850" s="200"/>
      <c r="E3850" s="200"/>
      <c r="F3850" s="201"/>
      <c r="G3850" s="197" t="str">
        <f t="shared" si="120"/>
        <v/>
      </c>
      <c r="H3850" s="203"/>
      <c r="I3850" s="97"/>
      <c r="J3850" s="3" t="b">
        <f t="shared" si="121"/>
        <v>0</v>
      </c>
      <c r="K3850" s="1" t="b">
        <f>IF(AND(B3850&lt;&gt;"",COUNTIF(Buildings!B:B,B3850)=0),TRUE,FALSE)</f>
        <v>0</v>
      </c>
    </row>
    <row r="3851" spans="1:11" s="3" customFormat="1" ht="16.5" customHeight="1">
      <c r="A3851" s="96"/>
      <c r="B3851" s="194"/>
      <c r="C3851" s="195"/>
      <c r="D3851" s="195"/>
      <c r="E3851" s="195"/>
      <c r="F3851" s="196"/>
      <c r="G3851" s="197" t="str">
        <f t="shared" si="120"/>
        <v/>
      </c>
      <c r="H3851" s="203"/>
      <c r="I3851" s="97"/>
      <c r="J3851" s="3" t="b">
        <f t="shared" si="121"/>
        <v>0</v>
      </c>
      <c r="K3851" s="1" t="b">
        <f>IF(AND(B3851&lt;&gt;"",COUNTIF(Buildings!B:B,B3851)=0),TRUE,FALSE)</f>
        <v>0</v>
      </c>
    </row>
    <row r="3852" spans="1:11" s="3" customFormat="1" ht="16.5" customHeight="1">
      <c r="A3852" s="96"/>
      <c r="B3852" s="199"/>
      <c r="C3852" s="200"/>
      <c r="D3852" s="200"/>
      <c r="E3852" s="200"/>
      <c r="F3852" s="201"/>
      <c r="G3852" s="197" t="str">
        <f t="shared" si="120"/>
        <v/>
      </c>
      <c r="H3852" s="203"/>
      <c r="I3852" s="97"/>
      <c r="J3852" s="3" t="b">
        <f t="shared" si="121"/>
        <v>0</v>
      </c>
      <c r="K3852" s="1" t="b">
        <f>IF(AND(B3852&lt;&gt;"",COUNTIF(Buildings!B:B,B3852)=0),TRUE,FALSE)</f>
        <v>0</v>
      </c>
    </row>
    <row r="3853" spans="1:11" s="3" customFormat="1" ht="16.5" customHeight="1">
      <c r="A3853" s="96"/>
      <c r="B3853" s="194"/>
      <c r="C3853" s="195"/>
      <c r="D3853" s="195"/>
      <c r="E3853" s="195"/>
      <c r="F3853" s="196"/>
      <c r="G3853" s="197" t="str">
        <f t="shared" si="120"/>
        <v/>
      </c>
      <c r="H3853" s="203"/>
      <c r="I3853" s="97"/>
      <c r="J3853" s="3" t="b">
        <f t="shared" si="121"/>
        <v>0</v>
      </c>
      <c r="K3853" s="1" t="b">
        <f>IF(AND(B3853&lt;&gt;"",COUNTIF(Buildings!B:B,B3853)=0),TRUE,FALSE)</f>
        <v>0</v>
      </c>
    </row>
    <row r="3854" spans="1:11" s="3" customFormat="1" ht="16.5" customHeight="1">
      <c r="A3854" s="96"/>
      <c r="B3854" s="199"/>
      <c r="C3854" s="200"/>
      <c r="D3854" s="200"/>
      <c r="E3854" s="200"/>
      <c r="F3854" s="201"/>
      <c r="G3854" s="197" t="str">
        <f t="shared" si="120"/>
        <v/>
      </c>
      <c r="H3854" s="203"/>
      <c r="I3854" s="97"/>
      <c r="J3854" s="3" t="b">
        <f t="shared" si="121"/>
        <v>0</v>
      </c>
      <c r="K3854" s="1" t="b">
        <f>IF(AND(B3854&lt;&gt;"",COUNTIF(Buildings!B:B,B3854)=0),TRUE,FALSE)</f>
        <v>0</v>
      </c>
    </row>
    <row r="3855" spans="1:11" s="3" customFormat="1" ht="16.5" customHeight="1">
      <c r="A3855" s="96"/>
      <c r="B3855" s="194"/>
      <c r="C3855" s="195"/>
      <c r="D3855" s="195"/>
      <c r="E3855" s="195"/>
      <c r="F3855" s="196"/>
      <c r="G3855" s="197" t="str">
        <f t="shared" si="120"/>
        <v/>
      </c>
      <c r="H3855" s="203"/>
      <c r="I3855" s="97"/>
      <c r="J3855" s="3" t="b">
        <f t="shared" si="121"/>
        <v>0</v>
      </c>
      <c r="K3855" s="1" t="b">
        <f>IF(AND(B3855&lt;&gt;"",COUNTIF(Buildings!B:B,B3855)=0),TRUE,FALSE)</f>
        <v>0</v>
      </c>
    </row>
    <row r="3856" spans="1:11" s="3" customFormat="1" ht="16.5" customHeight="1">
      <c r="A3856" s="96"/>
      <c r="B3856" s="199"/>
      <c r="C3856" s="200"/>
      <c r="D3856" s="200"/>
      <c r="E3856" s="200"/>
      <c r="F3856" s="201"/>
      <c r="G3856" s="197" t="str">
        <f t="shared" si="120"/>
        <v/>
      </c>
      <c r="H3856" s="203"/>
      <c r="I3856" s="97"/>
      <c r="J3856" s="3" t="b">
        <f t="shared" si="121"/>
        <v>0</v>
      </c>
      <c r="K3856" s="1" t="b">
        <f>IF(AND(B3856&lt;&gt;"",COUNTIF(Buildings!B:B,B3856)=0),TRUE,FALSE)</f>
        <v>0</v>
      </c>
    </row>
    <row r="3857" spans="1:11" s="3" customFormat="1" ht="16.5" customHeight="1">
      <c r="A3857" s="96"/>
      <c r="B3857" s="194"/>
      <c r="C3857" s="195"/>
      <c r="D3857" s="195"/>
      <c r="E3857" s="195"/>
      <c r="F3857" s="196"/>
      <c r="G3857" s="197" t="str">
        <f t="shared" si="120"/>
        <v/>
      </c>
      <c r="H3857" s="203"/>
      <c r="I3857" s="97"/>
      <c r="J3857" s="3" t="b">
        <f t="shared" si="121"/>
        <v>0</v>
      </c>
      <c r="K3857" s="1" t="b">
        <f>IF(AND(B3857&lt;&gt;"",COUNTIF(Buildings!B:B,B3857)=0),TRUE,FALSE)</f>
        <v>0</v>
      </c>
    </row>
    <row r="3858" spans="1:11" s="3" customFormat="1" ht="16.5" customHeight="1">
      <c r="A3858" s="96"/>
      <c r="B3858" s="199"/>
      <c r="C3858" s="200"/>
      <c r="D3858" s="200"/>
      <c r="E3858" s="200"/>
      <c r="F3858" s="201"/>
      <c r="G3858" s="197" t="str">
        <f t="shared" si="120"/>
        <v/>
      </c>
      <c r="H3858" s="203"/>
      <c r="I3858" s="97"/>
      <c r="J3858" s="3" t="b">
        <f t="shared" si="121"/>
        <v>0</v>
      </c>
      <c r="K3858" s="1" t="b">
        <f>IF(AND(B3858&lt;&gt;"",COUNTIF(Buildings!B:B,B3858)=0),TRUE,FALSE)</f>
        <v>0</v>
      </c>
    </row>
    <row r="3859" spans="1:11" s="3" customFormat="1" ht="16.5" customHeight="1">
      <c r="A3859" s="96"/>
      <c r="B3859" s="194"/>
      <c r="C3859" s="195"/>
      <c r="D3859" s="195"/>
      <c r="E3859" s="195"/>
      <c r="F3859" s="196"/>
      <c r="G3859" s="197" t="str">
        <f t="shared" si="120"/>
        <v/>
      </c>
      <c r="H3859" s="203"/>
      <c r="I3859" s="97"/>
      <c r="J3859" s="3" t="b">
        <f t="shared" si="121"/>
        <v>0</v>
      </c>
      <c r="K3859" s="1" t="b">
        <f>IF(AND(B3859&lt;&gt;"",COUNTIF(Buildings!B:B,B3859)=0),TRUE,FALSE)</f>
        <v>0</v>
      </c>
    </row>
    <row r="3860" spans="1:11" s="3" customFormat="1" ht="16.5" customHeight="1">
      <c r="A3860" s="96"/>
      <c r="B3860" s="199"/>
      <c r="C3860" s="200"/>
      <c r="D3860" s="200"/>
      <c r="E3860" s="200"/>
      <c r="F3860" s="201"/>
      <c r="G3860" s="197" t="str">
        <f t="shared" si="120"/>
        <v/>
      </c>
      <c r="H3860" s="203"/>
      <c r="I3860" s="97"/>
      <c r="J3860" s="3" t="b">
        <f t="shared" si="121"/>
        <v>0</v>
      </c>
      <c r="K3860" s="1" t="b">
        <f>IF(AND(B3860&lt;&gt;"",COUNTIF(Buildings!B:B,B3860)=0),TRUE,FALSE)</f>
        <v>0</v>
      </c>
    </row>
    <row r="3861" spans="1:11" s="3" customFormat="1" ht="16.5" customHeight="1">
      <c r="A3861" s="96"/>
      <c r="B3861" s="194"/>
      <c r="C3861" s="195"/>
      <c r="D3861" s="195"/>
      <c r="E3861" s="195"/>
      <c r="F3861" s="196"/>
      <c r="G3861" s="197" t="str">
        <f t="shared" si="120"/>
        <v/>
      </c>
      <c r="H3861" s="203"/>
      <c r="I3861" s="97"/>
      <c r="J3861" s="3" t="b">
        <f t="shared" si="121"/>
        <v>0</v>
      </c>
      <c r="K3861" s="1" t="b">
        <f>IF(AND(B3861&lt;&gt;"",COUNTIF(Buildings!B:B,B3861)=0),TRUE,FALSE)</f>
        <v>0</v>
      </c>
    </row>
    <row r="3862" spans="1:11" s="3" customFormat="1" ht="16.5" customHeight="1">
      <c r="A3862" s="96"/>
      <c r="B3862" s="199"/>
      <c r="C3862" s="200"/>
      <c r="D3862" s="200"/>
      <c r="E3862" s="200"/>
      <c r="F3862" s="201"/>
      <c r="G3862" s="197" t="str">
        <f t="shared" si="120"/>
        <v/>
      </c>
      <c r="H3862" s="203"/>
      <c r="I3862" s="97"/>
      <c r="J3862" s="3" t="b">
        <f t="shared" si="121"/>
        <v>0</v>
      </c>
      <c r="K3862" s="1" t="b">
        <f>IF(AND(B3862&lt;&gt;"",COUNTIF(Buildings!B:B,B3862)=0),TRUE,FALSE)</f>
        <v>0</v>
      </c>
    </row>
    <row r="3863" spans="1:11" s="3" customFormat="1" ht="16.5" customHeight="1">
      <c r="A3863" s="96"/>
      <c r="B3863" s="194"/>
      <c r="C3863" s="195"/>
      <c r="D3863" s="195"/>
      <c r="E3863" s="195"/>
      <c r="F3863" s="196"/>
      <c r="G3863" s="197" t="str">
        <f t="shared" si="120"/>
        <v/>
      </c>
      <c r="H3863" s="203"/>
      <c r="I3863" s="97"/>
      <c r="J3863" s="3" t="b">
        <f t="shared" si="121"/>
        <v>0</v>
      </c>
      <c r="K3863" s="1" t="b">
        <f>IF(AND(B3863&lt;&gt;"",COUNTIF(Buildings!B:B,B3863)=0),TRUE,FALSE)</f>
        <v>0</v>
      </c>
    </row>
    <row r="3864" spans="1:11" s="3" customFormat="1" ht="16.5" customHeight="1">
      <c r="A3864" s="96"/>
      <c r="B3864" s="199"/>
      <c r="C3864" s="200"/>
      <c r="D3864" s="200"/>
      <c r="E3864" s="200"/>
      <c r="F3864" s="201"/>
      <c r="G3864" s="197" t="str">
        <f t="shared" si="120"/>
        <v/>
      </c>
      <c r="H3864" s="203"/>
      <c r="I3864" s="97"/>
      <c r="J3864" s="3" t="b">
        <f t="shared" si="121"/>
        <v>0</v>
      </c>
      <c r="K3864" s="1" t="b">
        <f>IF(AND(B3864&lt;&gt;"",COUNTIF(Buildings!B:B,B3864)=0),TRUE,FALSE)</f>
        <v>0</v>
      </c>
    </row>
    <row r="3865" spans="1:11" s="3" customFormat="1" ht="16.5" customHeight="1">
      <c r="A3865" s="96"/>
      <c r="B3865" s="194"/>
      <c r="C3865" s="195"/>
      <c r="D3865" s="195"/>
      <c r="E3865" s="195"/>
      <c r="F3865" s="196"/>
      <c r="G3865" s="197" t="str">
        <f t="shared" si="120"/>
        <v/>
      </c>
      <c r="H3865" s="203"/>
      <c r="I3865" s="97"/>
      <c r="J3865" s="3" t="b">
        <f t="shared" si="121"/>
        <v>0</v>
      </c>
      <c r="K3865" s="1" t="b">
        <f>IF(AND(B3865&lt;&gt;"",COUNTIF(Buildings!B:B,B3865)=0),TRUE,FALSE)</f>
        <v>0</v>
      </c>
    </row>
    <row r="3866" spans="1:11" s="3" customFormat="1" ht="16.5" customHeight="1">
      <c r="A3866" s="96"/>
      <c r="B3866" s="199"/>
      <c r="C3866" s="200"/>
      <c r="D3866" s="200"/>
      <c r="E3866" s="200"/>
      <c r="F3866" s="201"/>
      <c r="G3866" s="197" t="str">
        <f t="shared" si="120"/>
        <v/>
      </c>
      <c r="H3866" s="203"/>
      <c r="I3866" s="97"/>
      <c r="J3866" s="3" t="b">
        <f t="shared" si="121"/>
        <v>0</v>
      </c>
      <c r="K3866" s="1" t="b">
        <f>IF(AND(B3866&lt;&gt;"",COUNTIF(Buildings!B:B,B3866)=0),TRUE,FALSE)</f>
        <v>0</v>
      </c>
    </row>
    <row r="3867" spans="1:11" s="3" customFormat="1" ht="16.5" customHeight="1">
      <c r="A3867" s="96"/>
      <c r="B3867" s="194"/>
      <c r="C3867" s="195"/>
      <c r="D3867" s="195"/>
      <c r="E3867" s="195"/>
      <c r="F3867" s="196"/>
      <c r="G3867" s="197" t="str">
        <f t="shared" si="120"/>
        <v/>
      </c>
      <c r="H3867" s="203"/>
      <c r="I3867" s="97"/>
      <c r="J3867" s="3" t="b">
        <f t="shared" si="121"/>
        <v>0</v>
      </c>
      <c r="K3867" s="1" t="b">
        <f>IF(AND(B3867&lt;&gt;"",COUNTIF(Buildings!B:B,B3867)=0),TRUE,FALSE)</f>
        <v>0</v>
      </c>
    </row>
    <row r="3868" spans="1:11" s="3" customFormat="1" ht="16.5" customHeight="1">
      <c r="A3868" s="96"/>
      <c r="B3868" s="199"/>
      <c r="C3868" s="200"/>
      <c r="D3868" s="200"/>
      <c r="E3868" s="200"/>
      <c r="F3868" s="201"/>
      <c r="G3868" s="197" t="str">
        <f t="shared" si="120"/>
        <v/>
      </c>
      <c r="H3868" s="203"/>
      <c r="I3868" s="97"/>
      <c r="J3868" s="3" t="b">
        <f t="shared" si="121"/>
        <v>0</v>
      </c>
      <c r="K3868" s="1" t="b">
        <f>IF(AND(B3868&lt;&gt;"",COUNTIF(Buildings!B:B,B3868)=0),TRUE,FALSE)</f>
        <v>0</v>
      </c>
    </row>
    <row r="3869" spans="1:11" s="3" customFormat="1" ht="16.5" customHeight="1">
      <c r="A3869" s="96"/>
      <c r="B3869" s="194"/>
      <c r="C3869" s="195"/>
      <c r="D3869" s="195"/>
      <c r="E3869" s="195"/>
      <c r="F3869" s="196"/>
      <c r="G3869" s="197" t="str">
        <f t="shared" si="120"/>
        <v/>
      </c>
      <c r="H3869" s="203"/>
      <c r="I3869" s="97"/>
      <c r="J3869" s="3" t="b">
        <f t="shared" si="121"/>
        <v>0</v>
      </c>
      <c r="K3869" s="1" t="b">
        <f>IF(AND(B3869&lt;&gt;"",COUNTIF(Buildings!B:B,B3869)=0),TRUE,FALSE)</f>
        <v>0</v>
      </c>
    </row>
    <row r="3870" spans="1:11" s="3" customFormat="1" ht="16.5" customHeight="1">
      <c r="A3870" s="96"/>
      <c r="B3870" s="199"/>
      <c r="C3870" s="200"/>
      <c r="D3870" s="200"/>
      <c r="E3870" s="200"/>
      <c r="F3870" s="201"/>
      <c r="G3870" s="197" t="str">
        <f t="shared" si="120"/>
        <v/>
      </c>
      <c r="H3870" s="203"/>
      <c r="I3870" s="97"/>
      <c r="J3870" s="3" t="b">
        <f t="shared" si="121"/>
        <v>0</v>
      </c>
      <c r="K3870" s="1" t="b">
        <f>IF(AND(B3870&lt;&gt;"",COUNTIF(Buildings!B:B,B3870)=0),TRUE,FALSE)</f>
        <v>0</v>
      </c>
    </row>
    <row r="3871" spans="1:11" s="3" customFormat="1" ht="16.5" customHeight="1">
      <c r="A3871" s="96"/>
      <c r="B3871" s="194"/>
      <c r="C3871" s="195"/>
      <c r="D3871" s="195"/>
      <c r="E3871" s="195"/>
      <c r="F3871" s="196"/>
      <c r="G3871" s="197" t="str">
        <f t="shared" si="120"/>
        <v/>
      </c>
      <c r="H3871" s="203"/>
      <c r="I3871" s="97"/>
      <c r="J3871" s="3" t="b">
        <f t="shared" si="121"/>
        <v>0</v>
      </c>
      <c r="K3871" s="1" t="b">
        <f>IF(AND(B3871&lt;&gt;"",COUNTIF(Buildings!B:B,B3871)=0),TRUE,FALSE)</f>
        <v>0</v>
      </c>
    </row>
    <row r="3872" spans="1:11" s="3" customFormat="1" ht="16.5" customHeight="1">
      <c r="A3872" s="96"/>
      <c r="B3872" s="199"/>
      <c r="C3872" s="200"/>
      <c r="D3872" s="200"/>
      <c r="E3872" s="200"/>
      <c r="F3872" s="201"/>
      <c r="G3872" s="197" t="str">
        <f t="shared" si="120"/>
        <v/>
      </c>
      <c r="H3872" s="203"/>
      <c r="I3872" s="97"/>
      <c r="J3872" s="3" t="b">
        <f t="shared" si="121"/>
        <v>0</v>
      </c>
      <c r="K3872" s="1" t="b">
        <f>IF(AND(B3872&lt;&gt;"",COUNTIF(Buildings!B:B,B3872)=0),TRUE,FALSE)</f>
        <v>0</v>
      </c>
    </row>
    <row r="3873" spans="1:11" s="3" customFormat="1" ht="16.5" customHeight="1">
      <c r="A3873" s="96"/>
      <c r="B3873" s="194"/>
      <c r="C3873" s="195"/>
      <c r="D3873" s="195"/>
      <c r="E3873" s="195"/>
      <c r="F3873" s="196"/>
      <c r="G3873" s="197" t="str">
        <f t="shared" si="120"/>
        <v/>
      </c>
      <c r="H3873" s="203"/>
      <c r="I3873" s="97"/>
      <c r="J3873" s="3" t="b">
        <f t="shared" si="121"/>
        <v>0</v>
      </c>
      <c r="K3873" s="1" t="b">
        <f>IF(AND(B3873&lt;&gt;"",COUNTIF(Buildings!B:B,B3873)=0),TRUE,FALSE)</f>
        <v>0</v>
      </c>
    </row>
    <row r="3874" spans="1:11" s="3" customFormat="1" ht="16.5" customHeight="1">
      <c r="A3874" s="96"/>
      <c r="B3874" s="199"/>
      <c r="C3874" s="200"/>
      <c r="D3874" s="200"/>
      <c r="E3874" s="200"/>
      <c r="F3874" s="201"/>
      <c r="G3874" s="197" t="str">
        <f t="shared" si="120"/>
        <v/>
      </c>
      <c r="H3874" s="203"/>
      <c r="I3874" s="97"/>
      <c r="J3874" s="3" t="b">
        <f t="shared" si="121"/>
        <v>0</v>
      </c>
      <c r="K3874" s="1" t="b">
        <f>IF(AND(B3874&lt;&gt;"",COUNTIF(Buildings!B:B,B3874)=0),TRUE,FALSE)</f>
        <v>0</v>
      </c>
    </row>
    <row r="3875" spans="1:11" s="3" customFormat="1" ht="16.5" customHeight="1">
      <c r="A3875" s="96"/>
      <c r="B3875" s="194"/>
      <c r="C3875" s="195"/>
      <c r="D3875" s="195"/>
      <c r="E3875" s="195"/>
      <c r="F3875" s="196"/>
      <c r="G3875" s="197" t="str">
        <f t="shared" si="120"/>
        <v/>
      </c>
      <c r="H3875" s="203"/>
      <c r="I3875" s="97"/>
      <c r="J3875" s="3" t="b">
        <f t="shared" si="121"/>
        <v>0</v>
      </c>
      <c r="K3875" s="1" t="b">
        <f>IF(AND(B3875&lt;&gt;"",COUNTIF(Buildings!B:B,B3875)=0),TRUE,FALSE)</f>
        <v>0</v>
      </c>
    </row>
    <row r="3876" spans="1:11" s="3" customFormat="1" ht="16.5" customHeight="1">
      <c r="A3876" s="96"/>
      <c r="B3876" s="199"/>
      <c r="C3876" s="200"/>
      <c r="D3876" s="200"/>
      <c r="E3876" s="200"/>
      <c r="F3876" s="201"/>
      <c r="G3876" s="197" t="str">
        <f t="shared" si="120"/>
        <v/>
      </c>
      <c r="H3876" s="203"/>
      <c r="I3876" s="97"/>
      <c r="J3876" s="3" t="b">
        <f t="shared" si="121"/>
        <v>0</v>
      </c>
      <c r="K3876" s="1" t="b">
        <f>IF(AND(B3876&lt;&gt;"",COUNTIF(Buildings!B:B,B3876)=0),TRUE,FALSE)</f>
        <v>0</v>
      </c>
    </row>
    <row r="3877" spans="1:11" s="3" customFormat="1" ht="16.5" customHeight="1">
      <c r="A3877" s="96"/>
      <c r="B3877" s="194"/>
      <c r="C3877" s="195"/>
      <c r="D3877" s="195"/>
      <c r="E3877" s="195"/>
      <c r="F3877" s="196"/>
      <c r="G3877" s="197" t="str">
        <f t="shared" si="120"/>
        <v/>
      </c>
      <c r="H3877" s="203"/>
      <c r="I3877" s="97"/>
      <c r="J3877" s="3" t="b">
        <f t="shared" si="121"/>
        <v>0</v>
      </c>
      <c r="K3877" s="1" t="b">
        <f>IF(AND(B3877&lt;&gt;"",COUNTIF(Buildings!B:B,B3877)=0),TRUE,FALSE)</f>
        <v>0</v>
      </c>
    </row>
    <row r="3878" spans="1:11" s="3" customFormat="1" ht="16.5" customHeight="1">
      <c r="A3878" s="96"/>
      <c r="B3878" s="199"/>
      <c r="C3878" s="200"/>
      <c r="D3878" s="200"/>
      <c r="E3878" s="200"/>
      <c r="F3878" s="201"/>
      <c r="G3878" s="197" t="str">
        <f t="shared" si="120"/>
        <v/>
      </c>
      <c r="H3878" s="203"/>
      <c r="I3878" s="97"/>
      <c r="J3878" s="3" t="b">
        <f t="shared" si="121"/>
        <v>0</v>
      </c>
      <c r="K3878" s="1" t="b">
        <f>IF(AND(B3878&lt;&gt;"",COUNTIF(Buildings!B:B,B3878)=0),TRUE,FALSE)</f>
        <v>0</v>
      </c>
    </row>
    <row r="3879" spans="1:11" s="3" customFormat="1" ht="16.5" customHeight="1">
      <c r="A3879" s="96"/>
      <c r="B3879" s="194"/>
      <c r="C3879" s="195"/>
      <c r="D3879" s="195"/>
      <c r="E3879" s="195"/>
      <c r="F3879" s="196"/>
      <c r="G3879" s="197" t="str">
        <f t="shared" si="120"/>
        <v/>
      </c>
      <c r="H3879" s="203"/>
      <c r="I3879" s="97"/>
      <c r="J3879" s="3" t="b">
        <f t="shared" si="121"/>
        <v>0</v>
      </c>
      <c r="K3879" s="1" t="b">
        <f>IF(AND(B3879&lt;&gt;"",COUNTIF(Buildings!B:B,B3879)=0),TRUE,FALSE)</f>
        <v>0</v>
      </c>
    </row>
    <row r="3880" spans="1:11" s="3" customFormat="1" ht="16.5" customHeight="1">
      <c r="A3880" s="96"/>
      <c r="B3880" s="199"/>
      <c r="C3880" s="200"/>
      <c r="D3880" s="200"/>
      <c r="E3880" s="200"/>
      <c r="F3880" s="201"/>
      <c r="G3880" s="197" t="str">
        <f t="shared" si="120"/>
        <v/>
      </c>
      <c r="H3880" s="203"/>
      <c r="I3880" s="97"/>
      <c r="J3880" s="3" t="b">
        <f t="shared" si="121"/>
        <v>0</v>
      </c>
      <c r="K3880" s="1" t="b">
        <f>IF(AND(B3880&lt;&gt;"",COUNTIF(Buildings!B:B,B3880)=0),TRUE,FALSE)</f>
        <v>0</v>
      </c>
    </row>
    <row r="3881" spans="1:11" s="3" customFormat="1" ht="16.5" customHeight="1">
      <c r="A3881" s="96"/>
      <c r="B3881" s="194"/>
      <c r="C3881" s="195"/>
      <c r="D3881" s="195"/>
      <c r="E3881" s="195"/>
      <c r="F3881" s="196"/>
      <c r="G3881" s="197" t="str">
        <f t="shared" si="120"/>
        <v/>
      </c>
      <c r="H3881" s="203"/>
      <c r="I3881" s="97"/>
      <c r="J3881" s="3" t="b">
        <f t="shared" si="121"/>
        <v>0</v>
      </c>
      <c r="K3881" s="1" t="b">
        <f>IF(AND(B3881&lt;&gt;"",COUNTIF(Buildings!B:B,B3881)=0),TRUE,FALSE)</f>
        <v>0</v>
      </c>
    </row>
    <row r="3882" spans="1:11" s="3" customFormat="1" ht="16.5" customHeight="1">
      <c r="A3882" s="96"/>
      <c r="B3882" s="199"/>
      <c r="C3882" s="200"/>
      <c r="D3882" s="200"/>
      <c r="E3882" s="200"/>
      <c r="F3882" s="201"/>
      <c r="G3882" s="197" t="str">
        <f t="shared" si="120"/>
        <v/>
      </c>
      <c r="H3882" s="203"/>
      <c r="I3882" s="97"/>
      <c r="J3882" s="3" t="b">
        <f t="shared" si="121"/>
        <v>0</v>
      </c>
      <c r="K3882" s="1" t="b">
        <f>IF(AND(B3882&lt;&gt;"",COUNTIF(Buildings!B:B,B3882)=0),TRUE,FALSE)</f>
        <v>0</v>
      </c>
    </row>
    <row r="3883" spans="1:11" s="3" customFormat="1" ht="16.5" customHeight="1">
      <c r="A3883" s="96"/>
      <c r="B3883" s="194"/>
      <c r="C3883" s="195"/>
      <c r="D3883" s="195"/>
      <c r="E3883" s="195"/>
      <c r="F3883" s="196"/>
      <c r="G3883" s="197" t="str">
        <f t="shared" si="120"/>
        <v/>
      </c>
      <c r="H3883" s="203"/>
      <c r="I3883" s="97"/>
      <c r="J3883" s="3" t="b">
        <f t="shared" si="121"/>
        <v>0</v>
      </c>
      <c r="K3883" s="1" t="b">
        <f>IF(AND(B3883&lt;&gt;"",COUNTIF(Buildings!B:B,B3883)=0),TRUE,FALSE)</f>
        <v>0</v>
      </c>
    </row>
    <row r="3884" spans="1:11" s="3" customFormat="1" ht="16.5" customHeight="1">
      <c r="A3884" s="96"/>
      <c r="B3884" s="199"/>
      <c r="C3884" s="200"/>
      <c r="D3884" s="200"/>
      <c r="E3884" s="200"/>
      <c r="F3884" s="201"/>
      <c r="G3884" s="197" t="str">
        <f t="shared" si="120"/>
        <v/>
      </c>
      <c r="H3884" s="203"/>
      <c r="I3884" s="97"/>
      <c r="J3884" s="3" t="b">
        <f t="shared" si="121"/>
        <v>0</v>
      </c>
      <c r="K3884" s="1" t="b">
        <f>IF(AND(B3884&lt;&gt;"",COUNTIF(Buildings!B:B,B3884)=0),TRUE,FALSE)</f>
        <v>0</v>
      </c>
    </row>
    <row r="3885" spans="1:11" s="3" customFormat="1" ht="16.5" customHeight="1">
      <c r="A3885" s="96"/>
      <c r="B3885" s="194"/>
      <c r="C3885" s="195"/>
      <c r="D3885" s="195"/>
      <c r="E3885" s="195"/>
      <c r="F3885" s="196"/>
      <c r="G3885" s="197" t="str">
        <f t="shared" si="120"/>
        <v/>
      </c>
      <c r="H3885" s="203"/>
      <c r="I3885" s="97"/>
      <c r="J3885" s="3" t="b">
        <f t="shared" si="121"/>
        <v>0</v>
      </c>
      <c r="K3885" s="1" t="b">
        <f>IF(AND(B3885&lt;&gt;"",COUNTIF(Buildings!B:B,B3885)=0),TRUE,FALSE)</f>
        <v>0</v>
      </c>
    </row>
    <row r="3886" spans="1:11" s="3" customFormat="1" ht="16.5" customHeight="1">
      <c r="A3886" s="96"/>
      <c r="B3886" s="199"/>
      <c r="C3886" s="200"/>
      <c r="D3886" s="200"/>
      <c r="E3886" s="200"/>
      <c r="F3886" s="201"/>
      <c r="G3886" s="197" t="str">
        <f t="shared" si="120"/>
        <v/>
      </c>
      <c r="H3886" s="203"/>
      <c r="I3886" s="97"/>
      <c r="J3886" s="3" t="b">
        <f t="shared" si="121"/>
        <v>0</v>
      </c>
      <c r="K3886" s="1" t="b">
        <f>IF(AND(B3886&lt;&gt;"",COUNTIF(Buildings!B:B,B3886)=0),TRUE,FALSE)</f>
        <v>0</v>
      </c>
    </row>
    <row r="3887" spans="1:11" s="3" customFormat="1" ht="16.5" customHeight="1">
      <c r="A3887" s="96"/>
      <c r="B3887" s="194"/>
      <c r="C3887" s="195"/>
      <c r="D3887" s="195"/>
      <c r="E3887" s="195"/>
      <c r="F3887" s="196"/>
      <c r="G3887" s="197" t="str">
        <f t="shared" si="120"/>
        <v/>
      </c>
      <c r="H3887" s="203"/>
      <c r="I3887" s="97"/>
      <c r="J3887" s="3" t="b">
        <f t="shared" si="121"/>
        <v>0</v>
      </c>
      <c r="K3887" s="1" t="b">
        <f>IF(AND(B3887&lt;&gt;"",COUNTIF(Buildings!B:B,B3887)=0),TRUE,FALSE)</f>
        <v>0</v>
      </c>
    </row>
    <row r="3888" spans="1:11" s="3" customFormat="1" ht="16.5" customHeight="1">
      <c r="A3888" s="96"/>
      <c r="B3888" s="199"/>
      <c r="C3888" s="200"/>
      <c r="D3888" s="200"/>
      <c r="E3888" s="200"/>
      <c r="F3888" s="201"/>
      <c r="G3888" s="197" t="str">
        <f t="shared" si="120"/>
        <v/>
      </c>
      <c r="H3888" s="203"/>
      <c r="I3888" s="97"/>
      <c r="J3888" s="3" t="b">
        <f t="shared" si="121"/>
        <v>0</v>
      </c>
      <c r="K3888" s="1" t="b">
        <f>IF(AND(B3888&lt;&gt;"",COUNTIF(Buildings!B:B,B3888)=0),TRUE,FALSE)</f>
        <v>0</v>
      </c>
    </row>
    <row r="3889" spans="1:11" s="3" customFormat="1" ht="16.5" customHeight="1">
      <c r="A3889" s="96"/>
      <c r="B3889" s="194"/>
      <c r="C3889" s="195"/>
      <c r="D3889" s="195"/>
      <c r="E3889" s="195"/>
      <c r="F3889" s="196"/>
      <c r="G3889" s="197" t="str">
        <f t="shared" si="120"/>
        <v/>
      </c>
      <c r="H3889" s="203"/>
      <c r="I3889" s="97"/>
      <c r="J3889" s="3" t="b">
        <f t="shared" si="121"/>
        <v>0</v>
      </c>
      <c r="K3889" s="1" t="b">
        <f>IF(AND(B3889&lt;&gt;"",COUNTIF(Buildings!B:B,B3889)=0),TRUE,FALSE)</f>
        <v>0</v>
      </c>
    </row>
    <row r="3890" spans="1:11" s="3" customFormat="1" ht="16.5" customHeight="1">
      <c r="A3890" s="96"/>
      <c r="B3890" s="199"/>
      <c r="C3890" s="200"/>
      <c r="D3890" s="200"/>
      <c r="E3890" s="200"/>
      <c r="F3890" s="201"/>
      <c r="G3890" s="197" t="str">
        <f t="shared" si="120"/>
        <v/>
      </c>
      <c r="H3890" s="203"/>
      <c r="I3890" s="97"/>
      <c r="J3890" s="3" t="b">
        <f t="shared" si="121"/>
        <v>0</v>
      </c>
      <c r="K3890" s="1" t="b">
        <f>IF(AND(B3890&lt;&gt;"",COUNTIF(Buildings!B:B,B3890)=0),TRUE,FALSE)</f>
        <v>0</v>
      </c>
    </row>
    <row r="3891" spans="1:11" s="3" customFormat="1" ht="16.5" customHeight="1">
      <c r="A3891" s="96"/>
      <c r="B3891" s="194"/>
      <c r="C3891" s="195"/>
      <c r="D3891" s="195"/>
      <c r="E3891" s="195"/>
      <c r="F3891" s="196"/>
      <c r="G3891" s="197" t="str">
        <f t="shared" si="120"/>
        <v/>
      </c>
      <c r="H3891" s="203"/>
      <c r="I3891" s="97"/>
      <c r="J3891" s="3" t="b">
        <f t="shared" si="121"/>
        <v>0</v>
      </c>
      <c r="K3891" s="1" t="b">
        <f>IF(AND(B3891&lt;&gt;"",COUNTIF(Buildings!B:B,B3891)=0),TRUE,FALSE)</f>
        <v>0</v>
      </c>
    </row>
    <row r="3892" spans="1:11" s="3" customFormat="1" ht="16.5" customHeight="1">
      <c r="A3892" s="96"/>
      <c r="B3892" s="199"/>
      <c r="C3892" s="200"/>
      <c r="D3892" s="200"/>
      <c r="E3892" s="200"/>
      <c r="F3892" s="201"/>
      <c r="G3892" s="197" t="str">
        <f t="shared" si="120"/>
        <v/>
      </c>
      <c r="H3892" s="203"/>
      <c r="I3892" s="97"/>
      <c r="J3892" s="3" t="b">
        <f t="shared" si="121"/>
        <v>0</v>
      </c>
      <c r="K3892" s="1" t="b">
        <f>IF(AND(B3892&lt;&gt;"",COUNTIF(Buildings!B:B,B3892)=0),TRUE,FALSE)</f>
        <v>0</v>
      </c>
    </row>
    <row r="3893" spans="1:11" s="3" customFormat="1" ht="16.5" customHeight="1">
      <c r="A3893" s="96"/>
      <c r="B3893" s="194"/>
      <c r="C3893" s="195"/>
      <c r="D3893" s="195"/>
      <c r="E3893" s="195"/>
      <c r="F3893" s="196"/>
      <c r="G3893" s="197" t="str">
        <f t="shared" si="120"/>
        <v/>
      </c>
      <c r="H3893" s="203"/>
      <c r="I3893" s="97"/>
      <c r="J3893" s="3" t="b">
        <f t="shared" si="121"/>
        <v>0</v>
      </c>
      <c r="K3893" s="1" t="b">
        <f>IF(AND(B3893&lt;&gt;"",COUNTIF(Buildings!B:B,B3893)=0),TRUE,FALSE)</f>
        <v>0</v>
      </c>
    </row>
    <row r="3894" spans="1:11" s="3" customFormat="1" ht="16.5" customHeight="1">
      <c r="A3894" s="96"/>
      <c r="B3894" s="199"/>
      <c r="C3894" s="200"/>
      <c r="D3894" s="200"/>
      <c r="E3894" s="200"/>
      <c r="F3894" s="201"/>
      <c r="G3894" s="197" t="str">
        <f t="shared" si="120"/>
        <v/>
      </c>
      <c r="H3894" s="203"/>
      <c r="I3894" s="97"/>
      <c r="J3894" s="3" t="b">
        <f t="shared" si="121"/>
        <v>0</v>
      </c>
      <c r="K3894" s="1" t="b">
        <f>IF(AND(B3894&lt;&gt;"",COUNTIF(Buildings!B:B,B3894)=0),TRUE,FALSE)</f>
        <v>0</v>
      </c>
    </row>
    <row r="3895" spans="1:11" s="3" customFormat="1" ht="16.5" customHeight="1">
      <c r="A3895" s="96"/>
      <c r="B3895" s="194"/>
      <c r="C3895" s="195"/>
      <c r="D3895" s="195"/>
      <c r="E3895" s="195"/>
      <c r="F3895" s="196"/>
      <c r="G3895" s="197" t="str">
        <f t="shared" si="120"/>
        <v/>
      </c>
      <c r="H3895" s="203"/>
      <c r="I3895" s="97"/>
      <c r="J3895" s="3" t="b">
        <f t="shared" si="121"/>
        <v>0</v>
      </c>
      <c r="K3895" s="1" t="b">
        <f>IF(AND(B3895&lt;&gt;"",COUNTIF(Buildings!B:B,B3895)=0),TRUE,FALSE)</f>
        <v>0</v>
      </c>
    </row>
    <row r="3896" spans="1:11" s="3" customFormat="1" ht="16.5" customHeight="1">
      <c r="A3896" s="96"/>
      <c r="B3896" s="199"/>
      <c r="C3896" s="200"/>
      <c r="D3896" s="200"/>
      <c r="E3896" s="200"/>
      <c r="F3896" s="201"/>
      <c r="G3896" s="197" t="str">
        <f t="shared" si="120"/>
        <v/>
      </c>
      <c r="H3896" s="203"/>
      <c r="I3896" s="97"/>
      <c r="J3896" s="3" t="b">
        <f t="shared" si="121"/>
        <v>0</v>
      </c>
      <c r="K3896" s="1" t="b">
        <f>IF(AND(B3896&lt;&gt;"",COUNTIF(Buildings!B:B,B3896)=0),TRUE,FALSE)</f>
        <v>0</v>
      </c>
    </row>
    <row r="3897" spans="1:11" s="3" customFormat="1" ht="16.5" customHeight="1">
      <c r="A3897" s="96"/>
      <c r="B3897" s="194"/>
      <c r="C3897" s="195"/>
      <c r="D3897" s="195"/>
      <c r="E3897" s="195"/>
      <c r="F3897" s="196"/>
      <c r="G3897" s="197" t="str">
        <f t="shared" si="120"/>
        <v/>
      </c>
      <c r="H3897" s="203"/>
      <c r="I3897" s="97"/>
      <c r="J3897" s="3" t="b">
        <f t="shared" si="121"/>
        <v>0</v>
      </c>
      <c r="K3897" s="1" t="b">
        <f>IF(AND(B3897&lt;&gt;"",COUNTIF(Buildings!B:B,B3897)=0),TRUE,FALSE)</f>
        <v>0</v>
      </c>
    </row>
    <row r="3898" spans="1:11" s="3" customFormat="1" ht="16.5" customHeight="1">
      <c r="A3898" s="96"/>
      <c r="B3898" s="199"/>
      <c r="C3898" s="200"/>
      <c r="D3898" s="200"/>
      <c r="E3898" s="200"/>
      <c r="F3898" s="201"/>
      <c r="G3898" s="197" t="str">
        <f t="shared" si="120"/>
        <v/>
      </c>
      <c r="H3898" s="203"/>
      <c r="I3898" s="97"/>
      <c r="J3898" s="3" t="b">
        <f t="shared" si="121"/>
        <v>0</v>
      </c>
      <c r="K3898" s="1" t="b">
        <f>IF(AND(B3898&lt;&gt;"",COUNTIF(Buildings!B:B,B3898)=0),TRUE,FALSE)</f>
        <v>0</v>
      </c>
    </row>
    <row r="3899" spans="1:11" s="3" customFormat="1" ht="16.5" customHeight="1">
      <c r="A3899" s="96"/>
      <c r="B3899" s="194"/>
      <c r="C3899" s="195"/>
      <c r="D3899" s="195"/>
      <c r="E3899" s="195"/>
      <c r="F3899" s="196"/>
      <c r="G3899" s="197" t="str">
        <f t="shared" si="120"/>
        <v/>
      </c>
      <c r="H3899" s="203"/>
      <c r="I3899" s="97"/>
      <c r="J3899" s="3" t="b">
        <f t="shared" si="121"/>
        <v>0</v>
      </c>
      <c r="K3899" s="1" t="b">
        <f>IF(AND(B3899&lt;&gt;"",COUNTIF(Buildings!B:B,B3899)=0),TRUE,FALSE)</f>
        <v>0</v>
      </c>
    </row>
    <row r="3900" spans="1:11" s="3" customFormat="1" ht="16.5" customHeight="1">
      <c r="A3900" s="96"/>
      <c r="B3900" s="199"/>
      <c r="C3900" s="200"/>
      <c r="D3900" s="200"/>
      <c r="E3900" s="200"/>
      <c r="F3900" s="201"/>
      <c r="G3900" s="197" t="str">
        <f t="shared" si="120"/>
        <v/>
      </c>
      <c r="H3900" s="203"/>
      <c r="I3900" s="97"/>
      <c r="J3900" s="3" t="b">
        <f t="shared" si="121"/>
        <v>0</v>
      </c>
      <c r="K3900" s="1" t="b">
        <f>IF(AND(B3900&lt;&gt;"",COUNTIF(Buildings!B:B,B3900)=0),TRUE,FALSE)</f>
        <v>0</v>
      </c>
    </row>
    <row r="3901" spans="1:11" s="3" customFormat="1" ht="16.5" customHeight="1">
      <c r="A3901" s="96"/>
      <c r="B3901" s="194"/>
      <c r="C3901" s="195"/>
      <c r="D3901" s="195"/>
      <c r="E3901" s="195"/>
      <c r="F3901" s="196"/>
      <c r="G3901" s="197" t="str">
        <f t="shared" si="120"/>
        <v/>
      </c>
      <c r="H3901" s="203"/>
      <c r="I3901" s="97"/>
      <c r="J3901" s="3" t="b">
        <f t="shared" si="121"/>
        <v>0</v>
      </c>
      <c r="K3901" s="1" t="b">
        <f>IF(AND(B3901&lt;&gt;"",COUNTIF(Buildings!B:B,B3901)=0),TRUE,FALSE)</f>
        <v>0</v>
      </c>
    </row>
    <row r="3902" spans="1:11" s="3" customFormat="1" ht="16.5" customHeight="1">
      <c r="A3902" s="96"/>
      <c r="B3902" s="199"/>
      <c r="C3902" s="200"/>
      <c r="D3902" s="200"/>
      <c r="E3902" s="200"/>
      <c r="F3902" s="201"/>
      <c r="G3902" s="197" t="str">
        <f t="shared" si="120"/>
        <v/>
      </c>
      <c r="H3902" s="203"/>
      <c r="I3902" s="97"/>
      <c r="J3902" s="3" t="b">
        <f t="shared" si="121"/>
        <v>0</v>
      </c>
      <c r="K3902" s="1" t="b">
        <f>IF(AND(B3902&lt;&gt;"",COUNTIF(Buildings!B:B,B3902)=0),TRUE,FALSE)</f>
        <v>0</v>
      </c>
    </row>
    <row r="3903" spans="1:11" s="3" customFormat="1" ht="16.5" customHeight="1">
      <c r="A3903" s="96"/>
      <c r="B3903" s="194"/>
      <c r="C3903" s="195"/>
      <c r="D3903" s="195"/>
      <c r="E3903" s="195"/>
      <c r="F3903" s="196"/>
      <c r="G3903" s="197" t="str">
        <f t="shared" si="120"/>
        <v/>
      </c>
      <c r="H3903" s="203"/>
      <c r="I3903" s="97"/>
      <c r="J3903" s="3" t="b">
        <f t="shared" si="121"/>
        <v>0</v>
      </c>
      <c r="K3903" s="1" t="b">
        <f>IF(AND(B3903&lt;&gt;"",COUNTIF(Buildings!B:B,B3903)=0),TRUE,FALSE)</f>
        <v>0</v>
      </c>
    </row>
    <row r="3904" spans="1:11" s="3" customFormat="1" ht="16.5" customHeight="1">
      <c r="A3904" s="96"/>
      <c r="B3904" s="199"/>
      <c r="C3904" s="200"/>
      <c r="D3904" s="200"/>
      <c r="E3904" s="200"/>
      <c r="F3904" s="201"/>
      <c r="G3904" s="197" t="str">
        <f t="shared" si="120"/>
        <v/>
      </c>
      <c r="H3904" s="203"/>
      <c r="I3904" s="97"/>
      <c r="J3904" s="3" t="b">
        <f t="shared" si="121"/>
        <v>0</v>
      </c>
      <c r="K3904" s="1" t="b">
        <f>IF(AND(B3904&lt;&gt;"",COUNTIF(Buildings!B:B,B3904)=0),TRUE,FALSE)</f>
        <v>0</v>
      </c>
    </row>
    <row r="3905" spans="1:11" s="3" customFormat="1" ht="16.5" customHeight="1">
      <c r="A3905" s="96"/>
      <c r="B3905" s="194"/>
      <c r="C3905" s="195"/>
      <c r="D3905" s="195"/>
      <c r="E3905" s="195"/>
      <c r="F3905" s="196"/>
      <c r="G3905" s="197" t="str">
        <f t="shared" si="120"/>
        <v/>
      </c>
      <c r="H3905" s="203"/>
      <c r="I3905" s="97"/>
      <c r="J3905" s="3" t="b">
        <f t="shared" si="121"/>
        <v>0</v>
      </c>
      <c r="K3905" s="1" t="b">
        <f>IF(AND(B3905&lt;&gt;"",COUNTIF(Buildings!B:B,B3905)=0),TRUE,FALSE)</f>
        <v>0</v>
      </c>
    </row>
    <row r="3906" spans="1:11" s="3" customFormat="1" ht="16.5" customHeight="1">
      <c r="A3906" s="96"/>
      <c r="B3906" s="199"/>
      <c r="C3906" s="200"/>
      <c r="D3906" s="200"/>
      <c r="E3906" s="200"/>
      <c r="F3906" s="201"/>
      <c r="G3906" s="197" t="str">
        <f t="shared" si="120"/>
        <v/>
      </c>
      <c r="H3906" s="203"/>
      <c r="I3906" s="97"/>
      <c r="J3906" s="3" t="b">
        <f t="shared" si="121"/>
        <v>0</v>
      </c>
      <c r="K3906" s="1" t="b">
        <f>IF(AND(B3906&lt;&gt;"",COUNTIF(Buildings!B:B,B3906)=0),TRUE,FALSE)</f>
        <v>0</v>
      </c>
    </row>
    <row r="3907" spans="1:11" s="3" customFormat="1" ht="16.5" customHeight="1">
      <c r="A3907" s="96"/>
      <c r="B3907" s="194"/>
      <c r="C3907" s="195"/>
      <c r="D3907" s="195"/>
      <c r="E3907" s="195"/>
      <c r="F3907" s="196"/>
      <c r="G3907" s="197" t="str">
        <f t="shared" si="120"/>
        <v/>
      </c>
      <c r="H3907" s="203"/>
      <c r="I3907" s="97"/>
      <c r="J3907" s="3" t="b">
        <f t="shared" si="121"/>
        <v>0</v>
      </c>
      <c r="K3907" s="1" t="b">
        <f>IF(AND(B3907&lt;&gt;"",COUNTIF(Buildings!B:B,B3907)=0),TRUE,FALSE)</f>
        <v>0</v>
      </c>
    </row>
    <row r="3908" spans="1:11" s="3" customFormat="1" ht="16.5" customHeight="1">
      <c r="A3908" s="96"/>
      <c r="B3908" s="199"/>
      <c r="C3908" s="200"/>
      <c r="D3908" s="200"/>
      <c r="E3908" s="200"/>
      <c r="F3908" s="201"/>
      <c r="G3908" s="197" t="str">
        <f t="shared" ref="G3908:G3971" si="122">IF(F3908="","",F3908)</f>
        <v/>
      </c>
      <c r="H3908" s="203"/>
      <c r="I3908" s="97"/>
      <c r="J3908" s="3" t="b">
        <f t="shared" ref="J3908:J3971" si="123">IF(F3908=G3908,FALSE,TRUE)</f>
        <v>0</v>
      </c>
      <c r="K3908" s="1" t="b">
        <f>IF(AND(B3908&lt;&gt;"",COUNTIF(Buildings!B:B,B3908)=0),TRUE,FALSE)</f>
        <v>0</v>
      </c>
    </row>
    <row r="3909" spans="1:11" s="3" customFormat="1" ht="16.5" customHeight="1">
      <c r="A3909" s="96"/>
      <c r="B3909" s="194"/>
      <c r="C3909" s="195"/>
      <c r="D3909" s="195"/>
      <c r="E3909" s="195"/>
      <c r="F3909" s="196"/>
      <c r="G3909" s="197" t="str">
        <f t="shared" si="122"/>
        <v/>
      </c>
      <c r="H3909" s="203"/>
      <c r="I3909" s="97"/>
      <c r="J3909" s="3" t="b">
        <f t="shared" si="123"/>
        <v>0</v>
      </c>
      <c r="K3909" s="1" t="b">
        <f>IF(AND(B3909&lt;&gt;"",COUNTIF(Buildings!B:B,B3909)=0),TRUE,FALSE)</f>
        <v>0</v>
      </c>
    </row>
    <row r="3910" spans="1:11" s="3" customFormat="1" ht="16.5" customHeight="1">
      <c r="A3910" s="96"/>
      <c r="B3910" s="199"/>
      <c r="C3910" s="200"/>
      <c r="D3910" s="200"/>
      <c r="E3910" s="200"/>
      <c r="F3910" s="201"/>
      <c r="G3910" s="197" t="str">
        <f t="shared" si="122"/>
        <v/>
      </c>
      <c r="H3910" s="203"/>
      <c r="I3910" s="97"/>
      <c r="J3910" s="3" t="b">
        <f t="shared" si="123"/>
        <v>0</v>
      </c>
      <c r="K3910" s="1" t="b">
        <f>IF(AND(B3910&lt;&gt;"",COUNTIF(Buildings!B:B,B3910)=0),TRUE,FALSE)</f>
        <v>0</v>
      </c>
    </row>
    <row r="3911" spans="1:11" s="3" customFormat="1" ht="16.5" customHeight="1">
      <c r="A3911" s="96"/>
      <c r="B3911" s="194"/>
      <c r="C3911" s="195"/>
      <c r="D3911" s="195"/>
      <c r="E3911" s="195"/>
      <c r="F3911" s="196"/>
      <c r="G3911" s="197" t="str">
        <f t="shared" si="122"/>
        <v/>
      </c>
      <c r="H3911" s="203"/>
      <c r="I3911" s="97"/>
      <c r="J3911" s="3" t="b">
        <f t="shared" si="123"/>
        <v>0</v>
      </c>
      <c r="K3911" s="1" t="b">
        <f>IF(AND(B3911&lt;&gt;"",COUNTIF(Buildings!B:B,B3911)=0),TRUE,FALSE)</f>
        <v>0</v>
      </c>
    </row>
    <row r="3912" spans="1:11" s="3" customFormat="1" ht="16.5" customHeight="1">
      <c r="A3912" s="96"/>
      <c r="B3912" s="199"/>
      <c r="C3912" s="200"/>
      <c r="D3912" s="200"/>
      <c r="E3912" s="200"/>
      <c r="F3912" s="201"/>
      <c r="G3912" s="197" t="str">
        <f t="shared" si="122"/>
        <v/>
      </c>
      <c r="H3912" s="203"/>
      <c r="I3912" s="97"/>
      <c r="J3912" s="3" t="b">
        <f t="shared" si="123"/>
        <v>0</v>
      </c>
      <c r="K3912" s="1" t="b">
        <f>IF(AND(B3912&lt;&gt;"",COUNTIF(Buildings!B:B,B3912)=0),TRUE,FALSE)</f>
        <v>0</v>
      </c>
    </row>
    <row r="3913" spans="1:11" s="3" customFormat="1" ht="16.5" customHeight="1">
      <c r="A3913" s="96"/>
      <c r="B3913" s="194"/>
      <c r="C3913" s="195"/>
      <c r="D3913" s="195"/>
      <c r="E3913" s="195"/>
      <c r="F3913" s="196"/>
      <c r="G3913" s="197" t="str">
        <f t="shared" si="122"/>
        <v/>
      </c>
      <c r="H3913" s="203"/>
      <c r="I3913" s="97"/>
      <c r="J3913" s="3" t="b">
        <f t="shared" si="123"/>
        <v>0</v>
      </c>
      <c r="K3913" s="1" t="b">
        <f>IF(AND(B3913&lt;&gt;"",COUNTIF(Buildings!B:B,B3913)=0),TRUE,FALSE)</f>
        <v>0</v>
      </c>
    </row>
    <row r="3914" spans="1:11" s="3" customFormat="1" ht="16.5" customHeight="1">
      <c r="A3914" s="96"/>
      <c r="B3914" s="199"/>
      <c r="C3914" s="200"/>
      <c r="D3914" s="200"/>
      <c r="E3914" s="200"/>
      <c r="F3914" s="201"/>
      <c r="G3914" s="197" t="str">
        <f t="shared" si="122"/>
        <v/>
      </c>
      <c r="H3914" s="203"/>
      <c r="I3914" s="97"/>
      <c r="J3914" s="3" t="b">
        <f t="shared" si="123"/>
        <v>0</v>
      </c>
      <c r="K3914" s="1" t="b">
        <f>IF(AND(B3914&lt;&gt;"",COUNTIF(Buildings!B:B,B3914)=0),TRUE,FALSE)</f>
        <v>0</v>
      </c>
    </row>
    <row r="3915" spans="1:11" s="3" customFormat="1" ht="16.5" customHeight="1">
      <c r="A3915" s="96"/>
      <c r="B3915" s="194"/>
      <c r="C3915" s="195"/>
      <c r="D3915" s="195"/>
      <c r="E3915" s="195"/>
      <c r="F3915" s="196"/>
      <c r="G3915" s="197" t="str">
        <f t="shared" si="122"/>
        <v/>
      </c>
      <c r="H3915" s="203"/>
      <c r="I3915" s="97"/>
      <c r="J3915" s="3" t="b">
        <f t="shared" si="123"/>
        <v>0</v>
      </c>
      <c r="K3915" s="1" t="b">
        <f>IF(AND(B3915&lt;&gt;"",COUNTIF(Buildings!B:B,B3915)=0),TRUE,FALSE)</f>
        <v>0</v>
      </c>
    </row>
    <row r="3916" spans="1:11" s="3" customFormat="1" ht="16.5" customHeight="1">
      <c r="A3916" s="96"/>
      <c r="B3916" s="199"/>
      <c r="C3916" s="200"/>
      <c r="D3916" s="200"/>
      <c r="E3916" s="200"/>
      <c r="F3916" s="201"/>
      <c r="G3916" s="197" t="str">
        <f t="shared" si="122"/>
        <v/>
      </c>
      <c r="H3916" s="203"/>
      <c r="I3916" s="97"/>
      <c r="J3916" s="3" t="b">
        <f t="shared" si="123"/>
        <v>0</v>
      </c>
      <c r="K3916" s="1" t="b">
        <f>IF(AND(B3916&lt;&gt;"",COUNTIF(Buildings!B:B,B3916)=0),TRUE,FALSE)</f>
        <v>0</v>
      </c>
    </row>
    <row r="3917" spans="1:11" s="3" customFormat="1" ht="16.5" customHeight="1">
      <c r="A3917" s="96"/>
      <c r="B3917" s="194"/>
      <c r="C3917" s="195"/>
      <c r="D3917" s="195"/>
      <c r="E3917" s="195"/>
      <c r="F3917" s="196"/>
      <c r="G3917" s="197" t="str">
        <f t="shared" si="122"/>
        <v/>
      </c>
      <c r="H3917" s="203"/>
      <c r="I3917" s="97"/>
      <c r="J3917" s="3" t="b">
        <f t="shared" si="123"/>
        <v>0</v>
      </c>
      <c r="K3917" s="1" t="b">
        <f>IF(AND(B3917&lt;&gt;"",COUNTIF(Buildings!B:B,B3917)=0),TRUE,FALSE)</f>
        <v>0</v>
      </c>
    </row>
    <row r="3918" spans="1:11" s="3" customFormat="1" ht="16.5" customHeight="1">
      <c r="A3918" s="96"/>
      <c r="B3918" s="199"/>
      <c r="C3918" s="200"/>
      <c r="D3918" s="200"/>
      <c r="E3918" s="200"/>
      <c r="F3918" s="201"/>
      <c r="G3918" s="197" t="str">
        <f t="shared" si="122"/>
        <v/>
      </c>
      <c r="H3918" s="203"/>
      <c r="I3918" s="97"/>
      <c r="J3918" s="3" t="b">
        <f t="shared" si="123"/>
        <v>0</v>
      </c>
      <c r="K3918" s="1" t="b">
        <f>IF(AND(B3918&lt;&gt;"",COUNTIF(Buildings!B:B,B3918)=0),TRUE,FALSE)</f>
        <v>0</v>
      </c>
    </row>
    <row r="3919" spans="1:11" s="3" customFormat="1" ht="16.5" customHeight="1">
      <c r="A3919" s="96"/>
      <c r="B3919" s="194"/>
      <c r="C3919" s="195"/>
      <c r="D3919" s="195"/>
      <c r="E3919" s="195"/>
      <c r="F3919" s="196"/>
      <c r="G3919" s="197" t="str">
        <f t="shared" si="122"/>
        <v/>
      </c>
      <c r="H3919" s="203"/>
      <c r="I3919" s="97"/>
      <c r="J3919" s="3" t="b">
        <f t="shared" si="123"/>
        <v>0</v>
      </c>
      <c r="K3919" s="1" t="b">
        <f>IF(AND(B3919&lt;&gt;"",COUNTIF(Buildings!B:B,B3919)=0),TRUE,FALSE)</f>
        <v>0</v>
      </c>
    </row>
    <row r="3920" spans="1:11" s="3" customFormat="1" ht="16.5" customHeight="1">
      <c r="A3920" s="96"/>
      <c r="B3920" s="199"/>
      <c r="C3920" s="200"/>
      <c r="D3920" s="200"/>
      <c r="E3920" s="200"/>
      <c r="F3920" s="201"/>
      <c r="G3920" s="197" t="str">
        <f t="shared" si="122"/>
        <v/>
      </c>
      <c r="H3920" s="203"/>
      <c r="I3920" s="97"/>
      <c r="J3920" s="3" t="b">
        <f t="shared" si="123"/>
        <v>0</v>
      </c>
      <c r="K3920" s="1" t="b">
        <f>IF(AND(B3920&lt;&gt;"",COUNTIF(Buildings!B:B,B3920)=0),TRUE,FALSE)</f>
        <v>0</v>
      </c>
    </row>
    <row r="3921" spans="1:11" s="3" customFormat="1" ht="16.5" customHeight="1">
      <c r="A3921" s="96"/>
      <c r="B3921" s="194"/>
      <c r="C3921" s="195"/>
      <c r="D3921" s="195"/>
      <c r="E3921" s="195"/>
      <c r="F3921" s="196"/>
      <c r="G3921" s="197" t="str">
        <f t="shared" si="122"/>
        <v/>
      </c>
      <c r="H3921" s="203"/>
      <c r="I3921" s="97"/>
      <c r="J3921" s="3" t="b">
        <f t="shared" si="123"/>
        <v>0</v>
      </c>
      <c r="K3921" s="1" t="b">
        <f>IF(AND(B3921&lt;&gt;"",COUNTIF(Buildings!B:B,B3921)=0),TRUE,FALSE)</f>
        <v>0</v>
      </c>
    </row>
    <row r="3922" spans="1:11" s="3" customFormat="1" ht="16.5" customHeight="1">
      <c r="A3922" s="96"/>
      <c r="B3922" s="199"/>
      <c r="C3922" s="200"/>
      <c r="D3922" s="200"/>
      <c r="E3922" s="200"/>
      <c r="F3922" s="201"/>
      <c r="G3922" s="197" t="str">
        <f t="shared" si="122"/>
        <v/>
      </c>
      <c r="H3922" s="203"/>
      <c r="I3922" s="97"/>
      <c r="J3922" s="3" t="b">
        <f t="shared" si="123"/>
        <v>0</v>
      </c>
      <c r="K3922" s="1" t="b">
        <f>IF(AND(B3922&lt;&gt;"",COUNTIF(Buildings!B:B,B3922)=0),TRUE,FALSE)</f>
        <v>0</v>
      </c>
    </row>
    <row r="3923" spans="1:11" s="3" customFormat="1" ht="16.5" customHeight="1">
      <c r="A3923" s="96"/>
      <c r="B3923" s="194"/>
      <c r="C3923" s="195"/>
      <c r="D3923" s="195"/>
      <c r="E3923" s="195"/>
      <c r="F3923" s="196"/>
      <c r="G3923" s="197" t="str">
        <f t="shared" si="122"/>
        <v/>
      </c>
      <c r="H3923" s="203"/>
      <c r="I3923" s="97"/>
      <c r="J3923" s="3" t="b">
        <f t="shared" si="123"/>
        <v>0</v>
      </c>
      <c r="K3923" s="1" t="b">
        <f>IF(AND(B3923&lt;&gt;"",COUNTIF(Buildings!B:B,B3923)=0),TRUE,FALSE)</f>
        <v>0</v>
      </c>
    </row>
    <row r="3924" spans="1:11" s="3" customFormat="1" ht="16.5" customHeight="1">
      <c r="A3924" s="96"/>
      <c r="B3924" s="199"/>
      <c r="C3924" s="200"/>
      <c r="D3924" s="200"/>
      <c r="E3924" s="200"/>
      <c r="F3924" s="201"/>
      <c r="G3924" s="197" t="str">
        <f t="shared" si="122"/>
        <v/>
      </c>
      <c r="H3924" s="203"/>
      <c r="I3924" s="97"/>
      <c r="J3924" s="3" t="b">
        <f t="shared" si="123"/>
        <v>0</v>
      </c>
      <c r="K3924" s="1" t="b">
        <f>IF(AND(B3924&lt;&gt;"",COUNTIF(Buildings!B:B,B3924)=0),TRUE,FALSE)</f>
        <v>0</v>
      </c>
    </row>
    <row r="3925" spans="1:11" s="3" customFormat="1" ht="16.5" customHeight="1">
      <c r="A3925" s="96"/>
      <c r="B3925" s="194"/>
      <c r="C3925" s="195"/>
      <c r="D3925" s="195"/>
      <c r="E3925" s="195"/>
      <c r="F3925" s="196"/>
      <c r="G3925" s="197" t="str">
        <f t="shared" si="122"/>
        <v/>
      </c>
      <c r="H3925" s="203"/>
      <c r="I3925" s="97"/>
      <c r="J3925" s="3" t="b">
        <f t="shared" si="123"/>
        <v>0</v>
      </c>
      <c r="K3925" s="1" t="b">
        <f>IF(AND(B3925&lt;&gt;"",COUNTIF(Buildings!B:B,B3925)=0),TRUE,FALSE)</f>
        <v>0</v>
      </c>
    </row>
    <row r="3926" spans="1:11" s="3" customFormat="1" ht="16.5" customHeight="1">
      <c r="A3926" s="96"/>
      <c r="B3926" s="199"/>
      <c r="C3926" s="200"/>
      <c r="D3926" s="200"/>
      <c r="E3926" s="200"/>
      <c r="F3926" s="201"/>
      <c r="G3926" s="197" t="str">
        <f t="shared" si="122"/>
        <v/>
      </c>
      <c r="H3926" s="203"/>
      <c r="I3926" s="97"/>
      <c r="J3926" s="3" t="b">
        <f t="shared" si="123"/>
        <v>0</v>
      </c>
      <c r="K3926" s="1" t="b">
        <f>IF(AND(B3926&lt;&gt;"",COUNTIF(Buildings!B:B,B3926)=0),TRUE,FALSE)</f>
        <v>0</v>
      </c>
    </row>
    <row r="3927" spans="1:11" s="3" customFormat="1" ht="16.5" customHeight="1">
      <c r="A3927" s="96"/>
      <c r="B3927" s="194"/>
      <c r="C3927" s="195"/>
      <c r="D3927" s="195"/>
      <c r="E3927" s="195"/>
      <c r="F3927" s="196"/>
      <c r="G3927" s="197" t="str">
        <f t="shared" si="122"/>
        <v/>
      </c>
      <c r="H3927" s="203"/>
      <c r="I3927" s="97"/>
      <c r="J3927" s="3" t="b">
        <f t="shared" si="123"/>
        <v>0</v>
      </c>
      <c r="K3927" s="1" t="b">
        <f>IF(AND(B3927&lt;&gt;"",COUNTIF(Buildings!B:B,B3927)=0),TRUE,FALSE)</f>
        <v>0</v>
      </c>
    </row>
    <row r="3928" spans="1:11" s="3" customFormat="1" ht="16.5" customHeight="1">
      <c r="A3928" s="96"/>
      <c r="B3928" s="199"/>
      <c r="C3928" s="200"/>
      <c r="D3928" s="200"/>
      <c r="E3928" s="200"/>
      <c r="F3928" s="201"/>
      <c r="G3928" s="197" t="str">
        <f t="shared" si="122"/>
        <v/>
      </c>
      <c r="H3928" s="203"/>
      <c r="I3928" s="97"/>
      <c r="J3928" s="3" t="b">
        <f t="shared" si="123"/>
        <v>0</v>
      </c>
      <c r="K3928" s="1" t="b">
        <f>IF(AND(B3928&lt;&gt;"",COUNTIF(Buildings!B:B,B3928)=0),TRUE,FALSE)</f>
        <v>0</v>
      </c>
    </row>
    <row r="3929" spans="1:11" s="3" customFormat="1" ht="16.5" customHeight="1">
      <c r="A3929" s="96"/>
      <c r="B3929" s="194"/>
      <c r="C3929" s="195"/>
      <c r="D3929" s="195"/>
      <c r="E3929" s="195"/>
      <c r="F3929" s="196"/>
      <c r="G3929" s="197" t="str">
        <f t="shared" si="122"/>
        <v/>
      </c>
      <c r="H3929" s="203"/>
      <c r="I3929" s="97"/>
      <c r="J3929" s="3" t="b">
        <f t="shared" si="123"/>
        <v>0</v>
      </c>
      <c r="K3929" s="1" t="b">
        <f>IF(AND(B3929&lt;&gt;"",COUNTIF(Buildings!B:B,B3929)=0),TRUE,FALSE)</f>
        <v>0</v>
      </c>
    </row>
    <row r="3930" spans="1:11" s="3" customFormat="1" ht="16.5" customHeight="1">
      <c r="A3930" s="96"/>
      <c r="B3930" s="199"/>
      <c r="C3930" s="200"/>
      <c r="D3930" s="200"/>
      <c r="E3930" s="200"/>
      <c r="F3930" s="201"/>
      <c r="G3930" s="197" t="str">
        <f t="shared" si="122"/>
        <v/>
      </c>
      <c r="H3930" s="203"/>
      <c r="I3930" s="97"/>
      <c r="J3930" s="3" t="b">
        <f t="shared" si="123"/>
        <v>0</v>
      </c>
      <c r="K3930" s="1" t="b">
        <f>IF(AND(B3930&lt;&gt;"",COUNTIF(Buildings!B:B,B3930)=0),TRUE,FALSE)</f>
        <v>0</v>
      </c>
    </row>
    <row r="3931" spans="1:11" s="3" customFormat="1" ht="16.5" customHeight="1">
      <c r="A3931" s="96"/>
      <c r="B3931" s="194"/>
      <c r="C3931" s="195"/>
      <c r="D3931" s="195"/>
      <c r="E3931" s="195"/>
      <c r="F3931" s="196"/>
      <c r="G3931" s="197" t="str">
        <f t="shared" si="122"/>
        <v/>
      </c>
      <c r="H3931" s="203"/>
      <c r="I3931" s="97"/>
      <c r="J3931" s="3" t="b">
        <f t="shared" si="123"/>
        <v>0</v>
      </c>
      <c r="K3931" s="1" t="b">
        <f>IF(AND(B3931&lt;&gt;"",COUNTIF(Buildings!B:B,B3931)=0),TRUE,FALSE)</f>
        <v>0</v>
      </c>
    </row>
    <row r="3932" spans="1:11" s="3" customFormat="1" ht="16.5" customHeight="1">
      <c r="A3932" s="96"/>
      <c r="B3932" s="199"/>
      <c r="C3932" s="200"/>
      <c r="D3932" s="200"/>
      <c r="E3932" s="200"/>
      <c r="F3932" s="201"/>
      <c r="G3932" s="197" t="str">
        <f t="shared" si="122"/>
        <v/>
      </c>
      <c r="H3932" s="203"/>
      <c r="I3932" s="97"/>
      <c r="J3932" s="3" t="b">
        <f t="shared" si="123"/>
        <v>0</v>
      </c>
      <c r="K3932" s="1" t="b">
        <f>IF(AND(B3932&lt;&gt;"",COUNTIF(Buildings!B:B,B3932)=0),TRUE,FALSE)</f>
        <v>0</v>
      </c>
    </row>
    <row r="3933" spans="1:11" s="3" customFormat="1" ht="16.5" customHeight="1">
      <c r="A3933" s="96"/>
      <c r="B3933" s="194"/>
      <c r="C3933" s="195"/>
      <c r="D3933" s="195"/>
      <c r="E3933" s="195"/>
      <c r="F3933" s="196"/>
      <c r="G3933" s="197" t="str">
        <f t="shared" si="122"/>
        <v/>
      </c>
      <c r="H3933" s="203"/>
      <c r="I3933" s="97"/>
      <c r="J3933" s="3" t="b">
        <f t="shared" si="123"/>
        <v>0</v>
      </c>
      <c r="K3933" s="1" t="b">
        <f>IF(AND(B3933&lt;&gt;"",COUNTIF(Buildings!B:B,B3933)=0),TRUE,FALSE)</f>
        <v>0</v>
      </c>
    </row>
    <row r="3934" spans="1:11" s="3" customFormat="1" ht="16.5" customHeight="1">
      <c r="A3934" s="96"/>
      <c r="B3934" s="199"/>
      <c r="C3934" s="200"/>
      <c r="D3934" s="200"/>
      <c r="E3934" s="200"/>
      <c r="F3934" s="201"/>
      <c r="G3934" s="197" t="str">
        <f t="shared" si="122"/>
        <v/>
      </c>
      <c r="H3934" s="203"/>
      <c r="I3934" s="97"/>
      <c r="J3934" s="3" t="b">
        <f t="shared" si="123"/>
        <v>0</v>
      </c>
      <c r="K3934" s="1" t="b">
        <f>IF(AND(B3934&lt;&gt;"",COUNTIF(Buildings!B:B,B3934)=0),TRUE,FALSE)</f>
        <v>0</v>
      </c>
    </row>
    <row r="3935" spans="1:11" s="3" customFormat="1" ht="16.5" customHeight="1">
      <c r="A3935" s="96"/>
      <c r="B3935" s="194"/>
      <c r="C3935" s="195"/>
      <c r="D3935" s="195"/>
      <c r="E3935" s="195"/>
      <c r="F3935" s="196"/>
      <c r="G3935" s="197" t="str">
        <f t="shared" si="122"/>
        <v/>
      </c>
      <c r="H3935" s="203"/>
      <c r="I3935" s="97"/>
      <c r="J3935" s="3" t="b">
        <f t="shared" si="123"/>
        <v>0</v>
      </c>
      <c r="K3935" s="1" t="b">
        <f>IF(AND(B3935&lt;&gt;"",COUNTIF(Buildings!B:B,B3935)=0),TRUE,FALSE)</f>
        <v>0</v>
      </c>
    </row>
    <row r="3936" spans="1:11" s="3" customFormat="1" ht="16.5" customHeight="1">
      <c r="A3936" s="96"/>
      <c r="B3936" s="199"/>
      <c r="C3936" s="200"/>
      <c r="D3936" s="200"/>
      <c r="E3936" s="200"/>
      <c r="F3936" s="201"/>
      <c r="G3936" s="197" t="str">
        <f t="shared" si="122"/>
        <v/>
      </c>
      <c r="H3936" s="203"/>
      <c r="I3936" s="97"/>
      <c r="J3936" s="3" t="b">
        <f t="shared" si="123"/>
        <v>0</v>
      </c>
      <c r="K3936" s="1" t="b">
        <f>IF(AND(B3936&lt;&gt;"",COUNTIF(Buildings!B:B,B3936)=0),TRUE,FALSE)</f>
        <v>0</v>
      </c>
    </row>
    <row r="3937" spans="1:11" s="3" customFormat="1" ht="16.5" customHeight="1">
      <c r="A3937" s="96"/>
      <c r="B3937" s="194"/>
      <c r="C3937" s="195"/>
      <c r="D3937" s="195"/>
      <c r="E3937" s="195"/>
      <c r="F3937" s="196"/>
      <c r="G3937" s="197" t="str">
        <f t="shared" si="122"/>
        <v/>
      </c>
      <c r="H3937" s="203"/>
      <c r="I3937" s="97"/>
      <c r="J3937" s="3" t="b">
        <f t="shared" si="123"/>
        <v>0</v>
      </c>
      <c r="K3937" s="1" t="b">
        <f>IF(AND(B3937&lt;&gt;"",COUNTIF(Buildings!B:B,B3937)=0),TRUE,FALSE)</f>
        <v>0</v>
      </c>
    </row>
    <row r="3938" spans="1:11" s="3" customFormat="1" ht="16.5" customHeight="1">
      <c r="A3938" s="96"/>
      <c r="B3938" s="199"/>
      <c r="C3938" s="200"/>
      <c r="D3938" s="200"/>
      <c r="E3938" s="200"/>
      <c r="F3938" s="201"/>
      <c r="G3938" s="197" t="str">
        <f t="shared" si="122"/>
        <v/>
      </c>
      <c r="H3938" s="203"/>
      <c r="I3938" s="97"/>
      <c r="J3938" s="3" t="b">
        <f t="shared" si="123"/>
        <v>0</v>
      </c>
      <c r="K3938" s="1" t="b">
        <f>IF(AND(B3938&lt;&gt;"",COUNTIF(Buildings!B:B,B3938)=0),TRUE,FALSE)</f>
        <v>0</v>
      </c>
    </row>
    <row r="3939" spans="1:11" s="3" customFormat="1" ht="16.5" customHeight="1">
      <c r="A3939" s="96"/>
      <c r="B3939" s="194"/>
      <c r="C3939" s="195"/>
      <c r="D3939" s="195"/>
      <c r="E3939" s="195"/>
      <c r="F3939" s="196"/>
      <c r="G3939" s="197" t="str">
        <f t="shared" si="122"/>
        <v/>
      </c>
      <c r="H3939" s="203"/>
      <c r="I3939" s="97"/>
      <c r="J3939" s="3" t="b">
        <f t="shared" si="123"/>
        <v>0</v>
      </c>
      <c r="K3939" s="1" t="b">
        <f>IF(AND(B3939&lt;&gt;"",COUNTIF(Buildings!B:B,B3939)=0),TRUE,FALSE)</f>
        <v>0</v>
      </c>
    </row>
    <row r="3940" spans="1:11" s="3" customFormat="1" ht="16.5" customHeight="1">
      <c r="A3940" s="96"/>
      <c r="B3940" s="199"/>
      <c r="C3940" s="200"/>
      <c r="D3940" s="200"/>
      <c r="E3940" s="200"/>
      <c r="F3940" s="201"/>
      <c r="G3940" s="197" t="str">
        <f t="shared" si="122"/>
        <v/>
      </c>
      <c r="H3940" s="203"/>
      <c r="I3940" s="97"/>
      <c r="J3940" s="3" t="b">
        <f t="shared" si="123"/>
        <v>0</v>
      </c>
      <c r="K3940" s="1" t="b">
        <f>IF(AND(B3940&lt;&gt;"",COUNTIF(Buildings!B:B,B3940)=0),TRUE,FALSE)</f>
        <v>0</v>
      </c>
    </row>
    <row r="3941" spans="1:11" s="3" customFormat="1" ht="16.5" customHeight="1">
      <c r="A3941" s="96"/>
      <c r="B3941" s="194"/>
      <c r="C3941" s="195"/>
      <c r="D3941" s="195"/>
      <c r="E3941" s="195"/>
      <c r="F3941" s="196"/>
      <c r="G3941" s="197" t="str">
        <f t="shared" si="122"/>
        <v/>
      </c>
      <c r="H3941" s="203"/>
      <c r="I3941" s="97"/>
      <c r="J3941" s="3" t="b">
        <f t="shared" si="123"/>
        <v>0</v>
      </c>
      <c r="K3941" s="1" t="b">
        <f>IF(AND(B3941&lt;&gt;"",COUNTIF(Buildings!B:B,B3941)=0),TRUE,FALSE)</f>
        <v>0</v>
      </c>
    </row>
    <row r="3942" spans="1:11" s="3" customFormat="1" ht="16.5" customHeight="1">
      <c r="A3942" s="96"/>
      <c r="B3942" s="199"/>
      <c r="C3942" s="200"/>
      <c r="D3942" s="200"/>
      <c r="E3942" s="200"/>
      <c r="F3942" s="201"/>
      <c r="G3942" s="197" t="str">
        <f t="shared" si="122"/>
        <v/>
      </c>
      <c r="H3942" s="203"/>
      <c r="I3942" s="97"/>
      <c r="J3942" s="3" t="b">
        <f t="shared" si="123"/>
        <v>0</v>
      </c>
      <c r="K3942" s="1" t="b">
        <f>IF(AND(B3942&lt;&gt;"",COUNTIF(Buildings!B:B,B3942)=0),TRUE,FALSE)</f>
        <v>0</v>
      </c>
    </row>
    <row r="3943" spans="1:11" s="3" customFormat="1" ht="16.5" customHeight="1">
      <c r="A3943" s="96"/>
      <c r="B3943" s="194"/>
      <c r="C3943" s="195"/>
      <c r="D3943" s="195"/>
      <c r="E3943" s="195"/>
      <c r="F3943" s="196"/>
      <c r="G3943" s="197" t="str">
        <f t="shared" si="122"/>
        <v/>
      </c>
      <c r="H3943" s="203"/>
      <c r="I3943" s="97"/>
      <c r="J3943" s="3" t="b">
        <f t="shared" si="123"/>
        <v>0</v>
      </c>
      <c r="K3943" s="1" t="b">
        <f>IF(AND(B3943&lt;&gt;"",COUNTIF(Buildings!B:B,B3943)=0),TRUE,FALSE)</f>
        <v>0</v>
      </c>
    </row>
    <row r="3944" spans="1:11" s="3" customFormat="1" ht="16.5" customHeight="1">
      <c r="A3944" s="96"/>
      <c r="B3944" s="199"/>
      <c r="C3944" s="200"/>
      <c r="D3944" s="200"/>
      <c r="E3944" s="200"/>
      <c r="F3944" s="201"/>
      <c r="G3944" s="197" t="str">
        <f t="shared" si="122"/>
        <v/>
      </c>
      <c r="H3944" s="203"/>
      <c r="I3944" s="97"/>
      <c r="J3944" s="3" t="b">
        <f t="shared" si="123"/>
        <v>0</v>
      </c>
      <c r="K3944" s="1" t="b">
        <f>IF(AND(B3944&lt;&gt;"",COUNTIF(Buildings!B:B,B3944)=0),TRUE,FALSE)</f>
        <v>0</v>
      </c>
    </row>
    <row r="3945" spans="1:11" s="3" customFormat="1" ht="16.5" customHeight="1">
      <c r="A3945" s="96"/>
      <c r="B3945" s="194"/>
      <c r="C3945" s="195"/>
      <c r="D3945" s="195"/>
      <c r="E3945" s="195"/>
      <c r="F3945" s="196"/>
      <c r="G3945" s="197" t="str">
        <f t="shared" si="122"/>
        <v/>
      </c>
      <c r="H3945" s="203"/>
      <c r="I3945" s="97"/>
      <c r="J3945" s="3" t="b">
        <f t="shared" si="123"/>
        <v>0</v>
      </c>
      <c r="K3945" s="1" t="b">
        <f>IF(AND(B3945&lt;&gt;"",COUNTIF(Buildings!B:B,B3945)=0),TRUE,FALSE)</f>
        <v>0</v>
      </c>
    </row>
    <row r="3946" spans="1:11" s="3" customFormat="1" ht="16.5" customHeight="1">
      <c r="A3946" s="96"/>
      <c r="B3946" s="199"/>
      <c r="C3946" s="200"/>
      <c r="D3946" s="200"/>
      <c r="E3946" s="200"/>
      <c r="F3946" s="201"/>
      <c r="G3946" s="197" t="str">
        <f t="shared" si="122"/>
        <v/>
      </c>
      <c r="H3946" s="203"/>
      <c r="I3946" s="97"/>
      <c r="J3946" s="3" t="b">
        <f t="shared" si="123"/>
        <v>0</v>
      </c>
      <c r="K3946" s="1" t="b">
        <f>IF(AND(B3946&lt;&gt;"",COUNTIF(Buildings!B:B,B3946)=0),TRUE,FALSE)</f>
        <v>0</v>
      </c>
    </row>
    <row r="3947" spans="1:11" s="3" customFormat="1" ht="16.5" customHeight="1">
      <c r="A3947" s="96"/>
      <c r="B3947" s="194"/>
      <c r="C3947" s="195"/>
      <c r="D3947" s="195"/>
      <c r="E3947" s="195"/>
      <c r="F3947" s="196"/>
      <c r="G3947" s="197" t="str">
        <f t="shared" si="122"/>
        <v/>
      </c>
      <c r="H3947" s="203"/>
      <c r="I3947" s="97"/>
      <c r="J3947" s="3" t="b">
        <f t="shared" si="123"/>
        <v>0</v>
      </c>
      <c r="K3947" s="1" t="b">
        <f>IF(AND(B3947&lt;&gt;"",COUNTIF(Buildings!B:B,B3947)=0),TRUE,FALSE)</f>
        <v>0</v>
      </c>
    </row>
    <row r="3948" spans="1:11" s="3" customFormat="1" ht="16.5" customHeight="1">
      <c r="A3948" s="96"/>
      <c r="B3948" s="199"/>
      <c r="C3948" s="200"/>
      <c r="D3948" s="200"/>
      <c r="E3948" s="200"/>
      <c r="F3948" s="201"/>
      <c r="G3948" s="197" t="str">
        <f t="shared" si="122"/>
        <v/>
      </c>
      <c r="H3948" s="203"/>
      <c r="I3948" s="97"/>
      <c r="J3948" s="3" t="b">
        <f t="shared" si="123"/>
        <v>0</v>
      </c>
      <c r="K3948" s="1" t="b">
        <f>IF(AND(B3948&lt;&gt;"",COUNTIF(Buildings!B:B,B3948)=0),TRUE,FALSE)</f>
        <v>0</v>
      </c>
    </row>
    <row r="3949" spans="1:11" s="3" customFormat="1" ht="16.5" customHeight="1">
      <c r="A3949" s="96"/>
      <c r="B3949" s="194"/>
      <c r="C3949" s="195"/>
      <c r="D3949" s="195"/>
      <c r="E3949" s="195"/>
      <c r="F3949" s="196"/>
      <c r="G3949" s="197" t="str">
        <f t="shared" si="122"/>
        <v/>
      </c>
      <c r="H3949" s="203"/>
      <c r="I3949" s="97"/>
      <c r="J3949" s="3" t="b">
        <f t="shared" si="123"/>
        <v>0</v>
      </c>
      <c r="K3949" s="1" t="b">
        <f>IF(AND(B3949&lt;&gt;"",COUNTIF(Buildings!B:B,B3949)=0),TRUE,FALSE)</f>
        <v>0</v>
      </c>
    </row>
    <row r="3950" spans="1:11" s="3" customFormat="1" ht="16.5" customHeight="1">
      <c r="A3950" s="96"/>
      <c r="B3950" s="199"/>
      <c r="C3950" s="200"/>
      <c r="D3950" s="200"/>
      <c r="E3950" s="200"/>
      <c r="F3950" s="201"/>
      <c r="G3950" s="197" t="str">
        <f t="shared" si="122"/>
        <v/>
      </c>
      <c r="H3950" s="203"/>
      <c r="I3950" s="97"/>
      <c r="J3950" s="3" t="b">
        <f t="shared" si="123"/>
        <v>0</v>
      </c>
      <c r="K3950" s="1" t="b">
        <f>IF(AND(B3950&lt;&gt;"",COUNTIF(Buildings!B:B,B3950)=0),TRUE,FALSE)</f>
        <v>0</v>
      </c>
    </row>
    <row r="3951" spans="1:11" s="3" customFormat="1" ht="16.5" customHeight="1">
      <c r="A3951" s="96"/>
      <c r="B3951" s="194"/>
      <c r="C3951" s="195"/>
      <c r="D3951" s="195"/>
      <c r="E3951" s="195"/>
      <c r="F3951" s="196"/>
      <c r="G3951" s="197" t="str">
        <f t="shared" si="122"/>
        <v/>
      </c>
      <c r="H3951" s="203"/>
      <c r="I3951" s="97"/>
      <c r="J3951" s="3" t="b">
        <f t="shared" si="123"/>
        <v>0</v>
      </c>
      <c r="K3951" s="1" t="b">
        <f>IF(AND(B3951&lt;&gt;"",COUNTIF(Buildings!B:B,B3951)=0),TRUE,FALSE)</f>
        <v>0</v>
      </c>
    </row>
    <row r="3952" spans="1:11" s="3" customFormat="1" ht="16.5" customHeight="1">
      <c r="A3952" s="96"/>
      <c r="B3952" s="199"/>
      <c r="C3952" s="200"/>
      <c r="D3952" s="200"/>
      <c r="E3952" s="200"/>
      <c r="F3952" s="201"/>
      <c r="G3952" s="197" t="str">
        <f t="shared" si="122"/>
        <v/>
      </c>
      <c r="H3952" s="203"/>
      <c r="I3952" s="97"/>
      <c r="J3952" s="3" t="b">
        <f t="shared" si="123"/>
        <v>0</v>
      </c>
      <c r="K3952" s="1" t="b">
        <f>IF(AND(B3952&lt;&gt;"",COUNTIF(Buildings!B:B,B3952)=0),TRUE,FALSE)</f>
        <v>0</v>
      </c>
    </row>
    <row r="3953" spans="1:11" s="3" customFormat="1" ht="16.5" customHeight="1">
      <c r="A3953" s="96"/>
      <c r="B3953" s="194"/>
      <c r="C3953" s="195"/>
      <c r="D3953" s="195"/>
      <c r="E3953" s="195"/>
      <c r="F3953" s="196"/>
      <c r="G3953" s="197" t="str">
        <f t="shared" si="122"/>
        <v/>
      </c>
      <c r="H3953" s="203"/>
      <c r="I3953" s="97"/>
      <c r="J3953" s="3" t="b">
        <f t="shared" si="123"/>
        <v>0</v>
      </c>
      <c r="K3953" s="1" t="b">
        <f>IF(AND(B3953&lt;&gt;"",COUNTIF(Buildings!B:B,B3953)=0),TRUE,FALSE)</f>
        <v>0</v>
      </c>
    </row>
    <row r="3954" spans="1:11" s="3" customFormat="1" ht="16.5" customHeight="1">
      <c r="A3954" s="96"/>
      <c r="B3954" s="199"/>
      <c r="C3954" s="200"/>
      <c r="D3954" s="200"/>
      <c r="E3954" s="200"/>
      <c r="F3954" s="201"/>
      <c r="G3954" s="197" t="str">
        <f t="shared" si="122"/>
        <v/>
      </c>
      <c r="H3954" s="203"/>
      <c r="I3954" s="97"/>
      <c r="J3954" s="3" t="b">
        <f t="shared" si="123"/>
        <v>0</v>
      </c>
      <c r="K3954" s="1" t="b">
        <f>IF(AND(B3954&lt;&gt;"",COUNTIF(Buildings!B:B,B3954)=0),TRUE,FALSE)</f>
        <v>0</v>
      </c>
    </row>
    <row r="3955" spans="1:11" s="3" customFormat="1" ht="16.5" customHeight="1">
      <c r="A3955" s="96"/>
      <c r="B3955" s="194"/>
      <c r="C3955" s="195"/>
      <c r="D3955" s="195"/>
      <c r="E3955" s="195"/>
      <c r="F3955" s="196"/>
      <c r="G3955" s="197" t="str">
        <f t="shared" si="122"/>
        <v/>
      </c>
      <c r="H3955" s="203"/>
      <c r="I3955" s="97"/>
      <c r="J3955" s="3" t="b">
        <f t="shared" si="123"/>
        <v>0</v>
      </c>
      <c r="K3955" s="1" t="b">
        <f>IF(AND(B3955&lt;&gt;"",COUNTIF(Buildings!B:B,B3955)=0),TRUE,FALSE)</f>
        <v>0</v>
      </c>
    </row>
    <row r="3956" spans="1:11" s="3" customFormat="1" ht="16.5" customHeight="1">
      <c r="A3956" s="96"/>
      <c r="B3956" s="199"/>
      <c r="C3956" s="200"/>
      <c r="D3956" s="200"/>
      <c r="E3956" s="200"/>
      <c r="F3956" s="201"/>
      <c r="G3956" s="197" t="str">
        <f t="shared" si="122"/>
        <v/>
      </c>
      <c r="H3956" s="203"/>
      <c r="I3956" s="97"/>
      <c r="J3956" s="3" t="b">
        <f t="shared" si="123"/>
        <v>0</v>
      </c>
      <c r="K3956" s="1" t="b">
        <f>IF(AND(B3956&lt;&gt;"",COUNTIF(Buildings!B:B,B3956)=0),TRUE,FALSE)</f>
        <v>0</v>
      </c>
    </row>
    <row r="3957" spans="1:11" s="3" customFormat="1" ht="16.5" customHeight="1">
      <c r="A3957" s="96"/>
      <c r="B3957" s="194"/>
      <c r="C3957" s="195"/>
      <c r="D3957" s="195"/>
      <c r="E3957" s="195"/>
      <c r="F3957" s="196"/>
      <c r="G3957" s="197" t="str">
        <f t="shared" si="122"/>
        <v/>
      </c>
      <c r="H3957" s="203"/>
      <c r="I3957" s="97"/>
      <c r="J3957" s="3" t="b">
        <f t="shared" si="123"/>
        <v>0</v>
      </c>
      <c r="K3957" s="1" t="b">
        <f>IF(AND(B3957&lt;&gt;"",COUNTIF(Buildings!B:B,B3957)=0),TRUE,FALSE)</f>
        <v>0</v>
      </c>
    </row>
    <row r="3958" spans="1:11" s="3" customFormat="1" ht="16.5" customHeight="1">
      <c r="A3958" s="96"/>
      <c r="B3958" s="199"/>
      <c r="C3958" s="200"/>
      <c r="D3958" s="200"/>
      <c r="E3958" s="200"/>
      <c r="F3958" s="201"/>
      <c r="G3958" s="197" t="str">
        <f t="shared" si="122"/>
        <v/>
      </c>
      <c r="H3958" s="203"/>
      <c r="I3958" s="97"/>
      <c r="J3958" s="3" t="b">
        <f t="shared" si="123"/>
        <v>0</v>
      </c>
      <c r="K3958" s="1" t="b">
        <f>IF(AND(B3958&lt;&gt;"",COUNTIF(Buildings!B:B,B3958)=0),TRUE,FALSE)</f>
        <v>0</v>
      </c>
    </row>
    <row r="3959" spans="1:11" s="3" customFormat="1" ht="16.5" customHeight="1">
      <c r="A3959" s="96"/>
      <c r="B3959" s="194"/>
      <c r="C3959" s="195"/>
      <c r="D3959" s="195"/>
      <c r="E3959" s="195"/>
      <c r="F3959" s="196"/>
      <c r="G3959" s="197" t="str">
        <f t="shared" si="122"/>
        <v/>
      </c>
      <c r="H3959" s="203"/>
      <c r="I3959" s="97"/>
      <c r="J3959" s="3" t="b">
        <f t="shared" si="123"/>
        <v>0</v>
      </c>
      <c r="K3959" s="1" t="b">
        <f>IF(AND(B3959&lt;&gt;"",COUNTIF(Buildings!B:B,B3959)=0),TRUE,FALSE)</f>
        <v>0</v>
      </c>
    </row>
    <row r="3960" spans="1:11" s="3" customFormat="1" ht="16.5" customHeight="1">
      <c r="A3960" s="96"/>
      <c r="B3960" s="199"/>
      <c r="C3960" s="200"/>
      <c r="D3960" s="200"/>
      <c r="E3960" s="200"/>
      <c r="F3960" s="201"/>
      <c r="G3960" s="197" t="str">
        <f t="shared" si="122"/>
        <v/>
      </c>
      <c r="H3960" s="203"/>
      <c r="I3960" s="97"/>
      <c r="J3960" s="3" t="b">
        <f t="shared" si="123"/>
        <v>0</v>
      </c>
      <c r="K3960" s="1" t="b">
        <f>IF(AND(B3960&lt;&gt;"",COUNTIF(Buildings!B:B,B3960)=0),TRUE,FALSE)</f>
        <v>0</v>
      </c>
    </row>
    <row r="3961" spans="1:11" s="3" customFormat="1" ht="16.5" customHeight="1">
      <c r="A3961" s="96"/>
      <c r="B3961" s="194"/>
      <c r="C3961" s="195"/>
      <c r="D3961" s="195"/>
      <c r="E3961" s="195"/>
      <c r="F3961" s="196"/>
      <c r="G3961" s="197" t="str">
        <f t="shared" si="122"/>
        <v/>
      </c>
      <c r="H3961" s="203"/>
      <c r="I3961" s="97"/>
      <c r="J3961" s="3" t="b">
        <f t="shared" si="123"/>
        <v>0</v>
      </c>
      <c r="K3961" s="1" t="b">
        <f>IF(AND(B3961&lt;&gt;"",COUNTIF(Buildings!B:B,B3961)=0),TRUE,FALSE)</f>
        <v>0</v>
      </c>
    </row>
    <row r="3962" spans="1:11" s="3" customFormat="1" ht="16.5" customHeight="1">
      <c r="A3962" s="96"/>
      <c r="B3962" s="199"/>
      <c r="C3962" s="200"/>
      <c r="D3962" s="200"/>
      <c r="E3962" s="200"/>
      <c r="F3962" s="201"/>
      <c r="G3962" s="197" t="str">
        <f t="shared" si="122"/>
        <v/>
      </c>
      <c r="H3962" s="203"/>
      <c r="I3962" s="97"/>
      <c r="J3962" s="3" t="b">
        <f t="shared" si="123"/>
        <v>0</v>
      </c>
      <c r="K3962" s="1" t="b">
        <f>IF(AND(B3962&lt;&gt;"",COUNTIF(Buildings!B:B,B3962)=0),TRUE,FALSE)</f>
        <v>0</v>
      </c>
    </row>
    <row r="3963" spans="1:11" s="3" customFormat="1" ht="16.5" customHeight="1">
      <c r="A3963" s="96"/>
      <c r="B3963" s="194"/>
      <c r="C3963" s="195"/>
      <c r="D3963" s="195"/>
      <c r="E3963" s="195"/>
      <c r="F3963" s="196"/>
      <c r="G3963" s="197" t="str">
        <f t="shared" si="122"/>
        <v/>
      </c>
      <c r="H3963" s="203"/>
      <c r="I3963" s="97"/>
      <c r="J3963" s="3" t="b">
        <f t="shared" si="123"/>
        <v>0</v>
      </c>
      <c r="K3963" s="1" t="b">
        <f>IF(AND(B3963&lt;&gt;"",COUNTIF(Buildings!B:B,B3963)=0),TRUE,FALSE)</f>
        <v>0</v>
      </c>
    </row>
    <row r="3964" spans="1:11" s="3" customFormat="1" ht="16.5" customHeight="1">
      <c r="A3964" s="96"/>
      <c r="B3964" s="199"/>
      <c r="C3964" s="200"/>
      <c r="D3964" s="200"/>
      <c r="E3964" s="200"/>
      <c r="F3964" s="201"/>
      <c r="G3964" s="197" t="str">
        <f t="shared" si="122"/>
        <v/>
      </c>
      <c r="H3964" s="203"/>
      <c r="I3964" s="97"/>
      <c r="J3964" s="3" t="b">
        <f t="shared" si="123"/>
        <v>0</v>
      </c>
      <c r="K3964" s="1" t="b">
        <f>IF(AND(B3964&lt;&gt;"",COUNTIF(Buildings!B:B,B3964)=0),TRUE,FALSE)</f>
        <v>0</v>
      </c>
    </row>
    <row r="3965" spans="1:11" s="3" customFormat="1" ht="16.5" customHeight="1">
      <c r="A3965" s="96"/>
      <c r="B3965" s="194"/>
      <c r="C3965" s="195"/>
      <c r="D3965" s="195"/>
      <c r="E3965" s="195"/>
      <c r="F3965" s="196"/>
      <c r="G3965" s="197" t="str">
        <f t="shared" si="122"/>
        <v/>
      </c>
      <c r="H3965" s="203"/>
      <c r="I3965" s="97"/>
      <c r="J3965" s="3" t="b">
        <f t="shared" si="123"/>
        <v>0</v>
      </c>
      <c r="K3965" s="1" t="b">
        <f>IF(AND(B3965&lt;&gt;"",COUNTIF(Buildings!B:B,B3965)=0),TRUE,FALSE)</f>
        <v>0</v>
      </c>
    </row>
    <row r="3966" spans="1:11" s="3" customFormat="1" ht="16.5" customHeight="1">
      <c r="A3966" s="96"/>
      <c r="B3966" s="199"/>
      <c r="C3966" s="200"/>
      <c r="D3966" s="200"/>
      <c r="E3966" s="200"/>
      <c r="F3966" s="201"/>
      <c r="G3966" s="197" t="str">
        <f t="shared" si="122"/>
        <v/>
      </c>
      <c r="H3966" s="203"/>
      <c r="I3966" s="97"/>
      <c r="J3966" s="3" t="b">
        <f t="shared" si="123"/>
        <v>0</v>
      </c>
      <c r="K3966" s="1" t="b">
        <f>IF(AND(B3966&lt;&gt;"",COUNTIF(Buildings!B:B,B3966)=0),TRUE,FALSE)</f>
        <v>0</v>
      </c>
    </row>
    <row r="3967" spans="1:11" s="3" customFormat="1" ht="16.5" customHeight="1">
      <c r="A3967" s="96"/>
      <c r="B3967" s="194"/>
      <c r="C3967" s="195"/>
      <c r="D3967" s="195"/>
      <c r="E3967" s="195"/>
      <c r="F3967" s="196"/>
      <c r="G3967" s="197" t="str">
        <f t="shared" si="122"/>
        <v/>
      </c>
      <c r="H3967" s="203"/>
      <c r="I3967" s="97"/>
      <c r="J3967" s="3" t="b">
        <f t="shared" si="123"/>
        <v>0</v>
      </c>
      <c r="K3967" s="1" t="b">
        <f>IF(AND(B3967&lt;&gt;"",COUNTIF(Buildings!B:B,B3967)=0),TRUE,FALSE)</f>
        <v>0</v>
      </c>
    </row>
    <row r="3968" spans="1:11" s="3" customFormat="1" ht="16.5" customHeight="1">
      <c r="A3968" s="96"/>
      <c r="B3968" s="199"/>
      <c r="C3968" s="200"/>
      <c r="D3968" s="200"/>
      <c r="E3968" s="200"/>
      <c r="F3968" s="201"/>
      <c r="G3968" s="197" t="str">
        <f t="shared" si="122"/>
        <v/>
      </c>
      <c r="H3968" s="203"/>
      <c r="I3968" s="97"/>
      <c r="J3968" s="3" t="b">
        <f t="shared" si="123"/>
        <v>0</v>
      </c>
      <c r="K3968" s="1" t="b">
        <f>IF(AND(B3968&lt;&gt;"",COUNTIF(Buildings!B:B,B3968)=0),TRUE,FALSE)</f>
        <v>0</v>
      </c>
    </row>
    <row r="3969" spans="1:11" s="3" customFormat="1" ht="16.5" customHeight="1">
      <c r="A3969" s="96"/>
      <c r="B3969" s="194"/>
      <c r="C3969" s="195"/>
      <c r="D3969" s="195"/>
      <c r="E3969" s="195"/>
      <c r="F3969" s="196"/>
      <c r="G3969" s="197" t="str">
        <f t="shared" si="122"/>
        <v/>
      </c>
      <c r="H3969" s="203"/>
      <c r="I3969" s="97"/>
      <c r="J3969" s="3" t="b">
        <f t="shared" si="123"/>
        <v>0</v>
      </c>
      <c r="K3969" s="1" t="b">
        <f>IF(AND(B3969&lt;&gt;"",COUNTIF(Buildings!B:B,B3969)=0),TRUE,FALSE)</f>
        <v>0</v>
      </c>
    </row>
    <row r="3970" spans="1:11" s="3" customFormat="1" ht="16.5" customHeight="1">
      <c r="A3970" s="96"/>
      <c r="B3970" s="199"/>
      <c r="C3970" s="200"/>
      <c r="D3970" s="200"/>
      <c r="E3970" s="200"/>
      <c r="F3970" s="201"/>
      <c r="G3970" s="197" t="str">
        <f t="shared" si="122"/>
        <v/>
      </c>
      <c r="H3970" s="203"/>
      <c r="I3970" s="97"/>
      <c r="J3970" s="3" t="b">
        <f t="shared" si="123"/>
        <v>0</v>
      </c>
      <c r="K3970" s="1" t="b">
        <f>IF(AND(B3970&lt;&gt;"",COUNTIF(Buildings!B:B,B3970)=0),TRUE,FALSE)</f>
        <v>0</v>
      </c>
    </row>
    <row r="3971" spans="1:11" s="3" customFormat="1" ht="16.5" customHeight="1">
      <c r="A3971" s="96"/>
      <c r="B3971" s="194"/>
      <c r="C3971" s="195"/>
      <c r="D3971" s="195"/>
      <c r="E3971" s="195"/>
      <c r="F3971" s="196"/>
      <c r="G3971" s="197" t="str">
        <f t="shared" si="122"/>
        <v/>
      </c>
      <c r="H3971" s="203"/>
      <c r="I3971" s="97"/>
      <c r="J3971" s="3" t="b">
        <f t="shared" si="123"/>
        <v>0</v>
      </c>
      <c r="K3971" s="1" t="b">
        <f>IF(AND(B3971&lt;&gt;"",COUNTIF(Buildings!B:B,B3971)=0),TRUE,FALSE)</f>
        <v>0</v>
      </c>
    </row>
    <row r="3972" spans="1:11" s="3" customFormat="1" ht="16.5" customHeight="1">
      <c r="A3972" s="96"/>
      <c r="B3972" s="199"/>
      <c r="C3972" s="200"/>
      <c r="D3972" s="200"/>
      <c r="E3972" s="200"/>
      <c r="F3972" s="201"/>
      <c r="G3972" s="197" t="str">
        <f t="shared" ref="G3972:G4035" si="124">IF(F3972="","",F3972)</f>
        <v/>
      </c>
      <c r="H3972" s="203"/>
      <c r="I3972" s="97"/>
      <c r="J3972" s="3" t="b">
        <f t="shared" ref="J3972:J4035" si="125">IF(F3972=G3972,FALSE,TRUE)</f>
        <v>0</v>
      </c>
      <c r="K3972" s="1" t="b">
        <f>IF(AND(B3972&lt;&gt;"",COUNTIF(Buildings!B:B,B3972)=0),TRUE,FALSE)</f>
        <v>0</v>
      </c>
    </row>
    <row r="3973" spans="1:11" s="3" customFormat="1" ht="16.5" customHeight="1">
      <c r="A3973" s="96"/>
      <c r="B3973" s="194"/>
      <c r="C3973" s="195"/>
      <c r="D3973" s="195"/>
      <c r="E3973" s="195"/>
      <c r="F3973" s="196"/>
      <c r="G3973" s="197" t="str">
        <f t="shared" si="124"/>
        <v/>
      </c>
      <c r="H3973" s="203"/>
      <c r="I3973" s="97"/>
      <c r="J3973" s="3" t="b">
        <f t="shared" si="125"/>
        <v>0</v>
      </c>
      <c r="K3973" s="1" t="b">
        <f>IF(AND(B3973&lt;&gt;"",COUNTIF(Buildings!B:B,B3973)=0),TRUE,FALSE)</f>
        <v>0</v>
      </c>
    </row>
    <row r="3974" spans="1:11" s="3" customFormat="1" ht="16.5" customHeight="1">
      <c r="A3974" s="96"/>
      <c r="B3974" s="199"/>
      <c r="C3974" s="200"/>
      <c r="D3974" s="200"/>
      <c r="E3974" s="200"/>
      <c r="F3974" s="201"/>
      <c r="G3974" s="197" t="str">
        <f t="shared" si="124"/>
        <v/>
      </c>
      <c r="H3974" s="203"/>
      <c r="I3974" s="97"/>
      <c r="J3974" s="3" t="b">
        <f t="shared" si="125"/>
        <v>0</v>
      </c>
      <c r="K3974" s="1" t="b">
        <f>IF(AND(B3974&lt;&gt;"",COUNTIF(Buildings!B:B,B3974)=0),TRUE,FALSE)</f>
        <v>0</v>
      </c>
    </row>
    <row r="3975" spans="1:11" s="3" customFormat="1" ht="16.5" customHeight="1">
      <c r="A3975" s="96"/>
      <c r="B3975" s="194"/>
      <c r="C3975" s="195"/>
      <c r="D3975" s="195"/>
      <c r="E3975" s="195"/>
      <c r="F3975" s="196"/>
      <c r="G3975" s="197" t="str">
        <f t="shared" si="124"/>
        <v/>
      </c>
      <c r="H3975" s="203"/>
      <c r="I3975" s="97"/>
      <c r="J3975" s="3" t="b">
        <f t="shared" si="125"/>
        <v>0</v>
      </c>
      <c r="K3975" s="1" t="b">
        <f>IF(AND(B3975&lt;&gt;"",COUNTIF(Buildings!B:B,B3975)=0),TRUE,FALSE)</f>
        <v>0</v>
      </c>
    </row>
    <row r="3976" spans="1:11" s="3" customFormat="1" ht="16.5" customHeight="1">
      <c r="A3976" s="96"/>
      <c r="B3976" s="199"/>
      <c r="C3976" s="200"/>
      <c r="D3976" s="200"/>
      <c r="E3976" s="200"/>
      <c r="F3976" s="201"/>
      <c r="G3976" s="197" t="str">
        <f t="shared" si="124"/>
        <v/>
      </c>
      <c r="H3976" s="203"/>
      <c r="I3976" s="97"/>
      <c r="J3976" s="3" t="b">
        <f t="shared" si="125"/>
        <v>0</v>
      </c>
      <c r="K3976" s="1" t="b">
        <f>IF(AND(B3976&lt;&gt;"",COUNTIF(Buildings!B:B,B3976)=0),TRUE,FALSE)</f>
        <v>0</v>
      </c>
    </row>
    <row r="3977" spans="1:11" s="3" customFormat="1" ht="16.5" customHeight="1">
      <c r="A3977" s="96"/>
      <c r="B3977" s="194"/>
      <c r="C3977" s="195"/>
      <c r="D3977" s="195"/>
      <c r="E3977" s="195"/>
      <c r="F3977" s="196"/>
      <c r="G3977" s="197" t="str">
        <f t="shared" si="124"/>
        <v/>
      </c>
      <c r="H3977" s="203"/>
      <c r="I3977" s="97"/>
      <c r="J3977" s="3" t="b">
        <f t="shared" si="125"/>
        <v>0</v>
      </c>
      <c r="K3977" s="1" t="b">
        <f>IF(AND(B3977&lt;&gt;"",COUNTIF(Buildings!B:B,B3977)=0),TRUE,FALSE)</f>
        <v>0</v>
      </c>
    </row>
    <row r="3978" spans="1:11" s="3" customFormat="1" ht="16.5" customHeight="1">
      <c r="A3978" s="96"/>
      <c r="B3978" s="199"/>
      <c r="C3978" s="200"/>
      <c r="D3978" s="200"/>
      <c r="E3978" s="200"/>
      <c r="F3978" s="201"/>
      <c r="G3978" s="197" t="str">
        <f t="shared" si="124"/>
        <v/>
      </c>
      <c r="H3978" s="203"/>
      <c r="I3978" s="97"/>
      <c r="J3978" s="3" t="b">
        <f t="shared" si="125"/>
        <v>0</v>
      </c>
      <c r="K3978" s="1" t="b">
        <f>IF(AND(B3978&lt;&gt;"",COUNTIF(Buildings!B:B,B3978)=0),TRUE,FALSE)</f>
        <v>0</v>
      </c>
    </row>
    <row r="3979" spans="1:11" s="3" customFormat="1" ht="16.5" customHeight="1">
      <c r="A3979" s="96"/>
      <c r="B3979" s="194"/>
      <c r="C3979" s="195"/>
      <c r="D3979" s="195"/>
      <c r="E3979" s="195"/>
      <c r="F3979" s="196"/>
      <c r="G3979" s="197" t="str">
        <f t="shared" si="124"/>
        <v/>
      </c>
      <c r="H3979" s="203"/>
      <c r="I3979" s="97"/>
      <c r="J3979" s="3" t="b">
        <f t="shared" si="125"/>
        <v>0</v>
      </c>
      <c r="K3979" s="1" t="b">
        <f>IF(AND(B3979&lt;&gt;"",COUNTIF(Buildings!B:B,B3979)=0),TRUE,FALSE)</f>
        <v>0</v>
      </c>
    </row>
    <row r="3980" spans="1:11" s="3" customFormat="1" ht="16.5" customHeight="1">
      <c r="A3980" s="96"/>
      <c r="B3980" s="199"/>
      <c r="C3980" s="200"/>
      <c r="D3980" s="200"/>
      <c r="E3980" s="200"/>
      <c r="F3980" s="201"/>
      <c r="G3980" s="197" t="str">
        <f t="shared" si="124"/>
        <v/>
      </c>
      <c r="H3980" s="203"/>
      <c r="I3980" s="97"/>
      <c r="J3980" s="3" t="b">
        <f t="shared" si="125"/>
        <v>0</v>
      </c>
      <c r="K3980" s="1" t="b">
        <f>IF(AND(B3980&lt;&gt;"",COUNTIF(Buildings!B:B,B3980)=0),TRUE,FALSE)</f>
        <v>0</v>
      </c>
    </row>
    <row r="3981" spans="1:11" s="3" customFormat="1" ht="16.5" customHeight="1">
      <c r="A3981" s="96"/>
      <c r="B3981" s="194"/>
      <c r="C3981" s="195"/>
      <c r="D3981" s="195"/>
      <c r="E3981" s="195"/>
      <c r="F3981" s="196"/>
      <c r="G3981" s="197" t="str">
        <f t="shared" si="124"/>
        <v/>
      </c>
      <c r="H3981" s="203"/>
      <c r="I3981" s="97"/>
      <c r="J3981" s="3" t="b">
        <f t="shared" si="125"/>
        <v>0</v>
      </c>
      <c r="K3981" s="1" t="b">
        <f>IF(AND(B3981&lt;&gt;"",COUNTIF(Buildings!B:B,B3981)=0),TRUE,FALSE)</f>
        <v>0</v>
      </c>
    </row>
    <row r="3982" spans="1:11" s="3" customFormat="1" ht="16.5" customHeight="1">
      <c r="A3982" s="96"/>
      <c r="B3982" s="199"/>
      <c r="C3982" s="200"/>
      <c r="D3982" s="200"/>
      <c r="E3982" s="200"/>
      <c r="F3982" s="201"/>
      <c r="G3982" s="197" t="str">
        <f t="shared" si="124"/>
        <v/>
      </c>
      <c r="H3982" s="203"/>
      <c r="I3982" s="97"/>
      <c r="J3982" s="3" t="b">
        <f t="shared" si="125"/>
        <v>0</v>
      </c>
      <c r="K3982" s="1" t="b">
        <f>IF(AND(B3982&lt;&gt;"",COUNTIF(Buildings!B:B,B3982)=0),TRUE,FALSE)</f>
        <v>0</v>
      </c>
    </row>
    <row r="3983" spans="1:11" s="3" customFormat="1" ht="16.5" customHeight="1">
      <c r="A3983" s="96"/>
      <c r="B3983" s="194"/>
      <c r="C3983" s="195"/>
      <c r="D3983" s="195"/>
      <c r="E3983" s="195"/>
      <c r="F3983" s="196"/>
      <c r="G3983" s="197" t="str">
        <f t="shared" si="124"/>
        <v/>
      </c>
      <c r="H3983" s="203"/>
      <c r="I3983" s="97"/>
      <c r="J3983" s="3" t="b">
        <f t="shared" si="125"/>
        <v>0</v>
      </c>
      <c r="K3983" s="1" t="b">
        <f>IF(AND(B3983&lt;&gt;"",COUNTIF(Buildings!B:B,B3983)=0),TRUE,FALSE)</f>
        <v>0</v>
      </c>
    </row>
    <row r="3984" spans="1:11" s="3" customFormat="1" ht="16.5" customHeight="1">
      <c r="A3984" s="96"/>
      <c r="B3984" s="199"/>
      <c r="C3984" s="200"/>
      <c r="D3984" s="200"/>
      <c r="E3984" s="200"/>
      <c r="F3984" s="201"/>
      <c r="G3984" s="197" t="str">
        <f t="shared" si="124"/>
        <v/>
      </c>
      <c r="H3984" s="203"/>
      <c r="I3984" s="97"/>
      <c r="J3984" s="3" t="b">
        <f t="shared" si="125"/>
        <v>0</v>
      </c>
      <c r="K3984" s="1" t="b">
        <f>IF(AND(B3984&lt;&gt;"",COUNTIF(Buildings!B:B,B3984)=0),TRUE,FALSE)</f>
        <v>0</v>
      </c>
    </row>
    <row r="3985" spans="1:11" s="3" customFormat="1" ht="16.5" customHeight="1">
      <c r="A3985" s="96"/>
      <c r="B3985" s="194"/>
      <c r="C3985" s="195"/>
      <c r="D3985" s="195"/>
      <c r="E3985" s="195"/>
      <c r="F3985" s="196"/>
      <c r="G3985" s="197" t="str">
        <f t="shared" si="124"/>
        <v/>
      </c>
      <c r="H3985" s="203"/>
      <c r="I3985" s="97"/>
      <c r="J3985" s="3" t="b">
        <f t="shared" si="125"/>
        <v>0</v>
      </c>
      <c r="K3985" s="1" t="b">
        <f>IF(AND(B3985&lt;&gt;"",COUNTIF(Buildings!B:B,B3985)=0),TRUE,FALSE)</f>
        <v>0</v>
      </c>
    </row>
    <row r="3986" spans="1:11" s="3" customFormat="1" ht="16.5" customHeight="1">
      <c r="A3986" s="96"/>
      <c r="B3986" s="199"/>
      <c r="C3986" s="200"/>
      <c r="D3986" s="200"/>
      <c r="E3986" s="200"/>
      <c r="F3986" s="201"/>
      <c r="G3986" s="197" t="str">
        <f t="shared" si="124"/>
        <v/>
      </c>
      <c r="H3986" s="203"/>
      <c r="I3986" s="97"/>
      <c r="J3986" s="3" t="b">
        <f t="shared" si="125"/>
        <v>0</v>
      </c>
      <c r="K3986" s="1" t="b">
        <f>IF(AND(B3986&lt;&gt;"",COUNTIF(Buildings!B:B,B3986)=0),TRUE,FALSE)</f>
        <v>0</v>
      </c>
    </row>
    <row r="3987" spans="1:11" s="3" customFormat="1" ht="16.5" customHeight="1">
      <c r="A3987" s="96"/>
      <c r="B3987" s="194"/>
      <c r="C3987" s="195"/>
      <c r="D3987" s="195"/>
      <c r="E3987" s="195"/>
      <c r="F3987" s="196"/>
      <c r="G3987" s="197" t="str">
        <f t="shared" si="124"/>
        <v/>
      </c>
      <c r="H3987" s="203"/>
      <c r="I3987" s="97"/>
      <c r="J3987" s="3" t="b">
        <f t="shared" si="125"/>
        <v>0</v>
      </c>
      <c r="K3987" s="1" t="b">
        <f>IF(AND(B3987&lt;&gt;"",COUNTIF(Buildings!B:B,B3987)=0),TRUE,FALSE)</f>
        <v>0</v>
      </c>
    </row>
    <row r="3988" spans="1:11" s="3" customFormat="1" ht="16.5" customHeight="1">
      <c r="A3988" s="96"/>
      <c r="B3988" s="199"/>
      <c r="C3988" s="200"/>
      <c r="D3988" s="200"/>
      <c r="E3988" s="200"/>
      <c r="F3988" s="201"/>
      <c r="G3988" s="197" t="str">
        <f t="shared" si="124"/>
        <v/>
      </c>
      <c r="H3988" s="203"/>
      <c r="I3988" s="97"/>
      <c r="J3988" s="3" t="b">
        <f t="shared" si="125"/>
        <v>0</v>
      </c>
      <c r="K3988" s="1" t="b">
        <f>IF(AND(B3988&lt;&gt;"",COUNTIF(Buildings!B:B,B3988)=0),TRUE,FALSE)</f>
        <v>0</v>
      </c>
    </row>
    <row r="3989" spans="1:11" s="3" customFormat="1" ht="16.5" customHeight="1">
      <c r="A3989" s="96"/>
      <c r="B3989" s="194"/>
      <c r="C3989" s="195"/>
      <c r="D3989" s="195"/>
      <c r="E3989" s="195"/>
      <c r="F3989" s="196"/>
      <c r="G3989" s="197" t="str">
        <f t="shared" si="124"/>
        <v/>
      </c>
      <c r="H3989" s="203"/>
      <c r="I3989" s="97"/>
      <c r="J3989" s="3" t="b">
        <f t="shared" si="125"/>
        <v>0</v>
      </c>
      <c r="K3989" s="1" t="b">
        <f>IF(AND(B3989&lt;&gt;"",COUNTIF(Buildings!B:B,B3989)=0),TRUE,FALSE)</f>
        <v>0</v>
      </c>
    </row>
    <row r="3990" spans="1:11" s="3" customFormat="1" ht="16.5" customHeight="1">
      <c r="A3990" s="96"/>
      <c r="B3990" s="199"/>
      <c r="C3990" s="200"/>
      <c r="D3990" s="200"/>
      <c r="E3990" s="200"/>
      <c r="F3990" s="201"/>
      <c r="G3990" s="197" t="str">
        <f t="shared" si="124"/>
        <v/>
      </c>
      <c r="H3990" s="203"/>
      <c r="I3990" s="97"/>
      <c r="J3990" s="3" t="b">
        <f t="shared" si="125"/>
        <v>0</v>
      </c>
      <c r="K3990" s="1" t="b">
        <f>IF(AND(B3990&lt;&gt;"",COUNTIF(Buildings!B:B,B3990)=0),TRUE,FALSE)</f>
        <v>0</v>
      </c>
    </row>
    <row r="3991" spans="1:11" s="3" customFormat="1" ht="16.5" customHeight="1">
      <c r="A3991" s="96"/>
      <c r="B3991" s="194"/>
      <c r="C3991" s="195"/>
      <c r="D3991" s="195"/>
      <c r="E3991" s="195"/>
      <c r="F3991" s="196"/>
      <c r="G3991" s="197" t="str">
        <f t="shared" si="124"/>
        <v/>
      </c>
      <c r="H3991" s="203"/>
      <c r="I3991" s="97"/>
      <c r="J3991" s="3" t="b">
        <f t="shared" si="125"/>
        <v>0</v>
      </c>
      <c r="K3991" s="1" t="b">
        <f>IF(AND(B3991&lt;&gt;"",COUNTIF(Buildings!B:B,B3991)=0),TRUE,FALSE)</f>
        <v>0</v>
      </c>
    </row>
    <row r="3992" spans="1:11" s="3" customFormat="1" ht="16.5" customHeight="1">
      <c r="A3992" s="96"/>
      <c r="B3992" s="199"/>
      <c r="C3992" s="200"/>
      <c r="D3992" s="200"/>
      <c r="E3992" s="200"/>
      <c r="F3992" s="201"/>
      <c r="G3992" s="197" t="str">
        <f t="shared" si="124"/>
        <v/>
      </c>
      <c r="H3992" s="203"/>
      <c r="I3992" s="97"/>
      <c r="J3992" s="3" t="b">
        <f t="shared" si="125"/>
        <v>0</v>
      </c>
      <c r="K3992" s="1" t="b">
        <f>IF(AND(B3992&lt;&gt;"",COUNTIF(Buildings!B:B,B3992)=0),TRUE,FALSE)</f>
        <v>0</v>
      </c>
    </row>
    <row r="3993" spans="1:11" s="3" customFormat="1" ht="16.5" customHeight="1">
      <c r="A3993" s="96"/>
      <c r="B3993" s="194"/>
      <c r="C3993" s="195"/>
      <c r="D3993" s="195"/>
      <c r="E3993" s="195"/>
      <c r="F3993" s="196"/>
      <c r="G3993" s="197" t="str">
        <f t="shared" si="124"/>
        <v/>
      </c>
      <c r="H3993" s="203"/>
      <c r="I3993" s="97"/>
      <c r="J3993" s="3" t="b">
        <f t="shared" si="125"/>
        <v>0</v>
      </c>
      <c r="K3993" s="1" t="b">
        <f>IF(AND(B3993&lt;&gt;"",COUNTIF(Buildings!B:B,B3993)=0),TRUE,FALSE)</f>
        <v>0</v>
      </c>
    </row>
    <row r="3994" spans="1:11" s="3" customFormat="1" ht="16.5" customHeight="1">
      <c r="A3994" s="96"/>
      <c r="B3994" s="199"/>
      <c r="C3994" s="200"/>
      <c r="D3994" s="200"/>
      <c r="E3994" s="200"/>
      <c r="F3994" s="201"/>
      <c r="G3994" s="197" t="str">
        <f t="shared" si="124"/>
        <v/>
      </c>
      <c r="H3994" s="203"/>
      <c r="I3994" s="97"/>
      <c r="J3994" s="3" t="b">
        <f t="shared" si="125"/>
        <v>0</v>
      </c>
      <c r="K3994" s="1" t="b">
        <f>IF(AND(B3994&lt;&gt;"",COUNTIF(Buildings!B:B,B3994)=0),TRUE,FALSE)</f>
        <v>0</v>
      </c>
    </row>
    <row r="3995" spans="1:11" s="3" customFormat="1" ht="16.5" customHeight="1">
      <c r="A3995" s="96"/>
      <c r="B3995" s="194"/>
      <c r="C3995" s="195"/>
      <c r="D3995" s="195"/>
      <c r="E3995" s="195"/>
      <c r="F3995" s="196"/>
      <c r="G3995" s="197" t="str">
        <f t="shared" si="124"/>
        <v/>
      </c>
      <c r="H3995" s="203"/>
      <c r="I3995" s="97"/>
      <c r="J3995" s="3" t="b">
        <f t="shared" si="125"/>
        <v>0</v>
      </c>
      <c r="K3995" s="1" t="b">
        <f>IF(AND(B3995&lt;&gt;"",COUNTIF(Buildings!B:B,B3995)=0),TRUE,FALSE)</f>
        <v>0</v>
      </c>
    </row>
    <row r="3996" spans="1:11" s="3" customFormat="1" ht="16.5" customHeight="1">
      <c r="A3996" s="96"/>
      <c r="B3996" s="199"/>
      <c r="C3996" s="200"/>
      <c r="D3996" s="200"/>
      <c r="E3996" s="200"/>
      <c r="F3996" s="201"/>
      <c r="G3996" s="197" t="str">
        <f t="shared" si="124"/>
        <v/>
      </c>
      <c r="H3996" s="203"/>
      <c r="I3996" s="97"/>
      <c r="J3996" s="3" t="b">
        <f t="shared" si="125"/>
        <v>0</v>
      </c>
      <c r="K3996" s="1" t="b">
        <f>IF(AND(B3996&lt;&gt;"",COUNTIF(Buildings!B:B,B3996)=0),TRUE,FALSE)</f>
        <v>0</v>
      </c>
    </row>
    <row r="3997" spans="1:11" s="3" customFormat="1" ht="16.5" customHeight="1">
      <c r="A3997" s="96"/>
      <c r="B3997" s="194"/>
      <c r="C3997" s="195"/>
      <c r="D3997" s="195"/>
      <c r="E3997" s="195"/>
      <c r="F3997" s="196"/>
      <c r="G3997" s="197" t="str">
        <f t="shared" si="124"/>
        <v/>
      </c>
      <c r="H3997" s="203"/>
      <c r="I3997" s="97"/>
      <c r="J3997" s="3" t="b">
        <f t="shared" si="125"/>
        <v>0</v>
      </c>
      <c r="K3997" s="1" t="b">
        <f>IF(AND(B3997&lt;&gt;"",COUNTIF(Buildings!B:B,B3997)=0),TRUE,FALSE)</f>
        <v>0</v>
      </c>
    </row>
    <row r="3998" spans="1:11" s="3" customFormat="1" ht="16.5" customHeight="1">
      <c r="A3998" s="96"/>
      <c r="B3998" s="199"/>
      <c r="C3998" s="200"/>
      <c r="D3998" s="200"/>
      <c r="E3998" s="200"/>
      <c r="F3998" s="201"/>
      <c r="G3998" s="197" t="str">
        <f t="shared" si="124"/>
        <v/>
      </c>
      <c r="H3998" s="203"/>
      <c r="I3998" s="97"/>
      <c r="J3998" s="3" t="b">
        <f t="shared" si="125"/>
        <v>0</v>
      </c>
      <c r="K3998" s="1" t="b">
        <f>IF(AND(B3998&lt;&gt;"",COUNTIF(Buildings!B:B,B3998)=0),TRUE,FALSE)</f>
        <v>0</v>
      </c>
    </row>
    <row r="3999" spans="1:11" s="3" customFormat="1" ht="16.5" customHeight="1">
      <c r="A3999" s="96"/>
      <c r="B3999" s="194"/>
      <c r="C3999" s="195"/>
      <c r="D3999" s="195"/>
      <c r="E3999" s="195"/>
      <c r="F3999" s="196"/>
      <c r="G3999" s="197" t="str">
        <f t="shared" si="124"/>
        <v/>
      </c>
      <c r="H3999" s="203"/>
      <c r="I3999" s="97"/>
      <c r="J3999" s="3" t="b">
        <f t="shared" si="125"/>
        <v>0</v>
      </c>
      <c r="K3999" s="1" t="b">
        <f>IF(AND(B3999&lt;&gt;"",COUNTIF(Buildings!B:B,B3999)=0),TRUE,FALSE)</f>
        <v>0</v>
      </c>
    </row>
    <row r="4000" spans="1:11" s="3" customFormat="1" ht="16.5" customHeight="1">
      <c r="A4000" s="96"/>
      <c r="B4000" s="199"/>
      <c r="C4000" s="200"/>
      <c r="D4000" s="200"/>
      <c r="E4000" s="200"/>
      <c r="F4000" s="201"/>
      <c r="G4000" s="197" t="str">
        <f t="shared" si="124"/>
        <v/>
      </c>
      <c r="H4000" s="203"/>
      <c r="I4000" s="97"/>
      <c r="J4000" s="3" t="b">
        <f t="shared" si="125"/>
        <v>0</v>
      </c>
      <c r="K4000" s="1" t="b">
        <f>IF(AND(B4000&lt;&gt;"",COUNTIF(Buildings!B:B,B4000)=0),TRUE,FALSE)</f>
        <v>0</v>
      </c>
    </row>
    <row r="4001" spans="1:11" s="3" customFormat="1" ht="16.5" customHeight="1">
      <c r="A4001" s="96"/>
      <c r="B4001" s="194"/>
      <c r="C4001" s="195"/>
      <c r="D4001" s="195"/>
      <c r="E4001" s="195"/>
      <c r="F4001" s="196"/>
      <c r="G4001" s="197" t="str">
        <f t="shared" si="124"/>
        <v/>
      </c>
      <c r="H4001" s="203"/>
      <c r="I4001" s="97"/>
      <c r="J4001" s="3" t="b">
        <f t="shared" si="125"/>
        <v>0</v>
      </c>
      <c r="K4001" s="1" t="b">
        <f>IF(AND(B4001&lt;&gt;"",COUNTIF(Buildings!B:B,B4001)=0),TRUE,FALSE)</f>
        <v>0</v>
      </c>
    </row>
    <row r="4002" spans="1:11" s="3" customFormat="1" ht="16.5" customHeight="1">
      <c r="A4002" s="96"/>
      <c r="B4002" s="199"/>
      <c r="C4002" s="200"/>
      <c r="D4002" s="200"/>
      <c r="E4002" s="200"/>
      <c r="F4002" s="201"/>
      <c r="G4002" s="197" t="str">
        <f t="shared" si="124"/>
        <v/>
      </c>
      <c r="H4002" s="203"/>
      <c r="I4002" s="97"/>
      <c r="J4002" s="3" t="b">
        <f t="shared" si="125"/>
        <v>0</v>
      </c>
      <c r="K4002" s="1" t="b">
        <f>IF(AND(B4002&lt;&gt;"",COUNTIF(Buildings!B:B,B4002)=0),TRUE,FALSE)</f>
        <v>0</v>
      </c>
    </row>
    <row r="4003" spans="1:11" s="3" customFormat="1" ht="16.5" customHeight="1">
      <c r="A4003" s="96"/>
      <c r="B4003" s="194"/>
      <c r="C4003" s="195"/>
      <c r="D4003" s="195"/>
      <c r="E4003" s="195"/>
      <c r="F4003" s="196"/>
      <c r="G4003" s="197" t="str">
        <f t="shared" si="124"/>
        <v/>
      </c>
      <c r="H4003" s="203"/>
      <c r="I4003" s="97"/>
      <c r="J4003" s="3" t="b">
        <f t="shared" si="125"/>
        <v>0</v>
      </c>
      <c r="K4003" s="1" t="b">
        <f>IF(AND(B4003&lt;&gt;"",COUNTIF(Buildings!B:B,B4003)=0),TRUE,FALSE)</f>
        <v>0</v>
      </c>
    </row>
    <row r="4004" spans="1:11" s="3" customFormat="1" ht="16.5" customHeight="1">
      <c r="A4004" s="96"/>
      <c r="B4004" s="199"/>
      <c r="C4004" s="200"/>
      <c r="D4004" s="200"/>
      <c r="E4004" s="200"/>
      <c r="F4004" s="201"/>
      <c r="G4004" s="197" t="str">
        <f t="shared" si="124"/>
        <v/>
      </c>
      <c r="H4004" s="203"/>
      <c r="I4004" s="97"/>
      <c r="J4004" s="3" t="b">
        <f t="shared" si="125"/>
        <v>0</v>
      </c>
      <c r="K4004" s="1" t="b">
        <f>IF(AND(B4004&lt;&gt;"",COUNTIF(Buildings!B:B,B4004)=0),TRUE,FALSE)</f>
        <v>0</v>
      </c>
    </row>
    <row r="4005" spans="1:11" s="3" customFormat="1" ht="16.5" customHeight="1">
      <c r="A4005" s="96"/>
      <c r="B4005" s="194"/>
      <c r="C4005" s="195"/>
      <c r="D4005" s="195"/>
      <c r="E4005" s="195"/>
      <c r="F4005" s="196"/>
      <c r="G4005" s="197" t="str">
        <f t="shared" si="124"/>
        <v/>
      </c>
      <c r="H4005" s="203"/>
      <c r="I4005" s="97"/>
      <c r="J4005" s="3" t="b">
        <f t="shared" si="125"/>
        <v>0</v>
      </c>
      <c r="K4005" s="1" t="b">
        <f>IF(AND(B4005&lt;&gt;"",COUNTIF(Buildings!B:B,B4005)=0),TRUE,FALSE)</f>
        <v>0</v>
      </c>
    </row>
    <row r="4006" spans="1:11" s="3" customFormat="1" ht="16.5" customHeight="1">
      <c r="A4006" s="96"/>
      <c r="B4006" s="199"/>
      <c r="C4006" s="200"/>
      <c r="D4006" s="200"/>
      <c r="E4006" s="200"/>
      <c r="F4006" s="201"/>
      <c r="G4006" s="197" t="str">
        <f t="shared" si="124"/>
        <v/>
      </c>
      <c r="H4006" s="203"/>
      <c r="I4006" s="97"/>
      <c r="J4006" s="3" t="b">
        <f t="shared" si="125"/>
        <v>0</v>
      </c>
      <c r="K4006" s="1" t="b">
        <f>IF(AND(B4006&lt;&gt;"",COUNTIF(Buildings!B:B,B4006)=0),TRUE,FALSE)</f>
        <v>0</v>
      </c>
    </row>
    <row r="4007" spans="1:11" s="3" customFormat="1" ht="16.5" customHeight="1">
      <c r="A4007" s="96"/>
      <c r="B4007" s="194"/>
      <c r="C4007" s="195"/>
      <c r="D4007" s="195"/>
      <c r="E4007" s="195"/>
      <c r="F4007" s="196"/>
      <c r="G4007" s="197" t="str">
        <f t="shared" si="124"/>
        <v/>
      </c>
      <c r="H4007" s="203"/>
      <c r="I4007" s="97"/>
      <c r="J4007" s="3" t="b">
        <f t="shared" si="125"/>
        <v>0</v>
      </c>
      <c r="K4007" s="1" t="b">
        <f>IF(AND(B4007&lt;&gt;"",COUNTIF(Buildings!B:B,B4007)=0),TRUE,FALSE)</f>
        <v>0</v>
      </c>
    </row>
    <row r="4008" spans="1:11" s="3" customFormat="1" ht="16.5" customHeight="1">
      <c r="A4008" s="96"/>
      <c r="B4008" s="199"/>
      <c r="C4008" s="200"/>
      <c r="D4008" s="200"/>
      <c r="E4008" s="200"/>
      <c r="F4008" s="201"/>
      <c r="G4008" s="197" t="str">
        <f t="shared" si="124"/>
        <v/>
      </c>
      <c r="H4008" s="203"/>
      <c r="I4008" s="97"/>
      <c r="J4008" s="3" t="b">
        <f t="shared" si="125"/>
        <v>0</v>
      </c>
      <c r="K4008" s="1" t="b">
        <f>IF(AND(B4008&lt;&gt;"",COUNTIF(Buildings!B:B,B4008)=0),TRUE,FALSE)</f>
        <v>0</v>
      </c>
    </row>
    <row r="4009" spans="1:11" s="3" customFormat="1" ht="16.5" customHeight="1">
      <c r="A4009" s="96"/>
      <c r="B4009" s="194"/>
      <c r="C4009" s="195"/>
      <c r="D4009" s="195"/>
      <c r="E4009" s="195"/>
      <c r="F4009" s="196"/>
      <c r="G4009" s="197" t="str">
        <f t="shared" si="124"/>
        <v/>
      </c>
      <c r="H4009" s="203"/>
      <c r="I4009" s="97"/>
      <c r="J4009" s="3" t="b">
        <f t="shared" si="125"/>
        <v>0</v>
      </c>
      <c r="K4009" s="1" t="b">
        <f>IF(AND(B4009&lt;&gt;"",COUNTIF(Buildings!B:B,B4009)=0),TRUE,FALSE)</f>
        <v>0</v>
      </c>
    </row>
    <row r="4010" spans="1:11" s="3" customFormat="1" ht="16.5" customHeight="1">
      <c r="A4010" s="96"/>
      <c r="B4010" s="199"/>
      <c r="C4010" s="200"/>
      <c r="D4010" s="200"/>
      <c r="E4010" s="200"/>
      <c r="F4010" s="201"/>
      <c r="G4010" s="197" t="str">
        <f t="shared" si="124"/>
        <v/>
      </c>
      <c r="H4010" s="203"/>
      <c r="I4010" s="97"/>
      <c r="J4010" s="3" t="b">
        <f t="shared" si="125"/>
        <v>0</v>
      </c>
      <c r="K4010" s="1" t="b">
        <f>IF(AND(B4010&lt;&gt;"",COUNTIF(Buildings!B:B,B4010)=0),TRUE,FALSE)</f>
        <v>0</v>
      </c>
    </row>
    <row r="4011" spans="1:11" s="3" customFormat="1" ht="16.5" customHeight="1">
      <c r="A4011" s="96"/>
      <c r="B4011" s="194"/>
      <c r="C4011" s="195"/>
      <c r="D4011" s="195"/>
      <c r="E4011" s="195"/>
      <c r="F4011" s="196"/>
      <c r="G4011" s="197" t="str">
        <f t="shared" si="124"/>
        <v/>
      </c>
      <c r="H4011" s="203"/>
      <c r="I4011" s="97"/>
      <c r="J4011" s="3" t="b">
        <f t="shared" si="125"/>
        <v>0</v>
      </c>
      <c r="K4011" s="1" t="b">
        <f>IF(AND(B4011&lt;&gt;"",COUNTIF(Buildings!B:B,B4011)=0),TRUE,FALSE)</f>
        <v>0</v>
      </c>
    </row>
    <row r="4012" spans="1:11" s="3" customFormat="1" ht="16.5" customHeight="1">
      <c r="A4012" s="96"/>
      <c r="B4012" s="199"/>
      <c r="C4012" s="200"/>
      <c r="D4012" s="200"/>
      <c r="E4012" s="200"/>
      <c r="F4012" s="201"/>
      <c r="G4012" s="197" t="str">
        <f t="shared" si="124"/>
        <v/>
      </c>
      <c r="H4012" s="203"/>
      <c r="I4012" s="97"/>
      <c r="J4012" s="3" t="b">
        <f t="shared" si="125"/>
        <v>0</v>
      </c>
      <c r="K4012" s="1" t="b">
        <f>IF(AND(B4012&lt;&gt;"",COUNTIF(Buildings!B:B,B4012)=0),TRUE,FALSE)</f>
        <v>0</v>
      </c>
    </row>
    <row r="4013" spans="1:11" s="3" customFormat="1" ht="16.5" customHeight="1">
      <c r="A4013" s="96"/>
      <c r="B4013" s="194"/>
      <c r="C4013" s="195"/>
      <c r="D4013" s="195"/>
      <c r="E4013" s="195"/>
      <c r="F4013" s="196"/>
      <c r="G4013" s="197" t="str">
        <f t="shared" si="124"/>
        <v/>
      </c>
      <c r="H4013" s="203"/>
      <c r="I4013" s="97"/>
      <c r="J4013" s="3" t="b">
        <f t="shared" si="125"/>
        <v>0</v>
      </c>
      <c r="K4013" s="1" t="b">
        <f>IF(AND(B4013&lt;&gt;"",COUNTIF(Buildings!B:B,B4013)=0),TRUE,FALSE)</f>
        <v>0</v>
      </c>
    </row>
    <row r="4014" spans="1:11" s="3" customFormat="1" ht="16.5" customHeight="1">
      <c r="A4014" s="96"/>
      <c r="B4014" s="199"/>
      <c r="C4014" s="200"/>
      <c r="D4014" s="200"/>
      <c r="E4014" s="200"/>
      <c r="F4014" s="201"/>
      <c r="G4014" s="197" t="str">
        <f t="shared" si="124"/>
        <v/>
      </c>
      <c r="H4014" s="203"/>
      <c r="I4014" s="97"/>
      <c r="J4014" s="3" t="b">
        <f t="shared" si="125"/>
        <v>0</v>
      </c>
      <c r="K4014" s="1" t="b">
        <f>IF(AND(B4014&lt;&gt;"",COUNTIF(Buildings!B:B,B4014)=0),TRUE,FALSE)</f>
        <v>0</v>
      </c>
    </row>
    <row r="4015" spans="1:11" s="3" customFormat="1" ht="16.5" customHeight="1">
      <c r="A4015" s="96"/>
      <c r="B4015" s="194"/>
      <c r="C4015" s="195"/>
      <c r="D4015" s="195"/>
      <c r="E4015" s="195"/>
      <c r="F4015" s="196"/>
      <c r="G4015" s="197" t="str">
        <f t="shared" si="124"/>
        <v/>
      </c>
      <c r="H4015" s="203"/>
      <c r="I4015" s="97"/>
      <c r="J4015" s="3" t="b">
        <f t="shared" si="125"/>
        <v>0</v>
      </c>
      <c r="K4015" s="1" t="b">
        <f>IF(AND(B4015&lt;&gt;"",COUNTIF(Buildings!B:B,B4015)=0),TRUE,FALSE)</f>
        <v>0</v>
      </c>
    </row>
    <row r="4016" spans="1:11" s="3" customFormat="1" ht="16.5" customHeight="1">
      <c r="A4016" s="96"/>
      <c r="B4016" s="199"/>
      <c r="C4016" s="200"/>
      <c r="D4016" s="200"/>
      <c r="E4016" s="200"/>
      <c r="F4016" s="201"/>
      <c r="G4016" s="197" t="str">
        <f t="shared" si="124"/>
        <v/>
      </c>
      <c r="H4016" s="203"/>
      <c r="I4016" s="97"/>
      <c r="J4016" s="3" t="b">
        <f t="shared" si="125"/>
        <v>0</v>
      </c>
      <c r="K4016" s="1" t="b">
        <f>IF(AND(B4016&lt;&gt;"",COUNTIF(Buildings!B:B,B4016)=0),TRUE,FALSE)</f>
        <v>0</v>
      </c>
    </row>
    <row r="4017" spans="1:11" s="3" customFormat="1" ht="16.5" customHeight="1">
      <c r="A4017" s="96"/>
      <c r="B4017" s="194"/>
      <c r="C4017" s="195"/>
      <c r="D4017" s="195"/>
      <c r="E4017" s="195"/>
      <c r="F4017" s="196"/>
      <c r="G4017" s="197" t="str">
        <f t="shared" si="124"/>
        <v/>
      </c>
      <c r="H4017" s="203"/>
      <c r="I4017" s="97"/>
      <c r="J4017" s="3" t="b">
        <f t="shared" si="125"/>
        <v>0</v>
      </c>
      <c r="K4017" s="1" t="b">
        <f>IF(AND(B4017&lt;&gt;"",COUNTIF(Buildings!B:B,B4017)=0),TRUE,FALSE)</f>
        <v>0</v>
      </c>
    </row>
    <row r="4018" spans="1:11" s="3" customFormat="1" ht="16.5" customHeight="1">
      <c r="A4018" s="96"/>
      <c r="B4018" s="199"/>
      <c r="C4018" s="200"/>
      <c r="D4018" s="200"/>
      <c r="E4018" s="200"/>
      <c r="F4018" s="201"/>
      <c r="G4018" s="197" t="str">
        <f t="shared" si="124"/>
        <v/>
      </c>
      <c r="H4018" s="203"/>
      <c r="I4018" s="97"/>
      <c r="J4018" s="3" t="b">
        <f t="shared" si="125"/>
        <v>0</v>
      </c>
      <c r="K4018" s="1" t="b">
        <f>IF(AND(B4018&lt;&gt;"",COUNTIF(Buildings!B:B,B4018)=0),TRUE,FALSE)</f>
        <v>0</v>
      </c>
    </row>
    <row r="4019" spans="1:11" s="3" customFormat="1" ht="16.5" customHeight="1">
      <c r="A4019" s="96"/>
      <c r="B4019" s="194"/>
      <c r="C4019" s="195"/>
      <c r="D4019" s="195"/>
      <c r="E4019" s="195"/>
      <c r="F4019" s="196"/>
      <c r="G4019" s="197" t="str">
        <f t="shared" si="124"/>
        <v/>
      </c>
      <c r="H4019" s="203"/>
      <c r="I4019" s="97"/>
      <c r="J4019" s="3" t="b">
        <f t="shared" si="125"/>
        <v>0</v>
      </c>
      <c r="K4019" s="1" t="b">
        <f>IF(AND(B4019&lt;&gt;"",COUNTIF(Buildings!B:B,B4019)=0),TRUE,FALSE)</f>
        <v>0</v>
      </c>
    </row>
    <row r="4020" spans="1:11" s="3" customFormat="1" ht="16.5" customHeight="1">
      <c r="A4020" s="96"/>
      <c r="B4020" s="199"/>
      <c r="C4020" s="200"/>
      <c r="D4020" s="200"/>
      <c r="E4020" s="200"/>
      <c r="F4020" s="201"/>
      <c r="G4020" s="197" t="str">
        <f t="shared" si="124"/>
        <v/>
      </c>
      <c r="H4020" s="203"/>
      <c r="I4020" s="97"/>
      <c r="J4020" s="3" t="b">
        <f t="shared" si="125"/>
        <v>0</v>
      </c>
      <c r="K4020" s="1" t="b">
        <f>IF(AND(B4020&lt;&gt;"",COUNTIF(Buildings!B:B,B4020)=0),TRUE,FALSE)</f>
        <v>0</v>
      </c>
    </row>
    <row r="4021" spans="1:11" s="3" customFormat="1" ht="16.5" customHeight="1">
      <c r="A4021" s="96"/>
      <c r="B4021" s="194"/>
      <c r="C4021" s="195"/>
      <c r="D4021" s="195"/>
      <c r="E4021" s="195"/>
      <c r="F4021" s="196"/>
      <c r="G4021" s="197" t="str">
        <f t="shared" si="124"/>
        <v/>
      </c>
      <c r="H4021" s="203"/>
      <c r="I4021" s="97"/>
      <c r="J4021" s="3" t="b">
        <f t="shared" si="125"/>
        <v>0</v>
      </c>
      <c r="K4021" s="1" t="b">
        <f>IF(AND(B4021&lt;&gt;"",COUNTIF(Buildings!B:B,B4021)=0),TRUE,FALSE)</f>
        <v>0</v>
      </c>
    </row>
    <row r="4022" spans="1:11" s="3" customFormat="1" ht="16.5" customHeight="1">
      <c r="A4022" s="96"/>
      <c r="B4022" s="199"/>
      <c r="C4022" s="200"/>
      <c r="D4022" s="200"/>
      <c r="E4022" s="200"/>
      <c r="F4022" s="201"/>
      <c r="G4022" s="197" t="str">
        <f t="shared" si="124"/>
        <v/>
      </c>
      <c r="H4022" s="203"/>
      <c r="I4022" s="97"/>
      <c r="J4022" s="3" t="b">
        <f t="shared" si="125"/>
        <v>0</v>
      </c>
      <c r="K4022" s="1" t="b">
        <f>IF(AND(B4022&lt;&gt;"",COUNTIF(Buildings!B:B,B4022)=0),TRUE,FALSE)</f>
        <v>0</v>
      </c>
    </row>
    <row r="4023" spans="1:11" s="3" customFormat="1" ht="16.5" customHeight="1">
      <c r="A4023" s="96"/>
      <c r="B4023" s="194"/>
      <c r="C4023" s="195"/>
      <c r="D4023" s="195"/>
      <c r="E4023" s="195"/>
      <c r="F4023" s="196"/>
      <c r="G4023" s="197" t="str">
        <f t="shared" si="124"/>
        <v/>
      </c>
      <c r="H4023" s="203"/>
      <c r="I4023" s="97"/>
      <c r="J4023" s="3" t="b">
        <f t="shared" si="125"/>
        <v>0</v>
      </c>
      <c r="K4023" s="1" t="b">
        <f>IF(AND(B4023&lt;&gt;"",COUNTIF(Buildings!B:B,B4023)=0),TRUE,FALSE)</f>
        <v>0</v>
      </c>
    </row>
    <row r="4024" spans="1:11" s="3" customFormat="1" ht="16.5" customHeight="1">
      <c r="A4024" s="96"/>
      <c r="B4024" s="199"/>
      <c r="C4024" s="200"/>
      <c r="D4024" s="200"/>
      <c r="E4024" s="200"/>
      <c r="F4024" s="201"/>
      <c r="G4024" s="197" t="str">
        <f t="shared" si="124"/>
        <v/>
      </c>
      <c r="H4024" s="203"/>
      <c r="I4024" s="97"/>
      <c r="J4024" s="3" t="b">
        <f t="shared" si="125"/>
        <v>0</v>
      </c>
      <c r="K4024" s="1" t="b">
        <f>IF(AND(B4024&lt;&gt;"",COUNTIF(Buildings!B:B,B4024)=0),TRUE,FALSE)</f>
        <v>0</v>
      </c>
    </row>
    <row r="4025" spans="1:11" s="3" customFormat="1" ht="16.5" customHeight="1">
      <c r="A4025" s="96"/>
      <c r="B4025" s="194"/>
      <c r="C4025" s="195"/>
      <c r="D4025" s="195"/>
      <c r="E4025" s="195"/>
      <c r="F4025" s="196"/>
      <c r="G4025" s="197" t="str">
        <f t="shared" si="124"/>
        <v/>
      </c>
      <c r="H4025" s="203"/>
      <c r="I4025" s="97"/>
      <c r="J4025" s="3" t="b">
        <f t="shared" si="125"/>
        <v>0</v>
      </c>
      <c r="K4025" s="1" t="b">
        <f>IF(AND(B4025&lt;&gt;"",COUNTIF(Buildings!B:B,B4025)=0),TRUE,FALSE)</f>
        <v>0</v>
      </c>
    </row>
    <row r="4026" spans="1:11" s="3" customFormat="1" ht="16.5" customHeight="1">
      <c r="A4026" s="96"/>
      <c r="B4026" s="199"/>
      <c r="C4026" s="200"/>
      <c r="D4026" s="200"/>
      <c r="E4026" s="200"/>
      <c r="F4026" s="201"/>
      <c r="G4026" s="197" t="str">
        <f t="shared" si="124"/>
        <v/>
      </c>
      <c r="H4026" s="203"/>
      <c r="I4026" s="97"/>
      <c r="J4026" s="3" t="b">
        <f t="shared" si="125"/>
        <v>0</v>
      </c>
      <c r="K4026" s="1" t="b">
        <f>IF(AND(B4026&lt;&gt;"",COUNTIF(Buildings!B:B,B4026)=0),TRUE,FALSE)</f>
        <v>0</v>
      </c>
    </row>
    <row r="4027" spans="1:11" s="3" customFormat="1" ht="16.5" customHeight="1">
      <c r="A4027" s="96"/>
      <c r="B4027" s="194"/>
      <c r="C4027" s="195"/>
      <c r="D4027" s="195"/>
      <c r="E4027" s="195"/>
      <c r="F4027" s="196"/>
      <c r="G4027" s="197" t="str">
        <f t="shared" si="124"/>
        <v/>
      </c>
      <c r="H4027" s="203"/>
      <c r="I4027" s="97"/>
      <c r="J4027" s="3" t="b">
        <f t="shared" si="125"/>
        <v>0</v>
      </c>
      <c r="K4027" s="1" t="b">
        <f>IF(AND(B4027&lt;&gt;"",COUNTIF(Buildings!B:B,B4027)=0),TRUE,FALSE)</f>
        <v>0</v>
      </c>
    </row>
    <row r="4028" spans="1:11" s="3" customFormat="1" ht="16.5" customHeight="1">
      <c r="A4028" s="96"/>
      <c r="B4028" s="199"/>
      <c r="C4028" s="200"/>
      <c r="D4028" s="200"/>
      <c r="E4028" s="200"/>
      <c r="F4028" s="201"/>
      <c r="G4028" s="197" t="str">
        <f t="shared" si="124"/>
        <v/>
      </c>
      <c r="H4028" s="203"/>
      <c r="I4028" s="97"/>
      <c r="J4028" s="3" t="b">
        <f t="shared" si="125"/>
        <v>0</v>
      </c>
      <c r="K4028" s="1" t="b">
        <f>IF(AND(B4028&lt;&gt;"",COUNTIF(Buildings!B:B,B4028)=0),TRUE,FALSE)</f>
        <v>0</v>
      </c>
    </row>
    <row r="4029" spans="1:11" s="3" customFormat="1" ht="16.5" customHeight="1">
      <c r="A4029" s="96"/>
      <c r="B4029" s="194"/>
      <c r="C4029" s="195"/>
      <c r="D4029" s="195"/>
      <c r="E4029" s="195"/>
      <c r="F4029" s="196"/>
      <c r="G4029" s="197" t="str">
        <f t="shared" si="124"/>
        <v/>
      </c>
      <c r="H4029" s="203"/>
      <c r="I4029" s="97"/>
      <c r="J4029" s="3" t="b">
        <f t="shared" si="125"/>
        <v>0</v>
      </c>
      <c r="K4029" s="1" t="b">
        <f>IF(AND(B4029&lt;&gt;"",COUNTIF(Buildings!B:B,B4029)=0),TRUE,FALSE)</f>
        <v>0</v>
      </c>
    </row>
    <row r="4030" spans="1:11" s="3" customFormat="1" ht="16.5" customHeight="1">
      <c r="A4030" s="96"/>
      <c r="B4030" s="199"/>
      <c r="C4030" s="200"/>
      <c r="D4030" s="200"/>
      <c r="E4030" s="200"/>
      <c r="F4030" s="201"/>
      <c r="G4030" s="197" t="str">
        <f t="shared" si="124"/>
        <v/>
      </c>
      <c r="H4030" s="203"/>
      <c r="I4030" s="97"/>
      <c r="J4030" s="3" t="b">
        <f t="shared" si="125"/>
        <v>0</v>
      </c>
      <c r="K4030" s="1" t="b">
        <f>IF(AND(B4030&lt;&gt;"",COUNTIF(Buildings!B:B,B4030)=0),TRUE,FALSE)</f>
        <v>0</v>
      </c>
    </row>
    <row r="4031" spans="1:11" s="3" customFormat="1" ht="16.5" customHeight="1">
      <c r="A4031" s="96"/>
      <c r="B4031" s="194"/>
      <c r="C4031" s="195"/>
      <c r="D4031" s="195"/>
      <c r="E4031" s="195"/>
      <c r="F4031" s="196"/>
      <c r="G4031" s="197" t="str">
        <f t="shared" si="124"/>
        <v/>
      </c>
      <c r="H4031" s="203"/>
      <c r="I4031" s="97"/>
      <c r="J4031" s="3" t="b">
        <f t="shared" si="125"/>
        <v>0</v>
      </c>
      <c r="K4031" s="1" t="b">
        <f>IF(AND(B4031&lt;&gt;"",COUNTIF(Buildings!B:B,B4031)=0),TRUE,FALSE)</f>
        <v>0</v>
      </c>
    </row>
    <row r="4032" spans="1:11" s="3" customFormat="1" ht="16.5" customHeight="1">
      <c r="A4032" s="96"/>
      <c r="B4032" s="199"/>
      <c r="C4032" s="200"/>
      <c r="D4032" s="200"/>
      <c r="E4032" s="200"/>
      <c r="F4032" s="201"/>
      <c r="G4032" s="197" t="str">
        <f t="shared" si="124"/>
        <v/>
      </c>
      <c r="H4032" s="203"/>
      <c r="I4032" s="97"/>
      <c r="J4032" s="3" t="b">
        <f t="shared" si="125"/>
        <v>0</v>
      </c>
      <c r="K4032" s="1" t="b">
        <f>IF(AND(B4032&lt;&gt;"",COUNTIF(Buildings!B:B,B4032)=0),TRUE,FALSE)</f>
        <v>0</v>
      </c>
    </row>
    <row r="4033" spans="1:11" s="3" customFormat="1" ht="16.5" customHeight="1">
      <c r="A4033" s="96"/>
      <c r="B4033" s="194"/>
      <c r="C4033" s="195"/>
      <c r="D4033" s="195"/>
      <c r="E4033" s="195"/>
      <c r="F4033" s="196"/>
      <c r="G4033" s="197" t="str">
        <f t="shared" si="124"/>
        <v/>
      </c>
      <c r="H4033" s="203"/>
      <c r="I4033" s="97"/>
      <c r="J4033" s="3" t="b">
        <f t="shared" si="125"/>
        <v>0</v>
      </c>
      <c r="K4033" s="1" t="b">
        <f>IF(AND(B4033&lt;&gt;"",COUNTIF(Buildings!B:B,B4033)=0),TRUE,FALSE)</f>
        <v>0</v>
      </c>
    </row>
    <row r="4034" spans="1:11" s="3" customFormat="1" ht="16.5" customHeight="1">
      <c r="A4034" s="96"/>
      <c r="B4034" s="199"/>
      <c r="C4034" s="200"/>
      <c r="D4034" s="200"/>
      <c r="E4034" s="200"/>
      <c r="F4034" s="201"/>
      <c r="G4034" s="197" t="str">
        <f t="shared" si="124"/>
        <v/>
      </c>
      <c r="H4034" s="203"/>
      <c r="I4034" s="97"/>
      <c r="J4034" s="3" t="b">
        <f t="shared" si="125"/>
        <v>0</v>
      </c>
      <c r="K4034" s="1" t="b">
        <f>IF(AND(B4034&lt;&gt;"",COUNTIF(Buildings!B:B,B4034)=0),TRUE,FALSE)</f>
        <v>0</v>
      </c>
    </row>
    <row r="4035" spans="1:11" s="3" customFormat="1" ht="16.5" customHeight="1">
      <c r="A4035" s="96"/>
      <c r="B4035" s="194"/>
      <c r="C4035" s="195"/>
      <c r="D4035" s="195"/>
      <c r="E4035" s="195"/>
      <c r="F4035" s="196"/>
      <c r="G4035" s="197" t="str">
        <f t="shared" si="124"/>
        <v/>
      </c>
      <c r="H4035" s="203"/>
      <c r="I4035" s="97"/>
      <c r="J4035" s="3" t="b">
        <f t="shared" si="125"/>
        <v>0</v>
      </c>
      <c r="K4035" s="1" t="b">
        <f>IF(AND(B4035&lt;&gt;"",COUNTIF(Buildings!B:B,B4035)=0),TRUE,FALSE)</f>
        <v>0</v>
      </c>
    </row>
    <row r="4036" spans="1:11" s="3" customFormat="1" ht="16.5" customHeight="1">
      <c r="A4036" s="96"/>
      <c r="B4036" s="199"/>
      <c r="C4036" s="200"/>
      <c r="D4036" s="200"/>
      <c r="E4036" s="200"/>
      <c r="F4036" s="201"/>
      <c r="G4036" s="197" t="str">
        <f t="shared" ref="G4036:G4099" si="126">IF(F4036="","",F4036)</f>
        <v/>
      </c>
      <c r="H4036" s="203"/>
      <c r="I4036" s="97"/>
      <c r="J4036" s="3" t="b">
        <f t="shared" ref="J4036:J4099" si="127">IF(F4036=G4036,FALSE,TRUE)</f>
        <v>0</v>
      </c>
      <c r="K4036" s="1" t="b">
        <f>IF(AND(B4036&lt;&gt;"",COUNTIF(Buildings!B:B,B4036)=0),TRUE,FALSE)</f>
        <v>0</v>
      </c>
    </row>
    <row r="4037" spans="1:11" s="3" customFormat="1" ht="16.5" customHeight="1">
      <c r="A4037" s="96"/>
      <c r="B4037" s="194"/>
      <c r="C4037" s="195"/>
      <c r="D4037" s="195"/>
      <c r="E4037" s="195"/>
      <c r="F4037" s="196"/>
      <c r="G4037" s="197" t="str">
        <f t="shared" si="126"/>
        <v/>
      </c>
      <c r="H4037" s="203"/>
      <c r="I4037" s="97"/>
      <c r="J4037" s="3" t="b">
        <f t="shared" si="127"/>
        <v>0</v>
      </c>
      <c r="K4037" s="1" t="b">
        <f>IF(AND(B4037&lt;&gt;"",COUNTIF(Buildings!B:B,B4037)=0),TRUE,FALSE)</f>
        <v>0</v>
      </c>
    </row>
    <row r="4038" spans="1:11" s="3" customFormat="1" ht="16.5" customHeight="1">
      <c r="A4038" s="96"/>
      <c r="B4038" s="199"/>
      <c r="C4038" s="200"/>
      <c r="D4038" s="200"/>
      <c r="E4038" s="200"/>
      <c r="F4038" s="201"/>
      <c r="G4038" s="197" t="str">
        <f t="shared" si="126"/>
        <v/>
      </c>
      <c r="H4038" s="203"/>
      <c r="I4038" s="97"/>
      <c r="J4038" s="3" t="b">
        <f t="shared" si="127"/>
        <v>0</v>
      </c>
      <c r="K4038" s="1" t="b">
        <f>IF(AND(B4038&lt;&gt;"",COUNTIF(Buildings!B:B,B4038)=0),TRUE,FALSE)</f>
        <v>0</v>
      </c>
    </row>
    <row r="4039" spans="1:11" s="3" customFormat="1" ht="16.5" customHeight="1">
      <c r="A4039" s="96"/>
      <c r="B4039" s="194"/>
      <c r="C4039" s="195"/>
      <c r="D4039" s="195"/>
      <c r="E4039" s="195"/>
      <c r="F4039" s="196"/>
      <c r="G4039" s="197" t="str">
        <f t="shared" si="126"/>
        <v/>
      </c>
      <c r="H4039" s="203"/>
      <c r="I4039" s="97"/>
      <c r="J4039" s="3" t="b">
        <f t="shared" si="127"/>
        <v>0</v>
      </c>
      <c r="K4039" s="1" t="b">
        <f>IF(AND(B4039&lt;&gt;"",COUNTIF(Buildings!B:B,B4039)=0),TRUE,FALSE)</f>
        <v>0</v>
      </c>
    </row>
    <row r="4040" spans="1:11" s="3" customFormat="1" ht="16.5" customHeight="1">
      <c r="A4040" s="96"/>
      <c r="B4040" s="199"/>
      <c r="C4040" s="200"/>
      <c r="D4040" s="200"/>
      <c r="E4040" s="200"/>
      <c r="F4040" s="201"/>
      <c r="G4040" s="197" t="str">
        <f t="shared" si="126"/>
        <v/>
      </c>
      <c r="H4040" s="203"/>
      <c r="I4040" s="97"/>
      <c r="J4040" s="3" t="b">
        <f t="shared" si="127"/>
        <v>0</v>
      </c>
      <c r="K4040" s="1" t="b">
        <f>IF(AND(B4040&lt;&gt;"",COUNTIF(Buildings!B:B,B4040)=0),TRUE,FALSE)</f>
        <v>0</v>
      </c>
    </row>
    <row r="4041" spans="1:11" s="3" customFormat="1" ht="16.5" customHeight="1">
      <c r="A4041" s="96"/>
      <c r="B4041" s="194"/>
      <c r="C4041" s="195"/>
      <c r="D4041" s="195"/>
      <c r="E4041" s="195"/>
      <c r="F4041" s="196"/>
      <c r="G4041" s="197" t="str">
        <f t="shared" si="126"/>
        <v/>
      </c>
      <c r="H4041" s="203"/>
      <c r="I4041" s="97"/>
      <c r="J4041" s="3" t="b">
        <f t="shared" si="127"/>
        <v>0</v>
      </c>
      <c r="K4041" s="1" t="b">
        <f>IF(AND(B4041&lt;&gt;"",COUNTIF(Buildings!B:B,B4041)=0),TRUE,FALSE)</f>
        <v>0</v>
      </c>
    </row>
    <row r="4042" spans="1:11" s="3" customFormat="1" ht="16.5" customHeight="1">
      <c r="A4042" s="96"/>
      <c r="B4042" s="199"/>
      <c r="C4042" s="200"/>
      <c r="D4042" s="200"/>
      <c r="E4042" s="200"/>
      <c r="F4042" s="201"/>
      <c r="G4042" s="197" t="str">
        <f t="shared" si="126"/>
        <v/>
      </c>
      <c r="H4042" s="203"/>
      <c r="I4042" s="97"/>
      <c r="J4042" s="3" t="b">
        <f t="shared" si="127"/>
        <v>0</v>
      </c>
      <c r="K4042" s="1" t="b">
        <f>IF(AND(B4042&lt;&gt;"",COUNTIF(Buildings!B:B,B4042)=0),TRUE,FALSE)</f>
        <v>0</v>
      </c>
    </row>
    <row r="4043" spans="1:11" s="3" customFormat="1" ht="16.5" customHeight="1">
      <c r="A4043" s="96"/>
      <c r="B4043" s="194"/>
      <c r="C4043" s="195"/>
      <c r="D4043" s="195"/>
      <c r="E4043" s="195"/>
      <c r="F4043" s="196"/>
      <c r="G4043" s="197" t="str">
        <f t="shared" si="126"/>
        <v/>
      </c>
      <c r="H4043" s="203"/>
      <c r="I4043" s="97"/>
      <c r="J4043" s="3" t="b">
        <f t="shared" si="127"/>
        <v>0</v>
      </c>
      <c r="K4043" s="1" t="b">
        <f>IF(AND(B4043&lt;&gt;"",COUNTIF(Buildings!B:B,B4043)=0),TRUE,FALSE)</f>
        <v>0</v>
      </c>
    </row>
    <row r="4044" spans="1:11" s="3" customFormat="1" ht="16.5" customHeight="1">
      <c r="A4044" s="96"/>
      <c r="B4044" s="199"/>
      <c r="C4044" s="200"/>
      <c r="D4044" s="200"/>
      <c r="E4044" s="200"/>
      <c r="F4044" s="201"/>
      <c r="G4044" s="197" t="str">
        <f t="shared" si="126"/>
        <v/>
      </c>
      <c r="H4044" s="203"/>
      <c r="I4044" s="97"/>
      <c r="J4044" s="3" t="b">
        <f t="shared" si="127"/>
        <v>0</v>
      </c>
      <c r="K4044" s="1" t="b">
        <f>IF(AND(B4044&lt;&gt;"",COUNTIF(Buildings!B:B,B4044)=0),TRUE,FALSE)</f>
        <v>0</v>
      </c>
    </row>
    <row r="4045" spans="1:11" s="3" customFormat="1" ht="16.5" customHeight="1">
      <c r="A4045" s="96"/>
      <c r="B4045" s="194"/>
      <c r="C4045" s="195"/>
      <c r="D4045" s="195"/>
      <c r="E4045" s="195"/>
      <c r="F4045" s="196"/>
      <c r="G4045" s="197" t="str">
        <f t="shared" si="126"/>
        <v/>
      </c>
      <c r="H4045" s="203"/>
      <c r="I4045" s="97"/>
      <c r="J4045" s="3" t="b">
        <f t="shared" si="127"/>
        <v>0</v>
      </c>
      <c r="K4045" s="1" t="b">
        <f>IF(AND(B4045&lt;&gt;"",COUNTIF(Buildings!B:B,B4045)=0),TRUE,FALSE)</f>
        <v>0</v>
      </c>
    </row>
    <row r="4046" spans="1:11" s="3" customFormat="1" ht="16.5" customHeight="1">
      <c r="A4046" s="96"/>
      <c r="B4046" s="199"/>
      <c r="C4046" s="200"/>
      <c r="D4046" s="200"/>
      <c r="E4046" s="200"/>
      <c r="F4046" s="201"/>
      <c r="G4046" s="197" t="str">
        <f t="shared" si="126"/>
        <v/>
      </c>
      <c r="H4046" s="203"/>
      <c r="I4046" s="97"/>
      <c r="J4046" s="3" t="b">
        <f t="shared" si="127"/>
        <v>0</v>
      </c>
      <c r="K4046" s="1" t="b">
        <f>IF(AND(B4046&lt;&gt;"",COUNTIF(Buildings!B:B,B4046)=0),TRUE,FALSE)</f>
        <v>0</v>
      </c>
    </row>
    <row r="4047" spans="1:11" s="3" customFormat="1" ht="16.5" customHeight="1">
      <c r="A4047" s="96"/>
      <c r="B4047" s="194"/>
      <c r="C4047" s="195"/>
      <c r="D4047" s="195"/>
      <c r="E4047" s="195"/>
      <c r="F4047" s="196"/>
      <c r="G4047" s="197" t="str">
        <f t="shared" si="126"/>
        <v/>
      </c>
      <c r="H4047" s="203"/>
      <c r="I4047" s="97"/>
      <c r="J4047" s="3" t="b">
        <f t="shared" si="127"/>
        <v>0</v>
      </c>
      <c r="K4047" s="1" t="b">
        <f>IF(AND(B4047&lt;&gt;"",COUNTIF(Buildings!B:B,B4047)=0),TRUE,FALSE)</f>
        <v>0</v>
      </c>
    </row>
    <row r="4048" spans="1:11" s="3" customFormat="1" ht="16.5" customHeight="1">
      <c r="A4048" s="96"/>
      <c r="B4048" s="199"/>
      <c r="C4048" s="200"/>
      <c r="D4048" s="200"/>
      <c r="E4048" s="200"/>
      <c r="F4048" s="201"/>
      <c r="G4048" s="197" t="str">
        <f t="shared" si="126"/>
        <v/>
      </c>
      <c r="H4048" s="203"/>
      <c r="I4048" s="97"/>
      <c r="J4048" s="3" t="b">
        <f t="shared" si="127"/>
        <v>0</v>
      </c>
      <c r="K4048" s="1" t="b">
        <f>IF(AND(B4048&lt;&gt;"",COUNTIF(Buildings!B:B,B4048)=0),TRUE,FALSE)</f>
        <v>0</v>
      </c>
    </row>
    <row r="4049" spans="1:11" s="3" customFormat="1" ht="16.5" customHeight="1">
      <c r="A4049" s="96"/>
      <c r="B4049" s="194"/>
      <c r="C4049" s="195"/>
      <c r="D4049" s="195"/>
      <c r="E4049" s="195"/>
      <c r="F4049" s="196"/>
      <c r="G4049" s="197" t="str">
        <f t="shared" si="126"/>
        <v/>
      </c>
      <c r="H4049" s="203"/>
      <c r="I4049" s="97"/>
      <c r="J4049" s="3" t="b">
        <f t="shared" si="127"/>
        <v>0</v>
      </c>
      <c r="K4049" s="1" t="b">
        <f>IF(AND(B4049&lt;&gt;"",COUNTIF(Buildings!B:B,B4049)=0),TRUE,FALSE)</f>
        <v>0</v>
      </c>
    </row>
    <row r="4050" spans="1:11" s="3" customFormat="1" ht="16.5" customHeight="1">
      <c r="A4050" s="96"/>
      <c r="B4050" s="199"/>
      <c r="C4050" s="200"/>
      <c r="D4050" s="200"/>
      <c r="E4050" s="200"/>
      <c r="F4050" s="201"/>
      <c r="G4050" s="197" t="str">
        <f t="shared" si="126"/>
        <v/>
      </c>
      <c r="H4050" s="203"/>
      <c r="I4050" s="97"/>
      <c r="J4050" s="3" t="b">
        <f t="shared" si="127"/>
        <v>0</v>
      </c>
      <c r="K4050" s="1" t="b">
        <f>IF(AND(B4050&lt;&gt;"",COUNTIF(Buildings!B:B,B4050)=0),TRUE,FALSE)</f>
        <v>0</v>
      </c>
    </row>
    <row r="4051" spans="1:11" s="3" customFormat="1" ht="16.5" customHeight="1">
      <c r="A4051" s="96"/>
      <c r="B4051" s="194"/>
      <c r="C4051" s="195"/>
      <c r="D4051" s="195"/>
      <c r="E4051" s="195"/>
      <c r="F4051" s="196"/>
      <c r="G4051" s="197" t="str">
        <f t="shared" si="126"/>
        <v/>
      </c>
      <c r="H4051" s="203"/>
      <c r="I4051" s="97"/>
      <c r="J4051" s="3" t="b">
        <f t="shared" si="127"/>
        <v>0</v>
      </c>
      <c r="K4051" s="1" t="b">
        <f>IF(AND(B4051&lt;&gt;"",COUNTIF(Buildings!B:B,B4051)=0),TRUE,FALSE)</f>
        <v>0</v>
      </c>
    </row>
    <row r="4052" spans="1:11" s="3" customFormat="1" ht="16.5" customHeight="1">
      <c r="A4052" s="96"/>
      <c r="B4052" s="199"/>
      <c r="C4052" s="200"/>
      <c r="D4052" s="200"/>
      <c r="E4052" s="200"/>
      <c r="F4052" s="201"/>
      <c r="G4052" s="197" t="str">
        <f t="shared" si="126"/>
        <v/>
      </c>
      <c r="H4052" s="203"/>
      <c r="I4052" s="97"/>
      <c r="J4052" s="3" t="b">
        <f t="shared" si="127"/>
        <v>0</v>
      </c>
      <c r="K4052" s="1" t="b">
        <f>IF(AND(B4052&lt;&gt;"",COUNTIF(Buildings!B:B,B4052)=0),TRUE,FALSE)</f>
        <v>0</v>
      </c>
    </row>
    <row r="4053" spans="1:11" s="3" customFormat="1" ht="16.5" customHeight="1">
      <c r="A4053" s="96"/>
      <c r="B4053" s="194"/>
      <c r="C4053" s="195"/>
      <c r="D4053" s="195"/>
      <c r="E4053" s="195"/>
      <c r="F4053" s="196"/>
      <c r="G4053" s="197" t="str">
        <f t="shared" si="126"/>
        <v/>
      </c>
      <c r="H4053" s="203"/>
      <c r="I4053" s="97"/>
      <c r="J4053" s="3" t="b">
        <f t="shared" si="127"/>
        <v>0</v>
      </c>
      <c r="K4053" s="1" t="b">
        <f>IF(AND(B4053&lt;&gt;"",COUNTIF(Buildings!B:B,B4053)=0),TRUE,FALSE)</f>
        <v>0</v>
      </c>
    </row>
    <row r="4054" spans="1:11" s="3" customFormat="1" ht="16.5" customHeight="1">
      <c r="A4054" s="96"/>
      <c r="B4054" s="199"/>
      <c r="C4054" s="200"/>
      <c r="D4054" s="200"/>
      <c r="E4054" s="200"/>
      <c r="F4054" s="201"/>
      <c r="G4054" s="197" t="str">
        <f t="shared" si="126"/>
        <v/>
      </c>
      <c r="H4054" s="203"/>
      <c r="I4054" s="97"/>
      <c r="J4054" s="3" t="b">
        <f t="shared" si="127"/>
        <v>0</v>
      </c>
      <c r="K4054" s="1" t="b">
        <f>IF(AND(B4054&lt;&gt;"",COUNTIF(Buildings!B:B,B4054)=0),TRUE,FALSE)</f>
        <v>0</v>
      </c>
    </row>
    <row r="4055" spans="1:11" s="3" customFormat="1" ht="16.5" customHeight="1">
      <c r="A4055" s="96"/>
      <c r="B4055" s="194"/>
      <c r="C4055" s="195"/>
      <c r="D4055" s="195"/>
      <c r="E4055" s="195"/>
      <c r="F4055" s="196"/>
      <c r="G4055" s="197" t="str">
        <f t="shared" si="126"/>
        <v/>
      </c>
      <c r="H4055" s="203"/>
      <c r="I4055" s="97"/>
      <c r="J4055" s="3" t="b">
        <f t="shared" si="127"/>
        <v>0</v>
      </c>
      <c r="K4055" s="1" t="b">
        <f>IF(AND(B4055&lt;&gt;"",COUNTIF(Buildings!B:B,B4055)=0),TRUE,FALSE)</f>
        <v>0</v>
      </c>
    </row>
    <row r="4056" spans="1:11" s="3" customFormat="1" ht="16.5" customHeight="1">
      <c r="A4056" s="96"/>
      <c r="B4056" s="199"/>
      <c r="C4056" s="200"/>
      <c r="D4056" s="200"/>
      <c r="E4056" s="200"/>
      <c r="F4056" s="201"/>
      <c r="G4056" s="197" t="str">
        <f t="shared" si="126"/>
        <v/>
      </c>
      <c r="H4056" s="203"/>
      <c r="I4056" s="97"/>
      <c r="J4056" s="3" t="b">
        <f t="shared" si="127"/>
        <v>0</v>
      </c>
      <c r="K4056" s="1" t="b">
        <f>IF(AND(B4056&lt;&gt;"",COUNTIF(Buildings!B:B,B4056)=0),TRUE,FALSE)</f>
        <v>0</v>
      </c>
    </row>
    <row r="4057" spans="1:11" s="3" customFormat="1" ht="16.5" customHeight="1">
      <c r="A4057" s="96"/>
      <c r="B4057" s="194"/>
      <c r="C4057" s="195"/>
      <c r="D4057" s="195"/>
      <c r="E4057" s="195"/>
      <c r="F4057" s="196"/>
      <c r="G4057" s="197" t="str">
        <f t="shared" si="126"/>
        <v/>
      </c>
      <c r="H4057" s="203"/>
      <c r="I4057" s="97"/>
      <c r="J4057" s="3" t="b">
        <f t="shared" si="127"/>
        <v>0</v>
      </c>
      <c r="K4057" s="1" t="b">
        <f>IF(AND(B4057&lt;&gt;"",COUNTIF(Buildings!B:B,B4057)=0),TRUE,FALSE)</f>
        <v>0</v>
      </c>
    </row>
    <row r="4058" spans="1:11" s="3" customFormat="1" ht="16.5" customHeight="1">
      <c r="A4058" s="96"/>
      <c r="B4058" s="199"/>
      <c r="C4058" s="200"/>
      <c r="D4058" s="200"/>
      <c r="E4058" s="200"/>
      <c r="F4058" s="201"/>
      <c r="G4058" s="197" t="str">
        <f t="shared" si="126"/>
        <v/>
      </c>
      <c r="H4058" s="203"/>
      <c r="I4058" s="97"/>
      <c r="J4058" s="3" t="b">
        <f t="shared" si="127"/>
        <v>0</v>
      </c>
      <c r="K4058" s="1" t="b">
        <f>IF(AND(B4058&lt;&gt;"",COUNTIF(Buildings!B:B,B4058)=0),TRUE,FALSE)</f>
        <v>0</v>
      </c>
    </row>
    <row r="4059" spans="1:11" s="3" customFormat="1" ht="16.5" customHeight="1">
      <c r="A4059" s="96"/>
      <c r="B4059" s="194"/>
      <c r="C4059" s="195"/>
      <c r="D4059" s="195"/>
      <c r="E4059" s="195"/>
      <c r="F4059" s="196"/>
      <c r="G4059" s="197" t="str">
        <f t="shared" si="126"/>
        <v/>
      </c>
      <c r="H4059" s="203"/>
      <c r="I4059" s="97"/>
      <c r="J4059" s="3" t="b">
        <f t="shared" si="127"/>
        <v>0</v>
      </c>
      <c r="K4059" s="1" t="b">
        <f>IF(AND(B4059&lt;&gt;"",COUNTIF(Buildings!B:B,B4059)=0),TRUE,FALSE)</f>
        <v>0</v>
      </c>
    </row>
    <row r="4060" spans="1:11" s="3" customFormat="1" ht="16.5" customHeight="1">
      <c r="A4060" s="96"/>
      <c r="B4060" s="199"/>
      <c r="C4060" s="200"/>
      <c r="D4060" s="200"/>
      <c r="E4060" s="200"/>
      <c r="F4060" s="201"/>
      <c r="G4060" s="197" t="str">
        <f t="shared" si="126"/>
        <v/>
      </c>
      <c r="H4060" s="203"/>
      <c r="I4060" s="97"/>
      <c r="J4060" s="3" t="b">
        <f t="shared" si="127"/>
        <v>0</v>
      </c>
      <c r="K4060" s="1" t="b">
        <f>IF(AND(B4060&lt;&gt;"",COUNTIF(Buildings!B:B,B4060)=0),TRUE,FALSE)</f>
        <v>0</v>
      </c>
    </row>
    <row r="4061" spans="1:11" s="3" customFormat="1" ht="16.5" customHeight="1">
      <c r="A4061" s="96"/>
      <c r="B4061" s="194"/>
      <c r="C4061" s="195"/>
      <c r="D4061" s="195"/>
      <c r="E4061" s="195"/>
      <c r="F4061" s="196"/>
      <c r="G4061" s="197" t="str">
        <f t="shared" si="126"/>
        <v/>
      </c>
      <c r="H4061" s="203"/>
      <c r="I4061" s="97"/>
      <c r="J4061" s="3" t="b">
        <f t="shared" si="127"/>
        <v>0</v>
      </c>
      <c r="K4061" s="1" t="b">
        <f>IF(AND(B4061&lt;&gt;"",COUNTIF(Buildings!B:B,B4061)=0),TRUE,FALSE)</f>
        <v>0</v>
      </c>
    </row>
    <row r="4062" spans="1:11" s="3" customFormat="1" ht="16.5" customHeight="1">
      <c r="A4062" s="96"/>
      <c r="B4062" s="199"/>
      <c r="C4062" s="200"/>
      <c r="D4062" s="200"/>
      <c r="E4062" s="200"/>
      <c r="F4062" s="201"/>
      <c r="G4062" s="197" t="str">
        <f t="shared" si="126"/>
        <v/>
      </c>
      <c r="H4062" s="203"/>
      <c r="I4062" s="97"/>
      <c r="J4062" s="3" t="b">
        <f t="shared" si="127"/>
        <v>0</v>
      </c>
      <c r="K4062" s="1" t="b">
        <f>IF(AND(B4062&lt;&gt;"",COUNTIF(Buildings!B:B,B4062)=0),TRUE,FALSE)</f>
        <v>0</v>
      </c>
    </row>
    <row r="4063" spans="1:11" s="3" customFormat="1" ht="16.5" customHeight="1">
      <c r="A4063" s="96"/>
      <c r="B4063" s="194"/>
      <c r="C4063" s="195"/>
      <c r="D4063" s="195"/>
      <c r="E4063" s="195"/>
      <c r="F4063" s="196"/>
      <c r="G4063" s="197" t="str">
        <f t="shared" si="126"/>
        <v/>
      </c>
      <c r="H4063" s="203"/>
      <c r="I4063" s="97"/>
      <c r="J4063" s="3" t="b">
        <f t="shared" si="127"/>
        <v>0</v>
      </c>
      <c r="K4063" s="1" t="b">
        <f>IF(AND(B4063&lt;&gt;"",COUNTIF(Buildings!B:B,B4063)=0),TRUE,FALSE)</f>
        <v>0</v>
      </c>
    </row>
    <row r="4064" spans="1:11" s="3" customFormat="1" ht="16.5" customHeight="1">
      <c r="A4064" s="96"/>
      <c r="B4064" s="199"/>
      <c r="C4064" s="200"/>
      <c r="D4064" s="200"/>
      <c r="E4064" s="200"/>
      <c r="F4064" s="201"/>
      <c r="G4064" s="197" t="str">
        <f t="shared" si="126"/>
        <v/>
      </c>
      <c r="H4064" s="203"/>
      <c r="I4064" s="97"/>
      <c r="J4064" s="3" t="b">
        <f t="shared" si="127"/>
        <v>0</v>
      </c>
      <c r="K4064" s="1" t="b">
        <f>IF(AND(B4064&lt;&gt;"",COUNTIF(Buildings!B:B,B4064)=0),TRUE,FALSE)</f>
        <v>0</v>
      </c>
    </row>
    <row r="4065" spans="1:11" s="3" customFormat="1" ht="16.5" customHeight="1">
      <c r="A4065" s="96"/>
      <c r="B4065" s="194"/>
      <c r="C4065" s="195"/>
      <c r="D4065" s="195"/>
      <c r="E4065" s="195"/>
      <c r="F4065" s="196"/>
      <c r="G4065" s="197" t="str">
        <f t="shared" si="126"/>
        <v/>
      </c>
      <c r="H4065" s="203"/>
      <c r="I4065" s="97"/>
      <c r="J4065" s="3" t="b">
        <f t="shared" si="127"/>
        <v>0</v>
      </c>
      <c r="K4065" s="1" t="b">
        <f>IF(AND(B4065&lt;&gt;"",COUNTIF(Buildings!B:B,B4065)=0),TRUE,FALSE)</f>
        <v>0</v>
      </c>
    </row>
    <row r="4066" spans="1:11" s="3" customFormat="1" ht="16.5" customHeight="1">
      <c r="A4066" s="96"/>
      <c r="B4066" s="199"/>
      <c r="C4066" s="200"/>
      <c r="D4066" s="200"/>
      <c r="E4066" s="200"/>
      <c r="F4066" s="201"/>
      <c r="G4066" s="197" t="str">
        <f t="shared" si="126"/>
        <v/>
      </c>
      <c r="H4066" s="203"/>
      <c r="I4066" s="97"/>
      <c r="J4066" s="3" t="b">
        <f t="shared" si="127"/>
        <v>0</v>
      </c>
      <c r="K4066" s="1" t="b">
        <f>IF(AND(B4066&lt;&gt;"",COUNTIF(Buildings!B:B,B4066)=0),TRUE,FALSE)</f>
        <v>0</v>
      </c>
    </row>
    <row r="4067" spans="1:11" s="3" customFormat="1" ht="16.5" customHeight="1">
      <c r="A4067" s="96"/>
      <c r="B4067" s="194"/>
      <c r="C4067" s="195"/>
      <c r="D4067" s="195"/>
      <c r="E4067" s="195"/>
      <c r="F4067" s="196"/>
      <c r="G4067" s="197" t="str">
        <f t="shared" si="126"/>
        <v/>
      </c>
      <c r="H4067" s="203"/>
      <c r="I4067" s="97"/>
      <c r="J4067" s="3" t="b">
        <f t="shared" si="127"/>
        <v>0</v>
      </c>
      <c r="K4067" s="1" t="b">
        <f>IF(AND(B4067&lt;&gt;"",COUNTIF(Buildings!B:B,B4067)=0),TRUE,FALSE)</f>
        <v>0</v>
      </c>
    </row>
    <row r="4068" spans="1:11" s="3" customFormat="1" ht="16.5" customHeight="1">
      <c r="A4068" s="96"/>
      <c r="B4068" s="199"/>
      <c r="C4068" s="200"/>
      <c r="D4068" s="200"/>
      <c r="E4068" s="200"/>
      <c r="F4068" s="201"/>
      <c r="G4068" s="197" t="str">
        <f t="shared" si="126"/>
        <v/>
      </c>
      <c r="H4068" s="203"/>
      <c r="I4068" s="97"/>
      <c r="J4068" s="3" t="b">
        <f t="shared" si="127"/>
        <v>0</v>
      </c>
      <c r="K4068" s="1" t="b">
        <f>IF(AND(B4068&lt;&gt;"",COUNTIF(Buildings!B:B,B4068)=0),TRUE,FALSE)</f>
        <v>0</v>
      </c>
    </row>
    <row r="4069" spans="1:11" s="3" customFormat="1" ht="16.5" customHeight="1">
      <c r="A4069" s="96"/>
      <c r="B4069" s="194"/>
      <c r="C4069" s="195"/>
      <c r="D4069" s="195"/>
      <c r="E4069" s="195"/>
      <c r="F4069" s="196"/>
      <c r="G4069" s="197" t="str">
        <f t="shared" si="126"/>
        <v/>
      </c>
      <c r="H4069" s="203"/>
      <c r="I4069" s="97"/>
      <c r="J4069" s="3" t="b">
        <f t="shared" si="127"/>
        <v>0</v>
      </c>
      <c r="K4069" s="1" t="b">
        <f>IF(AND(B4069&lt;&gt;"",COUNTIF(Buildings!B:B,B4069)=0),TRUE,FALSE)</f>
        <v>0</v>
      </c>
    </row>
    <row r="4070" spans="1:11" s="3" customFormat="1" ht="16.5" customHeight="1">
      <c r="A4070" s="96"/>
      <c r="B4070" s="199"/>
      <c r="C4070" s="200"/>
      <c r="D4070" s="200"/>
      <c r="E4070" s="200"/>
      <c r="F4070" s="201"/>
      <c r="G4070" s="197" t="str">
        <f t="shared" si="126"/>
        <v/>
      </c>
      <c r="H4070" s="203"/>
      <c r="I4070" s="97"/>
      <c r="J4070" s="3" t="b">
        <f t="shared" si="127"/>
        <v>0</v>
      </c>
      <c r="K4070" s="1" t="b">
        <f>IF(AND(B4070&lt;&gt;"",COUNTIF(Buildings!B:B,B4070)=0),TRUE,FALSE)</f>
        <v>0</v>
      </c>
    </row>
    <row r="4071" spans="1:11" s="3" customFormat="1" ht="16.5" customHeight="1">
      <c r="A4071" s="96"/>
      <c r="B4071" s="194"/>
      <c r="C4071" s="195"/>
      <c r="D4071" s="195"/>
      <c r="E4071" s="195"/>
      <c r="F4071" s="196"/>
      <c r="G4071" s="197" t="str">
        <f t="shared" si="126"/>
        <v/>
      </c>
      <c r="H4071" s="203"/>
      <c r="I4071" s="97"/>
      <c r="J4071" s="3" t="b">
        <f t="shared" si="127"/>
        <v>0</v>
      </c>
      <c r="K4071" s="1" t="b">
        <f>IF(AND(B4071&lt;&gt;"",COUNTIF(Buildings!B:B,B4071)=0),TRUE,FALSE)</f>
        <v>0</v>
      </c>
    </row>
    <row r="4072" spans="1:11" s="3" customFormat="1" ht="16.5" customHeight="1">
      <c r="A4072" s="96"/>
      <c r="B4072" s="199"/>
      <c r="C4072" s="200"/>
      <c r="D4072" s="200"/>
      <c r="E4072" s="200"/>
      <c r="F4072" s="201"/>
      <c r="G4072" s="197" t="str">
        <f t="shared" si="126"/>
        <v/>
      </c>
      <c r="H4072" s="203"/>
      <c r="I4072" s="97"/>
      <c r="J4072" s="3" t="b">
        <f t="shared" si="127"/>
        <v>0</v>
      </c>
      <c r="K4072" s="1" t="b">
        <f>IF(AND(B4072&lt;&gt;"",COUNTIF(Buildings!B:B,B4072)=0),TRUE,FALSE)</f>
        <v>0</v>
      </c>
    </row>
    <row r="4073" spans="1:11" s="3" customFormat="1" ht="16.5" customHeight="1">
      <c r="A4073" s="96"/>
      <c r="B4073" s="194"/>
      <c r="C4073" s="195"/>
      <c r="D4073" s="195"/>
      <c r="E4073" s="195"/>
      <c r="F4073" s="196"/>
      <c r="G4073" s="197" t="str">
        <f t="shared" si="126"/>
        <v/>
      </c>
      <c r="H4073" s="203"/>
      <c r="I4073" s="97"/>
      <c r="J4073" s="3" t="b">
        <f t="shared" si="127"/>
        <v>0</v>
      </c>
      <c r="K4073" s="1" t="b">
        <f>IF(AND(B4073&lt;&gt;"",COUNTIF(Buildings!B:B,B4073)=0),TRUE,FALSE)</f>
        <v>0</v>
      </c>
    </row>
    <row r="4074" spans="1:11" s="3" customFormat="1" ht="16.5" customHeight="1">
      <c r="A4074" s="96"/>
      <c r="B4074" s="199"/>
      <c r="C4074" s="200"/>
      <c r="D4074" s="200"/>
      <c r="E4074" s="200"/>
      <c r="F4074" s="201"/>
      <c r="G4074" s="197" t="str">
        <f t="shared" si="126"/>
        <v/>
      </c>
      <c r="H4074" s="203"/>
      <c r="I4074" s="97"/>
      <c r="J4074" s="3" t="b">
        <f t="shared" si="127"/>
        <v>0</v>
      </c>
      <c r="K4074" s="1" t="b">
        <f>IF(AND(B4074&lt;&gt;"",COUNTIF(Buildings!B:B,B4074)=0),TRUE,FALSE)</f>
        <v>0</v>
      </c>
    </row>
    <row r="4075" spans="1:11" s="3" customFormat="1" ht="16.5" customHeight="1">
      <c r="A4075" s="96"/>
      <c r="B4075" s="194"/>
      <c r="C4075" s="195"/>
      <c r="D4075" s="195"/>
      <c r="E4075" s="195"/>
      <c r="F4075" s="196"/>
      <c r="G4075" s="197" t="str">
        <f t="shared" si="126"/>
        <v/>
      </c>
      <c r="H4075" s="203"/>
      <c r="I4075" s="97"/>
      <c r="J4075" s="3" t="b">
        <f t="shared" si="127"/>
        <v>0</v>
      </c>
      <c r="K4075" s="1" t="b">
        <f>IF(AND(B4075&lt;&gt;"",COUNTIF(Buildings!B:B,B4075)=0),TRUE,FALSE)</f>
        <v>0</v>
      </c>
    </row>
    <row r="4076" spans="1:11" s="3" customFormat="1" ht="16.5" customHeight="1">
      <c r="A4076" s="96"/>
      <c r="B4076" s="199"/>
      <c r="C4076" s="200"/>
      <c r="D4076" s="200"/>
      <c r="E4076" s="200"/>
      <c r="F4076" s="201"/>
      <c r="G4076" s="197" t="str">
        <f t="shared" si="126"/>
        <v/>
      </c>
      <c r="H4076" s="203"/>
      <c r="I4076" s="97"/>
      <c r="J4076" s="3" t="b">
        <f t="shared" si="127"/>
        <v>0</v>
      </c>
      <c r="K4076" s="1" t="b">
        <f>IF(AND(B4076&lt;&gt;"",COUNTIF(Buildings!B:B,B4076)=0),TRUE,FALSE)</f>
        <v>0</v>
      </c>
    </row>
    <row r="4077" spans="1:11" s="3" customFormat="1" ht="16.5" customHeight="1">
      <c r="A4077" s="96"/>
      <c r="B4077" s="194"/>
      <c r="C4077" s="195"/>
      <c r="D4077" s="195"/>
      <c r="E4077" s="195"/>
      <c r="F4077" s="196"/>
      <c r="G4077" s="197" t="str">
        <f t="shared" si="126"/>
        <v/>
      </c>
      <c r="H4077" s="203"/>
      <c r="I4077" s="97"/>
      <c r="J4077" s="3" t="b">
        <f t="shared" si="127"/>
        <v>0</v>
      </c>
      <c r="K4077" s="1" t="b">
        <f>IF(AND(B4077&lt;&gt;"",COUNTIF(Buildings!B:B,B4077)=0),TRUE,FALSE)</f>
        <v>0</v>
      </c>
    </row>
    <row r="4078" spans="1:11" s="3" customFormat="1" ht="16.5" customHeight="1">
      <c r="A4078" s="96"/>
      <c r="B4078" s="199"/>
      <c r="C4078" s="200"/>
      <c r="D4078" s="200"/>
      <c r="E4078" s="200"/>
      <c r="F4078" s="201"/>
      <c r="G4078" s="197" t="str">
        <f t="shared" si="126"/>
        <v/>
      </c>
      <c r="H4078" s="203"/>
      <c r="I4078" s="97"/>
      <c r="J4078" s="3" t="b">
        <f t="shared" si="127"/>
        <v>0</v>
      </c>
      <c r="K4078" s="1" t="b">
        <f>IF(AND(B4078&lt;&gt;"",COUNTIF(Buildings!B:B,B4078)=0),TRUE,FALSE)</f>
        <v>0</v>
      </c>
    </row>
    <row r="4079" spans="1:11" s="3" customFormat="1" ht="16.5" customHeight="1">
      <c r="A4079" s="96"/>
      <c r="B4079" s="194"/>
      <c r="C4079" s="195"/>
      <c r="D4079" s="195"/>
      <c r="E4079" s="195"/>
      <c r="F4079" s="196"/>
      <c r="G4079" s="197" t="str">
        <f t="shared" si="126"/>
        <v/>
      </c>
      <c r="H4079" s="203"/>
      <c r="I4079" s="97"/>
      <c r="J4079" s="3" t="b">
        <f t="shared" si="127"/>
        <v>0</v>
      </c>
      <c r="K4079" s="1" t="b">
        <f>IF(AND(B4079&lt;&gt;"",COUNTIF(Buildings!B:B,B4079)=0),TRUE,FALSE)</f>
        <v>0</v>
      </c>
    </row>
    <row r="4080" spans="1:11" s="3" customFormat="1" ht="16.5" customHeight="1">
      <c r="A4080" s="96"/>
      <c r="B4080" s="199"/>
      <c r="C4080" s="200"/>
      <c r="D4080" s="200"/>
      <c r="E4080" s="200"/>
      <c r="F4080" s="201"/>
      <c r="G4080" s="197" t="str">
        <f t="shared" si="126"/>
        <v/>
      </c>
      <c r="H4080" s="203"/>
      <c r="I4080" s="97"/>
      <c r="J4080" s="3" t="b">
        <f t="shared" si="127"/>
        <v>0</v>
      </c>
      <c r="K4080" s="1" t="b">
        <f>IF(AND(B4080&lt;&gt;"",COUNTIF(Buildings!B:B,B4080)=0),TRUE,FALSE)</f>
        <v>0</v>
      </c>
    </row>
    <row r="4081" spans="1:11" s="3" customFormat="1" ht="16.5" customHeight="1">
      <c r="A4081" s="96"/>
      <c r="B4081" s="194"/>
      <c r="C4081" s="195"/>
      <c r="D4081" s="195"/>
      <c r="E4081" s="195"/>
      <c r="F4081" s="196"/>
      <c r="G4081" s="197" t="str">
        <f t="shared" si="126"/>
        <v/>
      </c>
      <c r="H4081" s="203"/>
      <c r="I4081" s="97"/>
      <c r="J4081" s="3" t="b">
        <f t="shared" si="127"/>
        <v>0</v>
      </c>
      <c r="K4081" s="1" t="b">
        <f>IF(AND(B4081&lt;&gt;"",COUNTIF(Buildings!B:B,B4081)=0),TRUE,FALSE)</f>
        <v>0</v>
      </c>
    </row>
    <row r="4082" spans="1:11" s="3" customFormat="1" ht="16.5" customHeight="1">
      <c r="A4082" s="96"/>
      <c r="B4082" s="199"/>
      <c r="C4082" s="200"/>
      <c r="D4082" s="200"/>
      <c r="E4082" s="200"/>
      <c r="F4082" s="201"/>
      <c r="G4082" s="197" t="str">
        <f t="shared" si="126"/>
        <v/>
      </c>
      <c r="H4082" s="203"/>
      <c r="I4082" s="97"/>
      <c r="J4082" s="3" t="b">
        <f t="shared" si="127"/>
        <v>0</v>
      </c>
      <c r="K4082" s="1" t="b">
        <f>IF(AND(B4082&lt;&gt;"",COUNTIF(Buildings!B:B,B4082)=0),TRUE,FALSE)</f>
        <v>0</v>
      </c>
    </row>
    <row r="4083" spans="1:11" s="3" customFormat="1" ht="16.5" customHeight="1">
      <c r="A4083" s="96"/>
      <c r="B4083" s="194"/>
      <c r="C4083" s="195"/>
      <c r="D4083" s="195"/>
      <c r="E4083" s="195"/>
      <c r="F4083" s="196"/>
      <c r="G4083" s="197" t="str">
        <f t="shared" si="126"/>
        <v/>
      </c>
      <c r="H4083" s="203"/>
      <c r="I4083" s="97"/>
      <c r="J4083" s="3" t="b">
        <f t="shared" si="127"/>
        <v>0</v>
      </c>
      <c r="K4083" s="1" t="b">
        <f>IF(AND(B4083&lt;&gt;"",COUNTIF(Buildings!B:B,B4083)=0),TRUE,FALSE)</f>
        <v>0</v>
      </c>
    </row>
    <row r="4084" spans="1:11" s="3" customFormat="1" ht="16.5" customHeight="1">
      <c r="A4084" s="96"/>
      <c r="B4084" s="199"/>
      <c r="C4084" s="200"/>
      <c r="D4084" s="200"/>
      <c r="E4084" s="200"/>
      <c r="F4084" s="201"/>
      <c r="G4084" s="197" t="str">
        <f t="shared" si="126"/>
        <v/>
      </c>
      <c r="H4084" s="203"/>
      <c r="I4084" s="97"/>
      <c r="J4084" s="3" t="b">
        <f t="shared" si="127"/>
        <v>0</v>
      </c>
      <c r="K4084" s="1" t="b">
        <f>IF(AND(B4084&lt;&gt;"",COUNTIF(Buildings!B:B,B4084)=0),TRUE,FALSE)</f>
        <v>0</v>
      </c>
    </row>
    <row r="4085" spans="1:11" s="3" customFormat="1" ht="16.5" customHeight="1">
      <c r="A4085" s="96"/>
      <c r="B4085" s="194"/>
      <c r="C4085" s="195"/>
      <c r="D4085" s="195"/>
      <c r="E4085" s="195"/>
      <c r="F4085" s="196"/>
      <c r="G4085" s="197" t="str">
        <f t="shared" si="126"/>
        <v/>
      </c>
      <c r="H4085" s="203"/>
      <c r="I4085" s="97"/>
      <c r="J4085" s="3" t="b">
        <f t="shared" si="127"/>
        <v>0</v>
      </c>
      <c r="K4085" s="1" t="b">
        <f>IF(AND(B4085&lt;&gt;"",COUNTIF(Buildings!B:B,B4085)=0),TRUE,FALSE)</f>
        <v>0</v>
      </c>
    </row>
    <row r="4086" spans="1:11" s="3" customFormat="1" ht="16.5" customHeight="1">
      <c r="A4086" s="96"/>
      <c r="B4086" s="199"/>
      <c r="C4086" s="200"/>
      <c r="D4086" s="200"/>
      <c r="E4086" s="200"/>
      <c r="F4086" s="201"/>
      <c r="G4086" s="197" t="str">
        <f t="shared" si="126"/>
        <v/>
      </c>
      <c r="H4086" s="203"/>
      <c r="I4086" s="97"/>
      <c r="J4086" s="3" t="b">
        <f t="shared" si="127"/>
        <v>0</v>
      </c>
      <c r="K4086" s="1" t="b">
        <f>IF(AND(B4086&lt;&gt;"",COUNTIF(Buildings!B:B,B4086)=0),TRUE,FALSE)</f>
        <v>0</v>
      </c>
    </row>
    <row r="4087" spans="1:11" s="3" customFormat="1" ht="16.5" customHeight="1">
      <c r="A4087" s="96"/>
      <c r="B4087" s="194"/>
      <c r="C4087" s="195"/>
      <c r="D4087" s="195"/>
      <c r="E4087" s="195"/>
      <c r="F4087" s="196"/>
      <c r="G4087" s="197" t="str">
        <f t="shared" si="126"/>
        <v/>
      </c>
      <c r="H4087" s="203"/>
      <c r="I4087" s="97"/>
      <c r="J4087" s="3" t="b">
        <f t="shared" si="127"/>
        <v>0</v>
      </c>
      <c r="K4087" s="1" t="b">
        <f>IF(AND(B4087&lt;&gt;"",COUNTIF(Buildings!B:B,B4087)=0),TRUE,FALSE)</f>
        <v>0</v>
      </c>
    </row>
    <row r="4088" spans="1:11" s="3" customFormat="1" ht="16.5" customHeight="1">
      <c r="A4088" s="96"/>
      <c r="B4088" s="199"/>
      <c r="C4088" s="200"/>
      <c r="D4088" s="200"/>
      <c r="E4088" s="200"/>
      <c r="F4088" s="201"/>
      <c r="G4088" s="197" t="str">
        <f t="shared" si="126"/>
        <v/>
      </c>
      <c r="H4088" s="203"/>
      <c r="I4088" s="97"/>
      <c r="J4088" s="3" t="b">
        <f t="shared" si="127"/>
        <v>0</v>
      </c>
      <c r="K4088" s="1" t="b">
        <f>IF(AND(B4088&lt;&gt;"",COUNTIF(Buildings!B:B,B4088)=0),TRUE,FALSE)</f>
        <v>0</v>
      </c>
    </row>
    <row r="4089" spans="1:11" s="3" customFormat="1" ht="16.5" customHeight="1">
      <c r="A4089" s="96"/>
      <c r="B4089" s="194"/>
      <c r="C4089" s="195"/>
      <c r="D4089" s="195"/>
      <c r="E4089" s="195"/>
      <c r="F4089" s="196"/>
      <c r="G4089" s="197" t="str">
        <f t="shared" si="126"/>
        <v/>
      </c>
      <c r="H4089" s="203"/>
      <c r="I4089" s="97"/>
      <c r="J4089" s="3" t="b">
        <f t="shared" si="127"/>
        <v>0</v>
      </c>
      <c r="K4089" s="1" t="b">
        <f>IF(AND(B4089&lt;&gt;"",COUNTIF(Buildings!B:B,B4089)=0),TRUE,FALSE)</f>
        <v>0</v>
      </c>
    </row>
    <row r="4090" spans="1:11" s="3" customFormat="1" ht="16.5" customHeight="1">
      <c r="A4090" s="96"/>
      <c r="B4090" s="199"/>
      <c r="C4090" s="200"/>
      <c r="D4090" s="200"/>
      <c r="E4090" s="200"/>
      <c r="F4090" s="201"/>
      <c r="G4090" s="197" t="str">
        <f t="shared" si="126"/>
        <v/>
      </c>
      <c r="H4090" s="203"/>
      <c r="I4090" s="97"/>
      <c r="J4090" s="3" t="b">
        <f t="shared" si="127"/>
        <v>0</v>
      </c>
      <c r="K4090" s="1" t="b">
        <f>IF(AND(B4090&lt;&gt;"",COUNTIF(Buildings!B:B,B4090)=0),TRUE,FALSE)</f>
        <v>0</v>
      </c>
    </row>
    <row r="4091" spans="1:11" s="3" customFormat="1" ht="16.5" customHeight="1">
      <c r="A4091" s="96"/>
      <c r="B4091" s="194"/>
      <c r="C4091" s="195"/>
      <c r="D4091" s="195"/>
      <c r="E4091" s="195"/>
      <c r="F4091" s="196"/>
      <c r="G4091" s="197" t="str">
        <f t="shared" si="126"/>
        <v/>
      </c>
      <c r="H4091" s="203"/>
      <c r="I4091" s="97"/>
      <c r="J4091" s="3" t="b">
        <f t="shared" si="127"/>
        <v>0</v>
      </c>
      <c r="K4091" s="1" t="b">
        <f>IF(AND(B4091&lt;&gt;"",COUNTIF(Buildings!B:B,B4091)=0),TRUE,FALSE)</f>
        <v>0</v>
      </c>
    </row>
    <row r="4092" spans="1:11" s="3" customFormat="1" ht="16.5" customHeight="1">
      <c r="A4092" s="96"/>
      <c r="B4092" s="199"/>
      <c r="C4092" s="200"/>
      <c r="D4092" s="200"/>
      <c r="E4092" s="200"/>
      <c r="F4092" s="201"/>
      <c r="G4092" s="197" t="str">
        <f t="shared" si="126"/>
        <v/>
      </c>
      <c r="H4092" s="203"/>
      <c r="I4092" s="97"/>
      <c r="J4092" s="3" t="b">
        <f t="shared" si="127"/>
        <v>0</v>
      </c>
      <c r="K4092" s="1" t="b">
        <f>IF(AND(B4092&lt;&gt;"",COUNTIF(Buildings!B:B,B4092)=0),TRUE,FALSE)</f>
        <v>0</v>
      </c>
    </row>
    <row r="4093" spans="1:11" s="3" customFormat="1" ht="16.5" customHeight="1">
      <c r="A4093" s="96"/>
      <c r="B4093" s="194"/>
      <c r="C4093" s="195"/>
      <c r="D4093" s="195"/>
      <c r="E4093" s="195"/>
      <c r="F4093" s="196"/>
      <c r="G4093" s="197" t="str">
        <f t="shared" si="126"/>
        <v/>
      </c>
      <c r="H4093" s="203"/>
      <c r="I4093" s="97"/>
      <c r="J4093" s="3" t="b">
        <f t="shared" si="127"/>
        <v>0</v>
      </c>
      <c r="K4093" s="1" t="b">
        <f>IF(AND(B4093&lt;&gt;"",COUNTIF(Buildings!B:B,B4093)=0),TRUE,FALSE)</f>
        <v>0</v>
      </c>
    </row>
    <row r="4094" spans="1:11" s="3" customFormat="1" ht="16.5" customHeight="1">
      <c r="A4094" s="96"/>
      <c r="B4094" s="199"/>
      <c r="C4094" s="200"/>
      <c r="D4094" s="200"/>
      <c r="E4094" s="200"/>
      <c r="F4094" s="201"/>
      <c r="G4094" s="197" t="str">
        <f t="shared" si="126"/>
        <v/>
      </c>
      <c r="H4094" s="203"/>
      <c r="I4094" s="97"/>
      <c r="J4094" s="3" t="b">
        <f t="shared" si="127"/>
        <v>0</v>
      </c>
      <c r="K4094" s="1" t="b">
        <f>IF(AND(B4094&lt;&gt;"",COUNTIF(Buildings!B:B,B4094)=0),TRUE,FALSE)</f>
        <v>0</v>
      </c>
    </row>
    <row r="4095" spans="1:11" s="3" customFormat="1" ht="16.5" customHeight="1">
      <c r="A4095" s="96"/>
      <c r="B4095" s="194"/>
      <c r="C4095" s="195"/>
      <c r="D4095" s="195"/>
      <c r="E4095" s="195"/>
      <c r="F4095" s="196"/>
      <c r="G4095" s="197" t="str">
        <f t="shared" si="126"/>
        <v/>
      </c>
      <c r="H4095" s="203"/>
      <c r="I4095" s="97"/>
      <c r="J4095" s="3" t="b">
        <f t="shared" si="127"/>
        <v>0</v>
      </c>
      <c r="K4095" s="1" t="b">
        <f>IF(AND(B4095&lt;&gt;"",COUNTIF(Buildings!B:B,B4095)=0),TRUE,FALSE)</f>
        <v>0</v>
      </c>
    </row>
    <row r="4096" spans="1:11" s="3" customFormat="1" ht="16.5" customHeight="1">
      <c r="A4096" s="96"/>
      <c r="B4096" s="199"/>
      <c r="C4096" s="200"/>
      <c r="D4096" s="200"/>
      <c r="E4096" s="200"/>
      <c r="F4096" s="201"/>
      <c r="G4096" s="197" t="str">
        <f t="shared" si="126"/>
        <v/>
      </c>
      <c r="H4096" s="203"/>
      <c r="I4096" s="97"/>
      <c r="J4096" s="3" t="b">
        <f t="shared" si="127"/>
        <v>0</v>
      </c>
      <c r="K4096" s="1" t="b">
        <f>IF(AND(B4096&lt;&gt;"",COUNTIF(Buildings!B:B,B4096)=0),TRUE,FALSE)</f>
        <v>0</v>
      </c>
    </row>
    <row r="4097" spans="1:11" s="3" customFormat="1" ht="16.5" customHeight="1">
      <c r="A4097" s="96"/>
      <c r="B4097" s="194"/>
      <c r="C4097" s="195"/>
      <c r="D4097" s="195"/>
      <c r="E4097" s="195"/>
      <c r="F4097" s="196"/>
      <c r="G4097" s="197" t="str">
        <f t="shared" si="126"/>
        <v/>
      </c>
      <c r="H4097" s="203"/>
      <c r="I4097" s="97"/>
      <c r="J4097" s="3" t="b">
        <f t="shared" si="127"/>
        <v>0</v>
      </c>
      <c r="K4097" s="1" t="b">
        <f>IF(AND(B4097&lt;&gt;"",COUNTIF(Buildings!B:B,B4097)=0),TRUE,FALSE)</f>
        <v>0</v>
      </c>
    </row>
    <row r="4098" spans="1:11" s="3" customFormat="1" ht="16.5" customHeight="1">
      <c r="A4098" s="96"/>
      <c r="B4098" s="199"/>
      <c r="C4098" s="200"/>
      <c r="D4098" s="200"/>
      <c r="E4098" s="200"/>
      <c r="F4098" s="201"/>
      <c r="G4098" s="197" t="str">
        <f t="shared" si="126"/>
        <v/>
      </c>
      <c r="H4098" s="203"/>
      <c r="I4098" s="97"/>
      <c r="J4098" s="3" t="b">
        <f t="shared" si="127"/>
        <v>0</v>
      </c>
      <c r="K4098" s="1" t="b">
        <f>IF(AND(B4098&lt;&gt;"",COUNTIF(Buildings!B:B,B4098)=0),TRUE,FALSE)</f>
        <v>0</v>
      </c>
    </row>
    <row r="4099" spans="1:11" s="3" customFormat="1" ht="16.5" customHeight="1">
      <c r="A4099" s="96"/>
      <c r="B4099" s="194"/>
      <c r="C4099" s="195"/>
      <c r="D4099" s="195"/>
      <c r="E4099" s="195"/>
      <c r="F4099" s="196"/>
      <c r="G4099" s="197" t="str">
        <f t="shared" si="126"/>
        <v/>
      </c>
      <c r="H4099" s="203"/>
      <c r="I4099" s="97"/>
      <c r="J4099" s="3" t="b">
        <f t="shared" si="127"/>
        <v>0</v>
      </c>
      <c r="K4099" s="1" t="b">
        <f>IF(AND(B4099&lt;&gt;"",COUNTIF(Buildings!B:B,B4099)=0),TRUE,FALSE)</f>
        <v>0</v>
      </c>
    </row>
    <row r="4100" spans="1:11" s="3" customFormat="1" ht="16.5" customHeight="1">
      <c r="A4100" s="96"/>
      <c r="B4100" s="199"/>
      <c r="C4100" s="200"/>
      <c r="D4100" s="200"/>
      <c r="E4100" s="200"/>
      <c r="F4100" s="201"/>
      <c r="G4100" s="197" t="str">
        <f t="shared" ref="G4100:G4163" si="128">IF(F4100="","",F4100)</f>
        <v/>
      </c>
      <c r="H4100" s="203"/>
      <c r="I4100" s="97"/>
      <c r="J4100" s="3" t="b">
        <f t="shared" ref="J4100:J4163" si="129">IF(F4100=G4100,FALSE,TRUE)</f>
        <v>0</v>
      </c>
      <c r="K4100" s="1" t="b">
        <f>IF(AND(B4100&lt;&gt;"",COUNTIF(Buildings!B:B,B4100)=0),TRUE,FALSE)</f>
        <v>0</v>
      </c>
    </row>
    <row r="4101" spans="1:11" s="3" customFormat="1" ht="16.5" customHeight="1">
      <c r="A4101" s="96"/>
      <c r="B4101" s="194"/>
      <c r="C4101" s="195"/>
      <c r="D4101" s="195"/>
      <c r="E4101" s="195"/>
      <c r="F4101" s="196"/>
      <c r="G4101" s="197" t="str">
        <f t="shared" si="128"/>
        <v/>
      </c>
      <c r="H4101" s="203"/>
      <c r="I4101" s="97"/>
      <c r="J4101" s="3" t="b">
        <f t="shared" si="129"/>
        <v>0</v>
      </c>
      <c r="K4101" s="1" t="b">
        <f>IF(AND(B4101&lt;&gt;"",COUNTIF(Buildings!B:B,B4101)=0),TRUE,FALSE)</f>
        <v>0</v>
      </c>
    </row>
    <row r="4102" spans="1:11" s="3" customFormat="1" ht="16.5" customHeight="1">
      <c r="A4102" s="96"/>
      <c r="B4102" s="199"/>
      <c r="C4102" s="200"/>
      <c r="D4102" s="200"/>
      <c r="E4102" s="200"/>
      <c r="F4102" s="201"/>
      <c r="G4102" s="197" t="str">
        <f t="shared" si="128"/>
        <v/>
      </c>
      <c r="H4102" s="203"/>
      <c r="I4102" s="97"/>
      <c r="J4102" s="3" t="b">
        <f t="shared" si="129"/>
        <v>0</v>
      </c>
      <c r="K4102" s="1" t="b">
        <f>IF(AND(B4102&lt;&gt;"",COUNTIF(Buildings!B:B,B4102)=0),TRUE,FALSE)</f>
        <v>0</v>
      </c>
    </row>
    <row r="4103" spans="1:11" s="3" customFormat="1" ht="16.5" customHeight="1">
      <c r="A4103" s="96"/>
      <c r="B4103" s="194"/>
      <c r="C4103" s="195"/>
      <c r="D4103" s="195"/>
      <c r="E4103" s="195"/>
      <c r="F4103" s="196"/>
      <c r="G4103" s="197" t="str">
        <f t="shared" si="128"/>
        <v/>
      </c>
      <c r="H4103" s="203"/>
      <c r="I4103" s="97"/>
      <c r="J4103" s="3" t="b">
        <f t="shared" si="129"/>
        <v>0</v>
      </c>
      <c r="K4103" s="1" t="b">
        <f>IF(AND(B4103&lt;&gt;"",COUNTIF(Buildings!B:B,B4103)=0),TRUE,FALSE)</f>
        <v>0</v>
      </c>
    </row>
    <row r="4104" spans="1:11" s="3" customFormat="1" ht="16.5" customHeight="1">
      <c r="A4104" s="96"/>
      <c r="B4104" s="199"/>
      <c r="C4104" s="200"/>
      <c r="D4104" s="200"/>
      <c r="E4104" s="200"/>
      <c r="F4104" s="201"/>
      <c r="G4104" s="197" t="str">
        <f t="shared" si="128"/>
        <v/>
      </c>
      <c r="H4104" s="203"/>
      <c r="I4104" s="97"/>
      <c r="J4104" s="3" t="b">
        <f t="shared" si="129"/>
        <v>0</v>
      </c>
      <c r="K4104" s="1" t="b">
        <f>IF(AND(B4104&lt;&gt;"",COUNTIF(Buildings!B:B,B4104)=0),TRUE,FALSE)</f>
        <v>0</v>
      </c>
    </row>
    <row r="4105" spans="1:11" s="3" customFormat="1" ht="16.5" customHeight="1">
      <c r="A4105" s="96"/>
      <c r="B4105" s="194"/>
      <c r="C4105" s="195"/>
      <c r="D4105" s="195"/>
      <c r="E4105" s="195"/>
      <c r="F4105" s="196"/>
      <c r="G4105" s="197" t="str">
        <f t="shared" si="128"/>
        <v/>
      </c>
      <c r="H4105" s="203"/>
      <c r="I4105" s="97"/>
      <c r="J4105" s="3" t="b">
        <f t="shared" si="129"/>
        <v>0</v>
      </c>
      <c r="K4105" s="1" t="b">
        <f>IF(AND(B4105&lt;&gt;"",COUNTIF(Buildings!B:B,B4105)=0),TRUE,FALSE)</f>
        <v>0</v>
      </c>
    </row>
    <row r="4106" spans="1:11" s="3" customFormat="1" ht="16.5" customHeight="1">
      <c r="A4106" s="96"/>
      <c r="B4106" s="199"/>
      <c r="C4106" s="200"/>
      <c r="D4106" s="200"/>
      <c r="E4106" s="200"/>
      <c r="F4106" s="201"/>
      <c r="G4106" s="197" t="str">
        <f t="shared" si="128"/>
        <v/>
      </c>
      <c r="H4106" s="203"/>
      <c r="I4106" s="97"/>
      <c r="J4106" s="3" t="b">
        <f t="shared" si="129"/>
        <v>0</v>
      </c>
      <c r="K4106" s="1" t="b">
        <f>IF(AND(B4106&lt;&gt;"",COUNTIF(Buildings!B:B,B4106)=0),TRUE,FALSE)</f>
        <v>0</v>
      </c>
    </row>
    <row r="4107" spans="1:11" s="3" customFormat="1" ht="16.5" customHeight="1">
      <c r="A4107" s="96"/>
      <c r="B4107" s="194"/>
      <c r="C4107" s="195"/>
      <c r="D4107" s="195"/>
      <c r="E4107" s="195"/>
      <c r="F4107" s="196"/>
      <c r="G4107" s="197" t="str">
        <f t="shared" si="128"/>
        <v/>
      </c>
      <c r="H4107" s="203"/>
      <c r="I4107" s="97"/>
      <c r="J4107" s="3" t="b">
        <f t="shared" si="129"/>
        <v>0</v>
      </c>
      <c r="K4107" s="1" t="b">
        <f>IF(AND(B4107&lt;&gt;"",COUNTIF(Buildings!B:B,B4107)=0),TRUE,FALSE)</f>
        <v>0</v>
      </c>
    </row>
    <row r="4108" spans="1:11" s="3" customFormat="1" ht="16.5" customHeight="1">
      <c r="A4108" s="96"/>
      <c r="B4108" s="199"/>
      <c r="C4108" s="200"/>
      <c r="D4108" s="200"/>
      <c r="E4108" s="200"/>
      <c r="F4108" s="201"/>
      <c r="G4108" s="197" t="str">
        <f t="shared" si="128"/>
        <v/>
      </c>
      <c r="H4108" s="203"/>
      <c r="I4108" s="97"/>
      <c r="J4108" s="3" t="b">
        <f t="shared" si="129"/>
        <v>0</v>
      </c>
      <c r="K4108" s="1" t="b">
        <f>IF(AND(B4108&lt;&gt;"",COUNTIF(Buildings!B:B,B4108)=0),TRUE,FALSE)</f>
        <v>0</v>
      </c>
    </row>
    <row r="4109" spans="1:11" s="3" customFormat="1" ht="16.5" customHeight="1">
      <c r="A4109" s="96"/>
      <c r="B4109" s="194"/>
      <c r="C4109" s="195"/>
      <c r="D4109" s="195"/>
      <c r="E4109" s="195"/>
      <c r="F4109" s="196"/>
      <c r="G4109" s="197" t="str">
        <f t="shared" si="128"/>
        <v/>
      </c>
      <c r="H4109" s="203"/>
      <c r="I4109" s="97"/>
      <c r="J4109" s="3" t="b">
        <f t="shared" si="129"/>
        <v>0</v>
      </c>
      <c r="K4109" s="1" t="b">
        <f>IF(AND(B4109&lt;&gt;"",COUNTIF(Buildings!B:B,B4109)=0),TRUE,FALSE)</f>
        <v>0</v>
      </c>
    </row>
    <row r="4110" spans="1:11" s="3" customFormat="1" ht="16.5" customHeight="1">
      <c r="A4110" s="96"/>
      <c r="B4110" s="199"/>
      <c r="C4110" s="200"/>
      <c r="D4110" s="200"/>
      <c r="E4110" s="200"/>
      <c r="F4110" s="201"/>
      <c r="G4110" s="197" t="str">
        <f t="shared" si="128"/>
        <v/>
      </c>
      <c r="H4110" s="203"/>
      <c r="I4110" s="97"/>
      <c r="J4110" s="3" t="b">
        <f t="shared" si="129"/>
        <v>0</v>
      </c>
      <c r="K4110" s="1" t="b">
        <f>IF(AND(B4110&lt;&gt;"",COUNTIF(Buildings!B:B,B4110)=0),TRUE,FALSE)</f>
        <v>0</v>
      </c>
    </row>
    <row r="4111" spans="1:11" s="3" customFormat="1" ht="16.5" customHeight="1">
      <c r="A4111" s="96"/>
      <c r="B4111" s="194"/>
      <c r="C4111" s="195"/>
      <c r="D4111" s="195"/>
      <c r="E4111" s="195"/>
      <c r="F4111" s="196"/>
      <c r="G4111" s="197" t="str">
        <f t="shared" si="128"/>
        <v/>
      </c>
      <c r="H4111" s="203"/>
      <c r="I4111" s="97"/>
      <c r="J4111" s="3" t="b">
        <f t="shared" si="129"/>
        <v>0</v>
      </c>
      <c r="K4111" s="1" t="b">
        <f>IF(AND(B4111&lt;&gt;"",COUNTIF(Buildings!B:B,B4111)=0),TRUE,FALSE)</f>
        <v>0</v>
      </c>
    </row>
    <row r="4112" spans="1:11" s="3" customFormat="1" ht="16.5" customHeight="1">
      <c r="A4112" s="96"/>
      <c r="B4112" s="199"/>
      <c r="C4112" s="200"/>
      <c r="D4112" s="200"/>
      <c r="E4112" s="200"/>
      <c r="F4112" s="201"/>
      <c r="G4112" s="197" t="str">
        <f t="shared" si="128"/>
        <v/>
      </c>
      <c r="H4112" s="203"/>
      <c r="I4112" s="97"/>
      <c r="J4112" s="3" t="b">
        <f t="shared" si="129"/>
        <v>0</v>
      </c>
      <c r="K4112" s="1" t="b">
        <f>IF(AND(B4112&lt;&gt;"",COUNTIF(Buildings!B:B,B4112)=0),TRUE,FALSE)</f>
        <v>0</v>
      </c>
    </row>
    <row r="4113" spans="1:11" s="3" customFormat="1" ht="16.5" customHeight="1">
      <c r="A4113" s="96"/>
      <c r="B4113" s="194"/>
      <c r="C4113" s="195"/>
      <c r="D4113" s="195"/>
      <c r="E4113" s="195"/>
      <c r="F4113" s="196"/>
      <c r="G4113" s="197" t="str">
        <f t="shared" si="128"/>
        <v/>
      </c>
      <c r="H4113" s="203"/>
      <c r="I4113" s="97"/>
      <c r="J4113" s="3" t="b">
        <f t="shared" si="129"/>
        <v>0</v>
      </c>
      <c r="K4113" s="1" t="b">
        <f>IF(AND(B4113&lt;&gt;"",COUNTIF(Buildings!B:B,B4113)=0),TRUE,FALSE)</f>
        <v>0</v>
      </c>
    </row>
    <row r="4114" spans="1:11" s="3" customFormat="1" ht="16.5" customHeight="1">
      <c r="A4114" s="96"/>
      <c r="B4114" s="199"/>
      <c r="C4114" s="200"/>
      <c r="D4114" s="200"/>
      <c r="E4114" s="200"/>
      <c r="F4114" s="201"/>
      <c r="G4114" s="197" t="str">
        <f t="shared" si="128"/>
        <v/>
      </c>
      <c r="H4114" s="203"/>
      <c r="I4114" s="97"/>
      <c r="J4114" s="3" t="b">
        <f t="shared" si="129"/>
        <v>0</v>
      </c>
      <c r="K4114" s="1" t="b">
        <f>IF(AND(B4114&lt;&gt;"",COUNTIF(Buildings!B:B,B4114)=0),TRUE,FALSE)</f>
        <v>0</v>
      </c>
    </row>
    <row r="4115" spans="1:11" s="3" customFormat="1" ht="16.5" customHeight="1">
      <c r="A4115" s="96"/>
      <c r="B4115" s="194"/>
      <c r="C4115" s="195"/>
      <c r="D4115" s="195"/>
      <c r="E4115" s="195"/>
      <c r="F4115" s="196"/>
      <c r="G4115" s="197" t="str">
        <f t="shared" si="128"/>
        <v/>
      </c>
      <c r="H4115" s="203"/>
      <c r="I4115" s="97"/>
      <c r="J4115" s="3" t="b">
        <f t="shared" si="129"/>
        <v>0</v>
      </c>
      <c r="K4115" s="1" t="b">
        <f>IF(AND(B4115&lt;&gt;"",COUNTIF(Buildings!B:B,B4115)=0),TRUE,FALSE)</f>
        <v>0</v>
      </c>
    </row>
    <row r="4116" spans="1:11" s="3" customFormat="1" ht="16.5" customHeight="1">
      <c r="A4116" s="96"/>
      <c r="B4116" s="199"/>
      <c r="C4116" s="200"/>
      <c r="D4116" s="200"/>
      <c r="E4116" s="200"/>
      <c r="F4116" s="201"/>
      <c r="G4116" s="197" t="str">
        <f t="shared" si="128"/>
        <v/>
      </c>
      <c r="H4116" s="203"/>
      <c r="I4116" s="97"/>
      <c r="J4116" s="3" t="b">
        <f t="shared" si="129"/>
        <v>0</v>
      </c>
      <c r="K4116" s="1" t="b">
        <f>IF(AND(B4116&lt;&gt;"",COUNTIF(Buildings!B:B,B4116)=0),TRUE,FALSE)</f>
        <v>0</v>
      </c>
    </row>
    <row r="4117" spans="1:11" s="3" customFormat="1" ht="16.5" customHeight="1">
      <c r="A4117" s="96"/>
      <c r="B4117" s="194"/>
      <c r="C4117" s="195"/>
      <c r="D4117" s="195"/>
      <c r="E4117" s="195"/>
      <c r="F4117" s="196"/>
      <c r="G4117" s="197" t="str">
        <f t="shared" si="128"/>
        <v/>
      </c>
      <c r="H4117" s="203"/>
      <c r="I4117" s="97"/>
      <c r="J4117" s="3" t="b">
        <f t="shared" si="129"/>
        <v>0</v>
      </c>
      <c r="K4117" s="1" t="b">
        <f>IF(AND(B4117&lt;&gt;"",COUNTIF(Buildings!B:B,B4117)=0),TRUE,FALSE)</f>
        <v>0</v>
      </c>
    </row>
    <row r="4118" spans="1:11" s="3" customFormat="1" ht="16.5" customHeight="1">
      <c r="A4118" s="96"/>
      <c r="B4118" s="199"/>
      <c r="C4118" s="200"/>
      <c r="D4118" s="200"/>
      <c r="E4118" s="200"/>
      <c r="F4118" s="201"/>
      <c r="G4118" s="197" t="str">
        <f t="shared" si="128"/>
        <v/>
      </c>
      <c r="H4118" s="203"/>
      <c r="I4118" s="97"/>
      <c r="J4118" s="3" t="b">
        <f t="shared" si="129"/>
        <v>0</v>
      </c>
      <c r="K4118" s="1" t="b">
        <f>IF(AND(B4118&lt;&gt;"",COUNTIF(Buildings!B:B,B4118)=0),TRUE,FALSE)</f>
        <v>0</v>
      </c>
    </row>
    <row r="4119" spans="1:11" s="3" customFormat="1" ht="16.5" customHeight="1">
      <c r="A4119" s="96"/>
      <c r="B4119" s="194"/>
      <c r="C4119" s="195"/>
      <c r="D4119" s="195"/>
      <c r="E4119" s="195"/>
      <c r="F4119" s="196"/>
      <c r="G4119" s="197" t="str">
        <f t="shared" si="128"/>
        <v/>
      </c>
      <c r="H4119" s="203"/>
      <c r="I4119" s="97"/>
      <c r="J4119" s="3" t="b">
        <f t="shared" si="129"/>
        <v>0</v>
      </c>
      <c r="K4119" s="1" t="b">
        <f>IF(AND(B4119&lt;&gt;"",COUNTIF(Buildings!B:B,B4119)=0),TRUE,FALSE)</f>
        <v>0</v>
      </c>
    </row>
    <row r="4120" spans="1:11" s="3" customFormat="1" ht="16.5" customHeight="1">
      <c r="A4120" s="96"/>
      <c r="B4120" s="199"/>
      <c r="C4120" s="200"/>
      <c r="D4120" s="200"/>
      <c r="E4120" s="200"/>
      <c r="F4120" s="201"/>
      <c r="G4120" s="197" t="str">
        <f t="shared" si="128"/>
        <v/>
      </c>
      <c r="H4120" s="203"/>
      <c r="I4120" s="97"/>
      <c r="J4120" s="3" t="b">
        <f t="shared" si="129"/>
        <v>0</v>
      </c>
      <c r="K4120" s="1" t="b">
        <f>IF(AND(B4120&lt;&gt;"",COUNTIF(Buildings!B:B,B4120)=0),TRUE,FALSE)</f>
        <v>0</v>
      </c>
    </row>
    <row r="4121" spans="1:11" s="3" customFormat="1" ht="16.5" customHeight="1">
      <c r="A4121" s="96"/>
      <c r="B4121" s="194"/>
      <c r="C4121" s="195"/>
      <c r="D4121" s="195"/>
      <c r="E4121" s="195"/>
      <c r="F4121" s="196"/>
      <c r="G4121" s="197" t="str">
        <f t="shared" si="128"/>
        <v/>
      </c>
      <c r="H4121" s="203"/>
      <c r="I4121" s="97"/>
      <c r="J4121" s="3" t="b">
        <f t="shared" si="129"/>
        <v>0</v>
      </c>
      <c r="K4121" s="1" t="b">
        <f>IF(AND(B4121&lt;&gt;"",COUNTIF(Buildings!B:B,B4121)=0),TRUE,FALSE)</f>
        <v>0</v>
      </c>
    </row>
    <row r="4122" spans="1:11" s="3" customFormat="1" ht="16.5" customHeight="1">
      <c r="A4122" s="96"/>
      <c r="B4122" s="199"/>
      <c r="C4122" s="200"/>
      <c r="D4122" s="200"/>
      <c r="E4122" s="200"/>
      <c r="F4122" s="201"/>
      <c r="G4122" s="197" t="str">
        <f t="shared" si="128"/>
        <v/>
      </c>
      <c r="H4122" s="203"/>
      <c r="I4122" s="97"/>
      <c r="J4122" s="3" t="b">
        <f t="shared" si="129"/>
        <v>0</v>
      </c>
      <c r="K4122" s="1" t="b">
        <f>IF(AND(B4122&lt;&gt;"",COUNTIF(Buildings!B:B,B4122)=0),TRUE,FALSE)</f>
        <v>0</v>
      </c>
    </row>
    <row r="4123" spans="1:11" s="3" customFormat="1" ht="16.5" customHeight="1">
      <c r="A4123" s="96"/>
      <c r="B4123" s="194"/>
      <c r="C4123" s="195"/>
      <c r="D4123" s="195"/>
      <c r="E4123" s="195"/>
      <c r="F4123" s="196"/>
      <c r="G4123" s="197" t="str">
        <f t="shared" si="128"/>
        <v/>
      </c>
      <c r="H4123" s="203"/>
      <c r="I4123" s="97"/>
      <c r="J4123" s="3" t="b">
        <f t="shared" si="129"/>
        <v>0</v>
      </c>
      <c r="K4123" s="1" t="b">
        <f>IF(AND(B4123&lt;&gt;"",COUNTIF(Buildings!B:B,B4123)=0),TRUE,FALSE)</f>
        <v>0</v>
      </c>
    </row>
    <row r="4124" spans="1:11" s="3" customFormat="1" ht="16.5" customHeight="1">
      <c r="A4124" s="96"/>
      <c r="B4124" s="199"/>
      <c r="C4124" s="200"/>
      <c r="D4124" s="200"/>
      <c r="E4124" s="200"/>
      <c r="F4124" s="201"/>
      <c r="G4124" s="197" t="str">
        <f t="shared" si="128"/>
        <v/>
      </c>
      <c r="H4124" s="203"/>
      <c r="I4124" s="97"/>
      <c r="J4124" s="3" t="b">
        <f t="shared" si="129"/>
        <v>0</v>
      </c>
      <c r="K4124" s="1" t="b">
        <f>IF(AND(B4124&lt;&gt;"",COUNTIF(Buildings!B:B,B4124)=0),TRUE,FALSE)</f>
        <v>0</v>
      </c>
    </row>
    <row r="4125" spans="1:11" s="3" customFormat="1" ht="16.5" customHeight="1">
      <c r="A4125" s="96"/>
      <c r="B4125" s="194"/>
      <c r="C4125" s="195"/>
      <c r="D4125" s="195"/>
      <c r="E4125" s="195"/>
      <c r="F4125" s="196"/>
      <c r="G4125" s="197" t="str">
        <f t="shared" si="128"/>
        <v/>
      </c>
      <c r="H4125" s="203"/>
      <c r="I4125" s="97"/>
      <c r="J4125" s="3" t="b">
        <f t="shared" si="129"/>
        <v>0</v>
      </c>
      <c r="K4125" s="1" t="b">
        <f>IF(AND(B4125&lt;&gt;"",COUNTIF(Buildings!B:B,B4125)=0),TRUE,FALSE)</f>
        <v>0</v>
      </c>
    </row>
    <row r="4126" spans="1:11" s="3" customFormat="1" ht="16.5" customHeight="1">
      <c r="A4126" s="96"/>
      <c r="B4126" s="199"/>
      <c r="C4126" s="200"/>
      <c r="D4126" s="200"/>
      <c r="E4126" s="200"/>
      <c r="F4126" s="201"/>
      <c r="G4126" s="197" t="str">
        <f t="shared" si="128"/>
        <v/>
      </c>
      <c r="H4126" s="203"/>
      <c r="I4126" s="97"/>
      <c r="J4126" s="3" t="b">
        <f t="shared" si="129"/>
        <v>0</v>
      </c>
      <c r="K4126" s="1" t="b">
        <f>IF(AND(B4126&lt;&gt;"",COUNTIF(Buildings!B:B,B4126)=0),TRUE,FALSE)</f>
        <v>0</v>
      </c>
    </row>
    <row r="4127" spans="1:11" s="3" customFormat="1" ht="16.5" customHeight="1">
      <c r="A4127" s="96"/>
      <c r="B4127" s="194"/>
      <c r="C4127" s="195"/>
      <c r="D4127" s="195"/>
      <c r="E4127" s="195"/>
      <c r="F4127" s="196"/>
      <c r="G4127" s="197" t="str">
        <f t="shared" si="128"/>
        <v/>
      </c>
      <c r="H4127" s="203"/>
      <c r="I4127" s="97"/>
      <c r="J4127" s="3" t="b">
        <f t="shared" si="129"/>
        <v>0</v>
      </c>
      <c r="K4127" s="1" t="b">
        <f>IF(AND(B4127&lt;&gt;"",COUNTIF(Buildings!B:B,B4127)=0),TRUE,FALSE)</f>
        <v>0</v>
      </c>
    </row>
    <row r="4128" spans="1:11" s="3" customFormat="1" ht="16.5" customHeight="1">
      <c r="A4128" s="96"/>
      <c r="B4128" s="199"/>
      <c r="C4128" s="200"/>
      <c r="D4128" s="200"/>
      <c r="E4128" s="200"/>
      <c r="F4128" s="201"/>
      <c r="G4128" s="197" t="str">
        <f t="shared" si="128"/>
        <v/>
      </c>
      <c r="H4128" s="203"/>
      <c r="I4128" s="97"/>
      <c r="J4128" s="3" t="b">
        <f t="shared" si="129"/>
        <v>0</v>
      </c>
      <c r="K4128" s="1" t="b">
        <f>IF(AND(B4128&lt;&gt;"",COUNTIF(Buildings!B:B,B4128)=0),TRUE,FALSE)</f>
        <v>0</v>
      </c>
    </row>
    <row r="4129" spans="1:11" s="3" customFormat="1" ht="16.5" customHeight="1">
      <c r="A4129" s="96"/>
      <c r="B4129" s="194"/>
      <c r="C4129" s="195"/>
      <c r="D4129" s="195"/>
      <c r="E4129" s="195"/>
      <c r="F4129" s="196"/>
      <c r="G4129" s="197" t="str">
        <f t="shared" si="128"/>
        <v/>
      </c>
      <c r="H4129" s="203"/>
      <c r="I4129" s="97"/>
      <c r="J4129" s="3" t="b">
        <f t="shared" si="129"/>
        <v>0</v>
      </c>
      <c r="K4129" s="1" t="b">
        <f>IF(AND(B4129&lt;&gt;"",COUNTIF(Buildings!B:B,B4129)=0),TRUE,FALSE)</f>
        <v>0</v>
      </c>
    </row>
    <row r="4130" spans="1:11" s="3" customFormat="1" ht="16.5" customHeight="1">
      <c r="A4130" s="96"/>
      <c r="B4130" s="199"/>
      <c r="C4130" s="200"/>
      <c r="D4130" s="200"/>
      <c r="E4130" s="200"/>
      <c r="F4130" s="201"/>
      <c r="G4130" s="197" t="str">
        <f t="shared" si="128"/>
        <v/>
      </c>
      <c r="H4130" s="203"/>
      <c r="I4130" s="97"/>
      <c r="J4130" s="3" t="b">
        <f t="shared" si="129"/>
        <v>0</v>
      </c>
      <c r="K4130" s="1" t="b">
        <f>IF(AND(B4130&lt;&gt;"",COUNTIF(Buildings!B:B,B4130)=0),TRUE,FALSE)</f>
        <v>0</v>
      </c>
    </row>
    <row r="4131" spans="1:11" s="3" customFormat="1" ht="16.5" customHeight="1">
      <c r="A4131" s="96"/>
      <c r="B4131" s="194"/>
      <c r="C4131" s="195"/>
      <c r="D4131" s="195"/>
      <c r="E4131" s="195"/>
      <c r="F4131" s="196"/>
      <c r="G4131" s="197" t="str">
        <f t="shared" si="128"/>
        <v/>
      </c>
      <c r="H4131" s="203"/>
      <c r="I4131" s="97"/>
      <c r="J4131" s="3" t="b">
        <f t="shared" si="129"/>
        <v>0</v>
      </c>
      <c r="K4131" s="1" t="b">
        <f>IF(AND(B4131&lt;&gt;"",COUNTIF(Buildings!B:B,B4131)=0),TRUE,FALSE)</f>
        <v>0</v>
      </c>
    </row>
    <row r="4132" spans="1:11" s="3" customFormat="1" ht="16.5" customHeight="1">
      <c r="A4132" s="96"/>
      <c r="B4132" s="199"/>
      <c r="C4132" s="200"/>
      <c r="D4132" s="200"/>
      <c r="E4132" s="200"/>
      <c r="F4132" s="201"/>
      <c r="G4132" s="197" t="str">
        <f t="shared" si="128"/>
        <v/>
      </c>
      <c r="H4132" s="203"/>
      <c r="I4132" s="97"/>
      <c r="J4132" s="3" t="b">
        <f t="shared" si="129"/>
        <v>0</v>
      </c>
      <c r="K4132" s="1" t="b">
        <f>IF(AND(B4132&lt;&gt;"",COUNTIF(Buildings!B:B,B4132)=0),TRUE,FALSE)</f>
        <v>0</v>
      </c>
    </row>
    <row r="4133" spans="1:11" s="3" customFormat="1" ht="16.5" customHeight="1">
      <c r="A4133" s="96"/>
      <c r="B4133" s="194"/>
      <c r="C4133" s="195"/>
      <c r="D4133" s="195"/>
      <c r="E4133" s="195"/>
      <c r="F4133" s="196"/>
      <c r="G4133" s="197" t="str">
        <f t="shared" si="128"/>
        <v/>
      </c>
      <c r="H4133" s="203"/>
      <c r="I4133" s="97"/>
      <c r="J4133" s="3" t="b">
        <f t="shared" si="129"/>
        <v>0</v>
      </c>
      <c r="K4133" s="1" t="b">
        <f>IF(AND(B4133&lt;&gt;"",COUNTIF(Buildings!B:B,B4133)=0),TRUE,FALSE)</f>
        <v>0</v>
      </c>
    </row>
    <row r="4134" spans="1:11" s="3" customFormat="1" ht="16.5" customHeight="1">
      <c r="A4134" s="96"/>
      <c r="B4134" s="199"/>
      <c r="C4134" s="200"/>
      <c r="D4134" s="200"/>
      <c r="E4134" s="200"/>
      <c r="F4134" s="201"/>
      <c r="G4134" s="197" t="str">
        <f t="shared" si="128"/>
        <v/>
      </c>
      <c r="H4134" s="203"/>
      <c r="I4134" s="97"/>
      <c r="J4134" s="3" t="b">
        <f t="shared" si="129"/>
        <v>0</v>
      </c>
      <c r="K4134" s="1" t="b">
        <f>IF(AND(B4134&lt;&gt;"",COUNTIF(Buildings!B:B,B4134)=0),TRUE,FALSE)</f>
        <v>0</v>
      </c>
    </row>
    <row r="4135" spans="1:11" s="3" customFormat="1" ht="16.5" customHeight="1">
      <c r="A4135" s="96"/>
      <c r="B4135" s="194"/>
      <c r="C4135" s="195"/>
      <c r="D4135" s="195"/>
      <c r="E4135" s="195"/>
      <c r="F4135" s="196"/>
      <c r="G4135" s="197" t="str">
        <f t="shared" si="128"/>
        <v/>
      </c>
      <c r="H4135" s="203"/>
      <c r="I4135" s="97"/>
      <c r="J4135" s="3" t="b">
        <f t="shared" si="129"/>
        <v>0</v>
      </c>
      <c r="K4135" s="1" t="b">
        <f>IF(AND(B4135&lt;&gt;"",COUNTIF(Buildings!B:B,B4135)=0),TRUE,FALSE)</f>
        <v>0</v>
      </c>
    </row>
    <row r="4136" spans="1:11" s="3" customFormat="1" ht="16.5" customHeight="1">
      <c r="A4136" s="96"/>
      <c r="B4136" s="199"/>
      <c r="C4136" s="200"/>
      <c r="D4136" s="200"/>
      <c r="E4136" s="200"/>
      <c r="F4136" s="201"/>
      <c r="G4136" s="197" t="str">
        <f t="shared" si="128"/>
        <v/>
      </c>
      <c r="H4136" s="203"/>
      <c r="I4136" s="97"/>
      <c r="J4136" s="3" t="b">
        <f t="shared" si="129"/>
        <v>0</v>
      </c>
      <c r="K4136" s="1" t="b">
        <f>IF(AND(B4136&lt;&gt;"",COUNTIF(Buildings!B:B,B4136)=0),TRUE,FALSE)</f>
        <v>0</v>
      </c>
    </row>
    <row r="4137" spans="1:11" s="3" customFormat="1" ht="16.5" customHeight="1">
      <c r="A4137" s="96"/>
      <c r="B4137" s="194"/>
      <c r="C4137" s="195"/>
      <c r="D4137" s="195"/>
      <c r="E4137" s="195"/>
      <c r="F4137" s="196"/>
      <c r="G4137" s="197" t="str">
        <f t="shared" si="128"/>
        <v/>
      </c>
      <c r="H4137" s="203"/>
      <c r="I4137" s="97"/>
      <c r="J4137" s="3" t="b">
        <f t="shared" si="129"/>
        <v>0</v>
      </c>
      <c r="K4137" s="1" t="b">
        <f>IF(AND(B4137&lt;&gt;"",COUNTIF(Buildings!B:B,B4137)=0),TRUE,FALSE)</f>
        <v>0</v>
      </c>
    </row>
    <row r="4138" spans="1:11" s="3" customFormat="1" ht="16.5" customHeight="1">
      <c r="A4138" s="96"/>
      <c r="B4138" s="199"/>
      <c r="C4138" s="200"/>
      <c r="D4138" s="200"/>
      <c r="E4138" s="200"/>
      <c r="F4138" s="201"/>
      <c r="G4138" s="197" t="str">
        <f t="shared" si="128"/>
        <v/>
      </c>
      <c r="H4138" s="203"/>
      <c r="I4138" s="97"/>
      <c r="J4138" s="3" t="b">
        <f t="shared" si="129"/>
        <v>0</v>
      </c>
      <c r="K4138" s="1" t="b">
        <f>IF(AND(B4138&lt;&gt;"",COUNTIF(Buildings!B:B,B4138)=0),TRUE,FALSE)</f>
        <v>0</v>
      </c>
    </row>
    <row r="4139" spans="1:11" s="3" customFormat="1" ht="16.5" customHeight="1">
      <c r="A4139" s="96"/>
      <c r="B4139" s="194"/>
      <c r="C4139" s="195"/>
      <c r="D4139" s="195"/>
      <c r="E4139" s="195"/>
      <c r="F4139" s="196"/>
      <c r="G4139" s="197" t="str">
        <f t="shared" si="128"/>
        <v/>
      </c>
      <c r="H4139" s="203"/>
      <c r="I4139" s="97"/>
      <c r="J4139" s="3" t="b">
        <f t="shared" si="129"/>
        <v>0</v>
      </c>
      <c r="K4139" s="1" t="b">
        <f>IF(AND(B4139&lt;&gt;"",COUNTIF(Buildings!B:B,B4139)=0),TRUE,FALSE)</f>
        <v>0</v>
      </c>
    </row>
    <row r="4140" spans="1:11" s="3" customFormat="1" ht="16.5" customHeight="1">
      <c r="A4140" s="96"/>
      <c r="B4140" s="199"/>
      <c r="C4140" s="200"/>
      <c r="D4140" s="200"/>
      <c r="E4140" s="200"/>
      <c r="F4140" s="201"/>
      <c r="G4140" s="197" t="str">
        <f t="shared" si="128"/>
        <v/>
      </c>
      <c r="H4140" s="203"/>
      <c r="I4140" s="97"/>
      <c r="J4140" s="3" t="b">
        <f t="shared" si="129"/>
        <v>0</v>
      </c>
      <c r="K4140" s="1" t="b">
        <f>IF(AND(B4140&lt;&gt;"",COUNTIF(Buildings!B:B,B4140)=0),TRUE,FALSE)</f>
        <v>0</v>
      </c>
    </row>
    <row r="4141" spans="1:11" s="3" customFormat="1" ht="16.5" customHeight="1">
      <c r="A4141" s="96"/>
      <c r="B4141" s="194"/>
      <c r="C4141" s="195"/>
      <c r="D4141" s="195"/>
      <c r="E4141" s="195"/>
      <c r="F4141" s="196"/>
      <c r="G4141" s="197" t="str">
        <f t="shared" si="128"/>
        <v/>
      </c>
      <c r="H4141" s="203"/>
      <c r="I4141" s="97"/>
      <c r="J4141" s="3" t="b">
        <f t="shared" si="129"/>
        <v>0</v>
      </c>
      <c r="K4141" s="1" t="b">
        <f>IF(AND(B4141&lt;&gt;"",COUNTIF(Buildings!B:B,B4141)=0),TRUE,FALSE)</f>
        <v>0</v>
      </c>
    </row>
    <row r="4142" spans="1:11" s="3" customFormat="1" ht="16.5" customHeight="1">
      <c r="A4142" s="96"/>
      <c r="B4142" s="199"/>
      <c r="C4142" s="200"/>
      <c r="D4142" s="200"/>
      <c r="E4142" s="200"/>
      <c r="F4142" s="201"/>
      <c r="G4142" s="197" t="str">
        <f t="shared" si="128"/>
        <v/>
      </c>
      <c r="H4142" s="203"/>
      <c r="I4142" s="97"/>
      <c r="J4142" s="3" t="b">
        <f t="shared" si="129"/>
        <v>0</v>
      </c>
      <c r="K4142" s="1" t="b">
        <f>IF(AND(B4142&lt;&gt;"",COUNTIF(Buildings!B:B,B4142)=0),TRUE,FALSE)</f>
        <v>0</v>
      </c>
    </row>
    <row r="4143" spans="1:11" s="3" customFormat="1" ht="16.5" customHeight="1">
      <c r="A4143" s="96"/>
      <c r="B4143" s="194"/>
      <c r="C4143" s="195"/>
      <c r="D4143" s="195"/>
      <c r="E4143" s="195"/>
      <c r="F4143" s="196"/>
      <c r="G4143" s="197" t="str">
        <f t="shared" si="128"/>
        <v/>
      </c>
      <c r="H4143" s="203"/>
      <c r="I4143" s="97"/>
      <c r="J4143" s="3" t="b">
        <f t="shared" si="129"/>
        <v>0</v>
      </c>
      <c r="K4143" s="1" t="b">
        <f>IF(AND(B4143&lt;&gt;"",COUNTIF(Buildings!B:B,B4143)=0),TRUE,FALSE)</f>
        <v>0</v>
      </c>
    </row>
    <row r="4144" spans="1:11" s="3" customFormat="1" ht="16.5" customHeight="1">
      <c r="A4144" s="96"/>
      <c r="B4144" s="199"/>
      <c r="C4144" s="200"/>
      <c r="D4144" s="200"/>
      <c r="E4144" s="200"/>
      <c r="F4144" s="201"/>
      <c r="G4144" s="197" t="str">
        <f t="shared" si="128"/>
        <v/>
      </c>
      <c r="H4144" s="203"/>
      <c r="I4144" s="97"/>
      <c r="J4144" s="3" t="b">
        <f t="shared" si="129"/>
        <v>0</v>
      </c>
      <c r="K4144" s="1" t="b">
        <f>IF(AND(B4144&lt;&gt;"",COUNTIF(Buildings!B:B,B4144)=0),TRUE,FALSE)</f>
        <v>0</v>
      </c>
    </row>
    <row r="4145" spans="1:11" s="3" customFormat="1" ht="16.5" customHeight="1">
      <c r="A4145" s="96"/>
      <c r="B4145" s="194"/>
      <c r="C4145" s="195"/>
      <c r="D4145" s="195"/>
      <c r="E4145" s="195"/>
      <c r="F4145" s="196"/>
      <c r="G4145" s="197" t="str">
        <f t="shared" si="128"/>
        <v/>
      </c>
      <c r="H4145" s="203"/>
      <c r="I4145" s="97"/>
      <c r="J4145" s="3" t="b">
        <f t="shared" si="129"/>
        <v>0</v>
      </c>
      <c r="K4145" s="1" t="b">
        <f>IF(AND(B4145&lt;&gt;"",COUNTIF(Buildings!B:B,B4145)=0),TRUE,FALSE)</f>
        <v>0</v>
      </c>
    </row>
    <row r="4146" spans="1:11" s="3" customFormat="1" ht="16.5" customHeight="1">
      <c r="A4146" s="96"/>
      <c r="B4146" s="199"/>
      <c r="C4146" s="200"/>
      <c r="D4146" s="200"/>
      <c r="E4146" s="200"/>
      <c r="F4146" s="201"/>
      <c r="G4146" s="197" t="str">
        <f t="shared" si="128"/>
        <v/>
      </c>
      <c r="H4146" s="203"/>
      <c r="I4146" s="97"/>
      <c r="J4146" s="3" t="b">
        <f t="shared" si="129"/>
        <v>0</v>
      </c>
      <c r="K4146" s="1" t="b">
        <f>IF(AND(B4146&lt;&gt;"",COUNTIF(Buildings!B:B,B4146)=0),TRUE,FALSE)</f>
        <v>0</v>
      </c>
    </row>
    <row r="4147" spans="1:11" s="3" customFormat="1" ht="16.5" customHeight="1">
      <c r="A4147" s="96"/>
      <c r="B4147" s="194"/>
      <c r="C4147" s="195"/>
      <c r="D4147" s="195"/>
      <c r="E4147" s="195"/>
      <c r="F4147" s="196"/>
      <c r="G4147" s="197" t="str">
        <f t="shared" si="128"/>
        <v/>
      </c>
      <c r="H4147" s="203"/>
      <c r="I4147" s="97"/>
      <c r="J4147" s="3" t="b">
        <f t="shared" si="129"/>
        <v>0</v>
      </c>
      <c r="K4147" s="1" t="b">
        <f>IF(AND(B4147&lt;&gt;"",COUNTIF(Buildings!B:B,B4147)=0),TRUE,FALSE)</f>
        <v>0</v>
      </c>
    </row>
    <row r="4148" spans="1:11" s="3" customFormat="1" ht="16.5" customHeight="1">
      <c r="A4148" s="96"/>
      <c r="B4148" s="199"/>
      <c r="C4148" s="200"/>
      <c r="D4148" s="200"/>
      <c r="E4148" s="200"/>
      <c r="F4148" s="201"/>
      <c r="G4148" s="197" t="str">
        <f t="shared" si="128"/>
        <v/>
      </c>
      <c r="H4148" s="203"/>
      <c r="I4148" s="97"/>
      <c r="J4148" s="3" t="b">
        <f t="shared" si="129"/>
        <v>0</v>
      </c>
      <c r="K4148" s="1" t="b">
        <f>IF(AND(B4148&lt;&gt;"",COUNTIF(Buildings!B:B,B4148)=0),TRUE,FALSE)</f>
        <v>0</v>
      </c>
    </row>
    <row r="4149" spans="1:11" s="3" customFormat="1" ht="16.5" customHeight="1">
      <c r="A4149" s="96"/>
      <c r="B4149" s="194"/>
      <c r="C4149" s="195"/>
      <c r="D4149" s="195"/>
      <c r="E4149" s="195"/>
      <c r="F4149" s="196"/>
      <c r="G4149" s="197" t="str">
        <f t="shared" si="128"/>
        <v/>
      </c>
      <c r="H4149" s="203"/>
      <c r="I4149" s="97"/>
      <c r="J4149" s="3" t="b">
        <f t="shared" si="129"/>
        <v>0</v>
      </c>
      <c r="K4149" s="1" t="b">
        <f>IF(AND(B4149&lt;&gt;"",COUNTIF(Buildings!B:B,B4149)=0),TRUE,FALSE)</f>
        <v>0</v>
      </c>
    </row>
    <row r="4150" spans="1:11" s="3" customFormat="1" ht="16.5" customHeight="1">
      <c r="A4150" s="96"/>
      <c r="B4150" s="199"/>
      <c r="C4150" s="200"/>
      <c r="D4150" s="200"/>
      <c r="E4150" s="200"/>
      <c r="F4150" s="201"/>
      <c r="G4150" s="197" t="str">
        <f t="shared" si="128"/>
        <v/>
      </c>
      <c r="H4150" s="203"/>
      <c r="I4150" s="97"/>
      <c r="J4150" s="3" t="b">
        <f t="shared" si="129"/>
        <v>0</v>
      </c>
      <c r="K4150" s="1" t="b">
        <f>IF(AND(B4150&lt;&gt;"",COUNTIF(Buildings!B:B,B4150)=0),TRUE,FALSE)</f>
        <v>0</v>
      </c>
    </row>
    <row r="4151" spans="1:11" s="3" customFormat="1" ht="16.5" customHeight="1">
      <c r="A4151" s="96"/>
      <c r="B4151" s="194"/>
      <c r="C4151" s="195"/>
      <c r="D4151" s="195"/>
      <c r="E4151" s="195"/>
      <c r="F4151" s="196"/>
      <c r="G4151" s="197" t="str">
        <f t="shared" si="128"/>
        <v/>
      </c>
      <c r="H4151" s="203"/>
      <c r="I4151" s="97"/>
      <c r="J4151" s="3" t="b">
        <f t="shared" si="129"/>
        <v>0</v>
      </c>
      <c r="K4151" s="1" t="b">
        <f>IF(AND(B4151&lt;&gt;"",COUNTIF(Buildings!B:B,B4151)=0),TRUE,FALSE)</f>
        <v>0</v>
      </c>
    </row>
    <row r="4152" spans="1:11" s="3" customFormat="1" ht="16.5" customHeight="1">
      <c r="A4152" s="96"/>
      <c r="B4152" s="199"/>
      <c r="C4152" s="200"/>
      <c r="D4152" s="200"/>
      <c r="E4152" s="200"/>
      <c r="F4152" s="201"/>
      <c r="G4152" s="197" t="str">
        <f t="shared" si="128"/>
        <v/>
      </c>
      <c r="H4152" s="203"/>
      <c r="I4152" s="97"/>
      <c r="J4152" s="3" t="b">
        <f t="shared" si="129"/>
        <v>0</v>
      </c>
      <c r="K4152" s="1" t="b">
        <f>IF(AND(B4152&lt;&gt;"",COUNTIF(Buildings!B:B,B4152)=0),TRUE,FALSE)</f>
        <v>0</v>
      </c>
    </row>
    <row r="4153" spans="1:11" s="3" customFormat="1" ht="16.5" customHeight="1">
      <c r="A4153" s="96"/>
      <c r="B4153" s="194"/>
      <c r="C4153" s="195"/>
      <c r="D4153" s="195"/>
      <c r="E4153" s="195"/>
      <c r="F4153" s="196"/>
      <c r="G4153" s="197" t="str">
        <f t="shared" si="128"/>
        <v/>
      </c>
      <c r="H4153" s="203"/>
      <c r="I4153" s="97"/>
      <c r="J4153" s="3" t="b">
        <f t="shared" si="129"/>
        <v>0</v>
      </c>
      <c r="K4153" s="1" t="b">
        <f>IF(AND(B4153&lt;&gt;"",COUNTIF(Buildings!B:B,B4153)=0),TRUE,FALSE)</f>
        <v>0</v>
      </c>
    </row>
    <row r="4154" spans="1:11" s="3" customFormat="1" ht="16.5" customHeight="1">
      <c r="A4154" s="96"/>
      <c r="B4154" s="199"/>
      <c r="C4154" s="200"/>
      <c r="D4154" s="200"/>
      <c r="E4154" s="200"/>
      <c r="F4154" s="201"/>
      <c r="G4154" s="197" t="str">
        <f t="shared" si="128"/>
        <v/>
      </c>
      <c r="H4154" s="203"/>
      <c r="I4154" s="97"/>
      <c r="J4154" s="3" t="b">
        <f t="shared" si="129"/>
        <v>0</v>
      </c>
      <c r="K4154" s="1" t="b">
        <f>IF(AND(B4154&lt;&gt;"",COUNTIF(Buildings!B:B,B4154)=0),TRUE,FALSE)</f>
        <v>0</v>
      </c>
    </row>
    <row r="4155" spans="1:11" s="3" customFormat="1" ht="16.5" customHeight="1">
      <c r="A4155" s="96"/>
      <c r="B4155" s="194"/>
      <c r="C4155" s="195"/>
      <c r="D4155" s="195"/>
      <c r="E4155" s="195"/>
      <c r="F4155" s="196"/>
      <c r="G4155" s="197" t="str">
        <f t="shared" si="128"/>
        <v/>
      </c>
      <c r="H4155" s="203"/>
      <c r="I4155" s="97"/>
      <c r="J4155" s="3" t="b">
        <f t="shared" si="129"/>
        <v>0</v>
      </c>
      <c r="K4155" s="1" t="b">
        <f>IF(AND(B4155&lt;&gt;"",COUNTIF(Buildings!B:B,B4155)=0),TRUE,FALSE)</f>
        <v>0</v>
      </c>
    </row>
    <row r="4156" spans="1:11" s="3" customFormat="1" ht="16.5" customHeight="1">
      <c r="A4156" s="96"/>
      <c r="B4156" s="199"/>
      <c r="C4156" s="200"/>
      <c r="D4156" s="200"/>
      <c r="E4156" s="200"/>
      <c r="F4156" s="201"/>
      <c r="G4156" s="197" t="str">
        <f t="shared" si="128"/>
        <v/>
      </c>
      <c r="H4156" s="203"/>
      <c r="I4156" s="97"/>
      <c r="J4156" s="3" t="b">
        <f t="shared" si="129"/>
        <v>0</v>
      </c>
      <c r="K4156" s="1" t="b">
        <f>IF(AND(B4156&lt;&gt;"",COUNTIF(Buildings!B:B,B4156)=0),TRUE,FALSE)</f>
        <v>0</v>
      </c>
    </row>
    <row r="4157" spans="1:11" s="3" customFormat="1" ht="16.5" customHeight="1">
      <c r="A4157" s="96"/>
      <c r="B4157" s="194"/>
      <c r="C4157" s="195"/>
      <c r="D4157" s="195"/>
      <c r="E4157" s="195"/>
      <c r="F4157" s="196"/>
      <c r="G4157" s="197" t="str">
        <f t="shared" si="128"/>
        <v/>
      </c>
      <c r="H4157" s="203"/>
      <c r="I4157" s="97"/>
      <c r="J4157" s="3" t="b">
        <f t="shared" si="129"/>
        <v>0</v>
      </c>
      <c r="K4157" s="1" t="b">
        <f>IF(AND(B4157&lt;&gt;"",COUNTIF(Buildings!B:B,B4157)=0),TRUE,FALSE)</f>
        <v>0</v>
      </c>
    </row>
    <row r="4158" spans="1:11" s="3" customFormat="1" ht="16.5" customHeight="1">
      <c r="A4158" s="96"/>
      <c r="B4158" s="199"/>
      <c r="C4158" s="200"/>
      <c r="D4158" s="200"/>
      <c r="E4158" s="200"/>
      <c r="F4158" s="201"/>
      <c r="G4158" s="197" t="str">
        <f t="shared" si="128"/>
        <v/>
      </c>
      <c r="H4158" s="203"/>
      <c r="I4158" s="97"/>
      <c r="J4158" s="3" t="b">
        <f t="shared" si="129"/>
        <v>0</v>
      </c>
      <c r="K4158" s="1" t="b">
        <f>IF(AND(B4158&lt;&gt;"",COUNTIF(Buildings!B:B,B4158)=0),TRUE,FALSE)</f>
        <v>0</v>
      </c>
    </row>
    <row r="4159" spans="1:11" s="3" customFormat="1" ht="16.5" customHeight="1">
      <c r="A4159" s="96"/>
      <c r="B4159" s="194"/>
      <c r="C4159" s="195"/>
      <c r="D4159" s="195"/>
      <c r="E4159" s="195"/>
      <c r="F4159" s="196"/>
      <c r="G4159" s="197" t="str">
        <f t="shared" si="128"/>
        <v/>
      </c>
      <c r="H4159" s="203"/>
      <c r="I4159" s="97"/>
      <c r="J4159" s="3" t="b">
        <f t="shared" si="129"/>
        <v>0</v>
      </c>
      <c r="K4159" s="1" t="b">
        <f>IF(AND(B4159&lt;&gt;"",COUNTIF(Buildings!B:B,B4159)=0),TRUE,FALSE)</f>
        <v>0</v>
      </c>
    </row>
    <row r="4160" spans="1:11" s="3" customFormat="1" ht="16.5" customHeight="1">
      <c r="A4160" s="96"/>
      <c r="B4160" s="199"/>
      <c r="C4160" s="200"/>
      <c r="D4160" s="200"/>
      <c r="E4160" s="200"/>
      <c r="F4160" s="201"/>
      <c r="G4160" s="197" t="str">
        <f t="shared" si="128"/>
        <v/>
      </c>
      <c r="H4160" s="203"/>
      <c r="I4160" s="97"/>
      <c r="J4160" s="3" t="b">
        <f t="shared" si="129"/>
        <v>0</v>
      </c>
      <c r="K4160" s="1" t="b">
        <f>IF(AND(B4160&lt;&gt;"",COUNTIF(Buildings!B:B,B4160)=0),TRUE,FALSE)</f>
        <v>0</v>
      </c>
    </row>
    <row r="4161" spans="1:11" s="3" customFormat="1" ht="16.5" customHeight="1">
      <c r="A4161" s="96"/>
      <c r="B4161" s="194"/>
      <c r="C4161" s="195"/>
      <c r="D4161" s="195"/>
      <c r="E4161" s="195"/>
      <c r="F4161" s="196"/>
      <c r="G4161" s="197" t="str">
        <f t="shared" si="128"/>
        <v/>
      </c>
      <c r="H4161" s="203"/>
      <c r="I4161" s="97"/>
      <c r="J4161" s="3" t="b">
        <f t="shared" si="129"/>
        <v>0</v>
      </c>
      <c r="K4161" s="1" t="b">
        <f>IF(AND(B4161&lt;&gt;"",COUNTIF(Buildings!B:B,B4161)=0),TRUE,FALSE)</f>
        <v>0</v>
      </c>
    </row>
    <row r="4162" spans="1:11" s="3" customFormat="1" ht="16.5" customHeight="1">
      <c r="A4162" s="96"/>
      <c r="B4162" s="199"/>
      <c r="C4162" s="200"/>
      <c r="D4162" s="200"/>
      <c r="E4162" s="200"/>
      <c r="F4162" s="201"/>
      <c r="G4162" s="197" t="str">
        <f t="shared" si="128"/>
        <v/>
      </c>
      <c r="H4162" s="203"/>
      <c r="I4162" s="97"/>
      <c r="J4162" s="3" t="b">
        <f t="shared" si="129"/>
        <v>0</v>
      </c>
      <c r="K4162" s="1" t="b">
        <f>IF(AND(B4162&lt;&gt;"",COUNTIF(Buildings!B:B,B4162)=0),TRUE,FALSE)</f>
        <v>0</v>
      </c>
    </row>
    <row r="4163" spans="1:11" s="3" customFormat="1" ht="16.5" customHeight="1">
      <c r="A4163" s="96"/>
      <c r="B4163" s="194"/>
      <c r="C4163" s="195"/>
      <c r="D4163" s="195"/>
      <c r="E4163" s="195"/>
      <c r="F4163" s="196"/>
      <c r="G4163" s="197" t="str">
        <f t="shared" si="128"/>
        <v/>
      </c>
      <c r="H4163" s="203"/>
      <c r="I4163" s="97"/>
      <c r="J4163" s="3" t="b">
        <f t="shared" si="129"/>
        <v>0</v>
      </c>
      <c r="K4163" s="1" t="b">
        <f>IF(AND(B4163&lt;&gt;"",COUNTIF(Buildings!B:B,B4163)=0),TRUE,FALSE)</f>
        <v>0</v>
      </c>
    </row>
    <row r="4164" spans="1:11" s="3" customFormat="1" ht="16.5" customHeight="1">
      <c r="A4164" s="96"/>
      <c r="B4164" s="199"/>
      <c r="C4164" s="200"/>
      <c r="D4164" s="200"/>
      <c r="E4164" s="200"/>
      <c r="F4164" s="201"/>
      <c r="G4164" s="197" t="str">
        <f t="shared" ref="G4164:G4227" si="130">IF(F4164="","",F4164)</f>
        <v/>
      </c>
      <c r="H4164" s="203"/>
      <c r="I4164" s="97"/>
      <c r="J4164" s="3" t="b">
        <f t="shared" ref="J4164:J4227" si="131">IF(F4164=G4164,FALSE,TRUE)</f>
        <v>0</v>
      </c>
      <c r="K4164" s="1" t="b">
        <f>IF(AND(B4164&lt;&gt;"",COUNTIF(Buildings!B:B,B4164)=0),TRUE,FALSE)</f>
        <v>0</v>
      </c>
    </row>
    <row r="4165" spans="1:11" s="3" customFormat="1" ht="16.5" customHeight="1">
      <c r="A4165" s="96"/>
      <c r="B4165" s="194"/>
      <c r="C4165" s="195"/>
      <c r="D4165" s="195"/>
      <c r="E4165" s="195"/>
      <c r="F4165" s="196"/>
      <c r="G4165" s="197" t="str">
        <f t="shared" si="130"/>
        <v/>
      </c>
      <c r="H4165" s="203"/>
      <c r="I4165" s="97"/>
      <c r="J4165" s="3" t="b">
        <f t="shared" si="131"/>
        <v>0</v>
      </c>
      <c r="K4165" s="1" t="b">
        <f>IF(AND(B4165&lt;&gt;"",COUNTIF(Buildings!B:B,B4165)=0),TRUE,FALSE)</f>
        <v>0</v>
      </c>
    </row>
    <row r="4166" spans="1:11" s="3" customFormat="1" ht="16.5" customHeight="1">
      <c r="A4166" s="96"/>
      <c r="B4166" s="199"/>
      <c r="C4166" s="200"/>
      <c r="D4166" s="200"/>
      <c r="E4166" s="200"/>
      <c r="F4166" s="201"/>
      <c r="G4166" s="197" t="str">
        <f t="shared" si="130"/>
        <v/>
      </c>
      <c r="H4166" s="203"/>
      <c r="I4166" s="97"/>
      <c r="J4166" s="3" t="b">
        <f t="shared" si="131"/>
        <v>0</v>
      </c>
      <c r="K4166" s="1" t="b">
        <f>IF(AND(B4166&lt;&gt;"",COUNTIF(Buildings!B:B,B4166)=0),TRUE,FALSE)</f>
        <v>0</v>
      </c>
    </row>
    <row r="4167" spans="1:11" s="3" customFormat="1" ht="16.5" customHeight="1">
      <c r="A4167" s="96"/>
      <c r="B4167" s="194"/>
      <c r="C4167" s="195"/>
      <c r="D4167" s="195"/>
      <c r="E4167" s="195"/>
      <c r="F4167" s="196"/>
      <c r="G4167" s="197" t="str">
        <f t="shared" si="130"/>
        <v/>
      </c>
      <c r="H4167" s="203"/>
      <c r="I4167" s="97"/>
      <c r="J4167" s="3" t="b">
        <f t="shared" si="131"/>
        <v>0</v>
      </c>
      <c r="K4167" s="1" t="b">
        <f>IF(AND(B4167&lt;&gt;"",COUNTIF(Buildings!B:B,B4167)=0),TRUE,FALSE)</f>
        <v>0</v>
      </c>
    </row>
    <row r="4168" spans="1:11" s="3" customFormat="1" ht="16.5" customHeight="1">
      <c r="A4168" s="96"/>
      <c r="B4168" s="199"/>
      <c r="C4168" s="200"/>
      <c r="D4168" s="200"/>
      <c r="E4168" s="200"/>
      <c r="F4168" s="201"/>
      <c r="G4168" s="197" t="str">
        <f t="shared" si="130"/>
        <v/>
      </c>
      <c r="H4168" s="203"/>
      <c r="I4168" s="97"/>
      <c r="J4168" s="3" t="b">
        <f t="shared" si="131"/>
        <v>0</v>
      </c>
      <c r="K4168" s="1" t="b">
        <f>IF(AND(B4168&lt;&gt;"",COUNTIF(Buildings!B:B,B4168)=0),TRUE,FALSE)</f>
        <v>0</v>
      </c>
    </row>
    <row r="4169" spans="1:11" s="3" customFormat="1" ht="16.5" customHeight="1">
      <c r="A4169" s="96"/>
      <c r="B4169" s="194"/>
      <c r="C4169" s="195"/>
      <c r="D4169" s="195"/>
      <c r="E4169" s="195"/>
      <c r="F4169" s="196"/>
      <c r="G4169" s="197" t="str">
        <f t="shared" si="130"/>
        <v/>
      </c>
      <c r="H4169" s="203"/>
      <c r="I4169" s="97"/>
      <c r="J4169" s="3" t="b">
        <f t="shared" si="131"/>
        <v>0</v>
      </c>
      <c r="K4169" s="1" t="b">
        <f>IF(AND(B4169&lt;&gt;"",COUNTIF(Buildings!B:B,B4169)=0),TRUE,FALSE)</f>
        <v>0</v>
      </c>
    </row>
    <row r="4170" spans="1:11" s="3" customFormat="1" ht="16.5" customHeight="1">
      <c r="A4170" s="96"/>
      <c r="B4170" s="199"/>
      <c r="C4170" s="200"/>
      <c r="D4170" s="200"/>
      <c r="E4170" s="200"/>
      <c r="F4170" s="201"/>
      <c r="G4170" s="197" t="str">
        <f t="shared" si="130"/>
        <v/>
      </c>
      <c r="H4170" s="203"/>
      <c r="I4170" s="97"/>
      <c r="J4170" s="3" t="b">
        <f t="shared" si="131"/>
        <v>0</v>
      </c>
      <c r="K4170" s="1" t="b">
        <f>IF(AND(B4170&lt;&gt;"",COUNTIF(Buildings!B:B,B4170)=0),TRUE,FALSE)</f>
        <v>0</v>
      </c>
    </row>
    <row r="4171" spans="1:11" s="3" customFormat="1" ht="16.5" customHeight="1">
      <c r="A4171" s="96"/>
      <c r="B4171" s="194"/>
      <c r="C4171" s="195"/>
      <c r="D4171" s="195"/>
      <c r="E4171" s="195"/>
      <c r="F4171" s="196"/>
      <c r="G4171" s="197" t="str">
        <f t="shared" si="130"/>
        <v/>
      </c>
      <c r="H4171" s="203"/>
      <c r="I4171" s="97"/>
      <c r="J4171" s="3" t="b">
        <f t="shared" si="131"/>
        <v>0</v>
      </c>
      <c r="K4171" s="1" t="b">
        <f>IF(AND(B4171&lt;&gt;"",COUNTIF(Buildings!B:B,B4171)=0),TRUE,FALSE)</f>
        <v>0</v>
      </c>
    </row>
    <row r="4172" spans="1:11" s="3" customFormat="1" ht="16.5" customHeight="1">
      <c r="A4172" s="96"/>
      <c r="B4172" s="199"/>
      <c r="C4172" s="200"/>
      <c r="D4172" s="200"/>
      <c r="E4172" s="200"/>
      <c r="F4172" s="201"/>
      <c r="G4172" s="197" t="str">
        <f t="shared" si="130"/>
        <v/>
      </c>
      <c r="H4172" s="203"/>
      <c r="I4172" s="97"/>
      <c r="J4172" s="3" t="b">
        <f t="shared" si="131"/>
        <v>0</v>
      </c>
      <c r="K4172" s="1" t="b">
        <f>IF(AND(B4172&lt;&gt;"",COUNTIF(Buildings!B:B,B4172)=0),TRUE,FALSE)</f>
        <v>0</v>
      </c>
    </row>
    <row r="4173" spans="1:11" s="3" customFormat="1" ht="16.5" customHeight="1">
      <c r="A4173" s="96"/>
      <c r="B4173" s="194"/>
      <c r="C4173" s="195"/>
      <c r="D4173" s="195"/>
      <c r="E4173" s="195"/>
      <c r="F4173" s="196"/>
      <c r="G4173" s="197" t="str">
        <f t="shared" si="130"/>
        <v/>
      </c>
      <c r="H4173" s="203"/>
      <c r="I4173" s="97"/>
      <c r="J4173" s="3" t="b">
        <f t="shared" si="131"/>
        <v>0</v>
      </c>
      <c r="K4173" s="1" t="b">
        <f>IF(AND(B4173&lt;&gt;"",COUNTIF(Buildings!B:B,B4173)=0),TRUE,FALSE)</f>
        <v>0</v>
      </c>
    </row>
    <row r="4174" spans="1:11" s="3" customFormat="1" ht="16.5" customHeight="1">
      <c r="A4174" s="96"/>
      <c r="B4174" s="199"/>
      <c r="C4174" s="200"/>
      <c r="D4174" s="200"/>
      <c r="E4174" s="200"/>
      <c r="F4174" s="201"/>
      <c r="G4174" s="197" t="str">
        <f t="shared" si="130"/>
        <v/>
      </c>
      <c r="H4174" s="203"/>
      <c r="I4174" s="97"/>
      <c r="J4174" s="3" t="b">
        <f t="shared" si="131"/>
        <v>0</v>
      </c>
      <c r="K4174" s="1" t="b">
        <f>IF(AND(B4174&lt;&gt;"",COUNTIF(Buildings!B:B,B4174)=0),TRUE,FALSE)</f>
        <v>0</v>
      </c>
    </row>
    <row r="4175" spans="1:11" s="3" customFormat="1" ht="16.5" customHeight="1">
      <c r="A4175" s="96"/>
      <c r="B4175" s="194"/>
      <c r="C4175" s="195"/>
      <c r="D4175" s="195"/>
      <c r="E4175" s="195"/>
      <c r="F4175" s="196"/>
      <c r="G4175" s="197" t="str">
        <f t="shared" si="130"/>
        <v/>
      </c>
      <c r="H4175" s="203"/>
      <c r="I4175" s="97"/>
      <c r="J4175" s="3" t="b">
        <f t="shared" si="131"/>
        <v>0</v>
      </c>
      <c r="K4175" s="1" t="b">
        <f>IF(AND(B4175&lt;&gt;"",COUNTIF(Buildings!B:B,B4175)=0),TRUE,FALSE)</f>
        <v>0</v>
      </c>
    </row>
    <row r="4176" spans="1:11" s="3" customFormat="1" ht="16.5" customHeight="1">
      <c r="A4176" s="96"/>
      <c r="B4176" s="199"/>
      <c r="C4176" s="200"/>
      <c r="D4176" s="200"/>
      <c r="E4176" s="200"/>
      <c r="F4176" s="201"/>
      <c r="G4176" s="197" t="str">
        <f t="shared" si="130"/>
        <v/>
      </c>
      <c r="H4176" s="203"/>
      <c r="I4176" s="97"/>
      <c r="J4176" s="3" t="b">
        <f t="shared" si="131"/>
        <v>0</v>
      </c>
      <c r="K4176" s="1" t="b">
        <f>IF(AND(B4176&lt;&gt;"",COUNTIF(Buildings!B:B,B4176)=0),TRUE,FALSE)</f>
        <v>0</v>
      </c>
    </row>
    <row r="4177" spans="1:11" s="3" customFormat="1" ht="16.5" customHeight="1">
      <c r="A4177" s="96"/>
      <c r="B4177" s="194"/>
      <c r="C4177" s="195"/>
      <c r="D4177" s="195"/>
      <c r="E4177" s="195"/>
      <c r="F4177" s="196"/>
      <c r="G4177" s="197" t="str">
        <f t="shared" si="130"/>
        <v/>
      </c>
      <c r="H4177" s="203"/>
      <c r="I4177" s="97"/>
      <c r="J4177" s="3" t="b">
        <f t="shared" si="131"/>
        <v>0</v>
      </c>
      <c r="K4177" s="1" t="b">
        <f>IF(AND(B4177&lt;&gt;"",COUNTIF(Buildings!B:B,B4177)=0),TRUE,FALSE)</f>
        <v>0</v>
      </c>
    </row>
    <row r="4178" spans="1:11" s="3" customFormat="1" ht="16.5" customHeight="1">
      <c r="A4178" s="96"/>
      <c r="B4178" s="199"/>
      <c r="C4178" s="200"/>
      <c r="D4178" s="200"/>
      <c r="E4178" s="200"/>
      <c r="F4178" s="201"/>
      <c r="G4178" s="197" t="str">
        <f t="shared" si="130"/>
        <v/>
      </c>
      <c r="H4178" s="203"/>
      <c r="I4178" s="97"/>
      <c r="J4178" s="3" t="b">
        <f t="shared" si="131"/>
        <v>0</v>
      </c>
      <c r="K4178" s="1" t="b">
        <f>IF(AND(B4178&lt;&gt;"",COUNTIF(Buildings!B:B,B4178)=0),TRUE,FALSE)</f>
        <v>0</v>
      </c>
    </row>
    <row r="4179" spans="1:11" s="3" customFormat="1" ht="16.5" customHeight="1">
      <c r="A4179" s="96"/>
      <c r="B4179" s="194"/>
      <c r="C4179" s="195"/>
      <c r="D4179" s="195"/>
      <c r="E4179" s="195"/>
      <c r="F4179" s="196"/>
      <c r="G4179" s="197" t="str">
        <f t="shared" si="130"/>
        <v/>
      </c>
      <c r="H4179" s="203"/>
      <c r="I4179" s="97"/>
      <c r="J4179" s="3" t="b">
        <f t="shared" si="131"/>
        <v>0</v>
      </c>
      <c r="K4179" s="1" t="b">
        <f>IF(AND(B4179&lt;&gt;"",COUNTIF(Buildings!B:B,B4179)=0),TRUE,FALSE)</f>
        <v>0</v>
      </c>
    </row>
    <row r="4180" spans="1:11" s="3" customFormat="1" ht="16.5" customHeight="1">
      <c r="A4180" s="96"/>
      <c r="B4180" s="199"/>
      <c r="C4180" s="200"/>
      <c r="D4180" s="200"/>
      <c r="E4180" s="200"/>
      <c r="F4180" s="201"/>
      <c r="G4180" s="197" t="str">
        <f t="shared" si="130"/>
        <v/>
      </c>
      <c r="H4180" s="203"/>
      <c r="I4180" s="97"/>
      <c r="J4180" s="3" t="b">
        <f t="shared" si="131"/>
        <v>0</v>
      </c>
      <c r="K4180" s="1" t="b">
        <f>IF(AND(B4180&lt;&gt;"",COUNTIF(Buildings!B:B,B4180)=0),TRUE,FALSE)</f>
        <v>0</v>
      </c>
    </row>
    <row r="4181" spans="1:11" s="3" customFormat="1" ht="16.5" customHeight="1">
      <c r="A4181" s="96"/>
      <c r="B4181" s="194"/>
      <c r="C4181" s="195"/>
      <c r="D4181" s="195"/>
      <c r="E4181" s="195"/>
      <c r="F4181" s="196"/>
      <c r="G4181" s="197" t="str">
        <f t="shared" si="130"/>
        <v/>
      </c>
      <c r="H4181" s="203"/>
      <c r="I4181" s="97"/>
      <c r="J4181" s="3" t="b">
        <f t="shared" si="131"/>
        <v>0</v>
      </c>
      <c r="K4181" s="1" t="b">
        <f>IF(AND(B4181&lt;&gt;"",COUNTIF(Buildings!B:B,B4181)=0),TRUE,FALSE)</f>
        <v>0</v>
      </c>
    </row>
    <row r="4182" spans="1:11" s="3" customFormat="1" ht="16.5" customHeight="1">
      <c r="A4182" s="96"/>
      <c r="B4182" s="199"/>
      <c r="C4182" s="200"/>
      <c r="D4182" s="200"/>
      <c r="E4182" s="200"/>
      <c r="F4182" s="201"/>
      <c r="G4182" s="197" t="str">
        <f t="shared" si="130"/>
        <v/>
      </c>
      <c r="H4182" s="203"/>
      <c r="I4182" s="97"/>
      <c r="J4182" s="3" t="b">
        <f t="shared" si="131"/>
        <v>0</v>
      </c>
      <c r="K4182" s="1" t="b">
        <f>IF(AND(B4182&lt;&gt;"",COUNTIF(Buildings!B:B,B4182)=0),TRUE,FALSE)</f>
        <v>0</v>
      </c>
    </row>
    <row r="4183" spans="1:11" s="3" customFormat="1" ht="16.5" customHeight="1">
      <c r="A4183" s="96"/>
      <c r="B4183" s="194"/>
      <c r="C4183" s="195"/>
      <c r="D4183" s="195"/>
      <c r="E4183" s="195"/>
      <c r="F4183" s="196"/>
      <c r="G4183" s="197" t="str">
        <f t="shared" si="130"/>
        <v/>
      </c>
      <c r="H4183" s="203"/>
      <c r="I4183" s="97"/>
      <c r="J4183" s="3" t="b">
        <f t="shared" si="131"/>
        <v>0</v>
      </c>
      <c r="K4183" s="1" t="b">
        <f>IF(AND(B4183&lt;&gt;"",COUNTIF(Buildings!B:B,B4183)=0),TRUE,FALSE)</f>
        <v>0</v>
      </c>
    </row>
    <row r="4184" spans="1:11" s="3" customFormat="1" ht="16.5" customHeight="1">
      <c r="A4184" s="96"/>
      <c r="B4184" s="199"/>
      <c r="C4184" s="200"/>
      <c r="D4184" s="200"/>
      <c r="E4184" s="200"/>
      <c r="F4184" s="201"/>
      <c r="G4184" s="197" t="str">
        <f t="shared" si="130"/>
        <v/>
      </c>
      <c r="H4184" s="203"/>
      <c r="I4184" s="97"/>
      <c r="J4184" s="3" t="b">
        <f t="shared" si="131"/>
        <v>0</v>
      </c>
      <c r="K4184" s="1" t="b">
        <f>IF(AND(B4184&lt;&gt;"",COUNTIF(Buildings!B:B,B4184)=0),TRUE,FALSE)</f>
        <v>0</v>
      </c>
    </row>
    <row r="4185" spans="1:11" s="3" customFormat="1" ht="16.5" customHeight="1">
      <c r="A4185" s="96"/>
      <c r="B4185" s="194"/>
      <c r="C4185" s="195"/>
      <c r="D4185" s="195"/>
      <c r="E4185" s="195"/>
      <c r="F4185" s="196"/>
      <c r="G4185" s="197" t="str">
        <f t="shared" si="130"/>
        <v/>
      </c>
      <c r="H4185" s="203"/>
      <c r="I4185" s="97"/>
      <c r="J4185" s="3" t="b">
        <f t="shared" si="131"/>
        <v>0</v>
      </c>
      <c r="K4185" s="1" t="b">
        <f>IF(AND(B4185&lt;&gt;"",COUNTIF(Buildings!B:B,B4185)=0),TRUE,FALSE)</f>
        <v>0</v>
      </c>
    </row>
    <row r="4186" spans="1:11" s="3" customFormat="1" ht="16.5" customHeight="1">
      <c r="A4186" s="96"/>
      <c r="B4186" s="199"/>
      <c r="C4186" s="200"/>
      <c r="D4186" s="200"/>
      <c r="E4186" s="200"/>
      <c r="F4186" s="201"/>
      <c r="G4186" s="197" t="str">
        <f t="shared" si="130"/>
        <v/>
      </c>
      <c r="H4186" s="203"/>
      <c r="I4186" s="97"/>
      <c r="J4186" s="3" t="b">
        <f t="shared" si="131"/>
        <v>0</v>
      </c>
      <c r="K4186" s="1" t="b">
        <f>IF(AND(B4186&lt;&gt;"",COUNTIF(Buildings!B:B,B4186)=0),TRUE,FALSE)</f>
        <v>0</v>
      </c>
    </row>
    <row r="4187" spans="1:11" s="3" customFormat="1" ht="16.5" customHeight="1">
      <c r="A4187" s="96"/>
      <c r="B4187" s="194"/>
      <c r="C4187" s="195"/>
      <c r="D4187" s="195"/>
      <c r="E4187" s="195"/>
      <c r="F4187" s="196"/>
      <c r="G4187" s="197" t="str">
        <f t="shared" si="130"/>
        <v/>
      </c>
      <c r="H4187" s="203"/>
      <c r="I4187" s="97"/>
      <c r="J4187" s="3" t="b">
        <f t="shared" si="131"/>
        <v>0</v>
      </c>
      <c r="K4187" s="1" t="b">
        <f>IF(AND(B4187&lt;&gt;"",COUNTIF(Buildings!B:B,B4187)=0),TRUE,FALSE)</f>
        <v>0</v>
      </c>
    </row>
    <row r="4188" spans="1:11" s="3" customFormat="1" ht="16.5" customHeight="1">
      <c r="A4188" s="96"/>
      <c r="B4188" s="199"/>
      <c r="C4188" s="200"/>
      <c r="D4188" s="200"/>
      <c r="E4188" s="200"/>
      <c r="F4188" s="201"/>
      <c r="G4188" s="197" t="str">
        <f t="shared" si="130"/>
        <v/>
      </c>
      <c r="H4188" s="203"/>
      <c r="I4188" s="97"/>
      <c r="J4188" s="3" t="b">
        <f t="shared" si="131"/>
        <v>0</v>
      </c>
      <c r="K4188" s="1" t="b">
        <f>IF(AND(B4188&lt;&gt;"",COUNTIF(Buildings!B:B,B4188)=0),TRUE,FALSE)</f>
        <v>0</v>
      </c>
    </row>
    <row r="4189" spans="1:11" s="3" customFormat="1" ht="16.5" customHeight="1">
      <c r="A4189" s="96"/>
      <c r="B4189" s="194"/>
      <c r="C4189" s="195"/>
      <c r="D4189" s="195"/>
      <c r="E4189" s="195"/>
      <c r="F4189" s="196"/>
      <c r="G4189" s="197" t="str">
        <f t="shared" si="130"/>
        <v/>
      </c>
      <c r="H4189" s="203"/>
      <c r="I4189" s="97"/>
      <c r="J4189" s="3" t="b">
        <f t="shared" si="131"/>
        <v>0</v>
      </c>
      <c r="K4189" s="1" t="b">
        <f>IF(AND(B4189&lt;&gt;"",COUNTIF(Buildings!B:B,B4189)=0),TRUE,FALSE)</f>
        <v>0</v>
      </c>
    </row>
    <row r="4190" spans="1:11" s="3" customFormat="1" ht="16.5" customHeight="1">
      <c r="A4190" s="96"/>
      <c r="B4190" s="199"/>
      <c r="C4190" s="200"/>
      <c r="D4190" s="200"/>
      <c r="E4190" s="200"/>
      <c r="F4190" s="201"/>
      <c r="G4190" s="197" t="str">
        <f t="shared" si="130"/>
        <v/>
      </c>
      <c r="H4190" s="203"/>
      <c r="I4190" s="97"/>
      <c r="J4190" s="3" t="b">
        <f t="shared" si="131"/>
        <v>0</v>
      </c>
      <c r="K4190" s="1" t="b">
        <f>IF(AND(B4190&lt;&gt;"",COUNTIF(Buildings!B:B,B4190)=0),TRUE,FALSE)</f>
        <v>0</v>
      </c>
    </row>
    <row r="4191" spans="1:11" s="3" customFormat="1" ht="16.5" customHeight="1">
      <c r="A4191" s="96"/>
      <c r="B4191" s="194"/>
      <c r="C4191" s="195"/>
      <c r="D4191" s="195"/>
      <c r="E4191" s="195"/>
      <c r="F4191" s="196"/>
      <c r="G4191" s="197" t="str">
        <f t="shared" si="130"/>
        <v/>
      </c>
      <c r="H4191" s="203"/>
      <c r="I4191" s="97"/>
      <c r="J4191" s="3" t="b">
        <f t="shared" si="131"/>
        <v>0</v>
      </c>
      <c r="K4191" s="1" t="b">
        <f>IF(AND(B4191&lt;&gt;"",COUNTIF(Buildings!B:B,B4191)=0),TRUE,FALSE)</f>
        <v>0</v>
      </c>
    </row>
    <row r="4192" spans="1:11" s="3" customFormat="1" ht="16.5" customHeight="1">
      <c r="A4192" s="96"/>
      <c r="B4192" s="199"/>
      <c r="C4192" s="200"/>
      <c r="D4192" s="200"/>
      <c r="E4192" s="200"/>
      <c r="F4192" s="201"/>
      <c r="G4192" s="197" t="str">
        <f t="shared" si="130"/>
        <v/>
      </c>
      <c r="H4192" s="203"/>
      <c r="I4192" s="97"/>
      <c r="J4192" s="3" t="b">
        <f t="shared" si="131"/>
        <v>0</v>
      </c>
      <c r="K4192" s="1" t="b">
        <f>IF(AND(B4192&lt;&gt;"",COUNTIF(Buildings!B:B,B4192)=0),TRUE,FALSE)</f>
        <v>0</v>
      </c>
    </row>
    <row r="4193" spans="1:11" s="3" customFormat="1" ht="16.5" customHeight="1">
      <c r="A4193" s="96"/>
      <c r="B4193" s="194"/>
      <c r="C4193" s="195"/>
      <c r="D4193" s="195"/>
      <c r="E4193" s="195"/>
      <c r="F4193" s="196"/>
      <c r="G4193" s="197" t="str">
        <f t="shared" si="130"/>
        <v/>
      </c>
      <c r="H4193" s="203"/>
      <c r="I4193" s="97"/>
      <c r="J4193" s="3" t="b">
        <f t="shared" si="131"/>
        <v>0</v>
      </c>
      <c r="K4193" s="1" t="b">
        <f>IF(AND(B4193&lt;&gt;"",COUNTIF(Buildings!B:B,B4193)=0),TRUE,FALSE)</f>
        <v>0</v>
      </c>
    </row>
    <row r="4194" spans="1:11" s="3" customFormat="1" ht="16.5" customHeight="1">
      <c r="A4194" s="96"/>
      <c r="B4194" s="199"/>
      <c r="C4194" s="200"/>
      <c r="D4194" s="200"/>
      <c r="E4194" s="200"/>
      <c r="F4194" s="201"/>
      <c r="G4194" s="197" t="str">
        <f t="shared" si="130"/>
        <v/>
      </c>
      <c r="H4194" s="203"/>
      <c r="I4194" s="97"/>
      <c r="J4194" s="3" t="b">
        <f t="shared" si="131"/>
        <v>0</v>
      </c>
      <c r="K4194" s="1" t="b">
        <f>IF(AND(B4194&lt;&gt;"",COUNTIF(Buildings!B:B,B4194)=0),TRUE,FALSE)</f>
        <v>0</v>
      </c>
    </row>
    <row r="4195" spans="1:11" s="3" customFormat="1" ht="16.5" customHeight="1">
      <c r="A4195" s="96"/>
      <c r="B4195" s="194"/>
      <c r="C4195" s="195"/>
      <c r="D4195" s="195"/>
      <c r="E4195" s="195"/>
      <c r="F4195" s="196"/>
      <c r="G4195" s="197" t="str">
        <f t="shared" si="130"/>
        <v/>
      </c>
      <c r="H4195" s="203"/>
      <c r="I4195" s="97"/>
      <c r="J4195" s="3" t="b">
        <f t="shared" si="131"/>
        <v>0</v>
      </c>
      <c r="K4195" s="1" t="b">
        <f>IF(AND(B4195&lt;&gt;"",COUNTIF(Buildings!B:B,B4195)=0),TRUE,FALSE)</f>
        <v>0</v>
      </c>
    </row>
    <row r="4196" spans="1:11" s="3" customFormat="1" ht="16.5" customHeight="1">
      <c r="A4196" s="96"/>
      <c r="B4196" s="199"/>
      <c r="C4196" s="200"/>
      <c r="D4196" s="200"/>
      <c r="E4196" s="200"/>
      <c r="F4196" s="201"/>
      <c r="G4196" s="197" t="str">
        <f t="shared" si="130"/>
        <v/>
      </c>
      <c r="H4196" s="203"/>
      <c r="I4196" s="97"/>
      <c r="J4196" s="3" t="b">
        <f t="shared" si="131"/>
        <v>0</v>
      </c>
      <c r="K4196" s="1" t="b">
        <f>IF(AND(B4196&lt;&gt;"",COUNTIF(Buildings!B:B,B4196)=0),TRUE,FALSE)</f>
        <v>0</v>
      </c>
    </row>
    <row r="4197" spans="1:11" s="3" customFormat="1" ht="16.5" customHeight="1">
      <c r="A4197" s="96"/>
      <c r="B4197" s="194"/>
      <c r="C4197" s="195"/>
      <c r="D4197" s="195"/>
      <c r="E4197" s="195"/>
      <c r="F4197" s="196"/>
      <c r="G4197" s="197" t="str">
        <f t="shared" si="130"/>
        <v/>
      </c>
      <c r="H4197" s="203"/>
      <c r="I4197" s="97"/>
      <c r="J4197" s="3" t="b">
        <f t="shared" si="131"/>
        <v>0</v>
      </c>
      <c r="K4197" s="1" t="b">
        <f>IF(AND(B4197&lt;&gt;"",COUNTIF(Buildings!B:B,B4197)=0),TRUE,FALSE)</f>
        <v>0</v>
      </c>
    </row>
    <row r="4198" spans="1:11" s="3" customFormat="1" ht="16.5" customHeight="1">
      <c r="A4198" s="96"/>
      <c r="B4198" s="199"/>
      <c r="C4198" s="200"/>
      <c r="D4198" s="200"/>
      <c r="E4198" s="200"/>
      <c r="F4198" s="201"/>
      <c r="G4198" s="197" t="str">
        <f t="shared" si="130"/>
        <v/>
      </c>
      <c r="H4198" s="203"/>
      <c r="I4198" s="97"/>
      <c r="J4198" s="3" t="b">
        <f t="shared" si="131"/>
        <v>0</v>
      </c>
      <c r="K4198" s="1" t="b">
        <f>IF(AND(B4198&lt;&gt;"",COUNTIF(Buildings!B:B,B4198)=0),TRUE,FALSE)</f>
        <v>0</v>
      </c>
    </row>
    <row r="4199" spans="1:11" s="3" customFormat="1" ht="16.5" customHeight="1">
      <c r="A4199" s="96"/>
      <c r="B4199" s="194"/>
      <c r="C4199" s="195"/>
      <c r="D4199" s="195"/>
      <c r="E4199" s="195"/>
      <c r="F4199" s="196"/>
      <c r="G4199" s="197" t="str">
        <f t="shared" si="130"/>
        <v/>
      </c>
      <c r="H4199" s="203"/>
      <c r="I4199" s="97"/>
      <c r="J4199" s="3" t="b">
        <f t="shared" si="131"/>
        <v>0</v>
      </c>
      <c r="K4199" s="1" t="b">
        <f>IF(AND(B4199&lt;&gt;"",COUNTIF(Buildings!B:B,B4199)=0),TRUE,FALSE)</f>
        <v>0</v>
      </c>
    </row>
    <row r="4200" spans="1:11" s="3" customFormat="1" ht="16.5" customHeight="1">
      <c r="A4200" s="96"/>
      <c r="B4200" s="199"/>
      <c r="C4200" s="200"/>
      <c r="D4200" s="200"/>
      <c r="E4200" s="200"/>
      <c r="F4200" s="201"/>
      <c r="G4200" s="197" t="str">
        <f t="shared" si="130"/>
        <v/>
      </c>
      <c r="H4200" s="203"/>
      <c r="I4200" s="97"/>
      <c r="J4200" s="3" t="b">
        <f t="shared" si="131"/>
        <v>0</v>
      </c>
      <c r="K4200" s="1" t="b">
        <f>IF(AND(B4200&lt;&gt;"",COUNTIF(Buildings!B:B,B4200)=0),TRUE,FALSE)</f>
        <v>0</v>
      </c>
    </row>
    <row r="4201" spans="1:11" s="3" customFormat="1" ht="16.5" customHeight="1">
      <c r="A4201" s="96"/>
      <c r="B4201" s="194"/>
      <c r="C4201" s="195"/>
      <c r="D4201" s="195"/>
      <c r="E4201" s="195"/>
      <c r="F4201" s="196"/>
      <c r="G4201" s="197" t="str">
        <f t="shared" si="130"/>
        <v/>
      </c>
      <c r="H4201" s="203"/>
      <c r="I4201" s="97"/>
      <c r="J4201" s="3" t="b">
        <f t="shared" si="131"/>
        <v>0</v>
      </c>
      <c r="K4201" s="1" t="b">
        <f>IF(AND(B4201&lt;&gt;"",COUNTIF(Buildings!B:B,B4201)=0),TRUE,FALSE)</f>
        <v>0</v>
      </c>
    </row>
    <row r="4202" spans="1:11" s="3" customFormat="1" ht="16.5" customHeight="1">
      <c r="A4202" s="96"/>
      <c r="B4202" s="199"/>
      <c r="C4202" s="200"/>
      <c r="D4202" s="200"/>
      <c r="E4202" s="200"/>
      <c r="F4202" s="201"/>
      <c r="G4202" s="197" t="str">
        <f t="shared" si="130"/>
        <v/>
      </c>
      <c r="H4202" s="203"/>
      <c r="I4202" s="97"/>
      <c r="J4202" s="3" t="b">
        <f t="shared" si="131"/>
        <v>0</v>
      </c>
      <c r="K4202" s="1" t="b">
        <f>IF(AND(B4202&lt;&gt;"",COUNTIF(Buildings!B:B,B4202)=0),TRUE,FALSE)</f>
        <v>0</v>
      </c>
    </row>
    <row r="4203" spans="1:11" s="3" customFormat="1" ht="16.5" customHeight="1">
      <c r="A4203" s="96"/>
      <c r="B4203" s="194"/>
      <c r="C4203" s="195"/>
      <c r="D4203" s="195"/>
      <c r="E4203" s="195"/>
      <c r="F4203" s="196"/>
      <c r="G4203" s="197" t="str">
        <f t="shared" si="130"/>
        <v/>
      </c>
      <c r="H4203" s="203"/>
      <c r="I4203" s="97"/>
      <c r="J4203" s="3" t="b">
        <f t="shared" si="131"/>
        <v>0</v>
      </c>
      <c r="K4203" s="1" t="b">
        <f>IF(AND(B4203&lt;&gt;"",COUNTIF(Buildings!B:B,B4203)=0),TRUE,FALSE)</f>
        <v>0</v>
      </c>
    </row>
    <row r="4204" spans="1:11" s="3" customFormat="1" ht="16.5" customHeight="1">
      <c r="A4204" s="96"/>
      <c r="B4204" s="199"/>
      <c r="C4204" s="200"/>
      <c r="D4204" s="200"/>
      <c r="E4204" s="200"/>
      <c r="F4204" s="201"/>
      <c r="G4204" s="197" t="str">
        <f t="shared" si="130"/>
        <v/>
      </c>
      <c r="H4204" s="203"/>
      <c r="I4204" s="97"/>
      <c r="J4204" s="3" t="b">
        <f t="shared" si="131"/>
        <v>0</v>
      </c>
      <c r="K4204" s="1" t="b">
        <f>IF(AND(B4204&lt;&gt;"",COUNTIF(Buildings!B:B,B4204)=0),TRUE,FALSE)</f>
        <v>0</v>
      </c>
    </row>
    <row r="4205" spans="1:11" s="3" customFormat="1" ht="16.5" customHeight="1">
      <c r="A4205" s="96"/>
      <c r="B4205" s="194"/>
      <c r="C4205" s="195"/>
      <c r="D4205" s="195"/>
      <c r="E4205" s="195"/>
      <c r="F4205" s="196"/>
      <c r="G4205" s="197" t="str">
        <f t="shared" si="130"/>
        <v/>
      </c>
      <c r="H4205" s="203"/>
      <c r="I4205" s="97"/>
      <c r="J4205" s="3" t="b">
        <f t="shared" si="131"/>
        <v>0</v>
      </c>
      <c r="K4205" s="1" t="b">
        <f>IF(AND(B4205&lt;&gt;"",COUNTIF(Buildings!B:B,B4205)=0),TRUE,FALSE)</f>
        <v>0</v>
      </c>
    </row>
    <row r="4206" spans="1:11" s="3" customFormat="1" ht="16.5" customHeight="1">
      <c r="A4206" s="96"/>
      <c r="B4206" s="199"/>
      <c r="C4206" s="200"/>
      <c r="D4206" s="200"/>
      <c r="E4206" s="200"/>
      <c r="F4206" s="201"/>
      <c r="G4206" s="197" t="str">
        <f t="shared" si="130"/>
        <v/>
      </c>
      <c r="H4206" s="203"/>
      <c r="I4206" s="97"/>
      <c r="J4206" s="3" t="b">
        <f t="shared" si="131"/>
        <v>0</v>
      </c>
      <c r="K4206" s="1" t="b">
        <f>IF(AND(B4206&lt;&gt;"",COUNTIF(Buildings!B:B,B4206)=0),TRUE,FALSE)</f>
        <v>0</v>
      </c>
    </row>
    <row r="4207" spans="1:11" s="3" customFormat="1" ht="16.5" customHeight="1">
      <c r="A4207" s="96"/>
      <c r="B4207" s="194"/>
      <c r="C4207" s="195"/>
      <c r="D4207" s="195"/>
      <c r="E4207" s="195"/>
      <c r="F4207" s="196"/>
      <c r="G4207" s="197" t="str">
        <f t="shared" si="130"/>
        <v/>
      </c>
      <c r="H4207" s="203"/>
      <c r="I4207" s="97"/>
      <c r="J4207" s="3" t="b">
        <f t="shared" si="131"/>
        <v>0</v>
      </c>
      <c r="K4207" s="1" t="b">
        <f>IF(AND(B4207&lt;&gt;"",COUNTIF(Buildings!B:B,B4207)=0),TRUE,FALSE)</f>
        <v>0</v>
      </c>
    </row>
    <row r="4208" spans="1:11" s="3" customFormat="1" ht="16.5" customHeight="1">
      <c r="A4208" s="96"/>
      <c r="B4208" s="199"/>
      <c r="C4208" s="200"/>
      <c r="D4208" s="200"/>
      <c r="E4208" s="200"/>
      <c r="F4208" s="201"/>
      <c r="G4208" s="197" t="str">
        <f t="shared" si="130"/>
        <v/>
      </c>
      <c r="H4208" s="203"/>
      <c r="I4208" s="97"/>
      <c r="J4208" s="3" t="b">
        <f t="shared" si="131"/>
        <v>0</v>
      </c>
      <c r="K4208" s="1" t="b">
        <f>IF(AND(B4208&lt;&gt;"",COUNTIF(Buildings!B:B,B4208)=0),TRUE,FALSE)</f>
        <v>0</v>
      </c>
    </row>
    <row r="4209" spans="1:11" s="3" customFormat="1" ht="16.5" customHeight="1">
      <c r="A4209" s="96"/>
      <c r="B4209" s="194"/>
      <c r="C4209" s="195"/>
      <c r="D4209" s="195"/>
      <c r="E4209" s="195"/>
      <c r="F4209" s="196"/>
      <c r="G4209" s="197" t="str">
        <f t="shared" si="130"/>
        <v/>
      </c>
      <c r="H4209" s="203"/>
      <c r="I4209" s="97"/>
      <c r="J4209" s="3" t="b">
        <f t="shared" si="131"/>
        <v>0</v>
      </c>
      <c r="K4209" s="1" t="b">
        <f>IF(AND(B4209&lt;&gt;"",COUNTIF(Buildings!B:B,B4209)=0),TRUE,FALSE)</f>
        <v>0</v>
      </c>
    </row>
    <row r="4210" spans="1:11" s="3" customFormat="1" ht="16.5" customHeight="1">
      <c r="A4210" s="96"/>
      <c r="B4210" s="199"/>
      <c r="C4210" s="200"/>
      <c r="D4210" s="200"/>
      <c r="E4210" s="200"/>
      <c r="F4210" s="201"/>
      <c r="G4210" s="197" t="str">
        <f t="shared" si="130"/>
        <v/>
      </c>
      <c r="H4210" s="203"/>
      <c r="I4210" s="97"/>
      <c r="J4210" s="3" t="b">
        <f t="shared" si="131"/>
        <v>0</v>
      </c>
      <c r="K4210" s="1" t="b">
        <f>IF(AND(B4210&lt;&gt;"",COUNTIF(Buildings!B:B,B4210)=0),TRUE,FALSE)</f>
        <v>0</v>
      </c>
    </row>
    <row r="4211" spans="1:11" s="3" customFormat="1" ht="16.5" customHeight="1">
      <c r="A4211" s="96"/>
      <c r="B4211" s="194"/>
      <c r="C4211" s="195"/>
      <c r="D4211" s="195"/>
      <c r="E4211" s="195"/>
      <c r="F4211" s="196"/>
      <c r="G4211" s="197" t="str">
        <f t="shared" si="130"/>
        <v/>
      </c>
      <c r="H4211" s="203"/>
      <c r="I4211" s="97"/>
      <c r="J4211" s="3" t="b">
        <f t="shared" si="131"/>
        <v>0</v>
      </c>
      <c r="K4211" s="1" t="b">
        <f>IF(AND(B4211&lt;&gt;"",COUNTIF(Buildings!B:B,B4211)=0),TRUE,FALSE)</f>
        <v>0</v>
      </c>
    </row>
    <row r="4212" spans="1:11" s="3" customFormat="1" ht="16.5" customHeight="1">
      <c r="A4212" s="96"/>
      <c r="B4212" s="199"/>
      <c r="C4212" s="200"/>
      <c r="D4212" s="200"/>
      <c r="E4212" s="200"/>
      <c r="F4212" s="201"/>
      <c r="G4212" s="197" t="str">
        <f t="shared" si="130"/>
        <v/>
      </c>
      <c r="H4212" s="203"/>
      <c r="I4212" s="97"/>
      <c r="J4212" s="3" t="b">
        <f t="shared" si="131"/>
        <v>0</v>
      </c>
      <c r="K4212" s="1" t="b">
        <f>IF(AND(B4212&lt;&gt;"",COUNTIF(Buildings!B:B,B4212)=0),TRUE,FALSE)</f>
        <v>0</v>
      </c>
    </row>
    <row r="4213" spans="1:11" s="3" customFormat="1" ht="16.5" customHeight="1">
      <c r="A4213" s="96"/>
      <c r="B4213" s="194"/>
      <c r="C4213" s="195"/>
      <c r="D4213" s="195"/>
      <c r="E4213" s="195"/>
      <c r="F4213" s="196"/>
      <c r="G4213" s="197" t="str">
        <f t="shared" si="130"/>
        <v/>
      </c>
      <c r="H4213" s="203"/>
      <c r="I4213" s="97"/>
      <c r="J4213" s="3" t="b">
        <f t="shared" si="131"/>
        <v>0</v>
      </c>
      <c r="K4213" s="1" t="b">
        <f>IF(AND(B4213&lt;&gt;"",COUNTIF(Buildings!B:B,B4213)=0),TRUE,FALSE)</f>
        <v>0</v>
      </c>
    </row>
    <row r="4214" spans="1:11" s="3" customFormat="1" ht="16.5" customHeight="1">
      <c r="A4214" s="96"/>
      <c r="B4214" s="199"/>
      <c r="C4214" s="200"/>
      <c r="D4214" s="200"/>
      <c r="E4214" s="200"/>
      <c r="F4214" s="201"/>
      <c r="G4214" s="197" t="str">
        <f t="shared" si="130"/>
        <v/>
      </c>
      <c r="H4214" s="203"/>
      <c r="I4214" s="97"/>
      <c r="J4214" s="3" t="b">
        <f t="shared" si="131"/>
        <v>0</v>
      </c>
      <c r="K4214" s="1" t="b">
        <f>IF(AND(B4214&lt;&gt;"",COUNTIF(Buildings!B:B,B4214)=0),TRUE,FALSE)</f>
        <v>0</v>
      </c>
    </row>
    <row r="4215" spans="1:11" s="3" customFormat="1" ht="16.5" customHeight="1">
      <c r="A4215" s="96"/>
      <c r="B4215" s="194"/>
      <c r="C4215" s="195"/>
      <c r="D4215" s="195"/>
      <c r="E4215" s="195"/>
      <c r="F4215" s="196"/>
      <c r="G4215" s="197" t="str">
        <f t="shared" si="130"/>
        <v/>
      </c>
      <c r="H4215" s="203"/>
      <c r="I4215" s="97"/>
      <c r="J4215" s="3" t="b">
        <f t="shared" si="131"/>
        <v>0</v>
      </c>
      <c r="K4215" s="1" t="b">
        <f>IF(AND(B4215&lt;&gt;"",COUNTIF(Buildings!B:B,B4215)=0),TRUE,FALSE)</f>
        <v>0</v>
      </c>
    </row>
    <row r="4216" spans="1:11" s="3" customFormat="1" ht="16.5" customHeight="1">
      <c r="A4216" s="96"/>
      <c r="B4216" s="199"/>
      <c r="C4216" s="200"/>
      <c r="D4216" s="200"/>
      <c r="E4216" s="200"/>
      <c r="F4216" s="201"/>
      <c r="G4216" s="197" t="str">
        <f t="shared" si="130"/>
        <v/>
      </c>
      <c r="H4216" s="203"/>
      <c r="I4216" s="97"/>
      <c r="J4216" s="3" t="b">
        <f t="shared" si="131"/>
        <v>0</v>
      </c>
      <c r="K4216" s="1" t="b">
        <f>IF(AND(B4216&lt;&gt;"",COUNTIF(Buildings!B:B,B4216)=0),TRUE,FALSE)</f>
        <v>0</v>
      </c>
    </row>
    <row r="4217" spans="1:11" s="3" customFormat="1" ht="16.5" customHeight="1">
      <c r="A4217" s="96"/>
      <c r="B4217" s="194"/>
      <c r="C4217" s="195"/>
      <c r="D4217" s="195"/>
      <c r="E4217" s="195"/>
      <c r="F4217" s="196"/>
      <c r="G4217" s="197" t="str">
        <f t="shared" si="130"/>
        <v/>
      </c>
      <c r="H4217" s="203"/>
      <c r="I4217" s="97"/>
      <c r="J4217" s="3" t="b">
        <f t="shared" si="131"/>
        <v>0</v>
      </c>
      <c r="K4217" s="1" t="b">
        <f>IF(AND(B4217&lt;&gt;"",COUNTIF(Buildings!B:B,B4217)=0),TRUE,FALSE)</f>
        <v>0</v>
      </c>
    </row>
    <row r="4218" spans="1:11" s="3" customFormat="1" ht="16.5" customHeight="1">
      <c r="A4218" s="96"/>
      <c r="B4218" s="199"/>
      <c r="C4218" s="200"/>
      <c r="D4218" s="200"/>
      <c r="E4218" s="200"/>
      <c r="F4218" s="201"/>
      <c r="G4218" s="197" t="str">
        <f t="shared" si="130"/>
        <v/>
      </c>
      <c r="H4218" s="203"/>
      <c r="I4218" s="97"/>
      <c r="J4218" s="3" t="b">
        <f t="shared" si="131"/>
        <v>0</v>
      </c>
      <c r="K4218" s="1" t="b">
        <f>IF(AND(B4218&lt;&gt;"",COUNTIF(Buildings!B:B,B4218)=0),TRUE,FALSE)</f>
        <v>0</v>
      </c>
    </row>
    <row r="4219" spans="1:11" s="3" customFormat="1" ht="16.5" customHeight="1">
      <c r="A4219" s="96"/>
      <c r="B4219" s="194"/>
      <c r="C4219" s="195"/>
      <c r="D4219" s="195"/>
      <c r="E4219" s="195"/>
      <c r="F4219" s="196"/>
      <c r="G4219" s="197" t="str">
        <f t="shared" si="130"/>
        <v/>
      </c>
      <c r="H4219" s="203"/>
      <c r="I4219" s="97"/>
      <c r="J4219" s="3" t="b">
        <f t="shared" si="131"/>
        <v>0</v>
      </c>
      <c r="K4219" s="1" t="b">
        <f>IF(AND(B4219&lt;&gt;"",COUNTIF(Buildings!B:B,B4219)=0),TRUE,FALSE)</f>
        <v>0</v>
      </c>
    </row>
    <row r="4220" spans="1:11" s="3" customFormat="1" ht="16.5" customHeight="1">
      <c r="A4220" s="96"/>
      <c r="B4220" s="199"/>
      <c r="C4220" s="200"/>
      <c r="D4220" s="200"/>
      <c r="E4220" s="200"/>
      <c r="F4220" s="201"/>
      <c r="G4220" s="197" t="str">
        <f t="shared" si="130"/>
        <v/>
      </c>
      <c r="H4220" s="203"/>
      <c r="I4220" s="97"/>
      <c r="J4220" s="3" t="b">
        <f t="shared" si="131"/>
        <v>0</v>
      </c>
      <c r="K4220" s="1" t="b">
        <f>IF(AND(B4220&lt;&gt;"",COUNTIF(Buildings!B:B,B4220)=0),TRUE,FALSE)</f>
        <v>0</v>
      </c>
    </row>
    <row r="4221" spans="1:11" s="3" customFormat="1" ht="16.5" customHeight="1">
      <c r="A4221" s="96"/>
      <c r="B4221" s="194"/>
      <c r="C4221" s="195"/>
      <c r="D4221" s="195"/>
      <c r="E4221" s="195"/>
      <c r="F4221" s="196"/>
      <c r="G4221" s="197" t="str">
        <f t="shared" si="130"/>
        <v/>
      </c>
      <c r="H4221" s="203"/>
      <c r="I4221" s="97"/>
      <c r="J4221" s="3" t="b">
        <f t="shared" si="131"/>
        <v>0</v>
      </c>
      <c r="K4221" s="1" t="b">
        <f>IF(AND(B4221&lt;&gt;"",COUNTIF(Buildings!B:B,B4221)=0),TRUE,FALSE)</f>
        <v>0</v>
      </c>
    </row>
    <row r="4222" spans="1:11" s="3" customFormat="1" ht="16.5" customHeight="1">
      <c r="A4222" s="96"/>
      <c r="B4222" s="199"/>
      <c r="C4222" s="200"/>
      <c r="D4222" s="200"/>
      <c r="E4222" s="200"/>
      <c r="F4222" s="201"/>
      <c r="G4222" s="197" t="str">
        <f t="shared" si="130"/>
        <v/>
      </c>
      <c r="H4222" s="203"/>
      <c r="I4222" s="97"/>
      <c r="J4222" s="3" t="b">
        <f t="shared" si="131"/>
        <v>0</v>
      </c>
      <c r="K4222" s="1" t="b">
        <f>IF(AND(B4222&lt;&gt;"",COUNTIF(Buildings!B:B,B4222)=0),TRUE,FALSE)</f>
        <v>0</v>
      </c>
    </row>
    <row r="4223" spans="1:11" s="3" customFormat="1" ht="16.5" customHeight="1">
      <c r="A4223" s="96"/>
      <c r="B4223" s="194"/>
      <c r="C4223" s="195"/>
      <c r="D4223" s="195"/>
      <c r="E4223" s="195"/>
      <c r="F4223" s="196"/>
      <c r="G4223" s="197" t="str">
        <f t="shared" si="130"/>
        <v/>
      </c>
      <c r="H4223" s="203"/>
      <c r="I4223" s="97"/>
      <c r="J4223" s="3" t="b">
        <f t="shared" si="131"/>
        <v>0</v>
      </c>
      <c r="K4223" s="1" t="b">
        <f>IF(AND(B4223&lt;&gt;"",COUNTIF(Buildings!B:B,B4223)=0),TRUE,FALSE)</f>
        <v>0</v>
      </c>
    </row>
    <row r="4224" spans="1:11" s="3" customFormat="1" ht="16.5" customHeight="1">
      <c r="A4224" s="96"/>
      <c r="B4224" s="199"/>
      <c r="C4224" s="200"/>
      <c r="D4224" s="200"/>
      <c r="E4224" s="200"/>
      <c r="F4224" s="201"/>
      <c r="G4224" s="197" t="str">
        <f t="shared" si="130"/>
        <v/>
      </c>
      <c r="H4224" s="203"/>
      <c r="I4224" s="97"/>
      <c r="J4224" s="3" t="b">
        <f t="shared" si="131"/>
        <v>0</v>
      </c>
      <c r="K4224" s="1" t="b">
        <f>IF(AND(B4224&lt;&gt;"",COUNTIF(Buildings!B:B,B4224)=0),TRUE,FALSE)</f>
        <v>0</v>
      </c>
    </row>
    <row r="4225" spans="1:11" s="3" customFormat="1" ht="16.5" customHeight="1">
      <c r="A4225" s="96"/>
      <c r="B4225" s="194"/>
      <c r="C4225" s="195"/>
      <c r="D4225" s="195"/>
      <c r="E4225" s="195"/>
      <c r="F4225" s="196"/>
      <c r="G4225" s="197" t="str">
        <f t="shared" si="130"/>
        <v/>
      </c>
      <c r="H4225" s="203"/>
      <c r="I4225" s="97"/>
      <c r="J4225" s="3" t="b">
        <f t="shared" si="131"/>
        <v>0</v>
      </c>
      <c r="K4225" s="1" t="b">
        <f>IF(AND(B4225&lt;&gt;"",COUNTIF(Buildings!B:B,B4225)=0),TRUE,FALSE)</f>
        <v>0</v>
      </c>
    </row>
    <row r="4226" spans="1:11" s="3" customFormat="1" ht="16.5" customHeight="1">
      <c r="A4226" s="96"/>
      <c r="B4226" s="199"/>
      <c r="C4226" s="200"/>
      <c r="D4226" s="200"/>
      <c r="E4226" s="200"/>
      <c r="F4226" s="201"/>
      <c r="G4226" s="197" t="str">
        <f t="shared" si="130"/>
        <v/>
      </c>
      <c r="H4226" s="203"/>
      <c r="I4226" s="97"/>
      <c r="J4226" s="3" t="b">
        <f t="shared" si="131"/>
        <v>0</v>
      </c>
      <c r="K4226" s="1" t="b">
        <f>IF(AND(B4226&lt;&gt;"",COUNTIF(Buildings!B:B,B4226)=0),TRUE,FALSE)</f>
        <v>0</v>
      </c>
    </row>
    <row r="4227" spans="1:11" s="3" customFormat="1" ht="16.5" customHeight="1">
      <c r="A4227" s="96"/>
      <c r="B4227" s="194"/>
      <c r="C4227" s="195"/>
      <c r="D4227" s="195"/>
      <c r="E4227" s="195"/>
      <c r="F4227" s="196"/>
      <c r="G4227" s="197" t="str">
        <f t="shared" si="130"/>
        <v/>
      </c>
      <c r="H4227" s="203"/>
      <c r="I4227" s="97"/>
      <c r="J4227" s="3" t="b">
        <f t="shared" si="131"/>
        <v>0</v>
      </c>
      <c r="K4227" s="1" t="b">
        <f>IF(AND(B4227&lt;&gt;"",COUNTIF(Buildings!B:B,B4227)=0),TRUE,FALSE)</f>
        <v>0</v>
      </c>
    </row>
    <row r="4228" spans="1:11" s="3" customFormat="1" ht="16.5" customHeight="1">
      <c r="A4228" s="96"/>
      <c r="B4228" s="199"/>
      <c r="C4228" s="200"/>
      <c r="D4228" s="200"/>
      <c r="E4228" s="200"/>
      <c r="F4228" s="201"/>
      <c r="G4228" s="197" t="str">
        <f t="shared" ref="G4228:G4291" si="132">IF(F4228="","",F4228)</f>
        <v/>
      </c>
      <c r="H4228" s="203"/>
      <c r="I4228" s="97"/>
      <c r="J4228" s="3" t="b">
        <f t="shared" ref="J4228:J4291" si="133">IF(F4228=G4228,FALSE,TRUE)</f>
        <v>0</v>
      </c>
      <c r="K4228" s="1" t="b">
        <f>IF(AND(B4228&lt;&gt;"",COUNTIF(Buildings!B:B,B4228)=0),TRUE,FALSE)</f>
        <v>0</v>
      </c>
    </row>
    <row r="4229" spans="1:11" s="3" customFormat="1" ht="16.5" customHeight="1">
      <c r="A4229" s="96"/>
      <c r="B4229" s="194"/>
      <c r="C4229" s="195"/>
      <c r="D4229" s="195"/>
      <c r="E4229" s="195"/>
      <c r="F4229" s="196"/>
      <c r="G4229" s="197" t="str">
        <f t="shared" si="132"/>
        <v/>
      </c>
      <c r="H4229" s="203"/>
      <c r="I4229" s="97"/>
      <c r="J4229" s="3" t="b">
        <f t="shared" si="133"/>
        <v>0</v>
      </c>
      <c r="K4229" s="1" t="b">
        <f>IF(AND(B4229&lt;&gt;"",COUNTIF(Buildings!B:B,B4229)=0),TRUE,FALSE)</f>
        <v>0</v>
      </c>
    </row>
    <row r="4230" spans="1:11" s="3" customFormat="1" ht="16.5" customHeight="1">
      <c r="A4230" s="96"/>
      <c r="B4230" s="199"/>
      <c r="C4230" s="200"/>
      <c r="D4230" s="200"/>
      <c r="E4230" s="200"/>
      <c r="F4230" s="201"/>
      <c r="G4230" s="197" t="str">
        <f t="shared" si="132"/>
        <v/>
      </c>
      <c r="H4230" s="203"/>
      <c r="I4230" s="97"/>
      <c r="J4230" s="3" t="b">
        <f t="shared" si="133"/>
        <v>0</v>
      </c>
      <c r="K4230" s="1" t="b">
        <f>IF(AND(B4230&lt;&gt;"",COUNTIF(Buildings!B:B,B4230)=0),TRUE,FALSE)</f>
        <v>0</v>
      </c>
    </row>
    <row r="4231" spans="1:11" s="3" customFormat="1" ht="16.5" customHeight="1">
      <c r="A4231" s="96"/>
      <c r="B4231" s="194"/>
      <c r="C4231" s="195"/>
      <c r="D4231" s="195"/>
      <c r="E4231" s="195"/>
      <c r="F4231" s="196"/>
      <c r="G4231" s="197" t="str">
        <f t="shared" si="132"/>
        <v/>
      </c>
      <c r="H4231" s="203"/>
      <c r="I4231" s="97"/>
      <c r="J4231" s="3" t="b">
        <f t="shared" si="133"/>
        <v>0</v>
      </c>
      <c r="K4231" s="1" t="b">
        <f>IF(AND(B4231&lt;&gt;"",COUNTIF(Buildings!B:B,B4231)=0),TRUE,FALSE)</f>
        <v>0</v>
      </c>
    </row>
    <row r="4232" spans="1:11" s="3" customFormat="1" ht="16.5" customHeight="1">
      <c r="A4232" s="96"/>
      <c r="B4232" s="199"/>
      <c r="C4232" s="200"/>
      <c r="D4232" s="200"/>
      <c r="E4232" s="200"/>
      <c r="F4232" s="201"/>
      <c r="G4232" s="197" t="str">
        <f t="shared" si="132"/>
        <v/>
      </c>
      <c r="H4232" s="203"/>
      <c r="I4232" s="97"/>
      <c r="J4232" s="3" t="b">
        <f t="shared" si="133"/>
        <v>0</v>
      </c>
      <c r="K4232" s="1" t="b">
        <f>IF(AND(B4232&lt;&gt;"",COUNTIF(Buildings!B:B,B4232)=0),TRUE,FALSE)</f>
        <v>0</v>
      </c>
    </row>
    <row r="4233" spans="1:11" s="3" customFormat="1" ht="16.5" customHeight="1">
      <c r="A4233" s="96"/>
      <c r="B4233" s="194"/>
      <c r="C4233" s="195"/>
      <c r="D4233" s="195"/>
      <c r="E4233" s="195"/>
      <c r="F4233" s="196"/>
      <c r="G4233" s="197" t="str">
        <f t="shared" si="132"/>
        <v/>
      </c>
      <c r="H4233" s="203"/>
      <c r="I4233" s="97"/>
      <c r="J4233" s="3" t="b">
        <f t="shared" si="133"/>
        <v>0</v>
      </c>
      <c r="K4233" s="1" t="b">
        <f>IF(AND(B4233&lt;&gt;"",COUNTIF(Buildings!B:B,B4233)=0),TRUE,FALSE)</f>
        <v>0</v>
      </c>
    </row>
    <row r="4234" spans="1:11" s="3" customFormat="1" ht="16.5" customHeight="1">
      <c r="A4234" s="96"/>
      <c r="B4234" s="199"/>
      <c r="C4234" s="200"/>
      <c r="D4234" s="200"/>
      <c r="E4234" s="200"/>
      <c r="F4234" s="201"/>
      <c r="G4234" s="197" t="str">
        <f t="shared" si="132"/>
        <v/>
      </c>
      <c r="H4234" s="203"/>
      <c r="I4234" s="97"/>
      <c r="J4234" s="3" t="b">
        <f t="shared" si="133"/>
        <v>0</v>
      </c>
      <c r="K4234" s="1" t="b">
        <f>IF(AND(B4234&lt;&gt;"",COUNTIF(Buildings!B:B,B4234)=0),TRUE,FALSE)</f>
        <v>0</v>
      </c>
    </row>
    <row r="4235" spans="1:11" s="3" customFormat="1" ht="16.5" customHeight="1">
      <c r="A4235" s="96"/>
      <c r="B4235" s="194"/>
      <c r="C4235" s="195"/>
      <c r="D4235" s="195"/>
      <c r="E4235" s="195"/>
      <c r="F4235" s="196"/>
      <c r="G4235" s="197" t="str">
        <f t="shared" si="132"/>
        <v/>
      </c>
      <c r="H4235" s="203"/>
      <c r="I4235" s="97"/>
      <c r="J4235" s="3" t="b">
        <f t="shared" si="133"/>
        <v>0</v>
      </c>
      <c r="K4235" s="1" t="b">
        <f>IF(AND(B4235&lt;&gt;"",COUNTIF(Buildings!B:B,B4235)=0),TRUE,FALSE)</f>
        <v>0</v>
      </c>
    </row>
    <row r="4236" spans="1:11" s="3" customFormat="1" ht="16.5" customHeight="1">
      <c r="A4236" s="96"/>
      <c r="B4236" s="199"/>
      <c r="C4236" s="200"/>
      <c r="D4236" s="200"/>
      <c r="E4236" s="200"/>
      <c r="F4236" s="201"/>
      <c r="G4236" s="197" t="str">
        <f t="shared" si="132"/>
        <v/>
      </c>
      <c r="H4236" s="203"/>
      <c r="I4236" s="97"/>
      <c r="J4236" s="3" t="b">
        <f t="shared" si="133"/>
        <v>0</v>
      </c>
      <c r="K4236" s="1" t="b">
        <f>IF(AND(B4236&lt;&gt;"",COUNTIF(Buildings!B:B,B4236)=0),TRUE,FALSE)</f>
        <v>0</v>
      </c>
    </row>
    <row r="4237" spans="1:11" s="3" customFormat="1" ht="16.5" customHeight="1">
      <c r="A4237" s="96"/>
      <c r="B4237" s="194"/>
      <c r="C4237" s="195"/>
      <c r="D4237" s="195"/>
      <c r="E4237" s="195"/>
      <c r="F4237" s="196"/>
      <c r="G4237" s="197" t="str">
        <f t="shared" si="132"/>
        <v/>
      </c>
      <c r="H4237" s="203"/>
      <c r="I4237" s="97"/>
      <c r="J4237" s="3" t="b">
        <f t="shared" si="133"/>
        <v>0</v>
      </c>
      <c r="K4237" s="1" t="b">
        <f>IF(AND(B4237&lt;&gt;"",COUNTIF(Buildings!B:B,B4237)=0),TRUE,FALSE)</f>
        <v>0</v>
      </c>
    </row>
    <row r="4238" spans="1:11" s="3" customFormat="1" ht="16.5" customHeight="1">
      <c r="A4238" s="96"/>
      <c r="B4238" s="199"/>
      <c r="C4238" s="200"/>
      <c r="D4238" s="200"/>
      <c r="E4238" s="200"/>
      <c r="F4238" s="201"/>
      <c r="G4238" s="197" t="str">
        <f t="shared" si="132"/>
        <v/>
      </c>
      <c r="H4238" s="203"/>
      <c r="I4238" s="97"/>
      <c r="J4238" s="3" t="b">
        <f t="shared" si="133"/>
        <v>0</v>
      </c>
      <c r="K4238" s="1" t="b">
        <f>IF(AND(B4238&lt;&gt;"",COUNTIF(Buildings!B:B,B4238)=0),TRUE,FALSE)</f>
        <v>0</v>
      </c>
    </row>
    <row r="4239" spans="1:11" s="3" customFormat="1" ht="16.5" customHeight="1">
      <c r="A4239" s="96"/>
      <c r="B4239" s="194"/>
      <c r="C4239" s="195"/>
      <c r="D4239" s="195"/>
      <c r="E4239" s="195"/>
      <c r="F4239" s="196"/>
      <c r="G4239" s="197" t="str">
        <f t="shared" si="132"/>
        <v/>
      </c>
      <c r="H4239" s="203"/>
      <c r="I4239" s="97"/>
      <c r="J4239" s="3" t="b">
        <f t="shared" si="133"/>
        <v>0</v>
      </c>
      <c r="K4239" s="1" t="b">
        <f>IF(AND(B4239&lt;&gt;"",COUNTIF(Buildings!B:B,B4239)=0),TRUE,FALSE)</f>
        <v>0</v>
      </c>
    </row>
    <row r="4240" spans="1:11" s="3" customFormat="1" ht="16.5" customHeight="1">
      <c r="A4240" s="96"/>
      <c r="B4240" s="199"/>
      <c r="C4240" s="200"/>
      <c r="D4240" s="200"/>
      <c r="E4240" s="200"/>
      <c r="F4240" s="201"/>
      <c r="G4240" s="197" t="str">
        <f t="shared" si="132"/>
        <v/>
      </c>
      <c r="H4240" s="203"/>
      <c r="I4240" s="97"/>
      <c r="J4240" s="3" t="b">
        <f t="shared" si="133"/>
        <v>0</v>
      </c>
      <c r="K4240" s="1" t="b">
        <f>IF(AND(B4240&lt;&gt;"",COUNTIF(Buildings!B:B,B4240)=0),TRUE,FALSE)</f>
        <v>0</v>
      </c>
    </row>
    <row r="4241" spans="1:11" s="3" customFormat="1" ht="16.5" customHeight="1">
      <c r="A4241" s="96"/>
      <c r="B4241" s="194"/>
      <c r="C4241" s="195"/>
      <c r="D4241" s="195"/>
      <c r="E4241" s="195"/>
      <c r="F4241" s="196"/>
      <c r="G4241" s="197" t="str">
        <f t="shared" si="132"/>
        <v/>
      </c>
      <c r="H4241" s="203"/>
      <c r="I4241" s="97"/>
      <c r="J4241" s="3" t="b">
        <f t="shared" si="133"/>
        <v>0</v>
      </c>
      <c r="K4241" s="1" t="b">
        <f>IF(AND(B4241&lt;&gt;"",COUNTIF(Buildings!B:B,B4241)=0),TRUE,FALSE)</f>
        <v>0</v>
      </c>
    </row>
    <row r="4242" spans="1:11" s="3" customFormat="1" ht="16.5" customHeight="1">
      <c r="A4242" s="96"/>
      <c r="B4242" s="199"/>
      <c r="C4242" s="200"/>
      <c r="D4242" s="200"/>
      <c r="E4242" s="200"/>
      <c r="F4242" s="201"/>
      <c r="G4242" s="197" t="str">
        <f t="shared" si="132"/>
        <v/>
      </c>
      <c r="H4242" s="203"/>
      <c r="I4242" s="97"/>
      <c r="J4242" s="3" t="b">
        <f t="shared" si="133"/>
        <v>0</v>
      </c>
      <c r="K4242" s="1" t="b">
        <f>IF(AND(B4242&lt;&gt;"",COUNTIF(Buildings!B:B,B4242)=0),TRUE,FALSE)</f>
        <v>0</v>
      </c>
    </row>
    <row r="4243" spans="1:11" s="3" customFormat="1" ht="16.5" customHeight="1">
      <c r="A4243" s="96"/>
      <c r="B4243" s="194"/>
      <c r="C4243" s="195"/>
      <c r="D4243" s="195"/>
      <c r="E4243" s="195"/>
      <c r="F4243" s="196"/>
      <c r="G4243" s="197" t="str">
        <f t="shared" si="132"/>
        <v/>
      </c>
      <c r="H4243" s="203"/>
      <c r="I4243" s="97"/>
      <c r="J4243" s="3" t="b">
        <f t="shared" si="133"/>
        <v>0</v>
      </c>
      <c r="K4243" s="1" t="b">
        <f>IF(AND(B4243&lt;&gt;"",COUNTIF(Buildings!B:B,B4243)=0),TRUE,FALSE)</f>
        <v>0</v>
      </c>
    </row>
    <row r="4244" spans="1:11" s="3" customFormat="1" ht="16.5" customHeight="1">
      <c r="A4244" s="96"/>
      <c r="B4244" s="199"/>
      <c r="C4244" s="200"/>
      <c r="D4244" s="200"/>
      <c r="E4244" s="200"/>
      <c r="F4244" s="201"/>
      <c r="G4244" s="197" t="str">
        <f t="shared" si="132"/>
        <v/>
      </c>
      <c r="H4244" s="203"/>
      <c r="I4244" s="97"/>
      <c r="J4244" s="3" t="b">
        <f t="shared" si="133"/>
        <v>0</v>
      </c>
      <c r="K4244" s="1" t="b">
        <f>IF(AND(B4244&lt;&gt;"",COUNTIF(Buildings!B:B,B4244)=0),TRUE,FALSE)</f>
        <v>0</v>
      </c>
    </row>
    <row r="4245" spans="1:11" s="3" customFormat="1" ht="16.5" customHeight="1">
      <c r="A4245" s="96"/>
      <c r="B4245" s="194"/>
      <c r="C4245" s="195"/>
      <c r="D4245" s="195"/>
      <c r="E4245" s="195"/>
      <c r="F4245" s="196"/>
      <c r="G4245" s="197" t="str">
        <f t="shared" si="132"/>
        <v/>
      </c>
      <c r="H4245" s="203"/>
      <c r="I4245" s="97"/>
      <c r="J4245" s="3" t="b">
        <f t="shared" si="133"/>
        <v>0</v>
      </c>
      <c r="K4245" s="1" t="b">
        <f>IF(AND(B4245&lt;&gt;"",COUNTIF(Buildings!B:B,B4245)=0),TRUE,FALSE)</f>
        <v>0</v>
      </c>
    </row>
    <row r="4246" spans="1:11" s="3" customFormat="1" ht="16.5" customHeight="1">
      <c r="A4246" s="96"/>
      <c r="B4246" s="199"/>
      <c r="C4246" s="200"/>
      <c r="D4246" s="200"/>
      <c r="E4246" s="200"/>
      <c r="F4246" s="201"/>
      <c r="G4246" s="197" t="str">
        <f t="shared" si="132"/>
        <v/>
      </c>
      <c r="H4246" s="203"/>
      <c r="I4246" s="97"/>
      <c r="J4246" s="3" t="b">
        <f t="shared" si="133"/>
        <v>0</v>
      </c>
      <c r="K4246" s="1" t="b">
        <f>IF(AND(B4246&lt;&gt;"",COUNTIF(Buildings!B:B,B4246)=0),TRUE,FALSE)</f>
        <v>0</v>
      </c>
    </row>
    <row r="4247" spans="1:11" s="3" customFormat="1" ht="16.5" customHeight="1">
      <c r="A4247" s="96"/>
      <c r="B4247" s="194"/>
      <c r="C4247" s="195"/>
      <c r="D4247" s="195"/>
      <c r="E4247" s="195"/>
      <c r="F4247" s="196"/>
      <c r="G4247" s="197" t="str">
        <f t="shared" si="132"/>
        <v/>
      </c>
      <c r="H4247" s="203"/>
      <c r="I4247" s="97"/>
      <c r="J4247" s="3" t="b">
        <f t="shared" si="133"/>
        <v>0</v>
      </c>
      <c r="K4247" s="1" t="b">
        <f>IF(AND(B4247&lt;&gt;"",COUNTIF(Buildings!B:B,B4247)=0),TRUE,FALSE)</f>
        <v>0</v>
      </c>
    </row>
    <row r="4248" spans="1:11" s="3" customFormat="1" ht="16.5" customHeight="1">
      <c r="A4248" s="96"/>
      <c r="B4248" s="199"/>
      <c r="C4248" s="200"/>
      <c r="D4248" s="200"/>
      <c r="E4248" s="200"/>
      <c r="F4248" s="201"/>
      <c r="G4248" s="197" t="str">
        <f t="shared" si="132"/>
        <v/>
      </c>
      <c r="H4248" s="203"/>
      <c r="I4248" s="97"/>
      <c r="J4248" s="3" t="b">
        <f t="shared" si="133"/>
        <v>0</v>
      </c>
      <c r="K4248" s="1" t="b">
        <f>IF(AND(B4248&lt;&gt;"",COUNTIF(Buildings!B:B,B4248)=0),TRUE,FALSE)</f>
        <v>0</v>
      </c>
    </row>
    <row r="4249" spans="1:11" s="3" customFormat="1" ht="16.5" customHeight="1">
      <c r="A4249" s="96"/>
      <c r="B4249" s="194"/>
      <c r="C4249" s="195"/>
      <c r="D4249" s="195"/>
      <c r="E4249" s="195"/>
      <c r="F4249" s="196"/>
      <c r="G4249" s="197" t="str">
        <f t="shared" si="132"/>
        <v/>
      </c>
      <c r="H4249" s="203"/>
      <c r="I4249" s="97"/>
      <c r="J4249" s="3" t="b">
        <f t="shared" si="133"/>
        <v>0</v>
      </c>
      <c r="K4249" s="1" t="b">
        <f>IF(AND(B4249&lt;&gt;"",COUNTIF(Buildings!B:B,B4249)=0),TRUE,FALSE)</f>
        <v>0</v>
      </c>
    </row>
    <row r="4250" spans="1:11" s="3" customFormat="1" ht="16.5" customHeight="1">
      <c r="A4250" s="96"/>
      <c r="B4250" s="199"/>
      <c r="C4250" s="200"/>
      <c r="D4250" s="200"/>
      <c r="E4250" s="200"/>
      <c r="F4250" s="201"/>
      <c r="G4250" s="197" t="str">
        <f t="shared" si="132"/>
        <v/>
      </c>
      <c r="H4250" s="203"/>
      <c r="I4250" s="97"/>
      <c r="J4250" s="3" t="b">
        <f t="shared" si="133"/>
        <v>0</v>
      </c>
      <c r="K4250" s="1" t="b">
        <f>IF(AND(B4250&lt;&gt;"",COUNTIF(Buildings!B:B,B4250)=0),TRUE,FALSE)</f>
        <v>0</v>
      </c>
    </row>
    <row r="4251" spans="1:11" s="3" customFormat="1" ht="16.5" customHeight="1">
      <c r="A4251" s="96"/>
      <c r="B4251" s="194"/>
      <c r="C4251" s="195"/>
      <c r="D4251" s="195"/>
      <c r="E4251" s="195"/>
      <c r="F4251" s="196"/>
      <c r="G4251" s="197" t="str">
        <f t="shared" si="132"/>
        <v/>
      </c>
      <c r="H4251" s="203"/>
      <c r="I4251" s="97"/>
      <c r="J4251" s="3" t="b">
        <f t="shared" si="133"/>
        <v>0</v>
      </c>
      <c r="K4251" s="1" t="b">
        <f>IF(AND(B4251&lt;&gt;"",COUNTIF(Buildings!B:B,B4251)=0),TRUE,FALSE)</f>
        <v>0</v>
      </c>
    </row>
    <row r="4252" spans="1:11" s="3" customFormat="1" ht="16.5" customHeight="1">
      <c r="A4252" s="96"/>
      <c r="B4252" s="199"/>
      <c r="C4252" s="200"/>
      <c r="D4252" s="200"/>
      <c r="E4252" s="200"/>
      <c r="F4252" s="201"/>
      <c r="G4252" s="197" t="str">
        <f t="shared" si="132"/>
        <v/>
      </c>
      <c r="H4252" s="203"/>
      <c r="I4252" s="97"/>
      <c r="J4252" s="3" t="b">
        <f t="shared" si="133"/>
        <v>0</v>
      </c>
      <c r="K4252" s="1" t="b">
        <f>IF(AND(B4252&lt;&gt;"",COUNTIF(Buildings!B:B,B4252)=0),TRUE,FALSE)</f>
        <v>0</v>
      </c>
    </row>
    <row r="4253" spans="1:11" s="3" customFormat="1" ht="16.5" customHeight="1">
      <c r="A4253" s="96"/>
      <c r="B4253" s="194"/>
      <c r="C4253" s="195"/>
      <c r="D4253" s="195"/>
      <c r="E4253" s="195"/>
      <c r="F4253" s="196"/>
      <c r="G4253" s="197" t="str">
        <f t="shared" si="132"/>
        <v/>
      </c>
      <c r="H4253" s="203"/>
      <c r="I4253" s="97"/>
      <c r="J4253" s="3" t="b">
        <f t="shared" si="133"/>
        <v>0</v>
      </c>
      <c r="K4253" s="1" t="b">
        <f>IF(AND(B4253&lt;&gt;"",COUNTIF(Buildings!B:B,B4253)=0),TRUE,FALSE)</f>
        <v>0</v>
      </c>
    </row>
    <row r="4254" spans="1:11" s="3" customFormat="1" ht="16.5" customHeight="1">
      <c r="A4254" s="96"/>
      <c r="B4254" s="199"/>
      <c r="C4254" s="200"/>
      <c r="D4254" s="200"/>
      <c r="E4254" s="200"/>
      <c r="F4254" s="201"/>
      <c r="G4254" s="197" t="str">
        <f t="shared" si="132"/>
        <v/>
      </c>
      <c r="H4254" s="203"/>
      <c r="I4254" s="97"/>
      <c r="J4254" s="3" t="b">
        <f t="shared" si="133"/>
        <v>0</v>
      </c>
      <c r="K4254" s="1" t="b">
        <f>IF(AND(B4254&lt;&gt;"",COUNTIF(Buildings!B:B,B4254)=0),TRUE,FALSE)</f>
        <v>0</v>
      </c>
    </row>
    <row r="4255" spans="1:11" s="3" customFormat="1" ht="16.5" customHeight="1">
      <c r="A4255" s="96"/>
      <c r="B4255" s="194"/>
      <c r="C4255" s="195"/>
      <c r="D4255" s="195"/>
      <c r="E4255" s="195"/>
      <c r="F4255" s="196"/>
      <c r="G4255" s="197" t="str">
        <f t="shared" si="132"/>
        <v/>
      </c>
      <c r="H4255" s="203"/>
      <c r="I4255" s="97"/>
      <c r="J4255" s="3" t="b">
        <f t="shared" si="133"/>
        <v>0</v>
      </c>
      <c r="K4255" s="1" t="b">
        <f>IF(AND(B4255&lt;&gt;"",COUNTIF(Buildings!B:B,B4255)=0),TRUE,FALSE)</f>
        <v>0</v>
      </c>
    </row>
    <row r="4256" spans="1:11" s="3" customFormat="1" ht="16.5" customHeight="1">
      <c r="A4256" s="96"/>
      <c r="B4256" s="199"/>
      <c r="C4256" s="200"/>
      <c r="D4256" s="200"/>
      <c r="E4256" s="200"/>
      <c r="F4256" s="201"/>
      <c r="G4256" s="197" t="str">
        <f t="shared" si="132"/>
        <v/>
      </c>
      <c r="H4256" s="203"/>
      <c r="I4256" s="97"/>
      <c r="J4256" s="3" t="b">
        <f t="shared" si="133"/>
        <v>0</v>
      </c>
      <c r="K4256" s="1" t="b">
        <f>IF(AND(B4256&lt;&gt;"",COUNTIF(Buildings!B:B,B4256)=0),TRUE,FALSE)</f>
        <v>0</v>
      </c>
    </row>
    <row r="4257" spans="1:11" s="3" customFormat="1" ht="16.5" customHeight="1">
      <c r="A4257" s="96"/>
      <c r="B4257" s="194"/>
      <c r="C4257" s="195"/>
      <c r="D4257" s="195"/>
      <c r="E4257" s="195"/>
      <c r="F4257" s="196"/>
      <c r="G4257" s="197" t="str">
        <f t="shared" si="132"/>
        <v/>
      </c>
      <c r="H4257" s="203"/>
      <c r="I4257" s="97"/>
      <c r="J4257" s="3" t="b">
        <f t="shared" si="133"/>
        <v>0</v>
      </c>
      <c r="K4257" s="1" t="b">
        <f>IF(AND(B4257&lt;&gt;"",COUNTIF(Buildings!B:B,B4257)=0),TRUE,FALSE)</f>
        <v>0</v>
      </c>
    </row>
    <row r="4258" spans="1:11" s="3" customFormat="1" ht="16.5" customHeight="1">
      <c r="A4258" s="96"/>
      <c r="B4258" s="199"/>
      <c r="C4258" s="200"/>
      <c r="D4258" s="200"/>
      <c r="E4258" s="200"/>
      <c r="F4258" s="201"/>
      <c r="G4258" s="197" t="str">
        <f t="shared" si="132"/>
        <v/>
      </c>
      <c r="H4258" s="203"/>
      <c r="I4258" s="97"/>
      <c r="J4258" s="3" t="b">
        <f t="shared" si="133"/>
        <v>0</v>
      </c>
      <c r="K4258" s="1" t="b">
        <f>IF(AND(B4258&lt;&gt;"",COUNTIF(Buildings!B:B,B4258)=0),TRUE,FALSE)</f>
        <v>0</v>
      </c>
    </row>
    <row r="4259" spans="1:11" s="3" customFormat="1" ht="16.5" customHeight="1">
      <c r="A4259" s="96"/>
      <c r="B4259" s="194"/>
      <c r="C4259" s="195"/>
      <c r="D4259" s="195"/>
      <c r="E4259" s="195"/>
      <c r="F4259" s="196"/>
      <c r="G4259" s="197" t="str">
        <f t="shared" si="132"/>
        <v/>
      </c>
      <c r="H4259" s="203"/>
      <c r="I4259" s="97"/>
      <c r="J4259" s="3" t="b">
        <f t="shared" si="133"/>
        <v>0</v>
      </c>
      <c r="K4259" s="1" t="b">
        <f>IF(AND(B4259&lt;&gt;"",COUNTIF(Buildings!B:B,B4259)=0),TRUE,FALSE)</f>
        <v>0</v>
      </c>
    </row>
    <row r="4260" spans="1:11" s="3" customFormat="1" ht="16.5" customHeight="1">
      <c r="A4260" s="96"/>
      <c r="B4260" s="199"/>
      <c r="C4260" s="200"/>
      <c r="D4260" s="200"/>
      <c r="E4260" s="200"/>
      <c r="F4260" s="201"/>
      <c r="G4260" s="197" t="str">
        <f t="shared" si="132"/>
        <v/>
      </c>
      <c r="H4260" s="203"/>
      <c r="I4260" s="97"/>
      <c r="J4260" s="3" t="b">
        <f t="shared" si="133"/>
        <v>0</v>
      </c>
      <c r="K4260" s="1" t="b">
        <f>IF(AND(B4260&lt;&gt;"",COUNTIF(Buildings!B:B,B4260)=0),TRUE,FALSE)</f>
        <v>0</v>
      </c>
    </row>
    <row r="4261" spans="1:11" s="3" customFormat="1" ht="16.5" customHeight="1">
      <c r="A4261" s="96"/>
      <c r="B4261" s="194"/>
      <c r="C4261" s="195"/>
      <c r="D4261" s="195"/>
      <c r="E4261" s="195"/>
      <c r="F4261" s="196"/>
      <c r="G4261" s="197" t="str">
        <f t="shared" si="132"/>
        <v/>
      </c>
      <c r="H4261" s="203"/>
      <c r="I4261" s="97"/>
      <c r="J4261" s="3" t="b">
        <f t="shared" si="133"/>
        <v>0</v>
      </c>
      <c r="K4261" s="1" t="b">
        <f>IF(AND(B4261&lt;&gt;"",COUNTIF(Buildings!B:B,B4261)=0),TRUE,FALSE)</f>
        <v>0</v>
      </c>
    </row>
    <row r="4262" spans="1:11" s="3" customFormat="1" ht="16.5" customHeight="1">
      <c r="A4262" s="96"/>
      <c r="B4262" s="199"/>
      <c r="C4262" s="200"/>
      <c r="D4262" s="200"/>
      <c r="E4262" s="200"/>
      <c r="F4262" s="201"/>
      <c r="G4262" s="197" t="str">
        <f t="shared" si="132"/>
        <v/>
      </c>
      <c r="H4262" s="203"/>
      <c r="I4262" s="97"/>
      <c r="J4262" s="3" t="b">
        <f t="shared" si="133"/>
        <v>0</v>
      </c>
      <c r="K4262" s="1" t="b">
        <f>IF(AND(B4262&lt;&gt;"",COUNTIF(Buildings!B:B,B4262)=0),TRUE,FALSE)</f>
        <v>0</v>
      </c>
    </row>
    <row r="4263" spans="1:11" s="3" customFormat="1" ht="16.5" customHeight="1">
      <c r="A4263" s="96"/>
      <c r="B4263" s="194"/>
      <c r="C4263" s="195"/>
      <c r="D4263" s="195"/>
      <c r="E4263" s="195"/>
      <c r="F4263" s="196"/>
      <c r="G4263" s="197" t="str">
        <f t="shared" si="132"/>
        <v/>
      </c>
      <c r="H4263" s="203"/>
      <c r="I4263" s="97"/>
      <c r="J4263" s="3" t="b">
        <f t="shared" si="133"/>
        <v>0</v>
      </c>
      <c r="K4263" s="1" t="b">
        <f>IF(AND(B4263&lt;&gt;"",COUNTIF(Buildings!B:B,B4263)=0),TRUE,FALSE)</f>
        <v>0</v>
      </c>
    </row>
    <row r="4264" spans="1:11" s="3" customFormat="1" ht="16.5" customHeight="1">
      <c r="A4264" s="96"/>
      <c r="B4264" s="199"/>
      <c r="C4264" s="200"/>
      <c r="D4264" s="200"/>
      <c r="E4264" s="200"/>
      <c r="F4264" s="201"/>
      <c r="G4264" s="197" t="str">
        <f t="shared" si="132"/>
        <v/>
      </c>
      <c r="H4264" s="203"/>
      <c r="I4264" s="97"/>
      <c r="J4264" s="3" t="b">
        <f t="shared" si="133"/>
        <v>0</v>
      </c>
      <c r="K4264" s="1" t="b">
        <f>IF(AND(B4264&lt;&gt;"",COUNTIF(Buildings!B:B,B4264)=0),TRUE,FALSE)</f>
        <v>0</v>
      </c>
    </row>
    <row r="4265" spans="1:11" s="3" customFormat="1" ht="16.5" customHeight="1">
      <c r="A4265" s="96"/>
      <c r="B4265" s="194"/>
      <c r="C4265" s="195"/>
      <c r="D4265" s="195"/>
      <c r="E4265" s="195"/>
      <c r="F4265" s="196"/>
      <c r="G4265" s="197" t="str">
        <f t="shared" si="132"/>
        <v/>
      </c>
      <c r="H4265" s="203"/>
      <c r="I4265" s="97"/>
      <c r="J4265" s="3" t="b">
        <f t="shared" si="133"/>
        <v>0</v>
      </c>
      <c r="K4265" s="1" t="b">
        <f>IF(AND(B4265&lt;&gt;"",COUNTIF(Buildings!B:B,B4265)=0),TRUE,FALSE)</f>
        <v>0</v>
      </c>
    </row>
    <row r="4266" spans="1:11" s="3" customFormat="1" ht="16.5" customHeight="1">
      <c r="A4266" s="96"/>
      <c r="B4266" s="199"/>
      <c r="C4266" s="200"/>
      <c r="D4266" s="200"/>
      <c r="E4266" s="200"/>
      <c r="F4266" s="201"/>
      <c r="G4266" s="197" t="str">
        <f t="shared" si="132"/>
        <v/>
      </c>
      <c r="H4266" s="203"/>
      <c r="I4266" s="97"/>
      <c r="J4266" s="3" t="b">
        <f t="shared" si="133"/>
        <v>0</v>
      </c>
      <c r="K4266" s="1" t="b">
        <f>IF(AND(B4266&lt;&gt;"",COUNTIF(Buildings!B:B,B4266)=0),TRUE,FALSE)</f>
        <v>0</v>
      </c>
    </row>
    <row r="4267" spans="1:11" s="3" customFormat="1" ht="16.5" customHeight="1">
      <c r="A4267" s="96"/>
      <c r="B4267" s="194"/>
      <c r="C4267" s="195"/>
      <c r="D4267" s="195"/>
      <c r="E4267" s="195"/>
      <c r="F4267" s="196"/>
      <c r="G4267" s="197" t="str">
        <f t="shared" si="132"/>
        <v/>
      </c>
      <c r="H4267" s="203"/>
      <c r="I4267" s="97"/>
      <c r="J4267" s="3" t="b">
        <f t="shared" si="133"/>
        <v>0</v>
      </c>
      <c r="K4267" s="1" t="b">
        <f>IF(AND(B4267&lt;&gt;"",COUNTIF(Buildings!B:B,B4267)=0),TRUE,FALSE)</f>
        <v>0</v>
      </c>
    </row>
    <row r="4268" spans="1:11" s="3" customFormat="1" ht="16.5" customHeight="1">
      <c r="A4268" s="96"/>
      <c r="B4268" s="199"/>
      <c r="C4268" s="200"/>
      <c r="D4268" s="200"/>
      <c r="E4268" s="200"/>
      <c r="F4268" s="201"/>
      <c r="G4268" s="197" t="str">
        <f t="shared" si="132"/>
        <v/>
      </c>
      <c r="H4268" s="203"/>
      <c r="I4268" s="97"/>
      <c r="J4268" s="3" t="b">
        <f t="shared" si="133"/>
        <v>0</v>
      </c>
      <c r="K4268" s="1" t="b">
        <f>IF(AND(B4268&lt;&gt;"",COUNTIF(Buildings!B:B,B4268)=0),TRUE,FALSE)</f>
        <v>0</v>
      </c>
    </row>
    <row r="4269" spans="1:11" s="3" customFormat="1" ht="16.5" customHeight="1">
      <c r="A4269" s="96"/>
      <c r="B4269" s="194"/>
      <c r="C4269" s="195"/>
      <c r="D4269" s="195"/>
      <c r="E4269" s="195"/>
      <c r="F4269" s="196"/>
      <c r="G4269" s="197" t="str">
        <f t="shared" si="132"/>
        <v/>
      </c>
      <c r="H4269" s="203"/>
      <c r="I4269" s="97"/>
      <c r="J4269" s="3" t="b">
        <f t="shared" si="133"/>
        <v>0</v>
      </c>
      <c r="K4269" s="1" t="b">
        <f>IF(AND(B4269&lt;&gt;"",COUNTIF(Buildings!B:B,B4269)=0),TRUE,FALSE)</f>
        <v>0</v>
      </c>
    </row>
    <row r="4270" spans="1:11" s="3" customFormat="1" ht="16.5" customHeight="1">
      <c r="A4270" s="96"/>
      <c r="B4270" s="199"/>
      <c r="C4270" s="200"/>
      <c r="D4270" s="200"/>
      <c r="E4270" s="200"/>
      <c r="F4270" s="201"/>
      <c r="G4270" s="197" t="str">
        <f t="shared" si="132"/>
        <v/>
      </c>
      <c r="H4270" s="203"/>
      <c r="I4270" s="97"/>
      <c r="J4270" s="3" t="b">
        <f t="shared" si="133"/>
        <v>0</v>
      </c>
      <c r="K4270" s="1" t="b">
        <f>IF(AND(B4270&lt;&gt;"",COUNTIF(Buildings!B:B,B4270)=0),TRUE,FALSE)</f>
        <v>0</v>
      </c>
    </row>
    <row r="4271" spans="1:11" s="3" customFormat="1" ht="16.5" customHeight="1">
      <c r="A4271" s="96"/>
      <c r="B4271" s="194"/>
      <c r="C4271" s="195"/>
      <c r="D4271" s="195"/>
      <c r="E4271" s="195"/>
      <c r="F4271" s="196"/>
      <c r="G4271" s="197" t="str">
        <f t="shared" si="132"/>
        <v/>
      </c>
      <c r="H4271" s="203"/>
      <c r="I4271" s="97"/>
      <c r="J4271" s="3" t="b">
        <f t="shared" si="133"/>
        <v>0</v>
      </c>
      <c r="K4271" s="1" t="b">
        <f>IF(AND(B4271&lt;&gt;"",COUNTIF(Buildings!B:B,B4271)=0),TRUE,FALSE)</f>
        <v>0</v>
      </c>
    </row>
    <row r="4272" spans="1:11" s="3" customFormat="1" ht="16.5" customHeight="1">
      <c r="A4272" s="96"/>
      <c r="B4272" s="199"/>
      <c r="C4272" s="200"/>
      <c r="D4272" s="200"/>
      <c r="E4272" s="200"/>
      <c r="F4272" s="201"/>
      <c r="G4272" s="197" t="str">
        <f t="shared" si="132"/>
        <v/>
      </c>
      <c r="H4272" s="203"/>
      <c r="I4272" s="97"/>
      <c r="J4272" s="3" t="b">
        <f t="shared" si="133"/>
        <v>0</v>
      </c>
      <c r="K4272" s="1" t="b">
        <f>IF(AND(B4272&lt;&gt;"",COUNTIF(Buildings!B:B,B4272)=0),TRUE,FALSE)</f>
        <v>0</v>
      </c>
    </row>
    <row r="4273" spans="1:11" s="3" customFormat="1" ht="16.5" customHeight="1">
      <c r="A4273" s="96"/>
      <c r="B4273" s="194"/>
      <c r="C4273" s="195"/>
      <c r="D4273" s="195"/>
      <c r="E4273" s="195"/>
      <c r="F4273" s="196"/>
      <c r="G4273" s="197" t="str">
        <f t="shared" si="132"/>
        <v/>
      </c>
      <c r="H4273" s="203"/>
      <c r="I4273" s="97"/>
      <c r="J4273" s="3" t="b">
        <f t="shared" si="133"/>
        <v>0</v>
      </c>
      <c r="K4273" s="1" t="b">
        <f>IF(AND(B4273&lt;&gt;"",COUNTIF(Buildings!B:B,B4273)=0),TRUE,FALSE)</f>
        <v>0</v>
      </c>
    </row>
    <row r="4274" spans="1:11" s="3" customFormat="1" ht="16.5" customHeight="1">
      <c r="A4274" s="96"/>
      <c r="B4274" s="199"/>
      <c r="C4274" s="200"/>
      <c r="D4274" s="200"/>
      <c r="E4274" s="200"/>
      <c r="F4274" s="201"/>
      <c r="G4274" s="197" t="str">
        <f t="shared" si="132"/>
        <v/>
      </c>
      <c r="H4274" s="203"/>
      <c r="I4274" s="97"/>
      <c r="J4274" s="3" t="b">
        <f t="shared" si="133"/>
        <v>0</v>
      </c>
      <c r="K4274" s="1" t="b">
        <f>IF(AND(B4274&lt;&gt;"",COUNTIF(Buildings!B:B,B4274)=0),TRUE,FALSE)</f>
        <v>0</v>
      </c>
    </row>
    <row r="4275" spans="1:11" s="3" customFormat="1" ht="16.5" customHeight="1">
      <c r="A4275" s="96"/>
      <c r="B4275" s="194"/>
      <c r="C4275" s="195"/>
      <c r="D4275" s="195"/>
      <c r="E4275" s="195"/>
      <c r="F4275" s="196"/>
      <c r="G4275" s="197" t="str">
        <f t="shared" si="132"/>
        <v/>
      </c>
      <c r="H4275" s="203"/>
      <c r="I4275" s="97"/>
      <c r="J4275" s="3" t="b">
        <f t="shared" si="133"/>
        <v>0</v>
      </c>
      <c r="K4275" s="1" t="b">
        <f>IF(AND(B4275&lt;&gt;"",COUNTIF(Buildings!B:B,B4275)=0),TRUE,FALSE)</f>
        <v>0</v>
      </c>
    </row>
    <row r="4276" spans="1:11" s="3" customFormat="1" ht="16.5" customHeight="1">
      <c r="A4276" s="96"/>
      <c r="B4276" s="199"/>
      <c r="C4276" s="200"/>
      <c r="D4276" s="200"/>
      <c r="E4276" s="200"/>
      <c r="F4276" s="201"/>
      <c r="G4276" s="197" t="str">
        <f t="shared" si="132"/>
        <v/>
      </c>
      <c r="H4276" s="203"/>
      <c r="I4276" s="97"/>
      <c r="J4276" s="3" t="b">
        <f t="shared" si="133"/>
        <v>0</v>
      </c>
      <c r="K4276" s="1" t="b">
        <f>IF(AND(B4276&lt;&gt;"",COUNTIF(Buildings!B:B,B4276)=0),TRUE,FALSE)</f>
        <v>0</v>
      </c>
    </row>
    <row r="4277" spans="1:11" s="3" customFormat="1" ht="16.5" customHeight="1">
      <c r="A4277" s="96"/>
      <c r="B4277" s="194"/>
      <c r="C4277" s="195"/>
      <c r="D4277" s="195"/>
      <c r="E4277" s="195"/>
      <c r="F4277" s="196"/>
      <c r="G4277" s="197" t="str">
        <f t="shared" si="132"/>
        <v/>
      </c>
      <c r="H4277" s="203"/>
      <c r="I4277" s="97"/>
      <c r="J4277" s="3" t="b">
        <f t="shared" si="133"/>
        <v>0</v>
      </c>
      <c r="K4277" s="1" t="b">
        <f>IF(AND(B4277&lt;&gt;"",COUNTIF(Buildings!B:B,B4277)=0),TRUE,FALSE)</f>
        <v>0</v>
      </c>
    </row>
    <row r="4278" spans="1:11" s="3" customFormat="1" ht="16.5" customHeight="1">
      <c r="A4278" s="96"/>
      <c r="B4278" s="199"/>
      <c r="C4278" s="200"/>
      <c r="D4278" s="200"/>
      <c r="E4278" s="200"/>
      <c r="F4278" s="201"/>
      <c r="G4278" s="197" t="str">
        <f t="shared" si="132"/>
        <v/>
      </c>
      <c r="H4278" s="203"/>
      <c r="I4278" s="97"/>
      <c r="J4278" s="3" t="b">
        <f t="shared" si="133"/>
        <v>0</v>
      </c>
      <c r="K4278" s="1" t="b">
        <f>IF(AND(B4278&lt;&gt;"",COUNTIF(Buildings!B:B,B4278)=0),TRUE,FALSE)</f>
        <v>0</v>
      </c>
    </row>
    <row r="4279" spans="1:11" s="3" customFormat="1" ht="16.5" customHeight="1">
      <c r="A4279" s="96"/>
      <c r="B4279" s="194"/>
      <c r="C4279" s="195"/>
      <c r="D4279" s="195"/>
      <c r="E4279" s="195"/>
      <c r="F4279" s="196"/>
      <c r="G4279" s="197" t="str">
        <f t="shared" si="132"/>
        <v/>
      </c>
      <c r="H4279" s="203"/>
      <c r="I4279" s="97"/>
      <c r="J4279" s="3" t="b">
        <f t="shared" si="133"/>
        <v>0</v>
      </c>
      <c r="K4279" s="1" t="b">
        <f>IF(AND(B4279&lt;&gt;"",COUNTIF(Buildings!B:B,B4279)=0),TRUE,FALSE)</f>
        <v>0</v>
      </c>
    </row>
    <row r="4280" spans="1:11" s="3" customFormat="1" ht="16.5" customHeight="1">
      <c r="A4280" s="96"/>
      <c r="B4280" s="199"/>
      <c r="C4280" s="200"/>
      <c r="D4280" s="200"/>
      <c r="E4280" s="200"/>
      <c r="F4280" s="201"/>
      <c r="G4280" s="197" t="str">
        <f t="shared" si="132"/>
        <v/>
      </c>
      <c r="H4280" s="203"/>
      <c r="I4280" s="97"/>
      <c r="J4280" s="3" t="b">
        <f t="shared" si="133"/>
        <v>0</v>
      </c>
      <c r="K4280" s="1" t="b">
        <f>IF(AND(B4280&lt;&gt;"",COUNTIF(Buildings!B:B,B4280)=0),TRUE,FALSE)</f>
        <v>0</v>
      </c>
    </row>
    <row r="4281" spans="1:11" s="3" customFormat="1" ht="16.5" customHeight="1">
      <c r="A4281" s="96"/>
      <c r="B4281" s="194"/>
      <c r="C4281" s="195"/>
      <c r="D4281" s="195"/>
      <c r="E4281" s="195"/>
      <c r="F4281" s="196"/>
      <c r="G4281" s="197" t="str">
        <f t="shared" si="132"/>
        <v/>
      </c>
      <c r="H4281" s="203"/>
      <c r="I4281" s="97"/>
      <c r="J4281" s="3" t="b">
        <f t="shared" si="133"/>
        <v>0</v>
      </c>
      <c r="K4281" s="1" t="b">
        <f>IF(AND(B4281&lt;&gt;"",COUNTIF(Buildings!B:B,B4281)=0),TRUE,FALSE)</f>
        <v>0</v>
      </c>
    </row>
    <row r="4282" spans="1:11" s="3" customFormat="1" ht="16.5" customHeight="1">
      <c r="A4282" s="96"/>
      <c r="B4282" s="199"/>
      <c r="C4282" s="200"/>
      <c r="D4282" s="200"/>
      <c r="E4282" s="200"/>
      <c r="F4282" s="201"/>
      <c r="G4282" s="197" t="str">
        <f t="shared" si="132"/>
        <v/>
      </c>
      <c r="H4282" s="203"/>
      <c r="I4282" s="97"/>
      <c r="J4282" s="3" t="b">
        <f t="shared" si="133"/>
        <v>0</v>
      </c>
      <c r="K4282" s="1" t="b">
        <f>IF(AND(B4282&lt;&gt;"",COUNTIF(Buildings!B:B,B4282)=0),TRUE,FALSE)</f>
        <v>0</v>
      </c>
    </row>
    <row r="4283" spans="1:11" s="3" customFormat="1" ht="16.5" customHeight="1">
      <c r="A4283" s="96"/>
      <c r="B4283" s="194"/>
      <c r="C4283" s="195"/>
      <c r="D4283" s="195"/>
      <c r="E4283" s="195"/>
      <c r="F4283" s="196"/>
      <c r="G4283" s="197" t="str">
        <f t="shared" si="132"/>
        <v/>
      </c>
      <c r="H4283" s="203"/>
      <c r="I4283" s="97"/>
      <c r="J4283" s="3" t="b">
        <f t="shared" si="133"/>
        <v>0</v>
      </c>
      <c r="K4283" s="1" t="b">
        <f>IF(AND(B4283&lt;&gt;"",COUNTIF(Buildings!B:B,B4283)=0),TRUE,FALSE)</f>
        <v>0</v>
      </c>
    </row>
    <row r="4284" spans="1:11" s="3" customFormat="1" ht="16.5" customHeight="1">
      <c r="A4284" s="96"/>
      <c r="B4284" s="199"/>
      <c r="C4284" s="200"/>
      <c r="D4284" s="200"/>
      <c r="E4284" s="200"/>
      <c r="F4284" s="201"/>
      <c r="G4284" s="197" t="str">
        <f t="shared" si="132"/>
        <v/>
      </c>
      <c r="H4284" s="203"/>
      <c r="I4284" s="97"/>
      <c r="J4284" s="3" t="b">
        <f t="shared" si="133"/>
        <v>0</v>
      </c>
      <c r="K4284" s="1" t="b">
        <f>IF(AND(B4284&lt;&gt;"",COUNTIF(Buildings!B:B,B4284)=0),TRUE,FALSE)</f>
        <v>0</v>
      </c>
    </row>
    <row r="4285" spans="1:11" s="3" customFormat="1" ht="16.5" customHeight="1">
      <c r="A4285" s="96"/>
      <c r="B4285" s="194"/>
      <c r="C4285" s="195"/>
      <c r="D4285" s="195"/>
      <c r="E4285" s="195"/>
      <c r="F4285" s="196"/>
      <c r="G4285" s="197" t="str">
        <f t="shared" si="132"/>
        <v/>
      </c>
      <c r="H4285" s="203"/>
      <c r="I4285" s="97"/>
      <c r="J4285" s="3" t="b">
        <f t="shared" si="133"/>
        <v>0</v>
      </c>
      <c r="K4285" s="1" t="b">
        <f>IF(AND(B4285&lt;&gt;"",COUNTIF(Buildings!B:B,B4285)=0),TRUE,FALSE)</f>
        <v>0</v>
      </c>
    </row>
    <row r="4286" spans="1:11" s="3" customFormat="1" ht="16.5" customHeight="1">
      <c r="A4286" s="96"/>
      <c r="B4286" s="199"/>
      <c r="C4286" s="200"/>
      <c r="D4286" s="200"/>
      <c r="E4286" s="200"/>
      <c r="F4286" s="201"/>
      <c r="G4286" s="197" t="str">
        <f t="shared" si="132"/>
        <v/>
      </c>
      <c r="H4286" s="203"/>
      <c r="I4286" s="97"/>
      <c r="J4286" s="3" t="b">
        <f t="shared" si="133"/>
        <v>0</v>
      </c>
      <c r="K4286" s="1" t="b">
        <f>IF(AND(B4286&lt;&gt;"",COUNTIF(Buildings!B:B,B4286)=0),TRUE,FALSE)</f>
        <v>0</v>
      </c>
    </row>
    <row r="4287" spans="1:11" s="3" customFormat="1" ht="16.5" customHeight="1">
      <c r="A4287" s="96"/>
      <c r="B4287" s="194"/>
      <c r="C4287" s="195"/>
      <c r="D4287" s="195"/>
      <c r="E4287" s="195"/>
      <c r="F4287" s="196"/>
      <c r="G4287" s="197" t="str">
        <f t="shared" si="132"/>
        <v/>
      </c>
      <c r="H4287" s="203"/>
      <c r="I4287" s="97"/>
      <c r="J4287" s="3" t="b">
        <f t="shared" si="133"/>
        <v>0</v>
      </c>
      <c r="K4287" s="1" t="b">
        <f>IF(AND(B4287&lt;&gt;"",COUNTIF(Buildings!B:B,B4287)=0),TRUE,FALSE)</f>
        <v>0</v>
      </c>
    </row>
    <row r="4288" spans="1:11" s="3" customFormat="1" ht="16.5" customHeight="1">
      <c r="A4288" s="96"/>
      <c r="B4288" s="199"/>
      <c r="C4288" s="200"/>
      <c r="D4288" s="200"/>
      <c r="E4288" s="200"/>
      <c r="F4288" s="201"/>
      <c r="G4288" s="197" t="str">
        <f t="shared" si="132"/>
        <v/>
      </c>
      <c r="H4288" s="203"/>
      <c r="I4288" s="97"/>
      <c r="J4288" s="3" t="b">
        <f t="shared" si="133"/>
        <v>0</v>
      </c>
      <c r="K4288" s="1" t="b">
        <f>IF(AND(B4288&lt;&gt;"",COUNTIF(Buildings!B:B,B4288)=0),TRUE,FALSE)</f>
        <v>0</v>
      </c>
    </row>
    <row r="4289" spans="1:11" s="3" customFormat="1" ht="16.5" customHeight="1">
      <c r="A4289" s="96"/>
      <c r="B4289" s="194"/>
      <c r="C4289" s="195"/>
      <c r="D4289" s="195"/>
      <c r="E4289" s="195"/>
      <c r="F4289" s="196"/>
      <c r="G4289" s="197" t="str">
        <f t="shared" si="132"/>
        <v/>
      </c>
      <c r="H4289" s="203"/>
      <c r="I4289" s="97"/>
      <c r="J4289" s="3" t="b">
        <f t="shared" si="133"/>
        <v>0</v>
      </c>
      <c r="K4289" s="1" t="b">
        <f>IF(AND(B4289&lt;&gt;"",COUNTIF(Buildings!B:B,B4289)=0),TRUE,FALSE)</f>
        <v>0</v>
      </c>
    </row>
    <row r="4290" spans="1:11" s="3" customFormat="1" ht="16.5" customHeight="1">
      <c r="A4290" s="96"/>
      <c r="B4290" s="199"/>
      <c r="C4290" s="200"/>
      <c r="D4290" s="200"/>
      <c r="E4290" s="200"/>
      <c r="F4290" s="201"/>
      <c r="G4290" s="197" t="str">
        <f t="shared" si="132"/>
        <v/>
      </c>
      <c r="H4290" s="203"/>
      <c r="I4290" s="97"/>
      <c r="J4290" s="3" t="b">
        <f t="shared" si="133"/>
        <v>0</v>
      </c>
      <c r="K4290" s="1" t="b">
        <f>IF(AND(B4290&lt;&gt;"",COUNTIF(Buildings!B:B,B4290)=0),TRUE,FALSE)</f>
        <v>0</v>
      </c>
    </row>
    <row r="4291" spans="1:11" s="3" customFormat="1" ht="16.5" customHeight="1">
      <c r="A4291" s="96"/>
      <c r="B4291" s="194"/>
      <c r="C4291" s="195"/>
      <c r="D4291" s="195"/>
      <c r="E4291" s="195"/>
      <c r="F4291" s="196"/>
      <c r="G4291" s="197" t="str">
        <f t="shared" si="132"/>
        <v/>
      </c>
      <c r="H4291" s="203"/>
      <c r="I4291" s="97"/>
      <c r="J4291" s="3" t="b">
        <f t="shared" si="133"/>
        <v>0</v>
      </c>
      <c r="K4291" s="1" t="b">
        <f>IF(AND(B4291&lt;&gt;"",COUNTIF(Buildings!B:B,B4291)=0),TRUE,FALSE)</f>
        <v>0</v>
      </c>
    </row>
    <row r="4292" spans="1:11" s="3" customFormat="1" ht="16.5" customHeight="1">
      <c r="A4292" s="96"/>
      <c r="B4292" s="199"/>
      <c r="C4292" s="200"/>
      <c r="D4292" s="200"/>
      <c r="E4292" s="200"/>
      <c r="F4292" s="201"/>
      <c r="G4292" s="197" t="str">
        <f t="shared" ref="G4292:G4355" si="134">IF(F4292="","",F4292)</f>
        <v/>
      </c>
      <c r="H4292" s="203"/>
      <c r="I4292" s="97"/>
      <c r="J4292" s="3" t="b">
        <f t="shared" ref="J4292:J4355" si="135">IF(F4292=G4292,FALSE,TRUE)</f>
        <v>0</v>
      </c>
      <c r="K4292" s="1" t="b">
        <f>IF(AND(B4292&lt;&gt;"",COUNTIF(Buildings!B:B,B4292)=0),TRUE,FALSE)</f>
        <v>0</v>
      </c>
    </row>
    <row r="4293" spans="1:11" s="3" customFormat="1" ht="16.5" customHeight="1">
      <c r="A4293" s="96"/>
      <c r="B4293" s="194"/>
      <c r="C4293" s="195"/>
      <c r="D4293" s="195"/>
      <c r="E4293" s="195"/>
      <c r="F4293" s="196"/>
      <c r="G4293" s="197" t="str">
        <f t="shared" si="134"/>
        <v/>
      </c>
      <c r="H4293" s="203"/>
      <c r="I4293" s="97"/>
      <c r="J4293" s="3" t="b">
        <f t="shared" si="135"/>
        <v>0</v>
      </c>
      <c r="K4293" s="1" t="b">
        <f>IF(AND(B4293&lt;&gt;"",COUNTIF(Buildings!B:B,B4293)=0),TRUE,FALSE)</f>
        <v>0</v>
      </c>
    </row>
    <row r="4294" spans="1:11" s="3" customFormat="1" ht="16.5" customHeight="1">
      <c r="A4294" s="96"/>
      <c r="B4294" s="199"/>
      <c r="C4294" s="200"/>
      <c r="D4294" s="200"/>
      <c r="E4294" s="200"/>
      <c r="F4294" s="201"/>
      <c r="G4294" s="197" t="str">
        <f t="shared" si="134"/>
        <v/>
      </c>
      <c r="H4294" s="203"/>
      <c r="I4294" s="97"/>
      <c r="J4294" s="3" t="b">
        <f t="shared" si="135"/>
        <v>0</v>
      </c>
      <c r="K4294" s="1" t="b">
        <f>IF(AND(B4294&lt;&gt;"",COUNTIF(Buildings!B:B,B4294)=0),TRUE,FALSE)</f>
        <v>0</v>
      </c>
    </row>
    <row r="4295" spans="1:11" s="3" customFormat="1" ht="16.5" customHeight="1">
      <c r="A4295" s="96"/>
      <c r="B4295" s="194"/>
      <c r="C4295" s="195"/>
      <c r="D4295" s="195"/>
      <c r="E4295" s="195"/>
      <c r="F4295" s="196"/>
      <c r="G4295" s="197" t="str">
        <f t="shared" si="134"/>
        <v/>
      </c>
      <c r="H4295" s="203"/>
      <c r="I4295" s="97"/>
      <c r="J4295" s="3" t="b">
        <f t="shared" si="135"/>
        <v>0</v>
      </c>
      <c r="K4295" s="1" t="b">
        <f>IF(AND(B4295&lt;&gt;"",COUNTIF(Buildings!B:B,B4295)=0),TRUE,FALSE)</f>
        <v>0</v>
      </c>
    </row>
    <row r="4296" spans="1:11" s="3" customFormat="1" ht="16.5" customHeight="1">
      <c r="A4296" s="96"/>
      <c r="B4296" s="199"/>
      <c r="C4296" s="200"/>
      <c r="D4296" s="200"/>
      <c r="E4296" s="200"/>
      <c r="F4296" s="201"/>
      <c r="G4296" s="197" t="str">
        <f t="shared" si="134"/>
        <v/>
      </c>
      <c r="H4296" s="203"/>
      <c r="I4296" s="97"/>
      <c r="J4296" s="3" t="b">
        <f t="shared" si="135"/>
        <v>0</v>
      </c>
      <c r="K4296" s="1" t="b">
        <f>IF(AND(B4296&lt;&gt;"",COUNTIF(Buildings!B:B,B4296)=0),TRUE,FALSE)</f>
        <v>0</v>
      </c>
    </row>
    <row r="4297" spans="1:11" s="3" customFormat="1" ht="16.5" customHeight="1">
      <c r="A4297" s="96"/>
      <c r="B4297" s="194"/>
      <c r="C4297" s="195"/>
      <c r="D4297" s="195"/>
      <c r="E4297" s="195"/>
      <c r="F4297" s="196"/>
      <c r="G4297" s="197" t="str">
        <f t="shared" si="134"/>
        <v/>
      </c>
      <c r="H4297" s="203"/>
      <c r="I4297" s="97"/>
      <c r="J4297" s="3" t="b">
        <f t="shared" si="135"/>
        <v>0</v>
      </c>
      <c r="K4297" s="1" t="b">
        <f>IF(AND(B4297&lt;&gt;"",COUNTIF(Buildings!B:B,B4297)=0),TRUE,FALSE)</f>
        <v>0</v>
      </c>
    </row>
    <row r="4298" spans="1:11" s="3" customFormat="1" ht="16.5" customHeight="1">
      <c r="A4298" s="96"/>
      <c r="B4298" s="199"/>
      <c r="C4298" s="200"/>
      <c r="D4298" s="200"/>
      <c r="E4298" s="200"/>
      <c r="F4298" s="201"/>
      <c r="G4298" s="197" t="str">
        <f t="shared" si="134"/>
        <v/>
      </c>
      <c r="H4298" s="203"/>
      <c r="I4298" s="97"/>
      <c r="J4298" s="3" t="b">
        <f t="shared" si="135"/>
        <v>0</v>
      </c>
      <c r="K4298" s="1" t="b">
        <f>IF(AND(B4298&lt;&gt;"",COUNTIF(Buildings!B:B,B4298)=0),TRUE,FALSE)</f>
        <v>0</v>
      </c>
    </row>
    <row r="4299" spans="1:11" s="3" customFormat="1" ht="16.5" customHeight="1">
      <c r="A4299" s="96"/>
      <c r="B4299" s="194"/>
      <c r="C4299" s="195"/>
      <c r="D4299" s="195"/>
      <c r="E4299" s="195"/>
      <c r="F4299" s="196"/>
      <c r="G4299" s="197" t="str">
        <f t="shared" si="134"/>
        <v/>
      </c>
      <c r="H4299" s="203"/>
      <c r="I4299" s="97"/>
      <c r="J4299" s="3" t="b">
        <f t="shared" si="135"/>
        <v>0</v>
      </c>
      <c r="K4299" s="1" t="b">
        <f>IF(AND(B4299&lt;&gt;"",COUNTIF(Buildings!B:B,B4299)=0),TRUE,FALSE)</f>
        <v>0</v>
      </c>
    </row>
    <row r="4300" spans="1:11" s="3" customFormat="1" ht="16.5" customHeight="1">
      <c r="A4300" s="96"/>
      <c r="B4300" s="199"/>
      <c r="C4300" s="200"/>
      <c r="D4300" s="200"/>
      <c r="E4300" s="200"/>
      <c r="F4300" s="201"/>
      <c r="G4300" s="197" t="str">
        <f t="shared" si="134"/>
        <v/>
      </c>
      <c r="H4300" s="203"/>
      <c r="I4300" s="97"/>
      <c r="J4300" s="3" t="b">
        <f t="shared" si="135"/>
        <v>0</v>
      </c>
      <c r="K4300" s="1" t="b">
        <f>IF(AND(B4300&lt;&gt;"",COUNTIF(Buildings!B:B,B4300)=0),TRUE,FALSE)</f>
        <v>0</v>
      </c>
    </row>
    <row r="4301" spans="1:11" s="3" customFormat="1" ht="16.5" customHeight="1">
      <c r="A4301" s="96"/>
      <c r="B4301" s="194"/>
      <c r="C4301" s="195"/>
      <c r="D4301" s="195"/>
      <c r="E4301" s="195"/>
      <c r="F4301" s="196"/>
      <c r="G4301" s="197" t="str">
        <f t="shared" si="134"/>
        <v/>
      </c>
      <c r="H4301" s="203"/>
      <c r="I4301" s="97"/>
      <c r="J4301" s="3" t="b">
        <f t="shared" si="135"/>
        <v>0</v>
      </c>
      <c r="K4301" s="1" t="b">
        <f>IF(AND(B4301&lt;&gt;"",COUNTIF(Buildings!B:B,B4301)=0),TRUE,FALSE)</f>
        <v>0</v>
      </c>
    </row>
    <row r="4302" spans="1:11" s="3" customFormat="1" ht="16.5" customHeight="1">
      <c r="A4302" s="96"/>
      <c r="B4302" s="199"/>
      <c r="C4302" s="200"/>
      <c r="D4302" s="200"/>
      <c r="E4302" s="200"/>
      <c r="F4302" s="201"/>
      <c r="G4302" s="197" t="str">
        <f t="shared" si="134"/>
        <v/>
      </c>
      <c r="H4302" s="203"/>
      <c r="I4302" s="97"/>
      <c r="J4302" s="3" t="b">
        <f t="shared" si="135"/>
        <v>0</v>
      </c>
      <c r="K4302" s="1" t="b">
        <f>IF(AND(B4302&lt;&gt;"",COUNTIF(Buildings!B:B,B4302)=0),TRUE,FALSE)</f>
        <v>0</v>
      </c>
    </row>
    <row r="4303" spans="1:11" s="3" customFormat="1" ht="16.5" customHeight="1">
      <c r="A4303" s="96"/>
      <c r="B4303" s="194"/>
      <c r="C4303" s="195"/>
      <c r="D4303" s="195"/>
      <c r="E4303" s="195"/>
      <c r="F4303" s="196"/>
      <c r="G4303" s="197" t="str">
        <f t="shared" si="134"/>
        <v/>
      </c>
      <c r="H4303" s="203"/>
      <c r="I4303" s="97"/>
      <c r="J4303" s="3" t="b">
        <f t="shared" si="135"/>
        <v>0</v>
      </c>
      <c r="K4303" s="1" t="b">
        <f>IF(AND(B4303&lt;&gt;"",COUNTIF(Buildings!B:B,B4303)=0),TRUE,FALSE)</f>
        <v>0</v>
      </c>
    </row>
    <row r="4304" spans="1:11" s="3" customFormat="1" ht="16.5" customHeight="1">
      <c r="A4304" s="96"/>
      <c r="B4304" s="199"/>
      <c r="C4304" s="200"/>
      <c r="D4304" s="200"/>
      <c r="E4304" s="200"/>
      <c r="F4304" s="201"/>
      <c r="G4304" s="197" t="str">
        <f t="shared" si="134"/>
        <v/>
      </c>
      <c r="H4304" s="203"/>
      <c r="I4304" s="97"/>
      <c r="J4304" s="3" t="b">
        <f t="shared" si="135"/>
        <v>0</v>
      </c>
      <c r="K4304" s="1" t="b">
        <f>IF(AND(B4304&lt;&gt;"",COUNTIF(Buildings!B:B,B4304)=0),TRUE,FALSE)</f>
        <v>0</v>
      </c>
    </row>
    <row r="4305" spans="1:11" s="3" customFormat="1" ht="16.5" customHeight="1">
      <c r="A4305" s="96"/>
      <c r="B4305" s="194"/>
      <c r="C4305" s="195"/>
      <c r="D4305" s="195"/>
      <c r="E4305" s="195"/>
      <c r="F4305" s="196"/>
      <c r="G4305" s="197" t="str">
        <f t="shared" si="134"/>
        <v/>
      </c>
      <c r="H4305" s="203"/>
      <c r="I4305" s="97"/>
      <c r="J4305" s="3" t="b">
        <f t="shared" si="135"/>
        <v>0</v>
      </c>
      <c r="K4305" s="1" t="b">
        <f>IF(AND(B4305&lt;&gt;"",COUNTIF(Buildings!B:B,B4305)=0),TRUE,FALSE)</f>
        <v>0</v>
      </c>
    </row>
    <row r="4306" spans="1:11" s="3" customFormat="1" ht="16.5" customHeight="1">
      <c r="A4306" s="96"/>
      <c r="B4306" s="199"/>
      <c r="C4306" s="200"/>
      <c r="D4306" s="200"/>
      <c r="E4306" s="200"/>
      <c r="F4306" s="201"/>
      <c r="G4306" s="197" t="str">
        <f t="shared" si="134"/>
        <v/>
      </c>
      <c r="H4306" s="203"/>
      <c r="I4306" s="97"/>
      <c r="J4306" s="3" t="b">
        <f t="shared" si="135"/>
        <v>0</v>
      </c>
      <c r="K4306" s="1" t="b">
        <f>IF(AND(B4306&lt;&gt;"",COUNTIF(Buildings!B:B,B4306)=0),TRUE,FALSE)</f>
        <v>0</v>
      </c>
    </row>
    <row r="4307" spans="1:11" s="3" customFormat="1" ht="16.5" customHeight="1">
      <c r="A4307" s="96"/>
      <c r="B4307" s="194"/>
      <c r="C4307" s="195"/>
      <c r="D4307" s="195"/>
      <c r="E4307" s="195"/>
      <c r="F4307" s="196"/>
      <c r="G4307" s="197" t="str">
        <f t="shared" si="134"/>
        <v/>
      </c>
      <c r="H4307" s="203"/>
      <c r="I4307" s="97"/>
      <c r="J4307" s="3" t="b">
        <f t="shared" si="135"/>
        <v>0</v>
      </c>
      <c r="K4307" s="1" t="b">
        <f>IF(AND(B4307&lt;&gt;"",COUNTIF(Buildings!B:B,B4307)=0),TRUE,FALSE)</f>
        <v>0</v>
      </c>
    </row>
    <row r="4308" spans="1:11" s="3" customFormat="1" ht="16.5" customHeight="1">
      <c r="A4308" s="96"/>
      <c r="B4308" s="199"/>
      <c r="C4308" s="200"/>
      <c r="D4308" s="200"/>
      <c r="E4308" s="200"/>
      <c r="F4308" s="201"/>
      <c r="G4308" s="197" t="str">
        <f t="shared" si="134"/>
        <v/>
      </c>
      <c r="H4308" s="203"/>
      <c r="I4308" s="97"/>
      <c r="J4308" s="3" t="b">
        <f t="shared" si="135"/>
        <v>0</v>
      </c>
      <c r="K4308" s="1" t="b">
        <f>IF(AND(B4308&lt;&gt;"",COUNTIF(Buildings!B:B,B4308)=0),TRUE,FALSE)</f>
        <v>0</v>
      </c>
    </row>
    <row r="4309" spans="1:11" s="3" customFormat="1" ht="16.5" customHeight="1">
      <c r="A4309" s="96"/>
      <c r="B4309" s="194"/>
      <c r="C4309" s="195"/>
      <c r="D4309" s="195"/>
      <c r="E4309" s="195"/>
      <c r="F4309" s="196"/>
      <c r="G4309" s="197" t="str">
        <f t="shared" si="134"/>
        <v/>
      </c>
      <c r="H4309" s="203"/>
      <c r="I4309" s="97"/>
      <c r="J4309" s="3" t="b">
        <f t="shared" si="135"/>
        <v>0</v>
      </c>
      <c r="K4309" s="1" t="b">
        <f>IF(AND(B4309&lt;&gt;"",COUNTIF(Buildings!B:B,B4309)=0),TRUE,FALSE)</f>
        <v>0</v>
      </c>
    </row>
    <row r="4310" spans="1:11" s="3" customFormat="1" ht="16.5" customHeight="1">
      <c r="A4310" s="96"/>
      <c r="B4310" s="199"/>
      <c r="C4310" s="200"/>
      <c r="D4310" s="200"/>
      <c r="E4310" s="200"/>
      <c r="F4310" s="201"/>
      <c r="G4310" s="197" t="str">
        <f t="shared" si="134"/>
        <v/>
      </c>
      <c r="H4310" s="203"/>
      <c r="I4310" s="97"/>
      <c r="J4310" s="3" t="b">
        <f t="shared" si="135"/>
        <v>0</v>
      </c>
      <c r="K4310" s="1" t="b">
        <f>IF(AND(B4310&lt;&gt;"",COUNTIF(Buildings!B:B,B4310)=0),TRUE,FALSE)</f>
        <v>0</v>
      </c>
    </row>
    <row r="4311" spans="1:11" s="3" customFormat="1" ht="16.5" customHeight="1">
      <c r="A4311" s="96"/>
      <c r="B4311" s="194"/>
      <c r="C4311" s="195"/>
      <c r="D4311" s="195"/>
      <c r="E4311" s="195"/>
      <c r="F4311" s="196"/>
      <c r="G4311" s="197" t="str">
        <f t="shared" si="134"/>
        <v/>
      </c>
      <c r="H4311" s="203"/>
      <c r="I4311" s="97"/>
      <c r="J4311" s="3" t="b">
        <f t="shared" si="135"/>
        <v>0</v>
      </c>
      <c r="K4311" s="1" t="b">
        <f>IF(AND(B4311&lt;&gt;"",COUNTIF(Buildings!B:B,B4311)=0),TRUE,FALSE)</f>
        <v>0</v>
      </c>
    </row>
    <row r="4312" spans="1:11" s="3" customFormat="1" ht="16.5" customHeight="1">
      <c r="A4312" s="96"/>
      <c r="B4312" s="199"/>
      <c r="C4312" s="200"/>
      <c r="D4312" s="200"/>
      <c r="E4312" s="200"/>
      <c r="F4312" s="201"/>
      <c r="G4312" s="197" t="str">
        <f t="shared" si="134"/>
        <v/>
      </c>
      <c r="H4312" s="203"/>
      <c r="I4312" s="97"/>
      <c r="J4312" s="3" t="b">
        <f t="shared" si="135"/>
        <v>0</v>
      </c>
      <c r="K4312" s="1" t="b">
        <f>IF(AND(B4312&lt;&gt;"",COUNTIF(Buildings!B:B,B4312)=0),TRUE,FALSE)</f>
        <v>0</v>
      </c>
    </row>
    <row r="4313" spans="1:11" s="3" customFormat="1" ht="16.5" customHeight="1">
      <c r="A4313" s="96"/>
      <c r="B4313" s="194"/>
      <c r="C4313" s="195"/>
      <c r="D4313" s="195"/>
      <c r="E4313" s="195"/>
      <c r="F4313" s="196"/>
      <c r="G4313" s="197" t="str">
        <f t="shared" si="134"/>
        <v/>
      </c>
      <c r="H4313" s="203"/>
      <c r="I4313" s="97"/>
      <c r="J4313" s="3" t="b">
        <f t="shared" si="135"/>
        <v>0</v>
      </c>
      <c r="K4313" s="1" t="b">
        <f>IF(AND(B4313&lt;&gt;"",COUNTIF(Buildings!B:B,B4313)=0),TRUE,FALSE)</f>
        <v>0</v>
      </c>
    </row>
    <row r="4314" spans="1:11" s="3" customFormat="1" ht="16.5" customHeight="1">
      <c r="A4314" s="96"/>
      <c r="B4314" s="199"/>
      <c r="C4314" s="200"/>
      <c r="D4314" s="200"/>
      <c r="E4314" s="200"/>
      <c r="F4314" s="201"/>
      <c r="G4314" s="197" t="str">
        <f t="shared" si="134"/>
        <v/>
      </c>
      <c r="H4314" s="203"/>
      <c r="I4314" s="97"/>
      <c r="J4314" s="3" t="b">
        <f t="shared" si="135"/>
        <v>0</v>
      </c>
      <c r="K4314" s="1" t="b">
        <f>IF(AND(B4314&lt;&gt;"",COUNTIF(Buildings!B:B,B4314)=0),TRUE,FALSE)</f>
        <v>0</v>
      </c>
    </row>
    <row r="4315" spans="1:11" s="3" customFormat="1" ht="16.5" customHeight="1">
      <c r="A4315" s="96"/>
      <c r="B4315" s="194"/>
      <c r="C4315" s="195"/>
      <c r="D4315" s="195"/>
      <c r="E4315" s="195"/>
      <c r="F4315" s="196"/>
      <c r="G4315" s="197" t="str">
        <f t="shared" si="134"/>
        <v/>
      </c>
      <c r="H4315" s="203"/>
      <c r="I4315" s="97"/>
      <c r="J4315" s="3" t="b">
        <f t="shared" si="135"/>
        <v>0</v>
      </c>
      <c r="K4315" s="1" t="b">
        <f>IF(AND(B4315&lt;&gt;"",COUNTIF(Buildings!B:B,B4315)=0),TRUE,FALSE)</f>
        <v>0</v>
      </c>
    </row>
    <row r="4316" spans="1:11" s="3" customFormat="1" ht="16.5" customHeight="1">
      <c r="A4316" s="96"/>
      <c r="B4316" s="199"/>
      <c r="C4316" s="200"/>
      <c r="D4316" s="200"/>
      <c r="E4316" s="200"/>
      <c r="F4316" s="201"/>
      <c r="G4316" s="197" t="str">
        <f t="shared" si="134"/>
        <v/>
      </c>
      <c r="H4316" s="203"/>
      <c r="I4316" s="97"/>
      <c r="J4316" s="3" t="b">
        <f t="shared" si="135"/>
        <v>0</v>
      </c>
      <c r="K4316" s="1" t="b">
        <f>IF(AND(B4316&lt;&gt;"",COUNTIF(Buildings!B:B,B4316)=0),TRUE,FALSE)</f>
        <v>0</v>
      </c>
    </row>
    <row r="4317" spans="1:11" s="3" customFormat="1" ht="16.5" customHeight="1">
      <c r="A4317" s="96"/>
      <c r="B4317" s="194"/>
      <c r="C4317" s="195"/>
      <c r="D4317" s="195"/>
      <c r="E4317" s="195"/>
      <c r="F4317" s="196"/>
      <c r="G4317" s="197" t="str">
        <f t="shared" si="134"/>
        <v/>
      </c>
      <c r="H4317" s="203"/>
      <c r="I4317" s="97"/>
      <c r="J4317" s="3" t="b">
        <f t="shared" si="135"/>
        <v>0</v>
      </c>
      <c r="K4317" s="1" t="b">
        <f>IF(AND(B4317&lt;&gt;"",COUNTIF(Buildings!B:B,B4317)=0),TRUE,FALSE)</f>
        <v>0</v>
      </c>
    </row>
    <row r="4318" spans="1:11" s="3" customFormat="1" ht="16.5" customHeight="1">
      <c r="A4318" s="96"/>
      <c r="B4318" s="199"/>
      <c r="C4318" s="200"/>
      <c r="D4318" s="200"/>
      <c r="E4318" s="200"/>
      <c r="F4318" s="201"/>
      <c r="G4318" s="197" t="str">
        <f t="shared" si="134"/>
        <v/>
      </c>
      <c r="H4318" s="203"/>
      <c r="I4318" s="97"/>
      <c r="J4318" s="3" t="b">
        <f t="shared" si="135"/>
        <v>0</v>
      </c>
      <c r="K4318" s="1" t="b">
        <f>IF(AND(B4318&lt;&gt;"",COUNTIF(Buildings!B:B,B4318)=0),TRUE,FALSE)</f>
        <v>0</v>
      </c>
    </row>
    <row r="4319" spans="1:11" s="3" customFormat="1" ht="16.5" customHeight="1">
      <c r="A4319" s="96"/>
      <c r="B4319" s="194"/>
      <c r="C4319" s="195"/>
      <c r="D4319" s="195"/>
      <c r="E4319" s="195"/>
      <c r="F4319" s="196"/>
      <c r="G4319" s="197" t="str">
        <f t="shared" si="134"/>
        <v/>
      </c>
      <c r="H4319" s="203"/>
      <c r="I4319" s="97"/>
      <c r="J4319" s="3" t="b">
        <f t="shared" si="135"/>
        <v>0</v>
      </c>
      <c r="K4319" s="1" t="b">
        <f>IF(AND(B4319&lt;&gt;"",COUNTIF(Buildings!B:B,B4319)=0),TRUE,FALSE)</f>
        <v>0</v>
      </c>
    </row>
    <row r="4320" spans="1:11" s="3" customFormat="1" ht="16.5" customHeight="1">
      <c r="A4320" s="96"/>
      <c r="B4320" s="199"/>
      <c r="C4320" s="200"/>
      <c r="D4320" s="200"/>
      <c r="E4320" s="200"/>
      <c r="F4320" s="201"/>
      <c r="G4320" s="197" t="str">
        <f t="shared" si="134"/>
        <v/>
      </c>
      <c r="H4320" s="203"/>
      <c r="I4320" s="97"/>
      <c r="J4320" s="3" t="b">
        <f t="shared" si="135"/>
        <v>0</v>
      </c>
      <c r="K4320" s="1" t="b">
        <f>IF(AND(B4320&lt;&gt;"",COUNTIF(Buildings!B:B,B4320)=0),TRUE,FALSE)</f>
        <v>0</v>
      </c>
    </row>
    <row r="4321" spans="1:11" s="3" customFormat="1" ht="16.5" customHeight="1">
      <c r="A4321" s="96"/>
      <c r="B4321" s="194"/>
      <c r="C4321" s="195"/>
      <c r="D4321" s="195"/>
      <c r="E4321" s="195"/>
      <c r="F4321" s="196"/>
      <c r="G4321" s="197" t="str">
        <f t="shared" si="134"/>
        <v/>
      </c>
      <c r="H4321" s="203"/>
      <c r="I4321" s="97"/>
      <c r="J4321" s="3" t="b">
        <f t="shared" si="135"/>
        <v>0</v>
      </c>
      <c r="K4321" s="1" t="b">
        <f>IF(AND(B4321&lt;&gt;"",COUNTIF(Buildings!B:B,B4321)=0),TRUE,FALSE)</f>
        <v>0</v>
      </c>
    </row>
    <row r="4322" spans="1:11" s="3" customFormat="1" ht="16.5" customHeight="1">
      <c r="A4322" s="96"/>
      <c r="B4322" s="199"/>
      <c r="C4322" s="200"/>
      <c r="D4322" s="200"/>
      <c r="E4322" s="200"/>
      <c r="F4322" s="201"/>
      <c r="G4322" s="197" t="str">
        <f t="shared" si="134"/>
        <v/>
      </c>
      <c r="H4322" s="203"/>
      <c r="I4322" s="97"/>
      <c r="J4322" s="3" t="b">
        <f t="shared" si="135"/>
        <v>0</v>
      </c>
      <c r="K4322" s="1" t="b">
        <f>IF(AND(B4322&lt;&gt;"",COUNTIF(Buildings!B:B,B4322)=0),TRUE,FALSE)</f>
        <v>0</v>
      </c>
    </row>
    <row r="4323" spans="1:11" s="3" customFormat="1" ht="16.5" customHeight="1">
      <c r="A4323" s="96"/>
      <c r="B4323" s="194"/>
      <c r="C4323" s="195"/>
      <c r="D4323" s="195"/>
      <c r="E4323" s="195"/>
      <c r="F4323" s="196"/>
      <c r="G4323" s="197" t="str">
        <f t="shared" si="134"/>
        <v/>
      </c>
      <c r="H4323" s="203"/>
      <c r="I4323" s="97"/>
      <c r="J4323" s="3" t="b">
        <f t="shared" si="135"/>
        <v>0</v>
      </c>
      <c r="K4323" s="1" t="b">
        <f>IF(AND(B4323&lt;&gt;"",COUNTIF(Buildings!B:B,B4323)=0),TRUE,FALSE)</f>
        <v>0</v>
      </c>
    </row>
    <row r="4324" spans="1:11" s="3" customFormat="1" ht="16.5" customHeight="1">
      <c r="A4324" s="96"/>
      <c r="B4324" s="199"/>
      <c r="C4324" s="200"/>
      <c r="D4324" s="200"/>
      <c r="E4324" s="200"/>
      <c r="F4324" s="201"/>
      <c r="G4324" s="197" t="str">
        <f t="shared" si="134"/>
        <v/>
      </c>
      <c r="H4324" s="203"/>
      <c r="I4324" s="97"/>
      <c r="J4324" s="3" t="b">
        <f t="shared" si="135"/>
        <v>0</v>
      </c>
      <c r="K4324" s="1" t="b">
        <f>IF(AND(B4324&lt;&gt;"",COUNTIF(Buildings!B:B,B4324)=0),TRUE,FALSE)</f>
        <v>0</v>
      </c>
    </row>
    <row r="4325" spans="1:11" s="3" customFormat="1" ht="16.5" customHeight="1">
      <c r="A4325" s="96"/>
      <c r="B4325" s="194"/>
      <c r="C4325" s="195"/>
      <c r="D4325" s="195"/>
      <c r="E4325" s="195"/>
      <c r="F4325" s="196"/>
      <c r="G4325" s="197" t="str">
        <f t="shared" si="134"/>
        <v/>
      </c>
      <c r="H4325" s="203"/>
      <c r="I4325" s="97"/>
      <c r="J4325" s="3" t="b">
        <f t="shared" si="135"/>
        <v>0</v>
      </c>
      <c r="K4325" s="1" t="b">
        <f>IF(AND(B4325&lt;&gt;"",COUNTIF(Buildings!B:B,B4325)=0),TRUE,FALSE)</f>
        <v>0</v>
      </c>
    </row>
    <row r="4326" spans="1:11" s="3" customFormat="1" ht="16.5" customHeight="1">
      <c r="A4326" s="96"/>
      <c r="B4326" s="199"/>
      <c r="C4326" s="200"/>
      <c r="D4326" s="200"/>
      <c r="E4326" s="200"/>
      <c r="F4326" s="201"/>
      <c r="G4326" s="197" t="str">
        <f t="shared" si="134"/>
        <v/>
      </c>
      <c r="H4326" s="203"/>
      <c r="I4326" s="97"/>
      <c r="J4326" s="3" t="b">
        <f t="shared" si="135"/>
        <v>0</v>
      </c>
      <c r="K4326" s="1" t="b">
        <f>IF(AND(B4326&lt;&gt;"",COUNTIF(Buildings!B:B,B4326)=0),TRUE,FALSE)</f>
        <v>0</v>
      </c>
    </row>
    <row r="4327" spans="1:11" s="3" customFormat="1" ht="16.5" customHeight="1">
      <c r="A4327" s="96"/>
      <c r="B4327" s="194"/>
      <c r="C4327" s="195"/>
      <c r="D4327" s="195"/>
      <c r="E4327" s="195"/>
      <c r="F4327" s="196"/>
      <c r="G4327" s="197" t="str">
        <f t="shared" si="134"/>
        <v/>
      </c>
      <c r="H4327" s="203"/>
      <c r="I4327" s="97"/>
      <c r="J4327" s="3" t="b">
        <f t="shared" si="135"/>
        <v>0</v>
      </c>
      <c r="K4327" s="1" t="b">
        <f>IF(AND(B4327&lt;&gt;"",COUNTIF(Buildings!B:B,B4327)=0),TRUE,FALSE)</f>
        <v>0</v>
      </c>
    </row>
    <row r="4328" spans="1:11" s="3" customFormat="1" ht="16.5" customHeight="1">
      <c r="A4328" s="96"/>
      <c r="B4328" s="199"/>
      <c r="C4328" s="200"/>
      <c r="D4328" s="200"/>
      <c r="E4328" s="200"/>
      <c r="F4328" s="201"/>
      <c r="G4328" s="197" t="str">
        <f t="shared" si="134"/>
        <v/>
      </c>
      <c r="H4328" s="203"/>
      <c r="I4328" s="97"/>
      <c r="J4328" s="3" t="b">
        <f t="shared" si="135"/>
        <v>0</v>
      </c>
      <c r="K4328" s="1" t="b">
        <f>IF(AND(B4328&lt;&gt;"",COUNTIF(Buildings!B:B,B4328)=0),TRUE,FALSE)</f>
        <v>0</v>
      </c>
    </row>
    <row r="4329" spans="1:11" s="3" customFormat="1" ht="16.5" customHeight="1">
      <c r="A4329" s="96"/>
      <c r="B4329" s="194"/>
      <c r="C4329" s="195"/>
      <c r="D4329" s="195"/>
      <c r="E4329" s="195"/>
      <c r="F4329" s="196"/>
      <c r="G4329" s="197" t="str">
        <f t="shared" si="134"/>
        <v/>
      </c>
      <c r="H4329" s="203"/>
      <c r="I4329" s="97"/>
      <c r="J4329" s="3" t="b">
        <f t="shared" si="135"/>
        <v>0</v>
      </c>
      <c r="K4329" s="1" t="b">
        <f>IF(AND(B4329&lt;&gt;"",COUNTIF(Buildings!B:B,B4329)=0),TRUE,FALSE)</f>
        <v>0</v>
      </c>
    </row>
    <row r="4330" spans="1:11" s="3" customFormat="1" ht="16.5" customHeight="1">
      <c r="A4330" s="96"/>
      <c r="B4330" s="199"/>
      <c r="C4330" s="200"/>
      <c r="D4330" s="200"/>
      <c r="E4330" s="200"/>
      <c r="F4330" s="201"/>
      <c r="G4330" s="197" t="str">
        <f t="shared" si="134"/>
        <v/>
      </c>
      <c r="H4330" s="203"/>
      <c r="I4330" s="97"/>
      <c r="J4330" s="3" t="b">
        <f t="shared" si="135"/>
        <v>0</v>
      </c>
      <c r="K4330" s="1" t="b">
        <f>IF(AND(B4330&lt;&gt;"",COUNTIF(Buildings!B:B,B4330)=0),TRUE,FALSE)</f>
        <v>0</v>
      </c>
    </row>
    <row r="4331" spans="1:11" s="3" customFormat="1" ht="16.5" customHeight="1">
      <c r="A4331" s="96"/>
      <c r="B4331" s="194"/>
      <c r="C4331" s="195"/>
      <c r="D4331" s="195"/>
      <c r="E4331" s="195"/>
      <c r="F4331" s="196"/>
      <c r="G4331" s="197" t="str">
        <f t="shared" si="134"/>
        <v/>
      </c>
      <c r="H4331" s="203"/>
      <c r="I4331" s="97"/>
      <c r="J4331" s="3" t="b">
        <f t="shared" si="135"/>
        <v>0</v>
      </c>
      <c r="K4331" s="1" t="b">
        <f>IF(AND(B4331&lt;&gt;"",COUNTIF(Buildings!B:B,B4331)=0),TRUE,FALSE)</f>
        <v>0</v>
      </c>
    </row>
    <row r="4332" spans="1:11" s="3" customFormat="1" ht="16.5" customHeight="1">
      <c r="A4332" s="96"/>
      <c r="B4332" s="199"/>
      <c r="C4332" s="200"/>
      <c r="D4332" s="200"/>
      <c r="E4332" s="200"/>
      <c r="F4332" s="201"/>
      <c r="G4332" s="197" t="str">
        <f t="shared" si="134"/>
        <v/>
      </c>
      <c r="H4332" s="203"/>
      <c r="I4332" s="97"/>
      <c r="J4332" s="3" t="b">
        <f t="shared" si="135"/>
        <v>0</v>
      </c>
      <c r="K4332" s="1" t="b">
        <f>IF(AND(B4332&lt;&gt;"",COUNTIF(Buildings!B:B,B4332)=0),TRUE,FALSE)</f>
        <v>0</v>
      </c>
    </row>
    <row r="4333" spans="1:11" s="3" customFormat="1" ht="16.5" customHeight="1">
      <c r="A4333" s="96"/>
      <c r="B4333" s="194"/>
      <c r="C4333" s="195"/>
      <c r="D4333" s="195"/>
      <c r="E4333" s="195"/>
      <c r="F4333" s="196"/>
      <c r="G4333" s="197" t="str">
        <f t="shared" si="134"/>
        <v/>
      </c>
      <c r="H4333" s="203"/>
      <c r="I4333" s="97"/>
      <c r="J4333" s="3" t="b">
        <f t="shared" si="135"/>
        <v>0</v>
      </c>
      <c r="K4333" s="1" t="b">
        <f>IF(AND(B4333&lt;&gt;"",COUNTIF(Buildings!B:B,B4333)=0),TRUE,FALSE)</f>
        <v>0</v>
      </c>
    </row>
    <row r="4334" spans="1:11" s="3" customFormat="1" ht="16.5" customHeight="1">
      <c r="A4334" s="96"/>
      <c r="B4334" s="199"/>
      <c r="C4334" s="200"/>
      <c r="D4334" s="200"/>
      <c r="E4334" s="200"/>
      <c r="F4334" s="201"/>
      <c r="G4334" s="197" t="str">
        <f t="shared" si="134"/>
        <v/>
      </c>
      <c r="H4334" s="203"/>
      <c r="I4334" s="97"/>
      <c r="J4334" s="3" t="b">
        <f t="shared" si="135"/>
        <v>0</v>
      </c>
      <c r="K4334" s="1" t="b">
        <f>IF(AND(B4334&lt;&gt;"",COUNTIF(Buildings!B:B,B4334)=0),TRUE,FALSE)</f>
        <v>0</v>
      </c>
    </row>
    <row r="4335" spans="1:11" s="3" customFormat="1" ht="16.5" customHeight="1">
      <c r="A4335" s="96"/>
      <c r="B4335" s="194"/>
      <c r="C4335" s="195"/>
      <c r="D4335" s="195"/>
      <c r="E4335" s="195"/>
      <c r="F4335" s="196"/>
      <c r="G4335" s="197" t="str">
        <f t="shared" si="134"/>
        <v/>
      </c>
      <c r="H4335" s="203"/>
      <c r="I4335" s="97"/>
      <c r="J4335" s="3" t="b">
        <f t="shared" si="135"/>
        <v>0</v>
      </c>
      <c r="K4335" s="1" t="b">
        <f>IF(AND(B4335&lt;&gt;"",COUNTIF(Buildings!B:B,B4335)=0),TRUE,FALSE)</f>
        <v>0</v>
      </c>
    </row>
    <row r="4336" spans="1:11" s="3" customFormat="1" ht="16.5" customHeight="1">
      <c r="A4336" s="96"/>
      <c r="B4336" s="199"/>
      <c r="C4336" s="200"/>
      <c r="D4336" s="200"/>
      <c r="E4336" s="200"/>
      <c r="F4336" s="201"/>
      <c r="G4336" s="197" t="str">
        <f t="shared" si="134"/>
        <v/>
      </c>
      <c r="H4336" s="203"/>
      <c r="I4336" s="97"/>
      <c r="J4336" s="3" t="b">
        <f t="shared" si="135"/>
        <v>0</v>
      </c>
      <c r="K4336" s="1" t="b">
        <f>IF(AND(B4336&lt;&gt;"",COUNTIF(Buildings!B:B,B4336)=0),TRUE,FALSE)</f>
        <v>0</v>
      </c>
    </row>
    <row r="4337" spans="1:11" s="3" customFormat="1" ht="16.5" customHeight="1">
      <c r="A4337" s="96"/>
      <c r="B4337" s="194"/>
      <c r="C4337" s="195"/>
      <c r="D4337" s="195"/>
      <c r="E4337" s="195"/>
      <c r="F4337" s="196"/>
      <c r="G4337" s="197" t="str">
        <f t="shared" si="134"/>
        <v/>
      </c>
      <c r="H4337" s="203"/>
      <c r="I4337" s="97"/>
      <c r="J4337" s="3" t="b">
        <f t="shared" si="135"/>
        <v>0</v>
      </c>
      <c r="K4337" s="1" t="b">
        <f>IF(AND(B4337&lt;&gt;"",COUNTIF(Buildings!B:B,B4337)=0),TRUE,FALSE)</f>
        <v>0</v>
      </c>
    </row>
    <row r="4338" spans="1:11" s="3" customFormat="1" ht="16.5" customHeight="1">
      <c r="A4338" s="96"/>
      <c r="B4338" s="199"/>
      <c r="C4338" s="200"/>
      <c r="D4338" s="200"/>
      <c r="E4338" s="200"/>
      <c r="F4338" s="201"/>
      <c r="G4338" s="197" t="str">
        <f t="shared" si="134"/>
        <v/>
      </c>
      <c r="H4338" s="203"/>
      <c r="I4338" s="97"/>
      <c r="J4338" s="3" t="b">
        <f t="shared" si="135"/>
        <v>0</v>
      </c>
      <c r="K4338" s="1" t="b">
        <f>IF(AND(B4338&lt;&gt;"",COUNTIF(Buildings!B:B,B4338)=0),TRUE,FALSE)</f>
        <v>0</v>
      </c>
    </row>
    <row r="4339" spans="1:11" s="3" customFormat="1" ht="16.5" customHeight="1">
      <c r="A4339" s="96"/>
      <c r="B4339" s="194"/>
      <c r="C4339" s="195"/>
      <c r="D4339" s="195"/>
      <c r="E4339" s="195"/>
      <c r="F4339" s="196"/>
      <c r="G4339" s="197" t="str">
        <f t="shared" si="134"/>
        <v/>
      </c>
      <c r="H4339" s="203"/>
      <c r="I4339" s="97"/>
      <c r="J4339" s="3" t="b">
        <f t="shared" si="135"/>
        <v>0</v>
      </c>
      <c r="K4339" s="1" t="b">
        <f>IF(AND(B4339&lt;&gt;"",COUNTIF(Buildings!B:B,B4339)=0),TRUE,FALSE)</f>
        <v>0</v>
      </c>
    </row>
    <row r="4340" spans="1:11" s="3" customFormat="1" ht="16.5" customHeight="1">
      <c r="A4340" s="96"/>
      <c r="B4340" s="199"/>
      <c r="C4340" s="200"/>
      <c r="D4340" s="200"/>
      <c r="E4340" s="200"/>
      <c r="F4340" s="201"/>
      <c r="G4340" s="197" t="str">
        <f t="shared" si="134"/>
        <v/>
      </c>
      <c r="H4340" s="203"/>
      <c r="I4340" s="97"/>
      <c r="J4340" s="3" t="b">
        <f t="shared" si="135"/>
        <v>0</v>
      </c>
      <c r="K4340" s="1" t="b">
        <f>IF(AND(B4340&lt;&gt;"",COUNTIF(Buildings!B:B,B4340)=0),TRUE,FALSE)</f>
        <v>0</v>
      </c>
    </row>
    <row r="4341" spans="1:11" s="3" customFormat="1" ht="16.5" customHeight="1">
      <c r="A4341" s="96"/>
      <c r="B4341" s="194"/>
      <c r="C4341" s="195"/>
      <c r="D4341" s="195"/>
      <c r="E4341" s="195"/>
      <c r="F4341" s="196"/>
      <c r="G4341" s="197" t="str">
        <f t="shared" si="134"/>
        <v/>
      </c>
      <c r="H4341" s="203"/>
      <c r="I4341" s="97"/>
      <c r="J4341" s="3" t="b">
        <f t="shared" si="135"/>
        <v>0</v>
      </c>
      <c r="K4341" s="1" t="b">
        <f>IF(AND(B4341&lt;&gt;"",COUNTIF(Buildings!B:B,B4341)=0),TRUE,FALSE)</f>
        <v>0</v>
      </c>
    </row>
    <row r="4342" spans="1:11" s="3" customFormat="1" ht="16.5" customHeight="1">
      <c r="A4342" s="96"/>
      <c r="B4342" s="199"/>
      <c r="C4342" s="200"/>
      <c r="D4342" s="200"/>
      <c r="E4342" s="200"/>
      <c r="F4342" s="201"/>
      <c r="G4342" s="197" t="str">
        <f t="shared" si="134"/>
        <v/>
      </c>
      <c r="H4342" s="203"/>
      <c r="I4342" s="97"/>
      <c r="J4342" s="3" t="b">
        <f t="shared" si="135"/>
        <v>0</v>
      </c>
      <c r="K4342" s="1" t="b">
        <f>IF(AND(B4342&lt;&gt;"",COUNTIF(Buildings!B:B,B4342)=0),TRUE,FALSE)</f>
        <v>0</v>
      </c>
    </row>
    <row r="4343" spans="1:11" s="3" customFormat="1" ht="16.5" customHeight="1">
      <c r="A4343" s="96"/>
      <c r="B4343" s="194"/>
      <c r="C4343" s="195"/>
      <c r="D4343" s="195"/>
      <c r="E4343" s="195"/>
      <c r="F4343" s="196"/>
      <c r="G4343" s="197" t="str">
        <f t="shared" si="134"/>
        <v/>
      </c>
      <c r="H4343" s="203"/>
      <c r="I4343" s="97"/>
      <c r="J4343" s="3" t="b">
        <f t="shared" si="135"/>
        <v>0</v>
      </c>
      <c r="K4343" s="1" t="b">
        <f>IF(AND(B4343&lt;&gt;"",COUNTIF(Buildings!B:B,B4343)=0),TRUE,FALSE)</f>
        <v>0</v>
      </c>
    </row>
    <row r="4344" spans="1:11" s="3" customFormat="1" ht="16.5" customHeight="1">
      <c r="A4344" s="96"/>
      <c r="B4344" s="199"/>
      <c r="C4344" s="200"/>
      <c r="D4344" s="200"/>
      <c r="E4344" s="200"/>
      <c r="F4344" s="201"/>
      <c r="G4344" s="197" t="str">
        <f t="shared" si="134"/>
        <v/>
      </c>
      <c r="H4344" s="203"/>
      <c r="I4344" s="97"/>
      <c r="J4344" s="3" t="b">
        <f t="shared" si="135"/>
        <v>0</v>
      </c>
      <c r="K4344" s="1" t="b">
        <f>IF(AND(B4344&lt;&gt;"",COUNTIF(Buildings!B:B,B4344)=0),TRUE,FALSE)</f>
        <v>0</v>
      </c>
    </row>
    <row r="4345" spans="1:11" s="3" customFormat="1" ht="16.5" customHeight="1">
      <c r="A4345" s="96"/>
      <c r="B4345" s="194"/>
      <c r="C4345" s="195"/>
      <c r="D4345" s="195"/>
      <c r="E4345" s="195"/>
      <c r="F4345" s="196"/>
      <c r="G4345" s="197" t="str">
        <f t="shared" si="134"/>
        <v/>
      </c>
      <c r="H4345" s="203"/>
      <c r="I4345" s="97"/>
      <c r="J4345" s="3" t="b">
        <f t="shared" si="135"/>
        <v>0</v>
      </c>
      <c r="K4345" s="1" t="b">
        <f>IF(AND(B4345&lt;&gt;"",COUNTIF(Buildings!B:B,B4345)=0),TRUE,FALSE)</f>
        <v>0</v>
      </c>
    </row>
    <row r="4346" spans="1:11" s="3" customFormat="1" ht="16.5" customHeight="1">
      <c r="A4346" s="96"/>
      <c r="B4346" s="199"/>
      <c r="C4346" s="200"/>
      <c r="D4346" s="200"/>
      <c r="E4346" s="200"/>
      <c r="F4346" s="201"/>
      <c r="G4346" s="197" t="str">
        <f t="shared" si="134"/>
        <v/>
      </c>
      <c r="H4346" s="203"/>
      <c r="I4346" s="97"/>
      <c r="J4346" s="3" t="b">
        <f t="shared" si="135"/>
        <v>0</v>
      </c>
      <c r="K4346" s="1" t="b">
        <f>IF(AND(B4346&lt;&gt;"",COUNTIF(Buildings!B:B,B4346)=0),TRUE,FALSE)</f>
        <v>0</v>
      </c>
    </row>
    <row r="4347" spans="1:11" s="3" customFormat="1" ht="16.5" customHeight="1">
      <c r="A4347" s="96"/>
      <c r="B4347" s="194"/>
      <c r="C4347" s="195"/>
      <c r="D4347" s="195"/>
      <c r="E4347" s="195"/>
      <c r="F4347" s="196"/>
      <c r="G4347" s="197" t="str">
        <f t="shared" si="134"/>
        <v/>
      </c>
      <c r="H4347" s="203"/>
      <c r="I4347" s="97"/>
      <c r="J4347" s="3" t="b">
        <f t="shared" si="135"/>
        <v>0</v>
      </c>
      <c r="K4347" s="1" t="b">
        <f>IF(AND(B4347&lt;&gt;"",COUNTIF(Buildings!B:B,B4347)=0),TRUE,FALSE)</f>
        <v>0</v>
      </c>
    </row>
    <row r="4348" spans="1:11" s="3" customFormat="1" ht="16.5" customHeight="1">
      <c r="A4348" s="96"/>
      <c r="B4348" s="199"/>
      <c r="C4348" s="200"/>
      <c r="D4348" s="200"/>
      <c r="E4348" s="200"/>
      <c r="F4348" s="201"/>
      <c r="G4348" s="197" t="str">
        <f t="shared" si="134"/>
        <v/>
      </c>
      <c r="H4348" s="203"/>
      <c r="I4348" s="97"/>
      <c r="J4348" s="3" t="b">
        <f t="shared" si="135"/>
        <v>0</v>
      </c>
      <c r="K4348" s="1" t="b">
        <f>IF(AND(B4348&lt;&gt;"",COUNTIF(Buildings!B:B,B4348)=0),TRUE,FALSE)</f>
        <v>0</v>
      </c>
    </row>
    <row r="4349" spans="1:11" s="3" customFormat="1" ht="16.5" customHeight="1">
      <c r="A4349" s="96"/>
      <c r="B4349" s="194"/>
      <c r="C4349" s="195"/>
      <c r="D4349" s="195"/>
      <c r="E4349" s="195"/>
      <c r="F4349" s="196"/>
      <c r="G4349" s="197" t="str">
        <f t="shared" si="134"/>
        <v/>
      </c>
      <c r="H4349" s="203"/>
      <c r="I4349" s="97"/>
      <c r="J4349" s="3" t="b">
        <f t="shared" si="135"/>
        <v>0</v>
      </c>
      <c r="K4349" s="1" t="b">
        <f>IF(AND(B4349&lt;&gt;"",COUNTIF(Buildings!B:B,B4349)=0),TRUE,FALSE)</f>
        <v>0</v>
      </c>
    </row>
    <row r="4350" spans="1:11" s="3" customFormat="1" ht="16.5" customHeight="1">
      <c r="A4350" s="96"/>
      <c r="B4350" s="199"/>
      <c r="C4350" s="200"/>
      <c r="D4350" s="200"/>
      <c r="E4350" s="200"/>
      <c r="F4350" s="201"/>
      <c r="G4350" s="197" t="str">
        <f t="shared" si="134"/>
        <v/>
      </c>
      <c r="H4350" s="203"/>
      <c r="I4350" s="97"/>
      <c r="J4350" s="3" t="b">
        <f t="shared" si="135"/>
        <v>0</v>
      </c>
      <c r="K4350" s="1" t="b">
        <f>IF(AND(B4350&lt;&gt;"",COUNTIF(Buildings!B:B,B4350)=0),TRUE,FALSE)</f>
        <v>0</v>
      </c>
    </row>
    <row r="4351" spans="1:11" s="3" customFormat="1" ht="16.5" customHeight="1">
      <c r="A4351" s="96"/>
      <c r="B4351" s="194"/>
      <c r="C4351" s="195"/>
      <c r="D4351" s="195"/>
      <c r="E4351" s="195"/>
      <c r="F4351" s="196"/>
      <c r="G4351" s="197" t="str">
        <f t="shared" si="134"/>
        <v/>
      </c>
      <c r="H4351" s="203"/>
      <c r="I4351" s="97"/>
      <c r="J4351" s="3" t="b">
        <f t="shared" si="135"/>
        <v>0</v>
      </c>
      <c r="K4351" s="1" t="b">
        <f>IF(AND(B4351&lt;&gt;"",COUNTIF(Buildings!B:B,B4351)=0),TRUE,FALSE)</f>
        <v>0</v>
      </c>
    </row>
    <row r="4352" spans="1:11" s="3" customFormat="1" ht="16.5" customHeight="1">
      <c r="A4352" s="96"/>
      <c r="B4352" s="199"/>
      <c r="C4352" s="200"/>
      <c r="D4352" s="200"/>
      <c r="E4352" s="200"/>
      <c r="F4352" s="201"/>
      <c r="G4352" s="197" t="str">
        <f t="shared" si="134"/>
        <v/>
      </c>
      <c r="H4352" s="203"/>
      <c r="I4352" s="97"/>
      <c r="J4352" s="3" t="b">
        <f t="shared" si="135"/>
        <v>0</v>
      </c>
      <c r="K4352" s="1" t="b">
        <f>IF(AND(B4352&lt;&gt;"",COUNTIF(Buildings!B:B,B4352)=0),TRUE,FALSE)</f>
        <v>0</v>
      </c>
    </row>
    <row r="4353" spans="1:11" s="3" customFormat="1" ht="16.5" customHeight="1">
      <c r="A4353" s="96"/>
      <c r="B4353" s="194"/>
      <c r="C4353" s="195"/>
      <c r="D4353" s="195"/>
      <c r="E4353" s="195"/>
      <c r="F4353" s="196"/>
      <c r="G4353" s="197" t="str">
        <f t="shared" si="134"/>
        <v/>
      </c>
      <c r="H4353" s="203"/>
      <c r="I4353" s="97"/>
      <c r="J4353" s="3" t="b">
        <f t="shared" si="135"/>
        <v>0</v>
      </c>
      <c r="K4353" s="1" t="b">
        <f>IF(AND(B4353&lt;&gt;"",COUNTIF(Buildings!B:B,B4353)=0),TRUE,FALSE)</f>
        <v>0</v>
      </c>
    </row>
    <row r="4354" spans="1:11" s="3" customFormat="1" ht="16.5" customHeight="1">
      <c r="A4354" s="96"/>
      <c r="B4354" s="199"/>
      <c r="C4354" s="200"/>
      <c r="D4354" s="200"/>
      <c r="E4354" s="200"/>
      <c r="F4354" s="201"/>
      <c r="G4354" s="197" t="str">
        <f t="shared" si="134"/>
        <v/>
      </c>
      <c r="H4354" s="203"/>
      <c r="I4354" s="97"/>
      <c r="J4354" s="3" t="b">
        <f t="shared" si="135"/>
        <v>0</v>
      </c>
      <c r="K4354" s="1" t="b">
        <f>IF(AND(B4354&lt;&gt;"",COUNTIF(Buildings!B:B,B4354)=0),TRUE,FALSE)</f>
        <v>0</v>
      </c>
    </row>
    <row r="4355" spans="1:11" s="3" customFormat="1" ht="16.5" customHeight="1">
      <c r="A4355" s="96"/>
      <c r="B4355" s="194"/>
      <c r="C4355" s="195"/>
      <c r="D4355" s="195"/>
      <c r="E4355" s="195"/>
      <c r="F4355" s="196"/>
      <c r="G4355" s="197" t="str">
        <f t="shared" si="134"/>
        <v/>
      </c>
      <c r="H4355" s="203"/>
      <c r="I4355" s="97"/>
      <c r="J4355" s="3" t="b">
        <f t="shared" si="135"/>
        <v>0</v>
      </c>
      <c r="K4355" s="1" t="b">
        <f>IF(AND(B4355&lt;&gt;"",COUNTIF(Buildings!B:B,B4355)=0),TRUE,FALSE)</f>
        <v>0</v>
      </c>
    </row>
    <row r="4356" spans="1:11" s="3" customFormat="1" ht="16.5" customHeight="1">
      <c r="A4356" s="96"/>
      <c r="B4356" s="199"/>
      <c r="C4356" s="200"/>
      <c r="D4356" s="200"/>
      <c r="E4356" s="200"/>
      <c r="F4356" s="201"/>
      <c r="G4356" s="197" t="str">
        <f t="shared" ref="G4356:G4419" si="136">IF(F4356="","",F4356)</f>
        <v/>
      </c>
      <c r="H4356" s="203"/>
      <c r="I4356" s="97"/>
      <c r="J4356" s="3" t="b">
        <f t="shared" ref="J4356:J4419" si="137">IF(F4356=G4356,FALSE,TRUE)</f>
        <v>0</v>
      </c>
      <c r="K4356" s="1" t="b">
        <f>IF(AND(B4356&lt;&gt;"",COUNTIF(Buildings!B:B,B4356)=0),TRUE,FALSE)</f>
        <v>0</v>
      </c>
    </row>
    <row r="4357" spans="1:11" s="3" customFormat="1" ht="16.5" customHeight="1">
      <c r="A4357" s="96"/>
      <c r="B4357" s="194"/>
      <c r="C4357" s="195"/>
      <c r="D4357" s="195"/>
      <c r="E4357" s="195"/>
      <c r="F4357" s="196"/>
      <c r="G4357" s="197" t="str">
        <f t="shared" si="136"/>
        <v/>
      </c>
      <c r="H4357" s="203"/>
      <c r="I4357" s="97"/>
      <c r="J4357" s="3" t="b">
        <f t="shared" si="137"/>
        <v>0</v>
      </c>
      <c r="K4357" s="1" t="b">
        <f>IF(AND(B4357&lt;&gt;"",COUNTIF(Buildings!B:B,B4357)=0),TRUE,FALSE)</f>
        <v>0</v>
      </c>
    </row>
    <row r="4358" spans="1:11" s="3" customFormat="1" ht="16.5" customHeight="1">
      <c r="A4358" s="96"/>
      <c r="B4358" s="199"/>
      <c r="C4358" s="200"/>
      <c r="D4358" s="200"/>
      <c r="E4358" s="200"/>
      <c r="F4358" s="201"/>
      <c r="G4358" s="197" t="str">
        <f t="shared" si="136"/>
        <v/>
      </c>
      <c r="H4358" s="203"/>
      <c r="I4358" s="97"/>
      <c r="J4358" s="3" t="b">
        <f t="shared" si="137"/>
        <v>0</v>
      </c>
      <c r="K4358" s="1" t="b">
        <f>IF(AND(B4358&lt;&gt;"",COUNTIF(Buildings!B:B,B4358)=0),TRUE,FALSE)</f>
        <v>0</v>
      </c>
    </row>
    <row r="4359" spans="1:11" s="3" customFormat="1" ht="16.5" customHeight="1">
      <c r="A4359" s="96"/>
      <c r="B4359" s="194"/>
      <c r="C4359" s="195"/>
      <c r="D4359" s="195"/>
      <c r="E4359" s="195"/>
      <c r="F4359" s="196"/>
      <c r="G4359" s="197" t="str">
        <f t="shared" si="136"/>
        <v/>
      </c>
      <c r="H4359" s="203"/>
      <c r="I4359" s="97"/>
      <c r="J4359" s="3" t="b">
        <f t="shared" si="137"/>
        <v>0</v>
      </c>
      <c r="K4359" s="1" t="b">
        <f>IF(AND(B4359&lt;&gt;"",COUNTIF(Buildings!B:B,B4359)=0),TRUE,FALSE)</f>
        <v>0</v>
      </c>
    </row>
    <row r="4360" spans="1:11" s="3" customFormat="1" ht="16.5" customHeight="1">
      <c r="A4360" s="96"/>
      <c r="B4360" s="199"/>
      <c r="C4360" s="200"/>
      <c r="D4360" s="200"/>
      <c r="E4360" s="200"/>
      <c r="F4360" s="201"/>
      <c r="G4360" s="197" t="str">
        <f t="shared" si="136"/>
        <v/>
      </c>
      <c r="H4360" s="203"/>
      <c r="I4360" s="97"/>
      <c r="J4360" s="3" t="b">
        <f t="shared" si="137"/>
        <v>0</v>
      </c>
      <c r="K4360" s="1" t="b">
        <f>IF(AND(B4360&lt;&gt;"",COUNTIF(Buildings!B:B,B4360)=0),TRUE,FALSE)</f>
        <v>0</v>
      </c>
    </row>
    <row r="4361" spans="1:11" s="3" customFormat="1" ht="16.5" customHeight="1">
      <c r="A4361" s="96"/>
      <c r="B4361" s="194"/>
      <c r="C4361" s="195"/>
      <c r="D4361" s="195"/>
      <c r="E4361" s="195"/>
      <c r="F4361" s="196"/>
      <c r="G4361" s="197" t="str">
        <f t="shared" si="136"/>
        <v/>
      </c>
      <c r="H4361" s="203"/>
      <c r="I4361" s="97"/>
      <c r="J4361" s="3" t="b">
        <f t="shared" si="137"/>
        <v>0</v>
      </c>
      <c r="K4361" s="1" t="b">
        <f>IF(AND(B4361&lt;&gt;"",COUNTIF(Buildings!B:B,B4361)=0),TRUE,FALSE)</f>
        <v>0</v>
      </c>
    </row>
    <row r="4362" spans="1:11" s="3" customFormat="1" ht="16.5" customHeight="1">
      <c r="A4362" s="96"/>
      <c r="B4362" s="199"/>
      <c r="C4362" s="200"/>
      <c r="D4362" s="200"/>
      <c r="E4362" s="200"/>
      <c r="F4362" s="201"/>
      <c r="G4362" s="197" t="str">
        <f t="shared" si="136"/>
        <v/>
      </c>
      <c r="H4362" s="203"/>
      <c r="I4362" s="97"/>
      <c r="J4362" s="3" t="b">
        <f t="shared" si="137"/>
        <v>0</v>
      </c>
      <c r="K4362" s="1" t="b">
        <f>IF(AND(B4362&lt;&gt;"",COUNTIF(Buildings!B:B,B4362)=0),TRUE,FALSE)</f>
        <v>0</v>
      </c>
    </row>
    <row r="4363" spans="1:11" s="3" customFormat="1" ht="16.5" customHeight="1">
      <c r="A4363" s="96"/>
      <c r="B4363" s="194"/>
      <c r="C4363" s="195"/>
      <c r="D4363" s="195"/>
      <c r="E4363" s="195"/>
      <c r="F4363" s="196"/>
      <c r="G4363" s="197" t="str">
        <f t="shared" si="136"/>
        <v/>
      </c>
      <c r="H4363" s="203"/>
      <c r="I4363" s="97"/>
      <c r="J4363" s="3" t="b">
        <f t="shared" si="137"/>
        <v>0</v>
      </c>
      <c r="K4363" s="1" t="b">
        <f>IF(AND(B4363&lt;&gt;"",COUNTIF(Buildings!B:B,B4363)=0),TRUE,FALSE)</f>
        <v>0</v>
      </c>
    </row>
    <row r="4364" spans="1:11" s="3" customFormat="1" ht="16.5" customHeight="1">
      <c r="A4364" s="96"/>
      <c r="B4364" s="199"/>
      <c r="C4364" s="200"/>
      <c r="D4364" s="200"/>
      <c r="E4364" s="200"/>
      <c r="F4364" s="201"/>
      <c r="G4364" s="197" t="str">
        <f t="shared" si="136"/>
        <v/>
      </c>
      <c r="H4364" s="203"/>
      <c r="I4364" s="97"/>
      <c r="J4364" s="3" t="b">
        <f t="shared" si="137"/>
        <v>0</v>
      </c>
      <c r="K4364" s="1" t="b">
        <f>IF(AND(B4364&lt;&gt;"",COUNTIF(Buildings!B:B,B4364)=0),TRUE,FALSE)</f>
        <v>0</v>
      </c>
    </row>
    <row r="4365" spans="1:11" s="3" customFormat="1" ht="16.5" customHeight="1">
      <c r="A4365" s="96"/>
      <c r="B4365" s="194"/>
      <c r="C4365" s="195"/>
      <c r="D4365" s="195"/>
      <c r="E4365" s="195"/>
      <c r="F4365" s="196"/>
      <c r="G4365" s="197" t="str">
        <f t="shared" si="136"/>
        <v/>
      </c>
      <c r="H4365" s="203"/>
      <c r="I4365" s="97"/>
      <c r="J4365" s="3" t="b">
        <f t="shared" si="137"/>
        <v>0</v>
      </c>
      <c r="K4365" s="1" t="b">
        <f>IF(AND(B4365&lt;&gt;"",COUNTIF(Buildings!B:B,B4365)=0),TRUE,FALSE)</f>
        <v>0</v>
      </c>
    </row>
    <row r="4366" spans="1:11" s="3" customFormat="1" ht="16.5" customHeight="1">
      <c r="A4366" s="96"/>
      <c r="B4366" s="199"/>
      <c r="C4366" s="200"/>
      <c r="D4366" s="200"/>
      <c r="E4366" s="200"/>
      <c r="F4366" s="201"/>
      <c r="G4366" s="197" t="str">
        <f t="shared" si="136"/>
        <v/>
      </c>
      <c r="H4366" s="203"/>
      <c r="I4366" s="97"/>
      <c r="J4366" s="3" t="b">
        <f t="shared" si="137"/>
        <v>0</v>
      </c>
      <c r="K4366" s="1" t="b">
        <f>IF(AND(B4366&lt;&gt;"",COUNTIF(Buildings!B:B,B4366)=0),TRUE,FALSE)</f>
        <v>0</v>
      </c>
    </row>
    <row r="4367" spans="1:11" s="3" customFormat="1" ht="16.5" customHeight="1">
      <c r="A4367" s="96"/>
      <c r="B4367" s="194"/>
      <c r="C4367" s="195"/>
      <c r="D4367" s="195"/>
      <c r="E4367" s="195"/>
      <c r="F4367" s="196"/>
      <c r="G4367" s="197" t="str">
        <f t="shared" si="136"/>
        <v/>
      </c>
      <c r="H4367" s="203"/>
      <c r="I4367" s="97"/>
      <c r="J4367" s="3" t="b">
        <f t="shared" si="137"/>
        <v>0</v>
      </c>
      <c r="K4367" s="1" t="b">
        <f>IF(AND(B4367&lt;&gt;"",COUNTIF(Buildings!B:B,B4367)=0),TRUE,FALSE)</f>
        <v>0</v>
      </c>
    </row>
    <row r="4368" spans="1:11" s="3" customFormat="1" ht="16.5" customHeight="1">
      <c r="A4368" s="96"/>
      <c r="B4368" s="199"/>
      <c r="C4368" s="200"/>
      <c r="D4368" s="200"/>
      <c r="E4368" s="200"/>
      <c r="F4368" s="201"/>
      <c r="G4368" s="197" t="str">
        <f t="shared" si="136"/>
        <v/>
      </c>
      <c r="H4368" s="203"/>
      <c r="I4368" s="97"/>
      <c r="J4368" s="3" t="b">
        <f t="shared" si="137"/>
        <v>0</v>
      </c>
      <c r="K4368" s="1" t="b">
        <f>IF(AND(B4368&lt;&gt;"",COUNTIF(Buildings!B:B,B4368)=0),TRUE,FALSE)</f>
        <v>0</v>
      </c>
    </row>
    <row r="4369" spans="1:11" s="3" customFormat="1" ht="16.5" customHeight="1">
      <c r="A4369" s="96"/>
      <c r="B4369" s="194"/>
      <c r="C4369" s="195"/>
      <c r="D4369" s="195"/>
      <c r="E4369" s="195"/>
      <c r="F4369" s="196"/>
      <c r="G4369" s="197" t="str">
        <f t="shared" si="136"/>
        <v/>
      </c>
      <c r="H4369" s="203"/>
      <c r="I4369" s="97"/>
      <c r="J4369" s="3" t="b">
        <f t="shared" si="137"/>
        <v>0</v>
      </c>
      <c r="K4369" s="1" t="b">
        <f>IF(AND(B4369&lt;&gt;"",COUNTIF(Buildings!B:B,B4369)=0),TRUE,FALSE)</f>
        <v>0</v>
      </c>
    </row>
    <row r="4370" spans="1:11" s="3" customFormat="1" ht="16.5" customHeight="1">
      <c r="A4370" s="96"/>
      <c r="B4370" s="199"/>
      <c r="C4370" s="200"/>
      <c r="D4370" s="200"/>
      <c r="E4370" s="200"/>
      <c r="F4370" s="201"/>
      <c r="G4370" s="197" t="str">
        <f t="shared" si="136"/>
        <v/>
      </c>
      <c r="H4370" s="203"/>
      <c r="I4370" s="97"/>
      <c r="J4370" s="3" t="b">
        <f t="shared" si="137"/>
        <v>0</v>
      </c>
      <c r="K4370" s="1" t="b">
        <f>IF(AND(B4370&lt;&gt;"",COUNTIF(Buildings!B:B,B4370)=0),TRUE,FALSE)</f>
        <v>0</v>
      </c>
    </row>
    <row r="4371" spans="1:11" s="3" customFormat="1" ht="16.5" customHeight="1">
      <c r="A4371" s="96"/>
      <c r="B4371" s="194"/>
      <c r="C4371" s="195"/>
      <c r="D4371" s="195"/>
      <c r="E4371" s="195"/>
      <c r="F4371" s="196"/>
      <c r="G4371" s="197" t="str">
        <f t="shared" si="136"/>
        <v/>
      </c>
      <c r="H4371" s="203"/>
      <c r="I4371" s="97"/>
      <c r="J4371" s="3" t="b">
        <f t="shared" si="137"/>
        <v>0</v>
      </c>
      <c r="K4371" s="1" t="b">
        <f>IF(AND(B4371&lt;&gt;"",COUNTIF(Buildings!B:B,B4371)=0),TRUE,FALSE)</f>
        <v>0</v>
      </c>
    </row>
    <row r="4372" spans="1:11" s="3" customFormat="1" ht="16.5" customHeight="1">
      <c r="A4372" s="96"/>
      <c r="B4372" s="199"/>
      <c r="C4372" s="200"/>
      <c r="D4372" s="200"/>
      <c r="E4372" s="200"/>
      <c r="F4372" s="201"/>
      <c r="G4372" s="197" t="str">
        <f t="shared" si="136"/>
        <v/>
      </c>
      <c r="H4372" s="203"/>
      <c r="I4372" s="97"/>
      <c r="J4372" s="3" t="b">
        <f t="shared" si="137"/>
        <v>0</v>
      </c>
      <c r="K4372" s="1" t="b">
        <f>IF(AND(B4372&lt;&gt;"",COUNTIF(Buildings!B:B,B4372)=0),TRUE,FALSE)</f>
        <v>0</v>
      </c>
    </row>
    <row r="4373" spans="1:11" s="3" customFormat="1" ht="16.5" customHeight="1">
      <c r="A4373" s="96"/>
      <c r="B4373" s="194"/>
      <c r="C4373" s="195"/>
      <c r="D4373" s="195"/>
      <c r="E4373" s="195"/>
      <c r="F4373" s="196"/>
      <c r="G4373" s="197" t="str">
        <f t="shared" si="136"/>
        <v/>
      </c>
      <c r="H4373" s="203"/>
      <c r="I4373" s="97"/>
      <c r="J4373" s="3" t="b">
        <f t="shared" si="137"/>
        <v>0</v>
      </c>
      <c r="K4373" s="1" t="b">
        <f>IF(AND(B4373&lt;&gt;"",COUNTIF(Buildings!B:B,B4373)=0),TRUE,FALSE)</f>
        <v>0</v>
      </c>
    </row>
    <row r="4374" spans="1:11" s="3" customFormat="1" ht="16.5" customHeight="1">
      <c r="A4374" s="96"/>
      <c r="B4374" s="199"/>
      <c r="C4374" s="200"/>
      <c r="D4374" s="200"/>
      <c r="E4374" s="200"/>
      <c r="F4374" s="201"/>
      <c r="G4374" s="197" t="str">
        <f t="shared" si="136"/>
        <v/>
      </c>
      <c r="H4374" s="203"/>
      <c r="I4374" s="97"/>
      <c r="J4374" s="3" t="b">
        <f t="shared" si="137"/>
        <v>0</v>
      </c>
      <c r="K4374" s="1" t="b">
        <f>IF(AND(B4374&lt;&gt;"",COUNTIF(Buildings!B:B,B4374)=0),TRUE,FALSE)</f>
        <v>0</v>
      </c>
    </row>
    <row r="4375" spans="1:11" s="3" customFormat="1" ht="16.5" customHeight="1">
      <c r="A4375" s="96"/>
      <c r="B4375" s="194"/>
      <c r="C4375" s="195"/>
      <c r="D4375" s="195"/>
      <c r="E4375" s="195"/>
      <c r="F4375" s="196"/>
      <c r="G4375" s="197" t="str">
        <f t="shared" si="136"/>
        <v/>
      </c>
      <c r="H4375" s="203"/>
      <c r="I4375" s="97"/>
      <c r="J4375" s="3" t="b">
        <f t="shared" si="137"/>
        <v>0</v>
      </c>
      <c r="K4375" s="1" t="b">
        <f>IF(AND(B4375&lt;&gt;"",COUNTIF(Buildings!B:B,B4375)=0),TRUE,FALSE)</f>
        <v>0</v>
      </c>
    </row>
    <row r="4376" spans="1:11" s="3" customFormat="1" ht="16.5" customHeight="1">
      <c r="A4376" s="96"/>
      <c r="B4376" s="199"/>
      <c r="C4376" s="200"/>
      <c r="D4376" s="200"/>
      <c r="E4376" s="200"/>
      <c r="F4376" s="201"/>
      <c r="G4376" s="197" t="str">
        <f t="shared" si="136"/>
        <v/>
      </c>
      <c r="H4376" s="203"/>
      <c r="I4376" s="97"/>
      <c r="J4376" s="3" t="b">
        <f t="shared" si="137"/>
        <v>0</v>
      </c>
      <c r="K4376" s="1" t="b">
        <f>IF(AND(B4376&lt;&gt;"",COUNTIF(Buildings!B:B,B4376)=0),TRUE,FALSE)</f>
        <v>0</v>
      </c>
    </row>
    <row r="4377" spans="1:11" s="3" customFormat="1" ht="16.5" customHeight="1">
      <c r="A4377" s="96"/>
      <c r="B4377" s="194"/>
      <c r="C4377" s="195"/>
      <c r="D4377" s="195"/>
      <c r="E4377" s="195"/>
      <c r="F4377" s="196"/>
      <c r="G4377" s="197" t="str">
        <f t="shared" si="136"/>
        <v/>
      </c>
      <c r="H4377" s="203"/>
      <c r="I4377" s="97"/>
      <c r="J4377" s="3" t="b">
        <f t="shared" si="137"/>
        <v>0</v>
      </c>
      <c r="K4377" s="1" t="b">
        <f>IF(AND(B4377&lt;&gt;"",COUNTIF(Buildings!B:B,B4377)=0),TRUE,FALSE)</f>
        <v>0</v>
      </c>
    </row>
    <row r="4378" spans="1:11" s="3" customFormat="1" ht="16.5" customHeight="1">
      <c r="A4378" s="96"/>
      <c r="B4378" s="199"/>
      <c r="C4378" s="200"/>
      <c r="D4378" s="200"/>
      <c r="E4378" s="200"/>
      <c r="F4378" s="201"/>
      <c r="G4378" s="197" t="str">
        <f t="shared" si="136"/>
        <v/>
      </c>
      <c r="H4378" s="203"/>
      <c r="I4378" s="97"/>
      <c r="J4378" s="3" t="b">
        <f t="shared" si="137"/>
        <v>0</v>
      </c>
      <c r="K4378" s="1" t="b">
        <f>IF(AND(B4378&lt;&gt;"",COUNTIF(Buildings!B:B,B4378)=0),TRUE,FALSE)</f>
        <v>0</v>
      </c>
    </row>
    <row r="4379" spans="1:11" s="3" customFormat="1" ht="16.5" customHeight="1">
      <c r="A4379" s="96"/>
      <c r="B4379" s="194"/>
      <c r="C4379" s="195"/>
      <c r="D4379" s="195"/>
      <c r="E4379" s="195"/>
      <c r="F4379" s="196"/>
      <c r="G4379" s="197" t="str">
        <f t="shared" si="136"/>
        <v/>
      </c>
      <c r="H4379" s="203"/>
      <c r="I4379" s="97"/>
      <c r="J4379" s="3" t="b">
        <f t="shared" si="137"/>
        <v>0</v>
      </c>
      <c r="K4379" s="1" t="b">
        <f>IF(AND(B4379&lt;&gt;"",COUNTIF(Buildings!B:B,B4379)=0),TRUE,FALSE)</f>
        <v>0</v>
      </c>
    </row>
    <row r="4380" spans="1:11" s="3" customFormat="1" ht="16.5" customHeight="1">
      <c r="A4380" s="96"/>
      <c r="B4380" s="199"/>
      <c r="C4380" s="200"/>
      <c r="D4380" s="200"/>
      <c r="E4380" s="200"/>
      <c r="F4380" s="201"/>
      <c r="G4380" s="197" t="str">
        <f t="shared" si="136"/>
        <v/>
      </c>
      <c r="H4380" s="203"/>
      <c r="I4380" s="97"/>
      <c r="J4380" s="3" t="b">
        <f t="shared" si="137"/>
        <v>0</v>
      </c>
      <c r="K4380" s="1" t="b">
        <f>IF(AND(B4380&lt;&gt;"",COUNTIF(Buildings!B:B,B4380)=0),TRUE,FALSE)</f>
        <v>0</v>
      </c>
    </row>
    <row r="4381" spans="1:11" s="3" customFormat="1" ht="16.5" customHeight="1">
      <c r="A4381" s="96"/>
      <c r="B4381" s="194"/>
      <c r="C4381" s="195"/>
      <c r="D4381" s="195"/>
      <c r="E4381" s="195"/>
      <c r="F4381" s="196"/>
      <c r="G4381" s="197" t="str">
        <f t="shared" si="136"/>
        <v/>
      </c>
      <c r="H4381" s="203"/>
      <c r="I4381" s="97"/>
      <c r="J4381" s="3" t="b">
        <f t="shared" si="137"/>
        <v>0</v>
      </c>
      <c r="K4381" s="1" t="b">
        <f>IF(AND(B4381&lt;&gt;"",COUNTIF(Buildings!B:B,B4381)=0),TRUE,FALSE)</f>
        <v>0</v>
      </c>
    </row>
    <row r="4382" spans="1:11" s="3" customFormat="1" ht="16.5" customHeight="1">
      <c r="A4382" s="96"/>
      <c r="B4382" s="199"/>
      <c r="C4382" s="200"/>
      <c r="D4382" s="200"/>
      <c r="E4382" s="200"/>
      <c r="F4382" s="201"/>
      <c r="G4382" s="197" t="str">
        <f t="shared" si="136"/>
        <v/>
      </c>
      <c r="H4382" s="203"/>
      <c r="I4382" s="97"/>
      <c r="J4382" s="3" t="b">
        <f t="shared" si="137"/>
        <v>0</v>
      </c>
      <c r="K4382" s="1" t="b">
        <f>IF(AND(B4382&lt;&gt;"",COUNTIF(Buildings!B:B,B4382)=0),TRUE,FALSE)</f>
        <v>0</v>
      </c>
    </row>
    <row r="4383" spans="1:11" s="3" customFormat="1" ht="16.5" customHeight="1">
      <c r="A4383" s="96"/>
      <c r="B4383" s="194"/>
      <c r="C4383" s="195"/>
      <c r="D4383" s="195"/>
      <c r="E4383" s="195"/>
      <c r="F4383" s="196"/>
      <c r="G4383" s="197" t="str">
        <f t="shared" si="136"/>
        <v/>
      </c>
      <c r="H4383" s="203"/>
      <c r="I4383" s="97"/>
      <c r="J4383" s="3" t="b">
        <f t="shared" si="137"/>
        <v>0</v>
      </c>
      <c r="K4383" s="1" t="b">
        <f>IF(AND(B4383&lt;&gt;"",COUNTIF(Buildings!B:B,B4383)=0),TRUE,FALSE)</f>
        <v>0</v>
      </c>
    </row>
    <row r="4384" spans="1:11" s="3" customFormat="1" ht="16.5" customHeight="1">
      <c r="A4384" s="96"/>
      <c r="B4384" s="199"/>
      <c r="C4384" s="200"/>
      <c r="D4384" s="200"/>
      <c r="E4384" s="200"/>
      <c r="F4384" s="201"/>
      <c r="G4384" s="197" t="str">
        <f t="shared" si="136"/>
        <v/>
      </c>
      <c r="H4384" s="203"/>
      <c r="I4384" s="97"/>
      <c r="J4384" s="3" t="b">
        <f t="shared" si="137"/>
        <v>0</v>
      </c>
      <c r="K4384" s="1" t="b">
        <f>IF(AND(B4384&lt;&gt;"",COUNTIF(Buildings!B:B,B4384)=0),TRUE,FALSE)</f>
        <v>0</v>
      </c>
    </row>
    <row r="4385" spans="1:11" s="3" customFormat="1" ht="16.5" customHeight="1">
      <c r="A4385" s="96"/>
      <c r="B4385" s="194"/>
      <c r="C4385" s="195"/>
      <c r="D4385" s="195"/>
      <c r="E4385" s="195"/>
      <c r="F4385" s="196"/>
      <c r="G4385" s="197" t="str">
        <f t="shared" si="136"/>
        <v/>
      </c>
      <c r="H4385" s="203"/>
      <c r="I4385" s="97"/>
      <c r="J4385" s="3" t="b">
        <f t="shared" si="137"/>
        <v>0</v>
      </c>
      <c r="K4385" s="1" t="b">
        <f>IF(AND(B4385&lt;&gt;"",COUNTIF(Buildings!B:B,B4385)=0),TRUE,FALSE)</f>
        <v>0</v>
      </c>
    </row>
    <row r="4386" spans="1:11" s="3" customFormat="1" ht="16.5" customHeight="1">
      <c r="A4386" s="96"/>
      <c r="B4386" s="199"/>
      <c r="C4386" s="200"/>
      <c r="D4386" s="200"/>
      <c r="E4386" s="200"/>
      <c r="F4386" s="201"/>
      <c r="G4386" s="197" t="str">
        <f t="shared" si="136"/>
        <v/>
      </c>
      <c r="H4386" s="203"/>
      <c r="I4386" s="97"/>
      <c r="J4386" s="3" t="b">
        <f t="shared" si="137"/>
        <v>0</v>
      </c>
      <c r="K4386" s="1" t="b">
        <f>IF(AND(B4386&lt;&gt;"",COUNTIF(Buildings!B:B,B4386)=0),TRUE,FALSE)</f>
        <v>0</v>
      </c>
    </row>
    <row r="4387" spans="1:11" s="3" customFormat="1" ht="16.5" customHeight="1">
      <c r="A4387" s="96"/>
      <c r="B4387" s="194"/>
      <c r="C4387" s="195"/>
      <c r="D4387" s="195"/>
      <c r="E4387" s="195"/>
      <c r="F4387" s="196"/>
      <c r="G4387" s="197" t="str">
        <f t="shared" si="136"/>
        <v/>
      </c>
      <c r="H4387" s="203"/>
      <c r="I4387" s="97"/>
      <c r="J4387" s="3" t="b">
        <f t="shared" si="137"/>
        <v>0</v>
      </c>
      <c r="K4387" s="1" t="b">
        <f>IF(AND(B4387&lt;&gt;"",COUNTIF(Buildings!B:B,B4387)=0),TRUE,FALSE)</f>
        <v>0</v>
      </c>
    </row>
    <row r="4388" spans="1:11" s="3" customFormat="1" ht="16.5" customHeight="1">
      <c r="A4388" s="96"/>
      <c r="B4388" s="199"/>
      <c r="C4388" s="200"/>
      <c r="D4388" s="200"/>
      <c r="E4388" s="200"/>
      <c r="F4388" s="201"/>
      <c r="G4388" s="197" t="str">
        <f t="shared" si="136"/>
        <v/>
      </c>
      <c r="H4388" s="203"/>
      <c r="I4388" s="97"/>
      <c r="J4388" s="3" t="b">
        <f t="shared" si="137"/>
        <v>0</v>
      </c>
      <c r="K4388" s="1" t="b">
        <f>IF(AND(B4388&lt;&gt;"",COUNTIF(Buildings!B:B,B4388)=0),TRUE,FALSE)</f>
        <v>0</v>
      </c>
    </row>
    <row r="4389" spans="1:11" s="3" customFormat="1" ht="16.5" customHeight="1">
      <c r="A4389" s="96"/>
      <c r="B4389" s="194"/>
      <c r="C4389" s="195"/>
      <c r="D4389" s="195"/>
      <c r="E4389" s="195"/>
      <c r="F4389" s="196"/>
      <c r="G4389" s="197" t="str">
        <f t="shared" si="136"/>
        <v/>
      </c>
      <c r="H4389" s="203"/>
      <c r="I4389" s="97"/>
      <c r="J4389" s="3" t="b">
        <f t="shared" si="137"/>
        <v>0</v>
      </c>
      <c r="K4389" s="1" t="b">
        <f>IF(AND(B4389&lt;&gt;"",COUNTIF(Buildings!B:B,B4389)=0),TRUE,FALSE)</f>
        <v>0</v>
      </c>
    </row>
    <row r="4390" spans="1:11" s="3" customFormat="1" ht="16.5" customHeight="1">
      <c r="A4390" s="96"/>
      <c r="B4390" s="199"/>
      <c r="C4390" s="200"/>
      <c r="D4390" s="200"/>
      <c r="E4390" s="200"/>
      <c r="F4390" s="201"/>
      <c r="G4390" s="197" t="str">
        <f t="shared" si="136"/>
        <v/>
      </c>
      <c r="H4390" s="203"/>
      <c r="I4390" s="97"/>
      <c r="J4390" s="3" t="b">
        <f t="shared" si="137"/>
        <v>0</v>
      </c>
      <c r="K4390" s="1" t="b">
        <f>IF(AND(B4390&lt;&gt;"",COUNTIF(Buildings!B:B,B4390)=0),TRUE,FALSE)</f>
        <v>0</v>
      </c>
    </row>
    <row r="4391" spans="1:11" s="3" customFormat="1" ht="16.5" customHeight="1">
      <c r="A4391" s="96"/>
      <c r="B4391" s="194"/>
      <c r="C4391" s="195"/>
      <c r="D4391" s="195"/>
      <c r="E4391" s="195"/>
      <c r="F4391" s="196"/>
      <c r="G4391" s="197" t="str">
        <f t="shared" si="136"/>
        <v/>
      </c>
      <c r="H4391" s="203"/>
      <c r="I4391" s="97"/>
      <c r="J4391" s="3" t="b">
        <f t="shared" si="137"/>
        <v>0</v>
      </c>
      <c r="K4391" s="1" t="b">
        <f>IF(AND(B4391&lt;&gt;"",COUNTIF(Buildings!B:B,B4391)=0),TRUE,FALSE)</f>
        <v>0</v>
      </c>
    </row>
    <row r="4392" spans="1:11" s="3" customFormat="1" ht="16.5" customHeight="1">
      <c r="A4392" s="96"/>
      <c r="B4392" s="199"/>
      <c r="C4392" s="200"/>
      <c r="D4392" s="200"/>
      <c r="E4392" s="200"/>
      <c r="F4392" s="201"/>
      <c r="G4392" s="197" t="str">
        <f t="shared" si="136"/>
        <v/>
      </c>
      <c r="H4392" s="203"/>
      <c r="I4392" s="97"/>
      <c r="J4392" s="3" t="b">
        <f t="shared" si="137"/>
        <v>0</v>
      </c>
      <c r="K4392" s="1" t="b">
        <f>IF(AND(B4392&lt;&gt;"",COUNTIF(Buildings!B:B,B4392)=0),TRUE,FALSE)</f>
        <v>0</v>
      </c>
    </row>
    <row r="4393" spans="1:11" s="3" customFormat="1" ht="16.5" customHeight="1">
      <c r="A4393" s="96"/>
      <c r="B4393" s="194"/>
      <c r="C4393" s="195"/>
      <c r="D4393" s="195"/>
      <c r="E4393" s="195"/>
      <c r="F4393" s="196"/>
      <c r="G4393" s="197" t="str">
        <f t="shared" si="136"/>
        <v/>
      </c>
      <c r="H4393" s="203"/>
      <c r="I4393" s="97"/>
      <c r="J4393" s="3" t="b">
        <f t="shared" si="137"/>
        <v>0</v>
      </c>
      <c r="K4393" s="1" t="b">
        <f>IF(AND(B4393&lt;&gt;"",COUNTIF(Buildings!B:B,B4393)=0),TRUE,FALSE)</f>
        <v>0</v>
      </c>
    </row>
    <row r="4394" spans="1:11" s="3" customFormat="1" ht="16.5" customHeight="1">
      <c r="A4394" s="96"/>
      <c r="B4394" s="199"/>
      <c r="C4394" s="200"/>
      <c r="D4394" s="200"/>
      <c r="E4394" s="200"/>
      <c r="F4394" s="201"/>
      <c r="G4394" s="197" t="str">
        <f t="shared" si="136"/>
        <v/>
      </c>
      <c r="H4394" s="203"/>
      <c r="I4394" s="97"/>
      <c r="J4394" s="3" t="b">
        <f t="shared" si="137"/>
        <v>0</v>
      </c>
      <c r="K4394" s="1" t="b">
        <f>IF(AND(B4394&lt;&gt;"",COUNTIF(Buildings!B:B,B4394)=0),TRUE,FALSE)</f>
        <v>0</v>
      </c>
    </row>
    <row r="4395" spans="1:11" s="3" customFormat="1" ht="16.5" customHeight="1">
      <c r="A4395" s="96"/>
      <c r="B4395" s="194"/>
      <c r="C4395" s="195"/>
      <c r="D4395" s="195"/>
      <c r="E4395" s="195"/>
      <c r="F4395" s="196"/>
      <c r="G4395" s="197" t="str">
        <f t="shared" si="136"/>
        <v/>
      </c>
      <c r="H4395" s="203"/>
      <c r="I4395" s="97"/>
      <c r="J4395" s="3" t="b">
        <f t="shared" si="137"/>
        <v>0</v>
      </c>
      <c r="K4395" s="1" t="b">
        <f>IF(AND(B4395&lt;&gt;"",COUNTIF(Buildings!B:B,B4395)=0),TRUE,FALSE)</f>
        <v>0</v>
      </c>
    </row>
    <row r="4396" spans="1:11" s="3" customFormat="1" ht="16.5" customHeight="1">
      <c r="A4396" s="96"/>
      <c r="B4396" s="199"/>
      <c r="C4396" s="200"/>
      <c r="D4396" s="200"/>
      <c r="E4396" s="200"/>
      <c r="F4396" s="201"/>
      <c r="G4396" s="197" t="str">
        <f t="shared" si="136"/>
        <v/>
      </c>
      <c r="H4396" s="203"/>
      <c r="I4396" s="97"/>
      <c r="J4396" s="3" t="b">
        <f t="shared" si="137"/>
        <v>0</v>
      </c>
      <c r="K4396" s="1" t="b">
        <f>IF(AND(B4396&lt;&gt;"",COUNTIF(Buildings!B:B,B4396)=0),TRUE,FALSE)</f>
        <v>0</v>
      </c>
    </row>
    <row r="4397" spans="1:11" s="3" customFormat="1" ht="16.5" customHeight="1">
      <c r="A4397" s="96"/>
      <c r="B4397" s="194"/>
      <c r="C4397" s="195"/>
      <c r="D4397" s="195"/>
      <c r="E4397" s="195"/>
      <c r="F4397" s="196"/>
      <c r="G4397" s="197" t="str">
        <f t="shared" si="136"/>
        <v/>
      </c>
      <c r="H4397" s="203"/>
      <c r="I4397" s="97"/>
      <c r="J4397" s="3" t="b">
        <f t="shared" si="137"/>
        <v>0</v>
      </c>
      <c r="K4397" s="1" t="b">
        <f>IF(AND(B4397&lt;&gt;"",COUNTIF(Buildings!B:B,B4397)=0),TRUE,FALSE)</f>
        <v>0</v>
      </c>
    </row>
    <row r="4398" spans="1:11" s="3" customFormat="1" ht="16.5" customHeight="1">
      <c r="A4398" s="96"/>
      <c r="B4398" s="199"/>
      <c r="C4398" s="200"/>
      <c r="D4398" s="200"/>
      <c r="E4398" s="200"/>
      <c r="F4398" s="201"/>
      <c r="G4398" s="197" t="str">
        <f t="shared" si="136"/>
        <v/>
      </c>
      <c r="H4398" s="203"/>
      <c r="I4398" s="97"/>
      <c r="J4398" s="3" t="b">
        <f t="shared" si="137"/>
        <v>0</v>
      </c>
      <c r="K4398" s="1" t="b">
        <f>IF(AND(B4398&lt;&gt;"",COUNTIF(Buildings!B:B,B4398)=0),TRUE,FALSE)</f>
        <v>0</v>
      </c>
    </row>
    <row r="4399" spans="1:11" s="3" customFormat="1" ht="16.5" customHeight="1">
      <c r="A4399" s="96"/>
      <c r="B4399" s="194"/>
      <c r="C4399" s="195"/>
      <c r="D4399" s="195"/>
      <c r="E4399" s="195"/>
      <c r="F4399" s="196"/>
      <c r="G4399" s="197" t="str">
        <f t="shared" si="136"/>
        <v/>
      </c>
      <c r="H4399" s="203"/>
      <c r="I4399" s="97"/>
      <c r="J4399" s="3" t="b">
        <f t="shared" si="137"/>
        <v>0</v>
      </c>
      <c r="K4399" s="1" t="b">
        <f>IF(AND(B4399&lt;&gt;"",COUNTIF(Buildings!B:B,B4399)=0),TRUE,FALSE)</f>
        <v>0</v>
      </c>
    </row>
    <row r="4400" spans="1:11" s="3" customFormat="1" ht="16.5" customHeight="1">
      <c r="A4400" s="96"/>
      <c r="B4400" s="199"/>
      <c r="C4400" s="200"/>
      <c r="D4400" s="200"/>
      <c r="E4400" s="200"/>
      <c r="F4400" s="201"/>
      <c r="G4400" s="197" t="str">
        <f t="shared" si="136"/>
        <v/>
      </c>
      <c r="H4400" s="203"/>
      <c r="I4400" s="97"/>
      <c r="J4400" s="3" t="b">
        <f t="shared" si="137"/>
        <v>0</v>
      </c>
      <c r="K4400" s="1" t="b">
        <f>IF(AND(B4400&lt;&gt;"",COUNTIF(Buildings!B:B,B4400)=0),TRUE,FALSE)</f>
        <v>0</v>
      </c>
    </row>
    <row r="4401" spans="1:11" s="3" customFormat="1" ht="16.5" customHeight="1">
      <c r="A4401" s="96"/>
      <c r="B4401" s="194"/>
      <c r="C4401" s="195"/>
      <c r="D4401" s="195"/>
      <c r="E4401" s="195"/>
      <c r="F4401" s="196"/>
      <c r="G4401" s="197" t="str">
        <f t="shared" si="136"/>
        <v/>
      </c>
      <c r="H4401" s="203"/>
      <c r="I4401" s="97"/>
      <c r="J4401" s="3" t="b">
        <f t="shared" si="137"/>
        <v>0</v>
      </c>
      <c r="K4401" s="1" t="b">
        <f>IF(AND(B4401&lt;&gt;"",COUNTIF(Buildings!B:B,B4401)=0),TRUE,FALSE)</f>
        <v>0</v>
      </c>
    </row>
    <row r="4402" spans="1:11" s="3" customFormat="1" ht="16.5" customHeight="1">
      <c r="A4402" s="96"/>
      <c r="B4402" s="199"/>
      <c r="C4402" s="200"/>
      <c r="D4402" s="200"/>
      <c r="E4402" s="200"/>
      <c r="F4402" s="201"/>
      <c r="G4402" s="197" t="str">
        <f t="shared" si="136"/>
        <v/>
      </c>
      <c r="H4402" s="203"/>
      <c r="I4402" s="97"/>
      <c r="J4402" s="3" t="b">
        <f t="shared" si="137"/>
        <v>0</v>
      </c>
      <c r="K4402" s="1" t="b">
        <f>IF(AND(B4402&lt;&gt;"",COUNTIF(Buildings!B:B,B4402)=0),TRUE,FALSE)</f>
        <v>0</v>
      </c>
    </row>
    <row r="4403" spans="1:11" s="3" customFormat="1" ht="16.5" customHeight="1">
      <c r="A4403" s="96"/>
      <c r="B4403" s="194"/>
      <c r="C4403" s="195"/>
      <c r="D4403" s="195"/>
      <c r="E4403" s="195"/>
      <c r="F4403" s="196"/>
      <c r="G4403" s="197" t="str">
        <f t="shared" si="136"/>
        <v/>
      </c>
      <c r="H4403" s="203"/>
      <c r="I4403" s="97"/>
      <c r="J4403" s="3" t="b">
        <f t="shared" si="137"/>
        <v>0</v>
      </c>
      <c r="K4403" s="1" t="b">
        <f>IF(AND(B4403&lt;&gt;"",COUNTIF(Buildings!B:B,B4403)=0),TRUE,FALSE)</f>
        <v>0</v>
      </c>
    </row>
    <row r="4404" spans="1:11" s="3" customFormat="1" ht="16.5" customHeight="1">
      <c r="A4404" s="96"/>
      <c r="B4404" s="199"/>
      <c r="C4404" s="200"/>
      <c r="D4404" s="200"/>
      <c r="E4404" s="200"/>
      <c r="F4404" s="201"/>
      <c r="G4404" s="197" t="str">
        <f t="shared" si="136"/>
        <v/>
      </c>
      <c r="H4404" s="203"/>
      <c r="I4404" s="97"/>
      <c r="J4404" s="3" t="b">
        <f t="shared" si="137"/>
        <v>0</v>
      </c>
      <c r="K4404" s="1" t="b">
        <f>IF(AND(B4404&lt;&gt;"",COUNTIF(Buildings!B:B,B4404)=0),TRUE,FALSE)</f>
        <v>0</v>
      </c>
    </row>
    <row r="4405" spans="1:11" s="3" customFormat="1" ht="16.5" customHeight="1">
      <c r="A4405" s="96"/>
      <c r="B4405" s="194"/>
      <c r="C4405" s="195"/>
      <c r="D4405" s="195"/>
      <c r="E4405" s="195"/>
      <c r="F4405" s="196"/>
      <c r="G4405" s="197" t="str">
        <f t="shared" si="136"/>
        <v/>
      </c>
      <c r="H4405" s="203"/>
      <c r="I4405" s="97"/>
      <c r="J4405" s="3" t="b">
        <f t="shared" si="137"/>
        <v>0</v>
      </c>
      <c r="K4405" s="1" t="b">
        <f>IF(AND(B4405&lt;&gt;"",COUNTIF(Buildings!B:B,B4405)=0),TRUE,FALSE)</f>
        <v>0</v>
      </c>
    </row>
    <row r="4406" spans="1:11" s="3" customFormat="1" ht="16.5" customHeight="1">
      <c r="A4406" s="96"/>
      <c r="B4406" s="199"/>
      <c r="C4406" s="200"/>
      <c r="D4406" s="200"/>
      <c r="E4406" s="200"/>
      <c r="F4406" s="201"/>
      <c r="G4406" s="197" t="str">
        <f t="shared" si="136"/>
        <v/>
      </c>
      <c r="H4406" s="203"/>
      <c r="I4406" s="97"/>
      <c r="J4406" s="3" t="b">
        <f t="shared" si="137"/>
        <v>0</v>
      </c>
      <c r="K4406" s="1" t="b">
        <f>IF(AND(B4406&lt;&gt;"",COUNTIF(Buildings!B:B,B4406)=0),TRUE,FALSE)</f>
        <v>0</v>
      </c>
    </row>
    <row r="4407" spans="1:11" s="3" customFormat="1" ht="16.5" customHeight="1">
      <c r="A4407" s="96"/>
      <c r="B4407" s="194"/>
      <c r="C4407" s="195"/>
      <c r="D4407" s="195"/>
      <c r="E4407" s="195"/>
      <c r="F4407" s="196"/>
      <c r="G4407" s="197" t="str">
        <f t="shared" si="136"/>
        <v/>
      </c>
      <c r="H4407" s="203"/>
      <c r="I4407" s="97"/>
      <c r="J4407" s="3" t="b">
        <f t="shared" si="137"/>
        <v>0</v>
      </c>
      <c r="K4407" s="1" t="b">
        <f>IF(AND(B4407&lt;&gt;"",COUNTIF(Buildings!B:B,B4407)=0),TRUE,FALSE)</f>
        <v>0</v>
      </c>
    </row>
    <row r="4408" spans="1:11" s="3" customFormat="1" ht="16.5" customHeight="1">
      <c r="A4408" s="96"/>
      <c r="B4408" s="199"/>
      <c r="C4408" s="200"/>
      <c r="D4408" s="200"/>
      <c r="E4408" s="200"/>
      <c r="F4408" s="201"/>
      <c r="G4408" s="197" t="str">
        <f t="shared" si="136"/>
        <v/>
      </c>
      <c r="H4408" s="203"/>
      <c r="I4408" s="97"/>
      <c r="J4408" s="3" t="b">
        <f t="shared" si="137"/>
        <v>0</v>
      </c>
      <c r="K4408" s="1" t="b">
        <f>IF(AND(B4408&lt;&gt;"",COUNTIF(Buildings!B:B,B4408)=0),TRUE,FALSE)</f>
        <v>0</v>
      </c>
    </row>
    <row r="4409" spans="1:11" s="3" customFormat="1" ht="16.5" customHeight="1">
      <c r="A4409" s="96"/>
      <c r="B4409" s="194"/>
      <c r="C4409" s="195"/>
      <c r="D4409" s="195"/>
      <c r="E4409" s="195"/>
      <c r="F4409" s="196"/>
      <c r="G4409" s="197" t="str">
        <f t="shared" si="136"/>
        <v/>
      </c>
      <c r="H4409" s="203"/>
      <c r="I4409" s="97"/>
      <c r="J4409" s="3" t="b">
        <f t="shared" si="137"/>
        <v>0</v>
      </c>
      <c r="K4409" s="1" t="b">
        <f>IF(AND(B4409&lt;&gt;"",COUNTIF(Buildings!B:B,B4409)=0),TRUE,FALSE)</f>
        <v>0</v>
      </c>
    </row>
    <row r="4410" spans="1:11" s="3" customFormat="1" ht="16.5" customHeight="1">
      <c r="A4410" s="96"/>
      <c r="B4410" s="199"/>
      <c r="C4410" s="200"/>
      <c r="D4410" s="200"/>
      <c r="E4410" s="200"/>
      <c r="F4410" s="201"/>
      <c r="G4410" s="197" t="str">
        <f t="shared" si="136"/>
        <v/>
      </c>
      <c r="H4410" s="203"/>
      <c r="I4410" s="97"/>
      <c r="J4410" s="3" t="b">
        <f t="shared" si="137"/>
        <v>0</v>
      </c>
      <c r="K4410" s="1" t="b">
        <f>IF(AND(B4410&lt;&gt;"",COUNTIF(Buildings!B:B,B4410)=0),TRUE,FALSE)</f>
        <v>0</v>
      </c>
    </row>
    <row r="4411" spans="1:11" s="3" customFormat="1" ht="16.5" customHeight="1">
      <c r="A4411" s="96"/>
      <c r="B4411" s="194"/>
      <c r="C4411" s="195"/>
      <c r="D4411" s="195"/>
      <c r="E4411" s="195"/>
      <c r="F4411" s="196"/>
      <c r="G4411" s="197" t="str">
        <f t="shared" si="136"/>
        <v/>
      </c>
      <c r="H4411" s="203"/>
      <c r="I4411" s="97"/>
      <c r="J4411" s="3" t="b">
        <f t="shared" si="137"/>
        <v>0</v>
      </c>
      <c r="K4411" s="1" t="b">
        <f>IF(AND(B4411&lt;&gt;"",COUNTIF(Buildings!B:B,B4411)=0),TRUE,FALSE)</f>
        <v>0</v>
      </c>
    </row>
    <row r="4412" spans="1:11" s="3" customFormat="1" ht="16.5" customHeight="1">
      <c r="A4412" s="96"/>
      <c r="B4412" s="199"/>
      <c r="C4412" s="200"/>
      <c r="D4412" s="200"/>
      <c r="E4412" s="200"/>
      <c r="F4412" s="201"/>
      <c r="G4412" s="197" t="str">
        <f t="shared" si="136"/>
        <v/>
      </c>
      <c r="H4412" s="203"/>
      <c r="I4412" s="97"/>
      <c r="J4412" s="3" t="b">
        <f t="shared" si="137"/>
        <v>0</v>
      </c>
      <c r="K4412" s="1" t="b">
        <f>IF(AND(B4412&lt;&gt;"",COUNTIF(Buildings!B:B,B4412)=0),TRUE,FALSE)</f>
        <v>0</v>
      </c>
    </row>
    <row r="4413" spans="1:11" s="3" customFormat="1" ht="16.5" customHeight="1">
      <c r="A4413" s="96"/>
      <c r="B4413" s="194"/>
      <c r="C4413" s="195"/>
      <c r="D4413" s="195"/>
      <c r="E4413" s="195"/>
      <c r="F4413" s="196"/>
      <c r="G4413" s="197" t="str">
        <f t="shared" si="136"/>
        <v/>
      </c>
      <c r="H4413" s="203"/>
      <c r="I4413" s="97"/>
      <c r="J4413" s="3" t="b">
        <f t="shared" si="137"/>
        <v>0</v>
      </c>
      <c r="K4413" s="1" t="b">
        <f>IF(AND(B4413&lt;&gt;"",COUNTIF(Buildings!B:B,B4413)=0),TRUE,FALSE)</f>
        <v>0</v>
      </c>
    </row>
    <row r="4414" spans="1:11" s="3" customFormat="1" ht="16.5" customHeight="1">
      <c r="A4414" s="96"/>
      <c r="B4414" s="199"/>
      <c r="C4414" s="200"/>
      <c r="D4414" s="200"/>
      <c r="E4414" s="200"/>
      <c r="F4414" s="201"/>
      <c r="G4414" s="197" t="str">
        <f t="shared" si="136"/>
        <v/>
      </c>
      <c r="H4414" s="203"/>
      <c r="I4414" s="97"/>
      <c r="J4414" s="3" t="b">
        <f t="shared" si="137"/>
        <v>0</v>
      </c>
      <c r="K4414" s="1" t="b">
        <f>IF(AND(B4414&lt;&gt;"",COUNTIF(Buildings!B:B,B4414)=0),TRUE,FALSE)</f>
        <v>0</v>
      </c>
    </row>
    <row r="4415" spans="1:11" s="3" customFormat="1" ht="16.5" customHeight="1">
      <c r="A4415" s="96"/>
      <c r="B4415" s="194"/>
      <c r="C4415" s="195"/>
      <c r="D4415" s="195"/>
      <c r="E4415" s="195"/>
      <c r="F4415" s="196"/>
      <c r="G4415" s="197" t="str">
        <f t="shared" si="136"/>
        <v/>
      </c>
      <c r="H4415" s="203"/>
      <c r="I4415" s="97"/>
      <c r="J4415" s="3" t="b">
        <f t="shared" si="137"/>
        <v>0</v>
      </c>
      <c r="K4415" s="1" t="b">
        <f>IF(AND(B4415&lt;&gt;"",COUNTIF(Buildings!B:B,B4415)=0),TRUE,FALSE)</f>
        <v>0</v>
      </c>
    </row>
    <row r="4416" spans="1:11" s="3" customFormat="1" ht="16.5" customHeight="1">
      <c r="A4416" s="96"/>
      <c r="B4416" s="199"/>
      <c r="C4416" s="200"/>
      <c r="D4416" s="200"/>
      <c r="E4416" s="200"/>
      <c r="F4416" s="201"/>
      <c r="G4416" s="197" t="str">
        <f t="shared" si="136"/>
        <v/>
      </c>
      <c r="H4416" s="203"/>
      <c r="I4416" s="97"/>
      <c r="J4416" s="3" t="b">
        <f t="shared" si="137"/>
        <v>0</v>
      </c>
      <c r="K4416" s="1" t="b">
        <f>IF(AND(B4416&lt;&gt;"",COUNTIF(Buildings!B:B,B4416)=0),TRUE,FALSE)</f>
        <v>0</v>
      </c>
    </row>
    <row r="4417" spans="1:11" s="3" customFormat="1" ht="16.5" customHeight="1">
      <c r="A4417" s="96"/>
      <c r="B4417" s="194"/>
      <c r="C4417" s="195"/>
      <c r="D4417" s="195"/>
      <c r="E4417" s="195"/>
      <c r="F4417" s="196"/>
      <c r="G4417" s="197" t="str">
        <f t="shared" si="136"/>
        <v/>
      </c>
      <c r="H4417" s="203"/>
      <c r="I4417" s="97"/>
      <c r="J4417" s="3" t="b">
        <f t="shared" si="137"/>
        <v>0</v>
      </c>
      <c r="K4417" s="1" t="b">
        <f>IF(AND(B4417&lt;&gt;"",COUNTIF(Buildings!B:B,B4417)=0),TRUE,FALSE)</f>
        <v>0</v>
      </c>
    </row>
    <row r="4418" spans="1:11" s="3" customFormat="1" ht="16.5" customHeight="1">
      <c r="A4418" s="96"/>
      <c r="B4418" s="199"/>
      <c r="C4418" s="200"/>
      <c r="D4418" s="200"/>
      <c r="E4418" s="200"/>
      <c r="F4418" s="201"/>
      <c r="G4418" s="197" t="str">
        <f t="shared" si="136"/>
        <v/>
      </c>
      <c r="H4418" s="203"/>
      <c r="I4418" s="97"/>
      <c r="J4418" s="3" t="b">
        <f t="shared" si="137"/>
        <v>0</v>
      </c>
      <c r="K4418" s="1" t="b">
        <f>IF(AND(B4418&lt;&gt;"",COUNTIF(Buildings!B:B,B4418)=0),TRUE,FALSE)</f>
        <v>0</v>
      </c>
    </row>
    <row r="4419" spans="1:11" s="3" customFormat="1" ht="16.5" customHeight="1">
      <c r="A4419" s="96"/>
      <c r="B4419" s="194"/>
      <c r="C4419" s="195"/>
      <c r="D4419" s="195"/>
      <c r="E4419" s="195"/>
      <c r="F4419" s="196"/>
      <c r="G4419" s="197" t="str">
        <f t="shared" si="136"/>
        <v/>
      </c>
      <c r="H4419" s="203"/>
      <c r="I4419" s="97"/>
      <c r="J4419" s="3" t="b">
        <f t="shared" si="137"/>
        <v>0</v>
      </c>
      <c r="K4419" s="1" t="b">
        <f>IF(AND(B4419&lt;&gt;"",COUNTIF(Buildings!B:B,B4419)=0),TRUE,FALSE)</f>
        <v>0</v>
      </c>
    </row>
    <row r="4420" spans="1:11" s="3" customFormat="1" ht="16.5" customHeight="1">
      <c r="A4420" s="96"/>
      <c r="B4420" s="199"/>
      <c r="C4420" s="200"/>
      <c r="D4420" s="200"/>
      <c r="E4420" s="200"/>
      <c r="F4420" s="201"/>
      <c r="G4420" s="197" t="str">
        <f t="shared" ref="G4420:G4483" si="138">IF(F4420="","",F4420)</f>
        <v/>
      </c>
      <c r="H4420" s="203"/>
      <c r="I4420" s="97"/>
      <c r="J4420" s="3" t="b">
        <f t="shared" ref="J4420:J4483" si="139">IF(F4420=G4420,FALSE,TRUE)</f>
        <v>0</v>
      </c>
      <c r="K4420" s="1" t="b">
        <f>IF(AND(B4420&lt;&gt;"",COUNTIF(Buildings!B:B,B4420)=0),TRUE,FALSE)</f>
        <v>0</v>
      </c>
    </row>
    <row r="4421" spans="1:11" s="3" customFormat="1" ht="16.5" customHeight="1">
      <c r="A4421" s="96"/>
      <c r="B4421" s="194"/>
      <c r="C4421" s="195"/>
      <c r="D4421" s="195"/>
      <c r="E4421" s="195"/>
      <c r="F4421" s="196"/>
      <c r="G4421" s="197" t="str">
        <f t="shared" si="138"/>
        <v/>
      </c>
      <c r="H4421" s="203"/>
      <c r="I4421" s="97"/>
      <c r="J4421" s="3" t="b">
        <f t="shared" si="139"/>
        <v>0</v>
      </c>
      <c r="K4421" s="1" t="b">
        <f>IF(AND(B4421&lt;&gt;"",COUNTIF(Buildings!B:B,B4421)=0),TRUE,FALSE)</f>
        <v>0</v>
      </c>
    </row>
    <row r="4422" spans="1:11" s="3" customFormat="1" ht="16.5" customHeight="1">
      <c r="A4422" s="96"/>
      <c r="B4422" s="199"/>
      <c r="C4422" s="200"/>
      <c r="D4422" s="200"/>
      <c r="E4422" s="200"/>
      <c r="F4422" s="201"/>
      <c r="G4422" s="197" t="str">
        <f t="shared" si="138"/>
        <v/>
      </c>
      <c r="H4422" s="203"/>
      <c r="I4422" s="97"/>
      <c r="J4422" s="3" t="b">
        <f t="shared" si="139"/>
        <v>0</v>
      </c>
      <c r="K4422" s="1" t="b">
        <f>IF(AND(B4422&lt;&gt;"",COUNTIF(Buildings!B:B,B4422)=0),TRUE,FALSE)</f>
        <v>0</v>
      </c>
    </row>
    <row r="4423" spans="1:11" s="3" customFormat="1" ht="16.5" customHeight="1">
      <c r="A4423" s="96"/>
      <c r="B4423" s="194"/>
      <c r="C4423" s="195"/>
      <c r="D4423" s="195"/>
      <c r="E4423" s="195"/>
      <c r="F4423" s="196"/>
      <c r="G4423" s="197" t="str">
        <f t="shared" si="138"/>
        <v/>
      </c>
      <c r="H4423" s="203"/>
      <c r="I4423" s="97"/>
      <c r="J4423" s="3" t="b">
        <f t="shared" si="139"/>
        <v>0</v>
      </c>
      <c r="K4423" s="1" t="b">
        <f>IF(AND(B4423&lt;&gt;"",COUNTIF(Buildings!B:B,B4423)=0),TRUE,FALSE)</f>
        <v>0</v>
      </c>
    </row>
    <row r="4424" spans="1:11" s="3" customFormat="1" ht="16.5" customHeight="1">
      <c r="A4424" s="96"/>
      <c r="B4424" s="199"/>
      <c r="C4424" s="200"/>
      <c r="D4424" s="200"/>
      <c r="E4424" s="200"/>
      <c r="F4424" s="201"/>
      <c r="G4424" s="197" t="str">
        <f t="shared" si="138"/>
        <v/>
      </c>
      <c r="H4424" s="203"/>
      <c r="I4424" s="97"/>
      <c r="J4424" s="3" t="b">
        <f t="shared" si="139"/>
        <v>0</v>
      </c>
      <c r="K4424" s="1" t="b">
        <f>IF(AND(B4424&lt;&gt;"",COUNTIF(Buildings!B:B,B4424)=0),TRUE,FALSE)</f>
        <v>0</v>
      </c>
    </row>
    <row r="4425" spans="1:11" s="3" customFormat="1" ht="16.5" customHeight="1">
      <c r="A4425" s="96"/>
      <c r="B4425" s="194"/>
      <c r="C4425" s="195"/>
      <c r="D4425" s="195"/>
      <c r="E4425" s="195"/>
      <c r="F4425" s="196"/>
      <c r="G4425" s="197" t="str">
        <f t="shared" si="138"/>
        <v/>
      </c>
      <c r="H4425" s="203"/>
      <c r="I4425" s="97"/>
      <c r="J4425" s="3" t="b">
        <f t="shared" si="139"/>
        <v>0</v>
      </c>
      <c r="K4425" s="1" t="b">
        <f>IF(AND(B4425&lt;&gt;"",COUNTIF(Buildings!B:B,B4425)=0),TRUE,FALSE)</f>
        <v>0</v>
      </c>
    </row>
    <row r="4426" spans="1:11" s="3" customFormat="1" ht="16.5" customHeight="1">
      <c r="A4426" s="96"/>
      <c r="B4426" s="194"/>
      <c r="C4426" s="195"/>
      <c r="D4426" s="195"/>
      <c r="E4426" s="195"/>
      <c r="F4426" s="196"/>
      <c r="G4426" s="197" t="str">
        <f t="shared" si="138"/>
        <v/>
      </c>
      <c r="H4426" s="203"/>
      <c r="I4426" s="97"/>
      <c r="J4426" s="3" t="b">
        <f t="shared" si="139"/>
        <v>0</v>
      </c>
      <c r="K4426" s="1" t="b">
        <f>IF(AND(B4426&lt;&gt;"",COUNTIF(Buildings!B:B,B4426)=0),TRUE,FALSE)</f>
        <v>0</v>
      </c>
    </row>
    <row r="4427" spans="1:11" s="3" customFormat="1" ht="16.5" customHeight="1">
      <c r="A4427" s="96"/>
      <c r="B4427" s="199"/>
      <c r="C4427" s="200"/>
      <c r="D4427" s="200"/>
      <c r="E4427" s="200"/>
      <c r="F4427" s="201"/>
      <c r="G4427" s="197" t="str">
        <f t="shared" si="138"/>
        <v/>
      </c>
      <c r="H4427" s="203"/>
      <c r="I4427" s="97"/>
      <c r="J4427" s="3" t="b">
        <f t="shared" si="139"/>
        <v>0</v>
      </c>
      <c r="K4427" s="1" t="b">
        <f>IF(AND(B4427&lt;&gt;"",COUNTIF(Buildings!B:B,B4427)=0),TRUE,FALSE)</f>
        <v>0</v>
      </c>
    </row>
    <row r="4428" spans="1:11" s="3" customFormat="1" ht="16.5" customHeight="1">
      <c r="A4428" s="96"/>
      <c r="B4428" s="194"/>
      <c r="C4428" s="195"/>
      <c r="D4428" s="195"/>
      <c r="E4428" s="195"/>
      <c r="F4428" s="196"/>
      <c r="G4428" s="197" t="str">
        <f t="shared" si="138"/>
        <v/>
      </c>
      <c r="H4428" s="203"/>
      <c r="I4428" s="97"/>
      <c r="J4428" s="3" t="b">
        <f t="shared" si="139"/>
        <v>0</v>
      </c>
      <c r="K4428" s="1" t="b">
        <f>IF(AND(B4428&lt;&gt;"",COUNTIF(Buildings!B:B,B4428)=0),TRUE,FALSE)</f>
        <v>0</v>
      </c>
    </row>
    <row r="4429" spans="1:11" s="3" customFormat="1" ht="16.5" customHeight="1">
      <c r="A4429" s="96"/>
      <c r="B4429" s="199"/>
      <c r="C4429" s="200"/>
      <c r="D4429" s="200"/>
      <c r="E4429" s="200"/>
      <c r="F4429" s="201"/>
      <c r="G4429" s="197" t="str">
        <f t="shared" si="138"/>
        <v/>
      </c>
      <c r="H4429" s="203"/>
      <c r="I4429" s="97"/>
      <c r="J4429" s="3" t="b">
        <f t="shared" si="139"/>
        <v>0</v>
      </c>
      <c r="K4429" s="1" t="b">
        <f>IF(AND(B4429&lt;&gt;"",COUNTIF(Buildings!B:B,B4429)=0),TRUE,FALSE)</f>
        <v>0</v>
      </c>
    </row>
    <row r="4430" spans="1:11" s="3" customFormat="1" ht="16.5" customHeight="1">
      <c r="A4430" s="96"/>
      <c r="B4430" s="194"/>
      <c r="C4430" s="195"/>
      <c r="D4430" s="195"/>
      <c r="E4430" s="195"/>
      <c r="F4430" s="196"/>
      <c r="G4430" s="197" t="str">
        <f t="shared" si="138"/>
        <v/>
      </c>
      <c r="H4430" s="203"/>
      <c r="I4430" s="97"/>
      <c r="J4430" s="3" t="b">
        <f t="shared" si="139"/>
        <v>0</v>
      </c>
      <c r="K4430" s="1" t="b">
        <f>IF(AND(B4430&lt;&gt;"",COUNTIF(Buildings!B:B,B4430)=0),TRUE,FALSE)</f>
        <v>0</v>
      </c>
    </row>
    <row r="4431" spans="1:11" s="3" customFormat="1" ht="16.5" customHeight="1">
      <c r="A4431" s="96"/>
      <c r="B4431" s="199"/>
      <c r="C4431" s="200"/>
      <c r="D4431" s="200"/>
      <c r="E4431" s="200"/>
      <c r="F4431" s="201"/>
      <c r="G4431" s="197" t="str">
        <f t="shared" si="138"/>
        <v/>
      </c>
      <c r="H4431" s="203"/>
      <c r="I4431" s="97"/>
      <c r="J4431" s="3" t="b">
        <f t="shared" si="139"/>
        <v>0</v>
      </c>
      <c r="K4431" s="1" t="b">
        <f>IF(AND(B4431&lt;&gt;"",COUNTIF(Buildings!B:B,B4431)=0),TRUE,FALSE)</f>
        <v>0</v>
      </c>
    </row>
    <row r="4432" spans="1:11" s="3" customFormat="1" ht="16.5" customHeight="1">
      <c r="A4432" s="96"/>
      <c r="B4432" s="194"/>
      <c r="C4432" s="195"/>
      <c r="D4432" s="195"/>
      <c r="E4432" s="195"/>
      <c r="F4432" s="196"/>
      <c r="G4432" s="197" t="str">
        <f t="shared" si="138"/>
        <v/>
      </c>
      <c r="H4432" s="203"/>
      <c r="I4432" s="97"/>
      <c r="J4432" s="3" t="b">
        <f t="shared" si="139"/>
        <v>0</v>
      </c>
      <c r="K4432" s="1" t="b">
        <f>IF(AND(B4432&lt;&gt;"",COUNTIF(Buildings!B:B,B4432)=0),TRUE,FALSE)</f>
        <v>0</v>
      </c>
    </row>
    <row r="4433" spans="1:11" s="3" customFormat="1" ht="16.5" customHeight="1">
      <c r="A4433" s="96"/>
      <c r="B4433" s="199"/>
      <c r="C4433" s="200"/>
      <c r="D4433" s="200"/>
      <c r="E4433" s="200"/>
      <c r="F4433" s="201"/>
      <c r="G4433" s="197" t="str">
        <f t="shared" si="138"/>
        <v/>
      </c>
      <c r="H4433" s="203"/>
      <c r="I4433" s="97"/>
      <c r="J4433" s="3" t="b">
        <f t="shared" si="139"/>
        <v>0</v>
      </c>
      <c r="K4433" s="1" t="b">
        <f>IF(AND(B4433&lt;&gt;"",COUNTIF(Buildings!B:B,B4433)=0),TRUE,FALSE)</f>
        <v>0</v>
      </c>
    </row>
    <row r="4434" spans="1:11" s="3" customFormat="1" ht="16.5" customHeight="1">
      <c r="A4434" s="96"/>
      <c r="B4434" s="194"/>
      <c r="C4434" s="195"/>
      <c r="D4434" s="195"/>
      <c r="E4434" s="195"/>
      <c r="F4434" s="196"/>
      <c r="G4434" s="197" t="str">
        <f t="shared" si="138"/>
        <v/>
      </c>
      <c r="H4434" s="203"/>
      <c r="I4434" s="97"/>
      <c r="J4434" s="3" t="b">
        <f t="shared" si="139"/>
        <v>0</v>
      </c>
      <c r="K4434" s="1" t="b">
        <f>IF(AND(B4434&lt;&gt;"",COUNTIF(Buildings!B:B,B4434)=0),TRUE,FALSE)</f>
        <v>0</v>
      </c>
    </row>
    <row r="4435" spans="1:11" s="3" customFormat="1" ht="16.5" customHeight="1">
      <c r="A4435" s="96"/>
      <c r="B4435" s="199"/>
      <c r="C4435" s="200"/>
      <c r="D4435" s="200"/>
      <c r="E4435" s="200"/>
      <c r="F4435" s="201"/>
      <c r="G4435" s="197" t="str">
        <f t="shared" si="138"/>
        <v/>
      </c>
      <c r="H4435" s="203"/>
      <c r="I4435" s="97"/>
      <c r="J4435" s="3" t="b">
        <f t="shared" si="139"/>
        <v>0</v>
      </c>
      <c r="K4435" s="1" t="b">
        <f>IF(AND(B4435&lt;&gt;"",COUNTIF(Buildings!B:B,B4435)=0),TRUE,FALSE)</f>
        <v>0</v>
      </c>
    </row>
    <row r="4436" spans="1:11" s="3" customFormat="1" ht="16.5" customHeight="1">
      <c r="A4436" s="96"/>
      <c r="B4436" s="194"/>
      <c r="C4436" s="195"/>
      <c r="D4436" s="195"/>
      <c r="E4436" s="195"/>
      <c r="F4436" s="196"/>
      <c r="G4436" s="197" t="str">
        <f t="shared" si="138"/>
        <v/>
      </c>
      <c r="H4436" s="203"/>
      <c r="I4436" s="97"/>
      <c r="J4436" s="3" t="b">
        <f t="shared" si="139"/>
        <v>0</v>
      </c>
      <c r="K4436" s="1" t="b">
        <f>IF(AND(B4436&lt;&gt;"",COUNTIF(Buildings!B:B,B4436)=0),TRUE,FALSE)</f>
        <v>0</v>
      </c>
    </row>
    <row r="4437" spans="1:11" s="3" customFormat="1" ht="16.5" customHeight="1">
      <c r="A4437" s="96"/>
      <c r="B4437" s="199"/>
      <c r="C4437" s="200"/>
      <c r="D4437" s="200"/>
      <c r="E4437" s="200"/>
      <c r="F4437" s="201"/>
      <c r="G4437" s="197" t="str">
        <f t="shared" si="138"/>
        <v/>
      </c>
      <c r="H4437" s="203"/>
      <c r="I4437" s="97"/>
      <c r="J4437" s="3" t="b">
        <f t="shared" si="139"/>
        <v>0</v>
      </c>
      <c r="K4437" s="1" t="b">
        <f>IF(AND(B4437&lt;&gt;"",COUNTIF(Buildings!B:B,B4437)=0),TRUE,FALSE)</f>
        <v>0</v>
      </c>
    </row>
    <row r="4438" spans="1:11" s="3" customFormat="1" ht="16.5" customHeight="1">
      <c r="A4438" s="96"/>
      <c r="B4438" s="194"/>
      <c r="C4438" s="195"/>
      <c r="D4438" s="195"/>
      <c r="E4438" s="195"/>
      <c r="F4438" s="196"/>
      <c r="G4438" s="197" t="str">
        <f t="shared" si="138"/>
        <v/>
      </c>
      <c r="H4438" s="203"/>
      <c r="I4438" s="97"/>
      <c r="J4438" s="3" t="b">
        <f t="shared" si="139"/>
        <v>0</v>
      </c>
      <c r="K4438" s="1" t="b">
        <f>IF(AND(B4438&lt;&gt;"",COUNTIF(Buildings!B:B,B4438)=0),TRUE,FALSE)</f>
        <v>0</v>
      </c>
    </row>
    <row r="4439" spans="1:11" s="3" customFormat="1" ht="16.5" customHeight="1">
      <c r="A4439" s="96"/>
      <c r="B4439" s="199"/>
      <c r="C4439" s="200"/>
      <c r="D4439" s="200"/>
      <c r="E4439" s="200"/>
      <c r="F4439" s="201"/>
      <c r="G4439" s="197" t="str">
        <f t="shared" si="138"/>
        <v/>
      </c>
      <c r="H4439" s="203"/>
      <c r="I4439" s="97"/>
      <c r="J4439" s="3" t="b">
        <f t="shared" si="139"/>
        <v>0</v>
      </c>
      <c r="K4439" s="1" t="b">
        <f>IF(AND(B4439&lt;&gt;"",COUNTIF(Buildings!B:B,B4439)=0),TRUE,FALSE)</f>
        <v>0</v>
      </c>
    </row>
    <row r="4440" spans="1:11" s="3" customFormat="1" ht="16.5" customHeight="1">
      <c r="A4440" s="96"/>
      <c r="B4440" s="194"/>
      <c r="C4440" s="195"/>
      <c r="D4440" s="195"/>
      <c r="E4440" s="195"/>
      <c r="F4440" s="196"/>
      <c r="G4440" s="197" t="str">
        <f t="shared" si="138"/>
        <v/>
      </c>
      <c r="H4440" s="203"/>
      <c r="I4440" s="97"/>
      <c r="J4440" s="3" t="b">
        <f t="shared" si="139"/>
        <v>0</v>
      </c>
      <c r="K4440" s="1" t="b">
        <f>IF(AND(B4440&lt;&gt;"",COUNTIF(Buildings!B:B,B4440)=0),TRUE,FALSE)</f>
        <v>0</v>
      </c>
    </row>
    <row r="4441" spans="1:11" s="3" customFormat="1" ht="16.5" customHeight="1">
      <c r="A4441" s="96"/>
      <c r="B4441" s="199"/>
      <c r="C4441" s="200"/>
      <c r="D4441" s="200"/>
      <c r="E4441" s="200"/>
      <c r="F4441" s="201"/>
      <c r="G4441" s="197" t="str">
        <f t="shared" si="138"/>
        <v/>
      </c>
      <c r="H4441" s="203"/>
      <c r="I4441" s="97"/>
      <c r="J4441" s="3" t="b">
        <f t="shared" si="139"/>
        <v>0</v>
      </c>
      <c r="K4441" s="1" t="b">
        <f>IF(AND(B4441&lt;&gt;"",COUNTIF(Buildings!B:B,B4441)=0),TRUE,FALSE)</f>
        <v>0</v>
      </c>
    </row>
    <row r="4442" spans="1:11" s="3" customFormat="1" ht="16.5" customHeight="1">
      <c r="A4442" s="96"/>
      <c r="B4442" s="194"/>
      <c r="C4442" s="195"/>
      <c r="D4442" s="195"/>
      <c r="E4442" s="195"/>
      <c r="F4442" s="196"/>
      <c r="G4442" s="197" t="str">
        <f t="shared" si="138"/>
        <v/>
      </c>
      <c r="H4442" s="203"/>
      <c r="I4442" s="97"/>
      <c r="J4442" s="3" t="b">
        <f t="shared" si="139"/>
        <v>0</v>
      </c>
      <c r="K4442" s="1" t="b">
        <f>IF(AND(B4442&lt;&gt;"",COUNTIF(Buildings!B:B,B4442)=0),TRUE,FALSE)</f>
        <v>0</v>
      </c>
    </row>
    <row r="4443" spans="1:11" s="3" customFormat="1" ht="16.5" customHeight="1">
      <c r="A4443" s="96"/>
      <c r="B4443" s="199"/>
      <c r="C4443" s="200"/>
      <c r="D4443" s="200"/>
      <c r="E4443" s="200"/>
      <c r="F4443" s="201"/>
      <c r="G4443" s="197" t="str">
        <f t="shared" si="138"/>
        <v/>
      </c>
      <c r="H4443" s="203"/>
      <c r="I4443" s="97"/>
      <c r="J4443" s="3" t="b">
        <f t="shared" si="139"/>
        <v>0</v>
      </c>
      <c r="K4443" s="1" t="b">
        <f>IF(AND(B4443&lt;&gt;"",COUNTIF(Buildings!B:B,B4443)=0),TRUE,FALSE)</f>
        <v>0</v>
      </c>
    </row>
    <row r="4444" spans="1:11" s="3" customFormat="1" ht="16.5" customHeight="1">
      <c r="A4444" s="96"/>
      <c r="B4444" s="194"/>
      <c r="C4444" s="195"/>
      <c r="D4444" s="195"/>
      <c r="E4444" s="195"/>
      <c r="F4444" s="196"/>
      <c r="G4444" s="197" t="str">
        <f t="shared" si="138"/>
        <v/>
      </c>
      <c r="H4444" s="203"/>
      <c r="I4444" s="97"/>
      <c r="J4444" s="3" t="b">
        <f t="shared" si="139"/>
        <v>0</v>
      </c>
      <c r="K4444" s="1" t="b">
        <f>IF(AND(B4444&lt;&gt;"",COUNTIF(Buildings!B:B,B4444)=0),TRUE,FALSE)</f>
        <v>0</v>
      </c>
    </row>
    <row r="4445" spans="1:11" s="3" customFormat="1" ht="16.5" customHeight="1">
      <c r="A4445" s="96"/>
      <c r="B4445" s="199"/>
      <c r="C4445" s="200"/>
      <c r="D4445" s="200"/>
      <c r="E4445" s="200"/>
      <c r="F4445" s="201"/>
      <c r="G4445" s="197" t="str">
        <f t="shared" si="138"/>
        <v/>
      </c>
      <c r="H4445" s="203"/>
      <c r="I4445" s="97"/>
      <c r="J4445" s="3" t="b">
        <f t="shared" si="139"/>
        <v>0</v>
      </c>
      <c r="K4445" s="1" t="b">
        <f>IF(AND(B4445&lt;&gt;"",COUNTIF(Buildings!B:B,B4445)=0),TRUE,FALSE)</f>
        <v>0</v>
      </c>
    </row>
    <row r="4446" spans="1:11" s="3" customFormat="1" ht="16.5" customHeight="1">
      <c r="A4446" s="96"/>
      <c r="B4446" s="194"/>
      <c r="C4446" s="195"/>
      <c r="D4446" s="195"/>
      <c r="E4446" s="195"/>
      <c r="F4446" s="196"/>
      <c r="G4446" s="197" t="str">
        <f t="shared" si="138"/>
        <v/>
      </c>
      <c r="H4446" s="203"/>
      <c r="I4446" s="97"/>
      <c r="J4446" s="3" t="b">
        <f t="shared" si="139"/>
        <v>0</v>
      </c>
      <c r="K4446" s="1" t="b">
        <f>IF(AND(B4446&lt;&gt;"",COUNTIF(Buildings!B:B,B4446)=0),TRUE,FALSE)</f>
        <v>0</v>
      </c>
    </row>
    <row r="4447" spans="1:11" s="3" customFormat="1" ht="16.5" customHeight="1">
      <c r="A4447" s="96"/>
      <c r="B4447" s="199"/>
      <c r="C4447" s="200"/>
      <c r="D4447" s="200"/>
      <c r="E4447" s="200"/>
      <c r="F4447" s="201"/>
      <c r="G4447" s="197" t="str">
        <f t="shared" si="138"/>
        <v/>
      </c>
      <c r="H4447" s="203"/>
      <c r="I4447" s="97"/>
      <c r="J4447" s="3" t="b">
        <f t="shared" si="139"/>
        <v>0</v>
      </c>
      <c r="K4447" s="1" t="b">
        <f>IF(AND(B4447&lt;&gt;"",COUNTIF(Buildings!B:B,B4447)=0),TRUE,FALSE)</f>
        <v>0</v>
      </c>
    </row>
    <row r="4448" spans="1:11" s="3" customFormat="1" ht="16.5" customHeight="1">
      <c r="A4448" s="96"/>
      <c r="B4448" s="194"/>
      <c r="C4448" s="195"/>
      <c r="D4448" s="195"/>
      <c r="E4448" s="195"/>
      <c r="F4448" s="196"/>
      <c r="G4448" s="197" t="str">
        <f t="shared" si="138"/>
        <v/>
      </c>
      <c r="H4448" s="203"/>
      <c r="I4448" s="97"/>
      <c r="J4448" s="3" t="b">
        <f t="shared" si="139"/>
        <v>0</v>
      </c>
      <c r="K4448" s="1" t="b">
        <f>IF(AND(B4448&lt;&gt;"",COUNTIF(Buildings!B:B,B4448)=0),TRUE,FALSE)</f>
        <v>0</v>
      </c>
    </row>
    <row r="4449" spans="1:11" s="3" customFormat="1" ht="16.5" customHeight="1">
      <c r="A4449" s="96"/>
      <c r="B4449" s="199"/>
      <c r="C4449" s="200"/>
      <c r="D4449" s="200"/>
      <c r="E4449" s="200"/>
      <c r="F4449" s="201"/>
      <c r="G4449" s="197" t="str">
        <f t="shared" si="138"/>
        <v/>
      </c>
      <c r="H4449" s="203"/>
      <c r="I4449" s="97"/>
      <c r="J4449" s="3" t="b">
        <f t="shared" si="139"/>
        <v>0</v>
      </c>
      <c r="K4449" s="1" t="b">
        <f>IF(AND(B4449&lt;&gt;"",COUNTIF(Buildings!B:B,B4449)=0),TRUE,FALSE)</f>
        <v>0</v>
      </c>
    </row>
    <row r="4450" spans="1:11" s="3" customFormat="1" ht="16.5" customHeight="1">
      <c r="A4450" s="96"/>
      <c r="B4450" s="194"/>
      <c r="C4450" s="195"/>
      <c r="D4450" s="195"/>
      <c r="E4450" s="195"/>
      <c r="F4450" s="196"/>
      <c r="G4450" s="197" t="str">
        <f t="shared" si="138"/>
        <v/>
      </c>
      <c r="H4450" s="203"/>
      <c r="I4450" s="97"/>
      <c r="J4450" s="3" t="b">
        <f t="shared" si="139"/>
        <v>0</v>
      </c>
      <c r="K4450" s="1" t="b">
        <f>IF(AND(B4450&lt;&gt;"",COUNTIF(Buildings!B:B,B4450)=0),TRUE,FALSE)</f>
        <v>0</v>
      </c>
    </row>
    <row r="4451" spans="1:11" s="3" customFormat="1" ht="16.5" customHeight="1">
      <c r="A4451" s="96"/>
      <c r="B4451" s="199"/>
      <c r="C4451" s="200"/>
      <c r="D4451" s="200"/>
      <c r="E4451" s="200"/>
      <c r="F4451" s="201"/>
      <c r="G4451" s="197" t="str">
        <f t="shared" si="138"/>
        <v/>
      </c>
      <c r="H4451" s="203"/>
      <c r="I4451" s="97"/>
      <c r="J4451" s="3" t="b">
        <f t="shared" si="139"/>
        <v>0</v>
      </c>
      <c r="K4451" s="1" t="b">
        <f>IF(AND(B4451&lt;&gt;"",COUNTIF(Buildings!B:B,B4451)=0),TRUE,FALSE)</f>
        <v>0</v>
      </c>
    </row>
    <row r="4452" spans="1:11" s="3" customFormat="1" ht="16.5" customHeight="1">
      <c r="A4452" s="96"/>
      <c r="B4452" s="194"/>
      <c r="C4452" s="195"/>
      <c r="D4452" s="195"/>
      <c r="E4452" s="195"/>
      <c r="F4452" s="196"/>
      <c r="G4452" s="197" t="str">
        <f t="shared" si="138"/>
        <v/>
      </c>
      <c r="H4452" s="203"/>
      <c r="I4452" s="97"/>
      <c r="J4452" s="3" t="b">
        <f t="shared" si="139"/>
        <v>0</v>
      </c>
      <c r="K4452" s="1" t="b">
        <f>IF(AND(B4452&lt;&gt;"",COUNTIF(Buildings!B:B,B4452)=0),TRUE,FALSE)</f>
        <v>0</v>
      </c>
    </row>
    <row r="4453" spans="1:11" s="3" customFormat="1" ht="16.5" customHeight="1">
      <c r="A4453" s="96"/>
      <c r="B4453" s="199"/>
      <c r="C4453" s="200"/>
      <c r="D4453" s="200"/>
      <c r="E4453" s="200"/>
      <c r="F4453" s="201"/>
      <c r="G4453" s="197" t="str">
        <f t="shared" si="138"/>
        <v/>
      </c>
      <c r="H4453" s="203"/>
      <c r="I4453" s="97"/>
      <c r="J4453" s="3" t="b">
        <f t="shared" si="139"/>
        <v>0</v>
      </c>
      <c r="K4453" s="1" t="b">
        <f>IF(AND(B4453&lt;&gt;"",COUNTIF(Buildings!B:B,B4453)=0),TRUE,FALSE)</f>
        <v>0</v>
      </c>
    </row>
    <row r="4454" spans="1:11" s="3" customFormat="1" ht="16.5" customHeight="1">
      <c r="A4454" s="96"/>
      <c r="B4454" s="194"/>
      <c r="C4454" s="195"/>
      <c r="D4454" s="195"/>
      <c r="E4454" s="195"/>
      <c r="F4454" s="196"/>
      <c r="G4454" s="197" t="str">
        <f t="shared" si="138"/>
        <v/>
      </c>
      <c r="H4454" s="203"/>
      <c r="I4454" s="97"/>
      <c r="J4454" s="3" t="b">
        <f t="shared" si="139"/>
        <v>0</v>
      </c>
      <c r="K4454" s="1" t="b">
        <f>IF(AND(B4454&lt;&gt;"",COUNTIF(Buildings!B:B,B4454)=0),TRUE,FALSE)</f>
        <v>0</v>
      </c>
    </row>
    <row r="4455" spans="1:11" s="3" customFormat="1" ht="16.5" customHeight="1">
      <c r="A4455" s="96"/>
      <c r="B4455" s="199"/>
      <c r="C4455" s="200"/>
      <c r="D4455" s="200"/>
      <c r="E4455" s="200"/>
      <c r="F4455" s="201"/>
      <c r="G4455" s="197" t="str">
        <f t="shared" si="138"/>
        <v/>
      </c>
      <c r="H4455" s="203"/>
      <c r="I4455" s="97"/>
      <c r="J4455" s="3" t="b">
        <f t="shared" si="139"/>
        <v>0</v>
      </c>
      <c r="K4455" s="1" t="b">
        <f>IF(AND(B4455&lt;&gt;"",COUNTIF(Buildings!B:B,B4455)=0),TRUE,FALSE)</f>
        <v>0</v>
      </c>
    </row>
    <row r="4456" spans="1:11" s="3" customFormat="1" ht="16.5" customHeight="1">
      <c r="A4456" s="96"/>
      <c r="B4456" s="194"/>
      <c r="C4456" s="195"/>
      <c r="D4456" s="195"/>
      <c r="E4456" s="195"/>
      <c r="F4456" s="196"/>
      <c r="G4456" s="197" t="str">
        <f t="shared" si="138"/>
        <v/>
      </c>
      <c r="H4456" s="203"/>
      <c r="I4456" s="97"/>
      <c r="J4456" s="3" t="b">
        <f t="shared" si="139"/>
        <v>0</v>
      </c>
      <c r="K4456" s="1" t="b">
        <f>IF(AND(B4456&lt;&gt;"",COUNTIF(Buildings!B:B,B4456)=0),TRUE,FALSE)</f>
        <v>0</v>
      </c>
    </row>
    <row r="4457" spans="1:11" s="3" customFormat="1" ht="16.5" customHeight="1">
      <c r="A4457" s="96"/>
      <c r="B4457" s="199"/>
      <c r="C4457" s="200"/>
      <c r="D4457" s="200"/>
      <c r="E4457" s="200"/>
      <c r="F4457" s="201"/>
      <c r="G4457" s="197" t="str">
        <f t="shared" si="138"/>
        <v/>
      </c>
      <c r="H4457" s="203"/>
      <c r="I4457" s="97"/>
      <c r="J4457" s="3" t="b">
        <f t="shared" si="139"/>
        <v>0</v>
      </c>
      <c r="K4457" s="1" t="b">
        <f>IF(AND(B4457&lt;&gt;"",COUNTIF(Buildings!B:B,B4457)=0),TRUE,FALSE)</f>
        <v>0</v>
      </c>
    </row>
    <row r="4458" spans="1:11" s="3" customFormat="1" ht="16.5" customHeight="1">
      <c r="A4458" s="96"/>
      <c r="B4458" s="194"/>
      <c r="C4458" s="195"/>
      <c r="D4458" s="195"/>
      <c r="E4458" s="195"/>
      <c r="F4458" s="196"/>
      <c r="G4458" s="197" t="str">
        <f t="shared" si="138"/>
        <v/>
      </c>
      <c r="H4458" s="203"/>
      <c r="I4458" s="97"/>
      <c r="J4458" s="3" t="b">
        <f t="shared" si="139"/>
        <v>0</v>
      </c>
      <c r="K4458" s="1" t="b">
        <f>IF(AND(B4458&lt;&gt;"",COUNTIF(Buildings!B:B,B4458)=0),TRUE,FALSE)</f>
        <v>0</v>
      </c>
    </row>
    <row r="4459" spans="1:11" s="3" customFormat="1" ht="16.5" customHeight="1">
      <c r="A4459" s="96"/>
      <c r="B4459" s="199"/>
      <c r="C4459" s="200"/>
      <c r="D4459" s="200"/>
      <c r="E4459" s="200"/>
      <c r="F4459" s="201"/>
      <c r="G4459" s="197" t="str">
        <f t="shared" si="138"/>
        <v/>
      </c>
      <c r="H4459" s="203"/>
      <c r="I4459" s="97"/>
      <c r="J4459" s="3" t="b">
        <f t="shared" si="139"/>
        <v>0</v>
      </c>
      <c r="K4459" s="1" t="b">
        <f>IF(AND(B4459&lt;&gt;"",COUNTIF(Buildings!B:B,B4459)=0),TRUE,FALSE)</f>
        <v>0</v>
      </c>
    </row>
    <row r="4460" spans="1:11" s="3" customFormat="1" ht="16.5" customHeight="1">
      <c r="A4460" s="96"/>
      <c r="B4460" s="194"/>
      <c r="C4460" s="195"/>
      <c r="D4460" s="195"/>
      <c r="E4460" s="195"/>
      <c r="F4460" s="196"/>
      <c r="G4460" s="197" t="str">
        <f t="shared" si="138"/>
        <v/>
      </c>
      <c r="H4460" s="203"/>
      <c r="I4460" s="97"/>
      <c r="J4460" s="3" t="b">
        <f t="shared" si="139"/>
        <v>0</v>
      </c>
      <c r="K4460" s="1" t="b">
        <f>IF(AND(B4460&lt;&gt;"",COUNTIF(Buildings!B:B,B4460)=0),TRUE,FALSE)</f>
        <v>0</v>
      </c>
    </row>
    <row r="4461" spans="1:11" s="3" customFormat="1" ht="16.5" customHeight="1">
      <c r="A4461" s="96"/>
      <c r="B4461" s="199"/>
      <c r="C4461" s="200"/>
      <c r="D4461" s="200"/>
      <c r="E4461" s="200"/>
      <c r="F4461" s="201"/>
      <c r="G4461" s="197" t="str">
        <f t="shared" si="138"/>
        <v/>
      </c>
      <c r="H4461" s="203"/>
      <c r="I4461" s="97"/>
      <c r="J4461" s="3" t="b">
        <f t="shared" si="139"/>
        <v>0</v>
      </c>
      <c r="K4461" s="1" t="b">
        <f>IF(AND(B4461&lt;&gt;"",COUNTIF(Buildings!B:B,B4461)=0),TRUE,FALSE)</f>
        <v>0</v>
      </c>
    </row>
    <row r="4462" spans="1:11" s="3" customFormat="1" ht="16.5" customHeight="1">
      <c r="A4462" s="96"/>
      <c r="B4462" s="194"/>
      <c r="C4462" s="195"/>
      <c r="D4462" s="195"/>
      <c r="E4462" s="195"/>
      <c r="F4462" s="196"/>
      <c r="G4462" s="197" t="str">
        <f t="shared" si="138"/>
        <v/>
      </c>
      <c r="H4462" s="203"/>
      <c r="I4462" s="97"/>
      <c r="J4462" s="3" t="b">
        <f t="shared" si="139"/>
        <v>0</v>
      </c>
      <c r="K4462" s="1" t="b">
        <f>IF(AND(B4462&lt;&gt;"",COUNTIF(Buildings!B:B,B4462)=0),TRUE,FALSE)</f>
        <v>0</v>
      </c>
    </row>
    <row r="4463" spans="1:11" s="3" customFormat="1" ht="16.5" customHeight="1">
      <c r="A4463" s="96"/>
      <c r="B4463" s="199"/>
      <c r="C4463" s="200"/>
      <c r="D4463" s="200"/>
      <c r="E4463" s="200"/>
      <c r="F4463" s="201"/>
      <c r="G4463" s="197" t="str">
        <f t="shared" si="138"/>
        <v/>
      </c>
      <c r="H4463" s="203"/>
      <c r="I4463" s="97"/>
      <c r="J4463" s="3" t="b">
        <f t="shared" si="139"/>
        <v>0</v>
      </c>
      <c r="K4463" s="1" t="b">
        <f>IF(AND(B4463&lt;&gt;"",COUNTIF(Buildings!B:B,B4463)=0),TRUE,FALSE)</f>
        <v>0</v>
      </c>
    </row>
    <row r="4464" spans="1:11" s="3" customFormat="1" ht="16.5" customHeight="1">
      <c r="A4464" s="96"/>
      <c r="B4464" s="194"/>
      <c r="C4464" s="195"/>
      <c r="D4464" s="195"/>
      <c r="E4464" s="195"/>
      <c r="F4464" s="196"/>
      <c r="G4464" s="197" t="str">
        <f t="shared" si="138"/>
        <v/>
      </c>
      <c r="H4464" s="203"/>
      <c r="I4464" s="97"/>
      <c r="J4464" s="3" t="b">
        <f t="shared" si="139"/>
        <v>0</v>
      </c>
      <c r="K4464" s="1" t="b">
        <f>IF(AND(B4464&lt;&gt;"",COUNTIF(Buildings!B:B,B4464)=0),TRUE,FALSE)</f>
        <v>0</v>
      </c>
    </row>
    <row r="4465" spans="1:11" s="3" customFormat="1" ht="16.5" customHeight="1">
      <c r="A4465" s="96"/>
      <c r="B4465" s="199"/>
      <c r="C4465" s="200"/>
      <c r="D4465" s="200"/>
      <c r="E4465" s="200"/>
      <c r="F4465" s="201"/>
      <c r="G4465" s="197" t="str">
        <f t="shared" si="138"/>
        <v/>
      </c>
      <c r="H4465" s="203"/>
      <c r="I4465" s="97"/>
      <c r="J4465" s="3" t="b">
        <f t="shared" si="139"/>
        <v>0</v>
      </c>
      <c r="K4465" s="1" t="b">
        <f>IF(AND(B4465&lt;&gt;"",COUNTIF(Buildings!B:B,B4465)=0),TRUE,FALSE)</f>
        <v>0</v>
      </c>
    </row>
    <row r="4466" spans="1:11" s="3" customFormat="1" ht="16.5" customHeight="1">
      <c r="A4466" s="96"/>
      <c r="B4466" s="194"/>
      <c r="C4466" s="195"/>
      <c r="D4466" s="195"/>
      <c r="E4466" s="195"/>
      <c r="F4466" s="196"/>
      <c r="G4466" s="197" t="str">
        <f t="shared" si="138"/>
        <v/>
      </c>
      <c r="H4466" s="203"/>
      <c r="I4466" s="97"/>
      <c r="J4466" s="3" t="b">
        <f t="shared" si="139"/>
        <v>0</v>
      </c>
      <c r="K4466" s="1" t="b">
        <f>IF(AND(B4466&lt;&gt;"",COUNTIF(Buildings!B:B,B4466)=0),TRUE,FALSE)</f>
        <v>0</v>
      </c>
    </row>
    <row r="4467" spans="1:11" s="3" customFormat="1" ht="16.5" customHeight="1">
      <c r="A4467" s="96"/>
      <c r="B4467" s="199"/>
      <c r="C4467" s="200"/>
      <c r="D4467" s="200"/>
      <c r="E4467" s="200"/>
      <c r="F4467" s="201"/>
      <c r="G4467" s="197" t="str">
        <f t="shared" si="138"/>
        <v/>
      </c>
      <c r="H4467" s="203"/>
      <c r="I4467" s="97"/>
      <c r="J4467" s="3" t="b">
        <f t="shared" si="139"/>
        <v>0</v>
      </c>
      <c r="K4467" s="1" t="b">
        <f>IF(AND(B4467&lt;&gt;"",COUNTIF(Buildings!B:B,B4467)=0),TRUE,FALSE)</f>
        <v>0</v>
      </c>
    </row>
    <row r="4468" spans="1:11" s="3" customFormat="1" ht="16.5" customHeight="1">
      <c r="A4468" s="96"/>
      <c r="B4468" s="194"/>
      <c r="C4468" s="195"/>
      <c r="D4468" s="195"/>
      <c r="E4468" s="195"/>
      <c r="F4468" s="196"/>
      <c r="G4468" s="197" t="str">
        <f t="shared" si="138"/>
        <v/>
      </c>
      <c r="H4468" s="203"/>
      <c r="I4468" s="97"/>
      <c r="J4468" s="3" t="b">
        <f t="shared" si="139"/>
        <v>0</v>
      </c>
      <c r="K4468" s="1" t="b">
        <f>IF(AND(B4468&lt;&gt;"",COUNTIF(Buildings!B:B,B4468)=0),TRUE,FALSE)</f>
        <v>0</v>
      </c>
    </row>
    <row r="4469" spans="1:11" s="3" customFormat="1" ht="16.5" customHeight="1">
      <c r="A4469" s="96"/>
      <c r="B4469" s="199"/>
      <c r="C4469" s="200"/>
      <c r="D4469" s="200"/>
      <c r="E4469" s="200"/>
      <c r="F4469" s="201"/>
      <c r="G4469" s="197" t="str">
        <f t="shared" si="138"/>
        <v/>
      </c>
      <c r="H4469" s="203"/>
      <c r="I4469" s="97"/>
      <c r="J4469" s="3" t="b">
        <f t="shared" si="139"/>
        <v>0</v>
      </c>
      <c r="K4469" s="1" t="b">
        <f>IF(AND(B4469&lt;&gt;"",COUNTIF(Buildings!B:B,B4469)=0),TRUE,FALSE)</f>
        <v>0</v>
      </c>
    </row>
    <row r="4470" spans="1:11" s="3" customFormat="1" ht="16.5" customHeight="1">
      <c r="A4470" s="96"/>
      <c r="B4470" s="194"/>
      <c r="C4470" s="195"/>
      <c r="D4470" s="195"/>
      <c r="E4470" s="195"/>
      <c r="F4470" s="196"/>
      <c r="G4470" s="197" t="str">
        <f t="shared" si="138"/>
        <v/>
      </c>
      <c r="H4470" s="203"/>
      <c r="I4470" s="97"/>
      <c r="J4470" s="3" t="b">
        <f t="shared" si="139"/>
        <v>0</v>
      </c>
      <c r="K4470" s="1" t="b">
        <f>IF(AND(B4470&lt;&gt;"",COUNTIF(Buildings!B:B,B4470)=0),TRUE,FALSE)</f>
        <v>0</v>
      </c>
    </row>
    <row r="4471" spans="1:11" s="3" customFormat="1" ht="16.5" customHeight="1">
      <c r="A4471" s="96"/>
      <c r="B4471" s="199"/>
      <c r="C4471" s="200"/>
      <c r="D4471" s="200"/>
      <c r="E4471" s="200"/>
      <c r="F4471" s="201"/>
      <c r="G4471" s="197" t="str">
        <f t="shared" si="138"/>
        <v/>
      </c>
      <c r="H4471" s="203"/>
      <c r="I4471" s="97"/>
      <c r="J4471" s="3" t="b">
        <f t="shared" si="139"/>
        <v>0</v>
      </c>
      <c r="K4471" s="1" t="b">
        <f>IF(AND(B4471&lt;&gt;"",COUNTIF(Buildings!B:B,B4471)=0),TRUE,FALSE)</f>
        <v>0</v>
      </c>
    </row>
    <row r="4472" spans="1:11" s="3" customFormat="1" ht="16.5" customHeight="1">
      <c r="A4472" s="96"/>
      <c r="B4472" s="194"/>
      <c r="C4472" s="195"/>
      <c r="D4472" s="195"/>
      <c r="E4472" s="195"/>
      <c r="F4472" s="196"/>
      <c r="G4472" s="197" t="str">
        <f t="shared" si="138"/>
        <v/>
      </c>
      <c r="H4472" s="203"/>
      <c r="I4472" s="97"/>
      <c r="J4472" s="3" t="b">
        <f t="shared" si="139"/>
        <v>0</v>
      </c>
      <c r="K4472" s="1" t="b">
        <f>IF(AND(B4472&lt;&gt;"",COUNTIF(Buildings!B:B,B4472)=0),TRUE,FALSE)</f>
        <v>0</v>
      </c>
    </row>
    <row r="4473" spans="1:11" s="3" customFormat="1" ht="16.5" customHeight="1">
      <c r="A4473" s="96"/>
      <c r="B4473" s="199"/>
      <c r="C4473" s="200"/>
      <c r="D4473" s="200"/>
      <c r="E4473" s="200"/>
      <c r="F4473" s="201"/>
      <c r="G4473" s="197" t="str">
        <f t="shared" si="138"/>
        <v/>
      </c>
      <c r="H4473" s="203"/>
      <c r="I4473" s="97"/>
      <c r="J4473" s="3" t="b">
        <f t="shared" si="139"/>
        <v>0</v>
      </c>
      <c r="K4473" s="1" t="b">
        <f>IF(AND(B4473&lt;&gt;"",COUNTIF(Buildings!B:B,B4473)=0),TRUE,FALSE)</f>
        <v>0</v>
      </c>
    </row>
    <row r="4474" spans="1:11" s="3" customFormat="1" ht="16.5" customHeight="1">
      <c r="A4474" s="96"/>
      <c r="B4474" s="194"/>
      <c r="C4474" s="195"/>
      <c r="D4474" s="195"/>
      <c r="E4474" s="195"/>
      <c r="F4474" s="196"/>
      <c r="G4474" s="197" t="str">
        <f t="shared" si="138"/>
        <v/>
      </c>
      <c r="H4474" s="203"/>
      <c r="I4474" s="97"/>
      <c r="J4474" s="3" t="b">
        <f t="shared" si="139"/>
        <v>0</v>
      </c>
      <c r="K4474" s="1" t="b">
        <f>IF(AND(B4474&lt;&gt;"",COUNTIF(Buildings!B:B,B4474)=0),TRUE,FALSE)</f>
        <v>0</v>
      </c>
    </row>
    <row r="4475" spans="1:11" s="3" customFormat="1" ht="16.5" customHeight="1">
      <c r="A4475" s="96"/>
      <c r="B4475" s="199"/>
      <c r="C4475" s="200"/>
      <c r="D4475" s="200"/>
      <c r="E4475" s="200"/>
      <c r="F4475" s="201"/>
      <c r="G4475" s="197" t="str">
        <f t="shared" si="138"/>
        <v/>
      </c>
      <c r="H4475" s="203"/>
      <c r="I4475" s="97"/>
      <c r="J4475" s="3" t="b">
        <f t="shared" si="139"/>
        <v>0</v>
      </c>
      <c r="K4475" s="1" t="b">
        <f>IF(AND(B4475&lt;&gt;"",COUNTIF(Buildings!B:B,B4475)=0),TRUE,FALSE)</f>
        <v>0</v>
      </c>
    </row>
    <row r="4476" spans="1:11" s="3" customFormat="1" ht="16.5" customHeight="1">
      <c r="A4476" s="96"/>
      <c r="B4476" s="194"/>
      <c r="C4476" s="195"/>
      <c r="D4476" s="195"/>
      <c r="E4476" s="195"/>
      <c r="F4476" s="196"/>
      <c r="G4476" s="197" t="str">
        <f t="shared" si="138"/>
        <v/>
      </c>
      <c r="H4476" s="203"/>
      <c r="I4476" s="97"/>
      <c r="J4476" s="3" t="b">
        <f t="shared" si="139"/>
        <v>0</v>
      </c>
      <c r="K4476" s="1" t="b">
        <f>IF(AND(B4476&lt;&gt;"",COUNTIF(Buildings!B:B,B4476)=0),TRUE,FALSE)</f>
        <v>0</v>
      </c>
    </row>
    <row r="4477" spans="1:11" s="3" customFormat="1" ht="16.5" customHeight="1">
      <c r="A4477" s="96"/>
      <c r="B4477" s="199"/>
      <c r="C4477" s="200"/>
      <c r="D4477" s="200"/>
      <c r="E4477" s="200"/>
      <c r="F4477" s="201"/>
      <c r="G4477" s="197" t="str">
        <f t="shared" si="138"/>
        <v/>
      </c>
      <c r="H4477" s="203"/>
      <c r="I4477" s="97"/>
      <c r="J4477" s="3" t="b">
        <f t="shared" si="139"/>
        <v>0</v>
      </c>
      <c r="K4477" s="1" t="b">
        <f>IF(AND(B4477&lt;&gt;"",COUNTIF(Buildings!B:B,B4477)=0),TRUE,FALSE)</f>
        <v>0</v>
      </c>
    </row>
    <row r="4478" spans="1:11" s="3" customFormat="1" ht="16.5" customHeight="1">
      <c r="A4478" s="96"/>
      <c r="B4478" s="194"/>
      <c r="C4478" s="195"/>
      <c r="D4478" s="195"/>
      <c r="E4478" s="195"/>
      <c r="F4478" s="196"/>
      <c r="G4478" s="197" t="str">
        <f t="shared" si="138"/>
        <v/>
      </c>
      <c r="H4478" s="203"/>
      <c r="I4478" s="97"/>
      <c r="J4478" s="3" t="b">
        <f t="shared" si="139"/>
        <v>0</v>
      </c>
      <c r="K4478" s="1" t="b">
        <f>IF(AND(B4478&lt;&gt;"",COUNTIF(Buildings!B:B,B4478)=0),TRUE,FALSE)</f>
        <v>0</v>
      </c>
    </row>
    <row r="4479" spans="1:11" s="3" customFormat="1" ht="16.5" customHeight="1">
      <c r="A4479" s="96"/>
      <c r="B4479" s="199"/>
      <c r="C4479" s="200"/>
      <c r="D4479" s="200"/>
      <c r="E4479" s="200"/>
      <c r="F4479" s="201"/>
      <c r="G4479" s="197" t="str">
        <f t="shared" si="138"/>
        <v/>
      </c>
      <c r="H4479" s="203"/>
      <c r="I4479" s="97"/>
      <c r="J4479" s="3" t="b">
        <f t="shared" si="139"/>
        <v>0</v>
      </c>
      <c r="K4479" s="1" t="b">
        <f>IF(AND(B4479&lt;&gt;"",COUNTIF(Buildings!B:B,B4479)=0),TRUE,FALSE)</f>
        <v>0</v>
      </c>
    </row>
    <row r="4480" spans="1:11" s="3" customFormat="1" ht="16.5" customHeight="1">
      <c r="A4480" s="96"/>
      <c r="B4480" s="194"/>
      <c r="C4480" s="195"/>
      <c r="D4480" s="195"/>
      <c r="E4480" s="195"/>
      <c r="F4480" s="196"/>
      <c r="G4480" s="197" t="str">
        <f t="shared" si="138"/>
        <v/>
      </c>
      <c r="H4480" s="203"/>
      <c r="I4480" s="97"/>
      <c r="J4480" s="3" t="b">
        <f t="shared" si="139"/>
        <v>0</v>
      </c>
      <c r="K4480" s="1" t="b">
        <f>IF(AND(B4480&lt;&gt;"",COUNTIF(Buildings!B:B,B4480)=0),TRUE,FALSE)</f>
        <v>0</v>
      </c>
    </row>
    <row r="4481" spans="1:11" s="3" customFormat="1" ht="16.5" customHeight="1">
      <c r="A4481" s="96"/>
      <c r="B4481" s="199"/>
      <c r="C4481" s="200"/>
      <c r="D4481" s="200"/>
      <c r="E4481" s="200"/>
      <c r="F4481" s="201"/>
      <c r="G4481" s="197" t="str">
        <f t="shared" si="138"/>
        <v/>
      </c>
      <c r="H4481" s="203"/>
      <c r="I4481" s="97"/>
      <c r="J4481" s="3" t="b">
        <f t="shared" si="139"/>
        <v>0</v>
      </c>
      <c r="K4481" s="1" t="b">
        <f>IF(AND(B4481&lt;&gt;"",COUNTIF(Buildings!B:B,B4481)=0),TRUE,FALSE)</f>
        <v>0</v>
      </c>
    </row>
    <row r="4482" spans="1:11" s="3" customFormat="1" ht="16.5" customHeight="1">
      <c r="A4482" s="96"/>
      <c r="B4482" s="194"/>
      <c r="C4482" s="195"/>
      <c r="D4482" s="195"/>
      <c r="E4482" s="195"/>
      <c r="F4482" s="196"/>
      <c r="G4482" s="197" t="str">
        <f t="shared" si="138"/>
        <v/>
      </c>
      <c r="H4482" s="203"/>
      <c r="I4482" s="97"/>
      <c r="J4482" s="3" t="b">
        <f t="shared" si="139"/>
        <v>0</v>
      </c>
      <c r="K4482" s="1" t="b">
        <f>IF(AND(B4482&lt;&gt;"",COUNTIF(Buildings!B:B,B4482)=0),TRUE,FALSE)</f>
        <v>0</v>
      </c>
    </row>
    <row r="4483" spans="1:11" s="3" customFormat="1" ht="16.5" customHeight="1">
      <c r="A4483" s="96"/>
      <c r="B4483" s="199"/>
      <c r="C4483" s="200"/>
      <c r="D4483" s="200"/>
      <c r="E4483" s="200"/>
      <c r="F4483" s="201"/>
      <c r="G4483" s="197" t="str">
        <f t="shared" si="138"/>
        <v/>
      </c>
      <c r="H4483" s="203"/>
      <c r="I4483" s="97"/>
      <c r="J4483" s="3" t="b">
        <f t="shared" si="139"/>
        <v>0</v>
      </c>
      <c r="K4483" s="1" t="b">
        <f>IF(AND(B4483&lt;&gt;"",COUNTIF(Buildings!B:B,B4483)=0),TRUE,FALSE)</f>
        <v>0</v>
      </c>
    </row>
    <row r="4484" spans="1:11" s="3" customFormat="1" ht="16.5" customHeight="1">
      <c r="A4484" s="96"/>
      <c r="B4484" s="194"/>
      <c r="C4484" s="195"/>
      <c r="D4484" s="195"/>
      <c r="E4484" s="195"/>
      <c r="F4484" s="196"/>
      <c r="G4484" s="197" t="str">
        <f t="shared" ref="G4484:G4547" si="140">IF(F4484="","",F4484)</f>
        <v/>
      </c>
      <c r="H4484" s="203"/>
      <c r="I4484" s="97"/>
      <c r="J4484" s="3" t="b">
        <f t="shared" ref="J4484:J4547" si="141">IF(F4484=G4484,FALSE,TRUE)</f>
        <v>0</v>
      </c>
      <c r="K4484" s="1" t="b">
        <f>IF(AND(B4484&lt;&gt;"",COUNTIF(Buildings!B:B,B4484)=0),TRUE,FALSE)</f>
        <v>0</v>
      </c>
    </row>
    <row r="4485" spans="1:11" s="3" customFormat="1" ht="16.5" customHeight="1">
      <c r="A4485" s="96"/>
      <c r="B4485" s="199"/>
      <c r="C4485" s="200"/>
      <c r="D4485" s="200"/>
      <c r="E4485" s="200"/>
      <c r="F4485" s="201"/>
      <c r="G4485" s="197" t="str">
        <f t="shared" si="140"/>
        <v/>
      </c>
      <c r="H4485" s="203"/>
      <c r="I4485" s="97"/>
      <c r="J4485" s="3" t="b">
        <f t="shared" si="141"/>
        <v>0</v>
      </c>
      <c r="K4485" s="1" t="b">
        <f>IF(AND(B4485&lt;&gt;"",COUNTIF(Buildings!B:B,B4485)=0),TRUE,FALSE)</f>
        <v>0</v>
      </c>
    </row>
    <row r="4486" spans="1:11" s="3" customFormat="1" ht="16.5" customHeight="1">
      <c r="A4486" s="96"/>
      <c r="B4486" s="194"/>
      <c r="C4486" s="195"/>
      <c r="D4486" s="195"/>
      <c r="E4486" s="195"/>
      <c r="F4486" s="196"/>
      <c r="G4486" s="197" t="str">
        <f t="shared" si="140"/>
        <v/>
      </c>
      <c r="H4486" s="203"/>
      <c r="I4486" s="97"/>
      <c r="J4486" s="3" t="b">
        <f t="shared" si="141"/>
        <v>0</v>
      </c>
      <c r="K4486" s="1" t="b">
        <f>IF(AND(B4486&lt;&gt;"",COUNTIF(Buildings!B:B,B4486)=0),TRUE,FALSE)</f>
        <v>0</v>
      </c>
    </row>
    <row r="4487" spans="1:11" s="3" customFormat="1" ht="16.5" customHeight="1">
      <c r="A4487" s="96"/>
      <c r="B4487" s="199"/>
      <c r="C4487" s="200"/>
      <c r="D4487" s="200"/>
      <c r="E4487" s="200"/>
      <c r="F4487" s="201"/>
      <c r="G4487" s="197" t="str">
        <f t="shared" si="140"/>
        <v/>
      </c>
      <c r="H4487" s="203"/>
      <c r="I4487" s="97"/>
      <c r="J4487" s="3" t="b">
        <f t="shared" si="141"/>
        <v>0</v>
      </c>
      <c r="K4487" s="1" t="b">
        <f>IF(AND(B4487&lt;&gt;"",COUNTIF(Buildings!B:B,B4487)=0),TRUE,FALSE)</f>
        <v>0</v>
      </c>
    </row>
    <row r="4488" spans="1:11" s="3" customFormat="1" ht="16.5" customHeight="1">
      <c r="A4488" s="96"/>
      <c r="B4488" s="194"/>
      <c r="C4488" s="195"/>
      <c r="D4488" s="195"/>
      <c r="E4488" s="195"/>
      <c r="F4488" s="196"/>
      <c r="G4488" s="197" t="str">
        <f t="shared" si="140"/>
        <v/>
      </c>
      <c r="H4488" s="203"/>
      <c r="I4488" s="97"/>
      <c r="J4488" s="3" t="b">
        <f t="shared" si="141"/>
        <v>0</v>
      </c>
      <c r="K4488" s="1" t="b">
        <f>IF(AND(B4488&lt;&gt;"",COUNTIF(Buildings!B:B,B4488)=0),TRUE,FALSE)</f>
        <v>0</v>
      </c>
    </row>
    <row r="4489" spans="1:11" s="3" customFormat="1" ht="16.5" customHeight="1">
      <c r="A4489" s="96"/>
      <c r="B4489" s="199"/>
      <c r="C4489" s="200"/>
      <c r="D4489" s="200"/>
      <c r="E4489" s="200"/>
      <c r="F4489" s="201"/>
      <c r="G4489" s="197" t="str">
        <f t="shared" si="140"/>
        <v/>
      </c>
      <c r="H4489" s="203"/>
      <c r="I4489" s="97"/>
      <c r="J4489" s="3" t="b">
        <f t="shared" si="141"/>
        <v>0</v>
      </c>
      <c r="K4489" s="1" t="b">
        <f>IF(AND(B4489&lt;&gt;"",COUNTIF(Buildings!B:B,B4489)=0),TRUE,FALSE)</f>
        <v>0</v>
      </c>
    </row>
    <row r="4490" spans="1:11" s="3" customFormat="1" ht="16.5" customHeight="1">
      <c r="A4490" s="96"/>
      <c r="B4490" s="194"/>
      <c r="C4490" s="195"/>
      <c r="D4490" s="195"/>
      <c r="E4490" s="195"/>
      <c r="F4490" s="196"/>
      <c r="G4490" s="197" t="str">
        <f t="shared" si="140"/>
        <v/>
      </c>
      <c r="H4490" s="203"/>
      <c r="I4490" s="97"/>
      <c r="J4490" s="3" t="b">
        <f t="shared" si="141"/>
        <v>0</v>
      </c>
      <c r="K4490" s="1" t="b">
        <f>IF(AND(B4490&lt;&gt;"",COUNTIF(Buildings!B:B,B4490)=0),TRUE,FALSE)</f>
        <v>0</v>
      </c>
    </row>
    <row r="4491" spans="1:11" s="3" customFormat="1" ht="16.5" customHeight="1">
      <c r="A4491" s="96"/>
      <c r="B4491" s="199"/>
      <c r="C4491" s="200"/>
      <c r="D4491" s="200"/>
      <c r="E4491" s="200"/>
      <c r="F4491" s="201"/>
      <c r="G4491" s="197" t="str">
        <f t="shared" si="140"/>
        <v/>
      </c>
      <c r="H4491" s="203"/>
      <c r="I4491" s="97"/>
      <c r="J4491" s="3" t="b">
        <f t="shared" si="141"/>
        <v>0</v>
      </c>
      <c r="K4491" s="1" t="b">
        <f>IF(AND(B4491&lt;&gt;"",COUNTIF(Buildings!B:B,B4491)=0),TRUE,FALSE)</f>
        <v>0</v>
      </c>
    </row>
    <row r="4492" spans="1:11" s="3" customFormat="1" ht="16.5" customHeight="1">
      <c r="A4492" s="96"/>
      <c r="B4492" s="194"/>
      <c r="C4492" s="195"/>
      <c r="D4492" s="195"/>
      <c r="E4492" s="195"/>
      <c r="F4492" s="196"/>
      <c r="G4492" s="197" t="str">
        <f t="shared" si="140"/>
        <v/>
      </c>
      <c r="H4492" s="203"/>
      <c r="I4492" s="97"/>
      <c r="J4492" s="3" t="b">
        <f t="shared" si="141"/>
        <v>0</v>
      </c>
      <c r="K4492" s="1" t="b">
        <f>IF(AND(B4492&lt;&gt;"",COUNTIF(Buildings!B:B,B4492)=0),TRUE,FALSE)</f>
        <v>0</v>
      </c>
    </row>
    <row r="4493" spans="1:11" s="3" customFormat="1" ht="16.5" customHeight="1">
      <c r="A4493" s="96"/>
      <c r="B4493" s="199"/>
      <c r="C4493" s="200"/>
      <c r="D4493" s="200"/>
      <c r="E4493" s="200"/>
      <c r="F4493" s="201"/>
      <c r="G4493" s="197" t="str">
        <f t="shared" si="140"/>
        <v/>
      </c>
      <c r="H4493" s="203"/>
      <c r="I4493" s="97"/>
      <c r="J4493" s="3" t="b">
        <f t="shared" si="141"/>
        <v>0</v>
      </c>
      <c r="K4493" s="1" t="b">
        <f>IF(AND(B4493&lt;&gt;"",COUNTIF(Buildings!B:B,B4493)=0),TRUE,FALSE)</f>
        <v>0</v>
      </c>
    </row>
    <row r="4494" spans="1:11" s="3" customFormat="1" ht="16.5" customHeight="1">
      <c r="A4494" s="96"/>
      <c r="B4494" s="194"/>
      <c r="C4494" s="195"/>
      <c r="D4494" s="195"/>
      <c r="E4494" s="195"/>
      <c r="F4494" s="196"/>
      <c r="G4494" s="197" t="str">
        <f t="shared" si="140"/>
        <v/>
      </c>
      <c r="H4494" s="203"/>
      <c r="I4494" s="97"/>
      <c r="J4494" s="3" t="b">
        <f t="shared" si="141"/>
        <v>0</v>
      </c>
      <c r="K4494" s="1" t="b">
        <f>IF(AND(B4494&lt;&gt;"",COUNTIF(Buildings!B:B,B4494)=0),TRUE,FALSE)</f>
        <v>0</v>
      </c>
    </row>
    <row r="4495" spans="1:11" s="3" customFormat="1" ht="16.5" customHeight="1">
      <c r="A4495" s="96"/>
      <c r="B4495" s="199"/>
      <c r="C4495" s="200"/>
      <c r="D4495" s="200"/>
      <c r="E4495" s="200"/>
      <c r="F4495" s="201"/>
      <c r="G4495" s="197" t="str">
        <f t="shared" si="140"/>
        <v/>
      </c>
      <c r="H4495" s="203"/>
      <c r="I4495" s="97"/>
      <c r="J4495" s="3" t="b">
        <f t="shared" si="141"/>
        <v>0</v>
      </c>
      <c r="K4495" s="1" t="b">
        <f>IF(AND(B4495&lt;&gt;"",COUNTIF(Buildings!B:B,B4495)=0),TRUE,FALSE)</f>
        <v>0</v>
      </c>
    </row>
    <row r="4496" spans="1:11" s="3" customFormat="1" ht="16.5" customHeight="1">
      <c r="A4496" s="96"/>
      <c r="B4496" s="194"/>
      <c r="C4496" s="195"/>
      <c r="D4496" s="195"/>
      <c r="E4496" s="195"/>
      <c r="F4496" s="196"/>
      <c r="G4496" s="197" t="str">
        <f t="shared" si="140"/>
        <v/>
      </c>
      <c r="H4496" s="203"/>
      <c r="I4496" s="97"/>
      <c r="J4496" s="3" t="b">
        <f t="shared" si="141"/>
        <v>0</v>
      </c>
      <c r="K4496" s="1" t="b">
        <f>IF(AND(B4496&lt;&gt;"",COUNTIF(Buildings!B:B,B4496)=0),TRUE,FALSE)</f>
        <v>0</v>
      </c>
    </row>
    <row r="4497" spans="1:11" s="3" customFormat="1" ht="16.5" customHeight="1">
      <c r="A4497" s="96"/>
      <c r="B4497" s="199"/>
      <c r="C4497" s="200"/>
      <c r="D4497" s="200"/>
      <c r="E4497" s="200"/>
      <c r="F4497" s="201"/>
      <c r="G4497" s="197" t="str">
        <f t="shared" si="140"/>
        <v/>
      </c>
      <c r="H4497" s="203"/>
      <c r="I4497" s="97"/>
      <c r="J4497" s="3" t="b">
        <f t="shared" si="141"/>
        <v>0</v>
      </c>
      <c r="K4497" s="1" t="b">
        <f>IF(AND(B4497&lt;&gt;"",COUNTIF(Buildings!B:B,B4497)=0),TRUE,FALSE)</f>
        <v>0</v>
      </c>
    </row>
    <row r="4498" spans="1:11" s="3" customFormat="1" ht="16.5" customHeight="1">
      <c r="A4498" s="96"/>
      <c r="B4498" s="194"/>
      <c r="C4498" s="195"/>
      <c r="D4498" s="195"/>
      <c r="E4498" s="195"/>
      <c r="F4498" s="196"/>
      <c r="G4498" s="197" t="str">
        <f t="shared" si="140"/>
        <v/>
      </c>
      <c r="H4498" s="203"/>
      <c r="I4498" s="97"/>
      <c r="J4498" s="3" t="b">
        <f t="shared" si="141"/>
        <v>0</v>
      </c>
      <c r="K4498" s="1" t="b">
        <f>IF(AND(B4498&lt;&gt;"",COUNTIF(Buildings!B:B,B4498)=0),TRUE,FALSE)</f>
        <v>0</v>
      </c>
    </row>
    <row r="4499" spans="1:11" s="3" customFormat="1" ht="16.5" customHeight="1">
      <c r="A4499" s="96"/>
      <c r="B4499" s="199"/>
      <c r="C4499" s="200"/>
      <c r="D4499" s="200"/>
      <c r="E4499" s="200"/>
      <c r="F4499" s="201"/>
      <c r="G4499" s="197" t="str">
        <f t="shared" si="140"/>
        <v/>
      </c>
      <c r="H4499" s="203"/>
      <c r="I4499" s="97"/>
      <c r="J4499" s="3" t="b">
        <f t="shared" si="141"/>
        <v>0</v>
      </c>
      <c r="K4499" s="1" t="b">
        <f>IF(AND(B4499&lt;&gt;"",COUNTIF(Buildings!B:B,B4499)=0),TRUE,FALSE)</f>
        <v>0</v>
      </c>
    </row>
    <row r="4500" spans="1:11" s="3" customFormat="1" ht="16.5" customHeight="1">
      <c r="A4500" s="96"/>
      <c r="B4500" s="194"/>
      <c r="C4500" s="195"/>
      <c r="D4500" s="195"/>
      <c r="E4500" s="195"/>
      <c r="F4500" s="196"/>
      <c r="G4500" s="197" t="str">
        <f t="shared" si="140"/>
        <v/>
      </c>
      <c r="H4500" s="203"/>
      <c r="I4500" s="97"/>
      <c r="J4500" s="3" t="b">
        <f t="shared" si="141"/>
        <v>0</v>
      </c>
      <c r="K4500" s="1" t="b">
        <f>IF(AND(B4500&lt;&gt;"",COUNTIF(Buildings!B:B,B4500)=0),TRUE,FALSE)</f>
        <v>0</v>
      </c>
    </row>
    <row r="4501" spans="1:11" s="3" customFormat="1" ht="16.5" customHeight="1">
      <c r="A4501" s="96"/>
      <c r="B4501" s="199"/>
      <c r="C4501" s="200"/>
      <c r="D4501" s="200"/>
      <c r="E4501" s="200"/>
      <c r="F4501" s="201"/>
      <c r="G4501" s="197" t="str">
        <f t="shared" si="140"/>
        <v/>
      </c>
      <c r="H4501" s="203"/>
      <c r="I4501" s="97"/>
      <c r="J4501" s="3" t="b">
        <f t="shared" si="141"/>
        <v>0</v>
      </c>
      <c r="K4501" s="1" t="b">
        <f>IF(AND(B4501&lt;&gt;"",COUNTIF(Buildings!B:B,B4501)=0),TRUE,FALSE)</f>
        <v>0</v>
      </c>
    </row>
    <row r="4502" spans="1:11" s="3" customFormat="1" ht="16.5" customHeight="1">
      <c r="A4502" s="96"/>
      <c r="B4502" s="194"/>
      <c r="C4502" s="195"/>
      <c r="D4502" s="195"/>
      <c r="E4502" s="195"/>
      <c r="F4502" s="196"/>
      <c r="G4502" s="197" t="str">
        <f t="shared" si="140"/>
        <v/>
      </c>
      <c r="H4502" s="203"/>
      <c r="I4502" s="97"/>
      <c r="J4502" s="3" t="b">
        <f t="shared" si="141"/>
        <v>0</v>
      </c>
      <c r="K4502" s="1" t="b">
        <f>IF(AND(B4502&lt;&gt;"",COUNTIF(Buildings!B:B,B4502)=0),TRUE,FALSE)</f>
        <v>0</v>
      </c>
    </row>
    <row r="4503" spans="1:11" s="3" customFormat="1" ht="16.5" customHeight="1">
      <c r="A4503" s="96"/>
      <c r="B4503" s="199"/>
      <c r="C4503" s="200"/>
      <c r="D4503" s="200"/>
      <c r="E4503" s="200"/>
      <c r="F4503" s="201"/>
      <c r="G4503" s="197" t="str">
        <f t="shared" si="140"/>
        <v/>
      </c>
      <c r="H4503" s="203"/>
      <c r="I4503" s="97"/>
      <c r="J4503" s="3" t="b">
        <f t="shared" si="141"/>
        <v>0</v>
      </c>
      <c r="K4503" s="1" t="b">
        <f>IF(AND(B4503&lt;&gt;"",COUNTIF(Buildings!B:B,B4503)=0),TRUE,FALSE)</f>
        <v>0</v>
      </c>
    </row>
    <row r="4504" spans="1:11" s="3" customFormat="1" ht="16.5" customHeight="1">
      <c r="A4504" s="96"/>
      <c r="B4504" s="194"/>
      <c r="C4504" s="195"/>
      <c r="D4504" s="195"/>
      <c r="E4504" s="195"/>
      <c r="F4504" s="196"/>
      <c r="G4504" s="197" t="str">
        <f t="shared" si="140"/>
        <v/>
      </c>
      <c r="H4504" s="203"/>
      <c r="I4504" s="97"/>
      <c r="J4504" s="3" t="b">
        <f t="shared" si="141"/>
        <v>0</v>
      </c>
      <c r="K4504" s="1" t="b">
        <f>IF(AND(B4504&lt;&gt;"",COUNTIF(Buildings!B:B,B4504)=0),TRUE,FALSE)</f>
        <v>0</v>
      </c>
    </row>
    <row r="4505" spans="1:11" s="3" customFormat="1" ht="16.5" customHeight="1">
      <c r="A4505" s="96"/>
      <c r="B4505" s="199"/>
      <c r="C4505" s="200"/>
      <c r="D4505" s="200"/>
      <c r="E4505" s="200"/>
      <c r="F4505" s="201"/>
      <c r="G4505" s="197" t="str">
        <f t="shared" si="140"/>
        <v/>
      </c>
      <c r="H4505" s="203"/>
      <c r="I4505" s="97"/>
      <c r="J4505" s="3" t="b">
        <f t="shared" si="141"/>
        <v>0</v>
      </c>
      <c r="K4505" s="1" t="b">
        <f>IF(AND(B4505&lt;&gt;"",COUNTIF(Buildings!B:B,B4505)=0),TRUE,FALSE)</f>
        <v>0</v>
      </c>
    </row>
    <row r="4506" spans="1:11" s="3" customFormat="1" ht="16.5" customHeight="1">
      <c r="A4506" s="96"/>
      <c r="B4506" s="194"/>
      <c r="C4506" s="195"/>
      <c r="D4506" s="195"/>
      <c r="E4506" s="195"/>
      <c r="F4506" s="196"/>
      <c r="G4506" s="197" t="str">
        <f t="shared" si="140"/>
        <v/>
      </c>
      <c r="H4506" s="203"/>
      <c r="I4506" s="97"/>
      <c r="J4506" s="3" t="b">
        <f t="shared" si="141"/>
        <v>0</v>
      </c>
      <c r="K4506" s="1" t="b">
        <f>IF(AND(B4506&lt;&gt;"",COUNTIF(Buildings!B:B,B4506)=0),TRUE,FALSE)</f>
        <v>0</v>
      </c>
    </row>
    <row r="4507" spans="1:11" s="3" customFormat="1" ht="16.5" customHeight="1">
      <c r="A4507" s="96"/>
      <c r="B4507" s="199"/>
      <c r="C4507" s="200"/>
      <c r="D4507" s="200"/>
      <c r="E4507" s="200"/>
      <c r="F4507" s="201"/>
      <c r="G4507" s="197" t="str">
        <f t="shared" si="140"/>
        <v/>
      </c>
      <c r="H4507" s="203"/>
      <c r="I4507" s="97"/>
      <c r="J4507" s="3" t="b">
        <f t="shared" si="141"/>
        <v>0</v>
      </c>
      <c r="K4507" s="1" t="b">
        <f>IF(AND(B4507&lt;&gt;"",COUNTIF(Buildings!B:B,B4507)=0),TRUE,FALSE)</f>
        <v>0</v>
      </c>
    </row>
    <row r="4508" spans="1:11" s="3" customFormat="1" ht="16.5" customHeight="1">
      <c r="A4508" s="96"/>
      <c r="B4508" s="194"/>
      <c r="C4508" s="195"/>
      <c r="D4508" s="195"/>
      <c r="E4508" s="195"/>
      <c r="F4508" s="196"/>
      <c r="G4508" s="197" t="str">
        <f t="shared" si="140"/>
        <v/>
      </c>
      <c r="H4508" s="203"/>
      <c r="I4508" s="97"/>
      <c r="J4508" s="3" t="b">
        <f t="shared" si="141"/>
        <v>0</v>
      </c>
      <c r="K4508" s="1" t="b">
        <f>IF(AND(B4508&lt;&gt;"",COUNTIF(Buildings!B:B,B4508)=0),TRUE,FALSE)</f>
        <v>0</v>
      </c>
    </row>
    <row r="4509" spans="1:11" s="3" customFormat="1" ht="16.5" customHeight="1">
      <c r="A4509" s="96"/>
      <c r="B4509" s="199"/>
      <c r="C4509" s="200"/>
      <c r="D4509" s="200"/>
      <c r="E4509" s="200"/>
      <c r="F4509" s="201"/>
      <c r="G4509" s="197" t="str">
        <f t="shared" si="140"/>
        <v/>
      </c>
      <c r="H4509" s="203"/>
      <c r="I4509" s="97"/>
      <c r="J4509" s="3" t="b">
        <f t="shared" si="141"/>
        <v>0</v>
      </c>
      <c r="K4509" s="1" t="b">
        <f>IF(AND(B4509&lt;&gt;"",COUNTIF(Buildings!B:B,B4509)=0),TRUE,FALSE)</f>
        <v>0</v>
      </c>
    </row>
    <row r="4510" spans="1:11" s="3" customFormat="1" ht="16.5" customHeight="1">
      <c r="A4510" s="96"/>
      <c r="B4510" s="194"/>
      <c r="C4510" s="195"/>
      <c r="D4510" s="195"/>
      <c r="E4510" s="195"/>
      <c r="F4510" s="196"/>
      <c r="G4510" s="197" t="str">
        <f t="shared" si="140"/>
        <v/>
      </c>
      <c r="H4510" s="203"/>
      <c r="I4510" s="97"/>
      <c r="J4510" s="3" t="b">
        <f t="shared" si="141"/>
        <v>0</v>
      </c>
      <c r="K4510" s="1" t="b">
        <f>IF(AND(B4510&lt;&gt;"",COUNTIF(Buildings!B:B,B4510)=0),TRUE,FALSE)</f>
        <v>0</v>
      </c>
    </row>
    <row r="4511" spans="1:11" s="3" customFormat="1" ht="16.5" customHeight="1">
      <c r="A4511" s="96"/>
      <c r="B4511" s="199"/>
      <c r="C4511" s="200"/>
      <c r="D4511" s="200"/>
      <c r="E4511" s="200"/>
      <c r="F4511" s="201"/>
      <c r="G4511" s="197" t="str">
        <f t="shared" si="140"/>
        <v/>
      </c>
      <c r="H4511" s="203"/>
      <c r="I4511" s="97"/>
      <c r="J4511" s="3" t="b">
        <f t="shared" si="141"/>
        <v>0</v>
      </c>
      <c r="K4511" s="1" t="b">
        <f>IF(AND(B4511&lt;&gt;"",COUNTIF(Buildings!B:B,B4511)=0),TRUE,FALSE)</f>
        <v>0</v>
      </c>
    </row>
    <row r="4512" spans="1:11" s="3" customFormat="1" ht="16.5" customHeight="1">
      <c r="A4512" s="96"/>
      <c r="B4512" s="194"/>
      <c r="C4512" s="195"/>
      <c r="D4512" s="195"/>
      <c r="E4512" s="195"/>
      <c r="F4512" s="196"/>
      <c r="G4512" s="197" t="str">
        <f t="shared" si="140"/>
        <v/>
      </c>
      <c r="H4512" s="203"/>
      <c r="I4512" s="97"/>
      <c r="J4512" s="3" t="b">
        <f t="shared" si="141"/>
        <v>0</v>
      </c>
      <c r="K4512" s="1" t="b">
        <f>IF(AND(B4512&lt;&gt;"",COUNTIF(Buildings!B:B,B4512)=0),TRUE,FALSE)</f>
        <v>0</v>
      </c>
    </row>
    <row r="4513" spans="1:11" s="3" customFormat="1" ht="16.5" customHeight="1">
      <c r="A4513" s="96"/>
      <c r="B4513" s="199"/>
      <c r="C4513" s="200"/>
      <c r="D4513" s="200"/>
      <c r="E4513" s="200"/>
      <c r="F4513" s="201"/>
      <c r="G4513" s="197" t="str">
        <f t="shared" si="140"/>
        <v/>
      </c>
      <c r="H4513" s="203"/>
      <c r="I4513" s="97"/>
      <c r="J4513" s="3" t="b">
        <f t="shared" si="141"/>
        <v>0</v>
      </c>
      <c r="K4513" s="1" t="b">
        <f>IF(AND(B4513&lt;&gt;"",COUNTIF(Buildings!B:B,B4513)=0),TRUE,FALSE)</f>
        <v>0</v>
      </c>
    </row>
    <row r="4514" spans="1:11" s="3" customFormat="1" ht="16.5" customHeight="1">
      <c r="A4514" s="96"/>
      <c r="B4514" s="194"/>
      <c r="C4514" s="195"/>
      <c r="D4514" s="195"/>
      <c r="E4514" s="195"/>
      <c r="F4514" s="196"/>
      <c r="G4514" s="197" t="str">
        <f t="shared" si="140"/>
        <v/>
      </c>
      <c r="H4514" s="203"/>
      <c r="I4514" s="97"/>
      <c r="J4514" s="3" t="b">
        <f t="shared" si="141"/>
        <v>0</v>
      </c>
      <c r="K4514" s="1" t="b">
        <f>IF(AND(B4514&lt;&gt;"",COUNTIF(Buildings!B:B,B4514)=0),TRUE,FALSE)</f>
        <v>0</v>
      </c>
    </row>
    <row r="4515" spans="1:11" s="3" customFormat="1" ht="16.5" customHeight="1">
      <c r="A4515" s="96"/>
      <c r="B4515" s="199"/>
      <c r="C4515" s="200"/>
      <c r="D4515" s="200"/>
      <c r="E4515" s="200"/>
      <c r="F4515" s="201"/>
      <c r="G4515" s="197" t="str">
        <f t="shared" si="140"/>
        <v/>
      </c>
      <c r="H4515" s="203"/>
      <c r="I4515" s="97"/>
      <c r="J4515" s="3" t="b">
        <f t="shared" si="141"/>
        <v>0</v>
      </c>
      <c r="K4515" s="1" t="b">
        <f>IF(AND(B4515&lt;&gt;"",COUNTIF(Buildings!B:B,B4515)=0),TRUE,FALSE)</f>
        <v>0</v>
      </c>
    </row>
    <row r="4516" spans="1:11" s="3" customFormat="1" ht="16.5" customHeight="1">
      <c r="A4516" s="96"/>
      <c r="B4516" s="194"/>
      <c r="C4516" s="195"/>
      <c r="D4516" s="195"/>
      <c r="E4516" s="195"/>
      <c r="F4516" s="196"/>
      <c r="G4516" s="197" t="str">
        <f t="shared" si="140"/>
        <v/>
      </c>
      <c r="H4516" s="203"/>
      <c r="I4516" s="97"/>
      <c r="J4516" s="3" t="b">
        <f t="shared" si="141"/>
        <v>0</v>
      </c>
      <c r="K4516" s="1" t="b">
        <f>IF(AND(B4516&lt;&gt;"",COUNTIF(Buildings!B:B,B4516)=0),TRUE,FALSE)</f>
        <v>0</v>
      </c>
    </row>
    <row r="4517" spans="1:11" s="3" customFormat="1" ht="16.5" customHeight="1">
      <c r="A4517" s="96"/>
      <c r="B4517" s="199"/>
      <c r="C4517" s="200"/>
      <c r="D4517" s="200"/>
      <c r="E4517" s="200"/>
      <c r="F4517" s="201"/>
      <c r="G4517" s="197" t="str">
        <f t="shared" si="140"/>
        <v/>
      </c>
      <c r="H4517" s="203"/>
      <c r="I4517" s="97"/>
      <c r="J4517" s="3" t="b">
        <f t="shared" si="141"/>
        <v>0</v>
      </c>
      <c r="K4517" s="1" t="b">
        <f>IF(AND(B4517&lt;&gt;"",COUNTIF(Buildings!B:B,B4517)=0),TRUE,FALSE)</f>
        <v>0</v>
      </c>
    </row>
    <row r="4518" spans="1:11" s="3" customFormat="1" ht="16.5" customHeight="1">
      <c r="A4518" s="96"/>
      <c r="B4518" s="194"/>
      <c r="C4518" s="195"/>
      <c r="D4518" s="195"/>
      <c r="E4518" s="195"/>
      <c r="F4518" s="196"/>
      <c r="G4518" s="197" t="str">
        <f t="shared" si="140"/>
        <v/>
      </c>
      <c r="H4518" s="203"/>
      <c r="I4518" s="97"/>
      <c r="J4518" s="3" t="b">
        <f t="shared" si="141"/>
        <v>0</v>
      </c>
      <c r="K4518" s="1" t="b">
        <f>IF(AND(B4518&lt;&gt;"",COUNTIF(Buildings!B:B,B4518)=0),TRUE,FALSE)</f>
        <v>0</v>
      </c>
    </row>
    <row r="4519" spans="1:11" s="3" customFormat="1" ht="16.5" customHeight="1">
      <c r="A4519" s="96"/>
      <c r="B4519" s="199"/>
      <c r="C4519" s="200"/>
      <c r="D4519" s="200"/>
      <c r="E4519" s="200"/>
      <c r="F4519" s="201"/>
      <c r="G4519" s="197" t="str">
        <f t="shared" si="140"/>
        <v/>
      </c>
      <c r="H4519" s="203"/>
      <c r="I4519" s="97"/>
      <c r="J4519" s="3" t="b">
        <f t="shared" si="141"/>
        <v>0</v>
      </c>
      <c r="K4519" s="1" t="b">
        <f>IF(AND(B4519&lt;&gt;"",COUNTIF(Buildings!B:B,B4519)=0),TRUE,FALSE)</f>
        <v>0</v>
      </c>
    </row>
    <row r="4520" spans="1:11" s="3" customFormat="1" ht="16.5" customHeight="1">
      <c r="A4520" s="96"/>
      <c r="B4520" s="194"/>
      <c r="C4520" s="195"/>
      <c r="D4520" s="195"/>
      <c r="E4520" s="195"/>
      <c r="F4520" s="196"/>
      <c r="G4520" s="197" t="str">
        <f t="shared" si="140"/>
        <v/>
      </c>
      <c r="H4520" s="203"/>
      <c r="I4520" s="97"/>
      <c r="J4520" s="3" t="b">
        <f t="shared" si="141"/>
        <v>0</v>
      </c>
      <c r="K4520" s="1" t="b">
        <f>IF(AND(B4520&lt;&gt;"",COUNTIF(Buildings!B:B,B4520)=0),TRUE,FALSE)</f>
        <v>0</v>
      </c>
    </row>
    <row r="4521" spans="1:11" s="3" customFormat="1" ht="16.5" customHeight="1">
      <c r="A4521" s="96"/>
      <c r="B4521" s="199"/>
      <c r="C4521" s="200"/>
      <c r="D4521" s="200"/>
      <c r="E4521" s="200"/>
      <c r="F4521" s="201"/>
      <c r="G4521" s="197" t="str">
        <f t="shared" si="140"/>
        <v/>
      </c>
      <c r="H4521" s="203"/>
      <c r="I4521" s="97"/>
      <c r="J4521" s="3" t="b">
        <f t="shared" si="141"/>
        <v>0</v>
      </c>
      <c r="K4521" s="1" t="b">
        <f>IF(AND(B4521&lt;&gt;"",COUNTIF(Buildings!B:B,B4521)=0),TRUE,FALSE)</f>
        <v>0</v>
      </c>
    </row>
    <row r="4522" spans="1:11" s="3" customFormat="1" ht="16.5" customHeight="1">
      <c r="A4522" s="96"/>
      <c r="B4522" s="194"/>
      <c r="C4522" s="195"/>
      <c r="D4522" s="195"/>
      <c r="E4522" s="195"/>
      <c r="F4522" s="196"/>
      <c r="G4522" s="197" t="str">
        <f t="shared" si="140"/>
        <v/>
      </c>
      <c r="H4522" s="203"/>
      <c r="I4522" s="97"/>
      <c r="J4522" s="3" t="b">
        <f t="shared" si="141"/>
        <v>0</v>
      </c>
      <c r="K4522" s="1" t="b">
        <f>IF(AND(B4522&lt;&gt;"",COUNTIF(Buildings!B:B,B4522)=0),TRUE,FALSE)</f>
        <v>0</v>
      </c>
    </row>
    <row r="4523" spans="1:11" s="3" customFormat="1" ht="16.5" customHeight="1">
      <c r="A4523" s="96"/>
      <c r="B4523" s="199"/>
      <c r="C4523" s="200"/>
      <c r="D4523" s="200"/>
      <c r="E4523" s="200"/>
      <c r="F4523" s="201"/>
      <c r="G4523" s="197" t="str">
        <f t="shared" si="140"/>
        <v/>
      </c>
      <c r="H4523" s="203"/>
      <c r="I4523" s="97"/>
      <c r="J4523" s="3" t="b">
        <f t="shared" si="141"/>
        <v>0</v>
      </c>
      <c r="K4523" s="1" t="b">
        <f>IF(AND(B4523&lt;&gt;"",COUNTIF(Buildings!B:B,B4523)=0),TRUE,FALSE)</f>
        <v>0</v>
      </c>
    </row>
    <row r="4524" spans="1:11" s="3" customFormat="1" ht="16.5" customHeight="1">
      <c r="A4524" s="96"/>
      <c r="B4524" s="194"/>
      <c r="C4524" s="195"/>
      <c r="D4524" s="195"/>
      <c r="E4524" s="195"/>
      <c r="F4524" s="196"/>
      <c r="G4524" s="197" t="str">
        <f t="shared" si="140"/>
        <v/>
      </c>
      <c r="H4524" s="203"/>
      <c r="I4524" s="97"/>
      <c r="J4524" s="3" t="b">
        <f t="shared" si="141"/>
        <v>0</v>
      </c>
      <c r="K4524" s="1" t="b">
        <f>IF(AND(B4524&lt;&gt;"",COUNTIF(Buildings!B:B,B4524)=0),TRUE,FALSE)</f>
        <v>0</v>
      </c>
    </row>
    <row r="4525" spans="1:11" s="3" customFormat="1" ht="16.5" customHeight="1">
      <c r="A4525" s="96"/>
      <c r="B4525" s="199"/>
      <c r="C4525" s="200"/>
      <c r="D4525" s="200"/>
      <c r="E4525" s="200"/>
      <c r="F4525" s="201"/>
      <c r="G4525" s="197" t="str">
        <f t="shared" si="140"/>
        <v/>
      </c>
      <c r="H4525" s="203"/>
      <c r="I4525" s="97"/>
      <c r="J4525" s="3" t="b">
        <f t="shared" si="141"/>
        <v>0</v>
      </c>
      <c r="K4525" s="1" t="b">
        <f>IF(AND(B4525&lt;&gt;"",COUNTIF(Buildings!B:B,B4525)=0),TRUE,FALSE)</f>
        <v>0</v>
      </c>
    </row>
    <row r="4526" spans="1:11" s="3" customFormat="1" ht="16.5" customHeight="1">
      <c r="A4526" s="96"/>
      <c r="B4526" s="194"/>
      <c r="C4526" s="195"/>
      <c r="D4526" s="195"/>
      <c r="E4526" s="195"/>
      <c r="F4526" s="196"/>
      <c r="G4526" s="197" t="str">
        <f t="shared" si="140"/>
        <v/>
      </c>
      <c r="H4526" s="203"/>
      <c r="I4526" s="97"/>
      <c r="J4526" s="3" t="b">
        <f t="shared" si="141"/>
        <v>0</v>
      </c>
      <c r="K4526" s="1" t="b">
        <f>IF(AND(B4526&lt;&gt;"",COUNTIF(Buildings!B:B,B4526)=0),TRUE,FALSE)</f>
        <v>0</v>
      </c>
    </row>
    <row r="4527" spans="1:11" s="3" customFormat="1" ht="16.5" customHeight="1">
      <c r="A4527" s="96"/>
      <c r="B4527" s="199"/>
      <c r="C4527" s="200"/>
      <c r="D4527" s="200"/>
      <c r="E4527" s="200"/>
      <c r="F4527" s="201"/>
      <c r="G4527" s="197" t="str">
        <f t="shared" si="140"/>
        <v/>
      </c>
      <c r="H4527" s="203"/>
      <c r="I4527" s="97"/>
      <c r="J4527" s="3" t="b">
        <f t="shared" si="141"/>
        <v>0</v>
      </c>
      <c r="K4527" s="1" t="b">
        <f>IF(AND(B4527&lt;&gt;"",COUNTIF(Buildings!B:B,B4527)=0),TRUE,FALSE)</f>
        <v>0</v>
      </c>
    </row>
    <row r="4528" spans="1:11" s="3" customFormat="1" ht="16.5" customHeight="1">
      <c r="A4528" s="96"/>
      <c r="B4528" s="194"/>
      <c r="C4528" s="195"/>
      <c r="D4528" s="195"/>
      <c r="E4528" s="195"/>
      <c r="F4528" s="196"/>
      <c r="G4528" s="197" t="str">
        <f t="shared" si="140"/>
        <v/>
      </c>
      <c r="H4528" s="203"/>
      <c r="I4528" s="97"/>
      <c r="J4528" s="3" t="b">
        <f t="shared" si="141"/>
        <v>0</v>
      </c>
      <c r="K4528" s="1" t="b">
        <f>IF(AND(B4528&lt;&gt;"",COUNTIF(Buildings!B:B,B4528)=0),TRUE,FALSE)</f>
        <v>0</v>
      </c>
    </row>
    <row r="4529" spans="1:11" s="3" customFormat="1" ht="16.5" customHeight="1">
      <c r="A4529" s="96"/>
      <c r="B4529" s="199"/>
      <c r="C4529" s="200"/>
      <c r="D4529" s="200"/>
      <c r="E4529" s="200"/>
      <c r="F4529" s="201"/>
      <c r="G4529" s="197" t="str">
        <f t="shared" si="140"/>
        <v/>
      </c>
      <c r="H4529" s="203"/>
      <c r="I4529" s="97"/>
      <c r="J4529" s="3" t="b">
        <f t="shared" si="141"/>
        <v>0</v>
      </c>
      <c r="K4529" s="1" t="b">
        <f>IF(AND(B4529&lt;&gt;"",COUNTIF(Buildings!B:B,B4529)=0),TRUE,FALSE)</f>
        <v>0</v>
      </c>
    </row>
    <row r="4530" spans="1:11" s="3" customFormat="1" ht="16.5" customHeight="1">
      <c r="A4530" s="96"/>
      <c r="B4530" s="194"/>
      <c r="C4530" s="195"/>
      <c r="D4530" s="195"/>
      <c r="E4530" s="195"/>
      <c r="F4530" s="196"/>
      <c r="G4530" s="197" t="str">
        <f t="shared" si="140"/>
        <v/>
      </c>
      <c r="H4530" s="203"/>
      <c r="I4530" s="97"/>
      <c r="J4530" s="3" t="b">
        <f t="shared" si="141"/>
        <v>0</v>
      </c>
      <c r="K4530" s="1" t="b">
        <f>IF(AND(B4530&lt;&gt;"",COUNTIF(Buildings!B:B,B4530)=0),TRUE,FALSE)</f>
        <v>0</v>
      </c>
    </row>
    <row r="4531" spans="1:11" s="3" customFormat="1" ht="16.5" customHeight="1">
      <c r="A4531" s="96"/>
      <c r="B4531" s="199"/>
      <c r="C4531" s="200"/>
      <c r="D4531" s="200"/>
      <c r="E4531" s="200"/>
      <c r="F4531" s="201"/>
      <c r="G4531" s="197" t="str">
        <f t="shared" si="140"/>
        <v/>
      </c>
      <c r="H4531" s="203"/>
      <c r="I4531" s="97"/>
      <c r="J4531" s="3" t="b">
        <f t="shared" si="141"/>
        <v>0</v>
      </c>
      <c r="K4531" s="1" t="b">
        <f>IF(AND(B4531&lt;&gt;"",COUNTIF(Buildings!B:B,B4531)=0),TRUE,FALSE)</f>
        <v>0</v>
      </c>
    </row>
    <row r="4532" spans="1:11" s="3" customFormat="1" ht="16.5" customHeight="1">
      <c r="A4532" s="96"/>
      <c r="B4532" s="194"/>
      <c r="C4532" s="195"/>
      <c r="D4532" s="195"/>
      <c r="E4532" s="195"/>
      <c r="F4532" s="196"/>
      <c r="G4532" s="197" t="str">
        <f t="shared" si="140"/>
        <v/>
      </c>
      <c r="H4532" s="203"/>
      <c r="I4532" s="97"/>
      <c r="J4532" s="3" t="b">
        <f t="shared" si="141"/>
        <v>0</v>
      </c>
      <c r="K4532" s="1" t="b">
        <f>IF(AND(B4532&lt;&gt;"",COUNTIF(Buildings!B:B,B4532)=0),TRUE,FALSE)</f>
        <v>0</v>
      </c>
    </row>
    <row r="4533" spans="1:11" s="3" customFormat="1" ht="16.5" customHeight="1">
      <c r="A4533" s="96"/>
      <c r="B4533" s="199"/>
      <c r="C4533" s="200"/>
      <c r="D4533" s="200"/>
      <c r="E4533" s="200"/>
      <c r="F4533" s="201"/>
      <c r="G4533" s="197" t="str">
        <f t="shared" si="140"/>
        <v/>
      </c>
      <c r="H4533" s="203"/>
      <c r="I4533" s="97"/>
      <c r="J4533" s="3" t="b">
        <f t="shared" si="141"/>
        <v>0</v>
      </c>
      <c r="K4533" s="1" t="b">
        <f>IF(AND(B4533&lt;&gt;"",COUNTIF(Buildings!B:B,B4533)=0),TRUE,FALSE)</f>
        <v>0</v>
      </c>
    </row>
    <row r="4534" spans="1:11" s="3" customFormat="1" ht="16.5" customHeight="1">
      <c r="A4534" s="96"/>
      <c r="B4534" s="194"/>
      <c r="C4534" s="195"/>
      <c r="D4534" s="195"/>
      <c r="E4534" s="195"/>
      <c r="F4534" s="196"/>
      <c r="G4534" s="197" t="str">
        <f t="shared" si="140"/>
        <v/>
      </c>
      <c r="H4534" s="203"/>
      <c r="I4534" s="97"/>
      <c r="J4534" s="3" t="b">
        <f t="shared" si="141"/>
        <v>0</v>
      </c>
      <c r="K4534" s="1" t="b">
        <f>IF(AND(B4534&lt;&gt;"",COUNTIF(Buildings!B:B,B4534)=0),TRUE,FALSE)</f>
        <v>0</v>
      </c>
    </row>
    <row r="4535" spans="1:11" s="3" customFormat="1" ht="16.5" customHeight="1">
      <c r="A4535" s="96"/>
      <c r="B4535" s="199"/>
      <c r="C4535" s="200"/>
      <c r="D4535" s="200"/>
      <c r="E4535" s="200"/>
      <c r="F4535" s="201"/>
      <c r="G4535" s="197" t="str">
        <f t="shared" si="140"/>
        <v/>
      </c>
      <c r="H4535" s="203"/>
      <c r="I4535" s="97"/>
      <c r="J4535" s="3" t="b">
        <f t="shared" si="141"/>
        <v>0</v>
      </c>
      <c r="K4535" s="1" t="b">
        <f>IF(AND(B4535&lt;&gt;"",COUNTIF(Buildings!B:B,B4535)=0),TRUE,FALSE)</f>
        <v>0</v>
      </c>
    </row>
    <row r="4536" spans="1:11" s="3" customFormat="1" ht="16.5" customHeight="1">
      <c r="A4536" s="96"/>
      <c r="B4536" s="194"/>
      <c r="C4536" s="195"/>
      <c r="D4536" s="195"/>
      <c r="E4536" s="195"/>
      <c r="F4536" s="196"/>
      <c r="G4536" s="197" t="str">
        <f t="shared" si="140"/>
        <v/>
      </c>
      <c r="H4536" s="203"/>
      <c r="I4536" s="97"/>
      <c r="J4536" s="3" t="b">
        <f t="shared" si="141"/>
        <v>0</v>
      </c>
      <c r="K4536" s="1" t="b">
        <f>IF(AND(B4536&lt;&gt;"",COUNTIF(Buildings!B:B,B4536)=0),TRUE,FALSE)</f>
        <v>0</v>
      </c>
    </row>
    <row r="4537" spans="1:11" s="3" customFormat="1" ht="16.5" customHeight="1">
      <c r="A4537" s="96"/>
      <c r="B4537" s="199"/>
      <c r="C4537" s="200"/>
      <c r="D4537" s="200"/>
      <c r="E4537" s="200"/>
      <c r="F4537" s="201"/>
      <c r="G4537" s="197" t="str">
        <f t="shared" si="140"/>
        <v/>
      </c>
      <c r="H4537" s="203"/>
      <c r="I4537" s="97"/>
      <c r="J4537" s="3" t="b">
        <f t="shared" si="141"/>
        <v>0</v>
      </c>
      <c r="K4537" s="1" t="b">
        <f>IF(AND(B4537&lt;&gt;"",COUNTIF(Buildings!B:B,B4537)=0),TRUE,FALSE)</f>
        <v>0</v>
      </c>
    </row>
    <row r="4538" spans="1:11" s="3" customFormat="1" ht="16.5" customHeight="1">
      <c r="A4538" s="96"/>
      <c r="B4538" s="194"/>
      <c r="C4538" s="195"/>
      <c r="D4538" s="195"/>
      <c r="E4538" s="195"/>
      <c r="F4538" s="196"/>
      <c r="G4538" s="197" t="str">
        <f t="shared" si="140"/>
        <v/>
      </c>
      <c r="H4538" s="203"/>
      <c r="I4538" s="97"/>
      <c r="J4538" s="3" t="b">
        <f t="shared" si="141"/>
        <v>0</v>
      </c>
      <c r="K4538" s="1" t="b">
        <f>IF(AND(B4538&lt;&gt;"",COUNTIF(Buildings!B:B,B4538)=0),TRUE,FALSE)</f>
        <v>0</v>
      </c>
    </row>
    <row r="4539" spans="1:11" s="3" customFormat="1" ht="16.5" customHeight="1">
      <c r="A4539" s="96"/>
      <c r="B4539" s="199"/>
      <c r="C4539" s="200"/>
      <c r="D4539" s="200"/>
      <c r="E4539" s="200"/>
      <c r="F4539" s="201"/>
      <c r="G4539" s="197" t="str">
        <f t="shared" si="140"/>
        <v/>
      </c>
      <c r="H4539" s="203"/>
      <c r="I4539" s="97"/>
      <c r="J4539" s="3" t="b">
        <f t="shared" si="141"/>
        <v>0</v>
      </c>
      <c r="K4539" s="1" t="b">
        <f>IF(AND(B4539&lt;&gt;"",COUNTIF(Buildings!B:B,B4539)=0),TRUE,FALSE)</f>
        <v>0</v>
      </c>
    </row>
    <row r="4540" spans="1:11" s="3" customFormat="1" ht="16.5" customHeight="1">
      <c r="A4540" s="96"/>
      <c r="B4540" s="194"/>
      <c r="C4540" s="195"/>
      <c r="D4540" s="195"/>
      <c r="E4540" s="195"/>
      <c r="F4540" s="196"/>
      <c r="G4540" s="197" t="str">
        <f t="shared" si="140"/>
        <v/>
      </c>
      <c r="H4540" s="203"/>
      <c r="I4540" s="97"/>
      <c r="J4540" s="3" t="b">
        <f t="shared" si="141"/>
        <v>0</v>
      </c>
      <c r="K4540" s="1" t="b">
        <f>IF(AND(B4540&lt;&gt;"",COUNTIF(Buildings!B:B,B4540)=0),TRUE,FALSE)</f>
        <v>0</v>
      </c>
    </row>
    <row r="4541" spans="1:11" s="3" customFormat="1" ht="16.5" customHeight="1">
      <c r="A4541" s="96"/>
      <c r="B4541" s="199"/>
      <c r="C4541" s="200"/>
      <c r="D4541" s="200"/>
      <c r="E4541" s="200"/>
      <c r="F4541" s="201"/>
      <c r="G4541" s="197" t="str">
        <f t="shared" si="140"/>
        <v/>
      </c>
      <c r="H4541" s="203"/>
      <c r="I4541" s="97"/>
      <c r="J4541" s="3" t="b">
        <f t="shared" si="141"/>
        <v>0</v>
      </c>
      <c r="K4541" s="1" t="b">
        <f>IF(AND(B4541&lt;&gt;"",COUNTIF(Buildings!B:B,B4541)=0),TRUE,FALSE)</f>
        <v>0</v>
      </c>
    </row>
    <row r="4542" spans="1:11" s="3" customFormat="1" ht="16.5" customHeight="1">
      <c r="A4542" s="96"/>
      <c r="B4542" s="194"/>
      <c r="C4542" s="195"/>
      <c r="D4542" s="195"/>
      <c r="E4542" s="195"/>
      <c r="F4542" s="196"/>
      <c r="G4542" s="197" t="str">
        <f t="shared" si="140"/>
        <v/>
      </c>
      <c r="H4542" s="203"/>
      <c r="I4542" s="97"/>
      <c r="J4542" s="3" t="b">
        <f t="shared" si="141"/>
        <v>0</v>
      </c>
      <c r="K4542" s="1" t="b">
        <f>IF(AND(B4542&lt;&gt;"",COUNTIF(Buildings!B:B,B4542)=0),TRUE,FALSE)</f>
        <v>0</v>
      </c>
    </row>
    <row r="4543" spans="1:11" s="3" customFormat="1" ht="16.5" customHeight="1">
      <c r="A4543" s="96"/>
      <c r="B4543" s="199"/>
      <c r="C4543" s="200"/>
      <c r="D4543" s="200"/>
      <c r="E4543" s="200"/>
      <c r="F4543" s="201"/>
      <c r="G4543" s="197" t="str">
        <f t="shared" si="140"/>
        <v/>
      </c>
      <c r="H4543" s="203"/>
      <c r="I4543" s="97"/>
      <c r="J4543" s="3" t="b">
        <f t="shared" si="141"/>
        <v>0</v>
      </c>
      <c r="K4543" s="1" t="b">
        <f>IF(AND(B4543&lt;&gt;"",COUNTIF(Buildings!B:B,B4543)=0),TRUE,FALSE)</f>
        <v>0</v>
      </c>
    </row>
    <row r="4544" spans="1:11" s="3" customFormat="1" ht="16.5" customHeight="1">
      <c r="A4544" s="96"/>
      <c r="B4544" s="194"/>
      <c r="C4544" s="195"/>
      <c r="D4544" s="195"/>
      <c r="E4544" s="195"/>
      <c r="F4544" s="196"/>
      <c r="G4544" s="197" t="str">
        <f t="shared" si="140"/>
        <v/>
      </c>
      <c r="H4544" s="203"/>
      <c r="I4544" s="97"/>
      <c r="J4544" s="3" t="b">
        <f t="shared" si="141"/>
        <v>0</v>
      </c>
      <c r="K4544" s="1" t="b">
        <f>IF(AND(B4544&lt;&gt;"",COUNTIF(Buildings!B:B,B4544)=0),TRUE,FALSE)</f>
        <v>0</v>
      </c>
    </row>
    <row r="4545" spans="1:11" s="3" customFormat="1" ht="16.5" customHeight="1">
      <c r="A4545" s="96"/>
      <c r="B4545" s="199"/>
      <c r="C4545" s="200"/>
      <c r="D4545" s="200"/>
      <c r="E4545" s="200"/>
      <c r="F4545" s="201"/>
      <c r="G4545" s="197" t="str">
        <f t="shared" si="140"/>
        <v/>
      </c>
      <c r="H4545" s="203"/>
      <c r="I4545" s="97"/>
      <c r="J4545" s="3" t="b">
        <f t="shared" si="141"/>
        <v>0</v>
      </c>
      <c r="K4545" s="1" t="b">
        <f>IF(AND(B4545&lt;&gt;"",COUNTIF(Buildings!B:B,B4545)=0),TRUE,FALSE)</f>
        <v>0</v>
      </c>
    </row>
    <row r="4546" spans="1:11" s="3" customFormat="1" ht="16.5" customHeight="1">
      <c r="A4546" s="96"/>
      <c r="B4546" s="194"/>
      <c r="C4546" s="195"/>
      <c r="D4546" s="195"/>
      <c r="E4546" s="195"/>
      <c r="F4546" s="196"/>
      <c r="G4546" s="197" t="str">
        <f t="shared" si="140"/>
        <v/>
      </c>
      <c r="H4546" s="203"/>
      <c r="I4546" s="97"/>
      <c r="J4546" s="3" t="b">
        <f t="shared" si="141"/>
        <v>0</v>
      </c>
      <c r="K4546" s="1" t="b">
        <f>IF(AND(B4546&lt;&gt;"",COUNTIF(Buildings!B:B,B4546)=0),TRUE,FALSE)</f>
        <v>0</v>
      </c>
    </row>
    <row r="4547" spans="1:11" s="3" customFormat="1" ht="16.5" customHeight="1">
      <c r="A4547" s="96"/>
      <c r="B4547" s="199"/>
      <c r="C4547" s="200"/>
      <c r="D4547" s="200"/>
      <c r="E4547" s="200"/>
      <c r="F4547" s="201"/>
      <c r="G4547" s="197" t="str">
        <f t="shared" si="140"/>
        <v/>
      </c>
      <c r="H4547" s="203"/>
      <c r="I4547" s="97"/>
      <c r="J4547" s="3" t="b">
        <f t="shared" si="141"/>
        <v>0</v>
      </c>
      <c r="K4547" s="1" t="b">
        <f>IF(AND(B4547&lt;&gt;"",COUNTIF(Buildings!B:B,B4547)=0),TRUE,FALSE)</f>
        <v>0</v>
      </c>
    </row>
    <row r="4548" spans="1:11" s="3" customFormat="1" ht="16.5" customHeight="1">
      <c r="A4548" s="96"/>
      <c r="B4548" s="194"/>
      <c r="C4548" s="195"/>
      <c r="D4548" s="195"/>
      <c r="E4548" s="195"/>
      <c r="F4548" s="196"/>
      <c r="G4548" s="197" t="str">
        <f t="shared" ref="G4548:G4611" si="142">IF(F4548="","",F4548)</f>
        <v/>
      </c>
      <c r="H4548" s="203"/>
      <c r="I4548" s="97"/>
      <c r="J4548" s="3" t="b">
        <f t="shared" ref="J4548:J4611" si="143">IF(F4548=G4548,FALSE,TRUE)</f>
        <v>0</v>
      </c>
      <c r="K4548" s="1" t="b">
        <f>IF(AND(B4548&lt;&gt;"",COUNTIF(Buildings!B:B,B4548)=0),TRUE,FALSE)</f>
        <v>0</v>
      </c>
    </row>
    <row r="4549" spans="1:11" s="3" customFormat="1" ht="16.5" customHeight="1">
      <c r="A4549" s="96"/>
      <c r="B4549" s="199"/>
      <c r="C4549" s="200"/>
      <c r="D4549" s="200"/>
      <c r="E4549" s="200"/>
      <c r="F4549" s="201"/>
      <c r="G4549" s="197" t="str">
        <f t="shared" si="142"/>
        <v/>
      </c>
      <c r="H4549" s="203"/>
      <c r="I4549" s="97"/>
      <c r="J4549" s="3" t="b">
        <f t="shared" si="143"/>
        <v>0</v>
      </c>
      <c r="K4549" s="1" t="b">
        <f>IF(AND(B4549&lt;&gt;"",COUNTIF(Buildings!B:B,B4549)=0),TRUE,FALSE)</f>
        <v>0</v>
      </c>
    </row>
    <row r="4550" spans="1:11" s="3" customFormat="1" ht="16.5" customHeight="1">
      <c r="A4550" s="96"/>
      <c r="B4550" s="194"/>
      <c r="C4550" s="195"/>
      <c r="D4550" s="195"/>
      <c r="E4550" s="195"/>
      <c r="F4550" s="196"/>
      <c r="G4550" s="197" t="str">
        <f t="shared" si="142"/>
        <v/>
      </c>
      <c r="H4550" s="203"/>
      <c r="I4550" s="97"/>
      <c r="J4550" s="3" t="b">
        <f t="shared" si="143"/>
        <v>0</v>
      </c>
      <c r="K4550" s="1" t="b">
        <f>IF(AND(B4550&lt;&gt;"",COUNTIF(Buildings!B:B,B4550)=0),TRUE,FALSE)</f>
        <v>0</v>
      </c>
    </row>
    <row r="4551" spans="1:11" s="3" customFormat="1" ht="16.5" customHeight="1">
      <c r="A4551" s="96"/>
      <c r="B4551" s="199"/>
      <c r="C4551" s="200"/>
      <c r="D4551" s="200"/>
      <c r="E4551" s="200"/>
      <c r="F4551" s="201"/>
      <c r="G4551" s="197" t="str">
        <f t="shared" si="142"/>
        <v/>
      </c>
      <c r="H4551" s="203"/>
      <c r="I4551" s="97"/>
      <c r="J4551" s="3" t="b">
        <f t="shared" si="143"/>
        <v>0</v>
      </c>
      <c r="K4551" s="1" t="b">
        <f>IF(AND(B4551&lt;&gt;"",COUNTIF(Buildings!B:B,B4551)=0),TRUE,FALSE)</f>
        <v>0</v>
      </c>
    </row>
    <row r="4552" spans="1:11" s="3" customFormat="1" ht="16.5" customHeight="1">
      <c r="A4552" s="96"/>
      <c r="B4552" s="194"/>
      <c r="C4552" s="195"/>
      <c r="D4552" s="195"/>
      <c r="E4552" s="195"/>
      <c r="F4552" s="196"/>
      <c r="G4552" s="197" t="str">
        <f t="shared" si="142"/>
        <v/>
      </c>
      <c r="H4552" s="203"/>
      <c r="I4552" s="97"/>
      <c r="J4552" s="3" t="b">
        <f t="shared" si="143"/>
        <v>0</v>
      </c>
      <c r="K4552" s="1" t="b">
        <f>IF(AND(B4552&lt;&gt;"",COUNTIF(Buildings!B:B,B4552)=0),TRUE,FALSE)</f>
        <v>0</v>
      </c>
    </row>
    <row r="4553" spans="1:11" s="3" customFormat="1" ht="16.5" customHeight="1">
      <c r="A4553" s="96"/>
      <c r="B4553" s="199"/>
      <c r="C4553" s="200"/>
      <c r="D4553" s="200"/>
      <c r="E4553" s="200"/>
      <c r="F4553" s="201"/>
      <c r="G4553" s="197" t="str">
        <f t="shared" si="142"/>
        <v/>
      </c>
      <c r="H4553" s="203"/>
      <c r="I4553" s="97"/>
      <c r="J4553" s="3" t="b">
        <f t="shared" si="143"/>
        <v>0</v>
      </c>
      <c r="K4553" s="1" t="b">
        <f>IF(AND(B4553&lt;&gt;"",COUNTIF(Buildings!B:B,B4553)=0),TRUE,FALSE)</f>
        <v>0</v>
      </c>
    </row>
    <row r="4554" spans="1:11" s="3" customFormat="1" ht="16.5" customHeight="1">
      <c r="A4554" s="96"/>
      <c r="B4554" s="194"/>
      <c r="C4554" s="195"/>
      <c r="D4554" s="195"/>
      <c r="E4554" s="195"/>
      <c r="F4554" s="196"/>
      <c r="G4554" s="197" t="str">
        <f t="shared" si="142"/>
        <v/>
      </c>
      <c r="H4554" s="203"/>
      <c r="I4554" s="97"/>
      <c r="J4554" s="3" t="b">
        <f t="shared" si="143"/>
        <v>0</v>
      </c>
      <c r="K4554" s="1" t="b">
        <f>IF(AND(B4554&lt;&gt;"",COUNTIF(Buildings!B:B,B4554)=0),TRUE,FALSE)</f>
        <v>0</v>
      </c>
    </row>
    <row r="4555" spans="1:11" s="3" customFormat="1" ht="16.5" customHeight="1">
      <c r="A4555" s="96"/>
      <c r="B4555" s="199"/>
      <c r="C4555" s="200"/>
      <c r="D4555" s="200"/>
      <c r="E4555" s="200"/>
      <c r="F4555" s="201"/>
      <c r="G4555" s="197" t="str">
        <f t="shared" si="142"/>
        <v/>
      </c>
      <c r="H4555" s="203"/>
      <c r="I4555" s="97"/>
      <c r="J4555" s="3" t="b">
        <f t="shared" si="143"/>
        <v>0</v>
      </c>
      <c r="K4555" s="1" t="b">
        <f>IF(AND(B4555&lt;&gt;"",COUNTIF(Buildings!B:B,B4555)=0),TRUE,FALSE)</f>
        <v>0</v>
      </c>
    </row>
    <row r="4556" spans="1:11" s="3" customFormat="1" ht="16.5" customHeight="1">
      <c r="A4556" s="96"/>
      <c r="B4556" s="194"/>
      <c r="C4556" s="195"/>
      <c r="D4556" s="195"/>
      <c r="E4556" s="195"/>
      <c r="F4556" s="196"/>
      <c r="G4556" s="197" t="str">
        <f t="shared" si="142"/>
        <v/>
      </c>
      <c r="H4556" s="203"/>
      <c r="I4556" s="97"/>
      <c r="J4556" s="3" t="b">
        <f t="shared" si="143"/>
        <v>0</v>
      </c>
      <c r="K4556" s="1" t="b">
        <f>IF(AND(B4556&lt;&gt;"",COUNTIF(Buildings!B:B,B4556)=0),TRUE,FALSE)</f>
        <v>0</v>
      </c>
    </row>
    <row r="4557" spans="1:11" s="3" customFormat="1" ht="16.5" customHeight="1">
      <c r="A4557" s="96"/>
      <c r="B4557" s="199"/>
      <c r="C4557" s="200"/>
      <c r="D4557" s="200"/>
      <c r="E4557" s="200"/>
      <c r="F4557" s="201"/>
      <c r="G4557" s="197" t="str">
        <f t="shared" si="142"/>
        <v/>
      </c>
      <c r="H4557" s="203"/>
      <c r="I4557" s="97"/>
      <c r="J4557" s="3" t="b">
        <f t="shared" si="143"/>
        <v>0</v>
      </c>
      <c r="K4557" s="1" t="b">
        <f>IF(AND(B4557&lt;&gt;"",COUNTIF(Buildings!B:B,B4557)=0),TRUE,FALSE)</f>
        <v>0</v>
      </c>
    </row>
    <row r="4558" spans="1:11" s="3" customFormat="1" ht="16.5" customHeight="1">
      <c r="A4558" s="96"/>
      <c r="B4558" s="194"/>
      <c r="C4558" s="195"/>
      <c r="D4558" s="195"/>
      <c r="E4558" s="195"/>
      <c r="F4558" s="196"/>
      <c r="G4558" s="197" t="str">
        <f t="shared" si="142"/>
        <v/>
      </c>
      <c r="H4558" s="203"/>
      <c r="I4558" s="97"/>
      <c r="J4558" s="3" t="b">
        <f t="shared" si="143"/>
        <v>0</v>
      </c>
      <c r="K4558" s="1" t="b">
        <f>IF(AND(B4558&lt;&gt;"",COUNTIF(Buildings!B:B,B4558)=0),TRUE,FALSE)</f>
        <v>0</v>
      </c>
    </row>
    <row r="4559" spans="1:11" s="3" customFormat="1" ht="16.5" customHeight="1">
      <c r="A4559" s="96"/>
      <c r="B4559" s="199"/>
      <c r="C4559" s="200"/>
      <c r="D4559" s="200"/>
      <c r="E4559" s="200"/>
      <c r="F4559" s="201"/>
      <c r="G4559" s="197" t="str">
        <f t="shared" si="142"/>
        <v/>
      </c>
      <c r="H4559" s="203"/>
      <c r="I4559" s="97"/>
      <c r="J4559" s="3" t="b">
        <f t="shared" si="143"/>
        <v>0</v>
      </c>
      <c r="K4559" s="1" t="b">
        <f>IF(AND(B4559&lt;&gt;"",COUNTIF(Buildings!B:B,B4559)=0),TRUE,FALSE)</f>
        <v>0</v>
      </c>
    </row>
    <row r="4560" spans="1:11" s="3" customFormat="1" ht="16.5" customHeight="1">
      <c r="A4560" s="96"/>
      <c r="B4560" s="194"/>
      <c r="C4560" s="195"/>
      <c r="D4560" s="195"/>
      <c r="E4560" s="195"/>
      <c r="F4560" s="196"/>
      <c r="G4560" s="197" t="str">
        <f t="shared" si="142"/>
        <v/>
      </c>
      <c r="H4560" s="203"/>
      <c r="I4560" s="97"/>
      <c r="J4560" s="3" t="b">
        <f t="shared" si="143"/>
        <v>0</v>
      </c>
      <c r="K4560" s="1" t="b">
        <f>IF(AND(B4560&lt;&gt;"",COUNTIF(Buildings!B:B,B4560)=0),TRUE,FALSE)</f>
        <v>0</v>
      </c>
    </row>
    <row r="4561" spans="1:11" s="3" customFormat="1" ht="16.5" customHeight="1">
      <c r="A4561" s="96"/>
      <c r="B4561" s="199"/>
      <c r="C4561" s="200"/>
      <c r="D4561" s="200"/>
      <c r="E4561" s="200"/>
      <c r="F4561" s="201"/>
      <c r="G4561" s="197" t="str">
        <f t="shared" si="142"/>
        <v/>
      </c>
      <c r="H4561" s="203"/>
      <c r="I4561" s="97"/>
      <c r="J4561" s="3" t="b">
        <f t="shared" si="143"/>
        <v>0</v>
      </c>
      <c r="K4561" s="1" t="b">
        <f>IF(AND(B4561&lt;&gt;"",COUNTIF(Buildings!B:B,B4561)=0),TRUE,FALSE)</f>
        <v>0</v>
      </c>
    </row>
    <row r="4562" spans="1:11" s="3" customFormat="1" ht="16.5" customHeight="1">
      <c r="A4562" s="96"/>
      <c r="B4562" s="194"/>
      <c r="C4562" s="195"/>
      <c r="D4562" s="195"/>
      <c r="E4562" s="195"/>
      <c r="F4562" s="196"/>
      <c r="G4562" s="197" t="str">
        <f t="shared" si="142"/>
        <v/>
      </c>
      <c r="H4562" s="203"/>
      <c r="I4562" s="97"/>
      <c r="J4562" s="3" t="b">
        <f t="shared" si="143"/>
        <v>0</v>
      </c>
      <c r="K4562" s="1" t="b">
        <f>IF(AND(B4562&lt;&gt;"",COUNTIF(Buildings!B:B,B4562)=0),TRUE,FALSE)</f>
        <v>0</v>
      </c>
    </row>
    <row r="4563" spans="1:11" s="3" customFormat="1" ht="16.5" customHeight="1">
      <c r="A4563" s="96"/>
      <c r="B4563" s="199"/>
      <c r="C4563" s="200"/>
      <c r="D4563" s="200"/>
      <c r="E4563" s="200"/>
      <c r="F4563" s="201"/>
      <c r="G4563" s="197" t="str">
        <f t="shared" si="142"/>
        <v/>
      </c>
      <c r="H4563" s="203"/>
      <c r="I4563" s="97"/>
      <c r="J4563" s="3" t="b">
        <f t="shared" si="143"/>
        <v>0</v>
      </c>
      <c r="K4563" s="1" t="b">
        <f>IF(AND(B4563&lt;&gt;"",COUNTIF(Buildings!B:B,B4563)=0),TRUE,FALSE)</f>
        <v>0</v>
      </c>
    </row>
    <row r="4564" spans="1:11" s="3" customFormat="1" ht="16.5" customHeight="1">
      <c r="A4564" s="96"/>
      <c r="B4564" s="194"/>
      <c r="C4564" s="195"/>
      <c r="D4564" s="195"/>
      <c r="E4564" s="195"/>
      <c r="F4564" s="196"/>
      <c r="G4564" s="197" t="str">
        <f t="shared" si="142"/>
        <v/>
      </c>
      <c r="H4564" s="203"/>
      <c r="I4564" s="97"/>
      <c r="J4564" s="3" t="b">
        <f t="shared" si="143"/>
        <v>0</v>
      </c>
      <c r="K4564" s="1" t="b">
        <f>IF(AND(B4564&lt;&gt;"",COUNTIF(Buildings!B:B,B4564)=0),TRUE,FALSE)</f>
        <v>0</v>
      </c>
    </row>
    <row r="4565" spans="1:11" s="3" customFormat="1" ht="16.5" customHeight="1">
      <c r="A4565" s="96"/>
      <c r="B4565" s="199"/>
      <c r="C4565" s="200"/>
      <c r="D4565" s="200"/>
      <c r="E4565" s="200"/>
      <c r="F4565" s="201"/>
      <c r="G4565" s="197" t="str">
        <f t="shared" si="142"/>
        <v/>
      </c>
      <c r="H4565" s="203"/>
      <c r="I4565" s="97"/>
      <c r="J4565" s="3" t="b">
        <f t="shared" si="143"/>
        <v>0</v>
      </c>
      <c r="K4565" s="1" t="b">
        <f>IF(AND(B4565&lt;&gt;"",COUNTIF(Buildings!B:B,B4565)=0),TRUE,FALSE)</f>
        <v>0</v>
      </c>
    </row>
    <row r="4566" spans="1:11" s="3" customFormat="1" ht="16.5" customHeight="1">
      <c r="A4566" s="96"/>
      <c r="B4566" s="194"/>
      <c r="C4566" s="195"/>
      <c r="D4566" s="195"/>
      <c r="E4566" s="195"/>
      <c r="F4566" s="196"/>
      <c r="G4566" s="197" t="str">
        <f t="shared" si="142"/>
        <v/>
      </c>
      <c r="H4566" s="203"/>
      <c r="I4566" s="97"/>
      <c r="J4566" s="3" t="b">
        <f t="shared" si="143"/>
        <v>0</v>
      </c>
      <c r="K4566" s="1" t="b">
        <f>IF(AND(B4566&lt;&gt;"",COUNTIF(Buildings!B:B,B4566)=0),TRUE,FALSE)</f>
        <v>0</v>
      </c>
    </row>
    <row r="4567" spans="1:11" s="3" customFormat="1" ht="16.5" customHeight="1">
      <c r="A4567" s="96"/>
      <c r="B4567" s="199"/>
      <c r="C4567" s="200"/>
      <c r="D4567" s="200"/>
      <c r="E4567" s="200"/>
      <c r="F4567" s="201"/>
      <c r="G4567" s="197" t="str">
        <f t="shared" si="142"/>
        <v/>
      </c>
      <c r="H4567" s="203"/>
      <c r="I4567" s="97"/>
      <c r="J4567" s="3" t="b">
        <f t="shared" si="143"/>
        <v>0</v>
      </c>
      <c r="K4567" s="1" t="b">
        <f>IF(AND(B4567&lt;&gt;"",COUNTIF(Buildings!B:B,B4567)=0),TRUE,FALSE)</f>
        <v>0</v>
      </c>
    </row>
    <row r="4568" spans="1:11" s="3" customFormat="1" ht="16.5" customHeight="1">
      <c r="A4568" s="96"/>
      <c r="B4568" s="194"/>
      <c r="C4568" s="195"/>
      <c r="D4568" s="195"/>
      <c r="E4568" s="195"/>
      <c r="F4568" s="196"/>
      <c r="G4568" s="197" t="str">
        <f t="shared" si="142"/>
        <v/>
      </c>
      <c r="H4568" s="203"/>
      <c r="I4568" s="97"/>
      <c r="J4568" s="3" t="b">
        <f t="shared" si="143"/>
        <v>0</v>
      </c>
      <c r="K4568" s="1" t="b">
        <f>IF(AND(B4568&lt;&gt;"",COUNTIF(Buildings!B:B,B4568)=0),TRUE,FALSE)</f>
        <v>0</v>
      </c>
    </row>
    <row r="4569" spans="1:11" s="3" customFormat="1" ht="16.5" customHeight="1">
      <c r="A4569" s="96"/>
      <c r="B4569" s="199"/>
      <c r="C4569" s="200"/>
      <c r="D4569" s="200"/>
      <c r="E4569" s="200"/>
      <c r="F4569" s="201"/>
      <c r="G4569" s="197" t="str">
        <f t="shared" si="142"/>
        <v/>
      </c>
      <c r="H4569" s="203"/>
      <c r="I4569" s="97"/>
      <c r="J4569" s="3" t="b">
        <f t="shared" si="143"/>
        <v>0</v>
      </c>
      <c r="K4569" s="1" t="b">
        <f>IF(AND(B4569&lt;&gt;"",COUNTIF(Buildings!B:B,B4569)=0),TRUE,FALSE)</f>
        <v>0</v>
      </c>
    </row>
    <row r="4570" spans="1:11" s="3" customFormat="1" ht="16.5" customHeight="1">
      <c r="A4570" s="96"/>
      <c r="B4570" s="194"/>
      <c r="C4570" s="195"/>
      <c r="D4570" s="195"/>
      <c r="E4570" s="195"/>
      <c r="F4570" s="196"/>
      <c r="G4570" s="197" t="str">
        <f t="shared" si="142"/>
        <v/>
      </c>
      <c r="H4570" s="203"/>
      <c r="I4570" s="97"/>
      <c r="J4570" s="3" t="b">
        <f t="shared" si="143"/>
        <v>0</v>
      </c>
      <c r="K4570" s="1" t="b">
        <f>IF(AND(B4570&lt;&gt;"",COUNTIF(Buildings!B:B,B4570)=0),TRUE,FALSE)</f>
        <v>0</v>
      </c>
    </row>
    <row r="4571" spans="1:11" s="3" customFormat="1" ht="16.5" customHeight="1">
      <c r="A4571" s="96"/>
      <c r="B4571" s="199"/>
      <c r="C4571" s="200"/>
      <c r="D4571" s="200"/>
      <c r="E4571" s="200"/>
      <c r="F4571" s="201"/>
      <c r="G4571" s="197" t="str">
        <f t="shared" si="142"/>
        <v/>
      </c>
      <c r="H4571" s="203"/>
      <c r="I4571" s="97"/>
      <c r="J4571" s="3" t="b">
        <f t="shared" si="143"/>
        <v>0</v>
      </c>
      <c r="K4571" s="1" t="b">
        <f>IF(AND(B4571&lt;&gt;"",COUNTIF(Buildings!B:B,B4571)=0),TRUE,FALSE)</f>
        <v>0</v>
      </c>
    </row>
    <row r="4572" spans="1:11" s="3" customFormat="1" ht="16.5" customHeight="1">
      <c r="A4572" s="96"/>
      <c r="B4572" s="194"/>
      <c r="C4572" s="195"/>
      <c r="D4572" s="195"/>
      <c r="E4572" s="195"/>
      <c r="F4572" s="196"/>
      <c r="G4572" s="197" t="str">
        <f t="shared" si="142"/>
        <v/>
      </c>
      <c r="H4572" s="203"/>
      <c r="I4572" s="97"/>
      <c r="J4572" s="3" t="b">
        <f t="shared" si="143"/>
        <v>0</v>
      </c>
      <c r="K4572" s="1" t="b">
        <f>IF(AND(B4572&lt;&gt;"",COUNTIF(Buildings!B:B,B4572)=0),TRUE,FALSE)</f>
        <v>0</v>
      </c>
    </row>
    <row r="4573" spans="1:11" s="3" customFormat="1" ht="16.5" customHeight="1">
      <c r="A4573" s="96"/>
      <c r="B4573" s="199"/>
      <c r="C4573" s="200"/>
      <c r="D4573" s="200"/>
      <c r="E4573" s="200"/>
      <c r="F4573" s="201"/>
      <c r="G4573" s="197" t="str">
        <f t="shared" si="142"/>
        <v/>
      </c>
      <c r="H4573" s="203"/>
      <c r="I4573" s="97"/>
      <c r="J4573" s="3" t="b">
        <f t="shared" si="143"/>
        <v>0</v>
      </c>
      <c r="K4573" s="1" t="b">
        <f>IF(AND(B4573&lt;&gt;"",COUNTIF(Buildings!B:B,B4573)=0),TRUE,FALSE)</f>
        <v>0</v>
      </c>
    </row>
    <row r="4574" spans="1:11" s="3" customFormat="1" ht="16.5" customHeight="1">
      <c r="A4574" s="96"/>
      <c r="B4574" s="194"/>
      <c r="C4574" s="195"/>
      <c r="D4574" s="195"/>
      <c r="E4574" s="195"/>
      <c r="F4574" s="196"/>
      <c r="G4574" s="197" t="str">
        <f t="shared" si="142"/>
        <v/>
      </c>
      <c r="H4574" s="203"/>
      <c r="I4574" s="97"/>
      <c r="J4574" s="3" t="b">
        <f t="shared" si="143"/>
        <v>0</v>
      </c>
      <c r="K4574" s="1" t="b">
        <f>IF(AND(B4574&lt;&gt;"",COUNTIF(Buildings!B:B,B4574)=0),TRUE,FALSE)</f>
        <v>0</v>
      </c>
    </row>
    <row r="4575" spans="1:11" s="3" customFormat="1" ht="16.5" customHeight="1">
      <c r="A4575" s="96"/>
      <c r="B4575" s="199"/>
      <c r="C4575" s="200"/>
      <c r="D4575" s="200"/>
      <c r="E4575" s="200"/>
      <c r="F4575" s="201"/>
      <c r="G4575" s="197" t="str">
        <f t="shared" si="142"/>
        <v/>
      </c>
      <c r="H4575" s="203"/>
      <c r="I4575" s="97"/>
      <c r="J4575" s="3" t="b">
        <f t="shared" si="143"/>
        <v>0</v>
      </c>
      <c r="K4575" s="1" t="b">
        <f>IF(AND(B4575&lt;&gt;"",COUNTIF(Buildings!B:B,B4575)=0),TRUE,FALSE)</f>
        <v>0</v>
      </c>
    </row>
    <row r="4576" spans="1:11" s="3" customFormat="1" ht="16.5" customHeight="1">
      <c r="A4576" s="96"/>
      <c r="B4576" s="194"/>
      <c r="C4576" s="195"/>
      <c r="D4576" s="195"/>
      <c r="E4576" s="195"/>
      <c r="F4576" s="196"/>
      <c r="G4576" s="197" t="str">
        <f t="shared" si="142"/>
        <v/>
      </c>
      <c r="H4576" s="203"/>
      <c r="I4576" s="97"/>
      <c r="J4576" s="3" t="b">
        <f t="shared" si="143"/>
        <v>0</v>
      </c>
      <c r="K4576" s="1" t="b">
        <f>IF(AND(B4576&lt;&gt;"",COUNTIF(Buildings!B:B,B4576)=0),TRUE,FALSE)</f>
        <v>0</v>
      </c>
    </row>
    <row r="4577" spans="1:11" s="3" customFormat="1" ht="16.5" customHeight="1">
      <c r="A4577" s="96"/>
      <c r="B4577" s="199"/>
      <c r="C4577" s="200"/>
      <c r="D4577" s="200"/>
      <c r="E4577" s="200"/>
      <c r="F4577" s="201"/>
      <c r="G4577" s="197" t="str">
        <f t="shared" si="142"/>
        <v/>
      </c>
      <c r="H4577" s="203"/>
      <c r="I4577" s="97"/>
      <c r="J4577" s="3" t="b">
        <f t="shared" si="143"/>
        <v>0</v>
      </c>
      <c r="K4577" s="1" t="b">
        <f>IF(AND(B4577&lt;&gt;"",COUNTIF(Buildings!B:B,B4577)=0),TRUE,FALSE)</f>
        <v>0</v>
      </c>
    </row>
    <row r="4578" spans="1:11" s="3" customFormat="1" ht="16.5" customHeight="1">
      <c r="A4578" s="96"/>
      <c r="B4578" s="194"/>
      <c r="C4578" s="195"/>
      <c r="D4578" s="195"/>
      <c r="E4578" s="195"/>
      <c r="F4578" s="196"/>
      <c r="G4578" s="197" t="str">
        <f t="shared" si="142"/>
        <v/>
      </c>
      <c r="H4578" s="203"/>
      <c r="I4578" s="97"/>
      <c r="J4578" s="3" t="b">
        <f t="shared" si="143"/>
        <v>0</v>
      </c>
      <c r="K4578" s="1" t="b">
        <f>IF(AND(B4578&lt;&gt;"",COUNTIF(Buildings!B:B,B4578)=0),TRUE,FALSE)</f>
        <v>0</v>
      </c>
    </row>
    <row r="4579" spans="1:11" s="3" customFormat="1" ht="16.5" customHeight="1">
      <c r="A4579" s="96"/>
      <c r="B4579" s="199"/>
      <c r="C4579" s="200"/>
      <c r="D4579" s="200"/>
      <c r="E4579" s="200"/>
      <c r="F4579" s="201"/>
      <c r="G4579" s="197" t="str">
        <f t="shared" si="142"/>
        <v/>
      </c>
      <c r="H4579" s="203"/>
      <c r="I4579" s="97"/>
      <c r="J4579" s="3" t="b">
        <f t="shared" si="143"/>
        <v>0</v>
      </c>
      <c r="K4579" s="1" t="b">
        <f>IF(AND(B4579&lt;&gt;"",COUNTIF(Buildings!B:B,B4579)=0),TRUE,FALSE)</f>
        <v>0</v>
      </c>
    </row>
    <row r="4580" spans="1:11" s="3" customFormat="1" ht="16.5" customHeight="1">
      <c r="A4580" s="96"/>
      <c r="B4580" s="194"/>
      <c r="C4580" s="195"/>
      <c r="D4580" s="195"/>
      <c r="E4580" s="195"/>
      <c r="F4580" s="196"/>
      <c r="G4580" s="197" t="str">
        <f t="shared" si="142"/>
        <v/>
      </c>
      <c r="H4580" s="203"/>
      <c r="I4580" s="97"/>
      <c r="J4580" s="3" t="b">
        <f t="shared" si="143"/>
        <v>0</v>
      </c>
      <c r="K4580" s="1" t="b">
        <f>IF(AND(B4580&lt;&gt;"",COUNTIF(Buildings!B:B,B4580)=0),TRUE,FALSE)</f>
        <v>0</v>
      </c>
    </row>
    <row r="4581" spans="1:11" s="3" customFormat="1" ht="16.5" customHeight="1">
      <c r="A4581" s="96"/>
      <c r="B4581" s="199"/>
      <c r="C4581" s="200"/>
      <c r="D4581" s="200"/>
      <c r="E4581" s="200"/>
      <c r="F4581" s="201"/>
      <c r="G4581" s="197" t="str">
        <f t="shared" si="142"/>
        <v/>
      </c>
      <c r="H4581" s="203"/>
      <c r="I4581" s="97"/>
      <c r="J4581" s="3" t="b">
        <f t="shared" si="143"/>
        <v>0</v>
      </c>
      <c r="K4581" s="1" t="b">
        <f>IF(AND(B4581&lt;&gt;"",COUNTIF(Buildings!B:B,B4581)=0),TRUE,FALSE)</f>
        <v>0</v>
      </c>
    </row>
    <row r="4582" spans="1:11" s="3" customFormat="1" ht="16.5" customHeight="1">
      <c r="A4582" s="96"/>
      <c r="B4582" s="194"/>
      <c r="C4582" s="195"/>
      <c r="D4582" s="195"/>
      <c r="E4582" s="195"/>
      <c r="F4582" s="196"/>
      <c r="G4582" s="197" t="str">
        <f t="shared" si="142"/>
        <v/>
      </c>
      <c r="H4582" s="203"/>
      <c r="I4582" s="97"/>
      <c r="J4582" s="3" t="b">
        <f t="shared" si="143"/>
        <v>0</v>
      </c>
      <c r="K4582" s="1" t="b">
        <f>IF(AND(B4582&lt;&gt;"",COUNTIF(Buildings!B:B,B4582)=0),TRUE,FALSE)</f>
        <v>0</v>
      </c>
    </row>
    <row r="4583" spans="1:11" s="3" customFormat="1" ht="16.5" customHeight="1">
      <c r="A4583" s="96"/>
      <c r="B4583" s="199"/>
      <c r="C4583" s="200"/>
      <c r="D4583" s="200"/>
      <c r="E4583" s="200"/>
      <c r="F4583" s="201"/>
      <c r="G4583" s="197" t="str">
        <f t="shared" si="142"/>
        <v/>
      </c>
      <c r="H4583" s="203"/>
      <c r="I4583" s="97"/>
      <c r="J4583" s="3" t="b">
        <f t="shared" si="143"/>
        <v>0</v>
      </c>
      <c r="K4583" s="1" t="b">
        <f>IF(AND(B4583&lt;&gt;"",COUNTIF(Buildings!B:B,B4583)=0),TRUE,FALSE)</f>
        <v>0</v>
      </c>
    </row>
    <row r="4584" spans="1:11" s="3" customFormat="1" ht="16.5" customHeight="1">
      <c r="A4584" s="96"/>
      <c r="B4584" s="194"/>
      <c r="C4584" s="195"/>
      <c r="D4584" s="195"/>
      <c r="E4584" s="195"/>
      <c r="F4584" s="196"/>
      <c r="G4584" s="197" t="str">
        <f t="shared" si="142"/>
        <v/>
      </c>
      <c r="H4584" s="203"/>
      <c r="I4584" s="97"/>
      <c r="J4584" s="3" t="b">
        <f t="shared" si="143"/>
        <v>0</v>
      </c>
      <c r="K4584" s="1" t="b">
        <f>IF(AND(B4584&lt;&gt;"",COUNTIF(Buildings!B:B,B4584)=0),TRUE,FALSE)</f>
        <v>0</v>
      </c>
    </row>
    <row r="4585" spans="1:11" s="3" customFormat="1" ht="16.5" customHeight="1">
      <c r="A4585" s="96"/>
      <c r="B4585" s="199"/>
      <c r="C4585" s="200"/>
      <c r="D4585" s="200"/>
      <c r="E4585" s="200"/>
      <c r="F4585" s="201"/>
      <c r="G4585" s="197" t="str">
        <f t="shared" si="142"/>
        <v/>
      </c>
      <c r="H4585" s="203"/>
      <c r="I4585" s="97"/>
      <c r="J4585" s="3" t="b">
        <f t="shared" si="143"/>
        <v>0</v>
      </c>
      <c r="K4585" s="1" t="b">
        <f>IF(AND(B4585&lt;&gt;"",COUNTIF(Buildings!B:B,B4585)=0),TRUE,FALSE)</f>
        <v>0</v>
      </c>
    </row>
    <row r="4586" spans="1:11" s="3" customFormat="1" ht="16.5" customHeight="1">
      <c r="A4586" s="96"/>
      <c r="B4586" s="194"/>
      <c r="C4586" s="195"/>
      <c r="D4586" s="195"/>
      <c r="E4586" s="195"/>
      <c r="F4586" s="196"/>
      <c r="G4586" s="197" t="str">
        <f t="shared" si="142"/>
        <v/>
      </c>
      <c r="H4586" s="203"/>
      <c r="I4586" s="97"/>
      <c r="J4586" s="3" t="b">
        <f t="shared" si="143"/>
        <v>0</v>
      </c>
      <c r="K4586" s="1" t="b">
        <f>IF(AND(B4586&lt;&gt;"",COUNTIF(Buildings!B:B,B4586)=0),TRUE,FALSE)</f>
        <v>0</v>
      </c>
    </row>
    <row r="4587" spans="1:11" s="3" customFormat="1" ht="16.5" customHeight="1">
      <c r="A4587" s="96"/>
      <c r="B4587" s="199"/>
      <c r="C4587" s="200"/>
      <c r="D4587" s="200"/>
      <c r="E4587" s="200"/>
      <c r="F4587" s="201"/>
      <c r="G4587" s="197" t="str">
        <f t="shared" si="142"/>
        <v/>
      </c>
      <c r="H4587" s="203"/>
      <c r="I4587" s="97"/>
      <c r="J4587" s="3" t="b">
        <f t="shared" si="143"/>
        <v>0</v>
      </c>
      <c r="K4587" s="1" t="b">
        <f>IF(AND(B4587&lt;&gt;"",COUNTIF(Buildings!B:B,B4587)=0),TRUE,FALSE)</f>
        <v>0</v>
      </c>
    </row>
    <row r="4588" spans="1:11" s="3" customFormat="1" ht="16.5" customHeight="1">
      <c r="A4588" s="96"/>
      <c r="B4588" s="194"/>
      <c r="C4588" s="195"/>
      <c r="D4588" s="195"/>
      <c r="E4588" s="195"/>
      <c r="F4588" s="196"/>
      <c r="G4588" s="197" t="str">
        <f t="shared" si="142"/>
        <v/>
      </c>
      <c r="H4588" s="203"/>
      <c r="I4588" s="97"/>
      <c r="J4588" s="3" t="b">
        <f t="shared" si="143"/>
        <v>0</v>
      </c>
      <c r="K4588" s="1" t="b">
        <f>IF(AND(B4588&lt;&gt;"",COUNTIF(Buildings!B:B,B4588)=0),TRUE,FALSE)</f>
        <v>0</v>
      </c>
    </row>
    <row r="4589" spans="1:11" s="3" customFormat="1" ht="16.5" customHeight="1">
      <c r="A4589" s="96"/>
      <c r="B4589" s="199"/>
      <c r="C4589" s="200"/>
      <c r="D4589" s="200"/>
      <c r="E4589" s="200"/>
      <c r="F4589" s="201"/>
      <c r="G4589" s="197" t="str">
        <f t="shared" si="142"/>
        <v/>
      </c>
      <c r="H4589" s="203"/>
      <c r="I4589" s="97"/>
      <c r="J4589" s="3" t="b">
        <f t="shared" si="143"/>
        <v>0</v>
      </c>
      <c r="K4589" s="1" t="b">
        <f>IF(AND(B4589&lt;&gt;"",COUNTIF(Buildings!B:B,B4589)=0),TRUE,FALSE)</f>
        <v>0</v>
      </c>
    </row>
    <row r="4590" spans="1:11" s="3" customFormat="1" ht="16.5" customHeight="1">
      <c r="A4590" s="96"/>
      <c r="B4590" s="194"/>
      <c r="C4590" s="195"/>
      <c r="D4590" s="195"/>
      <c r="E4590" s="195"/>
      <c r="F4590" s="196"/>
      <c r="G4590" s="197" t="str">
        <f t="shared" si="142"/>
        <v/>
      </c>
      <c r="H4590" s="203"/>
      <c r="I4590" s="97"/>
      <c r="J4590" s="3" t="b">
        <f t="shared" si="143"/>
        <v>0</v>
      </c>
      <c r="K4590" s="1" t="b">
        <f>IF(AND(B4590&lt;&gt;"",COUNTIF(Buildings!B:B,B4590)=0),TRUE,FALSE)</f>
        <v>0</v>
      </c>
    </row>
    <row r="4591" spans="1:11" s="3" customFormat="1" ht="16.5" customHeight="1">
      <c r="A4591" s="96"/>
      <c r="B4591" s="199"/>
      <c r="C4591" s="200"/>
      <c r="D4591" s="200"/>
      <c r="E4591" s="200"/>
      <c r="F4591" s="201"/>
      <c r="G4591" s="197" t="str">
        <f t="shared" si="142"/>
        <v/>
      </c>
      <c r="H4591" s="203"/>
      <c r="I4591" s="97"/>
      <c r="J4591" s="3" t="b">
        <f t="shared" si="143"/>
        <v>0</v>
      </c>
      <c r="K4591" s="1" t="b">
        <f>IF(AND(B4591&lt;&gt;"",COUNTIF(Buildings!B:B,B4591)=0),TRUE,FALSE)</f>
        <v>0</v>
      </c>
    </row>
    <row r="4592" spans="1:11" s="3" customFormat="1" ht="16.5" customHeight="1">
      <c r="A4592" s="96"/>
      <c r="B4592" s="194"/>
      <c r="C4592" s="195"/>
      <c r="D4592" s="195"/>
      <c r="E4592" s="195"/>
      <c r="F4592" s="196"/>
      <c r="G4592" s="197" t="str">
        <f t="shared" si="142"/>
        <v/>
      </c>
      <c r="H4592" s="203"/>
      <c r="I4592" s="97"/>
      <c r="J4592" s="3" t="b">
        <f t="shared" si="143"/>
        <v>0</v>
      </c>
      <c r="K4592" s="1" t="b">
        <f>IF(AND(B4592&lt;&gt;"",COUNTIF(Buildings!B:B,B4592)=0),TRUE,FALSE)</f>
        <v>0</v>
      </c>
    </row>
    <row r="4593" spans="1:11" s="3" customFormat="1" ht="16.5" customHeight="1">
      <c r="A4593" s="96"/>
      <c r="B4593" s="199"/>
      <c r="C4593" s="200"/>
      <c r="D4593" s="200"/>
      <c r="E4593" s="200"/>
      <c r="F4593" s="201"/>
      <c r="G4593" s="197" t="str">
        <f t="shared" si="142"/>
        <v/>
      </c>
      <c r="H4593" s="203"/>
      <c r="I4593" s="97"/>
      <c r="J4593" s="3" t="b">
        <f t="shared" si="143"/>
        <v>0</v>
      </c>
      <c r="K4593" s="1" t="b">
        <f>IF(AND(B4593&lt;&gt;"",COUNTIF(Buildings!B:B,B4593)=0),TRUE,FALSE)</f>
        <v>0</v>
      </c>
    </row>
    <row r="4594" spans="1:11" s="3" customFormat="1" ht="16.5" customHeight="1">
      <c r="A4594" s="96"/>
      <c r="B4594" s="194"/>
      <c r="C4594" s="195"/>
      <c r="D4594" s="195"/>
      <c r="E4594" s="195"/>
      <c r="F4594" s="196"/>
      <c r="G4594" s="197" t="str">
        <f t="shared" si="142"/>
        <v/>
      </c>
      <c r="H4594" s="203"/>
      <c r="I4594" s="97"/>
      <c r="J4594" s="3" t="b">
        <f t="shared" si="143"/>
        <v>0</v>
      </c>
      <c r="K4594" s="1" t="b">
        <f>IF(AND(B4594&lt;&gt;"",COUNTIF(Buildings!B:B,B4594)=0),TRUE,FALSE)</f>
        <v>0</v>
      </c>
    </row>
    <row r="4595" spans="1:11" s="3" customFormat="1" ht="16.5" customHeight="1">
      <c r="A4595" s="96"/>
      <c r="B4595" s="199"/>
      <c r="C4595" s="200"/>
      <c r="D4595" s="200"/>
      <c r="E4595" s="200"/>
      <c r="F4595" s="201"/>
      <c r="G4595" s="197" t="str">
        <f t="shared" si="142"/>
        <v/>
      </c>
      <c r="H4595" s="203"/>
      <c r="I4595" s="97"/>
      <c r="J4595" s="3" t="b">
        <f t="shared" si="143"/>
        <v>0</v>
      </c>
      <c r="K4595" s="1" t="b">
        <f>IF(AND(B4595&lt;&gt;"",COUNTIF(Buildings!B:B,B4595)=0),TRUE,FALSE)</f>
        <v>0</v>
      </c>
    </row>
    <row r="4596" spans="1:11" s="3" customFormat="1" ht="16.5" customHeight="1">
      <c r="A4596" s="96"/>
      <c r="B4596" s="194"/>
      <c r="C4596" s="195"/>
      <c r="D4596" s="195"/>
      <c r="E4596" s="195"/>
      <c r="F4596" s="196"/>
      <c r="G4596" s="197" t="str">
        <f t="shared" si="142"/>
        <v/>
      </c>
      <c r="H4596" s="203"/>
      <c r="I4596" s="97"/>
      <c r="J4596" s="3" t="b">
        <f t="shared" si="143"/>
        <v>0</v>
      </c>
      <c r="K4596" s="1" t="b">
        <f>IF(AND(B4596&lt;&gt;"",COUNTIF(Buildings!B:B,B4596)=0),TRUE,FALSE)</f>
        <v>0</v>
      </c>
    </row>
    <row r="4597" spans="1:11" s="3" customFormat="1" ht="16.5" customHeight="1">
      <c r="A4597" s="96"/>
      <c r="B4597" s="199"/>
      <c r="C4597" s="200"/>
      <c r="D4597" s="200"/>
      <c r="E4597" s="200"/>
      <c r="F4597" s="201"/>
      <c r="G4597" s="197" t="str">
        <f t="shared" si="142"/>
        <v/>
      </c>
      <c r="H4597" s="203"/>
      <c r="I4597" s="97"/>
      <c r="J4597" s="3" t="b">
        <f t="shared" si="143"/>
        <v>0</v>
      </c>
      <c r="K4597" s="1" t="b">
        <f>IF(AND(B4597&lt;&gt;"",COUNTIF(Buildings!B:B,B4597)=0),TRUE,FALSE)</f>
        <v>0</v>
      </c>
    </row>
    <row r="4598" spans="1:11" s="3" customFormat="1" ht="16.5" customHeight="1">
      <c r="A4598" s="96"/>
      <c r="B4598" s="194"/>
      <c r="C4598" s="195"/>
      <c r="D4598" s="195"/>
      <c r="E4598" s="195"/>
      <c r="F4598" s="196"/>
      <c r="G4598" s="197" t="str">
        <f t="shared" si="142"/>
        <v/>
      </c>
      <c r="H4598" s="203"/>
      <c r="I4598" s="97"/>
      <c r="J4598" s="3" t="b">
        <f t="shared" si="143"/>
        <v>0</v>
      </c>
      <c r="K4598" s="1" t="b">
        <f>IF(AND(B4598&lt;&gt;"",COUNTIF(Buildings!B:B,B4598)=0),TRUE,FALSE)</f>
        <v>0</v>
      </c>
    </row>
    <row r="4599" spans="1:11" s="3" customFormat="1" ht="16.5" customHeight="1">
      <c r="A4599" s="96"/>
      <c r="B4599" s="199"/>
      <c r="C4599" s="200"/>
      <c r="D4599" s="200"/>
      <c r="E4599" s="200"/>
      <c r="F4599" s="201"/>
      <c r="G4599" s="197" t="str">
        <f t="shared" si="142"/>
        <v/>
      </c>
      <c r="H4599" s="203"/>
      <c r="I4599" s="97"/>
      <c r="J4599" s="3" t="b">
        <f t="shared" si="143"/>
        <v>0</v>
      </c>
      <c r="K4599" s="1" t="b">
        <f>IF(AND(B4599&lt;&gt;"",COUNTIF(Buildings!B:B,B4599)=0),TRUE,FALSE)</f>
        <v>0</v>
      </c>
    </row>
    <row r="4600" spans="1:11" s="3" customFormat="1" ht="16.5" customHeight="1">
      <c r="A4600" s="96"/>
      <c r="B4600" s="194"/>
      <c r="C4600" s="195"/>
      <c r="D4600" s="195"/>
      <c r="E4600" s="195"/>
      <c r="F4600" s="196"/>
      <c r="G4600" s="197" t="str">
        <f t="shared" si="142"/>
        <v/>
      </c>
      <c r="H4600" s="203"/>
      <c r="I4600" s="97"/>
      <c r="J4600" s="3" t="b">
        <f t="shared" si="143"/>
        <v>0</v>
      </c>
      <c r="K4600" s="1" t="b">
        <f>IF(AND(B4600&lt;&gt;"",COUNTIF(Buildings!B:B,B4600)=0),TRUE,FALSE)</f>
        <v>0</v>
      </c>
    </row>
    <row r="4601" spans="1:11" s="3" customFormat="1" ht="16.5" customHeight="1">
      <c r="A4601" s="96"/>
      <c r="B4601" s="199"/>
      <c r="C4601" s="200"/>
      <c r="D4601" s="200"/>
      <c r="E4601" s="200"/>
      <c r="F4601" s="201"/>
      <c r="G4601" s="197" t="str">
        <f t="shared" si="142"/>
        <v/>
      </c>
      <c r="H4601" s="203"/>
      <c r="I4601" s="97"/>
      <c r="J4601" s="3" t="b">
        <f t="shared" si="143"/>
        <v>0</v>
      </c>
      <c r="K4601" s="1" t="b">
        <f>IF(AND(B4601&lt;&gt;"",COUNTIF(Buildings!B:B,B4601)=0),TRUE,FALSE)</f>
        <v>0</v>
      </c>
    </row>
    <row r="4602" spans="1:11" s="3" customFormat="1" ht="16.5" customHeight="1">
      <c r="A4602" s="96"/>
      <c r="B4602" s="194"/>
      <c r="C4602" s="195"/>
      <c r="D4602" s="195"/>
      <c r="E4602" s="195"/>
      <c r="F4602" s="196"/>
      <c r="G4602" s="197" t="str">
        <f t="shared" si="142"/>
        <v/>
      </c>
      <c r="H4602" s="203"/>
      <c r="I4602" s="97"/>
      <c r="J4602" s="3" t="b">
        <f t="shared" si="143"/>
        <v>0</v>
      </c>
      <c r="K4602" s="1" t="b">
        <f>IF(AND(B4602&lt;&gt;"",COUNTIF(Buildings!B:B,B4602)=0),TRUE,FALSE)</f>
        <v>0</v>
      </c>
    </row>
    <row r="4603" spans="1:11" s="3" customFormat="1" ht="16.5" customHeight="1">
      <c r="A4603" s="96"/>
      <c r="B4603" s="199"/>
      <c r="C4603" s="200"/>
      <c r="D4603" s="200"/>
      <c r="E4603" s="200"/>
      <c r="F4603" s="201"/>
      <c r="G4603" s="197" t="str">
        <f t="shared" si="142"/>
        <v/>
      </c>
      <c r="H4603" s="203"/>
      <c r="I4603" s="97"/>
      <c r="J4603" s="3" t="b">
        <f t="shared" si="143"/>
        <v>0</v>
      </c>
      <c r="K4603" s="1" t="b">
        <f>IF(AND(B4603&lt;&gt;"",COUNTIF(Buildings!B:B,B4603)=0),TRUE,FALSE)</f>
        <v>0</v>
      </c>
    </row>
    <row r="4604" spans="1:11" s="3" customFormat="1" ht="16.5" customHeight="1">
      <c r="A4604" s="96"/>
      <c r="B4604" s="194"/>
      <c r="C4604" s="195"/>
      <c r="D4604" s="195"/>
      <c r="E4604" s="195"/>
      <c r="F4604" s="196"/>
      <c r="G4604" s="197" t="str">
        <f t="shared" si="142"/>
        <v/>
      </c>
      <c r="H4604" s="203"/>
      <c r="I4604" s="97"/>
      <c r="J4604" s="3" t="b">
        <f t="shared" si="143"/>
        <v>0</v>
      </c>
      <c r="K4604" s="1" t="b">
        <f>IF(AND(B4604&lt;&gt;"",COUNTIF(Buildings!B:B,B4604)=0),TRUE,FALSE)</f>
        <v>0</v>
      </c>
    </row>
    <row r="4605" spans="1:11" s="3" customFormat="1" ht="16.5" customHeight="1">
      <c r="A4605" s="96"/>
      <c r="B4605" s="199"/>
      <c r="C4605" s="200"/>
      <c r="D4605" s="200"/>
      <c r="E4605" s="200"/>
      <c r="F4605" s="201"/>
      <c r="G4605" s="197" t="str">
        <f t="shared" si="142"/>
        <v/>
      </c>
      <c r="H4605" s="203"/>
      <c r="I4605" s="97"/>
      <c r="J4605" s="3" t="b">
        <f t="shared" si="143"/>
        <v>0</v>
      </c>
      <c r="K4605" s="1" t="b">
        <f>IF(AND(B4605&lt;&gt;"",COUNTIF(Buildings!B:B,B4605)=0),TRUE,FALSE)</f>
        <v>0</v>
      </c>
    </row>
    <row r="4606" spans="1:11" s="3" customFormat="1" ht="16.5" customHeight="1">
      <c r="A4606" s="96"/>
      <c r="B4606" s="194"/>
      <c r="C4606" s="195"/>
      <c r="D4606" s="195"/>
      <c r="E4606" s="195"/>
      <c r="F4606" s="196"/>
      <c r="G4606" s="197" t="str">
        <f t="shared" si="142"/>
        <v/>
      </c>
      <c r="H4606" s="203"/>
      <c r="I4606" s="97"/>
      <c r="J4606" s="3" t="b">
        <f t="shared" si="143"/>
        <v>0</v>
      </c>
      <c r="K4606" s="1" t="b">
        <f>IF(AND(B4606&lt;&gt;"",COUNTIF(Buildings!B:B,B4606)=0),TRUE,FALSE)</f>
        <v>0</v>
      </c>
    </row>
    <row r="4607" spans="1:11" s="3" customFormat="1" ht="16.5" customHeight="1">
      <c r="A4607" s="96"/>
      <c r="B4607" s="199"/>
      <c r="C4607" s="200"/>
      <c r="D4607" s="200"/>
      <c r="E4607" s="200"/>
      <c r="F4607" s="201"/>
      <c r="G4607" s="197" t="str">
        <f t="shared" si="142"/>
        <v/>
      </c>
      <c r="H4607" s="203"/>
      <c r="I4607" s="97"/>
      <c r="J4607" s="3" t="b">
        <f t="shared" si="143"/>
        <v>0</v>
      </c>
      <c r="K4607" s="1" t="b">
        <f>IF(AND(B4607&lt;&gt;"",COUNTIF(Buildings!B:B,B4607)=0),TRUE,FALSE)</f>
        <v>0</v>
      </c>
    </row>
    <row r="4608" spans="1:11" s="3" customFormat="1" ht="16.5" customHeight="1">
      <c r="A4608" s="96"/>
      <c r="B4608" s="194"/>
      <c r="C4608" s="195"/>
      <c r="D4608" s="195"/>
      <c r="E4608" s="195"/>
      <c r="F4608" s="196"/>
      <c r="G4608" s="197" t="str">
        <f t="shared" si="142"/>
        <v/>
      </c>
      <c r="H4608" s="203"/>
      <c r="I4608" s="97"/>
      <c r="J4608" s="3" t="b">
        <f t="shared" si="143"/>
        <v>0</v>
      </c>
      <c r="K4608" s="1" t="b">
        <f>IF(AND(B4608&lt;&gt;"",COUNTIF(Buildings!B:B,B4608)=0),TRUE,FALSE)</f>
        <v>0</v>
      </c>
    </row>
    <row r="4609" spans="1:11" s="3" customFormat="1" ht="16.5" customHeight="1">
      <c r="A4609" s="96"/>
      <c r="B4609" s="199"/>
      <c r="C4609" s="200"/>
      <c r="D4609" s="200"/>
      <c r="E4609" s="200"/>
      <c r="F4609" s="201"/>
      <c r="G4609" s="197" t="str">
        <f t="shared" si="142"/>
        <v/>
      </c>
      <c r="H4609" s="203"/>
      <c r="I4609" s="97"/>
      <c r="J4609" s="3" t="b">
        <f t="shared" si="143"/>
        <v>0</v>
      </c>
      <c r="K4609" s="1" t="b">
        <f>IF(AND(B4609&lt;&gt;"",COUNTIF(Buildings!B:B,B4609)=0),TRUE,FALSE)</f>
        <v>0</v>
      </c>
    </row>
    <row r="4610" spans="1:11" s="3" customFormat="1" ht="16.5" customHeight="1">
      <c r="A4610" s="96"/>
      <c r="B4610" s="194"/>
      <c r="C4610" s="195"/>
      <c r="D4610" s="195"/>
      <c r="E4610" s="195"/>
      <c r="F4610" s="196"/>
      <c r="G4610" s="197" t="str">
        <f t="shared" si="142"/>
        <v/>
      </c>
      <c r="H4610" s="203"/>
      <c r="I4610" s="97"/>
      <c r="J4610" s="3" t="b">
        <f t="shared" si="143"/>
        <v>0</v>
      </c>
      <c r="K4610" s="1" t="b">
        <f>IF(AND(B4610&lt;&gt;"",COUNTIF(Buildings!B:B,B4610)=0),TRUE,FALSE)</f>
        <v>0</v>
      </c>
    </row>
    <row r="4611" spans="1:11" s="3" customFormat="1" ht="16.5" customHeight="1">
      <c r="A4611" s="96"/>
      <c r="B4611" s="199"/>
      <c r="C4611" s="200"/>
      <c r="D4611" s="200"/>
      <c r="E4611" s="200"/>
      <c r="F4611" s="201"/>
      <c r="G4611" s="197" t="str">
        <f t="shared" si="142"/>
        <v/>
      </c>
      <c r="H4611" s="203"/>
      <c r="I4611" s="97"/>
      <c r="J4611" s="3" t="b">
        <f t="shared" si="143"/>
        <v>0</v>
      </c>
      <c r="K4611" s="1" t="b">
        <f>IF(AND(B4611&lt;&gt;"",COUNTIF(Buildings!B:B,B4611)=0),TRUE,FALSE)</f>
        <v>0</v>
      </c>
    </row>
    <row r="4612" spans="1:11" s="3" customFormat="1" ht="16.5" customHeight="1">
      <c r="A4612" s="96"/>
      <c r="B4612" s="194"/>
      <c r="C4612" s="195"/>
      <c r="D4612" s="195"/>
      <c r="E4612" s="195"/>
      <c r="F4612" s="196"/>
      <c r="G4612" s="197" t="str">
        <f t="shared" ref="G4612:G4675" si="144">IF(F4612="","",F4612)</f>
        <v/>
      </c>
      <c r="H4612" s="203"/>
      <c r="I4612" s="97"/>
      <c r="J4612" s="3" t="b">
        <f t="shared" ref="J4612:J4675" si="145">IF(F4612=G4612,FALSE,TRUE)</f>
        <v>0</v>
      </c>
      <c r="K4612" s="1" t="b">
        <f>IF(AND(B4612&lt;&gt;"",COUNTIF(Buildings!B:B,B4612)=0),TRUE,FALSE)</f>
        <v>0</v>
      </c>
    </row>
    <row r="4613" spans="1:11" s="3" customFormat="1" ht="16.5" customHeight="1">
      <c r="A4613" s="96"/>
      <c r="B4613" s="199"/>
      <c r="C4613" s="200"/>
      <c r="D4613" s="200"/>
      <c r="E4613" s="200"/>
      <c r="F4613" s="201"/>
      <c r="G4613" s="197" t="str">
        <f t="shared" si="144"/>
        <v/>
      </c>
      <c r="H4613" s="203"/>
      <c r="I4613" s="97"/>
      <c r="J4613" s="3" t="b">
        <f t="shared" si="145"/>
        <v>0</v>
      </c>
      <c r="K4613" s="1" t="b">
        <f>IF(AND(B4613&lt;&gt;"",COUNTIF(Buildings!B:B,B4613)=0),TRUE,FALSE)</f>
        <v>0</v>
      </c>
    </row>
    <row r="4614" spans="1:11" s="3" customFormat="1" ht="16.5" customHeight="1">
      <c r="A4614" s="96"/>
      <c r="B4614" s="194"/>
      <c r="C4614" s="195"/>
      <c r="D4614" s="195"/>
      <c r="E4614" s="195"/>
      <c r="F4614" s="196"/>
      <c r="G4614" s="197" t="str">
        <f t="shared" si="144"/>
        <v/>
      </c>
      <c r="H4614" s="203"/>
      <c r="I4614" s="97"/>
      <c r="J4614" s="3" t="b">
        <f t="shared" si="145"/>
        <v>0</v>
      </c>
      <c r="K4614" s="1" t="b">
        <f>IF(AND(B4614&lt;&gt;"",COUNTIF(Buildings!B:B,B4614)=0),TRUE,FALSE)</f>
        <v>0</v>
      </c>
    </row>
    <row r="4615" spans="1:11" s="3" customFormat="1" ht="16.5" customHeight="1">
      <c r="A4615" s="96"/>
      <c r="B4615" s="199"/>
      <c r="C4615" s="200"/>
      <c r="D4615" s="200"/>
      <c r="E4615" s="200"/>
      <c r="F4615" s="201"/>
      <c r="G4615" s="197" t="str">
        <f t="shared" si="144"/>
        <v/>
      </c>
      <c r="H4615" s="203"/>
      <c r="I4615" s="97"/>
      <c r="J4615" s="3" t="b">
        <f t="shared" si="145"/>
        <v>0</v>
      </c>
      <c r="K4615" s="1" t="b">
        <f>IF(AND(B4615&lt;&gt;"",COUNTIF(Buildings!B:B,B4615)=0),TRUE,FALSE)</f>
        <v>0</v>
      </c>
    </row>
    <row r="4616" spans="1:11" s="3" customFormat="1" ht="16.5" customHeight="1">
      <c r="A4616" s="96"/>
      <c r="B4616" s="194"/>
      <c r="C4616" s="195"/>
      <c r="D4616" s="195"/>
      <c r="E4616" s="195"/>
      <c r="F4616" s="196"/>
      <c r="G4616" s="197" t="str">
        <f t="shared" si="144"/>
        <v/>
      </c>
      <c r="H4616" s="203"/>
      <c r="I4616" s="97"/>
      <c r="J4616" s="3" t="b">
        <f t="shared" si="145"/>
        <v>0</v>
      </c>
      <c r="K4616" s="1" t="b">
        <f>IF(AND(B4616&lt;&gt;"",COUNTIF(Buildings!B:B,B4616)=0),TRUE,FALSE)</f>
        <v>0</v>
      </c>
    </row>
    <row r="4617" spans="1:11" s="3" customFormat="1" ht="16.5" customHeight="1">
      <c r="A4617" s="96"/>
      <c r="B4617" s="199"/>
      <c r="C4617" s="200"/>
      <c r="D4617" s="200"/>
      <c r="E4617" s="200"/>
      <c r="F4617" s="201"/>
      <c r="G4617" s="197" t="str">
        <f t="shared" si="144"/>
        <v/>
      </c>
      <c r="H4617" s="203"/>
      <c r="I4617" s="97"/>
      <c r="J4617" s="3" t="b">
        <f t="shared" si="145"/>
        <v>0</v>
      </c>
      <c r="K4617" s="1" t="b">
        <f>IF(AND(B4617&lt;&gt;"",COUNTIF(Buildings!B:B,B4617)=0),TRUE,FALSE)</f>
        <v>0</v>
      </c>
    </row>
    <row r="4618" spans="1:11" s="3" customFormat="1" ht="16.5" customHeight="1">
      <c r="A4618" s="96"/>
      <c r="B4618" s="194"/>
      <c r="C4618" s="195"/>
      <c r="D4618" s="195"/>
      <c r="E4618" s="195"/>
      <c r="F4618" s="196"/>
      <c r="G4618" s="197" t="str">
        <f t="shared" si="144"/>
        <v/>
      </c>
      <c r="H4618" s="203"/>
      <c r="I4618" s="97"/>
      <c r="J4618" s="3" t="b">
        <f t="shared" si="145"/>
        <v>0</v>
      </c>
      <c r="K4618" s="1" t="b">
        <f>IF(AND(B4618&lt;&gt;"",COUNTIF(Buildings!B:B,B4618)=0),TRUE,FALSE)</f>
        <v>0</v>
      </c>
    </row>
    <row r="4619" spans="1:11" s="3" customFormat="1" ht="16.5" customHeight="1">
      <c r="A4619" s="96"/>
      <c r="B4619" s="199"/>
      <c r="C4619" s="200"/>
      <c r="D4619" s="200"/>
      <c r="E4619" s="200"/>
      <c r="F4619" s="201"/>
      <c r="G4619" s="197" t="str">
        <f t="shared" si="144"/>
        <v/>
      </c>
      <c r="H4619" s="203"/>
      <c r="I4619" s="97"/>
      <c r="J4619" s="3" t="b">
        <f t="shared" si="145"/>
        <v>0</v>
      </c>
      <c r="K4619" s="1" t="b">
        <f>IF(AND(B4619&lt;&gt;"",COUNTIF(Buildings!B:B,B4619)=0),TRUE,FALSE)</f>
        <v>0</v>
      </c>
    </row>
    <row r="4620" spans="1:11" s="3" customFormat="1" ht="16.5" customHeight="1">
      <c r="A4620" s="96"/>
      <c r="B4620" s="194"/>
      <c r="C4620" s="195"/>
      <c r="D4620" s="195"/>
      <c r="E4620" s="195"/>
      <c r="F4620" s="196"/>
      <c r="G4620" s="197" t="str">
        <f t="shared" si="144"/>
        <v/>
      </c>
      <c r="H4620" s="203"/>
      <c r="I4620" s="97"/>
      <c r="J4620" s="3" t="b">
        <f t="shared" si="145"/>
        <v>0</v>
      </c>
      <c r="K4620" s="1" t="b">
        <f>IF(AND(B4620&lt;&gt;"",COUNTIF(Buildings!B:B,B4620)=0),TRUE,FALSE)</f>
        <v>0</v>
      </c>
    </row>
    <row r="4621" spans="1:11" s="3" customFormat="1" ht="16.5" customHeight="1">
      <c r="A4621" s="96"/>
      <c r="B4621" s="199"/>
      <c r="C4621" s="200"/>
      <c r="D4621" s="200"/>
      <c r="E4621" s="200"/>
      <c r="F4621" s="201"/>
      <c r="G4621" s="197" t="str">
        <f t="shared" si="144"/>
        <v/>
      </c>
      <c r="H4621" s="203"/>
      <c r="I4621" s="97"/>
      <c r="J4621" s="3" t="b">
        <f t="shared" si="145"/>
        <v>0</v>
      </c>
      <c r="K4621" s="1" t="b">
        <f>IF(AND(B4621&lt;&gt;"",COUNTIF(Buildings!B:B,B4621)=0),TRUE,FALSE)</f>
        <v>0</v>
      </c>
    </row>
    <row r="4622" spans="1:11" s="3" customFormat="1" ht="16.5" customHeight="1">
      <c r="A4622" s="96"/>
      <c r="B4622" s="194"/>
      <c r="C4622" s="195"/>
      <c r="D4622" s="195"/>
      <c r="E4622" s="195"/>
      <c r="F4622" s="196"/>
      <c r="G4622" s="197" t="str">
        <f t="shared" si="144"/>
        <v/>
      </c>
      <c r="H4622" s="203"/>
      <c r="I4622" s="97"/>
      <c r="J4622" s="3" t="b">
        <f t="shared" si="145"/>
        <v>0</v>
      </c>
      <c r="K4622" s="1" t="b">
        <f>IF(AND(B4622&lt;&gt;"",COUNTIF(Buildings!B:B,B4622)=0),TRUE,FALSE)</f>
        <v>0</v>
      </c>
    </row>
    <row r="4623" spans="1:11" s="3" customFormat="1" ht="16.5" customHeight="1">
      <c r="A4623" s="96"/>
      <c r="B4623" s="199"/>
      <c r="C4623" s="200"/>
      <c r="D4623" s="200"/>
      <c r="E4623" s="200"/>
      <c r="F4623" s="201"/>
      <c r="G4623" s="197" t="str">
        <f t="shared" si="144"/>
        <v/>
      </c>
      <c r="H4623" s="203"/>
      <c r="I4623" s="97"/>
      <c r="J4623" s="3" t="b">
        <f t="shared" si="145"/>
        <v>0</v>
      </c>
      <c r="K4623" s="1" t="b">
        <f>IF(AND(B4623&lt;&gt;"",COUNTIF(Buildings!B:B,B4623)=0),TRUE,FALSE)</f>
        <v>0</v>
      </c>
    </row>
    <row r="4624" spans="1:11" s="3" customFormat="1" ht="16.5" customHeight="1">
      <c r="A4624" s="96"/>
      <c r="B4624" s="194"/>
      <c r="C4624" s="195"/>
      <c r="D4624" s="195"/>
      <c r="E4624" s="195"/>
      <c r="F4624" s="196"/>
      <c r="G4624" s="197" t="str">
        <f t="shared" si="144"/>
        <v/>
      </c>
      <c r="H4624" s="203"/>
      <c r="I4624" s="97"/>
      <c r="J4624" s="3" t="b">
        <f t="shared" si="145"/>
        <v>0</v>
      </c>
      <c r="K4624" s="1" t="b">
        <f>IF(AND(B4624&lt;&gt;"",COUNTIF(Buildings!B:B,B4624)=0),TRUE,FALSE)</f>
        <v>0</v>
      </c>
    </row>
    <row r="4625" spans="1:11" s="3" customFormat="1" ht="16.5" customHeight="1">
      <c r="A4625" s="96"/>
      <c r="B4625" s="199"/>
      <c r="C4625" s="200"/>
      <c r="D4625" s="200"/>
      <c r="E4625" s="200"/>
      <c r="F4625" s="201"/>
      <c r="G4625" s="197" t="str">
        <f t="shared" si="144"/>
        <v/>
      </c>
      <c r="H4625" s="203"/>
      <c r="I4625" s="97"/>
      <c r="J4625" s="3" t="b">
        <f t="shared" si="145"/>
        <v>0</v>
      </c>
      <c r="K4625" s="1" t="b">
        <f>IF(AND(B4625&lt;&gt;"",COUNTIF(Buildings!B:B,B4625)=0),TRUE,FALSE)</f>
        <v>0</v>
      </c>
    </row>
    <row r="4626" spans="1:11" s="3" customFormat="1" ht="16.5" customHeight="1">
      <c r="A4626" s="96"/>
      <c r="B4626" s="194"/>
      <c r="C4626" s="195"/>
      <c r="D4626" s="195"/>
      <c r="E4626" s="195"/>
      <c r="F4626" s="196"/>
      <c r="G4626" s="197" t="str">
        <f t="shared" si="144"/>
        <v/>
      </c>
      <c r="H4626" s="203"/>
      <c r="I4626" s="97"/>
      <c r="J4626" s="3" t="b">
        <f t="shared" si="145"/>
        <v>0</v>
      </c>
      <c r="K4626" s="1" t="b">
        <f>IF(AND(B4626&lt;&gt;"",COUNTIF(Buildings!B:B,B4626)=0),TRUE,FALSE)</f>
        <v>0</v>
      </c>
    </row>
    <row r="4627" spans="1:11" s="3" customFormat="1" ht="16.5" customHeight="1">
      <c r="A4627" s="96"/>
      <c r="B4627" s="199"/>
      <c r="C4627" s="200"/>
      <c r="D4627" s="200"/>
      <c r="E4627" s="200"/>
      <c r="F4627" s="201"/>
      <c r="G4627" s="197" t="str">
        <f t="shared" si="144"/>
        <v/>
      </c>
      <c r="H4627" s="203"/>
      <c r="I4627" s="97"/>
      <c r="J4627" s="3" t="b">
        <f t="shared" si="145"/>
        <v>0</v>
      </c>
      <c r="K4627" s="1" t="b">
        <f>IF(AND(B4627&lt;&gt;"",COUNTIF(Buildings!B:B,B4627)=0),TRUE,FALSE)</f>
        <v>0</v>
      </c>
    </row>
    <row r="4628" spans="1:11" s="3" customFormat="1" ht="16.5" customHeight="1">
      <c r="A4628" s="96"/>
      <c r="B4628" s="194"/>
      <c r="C4628" s="195"/>
      <c r="D4628" s="195"/>
      <c r="E4628" s="195"/>
      <c r="F4628" s="196"/>
      <c r="G4628" s="197" t="str">
        <f t="shared" si="144"/>
        <v/>
      </c>
      <c r="H4628" s="203"/>
      <c r="I4628" s="97"/>
      <c r="J4628" s="3" t="b">
        <f t="shared" si="145"/>
        <v>0</v>
      </c>
      <c r="K4628" s="1" t="b">
        <f>IF(AND(B4628&lt;&gt;"",COUNTIF(Buildings!B:B,B4628)=0),TRUE,FALSE)</f>
        <v>0</v>
      </c>
    </row>
    <row r="4629" spans="1:11" s="3" customFormat="1" ht="16.5" customHeight="1">
      <c r="A4629" s="96"/>
      <c r="B4629" s="199"/>
      <c r="C4629" s="200"/>
      <c r="D4629" s="200"/>
      <c r="E4629" s="200"/>
      <c r="F4629" s="201"/>
      <c r="G4629" s="197" t="str">
        <f t="shared" si="144"/>
        <v/>
      </c>
      <c r="H4629" s="203"/>
      <c r="I4629" s="97"/>
      <c r="J4629" s="3" t="b">
        <f t="shared" si="145"/>
        <v>0</v>
      </c>
      <c r="K4629" s="1" t="b">
        <f>IF(AND(B4629&lt;&gt;"",COUNTIF(Buildings!B:B,B4629)=0),TRUE,FALSE)</f>
        <v>0</v>
      </c>
    </row>
    <row r="4630" spans="1:11" s="3" customFormat="1" ht="16.5" customHeight="1">
      <c r="A4630" s="96"/>
      <c r="B4630" s="194"/>
      <c r="C4630" s="195"/>
      <c r="D4630" s="195"/>
      <c r="E4630" s="195"/>
      <c r="F4630" s="196"/>
      <c r="G4630" s="197" t="str">
        <f t="shared" si="144"/>
        <v/>
      </c>
      <c r="H4630" s="203"/>
      <c r="I4630" s="97"/>
      <c r="J4630" s="3" t="b">
        <f t="shared" si="145"/>
        <v>0</v>
      </c>
      <c r="K4630" s="1" t="b">
        <f>IF(AND(B4630&lt;&gt;"",COUNTIF(Buildings!B:B,B4630)=0),TRUE,FALSE)</f>
        <v>0</v>
      </c>
    </row>
    <row r="4631" spans="1:11" s="3" customFormat="1" ht="16.5" customHeight="1">
      <c r="A4631" s="96"/>
      <c r="B4631" s="199"/>
      <c r="C4631" s="200"/>
      <c r="D4631" s="200"/>
      <c r="E4631" s="200"/>
      <c r="F4631" s="201"/>
      <c r="G4631" s="197" t="str">
        <f t="shared" si="144"/>
        <v/>
      </c>
      <c r="H4631" s="203"/>
      <c r="I4631" s="97"/>
      <c r="J4631" s="3" t="b">
        <f t="shared" si="145"/>
        <v>0</v>
      </c>
      <c r="K4631" s="1" t="b">
        <f>IF(AND(B4631&lt;&gt;"",COUNTIF(Buildings!B:B,B4631)=0),TRUE,FALSE)</f>
        <v>0</v>
      </c>
    </row>
    <row r="4632" spans="1:11" s="3" customFormat="1" ht="16.5" customHeight="1">
      <c r="A4632" s="96"/>
      <c r="B4632" s="194"/>
      <c r="C4632" s="195"/>
      <c r="D4632" s="195"/>
      <c r="E4632" s="195"/>
      <c r="F4632" s="196"/>
      <c r="G4632" s="197" t="str">
        <f t="shared" si="144"/>
        <v/>
      </c>
      <c r="H4632" s="203"/>
      <c r="I4632" s="97"/>
      <c r="J4632" s="3" t="b">
        <f t="shared" si="145"/>
        <v>0</v>
      </c>
      <c r="K4632" s="1" t="b">
        <f>IF(AND(B4632&lt;&gt;"",COUNTIF(Buildings!B:B,B4632)=0),TRUE,FALSE)</f>
        <v>0</v>
      </c>
    </row>
    <row r="4633" spans="1:11" s="3" customFormat="1" ht="16.5" customHeight="1">
      <c r="A4633" s="96"/>
      <c r="B4633" s="199"/>
      <c r="C4633" s="200"/>
      <c r="D4633" s="200"/>
      <c r="E4633" s="200"/>
      <c r="F4633" s="201"/>
      <c r="G4633" s="197" t="str">
        <f t="shared" si="144"/>
        <v/>
      </c>
      <c r="H4633" s="203"/>
      <c r="I4633" s="97"/>
      <c r="J4633" s="3" t="b">
        <f t="shared" si="145"/>
        <v>0</v>
      </c>
      <c r="K4633" s="1" t="b">
        <f>IF(AND(B4633&lt;&gt;"",COUNTIF(Buildings!B:B,B4633)=0),TRUE,FALSE)</f>
        <v>0</v>
      </c>
    </row>
    <row r="4634" spans="1:11" s="3" customFormat="1" ht="16.5" customHeight="1">
      <c r="A4634" s="96"/>
      <c r="B4634" s="194"/>
      <c r="C4634" s="195"/>
      <c r="D4634" s="195"/>
      <c r="E4634" s="195"/>
      <c r="F4634" s="196"/>
      <c r="G4634" s="197" t="str">
        <f t="shared" si="144"/>
        <v/>
      </c>
      <c r="H4634" s="203"/>
      <c r="I4634" s="97"/>
      <c r="J4634" s="3" t="b">
        <f t="shared" si="145"/>
        <v>0</v>
      </c>
      <c r="K4634" s="1" t="b">
        <f>IF(AND(B4634&lt;&gt;"",COUNTIF(Buildings!B:B,B4634)=0),TRUE,FALSE)</f>
        <v>0</v>
      </c>
    </row>
    <row r="4635" spans="1:11" s="3" customFormat="1" ht="16.5" customHeight="1">
      <c r="A4635" s="96"/>
      <c r="B4635" s="199"/>
      <c r="C4635" s="200"/>
      <c r="D4635" s="200"/>
      <c r="E4635" s="200"/>
      <c r="F4635" s="201"/>
      <c r="G4635" s="197" t="str">
        <f t="shared" si="144"/>
        <v/>
      </c>
      <c r="H4635" s="203"/>
      <c r="I4635" s="97"/>
      <c r="J4635" s="3" t="b">
        <f t="shared" si="145"/>
        <v>0</v>
      </c>
      <c r="K4635" s="1" t="b">
        <f>IF(AND(B4635&lt;&gt;"",COUNTIF(Buildings!B:B,B4635)=0),TRUE,FALSE)</f>
        <v>0</v>
      </c>
    </row>
    <row r="4636" spans="1:11" s="3" customFormat="1" ht="16.5" customHeight="1">
      <c r="A4636" s="96"/>
      <c r="B4636" s="194"/>
      <c r="C4636" s="195"/>
      <c r="D4636" s="195"/>
      <c r="E4636" s="195"/>
      <c r="F4636" s="196"/>
      <c r="G4636" s="197" t="str">
        <f t="shared" si="144"/>
        <v/>
      </c>
      <c r="H4636" s="203"/>
      <c r="I4636" s="97"/>
      <c r="J4636" s="3" t="b">
        <f t="shared" si="145"/>
        <v>0</v>
      </c>
      <c r="K4636" s="1" t="b">
        <f>IF(AND(B4636&lt;&gt;"",COUNTIF(Buildings!B:B,B4636)=0),TRUE,FALSE)</f>
        <v>0</v>
      </c>
    </row>
    <row r="4637" spans="1:11" s="3" customFormat="1" ht="16.5" customHeight="1">
      <c r="A4637" s="96"/>
      <c r="B4637" s="199"/>
      <c r="C4637" s="200"/>
      <c r="D4637" s="200"/>
      <c r="E4637" s="200"/>
      <c r="F4637" s="201"/>
      <c r="G4637" s="197" t="str">
        <f t="shared" si="144"/>
        <v/>
      </c>
      <c r="H4637" s="203"/>
      <c r="I4637" s="97"/>
      <c r="J4637" s="3" t="b">
        <f t="shared" si="145"/>
        <v>0</v>
      </c>
      <c r="K4637" s="1" t="b">
        <f>IF(AND(B4637&lt;&gt;"",COUNTIF(Buildings!B:B,B4637)=0),TRUE,FALSE)</f>
        <v>0</v>
      </c>
    </row>
    <row r="4638" spans="1:11" s="3" customFormat="1" ht="16.5" customHeight="1">
      <c r="A4638" s="96"/>
      <c r="B4638" s="194"/>
      <c r="C4638" s="195"/>
      <c r="D4638" s="195"/>
      <c r="E4638" s="195"/>
      <c r="F4638" s="196"/>
      <c r="G4638" s="197" t="str">
        <f t="shared" si="144"/>
        <v/>
      </c>
      <c r="H4638" s="203"/>
      <c r="I4638" s="97"/>
      <c r="J4638" s="3" t="b">
        <f t="shared" si="145"/>
        <v>0</v>
      </c>
      <c r="K4638" s="1" t="b">
        <f>IF(AND(B4638&lt;&gt;"",COUNTIF(Buildings!B:B,B4638)=0),TRUE,FALSE)</f>
        <v>0</v>
      </c>
    </row>
    <row r="4639" spans="1:11" s="3" customFormat="1" ht="16.5" customHeight="1">
      <c r="A4639" s="96"/>
      <c r="B4639" s="199"/>
      <c r="C4639" s="200"/>
      <c r="D4639" s="200"/>
      <c r="E4639" s="200"/>
      <c r="F4639" s="201"/>
      <c r="G4639" s="197" t="str">
        <f t="shared" si="144"/>
        <v/>
      </c>
      <c r="H4639" s="203"/>
      <c r="I4639" s="97"/>
      <c r="J4639" s="3" t="b">
        <f t="shared" si="145"/>
        <v>0</v>
      </c>
      <c r="K4639" s="1" t="b">
        <f>IF(AND(B4639&lt;&gt;"",COUNTIF(Buildings!B:B,B4639)=0),TRUE,FALSE)</f>
        <v>0</v>
      </c>
    </row>
    <row r="4640" spans="1:11" s="3" customFormat="1" ht="16.5" customHeight="1">
      <c r="A4640" s="96"/>
      <c r="B4640" s="194"/>
      <c r="C4640" s="195"/>
      <c r="D4640" s="195"/>
      <c r="E4640" s="195"/>
      <c r="F4640" s="196"/>
      <c r="G4640" s="197" t="str">
        <f t="shared" si="144"/>
        <v/>
      </c>
      <c r="H4640" s="203"/>
      <c r="I4640" s="97"/>
      <c r="J4640" s="3" t="b">
        <f t="shared" si="145"/>
        <v>0</v>
      </c>
      <c r="K4640" s="1" t="b">
        <f>IF(AND(B4640&lt;&gt;"",COUNTIF(Buildings!B:B,B4640)=0),TRUE,FALSE)</f>
        <v>0</v>
      </c>
    </row>
    <row r="4641" spans="1:11" s="3" customFormat="1" ht="16.5" customHeight="1">
      <c r="A4641" s="96"/>
      <c r="B4641" s="199"/>
      <c r="C4641" s="200"/>
      <c r="D4641" s="200"/>
      <c r="E4641" s="200"/>
      <c r="F4641" s="201"/>
      <c r="G4641" s="197" t="str">
        <f t="shared" si="144"/>
        <v/>
      </c>
      <c r="H4641" s="203"/>
      <c r="I4641" s="97"/>
      <c r="J4641" s="3" t="b">
        <f t="shared" si="145"/>
        <v>0</v>
      </c>
      <c r="K4641" s="1" t="b">
        <f>IF(AND(B4641&lt;&gt;"",COUNTIF(Buildings!B:B,B4641)=0),TRUE,FALSE)</f>
        <v>0</v>
      </c>
    </row>
    <row r="4642" spans="1:11" s="3" customFormat="1" ht="16.5" customHeight="1">
      <c r="A4642" s="96"/>
      <c r="B4642" s="194"/>
      <c r="C4642" s="195"/>
      <c r="D4642" s="195"/>
      <c r="E4642" s="195"/>
      <c r="F4642" s="196"/>
      <c r="G4642" s="197" t="str">
        <f t="shared" si="144"/>
        <v/>
      </c>
      <c r="H4642" s="203"/>
      <c r="I4642" s="97"/>
      <c r="J4642" s="3" t="b">
        <f t="shared" si="145"/>
        <v>0</v>
      </c>
      <c r="K4642" s="1" t="b">
        <f>IF(AND(B4642&lt;&gt;"",COUNTIF(Buildings!B:B,B4642)=0),TRUE,FALSE)</f>
        <v>0</v>
      </c>
    </row>
    <row r="4643" spans="1:11" s="3" customFormat="1" ht="16.5" customHeight="1">
      <c r="A4643" s="96"/>
      <c r="B4643" s="199"/>
      <c r="C4643" s="200"/>
      <c r="D4643" s="200"/>
      <c r="E4643" s="200"/>
      <c r="F4643" s="201"/>
      <c r="G4643" s="197" t="str">
        <f t="shared" si="144"/>
        <v/>
      </c>
      <c r="H4643" s="203"/>
      <c r="I4643" s="97"/>
      <c r="J4643" s="3" t="b">
        <f t="shared" si="145"/>
        <v>0</v>
      </c>
      <c r="K4643" s="1" t="b">
        <f>IF(AND(B4643&lt;&gt;"",COUNTIF(Buildings!B:B,B4643)=0),TRUE,FALSE)</f>
        <v>0</v>
      </c>
    </row>
    <row r="4644" spans="1:11" s="3" customFormat="1" ht="16.5" customHeight="1">
      <c r="A4644" s="96"/>
      <c r="B4644" s="194"/>
      <c r="C4644" s="195"/>
      <c r="D4644" s="195"/>
      <c r="E4644" s="195"/>
      <c r="F4644" s="196"/>
      <c r="G4644" s="197" t="str">
        <f t="shared" si="144"/>
        <v/>
      </c>
      <c r="H4644" s="203"/>
      <c r="I4644" s="97"/>
      <c r="J4644" s="3" t="b">
        <f t="shared" si="145"/>
        <v>0</v>
      </c>
      <c r="K4644" s="1" t="b">
        <f>IF(AND(B4644&lt;&gt;"",COUNTIF(Buildings!B:B,B4644)=0),TRUE,FALSE)</f>
        <v>0</v>
      </c>
    </row>
    <row r="4645" spans="1:11" s="3" customFormat="1" ht="16.5" customHeight="1">
      <c r="A4645" s="96"/>
      <c r="B4645" s="199"/>
      <c r="C4645" s="200"/>
      <c r="D4645" s="200"/>
      <c r="E4645" s="200"/>
      <c r="F4645" s="201"/>
      <c r="G4645" s="197" t="str">
        <f t="shared" si="144"/>
        <v/>
      </c>
      <c r="H4645" s="203"/>
      <c r="I4645" s="97"/>
      <c r="J4645" s="3" t="b">
        <f t="shared" si="145"/>
        <v>0</v>
      </c>
      <c r="K4645" s="1" t="b">
        <f>IF(AND(B4645&lt;&gt;"",COUNTIF(Buildings!B:B,B4645)=0),TRUE,FALSE)</f>
        <v>0</v>
      </c>
    </row>
    <row r="4646" spans="1:11" s="3" customFormat="1" ht="16.5" customHeight="1">
      <c r="A4646" s="96"/>
      <c r="B4646" s="194"/>
      <c r="C4646" s="195"/>
      <c r="D4646" s="195"/>
      <c r="E4646" s="195"/>
      <c r="F4646" s="196"/>
      <c r="G4646" s="197" t="str">
        <f t="shared" si="144"/>
        <v/>
      </c>
      <c r="H4646" s="203"/>
      <c r="I4646" s="97"/>
      <c r="J4646" s="3" t="b">
        <f t="shared" si="145"/>
        <v>0</v>
      </c>
      <c r="K4646" s="1" t="b">
        <f>IF(AND(B4646&lt;&gt;"",COUNTIF(Buildings!B:B,B4646)=0),TRUE,FALSE)</f>
        <v>0</v>
      </c>
    </row>
    <row r="4647" spans="1:11" s="3" customFormat="1" ht="16.5" customHeight="1">
      <c r="A4647" s="96"/>
      <c r="B4647" s="199"/>
      <c r="C4647" s="200"/>
      <c r="D4647" s="200"/>
      <c r="E4647" s="200"/>
      <c r="F4647" s="201"/>
      <c r="G4647" s="197" t="str">
        <f t="shared" si="144"/>
        <v/>
      </c>
      <c r="H4647" s="203"/>
      <c r="I4647" s="97"/>
      <c r="J4647" s="3" t="b">
        <f t="shared" si="145"/>
        <v>0</v>
      </c>
      <c r="K4647" s="1" t="b">
        <f>IF(AND(B4647&lt;&gt;"",COUNTIF(Buildings!B:B,B4647)=0),TRUE,FALSE)</f>
        <v>0</v>
      </c>
    </row>
    <row r="4648" spans="1:11" s="3" customFormat="1" ht="16.5" customHeight="1">
      <c r="A4648" s="96"/>
      <c r="B4648" s="194"/>
      <c r="C4648" s="195"/>
      <c r="D4648" s="195"/>
      <c r="E4648" s="195"/>
      <c r="F4648" s="196"/>
      <c r="G4648" s="197" t="str">
        <f t="shared" si="144"/>
        <v/>
      </c>
      <c r="H4648" s="203"/>
      <c r="I4648" s="97"/>
      <c r="J4648" s="3" t="b">
        <f t="shared" si="145"/>
        <v>0</v>
      </c>
      <c r="K4648" s="1" t="b">
        <f>IF(AND(B4648&lt;&gt;"",COUNTIF(Buildings!B:B,B4648)=0),TRUE,FALSE)</f>
        <v>0</v>
      </c>
    </row>
    <row r="4649" spans="1:11" s="3" customFormat="1" ht="16.5" customHeight="1">
      <c r="A4649" s="96"/>
      <c r="B4649" s="199"/>
      <c r="C4649" s="200"/>
      <c r="D4649" s="200"/>
      <c r="E4649" s="200"/>
      <c r="F4649" s="201"/>
      <c r="G4649" s="197" t="str">
        <f t="shared" si="144"/>
        <v/>
      </c>
      <c r="H4649" s="203"/>
      <c r="I4649" s="97"/>
      <c r="J4649" s="3" t="b">
        <f t="shared" si="145"/>
        <v>0</v>
      </c>
      <c r="K4649" s="1" t="b">
        <f>IF(AND(B4649&lt;&gt;"",COUNTIF(Buildings!B:B,B4649)=0),TRUE,FALSE)</f>
        <v>0</v>
      </c>
    </row>
    <row r="4650" spans="1:11" s="3" customFormat="1" ht="16.5" customHeight="1">
      <c r="A4650" s="96"/>
      <c r="B4650" s="194"/>
      <c r="C4650" s="195"/>
      <c r="D4650" s="195"/>
      <c r="E4650" s="195"/>
      <c r="F4650" s="196"/>
      <c r="G4650" s="197" t="str">
        <f t="shared" si="144"/>
        <v/>
      </c>
      <c r="H4650" s="203"/>
      <c r="I4650" s="97"/>
      <c r="J4650" s="3" t="b">
        <f t="shared" si="145"/>
        <v>0</v>
      </c>
      <c r="K4650" s="1" t="b">
        <f>IF(AND(B4650&lt;&gt;"",COUNTIF(Buildings!B:B,B4650)=0),TRUE,FALSE)</f>
        <v>0</v>
      </c>
    </row>
    <row r="4651" spans="1:11" s="3" customFormat="1" ht="16.5" customHeight="1">
      <c r="A4651" s="96"/>
      <c r="B4651" s="199"/>
      <c r="C4651" s="200"/>
      <c r="D4651" s="200"/>
      <c r="E4651" s="200"/>
      <c r="F4651" s="201"/>
      <c r="G4651" s="197" t="str">
        <f t="shared" si="144"/>
        <v/>
      </c>
      <c r="H4651" s="203"/>
      <c r="I4651" s="97"/>
      <c r="J4651" s="3" t="b">
        <f t="shared" si="145"/>
        <v>0</v>
      </c>
      <c r="K4651" s="1" t="b">
        <f>IF(AND(B4651&lt;&gt;"",COUNTIF(Buildings!B:B,B4651)=0),TRUE,FALSE)</f>
        <v>0</v>
      </c>
    </row>
    <row r="4652" spans="1:11" s="3" customFormat="1" ht="16.5" customHeight="1">
      <c r="A4652" s="96"/>
      <c r="B4652" s="194"/>
      <c r="C4652" s="195"/>
      <c r="D4652" s="195"/>
      <c r="E4652" s="195"/>
      <c r="F4652" s="196"/>
      <c r="G4652" s="197" t="str">
        <f t="shared" si="144"/>
        <v/>
      </c>
      <c r="H4652" s="203"/>
      <c r="I4652" s="97"/>
      <c r="J4652" s="3" t="b">
        <f t="shared" si="145"/>
        <v>0</v>
      </c>
      <c r="K4652" s="1" t="b">
        <f>IF(AND(B4652&lt;&gt;"",COUNTIF(Buildings!B:B,B4652)=0),TRUE,FALSE)</f>
        <v>0</v>
      </c>
    </row>
    <row r="4653" spans="1:11" s="3" customFormat="1" ht="16.5" customHeight="1">
      <c r="A4653" s="96"/>
      <c r="B4653" s="199"/>
      <c r="C4653" s="200"/>
      <c r="D4653" s="200"/>
      <c r="E4653" s="200"/>
      <c r="F4653" s="201"/>
      <c r="G4653" s="197" t="str">
        <f t="shared" si="144"/>
        <v/>
      </c>
      <c r="H4653" s="203"/>
      <c r="I4653" s="97"/>
      <c r="J4653" s="3" t="b">
        <f t="shared" si="145"/>
        <v>0</v>
      </c>
      <c r="K4653" s="1" t="b">
        <f>IF(AND(B4653&lt;&gt;"",COUNTIF(Buildings!B:B,B4653)=0),TRUE,FALSE)</f>
        <v>0</v>
      </c>
    </row>
    <row r="4654" spans="1:11" s="3" customFormat="1" ht="16.5" customHeight="1">
      <c r="A4654" s="96"/>
      <c r="B4654" s="194"/>
      <c r="C4654" s="195"/>
      <c r="D4654" s="195"/>
      <c r="E4654" s="195"/>
      <c r="F4654" s="196"/>
      <c r="G4654" s="197" t="str">
        <f t="shared" si="144"/>
        <v/>
      </c>
      <c r="H4654" s="203"/>
      <c r="I4654" s="97"/>
      <c r="J4654" s="3" t="b">
        <f t="shared" si="145"/>
        <v>0</v>
      </c>
      <c r="K4654" s="1" t="b">
        <f>IF(AND(B4654&lt;&gt;"",COUNTIF(Buildings!B:B,B4654)=0),TRUE,FALSE)</f>
        <v>0</v>
      </c>
    </row>
    <row r="4655" spans="1:11" s="3" customFormat="1" ht="16.5" customHeight="1">
      <c r="A4655" s="96"/>
      <c r="B4655" s="199"/>
      <c r="C4655" s="200"/>
      <c r="D4655" s="200"/>
      <c r="E4655" s="200"/>
      <c r="F4655" s="201"/>
      <c r="G4655" s="197" t="str">
        <f t="shared" si="144"/>
        <v/>
      </c>
      <c r="H4655" s="203"/>
      <c r="I4655" s="97"/>
      <c r="J4655" s="3" t="b">
        <f t="shared" si="145"/>
        <v>0</v>
      </c>
      <c r="K4655" s="1" t="b">
        <f>IF(AND(B4655&lt;&gt;"",COUNTIF(Buildings!B:B,B4655)=0),TRUE,FALSE)</f>
        <v>0</v>
      </c>
    </row>
    <row r="4656" spans="1:11" s="3" customFormat="1" ht="16.5" customHeight="1">
      <c r="A4656" s="96"/>
      <c r="B4656" s="194"/>
      <c r="C4656" s="195"/>
      <c r="D4656" s="195"/>
      <c r="E4656" s="195"/>
      <c r="F4656" s="196"/>
      <c r="G4656" s="197" t="str">
        <f t="shared" si="144"/>
        <v/>
      </c>
      <c r="H4656" s="203"/>
      <c r="I4656" s="97"/>
      <c r="J4656" s="3" t="b">
        <f t="shared" si="145"/>
        <v>0</v>
      </c>
      <c r="K4656" s="1" t="b">
        <f>IF(AND(B4656&lt;&gt;"",COUNTIF(Buildings!B:B,B4656)=0),TRUE,FALSE)</f>
        <v>0</v>
      </c>
    </row>
    <row r="4657" spans="1:11" s="3" customFormat="1" ht="16.5" customHeight="1">
      <c r="A4657" s="96"/>
      <c r="B4657" s="199"/>
      <c r="C4657" s="200"/>
      <c r="D4657" s="200"/>
      <c r="E4657" s="200"/>
      <c r="F4657" s="201"/>
      <c r="G4657" s="197" t="str">
        <f t="shared" si="144"/>
        <v/>
      </c>
      <c r="H4657" s="203"/>
      <c r="I4657" s="97"/>
      <c r="J4657" s="3" t="b">
        <f t="shared" si="145"/>
        <v>0</v>
      </c>
      <c r="K4657" s="1" t="b">
        <f>IF(AND(B4657&lt;&gt;"",COUNTIF(Buildings!B:B,B4657)=0),TRUE,FALSE)</f>
        <v>0</v>
      </c>
    </row>
    <row r="4658" spans="1:11" s="3" customFormat="1" ht="16.5" customHeight="1">
      <c r="A4658" s="96"/>
      <c r="B4658" s="194"/>
      <c r="C4658" s="195"/>
      <c r="D4658" s="195"/>
      <c r="E4658" s="195"/>
      <c r="F4658" s="196"/>
      <c r="G4658" s="197" t="str">
        <f t="shared" si="144"/>
        <v/>
      </c>
      <c r="H4658" s="203"/>
      <c r="I4658" s="97"/>
      <c r="J4658" s="3" t="b">
        <f t="shared" si="145"/>
        <v>0</v>
      </c>
      <c r="K4658" s="1" t="b">
        <f>IF(AND(B4658&lt;&gt;"",COUNTIF(Buildings!B:B,B4658)=0),TRUE,FALSE)</f>
        <v>0</v>
      </c>
    </row>
    <row r="4659" spans="1:11" s="3" customFormat="1" ht="16.5" customHeight="1">
      <c r="A4659" s="96"/>
      <c r="B4659" s="199"/>
      <c r="C4659" s="200"/>
      <c r="D4659" s="200"/>
      <c r="E4659" s="200"/>
      <c r="F4659" s="201"/>
      <c r="G4659" s="197" t="str">
        <f t="shared" si="144"/>
        <v/>
      </c>
      <c r="H4659" s="203"/>
      <c r="I4659" s="97"/>
      <c r="J4659" s="3" t="b">
        <f t="shared" si="145"/>
        <v>0</v>
      </c>
      <c r="K4659" s="1" t="b">
        <f>IF(AND(B4659&lt;&gt;"",COUNTIF(Buildings!B:B,B4659)=0),TRUE,FALSE)</f>
        <v>0</v>
      </c>
    </row>
    <row r="4660" spans="1:11" s="3" customFormat="1" ht="16.5" customHeight="1">
      <c r="A4660" s="96"/>
      <c r="B4660" s="194"/>
      <c r="C4660" s="195"/>
      <c r="D4660" s="195"/>
      <c r="E4660" s="195"/>
      <c r="F4660" s="196"/>
      <c r="G4660" s="197" t="str">
        <f t="shared" si="144"/>
        <v/>
      </c>
      <c r="H4660" s="203"/>
      <c r="I4660" s="97"/>
      <c r="J4660" s="3" t="b">
        <f t="shared" si="145"/>
        <v>0</v>
      </c>
      <c r="K4660" s="1" t="b">
        <f>IF(AND(B4660&lt;&gt;"",COUNTIF(Buildings!B:B,B4660)=0),TRUE,FALSE)</f>
        <v>0</v>
      </c>
    </row>
    <row r="4661" spans="1:11" s="3" customFormat="1" ht="16.5" customHeight="1">
      <c r="A4661" s="96"/>
      <c r="B4661" s="199"/>
      <c r="C4661" s="200"/>
      <c r="D4661" s="200"/>
      <c r="E4661" s="200"/>
      <c r="F4661" s="201"/>
      <c r="G4661" s="197" t="str">
        <f t="shared" si="144"/>
        <v/>
      </c>
      <c r="H4661" s="203"/>
      <c r="I4661" s="97"/>
      <c r="J4661" s="3" t="b">
        <f t="shared" si="145"/>
        <v>0</v>
      </c>
      <c r="K4661" s="1" t="b">
        <f>IF(AND(B4661&lt;&gt;"",COUNTIF(Buildings!B:B,B4661)=0),TRUE,FALSE)</f>
        <v>0</v>
      </c>
    </row>
    <row r="4662" spans="1:11" s="3" customFormat="1" ht="16.5" customHeight="1">
      <c r="A4662" s="96"/>
      <c r="B4662" s="194"/>
      <c r="C4662" s="195"/>
      <c r="D4662" s="195"/>
      <c r="E4662" s="195"/>
      <c r="F4662" s="196"/>
      <c r="G4662" s="197" t="str">
        <f t="shared" si="144"/>
        <v/>
      </c>
      <c r="H4662" s="203"/>
      <c r="I4662" s="97"/>
      <c r="J4662" s="3" t="b">
        <f t="shared" si="145"/>
        <v>0</v>
      </c>
      <c r="K4662" s="1" t="b">
        <f>IF(AND(B4662&lt;&gt;"",COUNTIF(Buildings!B:B,B4662)=0),TRUE,FALSE)</f>
        <v>0</v>
      </c>
    </row>
    <row r="4663" spans="1:11" s="3" customFormat="1" ht="16.5" customHeight="1">
      <c r="A4663" s="96"/>
      <c r="B4663" s="199"/>
      <c r="C4663" s="200"/>
      <c r="D4663" s="200"/>
      <c r="E4663" s="200"/>
      <c r="F4663" s="201"/>
      <c r="G4663" s="197" t="str">
        <f t="shared" si="144"/>
        <v/>
      </c>
      <c r="H4663" s="203"/>
      <c r="I4663" s="97"/>
      <c r="J4663" s="3" t="b">
        <f t="shared" si="145"/>
        <v>0</v>
      </c>
      <c r="K4663" s="1" t="b">
        <f>IF(AND(B4663&lt;&gt;"",COUNTIF(Buildings!B:B,B4663)=0),TRUE,FALSE)</f>
        <v>0</v>
      </c>
    </row>
    <row r="4664" spans="1:11" s="3" customFormat="1" ht="16.5" customHeight="1">
      <c r="A4664" s="96"/>
      <c r="B4664" s="194"/>
      <c r="C4664" s="195"/>
      <c r="D4664" s="195"/>
      <c r="E4664" s="195"/>
      <c r="F4664" s="196"/>
      <c r="G4664" s="197" t="str">
        <f t="shared" si="144"/>
        <v/>
      </c>
      <c r="H4664" s="203"/>
      <c r="I4664" s="97"/>
      <c r="J4664" s="3" t="b">
        <f t="shared" si="145"/>
        <v>0</v>
      </c>
      <c r="K4664" s="1" t="b">
        <f>IF(AND(B4664&lt;&gt;"",COUNTIF(Buildings!B:B,B4664)=0),TRUE,FALSE)</f>
        <v>0</v>
      </c>
    </row>
    <row r="4665" spans="1:11" s="3" customFormat="1" ht="16.5" customHeight="1">
      <c r="A4665" s="96"/>
      <c r="B4665" s="199"/>
      <c r="C4665" s="200"/>
      <c r="D4665" s="200"/>
      <c r="E4665" s="200"/>
      <c r="F4665" s="201"/>
      <c r="G4665" s="197" t="str">
        <f t="shared" si="144"/>
        <v/>
      </c>
      <c r="H4665" s="203"/>
      <c r="I4665" s="97"/>
      <c r="J4665" s="3" t="b">
        <f t="shared" si="145"/>
        <v>0</v>
      </c>
      <c r="K4665" s="1" t="b">
        <f>IF(AND(B4665&lt;&gt;"",COUNTIF(Buildings!B:B,B4665)=0),TRUE,FALSE)</f>
        <v>0</v>
      </c>
    </row>
    <row r="4666" spans="1:11" s="3" customFormat="1" ht="16.5" customHeight="1">
      <c r="A4666" s="96"/>
      <c r="B4666" s="194"/>
      <c r="C4666" s="195"/>
      <c r="D4666" s="195"/>
      <c r="E4666" s="195"/>
      <c r="F4666" s="196"/>
      <c r="G4666" s="197" t="str">
        <f t="shared" si="144"/>
        <v/>
      </c>
      <c r="H4666" s="203"/>
      <c r="I4666" s="97"/>
      <c r="J4666" s="3" t="b">
        <f t="shared" si="145"/>
        <v>0</v>
      </c>
      <c r="K4666" s="1" t="b">
        <f>IF(AND(B4666&lt;&gt;"",COUNTIF(Buildings!B:B,B4666)=0),TRUE,FALSE)</f>
        <v>0</v>
      </c>
    </row>
    <row r="4667" spans="1:11" s="3" customFormat="1" ht="16.5" customHeight="1">
      <c r="A4667" s="96"/>
      <c r="B4667" s="199"/>
      <c r="C4667" s="200"/>
      <c r="D4667" s="200"/>
      <c r="E4667" s="200"/>
      <c r="F4667" s="201"/>
      <c r="G4667" s="197" t="str">
        <f t="shared" si="144"/>
        <v/>
      </c>
      <c r="H4667" s="203"/>
      <c r="I4667" s="97"/>
      <c r="J4667" s="3" t="b">
        <f t="shared" si="145"/>
        <v>0</v>
      </c>
      <c r="K4667" s="1" t="b">
        <f>IF(AND(B4667&lt;&gt;"",COUNTIF(Buildings!B:B,B4667)=0),TRUE,FALSE)</f>
        <v>0</v>
      </c>
    </row>
    <row r="4668" spans="1:11" s="3" customFormat="1" ht="16.5" customHeight="1">
      <c r="A4668" s="96"/>
      <c r="B4668" s="194"/>
      <c r="C4668" s="195"/>
      <c r="D4668" s="195"/>
      <c r="E4668" s="195"/>
      <c r="F4668" s="196"/>
      <c r="G4668" s="197" t="str">
        <f t="shared" si="144"/>
        <v/>
      </c>
      <c r="H4668" s="203"/>
      <c r="I4668" s="97"/>
      <c r="J4668" s="3" t="b">
        <f t="shared" si="145"/>
        <v>0</v>
      </c>
      <c r="K4668" s="1" t="b">
        <f>IF(AND(B4668&lt;&gt;"",COUNTIF(Buildings!B:B,B4668)=0),TRUE,FALSE)</f>
        <v>0</v>
      </c>
    </row>
    <row r="4669" spans="1:11" s="3" customFormat="1" ht="16.5" customHeight="1">
      <c r="A4669" s="96"/>
      <c r="B4669" s="199"/>
      <c r="C4669" s="200"/>
      <c r="D4669" s="200"/>
      <c r="E4669" s="200"/>
      <c r="F4669" s="201"/>
      <c r="G4669" s="197" t="str">
        <f t="shared" si="144"/>
        <v/>
      </c>
      <c r="H4669" s="203"/>
      <c r="I4669" s="97"/>
      <c r="J4669" s="3" t="b">
        <f t="shared" si="145"/>
        <v>0</v>
      </c>
      <c r="K4669" s="1" t="b">
        <f>IF(AND(B4669&lt;&gt;"",COUNTIF(Buildings!B:B,B4669)=0),TRUE,FALSE)</f>
        <v>0</v>
      </c>
    </row>
    <row r="4670" spans="1:11" s="3" customFormat="1" ht="16.5" customHeight="1">
      <c r="A4670" s="96"/>
      <c r="B4670" s="194"/>
      <c r="C4670" s="195"/>
      <c r="D4670" s="195"/>
      <c r="E4670" s="195"/>
      <c r="F4670" s="196"/>
      <c r="G4670" s="197" t="str">
        <f t="shared" si="144"/>
        <v/>
      </c>
      <c r="H4670" s="203"/>
      <c r="I4670" s="97"/>
      <c r="J4670" s="3" t="b">
        <f t="shared" si="145"/>
        <v>0</v>
      </c>
      <c r="K4670" s="1" t="b">
        <f>IF(AND(B4670&lt;&gt;"",COUNTIF(Buildings!B:B,B4670)=0),TRUE,FALSE)</f>
        <v>0</v>
      </c>
    </row>
    <row r="4671" spans="1:11" s="3" customFormat="1" ht="16.5" customHeight="1">
      <c r="A4671" s="96"/>
      <c r="B4671" s="199"/>
      <c r="C4671" s="200"/>
      <c r="D4671" s="200"/>
      <c r="E4671" s="200"/>
      <c r="F4671" s="201"/>
      <c r="G4671" s="197" t="str">
        <f t="shared" si="144"/>
        <v/>
      </c>
      <c r="H4671" s="203"/>
      <c r="I4671" s="97"/>
      <c r="J4671" s="3" t="b">
        <f t="shared" si="145"/>
        <v>0</v>
      </c>
      <c r="K4671" s="1" t="b">
        <f>IF(AND(B4671&lt;&gt;"",COUNTIF(Buildings!B:B,B4671)=0),TRUE,FALSE)</f>
        <v>0</v>
      </c>
    </row>
    <row r="4672" spans="1:11" s="3" customFormat="1" ht="16.5" customHeight="1">
      <c r="A4672" s="96"/>
      <c r="B4672" s="194"/>
      <c r="C4672" s="195"/>
      <c r="D4672" s="195"/>
      <c r="E4672" s="195"/>
      <c r="F4672" s="196"/>
      <c r="G4672" s="197" t="str">
        <f t="shared" si="144"/>
        <v/>
      </c>
      <c r="H4672" s="203"/>
      <c r="I4672" s="97"/>
      <c r="J4672" s="3" t="b">
        <f t="shared" si="145"/>
        <v>0</v>
      </c>
      <c r="K4672" s="1" t="b">
        <f>IF(AND(B4672&lt;&gt;"",COUNTIF(Buildings!B:B,B4672)=0),TRUE,FALSE)</f>
        <v>0</v>
      </c>
    </row>
    <row r="4673" spans="1:11" s="3" customFormat="1" ht="16.5" customHeight="1">
      <c r="A4673" s="96"/>
      <c r="B4673" s="199"/>
      <c r="C4673" s="200"/>
      <c r="D4673" s="200"/>
      <c r="E4673" s="200"/>
      <c r="F4673" s="201"/>
      <c r="G4673" s="197" t="str">
        <f t="shared" si="144"/>
        <v/>
      </c>
      <c r="H4673" s="203"/>
      <c r="I4673" s="97"/>
      <c r="J4673" s="3" t="b">
        <f t="shared" si="145"/>
        <v>0</v>
      </c>
      <c r="K4673" s="1" t="b">
        <f>IF(AND(B4673&lt;&gt;"",COUNTIF(Buildings!B:B,B4673)=0),TRUE,FALSE)</f>
        <v>0</v>
      </c>
    </row>
    <row r="4674" spans="1:11" s="3" customFormat="1" ht="16.5" customHeight="1">
      <c r="A4674" s="96"/>
      <c r="B4674" s="194"/>
      <c r="C4674" s="195"/>
      <c r="D4674" s="195"/>
      <c r="E4674" s="195"/>
      <c r="F4674" s="196"/>
      <c r="G4674" s="197" t="str">
        <f t="shared" si="144"/>
        <v/>
      </c>
      <c r="H4674" s="203"/>
      <c r="I4674" s="97"/>
      <c r="J4674" s="3" t="b">
        <f t="shared" si="145"/>
        <v>0</v>
      </c>
      <c r="K4674" s="1" t="b">
        <f>IF(AND(B4674&lt;&gt;"",COUNTIF(Buildings!B:B,B4674)=0),TRUE,FALSE)</f>
        <v>0</v>
      </c>
    </row>
    <row r="4675" spans="1:11" s="3" customFormat="1" ht="16.5" customHeight="1">
      <c r="A4675" s="96"/>
      <c r="B4675" s="199"/>
      <c r="C4675" s="200"/>
      <c r="D4675" s="200"/>
      <c r="E4675" s="200"/>
      <c r="F4675" s="201"/>
      <c r="G4675" s="197" t="str">
        <f t="shared" si="144"/>
        <v/>
      </c>
      <c r="H4675" s="203"/>
      <c r="I4675" s="97"/>
      <c r="J4675" s="3" t="b">
        <f t="shared" si="145"/>
        <v>0</v>
      </c>
      <c r="K4675" s="1" t="b">
        <f>IF(AND(B4675&lt;&gt;"",COUNTIF(Buildings!B:B,B4675)=0),TRUE,FALSE)</f>
        <v>0</v>
      </c>
    </row>
    <row r="4676" spans="1:11" s="3" customFormat="1" ht="16.5" customHeight="1">
      <c r="A4676" s="96"/>
      <c r="B4676" s="194"/>
      <c r="C4676" s="195"/>
      <c r="D4676" s="195"/>
      <c r="E4676" s="195"/>
      <c r="F4676" s="196"/>
      <c r="G4676" s="197" t="str">
        <f t="shared" ref="G4676:G4739" si="146">IF(F4676="","",F4676)</f>
        <v/>
      </c>
      <c r="H4676" s="203"/>
      <c r="I4676" s="97"/>
      <c r="J4676" s="3" t="b">
        <f t="shared" ref="J4676:J4739" si="147">IF(F4676=G4676,FALSE,TRUE)</f>
        <v>0</v>
      </c>
      <c r="K4676" s="1" t="b">
        <f>IF(AND(B4676&lt;&gt;"",COUNTIF(Buildings!B:B,B4676)=0),TRUE,FALSE)</f>
        <v>0</v>
      </c>
    </row>
    <row r="4677" spans="1:11" s="3" customFormat="1" ht="16.5" customHeight="1">
      <c r="A4677" s="96"/>
      <c r="B4677" s="199"/>
      <c r="C4677" s="200"/>
      <c r="D4677" s="200"/>
      <c r="E4677" s="200"/>
      <c r="F4677" s="201"/>
      <c r="G4677" s="197" t="str">
        <f t="shared" si="146"/>
        <v/>
      </c>
      <c r="H4677" s="203"/>
      <c r="I4677" s="97"/>
      <c r="J4677" s="3" t="b">
        <f t="shared" si="147"/>
        <v>0</v>
      </c>
      <c r="K4677" s="1" t="b">
        <f>IF(AND(B4677&lt;&gt;"",COUNTIF(Buildings!B:B,B4677)=0),TRUE,FALSE)</f>
        <v>0</v>
      </c>
    </row>
    <row r="4678" spans="1:11" s="3" customFormat="1" ht="16.5" customHeight="1">
      <c r="A4678" s="96"/>
      <c r="B4678" s="194"/>
      <c r="C4678" s="195"/>
      <c r="D4678" s="195"/>
      <c r="E4678" s="195"/>
      <c r="F4678" s="196"/>
      <c r="G4678" s="197" t="str">
        <f t="shared" si="146"/>
        <v/>
      </c>
      <c r="H4678" s="203"/>
      <c r="I4678" s="97"/>
      <c r="J4678" s="3" t="b">
        <f t="shared" si="147"/>
        <v>0</v>
      </c>
      <c r="K4678" s="1" t="b">
        <f>IF(AND(B4678&lt;&gt;"",COUNTIF(Buildings!B:B,B4678)=0),TRUE,FALSE)</f>
        <v>0</v>
      </c>
    </row>
    <row r="4679" spans="1:11" s="3" customFormat="1" ht="16.5" customHeight="1">
      <c r="A4679" s="96"/>
      <c r="B4679" s="199"/>
      <c r="C4679" s="200"/>
      <c r="D4679" s="200"/>
      <c r="E4679" s="200"/>
      <c r="F4679" s="201"/>
      <c r="G4679" s="197" t="str">
        <f t="shared" si="146"/>
        <v/>
      </c>
      <c r="H4679" s="203"/>
      <c r="I4679" s="97"/>
      <c r="J4679" s="3" t="b">
        <f t="shared" si="147"/>
        <v>0</v>
      </c>
      <c r="K4679" s="1" t="b">
        <f>IF(AND(B4679&lt;&gt;"",COUNTIF(Buildings!B:B,B4679)=0),TRUE,FALSE)</f>
        <v>0</v>
      </c>
    </row>
    <row r="4680" spans="1:11" s="3" customFormat="1" ht="16.5" customHeight="1">
      <c r="A4680" s="96"/>
      <c r="B4680" s="194"/>
      <c r="C4680" s="195"/>
      <c r="D4680" s="195"/>
      <c r="E4680" s="195"/>
      <c r="F4680" s="196"/>
      <c r="G4680" s="197" t="str">
        <f t="shared" si="146"/>
        <v/>
      </c>
      <c r="H4680" s="203"/>
      <c r="I4680" s="97"/>
      <c r="J4680" s="3" t="b">
        <f t="shared" si="147"/>
        <v>0</v>
      </c>
      <c r="K4680" s="1" t="b">
        <f>IF(AND(B4680&lt;&gt;"",COUNTIF(Buildings!B:B,B4680)=0),TRUE,FALSE)</f>
        <v>0</v>
      </c>
    </row>
    <row r="4681" spans="1:11" s="3" customFormat="1" ht="16.5" customHeight="1">
      <c r="A4681" s="96"/>
      <c r="B4681" s="199"/>
      <c r="C4681" s="200"/>
      <c r="D4681" s="200"/>
      <c r="E4681" s="200"/>
      <c r="F4681" s="201"/>
      <c r="G4681" s="197" t="str">
        <f t="shared" si="146"/>
        <v/>
      </c>
      <c r="H4681" s="203"/>
      <c r="I4681" s="97"/>
      <c r="J4681" s="3" t="b">
        <f t="shared" si="147"/>
        <v>0</v>
      </c>
      <c r="K4681" s="1" t="b">
        <f>IF(AND(B4681&lt;&gt;"",COUNTIF(Buildings!B:B,B4681)=0),TRUE,FALSE)</f>
        <v>0</v>
      </c>
    </row>
    <row r="4682" spans="1:11" s="3" customFormat="1" ht="16.5" customHeight="1">
      <c r="A4682" s="96"/>
      <c r="B4682" s="194"/>
      <c r="C4682" s="195"/>
      <c r="D4682" s="195"/>
      <c r="E4682" s="195"/>
      <c r="F4682" s="196"/>
      <c r="G4682" s="197" t="str">
        <f t="shared" si="146"/>
        <v/>
      </c>
      <c r="H4682" s="203"/>
      <c r="I4682" s="97"/>
      <c r="J4682" s="3" t="b">
        <f t="shared" si="147"/>
        <v>0</v>
      </c>
      <c r="K4682" s="1" t="b">
        <f>IF(AND(B4682&lt;&gt;"",COUNTIF(Buildings!B:B,B4682)=0),TRUE,FALSE)</f>
        <v>0</v>
      </c>
    </row>
    <row r="4683" spans="1:11" s="3" customFormat="1" ht="16.5" customHeight="1">
      <c r="A4683" s="96"/>
      <c r="B4683" s="199"/>
      <c r="C4683" s="200"/>
      <c r="D4683" s="200"/>
      <c r="E4683" s="200"/>
      <c r="F4683" s="201"/>
      <c r="G4683" s="197" t="str">
        <f t="shared" si="146"/>
        <v/>
      </c>
      <c r="H4683" s="203"/>
      <c r="I4683" s="97"/>
      <c r="J4683" s="3" t="b">
        <f t="shared" si="147"/>
        <v>0</v>
      </c>
      <c r="K4683" s="1" t="b">
        <f>IF(AND(B4683&lt;&gt;"",COUNTIF(Buildings!B:B,B4683)=0),TRUE,FALSE)</f>
        <v>0</v>
      </c>
    </row>
    <row r="4684" spans="1:11" s="3" customFormat="1" ht="16.5" customHeight="1">
      <c r="A4684" s="96"/>
      <c r="B4684" s="194"/>
      <c r="C4684" s="195"/>
      <c r="D4684" s="195"/>
      <c r="E4684" s="195"/>
      <c r="F4684" s="196"/>
      <c r="G4684" s="197" t="str">
        <f t="shared" si="146"/>
        <v/>
      </c>
      <c r="H4684" s="203"/>
      <c r="I4684" s="97"/>
      <c r="J4684" s="3" t="b">
        <f t="shared" si="147"/>
        <v>0</v>
      </c>
      <c r="K4684" s="1" t="b">
        <f>IF(AND(B4684&lt;&gt;"",COUNTIF(Buildings!B:B,B4684)=0),TRUE,FALSE)</f>
        <v>0</v>
      </c>
    </row>
    <row r="4685" spans="1:11" s="3" customFormat="1" ht="16.5" customHeight="1">
      <c r="A4685" s="96"/>
      <c r="B4685" s="199"/>
      <c r="C4685" s="200"/>
      <c r="D4685" s="200"/>
      <c r="E4685" s="200"/>
      <c r="F4685" s="201"/>
      <c r="G4685" s="197" t="str">
        <f t="shared" si="146"/>
        <v/>
      </c>
      <c r="H4685" s="203"/>
      <c r="I4685" s="97"/>
      <c r="J4685" s="3" t="b">
        <f t="shared" si="147"/>
        <v>0</v>
      </c>
      <c r="K4685" s="1" t="b">
        <f>IF(AND(B4685&lt;&gt;"",COUNTIF(Buildings!B:B,B4685)=0),TRUE,FALSE)</f>
        <v>0</v>
      </c>
    </row>
    <row r="4686" spans="1:11" s="3" customFormat="1" ht="16.5" customHeight="1">
      <c r="A4686" s="96"/>
      <c r="B4686" s="194"/>
      <c r="C4686" s="195"/>
      <c r="D4686" s="195"/>
      <c r="E4686" s="195"/>
      <c r="F4686" s="196"/>
      <c r="G4686" s="197" t="str">
        <f t="shared" si="146"/>
        <v/>
      </c>
      <c r="H4686" s="203"/>
      <c r="I4686" s="97"/>
      <c r="J4686" s="3" t="b">
        <f t="shared" si="147"/>
        <v>0</v>
      </c>
      <c r="K4686" s="1" t="b">
        <f>IF(AND(B4686&lt;&gt;"",COUNTIF(Buildings!B:B,B4686)=0),TRUE,FALSE)</f>
        <v>0</v>
      </c>
    </row>
    <row r="4687" spans="1:11" s="3" customFormat="1" ht="16.5" customHeight="1">
      <c r="A4687" s="96"/>
      <c r="B4687" s="199"/>
      <c r="C4687" s="200"/>
      <c r="D4687" s="200"/>
      <c r="E4687" s="200"/>
      <c r="F4687" s="201"/>
      <c r="G4687" s="197" t="str">
        <f t="shared" si="146"/>
        <v/>
      </c>
      <c r="H4687" s="203"/>
      <c r="I4687" s="97"/>
      <c r="J4687" s="3" t="b">
        <f t="shared" si="147"/>
        <v>0</v>
      </c>
      <c r="K4687" s="1" t="b">
        <f>IF(AND(B4687&lt;&gt;"",COUNTIF(Buildings!B:B,B4687)=0),TRUE,FALSE)</f>
        <v>0</v>
      </c>
    </row>
    <row r="4688" spans="1:11" s="3" customFormat="1" ht="16.5" customHeight="1">
      <c r="A4688" s="96"/>
      <c r="B4688" s="194"/>
      <c r="C4688" s="195"/>
      <c r="D4688" s="195"/>
      <c r="E4688" s="195"/>
      <c r="F4688" s="196"/>
      <c r="G4688" s="197" t="str">
        <f t="shared" si="146"/>
        <v/>
      </c>
      <c r="H4688" s="203"/>
      <c r="I4688" s="97"/>
      <c r="J4688" s="3" t="b">
        <f t="shared" si="147"/>
        <v>0</v>
      </c>
      <c r="K4688" s="1" t="b">
        <f>IF(AND(B4688&lt;&gt;"",COUNTIF(Buildings!B:B,B4688)=0),TRUE,FALSE)</f>
        <v>0</v>
      </c>
    </row>
    <row r="4689" spans="1:11" s="3" customFormat="1" ht="16.5" customHeight="1">
      <c r="A4689" s="96"/>
      <c r="B4689" s="199"/>
      <c r="C4689" s="200"/>
      <c r="D4689" s="200"/>
      <c r="E4689" s="200"/>
      <c r="F4689" s="201"/>
      <c r="G4689" s="197" t="str">
        <f t="shared" si="146"/>
        <v/>
      </c>
      <c r="H4689" s="203"/>
      <c r="I4689" s="97"/>
      <c r="J4689" s="3" t="b">
        <f t="shared" si="147"/>
        <v>0</v>
      </c>
      <c r="K4689" s="1" t="b">
        <f>IF(AND(B4689&lt;&gt;"",COUNTIF(Buildings!B:B,B4689)=0),TRUE,FALSE)</f>
        <v>0</v>
      </c>
    </row>
    <row r="4690" spans="1:11" s="3" customFormat="1" ht="16.5" customHeight="1">
      <c r="A4690" s="96"/>
      <c r="B4690" s="194"/>
      <c r="C4690" s="195"/>
      <c r="D4690" s="195"/>
      <c r="E4690" s="195"/>
      <c r="F4690" s="196"/>
      <c r="G4690" s="197" t="str">
        <f t="shared" si="146"/>
        <v/>
      </c>
      <c r="H4690" s="203"/>
      <c r="I4690" s="97"/>
      <c r="J4690" s="3" t="b">
        <f t="shared" si="147"/>
        <v>0</v>
      </c>
      <c r="K4690" s="1" t="b">
        <f>IF(AND(B4690&lt;&gt;"",COUNTIF(Buildings!B:B,B4690)=0),TRUE,FALSE)</f>
        <v>0</v>
      </c>
    </row>
    <row r="4691" spans="1:11" s="3" customFormat="1" ht="16.5" customHeight="1">
      <c r="A4691" s="96"/>
      <c r="B4691" s="199"/>
      <c r="C4691" s="200"/>
      <c r="D4691" s="200"/>
      <c r="E4691" s="200"/>
      <c r="F4691" s="201"/>
      <c r="G4691" s="197" t="str">
        <f t="shared" si="146"/>
        <v/>
      </c>
      <c r="H4691" s="203"/>
      <c r="I4691" s="97"/>
      <c r="J4691" s="3" t="b">
        <f t="shared" si="147"/>
        <v>0</v>
      </c>
      <c r="K4691" s="1" t="b">
        <f>IF(AND(B4691&lt;&gt;"",COUNTIF(Buildings!B:B,B4691)=0),TRUE,FALSE)</f>
        <v>0</v>
      </c>
    </row>
    <row r="4692" spans="1:11" s="3" customFormat="1" ht="16.5" customHeight="1">
      <c r="A4692" s="96"/>
      <c r="B4692" s="194"/>
      <c r="C4692" s="195"/>
      <c r="D4692" s="195"/>
      <c r="E4692" s="195"/>
      <c r="F4692" s="196"/>
      <c r="G4692" s="197" t="str">
        <f t="shared" si="146"/>
        <v/>
      </c>
      <c r="H4692" s="203"/>
      <c r="I4692" s="97"/>
      <c r="J4692" s="3" t="b">
        <f t="shared" si="147"/>
        <v>0</v>
      </c>
      <c r="K4692" s="1" t="b">
        <f>IF(AND(B4692&lt;&gt;"",COUNTIF(Buildings!B:B,B4692)=0),TRUE,FALSE)</f>
        <v>0</v>
      </c>
    </row>
    <row r="4693" spans="1:11" s="3" customFormat="1" ht="16.5" customHeight="1">
      <c r="A4693" s="96"/>
      <c r="B4693" s="199"/>
      <c r="C4693" s="200"/>
      <c r="D4693" s="200"/>
      <c r="E4693" s="200"/>
      <c r="F4693" s="201"/>
      <c r="G4693" s="197" t="str">
        <f t="shared" si="146"/>
        <v/>
      </c>
      <c r="H4693" s="203"/>
      <c r="I4693" s="97"/>
      <c r="J4693" s="3" t="b">
        <f t="shared" si="147"/>
        <v>0</v>
      </c>
      <c r="K4693" s="1" t="b">
        <f>IF(AND(B4693&lt;&gt;"",COUNTIF(Buildings!B:B,B4693)=0),TRUE,FALSE)</f>
        <v>0</v>
      </c>
    </row>
    <row r="4694" spans="1:11" s="3" customFormat="1" ht="16.5" customHeight="1">
      <c r="A4694" s="96"/>
      <c r="B4694" s="194"/>
      <c r="C4694" s="195"/>
      <c r="D4694" s="195"/>
      <c r="E4694" s="195"/>
      <c r="F4694" s="196"/>
      <c r="G4694" s="197" t="str">
        <f t="shared" si="146"/>
        <v/>
      </c>
      <c r="H4694" s="203"/>
      <c r="I4694" s="97"/>
      <c r="J4694" s="3" t="b">
        <f t="shared" si="147"/>
        <v>0</v>
      </c>
      <c r="K4694" s="1" t="b">
        <f>IF(AND(B4694&lt;&gt;"",COUNTIF(Buildings!B:B,B4694)=0),TRUE,FALSE)</f>
        <v>0</v>
      </c>
    </row>
    <row r="4695" spans="1:11" s="3" customFormat="1" ht="16.5" customHeight="1">
      <c r="A4695" s="96"/>
      <c r="B4695" s="199"/>
      <c r="C4695" s="200"/>
      <c r="D4695" s="200"/>
      <c r="E4695" s="200"/>
      <c r="F4695" s="201"/>
      <c r="G4695" s="197" t="str">
        <f t="shared" si="146"/>
        <v/>
      </c>
      <c r="H4695" s="203"/>
      <c r="I4695" s="97"/>
      <c r="J4695" s="3" t="b">
        <f t="shared" si="147"/>
        <v>0</v>
      </c>
      <c r="K4695" s="1" t="b">
        <f>IF(AND(B4695&lt;&gt;"",COUNTIF(Buildings!B:B,B4695)=0),TRUE,FALSE)</f>
        <v>0</v>
      </c>
    </row>
    <row r="4696" spans="1:11" s="3" customFormat="1" ht="16.5" customHeight="1">
      <c r="A4696" s="96"/>
      <c r="B4696" s="194"/>
      <c r="C4696" s="195"/>
      <c r="D4696" s="195"/>
      <c r="E4696" s="195"/>
      <c r="F4696" s="196"/>
      <c r="G4696" s="197" t="str">
        <f t="shared" si="146"/>
        <v/>
      </c>
      <c r="H4696" s="203"/>
      <c r="I4696" s="97"/>
      <c r="J4696" s="3" t="b">
        <f t="shared" si="147"/>
        <v>0</v>
      </c>
      <c r="K4696" s="1" t="b">
        <f>IF(AND(B4696&lt;&gt;"",COUNTIF(Buildings!B:B,B4696)=0),TRUE,FALSE)</f>
        <v>0</v>
      </c>
    </row>
    <row r="4697" spans="1:11" s="3" customFormat="1" ht="16.5" customHeight="1">
      <c r="A4697" s="96"/>
      <c r="B4697" s="199"/>
      <c r="C4697" s="200"/>
      <c r="D4697" s="200"/>
      <c r="E4697" s="200"/>
      <c r="F4697" s="201"/>
      <c r="G4697" s="197" t="str">
        <f t="shared" si="146"/>
        <v/>
      </c>
      <c r="H4697" s="203"/>
      <c r="I4697" s="97"/>
      <c r="J4697" s="3" t="b">
        <f t="shared" si="147"/>
        <v>0</v>
      </c>
      <c r="K4697" s="1" t="b">
        <f>IF(AND(B4697&lt;&gt;"",COUNTIF(Buildings!B:B,B4697)=0),TRUE,FALSE)</f>
        <v>0</v>
      </c>
    </row>
    <row r="4698" spans="1:11" s="3" customFormat="1" ht="16.5" customHeight="1">
      <c r="A4698" s="96"/>
      <c r="B4698" s="194"/>
      <c r="C4698" s="195"/>
      <c r="D4698" s="195"/>
      <c r="E4698" s="195"/>
      <c r="F4698" s="196"/>
      <c r="G4698" s="197" t="str">
        <f t="shared" si="146"/>
        <v/>
      </c>
      <c r="H4698" s="203"/>
      <c r="I4698" s="97"/>
      <c r="J4698" s="3" t="b">
        <f t="shared" si="147"/>
        <v>0</v>
      </c>
      <c r="K4698" s="1" t="b">
        <f>IF(AND(B4698&lt;&gt;"",COUNTIF(Buildings!B:B,B4698)=0),TRUE,FALSE)</f>
        <v>0</v>
      </c>
    </row>
    <row r="4699" spans="1:11" s="3" customFormat="1" ht="16.5" customHeight="1">
      <c r="A4699" s="96"/>
      <c r="B4699" s="199"/>
      <c r="C4699" s="200"/>
      <c r="D4699" s="200"/>
      <c r="E4699" s="200"/>
      <c r="F4699" s="201"/>
      <c r="G4699" s="197" t="str">
        <f t="shared" si="146"/>
        <v/>
      </c>
      <c r="H4699" s="203"/>
      <c r="I4699" s="97"/>
      <c r="J4699" s="3" t="b">
        <f t="shared" si="147"/>
        <v>0</v>
      </c>
      <c r="K4699" s="1" t="b">
        <f>IF(AND(B4699&lt;&gt;"",COUNTIF(Buildings!B:B,B4699)=0),TRUE,FALSE)</f>
        <v>0</v>
      </c>
    </row>
    <row r="4700" spans="1:11" s="3" customFormat="1" ht="16.5" customHeight="1">
      <c r="A4700" s="96"/>
      <c r="B4700" s="194"/>
      <c r="C4700" s="195"/>
      <c r="D4700" s="195"/>
      <c r="E4700" s="195"/>
      <c r="F4700" s="196"/>
      <c r="G4700" s="197" t="str">
        <f t="shared" si="146"/>
        <v/>
      </c>
      <c r="H4700" s="203"/>
      <c r="I4700" s="97"/>
      <c r="J4700" s="3" t="b">
        <f t="shared" si="147"/>
        <v>0</v>
      </c>
      <c r="K4700" s="1" t="b">
        <f>IF(AND(B4700&lt;&gt;"",COUNTIF(Buildings!B:B,B4700)=0),TRUE,FALSE)</f>
        <v>0</v>
      </c>
    </row>
    <row r="4701" spans="1:11" s="3" customFormat="1" ht="16.5" customHeight="1">
      <c r="A4701" s="96"/>
      <c r="B4701" s="199"/>
      <c r="C4701" s="200"/>
      <c r="D4701" s="200"/>
      <c r="E4701" s="200"/>
      <c r="F4701" s="201"/>
      <c r="G4701" s="197" t="str">
        <f t="shared" si="146"/>
        <v/>
      </c>
      <c r="H4701" s="203"/>
      <c r="I4701" s="97"/>
      <c r="J4701" s="3" t="b">
        <f t="shared" si="147"/>
        <v>0</v>
      </c>
      <c r="K4701" s="1" t="b">
        <f>IF(AND(B4701&lt;&gt;"",COUNTIF(Buildings!B:B,B4701)=0),TRUE,FALSE)</f>
        <v>0</v>
      </c>
    </row>
    <row r="4702" spans="1:11" s="3" customFormat="1" ht="16.5" customHeight="1">
      <c r="A4702" s="96"/>
      <c r="B4702" s="194"/>
      <c r="C4702" s="195"/>
      <c r="D4702" s="195"/>
      <c r="E4702" s="195"/>
      <c r="F4702" s="196"/>
      <c r="G4702" s="197" t="str">
        <f t="shared" si="146"/>
        <v/>
      </c>
      <c r="H4702" s="203"/>
      <c r="I4702" s="97"/>
      <c r="J4702" s="3" t="b">
        <f t="shared" si="147"/>
        <v>0</v>
      </c>
      <c r="K4702" s="1" t="b">
        <f>IF(AND(B4702&lt;&gt;"",COUNTIF(Buildings!B:B,B4702)=0),TRUE,FALSE)</f>
        <v>0</v>
      </c>
    </row>
    <row r="4703" spans="1:11" s="3" customFormat="1" ht="16.5" customHeight="1">
      <c r="A4703" s="96"/>
      <c r="B4703" s="199"/>
      <c r="C4703" s="200"/>
      <c r="D4703" s="200"/>
      <c r="E4703" s="200"/>
      <c r="F4703" s="201"/>
      <c r="G4703" s="197" t="str">
        <f t="shared" si="146"/>
        <v/>
      </c>
      <c r="H4703" s="203"/>
      <c r="I4703" s="97"/>
      <c r="J4703" s="3" t="b">
        <f t="shared" si="147"/>
        <v>0</v>
      </c>
      <c r="K4703" s="1" t="b">
        <f>IF(AND(B4703&lt;&gt;"",COUNTIF(Buildings!B:B,B4703)=0),TRUE,FALSE)</f>
        <v>0</v>
      </c>
    </row>
    <row r="4704" spans="1:11" s="3" customFormat="1" ht="16.5" customHeight="1">
      <c r="A4704" s="96"/>
      <c r="B4704" s="194"/>
      <c r="C4704" s="195"/>
      <c r="D4704" s="195"/>
      <c r="E4704" s="195"/>
      <c r="F4704" s="196"/>
      <c r="G4704" s="197" t="str">
        <f t="shared" si="146"/>
        <v/>
      </c>
      <c r="H4704" s="203"/>
      <c r="I4704" s="97"/>
      <c r="J4704" s="3" t="b">
        <f t="shared" si="147"/>
        <v>0</v>
      </c>
      <c r="K4704" s="1" t="b">
        <f>IF(AND(B4704&lt;&gt;"",COUNTIF(Buildings!B:B,B4704)=0),TRUE,FALSE)</f>
        <v>0</v>
      </c>
    </row>
    <row r="4705" spans="1:11" s="3" customFormat="1" ht="16.5" customHeight="1">
      <c r="A4705" s="96"/>
      <c r="B4705" s="199"/>
      <c r="C4705" s="200"/>
      <c r="D4705" s="200"/>
      <c r="E4705" s="200"/>
      <c r="F4705" s="201"/>
      <c r="G4705" s="197" t="str">
        <f t="shared" si="146"/>
        <v/>
      </c>
      <c r="H4705" s="203"/>
      <c r="I4705" s="97"/>
      <c r="J4705" s="3" t="b">
        <f t="shared" si="147"/>
        <v>0</v>
      </c>
      <c r="K4705" s="1" t="b">
        <f>IF(AND(B4705&lt;&gt;"",COUNTIF(Buildings!B:B,B4705)=0),TRUE,FALSE)</f>
        <v>0</v>
      </c>
    </row>
    <row r="4706" spans="1:11" s="3" customFormat="1" ht="16.5" customHeight="1">
      <c r="A4706" s="96"/>
      <c r="B4706" s="194"/>
      <c r="C4706" s="195"/>
      <c r="D4706" s="195"/>
      <c r="E4706" s="195"/>
      <c r="F4706" s="196"/>
      <c r="G4706" s="197" t="str">
        <f t="shared" si="146"/>
        <v/>
      </c>
      <c r="H4706" s="203"/>
      <c r="I4706" s="97"/>
      <c r="J4706" s="3" t="b">
        <f t="shared" si="147"/>
        <v>0</v>
      </c>
      <c r="K4706" s="1" t="b">
        <f>IF(AND(B4706&lt;&gt;"",COUNTIF(Buildings!B:B,B4706)=0),TRUE,FALSE)</f>
        <v>0</v>
      </c>
    </row>
    <row r="4707" spans="1:11" s="3" customFormat="1" ht="16.5" customHeight="1">
      <c r="A4707" s="96"/>
      <c r="B4707" s="199"/>
      <c r="C4707" s="200"/>
      <c r="D4707" s="200"/>
      <c r="E4707" s="200"/>
      <c r="F4707" s="201"/>
      <c r="G4707" s="197" t="str">
        <f t="shared" si="146"/>
        <v/>
      </c>
      <c r="H4707" s="203"/>
      <c r="I4707" s="97"/>
      <c r="J4707" s="3" t="b">
        <f t="shared" si="147"/>
        <v>0</v>
      </c>
      <c r="K4707" s="1" t="b">
        <f>IF(AND(B4707&lt;&gt;"",COUNTIF(Buildings!B:B,B4707)=0),TRUE,FALSE)</f>
        <v>0</v>
      </c>
    </row>
    <row r="4708" spans="1:11" s="3" customFormat="1" ht="16.5" customHeight="1">
      <c r="A4708" s="96"/>
      <c r="B4708" s="194"/>
      <c r="C4708" s="195"/>
      <c r="D4708" s="195"/>
      <c r="E4708" s="195"/>
      <c r="F4708" s="196"/>
      <c r="G4708" s="197" t="str">
        <f t="shared" si="146"/>
        <v/>
      </c>
      <c r="H4708" s="203"/>
      <c r="I4708" s="97"/>
      <c r="J4708" s="3" t="b">
        <f t="shared" si="147"/>
        <v>0</v>
      </c>
      <c r="K4708" s="1" t="b">
        <f>IF(AND(B4708&lt;&gt;"",COUNTIF(Buildings!B:B,B4708)=0),TRUE,FALSE)</f>
        <v>0</v>
      </c>
    </row>
    <row r="4709" spans="1:11" s="3" customFormat="1" ht="16.5" customHeight="1">
      <c r="A4709" s="96"/>
      <c r="B4709" s="199"/>
      <c r="C4709" s="200"/>
      <c r="D4709" s="200"/>
      <c r="E4709" s="200"/>
      <c r="F4709" s="201"/>
      <c r="G4709" s="197" t="str">
        <f t="shared" si="146"/>
        <v/>
      </c>
      <c r="H4709" s="203"/>
      <c r="I4709" s="97"/>
      <c r="J4709" s="3" t="b">
        <f t="shared" si="147"/>
        <v>0</v>
      </c>
      <c r="K4709" s="1" t="b">
        <f>IF(AND(B4709&lt;&gt;"",COUNTIF(Buildings!B:B,B4709)=0),TRUE,FALSE)</f>
        <v>0</v>
      </c>
    </row>
    <row r="4710" spans="1:11" s="3" customFormat="1" ht="16.5" customHeight="1">
      <c r="A4710" s="96"/>
      <c r="B4710" s="194"/>
      <c r="C4710" s="195"/>
      <c r="D4710" s="195"/>
      <c r="E4710" s="195"/>
      <c r="F4710" s="196"/>
      <c r="G4710" s="197" t="str">
        <f t="shared" si="146"/>
        <v/>
      </c>
      <c r="H4710" s="203"/>
      <c r="I4710" s="97"/>
      <c r="J4710" s="3" t="b">
        <f t="shared" si="147"/>
        <v>0</v>
      </c>
      <c r="K4710" s="1" t="b">
        <f>IF(AND(B4710&lt;&gt;"",COUNTIF(Buildings!B:B,B4710)=0),TRUE,FALSE)</f>
        <v>0</v>
      </c>
    </row>
    <row r="4711" spans="1:11" s="3" customFormat="1" ht="16.5" customHeight="1">
      <c r="A4711" s="96"/>
      <c r="B4711" s="199"/>
      <c r="C4711" s="200"/>
      <c r="D4711" s="200"/>
      <c r="E4711" s="200"/>
      <c r="F4711" s="201"/>
      <c r="G4711" s="197" t="str">
        <f t="shared" si="146"/>
        <v/>
      </c>
      <c r="H4711" s="203"/>
      <c r="I4711" s="97"/>
      <c r="J4711" s="3" t="b">
        <f t="shared" si="147"/>
        <v>0</v>
      </c>
      <c r="K4711" s="1" t="b">
        <f>IF(AND(B4711&lt;&gt;"",COUNTIF(Buildings!B:B,B4711)=0),TRUE,FALSE)</f>
        <v>0</v>
      </c>
    </row>
    <row r="4712" spans="1:11" s="3" customFormat="1" ht="16.5" customHeight="1">
      <c r="A4712" s="96"/>
      <c r="B4712" s="194"/>
      <c r="C4712" s="195"/>
      <c r="D4712" s="195"/>
      <c r="E4712" s="195"/>
      <c r="F4712" s="196"/>
      <c r="G4712" s="197" t="str">
        <f t="shared" si="146"/>
        <v/>
      </c>
      <c r="H4712" s="203"/>
      <c r="I4712" s="97"/>
      <c r="J4712" s="3" t="b">
        <f t="shared" si="147"/>
        <v>0</v>
      </c>
      <c r="K4712" s="1" t="b">
        <f>IF(AND(B4712&lt;&gt;"",COUNTIF(Buildings!B:B,B4712)=0),TRUE,FALSE)</f>
        <v>0</v>
      </c>
    </row>
    <row r="4713" spans="1:11" s="3" customFormat="1" ht="16.5" customHeight="1">
      <c r="A4713" s="96"/>
      <c r="B4713" s="199"/>
      <c r="C4713" s="200"/>
      <c r="D4713" s="200"/>
      <c r="E4713" s="200"/>
      <c r="F4713" s="201"/>
      <c r="G4713" s="197" t="str">
        <f t="shared" si="146"/>
        <v/>
      </c>
      <c r="H4713" s="203"/>
      <c r="I4713" s="97"/>
      <c r="J4713" s="3" t="b">
        <f t="shared" si="147"/>
        <v>0</v>
      </c>
      <c r="K4713" s="1" t="b">
        <f>IF(AND(B4713&lt;&gt;"",COUNTIF(Buildings!B:B,B4713)=0),TRUE,FALSE)</f>
        <v>0</v>
      </c>
    </row>
    <row r="4714" spans="1:11" s="3" customFormat="1" ht="16.5" customHeight="1">
      <c r="A4714" s="96"/>
      <c r="B4714" s="194"/>
      <c r="C4714" s="195"/>
      <c r="D4714" s="195"/>
      <c r="E4714" s="195"/>
      <c r="F4714" s="196"/>
      <c r="G4714" s="197" t="str">
        <f t="shared" si="146"/>
        <v/>
      </c>
      <c r="H4714" s="203"/>
      <c r="I4714" s="97"/>
      <c r="J4714" s="3" t="b">
        <f t="shared" si="147"/>
        <v>0</v>
      </c>
      <c r="K4714" s="1" t="b">
        <f>IF(AND(B4714&lt;&gt;"",COUNTIF(Buildings!B:B,B4714)=0),TRUE,FALSE)</f>
        <v>0</v>
      </c>
    </row>
    <row r="4715" spans="1:11" s="3" customFormat="1" ht="16.5" customHeight="1">
      <c r="A4715" s="96"/>
      <c r="B4715" s="199"/>
      <c r="C4715" s="200"/>
      <c r="D4715" s="200"/>
      <c r="E4715" s="200"/>
      <c r="F4715" s="201"/>
      <c r="G4715" s="197" t="str">
        <f t="shared" si="146"/>
        <v/>
      </c>
      <c r="H4715" s="203"/>
      <c r="I4715" s="97"/>
      <c r="J4715" s="3" t="b">
        <f t="shared" si="147"/>
        <v>0</v>
      </c>
      <c r="K4715" s="1" t="b">
        <f>IF(AND(B4715&lt;&gt;"",COUNTIF(Buildings!B:B,B4715)=0),TRUE,FALSE)</f>
        <v>0</v>
      </c>
    </row>
    <row r="4716" spans="1:11" s="3" customFormat="1" ht="16.5" customHeight="1">
      <c r="A4716" s="96"/>
      <c r="B4716" s="194"/>
      <c r="C4716" s="195"/>
      <c r="D4716" s="195"/>
      <c r="E4716" s="195"/>
      <c r="F4716" s="196"/>
      <c r="G4716" s="197" t="str">
        <f t="shared" si="146"/>
        <v/>
      </c>
      <c r="H4716" s="203"/>
      <c r="I4716" s="97"/>
      <c r="J4716" s="3" t="b">
        <f t="shared" si="147"/>
        <v>0</v>
      </c>
      <c r="K4716" s="1" t="b">
        <f>IF(AND(B4716&lt;&gt;"",COUNTIF(Buildings!B:B,B4716)=0),TRUE,FALSE)</f>
        <v>0</v>
      </c>
    </row>
    <row r="4717" spans="1:11" s="3" customFormat="1" ht="16.5" customHeight="1">
      <c r="A4717" s="96"/>
      <c r="B4717" s="199"/>
      <c r="C4717" s="200"/>
      <c r="D4717" s="200"/>
      <c r="E4717" s="200"/>
      <c r="F4717" s="201"/>
      <c r="G4717" s="197" t="str">
        <f t="shared" si="146"/>
        <v/>
      </c>
      <c r="H4717" s="203"/>
      <c r="I4717" s="97"/>
      <c r="J4717" s="3" t="b">
        <f t="shared" si="147"/>
        <v>0</v>
      </c>
      <c r="K4717" s="1" t="b">
        <f>IF(AND(B4717&lt;&gt;"",COUNTIF(Buildings!B:B,B4717)=0),TRUE,FALSE)</f>
        <v>0</v>
      </c>
    </row>
    <row r="4718" spans="1:11" s="3" customFormat="1" ht="16.5" customHeight="1">
      <c r="A4718" s="96"/>
      <c r="B4718" s="194"/>
      <c r="C4718" s="195"/>
      <c r="D4718" s="195"/>
      <c r="E4718" s="195"/>
      <c r="F4718" s="196"/>
      <c r="G4718" s="197" t="str">
        <f t="shared" si="146"/>
        <v/>
      </c>
      <c r="H4718" s="203"/>
      <c r="I4718" s="97"/>
      <c r="J4718" s="3" t="b">
        <f t="shared" si="147"/>
        <v>0</v>
      </c>
      <c r="K4718" s="1" t="b">
        <f>IF(AND(B4718&lt;&gt;"",COUNTIF(Buildings!B:B,B4718)=0),TRUE,FALSE)</f>
        <v>0</v>
      </c>
    </row>
    <row r="4719" spans="1:11" s="3" customFormat="1" ht="16.5" customHeight="1">
      <c r="A4719" s="96"/>
      <c r="B4719" s="199"/>
      <c r="C4719" s="200"/>
      <c r="D4719" s="200"/>
      <c r="E4719" s="200"/>
      <c r="F4719" s="201"/>
      <c r="G4719" s="197" t="str">
        <f t="shared" si="146"/>
        <v/>
      </c>
      <c r="H4719" s="203"/>
      <c r="I4719" s="97"/>
      <c r="J4719" s="3" t="b">
        <f t="shared" si="147"/>
        <v>0</v>
      </c>
      <c r="K4719" s="1" t="b">
        <f>IF(AND(B4719&lt;&gt;"",COUNTIF(Buildings!B:B,B4719)=0),TRUE,FALSE)</f>
        <v>0</v>
      </c>
    </row>
    <row r="4720" spans="1:11" s="3" customFormat="1" ht="16.5" customHeight="1">
      <c r="A4720" s="96"/>
      <c r="B4720" s="194"/>
      <c r="C4720" s="195"/>
      <c r="D4720" s="195"/>
      <c r="E4720" s="195"/>
      <c r="F4720" s="196"/>
      <c r="G4720" s="197" t="str">
        <f t="shared" si="146"/>
        <v/>
      </c>
      <c r="H4720" s="203"/>
      <c r="I4720" s="97"/>
      <c r="J4720" s="3" t="b">
        <f t="shared" si="147"/>
        <v>0</v>
      </c>
      <c r="K4720" s="1" t="b">
        <f>IF(AND(B4720&lt;&gt;"",COUNTIF(Buildings!B:B,B4720)=0),TRUE,FALSE)</f>
        <v>0</v>
      </c>
    </row>
    <row r="4721" spans="1:11" s="3" customFormat="1" ht="16.5" customHeight="1">
      <c r="A4721" s="96"/>
      <c r="B4721" s="199"/>
      <c r="C4721" s="200"/>
      <c r="D4721" s="200"/>
      <c r="E4721" s="200"/>
      <c r="F4721" s="201"/>
      <c r="G4721" s="197" t="str">
        <f t="shared" si="146"/>
        <v/>
      </c>
      <c r="H4721" s="203"/>
      <c r="I4721" s="97"/>
      <c r="J4721" s="3" t="b">
        <f t="shared" si="147"/>
        <v>0</v>
      </c>
      <c r="K4721" s="1" t="b">
        <f>IF(AND(B4721&lt;&gt;"",COUNTIF(Buildings!B:B,B4721)=0),TRUE,FALSE)</f>
        <v>0</v>
      </c>
    </row>
    <row r="4722" spans="1:11" s="3" customFormat="1" ht="16.5" customHeight="1">
      <c r="A4722" s="96"/>
      <c r="B4722" s="194"/>
      <c r="C4722" s="195"/>
      <c r="D4722" s="195"/>
      <c r="E4722" s="195"/>
      <c r="F4722" s="196"/>
      <c r="G4722" s="197" t="str">
        <f t="shared" si="146"/>
        <v/>
      </c>
      <c r="H4722" s="203"/>
      <c r="I4722" s="97"/>
      <c r="J4722" s="3" t="b">
        <f t="shared" si="147"/>
        <v>0</v>
      </c>
      <c r="K4722" s="1" t="b">
        <f>IF(AND(B4722&lt;&gt;"",COUNTIF(Buildings!B:B,B4722)=0),TRUE,FALSE)</f>
        <v>0</v>
      </c>
    </row>
    <row r="4723" spans="1:11" s="3" customFormat="1" ht="16.5" customHeight="1">
      <c r="A4723" s="96"/>
      <c r="B4723" s="199"/>
      <c r="C4723" s="200"/>
      <c r="D4723" s="200"/>
      <c r="E4723" s="200"/>
      <c r="F4723" s="201"/>
      <c r="G4723" s="197" t="str">
        <f t="shared" si="146"/>
        <v/>
      </c>
      <c r="H4723" s="203"/>
      <c r="I4723" s="97"/>
      <c r="J4723" s="3" t="b">
        <f t="shared" si="147"/>
        <v>0</v>
      </c>
      <c r="K4723" s="1" t="b">
        <f>IF(AND(B4723&lt;&gt;"",COUNTIF(Buildings!B:B,B4723)=0),TRUE,FALSE)</f>
        <v>0</v>
      </c>
    </row>
    <row r="4724" spans="1:11" s="3" customFormat="1" ht="16.5" customHeight="1">
      <c r="A4724" s="96"/>
      <c r="B4724" s="194"/>
      <c r="C4724" s="195"/>
      <c r="D4724" s="195"/>
      <c r="E4724" s="195"/>
      <c r="F4724" s="196"/>
      <c r="G4724" s="197" t="str">
        <f t="shared" si="146"/>
        <v/>
      </c>
      <c r="H4724" s="203"/>
      <c r="I4724" s="97"/>
      <c r="J4724" s="3" t="b">
        <f t="shared" si="147"/>
        <v>0</v>
      </c>
      <c r="K4724" s="1" t="b">
        <f>IF(AND(B4724&lt;&gt;"",COUNTIF(Buildings!B:B,B4724)=0),TRUE,FALSE)</f>
        <v>0</v>
      </c>
    </row>
    <row r="4725" spans="1:11" s="3" customFormat="1" ht="16.5" customHeight="1">
      <c r="A4725" s="96"/>
      <c r="B4725" s="199"/>
      <c r="C4725" s="200"/>
      <c r="D4725" s="200"/>
      <c r="E4725" s="200"/>
      <c r="F4725" s="201"/>
      <c r="G4725" s="197" t="str">
        <f t="shared" si="146"/>
        <v/>
      </c>
      <c r="H4725" s="203"/>
      <c r="I4725" s="97"/>
      <c r="J4725" s="3" t="b">
        <f t="shared" si="147"/>
        <v>0</v>
      </c>
      <c r="K4725" s="1" t="b">
        <f>IF(AND(B4725&lt;&gt;"",COUNTIF(Buildings!B:B,B4725)=0),TRUE,FALSE)</f>
        <v>0</v>
      </c>
    </row>
    <row r="4726" spans="1:11" s="3" customFormat="1" ht="16.5" customHeight="1">
      <c r="A4726" s="96"/>
      <c r="B4726" s="194"/>
      <c r="C4726" s="195"/>
      <c r="D4726" s="195"/>
      <c r="E4726" s="195"/>
      <c r="F4726" s="196"/>
      <c r="G4726" s="197" t="str">
        <f t="shared" si="146"/>
        <v/>
      </c>
      <c r="H4726" s="203"/>
      <c r="I4726" s="97"/>
      <c r="J4726" s="3" t="b">
        <f t="shared" si="147"/>
        <v>0</v>
      </c>
      <c r="K4726" s="1" t="b">
        <f>IF(AND(B4726&lt;&gt;"",COUNTIF(Buildings!B:B,B4726)=0),TRUE,FALSE)</f>
        <v>0</v>
      </c>
    </row>
    <row r="4727" spans="1:11" s="3" customFormat="1" ht="16.5" customHeight="1">
      <c r="A4727" s="96"/>
      <c r="B4727" s="199"/>
      <c r="C4727" s="200"/>
      <c r="D4727" s="200"/>
      <c r="E4727" s="200"/>
      <c r="F4727" s="201"/>
      <c r="G4727" s="197" t="str">
        <f t="shared" si="146"/>
        <v/>
      </c>
      <c r="H4727" s="203"/>
      <c r="I4727" s="97"/>
      <c r="J4727" s="3" t="b">
        <f t="shared" si="147"/>
        <v>0</v>
      </c>
      <c r="K4727" s="1" t="b">
        <f>IF(AND(B4727&lt;&gt;"",COUNTIF(Buildings!B:B,B4727)=0),TRUE,FALSE)</f>
        <v>0</v>
      </c>
    </row>
    <row r="4728" spans="1:11" s="3" customFormat="1" ht="16.5" customHeight="1">
      <c r="A4728" s="96"/>
      <c r="B4728" s="194"/>
      <c r="C4728" s="195"/>
      <c r="D4728" s="195"/>
      <c r="E4728" s="195"/>
      <c r="F4728" s="196"/>
      <c r="G4728" s="197" t="str">
        <f t="shared" si="146"/>
        <v/>
      </c>
      <c r="H4728" s="203"/>
      <c r="I4728" s="97"/>
      <c r="J4728" s="3" t="b">
        <f t="shared" si="147"/>
        <v>0</v>
      </c>
      <c r="K4728" s="1" t="b">
        <f>IF(AND(B4728&lt;&gt;"",COUNTIF(Buildings!B:B,B4728)=0),TRUE,FALSE)</f>
        <v>0</v>
      </c>
    </row>
    <row r="4729" spans="1:11" s="3" customFormat="1" ht="16.5" customHeight="1">
      <c r="A4729" s="96"/>
      <c r="B4729" s="199"/>
      <c r="C4729" s="200"/>
      <c r="D4729" s="200"/>
      <c r="E4729" s="200"/>
      <c r="F4729" s="201"/>
      <c r="G4729" s="197" t="str">
        <f t="shared" si="146"/>
        <v/>
      </c>
      <c r="H4729" s="203"/>
      <c r="I4729" s="97"/>
      <c r="J4729" s="3" t="b">
        <f t="shared" si="147"/>
        <v>0</v>
      </c>
      <c r="K4729" s="1" t="b">
        <f>IF(AND(B4729&lt;&gt;"",COUNTIF(Buildings!B:B,B4729)=0),TRUE,FALSE)</f>
        <v>0</v>
      </c>
    </row>
    <row r="4730" spans="1:11" s="3" customFormat="1" ht="16.5" customHeight="1">
      <c r="A4730" s="96"/>
      <c r="B4730" s="194"/>
      <c r="C4730" s="195"/>
      <c r="D4730" s="195"/>
      <c r="E4730" s="195"/>
      <c r="F4730" s="196"/>
      <c r="G4730" s="197" t="str">
        <f t="shared" si="146"/>
        <v/>
      </c>
      <c r="H4730" s="203"/>
      <c r="I4730" s="97"/>
      <c r="J4730" s="3" t="b">
        <f t="shared" si="147"/>
        <v>0</v>
      </c>
      <c r="K4730" s="1" t="b">
        <f>IF(AND(B4730&lt;&gt;"",COUNTIF(Buildings!B:B,B4730)=0),TRUE,FALSE)</f>
        <v>0</v>
      </c>
    </row>
    <row r="4731" spans="1:11" s="3" customFormat="1" ht="16.5" customHeight="1">
      <c r="A4731" s="96"/>
      <c r="B4731" s="199"/>
      <c r="C4731" s="200"/>
      <c r="D4731" s="200"/>
      <c r="E4731" s="200"/>
      <c r="F4731" s="201"/>
      <c r="G4731" s="197" t="str">
        <f t="shared" si="146"/>
        <v/>
      </c>
      <c r="H4731" s="203"/>
      <c r="I4731" s="97"/>
      <c r="J4731" s="3" t="b">
        <f t="shared" si="147"/>
        <v>0</v>
      </c>
      <c r="K4731" s="1" t="b">
        <f>IF(AND(B4731&lt;&gt;"",COUNTIF(Buildings!B:B,B4731)=0),TRUE,FALSE)</f>
        <v>0</v>
      </c>
    </row>
    <row r="4732" spans="1:11" s="3" customFormat="1" ht="16.5" customHeight="1">
      <c r="A4732" s="96"/>
      <c r="B4732" s="194"/>
      <c r="C4732" s="195"/>
      <c r="D4732" s="195"/>
      <c r="E4732" s="195"/>
      <c r="F4732" s="196"/>
      <c r="G4732" s="197" t="str">
        <f t="shared" si="146"/>
        <v/>
      </c>
      <c r="H4732" s="203"/>
      <c r="I4732" s="97"/>
      <c r="J4732" s="3" t="b">
        <f t="shared" si="147"/>
        <v>0</v>
      </c>
      <c r="K4732" s="1" t="b">
        <f>IF(AND(B4732&lt;&gt;"",COUNTIF(Buildings!B:B,B4732)=0),TRUE,FALSE)</f>
        <v>0</v>
      </c>
    </row>
    <row r="4733" spans="1:11" s="3" customFormat="1" ht="16.5" customHeight="1">
      <c r="A4733" s="96"/>
      <c r="B4733" s="199"/>
      <c r="C4733" s="200"/>
      <c r="D4733" s="200"/>
      <c r="E4733" s="200"/>
      <c r="F4733" s="201"/>
      <c r="G4733" s="197" t="str">
        <f t="shared" si="146"/>
        <v/>
      </c>
      <c r="H4733" s="203"/>
      <c r="I4733" s="97"/>
      <c r="J4733" s="3" t="b">
        <f t="shared" si="147"/>
        <v>0</v>
      </c>
      <c r="K4733" s="1" t="b">
        <f>IF(AND(B4733&lt;&gt;"",COUNTIF(Buildings!B:B,B4733)=0),TRUE,FALSE)</f>
        <v>0</v>
      </c>
    </row>
    <row r="4734" spans="1:11" s="3" customFormat="1" ht="16.5" customHeight="1">
      <c r="A4734" s="96"/>
      <c r="B4734" s="194"/>
      <c r="C4734" s="195"/>
      <c r="D4734" s="195"/>
      <c r="E4734" s="195"/>
      <c r="F4734" s="196"/>
      <c r="G4734" s="197" t="str">
        <f t="shared" si="146"/>
        <v/>
      </c>
      <c r="H4734" s="203"/>
      <c r="I4734" s="97"/>
      <c r="J4734" s="3" t="b">
        <f t="shared" si="147"/>
        <v>0</v>
      </c>
      <c r="K4734" s="1" t="b">
        <f>IF(AND(B4734&lt;&gt;"",COUNTIF(Buildings!B:B,B4734)=0),TRUE,FALSE)</f>
        <v>0</v>
      </c>
    </row>
    <row r="4735" spans="1:11" s="3" customFormat="1" ht="16.5" customHeight="1">
      <c r="A4735" s="96"/>
      <c r="B4735" s="199"/>
      <c r="C4735" s="200"/>
      <c r="D4735" s="200"/>
      <c r="E4735" s="200"/>
      <c r="F4735" s="201"/>
      <c r="G4735" s="197" t="str">
        <f t="shared" si="146"/>
        <v/>
      </c>
      <c r="H4735" s="203"/>
      <c r="I4735" s="97"/>
      <c r="J4735" s="3" t="b">
        <f t="shared" si="147"/>
        <v>0</v>
      </c>
      <c r="K4735" s="1" t="b">
        <f>IF(AND(B4735&lt;&gt;"",COUNTIF(Buildings!B:B,B4735)=0),TRUE,FALSE)</f>
        <v>0</v>
      </c>
    </row>
    <row r="4736" spans="1:11" s="3" customFormat="1" ht="16.5" customHeight="1">
      <c r="A4736" s="96"/>
      <c r="B4736" s="194"/>
      <c r="C4736" s="195"/>
      <c r="D4736" s="195"/>
      <c r="E4736" s="195"/>
      <c r="F4736" s="196"/>
      <c r="G4736" s="197" t="str">
        <f t="shared" si="146"/>
        <v/>
      </c>
      <c r="H4736" s="203"/>
      <c r="I4736" s="97"/>
      <c r="J4736" s="3" t="b">
        <f t="shared" si="147"/>
        <v>0</v>
      </c>
      <c r="K4736" s="1" t="b">
        <f>IF(AND(B4736&lt;&gt;"",COUNTIF(Buildings!B:B,B4736)=0),TRUE,FALSE)</f>
        <v>0</v>
      </c>
    </row>
    <row r="4737" spans="1:11" s="3" customFormat="1" ht="16.5" customHeight="1">
      <c r="A4737" s="96"/>
      <c r="B4737" s="199"/>
      <c r="C4737" s="200"/>
      <c r="D4737" s="200"/>
      <c r="E4737" s="200"/>
      <c r="F4737" s="201"/>
      <c r="G4737" s="197" t="str">
        <f t="shared" si="146"/>
        <v/>
      </c>
      <c r="H4737" s="203"/>
      <c r="I4737" s="97"/>
      <c r="J4737" s="3" t="b">
        <f t="shared" si="147"/>
        <v>0</v>
      </c>
      <c r="K4737" s="1" t="b">
        <f>IF(AND(B4737&lt;&gt;"",COUNTIF(Buildings!B:B,B4737)=0),TRUE,FALSE)</f>
        <v>0</v>
      </c>
    </row>
    <row r="4738" spans="1:11" s="3" customFormat="1" ht="16.5" customHeight="1">
      <c r="A4738" s="96"/>
      <c r="B4738" s="194"/>
      <c r="C4738" s="195"/>
      <c r="D4738" s="195"/>
      <c r="E4738" s="195"/>
      <c r="F4738" s="196"/>
      <c r="G4738" s="197" t="str">
        <f t="shared" si="146"/>
        <v/>
      </c>
      <c r="H4738" s="203"/>
      <c r="I4738" s="97"/>
      <c r="J4738" s="3" t="b">
        <f t="shared" si="147"/>
        <v>0</v>
      </c>
      <c r="K4738" s="1" t="b">
        <f>IF(AND(B4738&lt;&gt;"",COUNTIF(Buildings!B:B,B4738)=0),TRUE,FALSE)</f>
        <v>0</v>
      </c>
    </row>
    <row r="4739" spans="1:11" s="3" customFormat="1" ht="16.5" customHeight="1">
      <c r="A4739" s="96"/>
      <c r="B4739" s="199"/>
      <c r="C4739" s="200"/>
      <c r="D4739" s="200"/>
      <c r="E4739" s="200"/>
      <c r="F4739" s="201"/>
      <c r="G4739" s="197" t="str">
        <f t="shared" si="146"/>
        <v/>
      </c>
      <c r="H4739" s="203"/>
      <c r="I4739" s="97"/>
      <c r="J4739" s="3" t="b">
        <f t="shared" si="147"/>
        <v>0</v>
      </c>
      <c r="K4739" s="1" t="b">
        <f>IF(AND(B4739&lt;&gt;"",COUNTIF(Buildings!B:B,B4739)=0),TRUE,FALSE)</f>
        <v>0</v>
      </c>
    </row>
    <row r="4740" spans="1:11" s="3" customFormat="1" ht="16.5" customHeight="1">
      <c r="A4740" s="96"/>
      <c r="B4740" s="194"/>
      <c r="C4740" s="195"/>
      <c r="D4740" s="195"/>
      <c r="E4740" s="195"/>
      <c r="F4740" s="196"/>
      <c r="G4740" s="197" t="str">
        <f t="shared" ref="G4740:G4803" si="148">IF(F4740="","",F4740)</f>
        <v/>
      </c>
      <c r="H4740" s="203"/>
      <c r="I4740" s="97"/>
      <c r="J4740" s="3" t="b">
        <f t="shared" ref="J4740:J4803" si="149">IF(F4740=G4740,FALSE,TRUE)</f>
        <v>0</v>
      </c>
      <c r="K4740" s="1" t="b">
        <f>IF(AND(B4740&lt;&gt;"",COUNTIF(Buildings!B:B,B4740)=0),TRUE,FALSE)</f>
        <v>0</v>
      </c>
    </row>
    <row r="4741" spans="1:11" s="3" customFormat="1" ht="16.5" customHeight="1">
      <c r="A4741" s="96"/>
      <c r="B4741" s="199"/>
      <c r="C4741" s="200"/>
      <c r="D4741" s="200"/>
      <c r="E4741" s="200"/>
      <c r="F4741" s="201"/>
      <c r="G4741" s="197" t="str">
        <f t="shared" si="148"/>
        <v/>
      </c>
      <c r="H4741" s="203"/>
      <c r="I4741" s="97"/>
      <c r="J4741" s="3" t="b">
        <f t="shared" si="149"/>
        <v>0</v>
      </c>
      <c r="K4741" s="1" t="b">
        <f>IF(AND(B4741&lt;&gt;"",COUNTIF(Buildings!B:B,B4741)=0),TRUE,FALSE)</f>
        <v>0</v>
      </c>
    </row>
    <row r="4742" spans="1:11" s="3" customFormat="1" ht="16.5" customHeight="1">
      <c r="A4742" s="96"/>
      <c r="B4742" s="194"/>
      <c r="C4742" s="195"/>
      <c r="D4742" s="195"/>
      <c r="E4742" s="195"/>
      <c r="F4742" s="196"/>
      <c r="G4742" s="197" t="str">
        <f t="shared" si="148"/>
        <v/>
      </c>
      <c r="H4742" s="203"/>
      <c r="I4742" s="97"/>
      <c r="J4742" s="3" t="b">
        <f t="shared" si="149"/>
        <v>0</v>
      </c>
      <c r="K4742" s="1" t="b">
        <f>IF(AND(B4742&lt;&gt;"",COUNTIF(Buildings!B:B,B4742)=0),TRUE,FALSE)</f>
        <v>0</v>
      </c>
    </row>
    <row r="4743" spans="1:11" s="3" customFormat="1" ht="16.5" customHeight="1">
      <c r="A4743" s="96"/>
      <c r="B4743" s="199"/>
      <c r="C4743" s="200"/>
      <c r="D4743" s="200"/>
      <c r="E4743" s="200"/>
      <c r="F4743" s="201"/>
      <c r="G4743" s="197" t="str">
        <f t="shared" si="148"/>
        <v/>
      </c>
      <c r="H4743" s="203"/>
      <c r="I4743" s="97"/>
      <c r="J4743" s="3" t="b">
        <f t="shared" si="149"/>
        <v>0</v>
      </c>
      <c r="K4743" s="1" t="b">
        <f>IF(AND(B4743&lt;&gt;"",COUNTIF(Buildings!B:B,B4743)=0),TRUE,FALSE)</f>
        <v>0</v>
      </c>
    </row>
    <row r="4744" spans="1:11" s="3" customFormat="1" ht="16.5" customHeight="1">
      <c r="A4744" s="96"/>
      <c r="B4744" s="194"/>
      <c r="C4744" s="195"/>
      <c r="D4744" s="195"/>
      <c r="E4744" s="195"/>
      <c r="F4744" s="196"/>
      <c r="G4744" s="197" t="str">
        <f t="shared" si="148"/>
        <v/>
      </c>
      <c r="H4744" s="203"/>
      <c r="I4744" s="97"/>
      <c r="J4744" s="3" t="b">
        <f t="shared" si="149"/>
        <v>0</v>
      </c>
      <c r="K4744" s="1" t="b">
        <f>IF(AND(B4744&lt;&gt;"",COUNTIF(Buildings!B:B,B4744)=0),TRUE,FALSE)</f>
        <v>0</v>
      </c>
    </row>
    <row r="4745" spans="1:11" s="3" customFormat="1" ht="16.5" customHeight="1">
      <c r="A4745" s="96"/>
      <c r="B4745" s="199"/>
      <c r="C4745" s="200"/>
      <c r="D4745" s="200"/>
      <c r="E4745" s="200"/>
      <c r="F4745" s="201"/>
      <c r="G4745" s="197" t="str">
        <f t="shared" si="148"/>
        <v/>
      </c>
      <c r="H4745" s="203"/>
      <c r="I4745" s="97"/>
      <c r="J4745" s="3" t="b">
        <f t="shared" si="149"/>
        <v>0</v>
      </c>
      <c r="K4745" s="1" t="b">
        <f>IF(AND(B4745&lt;&gt;"",COUNTIF(Buildings!B:B,B4745)=0),TRUE,FALSE)</f>
        <v>0</v>
      </c>
    </row>
    <row r="4746" spans="1:11" s="3" customFormat="1" ht="16.5" customHeight="1">
      <c r="A4746" s="96"/>
      <c r="B4746" s="194"/>
      <c r="C4746" s="195"/>
      <c r="D4746" s="195"/>
      <c r="E4746" s="195"/>
      <c r="F4746" s="196"/>
      <c r="G4746" s="197" t="str">
        <f t="shared" si="148"/>
        <v/>
      </c>
      <c r="H4746" s="203"/>
      <c r="I4746" s="97"/>
      <c r="J4746" s="3" t="b">
        <f t="shared" si="149"/>
        <v>0</v>
      </c>
      <c r="K4746" s="1" t="b">
        <f>IF(AND(B4746&lt;&gt;"",COUNTIF(Buildings!B:B,B4746)=0),TRUE,FALSE)</f>
        <v>0</v>
      </c>
    </row>
    <row r="4747" spans="1:11" s="3" customFormat="1" ht="16.5" customHeight="1">
      <c r="A4747" s="96"/>
      <c r="B4747" s="199"/>
      <c r="C4747" s="200"/>
      <c r="D4747" s="200"/>
      <c r="E4747" s="200"/>
      <c r="F4747" s="201"/>
      <c r="G4747" s="197" t="str">
        <f t="shared" si="148"/>
        <v/>
      </c>
      <c r="H4747" s="203"/>
      <c r="I4747" s="97"/>
      <c r="J4747" s="3" t="b">
        <f t="shared" si="149"/>
        <v>0</v>
      </c>
      <c r="K4747" s="1" t="b">
        <f>IF(AND(B4747&lt;&gt;"",COUNTIF(Buildings!B:B,B4747)=0),TRUE,FALSE)</f>
        <v>0</v>
      </c>
    </row>
    <row r="4748" spans="1:11" s="3" customFormat="1" ht="16.5" customHeight="1">
      <c r="A4748" s="96"/>
      <c r="B4748" s="194"/>
      <c r="C4748" s="195"/>
      <c r="D4748" s="195"/>
      <c r="E4748" s="195"/>
      <c r="F4748" s="196"/>
      <c r="G4748" s="197" t="str">
        <f t="shared" si="148"/>
        <v/>
      </c>
      <c r="H4748" s="203"/>
      <c r="I4748" s="97"/>
      <c r="J4748" s="3" t="b">
        <f t="shared" si="149"/>
        <v>0</v>
      </c>
      <c r="K4748" s="1" t="b">
        <f>IF(AND(B4748&lt;&gt;"",COUNTIF(Buildings!B:B,B4748)=0),TRUE,FALSE)</f>
        <v>0</v>
      </c>
    </row>
    <row r="4749" spans="1:11" s="3" customFormat="1" ht="16.5" customHeight="1">
      <c r="A4749" s="96"/>
      <c r="B4749" s="199"/>
      <c r="C4749" s="200"/>
      <c r="D4749" s="200"/>
      <c r="E4749" s="200"/>
      <c r="F4749" s="201"/>
      <c r="G4749" s="197" t="str">
        <f t="shared" si="148"/>
        <v/>
      </c>
      <c r="H4749" s="203"/>
      <c r="I4749" s="97"/>
      <c r="J4749" s="3" t="b">
        <f t="shared" si="149"/>
        <v>0</v>
      </c>
      <c r="K4749" s="1" t="b">
        <f>IF(AND(B4749&lt;&gt;"",COUNTIF(Buildings!B:B,B4749)=0),TRUE,FALSE)</f>
        <v>0</v>
      </c>
    </row>
    <row r="4750" spans="1:11" s="3" customFormat="1" ht="16.5" customHeight="1">
      <c r="A4750" s="96"/>
      <c r="B4750" s="194"/>
      <c r="C4750" s="195"/>
      <c r="D4750" s="195"/>
      <c r="E4750" s="195"/>
      <c r="F4750" s="196"/>
      <c r="G4750" s="197" t="str">
        <f t="shared" si="148"/>
        <v/>
      </c>
      <c r="H4750" s="203"/>
      <c r="I4750" s="97"/>
      <c r="J4750" s="3" t="b">
        <f t="shared" si="149"/>
        <v>0</v>
      </c>
      <c r="K4750" s="1" t="b">
        <f>IF(AND(B4750&lt;&gt;"",COUNTIF(Buildings!B:B,B4750)=0),TRUE,FALSE)</f>
        <v>0</v>
      </c>
    </row>
    <row r="4751" spans="1:11" s="3" customFormat="1" ht="16.5" customHeight="1">
      <c r="A4751" s="96"/>
      <c r="B4751" s="199"/>
      <c r="C4751" s="200"/>
      <c r="D4751" s="200"/>
      <c r="E4751" s="200"/>
      <c r="F4751" s="201"/>
      <c r="G4751" s="197" t="str">
        <f t="shared" si="148"/>
        <v/>
      </c>
      <c r="H4751" s="203"/>
      <c r="I4751" s="97"/>
      <c r="J4751" s="3" t="b">
        <f t="shared" si="149"/>
        <v>0</v>
      </c>
      <c r="K4751" s="1" t="b">
        <f>IF(AND(B4751&lt;&gt;"",COUNTIF(Buildings!B:B,B4751)=0),TRUE,FALSE)</f>
        <v>0</v>
      </c>
    </row>
    <row r="4752" spans="1:11" s="3" customFormat="1" ht="16.5" customHeight="1">
      <c r="A4752" s="96"/>
      <c r="B4752" s="194"/>
      <c r="C4752" s="195"/>
      <c r="D4752" s="195"/>
      <c r="E4752" s="195"/>
      <c r="F4752" s="196"/>
      <c r="G4752" s="197" t="str">
        <f t="shared" si="148"/>
        <v/>
      </c>
      <c r="H4752" s="203"/>
      <c r="I4752" s="97"/>
      <c r="J4752" s="3" t="b">
        <f t="shared" si="149"/>
        <v>0</v>
      </c>
      <c r="K4752" s="1" t="b">
        <f>IF(AND(B4752&lt;&gt;"",COUNTIF(Buildings!B:B,B4752)=0),TRUE,FALSE)</f>
        <v>0</v>
      </c>
    </row>
    <row r="4753" spans="1:11" s="3" customFormat="1" ht="16.5" customHeight="1">
      <c r="A4753" s="96"/>
      <c r="B4753" s="199"/>
      <c r="C4753" s="200"/>
      <c r="D4753" s="200"/>
      <c r="E4753" s="200"/>
      <c r="F4753" s="201"/>
      <c r="G4753" s="197" t="str">
        <f t="shared" si="148"/>
        <v/>
      </c>
      <c r="H4753" s="203"/>
      <c r="I4753" s="97"/>
      <c r="J4753" s="3" t="b">
        <f t="shared" si="149"/>
        <v>0</v>
      </c>
      <c r="K4753" s="1" t="b">
        <f>IF(AND(B4753&lt;&gt;"",COUNTIF(Buildings!B:B,B4753)=0),TRUE,FALSE)</f>
        <v>0</v>
      </c>
    </row>
    <row r="4754" spans="1:11" s="3" customFormat="1" ht="16.5" customHeight="1">
      <c r="A4754" s="96"/>
      <c r="B4754" s="194"/>
      <c r="C4754" s="195"/>
      <c r="D4754" s="195"/>
      <c r="E4754" s="195"/>
      <c r="F4754" s="196"/>
      <c r="G4754" s="197" t="str">
        <f t="shared" si="148"/>
        <v/>
      </c>
      <c r="H4754" s="203"/>
      <c r="I4754" s="97"/>
      <c r="J4754" s="3" t="b">
        <f t="shared" si="149"/>
        <v>0</v>
      </c>
      <c r="K4754" s="1" t="b">
        <f>IF(AND(B4754&lt;&gt;"",COUNTIF(Buildings!B:B,B4754)=0),TRUE,FALSE)</f>
        <v>0</v>
      </c>
    </row>
    <row r="4755" spans="1:11" s="3" customFormat="1" ht="16.5" customHeight="1">
      <c r="A4755" s="96"/>
      <c r="B4755" s="199"/>
      <c r="C4755" s="200"/>
      <c r="D4755" s="200"/>
      <c r="E4755" s="200"/>
      <c r="F4755" s="201"/>
      <c r="G4755" s="197" t="str">
        <f t="shared" si="148"/>
        <v/>
      </c>
      <c r="H4755" s="203"/>
      <c r="I4755" s="97"/>
      <c r="J4755" s="3" t="b">
        <f t="shared" si="149"/>
        <v>0</v>
      </c>
      <c r="K4755" s="1" t="b">
        <f>IF(AND(B4755&lt;&gt;"",COUNTIF(Buildings!B:B,B4755)=0),TRUE,FALSE)</f>
        <v>0</v>
      </c>
    </row>
    <row r="4756" spans="1:11" s="3" customFormat="1" ht="16.5" customHeight="1">
      <c r="A4756" s="96"/>
      <c r="B4756" s="194"/>
      <c r="C4756" s="195"/>
      <c r="D4756" s="195"/>
      <c r="E4756" s="195"/>
      <c r="F4756" s="196"/>
      <c r="G4756" s="197" t="str">
        <f t="shared" si="148"/>
        <v/>
      </c>
      <c r="H4756" s="203"/>
      <c r="I4756" s="97"/>
      <c r="J4756" s="3" t="b">
        <f t="shared" si="149"/>
        <v>0</v>
      </c>
      <c r="K4756" s="1" t="b">
        <f>IF(AND(B4756&lt;&gt;"",COUNTIF(Buildings!B:B,B4756)=0),TRUE,FALSE)</f>
        <v>0</v>
      </c>
    </row>
    <row r="4757" spans="1:11" s="3" customFormat="1" ht="16.5" customHeight="1">
      <c r="A4757" s="96"/>
      <c r="B4757" s="199"/>
      <c r="C4757" s="200"/>
      <c r="D4757" s="200"/>
      <c r="E4757" s="200"/>
      <c r="F4757" s="201"/>
      <c r="G4757" s="197" t="str">
        <f t="shared" si="148"/>
        <v/>
      </c>
      <c r="H4757" s="203"/>
      <c r="I4757" s="97"/>
      <c r="J4757" s="3" t="b">
        <f t="shared" si="149"/>
        <v>0</v>
      </c>
      <c r="K4757" s="1" t="b">
        <f>IF(AND(B4757&lt;&gt;"",COUNTIF(Buildings!B:B,B4757)=0),TRUE,FALSE)</f>
        <v>0</v>
      </c>
    </row>
    <row r="4758" spans="1:11" s="3" customFormat="1" ht="16.5" customHeight="1">
      <c r="A4758" s="96"/>
      <c r="B4758" s="194"/>
      <c r="C4758" s="195"/>
      <c r="D4758" s="195"/>
      <c r="E4758" s="195"/>
      <c r="F4758" s="196"/>
      <c r="G4758" s="197" t="str">
        <f t="shared" si="148"/>
        <v/>
      </c>
      <c r="H4758" s="203"/>
      <c r="I4758" s="97"/>
      <c r="J4758" s="3" t="b">
        <f t="shared" si="149"/>
        <v>0</v>
      </c>
      <c r="K4758" s="1" t="b">
        <f>IF(AND(B4758&lt;&gt;"",COUNTIF(Buildings!B:B,B4758)=0),TRUE,FALSE)</f>
        <v>0</v>
      </c>
    </row>
    <row r="4759" spans="1:11" s="3" customFormat="1" ht="16.5" customHeight="1">
      <c r="A4759" s="96"/>
      <c r="B4759" s="199"/>
      <c r="C4759" s="200"/>
      <c r="D4759" s="200"/>
      <c r="E4759" s="200"/>
      <c r="F4759" s="201"/>
      <c r="G4759" s="197" t="str">
        <f t="shared" si="148"/>
        <v/>
      </c>
      <c r="H4759" s="203"/>
      <c r="I4759" s="97"/>
      <c r="J4759" s="3" t="b">
        <f t="shared" si="149"/>
        <v>0</v>
      </c>
      <c r="K4759" s="1" t="b">
        <f>IF(AND(B4759&lt;&gt;"",COUNTIF(Buildings!B:B,B4759)=0),TRUE,FALSE)</f>
        <v>0</v>
      </c>
    </row>
    <row r="4760" spans="1:11" s="3" customFormat="1" ht="16.5" customHeight="1">
      <c r="A4760" s="96"/>
      <c r="B4760" s="194"/>
      <c r="C4760" s="195"/>
      <c r="D4760" s="195"/>
      <c r="E4760" s="195"/>
      <c r="F4760" s="196"/>
      <c r="G4760" s="197" t="str">
        <f t="shared" si="148"/>
        <v/>
      </c>
      <c r="H4760" s="203"/>
      <c r="I4760" s="97"/>
      <c r="J4760" s="3" t="b">
        <f t="shared" si="149"/>
        <v>0</v>
      </c>
      <c r="K4760" s="1" t="b">
        <f>IF(AND(B4760&lt;&gt;"",COUNTIF(Buildings!B:B,B4760)=0),TRUE,FALSE)</f>
        <v>0</v>
      </c>
    </row>
    <row r="4761" spans="1:11" s="3" customFormat="1" ht="16.5" customHeight="1">
      <c r="A4761" s="96"/>
      <c r="B4761" s="199"/>
      <c r="C4761" s="200"/>
      <c r="D4761" s="200"/>
      <c r="E4761" s="200"/>
      <c r="F4761" s="201"/>
      <c r="G4761" s="197" t="str">
        <f t="shared" si="148"/>
        <v/>
      </c>
      <c r="H4761" s="203"/>
      <c r="I4761" s="97"/>
      <c r="J4761" s="3" t="b">
        <f t="shared" si="149"/>
        <v>0</v>
      </c>
      <c r="K4761" s="1" t="b">
        <f>IF(AND(B4761&lt;&gt;"",COUNTIF(Buildings!B:B,B4761)=0),TRUE,FALSE)</f>
        <v>0</v>
      </c>
    </row>
    <row r="4762" spans="1:11" s="3" customFormat="1" ht="16.5" customHeight="1">
      <c r="A4762" s="96"/>
      <c r="B4762" s="194"/>
      <c r="C4762" s="195"/>
      <c r="D4762" s="195"/>
      <c r="E4762" s="195"/>
      <c r="F4762" s="196"/>
      <c r="G4762" s="197" t="str">
        <f t="shared" si="148"/>
        <v/>
      </c>
      <c r="H4762" s="203"/>
      <c r="I4762" s="97"/>
      <c r="J4762" s="3" t="b">
        <f t="shared" si="149"/>
        <v>0</v>
      </c>
      <c r="K4762" s="1" t="b">
        <f>IF(AND(B4762&lt;&gt;"",COUNTIF(Buildings!B:B,B4762)=0),TRUE,FALSE)</f>
        <v>0</v>
      </c>
    </row>
    <row r="4763" spans="1:11" s="3" customFormat="1" ht="16.5" customHeight="1">
      <c r="A4763" s="96"/>
      <c r="B4763" s="199"/>
      <c r="C4763" s="200"/>
      <c r="D4763" s="200"/>
      <c r="E4763" s="200"/>
      <c r="F4763" s="201"/>
      <c r="G4763" s="197" t="str">
        <f t="shared" si="148"/>
        <v/>
      </c>
      <c r="H4763" s="203"/>
      <c r="I4763" s="97"/>
      <c r="J4763" s="3" t="b">
        <f t="shared" si="149"/>
        <v>0</v>
      </c>
      <c r="K4763" s="1" t="b">
        <f>IF(AND(B4763&lt;&gt;"",COUNTIF(Buildings!B:B,B4763)=0),TRUE,FALSE)</f>
        <v>0</v>
      </c>
    </row>
    <row r="4764" spans="1:11" s="3" customFormat="1" ht="16.5" customHeight="1">
      <c r="A4764" s="96"/>
      <c r="B4764" s="194"/>
      <c r="C4764" s="195"/>
      <c r="D4764" s="195"/>
      <c r="E4764" s="195"/>
      <c r="F4764" s="196"/>
      <c r="G4764" s="197" t="str">
        <f t="shared" si="148"/>
        <v/>
      </c>
      <c r="H4764" s="203"/>
      <c r="I4764" s="97"/>
      <c r="J4764" s="3" t="b">
        <f t="shared" si="149"/>
        <v>0</v>
      </c>
      <c r="K4764" s="1" t="b">
        <f>IF(AND(B4764&lt;&gt;"",COUNTIF(Buildings!B:B,B4764)=0),TRUE,FALSE)</f>
        <v>0</v>
      </c>
    </row>
    <row r="4765" spans="1:11" s="3" customFormat="1" ht="16.5" customHeight="1">
      <c r="A4765" s="96"/>
      <c r="B4765" s="199"/>
      <c r="C4765" s="200"/>
      <c r="D4765" s="200"/>
      <c r="E4765" s="200"/>
      <c r="F4765" s="201"/>
      <c r="G4765" s="197" t="str">
        <f t="shared" si="148"/>
        <v/>
      </c>
      <c r="H4765" s="203"/>
      <c r="I4765" s="97"/>
      <c r="J4765" s="3" t="b">
        <f t="shared" si="149"/>
        <v>0</v>
      </c>
      <c r="K4765" s="1" t="b">
        <f>IF(AND(B4765&lt;&gt;"",COUNTIF(Buildings!B:B,B4765)=0),TRUE,FALSE)</f>
        <v>0</v>
      </c>
    </row>
    <row r="4766" spans="1:11" s="3" customFormat="1" ht="16.5" customHeight="1">
      <c r="A4766" s="96"/>
      <c r="B4766" s="194"/>
      <c r="C4766" s="195"/>
      <c r="D4766" s="195"/>
      <c r="E4766" s="195"/>
      <c r="F4766" s="196"/>
      <c r="G4766" s="197" t="str">
        <f t="shared" si="148"/>
        <v/>
      </c>
      <c r="H4766" s="203"/>
      <c r="I4766" s="97"/>
      <c r="J4766" s="3" t="b">
        <f t="shared" si="149"/>
        <v>0</v>
      </c>
      <c r="K4766" s="1" t="b">
        <f>IF(AND(B4766&lt;&gt;"",COUNTIF(Buildings!B:B,B4766)=0),TRUE,FALSE)</f>
        <v>0</v>
      </c>
    </row>
    <row r="4767" spans="1:11" s="3" customFormat="1" ht="16.5" customHeight="1">
      <c r="A4767" s="96"/>
      <c r="B4767" s="199"/>
      <c r="C4767" s="200"/>
      <c r="D4767" s="200"/>
      <c r="E4767" s="200"/>
      <c r="F4767" s="201"/>
      <c r="G4767" s="197" t="str">
        <f t="shared" si="148"/>
        <v/>
      </c>
      <c r="H4767" s="203"/>
      <c r="I4767" s="97"/>
      <c r="J4767" s="3" t="b">
        <f t="shared" si="149"/>
        <v>0</v>
      </c>
      <c r="K4767" s="1" t="b">
        <f>IF(AND(B4767&lt;&gt;"",COUNTIF(Buildings!B:B,B4767)=0),TRUE,FALSE)</f>
        <v>0</v>
      </c>
    </row>
    <row r="4768" spans="1:11" s="3" customFormat="1" ht="16.5" customHeight="1">
      <c r="A4768" s="96"/>
      <c r="B4768" s="194"/>
      <c r="C4768" s="195"/>
      <c r="D4768" s="195"/>
      <c r="E4768" s="195"/>
      <c r="F4768" s="196"/>
      <c r="G4768" s="197" t="str">
        <f t="shared" si="148"/>
        <v/>
      </c>
      <c r="H4768" s="203"/>
      <c r="I4768" s="97"/>
      <c r="J4768" s="3" t="b">
        <f t="shared" si="149"/>
        <v>0</v>
      </c>
      <c r="K4768" s="1" t="b">
        <f>IF(AND(B4768&lt;&gt;"",COUNTIF(Buildings!B:B,B4768)=0),TRUE,FALSE)</f>
        <v>0</v>
      </c>
    </row>
    <row r="4769" spans="1:11" s="3" customFormat="1" ht="16.5" customHeight="1">
      <c r="A4769" s="96"/>
      <c r="B4769" s="199"/>
      <c r="C4769" s="200"/>
      <c r="D4769" s="200"/>
      <c r="E4769" s="200"/>
      <c r="F4769" s="201"/>
      <c r="G4769" s="197" t="str">
        <f t="shared" si="148"/>
        <v/>
      </c>
      <c r="H4769" s="203"/>
      <c r="I4769" s="97"/>
      <c r="J4769" s="3" t="b">
        <f t="shared" si="149"/>
        <v>0</v>
      </c>
      <c r="K4769" s="1" t="b">
        <f>IF(AND(B4769&lt;&gt;"",COUNTIF(Buildings!B:B,B4769)=0),TRUE,FALSE)</f>
        <v>0</v>
      </c>
    </row>
    <row r="4770" spans="1:11" s="3" customFormat="1" ht="16.5" customHeight="1">
      <c r="A4770" s="96"/>
      <c r="B4770" s="194"/>
      <c r="C4770" s="195"/>
      <c r="D4770" s="195"/>
      <c r="E4770" s="195"/>
      <c r="F4770" s="196"/>
      <c r="G4770" s="197" t="str">
        <f t="shared" si="148"/>
        <v/>
      </c>
      <c r="H4770" s="203"/>
      <c r="I4770" s="97"/>
      <c r="J4770" s="3" t="b">
        <f t="shared" si="149"/>
        <v>0</v>
      </c>
      <c r="K4770" s="1" t="b">
        <f>IF(AND(B4770&lt;&gt;"",COUNTIF(Buildings!B:B,B4770)=0),TRUE,FALSE)</f>
        <v>0</v>
      </c>
    </row>
    <row r="4771" spans="1:11" s="3" customFormat="1" ht="16.5" customHeight="1">
      <c r="A4771" s="96"/>
      <c r="B4771" s="199"/>
      <c r="C4771" s="200"/>
      <c r="D4771" s="200"/>
      <c r="E4771" s="200"/>
      <c r="F4771" s="201"/>
      <c r="G4771" s="197" t="str">
        <f t="shared" si="148"/>
        <v/>
      </c>
      <c r="H4771" s="203"/>
      <c r="I4771" s="97"/>
      <c r="J4771" s="3" t="b">
        <f t="shared" si="149"/>
        <v>0</v>
      </c>
      <c r="K4771" s="1" t="b">
        <f>IF(AND(B4771&lt;&gt;"",COUNTIF(Buildings!B:B,B4771)=0),TRUE,FALSE)</f>
        <v>0</v>
      </c>
    </row>
    <row r="4772" spans="1:11" s="3" customFormat="1" ht="16.5" customHeight="1">
      <c r="A4772" s="96"/>
      <c r="B4772" s="194"/>
      <c r="C4772" s="195"/>
      <c r="D4772" s="195"/>
      <c r="E4772" s="195"/>
      <c r="F4772" s="196"/>
      <c r="G4772" s="197" t="str">
        <f t="shared" si="148"/>
        <v/>
      </c>
      <c r="H4772" s="203"/>
      <c r="I4772" s="97"/>
      <c r="J4772" s="3" t="b">
        <f t="shared" si="149"/>
        <v>0</v>
      </c>
      <c r="K4772" s="1" t="b">
        <f>IF(AND(B4772&lt;&gt;"",COUNTIF(Buildings!B:B,B4772)=0),TRUE,FALSE)</f>
        <v>0</v>
      </c>
    </row>
    <row r="4773" spans="1:11" s="3" customFormat="1" ht="16.5" customHeight="1">
      <c r="A4773" s="96"/>
      <c r="B4773" s="199"/>
      <c r="C4773" s="200"/>
      <c r="D4773" s="200"/>
      <c r="E4773" s="200"/>
      <c r="F4773" s="201"/>
      <c r="G4773" s="197" t="str">
        <f t="shared" si="148"/>
        <v/>
      </c>
      <c r="H4773" s="203"/>
      <c r="I4773" s="97"/>
      <c r="J4773" s="3" t="b">
        <f t="shared" si="149"/>
        <v>0</v>
      </c>
      <c r="K4773" s="1" t="b">
        <f>IF(AND(B4773&lt;&gt;"",COUNTIF(Buildings!B:B,B4773)=0),TRUE,FALSE)</f>
        <v>0</v>
      </c>
    </row>
    <row r="4774" spans="1:11" s="3" customFormat="1" ht="16.5" customHeight="1">
      <c r="A4774" s="96"/>
      <c r="B4774" s="194"/>
      <c r="C4774" s="195"/>
      <c r="D4774" s="195"/>
      <c r="E4774" s="195"/>
      <c r="F4774" s="196"/>
      <c r="G4774" s="197" t="str">
        <f t="shared" si="148"/>
        <v/>
      </c>
      <c r="H4774" s="203"/>
      <c r="I4774" s="97"/>
      <c r="J4774" s="3" t="b">
        <f t="shared" si="149"/>
        <v>0</v>
      </c>
      <c r="K4774" s="1" t="b">
        <f>IF(AND(B4774&lt;&gt;"",COUNTIF(Buildings!B:B,B4774)=0),TRUE,FALSE)</f>
        <v>0</v>
      </c>
    </row>
    <row r="4775" spans="1:11" s="3" customFormat="1" ht="16.5" customHeight="1">
      <c r="A4775" s="96"/>
      <c r="B4775" s="199"/>
      <c r="C4775" s="200"/>
      <c r="D4775" s="200"/>
      <c r="E4775" s="200"/>
      <c r="F4775" s="201"/>
      <c r="G4775" s="197" t="str">
        <f t="shared" si="148"/>
        <v/>
      </c>
      <c r="H4775" s="203"/>
      <c r="I4775" s="97"/>
      <c r="J4775" s="3" t="b">
        <f t="shared" si="149"/>
        <v>0</v>
      </c>
      <c r="K4775" s="1" t="b">
        <f>IF(AND(B4775&lt;&gt;"",COUNTIF(Buildings!B:B,B4775)=0),TRUE,FALSE)</f>
        <v>0</v>
      </c>
    </row>
    <row r="4776" spans="1:11" s="3" customFormat="1" ht="16.5" customHeight="1">
      <c r="A4776" s="96"/>
      <c r="B4776" s="194"/>
      <c r="C4776" s="195"/>
      <c r="D4776" s="195"/>
      <c r="E4776" s="195"/>
      <c r="F4776" s="196"/>
      <c r="G4776" s="197" t="str">
        <f t="shared" si="148"/>
        <v/>
      </c>
      <c r="H4776" s="203"/>
      <c r="I4776" s="97"/>
      <c r="J4776" s="3" t="b">
        <f t="shared" si="149"/>
        <v>0</v>
      </c>
      <c r="K4776" s="1" t="b">
        <f>IF(AND(B4776&lt;&gt;"",COUNTIF(Buildings!B:B,B4776)=0),TRUE,FALSE)</f>
        <v>0</v>
      </c>
    </row>
    <row r="4777" spans="1:11" s="3" customFormat="1" ht="16.5" customHeight="1">
      <c r="A4777" s="96"/>
      <c r="B4777" s="199"/>
      <c r="C4777" s="200"/>
      <c r="D4777" s="200"/>
      <c r="E4777" s="200"/>
      <c r="F4777" s="201"/>
      <c r="G4777" s="197" t="str">
        <f t="shared" si="148"/>
        <v/>
      </c>
      <c r="H4777" s="203"/>
      <c r="I4777" s="97"/>
      <c r="J4777" s="3" t="b">
        <f t="shared" si="149"/>
        <v>0</v>
      </c>
      <c r="K4777" s="1" t="b">
        <f>IF(AND(B4777&lt;&gt;"",COUNTIF(Buildings!B:B,B4777)=0),TRUE,FALSE)</f>
        <v>0</v>
      </c>
    </row>
    <row r="4778" spans="1:11" s="3" customFormat="1" ht="16.5" customHeight="1">
      <c r="A4778" s="96"/>
      <c r="B4778" s="194"/>
      <c r="C4778" s="195"/>
      <c r="D4778" s="195"/>
      <c r="E4778" s="195"/>
      <c r="F4778" s="196"/>
      <c r="G4778" s="197" t="str">
        <f t="shared" si="148"/>
        <v/>
      </c>
      <c r="H4778" s="203"/>
      <c r="I4778" s="97"/>
      <c r="J4778" s="3" t="b">
        <f t="shared" si="149"/>
        <v>0</v>
      </c>
      <c r="K4778" s="1" t="b">
        <f>IF(AND(B4778&lt;&gt;"",COUNTIF(Buildings!B:B,B4778)=0),TRUE,FALSE)</f>
        <v>0</v>
      </c>
    </row>
    <row r="4779" spans="1:11" s="3" customFormat="1" ht="16.5" customHeight="1">
      <c r="A4779" s="96"/>
      <c r="B4779" s="199"/>
      <c r="C4779" s="200"/>
      <c r="D4779" s="200"/>
      <c r="E4779" s="200"/>
      <c r="F4779" s="201"/>
      <c r="G4779" s="197" t="str">
        <f t="shared" si="148"/>
        <v/>
      </c>
      <c r="H4779" s="203"/>
      <c r="I4779" s="97"/>
      <c r="J4779" s="3" t="b">
        <f t="shared" si="149"/>
        <v>0</v>
      </c>
      <c r="K4779" s="1" t="b">
        <f>IF(AND(B4779&lt;&gt;"",COUNTIF(Buildings!B:B,B4779)=0),TRUE,FALSE)</f>
        <v>0</v>
      </c>
    </row>
    <row r="4780" spans="1:11" s="3" customFormat="1" ht="16.5" customHeight="1">
      <c r="A4780" s="96"/>
      <c r="B4780" s="194"/>
      <c r="C4780" s="195"/>
      <c r="D4780" s="195"/>
      <c r="E4780" s="195"/>
      <c r="F4780" s="196"/>
      <c r="G4780" s="197" t="str">
        <f t="shared" si="148"/>
        <v/>
      </c>
      <c r="H4780" s="203"/>
      <c r="I4780" s="97"/>
      <c r="J4780" s="3" t="b">
        <f t="shared" si="149"/>
        <v>0</v>
      </c>
      <c r="K4780" s="1" t="b">
        <f>IF(AND(B4780&lt;&gt;"",COUNTIF(Buildings!B:B,B4780)=0),TRUE,FALSE)</f>
        <v>0</v>
      </c>
    </row>
    <row r="4781" spans="1:11" s="3" customFormat="1" ht="16.5" customHeight="1">
      <c r="A4781" s="96"/>
      <c r="B4781" s="199"/>
      <c r="C4781" s="200"/>
      <c r="D4781" s="200"/>
      <c r="E4781" s="200"/>
      <c r="F4781" s="201"/>
      <c r="G4781" s="197" t="str">
        <f t="shared" si="148"/>
        <v/>
      </c>
      <c r="H4781" s="203"/>
      <c r="I4781" s="97"/>
      <c r="J4781" s="3" t="b">
        <f t="shared" si="149"/>
        <v>0</v>
      </c>
      <c r="K4781" s="1" t="b">
        <f>IF(AND(B4781&lt;&gt;"",COUNTIF(Buildings!B:B,B4781)=0),TRUE,FALSE)</f>
        <v>0</v>
      </c>
    </row>
    <row r="4782" spans="1:11" s="3" customFormat="1" ht="16.5" customHeight="1">
      <c r="A4782" s="96"/>
      <c r="B4782" s="194"/>
      <c r="C4782" s="195"/>
      <c r="D4782" s="195"/>
      <c r="E4782" s="195"/>
      <c r="F4782" s="196"/>
      <c r="G4782" s="197" t="str">
        <f t="shared" si="148"/>
        <v/>
      </c>
      <c r="H4782" s="203"/>
      <c r="I4782" s="97"/>
      <c r="J4782" s="3" t="b">
        <f t="shared" si="149"/>
        <v>0</v>
      </c>
      <c r="K4782" s="1" t="b">
        <f>IF(AND(B4782&lt;&gt;"",COUNTIF(Buildings!B:B,B4782)=0),TRUE,FALSE)</f>
        <v>0</v>
      </c>
    </row>
    <row r="4783" spans="1:11" s="3" customFormat="1" ht="16.5" customHeight="1">
      <c r="A4783" s="96"/>
      <c r="B4783" s="199"/>
      <c r="C4783" s="200"/>
      <c r="D4783" s="200"/>
      <c r="E4783" s="200"/>
      <c r="F4783" s="201"/>
      <c r="G4783" s="197" t="str">
        <f t="shared" si="148"/>
        <v/>
      </c>
      <c r="H4783" s="203"/>
      <c r="I4783" s="97"/>
      <c r="J4783" s="3" t="b">
        <f t="shared" si="149"/>
        <v>0</v>
      </c>
      <c r="K4783" s="1" t="b">
        <f>IF(AND(B4783&lt;&gt;"",COUNTIF(Buildings!B:B,B4783)=0),TRUE,FALSE)</f>
        <v>0</v>
      </c>
    </row>
    <row r="4784" spans="1:11" s="3" customFormat="1" ht="16.5" customHeight="1">
      <c r="A4784" s="96"/>
      <c r="B4784" s="194"/>
      <c r="C4784" s="195"/>
      <c r="D4784" s="195"/>
      <c r="E4784" s="195"/>
      <c r="F4784" s="196"/>
      <c r="G4784" s="197" t="str">
        <f t="shared" si="148"/>
        <v/>
      </c>
      <c r="H4784" s="203"/>
      <c r="I4784" s="97"/>
      <c r="J4784" s="3" t="b">
        <f t="shared" si="149"/>
        <v>0</v>
      </c>
      <c r="K4784" s="1" t="b">
        <f>IF(AND(B4784&lt;&gt;"",COUNTIF(Buildings!B:B,B4784)=0),TRUE,FALSE)</f>
        <v>0</v>
      </c>
    </row>
    <row r="4785" spans="1:11" s="3" customFormat="1" ht="16.5" customHeight="1">
      <c r="A4785" s="96"/>
      <c r="B4785" s="199"/>
      <c r="C4785" s="200"/>
      <c r="D4785" s="200"/>
      <c r="E4785" s="200"/>
      <c r="F4785" s="201"/>
      <c r="G4785" s="197" t="str">
        <f t="shared" si="148"/>
        <v/>
      </c>
      <c r="H4785" s="203"/>
      <c r="I4785" s="97"/>
      <c r="J4785" s="3" t="b">
        <f t="shared" si="149"/>
        <v>0</v>
      </c>
      <c r="K4785" s="1" t="b">
        <f>IF(AND(B4785&lt;&gt;"",COUNTIF(Buildings!B:B,B4785)=0),TRUE,FALSE)</f>
        <v>0</v>
      </c>
    </row>
    <row r="4786" spans="1:11" s="3" customFormat="1" ht="16.5" customHeight="1">
      <c r="A4786" s="96"/>
      <c r="B4786" s="194"/>
      <c r="C4786" s="195"/>
      <c r="D4786" s="195"/>
      <c r="E4786" s="195"/>
      <c r="F4786" s="196"/>
      <c r="G4786" s="197" t="str">
        <f t="shared" si="148"/>
        <v/>
      </c>
      <c r="H4786" s="203"/>
      <c r="I4786" s="97"/>
      <c r="J4786" s="3" t="b">
        <f t="shared" si="149"/>
        <v>0</v>
      </c>
      <c r="K4786" s="1" t="b">
        <f>IF(AND(B4786&lt;&gt;"",COUNTIF(Buildings!B:B,B4786)=0),TRUE,FALSE)</f>
        <v>0</v>
      </c>
    </row>
    <row r="4787" spans="1:11" s="3" customFormat="1" ht="16.5" customHeight="1">
      <c r="A4787" s="96"/>
      <c r="B4787" s="199"/>
      <c r="C4787" s="200"/>
      <c r="D4787" s="200"/>
      <c r="E4787" s="200"/>
      <c r="F4787" s="201"/>
      <c r="G4787" s="197" t="str">
        <f t="shared" si="148"/>
        <v/>
      </c>
      <c r="H4787" s="203"/>
      <c r="I4787" s="97"/>
      <c r="J4787" s="3" t="b">
        <f t="shared" si="149"/>
        <v>0</v>
      </c>
      <c r="K4787" s="1" t="b">
        <f>IF(AND(B4787&lt;&gt;"",COUNTIF(Buildings!B:B,B4787)=0),TRUE,FALSE)</f>
        <v>0</v>
      </c>
    </row>
    <row r="4788" spans="1:11" s="3" customFormat="1" ht="16.5" customHeight="1">
      <c r="A4788" s="96"/>
      <c r="B4788" s="194"/>
      <c r="C4788" s="195"/>
      <c r="D4788" s="195"/>
      <c r="E4788" s="195"/>
      <c r="F4788" s="196"/>
      <c r="G4788" s="197" t="str">
        <f t="shared" si="148"/>
        <v/>
      </c>
      <c r="H4788" s="203"/>
      <c r="I4788" s="97"/>
      <c r="J4788" s="3" t="b">
        <f t="shared" si="149"/>
        <v>0</v>
      </c>
      <c r="K4788" s="1" t="b">
        <f>IF(AND(B4788&lt;&gt;"",COUNTIF(Buildings!B:B,B4788)=0),TRUE,FALSE)</f>
        <v>0</v>
      </c>
    </row>
    <row r="4789" spans="1:11" s="3" customFormat="1" ht="16.5" customHeight="1">
      <c r="A4789" s="96"/>
      <c r="B4789" s="199"/>
      <c r="C4789" s="200"/>
      <c r="D4789" s="200"/>
      <c r="E4789" s="200"/>
      <c r="F4789" s="201"/>
      <c r="G4789" s="197" t="str">
        <f t="shared" si="148"/>
        <v/>
      </c>
      <c r="H4789" s="203"/>
      <c r="I4789" s="97"/>
      <c r="J4789" s="3" t="b">
        <f t="shared" si="149"/>
        <v>0</v>
      </c>
      <c r="K4789" s="1" t="b">
        <f>IF(AND(B4789&lt;&gt;"",COUNTIF(Buildings!B:B,B4789)=0),TRUE,FALSE)</f>
        <v>0</v>
      </c>
    </row>
    <row r="4790" spans="1:11" s="3" customFormat="1" ht="16.5" customHeight="1">
      <c r="A4790" s="96"/>
      <c r="B4790" s="194"/>
      <c r="C4790" s="195"/>
      <c r="D4790" s="195"/>
      <c r="E4790" s="195"/>
      <c r="F4790" s="196"/>
      <c r="G4790" s="197" t="str">
        <f t="shared" si="148"/>
        <v/>
      </c>
      <c r="H4790" s="203"/>
      <c r="I4790" s="97"/>
      <c r="J4790" s="3" t="b">
        <f t="shared" si="149"/>
        <v>0</v>
      </c>
      <c r="K4790" s="1" t="b">
        <f>IF(AND(B4790&lt;&gt;"",COUNTIF(Buildings!B:B,B4790)=0),TRUE,FALSE)</f>
        <v>0</v>
      </c>
    </row>
    <row r="4791" spans="1:11" s="3" customFormat="1" ht="16.5" customHeight="1">
      <c r="A4791" s="96"/>
      <c r="B4791" s="199"/>
      <c r="C4791" s="200"/>
      <c r="D4791" s="200"/>
      <c r="E4791" s="200"/>
      <c r="F4791" s="201"/>
      <c r="G4791" s="197" t="str">
        <f t="shared" si="148"/>
        <v/>
      </c>
      <c r="H4791" s="203"/>
      <c r="I4791" s="97"/>
      <c r="J4791" s="3" t="b">
        <f t="shared" si="149"/>
        <v>0</v>
      </c>
      <c r="K4791" s="1" t="b">
        <f>IF(AND(B4791&lt;&gt;"",COUNTIF(Buildings!B:B,B4791)=0),TRUE,FALSE)</f>
        <v>0</v>
      </c>
    </row>
    <row r="4792" spans="1:11" s="3" customFormat="1" ht="16.5" customHeight="1">
      <c r="A4792" s="96"/>
      <c r="B4792" s="194"/>
      <c r="C4792" s="195"/>
      <c r="D4792" s="195"/>
      <c r="E4792" s="195"/>
      <c r="F4792" s="196"/>
      <c r="G4792" s="197" t="str">
        <f t="shared" si="148"/>
        <v/>
      </c>
      <c r="H4792" s="203"/>
      <c r="I4792" s="97"/>
      <c r="J4792" s="3" t="b">
        <f t="shared" si="149"/>
        <v>0</v>
      </c>
      <c r="K4792" s="1" t="b">
        <f>IF(AND(B4792&lt;&gt;"",COUNTIF(Buildings!B:B,B4792)=0),TRUE,FALSE)</f>
        <v>0</v>
      </c>
    </row>
    <row r="4793" spans="1:11" s="3" customFormat="1" ht="16.5" customHeight="1">
      <c r="A4793" s="96"/>
      <c r="B4793" s="199"/>
      <c r="C4793" s="200"/>
      <c r="D4793" s="200"/>
      <c r="E4793" s="200"/>
      <c r="F4793" s="201"/>
      <c r="G4793" s="197" t="str">
        <f t="shared" si="148"/>
        <v/>
      </c>
      <c r="H4793" s="203"/>
      <c r="I4793" s="97"/>
      <c r="J4793" s="3" t="b">
        <f t="shared" si="149"/>
        <v>0</v>
      </c>
      <c r="K4793" s="1" t="b">
        <f>IF(AND(B4793&lt;&gt;"",COUNTIF(Buildings!B:B,B4793)=0),TRUE,FALSE)</f>
        <v>0</v>
      </c>
    </row>
    <row r="4794" spans="1:11" s="3" customFormat="1" ht="16.5" customHeight="1">
      <c r="A4794" s="96"/>
      <c r="B4794" s="194"/>
      <c r="C4794" s="195"/>
      <c r="D4794" s="195"/>
      <c r="E4794" s="195"/>
      <c r="F4794" s="196"/>
      <c r="G4794" s="197" t="str">
        <f t="shared" si="148"/>
        <v/>
      </c>
      <c r="H4794" s="203"/>
      <c r="I4794" s="97"/>
      <c r="J4794" s="3" t="b">
        <f t="shared" si="149"/>
        <v>0</v>
      </c>
      <c r="K4794" s="1" t="b">
        <f>IF(AND(B4794&lt;&gt;"",COUNTIF(Buildings!B:B,B4794)=0),TRUE,FALSE)</f>
        <v>0</v>
      </c>
    </row>
    <row r="4795" spans="1:11" s="3" customFormat="1" ht="16.5" customHeight="1">
      <c r="A4795" s="96"/>
      <c r="B4795" s="199"/>
      <c r="C4795" s="200"/>
      <c r="D4795" s="200"/>
      <c r="E4795" s="200"/>
      <c r="F4795" s="201"/>
      <c r="G4795" s="197" t="str">
        <f t="shared" si="148"/>
        <v/>
      </c>
      <c r="H4795" s="203"/>
      <c r="I4795" s="97"/>
      <c r="J4795" s="3" t="b">
        <f t="shared" si="149"/>
        <v>0</v>
      </c>
      <c r="K4795" s="1" t="b">
        <f>IF(AND(B4795&lt;&gt;"",COUNTIF(Buildings!B:B,B4795)=0),TRUE,FALSE)</f>
        <v>0</v>
      </c>
    </row>
    <row r="4796" spans="1:11" s="3" customFormat="1" ht="16.5" customHeight="1">
      <c r="A4796" s="96"/>
      <c r="B4796" s="194"/>
      <c r="C4796" s="195"/>
      <c r="D4796" s="195"/>
      <c r="E4796" s="195"/>
      <c r="F4796" s="196"/>
      <c r="G4796" s="197" t="str">
        <f t="shared" si="148"/>
        <v/>
      </c>
      <c r="H4796" s="203"/>
      <c r="I4796" s="97"/>
      <c r="J4796" s="3" t="b">
        <f t="shared" si="149"/>
        <v>0</v>
      </c>
      <c r="K4796" s="1" t="b">
        <f>IF(AND(B4796&lt;&gt;"",COUNTIF(Buildings!B:B,B4796)=0),TRUE,FALSE)</f>
        <v>0</v>
      </c>
    </row>
    <row r="4797" spans="1:11" s="3" customFormat="1" ht="16.5" customHeight="1">
      <c r="A4797" s="96"/>
      <c r="B4797" s="199"/>
      <c r="C4797" s="200"/>
      <c r="D4797" s="200"/>
      <c r="E4797" s="200"/>
      <c r="F4797" s="201"/>
      <c r="G4797" s="197" t="str">
        <f t="shared" si="148"/>
        <v/>
      </c>
      <c r="H4797" s="203"/>
      <c r="I4797" s="97"/>
      <c r="J4797" s="3" t="b">
        <f t="shared" si="149"/>
        <v>0</v>
      </c>
      <c r="K4797" s="1" t="b">
        <f>IF(AND(B4797&lt;&gt;"",COUNTIF(Buildings!B:B,B4797)=0),TRUE,FALSE)</f>
        <v>0</v>
      </c>
    </row>
    <row r="4798" spans="1:11" s="3" customFormat="1" ht="16.5" customHeight="1">
      <c r="A4798" s="96"/>
      <c r="B4798" s="194"/>
      <c r="C4798" s="195"/>
      <c r="D4798" s="195"/>
      <c r="E4798" s="195"/>
      <c r="F4798" s="196"/>
      <c r="G4798" s="197" t="str">
        <f t="shared" si="148"/>
        <v/>
      </c>
      <c r="H4798" s="203"/>
      <c r="I4798" s="97"/>
      <c r="J4798" s="3" t="b">
        <f t="shared" si="149"/>
        <v>0</v>
      </c>
      <c r="K4798" s="1" t="b">
        <f>IF(AND(B4798&lt;&gt;"",COUNTIF(Buildings!B:B,B4798)=0),TRUE,FALSE)</f>
        <v>0</v>
      </c>
    </row>
    <row r="4799" spans="1:11" s="3" customFormat="1" ht="16.5" customHeight="1">
      <c r="A4799" s="96"/>
      <c r="B4799" s="199"/>
      <c r="C4799" s="200"/>
      <c r="D4799" s="200"/>
      <c r="E4799" s="200"/>
      <c r="F4799" s="201"/>
      <c r="G4799" s="197" t="str">
        <f t="shared" si="148"/>
        <v/>
      </c>
      <c r="H4799" s="203"/>
      <c r="I4799" s="97"/>
      <c r="J4799" s="3" t="b">
        <f t="shared" si="149"/>
        <v>0</v>
      </c>
      <c r="K4799" s="1" t="b">
        <f>IF(AND(B4799&lt;&gt;"",COUNTIF(Buildings!B:B,B4799)=0),TRUE,FALSE)</f>
        <v>0</v>
      </c>
    </row>
    <row r="4800" spans="1:11" s="3" customFormat="1" ht="16.5" customHeight="1">
      <c r="A4800" s="96"/>
      <c r="B4800" s="194"/>
      <c r="C4800" s="195"/>
      <c r="D4800" s="195"/>
      <c r="E4800" s="195"/>
      <c r="F4800" s="196"/>
      <c r="G4800" s="197" t="str">
        <f t="shared" si="148"/>
        <v/>
      </c>
      <c r="H4800" s="203"/>
      <c r="I4800" s="97"/>
      <c r="J4800" s="3" t="b">
        <f t="shared" si="149"/>
        <v>0</v>
      </c>
      <c r="K4800" s="1" t="b">
        <f>IF(AND(B4800&lt;&gt;"",COUNTIF(Buildings!B:B,B4800)=0),TRUE,FALSE)</f>
        <v>0</v>
      </c>
    </row>
    <row r="4801" spans="1:11" s="3" customFormat="1" ht="16.5" customHeight="1">
      <c r="A4801" s="96"/>
      <c r="B4801" s="199"/>
      <c r="C4801" s="200"/>
      <c r="D4801" s="200"/>
      <c r="E4801" s="200"/>
      <c r="F4801" s="201"/>
      <c r="G4801" s="197" t="str">
        <f t="shared" si="148"/>
        <v/>
      </c>
      <c r="H4801" s="203"/>
      <c r="I4801" s="97"/>
      <c r="J4801" s="3" t="b">
        <f t="shared" si="149"/>
        <v>0</v>
      </c>
      <c r="K4801" s="1" t="b">
        <f>IF(AND(B4801&lt;&gt;"",COUNTIF(Buildings!B:B,B4801)=0),TRUE,FALSE)</f>
        <v>0</v>
      </c>
    </row>
    <row r="4802" spans="1:11" s="3" customFormat="1" ht="16.5" customHeight="1">
      <c r="A4802" s="96"/>
      <c r="B4802" s="194"/>
      <c r="C4802" s="195"/>
      <c r="D4802" s="195"/>
      <c r="E4802" s="195"/>
      <c r="F4802" s="196"/>
      <c r="G4802" s="197" t="str">
        <f t="shared" si="148"/>
        <v/>
      </c>
      <c r="H4802" s="203"/>
      <c r="I4802" s="97"/>
      <c r="J4802" s="3" t="b">
        <f t="shared" si="149"/>
        <v>0</v>
      </c>
      <c r="K4802" s="1" t="b">
        <f>IF(AND(B4802&lt;&gt;"",COUNTIF(Buildings!B:B,B4802)=0),TRUE,FALSE)</f>
        <v>0</v>
      </c>
    </row>
    <row r="4803" spans="1:11" s="3" customFormat="1" ht="16.5" customHeight="1">
      <c r="A4803" s="96"/>
      <c r="B4803" s="199"/>
      <c r="C4803" s="200"/>
      <c r="D4803" s="200"/>
      <c r="E4803" s="200"/>
      <c r="F4803" s="201"/>
      <c r="G4803" s="197" t="str">
        <f t="shared" si="148"/>
        <v/>
      </c>
      <c r="H4803" s="203"/>
      <c r="I4803" s="97"/>
      <c r="J4803" s="3" t="b">
        <f t="shared" si="149"/>
        <v>0</v>
      </c>
      <c r="K4803" s="1" t="b">
        <f>IF(AND(B4803&lt;&gt;"",COUNTIF(Buildings!B:B,B4803)=0),TRUE,FALSE)</f>
        <v>0</v>
      </c>
    </row>
    <row r="4804" spans="1:11" s="3" customFormat="1" ht="16.5" customHeight="1">
      <c r="A4804" s="96"/>
      <c r="B4804" s="194"/>
      <c r="C4804" s="195"/>
      <c r="D4804" s="195"/>
      <c r="E4804" s="195"/>
      <c r="F4804" s="196"/>
      <c r="G4804" s="197" t="str">
        <f t="shared" ref="G4804:G4867" si="150">IF(F4804="","",F4804)</f>
        <v/>
      </c>
      <c r="H4804" s="203"/>
      <c r="I4804" s="97"/>
      <c r="J4804" s="3" t="b">
        <f t="shared" ref="J4804:J4867" si="151">IF(F4804=G4804,FALSE,TRUE)</f>
        <v>0</v>
      </c>
      <c r="K4804" s="1" t="b">
        <f>IF(AND(B4804&lt;&gt;"",COUNTIF(Buildings!B:B,B4804)=0),TRUE,FALSE)</f>
        <v>0</v>
      </c>
    </row>
    <row r="4805" spans="1:11" s="3" customFormat="1" ht="16.5" customHeight="1">
      <c r="A4805" s="96"/>
      <c r="B4805" s="199"/>
      <c r="C4805" s="200"/>
      <c r="D4805" s="200"/>
      <c r="E4805" s="200"/>
      <c r="F4805" s="201"/>
      <c r="G4805" s="197" t="str">
        <f t="shared" si="150"/>
        <v/>
      </c>
      <c r="H4805" s="203"/>
      <c r="I4805" s="97"/>
      <c r="J4805" s="3" t="b">
        <f t="shared" si="151"/>
        <v>0</v>
      </c>
      <c r="K4805" s="1" t="b">
        <f>IF(AND(B4805&lt;&gt;"",COUNTIF(Buildings!B:B,B4805)=0),TRUE,FALSE)</f>
        <v>0</v>
      </c>
    </row>
    <row r="4806" spans="1:11" s="3" customFormat="1" ht="16.5" customHeight="1">
      <c r="A4806" s="96"/>
      <c r="B4806" s="194"/>
      <c r="C4806" s="195"/>
      <c r="D4806" s="195"/>
      <c r="E4806" s="195"/>
      <c r="F4806" s="196"/>
      <c r="G4806" s="197" t="str">
        <f t="shared" si="150"/>
        <v/>
      </c>
      <c r="H4806" s="203"/>
      <c r="I4806" s="97"/>
      <c r="J4806" s="3" t="b">
        <f t="shared" si="151"/>
        <v>0</v>
      </c>
      <c r="K4806" s="1" t="b">
        <f>IF(AND(B4806&lt;&gt;"",COUNTIF(Buildings!B:B,B4806)=0),TRUE,FALSE)</f>
        <v>0</v>
      </c>
    </row>
    <row r="4807" spans="1:11" s="3" customFormat="1" ht="16.5" customHeight="1">
      <c r="A4807" s="96"/>
      <c r="B4807" s="199"/>
      <c r="C4807" s="200"/>
      <c r="D4807" s="200"/>
      <c r="E4807" s="200"/>
      <c r="F4807" s="201"/>
      <c r="G4807" s="197" t="str">
        <f t="shared" si="150"/>
        <v/>
      </c>
      <c r="H4807" s="203"/>
      <c r="I4807" s="97"/>
      <c r="J4807" s="3" t="b">
        <f t="shared" si="151"/>
        <v>0</v>
      </c>
      <c r="K4807" s="1" t="b">
        <f>IF(AND(B4807&lt;&gt;"",COUNTIF(Buildings!B:B,B4807)=0),TRUE,FALSE)</f>
        <v>0</v>
      </c>
    </row>
    <row r="4808" spans="1:11" s="3" customFormat="1" ht="16.5" customHeight="1">
      <c r="A4808" s="96"/>
      <c r="B4808" s="194"/>
      <c r="C4808" s="195"/>
      <c r="D4808" s="195"/>
      <c r="E4808" s="195"/>
      <c r="F4808" s="196"/>
      <c r="G4808" s="197" t="str">
        <f t="shared" si="150"/>
        <v/>
      </c>
      <c r="H4808" s="203"/>
      <c r="I4808" s="97"/>
      <c r="J4808" s="3" t="b">
        <f t="shared" si="151"/>
        <v>0</v>
      </c>
      <c r="K4808" s="1" t="b">
        <f>IF(AND(B4808&lt;&gt;"",COUNTIF(Buildings!B:B,B4808)=0),TRUE,FALSE)</f>
        <v>0</v>
      </c>
    </row>
    <row r="4809" spans="1:11" s="3" customFormat="1" ht="16.5" customHeight="1">
      <c r="A4809" s="96"/>
      <c r="B4809" s="199"/>
      <c r="C4809" s="200"/>
      <c r="D4809" s="200"/>
      <c r="E4809" s="200"/>
      <c r="F4809" s="201"/>
      <c r="G4809" s="197" t="str">
        <f t="shared" si="150"/>
        <v/>
      </c>
      <c r="H4809" s="203"/>
      <c r="I4809" s="97"/>
      <c r="J4809" s="3" t="b">
        <f t="shared" si="151"/>
        <v>0</v>
      </c>
      <c r="K4809" s="1" t="b">
        <f>IF(AND(B4809&lt;&gt;"",COUNTIF(Buildings!B:B,B4809)=0),TRUE,FALSE)</f>
        <v>0</v>
      </c>
    </row>
    <row r="4810" spans="1:11" s="3" customFormat="1" ht="16.5" customHeight="1">
      <c r="A4810" s="96"/>
      <c r="B4810" s="194"/>
      <c r="C4810" s="195"/>
      <c r="D4810" s="195"/>
      <c r="E4810" s="195"/>
      <c r="F4810" s="196"/>
      <c r="G4810" s="197" t="str">
        <f t="shared" si="150"/>
        <v/>
      </c>
      <c r="H4810" s="203"/>
      <c r="I4810" s="97"/>
      <c r="J4810" s="3" t="b">
        <f t="shared" si="151"/>
        <v>0</v>
      </c>
      <c r="K4810" s="1" t="b">
        <f>IF(AND(B4810&lt;&gt;"",COUNTIF(Buildings!B:B,B4810)=0),TRUE,FALSE)</f>
        <v>0</v>
      </c>
    </row>
    <row r="4811" spans="1:11" s="3" customFormat="1" ht="16.5" customHeight="1">
      <c r="A4811" s="96"/>
      <c r="B4811" s="199"/>
      <c r="C4811" s="200"/>
      <c r="D4811" s="200"/>
      <c r="E4811" s="200"/>
      <c r="F4811" s="201"/>
      <c r="G4811" s="197" t="str">
        <f t="shared" si="150"/>
        <v/>
      </c>
      <c r="H4811" s="203"/>
      <c r="I4811" s="97"/>
      <c r="J4811" s="3" t="b">
        <f t="shared" si="151"/>
        <v>0</v>
      </c>
      <c r="K4811" s="1" t="b">
        <f>IF(AND(B4811&lt;&gt;"",COUNTIF(Buildings!B:B,B4811)=0),TRUE,FALSE)</f>
        <v>0</v>
      </c>
    </row>
    <row r="4812" spans="1:11" s="3" customFormat="1" ht="16.5" customHeight="1">
      <c r="A4812" s="96"/>
      <c r="B4812" s="194"/>
      <c r="C4812" s="195"/>
      <c r="D4812" s="195"/>
      <c r="E4812" s="195"/>
      <c r="F4812" s="196"/>
      <c r="G4812" s="197" t="str">
        <f t="shared" si="150"/>
        <v/>
      </c>
      <c r="H4812" s="203"/>
      <c r="I4812" s="97"/>
      <c r="J4812" s="3" t="b">
        <f t="shared" si="151"/>
        <v>0</v>
      </c>
      <c r="K4812" s="1" t="b">
        <f>IF(AND(B4812&lt;&gt;"",COUNTIF(Buildings!B:B,B4812)=0),TRUE,FALSE)</f>
        <v>0</v>
      </c>
    </row>
    <row r="4813" spans="1:11" s="3" customFormat="1" ht="16.5" customHeight="1">
      <c r="A4813" s="96"/>
      <c r="B4813" s="199"/>
      <c r="C4813" s="200"/>
      <c r="D4813" s="200"/>
      <c r="E4813" s="200"/>
      <c r="F4813" s="201"/>
      <c r="G4813" s="197" t="str">
        <f t="shared" si="150"/>
        <v/>
      </c>
      <c r="H4813" s="203"/>
      <c r="I4813" s="97"/>
      <c r="J4813" s="3" t="b">
        <f t="shared" si="151"/>
        <v>0</v>
      </c>
      <c r="K4813" s="1" t="b">
        <f>IF(AND(B4813&lt;&gt;"",COUNTIF(Buildings!B:B,B4813)=0),TRUE,FALSE)</f>
        <v>0</v>
      </c>
    </row>
    <row r="4814" spans="1:11" s="3" customFormat="1" ht="16.5" customHeight="1">
      <c r="A4814" s="96"/>
      <c r="B4814" s="194"/>
      <c r="C4814" s="195"/>
      <c r="D4814" s="195"/>
      <c r="E4814" s="195"/>
      <c r="F4814" s="196"/>
      <c r="G4814" s="197" t="str">
        <f t="shared" si="150"/>
        <v/>
      </c>
      <c r="H4814" s="203"/>
      <c r="I4814" s="97"/>
      <c r="J4814" s="3" t="b">
        <f t="shared" si="151"/>
        <v>0</v>
      </c>
      <c r="K4814" s="1" t="b">
        <f>IF(AND(B4814&lt;&gt;"",COUNTIF(Buildings!B:B,B4814)=0),TRUE,FALSE)</f>
        <v>0</v>
      </c>
    </row>
    <row r="4815" spans="1:11" s="3" customFormat="1" ht="16.5" customHeight="1">
      <c r="A4815" s="96"/>
      <c r="B4815" s="199"/>
      <c r="C4815" s="200"/>
      <c r="D4815" s="200"/>
      <c r="E4815" s="200"/>
      <c r="F4815" s="201"/>
      <c r="G4815" s="197" t="str">
        <f t="shared" si="150"/>
        <v/>
      </c>
      <c r="H4815" s="203"/>
      <c r="I4815" s="97"/>
      <c r="J4815" s="3" t="b">
        <f t="shared" si="151"/>
        <v>0</v>
      </c>
      <c r="K4815" s="1" t="b">
        <f>IF(AND(B4815&lt;&gt;"",COUNTIF(Buildings!B:B,B4815)=0),TRUE,FALSE)</f>
        <v>0</v>
      </c>
    </row>
    <row r="4816" spans="1:11" s="3" customFormat="1" ht="16.5" customHeight="1">
      <c r="A4816" s="96"/>
      <c r="B4816" s="194"/>
      <c r="C4816" s="195"/>
      <c r="D4816" s="195"/>
      <c r="E4816" s="195"/>
      <c r="F4816" s="196"/>
      <c r="G4816" s="197" t="str">
        <f t="shared" si="150"/>
        <v/>
      </c>
      <c r="H4816" s="203"/>
      <c r="I4816" s="97"/>
      <c r="J4816" s="3" t="b">
        <f t="shared" si="151"/>
        <v>0</v>
      </c>
      <c r="K4816" s="1" t="b">
        <f>IF(AND(B4816&lt;&gt;"",COUNTIF(Buildings!B:B,B4816)=0),TRUE,FALSE)</f>
        <v>0</v>
      </c>
    </row>
    <row r="4817" spans="1:11" s="3" customFormat="1" ht="16.5" customHeight="1">
      <c r="A4817" s="96"/>
      <c r="B4817" s="199"/>
      <c r="C4817" s="200"/>
      <c r="D4817" s="200"/>
      <c r="E4817" s="200"/>
      <c r="F4817" s="201"/>
      <c r="G4817" s="197" t="str">
        <f t="shared" si="150"/>
        <v/>
      </c>
      <c r="H4817" s="203"/>
      <c r="I4817" s="97"/>
      <c r="J4817" s="3" t="b">
        <f t="shared" si="151"/>
        <v>0</v>
      </c>
      <c r="K4817" s="1" t="b">
        <f>IF(AND(B4817&lt;&gt;"",COUNTIF(Buildings!B:B,B4817)=0),TRUE,FALSE)</f>
        <v>0</v>
      </c>
    </row>
    <row r="4818" spans="1:11" s="3" customFormat="1" ht="16.5" customHeight="1">
      <c r="A4818" s="96"/>
      <c r="B4818" s="194"/>
      <c r="C4818" s="195"/>
      <c r="D4818" s="195"/>
      <c r="E4818" s="195"/>
      <c r="F4818" s="196"/>
      <c r="G4818" s="197" t="str">
        <f t="shared" si="150"/>
        <v/>
      </c>
      <c r="H4818" s="203"/>
      <c r="I4818" s="97"/>
      <c r="J4818" s="3" t="b">
        <f t="shared" si="151"/>
        <v>0</v>
      </c>
      <c r="K4818" s="1" t="b">
        <f>IF(AND(B4818&lt;&gt;"",COUNTIF(Buildings!B:B,B4818)=0),TRUE,FALSE)</f>
        <v>0</v>
      </c>
    </row>
    <row r="4819" spans="1:11" s="3" customFormat="1" ht="16.5" customHeight="1">
      <c r="A4819" s="96"/>
      <c r="B4819" s="199"/>
      <c r="C4819" s="200"/>
      <c r="D4819" s="200"/>
      <c r="E4819" s="200"/>
      <c r="F4819" s="201"/>
      <c r="G4819" s="197" t="str">
        <f t="shared" si="150"/>
        <v/>
      </c>
      <c r="H4819" s="203"/>
      <c r="I4819" s="97"/>
      <c r="J4819" s="3" t="b">
        <f t="shared" si="151"/>
        <v>0</v>
      </c>
      <c r="K4819" s="1" t="b">
        <f>IF(AND(B4819&lt;&gt;"",COUNTIF(Buildings!B:B,B4819)=0),TRUE,FALSE)</f>
        <v>0</v>
      </c>
    </row>
    <row r="4820" spans="1:11" s="3" customFormat="1" ht="16.5" customHeight="1">
      <c r="A4820" s="96"/>
      <c r="B4820" s="194"/>
      <c r="C4820" s="195"/>
      <c r="D4820" s="195"/>
      <c r="E4820" s="195"/>
      <c r="F4820" s="196"/>
      <c r="G4820" s="197" t="str">
        <f t="shared" si="150"/>
        <v/>
      </c>
      <c r="H4820" s="203"/>
      <c r="I4820" s="97"/>
      <c r="J4820" s="3" t="b">
        <f t="shared" si="151"/>
        <v>0</v>
      </c>
      <c r="K4820" s="1" t="b">
        <f>IF(AND(B4820&lt;&gt;"",COUNTIF(Buildings!B:B,B4820)=0),TRUE,FALSE)</f>
        <v>0</v>
      </c>
    </row>
    <row r="4821" spans="1:11" s="3" customFormat="1" ht="16.5" customHeight="1">
      <c r="A4821" s="96"/>
      <c r="B4821" s="199"/>
      <c r="C4821" s="200"/>
      <c r="D4821" s="200"/>
      <c r="E4821" s="200"/>
      <c r="F4821" s="201"/>
      <c r="G4821" s="197" t="str">
        <f t="shared" si="150"/>
        <v/>
      </c>
      <c r="H4821" s="203"/>
      <c r="I4821" s="97"/>
      <c r="J4821" s="3" t="b">
        <f t="shared" si="151"/>
        <v>0</v>
      </c>
      <c r="K4821" s="1" t="b">
        <f>IF(AND(B4821&lt;&gt;"",COUNTIF(Buildings!B:B,B4821)=0),TRUE,FALSE)</f>
        <v>0</v>
      </c>
    </row>
    <row r="4822" spans="1:11" s="3" customFormat="1" ht="16.5" customHeight="1">
      <c r="A4822" s="96"/>
      <c r="B4822" s="194"/>
      <c r="C4822" s="195"/>
      <c r="D4822" s="195"/>
      <c r="E4822" s="195"/>
      <c r="F4822" s="196"/>
      <c r="G4822" s="197" t="str">
        <f t="shared" si="150"/>
        <v/>
      </c>
      <c r="H4822" s="203"/>
      <c r="I4822" s="97"/>
      <c r="J4822" s="3" t="b">
        <f t="shared" si="151"/>
        <v>0</v>
      </c>
      <c r="K4822" s="1" t="b">
        <f>IF(AND(B4822&lt;&gt;"",COUNTIF(Buildings!B:B,B4822)=0),TRUE,FALSE)</f>
        <v>0</v>
      </c>
    </row>
    <row r="4823" spans="1:11" s="3" customFormat="1" ht="16.5" customHeight="1">
      <c r="A4823" s="96"/>
      <c r="B4823" s="199"/>
      <c r="C4823" s="200"/>
      <c r="D4823" s="200"/>
      <c r="E4823" s="200"/>
      <c r="F4823" s="201"/>
      <c r="G4823" s="197" t="str">
        <f t="shared" si="150"/>
        <v/>
      </c>
      <c r="H4823" s="203"/>
      <c r="I4823" s="97"/>
      <c r="J4823" s="3" t="b">
        <f t="shared" si="151"/>
        <v>0</v>
      </c>
      <c r="K4823" s="1" t="b">
        <f>IF(AND(B4823&lt;&gt;"",COUNTIF(Buildings!B:B,B4823)=0),TRUE,FALSE)</f>
        <v>0</v>
      </c>
    </row>
    <row r="4824" spans="1:11" s="3" customFormat="1" ht="16.5" customHeight="1">
      <c r="A4824" s="96"/>
      <c r="B4824" s="194"/>
      <c r="C4824" s="195"/>
      <c r="D4824" s="195"/>
      <c r="E4824" s="195"/>
      <c r="F4824" s="196"/>
      <c r="G4824" s="197" t="str">
        <f t="shared" si="150"/>
        <v/>
      </c>
      <c r="H4824" s="203"/>
      <c r="I4824" s="97"/>
      <c r="J4824" s="3" t="b">
        <f t="shared" si="151"/>
        <v>0</v>
      </c>
      <c r="K4824" s="1" t="b">
        <f>IF(AND(B4824&lt;&gt;"",COUNTIF(Buildings!B:B,B4824)=0),TRUE,FALSE)</f>
        <v>0</v>
      </c>
    </row>
    <row r="4825" spans="1:11" s="3" customFormat="1" ht="16.5" customHeight="1">
      <c r="A4825" s="96"/>
      <c r="B4825" s="199"/>
      <c r="C4825" s="200"/>
      <c r="D4825" s="200"/>
      <c r="E4825" s="200"/>
      <c r="F4825" s="201"/>
      <c r="G4825" s="197" t="str">
        <f t="shared" si="150"/>
        <v/>
      </c>
      <c r="H4825" s="203"/>
      <c r="I4825" s="97"/>
      <c r="J4825" s="3" t="b">
        <f t="shared" si="151"/>
        <v>0</v>
      </c>
      <c r="K4825" s="1" t="b">
        <f>IF(AND(B4825&lt;&gt;"",COUNTIF(Buildings!B:B,B4825)=0),TRUE,FALSE)</f>
        <v>0</v>
      </c>
    </row>
    <row r="4826" spans="1:11" s="3" customFormat="1" ht="16.5" customHeight="1">
      <c r="A4826" s="96"/>
      <c r="B4826" s="194"/>
      <c r="C4826" s="195"/>
      <c r="D4826" s="195"/>
      <c r="E4826" s="195"/>
      <c r="F4826" s="196"/>
      <c r="G4826" s="197" t="str">
        <f t="shared" si="150"/>
        <v/>
      </c>
      <c r="H4826" s="203"/>
      <c r="I4826" s="97"/>
      <c r="J4826" s="3" t="b">
        <f t="shared" si="151"/>
        <v>0</v>
      </c>
      <c r="K4826" s="1" t="b">
        <f>IF(AND(B4826&lt;&gt;"",COUNTIF(Buildings!B:B,B4826)=0),TRUE,FALSE)</f>
        <v>0</v>
      </c>
    </row>
    <row r="4827" spans="1:11" s="3" customFormat="1" ht="16.5" customHeight="1">
      <c r="A4827" s="96"/>
      <c r="B4827" s="199"/>
      <c r="C4827" s="200"/>
      <c r="D4827" s="200"/>
      <c r="E4827" s="200"/>
      <c r="F4827" s="201"/>
      <c r="G4827" s="197" t="str">
        <f t="shared" si="150"/>
        <v/>
      </c>
      <c r="H4827" s="203"/>
      <c r="I4827" s="97"/>
      <c r="J4827" s="3" t="b">
        <f t="shared" si="151"/>
        <v>0</v>
      </c>
      <c r="K4827" s="1" t="b">
        <f>IF(AND(B4827&lt;&gt;"",COUNTIF(Buildings!B:B,B4827)=0),TRUE,FALSE)</f>
        <v>0</v>
      </c>
    </row>
    <row r="4828" spans="1:11" s="3" customFormat="1" ht="16.5" customHeight="1">
      <c r="A4828" s="96"/>
      <c r="B4828" s="194"/>
      <c r="C4828" s="195"/>
      <c r="D4828" s="195"/>
      <c r="E4828" s="195"/>
      <c r="F4828" s="196"/>
      <c r="G4828" s="197" t="str">
        <f t="shared" si="150"/>
        <v/>
      </c>
      <c r="H4828" s="203"/>
      <c r="I4828" s="97"/>
      <c r="J4828" s="3" t="b">
        <f t="shared" si="151"/>
        <v>0</v>
      </c>
      <c r="K4828" s="1" t="b">
        <f>IF(AND(B4828&lt;&gt;"",COUNTIF(Buildings!B:B,B4828)=0),TRUE,FALSE)</f>
        <v>0</v>
      </c>
    </row>
    <row r="4829" spans="1:11" s="3" customFormat="1" ht="16.5" customHeight="1">
      <c r="A4829" s="96"/>
      <c r="B4829" s="199"/>
      <c r="C4829" s="200"/>
      <c r="D4829" s="200"/>
      <c r="E4829" s="200"/>
      <c r="F4829" s="201"/>
      <c r="G4829" s="197" t="str">
        <f t="shared" si="150"/>
        <v/>
      </c>
      <c r="H4829" s="203"/>
      <c r="I4829" s="97"/>
      <c r="J4829" s="3" t="b">
        <f t="shared" si="151"/>
        <v>0</v>
      </c>
      <c r="K4829" s="1" t="b">
        <f>IF(AND(B4829&lt;&gt;"",COUNTIF(Buildings!B:B,B4829)=0),TRUE,FALSE)</f>
        <v>0</v>
      </c>
    </row>
    <row r="4830" spans="1:11" s="3" customFormat="1" ht="16.5" customHeight="1">
      <c r="A4830" s="96"/>
      <c r="B4830" s="194"/>
      <c r="C4830" s="195"/>
      <c r="D4830" s="195"/>
      <c r="E4830" s="195"/>
      <c r="F4830" s="196"/>
      <c r="G4830" s="197" t="str">
        <f t="shared" si="150"/>
        <v/>
      </c>
      <c r="H4830" s="203"/>
      <c r="I4830" s="97"/>
      <c r="J4830" s="3" t="b">
        <f t="shared" si="151"/>
        <v>0</v>
      </c>
      <c r="K4830" s="1" t="b">
        <f>IF(AND(B4830&lt;&gt;"",COUNTIF(Buildings!B:B,B4830)=0),TRUE,FALSE)</f>
        <v>0</v>
      </c>
    </row>
    <row r="4831" spans="1:11" s="3" customFormat="1" ht="16.5" customHeight="1">
      <c r="A4831" s="96"/>
      <c r="B4831" s="199"/>
      <c r="C4831" s="200"/>
      <c r="D4831" s="200"/>
      <c r="E4831" s="200"/>
      <c r="F4831" s="201"/>
      <c r="G4831" s="197" t="str">
        <f t="shared" si="150"/>
        <v/>
      </c>
      <c r="H4831" s="203"/>
      <c r="I4831" s="97"/>
      <c r="J4831" s="3" t="b">
        <f t="shared" si="151"/>
        <v>0</v>
      </c>
      <c r="K4831" s="1" t="b">
        <f>IF(AND(B4831&lt;&gt;"",COUNTIF(Buildings!B:B,B4831)=0),TRUE,FALSE)</f>
        <v>0</v>
      </c>
    </row>
    <row r="4832" spans="1:11" s="3" customFormat="1" ht="16.5" customHeight="1">
      <c r="A4832" s="96"/>
      <c r="B4832" s="194"/>
      <c r="C4832" s="195"/>
      <c r="D4832" s="195"/>
      <c r="E4832" s="195"/>
      <c r="F4832" s="196"/>
      <c r="G4832" s="197" t="str">
        <f t="shared" si="150"/>
        <v/>
      </c>
      <c r="H4832" s="203"/>
      <c r="I4832" s="97"/>
      <c r="J4832" s="3" t="b">
        <f t="shared" si="151"/>
        <v>0</v>
      </c>
      <c r="K4832" s="1" t="b">
        <f>IF(AND(B4832&lt;&gt;"",COUNTIF(Buildings!B:B,B4832)=0),TRUE,FALSE)</f>
        <v>0</v>
      </c>
    </row>
    <row r="4833" spans="1:11" s="3" customFormat="1" ht="16.5" customHeight="1">
      <c r="A4833" s="96"/>
      <c r="B4833" s="199"/>
      <c r="C4833" s="200"/>
      <c r="D4833" s="200"/>
      <c r="E4833" s="200"/>
      <c r="F4833" s="201"/>
      <c r="G4833" s="197" t="str">
        <f t="shared" si="150"/>
        <v/>
      </c>
      <c r="H4833" s="203"/>
      <c r="I4833" s="97"/>
      <c r="J4833" s="3" t="b">
        <f t="shared" si="151"/>
        <v>0</v>
      </c>
      <c r="K4833" s="1" t="b">
        <f>IF(AND(B4833&lt;&gt;"",COUNTIF(Buildings!B:B,B4833)=0),TRUE,FALSE)</f>
        <v>0</v>
      </c>
    </row>
    <row r="4834" spans="1:11" s="3" customFormat="1" ht="16.5" customHeight="1">
      <c r="A4834" s="96"/>
      <c r="B4834" s="194"/>
      <c r="C4834" s="195"/>
      <c r="D4834" s="195"/>
      <c r="E4834" s="195"/>
      <c r="F4834" s="196"/>
      <c r="G4834" s="197" t="str">
        <f t="shared" si="150"/>
        <v/>
      </c>
      <c r="H4834" s="203"/>
      <c r="I4834" s="97"/>
      <c r="J4834" s="3" t="b">
        <f t="shared" si="151"/>
        <v>0</v>
      </c>
      <c r="K4834" s="1" t="b">
        <f>IF(AND(B4834&lt;&gt;"",COUNTIF(Buildings!B:B,B4834)=0),TRUE,FALSE)</f>
        <v>0</v>
      </c>
    </row>
    <row r="4835" spans="1:11" s="3" customFormat="1" ht="16.5" customHeight="1">
      <c r="A4835" s="96"/>
      <c r="B4835" s="199"/>
      <c r="C4835" s="200"/>
      <c r="D4835" s="200"/>
      <c r="E4835" s="200"/>
      <c r="F4835" s="201"/>
      <c r="G4835" s="197" t="str">
        <f t="shared" si="150"/>
        <v/>
      </c>
      <c r="H4835" s="203"/>
      <c r="I4835" s="97"/>
      <c r="J4835" s="3" t="b">
        <f t="shared" si="151"/>
        <v>0</v>
      </c>
      <c r="K4835" s="1" t="b">
        <f>IF(AND(B4835&lt;&gt;"",COUNTIF(Buildings!B:B,B4835)=0),TRUE,FALSE)</f>
        <v>0</v>
      </c>
    </row>
    <row r="4836" spans="1:11" s="3" customFormat="1" ht="16.5" customHeight="1">
      <c r="A4836" s="96"/>
      <c r="B4836" s="194"/>
      <c r="C4836" s="195"/>
      <c r="D4836" s="195"/>
      <c r="E4836" s="195"/>
      <c r="F4836" s="196"/>
      <c r="G4836" s="197" t="str">
        <f t="shared" si="150"/>
        <v/>
      </c>
      <c r="H4836" s="203"/>
      <c r="I4836" s="97"/>
      <c r="J4836" s="3" t="b">
        <f t="shared" si="151"/>
        <v>0</v>
      </c>
      <c r="K4836" s="1" t="b">
        <f>IF(AND(B4836&lt;&gt;"",COUNTIF(Buildings!B:B,B4836)=0),TRUE,FALSE)</f>
        <v>0</v>
      </c>
    </row>
    <row r="4837" spans="1:11" s="3" customFormat="1" ht="16.5" customHeight="1">
      <c r="A4837" s="96"/>
      <c r="B4837" s="199"/>
      <c r="C4837" s="200"/>
      <c r="D4837" s="200"/>
      <c r="E4837" s="200"/>
      <c r="F4837" s="201"/>
      <c r="G4837" s="197" t="str">
        <f t="shared" si="150"/>
        <v/>
      </c>
      <c r="H4837" s="203"/>
      <c r="I4837" s="97"/>
      <c r="J4837" s="3" t="b">
        <f t="shared" si="151"/>
        <v>0</v>
      </c>
      <c r="K4837" s="1" t="b">
        <f>IF(AND(B4837&lt;&gt;"",COUNTIF(Buildings!B:B,B4837)=0),TRUE,FALSE)</f>
        <v>0</v>
      </c>
    </row>
    <row r="4838" spans="1:11" s="3" customFormat="1" ht="16.5" customHeight="1">
      <c r="A4838" s="96"/>
      <c r="B4838" s="194"/>
      <c r="C4838" s="195"/>
      <c r="D4838" s="195"/>
      <c r="E4838" s="195"/>
      <c r="F4838" s="196"/>
      <c r="G4838" s="197" t="str">
        <f t="shared" si="150"/>
        <v/>
      </c>
      <c r="H4838" s="203"/>
      <c r="I4838" s="97"/>
      <c r="J4838" s="3" t="b">
        <f t="shared" si="151"/>
        <v>0</v>
      </c>
      <c r="K4838" s="1" t="b">
        <f>IF(AND(B4838&lt;&gt;"",COUNTIF(Buildings!B:B,B4838)=0),TRUE,FALSE)</f>
        <v>0</v>
      </c>
    </row>
    <row r="4839" spans="1:11" s="3" customFormat="1" ht="16.5" customHeight="1">
      <c r="A4839" s="96"/>
      <c r="B4839" s="199"/>
      <c r="C4839" s="200"/>
      <c r="D4839" s="200"/>
      <c r="E4839" s="200"/>
      <c r="F4839" s="201"/>
      <c r="G4839" s="197" t="str">
        <f t="shared" si="150"/>
        <v/>
      </c>
      <c r="H4839" s="203"/>
      <c r="I4839" s="97"/>
      <c r="J4839" s="3" t="b">
        <f t="shared" si="151"/>
        <v>0</v>
      </c>
      <c r="K4839" s="1" t="b">
        <f>IF(AND(B4839&lt;&gt;"",COUNTIF(Buildings!B:B,B4839)=0),TRUE,FALSE)</f>
        <v>0</v>
      </c>
    </row>
    <row r="4840" spans="1:11" s="3" customFormat="1" ht="16.5" customHeight="1">
      <c r="A4840" s="96"/>
      <c r="B4840" s="194"/>
      <c r="C4840" s="195"/>
      <c r="D4840" s="195"/>
      <c r="E4840" s="195"/>
      <c r="F4840" s="196"/>
      <c r="G4840" s="197" t="str">
        <f t="shared" si="150"/>
        <v/>
      </c>
      <c r="H4840" s="203"/>
      <c r="I4840" s="97"/>
      <c r="J4840" s="3" t="b">
        <f t="shared" si="151"/>
        <v>0</v>
      </c>
      <c r="K4840" s="1" t="b">
        <f>IF(AND(B4840&lt;&gt;"",COUNTIF(Buildings!B:B,B4840)=0),TRUE,FALSE)</f>
        <v>0</v>
      </c>
    </row>
    <row r="4841" spans="1:11" s="3" customFormat="1" ht="16.5" customHeight="1">
      <c r="A4841" s="96"/>
      <c r="B4841" s="199"/>
      <c r="C4841" s="200"/>
      <c r="D4841" s="200"/>
      <c r="E4841" s="200"/>
      <c r="F4841" s="201"/>
      <c r="G4841" s="197" t="str">
        <f t="shared" si="150"/>
        <v/>
      </c>
      <c r="H4841" s="203"/>
      <c r="I4841" s="97"/>
      <c r="J4841" s="3" t="b">
        <f t="shared" si="151"/>
        <v>0</v>
      </c>
      <c r="K4841" s="1" t="b">
        <f>IF(AND(B4841&lt;&gt;"",COUNTIF(Buildings!B:B,B4841)=0),TRUE,FALSE)</f>
        <v>0</v>
      </c>
    </row>
    <row r="4842" spans="1:11" s="3" customFormat="1" ht="16.5" customHeight="1">
      <c r="A4842" s="96"/>
      <c r="B4842" s="194"/>
      <c r="C4842" s="195"/>
      <c r="D4842" s="195"/>
      <c r="E4842" s="195"/>
      <c r="F4842" s="196"/>
      <c r="G4842" s="197" t="str">
        <f t="shared" si="150"/>
        <v/>
      </c>
      <c r="H4842" s="203"/>
      <c r="I4842" s="97"/>
      <c r="J4842" s="3" t="b">
        <f t="shared" si="151"/>
        <v>0</v>
      </c>
      <c r="K4842" s="1" t="b">
        <f>IF(AND(B4842&lt;&gt;"",COUNTIF(Buildings!B:B,B4842)=0),TRUE,FALSE)</f>
        <v>0</v>
      </c>
    </row>
    <row r="4843" spans="1:11" s="3" customFormat="1" ht="16.5" customHeight="1">
      <c r="A4843" s="96"/>
      <c r="B4843" s="199"/>
      <c r="C4843" s="200"/>
      <c r="D4843" s="200"/>
      <c r="E4843" s="200"/>
      <c r="F4843" s="201"/>
      <c r="G4843" s="197" t="str">
        <f t="shared" si="150"/>
        <v/>
      </c>
      <c r="H4843" s="203"/>
      <c r="I4843" s="97"/>
      <c r="J4843" s="3" t="b">
        <f t="shared" si="151"/>
        <v>0</v>
      </c>
      <c r="K4843" s="1" t="b">
        <f>IF(AND(B4843&lt;&gt;"",COUNTIF(Buildings!B:B,B4843)=0),TRUE,FALSE)</f>
        <v>0</v>
      </c>
    </row>
    <row r="4844" spans="1:11" s="3" customFormat="1" ht="16.5" customHeight="1">
      <c r="A4844" s="96"/>
      <c r="B4844" s="194"/>
      <c r="C4844" s="195"/>
      <c r="D4844" s="195"/>
      <c r="E4844" s="195"/>
      <c r="F4844" s="196"/>
      <c r="G4844" s="197" t="str">
        <f t="shared" si="150"/>
        <v/>
      </c>
      <c r="H4844" s="203"/>
      <c r="I4844" s="97"/>
      <c r="J4844" s="3" t="b">
        <f t="shared" si="151"/>
        <v>0</v>
      </c>
      <c r="K4844" s="1" t="b">
        <f>IF(AND(B4844&lt;&gt;"",COUNTIF(Buildings!B:B,B4844)=0),TRUE,FALSE)</f>
        <v>0</v>
      </c>
    </row>
    <row r="4845" spans="1:11" s="3" customFormat="1" ht="16.5" customHeight="1">
      <c r="A4845" s="96"/>
      <c r="B4845" s="199"/>
      <c r="C4845" s="200"/>
      <c r="D4845" s="200"/>
      <c r="E4845" s="200"/>
      <c r="F4845" s="201"/>
      <c r="G4845" s="197" t="str">
        <f t="shared" si="150"/>
        <v/>
      </c>
      <c r="H4845" s="203"/>
      <c r="I4845" s="97"/>
      <c r="J4845" s="3" t="b">
        <f t="shared" si="151"/>
        <v>0</v>
      </c>
      <c r="K4845" s="1" t="b">
        <f>IF(AND(B4845&lt;&gt;"",COUNTIF(Buildings!B:B,B4845)=0),TRUE,FALSE)</f>
        <v>0</v>
      </c>
    </row>
    <row r="4846" spans="1:11" s="3" customFormat="1" ht="16.5" customHeight="1">
      <c r="A4846" s="96"/>
      <c r="B4846" s="194"/>
      <c r="C4846" s="195"/>
      <c r="D4846" s="195"/>
      <c r="E4846" s="195"/>
      <c r="F4846" s="196"/>
      <c r="G4846" s="197" t="str">
        <f t="shared" si="150"/>
        <v/>
      </c>
      <c r="H4846" s="203"/>
      <c r="I4846" s="97"/>
      <c r="J4846" s="3" t="b">
        <f t="shared" si="151"/>
        <v>0</v>
      </c>
      <c r="K4846" s="1" t="b">
        <f>IF(AND(B4846&lt;&gt;"",COUNTIF(Buildings!B:B,B4846)=0),TRUE,FALSE)</f>
        <v>0</v>
      </c>
    </row>
    <row r="4847" spans="1:11" s="3" customFormat="1" ht="16.5" customHeight="1">
      <c r="A4847" s="96"/>
      <c r="B4847" s="199"/>
      <c r="C4847" s="200"/>
      <c r="D4847" s="200"/>
      <c r="E4847" s="200"/>
      <c r="F4847" s="201"/>
      <c r="G4847" s="197" t="str">
        <f t="shared" si="150"/>
        <v/>
      </c>
      <c r="H4847" s="203"/>
      <c r="I4847" s="97"/>
      <c r="J4847" s="3" t="b">
        <f t="shared" si="151"/>
        <v>0</v>
      </c>
      <c r="K4847" s="1" t="b">
        <f>IF(AND(B4847&lt;&gt;"",COUNTIF(Buildings!B:B,B4847)=0),TRUE,FALSE)</f>
        <v>0</v>
      </c>
    </row>
    <row r="4848" spans="1:11" s="3" customFormat="1" ht="16.5" customHeight="1">
      <c r="A4848" s="96"/>
      <c r="B4848" s="194"/>
      <c r="C4848" s="195"/>
      <c r="D4848" s="195"/>
      <c r="E4848" s="195"/>
      <c r="F4848" s="196"/>
      <c r="G4848" s="197" t="str">
        <f t="shared" si="150"/>
        <v/>
      </c>
      <c r="H4848" s="203"/>
      <c r="I4848" s="97"/>
      <c r="J4848" s="3" t="b">
        <f t="shared" si="151"/>
        <v>0</v>
      </c>
      <c r="K4848" s="1" t="b">
        <f>IF(AND(B4848&lt;&gt;"",COUNTIF(Buildings!B:B,B4848)=0),TRUE,FALSE)</f>
        <v>0</v>
      </c>
    </row>
    <row r="4849" spans="1:11" s="3" customFormat="1" ht="16.5" customHeight="1">
      <c r="A4849" s="96"/>
      <c r="B4849" s="199"/>
      <c r="C4849" s="200"/>
      <c r="D4849" s="200"/>
      <c r="E4849" s="200"/>
      <c r="F4849" s="201"/>
      <c r="G4849" s="197" t="str">
        <f t="shared" si="150"/>
        <v/>
      </c>
      <c r="H4849" s="203"/>
      <c r="I4849" s="97"/>
      <c r="J4849" s="3" t="b">
        <f t="shared" si="151"/>
        <v>0</v>
      </c>
      <c r="K4849" s="1" t="b">
        <f>IF(AND(B4849&lt;&gt;"",COUNTIF(Buildings!B:B,B4849)=0),TRUE,FALSE)</f>
        <v>0</v>
      </c>
    </row>
    <row r="4850" spans="1:11" s="3" customFormat="1" ht="16.5" customHeight="1">
      <c r="A4850" s="96"/>
      <c r="B4850" s="194"/>
      <c r="C4850" s="195"/>
      <c r="D4850" s="195"/>
      <c r="E4850" s="195"/>
      <c r="F4850" s="196"/>
      <c r="G4850" s="197" t="str">
        <f t="shared" si="150"/>
        <v/>
      </c>
      <c r="H4850" s="203"/>
      <c r="I4850" s="97"/>
      <c r="J4850" s="3" t="b">
        <f t="shared" si="151"/>
        <v>0</v>
      </c>
      <c r="K4850" s="1" t="b">
        <f>IF(AND(B4850&lt;&gt;"",COUNTIF(Buildings!B:B,B4850)=0),TRUE,FALSE)</f>
        <v>0</v>
      </c>
    </row>
    <row r="4851" spans="1:11" s="3" customFormat="1" ht="16.5" customHeight="1">
      <c r="A4851" s="96"/>
      <c r="B4851" s="199"/>
      <c r="C4851" s="200"/>
      <c r="D4851" s="200"/>
      <c r="E4851" s="200"/>
      <c r="F4851" s="201"/>
      <c r="G4851" s="197" t="str">
        <f t="shared" si="150"/>
        <v/>
      </c>
      <c r="H4851" s="203"/>
      <c r="I4851" s="97"/>
      <c r="J4851" s="3" t="b">
        <f t="shared" si="151"/>
        <v>0</v>
      </c>
      <c r="K4851" s="1" t="b">
        <f>IF(AND(B4851&lt;&gt;"",COUNTIF(Buildings!B:B,B4851)=0),TRUE,FALSE)</f>
        <v>0</v>
      </c>
    </row>
    <row r="4852" spans="1:11" s="3" customFormat="1" ht="16.5" customHeight="1">
      <c r="A4852" s="96"/>
      <c r="B4852" s="194"/>
      <c r="C4852" s="195"/>
      <c r="D4852" s="195"/>
      <c r="E4852" s="195"/>
      <c r="F4852" s="196"/>
      <c r="G4852" s="197" t="str">
        <f t="shared" si="150"/>
        <v/>
      </c>
      <c r="H4852" s="203"/>
      <c r="I4852" s="97"/>
      <c r="J4852" s="3" t="b">
        <f t="shared" si="151"/>
        <v>0</v>
      </c>
      <c r="K4852" s="1" t="b">
        <f>IF(AND(B4852&lt;&gt;"",COUNTIF(Buildings!B:B,B4852)=0),TRUE,FALSE)</f>
        <v>0</v>
      </c>
    </row>
    <row r="4853" spans="1:11" s="3" customFormat="1" ht="16.5" customHeight="1">
      <c r="A4853" s="96"/>
      <c r="B4853" s="199"/>
      <c r="C4853" s="200"/>
      <c r="D4853" s="200"/>
      <c r="E4853" s="200"/>
      <c r="F4853" s="201"/>
      <c r="G4853" s="197" t="str">
        <f t="shared" si="150"/>
        <v/>
      </c>
      <c r="H4853" s="203"/>
      <c r="I4853" s="97"/>
      <c r="J4853" s="3" t="b">
        <f t="shared" si="151"/>
        <v>0</v>
      </c>
      <c r="K4853" s="1" t="b">
        <f>IF(AND(B4853&lt;&gt;"",COUNTIF(Buildings!B:B,B4853)=0),TRUE,FALSE)</f>
        <v>0</v>
      </c>
    </row>
    <row r="4854" spans="1:11" s="3" customFormat="1" ht="16.5" customHeight="1">
      <c r="A4854" s="96"/>
      <c r="B4854" s="194"/>
      <c r="C4854" s="195"/>
      <c r="D4854" s="195"/>
      <c r="E4854" s="195"/>
      <c r="F4854" s="196"/>
      <c r="G4854" s="197" t="str">
        <f t="shared" si="150"/>
        <v/>
      </c>
      <c r="H4854" s="203"/>
      <c r="I4854" s="97"/>
      <c r="J4854" s="3" t="b">
        <f t="shared" si="151"/>
        <v>0</v>
      </c>
      <c r="K4854" s="1" t="b">
        <f>IF(AND(B4854&lt;&gt;"",COUNTIF(Buildings!B:B,B4854)=0),TRUE,FALSE)</f>
        <v>0</v>
      </c>
    </row>
    <row r="4855" spans="1:11" s="3" customFormat="1" ht="16.5" customHeight="1">
      <c r="A4855" s="96"/>
      <c r="B4855" s="199"/>
      <c r="C4855" s="200"/>
      <c r="D4855" s="200"/>
      <c r="E4855" s="200"/>
      <c r="F4855" s="201"/>
      <c r="G4855" s="197" t="str">
        <f t="shared" si="150"/>
        <v/>
      </c>
      <c r="H4855" s="203"/>
      <c r="I4855" s="97"/>
      <c r="J4855" s="3" t="b">
        <f t="shared" si="151"/>
        <v>0</v>
      </c>
      <c r="K4855" s="1" t="b">
        <f>IF(AND(B4855&lt;&gt;"",COUNTIF(Buildings!B:B,B4855)=0),TRUE,FALSE)</f>
        <v>0</v>
      </c>
    </row>
    <row r="4856" spans="1:11" s="3" customFormat="1" ht="16.5" customHeight="1">
      <c r="A4856" s="96"/>
      <c r="B4856" s="194"/>
      <c r="C4856" s="195"/>
      <c r="D4856" s="195"/>
      <c r="E4856" s="195"/>
      <c r="F4856" s="196"/>
      <c r="G4856" s="197" t="str">
        <f t="shared" si="150"/>
        <v/>
      </c>
      <c r="H4856" s="203"/>
      <c r="I4856" s="97"/>
      <c r="J4856" s="3" t="b">
        <f t="shared" si="151"/>
        <v>0</v>
      </c>
      <c r="K4856" s="1" t="b">
        <f>IF(AND(B4856&lt;&gt;"",COUNTIF(Buildings!B:B,B4856)=0),TRUE,FALSE)</f>
        <v>0</v>
      </c>
    </row>
    <row r="4857" spans="1:11" s="3" customFormat="1" ht="16.5" customHeight="1">
      <c r="A4857" s="96"/>
      <c r="B4857" s="199"/>
      <c r="C4857" s="200"/>
      <c r="D4857" s="200"/>
      <c r="E4857" s="200"/>
      <c r="F4857" s="201"/>
      <c r="G4857" s="197" t="str">
        <f t="shared" si="150"/>
        <v/>
      </c>
      <c r="H4857" s="203"/>
      <c r="I4857" s="97"/>
      <c r="J4857" s="3" t="b">
        <f t="shared" si="151"/>
        <v>0</v>
      </c>
      <c r="K4857" s="1" t="b">
        <f>IF(AND(B4857&lt;&gt;"",COUNTIF(Buildings!B:B,B4857)=0),TRUE,FALSE)</f>
        <v>0</v>
      </c>
    </row>
    <row r="4858" spans="1:11" s="3" customFormat="1" ht="16.5" customHeight="1">
      <c r="A4858" s="96"/>
      <c r="B4858" s="194"/>
      <c r="C4858" s="195"/>
      <c r="D4858" s="195"/>
      <c r="E4858" s="195"/>
      <c r="F4858" s="196"/>
      <c r="G4858" s="197" t="str">
        <f t="shared" si="150"/>
        <v/>
      </c>
      <c r="H4858" s="203"/>
      <c r="I4858" s="97"/>
      <c r="J4858" s="3" t="b">
        <f t="shared" si="151"/>
        <v>0</v>
      </c>
      <c r="K4858" s="1" t="b">
        <f>IF(AND(B4858&lt;&gt;"",COUNTIF(Buildings!B:B,B4858)=0),TRUE,FALSE)</f>
        <v>0</v>
      </c>
    </row>
    <row r="4859" spans="1:11" s="3" customFormat="1" ht="16.5" customHeight="1">
      <c r="A4859" s="96"/>
      <c r="B4859" s="199"/>
      <c r="C4859" s="200"/>
      <c r="D4859" s="200"/>
      <c r="E4859" s="200"/>
      <c r="F4859" s="201"/>
      <c r="G4859" s="197" t="str">
        <f t="shared" si="150"/>
        <v/>
      </c>
      <c r="H4859" s="203"/>
      <c r="I4859" s="97"/>
      <c r="J4859" s="3" t="b">
        <f t="shared" si="151"/>
        <v>0</v>
      </c>
      <c r="K4859" s="1" t="b">
        <f>IF(AND(B4859&lt;&gt;"",COUNTIF(Buildings!B:B,B4859)=0),TRUE,FALSE)</f>
        <v>0</v>
      </c>
    </row>
    <row r="4860" spans="1:11" s="3" customFormat="1" ht="16.5" customHeight="1">
      <c r="A4860" s="96"/>
      <c r="B4860" s="194"/>
      <c r="C4860" s="195"/>
      <c r="D4860" s="195"/>
      <c r="E4860" s="195"/>
      <c r="F4860" s="196"/>
      <c r="G4860" s="197" t="str">
        <f t="shared" si="150"/>
        <v/>
      </c>
      <c r="H4860" s="203"/>
      <c r="I4860" s="97"/>
      <c r="J4860" s="3" t="b">
        <f t="shared" si="151"/>
        <v>0</v>
      </c>
      <c r="K4860" s="1" t="b">
        <f>IF(AND(B4860&lt;&gt;"",COUNTIF(Buildings!B:B,B4860)=0),TRUE,FALSE)</f>
        <v>0</v>
      </c>
    </row>
    <row r="4861" spans="1:11" s="3" customFormat="1" ht="16.5" customHeight="1">
      <c r="A4861" s="96"/>
      <c r="B4861" s="199"/>
      <c r="C4861" s="200"/>
      <c r="D4861" s="200"/>
      <c r="E4861" s="200"/>
      <c r="F4861" s="201"/>
      <c r="G4861" s="197" t="str">
        <f t="shared" si="150"/>
        <v/>
      </c>
      <c r="H4861" s="203"/>
      <c r="I4861" s="97"/>
      <c r="J4861" s="3" t="b">
        <f t="shared" si="151"/>
        <v>0</v>
      </c>
      <c r="K4861" s="1" t="b">
        <f>IF(AND(B4861&lt;&gt;"",COUNTIF(Buildings!B:B,B4861)=0),TRUE,FALSE)</f>
        <v>0</v>
      </c>
    </row>
    <row r="4862" spans="1:11" s="3" customFormat="1" ht="16.5" customHeight="1">
      <c r="A4862" s="96"/>
      <c r="B4862" s="194"/>
      <c r="C4862" s="195"/>
      <c r="D4862" s="195"/>
      <c r="E4862" s="195"/>
      <c r="F4862" s="196"/>
      <c r="G4862" s="197" t="str">
        <f t="shared" si="150"/>
        <v/>
      </c>
      <c r="H4862" s="203"/>
      <c r="I4862" s="97"/>
      <c r="J4862" s="3" t="b">
        <f t="shared" si="151"/>
        <v>0</v>
      </c>
      <c r="K4862" s="1" t="b">
        <f>IF(AND(B4862&lt;&gt;"",COUNTIF(Buildings!B:B,B4862)=0),TRUE,FALSE)</f>
        <v>0</v>
      </c>
    </row>
    <row r="4863" spans="1:11" s="3" customFormat="1" ht="16.5" customHeight="1">
      <c r="A4863" s="96"/>
      <c r="B4863" s="199"/>
      <c r="C4863" s="200"/>
      <c r="D4863" s="200"/>
      <c r="E4863" s="200"/>
      <c r="F4863" s="201"/>
      <c r="G4863" s="197" t="str">
        <f t="shared" si="150"/>
        <v/>
      </c>
      <c r="H4863" s="203"/>
      <c r="I4863" s="97"/>
      <c r="J4863" s="3" t="b">
        <f t="shared" si="151"/>
        <v>0</v>
      </c>
      <c r="K4863" s="1" t="b">
        <f>IF(AND(B4863&lt;&gt;"",COUNTIF(Buildings!B:B,B4863)=0),TRUE,FALSE)</f>
        <v>0</v>
      </c>
    </row>
    <row r="4864" spans="1:11" s="3" customFormat="1" ht="16.5" customHeight="1">
      <c r="A4864" s="96"/>
      <c r="B4864" s="194"/>
      <c r="C4864" s="195"/>
      <c r="D4864" s="195"/>
      <c r="E4864" s="195"/>
      <c r="F4864" s="196"/>
      <c r="G4864" s="197" t="str">
        <f t="shared" si="150"/>
        <v/>
      </c>
      <c r="H4864" s="203"/>
      <c r="I4864" s="97"/>
      <c r="J4864" s="3" t="b">
        <f t="shared" si="151"/>
        <v>0</v>
      </c>
      <c r="K4864" s="1" t="b">
        <f>IF(AND(B4864&lt;&gt;"",COUNTIF(Buildings!B:B,B4864)=0),TRUE,FALSE)</f>
        <v>0</v>
      </c>
    </row>
    <row r="4865" spans="1:11" s="3" customFormat="1" ht="16.5" customHeight="1">
      <c r="A4865" s="96"/>
      <c r="B4865" s="199"/>
      <c r="C4865" s="200"/>
      <c r="D4865" s="200"/>
      <c r="E4865" s="200"/>
      <c r="F4865" s="201"/>
      <c r="G4865" s="197" t="str">
        <f t="shared" si="150"/>
        <v/>
      </c>
      <c r="H4865" s="203"/>
      <c r="I4865" s="97"/>
      <c r="J4865" s="3" t="b">
        <f t="shared" si="151"/>
        <v>0</v>
      </c>
      <c r="K4865" s="1" t="b">
        <f>IF(AND(B4865&lt;&gt;"",COUNTIF(Buildings!B:B,B4865)=0),TRUE,FALSE)</f>
        <v>0</v>
      </c>
    </row>
    <row r="4866" spans="1:11" s="3" customFormat="1" ht="16.5" customHeight="1">
      <c r="A4866" s="96"/>
      <c r="B4866" s="194"/>
      <c r="C4866" s="195"/>
      <c r="D4866" s="195"/>
      <c r="E4866" s="195"/>
      <c r="F4866" s="196"/>
      <c r="G4866" s="197" t="str">
        <f t="shared" si="150"/>
        <v/>
      </c>
      <c r="H4866" s="203"/>
      <c r="I4866" s="97"/>
      <c r="J4866" s="3" t="b">
        <f t="shared" si="151"/>
        <v>0</v>
      </c>
      <c r="K4866" s="1" t="b">
        <f>IF(AND(B4866&lt;&gt;"",COUNTIF(Buildings!B:B,B4866)=0),TRUE,FALSE)</f>
        <v>0</v>
      </c>
    </row>
    <row r="4867" spans="1:11" s="3" customFormat="1" ht="16.5" customHeight="1">
      <c r="A4867" s="96"/>
      <c r="B4867" s="199"/>
      <c r="C4867" s="200"/>
      <c r="D4867" s="200"/>
      <c r="E4867" s="200"/>
      <c r="F4867" s="201"/>
      <c r="G4867" s="197" t="str">
        <f t="shared" si="150"/>
        <v/>
      </c>
      <c r="H4867" s="203"/>
      <c r="I4867" s="97"/>
      <c r="J4867" s="3" t="b">
        <f t="shared" si="151"/>
        <v>0</v>
      </c>
      <c r="K4867" s="1" t="b">
        <f>IF(AND(B4867&lt;&gt;"",COUNTIF(Buildings!B:B,B4867)=0),TRUE,FALSE)</f>
        <v>0</v>
      </c>
    </row>
    <row r="4868" spans="1:11" s="3" customFormat="1" ht="16.5" customHeight="1">
      <c r="A4868" s="96"/>
      <c r="B4868" s="194"/>
      <c r="C4868" s="195"/>
      <c r="D4868" s="195"/>
      <c r="E4868" s="195"/>
      <c r="F4868" s="196"/>
      <c r="G4868" s="197" t="str">
        <f t="shared" ref="G4868:G4931" si="152">IF(F4868="","",F4868)</f>
        <v/>
      </c>
      <c r="H4868" s="203"/>
      <c r="I4868" s="97"/>
      <c r="J4868" s="3" t="b">
        <f t="shared" ref="J4868:J4931" si="153">IF(F4868=G4868,FALSE,TRUE)</f>
        <v>0</v>
      </c>
      <c r="K4868" s="1" t="b">
        <f>IF(AND(B4868&lt;&gt;"",COUNTIF(Buildings!B:B,B4868)=0),TRUE,FALSE)</f>
        <v>0</v>
      </c>
    </row>
    <row r="4869" spans="1:11" s="3" customFormat="1" ht="16.5" customHeight="1">
      <c r="A4869" s="96"/>
      <c r="B4869" s="199"/>
      <c r="C4869" s="200"/>
      <c r="D4869" s="200"/>
      <c r="E4869" s="200"/>
      <c r="F4869" s="201"/>
      <c r="G4869" s="197" t="str">
        <f t="shared" si="152"/>
        <v/>
      </c>
      <c r="H4869" s="203"/>
      <c r="I4869" s="97"/>
      <c r="J4869" s="3" t="b">
        <f t="shared" si="153"/>
        <v>0</v>
      </c>
      <c r="K4869" s="1" t="b">
        <f>IF(AND(B4869&lt;&gt;"",COUNTIF(Buildings!B:B,B4869)=0),TRUE,FALSE)</f>
        <v>0</v>
      </c>
    </row>
    <row r="4870" spans="1:11" s="3" customFormat="1" ht="16.5" customHeight="1">
      <c r="A4870" s="96"/>
      <c r="B4870" s="194"/>
      <c r="C4870" s="195"/>
      <c r="D4870" s="195"/>
      <c r="E4870" s="195"/>
      <c r="F4870" s="196"/>
      <c r="G4870" s="197" t="str">
        <f t="shared" si="152"/>
        <v/>
      </c>
      <c r="H4870" s="203"/>
      <c r="I4870" s="97"/>
      <c r="J4870" s="3" t="b">
        <f t="shared" si="153"/>
        <v>0</v>
      </c>
      <c r="K4870" s="1" t="b">
        <f>IF(AND(B4870&lt;&gt;"",COUNTIF(Buildings!B:B,B4870)=0),TRUE,FALSE)</f>
        <v>0</v>
      </c>
    </row>
    <row r="4871" spans="1:11" s="3" customFormat="1" ht="16.5" customHeight="1">
      <c r="A4871" s="96"/>
      <c r="B4871" s="199"/>
      <c r="C4871" s="200"/>
      <c r="D4871" s="200"/>
      <c r="E4871" s="200"/>
      <c r="F4871" s="201"/>
      <c r="G4871" s="197" t="str">
        <f t="shared" si="152"/>
        <v/>
      </c>
      <c r="H4871" s="203"/>
      <c r="I4871" s="97"/>
      <c r="J4871" s="3" t="b">
        <f t="shared" si="153"/>
        <v>0</v>
      </c>
      <c r="K4871" s="1" t="b">
        <f>IF(AND(B4871&lt;&gt;"",COUNTIF(Buildings!B:B,B4871)=0),TRUE,FALSE)</f>
        <v>0</v>
      </c>
    </row>
    <row r="4872" spans="1:11" s="3" customFormat="1" ht="16.5" customHeight="1">
      <c r="A4872" s="96"/>
      <c r="B4872" s="194"/>
      <c r="C4872" s="195"/>
      <c r="D4872" s="195"/>
      <c r="E4872" s="195"/>
      <c r="F4872" s="196"/>
      <c r="G4872" s="197" t="str">
        <f t="shared" si="152"/>
        <v/>
      </c>
      <c r="H4872" s="203"/>
      <c r="I4872" s="97"/>
      <c r="J4872" s="3" t="b">
        <f t="shared" si="153"/>
        <v>0</v>
      </c>
      <c r="K4872" s="1" t="b">
        <f>IF(AND(B4872&lt;&gt;"",COUNTIF(Buildings!B:B,B4872)=0),TRUE,FALSE)</f>
        <v>0</v>
      </c>
    </row>
    <row r="4873" spans="1:11" s="3" customFormat="1" ht="16.5" customHeight="1">
      <c r="A4873" s="96"/>
      <c r="B4873" s="199"/>
      <c r="C4873" s="200"/>
      <c r="D4873" s="200"/>
      <c r="E4873" s="200"/>
      <c r="F4873" s="201"/>
      <c r="G4873" s="197" t="str">
        <f t="shared" si="152"/>
        <v/>
      </c>
      <c r="H4873" s="203"/>
      <c r="I4873" s="97"/>
      <c r="J4873" s="3" t="b">
        <f t="shared" si="153"/>
        <v>0</v>
      </c>
      <c r="K4873" s="1" t="b">
        <f>IF(AND(B4873&lt;&gt;"",COUNTIF(Buildings!B:B,B4873)=0),TRUE,FALSE)</f>
        <v>0</v>
      </c>
    </row>
    <row r="4874" spans="1:11" s="3" customFormat="1" ht="16.5" customHeight="1">
      <c r="A4874" s="96"/>
      <c r="B4874" s="194"/>
      <c r="C4874" s="195"/>
      <c r="D4874" s="195"/>
      <c r="E4874" s="195"/>
      <c r="F4874" s="196"/>
      <c r="G4874" s="197" t="str">
        <f t="shared" si="152"/>
        <v/>
      </c>
      <c r="H4874" s="203"/>
      <c r="I4874" s="97"/>
      <c r="J4874" s="3" t="b">
        <f t="shared" si="153"/>
        <v>0</v>
      </c>
      <c r="K4874" s="1" t="b">
        <f>IF(AND(B4874&lt;&gt;"",COUNTIF(Buildings!B:B,B4874)=0),TRUE,FALSE)</f>
        <v>0</v>
      </c>
    </row>
    <row r="4875" spans="1:11" s="3" customFormat="1" ht="16.5" customHeight="1">
      <c r="A4875" s="96"/>
      <c r="B4875" s="199"/>
      <c r="C4875" s="200"/>
      <c r="D4875" s="200"/>
      <c r="E4875" s="200"/>
      <c r="F4875" s="201"/>
      <c r="G4875" s="197" t="str">
        <f t="shared" si="152"/>
        <v/>
      </c>
      <c r="H4875" s="203"/>
      <c r="I4875" s="97"/>
      <c r="J4875" s="3" t="b">
        <f t="shared" si="153"/>
        <v>0</v>
      </c>
      <c r="K4875" s="1" t="b">
        <f>IF(AND(B4875&lt;&gt;"",COUNTIF(Buildings!B:B,B4875)=0),TRUE,FALSE)</f>
        <v>0</v>
      </c>
    </row>
    <row r="4876" spans="1:11" s="3" customFormat="1" ht="16.5" customHeight="1">
      <c r="A4876" s="96"/>
      <c r="B4876" s="194"/>
      <c r="C4876" s="195"/>
      <c r="D4876" s="195"/>
      <c r="E4876" s="195"/>
      <c r="F4876" s="196"/>
      <c r="G4876" s="197" t="str">
        <f t="shared" si="152"/>
        <v/>
      </c>
      <c r="H4876" s="203"/>
      <c r="I4876" s="97"/>
      <c r="J4876" s="3" t="b">
        <f t="shared" si="153"/>
        <v>0</v>
      </c>
      <c r="K4876" s="1" t="b">
        <f>IF(AND(B4876&lt;&gt;"",COUNTIF(Buildings!B:B,B4876)=0),TRUE,FALSE)</f>
        <v>0</v>
      </c>
    </row>
    <row r="4877" spans="1:11" s="3" customFormat="1" ht="16.5" customHeight="1">
      <c r="A4877" s="96"/>
      <c r="B4877" s="199"/>
      <c r="C4877" s="200"/>
      <c r="D4877" s="200"/>
      <c r="E4877" s="200"/>
      <c r="F4877" s="201"/>
      <c r="G4877" s="197" t="str">
        <f t="shared" si="152"/>
        <v/>
      </c>
      <c r="H4877" s="203"/>
      <c r="I4877" s="97"/>
      <c r="J4877" s="3" t="b">
        <f t="shared" si="153"/>
        <v>0</v>
      </c>
      <c r="K4877" s="1" t="b">
        <f>IF(AND(B4877&lt;&gt;"",COUNTIF(Buildings!B:B,B4877)=0),TRUE,FALSE)</f>
        <v>0</v>
      </c>
    </row>
    <row r="4878" spans="1:11" s="3" customFormat="1" ht="16.5" customHeight="1">
      <c r="A4878" s="96"/>
      <c r="B4878" s="194"/>
      <c r="C4878" s="195"/>
      <c r="D4878" s="195"/>
      <c r="E4878" s="195"/>
      <c r="F4878" s="196"/>
      <c r="G4878" s="197" t="str">
        <f t="shared" si="152"/>
        <v/>
      </c>
      <c r="H4878" s="203"/>
      <c r="I4878" s="97"/>
      <c r="J4878" s="3" t="b">
        <f t="shared" si="153"/>
        <v>0</v>
      </c>
      <c r="K4878" s="1" t="b">
        <f>IF(AND(B4878&lt;&gt;"",COUNTIF(Buildings!B:B,B4878)=0),TRUE,FALSE)</f>
        <v>0</v>
      </c>
    </row>
    <row r="4879" spans="1:11" s="3" customFormat="1" ht="16.5" customHeight="1">
      <c r="A4879" s="96"/>
      <c r="B4879" s="199"/>
      <c r="C4879" s="200"/>
      <c r="D4879" s="200"/>
      <c r="E4879" s="200"/>
      <c r="F4879" s="201"/>
      <c r="G4879" s="197" t="str">
        <f t="shared" si="152"/>
        <v/>
      </c>
      <c r="H4879" s="203"/>
      <c r="I4879" s="97"/>
      <c r="J4879" s="3" t="b">
        <f t="shared" si="153"/>
        <v>0</v>
      </c>
      <c r="K4879" s="1" t="b">
        <f>IF(AND(B4879&lt;&gt;"",COUNTIF(Buildings!B:B,B4879)=0),TRUE,FALSE)</f>
        <v>0</v>
      </c>
    </row>
    <row r="4880" spans="1:11" s="3" customFormat="1" ht="16.5" customHeight="1">
      <c r="A4880" s="96"/>
      <c r="B4880" s="194"/>
      <c r="C4880" s="195"/>
      <c r="D4880" s="195"/>
      <c r="E4880" s="195"/>
      <c r="F4880" s="196"/>
      <c r="G4880" s="197" t="str">
        <f t="shared" si="152"/>
        <v/>
      </c>
      <c r="H4880" s="203"/>
      <c r="I4880" s="97"/>
      <c r="J4880" s="3" t="b">
        <f t="shared" si="153"/>
        <v>0</v>
      </c>
      <c r="K4880" s="1" t="b">
        <f>IF(AND(B4880&lt;&gt;"",COUNTIF(Buildings!B:B,B4880)=0),TRUE,FALSE)</f>
        <v>0</v>
      </c>
    </row>
    <row r="4881" spans="1:11" s="3" customFormat="1" ht="16.5" customHeight="1">
      <c r="A4881" s="96"/>
      <c r="B4881" s="199"/>
      <c r="C4881" s="200"/>
      <c r="D4881" s="200"/>
      <c r="E4881" s="200"/>
      <c r="F4881" s="201"/>
      <c r="G4881" s="197" t="str">
        <f t="shared" si="152"/>
        <v/>
      </c>
      <c r="H4881" s="203"/>
      <c r="I4881" s="97"/>
      <c r="J4881" s="3" t="b">
        <f t="shared" si="153"/>
        <v>0</v>
      </c>
      <c r="K4881" s="1" t="b">
        <f>IF(AND(B4881&lt;&gt;"",COUNTIF(Buildings!B:B,B4881)=0),TRUE,FALSE)</f>
        <v>0</v>
      </c>
    </row>
    <row r="4882" spans="1:11" s="3" customFormat="1" ht="16.5" customHeight="1">
      <c r="A4882" s="96"/>
      <c r="B4882" s="194"/>
      <c r="C4882" s="195"/>
      <c r="D4882" s="195"/>
      <c r="E4882" s="195"/>
      <c r="F4882" s="196"/>
      <c r="G4882" s="197" t="str">
        <f t="shared" si="152"/>
        <v/>
      </c>
      <c r="H4882" s="203"/>
      <c r="I4882" s="97"/>
      <c r="J4882" s="3" t="b">
        <f t="shared" si="153"/>
        <v>0</v>
      </c>
      <c r="K4882" s="1" t="b">
        <f>IF(AND(B4882&lt;&gt;"",COUNTIF(Buildings!B:B,B4882)=0),TRUE,FALSE)</f>
        <v>0</v>
      </c>
    </row>
    <row r="4883" spans="1:11" s="3" customFormat="1" ht="16.5" customHeight="1">
      <c r="A4883" s="96"/>
      <c r="B4883" s="199"/>
      <c r="C4883" s="200"/>
      <c r="D4883" s="200"/>
      <c r="E4883" s="200"/>
      <c r="F4883" s="201"/>
      <c r="G4883" s="197" t="str">
        <f t="shared" si="152"/>
        <v/>
      </c>
      <c r="H4883" s="203"/>
      <c r="I4883" s="97"/>
      <c r="J4883" s="3" t="b">
        <f t="shared" si="153"/>
        <v>0</v>
      </c>
      <c r="K4883" s="1" t="b">
        <f>IF(AND(B4883&lt;&gt;"",COUNTIF(Buildings!B:B,B4883)=0),TRUE,FALSE)</f>
        <v>0</v>
      </c>
    </row>
    <row r="4884" spans="1:11" s="3" customFormat="1" ht="16.5" customHeight="1">
      <c r="A4884" s="96"/>
      <c r="B4884" s="194"/>
      <c r="C4884" s="195"/>
      <c r="D4884" s="195"/>
      <c r="E4884" s="195"/>
      <c r="F4884" s="196"/>
      <c r="G4884" s="197" t="str">
        <f t="shared" si="152"/>
        <v/>
      </c>
      <c r="H4884" s="203"/>
      <c r="I4884" s="97"/>
      <c r="J4884" s="3" t="b">
        <f t="shared" si="153"/>
        <v>0</v>
      </c>
      <c r="K4884" s="1" t="b">
        <f>IF(AND(B4884&lt;&gt;"",COUNTIF(Buildings!B:B,B4884)=0),TRUE,FALSE)</f>
        <v>0</v>
      </c>
    </row>
    <row r="4885" spans="1:11" s="3" customFormat="1" ht="16.5" customHeight="1">
      <c r="A4885" s="96"/>
      <c r="B4885" s="199"/>
      <c r="C4885" s="200"/>
      <c r="D4885" s="200"/>
      <c r="E4885" s="200"/>
      <c r="F4885" s="201"/>
      <c r="G4885" s="197" t="str">
        <f t="shared" si="152"/>
        <v/>
      </c>
      <c r="H4885" s="203"/>
      <c r="I4885" s="97"/>
      <c r="J4885" s="3" t="b">
        <f t="shared" si="153"/>
        <v>0</v>
      </c>
      <c r="K4885" s="1" t="b">
        <f>IF(AND(B4885&lt;&gt;"",COUNTIF(Buildings!B:B,B4885)=0),TRUE,FALSE)</f>
        <v>0</v>
      </c>
    </row>
    <row r="4886" spans="1:11" s="3" customFormat="1" ht="16.5" customHeight="1">
      <c r="A4886" s="96"/>
      <c r="B4886" s="194"/>
      <c r="C4886" s="195"/>
      <c r="D4886" s="195"/>
      <c r="E4886" s="195"/>
      <c r="F4886" s="196"/>
      <c r="G4886" s="197" t="str">
        <f t="shared" si="152"/>
        <v/>
      </c>
      <c r="H4886" s="203"/>
      <c r="I4886" s="97"/>
      <c r="J4886" s="3" t="b">
        <f t="shared" si="153"/>
        <v>0</v>
      </c>
      <c r="K4886" s="1" t="b">
        <f>IF(AND(B4886&lt;&gt;"",COUNTIF(Buildings!B:B,B4886)=0),TRUE,FALSE)</f>
        <v>0</v>
      </c>
    </row>
    <row r="4887" spans="1:11" s="3" customFormat="1" ht="16.5" customHeight="1">
      <c r="A4887" s="96"/>
      <c r="B4887" s="199"/>
      <c r="C4887" s="200"/>
      <c r="D4887" s="200"/>
      <c r="E4887" s="200"/>
      <c r="F4887" s="201"/>
      <c r="G4887" s="197" t="str">
        <f t="shared" si="152"/>
        <v/>
      </c>
      <c r="H4887" s="203"/>
      <c r="I4887" s="97"/>
      <c r="J4887" s="3" t="b">
        <f t="shared" si="153"/>
        <v>0</v>
      </c>
      <c r="K4887" s="1" t="b">
        <f>IF(AND(B4887&lt;&gt;"",COUNTIF(Buildings!B:B,B4887)=0),TRUE,FALSE)</f>
        <v>0</v>
      </c>
    </row>
    <row r="4888" spans="1:11" s="3" customFormat="1" ht="16.5" customHeight="1">
      <c r="A4888" s="96"/>
      <c r="B4888" s="194"/>
      <c r="C4888" s="195"/>
      <c r="D4888" s="195"/>
      <c r="E4888" s="195"/>
      <c r="F4888" s="196"/>
      <c r="G4888" s="197" t="str">
        <f t="shared" si="152"/>
        <v/>
      </c>
      <c r="H4888" s="203"/>
      <c r="I4888" s="97"/>
      <c r="J4888" s="3" t="b">
        <f t="shared" si="153"/>
        <v>0</v>
      </c>
      <c r="K4888" s="1" t="b">
        <f>IF(AND(B4888&lt;&gt;"",COUNTIF(Buildings!B:B,B4888)=0),TRUE,FALSE)</f>
        <v>0</v>
      </c>
    </row>
    <row r="4889" spans="1:11" s="3" customFormat="1" ht="16.5" customHeight="1">
      <c r="A4889" s="96"/>
      <c r="B4889" s="199"/>
      <c r="C4889" s="200"/>
      <c r="D4889" s="200"/>
      <c r="E4889" s="200"/>
      <c r="F4889" s="201"/>
      <c r="G4889" s="197" t="str">
        <f t="shared" si="152"/>
        <v/>
      </c>
      <c r="H4889" s="203"/>
      <c r="I4889" s="97"/>
      <c r="J4889" s="3" t="b">
        <f t="shared" si="153"/>
        <v>0</v>
      </c>
      <c r="K4889" s="1" t="b">
        <f>IF(AND(B4889&lt;&gt;"",COUNTIF(Buildings!B:B,B4889)=0),TRUE,FALSE)</f>
        <v>0</v>
      </c>
    </row>
    <row r="4890" spans="1:11" s="3" customFormat="1" ht="16.5" customHeight="1">
      <c r="A4890" s="96"/>
      <c r="B4890" s="194"/>
      <c r="C4890" s="195"/>
      <c r="D4890" s="195"/>
      <c r="E4890" s="195"/>
      <c r="F4890" s="196"/>
      <c r="G4890" s="197" t="str">
        <f t="shared" si="152"/>
        <v/>
      </c>
      <c r="H4890" s="203"/>
      <c r="I4890" s="97"/>
      <c r="J4890" s="3" t="b">
        <f t="shared" si="153"/>
        <v>0</v>
      </c>
      <c r="K4890" s="1" t="b">
        <f>IF(AND(B4890&lt;&gt;"",COUNTIF(Buildings!B:B,B4890)=0),TRUE,FALSE)</f>
        <v>0</v>
      </c>
    </row>
    <row r="4891" spans="1:11" s="3" customFormat="1" ht="16.5" customHeight="1">
      <c r="A4891" s="96"/>
      <c r="B4891" s="199"/>
      <c r="C4891" s="200"/>
      <c r="D4891" s="200"/>
      <c r="E4891" s="200"/>
      <c r="F4891" s="201"/>
      <c r="G4891" s="197" t="str">
        <f t="shared" si="152"/>
        <v/>
      </c>
      <c r="H4891" s="203"/>
      <c r="I4891" s="97"/>
      <c r="J4891" s="3" t="b">
        <f t="shared" si="153"/>
        <v>0</v>
      </c>
      <c r="K4891" s="1" t="b">
        <f>IF(AND(B4891&lt;&gt;"",COUNTIF(Buildings!B:B,B4891)=0),TRUE,FALSE)</f>
        <v>0</v>
      </c>
    </row>
    <row r="4892" spans="1:11" s="3" customFormat="1" ht="16.5" customHeight="1">
      <c r="A4892" s="96"/>
      <c r="B4892" s="194"/>
      <c r="C4892" s="195"/>
      <c r="D4892" s="195"/>
      <c r="E4892" s="195"/>
      <c r="F4892" s="196"/>
      <c r="G4892" s="197" t="str">
        <f t="shared" si="152"/>
        <v/>
      </c>
      <c r="H4892" s="203"/>
      <c r="I4892" s="97"/>
      <c r="J4892" s="3" t="b">
        <f t="shared" si="153"/>
        <v>0</v>
      </c>
      <c r="K4892" s="1" t="b">
        <f>IF(AND(B4892&lt;&gt;"",COUNTIF(Buildings!B:B,B4892)=0),TRUE,FALSE)</f>
        <v>0</v>
      </c>
    </row>
    <row r="4893" spans="1:11" s="3" customFormat="1" ht="16.5" customHeight="1">
      <c r="A4893" s="96"/>
      <c r="B4893" s="199"/>
      <c r="C4893" s="200"/>
      <c r="D4893" s="200"/>
      <c r="E4893" s="200"/>
      <c r="F4893" s="201"/>
      <c r="G4893" s="197" t="str">
        <f t="shared" si="152"/>
        <v/>
      </c>
      <c r="H4893" s="203"/>
      <c r="I4893" s="97"/>
      <c r="J4893" s="3" t="b">
        <f t="shared" si="153"/>
        <v>0</v>
      </c>
      <c r="K4893" s="1" t="b">
        <f>IF(AND(B4893&lt;&gt;"",COUNTIF(Buildings!B:B,B4893)=0),TRUE,FALSE)</f>
        <v>0</v>
      </c>
    </row>
    <row r="4894" spans="1:11" s="3" customFormat="1" ht="16.5" customHeight="1">
      <c r="A4894" s="96"/>
      <c r="B4894" s="194"/>
      <c r="C4894" s="195"/>
      <c r="D4894" s="195"/>
      <c r="E4894" s="195"/>
      <c r="F4894" s="196"/>
      <c r="G4894" s="197" t="str">
        <f t="shared" si="152"/>
        <v/>
      </c>
      <c r="H4894" s="203"/>
      <c r="I4894" s="97"/>
      <c r="J4894" s="3" t="b">
        <f t="shared" si="153"/>
        <v>0</v>
      </c>
      <c r="K4894" s="1" t="b">
        <f>IF(AND(B4894&lt;&gt;"",COUNTIF(Buildings!B:B,B4894)=0),TRUE,FALSE)</f>
        <v>0</v>
      </c>
    </row>
    <row r="4895" spans="1:11" s="3" customFormat="1" ht="16.5" customHeight="1">
      <c r="A4895" s="96"/>
      <c r="B4895" s="199"/>
      <c r="C4895" s="200"/>
      <c r="D4895" s="200"/>
      <c r="E4895" s="200"/>
      <c r="F4895" s="201"/>
      <c r="G4895" s="197" t="str">
        <f t="shared" si="152"/>
        <v/>
      </c>
      <c r="H4895" s="203"/>
      <c r="I4895" s="97"/>
      <c r="J4895" s="3" t="b">
        <f t="shared" si="153"/>
        <v>0</v>
      </c>
      <c r="K4895" s="1" t="b">
        <f>IF(AND(B4895&lt;&gt;"",COUNTIF(Buildings!B:B,B4895)=0),TRUE,FALSE)</f>
        <v>0</v>
      </c>
    </row>
    <row r="4896" spans="1:11" s="3" customFormat="1" ht="16.5" customHeight="1">
      <c r="A4896" s="96"/>
      <c r="B4896" s="194"/>
      <c r="C4896" s="195"/>
      <c r="D4896" s="195"/>
      <c r="E4896" s="195"/>
      <c r="F4896" s="196"/>
      <c r="G4896" s="197" t="str">
        <f t="shared" si="152"/>
        <v/>
      </c>
      <c r="H4896" s="203"/>
      <c r="I4896" s="97"/>
      <c r="J4896" s="3" t="b">
        <f t="shared" si="153"/>
        <v>0</v>
      </c>
      <c r="K4896" s="1" t="b">
        <f>IF(AND(B4896&lt;&gt;"",COUNTIF(Buildings!B:B,B4896)=0),TRUE,FALSE)</f>
        <v>0</v>
      </c>
    </row>
    <row r="4897" spans="1:11" s="3" customFormat="1" ht="16.5" customHeight="1">
      <c r="A4897" s="96"/>
      <c r="B4897" s="199"/>
      <c r="C4897" s="200"/>
      <c r="D4897" s="200"/>
      <c r="E4897" s="200"/>
      <c r="F4897" s="201"/>
      <c r="G4897" s="197" t="str">
        <f t="shared" si="152"/>
        <v/>
      </c>
      <c r="H4897" s="203"/>
      <c r="I4897" s="97"/>
      <c r="J4897" s="3" t="b">
        <f t="shared" si="153"/>
        <v>0</v>
      </c>
      <c r="K4897" s="1" t="b">
        <f>IF(AND(B4897&lt;&gt;"",COUNTIF(Buildings!B:B,B4897)=0),TRUE,FALSE)</f>
        <v>0</v>
      </c>
    </row>
    <row r="4898" spans="1:11" s="3" customFormat="1" ht="16.5" customHeight="1">
      <c r="A4898" s="96"/>
      <c r="B4898" s="194"/>
      <c r="C4898" s="195"/>
      <c r="D4898" s="195"/>
      <c r="E4898" s="195"/>
      <c r="F4898" s="196"/>
      <c r="G4898" s="197" t="str">
        <f t="shared" si="152"/>
        <v/>
      </c>
      <c r="H4898" s="203"/>
      <c r="I4898" s="97"/>
      <c r="J4898" s="3" t="b">
        <f t="shared" si="153"/>
        <v>0</v>
      </c>
      <c r="K4898" s="1" t="b">
        <f>IF(AND(B4898&lt;&gt;"",COUNTIF(Buildings!B:B,B4898)=0),TRUE,FALSE)</f>
        <v>0</v>
      </c>
    </row>
    <row r="4899" spans="1:11" s="3" customFormat="1" ht="16.5" customHeight="1">
      <c r="A4899" s="96"/>
      <c r="B4899" s="199"/>
      <c r="C4899" s="200"/>
      <c r="D4899" s="200"/>
      <c r="E4899" s="200"/>
      <c r="F4899" s="201"/>
      <c r="G4899" s="197" t="str">
        <f t="shared" si="152"/>
        <v/>
      </c>
      <c r="H4899" s="203"/>
      <c r="I4899" s="97"/>
      <c r="J4899" s="3" t="b">
        <f t="shared" si="153"/>
        <v>0</v>
      </c>
      <c r="K4899" s="1" t="b">
        <f>IF(AND(B4899&lt;&gt;"",COUNTIF(Buildings!B:B,B4899)=0),TRUE,FALSE)</f>
        <v>0</v>
      </c>
    </row>
    <row r="4900" spans="1:11" s="3" customFormat="1" ht="16.5" customHeight="1">
      <c r="A4900" s="96"/>
      <c r="B4900" s="194"/>
      <c r="C4900" s="195"/>
      <c r="D4900" s="195"/>
      <c r="E4900" s="195"/>
      <c r="F4900" s="196"/>
      <c r="G4900" s="197" t="str">
        <f t="shared" si="152"/>
        <v/>
      </c>
      <c r="H4900" s="203"/>
      <c r="I4900" s="97"/>
      <c r="J4900" s="3" t="b">
        <f t="shared" si="153"/>
        <v>0</v>
      </c>
      <c r="K4900" s="1" t="b">
        <f>IF(AND(B4900&lt;&gt;"",COUNTIF(Buildings!B:B,B4900)=0),TRUE,FALSE)</f>
        <v>0</v>
      </c>
    </row>
    <row r="4901" spans="1:11" s="3" customFormat="1" ht="16.5" customHeight="1">
      <c r="A4901" s="96"/>
      <c r="B4901" s="199"/>
      <c r="C4901" s="200"/>
      <c r="D4901" s="200"/>
      <c r="E4901" s="200"/>
      <c r="F4901" s="201"/>
      <c r="G4901" s="197" t="str">
        <f t="shared" si="152"/>
        <v/>
      </c>
      <c r="H4901" s="203"/>
      <c r="I4901" s="97"/>
      <c r="J4901" s="3" t="b">
        <f t="shared" si="153"/>
        <v>0</v>
      </c>
      <c r="K4901" s="1" t="b">
        <f>IF(AND(B4901&lt;&gt;"",COUNTIF(Buildings!B:B,B4901)=0),TRUE,FALSE)</f>
        <v>0</v>
      </c>
    </row>
    <row r="4902" spans="1:11" s="3" customFormat="1" ht="16.5" customHeight="1">
      <c r="A4902" s="96"/>
      <c r="B4902" s="194"/>
      <c r="C4902" s="195"/>
      <c r="D4902" s="195"/>
      <c r="E4902" s="195"/>
      <c r="F4902" s="196"/>
      <c r="G4902" s="197" t="str">
        <f t="shared" si="152"/>
        <v/>
      </c>
      <c r="H4902" s="203"/>
      <c r="I4902" s="97"/>
      <c r="J4902" s="3" t="b">
        <f t="shared" si="153"/>
        <v>0</v>
      </c>
      <c r="K4902" s="1" t="b">
        <f>IF(AND(B4902&lt;&gt;"",COUNTIF(Buildings!B:B,B4902)=0),TRUE,FALSE)</f>
        <v>0</v>
      </c>
    </row>
    <row r="4903" spans="1:11" s="3" customFormat="1" ht="16.5" customHeight="1">
      <c r="A4903" s="96"/>
      <c r="B4903" s="199"/>
      <c r="C4903" s="200"/>
      <c r="D4903" s="200"/>
      <c r="E4903" s="200"/>
      <c r="F4903" s="201"/>
      <c r="G4903" s="197" t="str">
        <f t="shared" si="152"/>
        <v/>
      </c>
      <c r="H4903" s="203"/>
      <c r="I4903" s="97"/>
      <c r="J4903" s="3" t="b">
        <f t="shared" si="153"/>
        <v>0</v>
      </c>
      <c r="K4903" s="1" t="b">
        <f>IF(AND(B4903&lt;&gt;"",COUNTIF(Buildings!B:B,B4903)=0),TRUE,FALSE)</f>
        <v>0</v>
      </c>
    </row>
    <row r="4904" spans="1:11" s="3" customFormat="1" ht="16.5" customHeight="1">
      <c r="A4904" s="96"/>
      <c r="B4904" s="194"/>
      <c r="C4904" s="195"/>
      <c r="D4904" s="195"/>
      <c r="E4904" s="195"/>
      <c r="F4904" s="196"/>
      <c r="G4904" s="197" t="str">
        <f t="shared" si="152"/>
        <v/>
      </c>
      <c r="H4904" s="203"/>
      <c r="I4904" s="97"/>
      <c r="J4904" s="3" t="b">
        <f t="shared" si="153"/>
        <v>0</v>
      </c>
      <c r="K4904" s="1" t="b">
        <f>IF(AND(B4904&lt;&gt;"",COUNTIF(Buildings!B:B,B4904)=0),TRUE,FALSE)</f>
        <v>0</v>
      </c>
    </row>
    <row r="4905" spans="1:11" s="3" customFormat="1" ht="16.5" customHeight="1">
      <c r="A4905" s="96"/>
      <c r="B4905" s="199"/>
      <c r="C4905" s="200"/>
      <c r="D4905" s="200"/>
      <c r="E4905" s="200"/>
      <c r="F4905" s="201"/>
      <c r="G4905" s="197" t="str">
        <f t="shared" si="152"/>
        <v/>
      </c>
      <c r="H4905" s="203"/>
      <c r="I4905" s="97"/>
      <c r="J4905" s="3" t="b">
        <f t="shared" si="153"/>
        <v>0</v>
      </c>
      <c r="K4905" s="1" t="b">
        <f>IF(AND(B4905&lt;&gt;"",COUNTIF(Buildings!B:B,B4905)=0),TRUE,FALSE)</f>
        <v>0</v>
      </c>
    </row>
    <row r="4906" spans="1:11" s="3" customFormat="1" ht="16.5" customHeight="1">
      <c r="A4906" s="96"/>
      <c r="B4906" s="194"/>
      <c r="C4906" s="195"/>
      <c r="D4906" s="195"/>
      <c r="E4906" s="195"/>
      <c r="F4906" s="196"/>
      <c r="G4906" s="197" t="str">
        <f t="shared" si="152"/>
        <v/>
      </c>
      <c r="H4906" s="203"/>
      <c r="I4906" s="97"/>
      <c r="J4906" s="3" t="b">
        <f t="shared" si="153"/>
        <v>0</v>
      </c>
      <c r="K4906" s="1" t="b">
        <f>IF(AND(B4906&lt;&gt;"",COUNTIF(Buildings!B:B,B4906)=0),TRUE,FALSE)</f>
        <v>0</v>
      </c>
    </row>
    <row r="4907" spans="1:11" s="3" customFormat="1" ht="16.5" customHeight="1">
      <c r="A4907" s="96"/>
      <c r="B4907" s="199"/>
      <c r="C4907" s="200"/>
      <c r="D4907" s="200"/>
      <c r="E4907" s="200"/>
      <c r="F4907" s="201"/>
      <c r="G4907" s="197" t="str">
        <f t="shared" si="152"/>
        <v/>
      </c>
      <c r="H4907" s="203"/>
      <c r="I4907" s="97"/>
      <c r="J4907" s="3" t="b">
        <f t="shared" si="153"/>
        <v>0</v>
      </c>
      <c r="K4907" s="1" t="b">
        <f>IF(AND(B4907&lt;&gt;"",COUNTIF(Buildings!B:B,B4907)=0),TRUE,FALSE)</f>
        <v>0</v>
      </c>
    </row>
    <row r="4908" spans="1:11" s="3" customFormat="1" ht="16.5" customHeight="1">
      <c r="A4908" s="96"/>
      <c r="B4908" s="194"/>
      <c r="C4908" s="195"/>
      <c r="D4908" s="195"/>
      <c r="E4908" s="195"/>
      <c r="F4908" s="196"/>
      <c r="G4908" s="197" t="str">
        <f t="shared" si="152"/>
        <v/>
      </c>
      <c r="H4908" s="203"/>
      <c r="I4908" s="97"/>
      <c r="J4908" s="3" t="b">
        <f t="shared" si="153"/>
        <v>0</v>
      </c>
      <c r="K4908" s="1" t="b">
        <f>IF(AND(B4908&lt;&gt;"",COUNTIF(Buildings!B:B,B4908)=0),TRUE,FALSE)</f>
        <v>0</v>
      </c>
    </row>
    <row r="4909" spans="1:11" s="3" customFormat="1" ht="16.5" customHeight="1">
      <c r="A4909" s="96"/>
      <c r="B4909" s="199"/>
      <c r="C4909" s="200"/>
      <c r="D4909" s="200"/>
      <c r="E4909" s="200"/>
      <c r="F4909" s="201"/>
      <c r="G4909" s="197" t="str">
        <f t="shared" si="152"/>
        <v/>
      </c>
      <c r="H4909" s="203"/>
      <c r="I4909" s="97"/>
      <c r="J4909" s="3" t="b">
        <f t="shared" si="153"/>
        <v>0</v>
      </c>
      <c r="K4909" s="1" t="b">
        <f>IF(AND(B4909&lt;&gt;"",COUNTIF(Buildings!B:B,B4909)=0),TRUE,FALSE)</f>
        <v>0</v>
      </c>
    </row>
    <row r="4910" spans="1:11" s="3" customFormat="1" ht="16.5" customHeight="1">
      <c r="A4910" s="96"/>
      <c r="B4910" s="194"/>
      <c r="C4910" s="195"/>
      <c r="D4910" s="195"/>
      <c r="E4910" s="195"/>
      <c r="F4910" s="196"/>
      <c r="G4910" s="197" t="str">
        <f t="shared" si="152"/>
        <v/>
      </c>
      <c r="H4910" s="203"/>
      <c r="I4910" s="97"/>
      <c r="J4910" s="3" t="b">
        <f t="shared" si="153"/>
        <v>0</v>
      </c>
      <c r="K4910" s="1" t="b">
        <f>IF(AND(B4910&lt;&gt;"",COUNTIF(Buildings!B:B,B4910)=0),TRUE,FALSE)</f>
        <v>0</v>
      </c>
    </row>
    <row r="4911" spans="1:11" s="3" customFormat="1" ht="16.5" customHeight="1">
      <c r="A4911" s="96"/>
      <c r="B4911" s="199"/>
      <c r="C4911" s="200"/>
      <c r="D4911" s="200"/>
      <c r="E4911" s="200"/>
      <c r="F4911" s="201"/>
      <c r="G4911" s="197" t="str">
        <f t="shared" si="152"/>
        <v/>
      </c>
      <c r="H4911" s="203"/>
      <c r="I4911" s="97"/>
      <c r="J4911" s="3" t="b">
        <f t="shared" si="153"/>
        <v>0</v>
      </c>
      <c r="K4911" s="1" t="b">
        <f>IF(AND(B4911&lt;&gt;"",COUNTIF(Buildings!B:B,B4911)=0),TRUE,FALSE)</f>
        <v>0</v>
      </c>
    </row>
    <row r="4912" spans="1:11" s="3" customFormat="1" ht="16.5" customHeight="1">
      <c r="A4912" s="96"/>
      <c r="B4912" s="194"/>
      <c r="C4912" s="195"/>
      <c r="D4912" s="195"/>
      <c r="E4912" s="195"/>
      <c r="F4912" s="196"/>
      <c r="G4912" s="197" t="str">
        <f t="shared" si="152"/>
        <v/>
      </c>
      <c r="H4912" s="203"/>
      <c r="I4912" s="97"/>
      <c r="J4912" s="3" t="b">
        <f t="shared" si="153"/>
        <v>0</v>
      </c>
      <c r="K4912" s="1" t="b">
        <f>IF(AND(B4912&lt;&gt;"",COUNTIF(Buildings!B:B,B4912)=0),TRUE,FALSE)</f>
        <v>0</v>
      </c>
    </row>
    <row r="4913" spans="1:11" s="3" customFormat="1" ht="16.5" customHeight="1">
      <c r="A4913" s="96"/>
      <c r="B4913" s="199"/>
      <c r="C4913" s="200"/>
      <c r="D4913" s="200"/>
      <c r="E4913" s="200"/>
      <c r="F4913" s="201"/>
      <c r="G4913" s="197" t="str">
        <f t="shared" si="152"/>
        <v/>
      </c>
      <c r="H4913" s="203"/>
      <c r="I4913" s="97"/>
      <c r="J4913" s="3" t="b">
        <f t="shared" si="153"/>
        <v>0</v>
      </c>
      <c r="K4913" s="1" t="b">
        <f>IF(AND(B4913&lt;&gt;"",COUNTIF(Buildings!B:B,B4913)=0),TRUE,FALSE)</f>
        <v>0</v>
      </c>
    </row>
    <row r="4914" spans="1:11" s="3" customFormat="1" ht="16.5" customHeight="1">
      <c r="A4914" s="96"/>
      <c r="B4914" s="194"/>
      <c r="C4914" s="195"/>
      <c r="D4914" s="195"/>
      <c r="E4914" s="195"/>
      <c r="F4914" s="196"/>
      <c r="G4914" s="197" t="str">
        <f t="shared" si="152"/>
        <v/>
      </c>
      <c r="H4914" s="203"/>
      <c r="I4914" s="97"/>
      <c r="J4914" s="3" t="b">
        <f t="shared" si="153"/>
        <v>0</v>
      </c>
      <c r="K4914" s="1" t="b">
        <f>IF(AND(B4914&lt;&gt;"",COUNTIF(Buildings!B:B,B4914)=0),TRUE,FALSE)</f>
        <v>0</v>
      </c>
    </row>
    <row r="4915" spans="1:11" s="3" customFormat="1" ht="16.5" customHeight="1">
      <c r="A4915" s="96"/>
      <c r="B4915" s="199"/>
      <c r="C4915" s="200"/>
      <c r="D4915" s="200"/>
      <c r="E4915" s="200"/>
      <c r="F4915" s="201"/>
      <c r="G4915" s="197" t="str">
        <f t="shared" si="152"/>
        <v/>
      </c>
      <c r="H4915" s="203"/>
      <c r="I4915" s="97"/>
      <c r="J4915" s="3" t="b">
        <f t="shared" si="153"/>
        <v>0</v>
      </c>
      <c r="K4915" s="1" t="b">
        <f>IF(AND(B4915&lt;&gt;"",COUNTIF(Buildings!B:B,B4915)=0),TRUE,FALSE)</f>
        <v>0</v>
      </c>
    </row>
    <row r="4916" spans="1:11" s="3" customFormat="1" ht="16.5" customHeight="1">
      <c r="A4916" s="96"/>
      <c r="B4916" s="194"/>
      <c r="C4916" s="195"/>
      <c r="D4916" s="195"/>
      <c r="E4916" s="195"/>
      <c r="F4916" s="196"/>
      <c r="G4916" s="197" t="str">
        <f t="shared" si="152"/>
        <v/>
      </c>
      <c r="H4916" s="203"/>
      <c r="I4916" s="97"/>
      <c r="J4916" s="3" t="b">
        <f t="shared" si="153"/>
        <v>0</v>
      </c>
      <c r="K4916" s="1" t="b">
        <f>IF(AND(B4916&lt;&gt;"",COUNTIF(Buildings!B:B,B4916)=0),TRUE,FALSE)</f>
        <v>0</v>
      </c>
    </row>
    <row r="4917" spans="1:11" s="3" customFormat="1" ht="16.5" customHeight="1">
      <c r="A4917" s="96"/>
      <c r="B4917" s="199"/>
      <c r="C4917" s="200"/>
      <c r="D4917" s="200"/>
      <c r="E4917" s="200"/>
      <c r="F4917" s="201"/>
      <c r="G4917" s="197" t="str">
        <f t="shared" si="152"/>
        <v/>
      </c>
      <c r="H4917" s="203"/>
      <c r="I4917" s="97"/>
      <c r="J4917" s="3" t="b">
        <f t="shared" si="153"/>
        <v>0</v>
      </c>
      <c r="K4917" s="1" t="b">
        <f>IF(AND(B4917&lt;&gt;"",COUNTIF(Buildings!B:B,B4917)=0),TRUE,FALSE)</f>
        <v>0</v>
      </c>
    </row>
    <row r="4918" spans="1:11" s="3" customFormat="1" ht="16.5" customHeight="1">
      <c r="A4918" s="96"/>
      <c r="B4918" s="194"/>
      <c r="C4918" s="195"/>
      <c r="D4918" s="195"/>
      <c r="E4918" s="195"/>
      <c r="F4918" s="196"/>
      <c r="G4918" s="197" t="str">
        <f t="shared" si="152"/>
        <v/>
      </c>
      <c r="H4918" s="203"/>
      <c r="I4918" s="97"/>
      <c r="J4918" s="3" t="b">
        <f t="shared" si="153"/>
        <v>0</v>
      </c>
      <c r="K4918" s="1" t="b">
        <f>IF(AND(B4918&lt;&gt;"",COUNTIF(Buildings!B:B,B4918)=0),TRUE,FALSE)</f>
        <v>0</v>
      </c>
    </row>
    <row r="4919" spans="1:11" s="3" customFormat="1" ht="16.5" customHeight="1">
      <c r="A4919" s="96"/>
      <c r="B4919" s="199"/>
      <c r="C4919" s="200"/>
      <c r="D4919" s="200"/>
      <c r="E4919" s="200"/>
      <c r="F4919" s="201"/>
      <c r="G4919" s="197" t="str">
        <f t="shared" si="152"/>
        <v/>
      </c>
      <c r="H4919" s="203"/>
      <c r="I4919" s="97"/>
      <c r="J4919" s="3" t="b">
        <f t="shared" si="153"/>
        <v>0</v>
      </c>
      <c r="K4919" s="1" t="b">
        <f>IF(AND(B4919&lt;&gt;"",COUNTIF(Buildings!B:B,B4919)=0),TRUE,FALSE)</f>
        <v>0</v>
      </c>
    </row>
    <row r="4920" spans="1:11" s="3" customFormat="1" ht="16.5" customHeight="1">
      <c r="A4920" s="96"/>
      <c r="B4920" s="194"/>
      <c r="C4920" s="195"/>
      <c r="D4920" s="195"/>
      <c r="E4920" s="195"/>
      <c r="F4920" s="196"/>
      <c r="G4920" s="197" t="str">
        <f t="shared" si="152"/>
        <v/>
      </c>
      <c r="H4920" s="203"/>
      <c r="I4920" s="97"/>
      <c r="J4920" s="3" t="b">
        <f t="shared" si="153"/>
        <v>0</v>
      </c>
      <c r="K4920" s="1" t="b">
        <f>IF(AND(B4920&lt;&gt;"",COUNTIF(Buildings!B:B,B4920)=0),TRUE,FALSE)</f>
        <v>0</v>
      </c>
    </row>
    <row r="4921" spans="1:11" s="3" customFormat="1" ht="16.5" customHeight="1">
      <c r="A4921" s="96"/>
      <c r="B4921" s="199"/>
      <c r="C4921" s="200"/>
      <c r="D4921" s="200"/>
      <c r="E4921" s="200"/>
      <c r="F4921" s="201"/>
      <c r="G4921" s="197" t="str">
        <f t="shared" si="152"/>
        <v/>
      </c>
      <c r="H4921" s="203"/>
      <c r="I4921" s="97"/>
      <c r="J4921" s="3" t="b">
        <f t="shared" si="153"/>
        <v>0</v>
      </c>
      <c r="K4921" s="1" t="b">
        <f>IF(AND(B4921&lt;&gt;"",COUNTIF(Buildings!B:B,B4921)=0),TRUE,FALSE)</f>
        <v>0</v>
      </c>
    </row>
    <row r="4922" spans="1:11" s="3" customFormat="1" ht="16.5" customHeight="1">
      <c r="A4922" s="96"/>
      <c r="B4922" s="194"/>
      <c r="C4922" s="195"/>
      <c r="D4922" s="195"/>
      <c r="E4922" s="195"/>
      <c r="F4922" s="196"/>
      <c r="G4922" s="197" t="str">
        <f t="shared" si="152"/>
        <v/>
      </c>
      <c r="H4922" s="203"/>
      <c r="I4922" s="97"/>
      <c r="J4922" s="3" t="b">
        <f t="shared" si="153"/>
        <v>0</v>
      </c>
      <c r="K4922" s="1" t="b">
        <f>IF(AND(B4922&lt;&gt;"",COUNTIF(Buildings!B:B,B4922)=0),TRUE,FALSE)</f>
        <v>0</v>
      </c>
    </row>
    <row r="4923" spans="1:11" s="3" customFormat="1" ht="16.5" customHeight="1">
      <c r="A4923" s="96"/>
      <c r="B4923" s="199"/>
      <c r="C4923" s="200"/>
      <c r="D4923" s="200"/>
      <c r="E4923" s="200"/>
      <c r="F4923" s="201"/>
      <c r="G4923" s="197" t="str">
        <f t="shared" si="152"/>
        <v/>
      </c>
      <c r="H4923" s="203"/>
      <c r="I4923" s="97"/>
      <c r="J4923" s="3" t="b">
        <f t="shared" si="153"/>
        <v>0</v>
      </c>
      <c r="K4923" s="1" t="b">
        <f>IF(AND(B4923&lt;&gt;"",COUNTIF(Buildings!B:B,B4923)=0),TRUE,FALSE)</f>
        <v>0</v>
      </c>
    </row>
    <row r="4924" spans="1:11" s="3" customFormat="1" ht="16.5" customHeight="1">
      <c r="A4924" s="96"/>
      <c r="B4924" s="194"/>
      <c r="C4924" s="195"/>
      <c r="D4924" s="195"/>
      <c r="E4924" s="195"/>
      <c r="F4924" s="196"/>
      <c r="G4924" s="197" t="str">
        <f t="shared" si="152"/>
        <v/>
      </c>
      <c r="H4924" s="203"/>
      <c r="I4924" s="97"/>
      <c r="J4924" s="3" t="b">
        <f t="shared" si="153"/>
        <v>0</v>
      </c>
      <c r="K4924" s="1" t="b">
        <f>IF(AND(B4924&lt;&gt;"",COUNTIF(Buildings!B:B,B4924)=0),TRUE,FALSE)</f>
        <v>0</v>
      </c>
    </row>
    <row r="4925" spans="1:11" s="3" customFormat="1" ht="16.5" customHeight="1">
      <c r="A4925" s="96"/>
      <c r="B4925" s="199"/>
      <c r="C4925" s="200"/>
      <c r="D4925" s="200"/>
      <c r="E4925" s="200"/>
      <c r="F4925" s="201"/>
      <c r="G4925" s="197" t="str">
        <f t="shared" si="152"/>
        <v/>
      </c>
      <c r="H4925" s="203"/>
      <c r="I4925" s="97"/>
      <c r="J4925" s="3" t="b">
        <f t="shared" si="153"/>
        <v>0</v>
      </c>
      <c r="K4925" s="1" t="b">
        <f>IF(AND(B4925&lt;&gt;"",COUNTIF(Buildings!B:B,B4925)=0),TRUE,FALSE)</f>
        <v>0</v>
      </c>
    </row>
    <row r="4926" spans="1:11" s="3" customFormat="1" ht="16.5" customHeight="1">
      <c r="A4926" s="96"/>
      <c r="B4926" s="194"/>
      <c r="C4926" s="195"/>
      <c r="D4926" s="195"/>
      <c r="E4926" s="195"/>
      <c r="F4926" s="196"/>
      <c r="G4926" s="197" t="str">
        <f t="shared" si="152"/>
        <v/>
      </c>
      <c r="H4926" s="203"/>
      <c r="I4926" s="97"/>
      <c r="J4926" s="3" t="b">
        <f t="shared" si="153"/>
        <v>0</v>
      </c>
      <c r="K4926" s="1" t="b">
        <f>IF(AND(B4926&lt;&gt;"",COUNTIF(Buildings!B:B,B4926)=0),TRUE,FALSE)</f>
        <v>0</v>
      </c>
    </row>
    <row r="4927" spans="1:11" s="3" customFormat="1" ht="16.5" customHeight="1">
      <c r="A4927" s="96"/>
      <c r="B4927" s="199"/>
      <c r="C4927" s="200"/>
      <c r="D4927" s="200"/>
      <c r="E4927" s="200"/>
      <c r="F4927" s="201"/>
      <c r="G4927" s="197" t="str">
        <f t="shared" si="152"/>
        <v/>
      </c>
      <c r="H4927" s="203"/>
      <c r="I4927" s="97"/>
      <c r="J4927" s="3" t="b">
        <f t="shared" si="153"/>
        <v>0</v>
      </c>
      <c r="K4927" s="1" t="b">
        <f>IF(AND(B4927&lt;&gt;"",COUNTIF(Buildings!B:B,B4927)=0),TRUE,FALSE)</f>
        <v>0</v>
      </c>
    </row>
    <row r="4928" spans="1:11" s="3" customFormat="1" ht="16.5" customHeight="1">
      <c r="A4928" s="96"/>
      <c r="B4928" s="194"/>
      <c r="C4928" s="195"/>
      <c r="D4928" s="195"/>
      <c r="E4928" s="195"/>
      <c r="F4928" s="196"/>
      <c r="G4928" s="197" t="str">
        <f t="shared" si="152"/>
        <v/>
      </c>
      <c r="H4928" s="203"/>
      <c r="I4928" s="97"/>
      <c r="J4928" s="3" t="b">
        <f t="shared" si="153"/>
        <v>0</v>
      </c>
      <c r="K4928" s="1" t="b">
        <f>IF(AND(B4928&lt;&gt;"",COUNTIF(Buildings!B:B,B4928)=0),TRUE,FALSE)</f>
        <v>0</v>
      </c>
    </row>
    <row r="4929" spans="1:11" s="3" customFormat="1" ht="16.5" customHeight="1">
      <c r="A4929" s="96"/>
      <c r="B4929" s="199"/>
      <c r="C4929" s="200"/>
      <c r="D4929" s="200"/>
      <c r="E4929" s="200"/>
      <c r="F4929" s="201"/>
      <c r="G4929" s="197" t="str">
        <f t="shared" si="152"/>
        <v/>
      </c>
      <c r="H4929" s="203"/>
      <c r="I4929" s="97"/>
      <c r="J4929" s="3" t="b">
        <f t="shared" si="153"/>
        <v>0</v>
      </c>
      <c r="K4929" s="1" t="b">
        <f>IF(AND(B4929&lt;&gt;"",COUNTIF(Buildings!B:B,B4929)=0),TRUE,FALSE)</f>
        <v>0</v>
      </c>
    </row>
    <row r="4930" spans="1:11" s="3" customFormat="1" ht="16.5" customHeight="1">
      <c r="A4930" s="96"/>
      <c r="B4930" s="194"/>
      <c r="C4930" s="195"/>
      <c r="D4930" s="195"/>
      <c r="E4930" s="195"/>
      <c r="F4930" s="196"/>
      <c r="G4930" s="197" t="str">
        <f t="shared" si="152"/>
        <v/>
      </c>
      <c r="H4930" s="203"/>
      <c r="I4930" s="97"/>
      <c r="J4930" s="3" t="b">
        <f t="shared" si="153"/>
        <v>0</v>
      </c>
      <c r="K4930" s="1" t="b">
        <f>IF(AND(B4930&lt;&gt;"",COUNTIF(Buildings!B:B,B4930)=0),TRUE,FALSE)</f>
        <v>0</v>
      </c>
    </row>
    <row r="4931" spans="1:11" s="3" customFormat="1" ht="16.5" customHeight="1">
      <c r="A4931" s="96"/>
      <c r="B4931" s="199"/>
      <c r="C4931" s="200"/>
      <c r="D4931" s="200"/>
      <c r="E4931" s="200"/>
      <c r="F4931" s="201"/>
      <c r="G4931" s="197" t="str">
        <f t="shared" si="152"/>
        <v/>
      </c>
      <c r="H4931" s="203"/>
      <c r="I4931" s="97"/>
      <c r="J4931" s="3" t="b">
        <f t="shared" si="153"/>
        <v>0</v>
      </c>
      <c r="K4931" s="1" t="b">
        <f>IF(AND(B4931&lt;&gt;"",COUNTIF(Buildings!B:B,B4931)=0),TRUE,FALSE)</f>
        <v>0</v>
      </c>
    </row>
    <row r="4932" spans="1:11" s="3" customFormat="1" ht="16.5" customHeight="1">
      <c r="A4932" s="96"/>
      <c r="B4932" s="194"/>
      <c r="C4932" s="195"/>
      <c r="D4932" s="195"/>
      <c r="E4932" s="195"/>
      <c r="F4932" s="196"/>
      <c r="G4932" s="197" t="str">
        <f t="shared" ref="G4932:G4995" si="154">IF(F4932="","",F4932)</f>
        <v/>
      </c>
      <c r="H4932" s="203"/>
      <c r="I4932" s="97"/>
      <c r="J4932" s="3" t="b">
        <f t="shared" ref="J4932:J4995" si="155">IF(F4932=G4932,FALSE,TRUE)</f>
        <v>0</v>
      </c>
      <c r="K4932" s="1" t="b">
        <f>IF(AND(B4932&lt;&gt;"",COUNTIF(Buildings!B:B,B4932)=0),TRUE,FALSE)</f>
        <v>0</v>
      </c>
    </row>
    <row r="4933" spans="1:11" s="3" customFormat="1" ht="16.5" customHeight="1">
      <c r="A4933" s="96"/>
      <c r="B4933" s="199"/>
      <c r="C4933" s="200"/>
      <c r="D4933" s="200"/>
      <c r="E4933" s="200"/>
      <c r="F4933" s="201"/>
      <c r="G4933" s="197" t="str">
        <f t="shared" si="154"/>
        <v/>
      </c>
      <c r="H4933" s="203"/>
      <c r="I4933" s="97"/>
      <c r="J4933" s="3" t="b">
        <f t="shared" si="155"/>
        <v>0</v>
      </c>
      <c r="K4933" s="1" t="b">
        <f>IF(AND(B4933&lt;&gt;"",COUNTIF(Buildings!B:B,B4933)=0),TRUE,FALSE)</f>
        <v>0</v>
      </c>
    </row>
    <row r="4934" spans="1:11" s="3" customFormat="1" ht="16.5" customHeight="1">
      <c r="A4934" s="96"/>
      <c r="B4934" s="194"/>
      <c r="C4934" s="195"/>
      <c r="D4934" s="195"/>
      <c r="E4934" s="195"/>
      <c r="F4934" s="196"/>
      <c r="G4934" s="197" t="str">
        <f t="shared" si="154"/>
        <v/>
      </c>
      <c r="H4934" s="203"/>
      <c r="I4934" s="97"/>
      <c r="J4934" s="3" t="b">
        <f t="shared" si="155"/>
        <v>0</v>
      </c>
      <c r="K4934" s="1" t="b">
        <f>IF(AND(B4934&lt;&gt;"",COUNTIF(Buildings!B:B,B4934)=0),TRUE,FALSE)</f>
        <v>0</v>
      </c>
    </row>
    <row r="4935" spans="1:11" s="3" customFormat="1" ht="16.5" customHeight="1">
      <c r="A4935" s="96"/>
      <c r="B4935" s="199"/>
      <c r="C4935" s="200"/>
      <c r="D4935" s="200"/>
      <c r="E4935" s="200"/>
      <c r="F4935" s="201"/>
      <c r="G4935" s="197" t="str">
        <f t="shared" si="154"/>
        <v/>
      </c>
      <c r="H4935" s="203"/>
      <c r="I4935" s="97"/>
      <c r="J4935" s="3" t="b">
        <f t="shared" si="155"/>
        <v>0</v>
      </c>
      <c r="K4935" s="1" t="b">
        <f>IF(AND(B4935&lt;&gt;"",COUNTIF(Buildings!B:B,B4935)=0),TRUE,FALSE)</f>
        <v>0</v>
      </c>
    </row>
    <row r="4936" spans="1:11" s="3" customFormat="1" ht="16.5" customHeight="1">
      <c r="A4936" s="96"/>
      <c r="B4936" s="194"/>
      <c r="C4936" s="195"/>
      <c r="D4936" s="195"/>
      <c r="E4936" s="195"/>
      <c r="F4936" s="196"/>
      <c r="G4936" s="197" t="str">
        <f t="shared" si="154"/>
        <v/>
      </c>
      <c r="H4936" s="203"/>
      <c r="I4936" s="97"/>
      <c r="J4936" s="3" t="b">
        <f t="shared" si="155"/>
        <v>0</v>
      </c>
      <c r="K4936" s="1" t="b">
        <f>IF(AND(B4936&lt;&gt;"",COUNTIF(Buildings!B:B,B4936)=0),TRUE,FALSE)</f>
        <v>0</v>
      </c>
    </row>
    <row r="4937" spans="1:11" s="3" customFormat="1" ht="16.5" customHeight="1">
      <c r="A4937" s="96"/>
      <c r="B4937" s="199"/>
      <c r="C4937" s="200"/>
      <c r="D4937" s="200"/>
      <c r="E4937" s="200"/>
      <c r="F4937" s="201"/>
      <c r="G4937" s="197" t="str">
        <f t="shared" si="154"/>
        <v/>
      </c>
      <c r="H4937" s="203"/>
      <c r="I4937" s="97"/>
      <c r="J4937" s="3" t="b">
        <f t="shared" si="155"/>
        <v>0</v>
      </c>
      <c r="K4937" s="1" t="b">
        <f>IF(AND(B4937&lt;&gt;"",COUNTIF(Buildings!B:B,B4937)=0),TRUE,FALSE)</f>
        <v>0</v>
      </c>
    </row>
    <row r="4938" spans="1:11" s="3" customFormat="1" ht="16.5" customHeight="1">
      <c r="A4938" s="96"/>
      <c r="B4938" s="194"/>
      <c r="C4938" s="195"/>
      <c r="D4938" s="195"/>
      <c r="E4938" s="195"/>
      <c r="F4938" s="196"/>
      <c r="G4938" s="197" t="str">
        <f t="shared" si="154"/>
        <v/>
      </c>
      <c r="H4938" s="203"/>
      <c r="I4938" s="97"/>
      <c r="J4938" s="3" t="b">
        <f t="shared" si="155"/>
        <v>0</v>
      </c>
      <c r="K4938" s="1" t="b">
        <f>IF(AND(B4938&lt;&gt;"",COUNTIF(Buildings!B:B,B4938)=0),TRUE,FALSE)</f>
        <v>0</v>
      </c>
    </row>
    <row r="4939" spans="1:11" s="3" customFormat="1" ht="16.5" customHeight="1">
      <c r="A4939" s="96"/>
      <c r="B4939" s="199"/>
      <c r="C4939" s="200"/>
      <c r="D4939" s="200"/>
      <c r="E4939" s="200"/>
      <c r="F4939" s="201"/>
      <c r="G4939" s="197" t="str">
        <f t="shared" si="154"/>
        <v/>
      </c>
      <c r="H4939" s="203"/>
      <c r="I4939" s="97"/>
      <c r="J4939" s="3" t="b">
        <f t="shared" si="155"/>
        <v>0</v>
      </c>
      <c r="K4939" s="1" t="b">
        <f>IF(AND(B4939&lt;&gt;"",COUNTIF(Buildings!B:B,B4939)=0),TRUE,FALSE)</f>
        <v>0</v>
      </c>
    </row>
    <row r="4940" spans="1:11" s="3" customFormat="1" ht="16.5" customHeight="1">
      <c r="A4940" s="96"/>
      <c r="B4940" s="194"/>
      <c r="C4940" s="195"/>
      <c r="D4940" s="195"/>
      <c r="E4940" s="195"/>
      <c r="F4940" s="196"/>
      <c r="G4940" s="197" t="str">
        <f t="shared" si="154"/>
        <v/>
      </c>
      <c r="H4940" s="203"/>
      <c r="I4940" s="97"/>
      <c r="J4940" s="3" t="b">
        <f t="shared" si="155"/>
        <v>0</v>
      </c>
      <c r="K4940" s="1" t="b">
        <f>IF(AND(B4940&lt;&gt;"",COUNTIF(Buildings!B:B,B4940)=0),TRUE,FALSE)</f>
        <v>0</v>
      </c>
    </row>
    <row r="4941" spans="1:11" s="3" customFormat="1" ht="16.5" customHeight="1">
      <c r="A4941" s="96"/>
      <c r="B4941" s="199"/>
      <c r="C4941" s="200"/>
      <c r="D4941" s="200"/>
      <c r="E4941" s="200"/>
      <c r="F4941" s="201"/>
      <c r="G4941" s="197" t="str">
        <f t="shared" si="154"/>
        <v/>
      </c>
      <c r="H4941" s="203"/>
      <c r="I4941" s="97"/>
      <c r="J4941" s="3" t="b">
        <f t="shared" si="155"/>
        <v>0</v>
      </c>
      <c r="K4941" s="1" t="b">
        <f>IF(AND(B4941&lt;&gt;"",COUNTIF(Buildings!B:B,B4941)=0),TRUE,FALSE)</f>
        <v>0</v>
      </c>
    </row>
    <row r="4942" spans="1:11" s="3" customFormat="1" ht="16.5" customHeight="1">
      <c r="A4942" s="96"/>
      <c r="B4942" s="194"/>
      <c r="C4942" s="195"/>
      <c r="D4942" s="195"/>
      <c r="E4942" s="195"/>
      <c r="F4942" s="196"/>
      <c r="G4942" s="197" t="str">
        <f t="shared" si="154"/>
        <v/>
      </c>
      <c r="H4942" s="203"/>
      <c r="I4942" s="97"/>
      <c r="J4942" s="3" t="b">
        <f t="shared" si="155"/>
        <v>0</v>
      </c>
      <c r="K4942" s="1" t="b">
        <f>IF(AND(B4942&lt;&gt;"",COUNTIF(Buildings!B:B,B4942)=0),TRUE,FALSE)</f>
        <v>0</v>
      </c>
    </row>
    <row r="4943" spans="1:11" s="3" customFormat="1" ht="16.5" customHeight="1">
      <c r="A4943" s="96"/>
      <c r="B4943" s="199"/>
      <c r="C4943" s="200"/>
      <c r="D4943" s="200"/>
      <c r="E4943" s="200"/>
      <c r="F4943" s="201"/>
      <c r="G4943" s="197" t="str">
        <f t="shared" si="154"/>
        <v/>
      </c>
      <c r="H4943" s="203"/>
      <c r="I4943" s="97"/>
      <c r="J4943" s="3" t="b">
        <f t="shared" si="155"/>
        <v>0</v>
      </c>
      <c r="K4943" s="1" t="b">
        <f>IF(AND(B4943&lt;&gt;"",COUNTIF(Buildings!B:B,B4943)=0),TRUE,FALSE)</f>
        <v>0</v>
      </c>
    </row>
    <row r="4944" spans="1:11" s="3" customFormat="1" ht="16.5" customHeight="1">
      <c r="A4944" s="96"/>
      <c r="B4944" s="194"/>
      <c r="C4944" s="195"/>
      <c r="D4944" s="195"/>
      <c r="E4944" s="195"/>
      <c r="F4944" s="196"/>
      <c r="G4944" s="197" t="str">
        <f t="shared" si="154"/>
        <v/>
      </c>
      <c r="H4944" s="203"/>
      <c r="I4944" s="97"/>
      <c r="J4944" s="3" t="b">
        <f t="shared" si="155"/>
        <v>0</v>
      </c>
      <c r="K4944" s="1" t="b">
        <f>IF(AND(B4944&lt;&gt;"",COUNTIF(Buildings!B:B,B4944)=0),TRUE,FALSE)</f>
        <v>0</v>
      </c>
    </row>
    <row r="4945" spans="1:11" s="3" customFormat="1" ht="16.5" customHeight="1">
      <c r="A4945" s="96"/>
      <c r="B4945" s="199"/>
      <c r="C4945" s="200"/>
      <c r="D4945" s="200"/>
      <c r="E4945" s="200"/>
      <c r="F4945" s="201"/>
      <c r="G4945" s="197" t="str">
        <f t="shared" si="154"/>
        <v/>
      </c>
      <c r="H4945" s="203"/>
      <c r="I4945" s="97"/>
      <c r="J4945" s="3" t="b">
        <f t="shared" si="155"/>
        <v>0</v>
      </c>
      <c r="K4945" s="1" t="b">
        <f>IF(AND(B4945&lt;&gt;"",COUNTIF(Buildings!B:B,B4945)=0),TRUE,FALSE)</f>
        <v>0</v>
      </c>
    </row>
    <row r="4946" spans="1:11" s="3" customFormat="1" ht="16.5" customHeight="1">
      <c r="A4946" s="96"/>
      <c r="B4946" s="194"/>
      <c r="C4946" s="195"/>
      <c r="D4946" s="195"/>
      <c r="E4946" s="195"/>
      <c r="F4946" s="196"/>
      <c r="G4946" s="197" t="str">
        <f t="shared" si="154"/>
        <v/>
      </c>
      <c r="H4946" s="203"/>
      <c r="I4946" s="97"/>
      <c r="J4946" s="3" t="b">
        <f t="shared" si="155"/>
        <v>0</v>
      </c>
      <c r="K4946" s="1" t="b">
        <f>IF(AND(B4946&lt;&gt;"",COUNTIF(Buildings!B:B,B4946)=0),TRUE,FALSE)</f>
        <v>0</v>
      </c>
    </row>
    <row r="4947" spans="1:11" s="3" customFormat="1" ht="16.5" customHeight="1">
      <c r="A4947" s="96"/>
      <c r="B4947" s="199"/>
      <c r="C4947" s="200"/>
      <c r="D4947" s="200"/>
      <c r="E4947" s="200"/>
      <c r="F4947" s="201"/>
      <c r="G4947" s="197" t="str">
        <f t="shared" si="154"/>
        <v/>
      </c>
      <c r="H4947" s="203"/>
      <c r="I4947" s="97"/>
      <c r="J4947" s="3" t="b">
        <f t="shared" si="155"/>
        <v>0</v>
      </c>
      <c r="K4947" s="1" t="b">
        <f>IF(AND(B4947&lt;&gt;"",COUNTIF(Buildings!B:B,B4947)=0),TRUE,FALSE)</f>
        <v>0</v>
      </c>
    </row>
    <row r="4948" spans="1:11" s="3" customFormat="1" ht="16.5" customHeight="1">
      <c r="A4948" s="96"/>
      <c r="B4948" s="194"/>
      <c r="C4948" s="195"/>
      <c r="D4948" s="195"/>
      <c r="E4948" s="195"/>
      <c r="F4948" s="196"/>
      <c r="G4948" s="197" t="str">
        <f t="shared" si="154"/>
        <v/>
      </c>
      <c r="H4948" s="203"/>
      <c r="I4948" s="97"/>
      <c r="J4948" s="3" t="b">
        <f t="shared" si="155"/>
        <v>0</v>
      </c>
      <c r="K4948" s="1" t="b">
        <f>IF(AND(B4948&lt;&gt;"",COUNTIF(Buildings!B:B,B4948)=0),TRUE,FALSE)</f>
        <v>0</v>
      </c>
    </row>
    <row r="4949" spans="1:11" s="3" customFormat="1" ht="16.5" customHeight="1">
      <c r="A4949" s="96"/>
      <c r="B4949" s="199"/>
      <c r="C4949" s="200"/>
      <c r="D4949" s="200"/>
      <c r="E4949" s="200"/>
      <c r="F4949" s="201"/>
      <c r="G4949" s="197" t="str">
        <f t="shared" si="154"/>
        <v/>
      </c>
      <c r="H4949" s="203"/>
      <c r="I4949" s="97"/>
      <c r="J4949" s="3" t="b">
        <f t="shared" si="155"/>
        <v>0</v>
      </c>
      <c r="K4949" s="1" t="b">
        <f>IF(AND(B4949&lt;&gt;"",COUNTIF(Buildings!B:B,B4949)=0),TRUE,FALSE)</f>
        <v>0</v>
      </c>
    </row>
    <row r="4950" spans="1:11" s="3" customFormat="1" ht="16.5" customHeight="1">
      <c r="A4950" s="96"/>
      <c r="B4950" s="194"/>
      <c r="C4950" s="195"/>
      <c r="D4950" s="195"/>
      <c r="E4950" s="195"/>
      <c r="F4950" s="196"/>
      <c r="G4950" s="197" t="str">
        <f t="shared" si="154"/>
        <v/>
      </c>
      <c r="H4950" s="203"/>
      <c r="I4950" s="97"/>
      <c r="J4950" s="3" t="b">
        <f t="shared" si="155"/>
        <v>0</v>
      </c>
      <c r="K4950" s="1" t="b">
        <f>IF(AND(B4950&lt;&gt;"",COUNTIF(Buildings!B:B,B4950)=0),TRUE,FALSE)</f>
        <v>0</v>
      </c>
    </row>
    <row r="4951" spans="1:11" s="3" customFormat="1" ht="16.5" customHeight="1">
      <c r="A4951" s="96"/>
      <c r="B4951" s="199"/>
      <c r="C4951" s="200"/>
      <c r="D4951" s="200"/>
      <c r="E4951" s="200"/>
      <c r="F4951" s="201"/>
      <c r="G4951" s="197" t="str">
        <f t="shared" si="154"/>
        <v/>
      </c>
      <c r="H4951" s="203"/>
      <c r="I4951" s="97"/>
      <c r="J4951" s="3" t="b">
        <f t="shared" si="155"/>
        <v>0</v>
      </c>
      <c r="K4951" s="1" t="b">
        <f>IF(AND(B4951&lt;&gt;"",COUNTIF(Buildings!B:B,B4951)=0),TRUE,FALSE)</f>
        <v>0</v>
      </c>
    </row>
    <row r="4952" spans="1:11" s="3" customFormat="1" ht="16.5" customHeight="1">
      <c r="A4952" s="96"/>
      <c r="B4952" s="194"/>
      <c r="C4952" s="195"/>
      <c r="D4952" s="195"/>
      <c r="E4952" s="195"/>
      <c r="F4952" s="196"/>
      <c r="G4952" s="197" t="str">
        <f t="shared" si="154"/>
        <v/>
      </c>
      <c r="H4952" s="203"/>
      <c r="I4952" s="97"/>
      <c r="J4952" s="3" t="b">
        <f t="shared" si="155"/>
        <v>0</v>
      </c>
      <c r="K4952" s="1" t="b">
        <f>IF(AND(B4952&lt;&gt;"",COUNTIF(Buildings!B:B,B4952)=0),TRUE,FALSE)</f>
        <v>0</v>
      </c>
    </row>
    <row r="4953" spans="1:11" s="3" customFormat="1" ht="16.5" customHeight="1">
      <c r="A4953" s="96"/>
      <c r="B4953" s="199"/>
      <c r="C4953" s="200"/>
      <c r="D4953" s="200"/>
      <c r="E4953" s="200"/>
      <c r="F4953" s="201"/>
      <c r="G4953" s="197" t="str">
        <f t="shared" si="154"/>
        <v/>
      </c>
      <c r="H4953" s="203"/>
      <c r="I4953" s="97"/>
      <c r="J4953" s="3" t="b">
        <f t="shared" si="155"/>
        <v>0</v>
      </c>
      <c r="K4953" s="1" t="b">
        <f>IF(AND(B4953&lt;&gt;"",COUNTIF(Buildings!B:B,B4953)=0),TRUE,FALSE)</f>
        <v>0</v>
      </c>
    </row>
    <row r="4954" spans="1:11" s="3" customFormat="1" ht="16.5" customHeight="1">
      <c r="A4954" s="96"/>
      <c r="B4954" s="194"/>
      <c r="C4954" s="195"/>
      <c r="D4954" s="195"/>
      <c r="E4954" s="195"/>
      <c r="F4954" s="196"/>
      <c r="G4954" s="197" t="str">
        <f t="shared" si="154"/>
        <v/>
      </c>
      <c r="H4954" s="203"/>
      <c r="I4954" s="97"/>
      <c r="J4954" s="3" t="b">
        <f t="shared" si="155"/>
        <v>0</v>
      </c>
      <c r="K4954" s="1" t="b">
        <f>IF(AND(B4954&lt;&gt;"",COUNTIF(Buildings!B:B,B4954)=0),TRUE,FALSE)</f>
        <v>0</v>
      </c>
    </row>
    <row r="4955" spans="1:11" s="3" customFormat="1" ht="16.5" customHeight="1">
      <c r="A4955" s="96"/>
      <c r="B4955" s="199"/>
      <c r="C4955" s="200"/>
      <c r="D4955" s="200"/>
      <c r="E4955" s="200"/>
      <c r="F4955" s="201"/>
      <c r="G4955" s="197" t="str">
        <f t="shared" si="154"/>
        <v/>
      </c>
      <c r="H4955" s="203"/>
      <c r="I4955" s="97"/>
      <c r="J4955" s="3" t="b">
        <f t="shared" si="155"/>
        <v>0</v>
      </c>
      <c r="K4955" s="1" t="b">
        <f>IF(AND(B4955&lt;&gt;"",COUNTIF(Buildings!B:B,B4955)=0),TRUE,FALSE)</f>
        <v>0</v>
      </c>
    </row>
    <row r="4956" spans="1:11" s="3" customFormat="1" ht="16.5" customHeight="1">
      <c r="A4956" s="96"/>
      <c r="B4956" s="194"/>
      <c r="C4956" s="195"/>
      <c r="D4956" s="195"/>
      <c r="E4956" s="195"/>
      <c r="F4956" s="196"/>
      <c r="G4956" s="197" t="str">
        <f t="shared" si="154"/>
        <v/>
      </c>
      <c r="H4956" s="203"/>
      <c r="I4956" s="97"/>
      <c r="J4956" s="3" t="b">
        <f t="shared" si="155"/>
        <v>0</v>
      </c>
      <c r="K4956" s="1" t="b">
        <f>IF(AND(B4956&lt;&gt;"",COUNTIF(Buildings!B:B,B4956)=0),TRUE,FALSE)</f>
        <v>0</v>
      </c>
    </row>
    <row r="4957" spans="1:11" s="3" customFormat="1" ht="16.5" customHeight="1">
      <c r="A4957" s="96"/>
      <c r="B4957" s="199"/>
      <c r="C4957" s="200"/>
      <c r="D4957" s="200"/>
      <c r="E4957" s="200"/>
      <c r="F4957" s="201"/>
      <c r="G4957" s="197" t="str">
        <f t="shared" si="154"/>
        <v/>
      </c>
      <c r="H4957" s="203"/>
      <c r="I4957" s="97"/>
      <c r="J4957" s="3" t="b">
        <f t="shared" si="155"/>
        <v>0</v>
      </c>
      <c r="K4957" s="1" t="b">
        <f>IF(AND(B4957&lt;&gt;"",COUNTIF(Buildings!B:B,B4957)=0),TRUE,FALSE)</f>
        <v>0</v>
      </c>
    </row>
    <row r="4958" spans="1:11" s="3" customFormat="1" ht="16.5" customHeight="1">
      <c r="A4958" s="96"/>
      <c r="B4958" s="194"/>
      <c r="C4958" s="195"/>
      <c r="D4958" s="195"/>
      <c r="E4958" s="195"/>
      <c r="F4958" s="196"/>
      <c r="G4958" s="197" t="str">
        <f t="shared" si="154"/>
        <v/>
      </c>
      <c r="H4958" s="203"/>
      <c r="I4958" s="97"/>
      <c r="J4958" s="3" t="b">
        <f t="shared" si="155"/>
        <v>0</v>
      </c>
      <c r="K4958" s="1" t="b">
        <f>IF(AND(B4958&lt;&gt;"",COUNTIF(Buildings!B:B,B4958)=0),TRUE,FALSE)</f>
        <v>0</v>
      </c>
    </row>
    <row r="4959" spans="1:11" s="3" customFormat="1" ht="16.5" customHeight="1">
      <c r="A4959" s="96"/>
      <c r="B4959" s="199"/>
      <c r="C4959" s="200"/>
      <c r="D4959" s="200"/>
      <c r="E4959" s="200"/>
      <c r="F4959" s="201"/>
      <c r="G4959" s="197" t="str">
        <f t="shared" si="154"/>
        <v/>
      </c>
      <c r="H4959" s="203"/>
      <c r="I4959" s="97"/>
      <c r="J4959" s="3" t="b">
        <f t="shared" si="155"/>
        <v>0</v>
      </c>
      <c r="K4959" s="1" t="b">
        <f>IF(AND(B4959&lt;&gt;"",COUNTIF(Buildings!B:B,B4959)=0),TRUE,FALSE)</f>
        <v>0</v>
      </c>
    </row>
    <row r="4960" spans="1:11" s="3" customFormat="1" ht="16.5" customHeight="1">
      <c r="A4960" s="96"/>
      <c r="B4960" s="194"/>
      <c r="C4960" s="195"/>
      <c r="D4960" s="195"/>
      <c r="E4960" s="195"/>
      <c r="F4960" s="196"/>
      <c r="G4960" s="197" t="str">
        <f t="shared" si="154"/>
        <v/>
      </c>
      <c r="H4960" s="203"/>
      <c r="I4960" s="97"/>
      <c r="J4960" s="3" t="b">
        <f t="shared" si="155"/>
        <v>0</v>
      </c>
      <c r="K4960" s="1" t="b">
        <f>IF(AND(B4960&lt;&gt;"",COUNTIF(Buildings!B:B,B4960)=0),TRUE,FALSE)</f>
        <v>0</v>
      </c>
    </row>
    <row r="4961" spans="1:11" s="3" customFormat="1" ht="16.5" customHeight="1">
      <c r="A4961" s="96"/>
      <c r="B4961" s="199"/>
      <c r="C4961" s="200"/>
      <c r="D4961" s="200"/>
      <c r="E4961" s="200"/>
      <c r="F4961" s="201"/>
      <c r="G4961" s="197" t="str">
        <f t="shared" si="154"/>
        <v/>
      </c>
      <c r="H4961" s="203"/>
      <c r="I4961" s="97"/>
      <c r="J4961" s="3" t="b">
        <f t="shared" si="155"/>
        <v>0</v>
      </c>
      <c r="K4961" s="1" t="b">
        <f>IF(AND(B4961&lt;&gt;"",COUNTIF(Buildings!B:B,B4961)=0),TRUE,FALSE)</f>
        <v>0</v>
      </c>
    </row>
    <row r="4962" spans="1:11" s="3" customFormat="1" ht="16.5" customHeight="1">
      <c r="A4962" s="96"/>
      <c r="B4962" s="194"/>
      <c r="C4962" s="195"/>
      <c r="D4962" s="195"/>
      <c r="E4962" s="195"/>
      <c r="F4962" s="196"/>
      <c r="G4962" s="197" t="str">
        <f t="shared" si="154"/>
        <v/>
      </c>
      <c r="H4962" s="203"/>
      <c r="I4962" s="97"/>
      <c r="J4962" s="3" t="b">
        <f t="shared" si="155"/>
        <v>0</v>
      </c>
      <c r="K4962" s="1" t="b">
        <f>IF(AND(B4962&lt;&gt;"",COUNTIF(Buildings!B:B,B4962)=0),TRUE,FALSE)</f>
        <v>0</v>
      </c>
    </row>
    <row r="4963" spans="1:11" s="3" customFormat="1" ht="16.5" customHeight="1">
      <c r="A4963" s="96"/>
      <c r="B4963" s="199"/>
      <c r="C4963" s="200"/>
      <c r="D4963" s="200"/>
      <c r="E4963" s="200"/>
      <c r="F4963" s="201"/>
      <c r="G4963" s="197" t="str">
        <f t="shared" si="154"/>
        <v/>
      </c>
      <c r="H4963" s="203"/>
      <c r="I4963" s="97"/>
      <c r="J4963" s="3" t="b">
        <f t="shared" si="155"/>
        <v>0</v>
      </c>
      <c r="K4963" s="1" t="b">
        <f>IF(AND(B4963&lt;&gt;"",COUNTIF(Buildings!B:B,B4963)=0),TRUE,FALSE)</f>
        <v>0</v>
      </c>
    </row>
    <row r="4964" spans="1:11" s="3" customFormat="1" ht="16.5" customHeight="1">
      <c r="A4964" s="96"/>
      <c r="B4964" s="194"/>
      <c r="C4964" s="195"/>
      <c r="D4964" s="195"/>
      <c r="E4964" s="195"/>
      <c r="F4964" s="196"/>
      <c r="G4964" s="197" t="str">
        <f t="shared" si="154"/>
        <v/>
      </c>
      <c r="H4964" s="203"/>
      <c r="I4964" s="97"/>
      <c r="J4964" s="3" t="b">
        <f t="shared" si="155"/>
        <v>0</v>
      </c>
      <c r="K4964" s="1" t="b">
        <f>IF(AND(B4964&lt;&gt;"",COUNTIF(Buildings!B:B,B4964)=0),TRUE,FALSE)</f>
        <v>0</v>
      </c>
    </row>
    <row r="4965" spans="1:11" s="3" customFormat="1" ht="16.5" customHeight="1">
      <c r="A4965" s="96"/>
      <c r="B4965" s="199"/>
      <c r="C4965" s="200"/>
      <c r="D4965" s="200"/>
      <c r="E4965" s="200"/>
      <c r="F4965" s="201"/>
      <c r="G4965" s="197" t="str">
        <f t="shared" si="154"/>
        <v/>
      </c>
      <c r="H4965" s="203"/>
      <c r="I4965" s="97"/>
      <c r="J4965" s="3" t="b">
        <f t="shared" si="155"/>
        <v>0</v>
      </c>
      <c r="K4965" s="1" t="b">
        <f>IF(AND(B4965&lt;&gt;"",COUNTIF(Buildings!B:B,B4965)=0),TRUE,FALSE)</f>
        <v>0</v>
      </c>
    </row>
    <row r="4966" spans="1:11" s="3" customFormat="1" ht="16.5" customHeight="1">
      <c r="A4966" s="96"/>
      <c r="B4966" s="194"/>
      <c r="C4966" s="195"/>
      <c r="D4966" s="195"/>
      <c r="E4966" s="195"/>
      <c r="F4966" s="196"/>
      <c r="G4966" s="197" t="str">
        <f t="shared" si="154"/>
        <v/>
      </c>
      <c r="H4966" s="203"/>
      <c r="I4966" s="97"/>
      <c r="J4966" s="3" t="b">
        <f t="shared" si="155"/>
        <v>0</v>
      </c>
      <c r="K4966" s="1" t="b">
        <f>IF(AND(B4966&lt;&gt;"",COUNTIF(Buildings!B:B,B4966)=0),TRUE,FALSE)</f>
        <v>0</v>
      </c>
    </row>
    <row r="4967" spans="1:11" s="3" customFormat="1" ht="16.5" customHeight="1">
      <c r="A4967" s="96"/>
      <c r="B4967" s="199"/>
      <c r="C4967" s="200"/>
      <c r="D4967" s="200"/>
      <c r="E4967" s="200"/>
      <c r="F4967" s="201"/>
      <c r="G4967" s="197" t="str">
        <f t="shared" si="154"/>
        <v/>
      </c>
      <c r="H4967" s="203"/>
      <c r="I4967" s="97"/>
      <c r="J4967" s="3" t="b">
        <f t="shared" si="155"/>
        <v>0</v>
      </c>
      <c r="K4967" s="1" t="b">
        <f>IF(AND(B4967&lt;&gt;"",COUNTIF(Buildings!B:B,B4967)=0),TRUE,FALSE)</f>
        <v>0</v>
      </c>
    </row>
    <row r="4968" spans="1:11" s="3" customFormat="1" ht="16.5" customHeight="1">
      <c r="A4968" s="96"/>
      <c r="B4968" s="194"/>
      <c r="C4968" s="195"/>
      <c r="D4968" s="195"/>
      <c r="E4968" s="195"/>
      <c r="F4968" s="196"/>
      <c r="G4968" s="197" t="str">
        <f t="shared" si="154"/>
        <v/>
      </c>
      <c r="H4968" s="203"/>
      <c r="I4968" s="97"/>
      <c r="J4968" s="3" t="b">
        <f t="shared" si="155"/>
        <v>0</v>
      </c>
      <c r="K4968" s="1" t="b">
        <f>IF(AND(B4968&lt;&gt;"",COUNTIF(Buildings!B:B,B4968)=0),TRUE,FALSE)</f>
        <v>0</v>
      </c>
    </row>
    <row r="4969" spans="1:11" s="3" customFormat="1" ht="16.5" customHeight="1">
      <c r="A4969" s="96"/>
      <c r="B4969" s="199"/>
      <c r="C4969" s="200"/>
      <c r="D4969" s="200"/>
      <c r="E4969" s="200"/>
      <c r="F4969" s="201"/>
      <c r="G4969" s="197" t="str">
        <f t="shared" si="154"/>
        <v/>
      </c>
      <c r="H4969" s="203"/>
      <c r="I4969" s="97"/>
      <c r="J4969" s="3" t="b">
        <f t="shared" si="155"/>
        <v>0</v>
      </c>
      <c r="K4969" s="1" t="b">
        <f>IF(AND(B4969&lt;&gt;"",COUNTIF(Buildings!B:B,B4969)=0),TRUE,FALSE)</f>
        <v>0</v>
      </c>
    </row>
    <row r="4970" spans="1:11" s="3" customFormat="1" ht="16.5" customHeight="1">
      <c r="A4970" s="96"/>
      <c r="B4970" s="194"/>
      <c r="C4970" s="195"/>
      <c r="D4970" s="195"/>
      <c r="E4970" s="195"/>
      <c r="F4970" s="196"/>
      <c r="G4970" s="197" t="str">
        <f t="shared" si="154"/>
        <v/>
      </c>
      <c r="H4970" s="203"/>
      <c r="I4970" s="97"/>
      <c r="J4970" s="3" t="b">
        <f t="shared" si="155"/>
        <v>0</v>
      </c>
      <c r="K4970" s="1" t="b">
        <f>IF(AND(B4970&lt;&gt;"",COUNTIF(Buildings!B:B,B4970)=0),TRUE,FALSE)</f>
        <v>0</v>
      </c>
    </row>
    <row r="4971" spans="1:11" s="3" customFormat="1" ht="16.5" customHeight="1">
      <c r="A4971" s="96"/>
      <c r="B4971" s="199"/>
      <c r="C4971" s="200"/>
      <c r="D4971" s="200"/>
      <c r="E4971" s="200"/>
      <c r="F4971" s="201"/>
      <c r="G4971" s="197" t="str">
        <f t="shared" si="154"/>
        <v/>
      </c>
      <c r="H4971" s="203"/>
      <c r="I4971" s="97"/>
      <c r="J4971" s="3" t="b">
        <f t="shared" si="155"/>
        <v>0</v>
      </c>
      <c r="K4971" s="1" t="b">
        <f>IF(AND(B4971&lt;&gt;"",COUNTIF(Buildings!B:B,B4971)=0),TRUE,FALSE)</f>
        <v>0</v>
      </c>
    </row>
    <row r="4972" spans="1:11" s="3" customFormat="1" ht="16.5" customHeight="1">
      <c r="A4972" s="96"/>
      <c r="B4972" s="194"/>
      <c r="C4972" s="195"/>
      <c r="D4972" s="195"/>
      <c r="E4972" s="195"/>
      <c r="F4972" s="196"/>
      <c r="G4972" s="197" t="str">
        <f t="shared" si="154"/>
        <v/>
      </c>
      <c r="H4972" s="203"/>
      <c r="I4972" s="97"/>
      <c r="J4972" s="3" t="b">
        <f t="shared" si="155"/>
        <v>0</v>
      </c>
      <c r="K4972" s="1" t="b">
        <f>IF(AND(B4972&lt;&gt;"",COUNTIF(Buildings!B:B,B4972)=0),TRUE,FALSE)</f>
        <v>0</v>
      </c>
    </row>
    <row r="4973" spans="1:11" s="3" customFormat="1" ht="16.5" customHeight="1">
      <c r="A4973" s="96"/>
      <c r="B4973" s="199"/>
      <c r="C4973" s="200"/>
      <c r="D4973" s="200"/>
      <c r="E4973" s="200"/>
      <c r="F4973" s="201"/>
      <c r="G4973" s="197" t="str">
        <f t="shared" si="154"/>
        <v/>
      </c>
      <c r="H4973" s="203"/>
      <c r="I4973" s="97"/>
      <c r="J4973" s="3" t="b">
        <f t="shared" si="155"/>
        <v>0</v>
      </c>
      <c r="K4973" s="1" t="b">
        <f>IF(AND(B4973&lt;&gt;"",COUNTIF(Buildings!B:B,B4973)=0),TRUE,FALSE)</f>
        <v>0</v>
      </c>
    </row>
    <row r="4974" spans="1:11" s="3" customFormat="1" ht="16.5" customHeight="1">
      <c r="A4974" s="96"/>
      <c r="B4974" s="194"/>
      <c r="C4974" s="195"/>
      <c r="D4974" s="195"/>
      <c r="E4974" s="195"/>
      <c r="F4974" s="196"/>
      <c r="G4974" s="197" t="str">
        <f t="shared" si="154"/>
        <v/>
      </c>
      <c r="H4974" s="203"/>
      <c r="I4974" s="97"/>
      <c r="J4974" s="3" t="b">
        <f t="shared" si="155"/>
        <v>0</v>
      </c>
      <c r="K4974" s="1" t="b">
        <f>IF(AND(B4974&lt;&gt;"",COUNTIF(Buildings!B:B,B4974)=0),TRUE,FALSE)</f>
        <v>0</v>
      </c>
    </row>
    <row r="4975" spans="1:11" s="3" customFormat="1" ht="16.5" customHeight="1">
      <c r="A4975" s="96"/>
      <c r="B4975" s="199"/>
      <c r="C4975" s="200"/>
      <c r="D4975" s="200"/>
      <c r="E4975" s="200"/>
      <c r="F4975" s="201"/>
      <c r="G4975" s="197" t="str">
        <f t="shared" si="154"/>
        <v/>
      </c>
      <c r="H4975" s="203"/>
      <c r="I4975" s="97"/>
      <c r="J4975" s="3" t="b">
        <f t="shared" si="155"/>
        <v>0</v>
      </c>
      <c r="K4975" s="1" t="b">
        <f>IF(AND(B4975&lt;&gt;"",COUNTIF(Buildings!B:B,B4975)=0),TRUE,FALSE)</f>
        <v>0</v>
      </c>
    </row>
    <row r="4976" spans="1:11" s="3" customFormat="1" ht="16.5" customHeight="1">
      <c r="A4976" s="96"/>
      <c r="B4976" s="194"/>
      <c r="C4976" s="195"/>
      <c r="D4976" s="195"/>
      <c r="E4976" s="195"/>
      <c r="F4976" s="196"/>
      <c r="G4976" s="197" t="str">
        <f t="shared" si="154"/>
        <v/>
      </c>
      <c r="H4976" s="203"/>
      <c r="I4976" s="97"/>
      <c r="J4976" s="3" t="b">
        <f t="shared" si="155"/>
        <v>0</v>
      </c>
      <c r="K4976" s="1" t="b">
        <f>IF(AND(B4976&lt;&gt;"",COUNTIF(Buildings!B:B,B4976)=0),TRUE,FALSE)</f>
        <v>0</v>
      </c>
    </row>
    <row r="4977" spans="1:11" s="3" customFormat="1" ht="16.5" customHeight="1">
      <c r="A4977" s="96"/>
      <c r="B4977" s="199"/>
      <c r="C4977" s="200"/>
      <c r="D4977" s="200"/>
      <c r="E4977" s="200"/>
      <c r="F4977" s="201"/>
      <c r="G4977" s="197" t="str">
        <f t="shared" si="154"/>
        <v/>
      </c>
      <c r="H4977" s="203"/>
      <c r="I4977" s="97"/>
      <c r="J4977" s="3" t="b">
        <f t="shared" si="155"/>
        <v>0</v>
      </c>
      <c r="K4977" s="1" t="b">
        <f>IF(AND(B4977&lt;&gt;"",COUNTIF(Buildings!B:B,B4977)=0),TRUE,FALSE)</f>
        <v>0</v>
      </c>
    </row>
    <row r="4978" spans="1:11" s="3" customFormat="1" ht="16.5" customHeight="1">
      <c r="A4978" s="96"/>
      <c r="B4978" s="194"/>
      <c r="C4978" s="195"/>
      <c r="D4978" s="195"/>
      <c r="E4978" s="195"/>
      <c r="F4978" s="196"/>
      <c r="G4978" s="197" t="str">
        <f t="shared" si="154"/>
        <v/>
      </c>
      <c r="H4978" s="203"/>
      <c r="I4978" s="97"/>
      <c r="J4978" s="3" t="b">
        <f t="shared" si="155"/>
        <v>0</v>
      </c>
      <c r="K4978" s="1" t="b">
        <f>IF(AND(B4978&lt;&gt;"",COUNTIF(Buildings!B:B,B4978)=0),TRUE,FALSE)</f>
        <v>0</v>
      </c>
    </row>
    <row r="4979" spans="1:11" s="3" customFormat="1" ht="16.5" customHeight="1">
      <c r="A4979" s="96"/>
      <c r="B4979" s="199"/>
      <c r="C4979" s="200"/>
      <c r="D4979" s="200"/>
      <c r="E4979" s="200"/>
      <c r="F4979" s="201"/>
      <c r="G4979" s="197" t="str">
        <f t="shared" si="154"/>
        <v/>
      </c>
      <c r="H4979" s="203"/>
      <c r="I4979" s="97"/>
      <c r="J4979" s="3" t="b">
        <f t="shared" si="155"/>
        <v>0</v>
      </c>
      <c r="K4979" s="1" t="b">
        <f>IF(AND(B4979&lt;&gt;"",COUNTIF(Buildings!B:B,B4979)=0),TRUE,FALSE)</f>
        <v>0</v>
      </c>
    </row>
    <row r="4980" spans="1:11" s="3" customFormat="1" ht="16.5" customHeight="1">
      <c r="A4980" s="96"/>
      <c r="B4980" s="194"/>
      <c r="C4980" s="195"/>
      <c r="D4980" s="195"/>
      <c r="E4980" s="195"/>
      <c r="F4980" s="196"/>
      <c r="G4980" s="197" t="str">
        <f t="shared" si="154"/>
        <v/>
      </c>
      <c r="H4980" s="203"/>
      <c r="I4980" s="97"/>
      <c r="J4980" s="3" t="b">
        <f t="shared" si="155"/>
        <v>0</v>
      </c>
      <c r="K4980" s="1" t="b">
        <f>IF(AND(B4980&lt;&gt;"",COUNTIF(Buildings!B:B,B4980)=0),TRUE,FALSE)</f>
        <v>0</v>
      </c>
    </row>
    <row r="4981" spans="1:11" s="3" customFormat="1" ht="16.5" customHeight="1">
      <c r="A4981" s="96"/>
      <c r="B4981" s="199"/>
      <c r="C4981" s="200"/>
      <c r="D4981" s="200"/>
      <c r="E4981" s="200"/>
      <c r="F4981" s="201"/>
      <c r="G4981" s="197" t="str">
        <f t="shared" si="154"/>
        <v/>
      </c>
      <c r="H4981" s="203"/>
      <c r="I4981" s="97"/>
      <c r="J4981" s="3" t="b">
        <f t="shared" si="155"/>
        <v>0</v>
      </c>
      <c r="K4981" s="1" t="b">
        <f>IF(AND(B4981&lt;&gt;"",COUNTIF(Buildings!B:B,B4981)=0),TRUE,FALSE)</f>
        <v>0</v>
      </c>
    </row>
    <row r="4982" spans="1:11" s="3" customFormat="1" ht="16.5" customHeight="1">
      <c r="A4982" s="96"/>
      <c r="B4982" s="194"/>
      <c r="C4982" s="195"/>
      <c r="D4982" s="195"/>
      <c r="E4982" s="195"/>
      <c r="F4982" s="196"/>
      <c r="G4982" s="197" t="str">
        <f t="shared" si="154"/>
        <v/>
      </c>
      <c r="H4982" s="203"/>
      <c r="I4982" s="97"/>
      <c r="J4982" s="3" t="b">
        <f t="shared" si="155"/>
        <v>0</v>
      </c>
      <c r="K4982" s="1" t="b">
        <f>IF(AND(B4982&lt;&gt;"",COUNTIF(Buildings!B:B,B4982)=0),TRUE,FALSE)</f>
        <v>0</v>
      </c>
    </row>
    <row r="4983" spans="1:11" s="3" customFormat="1" ht="16.5" customHeight="1">
      <c r="A4983" s="96"/>
      <c r="B4983" s="199"/>
      <c r="C4983" s="200"/>
      <c r="D4983" s="200"/>
      <c r="E4983" s="200"/>
      <c r="F4983" s="201"/>
      <c r="G4983" s="197" t="str">
        <f t="shared" si="154"/>
        <v/>
      </c>
      <c r="H4983" s="203"/>
      <c r="I4983" s="97"/>
      <c r="J4983" s="3" t="b">
        <f t="shared" si="155"/>
        <v>0</v>
      </c>
      <c r="K4983" s="1" t="b">
        <f>IF(AND(B4983&lt;&gt;"",COUNTIF(Buildings!B:B,B4983)=0),TRUE,FALSE)</f>
        <v>0</v>
      </c>
    </row>
    <row r="4984" spans="1:11" s="3" customFormat="1" ht="16.5" customHeight="1">
      <c r="A4984" s="96"/>
      <c r="B4984" s="194"/>
      <c r="C4984" s="195"/>
      <c r="D4984" s="195"/>
      <c r="E4984" s="195"/>
      <c r="F4984" s="196"/>
      <c r="G4984" s="197" t="str">
        <f t="shared" si="154"/>
        <v/>
      </c>
      <c r="H4984" s="203"/>
      <c r="I4984" s="97"/>
      <c r="J4984" s="3" t="b">
        <f t="shared" si="155"/>
        <v>0</v>
      </c>
      <c r="K4984" s="1" t="b">
        <f>IF(AND(B4984&lt;&gt;"",COUNTIF(Buildings!B:B,B4984)=0),TRUE,FALSE)</f>
        <v>0</v>
      </c>
    </row>
    <row r="4985" spans="1:11" s="3" customFormat="1" ht="16.5" customHeight="1">
      <c r="A4985" s="96"/>
      <c r="B4985" s="199"/>
      <c r="C4985" s="200"/>
      <c r="D4985" s="200"/>
      <c r="E4985" s="200"/>
      <c r="F4985" s="201"/>
      <c r="G4985" s="197" t="str">
        <f t="shared" si="154"/>
        <v/>
      </c>
      <c r="H4985" s="203"/>
      <c r="I4985" s="97"/>
      <c r="J4985" s="3" t="b">
        <f t="shared" si="155"/>
        <v>0</v>
      </c>
      <c r="K4985" s="1" t="b">
        <f>IF(AND(B4985&lt;&gt;"",COUNTIF(Buildings!B:B,B4985)=0),TRUE,FALSE)</f>
        <v>0</v>
      </c>
    </row>
    <row r="4986" spans="1:11" s="3" customFormat="1" ht="16.5" customHeight="1">
      <c r="A4986" s="96"/>
      <c r="B4986" s="194"/>
      <c r="C4986" s="195"/>
      <c r="D4986" s="195"/>
      <c r="E4986" s="195"/>
      <c r="F4986" s="196"/>
      <c r="G4986" s="197" t="str">
        <f t="shared" si="154"/>
        <v/>
      </c>
      <c r="H4986" s="203"/>
      <c r="I4986" s="97"/>
      <c r="J4986" s="3" t="b">
        <f t="shared" si="155"/>
        <v>0</v>
      </c>
      <c r="K4986" s="1" t="b">
        <f>IF(AND(B4986&lt;&gt;"",COUNTIF(Buildings!B:B,B4986)=0),TRUE,FALSE)</f>
        <v>0</v>
      </c>
    </row>
    <row r="4987" spans="1:11" s="3" customFormat="1" ht="16.5" customHeight="1">
      <c r="A4987" s="96"/>
      <c r="B4987" s="199"/>
      <c r="C4987" s="200"/>
      <c r="D4987" s="200"/>
      <c r="E4987" s="200"/>
      <c r="F4987" s="201"/>
      <c r="G4987" s="197" t="str">
        <f t="shared" si="154"/>
        <v/>
      </c>
      <c r="H4987" s="203"/>
      <c r="I4987" s="97"/>
      <c r="J4987" s="3" t="b">
        <f t="shared" si="155"/>
        <v>0</v>
      </c>
      <c r="K4987" s="1" t="b">
        <f>IF(AND(B4987&lt;&gt;"",COUNTIF(Buildings!B:B,B4987)=0),TRUE,FALSE)</f>
        <v>0</v>
      </c>
    </row>
    <row r="4988" spans="1:11" s="3" customFormat="1" ht="16.5" customHeight="1">
      <c r="A4988" s="96"/>
      <c r="B4988" s="194"/>
      <c r="C4988" s="195"/>
      <c r="D4988" s="195"/>
      <c r="E4988" s="195"/>
      <c r="F4988" s="196"/>
      <c r="G4988" s="197" t="str">
        <f t="shared" si="154"/>
        <v/>
      </c>
      <c r="H4988" s="203"/>
      <c r="I4988" s="97"/>
      <c r="J4988" s="3" t="b">
        <f t="shared" si="155"/>
        <v>0</v>
      </c>
      <c r="K4988" s="1" t="b">
        <f>IF(AND(B4988&lt;&gt;"",COUNTIF(Buildings!B:B,B4988)=0),TRUE,FALSE)</f>
        <v>0</v>
      </c>
    </row>
    <row r="4989" spans="1:11" s="3" customFormat="1" ht="16.5" customHeight="1">
      <c r="A4989" s="96"/>
      <c r="B4989" s="199"/>
      <c r="C4989" s="200"/>
      <c r="D4989" s="200"/>
      <c r="E4989" s="200"/>
      <c r="F4989" s="201"/>
      <c r="G4989" s="197" t="str">
        <f t="shared" si="154"/>
        <v/>
      </c>
      <c r="H4989" s="203"/>
      <c r="I4989" s="97"/>
      <c r="J4989" s="3" t="b">
        <f t="shared" si="155"/>
        <v>0</v>
      </c>
      <c r="K4989" s="1" t="b">
        <f>IF(AND(B4989&lt;&gt;"",COUNTIF(Buildings!B:B,B4989)=0),TRUE,FALSE)</f>
        <v>0</v>
      </c>
    </row>
    <row r="4990" spans="1:11" s="3" customFormat="1" ht="16.5" customHeight="1">
      <c r="A4990" s="96"/>
      <c r="B4990" s="194"/>
      <c r="C4990" s="195"/>
      <c r="D4990" s="195"/>
      <c r="E4990" s="195"/>
      <c r="F4990" s="196"/>
      <c r="G4990" s="197" t="str">
        <f t="shared" si="154"/>
        <v/>
      </c>
      <c r="H4990" s="203"/>
      <c r="I4990" s="97"/>
      <c r="J4990" s="3" t="b">
        <f t="shared" si="155"/>
        <v>0</v>
      </c>
      <c r="K4990" s="1" t="b">
        <f>IF(AND(B4990&lt;&gt;"",COUNTIF(Buildings!B:B,B4990)=0),TRUE,FALSE)</f>
        <v>0</v>
      </c>
    </row>
    <row r="4991" spans="1:11" s="3" customFormat="1" ht="16.5" customHeight="1">
      <c r="A4991" s="96"/>
      <c r="B4991" s="199"/>
      <c r="C4991" s="200"/>
      <c r="D4991" s="200"/>
      <c r="E4991" s="200"/>
      <c r="F4991" s="201"/>
      <c r="G4991" s="197" t="str">
        <f t="shared" si="154"/>
        <v/>
      </c>
      <c r="H4991" s="203"/>
      <c r="I4991" s="97"/>
      <c r="J4991" s="3" t="b">
        <f t="shared" si="155"/>
        <v>0</v>
      </c>
      <c r="K4991" s="1" t="b">
        <f>IF(AND(B4991&lt;&gt;"",COUNTIF(Buildings!B:B,B4991)=0),TRUE,FALSE)</f>
        <v>0</v>
      </c>
    </row>
    <row r="4992" spans="1:11" s="3" customFormat="1" ht="16.5" customHeight="1">
      <c r="A4992" s="96"/>
      <c r="B4992" s="194"/>
      <c r="C4992" s="195"/>
      <c r="D4992" s="195"/>
      <c r="E4992" s="195"/>
      <c r="F4992" s="196"/>
      <c r="G4992" s="197" t="str">
        <f t="shared" si="154"/>
        <v/>
      </c>
      <c r="H4992" s="203"/>
      <c r="I4992" s="97"/>
      <c r="J4992" s="3" t="b">
        <f t="shared" si="155"/>
        <v>0</v>
      </c>
      <c r="K4992" s="1" t="b">
        <f>IF(AND(B4992&lt;&gt;"",COUNTIF(Buildings!B:B,B4992)=0),TRUE,FALSE)</f>
        <v>0</v>
      </c>
    </row>
    <row r="4993" spans="1:11" s="3" customFormat="1" ht="16.5" customHeight="1">
      <c r="A4993" s="96"/>
      <c r="B4993" s="199"/>
      <c r="C4993" s="200"/>
      <c r="D4993" s="200"/>
      <c r="E4993" s="200"/>
      <c r="F4993" s="201"/>
      <c r="G4993" s="197" t="str">
        <f t="shared" si="154"/>
        <v/>
      </c>
      <c r="H4993" s="203"/>
      <c r="I4993" s="97"/>
      <c r="J4993" s="3" t="b">
        <f t="shared" si="155"/>
        <v>0</v>
      </c>
      <c r="K4993" s="1" t="b">
        <f>IF(AND(B4993&lt;&gt;"",COUNTIF(Buildings!B:B,B4993)=0),TRUE,FALSE)</f>
        <v>0</v>
      </c>
    </row>
    <row r="4994" spans="1:11" s="3" customFormat="1" ht="16.5" customHeight="1">
      <c r="A4994" s="96"/>
      <c r="B4994" s="194"/>
      <c r="C4994" s="195"/>
      <c r="D4994" s="195"/>
      <c r="E4994" s="195"/>
      <c r="F4994" s="196"/>
      <c r="G4994" s="197" t="str">
        <f t="shared" si="154"/>
        <v/>
      </c>
      <c r="H4994" s="203"/>
      <c r="I4994" s="97"/>
      <c r="J4994" s="3" t="b">
        <f t="shared" si="155"/>
        <v>0</v>
      </c>
      <c r="K4994" s="1" t="b">
        <f>IF(AND(B4994&lt;&gt;"",COUNTIF(Buildings!B:B,B4994)=0),TRUE,FALSE)</f>
        <v>0</v>
      </c>
    </row>
    <row r="4995" spans="1:11" s="3" customFormat="1" ht="16.5" customHeight="1">
      <c r="A4995" s="96"/>
      <c r="B4995" s="199"/>
      <c r="C4995" s="200"/>
      <c r="D4995" s="200"/>
      <c r="E4995" s="200"/>
      <c r="F4995" s="201"/>
      <c r="G4995" s="197" t="str">
        <f t="shared" si="154"/>
        <v/>
      </c>
      <c r="H4995" s="203"/>
      <c r="I4995" s="97"/>
      <c r="J4995" s="3" t="b">
        <f t="shared" si="155"/>
        <v>0</v>
      </c>
      <c r="K4995" s="1" t="b">
        <f>IF(AND(B4995&lt;&gt;"",COUNTIF(Buildings!B:B,B4995)=0),TRUE,FALSE)</f>
        <v>0</v>
      </c>
    </row>
    <row r="4996" spans="1:11" s="3" customFormat="1" ht="16.5" customHeight="1">
      <c r="A4996" s="96"/>
      <c r="B4996" s="194"/>
      <c r="C4996" s="195"/>
      <c r="D4996" s="195"/>
      <c r="E4996" s="195"/>
      <c r="F4996" s="196"/>
      <c r="G4996" s="197" t="str">
        <f t="shared" ref="G4996:G5002" si="156">IF(F4996="","",F4996)</f>
        <v/>
      </c>
      <c r="H4996" s="203"/>
      <c r="I4996" s="97"/>
      <c r="J4996" s="3" t="b">
        <f t="shared" ref="J4996:J5001" si="157">IF(F4996=G4996,FALSE,TRUE)</f>
        <v>0</v>
      </c>
      <c r="K4996" s="1" t="b">
        <f>IF(AND(B4996&lt;&gt;"",COUNTIF(Buildings!B:B,B4996)=0),TRUE,FALSE)</f>
        <v>0</v>
      </c>
    </row>
    <row r="4997" spans="1:11" s="3" customFormat="1" ht="16.5" customHeight="1">
      <c r="A4997" s="96"/>
      <c r="B4997" s="199"/>
      <c r="C4997" s="200"/>
      <c r="D4997" s="200"/>
      <c r="E4997" s="200"/>
      <c r="F4997" s="201"/>
      <c r="G4997" s="197" t="str">
        <f t="shared" si="156"/>
        <v/>
      </c>
      <c r="H4997" s="203"/>
      <c r="I4997" s="97"/>
      <c r="J4997" s="3" t="b">
        <f t="shared" si="157"/>
        <v>0</v>
      </c>
      <c r="K4997" s="1" t="b">
        <f>IF(AND(B4997&lt;&gt;"",COUNTIF(Buildings!B:B,B4997)=0),TRUE,FALSE)</f>
        <v>0</v>
      </c>
    </row>
    <row r="4998" spans="1:11" s="3" customFormat="1" ht="16.5" customHeight="1">
      <c r="A4998" s="96"/>
      <c r="B4998" s="194"/>
      <c r="C4998" s="195"/>
      <c r="D4998" s="195"/>
      <c r="E4998" s="195"/>
      <c r="F4998" s="196"/>
      <c r="G4998" s="197" t="str">
        <f t="shared" si="156"/>
        <v/>
      </c>
      <c r="H4998" s="203"/>
      <c r="I4998" s="97"/>
      <c r="J4998" s="3" t="b">
        <f t="shared" si="157"/>
        <v>0</v>
      </c>
      <c r="K4998" s="1" t="b">
        <f>IF(AND(B4998&lt;&gt;"",COUNTIF(Buildings!B:B,B4998)=0),TRUE,FALSE)</f>
        <v>0</v>
      </c>
    </row>
    <row r="4999" spans="1:11" s="3" customFormat="1" ht="16.5" customHeight="1">
      <c r="A4999" s="96"/>
      <c r="B4999" s="199"/>
      <c r="C4999" s="200"/>
      <c r="D4999" s="200"/>
      <c r="E4999" s="200"/>
      <c r="F4999" s="201"/>
      <c r="G4999" s="197" t="str">
        <f t="shared" si="156"/>
        <v/>
      </c>
      <c r="H4999" s="203"/>
      <c r="I4999" s="97"/>
      <c r="J4999" s="3" t="b">
        <f t="shared" si="157"/>
        <v>0</v>
      </c>
      <c r="K4999" s="1" t="b">
        <f>IF(AND(B4999&lt;&gt;"",COUNTIF(Buildings!B:B,B4999)=0),TRUE,FALSE)</f>
        <v>0</v>
      </c>
    </row>
    <row r="5000" spans="1:11" s="3" customFormat="1" ht="16.5" customHeight="1">
      <c r="A5000" s="96"/>
      <c r="B5000" s="194"/>
      <c r="C5000" s="195"/>
      <c r="D5000" s="195"/>
      <c r="E5000" s="195"/>
      <c r="F5000" s="196"/>
      <c r="G5000" s="197" t="str">
        <f t="shared" si="156"/>
        <v/>
      </c>
      <c r="H5000" s="203"/>
      <c r="I5000" s="97"/>
      <c r="J5000" s="3" t="b">
        <f t="shared" si="157"/>
        <v>0</v>
      </c>
      <c r="K5000" s="1" t="b">
        <f>IF(AND(B5000&lt;&gt;"",COUNTIF(Buildings!B:B,B5000)=0),TRUE,FALSE)</f>
        <v>0</v>
      </c>
    </row>
    <row r="5001" spans="1:11" s="3" customFormat="1" ht="16.5" customHeight="1">
      <c r="A5001" s="96"/>
      <c r="B5001" s="199"/>
      <c r="C5001" s="200"/>
      <c r="D5001" s="200"/>
      <c r="E5001" s="200"/>
      <c r="F5001" s="201"/>
      <c r="G5001" s="197" t="str">
        <f t="shared" si="156"/>
        <v/>
      </c>
      <c r="H5001" s="203"/>
      <c r="I5001" s="97"/>
      <c r="J5001" s="3" t="b">
        <f t="shared" si="157"/>
        <v>0</v>
      </c>
      <c r="K5001" s="1" t="b">
        <f>IF(AND(B5001&lt;&gt;"",COUNTIF(Buildings!B:B,B5001)=0),TRUE,FALSE)</f>
        <v>0</v>
      </c>
    </row>
    <row r="5002" spans="1:11" s="3" customFormat="1" ht="16.5" customHeight="1">
      <c r="A5002" s="96"/>
      <c r="B5002" s="364"/>
      <c r="C5002" s="365"/>
      <c r="D5002" s="365"/>
      <c r="E5002" s="365"/>
      <c r="F5002" s="366"/>
      <c r="G5002" s="197" t="str">
        <f t="shared" si="156"/>
        <v/>
      </c>
      <c r="H5002" s="207"/>
      <c r="I5002" s="97"/>
      <c r="J5002" s="3" t="b">
        <f>IF(F5002=G5002,FALSE,TRUE)</f>
        <v>0</v>
      </c>
      <c r="K5002" s="1" t="b">
        <f>IF(AND(B5002&lt;&gt;"",COUNTIF(Buildings!B:B,B5002)=0),TRUE,FALSE)</f>
        <v>0</v>
      </c>
    </row>
    <row r="5003" spans="1:11" s="3" customFormat="1">
      <c r="A5003" s="96"/>
      <c r="B5003" s="96"/>
      <c r="C5003" s="96"/>
      <c r="D5003" s="96"/>
      <c r="E5003" s="96"/>
      <c r="F5003" s="96"/>
      <c r="G5003" s="96"/>
      <c r="H5003" s="96"/>
      <c r="I5003" s="96"/>
    </row>
    <row r="5004" spans="1:11" s="3" customFormat="1" ht="16.5" customHeight="1">
      <c r="A5004" s="96"/>
      <c r="B5004" s="96"/>
      <c r="C5004" s="96"/>
      <c r="D5004" s="96"/>
      <c r="E5004" s="96"/>
      <c r="F5004" s="96"/>
      <c r="G5004" s="96"/>
      <c r="H5004" s="96"/>
      <c r="I5004" s="96"/>
    </row>
    <row r="5005" spans="1:11" s="3" customFormat="1">
      <c r="A5005" s="96"/>
      <c r="B5005" s="96"/>
      <c r="C5005" s="96"/>
      <c r="D5005" s="96"/>
      <c r="E5005" s="96"/>
      <c r="F5005" s="96"/>
      <c r="G5005" s="96"/>
      <c r="H5005" s="96"/>
      <c r="I5005" s="96"/>
    </row>
    <row r="5006" spans="1:11" s="3" customFormat="1">
      <c r="A5006" s="96"/>
      <c r="B5006" s="96"/>
      <c r="C5006" s="96"/>
      <c r="D5006" s="96"/>
      <c r="E5006" s="96"/>
      <c r="F5006" s="96"/>
      <c r="G5006" s="96"/>
      <c r="H5006" s="96"/>
      <c r="I5006" s="96"/>
    </row>
    <row r="5007" spans="1:11" s="3" customFormat="1">
      <c r="A5007" s="96"/>
      <c r="B5007" s="96"/>
      <c r="C5007" s="96"/>
      <c r="D5007" s="96"/>
      <c r="E5007" s="96"/>
      <c r="F5007" s="96"/>
      <c r="G5007" s="96"/>
      <c r="H5007" s="96"/>
      <c r="I5007" s="96"/>
    </row>
    <row r="5008" spans="1:11" s="3" customFormat="1">
      <c r="A5008" s="96"/>
      <c r="B5008" s="96"/>
      <c r="C5008" s="96"/>
      <c r="D5008" s="96"/>
      <c r="E5008" s="96"/>
      <c r="F5008" s="96"/>
      <c r="G5008" s="96"/>
      <c r="H5008" s="96"/>
      <c r="I5008" s="96"/>
    </row>
    <row r="5009" spans="1:9" s="3" customFormat="1">
      <c r="A5009" s="96"/>
      <c r="B5009" s="96"/>
      <c r="C5009" s="96"/>
      <c r="D5009" s="96"/>
      <c r="E5009" s="96"/>
      <c r="F5009" s="96"/>
      <c r="G5009" s="96"/>
      <c r="H5009" s="96"/>
      <c r="I5009" s="96"/>
    </row>
    <row r="5010" spans="1:9" s="3" customFormat="1" ht="16.5" customHeight="1">
      <c r="A5010" s="96"/>
      <c r="B5010" s="96"/>
      <c r="C5010" s="96"/>
      <c r="D5010" s="96"/>
      <c r="E5010" s="96"/>
      <c r="F5010" s="96"/>
      <c r="G5010" s="96"/>
      <c r="H5010" s="96"/>
      <c r="I5010" s="96"/>
    </row>
    <row r="5011" spans="1:9" s="3" customFormat="1">
      <c r="A5011" s="96"/>
      <c r="B5011" s="96"/>
      <c r="C5011" s="96"/>
      <c r="D5011" s="96"/>
      <c r="E5011" s="96"/>
      <c r="F5011" s="96"/>
      <c r="G5011" s="96"/>
      <c r="H5011" s="96"/>
      <c r="I5011" s="96"/>
    </row>
    <row r="5012" spans="1:9" s="3" customFormat="1">
      <c r="A5012" s="96"/>
      <c r="B5012" s="96"/>
      <c r="C5012" s="96"/>
      <c r="D5012" s="96"/>
      <c r="E5012" s="96"/>
      <c r="F5012" s="96"/>
      <c r="G5012" s="96"/>
      <c r="H5012" s="96"/>
      <c r="I5012" s="96"/>
    </row>
    <row r="5013" spans="1:9" s="3" customFormat="1">
      <c r="A5013" s="96"/>
      <c r="B5013" s="96"/>
      <c r="C5013" s="96"/>
      <c r="D5013" s="96"/>
      <c r="E5013" s="96"/>
      <c r="F5013" s="96"/>
      <c r="G5013" s="96"/>
      <c r="H5013" s="96"/>
      <c r="I5013" s="96"/>
    </row>
    <row r="5014" spans="1:9" s="3" customFormat="1">
      <c r="A5014" s="96"/>
      <c r="B5014" s="96"/>
      <c r="C5014" s="96"/>
      <c r="D5014" s="96"/>
      <c r="E5014" s="96"/>
      <c r="F5014" s="96"/>
      <c r="G5014" s="96"/>
      <c r="H5014" s="96"/>
      <c r="I5014" s="96"/>
    </row>
    <row r="5015" spans="1:9" s="3" customFormat="1">
      <c r="A5015" s="96"/>
      <c r="B5015" s="96"/>
      <c r="C5015" s="96"/>
      <c r="D5015" s="96"/>
      <c r="E5015" s="96"/>
      <c r="F5015" s="96"/>
      <c r="G5015" s="96"/>
      <c r="H5015" s="96"/>
      <c r="I5015" s="96"/>
    </row>
    <row r="5016" spans="1:9" s="3" customFormat="1">
      <c r="A5016" s="96"/>
      <c r="B5016" s="96"/>
      <c r="C5016" s="96"/>
      <c r="D5016" s="96"/>
      <c r="E5016" s="96"/>
      <c r="F5016" s="96"/>
      <c r="G5016" s="96"/>
      <c r="H5016" s="96"/>
      <c r="I5016" s="96"/>
    </row>
    <row r="5017" spans="1:9" s="3" customFormat="1">
      <c r="A5017" s="96"/>
      <c r="B5017" s="96"/>
      <c r="C5017" s="96"/>
      <c r="D5017" s="96"/>
      <c r="E5017" s="96"/>
      <c r="F5017" s="96"/>
      <c r="G5017" s="96"/>
      <c r="H5017" s="96"/>
      <c r="I5017" s="96"/>
    </row>
    <row r="5018" spans="1:9" s="3" customFormat="1">
      <c r="A5018" s="96"/>
      <c r="B5018" s="96"/>
      <c r="C5018" s="96"/>
      <c r="D5018" s="96"/>
      <c r="E5018" s="96"/>
      <c r="F5018" s="96"/>
      <c r="G5018" s="96"/>
      <c r="H5018" s="96"/>
      <c r="I5018" s="96"/>
    </row>
    <row r="5019" spans="1:9" s="3" customFormat="1">
      <c r="A5019" s="96"/>
      <c r="B5019" s="96"/>
      <c r="C5019" s="96"/>
      <c r="D5019" s="96"/>
      <c r="E5019" s="96"/>
      <c r="F5019" s="96"/>
      <c r="G5019" s="96"/>
      <c r="H5019" s="96"/>
      <c r="I5019" s="96"/>
    </row>
    <row r="5020" spans="1:9" s="3" customFormat="1">
      <c r="A5020" s="96"/>
      <c r="B5020" s="96"/>
      <c r="C5020" s="96"/>
      <c r="D5020" s="96"/>
      <c r="E5020" s="96"/>
      <c r="F5020" s="96"/>
      <c r="G5020" s="96"/>
      <c r="H5020" s="96"/>
      <c r="I5020" s="96"/>
    </row>
    <row r="5021" spans="1:9" s="3" customFormat="1">
      <c r="A5021" s="96"/>
      <c r="B5021" s="96"/>
      <c r="C5021" s="96"/>
      <c r="D5021" s="96"/>
      <c r="E5021" s="96"/>
      <c r="F5021" s="96"/>
      <c r="G5021" s="96"/>
      <c r="H5021" s="96"/>
      <c r="I5021" s="96"/>
    </row>
    <row r="5022" spans="1:9" s="3" customFormat="1">
      <c r="A5022" s="96"/>
      <c r="B5022" s="96"/>
      <c r="C5022" s="96"/>
      <c r="D5022" s="96"/>
      <c r="E5022" s="96"/>
      <c r="F5022" s="96"/>
      <c r="G5022" s="96"/>
      <c r="H5022" s="96"/>
      <c r="I5022" s="96"/>
    </row>
    <row r="5023" spans="1:9" s="3" customFormat="1">
      <c r="A5023" s="96"/>
      <c r="B5023" s="96"/>
      <c r="C5023" s="96"/>
      <c r="D5023" s="96"/>
      <c r="E5023" s="96"/>
      <c r="F5023" s="96"/>
      <c r="G5023" s="96"/>
      <c r="H5023" s="96"/>
      <c r="I5023" s="96"/>
    </row>
    <row r="5024" spans="1:9" s="3" customFormat="1">
      <c r="A5024" s="96"/>
      <c r="B5024" s="96"/>
      <c r="C5024" s="96"/>
      <c r="D5024" s="96"/>
      <c r="E5024" s="96"/>
      <c r="F5024" s="96"/>
      <c r="G5024" s="96"/>
      <c r="H5024" s="96"/>
      <c r="I5024" s="96"/>
    </row>
    <row r="5025" spans="1:9" s="3" customFormat="1">
      <c r="A5025" s="96"/>
      <c r="B5025" s="96"/>
      <c r="C5025" s="96"/>
      <c r="D5025" s="96"/>
      <c r="E5025" s="96"/>
      <c r="F5025" s="96"/>
      <c r="G5025" s="96"/>
      <c r="H5025" s="96"/>
      <c r="I5025" s="96"/>
    </row>
    <row r="5026" spans="1:9" s="3" customFormat="1">
      <c r="A5026" s="96"/>
      <c r="B5026" s="96"/>
      <c r="C5026" s="96"/>
      <c r="D5026" s="96"/>
      <c r="E5026" s="96"/>
      <c r="F5026" s="96"/>
      <c r="G5026" s="96"/>
      <c r="H5026" s="96"/>
      <c r="I5026" s="96"/>
    </row>
    <row r="5027" spans="1:9" s="3" customFormat="1">
      <c r="A5027" s="96"/>
      <c r="B5027" s="96"/>
      <c r="C5027" s="96"/>
      <c r="D5027" s="96"/>
      <c r="E5027" s="96"/>
      <c r="F5027" s="96"/>
      <c r="G5027" s="96"/>
      <c r="H5027" s="96"/>
      <c r="I5027" s="96"/>
    </row>
    <row r="5028" spans="1:9" s="3" customFormat="1">
      <c r="A5028" s="96"/>
      <c r="B5028" s="96"/>
      <c r="C5028" s="96"/>
      <c r="D5028" s="96"/>
      <c r="E5028" s="96"/>
      <c r="F5028" s="96"/>
      <c r="G5028" s="96"/>
      <c r="H5028" s="96"/>
      <c r="I5028" s="96"/>
    </row>
    <row r="5029" spans="1:9" s="3" customFormat="1">
      <c r="A5029" s="96"/>
      <c r="B5029" s="96"/>
      <c r="C5029" s="96"/>
      <c r="D5029" s="96"/>
      <c r="E5029" s="96"/>
      <c r="F5029" s="96"/>
      <c r="G5029" s="96"/>
      <c r="H5029" s="96"/>
      <c r="I5029" s="96"/>
    </row>
    <row r="5030" spans="1:9" s="3" customFormat="1">
      <c r="A5030" s="96"/>
      <c r="B5030" s="96"/>
      <c r="C5030" s="96"/>
      <c r="D5030" s="96"/>
      <c r="E5030" s="96"/>
      <c r="F5030" s="96"/>
      <c r="G5030" s="96"/>
      <c r="H5030" s="96"/>
      <c r="I5030" s="96"/>
    </row>
    <row r="5031" spans="1:9" s="3" customFormat="1">
      <c r="A5031" s="96"/>
      <c r="B5031" s="96"/>
      <c r="C5031" s="96"/>
      <c r="D5031" s="96"/>
      <c r="E5031" s="96"/>
      <c r="F5031" s="96"/>
      <c r="G5031" s="96"/>
      <c r="H5031" s="96"/>
      <c r="I5031" s="96"/>
    </row>
    <row r="5032" spans="1:9" s="3" customFormat="1">
      <c r="A5032" s="96"/>
      <c r="B5032" s="96"/>
      <c r="C5032" s="96"/>
      <c r="D5032" s="96"/>
      <c r="E5032" s="96"/>
      <c r="F5032" s="96"/>
      <c r="G5032" s="96"/>
      <c r="H5032" s="96"/>
      <c r="I5032" s="96"/>
    </row>
    <row r="5033" spans="1:9" s="3" customFormat="1">
      <c r="A5033" s="96"/>
      <c r="B5033" s="96"/>
      <c r="C5033" s="96"/>
      <c r="D5033" s="96"/>
      <c r="E5033" s="96"/>
      <c r="F5033" s="96"/>
      <c r="G5033" s="96"/>
      <c r="H5033" s="96"/>
      <c r="I5033" s="96"/>
    </row>
    <row r="5034" spans="1:9" s="3" customFormat="1">
      <c r="A5034" s="96"/>
      <c r="B5034" s="96"/>
      <c r="C5034" s="96"/>
      <c r="D5034" s="96"/>
      <c r="E5034" s="96"/>
      <c r="F5034" s="96"/>
      <c r="G5034" s="96"/>
      <c r="H5034" s="96"/>
      <c r="I5034" s="96"/>
    </row>
    <row r="5035" spans="1:9" s="3" customFormat="1">
      <c r="A5035" s="96"/>
      <c r="B5035" s="96"/>
      <c r="C5035" s="96"/>
      <c r="D5035" s="96"/>
      <c r="E5035" s="96"/>
      <c r="F5035" s="96"/>
      <c r="G5035" s="96"/>
      <c r="H5035" s="96"/>
      <c r="I5035" s="96"/>
    </row>
    <row r="5036" spans="1:9" s="3" customFormat="1">
      <c r="A5036" s="96"/>
      <c r="B5036" s="96"/>
      <c r="C5036" s="96"/>
      <c r="D5036" s="96"/>
      <c r="E5036" s="96"/>
      <c r="F5036" s="96"/>
      <c r="G5036" s="96"/>
      <c r="H5036" s="96"/>
      <c r="I5036" s="96"/>
    </row>
    <row r="5037" spans="1:9" s="3" customFormat="1">
      <c r="A5037" s="96"/>
      <c r="B5037" s="96"/>
      <c r="C5037" s="96"/>
      <c r="D5037" s="96"/>
      <c r="E5037" s="96"/>
      <c r="F5037" s="96"/>
      <c r="G5037" s="96"/>
      <c r="H5037" s="96"/>
      <c r="I5037" s="96"/>
    </row>
    <row r="5038" spans="1:9" s="3" customFormat="1">
      <c r="A5038" s="96"/>
      <c r="B5038" s="96"/>
      <c r="C5038" s="96"/>
      <c r="D5038" s="96"/>
      <c r="E5038" s="96"/>
      <c r="F5038" s="96"/>
      <c r="G5038" s="96"/>
      <c r="H5038" s="96"/>
      <c r="I5038" s="96"/>
    </row>
    <row r="5039" spans="1:9" s="3" customFormat="1" hidden="1">
      <c r="A5039"/>
      <c r="B5039" s="2"/>
      <c r="C5039" s="2"/>
      <c r="D5039" s="2"/>
      <c r="E5039" s="2"/>
      <c r="F5039" s="2"/>
      <c r="G5039" s="2"/>
      <c r="H5039" s="2"/>
      <c r="I5039" s="2"/>
    </row>
    <row r="5040" spans="1:9" s="3" customFormat="1" hidden="1">
      <c r="A5040"/>
      <c r="B5040" s="2"/>
      <c r="C5040" s="2"/>
      <c r="D5040" s="2"/>
      <c r="E5040" s="2"/>
      <c r="F5040" s="2"/>
      <c r="G5040" s="2"/>
      <c r="H5040" s="2"/>
      <c r="I5040" s="2"/>
    </row>
    <row r="5041" spans="1:9" s="3" customFormat="1" hidden="1">
      <c r="A5041"/>
      <c r="B5041" s="2"/>
      <c r="C5041" s="2"/>
      <c r="D5041" s="2"/>
      <c r="E5041" s="2"/>
      <c r="F5041" s="2"/>
      <c r="G5041" s="2"/>
      <c r="H5041" s="2"/>
      <c r="I5041" s="2"/>
    </row>
    <row r="5042" spans="1:9" s="3" customFormat="1" hidden="1">
      <c r="A5042"/>
      <c r="B5042" s="2"/>
      <c r="C5042" s="2"/>
      <c r="D5042" s="2"/>
      <c r="E5042" s="2"/>
      <c r="F5042" s="2"/>
      <c r="G5042" s="2"/>
      <c r="H5042" s="2"/>
      <c r="I5042" s="2"/>
    </row>
    <row r="5043" spans="1:9" s="3" customFormat="1" hidden="1">
      <c r="A5043"/>
      <c r="B5043" s="2"/>
      <c r="C5043" s="2"/>
      <c r="D5043" s="2"/>
      <c r="E5043" s="2"/>
      <c r="F5043" s="2"/>
      <c r="G5043" s="2"/>
      <c r="H5043" s="2"/>
      <c r="I5043" s="2"/>
    </row>
    <row r="5044" spans="1:9" s="3" customFormat="1" hidden="1">
      <c r="A5044"/>
      <c r="B5044" s="2"/>
      <c r="C5044" s="2"/>
      <c r="D5044" s="2"/>
      <c r="E5044" s="2"/>
      <c r="F5044" s="2"/>
      <c r="G5044" s="2"/>
      <c r="H5044" s="2"/>
      <c r="I5044" s="2"/>
    </row>
    <row r="5045" spans="1:9" s="3" customFormat="1" hidden="1">
      <c r="A5045"/>
      <c r="B5045" s="2"/>
      <c r="C5045" s="2"/>
      <c r="D5045" s="2"/>
      <c r="E5045" s="2"/>
      <c r="F5045" s="2"/>
      <c r="G5045" s="2"/>
      <c r="H5045" s="2"/>
      <c r="I5045" s="2"/>
    </row>
    <row r="5046" spans="1:9" s="3" customFormat="1" hidden="1">
      <c r="A5046"/>
      <c r="B5046" s="2"/>
      <c r="C5046" s="2"/>
      <c r="D5046" s="2"/>
      <c r="E5046" s="2"/>
      <c r="F5046" s="2"/>
      <c r="G5046" s="2"/>
      <c r="H5046" s="2"/>
      <c r="I5046" s="2"/>
    </row>
    <row r="5047" spans="1:9" s="3" customFormat="1" hidden="1">
      <c r="A5047"/>
      <c r="B5047" s="2"/>
      <c r="C5047" s="2"/>
      <c r="D5047" s="2"/>
      <c r="E5047" s="2"/>
      <c r="F5047" s="2"/>
      <c r="G5047" s="2"/>
      <c r="H5047" s="2"/>
      <c r="I5047" s="2"/>
    </row>
    <row r="5048" spans="1:9" s="3" customFormat="1" hidden="1">
      <c r="A5048"/>
      <c r="B5048" s="2"/>
      <c r="C5048" s="2"/>
      <c r="D5048" s="2"/>
      <c r="E5048" s="2"/>
      <c r="F5048" s="2"/>
      <c r="G5048" s="2"/>
      <c r="H5048" s="2"/>
      <c r="I5048" s="2"/>
    </row>
    <row r="5049" spans="1:9" s="3" customFormat="1" hidden="1">
      <c r="A5049"/>
      <c r="B5049" s="2"/>
      <c r="C5049" s="2"/>
      <c r="D5049" s="2"/>
      <c r="E5049" s="2"/>
      <c r="F5049" s="2"/>
      <c r="G5049" s="2"/>
      <c r="H5049" s="2"/>
      <c r="I5049" s="2"/>
    </row>
    <row r="5050" spans="1:9" s="3" customFormat="1" hidden="1">
      <c r="A5050"/>
      <c r="B5050" s="2"/>
      <c r="C5050" s="2"/>
      <c r="D5050" s="2"/>
      <c r="E5050" s="2"/>
      <c r="F5050" s="2"/>
      <c r="G5050" s="2"/>
      <c r="H5050" s="2"/>
      <c r="I5050" s="2"/>
    </row>
    <row r="5051" spans="1:9" s="3" customFormat="1" hidden="1">
      <c r="A5051"/>
      <c r="B5051" s="2"/>
      <c r="C5051" s="2"/>
      <c r="D5051" s="2"/>
      <c r="E5051" s="2"/>
      <c r="F5051" s="2"/>
      <c r="G5051" s="2"/>
      <c r="H5051" s="2"/>
      <c r="I5051" s="2"/>
    </row>
    <row r="5052" spans="1:9" s="3" customFormat="1" hidden="1">
      <c r="A5052"/>
      <c r="B5052" s="2"/>
      <c r="C5052" s="2"/>
      <c r="D5052" s="2"/>
      <c r="E5052" s="2"/>
      <c r="F5052" s="2"/>
      <c r="G5052" s="2"/>
      <c r="H5052" s="2"/>
      <c r="I5052" s="2"/>
    </row>
    <row r="5053" spans="1:9" s="3" customFormat="1" hidden="1">
      <c r="A5053"/>
      <c r="B5053" s="2"/>
      <c r="C5053" s="2"/>
      <c r="D5053" s="2"/>
      <c r="E5053" s="2"/>
      <c r="F5053" s="2"/>
      <c r="G5053" s="2"/>
      <c r="H5053" s="2"/>
      <c r="I5053" s="2"/>
    </row>
    <row r="5054" spans="1:9" s="3" customFormat="1" hidden="1">
      <c r="A5054"/>
      <c r="B5054" s="2"/>
      <c r="C5054" s="2"/>
      <c r="D5054" s="2"/>
      <c r="E5054" s="2"/>
      <c r="F5054" s="2"/>
      <c r="G5054" s="2"/>
      <c r="H5054" s="2"/>
      <c r="I5054" s="2"/>
    </row>
    <row r="5055" spans="1:9" s="3" customFormat="1" hidden="1">
      <c r="A5055"/>
      <c r="B5055" s="2"/>
      <c r="C5055" s="2"/>
      <c r="D5055" s="2"/>
      <c r="E5055" s="2"/>
      <c r="F5055" s="2"/>
      <c r="G5055" s="2"/>
      <c r="H5055" s="2"/>
      <c r="I5055" s="2"/>
    </row>
    <row r="5056" spans="1:9" s="3" customFormat="1" hidden="1">
      <c r="A5056"/>
      <c r="B5056" s="2"/>
      <c r="C5056" s="2"/>
      <c r="D5056" s="2"/>
      <c r="E5056" s="2"/>
      <c r="F5056" s="2"/>
      <c r="G5056" s="2"/>
      <c r="H5056" s="2"/>
      <c r="I5056" s="2"/>
    </row>
    <row r="5057" spans="1:9" s="3" customFormat="1" hidden="1">
      <c r="A5057"/>
      <c r="B5057" s="2"/>
      <c r="C5057" s="2"/>
      <c r="D5057" s="2"/>
      <c r="E5057" s="2"/>
      <c r="F5057" s="2"/>
      <c r="G5057" s="2"/>
      <c r="H5057" s="2"/>
      <c r="I5057" s="2"/>
    </row>
    <row r="5058" spans="1:9" s="3" customFormat="1" hidden="1">
      <c r="A5058"/>
      <c r="B5058" s="2"/>
      <c r="C5058" s="2"/>
      <c r="D5058" s="2"/>
      <c r="E5058" s="2"/>
      <c r="F5058" s="2"/>
      <c r="G5058" s="2"/>
      <c r="H5058" s="2"/>
      <c r="I5058" s="2"/>
    </row>
    <row r="5059" spans="1:9" s="3" customFormat="1" hidden="1">
      <c r="A5059"/>
      <c r="B5059" s="2"/>
      <c r="C5059" s="2"/>
      <c r="D5059" s="2"/>
      <c r="E5059" s="2"/>
      <c r="F5059" s="2"/>
      <c r="G5059" s="2"/>
      <c r="H5059" s="2"/>
      <c r="I5059" s="2"/>
    </row>
    <row r="5060" spans="1:9" s="3" customFormat="1" hidden="1">
      <c r="A5060"/>
      <c r="B5060" s="2"/>
      <c r="C5060" s="2"/>
      <c r="D5060" s="2"/>
      <c r="E5060" s="2"/>
      <c r="F5060" s="2"/>
      <c r="G5060" s="2"/>
      <c r="H5060" s="2"/>
      <c r="I5060" s="2"/>
    </row>
    <row r="5061" spans="1:9" s="3" customFormat="1" hidden="1">
      <c r="A5061"/>
      <c r="B5061" s="2"/>
      <c r="C5061" s="2"/>
      <c r="D5061" s="2"/>
      <c r="E5061" s="2"/>
      <c r="F5061" s="2"/>
      <c r="G5061" s="2"/>
      <c r="H5061" s="2"/>
      <c r="I5061" s="2"/>
    </row>
    <row r="5062" spans="1:9" s="3" customFormat="1" hidden="1">
      <c r="A5062"/>
      <c r="B5062" s="2"/>
      <c r="C5062" s="2"/>
      <c r="D5062" s="2"/>
      <c r="E5062" s="2"/>
      <c r="F5062" s="2"/>
      <c r="G5062" s="2"/>
      <c r="H5062" s="2"/>
      <c r="I5062" s="2"/>
    </row>
    <row r="5063" spans="1:9" s="3" customFormat="1" hidden="1">
      <c r="A5063"/>
      <c r="B5063" s="2"/>
      <c r="C5063" s="2"/>
      <c r="D5063" s="2"/>
      <c r="E5063" s="2"/>
      <c r="F5063" s="2"/>
      <c r="G5063" s="2"/>
      <c r="H5063" s="2"/>
      <c r="I5063" s="2"/>
    </row>
    <row r="5064" spans="1:9" s="3" customFormat="1" hidden="1">
      <c r="A5064"/>
      <c r="B5064" s="2"/>
      <c r="C5064" s="2"/>
      <c r="D5064" s="2"/>
      <c r="E5064" s="2"/>
      <c r="F5064" s="2"/>
      <c r="G5064" s="2"/>
      <c r="H5064" s="2"/>
      <c r="I5064" s="2"/>
    </row>
    <row r="5065" spans="1:9" s="3" customFormat="1" hidden="1">
      <c r="A5065"/>
      <c r="B5065" s="2"/>
      <c r="C5065" s="2"/>
      <c r="D5065" s="2"/>
      <c r="E5065" s="2"/>
      <c r="F5065" s="2"/>
      <c r="G5065" s="2"/>
      <c r="H5065" s="2"/>
      <c r="I5065" s="2"/>
    </row>
    <row r="5066" spans="1:9" s="3" customFormat="1" hidden="1">
      <c r="A5066"/>
      <c r="B5066" s="2"/>
      <c r="C5066" s="2"/>
      <c r="D5066" s="2"/>
      <c r="E5066" s="2"/>
      <c r="F5066" s="2"/>
      <c r="G5066" s="2"/>
      <c r="H5066" s="2"/>
      <c r="I5066" s="2"/>
    </row>
    <row r="5067" spans="1:9" s="3" customFormat="1" hidden="1">
      <c r="A5067"/>
      <c r="B5067" s="2"/>
      <c r="C5067" s="2"/>
      <c r="D5067" s="2"/>
      <c r="E5067" s="2"/>
      <c r="F5067" s="2"/>
      <c r="G5067" s="2"/>
      <c r="H5067" s="2"/>
      <c r="I5067" s="2"/>
    </row>
    <row r="5068" spans="1:9" s="3" customFormat="1" hidden="1">
      <c r="A5068"/>
      <c r="B5068" s="2"/>
      <c r="C5068" s="2"/>
      <c r="D5068" s="2"/>
      <c r="E5068" s="2"/>
      <c r="F5068" s="2"/>
      <c r="G5068" s="2"/>
      <c r="H5068" s="2"/>
      <c r="I5068" s="2"/>
    </row>
    <row r="5069" spans="1:9" s="3" customFormat="1" hidden="1">
      <c r="A5069"/>
      <c r="B5069" s="2"/>
      <c r="C5069" s="2"/>
      <c r="D5069" s="2"/>
      <c r="E5069" s="2"/>
      <c r="F5069" s="2"/>
      <c r="G5069" s="2"/>
      <c r="H5069" s="2"/>
      <c r="I5069" s="2"/>
    </row>
    <row r="5070" spans="1:9" s="3" customFormat="1" hidden="1">
      <c r="A5070"/>
      <c r="B5070" s="2"/>
      <c r="C5070" s="2"/>
      <c r="D5070" s="2"/>
      <c r="E5070" s="2"/>
      <c r="F5070" s="2"/>
      <c r="G5070" s="2"/>
      <c r="H5070" s="2"/>
      <c r="I5070" s="2"/>
    </row>
    <row r="5071" spans="1:9" s="3" customFormat="1" hidden="1">
      <c r="A5071"/>
      <c r="B5071" s="2"/>
      <c r="C5071" s="2"/>
      <c r="D5071" s="2"/>
      <c r="E5071" s="2"/>
      <c r="F5071" s="2"/>
      <c r="G5071" s="2"/>
      <c r="H5071" s="2"/>
      <c r="I5071" s="2"/>
    </row>
    <row r="5072" spans="1:9" s="3" customFormat="1" hidden="1">
      <c r="A5072"/>
      <c r="B5072" s="2"/>
      <c r="C5072" s="2"/>
      <c r="D5072" s="2"/>
      <c r="E5072" s="2"/>
      <c r="F5072" s="2"/>
      <c r="G5072" s="2"/>
      <c r="H5072" s="2"/>
      <c r="I5072" s="2"/>
    </row>
    <row r="5073" spans="1:9" s="3" customFormat="1" hidden="1">
      <c r="A5073"/>
      <c r="B5073" s="2"/>
      <c r="C5073" s="2"/>
      <c r="D5073" s="2"/>
      <c r="E5073" s="2"/>
      <c r="F5073" s="2"/>
      <c r="G5073" s="2"/>
      <c r="H5073" s="2"/>
      <c r="I5073" s="2"/>
    </row>
    <row r="5074" spans="1:9" s="3" customFormat="1" hidden="1">
      <c r="A5074"/>
      <c r="B5074" s="2"/>
      <c r="C5074" s="2"/>
      <c r="D5074" s="2"/>
      <c r="E5074" s="2"/>
      <c r="F5074" s="2"/>
      <c r="G5074" s="2"/>
      <c r="H5074" s="2"/>
      <c r="I5074" s="2"/>
    </row>
    <row r="5075" spans="1:9" s="3" customFormat="1" hidden="1">
      <c r="A5075"/>
      <c r="B5075" s="2"/>
      <c r="C5075" s="2"/>
      <c r="D5075" s="2"/>
      <c r="E5075" s="2"/>
      <c r="F5075" s="2"/>
      <c r="G5075" s="2"/>
      <c r="H5075" s="2"/>
      <c r="I5075" s="2"/>
    </row>
    <row r="5076" spans="1:9" s="3" customFormat="1" hidden="1">
      <c r="A5076"/>
      <c r="B5076" s="2"/>
      <c r="C5076" s="2"/>
      <c r="D5076" s="2"/>
      <c r="E5076" s="2"/>
      <c r="F5076" s="2"/>
      <c r="G5076" s="2"/>
      <c r="H5076" s="2"/>
      <c r="I5076" s="2"/>
    </row>
    <row r="5077" spans="1:9" s="3" customFormat="1" hidden="1">
      <c r="A5077"/>
      <c r="B5077" s="2"/>
      <c r="C5077" s="2"/>
      <c r="D5077" s="2"/>
      <c r="E5077" s="2"/>
      <c r="F5077" s="2"/>
      <c r="G5077" s="2"/>
      <c r="H5077" s="2"/>
      <c r="I5077" s="2"/>
    </row>
    <row r="5078" spans="1:9" s="3" customFormat="1" hidden="1">
      <c r="A5078"/>
      <c r="B5078" s="2"/>
      <c r="C5078" s="2"/>
      <c r="D5078" s="2"/>
      <c r="E5078" s="2"/>
      <c r="F5078" s="2"/>
      <c r="G5078" s="2"/>
      <c r="H5078" s="2"/>
      <c r="I5078" s="2"/>
    </row>
    <row r="5079" spans="1:9" s="3" customFormat="1" hidden="1">
      <c r="A5079"/>
      <c r="B5079" s="2"/>
      <c r="C5079" s="2"/>
      <c r="D5079" s="2"/>
      <c r="E5079" s="2"/>
      <c r="F5079" s="2"/>
      <c r="G5079" s="2"/>
      <c r="H5079" s="2"/>
      <c r="I5079" s="2"/>
    </row>
    <row r="5080" spans="1:9" s="3" customFormat="1" hidden="1">
      <c r="A5080"/>
      <c r="B5080" s="2"/>
      <c r="C5080" s="2"/>
      <c r="D5080" s="2"/>
      <c r="E5080" s="2"/>
      <c r="F5080" s="2"/>
      <c r="G5080" s="2"/>
      <c r="H5080" s="2"/>
      <c r="I5080" s="2"/>
    </row>
    <row r="5081" spans="1:9" s="3" customFormat="1" hidden="1">
      <c r="A5081"/>
      <c r="B5081" s="2"/>
      <c r="C5081" s="2"/>
      <c r="D5081" s="2"/>
      <c r="E5081" s="2"/>
      <c r="F5081" s="2"/>
      <c r="G5081" s="2"/>
      <c r="H5081" s="2"/>
      <c r="I5081" s="2"/>
    </row>
    <row r="5082" spans="1:9" s="3" customFormat="1" hidden="1">
      <c r="A5082"/>
      <c r="B5082" s="2"/>
      <c r="C5082" s="2"/>
      <c r="D5082" s="2"/>
      <c r="E5082" s="2"/>
      <c r="F5082" s="2"/>
      <c r="G5082" s="2"/>
      <c r="H5082" s="2"/>
      <c r="I5082" s="2"/>
    </row>
    <row r="5083" spans="1:9" s="3" customFormat="1" hidden="1">
      <c r="A5083"/>
      <c r="B5083" s="2"/>
      <c r="C5083" s="2"/>
      <c r="D5083" s="2"/>
      <c r="E5083" s="2"/>
      <c r="F5083" s="2"/>
      <c r="G5083" s="2"/>
      <c r="H5083" s="2"/>
      <c r="I5083" s="2"/>
    </row>
    <row r="5084" spans="1:9" s="3" customFormat="1" hidden="1">
      <c r="A5084"/>
      <c r="B5084" s="2"/>
      <c r="C5084" s="2"/>
      <c r="D5084" s="2"/>
      <c r="E5084" s="2"/>
      <c r="F5084" s="2"/>
      <c r="G5084" s="2"/>
      <c r="H5084" s="2"/>
      <c r="I5084" s="2"/>
    </row>
    <row r="5085" spans="1:9" s="3" customFormat="1" hidden="1">
      <c r="A5085"/>
      <c r="B5085" s="2"/>
      <c r="C5085" s="2"/>
      <c r="D5085" s="2"/>
      <c r="E5085" s="2"/>
      <c r="F5085" s="2"/>
      <c r="G5085" s="2"/>
      <c r="H5085" s="2"/>
      <c r="I5085" s="2"/>
    </row>
    <row r="5086" spans="1:9" s="3" customFormat="1" hidden="1">
      <c r="A5086"/>
      <c r="B5086" s="2"/>
      <c r="C5086" s="2"/>
      <c r="D5086" s="2"/>
      <c r="E5086" s="2"/>
      <c r="F5086" s="2"/>
      <c r="G5086" s="2"/>
      <c r="H5086" s="2"/>
      <c r="I5086" s="2"/>
    </row>
    <row r="5087" spans="1:9" s="3" customFormat="1" hidden="1">
      <c r="A5087"/>
      <c r="B5087" s="2"/>
      <c r="C5087" s="2"/>
      <c r="D5087" s="2"/>
      <c r="E5087" s="2"/>
      <c r="F5087" s="2"/>
      <c r="G5087" s="2"/>
      <c r="H5087" s="2"/>
      <c r="I5087" s="2"/>
    </row>
    <row r="5088" spans="1:9" s="3" customFormat="1" hidden="1">
      <c r="A5088"/>
      <c r="B5088" s="2"/>
      <c r="C5088" s="2"/>
      <c r="D5088" s="2"/>
      <c r="E5088" s="2"/>
      <c r="F5088" s="2"/>
      <c r="G5088" s="2"/>
      <c r="H5088" s="2"/>
      <c r="I5088" s="2"/>
    </row>
    <row r="5089" spans="1:9" s="3" customFormat="1" hidden="1">
      <c r="A5089"/>
      <c r="B5089" s="2"/>
      <c r="C5089" s="2"/>
      <c r="D5089" s="2"/>
      <c r="E5089" s="2"/>
      <c r="F5089" s="2"/>
      <c r="G5089" s="2"/>
      <c r="H5089" s="2"/>
      <c r="I5089" s="2"/>
    </row>
    <row r="5090" spans="1:9" s="3" customFormat="1" hidden="1">
      <c r="A5090"/>
      <c r="B5090" s="2"/>
      <c r="C5090" s="2"/>
      <c r="D5090" s="2"/>
      <c r="E5090" s="2"/>
      <c r="F5090" s="2"/>
      <c r="G5090" s="2"/>
      <c r="H5090" s="2"/>
      <c r="I5090" s="2"/>
    </row>
    <row r="5091" spans="1:9" s="3" customFormat="1" hidden="1">
      <c r="A5091"/>
      <c r="B5091" s="2"/>
      <c r="C5091" s="2"/>
      <c r="D5091" s="2"/>
      <c r="E5091" s="2"/>
      <c r="F5091" s="2"/>
      <c r="G5091" s="2"/>
      <c r="H5091" s="2"/>
      <c r="I5091" s="2"/>
    </row>
    <row r="5092" spans="1:9" s="3" customFormat="1" hidden="1">
      <c r="A5092"/>
      <c r="B5092" s="2"/>
      <c r="C5092" s="2"/>
      <c r="D5092" s="2"/>
      <c r="E5092" s="2"/>
      <c r="F5092" s="2"/>
      <c r="G5092" s="2"/>
      <c r="H5092" s="2"/>
      <c r="I5092" s="2"/>
    </row>
    <row r="5093" spans="1:9" s="3" customFormat="1" hidden="1">
      <c r="A5093"/>
      <c r="B5093" s="2"/>
      <c r="C5093" s="2"/>
      <c r="D5093" s="2"/>
      <c r="E5093" s="2"/>
      <c r="F5093" s="2"/>
      <c r="G5093" s="2"/>
      <c r="H5093" s="2"/>
      <c r="I5093" s="2"/>
    </row>
    <row r="5094" spans="1:9" s="3" customFormat="1" hidden="1">
      <c r="A5094"/>
      <c r="B5094" s="2"/>
      <c r="C5094" s="2"/>
      <c r="D5094" s="2"/>
      <c r="E5094" s="2"/>
      <c r="F5094" s="2"/>
      <c r="G5094" s="2"/>
      <c r="H5094" s="2"/>
      <c r="I5094" s="2"/>
    </row>
    <row r="5095" spans="1:9" s="3" customFormat="1" hidden="1">
      <c r="A5095"/>
      <c r="B5095" s="2"/>
      <c r="C5095" s="2"/>
      <c r="D5095" s="2"/>
      <c r="E5095" s="2"/>
      <c r="F5095" s="2"/>
      <c r="G5095" s="2"/>
      <c r="H5095" s="2"/>
      <c r="I5095" s="2"/>
    </row>
    <row r="5096" spans="1:9" s="3" customFormat="1" hidden="1">
      <c r="A5096"/>
      <c r="B5096" s="2"/>
      <c r="C5096" s="2"/>
      <c r="D5096" s="2"/>
      <c r="E5096" s="2"/>
      <c r="F5096" s="2"/>
      <c r="G5096" s="2"/>
      <c r="H5096" s="2"/>
      <c r="I5096" s="2"/>
    </row>
    <row r="5097" spans="1:9" s="3" customFormat="1" hidden="1">
      <c r="A5097"/>
      <c r="B5097" s="2"/>
      <c r="C5097" s="2"/>
      <c r="D5097" s="2"/>
      <c r="E5097" s="2"/>
      <c r="F5097" s="2"/>
      <c r="G5097" s="2"/>
      <c r="H5097" s="2"/>
      <c r="I5097" s="2"/>
    </row>
    <row r="5098" spans="1:9" s="3" customFormat="1" hidden="1">
      <c r="A5098"/>
      <c r="B5098" s="2"/>
      <c r="C5098" s="2"/>
      <c r="D5098" s="2"/>
      <c r="E5098" s="2"/>
      <c r="F5098" s="2"/>
      <c r="G5098" s="2"/>
      <c r="H5098" s="2"/>
      <c r="I5098" s="2"/>
    </row>
    <row r="5099" spans="1:9" s="3" customFormat="1" hidden="1">
      <c r="A5099"/>
      <c r="B5099" s="2"/>
      <c r="C5099" s="2"/>
      <c r="D5099" s="2"/>
      <c r="E5099" s="2"/>
      <c r="F5099" s="2"/>
      <c r="G5099" s="2"/>
      <c r="H5099" s="2"/>
      <c r="I5099" s="2"/>
    </row>
    <row r="5100" spans="1:9" s="3" customFormat="1" hidden="1">
      <c r="A5100"/>
      <c r="B5100" s="2"/>
      <c r="C5100" s="2"/>
      <c r="D5100" s="2"/>
      <c r="E5100" s="2"/>
      <c r="F5100" s="2"/>
      <c r="G5100" s="2"/>
      <c r="H5100" s="2"/>
      <c r="I5100" s="2"/>
    </row>
    <row r="5101" spans="1:9" s="3" customFormat="1" hidden="1">
      <c r="A5101"/>
      <c r="B5101" s="2"/>
      <c r="C5101" s="2"/>
      <c r="D5101" s="2"/>
      <c r="E5101" s="2"/>
      <c r="F5101" s="2"/>
      <c r="G5101" s="2"/>
      <c r="H5101" s="2"/>
      <c r="I5101" s="2"/>
    </row>
    <row r="5102" spans="1:9" s="3" customFormat="1" hidden="1">
      <c r="A5102"/>
      <c r="B5102" s="2"/>
      <c r="C5102" s="2"/>
      <c r="D5102" s="2"/>
      <c r="E5102" s="2"/>
      <c r="F5102" s="2"/>
      <c r="G5102" s="2"/>
      <c r="H5102" s="2"/>
      <c r="I5102" s="2"/>
    </row>
    <row r="5103" spans="1:9" s="3" customFormat="1" hidden="1">
      <c r="A5103"/>
      <c r="B5103" s="2"/>
      <c r="C5103" s="2"/>
      <c r="D5103" s="2"/>
      <c r="E5103" s="2"/>
      <c r="F5103" s="2"/>
      <c r="G5103" s="2"/>
      <c r="H5103" s="2"/>
      <c r="I5103" s="2"/>
    </row>
    <row r="5104" spans="1:9" s="3" customFormat="1" hidden="1">
      <c r="A5104"/>
      <c r="B5104" s="2"/>
      <c r="C5104" s="2"/>
      <c r="D5104" s="2"/>
      <c r="E5104" s="2"/>
      <c r="F5104" s="2"/>
      <c r="G5104" s="2"/>
      <c r="H5104" s="2"/>
      <c r="I5104" s="2"/>
    </row>
    <row r="5105" spans="1:9" s="3" customFormat="1" hidden="1">
      <c r="A5105"/>
      <c r="B5105" s="2"/>
      <c r="C5105" s="2"/>
      <c r="D5105" s="2"/>
      <c r="E5105" s="2"/>
      <c r="F5105" s="2"/>
      <c r="G5105" s="2"/>
      <c r="H5105" s="2"/>
      <c r="I5105" s="2"/>
    </row>
    <row r="5106" spans="1:9" s="3" customFormat="1" hidden="1">
      <c r="A5106"/>
      <c r="B5106" s="2"/>
      <c r="C5106" s="2"/>
      <c r="D5106" s="2"/>
      <c r="E5106" s="2"/>
      <c r="F5106" s="2"/>
      <c r="G5106" s="2"/>
      <c r="H5106" s="2"/>
      <c r="I5106" s="2"/>
    </row>
    <row r="5107" spans="1:9" s="3" customFormat="1" hidden="1">
      <c r="A5107"/>
      <c r="B5107" s="2"/>
      <c r="C5107" s="2"/>
      <c r="D5107" s="2"/>
      <c r="E5107" s="2"/>
      <c r="F5107" s="2"/>
      <c r="G5107" s="2"/>
      <c r="H5107" s="2"/>
      <c r="I5107" s="2"/>
    </row>
    <row r="5108" spans="1:9" s="3" customFormat="1" hidden="1">
      <c r="A5108"/>
      <c r="B5108" s="2"/>
      <c r="C5108" s="2"/>
      <c r="D5108" s="2"/>
      <c r="E5108" s="2"/>
      <c r="F5108" s="2"/>
      <c r="G5108" s="2"/>
      <c r="H5108" s="2"/>
      <c r="I5108" s="2"/>
    </row>
    <row r="5109" spans="1:9" s="3" customFormat="1" hidden="1">
      <c r="A5109"/>
      <c r="B5109" s="2"/>
      <c r="C5109" s="2"/>
      <c r="D5109" s="2"/>
      <c r="E5109" s="2"/>
      <c r="F5109" s="2"/>
      <c r="G5109" s="2"/>
      <c r="H5109" s="2"/>
      <c r="I5109" s="2"/>
    </row>
    <row r="5110" spans="1:9" s="3" customFormat="1" hidden="1">
      <c r="A5110"/>
      <c r="B5110" s="2"/>
      <c r="C5110" s="2"/>
      <c r="D5110" s="2"/>
      <c r="E5110" s="2"/>
      <c r="F5110" s="2"/>
      <c r="G5110" s="2"/>
      <c r="H5110" s="2"/>
      <c r="I5110" s="2"/>
    </row>
    <row r="5111" spans="1:9" s="3" customFormat="1" hidden="1">
      <c r="A5111"/>
      <c r="B5111" s="2"/>
      <c r="C5111" s="2"/>
      <c r="D5111" s="2"/>
      <c r="E5111" s="2"/>
      <c r="F5111" s="2"/>
      <c r="G5111" s="2"/>
      <c r="H5111" s="2"/>
      <c r="I5111" s="2"/>
    </row>
    <row r="5112" spans="1:9" s="3" customFormat="1" hidden="1">
      <c r="A5112"/>
      <c r="B5112" s="2"/>
      <c r="C5112" s="2"/>
      <c r="D5112" s="2"/>
      <c r="E5112" s="2"/>
      <c r="F5112" s="2"/>
      <c r="G5112" s="2"/>
      <c r="H5112" s="2"/>
      <c r="I5112" s="2"/>
    </row>
    <row r="5113" spans="1:9" s="3" customFormat="1" hidden="1">
      <c r="A5113"/>
      <c r="B5113" s="2"/>
      <c r="C5113" s="2"/>
      <c r="D5113" s="2"/>
      <c r="E5113" s="2"/>
      <c r="F5113" s="2"/>
      <c r="G5113" s="2"/>
      <c r="H5113" s="2"/>
      <c r="I5113" s="2"/>
    </row>
    <row r="5114" spans="1:9" s="3" customFormat="1" hidden="1">
      <c r="A5114"/>
      <c r="B5114" s="2"/>
      <c r="C5114" s="2"/>
      <c r="D5114" s="2"/>
      <c r="E5114" s="2"/>
      <c r="F5114" s="2"/>
      <c r="G5114" s="2"/>
      <c r="H5114" s="2"/>
      <c r="I5114" s="2"/>
    </row>
    <row r="5115" spans="1:9" s="3" customFormat="1" hidden="1">
      <c r="A5115"/>
      <c r="B5115" s="2"/>
      <c r="C5115" s="2"/>
      <c r="D5115" s="2"/>
      <c r="E5115" s="2"/>
      <c r="F5115" s="2"/>
      <c r="G5115" s="2"/>
      <c r="H5115" s="2"/>
      <c r="I5115" s="2"/>
    </row>
    <row r="5116" spans="1:9" s="3" customFormat="1" hidden="1">
      <c r="A5116"/>
      <c r="B5116" s="2"/>
      <c r="C5116" s="2"/>
      <c r="D5116" s="2"/>
      <c r="E5116" s="2"/>
      <c r="F5116" s="2"/>
      <c r="G5116" s="2"/>
      <c r="H5116" s="2"/>
      <c r="I5116" s="2"/>
    </row>
    <row r="5117" spans="1:9" s="3" customFormat="1" hidden="1">
      <c r="A5117"/>
      <c r="B5117" s="2"/>
      <c r="C5117" s="2"/>
      <c r="D5117" s="2"/>
      <c r="E5117" s="2"/>
      <c r="F5117" s="2"/>
      <c r="G5117" s="2"/>
      <c r="H5117" s="2"/>
      <c r="I5117" s="2"/>
    </row>
    <row r="5118" spans="1:9" s="3" customFormat="1" hidden="1">
      <c r="A5118"/>
      <c r="B5118" s="2"/>
      <c r="C5118" s="2"/>
      <c r="D5118" s="2"/>
      <c r="E5118" s="2"/>
      <c r="F5118" s="2"/>
      <c r="G5118" s="2"/>
      <c r="H5118" s="2"/>
      <c r="I5118" s="2"/>
    </row>
    <row r="5119" spans="1:9" s="3" customFormat="1" hidden="1">
      <c r="A5119"/>
      <c r="B5119" s="2"/>
      <c r="C5119" s="2"/>
      <c r="D5119" s="2"/>
      <c r="E5119" s="2"/>
      <c r="F5119" s="2"/>
      <c r="G5119" s="2"/>
      <c r="H5119" s="2"/>
      <c r="I5119" s="2"/>
    </row>
    <row r="5120" spans="1:9" s="3" customFormat="1" hidden="1">
      <c r="A5120"/>
      <c r="B5120" s="2"/>
      <c r="C5120" s="2"/>
      <c r="D5120" s="2"/>
      <c r="E5120" s="2"/>
      <c r="F5120" s="2"/>
      <c r="G5120" s="2"/>
      <c r="H5120" s="2"/>
      <c r="I5120" s="2"/>
    </row>
    <row r="5121" spans="1:9" s="3" customFormat="1" hidden="1">
      <c r="A5121"/>
      <c r="B5121" s="2"/>
      <c r="C5121" s="2"/>
      <c r="D5121" s="2"/>
      <c r="E5121" s="2"/>
      <c r="F5121" s="2"/>
      <c r="G5121" s="2"/>
      <c r="H5121" s="2"/>
      <c r="I5121" s="2"/>
    </row>
    <row r="5122" spans="1:9" s="3" customFormat="1" hidden="1">
      <c r="A5122"/>
      <c r="B5122" s="2"/>
      <c r="C5122" s="2"/>
      <c r="D5122" s="2"/>
      <c r="E5122" s="2"/>
      <c r="F5122" s="2"/>
      <c r="G5122" s="2"/>
      <c r="H5122" s="2"/>
      <c r="I5122" s="2"/>
    </row>
    <row r="5123" spans="1:9" s="3" customFormat="1" hidden="1">
      <c r="A5123"/>
      <c r="B5123"/>
      <c r="C5123"/>
      <c r="D5123"/>
      <c r="E5123"/>
      <c r="F5123"/>
      <c r="G5123"/>
      <c r="H5123"/>
      <c r="I5123"/>
    </row>
    <row r="5124" spans="1:9" s="3" customFormat="1" hidden="1">
      <c r="A5124"/>
      <c r="B5124"/>
      <c r="C5124"/>
      <c r="D5124"/>
      <c r="E5124"/>
      <c r="F5124"/>
      <c r="G5124"/>
      <c r="H5124"/>
      <c r="I5124"/>
    </row>
    <row r="5125" spans="1:9" hidden="1"/>
    <row r="5126" spans="1:9" hidden="1"/>
    <row r="5127" spans="1:9" hidden="1"/>
    <row r="5128" spans="1:9" hidden="1"/>
    <row r="5129" spans="1:9" hidden="1"/>
    <row r="5130" spans="1:9" hidden="1"/>
    <row r="5131" spans="1:9" hidden="1"/>
    <row r="5132" spans="1:9" hidden="1"/>
    <row r="5133" spans="1:9" hidden="1"/>
    <row r="5134" spans="1:9" hidden="1"/>
    <row r="5135" spans="1:9" hidden="1"/>
    <row r="5136" spans="1:9"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sheetData>
  <sheetProtection selectLockedCells="1" sort="0" autoFilter="0"/>
  <autoFilter ref="B2:H5001"/>
  <conditionalFormatting sqref="D5003:D1048576 D1:D2 D494:D5000">
    <cfRule type="duplicateValues" dxfId="79" priority="9"/>
  </conditionalFormatting>
  <conditionalFormatting sqref="G3:G5002">
    <cfRule type="expression" dxfId="78" priority="7">
      <formula>$J3=TRUE</formula>
    </cfRule>
  </conditionalFormatting>
  <conditionalFormatting sqref="D5002">
    <cfRule type="duplicateValues" dxfId="77" priority="6"/>
  </conditionalFormatting>
  <conditionalFormatting sqref="G5002">
    <cfRule type="expression" dxfId="76" priority="5">
      <formula>$J5002=TRUE</formula>
    </cfRule>
  </conditionalFormatting>
  <conditionalFormatting sqref="D5001">
    <cfRule type="duplicateValues" dxfId="75" priority="4"/>
  </conditionalFormatting>
  <conditionalFormatting sqref="G5001">
    <cfRule type="expression" dxfId="74" priority="3">
      <formula>$J5001=TRUE</formula>
    </cfRule>
  </conditionalFormatting>
  <conditionalFormatting sqref="D3:D493">
    <cfRule type="duplicateValues" dxfId="73" priority="2"/>
  </conditionalFormatting>
  <conditionalFormatting sqref="B3:H5002">
    <cfRule type="expression" dxfId="72" priority="1">
      <formula>$K3=TRUE</formula>
    </cfRule>
  </conditionalFormatting>
  <dataValidations count="1">
    <dataValidation type="list" allowBlank="1" showInputMessage="1" showErrorMessage="1" sqref="G3:G5002">
      <formula1>Segment</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GT200"/>
  <sheetViews>
    <sheetView showGridLines="0" zoomScale="80" zoomScaleNormal="80" workbookViewId="0">
      <selection activeCell="D13" sqref="D13"/>
    </sheetView>
  </sheetViews>
  <sheetFormatPr defaultColWidth="0" defaultRowHeight="0" customHeight="1" zeroHeight="1"/>
  <cols>
    <col min="1" max="1" width="10.5703125" customWidth="1"/>
    <col min="2" max="2" width="2.7109375" customWidth="1"/>
    <col min="3" max="3" width="32.5703125" customWidth="1"/>
    <col min="4" max="4" width="14.7109375" customWidth="1"/>
    <col min="5" max="5" width="11.7109375" customWidth="1"/>
    <col min="6" max="6" width="0.85546875" customWidth="1"/>
    <col min="7" max="7" width="2.7109375" customWidth="1"/>
    <col min="8" max="8" width="32.5703125" customWidth="1"/>
    <col min="9" max="9" width="14.7109375" customWidth="1"/>
    <col min="10" max="10" width="11.7109375" customWidth="1"/>
    <col min="11" max="11" width="0.85546875" customWidth="1"/>
    <col min="12" max="12" width="2.7109375" customWidth="1"/>
    <col min="13" max="13" width="32.5703125" customWidth="1"/>
    <col min="14" max="14" width="14.7109375" customWidth="1"/>
    <col min="15" max="15" width="11.7109375" customWidth="1"/>
    <col min="16" max="16" width="0.85546875" customWidth="1"/>
    <col min="17" max="17" width="2.7109375" customWidth="1"/>
    <col min="18" max="18" width="33.42578125" bestFit="1" customWidth="1"/>
    <col min="19" max="19" width="18.42578125" bestFit="1" customWidth="1"/>
    <col min="20" max="199" width="13.7109375" customWidth="1"/>
    <col min="200" max="200" width="0.85546875" customWidth="1"/>
    <col min="201" max="202" width="2.7109375" customWidth="1"/>
    <col min="203" max="16384" width="8.85546875" style="1" hidden="1"/>
  </cols>
  <sheetData>
    <row r="1" spans="1:202" s="19" customFormat="1" ht="16.5" customHeight="1">
      <c r="A1" s="273"/>
      <c r="B1" s="273"/>
      <c r="C1" s="273"/>
      <c r="D1" s="273"/>
      <c r="E1" s="273"/>
      <c r="F1" s="273"/>
      <c r="G1" s="273"/>
      <c r="H1" s="273"/>
      <c r="I1" s="273"/>
      <c r="J1" s="273"/>
      <c r="K1" s="273"/>
      <c r="L1" s="273"/>
      <c r="M1" s="273"/>
      <c r="N1" s="273"/>
      <c r="O1" s="273"/>
      <c r="P1" s="273"/>
      <c r="Q1" s="273"/>
      <c r="R1" s="273"/>
      <c r="S1" s="273"/>
      <c r="T1" s="273"/>
      <c r="U1" s="273"/>
      <c r="V1" s="273"/>
      <c r="W1" s="273"/>
      <c r="X1" s="273"/>
      <c r="Y1" s="273"/>
      <c r="Z1" s="273"/>
      <c r="AA1" s="273"/>
      <c r="AB1" s="273"/>
      <c r="AC1" s="273"/>
      <c r="AD1" s="273"/>
      <c r="AE1" s="273"/>
      <c r="AF1" s="273"/>
      <c r="AG1" s="273"/>
      <c r="AH1" s="273"/>
      <c r="AI1" s="273"/>
      <c r="AJ1" s="273"/>
      <c r="AK1" s="273"/>
      <c r="AL1" s="273"/>
      <c r="AM1" s="273"/>
      <c r="AN1" s="273"/>
      <c r="AO1" s="273"/>
      <c r="AP1" s="273"/>
      <c r="AQ1" s="273"/>
      <c r="AR1" s="273"/>
      <c r="AS1" s="273"/>
      <c r="AT1" s="273"/>
      <c r="AU1" s="273"/>
      <c r="AV1" s="273"/>
      <c r="AW1" s="273"/>
      <c r="AX1" s="273"/>
      <c r="AY1" s="273"/>
      <c r="AZ1" s="273"/>
      <c r="BA1" s="273"/>
      <c r="BB1" s="273"/>
      <c r="BC1" s="273"/>
      <c r="BD1" s="273"/>
      <c r="BE1" s="273"/>
      <c r="BF1" s="273"/>
      <c r="BG1" s="273"/>
      <c r="BH1" s="273"/>
      <c r="BI1" s="273"/>
      <c r="BJ1" s="273"/>
      <c r="BK1" s="273"/>
      <c r="BL1" s="273"/>
      <c r="BM1" s="273"/>
      <c r="BN1" s="273"/>
      <c r="BO1" s="273"/>
      <c r="BP1" s="273"/>
      <c r="BQ1" s="273"/>
      <c r="BR1" s="273"/>
      <c r="BS1" s="273"/>
      <c r="BT1" s="273"/>
      <c r="BU1" s="273"/>
      <c r="BV1" s="273"/>
      <c r="BW1" s="273"/>
      <c r="BX1" s="273"/>
      <c r="BY1" s="273"/>
      <c r="BZ1" s="273"/>
      <c r="CA1" s="273"/>
      <c r="CB1" s="273"/>
      <c r="CC1" s="273"/>
      <c r="CD1" s="273"/>
      <c r="CE1" s="273"/>
      <c r="CF1" s="273"/>
      <c r="CG1" s="273"/>
      <c r="CH1" s="273"/>
      <c r="CI1" s="273"/>
      <c r="CJ1" s="273"/>
      <c r="CK1" s="273"/>
      <c r="CL1" s="273"/>
      <c r="CM1" s="273"/>
      <c r="CN1" s="273"/>
      <c r="CO1" s="273"/>
      <c r="CP1" s="273"/>
      <c r="CQ1" s="273"/>
      <c r="CR1" s="273"/>
      <c r="CS1" s="273"/>
      <c r="CT1" s="273"/>
      <c r="CU1" s="273"/>
      <c r="CV1" s="273"/>
      <c r="CW1" s="273"/>
      <c r="CX1" s="273"/>
      <c r="CY1" s="273"/>
      <c r="CZ1" s="273"/>
      <c r="DA1" s="273"/>
      <c r="DB1" s="273"/>
      <c r="DC1" s="273"/>
      <c r="DD1" s="273"/>
      <c r="DE1" s="273"/>
      <c r="DF1" s="273"/>
      <c r="DG1" s="273"/>
      <c r="DH1" s="273"/>
      <c r="DI1" s="273"/>
      <c r="DJ1" s="273"/>
      <c r="DK1" s="273"/>
      <c r="DL1" s="273"/>
      <c r="DM1" s="273"/>
      <c r="DN1" s="273"/>
      <c r="DO1" s="273"/>
      <c r="DP1" s="273"/>
      <c r="DQ1" s="273"/>
      <c r="DR1" s="273"/>
      <c r="DS1" s="273"/>
      <c r="DT1" s="273"/>
      <c r="DU1" s="273"/>
      <c r="DV1" s="273"/>
      <c r="DW1" s="273"/>
      <c r="DX1" s="273"/>
      <c r="DY1" s="273"/>
      <c r="DZ1" s="273"/>
      <c r="EA1" s="273"/>
      <c r="EB1" s="273"/>
      <c r="EC1" s="273"/>
      <c r="ED1" s="273"/>
      <c r="EE1" s="273"/>
      <c r="EF1" s="273"/>
      <c r="EG1" s="273"/>
      <c r="EH1" s="273"/>
      <c r="EI1" s="273"/>
      <c r="EJ1" s="273"/>
      <c r="EK1" s="273"/>
      <c r="EL1" s="273"/>
      <c r="EM1" s="273"/>
      <c r="EN1" s="273"/>
      <c r="EO1" s="273"/>
      <c r="EP1" s="273"/>
      <c r="EQ1" s="273"/>
      <c r="ER1" s="273"/>
      <c r="ES1" s="273"/>
      <c r="ET1" s="273"/>
      <c r="EU1" s="273"/>
      <c r="EV1" s="273"/>
      <c r="EW1" s="273"/>
      <c r="EX1" s="273"/>
      <c r="EY1" s="273"/>
      <c r="EZ1" s="273"/>
      <c r="FA1" s="273"/>
      <c r="FB1" s="273"/>
      <c r="FC1" s="273"/>
      <c r="FD1" s="273"/>
      <c r="FE1" s="273"/>
      <c r="FF1" s="273"/>
      <c r="FG1" s="273"/>
      <c r="FH1" s="273"/>
      <c r="FI1" s="273"/>
      <c r="FJ1" s="273"/>
      <c r="FK1" s="273"/>
      <c r="FL1" s="273"/>
      <c r="FM1" s="273"/>
      <c r="FN1" s="273"/>
      <c r="FO1" s="273"/>
      <c r="FP1" s="273"/>
      <c r="FQ1" s="273"/>
      <c r="FR1" s="273"/>
      <c r="FS1" s="273"/>
      <c r="FT1" s="273"/>
      <c r="FU1" s="273"/>
      <c r="FV1" s="273"/>
      <c r="FW1" s="273"/>
      <c r="FX1" s="273"/>
      <c r="FY1" s="273"/>
      <c r="FZ1" s="273"/>
      <c r="GA1" s="273"/>
      <c r="GB1" s="273"/>
      <c r="GC1" s="273"/>
      <c r="GD1" s="273"/>
      <c r="GE1" s="273"/>
      <c r="GF1" s="273"/>
      <c r="GG1" s="273"/>
      <c r="GH1" s="273"/>
      <c r="GI1" s="273"/>
      <c r="GJ1" s="273"/>
      <c r="GK1" s="273"/>
      <c r="GL1" s="273"/>
      <c r="GM1" s="273"/>
      <c r="GN1" s="273"/>
      <c r="GO1" s="273"/>
      <c r="GP1" s="273"/>
      <c r="GQ1" s="273"/>
      <c r="GR1" s="273"/>
      <c r="GS1" s="273"/>
      <c r="GT1" s="273"/>
    </row>
    <row r="2" spans="1:202" ht="5.0999999999999996" customHeight="1">
      <c r="A2" s="275"/>
      <c r="B2" s="276"/>
      <c r="C2" s="277"/>
      <c r="D2" s="277"/>
      <c r="E2" s="277"/>
      <c r="F2" s="277"/>
      <c r="G2" s="277"/>
      <c r="H2" s="277"/>
      <c r="I2" s="277"/>
      <c r="J2" s="277"/>
      <c r="K2" s="277"/>
      <c r="L2" s="277"/>
      <c r="M2" s="277"/>
      <c r="N2" s="277"/>
      <c r="O2" s="277"/>
      <c r="P2" s="277"/>
      <c r="Q2" s="277"/>
      <c r="R2" s="277"/>
      <c r="S2" s="277"/>
      <c r="T2" s="277"/>
      <c r="U2" s="277"/>
      <c r="V2" s="277"/>
      <c r="W2" s="277"/>
      <c r="X2" s="277"/>
      <c r="Y2" s="277"/>
      <c r="Z2" s="277"/>
      <c r="AA2" s="277"/>
      <c r="AB2" s="277"/>
      <c r="AC2" s="277"/>
      <c r="AD2" s="277"/>
      <c r="AE2" s="277"/>
      <c r="AF2" s="277"/>
      <c r="AG2" s="277"/>
      <c r="AH2" s="277"/>
      <c r="AI2" s="277"/>
      <c r="AJ2" s="277"/>
      <c r="AK2" s="277"/>
      <c r="AL2" s="277"/>
      <c r="AM2" s="277"/>
      <c r="AN2" s="277"/>
      <c r="AO2" s="277"/>
      <c r="AP2" s="277"/>
      <c r="AQ2" s="277"/>
      <c r="AR2" s="277"/>
      <c r="AS2" s="277"/>
      <c r="AT2" s="277"/>
      <c r="AU2" s="277"/>
      <c r="AV2" s="277"/>
      <c r="AW2" s="277"/>
      <c r="AX2" s="277"/>
      <c r="AY2" s="277"/>
      <c r="AZ2" s="277"/>
      <c r="BA2" s="277"/>
      <c r="BB2" s="277"/>
      <c r="BC2" s="277"/>
      <c r="BD2" s="277"/>
      <c r="BE2" s="277"/>
      <c r="BF2" s="277"/>
      <c r="BG2" s="277"/>
      <c r="BH2" s="277"/>
      <c r="BI2" s="277"/>
      <c r="BJ2" s="277"/>
      <c r="BK2" s="277"/>
      <c r="BL2" s="277"/>
      <c r="BM2" s="277"/>
      <c r="BN2" s="277"/>
      <c r="BO2" s="277"/>
      <c r="BP2" s="277"/>
      <c r="BQ2" s="277"/>
      <c r="BR2" s="277"/>
      <c r="BS2" s="277"/>
      <c r="BT2" s="277"/>
      <c r="BU2" s="277"/>
      <c r="BV2" s="277"/>
      <c r="BW2" s="277"/>
      <c r="BX2" s="277"/>
      <c r="BY2" s="277"/>
      <c r="BZ2" s="277"/>
      <c r="CA2" s="277"/>
      <c r="CB2" s="277"/>
      <c r="CC2" s="277"/>
      <c r="CD2" s="277"/>
      <c r="CE2" s="277"/>
      <c r="CF2" s="277"/>
      <c r="CG2" s="277"/>
      <c r="CH2" s="277"/>
      <c r="CI2" s="277"/>
      <c r="CJ2" s="277"/>
      <c r="CK2" s="277"/>
      <c r="CL2" s="277"/>
      <c r="CM2" s="277"/>
      <c r="CN2" s="277"/>
      <c r="CO2" s="277"/>
      <c r="CP2" s="277"/>
      <c r="CQ2" s="277"/>
      <c r="CR2" s="277"/>
      <c r="CS2" s="277"/>
      <c r="CT2" s="277"/>
      <c r="CU2" s="277"/>
      <c r="CV2" s="277"/>
      <c r="CW2" s="277"/>
      <c r="CX2" s="277"/>
      <c r="CY2" s="277"/>
      <c r="CZ2" s="277"/>
      <c r="DA2" s="277"/>
      <c r="DB2" s="277"/>
      <c r="DC2" s="277"/>
      <c r="DD2" s="277"/>
      <c r="DE2" s="277"/>
      <c r="DF2" s="277"/>
      <c r="DG2" s="277"/>
      <c r="DH2" s="277"/>
      <c r="DI2" s="277"/>
      <c r="DJ2" s="277"/>
      <c r="DK2" s="277"/>
      <c r="DL2" s="277"/>
      <c r="DM2" s="277"/>
      <c r="DN2" s="277"/>
      <c r="DO2" s="277"/>
      <c r="DP2" s="277"/>
      <c r="DQ2" s="277"/>
      <c r="DR2" s="277"/>
      <c r="DS2" s="277"/>
      <c r="DT2" s="277"/>
      <c r="DU2" s="277"/>
      <c r="DV2" s="277"/>
      <c r="DW2" s="277"/>
      <c r="DX2" s="277"/>
      <c r="DY2" s="277"/>
      <c r="DZ2" s="277"/>
      <c r="EA2" s="277"/>
      <c r="EB2" s="277"/>
      <c r="EC2" s="277"/>
      <c r="ED2" s="277"/>
      <c r="EE2" s="277"/>
      <c r="EF2" s="277"/>
      <c r="EG2" s="277"/>
      <c r="EH2" s="277"/>
      <c r="EI2" s="277"/>
      <c r="EJ2" s="277"/>
      <c r="EK2" s="277"/>
      <c r="EL2" s="277"/>
      <c r="EM2" s="277"/>
      <c r="EN2" s="277"/>
      <c r="EO2" s="277"/>
      <c r="EP2" s="277"/>
      <c r="EQ2" s="277"/>
      <c r="ER2" s="277"/>
      <c r="ES2" s="277"/>
      <c r="ET2" s="277"/>
      <c r="EU2" s="277"/>
      <c r="EV2" s="277"/>
      <c r="EW2" s="277"/>
      <c r="EX2" s="277"/>
      <c r="EY2" s="277"/>
      <c r="EZ2" s="277"/>
      <c r="FA2" s="277"/>
      <c r="FB2" s="277"/>
      <c r="FC2" s="277"/>
      <c r="FD2" s="277"/>
      <c r="FE2" s="277"/>
      <c r="FF2" s="277"/>
      <c r="FG2" s="277"/>
      <c r="FH2" s="277"/>
      <c r="FI2" s="277"/>
      <c r="FJ2" s="277"/>
      <c r="FK2" s="277"/>
      <c r="FL2" s="277"/>
      <c r="FM2" s="277"/>
      <c r="FN2" s="277"/>
      <c r="FO2" s="277"/>
      <c r="FP2" s="277"/>
      <c r="FQ2" s="277"/>
      <c r="FR2" s="277"/>
      <c r="FS2" s="277"/>
      <c r="FT2" s="277"/>
      <c r="FU2" s="277"/>
      <c r="FV2" s="277"/>
      <c r="FW2" s="277"/>
      <c r="FX2" s="277"/>
      <c r="FY2" s="277"/>
      <c r="FZ2" s="277"/>
      <c r="GA2" s="277"/>
      <c r="GB2" s="277"/>
      <c r="GC2" s="277"/>
      <c r="GD2" s="277"/>
      <c r="GE2" s="277"/>
      <c r="GF2" s="277"/>
      <c r="GG2" s="277"/>
      <c r="GH2" s="277"/>
      <c r="GI2" s="277"/>
      <c r="GJ2" s="277"/>
      <c r="GK2" s="277"/>
      <c r="GL2" s="277"/>
      <c r="GM2" s="277"/>
      <c r="GN2" s="277"/>
      <c r="GO2" s="277"/>
      <c r="GP2" s="277"/>
      <c r="GQ2" s="277"/>
      <c r="GR2" s="277"/>
      <c r="GS2" s="278"/>
      <c r="GT2" s="275"/>
    </row>
    <row r="3" spans="1:202" ht="22.5" customHeight="1">
      <c r="A3" s="275"/>
      <c r="B3" s="280"/>
      <c r="C3" s="281" t="s">
        <v>1607</v>
      </c>
      <c r="D3" s="282"/>
      <c r="E3" s="282"/>
      <c r="F3" s="282"/>
      <c r="G3" s="282"/>
      <c r="H3" s="281" t="s">
        <v>1608</v>
      </c>
      <c r="I3" s="282"/>
      <c r="J3" s="282"/>
      <c r="K3" s="282"/>
      <c r="L3" s="282"/>
      <c r="M3" s="281" t="s">
        <v>1609</v>
      </c>
      <c r="N3" s="282"/>
      <c r="O3" s="282"/>
      <c r="P3" s="282"/>
      <c r="Q3" s="282"/>
      <c r="R3" s="281" t="s">
        <v>1610</v>
      </c>
      <c r="S3" s="410">
        <f>IFERROR(DATEDIF(MATCH(ESTCompMO,Month,0)&amp;"/1/"&amp;TEXT(ESTCompYR,"YYYY"),MATCH(MDU1EstCompMo,Month,0)&amp;"/1/"&amp;TEXT(MDU1EstCompYr,"YYYY"),"M"),0)</f>
        <v>0</v>
      </c>
      <c r="T3" s="410">
        <f>S3+1</f>
        <v>1</v>
      </c>
      <c r="U3" s="410">
        <f t="shared" ref="U3:CF3" si="0">T3+1</f>
        <v>2</v>
      </c>
      <c r="V3" s="410">
        <f t="shared" si="0"/>
        <v>3</v>
      </c>
      <c r="W3" s="410">
        <f t="shared" si="0"/>
        <v>4</v>
      </c>
      <c r="X3" s="410">
        <f t="shared" si="0"/>
        <v>5</v>
      </c>
      <c r="Y3" s="410">
        <f t="shared" si="0"/>
        <v>6</v>
      </c>
      <c r="Z3" s="410">
        <f t="shared" si="0"/>
        <v>7</v>
      </c>
      <c r="AA3" s="410">
        <f t="shared" si="0"/>
        <v>8</v>
      </c>
      <c r="AB3" s="410">
        <f t="shared" si="0"/>
        <v>9</v>
      </c>
      <c r="AC3" s="410">
        <f t="shared" si="0"/>
        <v>10</v>
      </c>
      <c r="AD3" s="410">
        <f t="shared" si="0"/>
        <v>11</v>
      </c>
      <c r="AE3" s="410">
        <f t="shared" si="0"/>
        <v>12</v>
      </c>
      <c r="AF3" s="410">
        <f t="shared" si="0"/>
        <v>13</v>
      </c>
      <c r="AG3" s="410">
        <f t="shared" si="0"/>
        <v>14</v>
      </c>
      <c r="AH3" s="410">
        <f t="shared" si="0"/>
        <v>15</v>
      </c>
      <c r="AI3" s="410">
        <f t="shared" si="0"/>
        <v>16</v>
      </c>
      <c r="AJ3" s="410">
        <f t="shared" si="0"/>
        <v>17</v>
      </c>
      <c r="AK3" s="410">
        <f t="shared" si="0"/>
        <v>18</v>
      </c>
      <c r="AL3" s="410">
        <f t="shared" si="0"/>
        <v>19</v>
      </c>
      <c r="AM3" s="410">
        <f t="shared" si="0"/>
        <v>20</v>
      </c>
      <c r="AN3" s="410">
        <f t="shared" si="0"/>
        <v>21</v>
      </c>
      <c r="AO3" s="410">
        <f t="shared" si="0"/>
        <v>22</v>
      </c>
      <c r="AP3" s="410">
        <f t="shared" si="0"/>
        <v>23</v>
      </c>
      <c r="AQ3" s="410">
        <f t="shared" si="0"/>
        <v>24</v>
      </c>
      <c r="AR3" s="410">
        <f t="shared" si="0"/>
        <v>25</v>
      </c>
      <c r="AS3" s="410">
        <f t="shared" si="0"/>
        <v>26</v>
      </c>
      <c r="AT3" s="410">
        <f t="shared" si="0"/>
        <v>27</v>
      </c>
      <c r="AU3" s="410">
        <f t="shared" si="0"/>
        <v>28</v>
      </c>
      <c r="AV3" s="410">
        <f t="shared" si="0"/>
        <v>29</v>
      </c>
      <c r="AW3" s="410">
        <f t="shared" si="0"/>
        <v>30</v>
      </c>
      <c r="AX3" s="410">
        <f t="shared" si="0"/>
        <v>31</v>
      </c>
      <c r="AY3" s="410">
        <f t="shared" si="0"/>
        <v>32</v>
      </c>
      <c r="AZ3" s="410">
        <f t="shared" si="0"/>
        <v>33</v>
      </c>
      <c r="BA3" s="410">
        <f t="shared" si="0"/>
        <v>34</v>
      </c>
      <c r="BB3" s="410">
        <f t="shared" si="0"/>
        <v>35</v>
      </c>
      <c r="BC3" s="410">
        <f t="shared" si="0"/>
        <v>36</v>
      </c>
      <c r="BD3" s="410">
        <f t="shared" si="0"/>
        <v>37</v>
      </c>
      <c r="BE3" s="410">
        <f t="shared" si="0"/>
        <v>38</v>
      </c>
      <c r="BF3" s="410">
        <f t="shared" si="0"/>
        <v>39</v>
      </c>
      <c r="BG3" s="410">
        <f t="shared" si="0"/>
        <v>40</v>
      </c>
      <c r="BH3" s="410">
        <f t="shared" si="0"/>
        <v>41</v>
      </c>
      <c r="BI3" s="410">
        <f t="shared" si="0"/>
        <v>42</v>
      </c>
      <c r="BJ3" s="410">
        <f t="shared" si="0"/>
        <v>43</v>
      </c>
      <c r="BK3" s="410">
        <f t="shared" si="0"/>
        <v>44</v>
      </c>
      <c r="BL3" s="410">
        <f t="shared" si="0"/>
        <v>45</v>
      </c>
      <c r="BM3" s="410">
        <f t="shared" si="0"/>
        <v>46</v>
      </c>
      <c r="BN3" s="410">
        <f t="shared" si="0"/>
        <v>47</v>
      </c>
      <c r="BO3" s="410">
        <f t="shared" si="0"/>
        <v>48</v>
      </c>
      <c r="BP3" s="410">
        <f t="shared" si="0"/>
        <v>49</v>
      </c>
      <c r="BQ3" s="410">
        <f t="shared" si="0"/>
        <v>50</v>
      </c>
      <c r="BR3" s="410">
        <f t="shared" si="0"/>
        <v>51</v>
      </c>
      <c r="BS3" s="410">
        <f t="shared" si="0"/>
        <v>52</v>
      </c>
      <c r="BT3" s="410">
        <f t="shared" si="0"/>
        <v>53</v>
      </c>
      <c r="BU3" s="410">
        <f t="shared" si="0"/>
        <v>54</v>
      </c>
      <c r="BV3" s="410">
        <f t="shared" si="0"/>
        <v>55</v>
      </c>
      <c r="BW3" s="410">
        <f t="shared" si="0"/>
        <v>56</v>
      </c>
      <c r="BX3" s="410">
        <f t="shared" si="0"/>
        <v>57</v>
      </c>
      <c r="BY3" s="410">
        <f t="shared" si="0"/>
        <v>58</v>
      </c>
      <c r="BZ3" s="410">
        <f t="shared" si="0"/>
        <v>59</v>
      </c>
      <c r="CA3" s="410">
        <f t="shared" si="0"/>
        <v>60</v>
      </c>
      <c r="CB3" s="410">
        <f t="shared" si="0"/>
        <v>61</v>
      </c>
      <c r="CC3" s="410">
        <f t="shared" si="0"/>
        <v>62</v>
      </c>
      <c r="CD3" s="410">
        <f t="shared" si="0"/>
        <v>63</v>
      </c>
      <c r="CE3" s="410">
        <f t="shared" si="0"/>
        <v>64</v>
      </c>
      <c r="CF3" s="410">
        <f t="shared" si="0"/>
        <v>65</v>
      </c>
      <c r="CG3" s="410">
        <f t="shared" ref="CG3:ER3" si="1">CF3+1</f>
        <v>66</v>
      </c>
      <c r="CH3" s="410">
        <f t="shared" si="1"/>
        <v>67</v>
      </c>
      <c r="CI3" s="410">
        <f t="shared" si="1"/>
        <v>68</v>
      </c>
      <c r="CJ3" s="410">
        <f t="shared" si="1"/>
        <v>69</v>
      </c>
      <c r="CK3" s="410">
        <f t="shared" si="1"/>
        <v>70</v>
      </c>
      <c r="CL3" s="410">
        <f t="shared" si="1"/>
        <v>71</v>
      </c>
      <c r="CM3" s="410">
        <f t="shared" si="1"/>
        <v>72</v>
      </c>
      <c r="CN3" s="410">
        <f t="shared" si="1"/>
        <v>73</v>
      </c>
      <c r="CO3" s="410">
        <f t="shared" si="1"/>
        <v>74</v>
      </c>
      <c r="CP3" s="410">
        <f t="shared" si="1"/>
        <v>75</v>
      </c>
      <c r="CQ3" s="410">
        <f t="shared" si="1"/>
        <v>76</v>
      </c>
      <c r="CR3" s="410">
        <f t="shared" si="1"/>
        <v>77</v>
      </c>
      <c r="CS3" s="410">
        <f t="shared" si="1"/>
        <v>78</v>
      </c>
      <c r="CT3" s="410">
        <f t="shared" si="1"/>
        <v>79</v>
      </c>
      <c r="CU3" s="410">
        <f t="shared" si="1"/>
        <v>80</v>
      </c>
      <c r="CV3" s="410">
        <f t="shared" si="1"/>
        <v>81</v>
      </c>
      <c r="CW3" s="410">
        <f t="shared" si="1"/>
        <v>82</v>
      </c>
      <c r="CX3" s="410">
        <f t="shared" si="1"/>
        <v>83</v>
      </c>
      <c r="CY3" s="410">
        <f t="shared" si="1"/>
        <v>84</v>
      </c>
      <c r="CZ3" s="410">
        <f t="shared" si="1"/>
        <v>85</v>
      </c>
      <c r="DA3" s="410">
        <f t="shared" si="1"/>
        <v>86</v>
      </c>
      <c r="DB3" s="410">
        <f t="shared" si="1"/>
        <v>87</v>
      </c>
      <c r="DC3" s="410">
        <f t="shared" si="1"/>
        <v>88</v>
      </c>
      <c r="DD3" s="410">
        <f t="shared" si="1"/>
        <v>89</v>
      </c>
      <c r="DE3" s="410">
        <f t="shared" si="1"/>
        <v>90</v>
      </c>
      <c r="DF3" s="410">
        <f t="shared" si="1"/>
        <v>91</v>
      </c>
      <c r="DG3" s="410">
        <f t="shared" si="1"/>
        <v>92</v>
      </c>
      <c r="DH3" s="410">
        <f t="shared" si="1"/>
        <v>93</v>
      </c>
      <c r="DI3" s="410">
        <f t="shared" si="1"/>
        <v>94</v>
      </c>
      <c r="DJ3" s="410">
        <f t="shared" si="1"/>
        <v>95</v>
      </c>
      <c r="DK3" s="410">
        <f t="shared" si="1"/>
        <v>96</v>
      </c>
      <c r="DL3" s="410">
        <f t="shared" si="1"/>
        <v>97</v>
      </c>
      <c r="DM3" s="410">
        <f t="shared" si="1"/>
        <v>98</v>
      </c>
      <c r="DN3" s="410">
        <f t="shared" si="1"/>
        <v>99</v>
      </c>
      <c r="DO3" s="410">
        <f t="shared" si="1"/>
        <v>100</v>
      </c>
      <c r="DP3" s="410">
        <f t="shared" si="1"/>
        <v>101</v>
      </c>
      <c r="DQ3" s="410">
        <f t="shared" si="1"/>
        <v>102</v>
      </c>
      <c r="DR3" s="410">
        <f t="shared" si="1"/>
        <v>103</v>
      </c>
      <c r="DS3" s="410">
        <f t="shared" si="1"/>
        <v>104</v>
      </c>
      <c r="DT3" s="410">
        <f t="shared" si="1"/>
        <v>105</v>
      </c>
      <c r="DU3" s="410">
        <f t="shared" si="1"/>
        <v>106</v>
      </c>
      <c r="DV3" s="410">
        <f t="shared" si="1"/>
        <v>107</v>
      </c>
      <c r="DW3" s="410">
        <f t="shared" si="1"/>
        <v>108</v>
      </c>
      <c r="DX3" s="410">
        <f t="shared" si="1"/>
        <v>109</v>
      </c>
      <c r="DY3" s="410">
        <f t="shared" si="1"/>
        <v>110</v>
      </c>
      <c r="DZ3" s="410">
        <f t="shared" si="1"/>
        <v>111</v>
      </c>
      <c r="EA3" s="410">
        <f t="shared" si="1"/>
        <v>112</v>
      </c>
      <c r="EB3" s="410">
        <f t="shared" si="1"/>
        <v>113</v>
      </c>
      <c r="EC3" s="410">
        <f t="shared" si="1"/>
        <v>114</v>
      </c>
      <c r="ED3" s="410">
        <f t="shared" si="1"/>
        <v>115</v>
      </c>
      <c r="EE3" s="410">
        <f t="shared" si="1"/>
        <v>116</v>
      </c>
      <c r="EF3" s="410">
        <f t="shared" si="1"/>
        <v>117</v>
      </c>
      <c r="EG3" s="410">
        <f t="shared" si="1"/>
        <v>118</v>
      </c>
      <c r="EH3" s="410">
        <f t="shared" si="1"/>
        <v>119</v>
      </c>
      <c r="EI3" s="410">
        <f t="shared" si="1"/>
        <v>120</v>
      </c>
      <c r="EJ3" s="410">
        <f t="shared" si="1"/>
        <v>121</v>
      </c>
      <c r="EK3" s="410">
        <f t="shared" si="1"/>
        <v>122</v>
      </c>
      <c r="EL3" s="410">
        <f t="shared" si="1"/>
        <v>123</v>
      </c>
      <c r="EM3" s="410">
        <f t="shared" si="1"/>
        <v>124</v>
      </c>
      <c r="EN3" s="410">
        <f t="shared" si="1"/>
        <v>125</v>
      </c>
      <c r="EO3" s="410">
        <f t="shared" si="1"/>
        <v>126</v>
      </c>
      <c r="EP3" s="410">
        <f t="shared" si="1"/>
        <v>127</v>
      </c>
      <c r="EQ3" s="410">
        <f t="shared" si="1"/>
        <v>128</v>
      </c>
      <c r="ER3" s="410">
        <f t="shared" si="1"/>
        <v>129</v>
      </c>
      <c r="ES3" s="410">
        <f t="shared" ref="ES3:GQ3" si="2">ER3+1</f>
        <v>130</v>
      </c>
      <c r="ET3" s="410">
        <f t="shared" si="2"/>
        <v>131</v>
      </c>
      <c r="EU3" s="410">
        <f t="shared" si="2"/>
        <v>132</v>
      </c>
      <c r="EV3" s="410">
        <f t="shared" si="2"/>
        <v>133</v>
      </c>
      <c r="EW3" s="410">
        <f t="shared" si="2"/>
        <v>134</v>
      </c>
      <c r="EX3" s="410">
        <f t="shared" si="2"/>
        <v>135</v>
      </c>
      <c r="EY3" s="410">
        <f t="shared" si="2"/>
        <v>136</v>
      </c>
      <c r="EZ3" s="410">
        <f t="shared" si="2"/>
        <v>137</v>
      </c>
      <c r="FA3" s="410">
        <f t="shared" si="2"/>
        <v>138</v>
      </c>
      <c r="FB3" s="410">
        <f t="shared" si="2"/>
        <v>139</v>
      </c>
      <c r="FC3" s="410">
        <f t="shared" si="2"/>
        <v>140</v>
      </c>
      <c r="FD3" s="410">
        <f t="shared" si="2"/>
        <v>141</v>
      </c>
      <c r="FE3" s="410">
        <f t="shared" si="2"/>
        <v>142</v>
      </c>
      <c r="FF3" s="410">
        <f t="shared" si="2"/>
        <v>143</v>
      </c>
      <c r="FG3" s="410">
        <f t="shared" si="2"/>
        <v>144</v>
      </c>
      <c r="FH3" s="410">
        <f t="shared" si="2"/>
        <v>145</v>
      </c>
      <c r="FI3" s="410">
        <f t="shared" si="2"/>
        <v>146</v>
      </c>
      <c r="FJ3" s="410">
        <f t="shared" si="2"/>
        <v>147</v>
      </c>
      <c r="FK3" s="410">
        <f t="shared" si="2"/>
        <v>148</v>
      </c>
      <c r="FL3" s="410">
        <f t="shared" si="2"/>
        <v>149</v>
      </c>
      <c r="FM3" s="410">
        <f t="shared" si="2"/>
        <v>150</v>
      </c>
      <c r="FN3" s="410">
        <f t="shared" si="2"/>
        <v>151</v>
      </c>
      <c r="FO3" s="410">
        <f t="shared" si="2"/>
        <v>152</v>
      </c>
      <c r="FP3" s="410">
        <f t="shared" si="2"/>
        <v>153</v>
      </c>
      <c r="FQ3" s="410">
        <f t="shared" si="2"/>
        <v>154</v>
      </c>
      <c r="FR3" s="410">
        <f t="shared" si="2"/>
        <v>155</v>
      </c>
      <c r="FS3" s="410">
        <f t="shared" si="2"/>
        <v>156</v>
      </c>
      <c r="FT3" s="410">
        <f t="shared" si="2"/>
        <v>157</v>
      </c>
      <c r="FU3" s="410">
        <f t="shared" si="2"/>
        <v>158</v>
      </c>
      <c r="FV3" s="410">
        <f t="shared" si="2"/>
        <v>159</v>
      </c>
      <c r="FW3" s="410">
        <f t="shared" si="2"/>
        <v>160</v>
      </c>
      <c r="FX3" s="410">
        <f t="shared" si="2"/>
        <v>161</v>
      </c>
      <c r="FY3" s="410">
        <f t="shared" si="2"/>
        <v>162</v>
      </c>
      <c r="FZ3" s="410">
        <f t="shared" si="2"/>
        <v>163</v>
      </c>
      <c r="GA3" s="410">
        <f t="shared" si="2"/>
        <v>164</v>
      </c>
      <c r="GB3" s="410">
        <f t="shared" si="2"/>
        <v>165</v>
      </c>
      <c r="GC3" s="410">
        <f t="shared" si="2"/>
        <v>166</v>
      </c>
      <c r="GD3" s="410">
        <f t="shared" si="2"/>
        <v>167</v>
      </c>
      <c r="GE3" s="410">
        <f t="shared" si="2"/>
        <v>168</v>
      </c>
      <c r="GF3" s="410">
        <f t="shared" si="2"/>
        <v>169</v>
      </c>
      <c r="GG3" s="410">
        <f t="shared" si="2"/>
        <v>170</v>
      </c>
      <c r="GH3" s="410">
        <f t="shared" si="2"/>
        <v>171</v>
      </c>
      <c r="GI3" s="410">
        <f t="shared" si="2"/>
        <v>172</v>
      </c>
      <c r="GJ3" s="410">
        <f t="shared" si="2"/>
        <v>173</v>
      </c>
      <c r="GK3" s="410">
        <f t="shared" si="2"/>
        <v>174</v>
      </c>
      <c r="GL3" s="410">
        <f t="shared" si="2"/>
        <v>175</v>
      </c>
      <c r="GM3" s="410">
        <f t="shared" si="2"/>
        <v>176</v>
      </c>
      <c r="GN3" s="410">
        <f t="shared" si="2"/>
        <v>177</v>
      </c>
      <c r="GO3" s="410">
        <f t="shared" si="2"/>
        <v>178</v>
      </c>
      <c r="GP3" s="410">
        <f t="shared" si="2"/>
        <v>179</v>
      </c>
      <c r="GQ3" s="410">
        <f t="shared" si="2"/>
        <v>180</v>
      </c>
      <c r="GR3" s="36"/>
      <c r="GS3" s="283"/>
      <c r="GT3" s="275"/>
    </row>
    <row r="4" spans="1:202" ht="5.0999999999999996" customHeight="1">
      <c r="A4" s="275"/>
      <c r="B4" s="280"/>
      <c r="C4" s="284"/>
      <c r="D4" s="284"/>
      <c r="E4" s="284"/>
      <c r="F4" s="284"/>
      <c r="G4" s="285"/>
      <c r="H4" s="284"/>
      <c r="I4" s="284"/>
      <c r="J4" s="284"/>
      <c r="K4" s="284"/>
      <c r="L4" s="282"/>
      <c r="M4" s="284"/>
      <c r="N4" s="284"/>
      <c r="O4" s="284"/>
      <c r="P4" s="284"/>
      <c r="Q4" s="282"/>
      <c r="R4" s="286"/>
      <c r="S4" s="286"/>
      <c r="T4" s="286"/>
      <c r="U4" s="286"/>
      <c r="V4" s="286"/>
      <c r="W4" s="286"/>
      <c r="X4" s="286"/>
      <c r="Y4" s="286"/>
      <c r="Z4" s="286"/>
      <c r="AA4" s="286"/>
      <c r="AB4" s="286"/>
      <c r="AC4" s="286"/>
      <c r="AD4" s="286"/>
      <c r="AE4" s="286"/>
      <c r="AF4" s="286"/>
      <c r="AG4" s="286"/>
      <c r="AH4" s="286"/>
      <c r="AI4" s="286"/>
      <c r="AJ4" s="286"/>
      <c r="AK4" s="286"/>
      <c r="AL4" s="286"/>
      <c r="AM4" s="286"/>
      <c r="AN4" s="286"/>
      <c r="AO4" s="286"/>
      <c r="AP4" s="286"/>
      <c r="AQ4" s="286"/>
      <c r="AR4" s="286"/>
      <c r="AS4" s="286"/>
      <c r="AT4" s="286"/>
      <c r="AU4" s="286"/>
      <c r="AV4" s="286"/>
      <c r="AW4" s="286"/>
      <c r="AX4" s="286"/>
      <c r="AY4" s="286"/>
      <c r="AZ4" s="286"/>
      <c r="BA4" s="286"/>
      <c r="BB4" s="286"/>
      <c r="BC4" s="286"/>
      <c r="BD4" s="286"/>
      <c r="BE4" s="286"/>
      <c r="BF4" s="286"/>
      <c r="BG4" s="286"/>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6"/>
      <c r="EC4" s="286"/>
      <c r="ED4" s="286"/>
      <c r="EE4" s="286"/>
      <c r="EF4" s="286"/>
      <c r="EG4" s="286"/>
      <c r="EH4" s="286"/>
      <c r="EI4" s="286"/>
      <c r="EJ4" s="286"/>
      <c r="EK4" s="286"/>
      <c r="EL4" s="286"/>
      <c r="EM4" s="286"/>
      <c r="EN4" s="286"/>
      <c r="EO4" s="286"/>
      <c r="EP4" s="286"/>
      <c r="EQ4" s="286"/>
      <c r="ER4" s="286"/>
      <c r="ES4" s="286"/>
      <c r="ET4" s="286"/>
      <c r="EU4" s="286"/>
      <c r="EV4" s="286"/>
      <c r="EW4" s="286"/>
      <c r="EX4" s="286"/>
      <c r="EY4" s="286"/>
      <c r="EZ4" s="286"/>
      <c r="FA4" s="286"/>
      <c r="FB4" s="286"/>
      <c r="FC4" s="286"/>
      <c r="FD4" s="286"/>
      <c r="FE4" s="286"/>
      <c r="FF4" s="286"/>
      <c r="FG4" s="286"/>
      <c r="FH4" s="286"/>
      <c r="FI4" s="286"/>
      <c r="FJ4" s="286"/>
      <c r="FK4" s="286"/>
      <c r="FL4" s="286"/>
      <c r="FM4" s="286"/>
      <c r="FN4" s="286"/>
      <c r="FO4" s="286"/>
      <c r="FP4" s="286"/>
      <c r="FQ4" s="286"/>
      <c r="FR4" s="286"/>
      <c r="FS4" s="286"/>
      <c r="FT4" s="286"/>
      <c r="FU4" s="286"/>
      <c r="FV4" s="286"/>
      <c r="FW4" s="286"/>
      <c r="FX4" s="286"/>
      <c r="FY4" s="286"/>
      <c r="FZ4" s="286"/>
      <c r="GA4" s="286"/>
      <c r="GB4" s="286"/>
      <c r="GC4" s="286"/>
      <c r="GD4" s="286"/>
      <c r="GE4" s="286"/>
      <c r="GF4" s="286"/>
      <c r="GG4" s="286"/>
      <c r="GH4" s="286"/>
      <c r="GI4" s="286"/>
      <c r="GJ4" s="286"/>
      <c r="GK4" s="286"/>
      <c r="GL4" s="286"/>
      <c r="GM4" s="286"/>
      <c r="GN4" s="286"/>
      <c r="GO4" s="286"/>
      <c r="GP4" s="286"/>
      <c r="GQ4" s="286"/>
      <c r="GR4" s="286"/>
      <c r="GS4" s="287"/>
      <c r="GT4" s="275"/>
    </row>
    <row r="5" spans="1:202" ht="16.5" customHeight="1">
      <c r="A5" s="275"/>
      <c r="B5" s="280"/>
      <c r="C5" s="284" t="s">
        <v>1482</v>
      </c>
      <c r="D5" s="436"/>
      <c r="E5" s="436"/>
      <c r="F5" s="286"/>
      <c r="G5" s="285"/>
      <c r="H5" s="284" t="s">
        <v>1482</v>
      </c>
      <c r="I5" s="436"/>
      <c r="J5" s="436"/>
      <c r="K5" s="286"/>
      <c r="L5" s="282"/>
      <c r="M5" s="284" t="s">
        <v>1482</v>
      </c>
      <c r="N5" s="436"/>
      <c r="O5" s="436"/>
      <c r="P5" s="286"/>
      <c r="Q5" s="282"/>
      <c r="R5" s="288" t="s">
        <v>90</v>
      </c>
      <c r="S5" s="340" t="s">
        <v>345</v>
      </c>
      <c r="T5" s="340" t="s">
        <v>346</v>
      </c>
      <c r="U5" s="340" t="s">
        <v>347</v>
      </c>
      <c r="V5" s="340" t="s">
        <v>348</v>
      </c>
      <c r="W5" s="340" t="s">
        <v>349</v>
      </c>
      <c r="X5" s="340" t="s">
        <v>350</v>
      </c>
      <c r="Y5" s="340" t="s">
        <v>351</v>
      </c>
      <c r="Z5" s="340" t="s">
        <v>352</v>
      </c>
      <c r="AA5" s="340" t="s">
        <v>353</v>
      </c>
      <c r="AB5" s="340" t="s">
        <v>354</v>
      </c>
      <c r="AC5" s="340" t="s">
        <v>355</v>
      </c>
      <c r="AD5" s="340" t="s">
        <v>356</v>
      </c>
      <c r="AE5" s="340" t="s">
        <v>357</v>
      </c>
      <c r="AF5" s="340" t="s">
        <v>358</v>
      </c>
      <c r="AG5" s="340" t="s">
        <v>359</v>
      </c>
      <c r="AH5" s="340" t="s">
        <v>360</v>
      </c>
      <c r="AI5" s="340" t="s">
        <v>361</v>
      </c>
      <c r="AJ5" s="340" t="s">
        <v>362</v>
      </c>
      <c r="AK5" s="340" t="s">
        <v>363</v>
      </c>
      <c r="AL5" s="340" t="s">
        <v>364</v>
      </c>
      <c r="AM5" s="340" t="s">
        <v>365</v>
      </c>
      <c r="AN5" s="340" t="s">
        <v>366</v>
      </c>
      <c r="AO5" s="340" t="s">
        <v>367</v>
      </c>
      <c r="AP5" s="340" t="s">
        <v>368</v>
      </c>
      <c r="AQ5" s="340" t="s">
        <v>369</v>
      </c>
      <c r="AR5" s="340" t="s">
        <v>370</v>
      </c>
      <c r="AS5" s="340" t="s">
        <v>371</v>
      </c>
      <c r="AT5" s="340" t="s">
        <v>372</v>
      </c>
      <c r="AU5" s="340" t="s">
        <v>373</v>
      </c>
      <c r="AV5" s="340" t="s">
        <v>374</v>
      </c>
      <c r="AW5" s="340" t="s">
        <v>375</v>
      </c>
      <c r="AX5" s="340" t="s">
        <v>376</v>
      </c>
      <c r="AY5" s="340" t="s">
        <v>377</v>
      </c>
      <c r="AZ5" s="340" t="s">
        <v>378</v>
      </c>
      <c r="BA5" s="340" t="s">
        <v>379</v>
      </c>
      <c r="BB5" s="340" t="s">
        <v>380</v>
      </c>
      <c r="BC5" s="340" t="s">
        <v>381</v>
      </c>
      <c r="BD5" s="340" t="s">
        <v>382</v>
      </c>
      <c r="BE5" s="340" t="s">
        <v>383</v>
      </c>
      <c r="BF5" s="340" t="s">
        <v>384</v>
      </c>
      <c r="BG5" s="340" t="s">
        <v>385</v>
      </c>
      <c r="BH5" s="340" t="s">
        <v>386</v>
      </c>
      <c r="BI5" s="340" t="s">
        <v>387</v>
      </c>
      <c r="BJ5" s="340" t="s">
        <v>388</v>
      </c>
      <c r="BK5" s="340" t="s">
        <v>389</v>
      </c>
      <c r="BL5" s="340" t="s">
        <v>390</v>
      </c>
      <c r="BM5" s="340" t="s">
        <v>391</v>
      </c>
      <c r="BN5" s="340" t="s">
        <v>392</v>
      </c>
      <c r="BO5" s="340" t="s">
        <v>393</v>
      </c>
      <c r="BP5" s="340" t="s">
        <v>394</v>
      </c>
      <c r="BQ5" s="340" t="s">
        <v>395</v>
      </c>
      <c r="BR5" s="340" t="s">
        <v>396</v>
      </c>
      <c r="BS5" s="340" t="s">
        <v>397</v>
      </c>
      <c r="BT5" s="340" t="s">
        <v>398</v>
      </c>
      <c r="BU5" s="340" t="s">
        <v>399</v>
      </c>
      <c r="BV5" s="340" t="s">
        <v>400</v>
      </c>
      <c r="BW5" s="340" t="s">
        <v>401</v>
      </c>
      <c r="BX5" s="340" t="s">
        <v>402</v>
      </c>
      <c r="BY5" s="340" t="s">
        <v>403</v>
      </c>
      <c r="BZ5" s="340" t="s">
        <v>404</v>
      </c>
      <c r="CA5" s="340" t="s">
        <v>405</v>
      </c>
      <c r="CB5" s="340" t="s">
        <v>406</v>
      </c>
      <c r="CC5" s="340" t="s">
        <v>407</v>
      </c>
      <c r="CD5" s="340" t="s">
        <v>408</v>
      </c>
      <c r="CE5" s="340" t="s">
        <v>409</v>
      </c>
      <c r="CF5" s="340" t="s">
        <v>410</v>
      </c>
      <c r="CG5" s="340" t="s">
        <v>411</v>
      </c>
      <c r="CH5" s="340" t="s">
        <v>412</v>
      </c>
      <c r="CI5" s="340" t="s">
        <v>413</v>
      </c>
      <c r="CJ5" s="340" t="s">
        <v>414</v>
      </c>
      <c r="CK5" s="340" t="s">
        <v>415</v>
      </c>
      <c r="CL5" s="340" t="s">
        <v>416</v>
      </c>
      <c r="CM5" s="340" t="s">
        <v>417</v>
      </c>
      <c r="CN5" s="340" t="s">
        <v>418</v>
      </c>
      <c r="CO5" s="340" t="s">
        <v>419</v>
      </c>
      <c r="CP5" s="340" t="s">
        <v>420</v>
      </c>
      <c r="CQ5" s="340" t="s">
        <v>421</v>
      </c>
      <c r="CR5" s="340" t="s">
        <v>422</v>
      </c>
      <c r="CS5" s="340" t="s">
        <v>423</v>
      </c>
      <c r="CT5" s="340" t="s">
        <v>424</v>
      </c>
      <c r="CU5" s="340" t="s">
        <v>425</v>
      </c>
      <c r="CV5" s="340" t="s">
        <v>426</v>
      </c>
      <c r="CW5" s="340" t="s">
        <v>427</v>
      </c>
      <c r="CX5" s="340" t="s">
        <v>428</v>
      </c>
      <c r="CY5" s="340" t="s">
        <v>429</v>
      </c>
      <c r="CZ5" s="340" t="s">
        <v>430</v>
      </c>
      <c r="DA5" s="340" t="s">
        <v>431</v>
      </c>
      <c r="DB5" s="340" t="s">
        <v>432</v>
      </c>
      <c r="DC5" s="340" t="s">
        <v>433</v>
      </c>
      <c r="DD5" s="340" t="s">
        <v>434</v>
      </c>
      <c r="DE5" s="340" t="s">
        <v>435</v>
      </c>
      <c r="DF5" s="340" t="s">
        <v>436</v>
      </c>
      <c r="DG5" s="340" t="s">
        <v>437</v>
      </c>
      <c r="DH5" s="340" t="s">
        <v>438</v>
      </c>
      <c r="DI5" s="340" t="s">
        <v>439</v>
      </c>
      <c r="DJ5" s="340" t="s">
        <v>440</v>
      </c>
      <c r="DK5" s="340" t="s">
        <v>441</v>
      </c>
      <c r="DL5" s="340" t="s">
        <v>442</v>
      </c>
      <c r="DM5" s="340" t="s">
        <v>443</v>
      </c>
      <c r="DN5" s="340" t="s">
        <v>444</v>
      </c>
      <c r="DO5" s="340" t="s">
        <v>445</v>
      </c>
      <c r="DP5" s="340" t="s">
        <v>446</v>
      </c>
      <c r="DQ5" s="340" t="s">
        <v>447</v>
      </c>
      <c r="DR5" s="340" t="s">
        <v>448</v>
      </c>
      <c r="DS5" s="340" t="s">
        <v>449</v>
      </c>
      <c r="DT5" s="340" t="s">
        <v>450</v>
      </c>
      <c r="DU5" s="340" t="s">
        <v>451</v>
      </c>
      <c r="DV5" s="340" t="s">
        <v>452</v>
      </c>
      <c r="DW5" s="340" t="s">
        <v>453</v>
      </c>
      <c r="DX5" s="340" t="s">
        <v>454</v>
      </c>
      <c r="DY5" s="340" t="s">
        <v>455</v>
      </c>
      <c r="DZ5" s="340" t="s">
        <v>456</v>
      </c>
      <c r="EA5" s="340" t="s">
        <v>457</v>
      </c>
      <c r="EB5" s="340" t="s">
        <v>458</v>
      </c>
      <c r="EC5" s="340" t="s">
        <v>459</v>
      </c>
      <c r="ED5" s="340" t="s">
        <v>460</v>
      </c>
      <c r="EE5" s="340" t="s">
        <v>461</v>
      </c>
      <c r="EF5" s="340" t="s">
        <v>462</v>
      </c>
      <c r="EG5" s="340" t="s">
        <v>463</v>
      </c>
      <c r="EH5" s="340" t="s">
        <v>464</v>
      </c>
      <c r="EI5" s="340" t="s">
        <v>465</v>
      </c>
      <c r="EJ5" s="340" t="s">
        <v>466</v>
      </c>
      <c r="EK5" s="340" t="s">
        <v>467</v>
      </c>
      <c r="EL5" s="340" t="s">
        <v>468</v>
      </c>
      <c r="EM5" s="340" t="s">
        <v>469</v>
      </c>
      <c r="EN5" s="340" t="s">
        <v>470</v>
      </c>
      <c r="EO5" s="340" t="s">
        <v>471</v>
      </c>
      <c r="EP5" s="340" t="s">
        <v>472</v>
      </c>
      <c r="EQ5" s="340" t="s">
        <v>473</v>
      </c>
      <c r="ER5" s="340" t="s">
        <v>474</v>
      </c>
      <c r="ES5" s="340" t="s">
        <v>475</v>
      </c>
      <c r="ET5" s="340" t="s">
        <v>476</v>
      </c>
      <c r="EU5" s="340" t="s">
        <v>477</v>
      </c>
      <c r="EV5" s="340" t="s">
        <v>478</v>
      </c>
      <c r="EW5" s="340" t="s">
        <v>479</v>
      </c>
      <c r="EX5" s="340" t="s">
        <v>480</v>
      </c>
      <c r="EY5" s="340" t="s">
        <v>481</v>
      </c>
      <c r="EZ5" s="340" t="s">
        <v>482</v>
      </c>
      <c r="FA5" s="340" t="s">
        <v>483</v>
      </c>
      <c r="FB5" s="340" t="s">
        <v>484</v>
      </c>
      <c r="FC5" s="340" t="s">
        <v>485</v>
      </c>
      <c r="FD5" s="340" t="s">
        <v>486</v>
      </c>
      <c r="FE5" s="340" t="s">
        <v>487</v>
      </c>
      <c r="FF5" s="340" t="s">
        <v>488</v>
      </c>
      <c r="FG5" s="340" t="s">
        <v>489</v>
      </c>
      <c r="FH5" s="340" t="s">
        <v>490</v>
      </c>
      <c r="FI5" s="340" t="s">
        <v>491</v>
      </c>
      <c r="FJ5" s="340" t="s">
        <v>492</v>
      </c>
      <c r="FK5" s="340" t="s">
        <v>493</v>
      </c>
      <c r="FL5" s="340" t="s">
        <v>494</v>
      </c>
      <c r="FM5" s="340" t="s">
        <v>495</v>
      </c>
      <c r="FN5" s="340" t="s">
        <v>496</v>
      </c>
      <c r="FO5" s="340" t="s">
        <v>497</v>
      </c>
      <c r="FP5" s="340" t="s">
        <v>498</v>
      </c>
      <c r="FQ5" s="340" t="s">
        <v>499</v>
      </c>
      <c r="FR5" s="340" t="s">
        <v>500</v>
      </c>
      <c r="FS5" s="340" t="s">
        <v>501</v>
      </c>
      <c r="FT5" s="340" t="s">
        <v>502</v>
      </c>
      <c r="FU5" s="340" t="s">
        <v>503</v>
      </c>
      <c r="FV5" s="340" t="s">
        <v>504</v>
      </c>
      <c r="FW5" s="340" t="s">
        <v>505</v>
      </c>
      <c r="FX5" s="340" t="s">
        <v>506</v>
      </c>
      <c r="FY5" s="340" t="s">
        <v>507</v>
      </c>
      <c r="FZ5" s="340" t="s">
        <v>508</v>
      </c>
      <c r="GA5" s="340" t="s">
        <v>509</v>
      </c>
      <c r="GB5" s="340" t="s">
        <v>510</v>
      </c>
      <c r="GC5" s="340" t="s">
        <v>511</v>
      </c>
      <c r="GD5" s="340" t="s">
        <v>512</v>
      </c>
      <c r="GE5" s="340" t="s">
        <v>513</v>
      </c>
      <c r="GF5" s="340" t="s">
        <v>514</v>
      </c>
      <c r="GG5" s="340" t="s">
        <v>515</v>
      </c>
      <c r="GH5" s="340" t="s">
        <v>516</v>
      </c>
      <c r="GI5" s="340" t="s">
        <v>517</v>
      </c>
      <c r="GJ5" s="340" t="s">
        <v>518</v>
      </c>
      <c r="GK5" s="340" t="s">
        <v>519</v>
      </c>
      <c r="GL5" s="340" t="s">
        <v>520</v>
      </c>
      <c r="GM5" s="340" t="s">
        <v>521</v>
      </c>
      <c r="GN5" s="340" t="s">
        <v>522</v>
      </c>
      <c r="GO5" s="340" t="s">
        <v>523</v>
      </c>
      <c r="GP5" s="340" t="s">
        <v>524</v>
      </c>
      <c r="GQ5" s="340" t="s">
        <v>525</v>
      </c>
      <c r="GR5" s="289"/>
      <c r="GS5" s="287"/>
      <c r="GT5" s="275"/>
    </row>
    <row r="6" spans="1:202" ht="5.0999999999999996" customHeight="1">
      <c r="A6" s="275"/>
      <c r="B6" s="280"/>
      <c r="C6" s="284"/>
      <c r="D6" s="284"/>
      <c r="E6" s="286"/>
      <c r="F6" s="286"/>
      <c r="G6" s="285"/>
      <c r="H6" s="284"/>
      <c r="I6" s="284"/>
      <c r="J6" s="286"/>
      <c r="K6" s="286"/>
      <c r="L6" s="282"/>
      <c r="M6" s="284"/>
      <c r="N6" s="284"/>
      <c r="O6" s="286"/>
      <c r="P6" s="286"/>
      <c r="Q6" s="282"/>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c r="BA6" s="286"/>
      <c r="BB6" s="286"/>
      <c r="BC6" s="286"/>
      <c r="BD6" s="286"/>
      <c r="BE6" s="286"/>
      <c r="BF6" s="286"/>
      <c r="BG6" s="286"/>
      <c r="BH6" s="286"/>
      <c r="BI6" s="286"/>
      <c r="BJ6" s="286"/>
      <c r="BK6" s="286"/>
      <c r="BL6" s="286"/>
      <c r="BM6" s="286"/>
      <c r="BN6" s="286"/>
      <c r="BO6" s="286"/>
      <c r="BP6" s="286"/>
      <c r="BQ6" s="286"/>
      <c r="BR6" s="286"/>
      <c r="BS6" s="286"/>
      <c r="BT6" s="286"/>
      <c r="BU6" s="286"/>
      <c r="BV6" s="286"/>
      <c r="BW6" s="286"/>
      <c r="BX6" s="286"/>
      <c r="BY6" s="286"/>
      <c r="BZ6" s="286"/>
      <c r="CA6" s="286"/>
      <c r="CB6" s="286"/>
      <c r="CC6" s="286"/>
      <c r="CD6" s="286"/>
      <c r="CE6" s="286"/>
      <c r="CF6" s="286"/>
      <c r="CG6" s="286"/>
      <c r="CH6" s="286"/>
      <c r="CI6" s="286"/>
      <c r="CJ6" s="286"/>
      <c r="CK6" s="286"/>
      <c r="CL6" s="286"/>
      <c r="CM6" s="286"/>
      <c r="CN6" s="286"/>
      <c r="CO6" s="286"/>
      <c r="CP6" s="286"/>
      <c r="CQ6" s="286"/>
      <c r="CR6" s="286"/>
      <c r="CS6" s="286"/>
      <c r="CT6" s="286"/>
      <c r="CU6" s="286"/>
      <c r="CV6" s="286"/>
      <c r="CW6" s="286"/>
      <c r="CX6" s="286"/>
      <c r="CY6" s="286"/>
      <c r="CZ6" s="286"/>
      <c r="DA6" s="286"/>
      <c r="DB6" s="286"/>
      <c r="DC6" s="286"/>
      <c r="DD6" s="286"/>
      <c r="DE6" s="286"/>
      <c r="DF6" s="286"/>
      <c r="DG6" s="286"/>
      <c r="DH6" s="286"/>
      <c r="DI6" s="286"/>
      <c r="DJ6" s="286"/>
      <c r="DK6" s="286"/>
      <c r="DL6" s="286"/>
      <c r="DM6" s="286"/>
      <c r="DN6" s="286"/>
      <c r="DO6" s="286"/>
      <c r="DP6" s="286"/>
      <c r="DQ6" s="286"/>
      <c r="DR6" s="286"/>
      <c r="DS6" s="286"/>
      <c r="DT6" s="286"/>
      <c r="DU6" s="286"/>
      <c r="DV6" s="286"/>
      <c r="DW6" s="286"/>
      <c r="DX6" s="286"/>
      <c r="DY6" s="286"/>
      <c r="DZ6" s="286"/>
      <c r="EA6" s="286"/>
      <c r="EB6" s="286"/>
      <c r="EC6" s="286"/>
      <c r="ED6" s="286"/>
      <c r="EE6" s="286"/>
      <c r="EF6" s="286"/>
      <c r="EG6" s="286"/>
      <c r="EH6" s="286"/>
      <c r="EI6" s="286"/>
      <c r="EJ6" s="286"/>
      <c r="EK6" s="286"/>
      <c r="EL6" s="286"/>
      <c r="EM6" s="286"/>
      <c r="EN6" s="286"/>
      <c r="EO6" s="286"/>
      <c r="EP6" s="286"/>
      <c r="EQ6" s="286"/>
      <c r="ER6" s="286"/>
      <c r="ES6" s="286"/>
      <c r="ET6" s="286"/>
      <c r="EU6" s="286"/>
      <c r="EV6" s="286"/>
      <c r="EW6" s="286"/>
      <c r="EX6" s="286"/>
      <c r="EY6" s="286"/>
      <c r="EZ6" s="286"/>
      <c r="FA6" s="286"/>
      <c r="FB6" s="286"/>
      <c r="FC6" s="286"/>
      <c r="FD6" s="286"/>
      <c r="FE6" s="286"/>
      <c r="FF6" s="286"/>
      <c r="FG6" s="286"/>
      <c r="FH6" s="286"/>
      <c r="FI6" s="286"/>
      <c r="FJ6" s="286"/>
      <c r="FK6" s="286"/>
      <c r="FL6" s="286"/>
      <c r="FM6" s="286"/>
      <c r="FN6" s="286"/>
      <c r="FO6" s="286"/>
      <c r="FP6" s="286"/>
      <c r="FQ6" s="286"/>
      <c r="FR6" s="286"/>
      <c r="FS6" s="286"/>
      <c r="FT6" s="286"/>
      <c r="FU6" s="286"/>
      <c r="FV6" s="286"/>
      <c r="FW6" s="286"/>
      <c r="FX6" s="286"/>
      <c r="FY6" s="286"/>
      <c r="FZ6" s="286"/>
      <c r="GA6" s="286"/>
      <c r="GB6" s="286"/>
      <c r="GC6" s="286"/>
      <c r="GD6" s="286"/>
      <c r="GE6" s="286"/>
      <c r="GF6" s="286"/>
      <c r="GG6" s="286"/>
      <c r="GH6" s="286"/>
      <c r="GI6" s="286"/>
      <c r="GJ6" s="286"/>
      <c r="GK6" s="286"/>
      <c r="GL6" s="286"/>
      <c r="GM6" s="286"/>
      <c r="GN6" s="286"/>
      <c r="GO6" s="286"/>
      <c r="GP6" s="286"/>
      <c r="GQ6" s="286"/>
      <c r="GR6" s="286"/>
      <c r="GS6" s="287"/>
      <c r="GT6" s="275"/>
    </row>
    <row r="7" spans="1:202" ht="16.5" customHeight="1">
      <c r="A7" s="275"/>
      <c r="B7" s="280"/>
      <c r="C7" s="284" t="s">
        <v>1483</v>
      </c>
      <c r="D7" s="436"/>
      <c r="E7" s="436"/>
      <c r="F7" s="286"/>
      <c r="G7" s="285"/>
      <c r="H7" s="284" t="s">
        <v>1483</v>
      </c>
      <c r="I7" s="436"/>
      <c r="J7" s="436"/>
      <c r="K7" s="286"/>
      <c r="L7" s="282"/>
      <c r="M7" s="284" t="s">
        <v>1483</v>
      </c>
      <c r="N7" s="436"/>
      <c r="O7" s="436"/>
      <c r="P7" s="286"/>
      <c r="Q7" s="282"/>
      <c r="R7" s="288" t="s">
        <v>1619</v>
      </c>
      <c r="S7" s="292">
        <v>0</v>
      </c>
      <c r="T7" s="292">
        <f>IFERROR(IF(COUNTA($T$5:T$5)&gt;MDUTerm1,0,IF(COUNTA($T$5:T$5)&gt;PenetrationRamp,S7,VideoPen1*(COUNTA($T$5:T$5)/PenetrationRamp)*VideoARPU1*MDUUnits1+DataPen1*(COUNTA($T$5:T$5)/PenetrationRamp)*DataARPU1*MDUUnits1+VoicePen1*(COUNTA($T$5:T$5)/PenetrationRamp)*VoiceARPU1*MDUUnits1)),0)</f>
        <v>0</v>
      </c>
      <c r="U7" s="292">
        <f>IFERROR(IF(COUNTA($T$5:U$5)&gt;MDUTerm1,0,IF(COUNTA($T$5:U$5)&gt;PenetrationRamp,T7,VideoPen1*(COUNTA($T$5:U$5)/PenetrationRamp)*VideoARPU1*MDUUnits1+DataPen1*(COUNTA($T$5:U$5)/PenetrationRamp)*DataARPU1*MDUUnits1+VoicePen1*(COUNTA($T$5:U$5)/PenetrationRamp)*VoiceARPU1*MDUUnits1)),0)</f>
        <v>0</v>
      </c>
      <c r="V7" s="292">
        <f>IFERROR(IF(COUNTA($T$5:V$5)&gt;MDUTerm1,0,IF(COUNTA($T$5:V$5)&gt;PenetrationRamp,U7,VideoPen1*(COUNTA($T$5:V$5)/PenetrationRamp)*VideoARPU1*MDUUnits1+DataPen1*(COUNTA($T$5:V$5)/PenetrationRamp)*DataARPU1*MDUUnits1+VoicePen1*(COUNTA($T$5:V$5)/PenetrationRamp)*VoiceARPU1*MDUUnits1)),0)</f>
        <v>0</v>
      </c>
      <c r="W7" s="292">
        <f>IFERROR(IF(COUNTA($T$5:W$5)&gt;MDUTerm1,0,IF(COUNTA($T$5:W$5)&gt;PenetrationRamp,V7,VideoPen1*(COUNTA($T$5:W$5)/PenetrationRamp)*VideoARPU1*MDUUnits1+DataPen1*(COUNTA($T$5:W$5)/PenetrationRamp)*DataARPU1*MDUUnits1+VoicePen1*(COUNTA($T$5:W$5)/PenetrationRamp)*VoiceARPU1*MDUUnits1)),0)</f>
        <v>0</v>
      </c>
      <c r="X7" s="292">
        <f>IFERROR(IF(COUNTA($T$5:X$5)&gt;MDUTerm1,0,IF(COUNTA($T$5:X$5)&gt;PenetrationRamp,W7,VideoPen1*(COUNTA($T$5:X$5)/PenetrationRamp)*VideoARPU1*MDUUnits1+DataPen1*(COUNTA($T$5:X$5)/PenetrationRamp)*DataARPU1*MDUUnits1+VoicePen1*(COUNTA($T$5:X$5)/PenetrationRamp)*VoiceARPU1*MDUUnits1)),0)</f>
        <v>0</v>
      </c>
      <c r="Y7" s="292">
        <f>IFERROR(IF(COUNTA($T$5:Y$5)&gt;MDUTerm1,0,IF(COUNTA($T$5:Y$5)&gt;PenetrationRamp,X7,VideoPen1*(COUNTA($T$5:Y$5)/PenetrationRamp)*VideoARPU1*MDUUnits1+DataPen1*(COUNTA($T$5:Y$5)/PenetrationRamp)*DataARPU1*MDUUnits1+VoicePen1*(COUNTA($T$5:Y$5)/PenetrationRamp)*VoiceARPU1*MDUUnits1)),0)</f>
        <v>0</v>
      </c>
      <c r="Z7" s="292">
        <f>IFERROR(IF(COUNTA($T$5:Z$5)&gt;MDUTerm1,0,IF(COUNTA($T$5:Z$5)&gt;PenetrationRamp,Y7,VideoPen1*(COUNTA($T$5:Z$5)/PenetrationRamp)*VideoARPU1*MDUUnits1+DataPen1*(COUNTA($T$5:Z$5)/PenetrationRamp)*DataARPU1*MDUUnits1+VoicePen1*(COUNTA($T$5:Z$5)/PenetrationRamp)*VoiceARPU1*MDUUnits1)),0)</f>
        <v>0</v>
      </c>
      <c r="AA7" s="292">
        <f>IFERROR(IF(COUNTA($T$5:AA$5)&gt;MDUTerm1,0,IF(COUNTA($T$5:AA$5)&gt;PenetrationRamp,Z7,VideoPen1*(COUNTA($T$5:AA$5)/PenetrationRamp)*VideoARPU1*MDUUnits1+DataPen1*(COUNTA($T$5:AA$5)/PenetrationRamp)*DataARPU1*MDUUnits1+VoicePen1*(COUNTA($T$5:AA$5)/PenetrationRamp)*VoiceARPU1*MDUUnits1)),0)</f>
        <v>0</v>
      </c>
      <c r="AB7" s="292">
        <f>IFERROR(IF(COUNTA($T$5:AB$5)&gt;MDUTerm1,0,IF(COUNTA($T$5:AB$5)&gt;PenetrationRamp,AA7,VideoPen1*(COUNTA($T$5:AB$5)/PenetrationRamp)*VideoARPU1*MDUUnits1+DataPen1*(COUNTA($T$5:AB$5)/PenetrationRamp)*DataARPU1*MDUUnits1+VoicePen1*(COUNTA($T$5:AB$5)/PenetrationRamp)*VoiceARPU1*MDUUnits1)),0)</f>
        <v>0</v>
      </c>
      <c r="AC7" s="292">
        <f>IFERROR(IF(COUNTA($T$5:AC$5)&gt;MDUTerm1,0,IF(COUNTA($T$5:AC$5)&gt;PenetrationRamp,AB7,VideoPen1*(COUNTA($T$5:AC$5)/PenetrationRamp)*VideoARPU1*MDUUnits1+DataPen1*(COUNTA($T$5:AC$5)/PenetrationRamp)*DataARPU1*MDUUnits1+VoicePen1*(COUNTA($T$5:AC$5)/PenetrationRamp)*VoiceARPU1*MDUUnits1)),0)</f>
        <v>0</v>
      </c>
      <c r="AD7" s="292">
        <f>IFERROR(IF(COUNTA($T$5:AD$5)&gt;MDUTerm1,0,IF(COUNTA($T$5:AD$5)&gt;PenetrationRamp,AC7,VideoPen1*(COUNTA($T$5:AD$5)/PenetrationRamp)*VideoARPU1*MDUUnits1+DataPen1*(COUNTA($T$5:AD$5)/PenetrationRamp)*DataARPU1*MDUUnits1+VoicePen1*(COUNTA($T$5:AD$5)/PenetrationRamp)*VoiceARPU1*MDUUnits1)),0)</f>
        <v>0</v>
      </c>
      <c r="AE7" s="292">
        <f>IFERROR(IF(COUNTA($T$5:AE$5)&gt;MDUTerm1,0,IF(COUNTA($T$5:AE$5)&gt;PenetrationRamp,AD7,VideoPen1*(COUNTA($T$5:AE$5)/PenetrationRamp)*VideoARPU1*MDUUnits1+DataPen1*(COUNTA($T$5:AE$5)/PenetrationRamp)*DataARPU1*MDUUnits1+VoicePen1*(COUNTA($T$5:AE$5)/PenetrationRamp)*VoiceARPU1*MDUUnits1)),0)</f>
        <v>0</v>
      </c>
      <c r="AF7" s="292">
        <f>IFERROR(IF(COUNTA($T$5:AF$5)&gt;MDUTerm1,0,IF(COUNTA($T$5:AF$5)&gt;PenetrationRamp,AE7,VideoPen1*(COUNTA($T$5:AF$5)/PenetrationRamp)*VideoARPU1*MDUUnits1+DataPen1*(COUNTA($T$5:AF$5)/PenetrationRamp)*DataARPU1*MDUUnits1+VoicePen1*(COUNTA($T$5:AF$5)/PenetrationRamp)*VoiceARPU1*MDUUnits1)),0)</f>
        <v>0</v>
      </c>
      <c r="AG7" s="292">
        <f>IFERROR(IF(COUNTA($T$5:AG$5)&gt;MDUTerm1,0,IF(COUNTA($T$5:AG$5)&gt;PenetrationRamp,AF7,VideoPen1*(COUNTA($T$5:AG$5)/PenetrationRamp)*VideoARPU1*MDUUnits1+DataPen1*(COUNTA($T$5:AG$5)/PenetrationRamp)*DataARPU1*MDUUnits1+VoicePen1*(COUNTA($T$5:AG$5)/PenetrationRamp)*VoiceARPU1*MDUUnits1)),0)</f>
        <v>0</v>
      </c>
      <c r="AH7" s="292">
        <f>IFERROR(IF(COUNTA($T$5:AH$5)&gt;MDUTerm1,0,IF(COUNTA($T$5:AH$5)&gt;PenetrationRamp,AG7,VideoPen1*(COUNTA($T$5:AH$5)/PenetrationRamp)*VideoARPU1*MDUUnits1+DataPen1*(COUNTA($T$5:AH$5)/PenetrationRamp)*DataARPU1*MDUUnits1+VoicePen1*(COUNTA($T$5:AH$5)/PenetrationRamp)*VoiceARPU1*MDUUnits1)),0)</f>
        <v>0</v>
      </c>
      <c r="AI7" s="292">
        <f>IFERROR(IF(COUNTA($T$5:AI$5)&gt;MDUTerm1,0,IF(COUNTA($T$5:AI$5)&gt;PenetrationRamp,AH7,VideoPen1*(COUNTA($T$5:AI$5)/PenetrationRamp)*VideoARPU1*MDUUnits1+DataPen1*(COUNTA($T$5:AI$5)/PenetrationRamp)*DataARPU1*MDUUnits1+VoicePen1*(COUNTA($T$5:AI$5)/PenetrationRamp)*VoiceARPU1*MDUUnits1)),0)</f>
        <v>0</v>
      </c>
      <c r="AJ7" s="292">
        <f>IFERROR(IF(COUNTA($T$5:AJ$5)&gt;MDUTerm1,0,IF(COUNTA($T$5:AJ$5)&gt;PenetrationRamp,AI7,VideoPen1*(COUNTA($T$5:AJ$5)/PenetrationRamp)*VideoARPU1*MDUUnits1+DataPen1*(COUNTA($T$5:AJ$5)/PenetrationRamp)*DataARPU1*MDUUnits1+VoicePen1*(COUNTA($T$5:AJ$5)/PenetrationRamp)*VoiceARPU1*MDUUnits1)),0)</f>
        <v>0</v>
      </c>
      <c r="AK7" s="292">
        <f>IFERROR(IF(COUNTA($T$5:AK$5)&gt;MDUTerm1,0,IF(COUNTA($T$5:AK$5)&gt;PenetrationRamp,AJ7,VideoPen1*(COUNTA($T$5:AK$5)/PenetrationRamp)*VideoARPU1*MDUUnits1+DataPen1*(COUNTA($T$5:AK$5)/PenetrationRamp)*DataARPU1*MDUUnits1+VoicePen1*(COUNTA($T$5:AK$5)/PenetrationRamp)*VoiceARPU1*MDUUnits1)),0)</f>
        <v>0</v>
      </c>
      <c r="AL7" s="292">
        <f>IFERROR(IF(COUNTA($T$5:AL$5)&gt;MDUTerm1,0,IF(COUNTA($T$5:AL$5)&gt;PenetrationRamp,AK7,VideoPen1*(COUNTA($T$5:AL$5)/PenetrationRamp)*VideoARPU1*MDUUnits1+DataPen1*(COUNTA($T$5:AL$5)/PenetrationRamp)*DataARPU1*MDUUnits1+VoicePen1*(COUNTA($T$5:AL$5)/PenetrationRamp)*VoiceARPU1*MDUUnits1)),0)</f>
        <v>0</v>
      </c>
      <c r="AM7" s="292">
        <f>IFERROR(IF(COUNTA($T$5:AM$5)&gt;MDUTerm1,0,IF(COUNTA($T$5:AM$5)&gt;PenetrationRamp,AL7,VideoPen1*(COUNTA($T$5:AM$5)/PenetrationRamp)*VideoARPU1*MDUUnits1+DataPen1*(COUNTA($T$5:AM$5)/PenetrationRamp)*DataARPU1*MDUUnits1+VoicePen1*(COUNTA($T$5:AM$5)/PenetrationRamp)*VoiceARPU1*MDUUnits1)),0)</f>
        <v>0</v>
      </c>
      <c r="AN7" s="292">
        <f>IFERROR(IF(COUNTA($T$5:AN$5)&gt;MDUTerm1,0,IF(COUNTA($T$5:AN$5)&gt;PenetrationRamp,AM7,VideoPen1*(COUNTA($T$5:AN$5)/PenetrationRamp)*VideoARPU1*MDUUnits1+DataPen1*(COUNTA($T$5:AN$5)/PenetrationRamp)*DataARPU1*MDUUnits1+VoicePen1*(COUNTA($T$5:AN$5)/PenetrationRamp)*VoiceARPU1*MDUUnits1)),0)</f>
        <v>0</v>
      </c>
      <c r="AO7" s="292">
        <f>IFERROR(IF(COUNTA($T$5:AO$5)&gt;MDUTerm1,0,IF(COUNTA($T$5:AO$5)&gt;PenetrationRamp,AN7,VideoPen1*(COUNTA($T$5:AO$5)/PenetrationRamp)*VideoARPU1*MDUUnits1+DataPen1*(COUNTA($T$5:AO$5)/PenetrationRamp)*DataARPU1*MDUUnits1+VoicePen1*(COUNTA($T$5:AO$5)/PenetrationRamp)*VoiceARPU1*MDUUnits1)),0)</f>
        <v>0</v>
      </c>
      <c r="AP7" s="292">
        <f>IFERROR(IF(COUNTA($T$5:AP$5)&gt;MDUTerm1,0,IF(COUNTA($T$5:AP$5)&gt;PenetrationRamp,AO7,VideoPen1*(COUNTA($T$5:AP$5)/PenetrationRamp)*VideoARPU1*MDUUnits1+DataPen1*(COUNTA($T$5:AP$5)/PenetrationRamp)*DataARPU1*MDUUnits1+VoicePen1*(COUNTA($T$5:AP$5)/PenetrationRamp)*VoiceARPU1*MDUUnits1)),0)</f>
        <v>0</v>
      </c>
      <c r="AQ7" s="292">
        <f>IFERROR(IF(COUNTA($T$5:AQ$5)&gt;MDUTerm1,0,IF(COUNTA($T$5:AQ$5)&gt;PenetrationRamp,AP7,VideoPen1*(COUNTA($T$5:AQ$5)/PenetrationRamp)*VideoARPU1*MDUUnits1+DataPen1*(COUNTA($T$5:AQ$5)/PenetrationRamp)*DataARPU1*MDUUnits1+VoicePen1*(COUNTA($T$5:AQ$5)/PenetrationRamp)*VoiceARPU1*MDUUnits1)),0)</f>
        <v>0</v>
      </c>
      <c r="AR7" s="292">
        <f>IFERROR(IF(COUNTA($T$5:AR$5)&gt;MDUTerm1,0,IF(COUNTA($T$5:AR$5)&gt;PenetrationRamp,AQ7,VideoPen1*(COUNTA($T$5:AR$5)/PenetrationRamp)*VideoARPU1*MDUUnits1+DataPen1*(COUNTA($T$5:AR$5)/PenetrationRamp)*DataARPU1*MDUUnits1+VoicePen1*(COUNTA($T$5:AR$5)/PenetrationRamp)*VoiceARPU1*MDUUnits1)),0)</f>
        <v>0</v>
      </c>
      <c r="AS7" s="292">
        <f>IFERROR(IF(COUNTA($T$5:AS$5)&gt;MDUTerm1,0,IF(COUNTA($T$5:AS$5)&gt;PenetrationRamp,AR7,VideoPen1*(COUNTA($T$5:AS$5)/PenetrationRamp)*VideoARPU1*MDUUnits1+DataPen1*(COUNTA($T$5:AS$5)/PenetrationRamp)*DataARPU1*MDUUnits1+VoicePen1*(COUNTA($T$5:AS$5)/PenetrationRamp)*VoiceARPU1*MDUUnits1)),0)</f>
        <v>0</v>
      </c>
      <c r="AT7" s="292">
        <f>IFERROR(IF(COUNTA($T$5:AT$5)&gt;MDUTerm1,0,IF(COUNTA($T$5:AT$5)&gt;PenetrationRamp,AS7,VideoPen1*(COUNTA($T$5:AT$5)/PenetrationRamp)*VideoARPU1*MDUUnits1+DataPen1*(COUNTA($T$5:AT$5)/PenetrationRamp)*DataARPU1*MDUUnits1+VoicePen1*(COUNTA($T$5:AT$5)/PenetrationRamp)*VoiceARPU1*MDUUnits1)),0)</f>
        <v>0</v>
      </c>
      <c r="AU7" s="292">
        <f>IFERROR(IF(COUNTA($T$5:AU$5)&gt;MDUTerm1,0,IF(COUNTA($T$5:AU$5)&gt;PenetrationRamp,AT7,VideoPen1*(COUNTA($T$5:AU$5)/PenetrationRamp)*VideoARPU1*MDUUnits1+DataPen1*(COUNTA($T$5:AU$5)/PenetrationRamp)*DataARPU1*MDUUnits1+VoicePen1*(COUNTA($T$5:AU$5)/PenetrationRamp)*VoiceARPU1*MDUUnits1)),0)</f>
        <v>0</v>
      </c>
      <c r="AV7" s="292">
        <f>IFERROR(IF(COUNTA($T$5:AV$5)&gt;MDUTerm1,0,IF(COUNTA($T$5:AV$5)&gt;PenetrationRamp,AU7,VideoPen1*(COUNTA($T$5:AV$5)/PenetrationRamp)*VideoARPU1*MDUUnits1+DataPen1*(COUNTA($T$5:AV$5)/PenetrationRamp)*DataARPU1*MDUUnits1+VoicePen1*(COUNTA($T$5:AV$5)/PenetrationRamp)*VoiceARPU1*MDUUnits1)),0)</f>
        <v>0</v>
      </c>
      <c r="AW7" s="292">
        <f>IFERROR(IF(COUNTA($T$5:AW$5)&gt;MDUTerm1,0,IF(COUNTA($T$5:AW$5)&gt;PenetrationRamp,AV7,VideoPen1*(COUNTA($T$5:AW$5)/PenetrationRamp)*VideoARPU1*MDUUnits1+DataPen1*(COUNTA($T$5:AW$5)/PenetrationRamp)*DataARPU1*MDUUnits1+VoicePen1*(COUNTA($T$5:AW$5)/PenetrationRamp)*VoiceARPU1*MDUUnits1)),0)</f>
        <v>0</v>
      </c>
      <c r="AX7" s="292">
        <f>IFERROR(IF(COUNTA($T$5:AX$5)&gt;MDUTerm1,0,IF(COUNTA($T$5:AX$5)&gt;PenetrationRamp,AW7,VideoPen1*(COUNTA($T$5:AX$5)/PenetrationRamp)*VideoARPU1*MDUUnits1+DataPen1*(COUNTA($T$5:AX$5)/PenetrationRamp)*DataARPU1*MDUUnits1+VoicePen1*(COUNTA($T$5:AX$5)/PenetrationRamp)*VoiceARPU1*MDUUnits1)),0)</f>
        <v>0</v>
      </c>
      <c r="AY7" s="292">
        <f>IFERROR(IF(COUNTA($T$5:AY$5)&gt;MDUTerm1,0,IF(COUNTA($T$5:AY$5)&gt;PenetrationRamp,AX7,VideoPen1*(COUNTA($T$5:AY$5)/PenetrationRamp)*VideoARPU1*MDUUnits1+DataPen1*(COUNTA($T$5:AY$5)/PenetrationRamp)*DataARPU1*MDUUnits1+VoicePen1*(COUNTA($T$5:AY$5)/PenetrationRamp)*VoiceARPU1*MDUUnits1)),0)</f>
        <v>0</v>
      </c>
      <c r="AZ7" s="292">
        <f>IFERROR(IF(COUNTA($T$5:AZ$5)&gt;MDUTerm1,0,IF(COUNTA($T$5:AZ$5)&gt;PenetrationRamp,AY7,VideoPen1*(COUNTA($T$5:AZ$5)/PenetrationRamp)*VideoARPU1*MDUUnits1+DataPen1*(COUNTA($T$5:AZ$5)/PenetrationRamp)*DataARPU1*MDUUnits1+VoicePen1*(COUNTA($T$5:AZ$5)/PenetrationRamp)*VoiceARPU1*MDUUnits1)),0)</f>
        <v>0</v>
      </c>
      <c r="BA7" s="292">
        <f>IFERROR(IF(COUNTA($T$5:BA$5)&gt;MDUTerm1,0,IF(COUNTA($T$5:BA$5)&gt;PenetrationRamp,AZ7,VideoPen1*(COUNTA($T$5:BA$5)/PenetrationRamp)*VideoARPU1*MDUUnits1+DataPen1*(COUNTA($T$5:BA$5)/PenetrationRamp)*DataARPU1*MDUUnits1+VoicePen1*(COUNTA($T$5:BA$5)/PenetrationRamp)*VoiceARPU1*MDUUnits1)),0)</f>
        <v>0</v>
      </c>
      <c r="BB7" s="292">
        <f>IFERROR(IF(COUNTA($T$5:BB$5)&gt;MDUTerm1,0,IF(COUNTA($T$5:BB$5)&gt;PenetrationRamp,BA7,VideoPen1*(COUNTA($T$5:BB$5)/PenetrationRamp)*VideoARPU1*MDUUnits1+DataPen1*(COUNTA($T$5:BB$5)/PenetrationRamp)*DataARPU1*MDUUnits1+VoicePen1*(COUNTA($T$5:BB$5)/PenetrationRamp)*VoiceARPU1*MDUUnits1)),0)</f>
        <v>0</v>
      </c>
      <c r="BC7" s="292">
        <f>IFERROR(IF(COUNTA($T$5:BC$5)&gt;MDUTerm1,0,IF(COUNTA($T$5:BC$5)&gt;PenetrationRamp,BB7,VideoPen1*(COUNTA($T$5:BC$5)/PenetrationRamp)*VideoARPU1*MDUUnits1+DataPen1*(COUNTA($T$5:BC$5)/PenetrationRamp)*DataARPU1*MDUUnits1+VoicePen1*(COUNTA($T$5:BC$5)/PenetrationRamp)*VoiceARPU1*MDUUnits1)),0)</f>
        <v>0</v>
      </c>
      <c r="BD7" s="292">
        <f>IFERROR(IF(COUNTA($T$5:BD$5)&gt;MDUTerm1,0,IF(COUNTA($T$5:BD$5)&gt;PenetrationRamp,BC7,VideoPen1*(COUNTA($T$5:BD$5)/PenetrationRamp)*VideoARPU1*MDUUnits1+DataPen1*(COUNTA($T$5:BD$5)/PenetrationRamp)*DataARPU1*MDUUnits1+VoicePen1*(COUNTA($T$5:BD$5)/PenetrationRamp)*VoiceARPU1*MDUUnits1)),0)</f>
        <v>0</v>
      </c>
      <c r="BE7" s="292">
        <f>IFERROR(IF(COUNTA($T$5:BE$5)&gt;MDUTerm1,0,IF(COUNTA($T$5:BE$5)&gt;PenetrationRamp,BD7,VideoPen1*(COUNTA($T$5:BE$5)/PenetrationRamp)*VideoARPU1*MDUUnits1+DataPen1*(COUNTA($T$5:BE$5)/PenetrationRamp)*DataARPU1*MDUUnits1+VoicePen1*(COUNTA($T$5:BE$5)/PenetrationRamp)*VoiceARPU1*MDUUnits1)),0)</f>
        <v>0</v>
      </c>
      <c r="BF7" s="292">
        <f>IFERROR(IF(COUNTA($T$5:BF$5)&gt;MDUTerm1,0,IF(COUNTA($T$5:BF$5)&gt;PenetrationRamp,BE7,VideoPen1*(COUNTA($T$5:BF$5)/PenetrationRamp)*VideoARPU1*MDUUnits1+DataPen1*(COUNTA($T$5:BF$5)/PenetrationRamp)*DataARPU1*MDUUnits1+VoicePen1*(COUNTA($T$5:BF$5)/PenetrationRamp)*VoiceARPU1*MDUUnits1)),0)</f>
        <v>0</v>
      </c>
      <c r="BG7" s="292">
        <f>IFERROR(IF(COUNTA($T$5:BG$5)&gt;MDUTerm1,0,IF(COUNTA($T$5:BG$5)&gt;PenetrationRamp,BF7,VideoPen1*(COUNTA($T$5:BG$5)/PenetrationRamp)*VideoARPU1*MDUUnits1+DataPen1*(COUNTA($T$5:BG$5)/PenetrationRamp)*DataARPU1*MDUUnits1+VoicePen1*(COUNTA($T$5:BG$5)/PenetrationRamp)*VoiceARPU1*MDUUnits1)),0)</f>
        <v>0</v>
      </c>
      <c r="BH7" s="292">
        <f>IFERROR(IF(COUNTA($T$5:BH$5)&gt;MDUTerm1,0,IF(COUNTA($T$5:BH$5)&gt;PenetrationRamp,BG7,VideoPen1*(COUNTA($T$5:BH$5)/PenetrationRamp)*VideoARPU1*MDUUnits1+DataPen1*(COUNTA($T$5:BH$5)/PenetrationRamp)*DataARPU1*MDUUnits1+VoicePen1*(COUNTA($T$5:BH$5)/PenetrationRamp)*VoiceARPU1*MDUUnits1)),0)</f>
        <v>0</v>
      </c>
      <c r="BI7" s="292">
        <f>IFERROR(IF(COUNTA($T$5:BI$5)&gt;MDUTerm1,0,IF(COUNTA($T$5:BI$5)&gt;PenetrationRamp,BH7,VideoPen1*(COUNTA($T$5:BI$5)/PenetrationRamp)*VideoARPU1*MDUUnits1+DataPen1*(COUNTA($T$5:BI$5)/PenetrationRamp)*DataARPU1*MDUUnits1+VoicePen1*(COUNTA($T$5:BI$5)/PenetrationRamp)*VoiceARPU1*MDUUnits1)),0)</f>
        <v>0</v>
      </c>
      <c r="BJ7" s="292">
        <f>IFERROR(IF(COUNTA($T$5:BJ$5)&gt;MDUTerm1,0,IF(COUNTA($T$5:BJ$5)&gt;PenetrationRamp,BI7,VideoPen1*(COUNTA($T$5:BJ$5)/PenetrationRamp)*VideoARPU1*MDUUnits1+DataPen1*(COUNTA($T$5:BJ$5)/PenetrationRamp)*DataARPU1*MDUUnits1+VoicePen1*(COUNTA($T$5:BJ$5)/PenetrationRamp)*VoiceARPU1*MDUUnits1)),0)</f>
        <v>0</v>
      </c>
      <c r="BK7" s="292">
        <f>IFERROR(IF(COUNTA($T$5:BK$5)&gt;MDUTerm1,0,IF(COUNTA($T$5:BK$5)&gt;PenetrationRamp,BJ7,VideoPen1*(COUNTA($T$5:BK$5)/PenetrationRamp)*VideoARPU1*MDUUnits1+DataPen1*(COUNTA($T$5:BK$5)/PenetrationRamp)*DataARPU1*MDUUnits1+VoicePen1*(COUNTA($T$5:BK$5)/PenetrationRamp)*VoiceARPU1*MDUUnits1)),0)</f>
        <v>0</v>
      </c>
      <c r="BL7" s="292">
        <f>IFERROR(IF(COUNTA($T$5:BL$5)&gt;MDUTerm1,0,IF(COUNTA($T$5:BL$5)&gt;PenetrationRamp,BK7,VideoPen1*(COUNTA($T$5:BL$5)/PenetrationRamp)*VideoARPU1*MDUUnits1+DataPen1*(COUNTA($T$5:BL$5)/PenetrationRamp)*DataARPU1*MDUUnits1+VoicePen1*(COUNTA($T$5:BL$5)/PenetrationRamp)*VoiceARPU1*MDUUnits1)),0)</f>
        <v>0</v>
      </c>
      <c r="BM7" s="292">
        <f>IFERROR(IF(COUNTA($T$5:BM$5)&gt;MDUTerm1,0,IF(COUNTA($T$5:BM$5)&gt;PenetrationRamp,BL7,VideoPen1*(COUNTA($T$5:BM$5)/PenetrationRamp)*VideoARPU1*MDUUnits1+DataPen1*(COUNTA($T$5:BM$5)/PenetrationRamp)*DataARPU1*MDUUnits1+VoicePen1*(COUNTA($T$5:BM$5)/PenetrationRamp)*VoiceARPU1*MDUUnits1)),0)</f>
        <v>0</v>
      </c>
      <c r="BN7" s="292">
        <f>IFERROR(IF(COUNTA($T$5:BN$5)&gt;MDUTerm1,0,IF(COUNTA($T$5:BN$5)&gt;PenetrationRamp,BM7,VideoPen1*(COUNTA($T$5:BN$5)/PenetrationRamp)*VideoARPU1*MDUUnits1+DataPen1*(COUNTA($T$5:BN$5)/PenetrationRamp)*DataARPU1*MDUUnits1+VoicePen1*(COUNTA($T$5:BN$5)/PenetrationRamp)*VoiceARPU1*MDUUnits1)),0)</f>
        <v>0</v>
      </c>
      <c r="BO7" s="292">
        <f>IFERROR(IF(COUNTA($T$5:BO$5)&gt;MDUTerm1,0,IF(COUNTA($T$5:BO$5)&gt;PenetrationRamp,BN7,VideoPen1*(COUNTA($T$5:BO$5)/PenetrationRamp)*VideoARPU1*MDUUnits1+DataPen1*(COUNTA($T$5:BO$5)/PenetrationRamp)*DataARPU1*MDUUnits1+VoicePen1*(COUNTA($T$5:BO$5)/PenetrationRamp)*VoiceARPU1*MDUUnits1)),0)</f>
        <v>0</v>
      </c>
      <c r="BP7" s="292">
        <f>IFERROR(IF(COUNTA($T$5:BP$5)&gt;MDUTerm1,0,IF(COUNTA($T$5:BP$5)&gt;PenetrationRamp,BO7,VideoPen1*(COUNTA($T$5:BP$5)/PenetrationRamp)*VideoARPU1*MDUUnits1+DataPen1*(COUNTA($T$5:BP$5)/PenetrationRamp)*DataARPU1*MDUUnits1+VoicePen1*(COUNTA($T$5:BP$5)/PenetrationRamp)*VoiceARPU1*MDUUnits1)),0)</f>
        <v>0</v>
      </c>
      <c r="BQ7" s="292">
        <f>IFERROR(IF(COUNTA($T$5:BQ$5)&gt;MDUTerm1,0,IF(COUNTA($T$5:BQ$5)&gt;PenetrationRamp,BP7,VideoPen1*(COUNTA($T$5:BQ$5)/PenetrationRamp)*VideoARPU1*MDUUnits1+DataPen1*(COUNTA($T$5:BQ$5)/PenetrationRamp)*DataARPU1*MDUUnits1+VoicePen1*(COUNTA($T$5:BQ$5)/PenetrationRamp)*VoiceARPU1*MDUUnits1)),0)</f>
        <v>0</v>
      </c>
      <c r="BR7" s="292">
        <f>IFERROR(IF(COUNTA($T$5:BR$5)&gt;MDUTerm1,0,IF(COUNTA($T$5:BR$5)&gt;PenetrationRamp,BQ7,VideoPen1*(COUNTA($T$5:BR$5)/PenetrationRamp)*VideoARPU1*MDUUnits1+DataPen1*(COUNTA($T$5:BR$5)/PenetrationRamp)*DataARPU1*MDUUnits1+VoicePen1*(COUNTA($T$5:BR$5)/PenetrationRamp)*VoiceARPU1*MDUUnits1)),0)</f>
        <v>0</v>
      </c>
      <c r="BS7" s="292">
        <f>IFERROR(IF(COUNTA($T$5:BS$5)&gt;MDUTerm1,0,IF(COUNTA($T$5:BS$5)&gt;PenetrationRamp,BR7,VideoPen1*(COUNTA($T$5:BS$5)/PenetrationRamp)*VideoARPU1*MDUUnits1+DataPen1*(COUNTA($T$5:BS$5)/PenetrationRamp)*DataARPU1*MDUUnits1+VoicePen1*(COUNTA($T$5:BS$5)/PenetrationRamp)*VoiceARPU1*MDUUnits1)),0)</f>
        <v>0</v>
      </c>
      <c r="BT7" s="292">
        <f>IFERROR(IF(COUNTA($T$5:BT$5)&gt;MDUTerm1,0,IF(COUNTA($T$5:BT$5)&gt;PenetrationRamp,BS7,VideoPen1*(COUNTA($T$5:BT$5)/PenetrationRamp)*VideoARPU1*MDUUnits1+DataPen1*(COUNTA($T$5:BT$5)/PenetrationRamp)*DataARPU1*MDUUnits1+VoicePen1*(COUNTA($T$5:BT$5)/PenetrationRamp)*VoiceARPU1*MDUUnits1)),0)</f>
        <v>0</v>
      </c>
      <c r="BU7" s="292">
        <f>IFERROR(IF(COUNTA($T$5:BU$5)&gt;MDUTerm1,0,IF(COUNTA($T$5:BU$5)&gt;PenetrationRamp,BT7,VideoPen1*(COUNTA($T$5:BU$5)/PenetrationRamp)*VideoARPU1*MDUUnits1+DataPen1*(COUNTA($T$5:BU$5)/PenetrationRamp)*DataARPU1*MDUUnits1+VoicePen1*(COUNTA($T$5:BU$5)/PenetrationRamp)*VoiceARPU1*MDUUnits1)),0)</f>
        <v>0</v>
      </c>
      <c r="BV7" s="292">
        <f>IFERROR(IF(COUNTA($T$5:BV$5)&gt;MDUTerm1,0,IF(COUNTA($T$5:BV$5)&gt;PenetrationRamp,BU7,VideoPen1*(COUNTA($T$5:BV$5)/PenetrationRamp)*VideoARPU1*MDUUnits1+DataPen1*(COUNTA($T$5:BV$5)/PenetrationRamp)*DataARPU1*MDUUnits1+VoicePen1*(COUNTA($T$5:BV$5)/PenetrationRamp)*VoiceARPU1*MDUUnits1)),0)</f>
        <v>0</v>
      </c>
      <c r="BW7" s="292">
        <f>IFERROR(IF(COUNTA($T$5:BW$5)&gt;MDUTerm1,0,IF(COUNTA($T$5:BW$5)&gt;PenetrationRamp,BV7,VideoPen1*(COUNTA($T$5:BW$5)/PenetrationRamp)*VideoARPU1*MDUUnits1+DataPen1*(COUNTA($T$5:BW$5)/PenetrationRamp)*DataARPU1*MDUUnits1+VoicePen1*(COUNTA($T$5:BW$5)/PenetrationRamp)*VoiceARPU1*MDUUnits1)),0)</f>
        <v>0</v>
      </c>
      <c r="BX7" s="292">
        <f>IFERROR(IF(COUNTA($T$5:BX$5)&gt;MDUTerm1,0,IF(COUNTA($T$5:BX$5)&gt;PenetrationRamp,BW7,VideoPen1*(COUNTA($T$5:BX$5)/PenetrationRamp)*VideoARPU1*MDUUnits1+DataPen1*(COUNTA($T$5:BX$5)/PenetrationRamp)*DataARPU1*MDUUnits1+VoicePen1*(COUNTA($T$5:BX$5)/PenetrationRamp)*VoiceARPU1*MDUUnits1)),0)</f>
        <v>0</v>
      </c>
      <c r="BY7" s="292">
        <f>IFERROR(IF(COUNTA($T$5:BY$5)&gt;MDUTerm1,0,IF(COUNTA($T$5:BY$5)&gt;PenetrationRamp,BX7,VideoPen1*(COUNTA($T$5:BY$5)/PenetrationRamp)*VideoARPU1*MDUUnits1+DataPen1*(COUNTA($T$5:BY$5)/PenetrationRamp)*DataARPU1*MDUUnits1+VoicePen1*(COUNTA($T$5:BY$5)/PenetrationRamp)*VoiceARPU1*MDUUnits1)),0)</f>
        <v>0</v>
      </c>
      <c r="BZ7" s="292">
        <f>IFERROR(IF(COUNTA($T$5:BZ$5)&gt;MDUTerm1,0,IF(COUNTA($T$5:BZ$5)&gt;PenetrationRamp,BY7,VideoPen1*(COUNTA($T$5:BZ$5)/PenetrationRamp)*VideoARPU1*MDUUnits1+DataPen1*(COUNTA($T$5:BZ$5)/PenetrationRamp)*DataARPU1*MDUUnits1+VoicePen1*(COUNTA($T$5:BZ$5)/PenetrationRamp)*VoiceARPU1*MDUUnits1)),0)</f>
        <v>0</v>
      </c>
      <c r="CA7" s="292">
        <f>IFERROR(IF(COUNTA($T$5:CA$5)&gt;MDUTerm1,0,IF(COUNTA($T$5:CA$5)&gt;PenetrationRamp,BZ7,VideoPen1*(COUNTA($T$5:CA$5)/PenetrationRamp)*VideoARPU1*MDUUnits1+DataPen1*(COUNTA($T$5:CA$5)/PenetrationRamp)*DataARPU1*MDUUnits1+VoicePen1*(COUNTA($T$5:CA$5)/PenetrationRamp)*VoiceARPU1*MDUUnits1)),0)</f>
        <v>0</v>
      </c>
      <c r="CB7" s="292">
        <f>IFERROR(IF(COUNTA($T$5:CB$5)&gt;MDUTerm1,0,IF(COUNTA($T$5:CB$5)&gt;PenetrationRamp,CA7,VideoPen1*(COUNTA($T$5:CB$5)/PenetrationRamp)*VideoARPU1*MDUUnits1+DataPen1*(COUNTA($T$5:CB$5)/PenetrationRamp)*DataARPU1*MDUUnits1+VoicePen1*(COUNTA($T$5:CB$5)/PenetrationRamp)*VoiceARPU1*MDUUnits1)),0)</f>
        <v>0</v>
      </c>
      <c r="CC7" s="292">
        <f>IFERROR(IF(COUNTA($T$5:CC$5)&gt;MDUTerm1,0,IF(COUNTA($T$5:CC$5)&gt;PenetrationRamp,CB7,VideoPen1*(COUNTA($T$5:CC$5)/PenetrationRamp)*VideoARPU1*MDUUnits1+DataPen1*(COUNTA($T$5:CC$5)/PenetrationRamp)*DataARPU1*MDUUnits1+VoicePen1*(COUNTA($T$5:CC$5)/PenetrationRamp)*VoiceARPU1*MDUUnits1)),0)</f>
        <v>0</v>
      </c>
      <c r="CD7" s="292">
        <f>IFERROR(IF(COUNTA($T$5:CD$5)&gt;MDUTerm1,0,IF(COUNTA($T$5:CD$5)&gt;PenetrationRamp,CC7,VideoPen1*(COUNTA($T$5:CD$5)/PenetrationRamp)*VideoARPU1*MDUUnits1+DataPen1*(COUNTA($T$5:CD$5)/PenetrationRamp)*DataARPU1*MDUUnits1+VoicePen1*(COUNTA($T$5:CD$5)/PenetrationRamp)*VoiceARPU1*MDUUnits1)),0)</f>
        <v>0</v>
      </c>
      <c r="CE7" s="292">
        <f>IFERROR(IF(COUNTA($T$5:CE$5)&gt;MDUTerm1,0,IF(COUNTA($T$5:CE$5)&gt;PenetrationRamp,CD7,VideoPen1*(COUNTA($T$5:CE$5)/PenetrationRamp)*VideoARPU1*MDUUnits1+DataPen1*(COUNTA($T$5:CE$5)/PenetrationRamp)*DataARPU1*MDUUnits1+VoicePen1*(COUNTA($T$5:CE$5)/PenetrationRamp)*VoiceARPU1*MDUUnits1)),0)</f>
        <v>0</v>
      </c>
      <c r="CF7" s="292">
        <f>IFERROR(IF(COUNTA($T$5:CF$5)&gt;MDUTerm1,0,IF(COUNTA($T$5:CF$5)&gt;PenetrationRamp,CE7,VideoPen1*(COUNTA($T$5:CF$5)/PenetrationRamp)*VideoARPU1*MDUUnits1+DataPen1*(COUNTA($T$5:CF$5)/PenetrationRamp)*DataARPU1*MDUUnits1+VoicePen1*(COUNTA($T$5:CF$5)/PenetrationRamp)*VoiceARPU1*MDUUnits1)),0)</f>
        <v>0</v>
      </c>
      <c r="CG7" s="292">
        <f>IFERROR(IF(COUNTA($T$5:CG$5)&gt;MDUTerm1,0,IF(COUNTA($T$5:CG$5)&gt;PenetrationRamp,CF7,VideoPen1*(COUNTA($T$5:CG$5)/PenetrationRamp)*VideoARPU1*MDUUnits1+DataPen1*(COUNTA($T$5:CG$5)/PenetrationRamp)*DataARPU1*MDUUnits1+VoicePen1*(COUNTA($T$5:CG$5)/PenetrationRamp)*VoiceARPU1*MDUUnits1)),0)</f>
        <v>0</v>
      </c>
      <c r="CH7" s="292">
        <f>IFERROR(IF(COUNTA($T$5:CH$5)&gt;MDUTerm1,0,IF(COUNTA($T$5:CH$5)&gt;PenetrationRamp,CG7,VideoPen1*(COUNTA($T$5:CH$5)/PenetrationRamp)*VideoARPU1*MDUUnits1+DataPen1*(COUNTA($T$5:CH$5)/PenetrationRamp)*DataARPU1*MDUUnits1+VoicePen1*(COUNTA($T$5:CH$5)/PenetrationRamp)*VoiceARPU1*MDUUnits1)),0)</f>
        <v>0</v>
      </c>
      <c r="CI7" s="292">
        <f>IFERROR(IF(COUNTA($T$5:CI$5)&gt;MDUTerm1,0,IF(COUNTA($T$5:CI$5)&gt;PenetrationRamp,CH7,VideoPen1*(COUNTA($T$5:CI$5)/PenetrationRamp)*VideoARPU1*MDUUnits1+DataPen1*(COUNTA($T$5:CI$5)/PenetrationRamp)*DataARPU1*MDUUnits1+VoicePen1*(COUNTA($T$5:CI$5)/PenetrationRamp)*VoiceARPU1*MDUUnits1)),0)</f>
        <v>0</v>
      </c>
      <c r="CJ7" s="292">
        <f>IFERROR(IF(COUNTA($T$5:CJ$5)&gt;MDUTerm1,0,IF(COUNTA($T$5:CJ$5)&gt;PenetrationRamp,CI7,VideoPen1*(COUNTA($T$5:CJ$5)/PenetrationRamp)*VideoARPU1*MDUUnits1+DataPen1*(COUNTA($T$5:CJ$5)/PenetrationRamp)*DataARPU1*MDUUnits1+VoicePen1*(COUNTA($T$5:CJ$5)/PenetrationRamp)*VoiceARPU1*MDUUnits1)),0)</f>
        <v>0</v>
      </c>
      <c r="CK7" s="292">
        <f>IFERROR(IF(COUNTA($T$5:CK$5)&gt;MDUTerm1,0,IF(COUNTA($T$5:CK$5)&gt;PenetrationRamp,CJ7,VideoPen1*(COUNTA($T$5:CK$5)/PenetrationRamp)*VideoARPU1*MDUUnits1+DataPen1*(COUNTA($T$5:CK$5)/PenetrationRamp)*DataARPU1*MDUUnits1+VoicePen1*(COUNTA($T$5:CK$5)/PenetrationRamp)*VoiceARPU1*MDUUnits1)),0)</f>
        <v>0</v>
      </c>
      <c r="CL7" s="292">
        <f>IFERROR(IF(COUNTA($T$5:CL$5)&gt;MDUTerm1,0,IF(COUNTA($T$5:CL$5)&gt;PenetrationRamp,CK7,VideoPen1*(COUNTA($T$5:CL$5)/PenetrationRamp)*VideoARPU1*MDUUnits1+DataPen1*(COUNTA($T$5:CL$5)/PenetrationRamp)*DataARPU1*MDUUnits1+VoicePen1*(COUNTA($T$5:CL$5)/PenetrationRamp)*VoiceARPU1*MDUUnits1)),0)</f>
        <v>0</v>
      </c>
      <c r="CM7" s="292">
        <f>IFERROR(IF(COUNTA($T$5:CM$5)&gt;MDUTerm1,0,IF(COUNTA($T$5:CM$5)&gt;PenetrationRamp,CL7,VideoPen1*(COUNTA($T$5:CM$5)/PenetrationRamp)*VideoARPU1*MDUUnits1+DataPen1*(COUNTA($T$5:CM$5)/PenetrationRamp)*DataARPU1*MDUUnits1+VoicePen1*(COUNTA($T$5:CM$5)/PenetrationRamp)*VoiceARPU1*MDUUnits1)),0)</f>
        <v>0</v>
      </c>
      <c r="CN7" s="292">
        <f>IFERROR(IF(COUNTA($T$5:CN$5)&gt;MDUTerm1,0,IF(COUNTA($T$5:CN$5)&gt;PenetrationRamp,CM7,VideoPen1*(COUNTA($T$5:CN$5)/PenetrationRamp)*VideoARPU1*MDUUnits1+DataPen1*(COUNTA($T$5:CN$5)/PenetrationRamp)*DataARPU1*MDUUnits1+VoicePen1*(COUNTA($T$5:CN$5)/PenetrationRamp)*VoiceARPU1*MDUUnits1)),0)</f>
        <v>0</v>
      </c>
      <c r="CO7" s="292">
        <f>IFERROR(IF(COUNTA($T$5:CO$5)&gt;MDUTerm1,0,IF(COUNTA($T$5:CO$5)&gt;PenetrationRamp,CN7,VideoPen1*(COUNTA($T$5:CO$5)/PenetrationRamp)*VideoARPU1*MDUUnits1+DataPen1*(COUNTA($T$5:CO$5)/PenetrationRamp)*DataARPU1*MDUUnits1+VoicePen1*(COUNTA($T$5:CO$5)/PenetrationRamp)*VoiceARPU1*MDUUnits1)),0)</f>
        <v>0</v>
      </c>
      <c r="CP7" s="292">
        <f>IFERROR(IF(COUNTA($T$5:CP$5)&gt;MDUTerm1,0,IF(COUNTA($T$5:CP$5)&gt;PenetrationRamp,CO7,VideoPen1*(COUNTA($T$5:CP$5)/PenetrationRamp)*VideoARPU1*MDUUnits1+DataPen1*(COUNTA($T$5:CP$5)/PenetrationRamp)*DataARPU1*MDUUnits1+VoicePen1*(COUNTA($T$5:CP$5)/PenetrationRamp)*VoiceARPU1*MDUUnits1)),0)</f>
        <v>0</v>
      </c>
      <c r="CQ7" s="292">
        <f>IFERROR(IF(COUNTA($T$5:CQ$5)&gt;MDUTerm1,0,IF(COUNTA($T$5:CQ$5)&gt;PenetrationRamp,CP7,VideoPen1*(COUNTA($T$5:CQ$5)/PenetrationRamp)*VideoARPU1*MDUUnits1+DataPen1*(COUNTA($T$5:CQ$5)/PenetrationRamp)*DataARPU1*MDUUnits1+VoicePen1*(COUNTA($T$5:CQ$5)/PenetrationRamp)*VoiceARPU1*MDUUnits1)),0)</f>
        <v>0</v>
      </c>
      <c r="CR7" s="292">
        <f>IFERROR(IF(COUNTA($T$5:CR$5)&gt;MDUTerm1,0,IF(COUNTA($T$5:CR$5)&gt;PenetrationRamp,CQ7,VideoPen1*(COUNTA($T$5:CR$5)/PenetrationRamp)*VideoARPU1*MDUUnits1+DataPen1*(COUNTA($T$5:CR$5)/PenetrationRamp)*DataARPU1*MDUUnits1+VoicePen1*(COUNTA($T$5:CR$5)/PenetrationRamp)*VoiceARPU1*MDUUnits1)),0)</f>
        <v>0</v>
      </c>
      <c r="CS7" s="292">
        <f>IFERROR(IF(COUNTA($T$5:CS$5)&gt;MDUTerm1,0,IF(COUNTA($T$5:CS$5)&gt;PenetrationRamp,CR7,VideoPen1*(COUNTA($T$5:CS$5)/PenetrationRamp)*VideoARPU1*MDUUnits1+DataPen1*(COUNTA($T$5:CS$5)/PenetrationRamp)*DataARPU1*MDUUnits1+VoicePen1*(COUNTA($T$5:CS$5)/PenetrationRamp)*VoiceARPU1*MDUUnits1)),0)</f>
        <v>0</v>
      </c>
      <c r="CT7" s="292">
        <f>IFERROR(IF(COUNTA($T$5:CT$5)&gt;MDUTerm1,0,IF(COUNTA($T$5:CT$5)&gt;PenetrationRamp,CS7,VideoPen1*(COUNTA($T$5:CT$5)/PenetrationRamp)*VideoARPU1*MDUUnits1+DataPen1*(COUNTA($T$5:CT$5)/PenetrationRamp)*DataARPU1*MDUUnits1+VoicePen1*(COUNTA($T$5:CT$5)/PenetrationRamp)*VoiceARPU1*MDUUnits1)),0)</f>
        <v>0</v>
      </c>
      <c r="CU7" s="292">
        <f>IFERROR(IF(COUNTA($T$5:CU$5)&gt;MDUTerm1,0,IF(COUNTA($T$5:CU$5)&gt;PenetrationRamp,CT7,VideoPen1*(COUNTA($T$5:CU$5)/PenetrationRamp)*VideoARPU1*MDUUnits1+DataPen1*(COUNTA($T$5:CU$5)/PenetrationRamp)*DataARPU1*MDUUnits1+VoicePen1*(COUNTA($T$5:CU$5)/PenetrationRamp)*VoiceARPU1*MDUUnits1)),0)</f>
        <v>0</v>
      </c>
      <c r="CV7" s="292">
        <f>IFERROR(IF(COUNTA($T$5:CV$5)&gt;MDUTerm1,0,IF(COUNTA($T$5:CV$5)&gt;PenetrationRamp,CU7,VideoPen1*(COUNTA($T$5:CV$5)/PenetrationRamp)*VideoARPU1*MDUUnits1+DataPen1*(COUNTA($T$5:CV$5)/PenetrationRamp)*DataARPU1*MDUUnits1+VoicePen1*(COUNTA($T$5:CV$5)/PenetrationRamp)*VoiceARPU1*MDUUnits1)),0)</f>
        <v>0</v>
      </c>
      <c r="CW7" s="292">
        <f>IFERROR(IF(COUNTA($T$5:CW$5)&gt;MDUTerm1,0,IF(COUNTA($T$5:CW$5)&gt;PenetrationRamp,CV7,VideoPen1*(COUNTA($T$5:CW$5)/PenetrationRamp)*VideoARPU1*MDUUnits1+DataPen1*(COUNTA($T$5:CW$5)/PenetrationRamp)*DataARPU1*MDUUnits1+VoicePen1*(COUNTA($T$5:CW$5)/PenetrationRamp)*VoiceARPU1*MDUUnits1)),0)</f>
        <v>0</v>
      </c>
      <c r="CX7" s="292">
        <f>IFERROR(IF(COUNTA($T$5:CX$5)&gt;MDUTerm1,0,IF(COUNTA($T$5:CX$5)&gt;PenetrationRamp,CW7,VideoPen1*(COUNTA($T$5:CX$5)/PenetrationRamp)*VideoARPU1*MDUUnits1+DataPen1*(COUNTA($T$5:CX$5)/PenetrationRamp)*DataARPU1*MDUUnits1+VoicePen1*(COUNTA($T$5:CX$5)/PenetrationRamp)*VoiceARPU1*MDUUnits1)),0)</f>
        <v>0</v>
      </c>
      <c r="CY7" s="292">
        <f>IFERROR(IF(COUNTA($T$5:CY$5)&gt;MDUTerm1,0,IF(COUNTA($T$5:CY$5)&gt;PenetrationRamp,CX7,VideoPen1*(COUNTA($T$5:CY$5)/PenetrationRamp)*VideoARPU1*MDUUnits1+DataPen1*(COUNTA($T$5:CY$5)/PenetrationRamp)*DataARPU1*MDUUnits1+VoicePen1*(COUNTA($T$5:CY$5)/PenetrationRamp)*VoiceARPU1*MDUUnits1)),0)</f>
        <v>0</v>
      </c>
      <c r="CZ7" s="292">
        <f>IFERROR(IF(COUNTA($T$5:CZ$5)&gt;MDUTerm1,0,IF(COUNTA($T$5:CZ$5)&gt;PenetrationRamp,CY7,VideoPen1*(COUNTA($T$5:CZ$5)/PenetrationRamp)*VideoARPU1*MDUUnits1+DataPen1*(COUNTA($T$5:CZ$5)/PenetrationRamp)*DataARPU1*MDUUnits1+VoicePen1*(COUNTA($T$5:CZ$5)/PenetrationRamp)*VoiceARPU1*MDUUnits1)),0)</f>
        <v>0</v>
      </c>
      <c r="DA7" s="292">
        <f>IFERROR(IF(COUNTA($T$5:DA$5)&gt;MDUTerm1,0,IF(COUNTA($T$5:DA$5)&gt;PenetrationRamp,CZ7,VideoPen1*(COUNTA($T$5:DA$5)/PenetrationRamp)*VideoARPU1*MDUUnits1+DataPen1*(COUNTA($T$5:DA$5)/PenetrationRamp)*DataARPU1*MDUUnits1+VoicePen1*(COUNTA($T$5:DA$5)/PenetrationRamp)*VoiceARPU1*MDUUnits1)),0)</f>
        <v>0</v>
      </c>
      <c r="DB7" s="292">
        <f>IFERROR(IF(COUNTA($T$5:DB$5)&gt;MDUTerm1,0,IF(COUNTA($T$5:DB$5)&gt;PenetrationRamp,DA7,VideoPen1*(COUNTA($T$5:DB$5)/PenetrationRamp)*VideoARPU1*MDUUnits1+DataPen1*(COUNTA($T$5:DB$5)/PenetrationRamp)*DataARPU1*MDUUnits1+VoicePen1*(COUNTA($T$5:DB$5)/PenetrationRamp)*VoiceARPU1*MDUUnits1)),0)</f>
        <v>0</v>
      </c>
      <c r="DC7" s="292">
        <f>IFERROR(IF(COUNTA($T$5:DC$5)&gt;MDUTerm1,0,IF(COUNTA($T$5:DC$5)&gt;PenetrationRamp,DB7,VideoPen1*(COUNTA($T$5:DC$5)/PenetrationRamp)*VideoARPU1*MDUUnits1+DataPen1*(COUNTA($T$5:DC$5)/PenetrationRamp)*DataARPU1*MDUUnits1+VoicePen1*(COUNTA($T$5:DC$5)/PenetrationRamp)*VoiceARPU1*MDUUnits1)),0)</f>
        <v>0</v>
      </c>
      <c r="DD7" s="292">
        <f>IFERROR(IF(COUNTA($T$5:DD$5)&gt;MDUTerm1,0,IF(COUNTA($T$5:DD$5)&gt;PenetrationRamp,DC7,VideoPen1*(COUNTA($T$5:DD$5)/PenetrationRamp)*VideoARPU1*MDUUnits1+DataPen1*(COUNTA($T$5:DD$5)/PenetrationRamp)*DataARPU1*MDUUnits1+VoicePen1*(COUNTA($T$5:DD$5)/PenetrationRamp)*VoiceARPU1*MDUUnits1)),0)</f>
        <v>0</v>
      </c>
      <c r="DE7" s="292">
        <f>IFERROR(IF(COUNTA($T$5:DE$5)&gt;MDUTerm1,0,IF(COUNTA($T$5:DE$5)&gt;PenetrationRamp,DD7,VideoPen1*(COUNTA($T$5:DE$5)/PenetrationRamp)*VideoARPU1*MDUUnits1+DataPen1*(COUNTA($T$5:DE$5)/PenetrationRamp)*DataARPU1*MDUUnits1+VoicePen1*(COUNTA($T$5:DE$5)/PenetrationRamp)*VoiceARPU1*MDUUnits1)),0)</f>
        <v>0</v>
      </c>
      <c r="DF7" s="292">
        <f>IFERROR(IF(COUNTA($T$5:DF$5)&gt;MDUTerm1,0,IF(COUNTA($T$5:DF$5)&gt;PenetrationRamp,DE7,VideoPen1*(COUNTA($T$5:DF$5)/PenetrationRamp)*VideoARPU1*MDUUnits1+DataPen1*(COUNTA($T$5:DF$5)/PenetrationRamp)*DataARPU1*MDUUnits1+VoicePen1*(COUNTA($T$5:DF$5)/PenetrationRamp)*VoiceARPU1*MDUUnits1)),0)</f>
        <v>0</v>
      </c>
      <c r="DG7" s="292">
        <f>IFERROR(IF(COUNTA($T$5:DG$5)&gt;MDUTerm1,0,IF(COUNTA($T$5:DG$5)&gt;PenetrationRamp,DF7,VideoPen1*(COUNTA($T$5:DG$5)/PenetrationRamp)*VideoARPU1*MDUUnits1+DataPen1*(COUNTA($T$5:DG$5)/PenetrationRamp)*DataARPU1*MDUUnits1+VoicePen1*(COUNTA($T$5:DG$5)/PenetrationRamp)*VoiceARPU1*MDUUnits1)),0)</f>
        <v>0</v>
      </c>
      <c r="DH7" s="292">
        <f>IFERROR(IF(COUNTA($T$5:DH$5)&gt;MDUTerm1,0,IF(COUNTA($T$5:DH$5)&gt;PenetrationRamp,DG7,VideoPen1*(COUNTA($T$5:DH$5)/PenetrationRamp)*VideoARPU1*MDUUnits1+DataPen1*(COUNTA($T$5:DH$5)/PenetrationRamp)*DataARPU1*MDUUnits1+VoicePen1*(COUNTA($T$5:DH$5)/PenetrationRamp)*VoiceARPU1*MDUUnits1)),0)</f>
        <v>0</v>
      </c>
      <c r="DI7" s="292">
        <f>IFERROR(IF(COUNTA($T$5:DI$5)&gt;MDUTerm1,0,IF(COUNTA($T$5:DI$5)&gt;PenetrationRamp,DH7,VideoPen1*(COUNTA($T$5:DI$5)/PenetrationRamp)*VideoARPU1*MDUUnits1+DataPen1*(COUNTA($T$5:DI$5)/PenetrationRamp)*DataARPU1*MDUUnits1+VoicePen1*(COUNTA($T$5:DI$5)/PenetrationRamp)*VoiceARPU1*MDUUnits1)),0)</f>
        <v>0</v>
      </c>
      <c r="DJ7" s="292">
        <f>IFERROR(IF(COUNTA($T$5:DJ$5)&gt;MDUTerm1,0,IF(COUNTA($T$5:DJ$5)&gt;PenetrationRamp,DI7,VideoPen1*(COUNTA($T$5:DJ$5)/PenetrationRamp)*VideoARPU1*MDUUnits1+DataPen1*(COUNTA($T$5:DJ$5)/PenetrationRamp)*DataARPU1*MDUUnits1+VoicePen1*(COUNTA($T$5:DJ$5)/PenetrationRamp)*VoiceARPU1*MDUUnits1)),0)</f>
        <v>0</v>
      </c>
      <c r="DK7" s="292">
        <f>IFERROR(IF(COUNTA($T$5:DK$5)&gt;MDUTerm1,0,IF(COUNTA($T$5:DK$5)&gt;PenetrationRamp,DJ7,VideoPen1*(COUNTA($T$5:DK$5)/PenetrationRamp)*VideoARPU1*MDUUnits1+DataPen1*(COUNTA($T$5:DK$5)/PenetrationRamp)*DataARPU1*MDUUnits1+VoicePen1*(COUNTA($T$5:DK$5)/PenetrationRamp)*VoiceARPU1*MDUUnits1)),0)</f>
        <v>0</v>
      </c>
      <c r="DL7" s="292">
        <f>IFERROR(IF(COUNTA($T$5:DL$5)&gt;MDUTerm1,0,IF(COUNTA($T$5:DL$5)&gt;PenetrationRamp,DK7,VideoPen1*(COUNTA($T$5:DL$5)/PenetrationRamp)*VideoARPU1*MDUUnits1+DataPen1*(COUNTA($T$5:DL$5)/PenetrationRamp)*DataARPU1*MDUUnits1+VoicePen1*(COUNTA($T$5:DL$5)/PenetrationRamp)*VoiceARPU1*MDUUnits1)),0)</f>
        <v>0</v>
      </c>
      <c r="DM7" s="292">
        <f>IFERROR(IF(COUNTA($T$5:DM$5)&gt;MDUTerm1,0,IF(COUNTA($T$5:DM$5)&gt;PenetrationRamp,DL7,VideoPen1*(COUNTA($T$5:DM$5)/PenetrationRamp)*VideoARPU1*MDUUnits1+DataPen1*(COUNTA($T$5:DM$5)/PenetrationRamp)*DataARPU1*MDUUnits1+VoicePen1*(COUNTA($T$5:DM$5)/PenetrationRamp)*VoiceARPU1*MDUUnits1)),0)</f>
        <v>0</v>
      </c>
      <c r="DN7" s="292">
        <f>IFERROR(IF(COUNTA($T$5:DN$5)&gt;MDUTerm1,0,IF(COUNTA($T$5:DN$5)&gt;PenetrationRamp,DM7,VideoPen1*(COUNTA($T$5:DN$5)/PenetrationRamp)*VideoARPU1*MDUUnits1+DataPen1*(COUNTA($T$5:DN$5)/PenetrationRamp)*DataARPU1*MDUUnits1+VoicePen1*(COUNTA($T$5:DN$5)/PenetrationRamp)*VoiceARPU1*MDUUnits1)),0)</f>
        <v>0</v>
      </c>
      <c r="DO7" s="292">
        <f>IFERROR(IF(COUNTA($T$5:DO$5)&gt;MDUTerm1,0,IF(COUNTA($T$5:DO$5)&gt;PenetrationRamp,DN7,VideoPen1*(COUNTA($T$5:DO$5)/PenetrationRamp)*VideoARPU1*MDUUnits1+DataPen1*(COUNTA($T$5:DO$5)/PenetrationRamp)*DataARPU1*MDUUnits1+VoicePen1*(COUNTA($T$5:DO$5)/PenetrationRamp)*VoiceARPU1*MDUUnits1)),0)</f>
        <v>0</v>
      </c>
      <c r="DP7" s="292">
        <f>IFERROR(IF(COUNTA($T$5:DP$5)&gt;MDUTerm1,0,IF(COUNTA($T$5:DP$5)&gt;PenetrationRamp,DO7,VideoPen1*(COUNTA($T$5:DP$5)/PenetrationRamp)*VideoARPU1*MDUUnits1+DataPen1*(COUNTA($T$5:DP$5)/PenetrationRamp)*DataARPU1*MDUUnits1+VoicePen1*(COUNTA($T$5:DP$5)/PenetrationRamp)*VoiceARPU1*MDUUnits1)),0)</f>
        <v>0</v>
      </c>
      <c r="DQ7" s="292">
        <f>IFERROR(IF(COUNTA($T$5:DQ$5)&gt;MDUTerm1,0,IF(COUNTA($T$5:DQ$5)&gt;PenetrationRamp,DP7,VideoPen1*(COUNTA($T$5:DQ$5)/PenetrationRamp)*VideoARPU1*MDUUnits1+DataPen1*(COUNTA($T$5:DQ$5)/PenetrationRamp)*DataARPU1*MDUUnits1+VoicePen1*(COUNTA($T$5:DQ$5)/PenetrationRamp)*VoiceARPU1*MDUUnits1)),0)</f>
        <v>0</v>
      </c>
      <c r="DR7" s="292">
        <f>IFERROR(IF(COUNTA($T$5:DR$5)&gt;MDUTerm1,0,IF(COUNTA($T$5:DR$5)&gt;PenetrationRamp,DQ7,VideoPen1*(COUNTA($T$5:DR$5)/PenetrationRamp)*VideoARPU1*MDUUnits1+DataPen1*(COUNTA($T$5:DR$5)/PenetrationRamp)*DataARPU1*MDUUnits1+VoicePen1*(COUNTA($T$5:DR$5)/PenetrationRamp)*VoiceARPU1*MDUUnits1)),0)</f>
        <v>0</v>
      </c>
      <c r="DS7" s="292">
        <f>IFERROR(IF(COUNTA($T$5:DS$5)&gt;MDUTerm1,0,IF(COUNTA($T$5:DS$5)&gt;PenetrationRamp,DR7,VideoPen1*(COUNTA($T$5:DS$5)/PenetrationRamp)*VideoARPU1*MDUUnits1+DataPen1*(COUNTA($T$5:DS$5)/PenetrationRamp)*DataARPU1*MDUUnits1+VoicePen1*(COUNTA($T$5:DS$5)/PenetrationRamp)*VoiceARPU1*MDUUnits1)),0)</f>
        <v>0</v>
      </c>
      <c r="DT7" s="292">
        <f>IFERROR(IF(COUNTA($T$5:DT$5)&gt;MDUTerm1,0,IF(COUNTA($T$5:DT$5)&gt;PenetrationRamp,DS7,VideoPen1*(COUNTA($T$5:DT$5)/PenetrationRamp)*VideoARPU1*MDUUnits1+DataPen1*(COUNTA($T$5:DT$5)/PenetrationRamp)*DataARPU1*MDUUnits1+VoicePen1*(COUNTA($T$5:DT$5)/PenetrationRamp)*VoiceARPU1*MDUUnits1)),0)</f>
        <v>0</v>
      </c>
      <c r="DU7" s="292">
        <f>IFERROR(IF(COUNTA($T$5:DU$5)&gt;MDUTerm1,0,IF(COUNTA($T$5:DU$5)&gt;PenetrationRamp,DT7,VideoPen1*(COUNTA($T$5:DU$5)/PenetrationRamp)*VideoARPU1*MDUUnits1+DataPen1*(COUNTA($T$5:DU$5)/PenetrationRamp)*DataARPU1*MDUUnits1+VoicePen1*(COUNTA($T$5:DU$5)/PenetrationRamp)*VoiceARPU1*MDUUnits1)),0)</f>
        <v>0</v>
      </c>
      <c r="DV7" s="292">
        <f>IFERROR(IF(COUNTA($T$5:DV$5)&gt;MDUTerm1,0,IF(COUNTA($T$5:DV$5)&gt;PenetrationRamp,DU7,VideoPen1*(COUNTA($T$5:DV$5)/PenetrationRamp)*VideoARPU1*MDUUnits1+DataPen1*(COUNTA($T$5:DV$5)/PenetrationRamp)*DataARPU1*MDUUnits1+VoicePen1*(COUNTA($T$5:DV$5)/PenetrationRamp)*VoiceARPU1*MDUUnits1)),0)</f>
        <v>0</v>
      </c>
      <c r="DW7" s="292">
        <f>IFERROR(IF(COUNTA($T$5:DW$5)&gt;MDUTerm1,0,IF(COUNTA($T$5:DW$5)&gt;PenetrationRamp,DV7,VideoPen1*(COUNTA($T$5:DW$5)/PenetrationRamp)*VideoARPU1*MDUUnits1+DataPen1*(COUNTA($T$5:DW$5)/PenetrationRamp)*DataARPU1*MDUUnits1+VoicePen1*(COUNTA($T$5:DW$5)/PenetrationRamp)*VoiceARPU1*MDUUnits1)),0)</f>
        <v>0</v>
      </c>
      <c r="DX7" s="292">
        <f>IFERROR(IF(COUNTA($T$5:DX$5)&gt;MDUTerm1,0,IF(COUNTA($T$5:DX$5)&gt;PenetrationRamp,DW7,VideoPen1*(COUNTA($T$5:DX$5)/PenetrationRamp)*VideoARPU1*MDUUnits1+DataPen1*(COUNTA($T$5:DX$5)/PenetrationRamp)*DataARPU1*MDUUnits1+VoicePen1*(COUNTA($T$5:DX$5)/PenetrationRamp)*VoiceARPU1*MDUUnits1)),0)</f>
        <v>0</v>
      </c>
      <c r="DY7" s="292">
        <f>IFERROR(IF(COUNTA($T$5:DY$5)&gt;MDUTerm1,0,IF(COUNTA($T$5:DY$5)&gt;PenetrationRamp,DX7,VideoPen1*(COUNTA($T$5:DY$5)/PenetrationRamp)*VideoARPU1*MDUUnits1+DataPen1*(COUNTA($T$5:DY$5)/PenetrationRamp)*DataARPU1*MDUUnits1+VoicePen1*(COUNTA($T$5:DY$5)/PenetrationRamp)*VoiceARPU1*MDUUnits1)),0)</f>
        <v>0</v>
      </c>
      <c r="DZ7" s="292">
        <f>IFERROR(IF(COUNTA($T$5:DZ$5)&gt;MDUTerm1,0,IF(COUNTA($T$5:DZ$5)&gt;PenetrationRamp,DY7,VideoPen1*(COUNTA($T$5:DZ$5)/PenetrationRamp)*VideoARPU1*MDUUnits1+DataPen1*(COUNTA($T$5:DZ$5)/PenetrationRamp)*DataARPU1*MDUUnits1+VoicePen1*(COUNTA($T$5:DZ$5)/PenetrationRamp)*VoiceARPU1*MDUUnits1)),0)</f>
        <v>0</v>
      </c>
      <c r="EA7" s="292">
        <f>IFERROR(IF(COUNTA($T$5:EA$5)&gt;MDUTerm1,0,IF(COUNTA($T$5:EA$5)&gt;PenetrationRamp,DZ7,VideoPen1*(COUNTA($T$5:EA$5)/PenetrationRamp)*VideoARPU1*MDUUnits1+DataPen1*(COUNTA($T$5:EA$5)/PenetrationRamp)*DataARPU1*MDUUnits1+VoicePen1*(COUNTA($T$5:EA$5)/PenetrationRamp)*VoiceARPU1*MDUUnits1)),0)</f>
        <v>0</v>
      </c>
      <c r="EB7" s="292">
        <f>IFERROR(IF(COUNTA($T$5:EB$5)&gt;MDUTerm1,0,IF(COUNTA($T$5:EB$5)&gt;PenetrationRamp,EA7,VideoPen1*(COUNTA($T$5:EB$5)/PenetrationRamp)*VideoARPU1*MDUUnits1+DataPen1*(COUNTA($T$5:EB$5)/PenetrationRamp)*DataARPU1*MDUUnits1+VoicePen1*(COUNTA($T$5:EB$5)/PenetrationRamp)*VoiceARPU1*MDUUnits1)),0)</f>
        <v>0</v>
      </c>
      <c r="EC7" s="292">
        <f>IFERROR(IF(COUNTA($T$5:EC$5)&gt;MDUTerm1,0,IF(COUNTA($T$5:EC$5)&gt;PenetrationRamp,EB7,VideoPen1*(COUNTA($T$5:EC$5)/PenetrationRamp)*VideoARPU1*MDUUnits1+DataPen1*(COUNTA($T$5:EC$5)/PenetrationRamp)*DataARPU1*MDUUnits1+VoicePen1*(COUNTA($T$5:EC$5)/PenetrationRamp)*VoiceARPU1*MDUUnits1)),0)</f>
        <v>0</v>
      </c>
      <c r="ED7" s="292">
        <f>IFERROR(IF(COUNTA($T$5:ED$5)&gt;MDUTerm1,0,IF(COUNTA($T$5:ED$5)&gt;PenetrationRamp,EC7,VideoPen1*(COUNTA($T$5:ED$5)/PenetrationRamp)*VideoARPU1*MDUUnits1+DataPen1*(COUNTA($T$5:ED$5)/PenetrationRamp)*DataARPU1*MDUUnits1+VoicePen1*(COUNTA($T$5:ED$5)/PenetrationRamp)*VoiceARPU1*MDUUnits1)),0)</f>
        <v>0</v>
      </c>
      <c r="EE7" s="292">
        <f>IFERROR(IF(COUNTA($T$5:EE$5)&gt;MDUTerm1,0,IF(COUNTA($T$5:EE$5)&gt;PenetrationRamp,ED7,VideoPen1*(COUNTA($T$5:EE$5)/PenetrationRamp)*VideoARPU1*MDUUnits1+DataPen1*(COUNTA($T$5:EE$5)/PenetrationRamp)*DataARPU1*MDUUnits1+VoicePen1*(COUNTA($T$5:EE$5)/PenetrationRamp)*VoiceARPU1*MDUUnits1)),0)</f>
        <v>0</v>
      </c>
      <c r="EF7" s="292">
        <f>IFERROR(IF(COUNTA($T$5:EF$5)&gt;MDUTerm1,0,IF(COUNTA($T$5:EF$5)&gt;PenetrationRamp,EE7,VideoPen1*(COUNTA($T$5:EF$5)/PenetrationRamp)*VideoARPU1*MDUUnits1+DataPen1*(COUNTA($T$5:EF$5)/PenetrationRamp)*DataARPU1*MDUUnits1+VoicePen1*(COUNTA($T$5:EF$5)/PenetrationRamp)*VoiceARPU1*MDUUnits1)),0)</f>
        <v>0</v>
      </c>
      <c r="EG7" s="292">
        <f>IFERROR(IF(COUNTA($T$5:EG$5)&gt;MDUTerm1,0,IF(COUNTA($T$5:EG$5)&gt;PenetrationRamp,EF7,VideoPen1*(COUNTA($T$5:EG$5)/PenetrationRamp)*VideoARPU1*MDUUnits1+DataPen1*(COUNTA($T$5:EG$5)/PenetrationRamp)*DataARPU1*MDUUnits1+VoicePen1*(COUNTA($T$5:EG$5)/PenetrationRamp)*VoiceARPU1*MDUUnits1)),0)</f>
        <v>0</v>
      </c>
      <c r="EH7" s="292">
        <f>IFERROR(IF(COUNTA($T$5:EH$5)&gt;MDUTerm1,0,IF(COUNTA($T$5:EH$5)&gt;PenetrationRamp,EG7,VideoPen1*(COUNTA($T$5:EH$5)/PenetrationRamp)*VideoARPU1*MDUUnits1+DataPen1*(COUNTA($T$5:EH$5)/PenetrationRamp)*DataARPU1*MDUUnits1+VoicePen1*(COUNTA($T$5:EH$5)/PenetrationRamp)*VoiceARPU1*MDUUnits1)),0)</f>
        <v>0</v>
      </c>
      <c r="EI7" s="292">
        <f>IFERROR(IF(COUNTA($T$5:EI$5)&gt;MDUTerm1,0,IF(COUNTA($T$5:EI$5)&gt;PenetrationRamp,EH7,VideoPen1*(COUNTA($T$5:EI$5)/PenetrationRamp)*VideoARPU1*MDUUnits1+DataPen1*(COUNTA($T$5:EI$5)/PenetrationRamp)*DataARPU1*MDUUnits1+VoicePen1*(COUNTA($T$5:EI$5)/PenetrationRamp)*VoiceARPU1*MDUUnits1)),0)</f>
        <v>0</v>
      </c>
      <c r="EJ7" s="292">
        <f>IFERROR(IF(COUNTA($T$5:EJ$5)&gt;MDUTerm1,0,IF(COUNTA($T$5:EJ$5)&gt;PenetrationRamp,EI7,VideoPen1*(COUNTA($T$5:EJ$5)/PenetrationRamp)*VideoARPU1*MDUUnits1+DataPen1*(COUNTA($T$5:EJ$5)/PenetrationRamp)*DataARPU1*MDUUnits1+VoicePen1*(COUNTA($T$5:EJ$5)/PenetrationRamp)*VoiceARPU1*MDUUnits1)),0)</f>
        <v>0</v>
      </c>
      <c r="EK7" s="292">
        <f>IFERROR(IF(COUNTA($T$5:EK$5)&gt;MDUTerm1,0,IF(COUNTA($T$5:EK$5)&gt;PenetrationRamp,EJ7,VideoPen1*(COUNTA($T$5:EK$5)/PenetrationRamp)*VideoARPU1*MDUUnits1+DataPen1*(COUNTA($T$5:EK$5)/PenetrationRamp)*DataARPU1*MDUUnits1+VoicePen1*(COUNTA($T$5:EK$5)/PenetrationRamp)*VoiceARPU1*MDUUnits1)),0)</f>
        <v>0</v>
      </c>
      <c r="EL7" s="292">
        <f>IFERROR(IF(COUNTA($T$5:EL$5)&gt;MDUTerm1,0,IF(COUNTA($T$5:EL$5)&gt;PenetrationRamp,EK7,VideoPen1*(COUNTA($T$5:EL$5)/PenetrationRamp)*VideoARPU1*MDUUnits1+DataPen1*(COUNTA($T$5:EL$5)/PenetrationRamp)*DataARPU1*MDUUnits1+VoicePen1*(COUNTA($T$5:EL$5)/PenetrationRamp)*VoiceARPU1*MDUUnits1)),0)</f>
        <v>0</v>
      </c>
      <c r="EM7" s="292">
        <f>IFERROR(IF(COUNTA($T$5:EM$5)&gt;MDUTerm1,0,IF(COUNTA($T$5:EM$5)&gt;PenetrationRamp,EL7,VideoPen1*(COUNTA($T$5:EM$5)/PenetrationRamp)*VideoARPU1*MDUUnits1+DataPen1*(COUNTA($T$5:EM$5)/PenetrationRamp)*DataARPU1*MDUUnits1+VoicePen1*(COUNTA($T$5:EM$5)/PenetrationRamp)*VoiceARPU1*MDUUnits1)),0)</f>
        <v>0</v>
      </c>
      <c r="EN7" s="292">
        <f>IFERROR(IF(COUNTA($T$5:EN$5)&gt;MDUTerm1,0,IF(COUNTA($T$5:EN$5)&gt;PenetrationRamp,EM7,VideoPen1*(COUNTA($T$5:EN$5)/PenetrationRamp)*VideoARPU1*MDUUnits1+DataPen1*(COUNTA($T$5:EN$5)/PenetrationRamp)*DataARPU1*MDUUnits1+VoicePen1*(COUNTA($T$5:EN$5)/PenetrationRamp)*VoiceARPU1*MDUUnits1)),0)</f>
        <v>0</v>
      </c>
      <c r="EO7" s="292">
        <f>IFERROR(IF(COUNTA($T$5:EO$5)&gt;MDUTerm1,0,IF(COUNTA($T$5:EO$5)&gt;PenetrationRamp,EN7,VideoPen1*(COUNTA($T$5:EO$5)/PenetrationRamp)*VideoARPU1*MDUUnits1+DataPen1*(COUNTA($T$5:EO$5)/PenetrationRamp)*DataARPU1*MDUUnits1+VoicePen1*(COUNTA($T$5:EO$5)/PenetrationRamp)*VoiceARPU1*MDUUnits1)),0)</f>
        <v>0</v>
      </c>
      <c r="EP7" s="292">
        <f>IFERROR(IF(COUNTA($T$5:EP$5)&gt;MDUTerm1,0,IF(COUNTA($T$5:EP$5)&gt;PenetrationRamp,EO7,VideoPen1*(COUNTA($T$5:EP$5)/PenetrationRamp)*VideoARPU1*MDUUnits1+DataPen1*(COUNTA($T$5:EP$5)/PenetrationRamp)*DataARPU1*MDUUnits1+VoicePen1*(COUNTA($T$5:EP$5)/PenetrationRamp)*VoiceARPU1*MDUUnits1)),0)</f>
        <v>0</v>
      </c>
      <c r="EQ7" s="292">
        <f>IFERROR(IF(COUNTA($T$5:EQ$5)&gt;MDUTerm1,0,IF(COUNTA($T$5:EQ$5)&gt;PenetrationRamp,EP7,VideoPen1*(COUNTA($T$5:EQ$5)/PenetrationRamp)*VideoARPU1*MDUUnits1+DataPen1*(COUNTA($T$5:EQ$5)/PenetrationRamp)*DataARPU1*MDUUnits1+VoicePen1*(COUNTA($T$5:EQ$5)/PenetrationRamp)*VoiceARPU1*MDUUnits1)),0)</f>
        <v>0</v>
      </c>
      <c r="ER7" s="292">
        <f>IFERROR(IF(COUNTA($T$5:ER$5)&gt;MDUTerm1,0,IF(COUNTA($T$5:ER$5)&gt;PenetrationRamp,EQ7,VideoPen1*(COUNTA($T$5:ER$5)/PenetrationRamp)*VideoARPU1*MDUUnits1+DataPen1*(COUNTA($T$5:ER$5)/PenetrationRamp)*DataARPU1*MDUUnits1+VoicePen1*(COUNTA($T$5:ER$5)/PenetrationRamp)*VoiceARPU1*MDUUnits1)),0)</f>
        <v>0</v>
      </c>
      <c r="ES7" s="292">
        <f>IFERROR(IF(COUNTA($T$5:ES$5)&gt;MDUTerm1,0,IF(COUNTA($T$5:ES$5)&gt;PenetrationRamp,ER7,VideoPen1*(COUNTA($T$5:ES$5)/PenetrationRamp)*VideoARPU1*MDUUnits1+DataPen1*(COUNTA($T$5:ES$5)/PenetrationRamp)*DataARPU1*MDUUnits1+VoicePen1*(COUNTA($T$5:ES$5)/PenetrationRamp)*VoiceARPU1*MDUUnits1)),0)</f>
        <v>0</v>
      </c>
      <c r="ET7" s="292">
        <f>IFERROR(IF(COUNTA($T$5:ET$5)&gt;MDUTerm1,0,IF(COUNTA($T$5:ET$5)&gt;PenetrationRamp,ES7,VideoPen1*(COUNTA($T$5:ET$5)/PenetrationRamp)*VideoARPU1*MDUUnits1+DataPen1*(COUNTA($T$5:ET$5)/PenetrationRamp)*DataARPU1*MDUUnits1+VoicePen1*(COUNTA($T$5:ET$5)/PenetrationRamp)*VoiceARPU1*MDUUnits1)),0)</f>
        <v>0</v>
      </c>
      <c r="EU7" s="292">
        <f>IFERROR(IF(COUNTA($T$5:EU$5)&gt;MDUTerm1,0,IF(COUNTA($T$5:EU$5)&gt;PenetrationRamp,ET7,VideoPen1*(COUNTA($T$5:EU$5)/PenetrationRamp)*VideoARPU1*MDUUnits1+DataPen1*(COUNTA($T$5:EU$5)/PenetrationRamp)*DataARPU1*MDUUnits1+VoicePen1*(COUNTA($T$5:EU$5)/PenetrationRamp)*VoiceARPU1*MDUUnits1)),0)</f>
        <v>0</v>
      </c>
      <c r="EV7" s="292">
        <f>IFERROR(IF(COUNTA($T$5:EV$5)&gt;MDUTerm1,0,IF(COUNTA($T$5:EV$5)&gt;PenetrationRamp,EU7,VideoPen1*(COUNTA($T$5:EV$5)/PenetrationRamp)*VideoARPU1*MDUUnits1+DataPen1*(COUNTA($T$5:EV$5)/PenetrationRamp)*DataARPU1*MDUUnits1+VoicePen1*(COUNTA($T$5:EV$5)/PenetrationRamp)*VoiceARPU1*MDUUnits1)),0)</f>
        <v>0</v>
      </c>
      <c r="EW7" s="292">
        <f>IFERROR(IF(COUNTA($T$5:EW$5)&gt;MDUTerm1,0,IF(COUNTA($T$5:EW$5)&gt;PenetrationRamp,EV7,VideoPen1*(COUNTA($T$5:EW$5)/PenetrationRamp)*VideoARPU1*MDUUnits1+DataPen1*(COUNTA($T$5:EW$5)/PenetrationRamp)*DataARPU1*MDUUnits1+VoicePen1*(COUNTA($T$5:EW$5)/PenetrationRamp)*VoiceARPU1*MDUUnits1)),0)</f>
        <v>0</v>
      </c>
      <c r="EX7" s="292">
        <f>IFERROR(IF(COUNTA($T$5:EX$5)&gt;MDUTerm1,0,IF(COUNTA($T$5:EX$5)&gt;PenetrationRamp,EW7,VideoPen1*(COUNTA($T$5:EX$5)/PenetrationRamp)*VideoARPU1*MDUUnits1+DataPen1*(COUNTA($T$5:EX$5)/PenetrationRamp)*DataARPU1*MDUUnits1+VoicePen1*(COUNTA($T$5:EX$5)/PenetrationRamp)*VoiceARPU1*MDUUnits1)),0)</f>
        <v>0</v>
      </c>
      <c r="EY7" s="292">
        <f>IFERROR(IF(COUNTA($T$5:EY$5)&gt;MDUTerm1,0,IF(COUNTA($T$5:EY$5)&gt;PenetrationRamp,EX7,VideoPen1*(COUNTA($T$5:EY$5)/PenetrationRamp)*VideoARPU1*MDUUnits1+DataPen1*(COUNTA($T$5:EY$5)/PenetrationRamp)*DataARPU1*MDUUnits1+VoicePen1*(COUNTA($T$5:EY$5)/PenetrationRamp)*VoiceARPU1*MDUUnits1)),0)</f>
        <v>0</v>
      </c>
      <c r="EZ7" s="292">
        <f>IFERROR(IF(COUNTA($T$5:EZ$5)&gt;MDUTerm1,0,IF(COUNTA($T$5:EZ$5)&gt;PenetrationRamp,EY7,VideoPen1*(COUNTA($T$5:EZ$5)/PenetrationRamp)*VideoARPU1*MDUUnits1+DataPen1*(COUNTA($T$5:EZ$5)/PenetrationRamp)*DataARPU1*MDUUnits1+VoicePen1*(COUNTA($T$5:EZ$5)/PenetrationRamp)*VoiceARPU1*MDUUnits1)),0)</f>
        <v>0</v>
      </c>
      <c r="FA7" s="292">
        <f>IFERROR(IF(COUNTA($T$5:FA$5)&gt;MDUTerm1,0,IF(COUNTA($T$5:FA$5)&gt;PenetrationRamp,EZ7,VideoPen1*(COUNTA($T$5:FA$5)/PenetrationRamp)*VideoARPU1*MDUUnits1+DataPen1*(COUNTA($T$5:FA$5)/PenetrationRamp)*DataARPU1*MDUUnits1+VoicePen1*(COUNTA($T$5:FA$5)/PenetrationRamp)*VoiceARPU1*MDUUnits1)),0)</f>
        <v>0</v>
      </c>
      <c r="FB7" s="292">
        <f>IFERROR(IF(COUNTA($T$5:FB$5)&gt;MDUTerm1,0,IF(COUNTA($T$5:FB$5)&gt;PenetrationRamp,FA7,VideoPen1*(COUNTA($T$5:FB$5)/PenetrationRamp)*VideoARPU1*MDUUnits1+DataPen1*(COUNTA($T$5:FB$5)/PenetrationRamp)*DataARPU1*MDUUnits1+VoicePen1*(COUNTA($T$5:FB$5)/PenetrationRamp)*VoiceARPU1*MDUUnits1)),0)</f>
        <v>0</v>
      </c>
      <c r="FC7" s="292">
        <f>IFERROR(IF(COUNTA($T$5:FC$5)&gt;MDUTerm1,0,IF(COUNTA($T$5:FC$5)&gt;PenetrationRamp,FB7,VideoPen1*(COUNTA($T$5:FC$5)/PenetrationRamp)*VideoARPU1*MDUUnits1+DataPen1*(COUNTA($T$5:FC$5)/PenetrationRamp)*DataARPU1*MDUUnits1+VoicePen1*(COUNTA($T$5:FC$5)/PenetrationRamp)*VoiceARPU1*MDUUnits1)),0)</f>
        <v>0</v>
      </c>
      <c r="FD7" s="292">
        <f>IFERROR(IF(COUNTA($T$5:FD$5)&gt;MDUTerm1,0,IF(COUNTA($T$5:FD$5)&gt;PenetrationRamp,FC7,VideoPen1*(COUNTA($T$5:FD$5)/PenetrationRamp)*VideoARPU1*MDUUnits1+DataPen1*(COUNTA($T$5:FD$5)/PenetrationRamp)*DataARPU1*MDUUnits1+VoicePen1*(COUNTA($T$5:FD$5)/PenetrationRamp)*VoiceARPU1*MDUUnits1)),0)</f>
        <v>0</v>
      </c>
      <c r="FE7" s="292">
        <f>IFERROR(IF(COUNTA($T$5:FE$5)&gt;MDUTerm1,0,IF(COUNTA($T$5:FE$5)&gt;PenetrationRamp,FD7,VideoPen1*(COUNTA($T$5:FE$5)/PenetrationRamp)*VideoARPU1*MDUUnits1+DataPen1*(COUNTA($T$5:FE$5)/PenetrationRamp)*DataARPU1*MDUUnits1+VoicePen1*(COUNTA($T$5:FE$5)/PenetrationRamp)*VoiceARPU1*MDUUnits1)),0)</f>
        <v>0</v>
      </c>
      <c r="FF7" s="292">
        <f>IFERROR(IF(COUNTA($T$5:FF$5)&gt;MDUTerm1,0,IF(COUNTA($T$5:FF$5)&gt;PenetrationRamp,FE7,VideoPen1*(COUNTA($T$5:FF$5)/PenetrationRamp)*VideoARPU1*MDUUnits1+DataPen1*(COUNTA($T$5:FF$5)/PenetrationRamp)*DataARPU1*MDUUnits1+VoicePen1*(COUNTA($T$5:FF$5)/PenetrationRamp)*VoiceARPU1*MDUUnits1)),0)</f>
        <v>0</v>
      </c>
      <c r="FG7" s="292">
        <f>IFERROR(IF(COUNTA($T$5:FG$5)&gt;MDUTerm1,0,IF(COUNTA($T$5:FG$5)&gt;PenetrationRamp,FF7,VideoPen1*(COUNTA($T$5:FG$5)/PenetrationRamp)*VideoARPU1*MDUUnits1+DataPen1*(COUNTA($T$5:FG$5)/PenetrationRamp)*DataARPU1*MDUUnits1+VoicePen1*(COUNTA($T$5:FG$5)/PenetrationRamp)*VoiceARPU1*MDUUnits1)),0)</f>
        <v>0</v>
      </c>
      <c r="FH7" s="292">
        <f>IFERROR(IF(COUNTA($T$5:FH$5)&gt;MDUTerm1,0,IF(COUNTA($T$5:FH$5)&gt;PenetrationRamp,FG7,VideoPen1*(COUNTA($T$5:FH$5)/PenetrationRamp)*VideoARPU1*MDUUnits1+DataPen1*(COUNTA($T$5:FH$5)/PenetrationRamp)*DataARPU1*MDUUnits1+VoicePen1*(COUNTA($T$5:FH$5)/PenetrationRamp)*VoiceARPU1*MDUUnits1)),0)</f>
        <v>0</v>
      </c>
      <c r="FI7" s="292">
        <f>IFERROR(IF(COUNTA($T$5:FI$5)&gt;MDUTerm1,0,IF(COUNTA($T$5:FI$5)&gt;PenetrationRamp,FH7,VideoPen1*(COUNTA($T$5:FI$5)/PenetrationRamp)*VideoARPU1*MDUUnits1+DataPen1*(COUNTA($T$5:FI$5)/PenetrationRamp)*DataARPU1*MDUUnits1+VoicePen1*(COUNTA($T$5:FI$5)/PenetrationRamp)*VoiceARPU1*MDUUnits1)),0)</f>
        <v>0</v>
      </c>
      <c r="FJ7" s="292">
        <f>IFERROR(IF(COUNTA($T$5:FJ$5)&gt;MDUTerm1,0,IF(COUNTA($T$5:FJ$5)&gt;PenetrationRamp,FI7,VideoPen1*(COUNTA($T$5:FJ$5)/PenetrationRamp)*VideoARPU1*MDUUnits1+DataPen1*(COUNTA($T$5:FJ$5)/PenetrationRamp)*DataARPU1*MDUUnits1+VoicePen1*(COUNTA($T$5:FJ$5)/PenetrationRamp)*VoiceARPU1*MDUUnits1)),0)</f>
        <v>0</v>
      </c>
      <c r="FK7" s="292">
        <f>IFERROR(IF(COUNTA($T$5:FK$5)&gt;MDUTerm1,0,IF(COUNTA($T$5:FK$5)&gt;PenetrationRamp,FJ7,VideoPen1*(COUNTA($T$5:FK$5)/PenetrationRamp)*VideoARPU1*MDUUnits1+DataPen1*(COUNTA($T$5:FK$5)/PenetrationRamp)*DataARPU1*MDUUnits1+VoicePen1*(COUNTA($T$5:FK$5)/PenetrationRamp)*VoiceARPU1*MDUUnits1)),0)</f>
        <v>0</v>
      </c>
      <c r="FL7" s="292">
        <f>IFERROR(IF(COUNTA($T$5:FL$5)&gt;MDUTerm1,0,IF(COUNTA($T$5:FL$5)&gt;PenetrationRamp,FK7,VideoPen1*(COUNTA($T$5:FL$5)/PenetrationRamp)*VideoARPU1*MDUUnits1+DataPen1*(COUNTA($T$5:FL$5)/PenetrationRamp)*DataARPU1*MDUUnits1+VoicePen1*(COUNTA($T$5:FL$5)/PenetrationRamp)*VoiceARPU1*MDUUnits1)),0)</f>
        <v>0</v>
      </c>
      <c r="FM7" s="292">
        <f>IFERROR(IF(COUNTA($T$5:FM$5)&gt;MDUTerm1,0,IF(COUNTA($T$5:FM$5)&gt;PenetrationRamp,FL7,VideoPen1*(COUNTA($T$5:FM$5)/PenetrationRamp)*VideoARPU1*MDUUnits1+DataPen1*(COUNTA($T$5:FM$5)/PenetrationRamp)*DataARPU1*MDUUnits1+VoicePen1*(COUNTA($T$5:FM$5)/PenetrationRamp)*VoiceARPU1*MDUUnits1)),0)</f>
        <v>0</v>
      </c>
      <c r="FN7" s="292">
        <f>IFERROR(IF(COUNTA($T$5:FN$5)&gt;MDUTerm1,0,IF(COUNTA($T$5:FN$5)&gt;PenetrationRamp,FM7,VideoPen1*(COUNTA($T$5:FN$5)/PenetrationRamp)*VideoARPU1*MDUUnits1+DataPen1*(COUNTA($T$5:FN$5)/PenetrationRamp)*DataARPU1*MDUUnits1+VoicePen1*(COUNTA($T$5:FN$5)/PenetrationRamp)*VoiceARPU1*MDUUnits1)),0)</f>
        <v>0</v>
      </c>
      <c r="FO7" s="292">
        <f>IFERROR(IF(COUNTA($T$5:FO$5)&gt;MDUTerm1,0,IF(COUNTA($T$5:FO$5)&gt;PenetrationRamp,FN7,VideoPen1*(COUNTA($T$5:FO$5)/PenetrationRamp)*VideoARPU1*MDUUnits1+DataPen1*(COUNTA($T$5:FO$5)/PenetrationRamp)*DataARPU1*MDUUnits1+VoicePen1*(COUNTA($T$5:FO$5)/PenetrationRamp)*VoiceARPU1*MDUUnits1)),0)</f>
        <v>0</v>
      </c>
      <c r="FP7" s="292">
        <f>IFERROR(IF(COUNTA($T$5:FP$5)&gt;MDUTerm1,0,IF(COUNTA($T$5:FP$5)&gt;PenetrationRamp,FO7,VideoPen1*(COUNTA($T$5:FP$5)/PenetrationRamp)*VideoARPU1*MDUUnits1+DataPen1*(COUNTA($T$5:FP$5)/PenetrationRamp)*DataARPU1*MDUUnits1+VoicePen1*(COUNTA($T$5:FP$5)/PenetrationRamp)*VoiceARPU1*MDUUnits1)),0)</f>
        <v>0</v>
      </c>
      <c r="FQ7" s="292">
        <f>IFERROR(IF(COUNTA($T$5:FQ$5)&gt;MDUTerm1,0,IF(COUNTA($T$5:FQ$5)&gt;PenetrationRamp,FP7,VideoPen1*(COUNTA($T$5:FQ$5)/PenetrationRamp)*VideoARPU1*MDUUnits1+DataPen1*(COUNTA($T$5:FQ$5)/PenetrationRamp)*DataARPU1*MDUUnits1+VoicePen1*(COUNTA($T$5:FQ$5)/PenetrationRamp)*VoiceARPU1*MDUUnits1)),0)</f>
        <v>0</v>
      </c>
      <c r="FR7" s="292">
        <f>IFERROR(IF(COUNTA($T$5:FR$5)&gt;MDUTerm1,0,IF(COUNTA($T$5:FR$5)&gt;PenetrationRamp,FQ7,VideoPen1*(COUNTA($T$5:FR$5)/PenetrationRamp)*VideoARPU1*MDUUnits1+DataPen1*(COUNTA($T$5:FR$5)/PenetrationRamp)*DataARPU1*MDUUnits1+VoicePen1*(COUNTA($T$5:FR$5)/PenetrationRamp)*VoiceARPU1*MDUUnits1)),0)</f>
        <v>0</v>
      </c>
      <c r="FS7" s="292">
        <f>IFERROR(IF(COUNTA($T$5:FS$5)&gt;MDUTerm1,0,IF(COUNTA($T$5:FS$5)&gt;PenetrationRamp,FR7,VideoPen1*(COUNTA($T$5:FS$5)/PenetrationRamp)*VideoARPU1*MDUUnits1+DataPen1*(COUNTA($T$5:FS$5)/PenetrationRamp)*DataARPU1*MDUUnits1+VoicePen1*(COUNTA($T$5:FS$5)/PenetrationRamp)*VoiceARPU1*MDUUnits1)),0)</f>
        <v>0</v>
      </c>
      <c r="FT7" s="292">
        <f>IFERROR(IF(COUNTA($T$5:FT$5)&gt;MDUTerm1,0,IF(COUNTA($T$5:FT$5)&gt;PenetrationRamp,FS7,VideoPen1*(COUNTA($T$5:FT$5)/PenetrationRamp)*VideoARPU1*MDUUnits1+DataPen1*(COUNTA($T$5:FT$5)/PenetrationRamp)*DataARPU1*MDUUnits1+VoicePen1*(COUNTA($T$5:FT$5)/PenetrationRamp)*VoiceARPU1*MDUUnits1)),0)</f>
        <v>0</v>
      </c>
      <c r="FU7" s="292">
        <f>IFERROR(IF(COUNTA($T$5:FU$5)&gt;MDUTerm1,0,IF(COUNTA($T$5:FU$5)&gt;PenetrationRamp,FT7,VideoPen1*(COUNTA($T$5:FU$5)/PenetrationRamp)*VideoARPU1*MDUUnits1+DataPen1*(COUNTA($T$5:FU$5)/PenetrationRamp)*DataARPU1*MDUUnits1+VoicePen1*(COUNTA($T$5:FU$5)/PenetrationRamp)*VoiceARPU1*MDUUnits1)),0)</f>
        <v>0</v>
      </c>
      <c r="FV7" s="292">
        <f>IFERROR(IF(COUNTA($T$5:FV$5)&gt;MDUTerm1,0,IF(COUNTA($T$5:FV$5)&gt;PenetrationRamp,FU7,VideoPen1*(COUNTA($T$5:FV$5)/PenetrationRamp)*VideoARPU1*MDUUnits1+DataPen1*(COUNTA($T$5:FV$5)/PenetrationRamp)*DataARPU1*MDUUnits1+VoicePen1*(COUNTA($T$5:FV$5)/PenetrationRamp)*VoiceARPU1*MDUUnits1)),0)</f>
        <v>0</v>
      </c>
      <c r="FW7" s="292">
        <f>IFERROR(IF(COUNTA($T$5:FW$5)&gt;MDUTerm1,0,IF(COUNTA($T$5:FW$5)&gt;PenetrationRamp,FV7,VideoPen1*(COUNTA($T$5:FW$5)/PenetrationRamp)*VideoARPU1*MDUUnits1+DataPen1*(COUNTA($T$5:FW$5)/PenetrationRamp)*DataARPU1*MDUUnits1+VoicePen1*(COUNTA($T$5:FW$5)/PenetrationRamp)*VoiceARPU1*MDUUnits1)),0)</f>
        <v>0</v>
      </c>
      <c r="FX7" s="292">
        <f>IFERROR(IF(COUNTA($T$5:FX$5)&gt;MDUTerm1,0,IF(COUNTA($T$5:FX$5)&gt;PenetrationRamp,FW7,VideoPen1*(COUNTA($T$5:FX$5)/PenetrationRamp)*VideoARPU1*MDUUnits1+DataPen1*(COUNTA($T$5:FX$5)/PenetrationRamp)*DataARPU1*MDUUnits1+VoicePen1*(COUNTA($T$5:FX$5)/PenetrationRamp)*VoiceARPU1*MDUUnits1)),0)</f>
        <v>0</v>
      </c>
      <c r="FY7" s="292">
        <f>IFERROR(IF(COUNTA($T$5:FY$5)&gt;MDUTerm1,0,IF(COUNTA($T$5:FY$5)&gt;PenetrationRamp,FX7,VideoPen1*(COUNTA($T$5:FY$5)/PenetrationRamp)*VideoARPU1*MDUUnits1+DataPen1*(COUNTA($T$5:FY$5)/PenetrationRamp)*DataARPU1*MDUUnits1+VoicePen1*(COUNTA($T$5:FY$5)/PenetrationRamp)*VoiceARPU1*MDUUnits1)),0)</f>
        <v>0</v>
      </c>
      <c r="FZ7" s="292">
        <f>IFERROR(IF(COUNTA($T$5:FZ$5)&gt;MDUTerm1,0,IF(COUNTA($T$5:FZ$5)&gt;PenetrationRamp,FY7,VideoPen1*(COUNTA($T$5:FZ$5)/PenetrationRamp)*VideoARPU1*MDUUnits1+DataPen1*(COUNTA($T$5:FZ$5)/PenetrationRamp)*DataARPU1*MDUUnits1+VoicePen1*(COUNTA($T$5:FZ$5)/PenetrationRamp)*VoiceARPU1*MDUUnits1)),0)</f>
        <v>0</v>
      </c>
      <c r="GA7" s="292">
        <f>IFERROR(IF(COUNTA($T$5:GA$5)&gt;MDUTerm1,0,IF(COUNTA($T$5:GA$5)&gt;PenetrationRamp,FZ7,VideoPen1*(COUNTA($T$5:GA$5)/PenetrationRamp)*VideoARPU1*MDUUnits1+DataPen1*(COUNTA($T$5:GA$5)/PenetrationRamp)*DataARPU1*MDUUnits1+VoicePen1*(COUNTA($T$5:GA$5)/PenetrationRamp)*VoiceARPU1*MDUUnits1)),0)</f>
        <v>0</v>
      </c>
      <c r="GB7" s="292">
        <f>IFERROR(IF(COUNTA($T$5:GB$5)&gt;MDUTerm1,0,IF(COUNTA($T$5:GB$5)&gt;PenetrationRamp,GA7,VideoPen1*(COUNTA($T$5:GB$5)/PenetrationRamp)*VideoARPU1*MDUUnits1+DataPen1*(COUNTA($T$5:GB$5)/PenetrationRamp)*DataARPU1*MDUUnits1+VoicePen1*(COUNTA($T$5:GB$5)/PenetrationRamp)*VoiceARPU1*MDUUnits1)),0)</f>
        <v>0</v>
      </c>
      <c r="GC7" s="292">
        <f>IFERROR(IF(COUNTA($T$5:GC$5)&gt;MDUTerm1,0,IF(COUNTA($T$5:GC$5)&gt;PenetrationRamp,GB7,VideoPen1*(COUNTA($T$5:GC$5)/PenetrationRamp)*VideoARPU1*MDUUnits1+DataPen1*(COUNTA($T$5:GC$5)/PenetrationRamp)*DataARPU1*MDUUnits1+VoicePen1*(COUNTA($T$5:GC$5)/PenetrationRamp)*VoiceARPU1*MDUUnits1)),0)</f>
        <v>0</v>
      </c>
      <c r="GD7" s="292">
        <f>IFERROR(IF(COUNTA($T$5:GD$5)&gt;MDUTerm1,0,IF(COUNTA($T$5:GD$5)&gt;PenetrationRamp,GC7,VideoPen1*(COUNTA($T$5:GD$5)/PenetrationRamp)*VideoARPU1*MDUUnits1+DataPen1*(COUNTA($T$5:GD$5)/PenetrationRamp)*DataARPU1*MDUUnits1+VoicePen1*(COUNTA($T$5:GD$5)/PenetrationRamp)*VoiceARPU1*MDUUnits1)),0)</f>
        <v>0</v>
      </c>
      <c r="GE7" s="292">
        <f>IFERROR(IF(COUNTA($T$5:GE$5)&gt;MDUTerm1,0,IF(COUNTA($T$5:GE$5)&gt;PenetrationRamp,GD7,VideoPen1*(COUNTA($T$5:GE$5)/PenetrationRamp)*VideoARPU1*MDUUnits1+DataPen1*(COUNTA($T$5:GE$5)/PenetrationRamp)*DataARPU1*MDUUnits1+VoicePen1*(COUNTA($T$5:GE$5)/PenetrationRamp)*VoiceARPU1*MDUUnits1)),0)</f>
        <v>0</v>
      </c>
      <c r="GF7" s="292">
        <f>IFERROR(IF(COUNTA($T$5:GF$5)&gt;MDUTerm1,0,IF(COUNTA($T$5:GF$5)&gt;PenetrationRamp,GE7,VideoPen1*(COUNTA($T$5:GF$5)/PenetrationRamp)*VideoARPU1*MDUUnits1+DataPen1*(COUNTA($T$5:GF$5)/PenetrationRamp)*DataARPU1*MDUUnits1+VoicePen1*(COUNTA($T$5:GF$5)/PenetrationRamp)*VoiceARPU1*MDUUnits1)),0)</f>
        <v>0</v>
      </c>
      <c r="GG7" s="292">
        <f>IFERROR(IF(COUNTA($T$5:GG$5)&gt;MDUTerm1,0,IF(COUNTA($T$5:GG$5)&gt;PenetrationRamp,GF7,VideoPen1*(COUNTA($T$5:GG$5)/PenetrationRamp)*VideoARPU1*MDUUnits1+DataPen1*(COUNTA($T$5:GG$5)/PenetrationRamp)*DataARPU1*MDUUnits1+VoicePen1*(COUNTA($T$5:GG$5)/PenetrationRamp)*VoiceARPU1*MDUUnits1)),0)</f>
        <v>0</v>
      </c>
      <c r="GH7" s="292">
        <f>IFERROR(IF(COUNTA($T$5:GH$5)&gt;MDUTerm1,0,IF(COUNTA($T$5:GH$5)&gt;PenetrationRamp,GG7,VideoPen1*(COUNTA($T$5:GH$5)/PenetrationRamp)*VideoARPU1*MDUUnits1+DataPen1*(COUNTA($T$5:GH$5)/PenetrationRamp)*DataARPU1*MDUUnits1+VoicePen1*(COUNTA($T$5:GH$5)/PenetrationRamp)*VoiceARPU1*MDUUnits1)),0)</f>
        <v>0</v>
      </c>
      <c r="GI7" s="292">
        <f>IFERROR(IF(COUNTA($T$5:GI$5)&gt;MDUTerm1,0,IF(COUNTA($T$5:GI$5)&gt;PenetrationRamp,GH7,VideoPen1*(COUNTA($T$5:GI$5)/PenetrationRamp)*VideoARPU1*MDUUnits1+DataPen1*(COUNTA($T$5:GI$5)/PenetrationRamp)*DataARPU1*MDUUnits1+VoicePen1*(COUNTA($T$5:GI$5)/PenetrationRamp)*VoiceARPU1*MDUUnits1)),0)</f>
        <v>0</v>
      </c>
      <c r="GJ7" s="292">
        <f>IFERROR(IF(COUNTA($T$5:GJ$5)&gt;MDUTerm1,0,IF(COUNTA($T$5:GJ$5)&gt;PenetrationRamp,GI7,VideoPen1*(COUNTA($T$5:GJ$5)/PenetrationRamp)*VideoARPU1*MDUUnits1+DataPen1*(COUNTA($T$5:GJ$5)/PenetrationRamp)*DataARPU1*MDUUnits1+VoicePen1*(COUNTA($T$5:GJ$5)/PenetrationRamp)*VoiceARPU1*MDUUnits1)),0)</f>
        <v>0</v>
      </c>
      <c r="GK7" s="292">
        <f>IFERROR(IF(COUNTA($T$5:GK$5)&gt;MDUTerm1,0,IF(COUNTA($T$5:GK$5)&gt;PenetrationRamp,GJ7,VideoPen1*(COUNTA($T$5:GK$5)/PenetrationRamp)*VideoARPU1*MDUUnits1+DataPen1*(COUNTA($T$5:GK$5)/PenetrationRamp)*DataARPU1*MDUUnits1+VoicePen1*(COUNTA($T$5:GK$5)/PenetrationRamp)*VoiceARPU1*MDUUnits1)),0)</f>
        <v>0</v>
      </c>
      <c r="GL7" s="292">
        <f>IFERROR(IF(COUNTA($T$5:GL$5)&gt;MDUTerm1,0,IF(COUNTA($T$5:GL$5)&gt;PenetrationRamp,GK7,VideoPen1*(COUNTA($T$5:GL$5)/PenetrationRamp)*VideoARPU1*MDUUnits1+DataPen1*(COUNTA($T$5:GL$5)/PenetrationRamp)*DataARPU1*MDUUnits1+VoicePen1*(COUNTA($T$5:GL$5)/PenetrationRamp)*VoiceARPU1*MDUUnits1)),0)</f>
        <v>0</v>
      </c>
      <c r="GM7" s="292">
        <f>IFERROR(IF(COUNTA($T$5:GM$5)&gt;MDUTerm1,0,IF(COUNTA($T$5:GM$5)&gt;PenetrationRamp,GL7,VideoPen1*(COUNTA($T$5:GM$5)/PenetrationRamp)*VideoARPU1*MDUUnits1+DataPen1*(COUNTA($T$5:GM$5)/PenetrationRamp)*DataARPU1*MDUUnits1+VoicePen1*(COUNTA($T$5:GM$5)/PenetrationRamp)*VoiceARPU1*MDUUnits1)),0)</f>
        <v>0</v>
      </c>
      <c r="GN7" s="292">
        <f>IFERROR(IF(COUNTA($T$5:GN$5)&gt;MDUTerm1,0,IF(COUNTA($T$5:GN$5)&gt;PenetrationRamp,GM7,VideoPen1*(COUNTA($T$5:GN$5)/PenetrationRamp)*VideoARPU1*MDUUnits1+DataPen1*(COUNTA($T$5:GN$5)/PenetrationRamp)*DataARPU1*MDUUnits1+VoicePen1*(COUNTA($T$5:GN$5)/PenetrationRamp)*VoiceARPU1*MDUUnits1)),0)</f>
        <v>0</v>
      </c>
      <c r="GO7" s="292">
        <f>IFERROR(IF(COUNTA($T$5:GO$5)&gt;MDUTerm1,0,IF(COUNTA($T$5:GO$5)&gt;PenetrationRamp,GN7,VideoPen1*(COUNTA($T$5:GO$5)/PenetrationRamp)*VideoARPU1*MDUUnits1+DataPen1*(COUNTA($T$5:GO$5)/PenetrationRamp)*DataARPU1*MDUUnits1+VoicePen1*(COUNTA($T$5:GO$5)/PenetrationRamp)*VoiceARPU1*MDUUnits1)),0)</f>
        <v>0</v>
      </c>
      <c r="GP7" s="292">
        <f>IFERROR(IF(COUNTA($T$5:GP$5)&gt;MDUTerm1,0,IF(COUNTA($T$5:GP$5)&gt;PenetrationRamp,GO7,VideoPen1*(COUNTA($T$5:GP$5)/PenetrationRamp)*VideoARPU1*MDUUnits1+DataPen1*(COUNTA($T$5:GP$5)/PenetrationRamp)*DataARPU1*MDUUnits1+VoicePen1*(COUNTA($T$5:GP$5)/PenetrationRamp)*VoiceARPU1*MDUUnits1)),0)</f>
        <v>0</v>
      </c>
      <c r="GQ7" s="292">
        <f>IFERROR(IF(COUNTA($T$5:GQ$5)&gt;MDUTerm1,0,IF(COUNTA($T$5:GQ$5)&gt;PenetrationRamp,GP7,VideoPen1*(COUNTA($T$5:GQ$5)/PenetrationRamp)*VideoARPU1*MDUUnits1+DataPen1*(COUNTA($T$5:GQ$5)/PenetrationRamp)*DataARPU1*MDUUnits1+VoicePen1*(COUNTA($T$5:GQ$5)/PenetrationRamp)*VoiceARPU1*MDUUnits1)),0)</f>
        <v>0</v>
      </c>
      <c r="GR7" s="286"/>
      <c r="GS7" s="287"/>
      <c r="GT7" s="275"/>
    </row>
    <row r="8" spans="1:202" ht="5.0999999999999996" customHeight="1">
      <c r="A8" s="275"/>
      <c r="B8" s="280"/>
      <c r="C8" s="284"/>
      <c r="D8" s="284"/>
      <c r="E8" s="286"/>
      <c r="F8" s="286"/>
      <c r="G8" s="285"/>
      <c r="H8" s="284"/>
      <c r="I8" s="284"/>
      <c r="J8" s="286"/>
      <c r="K8" s="286"/>
      <c r="L8" s="282"/>
      <c r="M8" s="284"/>
      <c r="N8" s="284"/>
      <c r="O8" s="286"/>
      <c r="P8" s="286"/>
      <c r="Q8" s="282"/>
      <c r="R8" s="286"/>
      <c r="S8" s="294"/>
      <c r="T8" s="294"/>
      <c r="U8" s="294"/>
      <c r="V8" s="294"/>
      <c r="W8" s="294"/>
      <c r="X8" s="294"/>
      <c r="Y8" s="294"/>
      <c r="Z8" s="294"/>
      <c r="AA8" s="294"/>
      <c r="AB8" s="294"/>
      <c r="AC8" s="294"/>
      <c r="AD8" s="294"/>
      <c r="AE8" s="294"/>
      <c r="AF8" s="294"/>
      <c r="AG8" s="294"/>
      <c r="AH8" s="294"/>
      <c r="AI8" s="294"/>
      <c r="AJ8" s="294"/>
      <c r="AK8" s="294"/>
      <c r="AL8" s="294"/>
      <c r="AM8" s="294"/>
      <c r="AN8" s="294"/>
      <c r="AO8" s="294"/>
      <c r="AP8" s="294"/>
      <c r="AQ8" s="294"/>
      <c r="AR8" s="294"/>
      <c r="AS8" s="294"/>
      <c r="AT8" s="294"/>
      <c r="AU8" s="294"/>
      <c r="AV8" s="294"/>
      <c r="AW8" s="294"/>
      <c r="AX8" s="294"/>
      <c r="AY8" s="294"/>
      <c r="AZ8" s="294"/>
      <c r="BA8" s="294"/>
      <c r="BB8" s="294"/>
      <c r="BC8" s="294"/>
      <c r="BD8" s="294"/>
      <c r="BE8" s="294"/>
      <c r="BF8" s="294"/>
      <c r="BG8" s="294"/>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94"/>
      <c r="EC8" s="294"/>
      <c r="ED8" s="294"/>
      <c r="EE8" s="294"/>
      <c r="EF8" s="294"/>
      <c r="EG8" s="294"/>
      <c r="EH8" s="294"/>
      <c r="EI8" s="294"/>
      <c r="EJ8" s="294"/>
      <c r="EK8" s="294"/>
      <c r="EL8" s="294"/>
      <c r="EM8" s="294"/>
      <c r="EN8" s="294"/>
      <c r="EO8" s="294"/>
      <c r="EP8" s="294"/>
      <c r="EQ8" s="294"/>
      <c r="ER8" s="294"/>
      <c r="ES8" s="294"/>
      <c r="ET8" s="294"/>
      <c r="EU8" s="294"/>
      <c r="EV8" s="294"/>
      <c r="EW8" s="294"/>
      <c r="EX8" s="294"/>
      <c r="EY8" s="294"/>
      <c r="EZ8" s="294"/>
      <c r="FA8" s="294"/>
      <c r="FB8" s="294"/>
      <c r="FC8" s="294"/>
      <c r="FD8" s="294"/>
      <c r="FE8" s="294"/>
      <c r="FF8" s="294"/>
      <c r="FG8" s="294"/>
      <c r="FH8" s="294"/>
      <c r="FI8" s="294"/>
      <c r="FJ8" s="294"/>
      <c r="FK8" s="294"/>
      <c r="FL8" s="294"/>
      <c r="FM8" s="294"/>
      <c r="FN8" s="294"/>
      <c r="FO8" s="294"/>
      <c r="FP8" s="294"/>
      <c r="FQ8" s="294"/>
      <c r="FR8" s="294"/>
      <c r="FS8" s="294"/>
      <c r="FT8" s="294"/>
      <c r="FU8" s="294"/>
      <c r="FV8" s="294"/>
      <c r="FW8" s="294"/>
      <c r="FX8" s="294"/>
      <c r="FY8" s="294"/>
      <c r="FZ8" s="294"/>
      <c r="GA8" s="294"/>
      <c r="GB8" s="294"/>
      <c r="GC8" s="294"/>
      <c r="GD8" s="294"/>
      <c r="GE8" s="294"/>
      <c r="GF8" s="294"/>
      <c r="GG8" s="294"/>
      <c r="GH8" s="294"/>
      <c r="GI8" s="294"/>
      <c r="GJ8" s="294"/>
      <c r="GK8" s="294"/>
      <c r="GL8" s="294"/>
      <c r="GM8" s="294"/>
      <c r="GN8" s="294"/>
      <c r="GO8" s="294"/>
      <c r="GP8" s="294"/>
      <c r="GQ8" s="294"/>
      <c r="GR8" s="286"/>
      <c r="GS8" s="287"/>
      <c r="GT8" s="275"/>
    </row>
    <row r="9" spans="1:202" ht="16.5" customHeight="1">
      <c r="A9" s="275"/>
      <c r="B9" s="280"/>
      <c r="C9" s="284" t="s">
        <v>1484</v>
      </c>
      <c r="D9" s="436"/>
      <c r="E9" s="436"/>
      <c r="F9" s="286"/>
      <c r="G9" s="285"/>
      <c r="H9" s="284" t="s">
        <v>1484</v>
      </c>
      <c r="I9" s="436"/>
      <c r="J9" s="436"/>
      <c r="K9" s="286"/>
      <c r="L9" s="285"/>
      <c r="M9" s="284" t="s">
        <v>1484</v>
      </c>
      <c r="N9" s="436"/>
      <c r="O9" s="436"/>
      <c r="P9" s="286"/>
      <c r="Q9" s="282"/>
      <c r="R9" s="288" t="s">
        <v>1620</v>
      </c>
      <c r="S9" s="292">
        <f>IFERROR((MDUUnits1*UpfrontPerDoorFee1+MDUCommission1+LatCostPerBuilding*MDU1Properties)*-1,0)</f>
        <v>0</v>
      </c>
      <c r="T9" s="292">
        <f>IFERROR(IF(COUNTA($T$5:T$5)&gt;MDUTerm1,0,IF(COUNTA($T$5:T$5)=(PenetrationRamp+1),S9+MAX(VideoPen1,DataPen1,VoicePen1)*MDUUnits1/PenetrationRamp*MDUISP1+VideoPen1*MDUUnits1/PenetrationRamp*MDUConverter1+(DataPen1-VoicePen1)*MDUUnits1/PenetrationRamp*MDUModem1+VoicePen1*MDUUnits1/PenetrationRamp*MDUeMTA1,IF(COUNTA($T$5:T$5)&gt;PenetrationRamp,S9,((MAX(VideoPen1,DataPen1,VoicePen1)*MDUUnits1/PenetrationRamp*MDUISP1+VideoPen1*COUNTA($T$5:T$5)/PenetrationRamp*VideoARPU1*MDUUnits1*VideoRevShare1+DataPen1*COUNTA($T$5:T$5)/PenetrationRamp*DataARPU1*MDUUnits1*DataRevShare1+VoicePen1*COUNTA($T$5:T$5)/PenetrationRamp*VoiceARPU1*MDUUnits1*VoiceRevShare1+VideoPen1*MDUUnits1/PenetrationRamp*MDUConverter1+(DataPen1-VoicePen1)*MDUUnits1/PenetrationRamp*MDUModem1+VoicePen1*MDUUnits1/PenetrationRamp*MDUeMTA1+T7*MDUOpexLoad1)*-1)))),0)</f>
        <v>0</v>
      </c>
      <c r="U9" s="292">
        <f>IFERROR(IF(COUNTA($T$5:U$5)&gt;MDUTerm1,0,IF(COUNTA($T$5:U$5)=(PenetrationRamp+1),T9+MAX(VideoPen1,DataPen1,VoicePen1)*MDUUnits1/PenetrationRamp*MDUISP1+VideoPen1*MDUUnits1/PenetrationRamp*MDUConverter1+(DataPen1-VoicePen1)*MDUUnits1/PenetrationRamp*MDUModem1+VoicePen1*MDUUnits1/PenetrationRamp*MDUeMTA1,IF(COUNTA($T$5:U$5)&gt;PenetrationRamp,T9,((MAX(VideoPen1,DataPen1,VoicePen1)*MDUUnits1/PenetrationRamp*MDUISP1+VideoPen1*COUNTA($T$5:U$5)/PenetrationRamp*VideoARPU1*MDUUnits1*VideoRevShare1+DataPen1*COUNTA($T$5:U$5)/PenetrationRamp*DataARPU1*MDUUnits1*DataRevShare1+VoicePen1*COUNTA($T$5:U$5)/PenetrationRamp*VoiceARPU1*MDUUnits1*VoiceRevShare1+VideoPen1*MDUUnits1/PenetrationRamp*MDUConverter1+(DataPen1-VoicePen1)*MDUUnits1/PenetrationRamp*MDUModem1+VoicePen1*MDUUnits1/PenetrationRamp*MDUeMTA1+U7*MDUOpexLoad1)*-1)))),0)</f>
        <v>0</v>
      </c>
      <c r="V9" s="292">
        <f>IFERROR(IF(COUNTA($T$5:V$5)&gt;MDUTerm1,0,IF(COUNTA($T$5:V$5)=(PenetrationRamp+1),U9+MAX(VideoPen1,DataPen1,VoicePen1)*MDUUnits1/PenetrationRamp*MDUISP1+VideoPen1*MDUUnits1/PenetrationRamp*MDUConverter1+(DataPen1-VoicePen1)*MDUUnits1/PenetrationRamp*MDUModem1+VoicePen1*MDUUnits1/PenetrationRamp*MDUeMTA1,IF(COUNTA($T$5:V$5)&gt;PenetrationRamp,U9,((MAX(VideoPen1,DataPen1,VoicePen1)*MDUUnits1/PenetrationRamp*MDUISP1+VideoPen1*COUNTA($T$5:V$5)/PenetrationRamp*VideoARPU1*MDUUnits1*VideoRevShare1+DataPen1*COUNTA($T$5:V$5)/PenetrationRamp*DataARPU1*MDUUnits1*DataRevShare1+VoicePen1*COUNTA($T$5:V$5)/PenetrationRamp*VoiceARPU1*MDUUnits1*VoiceRevShare1+VideoPen1*MDUUnits1/PenetrationRamp*MDUConverter1+(DataPen1-VoicePen1)*MDUUnits1/PenetrationRamp*MDUModem1+VoicePen1*MDUUnits1/PenetrationRamp*MDUeMTA1+V7*MDUOpexLoad1)*-1)))),0)</f>
        <v>0</v>
      </c>
      <c r="W9" s="292">
        <f>IFERROR(IF(COUNTA($T$5:W$5)&gt;MDUTerm1,0,IF(COUNTA($T$5:W$5)=(PenetrationRamp+1),V9+MAX(VideoPen1,DataPen1,VoicePen1)*MDUUnits1/PenetrationRamp*MDUISP1+VideoPen1*MDUUnits1/PenetrationRamp*MDUConverter1+(DataPen1-VoicePen1)*MDUUnits1/PenetrationRamp*MDUModem1+VoicePen1*MDUUnits1/PenetrationRamp*MDUeMTA1,IF(COUNTA($T$5:W$5)&gt;PenetrationRamp,V9,((MAX(VideoPen1,DataPen1,VoicePen1)*MDUUnits1/PenetrationRamp*MDUISP1+VideoPen1*COUNTA($T$5:W$5)/PenetrationRamp*VideoARPU1*MDUUnits1*VideoRevShare1+DataPen1*COUNTA($T$5:W$5)/PenetrationRamp*DataARPU1*MDUUnits1*DataRevShare1+VoicePen1*COUNTA($T$5:W$5)/PenetrationRamp*VoiceARPU1*MDUUnits1*VoiceRevShare1+VideoPen1*MDUUnits1/PenetrationRamp*MDUConverter1+(DataPen1-VoicePen1)*MDUUnits1/PenetrationRamp*MDUModem1+VoicePen1*MDUUnits1/PenetrationRamp*MDUeMTA1+W7*MDUOpexLoad1)*-1)))),0)</f>
        <v>0</v>
      </c>
      <c r="X9" s="292">
        <f>IFERROR(IF(COUNTA($T$5:X$5)&gt;MDUTerm1,0,IF(COUNTA($T$5:X$5)=(PenetrationRamp+1),W9+MAX(VideoPen1,DataPen1,VoicePen1)*MDUUnits1/PenetrationRamp*MDUISP1+VideoPen1*MDUUnits1/PenetrationRamp*MDUConverter1+(DataPen1-VoicePen1)*MDUUnits1/PenetrationRamp*MDUModem1+VoicePen1*MDUUnits1/PenetrationRamp*MDUeMTA1,IF(COUNTA($T$5:X$5)&gt;PenetrationRamp,W9,((MAX(VideoPen1,DataPen1,VoicePen1)*MDUUnits1/PenetrationRamp*MDUISP1+VideoPen1*COUNTA($T$5:X$5)/PenetrationRamp*VideoARPU1*MDUUnits1*VideoRevShare1+DataPen1*COUNTA($T$5:X$5)/PenetrationRamp*DataARPU1*MDUUnits1*DataRevShare1+VoicePen1*COUNTA($T$5:X$5)/PenetrationRamp*VoiceARPU1*MDUUnits1*VoiceRevShare1+VideoPen1*MDUUnits1/PenetrationRamp*MDUConverter1+(DataPen1-VoicePen1)*MDUUnits1/PenetrationRamp*MDUModem1+VoicePen1*MDUUnits1/PenetrationRamp*MDUeMTA1+X7*MDUOpexLoad1)*-1)))),0)</f>
        <v>0</v>
      </c>
      <c r="Y9" s="292">
        <f>IFERROR(IF(COUNTA($T$5:Y$5)&gt;MDUTerm1,0,IF(COUNTA($T$5:Y$5)=(PenetrationRamp+1),X9+MAX(VideoPen1,DataPen1,VoicePen1)*MDUUnits1/PenetrationRamp*MDUISP1+VideoPen1*MDUUnits1/PenetrationRamp*MDUConverter1+(DataPen1-VoicePen1)*MDUUnits1/PenetrationRamp*MDUModem1+VoicePen1*MDUUnits1/PenetrationRamp*MDUeMTA1,IF(COUNTA($T$5:Y$5)&gt;PenetrationRamp,X9,((MAX(VideoPen1,DataPen1,VoicePen1)*MDUUnits1/PenetrationRamp*MDUISP1+VideoPen1*COUNTA($T$5:Y$5)/PenetrationRamp*VideoARPU1*MDUUnits1*VideoRevShare1+DataPen1*COUNTA($T$5:Y$5)/PenetrationRamp*DataARPU1*MDUUnits1*DataRevShare1+VoicePen1*COUNTA($T$5:Y$5)/PenetrationRamp*VoiceARPU1*MDUUnits1*VoiceRevShare1+VideoPen1*MDUUnits1/PenetrationRamp*MDUConverter1+(DataPen1-VoicePen1)*MDUUnits1/PenetrationRamp*MDUModem1+VoicePen1*MDUUnits1/PenetrationRamp*MDUeMTA1+Y7*MDUOpexLoad1)*-1)))),0)</f>
        <v>0</v>
      </c>
      <c r="Z9" s="292">
        <f>IFERROR(IF(COUNTA($T$5:Z$5)&gt;MDUTerm1,0,IF(COUNTA($T$5:Z$5)=(PenetrationRamp+1),Y9+MAX(VideoPen1,DataPen1,VoicePen1)*MDUUnits1/PenetrationRamp*MDUISP1+VideoPen1*MDUUnits1/PenetrationRamp*MDUConverter1+(DataPen1-VoicePen1)*MDUUnits1/PenetrationRamp*MDUModem1+VoicePen1*MDUUnits1/PenetrationRamp*MDUeMTA1,IF(COUNTA($T$5:Z$5)&gt;PenetrationRamp,Y9,((MAX(VideoPen1,DataPen1,VoicePen1)*MDUUnits1/PenetrationRamp*MDUISP1+VideoPen1*COUNTA($T$5:Z$5)/PenetrationRamp*VideoARPU1*MDUUnits1*VideoRevShare1+DataPen1*COUNTA($T$5:Z$5)/PenetrationRamp*DataARPU1*MDUUnits1*DataRevShare1+VoicePen1*COUNTA($T$5:Z$5)/PenetrationRamp*VoiceARPU1*MDUUnits1*VoiceRevShare1+VideoPen1*MDUUnits1/PenetrationRamp*MDUConverter1+(DataPen1-VoicePen1)*MDUUnits1/PenetrationRamp*MDUModem1+VoicePen1*MDUUnits1/PenetrationRamp*MDUeMTA1+Z7*MDUOpexLoad1)*-1)))),0)</f>
        <v>0</v>
      </c>
      <c r="AA9" s="292">
        <f>IFERROR(IF(COUNTA($T$5:AA$5)&gt;MDUTerm1,0,IF(COUNTA($T$5:AA$5)=(PenetrationRamp+1),Z9+MAX(VideoPen1,DataPen1,VoicePen1)*MDUUnits1/PenetrationRamp*MDUISP1+VideoPen1*MDUUnits1/PenetrationRamp*MDUConverter1+(DataPen1-VoicePen1)*MDUUnits1/PenetrationRamp*MDUModem1+VoicePen1*MDUUnits1/PenetrationRamp*MDUeMTA1,IF(COUNTA($T$5:AA$5)&gt;PenetrationRamp,Z9,((MAX(VideoPen1,DataPen1,VoicePen1)*MDUUnits1/PenetrationRamp*MDUISP1+VideoPen1*COUNTA($T$5:AA$5)/PenetrationRamp*VideoARPU1*MDUUnits1*VideoRevShare1+DataPen1*COUNTA($T$5:AA$5)/PenetrationRamp*DataARPU1*MDUUnits1*DataRevShare1+VoicePen1*COUNTA($T$5:AA$5)/PenetrationRamp*VoiceARPU1*MDUUnits1*VoiceRevShare1+VideoPen1*MDUUnits1/PenetrationRamp*MDUConverter1+(DataPen1-VoicePen1)*MDUUnits1/PenetrationRamp*MDUModem1+VoicePen1*MDUUnits1/PenetrationRamp*MDUeMTA1+AA7*MDUOpexLoad1)*-1)))),0)</f>
        <v>0</v>
      </c>
      <c r="AB9" s="292">
        <f>IFERROR(IF(COUNTA($T$5:AB$5)&gt;MDUTerm1,0,IF(COUNTA($T$5:AB$5)=(PenetrationRamp+1),AA9+MAX(VideoPen1,DataPen1,VoicePen1)*MDUUnits1/PenetrationRamp*MDUISP1+VideoPen1*MDUUnits1/PenetrationRamp*MDUConverter1+(DataPen1-VoicePen1)*MDUUnits1/PenetrationRamp*MDUModem1+VoicePen1*MDUUnits1/PenetrationRamp*MDUeMTA1,IF(COUNTA($T$5:AB$5)&gt;PenetrationRamp,AA9,((MAX(VideoPen1,DataPen1,VoicePen1)*MDUUnits1/PenetrationRamp*MDUISP1+VideoPen1*COUNTA($T$5:AB$5)/PenetrationRamp*VideoARPU1*MDUUnits1*VideoRevShare1+DataPen1*COUNTA($T$5:AB$5)/PenetrationRamp*DataARPU1*MDUUnits1*DataRevShare1+VoicePen1*COUNTA($T$5:AB$5)/PenetrationRamp*VoiceARPU1*MDUUnits1*VoiceRevShare1+VideoPen1*MDUUnits1/PenetrationRamp*MDUConverter1+(DataPen1-VoicePen1)*MDUUnits1/PenetrationRamp*MDUModem1+VoicePen1*MDUUnits1/PenetrationRamp*MDUeMTA1+AB7*MDUOpexLoad1)*-1)))),0)</f>
        <v>0</v>
      </c>
      <c r="AC9" s="292">
        <f>IFERROR(IF(COUNTA($T$5:AC$5)&gt;MDUTerm1,0,IF(COUNTA($T$5:AC$5)=(PenetrationRamp+1),AB9+MAX(VideoPen1,DataPen1,VoicePen1)*MDUUnits1/PenetrationRamp*MDUISP1+VideoPen1*MDUUnits1/PenetrationRamp*MDUConverter1+(DataPen1-VoicePen1)*MDUUnits1/PenetrationRamp*MDUModem1+VoicePen1*MDUUnits1/PenetrationRamp*MDUeMTA1,IF(COUNTA($T$5:AC$5)&gt;PenetrationRamp,AB9,((MAX(VideoPen1,DataPen1,VoicePen1)*MDUUnits1/PenetrationRamp*MDUISP1+VideoPen1*COUNTA($T$5:AC$5)/PenetrationRamp*VideoARPU1*MDUUnits1*VideoRevShare1+DataPen1*COUNTA($T$5:AC$5)/PenetrationRamp*DataARPU1*MDUUnits1*DataRevShare1+VoicePen1*COUNTA($T$5:AC$5)/PenetrationRamp*VoiceARPU1*MDUUnits1*VoiceRevShare1+VideoPen1*MDUUnits1/PenetrationRamp*MDUConverter1+(DataPen1-VoicePen1)*MDUUnits1/PenetrationRamp*MDUModem1+VoicePen1*MDUUnits1/PenetrationRamp*MDUeMTA1+AC7*MDUOpexLoad1)*-1)))),0)</f>
        <v>0</v>
      </c>
      <c r="AD9" s="292">
        <f>IFERROR(IF(COUNTA($T$5:AD$5)&gt;MDUTerm1,0,IF(COUNTA($T$5:AD$5)=(PenetrationRamp+1),AC9+MAX(VideoPen1,DataPen1,VoicePen1)*MDUUnits1/PenetrationRamp*MDUISP1+VideoPen1*MDUUnits1/PenetrationRamp*MDUConverter1+(DataPen1-VoicePen1)*MDUUnits1/PenetrationRamp*MDUModem1+VoicePen1*MDUUnits1/PenetrationRamp*MDUeMTA1,IF(COUNTA($T$5:AD$5)&gt;PenetrationRamp,AC9,((MAX(VideoPen1,DataPen1,VoicePen1)*MDUUnits1/PenetrationRamp*MDUISP1+VideoPen1*COUNTA($T$5:AD$5)/PenetrationRamp*VideoARPU1*MDUUnits1*VideoRevShare1+DataPen1*COUNTA($T$5:AD$5)/PenetrationRamp*DataARPU1*MDUUnits1*DataRevShare1+VoicePen1*COUNTA($T$5:AD$5)/PenetrationRamp*VoiceARPU1*MDUUnits1*VoiceRevShare1+VideoPen1*MDUUnits1/PenetrationRamp*MDUConverter1+(DataPen1-VoicePen1)*MDUUnits1/PenetrationRamp*MDUModem1+VoicePen1*MDUUnits1/PenetrationRamp*MDUeMTA1+AD7*MDUOpexLoad1)*-1)))),0)</f>
        <v>0</v>
      </c>
      <c r="AE9" s="292">
        <f>IFERROR(IF(COUNTA($T$5:AE$5)&gt;MDUTerm1,0,IF(COUNTA($T$5:AE$5)=(PenetrationRamp+1),AD9+MAX(VideoPen1,DataPen1,VoicePen1)*MDUUnits1/PenetrationRamp*MDUISP1+VideoPen1*MDUUnits1/PenetrationRamp*MDUConverter1+(DataPen1-VoicePen1)*MDUUnits1/PenetrationRamp*MDUModem1+VoicePen1*MDUUnits1/PenetrationRamp*MDUeMTA1,IF(COUNTA($T$5:AE$5)&gt;PenetrationRamp,AD9,((MAX(VideoPen1,DataPen1,VoicePen1)*MDUUnits1/PenetrationRamp*MDUISP1+VideoPen1*COUNTA($T$5:AE$5)/PenetrationRamp*VideoARPU1*MDUUnits1*VideoRevShare1+DataPen1*COUNTA($T$5:AE$5)/PenetrationRamp*DataARPU1*MDUUnits1*DataRevShare1+VoicePen1*COUNTA($T$5:AE$5)/PenetrationRamp*VoiceARPU1*MDUUnits1*VoiceRevShare1+VideoPen1*MDUUnits1/PenetrationRamp*MDUConverter1+(DataPen1-VoicePen1)*MDUUnits1/PenetrationRamp*MDUModem1+VoicePen1*MDUUnits1/PenetrationRamp*MDUeMTA1+AE7*MDUOpexLoad1)*-1)))),0)</f>
        <v>0</v>
      </c>
      <c r="AF9" s="292">
        <f>IFERROR(IF(COUNTA($T$5:AF$5)&gt;MDUTerm1,0,IF(COUNTA($T$5:AF$5)=(PenetrationRamp+1),AE9+MAX(VideoPen1,DataPen1,VoicePen1)*MDUUnits1/PenetrationRamp*MDUISP1+VideoPen1*MDUUnits1/PenetrationRamp*MDUConverter1+(DataPen1-VoicePen1)*MDUUnits1/PenetrationRamp*MDUModem1+VoicePen1*MDUUnits1/PenetrationRamp*MDUeMTA1,IF(COUNTA($T$5:AF$5)&gt;PenetrationRamp,AE9,((MAX(VideoPen1,DataPen1,VoicePen1)*MDUUnits1/PenetrationRamp*MDUISP1+VideoPen1*COUNTA($T$5:AF$5)/PenetrationRamp*VideoARPU1*MDUUnits1*VideoRevShare1+DataPen1*COUNTA($T$5:AF$5)/PenetrationRamp*DataARPU1*MDUUnits1*DataRevShare1+VoicePen1*COUNTA($T$5:AF$5)/PenetrationRamp*VoiceARPU1*MDUUnits1*VoiceRevShare1+VideoPen1*MDUUnits1/PenetrationRamp*MDUConverter1+(DataPen1-VoicePen1)*MDUUnits1/PenetrationRamp*MDUModem1+VoicePen1*MDUUnits1/PenetrationRamp*MDUeMTA1+AF7*MDUOpexLoad1)*-1)))),0)</f>
        <v>0</v>
      </c>
      <c r="AG9" s="292">
        <f>IFERROR(IF(COUNTA($T$5:AG$5)&gt;MDUTerm1,0,IF(COUNTA($T$5:AG$5)=(PenetrationRamp+1),AF9+MAX(VideoPen1,DataPen1,VoicePen1)*MDUUnits1/PenetrationRamp*MDUISP1+VideoPen1*MDUUnits1/PenetrationRamp*MDUConverter1+(DataPen1-VoicePen1)*MDUUnits1/PenetrationRamp*MDUModem1+VoicePen1*MDUUnits1/PenetrationRamp*MDUeMTA1,IF(COUNTA($T$5:AG$5)&gt;PenetrationRamp,AF9,((MAX(VideoPen1,DataPen1,VoicePen1)*MDUUnits1/PenetrationRamp*MDUISP1+VideoPen1*COUNTA($T$5:AG$5)/PenetrationRamp*VideoARPU1*MDUUnits1*VideoRevShare1+DataPen1*COUNTA($T$5:AG$5)/PenetrationRamp*DataARPU1*MDUUnits1*DataRevShare1+VoicePen1*COUNTA($T$5:AG$5)/PenetrationRamp*VoiceARPU1*MDUUnits1*VoiceRevShare1+VideoPen1*MDUUnits1/PenetrationRamp*MDUConverter1+(DataPen1-VoicePen1)*MDUUnits1/PenetrationRamp*MDUModem1+VoicePen1*MDUUnits1/PenetrationRamp*MDUeMTA1+AG7*MDUOpexLoad1)*-1)))),0)</f>
        <v>0</v>
      </c>
      <c r="AH9" s="292">
        <f>IFERROR(IF(COUNTA($T$5:AH$5)&gt;MDUTerm1,0,IF(COUNTA($T$5:AH$5)=(PenetrationRamp+1),AG9+MAX(VideoPen1,DataPen1,VoicePen1)*MDUUnits1/PenetrationRamp*MDUISP1+VideoPen1*MDUUnits1/PenetrationRamp*MDUConverter1+(DataPen1-VoicePen1)*MDUUnits1/PenetrationRamp*MDUModem1+VoicePen1*MDUUnits1/PenetrationRamp*MDUeMTA1,IF(COUNTA($T$5:AH$5)&gt;PenetrationRamp,AG9,((MAX(VideoPen1,DataPen1,VoicePen1)*MDUUnits1/PenetrationRamp*MDUISP1+VideoPen1*COUNTA($T$5:AH$5)/PenetrationRamp*VideoARPU1*MDUUnits1*VideoRevShare1+DataPen1*COUNTA($T$5:AH$5)/PenetrationRamp*DataARPU1*MDUUnits1*DataRevShare1+VoicePen1*COUNTA($T$5:AH$5)/PenetrationRamp*VoiceARPU1*MDUUnits1*VoiceRevShare1+VideoPen1*MDUUnits1/PenetrationRamp*MDUConverter1+(DataPen1-VoicePen1)*MDUUnits1/PenetrationRamp*MDUModem1+VoicePen1*MDUUnits1/PenetrationRamp*MDUeMTA1+AH7*MDUOpexLoad1)*-1)))),0)</f>
        <v>0</v>
      </c>
      <c r="AI9" s="292">
        <f>IFERROR(IF(COUNTA($T$5:AI$5)&gt;MDUTerm1,0,IF(COUNTA($T$5:AI$5)=(PenetrationRamp+1),AH9+MAX(VideoPen1,DataPen1,VoicePen1)*MDUUnits1/PenetrationRamp*MDUISP1+VideoPen1*MDUUnits1/PenetrationRamp*MDUConverter1+(DataPen1-VoicePen1)*MDUUnits1/PenetrationRamp*MDUModem1+VoicePen1*MDUUnits1/PenetrationRamp*MDUeMTA1,IF(COUNTA($T$5:AI$5)&gt;PenetrationRamp,AH9,((MAX(VideoPen1,DataPen1,VoicePen1)*MDUUnits1/PenetrationRamp*MDUISP1+VideoPen1*COUNTA($T$5:AI$5)/PenetrationRamp*VideoARPU1*MDUUnits1*VideoRevShare1+DataPen1*COUNTA($T$5:AI$5)/PenetrationRamp*DataARPU1*MDUUnits1*DataRevShare1+VoicePen1*COUNTA($T$5:AI$5)/PenetrationRamp*VoiceARPU1*MDUUnits1*VoiceRevShare1+VideoPen1*MDUUnits1/PenetrationRamp*MDUConverter1+(DataPen1-VoicePen1)*MDUUnits1/PenetrationRamp*MDUModem1+VoicePen1*MDUUnits1/PenetrationRamp*MDUeMTA1+AI7*MDUOpexLoad1)*-1)))),0)</f>
        <v>0</v>
      </c>
      <c r="AJ9" s="292">
        <f>IFERROR(IF(COUNTA($T$5:AJ$5)&gt;MDUTerm1,0,IF(COUNTA($T$5:AJ$5)=(PenetrationRamp+1),AI9+MAX(VideoPen1,DataPen1,VoicePen1)*MDUUnits1/PenetrationRamp*MDUISP1+VideoPen1*MDUUnits1/PenetrationRamp*MDUConverter1+(DataPen1-VoicePen1)*MDUUnits1/PenetrationRamp*MDUModem1+VoicePen1*MDUUnits1/PenetrationRamp*MDUeMTA1,IF(COUNTA($T$5:AJ$5)&gt;PenetrationRamp,AI9,((MAX(VideoPen1,DataPen1,VoicePen1)*MDUUnits1/PenetrationRamp*MDUISP1+VideoPen1*COUNTA($T$5:AJ$5)/PenetrationRamp*VideoARPU1*MDUUnits1*VideoRevShare1+DataPen1*COUNTA($T$5:AJ$5)/PenetrationRamp*DataARPU1*MDUUnits1*DataRevShare1+VoicePen1*COUNTA($T$5:AJ$5)/PenetrationRamp*VoiceARPU1*MDUUnits1*VoiceRevShare1+VideoPen1*MDUUnits1/PenetrationRamp*MDUConverter1+(DataPen1-VoicePen1)*MDUUnits1/PenetrationRamp*MDUModem1+VoicePen1*MDUUnits1/PenetrationRamp*MDUeMTA1+AJ7*MDUOpexLoad1)*-1)))),0)</f>
        <v>0</v>
      </c>
      <c r="AK9" s="292">
        <f>IFERROR(IF(COUNTA($T$5:AK$5)&gt;MDUTerm1,0,IF(COUNTA($T$5:AK$5)=(PenetrationRamp+1),AJ9+MAX(VideoPen1,DataPen1,VoicePen1)*MDUUnits1/PenetrationRamp*MDUISP1+VideoPen1*MDUUnits1/PenetrationRamp*MDUConverter1+(DataPen1-VoicePen1)*MDUUnits1/PenetrationRamp*MDUModem1+VoicePen1*MDUUnits1/PenetrationRamp*MDUeMTA1,IF(COUNTA($T$5:AK$5)&gt;PenetrationRamp,AJ9,((MAX(VideoPen1,DataPen1,VoicePen1)*MDUUnits1/PenetrationRamp*MDUISP1+VideoPen1*COUNTA($T$5:AK$5)/PenetrationRamp*VideoARPU1*MDUUnits1*VideoRevShare1+DataPen1*COUNTA($T$5:AK$5)/PenetrationRamp*DataARPU1*MDUUnits1*DataRevShare1+VoicePen1*COUNTA($T$5:AK$5)/PenetrationRamp*VoiceARPU1*MDUUnits1*VoiceRevShare1+VideoPen1*MDUUnits1/PenetrationRamp*MDUConverter1+(DataPen1-VoicePen1)*MDUUnits1/PenetrationRamp*MDUModem1+VoicePen1*MDUUnits1/PenetrationRamp*MDUeMTA1+AK7*MDUOpexLoad1)*-1)))),0)</f>
        <v>0</v>
      </c>
      <c r="AL9" s="292">
        <f>IFERROR(IF(COUNTA($T$5:AL$5)&gt;MDUTerm1,0,IF(COUNTA($T$5:AL$5)=(PenetrationRamp+1),AK9+MAX(VideoPen1,DataPen1,VoicePen1)*MDUUnits1/PenetrationRamp*MDUISP1+VideoPen1*MDUUnits1/PenetrationRamp*MDUConverter1+(DataPen1-VoicePen1)*MDUUnits1/PenetrationRamp*MDUModem1+VoicePen1*MDUUnits1/PenetrationRamp*MDUeMTA1,IF(COUNTA($T$5:AL$5)&gt;PenetrationRamp,AK9,((MAX(VideoPen1,DataPen1,VoicePen1)*MDUUnits1/PenetrationRamp*MDUISP1+VideoPen1*COUNTA($T$5:AL$5)/PenetrationRamp*VideoARPU1*MDUUnits1*VideoRevShare1+DataPen1*COUNTA($T$5:AL$5)/PenetrationRamp*DataARPU1*MDUUnits1*DataRevShare1+VoicePen1*COUNTA($T$5:AL$5)/PenetrationRamp*VoiceARPU1*MDUUnits1*VoiceRevShare1+VideoPen1*MDUUnits1/PenetrationRamp*MDUConverter1+(DataPen1-VoicePen1)*MDUUnits1/PenetrationRamp*MDUModem1+VoicePen1*MDUUnits1/PenetrationRamp*MDUeMTA1+AL7*MDUOpexLoad1)*-1)))),0)</f>
        <v>0</v>
      </c>
      <c r="AM9" s="292">
        <f>IFERROR(IF(COUNTA($T$5:AM$5)&gt;MDUTerm1,0,IF(COUNTA($T$5:AM$5)=(PenetrationRamp+1),AL9+MAX(VideoPen1,DataPen1,VoicePen1)*MDUUnits1/PenetrationRamp*MDUISP1+VideoPen1*MDUUnits1/PenetrationRamp*MDUConverter1+(DataPen1-VoicePen1)*MDUUnits1/PenetrationRamp*MDUModem1+VoicePen1*MDUUnits1/PenetrationRamp*MDUeMTA1,IF(COUNTA($T$5:AM$5)&gt;PenetrationRamp,AL9,((MAX(VideoPen1,DataPen1,VoicePen1)*MDUUnits1/PenetrationRamp*MDUISP1+VideoPen1*COUNTA($T$5:AM$5)/PenetrationRamp*VideoARPU1*MDUUnits1*VideoRevShare1+DataPen1*COUNTA($T$5:AM$5)/PenetrationRamp*DataARPU1*MDUUnits1*DataRevShare1+VoicePen1*COUNTA($T$5:AM$5)/PenetrationRamp*VoiceARPU1*MDUUnits1*VoiceRevShare1+VideoPen1*MDUUnits1/PenetrationRamp*MDUConverter1+(DataPen1-VoicePen1)*MDUUnits1/PenetrationRamp*MDUModem1+VoicePen1*MDUUnits1/PenetrationRamp*MDUeMTA1+AM7*MDUOpexLoad1)*-1)))),0)</f>
        <v>0</v>
      </c>
      <c r="AN9" s="292">
        <f>IFERROR(IF(COUNTA($T$5:AN$5)&gt;MDUTerm1,0,IF(COUNTA($T$5:AN$5)=(PenetrationRamp+1),AM9+MAX(VideoPen1,DataPen1,VoicePen1)*MDUUnits1/PenetrationRamp*MDUISP1+VideoPen1*MDUUnits1/PenetrationRamp*MDUConverter1+(DataPen1-VoicePen1)*MDUUnits1/PenetrationRamp*MDUModem1+VoicePen1*MDUUnits1/PenetrationRamp*MDUeMTA1,IF(COUNTA($T$5:AN$5)&gt;PenetrationRamp,AM9,((MAX(VideoPen1,DataPen1,VoicePen1)*MDUUnits1/PenetrationRamp*MDUISP1+VideoPen1*COUNTA($T$5:AN$5)/PenetrationRamp*VideoARPU1*MDUUnits1*VideoRevShare1+DataPen1*COUNTA($T$5:AN$5)/PenetrationRamp*DataARPU1*MDUUnits1*DataRevShare1+VoicePen1*COUNTA($T$5:AN$5)/PenetrationRamp*VoiceARPU1*MDUUnits1*VoiceRevShare1+VideoPen1*MDUUnits1/PenetrationRamp*MDUConverter1+(DataPen1-VoicePen1)*MDUUnits1/PenetrationRamp*MDUModem1+VoicePen1*MDUUnits1/PenetrationRamp*MDUeMTA1+AN7*MDUOpexLoad1)*-1)))),0)</f>
        <v>0</v>
      </c>
      <c r="AO9" s="292">
        <f>IFERROR(IF(COUNTA($T$5:AO$5)&gt;MDUTerm1,0,IF(COUNTA($T$5:AO$5)=(PenetrationRamp+1),AN9+MAX(VideoPen1,DataPen1,VoicePen1)*MDUUnits1/PenetrationRamp*MDUISP1+VideoPen1*MDUUnits1/PenetrationRamp*MDUConverter1+(DataPen1-VoicePen1)*MDUUnits1/PenetrationRamp*MDUModem1+VoicePen1*MDUUnits1/PenetrationRamp*MDUeMTA1,IF(COUNTA($T$5:AO$5)&gt;PenetrationRamp,AN9,((MAX(VideoPen1,DataPen1,VoicePen1)*MDUUnits1/PenetrationRamp*MDUISP1+VideoPen1*COUNTA($T$5:AO$5)/PenetrationRamp*VideoARPU1*MDUUnits1*VideoRevShare1+DataPen1*COUNTA($T$5:AO$5)/PenetrationRamp*DataARPU1*MDUUnits1*DataRevShare1+VoicePen1*COUNTA($T$5:AO$5)/PenetrationRamp*VoiceARPU1*MDUUnits1*VoiceRevShare1+VideoPen1*MDUUnits1/PenetrationRamp*MDUConverter1+(DataPen1-VoicePen1)*MDUUnits1/PenetrationRamp*MDUModem1+VoicePen1*MDUUnits1/PenetrationRamp*MDUeMTA1+AO7*MDUOpexLoad1)*-1)))),0)</f>
        <v>0</v>
      </c>
      <c r="AP9" s="292">
        <f>IFERROR(IF(COUNTA($T$5:AP$5)&gt;MDUTerm1,0,IF(COUNTA($T$5:AP$5)=(PenetrationRamp+1),AO9+MAX(VideoPen1,DataPen1,VoicePen1)*MDUUnits1/PenetrationRamp*MDUISP1+VideoPen1*MDUUnits1/PenetrationRamp*MDUConverter1+(DataPen1-VoicePen1)*MDUUnits1/PenetrationRamp*MDUModem1+VoicePen1*MDUUnits1/PenetrationRamp*MDUeMTA1,IF(COUNTA($T$5:AP$5)&gt;PenetrationRamp,AO9,((MAX(VideoPen1,DataPen1,VoicePen1)*MDUUnits1/PenetrationRamp*MDUISP1+VideoPen1*COUNTA($T$5:AP$5)/PenetrationRamp*VideoARPU1*MDUUnits1*VideoRevShare1+DataPen1*COUNTA($T$5:AP$5)/PenetrationRamp*DataARPU1*MDUUnits1*DataRevShare1+VoicePen1*COUNTA($T$5:AP$5)/PenetrationRamp*VoiceARPU1*MDUUnits1*VoiceRevShare1+VideoPen1*MDUUnits1/PenetrationRamp*MDUConverter1+(DataPen1-VoicePen1)*MDUUnits1/PenetrationRamp*MDUModem1+VoicePen1*MDUUnits1/PenetrationRamp*MDUeMTA1+AP7*MDUOpexLoad1)*-1)))),0)</f>
        <v>0</v>
      </c>
      <c r="AQ9" s="292">
        <f>IFERROR(IF(COUNTA($T$5:AQ$5)&gt;MDUTerm1,0,IF(COUNTA($T$5:AQ$5)=(PenetrationRamp+1),AP9+MAX(VideoPen1,DataPen1,VoicePen1)*MDUUnits1/PenetrationRamp*MDUISP1+VideoPen1*MDUUnits1/PenetrationRamp*MDUConverter1+(DataPen1-VoicePen1)*MDUUnits1/PenetrationRamp*MDUModem1+VoicePen1*MDUUnits1/PenetrationRamp*MDUeMTA1,IF(COUNTA($T$5:AQ$5)&gt;PenetrationRamp,AP9,((MAX(VideoPen1,DataPen1,VoicePen1)*MDUUnits1/PenetrationRamp*MDUISP1+VideoPen1*COUNTA($T$5:AQ$5)/PenetrationRamp*VideoARPU1*MDUUnits1*VideoRevShare1+DataPen1*COUNTA($T$5:AQ$5)/PenetrationRamp*DataARPU1*MDUUnits1*DataRevShare1+VoicePen1*COUNTA($T$5:AQ$5)/PenetrationRamp*VoiceARPU1*MDUUnits1*VoiceRevShare1+VideoPen1*MDUUnits1/PenetrationRamp*MDUConverter1+(DataPen1-VoicePen1)*MDUUnits1/PenetrationRamp*MDUModem1+VoicePen1*MDUUnits1/PenetrationRamp*MDUeMTA1+AQ7*MDUOpexLoad1)*-1)))),0)</f>
        <v>0</v>
      </c>
      <c r="AR9" s="292">
        <f>IFERROR(IF(COUNTA($T$5:AR$5)&gt;MDUTerm1,0,IF(COUNTA($T$5:AR$5)=(PenetrationRamp+1),AQ9+MAX(VideoPen1,DataPen1,VoicePen1)*MDUUnits1/PenetrationRamp*MDUISP1+VideoPen1*MDUUnits1/PenetrationRamp*MDUConverter1+(DataPen1-VoicePen1)*MDUUnits1/PenetrationRamp*MDUModem1+VoicePen1*MDUUnits1/PenetrationRamp*MDUeMTA1,IF(COUNTA($T$5:AR$5)&gt;PenetrationRamp,AQ9,((MAX(VideoPen1,DataPen1,VoicePen1)*MDUUnits1/PenetrationRamp*MDUISP1+VideoPen1*COUNTA($T$5:AR$5)/PenetrationRamp*VideoARPU1*MDUUnits1*VideoRevShare1+DataPen1*COUNTA($T$5:AR$5)/PenetrationRamp*DataARPU1*MDUUnits1*DataRevShare1+VoicePen1*COUNTA($T$5:AR$5)/PenetrationRamp*VoiceARPU1*MDUUnits1*VoiceRevShare1+VideoPen1*MDUUnits1/PenetrationRamp*MDUConverter1+(DataPen1-VoicePen1)*MDUUnits1/PenetrationRamp*MDUModem1+VoicePen1*MDUUnits1/PenetrationRamp*MDUeMTA1+AR7*MDUOpexLoad1)*-1)))),0)</f>
        <v>0</v>
      </c>
      <c r="AS9" s="292">
        <f>IFERROR(IF(COUNTA($T$5:AS$5)&gt;MDUTerm1,0,IF(COUNTA($T$5:AS$5)=(PenetrationRamp+1),AR9+MAX(VideoPen1,DataPen1,VoicePen1)*MDUUnits1/PenetrationRamp*MDUISP1+VideoPen1*MDUUnits1/PenetrationRamp*MDUConverter1+(DataPen1-VoicePen1)*MDUUnits1/PenetrationRamp*MDUModem1+VoicePen1*MDUUnits1/PenetrationRamp*MDUeMTA1,IF(COUNTA($T$5:AS$5)&gt;PenetrationRamp,AR9,((MAX(VideoPen1,DataPen1,VoicePen1)*MDUUnits1/PenetrationRamp*MDUISP1+VideoPen1*COUNTA($T$5:AS$5)/PenetrationRamp*VideoARPU1*MDUUnits1*VideoRevShare1+DataPen1*COUNTA($T$5:AS$5)/PenetrationRamp*DataARPU1*MDUUnits1*DataRevShare1+VoicePen1*COUNTA($T$5:AS$5)/PenetrationRamp*VoiceARPU1*MDUUnits1*VoiceRevShare1+VideoPen1*MDUUnits1/PenetrationRamp*MDUConverter1+(DataPen1-VoicePen1)*MDUUnits1/PenetrationRamp*MDUModem1+VoicePen1*MDUUnits1/PenetrationRamp*MDUeMTA1+AS7*MDUOpexLoad1)*-1)))),0)</f>
        <v>0</v>
      </c>
      <c r="AT9" s="292">
        <f>IFERROR(IF(COUNTA($T$5:AT$5)&gt;MDUTerm1,0,IF(COUNTA($T$5:AT$5)=(PenetrationRamp+1),AS9+MAX(VideoPen1,DataPen1,VoicePen1)*MDUUnits1/PenetrationRamp*MDUISP1+VideoPen1*MDUUnits1/PenetrationRamp*MDUConverter1+(DataPen1-VoicePen1)*MDUUnits1/PenetrationRamp*MDUModem1+VoicePen1*MDUUnits1/PenetrationRamp*MDUeMTA1,IF(COUNTA($T$5:AT$5)&gt;PenetrationRamp,AS9,((MAX(VideoPen1,DataPen1,VoicePen1)*MDUUnits1/PenetrationRamp*MDUISP1+VideoPen1*COUNTA($T$5:AT$5)/PenetrationRamp*VideoARPU1*MDUUnits1*VideoRevShare1+DataPen1*COUNTA($T$5:AT$5)/PenetrationRamp*DataARPU1*MDUUnits1*DataRevShare1+VoicePen1*COUNTA($T$5:AT$5)/PenetrationRamp*VoiceARPU1*MDUUnits1*VoiceRevShare1+VideoPen1*MDUUnits1/PenetrationRamp*MDUConverter1+(DataPen1-VoicePen1)*MDUUnits1/PenetrationRamp*MDUModem1+VoicePen1*MDUUnits1/PenetrationRamp*MDUeMTA1+AT7*MDUOpexLoad1)*-1)))),0)</f>
        <v>0</v>
      </c>
      <c r="AU9" s="292">
        <f>IFERROR(IF(COUNTA($T$5:AU$5)&gt;MDUTerm1,0,IF(COUNTA($T$5:AU$5)=(PenetrationRamp+1),AT9+MAX(VideoPen1,DataPen1,VoicePen1)*MDUUnits1/PenetrationRamp*MDUISP1+VideoPen1*MDUUnits1/PenetrationRamp*MDUConverter1+(DataPen1-VoicePen1)*MDUUnits1/PenetrationRamp*MDUModem1+VoicePen1*MDUUnits1/PenetrationRamp*MDUeMTA1,IF(COUNTA($T$5:AU$5)&gt;PenetrationRamp,AT9,((MAX(VideoPen1,DataPen1,VoicePen1)*MDUUnits1/PenetrationRamp*MDUISP1+VideoPen1*COUNTA($T$5:AU$5)/PenetrationRamp*VideoARPU1*MDUUnits1*VideoRevShare1+DataPen1*COUNTA($T$5:AU$5)/PenetrationRamp*DataARPU1*MDUUnits1*DataRevShare1+VoicePen1*COUNTA($T$5:AU$5)/PenetrationRamp*VoiceARPU1*MDUUnits1*VoiceRevShare1+VideoPen1*MDUUnits1/PenetrationRamp*MDUConverter1+(DataPen1-VoicePen1)*MDUUnits1/PenetrationRamp*MDUModem1+VoicePen1*MDUUnits1/PenetrationRamp*MDUeMTA1+AU7*MDUOpexLoad1)*-1)))),0)</f>
        <v>0</v>
      </c>
      <c r="AV9" s="292">
        <f>IFERROR(IF(COUNTA($T$5:AV$5)&gt;MDUTerm1,0,IF(COUNTA($T$5:AV$5)=(PenetrationRamp+1),AU9+MAX(VideoPen1,DataPen1,VoicePen1)*MDUUnits1/PenetrationRamp*MDUISP1+VideoPen1*MDUUnits1/PenetrationRamp*MDUConverter1+(DataPen1-VoicePen1)*MDUUnits1/PenetrationRamp*MDUModem1+VoicePen1*MDUUnits1/PenetrationRamp*MDUeMTA1,IF(COUNTA($T$5:AV$5)&gt;PenetrationRamp,AU9,((MAX(VideoPen1,DataPen1,VoicePen1)*MDUUnits1/PenetrationRamp*MDUISP1+VideoPen1*COUNTA($T$5:AV$5)/PenetrationRamp*VideoARPU1*MDUUnits1*VideoRevShare1+DataPen1*COUNTA($T$5:AV$5)/PenetrationRamp*DataARPU1*MDUUnits1*DataRevShare1+VoicePen1*COUNTA($T$5:AV$5)/PenetrationRamp*VoiceARPU1*MDUUnits1*VoiceRevShare1+VideoPen1*MDUUnits1/PenetrationRamp*MDUConverter1+(DataPen1-VoicePen1)*MDUUnits1/PenetrationRamp*MDUModem1+VoicePen1*MDUUnits1/PenetrationRamp*MDUeMTA1+AV7*MDUOpexLoad1)*-1)))),0)</f>
        <v>0</v>
      </c>
      <c r="AW9" s="292">
        <f>IFERROR(IF(COUNTA($T$5:AW$5)&gt;MDUTerm1,0,IF(COUNTA($T$5:AW$5)=(PenetrationRamp+1),AV9+MAX(VideoPen1,DataPen1,VoicePen1)*MDUUnits1/PenetrationRamp*MDUISP1+VideoPen1*MDUUnits1/PenetrationRamp*MDUConverter1+(DataPen1-VoicePen1)*MDUUnits1/PenetrationRamp*MDUModem1+VoicePen1*MDUUnits1/PenetrationRamp*MDUeMTA1,IF(COUNTA($T$5:AW$5)&gt;PenetrationRamp,AV9,((MAX(VideoPen1,DataPen1,VoicePen1)*MDUUnits1/PenetrationRamp*MDUISP1+VideoPen1*COUNTA($T$5:AW$5)/PenetrationRamp*VideoARPU1*MDUUnits1*VideoRevShare1+DataPen1*COUNTA($T$5:AW$5)/PenetrationRamp*DataARPU1*MDUUnits1*DataRevShare1+VoicePen1*COUNTA($T$5:AW$5)/PenetrationRamp*VoiceARPU1*MDUUnits1*VoiceRevShare1+VideoPen1*MDUUnits1/PenetrationRamp*MDUConverter1+(DataPen1-VoicePen1)*MDUUnits1/PenetrationRamp*MDUModem1+VoicePen1*MDUUnits1/PenetrationRamp*MDUeMTA1+AW7*MDUOpexLoad1)*-1)))),0)</f>
        <v>0</v>
      </c>
      <c r="AX9" s="292">
        <f>IFERROR(IF(COUNTA($T$5:AX$5)&gt;MDUTerm1,0,IF(COUNTA($T$5:AX$5)=(PenetrationRamp+1),AW9+MAX(VideoPen1,DataPen1,VoicePen1)*MDUUnits1/PenetrationRamp*MDUISP1+VideoPen1*MDUUnits1/PenetrationRamp*MDUConverter1+(DataPen1-VoicePen1)*MDUUnits1/PenetrationRamp*MDUModem1+VoicePen1*MDUUnits1/PenetrationRamp*MDUeMTA1,IF(COUNTA($T$5:AX$5)&gt;PenetrationRamp,AW9,((MAX(VideoPen1,DataPen1,VoicePen1)*MDUUnits1/PenetrationRamp*MDUISP1+VideoPen1*COUNTA($T$5:AX$5)/PenetrationRamp*VideoARPU1*MDUUnits1*VideoRevShare1+DataPen1*COUNTA($T$5:AX$5)/PenetrationRamp*DataARPU1*MDUUnits1*DataRevShare1+VoicePen1*COUNTA($T$5:AX$5)/PenetrationRamp*VoiceARPU1*MDUUnits1*VoiceRevShare1+VideoPen1*MDUUnits1/PenetrationRamp*MDUConverter1+(DataPen1-VoicePen1)*MDUUnits1/PenetrationRamp*MDUModem1+VoicePen1*MDUUnits1/PenetrationRamp*MDUeMTA1+AX7*MDUOpexLoad1)*-1)))),0)</f>
        <v>0</v>
      </c>
      <c r="AY9" s="292">
        <f>IFERROR(IF(COUNTA($T$5:AY$5)&gt;MDUTerm1,0,IF(COUNTA($T$5:AY$5)=(PenetrationRamp+1),AX9+MAX(VideoPen1,DataPen1,VoicePen1)*MDUUnits1/PenetrationRamp*MDUISP1+VideoPen1*MDUUnits1/PenetrationRamp*MDUConverter1+(DataPen1-VoicePen1)*MDUUnits1/PenetrationRamp*MDUModem1+VoicePen1*MDUUnits1/PenetrationRamp*MDUeMTA1,IF(COUNTA($T$5:AY$5)&gt;PenetrationRamp,AX9,((MAX(VideoPen1,DataPen1,VoicePen1)*MDUUnits1/PenetrationRamp*MDUISP1+VideoPen1*COUNTA($T$5:AY$5)/PenetrationRamp*VideoARPU1*MDUUnits1*VideoRevShare1+DataPen1*COUNTA($T$5:AY$5)/PenetrationRamp*DataARPU1*MDUUnits1*DataRevShare1+VoicePen1*COUNTA($T$5:AY$5)/PenetrationRamp*VoiceARPU1*MDUUnits1*VoiceRevShare1+VideoPen1*MDUUnits1/PenetrationRamp*MDUConverter1+(DataPen1-VoicePen1)*MDUUnits1/PenetrationRamp*MDUModem1+VoicePen1*MDUUnits1/PenetrationRamp*MDUeMTA1+AY7*MDUOpexLoad1)*-1)))),0)</f>
        <v>0</v>
      </c>
      <c r="AZ9" s="292">
        <f>IFERROR(IF(COUNTA($T$5:AZ$5)&gt;MDUTerm1,0,IF(COUNTA($T$5:AZ$5)=(PenetrationRamp+1),AY9+MAX(VideoPen1,DataPen1,VoicePen1)*MDUUnits1/PenetrationRamp*MDUISP1+VideoPen1*MDUUnits1/PenetrationRamp*MDUConverter1+(DataPen1-VoicePen1)*MDUUnits1/PenetrationRamp*MDUModem1+VoicePen1*MDUUnits1/PenetrationRamp*MDUeMTA1,IF(COUNTA($T$5:AZ$5)&gt;PenetrationRamp,AY9,((MAX(VideoPen1,DataPen1,VoicePen1)*MDUUnits1/PenetrationRamp*MDUISP1+VideoPen1*COUNTA($T$5:AZ$5)/PenetrationRamp*VideoARPU1*MDUUnits1*VideoRevShare1+DataPen1*COUNTA($T$5:AZ$5)/PenetrationRamp*DataARPU1*MDUUnits1*DataRevShare1+VoicePen1*COUNTA($T$5:AZ$5)/PenetrationRamp*VoiceARPU1*MDUUnits1*VoiceRevShare1+VideoPen1*MDUUnits1/PenetrationRamp*MDUConverter1+(DataPen1-VoicePen1)*MDUUnits1/PenetrationRamp*MDUModem1+VoicePen1*MDUUnits1/PenetrationRamp*MDUeMTA1+AZ7*MDUOpexLoad1)*-1)))),0)</f>
        <v>0</v>
      </c>
      <c r="BA9" s="292">
        <f>IFERROR(IF(COUNTA($T$5:BA$5)&gt;MDUTerm1,0,IF(COUNTA($T$5:BA$5)=(PenetrationRamp+1),AZ9+MAX(VideoPen1,DataPen1,VoicePen1)*MDUUnits1/PenetrationRamp*MDUISP1+VideoPen1*MDUUnits1/PenetrationRamp*MDUConverter1+(DataPen1-VoicePen1)*MDUUnits1/PenetrationRamp*MDUModem1+VoicePen1*MDUUnits1/PenetrationRamp*MDUeMTA1,IF(COUNTA($T$5:BA$5)&gt;PenetrationRamp,AZ9,((MAX(VideoPen1,DataPen1,VoicePen1)*MDUUnits1/PenetrationRamp*MDUISP1+VideoPen1*COUNTA($T$5:BA$5)/PenetrationRamp*VideoARPU1*MDUUnits1*VideoRevShare1+DataPen1*COUNTA($T$5:BA$5)/PenetrationRamp*DataARPU1*MDUUnits1*DataRevShare1+VoicePen1*COUNTA($T$5:BA$5)/PenetrationRamp*VoiceARPU1*MDUUnits1*VoiceRevShare1+VideoPen1*MDUUnits1/PenetrationRamp*MDUConverter1+(DataPen1-VoicePen1)*MDUUnits1/PenetrationRamp*MDUModem1+VoicePen1*MDUUnits1/PenetrationRamp*MDUeMTA1+BA7*MDUOpexLoad1)*-1)))),0)</f>
        <v>0</v>
      </c>
      <c r="BB9" s="292">
        <f>IFERROR(IF(COUNTA($T$5:BB$5)&gt;MDUTerm1,0,IF(COUNTA($T$5:BB$5)=(PenetrationRamp+1),BA9+MAX(VideoPen1,DataPen1,VoicePen1)*MDUUnits1/PenetrationRamp*MDUISP1+VideoPen1*MDUUnits1/PenetrationRamp*MDUConverter1+(DataPen1-VoicePen1)*MDUUnits1/PenetrationRamp*MDUModem1+VoicePen1*MDUUnits1/PenetrationRamp*MDUeMTA1,IF(COUNTA($T$5:BB$5)&gt;PenetrationRamp,BA9,((MAX(VideoPen1,DataPen1,VoicePen1)*MDUUnits1/PenetrationRamp*MDUISP1+VideoPen1*COUNTA($T$5:BB$5)/PenetrationRamp*VideoARPU1*MDUUnits1*VideoRevShare1+DataPen1*COUNTA($T$5:BB$5)/PenetrationRamp*DataARPU1*MDUUnits1*DataRevShare1+VoicePen1*COUNTA($T$5:BB$5)/PenetrationRamp*VoiceARPU1*MDUUnits1*VoiceRevShare1+VideoPen1*MDUUnits1/PenetrationRamp*MDUConverter1+(DataPen1-VoicePen1)*MDUUnits1/PenetrationRamp*MDUModem1+VoicePen1*MDUUnits1/PenetrationRamp*MDUeMTA1+BB7*MDUOpexLoad1)*-1)))),0)</f>
        <v>0</v>
      </c>
      <c r="BC9" s="292">
        <f>IFERROR(IF(COUNTA($T$5:BC$5)&gt;MDUTerm1,0,IF(COUNTA($T$5:BC$5)=(PenetrationRamp+1),BB9+MAX(VideoPen1,DataPen1,VoicePen1)*MDUUnits1/PenetrationRamp*MDUISP1+VideoPen1*MDUUnits1/PenetrationRamp*MDUConverter1+(DataPen1-VoicePen1)*MDUUnits1/PenetrationRamp*MDUModem1+VoicePen1*MDUUnits1/PenetrationRamp*MDUeMTA1,IF(COUNTA($T$5:BC$5)&gt;PenetrationRamp,BB9,((MAX(VideoPen1,DataPen1,VoicePen1)*MDUUnits1/PenetrationRamp*MDUISP1+VideoPen1*COUNTA($T$5:BC$5)/PenetrationRamp*VideoARPU1*MDUUnits1*VideoRevShare1+DataPen1*COUNTA($T$5:BC$5)/PenetrationRamp*DataARPU1*MDUUnits1*DataRevShare1+VoicePen1*COUNTA($T$5:BC$5)/PenetrationRamp*VoiceARPU1*MDUUnits1*VoiceRevShare1+VideoPen1*MDUUnits1/PenetrationRamp*MDUConverter1+(DataPen1-VoicePen1)*MDUUnits1/PenetrationRamp*MDUModem1+VoicePen1*MDUUnits1/PenetrationRamp*MDUeMTA1+BC7*MDUOpexLoad1)*-1)))),0)</f>
        <v>0</v>
      </c>
      <c r="BD9" s="292">
        <f>IFERROR(IF(COUNTA($T$5:BD$5)&gt;MDUTerm1,0,IF(COUNTA($T$5:BD$5)=(PenetrationRamp+1),BC9+MAX(VideoPen1,DataPen1,VoicePen1)*MDUUnits1/PenetrationRamp*MDUISP1+VideoPen1*MDUUnits1/PenetrationRamp*MDUConverter1+(DataPen1-VoicePen1)*MDUUnits1/PenetrationRamp*MDUModem1+VoicePen1*MDUUnits1/PenetrationRamp*MDUeMTA1,IF(COUNTA($T$5:BD$5)&gt;PenetrationRamp,BC9,((MAX(VideoPen1,DataPen1,VoicePen1)*MDUUnits1/PenetrationRamp*MDUISP1+VideoPen1*COUNTA($T$5:BD$5)/PenetrationRamp*VideoARPU1*MDUUnits1*VideoRevShare1+DataPen1*COUNTA($T$5:BD$5)/PenetrationRamp*DataARPU1*MDUUnits1*DataRevShare1+VoicePen1*COUNTA($T$5:BD$5)/PenetrationRamp*VoiceARPU1*MDUUnits1*VoiceRevShare1+VideoPen1*MDUUnits1/PenetrationRamp*MDUConverter1+(DataPen1-VoicePen1)*MDUUnits1/PenetrationRamp*MDUModem1+VoicePen1*MDUUnits1/PenetrationRamp*MDUeMTA1+BD7*MDUOpexLoad1)*-1)))),0)</f>
        <v>0</v>
      </c>
      <c r="BE9" s="292">
        <f>IFERROR(IF(COUNTA($T$5:BE$5)&gt;MDUTerm1,0,IF(COUNTA($T$5:BE$5)=(PenetrationRamp+1),BD9+MAX(VideoPen1,DataPen1,VoicePen1)*MDUUnits1/PenetrationRamp*MDUISP1+VideoPen1*MDUUnits1/PenetrationRamp*MDUConverter1+(DataPen1-VoicePen1)*MDUUnits1/PenetrationRamp*MDUModem1+VoicePen1*MDUUnits1/PenetrationRamp*MDUeMTA1,IF(COUNTA($T$5:BE$5)&gt;PenetrationRamp,BD9,((MAX(VideoPen1,DataPen1,VoicePen1)*MDUUnits1/PenetrationRamp*MDUISP1+VideoPen1*COUNTA($T$5:BE$5)/PenetrationRamp*VideoARPU1*MDUUnits1*VideoRevShare1+DataPen1*COUNTA($T$5:BE$5)/PenetrationRamp*DataARPU1*MDUUnits1*DataRevShare1+VoicePen1*COUNTA($T$5:BE$5)/PenetrationRamp*VoiceARPU1*MDUUnits1*VoiceRevShare1+VideoPen1*MDUUnits1/PenetrationRamp*MDUConverter1+(DataPen1-VoicePen1)*MDUUnits1/PenetrationRamp*MDUModem1+VoicePen1*MDUUnits1/PenetrationRamp*MDUeMTA1+BE7*MDUOpexLoad1)*-1)))),0)</f>
        <v>0</v>
      </c>
      <c r="BF9" s="292">
        <f>IFERROR(IF(COUNTA($T$5:BF$5)&gt;MDUTerm1,0,IF(COUNTA($T$5:BF$5)=(PenetrationRamp+1),BE9+MAX(VideoPen1,DataPen1,VoicePen1)*MDUUnits1/PenetrationRamp*MDUISP1+VideoPen1*MDUUnits1/PenetrationRamp*MDUConverter1+(DataPen1-VoicePen1)*MDUUnits1/PenetrationRamp*MDUModem1+VoicePen1*MDUUnits1/PenetrationRamp*MDUeMTA1,IF(COUNTA($T$5:BF$5)&gt;PenetrationRamp,BE9,((MAX(VideoPen1,DataPen1,VoicePen1)*MDUUnits1/PenetrationRamp*MDUISP1+VideoPen1*COUNTA($T$5:BF$5)/PenetrationRamp*VideoARPU1*MDUUnits1*VideoRevShare1+DataPen1*COUNTA($T$5:BF$5)/PenetrationRamp*DataARPU1*MDUUnits1*DataRevShare1+VoicePen1*COUNTA($T$5:BF$5)/PenetrationRamp*VoiceARPU1*MDUUnits1*VoiceRevShare1+VideoPen1*MDUUnits1/PenetrationRamp*MDUConverter1+(DataPen1-VoicePen1)*MDUUnits1/PenetrationRamp*MDUModem1+VoicePen1*MDUUnits1/PenetrationRamp*MDUeMTA1+BF7*MDUOpexLoad1)*-1)))),0)</f>
        <v>0</v>
      </c>
      <c r="BG9" s="292">
        <f>IFERROR(IF(COUNTA($T$5:BG$5)&gt;MDUTerm1,0,IF(COUNTA($T$5:BG$5)=(PenetrationRamp+1),BF9+MAX(VideoPen1,DataPen1,VoicePen1)*MDUUnits1/PenetrationRamp*MDUISP1+VideoPen1*MDUUnits1/PenetrationRamp*MDUConverter1+(DataPen1-VoicePen1)*MDUUnits1/PenetrationRamp*MDUModem1+VoicePen1*MDUUnits1/PenetrationRamp*MDUeMTA1,IF(COUNTA($T$5:BG$5)&gt;PenetrationRamp,BF9,((MAX(VideoPen1,DataPen1,VoicePen1)*MDUUnits1/PenetrationRamp*MDUISP1+VideoPen1*COUNTA($T$5:BG$5)/PenetrationRamp*VideoARPU1*MDUUnits1*VideoRevShare1+DataPen1*COUNTA($T$5:BG$5)/PenetrationRamp*DataARPU1*MDUUnits1*DataRevShare1+VoicePen1*COUNTA($T$5:BG$5)/PenetrationRamp*VoiceARPU1*MDUUnits1*VoiceRevShare1+VideoPen1*MDUUnits1/PenetrationRamp*MDUConverter1+(DataPen1-VoicePen1)*MDUUnits1/PenetrationRamp*MDUModem1+VoicePen1*MDUUnits1/PenetrationRamp*MDUeMTA1+BG7*MDUOpexLoad1)*-1)))),0)</f>
        <v>0</v>
      </c>
      <c r="BH9" s="292">
        <f>IFERROR(IF(COUNTA($T$5:BH$5)&gt;MDUTerm1,0,IF(COUNTA($T$5:BH$5)=(PenetrationRamp+1),BG9+MAX(VideoPen1,DataPen1,VoicePen1)*MDUUnits1/PenetrationRamp*MDUISP1+VideoPen1*MDUUnits1/PenetrationRamp*MDUConverter1+(DataPen1-VoicePen1)*MDUUnits1/PenetrationRamp*MDUModem1+VoicePen1*MDUUnits1/PenetrationRamp*MDUeMTA1,IF(COUNTA($T$5:BH$5)&gt;PenetrationRamp,BG9,((MAX(VideoPen1,DataPen1,VoicePen1)*MDUUnits1/PenetrationRamp*MDUISP1+VideoPen1*COUNTA($T$5:BH$5)/PenetrationRamp*VideoARPU1*MDUUnits1*VideoRevShare1+DataPen1*COUNTA($T$5:BH$5)/PenetrationRamp*DataARPU1*MDUUnits1*DataRevShare1+VoicePen1*COUNTA($T$5:BH$5)/PenetrationRamp*VoiceARPU1*MDUUnits1*VoiceRevShare1+VideoPen1*MDUUnits1/PenetrationRamp*MDUConverter1+(DataPen1-VoicePen1)*MDUUnits1/PenetrationRamp*MDUModem1+VoicePen1*MDUUnits1/PenetrationRamp*MDUeMTA1+BH7*MDUOpexLoad1)*-1)))),0)</f>
        <v>0</v>
      </c>
      <c r="BI9" s="292">
        <f>IFERROR(IF(COUNTA($T$5:BI$5)&gt;MDUTerm1,0,IF(COUNTA($T$5:BI$5)=(PenetrationRamp+1),BH9+MAX(VideoPen1,DataPen1,VoicePen1)*MDUUnits1/PenetrationRamp*MDUISP1+VideoPen1*MDUUnits1/PenetrationRamp*MDUConverter1+(DataPen1-VoicePen1)*MDUUnits1/PenetrationRamp*MDUModem1+VoicePen1*MDUUnits1/PenetrationRamp*MDUeMTA1,IF(COUNTA($T$5:BI$5)&gt;PenetrationRamp,BH9,((MAX(VideoPen1,DataPen1,VoicePen1)*MDUUnits1/PenetrationRamp*MDUISP1+VideoPen1*COUNTA($T$5:BI$5)/PenetrationRamp*VideoARPU1*MDUUnits1*VideoRevShare1+DataPen1*COUNTA($T$5:BI$5)/PenetrationRamp*DataARPU1*MDUUnits1*DataRevShare1+VoicePen1*COUNTA($T$5:BI$5)/PenetrationRamp*VoiceARPU1*MDUUnits1*VoiceRevShare1+VideoPen1*MDUUnits1/PenetrationRamp*MDUConverter1+(DataPen1-VoicePen1)*MDUUnits1/PenetrationRamp*MDUModem1+VoicePen1*MDUUnits1/PenetrationRamp*MDUeMTA1+BI7*MDUOpexLoad1)*-1)))),0)</f>
        <v>0</v>
      </c>
      <c r="BJ9" s="292">
        <f>IFERROR(IF(COUNTA($T$5:BJ$5)&gt;MDUTerm1,0,IF(COUNTA($T$5:BJ$5)=(PenetrationRamp+1),BI9+MAX(VideoPen1,DataPen1,VoicePen1)*MDUUnits1/PenetrationRamp*MDUISP1+VideoPen1*MDUUnits1/PenetrationRamp*MDUConverter1+(DataPen1-VoicePen1)*MDUUnits1/PenetrationRamp*MDUModem1+VoicePen1*MDUUnits1/PenetrationRamp*MDUeMTA1,IF(COUNTA($T$5:BJ$5)&gt;PenetrationRamp,BI9,((MAX(VideoPen1,DataPen1,VoicePen1)*MDUUnits1/PenetrationRamp*MDUISP1+VideoPen1*COUNTA($T$5:BJ$5)/PenetrationRamp*VideoARPU1*MDUUnits1*VideoRevShare1+DataPen1*COUNTA($T$5:BJ$5)/PenetrationRamp*DataARPU1*MDUUnits1*DataRevShare1+VoicePen1*COUNTA($T$5:BJ$5)/PenetrationRamp*VoiceARPU1*MDUUnits1*VoiceRevShare1+VideoPen1*MDUUnits1/PenetrationRamp*MDUConverter1+(DataPen1-VoicePen1)*MDUUnits1/PenetrationRamp*MDUModem1+VoicePen1*MDUUnits1/PenetrationRamp*MDUeMTA1+BJ7*MDUOpexLoad1)*-1)))),0)</f>
        <v>0</v>
      </c>
      <c r="BK9" s="292">
        <f>IFERROR(IF(COUNTA($T$5:BK$5)&gt;MDUTerm1,0,IF(COUNTA($T$5:BK$5)=(PenetrationRamp+1),BJ9+MAX(VideoPen1,DataPen1,VoicePen1)*MDUUnits1/PenetrationRamp*MDUISP1+VideoPen1*MDUUnits1/PenetrationRamp*MDUConverter1+(DataPen1-VoicePen1)*MDUUnits1/PenetrationRamp*MDUModem1+VoicePen1*MDUUnits1/PenetrationRamp*MDUeMTA1,IF(COUNTA($T$5:BK$5)&gt;PenetrationRamp,BJ9,((MAX(VideoPen1,DataPen1,VoicePen1)*MDUUnits1/PenetrationRamp*MDUISP1+VideoPen1*COUNTA($T$5:BK$5)/PenetrationRamp*VideoARPU1*MDUUnits1*VideoRevShare1+DataPen1*COUNTA($T$5:BK$5)/PenetrationRamp*DataARPU1*MDUUnits1*DataRevShare1+VoicePen1*COUNTA($T$5:BK$5)/PenetrationRamp*VoiceARPU1*MDUUnits1*VoiceRevShare1+VideoPen1*MDUUnits1/PenetrationRamp*MDUConverter1+(DataPen1-VoicePen1)*MDUUnits1/PenetrationRamp*MDUModem1+VoicePen1*MDUUnits1/PenetrationRamp*MDUeMTA1+BK7*MDUOpexLoad1)*-1)))),0)</f>
        <v>0</v>
      </c>
      <c r="BL9" s="292">
        <f>IFERROR(IF(COUNTA($T$5:BL$5)&gt;MDUTerm1,0,IF(COUNTA($T$5:BL$5)=(PenetrationRamp+1),BK9+MAX(VideoPen1,DataPen1,VoicePen1)*MDUUnits1/PenetrationRamp*MDUISP1+VideoPen1*MDUUnits1/PenetrationRamp*MDUConverter1+(DataPen1-VoicePen1)*MDUUnits1/PenetrationRamp*MDUModem1+VoicePen1*MDUUnits1/PenetrationRamp*MDUeMTA1,IF(COUNTA($T$5:BL$5)&gt;PenetrationRamp,BK9,((MAX(VideoPen1,DataPen1,VoicePen1)*MDUUnits1/PenetrationRamp*MDUISP1+VideoPen1*COUNTA($T$5:BL$5)/PenetrationRamp*VideoARPU1*MDUUnits1*VideoRevShare1+DataPen1*COUNTA($T$5:BL$5)/PenetrationRamp*DataARPU1*MDUUnits1*DataRevShare1+VoicePen1*COUNTA($T$5:BL$5)/PenetrationRamp*VoiceARPU1*MDUUnits1*VoiceRevShare1+VideoPen1*MDUUnits1/PenetrationRamp*MDUConverter1+(DataPen1-VoicePen1)*MDUUnits1/PenetrationRamp*MDUModem1+VoicePen1*MDUUnits1/PenetrationRamp*MDUeMTA1+BL7*MDUOpexLoad1)*-1)))),0)</f>
        <v>0</v>
      </c>
      <c r="BM9" s="292">
        <f>IFERROR(IF(COUNTA($T$5:BM$5)&gt;MDUTerm1,0,IF(COUNTA($T$5:BM$5)=(PenetrationRamp+1),BL9+MAX(VideoPen1,DataPen1,VoicePen1)*MDUUnits1/PenetrationRamp*MDUISP1+VideoPen1*MDUUnits1/PenetrationRamp*MDUConverter1+(DataPen1-VoicePen1)*MDUUnits1/PenetrationRamp*MDUModem1+VoicePen1*MDUUnits1/PenetrationRamp*MDUeMTA1,IF(COUNTA($T$5:BM$5)&gt;PenetrationRamp,BL9,((MAX(VideoPen1,DataPen1,VoicePen1)*MDUUnits1/PenetrationRamp*MDUISP1+VideoPen1*COUNTA($T$5:BM$5)/PenetrationRamp*VideoARPU1*MDUUnits1*VideoRevShare1+DataPen1*COUNTA($T$5:BM$5)/PenetrationRamp*DataARPU1*MDUUnits1*DataRevShare1+VoicePen1*COUNTA($T$5:BM$5)/PenetrationRamp*VoiceARPU1*MDUUnits1*VoiceRevShare1+VideoPen1*MDUUnits1/PenetrationRamp*MDUConverter1+(DataPen1-VoicePen1)*MDUUnits1/PenetrationRamp*MDUModem1+VoicePen1*MDUUnits1/PenetrationRamp*MDUeMTA1+BM7*MDUOpexLoad1)*-1)))),0)</f>
        <v>0</v>
      </c>
      <c r="BN9" s="292">
        <f>IFERROR(IF(COUNTA($T$5:BN$5)&gt;MDUTerm1,0,IF(COUNTA($T$5:BN$5)=(PenetrationRamp+1),BM9+MAX(VideoPen1,DataPen1,VoicePen1)*MDUUnits1/PenetrationRamp*MDUISP1+VideoPen1*MDUUnits1/PenetrationRamp*MDUConverter1+(DataPen1-VoicePen1)*MDUUnits1/PenetrationRamp*MDUModem1+VoicePen1*MDUUnits1/PenetrationRamp*MDUeMTA1,IF(COUNTA($T$5:BN$5)&gt;PenetrationRamp,BM9,((MAX(VideoPen1,DataPen1,VoicePen1)*MDUUnits1/PenetrationRamp*MDUISP1+VideoPen1*COUNTA($T$5:BN$5)/PenetrationRamp*VideoARPU1*MDUUnits1*VideoRevShare1+DataPen1*COUNTA($T$5:BN$5)/PenetrationRamp*DataARPU1*MDUUnits1*DataRevShare1+VoicePen1*COUNTA($T$5:BN$5)/PenetrationRamp*VoiceARPU1*MDUUnits1*VoiceRevShare1+VideoPen1*MDUUnits1/PenetrationRamp*MDUConverter1+(DataPen1-VoicePen1)*MDUUnits1/PenetrationRamp*MDUModem1+VoicePen1*MDUUnits1/PenetrationRamp*MDUeMTA1+BN7*MDUOpexLoad1)*-1)))),0)</f>
        <v>0</v>
      </c>
      <c r="BO9" s="292">
        <f>IFERROR(IF(COUNTA($T$5:BO$5)&gt;MDUTerm1,0,IF(COUNTA($T$5:BO$5)=(PenetrationRamp+1),BN9+MAX(VideoPen1,DataPen1,VoicePen1)*MDUUnits1/PenetrationRamp*MDUISP1+VideoPen1*MDUUnits1/PenetrationRamp*MDUConverter1+(DataPen1-VoicePen1)*MDUUnits1/PenetrationRamp*MDUModem1+VoicePen1*MDUUnits1/PenetrationRamp*MDUeMTA1,IF(COUNTA($T$5:BO$5)&gt;PenetrationRamp,BN9,((MAX(VideoPen1,DataPen1,VoicePen1)*MDUUnits1/PenetrationRamp*MDUISP1+VideoPen1*COUNTA($T$5:BO$5)/PenetrationRamp*VideoARPU1*MDUUnits1*VideoRevShare1+DataPen1*COUNTA($T$5:BO$5)/PenetrationRamp*DataARPU1*MDUUnits1*DataRevShare1+VoicePen1*COUNTA($T$5:BO$5)/PenetrationRamp*VoiceARPU1*MDUUnits1*VoiceRevShare1+VideoPen1*MDUUnits1/PenetrationRamp*MDUConverter1+(DataPen1-VoicePen1)*MDUUnits1/PenetrationRamp*MDUModem1+VoicePen1*MDUUnits1/PenetrationRamp*MDUeMTA1+BO7*MDUOpexLoad1)*-1)))),0)</f>
        <v>0</v>
      </c>
      <c r="BP9" s="292">
        <f>IFERROR(IF(COUNTA($T$5:BP$5)&gt;MDUTerm1,0,IF(COUNTA($T$5:BP$5)=(PenetrationRamp+1),BO9+MAX(VideoPen1,DataPen1,VoicePen1)*MDUUnits1/PenetrationRamp*MDUISP1+VideoPen1*MDUUnits1/PenetrationRamp*MDUConverter1+(DataPen1-VoicePen1)*MDUUnits1/PenetrationRamp*MDUModem1+VoicePen1*MDUUnits1/PenetrationRamp*MDUeMTA1,IF(COUNTA($T$5:BP$5)&gt;PenetrationRamp,BO9,((MAX(VideoPen1,DataPen1,VoicePen1)*MDUUnits1/PenetrationRamp*MDUISP1+VideoPen1*COUNTA($T$5:BP$5)/PenetrationRamp*VideoARPU1*MDUUnits1*VideoRevShare1+DataPen1*COUNTA($T$5:BP$5)/PenetrationRamp*DataARPU1*MDUUnits1*DataRevShare1+VoicePen1*COUNTA($T$5:BP$5)/PenetrationRamp*VoiceARPU1*MDUUnits1*VoiceRevShare1+VideoPen1*MDUUnits1/PenetrationRamp*MDUConverter1+(DataPen1-VoicePen1)*MDUUnits1/PenetrationRamp*MDUModem1+VoicePen1*MDUUnits1/PenetrationRamp*MDUeMTA1+BP7*MDUOpexLoad1)*-1)))),0)</f>
        <v>0</v>
      </c>
      <c r="BQ9" s="292">
        <f>IFERROR(IF(COUNTA($T$5:BQ$5)&gt;MDUTerm1,0,IF(COUNTA($T$5:BQ$5)=(PenetrationRamp+1),BP9+MAX(VideoPen1,DataPen1,VoicePen1)*MDUUnits1/PenetrationRamp*MDUISP1+VideoPen1*MDUUnits1/PenetrationRamp*MDUConverter1+(DataPen1-VoicePen1)*MDUUnits1/PenetrationRamp*MDUModem1+VoicePen1*MDUUnits1/PenetrationRamp*MDUeMTA1,IF(COUNTA($T$5:BQ$5)&gt;PenetrationRamp,BP9,((MAX(VideoPen1,DataPen1,VoicePen1)*MDUUnits1/PenetrationRamp*MDUISP1+VideoPen1*COUNTA($T$5:BQ$5)/PenetrationRamp*VideoARPU1*MDUUnits1*VideoRevShare1+DataPen1*COUNTA($T$5:BQ$5)/PenetrationRamp*DataARPU1*MDUUnits1*DataRevShare1+VoicePen1*COUNTA($T$5:BQ$5)/PenetrationRamp*VoiceARPU1*MDUUnits1*VoiceRevShare1+VideoPen1*MDUUnits1/PenetrationRamp*MDUConverter1+(DataPen1-VoicePen1)*MDUUnits1/PenetrationRamp*MDUModem1+VoicePen1*MDUUnits1/PenetrationRamp*MDUeMTA1+BQ7*MDUOpexLoad1)*-1)))),0)</f>
        <v>0</v>
      </c>
      <c r="BR9" s="292">
        <f>IFERROR(IF(COUNTA($T$5:BR$5)&gt;MDUTerm1,0,IF(COUNTA($T$5:BR$5)=(PenetrationRamp+1),BQ9+MAX(VideoPen1,DataPen1,VoicePen1)*MDUUnits1/PenetrationRamp*MDUISP1+VideoPen1*MDUUnits1/PenetrationRamp*MDUConverter1+(DataPen1-VoicePen1)*MDUUnits1/PenetrationRamp*MDUModem1+VoicePen1*MDUUnits1/PenetrationRamp*MDUeMTA1,IF(COUNTA($T$5:BR$5)&gt;PenetrationRamp,BQ9,((MAX(VideoPen1,DataPen1,VoicePen1)*MDUUnits1/PenetrationRamp*MDUISP1+VideoPen1*COUNTA($T$5:BR$5)/PenetrationRamp*VideoARPU1*MDUUnits1*VideoRevShare1+DataPen1*COUNTA($T$5:BR$5)/PenetrationRamp*DataARPU1*MDUUnits1*DataRevShare1+VoicePen1*COUNTA($T$5:BR$5)/PenetrationRamp*VoiceARPU1*MDUUnits1*VoiceRevShare1+VideoPen1*MDUUnits1/PenetrationRamp*MDUConverter1+(DataPen1-VoicePen1)*MDUUnits1/PenetrationRamp*MDUModem1+VoicePen1*MDUUnits1/PenetrationRamp*MDUeMTA1+BR7*MDUOpexLoad1)*-1)))),0)</f>
        <v>0</v>
      </c>
      <c r="BS9" s="292">
        <f>IFERROR(IF(COUNTA($T$5:BS$5)&gt;MDUTerm1,0,IF(COUNTA($T$5:BS$5)=(PenetrationRamp+1),BR9+MAX(VideoPen1,DataPen1,VoicePen1)*MDUUnits1/PenetrationRamp*MDUISP1+VideoPen1*MDUUnits1/PenetrationRamp*MDUConverter1+(DataPen1-VoicePen1)*MDUUnits1/PenetrationRamp*MDUModem1+VoicePen1*MDUUnits1/PenetrationRamp*MDUeMTA1,IF(COUNTA($T$5:BS$5)&gt;PenetrationRamp,BR9,((MAX(VideoPen1,DataPen1,VoicePen1)*MDUUnits1/PenetrationRamp*MDUISP1+VideoPen1*COUNTA($T$5:BS$5)/PenetrationRamp*VideoARPU1*MDUUnits1*VideoRevShare1+DataPen1*COUNTA($T$5:BS$5)/PenetrationRamp*DataARPU1*MDUUnits1*DataRevShare1+VoicePen1*COUNTA($T$5:BS$5)/PenetrationRamp*VoiceARPU1*MDUUnits1*VoiceRevShare1+VideoPen1*MDUUnits1/PenetrationRamp*MDUConverter1+(DataPen1-VoicePen1)*MDUUnits1/PenetrationRamp*MDUModem1+VoicePen1*MDUUnits1/PenetrationRamp*MDUeMTA1+BS7*MDUOpexLoad1)*-1)))),0)</f>
        <v>0</v>
      </c>
      <c r="BT9" s="292">
        <f>IFERROR(IF(COUNTA($T$5:BT$5)&gt;MDUTerm1,0,IF(COUNTA($T$5:BT$5)=(PenetrationRamp+1),BS9+MAX(VideoPen1,DataPen1,VoicePen1)*MDUUnits1/PenetrationRamp*MDUISP1+VideoPen1*MDUUnits1/PenetrationRamp*MDUConverter1+(DataPen1-VoicePen1)*MDUUnits1/PenetrationRamp*MDUModem1+VoicePen1*MDUUnits1/PenetrationRamp*MDUeMTA1,IF(COUNTA($T$5:BT$5)&gt;PenetrationRamp,BS9,((MAX(VideoPen1,DataPen1,VoicePen1)*MDUUnits1/PenetrationRamp*MDUISP1+VideoPen1*COUNTA($T$5:BT$5)/PenetrationRamp*VideoARPU1*MDUUnits1*VideoRevShare1+DataPen1*COUNTA($T$5:BT$5)/PenetrationRamp*DataARPU1*MDUUnits1*DataRevShare1+VoicePen1*COUNTA($T$5:BT$5)/PenetrationRamp*VoiceARPU1*MDUUnits1*VoiceRevShare1+VideoPen1*MDUUnits1/PenetrationRamp*MDUConverter1+(DataPen1-VoicePen1)*MDUUnits1/PenetrationRamp*MDUModem1+VoicePen1*MDUUnits1/PenetrationRamp*MDUeMTA1+BT7*MDUOpexLoad1)*-1)))),0)</f>
        <v>0</v>
      </c>
      <c r="BU9" s="292">
        <f>IFERROR(IF(COUNTA($T$5:BU$5)&gt;MDUTerm1,0,IF(COUNTA($T$5:BU$5)=(PenetrationRamp+1),BT9+MAX(VideoPen1,DataPen1,VoicePen1)*MDUUnits1/PenetrationRamp*MDUISP1+VideoPen1*MDUUnits1/PenetrationRamp*MDUConverter1+(DataPen1-VoicePen1)*MDUUnits1/PenetrationRamp*MDUModem1+VoicePen1*MDUUnits1/PenetrationRamp*MDUeMTA1,IF(COUNTA($T$5:BU$5)&gt;PenetrationRamp,BT9,((MAX(VideoPen1,DataPen1,VoicePen1)*MDUUnits1/PenetrationRamp*MDUISP1+VideoPen1*COUNTA($T$5:BU$5)/PenetrationRamp*VideoARPU1*MDUUnits1*VideoRevShare1+DataPen1*COUNTA($T$5:BU$5)/PenetrationRamp*DataARPU1*MDUUnits1*DataRevShare1+VoicePen1*COUNTA($T$5:BU$5)/PenetrationRamp*VoiceARPU1*MDUUnits1*VoiceRevShare1+VideoPen1*MDUUnits1/PenetrationRamp*MDUConverter1+(DataPen1-VoicePen1)*MDUUnits1/PenetrationRamp*MDUModem1+VoicePen1*MDUUnits1/PenetrationRamp*MDUeMTA1+BU7*MDUOpexLoad1)*-1)))),0)</f>
        <v>0</v>
      </c>
      <c r="BV9" s="292">
        <f>IFERROR(IF(COUNTA($T$5:BV$5)&gt;MDUTerm1,0,IF(COUNTA($T$5:BV$5)=(PenetrationRamp+1),BU9+MAX(VideoPen1,DataPen1,VoicePen1)*MDUUnits1/PenetrationRamp*MDUISP1+VideoPen1*MDUUnits1/PenetrationRamp*MDUConverter1+(DataPen1-VoicePen1)*MDUUnits1/PenetrationRamp*MDUModem1+VoicePen1*MDUUnits1/PenetrationRamp*MDUeMTA1,IF(COUNTA($T$5:BV$5)&gt;PenetrationRamp,BU9,((MAX(VideoPen1,DataPen1,VoicePen1)*MDUUnits1/PenetrationRamp*MDUISP1+VideoPen1*COUNTA($T$5:BV$5)/PenetrationRamp*VideoARPU1*MDUUnits1*VideoRevShare1+DataPen1*COUNTA($T$5:BV$5)/PenetrationRamp*DataARPU1*MDUUnits1*DataRevShare1+VoicePen1*COUNTA($T$5:BV$5)/PenetrationRamp*VoiceARPU1*MDUUnits1*VoiceRevShare1+VideoPen1*MDUUnits1/PenetrationRamp*MDUConverter1+(DataPen1-VoicePen1)*MDUUnits1/PenetrationRamp*MDUModem1+VoicePen1*MDUUnits1/PenetrationRamp*MDUeMTA1+BV7*MDUOpexLoad1)*-1)))),0)</f>
        <v>0</v>
      </c>
      <c r="BW9" s="292">
        <f>IFERROR(IF(COUNTA($T$5:BW$5)&gt;MDUTerm1,0,IF(COUNTA($T$5:BW$5)=(PenetrationRamp+1),BV9+MAX(VideoPen1,DataPen1,VoicePen1)*MDUUnits1/PenetrationRamp*MDUISP1+VideoPen1*MDUUnits1/PenetrationRamp*MDUConverter1+(DataPen1-VoicePen1)*MDUUnits1/PenetrationRamp*MDUModem1+VoicePen1*MDUUnits1/PenetrationRamp*MDUeMTA1,IF(COUNTA($T$5:BW$5)&gt;PenetrationRamp,BV9,((MAX(VideoPen1,DataPen1,VoicePen1)*MDUUnits1/PenetrationRamp*MDUISP1+VideoPen1*COUNTA($T$5:BW$5)/PenetrationRamp*VideoARPU1*MDUUnits1*VideoRevShare1+DataPen1*COUNTA($T$5:BW$5)/PenetrationRamp*DataARPU1*MDUUnits1*DataRevShare1+VoicePen1*COUNTA($T$5:BW$5)/PenetrationRamp*VoiceARPU1*MDUUnits1*VoiceRevShare1+VideoPen1*MDUUnits1/PenetrationRamp*MDUConverter1+(DataPen1-VoicePen1)*MDUUnits1/PenetrationRamp*MDUModem1+VoicePen1*MDUUnits1/PenetrationRamp*MDUeMTA1+BW7*MDUOpexLoad1)*-1)))),0)</f>
        <v>0</v>
      </c>
      <c r="BX9" s="292">
        <f>IFERROR(IF(COUNTA($T$5:BX$5)&gt;MDUTerm1,0,IF(COUNTA($T$5:BX$5)=(PenetrationRamp+1),BW9+MAX(VideoPen1,DataPen1,VoicePen1)*MDUUnits1/PenetrationRamp*MDUISP1+VideoPen1*MDUUnits1/PenetrationRamp*MDUConverter1+(DataPen1-VoicePen1)*MDUUnits1/PenetrationRamp*MDUModem1+VoicePen1*MDUUnits1/PenetrationRamp*MDUeMTA1,IF(COUNTA($T$5:BX$5)&gt;PenetrationRamp,BW9,((MAX(VideoPen1,DataPen1,VoicePen1)*MDUUnits1/PenetrationRamp*MDUISP1+VideoPen1*COUNTA($T$5:BX$5)/PenetrationRamp*VideoARPU1*MDUUnits1*VideoRevShare1+DataPen1*COUNTA($T$5:BX$5)/PenetrationRamp*DataARPU1*MDUUnits1*DataRevShare1+VoicePen1*COUNTA($T$5:BX$5)/PenetrationRamp*VoiceARPU1*MDUUnits1*VoiceRevShare1+VideoPen1*MDUUnits1/PenetrationRamp*MDUConverter1+(DataPen1-VoicePen1)*MDUUnits1/PenetrationRamp*MDUModem1+VoicePen1*MDUUnits1/PenetrationRamp*MDUeMTA1+BX7*MDUOpexLoad1)*-1)))),0)</f>
        <v>0</v>
      </c>
      <c r="BY9" s="292">
        <f>IFERROR(IF(COUNTA($T$5:BY$5)&gt;MDUTerm1,0,IF(COUNTA($T$5:BY$5)=(PenetrationRamp+1),BX9+MAX(VideoPen1,DataPen1,VoicePen1)*MDUUnits1/PenetrationRamp*MDUISP1+VideoPen1*MDUUnits1/PenetrationRamp*MDUConverter1+(DataPen1-VoicePen1)*MDUUnits1/PenetrationRamp*MDUModem1+VoicePen1*MDUUnits1/PenetrationRamp*MDUeMTA1,IF(COUNTA($T$5:BY$5)&gt;PenetrationRamp,BX9,((MAX(VideoPen1,DataPen1,VoicePen1)*MDUUnits1/PenetrationRamp*MDUISP1+VideoPen1*COUNTA($T$5:BY$5)/PenetrationRamp*VideoARPU1*MDUUnits1*VideoRevShare1+DataPen1*COUNTA($T$5:BY$5)/PenetrationRamp*DataARPU1*MDUUnits1*DataRevShare1+VoicePen1*COUNTA($T$5:BY$5)/PenetrationRamp*VoiceARPU1*MDUUnits1*VoiceRevShare1+VideoPen1*MDUUnits1/PenetrationRamp*MDUConverter1+(DataPen1-VoicePen1)*MDUUnits1/PenetrationRamp*MDUModem1+VoicePen1*MDUUnits1/PenetrationRamp*MDUeMTA1+BY7*MDUOpexLoad1)*-1)))),0)</f>
        <v>0</v>
      </c>
      <c r="BZ9" s="292">
        <f>IFERROR(IF(COUNTA($T$5:BZ$5)&gt;MDUTerm1,0,IF(COUNTA($T$5:BZ$5)=(PenetrationRamp+1),BY9+MAX(VideoPen1,DataPen1,VoicePen1)*MDUUnits1/PenetrationRamp*MDUISP1+VideoPen1*MDUUnits1/PenetrationRamp*MDUConverter1+(DataPen1-VoicePen1)*MDUUnits1/PenetrationRamp*MDUModem1+VoicePen1*MDUUnits1/PenetrationRamp*MDUeMTA1,IF(COUNTA($T$5:BZ$5)&gt;PenetrationRamp,BY9,((MAX(VideoPen1,DataPen1,VoicePen1)*MDUUnits1/PenetrationRamp*MDUISP1+VideoPen1*COUNTA($T$5:BZ$5)/PenetrationRamp*VideoARPU1*MDUUnits1*VideoRevShare1+DataPen1*COUNTA($T$5:BZ$5)/PenetrationRamp*DataARPU1*MDUUnits1*DataRevShare1+VoicePen1*COUNTA($T$5:BZ$5)/PenetrationRamp*VoiceARPU1*MDUUnits1*VoiceRevShare1+VideoPen1*MDUUnits1/PenetrationRamp*MDUConverter1+(DataPen1-VoicePen1)*MDUUnits1/PenetrationRamp*MDUModem1+VoicePen1*MDUUnits1/PenetrationRamp*MDUeMTA1+BZ7*MDUOpexLoad1)*-1)))),0)</f>
        <v>0</v>
      </c>
      <c r="CA9" s="292">
        <f>IFERROR(IF(COUNTA($T$5:CA$5)&gt;MDUTerm1,0,IF(COUNTA($T$5:CA$5)=(PenetrationRamp+1),BZ9+MAX(VideoPen1,DataPen1,VoicePen1)*MDUUnits1/PenetrationRamp*MDUISP1+VideoPen1*MDUUnits1/PenetrationRamp*MDUConverter1+(DataPen1-VoicePen1)*MDUUnits1/PenetrationRamp*MDUModem1+VoicePen1*MDUUnits1/PenetrationRamp*MDUeMTA1,IF(COUNTA($T$5:CA$5)&gt;PenetrationRamp,BZ9,((MAX(VideoPen1,DataPen1,VoicePen1)*MDUUnits1/PenetrationRamp*MDUISP1+VideoPen1*COUNTA($T$5:CA$5)/PenetrationRamp*VideoARPU1*MDUUnits1*VideoRevShare1+DataPen1*COUNTA($T$5:CA$5)/PenetrationRamp*DataARPU1*MDUUnits1*DataRevShare1+VoicePen1*COUNTA($T$5:CA$5)/PenetrationRamp*VoiceARPU1*MDUUnits1*VoiceRevShare1+VideoPen1*MDUUnits1/PenetrationRamp*MDUConverter1+(DataPen1-VoicePen1)*MDUUnits1/PenetrationRamp*MDUModem1+VoicePen1*MDUUnits1/PenetrationRamp*MDUeMTA1+CA7*MDUOpexLoad1)*-1)))),0)</f>
        <v>0</v>
      </c>
      <c r="CB9" s="292">
        <f>IFERROR(IF(COUNTA($T$5:CB$5)&gt;MDUTerm1,0,IF(COUNTA($T$5:CB$5)=(PenetrationRamp+1),CA9+MAX(VideoPen1,DataPen1,VoicePen1)*MDUUnits1/PenetrationRamp*MDUISP1+VideoPen1*MDUUnits1/PenetrationRamp*MDUConverter1+(DataPen1-VoicePen1)*MDUUnits1/PenetrationRamp*MDUModem1+VoicePen1*MDUUnits1/PenetrationRamp*MDUeMTA1,IF(COUNTA($T$5:CB$5)&gt;PenetrationRamp,CA9,((MAX(VideoPen1,DataPen1,VoicePen1)*MDUUnits1/PenetrationRamp*MDUISP1+VideoPen1*COUNTA($T$5:CB$5)/PenetrationRamp*VideoARPU1*MDUUnits1*VideoRevShare1+DataPen1*COUNTA($T$5:CB$5)/PenetrationRamp*DataARPU1*MDUUnits1*DataRevShare1+VoicePen1*COUNTA($T$5:CB$5)/PenetrationRamp*VoiceARPU1*MDUUnits1*VoiceRevShare1+VideoPen1*MDUUnits1/PenetrationRamp*MDUConverter1+(DataPen1-VoicePen1)*MDUUnits1/PenetrationRamp*MDUModem1+VoicePen1*MDUUnits1/PenetrationRamp*MDUeMTA1+CB7*MDUOpexLoad1)*-1)))),0)</f>
        <v>0</v>
      </c>
      <c r="CC9" s="292">
        <f>IFERROR(IF(COUNTA($T$5:CC$5)&gt;MDUTerm1,0,IF(COUNTA($T$5:CC$5)=(PenetrationRamp+1),CB9+MAX(VideoPen1,DataPen1,VoicePen1)*MDUUnits1/PenetrationRamp*MDUISP1+VideoPen1*MDUUnits1/PenetrationRamp*MDUConverter1+(DataPen1-VoicePen1)*MDUUnits1/PenetrationRamp*MDUModem1+VoicePen1*MDUUnits1/PenetrationRamp*MDUeMTA1,IF(COUNTA($T$5:CC$5)&gt;PenetrationRamp,CB9,((MAX(VideoPen1,DataPen1,VoicePen1)*MDUUnits1/PenetrationRamp*MDUISP1+VideoPen1*COUNTA($T$5:CC$5)/PenetrationRamp*VideoARPU1*MDUUnits1*VideoRevShare1+DataPen1*COUNTA($T$5:CC$5)/PenetrationRamp*DataARPU1*MDUUnits1*DataRevShare1+VoicePen1*COUNTA($T$5:CC$5)/PenetrationRamp*VoiceARPU1*MDUUnits1*VoiceRevShare1+VideoPen1*MDUUnits1/PenetrationRamp*MDUConverter1+(DataPen1-VoicePen1)*MDUUnits1/PenetrationRamp*MDUModem1+VoicePen1*MDUUnits1/PenetrationRamp*MDUeMTA1+CC7*MDUOpexLoad1)*-1)))),0)</f>
        <v>0</v>
      </c>
      <c r="CD9" s="292">
        <f>IFERROR(IF(COUNTA($T$5:CD$5)&gt;MDUTerm1,0,IF(COUNTA($T$5:CD$5)=(PenetrationRamp+1),CC9+MAX(VideoPen1,DataPen1,VoicePen1)*MDUUnits1/PenetrationRamp*MDUISP1+VideoPen1*MDUUnits1/PenetrationRamp*MDUConverter1+(DataPen1-VoicePen1)*MDUUnits1/PenetrationRamp*MDUModem1+VoicePen1*MDUUnits1/PenetrationRamp*MDUeMTA1,IF(COUNTA($T$5:CD$5)&gt;PenetrationRamp,CC9,((MAX(VideoPen1,DataPen1,VoicePen1)*MDUUnits1/PenetrationRamp*MDUISP1+VideoPen1*COUNTA($T$5:CD$5)/PenetrationRamp*VideoARPU1*MDUUnits1*VideoRevShare1+DataPen1*COUNTA($T$5:CD$5)/PenetrationRamp*DataARPU1*MDUUnits1*DataRevShare1+VoicePen1*COUNTA($T$5:CD$5)/PenetrationRamp*VoiceARPU1*MDUUnits1*VoiceRevShare1+VideoPen1*MDUUnits1/PenetrationRamp*MDUConverter1+(DataPen1-VoicePen1)*MDUUnits1/PenetrationRamp*MDUModem1+VoicePen1*MDUUnits1/PenetrationRamp*MDUeMTA1+CD7*MDUOpexLoad1)*-1)))),0)</f>
        <v>0</v>
      </c>
      <c r="CE9" s="292">
        <f>IFERROR(IF(COUNTA($T$5:CE$5)&gt;MDUTerm1,0,IF(COUNTA($T$5:CE$5)=(PenetrationRamp+1),CD9+MAX(VideoPen1,DataPen1,VoicePen1)*MDUUnits1/PenetrationRamp*MDUISP1+VideoPen1*MDUUnits1/PenetrationRamp*MDUConverter1+(DataPen1-VoicePen1)*MDUUnits1/PenetrationRamp*MDUModem1+VoicePen1*MDUUnits1/PenetrationRamp*MDUeMTA1,IF(COUNTA($T$5:CE$5)&gt;PenetrationRamp,CD9,((MAX(VideoPen1,DataPen1,VoicePen1)*MDUUnits1/PenetrationRamp*MDUISP1+VideoPen1*COUNTA($T$5:CE$5)/PenetrationRamp*VideoARPU1*MDUUnits1*VideoRevShare1+DataPen1*COUNTA($T$5:CE$5)/PenetrationRamp*DataARPU1*MDUUnits1*DataRevShare1+VoicePen1*COUNTA($T$5:CE$5)/PenetrationRamp*VoiceARPU1*MDUUnits1*VoiceRevShare1+VideoPen1*MDUUnits1/PenetrationRamp*MDUConverter1+(DataPen1-VoicePen1)*MDUUnits1/PenetrationRamp*MDUModem1+VoicePen1*MDUUnits1/PenetrationRamp*MDUeMTA1+CE7*MDUOpexLoad1)*-1)))),0)</f>
        <v>0</v>
      </c>
      <c r="CF9" s="292">
        <f>IFERROR(IF(COUNTA($T$5:CF$5)&gt;MDUTerm1,0,IF(COUNTA($T$5:CF$5)=(PenetrationRamp+1),CE9+MAX(VideoPen1,DataPen1,VoicePen1)*MDUUnits1/PenetrationRamp*MDUISP1+VideoPen1*MDUUnits1/PenetrationRamp*MDUConverter1+(DataPen1-VoicePen1)*MDUUnits1/PenetrationRamp*MDUModem1+VoicePen1*MDUUnits1/PenetrationRamp*MDUeMTA1,IF(COUNTA($T$5:CF$5)&gt;PenetrationRamp,CE9,((MAX(VideoPen1,DataPen1,VoicePen1)*MDUUnits1/PenetrationRamp*MDUISP1+VideoPen1*COUNTA($T$5:CF$5)/PenetrationRamp*VideoARPU1*MDUUnits1*VideoRevShare1+DataPen1*COUNTA($T$5:CF$5)/PenetrationRamp*DataARPU1*MDUUnits1*DataRevShare1+VoicePen1*COUNTA($T$5:CF$5)/PenetrationRamp*VoiceARPU1*MDUUnits1*VoiceRevShare1+VideoPen1*MDUUnits1/PenetrationRamp*MDUConverter1+(DataPen1-VoicePen1)*MDUUnits1/PenetrationRamp*MDUModem1+VoicePen1*MDUUnits1/PenetrationRamp*MDUeMTA1+CF7*MDUOpexLoad1)*-1)))),0)</f>
        <v>0</v>
      </c>
      <c r="CG9" s="292">
        <f>IFERROR(IF(COUNTA($T$5:CG$5)&gt;MDUTerm1,0,IF(COUNTA($T$5:CG$5)=(PenetrationRamp+1),CF9+MAX(VideoPen1,DataPen1,VoicePen1)*MDUUnits1/PenetrationRamp*MDUISP1+VideoPen1*MDUUnits1/PenetrationRamp*MDUConverter1+(DataPen1-VoicePen1)*MDUUnits1/PenetrationRamp*MDUModem1+VoicePen1*MDUUnits1/PenetrationRamp*MDUeMTA1,IF(COUNTA($T$5:CG$5)&gt;PenetrationRamp,CF9,((MAX(VideoPen1,DataPen1,VoicePen1)*MDUUnits1/PenetrationRamp*MDUISP1+VideoPen1*COUNTA($T$5:CG$5)/PenetrationRamp*VideoARPU1*MDUUnits1*VideoRevShare1+DataPen1*COUNTA($T$5:CG$5)/PenetrationRamp*DataARPU1*MDUUnits1*DataRevShare1+VoicePen1*COUNTA($T$5:CG$5)/PenetrationRamp*VoiceARPU1*MDUUnits1*VoiceRevShare1+VideoPen1*MDUUnits1/PenetrationRamp*MDUConverter1+(DataPen1-VoicePen1)*MDUUnits1/PenetrationRamp*MDUModem1+VoicePen1*MDUUnits1/PenetrationRamp*MDUeMTA1+CG7*MDUOpexLoad1)*-1)))),0)</f>
        <v>0</v>
      </c>
      <c r="CH9" s="292">
        <f>IFERROR(IF(COUNTA($T$5:CH$5)&gt;MDUTerm1,0,IF(COUNTA($T$5:CH$5)=(PenetrationRamp+1),CG9+MAX(VideoPen1,DataPen1,VoicePen1)*MDUUnits1/PenetrationRamp*MDUISP1+VideoPen1*MDUUnits1/PenetrationRamp*MDUConverter1+(DataPen1-VoicePen1)*MDUUnits1/PenetrationRamp*MDUModem1+VoicePen1*MDUUnits1/PenetrationRamp*MDUeMTA1,IF(COUNTA($T$5:CH$5)&gt;PenetrationRamp,CG9,((MAX(VideoPen1,DataPen1,VoicePen1)*MDUUnits1/PenetrationRamp*MDUISP1+VideoPen1*COUNTA($T$5:CH$5)/PenetrationRamp*VideoARPU1*MDUUnits1*VideoRevShare1+DataPen1*COUNTA($T$5:CH$5)/PenetrationRamp*DataARPU1*MDUUnits1*DataRevShare1+VoicePen1*COUNTA($T$5:CH$5)/PenetrationRamp*VoiceARPU1*MDUUnits1*VoiceRevShare1+VideoPen1*MDUUnits1/PenetrationRamp*MDUConverter1+(DataPen1-VoicePen1)*MDUUnits1/PenetrationRamp*MDUModem1+VoicePen1*MDUUnits1/PenetrationRamp*MDUeMTA1+CH7*MDUOpexLoad1)*-1)))),0)</f>
        <v>0</v>
      </c>
      <c r="CI9" s="292">
        <f>IFERROR(IF(COUNTA($T$5:CI$5)&gt;MDUTerm1,0,IF(COUNTA($T$5:CI$5)=(PenetrationRamp+1),CH9+MAX(VideoPen1,DataPen1,VoicePen1)*MDUUnits1/PenetrationRamp*MDUISP1+VideoPen1*MDUUnits1/PenetrationRamp*MDUConverter1+(DataPen1-VoicePen1)*MDUUnits1/PenetrationRamp*MDUModem1+VoicePen1*MDUUnits1/PenetrationRamp*MDUeMTA1,IF(COUNTA($T$5:CI$5)&gt;PenetrationRamp,CH9,((MAX(VideoPen1,DataPen1,VoicePen1)*MDUUnits1/PenetrationRamp*MDUISP1+VideoPen1*COUNTA($T$5:CI$5)/PenetrationRamp*VideoARPU1*MDUUnits1*VideoRevShare1+DataPen1*COUNTA($T$5:CI$5)/PenetrationRamp*DataARPU1*MDUUnits1*DataRevShare1+VoicePen1*COUNTA($T$5:CI$5)/PenetrationRamp*VoiceARPU1*MDUUnits1*VoiceRevShare1+VideoPen1*MDUUnits1/PenetrationRamp*MDUConverter1+(DataPen1-VoicePen1)*MDUUnits1/PenetrationRamp*MDUModem1+VoicePen1*MDUUnits1/PenetrationRamp*MDUeMTA1+CI7*MDUOpexLoad1)*-1)))),0)</f>
        <v>0</v>
      </c>
      <c r="CJ9" s="292">
        <f>IFERROR(IF(COUNTA($T$5:CJ$5)&gt;MDUTerm1,0,IF(COUNTA($T$5:CJ$5)=(PenetrationRamp+1),CI9+MAX(VideoPen1,DataPen1,VoicePen1)*MDUUnits1/PenetrationRamp*MDUISP1+VideoPen1*MDUUnits1/PenetrationRamp*MDUConverter1+(DataPen1-VoicePen1)*MDUUnits1/PenetrationRamp*MDUModem1+VoicePen1*MDUUnits1/PenetrationRamp*MDUeMTA1,IF(COUNTA($T$5:CJ$5)&gt;PenetrationRamp,CI9,((MAX(VideoPen1,DataPen1,VoicePen1)*MDUUnits1/PenetrationRamp*MDUISP1+VideoPen1*COUNTA($T$5:CJ$5)/PenetrationRamp*VideoARPU1*MDUUnits1*VideoRevShare1+DataPen1*COUNTA($T$5:CJ$5)/PenetrationRamp*DataARPU1*MDUUnits1*DataRevShare1+VoicePen1*COUNTA($T$5:CJ$5)/PenetrationRamp*VoiceARPU1*MDUUnits1*VoiceRevShare1+VideoPen1*MDUUnits1/PenetrationRamp*MDUConverter1+(DataPen1-VoicePen1)*MDUUnits1/PenetrationRamp*MDUModem1+VoicePen1*MDUUnits1/PenetrationRamp*MDUeMTA1+CJ7*MDUOpexLoad1)*-1)))),0)</f>
        <v>0</v>
      </c>
      <c r="CK9" s="292">
        <f>IFERROR(IF(COUNTA($T$5:CK$5)&gt;MDUTerm1,0,IF(COUNTA($T$5:CK$5)=(PenetrationRamp+1),CJ9+MAX(VideoPen1,DataPen1,VoicePen1)*MDUUnits1/PenetrationRamp*MDUISP1+VideoPen1*MDUUnits1/PenetrationRamp*MDUConverter1+(DataPen1-VoicePen1)*MDUUnits1/PenetrationRamp*MDUModem1+VoicePen1*MDUUnits1/PenetrationRamp*MDUeMTA1,IF(COUNTA($T$5:CK$5)&gt;PenetrationRamp,CJ9,((MAX(VideoPen1,DataPen1,VoicePen1)*MDUUnits1/PenetrationRamp*MDUISP1+VideoPen1*COUNTA($T$5:CK$5)/PenetrationRamp*VideoARPU1*MDUUnits1*VideoRevShare1+DataPen1*COUNTA($T$5:CK$5)/PenetrationRamp*DataARPU1*MDUUnits1*DataRevShare1+VoicePen1*COUNTA($T$5:CK$5)/PenetrationRamp*VoiceARPU1*MDUUnits1*VoiceRevShare1+VideoPen1*MDUUnits1/PenetrationRamp*MDUConverter1+(DataPen1-VoicePen1)*MDUUnits1/PenetrationRamp*MDUModem1+VoicePen1*MDUUnits1/PenetrationRamp*MDUeMTA1+CK7*MDUOpexLoad1)*-1)))),0)</f>
        <v>0</v>
      </c>
      <c r="CL9" s="292">
        <f>IFERROR(IF(COUNTA($T$5:CL$5)&gt;MDUTerm1,0,IF(COUNTA($T$5:CL$5)=(PenetrationRamp+1),CK9+MAX(VideoPen1,DataPen1,VoicePen1)*MDUUnits1/PenetrationRamp*MDUISP1+VideoPen1*MDUUnits1/PenetrationRamp*MDUConverter1+(DataPen1-VoicePen1)*MDUUnits1/PenetrationRamp*MDUModem1+VoicePen1*MDUUnits1/PenetrationRamp*MDUeMTA1,IF(COUNTA($T$5:CL$5)&gt;PenetrationRamp,CK9,((MAX(VideoPen1,DataPen1,VoicePen1)*MDUUnits1/PenetrationRamp*MDUISP1+VideoPen1*COUNTA($T$5:CL$5)/PenetrationRamp*VideoARPU1*MDUUnits1*VideoRevShare1+DataPen1*COUNTA($T$5:CL$5)/PenetrationRamp*DataARPU1*MDUUnits1*DataRevShare1+VoicePen1*COUNTA($T$5:CL$5)/PenetrationRamp*VoiceARPU1*MDUUnits1*VoiceRevShare1+VideoPen1*MDUUnits1/PenetrationRamp*MDUConverter1+(DataPen1-VoicePen1)*MDUUnits1/PenetrationRamp*MDUModem1+VoicePen1*MDUUnits1/PenetrationRamp*MDUeMTA1+CL7*MDUOpexLoad1)*-1)))),0)</f>
        <v>0</v>
      </c>
      <c r="CM9" s="292">
        <f>IFERROR(IF(COUNTA($T$5:CM$5)&gt;MDUTerm1,0,IF(COUNTA($T$5:CM$5)=(PenetrationRamp+1),CL9+MAX(VideoPen1,DataPen1,VoicePen1)*MDUUnits1/PenetrationRamp*MDUISP1+VideoPen1*MDUUnits1/PenetrationRamp*MDUConverter1+(DataPen1-VoicePen1)*MDUUnits1/PenetrationRamp*MDUModem1+VoicePen1*MDUUnits1/PenetrationRamp*MDUeMTA1,IF(COUNTA($T$5:CM$5)&gt;PenetrationRamp,CL9,((MAX(VideoPen1,DataPen1,VoicePen1)*MDUUnits1/PenetrationRamp*MDUISP1+VideoPen1*COUNTA($T$5:CM$5)/PenetrationRamp*VideoARPU1*MDUUnits1*VideoRevShare1+DataPen1*COUNTA($T$5:CM$5)/PenetrationRamp*DataARPU1*MDUUnits1*DataRevShare1+VoicePen1*COUNTA($T$5:CM$5)/PenetrationRamp*VoiceARPU1*MDUUnits1*VoiceRevShare1+VideoPen1*MDUUnits1/PenetrationRamp*MDUConverter1+(DataPen1-VoicePen1)*MDUUnits1/PenetrationRamp*MDUModem1+VoicePen1*MDUUnits1/PenetrationRamp*MDUeMTA1+CM7*MDUOpexLoad1)*-1)))),0)</f>
        <v>0</v>
      </c>
      <c r="CN9" s="292">
        <f>IFERROR(IF(COUNTA($T$5:CN$5)&gt;MDUTerm1,0,IF(COUNTA($T$5:CN$5)=(PenetrationRamp+1),CM9+MAX(VideoPen1,DataPen1,VoicePen1)*MDUUnits1/PenetrationRamp*MDUISP1+VideoPen1*MDUUnits1/PenetrationRamp*MDUConverter1+(DataPen1-VoicePen1)*MDUUnits1/PenetrationRamp*MDUModem1+VoicePen1*MDUUnits1/PenetrationRamp*MDUeMTA1,IF(COUNTA($T$5:CN$5)&gt;PenetrationRamp,CM9,((MAX(VideoPen1,DataPen1,VoicePen1)*MDUUnits1/PenetrationRamp*MDUISP1+VideoPen1*COUNTA($T$5:CN$5)/PenetrationRamp*VideoARPU1*MDUUnits1*VideoRevShare1+DataPen1*COUNTA($T$5:CN$5)/PenetrationRamp*DataARPU1*MDUUnits1*DataRevShare1+VoicePen1*COUNTA($T$5:CN$5)/PenetrationRamp*VoiceARPU1*MDUUnits1*VoiceRevShare1+VideoPen1*MDUUnits1/PenetrationRamp*MDUConverter1+(DataPen1-VoicePen1)*MDUUnits1/PenetrationRamp*MDUModem1+VoicePen1*MDUUnits1/PenetrationRamp*MDUeMTA1+CN7*MDUOpexLoad1)*-1)))),0)</f>
        <v>0</v>
      </c>
      <c r="CO9" s="292">
        <f>IFERROR(IF(COUNTA($T$5:CO$5)&gt;MDUTerm1,0,IF(COUNTA($T$5:CO$5)=(PenetrationRamp+1),CN9+MAX(VideoPen1,DataPen1,VoicePen1)*MDUUnits1/PenetrationRamp*MDUISP1+VideoPen1*MDUUnits1/PenetrationRamp*MDUConverter1+(DataPen1-VoicePen1)*MDUUnits1/PenetrationRamp*MDUModem1+VoicePen1*MDUUnits1/PenetrationRamp*MDUeMTA1,IF(COUNTA($T$5:CO$5)&gt;PenetrationRamp,CN9,((MAX(VideoPen1,DataPen1,VoicePen1)*MDUUnits1/PenetrationRamp*MDUISP1+VideoPen1*COUNTA($T$5:CO$5)/PenetrationRamp*VideoARPU1*MDUUnits1*VideoRevShare1+DataPen1*COUNTA($T$5:CO$5)/PenetrationRamp*DataARPU1*MDUUnits1*DataRevShare1+VoicePen1*COUNTA($T$5:CO$5)/PenetrationRamp*VoiceARPU1*MDUUnits1*VoiceRevShare1+VideoPen1*MDUUnits1/PenetrationRamp*MDUConverter1+(DataPen1-VoicePen1)*MDUUnits1/PenetrationRamp*MDUModem1+VoicePen1*MDUUnits1/PenetrationRamp*MDUeMTA1+CO7*MDUOpexLoad1)*-1)))),0)</f>
        <v>0</v>
      </c>
      <c r="CP9" s="292">
        <f>IFERROR(IF(COUNTA($T$5:CP$5)&gt;MDUTerm1,0,IF(COUNTA($T$5:CP$5)=(PenetrationRamp+1),CO9+MAX(VideoPen1,DataPen1,VoicePen1)*MDUUnits1/PenetrationRamp*MDUISP1+VideoPen1*MDUUnits1/PenetrationRamp*MDUConverter1+(DataPen1-VoicePen1)*MDUUnits1/PenetrationRamp*MDUModem1+VoicePen1*MDUUnits1/PenetrationRamp*MDUeMTA1,IF(COUNTA($T$5:CP$5)&gt;PenetrationRamp,CO9,((MAX(VideoPen1,DataPen1,VoicePen1)*MDUUnits1/PenetrationRamp*MDUISP1+VideoPen1*COUNTA($T$5:CP$5)/PenetrationRamp*VideoARPU1*MDUUnits1*VideoRevShare1+DataPen1*COUNTA($T$5:CP$5)/PenetrationRamp*DataARPU1*MDUUnits1*DataRevShare1+VoicePen1*COUNTA($T$5:CP$5)/PenetrationRamp*VoiceARPU1*MDUUnits1*VoiceRevShare1+VideoPen1*MDUUnits1/PenetrationRamp*MDUConverter1+(DataPen1-VoicePen1)*MDUUnits1/PenetrationRamp*MDUModem1+VoicePen1*MDUUnits1/PenetrationRamp*MDUeMTA1+CP7*MDUOpexLoad1)*-1)))),0)</f>
        <v>0</v>
      </c>
      <c r="CQ9" s="292">
        <f>IFERROR(IF(COUNTA($T$5:CQ$5)&gt;MDUTerm1,0,IF(COUNTA($T$5:CQ$5)=(PenetrationRamp+1),CP9+MAX(VideoPen1,DataPen1,VoicePen1)*MDUUnits1/PenetrationRamp*MDUISP1+VideoPen1*MDUUnits1/PenetrationRamp*MDUConverter1+(DataPen1-VoicePen1)*MDUUnits1/PenetrationRamp*MDUModem1+VoicePen1*MDUUnits1/PenetrationRamp*MDUeMTA1,IF(COUNTA($T$5:CQ$5)&gt;PenetrationRamp,CP9,((MAX(VideoPen1,DataPen1,VoicePen1)*MDUUnits1/PenetrationRamp*MDUISP1+VideoPen1*COUNTA($T$5:CQ$5)/PenetrationRamp*VideoARPU1*MDUUnits1*VideoRevShare1+DataPen1*COUNTA($T$5:CQ$5)/PenetrationRamp*DataARPU1*MDUUnits1*DataRevShare1+VoicePen1*COUNTA($T$5:CQ$5)/PenetrationRamp*VoiceARPU1*MDUUnits1*VoiceRevShare1+VideoPen1*MDUUnits1/PenetrationRamp*MDUConverter1+(DataPen1-VoicePen1)*MDUUnits1/PenetrationRamp*MDUModem1+VoicePen1*MDUUnits1/PenetrationRamp*MDUeMTA1+CQ7*MDUOpexLoad1)*-1)))),0)</f>
        <v>0</v>
      </c>
      <c r="CR9" s="292">
        <f>IFERROR(IF(COUNTA($T$5:CR$5)&gt;MDUTerm1,0,IF(COUNTA($T$5:CR$5)=(PenetrationRamp+1),CQ9+MAX(VideoPen1,DataPen1,VoicePen1)*MDUUnits1/PenetrationRamp*MDUISP1+VideoPen1*MDUUnits1/PenetrationRamp*MDUConverter1+(DataPen1-VoicePen1)*MDUUnits1/PenetrationRamp*MDUModem1+VoicePen1*MDUUnits1/PenetrationRamp*MDUeMTA1,IF(COUNTA($T$5:CR$5)&gt;PenetrationRamp,CQ9,((MAX(VideoPen1,DataPen1,VoicePen1)*MDUUnits1/PenetrationRamp*MDUISP1+VideoPen1*COUNTA($T$5:CR$5)/PenetrationRamp*VideoARPU1*MDUUnits1*VideoRevShare1+DataPen1*COUNTA($T$5:CR$5)/PenetrationRamp*DataARPU1*MDUUnits1*DataRevShare1+VoicePen1*COUNTA($T$5:CR$5)/PenetrationRamp*VoiceARPU1*MDUUnits1*VoiceRevShare1+VideoPen1*MDUUnits1/PenetrationRamp*MDUConverter1+(DataPen1-VoicePen1)*MDUUnits1/PenetrationRamp*MDUModem1+VoicePen1*MDUUnits1/PenetrationRamp*MDUeMTA1+CR7*MDUOpexLoad1)*-1)))),0)</f>
        <v>0</v>
      </c>
      <c r="CS9" s="292">
        <f>IFERROR(IF(COUNTA($T$5:CS$5)&gt;MDUTerm1,0,IF(COUNTA($T$5:CS$5)=(PenetrationRamp+1),CR9+MAX(VideoPen1,DataPen1,VoicePen1)*MDUUnits1/PenetrationRamp*MDUISP1+VideoPen1*MDUUnits1/PenetrationRamp*MDUConverter1+(DataPen1-VoicePen1)*MDUUnits1/PenetrationRamp*MDUModem1+VoicePen1*MDUUnits1/PenetrationRamp*MDUeMTA1,IF(COUNTA($T$5:CS$5)&gt;PenetrationRamp,CR9,((MAX(VideoPen1,DataPen1,VoicePen1)*MDUUnits1/PenetrationRamp*MDUISP1+VideoPen1*COUNTA($T$5:CS$5)/PenetrationRamp*VideoARPU1*MDUUnits1*VideoRevShare1+DataPen1*COUNTA($T$5:CS$5)/PenetrationRamp*DataARPU1*MDUUnits1*DataRevShare1+VoicePen1*COUNTA($T$5:CS$5)/PenetrationRamp*VoiceARPU1*MDUUnits1*VoiceRevShare1+VideoPen1*MDUUnits1/PenetrationRamp*MDUConverter1+(DataPen1-VoicePen1)*MDUUnits1/PenetrationRamp*MDUModem1+VoicePen1*MDUUnits1/PenetrationRamp*MDUeMTA1+CS7*MDUOpexLoad1)*-1)))),0)</f>
        <v>0</v>
      </c>
      <c r="CT9" s="292">
        <f>IFERROR(IF(COUNTA($T$5:CT$5)&gt;MDUTerm1,0,IF(COUNTA($T$5:CT$5)=(PenetrationRamp+1),CS9+MAX(VideoPen1,DataPen1,VoicePen1)*MDUUnits1/PenetrationRamp*MDUISP1+VideoPen1*MDUUnits1/PenetrationRamp*MDUConverter1+(DataPen1-VoicePen1)*MDUUnits1/PenetrationRamp*MDUModem1+VoicePen1*MDUUnits1/PenetrationRamp*MDUeMTA1,IF(COUNTA($T$5:CT$5)&gt;PenetrationRamp,CS9,((MAX(VideoPen1,DataPen1,VoicePen1)*MDUUnits1/PenetrationRamp*MDUISP1+VideoPen1*COUNTA($T$5:CT$5)/PenetrationRamp*VideoARPU1*MDUUnits1*VideoRevShare1+DataPen1*COUNTA($T$5:CT$5)/PenetrationRamp*DataARPU1*MDUUnits1*DataRevShare1+VoicePen1*COUNTA($T$5:CT$5)/PenetrationRamp*VoiceARPU1*MDUUnits1*VoiceRevShare1+VideoPen1*MDUUnits1/PenetrationRamp*MDUConverter1+(DataPen1-VoicePen1)*MDUUnits1/PenetrationRamp*MDUModem1+VoicePen1*MDUUnits1/PenetrationRamp*MDUeMTA1+CT7*MDUOpexLoad1)*-1)))),0)</f>
        <v>0</v>
      </c>
      <c r="CU9" s="292">
        <f>IFERROR(IF(COUNTA($T$5:CU$5)&gt;MDUTerm1,0,IF(COUNTA($T$5:CU$5)=(PenetrationRamp+1),CT9+MAX(VideoPen1,DataPen1,VoicePen1)*MDUUnits1/PenetrationRamp*MDUISP1+VideoPen1*MDUUnits1/PenetrationRamp*MDUConverter1+(DataPen1-VoicePen1)*MDUUnits1/PenetrationRamp*MDUModem1+VoicePen1*MDUUnits1/PenetrationRamp*MDUeMTA1,IF(COUNTA($T$5:CU$5)&gt;PenetrationRamp,CT9,((MAX(VideoPen1,DataPen1,VoicePen1)*MDUUnits1/PenetrationRamp*MDUISP1+VideoPen1*COUNTA($T$5:CU$5)/PenetrationRamp*VideoARPU1*MDUUnits1*VideoRevShare1+DataPen1*COUNTA($T$5:CU$5)/PenetrationRamp*DataARPU1*MDUUnits1*DataRevShare1+VoicePen1*COUNTA($T$5:CU$5)/PenetrationRamp*VoiceARPU1*MDUUnits1*VoiceRevShare1+VideoPen1*MDUUnits1/PenetrationRamp*MDUConverter1+(DataPen1-VoicePen1)*MDUUnits1/PenetrationRamp*MDUModem1+VoicePen1*MDUUnits1/PenetrationRamp*MDUeMTA1+CU7*MDUOpexLoad1)*-1)))),0)</f>
        <v>0</v>
      </c>
      <c r="CV9" s="292">
        <f>IFERROR(IF(COUNTA($T$5:CV$5)&gt;MDUTerm1,0,IF(COUNTA($T$5:CV$5)=(PenetrationRamp+1),CU9+MAX(VideoPen1,DataPen1,VoicePen1)*MDUUnits1/PenetrationRamp*MDUISP1+VideoPen1*MDUUnits1/PenetrationRamp*MDUConverter1+(DataPen1-VoicePen1)*MDUUnits1/PenetrationRamp*MDUModem1+VoicePen1*MDUUnits1/PenetrationRamp*MDUeMTA1,IF(COUNTA($T$5:CV$5)&gt;PenetrationRamp,CU9,((MAX(VideoPen1,DataPen1,VoicePen1)*MDUUnits1/PenetrationRamp*MDUISP1+VideoPen1*COUNTA($T$5:CV$5)/PenetrationRamp*VideoARPU1*MDUUnits1*VideoRevShare1+DataPen1*COUNTA($T$5:CV$5)/PenetrationRamp*DataARPU1*MDUUnits1*DataRevShare1+VoicePen1*COUNTA($T$5:CV$5)/PenetrationRamp*VoiceARPU1*MDUUnits1*VoiceRevShare1+VideoPen1*MDUUnits1/PenetrationRamp*MDUConverter1+(DataPen1-VoicePen1)*MDUUnits1/PenetrationRamp*MDUModem1+VoicePen1*MDUUnits1/PenetrationRamp*MDUeMTA1+CV7*MDUOpexLoad1)*-1)))),0)</f>
        <v>0</v>
      </c>
      <c r="CW9" s="292">
        <f>IFERROR(IF(COUNTA($T$5:CW$5)&gt;MDUTerm1,0,IF(COUNTA($T$5:CW$5)=(PenetrationRamp+1),CV9+MAX(VideoPen1,DataPen1,VoicePen1)*MDUUnits1/PenetrationRamp*MDUISP1+VideoPen1*MDUUnits1/PenetrationRamp*MDUConverter1+(DataPen1-VoicePen1)*MDUUnits1/PenetrationRamp*MDUModem1+VoicePen1*MDUUnits1/PenetrationRamp*MDUeMTA1,IF(COUNTA($T$5:CW$5)&gt;PenetrationRamp,CV9,((MAX(VideoPen1,DataPen1,VoicePen1)*MDUUnits1/PenetrationRamp*MDUISP1+VideoPen1*COUNTA($T$5:CW$5)/PenetrationRamp*VideoARPU1*MDUUnits1*VideoRevShare1+DataPen1*COUNTA($T$5:CW$5)/PenetrationRamp*DataARPU1*MDUUnits1*DataRevShare1+VoicePen1*COUNTA($T$5:CW$5)/PenetrationRamp*VoiceARPU1*MDUUnits1*VoiceRevShare1+VideoPen1*MDUUnits1/PenetrationRamp*MDUConverter1+(DataPen1-VoicePen1)*MDUUnits1/PenetrationRamp*MDUModem1+VoicePen1*MDUUnits1/PenetrationRamp*MDUeMTA1+CW7*MDUOpexLoad1)*-1)))),0)</f>
        <v>0</v>
      </c>
      <c r="CX9" s="292">
        <f>IFERROR(IF(COUNTA($T$5:CX$5)&gt;MDUTerm1,0,IF(COUNTA($T$5:CX$5)=(PenetrationRamp+1),CW9+MAX(VideoPen1,DataPen1,VoicePen1)*MDUUnits1/PenetrationRamp*MDUISP1+VideoPen1*MDUUnits1/PenetrationRamp*MDUConverter1+(DataPen1-VoicePen1)*MDUUnits1/PenetrationRamp*MDUModem1+VoicePen1*MDUUnits1/PenetrationRamp*MDUeMTA1,IF(COUNTA($T$5:CX$5)&gt;PenetrationRamp,CW9,((MAX(VideoPen1,DataPen1,VoicePen1)*MDUUnits1/PenetrationRamp*MDUISP1+VideoPen1*COUNTA($T$5:CX$5)/PenetrationRamp*VideoARPU1*MDUUnits1*VideoRevShare1+DataPen1*COUNTA($T$5:CX$5)/PenetrationRamp*DataARPU1*MDUUnits1*DataRevShare1+VoicePen1*COUNTA($T$5:CX$5)/PenetrationRamp*VoiceARPU1*MDUUnits1*VoiceRevShare1+VideoPen1*MDUUnits1/PenetrationRamp*MDUConverter1+(DataPen1-VoicePen1)*MDUUnits1/PenetrationRamp*MDUModem1+VoicePen1*MDUUnits1/PenetrationRamp*MDUeMTA1+CX7*MDUOpexLoad1)*-1)))),0)</f>
        <v>0</v>
      </c>
      <c r="CY9" s="292">
        <f>IFERROR(IF(COUNTA($T$5:CY$5)&gt;MDUTerm1,0,IF(COUNTA($T$5:CY$5)=(PenetrationRamp+1),CX9+MAX(VideoPen1,DataPen1,VoicePen1)*MDUUnits1/PenetrationRamp*MDUISP1+VideoPen1*MDUUnits1/PenetrationRamp*MDUConverter1+(DataPen1-VoicePen1)*MDUUnits1/PenetrationRamp*MDUModem1+VoicePen1*MDUUnits1/PenetrationRamp*MDUeMTA1,IF(COUNTA($T$5:CY$5)&gt;PenetrationRamp,CX9,((MAX(VideoPen1,DataPen1,VoicePen1)*MDUUnits1/PenetrationRamp*MDUISP1+VideoPen1*COUNTA($T$5:CY$5)/PenetrationRamp*VideoARPU1*MDUUnits1*VideoRevShare1+DataPen1*COUNTA($T$5:CY$5)/PenetrationRamp*DataARPU1*MDUUnits1*DataRevShare1+VoicePen1*COUNTA($T$5:CY$5)/PenetrationRamp*VoiceARPU1*MDUUnits1*VoiceRevShare1+VideoPen1*MDUUnits1/PenetrationRamp*MDUConverter1+(DataPen1-VoicePen1)*MDUUnits1/PenetrationRamp*MDUModem1+VoicePen1*MDUUnits1/PenetrationRamp*MDUeMTA1+CY7*MDUOpexLoad1)*-1)))),0)</f>
        <v>0</v>
      </c>
      <c r="CZ9" s="292">
        <f>IFERROR(IF(COUNTA($T$5:CZ$5)&gt;MDUTerm1,0,IF(COUNTA($T$5:CZ$5)=(PenetrationRamp+1),CY9+MAX(VideoPen1,DataPen1,VoicePen1)*MDUUnits1/PenetrationRamp*MDUISP1+VideoPen1*MDUUnits1/PenetrationRamp*MDUConverter1+(DataPen1-VoicePen1)*MDUUnits1/PenetrationRamp*MDUModem1+VoicePen1*MDUUnits1/PenetrationRamp*MDUeMTA1,IF(COUNTA($T$5:CZ$5)&gt;PenetrationRamp,CY9,((MAX(VideoPen1,DataPen1,VoicePen1)*MDUUnits1/PenetrationRamp*MDUISP1+VideoPen1*COUNTA($T$5:CZ$5)/PenetrationRamp*VideoARPU1*MDUUnits1*VideoRevShare1+DataPen1*COUNTA($T$5:CZ$5)/PenetrationRamp*DataARPU1*MDUUnits1*DataRevShare1+VoicePen1*COUNTA($T$5:CZ$5)/PenetrationRamp*VoiceARPU1*MDUUnits1*VoiceRevShare1+VideoPen1*MDUUnits1/PenetrationRamp*MDUConverter1+(DataPen1-VoicePen1)*MDUUnits1/PenetrationRamp*MDUModem1+VoicePen1*MDUUnits1/PenetrationRamp*MDUeMTA1+CZ7*MDUOpexLoad1)*-1)))),0)</f>
        <v>0</v>
      </c>
      <c r="DA9" s="292">
        <f>IFERROR(IF(COUNTA($T$5:DA$5)&gt;MDUTerm1,0,IF(COUNTA($T$5:DA$5)=(PenetrationRamp+1),CZ9+MAX(VideoPen1,DataPen1,VoicePen1)*MDUUnits1/PenetrationRamp*MDUISP1+VideoPen1*MDUUnits1/PenetrationRamp*MDUConverter1+(DataPen1-VoicePen1)*MDUUnits1/PenetrationRamp*MDUModem1+VoicePen1*MDUUnits1/PenetrationRamp*MDUeMTA1,IF(COUNTA($T$5:DA$5)&gt;PenetrationRamp,CZ9,((MAX(VideoPen1,DataPen1,VoicePen1)*MDUUnits1/PenetrationRamp*MDUISP1+VideoPen1*COUNTA($T$5:DA$5)/PenetrationRamp*VideoARPU1*MDUUnits1*VideoRevShare1+DataPen1*COUNTA($T$5:DA$5)/PenetrationRamp*DataARPU1*MDUUnits1*DataRevShare1+VoicePen1*COUNTA($T$5:DA$5)/PenetrationRamp*VoiceARPU1*MDUUnits1*VoiceRevShare1+VideoPen1*MDUUnits1/PenetrationRamp*MDUConverter1+(DataPen1-VoicePen1)*MDUUnits1/PenetrationRamp*MDUModem1+VoicePen1*MDUUnits1/PenetrationRamp*MDUeMTA1+DA7*MDUOpexLoad1)*-1)))),0)</f>
        <v>0</v>
      </c>
      <c r="DB9" s="292">
        <f>IFERROR(IF(COUNTA($T$5:DB$5)&gt;MDUTerm1,0,IF(COUNTA($T$5:DB$5)=(PenetrationRamp+1),DA9+MAX(VideoPen1,DataPen1,VoicePen1)*MDUUnits1/PenetrationRamp*MDUISP1+VideoPen1*MDUUnits1/PenetrationRamp*MDUConverter1+(DataPen1-VoicePen1)*MDUUnits1/PenetrationRamp*MDUModem1+VoicePen1*MDUUnits1/PenetrationRamp*MDUeMTA1,IF(COUNTA($T$5:DB$5)&gt;PenetrationRamp,DA9,((MAX(VideoPen1,DataPen1,VoicePen1)*MDUUnits1/PenetrationRamp*MDUISP1+VideoPen1*COUNTA($T$5:DB$5)/PenetrationRamp*VideoARPU1*MDUUnits1*VideoRevShare1+DataPen1*COUNTA($T$5:DB$5)/PenetrationRamp*DataARPU1*MDUUnits1*DataRevShare1+VoicePen1*COUNTA($T$5:DB$5)/PenetrationRamp*VoiceARPU1*MDUUnits1*VoiceRevShare1+VideoPen1*MDUUnits1/PenetrationRamp*MDUConverter1+(DataPen1-VoicePen1)*MDUUnits1/PenetrationRamp*MDUModem1+VoicePen1*MDUUnits1/PenetrationRamp*MDUeMTA1+DB7*MDUOpexLoad1)*-1)))),0)</f>
        <v>0</v>
      </c>
      <c r="DC9" s="292">
        <f>IFERROR(IF(COUNTA($T$5:DC$5)&gt;MDUTerm1,0,IF(COUNTA($T$5:DC$5)=(PenetrationRamp+1),DB9+MAX(VideoPen1,DataPen1,VoicePen1)*MDUUnits1/PenetrationRamp*MDUISP1+VideoPen1*MDUUnits1/PenetrationRamp*MDUConverter1+(DataPen1-VoicePen1)*MDUUnits1/PenetrationRamp*MDUModem1+VoicePen1*MDUUnits1/PenetrationRamp*MDUeMTA1,IF(COUNTA($T$5:DC$5)&gt;PenetrationRamp,DB9,((MAX(VideoPen1,DataPen1,VoicePen1)*MDUUnits1/PenetrationRamp*MDUISP1+VideoPen1*COUNTA($T$5:DC$5)/PenetrationRamp*VideoARPU1*MDUUnits1*VideoRevShare1+DataPen1*COUNTA($T$5:DC$5)/PenetrationRamp*DataARPU1*MDUUnits1*DataRevShare1+VoicePen1*COUNTA($T$5:DC$5)/PenetrationRamp*VoiceARPU1*MDUUnits1*VoiceRevShare1+VideoPen1*MDUUnits1/PenetrationRamp*MDUConverter1+(DataPen1-VoicePen1)*MDUUnits1/PenetrationRamp*MDUModem1+VoicePen1*MDUUnits1/PenetrationRamp*MDUeMTA1+DC7*MDUOpexLoad1)*-1)))),0)</f>
        <v>0</v>
      </c>
      <c r="DD9" s="292">
        <f>IFERROR(IF(COUNTA($T$5:DD$5)&gt;MDUTerm1,0,IF(COUNTA($T$5:DD$5)=(PenetrationRamp+1),DC9+MAX(VideoPen1,DataPen1,VoicePen1)*MDUUnits1/PenetrationRamp*MDUISP1+VideoPen1*MDUUnits1/PenetrationRamp*MDUConverter1+(DataPen1-VoicePen1)*MDUUnits1/PenetrationRamp*MDUModem1+VoicePen1*MDUUnits1/PenetrationRamp*MDUeMTA1,IF(COUNTA($T$5:DD$5)&gt;PenetrationRamp,DC9,((MAX(VideoPen1,DataPen1,VoicePen1)*MDUUnits1/PenetrationRamp*MDUISP1+VideoPen1*COUNTA($T$5:DD$5)/PenetrationRamp*VideoARPU1*MDUUnits1*VideoRevShare1+DataPen1*COUNTA($T$5:DD$5)/PenetrationRamp*DataARPU1*MDUUnits1*DataRevShare1+VoicePen1*COUNTA($T$5:DD$5)/PenetrationRamp*VoiceARPU1*MDUUnits1*VoiceRevShare1+VideoPen1*MDUUnits1/PenetrationRamp*MDUConverter1+(DataPen1-VoicePen1)*MDUUnits1/PenetrationRamp*MDUModem1+VoicePen1*MDUUnits1/PenetrationRamp*MDUeMTA1+DD7*MDUOpexLoad1)*-1)))),0)</f>
        <v>0</v>
      </c>
      <c r="DE9" s="292">
        <f>IFERROR(IF(COUNTA($T$5:DE$5)&gt;MDUTerm1,0,IF(COUNTA($T$5:DE$5)=(PenetrationRamp+1),DD9+MAX(VideoPen1,DataPen1,VoicePen1)*MDUUnits1/PenetrationRamp*MDUISP1+VideoPen1*MDUUnits1/PenetrationRamp*MDUConverter1+(DataPen1-VoicePen1)*MDUUnits1/PenetrationRamp*MDUModem1+VoicePen1*MDUUnits1/PenetrationRamp*MDUeMTA1,IF(COUNTA($T$5:DE$5)&gt;PenetrationRamp,DD9,((MAX(VideoPen1,DataPen1,VoicePen1)*MDUUnits1/PenetrationRamp*MDUISP1+VideoPen1*COUNTA($T$5:DE$5)/PenetrationRamp*VideoARPU1*MDUUnits1*VideoRevShare1+DataPen1*COUNTA($T$5:DE$5)/PenetrationRamp*DataARPU1*MDUUnits1*DataRevShare1+VoicePen1*COUNTA($T$5:DE$5)/PenetrationRamp*VoiceARPU1*MDUUnits1*VoiceRevShare1+VideoPen1*MDUUnits1/PenetrationRamp*MDUConverter1+(DataPen1-VoicePen1)*MDUUnits1/PenetrationRamp*MDUModem1+VoicePen1*MDUUnits1/PenetrationRamp*MDUeMTA1+DE7*MDUOpexLoad1)*-1)))),0)</f>
        <v>0</v>
      </c>
      <c r="DF9" s="292">
        <f>IFERROR(IF(COUNTA($T$5:DF$5)&gt;MDUTerm1,0,IF(COUNTA($T$5:DF$5)=(PenetrationRamp+1),DE9+MAX(VideoPen1,DataPen1,VoicePen1)*MDUUnits1/PenetrationRamp*MDUISP1+VideoPen1*MDUUnits1/PenetrationRamp*MDUConverter1+(DataPen1-VoicePen1)*MDUUnits1/PenetrationRamp*MDUModem1+VoicePen1*MDUUnits1/PenetrationRamp*MDUeMTA1,IF(COUNTA($T$5:DF$5)&gt;PenetrationRamp,DE9,((MAX(VideoPen1,DataPen1,VoicePen1)*MDUUnits1/PenetrationRamp*MDUISP1+VideoPen1*COUNTA($T$5:DF$5)/PenetrationRamp*VideoARPU1*MDUUnits1*VideoRevShare1+DataPen1*COUNTA($T$5:DF$5)/PenetrationRamp*DataARPU1*MDUUnits1*DataRevShare1+VoicePen1*COUNTA($T$5:DF$5)/PenetrationRamp*VoiceARPU1*MDUUnits1*VoiceRevShare1+VideoPen1*MDUUnits1/PenetrationRamp*MDUConverter1+(DataPen1-VoicePen1)*MDUUnits1/PenetrationRamp*MDUModem1+VoicePen1*MDUUnits1/PenetrationRamp*MDUeMTA1+DF7*MDUOpexLoad1)*-1)))),0)</f>
        <v>0</v>
      </c>
      <c r="DG9" s="292">
        <f>IFERROR(IF(COUNTA($T$5:DG$5)&gt;MDUTerm1,0,IF(COUNTA($T$5:DG$5)=(PenetrationRamp+1),DF9+MAX(VideoPen1,DataPen1,VoicePen1)*MDUUnits1/PenetrationRamp*MDUISP1+VideoPen1*MDUUnits1/PenetrationRamp*MDUConverter1+(DataPen1-VoicePen1)*MDUUnits1/PenetrationRamp*MDUModem1+VoicePen1*MDUUnits1/PenetrationRamp*MDUeMTA1,IF(COUNTA($T$5:DG$5)&gt;PenetrationRamp,DF9,((MAX(VideoPen1,DataPen1,VoicePen1)*MDUUnits1/PenetrationRamp*MDUISP1+VideoPen1*COUNTA($T$5:DG$5)/PenetrationRamp*VideoARPU1*MDUUnits1*VideoRevShare1+DataPen1*COUNTA($T$5:DG$5)/PenetrationRamp*DataARPU1*MDUUnits1*DataRevShare1+VoicePen1*COUNTA($T$5:DG$5)/PenetrationRamp*VoiceARPU1*MDUUnits1*VoiceRevShare1+VideoPen1*MDUUnits1/PenetrationRamp*MDUConverter1+(DataPen1-VoicePen1)*MDUUnits1/PenetrationRamp*MDUModem1+VoicePen1*MDUUnits1/PenetrationRamp*MDUeMTA1+DG7*MDUOpexLoad1)*-1)))),0)</f>
        <v>0</v>
      </c>
      <c r="DH9" s="292">
        <f>IFERROR(IF(COUNTA($T$5:DH$5)&gt;MDUTerm1,0,IF(COUNTA($T$5:DH$5)=(PenetrationRamp+1),DG9+MAX(VideoPen1,DataPen1,VoicePen1)*MDUUnits1/PenetrationRamp*MDUISP1+VideoPen1*MDUUnits1/PenetrationRamp*MDUConverter1+(DataPen1-VoicePen1)*MDUUnits1/PenetrationRamp*MDUModem1+VoicePen1*MDUUnits1/PenetrationRamp*MDUeMTA1,IF(COUNTA($T$5:DH$5)&gt;PenetrationRamp,DG9,((MAX(VideoPen1,DataPen1,VoicePen1)*MDUUnits1/PenetrationRamp*MDUISP1+VideoPen1*COUNTA($T$5:DH$5)/PenetrationRamp*VideoARPU1*MDUUnits1*VideoRevShare1+DataPen1*COUNTA($T$5:DH$5)/PenetrationRamp*DataARPU1*MDUUnits1*DataRevShare1+VoicePen1*COUNTA($T$5:DH$5)/PenetrationRamp*VoiceARPU1*MDUUnits1*VoiceRevShare1+VideoPen1*MDUUnits1/PenetrationRamp*MDUConverter1+(DataPen1-VoicePen1)*MDUUnits1/PenetrationRamp*MDUModem1+VoicePen1*MDUUnits1/PenetrationRamp*MDUeMTA1+DH7*MDUOpexLoad1)*-1)))),0)</f>
        <v>0</v>
      </c>
      <c r="DI9" s="292">
        <f>IFERROR(IF(COUNTA($T$5:DI$5)&gt;MDUTerm1,0,IF(COUNTA($T$5:DI$5)=(PenetrationRamp+1),DH9+MAX(VideoPen1,DataPen1,VoicePen1)*MDUUnits1/PenetrationRamp*MDUISP1+VideoPen1*MDUUnits1/PenetrationRamp*MDUConverter1+(DataPen1-VoicePen1)*MDUUnits1/PenetrationRamp*MDUModem1+VoicePen1*MDUUnits1/PenetrationRamp*MDUeMTA1,IF(COUNTA($T$5:DI$5)&gt;PenetrationRamp,DH9,((MAX(VideoPen1,DataPen1,VoicePen1)*MDUUnits1/PenetrationRamp*MDUISP1+VideoPen1*COUNTA($T$5:DI$5)/PenetrationRamp*VideoARPU1*MDUUnits1*VideoRevShare1+DataPen1*COUNTA($T$5:DI$5)/PenetrationRamp*DataARPU1*MDUUnits1*DataRevShare1+VoicePen1*COUNTA($T$5:DI$5)/PenetrationRamp*VoiceARPU1*MDUUnits1*VoiceRevShare1+VideoPen1*MDUUnits1/PenetrationRamp*MDUConverter1+(DataPen1-VoicePen1)*MDUUnits1/PenetrationRamp*MDUModem1+VoicePen1*MDUUnits1/PenetrationRamp*MDUeMTA1+DI7*MDUOpexLoad1)*-1)))),0)</f>
        <v>0</v>
      </c>
      <c r="DJ9" s="292">
        <f>IFERROR(IF(COUNTA($T$5:DJ$5)&gt;MDUTerm1,0,IF(COUNTA($T$5:DJ$5)=(PenetrationRamp+1),DI9+MAX(VideoPen1,DataPen1,VoicePen1)*MDUUnits1/PenetrationRamp*MDUISP1+VideoPen1*MDUUnits1/PenetrationRamp*MDUConverter1+(DataPen1-VoicePen1)*MDUUnits1/PenetrationRamp*MDUModem1+VoicePen1*MDUUnits1/PenetrationRamp*MDUeMTA1,IF(COUNTA($T$5:DJ$5)&gt;PenetrationRamp,DI9,((MAX(VideoPen1,DataPen1,VoicePen1)*MDUUnits1/PenetrationRamp*MDUISP1+VideoPen1*COUNTA($T$5:DJ$5)/PenetrationRamp*VideoARPU1*MDUUnits1*VideoRevShare1+DataPen1*COUNTA($T$5:DJ$5)/PenetrationRamp*DataARPU1*MDUUnits1*DataRevShare1+VoicePen1*COUNTA($T$5:DJ$5)/PenetrationRamp*VoiceARPU1*MDUUnits1*VoiceRevShare1+VideoPen1*MDUUnits1/PenetrationRamp*MDUConverter1+(DataPen1-VoicePen1)*MDUUnits1/PenetrationRamp*MDUModem1+VoicePen1*MDUUnits1/PenetrationRamp*MDUeMTA1+DJ7*MDUOpexLoad1)*-1)))),0)</f>
        <v>0</v>
      </c>
      <c r="DK9" s="292">
        <f>IFERROR(IF(COUNTA($T$5:DK$5)&gt;MDUTerm1,0,IF(COUNTA($T$5:DK$5)=(PenetrationRamp+1),DJ9+MAX(VideoPen1,DataPen1,VoicePen1)*MDUUnits1/PenetrationRamp*MDUISP1+VideoPen1*MDUUnits1/PenetrationRamp*MDUConverter1+(DataPen1-VoicePen1)*MDUUnits1/PenetrationRamp*MDUModem1+VoicePen1*MDUUnits1/PenetrationRamp*MDUeMTA1,IF(COUNTA($T$5:DK$5)&gt;PenetrationRamp,DJ9,((MAX(VideoPen1,DataPen1,VoicePen1)*MDUUnits1/PenetrationRamp*MDUISP1+VideoPen1*COUNTA($T$5:DK$5)/PenetrationRamp*VideoARPU1*MDUUnits1*VideoRevShare1+DataPen1*COUNTA($T$5:DK$5)/PenetrationRamp*DataARPU1*MDUUnits1*DataRevShare1+VoicePen1*COUNTA($T$5:DK$5)/PenetrationRamp*VoiceARPU1*MDUUnits1*VoiceRevShare1+VideoPen1*MDUUnits1/PenetrationRamp*MDUConverter1+(DataPen1-VoicePen1)*MDUUnits1/PenetrationRamp*MDUModem1+VoicePen1*MDUUnits1/PenetrationRamp*MDUeMTA1+DK7*MDUOpexLoad1)*-1)))),0)</f>
        <v>0</v>
      </c>
      <c r="DL9" s="292">
        <f>IFERROR(IF(COUNTA($T$5:DL$5)&gt;MDUTerm1,0,IF(COUNTA($T$5:DL$5)=(PenetrationRamp+1),DK9+MAX(VideoPen1,DataPen1,VoicePen1)*MDUUnits1/PenetrationRamp*MDUISP1+VideoPen1*MDUUnits1/PenetrationRamp*MDUConverter1+(DataPen1-VoicePen1)*MDUUnits1/PenetrationRamp*MDUModem1+VoicePen1*MDUUnits1/PenetrationRamp*MDUeMTA1,IF(COUNTA($T$5:DL$5)&gt;PenetrationRamp,DK9,((MAX(VideoPen1,DataPen1,VoicePen1)*MDUUnits1/PenetrationRamp*MDUISP1+VideoPen1*COUNTA($T$5:DL$5)/PenetrationRamp*VideoARPU1*MDUUnits1*VideoRevShare1+DataPen1*COUNTA($T$5:DL$5)/PenetrationRamp*DataARPU1*MDUUnits1*DataRevShare1+VoicePen1*COUNTA($T$5:DL$5)/PenetrationRamp*VoiceARPU1*MDUUnits1*VoiceRevShare1+VideoPen1*MDUUnits1/PenetrationRamp*MDUConverter1+(DataPen1-VoicePen1)*MDUUnits1/PenetrationRamp*MDUModem1+VoicePen1*MDUUnits1/PenetrationRamp*MDUeMTA1+DL7*MDUOpexLoad1)*-1)))),0)</f>
        <v>0</v>
      </c>
      <c r="DM9" s="292">
        <f>IFERROR(IF(COUNTA($T$5:DM$5)&gt;MDUTerm1,0,IF(COUNTA($T$5:DM$5)=(PenetrationRamp+1),DL9+MAX(VideoPen1,DataPen1,VoicePen1)*MDUUnits1/PenetrationRamp*MDUISP1+VideoPen1*MDUUnits1/PenetrationRamp*MDUConverter1+(DataPen1-VoicePen1)*MDUUnits1/PenetrationRamp*MDUModem1+VoicePen1*MDUUnits1/PenetrationRamp*MDUeMTA1,IF(COUNTA($T$5:DM$5)&gt;PenetrationRamp,DL9,((MAX(VideoPen1,DataPen1,VoicePen1)*MDUUnits1/PenetrationRamp*MDUISP1+VideoPen1*COUNTA($T$5:DM$5)/PenetrationRamp*VideoARPU1*MDUUnits1*VideoRevShare1+DataPen1*COUNTA($T$5:DM$5)/PenetrationRamp*DataARPU1*MDUUnits1*DataRevShare1+VoicePen1*COUNTA($T$5:DM$5)/PenetrationRamp*VoiceARPU1*MDUUnits1*VoiceRevShare1+VideoPen1*MDUUnits1/PenetrationRamp*MDUConverter1+(DataPen1-VoicePen1)*MDUUnits1/PenetrationRamp*MDUModem1+VoicePen1*MDUUnits1/PenetrationRamp*MDUeMTA1+DM7*MDUOpexLoad1)*-1)))),0)</f>
        <v>0</v>
      </c>
      <c r="DN9" s="292">
        <f>IFERROR(IF(COUNTA($T$5:DN$5)&gt;MDUTerm1,0,IF(COUNTA($T$5:DN$5)=(PenetrationRamp+1),DM9+MAX(VideoPen1,DataPen1,VoicePen1)*MDUUnits1/PenetrationRamp*MDUISP1+VideoPen1*MDUUnits1/PenetrationRamp*MDUConverter1+(DataPen1-VoicePen1)*MDUUnits1/PenetrationRamp*MDUModem1+VoicePen1*MDUUnits1/PenetrationRamp*MDUeMTA1,IF(COUNTA($T$5:DN$5)&gt;PenetrationRamp,DM9,((MAX(VideoPen1,DataPen1,VoicePen1)*MDUUnits1/PenetrationRamp*MDUISP1+VideoPen1*COUNTA($T$5:DN$5)/PenetrationRamp*VideoARPU1*MDUUnits1*VideoRevShare1+DataPen1*COUNTA($T$5:DN$5)/PenetrationRamp*DataARPU1*MDUUnits1*DataRevShare1+VoicePen1*COUNTA($T$5:DN$5)/PenetrationRamp*VoiceARPU1*MDUUnits1*VoiceRevShare1+VideoPen1*MDUUnits1/PenetrationRamp*MDUConverter1+(DataPen1-VoicePen1)*MDUUnits1/PenetrationRamp*MDUModem1+VoicePen1*MDUUnits1/PenetrationRamp*MDUeMTA1+DN7*MDUOpexLoad1)*-1)))),0)</f>
        <v>0</v>
      </c>
      <c r="DO9" s="292">
        <f>IFERROR(IF(COUNTA($T$5:DO$5)&gt;MDUTerm1,0,IF(COUNTA($T$5:DO$5)=(PenetrationRamp+1),DN9+MAX(VideoPen1,DataPen1,VoicePen1)*MDUUnits1/PenetrationRamp*MDUISP1+VideoPen1*MDUUnits1/PenetrationRamp*MDUConverter1+(DataPen1-VoicePen1)*MDUUnits1/PenetrationRamp*MDUModem1+VoicePen1*MDUUnits1/PenetrationRamp*MDUeMTA1,IF(COUNTA($T$5:DO$5)&gt;PenetrationRamp,DN9,((MAX(VideoPen1,DataPen1,VoicePen1)*MDUUnits1/PenetrationRamp*MDUISP1+VideoPen1*COUNTA($T$5:DO$5)/PenetrationRamp*VideoARPU1*MDUUnits1*VideoRevShare1+DataPen1*COUNTA($T$5:DO$5)/PenetrationRamp*DataARPU1*MDUUnits1*DataRevShare1+VoicePen1*COUNTA($T$5:DO$5)/PenetrationRamp*VoiceARPU1*MDUUnits1*VoiceRevShare1+VideoPen1*MDUUnits1/PenetrationRamp*MDUConverter1+(DataPen1-VoicePen1)*MDUUnits1/PenetrationRamp*MDUModem1+VoicePen1*MDUUnits1/PenetrationRamp*MDUeMTA1+DO7*MDUOpexLoad1)*-1)))),0)</f>
        <v>0</v>
      </c>
      <c r="DP9" s="292">
        <f>IFERROR(IF(COUNTA($T$5:DP$5)&gt;MDUTerm1,0,IF(COUNTA($T$5:DP$5)=(PenetrationRamp+1),DO9+MAX(VideoPen1,DataPen1,VoicePen1)*MDUUnits1/PenetrationRamp*MDUISP1+VideoPen1*MDUUnits1/PenetrationRamp*MDUConverter1+(DataPen1-VoicePen1)*MDUUnits1/PenetrationRamp*MDUModem1+VoicePen1*MDUUnits1/PenetrationRamp*MDUeMTA1,IF(COUNTA($T$5:DP$5)&gt;PenetrationRamp,DO9,((MAX(VideoPen1,DataPen1,VoicePen1)*MDUUnits1/PenetrationRamp*MDUISP1+VideoPen1*COUNTA($T$5:DP$5)/PenetrationRamp*VideoARPU1*MDUUnits1*VideoRevShare1+DataPen1*COUNTA($T$5:DP$5)/PenetrationRamp*DataARPU1*MDUUnits1*DataRevShare1+VoicePen1*COUNTA($T$5:DP$5)/PenetrationRamp*VoiceARPU1*MDUUnits1*VoiceRevShare1+VideoPen1*MDUUnits1/PenetrationRamp*MDUConverter1+(DataPen1-VoicePen1)*MDUUnits1/PenetrationRamp*MDUModem1+VoicePen1*MDUUnits1/PenetrationRamp*MDUeMTA1+DP7*MDUOpexLoad1)*-1)))),0)</f>
        <v>0</v>
      </c>
      <c r="DQ9" s="292">
        <f>IFERROR(IF(COUNTA($T$5:DQ$5)&gt;MDUTerm1,0,IF(COUNTA($T$5:DQ$5)=(PenetrationRamp+1),DP9+MAX(VideoPen1,DataPen1,VoicePen1)*MDUUnits1/PenetrationRamp*MDUISP1+VideoPen1*MDUUnits1/PenetrationRamp*MDUConverter1+(DataPen1-VoicePen1)*MDUUnits1/PenetrationRamp*MDUModem1+VoicePen1*MDUUnits1/PenetrationRamp*MDUeMTA1,IF(COUNTA($T$5:DQ$5)&gt;PenetrationRamp,DP9,((MAX(VideoPen1,DataPen1,VoicePen1)*MDUUnits1/PenetrationRamp*MDUISP1+VideoPen1*COUNTA($T$5:DQ$5)/PenetrationRamp*VideoARPU1*MDUUnits1*VideoRevShare1+DataPen1*COUNTA($T$5:DQ$5)/PenetrationRamp*DataARPU1*MDUUnits1*DataRevShare1+VoicePen1*COUNTA($T$5:DQ$5)/PenetrationRamp*VoiceARPU1*MDUUnits1*VoiceRevShare1+VideoPen1*MDUUnits1/PenetrationRamp*MDUConverter1+(DataPen1-VoicePen1)*MDUUnits1/PenetrationRamp*MDUModem1+VoicePen1*MDUUnits1/PenetrationRamp*MDUeMTA1+DQ7*MDUOpexLoad1)*-1)))),0)</f>
        <v>0</v>
      </c>
      <c r="DR9" s="292">
        <f>IFERROR(IF(COUNTA($T$5:DR$5)&gt;MDUTerm1,0,IF(COUNTA($T$5:DR$5)=(PenetrationRamp+1),DQ9+MAX(VideoPen1,DataPen1,VoicePen1)*MDUUnits1/PenetrationRamp*MDUISP1+VideoPen1*MDUUnits1/PenetrationRamp*MDUConverter1+(DataPen1-VoicePen1)*MDUUnits1/PenetrationRamp*MDUModem1+VoicePen1*MDUUnits1/PenetrationRamp*MDUeMTA1,IF(COUNTA($T$5:DR$5)&gt;PenetrationRamp,DQ9,((MAX(VideoPen1,DataPen1,VoicePen1)*MDUUnits1/PenetrationRamp*MDUISP1+VideoPen1*COUNTA($T$5:DR$5)/PenetrationRamp*VideoARPU1*MDUUnits1*VideoRevShare1+DataPen1*COUNTA($T$5:DR$5)/PenetrationRamp*DataARPU1*MDUUnits1*DataRevShare1+VoicePen1*COUNTA($T$5:DR$5)/PenetrationRamp*VoiceARPU1*MDUUnits1*VoiceRevShare1+VideoPen1*MDUUnits1/PenetrationRamp*MDUConverter1+(DataPen1-VoicePen1)*MDUUnits1/PenetrationRamp*MDUModem1+VoicePen1*MDUUnits1/PenetrationRamp*MDUeMTA1+DR7*MDUOpexLoad1)*-1)))),0)</f>
        <v>0</v>
      </c>
      <c r="DS9" s="292">
        <f>IFERROR(IF(COUNTA($T$5:DS$5)&gt;MDUTerm1,0,IF(COUNTA($T$5:DS$5)=(PenetrationRamp+1),DR9+MAX(VideoPen1,DataPen1,VoicePen1)*MDUUnits1/PenetrationRamp*MDUISP1+VideoPen1*MDUUnits1/PenetrationRamp*MDUConverter1+(DataPen1-VoicePen1)*MDUUnits1/PenetrationRamp*MDUModem1+VoicePen1*MDUUnits1/PenetrationRamp*MDUeMTA1,IF(COUNTA($T$5:DS$5)&gt;PenetrationRamp,DR9,((MAX(VideoPen1,DataPen1,VoicePen1)*MDUUnits1/PenetrationRamp*MDUISP1+VideoPen1*COUNTA($T$5:DS$5)/PenetrationRamp*VideoARPU1*MDUUnits1*VideoRevShare1+DataPen1*COUNTA($T$5:DS$5)/PenetrationRamp*DataARPU1*MDUUnits1*DataRevShare1+VoicePen1*COUNTA($T$5:DS$5)/PenetrationRamp*VoiceARPU1*MDUUnits1*VoiceRevShare1+VideoPen1*MDUUnits1/PenetrationRamp*MDUConverter1+(DataPen1-VoicePen1)*MDUUnits1/PenetrationRamp*MDUModem1+VoicePen1*MDUUnits1/PenetrationRamp*MDUeMTA1+DS7*MDUOpexLoad1)*-1)))),0)</f>
        <v>0</v>
      </c>
      <c r="DT9" s="292">
        <f>IFERROR(IF(COUNTA($T$5:DT$5)&gt;MDUTerm1,0,IF(COUNTA($T$5:DT$5)=(PenetrationRamp+1),DS9+MAX(VideoPen1,DataPen1,VoicePen1)*MDUUnits1/PenetrationRamp*MDUISP1+VideoPen1*MDUUnits1/PenetrationRamp*MDUConverter1+(DataPen1-VoicePen1)*MDUUnits1/PenetrationRamp*MDUModem1+VoicePen1*MDUUnits1/PenetrationRamp*MDUeMTA1,IF(COUNTA($T$5:DT$5)&gt;PenetrationRamp,DS9,((MAX(VideoPen1,DataPen1,VoicePen1)*MDUUnits1/PenetrationRamp*MDUISP1+VideoPen1*COUNTA($T$5:DT$5)/PenetrationRamp*VideoARPU1*MDUUnits1*VideoRevShare1+DataPen1*COUNTA($T$5:DT$5)/PenetrationRamp*DataARPU1*MDUUnits1*DataRevShare1+VoicePen1*COUNTA($T$5:DT$5)/PenetrationRamp*VoiceARPU1*MDUUnits1*VoiceRevShare1+VideoPen1*MDUUnits1/PenetrationRamp*MDUConverter1+(DataPen1-VoicePen1)*MDUUnits1/PenetrationRamp*MDUModem1+VoicePen1*MDUUnits1/PenetrationRamp*MDUeMTA1+DT7*MDUOpexLoad1)*-1)))),0)</f>
        <v>0</v>
      </c>
      <c r="DU9" s="292">
        <f>IFERROR(IF(COUNTA($T$5:DU$5)&gt;MDUTerm1,0,IF(COUNTA($T$5:DU$5)=(PenetrationRamp+1),DT9+MAX(VideoPen1,DataPen1,VoicePen1)*MDUUnits1/PenetrationRamp*MDUISP1+VideoPen1*MDUUnits1/PenetrationRamp*MDUConverter1+(DataPen1-VoicePen1)*MDUUnits1/PenetrationRamp*MDUModem1+VoicePen1*MDUUnits1/PenetrationRamp*MDUeMTA1,IF(COUNTA($T$5:DU$5)&gt;PenetrationRamp,DT9,((MAX(VideoPen1,DataPen1,VoicePen1)*MDUUnits1/PenetrationRamp*MDUISP1+VideoPen1*COUNTA($T$5:DU$5)/PenetrationRamp*VideoARPU1*MDUUnits1*VideoRevShare1+DataPen1*COUNTA($T$5:DU$5)/PenetrationRamp*DataARPU1*MDUUnits1*DataRevShare1+VoicePen1*COUNTA($T$5:DU$5)/PenetrationRamp*VoiceARPU1*MDUUnits1*VoiceRevShare1+VideoPen1*MDUUnits1/PenetrationRamp*MDUConverter1+(DataPen1-VoicePen1)*MDUUnits1/PenetrationRamp*MDUModem1+VoicePen1*MDUUnits1/PenetrationRamp*MDUeMTA1+DU7*MDUOpexLoad1)*-1)))),0)</f>
        <v>0</v>
      </c>
      <c r="DV9" s="292">
        <f>IFERROR(IF(COUNTA($T$5:DV$5)&gt;MDUTerm1,0,IF(COUNTA($T$5:DV$5)=(PenetrationRamp+1),DU9+MAX(VideoPen1,DataPen1,VoicePen1)*MDUUnits1/PenetrationRamp*MDUISP1+VideoPen1*MDUUnits1/PenetrationRamp*MDUConverter1+(DataPen1-VoicePen1)*MDUUnits1/PenetrationRamp*MDUModem1+VoicePen1*MDUUnits1/PenetrationRamp*MDUeMTA1,IF(COUNTA($T$5:DV$5)&gt;PenetrationRamp,DU9,((MAX(VideoPen1,DataPen1,VoicePen1)*MDUUnits1/PenetrationRamp*MDUISP1+VideoPen1*COUNTA($T$5:DV$5)/PenetrationRamp*VideoARPU1*MDUUnits1*VideoRevShare1+DataPen1*COUNTA($T$5:DV$5)/PenetrationRamp*DataARPU1*MDUUnits1*DataRevShare1+VoicePen1*COUNTA($T$5:DV$5)/PenetrationRamp*VoiceARPU1*MDUUnits1*VoiceRevShare1+VideoPen1*MDUUnits1/PenetrationRamp*MDUConverter1+(DataPen1-VoicePen1)*MDUUnits1/PenetrationRamp*MDUModem1+VoicePen1*MDUUnits1/PenetrationRamp*MDUeMTA1+DV7*MDUOpexLoad1)*-1)))),0)</f>
        <v>0</v>
      </c>
      <c r="DW9" s="292">
        <f>IFERROR(IF(COUNTA($T$5:DW$5)&gt;MDUTerm1,0,IF(COUNTA($T$5:DW$5)=(PenetrationRamp+1),DV9+MAX(VideoPen1,DataPen1,VoicePen1)*MDUUnits1/PenetrationRamp*MDUISP1+VideoPen1*MDUUnits1/PenetrationRamp*MDUConverter1+(DataPen1-VoicePen1)*MDUUnits1/PenetrationRamp*MDUModem1+VoicePen1*MDUUnits1/PenetrationRamp*MDUeMTA1,IF(COUNTA($T$5:DW$5)&gt;PenetrationRamp,DV9,((MAX(VideoPen1,DataPen1,VoicePen1)*MDUUnits1/PenetrationRamp*MDUISP1+VideoPen1*COUNTA($T$5:DW$5)/PenetrationRamp*VideoARPU1*MDUUnits1*VideoRevShare1+DataPen1*COUNTA($T$5:DW$5)/PenetrationRamp*DataARPU1*MDUUnits1*DataRevShare1+VoicePen1*COUNTA($T$5:DW$5)/PenetrationRamp*VoiceARPU1*MDUUnits1*VoiceRevShare1+VideoPen1*MDUUnits1/PenetrationRamp*MDUConverter1+(DataPen1-VoicePen1)*MDUUnits1/PenetrationRamp*MDUModem1+VoicePen1*MDUUnits1/PenetrationRamp*MDUeMTA1+DW7*MDUOpexLoad1)*-1)))),0)</f>
        <v>0</v>
      </c>
      <c r="DX9" s="292">
        <f>IFERROR(IF(COUNTA($T$5:DX$5)&gt;MDUTerm1,0,IF(COUNTA($T$5:DX$5)=(PenetrationRamp+1),DW9+MAX(VideoPen1,DataPen1,VoicePen1)*MDUUnits1/PenetrationRamp*MDUISP1+VideoPen1*MDUUnits1/PenetrationRamp*MDUConverter1+(DataPen1-VoicePen1)*MDUUnits1/PenetrationRamp*MDUModem1+VoicePen1*MDUUnits1/PenetrationRamp*MDUeMTA1,IF(COUNTA($T$5:DX$5)&gt;PenetrationRamp,DW9,((MAX(VideoPen1,DataPen1,VoicePen1)*MDUUnits1/PenetrationRamp*MDUISP1+VideoPen1*COUNTA($T$5:DX$5)/PenetrationRamp*VideoARPU1*MDUUnits1*VideoRevShare1+DataPen1*COUNTA($T$5:DX$5)/PenetrationRamp*DataARPU1*MDUUnits1*DataRevShare1+VoicePen1*COUNTA($T$5:DX$5)/PenetrationRamp*VoiceARPU1*MDUUnits1*VoiceRevShare1+VideoPen1*MDUUnits1/PenetrationRamp*MDUConverter1+(DataPen1-VoicePen1)*MDUUnits1/PenetrationRamp*MDUModem1+VoicePen1*MDUUnits1/PenetrationRamp*MDUeMTA1+DX7*MDUOpexLoad1)*-1)))),0)</f>
        <v>0</v>
      </c>
      <c r="DY9" s="292">
        <f>IFERROR(IF(COUNTA($T$5:DY$5)&gt;MDUTerm1,0,IF(COUNTA($T$5:DY$5)=(PenetrationRamp+1),DX9+MAX(VideoPen1,DataPen1,VoicePen1)*MDUUnits1/PenetrationRamp*MDUISP1+VideoPen1*MDUUnits1/PenetrationRamp*MDUConverter1+(DataPen1-VoicePen1)*MDUUnits1/PenetrationRamp*MDUModem1+VoicePen1*MDUUnits1/PenetrationRamp*MDUeMTA1,IF(COUNTA($T$5:DY$5)&gt;PenetrationRamp,DX9,((MAX(VideoPen1,DataPen1,VoicePen1)*MDUUnits1/PenetrationRamp*MDUISP1+VideoPen1*COUNTA($T$5:DY$5)/PenetrationRamp*VideoARPU1*MDUUnits1*VideoRevShare1+DataPen1*COUNTA($T$5:DY$5)/PenetrationRamp*DataARPU1*MDUUnits1*DataRevShare1+VoicePen1*COUNTA($T$5:DY$5)/PenetrationRamp*VoiceARPU1*MDUUnits1*VoiceRevShare1+VideoPen1*MDUUnits1/PenetrationRamp*MDUConverter1+(DataPen1-VoicePen1)*MDUUnits1/PenetrationRamp*MDUModem1+VoicePen1*MDUUnits1/PenetrationRamp*MDUeMTA1+DY7*MDUOpexLoad1)*-1)))),0)</f>
        <v>0</v>
      </c>
      <c r="DZ9" s="292">
        <f>IFERROR(IF(COUNTA($T$5:DZ$5)&gt;MDUTerm1,0,IF(COUNTA($T$5:DZ$5)=(PenetrationRamp+1),DY9+MAX(VideoPen1,DataPen1,VoicePen1)*MDUUnits1/PenetrationRamp*MDUISP1+VideoPen1*MDUUnits1/PenetrationRamp*MDUConverter1+(DataPen1-VoicePen1)*MDUUnits1/PenetrationRamp*MDUModem1+VoicePen1*MDUUnits1/PenetrationRamp*MDUeMTA1,IF(COUNTA($T$5:DZ$5)&gt;PenetrationRamp,DY9,((MAX(VideoPen1,DataPen1,VoicePen1)*MDUUnits1/PenetrationRamp*MDUISP1+VideoPen1*COUNTA($T$5:DZ$5)/PenetrationRamp*VideoARPU1*MDUUnits1*VideoRevShare1+DataPen1*COUNTA($T$5:DZ$5)/PenetrationRamp*DataARPU1*MDUUnits1*DataRevShare1+VoicePen1*COUNTA($T$5:DZ$5)/PenetrationRamp*VoiceARPU1*MDUUnits1*VoiceRevShare1+VideoPen1*MDUUnits1/PenetrationRamp*MDUConverter1+(DataPen1-VoicePen1)*MDUUnits1/PenetrationRamp*MDUModem1+VoicePen1*MDUUnits1/PenetrationRamp*MDUeMTA1+DZ7*MDUOpexLoad1)*-1)))),0)</f>
        <v>0</v>
      </c>
      <c r="EA9" s="292">
        <f>IFERROR(IF(COUNTA($T$5:EA$5)&gt;MDUTerm1,0,IF(COUNTA($T$5:EA$5)=(PenetrationRamp+1),DZ9+MAX(VideoPen1,DataPen1,VoicePen1)*MDUUnits1/PenetrationRamp*MDUISP1+VideoPen1*MDUUnits1/PenetrationRamp*MDUConverter1+(DataPen1-VoicePen1)*MDUUnits1/PenetrationRamp*MDUModem1+VoicePen1*MDUUnits1/PenetrationRamp*MDUeMTA1,IF(COUNTA($T$5:EA$5)&gt;PenetrationRamp,DZ9,((MAX(VideoPen1,DataPen1,VoicePen1)*MDUUnits1/PenetrationRamp*MDUISP1+VideoPen1*COUNTA($T$5:EA$5)/PenetrationRamp*VideoARPU1*MDUUnits1*VideoRevShare1+DataPen1*COUNTA($T$5:EA$5)/PenetrationRamp*DataARPU1*MDUUnits1*DataRevShare1+VoicePen1*COUNTA($T$5:EA$5)/PenetrationRamp*VoiceARPU1*MDUUnits1*VoiceRevShare1+VideoPen1*MDUUnits1/PenetrationRamp*MDUConverter1+(DataPen1-VoicePen1)*MDUUnits1/PenetrationRamp*MDUModem1+VoicePen1*MDUUnits1/PenetrationRamp*MDUeMTA1+EA7*MDUOpexLoad1)*-1)))),0)</f>
        <v>0</v>
      </c>
      <c r="EB9" s="292">
        <f>IFERROR(IF(COUNTA($T$5:EB$5)&gt;MDUTerm1,0,IF(COUNTA($T$5:EB$5)=(PenetrationRamp+1),EA9+MAX(VideoPen1,DataPen1,VoicePen1)*MDUUnits1/PenetrationRamp*MDUISP1+VideoPen1*MDUUnits1/PenetrationRamp*MDUConverter1+(DataPen1-VoicePen1)*MDUUnits1/PenetrationRamp*MDUModem1+VoicePen1*MDUUnits1/PenetrationRamp*MDUeMTA1,IF(COUNTA($T$5:EB$5)&gt;PenetrationRamp,EA9,((MAX(VideoPen1,DataPen1,VoicePen1)*MDUUnits1/PenetrationRamp*MDUISP1+VideoPen1*COUNTA($T$5:EB$5)/PenetrationRamp*VideoARPU1*MDUUnits1*VideoRevShare1+DataPen1*COUNTA($T$5:EB$5)/PenetrationRamp*DataARPU1*MDUUnits1*DataRevShare1+VoicePen1*COUNTA($T$5:EB$5)/PenetrationRamp*VoiceARPU1*MDUUnits1*VoiceRevShare1+VideoPen1*MDUUnits1/PenetrationRamp*MDUConverter1+(DataPen1-VoicePen1)*MDUUnits1/PenetrationRamp*MDUModem1+VoicePen1*MDUUnits1/PenetrationRamp*MDUeMTA1+EB7*MDUOpexLoad1)*-1)))),0)</f>
        <v>0</v>
      </c>
      <c r="EC9" s="292">
        <f>IFERROR(IF(COUNTA($T$5:EC$5)&gt;MDUTerm1,0,IF(COUNTA($T$5:EC$5)=(PenetrationRamp+1),EB9+MAX(VideoPen1,DataPen1,VoicePen1)*MDUUnits1/PenetrationRamp*MDUISP1+VideoPen1*MDUUnits1/PenetrationRamp*MDUConverter1+(DataPen1-VoicePen1)*MDUUnits1/PenetrationRamp*MDUModem1+VoicePen1*MDUUnits1/PenetrationRamp*MDUeMTA1,IF(COUNTA($T$5:EC$5)&gt;PenetrationRamp,EB9,((MAX(VideoPen1,DataPen1,VoicePen1)*MDUUnits1/PenetrationRamp*MDUISP1+VideoPen1*COUNTA($T$5:EC$5)/PenetrationRamp*VideoARPU1*MDUUnits1*VideoRevShare1+DataPen1*COUNTA($T$5:EC$5)/PenetrationRamp*DataARPU1*MDUUnits1*DataRevShare1+VoicePen1*COUNTA($T$5:EC$5)/PenetrationRamp*VoiceARPU1*MDUUnits1*VoiceRevShare1+VideoPen1*MDUUnits1/PenetrationRamp*MDUConverter1+(DataPen1-VoicePen1)*MDUUnits1/PenetrationRamp*MDUModem1+VoicePen1*MDUUnits1/PenetrationRamp*MDUeMTA1+EC7*MDUOpexLoad1)*-1)))),0)</f>
        <v>0</v>
      </c>
      <c r="ED9" s="292">
        <f>IFERROR(IF(COUNTA($T$5:ED$5)&gt;MDUTerm1,0,IF(COUNTA($T$5:ED$5)=(PenetrationRamp+1),EC9+MAX(VideoPen1,DataPen1,VoicePen1)*MDUUnits1/PenetrationRamp*MDUISP1+VideoPen1*MDUUnits1/PenetrationRamp*MDUConverter1+(DataPen1-VoicePen1)*MDUUnits1/PenetrationRamp*MDUModem1+VoicePen1*MDUUnits1/PenetrationRamp*MDUeMTA1,IF(COUNTA($T$5:ED$5)&gt;PenetrationRamp,EC9,((MAX(VideoPen1,DataPen1,VoicePen1)*MDUUnits1/PenetrationRamp*MDUISP1+VideoPen1*COUNTA($T$5:ED$5)/PenetrationRamp*VideoARPU1*MDUUnits1*VideoRevShare1+DataPen1*COUNTA($T$5:ED$5)/PenetrationRamp*DataARPU1*MDUUnits1*DataRevShare1+VoicePen1*COUNTA($T$5:ED$5)/PenetrationRamp*VoiceARPU1*MDUUnits1*VoiceRevShare1+VideoPen1*MDUUnits1/PenetrationRamp*MDUConverter1+(DataPen1-VoicePen1)*MDUUnits1/PenetrationRamp*MDUModem1+VoicePen1*MDUUnits1/PenetrationRamp*MDUeMTA1+ED7*MDUOpexLoad1)*-1)))),0)</f>
        <v>0</v>
      </c>
      <c r="EE9" s="292">
        <f>IFERROR(IF(COUNTA($T$5:EE$5)&gt;MDUTerm1,0,IF(COUNTA($T$5:EE$5)=(PenetrationRamp+1),ED9+MAX(VideoPen1,DataPen1,VoicePen1)*MDUUnits1/PenetrationRamp*MDUISP1+VideoPen1*MDUUnits1/PenetrationRamp*MDUConverter1+(DataPen1-VoicePen1)*MDUUnits1/PenetrationRamp*MDUModem1+VoicePen1*MDUUnits1/PenetrationRamp*MDUeMTA1,IF(COUNTA($T$5:EE$5)&gt;PenetrationRamp,ED9,((MAX(VideoPen1,DataPen1,VoicePen1)*MDUUnits1/PenetrationRamp*MDUISP1+VideoPen1*COUNTA($T$5:EE$5)/PenetrationRamp*VideoARPU1*MDUUnits1*VideoRevShare1+DataPen1*COUNTA($T$5:EE$5)/PenetrationRamp*DataARPU1*MDUUnits1*DataRevShare1+VoicePen1*COUNTA($T$5:EE$5)/PenetrationRamp*VoiceARPU1*MDUUnits1*VoiceRevShare1+VideoPen1*MDUUnits1/PenetrationRamp*MDUConverter1+(DataPen1-VoicePen1)*MDUUnits1/PenetrationRamp*MDUModem1+VoicePen1*MDUUnits1/PenetrationRamp*MDUeMTA1+EE7*MDUOpexLoad1)*-1)))),0)</f>
        <v>0</v>
      </c>
      <c r="EF9" s="292">
        <f>IFERROR(IF(COUNTA($T$5:EF$5)&gt;MDUTerm1,0,IF(COUNTA($T$5:EF$5)=(PenetrationRamp+1),EE9+MAX(VideoPen1,DataPen1,VoicePen1)*MDUUnits1/PenetrationRamp*MDUISP1+VideoPen1*MDUUnits1/PenetrationRamp*MDUConverter1+(DataPen1-VoicePen1)*MDUUnits1/PenetrationRamp*MDUModem1+VoicePen1*MDUUnits1/PenetrationRamp*MDUeMTA1,IF(COUNTA($T$5:EF$5)&gt;PenetrationRamp,EE9,((MAX(VideoPen1,DataPen1,VoicePen1)*MDUUnits1/PenetrationRamp*MDUISP1+VideoPen1*COUNTA($T$5:EF$5)/PenetrationRamp*VideoARPU1*MDUUnits1*VideoRevShare1+DataPen1*COUNTA($T$5:EF$5)/PenetrationRamp*DataARPU1*MDUUnits1*DataRevShare1+VoicePen1*COUNTA($T$5:EF$5)/PenetrationRamp*VoiceARPU1*MDUUnits1*VoiceRevShare1+VideoPen1*MDUUnits1/PenetrationRamp*MDUConverter1+(DataPen1-VoicePen1)*MDUUnits1/PenetrationRamp*MDUModem1+VoicePen1*MDUUnits1/PenetrationRamp*MDUeMTA1+EF7*MDUOpexLoad1)*-1)))),0)</f>
        <v>0</v>
      </c>
      <c r="EG9" s="292">
        <f>IFERROR(IF(COUNTA($T$5:EG$5)&gt;MDUTerm1,0,IF(COUNTA($T$5:EG$5)=(PenetrationRamp+1),EF9+MAX(VideoPen1,DataPen1,VoicePen1)*MDUUnits1/PenetrationRamp*MDUISP1+VideoPen1*MDUUnits1/PenetrationRamp*MDUConverter1+(DataPen1-VoicePen1)*MDUUnits1/PenetrationRamp*MDUModem1+VoicePen1*MDUUnits1/PenetrationRamp*MDUeMTA1,IF(COUNTA($T$5:EG$5)&gt;PenetrationRamp,EF9,((MAX(VideoPen1,DataPen1,VoicePen1)*MDUUnits1/PenetrationRamp*MDUISP1+VideoPen1*COUNTA($T$5:EG$5)/PenetrationRamp*VideoARPU1*MDUUnits1*VideoRevShare1+DataPen1*COUNTA($T$5:EG$5)/PenetrationRamp*DataARPU1*MDUUnits1*DataRevShare1+VoicePen1*COUNTA($T$5:EG$5)/PenetrationRamp*VoiceARPU1*MDUUnits1*VoiceRevShare1+VideoPen1*MDUUnits1/PenetrationRamp*MDUConverter1+(DataPen1-VoicePen1)*MDUUnits1/PenetrationRamp*MDUModem1+VoicePen1*MDUUnits1/PenetrationRamp*MDUeMTA1+EG7*MDUOpexLoad1)*-1)))),0)</f>
        <v>0</v>
      </c>
      <c r="EH9" s="292">
        <f>IFERROR(IF(COUNTA($T$5:EH$5)&gt;MDUTerm1,0,IF(COUNTA($T$5:EH$5)=(PenetrationRamp+1),EG9+MAX(VideoPen1,DataPen1,VoicePen1)*MDUUnits1/PenetrationRamp*MDUISP1+VideoPen1*MDUUnits1/PenetrationRamp*MDUConverter1+(DataPen1-VoicePen1)*MDUUnits1/PenetrationRamp*MDUModem1+VoicePen1*MDUUnits1/PenetrationRamp*MDUeMTA1,IF(COUNTA($T$5:EH$5)&gt;PenetrationRamp,EG9,((MAX(VideoPen1,DataPen1,VoicePen1)*MDUUnits1/PenetrationRamp*MDUISP1+VideoPen1*COUNTA($T$5:EH$5)/PenetrationRamp*VideoARPU1*MDUUnits1*VideoRevShare1+DataPen1*COUNTA($T$5:EH$5)/PenetrationRamp*DataARPU1*MDUUnits1*DataRevShare1+VoicePen1*COUNTA($T$5:EH$5)/PenetrationRamp*VoiceARPU1*MDUUnits1*VoiceRevShare1+VideoPen1*MDUUnits1/PenetrationRamp*MDUConverter1+(DataPen1-VoicePen1)*MDUUnits1/PenetrationRamp*MDUModem1+VoicePen1*MDUUnits1/PenetrationRamp*MDUeMTA1+EH7*MDUOpexLoad1)*-1)))),0)</f>
        <v>0</v>
      </c>
      <c r="EI9" s="292">
        <f>IFERROR(IF(COUNTA($T$5:EI$5)&gt;MDUTerm1,0,IF(COUNTA($T$5:EI$5)=(PenetrationRamp+1),EH9+MAX(VideoPen1,DataPen1,VoicePen1)*MDUUnits1/PenetrationRamp*MDUISP1+VideoPen1*MDUUnits1/PenetrationRamp*MDUConverter1+(DataPen1-VoicePen1)*MDUUnits1/PenetrationRamp*MDUModem1+VoicePen1*MDUUnits1/PenetrationRamp*MDUeMTA1,IF(COUNTA($T$5:EI$5)&gt;PenetrationRamp,EH9,((MAX(VideoPen1,DataPen1,VoicePen1)*MDUUnits1/PenetrationRamp*MDUISP1+VideoPen1*COUNTA($T$5:EI$5)/PenetrationRamp*VideoARPU1*MDUUnits1*VideoRevShare1+DataPen1*COUNTA($T$5:EI$5)/PenetrationRamp*DataARPU1*MDUUnits1*DataRevShare1+VoicePen1*COUNTA($T$5:EI$5)/PenetrationRamp*VoiceARPU1*MDUUnits1*VoiceRevShare1+VideoPen1*MDUUnits1/PenetrationRamp*MDUConverter1+(DataPen1-VoicePen1)*MDUUnits1/PenetrationRamp*MDUModem1+VoicePen1*MDUUnits1/PenetrationRamp*MDUeMTA1+EI7*MDUOpexLoad1)*-1)))),0)</f>
        <v>0</v>
      </c>
      <c r="EJ9" s="292">
        <f>IFERROR(IF(COUNTA($T$5:EJ$5)&gt;MDUTerm1,0,IF(COUNTA($T$5:EJ$5)=(PenetrationRamp+1),EI9+MAX(VideoPen1,DataPen1,VoicePen1)*MDUUnits1/PenetrationRamp*MDUISP1+VideoPen1*MDUUnits1/PenetrationRamp*MDUConverter1+(DataPen1-VoicePen1)*MDUUnits1/PenetrationRamp*MDUModem1+VoicePen1*MDUUnits1/PenetrationRamp*MDUeMTA1,IF(COUNTA($T$5:EJ$5)&gt;PenetrationRamp,EI9,((MAX(VideoPen1,DataPen1,VoicePen1)*MDUUnits1/PenetrationRamp*MDUISP1+VideoPen1*COUNTA($T$5:EJ$5)/PenetrationRamp*VideoARPU1*MDUUnits1*VideoRevShare1+DataPen1*COUNTA($T$5:EJ$5)/PenetrationRamp*DataARPU1*MDUUnits1*DataRevShare1+VoicePen1*COUNTA($T$5:EJ$5)/PenetrationRamp*VoiceARPU1*MDUUnits1*VoiceRevShare1+VideoPen1*MDUUnits1/PenetrationRamp*MDUConverter1+(DataPen1-VoicePen1)*MDUUnits1/PenetrationRamp*MDUModem1+VoicePen1*MDUUnits1/PenetrationRamp*MDUeMTA1+EJ7*MDUOpexLoad1)*-1)))),0)</f>
        <v>0</v>
      </c>
      <c r="EK9" s="292">
        <f>IFERROR(IF(COUNTA($T$5:EK$5)&gt;MDUTerm1,0,IF(COUNTA($T$5:EK$5)=(PenetrationRamp+1),EJ9+MAX(VideoPen1,DataPen1,VoicePen1)*MDUUnits1/PenetrationRamp*MDUISP1+VideoPen1*MDUUnits1/PenetrationRamp*MDUConverter1+(DataPen1-VoicePen1)*MDUUnits1/PenetrationRamp*MDUModem1+VoicePen1*MDUUnits1/PenetrationRamp*MDUeMTA1,IF(COUNTA($T$5:EK$5)&gt;PenetrationRamp,EJ9,((MAX(VideoPen1,DataPen1,VoicePen1)*MDUUnits1/PenetrationRamp*MDUISP1+VideoPen1*COUNTA($T$5:EK$5)/PenetrationRamp*VideoARPU1*MDUUnits1*VideoRevShare1+DataPen1*COUNTA($T$5:EK$5)/PenetrationRamp*DataARPU1*MDUUnits1*DataRevShare1+VoicePen1*COUNTA($T$5:EK$5)/PenetrationRamp*VoiceARPU1*MDUUnits1*VoiceRevShare1+VideoPen1*MDUUnits1/PenetrationRamp*MDUConverter1+(DataPen1-VoicePen1)*MDUUnits1/PenetrationRamp*MDUModem1+VoicePen1*MDUUnits1/PenetrationRamp*MDUeMTA1+EK7*MDUOpexLoad1)*-1)))),0)</f>
        <v>0</v>
      </c>
      <c r="EL9" s="292">
        <f>IFERROR(IF(COUNTA($T$5:EL$5)&gt;MDUTerm1,0,IF(COUNTA($T$5:EL$5)=(PenetrationRamp+1),EK9+MAX(VideoPen1,DataPen1,VoicePen1)*MDUUnits1/PenetrationRamp*MDUISP1+VideoPen1*MDUUnits1/PenetrationRamp*MDUConverter1+(DataPen1-VoicePen1)*MDUUnits1/PenetrationRamp*MDUModem1+VoicePen1*MDUUnits1/PenetrationRamp*MDUeMTA1,IF(COUNTA($T$5:EL$5)&gt;PenetrationRamp,EK9,((MAX(VideoPen1,DataPen1,VoicePen1)*MDUUnits1/PenetrationRamp*MDUISP1+VideoPen1*COUNTA($T$5:EL$5)/PenetrationRamp*VideoARPU1*MDUUnits1*VideoRevShare1+DataPen1*COUNTA($T$5:EL$5)/PenetrationRamp*DataARPU1*MDUUnits1*DataRevShare1+VoicePen1*COUNTA($T$5:EL$5)/PenetrationRamp*VoiceARPU1*MDUUnits1*VoiceRevShare1+VideoPen1*MDUUnits1/PenetrationRamp*MDUConverter1+(DataPen1-VoicePen1)*MDUUnits1/PenetrationRamp*MDUModem1+VoicePen1*MDUUnits1/PenetrationRamp*MDUeMTA1+EL7*MDUOpexLoad1)*-1)))),0)</f>
        <v>0</v>
      </c>
      <c r="EM9" s="292">
        <f>IFERROR(IF(COUNTA($T$5:EM$5)&gt;MDUTerm1,0,IF(COUNTA($T$5:EM$5)=(PenetrationRamp+1),EL9+MAX(VideoPen1,DataPen1,VoicePen1)*MDUUnits1/PenetrationRamp*MDUISP1+VideoPen1*MDUUnits1/PenetrationRamp*MDUConverter1+(DataPen1-VoicePen1)*MDUUnits1/PenetrationRamp*MDUModem1+VoicePen1*MDUUnits1/PenetrationRamp*MDUeMTA1,IF(COUNTA($T$5:EM$5)&gt;PenetrationRamp,EL9,((MAX(VideoPen1,DataPen1,VoicePen1)*MDUUnits1/PenetrationRamp*MDUISP1+VideoPen1*COUNTA($T$5:EM$5)/PenetrationRamp*VideoARPU1*MDUUnits1*VideoRevShare1+DataPen1*COUNTA($T$5:EM$5)/PenetrationRamp*DataARPU1*MDUUnits1*DataRevShare1+VoicePen1*COUNTA($T$5:EM$5)/PenetrationRamp*VoiceARPU1*MDUUnits1*VoiceRevShare1+VideoPen1*MDUUnits1/PenetrationRamp*MDUConverter1+(DataPen1-VoicePen1)*MDUUnits1/PenetrationRamp*MDUModem1+VoicePen1*MDUUnits1/PenetrationRamp*MDUeMTA1+EM7*MDUOpexLoad1)*-1)))),0)</f>
        <v>0</v>
      </c>
      <c r="EN9" s="292">
        <f>IFERROR(IF(COUNTA($T$5:EN$5)&gt;MDUTerm1,0,IF(COUNTA($T$5:EN$5)=(PenetrationRamp+1),EM9+MAX(VideoPen1,DataPen1,VoicePen1)*MDUUnits1/PenetrationRamp*MDUISP1+VideoPen1*MDUUnits1/PenetrationRamp*MDUConverter1+(DataPen1-VoicePen1)*MDUUnits1/PenetrationRamp*MDUModem1+VoicePen1*MDUUnits1/PenetrationRamp*MDUeMTA1,IF(COUNTA($T$5:EN$5)&gt;PenetrationRamp,EM9,((MAX(VideoPen1,DataPen1,VoicePen1)*MDUUnits1/PenetrationRamp*MDUISP1+VideoPen1*COUNTA($T$5:EN$5)/PenetrationRamp*VideoARPU1*MDUUnits1*VideoRevShare1+DataPen1*COUNTA($T$5:EN$5)/PenetrationRamp*DataARPU1*MDUUnits1*DataRevShare1+VoicePen1*COUNTA($T$5:EN$5)/PenetrationRamp*VoiceARPU1*MDUUnits1*VoiceRevShare1+VideoPen1*MDUUnits1/PenetrationRamp*MDUConverter1+(DataPen1-VoicePen1)*MDUUnits1/PenetrationRamp*MDUModem1+VoicePen1*MDUUnits1/PenetrationRamp*MDUeMTA1+EN7*MDUOpexLoad1)*-1)))),0)</f>
        <v>0</v>
      </c>
      <c r="EO9" s="292">
        <f>IFERROR(IF(COUNTA($T$5:EO$5)&gt;MDUTerm1,0,IF(COUNTA($T$5:EO$5)=(PenetrationRamp+1),EN9+MAX(VideoPen1,DataPen1,VoicePen1)*MDUUnits1/PenetrationRamp*MDUISP1+VideoPen1*MDUUnits1/PenetrationRamp*MDUConverter1+(DataPen1-VoicePen1)*MDUUnits1/PenetrationRamp*MDUModem1+VoicePen1*MDUUnits1/PenetrationRamp*MDUeMTA1,IF(COUNTA($T$5:EO$5)&gt;PenetrationRamp,EN9,((MAX(VideoPen1,DataPen1,VoicePen1)*MDUUnits1/PenetrationRamp*MDUISP1+VideoPen1*COUNTA($T$5:EO$5)/PenetrationRamp*VideoARPU1*MDUUnits1*VideoRevShare1+DataPen1*COUNTA($T$5:EO$5)/PenetrationRamp*DataARPU1*MDUUnits1*DataRevShare1+VoicePen1*COUNTA($T$5:EO$5)/PenetrationRamp*VoiceARPU1*MDUUnits1*VoiceRevShare1+VideoPen1*MDUUnits1/PenetrationRamp*MDUConverter1+(DataPen1-VoicePen1)*MDUUnits1/PenetrationRamp*MDUModem1+VoicePen1*MDUUnits1/PenetrationRamp*MDUeMTA1+EO7*MDUOpexLoad1)*-1)))),0)</f>
        <v>0</v>
      </c>
      <c r="EP9" s="292">
        <f>IFERROR(IF(COUNTA($T$5:EP$5)&gt;MDUTerm1,0,IF(COUNTA($T$5:EP$5)=(PenetrationRamp+1),EO9+MAX(VideoPen1,DataPen1,VoicePen1)*MDUUnits1/PenetrationRamp*MDUISP1+VideoPen1*MDUUnits1/PenetrationRamp*MDUConverter1+(DataPen1-VoicePen1)*MDUUnits1/PenetrationRamp*MDUModem1+VoicePen1*MDUUnits1/PenetrationRamp*MDUeMTA1,IF(COUNTA($T$5:EP$5)&gt;PenetrationRamp,EO9,((MAX(VideoPen1,DataPen1,VoicePen1)*MDUUnits1/PenetrationRamp*MDUISP1+VideoPen1*COUNTA($T$5:EP$5)/PenetrationRamp*VideoARPU1*MDUUnits1*VideoRevShare1+DataPen1*COUNTA($T$5:EP$5)/PenetrationRamp*DataARPU1*MDUUnits1*DataRevShare1+VoicePen1*COUNTA($T$5:EP$5)/PenetrationRamp*VoiceARPU1*MDUUnits1*VoiceRevShare1+VideoPen1*MDUUnits1/PenetrationRamp*MDUConverter1+(DataPen1-VoicePen1)*MDUUnits1/PenetrationRamp*MDUModem1+VoicePen1*MDUUnits1/PenetrationRamp*MDUeMTA1+EP7*MDUOpexLoad1)*-1)))),0)</f>
        <v>0</v>
      </c>
      <c r="EQ9" s="292">
        <f>IFERROR(IF(COUNTA($T$5:EQ$5)&gt;MDUTerm1,0,IF(COUNTA($T$5:EQ$5)=(PenetrationRamp+1),EP9+MAX(VideoPen1,DataPen1,VoicePen1)*MDUUnits1/PenetrationRamp*MDUISP1+VideoPen1*MDUUnits1/PenetrationRamp*MDUConverter1+(DataPen1-VoicePen1)*MDUUnits1/PenetrationRamp*MDUModem1+VoicePen1*MDUUnits1/PenetrationRamp*MDUeMTA1,IF(COUNTA($T$5:EQ$5)&gt;PenetrationRamp,EP9,((MAX(VideoPen1,DataPen1,VoicePen1)*MDUUnits1/PenetrationRamp*MDUISP1+VideoPen1*COUNTA($T$5:EQ$5)/PenetrationRamp*VideoARPU1*MDUUnits1*VideoRevShare1+DataPen1*COUNTA($T$5:EQ$5)/PenetrationRamp*DataARPU1*MDUUnits1*DataRevShare1+VoicePen1*COUNTA($T$5:EQ$5)/PenetrationRamp*VoiceARPU1*MDUUnits1*VoiceRevShare1+VideoPen1*MDUUnits1/PenetrationRamp*MDUConverter1+(DataPen1-VoicePen1)*MDUUnits1/PenetrationRamp*MDUModem1+VoicePen1*MDUUnits1/PenetrationRamp*MDUeMTA1+EQ7*MDUOpexLoad1)*-1)))),0)</f>
        <v>0</v>
      </c>
      <c r="ER9" s="292">
        <f>IFERROR(IF(COUNTA($T$5:ER$5)&gt;MDUTerm1,0,IF(COUNTA($T$5:ER$5)=(PenetrationRamp+1),EQ9+MAX(VideoPen1,DataPen1,VoicePen1)*MDUUnits1/PenetrationRamp*MDUISP1+VideoPen1*MDUUnits1/PenetrationRamp*MDUConverter1+(DataPen1-VoicePen1)*MDUUnits1/PenetrationRamp*MDUModem1+VoicePen1*MDUUnits1/PenetrationRamp*MDUeMTA1,IF(COUNTA($T$5:ER$5)&gt;PenetrationRamp,EQ9,((MAX(VideoPen1,DataPen1,VoicePen1)*MDUUnits1/PenetrationRamp*MDUISP1+VideoPen1*COUNTA($T$5:ER$5)/PenetrationRamp*VideoARPU1*MDUUnits1*VideoRevShare1+DataPen1*COUNTA($T$5:ER$5)/PenetrationRamp*DataARPU1*MDUUnits1*DataRevShare1+VoicePen1*COUNTA($T$5:ER$5)/PenetrationRamp*VoiceARPU1*MDUUnits1*VoiceRevShare1+VideoPen1*MDUUnits1/PenetrationRamp*MDUConverter1+(DataPen1-VoicePen1)*MDUUnits1/PenetrationRamp*MDUModem1+VoicePen1*MDUUnits1/PenetrationRamp*MDUeMTA1+ER7*MDUOpexLoad1)*-1)))),0)</f>
        <v>0</v>
      </c>
      <c r="ES9" s="292">
        <f>IFERROR(IF(COUNTA($T$5:ES$5)&gt;MDUTerm1,0,IF(COUNTA($T$5:ES$5)=(PenetrationRamp+1),ER9+MAX(VideoPen1,DataPen1,VoicePen1)*MDUUnits1/PenetrationRamp*MDUISP1+VideoPen1*MDUUnits1/PenetrationRamp*MDUConverter1+(DataPen1-VoicePen1)*MDUUnits1/PenetrationRamp*MDUModem1+VoicePen1*MDUUnits1/PenetrationRamp*MDUeMTA1,IF(COUNTA($T$5:ES$5)&gt;PenetrationRamp,ER9,((MAX(VideoPen1,DataPen1,VoicePen1)*MDUUnits1/PenetrationRamp*MDUISP1+VideoPen1*COUNTA($T$5:ES$5)/PenetrationRamp*VideoARPU1*MDUUnits1*VideoRevShare1+DataPen1*COUNTA($T$5:ES$5)/PenetrationRamp*DataARPU1*MDUUnits1*DataRevShare1+VoicePen1*COUNTA($T$5:ES$5)/PenetrationRamp*VoiceARPU1*MDUUnits1*VoiceRevShare1+VideoPen1*MDUUnits1/PenetrationRamp*MDUConverter1+(DataPen1-VoicePen1)*MDUUnits1/PenetrationRamp*MDUModem1+VoicePen1*MDUUnits1/PenetrationRamp*MDUeMTA1+ES7*MDUOpexLoad1)*-1)))),0)</f>
        <v>0</v>
      </c>
      <c r="ET9" s="292">
        <f>IFERROR(IF(COUNTA($T$5:ET$5)&gt;MDUTerm1,0,IF(COUNTA($T$5:ET$5)=(PenetrationRamp+1),ES9+MAX(VideoPen1,DataPen1,VoicePen1)*MDUUnits1/PenetrationRamp*MDUISP1+VideoPen1*MDUUnits1/PenetrationRamp*MDUConverter1+(DataPen1-VoicePen1)*MDUUnits1/PenetrationRamp*MDUModem1+VoicePen1*MDUUnits1/PenetrationRamp*MDUeMTA1,IF(COUNTA($T$5:ET$5)&gt;PenetrationRamp,ES9,((MAX(VideoPen1,DataPen1,VoicePen1)*MDUUnits1/PenetrationRamp*MDUISP1+VideoPen1*COUNTA($T$5:ET$5)/PenetrationRamp*VideoARPU1*MDUUnits1*VideoRevShare1+DataPen1*COUNTA($T$5:ET$5)/PenetrationRamp*DataARPU1*MDUUnits1*DataRevShare1+VoicePen1*COUNTA($T$5:ET$5)/PenetrationRamp*VoiceARPU1*MDUUnits1*VoiceRevShare1+VideoPen1*MDUUnits1/PenetrationRamp*MDUConverter1+(DataPen1-VoicePen1)*MDUUnits1/PenetrationRamp*MDUModem1+VoicePen1*MDUUnits1/PenetrationRamp*MDUeMTA1+ET7*MDUOpexLoad1)*-1)))),0)</f>
        <v>0</v>
      </c>
      <c r="EU9" s="292">
        <f>IFERROR(IF(COUNTA($T$5:EU$5)&gt;MDUTerm1,0,IF(COUNTA($T$5:EU$5)=(PenetrationRamp+1),ET9+MAX(VideoPen1,DataPen1,VoicePen1)*MDUUnits1/PenetrationRamp*MDUISP1+VideoPen1*MDUUnits1/PenetrationRamp*MDUConverter1+(DataPen1-VoicePen1)*MDUUnits1/PenetrationRamp*MDUModem1+VoicePen1*MDUUnits1/PenetrationRamp*MDUeMTA1,IF(COUNTA($T$5:EU$5)&gt;PenetrationRamp,ET9,((MAX(VideoPen1,DataPen1,VoicePen1)*MDUUnits1/PenetrationRamp*MDUISP1+VideoPen1*COUNTA($T$5:EU$5)/PenetrationRamp*VideoARPU1*MDUUnits1*VideoRevShare1+DataPen1*COUNTA($T$5:EU$5)/PenetrationRamp*DataARPU1*MDUUnits1*DataRevShare1+VoicePen1*COUNTA($T$5:EU$5)/PenetrationRamp*VoiceARPU1*MDUUnits1*VoiceRevShare1+VideoPen1*MDUUnits1/PenetrationRamp*MDUConverter1+(DataPen1-VoicePen1)*MDUUnits1/PenetrationRamp*MDUModem1+VoicePen1*MDUUnits1/PenetrationRamp*MDUeMTA1+EU7*MDUOpexLoad1)*-1)))),0)</f>
        <v>0</v>
      </c>
      <c r="EV9" s="292">
        <f>IFERROR(IF(COUNTA($T$5:EV$5)&gt;MDUTerm1,0,IF(COUNTA($T$5:EV$5)=(PenetrationRamp+1),EU9+MAX(VideoPen1,DataPen1,VoicePen1)*MDUUnits1/PenetrationRamp*MDUISP1+VideoPen1*MDUUnits1/PenetrationRamp*MDUConverter1+(DataPen1-VoicePen1)*MDUUnits1/PenetrationRamp*MDUModem1+VoicePen1*MDUUnits1/PenetrationRamp*MDUeMTA1,IF(COUNTA($T$5:EV$5)&gt;PenetrationRamp,EU9,((MAX(VideoPen1,DataPen1,VoicePen1)*MDUUnits1/PenetrationRamp*MDUISP1+VideoPen1*COUNTA($T$5:EV$5)/PenetrationRamp*VideoARPU1*MDUUnits1*VideoRevShare1+DataPen1*COUNTA($T$5:EV$5)/PenetrationRamp*DataARPU1*MDUUnits1*DataRevShare1+VoicePen1*COUNTA($T$5:EV$5)/PenetrationRamp*VoiceARPU1*MDUUnits1*VoiceRevShare1+VideoPen1*MDUUnits1/PenetrationRamp*MDUConverter1+(DataPen1-VoicePen1)*MDUUnits1/PenetrationRamp*MDUModem1+VoicePen1*MDUUnits1/PenetrationRamp*MDUeMTA1+EV7*MDUOpexLoad1)*-1)))),0)</f>
        <v>0</v>
      </c>
      <c r="EW9" s="292">
        <f>IFERROR(IF(COUNTA($T$5:EW$5)&gt;MDUTerm1,0,IF(COUNTA($T$5:EW$5)=(PenetrationRamp+1),EV9+MAX(VideoPen1,DataPen1,VoicePen1)*MDUUnits1/PenetrationRamp*MDUISP1+VideoPen1*MDUUnits1/PenetrationRamp*MDUConverter1+(DataPen1-VoicePen1)*MDUUnits1/PenetrationRamp*MDUModem1+VoicePen1*MDUUnits1/PenetrationRamp*MDUeMTA1,IF(COUNTA($T$5:EW$5)&gt;PenetrationRamp,EV9,((MAX(VideoPen1,DataPen1,VoicePen1)*MDUUnits1/PenetrationRamp*MDUISP1+VideoPen1*COUNTA($T$5:EW$5)/PenetrationRamp*VideoARPU1*MDUUnits1*VideoRevShare1+DataPen1*COUNTA($T$5:EW$5)/PenetrationRamp*DataARPU1*MDUUnits1*DataRevShare1+VoicePen1*COUNTA($T$5:EW$5)/PenetrationRamp*VoiceARPU1*MDUUnits1*VoiceRevShare1+VideoPen1*MDUUnits1/PenetrationRamp*MDUConverter1+(DataPen1-VoicePen1)*MDUUnits1/PenetrationRamp*MDUModem1+VoicePen1*MDUUnits1/PenetrationRamp*MDUeMTA1+EW7*MDUOpexLoad1)*-1)))),0)</f>
        <v>0</v>
      </c>
      <c r="EX9" s="292">
        <f>IFERROR(IF(COUNTA($T$5:EX$5)&gt;MDUTerm1,0,IF(COUNTA($T$5:EX$5)=(PenetrationRamp+1),EW9+MAX(VideoPen1,DataPen1,VoicePen1)*MDUUnits1/PenetrationRamp*MDUISP1+VideoPen1*MDUUnits1/PenetrationRamp*MDUConverter1+(DataPen1-VoicePen1)*MDUUnits1/PenetrationRamp*MDUModem1+VoicePen1*MDUUnits1/PenetrationRamp*MDUeMTA1,IF(COUNTA($T$5:EX$5)&gt;PenetrationRamp,EW9,((MAX(VideoPen1,DataPen1,VoicePen1)*MDUUnits1/PenetrationRamp*MDUISP1+VideoPen1*COUNTA($T$5:EX$5)/PenetrationRamp*VideoARPU1*MDUUnits1*VideoRevShare1+DataPen1*COUNTA($T$5:EX$5)/PenetrationRamp*DataARPU1*MDUUnits1*DataRevShare1+VoicePen1*COUNTA($T$5:EX$5)/PenetrationRamp*VoiceARPU1*MDUUnits1*VoiceRevShare1+VideoPen1*MDUUnits1/PenetrationRamp*MDUConverter1+(DataPen1-VoicePen1)*MDUUnits1/PenetrationRamp*MDUModem1+VoicePen1*MDUUnits1/PenetrationRamp*MDUeMTA1+EX7*MDUOpexLoad1)*-1)))),0)</f>
        <v>0</v>
      </c>
      <c r="EY9" s="292">
        <f>IFERROR(IF(COUNTA($T$5:EY$5)&gt;MDUTerm1,0,IF(COUNTA($T$5:EY$5)=(PenetrationRamp+1),EX9+MAX(VideoPen1,DataPen1,VoicePen1)*MDUUnits1/PenetrationRamp*MDUISP1+VideoPen1*MDUUnits1/PenetrationRamp*MDUConverter1+(DataPen1-VoicePen1)*MDUUnits1/PenetrationRamp*MDUModem1+VoicePen1*MDUUnits1/PenetrationRamp*MDUeMTA1,IF(COUNTA($T$5:EY$5)&gt;PenetrationRamp,EX9,((MAX(VideoPen1,DataPen1,VoicePen1)*MDUUnits1/PenetrationRamp*MDUISP1+VideoPen1*COUNTA($T$5:EY$5)/PenetrationRamp*VideoARPU1*MDUUnits1*VideoRevShare1+DataPen1*COUNTA($T$5:EY$5)/PenetrationRamp*DataARPU1*MDUUnits1*DataRevShare1+VoicePen1*COUNTA($T$5:EY$5)/PenetrationRamp*VoiceARPU1*MDUUnits1*VoiceRevShare1+VideoPen1*MDUUnits1/PenetrationRamp*MDUConverter1+(DataPen1-VoicePen1)*MDUUnits1/PenetrationRamp*MDUModem1+VoicePen1*MDUUnits1/PenetrationRamp*MDUeMTA1+EY7*MDUOpexLoad1)*-1)))),0)</f>
        <v>0</v>
      </c>
      <c r="EZ9" s="292">
        <f>IFERROR(IF(COUNTA($T$5:EZ$5)&gt;MDUTerm1,0,IF(COUNTA($T$5:EZ$5)=(PenetrationRamp+1),EY9+MAX(VideoPen1,DataPen1,VoicePen1)*MDUUnits1/PenetrationRamp*MDUISP1+VideoPen1*MDUUnits1/PenetrationRamp*MDUConverter1+(DataPen1-VoicePen1)*MDUUnits1/PenetrationRamp*MDUModem1+VoicePen1*MDUUnits1/PenetrationRamp*MDUeMTA1,IF(COUNTA($T$5:EZ$5)&gt;PenetrationRamp,EY9,((MAX(VideoPen1,DataPen1,VoicePen1)*MDUUnits1/PenetrationRamp*MDUISP1+VideoPen1*COUNTA($T$5:EZ$5)/PenetrationRamp*VideoARPU1*MDUUnits1*VideoRevShare1+DataPen1*COUNTA($T$5:EZ$5)/PenetrationRamp*DataARPU1*MDUUnits1*DataRevShare1+VoicePen1*COUNTA($T$5:EZ$5)/PenetrationRamp*VoiceARPU1*MDUUnits1*VoiceRevShare1+VideoPen1*MDUUnits1/PenetrationRamp*MDUConverter1+(DataPen1-VoicePen1)*MDUUnits1/PenetrationRamp*MDUModem1+VoicePen1*MDUUnits1/PenetrationRamp*MDUeMTA1+EZ7*MDUOpexLoad1)*-1)))),0)</f>
        <v>0</v>
      </c>
      <c r="FA9" s="292">
        <f>IFERROR(IF(COUNTA($T$5:FA$5)&gt;MDUTerm1,0,IF(COUNTA($T$5:FA$5)=(PenetrationRamp+1),EZ9+MAX(VideoPen1,DataPen1,VoicePen1)*MDUUnits1/PenetrationRamp*MDUISP1+VideoPen1*MDUUnits1/PenetrationRamp*MDUConverter1+(DataPen1-VoicePen1)*MDUUnits1/PenetrationRamp*MDUModem1+VoicePen1*MDUUnits1/PenetrationRamp*MDUeMTA1,IF(COUNTA($T$5:FA$5)&gt;PenetrationRamp,EZ9,((MAX(VideoPen1,DataPen1,VoicePen1)*MDUUnits1/PenetrationRamp*MDUISP1+VideoPen1*COUNTA($T$5:FA$5)/PenetrationRamp*VideoARPU1*MDUUnits1*VideoRevShare1+DataPen1*COUNTA($T$5:FA$5)/PenetrationRamp*DataARPU1*MDUUnits1*DataRevShare1+VoicePen1*COUNTA($T$5:FA$5)/PenetrationRamp*VoiceARPU1*MDUUnits1*VoiceRevShare1+VideoPen1*MDUUnits1/PenetrationRamp*MDUConverter1+(DataPen1-VoicePen1)*MDUUnits1/PenetrationRamp*MDUModem1+VoicePen1*MDUUnits1/PenetrationRamp*MDUeMTA1+FA7*MDUOpexLoad1)*-1)))),0)</f>
        <v>0</v>
      </c>
      <c r="FB9" s="292">
        <f>IFERROR(IF(COUNTA($T$5:FB$5)&gt;MDUTerm1,0,IF(COUNTA($T$5:FB$5)=(PenetrationRamp+1),FA9+MAX(VideoPen1,DataPen1,VoicePen1)*MDUUnits1/PenetrationRamp*MDUISP1+VideoPen1*MDUUnits1/PenetrationRamp*MDUConverter1+(DataPen1-VoicePen1)*MDUUnits1/PenetrationRamp*MDUModem1+VoicePen1*MDUUnits1/PenetrationRamp*MDUeMTA1,IF(COUNTA($T$5:FB$5)&gt;PenetrationRamp,FA9,((MAX(VideoPen1,DataPen1,VoicePen1)*MDUUnits1/PenetrationRamp*MDUISP1+VideoPen1*COUNTA($T$5:FB$5)/PenetrationRamp*VideoARPU1*MDUUnits1*VideoRevShare1+DataPen1*COUNTA($T$5:FB$5)/PenetrationRamp*DataARPU1*MDUUnits1*DataRevShare1+VoicePen1*COUNTA($T$5:FB$5)/PenetrationRamp*VoiceARPU1*MDUUnits1*VoiceRevShare1+VideoPen1*MDUUnits1/PenetrationRamp*MDUConverter1+(DataPen1-VoicePen1)*MDUUnits1/PenetrationRamp*MDUModem1+VoicePen1*MDUUnits1/PenetrationRamp*MDUeMTA1+FB7*MDUOpexLoad1)*-1)))),0)</f>
        <v>0</v>
      </c>
      <c r="FC9" s="292">
        <f>IFERROR(IF(COUNTA($T$5:FC$5)&gt;MDUTerm1,0,IF(COUNTA($T$5:FC$5)=(PenetrationRamp+1),FB9+MAX(VideoPen1,DataPen1,VoicePen1)*MDUUnits1/PenetrationRamp*MDUISP1+VideoPen1*MDUUnits1/PenetrationRamp*MDUConverter1+(DataPen1-VoicePen1)*MDUUnits1/PenetrationRamp*MDUModem1+VoicePen1*MDUUnits1/PenetrationRamp*MDUeMTA1,IF(COUNTA($T$5:FC$5)&gt;PenetrationRamp,FB9,((MAX(VideoPen1,DataPen1,VoicePen1)*MDUUnits1/PenetrationRamp*MDUISP1+VideoPen1*COUNTA($T$5:FC$5)/PenetrationRamp*VideoARPU1*MDUUnits1*VideoRevShare1+DataPen1*COUNTA($T$5:FC$5)/PenetrationRamp*DataARPU1*MDUUnits1*DataRevShare1+VoicePen1*COUNTA($T$5:FC$5)/PenetrationRamp*VoiceARPU1*MDUUnits1*VoiceRevShare1+VideoPen1*MDUUnits1/PenetrationRamp*MDUConverter1+(DataPen1-VoicePen1)*MDUUnits1/PenetrationRamp*MDUModem1+VoicePen1*MDUUnits1/PenetrationRamp*MDUeMTA1+FC7*MDUOpexLoad1)*-1)))),0)</f>
        <v>0</v>
      </c>
      <c r="FD9" s="292">
        <f>IFERROR(IF(COUNTA($T$5:FD$5)&gt;MDUTerm1,0,IF(COUNTA($T$5:FD$5)=(PenetrationRamp+1),FC9+MAX(VideoPen1,DataPen1,VoicePen1)*MDUUnits1/PenetrationRamp*MDUISP1+VideoPen1*MDUUnits1/PenetrationRamp*MDUConverter1+(DataPen1-VoicePen1)*MDUUnits1/PenetrationRamp*MDUModem1+VoicePen1*MDUUnits1/PenetrationRamp*MDUeMTA1,IF(COUNTA($T$5:FD$5)&gt;PenetrationRamp,FC9,((MAX(VideoPen1,DataPen1,VoicePen1)*MDUUnits1/PenetrationRamp*MDUISP1+VideoPen1*COUNTA($T$5:FD$5)/PenetrationRamp*VideoARPU1*MDUUnits1*VideoRevShare1+DataPen1*COUNTA($T$5:FD$5)/PenetrationRamp*DataARPU1*MDUUnits1*DataRevShare1+VoicePen1*COUNTA($T$5:FD$5)/PenetrationRamp*VoiceARPU1*MDUUnits1*VoiceRevShare1+VideoPen1*MDUUnits1/PenetrationRamp*MDUConverter1+(DataPen1-VoicePen1)*MDUUnits1/PenetrationRamp*MDUModem1+VoicePen1*MDUUnits1/PenetrationRamp*MDUeMTA1+FD7*MDUOpexLoad1)*-1)))),0)</f>
        <v>0</v>
      </c>
      <c r="FE9" s="292">
        <f>IFERROR(IF(COUNTA($T$5:FE$5)&gt;MDUTerm1,0,IF(COUNTA($T$5:FE$5)=(PenetrationRamp+1),FD9+MAX(VideoPen1,DataPen1,VoicePen1)*MDUUnits1/PenetrationRamp*MDUISP1+VideoPen1*MDUUnits1/PenetrationRamp*MDUConverter1+(DataPen1-VoicePen1)*MDUUnits1/PenetrationRamp*MDUModem1+VoicePen1*MDUUnits1/PenetrationRamp*MDUeMTA1,IF(COUNTA($T$5:FE$5)&gt;PenetrationRamp,FD9,((MAX(VideoPen1,DataPen1,VoicePen1)*MDUUnits1/PenetrationRamp*MDUISP1+VideoPen1*COUNTA($T$5:FE$5)/PenetrationRamp*VideoARPU1*MDUUnits1*VideoRevShare1+DataPen1*COUNTA($T$5:FE$5)/PenetrationRamp*DataARPU1*MDUUnits1*DataRevShare1+VoicePen1*COUNTA($T$5:FE$5)/PenetrationRamp*VoiceARPU1*MDUUnits1*VoiceRevShare1+VideoPen1*MDUUnits1/PenetrationRamp*MDUConverter1+(DataPen1-VoicePen1)*MDUUnits1/PenetrationRamp*MDUModem1+VoicePen1*MDUUnits1/PenetrationRamp*MDUeMTA1+FE7*MDUOpexLoad1)*-1)))),0)</f>
        <v>0</v>
      </c>
      <c r="FF9" s="292">
        <f>IFERROR(IF(COUNTA($T$5:FF$5)&gt;MDUTerm1,0,IF(COUNTA($T$5:FF$5)=(PenetrationRamp+1),FE9+MAX(VideoPen1,DataPen1,VoicePen1)*MDUUnits1/PenetrationRamp*MDUISP1+VideoPen1*MDUUnits1/PenetrationRamp*MDUConverter1+(DataPen1-VoicePen1)*MDUUnits1/PenetrationRamp*MDUModem1+VoicePen1*MDUUnits1/PenetrationRamp*MDUeMTA1,IF(COUNTA($T$5:FF$5)&gt;PenetrationRamp,FE9,((MAX(VideoPen1,DataPen1,VoicePen1)*MDUUnits1/PenetrationRamp*MDUISP1+VideoPen1*COUNTA($T$5:FF$5)/PenetrationRamp*VideoARPU1*MDUUnits1*VideoRevShare1+DataPen1*COUNTA($T$5:FF$5)/PenetrationRamp*DataARPU1*MDUUnits1*DataRevShare1+VoicePen1*COUNTA($T$5:FF$5)/PenetrationRamp*VoiceARPU1*MDUUnits1*VoiceRevShare1+VideoPen1*MDUUnits1/PenetrationRamp*MDUConverter1+(DataPen1-VoicePen1)*MDUUnits1/PenetrationRamp*MDUModem1+VoicePen1*MDUUnits1/PenetrationRamp*MDUeMTA1+FF7*MDUOpexLoad1)*-1)))),0)</f>
        <v>0</v>
      </c>
      <c r="FG9" s="292">
        <f>IFERROR(IF(COUNTA($T$5:FG$5)&gt;MDUTerm1,0,IF(COUNTA($T$5:FG$5)=(PenetrationRamp+1),FF9+MAX(VideoPen1,DataPen1,VoicePen1)*MDUUnits1/PenetrationRamp*MDUISP1+VideoPen1*MDUUnits1/PenetrationRamp*MDUConverter1+(DataPen1-VoicePen1)*MDUUnits1/PenetrationRamp*MDUModem1+VoicePen1*MDUUnits1/PenetrationRamp*MDUeMTA1,IF(COUNTA($T$5:FG$5)&gt;PenetrationRamp,FF9,((MAX(VideoPen1,DataPen1,VoicePen1)*MDUUnits1/PenetrationRamp*MDUISP1+VideoPen1*COUNTA($T$5:FG$5)/PenetrationRamp*VideoARPU1*MDUUnits1*VideoRevShare1+DataPen1*COUNTA($T$5:FG$5)/PenetrationRamp*DataARPU1*MDUUnits1*DataRevShare1+VoicePen1*COUNTA($T$5:FG$5)/PenetrationRamp*VoiceARPU1*MDUUnits1*VoiceRevShare1+VideoPen1*MDUUnits1/PenetrationRamp*MDUConverter1+(DataPen1-VoicePen1)*MDUUnits1/PenetrationRamp*MDUModem1+VoicePen1*MDUUnits1/PenetrationRamp*MDUeMTA1+FG7*MDUOpexLoad1)*-1)))),0)</f>
        <v>0</v>
      </c>
      <c r="FH9" s="292">
        <f>IFERROR(IF(COUNTA($T$5:FH$5)&gt;MDUTerm1,0,IF(COUNTA($T$5:FH$5)=(PenetrationRamp+1),FG9+MAX(VideoPen1,DataPen1,VoicePen1)*MDUUnits1/PenetrationRamp*MDUISP1+VideoPen1*MDUUnits1/PenetrationRamp*MDUConverter1+(DataPen1-VoicePen1)*MDUUnits1/PenetrationRamp*MDUModem1+VoicePen1*MDUUnits1/PenetrationRamp*MDUeMTA1,IF(COUNTA($T$5:FH$5)&gt;PenetrationRamp,FG9,((MAX(VideoPen1,DataPen1,VoicePen1)*MDUUnits1/PenetrationRamp*MDUISP1+VideoPen1*COUNTA($T$5:FH$5)/PenetrationRamp*VideoARPU1*MDUUnits1*VideoRevShare1+DataPen1*COUNTA($T$5:FH$5)/PenetrationRamp*DataARPU1*MDUUnits1*DataRevShare1+VoicePen1*COUNTA($T$5:FH$5)/PenetrationRamp*VoiceARPU1*MDUUnits1*VoiceRevShare1+VideoPen1*MDUUnits1/PenetrationRamp*MDUConverter1+(DataPen1-VoicePen1)*MDUUnits1/PenetrationRamp*MDUModem1+VoicePen1*MDUUnits1/PenetrationRamp*MDUeMTA1+FH7*MDUOpexLoad1)*-1)))),0)</f>
        <v>0</v>
      </c>
      <c r="FI9" s="292">
        <f>IFERROR(IF(COUNTA($T$5:FI$5)&gt;MDUTerm1,0,IF(COUNTA($T$5:FI$5)=(PenetrationRamp+1),FH9+MAX(VideoPen1,DataPen1,VoicePen1)*MDUUnits1/PenetrationRamp*MDUISP1+VideoPen1*MDUUnits1/PenetrationRamp*MDUConverter1+(DataPen1-VoicePen1)*MDUUnits1/PenetrationRamp*MDUModem1+VoicePen1*MDUUnits1/PenetrationRamp*MDUeMTA1,IF(COUNTA($T$5:FI$5)&gt;PenetrationRamp,FH9,((MAX(VideoPen1,DataPen1,VoicePen1)*MDUUnits1/PenetrationRamp*MDUISP1+VideoPen1*COUNTA($T$5:FI$5)/PenetrationRamp*VideoARPU1*MDUUnits1*VideoRevShare1+DataPen1*COUNTA($T$5:FI$5)/PenetrationRamp*DataARPU1*MDUUnits1*DataRevShare1+VoicePen1*COUNTA($T$5:FI$5)/PenetrationRamp*VoiceARPU1*MDUUnits1*VoiceRevShare1+VideoPen1*MDUUnits1/PenetrationRamp*MDUConverter1+(DataPen1-VoicePen1)*MDUUnits1/PenetrationRamp*MDUModem1+VoicePen1*MDUUnits1/PenetrationRamp*MDUeMTA1+FI7*MDUOpexLoad1)*-1)))),0)</f>
        <v>0</v>
      </c>
      <c r="FJ9" s="292">
        <f>IFERROR(IF(COUNTA($T$5:FJ$5)&gt;MDUTerm1,0,IF(COUNTA($T$5:FJ$5)=(PenetrationRamp+1),FI9+MAX(VideoPen1,DataPen1,VoicePen1)*MDUUnits1/PenetrationRamp*MDUISP1+VideoPen1*MDUUnits1/PenetrationRamp*MDUConverter1+(DataPen1-VoicePen1)*MDUUnits1/PenetrationRamp*MDUModem1+VoicePen1*MDUUnits1/PenetrationRamp*MDUeMTA1,IF(COUNTA($T$5:FJ$5)&gt;PenetrationRamp,FI9,((MAX(VideoPen1,DataPen1,VoicePen1)*MDUUnits1/PenetrationRamp*MDUISP1+VideoPen1*COUNTA($T$5:FJ$5)/PenetrationRamp*VideoARPU1*MDUUnits1*VideoRevShare1+DataPen1*COUNTA($T$5:FJ$5)/PenetrationRamp*DataARPU1*MDUUnits1*DataRevShare1+VoicePen1*COUNTA($T$5:FJ$5)/PenetrationRamp*VoiceARPU1*MDUUnits1*VoiceRevShare1+VideoPen1*MDUUnits1/PenetrationRamp*MDUConverter1+(DataPen1-VoicePen1)*MDUUnits1/PenetrationRamp*MDUModem1+VoicePen1*MDUUnits1/PenetrationRamp*MDUeMTA1+FJ7*MDUOpexLoad1)*-1)))),0)</f>
        <v>0</v>
      </c>
      <c r="FK9" s="292">
        <f>IFERROR(IF(COUNTA($T$5:FK$5)&gt;MDUTerm1,0,IF(COUNTA($T$5:FK$5)=(PenetrationRamp+1),FJ9+MAX(VideoPen1,DataPen1,VoicePen1)*MDUUnits1/PenetrationRamp*MDUISP1+VideoPen1*MDUUnits1/PenetrationRamp*MDUConverter1+(DataPen1-VoicePen1)*MDUUnits1/PenetrationRamp*MDUModem1+VoicePen1*MDUUnits1/PenetrationRamp*MDUeMTA1,IF(COUNTA($T$5:FK$5)&gt;PenetrationRamp,FJ9,((MAX(VideoPen1,DataPen1,VoicePen1)*MDUUnits1/PenetrationRamp*MDUISP1+VideoPen1*COUNTA($T$5:FK$5)/PenetrationRamp*VideoARPU1*MDUUnits1*VideoRevShare1+DataPen1*COUNTA($T$5:FK$5)/PenetrationRamp*DataARPU1*MDUUnits1*DataRevShare1+VoicePen1*COUNTA($T$5:FK$5)/PenetrationRamp*VoiceARPU1*MDUUnits1*VoiceRevShare1+VideoPen1*MDUUnits1/PenetrationRamp*MDUConverter1+(DataPen1-VoicePen1)*MDUUnits1/PenetrationRamp*MDUModem1+VoicePen1*MDUUnits1/PenetrationRamp*MDUeMTA1+FK7*MDUOpexLoad1)*-1)))),0)</f>
        <v>0</v>
      </c>
      <c r="FL9" s="292">
        <f>IFERROR(IF(COUNTA($T$5:FL$5)&gt;MDUTerm1,0,IF(COUNTA($T$5:FL$5)=(PenetrationRamp+1),FK9+MAX(VideoPen1,DataPen1,VoicePen1)*MDUUnits1/PenetrationRamp*MDUISP1+VideoPen1*MDUUnits1/PenetrationRamp*MDUConverter1+(DataPen1-VoicePen1)*MDUUnits1/PenetrationRamp*MDUModem1+VoicePen1*MDUUnits1/PenetrationRamp*MDUeMTA1,IF(COUNTA($T$5:FL$5)&gt;PenetrationRamp,FK9,((MAX(VideoPen1,DataPen1,VoicePen1)*MDUUnits1/PenetrationRamp*MDUISP1+VideoPen1*COUNTA($T$5:FL$5)/PenetrationRamp*VideoARPU1*MDUUnits1*VideoRevShare1+DataPen1*COUNTA($T$5:FL$5)/PenetrationRamp*DataARPU1*MDUUnits1*DataRevShare1+VoicePen1*COUNTA($T$5:FL$5)/PenetrationRamp*VoiceARPU1*MDUUnits1*VoiceRevShare1+VideoPen1*MDUUnits1/PenetrationRamp*MDUConverter1+(DataPen1-VoicePen1)*MDUUnits1/PenetrationRamp*MDUModem1+VoicePen1*MDUUnits1/PenetrationRamp*MDUeMTA1+FL7*MDUOpexLoad1)*-1)))),0)</f>
        <v>0</v>
      </c>
      <c r="FM9" s="292">
        <f>IFERROR(IF(COUNTA($T$5:FM$5)&gt;MDUTerm1,0,IF(COUNTA($T$5:FM$5)=(PenetrationRamp+1),FL9+MAX(VideoPen1,DataPen1,VoicePen1)*MDUUnits1/PenetrationRamp*MDUISP1+VideoPen1*MDUUnits1/PenetrationRamp*MDUConverter1+(DataPen1-VoicePen1)*MDUUnits1/PenetrationRamp*MDUModem1+VoicePen1*MDUUnits1/PenetrationRamp*MDUeMTA1,IF(COUNTA($T$5:FM$5)&gt;PenetrationRamp,FL9,((MAX(VideoPen1,DataPen1,VoicePen1)*MDUUnits1/PenetrationRamp*MDUISP1+VideoPen1*COUNTA($T$5:FM$5)/PenetrationRamp*VideoARPU1*MDUUnits1*VideoRevShare1+DataPen1*COUNTA($T$5:FM$5)/PenetrationRamp*DataARPU1*MDUUnits1*DataRevShare1+VoicePen1*COUNTA($T$5:FM$5)/PenetrationRamp*VoiceARPU1*MDUUnits1*VoiceRevShare1+VideoPen1*MDUUnits1/PenetrationRamp*MDUConverter1+(DataPen1-VoicePen1)*MDUUnits1/PenetrationRamp*MDUModem1+VoicePen1*MDUUnits1/PenetrationRamp*MDUeMTA1+FM7*MDUOpexLoad1)*-1)))),0)</f>
        <v>0</v>
      </c>
      <c r="FN9" s="292">
        <f>IFERROR(IF(COUNTA($T$5:FN$5)&gt;MDUTerm1,0,IF(COUNTA($T$5:FN$5)=(PenetrationRamp+1),FM9+MAX(VideoPen1,DataPen1,VoicePen1)*MDUUnits1/PenetrationRamp*MDUISP1+VideoPen1*MDUUnits1/PenetrationRamp*MDUConverter1+(DataPen1-VoicePen1)*MDUUnits1/PenetrationRamp*MDUModem1+VoicePen1*MDUUnits1/PenetrationRamp*MDUeMTA1,IF(COUNTA($T$5:FN$5)&gt;PenetrationRamp,FM9,((MAX(VideoPen1,DataPen1,VoicePen1)*MDUUnits1/PenetrationRamp*MDUISP1+VideoPen1*COUNTA($T$5:FN$5)/PenetrationRamp*VideoARPU1*MDUUnits1*VideoRevShare1+DataPen1*COUNTA($T$5:FN$5)/PenetrationRamp*DataARPU1*MDUUnits1*DataRevShare1+VoicePen1*COUNTA($T$5:FN$5)/PenetrationRamp*VoiceARPU1*MDUUnits1*VoiceRevShare1+VideoPen1*MDUUnits1/PenetrationRamp*MDUConverter1+(DataPen1-VoicePen1)*MDUUnits1/PenetrationRamp*MDUModem1+VoicePen1*MDUUnits1/PenetrationRamp*MDUeMTA1+FN7*MDUOpexLoad1)*-1)))),0)</f>
        <v>0</v>
      </c>
      <c r="FO9" s="292">
        <f>IFERROR(IF(COUNTA($T$5:FO$5)&gt;MDUTerm1,0,IF(COUNTA($T$5:FO$5)=(PenetrationRamp+1),FN9+MAX(VideoPen1,DataPen1,VoicePen1)*MDUUnits1/PenetrationRamp*MDUISP1+VideoPen1*MDUUnits1/PenetrationRamp*MDUConverter1+(DataPen1-VoicePen1)*MDUUnits1/PenetrationRamp*MDUModem1+VoicePen1*MDUUnits1/PenetrationRamp*MDUeMTA1,IF(COUNTA($T$5:FO$5)&gt;PenetrationRamp,FN9,((MAX(VideoPen1,DataPen1,VoicePen1)*MDUUnits1/PenetrationRamp*MDUISP1+VideoPen1*COUNTA($T$5:FO$5)/PenetrationRamp*VideoARPU1*MDUUnits1*VideoRevShare1+DataPen1*COUNTA($T$5:FO$5)/PenetrationRamp*DataARPU1*MDUUnits1*DataRevShare1+VoicePen1*COUNTA($T$5:FO$5)/PenetrationRamp*VoiceARPU1*MDUUnits1*VoiceRevShare1+VideoPen1*MDUUnits1/PenetrationRamp*MDUConverter1+(DataPen1-VoicePen1)*MDUUnits1/PenetrationRamp*MDUModem1+VoicePen1*MDUUnits1/PenetrationRamp*MDUeMTA1+FO7*MDUOpexLoad1)*-1)))),0)</f>
        <v>0</v>
      </c>
      <c r="FP9" s="292">
        <f>IFERROR(IF(COUNTA($T$5:FP$5)&gt;MDUTerm1,0,IF(COUNTA($T$5:FP$5)=(PenetrationRamp+1),FO9+MAX(VideoPen1,DataPen1,VoicePen1)*MDUUnits1/PenetrationRamp*MDUISP1+VideoPen1*MDUUnits1/PenetrationRamp*MDUConverter1+(DataPen1-VoicePen1)*MDUUnits1/PenetrationRamp*MDUModem1+VoicePen1*MDUUnits1/PenetrationRamp*MDUeMTA1,IF(COUNTA($T$5:FP$5)&gt;PenetrationRamp,FO9,((MAX(VideoPen1,DataPen1,VoicePen1)*MDUUnits1/PenetrationRamp*MDUISP1+VideoPen1*COUNTA($T$5:FP$5)/PenetrationRamp*VideoARPU1*MDUUnits1*VideoRevShare1+DataPen1*COUNTA($T$5:FP$5)/PenetrationRamp*DataARPU1*MDUUnits1*DataRevShare1+VoicePen1*COUNTA($T$5:FP$5)/PenetrationRamp*VoiceARPU1*MDUUnits1*VoiceRevShare1+VideoPen1*MDUUnits1/PenetrationRamp*MDUConverter1+(DataPen1-VoicePen1)*MDUUnits1/PenetrationRamp*MDUModem1+VoicePen1*MDUUnits1/PenetrationRamp*MDUeMTA1+FP7*MDUOpexLoad1)*-1)))),0)</f>
        <v>0</v>
      </c>
      <c r="FQ9" s="292">
        <f>IFERROR(IF(COUNTA($T$5:FQ$5)&gt;MDUTerm1,0,IF(COUNTA($T$5:FQ$5)=(PenetrationRamp+1),FP9+MAX(VideoPen1,DataPen1,VoicePen1)*MDUUnits1/PenetrationRamp*MDUISP1+VideoPen1*MDUUnits1/PenetrationRamp*MDUConverter1+(DataPen1-VoicePen1)*MDUUnits1/PenetrationRamp*MDUModem1+VoicePen1*MDUUnits1/PenetrationRamp*MDUeMTA1,IF(COUNTA($T$5:FQ$5)&gt;PenetrationRamp,FP9,((MAX(VideoPen1,DataPen1,VoicePen1)*MDUUnits1/PenetrationRamp*MDUISP1+VideoPen1*COUNTA($T$5:FQ$5)/PenetrationRamp*VideoARPU1*MDUUnits1*VideoRevShare1+DataPen1*COUNTA($T$5:FQ$5)/PenetrationRamp*DataARPU1*MDUUnits1*DataRevShare1+VoicePen1*COUNTA($T$5:FQ$5)/PenetrationRamp*VoiceARPU1*MDUUnits1*VoiceRevShare1+VideoPen1*MDUUnits1/PenetrationRamp*MDUConverter1+(DataPen1-VoicePen1)*MDUUnits1/PenetrationRamp*MDUModem1+VoicePen1*MDUUnits1/PenetrationRamp*MDUeMTA1+FQ7*MDUOpexLoad1)*-1)))),0)</f>
        <v>0</v>
      </c>
      <c r="FR9" s="292">
        <f>IFERROR(IF(COUNTA($T$5:FR$5)&gt;MDUTerm1,0,IF(COUNTA($T$5:FR$5)=(PenetrationRamp+1),FQ9+MAX(VideoPen1,DataPen1,VoicePen1)*MDUUnits1/PenetrationRamp*MDUISP1+VideoPen1*MDUUnits1/PenetrationRamp*MDUConverter1+(DataPen1-VoicePen1)*MDUUnits1/PenetrationRamp*MDUModem1+VoicePen1*MDUUnits1/PenetrationRamp*MDUeMTA1,IF(COUNTA($T$5:FR$5)&gt;PenetrationRamp,FQ9,((MAX(VideoPen1,DataPen1,VoicePen1)*MDUUnits1/PenetrationRamp*MDUISP1+VideoPen1*COUNTA($T$5:FR$5)/PenetrationRamp*VideoARPU1*MDUUnits1*VideoRevShare1+DataPen1*COUNTA($T$5:FR$5)/PenetrationRamp*DataARPU1*MDUUnits1*DataRevShare1+VoicePen1*COUNTA($T$5:FR$5)/PenetrationRamp*VoiceARPU1*MDUUnits1*VoiceRevShare1+VideoPen1*MDUUnits1/PenetrationRamp*MDUConverter1+(DataPen1-VoicePen1)*MDUUnits1/PenetrationRamp*MDUModem1+VoicePen1*MDUUnits1/PenetrationRamp*MDUeMTA1+FR7*MDUOpexLoad1)*-1)))),0)</f>
        <v>0</v>
      </c>
      <c r="FS9" s="292">
        <f>IFERROR(IF(COUNTA($T$5:FS$5)&gt;MDUTerm1,0,IF(COUNTA($T$5:FS$5)=(PenetrationRamp+1),FR9+MAX(VideoPen1,DataPen1,VoicePen1)*MDUUnits1/PenetrationRamp*MDUISP1+VideoPen1*MDUUnits1/PenetrationRamp*MDUConverter1+(DataPen1-VoicePen1)*MDUUnits1/PenetrationRamp*MDUModem1+VoicePen1*MDUUnits1/PenetrationRamp*MDUeMTA1,IF(COUNTA($T$5:FS$5)&gt;PenetrationRamp,FR9,((MAX(VideoPen1,DataPen1,VoicePen1)*MDUUnits1/PenetrationRamp*MDUISP1+VideoPen1*COUNTA($T$5:FS$5)/PenetrationRamp*VideoARPU1*MDUUnits1*VideoRevShare1+DataPen1*COUNTA($T$5:FS$5)/PenetrationRamp*DataARPU1*MDUUnits1*DataRevShare1+VoicePen1*COUNTA($T$5:FS$5)/PenetrationRamp*VoiceARPU1*MDUUnits1*VoiceRevShare1+VideoPen1*MDUUnits1/PenetrationRamp*MDUConverter1+(DataPen1-VoicePen1)*MDUUnits1/PenetrationRamp*MDUModem1+VoicePen1*MDUUnits1/PenetrationRamp*MDUeMTA1+FS7*MDUOpexLoad1)*-1)))),0)</f>
        <v>0</v>
      </c>
      <c r="FT9" s="292">
        <f>IFERROR(IF(COUNTA($T$5:FT$5)&gt;MDUTerm1,0,IF(COUNTA($T$5:FT$5)=(PenetrationRamp+1),FS9+MAX(VideoPen1,DataPen1,VoicePen1)*MDUUnits1/PenetrationRamp*MDUISP1+VideoPen1*MDUUnits1/PenetrationRamp*MDUConverter1+(DataPen1-VoicePen1)*MDUUnits1/PenetrationRamp*MDUModem1+VoicePen1*MDUUnits1/PenetrationRamp*MDUeMTA1,IF(COUNTA($T$5:FT$5)&gt;PenetrationRamp,FS9,((MAX(VideoPen1,DataPen1,VoicePen1)*MDUUnits1/PenetrationRamp*MDUISP1+VideoPen1*COUNTA($T$5:FT$5)/PenetrationRamp*VideoARPU1*MDUUnits1*VideoRevShare1+DataPen1*COUNTA($T$5:FT$5)/PenetrationRamp*DataARPU1*MDUUnits1*DataRevShare1+VoicePen1*COUNTA($T$5:FT$5)/PenetrationRamp*VoiceARPU1*MDUUnits1*VoiceRevShare1+VideoPen1*MDUUnits1/PenetrationRamp*MDUConverter1+(DataPen1-VoicePen1)*MDUUnits1/PenetrationRamp*MDUModem1+VoicePen1*MDUUnits1/PenetrationRamp*MDUeMTA1+FT7*MDUOpexLoad1)*-1)))),0)</f>
        <v>0</v>
      </c>
      <c r="FU9" s="292">
        <f>IFERROR(IF(COUNTA($T$5:FU$5)&gt;MDUTerm1,0,IF(COUNTA($T$5:FU$5)=(PenetrationRamp+1),FT9+MAX(VideoPen1,DataPen1,VoicePen1)*MDUUnits1/PenetrationRamp*MDUISP1+VideoPen1*MDUUnits1/PenetrationRamp*MDUConverter1+(DataPen1-VoicePen1)*MDUUnits1/PenetrationRamp*MDUModem1+VoicePen1*MDUUnits1/PenetrationRamp*MDUeMTA1,IF(COUNTA($T$5:FU$5)&gt;PenetrationRamp,FT9,((MAX(VideoPen1,DataPen1,VoicePen1)*MDUUnits1/PenetrationRamp*MDUISP1+VideoPen1*COUNTA($T$5:FU$5)/PenetrationRamp*VideoARPU1*MDUUnits1*VideoRevShare1+DataPen1*COUNTA($T$5:FU$5)/PenetrationRamp*DataARPU1*MDUUnits1*DataRevShare1+VoicePen1*COUNTA($T$5:FU$5)/PenetrationRamp*VoiceARPU1*MDUUnits1*VoiceRevShare1+VideoPen1*MDUUnits1/PenetrationRamp*MDUConverter1+(DataPen1-VoicePen1)*MDUUnits1/PenetrationRamp*MDUModem1+VoicePen1*MDUUnits1/PenetrationRamp*MDUeMTA1+FU7*MDUOpexLoad1)*-1)))),0)</f>
        <v>0</v>
      </c>
      <c r="FV9" s="292">
        <f>IFERROR(IF(COUNTA($T$5:FV$5)&gt;MDUTerm1,0,IF(COUNTA($T$5:FV$5)=(PenetrationRamp+1),FU9+MAX(VideoPen1,DataPen1,VoicePen1)*MDUUnits1/PenetrationRamp*MDUISP1+VideoPen1*MDUUnits1/PenetrationRamp*MDUConverter1+(DataPen1-VoicePen1)*MDUUnits1/PenetrationRamp*MDUModem1+VoicePen1*MDUUnits1/PenetrationRamp*MDUeMTA1,IF(COUNTA($T$5:FV$5)&gt;PenetrationRamp,FU9,((MAX(VideoPen1,DataPen1,VoicePen1)*MDUUnits1/PenetrationRamp*MDUISP1+VideoPen1*COUNTA($T$5:FV$5)/PenetrationRamp*VideoARPU1*MDUUnits1*VideoRevShare1+DataPen1*COUNTA($T$5:FV$5)/PenetrationRamp*DataARPU1*MDUUnits1*DataRevShare1+VoicePen1*COUNTA($T$5:FV$5)/PenetrationRamp*VoiceARPU1*MDUUnits1*VoiceRevShare1+VideoPen1*MDUUnits1/PenetrationRamp*MDUConverter1+(DataPen1-VoicePen1)*MDUUnits1/PenetrationRamp*MDUModem1+VoicePen1*MDUUnits1/PenetrationRamp*MDUeMTA1+FV7*MDUOpexLoad1)*-1)))),0)</f>
        <v>0</v>
      </c>
      <c r="FW9" s="292">
        <f>IFERROR(IF(COUNTA($T$5:FW$5)&gt;MDUTerm1,0,IF(COUNTA($T$5:FW$5)=(PenetrationRamp+1),FV9+MAX(VideoPen1,DataPen1,VoicePen1)*MDUUnits1/PenetrationRamp*MDUISP1+VideoPen1*MDUUnits1/PenetrationRamp*MDUConverter1+(DataPen1-VoicePen1)*MDUUnits1/PenetrationRamp*MDUModem1+VoicePen1*MDUUnits1/PenetrationRamp*MDUeMTA1,IF(COUNTA($T$5:FW$5)&gt;PenetrationRamp,FV9,((MAX(VideoPen1,DataPen1,VoicePen1)*MDUUnits1/PenetrationRamp*MDUISP1+VideoPen1*COUNTA($T$5:FW$5)/PenetrationRamp*VideoARPU1*MDUUnits1*VideoRevShare1+DataPen1*COUNTA($T$5:FW$5)/PenetrationRamp*DataARPU1*MDUUnits1*DataRevShare1+VoicePen1*COUNTA($T$5:FW$5)/PenetrationRamp*VoiceARPU1*MDUUnits1*VoiceRevShare1+VideoPen1*MDUUnits1/PenetrationRamp*MDUConverter1+(DataPen1-VoicePen1)*MDUUnits1/PenetrationRamp*MDUModem1+VoicePen1*MDUUnits1/PenetrationRamp*MDUeMTA1+FW7*MDUOpexLoad1)*-1)))),0)</f>
        <v>0</v>
      </c>
      <c r="FX9" s="292">
        <f>IFERROR(IF(COUNTA($T$5:FX$5)&gt;MDUTerm1,0,IF(COUNTA($T$5:FX$5)=(PenetrationRamp+1),FW9+MAX(VideoPen1,DataPen1,VoicePen1)*MDUUnits1/PenetrationRamp*MDUISP1+VideoPen1*MDUUnits1/PenetrationRamp*MDUConverter1+(DataPen1-VoicePen1)*MDUUnits1/PenetrationRamp*MDUModem1+VoicePen1*MDUUnits1/PenetrationRamp*MDUeMTA1,IF(COUNTA($T$5:FX$5)&gt;PenetrationRamp,FW9,((MAX(VideoPen1,DataPen1,VoicePen1)*MDUUnits1/PenetrationRamp*MDUISP1+VideoPen1*COUNTA($T$5:FX$5)/PenetrationRamp*VideoARPU1*MDUUnits1*VideoRevShare1+DataPen1*COUNTA($T$5:FX$5)/PenetrationRamp*DataARPU1*MDUUnits1*DataRevShare1+VoicePen1*COUNTA($T$5:FX$5)/PenetrationRamp*VoiceARPU1*MDUUnits1*VoiceRevShare1+VideoPen1*MDUUnits1/PenetrationRamp*MDUConverter1+(DataPen1-VoicePen1)*MDUUnits1/PenetrationRamp*MDUModem1+VoicePen1*MDUUnits1/PenetrationRamp*MDUeMTA1+FX7*MDUOpexLoad1)*-1)))),0)</f>
        <v>0</v>
      </c>
      <c r="FY9" s="292">
        <f>IFERROR(IF(COUNTA($T$5:FY$5)&gt;MDUTerm1,0,IF(COUNTA($T$5:FY$5)=(PenetrationRamp+1),FX9+MAX(VideoPen1,DataPen1,VoicePen1)*MDUUnits1/PenetrationRamp*MDUISP1+VideoPen1*MDUUnits1/PenetrationRamp*MDUConverter1+(DataPen1-VoicePen1)*MDUUnits1/PenetrationRamp*MDUModem1+VoicePen1*MDUUnits1/PenetrationRamp*MDUeMTA1,IF(COUNTA($T$5:FY$5)&gt;PenetrationRamp,FX9,((MAX(VideoPen1,DataPen1,VoicePen1)*MDUUnits1/PenetrationRamp*MDUISP1+VideoPen1*COUNTA($T$5:FY$5)/PenetrationRamp*VideoARPU1*MDUUnits1*VideoRevShare1+DataPen1*COUNTA($T$5:FY$5)/PenetrationRamp*DataARPU1*MDUUnits1*DataRevShare1+VoicePen1*COUNTA($T$5:FY$5)/PenetrationRamp*VoiceARPU1*MDUUnits1*VoiceRevShare1+VideoPen1*MDUUnits1/PenetrationRamp*MDUConverter1+(DataPen1-VoicePen1)*MDUUnits1/PenetrationRamp*MDUModem1+VoicePen1*MDUUnits1/PenetrationRamp*MDUeMTA1+FY7*MDUOpexLoad1)*-1)))),0)</f>
        <v>0</v>
      </c>
      <c r="FZ9" s="292">
        <f>IFERROR(IF(COUNTA($T$5:FZ$5)&gt;MDUTerm1,0,IF(COUNTA($T$5:FZ$5)=(PenetrationRamp+1),FY9+MAX(VideoPen1,DataPen1,VoicePen1)*MDUUnits1/PenetrationRamp*MDUISP1+VideoPen1*MDUUnits1/PenetrationRamp*MDUConverter1+(DataPen1-VoicePen1)*MDUUnits1/PenetrationRamp*MDUModem1+VoicePen1*MDUUnits1/PenetrationRamp*MDUeMTA1,IF(COUNTA($T$5:FZ$5)&gt;PenetrationRamp,FY9,((MAX(VideoPen1,DataPen1,VoicePen1)*MDUUnits1/PenetrationRamp*MDUISP1+VideoPen1*COUNTA($T$5:FZ$5)/PenetrationRamp*VideoARPU1*MDUUnits1*VideoRevShare1+DataPen1*COUNTA($T$5:FZ$5)/PenetrationRamp*DataARPU1*MDUUnits1*DataRevShare1+VoicePen1*COUNTA($T$5:FZ$5)/PenetrationRamp*VoiceARPU1*MDUUnits1*VoiceRevShare1+VideoPen1*MDUUnits1/PenetrationRamp*MDUConverter1+(DataPen1-VoicePen1)*MDUUnits1/PenetrationRamp*MDUModem1+VoicePen1*MDUUnits1/PenetrationRamp*MDUeMTA1+FZ7*MDUOpexLoad1)*-1)))),0)</f>
        <v>0</v>
      </c>
      <c r="GA9" s="292">
        <f>IFERROR(IF(COUNTA($T$5:GA$5)&gt;MDUTerm1,0,IF(COUNTA($T$5:GA$5)=(PenetrationRamp+1),FZ9+MAX(VideoPen1,DataPen1,VoicePen1)*MDUUnits1/PenetrationRamp*MDUISP1+VideoPen1*MDUUnits1/PenetrationRamp*MDUConverter1+(DataPen1-VoicePen1)*MDUUnits1/PenetrationRamp*MDUModem1+VoicePen1*MDUUnits1/PenetrationRamp*MDUeMTA1,IF(COUNTA($T$5:GA$5)&gt;PenetrationRamp,FZ9,((MAX(VideoPen1,DataPen1,VoicePen1)*MDUUnits1/PenetrationRamp*MDUISP1+VideoPen1*COUNTA($T$5:GA$5)/PenetrationRamp*VideoARPU1*MDUUnits1*VideoRevShare1+DataPen1*COUNTA($T$5:GA$5)/PenetrationRamp*DataARPU1*MDUUnits1*DataRevShare1+VoicePen1*COUNTA($T$5:GA$5)/PenetrationRamp*VoiceARPU1*MDUUnits1*VoiceRevShare1+VideoPen1*MDUUnits1/PenetrationRamp*MDUConverter1+(DataPen1-VoicePen1)*MDUUnits1/PenetrationRamp*MDUModem1+VoicePen1*MDUUnits1/PenetrationRamp*MDUeMTA1+GA7*MDUOpexLoad1)*-1)))),0)</f>
        <v>0</v>
      </c>
      <c r="GB9" s="292">
        <f>IFERROR(IF(COUNTA($T$5:GB$5)&gt;MDUTerm1,0,IF(COUNTA($T$5:GB$5)=(PenetrationRamp+1),GA9+MAX(VideoPen1,DataPen1,VoicePen1)*MDUUnits1/PenetrationRamp*MDUISP1+VideoPen1*MDUUnits1/PenetrationRamp*MDUConverter1+(DataPen1-VoicePen1)*MDUUnits1/PenetrationRamp*MDUModem1+VoicePen1*MDUUnits1/PenetrationRamp*MDUeMTA1,IF(COUNTA($T$5:GB$5)&gt;PenetrationRamp,GA9,((MAX(VideoPen1,DataPen1,VoicePen1)*MDUUnits1/PenetrationRamp*MDUISP1+VideoPen1*COUNTA($T$5:GB$5)/PenetrationRamp*VideoARPU1*MDUUnits1*VideoRevShare1+DataPen1*COUNTA($T$5:GB$5)/PenetrationRamp*DataARPU1*MDUUnits1*DataRevShare1+VoicePen1*COUNTA($T$5:GB$5)/PenetrationRamp*VoiceARPU1*MDUUnits1*VoiceRevShare1+VideoPen1*MDUUnits1/PenetrationRamp*MDUConverter1+(DataPen1-VoicePen1)*MDUUnits1/PenetrationRamp*MDUModem1+VoicePen1*MDUUnits1/PenetrationRamp*MDUeMTA1+GB7*MDUOpexLoad1)*-1)))),0)</f>
        <v>0</v>
      </c>
      <c r="GC9" s="292">
        <f>IFERROR(IF(COUNTA($T$5:GC$5)&gt;MDUTerm1,0,IF(COUNTA($T$5:GC$5)=(PenetrationRamp+1),GB9+MAX(VideoPen1,DataPen1,VoicePen1)*MDUUnits1/PenetrationRamp*MDUISP1+VideoPen1*MDUUnits1/PenetrationRamp*MDUConverter1+(DataPen1-VoicePen1)*MDUUnits1/PenetrationRamp*MDUModem1+VoicePen1*MDUUnits1/PenetrationRamp*MDUeMTA1,IF(COUNTA($T$5:GC$5)&gt;PenetrationRamp,GB9,((MAX(VideoPen1,DataPen1,VoicePen1)*MDUUnits1/PenetrationRamp*MDUISP1+VideoPen1*COUNTA($T$5:GC$5)/PenetrationRamp*VideoARPU1*MDUUnits1*VideoRevShare1+DataPen1*COUNTA($T$5:GC$5)/PenetrationRamp*DataARPU1*MDUUnits1*DataRevShare1+VoicePen1*COUNTA($T$5:GC$5)/PenetrationRamp*VoiceARPU1*MDUUnits1*VoiceRevShare1+VideoPen1*MDUUnits1/PenetrationRamp*MDUConverter1+(DataPen1-VoicePen1)*MDUUnits1/PenetrationRamp*MDUModem1+VoicePen1*MDUUnits1/PenetrationRamp*MDUeMTA1+GC7*MDUOpexLoad1)*-1)))),0)</f>
        <v>0</v>
      </c>
      <c r="GD9" s="292">
        <f>IFERROR(IF(COUNTA($T$5:GD$5)&gt;MDUTerm1,0,IF(COUNTA($T$5:GD$5)=(PenetrationRamp+1),GC9+MAX(VideoPen1,DataPen1,VoicePen1)*MDUUnits1/PenetrationRamp*MDUISP1+VideoPen1*MDUUnits1/PenetrationRamp*MDUConverter1+(DataPen1-VoicePen1)*MDUUnits1/PenetrationRamp*MDUModem1+VoicePen1*MDUUnits1/PenetrationRamp*MDUeMTA1,IF(COUNTA($T$5:GD$5)&gt;PenetrationRamp,GC9,((MAX(VideoPen1,DataPen1,VoicePen1)*MDUUnits1/PenetrationRamp*MDUISP1+VideoPen1*COUNTA($T$5:GD$5)/PenetrationRamp*VideoARPU1*MDUUnits1*VideoRevShare1+DataPen1*COUNTA($T$5:GD$5)/PenetrationRamp*DataARPU1*MDUUnits1*DataRevShare1+VoicePen1*COUNTA($T$5:GD$5)/PenetrationRamp*VoiceARPU1*MDUUnits1*VoiceRevShare1+VideoPen1*MDUUnits1/PenetrationRamp*MDUConverter1+(DataPen1-VoicePen1)*MDUUnits1/PenetrationRamp*MDUModem1+VoicePen1*MDUUnits1/PenetrationRamp*MDUeMTA1+GD7*MDUOpexLoad1)*-1)))),0)</f>
        <v>0</v>
      </c>
      <c r="GE9" s="292">
        <f>IFERROR(IF(COUNTA($T$5:GE$5)&gt;MDUTerm1,0,IF(COUNTA($T$5:GE$5)=(PenetrationRamp+1),GD9+MAX(VideoPen1,DataPen1,VoicePen1)*MDUUnits1/PenetrationRamp*MDUISP1+VideoPen1*MDUUnits1/PenetrationRamp*MDUConverter1+(DataPen1-VoicePen1)*MDUUnits1/PenetrationRamp*MDUModem1+VoicePen1*MDUUnits1/PenetrationRamp*MDUeMTA1,IF(COUNTA($T$5:GE$5)&gt;PenetrationRamp,GD9,((MAX(VideoPen1,DataPen1,VoicePen1)*MDUUnits1/PenetrationRamp*MDUISP1+VideoPen1*COUNTA($T$5:GE$5)/PenetrationRamp*VideoARPU1*MDUUnits1*VideoRevShare1+DataPen1*COUNTA($T$5:GE$5)/PenetrationRamp*DataARPU1*MDUUnits1*DataRevShare1+VoicePen1*COUNTA($T$5:GE$5)/PenetrationRamp*VoiceARPU1*MDUUnits1*VoiceRevShare1+VideoPen1*MDUUnits1/PenetrationRamp*MDUConverter1+(DataPen1-VoicePen1)*MDUUnits1/PenetrationRamp*MDUModem1+VoicePen1*MDUUnits1/PenetrationRamp*MDUeMTA1+GE7*MDUOpexLoad1)*-1)))),0)</f>
        <v>0</v>
      </c>
      <c r="GF9" s="292">
        <f>IFERROR(IF(COUNTA($T$5:GF$5)&gt;MDUTerm1,0,IF(COUNTA($T$5:GF$5)=(PenetrationRamp+1),GE9+MAX(VideoPen1,DataPen1,VoicePen1)*MDUUnits1/PenetrationRamp*MDUISP1+VideoPen1*MDUUnits1/PenetrationRamp*MDUConverter1+(DataPen1-VoicePen1)*MDUUnits1/PenetrationRamp*MDUModem1+VoicePen1*MDUUnits1/PenetrationRamp*MDUeMTA1,IF(COUNTA($T$5:GF$5)&gt;PenetrationRamp,GE9,((MAX(VideoPen1,DataPen1,VoicePen1)*MDUUnits1/PenetrationRamp*MDUISP1+VideoPen1*COUNTA($T$5:GF$5)/PenetrationRamp*VideoARPU1*MDUUnits1*VideoRevShare1+DataPen1*COUNTA($T$5:GF$5)/PenetrationRamp*DataARPU1*MDUUnits1*DataRevShare1+VoicePen1*COUNTA($T$5:GF$5)/PenetrationRamp*VoiceARPU1*MDUUnits1*VoiceRevShare1+VideoPen1*MDUUnits1/PenetrationRamp*MDUConverter1+(DataPen1-VoicePen1)*MDUUnits1/PenetrationRamp*MDUModem1+VoicePen1*MDUUnits1/PenetrationRamp*MDUeMTA1+GF7*MDUOpexLoad1)*-1)))),0)</f>
        <v>0</v>
      </c>
      <c r="GG9" s="292">
        <f>IFERROR(IF(COUNTA($T$5:GG$5)&gt;MDUTerm1,0,IF(COUNTA($T$5:GG$5)=(PenetrationRamp+1),GF9+MAX(VideoPen1,DataPen1,VoicePen1)*MDUUnits1/PenetrationRamp*MDUISP1+VideoPen1*MDUUnits1/PenetrationRamp*MDUConverter1+(DataPen1-VoicePen1)*MDUUnits1/PenetrationRamp*MDUModem1+VoicePen1*MDUUnits1/PenetrationRamp*MDUeMTA1,IF(COUNTA($T$5:GG$5)&gt;PenetrationRamp,GF9,((MAX(VideoPen1,DataPen1,VoicePen1)*MDUUnits1/PenetrationRamp*MDUISP1+VideoPen1*COUNTA($T$5:GG$5)/PenetrationRamp*VideoARPU1*MDUUnits1*VideoRevShare1+DataPen1*COUNTA($T$5:GG$5)/PenetrationRamp*DataARPU1*MDUUnits1*DataRevShare1+VoicePen1*COUNTA($T$5:GG$5)/PenetrationRamp*VoiceARPU1*MDUUnits1*VoiceRevShare1+VideoPen1*MDUUnits1/PenetrationRamp*MDUConverter1+(DataPen1-VoicePen1)*MDUUnits1/PenetrationRamp*MDUModem1+VoicePen1*MDUUnits1/PenetrationRamp*MDUeMTA1+GG7*MDUOpexLoad1)*-1)))),0)</f>
        <v>0</v>
      </c>
      <c r="GH9" s="292">
        <f>IFERROR(IF(COUNTA($T$5:GH$5)&gt;MDUTerm1,0,IF(COUNTA($T$5:GH$5)=(PenetrationRamp+1),GG9+MAX(VideoPen1,DataPen1,VoicePen1)*MDUUnits1/PenetrationRamp*MDUISP1+VideoPen1*MDUUnits1/PenetrationRamp*MDUConverter1+(DataPen1-VoicePen1)*MDUUnits1/PenetrationRamp*MDUModem1+VoicePen1*MDUUnits1/PenetrationRamp*MDUeMTA1,IF(COUNTA($T$5:GH$5)&gt;PenetrationRamp,GG9,((MAX(VideoPen1,DataPen1,VoicePen1)*MDUUnits1/PenetrationRamp*MDUISP1+VideoPen1*COUNTA($T$5:GH$5)/PenetrationRamp*VideoARPU1*MDUUnits1*VideoRevShare1+DataPen1*COUNTA($T$5:GH$5)/PenetrationRamp*DataARPU1*MDUUnits1*DataRevShare1+VoicePen1*COUNTA($T$5:GH$5)/PenetrationRamp*VoiceARPU1*MDUUnits1*VoiceRevShare1+VideoPen1*MDUUnits1/PenetrationRamp*MDUConverter1+(DataPen1-VoicePen1)*MDUUnits1/PenetrationRamp*MDUModem1+VoicePen1*MDUUnits1/PenetrationRamp*MDUeMTA1+GH7*MDUOpexLoad1)*-1)))),0)</f>
        <v>0</v>
      </c>
      <c r="GI9" s="292">
        <f>IFERROR(IF(COUNTA($T$5:GI$5)&gt;MDUTerm1,0,IF(COUNTA($T$5:GI$5)=(PenetrationRamp+1),GH9+MAX(VideoPen1,DataPen1,VoicePen1)*MDUUnits1/PenetrationRamp*MDUISP1+VideoPen1*MDUUnits1/PenetrationRamp*MDUConverter1+(DataPen1-VoicePen1)*MDUUnits1/PenetrationRamp*MDUModem1+VoicePen1*MDUUnits1/PenetrationRamp*MDUeMTA1,IF(COUNTA($T$5:GI$5)&gt;PenetrationRamp,GH9,((MAX(VideoPen1,DataPen1,VoicePen1)*MDUUnits1/PenetrationRamp*MDUISP1+VideoPen1*COUNTA($T$5:GI$5)/PenetrationRamp*VideoARPU1*MDUUnits1*VideoRevShare1+DataPen1*COUNTA($T$5:GI$5)/PenetrationRamp*DataARPU1*MDUUnits1*DataRevShare1+VoicePen1*COUNTA($T$5:GI$5)/PenetrationRamp*VoiceARPU1*MDUUnits1*VoiceRevShare1+VideoPen1*MDUUnits1/PenetrationRamp*MDUConverter1+(DataPen1-VoicePen1)*MDUUnits1/PenetrationRamp*MDUModem1+VoicePen1*MDUUnits1/PenetrationRamp*MDUeMTA1+GI7*MDUOpexLoad1)*-1)))),0)</f>
        <v>0</v>
      </c>
      <c r="GJ9" s="292">
        <f>IFERROR(IF(COUNTA($T$5:GJ$5)&gt;MDUTerm1,0,IF(COUNTA($T$5:GJ$5)=(PenetrationRamp+1),GI9+MAX(VideoPen1,DataPen1,VoicePen1)*MDUUnits1/PenetrationRamp*MDUISP1+VideoPen1*MDUUnits1/PenetrationRamp*MDUConverter1+(DataPen1-VoicePen1)*MDUUnits1/PenetrationRamp*MDUModem1+VoicePen1*MDUUnits1/PenetrationRamp*MDUeMTA1,IF(COUNTA($T$5:GJ$5)&gt;PenetrationRamp,GI9,((MAX(VideoPen1,DataPen1,VoicePen1)*MDUUnits1/PenetrationRamp*MDUISP1+VideoPen1*COUNTA($T$5:GJ$5)/PenetrationRamp*VideoARPU1*MDUUnits1*VideoRevShare1+DataPen1*COUNTA($T$5:GJ$5)/PenetrationRamp*DataARPU1*MDUUnits1*DataRevShare1+VoicePen1*COUNTA($T$5:GJ$5)/PenetrationRamp*VoiceARPU1*MDUUnits1*VoiceRevShare1+VideoPen1*MDUUnits1/PenetrationRamp*MDUConverter1+(DataPen1-VoicePen1)*MDUUnits1/PenetrationRamp*MDUModem1+VoicePen1*MDUUnits1/PenetrationRamp*MDUeMTA1+GJ7*MDUOpexLoad1)*-1)))),0)</f>
        <v>0</v>
      </c>
      <c r="GK9" s="292">
        <f>IFERROR(IF(COUNTA($T$5:GK$5)&gt;MDUTerm1,0,IF(COUNTA($T$5:GK$5)=(PenetrationRamp+1),GJ9+MAX(VideoPen1,DataPen1,VoicePen1)*MDUUnits1/PenetrationRamp*MDUISP1+VideoPen1*MDUUnits1/PenetrationRamp*MDUConverter1+(DataPen1-VoicePen1)*MDUUnits1/PenetrationRamp*MDUModem1+VoicePen1*MDUUnits1/PenetrationRamp*MDUeMTA1,IF(COUNTA($T$5:GK$5)&gt;PenetrationRamp,GJ9,((MAX(VideoPen1,DataPen1,VoicePen1)*MDUUnits1/PenetrationRamp*MDUISP1+VideoPen1*COUNTA($T$5:GK$5)/PenetrationRamp*VideoARPU1*MDUUnits1*VideoRevShare1+DataPen1*COUNTA($T$5:GK$5)/PenetrationRamp*DataARPU1*MDUUnits1*DataRevShare1+VoicePen1*COUNTA($T$5:GK$5)/PenetrationRamp*VoiceARPU1*MDUUnits1*VoiceRevShare1+VideoPen1*MDUUnits1/PenetrationRamp*MDUConverter1+(DataPen1-VoicePen1)*MDUUnits1/PenetrationRamp*MDUModem1+VoicePen1*MDUUnits1/PenetrationRamp*MDUeMTA1+GK7*MDUOpexLoad1)*-1)))),0)</f>
        <v>0</v>
      </c>
      <c r="GL9" s="292">
        <f>IFERROR(IF(COUNTA($T$5:GL$5)&gt;MDUTerm1,0,IF(COUNTA($T$5:GL$5)=(PenetrationRamp+1),GK9+MAX(VideoPen1,DataPen1,VoicePen1)*MDUUnits1/PenetrationRamp*MDUISP1+VideoPen1*MDUUnits1/PenetrationRamp*MDUConverter1+(DataPen1-VoicePen1)*MDUUnits1/PenetrationRamp*MDUModem1+VoicePen1*MDUUnits1/PenetrationRamp*MDUeMTA1,IF(COUNTA($T$5:GL$5)&gt;PenetrationRamp,GK9,((MAX(VideoPen1,DataPen1,VoicePen1)*MDUUnits1/PenetrationRamp*MDUISP1+VideoPen1*COUNTA($T$5:GL$5)/PenetrationRamp*VideoARPU1*MDUUnits1*VideoRevShare1+DataPen1*COUNTA($T$5:GL$5)/PenetrationRamp*DataARPU1*MDUUnits1*DataRevShare1+VoicePen1*COUNTA($T$5:GL$5)/PenetrationRamp*VoiceARPU1*MDUUnits1*VoiceRevShare1+VideoPen1*MDUUnits1/PenetrationRamp*MDUConverter1+(DataPen1-VoicePen1)*MDUUnits1/PenetrationRamp*MDUModem1+VoicePen1*MDUUnits1/PenetrationRamp*MDUeMTA1+GL7*MDUOpexLoad1)*-1)))),0)</f>
        <v>0</v>
      </c>
      <c r="GM9" s="292">
        <f>IFERROR(IF(COUNTA($T$5:GM$5)&gt;MDUTerm1,0,IF(COUNTA($T$5:GM$5)=(PenetrationRamp+1),GL9+MAX(VideoPen1,DataPen1,VoicePen1)*MDUUnits1/PenetrationRamp*MDUISP1+VideoPen1*MDUUnits1/PenetrationRamp*MDUConverter1+(DataPen1-VoicePen1)*MDUUnits1/PenetrationRamp*MDUModem1+VoicePen1*MDUUnits1/PenetrationRamp*MDUeMTA1,IF(COUNTA($T$5:GM$5)&gt;PenetrationRamp,GL9,((MAX(VideoPen1,DataPen1,VoicePen1)*MDUUnits1/PenetrationRamp*MDUISP1+VideoPen1*COUNTA($T$5:GM$5)/PenetrationRamp*VideoARPU1*MDUUnits1*VideoRevShare1+DataPen1*COUNTA($T$5:GM$5)/PenetrationRamp*DataARPU1*MDUUnits1*DataRevShare1+VoicePen1*COUNTA($T$5:GM$5)/PenetrationRamp*VoiceARPU1*MDUUnits1*VoiceRevShare1+VideoPen1*MDUUnits1/PenetrationRamp*MDUConverter1+(DataPen1-VoicePen1)*MDUUnits1/PenetrationRamp*MDUModem1+VoicePen1*MDUUnits1/PenetrationRamp*MDUeMTA1+GM7*MDUOpexLoad1)*-1)))),0)</f>
        <v>0</v>
      </c>
      <c r="GN9" s="292">
        <f>IFERROR(IF(COUNTA($T$5:GN$5)&gt;MDUTerm1,0,IF(COUNTA($T$5:GN$5)=(PenetrationRamp+1),GM9+MAX(VideoPen1,DataPen1,VoicePen1)*MDUUnits1/PenetrationRamp*MDUISP1+VideoPen1*MDUUnits1/PenetrationRamp*MDUConverter1+(DataPen1-VoicePen1)*MDUUnits1/PenetrationRamp*MDUModem1+VoicePen1*MDUUnits1/PenetrationRamp*MDUeMTA1,IF(COUNTA($T$5:GN$5)&gt;PenetrationRamp,GM9,((MAX(VideoPen1,DataPen1,VoicePen1)*MDUUnits1/PenetrationRamp*MDUISP1+VideoPen1*COUNTA($T$5:GN$5)/PenetrationRamp*VideoARPU1*MDUUnits1*VideoRevShare1+DataPen1*COUNTA($T$5:GN$5)/PenetrationRamp*DataARPU1*MDUUnits1*DataRevShare1+VoicePen1*COUNTA($T$5:GN$5)/PenetrationRamp*VoiceARPU1*MDUUnits1*VoiceRevShare1+VideoPen1*MDUUnits1/PenetrationRamp*MDUConverter1+(DataPen1-VoicePen1)*MDUUnits1/PenetrationRamp*MDUModem1+VoicePen1*MDUUnits1/PenetrationRamp*MDUeMTA1+GN7*MDUOpexLoad1)*-1)))),0)</f>
        <v>0</v>
      </c>
      <c r="GO9" s="292">
        <f>IFERROR(IF(COUNTA($T$5:GO$5)&gt;MDUTerm1,0,IF(COUNTA($T$5:GO$5)=(PenetrationRamp+1),GN9+MAX(VideoPen1,DataPen1,VoicePen1)*MDUUnits1/PenetrationRamp*MDUISP1+VideoPen1*MDUUnits1/PenetrationRamp*MDUConverter1+(DataPen1-VoicePen1)*MDUUnits1/PenetrationRamp*MDUModem1+VoicePen1*MDUUnits1/PenetrationRamp*MDUeMTA1,IF(COUNTA($T$5:GO$5)&gt;PenetrationRamp,GN9,((MAX(VideoPen1,DataPen1,VoicePen1)*MDUUnits1/PenetrationRamp*MDUISP1+VideoPen1*COUNTA($T$5:GO$5)/PenetrationRamp*VideoARPU1*MDUUnits1*VideoRevShare1+DataPen1*COUNTA($T$5:GO$5)/PenetrationRamp*DataARPU1*MDUUnits1*DataRevShare1+VoicePen1*COUNTA($T$5:GO$5)/PenetrationRamp*VoiceARPU1*MDUUnits1*VoiceRevShare1+VideoPen1*MDUUnits1/PenetrationRamp*MDUConverter1+(DataPen1-VoicePen1)*MDUUnits1/PenetrationRamp*MDUModem1+VoicePen1*MDUUnits1/PenetrationRamp*MDUeMTA1+GO7*MDUOpexLoad1)*-1)))),0)</f>
        <v>0</v>
      </c>
      <c r="GP9" s="292">
        <f>IFERROR(IF(COUNTA($T$5:GP$5)&gt;MDUTerm1,0,IF(COUNTA($T$5:GP$5)=(PenetrationRamp+1),GO9+MAX(VideoPen1,DataPen1,VoicePen1)*MDUUnits1/PenetrationRamp*MDUISP1+VideoPen1*MDUUnits1/PenetrationRamp*MDUConverter1+(DataPen1-VoicePen1)*MDUUnits1/PenetrationRamp*MDUModem1+VoicePen1*MDUUnits1/PenetrationRamp*MDUeMTA1,IF(COUNTA($T$5:GP$5)&gt;PenetrationRamp,GO9,((MAX(VideoPen1,DataPen1,VoicePen1)*MDUUnits1/PenetrationRamp*MDUISP1+VideoPen1*COUNTA($T$5:GP$5)/PenetrationRamp*VideoARPU1*MDUUnits1*VideoRevShare1+DataPen1*COUNTA($T$5:GP$5)/PenetrationRamp*DataARPU1*MDUUnits1*DataRevShare1+VoicePen1*COUNTA($T$5:GP$5)/PenetrationRamp*VoiceARPU1*MDUUnits1*VoiceRevShare1+VideoPen1*MDUUnits1/PenetrationRamp*MDUConverter1+(DataPen1-VoicePen1)*MDUUnits1/PenetrationRamp*MDUModem1+VoicePen1*MDUUnits1/PenetrationRamp*MDUeMTA1+GP7*MDUOpexLoad1)*-1)))),0)</f>
        <v>0</v>
      </c>
      <c r="GQ9" s="292">
        <f>IFERROR(IF(COUNTA($T$5:GQ$5)&gt;MDUTerm1,0,IF(COUNTA($T$5:GQ$5)=(PenetrationRamp+1),GP9+MAX(VideoPen1,DataPen1,VoicePen1)*MDUUnits1/PenetrationRamp*MDUISP1+VideoPen1*MDUUnits1/PenetrationRamp*MDUConverter1+(DataPen1-VoicePen1)*MDUUnits1/PenetrationRamp*MDUModem1+VoicePen1*MDUUnits1/PenetrationRamp*MDUeMTA1,IF(COUNTA($T$5:GQ$5)&gt;PenetrationRamp,GP9,((MAX(VideoPen1,DataPen1,VoicePen1)*MDUUnits1/PenetrationRamp*MDUISP1+VideoPen1*COUNTA($T$5:GQ$5)/PenetrationRamp*VideoARPU1*MDUUnits1*VideoRevShare1+DataPen1*COUNTA($T$5:GQ$5)/PenetrationRamp*DataARPU1*MDUUnits1*DataRevShare1+VoicePen1*COUNTA($T$5:GQ$5)/PenetrationRamp*VoiceARPU1*MDUUnits1*VoiceRevShare1+VideoPen1*MDUUnits1/PenetrationRamp*MDUConverter1+(DataPen1-VoicePen1)*MDUUnits1/PenetrationRamp*MDUModem1+VoicePen1*MDUUnits1/PenetrationRamp*MDUeMTA1+GQ7*MDUOpexLoad1)*-1)))),0)</f>
        <v>0</v>
      </c>
      <c r="GR9" s="286"/>
      <c r="GS9" s="287"/>
      <c r="GT9" s="275"/>
    </row>
    <row r="10" spans="1:202" ht="5.0999999999999996" customHeight="1">
      <c r="A10" s="275"/>
      <c r="B10" s="280"/>
      <c r="C10" s="284"/>
      <c r="D10" s="284"/>
      <c r="E10" s="286"/>
      <c r="F10" s="286"/>
      <c r="G10" s="285"/>
      <c r="H10" s="284"/>
      <c r="I10" s="284"/>
      <c r="J10" s="286"/>
      <c r="K10" s="286"/>
      <c r="L10" s="285"/>
      <c r="M10" s="284"/>
      <c r="N10" s="284"/>
      <c r="O10" s="286"/>
      <c r="P10" s="286"/>
      <c r="Q10" s="282"/>
      <c r="R10" s="286"/>
      <c r="S10" s="294"/>
      <c r="T10" s="294"/>
      <c r="U10" s="294"/>
      <c r="V10" s="294"/>
      <c r="W10" s="294"/>
      <c r="X10" s="294"/>
      <c r="Y10" s="294"/>
      <c r="Z10" s="294"/>
      <c r="AA10" s="294"/>
      <c r="AB10" s="294"/>
      <c r="AC10" s="294"/>
      <c r="AD10" s="294"/>
      <c r="AE10" s="294"/>
      <c r="AF10" s="294"/>
      <c r="AG10" s="294"/>
      <c r="AH10" s="294"/>
      <c r="AI10" s="294"/>
      <c r="AJ10" s="294"/>
      <c r="AK10" s="294"/>
      <c r="AL10" s="294"/>
      <c r="AM10" s="294"/>
      <c r="AN10" s="294"/>
      <c r="AO10" s="294"/>
      <c r="AP10" s="294"/>
      <c r="AQ10" s="294"/>
      <c r="AR10" s="294"/>
      <c r="AS10" s="294"/>
      <c r="AT10" s="294"/>
      <c r="AU10" s="294"/>
      <c r="AV10" s="294"/>
      <c r="AW10" s="294"/>
      <c r="AX10" s="294"/>
      <c r="AY10" s="294"/>
      <c r="AZ10" s="294"/>
      <c r="BA10" s="294"/>
      <c r="BB10" s="294"/>
      <c r="BC10" s="294"/>
      <c r="BD10" s="294"/>
      <c r="BE10" s="294"/>
      <c r="BF10" s="294"/>
      <c r="BG10" s="294"/>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94"/>
      <c r="EC10" s="294"/>
      <c r="ED10" s="294"/>
      <c r="EE10" s="294"/>
      <c r="EF10" s="294"/>
      <c r="EG10" s="294"/>
      <c r="EH10" s="294"/>
      <c r="EI10" s="294"/>
      <c r="EJ10" s="294"/>
      <c r="EK10" s="294"/>
      <c r="EL10" s="294"/>
      <c r="EM10" s="294"/>
      <c r="EN10" s="294"/>
      <c r="EO10" s="294"/>
      <c r="EP10" s="294"/>
      <c r="EQ10" s="294"/>
      <c r="ER10" s="294"/>
      <c r="ES10" s="294"/>
      <c r="ET10" s="294"/>
      <c r="EU10" s="294"/>
      <c r="EV10" s="294"/>
      <c r="EW10" s="294"/>
      <c r="EX10" s="294"/>
      <c r="EY10" s="294"/>
      <c r="EZ10" s="294"/>
      <c r="FA10" s="294"/>
      <c r="FB10" s="294"/>
      <c r="FC10" s="294"/>
      <c r="FD10" s="294"/>
      <c r="FE10" s="294"/>
      <c r="FF10" s="294"/>
      <c r="FG10" s="294"/>
      <c r="FH10" s="294"/>
      <c r="FI10" s="294"/>
      <c r="FJ10" s="294"/>
      <c r="FK10" s="294"/>
      <c r="FL10" s="294"/>
      <c r="FM10" s="294"/>
      <c r="FN10" s="294"/>
      <c r="FO10" s="294"/>
      <c r="FP10" s="294"/>
      <c r="FQ10" s="294"/>
      <c r="FR10" s="294"/>
      <c r="FS10" s="294"/>
      <c r="FT10" s="294"/>
      <c r="FU10" s="294"/>
      <c r="FV10" s="294"/>
      <c r="FW10" s="294"/>
      <c r="FX10" s="294"/>
      <c r="FY10" s="294"/>
      <c r="FZ10" s="294"/>
      <c r="GA10" s="294"/>
      <c r="GB10" s="294"/>
      <c r="GC10" s="294"/>
      <c r="GD10" s="294"/>
      <c r="GE10" s="294"/>
      <c r="GF10" s="294"/>
      <c r="GG10" s="294"/>
      <c r="GH10" s="294"/>
      <c r="GI10" s="294"/>
      <c r="GJ10" s="294"/>
      <c r="GK10" s="294"/>
      <c r="GL10" s="294"/>
      <c r="GM10" s="294"/>
      <c r="GN10" s="294"/>
      <c r="GO10" s="294"/>
      <c r="GP10" s="294"/>
      <c r="GQ10" s="294"/>
      <c r="GR10" s="286"/>
      <c r="GS10" s="287"/>
      <c r="GT10" s="275"/>
    </row>
    <row r="11" spans="1:202" ht="16.5" customHeight="1">
      <c r="A11" s="275"/>
      <c r="B11" s="280"/>
      <c r="C11" s="284" t="s">
        <v>116</v>
      </c>
      <c r="D11" s="350" t="s">
        <v>92</v>
      </c>
      <c r="E11" s="354">
        <v>43831</v>
      </c>
      <c r="F11" s="286"/>
      <c r="G11" s="285"/>
      <c r="H11" s="284" t="s">
        <v>116</v>
      </c>
      <c r="I11" s="350"/>
      <c r="J11" s="354"/>
      <c r="K11" s="286"/>
      <c r="L11" s="285"/>
      <c r="M11" s="284" t="s">
        <v>116</v>
      </c>
      <c r="N11" s="350"/>
      <c r="O11" s="354"/>
      <c r="P11" s="286"/>
      <c r="Q11" s="282"/>
      <c r="R11" s="288" t="s">
        <v>1488</v>
      </c>
      <c r="S11" s="292">
        <f>S7+S9</f>
        <v>0</v>
      </c>
      <c r="T11" s="292">
        <f t="shared" ref="T11:CE11" si="3">T7+T9</f>
        <v>0</v>
      </c>
      <c r="U11" s="292">
        <f t="shared" si="3"/>
        <v>0</v>
      </c>
      <c r="V11" s="292">
        <f t="shared" si="3"/>
        <v>0</v>
      </c>
      <c r="W11" s="292">
        <f t="shared" si="3"/>
        <v>0</v>
      </c>
      <c r="X11" s="292">
        <f t="shared" si="3"/>
        <v>0</v>
      </c>
      <c r="Y11" s="292">
        <f t="shared" si="3"/>
        <v>0</v>
      </c>
      <c r="Z11" s="292">
        <f t="shared" si="3"/>
        <v>0</v>
      </c>
      <c r="AA11" s="292">
        <f t="shared" si="3"/>
        <v>0</v>
      </c>
      <c r="AB11" s="292">
        <f t="shared" si="3"/>
        <v>0</v>
      </c>
      <c r="AC11" s="292">
        <f t="shared" si="3"/>
        <v>0</v>
      </c>
      <c r="AD11" s="292">
        <f t="shared" si="3"/>
        <v>0</v>
      </c>
      <c r="AE11" s="292">
        <f t="shared" si="3"/>
        <v>0</v>
      </c>
      <c r="AF11" s="292">
        <f t="shared" si="3"/>
        <v>0</v>
      </c>
      <c r="AG11" s="292">
        <f t="shared" si="3"/>
        <v>0</v>
      </c>
      <c r="AH11" s="292">
        <f t="shared" si="3"/>
        <v>0</v>
      </c>
      <c r="AI11" s="292">
        <f t="shared" si="3"/>
        <v>0</v>
      </c>
      <c r="AJ11" s="292">
        <f t="shared" si="3"/>
        <v>0</v>
      </c>
      <c r="AK11" s="292">
        <f t="shared" si="3"/>
        <v>0</v>
      </c>
      <c r="AL11" s="292">
        <f t="shared" si="3"/>
        <v>0</v>
      </c>
      <c r="AM11" s="292">
        <f t="shared" si="3"/>
        <v>0</v>
      </c>
      <c r="AN11" s="292">
        <f t="shared" si="3"/>
        <v>0</v>
      </c>
      <c r="AO11" s="292">
        <f t="shared" si="3"/>
        <v>0</v>
      </c>
      <c r="AP11" s="292">
        <f t="shared" si="3"/>
        <v>0</v>
      </c>
      <c r="AQ11" s="292">
        <f t="shared" si="3"/>
        <v>0</v>
      </c>
      <c r="AR11" s="292">
        <f t="shared" si="3"/>
        <v>0</v>
      </c>
      <c r="AS11" s="292">
        <f t="shared" si="3"/>
        <v>0</v>
      </c>
      <c r="AT11" s="292">
        <f t="shared" si="3"/>
        <v>0</v>
      </c>
      <c r="AU11" s="292">
        <f t="shared" si="3"/>
        <v>0</v>
      </c>
      <c r="AV11" s="292">
        <f t="shared" si="3"/>
        <v>0</v>
      </c>
      <c r="AW11" s="292">
        <f t="shared" si="3"/>
        <v>0</v>
      </c>
      <c r="AX11" s="292">
        <f t="shared" si="3"/>
        <v>0</v>
      </c>
      <c r="AY11" s="292">
        <f t="shared" si="3"/>
        <v>0</v>
      </c>
      <c r="AZ11" s="292">
        <f t="shared" si="3"/>
        <v>0</v>
      </c>
      <c r="BA11" s="292">
        <f t="shared" si="3"/>
        <v>0</v>
      </c>
      <c r="BB11" s="292">
        <f t="shared" si="3"/>
        <v>0</v>
      </c>
      <c r="BC11" s="292">
        <f t="shared" si="3"/>
        <v>0</v>
      </c>
      <c r="BD11" s="292">
        <f t="shared" si="3"/>
        <v>0</v>
      </c>
      <c r="BE11" s="292">
        <f t="shared" si="3"/>
        <v>0</v>
      </c>
      <c r="BF11" s="292">
        <f t="shared" si="3"/>
        <v>0</v>
      </c>
      <c r="BG11" s="292">
        <f t="shared" si="3"/>
        <v>0</v>
      </c>
      <c r="BH11" s="292">
        <f t="shared" si="3"/>
        <v>0</v>
      </c>
      <c r="BI11" s="292">
        <f t="shared" si="3"/>
        <v>0</v>
      </c>
      <c r="BJ11" s="292">
        <f t="shared" si="3"/>
        <v>0</v>
      </c>
      <c r="BK11" s="292">
        <f t="shared" si="3"/>
        <v>0</v>
      </c>
      <c r="BL11" s="292">
        <f t="shared" si="3"/>
        <v>0</v>
      </c>
      <c r="BM11" s="292">
        <f t="shared" si="3"/>
        <v>0</v>
      </c>
      <c r="BN11" s="292">
        <f t="shared" si="3"/>
        <v>0</v>
      </c>
      <c r="BO11" s="292">
        <f t="shared" si="3"/>
        <v>0</v>
      </c>
      <c r="BP11" s="292">
        <f t="shared" si="3"/>
        <v>0</v>
      </c>
      <c r="BQ11" s="292">
        <f t="shared" si="3"/>
        <v>0</v>
      </c>
      <c r="BR11" s="292">
        <f t="shared" si="3"/>
        <v>0</v>
      </c>
      <c r="BS11" s="292">
        <f t="shared" si="3"/>
        <v>0</v>
      </c>
      <c r="BT11" s="292">
        <f t="shared" si="3"/>
        <v>0</v>
      </c>
      <c r="BU11" s="292">
        <f t="shared" si="3"/>
        <v>0</v>
      </c>
      <c r="BV11" s="292">
        <f t="shared" si="3"/>
        <v>0</v>
      </c>
      <c r="BW11" s="292">
        <f t="shared" si="3"/>
        <v>0</v>
      </c>
      <c r="BX11" s="292">
        <f t="shared" si="3"/>
        <v>0</v>
      </c>
      <c r="BY11" s="292">
        <f t="shared" si="3"/>
        <v>0</v>
      </c>
      <c r="BZ11" s="292">
        <f t="shared" si="3"/>
        <v>0</v>
      </c>
      <c r="CA11" s="292">
        <f t="shared" si="3"/>
        <v>0</v>
      </c>
      <c r="CB11" s="292">
        <f t="shared" si="3"/>
        <v>0</v>
      </c>
      <c r="CC11" s="292">
        <f t="shared" si="3"/>
        <v>0</v>
      </c>
      <c r="CD11" s="292">
        <f t="shared" si="3"/>
        <v>0</v>
      </c>
      <c r="CE11" s="292">
        <f t="shared" si="3"/>
        <v>0</v>
      </c>
      <c r="CF11" s="292">
        <f t="shared" ref="CF11:EQ11" si="4">CF7+CF9</f>
        <v>0</v>
      </c>
      <c r="CG11" s="292">
        <f t="shared" si="4"/>
        <v>0</v>
      </c>
      <c r="CH11" s="292">
        <f t="shared" si="4"/>
        <v>0</v>
      </c>
      <c r="CI11" s="292">
        <f t="shared" si="4"/>
        <v>0</v>
      </c>
      <c r="CJ11" s="292">
        <f t="shared" si="4"/>
        <v>0</v>
      </c>
      <c r="CK11" s="292">
        <f t="shared" si="4"/>
        <v>0</v>
      </c>
      <c r="CL11" s="292">
        <f t="shared" si="4"/>
        <v>0</v>
      </c>
      <c r="CM11" s="292">
        <f t="shared" si="4"/>
        <v>0</v>
      </c>
      <c r="CN11" s="292">
        <f t="shared" si="4"/>
        <v>0</v>
      </c>
      <c r="CO11" s="292">
        <f t="shared" si="4"/>
        <v>0</v>
      </c>
      <c r="CP11" s="292">
        <f t="shared" si="4"/>
        <v>0</v>
      </c>
      <c r="CQ11" s="292">
        <f t="shared" si="4"/>
        <v>0</v>
      </c>
      <c r="CR11" s="292">
        <f t="shared" si="4"/>
        <v>0</v>
      </c>
      <c r="CS11" s="292">
        <f t="shared" si="4"/>
        <v>0</v>
      </c>
      <c r="CT11" s="292">
        <f t="shared" si="4"/>
        <v>0</v>
      </c>
      <c r="CU11" s="292">
        <f t="shared" si="4"/>
        <v>0</v>
      </c>
      <c r="CV11" s="292">
        <f t="shared" si="4"/>
        <v>0</v>
      </c>
      <c r="CW11" s="292">
        <f t="shared" si="4"/>
        <v>0</v>
      </c>
      <c r="CX11" s="292">
        <f t="shared" si="4"/>
        <v>0</v>
      </c>
      <c r="CY11" s="292">
        <f t="shared" si="4"/>
        <v>0</v>
      </c>
      <c r="CZ11" s="292">
        <f t="shared" si="4"/>
        <v>0</v>
      </c>
      <c r="DA11" s="292">
        <f t="shared" si="4"/>
        <v>0</v>
      </c>
      <c r="DB11" s="292">
        <f t="shared" si="4"/>
        <v>0</v>
      </c>
      <c r="DC11" s="292">
        <f t="shared" si="4"/>
        <v>0</v>
      </c>
      <c r="DD11" s="292">
        <f t="shared" si="4"/>
        <v>0</v>
      </c>
      <c r="DE11" s="292">
        <f t="shared" si="4"/>
        <v>0</v>
      </c>
      <c r="DF11" s="292">
        <f t="shared" si="4"/>
        <v>0</v>
      </c>
      <c r="DG11" s="292">
        <f t="shared" si="4"/>
        <v>0</v>
      </c>
      <c r="DH11" s="292">
        <f t="shared" si="4"/>
        <v>0</v>
      </c>
      <c r="DI11" s="292">
        <f t="shared" si="4"/>
        <v>0</v>
      </c>
      <c r="DJ11" s="292">
        <f t="shared" si="4"/>
        <v>0</v>
      </c>
      <c r="DK11" s="292">
        <f t="shared" si="4"/>
        <v>0</v>
      </c>
      <c r="DL11" s="292">
        <f t="shared" si="4"/>
        <v>0</v>
      </c>
      <c r="DM11" s="292">
        <f t="shared" si="4"/>
        <v>0</v>
      </c>
      <c r="DN11" s="292">
        <f t="shared" si="4"/>
        <v>0</v>
      </c>
      <c r="DO11" s="292">
        <f t="shared" si="4"/>
        <v>0</v>
      </c>
      <c r="DP11" s="292">
        <f t="shared" si="4"/>
        <v>0</v>
      </c>
      <c r="DQ11" s="292">
        <f t="shared" si="4"/>
        <v>0</v>
      </c>
      <c r="DR11" s="292">
        <f t="shared" si="4"/>
        <v>0</v>
      </c>
      <c r="DS11" s="292">
        <f t="shared" si="4"/>
        <v>0</v>
      </c>
      <c r="DT11" s="292">
        <f t="shared" si="4"/>
        <v>0</v>
      </c>
      <c r="DU11" s="292">
        <f t="shared" si="4"/>
        <v>0</v>
      </c>
      <c r="DV11" s="292">
        <f t="shared" si="4"/>
        <v>0</v>
      </c>
      <c r="DW11" s="292">
        <f t="shared" si="4"/>
        <v>0</v>
      </c>
      <c r="DX11" s="292">
        <f t="shared" si="4"/>
        <v>0</v>
      </c>
      <c r="DY11" s="292">
        <f t="shared" si="4"/>
        <v>0</v>
      </c>
      <c r="DZ11" s="292">
        <f t="shared" si="4"/>
        <v>0</v>
      </c>
      <c r="EA11" s="292">
        <f t="shared" si="4"/>
        <v>0</v>
      </c>
      <c r="EB11" s="292">
        <f t="shared" si="4"/>
        <v>0</v>
      </c>
      <c r="EC11" s="292">
        <f t="shared" si="4"/>
        <v>0</v>
      </c>
      <c r="ED11" s="292">
        <f t="shared" si="4"/>
        <v>0</v>
      </c>
      <c r="EE11" s="292">
        <f t="shared" si="4"/>
        <v>0</v>
      </c>
      <c r="EF11" s="292">
        <f t="shared" si="4"/>
        <v>0</v>
      </c>
      <c r="EG11" s="292">
        <f t="shared" si="4"/>
        <v>0</v>
      </c>
      <c r="EH11" s="292">
        <f t="shared" si="4"/>
        <v>0</v>
      </c>
      <c r="EI11" s="292">
        <f t="shared" si="4"/>
        <v>0</v>
      </c>
      <c r="EJ11" s="292">
        <f t="shared" si="4"/>
        <v>0</v>
      </c>
      <c r="EK11" s="292">
        <f t="shared" si="4"/>
        <v>0</v>
      </c>
      <c r="EL11" s="292">
        <f t="shared" si="4"/>
        <v>0</v>
      </c>
      <c r="EM11" s="292">
        <f t="shared" si="4"/>
        <v>0</v>
      </c>
      <c r="EN11" s="292">
        <f t="shared" si="4"/>
        <v>0</v>
      </c>
      <c r="EO11" s="292">
        <f t="shared" si="4"/>
        <v>0</v>
      </c>
      <c r="EP11" s="292">
        <f t="shared" si="4"/>
        <v>0</v>
      </c>
      <c r="EQ11" s="292">
        <f t="shared" si="4"/>
        <v>0</v>
      </c>
      <c r="ER11" s="292">
        <f t="shared" ref="ER11:GQ11" si="5">ER7+ER9</f>
        <v>0</v>
      </c>
      <c r="ES11" s="292">
        <f t="shared" si="5"/>
        <v>0</v>
      </c>
      <c r="ET11" s="292">
        <f t="shared" si="5"/>
        <v>0</v>
      </c>
      <c r="EU11" s="292">
        <f t="shared" si="5"/>
        <v>0</v>
      </c>
      <c r="EV11" s="292">
        <f t="shared" si="5"/>
        <v>0</v>
      </c>
      <c r="EW11" s="292">
        <f t="shared" si="5"/>
        <v>0</v>
      </c>
      <c r="EX11" s="292">
        <f t="shared" si="5"/>
        <v>0</v>
      </c>
      <c r="EY11" s="292">
        <f t="shared" si="5"/>
        <v>0</v>
      </c>
      <c r="EZ11" s="292">
        <f t="shared" si="5"/>
        <v>0</v>
      </c>
      <c r="FA11" s="292">
        <f t="shared" si="5"/>
        <v>0</v>
      </c>
      <c r="FB11" s="292">
        <f t="shared" si="5"/>
        <v>0</v>
      </c>
      <c r="FC11" s="292">
        <f t="shared" si="5"/>
        <v>0</v>
      </c>
      <c r="FD11" s="292">
        <f t="shared" si="5"/>
        <v>0</v>
      </c>
      <c r="FE11" s="292">
        <f t="shared" si="5"/>
        <v>0</v>
      </c>
      <c r="FF11" s="292">
        <f t="shared" si="5"/>
        <v>0</v>
      </c>
      <c r="FG11" s="292">
        <f t="shared" si="5"/>
        <v>0</v>
      </c>
      <c r="FH11" s="292">
        <f t="shared" si="5"/>
        <v>0</v>
      </c>
      <c r="FI11" s="292">
        <f t="shared" si="5"/>
        <v>0</v>
      </c>
      <c r="FJ11" s="292">
        <f t="shared" si="5"/>
        <v>0</v>
      </c>
      <c r="FK11" s="292">
        <f t="shared" si="5"/>
        <v>0</v>
      </c>
      <c r="FL11" s="292">
        <f t="shared" si="5"/>
        <v>0</v>
      </c>
      <c r="FM11" s="292">
        <f t="shared" si="5"/>
        <v>0</v>
      </c>
      <c r="FN11" s="292">
        <f t="shared" si="5"/>
        <v>0</v>
      </c>
      <c r="FO11" s="292">
        <f t="shared" si="5"/>
        <v>0</v>
      </c>
      <c r="FP11" s="292">
        <f t="shared" si="5"/>
        <v>0</v>
      </c>
      <c r="FQ11" s="292">
        <f t="shared" si="5"/>
        <v>0</v>
      </c>
      <c r="FR11" s="292">
        <f t="shared" si="5"/>
        <v>0</v>
      </c>
      <c r="FS11" s="292">
        <f t="shared" si="5"/>
        <v>0</v>
      </c>
      <c r="FT11" s="292">
        <f t="shared" si="5"/>
        <v>0</v>
      </c>
      <c r="FU11" s="292">
        <f t="shared" si="5"/>
        <v>0</v>
      </c>
      <c r="FV11" s="292">
        <f t="shared" si="5"/>
        <v>0</v>
      </c>
      <c r="FW11" s="292">
        <f t="shared" si="5"/>
        <v>0</v>
      </c>
      <c r="FX11" s="292">
        <f t="shared" si="5"/>
        <v>0</v>
      </c>
      <c r="FY11" s="292">
        <f t="shared" si="5"/>
        <v>0</v>
      </c>
      <c r="FZ11" s="292">
        <f t="shared" si="5"/>
        <v>0</v>
      </c>
      <c r="GA11" s="292">
        <f t="shared" si="5"/>
        <v>0</v>
      </c>
      <c r="GB11" s="292">
        <f t="shared" si="5"/>
        <v>0</v>
      </c>
      <c r="GC11" s="292">
        <f t="shared" si="5"/>
        <v>0</v>
      </c>
      <c r="GD11" s="292">
        <f t="shared" si="5"/>
        <v>0</v>
      </c>
      <c r="GE11" s="292">
        <f t="shared" si="5"/>
        <v>0</v>
      </c>
      <c r="GF11" s="292">
        <f t="shared" si="5"/>
        <v>0</v>
      </c>
      <c r="GG11" s="292">
        <f t="shared" si="5"/>
        <v>0</v>
      </c>
      <c r="GH11" s="292">
        <f t="shared" si="5"/>
        <v>0</v>
      </c>
      <c r="GI11" s="292">
        <f t="shared" si="5"/>
        <v>0</v>
      </c>
      <c r="GJ11" s="292">
        <f t="shared" si="5"/>
        <v>0</v>
      </c>
      <c r="GK11" s="292">
        <f t="shared" si="5"/>
        <v>0</v>
      </c>
      <c r="GL11" s="292">
        <f t="shared" si="5"/>
        <v>0</v>
      </c>
      <c r="GM11" s="292">
        <f t="shared" si="5"/>
        <v>0</v>
      </c>
      <c r="GN11" s="292">
        <f t="shared" si="5"/>
        <v>0</v>
      </c>
      <c r="GO11" s="292">
        <f t="shared" si="5"/>
        <v>0</v>
      </c>
      <c r="GP11" s="292">
        <f t="shared" si="5"/>
        <v>0</v>
      </c>
      <c r="GQ11" s="292">
        <f t="shared" si="5"/>
        <v>0</v>
      </c>
      <c r="GR11" s="286"/>
      <c r="GS11" s="287"/>
      <c r="GT11" s="275"/>
    </row>
    <row r="12" spans="1:202" ht="5.0999999999999996" customHeight="1">
      <c r="A12" s="275"/>
      <c r="B12" s="280"/>
      <c r="C12" s="284"/>
      <c r="D12" s="284"/>
      <c r="E12" s="286"/>
      <c r="F12" s="286"/>
      <c r="G12" s="285"/>
      <c r="H12" s="284"/>
      <c r="I12" s="284"/>
      <c r="J12" s="286"/>
      <c r="K12" s="286"/>
      <c r="L12" s="285"/>
      <c r="M12" s="284"/>
      <c r="N12" s="284"/>
      <c r="O12" s="286"/>
      <c r="P12" s="286"/>
      <c r="Q12" s="282"/>
      <c r="R12" s="286"/>
      <c r="S12" s="286"/>
      <c r="T12" s="286"/>
      <c r="U12" s="286"/>
      <c r="V12" s="286"/>
      <c r="W12" s="286"/>
      <c r="X12" s="286"/>
      <c r="Y12" s="286"/>
      <c r="Z12" s="286"/>
      <c r="AA12" s="286"/>
      <c r="AB12" s="286"/>
      <c r="AC12" s="286"/>
      <c r="AD12" s="286"/>
      <c r="AE12" s="286"/>
      <c r="AF12" s="286"/>
      <c r="AG12" s="286"/>
      <c r="AH12" s="286"/>
      <c r="AI12" s="286"/>
      <c r="AJ12" s="286"/>
      <c r="AK12" s="286"/>
      <c r="AL12" s="286"/>
      <c r="AM12" s="286"/>
      <c r="AN12" s="286"/>
      <c r="AO12" s="286"/>
      <c r="AP12" s="286"/>
      <c r="AQ12" s="286"/>
      <c r="AR12" s="286"/>
      <c r="AS12" s="286"/>
      <c r="AT12" s="286"/>
      <c r="AU12" s="286"/>
      <c r="AV12" s="286"/>
      <c r="AW12" s="286"/>
      <c r="AX12" s="286"/>
      <c r="AY12" s="286"/>
      <c r="AZ12" s="286"/>
      <c r="BA12" s="286"/>
      <c r="BB12" s="286"/>
      <c r="BC12" s="286"/>
      <c r="BD12" s="286"/>
      <c r="BE12" s="286"/>
      <c r="BF12" s="286"/>
      <c r="BG12" s="286"/>
      <c r="BH12" s="286"/>
      <c r="BI12" s="286"/>
      <c r="BJ12" s="286"/>
      <c r="BK12" s="286"/>
      <c r="BL12" s="286"/>
      <c r="BM12" s="286"/>
      <c r="BN12" s="286"/>
      <c r="BO12" s="286"/>
      <c r="BP12" s="286"/>
      <c r="BQ12" s="286"/>
      <c r="BR12" s="286"/>
      <c r="BS12" s="286"/>
      <c r="BT12" s="286"/>
      <c r="BU12" s="286"/>
      <c r="BV12" s="286"/>
      <c r="BW12" s="286"/>
      <c r="BX12" s="286"/>
      <c r="BY12" s="286"/>
      <c r="BZ12" s="286"/>
      <c r="CA12" s="286"/>
      <c r="CB12" s="286"/>
      <c r="CC12" s="286"/>
      <c r="CD12" s="286"/>
      <c r="CE12" s="286"/>
      <c r="CF12" s="286"/>
      <c r="CG12" s="286"/>
      <c r="CH12" s="286"/>
      <c r="CI12" s="286"/>
      <c r="CJ12" s="286"/>
      <c r="CK12" s="286"/>
      <c r="CL12" s="286"/>
      <c r="CM12" s="286"/>
      <c r="CN12" s="286"/>
      <c r="CO12" s="286"/>
      <c r="CP12" s="286"/>
      <c r="CQ12" s="286"/>
      <c r="CR12" s="286"/>
      <c r="CS12" s="286"/>
      <c r="CT12" s="286"/>
      <c r="CU12" s="286"/>
      <c r="CV12" s="286"/>
      <c r="CW12" s="286"/>
      <c r="CX12" s="286"/>
      <c r="CY12" s="286"/>
      <c r="CZ12" s="286"/>
      <c r="DA12" s="286"/>
      <c r="DB12" s="286"/>
      <c r="DC12" s="286"/>
      <c r="DD12" s="286"/>
      <c r="DE12" s="286"/>
      <c r="DF12" s="286"/>
      <c r="DG12" s="286"/>
      <c r="DH12" s="286"/>
      <c r="DI12" s="286"/>
      <c r="DJ12" s="286"/>
      <c r="DK12" s="286"/>
      <c r="DL12" s="286"/>
      <c r="DM12" s="286"/>
      <c r="DN12" s="286"/>
      <c r="DO12" s="286"/>
      <c r="DP12" s="286"/>
      <c r="DQ12" s="286"/>
      <c r="DR12" s="286"/>
      <c r="DS12" s="286"/>
      <c r="DT12" s="286"/>
      <c r="DU12" s="286"/>
      <c r="DV12" s="286"/>
      <c r="DW12" s="286"/>
      <c r="DX12" s="286"/>
      <c r="DY12" s="286"/>
      <c r="DZ12" s="286"/>
      <c r="EA12" s="286"/>
      <c r="EB12" s="286"/>
      <c r="EC12" s="286"/>
      <c r="ED12" s="286"/>
      <c r="EE12" s="286"/>
      <c r="EF12" s="286"/>
      <c r="EG12" s="286"/>
      <c r="EH12" s="286"/>
      <c r="EI12" s="286"/>
      <c r="EJ12" s="286"/>
      <c r="EK12" s="286"/>
      <c r="EL12" s="286"/>
      <c r="EM12" s="286"/>
      <c r="EN12" s="286"/>
      <c r="EO12" s="286"/>
      <c r="EP12" s="286"/>
      <c r="EQ12" s="286"/>
      <c r="ER12" s="286"/>
      <c r="ES12" s="286"/>
      <c r="ET12" s="286"/>
      <c r="EU12" s="286"/>
      <c r="EV12" s="286"/>
      <c r="EW12" s="286"/>
      <c r="EX12" s="286"/>
      <c r="EY12" s="286"/>
      <c r="EZ12" s="286"/>
      <c r="FA12" s="286"/>
      <c r="FB12" s="286"/>
      <c r="FC12" s="286"/>
      <c r="FD12" s="286"/>
      <c r="FE12" s="286"/>
      <c r="FF12" s="286"/>
      <c r="FG12" s="286"/>
      <c r="FH12" s="286"/>
      <c r="FI12" s="286"/>
      <c r="FJ12" s="286"/>
      <c r="FK12" s="286"/>
      <c r="FL12" s="286"/>
      <c r="FM12" s="286"/>
      <c r="FN12" s="286"/>
      <c r="FO12" s="286"/>
      <c r="FP12" s="286"/>
      <c r="FQ12" s="286"/>
      <c r="FR12" s="286"/>
      <c r="FS12" s="286"/>
      <c r="FT12" s="286"/>
      <c r="FU12" s="286"/>
      <c r="FV12" s="286"/>
      <c r="FW12" s="286"/>
      <c r="FX12" s="286"/>
      <c r="FY12" s="286"/>
      <c r="FZ12" s="286"/>
      <c r="GA12" s="286"/>
      <c r="GB12" s="286"/>
      <c r="GC12" s="286"/>
      <c r="GD12" s="286"/>
      <c r="GE12" s="286"/>
      <c r="GF12" s="286"/>
      <c r="GG12" s="286"/>
      <c r="GH12" s="286"/>
      <c r="GI12" s="286"/>
      <c r="GJ12" s="286"/>
      <c r="GK12" s="286"/>
      <c r="GL12" s="286"/>
      <c r="GM12" s="286"/>
      <c r="GN12" s="286"/>
      <c r="GO12" s="286"/>
      <c r="GP12" s="286"/>
      <c r="GQ12" s="286"/>
      <c r="GR12" s="286"/>
      <c r="GS12" s="287"/>
      <c r="GT12" s="275"/>
    </row>
    <row r="13" spans="1:202" ht="16.5" customHeight="1">
      <c r="A13" s="275"/>
      <c r="B13" s="280"/>
      <c r="C13" s="284" t="s">
        <v>67</v>
      </c>
      <c r="D13" s="268"/>
      <c r="E13" s="286"/>
      <c r="F13" s="286"/>
      <c r="G13" s="285"/>
      <c r="H13" s="284" t="s">
        <v>67</v>
      </c>
      <c r="I13" s="268"/>
      <c r="J13" s="286"/>
      <c r="K13" s="286"/>
      <c r="L13" s="285"/>
      <c r="M13" s="284" t="s">
        <v>67</v>
      </c>
      <c r="N13" s="268"/>
      <c r="O13" s="286"/>
      <c r="P13" s="286"/>
      <c r="Q13" s="282"/>
      <c r="R13" s="298"/>
      <c r="S13" s="341"/>
      <c r="T13" s="285"/>
      <c r="U13" s="285"/>
      <c r="V13" s="285"/>
      <c r="W13" s="285"/>
      <c r="X13" s="285"/>
      <c r="Y13" s="285"/>
      <c r="Z13" s="393"/>
      <c r="AA13" s="285"/>
      <c r="AB13" s="285"/>
      <c r="AC13" s="285"/>
      <c r="AD13" s="285"/>
      <c r="AE13" s="285"/>
      <c r="AF13" s="285"/>
      <c r="AG13" s="285"/>
      <c r="AH13" s="285"/>
      <c r="AI13" s="285"/>
      <c r="AJ13" s="285"/>
      <c r="AK13" s="285"/>
      <c r="AL13" s="285"/>
      <c r="AM13" s="285"/>
      <c r="AN13" s="285"/>
      <c r="AO13" s="285"/>
      <c r="AP13" s="285"/>
      <c r="AQ13" s="285"/>
      <c r="AR13" s="285"/>
      <c r="AS13" s="285"/>
      <c r="AT13" s="285"/>
      <c r="AU13" s="285"/>
      <c r="AV13" s="285"/>
      <c r="AW13" s="285"/>
      <c r="AX13" s="285"/>
      <c r="AY13" s="285"/>
      <c r="AZ13" s="285"/>
      <c r="BA13" s="285"/>
      <c r="BB13" s="285"/>
      <c r="BC13" s="285"/>
      <c r="BD13" s="285"/>
      <c r="BE13" s="285"/>
      <c r="BF13" s="285"/>
      <c r="BG13" s="285"/>
      <c r="BH13" s="285"/>
      <c r="BI13" s="285"/>
      <c r="BJ13" s="285"/>
      <c r="BK13" s="285"/>
      <c r="BL13" s="285"/>
      <c r="BM13" s="285"/>
      <c r="BN13" s="285"/>
      <c r="BO13" s="285"/>
      <c r="BP13" s="285"/>
      <c r="BQ13" s="285"/>
      <c r="BR13" s="285"/>
      <c r="BS13" s="285"/>
      <c r="BT13" s="285"/>
      <c r="BU13" s="285"/>
      <c r="BV13" s="285"/>
      <c r="BW13" s="285"/>
      <c r="BX13" s="285"/>
      <c r="BY13" s="285"/>
      <c r="BZ13" s="285"/>
      <c r="CA13" s="285"/>
      <c r="CB13" s="285"/>
      <c r="CC13" s="285"/>
      <c r="CD13" s="285"/>
      <c r="CE13" s="285"/>
      <c r="CF13" s="285"/>
      <c r="CG13" s="285"/>
      <c r="CH13" s="285"/>
      <c r="CI13" s="285"/>
      <c r="CJ13" s="285"/>
      <c r="CK13" s="285"/>
      <c r="CL13" s="285"/>
      <c r="CM13" s="285"/>
      <c r="CN13" s="285"/>
      <c r="CO13" s="285"/>
      <c r="CP13" s="285"/>
      <c r="CQ13" s="285"/>
      <c r="CR13" s="285"/>
      <c r="CS13" s="285"/>
      <c r="CT13" s="285"/>
      <c r="CU13" s="285"/>
      <c r="CV13" s="285"/>
      <c r="CW13" s="285"/>
      <c r="CX13" s="285"/>
      <c r="CY13" s="285"/>
      <c r="CZ13" s="285"/>
      <c r="DA13" s="285"/>
      <c r="DB13" s="285"/>
      <c r="DC13" s="285"/>
      <c r="DD13" s="285"/>
      <c r="DE13" s="285"/>
      <c r="DF13" s="285"/>
      <c r="DG13" s="285"/>
      <c r="DH13" s="285"/>
      <c r="DI13" s="285"/>
      <c r="DJ13" s="285"/>
      <c r="DK13" s="285"/>
      <c r="DL13" s="285"/>
      <c r="DM13" s="285"/>
      <c r="DN13" s="285"/>
      <c r="DO13" s="285"/>
      <c r="DP13" s="285"/>
      <c r="DQ13" s="285"/>
      <c r="DR13" s="285"/>
      <c r="DS13" s="285"/>
      <c r="DT13" s="285"/>
      <c r="DU13" s="285"/>
      <c r="DV13" s="285"/>
      <c r="DW13" s="285"/>
      <c r="DX13" s="285"/>
      <c r="DY13" s="285"/>
      <c r="DZ13" s="285"/>
      <c r="EA13" s="285"/>
      <c r="EB13" s="285"/>
      <c r="EC13" s="285"/>
      <c r="ED13" s="285"/>
      <c r="EE13" s="285"/>
      <c r="EF13" s="285"/>
      <c r="EG13" s="285"/>
      <c r="EH13" s="285"/>
      <c r="EI13" s="285"/>
      <c r="EJ13" s="285"/>
      <c r="EK13" s="285"/>
      <c r="EL13" s="285"/>
      <c r="EM13" s="285"/>
      <c r="EN13" s="285"/>
      <c r="EO13" s="285"/>
      <c r="EP13" s="285"/>
      <c r="EQ13" s="285"/>
      <c r="ER13" s="285"/>
      <c r="ES13" s="285"/>
      <c r="ET13" s="285"/>
      <c r="EU13" s="285"/>
      <c r="EV13" s="285"/>
      <c r="EW13" s="285"/>
      <c r="EX13" s="285"/>
      <c r="EY13" s="285"/>
      <c r="EZ13" s="285"/>
      <c r="FA13" s="285"/>
      <c r="FB13" s="285"/>
      <c r="FC13" s="285"/>
      <c r="FD13" s="285"/>
      <c r="FE13" s="285"/>
      <c r="FF13" s="285"/>
      <c r="FG13" s="285"/>
      <c r="FH13" s="285"/>
      <c r="FI13" s="285"/>
      <c r="FJ13" s="285"/>
      <c r="FK13" s="285"/>
      <c r="FL13" s="285"/>
      <c r="FM13" s="285"/>
      <c r="FN13" s="285"/>
      <c r="FO13" s="285"/>
      <c r="FP13" s="285"/>
      <c r="FQ13" s="285"/>
      <c r="FR13" s="285"/>
      <c r="FS13" s="285"/>
      <c r="FT13" s="285"/>
      <c r="FU13" s="285"/>
      <c r="FV13" s="285"/>
      <c r="FW13" s="285"/>
      <c r="FX13" s="285"/>
      <c r="FY13" s="285"/>
      <c r="FZ13" s="285"/>
      <c r="GA13" s="285"/>
      <c r="GB13" s="285"/>
      <c r="GC13" s="285"/>
      <c r="GD13" s="285"/>
      <c r="GE13" s="285"/>
      <c r="GF13" s="285"/>
      <c r="GG13" s="285"/>
      <c r="GH13" s="285"/>
      <c r="GI13" s="285"/>
      <c r="GJ13" s="285"/>
      <c r="GK13" s="285"/>
      <c r="GL13" s="285"/>
      <c r="GM13" s="285"/>
      <c r="GN13" s="285"/>
      <c r="GO13" s="285"/>
      <c r="GP13" s="285"/>
      <c r="GQ13" s="285"/>
      <c r="GR13" s="285"/>
      <c r="GS13" s="287"/>
      <c r="GT13" s="275"/>
    </row>
    <row r="14" spans="1:202" ht="5.0999999999999996" customHeight="1">
      <c r="A14" s="275"/>
      <c r="B14" s="280"/>
      <c r="C14" s="286"/>
      <c r="D14" s="286"/>
      <c r="E14" s="286"/>
      <c r="F14" s="286"/>
      <c r="G14" s="285"/>
      <c r="H14" s="286"/>
      <c r="I14" s="286"/>
      <c r="J14" s="286"/>
      <c r="K14" s="286"/>
      <c r="L14" s="282"/>
      <c r="M14" s="286"/>
      <c r="N14" s="286"/>
      <c r="O14" s="286"/>
      <c r="P14" s="286"/>
      <c r="Q14" s="282"/>
      <c r="R14" s="342"/>
      <c r="S14" s="342"/>
      <c r="T14" s="285"/>
      <c r="U14" s="285"/>
      <c r="V14" s="285"/>
      <c r="W14" s="285"/>
      <c r="X14" s="285"/>
      <c r="Y14" s="285"/>
      <c r="Z14" s="285"/>
      <c r="AA14" s="285"/>
      <c r="AB14" s="285"/>
      <c r="AC14" s="285"/>
      <c r="AD14" s="285"/>
      <c r="AE14" s="285"/>
      <c r="AF14" s="285"/>
      <c r="AG14" s="285"/>
      <c r="AH14" s="285"/>
      <c r="AI14" s="285"/>
      <c r="AJ14" s="285"/>
      <c r="AK14" s="285"/>
      <c r="AL14" s="285"/>
      <c r="AM14" s="285"/>
      <c r="AN14" s="285"/>
      <c r="AO14" s="285"/>
      <c r="AP14" s="285"/>
      <c r="AQ14" s="285"/>
      <c r="AR14" s="285"/>
      <c r="AS14" s="285"/>
      <c r="AT14" s="285"/>
      <c r="AU14" s="285"/>
      <c r="AV14" s="285"/>
      <c r="AW14" s="285"/>
      <c r="AX14" s="285"/>
      <c r="AY14" s="285"/>
      <c r="AZ14" s="285"/>
      <c r="BA14" s="285"/>
      <c r="BB14" s="285"/>
      <c r="BC14" s="285"/>
      <c r="BD14" s="285"/>
      <c r="BE14" s="285"/>
      <c r="BF14" s="285"/>
      <c r="BG14" s="285"/>
      <c r="BH14" s="285"/>
      <c r="BI14" s="285"/>
      <c r="BJ14" s="285"/>
      <c r="BK14" s="285"/>
      <c r="BL14" s="285"/>
      <c r="BM14" s="285"/>
      <c r="BN14" s="285"/>
      <c r="BO14" s="285"/>
      <c r="BP14" s="285"/>
      <c r="BQ14" s="285"/>
      <c r="BR14" s="285"/>
      <c r="BS14" s="285"/>
      <c r="BT14" s="285"/>
      <c r="BU14" s="285"/>
      <c r="BV14" s="285"/>
      <c r="BW14" s="285"/>
      <c r="BX14" s="285"/>
      <c r="BY14" s="285"/>
      <c r="BZ14" s="285"/>
      <c r="CA14" s="285"/>
      <c r="CB14" s="285"/>
      <c r="CC14" s="285"/>
      <c r="CD14" s="285"/>
      <c r="CE14" s="285"/>
      <c r="CF14" s="285"/>
      <c r="CG14" s="285"/>
      <c r="CH14" s="285"/>
      <c r="CI14" s="285"/>
      <c r="CJ14" s="285"/>
      <c r="CK14" s="285"/>
      <c r="CL14" s="285"/>
      <c r="CM14" s="285"/>
      <c r="CN14" s="285"/>
      <c r="CO14" s="285"/>
      <c r="CP14" s="285"/>
      <c r="CQ14" s="285"/>
      <c r="CR14" s="285"/>
      <c r="CS14" s="285"/>
      <c r="CT14" s="285"/>
      <c r="CU14" s="285"/>
      <c r="CV14" s="285"/>
      <c r="CW14" s="285"/>
      <c r="CX14" s="285"/>
      <c r="CY14" s="285"/>
      <c r="CZ14" s="285"/>
      <c r="DA14" s="285"/>
      <c r="DB14" s="285"/>
      <c r="DC14" s="285"/>
      <c r="DD14" s="285"/>
      <c r="DE14" s="285"/>
      <c r="DF14" s="285"/>
      <c r="DG14" s="285"/>
      <c r="DH14" s="285"/>
      <c r="DI14" s="285"/>
      <c r="DJ14" s="285"/>
      <c r="DK14" s="285"/>
      <c r="DL14" s="285"/>
      <c r="DM14" s="285"/>
      <c r="DN14" s="285"/>
      <c r="DO14" s="285"/>
      <c r="DP14" s="285"/>
      <c r="DQ14" s="285"/>
      <c r="DR14" s="285"/>
      <c r="DS14" s="285"/>
      <c r="DT14" s="285"/>
      <c r="DU14" s="285"/>
      <c r="DV14" s="285"/>
      <c r="DW14" s="285"/>
      <c r="DX14" s="285"/>
      <c r="DY14" s="285"/>
      <c r="DZ14" s="285"/>
      <c r="EA14" s="285"/>
      <c r="EB14" s="285"/>
      <c r="EC14" s="285"/>
      <c r="ED14" s="285"/>
      <c r="EE14" s="285"/>
      <c r="EF14" s="285"/>
      <c r="EG14" s="285"/>
      <c r="EH14" s="285"/>
      <c r="EI14" s="285"/>
      <c r="EJ14" s="285"/>
      <c r="EK14" s="285"/>
      <c r="EL14" s="285"/>
      <c r="EM14" s="285"/>
      <c r="EN14" s="285"/>
      <c r="EO14" s="285"/>
      <c r="EP14" s="285"/>
      <c r="EQ14" s="285"/>
      <c r="ER14" s="285"/>
      <c r="ES14" s="285"/>
      <c r="ET14" s="285"/>
      <c r="EU14" s="285"/>
      <c r="EV14" s="285"/>
      <c r="EW14" s="285"/>
      <c r="EX14" s="285"/>
      <c r="EY14" s="285"/>
      <c r="EZ14" s="285"/>
      <c r="FA14" s="285"/>
      <c r="FB14" s="285"/>
      <c r="FC14" s="285"/>
      <c r="FD14" s="285"/>
      <c r="FE14" s="285"/>
      <c r="FF14" s="285"/>
      <c r="FG14" s="285"/>
      <c r="FH14" s="285"/>
      <c r="FI14" s="285"/>
      <c r="FJ14" s="285"/>
      <c r="FK14" s="285"/>
      <c r="FL14" s="285"/>
      <c r="FM14" s="285"/>
      <c r="FN14" s="285"/>
      <c r="FO14" s="285"/>
      <c r="FP14" s="285"/>
      <c r="FQ14" s="285"/>
      <c r="FR14" s="285"/>
      <c r="FS14" s="285"/>
      <c r="FT14" s="285"/>
      <c r="FU14" s="285"/>
      <c r="FV14" s="285"/>
      <c r="FW14" s="285"/>
      <c r="FX14" s="285"/>
      <c r="FY14" s="285"/>
      <c r="FZ14" s="285"/>
      <c r="GA14" s="285"/>
      <c r="GB14" s="285"/>
      <c r="GC14" s="285"/>
      <c r="GD14" s="285"/>
      <c r="GE14" s="285"/>
      <c r="GF14" s="285"/>
      <c r="GG14" s="285"/>
      <c r="GH14" s="285"/>
      <c r="GI14" s="285"/>
      <c r="GJ14" s="285"/>
      <c r="GK14" s="285"/>
      <c r="GL14" s="285"/>
      <c r="GM14" s="285"/>
      <c r="GN14" s="285"/>
      <c r="GO14" s="285"/>
      <c r="GP14" s="285"/>
      <c r="GQ14" s="285"/>
      <c r="GR14" s="285"/>
      <c r="GS14" s="287"/>
      <c r="GT14" s="275"/>
    </row>
    <row r="15" spans="1:202" ht="16.5" customHeight="1">
      <c r="A15" s="275"/>
      <c r="B15" s="280"/>
      <c r="C15" s="284" t="s">
        <v>1565</v>
      </c>
      <c r="D15" s="268"/>
      <c r="E15" s="286"/>
      <c r="F15" s="286"/>
      <c r="G15" s="285"/>
      <c r="H15" s="284" t="s">
        <v>1565</v>
      </c>
      <c r="I15" s="268"/>
      <c r="J15" s="286"/>
      <c r="K15" s="286"/>
      <c r="L15" s="282"/>
      <c r="M15" s="284" t="s">
        <v>1565</v>
      </c>
      <c r="N15" s="268"/>
      <c r="O15" s="286"/>
      <c r="P15" s="286"/>
      <c r="Q15" s="282"/>
      <c r="R15" s="281" t="s">
        <v>1612</v>
      </c>
      <c r="S15" s="352">
        <f>IFERROR(DATEDIF(MATCH(ESTCompMO,Month,0)&amp;"/1/"&amp;TEXT(ESTCompYR,"YYYY"),MATCH(MDU2EstCompMo,Month,0)&amp;"/1/"&amp;TEXT(MDU2EstCompYr,"YYYY"),"M"),0)</f>
        <v>0</v>
      </c>
      <c r="T15" s="352">
        <f>S15+1</f>
        <v>1</v>
      </c>
      <c r="U15" s="352">
        <f t="shared" ref="U15:CF15" si="6">T15+1</f>
        <v>2</v>
      </c>
      <c r="V15" s="352">
        <f t="shared" si="6"/>
        <v>3</v>
      </c>
      <c r="W15" s="352">
        <f t="shared" si="6"/>
        <v>4</v>
      </c>
      <c r="X15" s="352">
        <f t="shared" si="6"/>
        <v>5</v>
      </c>
      <c r="Y15" s="352">
        <f t="shared" si="6"/>
        <v>6</v>
      </c>
      <c r="Z15" s="352">
        <f t="shared" si="6"/>
        <v>7</v>
      </c>
      <c r="AA15" s="352">
        <f t="shared" si="6"/>
        <v>8</v>
      </c>
      <c r="AB15" s="352">
        <f t="shared" si="6"/>
        <v>9</v>
      </c>
      <c r="AC15" s="352">
        <f t="shared" si="6"/>
        <v>10</v>
      </c>
      <c r="AD15" s="352">
        <f t="shared" si="6"/>
        <v>11</v>
      </c>
      <c r="AE15" s="352">
        <f t="shared" si="6"/>
        <v>12</v>
      </c>
      <c r="AF15" s="352">
        <f t="shared" si="6"/>
        <v>13</v>
      </c>
      <c r="AG15" s="352">
        <f t="shared" si="6"/>
        <v>14</v>
      </c>
      <c r="AH15" s="352">
        <f t="shared" si="6"/>
        <v>15</v>
      </c>
      <c r="AI15" s="352">
        <f t="shared" si="6"/>
        <v>16</v>
      </c>
      <c r="AJ15" s="352">
        <f t="shared" si="6"/>
        <v>17</v>
      </c>
      <c r="AK15" s="352">
        <f t="shared" si="6"/>
        <v>18</v>
      </c>
      <c r="AL15" s="352">
        <f t="shared" si="6"/>
        <v>19</v>
      </c>
      <c r="AM15" s="352">
        <f t="shared" si="6"/>
        <v>20</v>
      </c>
      <c r="AN15" s="352">
        <f t="shared" si="6"/>
        <v>21</v>
      </c>
      <c r="AO15" s="352">
        <f t="shared" si="6"/>
        <v>22</v>
      </c>
      <c r="AP15" s="352">
        <f t="shared" si="6"/>
        <v>23</v>
      </c>
      <c r="AQ15" s="352">
        <f t="shared" si="6"/>
        <v>24</v>
      </c>
      <c r="AR15" s="352">
        <f t="shared" si="6"/>
        <v>25</v>
      </c>
      <c r="AS15" s="352">
        <f t="shared" si="6"/>
        <v>26</v>
      </c>
      <c r="AT15" s="352">
        <f t="shared" si="6"/>
        <v>27</v>
      </c>
      <c r="AU15" s="352">
        <f t="shared" si="6"/>
        <v>28</v>
      </c>
      <c r="AV15" s="352">
        <f t="shared" si="6"/>
        <v>29</v>
      </c>
      <c r="AW15" s="352">
        <f t="shared" si="6"/>
        <v>30</v>
      </c>
      <c r="AX15" s="352">
        <f t="shared" si="6"/>
        <v>31</v>
      </c>
      <c r="AY15" s="352">
        <f t="shared" si="6"/>
        <v>32</v>
      </c>
      <c r="AZ15" s="352">
        <f t="shared" si="6"/>
        <v>33</v>
      </c>
      <c r="BA15" s="352">
        <f t="shared" si="6"/>
        <v>34</v>
      </c>
      <c r="BB15" s="352">
        <f t="shared" si="6"/>
        <v>35</v>
      </c>
      <c r="BC15" s="352">
        <f t="shared" si="6"/>
        <v>36</v>
      </c>
      <c r="BD15" s="352">
        <f t="shared" si="6"/>
        <v>37</v>
      </c>
      <c r="BE15" s="352">
        <f t="shared" si="6"/>
        <v>38</v>
      </c>
      <c r="BF15" s="352">
        <f t="shared" si="6"/>
        <v>39</v>
      </c>
      <c r="BG15" s="352">
        <f t="shared" si="6"/>
        <v>40</v>
      </c>
      <c r="BH15" s="352">
        <f t="shared" si="6"/>
        <v>41</v>
      </c>
      <c r="BI15" s="352">
        <f t="shared" si="6"/>
        <v>42</v>
      </c>
      <c r="BJ15" s="352">
        <f t="shared" si="6"/>
        <v>43</v>
      </c>
      <c r="BK15" s="352">
        <f t="shared" si="6"/>
        <v>44</v>
      </c>
      <c r="BL15" s="352">
        <f t="shared" si="6"/>
        <v>45</v>
      </c>
      <c r="BM15" s="352">
        <f t="shared" si="6"/>
        <v>46</v>
      </c>
      <c r="BN15" s="352">
        <f t="shared" si="6"/>
        <v>47</v>
      </c>
      <c r="BO15" s="352">
        <f t="shared" si="6"/>
        <v>48</v>
      </c>
      <c r="BP15" s="352">
        <f t="shared" si="6"/>
        <v>49</v>
      </c>
      <c r="BQ15" s="352">
        <f t="shared" si="6"/>
        <v>50</v>
      </c>
      <c r="BR15" s="352">
        <f t="shared" si="6"/>
        <v>51</v>
      </c>
      <c r="BS15" s="352">
        <f t="shared" si="6"/>
        <v>52</v>
      </c>
      <c r="BT15" s="352">
        <f t="shared" si="6"/>
        <v>53</v>
      </c>
      <c r="BU15" s="352">
        <f t="shared" si="6"/>
        <v>54</v>
      </c>
      <c r="BV15" s="352">
        <f t="shared" si="6"/>
        <v>55</v>
      </c>
      <c r="BW15" s="352">
        <f t="shared" si="6"/>
        <v>56</v>
      </c>
      <c r="BX15" s="352">
        <f t="shared" si="6"/>
        <v>57</v>
      </c>
      <c r="BY15" s="352">
        <f t="shared" si="6"/>
        <v>58</v>
      </c>
      <c r="BZ15" s="352">
        <f t="shared" si="6"/>
        <v>59</v>
      </c>
      <c r="CA15" s="352">
        <f t="shared" si="6"/>
        <v>60</v>
      </c>
      <c r="CB15" s="352">
        <f t="shared" si="6"/>
        <v>61</v>
      </c>
      <c r="CC15" s="352">
        <f t="shared" si="6"/>
        <v>62</v>
      </c>
      <c r="CD15" s="352">
        <f t="shared" si="6"/>
        <v>63</v>
      </c>
      <c r="CE15" s="352">
        <f t="shared" si="6"/>
        <v>64</v>
      </c>
      <c r="CF15" s="352">
        <f t="shared" si="6"/>
        <v>65</v>
      </c>
      <c r="CG15" s="352">
        <f t="shared" ref="CG15:ER15" si="7">CF15+1</f>
        <v>66</v>
      </c>
      <c r="CH15" s="352">
        <f t="shared" si="7"/>
        <v>67</v>
      </c>
      <c r="CI15" s="352">
        <f t="shared" si="7"/>
        <v>68</v>
      </c>
      <c r="CJ15" s="352">
        <f t="shared" si="7"/>
        <v>69</v>
      </c>
      <c r="CK15" s="352">
        <f t="shared" si="7"/>
        <v>70</v>
      </c>
      <c r="CL15" s="352">
        <f t="shared" si="7"/>
        <v>71</v>
      </c>
      <c r="CM15" s="352">
        <f t="shared" si="7"/>
        <v>72</v>
      </c>
      <c r="CN15" s="352">
        <f t="shared" si="7"/>
        <v>73</v>
      </c>
      <c r="CO15" s="352">
        <f t="shared" si="7"/>
        <v>74</v>
      </c>
      <c r="CP15" s="352">
        <f t="shared" si="7"/>
        <v>75</v>
      </c>
      <c r="CQ15" s="352">
        <f t="shared" si="7"/>
        <v>76</v>
      </c>
      <c r="CR15" s="352">
        <f t="shared" si="7"/>
        <v>77</v>
      </c>
      <c r="CS15" s="352">
        <f t="shared" si="7"/>
        <v>78</v>
      </c>
      <c r="CT15" s="352">
        <f t="shared" si="7"/>
        <v>79</v>
      </c>
      <c r="CU15" s="352">
        <f t="shared" si="7"/>
        <v>80</v>
      </c>
      <c r="CV15" s="352">
        <f t="shared" si="7"/>
        <v>81</v>
      </c>
      <c r="CW15" s="352">
        <f t="shared" si="7"/>
        <v>82</v>
      </c>
      <c r="CX15" s="352">
        <f t="shared" si="7"/>
        <v>83</v>
      </c>
      <c r="CY15" s="352">
        <f t="shared" si="7"/>
        <v>84</v>
      </c>
      <c r="CZ15" s="352">
        <f t="shared" si="7"/>
        <v>85</v>
      </c>
      <c r="DA15" s="352">
        <f t="shared" si="7"/>
        <v>86</v>
      </c>
      <c r="DB15" s="352">
        <f t="shared" si="7"/>
        <v>87</v>
      </c>
      <c r="DC15" s="352">
        <f t="shared" si="7"/>
        <v>88</v>
      </c>
      <c r="DD15" s="352">
        <f t="shared" si="7"/>
        <v>89</v>
      </c>
      <c r="DE15" s="352">
        <f t="shared" si="7"/>
        <v>90</v>
      </c>
      <c r="DF15" s="352">
        <f t="shared" si="7"/>
        <v>91</v>
      </c>
      <c r="DG15" s="352">
        <f t="shared" si="7"/>
        <v>92</v>
      </c>
      <c r="DH15" s="352">
        <f t="shared" si="7"/>
        <v>93</v>
      </c>
      <c r="DI15" s="352">
        <f t="shared" si="7"/>
        <v>94</v>
      </c>
      <c r="DJ15" s="352">
        <f t="shared" si="7"/>
        <v>95</v>
      </c>
      <c r="DK15" s="352">
        <f t="shared" si="7"/>
        <v>96</v>
      </c>
      <c r="DL15" s="352">
        <f t="shared" si="7"/>
        <v>97</v>
      </c>
      <c r="DM15" s="352">
        <f t="shared" si="7"/>
        <v>98</v>
      </c>
      <c r="DN15" s="352">
        <f t="shared" si="7"/>
        <v>99</v>
      </c>
      <c r="DO15" s="352">
        <f t="shared" si="7"/>
        <v>100</v>
      </c>
      <c r="DP15" s="352">
        <f t="shared" si="7"/>
        <v>101</v>
      </c>
      <c r="DQ15" s="352">
        <f t="shared" si="7"/>
        <v>102</v>
      </c>
      <c r="DR15" s="352">
        <f t="shared" si="7"/>
        <v>103</v>
      </c>
      <c r="DS15" s="352">
        <f t="shared" si="7"/>
        <v>104</v>
      </c>
      <c r="DT15" s="352">
        <f t="shared" si="7"/>
        <v>105</v>
      </c>
      <c r="DU15" s="352">
        <f t="shared" si="7"/>
        <v>106</v>
      </c>
      <c r="DV15" s="352">
        <f t="shared" si="7"/>
        <v>107</v>
      </c>
      <c r="DW15" s="352">
        <f t="shared" si="7"/>
        <v>108</v>
      </c>
      <c r="DX15" s="352">
        <f t="shared" si="7"/>
        <v>109</v>
      </c>
      <c r="DY15" s="352">
        <f t="shared" si="7"/>
        <v>110</v>
      </c>
      <c r="DZ15" s="352">
        <f t="shared" si="7"/>
        <v>111</v>
      </c>
      <c r="EA15" s="352">
        <f t="shared" si="7"/>
        <v>112</v>
      </c>
      <c r="EB15" s="352">
        <f t="shared" si="7"/>
        <v>113</v>
      </c>
      <c r="EC15" s="352">
        <f t="shared" si="7"/>
        <v>114</v>
      </c>
      <c r="ED15" s="352">
        <f t="shared" si="7"/>
        <v>115</v>
      </c>
      <c r="EE15" s="352">
        <f t="shared" si="7"/>
        <v>116</v>
      </c>
      <c r="EF15" s="352">
        <f t="shared" si="7"/>
        <v>117</v>
      </c>
      <c r="EG15" s="352">
        <f t="shared" si="7"/>
        <v>118</v>
      </c>
      <c r="EH15" s="352">
        <f t="shared" si="7"/>
        <v>119</v>
      </c>
      <c r="EI15" s="352">
        <f t="shared" si="7"/>
        <v>120</v>
      </c>
      <c r="EJ15" s="352">
        <f t="shared" si="7"/>
        <v>121</v>
      </c>
      <c r="EK15" s="352">
        <f t="shared" si="7"/>
        <v>122</v>
      </c>
      <c r="EL15" s="352">
        <f t="shared" si="7"/>
        <v>123</v>
      </c>
      <c r="EM15" s="352">
        <f t="shared" si="7"/>
        <v>124</v>
      </c>
      <c r="EN15" s="352">
        <f t="shared" si="7"/>
        <v>125</v>
      </c>
      <c r="EO15" s="352">
        <f t="shared" si="7"/>
        <v>126</v>
      </c>
      <c r="EP15" s="352">
        <f t="shared" si="7"/>
        <v>127</v>
      </c>
      <c r="EQ15" s="352">
        <f t="shared" si="7"/>
        <v>128</v>
      </c>
      <c r="ER15" s="352">
        <f t="shared" si="7"/>
        <v>129</v>
      </c>
      <c r="ES15" s="352">
        <f t="shared" ref="ES15:GQ15" si="8">ER15+1</f>
        <v>130</v>
      </c>
      <c r="ET15" s="352">
        <f t="shared" si="8"/>
        <v>131</v>
      </c>
      <c r="EU15" s="352">
        <f t="shared" si="8"/>
        <v>132</v>
      </c>
      <c r="EV15" s="352">
        <f t="shared" si="8"/>
        <v>133</v>
      </c>
      <c r="EW15" s="352">
        <f t="shared" si="8"/>
        <v>134</v>
      </c>
      <c r="EX15" s="352">
        <f t="shared" si="8"/>
        <v>135</v>
      </c>
      <c r="EY15" s="352">
        <f t="shared" si="8"/>
        <v>136</v>
      </c>
      <c r="EZ15" s="352">
        <f t="shared" si="8"/>
        <v>137</v>
      </c>
      <c r="FA15" s="352">
        <f t="shared" si="8"/>
        <v>138</v>
      </c>
      <c r="FB15" s="352">
        <f t="shared" si="8"/>
        <v>139</v>
      </c>
      <c r="FC15" s="352">
        <f t="shared" si="8"/>
        <v>140</v>
      </c>
      <c r="FD15" s="352">
        <f t="shared" si="8"/>
        <v>141</v>
      </c>
      <c r="FE15" s="352">
        <f t="shared" si="8"/>
        <v>142</v>
      </c>
      <c r="FF15" s="352">
        <f t="shared" si="8"/>
        <v>143</v>
      </c>
      <c r="FG15" s="352">
        <f t="shared" si="8"/>
        <v>144</v>
      </c>
      <c r="FH15" s="352">
        <f t="shared" si="8"/>
        <v>145</v>
      </c>
      <c r="FI15" s="352">
        <f t="shared" si="8"/>
        <v>146</v>
      </c>
      <c r="FJ15" s="352">
        <f t="shared" si="8"/>
        <v>147</v>
      </c>
      <c r="FK15" s="352">
        <f t="shared" si="8"/>
        <v>148</v>
      </c>
      <c r="FL15" s="352">
        <f t="shared" si="8"/>
        <v>149</v>
      </c>
      <c r="FM15" s="352">
        <f t="shared" si="8"/>
        <v>150</v>
      </c>
      <c r="FN15" s="352">
        <f t="shared" si="8"/>
        <v>151</v>
      </c>
      <c r="FO15" s="352">
        <f t="shared" si="8"/>
        <v>152</v>
      </c>
      <c r="FP15" s="352">
        <f t="shared" si="8"/>
        <v>153</v>
      </c>
      <c r="FQ15" s="352">
        <f t="shared" si="8"/>
        <v>154</v>
      </c>
      <c r="FR15" s="352">
        <f t="shared" si="8"/>
        <v>155</v>
      </c>
      <c r="FS15" s="352">
        <f t="shared" si="8"/>
        <v>156</v>
      </c>
      <c r="FT15" s="352">
        <f t="shared" si="8"/>
        <v>157</v>
      </c>
      <c r="FU15" s="352">
        <f t="shared" si="8"/>
        <v>158</v>
      </c>
      <c r="FV15" s="352">
        <f t="shared" si="8"/>
        <v>159</v>
      </c>
      <c r="FW15" s="352">
        <f t="shared" si="8"/>
        <v>160</v>
      </c>
      <c r="FX15" s="352">
        <f t="shared" si="8"/>
        <v>161</v>
      </c>
      <c r="FY15" s="352">
        <f t="shared" si="8"/>
        <v>162</v>
      </c>
      <c r="FZ15" s="352">
        <f t="shared" si="8"/>
        <v>163</v>
      </c>
      <c r="GA15" s="352">
        <f t="shared" si="8"/>
        <v>164</v>
      </c>
      <c r="GB15" s="352">
        <f t="shared" si="8"/>
        <v>165</v>
      </c>
      <c r="GC15" s="352">
        <f t="shared" si="8"/>
        <v>166</v>
      </c>
      <c r="GD15" s="352">
        <f t="shared" si="8"/>
        <v>167</v>
      </c>
      <c r="GE15" s="352">
        <f t="shared" si="8"/>
        <v>168</v>
      </c>
      <c r="GF15" s="352">
        <f t="shared" si="8"/>
        <v>169</v>
      </c>
      <c r="GG15" s="352">
        <f t="shared" si="8"/>
        <v>170</v>
      </c>
      <c r="GH15" s="352">
        <f t="shared" si="8"/>
        <v>171</v>
      </c>
      <c r="GI15" s="352">
        <f t="shared" si="8"/>
        <v>172</v>
      </c>
      <c r="GJ15" s="352">
        <f t="shared" si="8"/>
        <v>173</v>
      </c>
      <c r="GK15" s="352">
        <f t="shared" si="8"/>
        <v>174</v>
      </c>
      <c r="GL15" s="352">
        <f t="shared" si="8"/>
        <v>175</v>
      </c>
      <c r="GM15" s="352">
        <f t="shared" si="8"/>
        <v>176</v>
      </c>
      <c r="GN15" s="352">
        <f t="shared" si="8"/>
        <v>177</v>
      </c>
      <c r="GO15" s="352">
        <f t="shared" si="8"/>
        <v>178</v>
      </c>
      <c r="GP15" s="352">
        <f t="shared" si="8"/>
        <v>179</v>
      </c>
      <c r="GQ15" s="352">
        <f t="shared" si="8"/>
        <v>180</v>
      </c>
      <c r="GR15" s="351"/>
      <c r="GS15" s="287"/>
      <c r="GT15" s="275"/>
    </row>
    <row r="16" spans="1:202" ht="5.0999999999999996" customHeight="1">
      <c r="A16" s="275"/>
      <c r="B16" s="280"/>
      <c r="C16" s="286"/>
      <c r="D16" s="286"/>
      <c r="E16" s="286"/>
      <c r="F16" s="286"/>
      <c r="G16" s="285"/>
      <c r="H16" s="286"/>
      <c r="I16" s="286"/>
      <c r="J16" s="286"/>
      <c r="K16" s="286"/>
      <c r="L16" s="282"/>
      <c r="M16" s="286"/>
      <c r="N16" s="286"/>
      <c r="O16" s="286"/>
      <c r="P16" s="286"/>
      <c r="Q16" s="282"/>
      <c r="R16" s="286"/>
      <c r="S16" s="286"/>
      <c r="T16" s="286"/>
      <c r="U16" s="286"/>
      <c r="V16" s="286"/>
      <c r="W16" s="286"/>
      <c r="X16" s="286"/>
      <c r="Y16" s="286"/>
      <c r="Z16" s="286"/>
      <c r="AA16" s="286"/>
      <c r="AB16" s="286"/>
      <c r="AC16" s="286"/>
      <c r="AD16" s="286"/>
      <c r="AE16" s="286"/>
      <c r="AF16" s="286"/>
      <c r="AG16" s="286"/>
      <c r="AH16" s="286"/>
      <c r="AI16" s="286"/>
      <c r="AJ16" s="286"/>
      <c r="AK16" s="286"/>
      <c r="AL16" s="286"/>
      <c r="AM16" s="286"/>
      <c r="AN16" s="286"/>
      <c r="AO16" s="286"/>
      <c r="AP16" s="286"/>
      <c r="AQ16" s="286"/>
      <c r="AR16" s="286"/>
      <c r="AS16" s="286"/>
      <c r="AT16" s="286"/>
      <c r="AU16" s="286"/>
      <c r="AV16" s="286"/>
      <c r="AW16" s="286"/>
      <c r="AX16" s="286"/>
      <c r="AY16" s="286"/>
      <c r="AZ16" s="286"/>
      <c r="BA16" s="286"/>
      <c r="BB16" s="286"/>
      <c r="BC16" s="286"/>
      <c r="BD16" s="286"/>
      <c r="BE16" s="286"/>
      <c r="BF16" s="286"/>
      <c r="BG16" s="286"/>
      <c r="BH16" s="286"/>
      <c r="BI16" s="286"/>
      <c r="BJ16" s="286"/>
      <c r="BK16" s="286"/>
      <c r="BL16" s="286"/>
      <c r="BM16" s="286"/>
      <c r="BN16" s="286"/>
      <c r="BO16" s="286"/>
      <c r="BP16" s="286"/>
      <c r="BQ16" s="286"/>
      <c r="BR16" s="286"/>
      <c r="BS16" s="286"/>
      <c r="BT16" s="286"/>
      <c r="BU16" s="286"/>
      <c r="BV16" s="286"/>
      <c r="BW16" s="286"/>
      <c r="BX16" s="286"/>
      <c r="BY16" s="286"/>
      <c r="BZ16" s="286"/>
      <c r="CA16" s="286"/>
      <c r="CB16" s="286"/>
      <c r="CC16" s="286"/>
      <c r="CD16" s="286"/>
      <c r="CE16" s="286"/>
      <c r="CF16" s="286"/>
      <c r="CG16" s="286"/>
      <c r="CH16" s="286"/>
      <c r="CI16" s="286"/>
      <c r="CJ16" s="286"/>
      <c r="CK16" s="286"/>
      <c r="CL16" s="286"/>
      <c r="CM16" s="286"/>
      <c r="CN16" s="286"/>
      <c r="CO16" s="286"/>
      <c r="CP16" s="286"/>
      <c r="CQ16" s="286"/>
      <c r="CR16" s="286"/>
      <c r="CS16" s="286"/>
      <c r="CT16" s="286"/>
      <c r="CU16" s="286"/>
      <c r="CV16" s="286"/>
      <c r="CW16" s="286"/>
      <c r="CX16" s="286"/>
      <c r="CY16" s="286"/>
      <c r="CZ16" s="286"/>
      <c r="DA16" s="286"/>
      <c r="DB16" s="286"/>
      <c r="DC16" s="286"/>
      <c r="DD16" s="286"/>
      <c r="DE16" s="286"/>
      <c r="DF16" s="286"/>
      <c r="DG16" s="286"/>
      <c r="DH16" s="286"/>
      <c r="DI16" s="286"/>
      <c r="DJ16" s="286"/>
      <c r="DK16" s="286"/>
      <c r="DL16" s="286"/>
      <c r="DM16" s="286"/>
      <c r="DN16" s="286"/>
      <c r="DO16" s="286"/>
      <c r="DP16" s="286"/>
      <c r="DQ16" s="286"/>
      <c r="DR16" s="286"/>
      <c r="DS16" s="286"/>
      <c r="DT16" s="286"/>
      <c r="DU16" s="286"/>
      <c r="DV16" s="286"/>
      <c r="DW16" s="286"/>
      <c r="DX16" s="286"/>
      <c r="DY16" s="286"/>
      <c r="DZ16" s="286"/>
      <c r="EA16" s="286"/>
      <c r="EB16" s="286"/>
      <c r="EC16" s="286"/>
      <c r="ED16" s="286"/>
      <c r="EE16" s="286"/>
      <c r="EF16" s="286"/>
      <c r="EG16" s="286"/>
      <c r="EH16" s="286"/>
      <c r="EI16" s="286"/>
      <c r="EJ16" s="286"/>
      <c r="EK16" s="286"/>
      <c r="EL16" s="286"/>
      <c r="EM16" s="286"/>
      <c r="EN16" s="286"/>
      <c r="EO16" s="286"/>
      <c r="EP16" s="286"/>
      <c r="EQ16" s="286"/>
      <c r="ER16" s="286"/>
      <c r="ES16" s="286"/>
      <c r="ET16" s="286"/>
      <c r="EU16" s="286"/>
      <c r="EV16" s="286"/>
      <c r="EW16" s="286"/>
      <c r="EX16" s="286"/>
      <c r="EY16" s="286"/>
      <c r="EZ16" s="286"/>
      <c r="FA16" s="286"/>
      <c r="FB16" s="286"/>
      <c r="FC16" s="286"/>
      <c r="FD16" s="286"/>
      <c r="FE16" s="286"/>
      <c r="FF16" s="286"/>
      <c r="FG16" s="286"/>
      <c r="FH16" s="286"/>
      <c r="FI16" s="286"/>
      <c r="FJ16" s="286"/>
      <c r="FK16" s="286"/>
      <c r="FL16" s="286"/>
      <c r="FM16" s="286"/>
      <c r="FN16" s="286"/>
      <c r="FO16" s="286"/>
      <c r="FP16" s="286"/>
      <c r="FQ16" s="286"/>
      <c r="FR16" s="286"/>
      <c r="FS16" s="286"/>
      <c r="FT16" s="286"/>
      <c r="FU16" s="286"/>
      <c r="FV16" s="286"/>
      <c r="FW16" s="286"/>
      <c r="FX16" s="286"/>
      <c r="FY16" s="286"/>
      <c r="FZ16" s="286"/>
      <c r="GA16" s="286"/>
      <c r="GB16" s="286"/>
      <c r="GC16" s="286"/>
      <c r="GD16" s="286"/>
      <c r="GE16" s="286"/>
      <c r="GF16" s="286"/>
      <c r="GG16" s="286"/>
      <c r="GH16" s="286"/>
      <c r="GI16" s="286"/>
      <c r="GJ16" s="286"/>
      <c r="GK16" s="286"/>
      <c r="GL16" s="286"/>
      <c r="GM16" s="286"/>
      <c r="GN16" s="286"/>
      <c r="GO16" s="286"/>
      <c r="GP16" s="286"/>
      <c r="GQ16" s="286"/>
      <c r="GR16" s="286"/>
      <c r="GS16" s="287"/>
      <c r="GT16" s="275"/>
    </row>
    <row r="17" spans="1:202" ht="16.5" customHeight="1">
      <c r="A17" s="275"/>
      <c r="B17" s="280"/>
      <c r="C17" s="284" t="s">
        <v>1486</v>
      </c>
      <c r="D17" s="269">
        <v>120</v>
      </c>
      <c r="E17" s="289" t="str">
        <f>IF(D17=120,"",IF(D17&gt;120,"(+"&amp;TEXT(D17-120,"0.00")&amp;")","("&amp;TEXT(D17-120,"0.00")&amp;")"))</f>
        <v/>
      </c>
      <c r="F17" s="286"/>
      <c r="G17" s="285"/>
      <c r="H17" s="284" t="s">
        <v>1486</v>
      </c>
      <c r="I17" s="269">
        <v>120</v>
      </c>
      <c r="J17" s="289" t="str">
        <f>IF(I17=120,"",IF(I17&gt;120,"(+"&amp;TEXT(I17-120,"0.00")&amp;")","("&amp;TEXT(I17-120,"0.00")&amp;")"))</f>
        <v/>
      </c>
      <c r="K17" s="286"/>
      <c r="L17" s="282"/>
      <c r="M17" s="284" t="s">
        <v>1486</v>
      </c>
      <c r="N17" s="269">
        <v>120</v>
      </c>
      <c r="O17" s="289" t="str">
        <f>IF(N17=120,"",IF(N17&gt;120,"(+"&amp;TEXT(N17-120,"0.00")&amp;")","("&amp;TEXT(N17-120,"0.00")&amp;")"))</f>
        <v/>
      </c>
      <c r="P17" s="286"/>
      <c r="Q17" s="282"/>
      <c r="R17" s="288" t="s">
        <v>90</v>
      </c>
      <c r="S17" s="340" t="s">
        <v>345</v>
      </c>
      <c r="T17" s="340" t="s">
        <v>346</v>
      </c>
      <c r="U17" s="340" t="s">
        <v>347</v>
      </c>
      <c r="V17" s="340" t="s">
        <v>348</v>
      </c>
      <c r="W17" s="340" t="s">
        <v>349</v>
      </c>
      <c r="X17" s="340" t="s">
        <v>350</v>
      </c>
      <c r="Y17" s="340" t="s">
        <v>351</v>
      </c>
      <c r="Z17" s="340" t="s">
        <v>352</v>
      </c>
      <c r="AA17" s="340" t="s">
        <v>353</v>
      </c>
      <c r="AB17" s="340" t="s">
        <v>354</v>
      </c>
      <c r="AC17" s="340" t="s">
        <v>355</v>
      </c>
      <c r="AD17" s="340" t="s">
        <v>356</v>
      </c>
      <c r="AE17" s="340" t="s">
        <v>357</v>
      </c>
      <c r="AF17" s="340" t="s">
        <v>358</v>
      </c>
      <c r="AG17" s="340" t="s">
        <v>359</v>
      </c>
      <c r="AH17" s="340" t="s">
        <v>360</v>
      </c>
      <c r="AI17" s="340" t="s">
        <v>361</v>
      </c>
      <c r="AJ17" s="340" t="s">
        <v>362</v>
      </c>
      <c r="AK17" s="340" t="s">
        <v>363</v>
      </c>
      <c r="AL17" s="340" t="s">
        <v>364</v>
      </c>
      <c r="AM17" s="340" t="s">
        <v>365</v>
      </c>
      <c r="AN17" s="340" t="s">
        <v>366</v>
      </c>
      <c r="AO17" s="340" t="s">
        <v>367</v>
      </c>
      <c r="AP17" s="340" t="s">
        <v>368</v>
      </c>
      <c r="AQ17" s="340" t="s">
        <v>369</v>
      </c>
      <c r="AR17" s="340" t="s">
        <v>370</v>
      </c>
      <c r="AS17" s="340" t="s">
        <v>371</v>
      </c>
      <c r="AT17" s="340" t="s">
        <v>372</v>
      </c>
      <c r="AU17" s="340" t="s">
        <v>373</v>
      </c>
      <c r="AV17" s="340" t="s">
        <v>374</v>
      </c>
      <c r="AW17" s="340" t="s">
        <v>375</v>
      </c>
      <c r="AX17" s="340" t="s">
        <v>376</v>
      </c>
      <c r="AY17" s="340" t="s">
        <v>377</v>
      </c>
      <c r="AZ17" s="340" t="s">
        <v>378</v>
      </c>
      <c r="BA17" s="340" t="s">
        <v>379</v>
      </c>
      <c r="BB17" s="340" t="s">
        <v>380</v>
      </c>
      <c r="BC17" s="340" t="s">
        <v>381</v>
      </c>
      <c r="BD17" s="340" t="s">
        <v>382</v>
      </c>
      <c r="BE17" s="340" t="s">
        <v>383</v>
      </c>
      <c r="BF17" s="340" t="s">
        <v>384</v>
      </c>
      <c r="BG17" s="340" t="s">
        <v>385</v>
      </c>
      <c r="BH17" s="340" t="s">
        <v>386</v>
      </c>
      <c r="BI17" s="340" t="s">
        <v>387</v>
      </c>
      <c r="BJ17" s="340" t="s">
        <v>388</v>
      </c>
      <c r="BK17" s="340" t="s">
        <v>389</v>
      </c>
      <c r="BL17" s="340" t="s">
        <v>390</v>
      </c>
      <c r="BM17" s="340" t="s">
        <v>391</v>
      </c>
      <c r="BN17" s="340" t="s">
        <v>392</v>
      </c>
      <c r="BO17" s="340" t="s">
        <v>393</v>
      </c>
      <c r="BP17" s="340" t="s">
        <v>394</v>
      </c>
      <c r="BQ17" s="340" t="s">
        <v>395</v>
      </c>
      <c r="BR17" s="340" t="s">
        <v>396</v>
      </c>
      <c r="BS17" s="340" t="s">
        <v>397</v>
      </c>
      <c r="BT17" s="340" t="s">
        <v>398</v>
      </c>
      <c r="BU17" s="340" t="s">
        <v>399</v>
      </c>
      <c r="BV17" s="340" t="s">
        <v>400</v>
      </c>
      <c r="BW17" s="340" t="s">
        <v>401</v>
      </c>
      <c r="BX17" s="340" t="s">
        <v>402</v>
      </c>
      <c r="BY17" s="340" t="s">
        <v>403</v>
      </c>
      <c r="BZ17" s="340" t="s">
        <v>404</v>
      </c>
      <c r="CA17" s="340" t="s">
        <v>405</v>
      </c>
      <c r="CB17" s="340" t="s">
        <v>406</v>
      </c>
      <c r="CC17" s="340" t="s">
        <v>407</v>
      </c>
      <c r="CD17" s="340" t="s">
        <v>408</v>
      </c>
      <c r="CE17" s="340" t="s">
        <v>409</v>
      </c>
      <c r="CF17" s="340" t="s">
        <v>410</v>
      </c>
      <c r="CG17" s="340" t="s">
        <v>411</v>
      </c>
      <c r="CH17" s="340" t="s">
        <v>412</v>
      </c>
      <c r="CI17" s="340" t="s">
        <v>413</v>
      </c>
      <c r="CJ17" s="340" t="s">
        <v>414</v>
      </c>
      <c r="CK17" s="340" t="s">
        <v>415</v>
      </c>
      <c r="CL17" s="340" t="s">
        <v>416</v>
      </c>
      <c r="CM17" s="340" t="s">
        <v>417</v>
      </c>
      <c r="CN17" s="340" t="s">
        <v>418</v>
      </c>
      <c r="CO17" s="340" t="s">
        <v>419</v>
      </c>
      <c r="CP17" s="340" t="s">
        <v>420</v>
      </c>
      <c r="CQ17" s="340" t="s">
        <v>421</v>
      </c>
      <c r="CR17" s="340" t="s">
        <v>422</v>
      </c>
      <c r="CS17" s="340" t="s">
        <v>423</v>
      </c>
      <c r="CT17" s="340" t="s">
        <v>424</v>
      </c>
      <c r="CU17" s="340" t="s">
        <v>425</v>
      </c>
      <c r="CV17" s="340" t="s">
        <v>426</v>
      </c>
      <c r="CW17" s="340" t="s">
        <v>427</v>
      </c>
      <c r="CX17" s="340" t="s">
        <v>428</v>
      </c>
      <c r="CY17" s="340" t="s">
        <v>429</v>
      </c>
      <c r="CZ17" s="340" t="s">
        <v>430</v>
      </c>
      <c r="DA17" s="340" t="s">
        <v>431</v>
      </c>
      <c r="DB17" s="340" t="s">
        <v>432</v>
      </c>
      <c r="DC17" s="340" t="s">
        <v>433</v>
      </c>
      <c r="DD17" s="340" t="s">
        <v>434</v>
      </c>
      <c r="DE17" s="340" t="s">
        <v>435</v>
      </c>
      <c r="DF17" s="340" t="s">
        <v>436</v>
      </c>
      <c r="DG17" s="340" t="s">
        <v>437</v>
      </c>
      <c r="DH17" s="340" t="s">
        <v>438</v>
      </c>
      <c r="DI17" s="340" t="s">
        <v>439</v>
      </c>
      <c r="DJ17" s="340" t="s">
        <v>440</v>
      </c>
      <c r="DK17" s="340" t="s">
        <v>441</v>
      </c>
      <c r="DL17" s="340" t="s">
        <v>442</v>
      </c>
      <c r="DM17" s="340" t="s">
        <v>443</v>
      </c>
      <c r="DN17" s="340" t="s">
        <v>444</v>
      </c>
      <c r="DO17" s="340" t="s">
        <v>445</v>
      </c>
      <c r="DP17" s="340" t="s">
        <v>446</v>
      </c>
      <c r="DQ17" s="340" t="s">
        <v>447</v>
      </c>
      <c r="DR17" s="340" t="s">
        <v>448</v>
      </c>
      <c r="DS17" s="340" t="s">
        <v>449</v>
      </c>
      <c r="DT17" s="340" t="s">
        <v>450</v>
      </c>
      <c r="DU17" s="340" t="s">
        <v>451</v>
      </c>
      <c r="DV17" s="340" t="s">
        <v>452</v>
      </c>
      <c r="DW17" s="340" t="s">
        <v>453</v>
      </c>
      <c r="DX17" s="340" t="s">
        <v>454</v>
      </c>
      <c r="DY17" s="340" t="s">
        <v>455</v>
      </c>
      <c r="DZ17" s="340" t="s">
        <v>456</v>
      </c>
      <c r="EA17" s="340" t="s">
        <v>457</v>
      </c>
      <c r="EB17" s="340" t="s">
        <v>458</v>
      </c>
      <c r="EC17" s="340" t="s">
        <v>459</v>
      </c>
      <c r="ED17" s="340" t="s">
        <v>460</v>
      </c>
      <c r="EE17" s="340" t="s">
        <v>461</v>
      </c>
      <c r="EF17" s="340" t="s">
        <v>462</v>
      </c>
      <c r="EG17" s="340" t="s">
        <v>463</v>
      </c>
      <c r="EH17" s="340" t="s">
        <v>464</v>
      </c>
      <c r="EI17" s="340" t="s">
        <v>465</v>
      </c>
      <c r="EJ17" s="340" t="s">
        <v>466</v>
      </c>
      <c r="EK17" s="340" t="s">
        <v>467</v>
      </c>
      <c r="EL17" s="340" t="s">
        <v>468</v>
      </c>
      <c r="EM17" s="340" t="s">
        <v>469</v>
      </c>
      <c r="EN17" s="340" t="s">
        <v>470</v>
      </c>
      <c r="EO17" s="340" t="s">
        <v>471</v>
      </c>
      <c r="EP17" s="340" t="s">
        <v>472</v>
      </c>
      <c r="EQ17" s="340" t="s">
        <v>473</v>
      </c>
      <c r="ER17" s="340" t="s">
        <v>474</v>
      </c>
      <c r="ES17" s="340" t="s">
        <v>475</v>
      </c>
      <c r="ET17" s="340" t="s">
        <v>476</v>
      </c>
      <c r="EU17" s="340" t="s">
        <v>477</v>
      </c>
      <c r="EV17" s="340" t="s">
        <v>478</v>
      </c>
      <c r="EW17" s="340" t="s">
        <v>479</v>
      </c>
      <c r="EX17" s="340" t="s">
        <v>480</v>
      </c>
      <c r="EY17" s="340" t="s">
        <v>481</v>
      </c>
      <c r="EZ17" s="340" t="s">
        <v>482</v>
      </c>
      <c r="FA17" s="340" t="s">
        <v>483</v>
      </c>
      <c r="FB17" s="340" t="s">
        <v>484</v>
      </c>
      <c r="FC17" s="340" t="s">
        <v>485</v>
      </c>
      <c r="FD17" s="340" t="s">
        <v>486</v>
      </c>
      <c r="FE17" s="340" t="s">
        <v>487</v>
      </c>
      <c r="FF17" s="340" t="s">
        <v>488</v>
      </c>
      <c r="FG17" s="340" t="s">
        <v>489</v>
      </c>
      <c r="FH17" s="340" t="s">
        <v>490</v>
      </c>
      <c r="FI17" s="340" t="s">
        <v>491</v>
      </c>
      <c r="FJ17" s="340" t="s">
        <v>492</v>
      </c>
      <c r="FK17" s="340" t="s">
        <v>493</v>
      </c>
      <c r="FL17" s="340" t="s">
        <v>494</v>
      </c>
      <c r="FM17" s="340" t="s">
        <v>495</v>
      </c>
      <c r="FN17" s="340" t="s">
        <v>496</v>
      </c>
      <c r="FO17" s="340" t="s">
        <v>497</v>
      </c>
      <c r="FP17" s="340" t="s">
        <v>498</v>
      </c>
      <c r="FQ17" s="340" t="s">
        <v>499</v>
      </c>
      <c r="FR17" s="340" t="s">
        <v>500</v>
      </c>
      <c r="FS17" s="340" t="s">
        <v>501</v>
      </c>
      <c r="FT17" s="340" t="s">
        <v>502</v>
      </c>
      <c r="FU17" s="340" t="s">
        <v>503</v>
      </c>
      <c r="FV17" s="340" t="s">
        <v>504</v>
      </c>
      <c r="FW17" s="340" t="s">
        <v>505</v>
      </c>
      <c r="FX17" s="340" t="s">
        <v>506</v>
      </c>
      <c r="FY17" s="340" t="s">
        <v>507</v>
      </c>
      <c r="FZ17" s="340" t="s">
        <v>508</v>
      </c>
      <c r="GA17" s="340" t="s">
        <v>509</v>
      </c>
      <c r="GB17" s="340" t="s">
        <v>510</v>
      </c>
      <c r="GC17" s="340" t="s">
        <v>511</v>
      </c>
      <c r="GD17" s="340" t="s">
        <v>512</v>
      </c>
      <c r="GE17" s="340" t="s">
        <v>513</v>
      </c>
      <c r="GF17" s="340" t="s">
        <v>514</v>
      </c>
      <c r="GG17" s="340" t="s">
        <v>515</v>
      </c>
      <c r="GH17" s="340" t="s">
        <v>516</v>
      </c>
      <c r="GI17" s="340" t="s">
        <v>517</v>
      </c>
      <c r="GJ17" s="340" t="s">
        <v>518</v>
      </c>
      <c r="GK17" s="340" t="s">
        <v>519</v>
      </c>
      <c r="GL17" s="340" t="s">
        <v>520</v>
      </c>
      <c r="GM17" s="340" t="s">
        <v>521</v>
      </c>
      <c r="GN17" s="340" t="s">
        <v>522</v>
      </c>
      <c r="GO17" s="340" t="s">
        <v>523</v>
      </c>
      <c r="GP17" s="340" t="s">
        <v>524</v>
      </c>
      <c r="GQ17" s="340" t="s">
        <v>525</v>
      </c>
      <c r="GR17" s="289"/>
      <c r="GS17" s="287"/>
      <c r="GT17" s="275"/>
    </row>
    <row r="18" spans="1:202" ht="5.0999999999999996" customHeight="1">
      <c r="A18" s="275"/>
      <c r="B18" s="280"/>
      <c r="C18" s="284"/>
      <c r="D18" s="284"/>
      <c r="E18" s="286"/>
      <c r="F18" s="286"/>
      <c r="G18" s="285"/>
      <c r="H18" s="284"/>
      <c r="I18" s="284"/>
      <c r="J18" s="286"/>
      <c r="K18" s="286"/>
      <c r="L18" s="282"/>
      <c r="M18" s="284"/>
      <c r="N18" s="284"/>
      <c r="O18" s="286"/>
      <c r="P18" s="286"/>
      <c r="Q18" s="282"/>
      <c r="R18" s="286"/>
      <c r="S18" s="286"/>
      <c r="T18" s="286"/>
      <c r="U18" s="286"/>
      <c r="V18" s="286"/>
      <c r="W18" s="286"/>
      <c r="X18" s="286"/>
      <c r="Y18" s="286"/>
      <c r="Z18" s="286"/>
      <c r="AA18" s="286"/>
      <c r="AB18" s="286"/>
      <c r="AC18" s="286"/>
      <c r="AD18" s="286"/>
      <c r="AE18" s="286"/>
      <c r="AF18" s="286"/>
      <c r="AG18" s="286"/>
      <c r="AH18" s="286"/>
      <c r="AI18" s="286"/>
      <c r="AJ18" s="286"/>
      <c r="AK18" s="286"/>
      <c r="AL18" s="286"/>
      <c r="AM18" s="286"/>
      <c r="AN18" s="286"/>
      <c r="AO18" s="286"/>
      <c r="AP18" s="286"/>
      <c r="AQ18" s="286"/>
      <c r="AR18" s="286"/>
      <c r="AS18" s="286"/>
      <c r="AT18" s="286"/>
      <c r="AU18" s="286"/>
      <c r="AV18" s="286"/>
      <c r="AW18" s="286"/>
      <c r="AX18" s="286"/>
      <c r="AY18" s="286"/>
      <c r="AZ18" s="286"/>
      <c r="BA18" s="286"/>
      <c r="BB18" s="286"/>
      <c r="BC18" s="286"/>
      <c r="BD18" s="286"/>
      <c r="BE18" s="286"/>
      <c r="BF18" s="286"/>
      <c r="BG18" s="286"/>
      <c r="BH18" s="286"/>
      <c r="BI18" s="286"/>
      <c r="BJ18" s="286"/>
      <c r="BK18" s="286"/>
      <c r="BL18" s="286"/>
      <c r="BM18" s="286"/>
      <c r="BN18" s="286"/>
      <c r="BO18" s="286"/>
      <c r="BP18" s="286"/>
      <c r="BQ18" s="286"/>
      <c r="BR18" s="286"/>
      <c r="BS18" s="286"/>
      <c r="BT18" s="286"/>
      <c r="BU18" s="286"/>
      <c r="BV18" s="286"/>
      <c r="BW18" s="286"/>
      <c r="BX18" s="286"/>
      <c r="BY18" s="286"/>
      <c r="BZ18" s="286"/>
      <c r="CA18" s="286"/>
      <c r="CB18" s="286"/>
      <c r="CC18" s="286"/>
      <c r="CD18" s="286"/>
      <c r="CE18" s="286"/>
      <c r="CF18" s="286"/>
      <c r="CG18" s="286"/>
      <c r="CH18" s="286"/>
      <c r="CI18" s="286"/>
      <c r="CJ18" s="286"/>
      <c r="CK18" s="286"/>
      <c r="CL18" s="286"/>
      <c r="CM18" s="286"/>
      <c r="CN18" s="286"/>
      <c r="CO18" s="286"/>
      <c r="CP18" s="286"/>
      <c r="CQ18" s="286"/>
      <c r="CR18" s="286"/>
      <c r="CS18" s="286"/>
      <c r="CT18" s="286"/>
      <c r="CU18" s="286"/>
      <c r="CV18" s="286"/>
      <c r="CW18" s="286"/>
      <c r="CX18" s="286"/>
      <c r="CY18" s="286"/>
      <c r="CZ18" s="286"/>
      <c r="DA18" s="286"/>
      <c r="DB18" s="286"/>
      <c r="DC18" s="286"/>
      <c r="DD18" s="286"/>
      <c r="DE18" s="286"/>
      <c r="DF18" s="286"/>
      <c r="DG18" s="286"/>
      <c r="DH18" s="286"/>
      <c r="DI18" s="286"/>
      <c r="DJ18" s="286"/>
      <c r="DK18" s="286"/>
      <c r="DL18" s="286"/>
      <c r="DM18" s="286"/>
      <c r="DN18" s="286"/>
      <c r="DO18" s="286"/>
      <c r="DP18" s="286"/>
      <c r="DQ18" s="286"/>
      <c r="DR18" s="286"/>
      <c r="DS18" s="286"/>
      <c r="DT18" s="286"/>
      <c r="DU18" s="286"/>
      <c r="DV18" s="286"/>
      <c r="DW18" s="286"/>
      <c r="DX18" s="286"/>
      <c r="DY18" s="286"/>
      <c r="DZ18" s="286"/>
      <c r="EA18" s="286"/>
      <c r="EB18" s="286"/>
      <c r="EC18" s="286"/>
      <c r="ED18" s="286"/>
      <c r="EE18" s="286"/>
      <c r="EF18" s="286"/>
      <c r="EG18" s="286"/>
      <c r="EH18" s="286"/>
      <c r="EI18" s="286"/>
      <c r="EJ18" s="286"/>
      <c r="EK18" s="286"/>
      <c r="EL18" s="286"/>
      <c r="EM18" s="286"/>
      <c r="EN18" s="286"/>
      <c r="EO18" s="286"/>
      <c r="EP18" s="286"/>
      <c r="EQ18" s="286"/>
      <c r="ER18" s="286"/>
      <c r="ES18" s="286"/>
      <c r="ET18" s="286"/>
      <c r="EU18" s="286"/>
      <c r="EV18" s="286"/>
      <c r="EW18" s="286"/>
      <c r="EX18" s="286"/>
      <c r="EY18" s="286"/>
      <c r="EZ18" s="286"/>
      <c r="FA18" s="286"/>
      <c r="FB18" s="286"/>
      <c r="FC18" s="286"/>
      <c r="FD18" s="286"/>
      <c r="FE18" s="286"/>
      <c r="FF18" s="286"/>
      <c r="FG18" s="286"/>
      <c r="FH18" s="286"/>
      <c r="FI18" s="286"/>
      <c r="FJ18" s="286"/>
      <c r="FK18" s="286"/>
      <c r="FL18" s="286"/>
      <c r="FM18" s="286"/>
      <c r="FN18" s="286"/>
      <c r="FO18" s="286"/>
      <c r="FP18" s="286"/>
      <c r="FQ18" s="286"/>
      <c r="FR18" s="286"/>
      <c r="FS18" s="286"/>
      <c r="FT18" s="286"/>
      <c r="FU18" s="286"/>
      <c r="FV18" s="286"/>
      <c r="FW18" s="286"/>
      <c r="FX18" s="286"/>
      <c r="FY18" s="286"/>
      <c r="FZ18" s="286"/>
      <c r="GA18" s="286"/>
      <c r="GB18" s="286"/>
      <c r="GC18" s="286"/>
      <c r="GD18" s="286"/>
      <c r="GE18" s="286"/>
      <c r="GF18" s="286"/>
      <c r="GG18" s="286"/>
      <c r="GH18" s="286"/>
      <c r="GI18" s="286"/>
      <c r="GJ18" s="286"/>
      <c r="GK18" s="286"/>
      <c r="GL18" s="286"/>
      <c r="GM18" s="286"/>
      <c r="GN18" s="286"/>
      <c r="GO18" s="286"/>
      <c r="GP18" s="286"/>
      <c r="GQ18" s="286"/>
      <c r="GR18" s="286"/>
      <c r="GS18" s="287"/>
      <c r="GT18" s="275"/>
    </row>
    <row r="19" spans="1:202" ht="16.5" customHeight="1">
      <c r="A19" s="275"/>
      <c r="B19" s="280"/>
      <c r="C19" s="284" t="s">
        <v>1863</v>
      </c>
      <c r="D19" s="270"/>
      <c r="E19" s="286"/>
      <c r="F19" s="286"/>
      <c r="G19" s="285"/>
      <c r="H19" s="284" t="s">
        <v>1863</v>
      </c>
      <c r="I19" s="270"/>
      <c r="J19" s="286"/>
      <c r="K19" s="286"/>
      <c r="L19" s="282"/>
      <c r="M19" s="284" t="s">
        <v>1863</v>
      </c>
      <c r="N19" s="270"/>
      <c r="O19" s="286"/>
      <c r="P19" s="286"/>
      <c r="Q19" s="282"/>
      <c r="R19" s="288" t="s">
        <v>1619</v>
      </c>
      <c r="S19" s="292">
        <v>0</v>
      </c>
      <c r="T19" s="292">
        <f>IFERROR(IF(COUNTA($T$5:T$5)&gt;MDUTerm2,0,IF(COUNTA($T$5:T$5)&gt;PenetrationRamp,S19,VideoPen2*(COUNTA($T$5:T$5)/PenetrationRamp)*VideoARPU2*MDUUnits2+DataPen2*(COUNTA($T$5:T$5)/PenetrationRamp)*DataARPU2*MDUUnits2+VoicePen2*(COUNTA($T$5:T$5)/PenetrationRamp)*VoiceARPU2*MDUUnits2)),0)</f>
        <v>0</v>
      </c>
      <c r="U19" s="292">
        <f>IFERROR(IF(COUNTA($T$5:U$5)&gt;MDUTerm2,0,IF(COUNTA($T$5:U$5)&gt;PenetrationRamp,T19,VideoPen2*(COUNTA($T$5:U$5)/PenetrationRamp)*VideoARPU2*MDUUnits2+DataPen2*(COUNTA($T$5:U$5)/PenetrationRamp)*DataARPU2*MDUUnits2+VoicePen2*(COUNTA($T$5:U$5)/PenetrationRamp)*VoiceARPU2*MDUUnits2)),0)</f>
        <v>0</v>
      </c>
      <c r="V19" s="292">
        <f>IFERROR(IF(COUNTA($T$5:V$5)&gt;MDUTerm2,0,IF(COUNTA($T$5:V$5)&gt;PenetrationRamp,U19,VideoPen2*(COUNTA($T$5:V$5)/PenetrationRamp)*VideoARPU2*MDUUnits2+DataPen2*(COUNTA($T$5:V$5)/PenetrationRamp)*DataARPU2*MDUUnits2+VoicePen2*(COUNTA($T$5:V$5)/PenetrationRamp)*VoiceARPU2*MDUUnits2)),0)</f>
        <v>0</v>
      </c>
      <c r="W19" s="292">
        <f>IFERROR(IF(COUNTA($T$5:W$5)&gt;MDUTerm2,0,IF(COUNTA($T$5:W$5)&gt;PenetrationRamp,V19,VideoPen2*(COUNTA($T$5:W$5)/PenetrationRamp)*VideoARPU2*MDUUnits2+DataPen2*(COUNTA($T$5:W$5)/PenetrationRamp)*DataARPU2*MDUUnits2+VoicePen2*(COUNTA($T$5:W$5)/PenetrationRamp)*VoiceARPU2*MDUUnits2)),0)</f>
        <v>0</v>
      </c>
      <c r="X19" s="292">
        <f>IFERROR(IF(COUNTA($T$5:X$5)&gt;MDUTerm2,0,IF(COUNTA($T$5:X$5)&gt;PenetrationRamp,W19,VideoPen2*(COUNTA($T$5:X$5)/PenetrationRamp)*VideoARPU2*MDUUnits2+DataPen2*(COUNTA($T$5:X$5)/PenetrationRamp)*DataARPU2*MDUUnits2+VoicePen2*(COUNTA($T$5:X$5)/PenetrationRamp)*VoiceARPU2*MDUUnits2)),0)</f>
        <v>0</v>
      </c>
      <c r="Y19" s="292">
        <f>IFERROR(IF(COUNTA($T$5:Y$5)&gt;MDUTerm2,0,IF(COUNTA($T$5:Y$5)&gt;PenetrationRamp,X19,VideoPen2*(COUNTA($T$5:Y$5)/PenetrationRamp)*VideoARPU2*MDUUnits2+DataPen2*(COUNTA($T$5:Y$5)/PenetrationRamp)*DataARPU2*MDUUnits2+VoicePen2*(COUNTA($T$5:Y$5)/PenetrationRamp)*VoiceARPU2*MDUUnits2)),0)</f>
        <v>0</v>
      </c>
      <c r="Z19" s="292">
        <f>IFERROR(IF(COUNTA($T$5:Z$5)&gt;MDUTerm2,0,IF(COUNTA($T$5:Z$5)&gt;PenetrationRamp,Y19,VideoPen2*(COUNTA($T$5:Z$5)/PenetrationRamp)*VideoARPU2*MDUUnits2+DataPen2*(COUNTA($T$5:Z$5)/PenetrationRamp)*DataARPU2*MDUUnits2+VoicePen2*(COUNTA($T$5:Z$5)/PenetrationRamp)*VoiceARPU2*MDUUnits2)),0)</f>
        <v>0</v>
      </c>
      <c r="AA19" s="292">
        <f>IFERROR(IF(COUNTA($T$5:AA$5)&gt;MDUTerm2,0,IF(COUNTA($T$5:AA$5)&gt;PenetrationRamp,Z19,VideoPen2*(COUNTA($T$5:AA$5)/PenetrationRamp)*VideoARPU2*MDUUnits2+DataPen2*(COUNTA($T$5:AA$5)/PenetrationRamp)*DataARPU2*MDUUnits2+VoicePen2*(COUNTA($T$5:AA$5)/PenetrationRamp)*VoiceARPU2*MDUUnits2)),0)</f>
        <v>0</v>
      </c>
      <c r="AB19" s="292">
        <f>IFERROR(IF(COUNTA($T$5:AB$5)&gt;MDUTerm2,0,IF(COUNTA($T$5:AB$5)&gt;PenetrationRamp,AA19,VideoPen2*(COUNTA($T$5:AB$5)/PenetrationRamp)*VideoARPU2*MDUUnits2+DataPen2*(COUNTA($T$5:AB$5)/PenetrationRamp)*DataARPU2*MDUUnits2+VoicePen2*(COUNTA($T$5:AB$5)/PenetrationRamp)*VoiceARPU2*MDUUnits2)),0)</f>
        <v>0</v>
      </c>
      <c r="AC19" s="292">
        <f>IFERROR(IF(COUNTA($T$5:AC$5)&gt;MDUTerm2,0,IF(COUNTA($T$5:AC$5)&gt;PenetrationRamp,AB19,VideoPen2*(COUNTA($T$5:AC$5)/PenetrationRamp)*VideoARPU2*MDUUnits2+DataPen2*(COUNTA($T$5:AC$5)/PenetrationRamp)*DataARPU2*MDUUnits2+VoicePen2*(COUNTA($T$5:AC$5)/PenetrationRamp)*VoiceARPU2*MDUUnits2)),0)</f>
        <v>0</v>
      </c>
      <c r="AD19" s="292">
        <f>IFERROR(IF(COUNTA($T$5:AD$5)&gt;MDUTerm2,0,IF(COUNTA($T$5:AD$5)&gt;PenetrationRamp,AC19,VideoPen2*(COUNTA($T$5:AD$5)/PenetrationRamp)*VideoARPU2*MDUUnits2+DataPen2*(COUNTA($T$5:AD$5)/PenetrationRamp)*DataARPU2*MDUUnits2+VoicePen2*(COUNTA($T$5:AD$5)/PenetrationRamp)*VoiceARPU2*MDUUnits2)),0)</f>
        <v>0</v>
      </c>
      <c r="AE19" s="292">
        <f>IFERROR(IF(COUNTA($T$5:AE$5)&gt;MDUTerm2,0,IF(COUNTA($T$5:AE$5)&gt;PenetrationRamp,AD19,VideoPen2*(COUNTA($T$5:AE$5)/PenetrationRamp)*VideoARPU2*MDUUnits2+DataPen2*(COUNTA($T$5:AE$5)/PenetrationRamp)*DataARPU2*MDUUnits2+VoicePen2*(COUNTA($T$5:AE$5)/PenetrationRamp)*VoiceARPU2*MDUUnits2)),0)</f>
        <v>0</v>
      </c>
      <c r="AF19" s="292">
        <f>IFERROR(IF(COUNTA($T$5:AF$5)&gt;MDUTerm2,0,IF(COUNTA($T$5:AF$5)&gt;PenetrationRamp,AE19,VideoPen2*(COUNTA($T$5:AF$5)/PenetrationRamp)*VideoARPU2*MDUUnits2+DataPen2*(COUNTA($T$5:AF$5)/PenetrationRamp)*DataARPU2*MDUUnits2+VoicePen2*(COUNTA($T$5:AF$5)/PenetrationRamp)*VoiceARPU2*MDUUnits2)),0)</f>
        <v>0</v>
      </c>
      <c r="AG19" s="292">
        <f>IFERROR(IF(COUNTA($T$5:AG$5)&gt;MDUTerm2,0,IF(COUNTA($T$5:AG$5)&gt;PenetrationRamp,AF19,VideoPen2*(COUNTA($T$5:AG$5)/PenetrationRamp)*VideoARPU2*MDUUnits2+DataPen2*(COUNTA($T$5:AG$5)/PenetrationRamp)*DataARPU2*MDUUnits2+VoicePen2*(COUNTA($T$5:AG$5)/PenetrationRamp)*VoiceARPU2*MDUUnits2)),0)</f>
        <v>0</v>
      </c>
      <c r="AH19" s="292">
        <f>IFERROR(IF(COUNTA($T$5:AH$5)&gt;MDUTerm2,0,IF(COUNTA($T$5:AH$5)&gt;PenetrationRamp,AG19,VideoPen2*(COUNTA($T$5:AH$5)/PenetrationRamp)*VideoARPU2*MDUUnits2+DataPen2*(COUNTA($T$5:AH$5)/PenetrationRamp)*DataARPU2*MDUUnits2+VoicePen2*(COUNTA($T$5:AH$5)/PenetrationRamp)*VoiceARPU2*MDUUnits2)),0)</f>
        <v>0</v>
      </c>
      <c r="AI19" s="292">
        <f>IFERROR(IF(COUNTA($T$5:AI$5)&gt;MDUTerm2,0,IF(COUNTA($T$5:AI$5)&gt;PenetrationRamp,AH19,VideoPen2*(COUNTA($T$5:AI$5)/PenetrationRamp)*VideoARPU2*MDUUnits2+DataPen2*(COUNTA($T$5:AI$5)/PenetrationRamp)*DataARPU2*MDUUnits2+VoicePen2*(COUNTA($T$5:AI$5)/PenetrationRamp)*VoiceARPU2*MDUUnits2)),0)</f>
        <v>0</v>
      </c>
      <c r="AJ19" s="292">
        <f>IFERROR(IF(COUNTA($T$5:AJ$5)&gt;MDUTerm2,0,IF(COUNTA($T$5:AJ$5)&gt;PenetrationRamp,AI19,VideoPen2*(COUNTA($T$5:AJ$5)/PenetrationRamp)*VideoARPU2*MDUUnits2+DataPen2*(COUNTA($T$5:AJ$5)/PenetrationRamp)*DataARPU2*MDUUnits2+VoicePen2*(COUNTA($T$5:AJ$5)/PenetrationRamp)*VoiceARPU2*MDUUnits2)),0)</f>
        <v>0</v>
      </c>
      <c r="AK19" s="292">
        <f>IFERROR(IF(COUNTA($T$5:AK$5)&gt;MDUTerm2,0,IF(COUNTA($T$5:AK$5)&gt;PenetrationRamp,AJ19,VideoPen2*(COUNTA($T$5:AK$5)/PenetrationRamp)*VideoARPU2*MDUUnits2+DataPen2*(COUNTA($T$5:AK$5)/PenetrationRamp)*DataARPU2*MDUUnits2+VoicePen2*(COUNTA($T$5:AK$5)/PenetrationRamp)*VoiceARPU2*MDUUnits2)),0)</f>
        <v>0</v>
      </c>
      <c r="AL19" s="292">
        <f>IFERROR(IF(COUNTA($T$5:AL$5)&gt;MDUTerm2,0,IF(COUNTA($T$5:AL$5)&gt;PenetrationRamp,AK19,VideoPen2*(COUNTA($T$5:AL$5)/PenetrationRamp)*VideoARPU2*MDUUnits2+DataPen2*(COUNTA($T$5:AL$5)/PenetrationRamp)*DataARPU2*MDUUnits2+VoicePen2*(COUNTA($T$5:AL$5)/PenetrationRamp)*VoiceARPU2*MDUUnits2)),0)</f>
        <v>0</v>
      </c>
      <c r="AM19" s="292">
        <f>IFERROR(IF(COUNTA($T$5:AM$5)&gt;MDUTerm2,0,IF(COUNTA($T$5:AM$5)&gt;PenetrationRamp,AL19,VideoPen2*(COUNTA($T$5:AM$5)/PenetrationRamp)*VideoARPU2*MDUUnits2+DataPen2*(COUNTA($T$5:AM$5)/PenetrationRamp)*DataARPU2*MDUUnits2+VoicePen2*(COUNTA($T$5:AM$5)/PenetrationRamp)*VoiceARPU2*MDUUnits2)),0)</f>
        <v>0</v>
      </c>
      <c r="AN19" s="292">
        <f>IFERROR(IF(COUNTA($T$5:AN$5)&gt;MDUTerm2,0,IF(COUNTA($T$5:AN$5)&gt;PenetrationRamp,AM19,VideoPen2*(COUNTA($T$5:AN$5)/PenetrationRamp)*VideoARPU2*MDUUnits2+DataPen2*(COUNTA($T$5:AN$5)/PenetrationRamp)*DataARPU2*MDUUnits2+VoicePen2*(COUNTA($T$5:AN$5)/PenetrationRamp)*VoiceARPU2*MDUUnits2)),0)</f>
        <v>0</v>
      </c>
      <c r="AO19" s="292">
        <f>IFERROR(IF(COUNTA($T$5:AO$5)&gt;MDUTerm2,0,IF(COUNTA($T$5:AO$5)&gt;PenetrationRamp,AN19,VideoPen2*(COUNTA($T$5:AO$5)/PenetrationRamp)*VideoARPU2*MDUUnits2+DataPen2*(COUNTA($T$5:AO$5)/PenetrationRamp)*DataARPU2*MDUUnits2+VoicePen2*(COUNTA($T$5:AO$5)/PenetrationRamp)*VoiceARPU2*MDUUnits2)),0)</f>
        <v>0</v>
      </c>
      <c r="AP19" s="292">
        <f>IFERROR(IF(COUNTA($T$5:AP$5)&gt;MDUTerm2,0,IF(COUNTA($T$5:AP$5)&gt;PenetrationRamp,AO19,VideoPen2*(COUNTA($T$5:AP$5)/PenetrationRamp)*VideoARPU2*MDUUnits2+DataPen2*(COUNTA($T$5:AP$5)/PenetrationRamp)*DataARPU2*MDUUnits2+VoicePen2*(COUNTA($T$5:AP$5)/PenetrationRamp)*VoiceARPU2*MDUUnits2)),0)</f>
        <v>0</v>
      </c>
      <c r="AQ19" s="292">
        <f>IFERROR(IF(COUNTA($T$5:AQ$5)&gt;MDUTerm2,0,IF(COUNTA($T$5:AQ$5)&gt;PenetrationRamp,AP19,VideoPen2*(COUNTA($T$5:AQ$5)/PenetrationRamp)*VideoARPU2*MDUUnits2+DataPen2*(COUNTA($T$5:AQ$5)/PenetrationRamp)*DataARPU2*MDUUnits2+VoicePen2*(COUNTA($T$5:AQ$5)/PenetrationRamp)*VoiceARPU2*MDUUnits2)),0)</f>
        <v>0</v>
      </c>
      <c r="AR19" s="292">
        <f>IFERROR(IF(COUNTA($T$5:AR$5)&gt;MDUTerm2,0,IF(COUNTA($T$5:AR$5)&gt;PenetrationRamp,AQ19,VideoPen2*(COUNTA($T$5:AR$5)/PenetrationRamp)*VideoARPU2*MDUUnits2+DataPen2*(COUNTA($T$5:AR$5)/PenetrationRamp)*DataARPU2*MDUUnits2+VoicePen2*(COUNTA($T$5:AR$5)/PenetrationRamp)*VoiceARPU2*MDUUnits2)),0)</f>
        <v>0</v>
      </c>
      <c r="AS19" s="292">
        <f>IFERROR(IF(COUNTA($T$5:AS$5)&gt;MDUTerm2,0,IF(COUNTA($T$5:AS$5)&gt;PenetrationRamp,AR19,VideoPen2*(COUNTA($T$5:AS$5)/PenetrationRamp)*VideoARPU2*MDUUnits2+DataPen2*(COUNTA($T$5:AS$5)/PenetrationRamp)*DataARPU2*MDUUnits2+VoicePen2*(COUNTA($T$5:AS$5)/PenetrationRamp)*VoiceARPU2*MDUUnits2)),0)</f>
        <v>0</v>
      </c>
      <c r="AT19" s="292">
        <f>IFERROR(IF(COUNTA($T$5:AT$5)&gt;MDUTerm2,0,IF(COUNTA($T$5:AT$5)&gt;PenetrationRamp,AS19,VideoPen2*(COUNTA($T$5:AT$5)/PenetrationRamp)*VideoARPU2*MDUUnits2+DataPen2*(COUNTA($T$5:AT$5)/PenetrationRamp)*DataARPU2*MDUUnits2+VoicePen2*(COUNTA($T$5:AT$5)/PenetrationRamp)*VoiceARPU2*MDUUnits2)),0)</f>
        <v>0</v>
      </c>
      <c r="AU19" s="292">
        <f>IFERROR(IF(COUNTA($T$5:AU$5)&gt;MDUTerm2,0,IF(COUNTA($T$5:AU$5)&gt;PenetrationRamp,AT19,VideoPen2*(COUNTA($T$5:AU$5)/PenetrationRamp)*VideoARPU2*MDUUnits2+DataPen2*(COUNTA($T$5:AU$5)/PenetrationRamp)*DataARPU2*MDUUnits2+VoicePen2*(COUNTA($T$5:AU$5)/PenetrationRamp)*VoiceARPU2*MDUUnits2)),0)</f>
        <v>0</v>
      </c>
      <c r="AV19" s="292">
        <f>IFERROR(IF(COUNTA($T$5:AV$5)&gt;MDUTerm2,0,IF(COUNTA($T$5:AV$5)&gt;PenetrationRamp,AU19,VideoPen2*(COUNTA($T$5:AV$5)/PenetrationRamp)*VideoARPU2*MDUUnits2+DataPen2*(COUNTA($T$5:AV$5)/PenetrationRamp)*DataARPU2*MDUUnits2+VoicePen2*(COUNTA($T$5:AV$5)/PenetrationRamp)*VoiceARPU2*MDUUnits2)),0)</f>
        <v>0</v>
      </c>
      <c r="AW19" s="292">
        <f>IFERROR(IF(COUNTA($T$5:AW$5)&gt;MDUTerm2,0,IF(COUNTA($T$5:AW$5)&gt;PenetrationRamp,AV19,VideoPen2*(COUNTA($T$5:AW$5)/PenetrationRamp)*VideoARPU2*MDUUnits2+DataPen2*(COUNTA($T$5:AW$5)/PenetrationRamp)*DataARPU2*MDUUnits2+VoicePen2*(COUNTA($T$5:AW$5)/PenetrationRamp)*VoiceARPU2*MDUUnits2)),0)</f>
        <v>0</v>
      </c>
      <c r="AX19" s="292">
        <f>IFERROR(IF(COUNTA($T$5:AX$5)&gt;MDUTerm2,0,IF(COUNTA($T$5:AX$5)&gt;PenetrationRamp,AW19,VideoPen2*(COUNTA($T$5:AX$5)/PenetrationRamp)*VideoARPU2*MDUUnits2+DataPen2*(COUNTA($T$5:AX$5)/PenetrationRamp)*DataARPU2*MDUUnits2+VoicePen2*(COUNTA($T$5:AX$5)/PenetrationRamp)*VoiceARPU2*MDUUnits2)),0)</f>
        <v>0</v>
      </c>
      <c r="AY19" s="292">
        <f>IFERROR(IF(COUNTA($T$5:AY$5)&gt;MDUTerm2,0,IF(COUNTA($T$5:AY$5)&gt;PenetrationRamp,AX19,VideoPen2*(COUNTA($T$5:AY$5)/PenetrationRamp)*VideoARPU2*MDUUnits2+DataPen2*(COUNTA($T$5:AY$5)/PenetrationRamp)*DataARPU2*MDUUnits2+VoicePen2*(COUNTA($T$5:AY$5)/PenetrationRamp)*VoiceARPU2*MDUUnits2)),0)</f>
        <v>0</v>
      </c>
      <c r="AZ19" s="292">
        <f>IFERROR(IF(COUNTA($T$5:AZ$5)&gt;MDUTerm2,0,IF(COUNTA($T$5:AZ$5)&gt;PenetrationRamp,AY19,VideoPen2*(COUNTA($T$5:AZ$5)/PenetrationRamp)*VideoARPU2*MDUUnits2+DataPen2*(COUNTA($T$5:AZ$5)/PenetrationRamp)*DataARPU2*MDUUnits2+VoicePen2*(COUNTA($T$5:AZ$5)/PenetrationRamp)*VoiceARPU2*MDUUnits2)),0)</f>
        <v>0</v>
      </c>
      <c r="BA19" s="292">
        <f>IFERROR(IF(COUNTA($T$5:BA$5)&gt;MDUTerm2,0,IF(COUNTA($T$5:BA$5)&gt;PenetrationRamp,AZ19,VideoPen2*(COUNTA($T$5:BA$5)/PenetrationRamp)*VideoARPU2*MDUUnits2+DataPen2*(COUNTA($T$5:BA$5)/PenetrationRamp)*DataARPU2*MDUUnits2+VoicePen2*(COUNTA($T$5:BA$5)/PenetrationRamp)*VoiceARPU2*MDUUnits2)),0)</f>
        <v>0</v>
      </c>
      <c r="BB19" s="292">
        <f>IFERROR(IF(COUNTA($T$5:BB$5)&gt;MDUTerm2,0,IF(COUNTA($T$5:BB$5)&gt;PenetrationRamp,BA19,VideoPen2*(COUNTA($T$5:BB$5)/PenetrationRamp)*VideoARPU2*MDUUnits2+DataPen2*(COUNTA($T$5:BB$5)/PenetrationRamp)*DataARPU2*MDUUnits2+VoicePen2*(COUNTA($T$5:BB$5)/PenetrationRamp)*VoiceARPU2*MDUUnits2)),0)</f>
        <v>0</v>
      </c>
      <c r="BC19" s="292">
        <f>IFERROR(IF(COUNTA($T$5:BC$5)&gt;MDUTerm2,0,IF(COUNTA($T$5:BC$5)&gt;PenetrationRamp,BB19,VideoPen2*(COUNTA($T$5:BC$5)/PenetrationRamp)*VideoARPU2*MDUUnits2+DataPen2*(COUNTA($T$5:BC$5)/PenetrationRamp)*DataARPU2*MDUUnits2+VoicePen2*(COUNTA($T$5:BC$5)/PenetrationRamp)*VoiceARPU2*MDUUnits2)),0)</f>
        <v>0</v>
      </c>
      <c r="BD19" s="292">
        <f>IFERROR(IF(COUNTA($T$5:BD$5)&gt;MDUTerm2,0,IF(COUNTA($T$5:BD$5)&gt;PenetrationRamp,BC19,VideoPen2*(COUNTA($T$5:BD$5)/PenetrationRamp)*VideoARPU2*MDUUnits2+DataPen2*(COUNTA($T$5:BD$5)/PenetrationRamp)*DataARPU2*MDUUnits2+VoicePen2*(COUNTA($T$5:BD$5)/PenetrationRamp)*VoiceARPU2*MDUUnits2)),0)</f>
        <v>0</v>
      </c>
      <c r="BE19" s="292">
        <f>IFERROR(IF(COUNTA($T$5:BE$5)&gt;MDUTerm2,0,IF(COUNTA($T$5:BE$5)&gt;PenetrationRamp,BD19,VideoPen2*(COUNTA($T$5:BE$5)/PenetrationRamp)*VideoARPU2*MDUUnits2+DataPen2*(COUNTA($T$5:BE$5)/PenetrationRamp)*DataARPU2*MDUUnits2+VoicePen2*(COUNTA($T$5:BE$5)/PenetrationRamp)*VoiceARPU2*MDUUnits2)),0)</f>
        <v>0</v>
      </c>
      <c r="BF19" s="292">
        <f>IFERROR(IF(COUNTA($T$5:BF$5)&gt;MDUTerm2,0,IF(COUNTA($T$5:BF$5)&gt;PenetrationRamp,BE19,VideoPen2*(COUNTA($T$5:BF$5)/PenetrationRamp)*VideoARPU2*MDUUnits2+DataPen2*(COUNTA($T$5:BF$5)/PenetrationRamp)*DataARPU2*MDUUnits2+VoicePen2*(COUNTA($T$5:BF$5)/PenetrationRamp)*VoiceARPU2*MDUUnits2)),0)</f>
        <v>0</v>
      </c>
      <c r="BG19" s="292">
        <f>IFERROR(IF(COUNTA($T$5:BG$5)&gt;MDUTerm2,0,IF(COUNTA($T$5:BG$5)&gt;PenetrationRamp,BF19,VideoPen2*(COUNTA($T$5:BG$5)/PenetrationRamp)*VideoARPU2*MDUUnits2+DataPen2*(COUNTA($T$5:BG$5)/PenetrationRamp)*DataARPU2*MDUUnits2+VoicePen2*(COUNTA($T$5:BG$5)/PenetrationRamp)*VoiceARPU2*MDUUnits2)),0)</f>
        <v>0</v>
      </c>
      <c r="BH19" s="292">
        <f>IFERROR(IF(COUNTA($T$5:BH$5)&gt;MDUTerm2,0,IF(COUNTA($T$5:BH$5)&gt;PenetrationRamp,BG19,VideoPen2*(COUNTA($T$5:BH$5)/PenetrationRamp)*VideoARPU2*MDUUnits2+DataPen2*(COUNTA($T$5:BH$5)/PenetrationRamp)*DataARPU2*MDUUnits2+VoicePen2*(COUNTA($T$5:BH$5)/PenetrationRamp)*VoiceARPU2*MDUUnits2)),0)</f>
        <v>0</v>
      </c>
      <c r="BI19" s="292">
        <f>IFERROR(IF(COUNTA($T$5:BI$5)&gt;MDUTerm2,0,IF(COUNTA($T$5:BI$5)&gt;PenetrationRamp,BH19,VideoPen2*(COUNTA($T$5:BI$5)/PenetrationRamp)*VideoARPU2*MDUUnits2+DataPen2*(COUNTA($T$5:BI$5)/PenetrationRamp)*DataARPU2*MDUUnits2+VoicePen2*(COUNTA($T$5:BI$5)/PenetrationRamp)*VoiceARPU2*MDUUnits2)),0)</f>
        <v>0</v>
      </c>
      <c r="BJ19" s="292">
        <f>IFERROR(IF(COUNTA($T$5:BJ$5)&gt;MDUTerm2,0,IF(COUNTA($T$5:BJ$5)&gt;PenetrationRamp,BI19,VideoPen2*(COUNTA($T$5:BJ$5)/PenetrationRamp)*VideoARPU2*MDUUnits2+DataPen2*(COUNTA($T$5:BJ$5)/PenetrationRamp)*DataARPU2*MDUUnits2+VoicePen2*(COUNTA($T$5:BJ$5)/PenetrationRamp)*VoiceARPU2*MDUUnits2)),0)</f>
        <v>0</v>
      </c>
      <c r="BK19" s="292">
        <f>IFERROR(IF(COUNTA($T$5:BK$5)&gt;MDUTerm2,0,IF(COUNTA($T$5:BK$5)&gt;PenetrationRamp,BJ19,VideoPen2*(COUNTA($T$5:BK$5)/PenetrationRamp)*VideoARPU2*MDUUnits2+DataPen2*(COUNTA($T$5:BK$5)/PenetrationRamp)*DataARPU2*MDUUnits2+VoicePen2*(COUNTA($T$5:BK$5)/PenetrationRamp)*VoiceARPU2*MDUUnits2)),0)</f>
        <v>0</v>
      </c>
      <c r="BL19" s="292">
        <f>IFERROR(IF(COUNTA($T$5:BL$5)&gt;MDUTerm2,0,IF(COUNTA($T$5:BL$5)&gt;PenetrationRamp,BK19,VideoPen2*(COUNTA($T$5:BL$5)/PenetrationRamp)*VideoARPU2*MDUUnits2+DataPen2*(COUNTA($T$5:BL$5)/PenetrationRamp)*DataARPU2*MDUUnits2+VoicePen2*(COUNTA($T$5:BL$5)/PenetrationRamp)*VoiceARPU2*MDUUnits2)),0)</f>
        <v>0</v>
      </c>
      <c r="BM19" s="292">
        <f>IFERROR(IF(COUNTA($T$5:BM$5)&gt;MDUTerm2,0,IF(COUNTA($T$5:BM$5)&gt;PenetrationRamp,BL19,VideoPen2*(COUNTA($T$5:BM$5)/PenetrationRamp)*VideoARPU2*MDUUnits2+DataPen2*(COUNTA($T$5:BM$5)/PenetrationRamp)*DataARPU2*MDUUnits2+VoicePen2*(COUNTA($T$5:BM$5)/PenetrationRamp)*VoiceARPU2*MDUUnits2)),0)</f>
        <v>0</v>
      </c>
      <c r="BN19" s="292">
        <f>IFERROR(IF(COUNTA($T$5:BN$5)&gt;MDUTerm2,0,IF(COUNTA($T$5:BN$5)&gt;PenetrationRamp,BM19,VideoPen2*(COUNTA($T$5:BN$5)/PenetrationRamp)*VideoARPU2*MDUUnits2+DataPen2*(COUNTA($T$5:BN$5)/PenetrationRamp)*DataARPU2*MDUUnits2+VoicePen2*(COUNTA($T$5:BN$5)/PenetrationRamp)*VoiceARPU2*MDUUnits2)),0)</f>
        <v>0</v>
      </c>
      <c r="BO19" s="292">
        <f>IFERROR(IF(COUNTA($T$5:BO$5)&gt;MDUTerm2,0,IF(COUNTA($T$5:BO$5)&gt;PenetrationRamp,BN19,VideoPen2*(COUNTA($T$5:BO$5)/PenetrationRamp)*VideoARPU2*MDUUnits2+DataPen2*(COUNTA($T$5:BO$5)/PenetrationRamp)*DataARPU2*MDUUnits2+VoicePen2*(COUNTA($T$5:BO$5)/PenetrationRamp)*VoiceARPU2*MDUUnits2)),0)</f>
        <v>0</v>
      </c>
      <c r="BP19" s="292">
        <f>IFERROR(IF(COUNTA($T$5:BP$5)&gt;MDUTerm2,0,IF(COUNTA($T$5:BP$5)&gt;PenetrationRamp,BO19,VideoPen2*(COUNTA($T$5:BP$5)/PenetrationRamp)*VideoARPU2*MDUUnits2+DataPen2*(COUNTA($T$5:BP$5)/PenetrationRamp)*DataARPU2*MDUUnits2+VoicePen2*(COUNTA($T$5:BP$5)/PenetrationRamp)*VoiceARPU2*MDUUnits2)),0)</f>
        <v>0</v>
      </c>
      <c r="BQ19" s="292">
        <f>IFERROR(IF(COUNTA($T$5:BQ$5)&gt;MDUTerm2,0,IF(COUNTA($T$5:BQ$5)&gt;PenetrationRamp,BP19,VideoPen2*(COUNTA($T$5:BQ$5)/PenetrationRamp)*VideoARPU2*MDUUnits2+DataPen2*(COUNTA($T$5:BQ$5)/PenetrationRamp)*DataARPU2*MDUUnits2+VoicePen2*(COUNTA($T$5:BQ$5)/PenetrationRamp)*VoiceARPU2*MDUUnits2)),0)</f>
        <v>0</v>
      </c>
      <c r="BR19" s="292">
        <f>IFERROR(IF(COUNTA($T$5:BR$5)&gt;MDUTerm2,0,IF(COUNTA($T$5:BR$5)&gt;PenetrationRamp,BQ19,VideoPen2*(COUNTA($T$5:BR$5)/PenetrationRamp)*VideoARPU2*MDUUnits2+DataPen2*(COUNTA($T$5:BR$5)/PenetrationRamp)*DataARPU2*MDUUnits2+VoicePen2*(COUNTA($T$5:BR$5)/PenetrationRamp)*VoiceARPU2*MDUUnits2)),0)</f>
        <v>0</v>
      </c>
      <c r="BS19" s="292">
        <f>IFERROR(IF(COUNTA($T$5:BS$5)&gt;MDUTerm2,0,IF(COUNTA($T$5:BS$5)&gt;PenetrationRamp,BR19,VideoPen2*(COUNTA($T$5:BS$5)/PenetrationRamp)*VideoARPU2*MDUUnits2+DataPen2*(COUNTA($T$5:BS$5)/PenetrationRamp)*DataARPU2*MDUUnits2+VoicePen2*(COUNTA($T$5:BS$5)/PenetrationRamp)*VoiceARPU2*MDUUnits2)),0)</f>
        <v>0</v>
      </c>
      <c r="BT19" s="292">
        <f>IFERROR(IF(COUNTA($T$5:BT$5)&gt;MDUTerm2,0,IF(COUNTA($T$5:BT$5)&gt;PenetrationRamp,BS19,VideoPen2*(COUNTA($T$5:BT$5)/PenetrationRamp)*VideoARPU2*MDUUnits2+DataPen2*(COUNTA($T$5:BT$5)/PenetrationRamp)*DataARPU2*MDUUnits2+VoicePen2*(COUNTA($T$5:BT$5)/PenetrationRamp)*VoiceARPU2*MDUUnits2)),0)</f>
        <v>0</v>
      </c>
      <c r="BU19" s="292">
        <f>IFERROR(IF(COUNTA($T$5:BU$5)&gt;MDUTerm2,0,IF(COUNTA($T$5:BU$5)&gt;PenetrationRamp,BT19,VideoPen2*(COUNTA($T$5:BU$5)/PenetrationRamp)*VideoARPU2*MDUUnits2+DataPen2*(COUNTA($T$5:BU$5)/PenetrationRamp)*DataARPU2*MDUUnits2+VoicePen2*(COUNTA($T$5:BU$5)/PenetrationRamp)*VoiceARPU2*MDUUnits2)),0)</f>
        <v>0</v>
      </c>
      <c r="BV19" s="292">
        <f>IFERROR(IF(COUNTA($T$5:BV$5)&gt;MDUTerm2,0,IF(COUNTA($T$5:BV$5)&gt;PenetrationRamp,BU19,VideoPen2*(COUNTA($T$5:BV$5)/PenetrationRamp)*VideoARPU2*MDUUnits2+DataPen2*(COUNTA($T$5:BV$5)/PenetrationRamp)*DataARPU2*MDUUnits2+VoicePen2*(COUNTA($T$5:BV$5)/PenetrationRamp)*VoiceARPU2*MDUUnits2)),0)</f>
        <v>0</v>
      </c>
      <c r="BW19" s="292">
        <f>IFERROR(IF(COUNTA($T$5:BW$5)&gt;MDUTerm2,0,IF(COUNTA($T$5:BW$5)&gt;PenetrationRamp,BV19,VideoPen2*(COUNTA($T$5:BW$5)/PenetrationRamp)*VideoARPU2*MDUUnits2+DataPen2*(COUNTA($T$5:BW$5)/PenetrationRamp)*DataARPU2*MDUUnits2+VoicePen2*(COUNTA($T$5:BW$5)/PenetrationRamp)*VoiceARPU2*MDUUnits2)),0)</f>
        <v>0</v>
      </c>
      <c r="BX19" s="292">
        <f>IFERROR(IF(COUNTA($T$5:BX$5)&gt;MDUTerm2,0,IF(COUNTA($T$5:BX$5)&gt;PenetrationRamp,BW19,VideoPen2*(COUNTA($T$5:BX$5)/PenetrationRamp)*VideoARPU2*MDUUnits2+DataPen2*(COUNTA($T$5:BX$5)/PenetrationRamp)*DataARPU2*MDUUnits2+VoicePen2*(COUNTA($T$5:BX$5)/PenetrationRamp)*VoiceARPU2*MDUUnits2)),0)</f>
        <v>0</v>
      </c>
      <c r="BY19" s="292">
        <f>IFERROR(IF(COUNTA($T$5:BY$5)&gt;MDUTerm2,0,IF(COUNTA($T$5:BY$5)&gt;PenetrationRamp,BX19,VideoPen2*(COUNTA($T$5:BY$5)/PenetrationRamp)*VideoARPU2*MDUUnits2+DataPen2*(COUNTA($T$5:BY$5)/PenetrationRamp)*DataARPU2*MDUUnits2+VoicePen2*(COUNTA($T$5:BY$5)/PenetrationRamp)*VoiceARPU2*MDUUnits2)),0)</f>
        <v>0</v>
      </c>
      <c r="BZ19" s="292">
        <f>IFERROR(IF(COUNTA($T$5:BZ$5)&gt;MDUTerm2,0,IF(COUNTA($T$5:BZ$5)&gt;PenetrationRamp,BY19,VideoPen2*(COUNTA($T$5:BZ$5)/PenetrationRamp)*VideoARPU2*MDUUnits2+DataPen2*(COUNTA($T$5:BZ$5)/PenetrationRamp)*DataARPU2*MDUUnits2+VoicePen2*(COUNTA($T$5:BZ$5)/PenetrationRamp)*VoiceARPU2*MDUUnits2)),0)</f>
        <v>0</v>
      </c>
      <c r="CA19" s="292">
        <f>IFERROR(IF(COUNTA($T$5:CA$5)&gt;MDUTerm2,0,IF(COUNTA($T$5:CA$5)&gt;PenetrationRamp,BZ19,VideoPen2*(COUNTA($T$5:CA$5)/PenetrationRamp)*VideoARPU2*MDUUnits2+DataPen2*(COUNTA($T$5:CA$5)/PenetrationRamp)*DataARPU2*MDUUnits2+VoicePen2*(COUNTA($T$5:CA$5)/PenetrationRamp)*VoiceARPU2*MDUUnits2)),0)</f>
        <v>0</v>
      </c>
      <c r="CB19" s="292">
        <f>IFERROR(IF(COUNTA($T$5:CB$5)&gt;MDUTerm2,0,IF(COUNTA($T$5:CB$5)&gt;PenetrationRamp,CA19,VideoPen2*(COUNTA($T$5:CB$5)/PenetrationRamp)*VideoARPU2*MDUUnits2+DataPen2*(COUNTA($T$5:CB$5)/PenetrationRamp)*DataARPU2*MDUUnits2+VoicePen2*(COUNTA($T$5:CB$5)/PenetrationRamp)*VoiceARPU2*MDUUnits2)),0)</f>
        <v>0</v>
      </c>
      <c r="CC19" s="292">
        <f>IFERROR(IF(COUNTA($T$5:CC$5)&gt;MDUTerm2,0,IF(COUNTA($T$5:CC$5)&gt;PenetrationRamp,CB19,VideoPen2*(COUNTA($T$5:CC$5)/PenetrationRamp)*VideoARPU2*MDUUnits2+DataPen2*(COUNTA($T$5:CC$5)/PenetrationRamp)*DataARPU2*MDUUnits2+VoicePen2*(COUNTA($T$5:CC$5)/PenetrationRamp)*VoiceARPU2*MDUUnits2)),0)</f>
        <v>0</v>
      </c>
      <c r="CD19" s="292">
        <f>IFERROR(IF(COUNTA($T$5:CD$5)&gt;MDUTerm2,0,IF(COUNTA($T$5:CD$5)&gt;PenetrationRamp,CC19,VideoPen2*(COUNTA($T$5:CD$5)/PenetrationRamp)*VideoARPU2*MDUUnits2+DataPen2*(COUNTA($T$5:CD$5)/PenetrationRamp)*DataARPU2*MDUUnits2+VoicePen2*(COUNTA($T$5:CD$5)/PenetrationRamp)*VoiceARPU2*MDUUnits2)),0)</f>
        <v>0</v>
      </c>
      <c r="CE19" s="292">
        <f>IFERROR(IF(COUNTA($T$5:CE$5)&gt;MDUTerm2,0,IF(COUNTA($T$5:CE$5)&gt;PenetrationRamp,CD19,VideoPen2*(COUNTA($T$5:CE$5)/PenetrationRamp)*VideoARPU2*MDUUnits2+DataPen2*(COUNTA($T$5:CE$5)/PenetrationRamp)*DataARPU2*MDUUnits2+VoicePen2*(COUNTA($T$5:CE$5)/PenetrationRamp)*VoiceARPU2*MDUUnits2)),0)</f>
        <v>0</v>
      </c>
      <c r="CF19" s="292">
        <f>IFERROR(IF(COUNTA($T$5:CF$5)&gt;MDUTerm2,0,IF(COUNTA($T$5:CF$5)&gt;PenetrationRamp,CE19,VideoPen2*(COUNTA($T$5:CF$5)/PenetrationRamp)*VideoARPU2*MDUUnits2+DataPen2*(COUNTA($T$5:CF$5)/PenetrationRamp)*DataARPU2*MDUUnits2+VoicePen2*(COUNTA($T$5:CF$5)/PenetrationRamp)*VoiceARPU2*MDUUnits2)),0)</f>
        <v>0</v>
      </c>
      <c r="CG19" s="292">
        <f>IFERROR(IF(COUNTA($T$5:CG$5)&gt;MDUTerm2,0,IF(COUNTA($T$5:CG$5)&gt;PenetrationRamp,CF19,VideoPen2*(COUNTA($T$5:CG$5)/PenetrationRamp)*VideoARPU2*MDUUnits2+DataPen2*(COUNTA($T$5:CG$5)/PenetrationRamp)*DataARPU2*MDUUnits2+VoicePen2*(COUNTA($T$5:CG$5)/PenetrationRamp)*VoiceARPU2*MDUUnits2)),0)</f>
        <v>0</v>
      </c>
      <c r="CH19" s="292">
        <f>IFERROR(IF(COUNTA($T$5:CH$5)&gt;MDUTerm2,0,IF(COUNTA($T$5:CH$5)&gt;PenetrationRamp,CG19,VideoPen2*(COUNTA($T$5:CH$5)/PenetrationRamp)*VideoARPU2*MDUUnits2+DataPen2*(COUNTA($T$5:CH$5)/PenetrationRamp)*DataARPU2*MDUUnits2+VoicePen2*(COUNTA($T$5:CH$5)/PenetrationRamp)*VoiceARPU2*MDUUnits2)),0)</f>
        <v>0</v>
      </c>
      <c r="CI19" s="292">
        <f>IFERROR(IF(COUNTA($T$5:CI$5)&gt;MDUTerm2,0,IF(COUNTA($T$5:CI$5)&gt;PenetrationRamp,CH19,VideoPen2*(COUNTA($T$5:CI$5)/PenetrationRamp)*VideoARPU2*MDUUnits2+DataPen2*(COUNTA($T$5:CI$5)/PenetrationRamp)*DataARPU2*MDUUnits2+VoicePen2*(COUNTA($T$5:CI$5)/PenetrationRamp)*VoiceARPU2*MDUUnits2)),0)</f>
        <v>0</v>
      </c>
      <c r="CJ19" s="292">
        <f>IFERROR(IF(COUNTA($T$5:CJ$5)&gt;MDUTerm2,0,IF(COUNTA($T$5:CJ$5)&gt;PenetrationRamp,CI19,VideoPen2*(COUNTA($T$5:CJ$5)/PenetrationRamp)*VideoARPU2*MDUUnits2+DataPen2*(COUNTA($T$5:CJ$5)/PenetrationRamp)*DataARPU2*MDUUnits2+VoicePen2*(COUNTA($T$5:CJ$5)/PenetrationRamp)*VoiceARPU2*MDUUnits2)),0)</f>
        <v>0</v>
      </c>
      <c r="CK19" s="292">
        <f>IFERROR(IF(COUNTA($T$5:CK$5)&gt;MDUTerm2,0,IF(COUNTA($T$5:CK$5)&gt;PenetrationRamp,CJ19,VideoPen2*(COUNTA($T$5:CK$5)/PenetrationRamp)*VideoARPU2*MDUUnits2+DataPen2*(COUNTA($T$5:CK$5)/PenetrationRamp)*DataARPU2*MDUUnits2+VoicePen2*(COUNTA($T$5:CK$5)/PenetrationRamp)*VoiceARPU2*MDUUnits2)),0)</f>
        <v>0</v>
      </c>
      <c r="CL19" s="292">
        <f>IFERROR(IF(COUNTA($T$5:CL$5)&gt;MDUTerm2,0,IF(COUNTA($T$5:CL$5)&gt;PenetrationRamp,CK19,VideoPen2*(COUNTA($T$5:CL$5)/PenetrationRamp)*VideoARPU2*MDUUnits2+DataPen2*(COUNTA($T$5:CL$5)/PenetrationRamp)*DataARPU2*MDUUnits2+VoicePen2*(COUNTA($T$5:CL$5)/PenetrationRamp)*VoiceARPU2*MDUUnits2)),0)</f>
        <v>0</v>
      </c>
      <c r="CM19" s="292">
        <f>IFERROR(IF(COUNTA($T$5:CM$5)&gt;MDUTerm2,0,IF(COUNTA($T$5:CM$5)&gt;PenetrationRamp,CL19,VideoPen2*(COUNTA($T$5:CM$5)/PenetrationRamp)*VideoARPU2*MDUUnits2+DataPen2*(COUNTA($T$5:CM$5)/PenetrationRamp)*DataARPU2*MDUUnits2+VoicePen2*(COUNTA($T$5:CM$5)/PenetrationRamp)*VoiceARPU2*MDUUnits2)),0)</f>
        <v>0</v>
      </c>
      <c r="CN19" s="292">
        <f>IFERROR(IF(COUNTA($T$5:CN$5)&gt;MDUTerm2,0,IF(COUNTA($T$5:CN$5)&gt;PenetrationRamp,CM19,VideoPen2*(COUNTA($T$5:CN$5)/PenetrationRamp)*VideoARPU2*MDUUnits2+DataPen2*(COUNTA($T$5:CN$5)/PenetrationRamp)*DataARPU2*MDUUnits2+VoicePen2*(COUNTA($T$5:CN$5)/PenetrationRamp)*VoiceARPU2*MDUUnits2)),0)</f>
        <v>0</v>
      </c>
      <c r="CO19" s="292">
        <f>IFERROR(IF(COUNTA($T$5:CO$5)&gt;MDUTerm2,0,IF(COUNTA($T$5:CO$5)&gt;PenetrationRamp,CN19,VideoPen2*(COUNTA($T$5:CO$5)/PenetrationRamp)*VideoARPU2*MDUUnits2+DataPen2*(COUNTA($T$5:CO$5)/PenetrationRamp)*DataARPU2*MDUUnits2+VoicePen2*(COUNTA($T$5:CO$5)/PenetrationRamp)*VoiceARPU2*MDUUnits2)),0)</f>
        <v>0</v>
      </c>
      <c r="CP19" s="292">
        <f>IFERROR(IF(COUNTA($T$5:CP$5)&gt;MDUTerm2,0,IF(COUNTA($T$5:CP$5)&gt;PenetrationRamp,CO19,VideoPen2*(COUNTA($T$5:CP$5)/PenetrationRamp)*VideoARPU2*MDUUnits2+DataPen2*(COUNTA($T$5:CP$5)/PenetrationRamp)*DataARPU2*MDUUnits2+VoicePen2*(COUNTA($T$5:CP$5)/PenetrationRamp)*VoiceARPU2*MDUUnits2)),0)</f>
        <v>0</v>
      </c>
      <c r="CQ19" s="292">
        <f>IFERROR(IF(COUNTA($T$5:CQ$5)&gt;MDUTerm2,0,IF(COUNTA($T$5:CQ$5)&gt;PenetrationRamp,CP19,VideoPen2*(COUNTA($T$5:CQ$5)/PenetrationRamp)*VideoARPU2*MDUUnits2+DataPen2*(COUNTA($T$5:CQ$5)/PenetrationRamp)*DataARPU2*MDUUnits2+VoicePen2*(COUNTA($T$5:CQ$5)/PenetrationRamp)*VoiceARPU2*MDUUnits2)),0)</f>
        <v>0</v>
      </c>
      <c r="CR19" s="292">
        <f>IFERROR(IF(COUNTA($T$5:CR$5)&gt;MDUTerm2,0,IF(COUNTA($T$5:CR$5)&gt;PenetrationRamp,CQ19,VideoPen2*(COUNTA($T$5:CR$5)/PenetrationRamp)*VideoARPU2*MDUUnits2+DataPen2*(COUNTA($T$5:CR$5)/PenetrationRamp)*DataARPU2*MDUUnits2+VoicePen2*(COUNTA($T$5:CR$5)/PenetrationRamp)*VoiceARPU2*MDUUnits2)),0)</f>
        <v>0</v>
      </c>
      <c r="CS19" s="292">
        <f>IFERROR(IF(COUNTA($T$5:CS$5)&gt;MDUTerm2,0,IF(COUNTA($T$5:CS$5)&gt;PenetrationRamp,CR19,VideoPen2*(COUNTA($T$5:CS$5)/PenetrationRamp)*VideoARPU2*MDUUnits2+DataPen2*(COUNTA($T$5:CS$5)/PenetrationRamp)*DataARPU2*MDUUnits2+VoicePen2*(COUNTA($T$5:CS$5)/PenetrationRamp)*VoiceARPU2*MDUUnits2)),0)</f>
        <v>0</v>
      </c>
      <c r="CT19" s="292">
        <f>IFERROR(IF(COUNTA($T$5:CT$5)&gt;MDUTerm2,0,IF(COUNTA($T$5:CT$5)&gt;PenetrationRamp,CS19,VideoPen2*(COUNTA($T$5:CT$5)/PenetrationRamp)*VideoARPU2*MDUUnits2+DataPen2*(COUNTA($T$5:CT$5)/PenetrationRamp)*DataARPU2*MDUUnits2+VoicePen2*(COUNTA($T$5:CT$5)/PenetrationRamp)*VoiceARPU2*MDUUnits2)),0)</f>
        <v>0</v>
      </c>
      <c r="CU19" s="292">
        <f>IFERROR(IF(COUNTA($T$5:CU$5)&gt;MDUTerm2,0,IF(COUNTA($T$5:CU$5)&gt;PenetrationRamp,CT19,VideoPen2*(COUNTA($T$5:CU$5)/PenetrationRamp)*VideoARPU2*MDUUnits2+DataPen2*(COUNTA($T$5:CU$5)/PenetrationRamp)*DataARPU2*MDUUnits2+VoicePen2*(COUNTA($T$5:CU$5)/PenetrationRamp)*VoiceARPU2*MDUUnits2)),0)</f>
        <v>0</v>
      </c>
      <c r="CV19" s="292">
        <f>IFERROR(IF(COUNTA($T$5:CV$5)&gt;MDUTerm2,0,IF(COUNTA($T$5:CV$5)&gt;PenetrationRamp,CU19,VideoPen2*(COUNTA($T$5:CV$5)/PenetrationRamp)*VideoARPU2*MDUUnits2+DataPen2*(COUNTA($T$5:CV$5)/PenetrationRamp)*DataARPU2*MDUUnits2+VoicePen2*(COUNTA($T$5:CV$5)/PenetrationRamp)*VoiceARPU2*MDUUnits2)),0)</f>
        <v>0</v>
      </c>
      <c r="CW19" s="292">
        <f>IFERROR(IF(COUNTA($T$5:CW$5)&gt;MDUTerm2,0,IF(COUNTA($T$5:CW$5)&gt;PenetrationRamp,CV19,VideoPen2*(COUNTA($T$5:CW$5)/PenetrationRamp)*VideoARPU2*MDUUnits2+DataPen2*(COUNTA($T$5:CW$5)/PenetrationRamp)*DataARPU2*MDUUnits2+VoicePen2*(COUNTA($T$5:CW$5)/PenetrationRamp)*VoiceARPU2*MDUUnits2)),0)</f>
        <v>0</v>
      </c>
      <c r="CX19" s="292">
        <f>IFERROR(IF(COUNTA($T$5:CX$5)&gt;MDUTerm2,0,IF(COUNTA($T$5:CX$5)&gt;PenetrationRamp,CW19,VideoPen2*(COUNTA($T$5:CX$5)/PenetrationRamp)*VideoARPU2*MDUUnits2+DataPen2*(COUNTA($T$5:CX$5)/PenetrationRamp)*DataARPU2*MDUUnits2+VoicePen2*(COUNTA($T$5:CX$5)/PenetrationRamp)*VoiceARPU2*MDUUnits2)),0)</f>
        <v>0</v>
      </c>
      <c r="CY19" s="292">
        <f>IFERROR(IF(COUNTA($T$5:CY$5)&gt;MDUTerm2,0,IF(COUNTA($T$5:CY$5)&gt;PenetrationRamp,CX19,VideoPen2*(COUNTA($T$5:CY$5)/PenetrationRamp)*VideoARPU2*MDUUnits2+DataPen2*(COUNTA($T$5:CY$5)/PenetrationRamp)*DataARPU2*MDUUnits2+VoicePen2*(COUNTA($T$5:CY$5)/PenetrationRamp)*VoiceARPU2*MDUUnits2)),0)</f>
        <v>0</v>
      </c>
      <c r="CZ19" s="292">
        <f>IFERROR(IF(COUNTA($T$5:CZ$5)&gt;MDUTerm2,0,IF(COUNTA($T$5:CZ$5)&gt;PenetrationRamp,CY19,VideoPen2*(COUNTA($T$5:CZ$5)/PenetrationRamp)*VideoARPU2*MDUUnits2+DataPen2*(COUNTA($T$5:CZ$5)/PenetrationRamp)*DataARPU2*MDUUnits2+VoicePen2*(COUNTA($T$5:CZ$5)/PenetrationRamp)*VoiceARPU2*MDUUnits2)),0)</f>
        <v>0</v>
      </c>
      <c r="DA19" s="292">
        <f>IFERROR(IF(COUNTA($T$5:DA$5)&gt;MDUTerm2,0,IF(COUNTA($T$5:DA$5)&gt;PenetrationRamp,CZ19,VideoPen2*(COUNTA($T$5:DA$5)/PenetrationRamp)*VideoARPU2*MDUUnits2+DataPen2*(COUNTA($T$5:DA$5)/PenetrationRamp)*DataARPU2*MDUUnits2+VoicePen2*(COUNTA($T$5:DA$5)/PenetrationRamp)*VoiceARPU2*MDUUnits2)),0)</f>
        <v>0</v>
      </c>
      <c r="DB19" s="292">
        <f>IFERROR(IF(COUNTA($T$5:DB$5)&gt;MDUTerm2,0,IF(COUNTA($T$5:DB$5)&gt;PenetrationRamp,DA19,VideoPen2*(COUNTA($T$5:DB$5)/PenetrationRamp)*VideoARPU2*MDUUnits2+DataPen2*(COUNTA($T$5:DB$5)/PenetrationRamp)*DataARPU2*MDUUnits2+VoicePen2*(COUNTA($T$5:DB$5)/PenetrationRamp)*VoiceARPU2*MDUUnits2)),0)</f>
        <v>0</v>
      </c>
      <c r="DC19" s="292">
        <f>IFERROR(IF(COUNTA($T$5:DC$5)&gt;MDUTerm2,0,IF(COUNTA($T$5:DC$5)&gt;PenetrationRamp,DB19,VideoPen2*(COUNTA($T$5:DC$5)/PenetrationRamp)*VideoARPU2*MDUUnits2+DataPen2*(COUNTA($T$5:DC$5)/PenetrationRamp)*DataARPU2*MDUUnits2+VoicePen2*(COUNTA($T$5:DC$5)/PenetrationRamp)*VoiceARPU2*MDUUnits2)),0)</f>
        <v>0</v>
      </c>
      <c r="DD19" s="292">
        <f>IFERROR(IF(COUNTA($T$5:DD$5)&gt;MDUTerm2,0,IF(COUNTA($T$5:DD$5)&gt;PenetrationRamp,DC19,VideoPen2*(COUNTA($T$5:DD$5)/PenetrationRamp)*VideoARPU2*MDUUnits2+DataPen2*(COUNTA($T$5:DD$5)/PenetrationRamp)*DataARPU2*MDUUnits2+VoicePen2*(COUNTA($T$5:DD$5)/PenetrationRamp)*VoiceARPU2*MDUUnits2)),0)</f>
        <v>0</v>
      </c>
      <c r="DE19" s="292">
        <f>IFERROR(IF(COUNTA($T$5:DE$5)&gt;MDUTerm2,0,IF(COUNTA($T$5:DE$5)&gt;PenetrationRamp,DD19,VideoPen2*(COUNTA($T$5:DE$5)/PenetrationRamp)*VideoARPU2*MDUUnits2+DataPen2*(COUNTA($T$5:DE$5)/PenetrationRamp)*DataARPU2*MDUUnits2+VoicePen2*(COUNTA($T$5:DE$5)/PenetrationRamp)*VoiceARPU2*MDUUnits2)),0)</f>
        <v>0</v>
      </c>
      <c r="DF19" s="292">
        <f>IFERROR(IF(COUNTA($T$5:DF$5)&gt;MDUTerm2,0,IF(COUNTA($T$5:DF$5)&gt;PenetrationRamp,DE19,VideoPen2*(COUNTA($T$5:DF$5)/PenetrationRamp)*VideoARPU2*MDUUnits2+DataPen2*(COUNTA($T$5:DF$5)/PenetrationRamp)*DataARPU2*MDUUnits2+VoicePen2*(COUNTA($T$5:DF$5)/PenetrationRamp)*VoiceARPU2*MDUUnits2)),0)</f>
        <v>0</v>
      </c>
      <c r="DG19" s="292">
        <f>IFERROR(IF(COUNTA($T$5:DG$5)&gt;MDUTerm2,0,IF(COUNTA($T$5:DG$5)&gt;PenetrationRamp,DF19,VideoPen2*(COUNTA($T$5:DG$5)/PenetrationRamp)*VideoARPU2*MDUUnits2+DataPen2*(COUNTA($T$5:DG$5)/PenetrationRamp)*DataARPU2*MDUUnits2+VoicePen2*(COUNTA($T$5:DG$5)/PenetrationRamp)*VoiceARPU2*MDUUnits2)),0)</f>
        <v>0</v>
      </c>
      <c r="DH19" s="292">
        <f>IFERROR(IF(COUNTA($T$5:DH$5)&gt;MDUTerm2,0,IF(COUNTA($T$5:DH$5)&gt;PenetrationRamp,DG19,VideoPen2*(COUNTA($T$5:DH$5)/PenetrationRamp)*VideoARPU2*MDUUnits2+DataPen2*(COUNTA($T$5:DH$5)/PenetrationRamp)*DataARPU2*MDUUnits2+VoicePen2*(COUNTA($T$5:DH$5)/PenetrationRamp)*VoiceARPU2*MDUUnits2)),0)</f>
        <v>0</v>
      </c>
      <c r="DI19" s="292">
        <f>IFERROR(IF(COUNTA($T$5:DI$5)&gt;MDUTerm2,0,IF(COUNTA($T$5:DI$5)&gt;PenetrationRamp,DH19,VideoPen2*(COUNTA($T$5:DI$5)/PenetrationRamp)*VideoARPU2*MDUUnits2+DataPen2*(COUNTA($T$5:DI$5)/PenetrationRamp)*DataARPU2*MDUUnits2+VoicePen2*(COUNTA($T$5:DI$5)/PenetrationRamp)*VoiceARPU2*MDUUnits2)),0)</f>
        <v>0</v>
      </c>
      <c r="DJ19" s="292">
        <f>IFERROR(IF(COUNTA($T$5:DJ$5)&gt;MDUTerm2,0,IF(COUNTA($T$5:DJ$5)&gt;PenetrationRamp,DI19,VideoPen2*(COUNTA($T$5:DJ$5)/PenetrationRamp)*VideoARPU2*MDUUnits2+DataPen2*(COUNTA($T$5:DJ$5)/PenetrationRamp)*DataARPU2*MDUUnits2+VoicePen2*(COUNTA($T$5:DJ$5)/PenetrationRamp)*VoiceARPU2*MDUUnits2)),0)</f>
        <v>0</v>
      </c>
      <c r="DK19" s="292">
        <f>IFERROR(IF(COUNTA($T$5:DK$5)&gt;MDUTerm2,0,IF(COUNTA($T$5:DK$5)&gt;PenetrationRamp,DJ19,VideoPen2*(COUNTA($T$5:DK$5)/PenetrationRamp)*VideoARPU2*MDUUnits2+DataPen2*(COUNTA($T$5:DK$5)/PenetrationRamp)*DataARPU2*MDUUnits2+VoicePen2*(COUNTA($T$5:DK$5)/PenetrationRamp)*VoiceARPU2*MDUUnits2)),0)</f>
        <v>0</v>
      </c>
      <c r="DL19" s="292">
        <f>IFERROR(IF(COUNTA($T$5:DL$5)&gt;MDUTerm2,0,IF(COUNTA($T$5:DL$5)&gt;PenetrationRamp,DK19,VideoPen2*(COUNTA($T$5:DL$5)/PenetrationRamp)*VideoARPU2*MDUUnits2+DataPen2*(COUNTA($T$5:DL$5)/PenetrationRamp)*DataARPU2*MDUUnits2+VoicePen2*(COUNTA($T$5:DL$5)/PenetrationRamp)*VoiceARPU2*MDUUnits2)),0)</f>
        <v>0</v>
      </c>
      <c r="DM19" s="292">
        <f>IFERROR(IF(COUNTA($T$5:DM$5)&gt;MDUTerm2,0,IF(COUNTA($T$5:DM$5)&gt;PenetrationRamp,DL19,VideoPen2*(COUNTA($T$5:DM$5)/PenetrationRamp)*VideoARPU2*MDUUnits2+DataPen2*(COUNTA($T$5:DM$5)/PenetrationRamp)*DataARPU2*MDUUnits2+VoicePen2*(COUNTA($T$5:DM$5)/PenetrationRamp)*VoiceARPU2*MDUUnits2)),0)</f>
        <v>0</v>
      </c>
      <c r="DN19" s="292">
        <f>IFERROR(IF(COUNTA($T$5:DN$5)&gt;MDUTerm2,0,IF(COUNTA($T$5:DN$5)&gt;PenetrationRamp,DM19,VideoPen2*(COUNTA($T$5:DN$5)/PenetrationRamp)*VideoARPU2*MDUUnits2+DataPen2*(COUNTA($T$5:DN$5)/PenetrationRamp)*DataARPU2*MDUUnits2+VoicePen2*(COUNTA($T$5:DN$5)/PenetrationRamp)*VoiceARPU2*MDUUnits2)),0)</f>
        <v>0</v>
      </c>
      <c r="DO19" s="292">
        <f>IFERROR(IF(COUNTA($T$5:DO$5)&gt;MDUTerm2,0,IF(COUNTA($T$5:DO$5)&gt;PenetrationRamp,DN19,VideoPen2*(COUNTA($T$5:DO$5)/PenetrationRamp)*VideoARPU2*MDUUnits2+DataPen2*(COUNTA($T$5:DO$5)/PenetrationRamp)*DataARPU2*MDUUnits2+VoicePen2*(COUNTA($T$5:DO$5)/PenetrationRamp)*VoiceARPU2*MDUUnits2)),0)</f>
        <v>0</v>
      </c>
      <c r="DP19" s="292">
        <f>IFERROR(IF(COUNTA($T$5:DP$5)&gt;MDUTerm2,0,IF(COUNTA($T$5:DP$5)&gt;PenetrationRamp,DO19,VideoPen2*(COUNTA($T$5:DP$5)/PenetrationRamp)*VideoARPU2*MDUUnits2+DataPen2*(COUNTA($T$5:DP$5)/PenetrationRamp)*DataARPU2*MDUUnits2+VoicePen2*(COUNTA($T$5:DP$5)/PenetrationRamp)*VoiceARPU2*MDUUnits2)),0)</f>
        <v>0</v>
      </c>
      <c r="DQ19" s="292">
        <f>IFERROR(IF(COUNTA($T$5:DQ$5)&gt;MDUTerm2,0,IF(COUNTA($T$5:DQ$5)&gt;PenetrationRamp,DP19,VideoPen2*(COUNTA($T$5:DQ$5)/PenetrationRamp)*VideoARPU2*MDUUnits2+DataPen2*(COUNTA($T$5:DQ$5)/PenetrationRamp)*DataARPU2*MDUUnits2+VoicePen2*(COUNTA($T$5:DQ$5)/PenetrationRamp)*VoiceARPU2*MDUUnits2)),0)</f>
        <v>0</v>
      </c>
      <c r="DR19" s="292">
        <f>IFERROR(IF(COUNTA($T$5:DR$5)&gt;MDUTerm2,0,IF(COUNTA($T$5:DR$5)&gt;PenetrationRamp,DQ19,VideoPen2*(COUNTA($T$5:DR$5)/PenetrationRamp)*VideoARPU2*MDUUnits2+DataPen2*(COUNTA($T$5:DR$5)/PenetrationRamp)*DataARPU2*MDUUnits2+VoicePen2*(COUNTA($T$5:DR$5)/PenetrationRamp)*VoiceARPU2*MDUUnits2)),0)</f>
        <v>0</v>
      </c>
      <c r="DS19" s="292">
        <f>IFERROR(IF(COUNTA($T$5:DS$5)&gt;MDUTerm2,0,IF(COUNTA($T$5:DS$5)&gt;PenetrationRamp,DR19,VideoPen2*(COUNTA($T$5:DS$5)/PenetrationRamp)*VideoARPU2*MDUUnits2+DataPen2*(COUNTA($T$5:DS$5)/PenetrationRamp)*DataARPU2*MDUUnits2+VoicePen2*(COUNTA($T$5:DS$5)/PenetrationRamp)*VoiceARPU2*MDUUnits2)),0)</f>
        <v>0</v>
      </c>
      <c r="DT19" s="292">
        <f>IFERROR(IF(COUNTA($T$5:DT$5)&gt;MDUTerm2,0,IF(COUNTA($T$5:DT$5)&gt;PenetrationRamp,DS19,VideoPen2*(COUNTA($T$5:DT$5)/PenetrationRamp)*VideoARPU2*MDUUnits2+DataPen2*(COUNTA($T$5:DT$5)/PenetrationRamp)*DataARPU2*MDUUnits2+VoicePen2*(COUNTA($T$5:DT$5)/PenetrationRamp)*VoiceARPU2*MDUUnits2)),0)</f>
        <v>0</v>
      </c>
      <c r="DU19" s="292">
        <f>IFERROR(IF(COUNTA($T$5:DU$5)&gt;MDUTerm2,0,IF(COUNTA($T$5:DU$5)&gt;PenetrationRamp,DT19,VideoPen2*(COUNTA($T$5:DU$5)/PenetrationRamp)*VideoARPU2*MDUUnits2+DataPen2*(COUNTA($T$5:DU$5)/PenetrationRamp)*DataARPU2*MDUUnits2+VoicePen2*(COUNTA($T$5:DU$5)/PenetrationRamp)*VoiceARPU2*MDUUnits2)),0)</f>
        <v>0</v>
      </c>
      <c r="DV19" s="292">
        <f>IFERROR(IF(COUNTA($T$5:DV$5)&gt;MDUTerm2,0,IF(COUNTA($T$5:DV$5)&gt;PenetrationRamp,DU19,VideoPen2*(COUNTA($T$5:DV$5)/PenetrationRamp)*VideoARPU2*MDUUnits2+DataPen2*(COUNTA($T$5:DV$5)/PenetrationRamp)*DataARPU2*MDUUnits2+VoicePen2*(COUNTA($T$5:DV$5)/PenetrationRamp)*VoiceARPU2*MDUUnits2)),0)</f>
        <v>0</v>
      </c>
      <c r="DW19" s="292">
        <f>IFERROR(IF(COUNTA($T$5:DW$5)&gt;MDUTerm2,0,IF(COUNTA($T$5:DW$5)&gt;PenetrationRamp,DV19,VideoPen2*(COUNTA($T$5:DW$5)/PenetrationRamp)*VideoARPU2*MDUUnits2+DataPen2*(COUNTA($T$5:DW$5)/PenetrationRamp)*DataARPU2*MDUUnits2+VoicePen2*(COUNTA($T$5:DW$5)/PenetrationRamp)*VoiceARPU2*MDUUnits2)),0)</f>
        <v>0</v>
      </c>
      <c r="DX19" s="292">
        <f>IFERROR(IF(COUNTA($T$5:DX$5)&gt;MDUTerm2,0,IF(COUNTA($T$5:DX$5)&gt;PenetrationRamp,DW19,VideoPen2*(COUNTA($T$5:DX$5)/PenetrationRamp)*VideoARPU2*MDUUnits2+DataPen2*(COUNTA($T$5:DX$5)/PenetrationRamp)*DataARPU2*MDUUnits2+VoicePen2*(COUNTA($T$5:DX$5)/PenetrationRamp)*VoiceARPU2*MDUUnits2)),0)</f>
        <v>0</v>
      </c>
      <c r="DY19" s="292">
        <f>IFERROR(IF(COUNTA($T$5:DY$5)&gt;MDUTerm2,0,IF(COUNTA($T$5:DY$5)&gt;PenetrationRamp,DX19,VideoPen2*(COUNTA($T$5:DY$5)/PenetrationRamp)*VideoARPU2*MDUUnits2+DataPen2*(COUNTA($T$5:DY$5)/PenetrationRamp)*DataARPU2*MDUUnits2+VoicePen2*(COUNTA($T$5:DY$5)/PenetrationRamp)*VoiceARPU2*MDUUnits2)),0)</f>
        <v>0</v>
      </c>
      <c r="DZ19" s="292">
        <f>IFERROR(IF(COUNTA($T$5:DZ$5)&gt;MDUTerm2,0,IF(COUNTA($T$5:DZ$5)&gt;PenetrationRamp,DY19,VideoPen2*(COUNTA($T$5:DZ$5)/PenetrationRamp)*VideoARPU2*MDUUnits2+DataPen2*(COUNTA($T$5:DZ$5)/PenetrationRamp)*DataARPU2*MDUUnits2+VoicePen2*(COUNTA($T$5:DZ$5)/PenetrationRamp)*VoiceARPU2*MDUUnits2)),0)</f>
        <v>0</v>
      </c>
      <c r="EA19" s="292">
        <f>IFERROR(IF(COUNTA($T$5:EA$5)&gt;MDUTerm2,0,IF(COUNTA($T$5:EA$5)&gt;PenetrationRamp,DZ19,VideoPen2*(COUNTA($T$5:EA$5)/PenetrationRamp)*VideoARPU2*MDUUnits2+DataPen2*(COUNTA($T$5:EA$5)/PenetrationRamp)*DataARPU2*MDUUnits2+VoicePen2*(COUNTA($T$5:EA$5)/PenetrationRamp)*VoiceARPU2*MDUUnits2)),0)</f>
        <v>0</v>
      </c>
      <c r="EB19" s="292">
        <f>IFERROR(IF(COUNTA($T$5:EB$5)&gt;MDUTerm2,0,IF(COUNTA($T$5:EB$5)&gt;PenetrationRamp,EA19,VideoPen2*(COUNTA($T$5:EB$5)/PenetrationRamp)*VideoARPU2*MDUUnits2+DataPen2*(COUNTA($T$5:EB$5)/PenetrationRamp)*DataARPU2*MDUUnits2+VoicePen2*(COUNTA($T$5:EB$5)/PenetrationRamp)*VoiceARPU2*MDUUnits2)),0)</f>
        <v>0</v>
      </c>
      <c r="EC19" s="292">
        <f>IFERROR(IF(COUNTA($T$5:EC$5)&gt;MDUTerm2,0,IF(COUNTA($T$5:EC$5)&gt;PenetrationRamp,EB19,VideoPen2*(COUNTA($T$5:EC$5)/PenetrationRamp)*VideoARPU2*MDUUnits2+DataPen2*(COUNTA($T$5:EC$5)/PenetrationRamp)*DataARPU2*MDUUnits2+VoicePen2*(COUNTA($T$5:EC$5)/PenetrationRamp)*VoiceARPU2*MDUUnits2)),0)</f>
        <v>0</v>
      </c>
      <c r="ED19" s="292">
        <f>IFERROR(IF(COUNTA($T$5:ED$5)&gt;MDUTerm2,0,IF(COUNTA($T$5:ED$5)&gt;PenetrationRamp,EC19,VideoPen2*(COUNTA($T$5:ED$5)/PenetrationRamp)*VideoARPU2*MDUUnits2+DataPen2*(COUNTA($T$5:ED$5)/PenetrationRamp)*DataARPU2*MDUUnits2+VoicePen2*(COUNTA($T$5:ED$5)/PenetrationRamp)*VoiceARPU2*MDUUnits2)),0)</f>
        <v>0</v>
      </c>
      <c r="EE19" s="292">
        <f>IFERROR(IF(COUNTA($T$5:EE$5)&gt;MDUTerm2,0,IF(COUNTA($T$5:EE$5)&gt;PenetrationRamp,ED19,VideoPen2*(COUNTA($T$5:EE$5)/PenetrationRamp)*VideoARPU2*MDUUnits2+DataPen2*(COUNTA($T$5:EE$5)/PenetrationRamp)*DataARPU2*MDUUnits2+VoicePen2*(COUNTA($T$5:EE$5)/PenetrationRamp)*VoiceARPU2*MDUUnits2)),0)</f>
        <v>0</v>
      </c>
      <c r="EF19" s="292">
        <f>IFERROR(IF(COUNTA($T$5:EF$5)&gt;MDUTerm2,0,IF(COUNTA($T$5:EF$5)&gt;PenetrationRamp,EE19,VideoPen2*(COUNTA($T$5:EF$5)/PenetrationRamp)*VideoARPU2*MDUUnits2+DataPen2*(COUNTA($T$5:EF$5)/PenetrationRamp)*DataARPU2*MDUUnits2+VoicePen2*(COUNTA($T$5:EF$5)/PenetrationRamp)*VoiceARPU2*MDUUnits2)),0)</f>
        <v>0</v>
      </c>
      <c r="EG19" s="292">
        <f>IFERROR(IF(COUNTA($T$5:EG$5)&gt;MDUTerm2,0,IF(COUNTA($T$5:EG$5)&gt;PenetrationRamp,EF19,VideoPen2*(COUNTA($T$5:EG$5)/PenetrationRamp)*VideoARPU2*MDUUnits2+DataPen2*(COUNTA($T$5:EG$5)/PenetrationRamp)*DataARPU2*MDUUnits2+VoicePen2*(COUNTA($T$5:EG$5)/PenetrationRamp)*VoiceARPU2*MDUUnits2)),0)</f>
        <v>0</v>
      </c>
      <c r="EH19" s="292">
        <f>IFERROR(IF(COUNTA($T$5:EH$5)&gt;MDUTerm2,0,IF(COUNTA($T$5:EH$5)&gt;PenetrationRamp,EG19,VideoPen2*(COUNTA($T$5:EH$5)/PenetrationRamp)*VideoARPU2*MDUUnits2+DataPen2*(COUNTA($T$5:EH$5)/PenetrationRamp)*DataARPU2*MDUUnits2+VoicePen2*(COUNTA($T$5:EH$5)/PenetrationRamp)*VoiceARPU2*MDUUnits2)),0)</f>
        <v>0</v>
      </c>
      <c r="EI19" s="292">
        <f>IFERROR(IF(COUNTA($T$5:EI$5)&gt;MDUTerm2,0,IF(COUNTA($T$5:EI$5)&gt;PenetrationRamp,EH19,VideoPen2*(COUNTA($T$5:EI$5)/PenetrationRamp)*VideoARPU2*MDUUnits2+DataPen2*(COUNTA($T$5:EI$5)/PenetrationRamp)*DataARPU2*MDUUnits2+VoicePen2*(COUNTA($T$5:EI$5)/PenetrationRamp)*VoiceARPU2*MDUUnits2)),0)</f>
        <v>0</v>
      </c>
      <c r="EJ19" s="292">
        <f>IFERROR(IF(COUNTA($T$5:EJ$5)&gt;MDUTerm2,0,IF(COUNTA($T$5:EJ$5)&gt;PenetrationRamp,EI19,VideoPen2*(COUNTA($T$5:EJ$5)/PenetrationRamp)*VideoARPU2*MDUUnits2+DataPen2*(COUNTA($T$5:EJ$5)/PenetrationRamp)*DataARPU2*MDUUnits2+VoicePen2*(COUNTA($T$5:EJ$5)/PenetrationRamp)*VoiceARPU2*MDUUnits2)),0)</f>
        <v>0</v>
      </c>
      <c r="EK19" s="292">
        <f>IFERROR(IF(COUNTA($T$5:EK$5)&gt;MDUTerm2,0,IF(COUNTA($T$5:EK$5)&gt;PenetrationRamp,EJ19,VideoPen2*(COUNTA($T$5:EK$5)/PenetrationRamp)*VideoARPU2*MDUUnits2+DataPen2*(COUNTA($T$5:EK$5)/PenetrationRamp)*DataARPU2*MDUUnits2+VoicePen2*(COUNTA($T$5:EK$5)/PenetrationRamp)*VoiceARPU2*MDUUnits2)),0)</f>
        <v>0</v>
      </c>
      <c r="EL19" s="292">
        <f>IFERROR(IF(COUNTA($T$5:EL$5)&gt;MDUTerm2,0,IF(COUNTA($T$5:EL$5)&gt;PenetrationRamp,EK19,VideoPen2*(COUNTA($T$5:EL$5)/PenetrationRamp)*VideoARPU2*MDUUnits2+DataPen2*(COUNTA($T$5:EL$5)/PenetrationRamp)*DataARPU2*MDUUnits2+VoicePen2*(COUNTA($T$5:EL$5)/PenetrationRamp)*VoiceARPU2*MDUUnits2)),0)</f>
        <v>0</v>
      </c>
      <c r="EM19" s="292">
        <f>IFERROR(IF(COUNTA($T$5:EM$5)&gt;MDUTerm2,0,IF(COUNTA($T$5:EM$5)&gt;PenetrationRamp,EL19,VideoPen2*(COUNTA($T$5:EM$5)/PenetrationRamp)*VideoARPU2*MDUUnits2+DataPen2*(COUNTA($T$5:EM$5)/PenetrationRamp)*DataARPU2*MDUUnits2+VoicePen2*(COUNTA($T$5:EM$5)/PenetrationRamp)*VoiceARPU2*MDUUnits2)),0)</f>
        <v>0</v>
      </c>
      <c r="EN19" s="292">
        <f>IFERROR(IF(COUNTA($T$5:EN$5)&gt;MDUTerm2,0,IF(COUNTA($T$5:EN$5)&gt;PenetrationRamp,EM19,VideoPen2*(COUNTA($T$5:EN$5)/PenetrationRamp)*VideoARPU2*MDUUnits2+DataPen2*(COUNTA($T$5:EN$5)/PenetrationRamp)*DataARPU2*MDUUnits2+VoicePen2*(COUNTA($T$5:EN$5)/PenetrationRamp)*VoiceARPU2*MDUUnits2)),0)</f>
        <v>0</v>
      </c>
      <c r="EO19" s="292">
        <f>IFERROR(IF(COUNTA($T$5:EO$5)&gt;MDUTerm2,0,IF(COUNTA($T$5:EO$5)&gt;PenetrationRamp,EN19,VideoPen2*(COUNTA($T$5:EO$5)/PenetrationRamp)*VideoARPU2*MDUUnits2+DataPen2*(COUNTA($T$5:EO$5)/PenetrationRamp)*DataARPU2*MDUUnits2+VoicePen2*(COUNTA($T$5:EO$5)/PenetrationRamp)*VoiceARPU2*MDUUnits2)),0)</f>
        <v>0</v>
      </c>
      <c r="EP19" s="292">
        <f>IFERROR(IF(COUNTA($T$5:EP$5)&gt;MDUTerm2,0,IF(COUNTA($T$5:EP$5)&gt;PenetrationRamp,EO19,VideoPen2*(COUNTA($T$5:EP$5)/PenetrationRamp)*VideoARPU2*MDUUnits2+DataPen2*(COUNTA($T$5:EP$5)/PenetrationRamp)*DataARPU2*MDUUnits2+VoicePen2*(COUNTA($T$5:EP$5)/PenetrationRamp)*VoiceARPU2*MDUUnits2)),0)</f>
        <v>0</v>
      </c>
      <c r="EQ19" s="292">
        <f>IFERROR(IF(COUNTA($T$5:EQ$5)&gt;MDUTerm2,0,IF(COUNTA($T$5:EQ$5)&gt;PenetrationRamp,EP19,VideoPen2*(COUNTA($T$5:EQ$5)/PenetrationRamp)*VideoARPU2*MDUUnits2+DataPen2*(COUNTA($T$5:EQ$5)/PenetrationRamp)*DataARPU2*MDUUnits2+VoicePen2*(COUNTA($T$5:EQ$5)/PenetrationRamp)*VoiceARPU2*MDUUnits2)),0)</f>
        <v>0</v>
      </c>
      <c r="ER19" s="292">
        <f>IFERROR(IF(COUNTA($T$5:ER$5)&gt;MDUTerm2,0,IF(COUNTA($T$5:ER$5)&gt;PenetrationRamp,EQ19,VideoPen2*(COUNTA($T$5:ER$5)/PenetrationRamp)*VideoARPU2*MDUUnits2+DataPen2*(COUNTA($T$5:ER$5)/PenetrationRamp)*DataARPU2*MDUUnits2+VoicePen2*(COUNTA($T$5:ER$5)/PenetrationRamp)*VoiceARPU2*MDUUnits2)),0)</f>
        <v>0</v>
      </c>
      <c r="ES19" s="292">
        <f>IFERROR(IF(COUNTA($T$5:ES$5)&gt;MDUTerm2,0,IF(COUNTA($T$5:ES$5)&gt;PenetrationRamp,ER19,VideoPen2*(COUNTA($T$5:ES$5)/PenetrationRamp)*VideoARPU2*MDUUnits2+DataPen2*(COUNTA($T$5:ES$5)/PenetrationRamp)*DataARPU2*MDUUnits2+VoicePen2*(COUNTA($T$5:ES$5)/PenetrationRamp)*VoiceARPU2*MDUUnits2)),0)</f>
        <v>0</v>
      </c>
      <c r="ET19" s="292">
        <f>IFERROR(IF(COUNTA($T$5:ET$5)&gt;MDUTerm2,0,IF(COUNTA($T$5:ET$5)&gt;PenetrationRamp,ES19,VideoPen2*(COUNTA($T$5:ET$5)/PenetrationRamp)*VideoARPU2*MDUUnits2+DataPen2*(COUNTA($T$5:ET$5)/PenetrationRamp)*DataARPU2*MDUUnits2+VoicePen2*(COUNTA($T$5:ET$5)/PenetrationRamp)*VoiceARPU2*MDUUnits2)),0)</f>
        <v>0</v>
      </c>
      <c r="EU19" s="292">
        <f>IFERROR(IF(COUNTA($T$5:EU$5)&gt;MDUTerm2,0,IF(COUNTA($T$5:EU$5)&gt;PenetrationRamp,ET19,VideoPen2*(COUNTA($T$5:EU$5)/PenetrationRamp)*VideoARPU2*MDUUnits2+DataPen2*(COUNTA($T$5:EU$5)/PenetrationRamp)*DataARPU2*MDUUnits2+VoicePen2*(COUNTA($T$5:EU$5)/PenetrationRamp)*VoiceARPU2*MDUUnits2)),0)</f>
        <v>0</v>
      </c>
      <c r="EV19" s="292">
        <f>IFERROR(IF(COUNTA($T$5:EV$5)&gt;MDUTerm2,0,IF(COUNTA($T$5:EV$5)&gt;PenetrationRamp,EU19,VideoPen2*(COUNTA($T$5:EV$5)/PenetrationRamp)*VideoARPU2*MDUUnits2+DataPen2*(COUNTA($T$5:EV$5)/PenetrationRamp)*DataARPU2*MDUUnits2+VoicePen2*(COUNTA($T$5:EV$5)/PenetrationRamp)*VoiceARPU2*MDUUnits2)),0)</f>
        <v>0</v>
      </c>
      <c r="EW19" s="292">
        <f>IFERROR(IF(COUNTA($T$5:EW$5)&gt;MDUTerm2,0,IF(COUNTA($T$5:EW$5)&gt;PenetrationRamp,EV19,VideoPen2*(COUNTA($T$5:EW$5)/PenetrationRamp)*VideoARPU2*MDUUnits2+DataPen2*(COUNTA($T$5:EW$5)/PenetrationRamp)*DataARPU2*MDUUnits2+VoicePen2*(COUNTA($T$5:EW$5)/PenetrationRamp)*VoiceARPU2*MDUUnits2)),0)</f>
        <v>0</v>
      </c>
      <c r="EX19" s="292">
        <f>IFERROR(IF(COUNTA($T$5:EX$5)&gt;MDUTerm2,0,IF(COUNTA($T$5:EX$5)&gt;PenetrationRamp,EW19,VideoPen2*(COUNTA($T$5:EX$5)/PenetrationRamp)*VideoARPU2*MDUUnits2+DataPen2*(COUNTA($T$5:EX$5)/PenetrationRamp)*DataARPU2*MDUUnits2+VoicePen2*(COUNTA($T$5:EX$5)/PenetrationRamp)*VoiceARPU2*MDUUnits2)),0)</f>
        <v>0</v>
      </c>
      <c r="EY19" s="292">
        <f>IFERROR(IF(COUNTA($T$5:EY$5)&gt;MDUTerm2,0,IF(COUNTA($T$5:EY$5)&gt;PenetrationRamp,EX19,VideoPen2*(COUNTA($T$5:EY$5)/PenetrationRamp)*VideoARPU2*MDUUnits2+DataPen2*(COUNTA($T$5:EY$5)/PenetrationRamp)*DataARPU2*MDUUnits2+VoicePen2*(COUNTA($T$5:EY$5)/PenetrationRamp)*VoiceARPU2*MDUUnits2)),0)</f>
        <v>0</v>
      </c>
      <c r="EZ19" s="292">
        <f>IFERROR(IF(COUNTA($T$5:EZ$5)&gt;MDUTerm2,0,IF(COUNTA($T$5:EZ$5)&gt;PenetrationRamp,EY19,VideoPen2*(COUNTA($T$5:EZ$5)/PenetrationRamp)*VideoARPU2*MDUUnits2+DataPen2*(COUNTA($T$5:EZ$5)/PenetrationRamp)*DataARPU2*MDUUnits2+VoicePen2*(COUNTA($T$5:EZ$5)/PenetrationRamp)*VoiceARPU2*MDUUnits2)),0)</f>
        <v>0</v>
      </c>
      <c r="FA19" s="292">
        <f>IFERROR(IF(COUNTA($T$5:FA$5)&gt;MDUTerm2,0,IF(COUNTA($T$5:FA$5)&gt;PenetrationRamp,EZ19,VideoPen2*(COUNTA($T$5:FA$5)/PenetrationRamp)*VideoARPU2*MDUUnits2+DataPen2*(COUNTA($T$5:FA$5)/PenetrationRamp)*DataARPU2*MDUUnits2+VoicePen2*(COUNTA($T$5:FA$5)/PenetrationRamp)*VoiceARPU2*MDUUnits2)),0)</f>
        <v>0</v>
      </c>
      <c r="FB19" s="292">
        <f>IFERROR(IF(COUNTA($T$5:FB$5)&gt;MDUTerm2,0,IF(COUNTA($T$5:FB$5)&gt;PenetrationRamp,FA19,VideoPen2*(COUNTA($T$5:FB$5)/PenetrationRamp)*VideoARPU2*MDUUnits2+DataPen2*(COUNTA($T$5:FB$5)/PenetrationRamp)*DataARPU2*MDUUnits2+VoicePen2*(COUNTA($T$5:FB$5)/PenetrationRamp)*VoiceARPU2*MDUUnits2)),0)</f>
        <v>0</v>
      </c>
      <c r="FC19" s="292">
        <f>IFERROR(IF(COUNTA($T$5:FC$5)&gt;MDUTerm2,0,IF(COUNTA($T$5:FC$5)&gt;PenetrationRamp,FB19,VideoPen2*(COUNTA($T$5:FC$5)/PenetrationRamp)*VideoARPU2*MDUUnits2+DataPen2*(COUNTA($T$5:FC$5)/PenetrationRamp)*DataARPU2*MDUUnits2+VoicePen2*(COUNTA($T$5:FC$5)/PenetrationRamp)*VoiceARPU2*MDUUnits2)),0)</f>
        <v>0</v>
      </c>
      <c r="FD19" s="292">
        <f>IFERROR(IF(COUNTA($T$5:FD$5)&gt;MDUTerm2,0,IF(COUNTA($T$5:FD$5)&gt;PenetrationRamp,FC19,VideoPen2*(COUNTA($T$5:FD$5)/PenetrationRamp)*VideoARPU2*MDUUnits2+DataPen2*(COUNTA($T$5:FD$5)/PenetrationRamp)*DataARPU2*MDUUnits2+VoicePen2*(COUNTA($T$5:FD$5)/PenetrationRamp)*VoiceARPU2*MDUUnits2)),0)</f>
        <v>0</v>
      </c>
      <c r="FE19" s="292">
        <f>IFERROR(IF(COUNTA($T$5:FE$5)&gt;MDUTerm2,0,IF(COUNTA($T$5:FE$5)&gt;PenetrationRamp,FD19,VideoPen2*(COUNTA($T$5:FE$5)/PenetrationRamp)*VideoARPU2*MDUUnits2+DataPen2*(COUNTA($T$5:FE$5)/PenetrationRamp)*DataARPU2*MDUUnits2+VoicePen2*(COUNTA($T$5:FE$5)/PenetrationRamp)*VoiceARPU2*MDUUnits2)),0)</f>
        <v>0</v>
      </c>
      <c r="FF19" s="292">
        <f>IFERROR(IF(COUNTA($T$5:FF$5)&gt;MDUTerm2,0,IF(COUNTA($T$5:FF$5)&gt;PenetrationRamp,FE19,VideoPen2*(COUNTA($T$5:FF$5)/PenetrationRamp)*VideoARPU2*MDUUnits2+DataPen2*(COUNTA($T$5:FF$5)/PenetrationRamp)*DataARPU2*MDUUnits2+VoicePen2*(COUNTA($T$5:FF$5)/PenetrationRamp)*VoiceARPU2*MDUUnits2)),0)</f>
        <v>0</v>
      </c>
      <c r="FG19" s="292">
        <f>IFERROR(IF(COUNTA($T$5:FG$5)&gt;MDUTerm2,0,IF(COUNTA($T$5:FG$5)&gt;PenetrationRamp,FF19,VideoPen2*(COUNTA($T$5:FG$5)/PenetrationRamp)*VideoARPU2*MDUUnits2+DataPen2*(COUNTA($T$5:FG$5)/PenetrationRamp)*DataARPU2*MDUUnits2+VoicePen2*(COUNTA($T$5:FG$5)/PenetrationRamp)*VoiceARPU2*MDUUnits2)),0)</f>
        <v>0</v>
      </c>
      <c r="FH19" s="292">
        <f>IFERROR(IF(COUNTA($T$5:FH$5)&gt;MDUTerm2,0,IF(COUNTA($T$5:FH$5)&gt;PenetrationRamp,FG19,VideoPen2*(COUNTA($T$5:FH$5)/PenetrationRamp)*VideoARPU2*MDUUnits2+DataPen2*(COUNTA($T$5:FH$5)/PenetrationRamp)*DataARPU2*MDUUnits2+VoicePen2*(COUNTA($T$5:FH$5)/PenetrationRamp)*VoiceARPU2*MDUUnits2)),0)</f>
        <v>0</v>
      </c>
      <c r="FI19" s="292">
        <f>IFERROR(IF(COUNTA($T$5:FI$5)&gt;MDUTerm2,0,IF(COUNTA($T$5:FI$5)&gt;PenetrationRamp,FH19,VideoPen2*(COUNTA($T$5:FI$5)/PenetrationRamp)*VideoARPU2*MDUUnits2+DataPen2*(COUNTA($T$5:FI$5)/PenetrationRamp)*DataARPU2*MDUUnits2+VoicePen2*(COUNTA($T$5:FI$5)/PenetrationRamp)*VoiceARPU2*MDUUnits2)),0)</f>
        <v>0</v>
      </c>
      <c r="FJ19" s="292">
        <f>IFERROR(IF(COUNTA($T$5:FJ$5)&gt;MDUTerm2,0,IF(COUNTA($T$5:FJ$5)&gt;PenetrationRamp,FI19,VideoPen2*(COUNTA($T$5:FJ$5)/PenetrationRamp)*VideoARPU2*MDUUnits2+DataPen2*(COUNTA($T$5:FJ$5)/PenetrationRamp)*DataARPU2*MDUUnits2+VoicePen2*(COUNTA($T$5:FJ$5)/PenetrationRamp)*VoiceARPU2*MDUUnits2)),0)</f>
        <v>0</v>
      </c>
      <c r="FK19" s="292">
        <f>IFERROR(IF(COUNTA($T$5:FK$5)&gt;MDUTerm2,0,IF(COUNTA($T$5:FK$5)&gt;PenetrationRamp,FJ19,VideoPen2*(COUNTA($T$5:FK$5)/PenetrationRamp)*VideoARPU2*MDUUnits2+DataPen2*(COUNTA($T$5:FK$5)/PenetrationRamp)*DataARPU2*MDUUnits2+VoicePen2*(COUNTA($T$5:FK$5)/PenetrationRamp)*VoiceARPU2*MDUUnits2)),0)</f>
        <v>0</v>
      </c>
      <c r="FL19" s="292">
        <f>IFERROR(IF(COUNTA($T$5:FL$5)&gt;MDUTerm2,0,IF(COUNTA($T$5:FL$5)&gt;PenetrationRamp,FK19,VideoPen2*(COUNTA($T$5:FL$5)/PenetrationRamp)*VideoARPU2*MDUUnits2+DataPen2*(COUNTA($T$5:FL$5)/PenetrationRamp)*DataARPU2*MDUUnits2+VoicePen2*(COUNTA($T$5:FL$5)/PenetrationRamp)*VoiceARPU2*MDUUnits2)),0)</f>
        <v>0</v>
      </c>
      <c r="FM19" s="292">
        <f>IFERROR(IF(COUNTA($T$5:FM$5)&gt;MDUTerm2,0,IF(COUNTA($T$5:FM$5)&gt;PenetrationRamp,FL19,VideoPen2*(COUNTA($T$5:FM$5)/PenetrationRamp)*VideoARPU2*MDUUnits2+DataPen2*(COUNTA($T$5:FM$5)/PenetrationRamp)*DataARPU2*MDUUnits2+VoicePen2*(COUNTA($T$5:FM$5)/PenetrationRamp)*VoiceARPU2*MDUUnits2)),0)</f>
        <v>0</v>
      </c>
      <c r="FN19" s="292">
        <f>IFERROR(IF(COUNTA($T$5:FN$5)&gt;MDUTerm2,0,IF(COUNTA($T$5:FN$5)&gt;PenetrationRamp,FM19,VideoPen2*(COUNTA($T$5:FN$5)/PenetrationRamp)*VideoARPU2*MDUUnits2+DataPen2*(COUNTA($T$5:FN$5)/PenetrationRamp)*DataARPU2*MDUUnits2+VoicePen2*(COUNTA($T$5:FN$5)/PenetrationRamp)*VoiceARPU2*MDUUnits2)),0)</f>
        <v>0</v>
      </c>
      <c r="FO19" s="292">
        <f>IFERROR(IF(COUNTA($T$5:FO$5)&gt;MDUTerm2,0,IF(COUNTA($T$5:FO$5)&gt;PenetrationRamp,FN19,VideoPen2*(COUNTA($T$5:FO$5)/PenetrationRamp)*VideoARPU2*MDUUnits2+DataPen2*(COUNTA($T$5:FO$5)/PenetrationRamp)*DataARPU2*MDUUnits2+VoicePen2*(COUNTA($T$5:FO$5)/PenetrationRamp)*VoiceARPU2*MDUUnits2)),0)</f>
        <v>0</v>
      </c>
      <c r="FP19" s="292">
        <f>IFERROR(IF(COUNTA($T$5:FP$5)&gt;MDUTerm2,0,IF(COUNTA($T$5:FP$5)&gt;PenetrationRamp,FO19,VideoPen2*(COUNTA($T$5:FP$5)/PenetrationRamp)*VideoARPU2*MDUUnits2+DataPen2*(COUNTA($T$5:FP$5)/PenetrationRamp)*DataARPU2*MDUUnits2+VoicePen2*(COUNTA($T$5:FP$5)/PenetrationRamp)*VoiceARPU2*MDUUnits2)),0)</f>
        <v>0</v>
      </c>
      <c r="FQ19" s="292">
        <f>IFERROR(IF(COUNTA($T$5:FQ$5)&gt;MDUTerm2,0,IF(COUNTA($T$5:FQ$5)&gt;PenetrationRamp,FP19,VideoPen2*(COUNTA($T$5:FQ$5)/PenetrationRamp)*VideoARPU2*MDUUnits2+DataPen2*(COUNTA($T$5:FQ$5)/PenetrationRamp)*DataARPU2*MDUUnits2+VoicePen2*(COUNTA($T$5:FQ$5)/PenetrationRamp)*VoiceARPU2*MDUUnits2)),0)</f>
        <v>0</v>
      </c>
      <c r="FR19" s="292">
        <f>IFERROR(IF(COUNTA($T$5:FR$5)&gt;MDUTerm2,0,IF(COUNTA($T$5:FR$5)&gt;PenetrationRamp,FQ19,VideoPen2*(COUNTA($T$5:FR$5)/PenetrationRamp)*VideoARPU2*MDUUnits2+DataPen2*(COUNTA($T$5:FR$5)/PenetrationRamp)*DataARPU2*MDUUnits2+VoicePen2*(COUNTA($T$5:FR$5)/PenetrationRamp)*VoiceARPU2*MDUUnits2)),0)</f>
        <v>0</v>
      </c>
      <c r="FS19" s="292">
        <f>IFERROR(IF(COUNTA($T$5:FS$5)&gt;MDUTerm2,0,IF(COUNTA($T$5:FS$5)&gt;PenetrationRamp,FR19,VideoPen2*(COUNTA($T$5:FS$5)/PenetrationRamp)*VideoARPU2*MDUUnits2+DataPen2*(COUNTA($T$5:FS$5)/PenetrationRamp)*DataARPU2*MDUUnits2+VoicePen2*(COUNTA($T$5:FS$5)/PenetrationRamp)*VoiceARPU2*MDUUnits2)),0)</f>
        <v>0</v>
      </c>
      <c r="FT19" s="292">
        <f>IFERROR(IF(COUNTA($T$5:FT$5)&gt;MDUTerm2,0,IF(COUNTA($T$5:FT$5)&gt;PenetrationRamp,FS19,VideoPen2*(COUNTA($T$5:FT$5)/PenetrationRamp)*VideoARPU2*MDUUnits2+DataPen2*(COUNTA($T$5:FT$5)/PenetrationRamp)*DataARPU2*MDUUnits2+VoicePen2*(COUNTA($T$5:FT$5)/PenetrationRamp)*VoiceARPU2*MDUUnits2)),0)</f>
        <v>0</v>
      </c>
      <c r="FU19" s="292">
        <f>IFERROR(IF(COUNTA($T$5:FU$5)&gt;MDUTerm2,0,IF(COUNTA($T$5:FU$5)&gt;PenetrationRamp,FT19,VideoPen2*(COUNTA($T$5:FU$5)/PenetrationRamp)*VideoARPU2*MDUUnits2+DataPen2*(COUNTA($T$5:FU$5)/PenetrationRamp)*DataARPU2*MDUUnits2+VoicePen2*(COUNTA($T$5:FU$5)/PenetrationRamp)*VoiceARPU2*MDUUnits2)),0)</f>
        <v>0</v>
      </c>
      <c r="FV19" s="292">
        <f>IFERROR(IF(COUNTA($T$5:FV$5)&gt;MDUTerm2,0,IF(COUNTA($T$5:FV$5)&gt;PenetrationRamp,FU19,VideoPen2*(COUNTA($T$5:FV$5)/PenetrationRamp)*VideoARPU2*MDUUnits2+DataPen2*(COUNTA($T$5:FV$5)/PenetrationRamp)*DataARPU2*MDUUnits2+VoicePen2*(COUNTA($T$5:FV$5)/PenetrationRamp)*VoiceARPU2*MDUUnits2)),0)</f>
        <v>0</v>
      </c>
      <c r="FW19" s="292">
        <f>IFERROR(IF(COUNTA($T$5:FW$5)&gt;MDUTerm2,0,IF(COUNTA($T$5:FW$5)&gt;PenetrationRamp,FV19,VideoPen2*(COUNTA($T$5:FW$5)/PenetrationRamp)*VideoARPU2*MDUUnits2+DataPen2*(COUNTA($T$5:FW$5)/PenetrationRamp)*DataARPU2*MDUUnits2+VoicePen2*(COUNTA($T$5:FW$5)/PenetrationRamp)*VoiceARPU2*MDUUnits2)),0)</f>
        <v>0</v>
      </c>
      <c r="FX19" s="292">
        <f>IFERROR(IF(COUNTA($T$5:FX$5)&gt;MDUTerm2,0,IF(COUNTA($T$5:FX$5)&gt;PenetrationRamp,FW19,VideoPen2*(COUNTA($T$5:FX$5)/PenetrationRamp)*VideoARPU2*MDUUnits2+DataPen2*(COUNTA($T$5:FX$5)/PenetrationRamp)*DataARPU2*MDUUnits2+VoicePen2*(COUNTA($T$5:FX$5)/PenetrationRamp)*VoiceARPU2*MDUUnits2)),0)</f>
        <v>0</v>
      </c>
      <c r="FY19" s="292">
        <f>IFERROR(IF(COUNTA($T$5:FY$5)&gt;MDUTerm2,0,IF(COUNTA($T$5:FY$5)&gt;PenetrationRamp,FX19,VideoPen2*(COUNTA($T$5:FY$5)/PenetrationRamp)*VideoARPU2*MDUUnits2+DataPen2*(COUNTA($T$5:FY$5)/PenetrationRamp)*DataARPU2*MDUUnits2+VoicePen2*(COUNTA($T$5:FY$5)/PenetrationRamp)*VoiceARPU2*MDUUnits2)),0)</f>
        <v>0</v>
      </c>
      <c r="FZ19" s="292">
        <f>IFERROR(IF(COUNTA($T$5:FZ$5)&gt;MDUTerm2,0,IF(COUNTA($T$5:FZ$5)&gt;PenetrationRamp,FY19,VideoPen2*(COUNTA($T$5:FZ$5)/PenetrationRamp)*VideoARPU2*MDUUnits2+DataPen2*(COUNTA($T$5:FZ$5)/PenetrationRamp)*DataARPU2*MDUUnits2+VoicePen2*(COUNTA($T$5:FZ$5)/PenetrationRamp)*VoiceARPU2*MDUUnits2)),0)</f>
        <v>0</v>
      </c>
      <c r="GA19" s="292">
        <f>IFERROR(IF(COUNTA($T$5:GA$5)&gt;MDUTerm2,0,IF(COUNTA($T$5:GA$5)&gt;PenetrationRamp,FZ19,VideoPen2*(COUNTA($T$5:GA$5)/PenetrationRamp)*VideoARPU2*MDUUnits2+DataPen2*(COUNTA($T$5:GA$5)/PenetrationRamp)*DataARPU2*MDUUnits2+VoicePen2*(COUNTA($T$5:GA$5)/PenetrationRamp)*VoiceARPU2*MDUUnits2)),0)</f>
        <v>0</v>
      </c>
      <c r="GB19" s="292">
        <f>IFERROR(IF(COUNTA($T$5:GB$5)&gt;MDUTerm2,0,IF(COUNTA($T$5:GB$5)&gt;PenetrationRamp,GA19,VideoPen2*(COUNTA($T$5:GB$5)/PenetrationRamp)*VideoARPU2*MDUUnits2+DataPen2*(COUNTA($T$5:GB$5)/PenetrationRamp)*DataARPU2*MDUUnits2+VoicePen2*(COUNTA($T$5:GB$5)/PenetrationRamp)*VoiceARPU2*MDUUnits2)),0)</f>
        <v>0</v>
      </c>
      <c r="GC19" s="292">
        <f>IFERROR(IF(COUNTA($T$5:GC$5)&gt;MDUTerm2,0,IF(COUNTA($T$5:GC$5)&gt;PenetrationRamp,GB19,VideoPen2*(COUNTA($T$5:GC$5)/PenetrationRamp)*VideoARPU2*MDUUnits2+DataPen2*(COUNTA($T$5:GC$5)/PenetrationRamp)*DataARPU2*MDUUnits2+VoicePen2*(COUNTA($T$5:GC$5)/PenetrationRamp)*VoiceARPU2*MDUUnits2)),0)</f>
        <v>0</v>
      </c>
      <c r="GD19" s="292">
        <f>IFERROR(IF(COUNTA($T$5:GD$5)&gt;MDUTerm2,0,IF(COUNTA($T$5:GD$5)&gt;PenetrationRamp,GC19,VideoPen2*(COUNTA($T$5:GD$5)/PenetrationRamp)*VideoARPU2*MDUUnits2+DataPen2*(COUNTA($T$5:GD$5)/PenetrationRamp)*DataARPU2*MDUUnits2+VoicePen2*(COUNTA($T$5:GD$5)/PenetrationRamp)*VoiceARPU2*MDUUnits2)),0)</f>
        <v>0</v>
      </c>
      <c r="GE19" s="292">
        <f>IFERROR(IF(COUNTA($T$5:GE$5)&gt;MDUTerm2,0,IF(COUNTA($T$5:GE$5)&gt;PenetrationRamp,GD19,VideoPen2*(COUNTA($T$5:GE$5)/PenetrationRamp)*VideoARPU2*MDUUnits2+DataPen2*(COUNTA($T$5:GE$5)/PenetrationRamp)*DataARPU2*MDUUnits2+VoicePen2*(COUNTA($T$5:GE$5)/PenetrationRamp)*VoiceARPU2*MDUUnits2)),0)</f>
        <v>0</v>
      </c>
      <c r="GF19" s="292">
        <f>IFERROR(IF(COUNTA($T$5:GF$5)&gt;MDUTerm2,0,IF(COUNTA($T$5:GF$5)&gt;PenetrationRamp,GE19,VideoPen2*(COUNTA($T$5:GF$5)/PenetrationRamp)*VideoARPU2*MDUUnits2+DataPen2*(COUNTA($T$5:GF$5)/PenetrationRamp)*DataARPU2*MDUUnits2+VoicePen2*(COUNTA($T$5:GF$5)/PenetrationRamp)*VoiceARPU2*MDUUnits2)),0)</f>
        <v>0</v>
      </c>
      <c r="GG19" s="292">
        <f>IFERROR(IF(COUNTA($T$5:GG$5)&gt;MDUTerm2,0,IF(COUNTA($T$5:GG$5)&gt;PenetrationRamp,GF19,VideoPen2*(COUNTA($T$5:GG$5)/PenetrationRamp)*VideoARPU2*MDUUnits2+DataPen2*(COUNTA($T$5:GG$5)/PenetrationRamp)*DataARPU2*MDUUnits2+VoicePen2*(COUNTA($T$5:GG$5)/PenetrationRamp)*VoiceARPU2*MDUUnits2)),0)</f>
        <v>0</v>
      </c>
      <c r="GH19" s="292">
        <f>IFERROR(IF(COUNTA($T$5:GH$5)&gt;MDUTerm2,0,IF(COUNTA($T$5:GH$5)&gt;PenetrationRamp,GG19,VideoPen2*(COUNTA($T$5:GH$5)/PenetrationRamp)*VideoARPU2*MDUUnits2+DataPen2*(COUNTA($T$5:GH$5)/PenetrationRamp)*DataARPU2*MDUUnits2+VoicePen2*(COUNTA($T$5:GH$5)/PenetrationRamp)*VoiceARPU2*MDUUnits2)),0)</f>
        <v>0</v>
      </c>
      <c r="GI19" s="292">
        <f>IFERROR(IF(COUNTA($T$5:GI$5)&gt;MDUTerm2,0,IF(COUNTA($T$5:GI$5)&gt;PenetrationRamp,GH19,VideoPen2*(COUNTA($T$5:GI$5)/PenetrationRamp)*VideoARPU2*MDUUnits2+DataPen2*(COUNTA($T$5:GI$5)/PenetrationRamp)*DataARPU2*MDUUnits2+VoicePen2*(COUNTA($T$5:GI$5)/PenetrationRamp)*VoiceARPU2*MDUUnits2)),0)</f>
        <v>0</v>
      </c>
      <c r="GJ19" s="292">
        <f>IFERROR(IF(COUNTA($T$5:GJ$5)&gt;MDUTerm2,0,IF(COUNTA($T$5:GJ$5)&gt;PenetrationRamp,GI19,VideoPen2*(COUNTA($T$5:GJ$5)/PenetrationRamp)*VideoARPU2*MDUUnits2+DataPen2*(COUNTA($T$5:GJ$5)/PenetrationRamp)*DataARPU2*MDUUnits2+VoicePen2*(COUNTA($T$5:GJ$5)/PenetrationRamp)*VoiceARPU2*MDUUnits2)),0)</f>
        <v>0</v>
      </c>
      <c r="GK19" s="292">
        <f>IFERROR(IF(COUNTA($T$5:GK$5)&gt;MDUTerm2,0,IF(COUNTA($T$5:GK$5)&gt;PenetrationRamp,GJ19,VideoPen2*(COUNTA($T$5:GK$5)/PenetrationRamp)*VideoARPU2*MDUUnits2+DataPen2*(COUNTA($T$5:GK$5)/PenetrationRamp)*DataARPU2*MDUUnits2+VoicePen2*(COUNTA($T$5:GK$5)/PenetrationRamp)*VoiceARPU2*MDUUnits2)),0)</f>
        <v>0</v>
      </c>
      <c r="GL19" s="292">
        <f>IFERROR(IF(COUNTA($T$5:GL$5)&gt;MDUTerm2,0,IF(COUNTA($T$5:GL$5)&gt;PenetrationRamp,GK19,VideoPen2*(COUNTA($T$5:GL$5)/PenetrationRamp)*VideoARPU2*MDUUnits2+DataPen2*(COUNTA($T$5:GL$5)/PenetrationRamp)*DataARPU2*MDUUnits2+VoicePen2*(COUNTA($T$5:GL$5)/PenetrationRamp)*VoiceARPU2*MDUUnits2)),0)</f>
        <v>0</v>
      </c>
      <c r="GM19" s="292">
        <f>IFERROR(IF(COUNTA($T$5:GM$5)&gt;MDUTerm2,0,IF(COUNTA($T$5:GM$5)&gt;PenetrationRamp,GL19,VideoPen2*(COUNTA($T$5:GM$5)/PenetrationRamp)*VideoARPU2*MDUUnits2+DataPen2*(COUNTA($T$5:GM$5)/PenetrationRamp)*DataARPU2*MDUUnits2+VoicePen2*(COUNTA($T$5:GM$5)/PenetrationRamp)*VoiceARPU2*MDUUnits2)),0)</f>
        <v>0</v>
      </c>
      <c r="GN19" s="292">
        <f>IFERROR(IF(COUNTA($T$5:GN$5)&gt;MDUTerm2,0,IF(COUNTA($T$5:GN$5)&gt;PenetrationRamp,GM19,VideoPen2*(COUNTA($T$5:GN$5)/PenetrationRamp)*VideoARPU2*MDUUnits2+DataPen2*(COUNTA($T$5:GN$5)/PenetrationRamp)*DataARPU2*MDUUnits2+VoicePen2*(COUNTA($T$5:GN$5)/PenetrationRamp)*VoiceARPU2*MDUUnits2)),0)</f>
        <v>0</v>
      </c>
      <c r="GO19" s="292">
        <f>IFERROR(IF(COUNTA($T$5:GO$5)&gt;MDUTerm2,0,IF(COUNTA($T$5:GO$5)&gt;PenetrationRamp,GN19,VideoPen2*(COUNTA($T$5:GO$5)/PenetrationRamp)*VideoARPU2*MDUUnits2+DataPen2*(COUNTA($T$5:GO$5)/PenetrationRamp)*DataARPU2*MDUUnits2+VoicePen2*(COUNTA($T$5:GO$5)/PenetrationRamp)*VoiceARPU2*MDUUnits2)),0)</f>
        <v>0</v>
      </c>
      <c r="GP19" s="292">
        <f>IFERROR(IF(COUNTA($T$5:GP$5)&gt;MDUTerm2,0,IF(COUNTA($T$5:GP$5)&gt;PenetrationRamp,GO19,VideoPen2*(COUNTA($T$5:GP$5)/PenetrationRamp)*VideoARPU2*MDUUnits2+DataPen2*(COUNTA($T$5:GP$5)/PenetrationRamp)*DataARPU2*MDUUnits2+VoicePen2*(COUNTA($T$5:GP$5)/PenetrationRamp)*VoiceARPU2*MDUUnits2)),0)</f>
        <v>0</v>
      </c>
      <c r="GQ19" s="292">
        <f>IFERROR(IF(COUNTA($T$5:GQ$5)&gt;MDUTerm2,0,IF(COUNTA($T$5:GQ$5)&gt;PenetrationRamp,GP19,VideoPen2*(COUNTA($T$5:GQ$5)/PenetrationRamp)*VideoARPU2*MDUUnits2+DataPen2*(COUNTA($T$5:GQ$5)/PenetrationRamp)*DataARPU2*MDUUnits2+VoicePen2*(COUNTA($T$5:GQ$5)/PenetrationRamp)*VoiceARPU2*MDUUnits2)),0)</f>
        <v>0</v>
      </c>
      <c r="GR19" s="286"/>
      <c r="GS19" s="287"/>
      <c r="GT19" s="275"/>
    </row>
    <row r="20" spans="1:202" ht="5.0999999999999996" customHeight="1">
      <c r="A20" s="275"/>
      <c r="B20" s="280"/>
      <c r="C20" s="284"/>
      <c r="D20" s="284"/>
      <c r="E20" s="286"/>
      <c r="F20" s="286"/>
      <c r="G20" s="285"/>
      <c r="H20" s="284"/>
      <c r="I20" s="284"/>
      <c r="J20" s="286"/>
      <c r="K20" s="286"/>
      <c r="L20" s="282"/>
      <c r="M20" s="284"/>
      <c r="N20" s="284"/>
      <c r="O20" s="286"/>
      <c r="P20" s="286"/>
      <c r="Q20" s="282"/>
      <c r="R20" s="286"/>
      <c r="S20" s="294"/>
      <c r="T20" s="294"/>
      <c r="U20" s="294"/>
      <c r="V20" s="294"/>
      <c r="W20" s="294"/>
      <c r="X20" s="294"/>
      <c r="Y20" s="294"/>
      <c r="Z20" s="294"/>
      <c r="AA20" s="294"/>
      <c r="AB20" s="294"/>
      <c r="AC20" s="294"/>
      <c r="AD20" s="294"/>
      <c r="AE20" s="294"/>
      <c r="AF20" s="294"/>
      <c r="AG20" s="294"/>
      <c r="AH20" s="294"/>
      <c r="AI20" s="294"/>
      <c r="AJ20" s="294"/>
      <c r="AK20" s="294"/>
      <c r="AL20" s="294"/>
      <c r="AM20" s="294"/>
      <c r="AN20" s="294"/>
      <c r="AO20" s="294"/>
      <c r="AP20" s="294"/>
      <c r="AQ20" s="294"/>
      <c r="AR20" s="294"/>
      <c r="AS20" s="294"/>
      <c r="AT20" s="294"/>
      <c r="AU20" s="294"/>
      <c r="AV20" s="294"/>
      <c r="AW20" s="294"/>
      <c r="AX20" s="294"/>
      <c r="AY20" s="294"/>
      <c r="AZ20" s="294"/>
      <c r="BA20" s="294"/>
      <c r="BB20" s="294"/>
      <c r="BC20" s="294"/>
      <c r="BD20" s="294"/>
      <c r="BE20" s="294"/>
      <c r="BF20" s="294"/>
      <c r="BG20" s="294"/>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94"/>
      <c r="EC20" s="294"/>
      <c r="ED20" s="294"/>
      <c r="EE20" s="294"/>
      <c r="EF20" s="294"/>
      <c r="EG20" s="294"/>
      <c r="EH20" s="294"/>
      <c r="EI20" s="294"/>
      <c r="EJ20" s="294"/>
      <c r="EK20" s="294"/>
      <c r="EL20" s="294"/>
      <c r="EM20" s="294"/>
      <c r="EN20" s="294"/>
      <c r="EO20" s="294"/>
      <c r="EP20" s="294"/>
      <c r="EQ20" s="294"/>
      <c r="ER20" s="294"/>
      <c r="ES20" s="294"/>
      <c r="ET20" s="294"/>
      <c r="EU20" s="294"/>
      <c r="EV20" s="294"/>
      <c r="EW20" s="294"/>
      <c r="EX20" s="294"/>
      <c r="EY20" s="294"/>
      <c r="EZ20" s="294"/>
      <c r="FA20" s="294"/>
      <c r="FB20" s="294"/>
      <c r="FC20" s="294"/>
      <c r="FD20" s="294"/>
      <c r="FE20" s="294"/>
      <c r="FF20" s="294"/>
      <c r="FG20" s="294"/>
      <c r="FH20" s="294"/>
      <c r="FI20" s="294"/>
      <c r="FJ20" s="294"/>
      <c r="FK20" s="294"/>
      <c r="FL20" s="294"/>
      <c r="FM20" s="294"/>
      <c r="FN20" s="294"/>
      <c r="FO20" s="294"/>
      <c r="FP20" s="294"/>
      <c r="FQ20" s="294"/>
      <c r="FR20" s="294"/>
      <c r="FS20" s="294"/>
      <c r="FT20" s="294"/>
      <c r="FU20" s="294"/>
      <c r="FV20" s="294"/>
      <c r="FW20" s="294"/>
      <c r="FX20" s="294"/>
      <c r="FY20" s="294"/>
      <c r="FZ20" s="294"/>
      <c r="GA20" s="294"/>
      <c r="GB20" s="294"/>
      <c r="GC20" s="294"/>
      <c r="GD20" s="294"/>
      <c r="GE20" s="294"/>
      <c r="GF20" s="294"/>
      <c r="GG20" s="294"/>
      <c r="GH20" s="294"/>
      <c r="GI20" s="294"/>
      <c r="GJ20" s="294"/>
      <c r="GK20" s="294"/>
      <c r="GL20" s="294"/>
      <c r="GM20" s="294"/>
      <c r="GN20" s="294"/>
      <c r="GO20" s="294"/>
      <c r="GP20" s="294"/>
      <c r="GQ20" s="294"/>
      <c r="GR20" s="286"/>
      <c r="GS20" s="287"/>
      <c r="GT20" s="275"/>
    </row>
    <row r="21" spans="1:202" ht="16.5" customHeight="1">
      <c r="A21" s="275"/>
      <c r="B21" s="280"/>
      <c r="C21" s="284" t="s">
        <v>1485</v>
      </c>
      <c r="D21" s="270"/>
      <c r="E21" s="289" t="str">
        <f>IFERROR(IF(MDUUnits1="","",IF(MDUUnits1&lt;MDUMinPassAss1,"("&amp;TEXT(MDUUnits1-MDUMinPassAss1,"0")&amp;")","")),"")</f>
        <v/>
      </c>
      <c r="F21" s="286"/>
      <c r="G21" s="285"/>
      <c r="H21" s="284" t="s">
        <v>1485</v>
      </c>
      <c r="I21" s="270"/>
      <c r="J21" s="289" t="str">
        <f>IF(MDUUnits2="","",IF(MDUUnits2&lt;MDUMinPassAss2,"("&amp;TEXT(MDUUnits2-MDUMinPassAss2,"0")&amp;")",""))</f>
        <v/>
      </c>
      <c r="K21" s="286"/>
      <c r="L21" s="282"/>
      <c r="M21" s="284" t="s">
        <v>1485</v>
      </c>
      <c r="N21" s="270"/>
      <c r="O21" s="289" t="str">
        <f>IF(MDUUnits3="","",IF(MDUUnits3&lt;MDUMinPassAss1,"("&amp;TEXT(MDUUnits3-MDUMinPassAss3,"0")&amp;")",""))</f>
        <v/>
      </c>
      <c r="P21" s="286"/>
      <c r="Q21" s="282"/>
      <c r="R21" s="288" t="s">
        <v>1620</v>
      </c>
      <c r="S21" s="292">
        <f>IFERROR((MDUUnits2*UpfrontPerDoorFee2+MDUCommission2+LatCostPerBuilding*MDU2Properties)*-1,0)</f>
        <v>0</v>
      </c>
      <c r="T21" s="292">
        <f>IFERROR(IF(COUNTA($T$5:T$5)&gt;MDUTerm2,0,IF(COUNTA($T$5:T$5)=(PenetrationRamp+1),S21+MAX(VideoPen2,DataPen2,VoicePen2)*MDUUnits2/PenetrationRamp*MDUISP2+VideoPen2*MDUUnits2/PenetrationRamp*MDUConverter2+(DataPen2-VoicePen2)*MDUUnits2/PenetrationRamp*MDUModem2+VoicePen2*MDUUnits2/PenetrationRamp*MDUeMTA2,IF(COUNTA($T$5:T$5)&gt;PenetrationRamp,S21,((MAX(VideoPen2,DataPen2,VoicePen2)*MDUUnits2/PenetrationRamp*MDUISP2+VideoPen2*COUNTA($T$5:T$5)/PenetrationRamp*VideoARPU2*MDUUnits2*VideoRevShare2+DataPen2*COUNTA($T$5:T$5)/PenetrationRamp*DataARPU2*MDUUnits2*DataRevShare2+VoicePen2*COUNTA($T$5:T$5)/PenetrationRamp*VoiceARPU2*MDUUnits2*VoiceRevShare2+VideoPen2*MDUUnits2/PenetrationRamp*MDUConverter2+(DataPen2-VoicePen2)*MDUUnits2/PenetrationRamp*MDUModem2+VoicePen2*MDUUnits2/PenetrationRamp*MDUeMTA2+T19*MDUOpexLoad2)*-1)))),0)</f>
        <v>0</v>
      </c>
      <c r="U21" s="292">
        <f>IFERROR(IF(COUNTA($T$5:U$5)&gt;MDUTerm2,0,IF(COUNTA($T$5:U$5)=(PenetrationRamp+1),T21+MAX(VideoPen2,DataPen2,VoicePen2)*MDUUnits2/PenetrationRamp*MDUISP2+VideoPen2*MDUUnits2/PenetrationRamp*MDUConverter2+(DataPen2-VoicePen2)*MDUUnits2/PenetrationRamp*MDUModem2+VoicePen2*MDUUnits2/PenetrationRamp*MDUeMTA2,IF(COUNTA($T$5:U$5)&gt;PenetrationRamp,T21,((MAX(VideoPen2,DataPen2,VoicePen2)*MDUUnits2/PenetrationRamp*MDUISP2+VideoPen2*COUNTA($T$5:U$5)/PenetrationRamp*VideoARPU2*MDUUnits2*VideoRevShare2+DataPen2*COUNTA($T$5:U$5)/PenetrationRamp*DataARPU2*MDUUnits2*DataRevShare2+VoicePen2*COUNTA($T$5:U$5)/PenetrationRamp*VoiceARPU2*MDUUnits2*VoiceRevShare2+VideoPen2*MDUUnits2/PenetrationRamp*MDUConverter2+(DataPen2-VoicePen2)*MDUUnits2/PenetrationRamp*MDUModem2+VoicePen2*MDUUnits2/PenetrationRamp*MDUeMTA2+U19*MDUOpexLoad2)*-1)))),0)</f>
        <v>0</v>
      </c>
      <c r="V21" s="292">
        <f>IFERROR(IF(COUNTA($T$5:V$5)&gt;MDUTerm2,0,IF(COUNTA($T$5:V$5)=(PenetrationRamp+1),U21+MAX(VideoPen2,DataPen2,VoicePen2)*MDUUnits2/PenetrationRamp*MDUISP2+VideoPen2*MDUUnits2/PenetrationRamp*MDUConverter2+(DataPen2-VoicePen2)*MDUUnits2/PenetrationRamp*MDUModem2+VoicePen2*MDUUnits2/PenetrationRamp*MDUeMTA2,IF(COUNTA($T$5:V$5)&gt;PenetrationRamp,U21,((MAX(VideoPen2,DataPen2,VoicePen2)*MDUUnits2/PenetrationRamp*MDUISP2+VideoPen2*COUNTA($T$5:V$5)/PenetrationRamp*VideoARPU2*MDUUnits2*VideoRevShare2+DataPen2*COUNTA($T$5:V$5)/PenetrationRamp*DataARPU2*MDUUnits2*DataRevShare2+VoicePen2*COUNTA($T$5:V$5)/PenetrationRamp*VoiceARPU2*MDUUnits2*VoiceRevShare2+VideoPen2*MDUUnits2/PenetrationRamp*MDUConverter2+(DataPen2-VoicePen2)*MDUUnits2/PenetrationRamp*MDUModem2+VoicePen2*MDUUnits2/PenetrationRamp*MDUeMTA2+V19*MDUOpexLoad2)*-1)))),0)</f>
        <v>0</v>
      </c>
      <c r="W21" s="292">
        <f>IFERROR(IF(COUNTA($T$5:W$5)&gt;MDUTerm2,0,IF(COUNTA($T$5:W$5)=(PenetrationRamp+1),V21+MAX(VideoPen2,DataPen2,VoicePen2)*MDUUnits2/PenetrationRamp*MDUISP2+VideoPen2*MDUUnits2/PenetrationRamp*MDUConverter2+(DataPen2-VoicePen2)*MDUUnits2/PenetrationRamp*MDUModem2+VoicePen2*MDUUnits2/PenetrationRamp*MDUeMTA2,IF(COUNTA($T$5:W$5)&gt;PenetrationRamp,V21,((MAX(VideoPen2,DataPen2,VoicePen2)*MDUUnits2/PenetrationRamp*MDUISP2+VideoPen2*COUNTA($T$5:W$5)/PenetrationRamp*VideoARPU2*MDUUnits2*VideoRevShare2+DataPen2*COUNTA($T$5:W$5)/PenetrationRamp*DataARPU2*MDUUnits2*DataRevShare2+VoicePen2*COUNTA($T$5:W$5)/PenetrationRamp*VoiceARPU2*MDUUnits2*VoiceRevShare2+VideoPen2*MDUUnits2/PenetrationRamp*MDUConverter2+(DataPen2-VoicePen2)*MDUUnits2/PenetrationRamp*MDUModem2+VoicePen2*MDUUnits2/PenetrationRamp*MDUeMTA2+W19*MDUOpexLoad2)*-1)))),0)</f>
        <v>0</v>
      </c>
      <c r="X21" s="292">
        <f>IFERROR(IF(COUNTA($T$5:X$5)&gt;MDUTerm2,0,IF(COUNTA($T$5:X$5)=(PenetrationRamp+1),W21+MAX(VideoPen2,DataPen2,VoicePen2)*MDUUnits2/PenetrationRamp*MDUISP2+VideoPen2*MDUUnits2/PenetrationRamp*MDUConverter2+(DataPen2-VoicePen2)*MDUUnits2/PenetrationRamp*MDUModem2+VoicePen2*MDUUnits2/PenetrationRamp*MDUeMTA2,IF(COUNTA($T$5:X$5)&gt;PenetrationRamp,W21,((MAX(VideoPen2,DataPen2,VoicePen2)*MDUUnits2/PenetrationRamp*MDUISP2+VideoPen2*COUNTA($T$5:X$5)/PenetrationRamp*VideoARPU2*MDUUnits2*VideoRevShare2+DataPen2*COUNTA($T$5:X$5)/PenetrationRamp*DataARPU2*MDUUnits2*DataRevShare2+VoicePen2*COUNTA($T$5:X$5)/PenetrationRamp*VoiceARPU2*MDUUnits2*VoiceRevShare2+VideoPen2*MDUUnits2/PenetrationRamp*MDUConverter2+(DataPen2-VoicePen2)*MDUUnits2/PenetrationRamp*MDUModem2+VoicePen2*MDUUnits2/PenetrationRamp*MDUeMTA2+X19*MDUOpexLoad2)*-1)))),0)</f>
        <v>0</v>
      </c>
      <c r="Y21" s="292">
        <f>IFERROR(IF(COUNTA($T$5:Y$5)&gt;MDUTerm2,0,IF(COUNTA($T$5:Y$5)=(PenetrationRamp+1),X21+MAX(VideoPen2,DataPen2,VoicePen2)*MDUUnits2/PenetrationRamp*MDUISP2+VideoPen2*MDUUnits2/PenetrationRamp*MDUConverter2+(DataPen2-VoicePen2)*MDUUnits2/PenetrationRamp*MDUModem2+VoicePen2*MDUUnits2/PenetrationRamp*MDUeMTA2,IF(COUNTA($T$5:Y$5)&gt;PenetrationRamp,X21,((MAX(VideoPen2,DataPen2,VoicePen2)*MDUUnits2/PenetrationRamp*MDUISP2+VideoPen2*COUNTA($T$5:Y$5)/PenetrationRamp*VideoARPU2*MDUUnits2*VideoRevShare2+DataPen2*COUNTA($T$5:Y$5)/PenetrationRamp*DataARPU2*MDUUnits2*DataRevShare2+VoicePen2*COUNTA($T$5:Y$5)/PenetrationRamp*VoiceARPU2*MDUUnits2*VoiceRevShare2+VideoPen2*MDUUnits2/PenetrationRamp*MDUConverter2+(DataPen2-VoicePen2)*MDUUnits2/PenetrationRamp*MDUModem2+VoicePen2*MDUUnits2/PenetrationRamp*MDUeMTA2+Y19*MDUOpexLoad2)*-1)))),0)</f>
        <v>0</v>
      </c>
      <c r="Z21" s="292">
        <f>IFERROR(IF(COUNTA($T$5:Z$5)&gt;MDUTerm2,0,IF(COUNTA($T$5:Z$5)=(PenetrationRamp+1),Y21+MAX(VideoPen2,DataPen2,VoicePen2)*MDUUnits2/PenetrationRamp*MDUISP2+VideoPen2*MDUUnits2/PenetrationRamp*MDUConverter2+(DataPen2-VoicePen2)*MDUUnits2/PenetrationRamp*MDUModem2+VoicePen2*MDUUnits2/PenetrationRamp*MDUeMTA2,IF(COUNTA($T$5:Z$5)&gt;PenetrationRamp,Y21,((MAX(VideoPen2,DataPen2,VoicePen2)*MDUUnits2/PenetrationRamp*MDUISP2+VideoPen2*COUNTA($T$5:Z$5)/PenetrationRamp*VideoARPU2*MDUUnits2*VideoRevShare2+DataPen2*COUNTA($T$5:Z$5)/PenetrationRamp*DataARPU2*MDUUnits2*DataRevShare2+VoicePen2*COUNTA($T$5:Z$5)/PenetrationRamp*VoiceARPU2*MDUUnits2*VoiceRevShare2+VideoPen2*MDUUnits2/PenetrationRamp*MDUConverter2+(DataPen2-VoicePen2)*MDUUnits2/PenetrationRamp*MDUModem2+VoicePen2*MDUUnits2/PenetrationRamp*MDUeMTA2+Z19*MDUOpexLoad2)*-1)))),0)</f>
        <v>0</v>
      </c>
      <c r="AA21" s="292">
        <f>IFERROR(IF(COUNTA($T$5:AA$5)&gt;MDUTerm2,0,IF(COUNTA($T$5:AA$5)=(PenetrationRamp+1),Z21+MAX(VideoPen2,DataPen2,VoicePen2)*MDUUnits2/PenetrationRamp*MDUISP2+VideoPen2*MDUUnits2/PenetrationRamp*MDUConverter2+(DataPen2-VoicePen2)*MDUUnits2/PenetrationRamp*MDUModem2+VoicePen2*MDUUnits2/PenetrationRamp*MDUeMTA2,IF(COUNTA($T$5:AA$5)&gt;PenetrationRamp,Z21,((MAX(VideoPen2,DataPen2,VoicePen2)*MDUUnits2/PenetrationRamp*MDUISP2+VideoPen2*COUNTA($T$5:AA$5)/PenetrationRamp*VideoARPU2*MDUUnits2*VideoRevShare2+DataPen2*COUNTA($T$5:AA$5)/PenetrationRamp*DataARPU2*MDUUnits2*DataRevShare2+VoicePen2*COUNTA($T$5:AA$5)/PenetrationRamp*VoiceARPU2*MDUUnits2*VoiceRevShare2+VideoPen2*MDUUnits2/PenetrationRamp*MDUConverter2+(DataPen2-VoicePen2)*MDUUnits2/PenetrationRamp*MDUModem2+VoicePen2*MDUUnits2/PenetrationRamp*MDUeMTA2+AA19*MDUOpexLoad2)*-1)))),0)</f>
        <v>0</v>
      </c>
      <c r="AB21" s="292">
        <f>IFERROR(IF(COUNTA($T$5:AB$5)&gt;MDUTerm2,0,IF(COUNTA($T$5:AB$5)=(PenetrationRamp+1),AA21+MAX(VideoPen2,DataPen2,VoicePen2)*MDUUnits2/PenetrationRamp*MDUISP2+VideoPen2*MDUUnits2/PenetrationRamp*MDUConverter2+(DataPen2-VoicePen2)*MDUUnits2/PenetrationRamp*MDUModem2+VoicePen2*MDUUnits2/PenetrationRamp*MDUeMTA2,IF(COUNTA($T$5:AB$5)&gt;PenetrationRamp,AA21,((MAX(VideoPen2,DataPen2,VoicePen2)*MDUUnits2/PenetrationRamp*MDUISP2+VideoPen2*COUNTA($T$5:AB$5)/PenetrationRamp*VideoARPU2*MDUUnits2*VideoRevShare2+DataPen2*COUNTA($T$5:AB$5)/PenetrationRamp*DataARPU2*MDUUnits2*DataRevShare2+VoicePen2*COUNTA($T$5:AB$5)/PenetrationRamp*VoiceARPU2*MDUUnits2*VoiceRevShare2+VideoPen2*MDUUnits2/PenetrationRamp*MDUConverter2+(DataPen2-VoicePen2)*MDUUnits2/PenetrationRamp*MDUModem2+VoicePen2*MDUUnits2/PenetrationRamp*MDUeMTA2+AB19*MDUOpexLoad2)*-1)))),0)</f>
        <v>0</v>
      </c>
      <c r="AC21" s="292">
        <f>IFERROR(IF(COUNTA($T$5:AC$5)&gt;MDUTerm2,0,IF(COUNTA($T$5:AC$5)=(PenetrationRamp+1),AB21+MAX(VideoPen2,DataPen2,VoicePen2)*MDUUnits2/PenetrationRamp*MDUISP2+VideoPen2*MDUUnits2/PenetrationRamp*MDUConverter2+(DataPen2-VoicePen2)*MDUUnits2/PenetrationRamp*MDUModem2+VoicePen2*MDUUnits2/PenetrationRamp*MDUeMTA2,IF(COUNTA($T$5:AC$5)&gt;PenetrationRamp,AB21,((MAX(VideoPen2,DataPen2,VoicePen2)*MDUUnits2/PenetrationRamp*MDUISP2+VideoPen2*COUNTA($T$5:AC$5)/PenetrationRamp*VideoARPU2*MDUUnits2*VideoRevShare2+DataPen2*COUNTA($T$5:AC$5)/PenetrationRamp*DataARPU2*MDUUnits2*DataRevShare2+VoicePen2*COUNTA($T$5:AC$5)/PenetrationRamp*VoiceARPU2*MDUUnits2*VoiceRevShare2+VideoPen2*MDUUnits2/PenetrationRamp*MDUConverter2+(DataPen2-VoicePen2)*MDUUnits2/PenetrationRamp*MDUModem2+VoicePen2*MDUUnits2/PenetrationRamp*MDUeMTA2+AC19*MDUOpexLoad2)*-1)))),0)</f>
        <v>0</v>
      </c>
      <c r="AD21" s="292">
        <f>IFERROR(IF(COUNTA($T$5:AD$5)&gt;MDUTerm2,0,IF(COUNTA($T$5:AD$5)=(PenetrationRamp+1),AC21+MAX(VideoPen2,DataPen2,VoicePen2)*MDUUnits2/PenetrationRamp*MDUISP2+VideoPen2*MDUUnits2/PenetrationRamp*MDUConverter2+(DataPen2-VoicePen2)*MDUUnits2/PenetrationRamp*MDUModem2+VoicePen2*MDUUnits2/PenetrationRamp*MDUeMTA2,IF(COUNTA($T$5:AD$5)&gt;PenetrationRamp,AC21,((MAX(VideoPen2,DataPen2,VoicePen2)*MDUUnits2/PenetrationRamp*MDUISP2+VideoPen2*COUNTA($T$5:AD$5)/PenetrationRamp*VideoARPU2*MDUUnits2*VideoRevShare2+DataPen2*COUNTA($T$5:AD$5)/PenetrationRamp*DataARPU2*MDUUnits2*DataRevShare2+VoicePen2*COUNTA($T$5:AD$5)/PenetrationRamp*VoiceARPU2*MDUUnits2*VoiceRevShare2+VideoPen2*MDUUnits2/PenetrationRamp*MDUConverter2+(DataPen2-VoicePen2)*MDUUnits2/PenetrationRamp*MDUModem2+VoicePen2*MDUUnits2/PenetrationRamp*MDUeMTA2+AD19*MDUOpexLoad2)*-1)))),0)</f>
        <v>0</v>
      </c>
      <c r="AE21" s="292">
        <f>IFERROR(IF(COUNTA($T$5:AE$5)&gt;MDUTerm2,0,IF(COUNTA($T$5:AE$5)=(PenetrationRamp+1),AD21+MAX(VideoPen2,DataPen2,VoicePen2)*MDUUnits2/PenetrationRamp*MDUISP2+VideoPen2*MDUUnits2/PenetrationRamp*MDUConverter2+(DataPen2-VoicePen2)*MDUUnits2/PenetrationRamp*MDUModem2+VoicePen2*MDUUnits2/PenetrationRamp*MDUeMTA2,IF(COUNTA($T$5:AE$5)&gt;PenetrationRamp,AD21,((MAX(VideoPen2,DataPen2,VoicePen2)*MDUUnits2/PenetrationRamp*MDUISP2+VideoPen2*COUNTA($T$5:AE$5)/PenetrationRamp*VideoARPU2*MDUUnits2*VideoRevShare2+DataPen2*COUNTA($T$5:AE$5)/PenetrationRamp*DataARPU2*MDUUnits2*DataRevShare2+VoicePen2*COUNTA($T$5:AE$5)/PenetrationRamp*VoiceARPU2*MDUUnits2*VoiceRevShare2+VideoPen2*MDUUnits2/PenetrationRamp*MDUConverter2+(DataPen2-VoicePen2)*MDUUnits2/PenetrationRamp*MDUModem2+VoicePen2*MDUUnits2/PenetrationRamp*MDUeMTA2+AE19*MDUOpexLoad2)*-1)))),0)</f>
        <v>0</v>
      </c>
      <c r="AF21" s="292">
        <f>IFERROR(IF(COUNTA($T$5:AF$5)&gt;MDUTerm2,0,IF(COUNTA($T$5:AF$5)=(PenetrationRamp+1),AE21+MAX(VideoPen2,DataPen2,VoicePen2)*MDUUnits2/PenetrationRamp*MDUISP2+VideoPen2*MDUUnits2/PenetrationRamp*MDUConverter2+(DataPen2-VoicePen2)*MDUUnits2/PenetrationRamp*MDUModem2+VoicePen2*MDUUnits2/PenetrationRamp*MDUeMTA2,IF(COUNTA($T$5:AF$5)&gt;PenetrationRamp,AE21,((MAX(VideoPen2,DataPen2,VoicePen2)*MDUUnits2/PenetrationRamp*MDUISP2+VideoPen2*COUNTA($T$5:AF$5)/PenetrationRamp*VideoARPU2*MDUUnits2*VideoRevShare2+DataPen2*COUNTA($T$5:AF$5)/PenetrationRamp*DataARPU2*MDUUnits2*DataRevShare2+VoicePen2*COUNTA($T$5:AF$5)/PenetrationRamp*VoiceARPU2*MDUUnits2*VoiceRevShare2+VideoPen2*MDUUnits2/PenetrationRamp*MDUConverter2+(DataPen2-VoicePen2)*MDUUnits2/PenetrationRamp*MDUModem2+VoicePen2*MDUUnits2/PenetrationRamp*MDUeMTA2+AF19*MDUOpexLoad2)*-1)))),0)</f>
        <v>0</v>
      </c>
      <c r="AG21" s="292">
        <f>IFERROR(IF(COUNTA($T$5:AG$5)&gt;MDUTerm2,0,IF(COUNTA($T$5:AG$5)=(PenetrationRamp+1),AF21+MAX(VideoPen2,DataPen2,VoicePen2)*MDUUnits2/PenetrationRamp*MDUISP2+VideoPen2*MDUUnits2/PenetrationRamp*MDUConverter2+(DataPen2-VoicePen2)*MDUUnits2/PenetrationRamp*MDUModem2+VoicePen2*MDUUnits2/PenetrationRamp*MDUeMTA2,IF(COUNTA($T$5:AG$5)&gt;PenetrationRamp,AF21,((MAX(VideoPen2,DataPen2,VoicePen2)*MDUUnits2/PenetrationRamp*MDUISP2+VideoPen2*COUNTA($T$5:AG$5)/PenetrationRamp*VideoARPU2*MDUUnits2*VideoRevShare2+DataPen2*COUNTA($T$5:AG$5)/PenetrationRamp*DataARPU2*MDUUnits2*DataRevShare2+VoicePen2*COUNTA($T$5:AG$5)/PenetrationRamp*VoiceARPU2*MDUUnits2*VoiceRevShare2+VideoPen2*MDUUnits2/PenetrationRamp*MDUConverter2+(DataPen2-VoicePen2)*MDUUnits2/PenetrationRamp*MDUModem2+VoicePen2*MDUUnits2/PenetrationRamp*MDUeMTA2+AG19*MDUOpexLoad2)*-1)))),0)</f>
        <v>0</v>
      </c>
      <c r="AH21" s="292">
        <f>IFERROR(IF(COUNTA($T$5:AH$5)&gt;MDUTerm2,0,IF(COUNTA($T$5:AH$5)=(PenetrationRamp+1),AG21+MAX(VideoPen2,DataPen2,VoicePen2)*MDUUnits2/PenetrationRamp*MDUISP2+VideoPen2*MDUUnits2/PenetrationRamp*MDUConverter2+(DataPen2-VoicePen2)*MDUUnits2/PenetrationRamp*MDUModem2+VoicePen2*MDUUnits2/PenetrationRamp*MDUeMTA2,IF(COUNTA($T$5:AH$5)&gt;PenetrationRamp,AG21,((MAX(VideoPen2,DataPen2,VoicePen2)*MDUUnits2/PenetrationRamp*MDUISP2+VideoPen2*COUNTA($T$5:AH$5)/PenetrationRamp*VideoARPU2*MDUUnits2*VideoRevShare2+DataPen2*COUNTA($T$5:AH$5)/PenetrationRamp*DataARPU2*MDUUnits2*DataRevShare2+VoicePen2*COUNTA($T$5:AH$5)/PenetrationRamp*VoiceARPU2*MDUUnits2*VoiceRevShare2+VideoPen2*MDUUnits2/PenetrationRamp*MDUConverter2+(DataPen2-VoicePen2)*MDUUnits2/PenetrationRamp*MDUModem2+VoicePen2*MDUUnits2/PenetrationRamp*MDUeMTA2+AH19*MDUOpexLoad2)*-1)))),0)</f>
        <v>0</v>
      </c>
      <c r="AI21" s="292">
        <f>IFERROR(IF(COUNTA($T$5:AI$5)&gt;MDUTerm2,0,IF(COUNTA($T$5:AI$5)=(PenetrationRamp+1),AH21+MAX(VideoPen2,DataPen2,VoicePen2)*MDUUnits2/PenetrationRamp*MDUISP2+VideoPen2*MDUUnits2/PenetrationRamp*MDUConverter2+(DataPen2-VoicePen2)*MDUUnits2/PenetrationRamp*MDUModem2+VoicePen2*MDUUnits2/PenetrationRamp*MDUeMTA2,IF(COUNTA($T$5:AI$5)&gt;PenetrationRamp,AH21,((MAX(VideoPen2,DataPen2,VoicePen2)*MDUUnits2/PenetrationRamp*MDUISP2+VideoPen2*COUNTA($T$5:AI$5)/PenetrationRamp*VideoARPU2*MDUUnits2*VideoRevShare2+DataPen2*COUNTA($T$5:AI$5)/PenetrationRamp*DataARPU2*MDUUnits2*DataRevShare2+VoicePen2*COUNTA($T$5:AI$5)/PenetrationRamp*VoiceARPU2*MDUUnits2*VoiceRevShare2+VideoPen2*MDUUnits2/PenetrationRamp*MDUConverter2+(DataPen2-VoicePen2)*MDUUnits2/PenetrationRamp*MDUModem2+VoicePen2*MDUUnits2/PenetrationRamp*MDUeMTA2+AI19*MDUOpexLoad2)*-1)))),0)</f>
        <v>0</v>
      </c>
      <c r="AJ21" s="292">
        <f>IFERROR(IF(COUNTA($T$5:AJ$5)&gt;MDUTerm2,0,IF(COUNTA($T$5:AJ$5)=(PenetrationRamp+1),AI21+MAX(VideoPen2,DataPen2,VoicePen2)*MDUUnits2/PenetrationRamp*MDUISP2+VideoPen2*MDUUnits2/PenetrationRamp*MDUConverter2+(DataPen2-VoicePen2)*MDUUnits2/PenetrationRamp*MDUModem2+VoicePen2*MDUUnits2/PenetrationRamp*MDUeMTA2,IF(COUNTA($T$5:AJ$5)&gt;PenetrationRamp,AI21,((MAX(VideoPen2,DataPen2,VoicePen2)*MDUUnits2/PenetrationRamp*MDUISP2+VideoPen2*COUNTA($T$5:AJ$5)/PenetrationRamp*VideoARPU2*MDUUnits2*VideoRevShare2+DataPen2*COUNTA($T$5:AJ$5)/PenetrationRamp*DataARPU2*MDUUnits2*DataRevShare2+VoicePen2*COUNTA($T$5:AJ$5)/PenetrationRamp*VoiceARPU2*MDUUnits2*VoiceRevShare2+VideoPen2*MDUUnits2/PenetrationRamp*MDUConverter2+(DataPen2-VoicePen2)*MDUUnits2/PenetrationRamp*MDUModem2+VoicePen2*MDUUnits2/PenetrationRamp*MDUeMTA2+AJ19*MDUOpexLoad2)*-1)))),0)</f>
        <v>0</v>
      </c>
      <c r="AK21" s="292">
        <f>IFERROR(IF(COUNTA($T$5:AK$5)&gt;MDUTerm2,0,IF(COUNTA($T$5:AK$5)=(PenetrationRamp+1),AJ21+MAX(VideoPen2,DataPen2,VoicePen2)*MDUUnits2/PenetrationRamp*MDUISP2+VideoPen2*MDUUnits2/PenetrationRamp*MDUConverter2+(DataPen2-VoicePen2)*MDUUnits2/PenetrationRamp*MDUModem2+VoicePen2*MDUUnits2/PenetrationRamp*MDUeMTA2,IF(COUNTA($T$5:AK$5)&gt;PenetrationRamp,AJ21,((MAX(VideoPen2,DataPen2,VoicePen2)*MDUUnits2/PenetrationRamp*MDUISP2+VideoPen2*COUNTA($T$5:AK$5)/PenetrationRamp*VideoARPU2*MDUUnits2*VideoRevShare2+DataPen2*COUNTA($T$5:AK$5)/PenetrationRamp*DataARPU2*MDUUnits2*DataRevShare2+VoicePen2*COUNTA($T$5:AK$5)/PenetrationRamp*VoiceARPU2*MDUUnits2*VoiceRevShare2+VideoPen2*MDUUnits2/PenetrationRamp*MDUConverter2+(DataPen2-VoicePen2)*MDUUnits2/PenetrationRamp*MDUModem2+VoicePen2*MDUUnits2/PenetrationRamp*MDUeMTA2+AK19*MDUOpexLoad2)*-1)))),0)</f>
        <v>0</v>
      </c>
      <c r="AL21" s="292">
        <f>IFERROR(IF(COUNTA($T$5:AL$5)&gt;MDUTerm2,0,IF(COUNTA($T$5:AL$5)=(PenetrationRamp+1),AK21+MAX(VideoPen2,DataPen2,VoicePen2)*MDUUnits2/PenetrationRamp*MDUISP2+VideoPen2*MDUUnits2/PenetrationRamp*MDUConverter2+(DataPen2-VoicePen2)*MDUUnits2/PenetrationRamp*MDUModem2+VoicePen2*MDUUnits2/PenetrationRamp*MDUeMTA2,IF(COUNTA($T$5:AL$5)&gt;PenetrationRamp,AK21,((MAX(VideoPen2,DataPen2,VoicePen2)*MDUUnits2/PenetrationRamp*MDUISP2+VideoPen2*COUNTA($T$5:AL$5)/PenetrationRamp*VideoARPU2*MDUUnits2*VideoRevShare2+DataPen2*COUNTA($T$5:AL$5)/PenetrationRamp*DataARPU2*MDUUnits2*DataRevShare2+VoicePen2*COUNTA($T$5:AL$5)/PenetrationRamp*VoiceARPU2*MDUUnits2*VoiceRevShare2+VideoPen2*MDUUnits2/PenetrationRamp*MDUConverter2+(DataPen2-VoicePen2)*MDUUnits2/PenetrationRamp*MDUModem2+VoicePen2*MDUUnits2/PenetrationRamp*MDUeMTA2+AL19*MDUOpexLoad2)*-1)))),0)</f>
        <v>0</v>
      </c>
      <c r="AM21" s="292">
        <f>IFERROR(IF(COUNTA($T$5:AM$5)&gt;MDUTerm2,0,IF(COUNTA($T$5:AM$5)=(PenetrationRamp+1),AL21+MAX(VideoPen2,DataPen2,VoicePen2)*MDUUnits2/PenetrationRamp*MDUISP2+VideoPen2*MDUUnits2/PenetrationRamp*MDUConverter2+(DataPen2-VoicePen2)*MDUUnits2/PenetrationRamp*MDUModem2+VoicePen2*MDUUnits2/PenetrationRamp*MDUeMTA2,IF(COUNTA($T$5:AM$5)&gt;PenetrationRamp,AL21,((MAX(VideoPen2,DataPen2,VoicePen2)*MDUUnits2/PenetrationRamp*MDUISP2+VideoPen2*COUNTA($T$5:AM$5)/PenetrationRamp*VideoARPU2*MDUUnits2*VideoRevShare2+DataPen2*COUNTA($T$5:AM$5)/PenetrationRamp*DataARPU2*MDUUnits2*DataRevShare2+VoicePen2*COUNTA($T$5:AM$5)/PenetrationRamp*VoiceARPU2*MDUUnits2*VoiceRevShare2+VideoPen2*MDUUnits2/PenetrationRamp*MDUConverter2+(DataPen2-VoicePen2)*MDUUnits2/PenetrationRamp*MDUModem2+VoicePen2*MDUUnits2/PenetrationRamp*MDUeMTA2+AM19*MDUOpexLoad2)*-1)))),0)</f>
        <v>0</v>
      </c>
      <c r="AN21" s="292">
        <f>IFERROR(IF(COUNTA($T$5:AN$5)&gt;MDUTerm2,0,IF(COUNTA($T$5:AN$5)=(PenetrationRamp+1),AM21+MAX(VideoPen2,DataPen2,VoicePen2)*MDUUnits2/PenetrationRamp*MDUISP2+VideoPen2*MDUUnits2/PenetrationRamp*MDUConverter2+(DataPen2-VoicePen2)*MDUUnits2/PenetrationRamp*MDUModem2+VoicePen2*MDUUnits2/PenetrationRamp*MDUeMTA2,IF(COUNTA($T$5:AN$5)&gt;PenetrationRamp,AM21,((MAX(VideoPen2,DataPen2,VoicePen2)*MDUUnits2/PenetrationRamp*MDUISP2+VideoPen2*COUNTA($T$5:AN$5)/PenetrationRamp*VideoARPU2*MDUUnits2*VideoRevShare2+DataPen2*COUNTA($T$5:AN$5)/PenetrationRamp*DataARPU2*MDUUnits2*DataRevShare2+VoicePen2*COUNTA($T$5:AN$5)/PenetrationRamp*VoiceARPU2*MDUUnits2*VoiceRevShare2+VideoPen2*MDUUnits2/PenetrationRamp*MDUConverter2+(DataPen2-VoicePen2)*MDUUnits2/PenetrationRamp*MDUModem2+VoicePen2*MDUUnits2/PenetrationRamp*MDUeMTA2+AN19*MDUOpexLoad2)*-1)))),0)</f>
        <v>0</v>
      </c>
      <c r="AO21" s="292">
        <f>IFERROR(IF(COUNTA($T$5:AO$5)&gt;MDUTerm2,0,IF(COUNTA($T$5:AO$5)=(PenetrationRamp+1),AN21+MAX(VideoPen2,DataPen2,VoicePen2)*MDUUnits2/PenetrationRamp*MDUISP2+VideoPen2*MDUUnits2/PenetrationRamp*MDUConverter2+(DataPen2-VoicePen2)*MDUUnits2/PenetrationRamp*MDUModem2+VoicePen2*MDUUnits2/PenetrationRamp*MDUeMTA2,IF(COUNTA($T$5:AO$5)&gt;PenetrationRamp,AN21,((MAX(VideoPen2,DataPen2,VoicePen2)*MDUUnits2/PenetrationRamp*MDUISP2+VideoPen2*COUNTA($T$5:AO$5)/PenetrationRamp*VideoARPU2*MDUUnits2*VideoRevShare2+DataPen2*COUNTA($T$5:AO$5)/PenetrationRamp*DataARPU2*MDUUnits2*DataRevShare2+VoicePen2*COUNTA($T$5:AO$5)/PenetrationRamp*VoiceARPU2*MDUUnits2*VoiceRevShare2+VideoPen2*MDUUnits2/PenetrationRamp*MDUConverter2+(DataPen2-VoicePen2)*MDUUnits2/PenetrationRamp*MDUModem2+VoicePen2*MDUUnits2/PenetrationRamp*MDUeMTA2+AO19*MDUOpexLoad2)*-1)))),0)</f>
        <v>0</v>
      </c>
      <c r="AP21" s="292">
        <f>IFERROR(IF(COUNTA($T$5:AP$5)&gt;MDUTerm2,0,IF(COUNTA($T$5:AP$5)=(PenetrationRamp+1),AO21+MAX(VideoPen2,DataPen2,VoicePen2)*MDUUnits2/PenetrationRamp*MDUISP2+VideoPen2*MDUUnits2/PenetrationRamp*MDUConverter2+(DataPen2-VoicePen2)*MDUUnits2/PenetrationRamp*MDUModem2+VoicePen2*MDUUnits2/PenetrationRamp*MDUeMTA2,IF(COUNTA($T$5:AP$5)&gt;PenetrationRamp,AO21,((MAX(VideoPen2,DataPen2,VoicePen2)*MDUUnits2/PenetrationRamp*MDUISP2+VideoPen2*COUNTA($T$5:AP$5)/PenetrationRamp*VideoARPU2*MDUUnits2*VideoRevShare2+DataPen2*COUNTA($T$5:AP$5)/PenetrationRamp*DataARPU2*MDUUnits2*DataRevShare2+VoicePen2*COUNTA($T$5:AP$5)/PenetrationRamp*VoiceARPU2*MDUUnits2*VoiceRevShare2+VideoPen2*MDUUnits2/PenetrationRamp*MDUConverter2+(DataPen2-VoicePen2)*MDUUnits2/PenetrationRamp*MDUModem2+VoicePen2*MDUUnits2/PenetrationRamp*MDUeMTA2+AP19*MDUOpexLoad2)*-1)))),0)</f>
        <v>0</v>
      </c>
      <c r="AQ21" s="292">
        <f>IFERROR(IF(COUNTA($T$5:AQ$5)&gt;MDUTerm2,0,IF(COUNTA($T$5:AQ$5)=(PenetrationRamp+1),AP21+MAX(VideoPen2,DataPen2,VoicePen2)*MDUUnits2/PenetrationRamp*MDUISP2+VideoPen2*MDUUnits2/PenetrationRamp*MDUConverter2+(DataPen2-VoicePen2)*MDUUnits2/PenetrationRamp*MDUModem2+VoicePen2*MDUUnits2/PenetrationRamp*MDUeMTA2,IF(COUNTA($T$5:AQ$5)&gt;PenetrationRamp,AP21,((MAX(VideoPen2,DataPen2,VoicePen2)*MDUUnits2/PenetrationRamp*MDUISP2+VideoPen2*COUNTA($T$5:AQ$5)/PenetrationRamp*VideoARPU2*MDUUnits2*VideoRevShare2+DataPen2*COUNTA($T$5:AQ$5)/PenetrationRamp*DataARPU2*MDUUnits2*DataRevShare2+VoicePen2*COUNTA($T$5:AQ$5)/PenetrationRamp*VoiceARPU2*MDUUnits2*VoiceRevShare2+VideoPen2*MDUUnits2/PenetrationRamp*MDUConverter2+(DataPen2-VoicePen2)*MDUUnits2/PenetrationRamp*MDUModem2+VoicePen2*MDUUnits2/PenetrationRamp*MDUeMTA2+AQ19*MDUOpexLoad2)*-1)))),0)</f>
        <v>0</v>
      </c>
      <c r="AR21" s="292">
        <f>IFERROR(IF(COUNTA($T$5:AR$5)&gt;MDUTerm2,0,IF(COUNTA($T$5:AR$5)=(PenetrationRamp+1),AQ21+MAX(VideoPen2,DataPen2,VoicePen2)*MDUUnits2/PenetrationRamp*MDUISP2+VideoPen2*MDUUnits2/PenetrationRamp*MDUConverter2+(DataPen2-VoicePen2)*MDUUnits2/PenetrationRamp*MDUModem2+VoicePen2*MDUUnits2/PenetrationRamp*MDUeMTA2,IF(COUNTA($T$5:AR$5)&gt;PenetrationRamp,AQ21,((MAX(VideoPen2,DataPen2,VoicePen2)*MDUUnits2/PenetrationRamp*MDUISP2+VideoPen2*COUNTA($T$5:AR$5)/PenetrationRamp*VideoARPU2*MDUUnits2*VideoRevShare2+DataPen2*COUNTA($T$5:AR$5)/PenetrationRamp*DataARPU2*MDUUnits2*DataRevShare2+VoicePen2*COUNTA($T$5:AR$5)/PenetrationRamp*VoiceARPU2*MDUUnits2*VoiceRevShare2+VideoPen2*MDUUnits2/PenetrationRamp*MDUConverter2+(DataPen2-VoicePen2)*MDUUnits2/PenetrationRamp*MDUModem2+VoicePen2*MDUUnits2/PenetrationRamp*MDUeMTA2+AR19*MDUOpexLoad2)*-1)))),0)</f>
        <v>0</v>
      </c>
      <c r="AS21" s="292">
        <f>IFERROR(IF(COUNTA($T$5:AS$5)&gt;MDUTerm2,0,IF(COUNTA($T$5:AS$5)=(PenetrationRamp+1),AR21+MAX(VideoPen2,DataPen2,VoicePen2)*MDUUnits2/PenetrationRamp*MDUISP2+VideoPen2*MDUUnits2/PenetrationRamp*MDUConverter2+(DataPen2-VoicePen2)*MDUUnits2/PenetrationRamp*MDUModem2+VoicePen2*MDUUnits2/PenetrationRamp*MDUeMTA2,IF(COUNTA($T$5:AS$5)&gt;PenetrationRamp,AR21,((MAX(VideoPen2,DataPen2,VoicePen2)*MDUUnits2/PenetrationRamp*MDUISP2+VideoPen2*COUNTA($T$5:AS$5)/PenetrationRamp*VideoARPU2*MDUUnits2*VideoRevShare2+DataPen2*COUNTA($T$5:AS$5)/PenetrationRamp*DataARPU2*MDUUnits2*DataRevShare2+VoicePen2*COUNTA($T$5:AS$5)/PenetrationRamp*VoiceARPU2*MDUUnits2*VoiceRevShare2+VideoPen2*MDUUnits2/PenetrationRamp*MDUConverter2+(DataPen2-VoicePen2)*MDUUnits2/PenetrationRamp*MDUModem2+VoicePen2*MDUUnits2/PenetrationRamp*MDUeMTA2+AS19*MDUOpexLoad2)*-1)))),0)</f>
        <v>0</v>
      </c>
      <c r="AT21" s="292">
        <f>IFERROR(IF(COUNTA($T$5:AT$5)&gt;MDUTerm2,0,IF(COUNTA($T$5:AT$5)=(PenetrationRamp+1),AS21+MAX(VideoPen2,DataPen2,VoicePen2)*MDUUnits2/PenetrationRamp*MDUISP2+VideoPen2*MDUUnits2/PenetrationRamp*MDUConverter2+(DataPen2-VoicePen2)*MDUUnits2/PenetrationRamp*MDUModem2+VoicePen2*MDUUnits2/PenetrationRamp*MDUeMTA2,IF(COUNTA($T$5:AT$5)&gt;PenetrationRamp,AS21,((MAX(VideoPen2,DataPen2,VoicePen2)*MDUUnits2/PenetrationRamp*MDUISP2+VideoPen2*COUNTA($T$5:AT$5)/PenetrationRamp*VideoARPU2*MDUUnits2*VideoRevShare2+DataPen2*COUNTA($T$5:AT$5)/PenetrationRamp*DataARPU2*MDUUnits2*DataRevShare2+VoicePen2*COUNTA($T$5:AT$5)/PenetrationRamp*VoiceARPU2*MDUUnits2*VoiceRevShare2+VideoPen2*MDUUnits2/PenetrationRamp*MDUConverter2+(DataPen2-VoicePen2)*MDUUnits2/PenetrationRamp*MDUModem2+VoicePen2*MDUUnits2/PenetrationRamp*MDUeMTA2+AT19*MDUOpexLoad2)*-1)))),0)</f>
        <v>0</v>
      </c>
      <c r="AU21" s="292">
        <f>IFERROR(IF(COUNTA($T$5:AU$5)&gt;MDUTerm2,0,IF(COUNTA($T$5:AU$5)=(PenetrationRamp+1),AT21+MAX(VideoPen2,DataPen2,VoicePen2)*MDUUnits2/PenetrationRamp*MDUISP2+VideoPen2*MDUUnits2/PenetrationRamp*MDUConverter2+(DataPen2-VoicePen2)*MDUUnits2/PenetrationRamp*MDUModem2+VoicePen2*MDUUnits2/PenetrationRamp*MDUeMTA2,IF(COUNTA($T$5:AU$5)&gt;PenetrationRamp,AT21,((MAX(VideoPen2,DataPen2,VoicePen2)*MDUUnits2/PenetrationRamp*MDUISP2+VideoPen2*COUNTA($T$5:AU$5)/PenetrationRamp*VideoARPU2*MDUUnits2*VideoRevShare2+DataPen2*COUNTA($T$5:AU$5)/PenetrationRamp*DataARPU2*MDUUnits2*DataRevShare2+VoicePen2*COUNTA($T$5:AU$5)/PenetrationRamp*VoiceARPU2*MDUUnits2*VoiceRevShare2+VideoPen2*MDUUnits2/PenetrationRamp*MDUConverter2+(DataPen2-VoicePen2)*MDUUnits2/PenetrationRamp*MDUModem2+VoicePen2*MDUUnits2/PenetrationRamp*MDUeMTA2+AU19*MDUOpexLoad2)*-1)))),0)</f>
        <v>0</v>
      </c>
      <c r="AV21" s="292">
        <f>IFERROR(IF(COUNTA($T$5:AV$5)&gt;MDUTerm2,0,IF(COUNTA($T$5:AV$5)=(PenetrationRamp+1),AU21+MAX(VideoPen2,DataPen2,VoicePen2)*MDUUnits2/PenetrationRamp*MDUISP2+VideoPen2*MDUUnits2/PenetrationRamp*MDUConverter2+(DataPen2-VoicePen2)*MDUUnits2/PenetrationRamp*MDUModem2+VoicePen2*MDUUnits2/PenetrationRamp*MDUeMTA2,IF(COUNTA($T$5:AV$5)&gt;PenetrationRamp,AU21,((MAX(VideoPen2,DataPen2,VoicePen2)*MDUUnits2/PenetrationRamp*MDUISP2+VideoPen2*COUNTA($T$5:AV$5)/PenetrationRamp*VideoARPU2*MDUUnits2*VideoRevShare2+DataPen2*COUNTA($T$5:AV$5)/PenetrationRamp*DataARPU2*MDUUnits2*DataRevShare2+VoicePen2*COUNTA($T$5:AV$5)/PenetrationRamp*VoiceARPU2*MDUUnits2*VoiceRevShare2+VideoPen2*MDUUnits2/PenetrationRamp*MDUConverter2+(DataPen2-VoicePen2)*MDUUnits2/PenetrationRamp*MDUModem2+VoicePen2*MDUUnits2/PenetrationRamp*MDUeMTA2+AV19*MDUOpexLoad2)*-1)))),0)</f>
        <v>0</v>
      </c>
      <c r="AW21" s="292">
        <f>IFERROR(IF(COUNTA($T$5:AW$5)&gt;MDUTerm2,0,IF(COUNTA($T$5:AW$5)=(PenetrationRamp+1),AV21+MAX(VideoPen2,DataPen2,VoicePen2)*MDUUnits2/PenetrationRamp*MDUISP2+VideoPen2*MDUUnits2/PenetrationRamp*MDUConverter2+(DataPen2-VoicePen2)*MDUUnits2/PenetrationRamp*MDUModem2+VoicePen2*MDUUnits2/PenetrationRamp*MDUeMTA2,IF(COUNTA($T$5:AW$5)&gt;PenetrationRamp,AV21,((MAX(VideoPen2,DataPen2,VoicePen2)*MDUUnits2/PenetrationRamp*MDUISP2+VideoPen2*COUNTA($T$5:AW$5)/PenetrationRamp*VideoARPU2*MDUUnits2*VideoRevShare2+DataPen2*COUNTA($T$5:AW$5)/PenetrationRamp*DataARPU2*MDUUnits2*DataRevShare2+VoicePen2*COUNTA($T$5:AW$5)/PenetrationRamp*VoiceARPU2*MDUUnits2*VoiceRevShare2+VideoPen2*MDUUnits2/PenetrationRamp*MDUConverter2+(DataPen2-VoicePen2)*MDUUnits2/PenetrationRamp*MDUModem2+VoicePen2*MDUUnits2/PenetrationRamp*MDUeMTA2+AW19*MDUOpexLoad2)*-1)))),0)</f>
        <v>0</v>
      </c>
      <c r="AX21" s="292">
        <f>IFERROR(IF(COUNTA($T$5:AX$5)&gt;MDUTerm2,0,IF(COUNTA($T$5:AX$5)=(PenetrationRamp+1),AW21+MAX(VideoPen2,DataPen2,VoicePen2)*MDUUnits2/PenetrationRamp*MDUISP2+VideoPen2*MDUUnits2/PenetrationRamp*MDUConverter2+(DataPen2-VoicePen2)*MDUUnits2/PenetrationRamp*MDUModem2+VoicePen2*MDUUnits2/PenetrationRamp*MDUeMTA2,IF(COUNTA($T$5:AX$5)&gt;PenetrationRamp,AW21,((MAX(VideoPen2,DataPen2,VoicePen2)*MDUUnits2/PenetrationRamp*MDUISP2+VideoPen2*COUNTA($T$5:AX$5)/PenetrationRamp*VideoARPU2*MDUUnits2*VideoRevShare2+DataPen2*COUNTA($T$5:AX$5)/PenetrationRamp*DataARPU2*MDUUnits2*DataRevShare2+VoicePen2*COUNTA($T$5:AX$5)/PenetrationRamp*VoiceARPU2*MDUUnits2*VoiceRevShare2+VideoPen2*MDUUnits2/PenetrationRamp*MDUConverter2+(DataPen2-VoicePen2)*MDUUnits2/PenetrationRamp*MDUModem2+VoicePen2*MDUUnits2/PenetrationRamp*MDUeMTA2+AX19*MDUOpexLoad2)*-1)))),0)</f>
        <v>0</v>
      </c>
      <c r="AY21" s="292">
        <f>IFERROR(IF(COUNTA($T$5:AY$5)&gt;MDUTerm2,0,IF(COUNTA($T$5:AY$5)=(PenetrationRamp+1),AX21+MAX(VideoPen2,DataPen2,VoicePen2)*MDUUnits2/PenetrationRamp*MDUISP2+VideoPen2*MDUUnits2/PenetrationRamp*MDUConverter2+(DataPen2-VoicePen2)*MDUUnits2/PenetrationRamp*MDUModem2+VoicePen2*MDUUnits2/PenetrationRamp*MDUeMTA2,IF(COUNTA($T$5:AY$5)&gt;PenetrationRamp,AX21,((MAX(VideoPen2,DataPen2,VoicePen2)*MDUUnits2/PenetrationRamp*MDUISP2+VideoPen2*COUNTA($T$5:AY$5)/PenetrationRamp*VideoARPU2*MDUUnits2*VideoRevShare2+DataPen2*COUNTA($T$5:AY$5)/PenetrationRamp*DataARPU2*MDUUnits2*DataRevShare2+VoicePen2*COUNTA($T$5:AY$5)/PenetrationRamp*VoiceARPU2*MDUUnits2*VoiceRevShare2+VideoPen2*MDUUnits2/PenetrationRamp*MDUConverter2+(DataPen2-VoicePen2)*MDUUnits2/PenetrationRamp*MDUModem2+VoicePen2*MDUUnits2/PenetrationRamp*MDUeMTA2+AY19*MDUOpexLoad2)*-1)))),0)</f>
        <v>0</v>
      </c>
      <c r="AZ21" s="292">
        <f>IFERROR(IF(COUNTA($T$5:AZ$5)&gt;MDUTerm2,0,IF(COUNTA($T$5:AZ$5)=(PenetrationRamp+1),AY21+MAX(VideoPen2,DataPen2,VoicePen2)*MDUUnits2/PenetrationRamp*MDUISP2+VideoPen2*MDUUnits2/PenetrationRamp*MDUConverter2+(DataPen2-VoicePen2)*MDUUnits2/PenetrationRamp*MDUModem2+VoicePen2*MDUUnits2/PenetrationRamp*MDUeMTA2,IF(COUNTA($T$5:AZ$5)&gt;PenetrationRamp,AY21,((MAX(VideoPen2,DataPen2,VoicePen2)*MDUUnits2/PenetrationRamp*MDUISP2+VideoPen2*COUNTA($T$5:AZ$5)/PenetrationRamp*VideoARPU2*MDUUnits2*VideoRevShare2+DataPen2*COUNTA($T$5:AZ$5)/PenetrationRamp*DataARPU2*MDUUnits2*DataRevShare2+VoicePen2*COUNTA($T$5:AZ$5)/PenetrationRamp*VoiceARPU2*MDUUnits2*VoiceRevShare2+VideoPen2*MDUUnits2/PenetrationRamp*MDUConverter2+(DataPen2-VoicePen2)*MDUUnits2/PenetrationRamp*MDUModem2+VoicePen2*MDUUnits2/PenetrationRamp*MDUeMTA2+AZ19*MDUOpexLoad2)*-1)))),0)</f>
        <v>0</v>
      </c>
      <c r="BA21" s="292">
        <f>IFERROR(IF(COUNTA($T$5:BA$5)&gt;MDUTerm2,0,IF(COUNTA($T$5:BA$5)=(PenetrationRamp+1),AZ21+MAX(VideoPen2,DataPen2,VoicePen2)*MDUUnits2/PenetrationRamp*MDUISP2+VideoPen2*MDUUnits2/PenetrationRamp*MDUConverter2+(DataPen2-VoicePen2)*MDUUnits2/PenetrationRamp*MDUModem2+VoicePen2*MDUUnits2/PenetrationRamp*MDUeMTA2,IF(COUNTA($T$5:BA$5)&gt;PenetrationRamp,AZ21,((MAX(VideoPen2,DataPen2,VoicePen2)*MDUUnits2/PenetrationRamp*MDUISP2+VideoPen2*COUNTA($T$5:BA$5)/PenetrationRamp*VideoARPU2*MDUUnits2*VideoRevShare2+DataPen2*COUNTA($T$5:BA$5)/PenetrationRamp*DataARPU2*MDUUnits2*DataRevShare2+VoicePen2*COUNTA($T$5:BA$5)/PenetrationRamp*VoiceARPU2*MDUUnits2*VoiceRevShare2+VideoPen2*MDUUnits2/PenetrationRamp*MDUConverter2+(DataPen2-VoicePen2)*MDUUnits2/PenetrationRamp*MDUModem2+VoicePen2*MDUUnits2/PenetrationRamp*MDUeMTA2+BA19*MDUOpexLoad2)*-1)))),0)</f>
        <v>0</v>
      </c>
      <c r="BB21" s="292">
        <f>IFERROR(IF(COUNTA($T$5:BB$5)&gt;MDUTerm2,0,IF(COUNTA($T$5:BB$5)=(PenetrationRamp+1),BA21+MAX(VideoPen2,DataPen2,VoicePen2)*MDUUnits2/PenetrationRamp*MDUISP2+VideoPen2*MDUUnits2/PenetrationRamp*MDUConverter2+(DataPen2-VoicePen2)*MDUUnits2/PenetrationRamp*MDUModem2+VoicePen2*MDUUnits2/PenetrationRamp*MDUeMTA2,IF(COUNTA($T$5:BB$5)&gt;PenetrationRamp,BA21,((MAX(VideoPen2,DataPen2,VoicePen2)*MDUUnits2/PenetrationRamp*MDUISP2+VideoPen2*COUNTA($T$5:BB$5)/PenetrationRamp*VideoARPU2*MDUUnits2*VideoRevShare2+DataPen2*COUNTA($T$5:BB$5)/PenetrationRamp*DataARPU2*MDUUnits2*DataRevShare2+VoicePen2*COUNTA($T$5:BB$5)/PenetrationRamp*VoiceARPU2*MDUUnits2*VoiceRevShare2+VideoPen2*MDUUnits2/PenetrationRamp*MDUConverter2+(DataPen2-VoicePen2)*MDUUnits2/PenetrationRamp*MDUModem2+VoicePen2*MDUUnits2/PenetrationRamp*MDUeMTA2+BB19*MDUOpexLoad2)*-1)))),0)</f>
        <v>0</v>
      </c>
      <c r="BC21" s="292">
        <f>IFERROR(IF(COUNTA($T$5:BC$5)&gt;MDUTerm2,0,IF(COUNTA($T$5:BC$5)=(PenetrationRamp+1),BB21+MAX(VideoPen2,DataPen2,VoicePen2)*MDUUnits2/PenetrationRamp*MDUISP2+VideoPen2*MDUUnits2/PenetrationRamp*MDUConverter2+(DataPen2-VoicePen2)*MDUUnits2/PenetrationRamp*MDUModem2+VoicePen2*MDUUnits2/PenetrationRamp*MDUeMTA2,IF(COUNTA($T$5:BC$5)&gt;PenetrationRamp,BB21,((MAX(VideoPen2,DataPen2,VoicePen2)*MDUUnits2/PenetrationRamp*MDUISP2+VideoPen2*COUNTA($T$5:BC$5)/PenetrationRamp*VideoARPU2*MDUUnits2*VideoRevShare2+DataPen2*COUNTA($T$5:BC$5)/PenetrationRamp*DataARPU2*MDUUnits2*DataRevShare2+VoicePen2*COUNTA($T$5:BC$5)/PenetrationRamp*VoiceARPU2*MDUUnits2*VoiceRevShare2+VideoPen2*MDUUnits2/PenetrationRamp*MDUConverter2+(DataPen2-VoicePen2)*MDUUnits2/PenetrationRamp*MDUModem2+VoicePen2*MDUUnits2/PenetrationRamp*MDUeMTA2+BC19*MDUOpexLoad2)*-1)))),0)</f>
        <v>0</v>
      </c>
      <c r="BD21" s="292">
        <f>IFERROR(IF(COUNTA($T$5:BD$5)&gt;MDUTerm2,0,IF(COUNTA($T$5:BD$5)=(PenetrationRamp+1),BC21+MAX(VideoPen2,DataPen2,VoicePen2)*MDUUnits2/PenetrationRamp*MDUISP2+VideoPen2*MDUUnits2/PenetrationRamp*MDUConverter2+(DataPen2-VoicePen2)*MDUUnits2/PenetrationRamp*MDUModem2+VoicePen2*MDUUnits2/PenetrationRamp*MDUeMTA2,IF(COUNTA($T$5:BD$5)&gt;PenetrationRamp,BC21,((MAX(VideoPen2,DataPen2,VoicePen2)*MDUUnits2/PenetrationRamp*MDUISP2+VideoPen2*COUNTA($T$5:BD$5)/PenetrationRamp*VideoARPU2*MDUUnits2*VideoRevShare2+DataPen2*COUNTA($T$5:BD$5)/PenetrationRamp*DataARPU2*MDUUnits2*DataRevShare2+VoicePen2*COUNTA($T$5:BD$5)/PenetrationRamp*VoiceARPU2*MDUUnits2*VoiceRevShare2+VideoPen2*MDUUnits2/PenetrationRamp*MDUConverter2+(DataPen2-VoicePen2)*MDUUnits2/PenetrationRamp*MDUModem2+VoicePen2*MDUUnits2/PenetrationRamp*MDUeMTA2+BD19*MDUOpexLoad2)*-1)))),0)</f>
        <v>0</v>
      </c>
      <c r="BE21" s="292">
        <f>IFERROR(IF(COUNTA($T$5:BE$5)&gt;MDUTerm2,0,IF(COUNTA($T$5:BE$5)=(PenetrationRamp+1),BD21+MAX(VideoPen2,DataPen2,VoicePen2)*MDUUnits2/PenetrationRamp*MDUISP2+VideoPen2*MDUUnits2/PenetrationRamp*MDUConverter2+(DataPen2-VoicePen2)*MDUUnits2/PenetrationRamp*MDUModem2+VoicePen2*MDUUnits2/PenetrationRamp*MDUeMTA2,IF(COUNTA($T$5:BE$5)&gt;PenetrationRamp,BD21,((MAX(VideoPen2,DataPen2,VoicePen2)*MDUUnits2/PenetrationRamp*MDUISP2+VideoPen2*COUNTA($T$5:BE$5)/PenetrationRamp*VideoARPU2*MDUUnits2*VideoRevShare2+DataPen2*COUNTA($T$5:BE$5)/PenetrationRamp*DataARPU2*MDUUnits2*DataRevShare2+VoicePen2*COUNTA($T$5:BE$5)/PenetrationRamp*VoiceARPU2*MDUUnits2*VoiceRevShare2+VideoPen2*MDUUnits2/PenetrationRamp*MDUConverter2+(DataPen2-VoicePen2)*MDUUnits2/PenetrationRamp*MDUModem2+VoicePen2*MDUUnits2/PenetrationRamp*MDUeMTA2+BE19*MDUOpexLoad2)*-1)))),0)</f>
        <v>0</v>
      </c>
      <c r="BF21" s="292">
        <f>IFERROR(IF(COUNTA($T$5:BF$5)&gt;MDUTerm2,0,IF(COUNTA($T$5:BF$5)=(PenetrationRamp+1),BE21+MAX(VideoPen2,DataPen2,VoicePen2)*MDUUnits2/PenetrationRamp*MDUISP2+VideoPen2*MDUUnits2/PenetrationRamp*MDUConverter2+(DataPen2-VoicePen2)*MDUUnits2/PenetrationRamp*MDUModem2+VoicePen2*MDUUnits2/PenetrationRamp*MDUeMTA2,IF(COUNTA($T$5:BF$5)&gt;PenetrationRamp,BE21,((MAX(VideoPen2,DataPen2,VoicePen2)*MDUUnits2/PenetrationRamp*MDUISP2+VideoPen2*COUNTA($T$5:BF$5)/PenetrationRamp*VideoARPU2*MDUUnits2*VideoRevShare2+DataPen2*COUNTA($T$5:BF$5)/PenetrationRamp*DataARPU2*MDUUnits2*DataRevShare2+VoicePen2*COUNTA($T$5:BF$5)/PenetrationRamp*VoiceARPU2*MDUUnits2*VoiceRevShare2+VideoPen2*MDUUnits2/PenetrationRamp*MDUConverter2+(DataPen2-VoicePen2)*MDUUnits2/PenetrationRamp*MDUModem2+VoicePen2*MDUUnits2/PenetrationRamp*MDUeMTA2+BF19*MDUOpexLoad2)*-1)))),0)</f>
        <v>0</v>
      </c>
      <c r="BG21" s="292">
        <f>IFERROR(IF(COUNTA($T$5:BG$5)&gt;MDUTerm2,0,IF(COUNTA($T$5:BG$5)=(PenetrationRamp+1),BF21+MAX(VideoPen2,DataPen2,VoicePen2)*MDUUnits2/PenetrationRamp*MDUISP2+VideoPen2*MDUUnits2/PenetrationRamp*MDUConverter2+(DataPen2-VoicePen2)*MDUUnits2/PenetrationRamp*MDUModem2+VoicePen2*MDUUnits2/PenetrationRamp*MDUeMTA2,IF(COUNTA($T$5:BG$5)&gt;PenetrationRamp,BF21,((MAX(VideoPen2,DataPen2,VoicePen2)*MDUUnits2/PenetrationRamp*MDUISP2+VideoPen2*COUNTA($T$5:BG$5)/PenetrationRamp*VideoARPU2*MDUUnits2*VideoRevShare2+DataPen2*COUNTA($T$5:BG$5)/PenetrationRamp*DataARPU2*MDUUnits2*DataRevShare2+VoicePen2*COUNTA($T$5:BG$5)/PenetrationRamp*VoiceARPU2*MDUUnits2*VoiceRevShare2+VideoPen2*MDUUnits2/PenetrationRamp*MDUConverter2+(DataPen2-VoicePen2)*MDUUnits2/PenetrationRamp*MDUModem2+VoicePen2*MDUUnits2/PenetrationRamp*MDUeMTA2+BG19*MDUOpexLoad2)*-1)))),0)</f>
        <v>0</v>
      </c>
      <c r="BH21" s="292">
        <f>IFERROR(IF(COUNTA($T$5:BH$5)&gt;MDUTerm2,0,IF(COUNTA($T$5:BH$5)=(PenetrationRamp+1),BG21+MAX(VideoPen2,DataPen2,VoicePen2)*MDUUnits2/PenetrationRamp*MDUISP2+VideoPen2*MDUUnits2/PenetrationRamp*MDUConverter2+(DataPen2-VoicePen2)*MDUUnits2/PenetrationRamp*MDUModem2+VoicePen2*MDUUnits2/PenetrationRamp*MDUeMTA2,IF(COUNTA($T$5:BH$5)&gt;PenetrationRamp,BG21,((MAX(VideoPen2,DataPen2,VoicePen2)*MDUUnits2/PenetrationRamp*MDUISP2+VideoPen2*COUNTA($T$5:BH$5)/PenetrationRamp*VideoARPU2*MDUUnits2*VideoRevShare2+DataPen2*COUNTA($T$5:BH$5)/PenetrationRamp*DataARPU2*MDUUnits2*DataRevShare2+VoicePen2*COUNTA($T$5:BH$5)/PenetrationRamp*VoiceARPU2*MDUUnits2*VoiceRevShare2+VideoPen2*MDUUnits2/PenetrationRamp*MDUConverter2+(DataPen2-VoicePen2)*MDUUnits2/PenetrationRamp*MDUModem2+VoicePen2*MDUUnits2/PenetrationRamp*MDUeMTA2+BH19*MDUOpexLoad2)*-1)))),0)</f>
        <v>0</v>
      </c>
      <c r="BI21" s="292">
        <f>IFERROR(IF(COUNTA($T$5:BI$5)&gt;MDUTerm2,0,IF(COUNTA($T$5:BI$5)=(PenetrationRamp+1),BH21+MAX(VideoPen2,DataPen2,VoicePen2)*MDUUnits2/PenetrationRamp*MDUISP2+VideoPen2*MDUUnits2/PenetrationRamp*MDUConverter2+(DataPen2-VoicePen2)*MDUUnits2/PenetrationRamp*MDUModem2+VoicePen2*MDUUnits2/PenetrationRamp*MDUeMTA2,IF(COUNTA($T$5:BI$5)&gt;PenetrationRamp,BH21,((MAX(VideoPen2,DataPen2,VoicePen2)*MDUUnits2/PenetrationRamp*MDUISP2+VideoPen2*COUNTA($T$5:BI$5)/PenetrationRamp*VideoARPU2*MDUUnits2*VideoRevShare2+DataPen2*COUNTA($T$5:BI$5)/PenetrationRamp*DataARPU2*MDUUnits2*DataRevShare2+VoicePen2*COUNTA($T$5:BI$5)/PenetrationRamp*VoiceARPU2*MDUUnits2*VoiceRevShare2+VideoPen2*MDUUnits2/PenetrationRamp*MDUConverter2+(DataPen2-VoicePen2)*MDUUnits2/PenetrationRamp*MDUModem2+VoicePen2*MDUUnits2/PenetrationRamp*MDUeMTA2+BI19*MDUOpexLoad2)*-1)))),0)</f>
        <v>0</v>
      </c>
      <c r="BJ21" s="292">
        <f>IFERROR(IF(COUNTA($T$5:BJ$5)&gt;MDUTerm2,0,IF(COUNTA($T$5:BJ$5)=(PenetrationRamp+1),BI21+MAX(VideoPen2,DataPen2,VoicePen2)*MDUUnits2/PenetrationRamp*MDUISP2+VideoPen2*MDUUnits2/PenetrationRamp*MDUConverter2+(DataPen2-VoicePen2)*MDUUnits2/PenetrationRamp*MDUModem2+VoicePen2*MDUUnits2/PenetrationRamp*MDUeMTA2,IF(COUNTA($T$5:BJ$5)&gt;PenetrationRamp,BI21,((MAX(VideoPen2,DataPen2,VoicePen2)*MDUUnits2/PenetrationRamp*MDUISP2+VideoPen2*COUNTA($T$5:BJ$5)/PenetrationRamp*VideoARPU2*MDUUnits2*VideoRevShare2+DataPen2*COUNTA($T$5:BJ$5)/PenetrationRamp*DataARPU2*MDUUnits2*DataRevShare2+VoicePen2*COUNTA($T$5:BJ$5)/PenetrationRamp*VoiceARPU2*MDUUnits2*VoiceRevShare2+VideoPen2*MDUUnits2/PenetrationRamp*MDUConverter2+(DataPen2-VoicePen2)*MDUUnits2/PenetrationRamp*MDUModem2+VoicePen2*MDUUnits2/PenetrationRamp*MDUeMTA2+BJ19*MDUOpexLoad2)*-1)))),0)</f>
        <v>0</v>
      </c>
      <c r="BK21" s="292">
        <f>IFERROR(IF(COUNTA($T$5:BK$5)&gt;MDUTerm2,0,IF(COUNTA($T$5:BK$5)=(PenetrationRamp+1),BJ21+MAX(VideoPen2,DataPen2,VoicePen2)*MDUUnits2/PenetrationRamp*MDUISP2+VideoPen2*MDUUnits2/PenetrationRamp*MDUConverter2+(DataPen2-VoicePen2)*MDUUnits2/PenetrationRamp*MDUModem2+VoicePen2*MDUUnits2/PenetrationRamp*MDUeMTA2,IF(COUNTA($T$5:BK$5)&gt;PenetrationRamp,BJ21,((MAX(VideoPen2,DataPen2,VoicePen2)*MDUUnits2/PenetrationRamp*MDUISP2+VideoPen2*COUNTA($T$5:BK$5)/PenetrationRamp*VideoARPU2*MDUUnits2*VideoRevShare2+DataPen2*COUNTA($T$5:BK$5)/PenetrationRamp*DataARPU2*MDUUnits2*DataRevShare2+VoicePen2*COUNTA($T$5:BK$5)/PenetrationRamp*VoiceARPU2*MDUUnits2*VoiceRevShare2+VideoPen2*MDUUnits2/PenetrationRamp*MDUConverter2+(DataPen2-VoicePen2)*MDUUnits2/PenetrationRamp*MDUModem2+VoicePen2*MDUUnits2/PenetrationRamp*MDUeMTA2+BK19*MDUOpexLoad2)*-1)))),0)</f>
        <v>0</v>
      </c>
      <c r="BL21" s="292">
        <f>IFERROR(IF(COUNTA($T$5:BL$5)&gt;MDUTerm2,0,IF(COUNTA($T$5:BL$5)=(PenetrationRamp+1),BK21+MAX(VideoPen2,DataPen2,VoicePen2)*MDUUnits2/PenetrationRamp*MDUISP2+VideoPen2*MDUUnits2/PenetrationRamp*MDUConverter2+(DataPen2-VoicePen2)*MDUUnits2/PenetrationRamp*MDUModem2+VoicePen2*MDUUnits2/PenetrationRamp*MDUeMTA2,IF(COUNTA($T$5:BL$5)&gt;PenetrationRamp,BK21,((MAX(VideoPen2,DataPen2,VoicePen2)*MDUUnits2/PenetrationRamp*MDUISP2+VideoPen2*COUNTA($T$5:BL$5)/PenetrationRamp*VideoARPU2*MDUUnits2*VideoRevShare2+DataPen2*COUNTA($T$5:BL$5)/PenetrationRamp*DataARPU2*MDUUnits2*DataRevShare2+VoicePen2*COUNTA($T$5:BL$5)/PenetrationRamp*VoiceARPU2*MDUUnits2*VoiceRevShare2+VideoPen2*MDUUnits2/PenetrationRamp*MDUConverter2+(DataPen2-VoicePen2)*MDUUnits2/PenetrationRamp*MDUModem2+VoicePen2*MDUUnits2/PenetrationRamp*MDUeMTA2+BL19*MDUOpexLoad2)*-1)))),0)</f>
        <v>0</v>
      </c>
      <c r="BM21" s="292">
        <f>IFERROR(IF(COUNTA($T$5:BM$5)&gt;MDUTerm2,0,IF(COUNTA($T$5:BM$5)=(PenetrationRamp+1),BL21+MAX(VideoPen2,DataPen2,VoicePen2)*MDUUnits2/PenetrationRamp*MDUISP2+VideoPen2*MDUUnits2/PenetrationRamp*MDUConverter2+(DataPen2-VoicePen2)*MDUUnits2/PenetrationRamp*MDUModem2+VoicePen2*MDUUnits2/PenetrationRamp*MDUeMTA2,IF(COUNTA($T$5:BM$5)&gt;PenetrationRamp,BL21,((MAX(VideoPen2,DataPen2,VoicePen2)*MDUUnits2/PenetrationRamp*MDUISP2+VideoPen2*COUNTA($T$5:BM$5)/PenetrationRamp*VideoARPU2*MDUUnits2*VideoRevShare2+DataPen2*COUNTA($T$5:BM$5)/PenetrationRamp*DataARPU2*MDUUnits2*DataRevShare2+VoicePen2*COUNTA($T$5:BM$5)/PenetrationRamp*VoiceARPU2*MDUUnits2*VoiceRevShare2+VideoPen2*MDUUnits2/PenetrationRamp*MDUConverter2+(DataPen2-VoicePen2)*MDUUnits2/PenetrationRamp*MDUModem2+VoicePen2*MDUUnits2/PenetrationRamp*MDUeMTA2+BM19*MDUOpexLoad2)*-1)))),0)</f>
        <v>0</v>
      </c>
      <c r="BN21" s="292">
        <f>IFERROR(IF(COUNTA($T$5:BN$5)&gt;MDUTerm2,0,IF(COUNTA($T$5:BN$5)=(PenetrationRamp+1),BM21+MAX(VideoPen2,DataPen2,VoicePen2)*MDUUnits2/PenetrationRamp*MDUISP2+VideoPen2*MDUUnits2/PenetrationRamp*MDUConverter2+(DataPen2-VoicePen2)*MDUUnits2/PenetrationRamp*MDUModem2+VoicePen2*MDUUnits2/PenetrationRamp*MDUeMTA2,IF(COUNTA($T$5:BN$5)&gt;PenetrationRamp,BM21,((MAX(VideoPen2,DataPen2,VoicePen2)*MDUUnits2/PenetrationRamp*MDUISP2+VideoPen2*COUNTA($T$5:BN$5)/PenetrationRamp*VideoARPU2*MDUUnits2*VideoRevShare2+DataPen2*COUNTA($T$5:BN$5)/PenetrationRamp*DataARPU2*MDUUnits2*DataRevShare2+VoicePen2*COUNTA($T$5:BN$5)/PenetrationRamp*VoiceARPU2*MDUUnits2*VoiceRevShare2+VideoPen2*MDUUnits2/PenetrationRamp*MDUConverter2+(DataPen2-VoicePen2)*MDUUnits2/PenetrationRamp*MDUModem2+VoicePen2*MDUUnits2/PenetrationRamp*MDUeMTA2+BN19*MDUOpexLoad2)*-1)))),0)</f>
        <v>0</v>
      </c>
      <c r="BO21" s="292">
        <f>IFERROR(IF(COUNTA($T$5:BO$5)&gt;MDUTerm2,0,IF(COUNTA($T$5:BO$5)=(PenetrationRamp+1),BN21+MAX(VideoPen2,DataPen2,VoicePen2)*MDUUnits2/PenetrationRamp*MDUISP2+VideoPen2*MDUUnits2/PenetrationRamp*MDUConverter2+(DataPen2-VoicePen2)*MDUUnits2/PenetrationRamp*MDUModem2+VoicePen2*MDUUnits2/PenetrationRamp*MDUeMTA2,IF(COUNTA($T$5:BO$5)&gt;PenetrationRamp,BN21,((MAX(VideoPen2,DataPen2,VoicePen2)*MDUUnits2/PenetrationRamp*MDUISP2+VideoPen2*COUNTA($T$5:BO$5)/PenetrationRamp*VideoARPU2*MDUUnits2*VideoRevShare2+DataPen2*COUNTA($T$5:BO$5)/PenetrationRamp*DataARPU2*MDUUnits2*DataRevShare2+VoicePen2*COUNTA($T$5:BO$5)/PenetrationRamp*VoiceARPU2*MDUUnits2*VoiceRevShare2+VideoPen2*MDUUnits2/PenetrationRamp*MDUConverter2+(DataPen2-VoicePen2)*MDUUnits2/PenetrationRamp*MDUModem2+VoicePen2*MDUUnits2/PenetrationRamp*MDUeMTA2+BO19*MDUOpexLoad2)*-1)))),0)</f>
        <v>0</v>
      </c>
      <c r="BP21" s="292">
        <f>IFERROR(IF(COUNTA($T$5:BP$5)&gt;MDUTerm2,0,IF(COUNTA($T$5:BP$5)=(PenetrationRamp+1),BO21+MAX(VideoPen2,DataPen2,VoicePen2)*MDUUnits2/PenetrationRamp*MDUISP2+VideoPen2*MDUUnits2/PenetrationRamp*MDUConverter2+(DataPen2-VoicePen2)*MDUUnits2/PenetrationRamp*MDUModem2+VoicePen2*MDUUnits2/PenetrationRamp*MDUeMTA2,IF(COUNTA($T$5:BP$5)&gt;PenetrationRamp,BO21,((MAX(VideoPen2,DataPen2,VoicePen2)*MDUUnits2/PenetrationRamp*MDUISP2+VideoPen2*COUNTA($T$5:BP$5)/PenetrationRamp*VideoARPU2*MDUUnits2*VideoRevShare2+DataPen2*COUNTA($T$5:BP$5)/PenetrationRamp*DataARPU2*MDUUnits2*DataRevShare2+VoicePen2*COUNTA($T$5:BP$5)/PenetrationRamp*VoiceARPU2*MDUUnits2*VoiceRevShare2+VideoPen2*MDUUnits2/PenetrationRamp*MDUConverter2+(DataPen2-VoicePen2)*MDUUnits2/PenetrationRamp*MDUModem2+VoicePen2*MDUUnits2/PenetrationRamp*MDUeMTA2+BP19*MDUOpexLoad2)*-1)))),0)</f>
        <v>0</v>
      </c>
      <c r="BQ21" s="292">
        <f>IFERROR(IF(COUNTA($T$5:BQ$5)&gt;MDUTerm2,0,IF(COUNTA($T$5:BQ$5)=(PenetrationRamp+1),BP21+MAX(VideoPen2,DataPen2,VoicePen2)*MDUUnits2/PenetrationRamp*MDUISP2+VideoPen2*MDUUnits2/PenetrationRamp*MDUConverter2+(DataPen2-VoicePen2)*MDUUnits2/PenetrationRamp*MDUModem2+VoicePen2*MDUUnits2/PenetrationRamp*MDUeMTA2,IF(COUNTA($T$5:BQ$5)&gt;PenetrationRamp,BP21,((MAX(VideoPen2,DataPen2,VoicePen2)*MDUUnits2/PenetrationRamp*MDUISP2+VideoPen2*COUNTA($T$5:BQ$5)/PenetrationRamp*VideoARPU2*MDUUnits2*VideoRevShare2+DataPen2*COUNTA($T$5:BQ$5)/PenetrationRamp*DataARPU2*MDUUnits2*DataRevShare2+VoicePen2*COUNTA($T$5:BQ$5)/PenetrationRamp*VoiceARPU2*MDUUnits2*VoiceRevShare2+VideoPen2*MDUUnits2/PenetrationRamp*MDUConverter2+(DataPen2-VoicePen2)*MDUUnits2/PenetrationRamp*MDUModem2+VoicePen2*MDUUnits2/PenetrationRamp*MDUeMTA2+BQ19*MDUOpexLoad2)*-1)))),0)</f>
        <v>0</v>
      </c>
      <c r="BR21" s="292">
        <f>IFERROR(IF(COUNTA($T$5:BR$5)&gt;MDUTerm2,0,IF(COUNTA($T$5:BR$5)=(PenetrationRamp+1),BQ21+MAX(VideoPen2,DataPen2,VoicePen2)*MDUUnits2/PenetrationRamp*MDUISP2+VideoPen2*MDUUnits2/PenetrationRamp*MDUConverter2+(DataPen2-VoicePen2)*MDUUnits2/PenetrationRamp*MDUModem2+VoicePen2*MDUUnits2/PenetrationRamp*MDUeMTA2,IF(COUNTA($T$5:BR$5)&gt;PenetrationRamp,BQ21,((MAX(VideoPen2,DataPen2,VoicePen2)*MDUUnits2/PenetrationRamp*MDUISP2+VideoPen2*COUNTA($T$5:BR$5)/PenetrationRamp*VideoARPU2*MDUUnits2*VideoRevShare2+DataPen2*COUNTA($T$5:BR$5)/PenetrationRamp*DataARPU2*MDUUnits2*DataRevShare2+VoicePen2*COUNTA($T$5:BR$5)/PenetrationRamp*VoiceARPU2*MDUUnits2*VoiceRevShare2+VideoPen2*MDUUnits2/PenetrationRamp*MDUConverter2+(DataPen2-VoicePen2)*MDUUnits2/PenetrationRamp*MDUModem2+VoicePen2*MDUUnits2/PenetrationRamp*MDUeMTA2+BR19*MDUOpexLoad2)*-1)))),0)</f>
        <v>0</v>
      </c>
      <c r="BS21" s="292">
        <f>IFERROR(IF(COUNTA($T$5:BS$5)&gt;MDUTerm2,0,IF(COUNTA($T$5:BS$5)=(PenetrationRamp+1),BR21+MAX(VideoPen2,DataPen2,VoicePen2)*MDUUnits2/PenetrationRamp*MDUISP2+VideoPen2*MDUUnits2/PenetrationRamp*MDUConverter2+(DataPen2-VoicePen2)*MDUUnits2/PenetrationRamp*MDUModem2+VoicePen2*MDUUnits2/PenetrationRamp*MDUeMTA2,IF(COUNTA($T$5:BS$5)&gt;PenetrationRamp,BR21,((MAX(VideoPen2,DataPen2,VoicePen2)*MDUUnits2/PenetrationRamp*MDUISP2+VideoPen2*COUNTA($T$5:BS$5)/PenetrationRamp*VideoARPU2*MDUUnits2*VideoRevShare2+DataPen2*COUNTA($T$5:BS$5)/PenetrationRamp*DataARPU2*MDUUnits2*DataRevShare2+VoicePen2*COUNTA($T$5:BS$5)/PenetrationRamp*VoiceARPU2*MDUUnits2*VoiceRevShare2+VideoPen2*MDUUnits2/PenetrationRamp*MDUConverter2+(DataPen2-VoicePen2)*MDUUnits2/PenetrationRamp*MDUModem2+VoicePen2*MDUUnits2/PenetrationRamp*MDUeMTA2+BS19*MDUOpexLoad2)*-1)))),0)</f>
        <v>0</v>
      </c>
      <c r="BT21" s="292">
        <f>IFERROR(IF(COUNTA($T$5:BT$5)&gt;MDUTerm2,0,IF(COUNTA($T$5:BT$5)=(PenetrationRamp+1),BS21+MAX(VideoPen2,DataPen2,VoicePen2)*MDUUnits2/PenetrationRamp*MDUISP2+VideoPen2*MDUUnits2/PenetrationRamp*MDUConverter2+(DataPen2-VoicePen2)*MDUUnits2/PenetrationRamp*MDUModem2+VoicePen2*MDUUnits2/PenetrationRamp*MDUeMTA2,IF(COUNTA($T$5:BT$5)&gt;PenetrationRamp,BS21,((MAX(VideoPen2,DataPen2,VoicePen2)*MDUUnits2/PenetrationRamp*MDUISP2+VideoPen2*COUNTA($T$5:BT$5)/PenetrationRamp*VideoARPU2*MDUUnits2*VideoRevShare2+DataPen2*COUNTA($T$5:BT$5)/PenetrationRamp*DataARPU2*MDUUnits2*DataRevShare2+VoicePen2*COUNTA($T$5:BT$5)/PenetrationRamp*VoiceARPU2*MDUUnits2*VoiceRevShare2+VideoPen2*MDUUnits2/PenetrationRamp*MDUConverter2+(DataPen2-VoicePen2)*MDUUnits2/PenetrationRamp*MDUModem2+VoicePen2*MDUUnits2/PenetrationRamp*MDUeMTA2+BT19*MDUOpexLoad2)*-1)))),0)</f>
        <v>0</v>
      </c>
      <c r="BU21" s="292">
        <f>IFERROR(IF(COUNTA($T$5:BU$5)&gt;MDUTerm2,0,IF(COUNTA($T$5:BU$5)=(PenetrationRamp+1),BT21+MAX(VideoPen2,DataPen2,VoicePen2)*MDUUnits2/PenetrationRamp*MDUISP2+VideoPen2*MDUUnits2/PenetrationRamp*MDUConverter2+(DataPen2-VoicePen2)*MDUUnits2/PenetrationRamp*MDUModem2+VoicePen2*MDUUnits2/PenetrationRamp*MDUeMTA2,IF(COUNTA($T$5:BU$5)&gt;PenetrationRamp,BT21,((MAX(VideoPen2,DataPen2,VoicePen2)*MDUUnits2/PenetrationRamp*MDUISP2+VideoPen2*COUNTA($T$5:BU$5)/PenetrationRamp*VideoARPU2*MDUUnits2*VideoRevShare2+DataPen2*COUNTA($T$5:BU$5)/PenetrationRamp*DataARPU2*MDUUnits2*DataRevShare2+VoicePen2*COUNTA($T$5:BU$5)/PenetrationRamp*VoiceARPU2*MDUUnits2*VoiceRevShare2+VideoPen2*MDUUnits2/PenetrationRamp*MDUConverter2+(DataPen2-VoicePen2)*MDUUnits2/PenetrationRamp*MDUModem2+VoicePen2*MDUUnits2/PenetrationRamp*MDUeMTA2+BU19*MDUOpexLoad2)*-1)))),0)</f>
        <v>0</v>
      </c>
      <c r="BV21" s="292">
        <f>IFERROR(IF(COUNTA($T$5:BV$5)&gt;MDUTerm2,0,IF(COUNTA($T$5:BV$5)=(PenetrationRamp+1),BU21+MAX(VideoPen2,DataPen2,VoicePen2)*MDUUnits2/PenetrationRamp*MDUISP2+VideoPen2*MDUUnits2/PenetrationRamp*MDUConverter2+(DataPen2-VoicePen2)*MDUUnits2/PenetrationRamp*MDUModem2+VoicePen2*MDUUnits2/PenetrationRamp*MDUeMTA2,IF(COUNTA($T$5:BV$5)&gt;PenetrationRamp,BU21,((MAX(VideoPen2,DataPen2,VoicePen2)*MDUUnits2/PenetrationRamp*MDUISP2+VideoPen2*COUNTA($T$5:BV$5)/PenetrationRamp*VideoARPU2*MDUUnits2*VideoRevShare2+DataPen2*COUNTA($T$5:BV$5)/PenetrationRamp*DataARPU2*MDUUnits2*DataRevShare2+VoicePen2*COUNTA($T$5:BV$5)/PenetrationRamp*VoiceARPU2*MDUUnits2*VoiceRevShare2+VideoPen2*MDUUnits2/PenetrationRamp*MDUConverter2+(DataPen2-VoicePen2)*MDUUnits2/PenetrationRamp*MDUModem2+VoicePen2*MDUUnits2/PenetrationRamp*MDUeMTA2+BV19*MDUOpexLoad2)*-1)))),0)</f>
        <v>0</v>
      </c>
      <c r="BW21" s="292">
        <f>IFERROR(IF(COUNTA($T$5:BW$5)&gt;MDUTerm2,0,IF(COUNTA($T$5:BW$5)=(PenetrationRamp+1),BV21+MAX(VideoPen2,DataPen2,VoicePen2)*MDUUnits2/PenetrationRamp*MDUISP2+VideoPen2*MDUUnits2/PenetrationRamp*MDUConverter2+(DataPen2-VoicePen2)*MDUUnits2/PenetrationRamp*MDUModem2+VoicePen2*MDUUnits2/PenetrationRamp*MDUeMTA2,IF(COUNTA($T$5:BW$5)&gt;PenetrationRamp,BV21,((MAX(VideoPen2,DataPen2,VoicePen2)*MDUUnits2/PenetrationRamp*MDUISP2+VideoPen2*COUNTA($T$5:BW$5)/PenetrationRamp*VideoARPU2*MDUUnits2*VideoRevShare2+DataPen2*COUNTA($T$5:BW$5)/PenetrationRamp*DataARPU2*MDUUnits2*DataRevShare2+VoicePen2*COUNTA($T$5:BW$5)/PenetrationRamp*VoiceARPU2*MDUUnits2*VoiceRevShare2+VideoPen2*MDUUnits2/PenetrationRamp*MDUConverter2+(DataPen2-VoicePen2)*MDUUnits2/PenetrationRamp*MDUModem2+VoicePen2*MDUUnits2/PenetrationRamp*MDUeMTA2+BW19*MDUOpexLoad2)*-1)))),0)</f>
        <v>0</v>
      </c>
      <c r="BX21" s="292">
        <f>IFERROR(IF(COUNTA($T$5:BX$5)&gt;MDUTerm2,0,IF(COUNTA($T$5:BX$5)=(PenetrationRamp+1),BW21+MAX(VideoPen2,DataPen2,VoicePen2)*MDUUnits2/PenetrationRamp*MDUISP2+VideoPen2*MDUUnits2/PenetrationRamp*MDUConverter2+(DataPen2-VoicePen2)*MDUUnits2/PenetrationRamp*MDUModem2+VoicePen2*MDUUnits2/PenetrationRamp*MDUeMTA2,IF(COUNTA($T$5:BX$5)&gt;PenetrationRamp,BW21,((MAX(VideoPen2,DataPen2,VoicePen2)*MDUUnits2/PenetrationRamp*MDUISP2+VideoPen2*COUNTA($T$5:BX$5)/PenetrationRamp*VideoARPU2*MDUUnits2*VideoRevShare2+DataPen2*COUNTA($T$5:BX$5)/PenetrationRamp*DataARPU2*MDUUnits2*DataRevShare2+VoicePen2*COUNTA($T$5:BX$5)/PenetrationRamp*VoiceARPU2*MDUUnits2*VoiceRevShare2+VideoPen2*MDUUnits2/PenetrationRamp*MDUConverter2+(DataPen2-VoicePen2)*MDUUnits2/PenetrationRamp*MDUModem2+VoicePen2*MDUUnits2/PenetrationRamp*MDUeMTA2+BX19*MDUOpexLoad2)*-1)))),0)</f>
        <v>0</v>
      </c>
      <c r="BY21" s="292">
        <f>IFERROR(IF(COUNTA($T$5:BY$5)&gt;MDUTerm2,0,IF(COUNTA($T$5:BY$5)=(PenetrationRamp+1),BX21+MAX(VideoPen2,DataPen2,VoicePen2)*MDUUnits2/PenetrationRamp*MDUISP2+VideoPen2*MDUUnits2/PenetrationRamp*MDUConverter2+(DataPen2-VoicePen2)*MDUUnits2/PenetrationRamp*MDUModem2+VoicePen2*MDUUnits2/PenetrationRamp*MDUeMTA2,IF(COUNTA($T$5:BY$5)&gt;PenetrationRamp,BX21,((MAX(VideoPen2,DataPen2,VoicePen2)*MDUUnits2/PenetrationRamp*MDUISP2+VideoPen2*COUNTA($T$5:BY$5)/PenetrationRamp*VideoARPU2*MDUUnits2*VideoRevShare2+DataPen2*COUNTA($T$5:BY$5)/PenetrationRamp*DataARPU2*MDUUnits2*DataRevShare2+VoicePen2*COUNTA($T$5:BY$5)/PenetrationRamp*VoiceARPU2*MDUUnits2*VoiceRevShare2+VideoPen2*MDUUnits2/PenetrationRamp*MDUConverter2+(DataPen2-VoicePen2)*MDUUnits2/PenetrationRamp*MDUModem2+VoicePen2*MDUUnits2/PenetrationRamp*MDUeMTA2+BY19*MDUOpexLoad2)*-1)))),0)</f>
        <v>0</v>
      </c>
      <c r="BZ21" s="292">
        <f>IFERROR(IF(COUNTA($T$5:BZ$5)&gt;MDUTerm2,0,IF(COUNTA($T$5:BZ$5)=(PenetrationRamp+1),BY21+MAX(VideoPen2,DataPen2,VoicePen2)*MDUUnits2/PenetrationRamp*MDUISP2+VideoPen2*MDUUnits2/PenetrationRamp*MDUConverter2+(DataPen2-VoicePen2)*MDUUnits2/PenetrationRamp*MDUModem2+VoicePen2*MDUUnits2/PenetrationRamp*MDUeMTA2,IF(COUNTA($T$5:BZ$5)&gt;PenetrationRamp,BY21,((MAX(VideoPen2,DataPen2,VoicePen2)*MDUUnits2/PenetrationRamp*MDUISP2+VideoPen2*COUNTA($T$5:BZ$5)/PenetrationRamp*VideoARPU2*MDUUnits2*VideoRevShare2+DataPen2*COUNTA($T$5:BZ$5)/PenetrationRamp*DataARPU2*MDUUnits2*DataRevShare2+VoicePen2*COUNTA($T$5:BZ$5)/PenetrationRamp*VoiceARPU2*MDUUnits2*VoiceRevShare2+VideoPen2*MDUUnits2/PenetrationRamp*MDUConverter2+(DataPen2-VoicePen2)*MDUUnits2/PenetrationRamp*MDUModem2+VoicePen2*MDUUnits2/PenetrationRamp*MDUeMTA2+BZ19*MDUOpexLoad2)*-1)))),0)</f>
        <v>0</v>
      </c>
      <c r="CA21" s="292">
        <f>IFERROR(IF(COUNTA($T$5:CA$5)&gt;MDUTerm2,0,IF(COUNTA($T$5:CA$5)=(PenetrationRamp+1),BZ21+MAX(VideoPen2,DataPen2,VoicePen2)*MDUUnits2/PenetrationRamp*MDUISP2+VideoPen2*MDUUnits2/PenetrationRamp*MDUConverter2+(DataPen2-VoicePen2)*MDUUnits2/PenetrationRamp*MDUModem2+VoicePen2*MDUUnits2/PenetrationRamp*MDUeMTA2,IF(COUNTA($T$5:CA$5)&gt;PenetrationRamp,BZ21,((MAX(VideoPen2,DataPen2,VoicePen2)*MDUUnits2/PenetrationRamp*MDUISP2+VideoPen2*COUNTA($T$5:CA$5)/PenetrationRamp*VideoARPU2*MDUUnits2*VideoRevShare2+DataPen2*COUNTA($T$5:CA$5)/PenetrationRamp*DataARPU2*MDUUnits2*DataRevShare2+VoicePen2*COUNTA($T$5:CA$5)/PenetrationRamp*VoiceARPU2*MDUUnits2*VoiceRevShare2+VideoPen2*MDUUnits2/PenetrationRamp*MDUConverter2+(DataPen2-VoicePen2)*MDUUnits2/PenetrationRamp*MDUModem2+VoicePen2*MDUUnits2/PenetrationRamp*MDUeMTA2+CA19*MDUOpexLoad2)*-1)))),0)</f>
        <v>0</v>
      </c>
      <c r="CB21" s="292">
        <f>IFERROR(IF(COUNTA($T$5:CB$5)&gt;MDUTerm2,0,IF(COUNTA($T$5:CB$5)=(PenetrationRamp+1),CA21+MAX(VideoPen2,DataPen2,VoicePen2)*MDUUnits2/PenetrationRamp*MDUISP2+VideoPen2*MDUUnits2/PenetrationRamp*MDUConverter2+(DataPen2-VoicePen2)*MDUUnits2/PenetrationRamp*MDUModem2+VoicePen2*MDUUnits2/PenetrationRamp*MDUeMTA2,IF(COUNTA($T$5:CB$5)&gt;PenetrationRamp,CA21,((MAX(VideoPen2,DataPen2,VoicePen2)*MDUUnits2/PenetrationRamp*MDUISP2+VideoPen2*COUNTA($T$5:CB$5)/PenetrationRamp*VideoARPU2*MDUUnits2*VideoRevShare2+DataPen2*COUNTA($T$5:CB$5)/PenetrationRamp*DataARPU2*MDUUnits2*DataRevShare2+VoicePen2*COUNTA($T$5:CB$5)/PenetrationRamp*VoiceARPU2*MDUUnits2*VoiceRevShare2+VideoPen2*MDUUnits2/PenetrationRamp*MDUConverter2+(DataPen2-VoicePen2)*MDUUnits2/PenetrationRamp*MDUModem2+VoicePen2*MDUUnits2/PenetrationRamp*MDUeMTA2+CB19*MDUOpexLoad2)*-1)))),0)</f>
        <v>0</v>
      </c>
      <c r="CC21" s="292">
        <f>IFERROR(IF(COUNTA($T$5:CC$5)&gt;MDUTerm2,0,IF(COUNTA($T$5:CC$5)=(PenetrationRamp+1),CB21+MAX(VideoPen2,DataPen2,VoicePen2)*MDUUnits2/PenetrationRamp*MDUISP2+VideoPen2*MDUUnits2/PenetrationRamp*MDUConverter2+(DataPen2-VoicePen2)*MDUUnits2/PenetrationRamp*MDUModem2+VoicePen2*MDUUnits2/PenetrationRamp*MDUeMTA2,IF(COUNTA($T$5:CC$5)&gt;PenetrationRamp,CB21,((MAX(VideoPen2,DataPen2,VoicePen2)*MDUUnits2/PenetrationRamp*MDUISP2+VideoPen2*COUNTA($T$5:CC$5)/PenetrationRamp*VideoARPU2*MDUUnits2*VideoRevShare2+DataPen2*COUNTA($T$5:CC$5)/PenetrationRamp*DataARPU2*MDUUnits2*DataRevShare2+VoicePen2*COUNTA($T$5:CC$5)/PenetrationRamp*VoiceARPU2*MDUUnits2*VoiceRevShare2+VideoPen2*MDUUnits2/PenetrationRamp*MDUConverter2+(DataPen2-VoicePen2)*MDUUnits2/PenetrationRamp*MDUModem2+VoicePen2*MDUUnits2/PenetrationRamp*MDUeMTA2+CC19*MDUOpexLoad2)*-1)))),0)</f>
        <v>0</v>
      </c>
      <c r="CD21" s="292">
        <f>IFERROR(IF(COUNTA($T$5:CD$5)&gt;MDUTerm2,0,IF(COUNTA($T$5:CD$5)=(PenetrationRamp+1),CC21+MAX(VideoPen2,DataPen2,VoicePen2)*MDUUnits2/PenetrationRamp*MDUISP2+VideoPen2*MDUUnits2/PenetrationRamp*MDUConverter2+(DataPen2-VoicePen2)*MDUUnits2/PenetrationRamp*MDUModem2+VoicePen2*MDUUnits2/PenetrationRamp*MDUeMTA2,IF(COUNTA($T$5:CD$5)&gt;PenetrationRamp,CC21,((MAX(VideoPen2,DataPen2,VoicePen2)*MDUUnits2/PenetrationRamp*MDUISP2+VideoPen2*COUNTA($T$5:CD$5)/PenetrationRamp*VideoARPU2*MDUUnits2*VideoRevShare2+DataPen2*COUNTA($T$5:CD$5)/PenetrationRamp*DataARPU2*MDUUnits2*DataRevShare2+VoicePen2*COUNTA($T$5:CD$5)/PenetrationRamp*VoiceARPU2*MDUUnits2*VoiceRevShare2+VideoPen2*MDUUnits2/PenetrationRamp*MDUConverter2+(DataPen2-VoicePen2)*MDUUnits2/PenetrationRamp*MDUModem2+VoicePen2*MDUUnits2/PenetrationRamp*MDUeMTA2+CD19*MDUOpexLoad2)*-1)))),0)</f>
        <v>0</v>
      </c>
      <c r="CE21" s="292">
        <f>IFERROR(IF(COUNTA($T$5:CE$5)&gt;MDUTerm2,0,IF(COUNTA($T$5:CE$5)=(PenetrationRamp+1),CD21+MAX(VideoPen2,DataPen2,VoicePen2)*MDUUnits2/PenetrationRamp*MDUISP2+VideoPen2*MDUUnits2/PenetrationRamp*MDUConverter2+(DataPen2-VoicePen2)*MDUUnits2/PenetrationRamp*MDUModem2+VoicePen2*MDUUnits2/PenetrationRamp*MDUeMTA2,IF(COUNTA($T$5:CE$5)&gt;PenetrationRamp,CD21,((MAX(VideoPen2,DataPen2,VoicePen2)*MDUUnits2/PenetrationRamp*MDUISP2+VideoPen2*COUNTA($T$5:CE$5)/PenetrationRamp*VideoARPU2*MDUUnits2*VideoRevShare2+DataPen2*COUNTA($T$5:CE$5)/PenetrationRamp*DataARPU2*MDUUnits2*DataRevShare2+VoicePen2*COUNTA($T$5:CE$5)/PenetrationRamp*VoiceARPU2*MDUUnits2*VoiceRevShare2+VideoPen2*MDUUnits2/PenetrationRamp*MDUConverter2+(DataPen2-VoicePen2)*MDUUnits2/PenetrationRamp*MDUModem2+VoicePen2*MDUUnits2/PenetrationRamp*MDUeMTA2+CE19*MDUOpexLoad2)*-1)))),0)</f>
        <v>0</v>
      </c>
      <c r="CF21" s="292">
        <f>IFERROR(IF(COUNTA($T$5:CF$5)&gt;MDUTerm2,0,IF(COUNTA($T$5:CF$5)=(PenetrationRamp+1),CE21+MAX(VideoPen2,DataPen2,VoicePen2)*MDUUnits2/PenetrationRamp*MDUISP2+VideoPen2*MDUUnits2/PenetrationRamp*MDUConverter2+(DataPen2-VoicePen2)*MDUUnits2/PenetrationRamp*MDUModem2+VoicePen2*MDUUnits2/PenetrationRamp*MDUeMTA2,IF(COUNTA($T$5:CF$5)&gt;PenetrationRamp,CE21,((MAX(VideoPen2,DataPen2,VoicePen2)*MDUUnits2/PenetrationRamp*MDUISP2+VideoPen2*COUNTA($T$5:CF$5)/PenetrationRamp*VideoARPU2*MDUUnits2*VideoRevShare2+DataPen2*COUNTA($T$5:CF$5)/PenetrationRamp*DataARPU2*MDUUnits2*DataRevShare2+VoicePen2*COUNTA($T$5:CF$5)/PenetrationRamp*VoiceARPU2*MDUUnits2*VoiceRevShare2+VideoPen2*MDUUnits2/PenetrationRamp*MDUConverter2+(DataPen2-VoicePen2)*MDUUnits2/PenetrationRamp*MDUModem2+VoicePen2*MDUUnits2/PenetrationRamp*MDUeMTA2+CF19*MDUOpexLoad2)*-1)))),0)</f>
        <v>0</v>
      </c>
      <c r="CG21" s="292">
        <f>IFERROR(IF(COUNTA($T$5:CG$5)&gt;MDUTerm2,0,IF(COUNTA($T$5:CG$5)=(PenetrationRamp+1),CF21+MAX(VideoPen2,DataPen2,VoicePen2)*MDUUnits2/PenetrationRamp*MDUISP2+VideoPen2*MDUUnits2/PenetrationRamp*MDUConverter2+(DataPen2-VoicePen2)*MDUUnits2/PenetrationRamp*MDUModem2+VoicePen2*MDUUnits2/PenetrationRamp*MDUeMTA2,IF(COUNTA($T$5:CG$5)&gt;PenetrationRamp,CF21,((MAX(VideoPen2,DataPen2,VoicePen2)*MDUUnits2/PenetrationRamp*MDUISP2+VideoPen2*COUNTA($T$5:CG$5)/PenetrationRamp*VideoARPU2*MDUUnits2*VideoRevShare2+DataPen2*COUNTA($T$5:CG$5)/PenetrationRamp*DataARPU2*MDUUnits2*DataRevShare2+VoicePen2*COUNTA($T$5:CG$5)/PenetrationRamp*VoiceARPU2*MDUUnits2*VoiceRevShare2+VideoPen2*MDUUnits2/PenetrationRamp*MDUConverter2+(DataPen2-VoicePen2)*MDUUnits2/PenetrationRamp*MDUModem2+VoicePen2*MDUUnits2/PenetrationRamp*MDUeMTA2+CG19*MDUOpexLoad2)*-1)))),0)</f>
        <v>0</v>
      </c>
      <c r="CH21" s="292">
        <f>IFERROR(IF(COUNTA($T$5:CH$5)&gt;MDUTerm2,0,IF(COUNTA($T$5:CH$5)=(PenetrationRamp+1),CG21+MAX(VideoPen2,DataPen2,VoicePen2)*MDUUnits2/PenetrationRamp*MDUISP2+VideoPen2*MDUUnits2/PenetrationRamp*MDUConverter2+(DataPen2-VoicePen2)*MDUUnits2/PenetrationRamp*MDUModem2+VoicePen2*MDUUnits2/PenetrationRamp*MDUeMTA2,IF(COUNTA($T$5:CH$5)&gt;PenetrationRamp,CG21,((MAX(VideoPen2,DataPen2,VoicePen2)*MDUUnits2/PenetrationRamp*MDUISP2+VideoPen2*COUNTA($T$5:CH$5)/PenetrationRamp*VideoARPU2*MDUUnits2*VideoRevShare2+DataPen2*COUNTA($T$5:CH$5)/PenetrationRamp*DataARPU2*MDUUnits2*DataRevShare2+VoicePen2*COUNTA($T$5:CH$5)/PenetrationRamp*VoiceARPU2*MDUUnits2*VoiceRevShare2+VideoPen2*MDUUnits2/PenetrationRamp*MDUConverter2+(DataPen2-VoicePen2)*MDUUnits2/PenetrationRamp*MDUModem2+VoicePen2*MDUUnits2/PenetrationRamp*MDUeMTA2+CH19*MDUOpexLoad2)*-1)))),0)</f>
        <v>0</v>
      </c>
      <c r="CI21" s="292">
        <f>IFERROR(IF(COUNTA($T$5:CI$5)&gt;MDUTerm2,0,IF(COUNTA($T$5:CI$5)=(PenetrationRamp+1),CH21+MAX(VideoPen2,DataPen2,VoicePen2)*MDUUnits2/PenetrationRamp*MDUISP2+VideoPen2*MDUUnits2/PenetrationRamp*MDUConverter2+(DataPen2-VoicePen2)*MDUUnits2/PenetrationRamp*MDUModem2+VoicePen2*MDUUnits2/PenetrationRamp*MDUeMTA2,IF(COUNTA($T$5:CI$5)&gt;PenetrationRamp,CH21,((MAX(VideoPen2,DataPen2,VoicePen2)*MDUUnits2/PenetrationRamp*MDUISP2+VideoPen2*COUNTA($T$5:CI$5)/PenetrationRamp*VideoARPU2*MDUUnits2*VideoRevShare2+DataPen2*COUNTA($T$5:CI$5)/PenetrationRamp*DataARPU2*MDUUnits2*DataRevShare2+VoicePen2*COUNTA($T$5:CI$5)/PenetrationRamp*VoiceARPU2*MDUUnits2*VoiceRevShare2+VideoPen2*MDUUnits2/PenetrationRamp*MDUConverter2+(DataPen2-VoicePen2)*MDUUnits2/PenetrationRamp*MDUModem2+VoicePen2*MDUUnits2/PenetrationRamp*MDUeMTA2+CI19*MDUOpexLoad2)*-1)))),0)</f>
        <v>0</v>
      </c>
      <c r="CJ21" s="292">
        <f>IFERROR(IF(COUNTA($T$5:CJ$5)&gt;MDUTerm2,0,IF(COUNTA($T$5:CJ$5)=(PenetrationRamp+1),CI21+MAX(VideoPen2,DataPen2,VoicePen2)*MDUUnits2/PenetrationRamp*MDUISP2+VideoPen2*MDUUnits2/PenetrationRamp*MDUConverter2+(DataPen2-VoicePen2)*MDUUnits2/PenetrationRamp*MDUModem2+VoicePen2*MDUUnits2/PenetrationRamp*MDUeMTA2,IF(COUNTA($T$5:CJ$5)&gt;PenetrationRamp,CI21,((MAX(VideoPen2,DataPen2,VoicePen2)*MDUUnits2/PenetrationRamp*MDUISP2+VideoPen2*COUNTA($T$5:CJ$5)/PenetrationRamp*VideoARPU2*MDUUnits2*VideoRevShare2+DataPen2*COUNTA($T$5:CJ$5)/PenetrationRamp*DataARPU2*MDUUnits2*DataRevShare2+VoicePen2*COUNTA($T$5:CJ$5)/PenetrationRamp*VoiceARPU2*MDUUnits2*VoiceRevShare2+VideoPen2*MDUUnits2/PenetrationRamp*MDUConverter2+(DataPen2-VoicePen2)*MDUUnits2/PenetrationRamp*MDUModem2+VoicePen2*MDUUnits2/PenetrationRamp*MDUeMTA2+CJ19*MDUOpexLoad2)*-1)))),0)</f>
        <v>0</v>
      </c>
      <c r="CK21" s="292">
        <f>IFERROR(IF(COUNTA($T$5:CK$5)&gt;MDUTerm2,0,IF(COUNTA($T$5:CK$5)=(PenetrationRamp+1),CJ21+MAX(VideoPen2,DataPen2,VoicePen2)*MDUUnits2/PenetrationRamp*MDUISP2+VideoPen2*MDUUnits2/PenetrationRamp*MDUConverter2+(DataPen2-VoicePen2)*MDUUnits2/PenetrationRamp*MDUModem2+VoicePen2*MDUUnits2/PenetrationRamp*MDUeMTA2,IF(COUNTA($T$5:CK$5)&gt;PenetrationRamp,CJ21,((MAX(VideoPen2,DataPen2,VoicePen2)*MDUUnits2/PenetrationRamp*MDUISP2+VideoPen2*COUNTA($T$5:CK$5)/PenetrationRamp*VideoARPU2*MDUUnits2*VideoRevShare2+DataPen2*COUNTA($T$5:CK$5)/PenetrationRamp*DataARPU2*MDUUnits2*DataRevShare2+VoicePen2*COUNTA($T$5:CK$5)/PenetrationRamp*VoiceARPU2*MDUUnits2*VoiceRevShare2+VideoPen2*MDUUnits2/PenetrationRamp*MDUConverter2+(DataPen2-VoicePen2)*MDUUnits2/PenetrationRamp*MDUModem2+VoicePen2*MDUUnits2/PenetrationRamp*MDUeMTA2+CK19*MDUOpexLoad2)*-1)))),0)</f>
        <v>0</v>
      </c>
      <c r="CL21" s="292">
        <f>IFERROR(IF(COUNTA($T$5:CL$5)&gt;MDUTerm2,0,IF(COUNTA($T$5:CL$5)=(PenetrationRamp+1),CK21+MAX(VideoPen2,DataPen2,VoicePen2)*MDUUnits2/PenetrationRamp*MDUISP2+VideoPen2*MDUUnits2/PenetrationRamp*MDUConverter2+(DataPen2-VoicePen2)*MDUUnits2/PenetrationRamp*MDUModem2+VoicePen2*MDUUnits2/PenetrationRamp*MDUeMTA2,IF(COUNTA($T$5:CL$5)&gt;PenetrationRamp,CK21,((MAX(VideoPen2,DataPen2,VoicePen2)*MDUUnits2/PenetrationRamp*MDUISP2+VideoPen2*COUNTA($T$5:CL$5)/PenetrationRamp*VideoARPU2*MDUUnits2*VideoRevShare2+DataPen2*COUNTA($T$5:CL$5)/PenetrationRamp*DataARPU2*MDUUnits2*DataRevShare2+VoicePen2*COUNTA($T$5:CL$5)/PenetrationRamp*VoiceARPU2*MDUUnits2*VoiceRevShare2+VideoPen2*MDUUnits2/PenetrationRamp*MDUConverter2+(DataPen2-VoicePen2)*MDUUnits2/PenetrationRamp*MDUModem2+VoicePen2*MDUUnits2/PenetrationRamp*MDUeMTA2+CL19*MDUOpexLoad2)*-1)))),0)</f>
        <v>0</v>
      </c>
      <c r="CM21" s="292">
        <f>IFERROR(IF(COUNTA($T$5:CM$5)&gt;MDUTerm2,0,IF(COUNTA($T$5:CM$5)=(PenetrationRamp+1),CL21+MAX(VideoPen2,DataPen2,VoicePen2)*MDUUnits2/PenetrationRamp*MDUISP2+VideoPen2*MDUUnits2/PenetrationRamp*MDUConverter2+(DataPen2-VoicePen2)*MDUUnits2/PenetrationRamp*MDUModem2+VoicePen2*MDUUnits2/PenetrationRamp*MDUeMTA2,IF(COUNTA($T$5:CM$5)&gt;PenetrationRamp,CL21,((MAX(VideoPen2,DataPen2,VoicePen2)*MDUUnits2/PenetrationRamp*MDUISP2+VideoPen2*COUNTA($T$5:CM$5)/PenetrationRamp*VideoARPU2*MDUUnits2*VideoRevShare2+DataPen2*COUNTA($T$5:CM$5)/PenetrationRamp*DataARPU2*MDUUnits2*DataRevShare2+VoicePen2*COUNTA($T$5:CM$5)/PenetrationRamp*VoiceARPU2*MDUUnits2*VoiceRevShare2+VideoPen2*MDUUnits2/PenetrationRamp*MDUConverter2+(DataPen2-VoicePen2)*MDUUnits2/PenetrationRamp*MDUModem2+VoicePen2*MDUUnits2/PenetrationRamp*MDUeMTA2+CM19*MDUOpexLoad2)*-1)))),0)</f>
        <v>0</v>
      </c>
      <c r="CN21" s="292">
        <f>IFERROR(IF(COUNTA($T$5:CN$5)&gt;MDUTerm2,0,IF(COUNTA($T$5:CN$5)=(PenetrationRamp+1),CM21+MAX(VideoPen2,DataPen2,VoicePen2)*MDUUnits2/PenetrationRamp*MDUISP2+VideoPen2*MDUUnits2/PenetrationRamp*MDUConverter2+(DataPen2-VoicePen2)*MDUUnits2/PenetrationRamp*MDUModem2+VoicePen2*MDUUnits2/PenetrationRamp*MDUeMTA2,IF(COUNTA($T$5:CN$5)&gt;PenetrationRamp,CM21,((MAX(VideoPen2,DataPen2,VoicePen2)*MDUUnits2/PenetrationRamp*MDUISP2+VideoPen2*COUNTA($T$5:CN$5)/PenetrationRamp*VideoARPU2*MDUUnits2*VideoRevShare2+DataPen2*COUNTA($T$5:CN$5)/PenetrationRamp*DataARPU2*MDUUnits2*DataRevShare2+VoicePen2*COUNTA($T$5:CN$5)/PenetrationRamp*VoiceARPU2*MDUUnits2*VoiceRevShare2+VideoPen2*MDUUnits2/PenetrationRamp*MDUConverter2+(DataPen2-VoicePen2)*MDUUnits2/PenetrationRamp*MDUModem2+VoicePen2*MDUUnits2/PenetrationRamp*MDUeMTA2+CN19*MDUOpexLoad2)*-1)))),0)</f>
        <v>0</v>
      </c>
      <c r="CO21" s="292">
        <f>IFERROR(IF(COUNTA($T$5:CO$5)&gt;MDUTerm2,0,IF(COUNTA($T$5:CO$5)=(PenetrationRamp+1),CN21+MAX(VideoPen2,DataPen2,VoicePen2)*MDUUnits2/PenetrationRamp*MDUISP2+VideoPen2*MDUUnits2/PenetrationRamp*MDUConverter2+(DataPen2-VoicePen2)*MDUUnits2/PenetrationRamp*MDUModem2+VoicePen2*MDUUnits2/PenetrationRamp*MDUeMTA2,IF(COUNTA($T$5:CO$5)&gt;PenetrationRamp,CN21,((MAX(VideoPen2,DataPen2,VoicePen2)*MDUUnits2/PenetrationRamp*MDUISP2+VideoPen2*COUNTA($T$5:CO$5)/PenetrationRamp*VideoARPU2*MDUUnits2*VideoRevShare2+DataPen2*COUNTA($T$5:CO$5)/PenetrationRamp*DataARPU2*MDUUnits2*DataRevShare2+VoicePen2*COUNTA($T$5:CO$5)/PenetrationRamp*VoiceARPU2*MDUUnits2*VoiceRevShare2+VideoPen2*MDUUnits2/PenetrationRamp*MDUConverter2+(DataPen2-VoicePen2)*MDUUnits2/PenetrationRamp*MDUModem2+VoicePen2*MDUUnits2/PenetrationRamp*MDUeMTA2+CO19*MDUOpexLoad2)*-1)))),0)</f>
        <v>0</v>
      </c>
      <c r="CP21" s="292">
        <f>IFERROR(IF(COUNTA($T$5:CP$5)&gt;MDUTerm2,0,IF(COUNTA($T$5:CP$5)=(PenetrationRamp+1),CO21+MAX(VideoPen2,DataPen2,VoicePen2)*MDUUnits2/PenetrationRamp*MDUISP2+VideoPen2*MDUUnits2/PenetrationRamp*MDUConverter2+(DataPen2-VoicePen2)*MDUUnits2/PenetrationRamp*MDUModem2+VoicePen2*MDUUnits2/PenetrationRamp*MDUeMTA2,IF(COUNTA($T$5:CP$5)&gt;PenetrationRamp,CO21,((MAX(VideoPen2,DataPen2,VoicePen2)*MDUUnits2/PenetrationRamp*MDUISP2+VideoPen2*COUNTA($T$5:CP$5)/PenetrationRamp*VideoARPU2*MDUUnits2*VideoRevShare2+DataPen2*COUNTA($T$5:CP$5)/PenetrationRamp*DataARPU2*MDUUnits2*DataRevShare2+VoicePen2*COUNTA($T$5:CP$5)/PenetrationRamp*VoiceARPU2*MDUUnits2*VoiceRevShare2+VideoPen2*MDUUnits2/PenetrationRamp*MDUConverter2+(DataPen2-VoicePen2)*MDUUnits2/PenetrationRamp*MDUModem2+VoicePen2*MDUUnits2/PenetrationRamp*MDUeMTA2+CP19*MDUOpexLoad2)*-1)))),0)</f>
        <v>0</v>
      </c>
      <c r="CQ21" s="292">
        <f>IFERROR(IF(COUNTA($T$5:CQ$5)&gt;MDUTerm2,0,IF(COUNTA($T$5:CQ$5)=(PenetrationRamp+1),CP21+MAX(VideoPen2,DataPen2,VoicePen2)*MDUUnits2/PenetrationRamp*MDUISP2+VideoPen2*MDUUnits2/PenetrationRamp*MDUConverter2+(DataPen2-VoicePen2)*MDUUnits2/PenetrationRamp*MDUModem2+VoicePen2*MDUUnits2/PenetrationRamp*MDUeMTA2,IF(COUNTA($T$5:CQ$5)&gt;PenetrationRamp,CP21,((MAX(VideoPen2,DataPen2,VoicePen2)*MDUUnits2/PenetrationRamp*MDUISP2+VideoPen2*COUNTA($T$5:CQ$5)/PenetrationRamp*VideoARPU2*MDUUnits2*VideoRevShare2+DataPen2*COUNTA($T$5:CQ$5)/PenetrationRamp*DataARPU2*MDUUnits2*DataRevShare2+VoicePen2*COUNTA($T$5:CQ$5)/PenetrationRamp*VoiceARPU2*MDUUnits2*VoiceRevShare2+VideoPen2*MDUUnits2/PenetrationRamp*MDUConverter2+(DataPen2-VoicePen2)*MDUUnits2/PenetrationRamp*MDUModem2+VoicePen2*MDUUnits2/PenetrationRamp*MDUeMTA2+CQ19*MDUOpexLoad2)*-1)))),0)</f>
        <v>0</v>
      </c>
      <c r="CR21" s="292">
        <f>IFERROR(IF(COUNTA($T$5:CR$5)&gt;MDUTerm2,0,IF(COUNTA($T$5:CR$5)=(PenetrationRamp+1),CQ21+MAX(VideoPen2,DataPen2,VoicePen2)*MDUUnits2/PenetrationRamp*MDUISP2+VideoPen2*MDUUnits2/PenetrationRamp*MDUConverter2+(DataPen2-VoicePen2)*MDUUnits2/PenetrationRamp*MDUModem2+VoicePen2*MDUUnits2/PenetrationRamp*MDUeMTA2,IF(COUNTA($T$5:CR$5)&gt;PenetrationRamp,CQ21,((MAX(VideoPen2,DataPen2,VoicePen2)*MDUUnits2/PenetrationRamp*MDUISP2+VideoPen2*COUNTA($T$5:CR$5)/PenetrationRamp*VideoARPU2*MDUUnits2*VideoRevShare2+DataPen2*COUNTA($T$5:CR$5)/PenetrationRamp*DataARPU2*MDUUnits2*DataRevShare2+VoicePen2*COUNTA($T$5:CR$5)/PenetrationRamp*VoiceARPU2*MDUUnits2*VoiceRevShare2+VideoPen2*MDUUnits2/PenetrationRamp*MDUConverter2+(DataPen2-VoicePen2)*MDUUnits2/PenetrationRamp*MDUModem2+VoicePen2*MDUUnits2/PenetrationRamp*MDUeMTA2+CR19*MDUOpexLoad2)*-1)))),0)</f>
        <v>0</v>
      </c>
      <c r="CS21" s="292">
        <f>IFERROR(IF(COUNTA($T$5:CS$5)&gt;MDUTerm2,0,IF(COUNTA($T$5:CS$5)=(PenetrationRamp+1),CR21+MAX(VideoPen2,DataPen2,VoicePen2)*MDUUnits2/PenetrationRamp*MDUISP2+VideoPen2*MDUUnits2/PenetrationRamp*MDUConverter2+(DataPen2-VoicePen2)*MDUUnits2/PenetrationRamp*MDUModem2+VoicePen2*MDUUnits2/PenetrationRamp*MDUeMTA2,IF(COUNTA($T$5:CS$5)&gt;PenetrationRamp,CR21,((MAX(VideoPen2,DataPen2,VoicePen2)*MDUUnits2/PenetrationRamp*MDUISP2+VideoPen2*COUNTA($T$5:CS$5)/PenetrationRamp*VideoARPU2*MDUUnits2*VideoRevShare2+DataPen2*COUNTA($T$5:CS$5)/PenetrationRamp*DataARPU2*MDUUnits2*DataRevShare2+VoicePen2*COUNTA($T$5:CS$5)/PenetrationRamp*VoiceARPU2*MDUUnits2*VoiceRevShare2+VideoPen2*MDUUnits2/PenetrationRamp*MDUConverter2+(DataPen2-VoicePen2)*MDUUnits2/PenetrationRamp*MDUModem2+VoicePen2*MDUUnits2/PenetrationRamp*MDUeMTA2+CS19*MDUOpexLoad2)*-1)))),0)</f>
        <v>0</v>
      </c>
      <c r="CT21" s="292">
        <f>IFERROR(IF(COUNTA($T$5:CT$5)&gt;MDUTerm2,0,IF(COUNTA($T$5:CT$5)=(PenetrationRamp+1),CS21+MAX(VideoPen2,DataPen2,VoicePen2)*MDUUnits2/PenetrationRamp*MDUISP2+VideoPen2*MDUUnits2/PenetrationRamp*MDUConverter2+(DataPen2-VoicePen2)*MDUUnits2/PenetrationRamp*MDUModem2+VoicePen2*MDUUnits2/PenetrationRamp*MDUeMTA2,IF(COUNTA($T$5:CT$5)&gt;PenetrationRamp,CS21,((MAX(VideoPen2,DataPen2,VoicePen2)*MDUUnits2/PenetrationRamp*MDUISP2+VideoPen2*COUNTA($T$5:CT$5)/PenetrationRamp*VideoARPU2*MDUUnits2*VideoRevShare2+DataPen2*COUNTA($T$5:CT$5)/PenetrationRamp*DataARPU2*MDUUnits2*DataRevShare2+VoicePen2*COUNTA($T$5:CT$5)/PenetrationRamp*VoiceARPU2*MDUUnits2*VoiceRevShare2+VideoPen2*MDUUnits2/PenetrationRamp*MDUConverter2+(DataPen2-VoicePen2)*MDUUnits2/PenetrationRamp*MDUModem2+VoicePen2*MDUUnits2/PenetrationRamp*MDUeMTA2+CT19*MDUOpexLoad2)*-1)))),0)</f>
        <v>0</v>
      </c>
      <c r="CU21" s="292">
        <f>IFERROR(IF(COUNTA($T$5:CU$5)&gt;MDUTerm2,0,IF(COUNTA($T$5:CU$5)=(PenetrationRamp+1),CT21+MAX(VideoPen2,DataPen2,VoicePen2)*MDUUnits2/PenetrationRamp*MDUISP2+VideoPen2*MDUUnits2/PenetrationRamp*MDUConverter2+(DataPen2-VoicePen2)*MDUUnits2/PenetrationRamp*MDUModem2+VoicePen2*MDUUnits2/PenetrationRamp*MDUeMTA2,IF(COUNTA($T$5:CU$5)&gt;PenetrationRamp,CT21,((MAX(VideoPen2,DataPen2,VoicePen2)*MDUUnits2/PenetrationRamp*MDUISP2+VideoPen2*COUNTA($T$5:CU$5)/PenetrationRamp*VideoARPU2*MDUUnits2*VideoRevShare2+DataPen2*COUNTA($T$5:CU$5)/PenetrationRamp*DataARPU2*MDUUnits2*DataRevShare2+VoicePen2*COUNTA($T$5:CU$5)/PenetrationRamp*VoiceARPU2*MDUUnits2*VoiceRevShare2+VideoPen2*MDUUnits2/PenetrationRamp*MDUConverter2+(DataPen2-VoicePen2)*MDUUnits2/PenetrationRamp*MDUModem2+VoicePen2*MDUUnits2/PenetrationRamp*MDUeMTA2+CU19*MDUOpexLoad2)*-1)))),0)</f>
        <v>0</v>
      </c>
      <c r="CV21" s="292">
        <f>IFERROR(IF(COUNTA($T$5:CV$5)&gt;MDUTerm2,0,IF(COUNTA($T$5:CV$5)=(PenetrationRamp+1),CU21+MAX(VideoPen2,DataPen2,VoicePen2)*MDUUnits2/PenetrationRamp*MDUISP2+VideoPen2*MDUUnits2/PenetrationRamp*MDUConverter2+(DataPen2-VoicePen2)*MDUUnits2/PenetrationRamp*MDUModem2+VoicePen2*MDUUnits2/PenetrationRamp*MDUeMTA2,IF(COUNTA($T$5:CV$5)&gt;PenetrationRamp,CU21,((MAX(VideoPen2,DataPen2,VoicePen2)*MDUUnits2/PenetrationRamp*MDUISP2+VideoPen2*COUNTA($T$5:CV$5)/PenetrationRamp*VideoARPU2*MDUUnits2*VideoRevShare2+DataPen2*COUNTA($T$5:CV$5)/PenetrationRamp*DataARPU2*MDUUnits2*DataRevShare2+VoicePen2*COUNTA($T$5:CV$5)/PenetrationRamp*VoiceARPU2*MDUUnits2*VoiceRevShare2+VideoPen2*MDUUnits2/PenetrationRamp*MDUConverter2+(DataPen2-VoicePen2)*MDUUnits2/PenetrationRamp*MDUModem2+VoicePen2*MDUUnits2/PenetrationRamp*MDUeMTA2+CV19*MDUOpexLoad2)*-1)))),0)</f>
        <v>0</v>
      </c>
      <c r="CW21" s="292">
        <f>IFERROR(IF(COUNTA($T$5:CW$5)&gt;MDUTerm2,0,IF(COUNTA($T$5:CW$5)=(PenetrationRamp+1),CV21+MAX(VideoPen2,DataPen2,VoicePen2)*MDUUnits2/PenetrationRamp*MDUISP2+VideoPen2*MDUUnits2/PenetrationRamp*MDUConverter2+(DataPen2-VoicePen2)*MDUUnits2/PenetrationRamp*MDUModem2+VoicePen2*MDUUnits2/PenetrationRamp*MDUeMTA2,IF(COUNTA($T$5:CW$5)&gt;PenetrationRamp,CV21,((MAX(VideoPen2,DataPen2,VoicePen2)*MDUUnits2/PenetrationRamp*MDUISP2+VideoPen2*COUNTA($T$5:CW$5)/PenetrationRamp*VideoARPU2*MDUUnits2*VideoRevShare2+DataPen2*COUNTA($T$5:CW$5)/PenetrationRamp*DataARPU2*MDUUnits2*DataRevShare2+VoicePen2*COUNTA($T$5:CW$5)/PenetrationRamp*VoiceARPU2*MDUUnits2*VoiceRevShare2+VideoPen2*MDUUnits2/PenetrationRamp*MDUConverter2+(DataPen2-VoicePen2)*MDUUnits2/PenetrationRamp*MDUModem2+VoicePen2*MDUUnits2/PenetrationRamp*MDUeMTA2+CW19*MDUOpexLoad2)*-1)))),0)</f>
        <v>0</v>
      </c>
      <c r="CX21" s="292">
        <f>IFERROR(IF(COUNTA($T$5:CX$5)&gt;MDUTerm2,0,IF(COUNTA($T$5:CX$5)=(PenetrationRamp+1),CW21+MAX(VideoPen2,DataPen2,VoicePen2)*MDUUnits2/PenetrationRamp*MDUISP2+VideoPen2*MDUUnits2/PenetrationRamp*MDUConverter2+(DataPen2-VoicePen2)*MDUUnits2/PenetrationRamp*MDUModem2+VoicePen2*MDUUnits2/PenetrationRamp*MDUeMTA2,IF(COUNTA($T$5:CX$5)&gt;PenetrationRamp,CW21,((MAX(VideoPen2,DataPen2,VoicePen2)*MDUUnits2/PenetrationRamp*MDUISP2+VideoPen2*COUNTA($T$5:CX$5)/PenetrationRamp*VideoARPU2*MDUUnits2*VideoRevShare2+DataPen2*COUNTA($T$5:CX$5)/PenetrationRamp*DataARPU2*MDUUnits2*DataRevShare2+VoicePen2*COUNTA($T$5:CX$5)/PenetrationRamp*VoiceARPU2*MDUUnits2*VoiceRevShare2+VideoPen2*MDUUnits2/PenetrationRamp*MDUConverter2+(DataPen2-VoicePen2)*MDUUnits2/PenetrationRamp*MDUModem2+VoicePen2*MDUUnits2/PenetrationRamp*MDUeMTA2+CX19*MDUOpexLoad2)*-1)))),0)</f>
        <v>0</v>
      </c>
      <c r="CY21" s="292">
        <f>IFERROR(IF(COUNTA($T$5:CY$5)&gt;MDUTerm2,0,IF(COUNTA($T$5:CY$5)=(PenetrationRamp+1),CX21+MAX(VideoPen2,DataPen2,VoicePen2)*MDUUnits2/PenetrationRamp*MDUISP2+VideoPen2*MDUUnits2/PenetrationRamp*MDUConverter2+(DataPen2-VoicePen2)*MDUUnits2/PenetrationRamp*MDUModem2+VoicePen2*MDUUnits2/PenetrationRamp*MDUeMTA2,IF(COUNTA($T$5:CY$5)&gt;PenetrationRamp,CX21,((MAX(VideoPen2,DataPen2,VoicePen2)*MDUUnits2/PenetrationRamp*MDUISP2+VideoPen2*COUNTA($T$5:CY$5)/PenetrationRamp*VideoARPU2*MDUUnits2*VideoRevShare2+DataPen2*COUNTA($T$5:CY$5)/PenetrationRamp*DataARPU2*MDUUnits2*DataRevShare2+VoicePen2*COUNTA($T$5:CY$5)/PenetrationRamp*VoiceARPU2*MDUUnits2*VoiceRevShare2+VideoPen2*MDUUnits2/PenetrationRamp*MDUConverter2+(DataPen2-VoicePen2)*MDUUnits2/PenetrationRamp*MDUModem2+VoicePen2*MDUUnits2/PenetrationRamp*MDUeMTA2+CY19*MDUOpexLoad2)*-1)))),0)</f>
        <v>0</v>
      </c>
      <c r="CZ21" s="292">
        <f>IFERROR(IF(COUNTA($T$5:CZ$5)&gt;MDUTerm2,0,IF(COUNTA($T$5:CZ$5)=(PenetrationRamp+1),CY21+MAX(VideoPen2,DataPen2,VoicePen2)*MDUUnits2/PenetrationRamp*MDUISP2+VideoPen2*MDUUnits2/PenetrationRamp*MDUConverter2+(DataPen2-VoicePen2)*MDUUnits2/PenetrationRamp*MDUModem2+VoicePen2*MDUUnits2/PenetrationRamp*MDUeMTA2,IF(COUNTA($T$5:CZ$5)&gt;PenetrationRamp,CY21,((MAX(VideoPen2,DataPen2,VoicePen2)*MDUUnits2/PenetrationRamp*MDUISP2+VideoPen2*COUNTA($T$5:CZ$5)/PenetrationRamp*VideoARPU2*MDUUnits2*VideoRevShare2+DataPen2*COUNTA($T$5:CZ$5)/PenetrationRamp*DataARPU2*MDUUnits2*DataRevShare2+VoicePen2*COUNTA($T$5:CZ$5)/PenetrationRamp*VoiceARPU2*MDUUnits2*VoiceRevShare2+VideoPen2*MDUUnits2/PenetrationRamp*MDUConverter2+(DataPen2-VoicePen2)*MDUUnits2/PenetrationRamp*MDUModem2+VoicePen2*MDUUnits2/PenetrationRamp*MDUeMTA2+CZ19*MDUOpexLoad2)*-1)))),0)</f>
        <v>0</v>
      </c>
      <c r="DA21" s="292">
        <f>IFERROR(IF(COUNTA($T$5:DA$5)&gt;MDUTerm2,0,IF(COUNTA($T$5:DA$5)=(PenetrationRamp+1),CZ21+MAX(VideoPen2,DataPen2,VoicePen2)*MDUUnits2/PenetrationRamp*MDUISP2+VideoPen2*MDUUnits2/PenetrationRamp*MDUConverter2+(DataPen2-VoicePen2)*MDUUnits2/PenetrationRamp*MDUModem2+VoicePen2*MDUUnits2/PenetrationRamp*MDUeMTA2,IF(COUNTA($T$5:DA$5)&gt;PenetrationRamp,CZ21,((MAX(VideoPen2,DataPen2,VoicePen2)*MDUUnits2/PenetrationRamp*MDUISP2+VideoPen2*COUNTA($T$5:DA$5)/PenetrationRamp*VideoARPU2*MDUUnits2*VideoRevShare2+DataPen2*COUNTA($T$5:DA$5)/PenetrationRamp*DataARPU2*MDUUnits2*DataRevShare2+VoicePen2*COUNTA($T$5:DA$5)/PenetrationRamp*VoiceARPU2*MDUUnits2*VoiceRevShare2+VideoPen2*MDUUnits2/PenetrationRamp*MDUConverter2+(DataPen2-VoicePen2)*MDUUnits2/PenetrationRamp*MDUModem2+VoicePen2*MDUUnits2/PenetrationRamp*MDUeMTA2+DA19*MDUOpexLoad2)*-1)))),0)</f>
        <v>0</v>
      </c>
      <c r="DB21" s="292">
        <f>IFERROR(IF(COUNTA($T$5:DB$5)&gt;MDUTerm2,0,IF(COUNTA($T$5:DB$5)=(PenetrationRamp+1),DA21+MAX(VideoPen2,DataPen2,VoicePen2)*MDUUnits2/PenetrationRamp*MDUISP2+VideoPen2*MDUUnits2/PenetrationRamp*MDUConverter2+(DataPen2-VoicePen2)*MDUUnits2/PenetrationRamp*MDUModem2+VoicePen2*MDUUnits2/PenetrationRamp*MDUeMTA2,IF(COUNTA($T$5:DB$5)&gt;PenetrationRamp,DA21,((MAX(VideoPen2,DataPen2,VoicePen2)*MDUUnits2/PenetrationRamp*MDUISP2+VideoPen2*COUNTA($T$5:DB$5)/PenetrationRamp*VideoARPU2*MDUUnits2*VideoRevShare2+DataPen2*COUNTA($T$5:DB$5)/PenetrationRamp*DataARPU2*MDUUnits2*DataRevShare2+VoicePen2*COUNTA($T$5:DB$5)/PenetrationRamp*VoiceARPU2*MDUUnits2*VoiceRevShare2+VideoPen2*MDUUnits2/PenetrationRamp*MDUConverter2+(DataPen2-VoicePen2)*MDUUnits2/PenetrationRamp*MDUModem2+VoicePen2*MDUUnits2/PenetrationRamp*MDUeMTA2+DB19*MDUOpexLoad2)*-1)))),0)</f>
        <v>0</v>
      </c>
      <c r="DC21" s="292">
        <f>IFERROR(IF(COUNTA($T$5:DC$5)&gt;MDUTerm2,0,IF(COUNTA($T$5:DC$5)=(PenetrationRamp+1),DB21+MAX(VideoPen2,DataPen2,VoicePen2)*MDUUnits2/PenetrationRamp*MDUISP2+VideoPen2*MDUUnits2/PenetrationRamp*MDUConverter2+(DataPen2-VoicePen2)*MDUUnits2/PenetrationRamp*MDUModem2+VoicePen2*MDUUnits2/PenetrationRamp*MDUeMTA2,IF(COUNTA($T$5:DC$5)&gt;PenetrationRamp,DB21,((MAX(VideoPen2,DataPen2,VoicePen2)*MDUUnits2/PenetrationRamp*MDUISP2+VideoPen2*COUNTA($T$5:DC$5)/PenetrationRamp*VideoARPU2*MDUUnits2*VideoRevShare2+DataPen2*COUNTA($T$5:DC$5)/PenetrationRamp*DataARPU2*MDUUnits2*DataRevShare2+VoicePen2*COUNTA($T$5:DC$5)/PenetrationRamp*VoiceARPU2*MDUUnits2*VoiceRevShare2+VideoPen2*MDUUnits2/PenetrationRamp*MDUConverter2+(DataPen2-VoicePen2)*MDUUnits2/PenetrationRamp*MDUModem2+VoicePen2*MDUUnits2/PenetrationRamp*MDUeMTA2+DC19*MDUOpexLoad2)*-1)))),0)</f>
        <v>0</v>
      </c>
      <c r="DD21" s="292">
        <f>IFERROR(IF(COUNTA($T$5:DD$5)&gt;MDUTerm2,0,IF(COUNTA($T$5:DD$5)=(PenetrationRamp+1),DC21+MAX(VideoPen2,DataPen2,VoicePen2)*MDUUnits2/PenetrationRamp*MDUISP2+VideoPen2*MDUUnits2/PenetrationRamp*MDUConverter2+(DataPen2-VoicePen2)*MDUUnits2/PenetrationRamp*MDUModem2+VoicePen2*MDUUnits2/PenetrationRamp*MDUeMTA2,IF(COUNTA($T$5:DD$5)&gt;PenetrationRamp,DC21,((MAX(VideoPen2,DataPen2,VoicePen2)*MDUUnits2/PenetrationRamp*MDUISP2+VideoPen2*COUNTA($T$5:DD$5)/PenetrationRamp*VideoARPU2*MDUUnits2*VideoRevShare2+DataPen2*COUNTA($T$5:DD$5)/PenetrationRamp*DataARPU2*MDUUnits2*DataRevShare2+VoicePen2*COUNTA($T$5:DD$5)/PenetrationRamp*VoiceARPU2*MDUUnits2*VoiceRevShare2+VideoPen2*MDUUnits2/PenetrationRamp*MDUConverter2+(DataPen2-VoicePen2)*MDUUnits2/PenetrationRamp*MDUModem2+VoicePen2*MDUUnits2/PenetrationRamp*MDUeMTA2+DD19*MDUOpexLoad2)*-1)))),0)</f>
        <v>0</v>
      </c>
      <c r="DE21" s="292">
        <f>IFERROR(IF(COUNTA($T$5:DE$5)&gt;MDUTerm2,0,IF(COUNTA($T$5:DE$5)=(PenetrationRamp+1),DD21+MAX(VideoPen2,DataPen2,VoicePen2)*MDUUnits2/PenetrationRamp*MDUISP2+VideoPen2*MDUUnits2/PenetrationRamp*MDUConverter2+(DataPen2-VoicePen2)*MDUUnits2/PenetrationRamp*MDUModem2+VoicePen2*MDUUnits2/PenetrationRamp*MDUeMTA2,IF(COUNTA($T$5:DE$5)&gt;PenetrationRamp,DD21,((MAX(VideoPen2,DataPen2,VoicePen2)*MDUUnits2/PenetrationRamp*MDUISP2+VideoPen2*COUNTA($T$5:DE$5)/PenetrationRamp*VideoARPU2*MDUUnits2*VideoRevShare2+DataPen2*COUNTA($T$5:DE$5)/PenetrationRamp*DataARPU2*MDUUnits2*DataRevShare2+VoicePen2*COUNTA($T$5:DE$5)/PenetrationRamp*VoiceARPU2*MDUUnits2*VoiceRevShare2+VideoPen2*MDUUnits2/PenetrationRamp*MDUConverter2+(DataPen2-VoicePen2)*MDUUnits2/PenetrationRamp*MDUModem2+VoicePen2*MDUUnits2/PenetrationRamp*MDUeMTA2+DE19*MDUOpexLoad2)*-1)))),0)</f>
        <v>0</v>
      </c>
      <c r="DF21" s="292">
        <f>IFERROR(IF(COUNTA($T$5:DF$5)&gt;MDUTerm2,0,IF(COUNTA($T$5:DF$5)=(PenetrationRamp+1),DE21+MAX(VideoPen2,DataPen2,VoicePen2)*MDUUnits2/PenetrationRamp*MDUISP2+VideoPen2*MDUUnits2/PenetrationRamp*MDUConverter2+(DataPen2-VoicePen2)*MDUUnits2/PenetrationRamp*MDUModem2+VoicePen2*MDUUnits2/PenetrationRamp*MDUeMTA2,IF(COUNTA($T$5:DF$5)&gt;PenetrationRamp,DE21,((MAX(VideoPen2,DataPen2,VoicePen2)*MDUUnits2/PenetrationRamp*MDUISP2+VideoPen2*COUNTA($T$5:DF$5)/PenetrationRamp*VideoARPU2*MDUUnits2*VideoRevShare2+DataPen2*COUNTA($T$5:DF$5)/PenetrationRamp*DataARPU2*MDUUnits2*DataRevShare2+VoicePen2*COUNTA($T$5:DF$5)/PenetrationRamp*VoiceARPU2*MDUUnits2*VoiceRevShare2+VideoPen2*MDUUnits2/PenetrationRamp*MDUConverter2+(DataPen2-VoicePen2)*MDUUnits2/PenetrationRamp*MDUModem2+VoicePen2*MDUUnits2/PenetrationRamp*MDUeMTA2+DF19*MDUOpexLoad2)*-1)))),0)</f>
        <v>0</v>
      </c>
      <c r="DG21" s="292">
        <f>IFERROR(IF(COUNTA($T$5:DG$5)&gt;MDUTerm2,0,IF(COUNTA($T$5:DG$5)=(PenetrationRamp+1),DF21+MAX(VideoPen2,DataPen2,VoicePen2)*MDUUnits2/PenetrationRamp*MDUISP2+VideoPen2*MDUUnits2/PenetrationRamp*MDUConverter2+(DataPen2-VoicePen2)*MDUUnits2/PenetrationRamp*MDUModem2+VoicePen2*MDUUnits2/PenetrationRamp*MDUeMTA2,IF(COUNTA($T$5:DG$5)&gt;PenetrationRamp,DF21,((MAX(VideoPen2,DataPen2,VoicePen2)*MDUUnits2/PenetrationRamp*MDUISP2+VideoPen2*COUNTA($T$5:DG$5)/PenetrationRamp*VideoARPU2*MDUUnits2*VideoRevShare2+DataPen2*COUNTA($T$5:DG$5)/PenetrationRamp*DataARPU2*MDUUnits2*DataRevShare2+VoicePen2*COUNTA($T$5:DG$5)/PenetrationRamp*VoiceARPU2*MDUUnits2*VoiceRevShare2+VideoPen2*MDUUnits2/PenetrationRamp*MDUConverter2+(DataPen2-VoicePen2)*MDUUnits2/PenetrationRamp*MDUModem2+VoicePen2*MDUUnits2/PenetrationRamp*MDUeMTA2+DG19*MDUOpexLoad2)*-1)))),0)</f>
        <v>0</v>
      </c>
      <c r="DH21" s="292">
        <f>IFERROR(IF(COUNTA($T$5:DH$5)&gt;MDUTerm2,0,IF(COUNTA($T$5:DH$5)=(PenetrationRamp+1),DG21+MAX(VideoPen2,DataPen2,VoicePen2)*MDUUnits2/PenetrationRamp*MDUISP2+VideoPen2*MDUUnits2/PenetrationRamp*MDUConverter2+(DataPen2-VoicePen2)*MDUUnits2/PenetrationRamp*MDUModem2+VoicePen2*MDUUnits2/PenetrationRamp*MDUeMTA2,IF(COUNTA($T$5:DH$5)&gt;PenetrationRamp,DG21,((MAX(VideoPen2,DataPen2,VoicePen2)*MDUUnits2/PenetrationRamp*MDUISP2+VideoPen2*COUNTA($T$5:DH$5)/PenetrationRamp*VideoARPU2*MDUUnits2*VideoRevShare2+DataPen2*COUNTA($T$5:DH$5)/PenetrationRamp*DataARPU2*MDUUnits2*DataRevShare2+VoicePen2*COUNTA($T$5:DH$5)/PenetrationRamp*VoiceARPU2*MDUUnits2*VoiceRevShare2+VideoPen2*MDUUnits2/PenetrationRamp*MDUConverter2+(DataPen2-VoicePen2)*MDUUnits2/PenetrationRamp*MDUModem2+VoicePen2*MDUUnits2/PenetrationRamp*MDUeMTA2+DH19*MDUOpexLoad2)*-1)))),0)</f>
        <v>0</v>
      </c>
      <c r="DI21" s="292">
        <f>IFERROR(IF(COUNTA($T$5:DI$5)&gt;MDUTerm2,0,IF(COUNTA($T$5:DI$5)=(PenetrationRamp+1),DH21+MAX(VideoPen2,DataPen2,VoicePen2)*MDUUnits2/PenetrationRamp*MDUISP2+VideoPen2*MDUUnits2/PenetrationRamp*MDUConverter2+(DataPen2-VoicePen2)*MDUUnits2/PenetrationRamp*MDUModem2+VoicePen2*MDUUnits2/PenetrationRamp*MDUeMTA2,IF(COUNTA($T$5:DI$5)&gt;PenetrationRamp,DH21,((MAX(VideoPen2,DataPen2,VoicePen2)*MDUUnits2/PenetrationRamp*MDUISP2+VideoPen2*COUNTA($T$5:DI$5)/PenetrationRamp*VideoARPU2*MDUUnits2*VideoRevShare2+DataPen2*COUNTA($T$5:DI$5)/PenetrationRamp*DataARPU2*MDUUnits2*DataRevShare2+VoicePen2*COUNTA($T$5:DI$5)/PenetrationRamp*VoiceARPU2*MDUUnits2*VoiceRevShare2+VideoPen2*MDUUnits2/PenetrationRamp*MDUConverter2+(DataPen2-VoicePen2)*MDUUnits2/PenetrationRamp*MDUModem2+VoicePen2*MDUUnits2/PenetrationRamp*MDUeMTA2+DI19*MDUOpexLoad2)*-1)))),0)</f>
        <v>0</v>
      </c>
      <c r="DJ21" s="292">
        <f>IFERROR(IF(COUNTA($T$5:DJ$5)&gt;MDUTerm2,0,IF(COUNTA($T$5:DJ$5)=(PenetrationRamp+1),DI21+MAX(VideoPen2,DataPen2,VoicePen2)*MDUUnits2/PenetrationRamp*MDUISP2+VideoPen2*MDUUnits2/PenetrationRamp*MDUConverter2+(DataPen2-VoicePen2)*MDUUnits2/PenetrationRamp*MDUModem2+VoicePen2*MDUUnits2/PenetrationRamp*MDUeMTA2,IF(COUNTA($T$5:DJ$5)&gt;PenetrationRamp,DI21,((MAX(VideoPen2,DataPen2,VoicePen2)*MDUUnits2/PenetrationRamp*MDUISP2+VideoPen2*COUNTA($T$5:DJ$5)/PenetrationRamp*VideoARPU2*MDUUnits2*VideoRevShare2+DataPen2*COUNTA($T$5:DJ$5)/PenetrationRamp*DataARPU2*MDUUnits2*DataRevShare2+VoicePen2*COUNTA($T$5:DJ$5)/PenetrationRamp*VoiceARPU2*MDUUnits2*VoiceRevShare2+VideoPen2*MDUUnits2/PenetrationRamp*MDUConverter2+(DataPen2-VoicePen2)*MDUUnits2/PenetrationRamp*MDUModem2+VoicePen2*MDUUnits2/PenetrationRamp*MDUeMTA2+DJ19*MDUOpexLoad2)*-1)))),0)</f>
        <v>0</v>
      </c>
      <c r="DK21" s="292">
        <f>IFERROR(IF(COUNTA($T$5:DK$5)&gt;MDUTerm2,0,IF(COUNTA($T$5:DK$5)=(PenetrationRamp+1),DJ21+MAX(VideoPen2,DataPen2,VoicePen2)*MDUUnits2/PenetrationRamp*MDUISP2+VideoPen2*MDUUnits2/PenetrationRamp*MDUConverter2+(DataPen2-VoicePen2)*MDUUnits2/PenetrationRamp*MDUModem2+VoicePen2*MDUUnits2/PenetrationRamp*MDUeMTA2,IF(COUNTA($T$5:DK$5)&gt;PenetrationRamp,DJ21,((MAX(VideoPen2,DataPen2,VoicePen2)*MDUUnits2/PenetrationRamp*MDUISP2+VideoPen2*COUNTA($T$5:DK$5)/PenetrationRamp*VideoARPU2*MDUUnits2*VideoRevShare2+DataPen2*COUNTA($T$5:DK$5)/PenetrationRamp*DataARPU2*MDUUnits2*DataRevShare2+VoicePen2*COUNTA($T$5:DK$5)/PenetrationRamp*VoiceARPU2*MDUUnits2*VoiceRevShare2+VideoPen2*MDUUnits2/PenetrationRamp*MDUConverter2+(DataPen2-VoicePen2)*MDUUnits2/PenetrationRamp*MDUModem2+VoicePen2*MDUUnits2/PenetrationRamp*MDUeMTA2+DK19*MDUOpexLoad2)*-1)))),0)</f>
        <v>0</v>
      </c>
      <c r="DL21" s="292">
        <f>IFERROR(IF(COUNTA($T$5:DL$5)&gt;MDUTerm2,0,IF(COUNTA($T$5:DL$5)=(PenetrationRamp+1),DK21+MAX(VideoPen2,DataPen2,VoicePen2)*MDUUnits2/PenetrationRamp*MDUISP2+VideoPen2*MDUUnits2/PenetrationRamp*MDUConverter2+(DataPen2-VoicePen2)*MDUUnits2/PenetrationRamp*MDUModem2+VoicePen2*MDUUnits2/PenetrationRamp*MDUeMTA2,IF(COUNTA($T$5:DL$5)&gt;PenetrationRamp,DK21,((MAX(VideoPen2,DataPen2,VoicePen2)*MDUUnits2/PenetrationRamp*MDUISP2+VideoPen2*COUNTA($T$5:DL$5)/PenetrationRamp*VideoARPU2*MDUUnits2*VideoRevShare2+DataPen2*COUNTA($T$5:DL$5)/PenetrationRamp*DataARPU2*MDUUnits2*DataRevShare2+VoicePen2*COUNTA($T$5:DL$5)/PenetrationRamp*VoiceARPU2*MDUUnits2*VoiceRevShare2+VideoPen2*MDUUnits2/PenetrationRamp*MDUConverter2+(DataPen2-VoicePen2)*MDUUnits2/PenetrationRamp*MDUModem2+VoicePen2*MDUUnits2/PenetrationRamp*MDUeMTA2+DL19*MDUOpexLoad2)*-1)))),0)</f>
        <v>0</v>
      </c>
      <c r="DM21" s="292">
        <f>IFERROR(IF(COUNTA($T$5:DM$5)&gt;MDUTerm2,0,IF(COUNTA($T$5:DM$5)=(PenetrationRamp+1),DL21+MAX(VideoPen2,DataPen2,VoicePen2)*MDUUnits2/PenetrationRamp*MDUISP2+VideoPen2*MDUUnits2/PenetrationRamp*MDUConverter2+(DataPen2-VoicePen2)*MDUUnits2/PenetrationRamp*MDUModem2+VoicePen2*MDUUnits2/PenetrationRamp*MDUeMTA2,IF(COUNTA($T$5:DM$5)&gt;PenetrationRamp,DL21,((MAX(VideoPen2,DataPen2,VoicePen2)*MDUUnits2/PenetrationRamp*MDUISP2+VideoPen2*COUNTA($T$5:DM$5)/PenetrationRamp*VideoARPU2*MDUUnits2*VideoRevShare2+DataPen2*COUNTA($T$5:DM$5)/PenetrationRamp*DataARPU2*MDUUnits2*DataRevShare2+VoicePen2*COUNTA($T$5:DM$5)/PenetrationRamp*VoiceARPU2*MDUUnits2*VoiceRevShare2+VideoPen2*MDUUnits2/PenetrationRamp*MDUConverter2+(DataPen2-VoicePen2)*MDUUnits2/PenetrationRamp*MDUModem2+VoicePen2*MDUUnits2/PenetrationRamp*MDUeMTA2+DM19*MDUOpexLoad2)*-1)))),0)</f>
        <v>0</v>
      </c>
      <c r="DN21" s="292">
        <f>IFERROR(IF(COUNTA($T$5:DN$5)&gt;MDUTerm2,0,IF(COUNTA($T$5:DN$5)=(PenetrationRamp+1),DM21+MAX(VideoPen2,DataPen2,VoicePen2)*MDUUnits2/PenetrationRamp*MDUISP2+VideoPen2*MDUUnits2/PenetrationRamp*MDUConverter2+(DataPen2-VoicePen2)*MDUUnits2/PenetrationRamp*MDUModem2+VoicePen2*MDUUnits2/PenetrationRamp*MDUeMTA2,IF(COUNTA($T$5:DN$5)&gt;PenetrationRamp,DM21,((MAX(VideoPen2,DataPen2,VoicePen2)*MDUUnits2/PenetrationRamp*MDUISP2+VideoPen2*COUNTA($T$5:DN$5)/PenetrationRamp*VideoARPU2*MDUUnits2*VideoRevShare2+DataPen2*COUNTA($T$5:DN$5)/PenetrationRamp*DataARPU2*MDUUnits2*DataRevShare2+VoicePen2*COUNTA($T$5:DN$5)/PenetrationRamp*VoiceARPU2*MDUUnits2*VoiceRevShare2+VideoPen2*MDUUnits2/PenetrationRamp*MDUConverter2+(DataPen2-VoicePen2)*MDUUnits2/PenetrationRamp*MDUModem2+VoicePen2*MDUUnits2/PenetrationRamp*MDUeMTA2+DN19*MDUOpexLoad2)*-1)))),0)</f>
        <v>0</v>
      </c>
      <c r="DO21" s="292">
        <f>IFERROR(IF(COUNTA($T$5:DO$5)&gt;MDUTerm2,0,IF(COUNTA($T$5:DO$5)=(PenetrationRamp+1),DN21+MAX(VideoPen2,DataPen2,VoicePen2)*MDUUnits2/PenetrationRamp*MDUISP2+VideoPen2*MDUUnits2/PenetrationRamp*MDUConverter2+(DataPen2-VoicePen2)*MDUUnits2/PenetrationRamp*MDUModem2+VoicePen2*MDUUnits2/PenetrationRamp*MDUeMTA2,IF(COUNTA($T$5:DO$5)&gt;PenetrationRamp,DN21,((MAX(VideoPen2,DataPen2,VoicePen2)*MDUUnits2/PenetrationRamp*MDUISP2+VideoPen2*COUNTA($T$5:DO$5)/PenetrationRamp*VideoARPU2*MDUUnits2*VideoRevShare2+DataPen2*COUNTA($T$5:DO$5)/PenetrationRamp*DataARPU2*MDUUnits2*DataRevShare2+VoicePen2*COUNTA($T$5:DO$5)/PenetrationRamp*VoiceARPU2*MDUUnits2*VoiceRevShare2+VideoPen2*MDUUnits2/PenetrationRamp*MDUConverter2+(DataPen2-VoicePen2)*MDUUnits2/PenetrationRamp*MDUModem2+VoicePen2*MDUUnits2/PenetrationRamp*MDUeMTA2+DO19*MDUOpexLoad2)*-1)))),0)</f>
        <v>0</v>
      </c>
      <c r="DP21" s="292">
        <f>IFERROR(IF(COUNTA($T$5:DP$5)&gt;MDUTerm2,0,IF(COUNTA($T$5:DP$5)=(PenetrationRamp+1),DO21+MAX(VideoPen2,DataPen2,VoicePen2)*MDUUnits2/PenetrationRamp*MDUISP2+VideoPen2*MDUUnits2/PenetrationRamp*MDUConverter2+(DataPen2-VoicePen2)*MDUUnits2/PenetrationRamp*MDUModem2+VoicePen2*MDUUnits2/PenetrationRamp*MDUeMTA2,IF(COUNTA($T$5:DP$5)&gt;PenetrationRamp,DO21,((MAX(VideoPen2,DataPen2,VoicePen2)*MDUUnits2/PenetrationRamp*MDUISP2+VideoPen2*COUNTA($T$5:DP$5)/PenetrationRamp*VideoARPU2*MDUUnits2*VideoRevShare2+DataPen2*COUNTA($T$5:DP$5)/PenetrationRamp*DataARPU2*MDUUnits2*DataRevShare2+VoicePen2*COUNTA($T$5:DP$5)/PenetrationRamp*VoiceARPU2*MDUUnits2*VoiceRevShare2+VideoPen2*MDUUnits2/PenetrationRamp*MDUConverter2+(DataPen2-VoicePen2)*MDUUnits2/PenetrationRamp*MDUModem2+VoicePen2*MDUUnits2/PenetrationRamp*MDUeMTA2+DP19*MDUOpexLoad2)*-1)))),0)</f>
        <v>0</v>
      </c>
      <c r="DQ21" s="292">
        <f>IFERROR(IF(COUNTA($T$5:DQ$5)&gt;MDUTerm2,0,IF(COUNTA($T$5:DQ$5)=(PenetrationRamp+1),DP21+MAX(VideoPen2,DataPen2,VoicePen2)*MDUUnits2/PenetrationRamp*MDUISP2+VideoPen2*MDUUnits2/PenetrationRamp*MDUConverter2+(DataPen2-VoicePen2)*MDUUnits2/PenetrationRamp*MDUModem2+VoicePen2*MDUUnits2/PenetrationRamp*MDUeMTA2,IF(COUNTA($T$5:DQ$5)&gt;PenetrationRamp,DP21,((MAX(VideoPen2,DataPen2,VoicePen2)*MDUUnits2/PenetrationRamp*MDUISP2+VideoPen2*COUNTA($T$5:DQ$5)/PenetrationRamp*VideoARPU2*MDUUnits2*VideoRevShare2+DataPen2*COUNTA($T$5:DQ$5)/PenetrationRamp*DataARPU2*MDUUnits2*DataRevShare2+VoicePen2*COUNTA($T$5:DQ$5)/PenetrationRamp*VoiceARPU2*MDUUnits2*VoiceRevShare2+VideoPen2*MDUUnits2/PenetrationRamp*MDUConverter2+(DataPen2-VoicePen2)*MDUUnits2/PenetrationRamp*MDUModem2+VoicePen2*MDUUnits2/PenetrationRamp*MDUeMTA2+DQ19*MDUOpexLoad2)*-1)))),0)</f>
        <v>0</v>
      </c>
      <c r="DR21" s="292">
        <f>IFERROR(IF(COUNTA($T$5:DR$5)&gt;MDUTerm2,0,IF(COUNTA($T$5:DR$5)=(PenetrationRamp+1),DQ21+MAX(VideoPen2,DataPen2,VoicePen2)*MDUUnits2/PenetrationRamp*MDUISP2+VideoPen2*MDUUnits2/PenetrationRamp*MDUConverter2+(DataPen2-VoicePen2)*MDUUnits2/PenetrationRamp*MDUModem2+VoicePen2*MDUUnits2/PenetrationRamp*MDUeMTA2,IF(COUNTA($T$5:DR$5)&gt;PenetrationRamp,DQ21,((MAX(VideoPen2,DataPen2,VoicePen2)*MDUUnits2/PenetrationRamp*MDUISP2+VideoPen2*COUNTA($T$5:DR$5)/PenetrationRamp*VideoARPU2*MDUUnits2*VideoRevShare2+DataPen2*COUNTA($T$5:DR$5)/PenetrationRamp*DataARPU2*MDUUnits2*DataRevShare2+VoicePen2*COUNTA($T$5:DR$5)/PenetrationRamp*VoiceARPU2*MDUUnits2*VoiceRevShare2+VideoPen2*MDUUnits2/PenetrationRamp*MDUConverter2+(DataPen2-VoicePen2)*MDUUnits2/PenetrationRamp*MDUModem2+VoicePen2*MDUUnits2/PenetrationRamp*MDUeMTA2+DR19*MDUOpexLoad2)*-1)))),0)</f>
        <v>0</v>
      </c>
      <c r="DS21" s="292">
        <f>IFERROR(IF(COUNTA($T$5:DS$5)&gt;MDUTerm2,0,IF(COUNTA($T$5:DS$5)=(PenetrationRamp+1),DR21+MAX(VideoPen2,DataPen2,VoicePen2)*MDUUnits2/PenetrationRamp*MDUISP2+VideoPen2*MDUUnits2/PenetrationRamp*MDUConverter2+(DataPen2-VoicePen2)*MDUUnits2/PenetrationRamp*MDUModem2+VoicePen2*MDUUnits2/PenetrationRamp*MDUeMTA2,IF(COUNTA($T$5:DS$5)&gt;PenetrationRamp,DR21,((MAX(VideoPen2,DataPen2,VoicePen2)*MDUUnits2/PenetrationRamp*MDUISP2+VideoPen2*COUNTA($T$5:DS$5)/PenetrationRamp*VideoARPU2*MDUUnits2*VideoRevShare2+DataPen2*COUNTA($T$5:DS$5)/PenetrationRamp*DataARPU2*MDUUnits2*DataRevShare2+VoicePen2*COUNTA($T$5:DS$5)/PenetrationRamp*VoiceARPU2*MDUUnits2*VoiceRevShare2+VideoPen2*MDUUnits2/PenetrationRamp*MDUConverter2+(DataPen2-VoicePen2)*MDUUnits2/PenetrationRamp*MDUModem2+VoicePen2*MDUUnits2/PenetrationRamp*MDUeMTA2+DS19*MDUOpexLoad2)*-1)))),0)</f>
        <v>0</v>
      </c>
      <c r="DT21" s="292">
        <f>IFERROR(IF(COUNTA($T$5:DT$5)&gt;MDUTerm2,0,IF(COUNTA($T$5:DT$5)=(PenetrationRamp+1),DS21+MAX(VideoPen2,DataPen2,VoicePen2)*MDUUnits2/PenetrationRamp*MDUISP2+VideoPen2*MDUUnits2/PenetrationRamp*MDUConverter2+(DataPen2-VoicePen2)*MDUUnits2/PenetrationRamp*MDUModem2+VoicePen2*MDUUnits2/PenetrationRamp*MDUeMTA2,IF(COUNTA($T$5:DT$5)&gt;PenetrationRamp,DS21,((MAX(VideoPen2,DataPen2,VoicePen2)*MDUUnits2/PenetrationRamp*MDUISP2+VideoPen2*COUNTA($T$5:DT$5)/PenetrationRamp*VideoARPU2*MDUUnits2*VideoRevShare2+DataPen2*COUNTA($T$5:DT$5)/PenetrationRamp*DataARPU2*MDUUnits2*DataRevShare2+VoicePen2*COUNTA($T$5:DT$5)/PenetrationRamp*VoiceARPU2*MDUUnits2*VoiceRevShare2+VideoPen2*MDUUnits2/PenetrationRamp*MDUConverter2+(DataPen2-VoicePen2)*MDUUnits2/PenetrationRamp*MDUModem2+VoicePen2*MDUUnits2/PenetrationRamp*MDUeMTA2+DT19*MDUOpexLoad2)*-1)))),0)</f>
        <v>0</v>
      </c>
      <c r="DU21" s="292">
        <f>IFERROR(IF(COUNTA($T$5:DU$5)&gt;MDUTerm2,0,IF(COUNTA($T$5:DU$5)=(PenetrationRamp+1),DT21+MAX(VideoPen2,DataPen2,VoicePen2)*MDUUnits2/PenetrationRamp*MDUISP2+VideoPen2*MDUUnits2/PenetrationRamp*MDUConverter2+(DataPen2-VoicePen2)*MDUUnits2/PenetrationRamp*MDUModem2+VoicePen2*MDUUnits2/PenetrationRamp*MDUeMTA2,IF(COUNTA($T$5:DU$5)&gt;PenetrationRamp,DT21,((MAX(VideoPen2,DataPen2,VoicePen2)*MDUUnits2/PenetrationRamp*MDUISP2+VideoPen2*COUNTA($T$5:DU$5)/PenetrationRamp*VideoARPU2*MDUUnits2*VideoRevShare2+DataPen2*COUNTA($T$5:DU$5)/PenetrationRamp*DataARPU2*MDUUnits2*DataRevShare2+VoicePen2*COUNTA($T$5:DU$5)/PenetrationRamp*VoiceARPU2*MDUUnits2*VoiceRevShare2+VideoPen2*MDUUnits2/PenetrationRamp*MDUConverter2+(DataPen2-VoicePen2)*MDUUnits2/PenetrationRamp*MDUModem2+VoicePen2*MDUUnits2/PenetrationRamp*MDUeMTA2+DU19*MDUOpexLoad2)*-1)))),0)</f>
        <v>0</v>
      </c>
      <c r="DV21" s="292">
        <f>IFERROR(IF(COUNTA($T$5:DV$5)&gt;MDUTerm2,0,IF(COUNTA($T$5:DV$5)=(PenetrationRamp+1),DU21+MAX(VideoPen2,DataPen2,VoicePen2)*MDUUnits2/PenetrationRamp*MDUISP2+VideoPen2*MDUUnits2/PenetrationRamp*MDUConverter2+(DataPen2-VoicePen2)*MDUUnits2/PenetrationRamp*MDUModem2+VoicePen2*MDUUnits2/PenetrationRamp*MDUeMTA2,IF(COUNTA($T$5:DV$5)&gt;PenetrationRamp,DU21,((MAX(VideoPen2,DataPen2,VoicePen2)*MDUUnits2/PenetrationRamp*MDUISP2+VideoPen2*COUNTA($T$5:DV$5)/PenetrationRamp*VideoARPU2*MDUUnits2*VideoRevShare2+DataPen2*COUNTA($T$5:DV$5)/PenetrationRamp*DataARPU2*MDUUnits2*DataRevShare2+VoicePen2*COUNTA($T$5:DV$5)/PenetrationRamp*VoiceARPU2*MDUUnits2*VoiceRevShare2+VideoPen2*MDUUnits2/PenetrationRamp*MDUConverter2+(DataPen2-VoicePen2)*MDUUnits2/PenetrationRamp*MDUModem2+VoicePen2*MDUUnits2/PenetrationRamp*MDUeMTA2+DV19*MDUOpexLoad2)*-1)))),0)</f>
        <v>0</v>
      </c>
      <c r="DW21" s="292">
        <f>IFERROR(IF(COUNTA($T$5:DW$5)&gt;MDUTerm2,0,IF(COUNTA($T$5:DW$5)=(PenetrationRamp+1),DV21+MAX(VideoPen2,DataPen2,VoicePen2)*MDUUnits2/PenetrationRamp*MDUISP2+VideoPen2*MDUUnits2/PenetrationRamp*MDUConverter2+(DataPen2-VoicePen2)*MDUUnits2/PenetrationRamp*MDUModem2+VoicePen2*MDUUnits2/PenetrationRamp*MDUeMTA2,IF(COUNTA($T$5:DW$5)&gt;PenetrationRamp,DV21,((MAX(VideoPen2,DataPen2,VoicePen2)*MDUUnits2/PenetrationRamp*MDUISP2+VideoPen2*COUNTA($T$5:DW$5)/PenetrationRamp*VideoARPU2*MDUUnits2*VideoRevShare2+DataPen2*COUNTA($T$5:DW$5)/PenetrationRamp*DataARPU2*MDUUnits2*DataRevShare2+VoicePen2*COUNTA($T$5:DW$5)/PenetrationRamp*VoiceARPU2*MDUUnits2*VoiceRevShare2+VideoPen2*MDUUnits2/PenetrationRamp*MDUConverter2+(DataPen2-VoicePen2)*MDUUnits2/PenetrationRamp*MDUModem2+VoicePen2*MDUUnits2/PenetrationRamp*MDUeMTA2+DW19*MDUOpexLoad2)*-1)))),0)</f>
        <v>0</v>
      </c>
      <c r="DX21" s="292">
        <f>IFERROR(IF(COUNTA($T$5:DX$5)&gt;MDUTerm2,0,IF(COUNTA($T$5:DX$5)=(PenetrationRamp+1),DW21+MAX(VideoPen2,DataPen2,VoicePen2)*MDUUnits2/PenetrationRamp*MDUISP2+VideoPen2*MDUUnits2/PenetrationRamp*MDUConverter2+(DataPen2-VoicePen2)*MDUUnits2/PenetrationRamp*MDUModem2+VoicePen2*MDUUnits2/PenetrationRamp*MDUeMTA2,IF(COUNTA($T$5:DX$5)&gt;PenetrationRamp,DW21,((MAX(VideoPen2,DataPen2,VoicePen2)*MDUUnits2/PenetrationRamp*MDUISP2+VideoPen2*COUNTA($T$5:DX$5)/PenetrationRamp*VideoARPU2*MDUUnits2*VideoRevShare2+DataPen2*COUNTA($T$5:DX$5)/PenetrationRamp*DataARPU2*MDUUnits2*DataRevShare2+VoicePen2*COUNTA($T$5:DX$5)/PenetrationRamp*VoiceARPU2*MDUUnits2*VoiceRevShare2+VideoPen2*MDUUnits2/PenetrationRamp*MDUConverter2+(DataPen2-VoicePen2)*MDUUnits2/PenetrationRamp*MDUModem2+VoicePen2*MDUUnits2/PenetrationRamp*MDUeMTA2+DX19*MDUOpexLoad2)*-1)))),0)</f>
        <v>0</v>
      </c>
      <c r="DY21" s="292">
        <f>IFERROR(IF(COUNTA($T$5:DY$5)&gt;MDUTerm2,0,IF(COUNTA($T$5:DY$5)=(PenetrationRamp+1),DX21+MAX(VideoPen2,DataPen2,VoicePen2)*MDUUnits2/PenetrationRamp*MDUISP2+VideoPen2*MDUUnits2/PenetrationRamp*MDUConverter2+(DataPen2-VoicePen2)*MDUUnits2/PenetrationRamp*MDUModem2+VoicePen2*MDUUnits2/PenetrationRamp*MDUeMTA2,IF(COUNTA($T$5:DY$5)&gt;PenetrationRamp,DX21,((MAX(VideoPen2,DataPen2,VoicePen2)*MDUUnits2/PenetrationRamp*MDUISP2+VideoPen2*COUNTA($T$5:DY$5)/PenetrationRamp*VideoARPU2*MDUUnits2*VideoRevShare2+DataPen2*COUNTA($T$5:DY$5)/PenetrationRamp*DataARPU2*MDUUnits2*DataRevShare2+VoicePen2*COUNTA($T$5:DY$5)/PenetrationRamp*VoiceARPU2*MDUUnits2*VoiceRevShare2+VideoPen2*MDUUnits2/PenetrationRamp*MDUConverter2+(DataPen2-VoicePen2)*MDUUnits2/PenetrationRamp*MDUModem2+VoicePen2*MDUUnits2/PenetrationRamp*MDUeMTA2+DY19*MDUOpexLoad2)*-1)))),0)</f>
        <v>0</v>
      </c>
      <c r="DZ21" s="292">
        <f>IFERROR(IF(COUNTA($T$5:DZ$5)&gt;MDUTerm2,0,IF(COUNTA($T$5:DZ$5)=(PenetrationRamp+1),DY21+MAX(VideoPen2,DataPen2,VoicePen2)*MDUUnits2/PenetrationRamp*MDUISP2+VideoPen2*MDUUnits2/PenetrationRamp*MDUConverter2+(DataPen2-VoicePen2)*MDUUnits2/PenetrationRamp*MDUModem2+VoicePen2*MDUUnits2/PenetrationRamp*MDUeMTA2,IF(COUNTA($T$5:DZ$5)&gt;PenetrationRamp,DY21,((MAX(VideoPen2,DataPen2,VoicePen2)*MDUUnits2/PenetrationRamp*MDUISP2+VideoPen2*COUNTA($T$5:DZ$5)/PenetrationRamp*VideoARPU2*MDUUnits2*VideoRevShare2+DataPen2*COUNTA($T$5:DZ$5)/PenetrationRamp*DataARPU2*MDUUnits2*DataRevShare2+VoicePen2*COUNTA($T$5:DZ$5)/PenetrationRamp*VoiceARPU2*MDUUnits2*VoiceRevShare2+VideoPen2*MDUUnits2/PenetrationRamp*MDUConverter2+(DataPen2-VoicePen2)*MDUUnits2/PenetrationRamp*MDUModem2+VoicePen2*MDUUnits2/PenetrationRamp*MDUeMTA2+DZ19*MDUOpexLoad2)*-1)))),0)</f>
        <v>0</v>
      </c>
      <c r="EA21" s="292">
        <f>IFERROR(IF(COUNTA($T$5:EA$5)&gt;MDUTerm2,0,IF(COUNTA($T$5:EA$5)=(PenetrationRamp+1),DZ21+MAX(VideoPen2,DataPen2,VoicePen2)*MDUUnits2/PenetrationRamp*MDUISP2+VideoPen2*MDUUnits2/PenetrationRamp*MDUConverter2+(DataPen2-VoicePen2)*MDUUnits2/PenetrationRamp*MDUModem2+VoicePen2*MDUUnits2/PenetrationRamp*MDUeMTA2,IF(COUNTA($T$5:EA$5)&gt;PenetrationRamp,DZ21,((MAX(VideoPen2,DataPen2,VoicePen2)*MDUUnits2/PenetrationRamp*MDUISP2+VideoPen2*COUNTA($T$5:EA$5)/PenetrationRamp*VideoARPU2*MDUUnits2*VideoRevShare2+DataPen2*COUNTA($T$5:EA$5)/PenetrationRamp*DataARPU2*MDUUnits2*DataRevShare2+VoicePen2*COUNTA($T$5:EA$5)/PenetrationRamp*VoiceARPU2*MDUUnits2*VoiceRevShare2+VideoPen2*MDUUnits2/PenetrationRamp*MDUConverter2+(DataPen2-VoicePen2)*MDUUnits2/PenetrationRamp*MDUModem2+VoicePen2*MDUUnits2/PenetrationRamp*MDUeMTA2+EA19*MDUOpexLoad2)*-1)))),0)</f>
        <v>0</v>
      </c>
      <c r="EB21" s="292">
        <f>IFERROR(IF(COUNTA($T$5:EB$5)&gt;MDUTerm2,0,IF(COUNTA($T$5:EB$5)=(PenetrationRamp+1),EA21+MAX(VideoPen2,DataPen2,VoicePen2)*MDUUnits2/PenetrationRamp*MDUISP2+VideoPen2*MDUUnits2/PenetrationRamp*MDUConverter2+(DataPen2-VoicePen2)*MDUUnits2/PenetrationRamp*MDUModem2+VoicePen2*MDUUnits2/PenetrationRamp*MDUeMTA2,IF(COUNTA($T$5:EB$5)&gt;PenetrationRamp,EA21,((MAX(VideoPen2,DataPen2,VoicePen2)*MDUUnits2/PenetrationRamp*MDUISP2+VideoPen2*COUNTA($T$5:EB$5)/PenetrationRamp*VideoARPU2*MDUUnits2*VideoRevShare2+DataPen2*COUNTA($T$5:EB$5)/PenetrationRamp*DataARPU2*MDUUnits2*DataRevShare2+VoicePen2*COUNTA($T$5:EB$5)/PenetrationRamp*VoiceARPU2*MDUUnits2*VoiceRevShare2+VideoPen2*MDUUnits2/PenetrationRamp*MDUConverter2+(DataPen2-VoicePen2)*MDUUnits2/PenetrationRamp*MDUModem2+VoicePen2*MDUUnits2/PenetrationRamp*MDUeMTA2+EB19*MDUOpexLoad2)*-1)))),0)</f>
        <v>0</v>
      </c>
      <c r="EC21" s="292">
        <f>IFERROR(IF(COUNTA($T$5:EC$5)&gt;MDUTerm2,0,IF(COUNTA($T$5:EC$5)=(PenetrationRamp+1),EB21+MAX(VideoPen2,DataPen2,VoicePen2)*MDUUnits2/PenetrationRamp*MDUISP2+VideoPen2*MDUUnits2/PenetrationRamp*MDUConverter2+(DataPen2-VoicePen2)*MDUUnits2/PenetrationRamp*MDUModem2+VoicePen2*MDUUnits2/PenetrationRamp*MDUeMTA2,IF(COUNTA($T$5:EC$5)&gt;PenetrationRamp,EB21,((MAX(VideoPen2,DataPen2,VoicePen2)*MDUUnits2/PenetrationRamp*MDUISP2+VideoPen2*COUNTA($T$5:EC$5)/PenetrationRamp*VideoARPU2*MDUUnits2*VideoRevShare2+DataPen2*COUNTA($T$5:EC$5)/PenetrationRamp*DataARPU2*MDUUnits2*DataRevShare2+VoicePen2*COUNTA($T$5:EC$5)/PenetrationRamp*VoiceARPU2*MDUUnits2*VoiceRevShare2+VideoPen2*MDUUnits2/PenetrationRamp*MDUConverter2+(DataPen2-VoicePen2)*MDUUnits2/PenetrationRamp*MDUModem2+VoicePen2*MDUUnits2/PenetrationRamp*MDUeMTA2+EC19*MDUOpexLoad2)*-1)))),0)</f>
        <v>0</v>
      </c>
      <c r="ED21" s="292">
        <f>IFERROR(IF(COUNTA($T$5:ED$5)&gt;MDUTerm2,0,IF(COUNTA($T$5:ED$5)=(PenetrationRamp+1),EC21+MAX(VideoPen2,DataPen2,VoicePen2)*MDUUnits2/PenetrationRamp*MDUISP2+VideoPen2*MDUUnits2/PenetrationRamp*MDUConverter2+(DataPen2-VoicePen2)*MDUUnits2/PenetrationRamp*MDUModem2+VoicePen2*MDUUnits2/PenetrationRamp*MDUeMTA2,IF(COUNTA($T$5:ED$5)&gt;PenetrationRamp,EC21,((MAX(VideoPen2,DataPen2,VoicePen2)*MDUUnits2/PenetrationRamp*MDUISP2+VideoPen2*COUNTA($T$5:ED$5)/PenetrationRamp*VideoARPU2*MDUUnits2*VideoRevShare2+DataPen2*COUNTA($T$5:ED$5)/PenetrationRamp*DataARPU2*MDUUnits2*DataRevShare2+VoicePen2*COUNTA($T$5:ED$5)/PenetrationRamp*VoiceARPU2*MDUUnits2*VoiceRevShare2+VideoPen2*MDUUnits2/PenetrationRamp*MDUConverter2+(DataPen2-VoicePen2)*MDUUnits2/PenetrationRamp*MDUModem2+VoicePen2*MDUUnits2/PenetrationRamp*MDUeMTA2+ED19*MDUOpexLoad2)*-1)))),0)</f>
        <v>0</v>
      </c>
      <c r="EE21" s="292">
        <f>IFERROR(IF(COUNTA($T$5:EE$5)&gt;MDUTerm2,0,IF(COUNTA($T$5:EE$5)=(PenetrationRamp+1),ED21+MAX(VideoPen2,DataPen2,VoicePen2)*MDUUnits2/PenetrationRamp*MDUISP2+VideoPen2*MDUUnits2/PenetrationRamp*MDUConverter2+(DataPen2-VoicePen2)*MDUUnits2/PenetrationRamp*MDUModem2+VoicePen2*MDUUnits2/PenetrationRamp*MDUeMTA2,IF(COUNTA($T$5:EE$5)&gt;PenetrationRamp,ED21,((MAX(VideoPen2,DataPen2,VoicePen2)*MDUUnits2/PenetrationRamp*MDUISP2+VideoPen2*COUNTA($T$5:EE$5)/PenetrationRamp*VideoARPU2*MDUUnits2*VideoRevShare2+DataPen2*COUNTA($T$5:EE$5)/PenetrationRamp*DataARPU2*MDUUnits2*DataRevShare2+VoicePen2*COUNTA($T$5:EE$5)/PenetrationRamp*VoiceARPU2*MDUUnits2*VoiceRevShare2+VideoPen2*MDUUnits2/PenetrationRamp*MDUConverter2+(DataPen2-VoicePen2)*MDUUnits2/PenetrationRamp*MDUModem2+VoicePen2*MDUUnits2/PenetrationRamp*MDUeMTA2+EE19*MDUOpexLoad2)*-1)))),0)</f>
        <v>0</v>
      </c>
      <c r="EF21" s="292">
        <f>IFERROR(IF(COUNTA($T$5:EF$5)&gt;MDUTerm2,0,IF(COUNTA($T$5:EF$5)=(PenetrationRamp+1),EE21+MAX(VideoPen2,DataPen2,VoicePen2)*MDUUnits2/PenetrationRamp*MDUISP2+VideoPen2*MDUUnits2/PenetrationRamp*MDUConverter2+(DataPen2-VoicePen2)*MDUUnits2/PenetrationRamp*MDUModem2+VoicePen2*MDUUnits2/PenetrationRamp*MDUeMTA2,IF(COUNTA($T$5:EF$5)&gt;PenetrationRamp,EE21,((MAX(VideoPen2,DataPen2,VoicePen2)*MDUUnits2/PenetrationRamp*MDUISP2+VideoPen2*COUNTA($T$5:EF$5)/PenetrationRamp*VideoARPU2*MDUUnits2*VideoRevShare2+DataPen2*COUNTA($T$5:EF$5)/PenetrationRamp*DataARPU2*MDUUnits2*DataRevShare2+VoicePen2*COUNTA($T$5:EF$5)/PenetrationRamp*VoiceARPU2*MDUUnits2*VoiceRevShare2+VideoPen2*MDUUnits2/PenetrationRamp*MDUConverter2+(DataPen2-VoicePen2)*MDUUnits2/PenetrationRamp*MDUModem2+VoicePen2*MDUUnits2/PenetrationRamp*MDUeMTA2+EF19*MDUOpexLoad2)*-1)))),0)</f>
        <v>0</v>
      </c>
      <c r="EG21" s="292">
        <f>IFERROR(IF(COUNTA($T$5:EG$5)&gt;MDUTerm2,0,IF(COUNTA($T$5:EG$5)=(PenetrationRamp+1),EF21+MAX(VideoPen2,DataPen2,VoicePen2)*MDUUnits2/PenetrationRamp*MDUISP2+VideoPen2*MDUUnits2/PenetrationRamp*MDUConverter2+(DataPen2-VoicePen2)*MDUUnits2/PenetrationRamp*MDUModem2+VoicePen2*MDUUnits2/PenetrationRamp*MDUeMTA2,IF(COUNTA($T$5:EG$5)&gt;PenetrationRamp,EF21,((MAX(VideoPen2,DataPen2,VoicePen2)*MDUUnits2/PenetrationRamp*MDUISP2+VideoPen2*COUNTA($T$5:EG$5)/PenetrationRamp*VideoARPU2*MDUUnits2*VideoRevShare2+DataPen2*COUNTA($T$5:EG$5)/PenetrationRamp*DataARPU2*MDUUnits2*DataRevShare2+VoicePen2*COUNTA($T$5:EG$5)/PenetrationRamp*VoiceARPU2*MDUUnits2*VoiceRevShare2+VideoPen2*MDUUnits2/PenetrationRamp*MDUConverter2+(DataPen2-VoicePen2)*MDUUnits2/PenetrationRamp*MDUModem2+VoicePen2*MDUUnits2/PenetrationRamp*MDUeMTA2+EG19*MDUOpexLoad2)*-1)))),0)</f>
        <v>0</v>
      </c>
      <c r="EH21" s="292">
        <f>IFERROR(IF(COUNTA($T$5:EH$5)&gt;MDUTerm2,0,IF(COUNTA($T$5:EH$5)=(PenetrationRamp+1),EG21+MAX(VideoPen2,DataPen2,VoicePen2)*MDUUnits2/PenetrationRamp*MDUISP2+VideoPen2*MDUUnits2/PenetrationRamp*MDUConverter2+(DataPen2-VoicePen2)*MDUUnits2/PenetrationRamp*MDUModem2+VoicePen2*MDUUnits2/PenetrationRamp*MDUeMTA2,IF(COUNTA($T$5:EH$5)&gt;PenetrationRamp,EG21,((MAX(VideoPen2,DataPen2,VoicePen2)*MDUUnits2/PenetrationRamp*MDUISP2+VideoPen2*COUNTA($T$5:EH$5)/PenetrationRamp*VideoARPU2*MDUUnits2*VideoRevShare2+DataPen2*COUNTA($T$5:EH$5)/PenetrationRamp*DataARPU2*MDUUnits2*DataRevShare2+VoicePen2*COUNTA($T$5:EH$5)/PenetrationRamp*VoiceARPU2*MDUUnits2*VoiceRevShare2+VideoPen2*MDUUnits2/PenetrationRamp*MDUConverter2+(DataPen2-VoicePen2)*MDUUnits2/PenetrationRamp*MDUModem2+VoicePen2*MDUUnits2/PenetrationRamp*MDUeMTA2+EH19*MDUOpexLoad2)*-1)))),0)</f>
        <v>0</v>
      </c>
      <c r="EI21" s="292">
        <f>IFERROR(IF(COUNTA($T$5:EI$5)&gt;MDUTerm2,0,IF(COUNTA($T$5:EI$5)=(PenetrationRamp+1),EH21+MAX(VideoPen2,DataPen2,VoicePen2)*MDUUnits2/PenetrationRamp*MDUISP2+VideoPen2*MDUUnits2/PenetrationRamp*MDUConverter2+(DataPen2-VoicePen2)*MDUUnits2/PenetrationRamp*MDUModem2+VoicePen2*MDUUnits2/PenetrationRamp*MDUeMTA2,IF(COUNTA($T$5:EI$5)&gt;PenetrationRamp,EH21,((MAX(VideoPen2,DataPen2,VoicePen2)*MDUUnits2/PenetrationRamp*MDUISP2+VideoPen2*COUNTA($T$5:EI$5)/PenetrationRamp*VideoARPU2*MDUUnits2*VideoRevShare2+DataPen2*COUNTA($T$5:EI$5)/PenetrationRamp*DataARPU2*MDUUnits2*DataRevShare2+VoicePen2*COUNTA($T$5:EI$5)/PenetrationRamp*VoiceARPU2*MDUUnits2*VoiceRevShare2+VideoPen2*MDUUnits2/PenetrationRamp*MDUConverter2+(DataPen2-VoicePen2)*MDUUnits2/PenetrationRamp*MDUModem2+VoicePen2*MDUUnits2/PenetrationRamp*MDUeMTA2+EI19*MDUOpexLoad2)*-1)))),0)</f>
        <v>0</v>
      </c>
      <c r="EJ21" s="292">
        <f>IFERROR(IF(COUNTA($T$5:EJ$5)&gt;MDUTerm2,0,IF(COUNTA($T$5:EJ$5)=(PenetrationRamp+1),EI21+MAX(VideoPen2,DataPen2,VoicePen2)*MDUUnits2/PenetrationRamp*MDUISP2+VideoPen2*MDUUnits2/PenetrationRamp*MDUConverter2+(DataPen2-VoicePen2)*MDUUnits2/PenetrationRamp*MDUModem2+VoicePen2*MDUUnits2/PenetrationRamp*MDUeMTA2,IF(COUNTA($T$5:EJ$5)&gt;PenetrationRamp,EI21,((MAX(VideoPen2,DataPen2,VoicePen2)*MDUUnits2/PenetrationRamp*MDUISP2+VideoPen2*COUNTA($T$5:EJ$5)/PenetrationRamp*VideoARPU2*MDUUnits2*VideoRevShare2+DataPen2*COUNTA($T$5:EJ$5)/PenetrationRamp*DataARPU2*MDUUnits2*DataRevShare2+VoicePen2*COUNTA($T$5:EJ$5)/PenetrationRamp*VoiceARPU2*MDUUnits2*VoiceRevShare2+VideoPen2*MDUUnits2/PenetrationRamp*MDUConverter2+(DataPen2-VoicePen2)*MDUUnits2/PenetrationRamp*MDUModem2+VoicePen2*MDUUnits2/PenetrationRamp*MDUeMTA2+EJ19*MDUOpexLoad2)*-1)))),0)</f>
        <v>0</v>
      </c>
      <c r="EK21" s="292">
        <f>IFERROR(IF(COUNTA($T$5:EK$5)&gt;MDUTerm2,0,IF(COUNTA($T$5:EK$5)=(PenetrationRamp+1),EJ21+MAX(VideoPen2,DataPen2,VoicePen2)*MDUUnits2/PenetrationRamp*MDUISP2+VideoPen2*MDUUnits2/PenetrationRamp*MDUConverter2+(DataPen2-VoicePen2)*MDUUnits2/PenetrationRamp*MDUModem2+VoicePen2*MDUUnits2/PenetrationRamp*MDUeMTA2,IF(COUNTA($T$5:EK$5)&gt;PenetrationRamp,EJ21,((MAX(VideoPen2,DataPen2,VoicePen2)*MDUUnits2/PenetrationRamp*MDUISP2+VideoPen2*COUNTA($T$5:EK$5)/PenetrationRamp*VideoARPU2*MDUUnits2*VideoRevShare2+DataPen2*COUNTA($T$5:EK$5)/PenetrationRamp*DataARPU2*MDUUnits2*DataRevShare2+VoicePen2*COUNTA($T$5:EK$5)/PenetrationRamp*VoiceARPU2*MDUUnits2*VoiceRevShare2+VideoPen2*MDUUnits2/PenetrationRamp*MDUConverter2+(DataPen2-VoicePen2)*MDUUnits2/PenetrationRamp*MDUModem2+VoicePen2*MDUUnits2/PenetrationRamp*MDUeMTA2+EK19*MDUOpexLoad2)*-1)))),0)</f>
        <v>0</v>
      </c>
      <c r="EL21" s="292">
        <f>IFERROR(IF(COUNTA($T$5:EL$5)&gt;MDUTerm2,0,IF(COUNTA($T$5:EL$5)=(PenetrationRamp+1),EK21+MAX(VideoPen2,DataPen2,VoicePen2)*MDUUnits2/PenetrationRamp*MDUISP2+VideoPen2*MDUUnits2/PenetrationRamp*MDUConverter2+(DataPen2-VoicePen2)*MDUUnits2/PenetrationRamp*MDUModem2+VoicePen2*MDUUnits2/PenetrationRamp*MDUeMTA2,IF(COUNTA($T$5:EL$5)&gt;PenetrationRamp,EK21,((MAX(VideoPen2,DataPen2,VoicePen2)*MDUUnits2/PenetrationRamp*MDUISP2+VideoPen2*COUNTA($T$5:EL$5)/PenetrationRamp*VideoARPU2*MDUUnits2*VideoRevShare2+DataPen2*COUNTA($T$5:EL$5)/PenetrationRamp*DataARPU2*MDUUnits2*DataRevShare2+VoicePen2*COUNTA($T$5:EL$5)/PenetrationRamp*VoiceARPU2*MDUUnits2*VoiceRevShare2+VideoPen2*MDUUnits2/PenetrationRamp*MDUConverter2+(DataPen2-VoicePen2)*MDUUnits2/PenetrationRamp*MDUModem2+VoicePen2*MDUUnits2/PenetrationRamp*MDUeMTA2+EL19*MDUOpexLoad2)*-1)))),0)</f>
        <v>0</v>
      </c>
      <c r="EM21" s="292">
        <f>IFERROR(IF(COUNTA($T$5:EM$5)&gt;MDUTerm2,0,IF(COUNTA($T$5:EM$5)=(PenetrationRamp+1),EL21+MAX(VideoPen2,DataPen2,VoicePen2)*MDUUnits2/PenetrationRamp*MDUISP2+VideoPen2*MDUUnits2/PenetrationRamp*MDUConverter2+(DataPen2-VoicePen2)*MDUUnits2/PenetrationRamp*MDUModem2+VoicePen2*MDUUnits2/PenetrationRamp*MDUeMTA2,IF(COUNTA($T$5:EM$5)&gt;PenetrationRamp,EL21,((MAX(VideoPen2,DataPen2,VoicePen2)*MDUUnits2/PenetrationRamp*MDUISP2+VideoPen2*COUNTA($T$5:EM$5)/PenetrationRamp*VideoARPU2*MDUUnits2*VideoRevShare2+DataPen2*COUNTA($T$5:EM$5)/PenetrationRamp*DataARPU2*MDUUnits2*DataRevShare2+VoicePen2*COUNTA($T$5:EM$5)/PenetrationRamp*VoiceARPU2*MDUUnits2*VoiceRevShare2+VideoPen2*MDUUnits2/PenetrationRamp*MDUConverter2+(DataPen2-VoicePen2)*MDUUnits2/PenetrationRamp*MDUModem2+VoicePen2*MDUUnits2/PenetrationRamp*MDUeMTA2+EM19*MDUOpexLoad2)*-1)))),0)</f>
        <v>0</v>
      </c>
      <c r="EN21" s="292">
        <f>IFERROR(IF(COUNTA($T$5:EN$5)&gt;MDUTerm2,0,IF(COUNTA($T$5:EN$5)=(PenetrationRamp+1),EM21+MAX(VideoPen2,DataPen2,VoicePen2)*MDUUnits2/PenetrationRamp*MDUISP2+VideoPen2*MDUUnits2/PenetrationRamp*MDUConverter2+(DataPen2-VoicePen2)*MDUUnits2/PenetrationRamp*MDUModem2+VoicePen2*MDUUnits2/PenetrationRamp*MDUeMTA2,IF(COUNTA($T$5:EN$5)&gt;PenetrationRamp,EM21,((MAX(VideoPen2,DataPen2,VoicePen2)*MDUUnits2/PenetrationRamp*MDUISP2+VideoPen2*COUNTA($T$5:EN$5)/PenetrationRamp*VideoARPU2*MDUUnits2*VideoRevShare2+DataPen2*COUNTA($T$5:EN$5)/PenetrationRamp*DataARPU2*MDUUnits2*DataRevShare2+VoicePen2*COUNTA($T$5:EN$5)/PenetrationRamp*VoiceARPU2*MDUUnits2*VoiceRevShare2+VideoPen2*MDUUnits2/PenetrationRamp*MDUConverter2+(DataPen2-VoicePen2)*MDUUnits2/PenetrationRamp*MDUModem2+VoicePen2*MDUUnits2/PenetrationRamp*MDUeMTA2+EN19*MDUOpexLoad2)*-1)))),0)</f>
        <v>0</v>
      </c>
      <c r="EO21" s="292">
        <f>IFERROR(IF(COUNTA($T$5:EO$5)&gt;MDUTerm2,0,IF(COUNTA($T$5:EO$5)=(PenetrationRamp+1),EN21+MAX(VideoPen2,DataPen2,VoicePen2)*MDUUnits2/PenetrationRamp*MDUISP2+VideoPen2*MDUUnits2/PenetrationRamp*MDUConverter2+(DataPen2-VoicePen2)*MDUUnits2/PenetrationRamp*MDUModem2+VoicePen2*MDUUnits2/PenetrationRamp*MDUeMTA2,IF(COUNTA($T$5:EO$5)&gt;PenetrationRamp,EN21,((MAX(VideoPen2,DataPen2,VoicePen2)*MDUUnits2/PenetrationRamp*MDUISP2+VideoPen2*COUNTA($T$5:EO$5)/PenetrationRamp*VideoARPU2*MDUUnits2*VideoRevShare2+DataPen2*COUNTA($T$5:EO$5)/PenetrationRamp*DataARPU2*MDUUnits2*DataRevShare2+VoicePen2*COUNTA($T$5:EO$5)/PenetrationRamp*VoiceARPU2*MDUUnits2*VoiceRevShare2+VideoPen2*MDUUnits2/PenetrationRamp*MDUConverter2+(DataPen2-VoicePen2)*MDUUnits2/PenetrationRamp*MDUModem2+VoicePen2*MDUUnits2/PenetrationRamp*MDUeMTA2+EO19*MDUOpexLoad2)*-1)))),0)</f>
        <v>0</v>
      </c>
      <c r="EP21" s="292">
        <f>IFERROR(IF(COUNTA($T$5:EP$5)&gt;MDUTerm2,0,IF(COUNTA($T$5:EP$5)=(PenetrationRamp+1),EO21+MAX(VideoPen2,DataPen2,VoicePen2)*MDUUnits2/PenetrationRamp*MDUISP2+VideoPen2*MDUUnits2/PenetrationRamp*MDUConverter2+(DataPen2-VoicePen2)*MDUUnits2/PenetrationRamp*MDUModem2+VoicePen2*MDUUnits2/PenetrationRamp*MDUeMTA2,IF(COUNTA($T$5:EP$5)&gt;PenetrationRamp,EO21,((MAX(VideoPen2,DataPen2,VoicePen2)*MDUUnits2/PenetrationRamp*MDUISP2+VideoPen2*COUNTA($T$5:EP$5)/PenetrationRamp*VideoARPU2*MDUUnits2*VideoRevShare2+DataPen2*COUNTA($T$5:EP$5)/PenetrationRamp*DataARPU2*MDUUnits2*DataRevShare2+VoicePen2*COUNTA($T$5:EP$5)/PenetrationRamp*VoiceARPU2*MDUUnits2*VoiceRevShare2+VideoPen2*MDUUnits2/PenetrationRamp*MDUConverter2+(DataPen2-VoicePen2)*MDUUnits2/PenetrationRamp*MDUModem2+VoicePen2*MDUUnits2/PenetrationRamp*MDUeMTA2+EP19*MDUOpexLoad2)*-1)))),0)</f>
        <v>0</v>
      </c>
      <c r="EQ21" s="292">
        <f>IFERROR(IF(COUNTA($T$5:EQ$5)&gt;MDUTerm2,0,IF(COUNTA($T$5:EQ$5)=(PenetrationRamp+1),EP21+MAX(VideoPen2,DataPen2,VoicePen2)*MDUUnits2/PenetrationRamp*MDUISP2+VideoPen2*MDUUnits2/PenetrationRamp*MDUConverter2+(DataPen2-VoicePen2)*MDUUnits2/PenetrationRamp*MDUModem2+VoicePen2*MDUUnits2/PenetrationRamp*MDUeMTA2,IF(COUNTA($T$5:EQ$5)&gt;PenetrationRamp,EP21,((MAX(VideoPen2,DataPen2,VoicePen2)*MDUUnits2/PenetrationRamp*MDUISP2+VideoPen2*COUNTA($T$5:EQ$5)/PenetrationRamp*VideoARPU2*MDUUnits2*VideoRevShare2+DataPen2*COUNTA($T$5:EQ$5)/PenetrationRamp*DataARPU2*MDUUnits2*DataRevShare2+VoicePen2*COUNTA($T$5:EQ$5)/PenetrationRamp*VoiceARPU2*MDUUnits2*VoiceRevShare2+VideoPen2*MDUUnits2/PenetrationRamp*MDUConverter2+(DataPen2-VoicePen2)*MDUUnits2/PenetrationRamp*MDUModem2+VoicePen2*MDUUnits2/PenetrationRamp*MDUeMTA2+EQ19*MDUOpexLoad2)*-1)))),0)</f>
        <v>0</v>
      </c>
      <c r="ER21" s="292">
        <f>IFERROR(IF(COUNTA($T$5:ER$5)&gt;MDUTerm2,0,IF(COUNTA($T$5:ER$5)=(PenetrationRamp+1),EQ21+MAX(VideoPen2,DataPen2,VoicePen2)*MDUUnits2/PenetrationRamp*MDUISP2+VideoPen2*MDUUnits2/PenetrationRamp*MDUConverter2+(DataPen2-VoicePen2)*MDUUnits2/PenetrationRamp*MDUModem2+VoicePen2*MDUUnits2/PenetrationRamp*MDUeMTA2,IF(COUNTA($T$5:ER$5)&gt;PenetrationRamp,EQ21,((MAX(VideoPen2,DataPen2,VoicePen2)*MDUUnits2/PenetrationRamp*MDUISP2+VideoPen2*COUNTA($T$5:ER$5)/PenetrationRamp*VideoARPU2*MDUUnits2*VideoRevShare2+DataPen2*COUNTA($T$5:ER$5)/PenetrationRamp*DataARPU2*MDUUnits2*DataRevShare2+VoicePen2*COUNTA($T$5:ER$5)/PenetrationRamp*VoiceARPU2*MDUUnits2*VoiceRevShare2+VideoPen2*MDUUnits2/PenetrationRamp*MDUConverter2+(DataPen2-VoicePen2)*MDUUnits2/PenetrationRamp*MDUModem2+VoicePen2*MDUUnits2/PenetrationRamp*MDUeMTA2+ER19*MDUOpexLoad2)*-1)))),0)</f>
        <v>0</v>
      </c>
      <c r="ES21" s="292">
        <f>IFERROR(IF(COUNTA($T$5:ES$5)&gt;MDUTerm2,0,IF(COUNTA($T$5:ES$5)=(PenetrationRamp+1),ER21+MAX(VideoPen2,DataPen2,VoicePen2)*MDUUnits2/PenetrationRamp*MDUISP2+VideoPen2*MDUUnits2/PenetrationRamp*MDUConverter2+(DataPen2-VoicePen2)*MDUUnits2/PenetrationRamp*MDUModem2+VoicePen2*MDUUnits2/PenetrationRamp*MDUeMTA2,IF(COUNTA($T$5:ES$5)&gt;PenetrationRamp,ER21,((MAX(VideoPen2,DataPen2,VoicePen2)*MDUUnits2/PenetrationRamp*MDUISP2+VideoPen2*COUNTA($T$5:ES$5)/PenetrationRamp*VideoARPU2*MDUUnits2*VideoRevShare2+DataPen2*COUNTA($T$5:ES$5)/PenetrationRamp*DataARPU2*MDUUnits2*DataRevShare2+VoicePen2*COUNTA($T$5:ES$5)/PenetrationRamp*VoiceARPU2*MDUUnits2*VoiceRevShare2+VideoPen2*MDUUnits2/PenetrationRamp*MDUConverter2+(DataPen2-VoicePen2)*MDUUnits2/PenetrationRamp*MDUModem2+VoicePen2*MDUUnits2/PenetrationRamp*MDUeMTA2+ES19*MDUOpexLoad2)*-1)))),0)</f>
        <v>0</v>
      </c>
      <c r="ET21" s="292">
        <f>IFERROR(IF(COUNTA($T$5:ET$5)&gt;MDUTerm2,0,IF(COUNTA($T$5:ET$5)=(PenetrationRamp+1),ES21+MAX(VideoPen2,DataPen2,VoicePen2)*MDUUnits2/PenetrationRamp*MDUISP2+VideoPen2*MDUUnits2/PenetrationRamp*MDUConverter2+(DataPen2-VoicePen2)*MDUUnits2/PenetrationRamp*MDUModem2+VoicePen2*MDUUnits2/PenetrationRamp*MDUeMTA2,IF(COUNTA($T$5:ET$5)&gt;PenetrationRamp,ES21,((MAX(VideoPen2,DataPen2,VoicePen2)*MDUUnits2/PenetrationRamp*MDUISP2+VideoPen2*COUNTA($T$5:ET$5)/PenetrationRamp*VideoARPU2*MDUUnits2*VideoRevShare2+DataPen2*COUNTA($T$5:ET$5)/PenetrationRamp*DataARPU2*MDUUnits2*DataRevShare2+VoicePen2*COUNTA($T$5:ET$5)/PenetrationRamp*VoiceARPU2*MDUUnits2*VoiceRevShare2+VideoPen2*MDUUnits2/PenetrationRamp*MDUConverter2+(DataPen2-VoicePen2)*MDUUnits2/PenetrationRamp*MDUModem2+VoicePen2*MDUUnits2/PenetrationRamp*MDUeMTA2+ET19*MDUOpexLoad2)*-1)))),0)</f>
        <v>0</v>
      </c>
      <c r="EU21" s="292">
        <f>IFERROR(IF(COUNTA($T$5:EU$5)&gt;MDUTerm2,0,IF(COUNTA($T$5:EU$5)=(PenetrationRamp+1),ET21+MAX(VideoPen2,DataPen2,VoicePen2)*MDUUnits2/PenetrationRamp*MDUISP2+VideoPen2*MDUUnits2/PenetrationRamp*MDUConverter2+(DataPen2-VoicePen2)*MDUUnits2/PenetrationRamp*MDUModem2+VoicePen2*MDUUnits2/PenetrationRamp*MDUeMTA2,IF(COUNTA($T$5:EU$5)&gt;PenetrationRamp,ET21,((MAX(VideoPen2,DataPen2,VoicePen2)*MDUUnits2/PenetrationRamp*MDUISP2+VideoPen2*COUNTA($T$5:EU$5)/PenetrationRamp*VideoARPU2*MDUUnits2*VideoRevShare2+DataPen2*COUNTA($T$5:EU$5)/PenetrationRamp*DataARPU2*MDUUnits2*DataRevShare2+VoicePen2*COUNTA($T$5:EU$5)/PenetrationRamp*VoiceARPU2*MDUUnits2*VoiceRevShare2+VideoPen2*MDUUnits2/PenetrationRamp*MDUConverter2+(DataPen2-VoicePen2)*MDUUnits2/PenetrationRamp*MDUModem2+VoicePen2*MDUUnits2/PenetrationRamp*MDUeMTA2+EU19*MDUOpexLoad2)*-1)))),0)</f>
        <v>0</v>
      </c>
      <c r="EV21" s="292">
        <f>IFERROR(IF(COUNTA($T$5:EV$5)&gt;MDUTerm2,0,IF(COUNTA($T$5:EV$5)=(PenetrationRamp+1),EU21+MAX(VideoPen2,DataPen2,VoicePen2)*MDUUnits2/PenetrationRamp*MDUISP2+VideoPen2*MDUUnits2/PenetrationRamp*MDUConverter2+(DataPen2-VoicePen2)*MDUUnits2/PenetrationRamp*MDUModem2+VoicePen2*MDUUnits2/PenetrationRamp*MDUeMTA2,IF(COUNTA($T$5:EV$5)&gt;PenetrationRamp,EU21,((MAX(VideoPen2,DataPen2,VoicePen2)*MDUUnits2/PenetrationRamp*MDUISP2+VideoPen2*COUNTA($T$5:EV$5)/PenetrationRamp*VideoARPU2*MDUUnits2*VideoRevShare2+DataPen2*COUNTA($T$5:EV$5)/PenetrationRamp*DataARPU2*MDUUnits2*DataRevShare2+VoicePen2*COUNTA($T$5:EV$5)/PenetrationRamp*VoiceARPU2*MDUUnits2*VoiceRevShare2+VideoPen2*MDUUnits2/PenetrationRamp*MDUConverter2+(DataPen2-VoicePen2)*MDUUnits2/PenetrationRamp*MDUModem2+VoicePen2*MDUUnits2/PenetrationRamp*MDUeMTA2+EV19*MDUOpexLoad2)*-1)))),0)</f>
        <v>0</v>
      </c>
      <c r="EW21" s="292">
        <f>IFERROR(IF(COUNTA($T$5:EW$5)&gt;MDUTerm2,0,IF(COUNTA($T$5:EW$5)=(PenetrationRamp+1),EV21+MAX(VideoPen2,DataPen2,VoicePen2)*MDUUnits2/PenetrationRamp*MDUISP2+VideoPen2*MDUUnits2/PenetrationRamp*MDUConverter2+(DataPen2-VoicePen2)*MDUUnits2/PenetrationRamp*MDUModem2+VoicePen2*MDUUnits2/PenetrationRamp*MDUeMTA2,IF(COUNTA($T$5:EW$5)&gt;PenetrationRamp,EV21,((MAX(VideoPen2,DataPen2,VoicePen2)*MDUUnits2/PenetrationRamp*MDUISP2+VideoPen2*COUNTA($T$5:EW$5)/PenetrationRamp*VideoARPU2*MDUUnits2*VideoRevShare2+DataPen2*COUNTA($T$5:EW$5)/PenetrationRamp*DataARPU2*MDUUnits2*DataRevShare2+VoicePen2*COUNTA($T$5:EW$5)/PenetrationRamp*VoiceARPU2*MDUUnits2*VoiceRevShare2+VideoPen2*MDUUnits2/PenetrationRamp*MDUConverter2+(DataPen2-VoicePen2)*MDUUnits2/PenetrationRamp*MDUModem2+VoicePen2*MDUUnits2/PenetrationRamp*MDUeMTA2+EW19*MDUOpexLoad2)*-1)))),0)</f>
        <v>0</v>
      </c>
      <c r="EX21" s="292">
        <f>IFERROR(IF(COUNTA($T$5:EX$5)&gt;MDUTerm2,0,IF(COUNTA($T$5:EX$5)=(PenetrationRamp+1),EW21+MAX(VideoPen2,DataPen2,VoicePen2)*MDUUnits2/PenetrationRamp*MDUISP2+VideoPen2*MDUUnits2/PenetrationRamp*MDUConverter2+(DataPen2-VoicePen2)*MDUUnits2/PenetrationRamp*MDUModem2+VoicePen2*MDUUnits2/PenetrationRamp*MDUeMTA2,IF(COUNTA($T$5:EX$5)&gt;PenetrationRamp,EW21,((MAX(VideoPen2,DataPen2,VoicePen2)*MDUUnits2/PenetrationRamp*MDUISP2+VideoPen2*COUNTA($T$5:EX$5)/PenetrationRamp*VideoARPU2*MDUUnits2*VideoRevShare2+DataPen2*COUNTA($T$5:EX$5)/PenetrationRamp*DataARPU2*MDUUnits2*DataRevShare2+VoicePen2*COUNTA($T$5:EX$5)/PenetrationRamp*VoiceARPU2*MDUUnits2*VoiceRevShare2+VideoPen2*MDUUnits2/PenetrationRamp*MDUConverter2+(DataPen2-VoicePen2)*MDUUnits2/PenetrationRamp*MDUModem2+VoicePen2*MDUUnits2/PenetrationRamp*MDUeMTA2+EX19*MDUOpexLoad2)*-1)))),0)</f>
        <v>0</v>
      </c>
      <c r="EY21" s="292">
        <f>IFERROR(IF(COUNTA($T$5:EY$5)&gt;MDUTerm2,0,IF(COUNTA($T$5:EY$5)=(PenetrationRamp+1),EX21+MAX(VideoPen2,DataPen2,VoicePen2)*MDUUnits2/PenetrationRamp*MDUISP2+VideoPen2*MDUUnits2/PenetrationRamp*MDUConverter2+(DataPen2-VoicePen2)*MDUUnits2/PenetrationRamp*MDUModem2+VoicePen2*MDUUnits2/PenetrationRamp*MDUeMTA2,IF(COUNTA($T$5:EY$5)&gt;PenetrationRamp,EX21,((MAX(VideoPen2,DataPen2,VoicePen2)*MDUUnits2/PenetrationRamp*MDUISP2+VideoPen2*COUNTA($T$5:EY$5)/PenetrationRamp*VideoARPU2*MDUUnits2*VideoRevShare2+DataPen2*COUNTA($T$5:EY$5)/PenetrationRamp*DataARPU2*MDUUnits2*DataRevShare2+VoicePen2*COUNTA($T$5:EY$5)/PenetrationRamp*VoiceARPU2*MDUUnits2*VoiceRevShare2+VideoPen2*MDUUnits2/PenetrationRamp*MDUConverter2+(DataPen2-VoicePen2)*MDUUnits2/PenetrationRamp*MDUModem2+VoicePen2*MDUUnits2/PenetrationRamp*MDUeMTA2+EY19*MDUOpexLoad2)*-1)))),0)</f>
        <v>0</v>
      </c>
      <c r="EZ21" s="292">
        <f>IFERROR(IF(COUNTA($T$5:EZ$5)&gt;MDUTerm2,0,IF(COUNTA($T$5:EZ$5)=(PenetrationRamp+1),EY21+MAX(VideoPen2,DataPen2,VoicePen2)*MDUUnits2/PenetrationRamp*MDUISP2+VideoPen2*MDUUnits2/PenetrationRamp*MDUConverter2+(DataPen2-VoicePen2)*MDUUnits2/PenetrationRamp*MDUModem2+VoicePen2*MDUUnits2/PenetrationRamp*MDUeMTA2,IF(COUNTA($T$5:EZ$5)&gt;PenetrationRamp,EY21,((MAX(VideoPen2,DataPen2,VoicePen2)*MDUUnits2/PenetrationRamp*MDUISP2+VideoPen2*COUNTA($T$5:EZ$5)/PenetrationRamp*VideoARPU2*MDUUnits2*VideoRevShare2+DataPen2*COUNTA($T$5:EZ$5)/PenetrationRamp*DataARPU2*MDUUnits2*DataRevShare2+VoicePen2*COUNTA($T$5:EZ$5)/PenetrationRamp*VoiceARPU2*MDUUnits2*VoiceRevShare2+VideoPen2*MDUUnits2/PenetrationRamp*MDUConverter2+(DataPen2-VoicePen2)*MDUUnits2/PenetrationRamp*MDUModem2+VoicePen2*MDUUnits2/PenetrationRamp*MDUeMTA2+EZ19*MDUOpexLoad2)*-1)))),0)</f>
        <v>0</v>
      </c>
      <c r="FA21" s="292">
        <f>IFERROR(IF(COUNTA($T$5:FA$5)&gt;MDUTerm2,0,IF(COUNTA($T$5:FA$5)=(PenetrationRamp+1),EZ21+MAX(VideoPen2,DataPen2,VoicePen2)*MDUUnits2/PenetrationRamp*MDUISP2+VideoPen2*MDUUnits2/PenetrationRamp*MDUConverter2+(DataPen2-VoicePen2)*MDUUnits2/PenetrationRamp*MDUModem2+VoicePen2*MDUUnits2/PenetrationRamp*MDUeMTA2,IF(COUNTA($T$5:FA$5)&gt;PenetrationRamp,EZ21,((MAX(VideoPen2,DataPen2,VoicePen2)*MDUUnits2/PenetrationRamp*MDUISP2+VideoPen2*COUNTA($T$5:FA$5)/PenetrationRamp*VideoARPU2*MDUUnits2*VideoRevShare2+DataPen2*COUNTA($T$5:FA$5)/PenetrationRamp*DataARPU2*MDUUnits2*DataRevShare2+VoicePen2*COUNTA($T$5:FA$5)/PenetrationRamp*VoiceARPU2*MDUUnits2*VoiceRevShare2+VideoPen2*MDUUnits2/PenetrationRamp*MDUConverter2+(DataPen2-VoicePen2)*MDUUnits2/PenetrationRamp*MDUModem2+VoicePen2*MDUUnits2/PenetrationRamp*MDUeMTA2+FA19*MDUOpexLoad2)*-1)))),0)</f>
        <v>0</v>
      </c>
      <c r="FB21" s="292">
        <f>IFERROR(IF(COUNTA($T$5:FB$5)&gt;MDUTerm2,0,IF(COUNTA($T$5:FB$5)=(PenetrationRamp+1),FA21+MAX(VideoPen2,DataPen2,VoicePen2)*MDUUnits2/PenetrationRamp*MDUISP2+VideoPen2*MDUUnits2/PenetrationRamp*MDUConverter2+(DataPen2-VoicePen2)*MDUUnits2/PenetrationRamp*MDUModem2+VoicePen2*MDUUnits2/PenetrationRamp*MDUeMTA2,IF(COUNTA($T$5:FB$5)&gt;PenetrationRamp,FA21,((MAX(VideoPen2,DataPen2,VoicePen2)*MDUUnits2/PenetrationRamp*MDUISP2+VideoPen2*COUNTA($T$5:FB$5)/PenetrationRamp*VideoARPU2*MDUUnits2*VideoRevShare2+DataPen2*COUNTA($T$5:FB$5)/PenetrationRamp*DataARPU2*MDUUnits2*DataRevShare2+VoicePen2*COUNTA($T$5:FB$5)/PenetrationRamp*VoiceARPU2*MDUUnits2*VoiceRevShare2+VideoPen2*MDUUnits2/PenetrationRamp*MDUConverter2+(DataPen2-VoicePen2)*MDUUnits2/PenetrationRamp*MDUModem2+VoicePen2*MDUUnits2/PenetrationRamp*MDUeMTA2+FB19*MDUOpexLoad2)*-1)))),0)</f>
        <v>0</v>
      </c>
      <c r="FC21" s="292">
        <f>IFERROR(IF(COUNTA($T$5:FC$5)&gt;MDUTerm2,0,IF(COUNTA($T$5:FC$5)=(PenetrationRamp+1),FB21+MAX(VideoPen2,DataPen2,VoicePen2)*MDUUnits2/PenetrationRamp*MDUISP2+VideoPen2*MDUUnits2/PenetrationRamp*MDUConverter2+(DataPen2-VoicePen2)*MDUUnits2/PenetrationRamp*MDUModem2+VoicePen2*MDUUnits2/PenetrationRamp*MDUeMTA2,IF(COUNTA($T$5:FC$5)&gt;PenetrationRamp,FB21,((MAX(VideoPen2,DataPen2,VoicePen2)*MDUUnits2/PenetrationRamp*MDUISP2+VideoPen2*COUNTA($T$5:FC$5)/PenetrationRamp*VideoARPU2*MDUUnits2*VideoRevShare2+DataPen2*COUNTA($T$5:FC$5)/PenetrationRamp*DataARPU2*MDUUnits2*DataRevShare2+VoicePen2*COUNTA($T$5:FC$5)/PenetrationRamp*VoiceARPU2*MDUUnits2*VoiceRevShare2+VideoPen2*MDUUnits2/PenetrationRamp*MDUConverter2+(DataPen2-VoicePen2)*MDUUnits2/PenetrationRamp*MDUModem2+VoicePen2*MDUUnits2/PenetrationRamp*MDUeMTA2+FC19*MDUOpexLoad2)*-1)))),0)</f>
        <v>0</v>
      </c>
      <c r="FD21" s="292">
        <f>IFERROR(IF(COUNTA($T$5:FD$5)&gt;MDUTerm2,0,IF(COUNTA($T$5:FD$5)=(PenetrationRamp+1),FC21+MAX(VideoPen2,DataPen2,VoicePen2)*MDUUnits2/PenetrationRamp*MDUISP2+VideoPen2*MDUUnits2/PenetrationRamp*MDUConverter2+(DataPen2-VoicePen2)*MDUUnits2/PenetrationRamp*MDUModem2+VoicePen2*MDUUnits2/PenetrationRamp*MDUeMTA2,IF(COUNTA($T$5:FD$5)&gt;PenetrationRamp,FC21,((MAX(VideoPen2,DataPen2,VoicePen2)*MDUUnits2/PenetrationRamp*MDUISP2+VideoPen2*COUNTA($T$5:FD$5)/PenetrationRamp*VideoARPU2*MDUUnits2*VideoRevShare2+DataPen2*COUNTA($T$5:FD$5)/PenetrationRamp*DataARPU2*MDUUnits2*DataRevShare2+VoicePen2*COUNTA($T$5:FD$5)/PenetrationRamp*VoiceARPU2*MDUUnits2*VoiceRevShare2+VideoPen2*MDUUnits2/PenetrationRamp*MDUConverter2+(DataPen2-VoicePen2)*MDUUnits2/PenetrationRamp*MDUModem2+VoicePen2*MDUUnits2/PenetrationRamp*MDUeMTA2+FD19*MDUOpexLoad2)*-1)))),0)</f>
        <v>0</v>
      </c>
      <c r="FE21" s="292">
        <f>IFERROR(IF(COUNTA($T$5:FE$5)&gt;MDUTerm2,0,IF(COUNTA($T$5:FE$5)=(PenetrationRamp+1),FD21+MAX(VideoPen2,DataPen2,VoicePen2)*MDUUnits2/PenetrationRamp*MDUISP2+VideoPen2*MDUUnits2/PenetrationRamp*MDUConverter2+(DataPen2-VoicePen2)*MDUUnits2/PenetrationRamp*MDUModem2+VoicePen2*MDUUnits2/PenetrationRamp*MDUeMTA2,IF(COUNTA($T$5:FE$5)&gt;PenetrationRamp,FD21,((MAX(VideoPen2,DataPen2,VoicePen2)*MDUUnits2/PenetrationRamp*MDUISP2+VideoPen2*COUNTA($T$5:FE$5)/PenetrationRamp*VideoARPU2*MDUUnits2*VideoRevShare2+DataPen2*COUNTA($T$5:FE$5)/PenetrationRamp*DataARPU2*MDUUnits2*DataRevShare2+VoicePen2*COUNTA($T$5:FE$5)/PenetrationRamp*VoiceARPU2*MDUUnits2*VoiceRevShare2+VideoPen2*MDUUnits2/PenetrationRamp*MDUConverter2+(DataPen2-VoicePen2)*MDUUnits2/PenetrationRamp*MDUModem2+VoicePen2*MDUUnits2/PenetrationRamp*MDUeMTA2+FE19*MDUOpexLoad2)*-1)))),0)</f>
        <v>0</v>
      </c>
      <c r="FF21" s="292">
        <f>IFERROR(IF(COUNTA($T$5:FF$5)&gt;MDUTerm2,0,IF(COUNTA($T$5:FF$5)=(PenetrationRamp+1),FE21+MAX(VideoPen2,DataPen2,VoicePen2)*MDUUnits2/PenetrationRamp*MDUISP2+VideoPen2*MDUUnits2/PenetrationRamp*MDUConverter2+(DataPen2-VoicePen2)*MDUUnits2/PenetrationRamp*MDUModem2+VoicePen2*MDUUnits2/PenetrationRamp*MDUeMTA2,IF(COUNTA($T$5:FF$5)&gt;PenetrationRamp,FE21,((MAX(VideoPen2,DataPen2,VoicePen2)*MDUUnits2/PenetrationRamp*MDUISP2+VideoPen2*COUNTA($T$5:FF$5)/PenetrationRamp*VideoARPU2*MDUUnits2*VideoRevShare2+DataPen2*COUNTA($T$5:FF$5)/PenetrationRamp*DataARPU2*MDUUnits2*DataRevShare2+VoicePen2*COUNTA($T$5:FF$5)/PenetrationRamp*VoiceARPU2*MDUUnits2*VoiceRevShare2+VideoPen2*MDUUnits2/PenetrationRamp*MDUConverter2+(DataPen2-VoicePen2)*MDUUnits2/PenetrationRamp*MDUModem2+VoicePen2*MDUUnits2/PenetrationRamp*MDUeMTA2+FF19*MDUOpexLoad2)*-1)))),0)</f>
        <v>0</v>
      </c>
      <c r="FG21" s="292">
        <f>IFERROR(IF(COUNTA($T$5:FG$5)&gt;MDUTerm2,0,IF(COUNTA($T$5:FG$5)=(PenetrationRamp+1),FF21+MAX(VideoPen2,DataPen2,VoicePen2)*MDUUnits2/PenetrationRamp*MDUISP2+VideoPen2*MDUUnits2/PenetrationRamp*MDUConverter2+(DataPen2-VoicePen2)*MDUUnits2/PenetrationRamp*MDUModem2+VoicePen2*MDUUnits2/PenetrationRamp*MDUeMTA2,IF(COUNTA($T$5:FG$5)&gt;PenetrationRamp,FF21,((MAX(VideoPen2,DataPen2,VoicePen2)*MDUUnits2/PenetrationRamp*MDUISP2+VideoPen2*COUNTA($T$5:FG$5)/PenetrationRamp*VideoARPU2*MDUUnits2*VideoRevShare2+DataPen2*COUNTA($T$5:FG$5)/PenetrationRamp*DataARPU2*MDUUnits2*DataRevShare2+VoicePen2*COUNTA($T$5:FG$5)/PenetrationRamp*VoiceARPU2*MDUUnits2*VoiceRevShare2+VideoPen2*MDUUnits2/PenetrationRamp*MDUConverter2+(DataPen2-VoicePen2)*MDUUnits2/PenetrationRamp*MDUModem2+VoicePen2*MDUUnits2/PenetrationRamp*MDUeMTA2+FG19*MDUOpexLoad2)*-1)))),0)</f>
        <v>0</v>
      </c>
      <c r="FH21" s="292">
        <f>IFERROR(IF(COUNTA($T$5:FH$5)&gt;MDUTerm2,0,IF(COUNTA($T$5:FH$5)=(PenetrationRamp+1),FG21+MAX(VideoPen2,DataPen2,VoicePen2)*MDUUnits2/PenetrationRamp*MDUISP2+VideoPen2*MDUUnits2/PenetrationRamp*MDUConverter2+(DataPen2-VoicePen2)*MDUUnits2/PenetrationRamp*MDUModem2+VoicePen2*MDUUnits2/PenetrationRamp*MDUeMTA2,IF(COUNTA($T$5:FH$5)&gt;PenetrationRamp,FG21,((MAX(VideoPen2,DataPen2,VoicePen2)*MDUUnits2/PenetrationRamp*MDUISP2+VideoPen2*COUNTA($T$5:FH$5)/PenetrationRamp*VideoARPU2*MDUUnits2*VideoRevShare2+DataPen2*COUNTA($T$5:FH$5)/PenetrationRamp*DataARPU2*MDUUnits2*DataRevShare2+VoicePen2*COUNTA($T$5:FH$5)/PenetrationRamp*VoiceARPU2*MDUUnits2*VoiceRevShare2+VideoPen2*MDUUnits2/PenetrationRamp*MDUConverter2+(DataPen2-VoicePen2)*MDUUnits2/PenetrationRamp*MDUModem2+VoicePen2*MDUUnits2/PenetrationRamp*MDUeMTA2+FH19*MDUOpexLoad2)*-1)))),0)</f>
        <v>0</v>
      </c>
      <c r="FI21" s="292">
        <f>IFERROR(IF(COUNTA($T$5:FI$5)&gt;MDUTerm2,0,IF(COUNTA($T$5:FI$5)=(PenetrationRamp+1),FH21+MAX(VideoPen2,DataPen2,VoicePen2)*MDUUnits2/PenetrationRamp*MDUISP2+VideoPen2*MDUUnits2/PenetrationRamp*MDUConverter2+(DataPen2-VoicePen2)*MDUUnits2/PenetrationRamp*MDUModem2+VoicePen2*MDUUnits2/PenetrationRamp*MDUeMTA2,IF(COUNTA($T$5:FI$5)&gt;PenetrationRamp,FH21,((MAX(VideoPen2,DataPen2,VoicePen2)*MDUUnits2/PenetrationRamp*MDUISP2+VideoPen2*COUNTA($T$5:FI$5)/PenetrationRamp*VideoARPU2*MDUUnits2*VideoRevShare2+DataPen2*COUNTA($T$5:FI$5)/PenetrationRamp*DataARPU2*MDUUnits2*DataRevShare2+VoicePen2*COUNTA($T$5:FI$5)/PenetrationRamp*VoiceARPU2*MDUUnits2*VoiceRevShare2+VideoPen2*MDUUnits2/PenetrationRamp*MDUConverter2+(DataPen2-VoicePen2)*MDUUnits2/PenetrationRamp*MDUModem2+VoicePen2*MDUUnits2/PenetrationRamp*MDUeMTA2+FI19*MDUOpexLoad2)*-1)))),0)</f>
        <v>0</v>
      </c>
      <c r="FJ21" s="292">
        <f>IFERROR(IF(COUNTA($T$5:FJ$5)&gt;MDUTerm2,0,IF(COUNTA($T$5:FJ$5)=(PenetrationRamp+1),FI21+MAX(VideoPen2,DataPen2,VoicePen2)*MDUUnits2/PenetrationRamp*MDUISP2+VideoPen2*MDUUnits2/PenetrationRamp*MDUConverter2+(DataPen2-VoicePen2)*MDUUnits2/PenetrationRamp*MDUModem2+VoicePen2*MDUUnits2/PenetrationRamp*MDUeMTA2,IF(COUNTA($T$5:FJ$5)&gt;PenetrationRamp,FI21,((MAX(VideoPen2,DataPen2,VoicePen2)*MDUUnits2/PenetrationRamp*MDUISP2+VideoPen2*COUNTA($T$5:FJ$5)/PenetrationRamp*VideoARPU2*MDUUnits2*VideoRevShare2+DataPen2*COUNTA($T$5:FJ$5)/PenetrationRamp*DataARPU2*MDUUnits2*DataRevShare2+VoicePen2*COUNTA($T$5:FJ$5)/PenetrationRamp*VoiceARPU2*MDUUnits2*VoiceRevShare2+VideoPen2*MDUUnits2/PenetrationRamp*MDUConverter2+(DataPen2-VoicePen2)*MDUUnits2/PenetrationRamp*MDUModem2+VoicePen2*MDUUnits2/PenetrationRamp*MDUeMTA2+FJ19*MDUOpexLoad2)*-1)))),0)</f>
        <v>0</v>
      </c>
      <c r="FK21" s="292">
        <f>IFERROR(IF(COUNTA($T$5:FK$5)&gt;MDUTerm2,0,IF(COUNTA($T$5:FK$5)=(PenetrationRamp+1),FJ21+MAX(VideoPen2,DataPen2,VoicePen2)*MDUUnits2/PenetrationRamp*MDUISP2+VideoPen2*MDUUnits2/PenetrationRamp*MDUConverter2+(DataPen2-VoicePen2)*MDUUnits2/PenetrationRamp*MDUModem2+VoicePen2*MDUUnits2/PenetrationRamp*MDUeMTA2,IF(COUNTA($T$5:FK$5)&gt;PenetrationRamp,FJ21,((MAX(VideoPen2,DataPen2,VoicePen2)*MDUUnits2/PenetrationRamp*MDUISP2+VideoPen2*COUNTA($T$5:FK$5)/PenetrationRamp*VideoARPU2*MDUUnits2*VideoRevShare2+DataPen2*COUNTA($T$5:FK$5)/PenetrationRamp*DataARPU2*MDUUnits2*DataRevShare2+VoicePen2*COUNTA($T$5:FK$5)/PenetrationRamp*VoiceARPU2*MDUUnits2*VoiceRevShare2+VideoPen2*MDUUnits2/PenetrationRamp*MDUConverter2+(DataPen2-VoicePen2)*MDUUnits2/PenetrationRamp*MDUModem2+VoicePen2*MDUUnits2/PenetrationRamp*MDUeMTA2+FK19*MDUOpexLoad2)*-1)))),0)</f>
        <v>0</v>
      </c>
      <c r="FL21" s="292">
        <f>IFERROR(IF(COUNTA($T$5:FL$5)&gt;MDUTerm2,0,IF(COUNTA($T$5:FL$5)=(PenetrationRamp+1),FK21+MAX(VideoPen2,DataPen2,VoicePen2)*MDUUnits2/PenetrationRamp*MDUISP2+VideoPen2*MDUUnits2/PenetrationRamp*MDUConverter2+(DataPen2-VoicePen2)*MDUUnits2/PenetrationRamp*MDUModem2+VoicePen2*MDUUnits2/PenetrationRamp*MDUeMTA2,IF(COUNTA($T$5:FL$5)&gt;PenetrationRamp,FK21,((MAX(VideoPen2,DataPen2,VoicePen2)*MDUUnits2/PenetrationRamp*MDUISP2+VideoPen2*COUNTA($T$5:FL$5)/PenetrationRamp*VideoARPU2*MDUUnits2*VideoRevShare2+DataPen2*COUNTA($T$5:FL$5)/PenetrationRamp*DataARPU2*MDUUnits2*DataRevShare2+VoicePen2*COUNTA($T$5:FL$5)/PenetrationRamp*VoiceARPU2*MDUUnits2*VoiceRevShare2+VideoPen2*MDUUnits2/PenetrationRamp*MDUConverter2+(DataPen2-VoicePen2)*MDUUnits2/PenetrationRamp*MDUModem2+VoicePen2*MDUUnits2/PenetrationRamp*MDUeMTA2+FL19*MDUOpexLoad2)*-1)))),0)</f>
        <v>0</v>
      </c>
      <c r="FM21" s="292">
        <f>IFERROR(IF(COUNTA($T$5:FM$5)&gt;MDUTerm2,0,IF(COUNTA($T$5:FM$5)=(PenetrationRamp+1),FL21+MAX(VideoPen2,DataPen2,VoicePen2)*MDUUnits2/PenetrationRamp*MDUISP2+VideoPen2*MDUUnits2/PenetrationRamp*MDUConverter2+(DataPen2-VoicePen2)*MDUUnits2/PenetrationRamp*MDUModem2+VoicePen2*MDUUnits2/PenetrationRamp*MDUeMTA2,IF(COUNTA($T$5:FM$5)&gt;PenetrationRamp,FL21,((MAX(VideoPen2,DataPen2,VoicePen2)*MDUUnits2/PenetrationRamp*MDUISP2+VideoPen2*COUNTA($T$5:FM$5)/PenetrationRamp*VideoARPU2*MDUUnits2*VideoRevShare2+DataPen2*COUNTA($T$5:FM$5)/PenetrationRamp*DataARPU2*MDUUnits2*DataRevShare2+VoicePen2*COUNTA($T$5:FM$5)/PenetrationRamp*VoiceARPU2*MDUUnits2*VoiceRevShare2+VideoPen2*MDUUnits2/PenetrationRamp*MDUConverter2+(DataPen2-VoicePen2)*MDUUnits2/PenetrationRamp*MDUModem2+VoicePen2*MDUUnits2/PenetrationRamp*MDUeMTA2+FM19*MDUOpexLoad2)*-1)))),0)</f>
        <v>0</v>
      </c>
      <c r="FN21" s="292">
        <f>IFERROR(IF(COUNTA($T$5:FN$5)&gt;MDUTerm2,0,IF(COUNTA($T$5:FN$5)=(PenetrationRamp+1),FM21+MAX(VideoPen2,DataPen2,VoicePen2)*MDUUnits2/PenetrationRamp*MDUISP2+VideoPen2*MDUUnits2/PenetrationRamp*MDUConverter2+(DataPen2-VoicePen2)*MDUUnits2/PenetrationRamp*MDUModem2+VoicePen2*MDUUnits2/PenetrationRamp*MDUeMTA2,IF(COUNTA($T$5:FN$5)&gt;PenetrationRamp,FM21,((MAX(VideoPen2,DataPen2,VoicePen2)*MDUUnits2/PenetrationRamp*MDUISP2+VideoPen2*COUNTA($T$5:FN$5)/PenetrationRamp*VideoARPU2*MDUUnits2*VideoRevShare2+DataPen2*COUNTA($T$5:FN$5)/PenetrationRamp*DataARPU2*MDUUnits2*DataRevShare2+VoicePen2*COUNTA($T$5:FN$5)/PenetrationRamp*VoiceARPU2*MDUUnits2*VoiceRevShare2+VideoPen2*MDUUnits2/PenetrationRamp*MDUConverter2+(DataPen2-VoicePen2)*MDUUnits2/PenetrationRamp*MDUModem2+VoicePen2*MDUUnits2/PenetrationRamp*MDUeMTA2+FN19*MDUOpexLoad2)*-1)))),0)</f>
        <v>0</v>
      </c>
      <c r="FO21" s="292">
        <f>IFERROR(IF(COUNTA($T$5:FO$5)&gt;MDUTerm2,0,IF(COUNTA($T$5:FO$5)=(PenetrationRamp+1),FN21+MAX(VideoPen2,DataPen2,VoicePen2)*MDUUnits2/PenetrationRamp*MDUISP2+VideoPen2*MDUUnits2/PenetrationRamp*MDUConverter2+(DataPen2-VoicePen2)*MDUUnits2/PenetrationRamp*MDUModem2+VoicePen2*MDUUnits2/PenetrationRamp*MDUeMTA2,IF(COUNTA($T$5:FO$5)&gt;PenetrationRamp,FN21,((MAX(VideoPen2,DataPen2,VoicePen2)*MDUUnits2/PenetrationRamp*MDUISP2+VideoPen2*COUNTA($T$5:FO$5)/PenetrationRamp*VideoARPU2*MDUUnits2*VideoRevShare2+DataPen2*COUNTA($T$5:FO$5)/PenetrationRamp*DataARPU2*MDUUnits2*DataRevShare2+VoicePen2*COUNTA($T$5:FO$5)/PenetrationRamp*VoiceARPU2*MDUUnits2*VoiceRevShare2+VideoPen2*MDUUnits2/PenetrationRamp*MDUConverter2+(DataPen2-VoicePen2)*MDUUnits2/PenetrationRamp*MDUModem2+VoicePen2*MDUUnits2/PenetrationRamp*MDUeMTA2+FO19*MDUOpexLoad2)*-1)))),0)</f>
        <v>0</v>
      </c>
      <c r="FP21" s="292">
        <f>IFERROR(IF(COUNTA($T$5:FP$5)&gt;MDUTerm2,0,IF(COUNTA($T$5:FP$5)=(PenetrationRamp+1),FO21+MAX(VideoPen2,DataPen2,VoicePen2)*MDUUnits2/PenetrationRamp*MDUISP2+VideoPen2*MDUUnits2/PenetrationRamp*MDUConverter2+(DataPen2-VoicePen2)*MDUUnits2/PenetrationRamp*MDUModem2+VoicePen2*MDUUnits2/PenetrationRamp*MDUeMTA2,IF(COUNTA($T$5:FP$5)&gt;PenetrationRamp,FO21,((MAX(VideoPen2,DataPen2,VoicePen2)*MDUUnits2/PenetrationRamp*MDUISP2+VideoPen2*COUNTA($T$5:FP$5)/PenetrationRamp*VideoARPU2*MDUUnits2*VideoRevShare2+DataPen2*COUNTA($T$5:FP$5)/PenetrationRamp*DataARPU2*MDUUnits2*DataRevShare2+VoicePen2*COUNTA($T$5:FP$5)/PenetrationRamp*VoiceARPU2*MDUUnits2*VoiceRevShare2+VideoPen2*MDUUnits2/PenetrationRamp*MDUConverter2+(DataPen2-VoicePen2)*MDUUnits2/PenetrationRamp*MDUModem2+VoicePen2*MDUUnits2/PenetrationRamp*MDUeMTA2+FP19*MDUOpexLoad2)*-1)))),0)</f>
        <v>0</v>
      </c>
      <c r="FQ21" s="292">
        <f>IFERROR(IF(COUNTA($T$5:FQ$5)&gt;MDUTerm2,0,IF(COUNTA($T$5:FQ$5)=(PenetrationRamp+1),FP21+MAX(VideoPen2,DataPen2,VoicePen2)*MDUUnits2/PenetrationRamp*MDUISP2+VideoPen2*MDUUnits2/PenetrationRamp*MDUConverter2+(DataPen2-VoicePen2)*MDUUnits2/PenetrationRamp*MDUModem2+VoicePen2*MDUUnits2/PenetrationRamp*MDUeMTA2,IF(COUNTA($T$5:FQ$5)&gt;PenetrationRamp,FP21,((MAX(VideoPen2,DataPen2,VoicePen2)*MDUUnits2/PenetrationRamp*MDUISP2+VideoPen2*COUNTA($T$5:FQ$5)/PenetrationRamp*VideoARPU2*MDUUnits2*VideoRevShare2+DataPen2*COUNTA($T$5:FQ$5)/PenetrationRamp*DataARPU2*MDUUnits2*DataRevShare2+VoicePen2*COUNTA($T$5:FQ$5)/PenetrationRamp*VoiceARPU2*MDUUnits2*VoiceRevShare2+VideoPen2*MDUUnits2/PenetrationRamp*MDUConverter2+(DataPen2-VoicePen2)*MDUUnits2/PenetrationRamp*MDUModem2+VoicePen2*MDUUnits2/PenetrationRamp*MDUeMTA2+FQ19*MDUOpexLoad2)*-1)))),0)</f>
        <v>0</v>
      </c>
      <c r="FR21" s="292">
        <f>IFERROR(IF(COUNTA($T$5:FR$5)&gt;MDUTerm2,0,IF(COUNTA($T$5:FR$5)=(PenetrationRamp+1),FQ21+MAX(VideoPen2,DataPen2,VoicePen2)*MDUUnits2/PenetrationRamp*MDUISP2+VideoPen2*MDUUnits2/PenetrationRamp*MDUConverter2+(DataPen2-VoicePen2)*MDUUnits2/PenetrationRamp*MDUModem2+VoicePen2*MDUUnits2/PenetrationRamp*MDUeMTA2,IF(COUNTA($T$5:FR$5)&gt;PenetrationRamp,FQ21,((MAX(VideoPen2,DataPen2,VoicePen2)*MDUUnits2/PenetrationRamp*MDUISP2+VideoPen2*COUNTA($T$5:FR$5)/PenetrationRamp*VideoARPU2*MDUUnits2*VideoRevShare2+DataPen2*COUNTA($T$5:FR$5)/PenetrationRamp*DataARPU2*MDUUnits2*DataRevShare2+VoicePen2*COUNTA($T$5:FR$5)/PenetrationRamp*VoiceARPU2*MDUUnits2*VoiceRevShare2+VideoPen2*MDUUnits2/PenetrationRamp*MDUConverter2+(DataPen2-VoicePen2)*MDUUnits2/PenetrationRamp*MDUModem2+VoicePen2*MDUUnits2/PenetrationRamp*MDUeMTA2+FR19*MDUOpexLoad2)*-1)))),0)</f>
        <v>0</v>
      </c>
      <c r="FS21" s="292">
        <f>IFERROR(IF(COUNTA($T$5:FS$5)&gt;MDUTerm2,0,IF(COUNTA($T$5:FS$5)=(PenetrationRamp+1),FR21+MAX(VideoPen2,DataPen2,VoicePen2)*MDUUnits2/PenetrationRamp*MDUISP2+VideoPen2*MDUUnits2/PenetrationRamp*MDUConverter2+(DataPen2-VoicePen2)*MDUUnits2/PenetrationRamp*MDUModem2+VoicePen2*MDUUnits2/PenetrationRamp*MDUeMTA2,IF(COUNTA($T$5:FS$5)&gt;PenetrationRamp,FR21,((MAX(VideoPen2,DataPen2,VoicePen2)*MDUUnits2/PenetrationRamp*MDUISP2+VideoPen2*COUNTA($T$5:FS$5)/PenetrationRamp*VideoARPU2*MDUUnits2*VideoRevShare2+DataPen2*COUNTA($T$5:FS$5)/PenetrationRamp*DataARPU2*MDUUnits2*DataRevShare2+VoicePen2*COUNTA($T$5:FS$5)/PenetrationRamp*VoiceARPU2*MDUUnits2*VoiceRevShare2+VideoPen2*MDUUnits2/PenetrationRamp*MDUConverter2+(DataPen2-VoicePen2)*MDUUnits2/PenetrationRamp*MDUModem2+VoicePen2*MDUUnits2/PenetrationRamp*MDUeMTA2+FS19*MDUOpexLoad2)*-1)))),0)</f>
        <v>0</v>
      </c>
      <c r="FT21" s="292">
        <f>IFERROR(IF(COUNTA($T$5:FT$5)&gt;MDUTerm2,0,IF(COUNTA($T$5:FT$5)=(PenetrationRamp+1),FS21+MAX(VideoPen2,DataPen2,VoicePen2)*MDUUnits2/PenetrationRamp*MDUISP2+VideoPen2*MDUUnits2/PenetrationRamp*MDUConverter2+(DataPen2-VoicePen2)*MDUUnits2/PenetrationRamp*MDUModem2+VoicePen2*MDUUnits2/PenetrationRamp*MDUeMTA2,IF(COUNTA($T$5:FT$5)&gt;PenetrationRamp,FS21,((MAX(VideoPen2,DataPen2,VoicePen2)*MDUUnits2/PenetrationRamp*MDUISP2+VideoPen2*COUNTA($T$5:FT$5)/PenetrationRamp*VideoARPU2*MDUUnits2*VideoRevShare2+DataPen2*COUNTA($T$5:FT$5)/PenetrationRamp*DataARPU2*MDUUnits2*DataRevShare2+VoicePen2*COUNTA($T$5:FT$5)/PenetrationRamp*VoiceARPU2*MDUUnits2*VoiceRevShare2+VideoPen2*MDUUnits2/PenetrationRamp*MDUConverter2+(DataPen2-VoicePen2)*MDUUnits2/PenetrationRamp*MDUModem2+VoicePen2*MDUUnits2/PenetrationRamp*MDUeMTA2+FT19*MDUOpexLoad2)*-1)))),0)</f>
        <v>0</v>
      </c>
      <c r="FU21" s="292">
        <f>IFERROR(IF(COUNTA($T$5:FU$5)&gt;MDUTerm2,0,IF(COUNTA($T$5:FU$5)=(PenetrationRamp+1),FT21+MAX(VideoPen2,DataPen2,VoicePen2)*MDUUnits2/PenetrationRamp*MDUISP2+VideoPen2*MDUUnits2/PenetrationRamp*MDUConverter2+(DataPen2-VoicePen2)*MDUUnits2/PenetrationRamp*MDUModem2+VoicePen2*MDUUnits2/PenetrationRamp*MDUeMTA2,IF(COUNTA($T$5:FU$5)&gt;PenetrationRamp,FT21,((MAX(VideoPen2,DataPen2,VoicePen2)*MDUUnits2/PenetrationRamp*MDUISP2+VideoPen2*COUNTA($T$5:FU$5)/PenetrationRamp*VideoARPU2*MDUUnits2*VideoRevShare2+DataPen2*COUNTA($T$5:FU$5)/PenetrationRamp*DataARPU2*MDUUnits2*DataRevShare2+VoicePen2*COUNTA($T$5:FU$5)/PenetrationRamp*VoiceARPU2*MDUUnits2*VoiceRevShare2+VideoPen2*MDUUnits2/PenetrationRamp*MDUConverter2+(DataPen2-VoicePen2)*MDUUnits2/PenetrationRamp*MDUModem2+VoicePen2*MDUUnits2/PenetrationRamp*MDUeMTA2+FU19*MDUOpexLoad2)*-1)))),0)</f>
        <v>0</v>
      </c>
      <c r="FV21" s="292">
        <f>IFERROR(IF(COUNTA($T$5:FV$5)&gt;MDUTerm2,0,IF(COUNTA($T$5:FV$5)=(PenetrationRamp+1),FU21+MAX(VideoPen2,DataPen2,VoicePen2)*MDUUnits2/PenetrationRamp*MDUISP2+VideoPen2*MDUUnits2/PenetrationRamp*MDUConverter2+(DataPen2-VoicePen2)*MDUUnits2/PenetrationRamp*MDUModem2+VoicePen2*MDUUnits2/PenetrationRamp*MDUeMTA2,IF(COUNTA($T$5:FV$5)&gt;PenetrationRamp,FU21,((MAX(VideoPen2,DataPen2,VoicePen2)*MDUUnits2/PenetrationRamp*MDUISP2+VideoPen2*COUNTA($T$5:FV$5)/PenetrationRamp*VideoARPU2*MDUUnits2*VideoRevShare2+DataPen2*COUNTA($T$5:FV$5)/PenetrationRamp*DataARPU2*MDUUnits2*DataRevShare2+VoicePen2*COUNTA($T$5:FV$5)/PenetrationRamp*VoiceARPU2*MDUUnits2*VoiceRevShare2+VideoPen2*MDUUnits2/PenetrationRamp*MDUConverter2+(DataPen2-VoicePen2)*MDUUnits2/PenetrationRamp*MDUModem2+VoicePen2*MDUUnits2/PenetrationRamp*MDUeMTA2+FV19*MDUOpexLoad2)*-1)))),0)</f>
        <v>0</v>
      </c>
      <c r="FW21" s="292">
        <f>IFERROR(IF(COUNTA($T$5:FW$5)&gt;MDUTerm2,0,IF(COUNTA($T$5:FW$5)=(PenetrationRamp+1),FV21+MAX(VideoPen2,DataPen2,VoicePen2)*MDUUnits2/PenetrationRamp*MDUISP2+VideoPen2*MDUUnits2/PenetrationRamp*MDUConverter2+(DataPen2-VoicePen2)*MDUUnits2/PenetrationRamp*MDUModem2+VoicePen2*MDUUnits2/PenetrationRamp*MDUeMTA2,IF(COUNTA($T$5:FW$5)&gt;PenetrationRamp,FV21,((MAX(VideoPen2,DataPen2,VoicePen2)*MDUUnits2/PenetrationRamp*MDUISP2+VideoPen2*COUNTA($T$5:FW$5)/PenetrationRamp*VideoARPU2*MDUUnits2*VideoRevShare2+DataPen2*COUNTA($T$5:FW$5)/PenetrationRamp*DataARPU2*MDUUnits2*DataRevShare2+VoicePen2*COUNTA($T$5:FW$5)/PenetrationRamp*VoiceARPU2*MDUUnits2*VoiceRevShare2+VideoPen2*MDUUnits2/PenetrationRamp*MDUConverter2+(DataPen2-VoicePen2)*MDUUnits2/PenetrationRamp*MDUModem2+VoicePen2*MDUUnits2/PenetrationRamp*MDUeMTA2+FW19*MDUOpexLoad2)*-1)))),0)</f>
        <v>0</v>
      </c>
      <c r="FX21" s="292">
        <f>IFERROR(IF(COUNTA($T$5:FX$5)&gt;MDUTerm2,0,IF(COUNTA($T$5:FX$5)=(PenetrationRamp+1),FW21+MAX(VideoPen2,DataPen2,VoicePen2)*MDUUnits2/PenetrationRamp*MDUISP2+VideoPen2*MDUUnits2/PenetrationRamp*MDUConverter2+(DataPen2-VoicePen2)*MDUUnits2/PenetrationRamp*MDUModem2+VoicePen2*MDUUnits2/PenetrationRamp*MDUeMTA2,IF(COUNTA($T$5:FX$5)&gt;PenetrationRamp,FW21,((MAX(VideoPen2,DataPen2,VoicePen2)*MDUUnits2/PenetrationRamp*MDUISP2+VideoPen2*COUNTA($T$5:FX$5)/PenetrationRamp*VideoARPU2*MDUUnits2*VideoRevShare2+DataPen2*COUNTA($T$5:FX$5)/PenetrationRamp*DataARPU2*MDUUnits2*DataRevShare2+VoicePen2*COUNTA($T$5:FX$5)/PenetrationRamp*VoiceARPU2*MDUUnits2*VoiceRevShare2+VideoPen2*MDUUnits2/PenetrationRamp*MDUConverter2+(DataPen2-VoicePen2)*MDUUnits2/PenetrationRamp*MDUModem2+VoicePen2*MDUUnits2/PenetrationRamp*MDUeMTA2+FX19*MDUOpexLoad2)*-1)))),0)</f>
        <v>0</v>
      </c>
      <c r="FY21" s="292">
        <f>IFERROR(IF(COUNTA($T$5:FY$5)&gt;MDUTerm2,0,IF(COUNTA($T$5:FY$5)=(PenetrationRamp+1),FX21+MAX(VideoPen2,DataPen2,VoicePen2)*MDUUnits2/PenetrationRamp*MDUISP2+VideoPen2*MDUUnits2/PenetrationRamp*MDUConverter2+(DataPen2-VoicePen2)*MDUUnits2/PenetrationRamp*MDUModem2+VoicePen2*MDUUnits2/PenetrationRamp*MDUeMTA2,IF(COUNTA($T$5:FY$5)&gt;PenetrationRamp,FX21,((MAX(VideoPen2,DataPen2,VoicePen2)*MDUUnits2/PenetrationRamp*MDUISP2+VideoPen2*COUNTA($T$5:FY$5)/PenetrationRamp*VideoARPU2*MDUUnits2*VideoRevShare2+DataPen2*COUNTA($T$5:FY$5)/PenetrationRamp*DataARPU2*MDUUnits2*DataRevShare2+VoicePen2*COUNTA($T$5:FY$5)/PenetrationRamp*VoiceARPU2*MDUUnits2*VoiceRevShare2+VideoPen2*MDUUnits2/PenetrationRamp*MDUConverter2+(DataPen2-VoicePen2)*MDUUnits2/PenetrationRamp*MDUModem2+VoicePen2*MDUUnits2/PenetrationRamp*MDUeMTA2+FY19*MDUOpexLoad2)*-1)))),0)</f>
        <v>0</v>
      </c>
      <c r="FZ21" s="292">
        <f>IFERROR(IF(COUNTA($T$5:FZ$5)&gt;MDUTerm2,0,IF(COUNTA($T$5:FZ$5)=(PenetrationRamp+1),FY21+MAX(VideoPen2,DataPen2,VoicePen2)*MDUUnits2/PenetrationRamp*MDUISP2+VideoPen2*MDUUnits2/PenetrationRamp*MDUConverter2+(DataPen2-VoicePen2)*MDUUnits2/PenetrationRamp*MDUModem2+VoicePen2*MDUUnits2/PenetrationRamp*MDUeMTA2,IF(COUNTA($T$5:FZ$5)&gt;PenetrationRamp,FY21,((MAX(VideoPen2,DataPen2,VoicePen2)*MDUUnits2/PenetrationRamp*MDUISP2+VideoPen2*COUNTA($T$5:FZ$5)/PenetrationRamp*VideoARPU2*MDUUnits2*VideoRevShare2+DataPen2*COUNTA($T$5:FZ$5)/PenetrationRamp*DataARPU2*MDUUnits2*DataRevShare2+VoicePen2*COUNTA($T$5:FZ$5)/PenetrationRamp*VoiceARPU2*MDUUnits2*VoiceRevShare2+VideoPen2*MDUUnits2/PenetrationRamp*MDUConverter2+(DataPen2-VoicePen2)*MDUUnits2/PenetrationRamp*MDUModem2+VoicePen2*MDUUnits2/PenetrationRamp*MDUeMTA2+FZ19*MDUOpexLoad2)*-1)))),0)</f>
        <v>0</v>
      </c>
      <c r="GA21" s="292">
        <f>IFERROR(IF(COUNTA($T$5:GA$5)&gt;MDUTerm2,0,IF(COUNTA($T$5:GA$5)=(PenetrationRamp+1),FZ21+MAX(VideoPen2,DataPen2,VoicePen2)*MDUUnits2/PenetrationRamp*MDUISP2+VideoPen2*MDUUnits2/PenetrationRamp*MDUConverter2+(DataPen2-VoicePen2)*MDUUnits2/PenetrationRamp*MDUModem2+VoicePen2*MDUUnits2/PenetrationRamp*MDUeMTA2,IF(COUNTA($T$5:GA$5)&gt;PenetrationRamp,FZ21,((MAX(VideoPen2,DataPen2,VoicePen2)*MDUUnits2/PenetrationRamp*MDUISP2+VideoPen2*COUNTA($T$5:GA$5)/PenetrationRamp*VideoARPU2*MDUUnits2*VideoRevShare2+DataPen2*COUNTA($T$5:GA$5)/PenetrationRamp*DataARPU2*MDUUnits2*DataRevShare2+VoicePen2*COUNTA($T$5:GA$5)/PenetrationRamp*VoiceARPU2*MDUUnits2*VoiceRevShare2+VideoPen2*MDUUnits2/PenetrationRamp*MDUConverter2+(DataPen2-VoicePen2)*MDUUnits2/PenetrationRamp*MDUModem2+VoicePen2*MDUUnits2/PenetrationRamp*MDUeMTA2+GA19*MDUOpexLoad2)*-1)))),0)</f>
        <v>0</v>
      </c>
      <c r="GB21" s="292">
        <f>IFERROR(IF(COUNTA($T$5:GB$5)&gt;MDUTerm2,0,IF(COUNTA($T$5:GB$5)=(PenetrationRamp+1),GA21+MAX(VideoPen2,DataPen2,VoicePen2)*MDUUnits2/PenetrationRamp*MDUISP2+VideoPen2*MDUUnits2/PenetrationRamp*MDUConverter2+(DataPen2-VoicePen2)*MDUUnits2/PenetrationRamp*MDUModem2+VoicePen2*MDUUnits2/PenetrationRamp*MDUeMTA2,IF(COUNTA($T$5:GB$5)&gt;PenetrationRamp,GA21,((MAX(VideoPen2,DataPen2,VoicePen2)*MDUUnits2/PenetrationRamp*MDUISP2+VideoPen2*COUNTA($T$5:GB$5)/PenetrationRamp*VideoARPU2*MDUUnits2*VideoRevShare2+DataPen2*COUNTA($T$5:GB$5)/PenetrationRamp*DataARPU2*MDUUnits2*DataRevShare2+VoicePen2*COUNTA($T$5:GB$5)/PenetrationRamp*VoiceARPU2*MDUUnits2*VoiceRevShare2+VideoPen2*MDUUnits2/PenetrationRamp*MDUConverter2+(DataPen2-VoicePen2)*MDUUnits2/PenetrationRamp*MDUModem2+VoicePen2*MDUUnits2/PenetrationRamp*MDUeMTA2+GB19*MDUOpexLoad2)*-1)))),0)</f>
        <v>0</v>
      </c>
      <c r="GC21" s="292">
        <f>IFERROR(IF(COUNTA($T$5:GC$5)&gt;MDUTerm2,0,IF(COUNTA($T$5:GC$5)=(PenetrationRamp+1),GB21+MAX(VideoPen2,DataPen2,VoicePen2)*MDUUnits2/PenetrationRamp*MDUISP2+VideoPen2*MDUUnits2/PenetrationRamp*MDUConverter2+(DataPen2-VoicePen2)*MDUUnits2/PenetrationRamp*MDUModem2+VoicePen2*MDUUnits2/PenetrationRamp*MDUeMTA2,IF(COUNTA($T$5:GC$5)&gt;PenetrationRamp,GB21,((MAX(VideoPen2,DataPen2,VoicePen2)*MDUUnits2/PenetrationRamp*MDUISP2+VideoPen2*COUNTA($T$5:GC$5)/PenetrationRamp*VideoARPU2*MDUUnits2*VideoRevShare2+DataPen2*COUNTA($T$5:GC$5)/PenetrationRamp*DataARPU2*MDUUnits2*DataRevShare2+VoicePen2*COUNTA($T$5:GC$5)/PenetrationRamp*VoiceARPU2*MDUUnits2*VoiceRevShare2+VideoPen2*MDUUnits2/PenetrationRamp*MDUConverter2+(DataPen2-VoicePen2)*MDUUnits2/PenetrationRamp*MDUModem2+VoicePen2*MDUUnits2/PenetrationRamp*MDUeMTA2+GC19*MDUOpexLoad2)*-1)))),0)</f>
        <v>0</v>
      </c>
      <c r="GD21" s="292">
        <f>IFERROR(IF(COUNTA($T$5:GD$5)&gt;MDUTerm2,0,IF(COUNTA($T$5:GD$5)=(PenetrationRamp+1),GC21+MAX(VideoPen2,DataPen2,VoicePen2)*MDUUnits2/PenetrationRamp*MDUISP2+VideoPen2*MDUUnits2/PenetrationRamp*MDUConverter2+(DataPen2-VoicePen2)*MDUUnits2/PenetrationRamp*MDUModem2+VoicePen2*MDUUnits2/PenetrationRamp*MDUeMTA2,IF(COUNTA($T$5:GD$5)&gt;PenetrationRamp,GC21,((MAX(VideoPen2,DataPen2,VoicePen2)*MDUUnits2/PenetrationRamp*MDUISP2+VideoPen2*COUNTA($T$5:GD$5)/PenetrationRamp*VideoARPU2*MDUUnits2*VideoRevShare2+DataPen2*COUNTA($T$5:GD$5)/PenetrationRamp*DataARPU2*MDUUnits2*DataRevShare2+VoicePen2*COUNTA($T$5:GD$5)/PenetrationRamp*VoiceARPU2*MDUUnits2*VoiceRevShare2+VideoPen2*MDUUnits2/PenetrationRamp*MDUConverter2+(DataPen2-VoicePen2)*MDUUnits2/PenetrationRamp*MDUModem2+VoicePen2*MDUUnits2/PenetrationRamp*MDUeMTA2+GD19*MDUOpexLoad2)*-1)))),0)</f>
        <v>0</v>
      </c>
      <c r="GE21" s="292">
        <f>IFERROR(IF(COUNTA($T$5:GE$5)&gt;MDUTerm2,0,IF(COUNTA($T$5:GE$5)=(PenetrationRamp+1),GD21+MAX(VideoPen2,DataPen2,VoicePen2)*MDUUnits2/PenetrationRamp*MDUISP2+VideoPen2*MDUUnits2/PenetrationRamp*MDUConverter2+(DataPen2-VoicePen2)*MDUUnits2/PenetrationRamp*MDUModem2+VoicePen2*MDUUnits2/PenetrationRamp*MDUeMTA2,IF(COUNTA($T$5:GE$5)&gt;PenetrationRamp,GD21,((MAX(VideoPen2,DataPen2,VoicePen2)*MDUUnits2/PenetrationRamp*MDUISP2+VideoPen2*COUNTA($T$5:GE$5)/PenetrationRamp*VideoARPU2*MDUUnits2*VideoRevShare2+DataPen2*COUNTA($T$5:GE$5)/PenetrationRamp*DataARPU2*MDUUnits2*DataRevShare2+VoicePen2*COUNTA($T$5:GE$5)/PenetrationRamp*VoiceARPU2*MDUUnits2*VoiceRevShare2+VideoPen2*MDUUnits2/PenetrationRamp*MDUConverter2+(DataPen2-VoicePen2)*MDUUnits2/PenetrationRamp*MDUModem2+VoicePen2*MDUUnits2/PenetrationRamp*MDUeMTA2+GE19*MDUOpexLoad2)*-1)))),0)</f>
        <v>0</v>
      </c>
      <c r="GF21" s="292">
        <f>IFERROR(IF(COUNTA($T$5:GF$5)&gt;MDUTerm2,0,IF(COUNTA($T$5:GF$5)=(PenetrationRamp+1),GE21+MAX(VideoPen2,DataPen2,VoicePen2)*MDUUnits2/PenetrationRamp*MDUISP2+VideoPen2*MDUUnits2/PenetrationRamp*MDUConverter2+(DataPen2-VoicePen2)*MDUUnits2/PenetrationRamp*MDUModem2+VoicePen2*MDUUnits2/PenetrationRamp*MDUeMTA2,IF(COUNTA($T$5:GF$5)&gt;PenetrationRamp,GE21,((MAX(VideoPen2,DataPen2,VoicePen2)*MDUUnits2/PenetrationRamp*MDUISP2+VideoPen2*COUNTA($T$5:GF$5)/PenetrationRamp*VideoARPU2*MDUUnits2*VideoRevShare2+DataPen2*COUNTA($T$5:GF$5)/PenetrationRamp*DataARPU2*MDUUnits2*DataRevShare2+VoicePen2*COUNTA($T$5:GF$5)/PenetrationRamp*VoiceARPU2*MDUUnits2*VoiceRevShare2+VideoPen2*MDUUnits2/PenetrationRamp*MDUConverter2+(DataPen2-VoicePen2)*MDUUnits2/PenetrationRamp*MDUModem2+VoicePen2*MDUUnits2/PenetrationRamp*MDUeMTA2+GF19*MDUOpexLoad2)*-1)))),0)</f>
        <v>0</v>
      </c>
      <c r="GG21" s="292">
        <f>IFERROR(IF(COUNTA($T$5:GG$5)&gt;MDUTerm2,0,IF(COUNTA($T$5:GG$5)=(PenetrationRamp+1),GF21+MAX(VideoPen2,DataPen2,VoicePen2)*MDUUnits2/PenetrationRamp*MDUISP2+VideoPen2*MDUUnits2/PenetrationRamp*MDUConverter2+(DataPen2-VoicePen2)*MDUUnits2/PenetrationRamp*MDUModem2+VoicePen2*MDUUnits2/PenetrationRamp*MDUeMTA2,IF(COUNTA($T$5:GG$5)&gt;PenetrationRamp,GF21,((MAX(VideoPen2,DataPen2,VoicePen2)*MDUUnits2/PenetrationRamp*MDUISP2+VideoPen2*COUNTA($T$5:GG$5)/PenetrationRamp*VideoARPU2*MDUUnits2*VideoRevShare2+DataPen2*COUNTA($T$5:GG$5)/PenetrationRamp*DataARPU2*MDUUnits2*DataRevShare2+VoicePen2*COUNTA($T$5:GG$5)/PenetrationRamp*VoiceARPU2*MDUUnits2*VoiceRevShare2+VideoPen2*MDUUnits2/PenetrationRamp*MDUConverter2+(DataPen2-VoicePen2)*MDUUnits2/PenetrationRamp*MDUModem2+VoicePen2*MDUUnits2/PenetrationRamp*MDUeMTA2+GG19*MDUOpexLoad2)*-1)))),0)</f>
        <v>0</v>
      </c>
      <c r="GH21" s="292">
        <f>IFERROR(IF(COUNTA($T$5:GH$5)&gt;MDUTerm2,0,IF(COUNTA($T$5:GH$5)=(PenetrationRamp+1),GG21+MAX(VideoPen2,DataPen2,VoicePen2)*MDUUnits2/PenetrationRamp*MDUISP2+VideoPen2*MDUUnits2/PenetrationRamp*MDUConverter2+(DataPen2-VoicePen2)*MDUUnits2/PenetrationRamp*MDUModem2+VoicePen2*MDUUnits2/PenetrationRamp*MDUeMTA2,IF(COUNTA($T$5:GH$5)&gt;PenetrationRamp,GG21,((MAX(VideoPen2,DataPen2,VoicePen2)*MDUUnits2/PenetrationRamp*MDUISP2+VideoPen2*COUNTA($T$5:GH$5)/PenetrationRamp*VideoARPU2*MDUUnits2*VideoRevShare2+DataPen2*COUNTA($T$5:GH$5)/PenetrationRamp*DataARPU2*MDUUnits2*DataRevShare2+VoicePen2*COUNTA($T$5:GH$5)/PenetrationRamp*VoiceARPU2*MDUUnits2*VoiceRevShare2+VideoPen2*MDUUnits2/PenetrationRamp*MDUConverter2+(DataPen2-VoicePen2)*MDUUnits2/PenetrationRamp*MDUModem2+VoicePen2*MDUUnits2/PenetrationRamp*MDUeMTA2+GH19*MDUOpexLoad2)*-1)))),0)</f>
        <v>0</v>
      </c>
      <c r="GI21" s="292">
        <f>IFERROR(IF(COUNTA($T$5:GI$5)&gt;MDUTerm2,0,IF(COUNTA($T$5:GI$5)=(PenetrationRamp+1),GH21+MAX(VideoPen2,DataPen2,VoicePen2)*MDUUnits2/PenetrationRamp*MDUISP2+VideoPen2*MDUUnits2/PenetrationRamp*MDUConverter2+(DataPen2-VoicePen2)*MDUUnits2/PenetrationRamp*MDUModem2+VoicePen2*MDUUnits2/PenetrationRamp*MDUeMTA2,IF(COUNTA($T$5:GI$5)&gt;PenetrationRamp,GH21,((MAX(VideoPen2,DataPen2,VoicePen2)*MDUUnits2/PenetrationRamp*MDUISP2+VideoPen2*COUNTA($T$5:GI$5)/PenetrationRamp*VideoARPU2*MDUUnits2*VideoRevShare2+DataPen2*COUNTA($T$5:GI$5)/PenetrationRamp*DataARPU2*MDUUnits2*DataRevShare2+VoicePen2*COUNTA($T$5:GI$5)/PenetrationRamp*VoiceARPU2*MDUUnits2*VoiceRevShare2+VideoPen2*MDUUnits2/PenetrationRamp*MDUConverter2+(DataPen2-VoicePen2)*MDUUnits2/PenetrationRamp*MDUModem2+VoicePen2*MDUUnits2/PenetrationRamp*MDUeMTA2+GI19*MDUOpexLoad2)*-1)))),0)</f>
        <v>0</v>
      </c>
      <c r="GJ21" s="292">
        <f>IFERROR(IF(COUNTA($T$5:GJ$5)&gt;MDUTerm2,0,IF(COUNTA($T$5:GJ$5)=(PenetrationRamp+1),GI21+MAX(VideoPen2,DataPen2,VoicePen2)*MDUUnits2/PenetrationRamp*MDUISP2+VideoPen2*MDUUnits2/PenetrationRamp*MDUConverter2+(DataPen2-VoicePen2)*MDUUnits2/PenetrationRamp*MDUModem2+VoicePen2*MDUUnits2/PenetrationRamp*MDUeMTA2,IF(COUNTA($T$5:GJ$5)&gt;PenetrationRamp,GI21,((MAX(VideoPen2,DataPen2,VoicePen2)*MDUUnits2/PenetrationRamp*MDUISP2+VideoPen2*COUNTA($T$5:GJ$5)/PenetrationRamp*VideoARPU2*MDUUnits2*VideoRevShare2+DataPen2*COUNTA($T$5:GJ$5)/PenetrationRamp*DataARPU2*MDUUnits2*DataRevShare2+VoicePen2*COUNTA($T$5:GJ$5)/PenetrationRamp*VoiceARPU2*MDUUnits2*VoiceRevShare2+VideoPen2*MDUUnits2/PenetrationRamp*MDUConverter2+(DataPen2-VoicePen2)*MDUUnits2/PenetrationRamp*MDUModem2+VoicePen2*MDUUnits2/PenetrationRamp*MDUeMTA2+GJ19*MDUOpexLoad2)*-1)))),0)</f>
        <v>0</v>
      </c>
      <c r="GK21" s="292">
        <f>IFERROR(IF(COUNTA($T$5:GK$5)&gt;MDUTerm2,0,IF(COUNTA($T$5:GK$5)=(PenetrationRamp+1),GJ21+MAX(VideoPen2,DataPen2,VoicePen2)*MDUUnits2/PenetrationRamp*MDUISP2+VideoPen2*MDUUnits2/PenetrationRamp*MDUConverter2+(DataPen2-VoicePen2)*MDUUnits2/PenetrationRamp*MDUModem2+VoicePen2*MDUUnits2/PenetrationRamp*MDUeMTA2,IF(COUNTA($T$5:GK$5)&gt;PenetrationRamp,GJ21,((MAX(VideoPen2,DataPen2,VoicePen2)*MDUUnits2/PenetrationRamp*MDUISP2+VideoPen2*COUNTA($T$5:GK$5)/PenetrationRamp*VideoARPU2*MDUUnits2*VideoRevShare2+DataPen2*COUNTA($T$5:GK$5)/PenetrationRamp*DataARPU2*MDUUnits2*DataRevShare2+VoicePen2*COUNTA($T$5:GK$5)/PenetrationRamp*VoiceARPU2*MDUUnits2*VoiceRevShare2+VideoPen2*MDUUnits2/PenetrationRamp*MDUConverter2+(DataPen2-VoicePen2)*MDUUnits2/PenetrationRamp*MDUModem2+VoicePen2*MDUUnits2/PenetrationRamp*MDUeMTA2+GK19*MDUOpexLoad2)*-1)))),0)</f>
        <v>0</v>
      </c>
      <c r="GL21" s="292">
        <f>IFERROR(IF(COUNTA($T$5:GL$5)&gt;MDUTerm2,0,IF(COUNTA($T$5:GL$5)=(PenetrationRamp+1),GK21+MAX(VideoPen2,DataPen2,VoicePen2)*MDUUnits2/PenetrationRamp*MDUISP2+VideoPen2*MDUUnits2/PenetrationRamp*MDUConverter2+(DataPen2-VoicePen2)*MDUUnits2/PenetrationRamp*MDUModem2+VoicePen2*MDUUnits2/PenetrationRamp*MDUeMTA2,IF(COUNTA($T$5:GL$5)&gt;PenetrationRamp,GK21,((MAX(VideoPen2,DataPen2,VoicePen2)*MDUUnits2/PenetrationRamp*MDUISP2+VideoPen2*COUNTA($T$5:GL$5)/PenetrationRamp*VideoARPU2*MDUUnits2*VideoRevShare2+DataPen2*COUNTA($T$5:GL$5)/PenetrationRamp*DataARPU2*MDUUnits2*DataRevShare2+VoicePen2*COUNTA($T$5:GL$5)/PenetrationRamp*VoiceARPU2*MDUUnits2*VoiceRevShare2+VideoPen2*MDUUnits2/PenetrationRamp*MDUConverter2+(DataPen2-VoicePen2)*MDUUnits2/PenetrationRamp*MDUModem2+VoicePen2*MDUUnits2/PenetrationRamp*MDUeMTA2+GL19*MDUOpexLoad2)*-1)))),0)</f>
        <v>0</v>
      </c>
      <c r="GM21" s="292">
        <f>IFERROR(IF(COUNTA($T$5:GM$5)&gt;MDUTerm2,0,IF(COUNTA($T$5:GM$5)=(PenetrationRamp+1),GL21+MAX(VideoPen2,DataPen2,VoicePen2)*MDUUnits2/PenetrationRamp*MDUISP2+VideoPen2*MDUUnits2/PenetrationRamp*MDUConverter2+(DataPen2-VoicePen2)*MDUUnits2/PenetrationRamp*MDUModem2+VoicePen2*MDUUnits2/PenetrationRamp*MDUeMTA2,IF(COUNTA($T$5:GM$5)&gt;PenetrationRamp,GL21,((MAX(VideoPen2,DataPen2,VoicePen2)*MDUUnits2/PenetrationRamp*MDUISP2+VideoPen2*COUNTA($T$5:GM$5)/PenetrationRamp*VideoARPU2*MDUUnits2*VideoRevShare2+DataPen2*COUNTA($T$5:GM$5)/PenetrationRamp*DataARPU2*MDUUnits2*DataRevShare2+VoicePen2*COUNTA($T$5:GM$5)/PenetrationRamp*VoiceARPU2*MDUUnits2*VoiceRevShare2+VideoPen2*MDUUnits2/PenetrationRamp*MDUConverter2+(DataPen2-VoicePen2)*MDUUnits2/PenetrationRamp*MDUModem2+VoicePen2*MDUUnits2/PenetrationRamp*MDUeMTA2+GM19*MDUOpexLoad2)*-1)))),0)</f>
        <v>0</v>
      </c>
      <c r="GN21" s="292">
        <f>IFERROR(IF(COUNTA($T$5:GN$5)&gt;MDUTerm2,0,IF(COUNTA($T$5:GN$5)=(PenetrationRamp+1),GM21+MAX(VideoPen2,DataPen2,VoicePen2)*MDUUnits2/PenetrationRamp*MDUISP2+VideoPen2*MDUUnits2/PenetrationRamp*MDUConverter2+(DataPen2-VoicePen2)*MDUUnits2/PenetrationRamp*MDUModem2+VoicePen2*MDUUnits2/PenetrationRamp*MDUeMTA2,IF(COUNTA($T$5:GN$5)&gt;PenetrationRamp,GM21,((MAX(VideoPen2,DataPen2,VoicePen2)*MDUUnits2/PenetrationRamp*MDUISP2+VideoPen2*COUNTA($T$5:GN$5)/PenetrationRamp*VideoARPU2*MDUUnits2*VideoRevShare2+DataPen2*COUNTA($T$5:GN$5)/PenetrationRamp*DataARPU2*MDUUnits2*DataRevShare2+VoicePen2*COUNTA($T$5:GN$5)/PenetrationRamp*VoiceARPU2*MDUUnits2*VoiceRevShare2+VideoPen2*MDUUnits2/PenetrationRamp*MDUConverter2+(DataPen2-VoicePen2)*MDUUnits2/PenetrationRamp*MDUModem2+VoicePen2*MDUUnits2/PenetrationRamp*MDUeMTA2+GN19*MDUOpexLoad2)*-1)))),0)</f>
        <v>0</v>
      </c>
      <c r="GO21" s="292">
        <f>IFERROR(IF(COUNTA($T$5:GO$5)&gt;MDUTerm2,0,IF(COUNTA($T$5:GO$5)=(PenetrationRamp+1),GN21+MAX(VideoPen2,DataPen2,VoicePen2)*MDUUnits2/PenetrationRamp*MDUISP2+VideoPen2*MDUUnits2/PenetrationRamp*MDUConverter2+(DataPen2-VoicePen2)*MDUUnits2/PenetrationRamp*MDUModem2+VoicePen2*MDUUnits2/PenetrationRamp*MDUeMTA2,IF(COUNTA($T$5:GO$5)&gt;PenetrationRamp,GN21,((MAX(VideoPen2,DataPen2,VoicePen2)*MDUUnits2/PenetrationRamp*MDUISP2+VideoPen2*COUNTA($T$5:GO$5)/PenetrationRamp*VideoARPU2*MDUUnits2*VideoRevShare2+DataPen2*COUNTA($T$5:GO$5)/PenetrationRamp*DataARPU2*MDUUnits2*DataRevShare2+VoicePen2*COUNTA($T$5:GO$5)/PenetrationRamp*VoiceARPU2*MDUUnits2*VoiceRevShare2+VideoPen2*MDUUnits2/PenetrationRamp*MDUConverter2+(DataPen2-VoicePen2)*MDUUnits2/PenetrationRamp*MDUModem2+VoicePen2*MDUUnits2/PenetrationRamp*MDUeMTA2+GO19*MDUOpexLoad2)*-1)))),0)</f>
        <v>0</v>
      </c>
      <c r="GP21" s="292">
        <f>IFERROR(IF(COUNTA($T$5:GP$5)&gt;MDUTerm2,0,IF(COUNTA($T$5:GP$5)=(PenetrationRamp+1),GO21+MAX(VideoPen2,DataPen2,VoicePen2)*MDUUnits2/PenetrationRamp*MDUISP2+VideoPen2*MDUUnits2/PenetrationRamp*MDUConverter2+(DataPen2-VoicePen2)*MDUUnits2/PenetrationRamp*MDUModem2+VoicePen2*MDUUnits2/PenetrationRamp*MDUeMTA2,IF(COUNTA($T$5:GP$5)&gt;PenetrationRamp,GO21,((MAX(VideoPen2,DataPen2,VoicePen2)*MDUUnits2/PenetrationRamp*MDUISP2+VideoPen2*COUNTA($T$5:GP$5)/PenetrationRamp*VideoARPU2*MDUUnits2*VideoRevShare2+DataPen2*COUNTA($T$5:GP$5)/PenetrationRamp*DataARPU2*MDUUnits2*DataRevShare2+VoicePen2*COUNTA($T$5:GP$5)/PenetrationRamp*VoiceARPU2*MDUUnits2*VoiceRevShare2+VideoPen2*MDUUnits2/PenetrationRamp*MDUConverter2+(DataPen2-VoicePen2)*MDUUnits2/PenetrationRamp*MDUModem2+VoicePen2*MDUUnits2/PenetrationRamp*MDUeMTA2+GP19*MDUOpexLoad2)*-1)))),0)</f>
        <v>0</v>
      </c>
      <c r="GQ21" s="292">
        <f>IFERROR(IF(COUNTA($T$5:GQ$5)&gt;MDUTerm2,0,IF(COUNTA($T$5:GQ$5)=(PenetrationRamp+1),GP21+MAX(VideoPen2,DataPen2,VoicePen2)*MDUUnits2/PenetrationRamp*MDUISP2+VideoPen2*MDUUnits2/PenetrationRamp*MDUConverter2+(DataPen2-VoicePen2)*MDUUnits2/PenetrationRamp*MDUModem2+VoicePen2*MDUUnits2/PenetrationRamp*MDUeMTA2,IF(COUNTA($T$5:GQ$5)&gt;PenetrationRamp,GP21,((MAX(VideoPen2,DataPen2,VoicePen2)*MDUUnits2/PenetrationRamp*MDUISP2+VideoPen2*COUNTA($T$5:GQ$5)/PenetrationRamp*VideoARPU2*MDUUnits2*VideoRevShare2+DataPen2*COUNTA($T$5:GQ$5)/PenetrationRamp*DataARPU2*MDUUnits2*DataRevShare2+VoicePen2*COUNTA($T$5:GQ$5)/PenetrationRamp*VoiceARPU2*MDUUnits2*VoiceRevShare2+VideoPen2*MDUUnits2/PenetrationRamp*MDUConverter2+(DataPen2-VoicePen2)*MDUUnits2/PenetrationRamp*MDUModem2+VoicePen2*MDUUnits2/PenetrationRamp*MDUeMTA2+GQ19*MDUOpexLoad2)*-1)))),0)</f>
        <v>0</v>
      </c>
      <c r="GR21" s="286"/>
      <c r="GS21" s="287"/>
      <c r="GT21" s="275"/>
    </row>
    <row r="22" spans="1:202" ht="5.0999999999999996" customHeight="1" thickBot="1">
      <c r="A22" s="275"/>
      <c r="B22" s="280"/>
      <c r="C22" s="284"/>
      <c r="D22" s="284"/>
      <c r="E22" s="286"/>
      <c r="F22" s="286"/>
      <c r="G22" s="285"/>
      <c r="H22" s="284"/>
      <c r="I22" s="284"/>
      <c r="J22" s="286"/>
      <c r="K22" s="286"/>
      <c r="L22" s="282"/>
      <c r="M22" s="284"/>
      <c r="N22" s="284"/>
      <c r="O22" s="286"/>
      <c r="P22" s="286"/>
      <c r="Q22" s="282"/>
      <c r="R22" s="286"/>
      <c r="S22" s="294"/>
      <c r="T22" s="294"/>
      <c r="U22" s="294"/>
      <c r="V22" s="294"/>
      <c r="W22" s="294"/>
      <c r="X22" s="294"/>
      <c r="Y22" s="294"/>
      <c r="Z22" s="294"/>
      <c r="AA22" s="294"/>
      <c r="AB22" s="294"/>
      <c r="AC22" s="294"/>
      <c r="AD22" s="294"/>
      <c r="AE22" s="294"/>
      <c r="AF22" s="294"/>
      <c r="AG22" s="294"/>
      <c r="AH22" s="294"/>
      <c r="AI22" s="294"/>
      <c r="AJ22" s="294"/>
      <c r="AK22" s="294"/>
      <c r="AL22" s="294"/>
      <c r="AM22" s="294"/>
      <c r="AN22" s="294"/>
      <c r="AO22" s="294"/>
      <c r="AP22" s="294"/>
      <c r="AQ22" s="294"/>
      <c r="AR22" s="294"/>
      <c r="AS22" s="294"/>
      <c r="AT22" s="294"/>
      <c r="AU22" s="294"/>
      <c r="AV22" s="294"/>
      <c r="AW22" s="294"/>
      <c r="AX22" s="294"/>
      <c r="AY22" s="294"/>
      <c r="AZ22" s="294"/>
      <c r="BA22" s="294"/>
      <c r="BB22" s="294"/>
      <c r="BC22" s="294"/>
      <c r="BD22" s="294"/>
      <c r="BE22" s="294"/>
      <c r="BF22" s="294"/>
      <c r="BG22" s="294"/>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94"/>
      <c r="EC22" s="294"/>
      <c r="ED22" s="294"/>
      <c r="EE22" s="294"/>
      <c r="EF22" s="294"/>
      <c r="EG22" s="294"/>
      <c r="EH22" s="294"/>
      <c r="EI22" s="294"/>
      <c r="EJ22" s="294"/>
      <c r="EK22" s="294"/>
      <c r="EL22" s="294"/>
      <c r="EM22" s="294"/>
      <c r="EN22" s="294"/>
      <c r="EO22" s="294"/>
      <c r="EP22" s="294"/>
      <c r="EQ22" s="294"/>
      <c r="ER22" s="294"/>
      <c r="ES22" s="294"/>
      <c r="ET22" s="294"/>
      <c r="EU22" s="294"/>
      <c r="EV22" s="294"/>
      <c r="EW22" s="294"/>
      <c r="EX22" s="294"/>
      <c r="EY22" s="294"/>
      <c r="EZ22" s="294"/>
      <c r="FA22" s="294"/>
      <c r="FB22" s="294"/>
      <c r="FC22" s="294"/>
      <c r="FD22" s="294"/>
      <c r="FE22" s="294"/>
      <c r="FF22" s="294"/>
      <c r="FG22" s="294"/>
      <c r="FH22" s="294"/>
      <c r="FI22" s="294"/>
      <c r="FJ22" s="294"/>
      <c r="FK22" s="294"/>
      <c r="FL22" s="294"/>
      <c r="FM22" s="294"/>
      <c r="FN22" s="294"/>
      <c r="FO22" s="294"/>
      <c r="FP22" s="294"/>
      <c r="FQ22" s="294"/>
      <c r="FR22" s="294"/>
      <c r="FS22" s="294"/>
      <c r="FT22" s="294"/>
      <c r="FU22" s="294"/>
      <c r="FV22" s="294"/>
      <c r="FW22" s="294"/>
      <c r="FX22" s="294"/>
      <c r="FY22" s="294"/>
      <c r="FZ22" s="294"/>
      <c r="GA22" s="294"/>
      <c r="GB22" s="294"/>
      <c r="GC22" s="294"/>
      <c r="GD22" s="294"/>
      <c r="GE22" s="294"/>
      <c r="GF22" s="294"/>
      <c r="GG22" s="294"/>
      <c r="GH22" s="294"/>
      <c r="GI22" s="294"/>
      <c r="GJ22" s="294"/>
      <c r="GK22" s="294"/>
      <c r="GL22" s="294"/>
      <c r="GM22" s="294"/>
      <c r="GN22" s="294"/>
      <c r="GO22" s="294"/>
      <c r="GP22" s="294"/>
      <c r="GQ22" s="294"/>
      <c r="GR22" s="286"/>
      <c r="GS22" s="287"/>
      <c r="GT22" s="275"/>
    </row>
    <row r="23" spans="1:202" ht="16.5" customHeight="1" thickBot="1">
      <c r="A23" s="275"/>
      <c r="B23" s="280"/>
      <c r="C23" s="284" t="s">
        <v>1568</v>
      </c>
      <c r="D23" s="358">
        <v>20</v>
      </c>
      <c r="E23" s="286"/>
      <c r="F23" s="286"/>
      <c r="G23" s="285"/>
      <c r="H23" s="284" t="s">
        <v>1568</v>
      </c>
      <c r="I23" s="358">
        <f>IFERROR(ROUND(MDUUnits2*VideoPen2,0),0)</f>
        <v>0</v>
      </c>
      <c r="J23" s="286"/>
      <c r="K23" s="286"/>
      <c r="L23" s="282"/>
      <c r="M23" s="284" t="s">
        <v>1568</v>
      </c>
      <c r="N23" s="358">
        <f>IFERROR(ROUND(MDUUnits3*VideoPen3,0),0)</f>
        <v>0</v>
      </c>
      <c r="O23" s="286"/>
      <c r="P23" s="286"/>
      <c r="Q23" s="282"/>
      <c r="R23" s="288" t="s">
        <v>1488</v>
      </c>
      <c r="S23" s="292">
        <f>S19+S21</f>
        <v>0</v>
      </c>
      <c r="T23" s="292">
        <f t="shared" ref="T23:CE23" si="9">T19+T21</f>
        <v>0</v>
      </c>
      <c r="U23" s="292">
        <f t="shared" si="9"/>
        <v>0</v>
      </c>
      <c r="V23" s="292">
        <f t="shared" si="9"/>
        <v>0</v>
      </c>
      <c r="W23" s="292">
        <f t="shared" si="9"/>
        <v>0</v>
      </c>
      <c r="X23" s="292">
        <f t="shared" si="9"/>
        <v>0</v>
      </c>
      <c r="Y23" s="292">
        <f t="shared" si="9"/>
        <v>0</v>
      </c>
      <c r="Z23" s="292">
        <f t="shared" si="9"/>
        <v>0</v>
      </c>
      <c r="AA23" s="292">
        <f t="shared" si="9"/>
        <v>0</v>
      </c>
      <c r="AB23" s="292">
        <f t="shared" si="9"/>
        <v>0</v>
      </c>
      <c r="AC23" s="292">
        <f t="shared" si="9"/>
        <v>0</v>
      </c>
      <c r="AD23" s="292">
        <f t="shared" si="9"/>
        <v>0</v>
      </c>
      <c r="AE23" s="292">
        <f t="shared" si="9"/>
        <v>0</v>
      </c>
      <c r="AF23" s="292">
        <f t="shared" si="9"/>
        <v>0</v>
      </c>
      <c r="AG23" s="292">
        <f t="shared" si="9"/>
        <v>0</v>
      </c>
      <c r="AH23" s="292">
        <f t="shared" si="9"/>
        <v>0</v>
      </c>
      <c r="AI23" s="292">
        <f t="shared" si="9"/>
        <v>0</v>
      </c>
      <c r="AJ23" s="292">
        <f t="shared" si="9"/>
        <v>0</v>
      </c>
      <c r="AK23" s="292">
        <f t="shared" si="9"/>
        <v>0</v>
      </c>
      <c r="AL23" s="292">
        <f t="shared" si="9"/>
        <v>0</v>
      </c>
      <c r="AM23" s="292">
        <f t="shared" si="9"/>
        <v>0</v>
      </c>
      <c r="AN23" s="292">
        <f t="shared" si="9"/>
        <v>0</v>
      </c>
      <c r="AO23" s="292">
        <f t="shared" si="9"/>
        <v>0</v>
      </c>
      <c r="AP23" s="292">
        <f t="shared" si="9"/>
        <v>0</v>
      </c>
      <c r="AQ23" s="292">
        <f t="shared" si="9"/>
        <v>0</v>
      </c>
      <c r="AR23" s="292">
        <f t="shared" si="9"/>
        <v>0</v>
      </c>
      <c r="AS23" s="292">
        <f t="shared" si="9"/>
        <v>0</v>
      </c>
      <c r="AT23" s="292">
        <f t="shared" si="9"/>
        <v>0</v>
      </c>
      <c r="AU23" s="292">
        <f t="shared" si="9"/>
        <v>0</v>
      </c>
      <c r="AV23" s="292">
        <f t="shared" si="9"/>
        <v>0</v>
      </c>
      <c r="AW23" s="292">
        <f t="shared" si="9"/>
        <v>0</v>
      </c>
      <c r="AX23" s="292">
        <f t="shared" si="9"/>
        <v>0</v>
      </c>
      <c r="AY23" s="292">
        <f t="shared" si="9"/>
        <v>0</v>
      </c>
      <c r="AZ23" s="292">
        <f t="shared" si="9"/>
        <v>0</v>
      </c>
      <c r="BA23" s="292">
        <f t="shared" si="9"/>
        <v>0</v>
      </c>
      <c r="BB23" s="292">
        <f t="shared" si="9"/>
        <v>0</v>
      </c>
      <c r="BC23" s="292">
        <f t="shared" si="9"/>
        <v>0</v>
      </c>
      <c r="BD23" s="292">
        <f t="shared" si="9"/>
        <v>0</v>
      </c>
      <c r="BE23" s="292">
        <f t="shared" si="9"/>
        <v>0</v>
      </c>
      <c r="BF23" s="292">
        <f t="shared" si="9"/>
        <v>0</v>
      </c>
      <c r="BG23" s="292">
        <f t="shared" si="9"/>
        <v>0</v>
      </c>
      <c r="BH23" s="292">
        <f t="shared" si="9"/>
        <v>0</v>
      </c>
      <c r="BI23" s="292">
        <f t="shared" si="9"/>
        <v>0</v>
      </c>
      <c r="BJ23" s="292">
        <f t="shared" si="9"/>
        <v>0</v>
      </c>
      <c r="BK23" s="292">
        <f t="shared" si="9"/>
        <v>0</v>
      </c>
      <c r="BL23" s="292">
        <f t="shared" si="9"/>
        <v>0</v>
      </c>
      <c r="BM23" s="292">
        <f t="shared" si="9"/>
        <v>0</v>
      </c>
      <c r="BN23" s="292">
        <f t="shared" si="9"/>
        <v>0</v>
      </c>
      <c r="BO23" s="292">
        <f t="shared" si="9"/>
        <v>0</v>
      </c>
      <c r="BP23" s="292">
        <f t="shared" si="9"/>
        <v>0</v>
      </c>
      <c r="BQ23" s="292">
        <f t="shared" si="9"/>
        <v>0</v>
      </c>
      <c r="BR23" s="292">
        <f t="shared" si="9"/>
        <v>0</v>
      </c>
      <c r="BS23" s="292">
        <f t="shared" si="9"/>
        <v>0</v>
      </c>
      <c r="BT23" s="292">
        <f t="shared" si="9"/>
        <v>0</v>
      </c>
      <c r="BU23" s="292">
        <f t="shared" si="9"/>
        <v>0</v>
      </c>
      <c r="BV23" s="292">
        <f t="shared" si="9"/>
        <v>0</v>
      </c>
      <c r="BW23" s="292">
        <f t="shared" si="9"/>
        <v>0</v>
      </c>
      <c r="BX23" s="292">
        <f t="shared" si="9"/>
        <v>0</v>
      </c>
      <c r="BY23" s="292">
        <f t="shared" si="9"/>
        <v>0</v>
      </c>
      <c r="BZ23" s="292">
        <f t="shared" si="9"/>
        <v>0</v>
      </c>
      <c r="CA23" s="292">
        <f t="shared" si="9"/>
        <v>0</v>
      </c>
      <c r="CB23" s="292">
        <f t="shared" si="9"/>
        <v>0</v>
      </c>
      <c r="CC23" s="292">
        <f t="shared" si="9"/>
        <v>0</v>
      </c>
      <c r="CD23" s="292">
        <f t="shared" si="9"/>
        <v>0</v>
      </c>
      <c r="CE23" s="292">
        <f t="shared" si="9"/>
        <v>0</v>
      </c>
      <c r="CF23" s="292">
        <f t="shared" ref="CF23:EQ23" si="10">CF19+CF21</f>
        <v>0</v>
      </c>
      <c r="CG23" s="292">
        <f t="shared" si="10"/>
        <v>0</v>
      </c>
      <c r="CH23" s="292">
        <f t="shared" si="10"/>
        <v>0</v>
      </c>
      <c r="CI23" s="292">
        <f t="shared" si="10"/>
        <v>0</v>
      </c>
      <c r="CJ23" s="292">
        <f t="shared" si="10"/>
        <v>0</v>
      </c>
      <c r="CK23" s="292">
        <f t="shared" si="10"/>
        <v>0</v>
      </c>
      <c r="CL23" s="292">
        <f t="shared" si="10"/>
        <v>0</v>
      </c>
      <c r="CM23" s="292">
        <f t="shared" si="10"/>
        <v>0</v>
      </c>
      <c r="CN23" s="292">
        <f t="shared" si="10"/>
        <v>0</v>
      </c>
      <c r="CO23" s="292">
        <f t="shared" si="10"/>
        <v>0</v>
      </c>
      <c r="CP23" s="292">
        <f t="shared" si="10"/>
        <v>0</v>
      </c>
      <c r="CQ23" s="292">
        <f t="shared" si="10"/>
        <v>0</v>
      </c>
      <c r="CR23" s="292">
        <f t="shared" si="10"/>
        <v>0</v>
      </c>
      <c r="CS23" s="292">
        <f t="shared" si="10"/>
        <v>0</v>
      </c>
      <c r="CT23" s="292">
        <f t="shared" si="10"/>
        <v>0</v>
      </c>
      <c r="CU23" s="292">
        <f t="shared" si="10"/>
        <v>0</v>
      </c>
      <c r="CV23" s="292">
        <f t="shared" si="10"/>
        <v>0</v>
      </c>
      <c r="CW23" s="292">
        <f t="shared" si="10"/>
        <v>0</v>
      </c>
      <c r="CX23" s="292">
        <f t="shared" si="10"/>
        <v>0</v>
      </c>
      <c r="CY23" s="292">
        <f t="shared" si="10"/>
        <v>0</v>
      </c>
      <c r="CZ23" s="292">
        <f t="shared" si="10"/>
        <v>0</v>
      </c>
      <c r="DA23" s="292">
        <f t="shared" si="10"/>
        <v>0</v>
      </c>
      <c r="DB23" s="292">
        <f t="shared" si="10"/>
        <v>0</v>
      </c>
      <c r="DC23" s="292">
        <f t="shared" si="10"/>
        <v>0</v>
      </c>
      <c r="DD23" s="292">
        <f t="shared" si="10"/>
        <v>0</v>
      </c>
      <c r="DE23" s="292">
        <f t="shared" si="10"/>
        <v>0</v>
      </c>
      <c r="DF23" s="292">
        <f t="shared" si="10"/>
        <v>0</v>
      </c>
      <c r="DG23" s="292">
        <f t="shared" si="10"/>
        <v>0</v>
      </c>
      <c r="DH23" s="292">
        <f t="shared" si="10"/>
        <v>0</v>
      </c>
      <c r="DI23" s="292">
        <f t="shared" si="10"/>
        <v>0</v>
      </c>
      <c r="DJ23" s="292">
        <f t="shared" si="10"/>
        <v>0</v>
      </c>
      <c r="DK23" s="292">
        <f t="shared" si="10"/>
        <v>0</v>
      </c>
      <c r="DL23" s="292">
        <f t="shared" si="10"/>
        <v>0</v>
      </c>
      <c r="DM23" s="292">
        <f t="shared" si="10"/>
        <v>0</v>
      </c>
      <c r="DN23" s="292">
        <f t="shared" si="10"/>
        <v>0</v>
      </c>
      <c r="DO23" s="292">
        <f t="shared" si="10"/>
        <v>0</v>
      </c>
      <c r="DP23" s="292">
        <f t="shared" si="10"/>
        <v>0</v>
      </c>
      <c r="DQ23" s="292">
        <f t="shared" si="10"/>
        <v>0</v>
      </c>
      <c r="DR23" s="292">
        <f t="shared" si="10"/>
        <v>0</v>
      </c>
      <c r="DS23" s="292">
        <f t="shared" si="10"/>
        <v>0</v>
      </c>
      <c r="DT23" s="292">
        <f t="shared" si="10"/>
        <v>0</v>
      </c>
      <c r="DU23" s="292">
        <f t="shared" si="10"/>
        <v>0</v>
      </c>
      <c r="DV23" s="292">
        <f t="shared" si="10"/>
        <v>0</v>
      </c>
      <c r="DW23" s="292">
        <f t="shared" si="10"/>
        <v>0</v>
      </c>
      <c r="DX23" s="292">
        <f t="shared" si="10"/>
        <v>0</v>
      </c>
      <c r="DY23" s="292">
        <f t="shared" si="10"/>
        <v>0</v>
      </c>
      <c r="DZ23" s="292">
        <f t="shared" si="10"/>
        <v>0</v>
      </c>
      <c r="EA23" s="292">
        <f t="shared" si="10"/>
        <v>0</v>
      </c>
      <c r="EB23" s="292">
        <f t="shared" si="10"/>
        <v>0</v>
      </c>
      <c r="EC23" s="292">
        <f t="shared" si="10"/>
        <v>0</v>
      </c>
      <c r="ED23" s="292">
        <f t="shared" si="10"/>
        <v>0</v>
      </c>
      <c r="EE23" s="292">
        <f t="shared" si="10"/>
        <v>0</v>
      </c>
      <c r="EF23" s="292">
        <f t="shared" si="10"/>
        <v>0</v>
      </c>
      <c r="EG23" s="292">
        <f t="shared" si="10"/>
        <v>0</v>
      </c>
      <c r="EH23" s="292">
        <f t="shared" si="10"/>
        <v>0</v>
      </c>
      <c r="EI23" s="292">
        <f t="shared" si="10"/>
        <v>0</v>
      </c>
      <c r="EJ23" s="292">
        <f t="shared" si="10"/>
        <v>0</v>
      </c>
      <c r="EK23" s="292">
        <f t="shared" si="10"/>
        <v>0</v>
      </c>
      <c r="EL23" s="292">
        <f t="shared" si="10"/>
        <v>0</v>
      </c>
      <c r="EM23" s="292">
        <f t="shared" si="10"/>
        <v>0</v>
      </c>
      <c r="EN23" s="292">
        <f t="shared" si="10"/>
        <v>0</v>
      </c>
      <c r="EO23" s="292">
        <f t="shared" si="10"/>
        <v>0</v>
      </c>
      <c r="EP23" s="292">
        <f t="shared" si="10"/>
        <v>0</v>
      </c>
      <c r="EQ23" s="292">
        <f t="shared" si="10"/>
        <v>0</v>
      </c>
      <c r="ER23" s="292">
        <f t="shared" ref="ER23:GQ23" si="11">ER19+ER21</f>
        <v>0</v>
      </c>
      <c r="ES23" s="292">
        <f t="shared" si="11"/>
        <v>0</v>
      </c>
      <c r="ET23" s="292">
        <f t="shared" si="11"/>
        <v>0</v>
      </c>
      <c r="EU23" s="292">
        <f t="shared" si="11"/>
        <v>0</v>
      </c>
      <c r="EV23" s="292">
        <f t="shared" si="11"/>
        <v>0</v>
      </c>
      <c r="EW23" s="292">
        <f t="shared" si="11"/>
        <v>0</v>
      </c>
      <c r="EX23" s="292">
        <f t="shared" si="11"/>
        <v>0</v>
      </c>
      <c r="EY23" s="292">
        <f t="shared" si="11"/>
        <v>0</v>
      </c>
      <c r="EZ23" s="292">
        <f t="shared" si="11"/>
        <v>0</v>
      </c>
      <c r="FA23" s="292">
        <f t="shared" si="11"/>
        <v>0</v>
      </c>
      <c r="FB23" s="292">
        <f t="shared" si="11"/>
        <v>0</v>
      </c>
      <c r="FC23" s="292">
        <f t="shared" si="11"/>
        <v>0</v>
      </c>
      <c r="FD23" s="292">
        <f t="shared" si="11"/>
        <v>0</v>
      </c>
      <c r="FE23" s="292">
        <f t="shared" si="11"/>
        <v>0</v>
      </c>
      <c r="FF23" s="292">
        <f t="shared" si="11"/>
        <v>0</v>
      </c>
      <c r="FG23" s="292">
        <f t="shared" si="11"/>
        <v>0</v>
      </c>
      <c r="FH23" s="292">
        <f t="shared" si="11"/>
        <v>0</v>
      </c>
      <c r="FI23" s="292">
        <f t="shared" si="11"/>
        <v>0</v>
      </c>
      <c r="FJ23" s="292">
        <f t="shared" si="11"/>
        <v>0</v>
      </c>
      <c r="FK23" s="292">
        <f t="shared" si="11"/>
        <v>0</v>
      </c>
      <c r="FL23" s="292">
        <f t="shared" si="11"/>
        <v>0</v>
      </c>
      <c r="FM23" s="292">
        <f t="shared" si="11"/>
        <v>0</v>
      </c>
      <c r="FN23" s="292">
        <f t="shared" si="11"/>
        <v>0</v>
      </c>
      <c r="FO23" s="292">
        <f t="shared" si="11"/>
        <v>0</v>
      </c>
      <c r="FP23" s="292">
        <f t="shared" si="11"/>
        <v>0</v>
      </c>
      <c r="FQ23" s="292">
        <f t="shared" si="11"/>
        <v>0</v>
      </c>
      <c r="FR23" s="292">
        <f t="shared" si="11"/>
        <v>0</v>
      </c>
      <c r="FS23" s="292">
        <f t="shared" si="11"/>
        <v>0</v>
      </c>
      <c r="FT23" s="292">
        <f t="shared" si="11"/>
        <v>0</v>
      </c>
      <c r="FU23" s="292">
        <f t="shared" si="11"/>
        <v>0</v>
      </c>
      <c r="FV23" s="292">
        <f t="shared" si="11"/>
        <v>0</v>
      </c>
      <c r="FW23" s="292">
        <f t="shared" si="11"/>
        <v>0</v>
      </c>
      <c r="FX23" s="292">
        <f t="shared" si="11"/>
        <v>0</v>
      </c>
      <c r="FY23" s="292">
        <f t="shared" si="11"/>
        <v>0</v>
      </c>
      <c r="FZ23" s="292">
        <f t="shared" si="11"/>
        <v>0</v>
      </c>
      <c r="GA23" s="292">
        <f t="shared" si="11"/>
        <v>0</v>
      </c>
      <c r="GB23" s="292">
        <f t="shared" si="11"/>
        <v>0</v>
      </c>
      <c r="GC23" s="292">
        <f t="shared" si="11"/>
        <v>0</v>
      </c>
      <c r="GD23" s="292">
        <f t="shared" si="11"/>
        <v>0</v>
      </c>
      <c r="GE23" s="292">
        <f t="shared" si="11"/>
        <v>0</v>
      </c>
      <c r="GF23" s="292">
        <f t="shared" si="11"/>
        <v>0</v>
      </c>
      <c r="GG23" s="292">
        <f t="shared" si="11"/>
        <v>0</v>
      </c>
      <c r="GH23" s="292">
        <f t="shared" si="11"/>
        <v>0</v>
      </c>
      <c r="GI23" s="292">
        <f t="shared" si="11"/>
        <v>0</v>
      </c>
      <c r="GJ23" s="292">
        <f t="shared" si="11"/>
        <v>0</v>
      </c>
      <c r="GK23" s="292">
        <f t="shared" si="11"/>
        <v>0</v>
      </c>
      <c r="GL23" s="292">
        <f t="shared" si="11"/>
        <v>0</v>
      </c>
      <c r="GM23" s="292">
        <f t="shared" si="11"/>
        <v>0</v>
      </c>
      <c r="GN23" s="292">
        <f t="shared" si="11"/>
        <v>0</v>
      </c>
      <c r="GO23" s="292">
        <f t="shared" si="11"/>
        <v>0</v>
      </c>
      <c r="GP23" s="292">
        <f t="shared" si="11"/>
        <v>0</v>
      </c>
      <c r="GQ23" s="292">
        <f t="shared" si="11"/>
        <v>0</v>
      </c>
      <c r="GR23" s="286"/>
      <c r="GS23" s="287"/>
      <c r="GT23" s="275"/>
    </row>
    <row r="24" spans="1:202" ht="5.0999999999999996" customHeight="1" thickBot="1">
      <c r="A24" s="275"/>
      <c r="B24" s="280"/>
      <c r="C24" s="284"/>
      <c r="D24" s="286"/>
      <c r="E24" s="286"/>
      <c r="F24" s="286"/>
      <c r="G24" s="285"/>
      <c r="H24" s="284"/>
      <c r="I24" s="286"/>
      <c r="J24" s="286"/>
      <c r="K24" s="286"/>
      <c r="L24" s="282"/>
      <c r="M24" s="284"/>
      <c r="N24" s="286"/>
      <c r="O24" s="286"/>
      <c r="P24" s="286"/>
      <c r="Q24" s="282"/>
      <c r="R24" s="286"/>
      <c r="S24" s="286"/>
      <c r="T24" s="286"/>
      <c r="U24" s="286"/>
      <c r="V24" s="286"/>
      <c r="W24" s="286"/>
      <c r="X24" s="286"/>
      <c r="Y24" s="286"/>
      <c r="Z24" s="286"/>
      <c r="AA24" s="286"/>
      <c r="AB24" s="286"/>
      <c r="AC24" s="286"/>
      <c r="AD24" s="286"/>
      <c r="AE24" s="286"/>
      <c r="AF24" s="286"/>
      <c r="AG24" s="286"/>
      <c r="AH24" s="286"/>
      <c r="AI24" s="286"/>
      <c r="AJ24" s="286"/>
      <c r="AK24" s="286"/>
      <c r="AL24" s="286"/>
      <c r="AM24" s="286"/>
      <c r="AN24" s="286"/>
      <c r="AO24" s="286"/>
      <c r="AP24" s="286"/>
      <c r="AQ24" s="286"/>
      <c r="AR24" s="286"/>
      <c r="AS24" s="286"/>
      <c r="AT24" s="286"/>
      <c r="AU24" s="286"/>
      <c r="AV24" s="286"/>
      <c r="AW24" s="286"/>
      <c r="AX24" s="286"/>
      <c r="AY24" s="286"/>
      <c r="AZ24" s="286"/>
      <c r="BA24" s="286"/>
      <c r="BB24" s="286"/>
      <c r="BC24" s="286"/>
      <c r="BD24" s="286"/>
      <c r="BE24" s="286"/>
      <c r="BF24" s="286"/>
      <c r="BG24" s="286"/>
      <c r="BH24" s="286"/>
      <c r="BI24" s="286"/>
      <c r="BJ24" s="286"/>
      <c r="BK24" s="286"/>
      <c r="BL24" s="286"/>
      <c r="BM24" s="286"/>
      <c r="BN24" s="286"/>
      <c r="BO24" s="286"/>
      <c r="BP24" s="286"/>
      <c r="BQ24" s="286"/>
      <c r="BR24" s="286"/>
      <c r="BS24" s="286"/>
      <c r="BT24" s="286"/>
      <c r="BU24" s="286"/>
      <c r="BV24" s="286"/>
      <c r="BW24" s="286"/>
      <c r="BX24" s="286"/>
      <c r="BY24" s="286"/>
      <c r="BZ24" s="286"/>
      <c r="CA24" s="286"/>
      <c r="CB24" s="286"/>
      <c r="CC24" s="286"/>
      <c r="CD24" s="286"/>
      <c r="CE24" s="286"/>
      <c r="CF24" s="286"/>
      <c r="CG24" s="286"/>
      <c r="CH24" s="286"/>
      <c r="CI24" s="286"/>
      <c r="CJ24" s="286"/>
      <c r="CK24" s="286"/>
      <c r="CL24" s="286"/>
      <c r="CM24" s="286"/>
      <c r="CN24" s="286"/>
      <c r="CO24" s="286"/>
      <c r="CP24" s="286"/>
      <c r="CQ24" s="286"/>
      <c r="CR24" s="286"/>
      <c r="CS24" s="286"/>
      <c r="CT24" s="286"/>
      <c r="CU24" s="286"/>
      <c r="CV24" s="286"/>
      <c r="CW24" s="286"/>
      <c r="CX24" s="286"/>
      <c r="CY24" s="286"/>
      <c r="CZ24" s="286"/>
      <c r="DA24" s="286"/>
      <c r="DB24" s="286"/>
      <c r="DC24" s="286"/>
      <c r="DD24" s="286"/>
      <c r="DE24" s="286"/>
      <c r="DF24" s="286"/>
      <c r="DG24" s="286"/>
      <c r="DH24" s="286"/>
      <c r="DI24" s="286"/>
      <c r="DJ24" s="286"/>
      <c r="DK24" s="286"/>
      <c r="DL24" s="286"/>
      <c r="DM24" s="286"/>
      <c r="DN24" s="286"/>
      <c r="DO24" s="286"/>
      <c r="DP24" s="286"/>
      <c r="DQ24" s="286"/>
      <c r="DR24" s="286"/>
      <c r="DS24" s="286"/>
      <c r="DT24" s="286"/>
      <c r="DU24" s="286"/>
      <c r="DV24" s="286"/>
      <c r="DW24" s="286"/>
      <c r="DX24" s="286"/>
      <c r="DY24" s="286"/>
      <c r="DZ24" s="286"/>
      <c r="EA24" s="286"/>
      <c r="EB24" s="286"/>
      <c r="EC24" s="286"/>
      <c r="ED24" s="286"/>
      <c r="EE24" s="286"/>
      <c r="EF24" s="286"/>
      <c r="EG24" s="286"/>
      <c r="EH24" s="286"/>
      <c r="EI24" s="286"/>
      <c r="EJ24" s="286"/>
      <c r="EK24" s="286"/>
      <c r="EL24" s="286"/>
      <c r="EM24" s="286"/>
      <c r="EN24" s="286"/>
      <c r="EO24" s="286"/>
      <c r="EP24" s="286"/>
      <c r="EQ24" s="286"/>
      <c r="ER24" s="286"/>
      <c r="ES24" s="286"/>
      <c r="ET24" s="286"/>
      <c r="EU24" s="286"/>
      <c r="EV24" s="286"/>
      <c r="EW24" s="286"/>
      <c r="EX24" s="286"/>
      <c r="EY24" s="286"/>
      <c r="EZ24" s="286"/>
      <c r="FA24" s="286"/>
      <c r="FB24" s="286"/>
      <c r="FC24" s="286"/>
      <c r="FD24" s="286"/>
      <c r="FE24" s="286"/>
      <c r="FF24" s="286"/>
      <c r="FG24" s="286"/>
      <c r="FH24" s="286"/>
      <c r="FI24" s="286"/>
      <c r="FJ24" s="286"/>
      <c r="FK24" s="286"/>
      <c r="FL24" s="286"/>
      <c r="FM24" s="286"/>
      <c r="FN24" s="286"/>
      <c r="FO24" s="286"/>
      <c r="FP24" s="286"/>
      <c r="FQ24" s="286"/>
      <c r="FR24" s="286"/>
      <c r="FS24" s="286"/>
      <c r="FT24" s="286"/>
      <c r="FU24" s="286"/>
      <c r="FV24" s="286"/>
      <c r="FW24" s="286"/>
      <c r="FX24" s="286"/>
      <c r="FY24" s="286"/>
      <c r="FZ24" s="286"/>
      <c r="GA24" s="286"/>
      <c r="GB24" s="286"/>
      <c r="GC24" s="286"/>
      <c r="GD24" s="286"/>
      <c r="GE24" s="286"/>
      <c r="GF24" s="286"/>
      <c r="GG24" s="286"/>
      <c r="GH24" s="286"/>
      <c r="GI24" s="286"/>
      <c r="GJ24" s="286"/>
      <c r="GK24" s="286"/>
      <c r="GL24" s="286"/>
      <c r="GM24" s="286"/>
      <c r="GN24" s="286"/>
      <c r="GO24" s="286"/>
      <c r="GP24" s="286"/>
      <c r="GQ24" s="286"/>
      <c r="GR24" s="286"/>
      <c r="GS24" s="287"/>
      <c r="GT24" s="275"/>
    </row>
    <row r="25" spans="1:202" ht="16.5" customHeight="1" thickBot="1">
      <c r="A25" s="275"/>
      <c r="B25" s="280"/>
      <c r="C25" s="284" t="s">
        <v>1569</v>
      </c>
      <c r="D25" s="358">
        <f>IFERROR(ROUND(MDUUnits1*DataPen1,0),0)</f>
        <v>0</v>
      </c>
      <c r="E25" s="286"/>
      <c r="F25" s="286"/>
      <c r="G25" s="281"/>
      <c r="H25" s="284" t="s">
        <v>1569</v>
      </c>
      <c r="I25" s="358">
        <f>IFERROR(ROUND(MDUUnits2*DataPen2,0),0)</f>
        <v>0</v>
      </c>
      <c r="J25" s="286"/>
      <c r="K25" s="286"/>
      <c r="L25" s="282"/>
      <c r="M25" s="284" t="s">
        <v>1569</v>
      </c>
      <c r="N25" s="358">
        <f>IFERROR(ROUND(MDUUnits3*DataPen3,0),0)</f>
        <v>0</v>
      </c>
      <c r="O25" s="286"/>
      <c r="P25" s="286"/>
      <c r="Q25" s="282"/>
      <c r="R25" s="302"/>
      <c r="S25" s="281"/>
      <c r="T25" s="281"/>
      <c r="U25" s="281"/>
      <c r="V25" s="285"/>
      <c r="W25" s="285"/>
      <c r="X25" s="285"/>
      <c r="Y25" s="285"/>
      <c r="Z25" s="285"/>
      <c r="AA25" s="285"/>
      <c r="AB25" s="285"/>
      <c r="AC25" s="285"/>
      <c r="AD25" s="285"/>
      <c r="AE25" s="285"/>
      <c r="AF25" s="285"/>
      <c r="AG25" s="285"/>
      <c r="AH25" s="285"/>
      <c r="AI25" s="285"/>
      <c r="AJ25" s="285"/>
      <c r="AK25" s="285"/>
      <c r="AL25" s="285"/>
      <c r="AM25" s="285"/>
      <c r="AN25" s="285"/>
      <c r="AO25" s="285"/>
      <c r="AP25" s="285"/>
      <c r="AQ25" s="285"/>
      <c r="AR25" s="285"/>
      <c r="AS25" s="285"/>
      <c r="AT25" s="285"/>
      <c r="AU25" s="285"/>
      <c r="AV25" s="285"/>
      <c r="AW25" s="285"/>
      <c r="AX25" s="285"/>
      <c r="AY25" s="285"/>
      <c r="AZ25" s="285"/>
      <c r="BA25" s="285"/>
      <c r="BB25" s="285"/>
      <c r="BC25" s="285"/>
      <c r="BD25" s="285"/>
      <c r="BE25" s="285"/>
      <c r="BF25" s="285"/>
      <c r="BG25" s="285"/>
      <c r="BH25" s="285"/>
      <c r="BI25" s="285"/>
      <c r="BJ25" s="285"/>
      <c r="BK25" s="285"/>
      <c r="BL25" s="285"/>
      <c r="BM25" s="285"/>
      <c r="BN25" s="285"/>
      <c r="BO25" s="285"/>
      <c r="BP25" s="285"/>
      <c r="BQ25" s="285"/>
      <c r="BR25" s="285"/>
      <c r="BS25" s="285"/>
      <c r="BT25" s="285"/>
      <c r="BU25" s="285"/>
      <c r="BV25" s="285"/>
      <c r="BW25" s="285"/>
      <c r="BX25" s="285"/>
      <c r="BY25" s="285"/>
      <c r="BZ25" s="285"/>
      <c r="CA25" s="285"/>
      <c r="CB25" s="285"/>
      <c r="CC25" s="285"/>
      <c r="CD25" s="285"/>
      <c r="CE25" s="285"/>
      <c r="CF25" s="285"/>
      <c r="CG25" s="285"/>
      <c r="CH25" s="285"/>
      <c r="CI25" s="285"/>
      <c r="CJ25" s="285"/>
      <c r="CK25" s="285"/>
      <c r="CL25" s="285"/>
      <c r="CM25" s="285"/>
      <c r="CN25" s="285"/>
      <c r="CO25" s="285"/>
      <c r="CP25" s="285"/>
      <c r="CQ25" s="285"/>
      <c r="CR25" s="285"/>
      <c r="CS25" s="285"/>
      <c r="CT25" s="285"/>
      <c r="CU25" s="285"/>
      <c r="CV25" s="285"/>
      <c r="CW25" s="285"/>
      <c r="CX25" s="285"/>
      <c r="CY25" s="285"/>
      <c r="CZ25" s="285"/>
      <c r="DA25" s="285"/>
      <c r="DB25" s="285"/>
      <c r="DC25" s="285"/>
      <c r="DD25" s="285"/>
      <c r="DE25" s="285"/>
      <c r="DF25" s="285"/>
      <c r="DG25" s="285"/>
      <c r="DH25" s="285"/>
      <c r="DI25" s="285"/>
      <c r="DJ25" s="285"/>
      <c r="DK25" s="285"/>
      <c r="DL25" s="285"/>
      <c r="DM25" s="285"/>
      <c r="DN25" s="285"/>
      <c r="DO25" s="285"/>
      <c r="DP25" s="285"/>
      <c r="DQ25" s="285"/>
      <c r="DR25" s="285"/>
      <c r="DS25" s="285"/>
      <c r="DT25" s="285"/>
      <c r="DU25" s="285"/>
      <c r="DV25" s="285"/>
      <c r="DW25" s="285"/>
      <c r="DX25" s="285"/>
      <c r="DY25" s="285"/>
      <c r="DZ25" s="285"/>
      <c r="EA25" s="285"/>
      <c r="EB25" s="285"/>
      <c r="EC25" s="285"/>
      <c r="ED25" s="285"/>
      <c r="EE25" s="285"/>
      <c r="EF25" s="285"/>
      <c r="EG25" s="285"/>
      <c r="EH25" s="285"/>
      <c r="EI25" s="285"/>
      <c r="EJ25" s="285"/>
      <c r="EK25" s="285"/>
      <c r="EL25" s="285"/>
      <c r="EM25" s="285"/>
      <c r="EN25" s="285"/>
      <c r="EO25" s="285"/>
      <c r="EP25" s="285"/>
      <c r="EQ25" s="285"/>
      <c r="ER25" s="285"/>
      <c r="ES25" s="285"/>
      <c r="ET25" s="285"/>
      <c r="EU25" s="285"/>
      <c r="EV25" s="285"/>
      <c r="EW25" s="285"/>
      <c r="EX25" s="285"/>
      <c r="EY25" s="285"/>
      <c r="EZ25" s="285"/>
      <c r="FA25" s="285"/>
      <c r="FB25" s="285"/>
      <c r="FC25" s="285"/>
      <c r="FD25" s="285"/>
      <c r="FE25" s="285"/>
      <c r="FF25" s="285"/>
      <c r="FG25" s="285"/>
      <c r="FH25" s="285"/>
      <c r="FI25" s="285"/>
      <c r="FJ25" s="285"/>
      <c r="FK25" s="285"/>
      <c r="FL25" s="285"/>
      <c r="FM25" s="285"/>
      <c r="FN25" s="285"/>
      <c r="FO25" s="285"/>
      <c r="FP25" s="285"/>
      <c r="FQ25" s="285"/>
      <c r="FR25" s="285"/>
      <c r="FS25" s="285"/>
      <c r="FT25" s="285"/>
      <c r="FU25" s="285"/>
      <c r="FV25" s="285"/>
      <c r="FW25" s="285"/>
      <c r="FX25" s="285"/>
      <c r="FY25" s="285"/>
      <c r="FZ25" s="285"/>
      <c r="GA25" s="285"/>
      <c r="GB25" s="285"/>
      <c r="GC25" s="285"/>
      <c r="GD25" s="285"/>
      <c r="GE25" s="285"/>
      <c r="GF25" s="285"/>
      <c r="GG25" s="285"/>
      <c r="GH25" s="285"/>
      <c r="GI25" s="285"/>
      <c r="GJ25" s="285"/>
      <c r="GK25" s="285"/>
      <c r="GL25" s="285"/>
      <c r="GM25" s="285"/>
      <c r="GN25" s="285"/>
      <c r="GO25" s="285"/>
      <c r="GP25" s="285"/>
      <c r="GQ25" s="285"/>
      <c r="GR25" s="285"/>
      <c r="GS25" s="287"/>
      <c r="GT25" s="275"/>
    </row>
    <row r="26" spans="1:202" ht="5.0999999999999996" customHeight="1" thickBot="1">
      <c r="A26" s="275"/>
      <c r="B26" s="280"/>
      <c r="C26" s="286"/>
      <c r="D26" s="286"/>
      <c r="E26" s="286"/>
      <c r="F26" s="286"/>
      <c r="G26" s="281"/>
      <c r="H26" s="286"/>
      <c r="I26" s="286"/>
      <c r="J26" s="286"/>
      <c r="K26" s="286"/>
      <c r="L26" s="282"/>
      <c r="M26" s="286"/>
      <c r="N26" s="286"/>
      <c r="O26" s="286"/>
      <c r="P26" s="286"/>
      <c r="Q26" s="282"/>
      <c r="R26" s="281"/>
      <c r="S26" s="281"/>
      <c r="T26" s="281"/>
      <c r="U26" s="343"/>
      <c r="V26" s="285"/>
      <c r="W26" s="285"/>
      <c r="X26" s="285"/>
      <c r="Y26" s="285"/>
      <c r="Z26" s="285"/>
      <c r="AA26" s="285"/>
      <c r="AB26" s="285"/>
      <c r="AC26" s="285"/>
      <c r="AD26" s="285"/>
      <c r="AE26" s="285"/>
      <c r="AF26" s="285"/>
      <c r="AG26" s="285"/>
      <c r="AH26" s="285"/>
      <c r="AI26" s="285"/>
      <c r="AJ26" s="285"/>
      <c r="AK26" s="285"/>
      <c r="AL26" s="285"/>
      <c r="AM26" s="285"/>
      <c r="AN26" s="285"/>
      <c r="AO26" s="285"/>
      <c r="AP26" s="285"/>
      <c r="AQ26" s="285"/>
      <c r="AR26" s="285"/>
      <c r="AS26" s="285"/>
      <c r="AT26" s="285"/>
      <c r="AU26" s="285"/>
      <c r="AV26" s="285"/>
      <c r="AW26" s="285"/>
      <c r="AX26" s="285"/>
      <c r="AY26" s="285"/>
      <c r="AZ26" s="285"/>
      <c r="BA26" s="285"/>
      <c r="BB26" s="285"/>
      <c r="BC26" s="285"/>
      <c r="BD26" s="285"/>
      <c r="BE26" s="285"/>
      <c r="BF26" s="285"/>
      <c r="BG26" s="285"/>
      <c r="BH26" s="285"/>
      <c r="BI26" s="285"/>
      <c r="BJ26" s="285"/>
      <c r="BK26" s="285"/>
      <c r="BL26" s="285"/>
      <c r="BM26" s="285"/>
      <c r="BN26" s="285"/>
      <c r="BO26" s="285"/>
      <c r="BP26" s="285"/>
      <c r="BQ26" s="285"/>
      <c r="BR26" s="285"/>
      <c r="BS26" s="285"/>
      <c r="BT26" s="285"/>
      <c r="BU26" s="285"/>
      <c r="BV26" s="285"/>
      <c r="BW26" s="285"/>
      <c r="BX26" s="285"/>
      <c r="BY26" s="285"/>
      <c r="BZ26" s="285"/>
      <c r="CA26" s="285"/>
      <c r="CB26" s="285"/>
      <c r="CC26" s="285"/>
      <c r="CD26" s="285"/>
      <c r="CE26" s="285"/>
      <c r="CF26" s="285"/>
      <c r="CG26" s="285"/>
      <c r="CH26" s="285"/>
      <c r="CI26" s="285"/>
      <c r="CJ26" s="285"/>
      <c r="CK26" s="285"/>
      <c r="CL26" s="285"/>
      <c r="CM26" s="285"/>
      <c r="CN26" s="285"/>
      <c r="CO26" s="285"/>
      <c r="CP26" s="285"/>
      <c r="CQ26" s="285"/>
      <c r="CR26" s="285"/>
      <c r="CS26" s="285"/>
      <c r="CT26" s="285"/>
      <c r="CU26" s="285"/>
      <c r="CV26" s="285"/>
      <c r="CW26" s="285"/>
      <c r="CX26" s="285"/>
      <c r="CY26" s="285"/>
      <c r="CZ26" s="285"/>
      <c r="DA26" s="285"/>
      <c r="DB26" s="285"/>
      <c r="DC26" s="285"/>
      <c r="DD26" s="285"/>
      <c r="DE26" s="285"/>
      <c r="DF26" s="285"/>
      <c r="DG26" s="285"/>
      <c r="DH26" s="285"/>
      <c r="DI26" s="285"/>
      <c r="DJ26" s="285"/>
      <c r="DK26" s="285"/>
      <c r="DL26" s="285"/>
      <c r="DM26" s="285"/>
      <c r="DN26" s="285"/>
      <c r="DO26" s="285"/>
      <c r="DP26" s="285"/>
      <c r="DQ26" s="285"/>
      <c r="DR26" s="285"/>
      <c r="DS26" s="285"/>
      <c r="DT26" s="285"/>
      <c r="DU26" s="285"/>
      <c r="DV26" s="285"/>
      <c r="DW26" s="285"/>
      <c r="DX26" s="285"/>
      <c r="DY26" s="285"/>
      <c r="DZ26" s="285"/>
      <c r="EA26" s="285"/>
      <c r="EB26" s="285"/>
      <c r="EC26" s="285"/>
      <c r="ED26" s="285"/>
      <c r="EE26" s="285"/>
      <c r="EF26" s="285"/>
      <c r="EG26" s="285"/>
      <c r="EH26" s="285"/>
      <c r="EI26" s="285"/>
      <c r="EJ26" s="285"/>
      <c r="EK26" s="285"/>
      <c r="EL26" s="285"/>
      <c r="EM26" s="285"/>
      <c r="EN26" s="285"/>
      <c r="EO26" s="285"/>
      <c r="EP26" s="285"/>
      <c r="EQ26" s="285"/>
      <c r="ER26" s="285"/>
      <c r="ES26" s="285"/>
      <c r="ET26" s="285"/>
      <c r="EU26" s="285"/>
      <c r="EV26" s="285"/>
      <c r="EW26" s="285"/>
      <c r="EX26" s="285"/>
      <c r="EY26" s="285"/>
      <c r="EZ26" s="285"/>
      <c r="FA26" s="285"/>
      <c r="FB26" s="285"/>
      <c r="FC26" s="285"/>
      <c r="FD26" s="285"/>
      <c r="FE26" s="285"/>
      <c r="FF26" s="285"/>
      <c r="FG26" s="285"/>
      <c r="FH26" s="285"/>
      <c r="FI26" s="285"/>
      <c r="FJ26" s="285"/>
      <c r="FK26" s="285"/>
      <c r="FL26" s="285"/>
      <c r="FM26" s="285"/>
      <c r="FN26" s="285"/>
      <c r="FO26" s="285"/>
      <c r="FP26" s="285"/>
      <c r="FQ26" s="285"/>
      <c r="FR26" s="285"/>
      <c r="FS26" s="285"/>
      <c r="FT26" s="285"/>
      <c r="FU26" s="285"/>
      <c r="FV26" s="285"/>
      <c r="FW26" s="285"/>
      <c r="FX26" s="285"/>
      <c r="FY26" s="285"/>
      <c r="FZ26" s="285"/>
      <c r="GA26" s="285"/>
      <c r="GB26" s="285"/>
      <c r="GC26" s="285"/>
      <c r="GD26" s="285"/>
      <c r="GE26" s="285"/>
      <c r="GF26" s="285"/>
      <c r="GG26" s="285"/>
      <c r="GH26" s="285"/>
      <c r="GI26" s="285"/>
      <c r="GJ26" s="285"/>
      <c r="GK26" s="285"/>
      <c r="GL26" s="285"/>
      <c r="GM26" s="285"/>
      <c r="GN26" s="285"/>
      <c r="GO26" s="285"/>
      <c r="GP26" s="285"/>
      <c r="GQ26" s="285"/>
      <c r="GR26" s="285"/>
      <c r="GS26" s="287"/>
      <c r="GT26" s="275"/>
    </row>
    <row r="27" spans="1:202" ht="16.5" customHeight="1" thickBot="1">
      <c r="A27" s="275"/>
      <c r="B27" s="280"/>
      <c r="C27" s="284" t="s">
        <v>1570</v>
      </c>
      <c r="D27" s="358">
        <f>IFERROR(ROUND(MDUUnits1*VoicePen1,0),0)</f>
        <v>0</v>
      </c>
      <c r="E27" s="286"/>
      <c r="F27" s="286"/>
      <c r="G27" s="281"/>
      <c r="H27" s="284" t="s">
        <v>1570</v>
      </c>
      <c r="I27" s="358">
        <f>IFERROR(ROUND(MDUUnits2*VoicePen2,0),0)</f>
        <v>0</v>
      </c>
      <c r="J27" s="286"/>
      <c r="K27" s="286"/>
      <c r="L27" s="282"/>
      <c r="M27" s="284" t="s">
        <v>1570</v>
      </c>
      <c r="N27" s="358">
        <f>IFERROR(ROUND(MDUUnits3*VoicePen3,0),0)</f>
        <v>0</v>
      </c>
      <c r="O27" s="286"/>
      <c r="P27" s="286"/>
      <c r="Q27" s="282"/>
      <c r="R27" s="281" t="s">
        <v>1611</v>
      </c>
      <c r="S27" s="352">
        <f>IFERROR(DATEDIF(MATCH(ESTCompMO,Month,0)&amp;"/1/"&amp;TEXT(ESTCompYR,"YYYY"),MATCH(MDU3EstCompMo,Month,0)&amp;"/1/"&amp;TEXT(MDU3EstCompYr,"YYYY"),"M"),0)</f>
        <v>0</v>
      </c>
      <c r="T27" s="352">
        <f>S27+1</f>
        <v>1</v>
      </c>
      <c r="U27" s="352">
        <f t="shared" ref="U27:CF27" si="12">T27+1</f>
        <v>2</v>
      </c>
      <c r="V27" s="352">
        <f t="shared" si="12"/>
        <v>3</v>
      </c>
      <c r="W27" s="352">
        <f t="shared" si="12"/>
        <v>4</v>
      </c>
      <c r="X27" s="352">
        <f t="shared" si="12"/>
        <v>5</v>
      </c>
      <c r="Y27" s="352">
        <f t="shared" si="12"/>
        <v>6</v>
      </c>
      <c r="Z27" s="352">
        <f t="shared" si="12"/>
        <v>7</v>
      </c>
      <c r="AA27" s="352">
        <f t="shared" si="12"/>
        <v>8</v>
      </c>
      <c r="AB27" s="352">
        <f t="shared" si="12"/>
        <v>9</v>
      </c>
      <c r="AC27" s="352">
        <f t="shared" si="12"/>
        <v>10</v>
      </c>
      <c r="AD27" s="352">
        <f t="shared" si="12"/>
        <v>11</v>
      </c>
      <c r="AE27" s="352">
        <f t="shared" si="12"/>
        <v>12</v>
      </c>
      <c r="AF27" s="352">
        <f t="shared" si="12"/>
        <v>13</v>
      </c>
      <c r="AG27" s="352">
        <f t="shared" si="12"/>
        <v>14</v>
      </c>
      <c r="AH27" s="352">
        <f t="shared" si="12"/>
        <v>15</v>
      </c>
      <c r="AI27" s="352">
        <f t="shared" si="12"/>
        <v>16</v>
      </c>
      <c r="AJ27" s="352">
        <f t="shared" si="12"/>
        <v>17</v>
      </c>
      <c r="AK27" s="352">
        <f t="shared" si="12"/>
        <v>18</v>
      </c>
      <c r="AL27" s="352">
        <f t="shared" si="12"/>
        <v>19</v>
      </c>
      <c r="AM27" s="352">
        <f t="shared" si="12"/>
        <v>20</v>
      </c>
      <c r="AN27" s="352">
        <f t="shared" si="12"/>
        <v>21</v>
      </c>
      <c r="AO27" s="352">
        <f t="shared" si="12"/>
        <v>22</v>
      </c>
      <c r="AP27" s="352">
        <f t="shared" si="12"/>
        <v>23</v>
      </c>
      <c r="AQ27" s="352">
        <f t="shared" si="12"/>
        <v>24</v>
      </c>
      <c r="AR27" s="352">
        <f t="shared" si="12"/>
        <v>25</v>
      </c>
      <c r="AS27" s="352">
        <f t="shared" si="12"/>
        <v>26</v>
      </c>
      <c r="AT27" s="352">
        <f t="shared" si="12"/>
        <v>27</v>
      </c>
      <c r="AU27" s="352">
        <f t="shared" si="12"/>
        <v>28</v>
      </c>
      <c r="AV27" s="352">
        <f t="shared" si="12"/>
        <v>29</v>
      </c>
      <c r="AW27" s="352">
        <f t="shared" si="12"/>
        <v>30</v>
      </c>
      <c r="AX27" s="352">
        <f t="shared" si="12"/>
        <v>31</v>
      </c>
      <c r="AY27" s="352">
        <f t="shared" si="12"/>
        <v>32</v>
      </c>
      <c r="AZ27" s="352">
        <f t="shared" si="12"/>
        <v>33</v>
      </c>
      <c r="BA27" s="352">
        <f t="shared" si="12"/>
        <v>34</v>
      </c>
      <c r="BB27" s="352">
        <f t="shared" si="12"/>
        <v>35</v>
      </c>
      <c r="BC27" s="352">
        <f t="shared" si="12"/>
        <v>36</v>
      </c>
      <c r="BD27" s="352">
        <f t="shared" si="12"/>
        <v>37</v>
      </c>
      <c r="BE27" s="352">
        <f t="shared" si="12"/>
        <v>38</v>
      </c>
      <c r="BF27" s="352">
        <f t="shared" si="12"/>
        <v>39</v>
      </c>
      <c r="BG27" s="352">
        <f t="shared" si="12"/>
        <v>40</v>
      </c>
      <c r="BH27" s="352">
        <f t="shared" si="12"/>
        <v>41</v>
      </c>
      <c r="BI27" s="352">
        <f t="shared" si="12"/>
        <v>42</v>
      </c>
      <c r="BJ27" s="352">
        <f t="shared" si="12"/>
        <v>43</v>
      </c>
      <c r="BK27" s="352">
        <f t="shared" si="12"/>
        <v>44</v>
      </c>
      <c r="BL27" s="352">
        <f t="shared" si="12"/>
        <v>45</v>
      </c>
      <c r="BM27" s="352">
        <f t="shared" si="12"/>
        <v>46</v>
      </c>
      <c r="BN27" s="352">
        <f t="shared" si="12"/>
        <v>47</v>
      </c>
      <c r="BO27" s="352">
        <f t="shared" si="12"/>
        <v>48</v>
      </c>
      <c r="BP27" s="352">
        <f t="shared" si="12"/>
        <v>49</v>
      </c>
      <c r="BQ27" s="352">
        <f t="shared" si="12"/>
        <v>50</v>
      </c>
      <c r="BR27" s="352">
        <f t="shared" si="12"/>
        <v>51</v>
      </c>
      <c r="BS27" s="352">
        <f t="shared" si="12"/>
        <v>52</v>
      </c>
      <c r="BT27" s="352">
        <f t="shared" si="12"/>
        <v>53</v>
      </c>
      <c r="BU27" s="352">
        <f t="shared" si="12"/>
        <v>54</v>
      </c>
      <c r="BV27" s="352">
        <f t="shared" si="12"/>
        <v>55</v>
      </c>
      <c r="BW27" s="352">
        <f t="shared" si="12"/>
        <v>56</v>
      </c>
      <c r="BX27" s="352">
        <f t="shared" si="12"/>
        <v>57</v>
      </c>
      <c r="BY27" s="352">
        <f t="shared" si="12"/>
        <v>58</v>
      </c>
      <c r="BZ27" s="352">
        <f t="shared" si="12"/>
        <v>59</v>
      </c>
      <c r="CA27" s="352">
        <f t="shared" si="12"/>
        <v>60</v>
      </c>
      <c r="CB27" s="352">
        <f t="shared" si="12"/>
        <v>61</v>
      </c>
      <c r="CC27" s="352">
        <f t="shared" si="12"/>
        <v>62</v>
      </c>
      <c r="CD27" s="352">
        <f t="shared" si="12"/>
        <v>63</v>
      </c>
      <c r="CE27" s="352">
        <f t="shared" si="12"/>
        <v>64</v>
      </c>
      <c r="CF27" s="352">
        <f t="shared" si="12"/>
        <v>65</v>
      </c>
      <c r="CG27" s="352">
        <f t="shared" ref="CG27:ER27" si="13">CF27+1</f>
        <v>66</v>
      </c>
      <c r="CH27" s="352">
        <f t="shared" si="13"/>
        <v>67</v>
      </c>
      <c r="CI27" s="352">
        <f t="shared" si="13"/>
        <v>68</v>
      </c>
      <c r="CJ27" s="352">
        <f t="shared" si="13"/>
        <v>69</v>
      </c>
      <c r="CK27" s="352">
        <f t="shared" si="13"/>
        <v>70</v>
      </c>
      <c r="CL27" s="352">
        <f t="shared" si="13"/>
        <v>71</v>
      </c>
      <c r="CM27" s="352">
        <f t="shared" si="13"/>
        <v>72</v>
      </c>
      <c r="CN27" s="352">
        <f t="shared" si="13"/>
        <v>73</v>
      </c>
      <c r="CO27" s="352">
        <f t="shared" si="13"/>
        <v>74</v>
      </c>
      <c r="CP27" s="352">
        <f t="shared" si="13"/>
        <v>75</v>
      </c>
      <c r="CQ27" s="352">
        <f t="shared" si="13"/>
        <v>76</v>
      </c>
      <c r="CR27" s="352">
        <f t="shared" si="13"/>
        <v>77</v>
      </c>
      <c r="CS27" s="352">
        <f t="shared" si="13"/>
        <v>78</v>
      </c>
      <c r="CT27" s="352">
        <f t="shared" si="13"/>
        <v>79</v>
      </c>
      <c r="CU27" s="352">
        <f t="shared" si="13"/>
        <v>80</v>
      </c>
      <c r="CV27" s="352">
        <f t="shared" si="13"/>
        <v>81</v>
      </c>
      <c r="CW27" s="352">
        <f t="shared" si="13"/>
        <v>82</v>
      </c>
      <c r="CX27" s="352">
        <f t="shared" si="13"/>
        <v>83</v>
      </c>
      <c r="CY27" s="352">
        <f t="shared" si="13"/>
        <v>84</v>
      </c>
      <c r="CZ27" s="352">
        <f t="shared" si="13"/>
        <v>85</v>
      </c>
      <c r="DA27" s="352">
        <f t="shared" si="13"/>
        <v>86</v>
      </c>
      <c r="DB27" s="352">
        <f t="shared" si="13"/>
        <v>87</v>
      </c>
      <c r="DC27" s="352">
        <f t="shared" si="13"/>
        <v>88</v>
      </c>
      <c r="DD27" s="352">
        <f t="shared" si="13"/>
        <v>89</v>
      </c>
      <c r="DE27" s="352">
        <f t="shared" si="13"/>
        <v>90</v>
      </c>
      <c r="DF27" s="352">
        <f t="shared" si="13"/>
        <v>91</v>
      </c>
      <c r="DG27" s="352">
        <f t="shared" si="13"/>
        <v>92</v>
      </c>
      <c r="DH27" s="352">
        <f t="shared" si="13"/>
        <v>93</v>
      </c>
      <c r="DI27" s="352">
        <f t="shared" si="13"/>
        <v>94</v>
      </c>
      <c r="DJ27" s="352">
        <f t="shared" si="13"/>
        <v>95</v>
      </c>
      <c r="DK27" s="352">
        <f t="shared" si="13"/>
        <v>96</v>
      </c>
      <c r="DL27" s="352">
        <f t="shared" si="13"/>
        <v>97</v>
      </c>
      <c r="DM27" s="352">
        <f t="shared" si="13"/>
        <v>98</v>
      </c>
      <c r="DN27" s="352">
        <f t="shared" si="13"/>
        <v>99</v>
      </c>
      <c r="DO27" s="352">
        <f t="shared" si="13"/>
        <v>100</v>
      </c>
      <c r="DP27" s="352">
        <f t="shared" si="13"/>
        <v>101</v>
      </c>
      <c r="DQ27" s="352">
        <f t="shared" si="13"/>
        <v>102</v>
      </c>
      <c r="DR27" s="352">
        <f t="shared" si="13"/>
        <v>103</v>
      </c>
      <c r="DS27" s="352">
        <f t="shared" si="13"/>
        <v>104</v>
      </c>
      <c r="DT27" s="352">
        <f t="shared" si="13"/>
        <v>105</v>
      </c>
      <c r="DU27" s="352">
        <f t="shared" si="13"/>
        <v>106</v>
      </c>
      <c r="DV27" s="352">
        <f t="shared" si="13"/>
        <v>107</v>
      </c>
      <c r="DW27" s="352">
        <f t="shared" si="13"/>
        <v>108</v>
      </c>
      <c r="DX27" s="352">
        <f t="shared" si="13"/>
        <v>109</v>
      </c>
      <c r="DY27" s="352">
        <f t="shared" si="13"/>
        <v>110</v>
      </c>
      <c r="DZ27" s="352">
        <f t="shared" si="13"/>
        <v>111</v>
      </c>
      <c r="EA27" s="352">
        <f t="shared" si="13"/>
        <v>112</v>
      </c>
      <c r="EB27" s="352">
        <f t="shared" si="13"/>
        <v>113</v>
      </c>
      <c r="EC27" s="352">
        <f t="shared" si="13"/>
        <v>114</v>
      </c>
      <c r="ED27" s="352">
        <f t="shared" si="13"/>
        <v>115</v>
      </c>
      <c r="EE27" s="352">
        <f t="shared" si="13"/>
        <v>116</v>
      </c>
      <c r="EF27" s="352">
        <f t="shared" si="13"/>
        <v>117</v>
      </c>
      <c r="EG27" s="352">
        <f t="shared" si="13"/>
        <v>118</v>
      </c>
      <c r="EH27" s="352">
        <f t="shared" si="13"/>
        <v>119</v>
      </c>
      <c r="EI27" s="352">
        <f t="shared" si="13"/>
        <v>120</v>
      </c>
      <c r="EJ27" s="352">
        <f t="shared" si="13"/>
        <v>121</v>
      </c>
      <c r="EK27" s="352">
        <f t="shared" si="13"/>
        <v>122</v>
      </c>
      <c r="EL27" s="352">
        <f t="shared" si="13"/>
        <v>123</v>
      </c>
      <c r="EM27" s="352">
        <f t="shared" si="13"/>
        <v>124</v>
      </c>
      <c r="EN27" s="352">
        <f t="shared" si="13"/>
        <v>125</v>
      </c>
      <c r="EO27" s="352">
        <f t="shared" si="13"/>
        <v>126</v>
      </c>
      <c r="EP27" s="352">
        <f t="shared" si="13"/>
        <v>127</v>
      </c>
      <c r="EQ27" s="352">
        <f t="shared" si="13"/>
        <v>128</v>
      </c>
      <c r="ER27" s="352">
        <f t="shared" si="13"/>
        <v>129</v>
      </c>
      <c r="ES27" s="352">
        <f t="shared" ref="ES27:GQ27" si="14">ER27+1</f>
        <v>130</v>
      </c>
      <c r="ET27" s="352">
        <f t="shared" si="14"/>
        <v>131</v>
      </c>
      <c r="EU27" s="352">
        <f t="shared" si="14"/>
        <v>132</v>
      </c>
      <c r="EV27" s="352">
        <f t="shared" si="14"/>
        <v>133</v>
      </c>
      <c r="EW27" s="352">
        <f t="shared" si="14"/>
        <v>134</v>
      </c>
      <c r="EX27" s="352">
        <f t="shared" si="14"/>
        <v>135</v>
      </c>
      <c r="EY27" s="352">
        <f t="shared" si="14"/>
        <v>136</v>
      </c>
      <c r="EZ27" s="352">
        <f t="shared" si="14"/>
        <v>137</v>
      </c>
      <c r="FA27" s="352">
        <f t="shared" si="14"/>
        <v>138</v>
      </c>
      <c r="FB27" s="352">
        <f t="shared" si="14"/>
        <v>139</v>
      </c>
      <c r="FC27" s="352">
        <f t="shared" si="14"/>
        <v>140</v>
      </c>
      <c r="FD27" s="352">
        <f t="shared" si="14"/>
        <v>141</v>
      </c>
      <c r="FE27" s="352">
        <f t="shared" si="14"/>
        <v>142</v>
      </c>
      <c r="FF27" s="352">
        <f t="shared" si="14"/>
        <v>143</v>
      </c>
      <c r="FG27" s="352">
        <f t="shared" si="14"/>
        <v>144</v>
      </c>
      <c r="FH27" s="352">
        <f t="shared" si="14"/>
        <v>145</v>
      </c>
      <c r="FI27" s="352">
        <f t="shared" si="14"/>
        <v>146</v>
      </c>
      <c r="FJ27" s="352">
        <f t="shared" si="14"/>
        <v>147</v>
      </c>
      <c r="FK27" s="352">
        <f t="shared" si="14"/>
        <v>148</v>
      </c>
      <c r="FL27" s="352">
        <f t="shared" si="14"/>
        <v>149</v>
      </c>
      <c r="FM27" s="352">
        <f t="shared" si="14"/>
        <v>150</v>
      </c>
      <c r="FN27" s="352">
        <f t="shared" si="14"/>
        <v>151</v>
      </c>
      <c r="FO27" s="352">
        <f t="shared" si="14"/>
        <v>152</v>
      </c>
      <c r="FP27" s="352">
        <f t="shared" si="14"/>
        <v>153</v>
      </c>
      <c r="FQ27" s="352">
        <f t="shared" si="14"/>
        <v>154</v>
      </c>
      <c r="FR27" s="352">
        <f t="shared" si="14"/>
        <v>155</v>
      </c>
      <c r="FS27" s="352">
        <f t="shared" si="14"/>
        <v>156</v>
      </c>
      <c r="FT27" s="352">
        <f t="shared" si="14"/>
        <v>157</v>
      </c>
      <c r="FU27" s="352">
        <f t="shared" si="14"/>
        <v>158</v>
      </c>
      <c r="FV27" s="352">
        <f t="shared" si="14"/>
        <v>159</v>
      </c>
      <c r="FW27" s="352">
        <f t="shared" si="14"/>
        <v>160</v>
      </c>
      <c r="FX27" s="352">
        <f t="shared" si="14"/>
        <v>161</v>
      </c>
      <c r="FY27" s="352">
        <f t="shared" si="14"/>
        <v>162</v>
      </c>
      <c r="FZ27" s="352">
        <f t="shared" si="14"/>
        <v>163</v>
      </c>
      <c r="GA27" s="352">
        <f t="shared" si="14"/>
        <v>164</v>
      </c>
      <c r="GB27" s="352">
        <f t="shared" si="14"/>
        <v>165</v>
      </c>
      <c r="GC27" s="352">
        <f t="shared" si="14"/>
        <v>166</v>
      </c>
      <c r="GD27" s="352">
        <f t="shared" si="14"/>
        <v>167</v>
      </c>
      <c r="GE27" s="352">
        <f t="shared" si="14"/>
        <v>168</v>
      </c>
      <c r="GF27" s="352">
        <f t="shared" si="14"/>
        <v>169</v>
      </c>
      <c r="GG27" s="352">
        <f t="shared" si="14"/>
        <v>170</v>
      </c>
      <c r="GH27" s="352">
        <f t="shared" si="14"/>
        <v>171</v>
      </c>
      <c r="GI27" s="352">
        <f t="shared" si="14"/>
        <v>172</v>
      </c>
      <c r="GJ27" s="352">
        <f t="shared" si="14"/>
        <v>173</v>
      </c>
      <c r="GK27" s="352">
        <f t="shared" si="14"/>
        <v>174</v>
      </c>
      <c r="GL27" s="352">
        <f t="shared" si="14"/>
        <v>175</v>
      </c>
      <c r="GM27" s="352">
        <f t="shared" si="14"/>
        <v>176</v>
      </c>
      <c r="GN27" s="352">
        <f t="shared" si="14"/>
        <v>177</v>
      </c>
      <c r="GO27" s="352">
        <f t="shared" si="14"/>
        <v>178</v>
      </c>
      <c r="GP27" s="352">
        <f t="shared" si="14"/>
        <v>179</v>
      </c>
      <c r="GQ27" s="352">
        <f t="shared" si="14"/>
        <v>180</v>
      </c>
      <c r="GR27" s="351"/>
      <c r="GS27" s="287"/>
      <c r="GT27" s="275"/>
    </row>
    <row r="28" spans="1:202" ht="5.0999999999999996" customHeight="1">
      <c r="A28" s="275"/>
      <c r="B28" s="280"/>
      <c r="C28" s="286"/>
      <c r="D28" s="286"/>
      <c r="E28" s="286"/>
      <c r="F28" s="286"/>
      <c r="G28" s="281"/>
      <c r="H28" s="286"/>
      <c r="I28" s="286"/>
      <c r="J28" s="286"/>
      <c r="K28" s="286"/>
      <c r="L28" s="282"/>
      <c r="M28" s="286"/>
      <c r="N28" s="286"/>
      <c r="O28" s="286"/>
      <c r="P28" s="286"/>
      <c r="Q28" s="282"/>
      <c r="R28" s="286"/>
      <c r="S28" s="286"/>
      <c r="T28" s="286"/>
      <c r="U28" s="286"/>
      <c r="V28" s="286"/>
      <c r="W28" s="286"/>
      <c r="X28" s="286"/>
      <c r="Y28" s="286"/>
      <c r="Z28" s="286"/>
      <c r="AA28" s="286"/>
      <c r="AB28" s="286"/>
      <c r="AC28" s="286"/>
      <c r="AD28" s="286"/>
      <c r="AE28" s="286"/>
      <c r="AF28" s="286"/>
      <c r="AG28" s="286"/>
      <c r="AH28" s="286"/>
      <c r="AI28" s="286"/>
      <c r="AJ28" s="286"/>
      <c r="AK28" s="286"/>
      <c r="AL28" s="286"/>
      <c r="AM28" s="286"/>
      <c r="AN28" s="286"/>
      <c r="AO28" s="286"/>
      <c r="AP28" s="286"/>
      <c r="AQ28" s="286"/>
      <c r="AR28" s="286"/>
      <c r="AS28" s="286"/>
      <c r="AT28" s="286"/>
      <c r="AU28" s="286"/>
      <c r="AV28" s="286"/>
      <c r="AW28" s="286"/>
      <c r="AX28" s="286"/>
      <c r="AY28" s="286"/>
      <c r="AZ28" s="286"/>
      <c r="BA28" s="286"/>
      <c r="BB28" s="286"/>
      <c r="BC28" s="286"/>
      <c r="BD28" s="286"/>
      <c r="BE28" s="286"/>
      <c r="BF28" s="286"/>
      <c r="BG28" s="286"/>
      <c r="BH28" s="286"/>
      <c r="BI28" s="286"/>
      <c r="BJ28" s="286"/>
      <c r="BK28" s="286"/>
      <c r="BL28" s="286"/>
      <c r="BM28" s="286"/>
      <c r="BN28" s="286"/>
      <c r="BO28" s="286"/>
      <c r="BP28" s="286"/>
      <c r="BQ28" s="286"/>
      <c r="BR28" s="286"/>
      <c r="BS28" s="286"/>
      <c r="BT28" s="286"/>
      <c r="BU28" s="286"/>
      <c r="BV28" s="286"/>
      <c r="BW28" s="286"/>
      <c r="BX28" s="286"/>
      <c r="BY28" s="286"/>
      <c r="BZ28" s="286"/>
      <c r="CA28" s="286"/>
      <c r="CB28" s="286"/>
      <c r="CC28" s="286"/>
      <c r="CD28" s="286"/>
      <c r="CE28" s="286"/>
      <c r="CF28" s="286"/>
      <c r="CG28" s="286"/>
      <c r="CH28" s="286"/>
      <c r="CI28" s="286"/>
      <c r="CJ28" s="286"/>
      <c r="CK28" s="286"/>
      <c r="CL28" s="286"/>
      <c r="CM28" s="286"/>
      <c r="CN28" s="286"/>
      <c r="CO28" s="286"/>
      <c r="CP28" s="286"/>
      <c r="CQ28" s="286"/>
      <c r="CR28" s="286"/>
      <c r="CS28" s="286"/>
      <c r="CT28" s="286"/>
      <c r="CU28" s="286"/>
      <c r="CV28" s="286"/>
      <c r="CW28" s="286"/>
      <c r="CX28" s="286"/>
      <c r="CY28" s="286"/>
      <c r="CZ28" s="286"/>
      <c r="DA28" s="286"/>
      <c r="DB28" s="286"/>
      <c r="DC28" s="286"/>
      <c r="DD28" s="286"/>
      <c r="DE28" s="286"/>
      <c r="DF28" s="286"/>
      <c r="DG28" s="286"/>
      <c r="DH28" s="286"/>
      <c r="DI28" s="286"/>
      <c r="DJ28" s="286"/>
      <c r="DK28" s="286"/>
      <c r="DL28" s="286"/>
      <c r="DM28" s="286"/>
      <c r="DN28" s="286"/>
      <c r="DO28" s="286"/>
      <c r="DP28" s="286"/>
      <c r="DQ28" s="286"/>
      <c r="DR28" s="286"/>
      <c r="DS28" s="286"/>
      <c r="DT28" s="286"/>
      <c r="DU28" s="286"/>
      <c r="DV28" s="286"/>
      <c r="DW28" s="286"/>
      <c r="DX28" s="286"/>
      <c r="DY28" s="286"/>
      <c r="DZ28" s="286"/>
      <c r="EA28" s="286"/>
      <c r="EB28" s="286"/>
      <c r="EC28" s="286"/>
      <c r="ED28" s="286"/>
      <c r="EE28" s="286"/>
      <c r="EF28" s="286"/>
      <c r="EG28" s="286"/>
      <c r="EH28" s="286"/>
      <c r="EI28" s="286"/>
      <c r="EJ28" s="286"/>
      <c r="EK28" s="286"/>
      <c r="EL28" s="286"/>
      <c r="EM28" s="286"/>
      <c r="EN28" s="286"/>
      <c r="EO28" s="286"/>
      <c r="EP28" s="286"/>
      <c r="EQ28" s="286"/>
      <c r="ER28" s="286"/>
      <c r="ES28" s="286"/>
      <c r="ET28" s="286"/>
      <c r="EU28" s="286"/>
      <c r="EV28" s="286"/>
      <c r="EW28" s="286"/>
      <c r="EX28" s="286"/>
      <c r="EY28" s="286"/>
      <c r="EZ28" s="286"/>
      <c r="FA28" s="286"/>
      <c r="FB28" s="286"/>
      <c r="FC28" s="286"/>
      <c r="FD28" s="286"/>
      <c r="FE28" s="286"/>
      <c r="FF28" s="286"/>
      <c r="FG28" s="286"/>
      <c r="FH28" s="286"/>
      <c r="FI28" s="286"/>
      <c r="FJ28" s="286"/>
      <c r="FK28" s="286"/>
      <c r="FL28" s="286"/>
      <c r="FM28" s="286"/>
      <c r="FN28" s="286"/>
      <c r="FO28" s="286"/>
      <c r="FP28" s="286"/>
      <c r="FQ28" s="286"/>
      <c r="FR28" s="286"/>
      <c r="FS28" s="286"/>
      <c r="FT28" s="286"/>
      <c r="FU28" s="286"/>
      <c r="FV28" s="286"/>
      <c r="FW28" s="286"/>
      <c r="FX28" s="286"/>
      <c r="FY28" s="286"/>
      <c r="FZ28" s="286"/>
      <c r="GA28" s="286"/>
      <c r="GB28" s="286"/>
      <c r="GC28" s="286"/>
      <c r="GD28" s="286"/>
      <c r="GE28" s="286"/>
      <c r="GF28" s="286"/>
      <c r="GG28" s="286"/>
      <c r="GH28" s="286"/>
      <c r="GI28" s="286"/>
      <c r="GJ28" s="286"/>
      <c r="GK28" s="286"/>
      <c r="GL28" s="286"/>
      <c r="GM28" s="286"/>
      <c r="GN28" s="286"/>
      <c r="GO28" s="286"/>
      <c r="GP28" s="286"/>
      <c r="GQ28" s="286"/>
      <c r="GR28" s="286"/>
      <c r="GS28" s="287"/>
      <c r="GT28" s="275"/>
    </row>
    <row r="29" spans="1:202" ht="16.5" customHeight="1">
      <c r="A29" s="275"/>
      <c r="B29" s="280"/>
      <c r="C29" s="302"/>
      <c r="D29" s="302"/>
      <c r="E29" s="302"/>
      <c r="F29" s="302"/>
      <c r="G29" s="302"/>
      <c r="H29" s="302"/>
      <c r="I29" s="302"/>
      <c r="J29" s="302"/>
      <c r="K29" s="302"/>
      <c r="L29" s="282"/>
      <c r="M29" s="302"/>
      <c r="N29" s="302"/>
      <c r="O29" s="302"/>
      <c r="P29" s="302"/>
      <c r="Q29" s="282"/>
      <c r="R29" s="288" t="s">
        <v>90</v>
      </c>
      <c r="S29" s="340" t="s">
        <v>345</v>
      </c>
      <c r="T29" s="340" t="s">
        <v>346</v>
      </c>
      <c r="U29" s="340" t="s">
        <v>347</v>
      </c>
      <c r="V29" s="340" t="s">
        <v>348</v>
      </c>
      <c r="W29" s="340" t="s">
        <v>349</v>
      </c>
      <c r="X29" s="340" t="s">
        <v>350</v>
      </c>
      <c r="Y29" s="340" t="s">
        <v>351</v>
      </c>
      <c r="Z29" s="340" t="s">
        <v>352</v>
      </c>
      <c r="AA29" s="340" t="s">
        <v>353</v>
      </c>
      <c r="AB29" s="340" t="s">
        <v>354</v>
      </c>
      <c r="AC29" s="340" t="s">
        <v>355</v>
      </c>
      <c r="AD29" s="340" t="s">
        <v>356</v>
      </c>
      <c r="AE29" s="340" t="s">
        <v>357</v>
      </c>
      <c r="AF29" s="340" t="s">
        <v>358</v>
      </c>
      <c r="AG29" s="340" t="s">
        <v>359</v>
      </c>
      <c r="AH29" s="340" t="s">
        <v>360</v>
      </c>
      <c r="AI29" s="340" t="s">
        <v>361</v>
      </c>
      <c r="AJ29" s="340" t="s">
        <v>362</v>
      </c>
      <c r="AK29" s="340" t="s">
        <v>363</v>
      </c>
      <c r="AL29" s="340" t="s">
        <v>364</v>
      </c>
      <c r="AM29" s="340" t="s">
        <v>365</v>
      </c>
      <c r="AN29" s="340" t="s">
        <v>366</v>
      </c>
      <c r="AO29" s="340" t="s">
        <v>367</v>
      </c>
      <c r="AP29" s="340" t="s">
        <v>368</v>
      </c>
      <c r="AQ29" s="340" t="s">
        <v>369</v>
      </c>
      <c r="AR29" s="340" t="s">
        <v>370</v>
      </c>
      <c r="AS29" s="340" t="s">
        <v>371</v>
      </c>
      <c r="AT29" s="340" t="s">
        <v>372</v>
      </c>
      <c r="AU29" s="340" t="s">
        <v>373</v>
      </c>
      <c r="AV29" s="340" t="s">
        <v>374</v>
      </c>
      <c r="AW29" s="340" t="s">
        <v>375</v>
      </c>
      <c r="AX29" s="340" t="s">
        <v>376</v>
      </c>
      <c r="AY29" s="340" t="s">
        <v>377</v>
      </c>
      <c r="AZ29" s="340" t="s">
        <v>378</v>
      </c>
      <c r="BA29" s="340" t="s">
        <v>379</v>
      </c>
      <c r="BB29" s="340" t="s">
        <v>380</v>
      </c>
      <c r="BC29" s="340" t="s">
        <v>381</v>
      </c>
      <c r="BD29" s="340" t="s">
        <v>382</v>
      </c>
      <c r="BE29" s="340" t="s">
        <v>383</v>
      </c>
      <c r="BF29" s="340" t="s">
        <v>384</v>
      </c>
      <c r="BG29" s="340" t="s">
        <v>385</v>
      </c>
      <c r="BH29" s="340" t="s">
        <v>386</v>
      </c>
      <c r="BI29" s="340" t="s">
        <v>387</v>
      </c>
      <c r="BJ29" s="340" t="s">
        <v>388</v>
      </c>
      <c r="BK29" s="340" t="s">
        <v>389</v>
      </c>
      <c r="BL29" s="340" t="s">
        <v>390</v>
      </c>
      <c r="BM29" s="340" t="s">
        <v>391</v>
      </c>
      <c r="BN29" s="340" t="s">
        <v>392</v>
      </c>
      <c r="BO29" s="340" t="s">
        <v>393</v>
      </c>
      <c r="BP29" s="340" t="s">
        <v>394</v>
      </c>
      <c r="BQ29" s="340" t="s">
        <v>395</v>
      </c>
      <c r="BR29" s="340" t="s">
        <v>396</v>
      </c>
      <c r="BS29" s="340" t="s">
        <v>397</v>
      </c>
      <c r="BT29" s="340" t="s">
        <v>398</v>
      </c>
      <c r="BU29" s="340" t="s">
        <v>399</v>
      </c>
      <c r="BV29" s="340" t="s">
        <v>400</v>
      </c>
      <c r="BW29" s="340" t="s">
        <v>401</v>
      </c>
      <c r="BX29" s="340" t="s">
        <v>402</v>
      </c>
      <c r="BY29" s="340" t="s">
        <v>403</v>
      </c>
      <c r="BZ29" s="340" t="s">
        <v>404</v>
      </c>
      <c r="CA29" s="340" t="s">
        <v>405</v>
      </c>
      <c r="CB29" s="340" t="s">
        <v>406</v>
      </c>
      <c r="CC29" s="340" t="s">
        <v>407</v>
      </c>
      <c r="CD29" s="340" t="s">
        <v>408</v>
      </c>
      <c r="CE29" s="340" t="s">
        <v>409</v>
      </c>
      <c r="CF29" s="340" t="s">
        <v>410</v>
      </c>
      <c r="CG29" s="340" t="s">
        <v>411</v>
      </c>
      <c r="CH29" s="340" t="s">
        <v>412</v>
      </c>
      <c r="CI29" s="340" t="s">
        <v>413</v>
      </c>
      <c r="CJ29" s="340" t="s">
        <v>414</v>
      </c>
      <c r="CK29" s="340" t="s">
        <v>415</v>
      </c>
      <c r="CL29" s="340" t="s">
        <v>416</v>
      </c>
      <c r="CM29" s="340" t="s">
        <v>417</v>
      </c>
      <c r="CN29" s="340" t="s">
        <v>418</v>
      </c>
      <c r="CO29" s="340" t="s">
        <v>419</v>
      </c>
      <c r="CP29" s="340" t="s">
        <v>420</v>
      </c>
      <c r="CQ29" s="340" t="s">
        <v>421</v>
      </c>
      <c r="CR29" s="340" t="s">
        <v>422</v>
      </c>
      <c r="CS29" s="340" t="s">
        <v>423</v>
      </c>
      <c r="CT29" s="340" t="s">
        <v>424</v>
      </c>
      <c r="CU29" s="340" t="s">
        <v>425</v>
      </c>
      <c r="CV29" s="340" t="s">
        <v>426</v>
      </c>
      <c r="CW29" s="340" t="s">
        <v>427</v>
      </c>
      <c r="CX29" s="340" t="s">
        <v>428</v>
      </c>
      <c r="CY29" s="340" t="s">
        <v>429</v>
      </c>
      <c r="CZ29" s="340" t="s">
        <v>430</v>
      </c>
      <c r="DA29" s="340" t="s">
        <v>431</v>
      </c>
      <c r="DB29" s="340" t="s">
        <v>432</v>
      </c>
      <c r="DC29" s="340" t="s">
        <v>433</v>
      </c>
      <c r="DD29" s="340" t="s">
        <v>434</v>
      </c>
      <c r="DE29" s="340" t="s">
        <v>435</v>
      </c>
      <c r="DF29" s="340" t="s">
        <v>436</v>
      </c>
      <c r="DG29" s="340" t="s">
        <v>437</v>
      </c>
      <c r="DH29" s="340" t="s">
        <v>438</v>
      </c>
      <c r="DI29" s="340" t="s">
        <v>439</v>
      </c>
      <c r="DJ29" s="340" t="s">
        <v>440</v>
      </c>
      <c r="DK29" s="340" t="s">
        <v>441</v>
      </c>
      <c r="DL29" s="340" t="s">
        <v>442</v>
      </c>
      <c r="DM29" s="340" t="s">
        <v>443</v>
      </c>
      <c r="DN29" s="340" t="s">
        <v>444</v>
      </c>
      <c r="DO29" s="340" t="s">
        <v>445</v>
      </c>
      <c r="DP29" s="340" t="s">
        <v>446</v>
      </c>
      <c r="DQ29" s="340" t="s">
        <v>447</v>
      </c>
      <c r="DR29" s="340" t="s">
        <v>448</v>
      </c>
      <c r="DS29" s="340" t="s">
        <v>449</v>
      </c>
      <c r="DT29" s="340" t="s">
        <v>450</v>
      </c>
      <c r="DU29" s="340" t="s">
        <v>451</v>
      </c>
      <c r="DV29" s="340" t="s">
        <v>452</v>
      </c>
      <c r="DW29" s="340" t="s">
        <v>453</v>
      </c>
      <c r="DX29" s="340" t="s">
        <v>454</v>
      </c>
      <c r="DY29" s="340" t="s">
        <v>455</v>
      </c>
      <c r="DZ29" s="340" t="s">
        <v>456</v>
      </c>
      <c r="EA29" s="340" t="s">
        <v>457</v>
      </c>
      <c r="EB29" s="340" t="s">
        <v>458</v>
      </c>
      <c r="EC29" s="340" t="s">
        <v>459</v>
      </c>
      <c r="ED29" s="340" t="s">
        <v>460</v>
      </c>
      <c r="EE29" s="340" t="s">
        <v>461</v>
      </c>
      <c r="EF29" s="340" t="s">
        <v>462</v>
      </c>
      <c r="EG29" s="340" t="s">
        <v>463</v>
      </c>
      <c r="EH29" s="340" t="s">
        <v>464</v>
      </c>
      <c r="EI29" s="340" t="s">
        <v>465</v>
      </c>
      <c r="EJ29" s="340" t="s">
        <v>466</v>
      </c>
      <c r="EK29" s="340" t="s">
        <v>467</v>
      </c>
      <c r="EL29" s="340" t="s">
        <v>468</v>
      </c>
      <c r="EM29" s="340" t="s">
        <v>469</v>
      </c>
      <c r="EN29" s="340" t="s">
        <v>470</v>
      </c>
      <c r="EO29" s="340" t="s">
        <v>471</v>
      </c>
      <c r="EP29" s="340" t="s">
        <v>472</v>
      </c>
      <c r="EQ29" s="340" t="s">
        <v>473</v>
      </c>
      <c r="ER29" s="340" t="s">
        <v>474</v>
      </c>
      <c r="ES29" s="340" t="s">
        <v>475</v>
      </c>
      <c r="ET29" s="340" t="s">
        <v>476</v>
      </c>
      <c r="EU29" s="340" t="s">
        <v>477</v>
      </c>
      <c r="EV29" s="340" t="s">
        <v>478</v>
      </c>
      <c r="EW29" s="340" t="s">
        <v>479</v>
      </c>
      <c r="EX29" s="340" t="s">
        <v>480</v>
      </c>
      <c r="EY29" s="340" t="s">
        <v>481</v>
      </c>
      <c r="EZ29" s="340" t="s">
        <v>482</v>
      </c>
      <c r="FA29" s="340" t="s">
        <v>483</v>
      </c>
      <c r="FB29" s="340" t="s">
        <v>484</v>
      </c>
      <c r="FC29" s="340" t="s">
        <v>485</v>
      </c>
      <c r="FD29" s="340" t="s">
        <v>486</v>
      </c>
      <c r="FE29" s="340" t="s">
        <v>487</v>
      </c>
      <c r="FF29" s="340" t="s">
        <v>488</v>
      </c>
      <c r="FG29" s="340" t="s">
        <v>489</v>
      </c>
      <c r="FH29" s="340" t="s">
        <v>490</v>
      </c>
      <c r="FI29" s="340" t="s">
        <v>491</v>
      </c>
      <c r="FJ29" s="340" t="s">
        <v>492</v>
      </c>
      <c r="FK29" s="340" t="s">
        <v>493</v>
      </c>
      <c r="FL29" s="340" t="s">
        <v>494</v>
      </c>
      <c r="FM29" s="340" t="s">
        <v>495</v>
      </c>
      <c r="FN29" s="340" t="s">
        <v>496</v>
      </c>
      <c r="FO29" s="340" t="s">
        <v>497</v>
      </c>
      <c r="FP29" s="340" t="s">
        <v>498</v>
      </c>
      <c r="FQ29" s="340" t="s">
        <v>499</v>
      </c>
      <c r="FR29" s="340" t="s">
        <v>500</v>
      </c>
      <c r="FS29" s="340" t="s">
        <v>501</v>
      </c>
      <c r="FT29" s="340" t="s">
        <v>502</v>
      </c>
      <c r="FU29" s="340" t="s">
        <v>503</v>
      </c>
      <c r="FV29" s="340" t="s">
        <v>504</v>
      </c>
      <c r="FW29" s="340" t="s">
        <v>505</v>
      </c>
      <c r="FX29" s="340" t="s">
        <v>506</v>
      </c>
      <c r="FY29" s="340" t="s">
        <v>507</v>
      </c>
      <c r="FZ29" s="340" t="s">
        <v>508</v>
      </c>
      <c r="GA29" s="340" t="s">
        <v>509</v>
      </c>
      <c r="GB29" s="340" t="s">
        <v>510</v>
      </c>
      <c r="GC29" s="340" t="s">
        <v>511</v>
      </c>
      <c r="GD29" s="340" t="s">
        <v>512</v>
      </c>
      <c r="GE29" s="340" t="s">
        <v>513</v>
      </c>
      <c r="GF29" s="340" t="s">
        <v>514</v>
      </c>
      <c r="GG29" s="340" t="s">
        <v>515</v>
      </c>
      <c r="GH29" s="340" t="s">
        <v>516</v>
      </c>
      <c r="GI29" s="340" t="s">
        <v>517</v>
      </c>
      <c r="GJ29" s="340" t="s">
        <v>518</v>
      </c>
      <c r="GK29" s="340" t="s">
        <v>519</v>
      </c>
      <c r="GL29" s="340" t="s">
        <v>520</v>
      </c>
      <c r="GM29" s="340" t="s">
        <v>521</v>
      </c>
      <c r="GN29" s="340" t="s">
        <v>522</v>
      </c>
      <c r="GO29" s="340" t="s">
        <v>523</v>
      </c>
      <c r="GP29" s="340" t="s">
        <v>524</v>
      </c>
      <c r="GQ29" s="340" t="s">
        <v>525</v>
      </c>
      <c r="GR29" s="289"/>
      <c r="GS29" s="287"/>
      <c r="GT29" s="275"/>
    </row>
    <row r="30" spans="1:202" ht="5.0999999999999996" customHeight="1">
      <c r="A30" s="275"/>
      <c r="B30" s="280"/>
      <c r="C30" s="302"/>
      <c r="D30" s="302"/>
      <c r="E30" s="302"/>
      <c r="F30" s="302"/>
      <c r="G30" s="302"/>
      <c r="H30" s="302"/>
      <c r="I30" s="302"/>
      <c r="J30" s="302"/>
      <c r="K30" s="302"/>
      <c r="L30" s="282"/>
      <c r="M30" s="302"/>
      <c r="N30" s="302"/>
      <c r="O30" s="302"/>
      <c r="P30" s="302"/>
      <c r="Q30" s="282"/>
      <c r="R30" s="286"/>
      <c r="S30" s="286"/>
      <c r="T30" s="286"/>
      <c r="U30" s="286"/>
      <c r="V30" s="286"/>
      <c r="W30" s="286"/>
      <c r="X30" s="286"/>
      <c r="Y30" s="286"/>
      <c r="Z30" s="286"/>
      <c r="AA30" s="286"/>
      <c r="AB30" s="286"/>
      <c r="AC30" s="286"/>
      <c r="AD30" s="286"/>
      <c r="AE30" s="286"/>
      <c r="AF30" s="286"/>
      <c r="AG30" s="286"/>
      <c r="AH30" s="286"/>
      <c r="AI30" s="286"/>
      <c r="AJ30" s="286"/>
      <c r="AK30" s="286"/>
      <c r="AL30" s="286"/>
      <c r="AM30" s="286"/>
      <c r="AN30" s="286"/>
      <c r="AO30" s="286"/>
      <c r="AP30" s="286"/>
      <c r="AQ30" s="286"/>
      <c r="AR30" s="286"/>
      <c r="AS30" s="286"/>
      <c r="AT30" s="286"/>
      <c r="AU30" s="286"/>
      <c r="AV30" s="286"/>
      <c r="AW30" s="286"/>
      <c r="AX30" s="286"/>
      <c r="AY30" s="286"/>
      <c r="AZ30" s="286"/>
      <c r="BA30" s="286"/>
      <c r="BB30" s="286"/>
      <c r="BC30" s="286"/>
      <c r="BD30" s="286"/>
      <c r="BE30" s="286"/>
      <c r="BF30" s="286"/>
      <c r="BG30" s="286"/>
      <c r="BH30" s="286"/>
      <c r="BI30" s="286"/>
      <c r="BJ30" s="286"/>
      <c r="BK30" s="286"/>
      <c r="BL30" s="286"/>
      <c r="BM30" s="286"/>
      <c r="BN30" s="286"/>
      <c r="BO30" s="286"/>
      <c r="BP30" s="286"/>
      <c r="BQ30" s="286"/>
      <c r="BR30" s="286"/>
      <c r="BS30" s="286"/>
      <c r="BT30" s="286"/>
      <c r="BU30" s="286"/>
      <c r="BV30" s="286"/>
      <c r="BW30" s="286"/>
      <c r="BX30" s="286"/>
      <c r="BY30" s="286"/>
      <c r="BZ30" s="286"/>
      <c r="CA30" s="286"/>
      <c r="CB30" s="286"/>
      <c r="CC30" s="286"/>
      <c r="CD30" s="286"/>
      <c r="CE30" s="286"/>
      <c r="CF30" s="286"/>
      <c r="CG30" s="286"/>
      <c r="CH30" s="286"/>
      <c r="CI30" s="286"/>
      <c r="CJ30" s="286"/>
      <c r="CK30" s="286"/>
      <c r="CL30" s="286"/>
      <c r="CM30" s="286"/>
      <c r="CN30" s="286"/>
      <c r="CO30" s="286"/>
      <c r="CP30" s="286"/>
      <c r="CQ30" s="286"/>
      <c r="CR30" s="286"/>
      <c r="CS30" s="286"/>
      <c r="CT30" s="286"/>
      <c r="CU30" s="286"/>
      <c r="CV30" s="286"/>
      <c r="CW30" s="286"/>
      <c r="CX30" s="286"/>
      <c r="CY30" s="286"/>
      <c r="CZ30" s="286"/>
      <c r="DA30" s="286"/>
      <c r="DB30" s="286"/>
      <c r="DC30" s="286"/>
      <c r="DD30" s="286"/>
      <c r="DE30" s="286"/>
      <c r="DF30" s="286"/>
      <c r="DG30" s="286"/>
      <c r="DH30" s="286"/>
      <c r="DI30" s="286"/>
      <c r="DJ30" s="286"/>
      <c r="DK30" s="286"/>
      <c r="DL30" s="286"/>
      <c r="DM30" s="286"/>
      <c r="DN30" s="286"/>
      <c r="DO30" s="286"/>
      <c r="DP30" s="286"/>
      <c r="DQ30" s="286"/>
      <c r="DR30" s="286"/>
      <c r="DS30" s="286"/>
      <c r="DT30" s="286"/>
      <c r="DU30" s="286"/>
      <c r="DV30" s="286"/>
      <c r="DW30" s="286"/>
      <c r="DX30" s="286"/>
      <c r="DY30" s="286"/>
      <c r="DZ30" s="286"/>
      <c r="EA30" s="286"/>
      <c r="EB30" s="286"/>
      <c r="EC30" s="286"/>
      <c r="ED30" s="286"/>
      <c r="EE30" s="286"/>
      <c r="EF30" s="286"/>
      <c r="EG30" s="286"/>
      <c r="EH30" s="286"/>
      <c r="EI30" s="286"/>
      <c r="EJ30" s="286"/>
      <c r="EK30" s="286"/>
      <c r="EL30" s="286"/>
      <c r="EM30" s="286"/>
      <c r="EN30" s="286"/>
      <c r="EO30" s="286"/>
      <c r="EP30" s="286"/>
      <c r="EQ30" s="286"/>
      <c r="ER30" s="286"/>
      <c r="ES30" s="286"/>
      <c r="ET30" s="286"/>
      <c r="EU30" s="286"/>
      <c r="EV30" s="286"/>
      <c r="EW30" s="286"/>
      <c r="EX30" s="286"/>
      <c r="EY30" s="286"/>
      <c r="EZ30" s="286"/>
      <c r="FA30" s="286"/>
      <c r="FB30" s="286"/>
      <c r="FC30" s="286"/>
      <c r="FD30" s="286"/>
      <c r="FE30" s="286"/>
      <c r="FF30" s="286"/>
      <c r="FG30" s="286"/>
      <c r="FH30" s="286"/>
      <c r="FI30" s="286"/>
      <c r="FJ30" s="286"/>
      <c r="FK30" s="286"/>
      <c r="FL30" s="286"/>
      <c r="FM30" s="286"/>
      <c r="FN30" s="286"/>
      <c r="FO30" s="286"/>
      <c r="FP30" s="286"/>
      <c r="FQ30" s="286"/>
      <c r="FR30" s="286"/>
      <c r="FS30" s="286"/>
      <c r="FT30" s="286"/>
      <c r="FU30" s="286"/>
      <c r="FV30" s="286"/>
      <c r="FW30" s="286"/>
      <c r="FX30" s="286"/>
      <c r="FY30" s="286"/>
      <c r="FZ30" s="286"/>
      <c r="GA30" s="286"/>
      <c r="GB30" s="286"/>
      <c r="GC30" s="286"/>
      <c r="GD30" s="286"/>
      <c r="GE30" s="286"/>
      <c r="GF30" s="286"/>
      <c r="GG30" s="286"/>
      <c r="GH30" s="286"/>
      <c r="GI30" s="286"/>
      <c r="GJ30" s="286"/>
      <c r="GK30" s="286"/>
      <c r="GL30" s="286"/>
      <c r="GM30" s="286"/>
      <c r="GN30" s="286"/>
      <c r="GO30" s="286"/>
      <c r="GP30" s="286"/>
      <c r="GQ30" s="286"/>
      <c r="GR30" s="286"/>
      <c r="GS30" s="287"/>
      <c r="GT30" s="275"/>
    </row>
    <row r="31" spans="1:202" ht="16.5" customHeight="1">
      <c r="A31" s="275"/>
      <c r="B31" s="280"/>
      <c r="C31" s="281" t="s">
        <v>1559</v>
      </c>
      <c r="D31" s="343"/>
      <c r="E31" s="343"/>
      <c r="F31" s="343"/>
      <c r="G31" s="285"/>
      <c r="H31" s="281" t="s">
        <v>1559</v>
      </c>
      <c r="I31" s="343"/>
      <c r="J31" s="343"/>
      <c r="K31" s="343"/>
      <c r="L31" s="282"/>
      <c r="M31" s="281" t="s">
        <v>1559</v>
      </c>
      <c r="N31" s="343"/>
      <c r="O31" s="343"/>
      <c r="P31" s="343"/>
      <c r="Q31" s="282"/>
      <c r="R31" s="288" t="s">
        <v>1619</v>
      </c>
      <c r="S31" s="292">
        <v>0</v>
      </c>
      <c r="T31" s="292">
        <f>IFERROR(IF(COUNTA($T$5:T$5)&gt;MDUTerm3,0,IF(COUNTA($T$5:T$5)&gt;PenetrationRamp,S31,VideoPen3*(COUNTA($T$5:T$5)/PenetrationRamp)*VideoARPU3*MDUUnits3+DataPen3*(COUNTA($T$5:T$5)/PenetrationRamp)*DataARPU3*MDUUnits3+VoicePen3*(COUNTA($T$5:T$5)/PenetrationRamp)*VoiceARPU3*MDUUnits3)),0)</f>
        <v>0</v>
      </c>
      <c r="U31" s="292">
        <f>IFERROR(IF(COUNTA($T$5:U$5)&gt;MDUTerm3,0,IF(COUNTA($T$5:U$5)&gt;PenetrationRamp,T31,VideoPen3*(COUNTA($T$5:U$5)/PenetrationRamp)*VideoARPU3*MDUUnits3+DataPen3*(COUNTA($T$5:U$5)/PenetrationRamp)*DataARPU3*MDUUnits3+VoicePen3*(COUNTA($T$5:U$5)/PenetrationRamp)*VoiceARPU3*MDUUnits3)),0)</f>
        <v>0</v>
      </c>
      <c r="V31" s="292">
        <f>IFERROR(IF(COUNTA($T$5:V$5)&gt;MDUTerm3,0,IF(COUNTA($T$5:V$5)&gt;PenetrationRamp,U31,VideoPen3*(COUNTA($T$5:V$5)/PenetrationRamp)*VideoARPU3*MDUUnits3+DataPen3*(COUNTA($T$5:V$5)/PenetrationRamp)*DataARPU3*MDUUnits3+VoicePen3*(COUNTA($T$5:V$5)/PenetrationRamp)*VoiceARPU3*MDUUnits3)),0)</f>
        <v>0</v>
      </c>
      <c r="W31" s="292">
        <f>IFERROR(IF(COUNTA($T$5:W$5)&gt;MDUTerm3,0,IF(COUNTA($T$5:W$5)&gt;PenetrationRamp,V31,VideoPen3*(COUNTA($T$5:W$5)/PenetrationRamp)*VideoARPU3*MDUUnits3+DataPen3*(COUNTA($T$5:W$5)/PenetrationRamp)*DataARPU3*MDUUnits3+VoicePen3*(COUNTA($T$5:W$5)/PenetrationRamp)*VoiceARPU3*MDUUnits3)),0)</f>
        <v>0</v>
      </c>
      <c r="X31" s="292">
        <f>IFERROR(IF(COUNTA($T$5:X$5)&gt;MDUTerm3,0,IF(COUNTA($T$5:X$5)&gt;PenetrationRamp,W31,VideoPen3*(COUNTA($T$5:X$5)/PenetrationRamp)*VideoARPU3*MDUUnits3+DataPen3*(COUNTA($T$5:X$5)/PenetrationRamp)*DataARPU3*MDUUnits3+VoicePen3*(COUNTA($T$5:X$5)/PenetrationRamp)*VoiceARPU3*MDUUnits3)),0)</f>
        <v>0</v>
      </c>
      <c r="Y31" s="292">
        <f>IFERROR(IF(COUNTA($T$5:Y$5)&gt;MDUTerm3,0,IF(COUNTA($T$5:Y$5)&gt;PenetrationRamp,X31,VideoPen3*(COUNTA($T$5:Y$5)/PenetrationRamp)*VideoARPU3*MDUUnits3+DataPen3*(COUNTA($T$5:Y$5)/PenetrationRamp)*DataARPU3*MDUUnits3+VoicePen3*(COUNTA($T$5:Y$5)/PenetrationRamp)*VoiceARPU3*MDUUnits3)),0)</f>
        <v>0</v>
      </c>
      <c r="Z31" s="292">
        <f>IFERROR(IF(COUNTA($T$5:Z$5)&gt;MDUTerm3,0,IF(COUNTA($T$5:Z$5)&gt;PenetrationRamp,Y31,VideoPen3*(COUNTA($T$5:Z$5)/PenetrationRamp)*VideoARPU3*MDUUnits3+DataPen3*(COUNTA($T$5:Z$5)/PenetrationRamp)*DataARPU3*MDUUnits3+VoicePen3*(COUNTA($T$5:Z$5)/PenetrationRamp)*VoiceARPU3*MDUUnits3)),0)</f>
        <v>0</v>
      </c>
      <c r="AA31" s="292">
        <f>IFERROR(IF(COUNTA($T$5:AA$5)&gt;MDUTerm3,0,IF(COUNTA($T$5:AA$5)&gt;PenetrationRamp,Z31,VideoPen3*(COUNTA($T$5:AA$5)/PenetrationRamp)*VideoARPU3*MDUUnits3+DataPen3*(COUNTA($T$5:AA$5)/PenetrationRamp)*DataARPU3*MDUUnits3+VoicePen3*(COUNTA($T$5:AA$5)/PenetrationRamp)*VoiceARPU3*MDUUnits3)),0)</f>
        <v>0</v>
      </c>
      <c r="AB31" s="292">
        <f>IFERROR(IF(COUNTA($T$5:AB$5)&gt;MDUTerm3,0,IF(COUNTA($T$5:AB$5)&gt;PenetrationRamp,AA31,VideoPen3*(COUNTA($T$5:AB$5)/PenetrationRamp)*VideoARPU3*MDUUnits3+DataPen3*(COUNTA($T$5:AB$5)/PenetrationRamp)*DataARPU3*MDUUnits3+VoicePen3*(COUNTA($T$5:AB$5)/PenetrationRamp)*VoiceARPU3*MDUUnits3)),0)</f>
        <v>0</v>
      </c>
      <c r="AC31" s="292">
        <f>IFERROR(IF(COUNTA($T$5:AC$5)&gt;MDUTerm3,0,IF(COUNTA($T$5:AC$5)&gt;PenetrationRamp,AB31,VideoPen3*(COUNTA($T$5:AC$5)/PenetrationRamp)*VideoARPU3*MDUUnits3+DataPen3*(COUNTA($T$5:AC$5)/PenetrationRamp)*DataARPU3*MDUUnits3+VoicePen3*(COUNTA($T$5:AC$5)/PenetrationRamp)*VoiceARPU3*MDUUnits3)),0)</f>
        <v>0</v>
      </c>
      <c r="AD31" s="292">
        <f>IFERROR(IF(COUNTA($T$5:AD$5)&gt;MDUTerm3,0,IF(COUNTA($T$5:AD$5)&gt;PenetrationRamp,AC31,VideoPen3*(COUNTA($T$5:AD$5)/PenetrationRamp)*VideoARPU3*MDUUnits3+DataPen3*(COUNTA($T$5:AD$5)/PenetrationRamp)*DataARPU3*MDUUnits3+VoicePen3*(COUNTA($T$5:AD$5)/PenetrationRamp)*VoiceARPU3*MDUUnits3)),0)</f>
        <v>0</v>
      </c>
      <c r="AE31" s="292">
        <f>IFERROR(IF(COUNTA($T$5:AE$5)&gt;MDUTerm3,0,IF(COUNTA($T$5:AE$5)&gt;PenetrationRamp,AD31,VideoPen3*(COUNTA($T$5:AE$5)/PenetrationRamp)*VideoARPU3*MDUUnits3+DataPen3*(COUNTA($T$5:AE$5)/PenetrationRamp)*DataARPU3*MDUUnits3+VoicePen3*(COUNTA($T$5:AE$5)/PenetrationRamp)*VoiceARPU3*MDUUnits3)),0)</f>
        <v>0</v>
      </c>
      <c r="AF31" s="292">
        <f>IFERROR(IF(COUNTA($T$5:AF$5)&gt;MDUTerm3,0,IF(COUNTA($T$5:AF$5)&gt;PenetrationRamp,AE31,VideoPen3*(COUNTA($T$5:AF$5)/PenetrationRamp)*VideoARPU3*MDUUnits3+DataPen3*(COUNTA($T$5:AF$5)/PenetrationRamp)*DataARPU3*MDUUnits3+VoicePen3*(COUNTA($T$5:AF$5)/PenetrationRamp)*VoiceARPU3*MDUUnits3)),0)</f>
        <v>0</v>
      </c>
      <c r="AG31" s="292">
        <f>IFERROR(IF(COUNTA($T$5:AG$5)&gt;MDUTerm3,0,IF(COUNTA($T$5:AG$5)&gt;PenetrationRamp,AF31,VideoPen3*(COUNTA($T$5:AG$5)/PenetrationRamp)*VideoARPU3*MDUUnits3+DataPen3*(COUNTA($T$5:AG$5)/PenetrationRamp)*DataARPU3*MDUUnits3+VoicePen3*(COUNTA($T$5:AG$5)/PenetrationRamp)*VoiceARPU3*MDUUnits3)),0)</f>
        <v>0</v>
      </c>
      <c r="AH31" s="292">
        <f>IFERROR(IF(COUNTA($T$5:AH$5)&gt;MDUTerm3,0,IF(COUNTA($T$5:AH$5)&gt;PenetrationRamp,AG31,VideoPen3*(COUNTA($T$5:AH$5)/PenetrationRamp)*VideoARPU3*MDUUnits3+DataPen3*(COUNTA($T$5:AH$5)/PenetrationRamp)*DataARPU3*MDUUnits3+VoicePen3*(COUNTA($T$5:AH$5)/PenetrationRamp)*VoiceARPU3*MDUUnits3)),0)</f>
        <v>0</v>
      </c>
      <c r="AI31" s="292">
        <f>IFERROR(IF(COUNTA($T$5:AI$5)&gt;MDUTerm3,0,IF(COUNTA($T$5:AI$5)&gt;PenetrationRamp,AH31,VideoPen3*(COUNTA($T$5:AI$5)/PenetrationRamp)*VideoARPU3*MDUUnits3+DataPen3*(COUNTA($T$5:AI$5)/PenetrationRamp)*DataARPU3*MDUUnits3+VoicePen3*(COUNTA($T$5:AI$5)/PenetrationRamp)*VoiceARPU3*MDUUnits3)),0)</f>
        <v>0</v>
      </c>
      <c r="AJ31" s="292">
        <f>IFERROR(IF(COUNTA($T$5:AJ$5)&gt;MDUTerm3,0,IF(COUNTA($T$5:AJ$5)&gt;PenetrationRamp,AI31,VideoPen3*(COUNTA($T$5:AJ$5)/PenetrationRamp)*VideoARPU3*MDUUnits3+DataPen3*(COUNTA($T$5:AJ$5)/PenetrationRamp)*DataARPU3*MDUUnits3+VoicePen3*(COUNTA($T$5:AJ$5)/PenetrationRamp)*VoiceARPU3*MDUUnits3)),0)</f>
        <v>0</v>
      </c>
      <c r="AK31" s="292">
        <f>IFERROR(IF(COUNTA($T$5:AK$5)&gt;MDUTerm3,0,IF(COUNTA($T$5:AK$5)&gt;PenetrationRamp,AJ31,VideoPen3*(COUNTA($T$5:AK$5)/PenetrationRamp)*VideoARPU3*MDUUnits3+DataPen3*(COUNTA($T$5:AK$5)/PenetrationRamp)*DataARPU3*MDUUnits3+VoicePen3*(COUNTA($T$5:AK$5)/PenetrationRamp)*VoiceARPU3*MDUUnits3)),0)</f>
        <v>0</v>
      </c>
      <c r="AL31" s="292">
        <f>IFERROR(IF(COUNTA($T$5:AL$5)&gt;MDUTerm3,0,IF(COUNTA($T$5:AL$5)&gt;PenetrationRamp,AK31,VideoPen3*(COUNTA($T$5:AL$5)/PenetrationRamp)*VideoARPU3*MDUUnits3+DataPen3*(COUNTA($T$5:AL$5)/PenetrationRamp)*DataARPU3*MDUUnits3+VoicePen3*(COUNTA($T$5:AL$5)/PenetrationRamp)*VoiceARPU3*MDUUnits3)),0)</f>
        <v>0</v>
      </c>
      <c r="AM31" s="292">
        <f>IFERROR(IF(COUNTA($T$5:AM$5)&gt;MDUTerm3,0,IF(COUNTA($T$5:AM$5)&gt;PenetrationRamp,AL31,VideoPen3*(COUNTA($T$5:AM$5)/PenetrationRamp)*VideoARPU3*MDUUnits3+DataPen3*(COUNTA($T$5:AM$5)/PenetrationRamp)*DataARPU3*MDUUnits3+VoicePen3*(COUNTA($T$5:AM$5)/PenetrationRamp)*VoiceARPU3*MDUUnits3)),0)</f>
        <v>0</v>
      </c>
      <c r="AN31" s="292">
        <f>IFERROR(IF(COUNTA($T$5:AN$5)&gt;MDUTerm3,0,IF(COUNTA($T$5:AN$5)&gt;PenetrationRamp,AM31,VideoPen3*(COUNTA($T$5:AN$5)/PenetrationRamp)*VideoARPU3*MDUUnits3+DataPen3*(COUNTA($T$5:AN$5)/PenetrationRamp)*DataARPU3*MDUUnits3+VoicePen3*(COUNTA($T$5:AN$5)/PenetrationRamp)*VoiceARPU3*MDUUnits3)),0)</f>
        <v>0</v>
      </c>
      <c r="AO31" s="292">
        <f>IFERROR(IF(COUNTA($T$5:AO$5)&gt;MDUTerm3,0,IF(COUNTA($T$5:AO$5)&gt;PenetrationRamp,AN31,VideoPen3*(COUNTA($T$5:AO$5)/PenetrationRamp)*VideoARPU3*MDUUnits3+DataPen3*(COUNTA($T$5:AO$5)/PenetrationRamp)*DataARPU3*MDUUnits3+VoicePen3*(COUNTA($T$5:AO$5)/PenetrationRamp)*VoiceARPU3*MDUUnits3)),0)</f>
        <v>0</v>
      </c>
      <c r="AP31" s="292">
        <f>IFERROR(IF(COUNTA($T$5:AP$5)&gt;MDUTerm3,0,IF(COUNTA($T$5:AP$5)&gt;PenetrationRamp,AO31,VideoPen3*(COUNTA($T$5:AP$5)/PenetrationRamp)*VideoARPU3*MDUUnits3+DataPen3*(COUNTA($T$5:AP$5)/PenetrationRamp)*DataARPU3*MDUUnits3+VoicePen3*(COUNTA($T$5:AP$5)/PenetrationRamp)*VoiceARPU3*MDUUnits3)),0)</f>
        <v>0</v>
      </c>
      <c r="AQ31" s="292">
        <f>IFERROR(IF(COUNTA($T$5:AQ$5)&gt;MDUTerm3,0,IF(COUNTA($T$5:AQ$5)&gt;PenetrationRamp,AP31,VideoPen3*(COUNTA($T$5:AQ$5)/PenetrationRamp)*VideoARPU3*MDUUnits3+DataPen3*(COUNTA($T$5:AQ$5)/PenetrationRamp)*DataARPU3*MDUUnits3+VoicePen3*(COUNTA($T$5:AQ$5)/PenetrationRamp)*VoiceARPU3*MDUUnits3)),0)</f>
        <v>0</v>
      </c>
      <c r="AR31" s="292">
        <f>IFERROR(IF(COUNTA($T$5:AR$5)&gt;MDUTerm3,0,IF(COUNTA($T$5:AR$5)&gt;PenetrationRamp,AQ31,VideoPen3*(COUNTA($T$5:AR$5)/PenetrationRamp)*VideoARPU3*MDUUnits3+DataPen3*(COUNTA($T$5:AR$5)/PenetrationRamp)*DataARPU3*MDUUnits3+VoicePen3*(COUNTA($T$5:AR$5)/PenetrationRamp)*VoiceARPU3*MDUUnits3)),0)</f>
        <v>0</v>
      </c>
      <c r="AS31" s="292">
        <f>IFERROR(IF(COUNTA($T$5:AS$5)&gt;MDUTerm3,0,IF(COUNTA($T$5:AS$5)&gt;PenetrationRamp,AR31,VideoPen3*(COUNTA($T$5:AS$5)/PenetrationRamp)*VideoARPU3*MDUUnits3+DataPen3*(COUNTA($T$5:AS$5)/PenetrationRamp)*DataARPU3*MDUUnits3+VoicePen3*(COUNTA($T$5:AS$5)/PenetrationRamp)*VoiceARPU3*MDUUnits3)),0)</f>
        <v>0</v>
      </c>
      <c r="AT31" s="292">
        <f>IFERROR(IF(COUNTA($T$5:AT$5)&gt;MDUTerm3,0,IF(COUNTA($T$5:AT$5)&gt;PenetrationRamp,AS31,VideoPen3*(COUNTA($T$5:AT$5)/PenetrationRamp)*VideoARPU3*MDUUnits3+DataPen3*(COUNTA($T$5:AT$5)/PenetrationRamp)*DataARPU3*MDUUnits3+VoicePen3*(COUNTA($T$5:AT$5)/PenetrationRamp)*VoiceARPU3*MDUUnits3)),0)</f>
        <v>0</v>
      </c>
      <c r="AU31" s="292">
        <f>IFERROR(IF(COUNTA($T$5:AU$5)&gt;MDUTerm3,0,IF(COUNTA($T$5:AU$5)&gt;PenetrationRamp,AT31,VideoPen3*(COUNTA($T$5:AU$5)/PenetrationRamp)*VideoARPU3*MDUUnits3+DataPen3*(COUNTA($T$5:AU$5)/PenetrationRamp)*DataARPU3*MDUUnits3+VoicePen3*(COUNTA($T$5:AU$5)/PenetrationRamp)*VoiceARPU3*MDUUnits3)),0)</f>
        <v>0</v>
      </c>
      <c r="AV31" s="292">
        <f>IFERROR(IF(COUNTA($T$5:AV$5)&gt;MDUTerm3,0,IF(COUNTA($T$5:AV$5)&gt;PenetrationRamp,AU31,VideoPen3*(COUNTA($T$5:AV$5)/PenetrationRamp)*VideoARPU3*MDUUnits3+DataPen3*(COUNTA($T$5:AV$5)/PenetrationRamp)*DataARPU3*MDUUnits3+VoicePen3*(COUNTA($T$5:AV$5)/PenetrationRamp)*VoiceARPU3*MDUUnits3)),0)</f>
        <v>0</v>
      </c>
      <c r="AW31" s="292">
        <f>IFERROR(IF(COUNTA($T$5:AW$5)&gt;MDUTerm3,0,IF(COUNTA($T$5:AW$5)&gt;PenetrationRamp,AV31,VideoPen3*(COUNTA($T$5:AW$5)/PenetrationRamp)*VideoARPU3*MDUUnits3+DataPen3*(COUNTA($T$5:AW$5)/PenetrationRamp)*DataARPU3*MDUUnits3+VoicePen3*(COUNTA($T$5:AW$5)/PenetrationRamp)*VoiceARPU3*MDUUnits3)),0)</f>
        <v>0</v>
      </c>
      <c r="AX31" s="292">
        <f>IFERROR(IF(COUNTA($T$5:AX$5)&gt;MDUTerm3,0,IF(COUNTA($T$5:AX$5)&gt;PenetrationRamp,AW31,VideoPen3*(COUNTA($T$5:AX$5)/PenetrationRamp)*VideoARPU3*MDUUnits3+DataPen3*(COUNTA($T$5:AX$5)/PenetrationRamp)*DataARPU3*MDUUnits3+VoicePen3*(COUNTA($T$5:AX$5)/PenetrationRamp)*VoiceARPU3*MDUUnits3)),0)</f>
        <v>0</v>
      </c>
      <c r="AY31" s="292">
        <f>IFERROR(IF(COUNTA($T$5:AY$5)&gt;MDUTerm3,0,IF(COUNTA($T$5:AY$5)&gt;PenetrationRamp,AX31,VideoPen3*(COUNTA($T$5:AY$5)/PenetrationRamp)*VideoARPU3*MDUUnits3+DataPen3*(COUNTA($T$5:AY$5)/PenetrationRamp)*DataARPU3*MDUUnits3+VoicePen3*(COUNTA($T$5:AY$5)/PenetrationRamp)*VoiceARPU3*MDUUnits3)),0)</f>
        <v>0</v>
      </c>
      <c r="AZ31" s="292">
        <f>IFERROR(IF(COUNTA($T$5:AZ$5)&gt;MDUTerm3,0,IF(COUNTA($T$5:AZ$5)&gt;PenetrationRamp,AY31,VideoPen3*(COUNTA($T$5:AZ$5)/PenetrationRamp)*VideoARPU3*MDUUnits3+DataPen3*(COUNTA($T$5:AZ$5)/PenetrationRamp)*DataARPU3*MDUUnits3+VoicePen3*(COUNTA($T$5:AZ$5)/PenetrationRamp)*VoiceARPU3*MDUUnits3)),0)</f>
        <v>0</v>
      </c>
      <c r="BA31" s="292">
        <f>IFERROR(IF(COUNTA($T$5:BA$5)&gt;MDUTerm3,0,IF(COUNTA($T$5:BA$5)&gt;PenetrationRamp,AZ31,VideoPen3*(COUNTA($T$5:BA$5)/PenetrationRamp)*VideoARPU3*MDUUnits3+DataPen3*(COUNTA($T$5:BA$5)/PenetrationRamp)*DataARPU3*MDUUnits3+VoicePen3*(COUNTA($T$5:BA$5)/PenetrationRamp)*VoiceARPU3*MDUUnits3)),0)</f>
        <v>0</v>
      </c>
      <c r="BB31" s="292">
        <f>IFERROR(IF(COUNTA($T$5:BB$5)&gt;MDUTerm3,0,IF(COUNTA($T$5:BB$5)&gt;PenetrationRamp,BA31,VideoPen3*(COUNTA($T$5:BB$5)/PenetrationRamp)*VideoARPU3*MDUUnits3+DataPen3*(COUNTA($T$5:BB$5)/PenetrationRamp)*DataARPU3*MDUUnits3+VoicePen3*(COUNTA($T$5:BB$5)/PenetrationRamp)*VoiceARPU3*MDUUnits3)),0)</f>
        <v>0</v>
      </c>
      <c r="BC31" s="292">
        <f>IFERROR(IF(COUNTA($T$5:BC$5)&gt;MDUTerm3,0,IF(COUNTA($T$5:BC$5)&gt;PenetrationRamp,BB31,VideoPen3*(COUNTA($T$5:BC$5)/PenetrationRamp)*VideoARPU3*MDUUnits3+DataPen3*(COUNTA($T$5:BC$5)/PenetrationRamp)*DataARPU3*MDUUnits3+VoicePen3*(COUNTA($T$5:BC$5)/PenetrationRamp)*VoiceARPU3*MDUUnits3)),0)</f>
        <v>0</v>
      </c>
      <c r="BD31" s="292">
        <f>IFERROR(IF(COUNTA($T$5:BD$5)&gt;MDUTerm3,0,IF(COUNTA($T$5:BD$5)&gt;PenetrationRamp,BC31,VideoPen3*(COUNTA($T$5:BD$5)/PenetrationRamp)*VideoARPU3*MDUUnits3+DataPen3*(COUNTA($T$5:BD$5)/PenetrationRamp)*DataARPU3*MDUUnits3+VoicePen3*(COUNTA($T$5:BD$5)/PenetrationRamp)*VoiceARPU3*MDUUnits3)),0)</f>
        <v>0</v>
      </c>
      <c r="BE31" s="292">
        <f>IFERROR(IF(COUNTA($T$5:BE$5)&gt;MDUTerm3,0,IF(COUNTA($T$5:BE$5)&gt;PenetrationRamp,BD31,VideoPen3*(COUNTA($T$5:BE$5)/PenetrationRamp)*VideoARPU3*MDUUnits3+DataPen3*(COUNTA($T$5:BE$5)/PenetrationRamp)*DataARPU3*MDUUnits3+VoicePen3*(COUNTA($T$5:BE$5)/PenetrationRamp)*VoiceARPU3*MDUUnits3)),0)</f>
        <v>0</v>
      </c>
      <c r="BF31" s="292">
        <f>IFERROR(IF(COUNTA($T$5:BF$5)&gt;MDUTerm3,0,IF(COUNTA($T$5:BF$5)&gt;PenetrationRamp,BE31,VideoPen3*(COUNTA($T$5:BF$5)/PenetrationRamp)*VideoARPU3*MDUUnits3+DataPen3*(COUNTA($T$5:BF$5)/PenetrationRamp)*DataARPU3*MDUUnits3+VoicePen3*(COUNTA($T$5:BF$5)/PenetrationRamp)*VoiceARPU3*MDUUnits3)),0)</f>
        <v>0</v>
      </c>
      <c r="BG31" s="292">
        <f>IFERROR(IF(COUNTA($T$5:BG$5)&gt;MDUTerm3,0,IF(COUNTA($T$5:BG$5)&gt;PenetrationRamp,BF31,VideoPen3*(COUNTA($T$5:BG$5)/PenetrationRamp)*VideoARPU3*MDUUnits3+DataPen3*(COUNTA($T$5:BG$5)/PenetrationRamp)*DataARPU3*MDUUnits3+VoicePen3*(COUNTA($T$5:BG$5)/PenetrationRamp)*VoiceARPU3*MDUUnits3)),0)</f>
        <v>0</v>
      </c>
      <c r="BH31" s="292">
        <f>IFERROR(IF(COUNTA($T$5:BH$5)&gt;MDUTerm3,0,IF(COUNTA($T$5:BH$5)&gt;PenetrationRamp,BG31,VideoPen3*(COUNTA($T$5:BH$5)/PenetrationRamp)*VideoARPU3*MDUUnits3+DataPen3*(COUNTA($T$5:BH$5)/PenetrationRamp)*DataARPU3*MDUUnits3+VoicePen3*(COUNTA($T$5:BH$5)/PenetrationRamp)*VoiceARPU3*MDUUnits3)),0)</f>
        <v>0</v>
      </c>
      <c r="BI31" s="292">
        <f>IFERROR(IF(COUNTA($T$5:BI$5)&gt;MDUTerm3,0,IF(COUNTA($T$5:BI$5)&gt;PenetrationRamp,BH31,VideoPen3*(COUNTA($T$5:BI$5)/PenetrationRamp)*VideoARPU3*MDUUnits3+DataPen3*(COUNTA($T$5:BI$5)/PenetrationRamp)*DataARPU3*MDUUnits3+VoicePen3*(COUNTA($T$5:BI$5)/PenetrationRamp)*VoiceARPU3*MDUUnits3)),0)</f>
        <v>0</v>
      </c>
      <c r="BJ31" s="292">
        <f>IFERROR(IF(COUNTA($T$5:BJ$5)&gt;MDUTerm3,0,IF(COUNTA($T$5:BJ$5)&gt;PenetrationRamp,BI31,VideoPen3*(COUNTA($T$5:BJ$5)/PenetrationRamp)*VideoARPU3*MDUUnits3+DataPen3*(COUNTA($T$5:BJ$5)/PenetrationRamp)*DataARPU3*MDUUnits3+VoicePen3*(COUNTA($T$5:BJ$5)/PenetrationRamp)*VoiceARPU3*MDUUnits3)),0)</f>
        <v>0</v>
      </c>
      <c r="BK31" s="292">
        <f>IFERROR(IF(COUNTA($T$5:BK$5)&gt;MDUTerm3,0,IF(COUNTA($T$5:BK$5)&gt;PenetrationRamp,BJ31,VideoPen3*(COUNTA($T$5:BK$5)/PenetrationRamp)*VideoARPU3*MDUUnits3+DataPen3*(COUNTA($T$5:BK$5)/PenetrationRamp)*DataARPU3*MDUUnits3+VoicePen3*(COUNTA($T$5:BK$5)/PenetrationRamp)*VoiceARPU3*MDUUnits3)),0)</f>
        <v>0</v>
      </c>
      <c r="BL31" s="292">
        <f>IFERROR(IF(COUNTA($T$5:BL$5)&gt;MDUTerm3,0,IF(COUNTA($T$5:BL$5)&gt;PenetrationRamp,BK31,VideoPen3*(COUNTA($T$5:BL$5)/PenetrationRamp)*VideoARPU3*MDUUnits3+DataPen3*(COUNTA($T$5:BL$5)/PenetrationRamp)*DataARPU3*MDUUnits3+VoicePen3*(COUNTA($T$5:BL$5)/PenetrationRamp)*VoiceARPU3*MDUUnits3)),0)</f>
        <v>0</v>
      </c>
      <c r="BM31" s="292">
        <f>IFERROR(IF(COUNTA($T$5:BM$5)&gt;MDUTerm3,0,IF(COUNTA($T$5:BM$5)&gt;PenetrationRamp,BL31,VideoPen3*(COUNTA($T$5:BM$5)/PenetrationRamp)*VideoARPU3*MDUUnits3+DataPen3*(COUNTA($T$5:BM$5)/PenetrationRamp)*DataARPU3*MDUUnits3+VoicePen3*(COUNTA($T$5:BM$5)/PenetrationRamp)*VoiceARPU3*MDUUnits3)),0)</f>
        <v>0</v>
      </c>
      <c r="BN31" s="292">
        <f>IFERROR(IF(COUNTA($T$5:BN$5)&gt;MDUTerm3,0,IF(COUNTA($T$5:BN$5)&gt;PenetrationRamp,BM31,VideoPen3*(COUNTA($T$5:BN$5)/PenetrationRamp)*VideoARPU3*MDUUnits3+DataPen3*(COUNTA($T$5:BN$5)/PenetrationRamp)*DataARPU3*MDUUnits3+VoicePen3*(COUNTA($T$5:BN$5)/PenetrationRamp)*VoiceARPU3*MDUUnits3)),0)</f>
        <v>0</v>
      </c>
      <c r="BO31" s="292">
        <f>IFERROR(IF(COUNTA($T$5:BO$5)&gt;MDUTerm3,0,IF(COUNTA($T$5:BO$5)&gt;PenetrationRamp,BN31,VideoPen3*(COUNTA($T$5:BO$5)/PenetrationRamp)*VideoARPU3*MDUUnits3+DataPen3*(COUNTA($T$5:BO$5)/PenetrationRamp)*DataARPU3*MDUUnits3+VoicePen3*(COUNTA($T$5:BO$5)/PenetrationRamp)*VoiceARPU3*MDUUnits3)),0)</f>
        <v>0</v>
      </c>
      <c r="BP31" s="292">
        <f>IFERROR(IF(COUNTA($T$5:BP$5)&gt;MDUTerm3,0,IF(COUNTA($T$5:BP$5)&gt;PenetrationRamp,BO31,VideoPen3*(COUNTA($T$5:BP$5)/PenetrationRamp)*VideoARPU3*MDUUnits3+DataPen3*(COUNTA($T$5:BP$5)/PenetrationRamp)*DataARPU3*MDUUnits3+VoicePen3*(COUNTA($T$5:BP$5)/PenetrationRamp)*VoiceARPU3*MDUUnits3)),0)</f>
        <v>0</v>
      </c>
      <c r="BQ31" s="292">
        <f>IFERROR(IF(COUNTA($T$5:BQ$5)&gt;MDUTerm3,0,IF(COUNTA($T$5:BQ$5)&gt;PenetrationRamp,BP31,VideoPen3*(COUNTA($T$5:BQ$5)/PenetrationRamp)*VideoARPU3*MDUUnits3+DataPen3*(COUNTA($T$5:BQ$5)/PenetrationRamp)*DataARPU3*MDUUnits3+VoicePen3*(COUNTA($T$5:BQ$5)/PenetrationRamp)*VoiceARPU3*MDUUnits3)),0)</f>
        <v>0</v>
      </c>
      <c r="BR31" s="292">
        <f>IFERROR(IF(COUNTA($T$5:BR$5)&gt;MDUTerm3,0,IF(COUNTA($T$5:BR$5)&gt;PenetrationRamp,BQ31,VideoPen3*(COUNTA($T$5:BR$5)/PenetrationRamp)*VideoARPU3*MDUUnits3+DataPen3*(COUNTA($T$5:BR$5)/PenetrationRamp)*DataARPU3*MDUUnits3+VoicePen3*(COUNTA($T$5:BR$5)/PenetrationRamp)*VoiceARPU3*MDUUnits3)),0)</f>
        <v>0</v>
      </c>
      <c r="BS31" s="292">
        <f>IFERROR(IF(COUNTA($T$5:BS$5)&gt;MDUTerm3,0,IF(COUNTA($T$5:BS$5)&gt;PenetrationRamp,BR31,VideoPen3*(COUNTA($T$5:BS$5)/PenetrationRamp)*VideoARPU3*MDUUnits3+DataPen3*(COUNTA($T$5:BS$5)/PenetrationRamp)*DataARPU3*MDUUnits3+VoicePen3*(COUNTA($T$5:BS$5)/PenetrationRamp)*VoiceARPU3*MDUUnits3)),0)</f>
        <v>0</v>
      </c>
      <c r="BT31" s="292">
        <f>IFERROR(IF(COUNTA($T$5:BT$5)&gt;MDUTerm3,0,IF(COUNTA($T$5:BT$5)&gt;PenetrationRamp,BS31,VideoPen3*(COUNTA($T$5:BT$5)/PenetrationRamp)*VideoARPU3*MDUUnits3+DataPen3*(COUNTA($T$5:BT$5)/PenetrationRamp)*DataARPU3*MDUUnits3+VoicePen3*(COUNTA($T$5:BT$5)/PenetrationRamp)*VoiceARPU3*MDUUnits3)),0)</f>
        <v>0</v>
      </c>
      <c r="BU31" s="292">
        <f>IFERROR(IF(COUNTA($T$5:BU$5)&gt;MDUTerm3,0,IF(COUNTA($T$5:BU$5)&gt;PenetrationRamp,BT31,VideoPen3*(COUNTA($T$5:BU$5)/PenetrationRamp)*VideoARPU3*MDUUnits3+DataPen3*(COUNTA($T$5:BU$5)/PenetrationRamp)*DataARPU3*MDUUnits3+VoicePen3*(COUNTA($T$5:BU$5)/PenetrationRamp)*VoiceARPU3*MDUUnits3)),0)</f>
        <v>0</v>
      </c>
      <c r="BV31" s="292">
        <f>IFERROR(IF(COUNTA($T$5:BV$5)&gt;MDUTerm3,0,IF(COUNTA($T$5:BV$5)&gt;PenetrationRamp,BU31,VideoPen3*(COUNTA($T$5:BV$5)/PenetrationRamp)*VideoARPU3*MDUUnits3+DataPen3*(COUNTA($T$5:BV$5)/PenetrationRamp)*DataARPU3*MDUUnits3+VoicePen3*(COUNTA($T$5:BV$5)/PenetrationRamp)*VoiceARPU3*MDUUnits3)),0)</f>
        <v>0</v>
      </c>
      <c r="BW31" s="292">
        <f>IFERROR(IF(COUNTA($T$5:BW$5)&gt;MDUTerm3,0,IF(COUNTA($T$5:BW$5)&gt;PenetrationRamp,BV31,VideoPen3*(COUNTA($T$5:BW$5)/PenetrationRamp)*VideoARPU3*MDUUnits3+DataPen3*(COUNTA($T$5:BW$5)/PenetrationRamp)*DataARPU3*MDUUnits3+VoicePen3*(COUNTA($T$5:BW$5)/PenetrationRamp)*VoiceARPU3*MDUUnits3)),0)</f>
        <v>0</v>
      </c>
      <c r="BX31" s="292">
        <f>IFERROR(IF(COUNTA($T$5:BX$5)&gt;MDUTerm3,0,IF(COUNTA($T$5:BX$5)&gt;PenetrationRamp,BW31,VideoPen3*(COUNTA($T$5:BX$5)/PenetrationRamp)*VideoARPU3*MDUUnits3+DataPen3*(COUNTA($T$5:BX$5)/PenetrationRamp)*DataARPU3*MDUUnits3+VoicePen3*(COUNTA($T$5:BX$5)/PenetrationRamp)*VoiceARPU3*MDUUnits3)),0)</f>
        <v>0</v>
      </c>
      <c r="BY31" s="292">
        <f>IFERROR(IF(COUNTA($T$5:BY$5)&gt;MDUTerm3,0,IF(COUNTA($T$5:BY$5)&gt;PenetrationRamp,BX31,VideoPen3*(COUNTA($T$5:BY$5)/PenetrationRamp)*VideoARPU3*MDUUnits3+DataPen3*(COUNTA($T$5:BY$5)/PenetrationRamp)*DataARPU3*MDUUnits3+VoicePen3*(COUNTA($T$5:BY$5)/PenetrationRamp)*VoiceARPU3*MDUUnits3)),0)</f>
        <v>0</v>
      </c>
      <c r="BZ31" s="292">
        <f>IFERROR(IF(COUNTA($T$5:BZ$5)&gt;MDUTerm3,0,IF(COUNTA($T$5:BZ$5)&gt;PenetrationRamp,BY31,VideoPen3*(COUNTA($T$5:BZ$5)/PenetrationRamp)*VideoARPU3*MDUUnits3+DataPen3*(COUNTA($T$5:BZ$5)/PenetrationRamp)*DataARPU3*MDUUnits3+VoicePen3*(COUNTA($T$5:BZ$5)/PenetrationRamp)*VoiceARPU3*MDUUnits3)),0)</f>
        <v>0</v>
      </c>
      <c r="CA31" s="292">
        <f>IFERROR(IF(COUNTA($T$5:CA$5)&gt;MDUTerm3,0,IF(COUNTA($T$5:CA$5)&gt;PenetrationRamp,BZ31,VideoPen3*(COUNTA($T$5:CA$5)/PenetrationRamp)*VideoARPU3*MDUUnits3+DataPen3*(COUNTA($T$5:CA$5)/PenetrationRamp)*DataARPU3*MDUUnits3+VoicePen3*(COUNTA($T$5:CA$5)/PenetrationRamp)*VoiceARPU3*MDUUnits3)),0)</f>
        <v>0</v>
      </c>
      <c r="CB31" s="292">
        <f>IFERROR(IF(COUNTA($T$5:CB$5)&gt;MDUTerm3,0,IF(COUNTA($T$5:CB$5)&gt;PenetrationRamp,CA31,VideoPen3*(COUNTA($T$5:CB$5)/PenetrationRamp)*VideoARPU3*MDUUnits3+DataPen3*(COUNTA($T$5:CB$5)/PenetrationRamp)*DataARPU3*MDUUnits3+VoicePen3*(COUNTA($T$5:CB$5)/PenetrationRamp)*VoiceARPU3*MDUUnits3)),0)</f>
        <v>0</v>
      </c>
      <c r="CC31" s="292">
        <f>IFERROR(IF(COUNTA($T$5:CC$5)&gt;MDUTerm3,0,IF(COUNTA($T$5:CC$5)&gt;PenetrationRamp,CB31,VideoPen3*(COUNTA($T$5:CC$5)/PenetrationRamp)*VideoARPU3*MDUUnits3+DataPen3*(COUNTA($T$5:CC$5)/PenetrationRamp)*DataARPU3*MDUUnits3+VoicePen3*(COUNTA($T$5:CC$5)/PenetrationRamp)*VoiceARPU3*MDUUnits3)),0)</f>
        <v>0</v>
      </c>
      <c r="CD31" s="292">
        <f>IFERROR(IF(COUNTA($T$5:CD$5)&gt;MDUTerm3,0,IF(COUNTA($T$5:CD$5)&gt;PenetrationRamp,CC31,VideoPen3*(COUNTA($T$5:CD$5)/PenetrationRamp)*VideoARPU3*MDUUnits3+DataPen3*(COUNTA($T$5:CD$5)/PenetrationRamp)*DataARPU3*MDUUnits3+VoicePen3*(COUNTA($T$5:CD$5)/PenetrationRamp)*VoiceARPU3*MDUUnits3)),0)</f>
        <v>0</v>
      </c>
      <c r="CE31" s="292">
        <f>IFERROR(IF(COUNTA($T$5:CE$5)&gt;MDUTerm3,0,IF(COUNTA($T$5:CE$5)&gt;PenetrationRamp,CD31,VideoPen3*(COUNTA($T$5:CE$5)/PenetrationRamp)*VideoARPU3*MDUUnits3+DataPen3*(COUNTA($T$5:CE$5)/PenetrationRamp)*DataARPU3*MDUUnits3+VoicePen3*(COUNTA($T$5:CE$5)/PenetrationRamp)*VoiceARPU3*MDUUnits3)),0)</f>
        <v>0</v>
      </c>
      <c r="CF31" s="292">
        <f>IFERROR(IF(COUNTA($T$5:CF$5)&gt;MDUTerm3,0,IF(COUNTA($T$5:CF$5)&gt;PenetrationRamp,CE31,VideoPen3*(COUNTA($T$5:CF$5)/PenetrationRamp)*VideoARPU3*MDUUnits3+DataPen3*(COUNTA($T$5:CF$5)/PenetrationRamp)*DataARPU3*MDUUnits3+VoicePen3*(COUNTA($T$5:CF$5)/PenetrationRamp)*VoiceARPU3*MDUUnits3)),0)</f>
        <v>0</v>
      </c>
      <c r="CG31" s="292">
        <f>IFERROR(IF(COUNTA($T$5:CG$5)&gt;MDUTerm3,0,IF(COUNTA($T$5:CG$5)&gt;PenetrationRamp,CF31,VideoPen3*(COUNTA($T$5:CG$5)/PenetrationRamp)*VideoARPU3*MDUUnits3+DataPen3*(COUNTA($T$5:CG$5)/PenetrationRamp)*DataARPU3*MDUUnits3+VoicePen3*(COUNTA($T$5:CG$5)/PenetrationRamp)*VoiceARPU3*MDUUnits3)),0)</f>
        <v>0</v>
      </c>
      <c r="CH31" s="292">
        <f>IFERROR(IF(COUNTA($T$5:CH$5)&gt;MDUTerm3,0,IF(COUNTA($T$5:CH$5)&gt;PenetrationRamp,CG31,VideoPen3*(COUNTA($T$5:CH$5)/PenetrationRamp)*VideoARPU3*MDUUnits3+DataPen3*(COUNTA($T$5:CH$5)/PenetrationRamp)*DataARPU3*MDUUnits3+VoicePen3*(COUNTA($T$5:CH$5)/PenetrationRamp)*VoiceARPU3*MDUUnits3)),0)</f>
        <v>0</v>
      </c>
      <c r="CI31" s="292">
        <f>IFERROR(IF(COUNTA($T$5:CI$5)&gt;MDUTerm3,0,IF(COUNTA($T$5:CI$5)&gt;PenetrationRamp,CH31,VideoPen3*(COUNTA($T$5:CI$5)/PenetrationRamp)*VideoARPU3*MDUUnits3+DataPen3*(COUNTA($T$5:CI$5)/PenetrationRamp)*DataARPU3*MDUUnits3+VoicePen3*(COUNTA($T$5:CI$5)/PenetrationRamp)*VoiceARPU3*MDUUnits3)),0)</f>
        <v>0</v>
      </c>
      <c r="CJ31" s="292">
        <f>IFERROR(IF(COUNTA($T$5:CJ$5)&gt;MDUTerm3,0,IF(COUNTA($T$5:CJ$5)&gt;PenetrationRamp,CI31,VideoPen3*(COUNTA($T$5:CJ$5)/PenetrationRamp)*VideoARPU3*MDUUnits3+DataPen3*(COUNTA($T$5:CJ$5)/PenetrationRamp)*DataARPU3*MDUUnits3+VoicePen3*(COUNTA($T$5:CJ$5)/PenetrationRamp)*VoiceARPU3*MDUUnits3)),0)</f>
        <v>0</v>
      </c>
      <c r="CK31" s="292">
        <f>IFERROR(IF(COUNTA($T$5:CK$5)&gt;MDUTerm3,0,IF(COUNTA($T$5:CK$5)&gt;PenetrationRamp,CJ31,VideoPen3*(COUNTA($T$5:CK$5)/PenetrationRamp)*VideoARPU3*MDUUnits3+DataPen3*(COUNTA($T$5:CK$5)/PenetrationRamp)*DataARPU3*MDUUnits3+VoicePen3*(COUNTA($T$5:CK$5)/PenetrationRamp)*VoiceARPU3*MDUUnits3)),0)</f>
        <v>0</v>
      </c>
      <c r="CL31" s="292">
        <f>IFERROR(IF(COUNTA($T$5:CL$5)&gt;MDUTerm3,0,IF(COUNTA($T$5:CL$5)&gt;PenetrationRamp,CK31,VideoPen3*(COUNTA($T$5:CL$5)/PenetrationRamp)*VideoARPU3*MDUUnits3+DataPen3*(COUNTA($T$5:CL$5)/PenetrationRamp)*DataARPU3*MDUUnits3+VoicePen3*(COUNTA($T$5:CL$5)/PenetrationRamp)*VoiceARPU3*MDUUnits3)),0)</f>
        <v>0</v>
      </c>
      <c r="CM31" s="292">
        <f>IFERROR(IF(COUNTA($T$5:CM$5)&gt;MDUTerm3,0,IF(COUNTA($T$5:CM$5)&gt;PenetrationRamp,CL31,VideoPen3*(COUNTA($T$5:CM$5)/PenetrationRamp)*VideoARPU3*MDUUnits3+DataPen3*(COUNTA($T$5:CM$5)/PenetrationRamp)*DataARPU3*MDUUnits3+VoicePen3*(COUNTA($T$5:CM$5)/PenetrationRamp)*VoiceARPU3*MDUUnits3)),0)</f>
        <v>0</v>
      </c>
      <c r="CN31" s="292">
        <f>IFERROR(IF(COUNTA($T$5:CN$5)&gt;MDUTerm3,0,IF(COUNTA($T$5:CN$5)&gt;PenetrationRamp,CM31,VideoPen3*(COUNTA($T$5:CN$5)/PenetrationRamp)*VideoARPU3*MDUUnits3+DataPen3*(COUNTA($T$5:CN$5)/PenetrationRamp)*DataARPU3*MDUUnits3+VoicePen3*(COUNTA($T$5:CN$5)/PenetrationRamp)*VoiceARPU3*MDUUnits3)),0)</f>
        <v>0</v>
      </c>
      <c r="CO31" s="292">
        <f>IFERROR(IF(COUNTA($T$5:CO$5)&gt;MDUTerm3,0,IF(COUNTA($T$5:CO$5)&gt;PenetrationRamp,CN31,VideoPen3*(COUNTA($T$5:CO$5)/PenetrationRamp)*VideoARPU3*MDUUnits3+DataPen3*(COUNTA($T$5:CO$5)/PenetrationRamp)*DataARPU3*MDUUnits3+VoicePen3*(COUNTA($T$5:CO$5)/PenetrationRamp)*VoiceARPU3*MDUUnits3)),0)</f>
        <v>0</v>
      </c>
      <c r="CP31" s="292">
        <f>IFERROR(IF(COUNTA($T$5:CP$5)&gt;MDUTerm3,0,IF(COUNTA($T$5:CP$5)&gt;PenetrationRamp,CO31,VideoPen3*(COUNTA($T$5:CP$5)/PenetrationRamp)*VideoARPU3*MDUUnits3+DataPen3*(COUNTA($T$5:CP$5)/PenetrationRamp)*DataARPU3*MDUUnits3+VoicePen3*(COUNTA($T$5:CP$5)/PenetrationRamp)*VoiceARPU3*MDUUnits3)),0)</f>
        <v>0</v>
      </c>
      <c r="CQ31" s="292">
        <f>IFERROR(IF(COUNTA($T$5:CQ$5)&gt;MDUTerm3,0,IF(COUNTA($T$5:CQ$5)&gt;PenetrationRamp,CP31,VideoPen3*(COUNTA($T$5:CQ$5)/PenetrationRamp)*VideoARPU3*MDUUnits3+DataPen3*(COUNTA($T$5:CQ$5)/PenetrationRamp)*DataARPU3*MDUUnits3+VoicePen3*(COUNTA($T$5:CQ$5)/PenetrationRamp)*VoiceARPU3*MDUUnits3)),0)</f>
        <v>0</v>
      </c>
      <c r="CR31" s="292">
        <f>IFERROR(IF(COUNTA($T$5:CR$5)&gt;MDUTerm3,0,IF(COUNTA($T$5:CR$5)&gt;PenetrationRamp,CQ31,VideoPen3*(COUNTA($T$5:CR$5)/PenetrationRamp)*VideoARPU3*MDUUnits3+DataPen3*(COUNTA($T$5:CR$5)/PenetrationRamp)*DataARPU3*MDUUnits3+VoicePen3*(COUNTA($T$5:CR$5)/PenetrationRamp)*VoiceARPU3*MDUUnits3)),0)</f>
        <v>0</v>
      </c>
      <c r="CS31" s="292">
        <f>IFERROR(IF(COUNTA($T$5:CS$5)&gt;MDUTerm3,0,IF(COUNTA($T$5:CS$5)&gt;PenetrationRamp,CR31,VideoPen3*(COUNTA($T$5:CS$5)/PenetrationRamp)*VideoARPU3*MDUUnits3+DataPen3*(COUNTA($T$5:CS$5)/PenetrationRamp)*DataARPU3*MDUUnits3+VoicePen3*(COUNTA($T$5:CS$5)/PenetrationRamp)*VoiceARPU3*MDUUnits3)),0)</f>
        <v>0</v>
      </c>
      <c r="CT31" s="292">
        <f>IFERROR(IF(COUNTA($T$5:CT$5)&gt;MDUTerm3,0,IF(COUNTA($T$5:CT$5)&gt;PenetrationRamp,CS31,VideoPen3*(COUNTA($T$5:CT$5)/PenetrationRamp)*VideoARPU3*MDUUnits3+DataPen3*(COUNTA($T$5:CT$5)/PenetrationRamp)*DataARPU3*MDUUnits3+VoicePen3*(COUNTA($T$5:CT$5)/PenetrationRamp)*VoiceARPU3*MDUUnits3)),0)</f>
        <v>0</v>
      </c>
      <c r="CU31" s="292">
        <f>IFERROR(IF(COUNTA($T$5:CU$5)&gt;MDUTerm3,0,IF(COUNTA($T$5:CU$5)&gt;PenetrationRamp,CT31,VideoPen3*(COUNTA($T$5:CU$5)/PenetrationRamp)*VideoARPU3*MDUUnits3+DataPen3*(COUNTA($T$5:CU$5)/PenetrationRamp)*DataARPU3*MDUUnits3+VoicePen3*(COUNTA($T$5:CU$5)/PenetrationRamp)*VoiceARPU3*MDUUnits3)),0)</f>
        <v>0</v>
      </c>
      <c r="CV31" s="292">
        <f>IFERROR(IF(COUNTA($T$5:CV$5)&gt;MDUTerm3,0,IF(COUNTA($T$5:CV$5)&gt;PenetrationRamp,CU31,VideoPen3*(COUNTA($T$5:CV$5)/PenetrationRamp)*VideoARPU3*MDUUnits3+DataPen3*(COUNTA($T$5:CV$5)/PenetrationRamp)*DataARPU3*MDUUnits3+VoicePen3*(COUNTA($T$5:CV$5)/PenetrationRamp)*VoiceARPU3*MDUUnits3)),0)</f>
        <v>0</v>
      </c>
      <c r="CW31" s="292">
        <f>IFERROR(IF(COUNTA($T$5:CW$5)&gt;MDUTerm3,0,IF(COUNTA($T$5:CW$5)&gt;PenetrationRamp,CV31,VideoPen3*(COUNTA($T$5:CW$5)/PenetrationRamp)*VideoARPU3*MDUUnits3+DataPen3*(COUNTA($T$5:CW$5)/PenetrationRamp)*DataARPU3*MDUUnits3+VoicePen3*(COUNTA($T$5:CW$5)/PenetrationRamp)*VoiceARPU3*MDUUnits3)),0)</f>
        <v>0</v>
      </c>
      <c r="CX31" s="292">
        <f>IFERROR(IF(COUNTA($T$5:CX$5)&gt;MDUTerm3,0,IF(COUNTA($T$5:CX$5)&gt;PenetrationRamp,CW31,VideoPen3*(COUNTA($T$5:CX$5)/PenetrationRamp)*VideoARPU3*MDUUnits3+DataPen3*(COUNTA($T$5:CX$5)/PenetrationRamp)*DataARPU3*MDUUnits3+VoicePen3*(COUNTA($T$5:CX$5)/PenetrationRamp)*VoiceARPU3*MDUUnits3)),0)</f>
        <v>0</v>
      </c>
      <c r="CY31" s="292">
        <f>IFERROR(IF(COUNTA($T$5:CY$5)&gt;MDUTerm3,0,IF(COUNTA($T$5:CY$5)&gt;PenetrationRamp,CX31,VideoPen3*(COUNTA($T$5:CY$5)/PenetrationRamp)*VideoARPU3*MDUUnits3+DataPen3*(COUNTA($T$5:CY$5)/PenetrationRamp)*DataARPU3*MDUUnits3+VoicePen3*(COUNTA($T$5:CY$5)/PenetrationRamp)*VoiceARPU3*MDUUnits3)),0)</f>
        <v>0</v>
      </c>
      <c r="CZ31" s="292">
        <f>IFERROR(IF(COUNTA($T$5:CZ$5)&gt;MDUTerm3,0,IF(COUNTA($T$5:CZ$5)&gt;PenetrationRamp,CY31,VideoPen3*(COUNTA($T$5:CZ$5)/PenetrationRamp)*VideoARPU3*MDUUnits3+DataPen3*(COUNTA($T$5:CZ$5)/PenetrationRamp)*DataARPU3*MDUUnits3+VoicePen3*(COUNTA($T$5:CZ$5)/PenetrationRamp)*VoiceARPU3*MDUUnits3)),0)</f>
        <v>0</v>
      </c>
      <c r="DA31" s="292">
        <f>IFERROR(IF(COUNTA($T$5:DA$5)&gt;MDUTerm3,0,IF(COUNTA($T$5:DA$5)&gt;PenetrationRamp,CZ31,VideoPen3*(COUNTA($T$5:DA$5)/PenetrationRamp)*VideoARPU3*MDUUnits3+DataPen3*(COUNTA($T$5:DA$5)/PenetrationRamp)*DataARPU3*MDUUnits3+VoicePen3*(COUNTA($T$5:DA$5)/PenetrationRamp)*VoiceARPU3*MDUUnits3)),0)</f>
        <v>0</v>
      </c>
      <c r="DB31" s="292">
        <f>IFERROR(IF(COUNTA($T$5:DB$5)&gt;MDUTerm3,0,IF(COUNTA($T$5:DB$5)&gt;PenetrationRamp,DA31,VideoPen3*(COUNTA($T$5:DB$5)/PenetrationRamp)*VideoARPU3*MDUUnits3+DataPen3*(COUNTA($T$5:DB$5)/PenetrationRamp)*DataARPU3*MDUUnits3+VoicePen3*(COUNTA($T$5:DB$5)/PenetrationRamp)*VoiceARPU3*MDUUnits3)),0)</f>
        <v>0</v>
      </c>
      <c r="DC31" s="292">
        <f>IFERROR(IF(COUNTA($T$5:DC$5)&gt;MDUTerm3,0,IF(COUNTA($T$5:DC$5)&gt;PenetrationRamp,DB31,VideoPen3*(COUNTA($T$5:DC$5)/PenetrationRamp)*VideoARPU3*MDUUnits3+DataPen3*(COUNTA($T$5:DC$5)/PenetrationRamp)*DataARPU3*MDUUnits3+VoicePen3*(COUNTA($T$5:DC$5)/PenetrationRamp)*VoiceARPU3*MDUUnits3)),0)</f>
        <v>0</v>
      </c>
      <c r="DD31" s="292">
        <f>IFERROR(IF(COUNTA($T$5:DD$5)&gt;MDUTerm3,0,IF(COUNTA($T$5:DD$5)&gt;PenetrationRamp,DC31,VideoPen3*(COUNTA($T$5:DD$5)/PenetrationRamp)*VideoARPU3*MDUUnits3+DataPen3*(COUNTA($T$5:DD$5)/PenetrationRamp)*DataARPU3*MDUUnits3+VoicePen3*(COUNTA($T$5:DD$5)/PenetrationRamp)*VoiceARPU3*MDUUnits3)),0)</f>
        <v>0</v>
      </c>
      <c r="DE31" s="292">
        <f>IFERROR(IF(COUNTA($T$5:DE$5)&gt;MDUTerm3,0,IF(COUNTA($T$5:DE$5)&gt;PenetrationRamp,DD31,VideoPen3*(COUNTA($T$5:DE$5)/PenetrationRamp)*VideoARPU3*MDUUnits3+DataPen3*(COUNTA($T$5:DE$5)/PenetrationRamp)*DataARPU3*MDUUnits3+VoicePen3*(COUNTA($T$5:DE$5)/PenetrationRamp)*VoiceARPU3*MDUUnits3)),0)</f>
        <v>0</v>
      </c>
      <c r="DF31" s="292">
        <f>IFERROR(IF(COUNTA($T$5:DF$5)&gt;MDUTerm3,0,IF(COUNTA($T$5:DF$5)&gt;PenetrationRamp,DE31,VideoPen3*(COUNTA($T$5:DF$5)/PenetrationRamp)*VideoARPU3*MDUUnits3+DataPen3*(COUNTA($T$5:DF$5)/PenetrationRamp)*DataARPU3*MDUUnits3+VoicePen3*(COUNTA($T$5:DF$5)/PenetrationRamp)*VoiceARPU3*MDUUnits3)),0)</f>
        <v>0</v>
      </c>
      <c r="DG31" s="292">
        <f>IFERROR(IF(COUNTA($T$5:DG$5)&gt;MDUTerm3,0,IF(COUNTA($T$5:DG$5)&gt;PenetrationRamp,DF31,VideoPen3*(COUNTA($T$5:DG$5)/PenetrationRamp)*VideoARPU3*MDUUnits3+DataPen3*(COUNTA($T$5:DG$5)/PenetrationRamp)*DataARPU3*MDUUnits3+VoicePen3*(COUNTA($T$5:DG$5)/PenetrationRamp)*VoiceARPU3*MDUUnits3)),0)</f>
        <v>0</v>
      </c>
      <c r="DH31" s="292">
        <f>IFERROR(IF(COUNTA($T$5:DH$5)&gt;MDUTerm3,0,IF(COUNTA($T$5:DH$5)&gt;PenetrationRamp,DG31,VideoPen3*(COUNTA($T$5:DH$5)/PenetrationRamp)*VideoARPU3*MDUUnits3+DataPen3*(COUNTA($T$5:DH$5)/PenetrationRamp)*DataARPU3*MDUUnits3+VoicePen3*(COUNTA($T$5:DH$5)/PenetrationRamp)*VoiceARPU3*MDUUnits3)),0)</f>
        <v>0</v>
      </c>
      <c r="DI31" s="292">
        <f>IFERROR(IF(COUNTA($T$5:DI$5)&gt;MDUTerm3,0,IF(COUNTA($T$5:DI$5)&gt;PenetrationRamp,DH31,VideoPen3*(COUNTA($T$5:DI$5)/PenetrationRamp)*VideoARPU3*MDUUnits3+DataPen3*(COUNTA($T$5:DI$5)/PenetrationRamp)*DataARPU3*MDUUnits3+VoicePen3*(COUNTA($T$5:DI$5)/PenetrationRamp)*VoiceARPU3*MDUUnits3)),0)</f>
        <v>0</v>
      </c>
      <c r="DJ31" s="292">
        <f>IFERROR(IF(COUNTA($T$5:DJ$5)&gt;MDUTerm3,0,IF(COUNTA($T$5:DJ$5)&gt;PenetrationRamp,DI31,VideoPen3*(COUNTA($T$5:DJ$5)/PenetrationRamp)*VideoARPU3*MDUUnits3+DataPen3*(COUNTA($T$5:DJ$5)/PenetrationRamp)*DataARPU3*MDUUnits3+VoicePen3*(COUNTA($T$5:DJ$5)/PenetrationRamp)*VoiceARPU3*MDUUnits3)),0)</f>
        <v>0</v>
      </c>
      <c r="DK31" s="292">
        <f>IFERROR(IF(COUNTA($T$5:DK$5)&gt;MDUTerm3,0,IF(COUNTA($T$5:DK$5)&gt;PenetrationRamp,DJ31,VideoPen3*(COUNTA($T$5:DK$5)/PenetrationRamp)*VideoARPU3*MDUUnits3+DataPen3*(COUNTA($T$5:DK$5)/PenetrationRamp)*DataARPU3*MDUUnits3+VoicePen3*(COUNTA($T$5:DK$5)/PenetrationRamp)*VoiceARPU3*MDUUnits3)),0)</f>
        <v>0</v>
      </c>
      <c r="DL31" s="292">
        <f>IFERROR(IF(COUNTA($T$5:DL$5)&gt;MDUTerm3,0,IF(COUNTA($T$5:DL$5)&gt;PenetrationRamp,DK31,VideoPen3*(COUNTA($T$5:DL$5)/PenetrationRamp)*VideoARPU3*MDUUnits3+DataPen3*(COUNTA($T$5:DL$5)/PenetrationRamp)*DataARPU3*MDUUnits3+VoicePen3*(COUNTA($T$5:DL$5)/PenetrationRamp)*VoiceARPU3*MDUUnits3)),0)</f>
        <v>0</v>
      </c>
      <c r="DM31" s="292">
        <f>IFERROR(IF(COUNTA($T$5:DM$5)&gt;MDUTerm3,0,IF(COUNTA($T$5:DM$5)&gt;PenetrationRamp,DL31,VideoPen3*(COUNTA($T$5:DM$5)/PenetrationRamp)*VideoARPU3*MDUUnits3+DataPen3*(COUNTA($T$5:DM$5)/PenetrationRamp)*DataARPU3*MDUUnits3+VoicePen3*(COUNTA($T$5:DM$5)/PenetrationRamp)*VoiceARPU3*MDUUnits3)),0)</f>
        <v>0</v>
      </c>
      <c r="DN31" s="292">
        <f>IFERROR(IF(COUNTA($T$5:DN$5)&gt;MDUTerm3,0,IF(COUNTA($T$5:DN$5)&gt;PenetrationRamp,DM31,VideoPen3*(COUNTA($T$5:DN$5)/PenetrationRamp)*VideoARPU3*MDUUnits3+DataPen3*(COUNTA($T$5:DN$5)/PenetrationRamp)*DataARPU3*MDUUnits3+VoicePen3*(COUNTA($T$5:DN$5)/PenetrationRamp)*VoiceARPU3*MDUUnits3)),0)</f>
        <v>0</v>
      </c>
      <c r="DO31" s="292">
        <f>IFERROR(IF(COUNTA($T$5:DO$5)&gt;MDUTerm3,0,IF(COUNTA($T$5:DO$5)&gt;PenetrationRamp,DN31,VideoPen3*(COUNTA($T$5:DO$5)/PenetrationRamp)*VideoARPU3*MDUUnits3+DataPen3*(COUNTA($T$5:DO$5)/PenetrationRamp)*DataARPU3*MDUUnits3+VoicePen3*(COUNTA($T$5:DO$5)/PenetrationRamp)*VoiceARPU3*MDUUnits3)),0)</f>
        <v>0</v>
      </c>
      <c r="DP31" s="292">
        <f>IFERROR(IF(COUNTA($T$5:DP$5)&gt;MDUTerm3,0,IF(COUNTA($T$5:DP$5)&gt;PenetrationRamp,DO31,VideoPen3*(COUNTA($T$5:DP$5)/PenetrationRamp)*VideoARPU3*MDUUnits3+DataPen3*(COUNTA($T$5:DP$5)/PenetrationRamp)*DataARPU3*MDUUnits3+VoicePen3*(COUNTA($T$5:DP$5)/PenetrationRamp)*VoiceARPU3*MDUUnits3)),0)</f>
        <v>0</v>
      </c>
      <c r="DQ31" s="292">
        <f>IFERROR(IF(COUNTA($T$5:DQ$5)&gt;MDUTerm3,0,IF(COUNTA($T$5:DQ$5)&gt;PenetrationRamp,DP31,VideoPen3*(COUNTA($T$5:DQ$5)/PenetrationRamp)*VideoARPU3*MDUUnits3+DataPen3*(COUNTA($T$5:DQ$5)/PenetrationRamp)*DataARPU3*MDUUnits3+VoicePen3*(COUNTA($T$5:DQ$5)/PenetrationRamp)*VoiceARPU3*MDUUnits3)),0)</f>
        <v>0</v>
      </c>
      <c r="DR31" s="292">
        <f>IFERROR(IF(COUNTA($T$5:DR$5)&gt;MDUTerm3,0,IF(COUNTA($T$5:DR$5)&gt;PenetrationRamp,DQ31,VideoPen3*(COUNTA($T$5:DR$5)/PenetrationRamp)*VideoARPU3*MDUUnits3+DataPen3*(COUNTA($T$5:DR$5)/PenetrationRamp)*DataARPU3*MDUUnits3+VoicePen3*(COUNTA($T$5:DR$5)/PenetrationRamp)*VoiceARPU3*MDUUnits3)),0)</f>
        <v>0</v>
      </c>
      <c r="DS31" s="292">
        <f>IFERROR(IF(COUNTA($T$5:DS$5)&gt;MDUTerm3,0,IF(COUNTA($T$5:DS$5)&gt;PenetrationRamp,DR31,VideoPen3*(COUNTA($T$5:DS$5)/PenetrationRamp)*VideoARPU3*MDUUnits3+DataPen3*(COUNTA($T$5:DS$5)/PenetrationRamp)*DataARPU3*MDUUnits3+VoicePen3*(COUNTA($T$5:DS$5)/PenetrationRamp)*VoiceARPU3*MDUUnits3)),0)</f>
        <v>0</v>
      </c>
      <c r="DT31" s="292">
        <f>IFERROR(IF(COUNTA($T$5:DT$5)&gt;MDUTerm3,0,IF(COUNTA($T$5:DT$5)&gt;PenetrationRamp,DS31,VideoPen3*(COUNTA($T$5:DT$5)/PenetrationRamp)*VideoARPU3*MDUUnits3+DataPen3*(COUNTA($T$5:DT$5)/PenetrationRamp)*DataARPU3*MDUUnits3+VoicePen3*(COUNTA($T$5:DT$5)/PenetrationRamp)*VoiceARPU3*MDUUnits3)),0)</f>
        <v>0</v>
      </c>
      <c r="DU31" s="292">
        <f>IFERROR(IF(COUNTA($T$5:DU$5)&gt;MDUTerm3,0,IF(COUNTA($T$5:DU$5)&gt;PenetrationRamp,DT31,VideoPen3*(COUNTA($T$5:DU$5)/PenetrationRamp)*VideoARPU3*MDUUnits3+DataPen3*(COUNTA($T$5:DU$5)/PenetrationRamp)*DataARPU3*MDUUnits3+VoicePen3*(COUNTA($T$5:DU$5)/PenetrationRamp)*VoiceARPU3*MDUUnits3)),0)</f>
        <v>0</v>
      </c>
      <c r="DV31" s="292">
        <f>IFERROR(IF(COUNTA($T$5:DV$5)&gt;MDUTerm3,0,IF(COUNTA($T$5:DV$5)&gt;PenetrationRamp,DU31,VideoPen3*(COUNTA($T$5:DV$5)/PenetrationRamp)*VideoARPU3*MDUUnits3+DataPen3*(COUNTA($T$5:DV$5)/PenetrationRamp)*DataARPU3*MDUUnits3+VoicePen3*(COUNTA($T$5:DV$5)/PenetrationRamp)*VoiceARPU3*MDUUnits3)),0)</f>
        <v>0</v>
      </c>
      <c r="DW31" s="292">
        <f>IFERROR(IF(COUNTA($T$5:DW$5)&gt;MDUTerm3,0,IF(COUNTA($T$5:DW$5)&gt;PenetrationRamp,DV31,VideoPen3*(COUNTA($T$5:DW$5)/PenetrationRamp)*VideoARPU3*MDUUnits3+DataPen3*(COUNTA($T$5:DW$5)/PenetrationRamp)*DataARPU3*MDUUnits3+VoicePen3*(COUNTA($T$5:DW$5)/PenetrationRamp)*VoiceARPU3*MDUUnits3)),0)</f>
        <v>0</v>
      </c>
      <c r="DX31" s="292">
        <f>IFERROR(IF(COUNTA($T$5:DX$5)&gt;MDUTerm3,0,IF(COUNTA($T$5:DX$5)&gt;PenetrationRamp,DW31,VideoPen3*(COUNTA($T$5:DX$5)/PenetrationRamp)*VideoARPU3*MDUUnits3+DataPen3*(COUNTA($T$5:DX$5)/PenetrationRamp)*DataARPU3*MDUUnits3+VoicePen3*(COUNTA($T$5:DX$5)/PenetrationRamp)*VoiceARPU3*MDUUnits3)),0)</f>
        <v>0</v>
      </c>
      <c r="DY31" s="292">
        <f>IFERROR(IF(COUNTA($T$5:DY$5)&gt;MDUTerm3,0,IF(COUNTA($T$5:DY$5)&gt;PenetrationRamp,DX31,VideoPen3*(COUNTA($T$5:DY$5)/PenetrationRamp)*VideoARPU3*MDUUnits3+DataPen3*(COUNTA($T$5:DY$5)/PenetrationRamp)*DataARPU3*MDUUnits3+VoicePen3*(COUNTA($T$5:DY$5)/PenetrationRamp)*VoiceARPU3*MDUUnits3)),0)</f>
        <v>0</v>
      </c>
      <c r="DZ31" s="292">
        <f>IFERROR(IF(COUNTA($T$5:DZ$5)&gt;MDUTerm3,0,IF(COUNTA($T$5:DZ$5)&gt;PenetrationRamp,DY31,VideoPen3*(COUNTA($T$5:DZ$5)/PenetrationRamp)*VideoARPU3*MDUUnits3+DataPen3*(COUNTA($T$5:DZ$5)/PenetrationRamp)*DataARPU3*MDUUnits3+VoicePen3*(COUNTA($T$5:DZ$5)/PenetrationRamp)*VoiceARPU3*MDUUnits3)),0)</f>
        <v>0</v>
      </c>
      <c r="EA31" s="292">
        <f>IFERROR(IF(COUNTA($T$5:EA$5)&gt;MDUTerm3,0,IF(COUNTA($T$5:EA$5)&gt;PenetrationRamp,DZ31,VideoPen3*(COUNTA($T$5:EA$5)/PenetrationRamp)*VideoARPU3*MDUUnits3+DataPen3*(COUNTA($T$5:EA$5)/PenetrationRamp)*DataARPU3*MDUUnits3+VoicePen3*(COUNTA($T$5:EA$5)/PenetrationRamp)*VoiceARPU3*MDUUnits3)),0)</f>
        <v>0</v>
      </c>
      <c r="EB31" s="292">
        <f>IFERROR(IF(COUNTA($T$5:EB$5)&gt;MDUTerm3,0,IF(COUNTA($T$5:EB$5)&gt;PenetrationRamp,EA31,VideoPen3*(COUNTA($T$5:EB$5)/PenetrationRamp)*VideoARPU3*MDUUnits3+DataPen3*(COUNTA($T$5:EB$5)/PenetrationRamp)*DataARPU3*MDUUnits3+VoicePen3*(COUNTA($T$5:EB$5)/PenetrationRamp)*VoiceARPU3*MDUUnits3)),0)</f>
        <v>0</v>
      </c>
      <c r="EC31" s="292">
        <f>IFERROR(IF(COUNTA($T$5:EC$5)&gt;MDUTerm3,0,IF(COUNTA($T$5:EC$5)&gt;PenetrationRamp,EB31,VideoPen3*(COUNTA($T$5:EC$5)/PenetrationRamp)*VideoARPU3*MDUUnits3+DataPen3*(COUNTA($T$5:EC$5)/PenetrationRamp)*DataARPU3*MDUUnits3+VoicePen3*(COUNTA($T$5:EC$5)/PenetrationRamp)*VoiceARPU3*MDUUnits3)),0)</f>
        <v>0</v>
      </c>
      <c r="ED31" s="292">
        <f>IFERROR(IF(COUNTA($T$5:ED$5)&gt;MDUTerm3,0,IF(COUNTA($T$5:ED$5)&gt;PenetrationRamp,EC31,VideoPen3*(COUNTA($T$5:ED$5)/PenetrationRamp)*VideoARPU3*MDUUnits3+DataPen3*(COUNTA($T$5:ED$5)/PenetrationRamp)*DataARPU3*MDUUnits3+VoicePen3*(COUNTA($T$5:ED$5)/PenetrationRamp)*VoiceARPU3*MDUUnits3)),0)</f>
        <v>0</v>
      </c>
      <c r="EE31" s="292">
        <f>IFERROR(IF(COUNTA($T$5:EE$5)&gt;MDUTerm3,0,IF(COUNTA($T$5:EE$5)&gt;PenetrationRamp,ED31,VideoPen3*(COUNTA($T$5:EE$5)/PenetrationRamp)*VideoARPU3*MDUUnits3+DataPen3*(COUNTA($T$5:EE$5)/PenetrationRamp)*DataARPU3*MDUUnits3+VoicePen3*(COUNTA($T$5:EE$5)/PenetrationRamp)*VoiceARPU3*MDUUnits3)),0)</f>
        <v>0</v>
      </c>
      <c r="EF31" s="292">
        <f>IFERROR(IF(COUNTA($T$5:EF$5)&gt;MDUTerm3,0,IF(COUNTA($T$5:EF$5)&gt;PenetrationRamp,EE31,VideoPen3*(COUNTA($T$5:EF$5)/PenetrationRamp)*VideoARPU3*MDUUnits3+DataPen3*(COUNTA($T$5:EF$5)/PenetrationRamp)*DataARPU3*MDUUnits3+VoicePen3*(COUNTA($T$5:EF$5)/PenetrationRamp)*VoiceARPU3*MDUUnits3)),0)</f>
        <v>0</v>
      </c>
      <c r="EG31" s="292">
        <f>IFERROR(IF(COUNTA($T$5:EG$5)&gt;MDUTerm3,0,IF(COUNTA($T$5:EG$5)&gt;PenetrationRamp,EF31,VideoPen3*(COUNTA($T$5:EG$5)/PenetrationRamp)*VideoARPU3*MDUUnits3+DataPen3*(COUNTA($T$5:EG$5)/PenetrationRamp)*DataARPU3*MDUUnits3+VoicePen3*(COUNTA($T$5:EG$5)/PenetrationRamp)*VoiceARPU3*MDUUnits3)),0)</f>
        <v>0</v>
      </c>
      <c r="EH31" s="292">
        <f>IFERROR(IF(COUNTA($T$5:EH$5)&gt;MDUTerm3,0,IF(COUNTA($T$5:EH$5)&gt;PenetrationRamp,EG31,VideoPen3*(COUNTA($T$5:EH$5)/PenetrationRamp)*VideoARPU3*MDUUnits3+DataPen3*(COUNTA($T$5:EH$5)/PenetrationRamp)*DataARPU3*MDUUnits3+VoicePen3*(COUNTA($T$5:EH$5)/PenetrationRamp)*VoiceARPU3*MDUUnits3)),0)</f>
        <v>0</v>
      </c>
      <c r="EI31" s="292">
        <f>IFERROR(IF(COUNTA($T$5:EI$5)&gt;MDUTerm3,0,IF(COUNTA($T$5:EI$5)&gt;PenetrationRamp,EH31,VideoPen3*(COUNTA($T$5:EI$5)/PenetrationRamp)*VideoARPU3*MDUUnits3+DataPen3*(COUNTA($T$5:EI$5)/PenetrationRamp)*DataARPU3*MDUUnits3+VoicePen3*(COUNTA($T$5:EI$5)/PenetrationRamp)*VoiceARPU3*MDUUnits3)),0)</f>
        <v>0</v>
      </c>
      <c r="EJ31" s="292">
        <f>IFERROR(IF(COUNTA($T$5:EJ$5)&gt;MDUTerm3,0,IF(COUNTA($T$5:EJ$5)&gt;PenetrationRamp,EI31,VideoPen3*(COUNTA($T$5:EJ$5)/PenetrationRamp)*VideoARPU3*MDUUnits3+DataPen3*(COUNTA($T$5:EJ$5)/PenetrationRamp)*DataARPU3*MDUUnits3+VoicePen3*(COUNTA($T$5:EJ$5)/PenetrationRamp)*VoiceARPU3*MDUUnits3)),0)</f>
        <v>0</v>
      </c>
      <c r="EK31" s="292">
        <f>IFERROR(IF(COUNTA($T$5:EK$5)&gt;MDUTerm3,0,IF(COUNTA($T$5:EK$5)&gt;PenetrationRamp,EJ31,VideoPen3*(COUNTA($T$5:EK$5)/PenetrationRamp)*VideoARPU3*MDUUnits3+DataPen3*(COUNTA($T$5:EK$5)/PenetrationRamp)*DataARPU3*MDUUnits3+VoicePen3*(COUNTA($T$5:EK$5)/PenetrationRamp)*VoiceARPU3*MDUUnits3)),0)</f>
        <v>0</v>
      </c>
      <c r="EL31" s="292">
        <f>IFERROR(IF(COUNTA($T$5:EL$5)&gt;MDUTerm3,0,IF(COUNTA($T$5:EL$5)&gt;PenetrationRamp,EK31,VideoPen3*(COUNTA($T$5:EL$5)/PenetrationRamp)*VideoARPU3*MDUUnits3+DataPen3*(COUNTA($T$5:EL$5)/PenetrationRamp)*DataARPU3*MDUUnits3+VoicePen3*(COUNTA($T$5:EL$5)/PenetrationRamp)*VoiceARPU3*MDUUnits3)),0)</f>
        <v>0</v>
      </c>
      <c r="EM31" s="292">
        <f>IFERROR(IF(COUNTA($T$5:EM$5)&gt;MDUTerm3,0,IF(COUNTA($T$5:EM$5)&gt;PenetrationRamp,EL31,VideoPen3*(COUNTA($T$5:EM$5)/PenetrationRamp)*VideoARPU3*MDUUnits3+DataPen3*(COUNTA($T$5:EM$5)/PenetrationRamp)*DataARPU3*MDUUnits3+VoicePen3*(COUNTA($T$5:EM$5)/PenetrationRamp)*VoiceARPU3*MDUUnits3)),0)</f>
        <v>0</v>
      </c>
      <c r="EN31" s="292">
        <f>IFERROR(IF(COUNTA($T$5:EN$5)&gt;MDUTerm3,0,IF(COUNTA($T$5:EN$5)&gt;PenetrationRamp,EM31,VideoPen3*(COUNTA($T$5:EN$5)/PenetrationRamp)*VideoARPU3*MDUUnits3+DataPen3*(COUNTA($T$5:EN$5)/PenetrationRamp)*DataARPU3*MDUUnits3+VoicePen3*(COUNTA($T$5:EN$5)/PenetrationRamp)*VoiceARPU3*MDUUnits3)),0)</f>
        <v>0</v>
      </c>
      <c r="EO31" s="292">
        <f>IFERROR(IF(COUNTA($T$5:EO$5)&gt;MDUTerm3,0,IF(COUNTA($T$5:EO$5)&gt;PenetrationRamp,EN31,VideoPen3*(COUNTA($T$5:EO$5)/PenetrationRamp)*VideoARPU3*MDUUnits3+DataPen3*(COUNTA($T$5:EO$5)/PenetrationRamp)*DataARPU3*MDUUnits3+VoicePen3*(COUNTA($T$5:EO$5)/PenetrationRamp)*VoiceARPU3*MDUUnits3)),0)</f>
        <v>0</v>
      </c>
      <c r="EP31" s="292">
        <f>IFERROR(IF(COUNTA($T$5:EP$5)&gt;MDUTerm3,0,IF(COUNTA($T$5:EP$5)&gt;PenetrationRamp,EO31,VideoPen3*(COUNTA($T$5:EP$5)/PenetrationRamp)*VideoARPU3*MDUUnits3+DataPen3*(COUNTA($T$5:EP$5)/PenetrationRamp)*DataARPU3*MDUUnits3+VoicePen3*(COUNTA($T$5:EP$5)/PenetrationRamp)*VoiceARPU3*MDUUnits3)),0)</f>
        <v>0</v>
      </c>
      <c r="EQ31" s="292">
        <f>IFERROR(IF(COUNTA($T$5:EQ$5)&gt;MDUTerm3,0,IF(COUNTA($T$5:EQ$5)&gt;PenetrationRamp,EP31,VideoPen3*(COUNTA($T$5:EQ$5)/PenetrationRamp)*VideoARPU3*MDUUnits3+DataPen3*(COUNTA($T$5:EQ$5)/PenetrationRamp)*DataARPU3*MDUUnits3+VoicePen3*(COUNTA($T$5:EQ$5)/PenetrationRamp)*VoiceARPU3*MDUUnits3)),0)</f>
        <v>0</v>
      </c>
      <c r="ER31" s="292">
        <f>IFERROR(IF(COUNTA($T$5:ER$5)&gt;MDUTerm3,0,IF(COUNTA($T$5:ER$5)&gt;PenetrationRamp,EQ31,VideoPen3*(COUNTA($T$5:ER$5)/PenetrationRamp)*VideoARPU3*MDUUnits3+DataPen3*(COUNTA($T$5:ER$5)/PenetrationRamp)*DataARPU3*MDUUnits3+VoicePen3*(COUNTA($T$5:ER$5)/PenetrationRamp)*VoiceARPU3*MDUUnits3)),0)</f>
        <v>0</v>
      </c>
      <c r="ES31" s="292">
        <f>IFERROR(IF(COUNTA($T$5:ES$5)&gt;MDUTerm3,0,IF(COUNTA($T$5:ES$5)&gt;PenetrationRamp,ER31,VideoPen3*(COUNTA($T$5:ES$5)/PenetrationRamp)*VideoARPU3*MDUUnits3+DataPen3*(COUNTA($T$5:ES$5)/PenetrationRamp)*DataARPU3*MDUUnits3+VoicePen3*(COUNTA($T$5:ES$5)/PenetrationRamp)*VoiceARPU3*MDUUnits3)),0)</f>
        <v>0</v>
      </c>
      <c r="ET31" s="292">
        <f>IFERROR(IF(COUNTA($T$5:ET$5)&gt;MDUTerm3,0,IF(COUNTA($T$5:ET$5)&gt;PenetrationRamp,ES31,VideoPen3*(COUNTA($T$5:ET$5)/PenetrationRamp)*VideoARPU3*MDUUnits3+DataPen3*(COUNTA($T$5:ET$5)/PenetrationRamp)*DataARPU3*MDUUnits3+VoicePen3*(COUNTA($T$5:ET$5)/PenetrationRamp)*VoiceARPU3*MDUUnits3)),0)</f>
        <v>0</v>
      </c>
      <c r="EU31" s="292">
        <f>IFERROR(IF(COUNTA($T$5:EU$5)&gt;MDUTerm3,0,IF(COUNTA($T$5:EU$5)&gt;PenetrationRamp,ET31,VideoPen3*(COUNTA($T$5:EU$5)/PenetrationRamp)*VideoARPU3*MDUUnits3+DataPen3*(COUNTA($T$5:EU$5)/PenetrationRamp)*DataARPU3*MDUUnits3+VoicePen3*(COUNTA($T$5:EU$5)/PenetrationRamp)*VoiceARPU3*MDUUnits3)),0)</f>
        <v>0</v>
      </c>
      <c r="EV31" s="292">
        <f>IFERROR(IF(COUNTA($T$5:EV$5)&gt;MDUTerm3,0,IF(COUNTA($T$5:EV$5)&gt;PenetrationRamp,EU31,VideoPen3*(COUNTA($T$5:EV$5)/PenetrationRamp)*VideoARPU3*MDUUnits3+DataPen3*(COUNTA($T$5:EV$5)/PenetrationRamp)*DataARPU3*MDUUnits3+VoicePen3*(COUNTA($T$5:EV$5)/PenetrationRamp)*VoiceARPU3*MDUUnits3)),0)</f>
        <v>0</v>
      </c>
      <c r="EW31" s="292">
        <f>IFERROR(IF(COUNTA($T$5:EW$5)&gt;MDUTerm3,0,IF(COUNTA($T$5:EW$5)&gt;PenetrationRamp,EV31,VideoPen3*(COUNTA($T$5:EW$5)/PenetrationRamp)*VideoARPU3*MDUUnits3+DataPen3*(COUNTA($T$5:EW$5)/PenetrationRamp)*DataARPU3*MDUUnits3+VoicePen3*(COUNTA($T$5:EW$5)/PenetrationRamp)*VoiceARPU3*MDUUnits3)),0)</f>
        <v>0</v>
      </c>
      <c r="EX31" s="292">
        <f>IFERROR(IF(COUNTA($T$5:EX$5)&gt;MDUTerm3,0,IF(COUNTA($T$5:EX$5)&gt;PenetrationRamp,EW31,VideoPen3*(COUNTA($T$5:EX$5)/PenetrationRamp)*VideoARPU3*MDUUnits3+DataPen3*(COUNTA($T$5:EX$5)/PenetrationRamp)*DataARPU3*MDUUnits3+VoicePen3*(COUNTA($T$5:EX$5)/PenetrationRamp)*VoiceARPU3*MDUUnits3)),0)</f>
        <v>0</v>
      </c>
      <c r="EY31" s="292">
        <f>IFERROR(IF(COUNTA($T$5:EY$5)&gt;MDUTerm3,0,IF(COUNTA($T$5:EY$5)&gt;PenetrationRamp,EX31,VideoPen3*(COUNTA($T$5:EY$5)/PenetrationRamp)*VideoARPU3*MDUUnits3+DataPen3*(COUNTA($T$5:EY$5)/PenetrationRamp)*DataARPU3*MDUUnits3+VoicePen3*(COUNTA($T$5:EY$5)/PenetrationRamp)*VoiceARPU3*MDUUnits3)),0)</f>
        <v>0</v>
      </c>
      <c r="EZ31" s="292">
        <f>IFERROR(IF(COUNTA($T$5:EZ$5)&gt;MDUTerm3,0,IF(COUNTA($T$5:EZ$5)&gt;PenetrationRamp,EY31,VideoPen3*(COUNTA($T$5:EZ$5)/PenetrationRamp)*VideoARPU3*MDUUnits3+DataPen3*(COUNTA($T$5:EZ$5)/PenetrationRamp)*DataARPU3*MDUUnits3+VoicePen3*(COUNTA($T$5:EZ$5)/PenetrationRamp)*VoiceARPU3*MDUUnits3)),0)</f>
        <v>0</v>
      </c>
      <c r="FA31" s="292">
        <f>IFERROR(IF(COUNTA($T$5:FA$5)&gt;MDUTerm3,0,IF(COUNTA($T$5:FA$5)&gt;PenetrationRamp,EZ31,VideoPen3*(COUNTA($T$5:FA$5)/PenetrationRamp)*VideoARPU3*MDUUnits3+DataPen3*(COUNTA($T$5:FA$5)/PenetrationRamp)*DataARPU3*MDUUnits3+VoicePen3*(COUNTA($T$5:FA$5)/PenetrationRamp)*VoiceARPU3*MDUUnits3)),0)</f>
        <v>0</v>
      </c>
      <c r="FB31" s="292">
        <f>IFERROR(IF(COUNTA($T$5:FB$5)&gt;MDUTerm3,0,IF(COUNTA($T$5:FB$5)&gt;PenetrationRamp,FA31,VideoPen3*(COUNTA($T$5:FB$5)/PenetrationRamp)*VideoARPU3*MDUUnits3+DataPen3*(COUNTA($T$5:FB$5)/PenetrationRamp)*DataARPU3*MDUUnits3+VoicePen3*(COUNTA($T$5:FB$5)/PenetrationRamp)*VoiceARPU3*MDUUnits3)),0)</f>
        <v>0</v>
      </c>
      <c r="FC31" s="292">
        <f>IFERROR(IF(COUNTA($T$5:FC$5)&gt;MDUTerm3,0,IF(COUNTA($T$5:FC$5)&gt;PenetrationRamp,FB31,VideoPen3*(COUNTA($T$5:FC$5)/PenetrationRamp)*VideoARPU3*MDUUnits3+DataPen3*(COUNTA($T$5:FC$5)/PenetrationRamp)*DataARPU3*MDUUnits3+VoicePen3*(COUNTA($T$5:FC$5)/PenetrationRamp)*VoiceARPU3*MDUUnits3)),0)</f>
        <v>0</v>
      </c>
      <c r="FD31" s="292">
        <f>IFERROR(IF(COUNTA($T$5:FD$5)&gt;MDUTerm3,0,IF(COUNTA($T$5:FD$5)&gt;PenetrationRamp,FC31,VideoPen3*(COUNTA($T$5:FD$5)/PenetrationRamp)*VideoARPU3*MDUUnits3+DataPen3*(COUNTA($T$5:FD$5)/PenetrationRamp)*DataARPU3*MDUUnits3+VoicePen3*(COUNTA($T$5:FD$5)/PenetrationRamp)*VoiceARPU3*MDUUnits3)),0)</f>
        <v>0</v>
      </c>
      <c r="FE31" s="292">
        <f>IFERROR(IF(COUNTA($T$5:FE$5)&gt;MDUTerm3,0,IF(COUNTA($T$5:FE$5)&gt;PenetrationRamp,FD31,VideoPen3*(COUNTA($T$5:FE$5)/PenetrationRamp)*VideoARPU3*MDUUnits3+DataPen3*(COUNTA($T$5:FE$5)/PenetrationRamp)*DataARPU3*MDUUnits3+VoicePen3*(COUNTA($T$5:FE$5)/PenetrationRamp)*VoiceARPU3*MDUUnits3)),0)</f>
        <v>0</v>
      </c>
      <c r="FF31" s="292">
        <f>IFERROR(IF(COUNTA($T$5:FF$5)&gt;MDUTerm3,0,IF(COUNTA($T$5:FF$5)&gt;PenetrationRamp,FE31,VideoPen3*(COUNTA($T$5:FF$5)/PenetrationRamp)*VideoARPU3*MDUUnits3+DataPen3*(COUNTA($T$5:FF$5)/PenetrationRamp)*DataARPU3*MDUUnits3+VoicePen3*(COUNTA($T$5:FF$5)/PenetrationRamp)*VoiceARPU3*MDUUnits3)),0)</f>
        <v>0</v>
      </c>
      <c r="FG31" s="292">
        <f>IFERROR(IF(COUNTA($T$5:FG$5)&gt;MDUTerm3,0,IF(COUNTA($T$5:FG$5)&gt;PenetrationRamp,FF31,VideoPen3*(COUNTA($T$5:FG$5)/PenetrationRamp)*VideoARPU3*MDUUnits3+DataPen3*(COUNTA($T$5:FG$5)/PenetrationRamp)*DataARPU3*MDUUnits3+VoicePen3*(COUNTA($T$5:FG$5)/PenetrationRamp)*VoiceARPU3*MDUUnits3)),0)</f>
        <v>0</v>
      </c>
      <c r="FH31" s="292">
        <f>IFERROR(IF(COUNTA($T$5:FH$5)&gt;MDUTerm3,0,IF(COUNTA($T$5:FH$5)&gt;PenetrationRamp,FG31,VideoPen3*(COUNTA($T$5:FH$5)/PenetrationRamp)*VideoARPU3*MDUUnits3+DataPen3*(COUNTA($T$5:FH$5)/PenetrationRamp)*DataARPU3*MDUUnits3+VoicePen3*(COUNTA($T$5:FH$5)/PenetrationRamp)*VoiceARPU3*MDUUnits3)),0)</f>
        <v>0</v>
      </c>
      <c r="FI31" s="292">
        <f>IFERROR(IF(COUNTA($T$5:FI$5)&gt;MDUTerm3,0,IF(COUNTA($T$5:FI$5)&gt;PenetrationRamp,FH31,VideoPen3*(COUNTA($T$5:FI$5)/PenetrationRamp)*VideoARPU3*MDUUnits3+DataPen3*(COUNTA($T$5:FI$5)/PenetrationRamp)*DataARPU3*MDUUnits3+VoicePen3*(COUNTA($T$5:FI$5)/PenetrationRamp)*VoiceARPU3*MDUUnits3)),0)</f>
        <v>0</v>
      </c>
      <c r="FJ31" s="292">
        <f>IFERROR(IF(COUNTA($T$5:FJ$5)&gt;MDUTerm3,0,IF(COUNTA($T$5:FJ$5)&gt;PenetrationRamp,FI31,VideoPen3*(COUNTA($T$5:FJ$5)/PenetrationRamp)*VideoARPU3*MDUUnits3+DataPen3*(COUNTA($T$5:FJ$5)/PenetrationRamp)*DataARPU3*MDUUnits3+VoicePen3*(COUNTA($T$5:FJ$5)/PenetrationRamp)*VoiceARPU3*MDUUnits3)),0)</f>
        <v>0</v>
      </c>
      <c r="FK31" s="292">
        <f>IFERROR(IF(COUNTA($T$5:FK$5)&gt;MDUTerm3,0,IF(COUNTA($T$5:FK$5)&gt;PenetrationRamp,FJ31,VideoPen3*(COUNTA($T$5:FK$5)/PenetrationRamp)*VideoARPU3*MDUUnits3+DataPen3*(COUNTA($T$5:FK$5)/PenetrationRamp)*DataARPU3*MDUUnits3+VoicePen3*(COUNTA($T$5:FK$5)/PenetrationRamp)*VoiceARPU3*MDUUnits3)),0)</f>
        <v>0</v>
      </c>
      <c r="FL31" s="292">
        <f>IFERROR(IF(COUNTA($T$5:FL$5)&gt;MDUTerm3,0,IF(COUNTA($T$5:FL$5)&gt;PenetrationRamp,FK31,VideoPen3*(COUNTA($T$5:FL$5)/PenetrationRamp)*VideoARPU3*MDUUnits3+DataPen3*(COUNTA($T$5:FL$5)/PenetrationRamp)*DataARPU3*MDUUnits3+VoicePen3*(COUNTA($T$5:FL$5)/PenetrationRamp)*VoiceARPU3*MDUUnits3)),0)</f>
        <v>0</v>
      </c>
      <c r="FM31" s="292">
        <f>IFERROR(IF(COUNTA($T$5:FM$5)&gt;MDUTerm3,0,IF(COUNTA($T$5:FM$5)&gt;PenetrationRamp,FL31,VideoPen3*(COUNTA($T$5:FM$5)/PenetrationRamp)*VideoARPU3*MDUUnits3+DataPen3*(COUNTA($T$5:FM$5)/PenetrationRamp)*DataARPU3*MDUUnits3+VoicePen3*(COUNTA($T$5:FM$5)/PenetrationRamp)*VoiceARPU3*MDUUnits3)),0)</f>
        <v>0</v>
      </c>
      <c r="FN31" s="292">
        <f>IFERROR(IF(COUNTA($T$5:FN$5)&gt;MDUTerm3,0,IF(COUNTA($T$5:FN$5)&gt;PenetrationRamp,FM31,VideoPen3*(COUNTA($T$5:FN$5)/PenetrationRamp)*VideoARPU3*MDUUnits3+DataPen3*(COUNTA($T$5:FN$5)/PenetrationRamp)*DataARPU3*MDUUnits3+VoicePen3*(COUNTA($T$5:FN$5)/PenetrationRamp)*VoiceARPU3*MDUUnits3)),0)</f>
        <v>0</v>
      </c>
      <c r="FO31" s="292">
        <f>IFERROR(IF(COUNTA($T$5:FO$5)&gt;MDUTerm3,0,IF(COUNTA($T$5:FO$5)&gt;PenetrationRamp,FN31,VideoPen3*(COUNTA($T$5:FO$5)/PenetrationRamp)*VideoARPU3*MDUUnits3+DataPen3*(COUNTA($T$5:FO$5)/PenetrationRamp)*DataARPU3*MDUUnits3+VoicePen3*(COUNTA($T$5:FO$5)/PenetrationRamp)*VoiceARPU3*MDUUnits3)),0)</f>
        <v>0</v>
      </c>
      <c r="FP31" s="292">
        <f>IFERROR(IF(COUNTA($T$5:FP$5)&gt;MDUTerm3,0,IF(COUNTA($T$5:FP$5)&gt;PenetrationRamp,FO31,VideoPen3*(COUNTA($T$5:FP$5)/PenetrationRamp)*VideoARPU3*MDUUnits3+DataPen3*(COUNTA($T$5:FP$5)/PenetrationRamp)*DataARPU3*MDUUnits3+VoicePen3*(COUNTA($T$5:FP$5)/PenetrationRamp)*VoiceARPU3*MDUUnits3)),0)</f>
        <v>0</v>
      </c>
      <c r="FQ31" s="292">
        <f>IFERROR(IF(COUNTA($T$5:FQ$5)&gt;MDUTerm3,0,IF(COUNTA($T$5:FQ$5)&gt;PenetrationRamp,FP31,VideoPen3*(COUNTA($T$5:FQ$5)/PenetrationRamp)*VideoARPU3*MDUUnits3+DataPen3*(COUNTA($T$5:FQ$5)/PenetrationRamp)*DataARPU3*MDUUnits3+VoicePen3*(COUNTA($T$5:FQ$5)/PenetrationRamp)*VoiceARPU3*MDUUnits3)),0)</f>
        <v>0</v>
      </c>
      <c r="FR31" s="292">
        <f>IFERROR(IF(COUNTA($T$5:FR$5)&gt;MDUTerm3,0,IF(COUNTA($T$5:FR$5)&gt;PenetrationRamp,FQ31,VideoPen3*(COUNTA($T$5:FR$5)/PenetrationRamp)*VideoARPU3*MDUUnits3+DataPen3*(COUNTA($T$5:FR$5)/PenetrationRamp)*DataARPU3*MDUUnits3+VoicePen3*(COUNTA($T$5:FR$5)/PenetrationRamp)*VoiceARPU3*MDUUnits3)),0)</f>
        <v>0</v>
      </c>
      <c r="FS31" s="292">
        <f>IFERROR(IF(COUNTA($T$5:FS$5)&gt;MDUTerm3,0,IF(COUNTA($T$5:FS$5)&gt;PenetrationRamp,FR31,VideoPen3*(COUNTA($T$5:FS$5)/PenetrationRamp)*VideoARPU3*MDUUnits3+DataPen3*(COUNTA($T$5:FS$5)/PenetrationRamp)*DataARPU3*MDUUnits3+VoicePen3*(COUNTA($T$5:FS$5)/PenetrationRamp)*VoiceARPU3*MDUUnits3)),0)</f>
        <v>0</v>
      </c>
      <c r="FT31" s="292">
        <f>IFERROR(IF(COUNTA($T$5:FT$5)&gt;MDUTerm3,0,IF(COUNTA($T$5:FT$5)&gt;PenetrationRamp,FS31,VideoPen3*(COUNTA($T$5:FT$5)/PenetrationRamp)*VideoARPU3*MDUUnits3+DataPen3*(COUNTA($T$5:FT$5)/PenetrationRamp)*DataARPU3*MDUUnits3+VoicePen3*(COUNTA($T$5:FT$5)/PenetrationRamp)*VoiceARPU3*MDUUnits3)),0)</f>
        <v>0</v>
      </c>
      <c r="FU31" s="292">
        <f>IFERROR(IF(COUNTA($T$5:FU$5)&gt;MDUTerm3,0,IF(COUNTA($T$5:FU$5)&gt;PenetrationRamp,FT31,VideoPen3*(COUNTA($T$5:FU$5)/PenetrationRamp)*VideoARPU3*MDUUnits3+DataPen3*(COUNTA($T$5:FU$5)/PenetrationRamp)*DataARPU3*MDUUnits3+VoicePen3*(COUNTA($T$5:FU$5)/PenetrationRamp)*VoiceARPU3*MDUUnits3)),0)</f>
        <v>0</v>
      </c>
      <c r="FV31" s="292">
        <f>IFERROR(IF(COUNTA($T$5:FV$5)&gt;MDUTerm3,0,IF(COUNTA($T$5:FV$5)&gt;PenetrationRamp,FU31,VideoPen3*(COUNTA($T$5:FV$5)/PenetrationRamp)*VideoARPU3*MDUUnits3+DataPen3*(COUNTA($T$5:FV$5)/PenetrationRamp)*DataARPU3*MDUUnits3+VoicePen3*(COUNTA($T$5:FV$5)/PenetrationRamp)*VoiceARPU3*MDUUnits3)),0)</f>
        <v>0</v>
      </c>
      <c r="FW31" s="292">
        <f>IFERROR(IF(COUNTA($T$5:FW$5)&gt;MDUTerm3,0,IF(COUNTA($T$5:FW$5)&gt;PenetrationRamp,FV31,VideoPen3*(COUNTA($T$5:FW$5)/PenetrationRamp)*VideoARPU3*MDUUnits3+DataPen3*(COUNTA($T$5:FW$5)/PenetrationRamp)*DataARPU3*MDUUnits3+VoicePen3*(COUNTA($T$5:FW$5)/PenetrationRamp)*VoiceARPU3*MDUUnits3)),0)</f>
        <v>0</v>
      </c>
      <c r="FX31" s="292">
        <f>IFERROR(IF(COUNTA($T$5:FX$5)&gt;MDUTerm3,0,IF(COUNTA($T$5:FX$5)&gt;PenetrationRamp,FW31,VideoPen3*(COUNTA($T$5:FX$5)/PenetrationRamp)*VideoARPU3*MDUUnits3+DataPen3*(COUNTA($T$5:FX$5)/PenetrationRamp)*DataARPU3*MDUUnits3+VoicePen3*(COUNTA($T$5:FX$5)/PenetrationRamp)*VoiceARPU3*MDUUnits3)),0)</f>
        <v>0</v>
      </c>
      <c r="FY31" s="292">
        <f>IFERROR(IF(COUNTA($T$5:FY$5)&gt;MDUTerm3,0,IF(COUNTA($T$5:FY$5)&gt;PenetrationRamp,FX31,VideoPen3*(COUNTA($T$5:FY$5)/PenetrationRamp)*VideoARPU3*MDUUnits3+DataPen3*(COUNTA($T$5:FY$5)/PenetrationRamp)*DataARPU3*MDUUnits3+VoicePen3*(COUNTA($T$5:FY$5)/PenetrationRamp)*VoiceARPU3*MDUUnits3)),0)</f>
        <v>0</v>
      </c>
      <c r="FZ31" s="292">
        <f>IFERROR(IF(COUNTA($T$5:FZ$5)&gt;MDUTerm3,0,IF(COUNTA($T$5:FZ$5)&gt;PenetrationRamp,FY31,VideoPen3*(COUNTA($T$5:FZ$5)/PenetrationRamp)*VideoARPU3*MDUUnits3+DataPen3*(COUNTA($T$5:FZ$5)/PenetrationRamp)*DataARPU3*MDUUnits3+VoicePen3*(COUNTA($T$5:FZ$5)/PenetrationRamp)*VoiceARPU3*MDUUnits3)),0)</f>
        <v>0</v>
      </c>
      <c r="GA31" s="292">
        <f>IFERROR(IF(COUNTA($T$5:GA$5)&gt;MDUTerm3,0,IF(COUNTA($T$5:GA$5)&gt;PenetrationRamp,FZ31,VideoPen3*(COUNTA($T$5:GA$5)/PenetrationRamp)*VideoARPU3*MDUUnits3+DataPen3*(COUNTA($T$5:GA$5)/PenetrationRamp)*DataARPU3*MDUUnits3+VoicePen3*(COUNTA($T$5:GA$5)/PenetrationRamp)*VoiceARPU3*MDUUnits3)),0)</f>
        <v>0</v>
      </c>
      <c r="GB31" s="292">
        <f>IFERROR(IF(COUNTA($T$5:GB$5)&gt;MDUTerm3,0,IF(COUNTA($T$5:GB$5)&gt;PenetrationRamp,GA31,VideoPen3*(COUNTA($T$5:GB$5)/PenetrationRamp)*VideoARPU3*MDUUnits3+DataPen3*(COUNTA($T$5:GB$5)/PenetrationRamp)*DataARPU3*MDUUnits3+VoicePen3*(COUNTA($T$5:GB$5)/PenetrationRamp)*VoiceARPU3*MDUUnits3)),0)</f>
        <v>0</v>
      </c>
      <c r="GC31" s="292">
        <f>IFERROR(IF(COUNTA($T$5:GC$5)&gt;MDUTerm3,0,IF(COUNTA($T$5:GC$5)&gt;PenetrationRamp,GB31,VideoPen3*(COUNTA($T$5:GC$5)/PenetrationRamp)*VideoARPU3*MDUUnits3+DataPen3*(COUNTA($T$5:GC$5)/PenetrationRamp)*DataARPU3*MDUUnits3+VoicePen3*(COUNTA($T$5:GC$5)/PenetrationRamp)*VoiceARPU3*MDUUnits3)),0)</f>
        <v>0</v>
      </c>
      <c r="GD31" s="292">
        <f>IFERROR(IF(COUNTA($T$5:GD$5)&gt;MDUTerm3,0,IF(COUNTA($T$5:GD$5)&gt;PenetrationRamp,GC31,VideoPen3*(COUNTA($T$5:GD$5)/PenetrationRamp)*VideoARPU3*MDUUnits3+DataPen3*(COUNTA($T$5:GD$5)/PenetrationRamp)*DataARPU3*MDUUnits3+VoicePen3*(COUNTA($T$5:GD$5)/PenetrationRamp)*VoiceARPU3*MDUUnits3)),0)</f>
        <v>0</v>
      </c>
      <c r="GE31" s="292">
        <f>IFERROR(IF(COUNTA($T$5:GE$5)&gt;MDUTerm3,0,IF(COUNTA($T$5:GE$5)&gt;PenetrationRamp,GD31,VideoPen3*(COUNTA($T$5:GE$5)/PenetrationRamp)*VideoARPU3*MDUUnits3+DataPen3*(COUNTA($T$5:GE$5)/PenetrationRamp)*DataARPU3*MDUUnits3+VoicePen3*(COUNTA($T$5:GE$5)/PenetrationRamp)*VoiceARPU3*MDUUnits3)),0)</f>
        <v>0</v>
      </c>
      <c r="GF31" s="292">
        <f>IFERROR(IF(COUNTA($T$5:GF$5)&gt;MDUTerm3,0,IF(COUNTA($T$5:GF$5)&gt;PenetrationRamp,GE31,VideoPen3*(COUNTA($T$5:GF$5)/PenetrationRamp)*VideoARPU3*MDUUnits3+DataPen3*(COUNTA($T$5:GF$5)/PenetrationRamp)*DataARPU3*MDUUnits3+VoicePen3*(COUNTA($T$5:GF$5)/PenetrationRamp)*VoiceARPU3*MDUUnits3)),0)</f>
        <v>0</v>
      </c>
      <c r="GG31" s="292">
        <f>IFERROR(IF(COUNTA($T$5:GG$5)&gt;MDUTerm3,0,IF(COUNTA($T$5:GG$5)&gt;PenetrationRamp,GF31,VideoPen3*(COUNTA($T$5:GG$5)/PenetrationRamp)*VideoARPU3*MDUUnits3+DataPen3*(COUNTA($T$5:GG$5)/PenetrationRamp)*DataARPU3*MDUUnits3+VoicePen3*(COUNTA($T$5:GG$5)/PenetrationRamp)*VoiceARPU3*MDUUnits3)),0)</f>
        <v>0</v>
      </c>
      <c r="GH31" s="292">
        <f>IFERROR(IF(COUNTA($T$5:GH$5)&gt;MDUTerm3,0,IF(COUNTA($T$5:GH$5)&gt;PenetrationRamp,GG31,VideoPen3*(COUNTA($T$5:GH$5)/PenetrationRamp)*VideoARPU3*MDUUnits3+DataPen3*(COUNTA($T$5:GH$5)/PenetrationRamp)*DataARPU3*MDUUnits3+VoicePen3*(COUNTA($T$5:GH$5)/PenetrationRamp)*VoiceARPU3*MDUUnits3)),0)</f>
        <v>0</v>
      </c>
      <c r="GI31" s="292">
        <f>IFERROR(IF(COUNTA($T$5:GI$5)&gt;MDUTerm3,0,IF(COUNTA($T$5:GI$5)&gt;PenetrationRamp,GH31,VideoPen3*(COUNTA($T$5:GI$5)/PenetrationRamp)*VideoARPU3*MDUUnits3+DataPen3*(COUNTA($T$5:GI$5)/PenetrationRamp)*DataARPU3*MDUUnits3+VoicePen3*(COUNTA($T$5:GI$5)/PenetrationRamp)*VoiceARPU3*MDUUnits3)),0)</f>
        <v>0</v>
      </c>
      <c r="GJ31" s="292">
        <f>IFERROR(IF(COUNTA($T$5:GJ$5)&gt;MDUTerm3,0,IF(COUNTA($T$5:GJ$5)&gt;PenetrationRamp,GI31,VideoPen3*(COUNTA($T$5:GJ$5)/PenetrationRamp)*VideoARPU3*MDUUnits3+DataPen3*(COUNTA($T$5:GJ$5)/PenetrationRamp)*DataARPU3*MDUUnits3+VoicePen3*(COUNTA($T$5:GJ$5)/PenetrationRamp)*VoiceARPU3*MDUUnits3)),0)</f>
        <v>0</v>
      </c>
      <c r="GK31" s="292">
        <f>IFERROR(IF(COUNTA($T$5:GK$5)&gt;MDUTerm3,0,IF(COUNTA($T$5:GK$5)&gt;PenetrationRamp,GJ31,VideoPen3*(COUNTA($T$5:GK$5)/PenetrationRamp)*VideoARPU3*MDUUnits3+DataPen3*(COUNTA($T$5:GK$5)/PenetrationRamp)*DataARPU3*MDUUnits3+VoicePen3*(COUNTA($T$5:GK$5)/PenetrationRamp)*VoiceARPU3*MDUUnits3)),0)</f>
        <v>0</v>
      </c>
      <c r="GL31" s="292">
        <f>IFERROR(IF(COUNTA($T$5:GL$5)&gt;MDUTerm3,0,IF(COUNTA($T$5:GL$5)&gt;PenetrationRamp,GK31,VideoPen3*(COUNTA($T$5:GL$5)/PenetrationRamp)*VideoARPU3*MDUUnits3+DataPen3*(COUNTA($T$5:GL$5)/PenetrationRamp)*DataARPU3*MDUUnits3+VoicePen3*(COUNTA($T$5:GL$5)/PenetrationRamp)*VoiceARPU3*MDUUnits3)),0)</f>
        <v>0</v>
      </c>
      <c r="GM31" s="292">
        <f>IFERROR(IF(COUNTA($T$5:GM$5)&gt;MDUTerm3,0,IF(COUNTA($T$5:GM$5)&gt;PenetrationRamp,GL31,VideoPen3*(COUNTA($T$5:GM$5)/PenetrationRamp)*VideoARPU3*MDUUnits3+DataPen3*(COUNTA($T$5:GM$5)/PenetrationRamp)*DataARPU3*MDUUnits3+VoicePen3*(COUNTA($T$5:GM$5)/PenetrationRamp)*VoiceARPU3*MDUUnits3)),0)</f>
        <v>0</v>
      </c>
      <c r="GN31" s="292">
        <f>IFERROR(IF(COUNTA($T$5:GN$5)&gt;MDUTerm3,0,IF(COUNTA($T$5:GN$5)&gt;PenetrationRamp,GM31,VideoPen3*(COUNTA($T$5:GN$5)/PenetrationRamp)*VideoARPU3*MDUUnits3+DataPen3*(COUNTA($T$5:GN$5)/PenetrationRamp)*DataARPU3*MDUUnits3+VoicePen3*(COUNTA($T$5:GN$5)/PenetrationRamp)*VoiceARPU3*MDUUnits3)),0)</f>
        <v>0</v>
      </c>
      <c r="GO31" s="292">
        <f>IFERROR(IF(COUNTA($T$5:GO$5)&gt;MDUTerm3,0,IF(COUNTA($T$5:GO$5)&gt;PenetrationRamp,GN31,VideoPen3*(COUNTA($T$5:GO$5)/PenetrationRamp)*VideoARPU3*MDUUnits3+DataPen3*(COUNTA($T$5:GO$5)/PenetrationRamp)*DataARPU3*MDUUnits3+VoicePen3*(COUNTA($T$5:GO$5)/PenetrationRamp)*VoiceARPU3*MDUUnits3)),0)</f>
        <v>0</v>
      </c>
      <c r="GP31" s="292">
        <f>IFERROR(IF(COUNTA($T$5:GP$5)&gt;MDUTerm3,0,IF(COUNTA($T$5:GP$5)&gt;PenetrationRamp,GO31,VideoPen3*(COUNTA($T$5:GP$5)/PenetrationRamp)*VideoARPU3*MDUUnits3+DataPen3*(COUNTA($T$5:GP$5)/PenetrationRamp)*DataARPU3*MDUUnits3+VoicePen3*(COUNTA($T$5:GP$5)/PenetrationRamp)*VoiceARPU3*MDUUnits3)),0)</f>
        <v>0</v>
      </c>
      <c r="GQ31" s="292">
        <f>IFERROR(IF(COUNTA($T$5:GQ$5)&gt;MDUTerm3,0,IF(COUNTA($T$5:GQ$5)&gt;PenetrationRamp,GP31,VideoPen3*(COUNTA($T$5:GQ$5)/PenetrationRamp)*VideoARPU3*MDUUnits3+DataPen3*(COUNTA($T$5:GQ$5)/PenetrationRamp)*DataARPU3*MDUUnits3+VoicePen3*(COUNTA($T$5:GQ$5)/PenetrationRamp)*VoiceARPU3*MDUUnits3)),0)</f>
        <v>0</v>
      </c>
      <c r="GR31" s="286"/>
      <c r="GS31" s="287"/>
      <c r="GT31" s="275"/>
    </row>
    <row r="32" spans="1:202" ht="6" customHeight="1">
      <c r="A32" s="275"/>
      <c r="B32" s="280"/>
      <c r="C32" s="344"/>
      <c r="D32" s="344"/>
      <c r="E32" s="344"/>
      <c r="F32" s="286"/>
      <c r="G32" s="285"/>
      <c r="H32" s="344"/>
      <c r="I32" s="344"/>
      <c r="J32" s="344"/>
      <c r="K32" s="286"/>
      <c r="L32" s="282"/>
      <c r="M32" s="344"/>
      <c r="N32" s="344"/>
      <c r="O32" s="344"/>
      <c r="P32" s="286"/>
      <c r="Q32" s="282"/>
      <c r="R32" s="286"/>
      <c r="S32" s="294"/>
      <c r="T32" s="294"/>
      <c r="U32" s="294"/>
      <c r="V32" s="294"/>
      <c r="W32" s="294"/>
      <c r="X32" s="294"/>
      <c r="Y32" s="294"/>
      <c r="Z32" s="294"/>
      <c r="AA32" s="294"/>
      <c r="AB32" s="294"/>
      <c r="AC32" s="294"/>
      <c r="AD32" s="294"/>
      <c r="AE32" s="294"/>
      <c r="AF32" s="294"/>
      <c r="AG32" s="294"/>
      <c r="AH32" s="294"/>
      <c r="AI32" s="294"/>
      <c r="AJ32" s="294"/>
      <c r="AK32" s="294"/>
      <c r="AL32" s="294"/>
      <c r="AM32" s="294"/>
      <c r="AN32" s="294"/>
      <c r="AO32" s="294"/>
      <c r="AP32" s="294"/>
      <c r="AQ32" s="294"/>
      <c r="AR32" s="294"/>
      <c r="AS32" s="294"/>
      <c r="AT32" s="294"/>
      <c r="AU32" s="294"/>
      <c r="AV32" s="294"/>
      <c r="AW32" s="294"/>
      <c r="AX32" s="294"/>
      <c r="AY32" s="294"/>
      <c r="AZ32" s="294"/>
      <c r="BA32" s="294"/>
      <c r="BB32" s="294"/>
      <c r="BC32" s="294"/>
      <c r="BD32" s="294"/>
      <c r="BE32" s="294"/>
      <c r="BF32" s="294"/>
      <c r="BG32" s="294"/>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94"/>
      <c r="EC32" s="294"/>
      <c r="ED32" s="294"/>
      <c r="EE32" s="294"/>
      <c r="EF32" s="294"/>
      <c r="EG32" s="294"/>
      <c r="EH32" s="294"/>
      <c r="EI32" s="294"/>
      <c r="EJ32" s="294"/>
      <c r="EK32" s="294"/>
      <c r="EL32" s="294"/>
      <c r="EM32" s="294"/>
      <c r="EN32" s="294"/>
      <c r="EO32" s="294"/>
      <c r="EP32" s="294"/>
      <c r="EQ32" s="294"/>
      <c r="ER32" s="294"/>
      <c r="ES32" s="294"/>
      <c r="ET32" s="294"/>
      <c r="EU32" s="294"/>
      <c r="EV32" s="294"/>
      <c r="EW32" s="294"/>
      <c r="EX32" s="294"/>
      <c r="EY32" s="294"/>
      <c r="EZ32" s="294"/>
      <c r="FA32" s="294"/>
      <c r="FB32" s="294"/>
      <c r="FC32" s="294"/>
      <c r="FD32" s="294"/>
      <c r="FE32" s="294"/>
      <c r="FF32" s="294"/>
      <c r="FG32" s="294"/>
      <c r="FH32" s="294"/>
      <c r="FI32" s="294"/>
      <c r="FJ32" s="294"/>
      <c r="FK32" s="294"/>
      <c r="FL32" s="294"/>
      <c r="FM32" s="294"/>
      <c r="FN32" s="294"/>
      <c r="FO32" s="294"/>
      <c r="FP32" s="294"/>
      <c r="FQ32" s="294"/>
      <c r="FR32" s="294"/>
      <c r="FS32" s="294"/>
      <c r="FT32" s="294"/>
      <c r="FU32" s="294"/>
      <c r="FV32" s="294"/>
      <c r="FW32" s="294"/>
      <c r="FX32" s="294"/>
      <c r="FY32" s="294"/>
      <c r="FZ32" s="294"/>
      <c r="GA32" s="294"/>
      <c r="GB32" s="294"/>
      <c r="GC32" s="294"/>
      <c r="GD32" s="294"/>
      <c r="GE32" s="294"/>
      <c r="GF32" s="294"/>
      <c r="GG32" s="294"/>
      <c r="GH32" s="294"/>
      <c r="GI32" s="294"/>
      <c r="GJ32" s="294"/>
      <c r="GK32" s="294"/>
      <c r="GL32" s="294"/>
      <c r="GM32" s="294"/>
      <c r="GN32" s="294"/>
      <c r="GO32" s="294"/>
      <c r="GP32" s="294"/>
      <c r="GQ32" s="294"/>
      <c r="GR32" s="286"/>
      <c r="GS32" s="287"/>
      <c r="GT32" s="275"/>
    </row>
    <row r="33" spans="1:202" ht="16.5" customHeight="1">
      <c r="A33" s="275"/>
      <c r="B33" s="280"/>
      <c r="C33" s="284" t="s">
        <v>1549</v>
      </c>
      <c r="D33" s="271" t="str">
        <f>VideoPenAss1</f>
        <v>NA</v>
      </c>
      <c r="E33" s="289" t="str">
        <f>IF(VideoPen1=VideoPenAss1,"",IF(VideoPen1&gt;VideoPenAss1,"(+"&amp;TEXT(VideoPen1-VideoPenAss1,"0.00%")&amp;")","("&amp;TEXT(VideoPen1-VideoPenAss1,"0.00%")&amp;")"))</f>
        <v/>
      </c>
      <c r="F33" s="286"/>
      <c r="G33" s="285"/>
      <c r="H33" s="284" t="s">
        <v>1549</v>
      </c>
      <c r="I33" s="271" t="str">
        <f>VideoPenAss2</f>
        <v>NA</v>
      </c>
      <c r="J33" s="289" t="str">
        <f>IF(VideoPen2=VideoPenAss2,"",IF(VideoPen2&gt;VideoPenAss2,"(+"&amp;TEXT(VideoPen2-VideoPenAss2,"0.00%")&amp;")","("&amp;TEXT(VideoPen2-VideoPenAss2,"0.00%")&amp;")"))</f>
        <v/>
      </c>
      <c r="K33" s="286"/>
      <c r="L33" s="282"/>
      <c r="M33" s="284" t="s">
        <v>1549</v>
      </c>
      <c r="N33" s="271" t="str">
        <f>VideoPenAss3</f>
        <v>NA</v>
      </c>
      <c r="O33" s="289" t="str">
        <f>IF(VideoPen3=VideoPenAss3,"",IF(VideoPen3&gt;VideoPenAss3,"(+"&amp;TEXT(VideoPen3-VideoPenAss3,"0.00%")&amp;")","("&amp;TEXT(VideoPen3-VideoPenAss3,"0.00%")&amp;")"))</f>
        <v/>
      </c>
      <c r="P33" s="286"/>
      <c r="Q33" s="282"/>
      <c r="R33" s="288" t="s">
        <v>1620</v>
      </c>
      <c r="S33" s="292">
        <f>IFERROR((MDUUnits3*UpfrontPerDoorFee3+MDUCommission3+LatCostPerBuilding*MDU3Properties)*-1,0)</f>
        <v>0</v>
      </c>
      <c r="T33" s="292">
        <f>IFERROR(IF(COUNTA($T$5:T$5)&gt;MDUTerm3,0,IF(COUNTA($T$5:T$5)=(PenetrationRamp+1),S33+MAX(VideoPen3,DataPen3,VoicePen3)*MDUUnits3/PenetrationRamp*MDUISP3+VideoPen3*MDUUnits3/PenetrationRamp*MDUConverter3+(DataPen3-VoicePen3)*MDUUnits3/PenetrationRamp*MDUModem3+VoicePen3*MDUUnits3/PenetrationRamp*MDUeMTA3,IF(COUNTA($T$5:T$5)&gt;PenetrationRamp,S33,((MAX(VideoPen3,DataPen3,VoicePen3)*MDUUnits3/PenetrationRamp*MDUISP3+VideoPen3*COUNTA($T$5:T$5)/PenetrationRamp*VideoARPU3*MDUUnits3*VideoRevShare3+DataPen3*COUNTA($T$5:T$5)/PenetrationRamp*DataARPU3*MDUUnits3*DataRevShare3+VoicePen3*COUNTA($T$5:T$5)/PenetrationRamp*VoiceARPU3*MDUUnits3*VoiceRevShare3+VideoPen3*MDUUnits3/PenetrationRamp*MDUConverter3+(DataPen3-VoicePen3)*MDUUnits3/PenetrationRamp*MDUModem3+VoicePen3*MDUUnits3/PenetrationRamp*MDUeMTA3+T31*MDUOpexLoad3)*-1)))),0)</f>
        <v>0</v>
      </c>
      <c r="U33" s="292">
        <f>IFERROR(IF(COUNTA($T$5:U$5)&gt;MDUTerm3,0,IF(COUNTA($T$5:U$5)=(PenetrationRamp+1),T33+MAX(VideoPen3,DataPen3,VoicePen3)*MDUUnits3/PenetrationRamp*MDUISP3+VideoPen3*MDUUnits3/PenetrationRamp*MDUConverter3+(DataPen3-VoicePen3)*MDUUnits3/PenetrationRamp*MDUModem3+VoicePen3*MDUUnits3/PenetrationRamp*MDUeMTA3,IF(COUNTA($T$5:U$5)&gt;PenetrationRamp,T33,((MAX(VideoPen3,DataPen3,VoicePen3)*MDUUnits3/PenetrationRamp*MDUISP3+VideoPen3*COUNTA($T$5:U$5)/PenetrationRamp*VideoARPU3*MDUUnits3*VideoRevShare3+DataPen3*COUNTA($T$5:U$5)/PenetrationRamp*DataARPU3*MDUUnits3*DataRevShare3+VoicePen3*COUNTA($T$5:U$5)/PenetrationRamp*VoiceARPU3*MDUUnits3*VoiceRevShare3+VideoPen3*MDUUnits3/PenetrationRamp*MDUConverter3+(DataPen3-VoicePen3)*MDUUnits3/PenetrationRamp*MDUModem3+VoicePen3*MDUUnits3/PenetrationRamp*MDUeMTA3+U31*MDUOpexLoad3)*-1)))),0)</f>
        <v>0</v>
      </c>
      <c r="V33" s="292">
        <f>IFERROR(IF(COUNTA($T$5:V$5)&gt;MDUTerm3,0,IF(COUNTA($T$5:V$5)=(PenetrationRamp+1),U33+MAX(VideoPen3,DataPen3,VoicePen3)*MDUUnits3/PenetrationRamp*MDUISP3+VideoPen3*MDUUnits3/PenetrationRamp*MDUConverter3+(DataPen3-VoicePen3)*MDUUnits3/PenetrationRamp*MDUModem3+VoicePen3*MDUUnits3/PenetrationRamp*MDUeMTA3,IF(COUNTA($T$5:V$5)&gt;PenetrationRamp,U33,((MAX(VideoPen3,DataPen3,VoicePen3)*MDUUnits3/PenetrationRamp*MDUISP3+VideoPen3*COUNTA($T$5:V$5)/PenetrationRamp*VideoARPU3*MDUUnits3*VideoRevShare3+DataPen3*COUNTA($T$5:V$5)/PenetrationRamp*DataARPU3*MDUUnits3*DataRevShare3+VoicePen3*COUNTA($T$5:V$5)/PenetrationRamp*VoiceARPU3*MDUUnits3*VoiceRevShare3+VideoPen3*MDUUnits3/PenetrationRamp*MDUConverter3+(DataPen3-VoicePen3)*MDUUnits3/PenetrationRamp*MDUModem3+VoicePen3*MDUUnits3/PenetrationRamp*MDUeMTA3+V31*MDUOpexLoad3)*-1)))),0)</f>
        <v>0</v>
      </c>
      <c r="W33" s="292">
        <f>IFERROR(IF(COUNTA($T$5:W$5)&gt;MDUTerm3,0,IF(COUNTA($T$5:W$5)=(PenetrationRamp+1),V33+MAX(VideoPen3,DataPen3,VoicePen3)*MDUUnits3/PenetrationRamp*MDUISP3+VideoPen3*MDUUnits3/PenetrationRamp*MDUConverter3+(DataPen3-VoicePen3)*MDUUnits3/PenetrationRamp*MDUModem3+VoicePen3*MDUUnits3/PenetrationRamp*MDUeMTA3,IF(COUNTA($T$5:W$5)&gt;PenetrationRamp,V33,((MAX(VideoPen3,DataPen3,VoicePen3)*MDUUnits3/PenetrationRamp*MDUISP3+VideoPen3*COUNTA($T$5:W$5)/PenetrationRamp*VideoARPU3*MDUUnits3*VideoRevShare3+DataPen3*COUNTA($T$5:W$5)/PenetrationRamp*DataARPU3*MDUUnits3*DataRevShare3+VoicePen3*COUNTA($T$5:W$5)/PenetrationRamp*VoiceARPU3*MDUUnits3*VoiceRevShare3+VideoPen3*MDUUnits3/PenetrationRamp*MDUConverter3+(DataPen3-VoicePen3)*MDUUnits3/PenetrationRamp*MDUModem3+VoicePen3*MDUUnits3/PenetrationRamp*MDUeMTA3+W31*MDUOpexLoad3)*-1)))),0)</f>
        <v>0</v>
      </c>
      <c r="X33" s="292">
        <f>IFERROR(IF(COUNTA($T$5:X$5)&gt;MDUTerm3,0,IF(COUNTA($T$5:X$5)=(PenetrationRamp+1),W33+MAX(VideoPen3,DataPen3,VoicePen3)*MDUUnits3/PenetrationRamp*MDUISP3+VideoPen3*MDUUnits3/PenetrationRamp*MDUConverter3+(DataPen3-VoicePen3)*MDUUnits3/PenetrationRamp*MDUModem3+VoicePen3*MDUUnits3/PenetrationRamp*MDUeMTA3,IF(COUNTA($T$5:X$5)&gt;PenetrationRamp,W33,((MAX(VideoPen3,DataPen3,VoicePen3)*MDUUnits3/PenetrationRamp*MDUISP3+VideoPen3*COUNTA($T$5:X$5)/PenetrationRamp*VideoARPU3*MDUUnits3*VideoRevShare3+DataPen3*COUNTA($T$5:X$5)/PenetrationRamp*DataARPU3*MDUUnits3*DataRevShare3+VoicePen3*COUNTA($T$5:X$5)/PenetrationRamp*VoiceARPU3*MDUUnits3*VoiceRevShare3+VideoPen3*MDUUnits3/PenetrationRamp*MDUConverter3+(DataPen3-VoicePen3)*MDUUnits3/PenetrationRamp*MDUModem3+VoicePen3*MDUUnits3/PenetrationRamp*MDUeMTA3+X31*MDUOpexLoad3)*-1)))),0)</f>
        <v>0</v>
      </c>
      <c r="Y33" s="292">
        <f>IFERROR(IF(COUNTA($T$5:Y$5)&gt;MDUTerm3,0,IF(COUNTA($T$5:Y$5)=(PenetrationRamp+1),X33+MAX(VideoPen3,DataPen3,VoicePen3)*MDUUnits3/PenetrationRamp*MDUISP3+VideoPen3*MDUUnits3/PenetrationRamp*MDUConverter3+(DataPen3-VoicePen3)*MDUUnits3/PenetrationRamp*MDUModem3+VoicePen3*MDUUnits3/PenetrationRamp*MDUeMTA3,IF(COUNTA($T$5:Y$5)&gt;PenetrationRamp,X33,((MAX(VideoPen3,DataPen3,VoicePen3)*MDUUnits3/PenetrationRamp*MDUISP3+VideoPen3*COUNTA($T$5:Y$5)/PenetrationRamp*VideoARPU3*MDUUnits3*VideoRevShare3+DataPen3*COUNTA($T$5:Y$5)/PenetrationRamp*DataARPU3*MDUUnits3*DataRevShare3+VoicePen3*COUNTA($T$5:Y$5)/PenetrationRamp*VoiceARPU3*MDUUnits3*VoiceRevShare3+VideoPen3*MDUUnits3/PenetrationRamp*MDUConverter3+(DataPen3-VoicePen3)*MDUUnits3/PenetrationRamp*MDUModem3+VoicePen3*MDUUnits3/PenetrationRamp*MDUeMTA3+Y31*MDUOpexLoad3)*-1)))),0)</f>
        <v>0</v>
      </c>
      <c r="Z33" s="292">
        <f>IFERROR(IF(COUNTA($T$5:Z$5)&gt;MDUTerm3,0,IF(COUNTA($T$5:Z$5)=(PenetrationRamp+1),Y33+MAX(VideoPen3,DataPen3,VoicePen3)*MDUUnits3/PenetrationRamp*MDUISP3+VideoPen3*MDUUnits3/PenetrationRamp*MDUConverter3+(DataPen3-VoicePen3)*MDUUnits3/PenetrationRamp*MDUModem3+VoicePen3*MDUUnits3/PenetrationRamp*MDUeMTA3,IF(COUNTA($T$5:Z$5)&gt;PenetrationRamp,Y33,((MAX(VideoPen3,DataPen3,VoicePen3)*MDUUnits3/PenetrationRamp*MDUISP3+VideoPen3*COUNTA($T$5:Z$5)/PenetrationRamp*VideoARPU3*MDUUnits3*VideoRevShare3+DataPen3*COUNTA($T$5:Z$5)/PenetrationRamp*DataARPU3*MDUUnits3*DataRevShare3+VoicePen3*COUNTA($T$5:Z$5)/PenetrationRamp*VoiceARPU3*MDUUnits3*VoiceRevShare3+VideoPen3*MDUUnits3/PenetrationRamp*MDUConverter3+(DataPen3-VoicePen3)*MDUUnits3/PenetrationRamp*MDUModem3+VoicePen3*MDUUnits3/PenetrationRamp*MDUeMTA3+Z31*MDUOpexLoad3)*-1)))),0)</f>
        <v>0</v>
      </c>
      <c r="AA33" s="292">
        <f>IFERROR(IF(COUNTA($T$5:AA$5)&gt;MDUTerm3,0,IF(COUNTA($T$5:AA$5)=(PenetrationRamp+1),Z33+MAX(VideoPen3,DataPen3,VoicePen3)*MDUUnits3/PenetrationRamp*MDUISP3+VideoPen3*MDUUnits3/PenetrationRamp*MDUConverter3+(DataPen3-VoicePen3)*MDUUnits3/PenetrationRamp*MDUModem3+VoicePen3*MDUUnits3/PenetrationRamp*MDUeMTA3,IF(COUNTA($T$5:AA$5)&gt;PenetrationRamp,Z33,((MAX(VideoPen3,DataPen3,VoicePen3)*MDUUnits3/PenetrationRamp*MDUISP3+VideoPen3*COUNTA($T$5:AA$5)/PenetrationRamp*VideoARPU3*MDUUnits3*VideoRevShare3+DataPen3*COUNTA($T$5:AA$5)/PenetrationRamp*DataARPU3*MDUUnits3*DataRevShare3+VoicePen3*COUNTA($T$5:AA$5)/PenetrationRamp*VoiceARPU3*MDUUnits3*VoiceRevShare3+VideoPen3*MDUUnits3/PenetrationRamp*MDUConverter3+(DataPen3-VoicePen3)*MDUUnits3/PenetrationRamp*MDUModem3+VoicePen3*MDUUnits3/PenetrationRamp*MDUeMTA3+AA31*MDUOpexLoad3)*-1)))),0)</f>
        <v>0</v>
      </c>
      <c r="AB33" s="292">
        <f>IFERROR(IF(COUNTA($T$5:AB$5)&gt;MDUTerm3,0,IF(COUNTA($T$5:AB$5)=(PenetrationRamp+1),AA33+MAX(VideoPen3,DataPen3,VoicePen3)*MDUUnits3/PenetrationRamp*MDUISP3+VideoPen3*MDUUnits3/PenetrationRamp*MDUConverter3+(DataPen3-VoicePen3)*MDUUnits3/PenetrationRamp*MDUModem3+VoicePen3*MDUUnits3/PenetrationRamp*MDUeMTA3,IF(COUNTA($T$5:AB$5)&gt;PenetrationRamp,AA33,((MAX(VideoPen3,DataPen3,VoicePen3)*MDUUnits3/PenetrationRamp*MDUISP3+VideoPen3*COUNTA($T$5:AB$5)/PenetrationRamp*VideoARPU3*MDUUnits3*VideoRevShare3+DataPen3*COUNTA($T$5:AB$5)/PenetrationRamp*DataARPU3*MDUUnits3*DataRevShare3+VoicePen3*COUNTA($T$5:AB$5)/PenetrationRamp*VoiceARPU3*MDUUnits3*VoiceRevShare3+VideoPen3*MDUUnits3/PenetrationRamp*MDUConverter3+(DataPen3-VoicePen3)*MDUUnits3/PenetrationRamp*MDUModem3+VoicePen3*MDUUnits3/PenetrationRamp*MDUeMTA3+AB31*MDUOpexLoad3)*-1)))),0)</f>
        <v>0</v>
      </c>
      <c r="AC33" s="292">
        <f>IFERROR(IF(COUNTA($T$5:AC$5)&gt;MDUTerm3,0,IF(COUNTA($T$5:AC$5)=(PenetrationRamp+1),AB33+MAX(VideoPen3,DataPen3,VoicePen3)*MDUUnits3/PenetrationRamp*MDUISP3+VideoPen3*MDUUnits3/PenetrationRamp*MDUConverter3+(DataPen3-VoicePen3)*MDUUnits3/PenetrationRamp*MDUModem3+VoicePen3*MDUUnits3/PenetrationRamp*MDUeMTA3,IF(COUNTA($T$5:AC$5)&gt;PenetrationRamp,AB33,((MAX(VideoPen3,DataPen3,VoicePen3)*MDUUnits3/PenetrationRamp*MDUISP3+VideoPen3*COUNTA($T$5:AC$5)/PenetrationRamp*VideoARPU3*MDUUnits3*VideoRevShare3+DataPen3*COUNTA($T$5:AC$5)/PenetrationRamp*DataARPU3*MDUUnits3*DataRevShare3+VoicePen3*COUNTA($T$5:AC$5)/PenetrationRamp*VoiceARPU3*MDUUnits3*VoiceRevShare3+VideoPen3*MDUUnits3/PenetrationRamp*MDUConverter3+(DataPen3-VoicePen3)*MDUUnits3/PenetrationRamp*MDUModem3+VoicePen3*MDUUnits3/PenetrationRamp*MDUeMTA3+AC31*MDUOpexLoad3)*-1)))),0)</f>
        <v>0</v>
      </c>
      <c r="AD33" s="292">
        <f>IFERROR(IF(COUNTA($T$5:AD$5)&gt;MDUTerm3,0,IF(COUNTA($T$5:AD$5)=(PenetrationRamp+1),AC33+MAX(VideoPen3,DataPen3,VoicePen3)*MDUUnits3/PenetrationRamp*MDUISP3+VideoPen3*MDUUnits3/PenetrationRamp*MDUConverter3+(DataPen3-VoicePen3)*MDUUnits3/PenetrationRamp*MDUModem3+VoicePen3*MDUUnits3/PenetrationRamp*MDUeMTA3,IF(COUNTA($T$5:AD$5)&gt;PenetrationRamp,AC33,((MAX(VideoPen3,DataPen3,VoicePen3)*MDUUnits3/PenetrationRamp*MDUISP3+VideoPen3*COUNTA($T$5:AD$5)/PenetrationRamp*VideoARPU3*MDUUnits3*VideoRevShare3+DataPen3*COUNTA($T$5:AD$5)/PenetrationRamp*DataARPU3*MDUUnits3*DataRevShare3+VoicePen3*COUNTA($T$5:AD$5)/PenetrationRamp*VoiceARPU3*MDUUnits3*VoiceRevShare3+VideoPen3*MDUUnits3/PenetrationRamp*MDUConverter3+(DataPen3-VoicePen3)*MDUUnits3/PenetrationRamp*MDUModem3+VoicePen3*MDUUnits3/PenetrationRamp*MDUeMTA3+AD31*MDUOpexLoad3)*-1)))),0)</f>
        <v>0</v>
      </c>
      <c r="AE33" s="292">
        <f>IFERROR(IF(COUNTA($T$5:AE$5)&gt;MDUTerm3,0,IF(COUNTA($T$5:AE$5)=(PenetrationRamp+1),AD33+MAX(VideoPen3,DataPen3,VoicePen3)*MDUUnits3/PenetrationRamp*MDUISP3+VideoPen3*MDUUnits3/PenetrationRamp*MDUConverter3+(DataPen3-VoicePen3)*MDUUnits3/PenetrationRamp*MDUModem3+VoicePen3*MDUUnits3/PenetrationRamp*MDUeMTA3,IF(COUNTA($T$5:AE$5)&gt;PenetrationRamp,AD33,((MAX(VideoPen3,DataPen3,VoicePen3)*MDUUnits3/PenetrationRamp*MDUISP3+VideoPen3*COUNTA($T$5:AE$5)/PenetrationRamp*VideoARPU3*MDUUnits3*VideoRevShare3+DataPen3*COUNTA($T$5:AE$5)/PenetrationRamp*DataARPU3*MDUUnits3*DataRevShare3+VoicePen3*COUNTA($T$5:AE$5)/PenetrationRamp*VoiceARPU3*MDUUnits3*VoiceRevShare3+VideoPen3*MDUUnits3/PenetrationRamp*MDUConverter3+(DataPen3-VoicePen3)*MDUUnits3/PenetrationRamp*MDUModem3+VoicePen3*MDUUnits3/PenetrationRamp*MDUeMTA3+AE31*MDUOpexLoad3)*-1)))),0)</f>
        <v>0</v>
      </c>
      <c r="AF33" s="292">
        <f>IFERROR(IF(COUNTA($T$5:AF$5)&gt;MDUTerm3,0,IF(COUNTA($T$5:AF$5)=(PenetrationRamp+1),AE33+MAX(VideoPen3,DataPen3,VoicePen3)*MDUUnits3/PenetrationRamp*MDUISP3+VideoPen3*MDUUnits3/PenetrationRamp*MDUConverter3+(DataPen3-VoicePen3)*MDUUnits3/PenetrationRamp*MDUModem3+VoicePen3*MDUUnits3/PenetrationRamp*MDUeMTA3,IF(COUNTA($T$5:AF$5)&gt;PenetrationRamp,AE33,((MAX(VideoPen3,DataPen3,VoicePen3)*MDUUnits3/PenetrationRamp*MDUISP3+VideoPen3*COUNTA($T$5:AF$5)/PenetrationRamp*VideoARPU3*MDUUnits3*VideoRevShare3+DataPen3*COUNTA($T$5:AF$5)/PenetrationRamp*DataARPU3*MDUUnits3*DataRevShare3+VoicePen3*COUNTA($T$5:AF$5)/PenetrationRamp*VoiceARPU3*MDUUnits3*VoiceRevShare3+VideoPen3*MDUUnits3/PenetrationRamp*MDUConverter3+(DataPen3-VoicePen3)*MDUUnits3/PenetrationRamp*MDUModem3+VoicePen3*MDUUnits3/PenetrationRamp*MDUeMTA3+AF31*MDUOpexLoad3)*-1)))),0)</f>
        <v>0</v>
      </c>
      <c r="AG33" s="292">
        <f>IFERROR(IF(COUNTA($T$5:AG$5)&gt;MDUTerm3,0,IF(COUNTA($T$5:AG$5)=(PenetrationRamp+1),AF33+MAX(VideoPen3,DataPen3,VoicePen3)*MDUUnits3/PenetrationRamp*MDUISP3+VideoPen3*MDUUnits3/PenetrationRamp*MDUConverter3+(DataPen3-VoicePen3)*MDUUnits3/PenetrationRamp*MDUModem3+VoicePen3*MDUUnits3/PenetrationRamp*MDUeMTA3,IF(COUNTA($T$5:AG$5)&gt;PenetrationRamp,AF33,((MAX(VideoPen3,DataPen3,VoicePen3)*MDUUnits3/PenetrationRamp*MDUISP3+VideoPen3*COUNTA($T$5:AG$5)/PenetrationRamp*VideoARPU3*MDUUnits3*VideoRevShare3+DataPen3*COUNTA($T$5:AG$5)/PenetrationRamp*DataARPU3*MDUUnits3*DataRevShare3+VoicePen3*COUNTA($T$5:AG$5)/PenetrationRamp*VoiceARPU3*MDUUnits3*VoiceRevShare3+VideoPen3*MDUUnits3/PenetrationRamp*MDUConverter3+(DataPen3-VoicePen3)*MDUUnits3/PenetrationRamp*MDUModem3+VoicePen3*MDUUnits3/PenetrationRamp*MDUeMTA3+AG31*MDUOpexLoad3)*-1)))),0)</f>
        <v>0</v>
      </c>
      <c r="AH33" s="292">
        <f>IFERROR(IF(COUNTA($T$5:AH$5)&gt;MDUTerm3,0,IF(COUNTA($T$5:AH$5)=(PenetrationRamp+1),AG33+MAX(VideoPen3,DataPen3,VoicePen3)*MDUUnits3/PenetrationRamp*MDUISP3+VideoPen3*MDUUnits3/PenetrationRamp*MDUConverter3+(DataPen3-VoicePen3)*MDUUnits3/PenetrationRamp*MDUModem3+VoicePen3*MDUUnits3/PenetrationRamp*MDUeMTA3,IF(COUNTA($T$5:AH$5)&gt;PenetrationRamp,AG33,((MAX(VideoPen3,DataPen3,VoicePen3)*MDUUnits3/PenetrationRamp*MDUISP3+VideoPen3*COUNTA($T$5:AH$5)/PenetrationRamp*VideoARPU3*MDUUnits3*VideoRevShare3+DataPen3*COUNTA($T$5:AH$5)/PenetrationRamp*DataARPU3*MDUUnits3*DataRevShare3+VoicePen3*COUNTA($T$5:AH$5)/PenetrationRamp*VoiceARPU3*MDUUnits3*VoiceRevShare3+VideoPen3*MDUUnits3/PenetrationRamp*MDUConverter3+(DataPen3-VoicePen3)*MDUUnits3/PenetrationRamp*MDUModem3+VoicePen3*MDUUnits3/PenetrationRamp*MDUeMTA3+AH31*MDUOpexLoad3)*-1)))),0)</f>
        <v>0</v>
      </c>
      <c r="AI33" s="292">
        <f>IFERROR(IF(COUNTA($T$5:AI$5)&gt;MDUTerm3,0,IF(COUNTA($T$5:AI$5)=(PenetrationRamp+1),AH33+MAX(VideoPen3,DataPen3,VoicePen3)*MDUUnits3/PenetrationRamp*MDUISP3+VideoPen3*MDUUnits3/PenetrationRamp*MDUConverter3+(DataPen3-VoicePen3)*MDUUnits3/PenetrationRamp*MDUModem3+VoicePen3*MDUUnits3/PenetrationRamp*MDUeMTA3,IF(COUNTA($T$5:AI$5)&gt;PenetrationRamp,AH33,((MAX(VideoPen3,DataPen3,VoicePen3)*MDUUnits3/PenetrationRamp*MDUISP3+VideoPen3*COUNTA($T$5:AI$5)/PenetrationRamp*VideoARPU3*MDUUnits3*VideoRevShare3+DataPen3*COUNTA($T$5:AI$5)/PenetrationRamp*DataARPU3*MDUUnits3*DataRevShare3+VoicePen3*COUNTA($T$5:AI$5)/PenetrationRamp*VoiceARPU3*MDUUnits3*VoiceRevShare3+VideoPen3*MDUUnits3/PenetrationRamp*MDUConverter3+(DataPen3-VoicePen3)*MDUUnits3/PenetrationRamp*MDUModem3+VoicePen3*MDUUnits3/PenetrationRamp*MDUeMTA3+AI31*MDUOpexLoad3)*-1)))),0)</f>
        <v>0</v>
      </c>
      <c r="AJ33" s="292">
        <f>IFERROR(IF(COUNTA($T$5:AJ$5)&gt;MDUTerm3,0,IF(COUNTA($T$5:AJ$5)=(PenetrationRamp+1),AI33+MAX(VideoPen3,DataPen3,VoicePen3)*MDUUnits3/PenetrationRamp*MDUISP3+VideoPen3*MDUUnits3/PenetrationRamp*MDUConverter3+(DataPen3-VoicePen3)*MDUUnits3/PenetrationRamp*MDUModem3+VoicePen3*MDUUnits3/PenetrationRamp*MDUeMTA3,IF(COUNTA($T$5:AJ$5)&gt;PenetrationRamp,AI33,((MAX(VideoPen3,DataPen3,VoicePen3)*MDUUnits3/PenetrationRamp*MDUISP3+VideoPen3*COUNTA($T$5:AJ$5)/PenetrationRamp*VideoARPU3*MDUUnits3*VideoRevShare3+DataPen3*COUNTA($T$5:AJ$5)/PenetrationRamp*DataARPU3*MDUUnits3*DataRevShare3+VoicePen3*COUNTA($T$5:AJ$5)/PenetrationRamp*VoiceARPU3*MDUUnits3*VoiceRevShare3+VideoPen3*MDUUnits3/PenetrationRamp*MDUConverter3+(DataPen3-VoicePen3)*MDUUnits3/PenetrationRamp*MDUModem3+VoicePen3*MDUUnits3/PenetrationRamp*MDUeMTA3+AJ31*MDUOpexLoad3)*-1)))),0)</f>
        <v>0</v>
      </c>
      <c r="AK33" s="292">
        <f>IFERROR(IF(COUNTA($T$5:AK$5)&gt;MDUTerm3,0,IF(COUNTA($T$5:AK$5)=(PenetrationRamp+1),AJ33+MAX(VideoPen3,DataPen3,VoicePen3)*MDUUnits3/PenetrationRamp*MDUISP3+VideoPen3*MDUUnits3/PenetrationRamp*MDUConverter3+(DataPen3-VoicePen3)*MDUUnits3/PenetrationRamp*MDUModem3+VoicePen3*MDUUnits3/PenetrationRamp*MDUeMTA3,IF(COUNTA($T$5:AK$5)&gt;PenetrationRamp,AJ33,((MAX(VideoPen3,DataPen3,VoicePen3)*MDUUnits3/PenetrationRamp*MDUISP3+VideoPen3*COUNTA($T$5:AK$5)/PenetrationRamp*VideoARPU3*MDUUnits3*VideoRevShare3+DataPen3*COUNTA($T$5:AK$5)/PenetrationRamp*DataARPU3*MDUUnits3*DataRevShare3+VoicePen3*COUNTA($T$5:AK$5)/PenetrationRamp*VoiceARPU3*MDUUnits3*VoiceRevShare3+VideoPen3*MDUUnits3/PenetrationRamp*MDUConverter3+(DataPen3-VoicePen3)*MDUUnits3/PenetrationRamp*MDUModem3+VoicePen3*MDUUnits3/PenetrationRamp*MDUeMTA3+AK31*MDUOpexLoad3)*-1)))),0)</f>
        <v>0</v>
      </c>
      <c r="AL33" s="292">
        <f>IFERROR(IF(COUNTA($T$5:AL$5)&gt;MDUTerm3,0,IF(COUNTA($T$5:AL$5)=(PenetrationRamp+1),AK33+MAX(VideoPen3,DataPen3,VoicePen3)*MDUUnits3/PenetrationRamp*MDUISP3+VideoPen3*MDUUnits3/PenetrationRamp*MDUConverter3+(DataPen3-VoicePen3)*MDUUnits3/PenetrationRamp*MDUModem3+VoicePen3*MDUUnits3/PenetrationRamp*MDUeMTA3,IF(COUNTA($T$5:AL$5)&gt;PenetrationRamp,AK33,((MAX(VideoPen3,DataPen3,VoicePen3)*MDUUnits3/PenetrationRamp*MDUISP3+VideoPen3*COUNTA($T$5:AL$5)/PenetrationRamp*VideoARPU3*MDUUnits3*VideoRevShare3+DataPen3*COUNTA($T$5:AL$5)/PenetrationRamp*DataARPU3*MDUUnits3*DataRevShare3+VoicePen3*COUNTA($T$5:AL$5)/PenetrationRamp*VoiceARPU3*MDUUnits3*VoiceRevShare3+VideoPen3*MDUUnits3/PenetrationRamp*MDUConverter3+(DataPen3-VoicePen3)*MDUUnits3/PenetrationRamp*MDUModem3+VoicePen3*MDUUnits3/PenetrationRamp*MDUeMTA3+AL31*MDUOpexLoad3)*-1)))),0)</f>
        <v>0</v>
      </c>
      <c r="AM33" s="292">
        <f>IFERROR(IF(COUNTA($T$5:AM$5)&gt;MDUTerm3,0,IF(COUNTA($T$5:AM$5)=(PenetrationRamp+1),AL33+MAX(VideoPen3,DataPen3,VoicePen3)*MDUUnits3/PenetrationRamp*MDUISP3+VideoPen3*MDUUnits3/PenetrationRamp*MDUConverter3+(DataPen3-VoicePen3)*MDUUnits3/PenetrationRamp*MDUModem3+VoicePen3*MDUUnits3/PenetrationRamp*MDUeMTA3,IF(COUNTA($T$5:AM$5)&gt;PenetrationRamp,AL33,((MAX(VideoPen3,DataPen3,VoicePen3)*MDUUnits3/PenetrationRamp*MDUISP3+VideoPen3*COUNTA($T$5:AM$5)/PenetrationRamp*VideoARPU3*MDUUnits3*VideoRevShare3+DataPen3*COUNTA($T$5:AM$5)/PenetrationRamp*DataARPU3*MDUUnits3*DataRevShare3+VoicePen3*COUNTA($T$5:AM$5)/PenetrationRamp*VoiceARPU3*MDUUnits3*VoiceRevShare3+VideoPen3*MDUUnits3/PenetrationRamp*MDUConverter3+(DataPen3-VoicePen3)*MDUUnits3/PenetrationRamp*MDUModem3+VoicePen3*MDUUnits3/PenetrationRamp*MDUeMTA3+AM31*MDUOpexLoad3)*-1)))),0)</f>
        <v>0</v>
      </c>
      <c r="AN33" s="292">
        <f>IFERROR(IF(COUNTA($T$5:AN$5)&gt;MDUTerm3,0,IF(COUNTA($T$5:AN$5)=(PenetrationRamp+1),AM33+MAX(VideoPen3,DataPen3,VoicePen3)*MDUUnits3/PenetrationRamp*MDUISP3+VideoPen3*MDUUnits3/PenetrationRamp*MDUConverter3+(DataPen3-VoicePen3)*MDUUnits3/PenetrationRamp*MDUModem3+VoicePen3*MDUUnits3/PenetrationRamp*MDUeMTA3,IF(COUNTA($T$5:AN$5)&gt;PenetrationRamp,AM33,((MAX(VideoPen3,DataPen3,VoicePen3)*MDUUnits3/PenetrationRamp*MDUISP3+VideoPen3*COUNTA($T$5:AN$5)/PenetrationRamp*VideoARPU3*MDUUnits3*VideoRevShare3+DataPen3*COUNTA($T$5:AN$5)/PenetrationRamp*DataARPU3*MDUUnits3*DataRevShare3+VoicePen3*COUNTA($T$5:AN$5)/PenetrationRamp*VoiceARPU3*MDUUnits3*VoiceRevShare3+VideoPen3*MDUUnits3/PenetrationRamp*MDUConverter3+(DataPen3-VoicePen3)*MDUUnits3/PenetrationRamp*MDUModem3+VoicePen3*MDUUnits3/PenetrationRamp*MDUeMTA3+AN31*MDUOpexLoad3)*-1)))),0)</f>
        <v>0</v>
      </c>
      <c r="AO33" s="292">
        <f>IFERROR(IF(COUNTA($T$5:AO$5)&gt;MDUTerm3,0,IF(COUNTA($T$5:AO$5)=(PenetrationRamp+1),AN33+MAX(VideoPen3,DataPen3,VoicePen3)*MDUUnits3/PenetrationRamp*MDUISP3+VideoPen3*MDUUnits3/PenetrationRamp*MDUConverter3+(DataPen3-VoicePen3)*MDUUnits3/PenetrationRamp*MDUModem3+VoicePen3*MDUUnits3/PenetrationRamp*MDUeMTA3,IF(COUNTA($T$5:AO$5)&gt;PenetrationRamp,AN33,((MAX(VideoPen3,DataPen3,VoicePen3)*MDUUnits3/PenetrationRamp*MDUISP3+VideoPen3*COUNTA($T$5:AO$5)/PenetrationRamp*VideoARPU3*MDUUnits3*VideoRevShare3+DataPen3*COUNTA($T$5:AO$5)/PenetrationRamp*DataARPU3*MDUUnits3*DataRevShare3+VoicePen3*COUNTA($T$5:AO$5)/PenetrationRamp*VoiceARPU3*MDUUnits3*VoiceRevShare3+VideoPen3*MDUUnits3/PenetrationRamp*MDUConverter3+(DataPen3-VoicePen3)*MDUUnits3/PenetrationRamp*MDUModem3+VoicePen3*MDUUnits3/PenetrationRamp*MDUeMTA3+AO31*MDUOpexLoad3)*-1)))),0)</f>
        <v>0</v>
      </c>
      <c r="AP33" s="292">
        <f>IFERROR(IF(COUNTA($T$5:AP$5)&gt;MDUTerm3,0,IF(COUNTA($T$5:AP$5)=(PenetrationRamp+1),AO33+MAX(VideoPen3,DataPen3,VoicePen3)*MDUUnits3/PenetrationRamp*MDUISP3+VideoPen3*MDUUnits3/PenetrationRamp*MDUConverter3+(DataPen3-VoicePen3)*MDUUnits3/PenetrationRamp*MDUModem3+VoicePen3*MDUUnits3/PenetrationRamp*MDUeMTA3,IF(COUNTA($T$5:AP$5)&gt;PenetrationRamp,AO33,((MAX(VideoPen3,DataPen3,VoicePen3)*MDUUnits3/PenetrationRamp*MDUISP3+VideoPen3*COUNTA($T$5:AP$5)/PenetrationRamp*VideoARPU3*MDUUnits3*VideoRevShare3+DataPen3*COUNTA($T$5:AP$5)/PenetrationRamp*DataARPU3*MDUUnits3*DataRevShare3+VoicePen3*COUNTA($T$5:AP$5)/PenetrationRamp*VoiceARPU3*MDUUnits3*VoiceRevShare3+VideoPen3*MDUUnits3/PenetrationRamp*MDUConverter3+(DataPen3-VoicePen3)*MDUUnits3/PenetrationRamp*MDUModem3+VoicePen3*MDUUnits3/PenetrationRamp*MDUeMTA3+AP31*MDUOpexLoad3)*-1)))),0)</f>
        <v>0</v>
      </c>
      <c r="AQ33" s="292">
        <f>IFERROR(IF(COUNTA($T$5:AQ$5)&gt;MDUTerm3,0,IF(COUNTA($T$5:AQ$5)=(PenetrationRamp+1),AP33+MAX(VideoPen3,DataPen3,VoicePen3)*MDUUnits3/PenetrationRamp*MDUISP3+VideoPen3*MDUUnits3/PenetrationRamp*MDUConverter3+(DataPen3-VoicePen3)*MDUUnits3/PenetrationRamp*MDUModem3+VoicePen3*MDUUnits3/PenetrationRamp*MDUeMTA3,IF(COUNTA($T$5:AQ$5)&gt;PenetrationRamp,AP33,((MAX(VideoPen3,DataPen3,VoicePen3)*MDUUnits3/PenetrationRamp*MDUISP3+VideoPen3*COUNTA($T$5:AQ$5)/PenetrationRamp*VideoARPU3*MDUUnits3*VideoRevShare3+DataPen3*COUNTA($T$5:AQ$5)/PenetrationRamp*DataARPU3*MDUUnits3*DataRevShare3+VoicePen3*COUNTA($T$5:AQ$5)/PenetrationRamp*VoiceARPU3*MDUUnits3*VoiceRevShare3+VideoPen3*MDUUnits3/PenetrationRamp*MDUConverter3+(DataPen3-VoicePen3)*MDUUnits3/PenetrationRamp*MDUModem3+VoicePen3*MDUUnits3/PenetrationRamp*MDUeMTA3+AQ31*MDUOpexLoad3)*-1)))),0)</f>
        <v>0</v>
      </c>
      <c r="AR33" s="292">
        <f>IFERROR(IF(COUNTA($T$5:AR$5)&gt;MDUTerm3,0,IF(COUNTA($T$5:AR$5)=(PenetrationRamp+1),AQ33+MAX(VideoPen3,DataPen3,VoicePen3)*MDUUnits3/PenetrationRamp*MDUISP3+VideoPen3*MDUUnits3/PenetrationRamp*MDUConverter3+(DataPen3-VoicePen3)*MDUUnits3/PenetrationRamp*MDUModem3+VoicePen3*MDUUnits3/PenetrationRamp*MDUeMTA3,IF(COUNTA($T$5:AR$5)&gt;PenetrationRamp,AQ33,((MAX(VideoPen3,DataPen3,VoicePen3)*MDUUnits3/PenetrationRamp*MDUISP3+VideoPen3*COUNTA($T$5:AR$5)/PenetrationRamp*VideoARPU3*MDUUnits3*VideoRevShare3+DataPen3*COUNTA($T$5:AR$5)/PenetrationRamp*DataARPU3*MDUUnits3*DataRevShare3+VoicePen3*COUNTA($T$5:AR$5)/PenetrationRamp*VoiceARPU3*MDUUnits3*VoiceRevShare3+VideoPen3*MDUUnits3/PenetrationRamp*MDUConverter3+(DataPen3-VoicePen3)*MDUUnits3/PenetrationRamp*MDUModem3+VoicePen3*MDUUnits3/PenetrationRamp*MDUeMTA3+AR31*MDUOpexLoad3)*-1)))),0)</f>
        <v>0</v>
      </c>
      <c r="AS33" s="292">
        <f>IFERROR(IF(COUNTA($T$5:AS$5)&gt;MDUTerm3,0,IF(COUNTA($T$5:AS$5)=(PenetrationRamp+1),AR33+MAX(VideoPen3,DataPen3,VoicePen3)*MDUUnits3/PenetrationRamp*MDUISP3+VideoPen3*MDUUnits3/PenetrationRamp*MDUConverter3+(DataPen3-VoicePen3)*MDUUnits3/PenetrationRamp*MDUModem3+VoicePen3*MDUUnits3/PenetrationRamp*MDUeMTA3,IF(COUNTA($T$5:AS$5)&gt;PenetrationRamp,AR33,((MAX(VideoPen3,DataPen3,VoicePen3)*MDUUnits3/PenetrationRamp*MDUISP3+VideoPen3*COUNTA($T$5:AS$5)/PenetrationRamp*VideoARPU3*MDUUnits3*VideoRevShare3+DataPen3*COUNTA($T$5:AS$5)/PenetrationRamp*DataARPU3*MDUUnits3*DataRevShare3+VoicePen3*COUNTA($T$5:AS$5)/PenetrationRamp*VoiceARPU3*MDUUnits3*VoiceRevShare3+VideoPen3*MDUUnits3/PenetrationRamp*MDUConverter3+(DataPen3-VoicePen3)*MDUUnits3/PenetrationRamp*MDUModem3+VoicePen3*MDUUnits3/PenetrationRamp*MDUeMTA3+AS31*MDUOpexLoad3)*-1)))),0)</f>
        <v>0</v>
      </c>
      <c r="AT33" s="292">
        <f>IFERROR(IF(COUNTA($T$5:AT$5)&gt;MDUTerm3,0,IF(COUNTA($T$5:AT$5)=(PenetrationRamp+1),AS33+MAX(VideoPen3,DataPen3,VoicePen3)*MDUUnits3/PenetrationRamp*MDUISP3+VideoPen3*MDUUnits3/PenetrationRamp*MDUConverter3+(DataPen3-VoicePen3)*MDUUnits3/PenetrationRamp*MDUModem3+VoicePen3*MDUUnits3/PenetrationRamp*MDUeMTA3,IF(COUNTA($T$5:AT$5)&gt;PenetrationRamp,AS33,((MAX(VideoPen3,DataPen3,VoicePen3)*MDUUnits3/PenetrationRamp*MDUISP3+VideoPen3*COUNTA($T$5:AT$5)/PenetrationRamp*VideoARPU3*MDUUnits3*VideoRevShare3+DataPen3*COUNTA($T$5:AT$5)/PenetrationRamp*DataARPU3*MDUUnits3*DataRevShare3+VoicePen3*COUNTA($T$5:AT$5)/PenetrationRamp*VoiceARPU3*MDUUnits3*VoiceRevShare3+VideoPen3*MDUUnits3/PenetrationRamp*MDUConverter3+(DataPen3-VoicePen3)*MDUUnits3/PenetrationRamp*MDUModem3+VoicePen3*MDUUnits3/PenetrationRamp*MDUeMTA3+AT31*MDUOpexLoad3)*-1)))),0)</f>
        <v>0</v>
      </c>
      <c r="AU33" s="292">
        <f>IFERROR(IF(COUNTA($T$5:AU$5)&gt;MDUTerm3,0,IF(COUNTA($T$5:AU$5)=(PenetrationRamp+1),AT33+MAX(VideoPen3,DataPen3,VoicePen3)*MDUUnits3/PenetrationRamp*MDUISP3+VideoPen3*MDUUnits3/PenetrationRamp*MDUConverter3+(DataPen3-VoicePen3)*MDUUnits3/PenetrationRamp*MDUModem3+VoicePen3*MDUUnits3/PenetrationRamp*MDUeMTA3,IF(COUNTA($T$5:AU$5)&gt;PenetrationRamp,AT33,((MAX(VideoPen3,DataPen3,VoicePen3)*MDUUnits3/PenetrationRamp*MDUISP3+VideoPen3*COUNTA($T$5:AU$5)/PenetrationRamp*VideoARPU3*MDUUnits3*VideoRevShare3+DataPen3*COUNTA($T$5:AU$5)/PenetrationRamp*DataARPU3*MDUUnits3*DataRevShare3+VoicePen3*COUNTA($T$5:AU$5)/PenetrationRamp*VoiceARPU3*MDUUnits3*VoiceRevShare3+VideoPen3*MDUUnits3/PenetrationRamp*MDUConverter3+(DataPen3-VoicePen3)*MDUUnits3/PenetrationRamp*MDUModem3+VoicePen3*MDUUnits3/PenetrationRamp*MDUeMTA3+AU31*MDUOpexLoad3)*-1)))),0)</f>
        <v>0</v>
      </c>
      <c r="AV33" s="292">
        <f>IFERROR(IF(COUNTA($T$5:AV$5)&gt;MDUTerm3,0,IF(COUNTA($T$5:AV$5)=(PenetrationRamp+1),AU33+MAX(VideoPen3,DataPen3,VoicePen3)*MDUUnits3/PenetrationRamp*MDUISP3+VideoPen3*MDUUnits3/PenetrationRamp*MDUConverter3+(DataPen3-VoicePen3)*MDUUnits3/PenetrationRamp*MDUModem3+VoicePen3*MDUUnits3/PenetrationRamp*MDUeMTA3,IF(COUNTA($T$5:AV$5)&gt;PenetrationRamp,AU33,((MAX(VideoPen3,DataPen3,VoicePen3)*MDUUnits3/PenetrationRamp*MDUISP3+VideoPen3*COUNTA($T$5:AV$5)/PenetrationRamp*VideoARPU3*MDUUnits3*VideoRevShare3+DataPen3*COUNTA($T$5:AV$5)/PenetrationRamp*DataARPU3*MDUUnits3*DataRevShare3+VoicePen3*COUNTA($T$5:AV$5)/PenetrationRamp*VoiceARPU3*MDUUnits3*VoiceRevShare3+VideoPen3*MDUUnits3/PenetrationRamp*MDUConverter3+(DataPen3-VoicePen3)*MDUUnits3/PenetrationRamp*MDUModem3+VoicePen3*MDUUnits3/PenetrationRamp*MDUeMTA3+AV31*MDUOpexLoad3)*-1)))),0)</f>
        <v>0</v>
      </c>
      <c r="AW33" s="292">
        <f>IFERROR(IF(COUNTA($T$5:AW$5)&gt;MDUTerm3,0,IF(COUNTA($T$5:AW$5)=(PenetrationRamp+1),AV33+MAX(VideoPen3,DataPen3,VoicePen3)*MDUUnits3/PenetrationRamp*MDUISP3+VideoPen3*MDUUnits3/PenetrationRamp*MDUConverter3+(DataPen3-VoicePen3)*MDUUnits3/PenetrationRamp*MDUModem3+VoicePen3*MDUUnits3/PenetrationRamp*MDUeMTA3,IF(COUNTA($T$5:AW$5)&gt;PenetrationRamp,AV33,((MAX(VideoPen3,DataPen3,VoicePen3)*MDUUnits3/PenetrationRamp*MDUISP3+VideoPen3*COUNTA($T$5:AW$5)/PenetrationRamp*VideoARPU3*MDUUnits3*VideoRevShare3+DataPen3*COUNTA($T$5:AW$5)/PenetrationRamp*DataARPU3*MDUUnits3*DataRevShare3+VoicePen3*COUNTA($T$5:AW$5)/PenetrationRamp*VoiceARPU3*MDUUnits3*VoiceRevShare3+VideoPen3*MDUUnits3/PenetrationRamp*MDUConverter3+(DataPen3-VoicePen3)*MDUUnits3/PenetrationRamp*MDUModem3+VoicePen3*MDUUnits3/PenetrationRamp*MDUeMTA3+AW31*MDUOpexLoad3)*-1)))),0)</f>
        <v>0</v>
      </c>
      <c r="AX33" s="292">
        <f>IFERROR(IF(COUNTA($T$5:AX$5)&gt;MDUTerm3,0,IF(COUNTA($T$5:AX$5)=(PenetrationRamp+1),AW33+MAX(VideoPen3,DataPen3,VoicePen3)*MDUUnits3/PenetrationRamp*MDUISP3+VideoPen3*MDUUnits3/PenetrationRamp*MDUConverter3+(DataPen3-VoicePen3)*MDUUnits3/PenetrationRamp*MDUModem3+VoicePen3*MDUUnits3/PenetrationRamp*MDUeMTA3,IF(COUNTA($T$5:AX$5)&gt;PenetrationRamp,AW33,((MAX(VideoPen3,DataPen3,VoicePen3)*MDUUnits3/PenetrationRamp*MDUISP3+VideoPen3*COUNTA($T$5:AX$5)/PenetrationRamp*VideoARPU3*MDUUnits3*VideoRevShare3+DataPen3*COUNTA($T$5:AX$5)/PenetrationRamp*DataARPU3*MDUUnits3*DataRevShare3+VoicePen3*COUNTA($T$5:AX$5)/PenetrationRamp*VoiceARPU3*MDUUnits3*VoiceRevShare3+VideoPen3*MDUUnits3/PenetrationRamp*MDUConverter3+(DataPen3-VoicePen3)*MDUUnits3/PenetrationRamp*MDUModem3+VoicePen3*MDUUnits3/PenetrationRamp*MDUeMTA3+AX31*MDUOpexLoad3)*-1)))),0)</f>
        <v>0</v>
      </c>
      <c r="AY33" s="292">
        <f>IFERROR(IF(COUNTA($T$5:AY$5)&gt;MDUTerm3,0,IF(COUNTA($T$5:AY$5)=(PenetrationRamp+1),AX33+MAX(VideoPen3,DataPen3,VoicePen3)*MDUUnits3/PenetrationRamp*MDUISP3+VideoPen3*MDUUnits3/PenetrationRamp*MDUConverter3+(DataPen3-VoicePen3)*MDUUnits3/PenetrationRamp*MDUModem3+VoicePen3*MDUUnits3/PenetrationRamp*MDUeMTA3,IF(COUNTA($T$5:AY$5)&gt;PenetrationRamp,AX33,((MAX(VideoPen3,DataPen3,VoicePen3)*MDUUnits3/PenetrationRamp*MDUISP3+VideoPen3*COUNTA($T$5:AY$5)/PenetrationRamp*VideoARPU3*MDUUnits3*VideoRevShare3+DataPen3*COUNTA($T$5:AY$5)/PenetrationRamp*DataARPU3*MDUUnits3*DataRevShare3+VoicePen3*COUNTA($T$5:AY$5)/PenetrationRamp*VoiceARPU3*MDUUnits3*VoiceRevShare3+VideoPen3*MDUUnits3/PenetrationRamp*MDUConverter3+(DataPen3-VoicePen3)*MDUUnits3/PenetrationRamp*MDUModem3+VoicePen3*MDUUnits3/PenetrationRamp*MDUeMTA3+AY31*MDUOpexLoad3)*-1)))),0)</f>
        <v>0</v>
      </c>
      <c r="AZ33" s="292">
        <f>IFERROR(IF(COUNTA($T$5:AZ$5)&gt;MDUTerm3,0,IF(COUNTA($T$5:AZ$5)=(PenetrationRamp+1),AY33+MAX(VideoPen3,DataPen3,VoicePen3)*MDUUnits3/PenetrationRamp*MDUISP3+VideoPen3*MDUUnits3/PenetrationRamp*MDUConverter3+(DataPen3-VoicePen3)*MDUUnits3/PenetrationRamp*MDUModem3+VoicePen3*MDUUnits3/PenetrationRamp*MDUeMTA3,IF(COUNTA($T$5:AZ$5)&gt;PenetrationRamp,AY33,((MAX(VideoPen3,DataPen3,VoicePen3)*MDUUnits3/PenetrationRamp*MDUISP3+VideoPen3*COUNTA($T$5:AZ$5)/PenetrationRamp*VideoARPU3*MDUUnits3*VideoRevShare3+DataPen3*COUNTA($T$5:AZ$5)/PenetrationRamp*DataARPU3*MDUUnits3*DataRevShare3+VoicePen3*COUNTA($T$5:AZ$5)/PenetrationRamp*VoiceARPU3*MDUUnits3*VoiceRevShare3+VideoPen3*MDUUnits3/PenetrationRamp*MDUConverter3+(DataPen3-VoicePen3)*MDUUnits3/PenetrationRamp*MDUModem3+VoicePen3*MDUUnits3/PenetrationRamp*MDUeMTA3+AZ31*MDUOpexLoad3)*-1)))),0)</f>
        <v>0</v>
      </c>
      <c r="BA33" s="292">
        <f>IFERROR(IF(COUNTA($T$5:BA$5)&gt;MDUTerm3,0,IF(COUNTA($T$5:BA$5)=(PenetrationRamp+1),AZ33+MAX(VideoPen3,DataPen3,VoicePen3)*MDUUnits3/PenetrationRamp*MDUISP3+VideoPen3*MDUUnits3/PenetrationRamp*MDUConverter3+(DataPen3-VoicePen3)*MDUUnits3/PenetrationRamp*MDUModem3+VoicePen3*MDUUnits3/PenetrationRamp*MDUeMTA3,IF(COUNTA($T$5:BA$5)&gt;PenetrationRamp,AZ33,((MAX(VideoPen3,DataPen3,VoicePen3)*MDUUnits3/PenetrationRamp*MDUISP3+VideoPen3*COUNTA($T$5:BA$5)/PenetrationRamp*VideoARPU3*MDUUnits3*VideoRevShare3+DataPen3*COUNTA($T$5:BA$5)/PenetrationRamp*DataARPU3*MDUUnits3*DataRevShare3+VoicePen3*COUNTA($T$5:BA$5)/PenetrationRamp*VoiceARPU3*MDUUnits3*VoiceRevShare3+VideoPen3*MDUUnits3/PenetrationRamp*MDUConverter3+(DataPen3-VoicePen3)*MDUUnits3/PenetrationRamp*MDUModem3+VoicePen3*MDUUnits3/PenetrationRamp*MDUeMTA3+BA31*MDUOpexLoad3)*-1)))),0)</f>
        <v>0</v>
      </c>
      <c r="BB33" s="292">
        <f>IFERROR(IF(COUNTA($T$5:BB$5)&gt;MDUTerm3,0,IF(COUNTA($T$5:BB$5)=(PenetrationRamp+1),BA33+MAX(VideoPen3,DataPen3,VoicePen3)*MDUUnits3/PenetrationRamp*MDUISP3+VideoPen3*MDUUnits3/PenetrationRamp*MDUConverter3+(DataPen3-VoicePen3)*MDUUnits3/PenetrationRamp*MDUModem3+VoicePen3*MDUUnits3/PenetrationRamp*MDUeMTA3,IF(COUNTA($T$5:BB$5)&gt;PenetrationRamp,BA33,((MAX(VideoPen3,DataPen3,VoicePen3)*MDUUnits3/PenetrationRamp*MDUISP3+VideoPen3*COUNTA($T$5:BB$5)/PenetrationRamp*VideoARPU3*MDUUnits3*VideoRevShare3+DataPen3*COUNTA($T$5:BB$5)/PenetrationRamp*DataARPU3*MDUUnits3*DataRevShare3+VoicePen3*COUNTA($T$5:BB$5)/PenetrationRamp*VoiceARPU3*MDUUnits3*VoiceRevShare3+VideoPen3*MDUUnits3/PenetrationRamp*MDUConverter3+(DataPen3-VoicePen3)*MDUUnits3/PenetrationRamp*MDUModem3+VoicePen3*MDUUnits3/PenetrationRamp*MDUeMTA3+BB31*MDUOpexLoad3)*-1)))),0)</f>
        <v>0</v>
      </c>
      <c r="BC33" s="292">
        <f>IFERROR(IF(COUNTA($T$5:BC$5)&gt;MDUTerm3,0,IF(COUNTA($T$5:BC$5)=(PenetrationRamp+1),BB33+MAX(VideoPen3,DataPen3,VoicePen3)*MDUUnits3/PenetrationRamp*MDUISP3+VideoPen3*MDUUnits3/PenetrationRamp*MDUConverter3+(DataPen3-VoicePen3)*MDUUnits3/PenetrationRamp*MDUModem3+VoicePen3*MDUUnits3/PenetrationRamp*MDUeMTA3,IF(COUNTA($T$5:BC$5)&gt;PenetrationRamp,BB33,((MAX(VideoPen3,DataPen3,VoicePen3)*MDUUnits3/PenetrationRamp*MDUISP3+VideoPen3*COUNTA($T$5:BC$5)/PenetrationRamp*VideoARPU3*MDUUnits3*VideoRevShare3+DataPen3*COUNTA($T$5:BC$5)/PenetrationRamp*DataARPU3*MDUUnits3*DataRevShare3+VoicePen3*COUNTA($T$5:BC$5)/PenetrationRamp*VoiceARPU3*MDUUnits3*VoiceRevShare3+VideoPen3*MDUUnits3/PenetrationRamp*MDUConverter3+(DataPen3-VoicePen3)*MDUUnits3/PenetrationRamp*MDUModem3+VoicePen3*MDUUnits3/PenetrationRamp*MDUeMTA3+BC31*MDUOpexLoad3)*-1)))),0)</f>
        <v>0</v>
      </c>
      <c r="BD33" s="292">
        <f>IFERROR(IF(COUNTA($T$5:BD$5)&gt;MDUTerm3,0,IF(COUNTA($T$5:BD$5)=(PenetrationRamp+1),BC33+MAX(VideoPen3,DataPen3,VoicePen3)*MDUUnits3/PenetrationRamp*MDUISP3+VideoPen3*MDUUnits3/PenetrationRamp*MDUConverter3+(DataPen3-VoicePen3)*MDUUnits3/PenetrationRamp*MDUModem3+VoicePen3*MDUUnits3/PenetrationRamp*MDUeMTA3,IF(COUNTA($T$5:BD$5)&gt;PenetrationRamp,BC33,((MAX(VideoPen3,DataPen3,VoicePen3)*MDUUnits3/PenetrationRamp*MDUISP3+VideoPen3*COUNTA($T$5:BD$5)/PenetrationRamp*VideoARPU3*MDUUnits3*VideoRevShare3+DataPen3*COUNTA($T$5:BD$5)/PenetrationRamp*DataARPU3*MDUUnits3*DataRevShare3+VoicePen3*COUNTA($T$5:BD$5)/PenetrationRamp*VoiceARPU3*MDUUnits3*VoiceRevShare3+VideoPen3*MDUUnits3/PenetrationRamp*MDUConverter3+(DataPen3-VoicePen3)*MDUUnits3/PenetrationRamp*MDUModem3+VoicePen3*MDUUnits3/PenetrationRamp*MDUeMTA3+BD31*MDUOpexLoad3)*-1)))),0)</f>
        <v>0</v>
      </c>
      <c r="BE33" s="292">
        <f>IFERROR(IF(COUNTA($T$5:BE$5)&gt;MDUTerm3,0,IF(COUNTA($T$5:BE$5)=(PenetrationRamp+1),BD33+MAX(VideoPen3,DataPen3,VoicePen3)*MDUUnits3/PenetrationRamp*MDUISP3+VideoPen3*MDUUnits3/PenetrationRamp*MDUConverter3+(DataPen3-VoicePen3)*MDUUnits3/PenetrationRamp*MDUModem3+VoicePen3*MDUUnits3/PenetrationRamp*MDUeMTA3,IF(COUNTA($T$5:BE$5)&gt;PenetrationRamp,BD33,((MAX(VideoPen3,DataPen3,VoicePen3)*MDUUnits3/PenetrationRamp*MDUISP3+VideoPen3*COUNTA($T$5:BE$5)/PenetrationRamp*VideoARPU3*MDUUnits3*VideoRevShare3+DataPen3*COUNTA($T$5:BE$5)/PenetrationRamp*DataARPU3*MDUUnits3*DataRevShare3+VoicePen3*COUNTA($T$5:BE$5)/PenetrationRamp*VoiceARPU3*MDUUnits3*VoiceRevShare3+VideoPen3*MDUUnits3/PenetrationRamp*MDUConverter3+(DataPen3-VoicePen3)*MDUUnits3/PenetrationRamp*MDUModem3+VoicePen3*MDUUnits3/PenetrationRamp*MDUeMTA3+BE31*MDUOpexLoad3)*-1)))),0)</f>
        <v>0</v>
      </c>
      <c r="BF33" s="292">
        <f>IFERROR(IF(COUNTA($T$5:BF$5)&gt;MDUTerm3,0,IF(COUNTA($T$5:BF$5)=(PenetrationRamp+1),BE33+MAX(VideoPen3,DataPen3,VoicePen3)*MDUUnits3/PenetrationRamp*MDUISP3+VideoPen3*MDUUnits3/PenetrationRamp*MDUConverter3+(DataPen3-VoicePen3)*MDUUnits3/PenetrationRamp*MDUModem3+VoicePen3*MDUUnits3/PenetrationRamp*MDUeMTA3,IF(COUNTA($T$5:BF$5)&gt;PenetrationRamp,BE33,((MAX(VideoPen3,DataPen3,VoicePen3)*MDUUnits3/PenetrationRamp*MDUISP3+VideoPen3*COUNTA($T$5:BF$5)/PenetrationRamp*VideoARPU3*MDUUnits3*VideoRevShare3+DataPen3*COUNTA($T$5:BF$5)/PenetrationRamp*DataARPU3*MDUUnits3*DataRevShare3+VoicePen3*COUNTA($T$5:BF$5)/PenetrationRamp*VoiceARPU3*MDUUnits3*VoiceRevShare3+VideoPen3*MDUUnits3/PenetrationRamp*MDUConverter3+(DataPen3-VoicePen3)*MDUUnits3/PenetrationRamp*MDUModem3+VoicePen3*MDUUnits3/PenetrationRamp*MDUeMTA3+BF31*MDUOpexLoad3)*-1)))),0)</f>
        <v>0</v>
      </c>
      <c r="BG33" s="292">
        <f>IFERROR(IF(COUNTA($T$5:BG$5)&gt;MDUTerm3,0,IF(COUNTA($T$5:BG$5)=(PenetrationRamp+1),BF33+MAX(VideoPen3,DataPen3,VoicePen3)*MDUUnits3/PenetrationRamp*MDUISP3+VideoPen3*MDUUnits3/PenetrationRamp*MDUConverter3+(DataPen3-VoicePen3)*MDUUnits3/PenetrationRamp*MDUModem3+VoicePen3*MDUUnits3/PenetrationRamp*MDUeMTA3,IF(COUNTA($T$5:BG$5)&gt;PenetrationRamp,BF33,((MAX(VideoPen3,DataPen3,VoicePen3)*MDUUnits3/PenetrationRamp*MDUISP3+VideoPen3*COUNTA($T$5:BG$5)/PenetrationRamp*VideoARPU3*MDUUnits3*VideoRevShare3+DataPen3*COUNTA($T$5:BG$5)/PenetrationRamp*DataARPU3*MDUUnits3*DataRevShare3+VoicePen3*COUNTA($T$5:BG$5)/PenetrationRamp*VoiceARPU3*MDUUnits3*VoiceRevShare3+VideoPen3*MDUUnits3/PenetrationRamp*MDUConverter3+(DataPen3-VoicePen3)*MDUUnits3/PenetrationRamp*MDUModem3+VoicePen3*MDUUnits3/PenetrationRamp*MDUeMTA3+BG31*MDUOpexLoad3)*-1)))),0)</f>
        <v>0</v>
      </c>
      <c r="BH33" s="292">
        <f>IFERROR(IF(COUNTA($T$5:BH$5)&gt;MDUTerm3,0,IF(COUNTA($T$5:BH$5)=(PenetrationRamp+1),BG33+MAX(VideoPen3,DataPen3,VoicePen3)*MDUUnits3/PenetrationRamp*MDUISP3+VideoPen3*MDUUnits3/PenetrationRamp*MDUConverter3+(DataPen3-VoicePen3)*MDUUnits3/PenetrationRamp*MDUModem3+VoicePen3*MDUUnits3/PenetrationRamp*MDUeMTA3,IF(COUNTA($T$5:BH$5)&gt;PenetrationRamp,BG33,((MAX(VideoPen3,DataPen3,VoicePen3)*MDUUnits3/PenetrationRamp*MDUISP3+VideoPen3*COUNTA($T$5:BH$5)/PenetrationRamp*VideoARPU3*MDUUnits3*VideoRevShare3+DataPen3*COUNTA($T$5:BH$5)/PenetrationRamp*DataARPU3*MDUUnits3*DataRevShare3+VoicePen3*COUNTA($T$5:BH$5)/PenetrationRamp*VoiceARPU3*MDUUnits3*VoiceRevShare3+VideoPen3*MDUUnits3/PenetrationRamp*MDUConverter3+(DataPen3-VoicePen3)*MDUUnits3/PenetrationRamp*MDUModem3+VoicePen3*MDUUnits3/PenetrationRamp*MDUeMTA3+BH31*MDUOpexLoad3)*-1)))),0)</f>
        <v>0</v>
      </c>
      <c r="BI33" s="292">
        <f>IFERROR(IF(COUNTA($T$5:BI$5)&gt;MDUTerm3,0,IF(COUNTA($T$5:BI$5)=(PenetrationRamp+1),BH33+MAX(VideoPen3,DataPen3,VoicePen3)*MDUUnits3/PenetrationRamp*MDUISP3+VideoPen3*MDUUnits3/PenetrationRamp*MDUConverter3+(DataPen3-VoicePen3)*MDUUnits3/PenetrationRamp*MDUModem3+VoicePen3*MDUUnits3/PenetrationRamp*MDUeMTA3,IF(COUNTA($T$5:BI$5)&gt;PenetrationRamp,BH33,((MAX(VideoPen3,DataPen3,VoicePen3)*MDUUnits3/PenetrationRamp*MDUISP3+VideoPen3*COUNTA($T$5:BI$5)/PenetrationRamp*VideoARPU3*MDUUnits3*VideoRevShare3+DataPen3*COUNTA($T$5:BI$5)/PenetrationRamp*DataARPU3*MDUUnits3*DataRevShare3+VoicePen3*COUNTA($T$5:BI$5)/PenetrationRamp*VoiceARPU3*MDUUnits3*VoiceRevShare3+VideoPen3*MDUUnits3/PenetrationRamp*MDUConverter3+(DataPen3-VoicePen3)*MDUUnits3/PenetrationRamp*MDUModem3+VoicePen3*MDUUnits3/PenetrationRamp*MDUeMTA3+BI31*MDUOpexLoad3)*-1)))),0)</f>
        <v>0</v>
      </c>
      <c r="BJ33" s="292">
        <f>IFERROR(IF(COUNTA($T$5:BJ$5)&gt;MDUTerm3,0,IF(COUNTA($T$5:BJ$5)=(PenetrationRamp+1),BI33+MAX(VideoPen3,DataPen3,VoicePen3)*MDUUnits3/PenetrationRamp*MDUISP3+VideoPen3*MDUUnits3/PenetrationRamp*MDUConverter3+(DataPen3-VoicePen3)*MDUUnits3/PenetrationRamp*MDUModem3+VoicePen3*MDUUnits3/PenetrationRamp*MDUeMTA3,IF(COUNTA($T$5:BJ$5)&gt;PenetrationRamp,BI33,((MAX(VideoPen3,DataPen3,VoicePen3)*MDUUnits3/PenetrationRamp*MDUISP3+VideoPen3*COUNTA($T$5:BJ$5)/PenetrationRamp*VideoARPU3*MDUUnits3*VideoRevShare3+DataPen3*COUNTA($T$5:BJ$5)/PenetrationRamp*DataARPU3*MDUUnits3*DataRevShare3+VoicePen3*COUNTA($T$5:BJ$5)/PenetrationRamp*VoiceARPU3*MDUUnits3*VoiceRevShare3+VideoPen3*MDUUnits3/PenetrationRamp*MDUConverter3+(DataPen3-VoicePen3)*MDUUnits3/PenetrationRamp*MDUModem3+VoicePen3*MDUUnits3/PenetrationRamp*MDUeMTA3+BJ31*MDUOpexLoad3)*-1)))),0)</f>
        <v>0</v>
      </c>
      <c r="BK33" s="292">
        <f>IFERROR(IF(COUNTA($T$5:BK$5)&gt;MDUTerm3,0,IF(COUNTA($T$5:BK$5)=(PenetrationRamp+1),BJ33+MAX(VideoPen3,DataPen3,VoicePen3)*MDUUnits3/PenetrationRamp*MDUISP3+VideoPen3*MDUUnits3/PenetrationRamp*MDUConverter3+(DataPen3-VoicePen3)*MDUUnits3/PenetrationRamp*MDUModem3+VoicePen3*MDUUnits3/PenetrationRamp*MDUeMTA3,IF(COUNTA($T$5:BK$5)&gt;PenetrationRamp,BJ33,((MAX(VideoPen3,DataPen3,VoicePen3)*MDUUnits3/PenetrationRamp*MDUISP3+VideoPen3*COUNTA($T$5:BK$5)/PenetrationRamp*VideoARPU3*MDUUnits3*VideoRevShare3+DataPen3*COUNTA($T$5:BK$5)/PenetrationRamp*DataARPU3*MDUUnits3*DataRevShare3+VoicePen3*COUNTA($T$5:BK$5)/PenetrationRamp*VoiceARPU3*MDUUnits3*VoiceRevShare3+VideoPen3*MDUUnits3/PenetrationRamp*MDUConverter3+(DataPen3-VoicePen3)*MDUUnits3/PenetrationRamp*MDUModem3+VoicePen3*MDUUnits3/PenetrationRamp*MDUeMTA3+BK31*MDUOpexLoad3)*-1)))),0)</f>
        <v>0</v>
      </c>
      <c r="BL33" s="292">
        <f>IFERROR(IF(COUNTA($T$5:BL$5)&gt;MDUTerm3,0,IF(COUNTA($T$5:BL$5)=(PenetrationRamp+1),BK33+MAX(VideoPen3,DataPen3,VoicePen3)*MDUUnits3/PenetrationRamp*MDUISP3+VideoPen3*MDUUnits3/PenetrationRamp*MDUConverter3+(DataPen3-VoicePen3)*MDUUnits3/PenetrationRamp*MDUModem3+VoicePen3*MDUUnits3/PenetrationRamp*MDUeMTA3,IF(COUNTA($T$5:BL$5)&gt;PenetrationRamp,BK33,((MAX(VideoPen3,DataPen3,VoicePen3)*MDUUnits3/PenetrationRamp*MDUISP3+VideoPen3*COUNTA($T$5:BL$5)/PenetrationRamp*VideoARPU3*MDUUnits3*VideoRevShare3+DataPen3*COUNTA($T$5:BL$5)/PenetrationRamp*DataARPU3*MDUUnits3*DataRevShare3+VoicePen3*COUNTA($T$5:BL$5)/PenetrationRamp*VoiceARPU3*MDUUnits3*VoiceRevShare3+VideoPen3*MDUUnits3/PenetrationRamp*MDUConverter3+(DataPen3-VoicePen3)*MDUUnits3/PenetrationRamp*MDUModem3+VoicePen3*MDUUnits3/PenetrationRamp*MDUeMTA3+BL31*MDUOpexLoad3)*-1)))),0)</f>
        <v>0</v>
      </c>
      <c r="BM33" s="292">
        <f>IFERROR(IF(COUNTA($T$5:BM$5)&gt;MDUTerm3,0,IF(COUNTA($T$5:BM$5)=(PenetrationRamp+1),BL33+MAX(VideoPen3,DataPen3,VoicePen3)*MDUUnits3/PenetrationRamp*MDUISP3+VideoPen3*MDUUnits3/PenetrationRamp*MDUConverter3+(DataPen3-VoicePen3)*MDUUnits3/PenetrationRamp*MDUModem3+VoicePen3*MDUUnits3/PenetrationRamp*MDUeMTA3,IF(COUNTA($T$5:BM$5)&gt;PenetrationRamp,BL33,((MAX(VideoPen3,DataPen3,VoicePen3)*MDUUnits3/PenetrationRamp*MDUISP3+VideoPen3*COUNTA($T$5:BM$5)/PenetrationRamp*VideoARPU3*MDUUnits3*VideoRevShare3+DataPen3*COUNTA($T$5:BM$5)/PenetrationRamp*DataARPU3*MDUUnits3*DataRevShare3+VoicePen3*COUNTA($T$5:BM$5)/PenetrationRamp*VoiceARPU3*MDUUnits3*VoiceRevShare3+VideoPen3*MDUUnits3/PenetrationRamp*MDUConverter3+(DataPen3-VoicePen3)*MDUUnits3/PenetrationRamp*MDUModem3+VoicePen3*MDUUnits3/PenetrationRamp*MDUeMTA3+BM31*MDUOpexLoad3)*-1)))),0)</f>
        <v>0</v>
      </c>
      <c r="BN33" s="292">
        <f>IFERROR(IF(COUNTA($T$5:BN$5)&gt;MDUTerm3,0,IF(COUNTA($T$5:BN$5)=(PenetrationRamp+1),BM33+MAX(VideoPen3,DataPen3,VoicePen3)*MDUUnits3/PenetrationRamp*MDUISP3+VideoPen3*MDUUnits3/PenetrationRamp*MDUConverter3+(DataPen3-VoicePen3)*MDUUnits3/PenetrationRamp*MDUModem3+VoicePen3*MDUUnits3/PenetrationRamp*MDUeMTA3,IF(COUNTA($T$5:BN$5)&gt;PenetrationRamp,BM33,((MAX(VideoPen3,DataPen3,VoicePen3)*MDUUnits3/PenetrationRamp*MDUISP3+VideoPen3*COUNTA($T$5:BN$5)/PenetrationRamp*VideoARPU3*MDUUnits3*VideoRevShare3+DataPen3*COUNTA($T$5:BN$5)/PenetrationRamp*DataARPU3*MDUUnits3*DataRevShare3+VoicePen3*COUNTA($T$5:BN$5)/PenetrationRamp*VoiceARPU3*MDUUnits3*VoiceRevShare3+VideoPen3*MDUUnits3/PenetrationRamp*MDUConverter3+(DataPen3-VoicePen3)*MDUUnits3/PenetrationRamp*MDUModem3+VoicePen3*MDUUnits3/PenetrationRamp*MDUeMTA3+BN31*MDUOpexLoad3)*-1)))),0)</f>
        <v>0</v>
      </c>
      <c r="BO33" s="292">
        <f>IFERROR(IF(COUNTA($T$5:BO$5)&gt;MDUTerm3,0,IF(COUNTA($T$5:BO$5)=(PenetrationRamp+1),BN33+MAX(VideoPen3,DataPen3,VoicePen3)*MDUUnits3/PenetrationRamp*MDUISP3+VideoPen3*MDUUnits3/PenetrationRamp*MDUConverter3+(DataPen3-VoicePen3)*MDUUnits3/PenetrationRamp*MDUModem3+VoicePen3*MDUUnits3/PenetrationRamp*MDUeMTA3,IF(COUNTA($T$5:BO$5)&gt;PenetrationRamp,BN33,((MAX(VideoPen3,DataPen3,VoicePen3)*MDUUnits3/PenetrationRamp*MDUISP3+VideoPen3*COUNTA($T$5:BO$5)/PenetrationRamp*VideoARPU3*MDUUnits3*VideoRevShare3+DataPen3*COUNTA($T$5:BO$5)/PenetrationRamp*DataARPU3*MDUUnits3*DataRevShare3+VoicePen3*COUNTA($T$5:BO$5)/PenetrationRamp*VoiceARPU3*MDUUnits3*VoiceRevShare3+VideoPen3*MDUUnits3/PenetrationRamp*MDUConverter3+(DataPen3-VoicePen3)*MDUUnits3/PenetrationRamp*MDUModem3+VoicePen3*MDUUnits3/PenetrationRamp*MDUeMTA3+BO31*MDUOpexLoad3)*-1)))),0)</f>
        <v>0</v>
      </c>
      <c r="BP33" s="292">
        <f>IFERROR(IF(COUNTA($T$5:BP$5)&gt;MDUTerm3,0,IF(COUNTA($T$5:BP$5)=(PenetrationRamp+1),BO33+MAX(VideoPen3,DataPen3,VoicePen3)*MDUUnits3/PenetrationRamp*MDUISP3+VideoPen3*MDUUnits3/PenetrationRamp*MDUConverter3+(DataPen3-VoicePen3)*MDUUnits3/PenetrationRamp*MDUModem3+VoicePen3*MDUUnits3/PenetrationRamp*MDUeMTA3,IF(COUNTA($T$5:BP$5)&gt;PenetrationRamp,BO33,((MAX(VideoPen3,DataPen3,VoicePen3)*MDUUnits3/PenetrationRamp*MDUISP3+VideoPen3*COUNTA($T$5:BP$5)/PenetrationRamp*VideoARPU3*MDUUnits3*VideoRevShare3+DataPen3*COUNTA($T$5:BP$5)/PenetrationRamp*DataARPU3*MDUUnits3*DataRevShare3+VoicePen3*COUNTA($T$5:BP$5)/PenetrationRamp*VoiceARPU3*MDUUnits3*VoiceRevShare3+VideoPen3*MDUUnits3/PenetrationRamp*MDUConverter3+(DataPen3-VoicePen3)*MDUUnits3/PenetrationRamp*MDUModem3+VoicePen3*MDUUnits3/PenetrationRamp*MDUeMTA3+BP31*MDUOpexLoad3)*-1)))),0)</f>
        <v>0</v>
      </c>
      <c r="BQ33" s="292">
        <f>IFERROR(IF(COUNTA($T$5:BQ$5)&gt;MDUTerm3,0,IF(COUNTA($T$5:BQ$5)=(PenetrationRamp+1),BP33+MAX(VideoPen3,DataPen3,VoicePen3)*MDUUnits3/PenetrationRamp*MDUISP3+VideoPen3*MDUUnits3/PenetrationRamp*MDUConverter3+(DataPen3-VoicePen3)*MDUUnits3/PenetrationRamp*MDUModem3+VoicePen3*MDUUnits3/PenetrationRamp*MDUeMTA3,IF(COUNTA($T$5:BQ$5)&gt;PenetrationRamp,BP33,((MAX(VideoPen3,DataPen3,VoicePen3)*MDUUnits3/PenetrationRamp*MDUISP3+VideoPen3*COUNTA($T$5:BQ$5)/PenetrationRamp*VideoARPU3*MDUUnits3*VideoRevShare3+DataPen3*COUNTA($T$5:BQ$5)/PenetrationRamp*DataARPU3*MDUUnits3*DataRevShare3+VoicePen3*COUNTA($T$5:BQ$5)/PenetrationRamp*VoiceARPU3*MDUUnits3*VoiceRevShare3+VideoPen3*MDUUnits3/PenetrationRamp*MDUConverter3+(DataPen3-VoicePen3)*MDUUnits3/PenetrationRamp*MDUModem3+VoicePen3*MDUUnits3/PenetrationRamp*MDUeMTA3+BQ31*MDUOpexLoad3)*-1)))),0)</f>
        <v>0</v>
      </c>
      <c r="BR33" s="292">
        <f>IFERROR(IF(COUNTA($T$5:BR$5)&gt;MDUTerm3,0,IF(COUNTA($T$5:BR$5)=(PenetrationRamp+1),BQ33+MAX(VideoPen3,DataPen3,VoicePen3)*MDUUnits3/PenetrationRamp*MDUISP3+VideoPen3*MDUUnits3/PenetrationRamp*MDUConverter3+(DataPen3-VoicePen3)*MDUUnits3/PenetrationRamp*MDUModem3+VoicePen3*MDUUnits3/PenetrationRamp*MDUeMTA3,IF(COUNTA($T$5:BR$5)&gt;PenetrationRamp,BQ33,((MAX(VideoPen3,DataPen3,VoicePen3)*MDUUnits3/PenetrationRamp*MDUISP3+VideoPen3*COUNTA($T$5:BR$5)/PenetrationRamp*VideoARPU3*MDUUnits3*VideoRevShare3+DataPen3*COUNTA($T$5:BR$5)/PenetrationRamp*DataARPU3*MDUUnits3*DataRevShare3+VoicePen3*COUNTA($T$5:BR$5)/PenetrationRamp*VoiceARPU3*MDUUnits3*VoiceRevShare3+VideoPen3*MDUUnits3/PenetrationRamp*MDUConverter3+(DataPen3-VoicePen3)*MDUUnits3/PenetrationRamp*MDUModem3+VoicePen3*MDUUnits3/PenetrationRamp*MDUeMTA3+BR31*MDUOpexLoad3)*-1)))),0)</f>
        <v>0</v>
      </c>
      <c r="BS33" s="292">
        <f>IFERROR(IF(COUNTA($T$5:BS$5)&gt;MDUTerm3,0,IF(COUNTA($T$5:BS$5)=(PenetrationRamp+1),BR33+MAX(VideoPen3,DataPen3,VoicePen3)*MDUUnits3/PenetrationRamp*MDUISP3+VideoPen3*MDUUnits3/PenetrationRamp*MDUConverter3+(DataPen3-VoicePen3)*MDUUnits3/PenetrationRamp*MDUModem3+VoicePen3*MDUUnits3/PenetrationRamp*MDUeMTA3,IF(COUNTA($T$5:BS$5)&gt;PenetrationRamp,BR33,((MAX(VideoPen3,DataPen3,VoicePen3)*MDUUnits3/PenetrationRamp*MDUISP3+VideoPen3*COUNTA($T$5:BS$5)/PenetrationRamp*VideoARPU3*MDUUnits3*VideoRevShare3+DataPen3*COUNTA($T$5:BS$5)/PenetrationRamp*DataARPU3*MDUUnits3*DataRevShare3+VoicePen3*COUNTA($T$5:BS$5)/PenetrationRamp*VoiceARPU3*MDUUnits3*VoiceRevShare3+VideoPen3*MDUUnits3/PenetrationRamp*MDUConverter3+(DataPen3-VoicePen3)*MDUUnits3/PenetrationRamp*MDUModem3+VoicePen3*MDUUnits3/PenetrationRamp*MDUeMTA3+BS31*MDUOpexLoad3)*-1)))),0)</f>
        <v>0</v>
      </c>
      <c r="BT33" s="292">
        <f>IFERROR(IF(COUNTA($T$5:BT$5)&gt;MDUTerm3,0,IF(COUNTA($T$5:BT$5)=(PenetrationRamp+1),BS33+MAX(VideoPen3,DataPen3,VoicePen3)*MDUUnits3/PenetrationRamp*MDUISP3+VideoPen3*MDUUnits3/PenetrationRamp*MDUConverter3+(DataPen3-VoicePen3)*MDUUnits3/PenetrationRamp*MDUModem3+VoicePen3*MDUUnits3/PenetrationRamp*MDUeMTA3,IF(COUNTA($T$5:BT$5)&gt;PenetrationRamp,BS33,((MAX(VideoPen3,DataPen3,VoicePen3)*MDUUnits3/PenetrationRamp*MDUISP3+VideoPen3*COUNTA($T$5:BT$5)/PenetrationRamp*VideoARPU3*MDUUnits3*VideoRevShare3+DataPen3*COUNTA($T$5:BT$5)/PenetrationRamp*DataARPU3*MDUUnits3*DataRevShare3+VoicePen3*COUNTA($T$5:BT$5)/PenetrationRamp*VoiceARPU3*MDUUnits3*VoiceRevShare3+VideoPen3*MDUUnits3/PenetrationRamp*MDUConverter3+(DataPen3-VoicePen3)*MDUUnits3/PenetrationRamp*MDUModem3+VoicePen3*MDUUnits3/PenetrationRamp*MDUeMTA3+BT31*MDUOpexLoad3)*-1)))),0)</f>
        <v>0</v>
      </c>
      <c r="BU33" s="292">
        <f>IFERROR(IF(COUNTA($T$5:BU$5)&gt;MDUTerm3,0,IF(COUNTA($T$5:BU$5)=(PenetrationRamp+1),BT33+MAX(VideoPen3,DataPen3,VoicePen3)*MDUUnits3/PenetrationRamp*MDUISP3+VideoPen3*MDUUnits3/PenetrationRamp*MDUConverter3+(DataPen3-VoicePen3)*MDUUnits3/PenetrationRamp*MDUModem3+VoicePen3*MDUUnits3/PenetrationRamp*MDUeMTA3,IF(COUNTA($T$5:BU$5)&gt;PenetrationRamp,BT33,((MAX(VideoPen3,DataPen3,VoicePen3)*MDUUnits3/PenetrationRamp*MDUISP3+VideoPen3*COUNTA($T$5:BU$5)/PenetrationRamp*VideoARPU3*MDUUnits3*VideoRevShare3+DataPen3*COUNTA($T$5:BU$5)/PenetrationRamp*DataARPU3*MDUUnits3*DataRevShare3+VoicePen3*COUNTA($T$5:BU$5)/PenetrationRamp*VoiceARPU3*MDUUnits3*VoiceRevShare3+VideoPen3*MDUUnits3/PenetrationRamp*MDUConverter3+(DataPen3-VoicePen3)*MDUUnits3/PenetrationRamp*MDUModem3+VoicePen3*MDUUnits3/PenetrationRamp*MDUeMTA3+BU31*MDUOpexLoad3)*-1)))),0)</f>
        <v>0</v>
      </c>
      <c r="BV33" s="292">
        <f>IFERROR(IF(COUNTA($T$5:BV$5)&gt;MDUTerm3,0,IF(COUNTA($T$5:BV$5)=(PenetrationRamp+1),BU33+MAX(VideoPen3,DataPen3,VoicePen3)*MDUUnits3/PenetrationRamp*MDUISP3+VideoPen3*MDUUnits3/PenetrationRamp*MDUConverter3+(DataPen3-VoicePen3)*MDUUnits3/PenetrationRamp*MDUModem3+VoicePen3*MDUUnits3/PenetrationRamp*MDUeMTA3,IF(COUNTA($T$5:BV$5)&gt;PenetrationRamp,BU33,((MAX(VideoPen3,DataPen3,VoicePen3)*MDUUnits3/PenetrationRamp*MDUISP3+VideoPen3*COUNTA($T$5:BV$5)/PenetrationRamp*VideoARPU3*MDUUnits3*VideoRevShare3+DataPen3*COUNTA($T$5:BV$5)/PenetrationRamp*DataARPU3*MDUUnits3*DataRevShare3+VoicePen3*COUNTA($T$5:BV$5)/PenetrationRamp*VoiceARPU3*MDUUnits3*VoiceRevShare3+VideoPen3*MDUUnits3/PenetrationRamp*MDUConverter3+(DataPen3-VoicePen3)*MDUUnits3/PenetrationRamp*MDUModem3+VoicePen3*MDUUnits3/PenetrationRamp*MDUeMTA3+BV31*MDUOpexLoad3)*-1)))),0)</f>
        <v>0</v>
      </c>
      <c r="BW33" s="292">
        <f>IFERROR(IF(COUNTA($T$5:BW$5)&gt;MDUTerm3,0,IF(COUNTA($T$5:BW$5)=(PenetrationRamp+1),BV33+MAX(VideoPen3,DataPen3,VoicePen3)*MDUUnits3/PenetrationRamp*MDUISP3+VideoPen3*MDUUnits3/PenetrationRamp*MDUConverter3+(DataPen3-VoicePen3)*MDUUnits3/PenetrationRamp*MDUModem3+VoicePen3*MDUUnits3/PenetrationRamp*MDUeMTA3,IF(COUNTA($T$5:BW$5)&gt;PenetrationRamp,BV33,((MAX(VideoPen3,DataPen3,VoicePen3)*MDUUnits3/PenetrationRamp*MDUISP3+VideoPen3*COUNTA($T$5:BW$5)/PenetrationRamp*VideoARPU3*MDUUnits3*VideoRevShare3+DataPen3*COUNTA($T$5:BW$5)/PenetrationRamp*DataARPU3*MDUUnits3*DataRevShare3+VoicePen3*COUNTA($T$5:BW$5)/PenetrationRamp*VoiceARPU3*MDUUnits3*VoiceRevShare3+VideoPen3*MDUUnits3/PenetrationRamp*MDUConverter3+(DataPen3-VoicePen3)*MDUUnits3/PenetrationRamp*MDUModem3+VoicePen3*MDUUnits3/PenetrationRamp*MDUeMTA3+BW31*MDUOpexLoad3)*-1)))),0)</f>
        <v>0</v>
      </c>
      <c r="BX33" s="292">
        <f>IFERROR(IF(COUNTA($T$5:BX$5)&gt;MDUTerm3,0,IF(COUNTA($T$5:BX$5)=(PenetrationRamp+1),BW33+MAX(VideoPen3,DataPen3,VoicePen3)*MDUUnits3/PenetrationRamp*MDUISP3+VideoPen3*MDUUnits3/PenetrationRamp*MDUConverter3+(DataPen3-VoicePen3)*MDUUnits3/PenetrationRamp*MDUModem3+VoicePen3*MDUUnits3/PenetrationRamp*MDUeMTA3,IF(COUNTA($T$5:BX$5)&gt;PenetrationRamp,BW33,((MAX(VideoPen3,DataPen3,VoicePen3)*MDUUnits3/PenetrationRamp*MDUISP3+VideoPen3*COUNTA($T$5:BX$5)/PenetrationRamp*VideoARPU3*MDUUnits3*VideoRevShare3+DataPen3*COUNTA($T$5:BX$5)/PenetrationRamp*DataARPU3*MDUUnits3*DataRevShare3+VoicePen3*COUNTA($T$5:BX$5)/PenetrationRamp*VoiceARPU3*MDUUnits3*VoiceRevShare3+VideoPen3*MDUUnits3/PenetrationRamp*MDUConverter3+(DataPen3-VoicePen3)*MDUUnits3/PenetrationRamp*MDUModem3+VoicePen3*MDUUnits3/PenetrationRamp*MDUeMTA3+BX31*MDUOpexLoad3)*-1)))),0)</f>
        <v>0</v>
      </c>
      <c r="BY33" s="292">
        <f>IFERROR(IF(COUNTA($T$5:BY$5)&gt;MDUTerm3,0,IF(COUNTA($T$5:BY$5)=(PenetrationRamp+1),BX33+MAX(VideoPen3,DataPen3,VoicePen3)*MDUUnits3/PenetrationRamp*MDUISP3+VideoPen3*MDUUnits3/PenetrationRamp*MDUConverter3+(DataPen3-VoicePen3)*MDUUnits3/PenetrationRamp*MDUModem3+VoicePen3*MDUUnits3/PenetrationRamp*MDUeMTA3,IF(COUNTA($T$5:BY$5)&gt;PenetrationRamp,BX33,((MAX(VideoPen3,DataPen3,VoicePen3)*MDUUnits3/PenetrationRamp*MDUISP3+VideoPen3*COUNTA($T$5:BY$5)/PenetrationRamp*VideoARPU3*MDUUnits3*VideoRevShare3+DataPen3*COUNTA($T$5:BY$5)/PenetrationRamp*DataARPU3*MDUUnits3*DataRevShare3+VoicePen3*COUNTA($T$5:BY$5)/PenetrationRamp*VoiceARPU3*MDUUnits3*VoiceRevShare3+VideoPen3*MDUUnits3/PenetrationRamp*MDUConverter3+(DataPen3-VoicePen3)*MDUUnits3/PenetrationRamp*MDUModem3+VoicePen3*MDUUnits3/PenetrationRamp*MDUeMTA3+BY31*MDUOpexLoad3)*-1)))),0)</f>
        <v>0</v>
      </c>
      <c r="BZ33" s="292">
        <f>IFERROR(IF(COUNTA($T$5:BZ$5)&gt;MDUTerm3,0,IF(COUNTA($T$5:BZ$5)=(PenetrationRamp+1),BY33+MAX(VideoPen3,DataPen3,VoicePen3)*MDUUnits3/PenetrationRamp*MDUISP3+VideoPen3*MDUUnits3/PenetrationRamp*MDUConverter3+(DataPen3-VoicePen3)*MDUUnits3/PenetrationRamp*MDUModem3+VoicePen3*MDUUnits3/PenetrationRamp*MDUeMTA3,IF(COUNTA($T$5:BZ$5)&gt;PenetrationRamp,BY33,((MAX(VideoPen3,DataPen3,VoicePen3)*MDUUnits3/PenetrationRamp*MDUISP3+VideoPen3*COUNTA($T$5:BZ$5)/PenetrationRamp*VideoARPU3*MDUUnits3*VideoRevShare3+DataPen3*COUNTA($T$5:BZ$5)/PenetrationRamp*DataARPU3*MDUUnits3*DataRevShare3+VoicePen3*COUNTA($T$5:BZ$5)/PenetrationRamp*VoiceARPU3*MDUUnits3*VoiceRevShare3+VideoPen3*MDUUnits3/PenetrationRamp*MDUConverter3+(DataPen3-VoicePen3)*MDUUnits3/PenetrationRamp*MDUModem3+VoicePen3*MDUUnits3/PenetrationRamp*MDUeMTA3+BZ31*MDUOpexLoad3)*-1)))),0)</f>
        <v>0</v>
      </c>
      <c r="CA33" s="292">
        <f>IFERROR(IF(COUNTA($T$5:CA$5)&gt;MDUTerm3,0,IF(COUNTA($T$5:CA$5)=(PenetrationRamp+1),BZ33+MAX(VideoPen3,DataPen3,VoicePen3)*MDUUnits3/PenetrationRamp*MDUISP3+VideoPen3*MDUUnits3/PenetrationRamp*MDUConverter3+(DataPen3-VoicePen3)*MDUUnits3/PenetrationRamp*MDUModem3+VoicePen3*MDUUnits3/PenetrationRamp*MDUeMTA3,IF(COUNTA($T$5:CA$5)&gt;PenetrationRamp,BZ33,((MAX(VideoPen3,DataPen3,VoicePen3)*MDUUnits3/PenetrationRamp*MDUISP3+VideoPen3*COUNTA($T$5:CA$5)/PenetrationRamp*VideoARPU3*MDUUnits3*VideoRevShare3+DataPen3*COUNTA($T$5:CA$5)/PenetrationRamp*DataARPU3*MDUUnits3*DataRevShare3+VoicePen3*COUNTA($T$5:CA$5)/PenetrationRamp*VoiceARPU3*MDUUnits3*VoiceRevShare3+VideoPen3*MDUUnits3/PenetrationRamp*MDUConverter3+(DataPen3-VoicePen3)*MDUUnits3/PenetrationRamp*MDUModem3+VoicePen3*MDUUnits3/PenetrationRamp*MDUeMTA3+CA31*MDUOpexLoad3)*-1)))),0)</f>
        <v>0</v>
      </c>
      <c r="CB33" s="292">
        <f>IFERROR(IF(COUNTA($T$5:CB$5)&gt;MDUTerm3,0,IF(COUNTA($T$5:CB$5)=(PenetrationRamp+1),CA33+MAX(VideoPen3,DataPen3,VoicePen3)*MDUUnits3/PenetrationRamp*MDUISP3+VideoPen3*MDUUnits3/PenetrationRamp*MDUConverter3+(DataPen3-VoicePen3)*MDUUnits3/PenetrationRamp*MDUModem3+VoicePen3*MDUUnits3/PenetrationRamp*MDUeMTA3,IF(COUNTA($T$5:CB$5)&gt;PenetrationRamp,CA33,((MAX(VideoPen3,DataPen3,VoicePen3)*MDUUnits3/PenetrationRamp*MDUISP3+VideoPen3*COUNTA($T$5:CB$5)/PenetrationRamp*VideoARPU3*MDUUnits3*VideoRevShare3+DataPen3*COUNTA($T$5:CB$5)/PenetrationRamp*DataARPU3*MDUUnits3*DataRevShare3+VoicePen3*COUNTA($T$5:CB$5)/PenetrationRamp*VoiceARPU3*MDUUnits3*VoiceRevShare3+VideoPen3*MDUUnits3/PenetrationRamp*MDUConverter3+(DataPen3-VoicePen3)*MDUUnits3/PenetrationRamp*MDUModem3+VoicePen3*MDUUnits3/PenetrationRamp*MDUeMTA3+CB31*MDUOpexLoad3)*-1)))),0)</f>
        <v>0</v>
      </c>
      <c r="CC33" s="292">
        <f>IFERROR(IF(COUNTA($T$5:CC$5)&gt;MDUTerm3,0,IF(COUNTA($T$5:CC$5)=(PenetrationRamp+1),CB33+MAX(VideoPen3,DataPen3,VoicePen3)*MDUUnits3/PenetrationRamp*MDUISP3+VideoPen3*MDUUnits3/PenetrationRamp*MDUConverter3+(DataPen3-VoicePen3)*MDUUnits3/PenetrationRamp*MDUModem3+VoicePen3*MDUUnits3/PenetrationRamp*MDUeMTA3,IF(COUNTA($T$5:CC$5)&gt;PenetrationRamp,CB33,((MAX(VideoPen3,DataPen3,VoicePen3)*MDUUnits3/PenetrationRamp*MDUISP3+VideoPen3*COUNTA($T$5:CC$5)/PenetrationRamp*VideoARPU3*MDUUnits3*VideoRevShare3+DataPen3*COUNTA($T$5:CC$5)/PenetrationRamp*DataARPU3*MDUUnits3*DataRevShare3+VoicePen3*COUNTA($T$5:CC$5)/PenetrationRamp*VoiceARPU3*MDUUnits3*VoiceRevShare3+VideoPen3*MDUUnits3/PenetrationRamp*MDUConverter3+(DataPen3-VoicePen3)*MDUUnits3/PenetrationRamp*MDUModem3+VoicePen3*MDUUnits3/PenetrationRamp*MDUeMTA3+CC31*MDUOpexLoad3)*-1)))),0)</f>
        <v>0</v>
      </c>
      <c r="CD33" s="292">
        <f>IFERROR(IF(COUNTA($T$5:CD$5)&gt;MDUTerm3,0,IF(COUNTA($T$5:CD$5)=(PenetrationRamp+1),CC33+MAX(VideoPen3,DataPen3,VoicePen3)*MDUUnits3/PenetrationRamp*MDUISP3+VideoPen3*MDUUnits3/PenetrationRamp*MDUConverter3+(DataPen3-VoicePen3)*MDUUnits3/PenetrationRamp*MDUModem3+VoicePen3*MDUUnits3/PenetrationRamp*MDUeMTA3,IF(COUNTA($T$5:CD$5)&gt;PenetrationRamp,CC33,((MAX(VideoPen3,DataPen3,VoicePen3)*MDUUnits3/PenetrationRamp*MDUISP3+VideoPen3*COUNTA($T$5:CD$5)/PenetrationRamp*VideoARPU3*MDUUnits3*VideoRevShare3+DataPen3*COUNTA($T$5:CD$5)/PenetrationRamp*DataARPU3*MDUUnits3*DataRevShare3+VoicePen3*COUNTA($T$5:CD$5)/PenetrationRamp*VoiceARPU3*MDUUnits3*VoiceRevShare3+VideoPen3*MDUUnits3/PenetrationRamp*MDUConverter3+(DataPen3-VoicePen3)*MDUUnits3/PenetrationRamp*MDUModem3+VoicePen3*MDUUnits3/PenetrationRamp*MDUeMTA3+CD31*MDUOpexLoad3)*-1)))),0)</f>
        <v>0</v>
      </c>
      <c r="CE33" s="292">
        <f>IFERROR(IF(COUNTA($T$5:CE$5)&gt;MDUTerm3,0,IF(COUNTA($T$5:CE$5)=(PenetrationRamp+1),CD33+MAX(VideoPen3,DataPen3,VoicePen3)*MDUUnits3/PenetrationRamp*MDUISP3+VideoPen3*MDUUnits3/PenetrationRamp*MDUConverter3+(DataPen3-VoicePen3)*MDUUnits3/PenetrationRamp*MDUModem3+VoicePen3*MDUUnits3/PenetrationRamp*MDUeMTA3,IF(COUNTA($T$5:CE$5)&gt;PenetrationRamp,CD33,((MAX(VideoPen3,DataPen3,VoicePen3)*MDUUnits3/PenetrationRamp*MDUISP3+VideoPen3*COUNTA($T$5:CE$5)/PenetrationRamp*VideoARPU3*MDUUnits3*VideoRevShare3+DataPen3*COUNTA($T$5:CE$5)/PenetrationRamp*DataARPU3*MDUUnits3*DataRevShare3+VoicePen3*COUNTA($T$5:CE$5)/PenetrationRamp*VoiceARPU3*MDUUnits3*VoiceRevShare3+VideoPen3*MDUUnits3/PenetrationRamp*MDUConverter3+(DataPen3-VoicePen3)*MDUUnits3/PenetrationRamp*MDUModem3+VoicePen3*MDUUnits3/PenetrationRamp*MDUeMTA3+CE31*MDUOpexLoad3)*-1)))),0)</f>
        <v>0</v>
      </c>
      <c r="CF33" s="292">
        <f>IFERROR(IF(COUNTA($T$5:CF$5)&gt;MDUTerm3,0,IF(COUNTA($T$5:CF$5)=(PenetrationRamp+1),CE33+MAX(VideoPen3,DataPen3,VoicePen3)*MDUUnits3/PenetrationRamp*MDUISP3+VideoPen3*MDUUnits3/PenetrationRamp*MDUConverter3+(DataPen3-VoicePen3)*MDUUnits3/PenetrationRamp*MDUModem3+VoicePen3*MDUUnits3/PenetrationRamp*MDUeMTA3,IF(COUNTA($T$5:CF$5)&gt;PenetrationRamp,CE33,((MAX(VideoPen3,DataPen3,VoicePen3)*MDUUnits3/PenetrationRamp*MDUISP3+VideoPen3*COUNTA($T$5:CF$5)/PenetrationRamp*VideoARPU3*MDUUnits3*VideoRevShare3+DataPen3*COUNTA($T$5:CF$5)/PenetrationRamp*DataARPU3*MDUUnits3*DataRevShare3+VoicePen3*COUNTA($T$5:CF$5)/PenetrationRamp*VoiceARPU3*MDUUnits3*VoiceRevShare3+VideoPen3*MDUUnits3/PenetrationRamp*MDUConverter3+(DataPen3-VoicePen3)*MDUUnits3/PenetrationRamp*MDUModem3+VoicePen3*MDUUnits3/PenetrationRamp*MDUeMTA3+CF31*MDUOpexLoad3)*-1)))),0)</f>
        <v>0</v>
      </c>
      <c r="CG33" s="292">
        <f>IFERROR(IF(COUNTA($T$5:CG$5)&gt;MDUTerm3,0,IF(COUNTA($T$5:CG$5)=(PenetrationRamp+1),CF33+MAX(VideoPen3,DataPen3,VoicePen3)*MDUUnits3/PenetrationRamp*MDUISP3+VideoPen3*MDUUnits3/PenetrationRamp*MDUConverter3+(DataPen3-VoicePen3)*MDUUnits3/PenetrationRamp*MDUModem3+VoicePen3*MDUUnits3/PenetrationRamp*MDUeMTA3,IF(COUNTA($T$5:CG$5)&gt;PenetrationRamp,CF33,((MAX(VideoPen3,DataPen3,VoicePen3)*MDUUnits3/PenetrationRamp*MDUISP3+VideoPen3*COUNTA($T$5:CG$5)/PenetrationRamp*VideoARPU3*MDUUnits3*VideoRevShare3+DataPen3*COUNTA($T$5:CG$5)/PenetrationRamp*DataARPU3*MDUUnits3*DataRevShare3+VoicePen3*COUNTA($T$5:CG$5)/PenetrationRamp*VoiceARPU3*MDUUnits3*VoiceRevShare3+VideoPen3*MDUUnits3/PenetrationRamp*MDUConverter3+(DataPen3-VoicePen3)*MDUUnits3/PenetrationRamp*MDUModem3+VoicePen3*MDUUnits3/PenetrationRamp*MDUeMTA3+CG31*MDUOpexLoad3)*-1)))),0)</f>
        <v>0</v>
      </c>
      <c r="CH33" s="292">
        <f>IFERROR(IF(COUNTA($T$5:CH$5)&gt;MDUTerm3,0,IF(COUNTA($T$5:CH$5)=(PenetrationRamp+1),CG33+MAX(VideoPen3,DataPen3,VoicePen3)*MDUUnits3/PenetrationRamp*MDUISP3+VideoPen3*MDUUnits3/PenetrationRamp*MDUConverter3+(DataPen3-VoicePen3)*MDUUnits3/PenetrationRamp*MDUModem3+VoicePen3*MDUUnits3/PenetrationRamp*MDUeMTA3,IF(COUNTA($T$5:CH$5)&gt;PenetrationRamp,CG33,((MAX(VideoPen3,DataPen3,VoicePen3)*MDUUnits3/PenetrationRamp*MDUISP3+VideoPen3*COUNTA($T$5:CH$5)/PenetrationRamp*VideoARPU3*MDUUnits3*VideoRevShare3+DataPen3*COUNTA($T$5:CH$5)/PenetrationRamp*DataARPU3*MDUUnits3*DataRevShare3+VoicePen3*COUNTA($T$5:CH$5)/PenetrationRamp*VoiceARPU3*MDUUnits3*VoiceRevShare3+VideoPen3*MDUUnits3/PenetrationRamp*MDUConverter3+(DataPen3-VoicePen3)*MDUUnits3/PenetrationRamp*MDUModem3+VoicePen3*MDUUnits3/PenetrationRamp*MDUeMTA3+CH31*MDUOpexLoad3)*-1)))),0)</f>
        <v>0</v>
      </c>
      <c r="CI33" s="292">
        <f>IFERROR(IF(COUNTA($T$5:CI$5)&gt;MDUTerm3,0,IF(COUNTA($T$5:CI$5)=(PenetrationRamp+1),CH33+MAX(VideoPen3,DataPen3,VoicePen3)*MDUUnits3/PenetrationRamp*MDUISP3+VideoPen3*MDUUnits3/PenetrationRamp*MDUConverter3+(DataPen3-VoicePen3)*MDUUnits3/PenetrationRamp*MDUModem3+VoicePen3*MDUUnits3/PenetrationRamp*MDUeMTA3,IF(COUNTA($T$5:CI$5)&gt;PenetrationRamp,CH33,((MAX(VideoPen3,DataPen3,VoicePen3)*MDUUnits3/PenetrationRamp*MDUISP3+VideoPen3*COUNTA($T$5:CI$5)/PenetrationRamp*VideoARPU3*MDUUnits3*VideoRevShare3+DataPen3*COUNTA($T$5:CI$5)/PenetrationRamp*DataARPU3*MDUUnits3*DataRevShare3+VoicePen3*COUNTA($T$5:CI$5)/PenetrationRamp*VoiceARPU3*MDUUnits3*VoiceRevShare3+VideoPen3*MDUUnits3/PenetrationRamp*MDUConverter3+(DataPen3-VoicePen3)*MDUUnits3/PenetrationRamp*MDUModem3+VoicePen3*MDUUnits3/PenetrationRamp*MDUeMTA3+CI31*MDUOpexLoad3)*-1)))),0)</f>
        <v>0</v>
      </c>
      <c r="CJ33" s="292">
        <f>IFERROR(IF(COUNTA($T$5:CJ$5)&gt;MDUTerm3,0,IF(COUNTA($T$5:CJ$5)=(PenetrationRamp+1),CI33+MAX(VideoPen3,DataPen3,VoicePen3)*MDUUnits3/PenetrationRamp*MDUISP3+VideoPen3*MDUUnits3/PenetrationRamp*MDUConverter3+(DataPen3-VoicePen3)*MDUUnits3/PenetrationRamp*MDUModem3+VoicePen3*MDUUnits3/PenetrationRamp*MDUeMTA3,IF(COUNTA($T$5:CJ$5)&gt;PenetrationRamp,CI33,((MAX(VideoPen3,DataPen3,VoicePen3)*MDUUnits3/PenetrationRamp*MDUISP3+VideoPen3*COUNTA($T$5:CJ$5)/PenetrationRamp*VideoARPU3*MDUUnits3*VideoRevShare3+DataPen3*COUNTA($T$5:CJ$5)/PenetrationRamp*DataARPU3*MDUUnits3*DataRevShare3+VoicePen3*COUNTA($T$5:CJ$5)/PenetrationRamp*VoiceARPU3*MDUUnits3*VoiceRevShare3+VideoPen3*MDUUnits3/PenetrationRamp*MDUConverter3+(DataPen3-VoicePen3)*MDUUnits3/PenetrationRamp*MDUModem3+VoicePen3*MDUUnits3/PenetrationRamp*MDUeMTA3+CJ31*MDUOpexLoad3)*-1)))),0)</f>
        <v>0</v>
      </c>
      <c r="CK33" s="292">
        <f>IFERROR(IF(COUNTA($T$5:CK$5)&gt;MDUTerm3,0,IF(COUNTA($T$5:CK$5)=(PenetrationRamp+1),CJ33+MAX(VideoPen3,DataPen3,VoicePen3)*MDUUnits3/PenetrationRamp*MDUISP3+VideoPen3*MDUUnits3/PenetrationRamp*MDUConverter3+(DataPen3-VoicePen3)*MDUUnits3/PenetrationRamp*MDUModem3+VoicePen3*MDUUnits3/PenetrationRamp*MDUeMTA3,IF(COUNTA($T$5:CK$5)&gt;PenetrationRamp,CJ33,((MAX(VideoPen3,DataPen3,VoicePen3)*MDUUnits3/PenetrationRamp*MDUISP3+VideoPen3*COUNTA($T$5:CK$5)/PenetrationRamp*VideoARPU3*MDUUnits3*VideoRevShare3+DataPen3*COUNTA($T$5:CK$5)/PenetrationRamp*DataARPU3*MDUUnits3*DataRevShare3+VoicePen3*COUNTA($T$5:CK$5)/PenetrationRamp*VoiceARPU3*MDUUnits3*VoiceRevShare3+VideoPen3*MDUUnits3/PenetrationRamp*MDUConverter3+(DataPen3-VoicePen3)*MDUUnits3/PenetrationRamp*MDUModem3+VoicePen3*MDUUnits3/PenetrationRamp*MDUeMTA3+CK31*MDUOpexLoad3)*-1)))),0)</f>
        <v>0</v>
      </c>
      <c r="CL33" s="292">
        <f>IFERROR(IF(COUNTA($T$5:CL$5)&gt;MDUTerm3,0,IF(COUNTA($T$5:CL$5)=(PenetrationRamp+1),CK33+MAX(VideoPen3,DataPen3,VoicePen3)*MDUUnits3/PenetrationRamp*MDUISP3+VideoPen3*MDUUnits3/PenetrationRamp*MDUConverter3+(DataPen3-VoicePen3)*MDUUnits3/PenetrationRamp*MDUModem3+VoicePen3*MDUUnits3/PenetrationRamp*MDUeMTA3,IF(COUNTA($T$5:CL$5)&gt;PenetrationRamp,CK33,((MAX(VideoPen3,DataPen3,VoicePen3)*MDUUnits3/PenetrationRamp*MDUISP3+VideoPen3*COUNTA($T$5:CL$5)/PenetrationRamp*VideoARPU3*MDUUnits3*VideoRevShare3+DataPen3*COUNTA($T$5:CL$5)/PenetrationRamp*DataARPU3*MDUUnits3*DataRevShare3+VoicePen3*COUNTA($T$5:CL$5)/PenetrationRamp*VoiceARPU3*MDUUnits3*VoiceRevShare3+VideoPen3*MDUUnits3/PenetrationRamp*MDUConverter3+(DataPen3-VoicePen3)*MDUUnits3/PenetrationRamp*MDUModem3+VoicePen3*MDUUnits3/PenetrationRamp*MDUeMTA3+CL31*MDUOpexLoad3)*-1)))),0)</f>
        <v>0</v>
      </c>
      <c r="CM33" s="292">
        <f>IFERROR(IF(COUNTA($T$5:CM$5)&gt;MDUTerm3,0,IF(COUNTA($T$5:CM$5)=(PenetrationRamp+1),CL33+MAX(VideoPen3,DataPen3,VoicePen3)*MDUUnits3/PenetrationRamp*MDUISP3+VideoPen3*MDUUnits3/PenetrationRamp*MDUConverter3+(DataPen3-VoicePen3)*MDUUnits3/PenetrationRamp*MDUModem3+VoicePen3*MDUUnits3/PenetrationRamp*MDUeMTA3,IF(COUNTA($T$5:CM$5)&gt;PenetrationRamp,CL33,((MAX(VideoPen3,DataPen3,VoicePen3)*MDUUnits3/PenetrationRamp*MDUISP3+VideoPen3*COUNTA($T$5:CM$5)/PenetrationRamp*VideoARPU3*MDUUnits3*VideoRevShare3+DataPen3*COUNTA($T$5:CM$5)/PenetrationRamp*DataARPU3*MDUUnits3*DataRevShare3+VoicePen3*COUNTA($T$5:CM$5)/PenetrationRamp*VoiceARPU3*MDUUnits3*VoiceRevShare3+VideoPen3*MDUUnits3/PenetrationRamp*MDUConverter3+(DataPen3-VoicePen3)*MDUUnits3/PenetrationRamp*MDUModem3+VoicePen3*MDUUnits3/PenetrationRamp*MDUeMTA3+CM31*MDUOpexLoad3)*-1)))),0)</f>
        <v>0</v>
      </c>
      <c r="CN33" s="292">
        <f>IFERROR(IF(COUNTA($T$5:CN$5)&gt;MDUTerm3,0,IF(COUNTA($T$5:CN$5)=(PenetrationRamp+1),CM33+MAX(VideoPen3,DataPen3,VoicePen3)*MDUUnits3/PenetrationRamp*MDUISP3+VideoPen3*MDUUnits3/PenetrationRamp*MDUConverter3+(DataPen3-VoicePen3)*MDUUnits3/PenetrationRamp*MDUModem3+VoicePen3*MDUUnits3/PenetrationRamp*MDUeMTA3,IF(COUNTA($T$5:CN$5)&gt;PenetrationRamp,CM33,((MAX(VideoPen3,DataPen3,VoicePen3)*MDUUnits3/PenetrationRamp*MDUISP3+VideoPen3*COUNTA($T$5:CN$5)/PenetrationRamp*VideoARPU3*MDUUnits3*VideoRevShare3+DataPen3*COUNTA($T$5:CN$5)/PenetrationRamp*DataARPU3*MDUUnits3*DataRevShare3+VoicePen3*COUNTA($T$5:CN$5)/PenetrationRamp*VoiceARPU3*MDUUnits3*VoiceRevShare3+VideoPen3*MDUUnits3/PenetrationRamp*MDUConverter3+(DataPen3-VoicePen3)*MDUUnits3/PenetrationRamp*MDUModem3+VoicePen3*MDUUnits3/PenetrationRamp*MDUeMTA3+CN31*MDUOpexLoad3)*-1)))),0)</f>
        <v>0</v>
      </c>
      <c r="CO33" s="292">
        <f>IFERROR(IF(COUNTA($T$5:CO$5)&gt;MDUTerm3,0,IF(COUNTA($T$5:CO$5)=(PenetrationRamp+1),CN33+MAX(VideoPen3,DataPen3,VoicePen3)*MDUUnits3/PenetrationRamp*MDUISP3+VideoPen3*MDUUnits3/PenetrationRamp*MDUConverter3+(DataPen3-VoicePen3)*MDUUnits3/PenetrationRamp*MDUModem3+VoicePen3*MDUUnits3/PenetrationRamp*MDUeMTA3,IF(COUNTA($T$5:CO$5)&gt;PenetrationRamp,CN33,((MAX(VideoPen3,DataPen3,VoicePen3)*MDUUnits3/PenetrationRamp*MDUISP3+VideoPen3*COUNTA($T$5:CO$5)/PenetrationRamp*VideoARPU3*MDUUnits3*VideoRevShare3+DataPen3*COUNTA($T$5:CO$5)/PenetrationRamp*DataARPU3*MDUUnits3*DataRevShare3+VoicePen3*COUNTA($T$5:CO$5)/PenetrationRamp*VoiceARPU3*MDUUnits3*VoiceRevShare3+VideoPen3*MDUUnits3/PenetrationRamp*MDUConverter3+(DataPen3-VoicePen3)*MDUUnits3/PenetrationRamp*MDUModem3+VoicePen3*MDUUnits3/PenetrationRamp*MDUeMTA3+CO31*MDUOpexLoad3)*-1)))),0)</f>
        <v>0</v>
      </c>
      <c r="CP33" s="292">
        <f>IFERROR(IF(COUNTA($T$5:CP$5)&gt;MDUTerm3,0,IF(COUNTA($T$5:CP$5)=(PenetrationRamp+1),CO33+MAX(VideoPen3,DataPen3,VoicePen3)*MDUUnits3/PenetrationRamp*MDUISP3+VideoPen3*MDUUnits3/PenetrationRamp*MDUConverter3+(DataPen3-VoicePen3)*MDUUnits3/PenetrationRamp*MDUModem3+VoicePen3*MDUUnits3/PenetrationRamp*MDUeMTA3,IF(COUNTA($T$5:CP$5)&gt;PenetrationRamp,CO33,((MAX(VideoPen3,DataPen3,VoicePen3)*MDUUnits3/PenetrationRamp*MDUISP3+VideoPen3*COUNTA($T$5:CP$5)/PenetrationRamp*VideoARPU3*MDUUnits3*VideoRevShare3+DataPen3*COUNTA($T$5:CP$5)/PenetrationRamp*DataARPU3*MDUUnits3*DataRevShare3+VoicePen3*COUNTA($T$5:CP$5)/PenetrationRamp*VoiceARPU3*MDUUnits3*VoiceRevShare3+VideoPen3*MDUUnits3/PenetrationRamp*MDUConverter3+(DataPen3-VoicePen3)*MDUUnits3/PenetrationRamp*MDUModem3+VoicePen3*MDUUnits3/PenetrationRamp*MDUeMTA3+CP31*MDUOpexLoad3)*-1)))),0)</f>
        <v>0</v>
      </c>
      <c r="CQ33" s="292">
        <f>IFERROR(IF(COUNTA($T$5:CQ$5)&gt;MDUTerm3,0,IF(COUNTA($T$5:CQ$5)=(PenetrationRamp+1),CP33+MAX(VideoPen3,DataPen3,VoicePen3)*MDUUnits3/PenetrationRamp*MDUISP3+VideoPen3*MDUUnits3/PenetrationRamp*MDUConverter3+(DataPen3-VoicePen3)*MDUUnits3/PenetrationRamp*MDUModem3+VoicePen3*MDUUnits3/PenetrationRamp*MDUeMTA3,IF(COUNTA($T$5:CQ$5)&gt;PenetrationRamp,CP33,((MAX(VideoPen3,DataPen3,VoicePen3)*MDUUnits3/PenetrationRamp*MDUISP3+VideoPen3*COUNTA($T$5:CQ$5)/PenetrationRamp*VideoARPU3*MDUUnits3*VideoRevShare3+DataPen3*COUNTA($T$5:CQ$5)/PenetrationRamp*DataARPU3*MDUUnits3*DataRevShare3+VoicePen3*COUNTA($T$5:CQ$5)/PenetrationRamp*VoiceARPU3*MDUUnits3*VoiceRevShare3+VideoPen3*MDUUnits3/PenetrationRamp*MDUConverter3+(DataPen3-VoicePen3)*MDUUnits3/PenetrationRamp*MDUModem3+VoicePen3*MDUUnits3/PenetrationRamp*MDUeMTA3+CQ31*MDUOpexLoad3)*-1)))),0)</f>
        <v>0</v>
      </c>
      <c r="CR33" s="292">
        <f>IFERROR(IF(COUNTA($T$5:CR$5)&gt;MDUTerm3,0,IF(COUNTA($T$5:CR$5)=(PenetrationRamp+1),CQ33+MAX(VideoPen3,DataPen3,VoicePen3)*MDUUnits3/PenetrationRamp*MDUISP3+VideoPen3*MDUUnits3/PenetrationRamp*MDUConverter3+(DataPen3-VoicePen3)*MDUUnits3/PenetrationRamp*MDUModem3+VoicePen3*MDUUnits3/PenetrationRamp*MDUeMTA3,IF(COUNTA($T$5:CR$5)&gt;PenetrationRamp,CQ33,((MAX(VideoPen3,DataPen3,VoicePen3)*MDUUnits3/PenetrationRamp*MDUISP3+VideoPen3*COUNTA($T$5:CR$5)/PenetrationRamp*VideoARPU3*MDUUnits3*VideoRevShare3+DataPen3*COUNTA($T$5:CR$5)/PenetrationRamp*DataARPU3*MDUUnits3*DataRevShare3+VoicePen3*COUNTA($T$5:CR$5)/PenetrationRamp*VoiceARPU3*MDUUnits3*VoiceRevShare3+VideoPen3*MDUUnits3/PenetrationRamp*MDUConverter3+(DataPen3-VoicePen3)*MDUUnits3/PenetrationRamp*MDUModem3+VoicePen3*MDUUnits3/PenetrationRamp*MDUeMTA3+CR31*MDUOpexLoad3)*-1)))),0)</f>
        <v>0</v>
      </c>
      <c r="CS33" s="292">
        <f>IFERROR(IF(COUNTA($T$5:CS$5)&gt;MDUTerm3,0,IF(COUNTA($T$5:CS$5)=(PenetrationRamp+1),CR33+MAX(VideoPen3,DataPen3,VoicePen3)*MDUUnits3/PenetrationRamp*MDUISP3+VideoPen3*MDUUnits3/PenetrationRamp*MDUConverter3+(DataPen3-VoicePen3)*MDUUnits3/PenetrationRamp*MDUModem3+VoicePen3*MDUUnits3/PenetrationRamp*MDUeMTA3,IF(COUNTA($T$5:CS$5)&gt;PenetrationRamp,CR33,((MAX(VideoPen3,DataPen3,VoicePen3)*MDUUnits3/PenetrationRamp*MDUISP3+VideoPen3*COUNTA($T$5:CS$5)/PenetrationRamp*VideoARPU3*MDUUnits3*VideoRevShare3+DataPen3*COUNTA($T$5:CS$5)/PenetrationRamp*DataARPU3*MDUUnits3*DataRevShare3+VoicePen3*COUNTA($T$5:CS$5)/PenetrationRamp*VoiceARPU3*MDUUnits3*VoiceRevShare3+VideoPen3*MDUUnits3/PenetrationRamp*MDUConverter3+(DataPen3-VoicePen3)*MDUUnits3/PenetrationRamp*MDUModem3+VoicePen3*MDUUnits3/PenetrationRamp*MDUeMTA3+CS31*MDUOpexLoad3)*-1)))),0)</f>
        <v>0</v>
      </c>
      <c r="CT33" s="292">
        <f>IFERROR(IF(COUNTA($T$5:CT$5)&gt;MDUTerm3,0,IF(COUNTA($T$5:CT$5)=(PenetrationRamp+1),CS33+MAX(VideoPen3,DataPen3,VoicePen3)*MDUUnits3/PenetrationRamp*MDUISP3+VideoPen3*MDUUnits3/PenetrationRamp*MDUConverter3+(DataPen3-VoicePen3)*MDUUnits3/PenetrationRamp*MDUModem3+VoicePen3*MDUUnits3/PenetrationRamp*MDUeMTA3,IF(COUNTA($T$5:CT$5)&gt;PenetrationRamp,CS33,((MAX(VideoPen3,DataPen3,VoicePen3)*MDUUnits3/PenetrationRamp*MDUISP3+VideoPen3*COUNTA($T$5:CT$5)/PenetrationRamp*VideoARPU3*MDUUnits3*VideoRevShare3+DataPen3*COUNTA($T$5:CT$5)/PenetrationRamp*DataARPU3*MDUUnits3*DataRevShare3+VoicePen3*COUNTA($T$5:CT$5)/PenetrationRamp*VoiceARPU3*MDUUnits3*VoiceRevShare3+VideoPen3*MDUUnits3/PenetrationRamp*MDUConverter3+(DataPen3-VoicePen3)*MDUUnits3/PenetrationRamp*MDUModem3+VoicePen3*MDUUnits3/PenetrationRamp*MDUeMTA3+CT31*MDUOpexLoad3)*-1)))),0)</f>
        <v>0</v>
      </c>
      <c r="CU33" s="292">
        <f>IFERROR(IF(COUNTA($T$5:CU$5)&gt;MDUTerm3,0,IF(COUNTA($T$5:CU$5)=(PenetrationRamp+1),CT33+MAX(VideoPen3,DataPen3,VoicePen3)*MDUUnits3/PenetrationRamp*MDUISP3+VideoPen3*MDUUnits3/PenetrationRamp*MDUConverter3+(DataPen3-VoicePen3)*MDUUnits3/PenetrationRamp*MDUModem3+VoicePen3*MDUUnits3/PenetrationRamp*MDUeMTA3,IF(COUNTA($T$5:CU$5)&gt;PenetrationRamp,CT33,((MAX(VideoPen3,DataPen3,VoicePen3)*MDUUnits3/PenetrationRamp*MDUISP3+VideoPen3*COUNTA($T$5:CU$5)/PenetrationRamp*VideoARPU3*MDUUnits3*VideoRevShare3+DataPen3*COUNTA($T$5:CU$5)/PenetrationRamp*DataARPU3*MDUUnits3*DataRevShare3+VoicePen3*COUNTA($T$5:CU$5)/PenetrationRamp*VoiceARPU3*MDUUnits3*VoiceRevShare3+VideoPen3*MDUUnits3/PenetrationRamp*MDUConverter3+(DataPen3-VoicePen3)*MDUUnits3/PenetrationRamp*MDUModem3+VoicePen3*MDUUnits3/PenetrationRamp*MDUeMTA3+CU31*MDUOpexLoad3)*-1)))),0)</f>
        <v>0</v>
      </c>
      <c r="CV33" s="292">
        <f>IFERROR(IF(COUNTA($T$5:CV$5)&gt;MDUTerm3,0,IF(COUNTA($T$5:CV$5)=(PenetrationRamp+1),CU33+MAX(VideoPen3,DataPen3,VoicePen3)*MDUUnits3/PenetrationRamp*MDUISP3+VideoPen3*MDUUnits3/PenetrationRamp*MDUConverter3+(DataPen3-VoicePen3)*MDUUnits3/PenetrationRamp*MDUModem3+VoicePen3*MDUUnits3/PenetrationRamp*MDUeMTA3,IF(COUNTA($T$5:CV$5)&gt;PenetrationRamp,CU33,((MAX(VideoPen3,DataPen3,VoicePen3)*MDUUnits3/PenetrationRamp*MDUISP3+VideoPen3*COUNTA($T$5:CV$5)/PenetrationRamp*VideoARPU3*MDUUnits3*VideoRevShare3+DataPen3*COUNTA($T$5:CV$5)/PenetrationRamp*DataARPU3*MDUUnits3*DataRevShare3+VoicePen3*COUNTA($T$5:CV$5)/PenetrationRamp*VoiceARPU3*MDUUnits3*VoiceRevShare3+VideoPen3*MDUUnits3/PenetrationRamp*MDUConverter3+(DataPen3-VoicePen3)*MDUUnits3/PenetrationRamp*MDUModem3+VoicePen3*MDUUnits3/PenetrationRamp*MDUeMTA3+CV31*MDUOpexLoad3)*-1)))),0)</f>
        <v>0</v>
      </c>
      <c r="CW33" s="292">
        <f>IFERROR(IF(COUNTA($T$5:CW$5)&gt;MDUTerm3,0,IF(COUNTA($T$5:CW$5)=(PenetrationRamp+1),CV33+MAX(VideoPen3,DataPen3,VoicePen3)*MDUUnits3/PenetrationRamp*MDUISP3+VideoPen3*MDUUnits3/PenetrationRamp*MDUConverter3+(DataPen3-VoicePen3)*MDUUnits3/PenetrationRamp*MDUModem3+VoicePen3*MDUUnits3/PenetrationRamp*MDUeMTA3,IF(COUNTA($T$5:CW$5)&gt;PenetrationRamp,CV33,((MAX(VideoPen3,DataPen3,VoicePen3)*MDUUnits3/PenetrationRamp*MDUISP3+VideoPen3*COUNTA($T$5:CW$5)/PenetrationRamp*VideoARPU3*MDUUnits3*VideoRevShare3+DataPen3*COUNTA($T$5:CW$5)/PenetrationRamp*DataARPU3*MDUUnits3*DataRevShare3+VoicePen3*COUNTA($T$5:CW$5)/PenetrationRamp*VoiceARPU3*MDUUnits3*VoiceRevShare3+VideoPen3*MDUUnits3/PenetrationRamp*MDUConverter3+(DataPen3-VoicePen3)*MDUUnits3/PenetrationRamp*MDUModem3+VoicePen3*MDUUnits3/PenetrationRamp*MDUeMTA3+CW31*MDUOpexLoad3)*-1)))),0)</f>
        <v>0</v>
      </c>
      <c r="CX33" s="292">
        <f>IFERROR(IF(COUNTA($T$5:CX$5)&gt;MDUTerm3,0,IF(COUNTA($T$5:CX$5)=(PenetrationRamp+1),CW33+MAX(VideoPen3,DataPen3,VoicePen3)*MDUUnits3/PenetrationRamp*MDUISP3+VideoPen3*MDUUnits3/PenetrationRamp*MDUConverter3+(DataPen3-VoicePen3)*MDUUnits3/PenetrationRamp*MDUModem3+VoicePen3*MDUUnits3/PenetrationRamp*MDUeMTA3,IF(COUNTA($T$5:CX$5)&gt;PenetrationRamp,CW33,((MAX(VideoPen3,DataPen3,VoicePen3)*MDUUnits3/PenetrationRamp*MDUISP3+VideoPen3*COUNTA($T$5:CX$5)/PenetrationRamp*VideoARPU3*MDUUnits3*VideoRevShare3+DataPen3*COUNTA($T$5:CX$5)/PenetrationRamp*DataARPU3*MDUUnits3*DataRevShare3+VoicePen3*COUNTA($T$5:CX$5)/PenetrationRamp*VoiceARPU3*MDUUnits3*VoiceRevShare3+VideoPen3*MDUUnits3/PenetrationRamp*MDUConverter3+(DataPen3-VoicePen3)*MDUUnits3/PenetrationRamp*MDUModem3+VoicePen3*MDUUnits3/PenetrationRamp*MDUeMTA3+CX31*MDUOpexLoad3)*-1)))),0)</f>
        <v>0</v>
      </c>
      <c r="CY33" s="292">
        <f>IFERROR(IF(COUNTA($T$5:CY$5)&gt;MDUTerm3,0,IF(COUNTA($T$5:CY$5)=(PenetrationRamp+1),CX33+MAX(VideoPen3,DataPen3,VoicePen3)*MDUUnits3/PenetrationRamp*MDUISP3+VideoPen3*MDUUnits3/PenetrationRamp*MDUConverter3+(DataPen3-VoicePen3)*MDUUnits3/PenetrationRamp*MDUModem3+VoicePen3*MDUUnits3/PenetrationRamp*MDUeMTA3,IF(COUNTA($T$5:CY$5)&gt;PenetrationRamp,CX33,((MAX(VideoPen3,DataPen3,VoicePen3)*MDUUnits3/PenetrationRamp*MDUISP3+VideoPen3*COUNTA($T$5:CY$5)/PenetrationRamp*VideoARPU3*MDUUnits3*VideoRevShare3+DataPen3*COUNTA($T$5:CY$5)/PenetrationRamp*DataARPU3*MDUUnits3*DataRevShare3+VoicePen3*COUNTA($T$5:CY$5)/PenetrationRamp*VoiceARPU3*MDUUnits3*VoiceRevShare3+VideoPen3*MDUUnits3/PenetrationRamp*MDUConverter3+(DataPen3-VoicePen3)*MDUUnits3/PenetrationRamp*MDUModem3+VoicePen3*MDUUnits3/PenetrationRamp*MDUeMTA3+CY31*MDUOpexLoad3)*-1)))),0)</f>
        <v>0</v>
      </c>
      <c r="CZ33" s="292">
        <f>IFERROR(IF(COUNTA($T$5:CZ$5)&gt;MDUTerm3,0,IF(COUNTA($T$5:CZ$5)=(PenetrationRamp+1),CY33+MAX(VideoPen3,DataPen3,VoicePen3)*MDUUnits3/PenetrationRamp*MDUISP3+VideoPen3*MDUUnits3/PenetrationRamp*MDUConverter3+(DataPen3-VoicePen3)*MDUUnits3/PenetrationRamp*MDUModem3+VoicePen3*MDUUnits3/PenetrationRamp*MDUeMTA3,IF(COUNTA($T$5:CZ$5)&gt;PenetrationRamp,CY33,((MAX(VideoPen3,DataPen3,VoicePen3)*MDUUnits3/PenetrationRamp*MDUISP3+VideoPen3*COUNTA($T$5:CZ$5)/PenetrationRamp*VideoARPU3*MDUUnits3*VideoRevShare3+DataPen3*COUNTA($T$5:CZ$5)/PenetrationRamp*DataARPU3*MDUUnits3*DataRevShare3+VoicePen3*COUNTA($T$5:CZ$5)/PenetrationRamp*VoiceARPU3*MDUUnits3*VoiceRevShare3+VideoPen3*MDUUnits3/PenetrationRamp*MDUConverter3+(DataPen3-VoicePen3)*MDUUnits3/PenetrationRamp*MDUModem3+VoicePen3*MDUUnits3/PenetrationRamp*MDUeMTA3+CZ31*MDUOpexLoad3)*-1)))),0)</f>
        <v>0</v>
      </c>
      <c r="DA33" s="292">
        <f>IFERROR(IF(COUNTA($T$5:DA$5)&gt;MDUTerm3,0,IF(COUNTA($T$5:DA$5)=(PenetrationRamp+1),CZ33+MAX(VideoPen3,DataPen3,VoicePen3)*MDUUnits3/PenetrationRamp*MDUISP3+VideoPen3*MDUUnits3/PenetrationRamp*MDUConverter3+(DataPen3-VoicePen3)*MDUUnits3/PenetrationRamp*MDUModem3+VoicePen3*MDUUnits3/PenetrationRamp*MDUeMTA3,IF(COUNTA($T$5:DA$5)&gt;PenetrationRamp,CZ33,((MAX(VideoPen3,DataPen3,VoicePen3)*MDUUnits3/PenetrationRamp*MDUISP3+VideoPen3*COUNTA($T$5:DA$5)/PenetrationRamp*VideoARPU3*MDUUnits3*VideoRevShare3+DataPen3*COUNTA($T$5:DA$5)/PenetrationRamp*DataARPU3*MDUUnits3*DataRevShare3+VoicePen3*COUNTA($T$5:DA$5)/PenetrationRamp*VoiceARPU3*MDUUnits3*VoiceRevShare3+VideoPen3*MDUUnits3/PenetrationRamp*MDUConverter3+(DataPen3-VoicePen3)*MDUUnits3/PenetrationRamp*MDUModem3+VoicePen3*MDUUnits3/PenetrationRamp*MDUeMTA3+DA31*MDUOpexLoad3)*-1)))),0)</f>
        <v>0</v>
      </c>
      <c r="DB33" s="292">
        <f>IFERROR(IF(COUNTA($T$5:DB$5)&gt;MDUTerm3,0,IF(COUNTA($T$5:DB$5)=(PenetrationRamp+1),DA33+MAX(VideoPen3,DataPen3,VoicePen3)*MDUUnits3/PenetrationRamp*MDUISP3+VideoPen3*MDUUnits3/PenetrationRamp*MDUConverter3+(DataPen3-VoicePen3)*MDUUnits3/PenetrationRamp*MDUModem3+VoicePen3*MDUUnits3/PenetrationRamp*MDUeMTA3,IF(COUNTA($T$5:DB$5)&gt;PenetrationRamp,DA33,((MAX(VideoPen3,DataPen3,VoicePen3)*MDUUnits3/PenetrationRamp*MDUISP3+VideoPen3*COUNTA($T$5:DB$5)/PenetrationRamp*VideoARPU3*MDUUnits3*VideoRevShare3+DataPen3*COUNTA($T$5:DB$5)/PenetrationRamp*DataARPU3*MDUUnits3*DataRevShare3+VoicePen3*COUNTA($T$5:DB$5)/PenetrationRamp*VoiceARPU3*MDUUnits3*VoiceRevShare3+VideoPen3*MDUUnits3/PenetrationRamp*MDUConverter3+(DataPen3-VoicePen3)*MDUUnits3/PenetrationRamp*MDUModem3+VoicePen3*MDUUnits3/PenetrationRamp*MDUeMTA3+DB31*MDUOpexLoad3)*-1)))),0)</f>
        <v>0</v>
      </c>
      <c r="DC33" s="292">
        <f>IFERROR(IF(COUNTA($T$5:DC$5)&gt;MDUTerm3,0,IF(COUNTA($T$5:DC$5)=(PenetrationRamp+1),DB33+MAX(VideoPen3,DataPen3,VoicePen3)*MDUUnits3/PenetrationRamp*MDUISP3+VideoPen3*MDUUnits3/PenetrationRamp*MDUConverter3+(DataPen3-VoicePen3)*MDUUnits3/PenetrationRamp*MDUModem3+VoicePen3*MDUUnits3/PenetrationRamp*MDUeMTA3,IF(COUNTA($T$5:DC$5)&gt;PenetrationRamp,DB33,((MAX(VideoPen3,DataPen3,VoicePen3)*MDUUnits3/PenetrationRamp*MDUISP3+VideoPen3*COUNTA($T$5:DC$5)/PenetrationRamp*VideoARPU3*MDUUnits3*VideoRevShare3+DataPen3*COUNTA($T$5:DC$5)/PenetrationRamp*DataARPU3*MDUUnits3*DataRevShare3+VoicePen3*COUNTA($T$5:DC$5)/PenetrationRamp*VoiceARPU3*MDUUnits3*VoiceRevShare3+VideoPen3*MDUUnits3/PenetrationRamp*MDUConverter3+(DataPen3-VoicePen3)*MDUUnits3/PenetrationRamp*MDUModem3+VoicePen3*MDUUnits3/PenetrationRamp*MDUeMTA3+DC31*MDUOpexLoad3)*-1)))),0)</f>
        <v>0</v>
      </c>
      <c r="DD33" s="292">
        <f>IFERROR(IF(COUNTA($T$5:DD$5)&gt;MDUTerm3,0,IF(COUNTA($T$5:DD$5)=(PenetrationRamp+1),DC33+MAX(VideoPen3,DataPen3,VoicePen3)*MDUUnits3/PenetrationRamp*MDUISP3+VideoPen3*MDUUnits3/PenetrationRamp*MDUConverter3+(DataPen3-VoicePen3)*MDUUnits3/PenetrationRamp*MDUModem3+VoicePen3*MDUUnits3/PenetrationRamp*MDUeMTA3,IF(COUNTA($T$5:DD$5)&gt;PenetrationRamp,DC33,((MAX(VideoPen3,DataPen3,VoicePen3)*MDUUnits3/PenetrationRamp*MDUISP3+VideoPen3*COUNTA($T$5:DD$5)/PenetrationRamp*VideoARPU3*MDUUnits3*VideoRevShare3+DataPen3*COUNTA($T$5:DD$5)/PenetrationRamp*DataARPU3*MDUUnits3*DataRevShare3+VoicePen3*COUNTA($T$5:DD$5)/PenetrationRamp*VoiceARPU3*MDUUnits3*VoiceRevShare3+VideoPen3*MDUUnits3/PenetrationRamp*MDUConverter3+(DataPen3-VoicePen3)*MDUUnits3/PenetrationRamp*MDUModem3+VoicePen3*MDUUnits3/PenetrationRamp*MDUeMTA3+DD31*MDUOpexLoad3)*-1)))),0)</f>
        <v>0</v>
      </c>
      <c r="DE33" s="292">
        <f>IFERROR(IF(COUNTA($T$5:DE$5)&gt;MDUTerm3,0,IF(COUNTA($T$5:DE$5)=(PenetrationRamp+1),DD33+MAX(VideoPen3,DataPen3,VoicePen3)*MDUUnits3/PenetrationRamp*MDUISP3+VideoPen3*MDUUnits3/PenetrationRamp*MDUConverter3+(DataPen3-VoicePen3)*MDUUnits3/PenetrationRamp*MDUModem3+VoicePen3*MDUUnits3/PenetrationRamp*MDUeMTA3,IF(COUNTA($T$5:DE$5)&gt;PenetrationRamp,DD33,((MAX(VideoPen3,DataPen3,VoicePen3)*MDUUnits3/PenetrationRamp*MDUISP3+VideoPen3*COUNTA($T$5:DE$5)/PenetrationRamp*VideoARPU3*MDUUnits3*VideoRevShare3+DataPen3*COUNTA($T$5:DE$5)/PenetrationRamp*DataARPU3*MDUUnits3*DataRevShare3+VoicePen3*COUNTA($T$5:DE$5)/PenetrationRamp*VoiceARPU3*MDUUnits3*VoiceRevShare3+VideoPen3*MDUUnits3/PenetrationRamp*MDUConverter3+(DataPen3-VoicePen3)*MDUUnits3/PenetrationRamp*MDUModem3+VoicePen3*MDUUnits3/PenetrationRamp*MDUeMTA3+DE31*MDUOpexLoad3)*-1)))),0)</f>
        <v>0</v>
      </c>
      <c r="DF33" s="292">
        <f>IFERROR(IF(COUNTA($T$5:DF$5)&gt;MDUTerm3,0,IF(COUNTA($T$5:DF$5)=(PenetrationRamp+1),DE33+MAX(VideoPen3,DataPen3,VoicePen3)*MDUUnits3/PenetrationRamp*MDUISP3+VideoPen3*MDUUnits3/PenetrationRamp*MDUConverter3+(DataPen3-VoicePen3)*MDUUnits3/PenetrationRamp*MDUModem3+VoicePen3*MDUUnits3/PenetrationRamp*MDUeMTA3,IF(COUNTA($T$5:DF$5)&gt;PenetrationRamp,DE33,((MAX(VideoPen3,DataPen3,VoicePen3)*MDUUnits3/PenetrationRamp*MDUISP3+VideoPen3*COUNTA($T$5:DF$5)/PenetrationRamp*VideoARPU3*MDUUnits3*VideoRevShare3+DataPen3*COUNTA($T$5:DF$5)/PenetrationRamp*DataARPU3*MDUUnits3*DataRevShare3+VoicePen3*COUNTA($T$5:DF$5)/PenetrationRamp*VoiceARPU3*MDUUnits3*VoiceRevShare3+VideoPen3*MDUUnits3/PenetrationRamp*MDUConverter3+(DataPen3-VoicePen3)*MDUUnits3/PenetrationRamp*MDUModem3+VoicePen3*MDUUnits3/PenetrationRamp*MDUeMTA3+DF31*MDUOpexLoad3)*-1)))),0)</f>
        <v>0</v>
      </c>
      <c r="DG33" s="292">
        <f>IFERROR(IF(COUNTA($T$5:DG$5)&gt;MDUTerm3,0,IF(COUNTA($T$5:DG$5)=(PenetrationRamp+1),DF33+MAX(VideoPen3,DataPen3,VoicePen3)*MDUUnits3/PenetrationRamp*MDUISP3+VideoPen3*MDUUnits3/PenetrationRamp*MDUConverter3+(DataPen3-VoicePen3)*MDUUnits3/PenetrationRamp*MDUModem3+VoicePen3*MDUUnits3/PenetrationRamp*MDUeMTA3,IF(COUNTA($T$5:DG$5)&gt;PenetrationRamp,DF33,((MAX(VideoPen3,DataPen3,VoicePen3)*MDUUnits3/PenetrationRamp*MDUISP3+VideoPen3*COUNTA($T$5:DG$5)/PenetrationRamp*VideoARPU3*MDUUnits3*VideoRevShare3+DataPen3*COUNTA($T$5:DG$5)/PenetrationRamp*DataARPU3*MDUUnits3*DataRevShare3+VoicePen3*COUNTA($T$5:DG$5)/PenetrationRamp*VoiceARPU3*MDUUnits3*VoiceRevShare3+VideoPen3*MDUUnits3/PenetrationRamp*MDUConverter3+(DataPen3-VoicePen3)*MDUUnits3/PenetrationRamp*MDUModem3+VoicePen3*MDUUnits3/PenetrationRamp*MDUeMTA3+DG31*MDUOpexLoad3)*-1)))),0)</f>
        <v>0</v>
      </c>
      <c r="DH33" s="292">
        <f>IFERROR(IF(COUNTA($T$5:DH$5)&gt;MDUTerm3,0,IF(COUNTA($T$5:DH$5)=(PenetrationRamp+1),DG33+MAX(VideoPen3,DataPen3,VoicePen3)*MDUUnits3/PenetrationRamp*MDUISP3+VideoPen3*MDUUnits3/PenetrationRamp*MDUConverter3+(DataPen3-VoicePen3)*MDUUnits3/PenetrationRamp*MDUModem3+VoicePen3*MDUUnits3/PenetrationRamp*MDUeMTA3,IF(COUNTA($T$5:DH$5)&gt;PenetrationRamp,DG33,((MAX(VideoPen3,DataPen3,VoicePen3)*MDUUnits3/PenetrationRamp*MDUISP3+VideoPen3*COUNTA($T$5:DH$5)/PenetrationRamp*VideoARPU3*MDUUnits3*VideoRevShare3+DataPen3*COUNTA($T$5:DH$5)/PenetrationRamp*DataARPU3*MDUUnits3*DataRevShare3+VoicePen3*COUNTA($T$5:DH$5)/PenetrationRamp*VoiceARPU3*MDUUnits3*VoiceRevShare3+VideoPen3*MDUUnits3/PenetrationRamp*MDUConverter3+(DataPen3-VoicePen3)*MDUUnits3/PenetrationRamp*MDUModem3+VoicePen3*MDUUnits3/PenetrationRamp*MDUeMTA3+DH31*MDUOpexLoad3)*-1)))),0)</f>
        <v>0</v>
      </c>
      <c r="DI33" s="292">
        <f>IFERROR(IF(COUNTA($T$5:DI$5)&gt;MDUTerm3,0,IF(COUNTA($T$5:DI$5)=(PenetrationRamp+1),DH33+MAX(VideoPen3,DataPen3,VoicePen3)*MDUUnits3/PenetrationRamp*MDUISP3+VideoPen3*MDUUnits3/PenetrationRamp*MDUConverter3+(DataPen3-VoicePen3)*MDUUnits3/PenetrationRamp*MDUModem3+VoicePen3*MDUUnits3/PenetrationRamp*MDUeMTA3,IF(COUNTA($T$5:DI$5)&gt;PenetrationRamp,DH33,((MAX(VideoPen3,DataPen3,VoicePen3)*MDUUnits3/PenetrationRamp*MDUISP3+VideoPen3*COUNTA($T$5:DI$5)/PenetrationRamp*VideoARPU3*MDUUnits3*VideoRevShare3+DataPen3*COUNTA($T$5:DI$5)/PenetrationRamp*DataARPU3*MDUUnits3*DataRevShare3+VoicePen3*COUNTA($T$5:DI$5)/PenetrationRamp*VoiceARPU3*MDUUnits3*VoiceRevShare3+VideoPen3*MDUUnits3/PenetrationRamp*MDUConverter3+(DataPen3-VoicePen3)*MDUUnits3/PenetrationRamp*MDUModem3+VoicePen3*MDUUnits3/PenetrationRamp*MDUeMTA3+DI31*MDUOpexLoad3)*-1)))),0)</f>
        <v>0</v>
      </c>
      <c r="DJ33" s="292">
        <f>IFERROR(IF(COUNTA($T$5:DJ$5)&gt;MDUTerm3,0,IF(COUNTA($T$5:DJ$5)=(PenetrationRamp+1),DI33+MAX(VideoPen3,DataPen3,VoicePen3)*MDUUnits3/PenetrationRamp*MDUISP3+VideoPen3*MDUUnits3/PenetrationRamp*MDUConverter3+(DataPen3-VoicePen3)*MDUUnits3/PenetrationRamp*MDUModem3+VoicePen3*MDUUnits3/PenetrationRamp*MDUeMTA3,IF(COUNTA($T$5:DJ$5)&gt;PenetrationRamp,DI33,((MAX(VideoPen3,DataPen3,VoicePen3)*MDUUnits3/PenetrationRamp*MDUISP3+VideoPen3*COUNTA($T$5:DJ$5)/PenetrationRamp*VideoARPU3*MDUUnits3*VideoRevShare3+DataPen3*COUNTA($T$5:DJ$5)/PenetrationRamp*DataARPU3*MDUUnits3*DataRevShare3+VoicePen3*COUNTA($T$5:DJ$5)/PenetrationRamp*VoiceARPU3*MDUUnits3*VoiceRevShare3+VideoPen3*MDUUnits3/PenetrationRamp*MDUConverter3+(DataPen3-VoicePen3)*MDUUnits3/PenetrationRamp*MDUModem3+VoicePen3*MDUUnits3/PenetrationRamp*MDUeMTA3+DJ31*MDUOpexLoad3)*-1)))),0)</f>
        <v>0</v>
      </c>
      <c r="DK33" s="292">
        <f>IFERROR(IF(COUNTA($T$5:DK$5)&gt;MDUTerm3,0,IF(COUNTA($T$5:DK$5)=(PenetrationRamp+1),DJ33+MAX(VideoPen3,DataPen3,VoicePen3)*MDUUnits3/PenetrationRamp*MDUISP3+VideoPen3*MDUUnits3/PenetrationRamp*MDUConverter3+(DataPen3-VoicePen3)*MDUUnits3/PenetrationRamp*MDUModem3+VoicePen3*MDUUnits3/PenetrationRamp*MDUeMTA3,IF(COUNTA($T$5:DK$5)&gt;PenetrationRamp,DJ33,((MAX(VideoPen3,DataPen3,VoicePen3)*MDUUnits3/PenetrationRamp*MDUISP3+VideoPen3*COUNTA($T$5:DK$5)/PenetrationRamp*VideoARPU3*MDUUnits3*VideoRevShare3+DataPen3*COUNTA($T$5:DK$5)/PenetrationRamp*DataARPU3*MDUUnits3*DataRevShare3+VoicePen3*COUNTA($T$5:DK$5)/PenetrationRamp*VoiceARPU3*MDUUnits3*VoiceRevShare3+VideoPen3*MDUUnits3/PenetrationRamp*MDUConverter3+(DataPen3-VoicePen3)*MDUUnits3/PenetrationRamp*MDUModem3+VoicePen3*MDUUnits3/PenetrationRamp*MDUeMTA3+DK31*MDUOpexLoad3)*-1)))),0)</f>
        <v>0</v>
      </c>
      <c r="DL33" s="292">
        <f>IFERROR(IF(COUNTA($T$5:DL$5)&gt;MDUTerm3,0,IF(COUNTA($T$5:DL$5)=(PenetrationRamp+1),DK33+MAX(VideoPen3,DataPen3,VoicePen3)*MDUUnits3/PenetrationRamp*MDUISP3+VideoPen3*MDUUnits3/PenetrationRamp*MDUConverter3+(DataPen3-VoicePen3)*MDUUnits3/PenetrationRamp*MDUModem3+VoicePen3*MDUUnits3/PenetrationRamp*MDUeMTA3,IF(COUNTA($T$5:DL$5)&gt;PenetrationRamp,DK33,((MAX(VideoPen3,DataPen3,VoicePen3)*MDUUnits3/PenetrationRamp*MDUISP3+VideoPen3*COUNTA($T$5:DL$5)/PenetrationRamp*VideoARPU3*MDUUnits3*VideoRevShare3+DataPen3*COUNTA($T$5:DL$5)/PenetrationRamp*DataARPU3*MDUUnits3*DataRevShare3+VoicePen3*COUNTA($T$5:DL$5)/PenetrationRamp*VoiceARPU3*MDUUnits3*VoiceRevShare3+VideoPen3*MDUUnits3/PenetrationRamp*MDUConverter3+(DataPen3-VoicePen3)*MDUUnits3/PenetrationRamp*MDUModem3+VoicePen3*MDUUnits3/PenetrationRamp*MDUeMTA3+DL31*MDUOpexLoad3)*-1)))),0)</f>
        <v>0</v>
      </c>
      <c r="DM33" s="292">
        <f>IFERROR(IF(COUNTA($T$5:DM$5)&gt;MDUTerm3,0,IF(COUNTA($T$5:DM$5)=(PenetrationRamp+1),DL33+MAX(VideoPen3,DataPen3,VoicePen3)*MDUUnits3/PenetrationRamp*MDUISP3+VideoPen3*MDUUnits3/PenetrationRamp*MDUConverter3+(DataPen3-VoicePen3)*MDUUnits3/PenetrationRamp*MDUModem3+VoicePen3*MDUUnits3/PenetrationRamp*MDUeMTA3,IF(COUNTA($T$5:DM$5)&gt;PenetrationRamp,DL33,((MAX(VideoPen3,DataPen3,VoicePen3)*MDUUnits3/PenetrationRamp*MDUISP3+VideoPen3*COUNTA($T$5:DM$5)/PenetrationRamp*VideoARPU3*MDUUnits3*VideoRevShare3+DataPen3*COUNTA($T$5:DM$5)/PenetrationRamp*DataARPU3*MDUUnits3*DataRevShare3+VoicePen3*COUNTA($T$5:DM$5)/PenetrationRamp*VoiceARPU3*MDUUnits3*VoiceRevShare3+VideoPen3*MDUUnits3/PenetrationRamp*MDUConverter3+(DataPen3-VoicePen3)*MDUUnits3/PenetrationRamp*MDUModem3+VoicePen3*MDUUnits3/PenetrationRamp*MDUeMTA3+DM31*MDUOpexLoad3)*-1)))),0)</f>
        <v>0</v>
      </c>
      <c r="DN33" s="292">
        <f>IFERROR(IF(COUNTA($T$5:DN$5)&gt;MDUTerm3,0,IF(COUNTA($T$5:DN$5)=(PenetrationRamp+1),DM33+MAX(VideoPen3,DataPen3,VoicePen3)*MDUUnits3/PenetrationRamp*MDUISP3+VideoPen3*MDUUnits3/PenetrationRamp*MDUConverter3+(DataPen3-VoicePen3)*MDUUnits3/PenetrationRamp*MDUModem3+VoicePen3*MDUUnits3/PenetrationRamp*MDUeMTA3,IF(COUNTA($T$5:DN$5)&gt;PenetrationRamp,DM33,((MAX(VideoPen3,DataPen3,VoicePen3)*MDUUnits3/PenetrationRamp*MDUISP3+VideoPen3*COUNTA($T$5:DN$5)/PenetrationRamp*VideoARPU3*MDUUnits3*VideoRevShare3+DataPen3*COUNTA($T$5:DN$5)/PenetrationRamp*DataARPU3*MDUUnits3*DataRevShare3+VoicePen3*COUNTA($T$5:DN$5)/PenetrationRamp*VoiceARPU3*MDUUnits3*VoiceRevShare3+VideoPen3*MDUUnits3/PenetrationRamp*MDUConverter3+(DataPen3-VoicePen3)*MDUUnits3/PenetrationRamp*MDUModem3+VoicePen3*MDUUnits3/PenetrationRamp*MDUeMTA3+DN31*MDUOpexLoad3)*-1)))),0)</f>
        <v>0</v>
      </c>
      <c r="DO33" s="292">
        <f>IFERROR(IF(COUNTA($T$5:DO$5)&gt;MDUTerm3,0,IF(COUNTA($T$5:DO$5)=(PenetrationRamp+1),DN33+MAX(VideoPen3,DataPen3,VoicePen3)*MDUUnits3/PenetrationRamp*MDUISP3+VideoPen3*MDUUnits3/PenetrationRamp*MDUConverter3+(DataPen3-VoicePen3)*MDUUnits3/PenetrationRamp*MDUModem3+VoicePen3*MDUUnits3/PenetrationRamp*MDUeMTA3,IF(COUNTA($T$5:DO$5)&gt;PenetrationRamp,DN33,((MAX(VideoPen3,DataPen3,VoicePen3)*MDUUnits3/PenetrationRamp*MDUISP3+VideoPen3*COUNTA($T$5:DO$5)/PenetrationRamp*VideoARPU3*MDUUnits3*VideoRevShare3+DataPen3*COUNTA($T$5:DO$5)/PenetrationRamp*DataARPU3*MDUUnits3*DataRevShare3+VoicePen3*COUNTA($T$5:DO$5)/PenetrationRamp*VoiceARPU3*MDUUnits3*VoiceRevShare3+VideoPen3*MDUUnits3/PenetrationRamp*MDUConverter3+(DataPen3-VoicePen3)*MDUUnits3/PenetrationRamp*MDUModem3+VoicePen3*MDUUnits3/PenetrationRamp*MDUeMTA3+DO31*MDUOpexLoad3)*-1)))),0)</f>
        <v>0</v>
      </c>
      <c r="DP33" s="292">
        <f>IFERROR(IF(COUNTA($T$5:DP$5)&gt;MDUTerm3,0,IF(COUNTA($T$5:DP$5)=(PenetrationRamp+1),DO33+MAX(VideoPen3,DataPen3,VoicePen3)*MDUUnits3/PenetrationRamp*MDUISP3+VideoPen3*MDUUnits3/PenetrationRamp*MDUConverter3+(DataPen3-VoicePen3)*MDUUnits3/PenetrationRamp*MDUModem3+VoicePen3*MDUUnits3/PenetrationRamp*MDUeMTA3,IF(COUNTA($T$5:DP$5)&gt;PenetrationRamp,DO33,((MAX(VideoPen3,DataPen3,VoicePen3)*MDUUnits3/PenetrationRamp*MDUISP3+VideoPen3*COUNTA($T$5:DP$5)/PenetrationRamp*VideoARPU3*MDUUnits3*VideoRevShare3+DataPen3*COUNTA($T$5:DP$5)/PenetrationRamp*DataARPU3*MDUUnits3*DataRevShare3+VoicePen3*COUNTA($T$5:DP$5)/PenetrationRamp*VoiceARPU3*MDUUnits3*VoiceRevShare3+VideoPen3*MDUUnits3/PenetrationRamp*MDUConverter3+(DataPen3-VoicePen3)*MDUUnits3/PenetrationRamp*MDUModem3+VoicePen3*MDUUnits3/PenetrationRamp*MDUeMTA3+DP31*MDUOpexLoad3)*-1)))),0)</f>
        <v>0</v>
      </c>
      <c r="DQ33" s="292">
        <f>IFERROR(IF(COUNTA($T$5:DQ$5)&gt;MDUTerm3,0,IF(COUNTA($T$5:DQ$5)=(PenetrationRamp+1),DP33+MAX(VideoPen3,DataPen3,VoicePen3)*MDUUnits3/PenetrationRamp*MDUISP3+VideoPen3*MDUUnits3/PenetrationRamp*MDUConverter3+(DataPen3-VoicePen3)*MDUUnits3/PenetrationRamp*MDUModem3+VoicePen3*MDUUnits3/PenetrationRamp*MDUeMTA3,IF(COUNTA($T$5:DQ$5)&gt;PenetrationRamp,DP33,((MAX(VideoPen3,DataPen3,VoicePen3)*MDUUnits3/PenetrationRamp*MDUISP3+VideoPen3*COUNTA($T$5:DQ$5)/PenetrationRamp*VideoARPU3*MDUUnits3*VideoRevShare3+DataPen3*COUNTA($T$5:DQ$5)/PenetrationRamp*DataARPU3*MDUUnits3*DataRevShare3+VoicePen3*COUNTA($T$5:DQ$5)/PenetrationRamp*VoiceARPU3*MDUUnits3*VoiceRevShare3+VideoPen3*MDUUnits3/PenetrationRamp*MDUConverter3+(DataPen3-VoicePen3)*MDUUnits3/PenetrationRamp*MDUModem3+VoicePen3*MDUUnits3/PenetrationRamp*MDUeMTA3+DQ31*MDUOpexLoad3)*-1)))),0)</f>
        <v>0</v>
      </c>
      <c r="DR33" s="292">
        <f>IFERROR(IF(COUNTA($T$5:DR$5)&gt;MDUTerm3,0,IF(COUNTA($T$5:DR$5)=(PenetrationRamp+1),DQ33+MAX(VideoPen3,DataPen3,VoicePen3)*MDUUnits3/PenetrationRamp*MDUISP3+VideoPen3*MDUUnits3/PenetrationRamp*MDUConverter3+(DataPen3-VoicePen3)*MDUUnits3/PenetrationRamp*MDUModem3+VoicePen3*MDUUnits3/PenetrationRamp*MDUeMTA3,IF(COUNTA($T$5:DR$5)&gt;PenetrationRamp,DQ33,((MAX(VideoPen3,DataPen3,VoicePen3)*MDUUnits3/PenetrationRamp*MDUISP3+VideoPen3*COUNTA($T$5:DR$5)/PenetrationRamp*VideoARPU3*MDUUnits3*VideoRevShare3+DataPen3*COUNTA($T$5:DR$5)/PenetrationRamp*DataARPU3*MDUUnits3*DataRevShare3+VoicePen3*COUNTA($T$5:DR$5)/PenetrationRamp*VoiceARPU3*MDUUnits3*VoiceRevShare3+VideoPen3*MDUUnits3/PenetrationRamp*MDUConverter3+(DataPen3-VoicePen3)*MDUUnits3/PenetrationRamp*MDUModem3+VoicePen3*MDUUnits3/PenetrationRamp*MDUeMTA3+DR31*MDUOpexLoad3)*-1)))),0)</f>
        <v>0</v>
      </c>
      <c r="DS33" s="292">
        <f>IFERROR(IF(COUNTA($T$5:DS$5)&gt;MDUTerm3,0,IF(COUNTA($T$5:DS$5)=(PenetrationRamp+1),DR33+MAX(VideoPen3,DataPen3,VoicePen3)*MDUUnits3/PenetrationRamp*MDUISP3+VideoPen3*MDUUnits3/PenetrationRamp*MDUConverter3+(DataPen3-VoicePen3)*MDUUnits3/PenetrationRamp*MDUModem3+VoicePen3*MDUUnits3/PenetrationRamp*MDUeMTA3,IF(COUNTA($T$5:DS$5)&gt;PenetrationRamp,DR33,((MAX(VideoPen3,DataPen3,VoicePen3)*MDUUnits3/PenetrationRamp*MDUISP3+VideoPen3*COUNTA($T$5:DS$5)/PenetrationRamp*VideoARPU3*MDUUnits3*VideoRevShare3+DataPen3*COUNTA($T$5:DS$5)/PenetrationRamp*DataARPU3*MDUUnits3*DataRevShare3+VoicePen3*COUNTA($T$5:DS$5)/PenetrationRamp*VoiceARPU3*MDUUnits3*VoiceRevShare3+VideoPen3*MDUUnits3/PenetrationRamp*MDUConverter3+(DataPen3-VoicePen3)*MDUUnits3/PenetrationRamp*MDUModem3+VoicePen3*MDUUnits3/PenetrationRamp*MDUeMTA3+DS31*MDUOpexLoad3)*-1)))),0)</f>
        <v>0</v>
      </c>
      <c r="DT33" s="292">
        <f>IFERROR(IF(COUNTA($T$5:DT$5)&gt;MDUTerm3,0,IF(COUNTA($T$5:DT$5)=(PenetrationRamp+1),DS33+MAX(VideoPen3,DataPen3,VoicePen3)*MDUUnits3/PenetrationRamp*MDUISP3+VideoPen3*MDUUnits3/PenetrationRamp*MDUConverter3+(DataPen3-VoicePen3)*MDUUnits3/PenetrationRamp*MDUModem3+VoicePen3*MDUUnits3/PenetrationRamp*MDUeMTA3,IF(COUNTA($T$5:DT$5)&gt;PenetrationRamp,DS33,((MAX(VideoPen3,DataPen3,VoicePen3)*MDUUnits3/PenetrationRamp*MDUISP3+VideoPen3*COUNTA($T$5:DT$5)/PenetrationRamp*VideoARPU3*MDUUnits3*VideoRevShare3+DataPen3*COUNTA($T$5:DT$5)/PenetrationRamp*DataARPU3*MDUUnits3*DataRevShare3+VoicePen3*COUNTA($T$5:DT$5)/PenetrationRamp*VoiceARPU3*MDUUnits3*VoiceRevShare3+VideoPen3*MDUUnits3/PenetrationRamp*MDUConverter3+(DataPen3-VoicePen3)*MDUUnits3/PenetrationRamp*MDUModem3+VoicePen3*MDUUnits3/PenetrationRamp*MDUeMTA3+DT31*MDUOpexLoad3)*-1)))),0)</f>
        <v>0</v>
      </c>
      <c r="DU33" s="292">
        <f>IFERROR(IF(COUNTA($T$5:DU$5)&gt;MDUTerm3,0,IF(COUNTA($T$5:DU$5)=(PenetrationRamp+1),DT33+MAX(VideoPen3,DataPen3,VoicePen3)*MDUUnits3/PenetrationRamp*MDUISP3+VideoPen3*MDUUnits3/PenetrationRamp*MDUConverter3+(DataPen3-VoicePen3)*MDUUnits3/PenetrationRamp*MDUModem3+VoicePen3*MDUUnits3/PenetrationRamp*MDUeMTA3,IF(COUNTA($T$5:DU$5)&gt;PenetrationRamp,DT33,((MAX(VideoPen3,DataPen3,VoicePen3)*MDUUnits3/PenetrationRamp*MDUISP3+VideoPen3*COUNTA($T$5:DU$5)/PenetrationRamp*VideoARPU3*MDUUnits3*VideoRevShare3+DataPen3*COUNTA($T$5:DU$5)/PenetrationRamp*DataARPU3*MDUUnits3*DataRevShare3+VoicePen3*COUNTA($T$5:DU$5)/PenetrationRamp*VoiceARPU3*MDUUnits3*VoiceRevShare3+VideoPen3*MDUUnits3/PenetrationRamp*MDUConverter3+(DataPen3-VoicePen3)*MDUUnits3/PenetrationRamp*MDUModem3+VoicePen3*MDUUnits3/PenetrationRamp*MDUeMTA3+DU31*MDUOpexLoad3)*-1)))),0)</f>
        <v>0</v>
      </c>
      <c r="DV33" s="292">
        <f>IFERROR(IF(COUNTA($T$5:DV$5)&gt;MDUTerm3,0,IF(COUNTA($T$5:DV$5)=(PenetrationRamp+1),DU33+MAX(VideoPen3,DataPen3,VoicePen3)*MDUUnits3/PenetrationRamp*MDUISP3+VideoPen3*MDUUnits3/PenetrationRamp*MDUConverter3+(DataPen3-VoicePen3)*MDUUnits3/PenetrationRamp*MDUModem3+VoicePen3*MDUUnits3/PenetrationRamp*MDUeMTA3,IF(COUNTA($T$5:DV$5)&gt;PenetrationRamp,DU33,((MAX(VideoPen3,DataPen3,VoicePen3)*MDUUnits3/PenetrationRamp*MDUISP3+VideoPen3*COUNTA($T$5:DV$5)/PenetrationRamp*VideoARPU3*MDUUnits3*VideoRevShare3+DataPen3*COUNTA($T$5:DV$5)/PenetrationRamp*DataARPU3*MDUUnits3*DataRevShare3+VoicePen3*COUNTA($T$5:DV$5)/PenetrationRamp*VoiceARPU3*MDUUnits3*VoiceRevShare3+VideoPen3*MDUUnits3/PenetrationRamp*MDUConverter3+(DataPen3-VoicePen3)*MDUUnits3/PenetrationRamp*MDUModem3+VoicePen3*MDUUnits3/PenetrationRamp*MDUeMTA3+DV31*MDUOpexLoad3)*-1)))),0)</f>
        <v>0</v>
      </c>
      <c r="DW33" s="292">
        <f>IFERROR(IF(COUNTA($T$5:DW$5)&gt;MDUTerm3,0,IF(COUNTA($T$5:DW$5)=(PenetrationRamp+1),DV33+MAX(VideoPen3,DataPen3,VoicePen3)*MDUUnits3/PenetrationRamp*MDUISP3+VideoPen3*MDUUnits3/PenetrationRamp*MDUConverter3+(DataPen3-VoicePen3)*MDUUnits3/PenetrationRamp*MDUModem3+VoicePen3*MDUUnits3/PenetrationRamp*MDUeMTA3,IF(COUNTA($T$5:DW$5)&gt;PenetrationRamp,DV33,((MAX(VideoPen3,DataPen3,VoicePen3)*MDUUnits3/PenetrationRamp*MDUISP3+VideoPen3*COUNTA($T$5:DW$5)/PenetrationRamp*VideoARPU3*MDUUnits3*VideoRevShare3+DataPen3*COUNTA($T$5:DW$5)/PenetrationRamp*DataARPU3*MDUUnits3*DataRevShare3+VoicePen3*COUNTA($T$5:DW$5)/PenetrationRamp*VoiceARPU3*MDUUnits3*VoiceRevShare3+VideoPen3*MDUUnits3/PenetrationRamp*MDUConverter3+(DataPen3-VoicePen3)*MDUUnits3/PenetrationRamp*MDUModem3+VoicePen3*MDUUnits3/PenetrationRamp*MDUeMTA3+DW31*MDUOpexLoad3)*-1)))),0)</f>
        <v>0</v>
      </c>
      <c r="DX33" s="292">
        <f>IFERROR(IF(COUNTA($T$5:DX$5)&gt;MDUTerm3,0,IF(COUNTA($T$5:DX$5)=(PenetrationRamp+1),DW33+MAX(VideoPen3,DataPen3,VoicePen3)*MDUUnits3/PenetrationRamp*MDUISP3+VideoPen3*MDUUnits3/PenetrationRamp*MDUConverter3+(DataPen3-VoicePen3)*MDUUnits3/PenetrationRamp*MDUModem3+VoicePen3*MDUUnits3/PenetrationRamp*MDUeMTA3,IF(COUNTA($T$5:DX$5)&gt;PenetrationRamp,DW33,((MAX(VideoPen3,DataPen3,VoicePen3)*MDUUnits3/PenetrationRamp*MDUISP3+VideoPen3*COUNTA($T$5:DX$5)/PenetrationRamp*VideoARPU3*MDUUnits3*VideoRevShare3+DataPen3*COUNTA($T$5:DX$5)/PenetrationRamp*DataARPU3*MDUUnits3*DataRevShare3+VoicePen3*COUNTA($T$5:DX$5)/PenetrationRamp*VoiceARPU3*MDUUnits3*VoiceRevShare3+VideoPen3*MDUUnits3/PenetrationRamp*MDUConverter3+(DataPen3-VoicePen3)*MDUUnits3/PenetrationRamp*MDUModem3+VoicePen3*MDUUnits3/PenetrationRamp*MDUeMTA3+DX31*MDUOpexLoad3)*-1)))),0)</f>
        <v>0</v>
      </c>
      <c r="DY33" s="292">
        <f>IFERROR(IF(COUNTA($T$5:DY$5)&gt;MDUTerm3,0,IF(COUNTA($T$5:DY$5)=(PenetrationRamp+1),DX33+MAX(VideoPen3,DataPen3,VoicePen3)*MDUUnits3/PenetrationRamp*MDUISP3+VideoPen3*MDUUnits3/PenetrationRamp*MDUConverter3+(DataPen3-VoicePen3)*MDUUnits3/PenetrationRamp*MDUModem3+VoicePen3*MDUUnits3/PenetrationRamp*MDUeMTA3,IF(COUNTA($T$5:DY$5)&gt;PenetrationRamp,DX33,((MAX(VideoPen3,DataPen3,VoicePen3)*MDUUnits3/PenetrationRamp*MDUISP3+VideoPen3*COUNTA($T$5:DY$5)/PenetrationRamp*VideoARPU3*MDUUnits3*VideoRevShare3+DataPen3*COUNTA($T$5:DY$5)/PenetrationRamp*DataARPU3*MDUUnits3*DataRevShare3+VoicePen3*COUNTA($T$5:DY$5)/PenetrationRamp*VoiceARPU3*MDUUnits3*VoiceRevShare3+VideoPen3*MDUUnits3/PenetrationRamp*MDUConverter3+(DataPen3-VoicePen3)*MDUUnits3/PenetrationRamp*MDUModem3+VoicePen3*MDUUnits3/PenetrationRamp*MDUeMTA3+DY31*MDUOpexLoad3)*-1)))),0)</f>
        <v>0</v>
      </c>
      <c r="DZ33" s="292">
        <f>IFERROR(IF(COUNTA($T$5:DZ$5)&gt;MDUTerm3,0,IF(COUNTA($T$5:DZ$5)=(PenetrationRamp+1),DY33+MAX(VideoPen3,DataPen3,VoicePen3)*MDUUnits3/PenetrationRamp*MDUISP3+VideoPen3*MDUUnits3/PenetrationRamp*MDUConverter3+(DataPen3-VoicePen3)*MDUUnits3/PenetrationRamp*MDUModem3+VoicePen3*MDUUnits3/PenetrationRamp*MDUeMTA3,IF(COUNTA($T$5:DZ$5)&gt;PenetrationRamp,DY33,((MAX(VideoPen3,DataPen3,VoicePen3)*MDUUnits3/PenetrationRamp*MDUISP3+VideoPen3*COUNTA($T$5:DZ$5)/PenetrationRamp*VideoARPU3*MDUUnits3*VideoRevShare3+DataPen3*COUNTA($T$5:DZ$5)/PenetrationRamp*DataARPU3*MDUUnits3*DataRevShare3+VoicePen3*COUNTA($T$5:DZ$5)/PenetrationRamp*VoiceARPU3*MDUUnits3*VoiceRevShare3+VideoPen3*MDUUnits3/PenetrationRamp*MDUConverter3+(DataPen3-VoicePen3)*MDUUnits3/PenetrationRamp*MDUModem3+VoicePen3*MDUUnits3/PenetrationRamp*MDUeMTA3+DZ31*MDUOpexLoad3)*-1)))),0)</f>
        <v>0</v>
      </c>
      <c r="EA33" s="292">
        <f>IFERROR(IF(COUNTA($T$5:EA$5)&gt;MDUTerm3,0,IF(COUNTA($T$5:EA$5)=(PenetrationRamp+1),DZ33+MAX(VideoPen3,DataPen3,VoicePen3)*MDUUnits3/PenetrationRamp*MDUISP3+VideoPen3*MDUUnits3/PenetrationRamp*MDUConverter3+(DataPen3-VoicePen3)*MDUUnits3/PenetrationRamp*MDUModem3+VoicePen3*MDUUnits3/PenetrationRamp*MDUeMTA3,IF(COUNTA($T$5:EA$5)&gt;PenetrationRamp,DZ33,((MAX(VideoPen3,DataPen3,VoicePen3)*MDUUnits3/PenetrationRamp*MDUISP3+VideoPen3*COUNTA($T$5:EA$5)/PenetrationRamp*VideoARPU3*MDUUnits3*VideoRevShare3+DataPen3*COUNTA($T$5:EA$5)/PenetrationRamp*DataARPU3*MDUUnits3*DataRevShare3+VoicePen3*COUNTA($T$5:EA$5)/PenetrationRamp*VoiceARPU3*MDUUnits3*VoiceRevShare3+VideoPen3*MDUUnits3/PenetrationRamp*MDUConverter3+(DataPen3-VoicePen3)*MDUUnits3/PenetrationRamp*MDUModem3+VoicePen3*MDUUnits3/PenetrationRamp*MDUeMTA3+EA31*MDUOpexLoad3)*-1)))),0)</f>
        <v>0</v>
      </c>
      <c r="EB33" s="292">
        <f>IFERROR(IF(COUNTA($T$5:EB$5)&gt;MDUTerm3,0,IF(COUNTA($T$5:EB$5)=(PenetrationRamp+1),EA33+MAX(VideoPen3,DataPen3,VoicePen3)*MDUUnits3/PenetrationRamp*MDUISP3+VideoPen3*MDUUnits3/PenetrationRamp*MDUConverter3+(DataPen3-VoicePen3)*MDUUnits3/PenetrationRamp*MDUModem3+VoicePen3*MDUUnits3/PenetrationRamp*MDUeMTA3,IF(COUNTA($T$5:EB$5)&gt;PenetrationRamp,EA33,((MAX(VideoPen3,DataPen3,VoicePen3)*MDUUnits3/PenetrationRamp*MDUISP3+VideoPen3*COUNTA($T$5:EB$5)/PenetrationRamp*VideoARPU3*MDUUnits3*VideoRevShare3+DataPen3*COUNTA($T$5:EB$5)/PenetrationRamp*DataARPU3*MDUUnits3*DataRevShare3+VoicePen3*COUNTA($T$5:EB$5)/PenetrationRamp*VoiceARPU3*MDUUnits3*VoiceRevShare3+VideoPen3*MDUUnits3/PenetrationRamp*MDUConverter3+(DataPen3-VoicePen3)*MDUUnits3/PenetrationRamp*MDUModem3+VoicePen3*MDUUnits3/PenetrationRamp*MDUeMTA3+EB31*MDUOpexLoad3)*-1)))),0)</f>
        <v>0</v>
      </c>
      <c r="EC33" s="292">
        <f>IFERROR(IF(COUNTA($T$5:EC$5)&gt;MDUTerm3,0,IF(COUNTA($T$5:EC$5)=(PenetrationRamp+1),EB33+MAX(VideoPen3,DataPen3,VoicePen3)*MDUUnits3/PenetrationRamp*MDUISP3+VideoPen3*MDUUnits3/PenetrationRamp*MDUConverter3+(DataPen3-VoicePen3)*MDUUnits3/PenetrationRamp*MDUModem3+VoicePen3*MDUUnits3/PenetrationRamp*MDUeMTA3,IF(COUNTA($T$5:EC$5)&gt;PenetrationRamp,EB33,((MAX(VideoPen3,DataPen3,VoicePen3)*MDUUnits3/PenetrationRamp*MDUISP3+VideoPen3*COUNTA($T$5:EC$5)/PenetrationRamp*VideoARPU3*MDUUnits3*VideoRevShare3+DataPen3*COUNTA($T$5:EC$5)/PenetrationRamp*DataARPU3*MDUUnits3*DataRevShare3+VoicePen3*COUNTA($T$5:EC$5)/PenetrationRamp*VoiceARPU3*MDUUnits3*VoiceRevShare3+VideoPen3*MDUUnits3/PenetrationRamp*MDUConverter3+(DataPen3-VoicePen3)*MDUUnits3/PenetrationRamp*MDUModem3+VoicePen3*MDUUnits3/PenetrationRamp*MDUeMTA3+EC31*MDUOpexLoad3)*-1)))),0)</f>
        <v>0</v>
      </c>
      <c r="ED33" s="292">
        <f>IFERROR(IF(COUNTA($T$5:ED$5)&gt;MDUTerm3,0,IF(COUNTA($T$5:ED$5)=(PenetrationRamp+1),EC33+MAX(VideoPen3,DataPen3,VoicePen3)*MDUUnits3/PenetrationRamp*MDUISP3+VideoPen3*MDUUnits3/PenetrationRamp*MDUConverter3+(DataPen3-VoicePen3)*MDUUnits3/PenetrationRamp*MDUModem3+VoicePen3*MDUUnits3/PenetrationRamp*MDUeMTA3,IF(COUNTA($T$5:ED$5)&gt;PenetrationRamp,EC33,((MAX(VideoPen3,DataPen3,VoicePen3)*MDUUnits3/PenetrationRamp*MDUISP3+VideoPen3*COUNTA($T$5:ED$5)/PenetrationRamp*VideoARPU3*MDUUnits3*VideoRevShare3+DataPen3*COUNTA($T$5:ED$5)/PenetrationRamp*DataARPU3*MDUUnits3*DataRevShare3+VoicePen3*COUNTA($T$5:ED$5)/PenetrationRamp*VoiceARPU3*MDUUnits3*VoiceRevShare3+VideoPen3*MDUUnits3/PenetrationRamp*MDUConverter3+(DataPen3-VoicePen3)*MDUUnits3/PenetrationRamp*MDUModem3+VoicePen3*MDUUnits3/PenetrationRamp*MDUeMTA3+ED31*MDUOpexLoad3)*-1)))),0)</f>
        <v>0</v>
      </c>
      <c r="EE33" s="292">
        <f>IFERROR(IF(COUNTA($T$5:EE$5)&gt;MDUTerm3,0,IF(COUNTA($T$5:EE$5)=(PenetrationRamp+1),ED33+MAX(VideoPen3,DataPen3,VoicePen3)*MDUUnits3/PenetrationRamp*MDUISP3+VideoPen3*MDUUnits3/PenetrationRamp*MDUConverter3+(DataPen3-VoicePen3)*MDUUnits3/PenetrationRamp*MDUModem3+VoicePen3*MDUUnits3/PenetrationRamp*MDUeMTA3,IF(COUNTA($T$5:EE$5)&gt;PenetrationRamp,ED33,((MAX(VideoPen3,DataPen3,VoicePen3)*MDUUnits3/PenetrationRamp*MDUISP3+VideoPen3*COUNTA($T$5:EE$5)/PenetrationRamp*VideoARPU3*MDUUnits3*VideoRevShare3+DataPen3*COUNTA($T$5:EE$5)/PenetrationRamp*DataARPU3*MDUUnits3*DataRevShare3+VoicePen3*COUNTA($T$5:EE$5)/PenetrationRamp*VoiceARPU3*MDUUnits3*VoiceRevShare3+VideoPen3*MDUUnits3/PenetrationRamp*MDUConverter3+(DataPen3-VoicePen3)*MDUUnits3/PenetrationRamp*MDUModem3+VoicePen3*MDUUnits3/PenetrationRamp*MDUeMTA3+EE31*MDUOpexLoad3)*-1)))),0)</f>
        <v>0</v>
      </c>
      <c r="EF33" s="292">
        <f>IFERROR(IF(COUNTA($T$5:EF$5)&gt;MDUTerm3,0,IF(COUNTA($T$5:EF$5)=(PenetrationRamp+1),EE33+MAX(VideoPen3,DataPen3,VoicePen3)*MDUUnits3/PenetrationRamp*MDUISP3+VideoPen3*MDUUnits3/PenetrationRamp*MDUConverter3+(DataPen3-VoicePen3)*MDUUnits3/PenetrationRamp*MDUModem3+VoicePen3*MDUUnits3/PenetrationRamp*MDUeMTA3,IF(COUNTA($T$5:EF$5)&gt;PenetrationRamp,EE33,((MAX(VideoPen3,DataPen3,VoicePen3)*MDUUnits3/PenetrationRamp*MDUISP3+VideoPen3*COUNTA($T$5:EF$5)/PenetrationRamp*VideoARPU3*MDUUnits3*VideoRevShare3+DataPen3*COUNTA($T$5:EF$5)/PenetrationRamp*DataARPU3*MDUUnits3*DataRevShare3+VoicePen3*COUNTA($T$5:EF$5)/PenetrationRamp*VoiceARPU3*MDUUnits3*VoiceRevShare3+VideoPen3*MDUUnits3/PenetrationRamp*MDUConverter3+(DataPen3-VoicePen3)*MDUUnits3/PenetrationRamp*MDUModem3+VoicePen3*MDUUnits3/PenetrationRamp*MDUeMTA3+EF31*MDUOpexLoad3)*-1)))),0)</f>
        <v>0</v>
      </c>
      <c r="EG33" s="292">
        <f>IFERROR(IF(COUNTA($T$5:EG$5)&gt;MDUTerm3,0,IF(COUNTA($T$5:EG$5)=(PenetrationRamp+1),EF33+MAX(VideoPen3,DataPen3,VoicePen3)*MDUUnits3/PenetrationRamp*MDUISP3+VideoPen3*MDUUnits3/PenetrationRamp*MDUConverter3+(DataPen3-VoicePen3)*MDUUnits3/PenetrationRamp*MDUModem3+VoicePen3*MDUUnits3/PenetrationRamp*MDUeMTA3,IF(COUNTA($T$5:EG$5)&gt;PenetrationRamp,EF33,((MAX(VideoPen3,DataPen3,VoicePen3)*MDUUnits3/PenetrationRamp*MDUISP3+VideoPen3*COUNTA($T$5:EG$5)/PenetrationRamp*VideoARPU3*MDUUnits3*VideoRevShare3+DataPen3*COUNTA($T$5:EG$5)/PenetrationRamp*DataARPU3*MDUUnits3*DataRevShare3+VoicePen3*COUNTA($T$5:EG$5)/PenetrationRamp*VoiceARPU3*MDUUnits3*VoiceRevShare3+VideoPen3*MDUUnits3/PenetrationRamp*MDUConverter3+(DataPen3-VoicePen3)*MDUUnits3/PenetrationRamp*MDUModem3+VoicePen3*MDUUnits3/PenetrationRamp*MDUeMTA3+EG31*MDUOpexLoad3)*-1)))),0)</f>
        <v>0</v>
      </c>
      <c r="EH33" s="292">
        <f>IFERROR(IF(COUNTA($T$5:EH$5)&gt;MDUTerm3,0,IF(COUNTA($T$5:EH$5)=(PenetrationRamp+1),EG33+MAX(VideoPen3,DataPen3,VoicePen3)*MDUUnits3/PenetrationRamp*MDUISP3+VideoPen3*MDUUnits3/PenetrationRamp*MDUConverter3+(DataPen3-VoicePen3)*MDUUnits3/PenetrationRamp*MDUModem3+VoicePen3*MDUUnits3/PenetrationRamp*MDUeMTA3,IF(COUNTA($T$5:EH$5)&gt;PenetrationRamp,EG33,((MAX(VideoPen3,DataPen3,VoicePen3)*MDUUnits3/PenetrationRamp*MDUISP3+VideoPen3*COUNTA($T$5:EH$5)/PenetrationRamp*VideoARPU3*MDUUnits3*VideoRevShare3+DataPen3*COUNTA($T$5:EH$5)/PenetrationRamp*DataARPU3*MDUUnits3*DataRevShare3+VoicePen3*COUNTA($T$5:EH$5)/PenetrationRamp*VoiceARPU3*MDUUnits3*VoiceRevShare3+VideoPen3*MDUUnits3/PenetrationRamp*MDUConverter3+(DataPen3-VoicePen3)*MDUUnits3/PenetrationRamp*MDUModem3+VoicePen3*MDUUnits3/PenetrationRamp*MDUeMTA3+EH31*MDUOpexLoad3)*-1)))),0)</f>
        <v>0</v>
      </c>
      <c r="EI33" s="292">
        <f>IFERROR(IF(COUNTA($T$5:EI$5)&gt;MDUTerm3,0,IF(COUNTA($T$5:EI$5)=(PenetrationRamp+1),EH33+MAX(VideoPen3,DataPen3,VoicePen3)*MDUUnits3/PenetrationRamp*MDUISP3+VideoPen3*MDUUnits3/PenetrationRamp*MDUConverter3+(DataPen3-VoicePen3)*MDUUnits3/PenetrationRamp*MDUModem3+VoicePen3*MDUUnits3/PenetrationRamp*MDUeMTA3,IF(COUNTA($T$5:EI$5)&gt;PenetrationRamp,EH33,((MAX(VideoPen3,DataPen3,VoicePen3)*MDUUnits3/PenetrationRamp*MDUISP3+VideoPen3*COUNTA($T$5:EI$5)/PenetrationRamp*VideoARPU3*MDUUnits3*VideoRevShare3+DataPen3*COUNTA($T$5:EI$5)/PenetrationRamp*DataARPU3*MDUUnits3*DataRevShare3+VoicePen3*COUNTA($T$5:EI$5)/PenetrationRamp*VoiceARPU3*MDUUnits3*VoiceRevShare3+VideoPen3*MDUUnits3/PenetrationRamp*MDUConverter3+(DataPen3-VoicePen3)*MDUUnits3/PenetrationRamp*MDUModem3+VoicePen3*MDUUnits3/PenetrationRamp*MDUeMTA3+EI31*MDUOpexLoad3)*-1)))),0)</f>
        <v>0</v>
      </c>
      <c r="EJ33" s="292">
        <f>IFERROR(IF(COUNTA($T$5:EJ$5)&gt;MDUTerm3,0,IF(COUNTA($T$5:EJ$5)=(PenetrationRamp+1),EI33+MAX(VideoPen3,DataPen3,VoicePen3)*MDUUnits3/PenetrationRamp*MDUISP3+VideoPen3*MDUUnits3/PenetrationRamp*MDUConverter3+(DataPen3-VoicePen3)*MDUUnits3/PenetrationRamp*MDUModem3+VoicePen3*MDUUnits3/PenetrationRamp*MDUeMTA3,IF(COUNTA($T$5:EJ$5)&gt;PenetrationRamp,EI33,((MAX(VideoPen3,DataPen3,VoicePen3)*MDUUnits3/PenetrationRamp*MDUISP3+VideoPen3*COUNTA($T$5:EJ$5)/PenetrationRamp*VideoARPU3*MDUUnits3*VideoRevShare3+DataPen3*COUNTA($T$5:EJ$5)/PenetrationRamp*DataARPU3*MDUUnits3*DataRevShare3+VoicePen3*COUNTA($T$5:EJ$5)/PenetrationRamp*VoiceARPU3*MDUUnits3*VoiceRevShare3+VideoPen3*MDUUnits3/PenetrationRamp*MDUConverter3+(DataPen3-VoicePen3)*MDUUnits3/PenetrationRamp*MDUModem3+VoicePen3*MDUUnits3/PenetrationRamp*MDUeMTA3+EJ31*MDUOpexLoad3)*-1)))),0)</f>
        <v>0</v>
      </c>
      <c r="EK33" s="292">
        <f>IFERROR(IF(COUNTA($T$5:EK$5)&gt;MDUTerm3,0,IF(COUNTA($T$5:EK$5)=(PenetrationRamp+1),EJ33+MAX(VideoPen3,DataPen3,VoicePen3)*MDUUnits3/PenetrationRamp*MDUISP3+VideoPen3*MDUUnits3/PenetrationRamp*MDUConverter3+(DataPen3-VoicePen3)*MDUUnits3/PenetrationRamp*MDUModem3+VoicePen3*MDUUnits3/PenetrationRamp*MDUeMTA3,IF(COUNTA($T$5:EK$5)&gt;PenetrationRamp,EJ33,((MAX(VideoPen3,DataPen3,VoicePen3)*MDUUnits3/PenetrationRamp*MDUISP3+VideoPen3*COUNTA($T$5:EK$5)/PenetrationRamp*VideoARPU3*MDUUnits3*VideoRevShare3+DataPen3*COUNTA($T$5:EK$5)/PenetrationRamp*DataARPU3*MDUUnits3*DataRevShare3+VoicePen3*COUNTA($T$5:EK$5)/PenetrationRamp*VoiceARPU3*MDUUnits3*VoiceRevShare3+VideoPen3*MDUUnits3/PenetrationRamp*MDUConverter3+(DataPen3-VoicePen3)*MDUUnits3/PenetrationRamp*MDUModem3+VoicePen3*MDUUnits3/PenetrationRamp*MDUeMTA3+EK31*MDUOpexLoad3)*-1)))),0)</f>
        <v>0</v>
      </c>
      <c r="EL33" s="292">
        <f>IFERROR(IF(COUNTA($T$5:EL$5)&gt;MDUTerm3,0,IF(COUNTA($T$5:EL$5)=(PenetrationRamp+1),EK33+MAX(VideoPen3,DataPen3,VoicePen3)*MDUUnits3/PenetrationRamp*MDUISP3+VideoPen3*MDUUnits3/PenetrationRamp*MDUConverter3+(DataPen3-VoicePen3)*MDUUnits3/PenetrationRamp*MDUModem3+VoicePen3*MDUUnits3/PenetrationRamp*MDUeMTA3,IF(COUNTA($T$5:EL$5)&gt;PenetrationRamp,EK33,((MAX(VideoPen3,DataPen3,VoicePen3)*MDUUnits3/PenetrationRamp*MDUISP3+VideoPen3*COUNTA($T$5:EL$5)/PenetrationRamp*VideoARPU3*MDUUnits3*VideoRevShare3+DataPen3*COUNTA($T$5:EL$5)/PenetrationRamp*DataARPU3*MDUUnits3*DataRevShare3+VoicePen3*COUNTA($T$5:EL$5)/PenetrationRamp*VoiceARPU3*MDUUnits3*VoiceRevShare3+VideoPen3*MDUUnits3/PenetrationRamp*MDUConverter3+(DataPen3-VoicePen3)*MDUUnits3/PenetrationRamp*MDUModem3+VoicePen3*MDUUnits3/PenetrationRamp*MDUeMTA3+EL31*MDUOpexLoad3)*-1)))),0)</f>
        <v>0</v>
      </c>
      <c r="EM33" s="292">
        <f>IFERROR(IF(COUNTA($T$5:EM$5)&gt;MDUTerm3,0,IF(COUNTA($T$5:EM$5)=(PenetrationRamp+1),EL33+MAX(VideoPen3,DataPen3,VoicePen3)*MDUUnits3/PenetrationRamp*MDUISP3+VideoPen3*MDUUnits3/PenetrationRamp*MDUConverter3+(DataPen3-VoicePen3)*MDUUnits3/PenetrationRamp*MDUModem3+VoicePen3*MDUUnits3/PenetrationRamp*MDUeMTA3,IF(COUNTA($T$5:EM$5)&gt;PenetrationRamp,EL33,((MAX(VideoPen3,DataPen3,VoicePen3)*MDUUnits3/PenetrationRamp*MDUISP3+VideoPen3*COUNTA($T$5:EM$5)/PenetrationRamp*VideoARPU3*MDUUnits3*VideoRevShare3+DataPen3*COUNTA($T$5:EM$5)/PenetrationRamp*DataARPU3*MDUUnits3*DataRevShare3+VoicePen3*COUNTA($T$5:EM$5)/PenetrationRamp*VoiceARPU3*MDUUnits3*VoiceRevShare3+VideoPen3*MDUUnits3/PenetrationRamp*MDUConverter3+(DataPen3-VoicePen3)*MDUUnits3/PenetrationRamp*MDUModem3+VoicePen3*MDUUnits3/PenetrationRamp*MDUeMTA3+EM31*MDUOpexLoad3)*-1)))),0)</f>
        <v>0</v>
      </c>
      <c r="EN33" s="292">
        <f>IFERROR(IF(COUNTA($T$5:EN$5)&gt;MDUTerm3,0,IF(COUNTA($T$5:EN$5)=(PenetrationRamp+1),EM33+MAX(VideoPen3,DataPen3,VoicePen3)*MDUUnits3/PenetrationRamp*MDUISP3+VideoPen3*MDUUnits3/PenetrationRamp*MDUConverter3+(DataPen3-VoicePen3)*MDUUnits3/PenetrationRamp*MDUModem3+VoicePen3*MDUUnits3/PenetrationRamp*MDUeMTA3,IF(COUNTA($T$5:EN$5)&gt;PenetrationRamp,EM33,((MAX(VideoPen3,DataPen3,VoicePen3)*MDUUnits3/PenetrationRamp*MDUISP3+VideoPen3*COUNTA($T$5:EN$5)/PenetrationRamp*VideoARPU3*MDUUnits3*VideoRevShare3+DataPen3*COUNTA($T$5:EN$5)/PenetrationRamp*DataARPU3*MDUUnits3*DataRevShare3+VoicePen3*COUNTA($T$5:EN$5)/PenetrationRamp*VoiceARPU3*MDUUnits3*VoiceRevShare3+VideoPen3*MDUUnits3/PenetrationRamp*MDUConverter3+(DataPen3-VoicePen3)*MDUUnits3/PenetrationRamp*MDUModem3+VoicePen3*MDUUnits3/PenetrationRamp*MDUeMTA3+EN31*MDUOpexLoad3)*-1)))),0)</f>
        <v>0</v>
      </c>
      <c r="EO33" s="292">
        <f>IFERROR(IF(COUNTA($T$5:EO$5)&gt;MDUTerm3,0,IF(COUNTA($T$5:EO$5)=(PenetrationRamp+1),EN33+MAX(VideoPen3,DataPen3,VoicePen3)*MDUUnits3/PenetrationRamp*MDUISP3+VideoPen3*MDUUnits3/PenetrationRamp*MDUConverter3+(DataPen3-VoicePen3)*MDUUnits3/PenetrationRamp*MDUModem3+VoicePen3*MDUUnits3/PenetrationRamp*MDUeMTA3,IF(COUNTA($T$5:EO$5)&gt;PenetrationRamp,EN33,((MAX(VideoPen3,DataPen3,VoicePen3)*MDUUnits3/PenetrationRamp*MDUISP3+VideoPen3*COUNTA($T$5:EO$5)/PenetrationRamp*VideoARPU3*MDUUnits3*VideoRevShare3+DataPen3*COUNTA($T$5:EO$5)/PenetrationRamp*DataARPU3*MDUUnits3*DataRevShare3+VoicePen3*COUNTA($T$5:EO$5)/PenetrationRamp*VoiceARPU3*MDUUnits3*VoiceRevShare3+VideoPen3*MDUUnits3/PenetrationRamp*MDUConverter3+(DataPen3-VoicePen3)*MDUUnits3/PenetrationRamp*MDUModem3+VoicePen3*MDUUnits3/PenetrationRamp*MDUeMTA3+EO31*MDUOpexLoad3)*-1)))),0)</f>
        <v>0</v>
      </c>
      <c r="EP33" s="292">
        <f>IFERROR(IF(COUNTA($T$5:EP$5)&gt;MDUTerm3,0,IF(COUNTA($T$5:EP$5)=(PenetrationRamp+1),EO33+MAX(VideoPen3,DataPen3,VoicePen3)*MDUUnits3/PenetrationRamp*MDUISP3+VideoPen3*MDUUnits3/PenetrationRamp*MDUConverter3+(DataPen3-VoicePen3)*MDUUnits3/PenetrationRamp*MDUModem3+VoicePen3*MDUUnits3/PenetrationRamp*MDUeMTA3,IF(COUNTA($T$5:EP$5)&gt;PenetrationRamp,EO33,((MAX(VideoPen3,DataPen3,VoicePen3)*MDUUnits3/PenetrationRamp*MDUISP3+VideoPen3*COUNTA($T$5:EP$5)/PenetrationRamp*VideoARPU3*MDUUnits3*VideoRevShare3+DataPen3*COUNTA($T$5:EP$5)/PenetrationRamp*DataARPU3*MDUUnits3*DataRevShare3+VoicePen3*COUNTA($T$5:EP$5)/PenetrationRamp*VoiceARPU3*MDUUnits3*VoiceRevShare3+VideoPen3*MDUUnits3/PenetrationRamp*MDUConverter3+(DataPen3-VoicePen3)*MDUUnits3/PenetrationRamp*MDUModem3+VoicePen3*MDUUnits3/PenetrationRamp*MDUeMTA3+EP31*MDUOpexLoad3)*-1)))),0)</f>
        <v>0</v>
      </c>
      <c r="EQ33" s="292">
        <f>IFERROR(IF(COUNTA($T$5:EQ$5)&gt;MDUTerm3,0,IF(COUNTA($T$5:EQ$5)=(PenetrationRamp+1),EP33+MAX(VideoPen3,DataPen3,VoicePen3)*MDUUnits3/PenetrationRamp*MDUISP3+VideoPen3*MDUUnits3/PenetrationRamp*MDUConverter3+(DataPen3-VoicePen3)*MDUUnits3/PenetrationRamp*MDUModem3+VoicePen3*MDUUnits3/PenetrationRamp*MDUeMTA3,IF(COUNTA($T$5:EQ$5)&gt;PenetrationRamp,EP33,((MAX(VideoPen3,DataPen3,VoicePen3)*MDUUnits3/PenetrationRamp*MDUISP3+VideoPen3*COUNTA($T$5:EQ$5)/PenetrationRamp*VideoARPU3*MDUUnits3*VideoRevShare3+DataPen3*COUNTA($T$5:EQ$5)/PenetrationRamp*DataARPU3*MDUUnits3*DataRevShare3+VoicePen3*COUNTA($T$5:EQ$5)/PenetrationRamp*VoiceARPU3*MDUUnits3*VoiceRevShare3+VideoPen3*MDUUnits3/PenetrationRamp*MDUConverter3+(DataPen3-VoicePen3)*MDUUnits3/PenetrationRamp*MDUModem3+VoicePen3*MDUUnits3/PenetrationRamp*MDUeMTA3+EQ31*MDUOpexLoad3)*-1)))),0)</f>
        <v>0</v>
      </c>
      <c r="ER33" s="292">
        <f>IFERROR(IF(COUNTA($T$5:ER$5)&gt;MDUTerm3,0,IF(COUNTA($T$5:ER$5)=(PenetrationRamp+1),EQ33+MAX(VideoPen3,DataPen3,VoicePen3)*MDUUnits3/PenetrationRamp*MDUISP3+VideoPen3*MDUUnits3/PenetrationRamp*MDUConverter3+(DataPen3-VoicePen3)*MDUUnits3/PenetrationRamp*MDUModem3+VoicePen3*MDUUnits3/PenetrationRamp*MDUeMTA3,IF(COUNTA($T$5:ER$5)&gt;PenetrationRamp,EQ33,((MAX(VideoPen3,DataPen3,VoicePen3)*MDUUnits3/PenetrationRamp*MDUISP3+VideoPen3*COUNTA($T$5:ER$5)/PenetrationRamp*VideoARPU3*MDUUnits3*VideoRevShare3+DataPen3*COUNTA($T$5:ER$5)/PenetrationRamp*DataARPU3*MDUUnits3*DataRevShare3+VoicePen3*COUNTA($T$5:ER$5)/PenetrationRamp*VoiceARPU3*MDUUnits3*VoiceRevShare3+VideoPen3*MDUUnits3/PenetrationRamp*MDUConverter3+(DataPen3-VoicePen3)*MDUUnits3/PenetrationRamp*MDUModem3+VoicePen3*MDUUnits3/PenetrationRamp*MDUeMTA3+ER31*MDUOpexLoad3)*-1)))),0)</f>
        <v>0</v>
      </c>
      <c r="ES33" s="292">
        <f>IFERROR(IF(COUNTA($T$5:ES$5)&gt;MDUTerm3,0,IF(COUNTA($T$5:ES$5)=(PenetrationRamp+1),ER33+MAX(VideoPen3,DataPen3,VoicePen3)*MDUUnits3/PenetrationRamp*MDUISP3+VideoPen3*MDUUnits3/PenetrationRamp*MDUConverter3+(DataPen3-VoicePen3)*MDUUnits3/PenetrationRamp*MDUModem3+VoicePen3*MDUUnits3/PenetrationRamp*MDUeMTA3,IF(COUNTA($T$5:ES$5)&gt;PenetrationRamp,ER33,((MAX(VideoPen3,DataPen3,VoicePen3)*MDUUnits3/PenetrationRamp*MDUISP3+VideoPen3*COUNTA($T$5:ES$5)/PenetrationRamp*VideoARPU3*MDUUnits3*VideoRevShare3+DataPen3*COUNTA($T$5:ES$5)/PenetrationRamp*DataARPU3*MDUUnits3*DataRevShare3+VoicePen3*COUNTA($T$5:ES$5)/PenetrationRamp*VoiceARPU3*MDUUnits3*VoiceRevShare3+VideoPen3*MDUUnits3/PenetrationRamp*MDUConverter3+(DataPen3-VoicePen3)*MDUUnits3/PenetrationRamp*MDUModem3+VoicePen3*MDUUnits3/PenetrationRamp*MDUeMTA3+ES31*MDUOpexLoad3)*-1)))),0)</f>
        <v>0</v>
      </c>
      <c r="ET33" s="292">
        <f>IFERROR(IF(COUNTA($T$5:ET$5)&gt;MDUTerm3,0,IF(COUNTA($T$5:ET$5)=(PenetrationRamp+1),ES33+MAX(VideoPen3,DataPen3,VoicePen3)*MDUUnits3/PenetrationRamp*MDUISP3+VideoPen3*MDUUnits3/PenetrationRamp*MDUConverter3+(DataPen3-VoicePen3)*MDUUnits3/PenetrationRamp*MDUModem3+VoicePen3*MDUUnits3/PenetrationRamp*MDUeMTA3,IF(COUNTA($T$5:ET$5)&gt;PenetrationRamp,ES33,((MAX(VideoPen3,DataPen3,VoicePen3)*MDUUnits3/PenetrationRamp*MDUISP3+VideoPen3*COUNTA($T$5:ET$5)/PenetrationRamp*VideoARPU3*MDUUnits3*VideoRevShare3+DataPen3*COUNTA($T$5:ET$5)/PenetrationRamp*DataARPU3*MDUUnits3*DataRevShare3+VoicePen3*COUNTA($T$5:ET$5)/PenetrationRamp*VoiceARPU3*MDUUnits3*VoiceRevShare3+VideoPen3*MDUUnits3/PenetrationRamp*MDUConverter3+(DataPen3-VoicePen3)*MDUUnits3/PenetrationRamp*MDUModem3+VoicePen3*MDUUnits3/PenetrationRamp*MDUeMTA3+ET31*MDUOpexLoad3)*-1)))),0)</f>
        <v>0</v>
      </c>
      <c r="EU33" s="292">
        <f>IFERROR(IF(COUNTA($T$5:EU$5)&gt;MDUTerm3,0,IF(COUNTA($T$5:EU$5)=(PenetrationRamp+1),ET33+MAX(VideoPen3,DataPen3,VoicePen3)*MDUUnits3/PenetrationRamp*MDUISP3+VideoPen3*MDUUnits3/PenetrationRamp*MDUConverter3+(DataPen3-VoicePen3)*MDUUnits3/PenetrationRamp*MDUModem3+VoicePen3*MDUUnits3/PenetrationRamp*MDUeMTA3,IF(COUNTA($T$5:EU$5)&gt;PenetrationRamp,ET33,((MAX(VideoPen3,DataPen3,VoicePen3)*MDUUnits3/PenetrationRamp*MDUISP3+VideoPen3*COUNTA($T$5:EU$5)/PenetrationRamp*VideoARPU3*MDUUnits3*VideoRevShare3+DataPen3*COUNTA($T$5:EU$5)/PenetrationRamp*DataARPU3*MDUUnits3*DataRevShare3+VoicePen3*COUNTA($T$5:EU$5)/PenetrationRamp*VoiceARPU3*MDUUnits3*VoiceRevShare3+VideoPen3*MDUUnits3/PenetrationRamp*MDUConverter3+(DataPen3-VoicePen3)*MDUUnits3/PenetrationRamp*MDUModem3+VoicePen3*MDUUnits3/PenetrationRamp*MDUeMTA3+EU31*MDUOpexLoad3)*-1)))),0)</f>
        <v>0</v>
      </c>
      <c r="EV33" s="292">
        <f>IFERROR(IF(COUNTA($T$5:EV$5)&gt;MDUTerm3,0,IF(COUNTA($T$5:EV$5)=(PenetrationRamp+1),EU33+MAX(VideoPen3,DataPen3,VoicePen3)*MDUUnits3/PenetrationRamp*MDUISP3+VideoPen3*MDUUnits3/PenetrationRamp*MDUConverter3+(DataPen3-VoicePen3)*MDUUnits3/PenetrationRamp*MDUModem3+VoicePen3*MDUUnits3/PenetrationRamp*MDUeMTA3,IF(COUNTA($T$5:EV$5)&gt;PenetrationRamp,EU33,((MAX(VideoPen3,DataPen3,VoicePen3)*MDUUnits3/PenetrationRamp*MDUISP3+VideoPen3*COUNTA($T$5:EV$5)/PenetrationRamp*VideoARPU3*MDUUnits3*VideoRevShare3+DataPen3*COUNTA($T$5:EV$5)/PenetrationRamp*DataARPU3*MDUUnits3*DataRevShare3+VoicePen3*COUNTA($T$5:EV$5)/PenetrationRamp*VoiceARPU3*MDUUnits3*VoiceRevShare3+VideoPen3*MDUUnits3/PenetrationRamp*MDUConverter3+(DataPen3-VoicePen3)*MDUUnits3/PenetrationRamp*MDUModem3+VoicePen3*MDUUnits3/PenetrationRamp*MDUeMTA3+EV31*MDUOpexLoad3)*-1)))),0)</f>
        <v>0</v>
      </c>
      <c r="EW33" s="292">
        <f>IFERROR(IF(COUNTA($T$5:EW$5)&gt;MDUTerm3,0,IF(COUNTA($T$5:EW$5)=(PenetrationRamp+1),EV33+MAX(VideoPen3,DataPen3,VoicePen3)*MDUUnits3/PenetrationRamp*MDUISP3+VideoPen3*MDUUnits3/PenetrationRamp*MDUConverter3+(DataPen3-VoicePen3)*MDUUnits3/PenetrationRamp*MDUModem3+VoicePen3*MDUUnits3/PenetrationRamp*MDUeMTA3,IF(COUNTA($T$5:EW$5)&gt;PenetrationRamp,EV33,((MAX(VideoPen3,DataPen3,VoicePen3)*MDUUnits3/PenetrationRamp*MDUISP3+VideoPen3*COUNTA($T$5:EW$5)/PenetrationRamp*VideoARPU3*MDUUnits3*VideoRevShare3+DataPen3*COUNTA($T$5:EW$5)/PenetrationRamp*DataARPU3*MDUUnits3*DataRevShare3+VoicePen3*COUNTA($T$5:EW$5)/PenetrationRamp*VoiceARPU3*MDUUnits3*VoiceRevShare3+VideoPen3*MDUUnits3/PenetrationRamp*MDUConverter3+(DataPen3-VoicePen3)*MDUUnits3/PenetrationRamp*MDUModem3+VoicePen3*MDUUnits3/PenetrationRamp*MDUeMTA3+EW31*MDUOpexLoad3)*-1)))),0)</f>
        <v>0</v>
      </c>
      <c r="EX33" s="292">
        <f>IFERROR(IF(COUNTA($T$5:EX$5)&gt;MDUTerm3,0,IF(COUNTA($T$5:EX$5)=(PenetrationRamp+1),EW33+MAX(VideoPen3,DataPen3,VoicePen3)*MDUUnits3/PenetrationRamp*MDUISP3+VideoPen3*MDUUnits3/PenetrationRamp*MDUConverter3+(DataPen3-VoicePen3)*MDUUnits3/PenetrationRamp*MDUModem3+VoicePen3*MDUUnits3/PenetrationRamp*MDUeMTA3,IF(COUNTA($T$5:EX$5)&gt;PenetrationRamp,EW33,((MAX(VideoPen3,DataPen3,VoicePen3)*MDUUnits3/PenetrationRamp*MDUISP3+VideoPen3*COUNTA($T$5:EX$5)/PenetrationRamp*VideoARPU3*MDUUnits3*VideoRevShare3+DataPen3*COUNTA($T$5:EX$5)/PenetrationRamp*DataARPU3*MDUUnits3*DataRevShare3+VoicePen3*COUNTA($T$5:EX$5)/PenetrationRamp*VoiceARPU3*MDUUnits3*VoiceRevShare3+VideoPen3*MDUUnits3/PenetrationRamp*MDUConverter3+(DataPen3-VoicePen3)*MDUUnits3/PenetrationRamp*MDUModem3+VoicePen3*MDUUnits3/PenetrationRamp*MDUeMTA3+EX31*MDUOpexLoad3)*-1)))),0)</f>
        <v>0</v>
      </c>
      <c r="EY33" s="292">
        <f>IFERROR(IF(COUNTA($T$5:EY$5)&gt;MDUTerm3,0,IF(COUNTA($T$5:EY$5)=(PenetrationRamp+1),EX33+MAX(VideoPen3,DataPen3,VoicePen3)*MDUUnits3/PenetrationRamp*MDUISP3+VideoPen3*MDUUnits3/PenetrationRamp*MDUConverter3+(DataPen3-VoicePen3)*MDUUnits3/PenetrationRamp*MDUModem3+VoicePen3*MDUUnits3/PenetrationRamp*MDUeMTA3,IF(COUNTA($T$5:EY$5)&gt;PenetrationRamp,EX33,((MAX(VideoPen3,DataPen3,VoicePen3)*MDUUnits3/PenetrationRamp*MDUISP3+VideoPen3*COUNTA($T$5:EY$5)/PenetrationRamp*VideoARPU3*MDUUnits3*VideoRevShare3+DataPen3*COUNTA($T$5:EY$5)/PenetrationRamp*DataARPU3*MDUUnits3*DataRevShare3+VoicePen3*COUNTA($T$5:EY$5)/PenetrationRamp*VoiceARPU3*MDUUnits3*VoiceRevShare3+VideoPen3*MDUUnits3/PenetrationRamp*MDUConverter3+(DataPen3-VoicePen3)*MDUUnits3/PenetrationRamp*MDUModem3+VoicePen3*MDUUnits3/PenetrationRamp*MDUeMTA3+EY31*MDUOpexLoad3)*-1)))),0)</f>
        <v>0</v>
      </c>
      <c r="EZ33" s="292">
        <f>IFERROR(IF(COUNTA($T$5:EZ$5)&gt;MDUTerm3,0,IF(COUNTA($T$5:EZ$5)=(PenetrationRamp+1),EY33+MAX(VideoPen3,DataPen3,VoicePen3)*MDUUnits3/PenetrationRamp*MDUISP3+VideoPen3*MDUUnits3/PenetrationRamp*MDUConverter3+(DataPen3-VoicePen3)*MDUUnits3/PenetrationRamp*MDUModem3+VoicePen3*MDUUnits3/PenetrationRamp*MDUeMTA3,IF(COUNTA($T$5:EZ$5)&gt;PenetrationRamp,EY33,((MAX(VideoPen3,DataPen3,VoicePen3)*MDUUnits3/PenetrationRamp*MDUISP3+VideoPen3*COUNTA($T$5:EZ$5)/PenetrationRamp*VideoARPU3*MDUUnits3*VideoRevShare3+DataPen3*COUNTA($T$5:EZ$5)/PenetrationRamp*DataARPU3*MDUUnits3*DataRevShare3+VoicePen3*COUNTA($T$5:EZ$5)/PenetrationRamp*VoiceARPU3*MDUUnits3*VoiceRevShare3+VideoPen3*MDUUnits3/PenetrationRamp*MDUConverter3+(DataPen3-VoicePen3)*MDUUnits3/PenetrationRamp*MDUModem3+VoicePen3*MDUUnits3/PenetrationRamp*MDUeMTA3+EZ31*MDUOpexLoad3)*-1)))),0)</f>
        <v>0</v>
      </c>
      <c r="FA33" s="292">
        <f>IFERROR(IF(COUNTA($T$5:FA$5)&gt;MDUTerm3,0,IF(COUNTA($T$5:FA$5)=(PenetrationRamp+1),EZ33+MAX(VideoPen3,DataPen3,VoicePen3)*MDUUnits3/PenetrationRamp*MDUISP3+VideoPen3*MDUUnits3/PenetrationRamp*MDUConverter3+(DataPen3-VoicePen3)*MDUUnits3/PenetrationRamp*MDUModem3+VoicePen3*MDUUnits3/PenetrationRamp*MDUeMTA3,IF(COUNTA($T$5:FA$5)&gt;PenetrationRamp,EZ33,((MAX(VideoPen3,DataPen3,VoicePen3)*MDUUnits3/PenetrationRamp*MDUISP3+VideoPen3*COUNTA($T$5:FA$5)/PenetrationRamp*VideoARPU3*MDUUnits3*VideoRevShare3+DataPen3*COUNTA($T$5:FA$5)/PenetrationRamp*DataARPU3*MDUUnits3*DataRevShare3+VoicePen3*COUNTA($T$5:FA$5)/PenetrationRamp*VoiceARPU3*MDUUnits3*VoiceRevShare3+VideoPen3*MDUUnits3/PenetrationRamp*MDUConverter3+(DataPen3-VoicePen3)*MDUUnits3/PenetrationRamp*MDUModem3+VoicePen3*MDUUnits3/PenetrationRamp*MDUeMTA3+FA31*MDUOpexLoad3)*-1)))),0)</f>
        <v>0</v>
      </c>
      <c r="FB33" s="292">
        <f>IFERROR(IF(COUNTA($T$5:FB$5)&gt;MDUTerm3,0,IF(COUNTA($T$5:FB$5)=(PenetrationRamp+1),FA33+MAX(VideoPen3,DataPen3,VoicePen3)*MDUUnits3/PenetrationRamp*MDUISP3+VideoPen3*MDUUnits3/PenetrationRamp*MDUConverter3+(DataPen3-VoicePen3)*MDUUnits3/PenetrationRamp*MDUModem3+VoicePen3*MDUUnits3/PenetrationRamp*MDUeMTA3,IF(COUNTA($T$5:FB$5)&gt;PenetrationRamp,FA33,((MAX(VideoPen3,DataPen3,VoicePen3)*MDUUnits3/PenetrationRamp*MDUISP3+VideoPen3*COUNTA($T$5:FB$5)/PenetrationRamp*VideoARPU3*MDUUnits3*VideoRevShare3+DataPen3*COUNTA($T$5:FB$5)/PenetrationRamp*DataARPU3*MDUUnits3*DataRevShare3+VoicePen3*COUNTA($T$5:FB$5)/PenetrationRamp*VoiceARPU3*MDUUnits3*VoiceRevShare3+VideoPen3*MDUUnits3/PenetrationRamp*MDUConverter3+(DataPen3-VoicePen3)*MDUUnits3/PenetrationRamp*MDUModem3+VoicePen3*MDUUnits3/PenetrationRamp*MDUeMTA3+FB31*MDUOpexLoad3)*-1)))),0)</f>
        <v>0</v>
      </c>
      <c r="FC33" s="292">
        <f>IFERROR(IF(COUNTA($T$5:FC$5)&gt;MDUTerm3,0,IF(COUNTA($T$5:FC$5)=(PenetrationRamp+1),FB33+MAX(VideoPen3,DataPen3,VoicePen3)*MDUUnits3/PenetrationRamp*MDUISP3+VideoPen3*MDUUnits3/PenetrationRamp*MDUConverter3+(DataPen3-VoicePen3)*MDUUnits3/PenetrationRamp*MDUModem3+VoicePen3*MDUUnits3/PenetrationRamp*MDUeMTA3,IF(COUNTA($T$5:FC$5)&gt;PenetrationRamp,FB33,((MAX(VideoPen3,DataPen3,VoicePen3)*MDUUnits3/PenetrationRamp*MDUISP3+VideoPen3*COUNTA($T$5:FC$5)/PenetrationRamp*VideoARPU3*MDUUnits3*VideoRevShare3+DataPen3*COUNTA($T$5:FC$5)/PenetrationRamp*DataARPU3*MDUUnits3*DataRevShare3+VoicePen3*COUNTA($T$5:FC$5)/PenetrationRamp*VoiceARPU3*MDUUnits3*VoiceRevShare3+VideoPen3*MDUUnits3/PenetrationRamp*MDUConverter3+(DataPen3-VoicePen3)*MDUUnits3/PenetrationRamp*MDUModem3+VoicePen3*MDUUnits3/PenetrationRamp*MDUeMTA3+FC31*MDUOpexLoad3)*-1)))),0)</f>
        <v>0</v>
      </c>
      <c r="FD33" s="292">
        <f>IFERROR(IF(COUNTA($T$5:FD$5)&gt;MDUTerm3,0,IF(COUNTA($T$5:FD$5)=(PenetrationRamp+1),FC33+MAX(VideoPen3,DataPen3,VoicePen3)*MDUUnits3/PenetrationRamp*MDUISP3+VideoPen3*MDUUnits3/PenetrationRamp*MDUConverter3+(DataPen3-VoicePen3)*MDUUnits3/PenetrationRamp*MDUModem3+VoicePen3*MDUUnits3/PenetrationRamp*MDUeMTA3,IF(COUNTA($T$5:FD$5)&gt;PenetrationRamp,FC33,((MAX(VideoPen3,DataPen3,VoicePen3)*MDUUnits3/PenetrationRamp*MDUISP3+VideoPen3*COUNTA($T$5:FD$5)/PenetrationRamp*VideoARPU3*MDUUnits3*VideoRevShare3+DataPen3*COUNTA($T$5:FD$5)/PenetrationRamp*DataARPU3*MDUUnits3*DataRevShare3+VoicePen3*COUNTA($T$5:FD$5)/PenetrationRamp*VoiceARPU3*MDUUnits3*VoiceRevShare3+VideoPen3*MDUUnits3/PenetrationRamp*MDUConverter3+(DataPen3-VoicePen3)*MDUUnits3/PenetrationRamp*MDUModem3+VoicePen3*MDUUnits3/PenetrationRamp*MDUeMTA3+FD31*MDUOpexLoad3)*-1)))),0)</f>
        <v>0</v>
      </c>
      <c r="FE33" s="292">
        <f>IFERROR(IF(COUNTA($T$5:FE$5)&gt;MDUTerm3,0,IF(COUNTA($T$5:FE$5)=(PenetrationRamp+1),FD33+MAX(VideoPen3,DataPen3,VoicePen3)*MDUUnits3/PenetrationRamp*MDUISP3+VideoPen3*MDUUnits3/PenetrationRamp*MDUConverter3+(DataPen3-VoicePen3)*MDUUnits3/PenetrationRamp*MDUModem3+VoicePen3*MDUUnits3/PenetrationRamp*MDUeMTA3,IF(COUNTA($T$5:FE$5)&gt;PenetrationRamp,FD33,((MAX(VideoPen3,DataPen3,VoicePen3)*MDUUnits3/PenetrationRamp*MDUISP3+VideoPen3*COUNTA($T$5:FE$5)/PenetrationRamp*VideoARPU3*MDUUnits3*VideoRevShare3+DataPen3*COUNTA($T$5:FE$5)/PenetrationRamp*DataARPU3*MDUUnits3*DataRevShare3+VoicePen3*COUNTA($T$5:FE$5)/PenetrationRamp*VoiceARPU3*MDUUnits3*VoiceRevShare3+VideoPen3*MDUUnits3/PenetrationRamp*MDUConverter3+(DataPen3-VoicePen3)*MDUUnits3/PenetrationRamp*MDUModem3+VoicePen3*MDUUnits3/PenetrationRamp*MDUeMTA3+FE31*MDUOpexLoad3)*-1)))),0)</f>
        <v>0</v>
      </c>
      <c r="FF33" s="292">
        <f>IFERROR(IF(COUNTA($T$5:FF$5)&gt;MDUTerm3,0,IF(COUNTA($T$5:FF$5)=(PenetrationRamp+1),FE33+MAX(VideoPen3,DataPen3,VoicePen3)*MDUUnits3/PenetrationRamp*MDUISP3+VideoPen3*MDUUnits3/PenetrationRamp*MDUConverter3+(DataPen3-VoicePen3)*MDUUnits3/PenetrationRamp*MDUModem3+VoicePen3*MDUUnits3/PenetrationRamp*MDUeMTA3,IF(COUNTA($T$5:FF$5)&gt;PenetrationRamp,FE33,((MAX(VideoPen3,DataPen3,VoicePen3)*MDUUnits3/PenetrationRamp*MDUISP3+VideoPen3*COUNTA($T$5:FF$5)/PenetrationRamp*VideoARPU3*MDUUnits3*VideoRevShare3+DataPen3*COUNTA($T$5:FF$5)/PenetrationRamp*DataARPU3*MDUUnits3*DataRevShare3+VoicePen3*COUNTA($T$5:FF$5)/PenetrationRamp*VoiceARPU3*MDUUnits3*VoiceRevShare3+VideoPen3*MDUUnits3/PenetrationRamp*MDUConverter3+(DataPen3-VoicePen3)*MDUUnits3/PenetrationRamp*MDUModem3+VoicePen3*MDUUnits3/PenetrationRamp*MDUeMTA3+FF31*MDUOpexLoad3)*-1)))),0)</f>
        <v>0</v>
      </c>
      <c r="FG33" s="292">
        <f>IFERROR(IF(COUNTA($T$5:FG$5)&gt;MDUTerm3,0,IF(COUNTA($T$5:FG$5)=(PenetrationRamp+1),FF33+MAX(VideoPen3,DataPen3,VoicePen3)*MDUUnits3/PenetrationRamp*MDUISP3+VideoPen3*MDUUnits3/PenetrationRamp*MDUConverter3+(DataPen3-VoicePen3)*MDUUnits3/PenetrationRamp*MDUModem3+VoicePen3*MDUUnits3/PenetrationRamp*MDUeMTA3,IF(COUNTA($T$5:FG$5)&gt;PenetrationRamp,FF33,((MAX(VideoPen3,DataPen3,VoicePen3)*MDUUnits3/PenetrationRamp*MDUISP3+VideoPen3*COUNTA($T$5:FG$5)/PenetrationRamp*VideoARPU3*MDUUnits3*VideoRevShare3+DataPen3*COUNTA($T$5:FG$5)/PenetrationRamp*DataARPU3*MDUUnits3*DataRevShare3+VoicePen3*COUNTA($T$5:FG$5)/PenetrationRamp*VoiceARPU3*MDUUnits3*VoiceRevShare3+VideoPen3*MDUUnits3/PenetrationRamp*MDUConverter3+(DataPen3-VoicePen3)*MDUUnits3/PenetrationRamp*MDUModem3+VoicePen3*MDUUnits3/PenetrationRamp*MDUeMTA3+FG31*MDUOpexLoad3)*-1)))),0)</f>
        <v>0</v>
      </c>
      <c r="FH33" s="292">
        <f>IFERROR(IF(COUNTA($T$5:FH$5)&gt;MDUTerm3,0,IF(COUNTA($T$5:FH$5)=(PenetrationRamp+1),FG33+MAX(VideoPen3,DataPen3,VoicePen3)*MDUUnits3/PenetrationRamp*MDUISP3+VideoPen3*MDUUnits3/PenetrationRamp*MDUConverter3+(DataPen3-VoicePen3)*MDUUnits3/PenetrationRamp*MDUModem3+VoicePen3*MDUUnits3/PenetrationRamp*MDUeMTA3,IF(COUNTA($T$5:FH$5)&gt;PenetrationRamp,FG33,((MAX(VideoPen3,DataPen3,VoicePen3)*MDUUnits3/PenetrationRamp*MDUISP3+VideoPen3*COUNTA($T$5:FH$5)/PenetrationRamp*VideoARPU3*MDUUnits3*VideoRevShare3+DataPen3*COUNTA($T$5:FH$5)/PenetrationRamp*DataARPU3*MDUUnits3*DataRevShare3+VoicePen3*COUNTA($T$5:FH$5)/PenetrationRamp*VoiceARPU3*MDUUnits3*VoiceRevShare3+VideoPen3*MDUUnits3/PenetrationRamp*MDUConverter3+(DataPen3-VoicePen3)*MDUUnits3/PenetrationRamp*MDUModem3+VoicePen3*MDUUnits3/PenetrationRamp*MDUeMTA3+FH31*MDUOpexLoad3)*-1)))),0)</f>
        <v>0</v>
      </c>
      <c r="FI33" s="292">
        <f>IFERROR(IF(COUNTA($T$5:FI$5)&gt;MDUTerm3,0,IF(COUNTA($T$5:FI$5)=(PenetrationRamp+1),FH33+MAX(VideoPen3,DataPen3,VoicePen3)*MDUUnits3/PenetrationRamp*MDUISP3+VideoPen3*MDUUnits3/PenetrationRamp*MDUConverter3+(DataPen3-VoicePen3)*MDUUnits3/PenetrationRamp*MDUModem3+VoicePen3*MDUUnits3/PenetrationRamp*MDUeMTA3,IF(COUNTA($T$5:FI$5)&gt;PenetrationRamp,FH33,((MAX(VideoPen3,DataPen3,VoicePen3)*MDUUnits3/PenetrationRamp*MDUISP3+VideoPen3*COUNTA($T$5:FI$5)/PenetrationRamp*VideoARPU3*MDUUnits3*VideoRevShare3+DataPen3*COUNTA($T$5:FI$5)/PenetrationRamp*DataARPU3*MDUUnits3*DataRevShare3+VoicePen3*COUNTA($T$5:FI$5)/PenetrationRamp*VoiceARPU3*MDUUnits3*VoiceRevShare3+VideoPen3*MDUUnits3/PenetrationRamp*MDUConverter3+(DataPen3-VoicePen3)*MDUUnits3/PenetrationRamp*MDUModem3+VoicePen3*MDUUnits3/PenetrationRamp*MDUeMTA3+FI31*MDUOpexLoad3)*-1)))),0)</f>
        <v>0</v>
      </c>
      <c r="FJ33" s="292">
        <f>IFERROR(IF(COUNTA($T$5:FJ$5)&gt;MDUTerm3,0,IF(COUNTA($T$5:FJ$5)=(PenetrationRamp+1),FI33+MAX(VideoPen3,DataPen3,VoicePen3)*MDUUnits3/PenetrationRamp*MDUISP3+VideoPen3*MDUUnits3/PenetrationRamp*MDUConverter3+(DataPen3-VoicePen3)*MDUUnits3/PenetrationRamp*MDUModem3+VoicePen3*MDUUnits3/PenetrationRamp*MDUeMTA3,IF(COUNTA($T$5:FJ$5)&gt;PenetrationRamp,FI33,((MAX(VideoPen3,DataPen3,VoicePen3)*MDUUnits3/PenetrationRamp*MDUISP3+VideoPen3*COUNTA($T$5:FJ$5)/PenetrationRamp*VideoARPU3*MDUUnits3*VideoRevShare3+DataPen3*COUNTA($T$5:FJ$5)/PenetrationRamp*DataARPU3*MDUUnits3*DataRevShare3+VoicePen3*COUNTA($T$5:FJ$5)/PenetrationRamp*VoiceARPU3*MDUUnits3*VoiceRevShare3+VideoPen3*MDUUnits3/PenetrationRamp*MDUConverter3+(DataPen3-VoicePen3)*MDUUnits3/PenetrationRamp*MDUModem3+VoicePen3*MDUUnits3/PenetrationRamp*MDUeMTA3+FJ31*MDUOpexLoad3)*-1)))),0)</f>
        <v>0</v>
      </c>
      <c r="FK33" s="292">
        <f>IFERROR(IF(COUNTA($T$5:FK$5)&gt;MDUTerm3,0,IF(COUNTA($T$5:FK$5)=(PenetrationRamp+1),FJ33+MAX(VideoPen3,DataPen3,VoicePen3)*MDUUnits3/PenetrationRamp*MDUISP3+VideoPen3*MDUUnits3/PenetrationRamp*MDUConverter3+(DataPen3-VoicePen3)*MDUUnits3/PenetrationRamp*MDUModem3+VoicePen3*MDUUnits3/PenetrationRamp*MDUeMTA3,IF(COUNTA($T$5:FK$5)&gt;PenetrationRamp,FJ33,((MAX(VideoPen3,DataPen3,VoicePen3)*MDUUnits3/PenetrationRamp*MDUISP3+VideoPen3*COUNTA($T$5:FK$5)/PenetrationRamp*VideoARPU3*MDUUnits3*VideoRevShare3+DataPen3*COUNTA($T$5:FK$5)/PenetrationRamp*DataARPU3*MDUUnits3*DataRevShare3+VoicePen3*COUNTA($T$5:FK$5)/PenetrationRamp*VoiceARPU3*MDUUnits3*VoiceRevShare3+VideoPen3*MDUUnits3/PenetrationRamp*MDUConverter3+(DataPen3-VoicePen3)*MDUUnits3/PenetrationRamp*MDUModem3+VoicePen3*MDUUnits3/PenetrationRamp*MDUeMTA3+FK31*MDUOpexLoad3)*-1)))),0)</f>
        <v>0</v>
      </c>
      <c r="FL33" s="292">
        <f>IFERROR(IF(COUNTA($T$5:FL$5)&gt;MDUTerm3,0,IF(COUNTA($T$5:FL$5)=(PenetrationRamp+1),FK33+MAX(VideoPen3,DataPen3,VoicePen3)*MDUUnits3/PenetrationRamp*MDUISP3+VideoPen3*MDUUnits3/PenetrationRamp*MDUConverter3+(DataPen3-VoicePen3)*MDUUnits3/PenetrationRamp*MDUModem3+VoicePen3*MDUUnits3/PenetrationRamp*MDUeMTA3,IF(COUNTA($T$5:FL$5)&gt;PenetrationRamp,FK33,((MAX(VideoPen3,DataPen3,VoicePen3)*MDUUnits3/PenetrationRamp*MDUISP3+VideoPen3*COUNTA($T$5:FL$5)/PenetrationRamp*VideoARPU3*MDUUnits3*VideoRevShare3+DataPen3*COUNTA($T$5:FL$5)/PenetrationRamp*DataARPU3*MDUUnits3*DataRevShare3+VoicePen3*COUNTA($T$5:FL$5)/PenetrationRamp*VoiceARPU3*MDUUnits3*VoiceRevShare3+VideoPen3*MDUUnits3/PenetrationRamp*MDUConverter3+(DataPen3-VoicePen3)*MDUUnits3/PenetrationRamp*MDUModem3+VoicePen3*MDUUnits3/PenetrationRamp*MDUeMTA3+FL31*MDUOpexLoad3)*-1)))),0)</f>
        <v>0</v>
      </c>
      <c r="FM33" s="292">
        <f>IFERROR(IF(COUNTA($T$5:FM$5)&gt;MDUTerm3,0,IF(COUNTA($T$5:FM$5)=(PenetrationRamp+1),FL33+MAX(VideoPen3,DataPen3,VoicePen3)*MDUUnits3/PenetrationRamp*MDUISP3+VideoPen3*MDUUnits3/PenetrationRamp*MDUConverter3+(DataPen3-VoicePen3)*MDUUnits3/PenetrationRamp*MDUModem3+VoicePen3*MDUUnits3/PenetrationRamp*MDUeMTA3,IF(COUNTA($T$5:FM$5)&gt;PenetrationRamp,FL33,((MAX(VideoPen3,DataPen3,VoicePen3)*MDUUnits3/PenetrationRamp*MDUISP3+VideoPen3*COUNTA($T$5:FM$5)/PenetrationRamp*VideoARPU3*MDUUnits3*VideoRevShare3+DataPen3*COUNTA($T$5:FM$5)/PenetrationRamp*DataARPU3*MDUUnits3*DataRevShare3+VoicePen3*COUNTA($T$5:FM$5)/PenetrationRamp*VoiceARPU3*MDUUnits3*VoiceRevShare3+VideoPen3*MDUUnits3/PenetrationRamp*MDUConverter3+(DataPen3-VoicePen3)*MDUUnits3/PenetrationRamp*MDUModem3+VoicePen3*MDUUnits3/PenetrationRamp*MDUeMTA3+FM31*MDUOpexLoad3)*-1)))),0)</f>
        <v>0</v>
      </c>
      <c r="FN33" s="292">
        <f>IFERROR(IF(COUNTA($T$5:FN$5)&gt;MDUTerm3,0,IF(COUNTA($T$5:FN$5)=(PenetrationRamp+1),FM33+MAX(VideoPen3,DataPen3,VoicePen3)*MDUUnits3/PenetrationRamp*MDUISP3+VideoPen3*MDUUnits3/PenetrationRamp*MDUConverter3+(DataPen3-VoicePen3)*MDUUnits3/PenetrationRamp*MDUModem3+VoicePen3*MDUUnits3/PenetrationRamp*MDUeMTA3,IF(COUNTA($T$5:FN$5)&gt;PenetrationRamp,FM33,((MAX(VideoPen3,DataPen3,VoicePen3)*MDUUnits3/PenetrationRamp*MDUISP3+VideoPen3*COUNTA($T$5:FN$5)/PenetrationRamp*VideoARPU3*MDUUnits3*VideoRevShare3+DataPen3*COUNTA($T$5:FN$5)/PenetrationRamp*DataARPU3*MDUUnits3*DataRevShare3+VoicePen3*COUNTA($T$5:FN$5)/PenetrationRamp*VoiceARPU3*MDUUnits3*VoiceRevShare3+VideoPen3*MDUUnits3/PenetrationRamp*MDUConverter3+(DataPen3-VoicePen3)*MDUUnits3/PenetrationRamp*MDUModem3+VoicePen3*MDUUnits3/PenetrationRamp*MDUeMTA3+FN31*MDUOpexLoad3)*-1)))),0)</f>
        <v>0</v>
      </c>
      <c r="FO33" s="292">
        <f>IFERROR(IF(COUNTA($T$5:FO$5)&gt;MDUTerm3,0,IF(COUNTA($T$5:FO$5)=(PenetrationRamp+1),FN33+MAX(VideoPen3,DataPen3,VoicePen3)*MDUUnits3/PenetrationRamp*MDUISP3+VideoPen3*MDUUnits3/PenetrationRamp*MDUConverter3+(DataPen3-VoicePen3)*MDUUnits3/PenetrationRamp*MDUModem3+VoicePen3*MDUUnits3/PenetrationRamp*MDUeMTA3,IF(COUNTA($T$5:FO$5)&gt;PenetrationRamp,FN33,((MAX(VideoPen3,DataPen3,VoicePen3)*MDUUnits3/PenetrationRamp*MDUISP3+VideoPen3*COUNTA($T$5:FO$5)/PenetrationRamp*VideoARPU3*MDUUnits3*VideoRevShare3+DataPen3*COUNTA($T$5:FO$5)/PenetrationRamp*DataARPU3*MDUUnits3*DataRevShare3+VoicePen3*COUNTA($T$5:FO$5)/PenetrationRamp*VoiceARPU3*MDUUnits3*VoiceRevShare3+VideoPen3*MDUUnits3/PenetrationRamp*MDUConverter3+(DataPen3-VoicePen3)*MDUUnits3/PenetrationRamp*MDUModem3+VoicePen3*MDUUnits3/PenetrationRamp*MDUeMTA3+FO31*MDUOpexLoad3)*-1)))),0)</f>
        <v>0</v>
      </c>
      <c r="FP33" s="292">
        <f>IFERROR(IF(COUNTA($T$5:FP$5)&gt;MDUTerm3,0,IF(COUNTA($T$5:FP$5)=(PenetrationRamp+1),FO33+MAX(VideoPen3,DataPen3,VoicePen3)*MDUUnits3/PenetrationRamp*MDUISP3+VideoPen3*MDUUnits3/PenetrationRamp*MDUConverter3+(DataPen3-VoicePen3)*MDUUnits3/PenetrationRamp*MDUModem3+VoicePen3*MDUUnits3/PenetrationRamp*MDUeMTA3,IF(COUNTA($T$5:FP$5)&gt;PenetrationRamp,FO33,((MAX(VideoPen3,DataPen3,VoicePen3)*MDUUnits3/PenetrationRamp*MDUISP3+VideoPen3*COUNTA($T$5:FP$5)/PenetrationRamp*VideoARPU3*MDUUnits3*VideoRevShare3+DataPen3*COUNTA($T$5:FP$5)/PenetrationRamp*DataARPU3*MDUUnits3*DataRevShare3+VoicePen3*COUNTA($T$5:FP$5)/PenetrationRamp*VoiceARPU3*MDUUnits3*VoiceRevShare3+VideoPen3*MDUUnits3/PenetrationRamp*MDUConverter3+(DataPen3-VoicePen3)*MDUUnits3/PenetrationRamp*MDUModem3+VoicePen3*MDUUnits3/PenetrationRamp*MDUeMTA3+FP31*MDUOpexLoad3)*-1)))),0)</f>
        <v>0</v>
      </c>
      <c r="FQ33" s="292">
        <f>IFERROR(IF(COUNTA($T$5:FQ$5)&gt;MDUTerm3,0,IF(COUNTA($T$5:FQ$5)=(PenetrationRamp+1),FP33+MAX(VideoPen3,DataPen3,VoicePen3)*MDUUnits3/PenetrationRamp*MDUISP3+VideoPen3*MDUUnits3/PenetrationRamp*MDUConverter3+(DataPen3-VoicePen3)*MDUUnits3/PenetrationRamp*MDUModem3+VoicePen3*MDUUnits3/PenetrationRamp*MDUeMTA3,IF(COUNTA($T$5:FQ$5)&gt;PenetrationRamp,FP33,((MAX(VideoPen3,DataPen3,VoicePen3)*MDUUnits3/PenetrationRamp*MDUISP3+VideoPen3*COUNTA($T$5:FQ$5)/PenetrationRamp*VideoARPU3*MDUUnits3*VideoRevShare3+DataPen3*COUNTA($T$5:FQ$5)/PenetrationRamp*DataARPU3*MDUUnits3*DataRevShare3+VoicePen3*COUNTA($T$5:FQ$5)/PenetrationRamp*VoiceARPU3*MDUUnits3*VoiceRevShare3+VideoPen3*MDUUnits3/PenetrationRamp*MDUConverter3+(DataPen3-VoicePen3)*MDUUnits3/PenetrationRamp*MDUModem3+VoicePen3*MDUUnits3/PenetrationRamp*MDUeMTA3+FQ31*MDUOpexLoad3)*-1)))),0)</f>
        <v>0</v>
      </c>
      <c r="FR33" s="292">
        <f>IFERROR(IF(COUNTA($T$5:FR$5)&gt;MDUTerm3,0,IF(COUNTA($T$5:FR$5)=(PenetrationRamp+1),FQ33+MAX(VideoPen3,DataPen3,VoicePen3)*MDUUnits3/PenetrationRamp*MDUISP3+VideoPen3*MDUUnits3/PenetrationRamp*MDUConverter3+(DataPen3-VoicePen3)*MDUUnits3/PenetrationRamp*MDUModem3+VoicePen3*MDUUnits3/PenetrationRamp*MDUeMTA3,IF(COUNTA($T$5:FR$5)&gt;PenetrationRamp,FQ33,((MAX(VideoPen3,DataPen3,VoicePen3)*MDUUnits3/PenetrationRamp*MDUISP3+VideoPen3*COUNTA($T$5:FR$5)/PenetrationRamp*VideoARPU3*MDUUnits3*VideoRevShare3+DataPen3*COUNTA($T$5:FR$5)/PenetrationRamp*DataARPU3*MDUUnits3*DataRevShare3+VoicePen3*COUNTA($T$5:FR$5)/PenetrationRamp*VoiceARPU3*MDUUnits3*VoiceRevShare3+VideoPen3*MDUUnits3/PenetrationRamp*MDUConverter3+(DataPen3-VoicePen3)*MDUUnits3/PenetrationRamp*MDUModem3+VoicePen3*MDUUnits3/PenetrationRamp*MDUeMTA3+FR31*MDUOpexLoad3)*-1)))),0)</f>
        <v>0</v>
      </c>
      <c r="FS33" s="292">
        <f>IFERROR(IF(COUNTA($T$5:FS$5)&gt;MDUTerm3,0,IF(COUNTA($T$5:FS$5)=(PenetrationRamp+1),FR33+MAX(VideoPen3,DataPen3,VoicePen3)*MDUUnits3/PenetrationRamp*MDUISP3+VideoPen3*MDUUnits3/PenetrationRamp*MDUConverter3+(DataPen3-VoicePen3)*MDUUnits3/PenetrationRamp*MDUModem3+VoicePen3*MDUUnits3/PenetrationRamp*MDUeMTA3,IF(COUNTA($T$5:FS$5)&gt;PenetrationRamp,FR33,((MAX(VideoPen3,DataPen3,VoicePen3)*MDUUnits3/PenetrationRamp*MDUISP3+VideoPen3*COUNTA($T$5:FS$5)/PenetrationRamp*VideoARPU3*MDUUnits3*VideoRevShare3+DataPen3*COUNTA($T$5:FS$5)/PenetrationRamp*DataARPU3*MDUUnits3*DataRevShare3+VoicePen3*COUNTA($T$5:FS$5)/PenetrationRamp*VoiceARPU3*MDUUnits3*VoiceRevShare3+VideoPen3*MDUUnits3/PenetrationRamp*MDUConverter3+(DataPen3-VoicePen3)*MDUUnits3/PenetrationRamp*MDUModem3+VoicePen3*MDUUnits3/PenetrationRamp*MDUeMTA3+FS31*MDUOpexLoad3)*-1)))),0)</f>
        <v>0</v>
      </c>
      <c r="FT33" s="292">
        <f>IFERROR(IF(COUNTA($T$5:FT$5)&gt;MDUTerm3,0,IF(COUNTA($T$5:FT$5)=(PenetrationRamp+1),FS33+MAX(VideoPen3,DataPen3,VoicePen3)*MDUUnits3/PenetrationRamp*MDUISP3+VideoPen3*MDUUnits3/PenetrationRamp*MDUConverter3+(DataPen3-VoicePen3)*MDUUnits3/PenetrationRamp*MDUModem3+VoicePen3*MDUUnits3/PenetrationRamp*MDUeMTA3,IF(COUNTA($T$5:FT$5)&gt;PenetrationRamp,FS33,((MAX(VideoPen3,DataPen3,VoicePen3)*MDUUnits3/PenetrationRamp*MDUISP3+VideoPen3*COUNTA($T$5:FT$5)/PenetrationRamp*VideoARPU3*MDUUnits3*VideoRevShare3+DataPen3*COUNTA($T$5:FT$5)/PenetrationRamp*DataARPU3*MDUUnits3*DataRevShare3+VoicePen3*COUNTA($T$5:FT$5)/PenetrationRamp*VoiceARPU3*MDUUnits3*VoiceRevShare3+VideoPen3*MDUUnits3/PenetrationRamp*MDUConverter3+(DataPen3-VoicePen3)*MDUUnits3/PenetrationRamp*MDUModem3+VoicePen3*MDUUnits3/PenetrationRamp*MDUeMTA3+FT31*MDUOpexLoad3)*-1)))),0)</f>
        <v>0</v>
      </c>
      <c r="FU33" s="292">
        <f>IFERROR(IF(COUNTA($T$5:FU$5)&gt;MDUTerm3,0,IF(COUNTA($T$5:FU$5)=(PenetrationRamp+1),FT33+MAX(VideoPen3,DataPen3,VoicePen3)*MDUUnits3/PenetrationRamp*MDUISP3+VideoPen3*MDUUnits3/PenetrationRamp*MDUConverter3+(DataPen3-VoicePen3)*MDUUnits3/PenetrationRamp*MDUModem3+VoicePen3*MDUUnits3/PenetrationRamp*MDUeMTA3,IF(COUNTA($T$5:FU$5)&gt;PenetrationRamp,FT33,((MAX(VideoPen3,DataPen3,VoicePen3)*MDUUnits3/PenetrationRamp*MDUISP3+VideoPen3*COUNTA($T$5:FU$5)/PenetrationRamp*VideoARPU3*MDUUnits3*VideoRevShare3+DataPen3*COUNTA($T$5:FU$5)/PenetrationRamp*DataARPU3*MDUUnits3*DataRevShare3+VoicePen3*COUNTA($T$5:FU$5)/PenetrationRamp*VoiceARPU3*MDUUnits3*VoiceRevShare3+VideoPen3*MDUUnits3/PenetrationRamp*MDUConverter3+(DataPen3-VoicePen3)*MDUUnits3/PenetrationRamp*MDUModem3+VoicePen3*MDUUnits3/PenetrationRamp*MDUeMTA3+FU31*MDUOpexLoad3)*-1)))),0)</f>
        <v>0</v>
      </c>
      <c r="FV33" s="292">
        <f>IFERROR(IF(COUNTA($T$5:FV$5)&gt;MDUTerm3,0,IF(COUNTA($T$5:FV$5)=(PenetrationRamp+1),FU33+MAX(VideoPen3,DataPen3,VoicePen3)*MDUUnits3/PenetrationRamp*MDUISP3+VideoPen3*MDUUnits3/PenetrationRamp*MDUConverter3+(DataPen3-VoicePen3)*MDUUnits3/PenetrationRamp*MDUModem3+VoicePen3*MDUUnits3/PenetrationRamp*MDUeMTA3,IF(COUNTA($T$5:FV$5)&gt;PenetrationRamp,FU33,((MAX(VideoPen3,DataPen3,VoicePen3)*MDUUnits3/PenetrationRamp*MDUISP3+VideoPen3*COUNTA($T$5:FV$5)/PenetrationRamp*VideoARPU3*MDUUnits3*VideoRevShare3+DataPen3*COUNTA($T$5:FV$5)/PenetrationRamp*DataARPU3*MDUUnits3*DataRevShare3+VoicePen3*COUNTA($T$5:FV$5)/PenetrationRamp*VoiceARPU3*MDUUnits3*VoiceRevShare3+VideoPen3*MDUUnits3/PenetrationRamp*MDUConverter3+(DataPen3-VoicePen3)*MDUUnits3/PenetrationRamp*MDUModem3+VoicePen3*MDUUnits3/PenetrationRamp*MDUeMTA3+FV31*MDUOpexLoad3)*-1)))),0)</f>
        <v>0</v>
      </c>
      <c r="FW33" s="292">
        <f>IFERROR(IF(COUNTA($T$5:FW$5)&gt;MDUTerm3,0,IF(COUNTA($T$5:FW$5)=(PenetrationRamp+1),FV33+MAX(VideoPen3,DataPen3,VoicePen3)*MDUUnits3/PenetrationRamp*MDUISP3+VideoPen3*MDUUnits3/PenetrationRamp*MDUConverter3+(DataPen3-VoicePen3)*MDUUnits3/PenetrationRamp*MDUModem3+VoicePen3*MDUUnits3/PenetrationRamp*MDUeMTA3,IF(COUNTA($T$5:FW$5)&gt;PenetrationRamp,FV33,((MAX(VideoPen3,DataPen3,VoicePen3)*MDUUnits3/PenetrationRamp*MDUISP3+VideoPen3*COUNTA($T$5:FW$5)/PenetrationRamp*VideoARPU3*MDUUnits3*VideoRevShare3+DataPen3*COUNTA($T$5:FW$5)/PenetrationRamp*DataARPU3*MDUUnits3*DataRevShare3+VoicePen3*COUNTA($T$5:FW$5)/PenetrationRamp*VoiceARPU3*MDUUnits3*VoiceRevShare3+VideoPen3*MDUUnits3/PenetrationRamp*MDUConverter3+(DataPen3-VoicePen3)*MDUUnits3/PenetrationRamp*MDUModem3+VoicePen3*MDUUnits3/PenetrationRamp*MDUeMTA3+FW31*MDUOpexLoad3)*-1)))),0)</f>
        <v>0</v>
      </c>
      <c r="FX33" s="292">
        <f>IFERROR(IF(COUNTA($T$5:FX$5)&gt;MDUTerm3,0,IF(COUNTA($T$5:FX$5)=(PenetrationRamp+1),FW33+MAX(VideoPen3,DataPen3,VoicePen3)*MDUUnits3/PenetrationRamp*MDUISP3+VideoPen3*MDUUnits3/PenetrationRamp*MDUConverter3+(DataPen3-VoicePen3)*MDUUnits3/PenetrationRamp*MDUModem3+VoicePen3*MDUUnits3/PenetrationRamp*MDUeMTA3,IF(COUNTA($T$5:FX$5)&gt;PenetrationRamp,FW33,((MAX(VideoPen3,DataPen3,VoicePen3)*MDUUnits3/PenetrationRamp*MDUISP3+VideoPen3*COUNTA($T$5:FX$5)/PenetrationRamp*VideoARPU3*MDUUnits3*VideoRevShare3+DataPen3*COUNTA($T$5:FX$5)/PenetrationRamp*DataARPU3*MDUUnits3*DataRevShare3+VoicePen3*COUNTA($T$5:FX$5)/PenetrationRamp*VoiceARPU3*MDUUnits3*VoiceRevShare3+VideoPen3*MDUUnits3/PenetrationRamp*MDUConverter3+(DataPen3-VoicePen3)*MDUUnits3/PenetrationRamp*MDUModem3+VoicePen3*MDUUnits3/PenetrationRamp*MDUeMTA3+FX31*MDUOpexLoad3)*-1)))),0)</f>
        <v>0</v>
      </c>
      <c r="FY33" s="292">
        <f>IFERROR(IF(COUNTA($T$5:FY$5)&gt;MDUTerm3,0,IF(COUNTA($T$5:FY$5)=(PenetrationRamp+1),FX33+MAX(VideoPen3,DataPen3,VoicePen3)*MDUUnits3/PenetrationRamp*MDUISP3+VideoPen3*MDUUnits3/PenetrationRamp*MDUConverter3+(DataPen3-VoicePen3)*MDUUnits3/PenetrationRamp*MDUModem3+VoicePen3*MDUUnits3/PenetrationRamp*MDUeMTA3,IF(COUNTA($T$5:FY$5)&gt;PenetrationRamp,FX33,((MAX(VideoPen3,DataPen3,VoicePen3)*MDUUnits3/PenetrationRamp*MDUISP3+VideoPen3*COUNTA($T$5:FY$5)/PenetrationRamp*VideoARPU3*MDUUnits3*VideoRevShare3+DataPen3*COUNTA($T$5:FY$5)/PenetrationRamp*DataARPU3*MDUUnits3*DataRevShare3+VoicePen3*COUNTA($T$5:FY$5)/PenetrationRamp*VoiceARPU3*MDUUnits3*VoiceRevShare3+VideoPen3*MDUUnits3/PenetrationRamp*MDUConverter3+(DataPen3-VoicePen3)*MDUUnits3/PenetrationRamp*MDUModem3+VoicePen3*MDUUnits3/PenetrationRamp*MDUeMTA3+FY31*MDUOpexLoad3)*-1)))),0)</f>
        <v>0</v>
      </c>
      <c r="FZ33" s="292">
        <f>IFERROR(IF(COUNTA($T$5:FZ$5)&gt;MDUTerm3,0,IF(COUNTA($T$5:FZ$5)=(PenetrationRamp+1),FY33+MAX(VideoPen3,DataPen3,VoicePen3)*MDUUnits3/PenetrationRamp*MDUISP3+VideoPen3*MDUUnits3/PenetrationRamp*MDUConverter3+(DataPen3-VoicePen3)*MDUUnits3/PenetrationRamp*MDUModem3+VoicePen3*MDUUnits3/PenetrationRamp*MDUeMTA3,IF(COUNTA($T$5:FZ$5)&gt;PenetrationRamp,FY33,((MAX(VideoPen3,DataPen3,VoicePen3)*MDUUnits3/PenetrationRamp*MDUISP3+VideoPen3*COUNTA($T$5:FZ$5)/PenetrationRamp*VideoARPU3*MDUUnits3*VideoRevShare3+DataPen3*COUNTA($T$5:FZ$5)/PenetrationRamp*DataARPU3*MDUUnits3*DataRevShare3+VoicePen3*COUNTA($T$5:FZ$5)/PenetrationRamp*VoiceARPU3*MDUUnits3*VoiceRevShare3+VideoPen3*MDUUnits3/PenetrationRamp*MDUConverter3+(DataPen3-VoicePen3)*MDUUnits3/PenetrationRamp*MDUModem3+VoicePen3*MDUUnits3/PenetrationRamp*MDUeMTA3+FZ31*MDUOpexLoad3)*-1)))),0)</f>
        <v>0</v>
      </c>
      <c r="GA33" s="292">
        <f>IFERROR(IF(COUNTA($T$5:GA$5)&gt;MDUTerm3,0,IF(COUNTA($T$5:GA$5)=(PenetrationRamp+1),FZ33+MAX(VideoPen3,DataPen3,VoicePen3)*MDUUnits3/PenetrationRamp*MDUISP3+VideoPen3*MDUUnits3/PenetrationRamp*MDUConverter3+(DataPen3-VoicePen3)*MDUUnits3/PenetrationRamp*MDUModem3+VoicePen3*MDUUnits3/PenetrationRamp*MDUeMTA3,IF(COUNTA($T$5:GA$5)&gt;PenetrationRamp,FZ33,((MAX(VideoPen3,DataPen3,VoicePen3)*MDUUnits3/PenetrationRamp*MDUISP3+VideoPen3*COUNTA($T$5:GA$5)/PenetrationRamp*VideoARPU3*MDUUnits3*VideoRevShare3+DataPen3*COUNTA($T$5:GA$5)/PenetrationRamp*DataARPU3*MDUUnits3*DataRevShare3+VoicePen3*COUNTA($T$5:GA$5)/PenetrationRamp*VoiceARPU3*MDUUnits3*VoiceRevShare3+VideoPen3*MDUUnits3/PenetrationRamp*MDUConverter3+(DataPen3-VoicePen3)*MDUUnits3/PenetrationRamp*MDUModem3+VoicePen3*MDUUnits3/PenetrationRamp*MDUeMTA3+GA31*MDUOpexLoad3)*-1)))),0)</f>
        <v>0</v>
      </c>
      <c r="GB33" s="292">
        <f>IFERROR(IF(COUNTA($T$5:GB$5)&gt;MDUTerm3,0,IF(COUNTA($T$5:GB$5)=(PenetrationRamp+1),GA33+MAX(VideoPen3,DataPen3,VoicePen3)*MDUUnits3/PenetrationRamp*MDUISP3+VideoPen3*MDUUnits3/PenetrationRamp*MDUConverter3+(DataPen3-VoicePen3)*MDUUnits3/PenetrationRamp*MDUModem3+VoicePen3*MDUUnits3/PenetrationRamp*MDUeMTA3,IF(COUNTA($T$5:GB$5)&gt;PenetrationRamp,GA33,((MAX(VideoPen3,DataPen3,VoicePen3)*MDUUnits3/PenetrationRamp*MDUISP3+VideoPen3*COUNTA($T$5:GB$5)/PenetrationRamp*VideoARPU3*MDUUnits3*VideoRevShare3+DataPen3*COUNTA($T$5:GB$5)/PenetrationRamp*DataARPU3*MDUUnits3*DataRevShare3+VoicePen3*COUNTA($T$5:GB$5)/PenetrationRamp*VoiceARPU3*MDUUnits3*VoiceRevShare3+VideoPen3*MDUUnits3/PenetrationRamp*MDUConverter3+(DataPen3-VoicePen3)*MDUUnits3/PenetrationRamp*MDUModem3+VoicePen3*MDUUnits3/PenetrationRamp*MDUeMTA3+GB31*MDUOpexLoad3)*-1)))),0)</f>
        <v>0</v>
      </c>
      <c r="GC33" s="292">
        <f>IFERROR(IF(COUNTA($T$5:GC$5)&gt;MDUTerm3,0,IF(COUNTA($T$5:GC$5)=(PenetrationRamp+1),GB33+MAX(VideoPen3,DataPen3,VoicePen3)*MDUUnits3/PenetrationRamp*MDUISP3+VideoPen3*MDUUnits3/PenetrationRamp*MDUConverter3+(DataPen3-VoicePen3)*MDUUnits3/PenetrationRamp*MDUModem3+VoicePen3*MDUUnits3/PenetrationRamp*MDUeMTA3,IF(COUNTA($T$5:GC$5)&gt;PenetrationRamp,GB33,((MAX(VideoPen3,DataPen3,VoicePen3)*MDUUnits3/PenetrationRamp*MDUISP3+VideoPen3*COUNTA($T$5:GC$5)/PenetrationRamp*VideoARPU3*MDUUnits3*VideoRevShare3+DataPen3*COUNTA($T$5:GC$5)/PenetrationRamp*DataARPU3*MDUUnits3*DataRevShare3+VoicePen3*COUNTA($T$5:GC$5)/PenetrationRamp*VoiceARPU3*MDUUnits3*VoiceRevShare3+VideoPen3*MDUUnits3/PenetrationRamp*MDUConverter3+(DataPen3-VoicePen3)*MDUUnits3/PenetrationRamp*MDUModem3+VoicePen3*MDUUnits3/PenetrationRamp*MDUeMTA3+GC31*MDUOpexLoad3)*-1)))),0)</f>
        <v>0</v>
      </c>
      <c r="GD33" s="292">
        <f>IFERROR(IF(COUNTA($T$5:GD$5)&gt;MDUTerm3,0,IF(COUNTA($T$5:GD$5)=(PenetrationRamp+1),GC33+MAX(VideoPen3,DataPen3,VoicePen3)*MDUUnits3/PenetrationRamp*MDUISP3+VideoPen3*MDUUnits3/PenetrationRamp*MDUConverter3+(DataPen3-VoicePen3)*MDUUnits3/PenetrationRamp*MDUModem3+VoicePen3*MDUUnits3/PenetrationRamp*MDUeMTA3,IF(COUNTA($T$5:GD$5)&gt;PenetrationRamp,GC33,((MAX(VideoPen3,DataPen3,VoicePen3)*MDUUnits3/PenetrationRamp*MDUISP3+VideoPen3*COUNTA($T$5:GD$5)/PenetrationRamp*VideoARPU3*MDUUnits3*VideoRevShare3+DataPen3*COUNTA($T$5:GD$5)/PenetrationRamp*DataARPU3*MDUUnits3*DataRevShare3+VoicePen3*COUNTA($T$5:GD$5)/PenetrationRamp*VoiceARPU3*MDUUnits3*VoiceRevShare3+VideoPen3*MDUUnits3/PenetrationRamp*MDUConverter3+(DataPen3-VoicePen3)*MDUUnits3/PenetrationRamp*MDUModem3+VoicePen3*MDUUnits3/PenetrationRamp*MDUeMTA3+GD31*MDUOpexLoad3)*-1)))),0)</f>
        <v>0</v>
      </c>
      <c r="GE33" s="292">
        <f>IFERROR(IF(COUNTA($T$5:GE$5)&gt;MDUTerm3,0,IF(COUNTA($T$5:GE$5)=(PenetrationRamp+1),GD33+MAX(VideoPen3,DataPen3,VoicePen3)*MDUUnits3/PenetrationRamp*MDUISP3+VideoPen3*MDUUnits3/PenetrationRamp*MDUConverter3+(DataPen3-VoicePen3)*MDUUnits3/PenetrationRamp*MDUModem3+VoicePen3*MDUUnits3/PenetrationRamp*MDUeMTA3,IF(COUNTA($T$5:GE$5)&gt;PenetrationRamp,GD33,((MAX(VideoPen3,DataPen3,VoicePen3)*MDUUnits3/PenetrationRamp*MDUISP3+VideoPen3*COUNTA($T$5:GE$5)/PenetrationRamp*VideoARPU3*MDUUnits3*VideoRevShare3+DataPen3*COUNTA($T$5:GE$5)/PenetrationRamp*DataARPU3*MDUUnits3*DataRevShare3+VoicePen3*COUNTA($T$5:GE$5)/PenetrationRamp*VoiceARPU3*MDUUnits3*VoiceRevShare3+VideoPen3*MDUUnits3/PenetrationRamp*MDUConverter3+(DataPen3-VoicePen3)*MDUUnits3/PenetrationRamp*MDUModem3+VoicePen3*MDUUnits3/PenetrationRamp*MDUeMTA3+GE31*MDUOpexLoad3)*-1)))),0)</f>
        <v>0</v>
      </c>
      <c r="GF33" s="292">
        <f>IFERROR(IF(COUNTA($T$5:GF$5)&gt;MDUTerm3,0,IF(COUNTA($T$5:GF$5)=(PenetrationRamp+1),GE33+MAX(VideoPen3,DataPen3,VoicePen3)*MDUUnits3/PenetrationRamp*MDUISP3+VideoPen3*MDUUnits3/PenetrationRamp*MDUConverter3+(DataPen3-VoicePen3)*MDUUnits3/PenetrationRamp*MDUModem3+VoicePen3*MDUUnits3/PenetrationRamp*MDUeMTA3,IF(COUNTA($T$5:GF$5)&gt;PenetrationRamp,GE33,((MAX(VideoPen3,DataPen3,VoicePen3)*MDUUnits3/PenetrationRamp*MDUISP3+VideoPen3*COUNTA($T$5:GF$5)/PenetrationRamp*VideoARPU3*MDUUnits3*VideoRevShare3+DataPen3*COUNTA($T$5:GF$5)/PenetrationRamp*DataARPU3*MDUUnits3*DataRevShare3+VoicePen3*COUNTA($T$5:GF$5)/PenetrationRamp*VoiceARPU3*MDUUnits3*VoiceRevShare3+VideoPen3*MDUUnits3/PenetrationRamp*MDUConverter3+(DataPen3-VoicePen3)*MDUUnits3/PenetrationRamp*MDUModem3+VoicePen3*MDUUnits3/PenetrationRamp*MDUeMTA3+GF31*MDUOpexLoad3)*-1)))),0)</f>
        <v>0</v>
      </c>
      <c r="GG33" s="292">
        <f>IFERROR(IF(COUNTA($T$5:GG$5)&gt;MDUTerm3,0,IF(COUNTA($T$5:GG$5)=(PenetrationRamp+1),GF33+MAX(VideoPen3,DataPen3,VoicePen3)*MDUUnits3/PenetrationRamp*MDUISP3+VideoPen3*MDUUnits3/PenetrationRamp*MDUConverter3+(DataPen3-VoicePen3)*MDUUnits3/PenetrationRamp*MDUModem3+VoicePen3*MDUUnits3/PenetrationRamp*MDUeMTA3,IF(COUNTA($T$5:GG$5)&gt;PenetrationRamp,GF33,((MAX(VideoPen3,DataPen3,VoicePen3)*MDUUnits3/PenetrationRamp*MDUISP3+VideoPen3*COUNTA($T$5:GG$5)/PenetrationRamp*VideoARPU3*MDUUnits3*VideoRevShare3+DataPen3*COUNTA($T$5:GG$5)/PenetrationRamp*DataARPU3*MDUUnits3*DataRevShare3+VoicePen3*COUNTA($T$5:GG$5)/PenetrationRamp*VoiceARPU3*MDUUnits3*VoiceRevShare3+VideoPen3*MDUUnits3/PenetrationRamp*MDUConverter3+(DataPen3-VoicePen3)*MDUUnits3/PenetrationRamp*MDUModem3+VoicePen3*MDUUnits3/PenetrationRamp*MDUeMTA3+GG31*MDUOpexLoad3)*-1)))),0)</f>
        <v>0</v>
      </c>
      <c r="GH33" s="292">
        <f>IFERROR(IF(COUNTA($T$5:GH$5)&gt;MDUTerm3,0,IF(COUNTA($T$5:GH$5)=(PenetrationRamp+1),GG33+MAX(VideoPen3,DataPen3,VoicePen3)*MDUUnits3/PenetrationRamp*MDUISP3+VideoPen3*MDUUnits3/PenetrationRamp*MDUConverter3+(DataPen3-VoicePen3)*MDUUnits3/PenetrationRamp*MDUModem3+VoicePen3*MDUUnits3/PenetrationRamp*MDUeMTA3,IF(COUNTA($T$5:GH$5)&gt;PenetrationRamp,GG33,((MAX(VideoPen3,DataPen3,VoicePen3)*MDUUnits3/PenetrationRamp*MDUISP3+VideoPen3*COUNTA($T$5:GH$5)/PenetrationRamp*VideoARPU3*MDUUnits3*VideoRevShare3+DataPen3*COUNTA($T$5:GH$5)/PenetrationRamp*DataARPU3*MDUUnits3*DataRevShare3+VoicePen3*COUNTA($T$5:GH$5)/PenetrationRamp*VoiceARPU3*MDUUnits3*VoiceRevShare3+VideoPen3*MDUUnits3/PenetrationRamp*MDUConverter3+(DataPen3-VoicePen3)*MDUUnits3/PenetrationRamp*MDUModem3+VoicePen3*MDUUnits3/PenetrationRamp*MDUeMTA3+GH31*MDUOpexLoad3)*-1)))),0)</f>
        <v>0</v>
      </c>
      <c r="GI33" s="292">
        <f>IFERROR(IF(COUNTA($T$5:GI$5)&gt;MDUTerm3,0,IF(COUNTA($T$5:GI$5)=(PenetrationRamp+1),GH33+MAX(VideoPen3,DataPen3,VoicePen3)*MDUUnits3/PenetrationRamp*MDUISP3+VideoPen3*MDUUnits3/PenetrationRamp*MDUConverter3+(DataPen3-VoicePen3)*MDUUnits3/PenetrationRamp*MDUModem3+VoicePen3*MDUUnits3/PenetrationRamp*MDUeMTA3,IF(COUNTA($T$5:GI$5)&gt;PenetrationRamp,GH33,((MAX(VideoPen3,DataPen3,VoicePen3)*MDUUnits3/PenetrationRamp*MDUISP3+VideoPen3*COUNTA($T$5:GI$5)/PenetrationRamp*VideoARPU3*MDUUnits3*VideoRevShare3+DataPen3*COUNTA($T$5:GI$5)/PenetrationRamp*DataARPU3*MDUUnits3*DataRevShare3+VoicePen3*COUNTA($T$5:GI$5)/PenetrationRamp*VoiceARPU3*MDUUnits3*VoiceRevShare3+VideoPen3*MDUUnits3/PenetrationRamp*MDUConverter3+(DataPen3-VoicePen3)*MDUUnits3/PenetrationRamp*MDUModem3+VoicePen3*MDUUnits3/PenetrationRamp*MDUeMTA3+GI31*MDUOpexLoad3)*-1)))),0)</f>
        <v>0</v>
      </c>
      <c r="GJ33" s="292">
        <f>IFERROR(IF(COUNTA($T$5:GJ$5)&gt;MDUTerm3,0,IF(COUNTA($T$5:GJ$5)=(PenetrationRamp+1),GI33+MAX(VideoPen3,DataPen3,VoicePen3)*MDUUnits3/PenetrationRamp*MDUISP3+VideoPen3*MDUUnits3/PenetrationRamp*MDUConverter3+(DataPen3-VoicePen3)*MDUUnits3/PenetrationRamp*MDUModem3+VoicePen3*MDUUnits3/PenetrationRamp*MDUeMTA3,IF(COUNTA($T$5:GJ$5)&gt;PenetrationRamp,GI33,((MAX(VideoPen3,DataPen3,VoicePen3)*MDUUnits3/PenetrationRamp*MDUISP3+VideoPen3*COUNTA($T$5:GJ$5)/PenetrationRamp*VideoARPU3*MDUUnits3*VideoRevShare3+DataPen3*COUNTA($T$5:GJ$5)/PenetrationRamp*DataARPU3*MDUUnits3*DataRevShare3+VoicePen3*COUNTA($T$5:GJ$5)/PenetrationRamp*VoiceARPU3*MDUUnits3*VoiceRevShare3+VideoPen3*MDUUnits3/PenetrationRamp*MDUConverter3+(DataPen3-VoicePen3)*MDUUnits3/PenetrationRamp*MDUModem3+VoicePen3*MDUUnits3/PenetrationRamp*MDUeMTA3+GJ31*MDUOpexLoad3)*-1)))),0)</f>
        <v>0</v>
      </c>
      <c r="GK33" s="292">
        <f>IFERROR(IF(COUNTA($T$5:GK$5)&gt;MDUTerm3,0,IF(COUNTA($T$5:GK$5)=(PenetrationRamp+1),GJ33+MAX(VideoPen3,DataPen3,VoicePen3)*MDUUnits3/PenetrationRamp*MDUISP3+VideoPen3*MDUUnits3/PenetrationRamp*MDUConverter3+(DataPen3-VoicePen3)*MDUUnits3/PenetrationRamp*MDUModem3+VoicePen3*MDUUnits3/PenetrationRamp*MDUeMTA3,IF(COUNTA($T$5:GK$5)&gt;PenetrationRamp,GJ33,((MAX(VideoPen3,DataPen3,VoicePen3)*MDUUnits3/PenetrationRamp*MDUISP3+VideoPen3*COUNTA($T$5:GK$5)/PenetrationRamp*VideoARPU3*MDUUnits3*VideoRevShare3+DataPen3*COUNTA($T$5:GK$5)/PenetrationRamp*DataARPU3*MDUUnits3*DataRevShare3+VoicePen3*COUNTA($T$5:GK$5)/PenetrationRamp*VoiceARPU3*MDUUnits3*VoiceRevShare3+VideoPen3*MDUUnits3/PenetrationRamp*MDUConverter3+(DataPen3-VoicePen3)*MDUUnits3/PenetrationRamp*MDUModem3+VoicePen3*MDUUnits3/PenetrationRamp*MDUeMTA3+GK31*MDUOpexLoad3)*-1)))),0)</f>
        <v>0</v>
      </c>
      <c r="GL33" s="292">
        <f>IFERROR(IF(COUNTA($T$5:GL$5)&gt;MDUTerm3,0,IF(COUNTA($T$5:GL$5)=(PenetrationRamp+1),GK33+MAX(VideoPen3,DataPen3,VoicePen3)*MDUUnits3/PenetrationRamp*MDUISP3+VideoPen3*MDUUnits3/PenetrationRamp*MDUConverter3+(DataPen3-VoicePen3)*MDUUnits3/PenetrationRamp*MDUModem3+VoicePen3*MDUUnits3/PenetrationRamp*MDUeMTA3,IF(COUNTA($T$5:GL$5)&gt;PenetrationRamp,GK33,((MAX(VideoPen3,DataPen3,VoicePen3)*MDUUnits3/PenetrationRamp*MDUISP3+VideoPen3*COUNTA($T$5:GL$5)/PenetrationRamp*VideoARPU3*MDUUnits3*VideoRevShare3+DataPen3*COUNTA($T$5:GL$5)/PenetrationRamp*DataARPU3*MDUUnits3*DataRevShare3+VoicePen3*COUNTA($T$5:GL$5)/PenetrationRamp*VoiceARPU3*MDUUnits3*VoiceRevShare3+VideoPen3*MDUUnits3/PenetrationRamp*MDUConverter3+(DataPen3-VoicePen3)*MDUUnits3/PenetrationRamp*MDUModem3+VoicePen3*MDUUnits3/PenetrationRamp*MDUeMTA3+GL31*MDUOpexLoad3)*-1)))),0)</f>
        <v>0</v>
      </c>
      <c r="GM33" s="292">
        <f>IFERROR(IF(COUNTA($T$5:GM$5)&gt;MDUTerm3,0,IF(COUNTA($T$5:GM$5)=(PenetrationRamp+1),GL33+MAX(VideoPen3,DataPen3,VoicePen3)*MDUUnits3/PenetrationRamp*MDUISP3+VideoPen3*MDUUnits3/PenetrationRamp*MDUConverter3+(DataPen3-VoicePen3)*MDUUnits3/PenetrationRamp*MDUModem3+VoicePen3*MDUUnits3/PenetrationRamp*MDUeMTA3,IF(COUNTA($T$5:GM$5)&gt;PenetrationRamp,GL33,((MAX(VideoPen3,DataPen3,VoicePen3)*MDUUnits3/PenetrationRamp*MDUISP3+VideoPen3*COUNTA($T$5:GM$5)/PenetrationRamp*VideoARPU3*MDUUnits3*VideoRevShare3+DataPen3*COUNTA($T$5:GM$5)/PenetrationRamp*DataARPU3*MDUUnits3*DataRevShare3+VoicePen3*COUNTA($T$5:GM$5)/PenetrationRamp*VoiceARPU3*MDUUnits3*VoiceRevShare3+VideoPen3*MDUUnits3/PenetrationRamp*MDUConverter3+(DataPen3-VoicePen3)*MDUUnits3/PenetrationRamp*MDUModem3+VoicePen3*MDUUnits3/PenetrationRamp*MDUeMTA3+GM31*MDUOpexLoad3)*-1)))),0)</f>
        <v>0</v>
      </c>
      <c r="GN33" s="292">
        <f>IFERROR(IF(COUNTA($T$5:GN$5)&gt;MDUTerm3,0,IF(COUNTA($T$5:GN$5)=(PenetrationRamp+1),GM33+MAX(VideoPen3,DataPen3,VoicePen3)*MDUUnits3/PenetrationRamp*MDUISP3+VideoPen3*MDUUnits3/PenetrationRamp*MDUConverter3+(DataPen3-VoicePen3)*MDUUnits3/PenetrationRamp*MDUModem3+VoicePen3*MDUUnits3/PenetrationRamp*MDUeMTA3,IF(COUNTA($T$5:GN$5)&gt;PenetrationRamp,GM33,((MAX(VideoPen3,DataPen3,VoicePen3)*MDUUnits3/PenetrationRamp*MDUISP3+VideoPen3*COUNTA($T$5:GN$5)/PenetrationRamp*VideoARPU3*MDUUnits3*VideoRevShare3+DataPen3*COUNTA($T$5:GN$5)/PenetrationRamp*DataARPU3*MDUUnits3*DataRevShare3+VoicePen3*COUNTA($T$5:GN$5)/PenetrationRamp*VoiceARPU3*MDUUnits3*VoiceRevShare3+VideoPen3*MDUUnits3/PenetrationRamp*MDUConverter3+(DataPen3-VoicePen3)*MDUUnits3/PenetrationRamp*MDUModem3+VoicePen3*MDUUnits3/PenetrationRamp*MDUeMTA3+GN31*MDUOpexLoad3)*-1)))),0)</f>
        <v>0</v>
      </c>
      <c r="GO33" s="292">
        <f>IFERROR(IF(COUNTA($T$5:GO$5)&gt;MDUTerm3,0,IF(COUNTA($T$5:GO$5)=(PenetrationRamp+1),GN33+MAX(VideoPen3,DataPen3,VoicePen3)*MDUUnits3/PenetrationRamp*MDUISP3+VideoPen3*MDUUnits3/PenetrationRamp*MDUConverter3+(DataPen3-VoicePen3)*MDUUnits3/PenetrationRamp*MDUModem3+VoicePen3*MDUUnits3/PenetrationRamp*MDUeMTA3,IF(COUNTA($T$5:GO$5)&gt;PenetrationRamp,GN33,((MAX(VideoPen3,DataPen3,VoicePen3)*MDUUnits3/PenetrationRamp*MDUISP3+VideoPen3*COUNTA($T$5:GO$5)/PenetrationRamp*VideoARPU3*MDUUnits3*VideoRevShare3+DataPen3*COUNTA($T$5:GO$5)/PenetrationRamp*DataARPU3*MDUUnits3*DataRevShare3+VoicePen3*COUNTA($T$5:GO$5)/PenetrationRamp*VoiceARPU3*MDUUnits3*VoiceRevShare3+VideoPen3*MDUUnits3/PenetrationRamp*MDUConverter3+(DataPen3-VoicePen3)*MDUUnits3/PenetrationRamp*MDUModem3+VoicePen3*MDUUnits3/PenetrationRamp*MDUeMTA3+GO31*MDUOpexLoad3)*-1)))),0)</f>
        <v>0</v>
      </c>
      <c r="GP33" s="292">
        <f>IFERROR(IF(COUNTA($T$5:GP$5)&gt;MDUTerm3,0,IF(COUNTA($T$5:GP$5)=(PenetrationRamp+1),GO33+MAX(VideoPen3,DataPen3,VoicePen3)*MDUUnits3/PenetrationRamp*MDUISP3+VideoPen3*MDUUnits3/PenetrationRamp*MDUConverter3+(DataPen3-VoicePen3)*MDUUnits3/PenetrationRamp*MDUModem3+VoicePen3*MDUUnits3/PenetrationRamp*MDUeMTA3,IF(COUNTA($T$5:GP$5)&gt;PenetrationRamp,GO33,((MAX(VideoPen3,DataPen3,VoicePen3)*MDUUnits3/PenetrationRamp*MDUISP3+VideoPen3*COUNTA($T$5:GP$5)/PenetrationRamp*VideoARPU3*MDUUnits3*VideoRevShare3+DataPen3*COUNTA($T$5:GP$5)/PenetrationRamp*DataARPU3*MDUUnits3*DataRevShare3+VoicePen3*COUNTA($T$5:GP$5)/PenetrationRamp*VoiceARPU3*MDUUnits3*VoiceRevShare3+VideoPen3*MDUUnits3/PenetrationRamp*MDUConverter3+(DataPen3-VoicePen3)*MDUUnits3/PenetrationRamp*MDUModem3+VoicePen3*MDUUnits3/PenetrationRamp*MDUeMTA3+GP31*MDUOpexLoad3)*-1)))),0)</f>
        <v>0</v>
      </c>
      <c r="GQ33" s="292">
        <f>IFERROR(IF(COUNTA($T$5:GQ$5)&gt;MDUTerm3,0,IF(COUNTA($T$5:GQ$5)=(PenetrationRamp+1),GP33+MAX(VideoPen3,DataPen3,VoicePen3)*MDUUnits3/PenetrationRamp*MDUISP3+VideoPen3*MDUUnits3/PenetrationRamp*MDUConverter3+(DataPen3-VoicePen3)*MDUUnits3/PenetrationRamp*MDUModem3+VoicePen3*MDUUnits3/PenetrationRamp*MDUeMTA3,IF(COUNTA($T$5:GQ$5)&gt;PenetrationRamp,GP33,((MAX(VideoPen3,DataPen3,VoicePen3)*MDUUnits3/PenetrationRamp*MDUISP3+VideoPen3*COUNTA($T$5:GQ$5)/PenetrationRamp*VideoARPU3*MDUUnits3*VideoRevShare3+DataPen3*COUNTA($T$5:GQ$5)/PenetrationRamp*DataARPU3*MDUUnits3*DataRevShare3+VoicePen3*COUNTA($T$5:GQ$5)/PenetrationRamp*VoiceARPU3*MDUUnits3*VoiceRevShare3+VideoPen3*MDUUnits3/PenetrationRamp*MDUConverter3+(DataPen3-VoicePen3)*MDUUnits3/PenetrationRamp*MDUModem3+VoicePen3*MDUUnits3/PenetrationRamp*MDUeMTA3+GQ31*MDUOpexLoad3)*-1)))),0)</f>
        <v>0</v>
      </c>
      <c r="GR33" s="286"/>
      <c r="GS33" s="287"/>
      <c r="GT33" s="275"/>
    </row>
    <row r="34" spans="1:202" ht="6" customHeight="1">
      <c r="A34" s="275"/>
      <c r="B34" s="280"/>
      <c r="C34" s="286"/>
      <c r="D34" s="286"/>
      <c r="E34" s="289"/>
      <c r="F34" s="286"/>
      <c r="G34" s="285"/>
      <c r="H34" s="286"/>
      <c r="I34" s="286"/>
      <c r="J34" s="289"/>
      <c r="K34" s="286"/>
      <c r="L34" s="282"/>
      <c r="M34" s="286"/>
      <c r="N34" s="286"/>
      <c r="O34" s="289"/>
      <c r="P34" s="286"/>
      <c r="Q34" s="282"/>
      <c r="R34" s="286"/>
      <c r="S34" s="294"/>
      <c r="T34" s="294"/>
      <c r="U34" s="294"/>
      <c r="V34" s="294"/>
      <c r="W34" s="294"/>
      <c r="X34" s="294"/>
      <c r="Y34" s="294"/>
      <c r="Z34" s="294"/>
      <c r="AA34" s="294"/>
      <c r="AB34" s="294"/>
      <c r="AC34" s="294"/>
      <c r="AD34" s="294"/>
      <c r="AE34" s="294"/>
      <c r="AF34" s="294"/>
      <c r="AG34" s="294"/>
      <c r="AH34" s="294"/>
      <c r="AI34" s="294"/>
      <c r="AJ34" s="294"/>
      <c r="AK34" s="294"/>
      <c r="AL34" s="294"/>
      <c r="AM34" s="294"/>
      <c r="AN34" s="294"/>
      <c r="AO34" s="294"/>
      <c r="AP34" s="294"/>
      <c r="AQ34" s="294"/>
      <c r="AR34" s="294"/>
      <c r="AS34" s="294"/>
      <c r="AT34" s="294"/>
      <c r="AU34" s="294"/>
      <c r="AV34" s="294"/>
      <c r="AW34" s="294"/>
      <c r="AX34" s="294"/>
      <c r="AY34" s="294"/>
      <c r="AZ34" s="294"/>
      <c r="BA34" s="294"/>
      <c r="BB34" s="294"/>
      <c r="BC34" s="294"/>
      <c r="BD34" s="294"/>
      <c r="BE34" s="294"/>
      <c r="BF34" s="294"/>
      <c r="BG34" s="294"/>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94"/>
      <c r="EC34" s="294"/>
      <c r="ED34" s="294"/>
      <c r="EE34" s="294"/>
      <c r="EF34" s="294"/>
      <c r="EG34" s="294"/>
      <c r="EH34" s="294"/>
      <c r="EI34" s="294"/>
      <c r="EJ34" s="294"/>
      <c r="EK34" s="294"/>
      <c r="EL34" s="294"/>
      <c r="EM34" s="294"/>
      <c r="EN34" s="294"/>
      <c r="EO34" s="294"/>
      <c r="EP34" s="294"/>
      <c r="EQ34" s="294"/>
      <c r="ER34" s="294"/>
      <c r="ES34" s="294"/>
      <c r="ET34" s="294"/>
      <c r="EU34" s="294"/>
      <c r="EV34" s="294"/>
      <c r="EW34" s="294"/>
      <c r="EX34" s="294"/>
      <c r="EY34" s="294"/>
      <c r="EZ34" s="294"/>
      <c r="FA34" s="294"/>
      <c r="FB34" s="294"/>
      <c r="FC34" s="294"/>
      <c r="FD34" s="294"/>
      <c r="FE34" s="294"/>
      <c r="FF34" s="294"/>
      <c r="FG34" s="294"/>
      <c r="FH34" s="294"/>
      <c r="FI34" s="294"/>
      <c r="FJ34" s="294"/>
      <c r="FK34" s="294"/>
      <c r="FL34" s="294"/>
      <c r="FM34" s="294"/>
      <c r="FN34" s="294"/>
      <c r="FO34" s="294"/>
      <c r="FP34" s="294"/>
      <c r="FQ34" s="294"/>
      <c r="FR34" s="294"/>
      <c r="FS34" s="294"/>
      <c r="FT34" s="294"/>
      <c r="FU34" s="294"/>
      <c r="FV34" s="294"/>
      <c r="FW34" s="294"/>
      <c r="FX34" s="294"/>
      <c r="FY34" s="294"/>
      <c r="FZ34" s="294"/>
      <c r="GA34" s="294"/>
      <c r="GB34" s="294"/>
      <c r="GC34" s="294"/>
      <c r="GD34" s="294"/>
      <c r="GE34" s="294"/>
      <c r="GF34" s="294"/>
      <c r="GG34" s="294"/>
      <c r="GH34" s="294"/>
      <c r="GI34" s="294"/>
      <c r="GJ34" s="294"/>
      <c r="GK34" s="294"/>
      <c r="GL34" s="294"/>
      <c r="GM34" s="294"/>
      <c r="GN34" s="294"/>
      <c r="GO34" s="294"/>
      <c r="GP34" s="294"/>
      <c r="GQ34" s="294"/>
      <c r="GR34" s="286"/>
      <c r="GS34" s="287"/>
      <c r="GT34" s="275"/>
    </row>
    <row r="35" spans="1:202" ht="16.5" customHeight="1">
      <c r="A35" s="275"/>
      <c r="B35" s="280"/>
      <c r="C35" s="284" t="s">
        <v>1555</v>
      </c>
      <c r="D35" s="271" t="str">
        <f>DataPenAss1</f>
        <v>NA</v>
      </c>
      <c r="E35" s="289" t="str">
        <f>IF(DataPen1=DataPenAss1,"",IF(DataPen1&gt;DataPenAss1,"(+"&amp;TEXT(DataPen1-DataPenAss1,"0.00%")&amp;")","("&amp;TEXT(DataPen1-DataPenAss1,"0.00%")&amp;")"))</f>
        <v/>
      </c>
      <c r="F35" s="286"/>
      <c r="G35" s="285"/>
      <c r="H35" s="284" t="s">
        <v>1555</v>
      </c>
      <c r="I35" s="271" t="str">
        <f>DataPenAss2</f>
        <v>NA</v>
      </c>
      <c r="J35" s="289" t="str">
        <f>IF(DataPen2=DataPenAss2,"",IF(DataPen2&gt;DataPenAss2,"(+"&amp;TEXT(DataPen2-DataPenAss2,"0.00%")&amp;")","("&amp;TEXT(DataPen2-DataPenAss2,"0.00%")&amp;")"))</f>
        <v/>
      </c>
      <c r="K35" s="286"/>
      <c r="L35" s="282"/>
      <c r="M35" s="284" t="s">
        <v>1555</v>
      </c>
      <c r="N35" s="271" t="str">
        <f>DataPenAss3</f>
        <v>NA</v>
      </c>
      <c r="O35" s="289" t="str">
        <f>IF(DataPen3=DataPenAss3,"",IF(DataPen3&gt;DataPenAss3,"(+"&amp;TEXT(DataPen3-DataPenAss3,"0.00%")&amp;")","("&amp;TEXT(DataPen3-DataPenAss3,"0.00%")&amp;")"))</f>
        <v/>
      </c>
      <c r="P35" s="286"/>
      <c r="Q35" s="282"/>
      <c r="R35" s="288" t="s">
        <v>1488</v>
      </c>
      <c r="S35" s="292">
        <f>S31+S33</f>
        <v>0</v>
      </c>
      <c r="T35" s="292">
        <f t="shared" ref="T35:CE35" si="15">T31+T33</f>
        <v>0</v>
      </c>
      <c r="U35" s="292">
        <f t="shared" si="15"/>
        <v>0</v>
      </c>
      <c r="V35" s="292">
        <f t="shared" si="15"/>
        <v>0</v>
      </c>
      <c r="W35" s="292">
        <f t="shared" si="15"/>
        <v>0</v>
      </c>
      <c r="X35" s="292">
        <f t="shared" si="15"/>
        <v>0</v>
      </c>
      <c r="Y35" s="292">
        <f t="shared" si="15"/>
        <v>0</v>
      </c>
      <c r="Z35" s="292">
        <f t="shared" si="15"/>
        <v>0</v>
      </c>
      <c r="AA35" s="292">
        <f t="shared" si="15"/>
        <v>0</v>
      </c>
      <c r="AB35" s="292">
        <f t="shared" si="15"/>
        <v>0</v>
      </c>
      <c r="AC35" s="292">
        <f t="shared" si="15"/>
        <v>0</v>
      </c>
      <c r="AD35" s="292">
        <f t="shared" si="15"/>
        <v>0</v>
      </c>
      <c r="AE35" s="292">
        <f t="shared" si="15"/>
        <v>0</v>
      </c>
      <c r="AF35" s="292">
        <f t="shared" si="15"/>
        <v>0</v>
      </c>
      <c r="AG35" s="292">
        <f t="shared" si="15"/>
        <v>0</v>
      </c>
      <c r="AH35" s="292">
        <f t="shared" si="15"/>
        <v>0</v>
      </c>
      <c r="AI35" s="292">
        <f t="shared" si="15"/>
        <v>0</v>
      </c>
      <c r="AJ35" s="292">
        <f t="shared" si="15"/>
        <v>0</v>
      </c>
      <c r="AK35" s="292">
        <f t="shared" si="15"/>
        <v>0</v>
      </c>
      <c r="AL35" s="292">
        <f t="shared" si="15"/>
        <v>0</v>
      </c>
      <c r="AM35" s="292">
        <f t="shared" si="15"/>
        <v>0</v>
      </c>
      <c r="AN35" s="292">
        <f t="shared" si="15"/>
        <v>0</v>
      </c>
      <c r="AO35" s="292">
        <f t="shared" si="15"/>
        <v>0</v>
      </c>
      <c r="AP35" s="292">
        <f t="shared" si="15"/>
        <v>0</v>
      </c>
      <c r="AQ35" s="292">
        <f t="shared" si="15"/>
        <v>0</v>
      </c>
      <c r="AR35" s="292">
        <f t="shared" si="15"/>
        <v>0</v>
      </c>
      <c r="AS35" s="292">
        <f t="shared" si="15"/>
        <v>0</v>
      </c>
      <c r="AT35" s="292">
        <f t="shared" si="15"/>
        <v>0</v>
      </c>
      <c r="AU35" s="292">
        <f t="shared" si="15"/>
        <v>0</v>
      </c>
      <c r="AV35" s="292">
        <f t="shared" si="15"/>
        <v>0</v>
      </c>
      <c r="AW35" s="292">
        <f t="shared" si="15"/>
        <v>0</v>
      </c>
      <c r="AX35" s="292">
        <f t="shared" si="15"/>
        <v>0</v>
      </c>
      <c r="AY35" s="292">
        <f t="shared" si="15"/>
        <v>0</v>
      </c>
      <c r="AZ35" s="292">
        <f t="shared" si="15"/>
        <v>0</v>
      </c>
      <c r="BA35" s="292">
        <f t="shared" si="15"/>
        <v>0</v>
      </c>
      <c r="BB35" s="292">
        <f t="shared" si="15"/>
        <v>0</v>
      </c>
      <c r="BC35" s="292">
        <f t="shared" si="15"/>
        <v>0</v>
      </c>
      <c r="BD35" s="292">
        <f t="shared" si="15"/>
        <v>0</v>
      </c>
      <c r="BE35" s="292">
        <f t="shared" si="15"/>
        <v>0</v>
      </c>
      <c r="BF35" s="292">
        <f t="shared" si="15"/>
        <v>0</v>
      </c>
      <c r="BG35" s="292">
        <f t="shared" si="15"/>
        <v>0</v>
      </c>
      <c r="BH35" s="292">
        <f t="shared" si="15"/>
        <v>0</v>
      </c>
      <c r="BI35" s="292">
        <f t="shared" si="15"/>
        <v>0</v>
      </c>
      <c r="BJ35" s="292">
        <f t="shared" si="15"/>
        <v>0</v>
      </c>
      <c r="BK35" s="292">
        <f t="shared" si="15"/>
        <v>0</v>
      </c>
      <c r="BL35" s="292">
        <f t="shared" si="15"/>
        <v>0</v>
      </c>
      <c r="BM35" s="292">
        <f t="shared" si="15"/>
        <v>0</v>
      </c>
      <c r="BN35" s="292">
        <f t="shared" si="15"/>
        <v>0</v>
      </c>
      <c r="BO35" s="292">
        <f t="shared" si="15"/>
        <v>0</v>
      </c>
      <c r="BP35" s="292">
        <f t="shared" si="15"/>
        <v>0</v>
      </c>
      <c r="BQ35" s="292">
        <f t="shared" si="15"/>
        <v>0</v>
      </c>
      <c r="BR35" s="292">
        <f t="shared" si="15"/>
        <v>0</v>
      </c>
      <c r="BS35" s="292">
        <f t="shared" si="15"/>
        <v>0</v>
      </c>
      <c r="BT35" s="292">
        <f t="shared" si="15"/>
        <v>0</v>
      </c>
      <c r="BU35" s="292">
        <f t="shared" si="15"/>
        <v>0</v>
      </c>
      <c r="BV35" s="292">
        <f t="shared" si="15"/>
        <v>0</v>
      </c>
      <c r="BW35" s="292">
        <f t="shared" si="15"/>
        <v>0</v>
      </c>
      <c r="BX35" s="292">
        <f t="shared" si="15"/>
        <v>0</v>
      </c>
      <c r="BY35" s="292">
        <f t="shared" si="15"/>
        <v>0</v>
      </c>
      <c r="BZ35" s="292">
        <f t="shared" si="15"/>
        <v>0</v>
      </c>
      <c r="CA35" s="292">
        <f t="shared" si="15"/>
        <v>0</v>
      </c>
      <c r="CB35" s="292">
        <f t="shared" si="15"/>
        <v>0</v>
      </c>
      <c r="CC35" s="292">
        <f t="shared" si="15"/>
        <v>0</v>
      </c>
      <c r="CD35" s="292">
        <f t="shared" si="15"/>
        <v>0</v>
      </c>
      <c r="CE35" s="292">
        <f t="shared" si="15"/>
        <v>0</v>
      </c>
      <c r="CF35" s="292">
        <f t="shared" ref="CF35:EQ35" si="16">CF31+CF33</f>
        <v>0</v>
      </c>
      <c r="CG35" s="292">
        <f t="shared" si="16"/>
        <v>0</v>
      </c>
      <c r="CH35" s="292">
        <f t="shared" si="16"/>
        <v>0</v>
      </c>
      <c r="CI35" s="292">
        <f t="shared" si="16"/>
        <v>0</v>
      </c>
      <c r="CJ35" s="292">
        <f t="shared" si="16"/>
        <v>0</v>
      </c>
      <c r="CK35" s="292">
        <f t="shared" si="16"/>
        <v>0</v>
      </c>
      <c r="CL35" s="292">
        <f t="shared" si="16"/>
        <v>0</v>
      </c>
      <c r="CM35" s="292">
        <f t="shared" si="16"/>
        <v>0</v>
      </c>
      <c r="CN35" s="292">
        <f t="shared" si="16"/>
        <v>0</v>
      </c>
      <c r="CO35" s="292">
        <f t="shared" si="16"/>
        <v>0</v>
      </c>
      <c r="CP35" s="292">
        <f t="shared" si="16"/>
        <v>0</v>
      </c>
      <c r="CQ35" s="292">
        <f t="shared" si="16"/>
        <v>0</v>
      </c>
      <c r="CR35" s="292">
        <f t="shared" si="16"/>
        <v>0</v>
      </c>
      <c r="CS35" s="292">
        <f t="shared" si="16"/>
        <v>0</v>
      </c>
      <c r="CT35" s="292">
        <f t="shared" si="16"/>
        <v>0</v>
      </c>
      <c r="CU35" s="292">
        <f t="shared" si="16"/>
        <v>0</v>
      </c>
      <c r="CV35" s="292">
        <f t="shared" si="16"/>
        <v>0</v>
      </c>
      <c r="CW35" s="292">
        <f t="shared" si="16"/>
        <v>0</v>
      </c>
      <c r="CX35" s="292">
        <f t="shared" si="16"/>
        <v>0</v>
      </c>
      <c r="CY35" s="292">
        <f t="shared" si="16"/>
        <v>0</v>
      </c>
      <c r="CZ35" s="292">
        <f t="shared" si="16"/>
        <v>0</v>
      </c>
      <c r="DA35" s="292">
        <f t="shared" si="16"/>
        <v>0</v>
      </c>
      <c r="DB35" s="292">
        <f t="shared" si="16"/>
        <v>0</v>
      </c>
      <c r="DC35" s="292">
        <f t="shared" si="16"/>
        <v>0</v>
      </c>
      <c r="DD35" s="292">
        <f t="shared" si="16"/>
        <v>0</v>
      </c>
      <c r="DE35" s="292">
        <f t="shared" si="16"/>
        <v>0</v>
      </c>
      <c r="DF35" s="292">
        <f t="shared" si="16"/>
        <v>0</v>
      </c>
      <c r="DG35" s="292">
        <f t="shared" si="16"/>
        <v>0</v>
      </c>
      <c r="DH35" s="292">
        <f t="shared" si="16"/>
        <v>0</v>
      </c>
      <c r="DI35" s="292">
        <f t="shared" si="16"/>
        <v>0</v>
      </c>
      <c r="DJ35" s="292">
        <f t="shared" si="16"/>
        <v>0</v>
      </c>
      <c r="DK35" s="292">
        <f t="shared" si="16"/>
        <v>0</v>
      </c>
      <c r="DL35" s="292">
        <f t="shared" si="16"/>
        <v>0</v>
      </c>
      <c r="DM35" s="292">
        <f t="shared" si="16"/>
        <v>0</v>
      </c>
      <c r="DN35" s="292">
        <f t="shared" si="16"/>
        <v>0</v>
      </c>
      <c r="DO35" s="292">
        <f t="shared" si="16"/>
        <v>0</v>
      </c>
      <c r="DP35" s="292">
        <f t="shared" si="16"/>
        <v>0</v>
      </c>
      <c r="DQ35" s="292">
        <f t="shared" si="16"/>
        <v>0</v>
      </c>
      <c r="DR35" s="292">
        <f t="shared" si="16"/>
        <v>0</v>
      </c>
      <c r="DS35" s="292">
        <f t="shared" si="16"/>
        <v>0</v>
      </c>
      <c r="DT35" s="292">
        <f t="shared" si="16"/>
        <v>0</v>
      </c>
      <c r="DU35" s="292">
        <f t="shared" si="16"/>
        <v>0</v>
      </c>
      <c r="DV35" s="292">
        <f t="shared" si="16"/>
        <v>0</v>
      </c>
      <c r="DW35" s="292">
        <f t="shared" si="16"/>
        <v>0</v>
      </c>
      <c r="DX35" s="292">
        <f t="shared" si="16"/>
        <v>0</v>
      </c>
      <c r="DY35" s="292">
        <f t="shared" si="16"/>
        <v>0</v>
      </c>
      <c r="DZ35" s="292">
        <f t="shared" si="16"/>
        <v>0</v>
      </c>
      <c r="EA35" s="292">
        <f t="shared" si="16"/>
        <v>0</v>
      </c>
      <c r="EB35" s="292">
        <f t="shared" si="16"/>
        <v>0</v>
      </c>
      <c r="EC35" s="292">
        <f t="shared" si="16"/>
        <v>0</v>
      </c>
      <c r="ED35" s="292">
        <f t="shared" si="16"/>
        <v>0</v>
      </c>
      <c r="EE35" s="292">
        <f t="shared" si="16"/>
        <v>0</v>
      </c>
      <c r="EF35" s="292">
        <f t="shared" si="16"/>
        <v>0</v>
      </c>
      <c r="EG35" s="292">
        <f t="shared" si="16"/>
        <v>0</v>
      </c>
      <c r="EH35" s="292">
        <f t="shared" si="16"/>
        <v>0</v>
      </c>
      <c r="EI35" s="292">
        <f t="shared" si="16"/>
        <v>0</v>
      </c>
      <c r="EJ35" s="292">
        <f t="shared" si="16"/>
        <v>0</v>
      </c>
      <c r="EK35" s="292">
        <f t="shared" si="16"/>
        <v>0</v>
      </c>
      <c r="EL35" s="292">
        <f t="shared" si="16"/>
        <v>0</v>
      </c>
      <c r="EM35" s="292">
        <f t="shared" si="16"/>
        <v>0</v>
      </c>
      <c r="EN35" s="292">
        <f t="shared" si="16"/>
        <v>0</v>
      </c>
      <c r="EO35" s="292">
        <f t="shared" si="16"/>
        <v>0</v>
      </c>
      <c r="EP35" s="292">
        <f t="shared" si="16"/>
        <v>0</v>
      </c>
      <c r="EQ35" s="292">
        <f t="shared" si="16"/>
        <v>0</v>
      </c>
      <c r="ER35" s="292">
        <f t="shared" ref="ER35:GQ35" si="17">ER31+ER33</f>
        <v>0</v>
      </c>
      <c r="ES35" s="292">
        <f t="shared" si="17"/>
        <v>0</v>
      </c>
      <c r="ET35" s="292">
        <f t="shared" si="17"/>
        <v>0</v>
      </c>
      <c r="EU35" s="292">
        <f t="shared" si="17"/>
        <v>0</v>
      </c>
      <c r="EV35" s="292">
        <f t="shared" si="17"/>
        <v>0</v>
      </c>
      <c r="EW35" s="292">
        <f t="shared" si="17"/>
        <v>0</v>
      </c>
      <c r="EX35" s="292">
        <f t="shared" si="17"/>
        <v>0</v>
      </c>
      <c r="EY35" s="292">
        <f t="shared" si="17"/>
        <v>0</v>
      </c>
      <c r="EZ35" s="292">
        <f t="shared" si="17"/>
        <v>0</v>
      </c>
      <c r="FA35" s="292">
        <f t="shared" si="17"/>
        <v>0</v>
      </c>
      <c r="FB35" s="292">
        <f t="shared" si="17"/>
        <v>0</v>
      </c>
      <c r="FC35" s="292">
        <f t="shared" si="17"/>
        <v>0</v>
      </c>
      <c r="FD35" s="292">
        <f t="shared" si="17"/>
        <v>0</v>
      </c>
      <c r="FE35" s="292">
        <f t="shared" si="17"/>
        <v>0</v>
      </c>
      <c r="FF35" s="292">
        <f t="shared" si="17"/>
        <v>0</v>
      </c>
      <c r="FG35" s="292">
        <f t="shared" si="17"/>
        <v>0</v>
      </c>
      <c r="FH35" s="292">
        <f t="shared" si="17"/>
        <v>0</v>
      </c>
      <c r="FI35" s="292">
        <f t="shared" si="17"/>
        <v>0</v>
      </c>
      <c r="FJ35" s="292">
        <f t="shared" si="17"/>
        <v>0</v>
      </c>
      <c r="FK35" s="292">
        <f t="shared" si="17"/>
        <v>0</v>
      </c>
      <c r="FL35" s="292">
        <f t="shared" si="17"/>
        <v>0</v>
      </c>
      <c r="FM35" s="292">
        <f t="shared" si="17"/>
        <v>0</v>
      </c>
      <c r="FN35" s="292">
        <f t="shared" si="17"/>
        <v>0</v>
      </c>
      <c r="FO35" s="292">
        <f t="shared" si="17"/>
        <v>0</v>
      </c>
      <c r="FP35" s="292">
        <f t="shared" si="17"/>
        <v>0</v>
      </c>
      <c r="FQ35" s="292">
        <f t="shared" si="17"/>
        <v>0</v>
      </c>
      <c r="FR35" s="292">
        <f t="shared" si="17"/>
        <v>0</v>
      </c>
      <c r="FS35" s="292">
        <f t="shared" si="17"/>
        <v>0</v>
      </c>
      <c r="FT35" s="292">
        <f t="shared" si="17"/>
        <v>0</v>
      </c>
      <c r="FU35" s="292">
        <f t="shared" si="17"/>
        <v>0</v>
      </c>
      <c r="FV35" s="292">
        <f t="shared" si="17"/>
        <v>0</v>
      </c>
      <c r="FW35" s="292">
        <f t="shared" si="17"/>
        <v>0</v>
      </c>
      <c r="FX35" s="292">
        <f t="shared" si="17"/>
        <v>0</v>
      </c>
      <c r="FY35" s="292">
        <f t="shared" si="17"/>
        <v>0</v>
      </c>
      <c r="FZ35" s="292">
        <f t="shared" si="17"/>
        <v>0</v>
      </c>
      <c r="GA35" s="292">
        <f t="shared" si="17"/>
        <v>0</v>
      </c>
      <c r="GB35" s="292">
        <f t="shared" si="17"/>
        <v>0</v>
      </c>
      <c r="GC35" s="292">
        <f t="shared" si="17"/>
        <v>0</v>
      </c>
      <c r="GD35" s="292">
        <f t="shared" si="17"/>
        <v>0</v>
      </c>
      <c r="GE35" s="292">
        <f t="shared" si="17"/>
        <v>0</v>
      </c>
      <c r="GF35" s="292">
        <f t="shared" si="17"/>
        <v>0</v>
      </c>
      <c r="GG35" s="292">
        <f t="shared" si="17"/>
        <v>0</v>
      </c>
      <c r="GH35" s="292">
        <f t="shared" si="17"/>
        <v>0</v>
      </c>
      <c r="GI35" s="292">
        <f t="shared" si="17"/>
        <v>0</v>
      </c>
      <c r="GJ35" s="292">
        <f t="shared" si="17"/>
        <v>0</v>
      </c>
      <c r="GK35" s="292">
        <f t="shared" si="17"/>
        <v>0</v>
      </c>
      <c r="GL35" s="292">
        <f t="shared" si="17"/>
        <v>0</v>
      </c>
      <c r="GM35" s="292">
        <f t="shared" si="17"/>
        <v>0</v>
      </c>
      <c r="GN35" s="292">
        <f t="shared" si="17"/>
        <v>0</v>
      </c>
      <c r="GO35" s="292">
        <f t="shared" si="17"/>
        <v>0</v>
      </c>
      <c r="GP35" s="292">
        <f t="shared" si="17"/>
        <v>0</v>
      </c>
      <c r="GQ35" s="292">
        <f t="shared" si="17"/>
        <v>0</v>
      </c>
      <c r="GR35" s="286"/>
      <c r="GS35" s="287"/>
      <c r="GT35" s="275"/>
    </row>
    <row r="36" spans="1:202" ht="6" customHeight="1">
      <c r="A36" s="275"/>
      <c r="B36" s="280"/>
      <c r="C36" s="284"/>
      <c r="D36" s="284"/>
      <c r="E36" s="289"/>
      <c r="F36" s="286"/>
      <c r="G36" s="285"/>
      <c r="H36" s="284"/>
      <c r="I36" s="284"/>
      <c r="J36" s="289"/>
      <c r="K36" s="286"/>
      <c r="L36" s="282"/>
      <c r="M36" s="284"/>
      <c r="N36" s="284"/>
      <c r="O36" s="289"/>
      <c r="P36" s="286"/>
      <c r="Q36" s="282"/>
      <c r="R36" s="286"/>
      <c r="S36" s="286"/>
      <c r="T36" s="286"/>
      <c r="U36" s="286"/>
      <c r="V36" s="286"/>
      <c r="W36" s="286"/>
      <c r="X36" s="286"/>
      <c r="Y36" s="286"/>
      <c r="Z36" s="286"/>
      <c r="AA36" s="286"/>
      <c r="AB36" s="286"/>
      <c r="AC36" s="286"/>
      <c r="AD36" s="286"/>
      <c r="AE36" s="286"/>
      <c r="AF36" s="286"/>
      <c r="AG36" s="286"/>
      <c r="AH36" s="286"/>
      <c r="AI36" s="286"/>
      <c r="AJ36" s="286"/>
      <c r="AK36" s="286"/>
      <c r="AL36" s="286"/>
      <c r="AM36" s="286"/>
      <c r="AN36" s="286"/>
      <c r="AO36" s="286"/>
      <c r="AP36" s="286"/>
      <c r="AQ36" s="286"/>
      <c r="AR36" s="286"/>
      <c r="AS36" s="286"/>
      <c r="AT36" s="286"/>
      <c r="AU36" s="286"/>
      <c r="AV36" s="286"/>
      <c r="AW36" s="286"/>
      <c r="AX36" s="286"/>
      <c r="AY36" s="286"/>
      <c r="AZ36" s="286"/>
      <c r="BA36" s="286"/>
      <c r="BB36" s="286"/>
      <c r="BC36" s="286"/>
      <c r="BD36" s="286"/>
      <c r="BE36" s="286"/>
      <c r="BF36" s="286"/>
      <c r="BG36" s="286"/>
      <c r="BH36" s="286"/>
      <c r="BI36" s="286"/>
      <c r="BJ36" s="286"/>
      <c r="BK36" s="286"/>
      <c r="BL36" s="286"/>
      <c r="BM36" s="286"/>
      <c r="BN36" s="286"/>
      <c r="BO36" s="286"/>
      <c r="BP36" s="286"/>
      <c r="BQ36" s="286"/>
      <c r="BR36" s="286"/>
      <c r="BS36" s="286"/>
      <c r="BT36" s="286"/>
      <c r="BU36" s="286"/>
      <c r="BV36" s="286"/>
      <c r="BW36" s="286"/>
      <c r="BX36" s="286"/>
      <c r="BY36" s="286"/>
      <c r="BZ36" s="286"/>
      <c r="CA36" s="286"/>
      <c r="CB36" s="286"/>
      <c r="CC36" s="286"/>
      <c r="CD36" s="286"/>
      <c r="CE36" s="286"/>
      <c r="CF36" s="286"/>
      <c r="CG36" s="286"/>
      <c r="CH36" s="286"/>
      <c r="CI36" s="286"/>
      <c r="CJ36" s="286"/>
      <c r="CK36" s="286"/>
      <c r="CL36" s="286"/>
      <c r="CM36" s="286"/>
      <c r="CN36" s="286"/>
      <c r="CO36" s="286"/>
      <c r="CP36" s="286"/>
      <c r="CQ36" s="286"/>
      <c r="CR36" s="286"/>
      <c r="CS36" s="286"/>
      <c r="CT36" s="286"/>
      <c r="CU36" s="286"/>
      <c r="CV36" s="286"/>
      <c r="CW36" s="286"/>
      <c r="CX36" s="286"/>
      <c r="CY36" s="286"/>
      <c r="CZ36" s="286"/>
      <c r="DA36" s="286"/>
      <c r="DB36" s="286"/>
      <c r="DC36" s="286"/>
      <c r="DD36" s="286"/>
      <c r="DE36" s="286"/>
      <c r="DF36" s="286"/>
      <c r="DG36" s="286"/>
      <c r="DH36" s="286"/>
      <c r="DI36" s="286"/>
      <c r="DJ36" s="286"/>
      <c r="DK36" s="286"/>
      <c r="DL36" s="286"/>
      <c r="DM36" s="286"/>
      <c r="DN36" s="286"/>
      <c r="DO36" s="286"/>
      <c r="DP36" s="286"/>
      <c r="DQ36" s="286"/>
      <c r="DR36" s="286"/>
      <c r="DS36" s="286"/>
      <c r="DT36" s="286"/>
      <c r="DU36" s="286"/>
      <c r="DV36" s="286"/>
      <c r="DW36" s="286"/>
      <c r="DX36" s="286"/>
      <c r="DY36" s="286"/>
      <c r="DZ36" s="286"/>
      <c r="EA36" s="286"/>
      <c r="EB36" s="286"/>
      <c r="EC36" s="286"/>
      <c r="ED36" s="286"/>
      <c r="EE36" s="286"/>
      <c r="EF36" s="286"/>
      <c r="EG36" s="286"/>
      <c r="EH36" s="286"/>
      <c r="EI36" s="286"/>
      <c r="EJ36" s="286"/>
      <c r="EK36" s="286"/>
      <c r="EL36" s="286"/>
      <c r="EM36" s="286"/>
      <c r="EN36" s="286"/>
      <c r="EO36" s="286"/>
      <c r="EP36" s="286"/>
      <c r="EQ36" s="286"/>
      <c r="ER36" s="286"/>
      <c r="ES36" s="286"/>
      <c r="ET36" s="286"/>
      <c r="EU36" s="286"/>
      <c r="EV36" s="286"/>
      <c r="EW36" s="286"/>
      <c r="EX36" s="286"/>
      <c r="EY36" s="286"/>
      <c r="EZ36" s="286"/>
      <c r="FA36" s="286"/>
      <c r="FB36" s="286"/>
      <c r="FC36" s="286"/>
      <c r="FD36" s="286"/>
      <c r="FE36" s="286"/>
      <c r="FF36" s="286"/>
      <c r="FG36" s="286"/>
      <c r="FH36" s="286"/>
      <c r="FI36" s="286"/>
      <c r="FJ36" s="286"/>
      <c r="FK36" s="286"/>
      <c r="FL36" s="286"/>
      <c r="FM36" s="286"/>
      <c r="FN36" s="286"/>
      <c r="FO36" s="286"/>
      <c r="FP36" s="286"/>
      <c r="FQ36" s="286"/>
      <c r="FR36" s="286"/>
      <c r="FS36" s="286"/>
      <c r="FT36" s="286"/>
      <c r="FU36" s="286"/>
      <c r="FV36" s="286"/>
      <c r="FW36" s="286"/>
      <c r="FX36" s="286"/>
      <c r="FY36" s="286"/>
      <c r="FZ36" s="286"/>
      <c r="GA36" s="286"/>
      <c r="GB36" s="286"/>
      <c r="GC36" s="286"/>
      <c r="GD36" s="286"/>
      <c r="GE36" s="286"/>
      <c r="GF36" s="286"/>
      <c r="GG36" s="286"/>
      <c r="GH36" s="286"/>
      <c r="GI36" s="286"/>
      <c r="GJ36" s="286"/>
      <c r="GK36" s="286"/>
      <c r="GL36" s="286"/>
      <c r="GM36" s="286"/>
      <c r="GN36" s="286"/>
      <c r="GO36" s="286"/>
      <c r="GP36" s="286"/>
      <c r="GQ36" s="286"/>
      <c r="GR36" s="286"/>
      <c r="GS36" s="287"/>
      <c r="GT36" s="275"/>
    </row>
    <row r="37" spans="1:202" ht="16.5" customHeight="1">
      <c r="A37" s="275"/>
      <c r="B37" s="280"/>
      <c r="C37" s="284" t="s">
        <v>1557</v>
      </c>
      <c r="D37" s="271" t="str">
        <f>VoicePenAss1</f>
        <v>NA</v>
      </c>
      <c r="E37" s="289" t="str">
        <f>IF(VoicePen1=VoicePenAss1,"",IF(VoicePen1&gt;VoicePenAss1,"(+"&amp;TEXT(VoicePen1-VoicePenAss1,"0.00%")&amp;")","("&amp;TEXT(VoicePen1-VoicePenAss1,"0.00%")&amp;")"))</f>
        <v/>
      </c>
      <c r="F37" s="286"/>
      <c r="G37" s="285"/>
      <c r="H37" s="284" t="s">
        <v>1557</v>
      </c>
      <c r="I37" s="271" t="str">
        <f>VoicePenAss2</f>
        <v>NA</v>
      </c>
      <c r="J37" s="289" t="str">
        <f>IF(VoicePen2=VoicePenAss2,"",IF(VoicePen2&gt;VoicePenAss2,"(+"&amp;TEXT(VoicePen2-VoicePenAss2,"0.00%")&amp;")","("&amp;TEXT(VoicePen2-VoicePenAss2,"0.00%")&amp;")"))</f>
        <v/>
      </c>
      <c r="K37" s="286"/>
      <c r="L37" s="282"/>
      <c r="M37" s="284" t="s">
        <v>1557</v>
      </c>
      <c r="N37" s="271" t="str">
        <f>VoicePenAss3</f>
        <v>NA</v>
      </c>
      <c r="O37" s="289" t="str">
        <f>IF(VoicePen3=VoicePenAss3,"",IF(VoicePen3&gt;VoicePenAss3,"(+"&amp;TEXT(VoicePen3-VoicePenAss3,"0.00%")&amp;")","("&amp;TEXT(VoicePen3-VoicePenAss3,"0.00%")&amp;")"))</f>
        <v/>
      </c>
      <c r="P37" s="286"/>
      <c r="Q37" s="282"/>
      <c r="R37" s="302"/>
      <c r="S37" s="302"/>
      <c r="T37" s="302"/>
      <c r="U37" s="343"/>
      <c r="V37" s="298"/>
      <c r="W37" s="285"/>
      <c r="X37" s="285"/>
      <c r="Y37" s="285"/>
      <c r="Z37" s="285"/>
      <c r="AA37" s="285"/>
      <c r="AB37" s="285"/>
      <c r="AC37" s="285"/>
      <c r="AD37" s="285"/>
      <c r="AE37" s="285"/>
      <c r="AF37" s="285"/>
      <c r="AG37" s="285"/>
      <c r="AH37" s="285"/>
      <c r="AI37" s="285"/>
      <c r="AJ37" s="285"/>
      <c r="AK37" s="285"/>
      <c r="AL37" s="285"/>
      <c r="AM37" s="285"/>
      <c r="AN37" s="285"/>
      <c r="AO37" s="285"/>
      <c r="AP37" s="285"/>
      <c r="AQ37" s="285"/>
      <c r="AR37" s="285"/>
      <c r="AS37" s="285"/>
      <c r="AT37" s="285"/>
      <c r="AU37" s="285"/>
      <c r="AV37" s="285"/>
      <c r="AW37" s="285"/>
      <c r="AX37" s="285"/>
      <c r="AY37" s="285"/>
      <c r="AZ37" s="285"/>
      <c r="BA37" s="285"/>
      <c r="BB37" s="285"/>
      <c r="BC37" s="285"/>
      <c r="BD37" s="285"/>
      <c r="BE37" s="285"/>
      <c r="BF37" s="285"/>
      <c r="BG37" s="285"/>
      <c r="BH37" s="285"/>
      <c r="BI37" s="285"/>
      <c r="BJ37" s="285"/>
      <c r="BK37" s="285"/>
      <c r="BL37" s="285"/>
      <c r="BM37" s="285"/>
      <c r="BN37" s="285"/>
      <c r="BO37" s="285"/>
      <c r="BP37" s="285"/>
      <c r="BQ37" s="285"/>
      <c r="BR37" s="285"/>
      <c r="BS37" s="285"/>
      <c r="BT37" s="285"/>
      <c r="BU37" s="285"/>
      <c r="BV37" s="285"/>
      <c r="BW37" s="285"/>
      <c r="BX37" s="285"/>
      <c r="BY37" s="285"/>
      <c r="BZ37" s="285"/>
      <c r="CA37" s="285"/>
      <c r="CB37" s="285"/>
      <c r="CC37" s="285"/>
      <c r="CD37" s="285"/>
      <c r="CE37" s="285"/>
      <c r="CF37" s="285"/>
      <c r="CG37" s="285"/>
      <c r="CH37" s="285"/>
      <c r="CI37" s="285"/>
      <c r="CJ37" s="285"/>
      <c r="CK37" s="285"/>
      <c r="CL37" s="285"/>
      <c r="CM37" s="285"/>
      <c r="CN37" s="285"/>
      <c r="CO37" s="285"/>
      <c r="CP37" s="285"/>
      <c r="CQ37" s="285"/>
      <c r="CR37" s="285"/>
      <c r="CS37" s="285"/>
      <c r="CT37" s="285"/>
      <c r="CU37" s="285"/>
      <c r="CV37" s="285"/>
      <c r="CW37" s="285"/>
      <c r="CX37" s="285"/>
      <c r="CY37" s="285"/>
      <c r="CZ37" s="285"/>
      <c r="DA37" s="285"/>
      <c r="DB37" s="285"/>
      <c r="DC37" s="285"/>
      <c r="DD37" s="285"/>
      <c r="DE37" s="285"/>
      <c r="DF37" s="285"/>
      <c r="DG37" s="285"/>
      <c r="DH37" s="285"/>
      <c r="DI37" s="285"/>
      <c r="DJ37" s="285"/>
      <c r="DK37" s="285"/>
      <c r="DL37" s="285"/>
      <c r="DM37" s="285"/>
      <c r="DN37" s="285"/>
      <c r="DO37" s="285"/>
      <c r="DP37" s="285"/>
      <c r="DQ37" s="285"/>
      <c r="DR37" s="285"/>
      <c r="DS37" s="285"/>
      <c r="DT37" s="285"/>
      <c r="DU37" s="285"/>
      <c r="DV37" s="285"/>
      <c r="DW37" s="285"/>
      <c r="DX37" s="285"/>
      <c r="DY37" s="285"/>
      <c r="DZ37" s="285"/>
      <c r="EA37" s="285"/>
      <c r="EB37" s="285"/>
      <c r="EC37" s="285"/>
      <c r="ED37" s="285"/>
      <c r="EE37" s="285"/>
      <c r="EF37" s="285"/>
      <c r="EG37" s="285"/>
      <c r="EH37" s="285"/>
      <c r="EI37" s="285"/>
      <c r="EJ37" s="285"/>
      <c r="EK37" s="285"/>
      <c r="EL37" s="285"/>
      <c r="EM37" s="285"/>
      <c r="EN37" s="285"/>
      <c r="EO37" s="285"/>
      <c r="EP37" s="285"/>
      <c r="EQ37" s="285"/>
      <c r="ER37" s="285"/>
      <c r="ES37" s="285"/>
      <c r="ET37" s="285"/>
      <c r="EU37" s="285"/>
      <c r="EV37" s="285"/>
      <c r="EW37" s="285"/>
      <c r="EX37" s="285"/>
      <c r="EY37" s="285"/>
      <c r="EZ37" s="285"/>
      <c r="FA37" s="285"/>
      <c r="FB37" s="285"/>
      <c r="FC37" s="285"/>
      <c r="FD37" s="285"/>
      <c r="FE37" s="285"/>
      <c r="FF37" s="285"/>
      <c r="FG37" s="285"/>
      <c r="FH37" s="285"/>
      <c r="FI37" s="285"/>
      <c r="FJ37" s="285"/>
      <c r="FK37" s="285"/>
      <c r="FL37" s="285"/>
      <c r="FM37" s="285"/>
      <c r="FN37" s="285"/>
      <c r="FO37" s="285"/>
      <c r="FP37" s="285"/>
      <c r="FQ37" s="285"/>
      <c r="FR37" s="285"/>
      <c r="FS37" s="285"/>
      <c r="FT37" s="285"/>
      <c r="FU37" s="285"/>
      <c r="FV37" s="285"/>
      <c r="FW37" s="285"/>
      <c r="FX37" s="285"/>
      <c r="FY37" s="285"/>
      <c r="FZ37" s="285"/>
      <c r="GA37" s="285"/>
      <c r="GB37" s="285"/>
      <c r="GC37" s="285"/>
      <c r="GD37" s="285"/>
      <c r="GE37" s="285"/>
      <c r="GF37" s="285"/>
      <c r="GG37" s="285"/>
      <c r="GH37" s="285"/>
      <c r="GI37" s="285"/>
      <c r="GJ37" s="285"/>
      <c r="GK37" s="285"/>
      <c r="GL37" s="285"/>
      <c r="GM37" s="285"/>
      <c r="GN37" s="285"/>
      <c r="GO37" s="285"/>
      <c r="GP37" s="285"/>
      <c r="GQ37" s="285"/>
      <c r="GR37" s="285"/>
      <c r="GS37" s="287"/>
      <c r="GT37" s="275"/>
    </row>
    <row r="38" spans="1:202" ht="6" customHeight="1">
      <c r="A38" s="275"/>
      <c r="B38" s="280"/>
      <c r="C38" s="286"/>
      <c r="D38" s="286"/>
      <c r="E38" s="289"/>
      <c r="F38" s="286"/>
      <c r="G38" s="285"/>
      <c r="H38" s="286"/>
      <c r="I38" s="286"/>
      <c r="J38" s="289"/>
      <c r="K38" s="286"/>
      <c r="L38" s="282"/>
      <c r="M38" s="286"/>
      <c r="N38" s="286"/>
      <c r="O38" s="289"/>
      <c r="P38" s="286"/>
      <c r="Q38" s="282"/>
      <c r="R38" s="302"/>
      <c r="S38" s="302"/>
      <c r="T38" s="302"/>
      <c r="U38" s="343"/>
      <c r="V38" s="285"/>
      <c r="W38" s="285"/>
      <c r="X38" s="285"/>
      <c r="Y38" s="285"/>
      <c r="Z38" s="285"/>
      <c r="AA38" s="285"/>
      <c r="AB38" s="285"/>
      <c r="AC38" s="285"/>
      <c r="AD38" s="285"/>
      <c r="AE38" s="285"/>
      <c r="AF38" s="285"/>
      <c r="AG38" s="285"/>
      <c r="AH38" s="285"/>
      <c r="AI38" s="285"/>
      <c r="AJ38" s="285"/>
      <c r="AK38" s="285"/>
      <c r="AL38" s="285"/>
      <c r="AM38" s="285"/>
      <c r="AN38" s="285"/>
      <c r="AO38" s="285"/>
      <c r="AP38" s="285"/>
      <c r="AQ38" s="285"/>
      <c r="AR38" s="285"/>
      <c r="AS38" s="285"/>
      <c r="AT38" s="285"/>
      <c r="AU38" s="285"/>
      <c r="AV38" s="285"/>
      <c r="AW38" s="285"/>
      <c r="AX38" s="285"/>
      <c r="AY38" s="285"/>
      <c r="AZ38" s="285"/>
      <c r="BA38" s="285"/>
      <c r="BB38" s="285"/>
      <c r="BC38" s="285"/>
      <c r="BD38" s="285"/>
      <c r="BE38" s="285"/>
      <c r="BF38" s="285"/>
      <c r="BG38" s="285"/>
      <c r="BH38" s="285"/>
      <c r="BI38" s="285"/>
      <c r="BJ38" s="285"/>
      <c r="BK38" s="285"/>
      <c r="BL38" s="285"/>
      <c r="BM38" s="285"/>
      <c r="BN38" s="285"/>
      <c r="BO38" s="285"/>
      <c r="BP38" s="285"/>
      <c r="BQ38" s="285"/>
      <c r="BR38" s="285"/>
      <c r="BS38" s="285"/>
      <c r="BT38" s="285"/>
      <c r="BU38" s="285"/>
      <c r="BV38" s="285"/>
      <c r="BW38" s="285"/>
      <c r="BX38" s="285"/>
      <c r="BY38" s="285"/>
      <c r="BZ38" s="285"/>
      <c r="CA38" s="285"/>
      <c r="CB38" s="285"/>
      <c r="CC38" s="285"/>
      <c r="CD38" s="285"/>
      <c r="CE38" s="285"/>
      <c r="CF38" s="285"/>
      <c r="CG38" s="285"/>
      <c r="CH38" s="285"/>
      <c r="CI38" s="285"/>
      <c r="CJ38" s="285"/>
      <c r="CK38" s="285"/>
      <c r="CL38" s="285"/>
      <c r="CM38" s="285"/>
      <c r="CN38" s="285"/>
      <c r="CO38" s="285"/>
      <c r="CP38" s="285"/>
      <c r="CQ38" s="285"/>
      <c r="CR38" s="285"/>
      <c r="CS38" s="285"/>
      <c r="CT38" s="285"/>
      <c r="CU38" s="285"/>
      <c r="CV38" s="285"/>
      <c r="CW38" s="285"/>
      <c r="CX38" s="285"/>
      <c r="CY38" s="285"/>
      <c r="CZ38" s="285"/>
      <c r="DA38" s="285"/>
      <c r="DB38" s="285"/>
      <c r="DC38" s="285"/>
      <c r="DD38" s="285"/>
      <c r="DE38" s="285"/>
      <c r="DF38" s="285"/>
      <c r="DG38" s="285"/>
      <c r="DH38" s="285"/>
      <c r="DI38" s="285"/>
      <c r="DJ38" s="285"/>
      <c r="DK38" s="285"/>
      <c r="DL38" s="285"/>
      <c r="DM38" s="285"/>
      <c r="DN38" s="285"/>
      <c r="DO38" s="285"/>
      <c r="DP38" s="285"/>
      <c r="DQ38" s="285"/>
      <c r="DR38" s="285"/>
      <c r="DS38" s="285"/>
      <c r="DT38" s="285"/>
      <c r="DU38" s="285"/>
      <c r="DV38" s="285"/>
      <c r="DW38" s="285"/>
      <c r="DX38" s="285"/>
      <c r="DY38" s="285"/>
      <c r="DZ38" s="285"/>
      <c r="EA38" s="285"/>
      <c r="EB38" s="285"/>
      <c r="EC38" s="285"/>
      <c r="ED38" s="285"/>
      <c r="EE38" s="285"/>
      <c r="EF38" s="285"/>
      <c r="EG38" s="285"/>
      <c r="EH38" s="285"/>
      <c r="EI38" s="285"/>
      <c r="EJ38" s="285"/>
      <c r="EK38" s="285"/>
      <c r="EL38" s="285"/>
      <c r="EM38" s="285"/>
      <c r="EN38" s="285"/>
      <c r="EO38" s="285"/>
      <c r="EP38" s="285"/>
      <c r="EQ38" s="285"/>
      <c r="ER38" s="285"/>
      <c r="ES38" s="285"/>
      <c r="ET38" s="285"/>
      <c r="EU38" s="285"/>
      <c r="EV38" s="285"/>
      <c r="EW38" s="285"/>
      <c r="EX38" s="285"/>
      <c r="EY38" s="285"/>
      <c r="EZ38" s="285"/>
      <c r="FA38" s="285"/>
      <c r="FB38" s="285"/>
      <c r="FC38" s="285"/>
      <c r="FD38" s="285"/>
      <c r="FE38" s="285"/>
      <c r="FF38" s="285"/>
      <c r="FG38" s="285"/>
      <c r="FH38" s="285"/>
      <c r="FI38" s="285"/>
      <c r="FJ38" s="285"/>
      <c r="FK38" s="285"/>
      <c r="FL38" s="285"/>
      <c r="FM38" s="285"/>
      <c r="FN38" s="285"/>
      <c r="FO38" s="285"/>
      <c r="FP38" s="285"/>
      <c r="FQ38" s="285"/>
      <c r="FR38" s="285"/>
      <c r="FS38" s="285"/>
      <c r="FT38" s="285"/>
      <c r="FU38" s="285"/>
      <c r="FV38" s="285"/>
      <c r="FW38" s="285"/>
      <c r="FX38" s="285"/>
      <c r="FY38" s="285"/>
      <c r="FZ38" s="285"/>
      <c r="GA38" s="285"/>
      <c r="GB38" s="285"/>
      <c r="GC38" s="285"/>
      <c r="GD38" s="285"/>
      <c r="GE38" s="285"/>
      <c r="GF38" s="285"/>
      <c r="GG38" s="285"/>
      <c r="GH38" s="285"/>
      <c r="GI38" s="285"/>
      <c r="GJ38" s="285"/>
      <c r="GK38" s="285"/>
      <c r="GL38" s="285"/>
      <c r="GM38" s="285"/>
      <c r="GN38" s="285"/>
      <c r="GO38" s="285"/>
      <c r="GP38" s="285"/>
      <c r="GQ38" s="285"/>
      <c r="GR38" s="285"/>
      <c r="GS38" s="287"/>
      <c r="GT38" s="275"/>
    </row>
    <row r="39" spans="1:202" ht="16.5" customHeight="1">
      <c r="A39" s="275"/>
      <c r="B39" s="280"/>
      <c r="C39" s="284" t="s">
        <v>1563</v>
      </c>
      <c r="D39" s="272" t="str">
        <f>VideoARPUAss1</f>
        <v>NA</v>
      </c>
      <c r="E39" s="289" t="str">
        <f>IF(VideoARPU1=VideoARPUAss1,"",IF(VideoARPU1&gt;VideoARPUAss1,"(+"&amp;TEXT(VideoARPU1-VideoARPUAss1,"$0.00")&amp;")","("&amp;TEXT(VideoARPU1-VideoARPUAss1,"$0.00")&amp;")"))</f>
        <v/>
      </c>
      <c r="F39" s="286"/>
      <c r="G39" s="285"/>
      <c r="H39" s="284" t="s">
        <v>1563</v>
      </c>
      <c r="I39" s="272" t="str">
        <f>VideoARPUAss2</f>
        <v>NA</v>
      </c>
      <c r="J39" s="289" t="str">
        <f>IF(VideoARPU2=VideoARPUAss2,"",IF(VideoARPU2&gt;VideoARPUAss2,"(+"&amp;TEXT(VideoARPU2-VideoARPUAss2,"$0.00")&amp;")","("&amp;TEXT(VideoARPU2-VideoARPUAss2,"$0.00")&amp;")"))</f>
        <v/>
      </c>
      <c r="K39" s="286"/>
      <c r="L39" s="282"/>
      <c r="M39" s="284" t="s">
        <v>1563</v>
      </c>
      <c r="N39" s="272" t="str">
        <f>VideoARPUAss3</f>
        <v>NA</v>
      </c>
      <c r="O39" s="289" t="str">
        <f>IF(VideoARPU3=VideoARPUAss3,"",IF(VideoARPU3&gt;VideoARPUAss3,"(+"&amp;TEXT(VideoARPU3-VideoARPUAss3,"$0.00")&amp;")","("&amp;TEXT(VideoARPU3-VideoARPUAss3,"$0.00")&amp;")"))</f>
        <v/>
      </c>
      <c r="P39" s="286"/>
      <c r="Q39" s="282"/>
      <c r="R39" s="281" t="s">
        <v>1613</v>
      </c>
      <c r="S39" s="282"/>
      <c r="T39" s="282"/>
      <c r="U39" s="282"/>
      <c r="V39" s="282"/>
      <c r="W39" s="282"/>
      <c r="X39" s="282"/>
      <c r="Y39" s="282"/>
      <c r="Z39" s="282"/>
      <c r="AA39" s="282"/>
      <c r="AB39" s="282"/>
      <c r="AC39" s="282"/>
      <c r="AD39" s="282"/>
      <c r="AE39" s="282"/>
      <c r="AF39" s="282"/>
      <c r="AG39" s="282"/>
      <c r="AH39" s="282"/>
      <c r="AI39" s="282"/>
      <c r="AJ39" s="282"/>
      <c r="AK39" s="282"/>
      <c r="AL39" s="282"/>
      <c r="AM39" s="282"/>
      <c r="AN39" s="282"/>
      <c r="AO39" s="282"/>
      <c r="AP39" s="282"/>
      <c r="AQ39" s="282"/>
      <c r="AR39" s="282"/>
      <c r="AS39" s="282"/>
      <c r="AT39" s="282"/>
      <c r="AU39" s="282"/>
      <c r="AV39" s="282"/>
      <c r="AW39" s="282"/>
      <c r="AX39" s="282"/>
      <c r="AY39" s="282"/>
      <c r="AZ39" s="282"/>
      <c r="BA39" s="282"/>
      <c r="BB39" s="282"/>
      <c r="BC39" s="282"/>
      <c r="BD39" s="282"/>
      <c r="BE39" s="282"/>
      <c r="BF39" s="282"/>
      <c r="BG39" s="282"/>
      <c r="BH39" s="282"/>
      <c r="BI39" s="282"/>
      <c r="BJ39" s="282"/>
      <c r="BK39" s="282"/>
      <c r="BL39" s="282"/>
      <c r="BM39" s="282"/>
      <c r="BN39" s="282"/>
      <c r="BO39" s="282"/>
      <c r="BP39" s="282"/>
      <c r="BQ39" s="282"/>
      <c r="BR39" s="282"/>
      <c r="BS39" s="282"/>
      <c r="BT39" s="282"/>
      <c r="BU39" s="282"/>
      <c r="BV39" s="282"/>
      <c r="BW39" s="282"/>
      <c r="BX39" s="282"/>
      <c r="BY39" s="282"/>
      <c r="BZ39" s="282"/>
      <c r="CA39" s="282"/>
      <c r="CB39" s="282"/>
      <c r="CC39" s="282"/>
      <c r="CD39" s="282"/>
      <c r="CE39" s="282"/>
      <c r="CF39" s="282"/>
      <c r="CG39" s="282"/>
      <c r="CH39" s="282"/>
      <c r="CI39" s="282"/>
      <c r="CJ39" s="282"/>
      <c r="CK39" s="282"/>
      <c r="CL39" s="282"/>
      <c r="CM39" s="282"/>
      <c r="CN39" s="282"/>
      <c r="CO39" s="282"/>
      <c r="CP39" s="282"/>
      <c r="CQ39" s="282"/>
      <c r="CR39" s="282"/>
      <c r="CS39" s="282"/>
      <c r="CT39" s="282"/>
      <c r="CU39" s="282"/>
      <c r="CV39" s="282"/>
      <c r="CW39" s="282"/>
      <c r="CX39" s="282"/>
      <c r="CY39" s="282"/>
      <c r="CZ39" s="282"/>
      <c r="DA39" s="282"/>
      <c r="DB39" s="282"/>
      <c r="DC39" s="282"/>
      <c r="DD39" s="282"/>
      <c r="DE39" s="282"/>
      <c r="DF39" s="282"/>
      <c r="DG39" s="282"/>
      <c r="DH39" s="282"/>
      <c r="DI39" s="282"/>
      <c r="DJ39" s="282"/>
      <c r="DK39" s="282"/>
      <c r="DL39" s="282"/>
      <c r="DM39" s="282"/>
      <c r="DN39" s="282"/>
      <c r="DO39" s="282"/>
      <c r="DP39" s="282"/>
      <c r="DQ39" s="282"/>
      <c r="DR39" s="282"/>
      <c r="DS39" s="282"/>
      <c r="DT39" s="282"/>
      <c r="DU39" s="282"/>
      <c r="DV39" s="282"/>
      <c r="DW39" s="282"/>
      <c r="DX39" s="282"/>
      <c r="DY39" s="282"/>
      <c r="DZ39" s="282"/>
      <c r="EA39" s="282"/>
      <c r="EB39" s="282"/>
      <c r="EC39" s="282"/>
      <c r="ED39" s="282"/>
      <c r="EE39" s="282"/>
      <c r="EF39" s="282"/>
      <c r="EG39" s="282"/>
      <c r="EH39" s="282"/>
      <c r="EI39" s="282"/>
      <c r="EJ39" s="282"/>
      <c r="EK39" s="282"/>
      <c r="EL39" s="282"/>
      <c r="EM39" s="282"/>
      <c r="EN39" s="282"/>
      <c r="EO39" s="282"/>
      <c r="EP39" s="282"/>
      <c r="EQ39" s="282"/>
      <c r="ER39" s="282"/>
      <c r="ES39" s="282"/>
      <c r="ET39" s="282"/>
      <c r="EU39" s="282"/>
      <c r="EV39" s="282"/>
      <c r="EW39" s="282"/>
      <c r="EX39" s="282"/>
      <c r="EY39" s="282"/>
      <c r="EZ39" s="282"/>
      <c r="FA39" s="282"/>
      <c r="FB39" s="282"/>
      <c r="FC39" s="282"/>
      <c r="FD39" s="282"/>
      <c r="FE39" s="282"/>
      <c r="FF39" s="282"/>
      <c r="FG39" s="282"/>
      <c r="FH39" s="282"/>
      <c r="FI39" s="282"/>
      <c r="FJ39" s="282"/>
      <c r="FK39" s="282"/>
      <c r="FL39" s="282"/>
      <c r="FM39" s="282"/>
      <c r="FN39" s="282"/>
      <c r="FO39" s="282"/>
      <c r="FP39" s="282"/>
      <c r="FQ39" s="282"/>
      <c r="FR39" s="282"/>
      <c r="FS39" s="282"/>
      <c r="FT39" s="282"/>
      <c r="FU39" s="282"/>
      <c r="FV39" s="282"/>
      <c r="FW39" s="282"/>
      <c r="FX39" s="282"/>
      <c r="FY39" s="282"/>
      <c r="FZ39" s="282"/>
      <c r="GA39" s="282"/>
      <c r="GB39" s="282"/>
      <c r="GC39" s="282"/>
      <c r="GD39" s="282"/>
      <c r="GE39" s="282"/>
      <c r="GF39" s="282"/>
      <c r="GG39" s="282"/>
      <c r="GH39" s="282"/>
      <c r="GI39" s="282"/>
      <c r="GJ39" s="282"/>
      <c r="GK39" s="282"/>
      <c r="GL39" s="282"/>
      <c r="GM39" s="282"/>
      <c r="GN39" s="282"/>
      <c r="GO39" s="282"/>
      <c r="GP39" s="282"/>
      <c r="GQ39" s="282"/>
      <c r="GR39" s="282"/>
      <c r="GS39" s="287"/>
      <c r="GT39" s="275"/>
    </row>
    <row r="40" spans="1:202" ht="5.0999999999999996" customHeight="1">
      <c r="A40" s="275"/>
      <c r="B40" s="280"/>
      <c r="C40" s="284"/>
      <c r="D40" s="345"/>
      <c r="E40" s="289"/>
      <c r="F40" s="286"/>
      <c r="G40" s="285"/>
      <c r="H40" s="284"/>
      <c r="I40" s="345"/>
      <c r="J40" s="289"/>
      <c r="K40" s="286"/>
      <c r="L40" s="282"/>
      <c r="M40" s="284"/>
      <c r="N40" s="345"/>
      <c r="O40" s="289"/>
      <c r="P40" s="286"/>
      <c r="Q40" s="282"/>
      <c r="R40" s="286"/>
      <c r="S40" s="286"/>
      <c r="T40" s="286"/>
      <c r="U40" s="286"/>
      <c r="V40" s="286"/>
      <c r="W40" s="286"/>
      <c r="X40" s="286"/>
      <c r="Y40" s="286"/>
      <c r="Z40" s="286"/>
      <c r="AA40" s="286"/>
      <c r="AB40" s="286"/>
      <c r="AC40" s="286"/>
      <c r="AD40" s="286"/>
      <c r="AE40" s="286"/>
      <c r="AF40" s="286"/>
      <c r="AG40" s="286"/>
      <c r="AH40" s="286"/>
      <c r="AI40" s="286"/>
      <c r="AJ40" s="286"/>
      <c r="AK40" s="286"/>
      <c r="AL40" s="286"/>
      <c r="AM40" s="286"/>
      <c r="AN40" s="286"/>
      <c r="AO40" s="286"/>
      <c r="AP40" s="286"/>
      <c r="AQ40" s="286"/>
      <c r="AR40" s="286"/>
      <c r="AS40" s="286"/>
      <c r="AT40" s="286"/>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6"/>
      <c r="BW40" s="286"/>
      <c r="BX40" s="286"/>
      <c r="BY40" s="286"/>
      <c r="BZ40" s="286"/>
      <c r="CA40" s="286"/>
      <c r="CB40" s="286"/>
      <c r="CC40" s="286"/>
      <c r="CD40" s="286"/>
      <c r="CE40" s="286"/>
      <c r="CF40" s="286"/>
      <c r="CG40" s="286"/>
      <c r="CH40" s="286"/>
      <c r="CI40" s="286"/>
      <c r="CJ40" s="286"/>
      <c r="CK40" s="286"/>
      <c r="CL40" s="286"/>
      <c r="CM40" s="286"/>
      <c r="CN40" s="286"/>
      <c r="CO40" s="286"/>
      <c r="CP40" s="286"/>
      <c r="CQ40" s="286"/>
      <c r="CR40" s="286"/>
      <c r="CS40" s="286"/>
      <c r="CT40" s="286"/>
      <c r="CU40" s="286"/>
      <c r="CV40" s="286"/>
      <c r="CW40" s="286"/>
      <c r="CX40" s="286"/>
      <c r="CY40" s="286"/>
      <c r="CZ40" s="286"/>
      <c r="DA40" s="286"/>
      <c r="DB40" s="286"/>
      <c r="DC40" s="286"/>
      <c r="DD40" s="286"/>
      <c r="DE40" s="286"/>
      <c r="DF40" s="286"/>
      <c r="DG40" s="286"/>
      <c r="DH40" s="286"/>
      <c r="DI40" s="286"/>
      <c r="DJ40" s="286"/>
      <c r="DK40" s="286"/>
      <c r="DL40" s="286"/>
      <c r="DM40" s="286"/>
      <c r="DN40" s="286"/>
      <c r="DO40" s="286"/>
      <c r="DP40" s="286"/>
      <c r="DQ40" s="286"/>
      <c r="DR40" s="286"/>
      <c r="DS40" s="286"/>
      <c r="DT40" s="286"/>
      <c r="DU40" s="286"/>
      <c r="DV40" s="286"/>
      <c r="DW40" s="286"/>
      <c r="DX40" s="286"/>
      <c r="DY40" s="286"/>
      <c r="DZ40" s="286"/>
      <c r="EA40" s="286"/>
      <c r="EB40" s="286"/>
      <c r="EC40" s="286"/>
      <c r="ED40" s="286"/>
      <c r="EE40" s="286"/>
      <c r="EF40" s="286"/>
      <c r="EG40" s="286"/>
      <c r="EH40" s="286"/>
      <c r="EI40" s="286"/>
      <c r="EJ40" s="286"/>
      <c r="EK40" s="286"/>
      <c r="EL40" s="286"/>
      <c r="EM40" s="286"/>
      <c r="EN40" s="286"/>
      <c r="EO40" s="286"/>
      <c r="EP40" s="286"/>
      <c r="EQ40" s="286"/>
      <c r="ER40" s="286"/>
      <c r="ES40" s="286"/>
      <c r="ET40" s="286"/>
      <c r="EU40" s="286"/>
      <c r="EV40" s="286"/>
      <c r="EW40" s="286"/>
      <c r="EX40" s="286"/>
      <c r="EY40" s="286"/>
      <c r="EZ40" s="286"/>
      <c r="FA40" s="286"/>
      <c r="FB40" s="286"/>
      <c r="FC40" s="286"/>
      <c r="FD40" s="286"/>
      <c r="FE40" s="286"/>
      <c r="FF40" s="286"/>
      <c r="FG40" s="286"/>
      <c r="FH40" s="286"/>
      <c r="FI40" s="286"/>
      <c r="FJ40" s="286"/>
      <c r="FK40" s="286"/>
      <c r="FL40" s="286"/>
      <c r="FM40" s="286"/>
      <c r="FN40" s="286"/>
      <c r="FO40" s="286"/>
      <c r="FP40" s="286"/>
      <c r="FQ40" s="286"/>
      <c r="FR40" s="286"/>
      <c r="FS40" s="286"/>
      <c r="FT40" s="286"/>
      <c r="FU40" s="286"/>
      <c r="FV40" s="286"/>
      <c r="FW40" s="286"/>
      <c r="FX40" s="286"/>
      <c r="FY40" s="286"/>
      <c r="FZ40" s="286"/>
      <c r="GA40" s="286"/>
      <c r="GB40" s="286"/>
      <c r="GC40" s="286"/>
      <c r="GD40" s="286"/>
      <c r="GE40" s="286"/>
      <c r="GF40" s="286"/>
      <c r="GG40" s="286"/>
      <c r="GH40" s="286"/>
      <c r="GI40" s="286"/>
      <c r="GJ40" s="286"/>
      <c r="GK40" s="286"/>
      <c r="GL40" s="286"/>
      <c r="GM40" s="286"/>
      <c r="GN40" s="286"/>
      <c r="GO40" s="286"/>
      <c r="GP40" s="286"/>
      <c r="GQ40" s="286"/>
      <c r="GR40" s="286"/>
      <c r="GS40" s="287"/>
      <c r="GT40" s="275"/>
    </row>
    <row r="41" spans="1:202" ht="16.5" customHeight="1">
      <c r="A41" s="275"/>
      <c r="B41" s="280"/>
      <c r="C41" s="284" t="s">
        <v>1562</v>
      </c>
      <c r="D41" s="272" t="str">
        <f>DataARPUAss1</f>
        <v>NA</v>
      </c>
      <c r="E41" s="289" t="str">
        <f>IF(DataARPU1=DataARPUAss1,"",IF(DataARPU1&gt;DataARPUAss1,"(+"&amp;TEXT(DataARPU1-DataARPUAss1,"$0.00")&amp;")","("&amp;TEXT(DataARPU1-DataARPUAss1,"$0.00")&amp;")"))</f>
        <v/>
      </c>
      <c r="F41" s="286"/>
      <c r="G41" s="285"/>
      <c r="H41" s="284" t="s">
        <v>1562</v>
      </c>
      <c r="I41" s="272" t="str">
        <f>DataARPUAss2</f>
        <v>NA</v>
      </c>
      <c r="J41" s="289" t="str">
        <f>IF(DataARPU2=DataARPUAss2,"",IF(DataARPU2&gt;DataARPUAss2,"(+"&amp;TEXT(DataARPU2-DataARPUAss2,"$0.00")&amp;")","("&amp;TEXT(DataARPU2-DataARPUAss2,"$0.00")&amp;")"))</f>
        <v/>
      </c>
      <c r="K41" s="286"/>
      <c r="L41" s="282"/>
      <c r="M41" s="284" t="s">
        <v>1562</v>
      </c>
      <c r="N41" s="272" t="str">
        <f>DataARPUAss3</f>
        <v>NA</v>
      </c>
      <c r="O41" s="289" t="str">
        <f>IF(DataARPU3=DataARPUAss3,"",IF(DataARPU3&gt;DataARPUAss3,"(+"&amp;TEXT(DataARPU3-DataARPUAss3,"$0.00")&amp;")","("&amp;TEXT(DataARPU3-DataARPUAss3,"$0.00")&amp;")"))</f>
        <v/>
      </c>
      <c r="P41" s="286"/>
      <c r="Q41" s="282"/>
      <c r="R41" s="288" t="s">
        <v>90</v>
      </c>
      <c r="S41" s="340" t="s">
        <v>345</v>
      </c>
      <c r="T41" s="340" t="s">
        <v>346</v>
      </c>
      <c r="U41" s="340" t="s">
        <v>347</v>
      </c>
      <c r="V41" s="340" t="s">
        <v>348</v>
      </c>
      <c r="W41" s="340" t="s">
        <v>349</v>
      </c>
      <c r="X41" s="340" t="s">
        <v>350</v>
      </c>
      <c r="Y41" s="340" t="s">
        <v>351</v>
      </c>
      <c r="Z41" s="340" t="s">
        <v>352</v>
      </c>
      <c r="AA41" s="340" t="s">
        <v>353</v>
      </c>
      <c r="AB41" s="340" t="s">
        <v>354</v>
      </c>
      <c r="AC41" s="340" t="s">
        <v>355</v>
      </c>
      <c r="AD41" s="340" t="s">
        <v>356</v>
      </c>
      <c r="AE41" s="340" t="s">
        <v>357</v>
      </c>
      <c r="AF41" s="340" t="s">
        <v>358</v>
      </c>
      <c r="AG41" s="340" t="s">
        <v>359</v>
      </c>
      <c r="AH41" s="340" t="s">
        <v>360</v>
      </c>
      <c r="AI41" s="340" t="s">
        <v>361</v>
      </c>
      <c r="AJ41" s="340" t="s">
        <v>362</v>
      </c>
      <c r="AK41" s="340" t="s">
        <v>363</v>
      </c>
      <c r="AL41" s="340" t="s">
        <v>364</v>
      </c>
      <c r="AM41" s="340" t="s">
        <v>365</v>
      </c>
      <c r="AN41" s="340" t="s">
        <v>366</v>
      </c>
      <c r="AO41" s="340" t="s">
        <v>367</v>
      </c>
      <c r="AP41" s="340" t="s">
        <v>368</v>
      </c>
      <c r="AQ41" s="340" t="s">
        <v>369</v>
      </c>
      <c r="AR41" s="340" t="s">
        <v>370</v>
      </c>
      <c r="AS41" s="340" t="s">
        <v>371</v>
      </c>
      <c r="AT41" s="340" t="s">
        <v>372</v>
      </c>
      <c r="AU41" s="340" t="s">
        <v>373</v>
      </c>
      <c r="AV41" s="340" t="s">
        <v>374</v>
      </c>
      <c r="AW41" s="340" t="s">
        <v>375</v>
      </c>
      <c r="AX41" s="340" t="s">
        <v>376</v>
      </c>
      <c r="AY41" s="340" t="s">
        <v>377</v>
      </c>
      <c r="AZ41" s="340" t="s">
        <v>378</v>
      </c>
      <c r="BA41" s="340" t="s">
        <v>379</v>
      </c>
      <c r="BB41" s="340" t="s">
        <v>380</v>
      </c>
      <c r="BC41" s="340" t="s">
        <v>381</v>
      </c>
      <c r="BD41" s="340" t="s">
        <v>382</v>
      </c>
      <c r="BE41" s="340" t="s">
        <v>383</v>
      </c>
      <c r="BF41" s="340" t="s">
        <v>384</v>
      </c>
      <c r="BG41" s="340" t="s">
        <v>385</v>
      </c>
      <c r="BH41" s="340" t="s">
        <v>386</v>
      </c>
      <c r="BI41" s="340" t="s">
        <v>387</v>
      </c>
      <c r="BJ41" s="340" t="s">
        <v>388</v>
      </c>
      <c r="BK41" s="340" t="s">
        <v>389</v>
      </c>
      <c r="BL41" s="340" t="s">
        <v>390</v>
      </c>
      <c r="BM41" s="340" t="s">
        <v>391</v>
      </c>
      <c r="BN41" s="340" t="s">
        <v>392</v>
      </c>
      <c r="BO41" s="340" t="s">
        <v>393</v>
      </c>
      <c r="BP41" s="340" t="s">
        <v>394</v>
      </c>
      <c r="BQ41" s="340" t="s">
        <v>395</v>
      </c>
      <c r="BR41" s="340" t="s">
        <v>396</v>
      </c>
      <c r="BS41" s="340" t="s">
        <v>397</v>
      </c>
      <c r="BT41" s="340" t="s">
        <v>398</v>
      </c>
      <c r="BU41" s="340" t="s">
        <v>399</v>
      </c>
      <c r="BV41" s="340" t="s">
        <v>400</v>
      </c>
      <c r="BW41" s="340" t="s">
        <v>401</v>
      </c>
      <c r="BX41" s="340" t="s">
        <v>402</v>
      </c>
      <c r="BY41" s="340" t="s">
        <v>403</v>
      </c>
      <c r="BZ41" s="340" t="s">
        <v>404</v>
      </c>
      <c r="CA41" s="340" t="s">
        <v>405</v>
      </c>
      <c r="CB41" s="340" t="s">
        <v>406</v>
      </c>
      <c r="CC41" s="340" t="s">
        <v>407</v>
      </c>
      <c r="CD41" s="340" t="s">
        <v>408</v>
      </c>
      <c r="CE41" s="340" t="s">
        <v>409</v>
      </c>
      <c r="CF41" s="340" t="s">
        <v>410</v>
      </c>
      <c r="CG41" s="340" t="s">
        <v>411</v>
      </c>
      <c r="CH41" s="340" t="s">
        <v>412</v>
      </c>
      <c r="CI41" s="340" t="s">
        <v>413</v>
      </c>
      <c r="CJ41" s="340" t="s">
        <v>414</v>
      </c>
      <c r="CK41" s="340" t="s">
        <v>415</v>
      </c>
      <c r="CL41" s="340" t="s">
        <v>416</v>
      </c>
      <c r="CM41" s="340" t="s">
        <v>417</v>
      </c>
      <c r="CN41" s="340" t="s">
        <v>418</v>
      </c>
      <c r="CO41" s="340" t="s">
        <v>419</v>
      </c>
      <c r="CP41" s="340" t="s">
        <v>420</v>
      </c>
      <c r="CQ41" s="340" t="s">
        <v>421</v>
      </c>
      <c r="CR41" s="340" t="s">
        <v>422</v>
      </c>
      <c r="CS41" s="340" t="s">
        <v>423</v>
      </c>
      <c r="CT41" s="340" t="s">
        <v>424</v>
      </c>
      <c r="CU41" s="340" t="s">
        <v>425</v>
      </c>
      <c r="CV41" s="340" t="s">
        <v>426</v>
      </c>
      <c r="CW41" s="340" t="s">
        <v>427</v>
      </c>
      <c r="CX41" s="340" t="s">
        <v>428</v>
      </c>
      <c r="CY41" s="340" t="s">
        <v>429</v>
      </c>
      <c r="CZ41" s="340" t="s">
        <v>430</v>
      </c>
      <c r="DA41" s="340" t="s">
        <v>431</v>
      </c>
      <c r="DB41" s="340" t="s">
        <v>432</v>
      </c>
      <c r="DC41" s="340" t="s">
        <v>433</v>
      </c>
      <c r="DD41" s="340" t="s">
        <v>434</v>
      </c>
      <c r="DE41" s="340" t="s">
        <v>435</v>
      </c>
      <c r="DF41" s="340" t="s">
        <v>436</v>
      </c>
      <c r="DG41" s="340" t="s">
        <v>437</v>
      </c>
      <c r="DH41" s="340" t="s">
        <v>438</v>
      </c>
      <c r="DI41" s="340" t="s">
        <v>439</v>
      </c>
      <c r="DJ41" s="340" t="s">
        <v>440</v>
      </c>
      <c r="DK41" s="340" t="s">
        <v>441</v>
      </c>
      <c r="DL41" s="340" t="s">
        <v>442</v>
      </c>
      <c r="DM41" s="340" t="s">
        <v>443</v>
      </c>
      <c r="DN41" s="340" t="s">
        <v>444</v>
      </c>
      <c r="DO41" s="340" t="s">
        <v>445</v>
      </c>
      <c r="DP41" s="340" t="s">
        <v>446</v>
      </c>
      <c r="DQ41" s="340" t="s">
        <v>447</v>
      </c>
      <c r="DR41" s="340" t="s">
        <v>448</v>
      </c>
      <c r="DS41" s="340" t="s">
        <v>449</v>
      </c>
      <c r="DT41" s="340" t="s">
        <v>450</v>
      </c>
      <c r="DU41" s="340" t="s">
        <v>451</v>
      </c>
      <c r="DV41" s="340" t="s">
        <v>452</v>
      </c>
      <c r="DW41" s="340" t="s">
        <v>453</v>
      </c>
      <c r="DX41" s="340" t="s">
        <v>454</v>
      </c>
      <c r="DY41" s="340" t="s">
        <v>455</v>
      </c>
      <c r="DZ41" s="340" t="s">
        <v>456</v>
      </c>
      <c r="EA41" s="340" t="s">
        <v>457</v>
      </c>
      <c r="EB41" s="340" t="s">
        <v>458</v>
      </c>
      <c r="EC41" s="340" t="s">
        <v>459</v>
      </c>
      <c r="ED41" s="340" t="s">
        <v>460</v>
      </c>
      <c r="EE41" s="340" t="s">
        <v>461</v>
      </c>
      <c r="EF41" s="340" t="s">
        <v>462</v>
      </c>
      <c r="EG41" s="340" t="s">
        <v>463</v>
      </c>
      <c r="EH41" s="340" t="s">
        <v>464</v>
      </c>
      <c r="EI41" s="340" t="s">
        <v>465</v>
      </c>
      <c r="EJ41" s="340" t="s">
        <v>466</v>
      </c>
      <c r="EK41" s="340" t="s">
        <v>467</v>
      </c>
      <c r="EL41" s="340" t="s">
        <v>468</v>
      </c>
      <c r="EM41" s="340" t="s">
        <v>469</v>
      </c>
      <c r="EN41" s="340" t="s">
        <v>470</v>
      </c>
      <c r="EO41" s="340" t="s">
        <v>471</v>
      </c>
      <c r="EP41" s="340" t="s">
        <v>472</v>
      </c>
      <c r="EQ41" s="340" t="s">
        <v>473</v>
      </c>
      <c r="ER41" s="340" t="s">
        <v>474</v>
      </c>
      <c r="ES41" s="340" t="s">
        <v>475</v>
      </c>
      <c r="ET41" s="340" t="s">
        <v>476</v>
      </c>
      <c r="EU41" s="340" t="s">
        <v>477</v>
      </c>
      <c r="EV41" s="340" t="s">
        <v>478</v>
      </c>
      <c r="EW41" s="340" t="s">
        <v>479</v>
      </c>
      <c r="EX41" s="340" t="s">
        <v>480</v>
      </c>
      <c r="EY41" s="340" t="s">
        <v>481</v>
      </c>
      <c r="EZ41" s="340" t="s">
        <v>482</v>
      </c>
      <c r="FA41" s="340" t="s">
        <v>483</v>
      </c>
      <c r="FB41" s="340" t="s">
        <v>484</v>
      </c>
      <c r="FC41" s="340" t="s">
        <v>485</v>
      </c>
      <c r="FD41" s="340" t="s">
        <v>486</v>
      </c>
      <c r="FE41" s="340" t="s">
        <v>487</v>
      </c>
      <c r="FF41" s="340" t="s">
        <v>488</v>
      </c>
      <c r="FG41" s="340" t="s">
        <v>489</v>
      </c>
      <c r="FH41" s="340" t="s">
        <v>490</v>
      </c>
      <c r="FI41" s="340" t="s">
        <v>491</v>
      </c>
      <c r="FJ41" s="340" t="s">
        <v>492</v>
      </c>
      <c r="FK41" s="340" t="s">
        <v>493</v>
      </c>
      <c r="FL41" s="340" t="s">
        <v>494</v>
      </c>
      <c r="FM41" s="340" t="s">
        <v>495</v>
      </c>
      <c r="FN41" s="340" t="s">
        <v>496</v>
      </c>
      <c r="FO41" s="340" t="s">
        <v>497</v>
      </c>
      <c r="FP41" s="340" t="s">
        <v>498</v>
      </c>
      <c r="FQ41" s="340" t="s">
        <v>499</v>
      </c>
      <c r="FR41" s="340" t="s">
        <v>500</v>
      </c>
      <c r="FS41" s="340" t="s">
        <v>501</v>
      </c>
      <c r="FT41" s="340" t="s">
        <v>502</v>
      </c>
      <c r="FU41" s="340" t="s">
        <v>503</v>
      </c>
      <c r="FV41" s="340" t="s">
        <v>504</v>
      </c>
      <c r="FW41" s="340" t="s">
        <v>505</v>
      </c>
      <c r="FX41" s="340" t="s">
        <v>506</v>
      </c>
      <c r="FY41" s="340" t="s">
        <v>507</v>
      </c>
      <c r="FZ41" s="340" t="s">
        <v>508</v>
      </c>
      <c r="GA41" s="340" t="s">
        <v>509</v>
      </c>
      <c r="GB41" s="340" t="s">
        <v>510</v>
      </c>
      <c r="GC41" s="340" t="s">
        <v>511</v>
      </c>
      <c r="GD41" s="340" t="s">
        <v>512</v>
      </c>
      <c r="GE41" s="340" t="s">
        <v>513</v>
      </c>
      <c r="GF41" s="340" t="s">
        <v>514</v>
      </c>
      <c r="GG41" s="340" t="s">
        <v>515</v>
      </c>
      <c r="GH41" s="340" t="s">
        <v>516</v>
      </c>
      <c r="GI41" s="340" t="s">
        <v>517</v>
      </c>
      <c r="GJ41" s="340" t="s">
        <v>518</v>
      </c>
      <c r="GK41" s="340" t="s">
        <v>519</v>
      </c>
      <c r="GL41" s="340" t="s">
        <v>520</v>
      </c>
      <c r="GM41" s="340" t="s">
        <v>521</v>
      </c>
      <c r="GN41" s="340" t="s">
        <v>522</v>
      </c>
      <c r="GO41" s="340" t="s">
        <v>523</v>
      </c>
      <c r="GP41" s="340" t="s">
        <v>524</v>
      </c>
      <c r="GQ41" s="340" t="s">
        <v>525</v>
      </c>
      <c r="GR41" s="289"/>
      <c r="GS41" s="287"/>
      <c r="GT41" s="275"/>
    </row>
    <row r="42" spans="1:202" ht="5.0999999999999996" customHeight="1">
      <c r="A42" s="275"/>
      <c r="B42" s="280"/>
      <c r="C42" s="284"/>
      <c r="D42" s="284"/>
      <c r="E42" s="289"/>
      <c r="F42" s="286"/>
      <c r="G42" s="285"/>
      <c r="H42" s="284"/>
      <c r="I42" s="284"/>
      <c r="J42" s="289"/>
      <c r="K42" s="286"/>
      <c r="L42" s="282"/>
      <c r="M42" s="284"/>
      <c r="N42" s="284"/>
      <c r="O42" s="289"/>
      <c r="P42" s="286"/>
      <c r="Q42" s="282"/>
      <c r="R42" s="286"/>
      <c r="S42" s="286"/>
      <c r="T42" s="286"/>
      <c r="U42" s="286"/>
      <c r="V42" s="286"/>
      <c r="W42" s="286"/>
      <c r="X42" s="286"/>
      <c r="Y42" s="286"/>
      <c r="Z42" s="286"/>
      <c r="AA42" s="286"/>
      <c r="AB42" s="286"/>
      <c r="AC42" s="286"/>
      <c r="AD42" s="286"/>
      <c r="AE42" s="286"/>
      <c r="AF42" s="286"/>
      <c r="AG42" s="286"/>
      <c r="AH42" s="286"/>
      <c r="AI42" s="286"/>
      <c r="AJ42" s="286"/>
      <c r="AK42" s="286"/>
      <c r="AL42" s="286"/>
      <c r="AM42" s="286"/>
      <c r="AN42" s="286"/>
      <c r="AO42" s="286"/>
      <c r="AP42" s="286"/>
      <c r="AQ42" s="286"/>
      <c r="AR42" s="286"/>
      <c r="AS42" s="286"/>
      <c r="AT42" s="286"/>
      <c r="AU42" s="286"/>
      <c r="AV42" s="286"/>
      <c r="AW42" s="286"/>
      <c r="AX42" s="286"/>
      <c r="AY42" s="286"/>
      <c r="AZ42" s="286"/>
      <c r="BA42" s="286"/>
      <c r="BB42" s="286"/>
      <c r="BC42" s="286"/>
      <c r="BD42" s="286"/>
      <c r="BE42" s="286"/>
      <c r="BF42" s="286"/>
      <c r="BG42" s="286"/>
      <c r="BH42" s="286"/>
      <c r="BI42" s="286"/>
      <c r="BJ42" s="286"/>
      <c r="BK42" s="286"/>
      <c r="BL42" s="286"/>
      <c r="BM42" s="286"/>
      <c r="BN42" s="286"/>
      <c r="BO42" s="286"/>
      <c r="BP42" s="286"/>
      <c r="BQ42" s="286"/>
      <c r="BR42" s="286"/>
      <c r="BS42" s="286"/>
      <c r="BT42" s="286"/>
      <c r="BU42" s="286"/>
      <c r="BV42" s="286"/>
      <c r="BW42" s="286"/>
      <c r="BX42" s="286"/>
      <c r="BY42" s="286"/>
      <c r="BZ42" s="286"/>
      <c r="CA42" s="286"/>
      <c r="CB42" s="286"/>
      <c r="CC42" s="286"/>
      <c r="CD42" s="286"/>
      <c r="CE42" s="286"/>
      <c r="CF42" s="286"/>
      <c r="CG42" s="286"/>
      <c r="CH42" s="286"/>
      <c r="CI42" s="286"/>
      <c r="CJ42" s="286"/>
      <c r="CK42" s="286"/>
      <c r="CL42" s="286"/>
      <c r="CM42" s="286"/>
      <c r="CN42" s="286"/>
      <c r="CO42" s="286"/>
      <c r="CP42" s="286"/>
      <c r="CQ42" s="286"/>
      <c r="CR42" s="286"/>
      <c r="CS42" s="286"/>
      <c r="CT42" s="286"/>
      <c r="CU42" s="286"/>
      <c r="CV42" s="286"/>
      <c r="CW42" s="286"/>
      <c r="CX42" s="286"/>
      <c r="CY42" s="286"/>
      <c r="CZ42" s="286"/>
      <c r="DA42" s="286"/>
      <c r="DB42" s="286"/>
      <c r="DC42" s="286"/>
      <c r="DD42" s="286"/>
      <c r="DE42" s="286"/>
      <c r="DF42" s="286"/>
      <c r="DG42" s="286"/>
      <c r="DH42" s="286"/>
      <c r="DI42" s="286"/>
      <c r="DJ42" s="286"/>
      <c r="DK42" s="286"/>
      <c r="DL42" s="286"/>
      <c r="DM42" s="286"/>
      <c r="DN42" s="286"/>
      <c r="DO42" s="286"/>
      <c r="DP42" s="286"/>
      <c r="DQ42" s="286"/>
      <c r="DR42" s="286"/>
      <c r="DS42" s="286"/>
      <c r="DT42" s="286"/>
      <c r="DU42" s="286"/>
      <c r="DV42" s="286"/>
      <c r="DW42" s="286"/>
      <c r="DX42" s="286"/>
      <c r="DY42" s="286"/>
      <c r="DZ42" s="286"/>
      <c r="EA42" s="286"/>
      <c r="EB42" s="286"/>
      <c r="EC42" s="286"/>
      <c r="ED42" s="286"/>
      <c r="EE42" s="286"/>
      <c r="EF42" s="286"/>
      <c r="EG42" s="286"/>
      <c r="EH42" s="286"/>
      <c r="EI42" s="286"/>
      <c r="EJ42" s="286"/>
      <c r="EK42" s="286"/>
      <c r="EL42" s="286"/>
      <c r="EM42" s="286"/>
      <c r="EN42" s="286"/>
      <c r="EO42" s="286"/>
      <c r="EP42" s="286"/>
      <c r="EQ42" s="286"/>
      <c r="ER42" s="286"/>
      <c r="ES42" s="286"/>
      <c r="ET42" s="286"/>
      <c r="EU42" s="286"/>
      <c r="EV42" s="286"/>
      <c r="EW42" s="286"/>
      <c r="EX42" s="286"/>
      <c r="EY42" s="286"/>
      <c r="EZ42" s="286"/>
      <c r="FA42" s="286"/>
      <c r="FB42" s="286"/>
      <c r="FC42" s="286"/>
      <c r="FD42" s="286"/>
      <c r="FE42" s="286"/>
      <c r="FF42" s="286"/>
      <c r="FG42" s="286"/>
      <c r="FH42" s="286"/>
      <c r="FI42" s="286"/>
      <c r="FJ42" s="286"/>
      <c r="FK42" s="286"/>
      <c r="FL42" s="286"/>
      <c r="FM42" s="286"/>
      <c r="FN42" s="286"/>
      <c r="FO42" s="286"/>
      <c r="FP42" s="286"/>
      <c r="FQ42" s="286"/>
      <c r="FR42" s="286"/>
      <c r="FS42" s="286"/>
      <c r="FT42" s="286"/>
      <c r="FU42" s="286"/>
      <c r="FV42" s="286"/>
      <c r="FW42" s="286"/>
      <c r="FX42" s="286"/>
      <c r="FY42" s="286"/>
      <c r="FZ42" s="286"/>
      <c r="GA42" s="286"/>
      <c r="GB42" s="286"/>
      <c r="GC42" s="286"/>
      <c r="GD42" s="286"/>
      <c r="GE42" s="286"/>
      <c r="GF42" s="286"/>
      <c r="GG42" s="286"/>
      <c r="GH42" s="286"/>
      <c r="GI42" s="286"/>
      <c r="GJ42" s="286"/>
      <c r="GK42" s="286"/>
      <c r="GL42" s="286"/>
      <c r="GM42" s="286"/>
      <c r="GN42" s="286"/>
      <c r="GO42" s="286"/>
      <c r="GP42" s="286"/>
      <c r="GQ42" s="286"/>
      <c r="GR42" s="286"/>
      <c r="GS42" s="287"/>
      <c r="GT42" s="275"/>
    </row>
    <row r="43" spans="1:202" ht="16.5" customHeight="1">
      <c r="A43" s="275"/>
      <c r="B43" s="280"/>
      <c r="C43" s="284" t="s">
        <v>1564</v>
      </c>
      <c r="D43" s="272" t="str">
        <f>VoiceARPUAss1</f>
        <v>NA</v>
      </c>
      <c r="E43" s="289" t="str">
        <f>IF(VoiceARPU1=VoiceARPUAss1,"",IF(VoiceARPU1&gt;VoiceARPUAss1,"(+"&amp;TEXT(VoiceARPU1-VoiceARPUAss1,"$0.00")&amp;")","("&amp;TEXT(VoiceARPU1-VoiceARPUAss1,"$0.00")&amp;")"))</f>
        <v/>
      </c>
      <c r="F43" s="286"/>
      <c r="G43" s="285"/>
      <c r="H43" s="284" t="s">
        <v>1564</v>
      </c>
      <c r="I43" s="272" t="str">
        <f>VoiceARPUAss2</f>
        <v>NA</v>
      </c>
      <c r="J43" s="289" t="str">
        <f>IF(VoiceARPU2=VoiceARPUAss2,"",IF(VoiceARPU2&gt;VoiceARPUAss2,"(+"&amp;TEXT(VoiceARPU2-VoiceARPUAss2,"$0.00")&amp;")","("&amp;TEXT(VoiceARPU2-VoiceARPUAss2,"$0.00")&amp;")"))</f>
        <v/>
      </c>
      <c r="K43" s="286"/>
      <c r="L43" s="282"/>
      <c r="M43" s="284" t="s">
        <v>1564</v>
      </c>
      <c r="N43" s="272" t="str">
        <f>VoiceARPUAss3</f>
        <v>NA</v>
      </c>
      <c r="O43" s="289" t="str">
        <f>IF(VoiceARPU3=VoiceARPUAss3,"",IF(VoiceARPU3&gt;VoiceARPUAss3,"(+"&amp;TEXT(VoiceARPU3-VoiceARPUAss3,"$0.00")&amp;")","("&amp;TEXT(VoiceARPU3-VoiceARPUAss3,"$0.00")&amp;")"))</f>
        <v/>
      </c>
      <c r="P43" s="286"/>
      <c r="Q43" s="282"/>
      <c r="R43" s="288" t="s">
        <v>1619</v>
      </c>
      <c r="S43" s="292">
        <f>S31+S19+S7</f>
        <v>0</v>
      </c>
      <c r="T43" s="292">
        <f t="shared" ref="T43:CE43" si="18">T31+T19+T7</f>
        <v>0</v>
      </c>
      <c r="U43" s="292">
        <f t="shared" si="18"/>
        <v>0</v>
      </c>
      <c r="V43" s="292">
        <f t="shared" si="18"/>
        <v>0</v>
      </c>
      <c r="W43" s="292">
        <f t="shared" si="18"/>
        <v>0</v>
      </c>
      <c r="X43" s="292">
        <f t="shared" si="18"/>
        <v>0</v>
      </c>
      <c r="Y43" s="292">
        <f t="shared" si="18"/>
        <v>0</v>
      </c>
      <c r="Z43" s="292">
        <f t="shared" si="18"/>
        <v>0</v>
      </c>
      <c r="AA43" s="292">
        <f t="shared" si="18"/>
        <v>0</v>
      </c>
      <c r="AB43" s="292">
        <f t="shared" si="18"/>
        <v>0</v>
      </c>
      <c r="AC43" s="292">
        <f t="shared" si="18"/>
        <v>0</v>
      </c>
      <c r="AD43" s="292">
        <f t="shared" si="18"/>
        <v>0</v>
      </c>
      <c r="AE43" s="292">
        <f t="shared" si="18"/>
        <v>0</v>
      </c>
      <c r="AF43" s="292">
        <f t="shared" si="18"/>
        <v>0</v>
      </c>
      <c r="AG43" s="292">
        <f t="shared" si="18"/>
        <v>0</v>
      </c>
      <c r="AH43" s="292">
        <f t="shared" si="18"/>
        <v>0</v>
      </c>
      <c r="AI43" s="292">
        <f t="shared" si="18"/>
        <v>0</v>
      </c>
      <c r="AJ43" s="292">
        <f t="shared" si="18"/>
        <v>0</v>
      </c>
      <c r="AK43" s="292">
        <f t="shared" si="18"/>
        <v>0</v>
      </c>
      <c r="AL43" s="292">
        <f t="shared" si="18"/>
        <v>0</v>
      </c>
      <c r="AM43" s="292">
        <f t="shared" si="18"/>
        <v>0</v>
      </c>
      <c r="AN43" s="292">
        <f t="shared" si="18"/>
        <v>0</v>
      </c>
      <c r="AO43" s="292">
        <f t="shared" si="18"/>
        <v>0</v>
      </c>
      <c r="AP43" s="292">
        <f t="shared" si="18"/>
        <v>0</v>
      </c>
      <c r="AQ43" s="292">
        <f t="shared" si="18"/>
        <v>0</v>
      </c>
      <c r="AR43" s="292">
        <f t="shared" si="18"/>
        <v>0</v>
      </c>
      <c r="AS43" s="292">
        <f t="shared" si="18"/>
        <v>0</v>
      </c>
      <c r="AT43" s="292">
        <f t="shared" si="18"/>
        <v>0</v>
      </c>
      <c r="AU43" s="292">
        <f t="shared" si="18"/>
        <v>0</v>
      </c>
      <c r="AV43" s="292">
        <f t="shared" si="18"/>
        <v>0</v>
      </c>
      <c r="AW43" s="292">
        <f t="shared" si="18"/>
        <v>0</v>
      </c>
      <c r="AX43" s="292">
        <f t="shared" si="18"/>
        <v>0</v>
      </c>
      <c r="AY43" s="292">
        <f t="shared" si="18"/>
        <v>0</v>
      </c>
      <c r="AZ43" s="292">
        <f t="shared" si="18"/>
        <v>0</v>
      </c>
      <c r="BA43" s="292">
        <f t="shared" si="18"/>
        <v>0</v>
      </c>
      <c r="BB43" s="292">
        <f t="shared" si="18"/>
        <v>0</v>
      </c>
      <c r="BC43" s="292">
        <f t="shared" si="18"/>
        <v>0</v>
      </c>
      <c r="BD43" s="292">
        <f t="shared" si="18"/>
        <v>0</v>
      </c>
      <c r="BE43" s="292">
        <f t="shared" si="18"/>
        <v>0</v>
      </c>
      <c r="BF43" s="292">
        <f t="shared" si="18"/>
        <v>0</v>
      </c>
      <c r="BG43" s="292">
        <f t="shared" si="18"/>
        <v>0</v>
      </c>
      <c r="BH43" s="292">
        <f t="shared" si="18"/>
        <v>0</v>
      </c>
      <c r="BI43" s="292">
        <f t="shared" si="18"/>
        <v>0</v>
      </c>
      <c r="BJ43" s="292">
        <f t="shared" si="18"/>
        <v>0</v>
      </c>
      <c r="BK43" s="292">
        <f t="shared" si="18"/>
        <v>0</v>
      </c>
      <c r="BL43" s="292">
        <f t="shared" si="18"/>
        <v>0</v>
      </c>
      <c r="BM43" s="292">
        <f t="shared" si="18"/>
        <v>0</v>
      </c>
      <c r="BN43" s="292">
        <f t="shared" si="18"/>
        <v>0</v>
      </c>
      <c r="BO43" s="292">
        <f t="shared" si="18"/>
        <v>0</v>
      </c>
      <c r="BP43" s="292">
        <f t="shared" si="18"/>
        <v>0</v>
      </c>
      <c r="BQ43" s="292">
        <f t="shared" si="18"/>
        <v>0</v>
      </c>
      <c r="BR43" s="292">
        <f t="shared" si="18"/>
        <v>0</v>
      </c>
      <c r="BS43" s="292">
        <f t="shared" si="18"/>
        <v>0</v>
      </c>
      <c r="BT43" s="292">
        <f t="shared" si="18"/>
        <v>0</v>
      </c>
      <c r="BU43" s="292">
        <f t="shared" si="18"/>
        <v>0</v>
      </c>
      <c r="BV43" s="292">
        <f t="shared" si="18"/>
        <v>0</v>
      </c>
      <c r="BW43" s="292">
        <f t="shared" si="18"/>
        <v>0</v>
      </c>
      <c r="BX43" s="292">
        <f t="shared" si="18"/>
        <v>0</v>
      </c>
      <c r="BY43" s="292">
        <f t="shared" si="18"/>
        <v>0</v>
      </c>
      <c r="BZ43" s="292">
        <f t="shared" si="18"/>
        <v>0</v>
      </c>
      <c r="CA43" s="292">
        <f t="shared" si="18"/>
        <v>0</v>
      </c>
      <c r="CB43" s="292">
        <f t="shared" si="18"/>
        <v>0</v>
      </c>
      <c r="CC43" s="292">
        <f t="shared" si="18"/>
        <v>0</v>
      </c>
      <c r="CD43" s="292">
        <f t="shared" si="18"/>
        <v>0</v>
      </c>
      <c r="CE43" s="292">
        <f t="shared" si="18"/>
        <v>0</v>
      </c>
      <c r="CF43" s="292">
        <f t="shared" ref="CF43:EQ43" si="19">CF31+CF19+CF7</f>
        <v>0</v>
      </c>
      <c r="CG43" s="292">
        <f t="shared" si="19"/>
        <v>0</v>
      </c>
      <c r="CH43" s="292">
        <f t="shared" si="19"/>
        <v>0</v>
      </c>
      <c r="CI43" s="292">
        <f t="shared" si="19"/>
        <v>0</v>
      </c>
      <c r="CJ43" s="292">
        <f t="shared" si="19"/>
        <v>0</v>
      </c>
      <c r="CK43" s="292">
        <f t="shared" si="19"/>
        <v>0</v>
      </c>
      <c r="CL43" s="292">
        <f t="shared" si="19"/>
        <v>0</v>
      </c>
      <c r="CM43" s="292">
        <f t="shared" si="19"/>
        <v>0</v>
      </c>
      <c r="CN43" s="292">
        <f t="shared" si="19"/>
        <v>0</v>
      </c>
      <c r="CO43" s="292">
        <f t="shared" si="19"/>
        <v>0</v>
      </c>
      <c r="CP43" s="292">
        <f t="shared" si="19"/>
        <v>0</v>
      </c>
      <c r="CQ43" s="292">
        <f t="shared" si="19"/>
        <v>0</v>
      </c>
      <c r="CR43" s="292">
        <f t="shared" si="19"/>
        <v>0</v>
      </c>
      <c r="CS43" s="292">
        <f t="shared" si="19"/>
        <v>0</v>
      </c>
      <c r="CT43" s="292">
        <f t="shared" si="19"/>
        <v>0</v>
      </c>
      <c r="CU43" s="292">
        <f t="shared" si="19"/>
        <v>0</v>
      </c>
      <c r="CV43" s="292">
        <f t="shared" si="19"/>
        <v>0</v>
      </c>
      <c r="CW43" s="292">
        <f t="shared" si="19"/>
        <v>0</v>
      </c>
      <c r="CX43" s="292">
        <f t="shared" si="19"/>
        <v>0</v>
      </c>
      <c r="CY43" s="292">
        <f t="shared" si="19"/>
        <v>0</v>
      </c>
      <c r="CZ43" s="292">
        <f t="shared" si="19"/>
        <v>0</v>
      </c>
      <c r="DA43" s="292">
        <f t="shared" si="19"/>
        <v>0</v>
      </c>
      <c r="DB43" s="292">
        <f t="shared" si="19"/>
        <v>0</v>
      </c>
      <c r="DC43" s="292">
        <f t="shared" si="19"/>
        <v>0</v>
      </c>
      <c r="DD43" s="292">
        <f t="shared" si="19"/>
        <v>0</v>
      </c>
      <c r="DE43" s="292">
        <f t="shared" si="19"/>
        <v>0</v>
      </c>
      <c r="DF43" s="292">
        <f t="shared" si="19"/>
        <v>0</v>
      </c>
      <c r="DG43" s="292">
        <f t="shared" si="19"/>
        <v>0</v>
      </c>
      <c r="DH43" s="292">
        <f t="shared" si="19"/>
        <v>0</v>
      </c>
      <c r="DI43" s="292">
        <f t="shared" si="19"/>
        <v>0</v>
      </c>
      <c r="DJ43" s="292">
        <f t="shared" si="19"/>
        <v>0</v>
      </c>
      <c r="DK43" s="292">
        <f t="shared" si="19"/>
        <v>0</v>
      </c>
      <c r="DL43" s="292">
        <f t="shared" si="19"/>
        <v>0</v>
      </c>
      <c r="DM43" s="292">
        <f t="shared" si="19"/>
        <v>0</v>
      </c>
      <c r="DN43" s="292">
        <f t="shared" si="19"/>
        <v>0</v>
      </c>
      <c r="DO43" s="292">
        <f t="shared" si="19"/>
        <v>0</v>
      </c>
      <c r="DP43" s="292">
        <f t="shared" si="19"/>
        <v>0</v>
      </c>
      <c r="DQ43" s="292">
        <f t="shared" si="19"/>
        <v>0</v>
      </c>
      <c r="DR43" s="292">
        <f t="shared" si="19"/>
        <v>0</v>
      </c>
      <c r="DS43" s="292">
        <f t="shared" si="19"/>
        <v>0</v>
      </c>
      <c r="DT43" s="292">
        <f t="shared" si="19"/>
        <v>0</v>
      </c>
      <c r="DU43" s="292">
        <f t="shared" si="19"/>
        <v>0</v>
      </c>
      <c r="DV43" s="292">
        <f t="shared" si="19"/>
        <v>0</v>
      </c>
      <c r="DW43" s="292">
        <f t="shared" si="19"/>
        <v>0</v>
      </c>
      <c r="DX43" s="292">
        <f t="shared" si="19"/>
        <v>0</v>
      </c>
      <c r="DY43" s="292">
        <f t="shared" si="19"/>
        <v>0</v>
      </c>
      <c r="DZ43" s="292">
        <f t="shared" si="19"/>
        <v>0</v>
      </c>
      <c r="EA43" s="292">
        <f t="shared" si="19"/>
        <v>0</v>
      </c>
      <c r="EB43" s="292">
        <f t="shared" si="19"/>
        <v>0</v>
      </c>
      <c r="EC43" s="292">
        <f t="shared" si="19"/>
        <v>0</v>
      </c>
      <c r="ED43" s="292">
        <f t="shared" si="19"/>
        <v>0</v>
      </c>
      <c r="EE43" s="292">
        <f t="shared" si="19"/>
        <v>0</v>
      </c>
      <c r="EF43" s="292">
        <f t="shared" si="19"/>
        <v>0</v>
      </c>
      <c r="EG43" s="292">
        <f t="shared" si="19"/>
        <v>0</v>
      </c>
      <c r="EH43" s="292">
        <f t="shared" si="19"/>
        <v>0</v>
      </c>
      <c r="EI43" s="292">
        <f t="shared" si="19"/>
        <v>0</v>
      </c>
      <c r="EJ43" s="292">
        <f t="shared" si="19"/>
        <v>0</v>
      </c>
      <c r="EK43" s="292">
        <f t="shared" si="19"/>
        <v>0</v>
      </c>
      <c r="EL43" s="292">
        <f t="shared" si="19"/>
        <v>0</v>
      </c>
      <c r="EM43" s="292">
        <f t="shared" si="19"/>
        <v>0</v>
      </c>
      <c r="EN43" s="292">
        <f t="shared" si="19"/>
        <v>0</v>
      </c>
      <c r="EO43" s="292">
        <f t="shared" si="19"/>
        <v>0</v>
      </c>
      <c r="EP43" s="292">
        <f t="shared" si="19"/>
        <v>0</v>
      </c>
      <c r="EQ43" s="292">
        <f t="shared" si="19"/>
        <v>0</v>
      </c>
      <c r="ER43" s="292">
        <f t="shared" ref="ER43:GQ43" si="20">ER31+ER19+ER7</f>
        <v>0</v>
      </c>
      <c r="ES43" s="292">
        <f t="shared" si="20"/>
        <v>0</v>
      </c>
      <c r="ET43" s="292">
        <f t="shared" si="20"/>
        <v>0</v>
      </c>
      <c r="EU43" s="292">
        <f t="shared" si="20"/>
        <v>0</v>
      </c>
      <c r="EV43" s="292">
        <f t="shared" si="20"/>
        <v>0</v>
      </c>
      <c r="EW43" s="292">
        <f t="shared" si="20"/>
        <v>0</v>
      </c>
      <c r="EX43" s="292">
        <f t="shared" si="20"/>
        <v>0</v>
      </c>
      <c r="EY43" s="292">
        <f t="shared" si="20"/>
        <v>0</v>
      </c>
      <c r="EZ43" s="292">
        <f t="shared" si="20"/>
        <v>0</v>
      </c>
      <c r="FA43" s="292">
        <f t="shared" si="20"/>
        <v>0</v>
      </c>
      <c r="FB43" s="292">
        <f t="shared" si="20"/>
        <v>0</v>
      </c>
      <c r="FC43" s="292">
        <f t="shared" si="20"/>
        <v>0</v>
      </c>
      <c r="FD43" s="292">
        <f t="shared" si="20"/>
        <v>0</v>
      </c>
      <c r="FE43" s="292">
        <f t="shared" si="20"/>
        <v>0</v>
      </c>
      <c r="FF43" s="292">
        <f t="shared" si="20"/>
        <v>0</v>
      </c>
      <c r="FG43" s="292">
        <f t="shared" si="20"/>
        <v>0</v>
      </c>
      <c r="FH43" s="292">
        <f t="shared" si="20"/>
        <v>0</v>
      </c>
      <c r="FI43" s="292">
        <f t="shared" si="20"/>
        <v>0</v>
      </c>
      <c r="FJ43" s="292">
        <f t="shared" si="20"/>
        <v>0</v>
      </c>
      <c r="FK43" s="292">
        <f t="shared" si="20"/>
        <v>0</v>
      </c>
      <c r="FL43" s="292">
        <f t="shared" si="20"/>
        <v>0</v>
      </c>
      <c r="FM43" s="292">
        <f t="shared" si="20"/>
        <v>0</v>
      </c>
      <c r="FN43" s="292">
        <f t="shared" si="20"/>
        <v>0</v>
      </c>
      <c r="FO43" s="292">
        <f t="shared" si="20"/>
        <v>0</v>
      </c>
      <c r="FP43" s="292">
        <f t="shared" si="20"/>
        <v>0</v>
      </c>
      <c r="FQ43" s="292">
        <f t="shared" si="20"/>
        <v>0</v>
      </c>
      <c r="FR43" s="292">
        <f t="shared" si="20"/>
        <v>0</v>
      </c>
      <c r="FS43" s="292">
        <f t="shared" si="20"/>
        <v>0</v>
      </c>
      <c r="FT43" s="292">
        <f t="shared" si="20"/>
        <v>0</v>
      </c>
      <c r="FU43" s="292">
        <f t="shared" si="20"/>
        <v>0</v>
      </c>
      <c r="FV43" s="292">
        <f t="shared" si="20"/>
        <v>0</v>
      </c>
      <c r="FW43" s="292">
        <f t="shared" si="20"/>
        <v>0</v>
      </c>
      <c r="FX43" s="292">
        <f t="shared" si="20"/>
        <v>0</v>
      </c>
      <c r="FY43" s="292">
        <f t="shared" si="20"/>
        <v>0</v>
      </c>
      <c r="FZ43" s="292">
        <f t="shared" si="20"/>
        <v>0</v>
      </c>
      <c r="GA43" s="292">
        <f t="shared" si="20"/>
        <v>0</v>
      </c>
      <c r="GB43" s="292">
        <f t="shared" si="20"/>
        <v>0</v>
      </c>
      <c r="GC43" s="292">
        <f t="shared" si="20"/>
        <v>0</v>
      </c>
      <c r="GD43" s="292">
        <f t="shared" si="20"/>
        <v>0</v>
      </c>
      <c r="GE43" s="292">
        <f t="shared" si="20"/>
        <v>0</v>
      </c>
      <c r="GF43" s="292">
        <f t="shared" si="20"/>
        <v>0</v>
      </c>
      <c r="GG43" s="292">
        <f t="shared" si="20"/>
        <v>0</v>
      </c>
      <c r="GH43" s="292">
        <f t="shared" si="20"/>
        <v>0</v>
      </c>
      <c r="GI43" s="292">
        <f t="shared" si="20"/>
        <v>0</v>
      </c>
      <c r="GJ43" s="292">
        <f t="shared" si="20"/>
        <v>0</v>
      </c>
      <c r="GK43" s="292">
        <f t="shared" si="20"/>
        <v>0</v>
      </c>
      <c r="GL43" s="292">
        <f t="shared" si="20"/>
        <v>0</v>
      </c>
      <c r="GM43" s="292">
        <f t="shared" si="20"/>
        <v>0</v>
      </c>
      <c r="GN43" s="292">
        <f t="shared" si="20"/>
        <v>0</v>
      </c>
      <c r="GO43" s="292">
        <f t="shared" si="20"/>
        <v>0</v>
      </c>
      <c r="GP43" s="292">
        <f t="shared" si="20"/>
        <v>0</v>
      </c>
      <c r="GQ43" s="292">
        <f t="shared" si="20"/>
        <v>0</v>
      </c>
      <c r="GR43" s="286"/>
      <c r="GS43" s="287"/>
      <c r="GT43" s="275"/>
    </row>
    <row r="44" spans="1:202" ht="5.0999999999999996" customHeight="1">
      <c r="A44" s="275"/>
      <c r="B44" s="280"/>
      <c r="C44" s="286"/>
      <c r="D44" s="286"/>
      <c r="E44" s="289"/>
      <c r="F44" s="286"/>
      <c r="G44" s="285"/>
      <c r="H44" s="286"/>
      <c r="I44" s="286"/>
      <c r="J44" s="289"/>
      <c r="K44" s="286"/>
      <c r="L44" s="282"/>
      <c r="M44" s="286"/>
      <c r="N44" s="286"/>
      <c r="O44" s="289"/>
      <c r="P44" s="286"/>
      <c r="Q44" s="282"/>
      <c r="R44" s="286"/>
      <c r="S44" s="294"/>
      <c r="T44" s="294"/>
      <c r="U44" s="294"/>
      <c r="V44" s="294"/>
      <c r="W44" s="294"/>
      <c r="X44" s="294"/>
      <c r="Y44" s="294"/>
      <c r="Z44" s="294"/>
      <c r="AA44" s="294"/>
      <c r="AB44" s="294"/>
      <c r="AC44" s="294"/>
      <c r="AD44" s="294"/>
      <c r="AE44" s="294"/>
      <c r="AF44" s="294"/>
      <c r="AG44" s="294"/>
      <c r="AH44" s="294"/>
      <c r="AI44" s="294"/>
      <c r="AJ44" s="294"/>
      <c r="AK44" s="294"/>
      <c r="AL44" s="294"/>
      <c r="AM44" s="294"/>
      <c r="AN44" s="294"/>
      <c r="AO44" s="294"/>
      <c r="AP44" s="294"/>
      <c r="AQ44" s="294"/>
      <c r="AR44" s="294"/>
      <c r="AS44" s="294"/>
      <c r="AT44" s="294"/>
      <c r="AU44" s="294"/>
      <c r="AV44" s="294"/>
      <c r="AW44" s="294"/>
      <c r="AX44" s="294"/>
      <c r="AY44" s="294"/>
      <c r="AZ44" s="294"/>
      <c r="BA44" s="294"/>
      <c r="BB44" s="294"/>
      <c r="BC44" s="294"/>
      <c r="BD44" s="294"/>
      <c r="BE44" s="294"/>
      <c r="BF44" s="294"/>
      <c r="BG44" s="294"/>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94"/>
      <c r="EC44" s="294"/>
      <c r="ED44" s="294"/>
      <c r="EE44" s="294"/>
      <c r="EF44" s="294"/>
      <c r="EG44" s="294"/>
      <c r="EH44" s="294"/>
      <c r="EI44" s="294"/>
      <c r="EJ44" s="294"/>
      <c r="EK44" s="294"/>
      <c r="EL44" s="294"/>
      <c r="EM44" s="294"/>
      <c r="EN44" s="294"/>
      <c r="EO44" s="294"/>
      <c r="EP44" s="294"/>
      <c r="EQ44" s="294"/>
      <c r="ER44" s="294"/>
      <c r="ES44" s="294"/>
      <c r="ET44" s="294"/>
      <c r="EU44" s="294"/>
      <c r="EV44" s="294"/>
      <c r="EW44" s="294"/>
      <c r="EX44" s="294"/>
      <c r="EY44" s="294"/>
      <c r="EZ44" s="294"/>
      <c r="FA44" s="294"/>
      <c r="FB44" s="294"/>
      <c r="FC44" s="294"/>
      <c r="FD44" s="294"/>
      <c r="FE44" s="294"/>
      <c r="FF44" s="294"/>
      <c r="FG44" s="294"/>
      <c r="FH44" s="294"/>
      <c r="FI44" s="294"/>
      <c r="FJ44" s="294"/>
      <c r="FK44" s="294"/>
      <c r="FL44" s="294"/>
      <c r="FM44" s="294"/>
      <c r="FN44" s="294"/>
      <c r="FO44" s="294"/>
      <c r="FP44" s="294"/>
      <c r="FQ44" s="294"/>
      <c r="FR44" s="294"/>
      <c r="FS44" s="294"/>
      <c r="FT44" s="294"/>
      <c r="FU44" s="294"/>
      <c r="FV44" s="294"/>
      <c r="FW44" s="294"/>
      <c r="FX44" s="294"/>
      <c r="FY44" s="294"/>
      <c r="FZ44" s="294"/>
      <c r="GA44" s="294"/>
      <c r="GB44" s="294"/>
      <c r="GC44" s="294"/>
      <c r="GD44" s="294"/>
      <c r="GE44" s="294"/>
      <c r="GF44" s="294"/>
      <c r="GG44" s="294"/>
      <c r="GH44" s="294"/>
      <c r="GI44" s="294"/>
      <c r="GJ44" s="294"/>
      <c r="GK44" s="294"/>
      <c r="GL44" s="294"/>
      <c r="GM44" s="294"/>
      <c r="GN44" s="294"/>
      <c r="GO44" s="294"/>
      <c r="GP44" s="294"/>
      <c r="GQ44" s="294"/>
      <c r="GR44" s="286"/>
      <c r="GS44" s="287"/>
      <c r="GT44" s="275"/>
    </row>
    <row r="45" spans="1:202" ht="16.5" customHeight="1">
      <c r="A45" s="275"/>
      <c r="B45" s="280"/>
      <c r="C45" s="284" t="s">
        <v>1550</v>
      </c>
      <c r="D45" s="271" t="str">
        <f>VideoRevShareAss1</f>
        <v>NA</v>
      </c>
      <c r="E45" s="289"/>
      <c r="F45" s="286"/>
      <c r="G45" s="285"/>
      <c r="H45" s="284" t="s">
        <v>1550</v>
      </c>
      <c r="I45" s="271" t="str">
        <f>VideoRevShareAss2</f>
        <v>NA</v>
      </c>
      <c r="J45" s="289" t="str">
        <f>IF(VideoRevShare2=VideoRevShareAss2,"",IF(VideoRevShare2&gt;VideoRevShareAss2,"(+"&amp;TEXT(VideoRevShare2-VideoRevShareAss2,"0.00%")&amp;")","("&amp;TEXT(VideoRevShare2-VideoRevShareAss2,"0.00%")&amp;")"))</f>
        <v/>
      </c>
      <c r="K45" s="286"/>
      <c r="L45" s="282"/>
      <c r="M45" s="284" t="s">
        <v>1550</v>
      </c>
      <c r="N45" s="271" t="str">
        <f>VideoRevShareAss3</f>
        <v>NA</v>
      </c>
      <c r="O45" s="289" t="str">
        <f>IF(VideoRevShare3=VideoRevShareAss3,"",IF(VideoRevShare3&gt;VideoRevShareAss3,"(+"&amp;TEXT(VideoRevShare3-VideoRevShareAss3,"0.00%")&amp;")","("&amp;TEXT(VideoRevShare3-VideoRevShareAss3,"0.00%")&amp;")"))</f>
        <v/>
      </c>
      <c r="P45" s="286"/>
      <c r="Q45" s="282"/>
      <c r="R45" s="288" t="s">
        <v>1620</v>
      </c>
      <c r="S45" s="292">
        <f t="shared" ref="S45:CD45" si="21">S33+S21+S9</f>
        <v>0</v>
      </c>
      <c r="T45" s="292">
        <f t="shared" si="21"/>
        <v>0</v>
      </c>
      <c r="U45" s="292">
        <f t="shared" si="21"/>
        <v>0</v>
      </c>
      <c r="V45" s="292">
        <f t="shared" si="21"/>
        <v>0</v>
      </c>
      <c r="W45" s="292">
        <f t="shared" si="21"/>
        <v>0</v>
      </c>
      <c r="X45" s="292">
        <f t="shared" si="21"/>
        <v>0</v>
      </c>
      <c r="Y45" s="292">
        <f t="shared" si="21"/>
        <v>0</v>
      </c>
      <c r="Z45" s="292">
        <f t="shared" si="21"/>
        <v>0</v>
      </c>
      <c r="AA45" s="292">
        <f t="shared" si="21"/>
        <v>0</v>
      </c>
      <c r="AB45" s="292">
        <f t="shared" si="21"/>
        <v>0</v>
      </c>
      <c r="AC45" s="292">
        <f t="shared" si="21"/>
        <v>0</v>
      </c>
      <c r="AD45" s="292">
        <f t="shared" si="21"/>
        <v>0</v>
      </c>
      <c r="AE45" s="292">
        <f t="shared" si="21"/>
        <v>0</v>
      </c>
      <c r="AF45" s="292">
        <f t="shared" si="21"/>
        <v>0</v>
      </c>
      <c r="AG45" s="292">
        <f t="shared" si="21"/>
        <v>0</v>
      </c>
      <c r="AH45" s="292">
        <f t="shared" si="21"/>
        <v>0</v>
      </c>
      <c r="AI45" s="292">
        <f t="shared" si="21"/>
        <v>0</v>
      </c>
      <c r="AJ45" s="292">
        <f t="shared" si="21"/>
        <v>0</v>
      </c>
      <c r="AK45" s="292">
        <f t="shared" si="21"/>
        <v>0</v>
      </c>
      <c r="AL45" s="292">
        <f t="shared" si="21"/>
        <v>0</v>
      </c>
      <c r="AM45" s="292">
        <f t="shared" si="21"/>
        <v>0</v>
      </c>
      <c r="AN45" s="292">
        <f t="shared" si="21"/>
        <v>0</v>
      </c>
      <c r="AO45" s="292">
        <f t="shared" si="21"/>
        <v>0</v>
      </c>
      <c r="AP45" s="292">
        <f t="shared" si="21"/>
        <v>0</v>
      </c>
      <c r="AQ45" s="292">
        <f t="shared" si="21"/>
        <v>0</v>
      </c>
      <c r="AR45" s="292">
        <f t="shared" si="21"/>
        <v>0</v>
      </c>
      <c r="AS45" s="292">
        <f t="shared" si="21"/>
        <v>0</v>
      </c>
      <c r="AT45" s="292">
        <f t="shared" si="21"/>
        <v>0</v>
      </c>
      <c r="AU45" s="292">
        <f t="shared" si="21"/>
        <v>0</v>
      </c>
      <c r="AV45" s="292">
        <f t="shared" si="21"/>
        <v>0</v>
      </c>
      <c r="AW45" s="292">
        <f t="shared" si="21"/>
        <v>0</v>
      </c>
      <c r="AX45" s="292">
        <f t="shared" si="21"/>
        <v>0</v>
      </c>
      <c r="AY45" s="292">
        <f t="shared" si="21"/>
        <v>0</v>
      </c>
      <c r="AZ45" s="292">
        <f t="shared" si="21"/>
        <v>0</v>
      </c>
      <c r="BA45" s="292">
        <f t="shared" si="21"/>
        <v>0</v>
      </c>
      <c r="BB45" s="292">
        <f t="shared" si="21"/>
        <v>0</v>
      </c>
      <c r="BC45" s="292">
        <f t="shared" si="21"/>
        <v>0</v>
      </c>
      <c r="BD45" s="292">
        <f t="shared" si="21"/>
        <v>0</v>
      </c>
      <c r="BE45" s="292">
        <f t="shared" si="21"/>
        <v>0</v>
      </c>
      <c r="BF45" s="292">
        <f t="shared" si="21"/>
        <v>0</v>
      </c>
      <c r="BG45" s="292">
        <f t="shared" si="21"/>
        <v>0</v>
      </c>
      <c r="BH45" s="292">
        <f t="shared" si="21"/>
        <v>0</v>
      </c>
      <c r="BI45" s="292">
        <f t="shared" si="21"/>
        <v>0</v>
      </c>
      <c r="BJ45" s="292">
        <f t="shared" si="21"/>
        <v>0</v>
      </c>
      <c r="BK45" s="292">
        <f t="shared" si="21"/>
        <v>0</v>
      </c>
      <c r="BL45" s="292">
        <f t="shared" si="21"/>
        <v>0</v>
      </c>
      <c r="BM45" s="292">
        <f t="shared" si="21"/>
        <v>0</v>
      </c>
      <c r="BN45" s="292">
        <f t="shared" si="21"/>
        <v>0</v>
      </c>
      <c r="BO45" s="292">
        <f t="shared" si="21"/>
        <v>0</v>
      </c>
      <c r="BP45" s="292">
        <f t="shared" si="21"/>
        <v>0</v>
      </c>
      <c r="BQ45" s="292">
        <f t="shared" si="21"/>
        <v>0</v>
      </c>
      <c r="BR45" s="292">
        <f t="shared" si="21"/>
        <v>0</v>
      </c>
      <c r="BS45" s="292">
        <f t="shared" si="21"/>
        <v>0</v>
      </c>
      <c r="BT45" s="292">
        <f t="shared" si="21"/>
        <v>0</v>
      </c>
      <c r="BU45" s="292">
        <f t="shared" si="21"/>
        <v>0</v>
      </c>
      <c r="BV45" s="292">
        <f t="shared" si="21"/>
        <v>0</v>
      </c>
      <c r="BW45" s="292">
        <f t="shared" si="21"/>
        <v>0</v>
      </c>
      <c r="BX45" s="292">
        <f t="shared" si="21"/>
        <v>0</v>
      </c>
      <c r="BY45" s="292">
        <f t="shared" si="21"/>
        <v>0</v>
      </c>
      <c r="BZ45" s="292">
        <f t="shared" si="21"/>
        <v>0</v>
      </c>
      <c r="CA45" s="292">
        <f t="shared" si="21"/>
        <v>0</v>
      </c>
      <c r="CB45" s="292">
        <f t="shared" si="21"/>
        <v>0</v>
      </c>
      <c r="CC45" s="292">
        <f t="shared" si="21"/>
        <v>0</v>
      </c>
      <c r="CD45" s="292">
        <f t="shared" si="21"/>
        <v>0</v>
      </c>
      <c r="CE45" s="292">
        <f t="shared" ref="CE45:EP45" si="22">CE33+CE21+CE9</f>
        <v>0</v>
      </c>
      <c r="CF45" s="292">
        <f t="shared" si="22"/>
        <v>0</v>
      </c>
      <c r="CG45" s="292">
        <f t="shared" si="22"/>
        <v>0</v>
      </c>
      <c r="CH45" s="292">
        <f t="shared" si="22"/>
        <v>0</v>
      </c>
      <c r="CI45" s="292">
        <f t="shared" si="22"/>
        <v>0</v>
      </c>
      <c r="CJ45" s="292">
        <f t="shared" si="22"/>
        <v>0</v>
      </c>
      <c r="CK45" s="292">
        <f t="shared" si="22"/>
        <v>0</v>
      </c>
      <c r="CL45" s="292">
        <f t="shared" si="22"/>
        <v>0</v>
      </c>
      <c r="CM45" s="292">
        <f t="shared" si="22"/>
        <v>0</v>
      </c>
      <c r="CN45" s="292">
        <f t="shared" si="22"/>
        <v>0</v>
      </c>
      <c r="CO45" s="292">
        <f t="shared" si="22"/>
        <v>0</v>
      </c>
      <c r="CP45" s="292">
        <f t="shared" si="22"/>
        <v>0</v>
      </c>
      <c r="CQ45" s="292">
        <f t="shared" si="22"/>
        <v>0</v>
      </c>
      <c r="CR45" s="292">
        <f t="shared" si="22"/>
        <v>0</v>
      </c>
      <c r="CS45" s="292">
        <f t="shared" si="22"/>
        <v>0</v>
      </c>
      <c r="CT45" s="292">
        <f t="shared" si="22"/>
        <v>0</v>
      </c>
      <c r="CU45" s="292">
        <f t="shared" si="22"/>
        <v>0</v>
      </c>
      <c r="CV45" s="292">
        <f t="shared" si="22"/>
        <v>0</v>
      </c>
      <c r="CW45" s="292">
        <f t="shared" si="22"/>
        <v>0</v>
      </c>
      <c r="CX45" s="292">
        <f t="shared" si="22"/>
        <v>0</v>
      </c>
      <c r="CY45" s="292">
        <f t="shared" si="22"/>
        <v>0</v>
      </c>
      <c r="CZ45" s="292">
        <f t="shared" si="22"/>
        <v>0</v>
      </c>
      <c r="DA45" s="292">
        <f t="shared" si="22"/>
        <v>0</v>
      </c>
      <c r="DB45" s="292">
        <f t="shared" si="22"/>
        <v>0</v>
      </c>
      <c r="DC45" s="292">
        <f t="shared" si="22"/>
        <v>0</v>
      </c>
      <c r="DD45" s="292">
        <f t="shared" si="22"/>
        <v>0</v>
      </c>
      <c r="DE45" s="292">
        <f t="shared" si="22"/>
        <v>0</v>
      </c>
      <c r="DF45" s="292">
        <f t="shared" si="22"/>
        <v>0</v>
      </c>
      <c r="DG45" s="292">
        <f t="shared" si="22"/>
        <v>0</v>
      </c>
      <c r="DH45" s="292">
        <f t="shared" si="22"/>
        <v>0</v>
      </c>
      <c r="DI45" s="292">
        <f t="shared" si="22"/>
        <v>0</v>
      </c>
      <c r="DJ45" s="292">
        <f t="shared" si="22"/>
        <v>0</v>
      </c>
      <c r="DK45" s="292">
        <f t="shared" si="22"/>
        <v>0</v>
      </c>
      <c r="DL45" s="292">
        <f t="shared" si="22"/>
        <v>0</v>
      </c>
      <c r="DM45" s="292">
        <f t="shared" si="22"/>
        <v>0</v>
      </c>
      <c r="DN45" s="292">
        <f t="shared" si="22"/>
        <v>0</v>
      </c>
      <c r="DO45" s="292">
        <f t="shared" si="22"/>
        <v>0</v>
      </c>
      <c r="DP45" s="292">
        <f t="shared" si="22"/>
        <v>0</v>
      </c>
      <c r="DQ45" s="292">
        <f t="shared" si="22"/>
        <v>0</v>
      </c>
      <c r="DR45" s="292">
        <f t="shared" si="22"/>
        <v>0</v>
      </c>
      <c r="DS45" s="292">
        <f t="shared" si="22"/>
        <v>0</v>
      </c>
      <c r="DT45" s="292">
        <f t="shared" si="22"/>
        <v>0</v>
      </c>
      <c r="DU45" s="292">
        <f t="shared" si="22"/>
        <v>0</v>
      </c>
      <c r="DV45" s="292">
        <f t="shared" si="22"/>
        <v>0</v>
      </c>
      <c r="DW45" s="292">
        <f t="shared" si="22"/>
        <v>0</v>
      </c>
      <c r="DX45" s="292">
        <f t="shared" si="22"/>
        <v>0</v>
      </c>
      <c r="DY45" s="292">
        <f t="shared" si="22"/>
        <v>0</v>
      </c>
      <c r="DZ45" s="292">
        <f t="shared" si="22"/>
        <v>0</v>
      </c>
      <c r="EA45" s="292">
        <f t="shared" si="22"/>
        <v>0</v>
      </c>
      <c r="EB45" s="292">
        <f t="shared" si="22"/>
        <v>0</v>
      </c>
      <c r="EC45" s="292">
        <f t="shared" si="22"/>
        <v>0</v>
      </c>
      <c r="ED45" s="292">
        <f t="shared" si="22"/>
        <v>0</v>
      </c>
      <c r="EE45" s="292">
        <f t="shared" si="22"/>
        <v>0</v>
      </c>
      <c r="EF45" s="292">
        <f t="shared" si="22"/>
        <v>0</v>
      </c>
      <c r="EG45" s="292">
        <f t="shared" si="22"/>
        <v>0</v>
      </c>
      <c r="EH45" s="292">
        <f t="shared" si="22"/>
        <v>0</v>
      </c>
      <c r="EI45" s="292">
        <f t="shared" si="22"/>
        <v>0</v>
      </c>
      <c r="EJ45" s="292">
        <f t="shared" si="22"/>
        <v>0</v>
      </c>
      <c r="EK45" s="292">
        <f t="shared" si="22"/>
        <v>0</v>
      </c>
      <c r="EL45" s="292">
        <f t="shared" si="22"/>
        <v>0</v>
      </c>
      <c r="EM45" s="292">
        <f t="shared" si="22"/>
        <v>0</v>
      </c>
      <c r="EN45" s="292">
        <f t="shared" si="22"/>
        <v>0</v>
      </c>
      <c r="EO45" s="292">
        <f t="shared" si="22"/>
        <v>0</v>
      </c>
      <c r="EP45" s="292">
        <f t="shared" si="22"/>
        <v>0</v>
      </c>
      <c r="EQ45" s="292">
        <f t="shared" ref="EQ45:GQ45" si="23">EQ33+EQ21+EQ9</f>
        <v>0</v>
      </c>
      <c r="ER45" s="292">
        <f t="shared" si="23"/>
        <v>0</v>
      </c>
      <c r="ES45" s="292">
        <f t="shared" si="23"/>
        <v>0</v>
      </c>
      <c r="ET45" s="292">
        <f t="shared" si="23"/>
        <v>0</v>
      </c>
      <c r="EU45" s="292">
        <f t="shared" si="23"/>
        <v>0</v>
      </c>
      <c r="EV45" s="292">
        <f t="shared" si="23"/>
        <v>0</v>
      </c>
      <c r="EW45" s="292">
        <f t="shared" si="23"/>
        <v>0</v>
      </c>
      <c r="EX45" s="292">
        <f t="shared" si="23"/>
        <v>0</v>
      </c>
      <c r="EY45" s="292">
        <f t="shared" si="23"/>
        <v>0</v>
      </c>
      <c r="EZ45" s="292">
        <f t="shared" si="23"/>
        <v>0</v>
      </c>
      <c r="FA45" s="292">
        <f t="shared" si="23"/>
        <v>0</v>
      </c>
      <c r="FB45" s="292">
        <f t="shared" si="23"/>
        <v>0</v>
      </c>
      <c r="FC45" s="292">
        <f t="shared" si="23"/>
        <v>0</v>
      </c>
      <c r="FD45" s="292">
        <f t="shared" si="23"/>
        <v>0</v>
      </c>
      <c r="FE45" s="292">
        <f t="shared" si="23"/>
        <v>0</v>
      </c>
      <c r="FF45" s="292">
        <f t="shared" si="23"/>
        <v>0</v>
      </c>
      <c r="FG45" s="292">
        <f t="shared" si="23"/>
        <v>0</v>
      </c>
      <c r="FH45" s="292">
        <f t="shared" si="23"/>
        <v>0</v>
      </c>
      <c r="FI45" s="292">
        <f t="shared" si="23"/>
        <v>0</v>
      </c>
      <c r="FJ45" s="292">
        <f t="shared" si="23"/>
        <v>0</v>
      </c>
      <c r="FK45" s="292">
        <f t="shared" si="23"/>
        <v>0</v>
      </c>
      <c r="FL45" s="292">
        <f t="shared" si="23"/>
        <v>0</v>
      </c>
      <c r="FM45" s="292">
        <f t="shared" si="23"/>
        <v>0</v>
      </c>
      <c r="FN45" s="292">
        <f t="shared" si="23"/>
        <v>0</v>
      </c>
      <c r="FO45" s="292">
        <f t="shared" si="23"/>
        <v>0</v>
      </c>
      <c r="FP45" s="292">
        <f t="shared" si="23"/>
        <v>0</v>
      </c>
      <c r="FQ45" s="292">
        <f t="shared" si="23"/>
        <v>0</v>
      </c>
      <c r="FR45" s="292">
        <f t="shared" si="23"/>
        <v>0</v>
      </c>
      <c r="FS45" s="292">
        <f t="shared" si="23"/>
        <v>0</v>
      </c>
      <c r="FT45" s="292">
        <f t="shared" si="23"/>
        <v>0</v>
      </c>
      <c r="FU45" s="292">
        <f t="shared" si="23"/>
        <v>0</v>
      </c>
      <c r="FV45" s="292">
        <f t="shared" si="23"/>
        <v>0</v>
      </c>
      <c r="FW45" s="292">
        <f t="shared" si="23"/>
        <v>0</v>
      </c>
      <c r="FX45" s="292">
        <f t="shared" si="23"/>
        <v>0</v>
      </c>
      <c r="FY45" s="292">
        <f t="shared" si="23"/>
        <v>0</v>
      </c>
      <c r="FZ45" s="292">
        <f t="shared" si="23"/>
        <v>0</v>
      </c>
      <c r="GA45" s="292">
        <f t="shared" si="23"/>
        <v>0</v>
      </c>
      <c r="GB45" s="292">
        <f t="shared" si="23"/>
        <v>0</v>
      </c>
      <c r="GC45" s="292">
        <f t="shared" si="23"/>
        <v>0</v>
      </c>
      <c r="GD45" s="292">
        <f t="shared" si="23"/>
        <v>0</v>
      </c>
      <c r="GE45" s="292">
        <f t="shared" si="23"/>
        <v>0</v>
      </c>
      <c r="GF45" s="292">
        <f t="shared" si="23"/>
        <v>0</v>
      </c>
      <c r="GG45" s="292">
        <f t="shared" si="23"/>
        <v>0</v>
      </c>
      <c r="GH45" s="292">
        <f t="shared" si="23"/>
        <v>0</v>
      </c>
      <c r="GI45" s="292">
        <f t="shared" si="23"/>
        <v>0</v>
      </c>
      <c r="GJ45" s="292">
        <f t="shared" si="23"/>
        <v>0</v>
      </c>
      <c r="GK45" s="292">
        <f t="shared" si="23"/>
        <v>0</v>
      </c>
      <c r="GL45" s="292">
        <f t="shared" si="23"/>
        <v>0</v>
      </c>
      <c r="GM45" s="292">
        <f t="shared" si="23"/>
        <v>0</v>
      </c>
      <c r="GN45" s="292">
        <f t="shared" si="23"/>
        <v>0</v>
      </c>
      <c r="GO45" s="292">
        <f t="shared" si="23"/>
        <v>0</v>
      </c>
      <c r="GP45" s="292">
        <f t="shared" si="23"/>
        <v>0</v>
      </c>
      <c r="GQ45" s="292">
        <f t="shared" si="23"/>
        <v>0</v>
      </c>
      <c r="GR45" s="286"/>
      <c r="GS45" s="287"/>
      <c r="GT45" s="275"/>
    </row>
    <row r="46" spans="1:202" ht="5.0999999999999996" customHeight="1">
      <c r="A46" s="275"/>
      <c r="B46" s="280"/>
      <c r="C46" s="284"/>
      <c r="D46" s="345"/>
      <c r="E46" s="289"/>
      <c r="F46" s="286"/>
      <c r="G46" s="285"/>
      <c r="H46" s="284"/>
      <c r="I46" s="345"/>
      <c r="J46" s="289"/>
      <c r="K46" s="286"/>
      <c r="L46" s="282"/>
      <c r="M46" s="284"/>
      <c r="N46" s="345"/>
      <c r="O46" s="289"/>
      <c r="P46" s="286"/>
      <c r="Q46" s="282"/>
      <c r="R46" s="286"/>
      <c r="S46" s="294"/>
      <c r="T46" s="294"/>
      <c r="U46" s="294"/>
      <c r="V46" s="294"/>
      <c r="W46" s="294"/>
      <c r="X46" s="294"/>
      <c r="Y46" s="294"/>
      <c r="Z46" s="294"/>
      <c r="AA46" s="294"/>
      <c r="AB46" s="294"/>
      <c r="AC46" s="294"/>
      <c r="AD46" s="294"/>
      <c r="AE46" s="294"/>
      <c r="AF46" s="294"/>
      <c r="AG46" s="294"/>
      <c r="AH46" s="294"/>
      <c r="AI46" s="294"/>
      <c r="AJ46" s="294"/>
      <c r="AK46" s="294"/>
      <c r="AL46" s="294"/>
      <c r="AM46" s="294"/>
      <c r="AN46" s="294"/>
      <c r="AO46" s="294"/>
      <c r="AP46" s="294"/>
      <c r="AQ46" s="294"/>
      <c r="AR46" s="294"/>
      <c r="AS46" s="294"/>
      <c r="AT46" s="294"/>
      <c r="AU46" s="294"/>
      <c r="AV46" s="294"/>
      <c r="AW46" s="294"/>
      <c r="AX46" s="294"/>
      <c r="AY46" s="294"/>
      <c r="AZ46" s="294"/>
      <c r="BA46" s="294"/>
      <c r="BB46" s="294"/>
      <c r="BC46" s="294"/>
      <c r="BD46" s="294"/>
      <c r="BE46" s="294"/>
      <c r="BF46" s="294"/>
      <c r="BG46" s="294"/>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94"/>
      <c r="EC46" s="294"/>
      <c r="ED46" s="294"/>
      <c r="EE46" s="294"/>
      <c r="EF46" s="294"/>
      <c r="EG46" s="294"/>
      <c r="EH46" s="294"/>
      <c r="EI46" s="294"/>
      <c r="EJ46" s="294"/>
      <c r="EK46" s="294"/>
      <c r="EL46" s="294"/>
      <c r="EM46" s="294"/>
      <c r="EN46" s="294"/>
      <c r="EO46" s="294"/>
      <c r="EP46" s="294"/>
      <c r="EQ46" s="294"/>
      <c r="ER46" s="294"/>
      <c r="ES46" s="294"/>
      <c r="ET46" s="294"/>
      <c r="EU46" s="294"/>
      <c r="EV46" s="294"/>
      <c r="EW46" s="294"/>
      <c r="EX46" s="294"/>
      <c r="EY46" s="294"/>
      <c r="EZ46" s="294"/>
      <c r="FA46" s="294"/>
      <c r="FB46" s="294"/>
      <c r="FC46" s="294"/>
      <c r="FD46" s="294"/>
      <c r="FE46" s="294"/>
      <c r="FF46" s="294"/>
      <c r="FG46" s="294"/>
      <c r="FH46" s="294"/>
      <c r="FI46" s="294"/>
      <c r="FJ46" s="294"/>
      <c r="FK46" s="294"/>
      <c r="FL46" s="294"/>
      <c r="FM46" s="294"/>
      <c r="FN46" s="294"/>
      <c r="FO46" s="294"/>
      <c r="FP46" s="294"/>
      <c r="FQ46" s="294"/>
      <c r="FR46" s="294"/>
      <c r="FS46" s="294"/>
      <c r="FT46" s="294"/>
      <c r="FU46" s="294"/>
      <c r="FV46" s="294"/>
      <c r="FW46" s="294"/>
      <c r="FX46" s="294"/>
      <c r="FY46" s="294"/>
      <c r="FZ46" s="294"/>
      <c r="GA46" s="294"/>
      <c r="GB46" s="294"/>
      <c r="GC46" s="294"/>
      <c r="GD46" s="294"/>
      <c r="GE46" s="294"/>
      <c r="GF46" s="294"/>
      <c r="GG46" s="294"/>
      <c r="GH46" s="294"/>
      <c r="GI46" s="294"/>
      <c r="GJ46" s="294"/>
      <c r="GK46" s="294"/>
      <c r="GL46" s="294"/>
      <c r="GM46" s="294"/>
      <c r="GN46" s="294"/>
      <c r="GO46" s="294"/>
      <c r="GP46" s="294"/>
      <c r="GQ46" s="294"/>
      <c r="GR46" s="286"/>
      <c r="GS46" s="287"/>
      <c r="GT46" s="275"/>
    </row>
    <row r="47" spans="1:202" ht="16.5" customHeight="1">
      <c r="A47" s="275"/>
      <c r="B47" s="280"/>
      <c r="C47" s="284" t="s">
        <v>1556</v>
      </c>
      <c r="D47" s="271" t="str">
        <f>DataRevShareAss1</f>
        <v>NA</v>
      </c>
      <c r="E47" s="289" t="str">
        <f>IF(DataRevShare1=DataRevShareAss1,"",IF(DataRevShare1&gt;DataRevShareAss1,"(+"&amp;TEXT(DataRevShare1-DataRevShareAss1,"0.00%")&amp;")","("&amp;TEXT(DataRevShare1-DataRevShareAss1,"0.00%")&amp;")"))</f>
        <v/>
      </c>
      <c r="F47" s="286"/>
      <c r="G47" s="285"/>
      <c r="H47" s="284" t="s">
        <v>1556</v>
      </c>
      <c r="I47" s="271" t="str">
        <f>DataRevShareAss2</f>
        <v>NA</v>
      </c>
      <c r="J47" s="289" t="str">
        <f>IF(DataRevShare2=DataRevShareAss2,"",IF(DataRevShare2&gt;DataRevShareAss2,"(+"&amp;TEXT(DataRevShare2-DataRevShareAss2,"0.00%")&amp;")","("&amp;TEXT(DataRevShare2-DataRevShareAss2,"0.00%")&amp;")"))</f>
        <v/>
      </c>
      <c r="K47" s="286"/>
      <c r="L47" s="282"/>
      <c r="M47" s="284" t="s">
        <v>1556</v>
      </c>
      <c r="N47" s="271" t="str">
        <f>DataRevShareAss3</f>
        <v>NA</v>
      </c>
      <c r="O47" s="289" t="str">
        <f>IF(DataRevShare3=DataRevShareAss3,"",IF(DataRevShare3&gt;DataRevShareAss3,"(+"&amp;TEXT(DataRevShare3-DataRevShareAss3,"0.00%")&amp;")","("&amp;TEXT(DataRevShare3-DataRevShareAss3,"0.00%")&amp;")"))</f>
        <v/>
      </c>
      <c r="P47" s="286"/>
      <c r="Q47" s="282"/>
      <c r="R47" s="288" t="s">
        <v>1488</v>
      </c>
      <c r="S47" s="292">
        <f t="shared" ref="S47:CD47" si="24">S35+S23+S11</f>
        <v>0</v>
      </c>
      <c r="T47" s="292">
        <f t="shared" si="24"/>
        <v>0</v>
      </c>
      <c r="U47" s="292">
        <f t="shared" si="24"/>
        <v>0</v>
      </c>
      <c r="V47" s="292">
        <f t="shared" si="24"/>
        <v>0</v>
      </c>
      <c r="W47" s="292">
        <f t="shared" si="24"/>
        <v>0</v>
      </c>
      <c r="X47" s="292">
        <f t="shared" si="24"/>
        <v>0</v>
      </c>
      <c r="Y47" s="292">
        <f t="shared" si="24"/>
        <v>0</v>
      </c>
      <c r="Z47" s="292">
        <f t="shared" si="24"/>
        <v>0</v>
      </c>
      <c r="AA47" s="292">
        <f t="shared" si="24"/>
        <v>0</v>
      </c>
      <c r="AB47" s="292">
        <f t="shared" si="24"/>
        <v>0</v>
      </c>
      <c r="AC47" s="292">
        <f t="shared" si="24"/>
        <v>0</v>
      </c>
      <c r="AD47" s="292">
        <f t="shared" si="24"/>
        <v>0</v>
      </c>
      <c r="AE47" s="292">
        <f t="shared" si="24"/>
        <v>0</v>
      </c>
      <c r="AF47" s="292">
        <f t="shared" si="24"/>
        <v>0</v>
      </c>
      <c r="AG47" s="292">
        <f t="shared" si="24"/>
        <v>0</v>
      </c>
      <c r="AH47" s="292">
        <f t="shared" si="24"/>
        <v>0</v>
      </c>
      <c r="AI47" s="292">
        <f t="shared" si="24"/>
        <v>0</v>
      </c>
      <c r="AJ47" s="292">
        <f t="shared" si="24"/>
        <v>0</v>
      </c>
      <c r="AK47" s="292">
        <f t="shared" si="24"/>
        <v>0</v>
      </c>
      <c r="AL47" s="292">
        <f t="shared" si="24"/>
        <v>0</v>
      </c>
      <c r="AM47" s="292">
        <f t="shared" si="24"/>
        <v>0</v>
      </c>
      <c r="AN47" s="292">
        <f t="shared" si="24"/>
        <v>0</v>
      </c>
      <c r="AO47" s="292">
        <f t="shared" si="24"/>
        <v>0</v>
      </c>
      <c r="AP47" s="292">
        <f t="shared" si="24"/>
        <v>0</v>
      </c>
      <c r="AQ47" s="292">
        <f t="shared" si="24"/>
        <v>0</v>
      </c>
      <c r="AR47" s="292">
        <f t="shared" si="24"/>
        <v>0</v>
      </c>
      <c r="AS47" s="292">
        <f t="shared" si="24"/>
        <v>0</v>
      </c>
      <c r="AT47" s="292">
        <f t="shared" si="24"/>
        <v>0</v>
      </c>
      <c r="AU47" s="292">
        <f t="shared" si="24"/>
        <v>0</v>
      </c>
      <c r="AV47" s="292">
        <f t="shared" si="24"/>
        <v>0</v>
      </c>
      <c r="AW47" s="292">
        <f t="shared" si="24"/>
        <v>0</v>
      </c>
      <c r="AX47" s="292">
        <f t="shared" si="24"/>
        <v>0</v>
      </c>
      <c r="AY47" s="292">
        <f t="shared" si="24"/>
        <v>0</v>
      </c>
      <c r="AZ47" s="292">
        <f t="shared" si="24"/>
        <v>0</v>
      </c>
      <c r="BA47" s="292">
        <f t="shared" si="24"/>
        <v>0</v>
      </c>
      <c r="BB47" s="292">
        <f t="shared" si="24"/>
        <v>0</v>
      </c>
      <c r="BC47" s="292">
        <f t="shared" si="24"/>
        <v>0</v>
      </c>
      <c r="BD47" s="292">
        <f t="shared" si="24"/>
        <v>0</v>
      </c>
      <c r="BE47" s="292">
        <f t="shared" si="24"/>
        <v>0</v>
      </c>
      <c r="BF47" s="292">
        <f t="shared" si="24"/>
        <v>0</v>
      </c>
      <c r="BG47" s="292">
        <f t="shared" si="24"/>
        <v>0</v>
      </c>
      <c r="BH47" s="292">
        <f t="shared" si="24"/>
        <v>0</v>
      </c>
      <c r="BI47" s="292">
        <f t="shared" si="24"/>
        <v>0</v>
      </c>
      <c r="BJ47" s="292">
        <f t="shared" si="24"/>
        <v>0</v>
      </c>
      <c r="BK47" s="292">
        <f t="shared" si="24"/>
        <v>0</v>
      </c>
      <c r="BL47" s="292">
        <f t="shared" si="24"/>
        <v>0</v>
      </c>
      <c r="BM47" s="292">
        <f t="shared" si="24"/>
        <v>0</v>
      </c>
      <c r="BN47" s="292">
        <f t="shared" si="24"/>
        <v>0</v>
      </c>
      <c r="BO47" s="292">
        <f t="shared" si="24"/>
        <v>0</v>
      </c>
      <c r="BP47" s="292">
        <f t="shared" si="24"/>
        <v>0</v>
      </c>
      <c r="BQ47" s="292">
        <f t="shared" si="24"/>
        <v>0</v>
      </c>
      <c r="BR47" s="292">
        <f t="shared" si="24"/>
        <v>0</v>
      </c>
      <c r="BS47" s="292">
        <f t="shared" si="24"/>
        <v>0</v>
      </c>
      <c r="BT47" s="292">
        <f t="shared" si="24"/>
        <v>0</v>
      </c>
      <c r="BU47" s="292">
        <f t="shared" si="24"/>
        <v>0</v>
      </c>
      <c r="BV47" s="292">
        <f t="shared" si="24"/>
        <v>0</v>
      </c>
      <c r="BW47" s="292">
        <f t="shared" si="24"/>
        <v>0</v>
      </c>
      <c r="BX47" s="292">
        <f t="shared" si="24"/>
        <v>0</v>
      </c>
      <c r="BY47" s="292">
        <f t="shared" si="24"/>
        <v>0</v>
      </c>
      <c r="BZ47" s="292">
        <f t="shared" si="24"/>
        <v>0</v>
      </c>
      <c r="CA47" s="292">
        <f t="shared" si="24"/>
        <v>0</v>
      </c>
      <c r="CB47" s="292">
        <f t="shared" si="24"/>
        <v>0</v>
      </c>
      <c r="CC47" s="292">
        <f t="shared" si="24"/>
        <v>0</v>
      </c>
      <c r="CD47" s="292">
        <f t="shared" si="24"/>
        <v>0</v>
      </c>
      <c r="CE47" s="292">
        <f t="shared" ref="CE47:EP47" si="25">CE35+CE23+CE11</f>
        <v>0</v>
      </c>
      <c r="CF47" s="292">
        <f t="shared" si="25"/>
        <v>0</v>
      </c>
      <c r="CG47" s="292">
        <f t="shared" si="25"/>
        <v>0</v>
      </c>
      <c r="CH47" s="292">
        <f t="shared" si="25"/>
        <v>0</v>
      </c>
      <c r="CI47" s="292">
        <f t="shared" si="25"/>
        <v>0</v>
      </c>
      <c r="CJ47" s="292">
        <f t="shared" si="25"/>
        <v>0</v>
      </c>
      <c r="CK47" s="292">
        <f t="shared" si="25"/>
        <v>0</v>
      </c>
      <c r="CL47" s="292">
        <f t="shared" si="25"/>
        <v>0</v>
      </c>
      <c r="CM47" s="292">
        <f t="shared" si="25"/>
        <v>0</v>
      </c>
      <c r="CN47" s="292">
        <f t="shared" si="25"/>
        <v>0</v>
      </c>
      <c r="CO47" s="292">
        <f t="shared" si="25"/>
        <v>0</v>
      </c>
      <c r="CP47" s="292">
        <f t="shared" si="25"/>
        <v>0</v>
      </c>
      <c r="CQ47" s="292">
        <f t="shared" si="25"/>
        <v>0</v>
      </c>
      <c r="CR47" s="292">
        <f t="shared" si="25"/>
        <v>0</v>
      </c>
      <c r="CS47" s="292">
        <f t="shared" si="25"/>
        <v>0</v>
      </c>
      <c r="CT47" s="292">
        <f t="shared" si="25"/>
        <v>0</v>
      </c>
      <c r="CU47" s="292">
        <f t="shared" si="25"/>
        <v>0</v>
      </c>
      <c r="CV47" s="292">
        <f t="shared" si="25"/>
        <v>0</v>
      </c>
      <c r="CW47" s="292">
        <f t="shared" si="25"/>
        <v>0</v>
      </c>
      <c r="CX47" s="292">
        <f t="shared" si="25"/>
        <v>0</v>
      </c>
      <c r="CY47" s="292">
        <f t="shared" si="25"/>
        <v>0</v>
      </c>
      <c r="CZ47" s="292">
        <f t="shared" si="25"/>
        <v>0</v>
      </c>
      <c r="DA47" s="292">
        <f t="shared" si="25"/>
        <v>0</v>
      </c>
      <c r="DB47" s="292">
        <f t="shared" si="25"/>
        <v>0</v>
      </c>
      <c r="DC47" s="292">
        <f t="shared" si="25"/>
        <v>0</v>
      </c>
      <c r="DD47" s="292">
        <f t="shared" si="25"/>
        <v>0</v>
      </c>
      <c r="DE47" s="292">
        <f t="shared" si="25"/>
        <v>0</v>
      </c>
      <c r="DF47" s="292">
        <f t="shared" si="25"/>
        <v>0</v>
      </c>
      <c r="DG47" s="292">
        <f t="shared" si="25"/>
        <v>0</v>
      </c>
      <c r="DH47" s="292">
        <f t="shared" si="25"/>
        <v>0</v>
      </c>
      <c r="DI47" s="292">
        <f t="shared" si="25"/>
        <v>0</v>
      </c>
      <c r="DJ47" s="292">
        <f t="shared" si="25"/>
        <v>0</v>
      </c>
      <c r="DK47" s="292">
        <f t="shared" si="25"/>
        <v>0</v>
      </c>
      <c r="DL47" s="292">
        <f t="shared" si="25"/>
        <v>0</v>
      </c>
      <c r="DM47" s="292">
        <f t="shared" si="25"/>
        <v>0</v>
      </c>
      <c r="DN47" s="292">
        <f t="shared" si="25"/>
        <v>0</v>
      </c>
      <c r="DO47" s="292">
        <f t="shared" si="25"/>
        <v>0</v>
      </c>
      <c r="DP47" s="292">
        <f t="shared" si="25"/>
        <v>0</v>
      </c>
      <c r="DQ47" s="292">
        <f t="shared" si="25"/>
        <v>0</v>
      </c>
      <c r="DR47" s="292">
        <f t="shared" si="25"/>
        <v>0</v>
      </c>
      <c r="DS47" s="292">
        <f t="shared" si="25"/>
        <v>0</v>
      </c>
      <c r="DT47" s="292">
        <f t="shared" si="25"/>
        <v>0</v>
      </c>
      <c r="DU47" s="292">
        <f t="shared" si="25"/>
        <v>0</v>
      </c>
      <c r="DV47" s="292">
        <f t="shared" si="25"/>
        <v>0</v>
      </c>
      <c r="DW47" s="292">
        <f t="shared" si="25"/>
        <v>0</v>
      </c>
      <c r="DX47" s="292">
        <f t="shared" si="25"/>
        <v>0</v>
      </c>
      <c r="DY47" s="292">
        <f t="shared" si="25"/>
        <v>0</v>
      </c>
      <c r="DZ47" s="292">
        <f t="shared" si="25"/>
        <v>0</v>
      </c>
      <c r="EA47" s="292">
        <f t="shared" si="25"/>
        <v>0</v>
      </c>
      <c r="EB47" s="292">
        <f t="shared" si="25"/>
        <v>0</v>
      </c>
      <c r="EC47" s="292">
        <f t="shared" si="25"/>
        <v>0</v>
      </c>
      <c r="ED47" s="292">
        <f t="shared" si="25"/>
        <v>0</v>
      </c>
      <c r="EE47" s="292">
        <f t="shared" si="25"/>
        <v>0</v>
      </c>
      <c r="EF47" s="292">
        <f t="shared" si="25"/>
        <v>0</v>
      </c>
      <c r="EG47" s="292">
        <f t="shared" si="25"/>
        <v>0</v>
      </c>
      <c r="EH47" s="292">
        <f t="shared" si="25"/>
        <v>0</v>
      </c>
      <c r="EI47" s="292">
        <f t="shared" si="25"/>
        <v>0</v>
      </c>
      <c r="EJ47" s="292">
        <f t="shared" si="25"/>
        <v>0</v>
      </c>
      <c r="EK47" s="292">
        <f t="shared" si="25"/>
        <v>0</v>
      </c>
      <c r="EL47" s="292">
        <f t="shared" si="25"/>
        <v>0</v>
      </c>
      <c r="EM47" s="292">
        <f t="shared" si="25"/>
        <v>0</v>
      </c>
      <c r="EN47" s="292">
        <f t="shared" si="25"/>
        <v>0</v>
      </c>
      <c r="EO47" s="292">
        <f t="shared" si="25"/>
        <v>0</v>
      </c>
      <c r="EP47" s="292">
        <f t="shared" si="25"/>
        <v>0</v>
      </c>
      <c r="EQ47" s="292">
        <f t="shared" ref="EQ47:GQ47" si="26">EQ35+EQ23+EQ11</f>
        <v>0</v>
      </c>
      <c r="ER47" s="292">
        <f t="shared" si="26"/>
        <v>0</v>
      </c>
      <c r="ES47" s="292">
        <f t="shared" si="26"/>
        <v>0</v>
      </c>
      <c r="ET47" s="292">
        <f t="shared" si="26"/>
        <v>0</v>
      </c>
      <c r="EU47" s="292">
        <f t="shared" si="26"/>
        <v>0</v>
      </c>
      <c r="EV47" s="292">
        <f t="shared" si="26"/>
        <v>0</v>
      </c>
      <c r="EW47" s="292">
        <f t="shared" si="26"/>
        <v>0</v>
      </c>
      <c r="EX47" s="292">
        <f t="shared" si="26"/>
        <v>0</v>
      </c>
      <c r="EY47" s="292">
        <f t="shared" si="26"/>
        <v>0</v>
      </c>
      <c r="EZ47" s="292">
        <f t="shared" si="26"/>
        <v>0</v>
      </c>
      <c r="FA47" s="292">
        <f t="shared" si="26"/>
        <v>0</v>
      </c>
      <c r="FB47" s="292">
        <f t="shared" si="26"/>
        <v>0</v>
      </c>
      <c r="FC47" s="292">
        <f t="shared" si="26"/>
        <v>0</v>
      </c>
      <c r="FD47" s="292">
        <f t="shared" si="26"/>
        <v>0</v>
      </c>
      <c r="FE47" s="292">
        <f t="shared" si="26"/>
        <v>0</v>
      </c>
      <c r="FF47" s="292">
        <f t="shared" si="26"/>
        <v>0</v>
      </c>
      <c r="FG47" s="292">
        <f t="shared" si="26"/>
        <v>0</v>
      </c>
      <c r="FH47" s="292">
        <f t="shared" si="26"/>
        <v>0</v>
      </c>
      <c r="FI47" s="292">
        <f t="shared" si="26"/>
        <v>0</v>
      </c>
      <c r="FJ47" s="292">
        <f t="shared" si="26"/>
        <v>0</v>
      </c>
      <c r="FK47" s="292">
        <f t="shared" si="26"/>
        <v>0</v>
      </c>
      <c r="FL47" s="292">
        <f t="shared" si="26"/>
        <v>0</v>
      </c>
      <c r="FM47" s="292">
        <f t="shared" si="26"/>
        <v>0</v>
      </c>
      <c r="FN47" s="292">
        <f t="shared" si="26"/>
        <v>0</v>
      </c>
      <c r="FO47" s="292">
        <f t="shared" si="26"/>
        <v>0</v>
      </c>
      <c r="FP47" s="292">
        <f t="shared" si="26"/>
        <v>0</v>
      </c>
      <c r="FQ47" s="292">
        <f t="shared" si="26"/>
        <v>0</v>
      </c>
      <c r="FR47" s="292">
        <f t="shared" si="26"/>
        <v>0</v>
      </c>
      <c r="FS47" s="292">
        <f t="shared" si="26"/>
        <v>0</v>
      </c>
      <c r="FT47" s="292">
        <f t="shared" si="26"/>
        <v>0</v>
      </c>
      <c r="FU47" s="292">
        <f t="shared" si="26"/>
        <v>0</v>
      </c>
      <c r="FV47" s="292">
        <f t="shared" si="26"/>
        <v>0</v>
      </c>
      <c r="FW47" s="292">
        <f t="shared" si="26"/>
        <v>0</v>
      </c>
      <c r="FX47" s="292">
        <f t="shared" si="26"/>
        <v>0</v>
      </c>
      <c r="FY47" s="292">
        <f t="shared" si="26"/>
        <v>0</v>
      </c>
      <c r="FZ47" s="292">
        <f t="shared" si="26"/>
        <v>0</v>
      </c>
      <c r="GA47" s="292">
        <f t="shared" si="26"/>
        <v>0</v>
      </c>
      <c r="GB47" s="292">
        <f t="shared" si="26"/>
        <v>0</v>
      </c>
      <c r="GC47" s="292">
        <f t="shared" si="26"/>
        <v>0</v>
      </c>
      <c r="GD47" s="292">
        <f t="shared" si="26"/>
        <v>0</v>
      </c>
      <c r="GE47" s="292">
        <f t="shared" si="26"/>
        <v>0</v>
      </c>
      <c r="GF47" s="292">
        <f t="shared" si="26"/>
        <v>0</v>
      </c>
      <c r="GG47" s="292">
        <f t="shared" si="26"/>
        <v>0</v>
      </c>
      <c r="GH47" s="292">
        <f t="shared" si="26"/>
        <v>0</v>
      </c>
      <c r="GI47" s="292">
        <f t="shared" si="26"/>
        <v>0</v>
      </c>
      <c r="GJ47" s="292">
        <f t="shared" si="26"/>
        <v>0</v>
      </c>
      <c r="GK47" s="292">
        <f t="shared" si="26"/>
        <v>0</v>
      </c>
      <c r="GL47" s="292">
        <f t="shared" si="26"/>
        <v>0</v>
      </c>
      <c r="GM47" s="292">
        <f t="shared" si="26"/>
        <v>0</v>
      </c>
      <c r="GN47" s="292">
        <f t="shared" si="26"/>
        <v>0</v>
      </c>
      <c r="GO47" s="292">
        <f t="shared" si="26"/>
        <v>0</v>
      </c>
      <c r="GP47" s="292">
        <f t="shared" si="26"/>
        <v>0</v>
      </c>
      <c r="GQ47" s="292">
        <f t="shared" si="26"/>
        <v>0</v>
      </c>
      <c r="GR47" s="286"/>
      <c r="GS47" s="287"/>
      <c r="GT47" s="275"/>
    </row>
    <row r="48" spans="1:202" ht="5.0999999999999996" customHeight="1">
      <c r="A48" s="275"/>
      <c r="B48" s="280"/>
      <c r="C48" s="284"/>
      <c r="D48" s="284"/>
      <c r="E48" s="289"/>
      <c r="F48" s="286"/>
      <c r="G48" s="285"/>
      <c r="H48" s="284"/>
      <c r="I48" s="284"/>
      <c r="J48" s="289"/>
      <c r="K48" s="286"/>
      <c r="L48" s="282"/>
      <c r="M48" s="284"/>
      <c r="N48" s="284"/>
      <c r="O48" s="289"/>
      <c r="P48" s="286"/>
      <c r="Q48" s="282"/>
      <c r="R48" s="286"/>
      <c r="S48" s="286"/>
      <c r="T48" s="286"/>
      <c r="U48" s="286"/>
      <c r="V48" s="286"/>
      <c r="W48" s="286"/>
      <c r="X48" s="286"/>
      <c r="Y48" s="286"/>
      <c r="Z48" s="286"/>
      <c r="AA48" s="286"/>
      <c r="AB48" s="286"/>
      <c r="AC48" s="286"/>
      <c r="AD48" s="286"/>
      <c r="AE48" s="286"/>
      <c r="AF48" s="286"/>
      <c r="AG48" s="286"/>
      <c r="AH48" s="286"/>
      <c r="AI48" s="286"/>
      <c r="AJ48" s="286"/>
      <c r="AK48" s="286"/>
      <c r="AL48" s="286"/>
      <c r="AM48" s="286"/>
      <c r="AN48" s="286"/>
      <c r="AO48" s="286"/>
      <c r="AP48" s="286"/>
      <c r="AQ48" s="286"/>
      <c r="AR48" s="286"/>
      <c r="AS48" s="286"/>
      <c r="AT48" s="286"/>
      <c r="AU48" s="286"/>
      <c r="AV48" s="286"/>
      <c r="AW48" s="286"/>
      <c r="AX48" s="286"/>
      <c r="AY48" s="286"/>
      <c r="AZ48" s="286"/>
      <c r="BA48" s="286"/>
      <c r="BB48" s="286"/>
      <c r="BC48" s="286"/>
      <c r="BD48" s="286"/>
      <c r="BE48" s="286"/>
      <c r="BF48" s="286"/>
      <c r="BG48" s="286"/>
      <c r="BH48" s="286"/>
      <c r="BI48" s="286"/>
      <c r="BJ48" s="286"/>
      <c r="BK48" s="286"/>
      <c r="BL48" s="286"/>
      <c r="BM48" s="286"/>
      <c r="BN48" s="286"/>
      <c r="BO48" s="286"/>
      <c r="BP48" s="286"/>
      <c r="BQ48" s="286"/>
      <c r="BR48" s="286"/>
      <c r="BS48" s="286"/>
      <c r="BT48" s="286"/>
      <c r="BU48" s="286"/>
      <c r="BV48" s="286"/>
      <c r="BW48" s="286"/>
      <c r="BX48" s="286"/>
      <c r="BY48" s="286"/>
      <c r="BZ48" s="286"/>
      <c r="CA48" s="286"/>
      <c r="CB48" s="286"/>
      <c r="CC48" s="286"/>
      <c r="CD48" s="286"/>
      <c r="CE48" s="286"/>
      <c r="CF48" s="286"/>
      <c r="CG48" s="286"/>
      <c r="CH48" s="286"/>
      <c r="CI48" s="286"/>
      <c r="CJ48" s="286"/>
      <c r="CK48" s="286"/>
      <c r="CL48" s="286"/>
      <c r="CM48" s="286"/>
      <c r="CN48" s="286"/>
      <c r="CO48" s="286"/>
      <c r="CP48" s="286"/>
      <c r="CQ48" s="286"/>
      <c r="CR48" s="286"/>
      <c r="CS48" s="286"/>
      <c r="CT48" s="286"/>
      <c r="CU48" s="286"/>
      <c r="CV48" s="286"/>
      <c r="CW48" s="286"/>
      <c r="CX48" s="286"/>
      <c r="CY48" s="286"/>
      <c r="CZ48" s="286"/>
      <c r="DA48" s="286"/>
      <c r="DB48" s="286"/>
      <c r="DC48" s="286"/>
      <c r="DD48" s="286"/>
      <c r="DE48" s="286"/>
      <c r="DF48" s="286"/>
      <c r="DG48" s="286"/>
      <c r="DH48" s="286"/>
      <c r="DI48" s="286"/>
      <c r="DJ48" s="286"/>
      <c r="DK48" s="286"/>
      <c r="DL48" s="286"/>
      <c r="DM48" s="286"/>
      <c r="DN48" s="286"/>
      <c r="DO48" s="286"/>
      <c r="DP48" s="286"/>
      <c r="DQ48" s="286"/>
      <c r="DR48" s="286"/>
      <c r="DS48" s="286"/>
      <c r="DT48" s="286"/>
      <c r="DU48" s="286"/>
      <c r="DV48" s="286"/>
      <c r="DW48" s="286"/>
      <c r="DX48" s="286"/>
      <c r="DY48" s="286"/>
      <c r="DZ48" s="286"/>
      <c r="EA48" s="286"/>
      <c r="EB48" s="286"/>
      <c r="EC48" s="286"/>
      <c r="ED48" s="286"/>
      <c r="EE48" s="286"/>
      <c r="EF48" s="286"/>
      <c r="EG48" s="286"/>
      <c r="EH48" s="286"/>
      <c r="EI48" s="286"/>
      <c r="EJ48" s="286"/>
      <c r="EK48" s="286"/>
      <c r="EL48" s="286"/>
      <c r="EM48" s="286"/>
      <c r="EN48" s="286"/>
      <c r="EO48" s="286"/>
      <c r="EP48" s="286"/>
      <c r="EQ48" s="286"/>
      <c r="ER48" s="286"/>
      <c r="ES48" s="286"/>
      <c r="ET48" s="286"/>
      <c r="EU48" s="286"/>
      <c r="EV48" s="286"/>
      <c r="EW48" s="286"/>
      <c r="EX48" s="286"/>
      <c r="EY48" s="286"/>
      <c r="EZ48" s="286"/>
      <c r="FA48" s="286"/>
      <c r="FB48" s="286"/>
      <c r="FC48" s="286"/>
      <c r="FD48" s="286"/>
      <c r="FE48" s="286"/>
      <c r="FF48" s="286"/>
      <c r="FG48" s="286"/>
      <c r="FH48" s="286"/>
      <c r="FI48" s="286"/>
      <c r="FJ48" s="286"/>
      <c r="FK48" s="286"/>
      <c r="FL48" s="286"/>
      <c r="FM48" s="286"/>
      <c r="FN48" s="286"/>
      <c r="FO48" s="286"/>
      <c r="FP48" s="286"/>
      <c r="FQ48" s="286"/>
      <c r="FR48" s="286"/>
      <c r="FS48" s="286"/>
      <c r="FT48" s="286"/>
      <c r="FU48" s="286"/>
      <c r="FV48" s="286"/>
      <c r="FW48" s="286"/>
      <c r="FX48" s="286"/>
      <c r="FY48" s="286"/>
      <c r="FZ48" s="286"/>
      <c r="GA48" s="286"/>
      <c r="GB48" s="286"/>
      <c r="GC48" s="286"/>
      <c r="GD48" s="286"/>
      <c r="GE48" s="286"/>
      <c r="GF48" s="286"/>
      <c r="GG48" s="286"/>
      <c r="GH48" s="286"/>
      <c r="GI48" s="286"/>
      <c r="GJ48" s="286"/>
      <c r="GK48" s="286"/>
      <c r="GL48" s="286"/>
      <c r="GM48" s="286"/>
      <c r="GN48" s="286"/>
      <c r="GO48" s="286"/>
      <c r="GP48" s="286"/>
      <c r="GQ48" s="286"/>
      <c r="GR48" s="286"/>
      <c r="GS48" s="287"/>
      <c r="GT48" s="275"/>
    </row>
    <row r="49" spans="1:202" ht="16.5" customHeight="1">
      <c r="A49" s="275"/>
      <c r="B49" s="280"/>
      <c r="C49" s="284" t="s">
        <v>1558</v>
      </c>
      <c r="D49" s="271" t="str">
        <f>VoiceRevShareAss1</f>
        <v>NA</v>
      </c>
      <c r="E49" s="289" t="str">
        <f>IF(VoiceRevShare1=VoiceRevShareAss1,"",IF(VoiceRevShare1&gt;VoiceRevShareAss1,"(+"&amp;TEXT(VoiceRevShare1-VoiceRevShareAss1,"0.00%")&amp;")","("&amp;TEXT(VoiceRevShare1-VoiceRevShareAss1,"0.00%")&amp;")"))</f>
        <v/>
      </c>
      <c r="F49" s="286"/>
      <c r="G49" s="285"/>
      <c r="H49" s="284" t="s">
        <v>1558</v>
      </c>
      <c r="I49" s="271" t="str">
        <f>VoiceRevShareAss2</f>
        <v>NA</v>
      </c>
      <c r="J49" s="289" t="str">
        <f>IF(VoiceRevShare2=VoiceRevShareAss2,"",IF(VoiceRevShare2&gt;VoiceRevShareAss2,"(+"&amp;TEXT(VoiceRevShare2-VoiceRevShareAss2,"0.00%")&amp;")","("&amp;TEXT(VoiceRevShare2-VoiceRevShareAss2,"0.00%")&amp;")"))</f>
        <v/>
      </c>
      <c r="K49" s="286"/>
      <c r="L49" s="282"/>
      <c r="M49" s="284" t="s">
        <v>1558</v>
      </c>
      <c r="N49" s="271" t="str">
        <f>VoiceRevShareAss3</f>
        <v>NA</v>
      </c>
      <c r="O49" s="289" t="str">
        <f>IF(VoiceRevShare3=VoiceRevShareAss3,"",IF(VoiceRevShare3&gt;VoiceRevShareAss3,"(+"&amp;TEXT(VoiceRevShare3-VoiceRevShareAss3,"0.00%")&amp;")","("&amp;TEXT(VoiceRevShare3-VoiceRevShareAss3,"0.00%")&amp;")"))</f>
        <v/>
      </c>
      <c r="P49" s="286"/>
      <c r="Q49" s="282"/>
      <c r="R49" s="343"/>
      <c r="S49" s="343"/>
      <c r="T49" s="343"/>
      <c r="U49" s="343"/>
      <c r="V49" s="302"/>
      <c r="W49" s="285"/>
      <c r="X49" s="285"/>
      <c r="Y49" s="285"/>
      <c r="Z49" s="285"/>
      <c r="AA49" s="285"/>
      <c r="AB49" s="285"/>
      <c r="AC49" s="285"/>
      <c r="AD49" s="285"/>
      <c r="AE49" s="285"/>
      <c r="AF49" s="285"/>
      <c r="AG49" s="285"/>
      <c r="AH49" s="285"/>
      <c r="AI49" s="285"/>
      <c r="AJ49" s="285"/>
      <c r="AK49" s="285"/>
      <c r="AL49" s="285"/>
      <c r="AM49" s="285"/>
      <c r="AN49" s="285"/>
      <c r="AO49" s="285"/>
      <c r="AP49" s="285"/>
      <c r="AQ49" s="285"/>
      <c r="AR49" s="285"/>
      <c r="AS49" s="285"/>
      <c r="AT49" s="285"/>
      <c r="AU49" s="285"/>
      <c r="AV49" s="285"/>
      <c r="AW49" s="285"/>
      <c r="AX49" s="285"/>
      <c r="AY49" s="285"/>
      <c r="AZ49" s="285"/>
      <c r="BA49" s="285"/>
      <c r="BB49" s="285"/>
      <c r="BC49" s="285"/>
      <c r="BD49" s="285"/>
      <c r="BE49" s="285"/>
      <c r="BF49" s="285"/>
      <c r="BG49" s="285"/>
      <c r="BH49" s="285"/>
      <c r="BI49" s="285"/>
      <c r="BJ49" s="285"/>
      <c r="BK49" s="285"/>
      <c r="BL49" s="285"/>
      <c r="BM49" s="285"/>
      <c r="BN49" s="285"/>
      <c r="BO49" s="285"/>
      <c r="BP49" s="285"/>
      <c r="BQ49" s="285"/>
      <c r="BR49" s="285"/>
      <c r="BS49" s="285"/>
      <c r="BT49" s="285"/>
      <c r="BU49" s="285"/>
      <c r="BV49" s="285"/>
      <c r="BW49" s="285"/>
      <c r="BX49" s="285"/>
      <c r="BY49" s="285"/>
      <c r="BZ49" s="285"/>
      <c r="CA49" s="285"/>
      <c r="CB49" s="285"/>
      <c r="CC49" s="285"/>
      <c r="CD49" s="285"/>
      <c r="CE49" s="285"/>
      <c r="CF49" s="285"/>
      <c r="CG49" s="285"/>
      <c r="CH49" s="285"/>
      <c r="CI49" s="285"/>
      <c r="CJ49" s="285"/>
      <c r="CK49" s="285"/>
      <c r="CL49" s="285"/>
      <c r="CM49" s="285"/>
      <c r="CN49" s="285"/>
      <c r="CO49" s="285"/>
      <c r="CP49" s="285"/>
      <c r="CQ49" s="285"/>
      <c r="CR49" s="285"/>
      <c r="CS49" s="285"/>
      <c r="CT49" s="285"/>
      <c r="CU49" s="285"/>
      <c r="CV49" s="285"/>
      <c r="CW49" s="285"/>
      <c r="CX49" s="285"/>
      <c r="CY49" s="285"/>
      <c r="CZ49" s="285"/>
      <c r="DA49" s="285"/>
      <c r="DB49" s="285"/>
      <c r="DC49" s="285"/>
      <c r="DD49" s="285"/>
      <c r="DE49" s="285"/>
      <c r="DF49" s="285"/>
      <c r="DG49" s="285"/>
      <c r="DH49" s="285"/>
      <c r="DI49" s="285"/>
      <c r="DJ49" s="285"/>
      <c r="DK49" s="285"/>
      <c r="DL49" s="285"/>
      <c r="DM49" s="285"/>
      <c r="DN49" s="285"/>
      <c r="DO49" s="285"/>
      <c r="DP49" s="285"/>
      <c r="DQ49" s="285"/>
      <c r="DR49" s="285"/>
      <c r="DS49" s="285"/>
      <c r="DT49" s="285"/>
      <c r="DU49" s="285"/>
      <c r="DV49" s="285"/>
      <c r="DW49" s="285"/>
      <c r="DX49" s="285"/>
      <c r="DY49" s="285"/>
      <c r="DZ49" s="285"/>
      <c r="EA49" s="285"/>
      <c r="EB49" s="285"/>
      <c r="EC49" s="285"/>
      <c r="ED49" s="285"/>
      <c r="EE49" s="285"/>
      <c r="EF49" s="285"/>
      <c r="EG49" s="285"/>
      <c r="EH49" s="285"/>
      <c r="EI49" s="285"/>
      <c r="EJ49" s="285"/>
      <c r="EK49" s="285"/>
      <c r="EL49" s="285"/>
      <c r="EM49" s="285"/>
      <c r="EN49" s="285"/>
      <c r="EO49" s="285"/>
      <c r="EP49" s="285"/>
      <c r="EQ49" s="285"/>
      <c r="ER49" s="285"/>
      <c r="ES49" s="285"/>
      <c r="ET49" s="285"/>
      <c r="EU49" s="285"/>
      <c r="EV49" s="285"/>
      <c r="EW49" s="285"/>
      <c r="EX49" s="285"/>
      <c r="EY49" s="285"/>
      <c r="EZ49" s="285"/>
      <c r="FA49" s="285"/>
      <c r="FB49" s="285"/>
      <c r="FC49" s="285"/>
      <c r="FD49" s="285"/>
      <c r="FE49" s="285"/>
      <c r="FF49" s="285"/>
      <c r="FG49" s="285"/>
      <c r="FH49" s="285"/>
      <c r="FI49" s="285"/>
      <c r="FJ49" s="285"/>
      <c r="FK49" s="285"/>
      <c r="FL49" s="285"/>
      <c r="FM49" s="285"/>
      <c r="FN49" s="285"/>
      <c r="FO49" s="285"/>
      <c r="FP49" s="285"/>
      <c r="FQ49" s="285"/>
      <c r="FR49" s="285"/>
      <c r="FS49" s="285"/>
      <c r="FT49" s="285"/>
      <c r="FU49" s="285"/>
      <c r="FV49" s="285"/>
      <c r="FW49" s="285"/>
      <c r="FX49" s="285"/>
      <c r="FY49" s="285"/>
      <c r="FZ49" s="285"/>
      <c r="GA49" s="285"/>
      <c r="GB49" s="285"/>
      <c r="GC49" s="285"/>
      <c r="GD49" s="285"/>
      <c r="GE49" s="285"/>
      <c r="GF49" s="285"/>
      <c r="GG49" s="285"/>
      <c r="GH49" s="285"/>
      <c r="GI49" s="285"/>
      <c r="GJ49" s="285"/>
      <c r="GK49" s="285"/>
      <c r="GL49" s="285"/>
      <c r="GM49" s="285"/>
      <c r="GN49" s="285"/>
      <c r="GO49" s="285"/>
      <c r="GP49" s="285"/>
      <c r="GQ49" s="285"/>
      <c r="GR49" s="285"/>
      <c r="GS49" s="287"/>
      <c r="GT49" s="275"/>
    </row>
    <row r="50" spans="1:202" ht="5.0999999999999996" customHeight="1">
      <c r="A50" s="275"/>
      <c r="B50" s="280"/>
      <c r="C50" s="286"/>
      <c r="D50" s="286"/>
      <c r="E50" s="286"/>
      <c r="F50" s="286"/>
      <c r="G50" s="285"/>
      <c r="H50" s="286"/>
      <c r="I50" s="286"/>
      <c r="J50" s="286"/>
      <c r="K50" s="286"/>
      <c r="L50" s="282"/>
      <c r="M50" s="286"/>
      <c r="N50" s="286"/>
      <c r="O50" s="286"/>
      <c r="P50" s="286"/>
      <c r="Q50" s="282"/>
      <c r="R50" s="343"/>
      <c r="S50" s="343"/>
      <c r="T50" s="343"/>
      <c r="U50" s="343"/>
      <c r="V50" s="302"/>
      <c r="W50" s="285"/>
      <c r="X50" s="285"/>
      <c r="Y50" s="285"/>
      <c r="Z50" s="285"/>
      <c r="AA50" s="285"/>
      <c r="AB50" s="285"/>
      <c r="AC50" s="285"/>
      <c r="AD50" s="285"/>
      <c r="AE50" s="285"/>
      <c r="AF50" s="285"/>
      <c r="AG50" s="285"/>
      <c r="AH50" s="285"/>
      <c r="AI50" s="285"/>
      <c r="AJ50" s="285"/>
      <c r="AK50" s="285"/>
      <c r="AL50" s="285"/>
      <c r="AM50" s="285"/>
      <c r="AN50" s="285"/>
      <c r="AO50" s="285"/>
      <c r="AP50" s="285"/>
      <c r="AQ50" s="285"/>
      <c r="AR50" s="285"/>
      <c r="AS50" s="285"/>
      <c r="AT50" s="285"/>
      <c r="AU50" s="285"/>
      <c r="AV50" s="285"/>
      <c r="AW50" s="285"/>
      <c r="AX50" s="285"/>
      <c r="AY50" s="285"/>
      <c r="AZ50" s="285"/>
      <c r="BA50" s="285"/>
      <c r="BB50" s="285"/>
      <c r="BC50" s="285"/>
      <c r="BD50" s="285"/>
      <c r="BE50" s="285"/>
      <c r="BF50" s="285"/>
      <c r="BG50" s="285"/>
      <c r="BH50" s="285"/>
      <c r="BI50" s="285"/>
      <c r="BJ50" s="285"/>
      <c r="BK50" s="285"/>
      <c r="BL50" s="285"/>
      <c r="BM50" s="285"/>
      <c r="BN50" s="285"/>
      <c r="BO50" s="285"/>
      <c r="BP50" s="285"/>
      <c r="BQ50" s="285"/>
      <c r="BR50" s="285"/>
      <c r="BS50" s="285"/>
      <c r="BT50" s="285"/>
      <c r="BU50" s="285"/>
      <c r="BV50" s="285"/>
      <c r="BW50" s="285"/>
      <c r="BX50" s="285"/>
      <c r="BY50" s="285"/>
      <c r="BZ50" s="285"/>
      <c r="CA50" s="285"/>
      <c r="CB50" s="285"/>
      <c r="CC50" s="285"/>
      <c r="CD50" s="285"/>
      <c r="CE50" s="285"/>
      <c r="CF50" s="285"/>
      <c r="CG50" s="285"/>
      <c r="CH50" s="285"/>
      <c r="CI50" s="285"/>
      <c r="CJ50" s="285"/>
      <c r="CK50" s="285"/>
      <c r="CL50" s="285"/>
      <c r="CM50" s="285"/>
      <c r="CN50" s="285"/>
      <c r="CO50" s="285"/>
      <c r="CP50" s="285"/>
      <c r="CQ50" s="285"/>
      <c r="CR50" s="285"/>
      <c r="CS50" s="285"/>
      <c r="CT50" s="285"/>
      <c r="CU50" s="285"/>
      <c r="CV50" s="285"/>
      <c r="CW50" s="285"/>
      <c r="CX50" s="285"/>
      <c r="CY50" s="285"/>
      <c r="CZ50" s="285"/>
      <c r="DA50" s="285"/>
      <c r="DB50" s="285"/>
      <c r="DC50" s="285"/>
      <c r="DD50" s="285"/>
      <c r="DE50" s="285"/>
      <c r="DF50" s="285"/>
      <c r="DG50" s="285"/>
      <c r="DH50" s="285"/>
      <c r="DI50" s="285"/>
      <c r="DJ50" s="285"/>
      <c r="DK50" s="285"/>
      <c r="DL50" s="285"/>
      <c r="DM50" s="285"/>
      <c r="DN50" s="285"/>
      <c r="DO50" s="285"/>
      <c r="DP50" s="285"/>
      <c r="DQ50" s="285"/>
      <c r="DR50" s="285"/>
      <c r="DS50" s="285"/>
      <c r="DT50" s="285"/>
      <c r="DU50" s="285"/>
      <c r="DV50" s="285"/>
      <c r="DW50" s="285"/>
      <c r="DX50" s="285"/>
      <c r="DY50" s="285"/>
      <c r="DZ50" s="285"/>
      <c r="EA50" s="285"/>
      <c r="EB50" s="285"/>
      <c r="EC50" s="285"/>
      <c r="ED50" s="285"/>
      <c r="EE50" s="285"/>
      <c r="EF50" s="285"/>
      <c r="EG50" s="285"/>
      <c r="EH50" s="285"/>
      <c r="EI50" s="285"/>
      <c r="EJ50" s="285"/>
      <c r="EK50" s="285"/>
      <c r="EL50" s="285"/>
      <c r="EM50" s="285"/>
      <c r="EN50" s="285"/>
      <c r="EO50" s="285"/>
      <c r="EP50" s="285"/>
      <c r="EQ50" s="285"/>
      <c r="ER50" s="285"/>
      <c r="ES50" s="285"/>
      <c r="ET50" s="285"/>
      <c r="EU50" s="285"/>
      <c r="EV50" s="285"/>
      <c r="EW50" s="285"/>
      <c r="EX50" s="285"/>
      <c r="EY50" s="285"/>
      <c r="EZ50" s="285"/>
      <c r="FA50" s="285"/>
      <c r="FB50" s="285"/>
      <c r="FC50" s="285"/>
      <c r="FD50" s="285"/>
      <c r="FE50" s="285"/>
      <c r="FF50" s="285"/>
      <c r="FG50" s="285"/>
      <c r="FH50" s="285"/>
      <c r="FI50" s="285"/>
      <c r="FJ50" s="285"/>
      <c r="FK50" s="285"/>
      <c r="FL50" s="285"/>
      <c r="FM50" s="285"/>
      <c r="FN50" s="285"/>
      <c r="FO50" s="285"/>
      <c r="FP50" s="285"/>
      <c r="FQ50" s="285"/>
      <c r="FR50" s="285"/>
      <c r="FS50" s="285"/>
      <c r="FT50" s="285"/>
      <c r="FU50" s="285"/>
      <c r="FV50" s="285"/>
      <c r="FW50" s="285"/>
      <c r="FX50" s="285"/>
      <c r="FY50" s="285"/>
      <c r="FZ50" s="285"/>
      <c r="GA50" s="285"/>
      <c r="GB50" s="285"/>
      <c r="GC50" s="285"/>
      <c r="GD50" s="285"/>
      <c r="GE50" s="285"/>
      <c r="GF50" s="285"/>
      <c r="GG50" s="285"/>
      <c r="GH50" s="285"/>
      <c r="GI50" s="285"/>
      <c r="GJ50" s="285"/>
      <c r="GK50" s="285"/>
      <c r="GL50" s="285"/>
      <c r="GM50" s="285"/>
      <c r="GN50" s="285"/>
      <c r="GO50" s="285"/>
      <c r="GP50" s="285"/>
      <c r="GQ50" s="285"/>
      <c r="GR50" s="285"/>
      <c r="GS50" s="287"/>
      <c r="GT50" s="275"/>
    </row>
    <row r="51" spans="1:202" ht="16.5" customHeight="1">
      <c r="A51" s="275"/>
      <c r="B51" s="280"/>
      <c r="C51" s="343"/>
      <c r="D51" s="343"/>
      <c r="E51" s="343"/>
      <c r="F51" s="343"/>
      <c r="G51" s="285"/>
      <c r="H51" s="343"/>
      <c r="I51" s="343"/>
      <c r="J51" s="343"/>
      <c r="K51" s="343"/>
      <c r="L51" s="282"/>
      <c r="M51" s="343"/>
      <c r="N51" s="343"/>
      <c r="O51" s="343"/>
      <c r="P51" s="343"/>
      <c r="Q51" s="282"/>
      <c r="R51" s="343" t="s">
        <v>1567</v>
      </c>
      <c r="S51" s="409">
        <f>NPV(1.2^(1/12)-1,T47:GQ47)+S47</f>
        <v>0</v>
      </c>
      <c r="T51" s="343"/>
      <c r="U51" s="343"/>
      <c r="V51" s="302"/>
      <c r="W51" s="285"/>
      <c r="X51" s="285"/>
      <c r="Y51" s="285"/>
      <c r="Z51" s="285"/>
      <c r="AA51" s="285"/>
      <c r="AB51" s="285"/>
      <c r="AC51" s="285"/>
      <c r="AD51" s="285"/>
      <c r="AE51" s="285"/>
      <c r="AF51" s="285"/>
      <c r="AG51" s="285"/>
      <c r="AH51" s="285"/>
      <c r="AI51" s="285"/>
      <c r="AJ51" s="285"/>
      <c r="AK51" s="285"/>
      <c r="AL51" s="285"/>
      <c r="AM51" s="285"/>
      <c r="AN51" s="285"/>
      <c r="AO51" s="285"/>
      <c r="AP51" s="285"/>
      <c r="AQ51" s="285"/>
      <c r="AR51" s="285"/>
      <c r="AS51" s="285"/>
      <c r="AT51" s="285"/>
      <c r="AU51" s="285"/>
      <c r="AV51" s="285"/>
      <c r="AW51" s="285"/>
      <c r="AX51" s="285"/>
      <c r="AY51" s="285"/>
      <c r="AZ51" s="285"/>
      <c r="BA51" s="285"/>
      <c r="BB51" s="285"/>
      <c r="BC51" s="285"/>
      <c r="BD51" s="285"/>
      <c r="BE51" s="285"/>
      <c r="BF51" s="285"/>
      <c r="BG51" s="285"/>
      <c r="BH51" s="285"/>
      <c r="BI51" s="285"/>
      <c r="BJ51" s="285"/>
      <c r="BK51" s="285"/>
      <c r="BL51" s="285"/>
      <c r="BM51" s="285"/>
      <c r="BN51" s="285"/>
      <c r="BO51" s="285"/>
      <c r="BP51" s="285"/>
      <c r="BQ51" s="285"/>
      <c r="BR51" s="285"/>
      <c r="BS51" s="285"/>
      <c r="BT51" s="285"/>
      <c r="BU51" s="285"/>
      <c r="BV51" s="285"/>
      <c r="BW51" s="285"/>
      <c r="BX51" s="285"/>
      <c r="BY51" s="285"/>
      <c r="BZ51" s="285"/>
      <c r="CA51" s="285"/>
      <c r="CB51" s="285"/>
      <c r="CC51" s="285"/>
      <c r="CD51" s="285"/>
      <c r="CE51" s="285"/>
      <c r="CF51" s="285"/>
      <c r="CG51" s="285"/>
      <c r="CH51" s="285"/>
      <c r="CI51" s="285"/>
      <c r="CJ51" s="285"/>
      <c r="CK51" s="285"/>
      <c r="CL51" s="285"/>
      <c r="CM51" s="285"/>
      <c r="CN51" s="285"/>
      <c r="CO51" s="285"/>
      <c r="CP51" s="285"/>
      <c r="CQ51" s="285"/>
      <c r="CR51" s="285"/>
      <c r="CS51" s="285"/>
      <c r="CT51" s="285"/>
      <c r="CU51" s="285"/>
      <c r="CV51" s="285"/>
      <c r="CW51" s="285"/>
      <c r="CX51" s="285"/>
      <c r="CY51" s="285"/>
      <c r="CZ51" s="285"/>
      <c r="DA51" s="285"/>
      <c r="DB51" s="285"/>
      <c r="DC51" s="285"/>
      <c r="DD51" s="285"/>
      <c r="DE51" s="285"/>
      <c r="DF51" s="285"/>
      <c r="DG51" s="285"/>
      <c r="DH51" s="285"/>
      <c r="DI51" s="285"/>
      <c r="DJ51" s="285"/>
      <c r="DK51" s="285"/>
      <c r="DL51" s="285"/>
      <c r="DM51" s="285"/>
      <c r="DN51" s="285"/>
      <c r="DO51" s="285"/>
      <c r="DP51" s="285"/>
      <c r="DQ51" s="285"/>
      <c r="DR51" s="285"/>
      <c r="DS51" s="285"/>
      <c r="DT51" s="285"/>
      <c r="DU51" s="285"/>
      <c r="DV51" s="285"/>
      <c r="DW51" s="285"/>
      <c r="DX51" s="285"/>
      <c r="DY51" s="285"/>
      <c r="DZ51" s="285"/>
      <c r="EA51" s="285"/>
      <c r="EB51" s="285"/>
      <c r="EC51" s="285"/>
      <c r="ED51" s="285"/>
      <c r="EE51" s="285"/>
      <c r="EF51" s="285"/>
      <c r="EG51" s="285"/>
      <c r="EH51" s="285"/>
      <c r="EI51" s="285"/>
      <c r="EJ51" s="285"/>
      <c r="EK51" s="285"/>
      <c r="EL51" s="285"/>
      <c r="EM51" s="285"/>
      <c r="EN51" s="285"/>
      <c r="EO51" s="285"/>
      <c r="EP51" s="285"/>
      <c r="EQ51" s="285"/>
      <c r="ER51" s="285"/>
      <c r="ES51" s="285"/>
      <c r="ET51" s="285"/>
      <c r="EU51" s="285"/>
      <c r="EV51" s="285"/>
      <c r="EW51" s="285"/>
      <c r="EX51" s="285"/>
      <c r="EY51" s="285"/>
      <c r="EZ51" s="285"/>
      <c r="FA51" s="285"/>
      <c r="FB51" s="285"/>
      <c r="FC51" s="285"/>
      <c r="FD51" s="285"/>
      <c r="FE51" s="285"/>
      <c r="FF51" s="285"/>
      <c r="FG51" s="285"/>
      <c r="FH51" s="285"/>
      <c r="FI51" s="285"/>
      <c r="FJ51" s="285"/>
      <c r="FK51" s="285"/>
      <c r="FL51" s="285"/>
      <c r="FM51" s="285"/>
      <c r="FN51" s="285"/>
      <c r="FO51" s="285"/>
      <c r="FP51" s="285"/>
      <c r="FQ51" s="285"/>
      <c r="FR51" s="285"/>
      <c r="FS51" s="285"/>
      <c r="FT51" s="285"/>
      <c r="FU51" s="285"/>
      <c r="FV51" s="285"/>
      <c r="FW51" s="285"/>
      <c r="FX51" s="285"/>
      <c r="FY51" s="285"/>
      <c r="FZ51" s="285"/>
      <c r="GA51" s="285"/>
      <c r="GB51" s="285"/>
      <c r="GC51" s="285"/>
      <c r="GD51" s="285"/>
      <c r="GE51" s="285"/>
      <c r="GF51" s="285"/>
      <c r="GG51" s="285"/>
      <c r="GH51" s="285"/>
      <c r="GI51" s="285"/>
      <c r="GJ51" s="285"/>
      <c r="GK51" s="285"/>
      <c r="GL51" s="285"/>
      <c r="GM51" s="285"/>
      <c r="GN51" s="285"/>
      <c r="GO51" s="285"/>
      <c r="GP51" s="285"/>
      <c r="GQ51" s="285"/>
      <c r="GR51" s="285"/>
      <c r="GS51" s="287"/>
      <c r="GT51" s="275"/>
    </row>
    <row r="52" spans="1:202" ht="5.0999999999999996" customHeight="1">
      <c r="A52" s="275"/>
      <c r="B52" s="280"/>
      <c r="C52" s="343"/>
      <c r="D52" s="343"/>
      <c r="E52" s="343"/>
      <c r="F52" s="343"/>
      <c r="G52" s="285"/>
      <c r="H52" s="343"/>
      <c r="I52" s="343"/>
      <c r="J52" s="343"/>
      <c r="K52" s="343"/>
      <c r="L52" s="282"/>
      <c r="M52" s="343"/>
      <c r="N52" s="343"/>
      <c r="O52" s="343"/>
      <c r="P52" s="343"/>
      <c r="Q52" s="282"/>
      <c r="R52" s="343"/>
      <c r="S52" s="343"/>
      <c r="T52" s="343"/>
      <c r="U52" s="343"/>
      <c r="V52" s="302"/>
      <c r="W52" s="285"/>
      <c r="X52" s="285"/>
      <c r="Y52" s="285"/>
      <c r="Z52" s="285"/>
      <c r="AA52" s="285"/>
      <c r="AB52" s="285"/>
      <c r="AC52" s="285"/>
      <c r="AD52" s="285"/>
      <c r="AE52" s="285"/>
      <c r="AF52" s="285"/>
      <c r="AG52" s="285"/>
      <c r="AH52" s="285"/>
      <c r="AI52" s="285"/>
      <c r="AJ52" s="285"/>
      <c r="AK52" s="285"/>
      <c r="AL52" s="285"/>
      <c r="AM52" s="285"/>
      <c r="AN52" s="285"/>
      <c r="AO52" s="285"/>
      <c r="AP52" s="285"/>
      <c r="AQ52" s="285"/>
      <c r="AR52" s="285"/>
      <c r="AS52" s="285"/>
      <c r="AT52" s="285"/>
      <c r="AU52" s="285"/>
      <c r="AV52" s="285"/>
      <c r="AW52" s="285"/>
      <c r="AX52" s="285"/>
      <c r="AY52" s="285"/>
      <c r="AZ52" s="285"/>
      <c r="BA52" s="285"/>
      <c r="BB52" s="285"/>
      <c r="BC52" s="285"/>
      <c r="BD52" s="285"/>
      <c r="BE52" s="285"/>
      <c r="BF52" s="285"/>
      <c r="BG52" s="285"/>
      <c r="BH52" s="285"/>
      <c r="BI52" s="285"/>
      <c r="BJ52" s="285"/>
      <c r="BK52" s="285"/>
      <c r="BL52" s="285"/>
      <c r="BM52" s="285"/>
      <c r="BN52" s="285"/>
      <c r="BO52" s="285"/>
      <c r="BP52" s="285"/>
      <c r="BQ52" s="285"/>
      <c r="BR52" s="285"/>
      <c r="BS52" s="285"/>
      <c r="BT52" s="285"/>
      <c r="BU52" s="285"/>
      <c r="BV52" s="285"/>
      <c r="BW52" s="285"/>
      <c r="BX52" s="285"/>
      <c r="BY52" s="285"/>
      <c r="BZ52" s="285"/>
      <c r="CA52" s="285"/>
      <c r="CB52" s="285"/>
      <c r="CC52" s="285"/>
      <c r="CD52" s="285"/>
      <c r="CE52" s="285"/>
      <c r="CF52" s="285"/>
      <c r="CG52" s="285"/>
      <c r="CH52" s="285"/>
      <c r="CI52" s="285"/>
      <c r="CJ52" s="285"/>
      <c r="CK52" s="285"/>
      <c r="CL52" s="285"/>
      <c r="CM52" s="285"/>
      <c r="CN52" s="285"/>
      <c r="CO52" s="285"/>
      <c r="CP52" s="285"/>
      <c r="CQ52" s="285"/>
      <c r="CR52" s="285"/>
      <c r="CS52" s="285"/>
      <c r="CT52" s="285"/>
      <c r="CU52" s="285"/>
      <c r="CV52" s="285"/>
      <c r="CW52" s="285"/>
      <c r="CX52" s="285"/>
      <c r="CY52" s="285"/>
      <c r="CZ52" s="285"/>
      <c r="DA52" s="285"/>
      <c r="DB52" s="285"/>
      <c r="DC52" s="285"/>
      <c r="DD52" s="285"/>
      <c r="DE52" s="285"/>
      <c r="DF52" s="285"/>
      <c r="DG52" s="285"/>
      <c r="DH52" s="285"/>
      <c r="DI52" s="285"/>
      <c r="DJ52" s="285"/>
      <c r="DK52" s="285"/>
      <c r="DL52" s="285"/>
      <c r="DM52" s="285"/>
      <c r="DN52" s="285"/>
      <c r="DO52" s="285"/>
      <c r="DP52" s="285"/>
      <c r="DQ52" s="285"/>
      <c r="DR52" s="285"/>
      <c r="DS52" s="285"/>
      <c r="DT52" s="285"/>
      <c r="DU52" s="285"/>
      <c r="DV52" s="285"/>
      <c r="DW52" s="285"/>
      <c r="DX52" s="285"/>
      <c r="DY52" s="285"/>
      <c r="DZ52" s="285"/>
      <c r="EA52" s="285"/>
      <c r="EB52" s="285"/>
      <c r="EC52" s="285"/>
      <c r="ED52" s="285"/>
      <c r="EE52" s="285"/>
      <c r="EF52" s="285"/>
      <c r="EG52" s="285"/>
      <c r="EH52" s="285"/>
      <c r="EI52" s="285"/>
      <c r="EJ52" s="285"/>
      <c r="EK52" s="285"/>
      <c r="EL52" s="285"/>
      <c r="EM52" s="285"/>
      <c r="EN52" s="285"/>
      <c r="EO52" s="285"/>
      <c r="EP52" s="285"/>
      <c r="EQ52" s="285"/>
      <c r="ER52" s="285"/>
      <c r="ES52" s="285"/>
      <c r="ET52" s="285"/>
      <c r="EU52" s="285"/>
      <c r="EV52" s="285"/>
      <c r="EW52" s="285"/>
      <c r="EX52" s="285"/>
      <c r="EY52" s="285"/>
      <c r="EZ52" s="285"/>
      <c r="FA52" s="285"/>
      <c r="FB52" s="285"/>
      <c r="FC52" s="285"/>
      <c r="FD52" s="285"/>
      <c r="FE52" s="285"/>
      <c r="FF52" s="285"/>
      <c r="FG52" s="285"/>
      <c r="FH52" s="285"/>
      <c r="FI52" s="285"/>
      <c r="FJ52" s="285"/>
      <c r="FK52" s="285"/>
      <c r="FL52" s="285"/>
      <c r="FM52" s="285"/>
      <c r="FN52" s="285"/>
      <c r="FO52" s="285"/>
      <c r="FP52" s="285"/>
      <c r="FQ52" s="285"/>
      <c r="FR52" s="285"/>
      <c r="FS52" s="285"/>
      <c r="FT52" s="285"/>
      <c r="FU52" s="285"/>
      <c r="FV52" s="285"/>
      <c r="FW52" s="285"/>
      <c r="FX52" s="285"/>
      <c r="FY52" s="285"/>
      <c r="FZ52" s="285"/>
      <c r="GA52" s="285"/>
      <c r="GB52" s="285"/>
      <c r="GC52" s="285"/>
      <c r="GD52" s="285"/>
      <c r="GE52" s="285"/>
      <c r="GF52" s="285"/>
      <c r="GG52" s="285"/>
      <c r="GH52" s="285"/>
      <c r="GI52" s="285"/>
      <c r="GJ52" s="285"/>
      <c r="GK52" s="285"/>
      <c r="GL52" s="285"/>
      <c r="GM52" s="285"/>
      <c r="GN52" s="285"/>
      <c r="GO52" s="285"/>
      <c r="GP52" s="285"/>
      <c r="GQ52" s="285"/>
      <c r="GR52" s="285"/>
      <c r="GS52" s="287"/>
      <c r="GT52" s="275"/>
    </row>
    <row r="53" spans="1:202" ht="16.5" customHeight="1">
      <c r="A53" s="275"/>
      <c r="B53" s="280"/>
      <c r="C53" s="281" t="s">
        <v>1560</v>
      </c>
      <c r="D53" s="343"/>
      <c r="E53" s="343"/>
      <c r="F53" s="343"/>
      <c r="G53" s="285"/>
      <c r="H53" s="281" t="s">
        <v>1560</v>
      </c>
      <c r="I53" s="343"/>
      <c r="J53" s="343"/>
      <c r="K53" s="343"/>
      <c r="L53" s="282"/>
      <c r="M53" s="281" t="s">
        <v>1560</v>
      </c>
      <c r="N53" s="343"/>
      <c r="O53" s="343"/>
      <c r="P53" s="343"/>
      <c r="Q53" s="282"/>
      <c r="R53" s="343" t="s">
        <v>1827</v>
      </c>
      <c r="S53" s="370">
        <v>6</v>
      </c>
      <c r="T53" s="343"/>
      <c r="U53" s="343"/>
      <c r="V53" s="302"/>
      <c r="W53" s="285"/>
      <c r="X53" s="285"/>
      <c r="Y53" s="285"/>
      <c r="Z53" s="285"/>
      <c r="AA53" s="285"/>
      <c r="AB53" s="285"/>
      <c r="AC53" s="285"/>
      <c r="AD53" s="285"/>
      <c r="AE53" s="285"/>
      <c r="AF53" s="285"/>
      <c r="AG53" s="285"/>
      <c r="AH53" s="285"/>
      <c r="AI53" s="285"/>
      <c r="AJ53" s="285"/>
      <c r="AK53" s="285"/>
      <c r="AL53" s="285"/>
      <c r="AM53" s="285"/>
      <c r="AN53" s="285"/>
      <c r="AO53" s="285"/>
      <c r="AP53" s="285"/>
      <c r="AQ53" s="285"/>
      <c r="AR53" s="285"/>
      <c r="AS53" s="285"/>
      <c r="AT53" s="285"/>
      <c r="AU53" s="285"/>
      <c r="AV53" s="285"/>
      <c r="AW53" s="285"/>
      <c r="AX53" s="285"/>
      <c r="AY53" s="285"/>
      <c r="AZ53" s="285"/>
      <c r="BA53" s="285"/>
      <c r="BB53" s="285"/>
      <c r="BC53" s="285"/>
      <c r="BD53" s="285"/>
      <c r="BE53" s="285"/>
      <c r="BF53" s="285"/>
      <c r="BG53" s="285"/>
      <c r="BH53" s="285"/>
      <c r="BI53" s="285"/>
      <c r="BJ53" s="285"/>
      <c r="BK53" s="285"/>
      <c r="BL53" s="285"/>
      <c r="BM53" s="285"/>
      <c r="BN53" s="285"/>
      <c r="BO53" s="285"/>
      <c r="BP53" s="285"/>
      <c r="BQ53" s="285"/>
      <c r="BR53" s="285"/>
      <c r="BS53" s="285"/>
      <c r="BT53" s="285"/>
      <c r="BU53" s="285"/>
      <c r="BV53" s="285"/>
      <c r="BW53" s="285"/>
      <c r="BX53" s="285"/>
      <c r="BY53" s="285"/>
      <c r="BZ53" s="285"/>
      <c r="CA53" s="285"/>
      <c r="CB53" s="285"/>
      <c r="CC53" s="285"/>
      <c r="CD53" s="285"/>
      <c r="CE53" s="285"/>
      <c r="CF53" s="285"/>
      <c r="CG53" s="285"/>
      <c r="CH53" s="285"/>
      <c r="CI53" s="285"/>
      <c r="CJ53" s="285"/>
      <c r="CK53" s="285"/>
      <c r="CL53" s="285"/>
      <c r="CM53" s="285"/>
      <c r="CN53" s="285"/>
      <c r="CO53" s="285"/>
      <c r="CP53" s="285"/>
      <c r="CQ53" s="285"/>
      <c r="CR53" s="285"/>
      <c r="CS53" s="285"/>
      <c r="CT53" s="285"/>
      <c r="CU53" s="285"/>
      <c r="CV53" s="285"/>
      <c r="CW53" s="285"/>
      <c r="CX53" s="285"/>
      <c r="CY53" s="285"/>
      <c r="CZ53" s="285"/>
      <c r="DA53" s="285"/>
      <c r="DB53" s="285"/>
      <c r="DC53" s="285"/>
      <c r="DD53" s="285"/>
      <c r="DE53" s="285"/>
      <c r="DF53" s="285"/>
      <c r="DG53" s="285"/>
      <c r="DH53" s="285"/>
      <c r="DI53" s="285"/>
      <c r="DJ53" s="285"/>
      <c r="DK53" s="285"/>
      <c r="DL53" s="285"/>
      <c r="DM53" s="285"/>
      <c r="DN53" s="285"/>
      <c r="DO53" s="285"/>
      <c r="DP53" s="285"/>
      <c r="DQ53" s="285"/>
      <c r="DR53" s="285"/>
      <c r="DS53" s="285"/>
      <c r="DT53" s="285"/>
      <c r="DU53" s="285"/>
      <c r="DV53" s="285"/>
      <c r="DW53" s="285"/>
      <c r="DX53" s="285"/>
      <c r="DY53" s="285"/>
      <c r="DZ53" s="285"/>
      <c r="EA53" s="285"/>
      <c r="EB53" s="285"/>
      <c r="EC53" s="285"/>
      <c r="ED53" s="285"/>
      <c r="EE53" s="285"/>
      <c r="EF53" s="285"/>
      <c r="EG53" s="285"/>
      <c r="EH53" s="285"/>
      <c r="EI53" s="285"/>
      <c r="EJ53" s="285"/>
      <c r="EK53" s="285"/>
      <c r="EL53" s="285"/>
      <c r="EM53" s="285"/>
      <c r="EN53" s="285"/>
      <c r="EO53" s="285"/>
      <c r="EP53" s="285"/>
      <c r="EQ53" s="285"/>
      <c r="ER53" s="285"/>
      <c r="ES53" s="285"/>
      <c r="ET53" s="285"/>
      <c r="EU53" s="285"/>
      <c r="EV53" s="285"/>
      <c r="EW53" s="285"/>
      <c r="EX53" s="285"/>
      <c r="EY53" s="285"/>
      <c r="EZ53" s="285"/>
      <c r="FA53" s="285"/>
      <c r="FB53" s="285"/>
      <c r="FC53" s="285"/>
      <c r="FD53" s="285"/>
      <c r="FE53" s="285"/>
      <c r="FF53" s="285"/>
      <c r="FG53" s="285"/>
      <c r="FH53" s="285"/>
      <c r="FI53" s="285"/>
      <c r="FJ53" s="285"/>
      <c r="FK53" s="285"/>
      <c r="FL53" s="285"/>
      <c r="FM53" s="285"/>
      <c r="FN53" s="285"/>
      <c r="FO53" s="285"/>
      <c r="FP53" s="285"/>
      <c r="FQ53" s="285"/>
      <c r="FR53" s="285"/>
      <c r="FS53" s="285"/>
      <c r="FT53" s="285"/>
      <c r="FU53" s="285"/>
      <c r="FV53" s="285"/>
      <c r="FW53" s="285"/>
      <c r="FX53" s="285"/>
      <c r="FY53" s="285"/>
      <c r="FZ53" s="285"/>
      <c r="GA53" s="285"/>
      <c r="GB53" s="285"/>
      <c r="GC53" s="285"/>
      <c r="GD53" s="285"/>
      <c r="GE53" s="285"/>
      <c r="GF53" s="285"/>
      <c r="GG53" s="285"/>
      <c r="GH53" s="285"/>
      <c r="GI53" s="285"/>
      <c r="GJ53" s="285"/>
      <c r="GK53" s="285"/>
      <c r="GL53" s="285"/>
      <c r="GM53" s="285"/>
      <c r="GN53" s="285"/>
      <c r="GO53" s="285"/>
      <c r="GP53" s="285"/>
      <c r="GQ53" s="285"/>
      <c r="GR53" s="285"/>
      <c r="GS53" s="287"/>
      <c r="GT53" s="275"/>
    </row>
    <row r="54" spans="1:202" ht="6" customHeight="1">
      <c r="A54" s="275"/>
      <c r="B54" s="280"/>
      <c r="C54" s="344"/>
      <c r="D54" s="344"/>
      <c r="E54" s="344"/>
      <c r="F54" s="343"/>
      <c r="G54" s="285"/>
      <c r="H54" s="344"/>
      <c r="I54" s="344"/>
      <c r="J54" s="344"/>
      <c r="K54" s="343"/>
      <c r="L54" s="282"/>
      <c r="M54" s="344"/>
      <c r="N54" s="344"/>
      <c r="O54" s="344"/>
      <c r="P54" s="343"/>
      <c r="Q54" s="285"/>
      <c r="R54" s="343"/>
      <c r="S54" s="343"/>
      <c r="T54" s="343"/>
      <c r="U54" s="343"/>
      <c r="V54" s="302"/>
      <c r="W54" s="285"/>
      <c r="X54" s="285"/>
      <c r="Y54" s="285"/>
      <c r="Z54" s="285"/>
      <c r="AA54" s="285"/>
      <c r="AB54" s="285"/>
      <c r="AC54" s="285"/>
      <c r="AD54" s="285"/>
      <c r="AE54" s="285"/>
      <c r="AF54" s="285"/>
      <c r="AG54" s="285"/>
      <c r="AH54" s="285"/>
      <c r="AI54" s="285"/>
      <c r="AJ54" s="285"/>
      <c r="AK54" s="285"/>
      <c r="AL54" s="285"/>
      <c r="AM54" s="285"/>
      <c r="AN54" s="285"/>
      <c r="AO54" s="285"/>
      <c r="AP54" s="285"/>
      <c r="AQ54" s="285"/>
      <c r="AR54" s="285"/>
      <c r="AS54" s="285"/>
      <c r="AT54" s="285"/>
      <c r="AU54" s="285"/>
      <c r="AV54" s="285"/>
      <c r="AW54" s="285"/>
      <c r="AX54" s="285"/>
      <c r="AY54" s="285"/>
      <c r="AZ54" s="285"/>
      <c r="BA54" s="285"/>
      <c r="BB54" s="285"/>
      <c r="BC54" s="285"/>
      <c r="BD54" s="285"/>
      <c r="BE54" s="285"/>
      <c r="BF54" s="285"/>
      <c r="BG54" s="285"/>
      <c r="BH54" s="285"/>
      <c r="BI54" s="285"/>
      <c r="BJ54" s="285"/>
      <c r="BK54" s="285"/>
      <c r="BL54" s="285"/>
      <c r="BM54" s="285"/>
      <c r="BN54" s="285"/>
      <c r="BO54" s="285"/>
      <c r="BP54" s="285"/>
      <c r="BQ54" s="285"/>
      <c r="BR54" s="285"/>
      <c r="BS54" s="285"/>
      <c r="BT54" s="285"/>
      <c r="BU54" s="285"/>
      <c r="BV54" s="285"/>
      <c r="BW54" s="285"/>
      <c r="BX54" s="285"/>
      <c r="BY54" s="285"/>
      <c r="BZ54" s="285"/>
      <c r="CA54" s="285"/>
      <c r="CB54" s="285"/>
      <c r="CC54" s="285"/>
      <c r="CD54" s="285"/>
      <c r="CE54" s="285"/>
      <c r="CF54" s="285"/>
      <c r="CG54" s="285"/>
      <c r="CH54" s="285"/>
      <c r="CI54" s="285"/>
      <c r="CJ54" s="285"/>
      <c r="CK54" s="285"/>
      <c r="CL54" s="285"/>
      <c r="CM54" s="285"/>
      <c r="CN54" s="285"/>
      <c r="CO54" s="285"/>
      <c r="CP54" s="285"/>
      <c r="CQ54" s="285"/>
      <c r="CR54" s="285"/>
      <c r="CS54" s="285"/>
      <c r="CT54" s="285"/>
      <c r="CU54" s="285"/>
      <c r="CV54" s="285"/>
      <c r="CW54" s="285"/>
      <c r="CX54" s="285"/>
      <c r="CY54" s="285"/>
      <c r="CZ54" s="285"/>
      <c r="DA54" s="285"/>
      <c r="DB54" s="285"/>
      <c r="DC54" s="285"/>
      <c r="DD54" s="285"/>
      <c r="DE54" s="285"/>
      <c r="DF54" s="285"/>
      <c r="DG54" s="285"/>
      <c r="DH54" s="285"/>
      <c r="DI54" s="285"/>
      <c r="DJ54" s="285"/>
      <c r="DK54" s="285"/>
      <c r="DL54" s="285"/>
      <c r="DM54" s="285"/>
      <c r="DN54" s="285"/>
      <c r="DO54" s="285"/>
      <c r="DP54" s="285"/>
      <c r="DQ54" s="285"/>
      <c r="DR54" s="285"/>
      <c r="DS54" s="285"/>
      <c r="DT54" s="285"/>
      <c r="DU54" s="285"/>
      <c r="DV54" s="285"/>
      <c r="DW54" s="285"/>
      <c r="DX54" s="285"/>
      <c r="DY54" s="285"/>
      <c r="DZ54" s="285"/>
      <c r="EA54" s="285"/>
      <c r="EB54" s="285"/>
      <c r="EC54" s="285"/>
      <c r="ED54" s="285"/>
      <c r="EE54" s="285"/>
      <c r="EF54" s="285"/>
      <c r="EG54" s="285"/>
      <c r="EH54" s="285"/>
      <c r="EI54" s="285"/>
      <c r="EJ54" s="285"/>
      <c r="EK54" s="285"/>
      <c r="EL54" s="285"/>
      <c r="EM54" s="285"/>
      <c r="EN54" s="285"/>
      <c r="EO54" s="285"/>
      <c r="EP54" s="285"/>
      <c r="EQ54" s="285"/>
      <c r="ER54" s="285"/>
      <c r="ES54" s="285"/>
      <c r="ET54" s="285"/>
      <c r="EU54" s="285"/>
      <c r="EV54" s="285"/>
      <c r="EW54" s="285"/>
      <c r="EX54" s="285"/>
      <c r="EY54" s="285"/>
      <c r="EZ54" s="285"/>
      <c r="FA54" s="285"/>
      <c r="FB54" s="285"/>
      <c r="FC54" s="285"/>
      <c r="FD54" s="285"/>
      <c r="FE54" s="285"/>
      <c r="FF54" s="285"/>
      <c r="FG54" s="285"/>
      <c r="FH54" s="285"/>
      <c r="FI54" s="285"/>
      <c r="FJ54" s="285"/>
      <c r="FK54" s="285"/>
      <c r="FL54" s="285"/>
      <c r="FM54" s="285"/>
      <c r="FN54" s="285"/>
      <c r="FO54" s="285"/>
      <c r="FP54" s="285"/>
      <c r="FQ54" s="285"/>
      <c r="FR54" s="285"/>
      <c r="FS54" s="285"/>
      <c r="FT54" s="285"/>
      <c r="FU54" s="285"/>
      <c r="FV54" s="285"/>
      <c r="FW54" s="285"/>
      <c r="FX54" s="285"/>
      <c r="FY54" s="285"/>
      <c r="FZ54" s="285"/>
      <c r="GA54" s="285"/>
      <c r="GB54" s="285"/>
      <c r="GC54" s="285"/>
      <c r="GD54" s="285"/>
      <c r="GE54" s="285"/>
      <c r="GF54" s="285"/>
      <c r="GG54" s="285"/>
      <c r="GH54" s="285"/>
      <c r="GI54" s="285"/>
      <c r="GJ54" s="285"/>
      <c r="GK54" s="285"/>
      <c r="GL54" s="285"/>
      <c r="GM54" s="285"/>
      <c r="GN54" s="285"/>
      <c r="GO54" s="285"/>
      <c r="GP54" s="285"/>
      <c r="GQ54" s="285"/>
      <c r="GR54" s="285"/>
      <c r="GS54" s="287"/>
      <c r="GT54" s="275"/>
    </row>
    <row r="55" spans="1:202" ht="16.5" customHeight="1">
      <c r="A55" s="275"/>
      <c r="B55" s="280"/>
      <c r="C55" s="284" t="s">
        <v>38</v>
      </c>
      <c r="D55" s="271" t="str">
        <f>MDUOpexLoadAss1</f>
        <v>NA</v>
      </c>
      <c r="E55" s="346" t="str">
        <f>IF(MDUOpexLoad1=MDUOpexLoadAss1,"",IF(MDUOpexLoad1&gt;MDUOpexLoadAss1,"(+"&amp;TEXT(MDUOpexLoad1-MDUOpexLoadAss1,"0.00%")&amp;")","("&amp;TEXT(MDUOpexLoad1-MDUOpexLoadAss1,"0.00%")&amp;")"))</f>
        <v/>
      </c>
      <c r="F55" s="343"/>
      <c r="G55" s="285"/>
      <c r="H55" s="284" t="s">
        <v>38</v>
      </c>
      <c r="I55" s="271" t="str">
        <f>MDUOpexLoadAss2</f>
        <v>NA</v>
      </c>
      <c r="J55" s="346" t="str">
        <f>IF(MDUOpexLoad2=MDUOpexLoadAss2,"",IF(MDUOpexLoad2&gt;MDUOpexLoadAss2,"(+"&amp;TEXT(MDUOpexLoad2-MDUOpexLoadAss2,"0.00%")&amp;")","("&amp;TEXT(MDUOpexLoad2-MDUOpexLoadAss2,"0.00%")&amp;")"))</f>
        <v/>
      </c>
      <c r="K55" s="343"/>
      <c r="L55" s="282"/>
      <c r="M55" s="284" t="s">
        <v>38</v>
      </c>
      <c r="N55" s="271" t="str">
        <f>MDUOpexLoadAss3</f>
        <v>NA</v>
      </c>
      <c r="O55" s="346" t="str">
        <f>IF(MDUOpexLoad3=MDUOpexLoadAss3,"",IF(MDUOpexLoad3&gt;MDUOpexLoadAss3,"(+"&amp;TEXT(MDUOpexLoad3-MDUOpexLoadAss3,"0.00%")&amp;")","("&amp;TEXT(MDUOpexLoad3-MDUOpexLoadAss3,"0.00%")&amp;")"))</f>
        <v/>
      </c>
      <c r="P55" s="343"/>
      <c r="Q55" s="285"/>
      <c r="R55" s="343"/>
      <c r="S55" s="343"/>
      <c r="T55" s="343"/>
      <c r="U55" s="343"/>
      <c r="V55" s="302"/>
      <c r="W55" s="285"/>
      <c r="X55" s="285"/>
      <c r="Y55" s="285"/>
      <c r="Z55" s="285"/>
      <c r="AA55" s="285"/>
      <c r="AB55" s="285"/>
      <c r="AC55" s="285"/>
      <c r="AD55" s="285"/>
      <c r="AE55" s="285"/>
      <c r="AF55" s="285"/>
      <c r="AG55" s="285"/>
      <c r="AH55" s="285"/>
      <c r="AI55" s="285"/>
      <c r="AJ55" s="285"/>
      <c r="AK55" s="285"/>
      <c r="AL55" s="285"/>
      <c r="AM55" s="285"/>
      <c r="AN55" s="285"/>
      <c r="AO55" s="285"/>
      <c r="AP55" s="285"/>
      <c r="AQ55" s="285"/>
      <c r="AR55" s="285"/>
      <c r="AS55" s="285"/>
      <c r="AT55" s="285"/>
      <c r="AU55" s="285"/>
      <c r="AV55" s="285"/>
      <c r="AW55" s="285"/>
      <c r="AX55" s="285"/>
      <c r="AY55" s="285"/>
      <c r="AZ55" s="285"/>
      <c r="BA55" s="285"/>
      <c r="BB55" s="285"/>
      <c r="BC55" s="285"/>
      <c r="BD55" s="285"/>
      <c r="BE55" s="285"/>
      <c r="BF55" s="285"/>
      <c r="BG55" s="285"/>
      <c r="BH55" s="285"/>
      <c r="BI55" s="285"/>
      <c r="BJ55" s="285"/>
      <c r="BK55" s="285"/>
      <c r="BL55" s="285"/>
      <c r="BM55" s="285"/>
      <c r="BN55" s="285"/>
      <c r="BO55" s="285"/>
      <c r="BP55" s="285"/>
      <c r="BQ55" s="285"/>
      <c r="BR55" s="285"/>
      <c r="BS55" s="285"/>
      <c r="BT55" s="285"/>
      <c r="BU55" s="285"/>
      <c r="BV55" s="285"/>
      <c r="BW55" s="285"/>
      <c r="BX55" s="285"/>
      <c r="BY55" s="285"/>
      <c r="BZ55" s="285"/>
      <c r="CA55" s="285"/>
      <c r="CB55" s="285"/>
      <c r="CC55" s="285"/>
      <c r="CD55" s="285"/>
      <c r="CE55" s="285"/>
      <c r="CF55" s="285"/>
      <c r="CG55" s="285"/>
      <c r="CH55" s="285"/>
      <c r="CI55" s="285"/>
      <c r="CJ55" s="285"/>
      <c r="CK55" s="285"/>
      <c r="CL55" s="285"/>
      <c r="CM55" s="285"/>
      <c r="CN55" s="285"/>
      <c r="CO55" s="285"/>
      <c r="CP55" s="285"/>
      <c r="CQ55" s="285"/>
      <c r="CR55" s="285"/>
      <c r="CS55" s="285"/>
      <c r="CT55" s="285"/>
      <c r="CU55" s="285"/>
      <c r="CV55" s="285"/>
      <c r="CW55" s="285"/>
      <c r="CX55" s="285"/>
      <c r="CY55" s="285"/>
      <c r="CZ55" s="285"/>
      <c r="DA55" s="285"/>
      <c r="DB55" s="285"/>
      <c r="DC55" s="285"/>
      <c r="DD55" s="285"/>
      <c r="DE55" s="285"/>
      <c r="DF55" s="285"/>
      <c r="DG55" s="285"/>
      <c r="DH55" s="285"/>
      <c r="DI55" s="285"/>
      <c r="DJ55" s="285"/>
      <c r="DK55" s="285"/>
      <c r="DL55" s="285"/>
      <c r="DM55" s="285"/>
      <c r="DN55" s="285"/>
      <c r="DO55" s="285"/>
      <c r="DP55" s="285"/>
      <c r="DQ55" s="285"/>
      <c r="DR55" s="285"/>
      <c r="DS55" s="285"/>
      <c r="DT55" s="285"/>
      <c r="DU55" s="285"/>
      <c r="DV55" s="285"/>
      <c r="DW55" s="285"/>
      <c r="DX55" s="285"/>
      <c r="DY55" s="285"/>
      <c r="DZ55" s="285"/>
      <c r="EA55" s="285"/>
      <c r="EB55" s="285"/>
      <c r="EC55" s="285"/>
      <c r="ED55" s="285"/>
      <c r="EE55" s="285"/>
      <c r="EF55" s="285"/>
      <c r="EG55" s="285"/>
      <c r="EH55" s="285"/>
      <c r="EI55" s="285"/>
      <c r="EJ55" s="285"/>
      <c r="EK55" s="285"/>
      <c r="EL55" s="285"/>
      <c r="EM55" s="285"/>
      <c r="EN55" s="285"/>
      <c r="EO55" s="285"/>
      <c r="EP55" s="285"/>
      <c r="EQ55" s="285"/>
      <c r="ER55" s="285"/>
      <c r="ES55" s="285"/>
      <c r="ET55" s="285"/>
      <c r="EU55" s="285"/>
      <c r="EV55" s="285"/>
      <c r="EW55" s="285"/>
      <c r="EX55" s="285"/>
      <c r="EY55" s="285"/>
      <c r="EZ55" s="285"/>
      <c r="FA55" s="285"/>
      <c r="FB55" s="285"/>
      <c r="FC55" s="285"/>
      <c r="FD55" s="285"/>
      <c r="FE55" s="285"/>
      <c r="FF55" s="285"/>
      <c r="FG55" s="285"/>
      <c r="FH55" s="285"/>
      <c r="FI55" s="285"/>
      <c r="FJ55" s="285"/>
      <c r="FK55" s="285"/>
      <c r="FL55" s="285"/>
      <c r="FM55" s="285"/>
      <c r="FN55" s="285"/>
      <c r="FO55" s="285"/>
      <c r="FP55" s="285"/>
      <c r="FQ55" s="285"/>
      <c r="FR55" s="285"/>
      <c r="FS55" s="285"/>
      <c r="FT55" s="285"/>
      <c r="FU55" s="285"/>
      <c r="FV55" s="285"/>
      <c r="FW55" s="285"/>
      <c r="FX55" s="285"/>
      <c r="FY55" s="285"/>
      <c r="FZ55" s="285"/>
      <c r="GA55" s="285"/>
      <c r="GB55" s="285"/>
      <c r="GC55" s="285"/>
      <c r="GD55" s="285"/>
      <c r="GE55" s="285"/>
      <c r="GF55" s="285"/>
      <c r="GG55" s="285"/>
      <c r="GH55" s="285"/>
      <c r="GI55" s="285"/>
      <c r="GJ55" s="285"/>
      <c r="GK55" s="285"/>
      <c r="GL55" s="285"/>
      <c r="GM55" s="285"/>
      <c r="GN55" s="285"/>
      <c r="GO55" s="285"/>
      <c r="GP55" s="285"/>
      <c r="GQ55" s="285"/>
      <c r="GR55" s="285"/>
      <c r="GS55" s="287"/>
      <c r="GT55" s="275"/>
    </row>
    <row r="56" spans="1:202" ht="6" customHeight="1">
      <c r="A56" s="275"/>
      <c r="B56" s="280"/>
      <c r="C56" s="286"/>
      <c r="D56" s="286"/>
      <c r="E56" s="286"/>
      <c r="F56" s="343"/>
      <c r="G56" s="285"/>
      <c r="H56" s="286"/>
      <c r="I56" s="286"/>
      <c r="J56" s="286"/>
      <c r="K56" s="343"/>
      <c r="L56" s="343"/>
      <c r="M56" s="286"/>
      <c r="N56" s="286"/>
      <c r="O56" s="286"/>
      <c r="P56" s="343"/>
      <c r="Q56" s="285"/>
      <c r="R56" s="343"/>
      <c r="S56" s="343"/>
      <c r="T56" s="343"/>
      <c r="U56" s="343"/>
      <c r="V56" s="302"/>
      <c r="W56" s="285"/>
      <c r="X56" s="285"/>
      <c r="Y56" s="285"/>
      <c r="Z56" s="285"/>
      <c r="AA56" s="285"/>
      <c r="AB56" s="285"/>
      <c r="AC56" s="285"/>
      <c r="AD56" s="285"/>
      <c r="AE56" s="285"/>
      <c r="AF56" s="285"/>
      <c r="AG56" s="285"/>
      <c r="AH56" s="285"/>
      <c r="AI56" s="285"/>
      <c r="AJ56" s="285"/>
      <c r="AK56" s="285"/>
      <c r="AL56" s="285"/>
      <c r="AM56" s="285"/>
      <c r="AN56" s="285"/>
      <c r="AO56" s="285"/>
      <c r="AP56" s="285"/>
      <c r="AQ56" s="285"/>
      <c r="AR56" s="285"/>
      <c r="AS56" s="285"/>
      <c r="AT56" s="285"/>
      <c r="AU56" s="285"/>
      <c r="AV56" s="285"/>
      <c r="AW56" s="285"/>
      <c r="AX56" s="285"/>
      <c r="AY56" s="285"/>
      <c r="AZ56" s="285"/>
      <c r="BA56" s="285"/>
      <c r="BB56" s="285"/>
      <c r="BC56" s="285"/>
      <c r="BD56" s="285"/>
      <c r="BE56" s="285"/>
      <c r="BF56" s="285"/>
      <c r="BG56" s="285"/>
      <c r="BH56" s="285"/>
      <c r="BI56" s="285"/>
      <c r="BJ56" s="285"/>
      <c r="BK56" s="285"/>
      <c r="BL56" s="285"/>
      <c r="BM56" s="285"/>
      <c r="BN56" s="285"/>
      <c r="BO56" s="285"/>
      <c r="BP56" s="285"/>
      <c r="BQ56" s="285"/>
      <c r="BR56" s="285"/>
      <c r="BS56" s="285"/>
      <c r="BT56" s="285"/>
      <c r="BU56" s="285"/>
      <c r="BV56" s="285"/>
      <c r="BW56" s="285"/>
      <c r="BX56" s="285"/>
      <c r="BY56" s="285"/>
      <c r="BZ56" s="285"/>
      <c r="CA56" s="285"/>
      <c r="CB56" s="285"/>
      <c r="CC56" s="285"/>
      <c r="CD56" s="285"/>
      <c r="CE56" s="285"/>
      <c r="CF56" s="285"/>
      <c r="CG56" s="285"/>
      <c r="CH56" s="285"/>
      <c r="CI56" s="285"/>
      <c r="CJ56" s="285"/>
      <c r="CK56" s="285"/>
      <c r="CL56" s="285"/>
      <c r="CM56" s="285"/>
      <c r="CN56" s="285"/>
      <c r="CO56" s="285"/>
      <c r="CP56" s="285"/>
      <c r="CQ56" s="285"/>
      <c r="CR56" s="285"/>
      <c r="CS56" s="285"/>
      <c r="CT56" s="285"/>
      <c r="CU56" s="285"/>
      <c r="CV56" s="285"/>
      <c r="CW56" s="285"/>
      <c r="CX56" s="285"/>
      <c r="CY56" s="285"/>
      <c r="CZ56" s="285"/>
      <c r="DA56" s="285"/>
      <c r="DB56" s="285"/>
      <c r="DC56" s="285"/>
      <c r="DD56" s="285"/>
      <c r="DE56" s="285"/>
      <c r="DF56" s="285"/>
      <c r="DG56" s="285"/>
      <c r="DH56" s="285"/>
      <c r="DI56" s="285"/>
      <c r="DJ56" s="285"/>
      <c r="DK56" s="285"/>
      <c r="DL56" s="285"/>
      <c r="DM56" s="285"/>
      <c r="DN56" s="285"/>
      <c r="DO56" s="285"/>
      <c r="DP56" s="285"/>
      <c r="DQ56" s="285"/>
      <c r="DR56" s="285"/>
      <c r="DS56" s="285"/>
      <c r="DT56" s="285"/>
      <c r="DU56" s="285"/>
      <c r="DV56" s="285"/>
      <c r="DW56" s="285"/>
      <c r="DX56" s="285"/>
      <c r="DY56" s="285"/>
      <c r="DZ56" s="285"/>
      <c r="EA56" s="285"/>
      <c r="EB56" s="285"/>
      <c r="EC56" s="285"/>
      <c r="ED56" s="285"/>
      <c r="EE56" s="285"/>
      <c r="EF56" s="285"/>
      <c r="EG56" s="285"/>
      <c r="EH56" s="285"/>
      <c r="EI56" s="285"/>
      <c r="EJ56" s="285"/>
      <c r="EK56" s="285"/>
      <c r="EL56" s="285"/>
      <c r="EM56" s="285"/>
      <c r="EN56" s="285"/>
      <c r="EO56" s="285"/>
      <c r="EP56" s="285"/>
      <c r="EQ56" s="285"/>
      <c r="ER56" s="285"/>
      <c r="ES56" s="285"/>
      <c r="ET56" s="285"/>
      <c r="EU56" s="285"/>
      <c r="EV56" s="285"/>
      <c r="EW56" s="285"/>
      <c r="EX56" s="285"/>
      <c r="EY56" s="285"/>
      <c r="EZ56" s="285"/>
      <c r="FA56" s="285"/>
      <c r="FB56" s="285"/>
      <c r="FC56" s="285"/>
      <c r="FD56" s="285"/>
      <c r="FE56" s="285"/>
      <c r="FF56" s="285"/>
      <c r="FG56" s="285"/>
      <c r="FH56" s="285"/>
      <c r="FI56" s="285"/>
      <c r="FJ56" s="285"/>
      <c r="FK56" s="285"/>
      <c r="FL56" s="285"/>
      <c r="FM56" s="285"/>
      <c r="FN56" s="285"/>
      <c r="FO56" s="285"/>
      <c r="FP56" s="285"/>
      <c r="FQ56" s="285"/>
      <c r="FR56" s="285"/>
      <c r="FS56" s="285"/>
      <c r="FT56" s="285"/>
      <c r="FU56" s="285"/>
      <c r="FV56" s="285"/>
      <c r="FW56" s="285"/>
      <c r="FX56" s="285"/>
      <c r="FY56" s="285"/>
      <c r="FZ56" s="285"/>
      <c r="GA56" s="285"/>
      <c r="GB56" s="285"/>
      <c r="GC56" s="285"/>
      <c r="GD56" s="285"/>
      <c r="GE56" s="285"/>
      <c r="GF56" s="285"/>
      <c r="GG56" s="285"/>
      <c r="GH56" s="285"/>
      <c r="GI56" s="285"/>
      <c r="GJ56" s="285"/>
      <c r="GK56" s="285"/>
      <c r="GL56" s="285"/>
      <c r="GM56" s="285"/>
      <c r="GN56" s="285"/>
      <c r="GO56" s="285"/>
      <c r="GP56" s="285"/>
      <c r="GQ56" s="285"/>
      <c r="GR56" s="285"/>
      <c r="GS56" s="287"/>
      <c r="GT56" s="275"/>
    </row>
    <row r="57" spans="1:202" ht="16.5" customHeight="1">
      <c r="A57" s="275"/>
      <c r="B57" s="280"/>
      <c r="C57" s="284" t="s">
        <v>1487</v>
      </c>
      <c r="D57" s="272" t="str">
        <f>MDUDoorFeeAss1</f>
        <v>NA</v>
      </c>
      <c r="E57" s="346" t="str">
        <f>IF(UpfrontPerDoorFee1=MDUDoorFeeAss1,"",IF(UpfrontPerDoorFee1&gt;MDUDoorFeeAss1,"(+"&amp;TEXT(UpfrontPerDoorFee1-MDUDoorFeeAss1,"$0.00")&amp;")","("&amp;TEXT(UpfrontPerDoorFee1-MDUDoorFeeAss1,"$0.00")&amp;")"))</f>
        <v/>
      </c>
      <c r="F57" s="343"/>
      <c r="G57" s="285"/>
      <c r="H57" s="284" t="s">
        <v>1487</v>
      </c>
      <c r="I57" s="272" t="str">
        <f>MDUDoorFeeAss2</f>
        <v>NA</v>
      </c>
      <c r="J57" s="346" t="str">
        <f>IF(UpfrontPerDoorFee2=MDUDoorFeeAss2,"",IF(UpfrontPerDoorFee2&gt;MDUDoorFeeAss2,"(+"&amp;TEXT(UpfrontPerDoorFee2-MDUDoorFeeAss2,"$0.00")&amp;")","("&amp;TEXT(UpfrontPerDoorFee2-MDUDoorFeeAss2,"$0.00")&amp;")"))</f>
        <v/>
      </c>
      <c r="K57" s="343"/>
      <c r="L57" s="343"/>
      <c r="M57" s="284" t="s">
        <v>1487</v>
      </c>
      <c r="N57" s="272" t="str">
        <f>MDUDoorFeeAss3</f>
        <v>NA</v>
      </c>
      <c r="O57" s="346" t="str">
        <f>IF(UpfrontPerDoorFee3=MDUDoorFeeAss3,"",IF(UpfrontPerDoorFee3&gt;MDUDoorFeeAss3,"(+"&amp;TEXT(UpfrontPerDoorFee3-MDUDoorFeeAss3,"$0.00")&amp;")","("&amp;TEXT(UpfrontPerDoorFee3-MDUDoorFeeAss3,"$0.00")&amp;")"))</f>
        <v/>
      </c>
      <c r="P57" s="343"/>
      <c r="Q57" s="285"/>
      <c r="R57" s="343"/>
      <c r="S57" s="282"/>
      <c r="T57" s="343"/>
      <c r="U57" s="343"/>
      <c r="V57" s="302"/>
      <c r="W57" s="285"/>
      <c r="X57" s="285"/>
      <c r="Y57" s="285"/>
      <c r="Z57" s="285"/>
      <c r="AA57" s="285"/>
      <c r="AB57" s="285"/>
      <c r="AC57" s="285"/>
      <c r="AD57" s="285"/>
      <c r="AE57" s="285"/>
      <c r="AF57" s="285"/>
      <c r="AG57" s="285"/>
      <c r="AH57" s="285"/>
      <c r="AI57" s="285"/>
      <c r="AJ57" s="285"/>
      <c r="AK57" s="285"/>
      <c r="AL57" s="285"/>
      <c r="AM57" s="285"/>
      <c r="AN57" s="285"/>
      <c r="AO57" s="285"/>
      <c r="AP57" s="285"/>
      <c r="AQ57" s="285"/>
      <c r="AR57" s="285"/>
      <c r="AS57" s="285"/>
      <c r="AT57" s="285"/>
      <c r="AU57" s="285"/>
      <c r="AV57" s="285"/>
      <c r="AW57" s="285"/>
      <c r="AX57" s="285"/>
      <c r="AY57" s="285"/>
      <c r="AZ57" s="285"/>
      <c r="BA57" s="285"/>
      <c r="BB57" s="285"/>
      <c r="BC57" s="285"/>
      <c r="BD57" s="285"/>
      <c r="BE57" s="285"/>
      <c r="BF57" s="285"/>
      <c r="BG57" s="285"/>
      <c r="BH57" s="285"/>
      <c r="BI57" s="285"/>
      <c r="BJ57" s="285"/>
      <c r="BK57" s="285"/>
      <c r="BL57" s="285"/>
      <c r="BM57" s="285"/>
      <c r="BN57" s="285"/>
      <c r="BO57" s="285"/>
      <c r="BP57" s="285"/>
      <c r="BQ57" s="285"/>
      <c r="BR57" s="285"/>
      <c r="BS57" s="285"/>
      <c r="BT57" s="285"/>
      <c r="BU57" s="285"/>
      <c r="BV57" s="285"/>
      <c r="BW57" s="285"/>
      <c r="BX57" s="285"/>
      <c r="BY57" s="285"/>
      <c r="BZ57" s="285"/>
      <c r="CA57" s="285"/>
      <c r="CB57" s="285"/>
      <c r="CC57" s="285"/>
      <c r="CD57" s="285"/>
      <c r="CE57" s="285"/>
      <c r="CF57" s="285"/>
      <c r="CG57" s="285"/>
      <c r="CH57" s="285"/>
      <c r="CI57" s="285"/>
      <c r="CJ57" s="285"/>
      <c r="CK57" s="285"/>
      <c r="CL57" s="285"/>
      <c r="CM57" s="285"/>
      <c r="CN57" s="285"/>
      <c r="CO57" s="285"/>
      <c r="CP57" s="285"/>
      <c r="CQ57" s="285"/>
      <c r="CR57" s="285"/>
      <c r="CS57" s="285"/>
      <c r="CT57" s="285"/>
      <c r="CU57" s="285"/>
      <c r="CV57" s="285"/>
      <c r="CW57" s="285"/>
      <c r="CX57" s="285"/>
      <c r="CY57" s="285"/>
      <c r="CZ57" s="285"/>
      <c r="DA57" s="285"/>
      <c r="DB57" s="285"/>
      <c r="DC57" s="285"/>
      <c r="DD57" s="285"/>
      <c r="DE57" s="285"/>
      <c r="DF57" s="285"/>
      <c r="DG57" s="285"/>
      <c r="DH57" s="285"/>
      <c r="DI57" s="285"/>
      <c r="DJ57" s="285"/>
      <c r="DK57" s="285"/>
      <c r="DL57" s="285"/>
      <c r="DM57" s="285"/>
      <c r="DN57" s="285"/>
      <c r="DO57" s="285"/>
      <c r="DP57" s="285"/>
      <c r="DQ57" s="285"/>
      <c r="DR57" s="285"/>
      <c r="DS57" s="285"/>
      <c r="DT57" s="285"/>
      <c r="DU57" s="285"/>
      <c r="DV57" s="285"/>
      <c r="DW57" s="285"/>
      <c r="DX57" s="285"/>
      <c r="DY57" s="285"/>
      <c r="DZ57" s="285"/>
      <c r="EA57" s="285"/>
      <c r="EB57" s="285"/>
      <c r="EC57" s="285"/>
      <c r="ED57" s="285"/>
      <c r="EE57" s="285"/>
      <c r="EF57" s="285"/>
      <c r="EG57" s="285"/>
      <c r="EH57" s="285"/>
      <c r="EI57" s="285"/>
      <c r="EJ57" s="285"/>
      <c r="EK57" s="285"/>
      <c r="EL57" s="285"/>
      <c r="EM57" s="285"/>
      <c r="EN57" s="285"/>
      <c r="EO57" s="285"/>
      <c r="EP57" s="285"/>
      <c r="EQ57" s="285"/>
      <c r="ER57" s="285"/>
      <c r="ES57" s="285"/>
      <c r="ET57" s="285"/>
      <c r="EU57" s="285"/>
      <c r="EV57" s="285"/>
      <c r="EW57" s="285"/>
      <c r="EX57" s="285"/>
      <c r="EY57" s="285"/>
      <c r="EZ57" s="285"/>
      <c r="FA57" s="285"/>
      <c r="FB57" s="285"/>
      <c r="FC57" s="285"/>
      <c r="FD57" s="285"/>
      <c r="FE57" s="285"/>
      <c r="FF57" s="285"/>
      <c r="FG57" s="285"/>
      <c r="FH57" s="285"/>
      <c r="FI57" s="285"/>
      <c r="FJ57" s="285"/>
      <c r="FK57" s="285"/>
      <c r="FL57" s="285"/>
      <c r="FM57" s="285"/>
      <c r="FN57" s="285"/>
      <c r="FO57" s="285"/>
      <c r="FP57" s="285"/>
      <c r="FQ57" s="285"/>
      <c r="FR57" s="285"/>
      <c r="FS57" s="285"/>
      <c r="FT57" s="285"/>
      <c r="FU57" s="285"/>
      <c r="FV57" s="285"/>
      <c r="FW57" s="285"/>
      <c r="FX57" s="285"/>
      <c r="FY57" s="285"/>
      <c r="FZ57" s="285"/>
      <c r="GA57" s="285"/>
      <c r="GB57" s="285"/>
      <c r="GC57" s="285"/>
      <c r="GD57" s="285"/>
      <c r="GE57" s="285"/>
      <c r="GF57" s="285"/>
      <c r="GG57" s="285"/>
      <c r="GH57" s="285"/>
      <c r="GI57" s="285"/>
      <c r="GJ57" s="285"/>
      <c r="GK57" s="285"/>
      <c r="GL57" s="285"/>
      <c r="GM57" s="285"/>
      <c r="GN57" s="285"/>
      <c r="GO57" s="285"/>
      <c r="GP57" s="285"/>
      <c r="GQ57" s="285"/>
      <c r="GR57" s="285"/>
      <c r="GS57" s="287"/>
      <c r="GT57" s="275"/>
    </row>
    <row r="58" spans="1:202" ht="6" customHeight="1">
      <c r="A58" s="275"/>
      <c r="B58" s="280"/>
      <c r="C58" s="286"/>
      <c r="D58" s="286"/>
      <c r="E58" s="286"/>
      <c r="F58" s="343"/>
      <c r="G58" s="285"/>
      <c r="H58" s="286"/>
      <c r="I58" s="286"/>
      <c r="J58" s="286"/>
      <c r="K58" s="343"/>
      <c r="L58" s="343"/>
      <c r="M58" s="286"/>
      <c r="N58" s="286"/>
      <c r="O58" s="286"/>
      <c r="P58" s="343"/>
      <c r="Q58" s="285"/>
      <c r="R58" s="343"/>
      <c r="S58" s="343"/>
      <c r="T58" s="343"/>
      <c r="U58" s="343"/>
      <c r="V58" s="302"/>
      <c r="W58" s="285"/>
      <c r="X58" s="285"/>
      <c r="Y58" s="285"/>
      <c r="Z58" s="285"/>
      <c r="AA58" s="285"/>
      <c r="AB58" s="285"/>
      <c r="AC58" s="285"/>
      <c r="AD58" s="285"/>
      <c r="AE58" s="285"/>
      <c r="AF58" s="285"/>
      <c r="AG58" s="285"/>
      <c r="AH58" s="285"/>
      <c r="AI58" s="285"/>
      <c r="AJ58" s="285"/>
      <c r="AK58" s="285"/>
      <c r="AL58" s="285"/>
      <c r="AM58" s="285"/>
      <c r="AN58" s="285"/>
      <c r="AO58" s="285"/>
      <c r="AP58" s="285"/>
      <c r="AQ58" s="285"/>
      <c r="AR58" s="285"/>
      <c r="AS58" s="285"/>
      <c r="AT58" s="285"/>
      <c r="AU58" s="285"/>
      <c r="AV58" s="285"/>
      <c r="AW58" s="285"/>
      <c r="AX58" s="285"/>
      <c r="AY58" s="285"/>
      <c r="AZ58" s="285"/>
      <c r="BA58" s="285"/>
      <c r="BB58" s="285"/>
      <c r="BC58" s="285"/>
      <c r="BD58" s="285"/>
      <c r="BE58" s="285"/>
      <c r="BF58" s="285"/>
      <c r="BG58" s="285"/>
      <c r="BH58" s="285"/>
      <c r="BI58" s="285"/>
      <c r="BJ58" s="285"/>
      <c r="BK58" s="285"/>
      <c r="BL58" s="285"/>
      <c r="BM58" s="285"/>
      <c r="BN58" s="285"/>
      <c r="BO58" s="285"/>
      <c r="BP58" s="285"/>
      <c r="BQ58" s="285"/>
      <c r="BR58" s="285"/>
      <c r="BS58" s="285"/>
      <c r="BT58" s="285"/>
      <c r="BU58" s="285"/>
      <c r="BV58" s="285"/>
      <c r="BW58" s="285"/>
      <c r="BX58" s="285"/>
      <c r="BY58" s="285"/>
      <c r="BZ58" s="285"/>
      <c r="CA58" s="285"/>
      <c r="CB58" s="285"/>
      <c r="CC58" s="285"/>
      <c r="CD58" s="285"/>
      <c r="CE58" s="285"/>
      <c r="CF58" s="285"/>
      <c r="CG58" s="285"/>
      <c r="CH58" s="285"/>
      <c r="CI58" s="285"/>
      <c r="CJ58" s="285"/>
      <c r="CK58" s="285"/>
      <c r="CL58" s="285"/>
      <c r="CM58" s="285"/>
      <c r="CN58" s="285"/>
      <c r="CO58" s="285"/>
      <c r="CP58" s="285"/>
      <c r="CQ58" s="285"/>
      <c r="CR58" s="285"/>
      <c r="CS58" s="285"/>
      <c r="CT58" s="285"/>
      <c r="CU58" s="285"/>
      <c r="CV58" s="285"/>
      <c r="CW58" s="285"/>
      <c r="CX58" s="285"/>
      <c r="CY58" s="285"/>
      <c r="CZ58" s="285"/>
      <c r="DA58" s="285"/>
      <c r="DB58" s="285"/>
      <c r="DC58" s="285"/>
      <c r="DD58" s="285"/>
      <c r="DE58" s="285"/>
      <c r="DF58" s="285"/>
      <c r="DG58" s="285"/>
      <c r="DH58" s="285"/>
      <c r="DI58" s="285"/>
      <c r="DJ58" s="285"/>
      <c r="DK58" s="285"/>
      <c r="DL58" s="285"/>
      <c r="DM58" s="285"/>
      <c r="DN58" s="285"/>
      <c r="DO58" s="285"/>
      <c r="DP58" s="285"/>
      <c r="DQ58" s="285"/>
      <c r="DR58" s="285"/>
      <c r="DS58" s="285"/>
      <c r="DT58" s="285"/>
      <c r="DU58" s="285"/>
      <c r="DV58" s="285"/>
      <c r="DW58" s="285"/>
      <c r="DX58" s="285"/>
      <c r="DY58" s="285"/>
      <c r="DZ58" s="285"/>
      <c r="EA58" s="285"/>
      <c r="EB58" s="285"/>
      <c r="EC58" s="285"/>
      <c r="ED58" s="285"/>
      <c r="EE58" s="285"/>
      <c r="EF58" s="285"/>
      <c r="EG58" s="285"/>
      <c r="EH58" s="285"/>
      <c r="EI58" s="285"/>
      <c r="EJ58" s="285"/>
      <c r="EK58" s="285"/>
      <c r="EL58" s="285"/>
      <c r="EM58" s="285"/>
      <c r="EN58" s="285"/>
      <c r="EO58" s="285"/>
      <c r="EP58" s="285"/>
      <c r="EQ58" s="285"/>
      <c r="ER58" s="285"/>
      <c r="ES58" s="285"/>
      <c r="ET58" s="285"/>
      <c r="EU58" s="285"/>
      <c r="EV58" s="285"/>
      <c r="EW58" s="285"/>
      <c r="EX58" s="285"/>
      <c r="EY58" s="285"/>
      <c r="EZ58" s="285"/>
      <c r="FA58" s="285"/>
      <c r="FB58" s="285"/>
      <c r="FC58" s="285"/>
      <c r="FD58" s="285"/>
      <c r="FE58" s="285"/>
      <c r="FF58" s="285"/>
      <c r="FG58" s="285"/>
      <c r="FH58" s="285"/>
      <c r="FI58" s="285"/>
      <c r="FJ58" s="285"/>
      <c r="FK58" s="285"/>
      <c r="FL58" s="285"/>
      <c r="FM58" s="285"/>
      <c r="FN58" s="285"/>
      <c r="FO58" s="285"/>
      <c r="FP58" s="285"/>
      <c r="FQ58" s="285"/>
      <c r="FR58" s="285"/>
      <c r="FS58" s="285"/>
      <c r="FT58" s="285"/>
      <c r="FU58" s="285"/>
      <c r="FV58" s="285"/>
      <c r="FW58" s="285"/>
      <c r="FX58" s="285"/>
      <c r="FY58" s="285"/>
      <c r="FZ58" s="285"/>
      <c r="GA58" s="285"/>
      <c r="GB58" s="285"/>
      <c r="GC58" s="285"/>
      <c r="GD58" s="285"/>
      <c r="GE58" s="285"/>
      <c r="GF58" s="285"/>
      <c r="GG58" s="285"/>
      <c r="GH58" s="285"/>
      <c r="GI58" s="285"/>
      <c r="GJ58" s="285"/>
      <c r="GK58" s="285"/>
      <c r="GL58" s="285"/>
      <c r="GM58" s="285"/>
      <c r="GN58" s="285"/>
      <c r="GO58" s="285"/>
      <c r="GP58" s="285"/>
      <c r="GQ58" s="285"/>
      <c r="GR58" s="285"/>
      <c r="GS58" s="287"/>
      <c r="GT58" s="275"/>
    </row>
    <row r="59" spans="1:202" ht="16.5" customHeight="1">
      <c r="A59" s="275"/>
      <c r="B59" s="280"/>
      <c r="C59" s="284" t="s">
        <v>1551</v>
      </c>
      <c r="D59" s="272" t="str">
        <f>MDUISPAss1</f>
        <v>NA</v>
      </c>
      <c r="E59" s="346" t="str">
        <f>IF(MDUISP1=MDUISPAss1,"",IF(MDUISP1&gt;MDUISPAss1,"(+"&amp;TEXT(MDUISP1-MDUISPAss1,"$0.00")&amp;")","("&amp;TEXT(MDUISP1-MDUISPAss1,"$0.00")&amp;")"))</f>
        <v/>
      </c>
      <c r="F59" s="343"/>
      <c r="G59" s="285"/>
      <c r="H59" s="284" t="s">
        <v>1551</v>
      </c>
      <c r="I59" s="272" t="str">
        <f>MDUISPAss2</f>
        <v>NA</v>
      </c>
      <c r="J59" s="346" t="str">
        <f>IF(MDUISP2=MDUISPAss2,"",IF(MDUISP2&gt;MDUISPAss2,"(+"&amp;TEXT(MDUISP2-MDUISPAss2,"$0.00")&amp;")","("&amp;TEXT(MDUISP2-MDUISPAss2,"$0.00")&amp;")"))</f>
        <v/>
      </c>
      <c r="K59" s="343"/>
      <c r="L59" s="343"/>
      <c r="M59" s="284" t="s">
        <v>1551</v>
      </c>
      <c r="N59" s="272" t="str">
        <f>MDUISPAss3</f>
        <v>NA</v>
      </c>
      <c r="O59" s="346" t="str">
        <f>IF(MDUISP3=MDUISPAss3,"",IF(MDUISP3&gt;MDUISPAss3,"(+"&amp;TEXT(MDUISP3-MDUISPAss3,"$0.00")&amp;")","("&amp;TEXT(MDUISP3-MDUISPAss3,"$0.00")&amp;")"))</f>
        <v/>
      </c>
      <c r="P59" s="343"/>
      <c r="Q59" s="285"/>
      <c r="R59" s="343"/>
      <c r="S59" s="343"/>
      <c r="T59" s="355"/>
      <c r="U59" s="343"/>
      <c r="V59" s="302"/>
      <c r="W59" s="285"/>
      <c r="X59" s="285"/>
      <c r="Y59" s="285"/>
      <c r="Z59" s="285"/>
      <c r="AA59" s="285"/>
      <c r="AB59" s="285"/>
      <c r="AC59" s="285"/>
      <c r="AD59" s="285"/>
      <c r="AE59" s="285"/>
      <c r="AF59" s="285"/>
      <c r="AG59" s="285"/>
      <c r="AH59" s="285"/>
      <c r="AI59" s="285"/>
      <c r="AJ59" s="285"/>
      <c r="AK59" s="285"/>
      <c r="AL59" s="285"/>
      <c r="AM59" s="285"/>
      <c r="AN59" s="285"/>
      <c r="AO59" s="285"/>
      <c r="AP59" s="285"/>
      <c r="AQ59" s="285"/>
      <c r="AR59" s="285"/>
      <c r="AS59" s="285"/>
      <c r="AT59" s="285"/>
      <c r="AU59" s="285"/>
      <c r="AV59" s="285"/>
      <c r="AW59" s="285"/>
      <c r="AX59" s="285"/>
      <c r="AY59" s="285"/>
      <c r="AZ59" s="285"/>
      <c r="BA59" s="285"/>
      <c r="BB59" s="285"/>
      <c r="BC59" s="285"/>
      <c r="BD59" s="285"/>
      <c r="BE59" s="285"/>
      <c r="BF59" s="285"/>
      <c r="BG59" s="285"/>
      <c r="BH59" s="285"/>
      <c r="BI59" s="285"/>
      <c r="BJ59" s="285"/>
      <c r="BK59" s="285"/>
      <c r="BL59" s="285"/>
      <c r="BM59" s="285"/>
      <c r="BN59" s="285"/>
      <c r="BO59" s="285"/>
      <c r="BP59" s="285"/>
      <c r="BQ59" s="285"/>
      <c r="BR59" s="285"/>
      <c r="BS59" s="285"/>
      <c r="BT59" s="285"/>
      <c r="BU59" s="285"/>
      <c r="BV59" s="285"/>
      <c r="BW59" s="285"/>
      <c r="BX59" s="285"/>
      <c r="BY59" s="285"/>
      <c r="BZ59" s="285"/>
      <c r="CA59" s="285"/>
      <c r="CB59" s="285"/>
      <c r="CC59" s="285"/>
      <c r="CD59" s="285"/>
      <c r="CE59" s="285"/>
      <c r="CF59" s="285"/>
      <c r="CG59" s="285"/>
      <c r="CH59" s="285"/>
      <c r="CI59" s="285"/>
      <c r="CJ59" s="285"/>
      <c r="CK59" s="285"/>
      <c r="CL59" s="285"/>
      <c r="CM59" s="285"/>
      <c r="CN59" s="285"/>
      <c r="CO59" s="285"/>
      <c r="CP59" s="285"/>
      <c r="CQ59" s="285"/>
      <c r="CR59" s="285"/>
      <c r="CS59" s="285"/>
      <c r="CT59" s="285"/>
      <c r="CU59" s="285"/>
      <c r="CV59" s="285"/>
      <c r="CW59" s="285"/>
      <c r="CX59" s="285"/>
      <c r="CY59" s="285"/>
      <c r="CZ59" s="285"/>
      <c r="DA59" s="285"/>
      <c r="DB59" s="285"/>
      <c r="DC59" s="285"/>
      <c r="DD59" s="285"/>
      <c r="DE59" s="285"/>
      <c r="DF59" s="285"/>
      <c r="DG59" s="285"/>
      <c r="DH59" s="285"/>
      <c r="DI59" s="285"/>
      <c r="DJ59" s="285"/>
      <c r="DK59" s="285"/>
      <c r="DL59" s="285"/>
      <c r="DM59" s="285"/>
      <c r="DN59" s="285"/>
      <c r="DO59" s="285"/>
      <c r="DP59" s="285"/>
      <c r="DQ59" s="285"/>
      <c r="DR59" s="285"/>
      <c r="DS59" s="285"/>
      <c r="DT59" s="285"/>
      <c r="DU59" s="285"/>
      <c r="DV59" s="285"/>
      <c r="DW59" s="285"/>
      <c r="DX59" s="285"/>
      <c r="DY59" s="285"/>
      <c r="DZ59" s="285"/>
      <c r="EA59" s="285"/>
      <c r="EB59" s="285"/>
      <c r="EC59" s="285"/>
      <c r="ED59" s="285"/>
      <c r="EE59" s="285"/>
      <c r="EF59" s="285"/>
      <c r="EG59" s="285"/>
      <c r="EH59" s="285"/>
      <c r="EI59" s="285"/>
      <c r="EJ59" s="285"/>
      <c r="EK59" s="285"/>
      <c r="EL59" s="285"/>
      <c r="EM59" s="285"/>
      <c r="EN59" s="285"/>
      <c r="EO59" s="285"/>
      <c r="EP59" s="285"/>
      <c r="EQ59" s="285"/>
      <c r="ER59" s="285"/>
      <c r="ES59" s="285"/>
      <c r="ET59" s="285"/>
      <c r="EU59" s="285"/>
      <c r="EV59" s="285"/>
      <c r="EW59" s="285"/>
      <c r="EX59" s="285"/>
      <c r="EY59" s="285"/>
      <c r="EZ59" s="285"/>
      <c r="FA59" s="285"/>
      <c r="FB59" s="285"/>
      <c r="FC59" s="285"/>
      <c r="FD59" s="285"/>
      <c r="FE59" s="285"/>
      <c r="FF59" s="285"/>
      <c r="FG59" s="285"/>
      <c r="FH59" s="285"/>
      <c r="FI59" s="285"/>
      <c r="FJ59" s="285"/>
      <c r="FK59" s="285"/>
      <c r="FL59" s="285"/>
      <c r="FM59" s="285"/>
      <c r="FN59" s="285"/>
      <c r="FO59" s="285"/>
      <c r="FP59" s="285"/>
      <c r="FQ59" s="285"/>
      <c r="FR59" s="285"/>
      <c r="FS59" s="285"/>
      <c r="FT59" s="285"/>
      <c r="FU59" s="285"/>
      <c r="FV59" s="285"/>
      <c r="FW59" s="285"/>
      <c r="FX59" s="285"/>
      <c r="FY59" s="285"/>
      <c r="FZ59" s="285"/>
      <c r="GA59" s="285"/>
      <c r="GB59" s="285"/>
      <c r="GC59" s="285"/>
      <c r="GD59" s="285"/>
      <c r="GE59" s="285"/>
      <c r="GF59" s="285"/>
      <c r="GG59" s="285"/>
      <c r="GH59" s="285"/>
      <c r="GI59" s="285"/>
      <c r="GJ59" s="285"/>
      <c r="GK59" s="285"/>
      <c r="GL59" s="285"/>
      <c r="GM59" s="285"/>
      <c r="GN59" s="285"/>
      <c r="GO59" s="285"/>
      <c r="GP59" s="285"/>
      <c r="GQ59" s="285"/>
      <c r="GR59" s="285"/>
      <c r="GS59" s="287"/>
      <c r="GT59" s="275"/>
    </row>
    <row r="60" spans="1:202" ht="6" customHeight="1">
      <c r="A60" s="275"/>
      <c r="B60" s="280"/>
      <c r="C60" s="284"/>
      <c r="D60" s="286"/>
      <c r="E60" s="346"/>
      <c r="F60" s="343"/>
      <c r="G60" s="285"/>
      <c r="H60" s="284"/>
      <c r="I60" s="346"/>
      <c r="J60" s="346"/>
      <c r="K60" s="343"/>
      <c r="L60" s="343"/>
      <c r="M60" s="284"/>
      <c r="N60" s="346"/>
      <c r="O60" s="346"/>
      <c r="P60" s="343"/>
      <c r="Q60" s="285"/>
      <c r="R60" s="343"/>
      <c r="S60" s="343"/>
      <c r="T60" s="355"/>
      <c r="U60" s="343"/>
      <c r="V60" s="302"/>
      <c r="W60" s="285"/>
      <c r="X60" s="285"/>
      <c r="Y60" s="285"/>
      <c r="Z60" s="285"/>
      <c r="AA60" s="285"/>
      <c r="AB60" s="285"/>
      <c r="AC60" s="285"/>
      <c r="AD60" s="285"/>
      <c r="AE60" s="285"/>
      <c r="AF60" s="285"/>
      <c r="AG60" s="285"/>
      <c r="AH60" s="285"/>
      <c r="AI60" s="285"/>
      <c r="AJ60" s="285"/>
      <c r="AK60" s="285"/>
      <c r="AL60" s="285"/>
      <c r="AM60" s="285"/>
      <c r="AN60" s="285"/>
      <c r="AO60" s="285"/>
      <c r="AP60" s="285"/>
      <c r="AQ60" s="285"/>
      <c r="AR60" s="285"/>
      <c r="AS60" s="285"/>
      <c r="AT60" s="285"/>
      <c r="AU60" s="285"/>
      <c r="AV60" s="285"/>
      <c r="AW60" s="285"/>
      <c r="AX60" s="285"/>
      <c r="AY60" s="285"/>
      <c r="AZ60" s="285"/>
      <c r="BA60" s="285"/>
      <c r="BB60" s="285"/>
      <c r="BC60" s="285"/>
      <c r="BD60" s="285"/>
      <c r="BE60" s="285"/>
      <c r="BF60" s="285"/>
      <c r="BG60" s="285"/>
      <c r="BH60" s="285"/>
      <c r="BI60" s="285"/>
      <c r="BJ60" s="285"/>
      <c r="BK60" s="285"/>
      <c r="BL60" s="285"/>
      <c r="BM60" s="285"/>
      <c r="BN60" s="285"/>
      <c r="BO60" s="285"/>
      <c r="BP60" s="285"/>
      <c r="BQ60" s="285"/>
      <c r="BR60" s="285"/>
      <c r="BS60" s="285"/>
      <c r="BT60" s="285"/>
      <c r="BU60" s="285"/>
      <c r="BV60" s="285"/>
      <c r="BW60" s="285"/>
      <c r="BX60" s="285"/>
      <c r="BY60" s="285"/>
      <c r="BZ60" s="285"/>
      <c r="CA60" s="285"/>
      <c r="CB60" s="285"/>
      <c r="CC60" s="285"/>
      <c r="CD60" s="285"/>
      <c r="CE60" s="285"/>
      <c r="CF60" s="285"/>
      <c r="CG60" s="285"/>
      <c r="CH60" s="285"/>
      <c r="CI60" s="285"/>
      <c r="CJ60" s="285"/>
      <c r="CK60" s="285"/>
      <c r="CL60" s="285"/>
      <c r="CM60" s="285"/>
      <c r="CN60" s="285"/>
      <c r="CO60" s="285"/>
      <c r="CP60" s="285"/>
      <c r="CQ60" s="285"/>
      <c r="CR60" s="285"/>
      <c r="CS60" s="285"/>
      <c r="CT60" s="285"/>
      <c r="CU60" s="285"/>
      <c r="CV60" s="285"/>
      <c r="CW60" s="285"/>
      <c r="CX60" s="285"/>
      <c r="CY60" s="285"/>
      <c r="CZ60" s="285"/>
      <c r="DA60" s="285"/>
      <c r="DB60" s="285"/>
      <c r="DC60" s="285"/>
      <c r="DD60" s="285"/>
      <c r="DE60" s="285"/>
      <c r="DF60" s="285"/>
      <c r="DG60" s="285"/>
      <c r="DH60" s="285"/>
      <c r="DI60" s="285"/>
      <c r="DJ60" s="285"/>
      <c r="DK60" s="285"/>
      <c r="DL60" s="285"/>
      <c r="DM60" s="285"/>
      <c r="DN60" s="285"/>
      <c r="DO60" s="285"/>
      <c r="DP60" s="285"/>
      <c r="DQ60" s="285"/>
      <c r="DR60" s="285"/>
      <c r="DS60" s="285"/>
      <c r="DT60" s="285"/>
      <c r="DU60" s="285"/>
      <c r="DV60" s="285"/>
      <c r="DW60" s="285"/>
      <c r="DX60" s="285"/>
      <c r="DY60" s="285"/>
      <c r="DZ60" s="285"/>
      <c r="EA60" s="285"/>
      <c r="EB60" s="285"/>
      <c r="EC60" s="285"/>
      <c r="ED60" s="285"/>
      <c r="EE60" s="285"/>
      <c r="EF60" s="285"/>
      <c r="EG60" s="285"/>
      <c r="EH60" s="285"/>
      <c r="EI60" s="285"/>
      <c r="EJ60" s="285"/>
      <c r="EK60" s="285"/>
      <c r="EL60" s="285"/>
      <c r="EM60" s="285"/>
      <c r="EN60" s="285"/>
      <c r="EO60" s="285"/>
      <c r="EP60" s="285"/>
      <c r="EQ60" s="285"/>
      <c r="ER60" s="285"/>
      <c r="ES60" s="285"/>
      <c r="ET60" s="285"/>
      <c r="EU60" s="285"/>
      <c r="EV60" s="285"/>
      <c r="EW60" s="285"/>
      <c r="EX60" s="285"/>
      <c r="EY60" s="285"/>
      <c r="EZ60" s="285"/>
      <c r="FA60" s="285"/>
      <c r="FB60" s="285"/>
      <c r="FC60" s="285"/>
      <c r="FD60" s="285"/>
      <c r="FE60" s="285"/>
      <c r="FF60" s="285"/>
      <c r="FG60" s="285"/>
      <c r="FH60" s="285"/>
      <c r="FI60" s="285"/>
      <c r="FJ60" s="285"/>
      <c r="FK60" s="285"/>
      <c r="FL60" s="285"/>
      <c r="FM60" s="285"/>
      <c r="FN60" s="285"/>
      <c r="FO60" s="285"/>
      <c r="FP60" s="285"/>
      <c r="FQ60" s="285"/>
      <c r="FR60" s="285"/>
      <c r="FS60" s="285"/>
      <c r="FT60" s="285"/>
      <c r="FU60" s="285"/>
      <c r="FV60" s="285"/>
      <c r="FW60" s="285"/>
      <c r="FX60" s="285"/>
      <c r="FY60" s="285"/>
      <c r="FZ60" s="285"/>
      <c r="GA60" s="285"/>
      <c r="GB60" s="285"/>
      <c r="GC60" s="285"/>
      <c r="GD60" s="285"/>
      <c r="GE60" s="285"/>
      <c r="GF60" s="285"/>
      <c r="GG60" s="285"/>
      <c r="GH60" s="285"/>
      <c r="GI60" s="285"/>
      <c r="GJ60" s="285"/>
      <c r="GK60" s="285"/>
      <c r="GL60" s="285"/>
      <c r="GM60" s="285"/>
      <c r="GN60" s="285"/>
      <c r="GO60" s="285"/>
      <c r="GP60" s="285"/>
      <c r="GQ60" s="285"/>
      <c r="GR60" s="285"/>
      <c r="GS60" s="287"/>
      <c r="GT60" s="275"/>
    </row>
    <row r="61" spans="1:202" ht="16.5" customHeight="1">
      <c r="A61" s="275"/>
      <c r="B61" s="280"/>
      <c r="C61" s="284" t="s">
        <v>1822</v>
      </c>
      <c r="D61" s="272" t="str">
        <f>MDUConverterAss1</f>
        <v>NA</v>
      </c>
      <c r="E61" s="346" t="str">
        <f>IF(MDUConverter1=MDUConverterAss1,"",IF(MDUConverter1&gt;MDUConverterAss1,"(+"&amp;TEXT(MDUConverter1-MDUConverterAss1,"$0.00")&amp;")","("&amp;TEXT(MDUConverter1-MDUConverterAss1,"$0.00")&amp;")"))</f>
        <v/>
      </c>
      <c r="F61" s="343"/>
      <c r="G61" s="285"/>
      <c r="H61" s="284" t="s">
        <v>1822</v>
      </c>
      <c r="I61" s="272" t="str">
        <f>MDUConverterAss2</f>
        <v>NA</v>
      </c>
      <c r="J61" s="346" t="str">
        <f>IF(MDUConverter2=MDUConverterAss2,"",IF(MDUConverter2&gt;MDUConverterAss2,"(+"&amp;TEXT(MDUConverter2-MDUConverterAss2,"$0.00")&amp;")","("&amp;TEXT(MDUConverter2-MDUConverterAss2,"$0.00")&amp;")"))</f>
        <v/>
      </c>
      <c r="K61" s="343"/>
      <c r="L61" s="343"/>
      <c r="M61" s="284" t="s">
        <v>1822</v>
      </c>
      <c r="N61" s="272" t="str">
        <f>MDUConverterAss3</f>
        <v>NA</v>
      </c>
      <c r="O61" s="346" t="str">
        <f>IF(MDUConverter3=MDUConverterAss3,"",IF(MDUConverter3&gt;MDUConverterAss3,"(+"&amp;TEXT(MDUConverter3-MDUConverterAss3,"$0.00")&amp;")","("&amp;TEXT(MDUConverter3-MDUConverterAss3,"$0.00")&amp;")"))</f>
        <v/>
      </c>
      <c r="P61" s="343"/>
      <c r="Q61" s="285"/>
      <c r="R61" s="343"/>
      <c r="S61" s="343"/>
      <c r="T61" s="355"/>
      <c r="U61" s="343"/>
      <c r="V61" s="302"/>
      <c r="W61" s="285"/>
      <c r="X61" s="285"/>
      <c r="Y61" s="285"/>
      <c r="Z61" s="285"/>
      <c r="AA61" s="285"/>
      <c r="AB61" s="285"/>
      <c r="AC61" s="285"/>
      <c r="AD61" s="285"/>
      <c r="AE61" s="285"/>
      <c r="AF61" s="285"/>
      <c r="AG61" s="285"/>
      <c r="AH61" s="285"/>
      <c r="AI61" s="285"/>
      <c r="AJ61" s="285"/>
      <c r="AK61" s="285"/>
      <c r="AL61" s="285"/>
      <c r="AM61" s="285"/>
      <c r="AN61" s="285"/>
      <c r="AO61" s="285"/>
      <c r="AP61" s="285"/>
      <c r="AQ61" s="285"/>
      <c r="AR61" s="285"/>
      <c r="AS61" s="285"/>
      <c r="AT61" s="285"/>
      <c r="AU61" s="285"/>
      <c r="AV61" s="285"/>
      <c r="AW61" s="285"/>
      <c r="AX61" s="285"/>
      <c r="AY61" s="285"/>
      <c r="AZ61" s="285"/>
      <c r="BA61" s="285"/>
      <c r="BB61" s="285"/>
      <c r="BC61" s="285"/>
      <c r="BD61" s="285"/>
      <c r="BE61" s="285"/>
      <c r="BF61" s="285"/>
      <c r="BG61" s="285"/>
      <c r="BH61" s="285"/>
      <c r="BI61" s="285"/>
      <c r="BJ61" s="285"/>
      <c r="BK61" s="285"/>
      <c r="BL61" s="285"/>
      <c r="BM61" s="285"/>
      <c r="BN61" s="285"/>
      <c r="BO61" s="285"/>
      <c r="BP61" s="285"/>
      <c r="BQ61" s="285"/>
      <c r="BR61" s="285"/>
      <c r="BS61" s="285"/>
      <c r="BT61" s="285"/>
      <c r="BU61" s="285"/>
      <c r="BV61" s="285"/>
      <c r="BW61" s="285"/>
      <c r="BX61" s="285"/>
      <c r="BY61" s="285"/>
      <c r="BZ61" s="285"/>
      <c r="CA61" s="285"/>
      <c r="CB61" s="285"/>
      <c r="CC61" s="285"/>
      <c r="CD61" s="285"/>
      <c r="CE61" s="285"/>
      <c r="CF61" s="285"/>
      <c r="CG61" s="285"/>
      <c r="CH61" s="285"/>
      <c r="CI61" s="285"/>
      <c r="CJ61" s="285"/>
      <c r="CK61" s="285"/>
      <c r="CL61" s="285"/>
      <c r="CM61" s="285"/>
      <c r="CN61" s="285"/>
      <c r="CO61" s="285"/>
      <c r="CP61" s="285"/>
      <c r="CQ61" s="285"/>
      <c r="CR61" s="285"/>
      <c r="CS61" s="285"/>
      <c r="CT61" s="285"/>
      <c r="CU61" s="285"/>
      <c r="CV61" s="285"/>
      <c r="CW61" s="285"/>
      <c r="CX61" s="285"/>
      <c r="CY61" s="285"/>
      <c r="CZ61" s="285"/>
      <c r="DA61" s="285"/>
      <c r="DB61" s="285"/>
      <c r="DC61" s="285"/>
      <c r="DD61" s="285"/>
      <c r="DE61" s="285"/>
      <c r="DF61" s="285"/>
      <c r="DG61" s="285"/>
      <c r="DH61" s="285"/>
      <c r="DI61" s="285"/>
      <c r="DJ61" s="285"/>
      <c r="DK61" s="285"/>
      <c r="DL61" s="285"/>
      <c r="DM61" s="285"/>
      <c r="DN61" s="285"/>
      <c r="DO61" s="285"/>
      <c r="DP61" s="285"/>
      <c r="DQ61" s="285"/>
      <c r="DR61" s="285"/>
      <c r="DS61" s="285"/>
      <c r="DT61" s="285"/>
      <c r="DU61" s="285"/>
      <c r="DV61" s="285"/>
      <c r="DW61" s="285"/>
      <c r="DX61" s="285"/>
      <c r="DY61" s="285"/>
      <c r="DZ61" s="285"/>
      <c r="EA61" s="285"/>
      <c r="EB61" s="285"/>
      <c r="EC61" s="285"/>
      <c r="ED61" s="285"/>
      <c r="EE61" s="285"/>
      <c r="EF61" s="285"/>
      <c r="EG61" s="285"/>
      <c r="EH61" s="285"/>
      <c r="EI61" s="285"/>
      <c r="EJ61" s="285"/>
      <c r="EK61" s="285"/>
      <c r="EL61" s="285"/>
      <c r="EM61" s="285"/>
      <c r="EN61" s="285"/>
      <c r="EO61" s="285"/>
      <c r="EP61" s="285"/>
      <c r="EQ61" s="285"/>
      <c r="ER61" s="285"/>
      <c r="ES61" s="285"/>
      <c r="ET61" s="285"/>
      <c r="EU61" s="285"/>
      <c r="EV61" s="285"/>
      <c r="EW61" s="285"/>
      <c r="EX61" s="285"/>
      <c r="EY61" s="285"/>
      <c r="EZ61" s="285"/>
      <c r="FA61" s="285"/>
      <c r="FB61" s="285"/>
      <c r="FC61" s="285"/>
      <c r="FD61" s="285"/>
      <c r="FE61" s="285"/>
      <c r="FF61" s="285"/>
      <c r="FG61" s="285"/>
      <c r="FH61" s="285"/>
      <c r="FI61" s="285"/>
      <c r="FJ61" s="285"/>
      <c r="FK61" s="285"/>
      <c r="FL61" s="285"/>
      <c r="FM61" s="285"/>
      <c r="FN61" s="285"/>
      <c r="FO61" s="285"/>
      <c r="FP61" s="285"/>
      <c r="FQ61" s="285"/>
      <c r="FR61" s="285"/>
      <c r="FS61" s="285"/>
      <c r="FT61" s="285"/>
      <c r="FU61" s="285"/>
      <c r="FV61" s="285"/>
      <c r="FW61" s="285"/>
      <c r="FX61" s="285"/>
      <c r="FY61" s="285"/>
      <c r="FZ61" s="285"/>
      <c r="GA61" s="285"/>
      <c r="GB61" s="285"/>
      <c r="GC61" s="285"/>
      <c r="GD61" s="285"/>
      <c r="GE61" s="285"/>
      <c r="GF61" s="285"/>
      <c r="GG61" s="285"/>
      <c r="GH61" s="285"/>
      <c r="GI61" s="285"/>
      <c r="GJ61" s="285"/>
      <c r="GK61" s="285"/>
      <c r="GL61" s="285"/>
      <c r="GM61" s="285"/>
      <c r="GN61" s="285"/>
      <c r="GO61" s="285"/>
      <c r="GP61" s="285"/>
      <c r="GQ61" s="285"/>
      <c r="GR61" s="285"/>
      <c r="GS61" s="287"/>
      <c r="GT61" s="275"/>
    </row>
    <row r="62" spans="1:202" ht="6" customHeight="1">
      <c r="A62" s="275"/>
      <c r="B62" s="280"/>
      <c r="C62" s="284"/>
      <c r="D62" s="286"/>
      <c r="E62" s="346"/>
      <c r="F62" s="343"/>
      <c r="G62" s="285"/>
      <c r="H62" s="284"/>
      <c r="I62" s="286"/>
      <c r="J62" s="346"/>
      <c r="K62" s="343"/>
      <c r="L62" s="343"/>
      <c r="M62" s="284"/>
      <c r="N62" s="286"/>
      <c r="O62" s="346"/>
      <c r="P62" s="343"/>
      <c r="Q62" s="285"/>
      <c r="R62" s="343"/>
      <c r="S62" s="343"/>
      <c r="T62" s="355"/>
      <c r="U62" s="343"/>
      <c r="V62" s="302"/>
      <c r="W62" s="285"/>
      <c r="X62" s="285"/>
      <c r="Y62" s="285"/>
      <c r="Z62" s="285"/>
      <c r="AA62" s="285"/>
      <c r="AB62" s="285"/>
      <c r="AC62" s="285"/>
      <c r="AD62" s="285"/>
      <c r="AE62" s="285"/>
      <c r="AF62" s="285"/>
      <c r="AG62" s="285"/>
      <c r="AH62" s="285"/>
      <c r="AI62" s="285"/>
      <c r="AJ62" s="285"/>
      <c r="AK62" s="285"/>
      <c r="AL62" s="285"/>
      <c r="AM62" s="285"/>
      <c r="AN62" s="285"/>
      <c r="AO62" s="285"/>
      <c r="AP62" s="285"/>
      <c r="AQ62" s="285"/>
      <c r="AR62" s="285"/>
      <c r="AS62" s="285"/>
      <c r="AT62" s="285"/>
      <c r="AU62" s="285"/>
      <c r="AV62" s="285"/>
      <c r="AW62" s="285"/>
      <c r="AX62" s="285"/>
      <c r="AY62" s="285"/>
      <c r="AZ62" s="285"/>
      <c r="BA62" s="285"/>
      <c r="BB62" s="285"/>
      <c r="BC62" s="285"/>
      <c r="BD62" s="285"/>
      <c r="BE62" s="285"/>
      <c r="BF62" s="285"/>
      <c r="BG62" s="285"/>
      <c r="BH62" s="285"/>
      <c r="BI62" s="285"/>
      <c r="BJ62" s="285"/>
      <c r="BK62" s="285"/>
      <c r="BL62" s="285"/>
      <c r="BM62" s="285"/>
      <c r="BN62" s="285"/>
      <c r="BO62" s="285"/>
      <c r="BP62" s="285"/>
      <c r="BQ62" s="285"/>
      <c r="BR62" s="285"/>
      <c r="BS62" s="285"/>
      <c r="BT62" s="285"/>
      <c r="BU62" s="285"/>
      <c r="BV62" s="285"/>
      <c r="BW62" s="285"/>
      <c r="BX62" s="285"/>
      <c r="BY62" s="285"/>
      <c r="BZ62" s="285"/>
      <c r="CA62" s="285"/>
      <c r="CB62" s="285"/>
      <c r="CC62" s="285"/>
      <c r="CD62" s="285"/>
      <c r="CE62" s="285"/>
      <c r="CF62" s="285"/>
      <c r="CG62" s="285"/>
      <c r="CH62" s="285"/>
      <c r="CI62" s="285"/>
      <c r="CJ62" s="285"/>
      <c r="CK62" s="285"/>
      <c r="CL62" s="285"/>
      <c r="CM62" s="285"/>
      <c r="CN62" s="285"/>
      <c r="CO62" s="285"/>
      <c r="CP62" s="285"/>
      <c r="CQ62" s="285"/>
      <c r="CR62" s="285"/>
      <c r="CS62" s="285"/>
      <c r="CT62" s="285"/>
      <c r="CU62" s="285"/>
      <c r="CV62" s="285"/>
      <c r="CW62" s="285"/>
      <c r="CX62" s="285"/>
      <c r="CY62" s="285"/>
      <c r="CZ62" s="285"/>
      <c r="DA62" s="285"/>
      <c r="DB62" s="285"/>
      <c r="DC62" s="285"/>
      <c r="DD62" s="285"/>
      <c r="DE62" s="285"/>
      <c r="DF62" s="285"/>
      <c r="DG62" s="285"/>
      <c r="DH62" s="285"/>
      <c r="DI62" s="285"/>
      <c r="DJ62" s="285"/>
      <c r="DK62" s="285"/>
      <c r="DL62" s="285"/>
      <c r="DM62" s="285"/>
      <c r="DN62" s="285"/>
      <c r="DO62" s="285"/>
      <c r="DP62" s="285"/>
      <c r="DQ62" s="285"/>
      <c r="DR62" s="285"/>
      <c r="DS62" s="285"/>
      <c r="DT62" s="285"/>
      <c r="DU62" s="285"/>
      <c r="DV62" s="285"/>
      <c r="DW62" s="285"/>
      <c r="DX62" s="285"/>
      <c r="DY62" s="285"/>
      <c r="DZ62" s="285"/>
      <c r="EA62" s="285"/>
      <c r="EB62" s="285"/>
      <c r="EC62" s="285"/>
      <c r="ED62" s="285"/>
      <c r="EE62" s="285"/>
      <c r="EF62" s="285"/>
      <c r="EG62" s="285"/>
      <c r="EH62" s="285"/>
      <c r="EI62" s="285"/>
      <c r="EJ62" s="285"/>
      <c r="EK62" s="285"/>
      <c r="EL62" s="285"/>
      <c r="EM62" s="285"/>
      <c r="EN62" s="285"/>
      <c r="EO62" s="285"/>
      <c r="EP62" s="285"/>
      <c r="EQ62" s="285"/>
      <c r="ER62" s="285"/>
      <c r="ES62" s="285"/>
      <c r="ET62" s="285"/>
      <c r="EU62" s="285"/>
      <c r="EV62" s="285"/>
      <c r="EW62" s="285"/>
      <c r="EX62" s="285"/>
      <c r="EY62" s="285"/>
      <c r="EZ62" s="285"/>
      <c r="FA62" s="285"/>
      <c r="FB62" s="285"/>
      <c r="FC62" s="285"/>
      <c r="FD62" s="285"/>
      <c r="FE62" s="285"/>
      <c r="FF62" s="285"/>
      <c r="FG62" s="285"/>
      <c r="FH62" s="285"/>
      <c r="FI62" s="285"/>
      <c r="FJ62" s="285"/>
      <c r="FK62" s="285"/>
      <c r="FL62" s="285"/>
      <c r="FM62" s="285"/>
      <c r="FN62" s="285"/>
      <c r="FO62" s="285"/>
      <c r="FP62" s="285"/>
      <c r="FQ62" s="285"/>
      <c r="FR62" s="285"/>
      <c r="FS62" s="285"/>
      <c r="FT62" s="285"/>
      <c r="FU62" s="285"/>
      <c r="FV62" s="285"/>
      <c r="FW62" s="285"/>
      <c r="FX62" s="285"/>
      <c r="FY62" s="285"/>
      <c r="FZ62" s="285"/>
      <c r="GA62" s="285"/>
      <c r="GB62" s="285"/>
      <c r="GC62" s="285"/>
      <c r="GD62" s="285"/>
      <c r="GE62" s="285"/>
      <c r="GF62" s="285"/>
      <c r="GG62" s="285"/>
      <c r="GH62" s="285"/>
      <c r="GI62" s="285"/>
      <c r="GJ62" s="285"/>
      <c r="GK62" s="285"/>
      <c r="GL62" s="285"/>
      <c r="GM62" s="285"/>
      <c r="GN62" s="285"/>
      <c r="GO62" s="285"/>
      <c r="GP62" s="285"/>
      <c r="GQ62" s="285"/>
      <c r="GR62" s="285"/>
      <c r="GS62" s="287"/>
      <c r="GT62" s="275"/>
    </row>
    <row r="63" spans="1:202" ht="16.5" customHeight="1">
      <c r="A63" s="275"/>
      <c r="B63" s="280"/>
      <c r="C63" s="284" t="s">
        <v>1823</v>
      </c>
      <c r="D63" s="272" t="str">
        <f>MDUModemAss1</f>
        <v>NA</v>
      </c>
      <c r="E63" s="346" t="str">
        <f>IF(MDUModem1=MDUModemAss1,"",IF(MDUModem1&gt;MDUModemAss1,"(+"&amp;TEXT(MDUModem1-MDUModemAss1,"$0.00")&amp;")","("&amp;TEXT(MDUModem1-MDUModemAss1,"$0.00")&amp;")"))</f>
        <v/>
      </c>
      <c r="F63" s="343"/>
      <c r="G63" s="285"/>
      <c r="H63" s="284" t="s">
        <v>1823</v>
      </c>
      <c r="I63" s="272" t="str">
        <f>MDUModemAss2</f>
        <v>NA</v>
      </c>
      <c r="J63" s="346" t="str">
        <f>IF(MDUModem2=MDUModemAss2,"",IF(MDUModem2&gt;MDUModemAss2,"(+"&amp;TEXT(MDUModem2-MDUModemAss2,"$0.00")&amp;")","("&amp;TEXT(MDUModem2-MDUModemAss2,"$0.00")&amp;")"))</f>
        <v/>
      </c>
      <c r="K63" s="343"/>
      <c r="L63" s="343"/>
      <c r="M63" s="284" t="s">
        <v>1823</v>
      </c>
      <c r="N63" s="272" t="str">
        <f>MDUModemAss3</f>
        <v>NA</v>
      </c>
      <c r="O63" s="346" t="str">
        <f>IF(MDUModem3=MDUModemAss3,"",IF(MDUModem3&gt;MDUModemAss3,"(+"&amp;TEXT(MDUModem3-MDUModemAss3,"$0.00")&amp;")","("&amp;TEXT(MDUModem3-MDUModemAss3,"$0.00")&amp;")"))</f>
        <v/>
      </c>
      <c r="P63" s="343"/>
      <c r="Q63" s="285"/>
      <c r="R63" s="343"/>
      <c r="S63" s="343"/>
      <c r="T63" s="355"/>
      <c r="U63" s="343"/>
      <c r="V63" s="302"/>
      <c r="W63" s="285"/>
      <c r="X63" s="285"/>
      <c r="Y63" s="285"/>
      <c r="Z63" s="285"/>
      <c r="AA63" s="285"/>
      <c r="AB63" s="285"/>
      <c r="AC63" s="285"/>
      <c r="AD63" s="285"/>
      <c r="AE63" s="285"/>
      <c r="AF63" s="285"/>
      <c r="AG63" s="285"/>
      <c r="AH63" s="285"/>
      <c r="AI63" s="285"/>
      <c r="AJ63" s="285"/>
      <c r="AK63" s="285"/>
      <c r="AL63" s="285"/>
      <c r="AM63" s="285"/>
      <c r="AN63" s="285"/>
      <c r="AO63" s="285"/>
      <c r="AP63" s="285"/>
      <c r="AQ63" s="285"/>
      <c r="AR63" s="285"/>
      <c r="AS63" s="285"/>
      <c r="AT63" s="285"/>
      <c r="AU63" s="285"/>
      <c r="AV63" s="285"/>
      <c r="AW63" s="285"/>
      <c r="AX63" s="285"/>
      <c r="AY63" s="285"/>
      <c r="AZ63" s="285"/>
      <c r="BA63" s="285"/>
      <c r="BB63" s="285"/>
      <c r="BC63" s="285"/>
      <c r="BD63" s="285"/>
      <c r="BE63" s="285"/>
      <c r="BF63" s="285"/>
      <c r="BG63" s="285"/>
      <c r="BH63" s="285"/>
      <c r="BI63" s="285"/>
      <c r="BJ63" s="285"/>
      <c r="BK63" s="285"/>
      <c r="BL63" s="285"/>
      <c r="BM63" s="285"/>
      <c r="BN63" s="285"/>
      <c r="BO63" s="285"/>
      <c r="BP63" s="285"/>
      <c r="BQ63" s="285"/>
      <c r="BR63" s="285"/>
      <c r="BS63" s="285"/>
      <c r="BT63" s="285"/>
      <c r="BU63" s="285"/>
      <c r="BV63" s="285"/>
      <c r="BW63" s="285"/>
      <c r="BX63" s="285"/>
      <c r="BY63" s="285"/>
      <c r="BZ63" s="285"/>
      <c r="CA63" s="285"/>
      <c r="CB63" s="285"/>
      <c r="CC63" s="285"/>
      <c r="CD63" s="285"/>
      <c r="CE63" s="285"/>
      <c r="CF63" s="285"/>
      <c r="CG63" s="285"/>
      <c r="CH63" s="285"/>
      <c r="CI63" s="285"/>
      <c r="CJ63" s="285"/>
      <c r="CK63" s="285"/>
      <c r="CL63" s="285"/>
      <c r="CM63" s="285"/>
      <c r="CN63" s="285"/>
      <c r="CO63" s="285"/>
      <c r="CP63" s="285"/>
      <c r="CQ63" s="285"/>
      <c r="CR63" s="285"/>
      <c r="CS63" s="285"/>
      <c r="CT63" s="285"/>
      <c r="CU63" s="285"/>
      <c r="CV63" s="285"/>
      <c r="CW63" s="285"/>
      <c r="CX63" s="285"/>
      <c r="CY63" s="285"/>
      <c r="CZ63" s="285"/>
      <c r="DA63" s="285"/>
      <c r="DB63" s="285"/>
      <c r="DC63" s="285"/>
      <c r="DD63" s="285"/>
      <c r="DE63" s="285"/>
      <c r="DF63" s="285"/>
      <c r="DG63" s="285"/>
      <c r="DH63" s="285"/>
      <c r="DI63" s="285"/>
      <c r="DJ63" s="285"/>
      <c r="DK63" s="285"/>
      <c r="DL63" s="285"/>
      <c r="DM63" s="285"/>
      <c r="DN63" s="285"/>
      <c r="DO63" s="285"/>
      <c r="DP63" s="285"/>
      <c r="DQ63" s="285"/>
      <c r="DR63" s="285"/>
      <c r="DS63" s="285"/>
      <c r="DT63" s="285"/>
      <c r="DU63" s="285"/>
      <c r="DV63" s="285"/>
      <c r="DW63" s="285"/>
      <c r="DX63" s="285"/>
      <c r="DY63" s="285"/>
      <c r="DZ63" s="285"/>
      <c r="EA63" s="285"/>
      <c r="EB63" s="285"/>
      <c r="EC63" s="285"/>
      <c r="ED63" s="285"/>
      <c r="EE63" s="285"/>
      <c r="EF63" s="285"/>
      <c r="EG63" s="285"/>
      <c r="EH63" s="285"/>
      <c r="EI63" s="285"/>
      <c r="EJ63" s="285"/>
      <c r="EK63" s="285"/>
      <c r="EL63" s="285"/>
      <c r="EM63" s="285"/>
      <c r="EN63" s="285"/>
      <c r="EO63" s="285"/>
      <c r="EP63" s="285"/>
      <c r="EQ63" s="285"/>
      <c r="ER63" s="285"/>
      <c r="ES63" s="285"/>
      <c r="ET63" s="285"/>
      <c r="EU63" s="285"/>
      <c r="EV63" s="285"/>
      <c r="EW63" s="285"/>
      <c r="EX63" s="285"/>
      <c r="EY63" s="285"/>
      <c r="EZ63" s="285"/>
      <c r="FA63" s="285"/>
      <c r="FB63" s="285"/>
      <c r="FC63" s="285"/>
      <c r="FD63" s="285"/>
      <c r="FE63" s="285"/>
      <c r="FF63" s="285"/>
      <c r="FG63" s="285"/>
      <c r="FH63" s="285"/>
      <c r="FI63" s="285"/>
      <c r="FJ63" s="285"/>
      <c r="FK63" s="285"/>
      <c r="FL63" s="285"/>
      <c r="FM63" s="285"/>
      <c r="FN63" s="285"/>
      <c r="FO63" s="285"/>
      <c r="FP63" s="285"/>
      <c r="FQ63" s="285"/>
      <c r="FR63" s="285"/>
      <c r="FS63" s="285"/>
      <c r="FT63" s="285"/>
      <c r="FU63" s="285"/>
      <c r="FV63" s="285"/>
      <c r="FW63" s="285"/>
      <c r="FX63" s="285"/>
      <c r="FY63" s="285"/>
      <c r="FZ63" s="285"/>
      <c r="GA63" s="285"/>
      <c r="GB63" s="285"/>
      <c r="GC63" s="285"/>
      <c r="GD63" s="285"/>
      <c r="GE63" s="285"/>
      <c r="GF63" s="285"/>
      <c r="GG63" s="285"/>
      <c r="GH63" s="285"/>
      <c r="GI63" s="285"/>
      <c r="GJ63" s="285"/>
      <c r="GK63" s="285"/>
      <c r="GL63" s="285"/>
      <c r="GM63" s="285"/>
      <c r="GN63" s="285"/>
      <c r="GO63" s="285"/>
      <c r="GP63" s="285"/>
      <c r="GQ63" s="285"/>
      <c r="GR63" s="285"/>
      <c r="GS63" s="287"/>
      <c r="GT63" s="275"/>
    </row>
    <row r="64" spans="1:202" ht="6" customHeight="1">
      <c r="A64" s="275"/>
      <c r="B64" s="280"/>
      <c r="C64" s="284"/>
      <c r="D64" s="286"/>
      <c r="E64" s="346"/>
      <c r="F64" s="343"/>
      <c r="G64" s="285"/>
      <c r="H64" s="284"/>
      <c r="I64" s="286"/>
      <c r="J64" s="346"/>
      <c r="K64" s="343"/>
      <c r="L64" s="343"/>
      <c r="M64" s="284"/>
      <c r="N64" s="286"/>
      <c r="O64" s="346"/>
      <c r="P64" s="343"/>
      <c r="Q64" s="285"/>
      <c r="R64" s="343"/>
      <c r="S64" s="343"/>
      <c r="T64" s="355"/>
      <c r="U64" s="343"/>
      <c r="V64" s="302"/>
      <c r="W64" s="285"/>
      <c r="X64" s="285"/>
      <c r="Y64" s="285"/>
      <c r="Z64" s="285"/>
      <c r="AA64" s="285"/>
      <c r="AB64" s="285"/>
      <c r="AC64" s="285"/>
      <c r="AD64" s="285"/>
      <c r="AE64" s="285"/>
      <c r="AF64" s="285"/>
      <c r="AG64" s="285"/>
      <c r="AH64" s="285"/>
      <c r="AI64" s="285"/>
      <c r="AJ64" s="285"/>
      <c r="AK64" s="285"/>
      <c r="AL64" s="285"/>
      <c r="AM64" s="285"/>
      <c r="AN64" s="285"/>
      <c r="AO64" s="285"/>
      <c r="AP64" s="285"/>
      <c r="AQ64" s="285"/>
      <c r="AR64" s="285"/>
      <c r="AS64" s="285"/>
      <c r="AT64" s="285"/>
      <c r="AU64" s="285"/>
      <c r="AV64" s="285"/>
      <c r="AW64" s="285"/>
      <c r="AX64" s="285"/>
      <c r="AY64" s="285"/>
      <c r="AZ64" s="285"/>
      <c r="BA64" s="285"/>
      <c r="BB64" s="285"/>
      <c r="BC64" s="285"/>
      <c r="BD64" s="285"/>
      <c r="BE64" s="285"/>
      <c r="BF64" s="285"/>
      <c r="BG64" s="285"/>
      <c r="BH64" s="285"/>
      <c r="BI64" s="285"/>
      <c r="BJ64" s="285"/>
      <c r="BK64" s="285"/>
      <c r="BL64" s="285"/>
      <c r="BM64" s="285"/>
      <c r="BN64" s="285"/>
      <c r="BO64" s="285"/>
      <c r="BP64" s="285"/>
      <c r="BQ64" s="285"/>
      <c r="BR64" s="285"/>
      <c r="BS64" s="285"/>
      <c r="BT64" s="285"/>
      <c r="BU64" s="285"/>
      <c r="BV64" s="285"/>
      <c r="BW64" s="285"/>
      <c r="BX64" s="285"/>
      <c r="BY64" s="285"/>
      <c r="BZ64" s="285"/>
      <c r="CA64" s="285"/>
      <c r="CB64" s="285"/>
      <c r="CC64" s="285"/>
      <c r="CD64" s="285"/>
      <c r="CE64" s="285"/>
      <c r="CF64" s="285"/>
      <c r="CG64" s="285"/>
      <c r="CH64" s="285"/>
      <c r="CI64" s="285"/>
      <c r="CJ64" s="285"/>
      <c r="CK64" s="285"/>
      <c r="CL64" s="285"/>
      <c r="CM64" s="285"/>
      <c r="CN64" s="285"/>
      <c r="CO64" s="285"/>
      <c r="CP64" s="285"/>
      <c r="CQ64" s="285"/>
      <c r="CR64" s="285"/>
      <c r="CS64" s="285"/>
      <c r="CT64" s="285"/>
      <c r="CU64" s="285"/>
      <c r="CV64" s="285"/>
      <c r="CW64" s="285"/>
      <c r="CX64" s="285"/>
      <c r="CY64" s="285"/>
      <c r="CZ64" s="285"/>
      <c r="DA64" s="285"/>
      <c r="DB64" s="285"/>
      <c r="DC64" s="285"/>
      <c r="DD64" s="285"/>
      <c r="DE64" s="285"/>
      <c r="DF64" s="285"/>
      <c r="DG64" s="285"/>
      <c r="DH64" s="285"/>
      <c r="DI64" s="285"/>
      <c r="DJ64" s="285"/>
      <c r="DK64" s="285"/>
      <c r="DL64" s="285"/>
      <c r="DM64" s="285"/>
      <c r="DN64" s="285"/>
      <c r="DO64" s="285"/>
      <c r="DP64" s="285"/>
      <c r="DQ64" s="285"/>
      <c r="DR64" s="285"/>
      <c r="DS64" s="285"/>
      <c r="DT64" s="285"/>
      <c r="DU64" s="285"/>
      <c r="DV64" s="285"/>
      <c r="DW64" s="285"/>
      <c r="DX64" s="285"/>
      <c r="DY64" s="285"/>
      <c r="DZ64" s="285"/>
      <c r="EA64" s="285"/>
      <c r="EB64" s="285"/>
      <c r="EC64" s="285"/>
      <c r="ED64" s="285"/>
      <c r="EE64" s="285"/>
      <c r="EF64" s="285"/>
      <c r="EG64" s="285"/>
      <c r="EH64" s="285"/>
      <c r="EI64" s="285"/>
      <c r="EJ64" s="285"/>
      <c r="EK64" s="285"/>
      <c r="EL64" s="285"/>
      <c r="EM64" s="285"/>
      <c r="EN64" s="285"/>
      <c r="EO64" s="285"/>
      <c r="EP64" s="285"/>
      <c r="EQ64" s="285"/>
      <c r="ER64" s="285"/>
      <c r="ES64" s="285"/>
      <c r="ET64" s="285"/>
      <c r="EU64" s="285"/>
      <c r="EV64" s="285"/>
      <c r="EW64" s="285"/>
      <c r="EX64" s="285"/>
      <c r="EY64" s="285"/>
      <c r="EZ64" s="285"/>
      <c r="FA64" s="285"/>
      <c r="FB64" s="285"/>
      <c r="FC64" s="285"/>
      <c r="FD64" s="285"/>
      <c r="FE64" s="285"/>
      <c r="FF64" s="285"/>
      <c r="FG64" s="285"/>
      <c r="FH64" s="285"/>
      <c r="FI64" s="285"/>
      <c r="FJ64" s="285"/>
      <c r="FK64" s="285"/>
      <c r="FL64" s="285"/>
      <c r="FM64" s="285"/>
      <c r="FN64" s="285"/>
      <c r="FO64" s="285"/>
      <c r="FP64" s="285"/>
      <c r="FQ64" s="285"/>
      <c r="FR64" s="285"/>
      <c r="FS64" s="285"/>
      <c r="FT64" s="285"/>
      <c r="FU64" s="285"/>
      <c r="FV64" s="285"/>
      <c r="FW64" s="285"/>
      <c r="FX64" s="285"/>
      <c r="FY64" s="285"/>
      <c r="FZ64" s="285"/>
      <c r="GA64" s="285"/>
      <c r="GB64" s="285"/>
      <c r="GC64" s="285"/>
      <c r="GD64" s="285"/>
      <c r="GE64" s="285"/>
      <c r="GF64" s="285"/>
      <c r="GG64" s="285"/>
      <c r="GH64" s="285"/>
      <c r="GI64" s="285"/>
      <c r="GJ64" s="285"/>
      <c r="GK64" s="285"/>
      <c r="GL64" s="285"/>
      <c r="GM64" s="285"/>
      <c r="GN64" s="285"/>
      <c r="GO64" s="285"/>
      <c r="GP64" s="285"/>
      <c r="GQ64" s="285"/>
      <c r="GR64" s="285"/>
      <c r="GS64" s="287"/>
      <c r="GT64" s="275"/>
    </row>
    <row r="65" spans="1:202" ht="16.5" customHeight="1">
      <c r="A65" s="275"/>
      <c r="B65" s="280"/>
      <c r="C65" s="284" t="s">
        <v>1824</v>
      </c>
      <c r="D65" s="272" t="str">
        <f>MDUeMTAAss1</f>
        <v>NA</v>
      </c>
      <c r="E65" s="346" t="str">
        <f>IF(MDUeMTA1=MDUeMTAAss1,"",IF(MDUeMTA1&gt;MDUeMTAAss1,"(+"&amp;TEXT(MDUeMTA1-MDUeMTAAss1,"$0.00")&amp;")","("&amp;TEXT(MDUeMTA1-MDUeMTAAss1,"$0.00")&amp;")"))</f>
        <v/>
      </c>
      <c r="F65" s="343"/>
      <c r="G65" s="285"/>
      <c r="H65" s="284" t="s">
        <v>1824</v>
      </c>
      <c r="I65" s="272" t="str">
        <f>MDUeMTAAss2</f>
        <v>NA</v>
      </c>
      <c r="J65" s="346" t="str">
        <f>IF(MDUeMTA2=MDUeMTAAss2,"",IF(MDUeMTA2&gt;MDUeMTAAss2,"(+"&amp;TEXT(MDUeMTA2-MDUeMTAAss2,"$0.00")&amp;")","("&amp;TEXT(MDUeMTA2-MDUeMTAAss2,"$0.00")&amp;")"))</f>
        <v/>
      </c>
      <c r="K65" s="343"/>
      <c r="L65" s="343"/>
      <c r="M65" s="284" t="s">
        <v>1824</v>
      </c>
      <c r="N65" s="272" t="str">
        <f>MDUeMTAAss3</f>
        <v>NA</v>
      </c>
      <c r="O65" s="346" t="str">
        <f>IF(MDUeMTA3=MDUeMTAAss3,"",IF(MDUeMTA3&gt;MDUeMTAAss3,"(+"&amp;TEXT(MDUeMTA3-MDUeMTAAss3,"$0.00")&amp;")","("&amp;TEXT(MDUeMTA3-MDUeMTAAss3,"$0.00")&amp;")"))</f>
        <v/>
      </c>
      <c r="P65" s="343"/>
      <c r="Q65" s="285"/>
      <c r="R65" s="343"/>
      <c r="S65" s="343"/>
      <c r="T65" s="355"/>
      <c r="U65" s="343"/>
      <c r="V65" s="302"/>
      <c r="W65" s="285"/>
      <c r="X65" s="285"/>
      <c r="Y65" s="285"/>
      <c r="Z65" s="285"/>
      <c r="AA65" s="285"/>
      <c r="AB65" s="285"/>
      <c r="AC65" s="285"/>
      <c r="AD65" s="285"/>
      <c r="AE65" s="285"/>
      <c r="AF65" s="285"/>
      <c r="AG65" s="285"/>
      <c r="AH65" s="285"/>
      <c r="AI65" s="285"/>
      <c r="AJ65" s="285"/>
      <c r="AK65" s="285"/>
      <c r="AL65" s="285"/>
      <c r="AM65" s="285"/>
      <c r="AN65" s="285"/>
      <c r="AO65" s="285"/>
      <c r="AP65" s="285"/>
      <c r="AQ65" s="285"/>
      <c r="AR65" s="285"/>
      <c r="AS65" s="285"/>
      <c r="AT65" s="285"/>
      <c r="AU65" s="285"/>
      <c r="AV65" s="285"/>
      <c r="AW65" s="285"/>
      <c r="AX65" s="285"/>
      <c r="AY65" s="285"/>
      <c r="AZ65" s="285"/>
      <c r="BA65" s="285"/>
      <c r="BB65" s="285"/>
      <c r="BC65" s="285"/>
      <c r="BD65" s="285"/>
      <c r="BE65" s="285"/>
      <c r="BF65" s="285"/>
      <c r="BG65" s="285"/>
      <c r="BH65" s="285"/>
      <c r="BI65" s="285"/>
      <c r="BJ65" s="285"/>
      <c r="BK65" s="285"/>
      <c r="BL65" s="285"/>
      <c r="BM65" s="285"/>
      <c r="BN65" s="285"/>
      <c r="BO65" s="285"/>
      <c r="BP65" s="285"/>
      <c r="BQ65" s="285"/>
      <c r="BR65" s="285"/>
      <c r="BS65" s="285"/>
      <c r="BT65" s="285"/>
      <c r="BU65" s="285"/>
      <c r="BV65" s="285"/>
      <c r="BW65" s="285"/>
      <c r="BX65" s="285"/>
      <c r="BY65" s="285"/>
      <c r="BZ65" s="285"/>
      <c r="CA65" s="285"/>
      <c r="CB65" s="285"/>
      <c r="CC65" s="285"/>
      <c r="CD65" s="285"/>
      <c r="CE65" s="285"/>
      <c r="CF65" s="285"/>
      <c r="CG65" s="285"/>
      <c r="CH65" s="285"/>
      <c r="CI65" s="285"/>
      <c r="CJ65" s="285"/>
      <c r="CK65" s="285"/>
      <c r="CL65" s="285"/>
      <c r="CM65" s="285"/>
      <c r="CN65" s="285"/>
      <c r="CO65" s="285"/>
      <c r="CP65" s="285"/>
      <c r="CQ65" s="285"/>
      <c r="CR65" s="285"/>
      <c r="CS65" s="285"/>
      <c r="CT65" s="285"/>
      <c r="CU65" s="285"/>
      <c r="CV65" s="285"/>
      <c r="CW65" s="285"/>
      <c r="CX65" s="285"/>
      <c r="CY65" s="285"/>
      <c r="CZ65" s="285"/>
      <c r="DA65" s="285"/>
      <c r="DB65" s="285"/>
      <c r="DC65" s="285"/>
      <c r="DD65" s="285"/>
      <c r="DE65" s="285"/>
      <c r="DF65" s="285"/>
      <c r="DG65" s="285"/>
      <c r="DH65" s="285"/>
      <c r="DI65" s="285"/>
      <c r="DJ65" s="285"/>
      <c r="DK65" s="285"/>
      <c r="DL65" s="285"/>
      <c r="DM65" s="285"/>
      <c r="DN65" s="285"/>
      <c r="DO65" s="285"/>
      <c r="DP65" s="285"/>
      <c r="DQ65" s="285"/>
      <c r="DR65" s="285"/>
      <c r="DS65" s="285"/>
      <c r="DT65" s="285"/>
      <c r="DU65" s="285"/>
      <c r="DV65" s="285"/>
      <c r="DW65" s="285"/>
      <c r="DX65" s="285"/>
      <c r="DY65" s="285"/>
      <c r="DZ65" s="285"/>
      <c r="EA65" s="285"/>
      <c r="EB65" s="285"/>
      <c r="EC65" s="285"/>
      <c r="ED65" s="285"/>
      <c r="EE65" s="285"/>
      <c r="EF65" s="285"/>
      <c r="EG65" s="285"/>
      <c r="EH65" s="285"/>
      <c r="EI65" s="285"/>
      <c r="EJ65" s="285"/>
      <c r="EK65" s="285"/>
      <c r="EL65" s="285"/>
      <c r="EM65" s="285"/>
      <c r="EN65" s="285"/>
      <c r="EO65" s="285"/>
      <c r="EP65" s="285"/>
      <c r="EQ65" s="285"/>
      <c r="ER65" s="285"/>
      <c r="ES65" s="285"/>
      <c r="ET65" s="285"/>
      <c r="EU65" s="285"/>
      <c r="EV65" s="285"/>
      <c r="EW65" s="285"/>
      <c r="EX65" s="285"/>
      <c r="EY65" s="285"/>
      <c r="EZ65" s="285"/>
      <c r="FA65" s="285"/>
      <c r="FB65" s="285"/>
      <c r="FC65" s="285"/>
      <c r="FD65" s="285"/>
      <c r="FE65" s="285"/>
      <c r="FF65" s="285"/>
      <c r="FG65" s="285"/>
      <c r="FH65" s="285"/>
      <c r="FI65" s="285"/>
      <c r="FJ65" s="285"/>
      <c r="FK65" s="285"/>
      <c r="FL65" s="285"/>
      <c r="FM65" s="285"/>
      <c r="FN65" s="285"/>
      <c r="FO65" s="285"/>
      <c r="FP65" s="285"/>
      <c r="FQ65" s="285"/>
      <c r="FR65" s="285"/>
      <c r="FS65" s="285"/>
      <c r="FT65" s="285"/>
      <c r="FU65" s="285"/>
      <c r="FV65" s="285"/>
      <c r="FW65" s="285"/>
      <c r="FX65" s="285"/>
      <c r="FY65" s="285"/>
      <c r="FZ65" s="285"/>
      <c r="GA65" s="285"/>
      <c r="GB65" s="285"/>
      <c r="GC65" s="285"/>
      <c r="GD65" s="285"/>
      <c r="GE65" s="285"/>
      <c r="GF65" s="285"/>
      <c r="GG65" s="285"/>
      <c r="GH65" s="285"/>
      <c r="GI65" s="285"/>
      <c r="GJ65" s="285"/>
      <c r="GK65" s="285"/>
      <c r="GL65" s="285"/>
      <c r="GM65" s="285"/>
      <c r="GN65" s="285"/>
      <c r="GO65" s="285"/>
      <c r="GP65" s="285"/>
      <c r="GQ65" s="285"/>
      <c r="GR65" s="285"/>
      <c r="GS65" s="287"/>
      <c r="GT65" s="275"/>
    </row>
    <row r="66" spans="1:202" ht="6" customHeight="1">
      <c r="A66" s="275"/>
      <c r="B66" s="280"/>
      <c r="C66" s="286"/>
      <c r="D66" s="286"/>
      <c r="E66" s="286"/>
      <c r="F66" s="343"/>
      <c r="G66" s="285"/>
      <c r="H66" s="286"/>
      <c r="I66" s="286"/>
      <c r="J66" s="286"/>
      <c r="K66" s="343"/>
      <c r="L66" s="343"/>
      <c r="M66" s="286"/>
      <c r="N66" s="286"/>
      <c r="O66" s="286"/>
      <c r="P66" s="343"/>
      <c r="Q66" s="285"/>
      <c r="R66" s="343"/>
      <c r="S66" s="343"/>
      <c r="T66" s="343"/>
      <c r="U66" s="343"/>
      <c r="V66" s="302"/>
      <c r="W66" s="285"/>
      <c r="X66" s="285"/>
      <c r="Y66" s="285"/>
      <c r="Z66" s="285"/>
      <c r="AA66" s="285"/>
      <c r="AB66" s="285"/>
      <c r="AC66" s="285"/>
      <c r="AD66" s="285"/>
      <c r="AE66" s="285"/>
      <c r="AF66" s="285"/>
      <c r="AG66" s="285"/>
      <c r="AH66" s="285"/>
      <c r="AI66" s="285"/>
      <c r="AJ66" s="285"/>
      <c r="AK66" s="285"/>
      <c r="AL66" s="285"/>
      <c r="AM66" s="285"/>
      <c r="AN66" s="285"/>
      <c r="AO66" s="285"/>
      <c r="AP66" s="285"/>
      <c r="AQ66" s="285"/>
      <c r="AR66" s="285"/>
      <c r="AS66" s="285"/>
      <c r="AT66" s="285"/>
      <c r="AU66" s="285"/>
      <c r="AV66" s="285"/>
      <c r="AW66" s="285"/>
      <c r="AX66" s="285"/>
      <c r="AY66" s="285"/>
      <c r="AZ66" s="285"/>
      <c r="BA66" s="285"/>
      <c r="BB66" s="285"/>
      <c r="BC66" s="285"/>
      <c r="BD66" s="285"/>
      <c r="BE66" s="285"/>
      <c r="BF66" s="285"/>
      <c r="BG66" s="285"/>
      <c r="BH66" s="285"/>
      <c r="BI66" s="285"/>
      <c r="BJ66" s="285"/>
      <c r="BK66" s="285"/>
      <c r="BL66" s="285"/>
      <c r="BM66" s="285"/>
      <c r="BN66" s="285"/>
      <c r="BO66" s="285"/>
      <c r="BP66" s="285"/>
      <c r="BQ66" s="285"/>
      <c r="BR66" s="285"/>
      <c r="BS66" s="285"/>
      <c r="BT66" s="285"/>
      <c r="BU66" s="285"/>
      <c r="BV66" s="285"/>
      <c r="BW66" s="285"/>
      <c r="BX66" s="285"/>
      <c r="BY66" s="285"/>
      <c r="BZ66" s="285"/>
      <c r="CA66" s="285"/>
      <c r="CB66" s="285"/>
      <c r="CC66" s="285"/>
      <c r="CD66" s="285"/>
      <c r="CE66" s="285"/>
      <c r="CF66" s="285"/>
      <c r="CG66" s="285"/>
      <c r="CH66" s="285"/>
      <c r="CI66" s="285"/>
      <c r="CJ66" s="285"/>
      <c r="CK66" s="285"/>
      <c r="CL66" s="285"/>
      <c r="CM66" s="285"/>
      <c r="CN66" s="285"/>
      <c r="CO66" s="285"/>
      <c r="CP66" s="285"/>
      <c r="CQ66" s="285"/>
      <c r="CR66" s="285"/>
      <c r="CS66" s="285"/>
      <c r="CT66" s="285"/>
      <c r="CU66" s="285"/>
      <c r="CV66" s="285"/>
      <c r="CW66" s="285"/>
      <c r="CX66" s="285"/>
      <c r="CY66" s="285"/>
      <c r="CZ66" s="285"/>
      <c r="DA66" s="285"/>
      <c r="DB66" s="285"/>
      <c r="DC66" s="285"/>
      <c r="DD66" s="285"/>
      <c r="DE66" s="285"/>
      <c r="DF66" s="285"/>
      <c r="DG66" s="285"/>
      <c r="DH66" s="285"/>
      <c r="DI66" s="285"/>
      <c r="DJ66" s="285"/>
      <c r="DK66" s="285"/>
      <c r="DL66" s="285"/>
      <c r="DM66" s="285"/>
      <c r="DN66" s="285"/>
      <c r="DO66" s="285"/>
      <c r="DP66" s="285"/>
      <c r="DQ66" s="285"/>
      <c r="DR66" s="285"/>
      <c r="DS66" s="285"/>
      <c r="DT66" s="285"/>
      <c r="DU66" s="285"/>
      <c r="DV66" s="285"/>
      <c r="DW66" s="285"/>
      <c r="DX66" s="285"/>
      <c r="DY66" s="285"/>
      <c r="DZ66" s="285"/>
      <c r="EA66" s="285"/>
      <c r="EB66" s="285"/>
      <c r="EC66" s="285"/>
      <c r="ED66" s="285"/>
      <c r="EE66" s="285"/>
      <c r="EF66" s="285"/>
      <c r="EG66" s="285"/>
      <c r="EH66" s="285"/>
      <c r="EI66" s="285"/>
      <c r="EJ66" s="285"/>
      <c r="EK66" s="285"/>
      <c r="EL66" s="285"/>
      <c r="EM66" s="285"/>
      <c r="EN66" s="285"/>
      <c r="EO66" s="285"/>
      <c r="EP66" s="285"/>
      <c r="EQ66" s="285"/>
      <c r="ER66" s="285"/>
      <c r="ES66" s="285"/>
      <c r="ET66" s="285"/>
      <c r="EU66" s="285"/>
      <c r="EV66" s="285"/>
      <c r="EW66" s="285"/>
      <c r="EX66" s="285"/>
      <c r="EY66" s="285"/>
      <c r="EZ66" s="285"/>
      <c r="FA66" s="285"/>
      <c r="FB66" s="285"/>
      <c r="FC66" s="285"/>
      <c r="FD66" s="285"/>
      <c r="FE66" s="285"/>
      <c r="FF66" s="285"/>
      <c r="FG66" s="285"/>
      <c r="FH66" s="285"/>
      <c r="FI66" s="285"/>
      <c r="FJ66" s="285"/>
      <c r="FK66" s="285"/>
      <c r="FL66" s="285"/>
      <c r="FM66" s="285"/>
      <c r="FN66" s="285"/>
      <c r="FO66" s="285"/>
      <c r="FP66" s="285"/>
      <c r="FQ66" s="285"/>
      <c r="FR66" s="285"/>
      <c r="FS66" s="285"/>
      <c r="FT66" s="285"/>
      <c r="FU66" s="285"/>
      <c r="FV66" s="285"/>
      <c r="FW66" s="285"/>
      <c r="FX66" s="285"/>
      <c r="FY66" s="285"/>
      <c r="FZ66" s="285"/>
      <c r="GA66" s="285"/>
      <c r="GB66" s="285"/>
      <c r="GC66" s="285"/>
      <c r="GD66" s="285"/>
      <c r="GE66" s="285"/>
      <c r="GF66" s="285"/>
      <c r="GG66" s="285"/>
      <c r="GH66" s="285"/>
      <c r="GI66" s="285"/>
      <c r="GJ66" s="285"/>
      <c r="GK66" s="285"/>
      <c r="GL66" s="285"/>
      <c r="GM66" s="285"/>
      <c r="GN66" s="285"/>
      <c r="GO66" s="285"/>
      <c r="GP66" s="285"/>
      <c r="GQ66" s="285"/>
      <c r="GR66" s="285"/>
      <c r="GS66" s="287"/>
      <c r="GT66" s="275"/>
    </row>
    <row r="67" spans="1:202" s="3" customFormat="1" ht="16.5" customHeight="1">
      <c r="A67" s="275"/>
      <c r="B67" s="280"/>
      <c r="C67" s="284" t="s">
        <v>331</v>
      </c>
      <c r="D67" s="272"/>
      <c r="E67" s="286"/>
      <c r="F67" s="343"/>
      <c r="G67" s="285"/>
      <c r="H67" s="284" t="s">
        <v>331</v>
      </c>
      <c r="I67" s="272"/>
      <c r="J67" s="286"/>
      <c r="K67" s="343"/>
      <c r="L67" s="343"/>
      <c r="M67" s="284" t="s">
        <v>331</v>
      </c>
      <c r="N67" s="272"/>
      <c r="O67" s="286"/>
      <c r="P67" s="343"/>
      <c r="Q67" s="347"/>
      <c r="R67" s="347"/>
      <c r="S67" s="347"/>
      <c r="T67" s="347"/>
      <c r="U67" s="347"/>
      <c r="V67" s="347"/>
      <c r="W67" s="347"/>
      <c r="X67" s="347"/>
      <c r="Y67" s="347"/>
      <c r="Z67" s="347"/>
      <c r="AA67" s="347"/>
      <c r="AB67" s="347"/>
      <c r="AC67" s="347"/>
      <c r="AD67" s="347"/>
      <c r="AE67" s="347"/>
      <c r="AF67" s="347"/>
      <c r="AG67" s="347"/>
      <c r="AH67" s="347"/>
      <c r="AI67" s="347"/>
      <c r="AJ67" s="347"/>
      <c r="AK67" s="347"/>
      <c r="AL67" s="347"/>
      <c r="AM67" s="347"/>
      <c r="AN67" s="347"/>
      <c r="AO67" s="347"/>
      <c r="AP67" s="347"/>
      <c r="AQ67" s="347"/>
      <c r="AR67" s="347"/>
      <c r="AS67" s="347"/>
      <c r="AT67" s="347"/>
      <c r="AU67" s="347"/>
      <c r="AV67" s="347"/>
      <c r="AW67" s="347"/>
      <c r="AX67" s="347"/>
      <c r="AY67" s="347"/>
      <c r="AZ67" s="347"/>
      <c r="BA67" s="347"/>
      <c r="BB67" s="347"/>
      <c r="BC67" s="347"/>
      <c r="BD67" s="347"/>
      <c r="BE67" s="347"/>
      <c r="BF67" s="347"/>
      <c r="BG67" s="347"/>
      <c r="BH67" s="347"/>
      <c r="BI67" s="347"/>
      <c r="BJ67" s="347"/>
      <c r="BK67" s="347"/>
      <c r="BL67" s="347"/>
      <c r="BM67" s="347"/>
      <c r="BN67" s="347"/>
      <c r="BO67" s="347"/>
      <c r="BP67" s="347"/>
      <c r="BQ67" s="347"/>
      <c r="BR67" s="347"/>
      <c r="BS67" s="347"/>
      <c r="BT67" s="347"/>
      <c r="BU67" s="347"/>
      <c r="BV67" s="347"/>
      <c r="BW67" s="347"/>
      <c r="BX67" s="347"/>
      <c r="BY67" s="347"/>
      <c r="BZ67" s="347"/>
      <c r="CA67" s="347"/>
      <c r="CB67" s="347"/>
      <c r="CC67" s="347"/>
      <c r="CD67" s="347"/>
      <c r="CE67" s="347"/>
      <c r="CF67" s="347"/>
      <c r="CG67" s="347"/>
      <c r="CH67" s="347"/>
      <c r="CI67" s="347"/>
      <c r="CJ67" s="347"/>
      <c r="CK67" s="347"/>
      <c r="CL67" s="347"/>
      <c r="CM67" s="347"/>
      <c r="CN67" s="347"/>
      <c r="CO67" s="347"/>
      <c r="CP67" s="347"/>
      <c r="CQ67" s="347"/>
      <c r="CR67" s="347"/>
      <c r="CS67" s="347"/>
      <c r="CT67" s="347"/>
      <c r="CU67" s="347"/>
      <c r="CV67" s="347"/>
      <c r="CW67" s="347"/>
      <c r="CX67" s="347"/>
      <c r="CY67" s="347"/>
      <c r="CZ67" s="347"/>
      <c r="DA67" s="347"/>
      <c r="DB67" s="347"/>
      <c r="DC67" s="347"/>
      <c r="DD67" s="347"/>
      <c r="DE67" s="347"/>
      <c r="DF67" s="347"/>
      <c r="DG67" s="347"/>
      <c r="DH67" s="347"/>
      <c r="DI67" s="347"/>
      <c r="DJ67" s="347"/>
      <c r="DK67" s="347"/>
      <c r="DL67" s="347"/>
      <c r="DM67" s="347"/>
      <c r="DN67" s="347"/>
      <c r="DO67" s="347"/>
      <c r="DP67" s="347"/>
      <c r="DQ67" s="347"/>
      <c r="DR67" s="347"/>
      <c r="DS67" s="347"/>
      <c r="DT67" s="347"/>
      <c r="DU67" s="347"/>
      <c r="DV67" s="347"/>
      <c r="DW67" s="347"/>
      <c r="DX67" s="347"/>
      <c r="DY67" s="347"/>
      <c r="DZ67" s="347"/>
      <c r="EA67" s="347"/>
      <c r="EB67" s="347"/>
      <c r="EC67" s="347"/>
      <c r="ED67" s="347"/>
      <c r="EE67" s="347"/>
      <c r="EF67" s="347"/>
      <c r="EG67" s="347"/>
      <c r="EH67" s="347"/>
      <c r="EI67" s="347"/>
      <c r="EJ67" s="347"/>
      <c r="EK67" s="347"/>
      <c r="EL67" s="347"/>
      <c r="EM67" s="347"/>
      <c r="EN67" s="347"/>
      <c r="EO67" s="347"/>
      <c r="EP67" s="347"/>
      <c r="EQ67" s="347"/>
      <c r="ER67" s="347"/>
      <c r="ES67" s="347"/>
      <c r="ET67" s="347"/>
      <c r="EU67" s="347"/>
      <c r="EV67" s="347"/>
      <c r="EW67" s="347"/>
      <c r="EX67" s="347"/>
      <c r="EY67" s="347"/>
      <c r="EZ67" s="347"/>
      <c r="FA67" s="347"/>
      <c r="FB67" s="347"/>
      <c r="FC67" s="347"/>
      <c r="FD67" s="347"/>
      <c r="FE67" s="347"/>
      <c r="FF67" s="347"/>
      <c r="FG67" s="347"/>
      <c r="FH67" s="347"/>
      <c r="FI67" s="347"/>
      <c r="FJ67" s="347"/>
      <c r="FK67" s="347"/>
      <c r="FL67" s="347"/>
      <c r="FM67" s="347"/>
      <c r="FN67" s="347"/>
      <c r="FO67" s="347"/>
      <c r="FP67" s="347"/>
      <c r="FQ67" s="347"/>
      <c r="FR67" s="347"/>
      <c r="FS67" s="347"/>
      <c r="FT67" s="347"/>
      <c r="FU67" s="347"/>
      <c r="FV67" s="347"/>
      <c r="FW67" s="347"/>
      <c r="FX67" s="347"/>
      <c r="FY67" s="347"/>
      <c r="FZ67" s="347"/>
      <c r="GA67" s="347"/>
      <c r="GB67" s="347"/>
      <c r="GC67" s="347"/>
      <c r="GD67" s="347"/>
      <c r="GE67" s="347"/>
      <c r="GF67" s="347"/>
      <c r="GG67" s="347"/>
      <c r="GH67" s="347"/>
      <c r="GI67" s="347"/>
      <c r="GJ67" s="347"/>
      <c r="GK67" s="347"/>
      <c r="GL67" s="347"/>
      <c r="GM67" s="347"/>
      <c r="GN67" s="347"/>
      <c r="GO67" s="347"/>
      <c r="GP67" s="347"/>
      <c r="GQ67" s="347"/>
      <c r="GR67" s="347"/>
      <c r="GS67" s="287"/>
      <c r="GT67" s="310"/>
    </row>
    <row r="68" spans="1:202" s="3" customFormat="1" ht="6" customHeight="1">
      <c r="A68" s="275"/>
      <c r="B68" s="280"/>
      <c r="C68" s="284"/>
      <c r="D68" s="284"/>
      <c r="E68" s="286"/>
      <c r="F68" s="343"/>
      <c r="G68" s="285"/>
      <c r="H68" s="284"/>
      <c r="I68" s="284"/>
      <c r="J68" s="286"/>
      <c r="K68" s="343"/>
      <c r="L68" s="343"/>
      <c r="M68" s="284"/>
      <c r="N68" s="284"/>
      <c r="O68" s="286"/>
      <c r="P68" s="343"/>
      <c r="Q68" s="347"/>
      <c r="R68" s="347"/>
      <c r="S68" s="347"/>
      <c r="T68" s="347"/>
      <c r="U68" s="347"/>
      <c r="V68" s="347"/>
      <c r="W68" s="347"/>
      <c r="X68" s="347"/>
      <c r="Y68" s="347"/>
      <c r="Z68" s="347"/>
      <c r="AA68" s="347"/>
      <c r="AB68" s="347"/>
      <c r="AC68" s="347"/>
      <c r="AD68" s="347"/>
      <c r="AE68" s="347"/>
      <c r="AF68" s="347"/>
      <c r="AG68" s="347"/>
      <c r="AH68" s="347"/>
      <c r="AI68" s="347"/>
      <c r="AJ68" s="347"/>
      <c r="AK68" s="347"/>
      <c r="AL68" s="347"/>
      <c r="AM68" s="347"/>
      <c r="AN68" s="347"/>
      <c r="AO68" s="347"/>
      <c r="AP68" s="347"/>
      <c r="AQ68" s="347"/>
      <c r="AR68" s="347"/>
      <c r="AS68" s="347"/>
      <c r="AT68" s="347"/>
      <c r="AU68" s="347"/>
      <c r="AV68" s="347"/>
      <c r="AW68" s="347"/>
      <c r="AX68" s="347"/>
      <c r="AY68" s="347"/>
      <c r="AZ68" s="347"/>
      <c r="BA68" s="347"/>
      <c r="BB68" s="347"/>
      <c r="BC68" s="347"/>
      <c r="BD68" s="347"/>
      <c r="BE68" s="347"/>
      <c r="BF68" s="347"/>
      <c r="BG68" s="347"/>
      <c r="BH68" s="347"/>
      <c r="BI68" s="347"/>
      <c r="BJ68" s="347"/>
      <c r="BK68" s="347"/>
      <c r="BL68" s="347"/>
      <c r="BM68" s="347"/>
      <c r="BN68" s="347"/>
      <c r="BO68" s="347"/>
      <c r="BP68" s="347"/>
      <c r="BQ68" s="347"/>
      <c r="BR68" s="347"/>
      <c r="BS68" s="347"/>
      <c r="BT68" s="347"/>
      <c r="BU68" s="347"/>
      <c r="BV68" s="347"/>
      <c r="BW68" s="347"/>
      <c r="BX68" s="347"/>
      <c r="BY68" s="347"/>
      <c r="BZ68" s="347"/>
      <c r="CA68" s="347"/>
      <c r="CB68" s="347"/>
      <c r="CC68" s="347"/>
      <c r="CD68" s="347"/>
      <c r="CE68" s="347"/>
      <c r="CF68" s="347"/>
      <c r="CG68" s="347"/>
      <c r="CH68" s="347"/>
      <c r="CI68" s="347"/>
      <c r="CJ68" s="347"/>
      <c r="CK68" s="347"/>
      <c r="CL68" s="347"/>
      <c r="CM68" s="347"/>
      <c r="CN68" s="347"/>
      <c r="CO68" s="347"/>
      <c r="CP68" s="347"/>
      <c r="CQ68" s="347"/>
      <c r="CR68" s="347"/>
      <c r="CS68" s="347"/>
      <c r="CT68" s="347"/>
      <c r="CU68" s="347"/>
      <c r="CV68" s="347"/>
      <c r="CW68" s="347"/>
      <c r="CX68" s="347"/>
      <c r="CY68" s="347"/>
      <c r="CZ68" s="347"/>
      <c r="DA68" s="347"/>
      <c r="DB68" s="347"/>
      <c r="DC68" s="347"/>
      <c r="DD68" s="347"/>
      <c r="DE68" s="347"/>
      <c r="DF68" s="347"/>
      <c r="DG68" s="347"/>
      <c r="DH68" s="347"/>
      <c r="DI68" s="347"/>
      <c r="DJ68" s="347"/>
      <c r="DK68" s="347"/>
      <c r="DL68" s="347"/>
      <c r="DM68" s="347"/>
      <c r="DN68" s="347"/>
      <c r="DO68" s="347"/>
      <c r="DP68" s="347"/>
      <c r="DQ68" s="347"/>
      <c r="DR68" s="347"/>
      <c r="DS68" s="347"/>
      <c r="DT68" s="347"/>
      <c r="DU68" s="347"/>
      <c r="DV68" s="347"/>
      <c r="DW68" s="347"/>
      <c r="DX68" s="347"/>
      <c r="DY68" s="347"/>
      <c r="DZ68" s="347"/>
      <c r="EA68" s="347"/>
      <c r="EB68" s="347"/>
      <c r="EC68" s="347"/>
      <c r="ED68" s="347"/>
      <c r="EE68" s="347"/>
      <c r="EF68" s="347"/>
      <c r="EG68" s="347"/>
      <c r="EH68" s="347"/>
      <c r="EI68" s="347"/>
      <c r="EJ68" s="347"/>
      <c r="EK68" s="347"/>
      <c r="EL68" s="347"/>
      <c r="EM68" s="347"/>
      <c r="EN68" s="347"/>
      <c r="EO68" s="347"/>
      <c r="EP68" s="347"/>
      <c r="EQ68" s="347"/>
      <c r="ER68" s="347"/>
      <c r="ES68" s="347"/>
      <c r="ET68" s="347"/>
      <c r="EU68" s="347"/>
      <c r="EV68" s="347"/>
      <c r="EW68" s="347"/>
      <c r="EX68" s="347"/>
      <c r="EY68" s="347"/>
      <c r="EZ68" s="347"/>
      <c r="FA68" s="347"/>
      <c r="FB68" s="347"/>
      <c r="FC68" s="347"/>
      <c r="FD68" s="347"/>
      <c r="FE68" s="347"/>
      <c r="FF68" s="347"/>
      <c r="FG68" s="347"/>
      <c r="FH68" s="347"/>
      <c r="FI68" s="347"/>
      <c r="FJ68" s="347"/>
      <c r="FK68" s="347"/>
      <c r="FL68" s="347"/>
      <c r="FM68" s="347"/>
      <c r="FN68" s="347"/>
      <c r="FO68" s="347"/>
      <c r="FP68" s="347"/>
      <c r="FQ68" s="347"/>
      <c r="FR68" s="347"/>
      <c r="FS68" s="347"/>
      <c r="FT68" s="347"/>
      <c r="FU68" s="347"/>
      <c r="FV68" s="347"/>
      <c r="FW68" s="347"/>
      <c r="FX68" s="347"/>
      <c r="FY68" s="347"/>
      <c r="FZ68" s="347"/>
      <c r="GA68" s="347"/>
      <c r="GB68" s="347"/>
      <c r="GC68" s="347"/>
      <c r="GD68" s="347"/>
      <c r="GE68" s="347"/>
      <c r="GF68" s="347"/>
      <c r="GG68" s="347"/>
      <c r="GH68" s="347"/>
      <c r="GI68" s="347"/>
      <c r="GJ68" s="347"/>
      <c r="GK68" s="347"/>
      <c r="GL68" s="347"/>
      <c r="GM68" s="347"/>
      <c r="GN68" s="347"/>
      <c r="GO68" s="347"/>
      <c r="GP68" s="347"/>
      <c r="GQ68" s="347"/>
      <c r="GR68" s="347"/>
      <c r="GS68" s="287"/>
      <c r="GT68" s="310"/>
    </row>
    <row r="69" spans="1:202" s="3" customFormat="1" ht="16.5" customHeight="1">
      <c r="A69" s="275"/>
      <c r="B69" s="336"/>
      <c r="C69" s="349"/>
      <c r="D69" s="349"/>
      <c r="E69" s="349"/>
      <c r="F69" s="348"/>
      <c r="G69" s="349"/>
      <c r="H69" s="349"/>
      <c r="I69" s="349"/>
      <c r="J69" s="349"/>
      <c r="K69" s="348"/>
      <c r="L69" s="348"/>
      <c r="M69" s="349"/>
      <c r="N69" s="349"/>
      <c r="O69" s="349"/>
      <c r="P69" s="348"/>
      <c r="Q69" s="320"/>
      <c r="R69" s="320"/>
      <c r="S69" s="320"/>
      <c r="T69" s="320"/>
      <c r="U69" s="320"/>
      <c r="V69" s="320"/>
      <c r="W69" s="320"/>
      <c r="X69" s="320"/>
      <c r="Y69" s="320"/>
      <c r="Z69" s="320"/>
      <c r="AA69" s="320"/>
      <c r="AB69" s="320"/>
      <c r="AC69" s="320"/>
      <c r="AD69" s="320"/>
      <c r="AE69" s="320"/>
      <c r="AF69" s="320"/>
      <c r="AG69" s="320"/>
      <c r="AH69" s="320"/>
      <c r="AI69" s="320"/>
      <c r="AJ69" s="320"/>
      <c r="AK69" s="320"/>
      <c r="AL69" s="320"/>
      <c r="AM69" s="320"/>
      <c r="AN69" s="320"/>
      <c r="AO69" s="320"/>
      <c r="AP69" s="320"/>
      <c r="AQ69" s="320"/>
      <c r="AR69" s="320"/>
      <c r="AS69" s="320"/>
      <c r="AT69" s="320"/>
      <c r="AU69" s="320"/>
      <c r="AV69" s="320"/>
      <c r="AW69" s="320"/>
      <c r="AX69" s="320"/>
      <c r="AY69" s="320"/>
      <c r="AZ69" s="320"/>
      <c r="BA69" s="320"/>
      <c r="BB69" s="320"/>
      <c r="BC69" s="320"/>
      <c r="BD69" s="320"/>
      <c r="BE69" s="320"/>
      <c r="BF69" s="320"/>
      <c r="BG69" s="320"/>
      <c r="BH69" s="320"/>
      <c r="BI69" s="320"/>
      <c r="BJ69" s="320"/>
      <c r="BK69" s="320"/>
      <c r="BL69" s="320"/>
      <c r="BM69" s="320"/>
      <c r="BN69" s="320"/>
      <c r="BO69" s="320"/>
      <c r="BP69" s="320"/>
      <c r="BQ69" s="320"/>
      <c r="BR69" s="320"/>
      <c r="BS69" s="320"/>
      <c r="BT69" s="320"/>
      <c r="BU69" s="320"/>
      <c r="BV69" s="320"/>
      <c r="BW69" s="320"/>
      <c r="BX69" s="320"/>
      <c r="BY69" s="320"/>
      <c r="BZ69" s="320"/>
      <c r="CA69" s="320"/>
      <c r="CB69" s="320"/>
      <c r="CC69" s="320"/>
      <c r="CD69" s="320"/>
      <c r="CE69" s="320"/>
      <c r="CF69" s="320"/>
      <c r="CG69" s="320"/>
      <c r="CH69" s="320"/>
      <c r="CI69" s="320"/>
      <c r="CJ69" s="320"/>
      <c r="CK69" s="320"/>
      <c r="CL69" s="320"/>
      <c r="CM69" s="320"/>
      <c r="CN69" s="320"/>
      <c r="CO69" s="320"/>
      <c r="CP69" s="320"/>
      <c r="CQ69" s="320"/>
      <c r="CR69" s="320"/>
      <c r="CS69" s="320"/>
      <c r="CT69" s="320"/>
      <c r="CU69" s="320"/>
      <c r="CV69" s="320"/>
      <c r="CW69" s="320"/>
      <c r="CX69" s="320"/>
      <c r="CY69" s="320"/>
      <c r="CZ69" s="320"/>
      <c r="DA69" s="320"/>
      <c r="DB69" s="320"/>
      <c r="DC69" s="320"/>
      <c r="DD69" s="320"/>
      <c r="DE69" s="320"/>
      <c r="DF69" s="320"/>
      <c r="DG69" s="320"/>
      <c r="DH69" s="320"/>
      <c r="DI69" s="320"/>
      <c r="DJ69" s="320"/>
      <c r="DK69" s="320"/>
      <c r="DL69" s="320"/>
      <c r="DM69" s="320"/>
      <c r="DN69" s="320"/>
      <c r="DO69" s="320"/>
      <c r="DP69" s="320"/>
      <c r="DQ69" s="320"/>
      <c r="DR69" s="320"/>
      <c r="DS69" s="320"/>
      <c r="DT69" s="320"/>
      <c r="DU69" s="320"/>
      <c r="DV69" s="320"/>
      <c r="DW69" s="320"/>
      <c r="DX69" s="320"/>
      <c r="DY69" s="320"/>
      <c r="DZ69" s="320"/>
      <c r="EA69" s="320"/>
      <c r="EB69" s="320"/>
      <c r="EC69" s="320"/>
      <c r="ED69" s="320"/>
      <c r="EE69" s="320"/>
      <c r="EF69" s="320"/>
      <c r="EG69" s="320"/>
      <c r="EH69" s="320"/>
      <c r="EI69" s="320"/>
      <c r="EJ69" s="320"/>
      <c r="EK69" s="320"/>
      <c r="EL69" s="320"/>
      <c r="EM69" s="320"/>
      <c r="EN69" s="320"/>
      <c r="EO69" s="320"/>
      <c r="EP69" s="320"/>
      <c r="EQ69" s="320"/>
      <c r="ER69" s="320"/>
      <c r="ES69" s="320"/>
      <c r="ET69" s="320"/>
      <c r="EU69" s="320"/>
      <c r="EV69" s="320"/>
      <c r="EW69" s="320"/>
      <c r="EX69" s="320"/>
      <c r="EY69" s="320"/>
      <c r="EZ69" s="320"/>
      <c r="FA69" s="320"/>
      <c r="FB69" s="320"/>
      <c r="FC69" s="320"/>
      <c r="FD69" s="320"/>
      <c r="FE69" s="320"/>
      <c r="FF69" s="320"/>
      <c r="FG69" s="320"/>
      <c r="FH69" s="320"/>
      <c r="FI69" s="320"/>
      <c r="FJ69" s="320"/>
      <c r="FK69" s="320"/>
      <c r="FL69" s="320"/>
      <c r="FM69" s="320"/>
      <c r="FN69" s="320"/>
      <c r="FO69" s="320"/>
      <c r="FP69" s="320"/>
      <c r="FQ69" s="320"/>
      <c r="FR69" s="320"/>
      <c r="FS69" s="320"/>
      <c r="FT69" s="320"/>
      <c r="FU69" s="320"/>
      <c r="FV69" s="320"/>
      <c r="FW69" s="320"/>
      <c r="FX69" s="320"/>
      <c r="FY69" s="320"/>
      <c r="FZ69" s="320"/>
      <c r="GA69" s="320"/>
      <c r="GB69" s="320"/>
      <c r="GC69" s="320"/>
      <c r="GD69" s="320"/>
      <c r="GE69" s="320"/>
      <c r="GF69" s="320"/>
      <c r="GG69" s="320"/>
      <c r="GH69" s="320"/>
      <c r="GI69" s="320"/>
      <c r="GJ69" s="320"/>
      <c r="GK69" s="320"/>
      <c r="GL69" s="320"/>
      <c r="GM69" s="320"/>
      <c r="GN69" s="320"/>
      <c r="GO69" s="320"/>
      <c r="GP69" s="320"/>
      <c r="GQ69" s="320"/>
      <c r="GR69" s="320"/>
      <c r="GS69" s="321"/>
      <c r="GT69" s="310"/>
    </row>
    <row r="70" spans="1:202" s="3" customFormat="1" ht="16.5">
      <c r="A70" s="96"/>
      <c r="B70" s="96"/>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c r="AE70" s="96"/>
      <c r="AF70" s="96"/>
      <c r="AG70" s="96"/>
      <c r="AH70" s="96"/>
      <c r="AI70" s="96"/>
      <c r="AJ70" s="96"/>
      <c r="AK70" s="96"/>
      <c r="AL70" s="96"/>
      <c r="AM70" s="96"/>
      <c r="AN70" s="96"/>
      <c r="AO70" s="96"/>
      <c r="AP70" s="96"/>
      <c r="AQ70" s="96"/>
      <c r="AR70" s="96"/>
      <c r="AS70" s="96"/>
      <c r="AT70" s="96"/>
      <c r="AU70" s="96"/>
      <c r="AV70" s="96"/>
      <c r="AW70" s="96"/>
      <c r="AX70" s="96"/>
      <c r="AY70" s="96"/>
      <c r="AZ70" s="96"/>
      <c r="BA70" s="96"/>
      <c r="BB70" s="96"/>
      <c r="BC70" s="96"/>
      <c r="BD70" s="96"/>
      <c r="BE70" s="96"/>
      <c r="BF70" s="96"/>
      <c r="BG70" s="96"/>
      <c r="BH70" s="96"/>
      <c r="BI70" s="96"/>
      <c r="BJ70" s="96"/>
      <c r="BK70" s="96"/>
      <c r="BL70" s="96"/>
      <c r="BM70" s="96"/>
      <c r="BN70" s="96"/>
      <c r="BO70" s="96"/>
      <c r="BP70" s="96"/>
      <c r="BQ70" s="96"/>
      <c r="BR70" s="96"/>
      <c r="BS70" s="96"/>
      <c r="BT70" s="96"/>
      <c r="BU70" s="96"/>
      <c r="BV70" s="96"/>
      <c r="BW70" s="96"/>
      <c r="BX70" s="96"/>
      <c r="BY70" s="96"/>
      <c r="BZ70" s="96"/>
      <c r="CA70" s="96"/>
      <c r="CB70" s="96"/>
      <c r="CC70" s="96"/>
      <c r="CD70" s="96"/>
      <c r="CE70" s="96"/>
      <c r="CF70" s="96"/>
      <c r="CG70" s="96"/>
      <c r="CH70" s="96"/>
      <c r="CI70" s="96"/>
      <c r="CJ70" s="96"/>
      <c r="CK70" s="96"/>
      <c r="CL70" s="96"/>
      <c r="CM70" s="96"/>
      <c r="CN70" s="96"/>
      <c r="CO70" s="96"/>
      <c r="CP70" s="96"/>
      <c r="CQ70" s="96"/>
      <c r="CR70" s="96"/>
      <c r="CS70" s="96"/>
      <c r="CT70" s="96"/>
      <c r="CU70" s="96"/>
      <c r="CV70" s="96"/>
      <c r="CW70" s="96"/>
      <c r="CX70" s="96"/>
      <c r="CY70" s="96"/>
      <c r="CZ70" s="96"/>
      <c r="DA70" s="96"/>
      <c r="DB70" s="96"/>
      <c r="DC70" s="96"/>
      <c r="DD70" s="96"/>
      <c r="DE70" s="96"/>
      <c r="DF70" s="96"/>
      <c r="DG70" s="96"/>
      <c r="DH70" s="96"/>
      <c r="DI70" s="96"/>
      <c r="DJ70" s="96"/>
      <c r="DK70" s="96"/>
      <c r="DL70" s="96"/>
      <c r="DM70" s="96"/>
      <c r="DN70" s="96"/>
      <c r="DO70" s="96"/>
      <c r="DP70" s="96"/>
      <c r="DQ70" s="96"/>
      <c r="DR70" s="96"/>
      <c r="DS70" s="96"/>
      <c r="DT70" s="96"/>
      <c r="DU70" s="96"/>
      <c r="DV70" s="96"/>
      <c r="DW70" s="96"/>
      <c r="DX70" s="96"/>
      <c r="DY70" s="96"/>
      <c r="DZ70" s="96"/>
      <c r="EA70" s="96"/>
      <c r="EB70" s="96"/>
      <c r="EC70" s="96"/>
      <c r="ED70" s="96"/>
      <c r="EE70" s="96"/>
      <c r="EF70" s="96"/>
      <c r="EG70" s="96"/>
      <c r="EH70" s="96"/>
      <c r="EI70" s="96"/>
      <c r="EJ70" s="96"/>
      <c r="EK70" s="96"/>
      <c r="EL70" s="96"/>
      <c r="EM70" s="96"/>
      <c r="EN70" s="96"/>
      <c r="EO70" s="96"/>
      <c r="EP70" s="96"/>
      <c r="EQ70" s="96"/>
      <c r="ER70" s="96"/>
      <c r="ES70" s="96"/>
      <c r="ET70" s="96"/>
      <c r="EU70" s="96"/>
      <c r="EV70" s="96"/>
      <c r="EW70" s="96"/>
      <c r="EX70" s="96"/>
      <c r="EY70" s="96"/>
      <c r="EZ70" s="96"/>
      <c r="FA70" s="96"/>
      <c r="FB70" s="96"/>
      <c r="FC70" s="96"/>
      <c r="FD70" s="96"/>
      <c r="FE70" s="96"/>
      <c r="FF70" s="96"/>
      <c r="FG70" s="96"/>
      <c r="FH70" s="96"/>
      <c r="FI70" s="96"/>
      <c r="FJ70" s="96"/>
      <c r="FK70" s="96"/>
      <c r="FL70" s="96"/>
      <c r="FM70" s="96"/>
      <c r="FN70" s="96"/>
      <c r="FO70" s="96"/>
      <c r="FP70" s="96"/>
      <c r="FQ70" s="96"/>
      <c r="FR70" s="96"/>
      <c r="FS70" s="96"/>
      <c r="FT70" s="96"/>
      <c r="FU70" s="96"/>
      <c r="FV70" s="96"/>
      <c r="FW70" s="96"/>
      <c r="FX70" s="96"/>
      <c r="FY70" s="96"/>
      <c r="FZ70" s="96"/>
      <c r="GA70" s="96"/>
      <c r="GB70" s="96"/>
      <c r="GC70" s="96"/>
      <c r="GD70" s="96"/>
      <c r="GE70" s="96"/>
      <c r="GF70" s="96"/>
      <c r="GG70" s="96"/>
      <c r="GH70" s="96"/>
      <c r="GI70" s="96"/>
      <c r="GJ70" s="96"/>
      <c r="GK70" s="96"/>
      <c r="GL70" s="96"/>
      <c r="GM70" s="96"/>
      <c r="GN70" s="96"/>
      <c r="GO70" s="96"/>
      <c r="GP70" s="96"/>
      <c r="GQ70" s="96"/>
      <c r="GR70" s="96"/>
      <c r="GS70" s="96"/>
      <c r="GT70" s="97"/>
    </row>
    <row r="71" spans="1:202" s="3" customFormat="1" ht="16.5" hidden="1" customHeight="1">
      <c r="A71" s="96"/>
      <c r="B71" s="96"/>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c r="AE71" s="96"/>
      <c r="AF71" s="96"/>
      <c r="AG71" s="96"/>
      <c r="AH71" s="96"/>
      <c r="AI71" s="96"/>
      <c r="AJ71" s="96"/>
      <c r="AK71" s="96"/>
      <c r="AL71" s="96"/>
      <c r="AM71" s="96"/>
      <c r="AN71" s="96"/>
      <c r="AO71" s="96"/>
      <c r="AP71" s="96"/>
      <c r="AQ71" s="96"/>
      <c r="AR71" s="96"/>
      <c r="AS71" s="96"/>
      <c r="AT71" s="96"/>
      <c r="AU71" s="96"/>
      <c r="AV71" s="96"/>
      <c r="AW71" s="96"/>
      <c r="AX71" s="96"/>
      <c r="AY71" s="96"/>
      <c r="AZ71" s="96"/>
      <c r="BA71" s="96"/>
      <c r="BB71" s="96"/>
      <c r="BC71" s="96"/>
      <c r="BD71" s="96"/>
      <c r="BE71" s="96"/>
      <c r="BF71" s="96"/>
      <c r="BG71" s="96"/>
      <c r="BH71" s="96"/>
      <c r="BI71" s="96"/>
      <c r="BJ71" s="96"/>
      <c r="BK71" s="96"/>
      <c r="BL71" s="96"/>
      <c r="BM71" s="96"/>
      <c r="BN71" s="96"/>
      <c r="BO71" s="96"/>
      <c r="BP71" s="96"/>
      <c r="BQ71" s="96"/>
      <c r="BR71" s="96"/>
      <c r="BS71" s="96"/>
      <c r="BT71" s="96"/>
      <c r="BU71" s="96"/>
      <c r="BV71" s="96"/>
      <c r="BW71" s="96"/>
      <c r="BX71" s="96"/>
      <c r="BY71" s="96"/>
      <c r="BZ71" s="96"/>
      <c r="CA71" s="96"/>
      <c r="CB71" s="96"/>
      <c r="CC71" s="96"/>
      <c r="CD71" s="96"/>
      <c r="CE71" s="96"/>
      <c r="CF71" s="96"/>
      <c r="CG71" s="96"/>
      <c r="CH71" s="96"/>
      <c r="CI71" s="96"/>
      <c r="CJ71" s="96"/>
      <c r="CK71" s="96"/>
      <c r="CL71" s="96"/>
      <c r="CM71" s="96"/>
      <c r="CN71" s="96"/>
      <c r="CO71" s="96"/>
      <c r="CP71" s="96"/>
      <c r="CQ71" s="96"/>
      <c r="CR71" s="96"/>
      <c r="CS71" s="96"/>
      <c r="CT71" s="96"/>
      <c r="CU71" s="96"/>
      <c r="CV71" s="96"/>
      <c r="CW71" s="96"/>
      <c r="CX71" s="96"/>
      <c r="CY71" s="96"/>
      <c r="CZ71" s="96"/>
      <c r="DA71" s="96"/>
      <c r="DB71" s="96"/>
      <c r="DC71" s="96"/>
      <c r="DD71" s="96"/>
      <c r="DE71" s="96"/>
      <c r="DF71" s="96"/>
      <c r="DG71" s="96"/>
      <c r="DH71" s="96"/>
      <c r="DI71" s="96"/>
      <c r="DJ71" s="96"/>
      <c r="DK71" s="96"/>
      <c r="DL71" s="96"/>
      <c r="DM71" s="96"/>
      <c r="DN71" s="96"/>
      <c r="DO71" s="96"/>
      <c r="DP71" s="96"/>
      <c r="DQ71" s="96"/>
      <c r="DR71" s="96"/>
      <c r="DS71" s="96"/>
      <c r="DT71" s="96"/>
      <c r="DU71" s="96"/>
      <c r="DV71" s="96"/>
      <c r="DW71" s="96"/>
      <c r="DX71" s="96"/>
      <c r="DY71" s="96"/>
      <c r="DZ71" s="96"/>
      <c r="EA71" s="96"/>
      <c r="EB71" s="96"/>
      <c r="EC71" s="96"/>
      <c r="ED71" s="96"/>
      <c r="EE71" s="96"/>
      <c r="EF71" s="96"/>
      <c r="EG71" s="96"/>
      <c r="EH71" s="96"/>
      <c r="EI71" s="96"/>
      <c r="EJ71" s="96"/>
      <c r="EK71" s="96"/>
      <c r="EL71" s="96"/>
      <c r="EM71" s="96"/>
      <c r="EN71" s="96"/>
      <c r="EO71" s="96"/>
      <c r="EP71" s="96"/>
      <c r="EQ71" s="96"/>
      <c r="ER71" s="96"/>
      <c r="ES71" s="96"/>
      <c r="ET71" s="96"/>
      <c r="EU71" s="96"/>
      <c r="EV71" s="96"/>
      <c r="EW71" s="96"/>
      <c r="EX71" s="96"/>
      <c r="EY71" s="96"/>
      <c r="EZ71" s="96"/>
      <c r="FA71" s="96"/>
      <c r="FB71" s="96"/>
      <c r="FC71" s="96"/>
      <c r="FD71" s="96"/>
      <c r="FE71" s="96"/>
      <c r="FF71" s="96"/>
      <c r="FG71" s="96"/>
      <c r="FH71" s="96"/>
      <c r="FI71" s="96"/>
      <c r="FJ71" s="96"/>
      <c r="FK71" s="96"/>
      <c r="FL71" s="96"/>
      <c r="FM71" s="96"/>
      <c r="FN71" s="96"/>
      <c r="FO71" s="96"/>
      <c r="FP71" s="96"/>
      <c r="FQ71" s="96"/>
      <c r="FR71" s="96"/>
      <c r="FS71" s="96"/>
      <c r="FT71" s="96"/>
      <c r="FU71" s="96"/>
      <c r="FV71" s="96"/>
      <c r="FW71" s="96"/>
      <c r="FX71" s="96"/>
      <c r="FY71" s="96"/>
      <c r="FZ71" s="96"/>
      <c r="GA71" s="96"/>
      <c r="GB71" s="96"/>
      <c r="GC71" s="96"/>
      <c r="GD71" s="96"/>
      <c r="GE71" s="96"/>
      <c r="GF71" s="96"/>
      <c r="GG71" s="96"/>
      <c r="GH71" s="96"/>
      <c r="GI71" s="96"/>
      <c r="GJ71" s="96"/>
      <c r="GK71" s="96"/>
      <c r="GL71" s="96"/>
      <c r="GM71" s="96"/>
      <c r="GN71" s="96"/>
      <c r="GO71" s="96"/>
      <c r="GP71" s="96"/>
      <c r="GQ71" s="96"/>
      <c r="GR71" s="96"/>
      <c r="GS71" s="96"/>
      <c r="GT71" s="97"/>
    </row>
    <row r="72" spans="1:202" s="3" customFormat="1" ht="16.5" hidden="1">
      <c r="A72" s="96"/>
      <c r="B72" s="96"/>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c r="AE72" s="96"/>
      <c r="AF72" s="96"/>
      <c r="AG72" s="96"/>
      <c r="AH72" s="96"/>
      <c r="AI72" s="96"/>
      <c r="AJ72" s="96"/>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6"/>
      <c r="BJ72" s="96"/>
      <c r="BK72" s="96"/>
      <c r="BL72" s="96"/>
      <c r="BM72" s="96"/>
      <c r="BN72" s="96"/>
      <c r="BO72" s="96"/>
      <c r="BP72" s="96"/>
      <c r="BQ72" s="96"/>
      <c r="BR72" s="96"/>
      <c r="BS72" s="96"/>
      <c r="BT72" s="96"/>
      <c r="BU72" s="96"/>
      <c r="BV72" s="96"/>
      <c r="BW72" s="96"/>
      <c r="BX72" s="96"/>
      <c r="BY72" s="96"/>
      <c r="BZ72" s="96"/>
      <c r="CA72" s="96"/>
      <c r="CB72" s="96"/>
      <c r="CC72" s="96"/>
      <c r="CD72" s="96"/>
      <c r="CE72" s="96"/>
      <c r="CF72" s="96"/>
      <c r="CG72" s="96"/>
      <c r="CH72" s="96"/>
      <c r="CI72" s="96"/>
      <c r="CJ72" s="96"/>
      <c r="CK72" s="96"/>
      <c r="CL72" s="96"/>
      <c r="CM72" s="96"/>
      <c r="CN72" s="96"/>
      <c r="CO72" s="96"/>
      <c r="CP72" s="96"/>
      <c r="CQ72" s="96"/>
      <c r="CR72" s="96"/>
      <c r="CS72" s="96"/>
      <c r="CT72" s="96"/>
      <c r="CU72" s="96"/>
      <c r="CV72" s="96"/>
      <c r="CW72" s="96"/>
      <c r="CX72" s="96"/>
      <c r="CY72" s="96"/>
      <c r="CZ72" s="96"/>
      <c r="DA72" s="96"/>
      <c r="DB72" s="96"/>
      <c r="DC72" s="96"/>
      <c r="DD72" s="96"/>
      <c r="DE72" s="96"/>
      <c r="DF72" s="96"/>
      <c r="DG72" s="96"/>
      <c r="DH72" s="96"/>
      <c r="DI72" s="96"/>
      <c r="DJ72" s="96"/>
      <c r="DK72" s="96"/>
      <c r="DL72" s="96"/>
      <c r="DM72" s="96"/>
      <c r="DN72" s="96"/>
      <c r="DO72" s="96"/>
      <c r="DP72" s="96"/>
      <c r="DQ72" s="96"/>
      <c r="DR72" s="96"/>
      <c r="DS72" s="96"/>
      <c r="DT72" s="96"/>
      <c r="DU72" s="96"/>
      <c r="DV72" s="96"/>
      <c r="DW72" s="96"/>
      <c r="DX72" s="96"/>
      <c r="DY72" s="96"/>
      <c r="DZ72" s="96"/>
      <c r="EA72" s="96"/>
      <c r="EB72" s="96"/>
      <c r="EC72" s="96"/>
      <c r="ED72" s="96"/>
      <c r="EE72" s="96"/>
      <c r="EF72" s="96"/>
      <c r="EG72" s="96"/>
      <c r="EH72" s="96"/>
      <c r="EI72" s="96"/>
      <c r="EJ72" s="96"/>
      <c r="EK72" s="96"/>
      <c r="EL72" s="96"/>
      <c r="EM72" s="96"/>
      <c r="EN72" s="96"/>
      <c r="EO72" s="96"/>
      <c r="EP72" s="96"/>
      <c r="EQ72" s="96"/>
      <c r="ER72" s="96"/>
      <c r="ES72" s="96"/>
      <c r="ET72" s="96"/>
      <c r="EU72" s="96"/>
      <c r="EV72" s="96"/>
      <c r="EW72" s="96"/>
      <c r="EX72" s="96"/>
      <c r="EY72" s="96"/>
      <c r="EZ72" s="96"/>
      <c r="FA72" s="96"/>
      <c r="FB72" s="96"/>
      <c r="FC72" s="96"/>
      <c r="FD72" s="96"/>
      <c r="FE72" s="96"/>
      <c r="FF72" s="96"/>
      <c r="FG72" s="96"/>
      <c r="FH72" s="96"/>
      <c r="FI72" s="96"/>
      <c r="FJ72" s="96"/>
      <c r="FK72" s="96"/>
      <c r="FL72" s="96"/>
      <c r="FM72" s="96"/>
      <c r="FN72" s="96"/>
      <c r="FO72" s="96"/>
      <c r="FP72" s="96"/>
      <c r="FQ72" s="96"/>
      <c r="FR72" s="96"/>
      <c r="FS72" s="96"/>
      <c r="FT72" s="96"/>
      <c r="FU72" s="96"/>
      <c r="FV72" s="96"/>
      <c r="FW72" s="96"/>
      <c r="FX72" s="96"/>
      <c r="FY72" s="96"/>
      <c r="FZ72" s="96"/>
      <c r="GA72" s="96"/>
      <c r="GB72" s="96"/>
      <c r="GC72" s="96"/>
      <c r="GD72" s="96"/>
      <c r="GE72" s="96"/>
      <c r="GF72" s="96"/>
      <c r="GG72" s="96"/>
      <c r="GH72" s="96"/>
      <c r="GI72" s="96"/>
      <c r="GJ72" s="96"/>
      <c r="GK72" s="96"/>
      <c r="GL72" s="96"/>
      <c r="GM72" s="96"/>
      <c r="GN72" s="96"/>
      <c r="GO72" s="96"/>
      <c r="GP72" s="96"/>
      <c r="GQ72" s="96"/>
      <c r="GR72" s="96"/>
      <c r="GS72" s="96"/>
      <c r="GT72" s="97"/>
    </row>
    <row r="73" spans="1:202" s="3" customFormat="1" ht="16.5" hidden="1">
      <c r="A73" s="96"/>
      <c r="B73" s="96"/>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c r="AE73" s="96"/>
      <c r="AF73" s="96"/>
      <c r="AG73" s="96"/>
      <c r="AH73" s="96"/>
      <c r="AI73" s="96"/>
      <c r="AJ73" s="96"/>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6"/>
      <c r="BJ73" s="96"/>
      <c r="BK73" s="96"/>
      <c r="BL73" s="96"/>
      <c r="BM73" s="96"/>
      <c r="BN73" s="96"/>
      <c r="BO73" s="96"/>
      <c r="BP73" s="96"/>
      <c r="BQ73" s="96"/>
      <c r="BR73" s="96"/>
      <c r="BS73" s="96"/>
      <c r="BT73" s="96"/>
      <c r="BU73" s="96"/>
      <c r="BV73" s="96"/>
      <c r="BW73" s="96"/>
      <c r="BX73" s="96"/>
      <c r="BY73" s="96"/>
      <c r="BZ73" s="96"/>
      <c r="CA73" s="96"/>
      <c r="CB73" s="96"/>
      <c r="CC73" s="96"/>
      <c r="CD73" s="96"/>
      <c r="CE73" s="96"/>
      <c r="CF73" s="96"/>
      <c r="CG73" s="96"/>
      <c r="CH73" s="96"/>
      <c r="CI73" s="96"/>
      <c r="CJ73" s="96"/>
      <c r="CK73" s="96"/>
      <c r="CL73" s="96"/>
      <c r="CM73" s="96"/>
      <c r="CN73" s="96"/>
      <c r="CO73" s="96"/>
      <c r="CP73" s="96"/>
      <c r="CQ73" s="96"/>
      <c r="CR73" s="96"/>
      <c r="CS73" s="96"/>
      <c r="CT73" s="96"/>
      <c r="CU73" s="96"/>
      <c r="CV73" s="96"/>
      <c r="CW73" s="96"/>
      <c r="CX73" s="96"/>
      <c r="CY73" s="96"/>
      <c r="CZ73" s="96"/>
      <c r="DA73" s="96"/>
      <c r="DB73" s="96"/>
      <c r="DC73" s="96"/>
      <c r="DD73" s="96"/>
      <c r="DE73" s="96"/>
      <c r="DF73" s="96"/>
      <c r="DG73" s="96"/>
      <c r="DH73" s="96"/>
      <c r="DI73" s="96"/>
      <c r="DJ73" s="96"/>
      <c r="DK73" s="96"/>
      <c r="DL73" s="96"/>
      <c r="DM73" s="96"/>
      <c r="DN73" s="96"/>
      <c r="DO73" s="96"/>
      <c r="DP73" s="96"/>
      <c r="DQ73" s="96"/>
      <c r="DR73" s="96"/>
      <c r="DS73" s="96"/>
      <c r="DT73" s="96"/>
      <c r="DU73" s="96"/>
      <c r="DV73" s="96"/>
      <c r="DW73" s="96"/>
      <c r="DX73" s="96"/>
      <c r="DY73" s="96"/>
      <c r="DZ73" s="96"/>
      <c r="EA73" s="96"/>
      <c r="EB73" s="96"/>
      <c r="EC73" s="96"/>
      <c r="ED73" s="96"/>
      <c r="EE73" s="96"/>
      <c r="EF73" s="96"/>
      <c r="EG73" s="96"/>
      <c r="EH73" s="96"/>
      <c r="EI73" s="96"/>
      <c r="EJ73" s="96"/>
      <c r="EK73" s="96"/>
      <c r="EL73" s="96"/>
      <c r="EM73" s="96"/>
      <c r="EN73" s="96"/>
      <c r="EO73" s="96"/>
      <c r="EP73" s="96"/>
      <c r="EQ73" s="96"/>
      <c r="ER73" s="96"/>
      <c r="ES73" s="96"/>
      <c r="ET73" s="96"/>
      <c r="EU73" s="96"/>
      <c r="EV73" s="96"/>
      <c r="EW73" s="96"/>
      <c r="EX73" s="96"/>
      <c r="EY73" s="96"/>
      <c r="EZ73" s="96"/>
      <c r="FA73" s="96"/>
      <c r="FB73" s="96"/>
      <c r="FC73" s="96"/>
      <c r="FD73" s="96"/>
      <c r="FE73" s="96"/>
      <c r="FF73" s="96"/>
      <c r="FG73" s="96"/>
      <c r="FH73" s="96"/>
      <c r="FI73" s="96"/>
      <c r="FJ73" s="96"/>
      <c r="FK73" s="96"/>
      <c r="FL73" s="96"/>
      <c r="FM73" s="96"/>
      <c r="FN73" s="96"/>
      <c r="FO73" s="96"/>
      <c r="FP73" s="96"/>
      <c r="FQ73" s="96"/>
      <c r="FR73" s="96"/>
      <c r="FS73" s="96"/>
      <c r="FT73" s="96"/>
      <c r="FU73" s="96"/>
      <c r="FV73" s="96"/>
      <c r="FW73" s="96"/>
      <c r="FX73" s="96"/>
      <c r="FY73" s="96"/>
      <c r="FZ73" s="96"/>
      <c r="GA73" s="96"/>
      <c r="GB73" s="96"/>
      <c r="GC73" s="96"/>
      <c r="GD73" s="96"/>
      <c r="GE73" s="96"/>
      <c r="GF73" s="96"/>
      <c r="GG73" s="96"/>
      <c r="GH73" s="96"/>
      <c r="GI73" s="96"/>
      <c r="GJ73" s="96"/>
      <c r="GK73" s="96"/>
      <c r="GL73" s="96"/>
      <c r="GM73" s="96"/>
      <c r="GN73" s="96"/>
      <c r="GO73" s="96"/>
      <c r="GP73" s="96"/>
      <c r="GQ73" s="96"/>
      <c r="GR73" s="96"/>
      <c r="GS73" s="96"/>
      <c r="GT73" s="97"/>
    </row>
    <row r="74" spans="1:202" s="3" customFormat="1" ht="16.5" hidden="1">
      <c r="A74" s="96"/>
      <c r="B74" s="96"/>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6"/>
      <c r="AH74" s="96"/>
      <c r="AI74" s="96"/>
      <c r="AJ74" s="96"/>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6"/>
      <c r="BJ74" s="96"/>
      <c r="BK74" s="96"/>
      <c r="BL74" s="96"/>
      <c r="BM74" s="96"/>
      <c r="BN74" s="96"/>
      <c r="BO74" s="96"/>
      <c r="BP74" s="96"/>
      <c r="BQ74" s="96"/>
      <c r="BR74" s="96"/>
      <c r="BS74" s="96"/>
      <c r="BT74" s="96"/>
      <c r="BU74" s="96"/>
      <c r="BV74" s="96"/>
      <c r="BW74" s="96"/>
      <c r="BX74" s="96"/>
      <c r="BY74" s="96"/>
      <c r="BZ74" s="96"/>
      <c r="CA74" s="96"/>
      <c r="CB74" s="96"/>
      <c r="CC74" s="96"/>
      <c r="CD74" s="96"/>
      <c r="CE74" s="96"/>
      <c r="CF74" s="96"/>
      <c r="CG74" s="96"/>
      <c r="CH74" s="96"/>
      <c r="CI74" s="96"/>
      <c r="CJ74" s="96"/>
      <c r="CK74" s="96"/>
      <c r="CL74" s="96"/>
      <c r="CM74" s="96"/>
      <c r="CN74" s="96"/>
      <c r="CO74" s="96"/>
      <c r="CP74" s="96"/>
      <c r="CQ74" s="96"/>
      <c r="CR74" s="96"/>
      <c r="CS74" s="96"/>
      <c r="CT74" s="96"/>
      <c r="CU74" s="96"/>
      <c r="CV74" s="96"/>
      <c r="CW74" s="96"/>
      <c r="CX74" s="96"/>
      <c r="CY74" s="96"/>
      <c r="CZ74" s="96"/>
      <c r="DA74" s="96"/>
      <c r="DB74" s="96"/>
      <c r="DC74" s="96"/>
      <c r="DD74" s="96"/>
      <c r="DE74" s="96"/>
      <c r="DF74" s="96"/>
      <c r="DG74" s="96"/>
      <c r="DH74" s="96"/>
      <c r="DI74" s="96"/>
      <c r="DJ74" s="96"/>
      <c r="DK74" s="96"/>
      <c r="DL74" s="96"/>
      <c r="DM74" s="96"/>
      <c r="DN74" s="96"/>
      <c r="DO74" s="96"/>
      <c r="DP74" s="96"/>
      <c r="DQ74" s="96"/>
      <c r="DR74" s="96"/>
      <c r="DS74" s="96"/>
      <c r="DT74" s="96"/>
      <c r="DU74" s="96"/>
      <c r="DV74" s="96"/>
      <c r="DW74" s="96"/>
      <c r="DX74" s="96"/>
      <c r="DY74" s="96"/>
      <c r="DZ74" s="96"/>
      <c r="EA74" s="96"/>
      <c r="EB74" s="96"/>
      <c r="EC74" s="96"/>
      <c r="ED74" s="96"/>
      <c r="EE74" s="96"/>
      <c r="EF74" s="96"/>
      <c r="EG74" s="96"/>
      <c r="EH74" s="96"/>
      <c r="EI74" s="96"/>
      <c r="EJ74" s="96"/>
      <c r="EK74" s="96"/>
      <c r="EL74" s="96"/>
      <c r="EM74" s="96"/>
      <c r="EN74" s="96"/>
      <c r="EO74" s="96"/>
      <c r="EP74" s="96"/>
      <c r="EQ74" s="96"/>
      <c r="ER74" s="96"/>
      <c r="ES74" s="96"/>
      <c r="ET74" s="96"/>
      <c r="EU74" s="96"/>
      <c r="EV74" s="96"/>
      <c r="EW74" s="96"/>
      <c r="EX74" s="96"/>
      <c r="EY74" s="96"/>
      <c r="EZ74" s="96"/>
      <c r="FA74" s="96"/>
      <c r="FB74" s="96"/>
      <c r="FC74" s="96"/>
      <c r="FD74" s="96"/>
      <c r="FE74" s="96"/>
      <c r="FF74" s="96"/>
      <c r="FG74" s="96"/>
      <c r="FH74" s="96"/>
      <c r="FI74" s="96"/>
      <c r="FJ74" s="96"/>
      <c r="FK74" s="96"/>
      <c r="FL74" s="96"/>
      <c r="FM74" s="96"/>
      <c r="FN74" s="96"/>
      <c r="FO74" s="96"/>
      <c r="FP74" s="96"/>
      <c r="FQ74" s="96"/>
      <c r="FR74" s="96"/>
      <c r="FS74" s="96"/>
      <c r="FT74" s="96"/>
      <c r="FU74" s="96"/>
      <c r="FV74" s="96"/>
      <c r="FW74" s="96"/>
      <c r="FX74" s="96"/>
      <c r="FY74" s="96"/>
      <c r="FZ74" s="96"/>
      <c r="GA74" s="96"/>
      <c r="GB74" s="96"/>
      <c r="GC74" s="96"/>
      <c r="GD74" s="96"/>
      <c r="GE74" s="96"/>
      <c r="GF74" s="96"/>
      <c r="GG74" s="96"/>
      <c r="GH74" s="96"/>
      <c r="GI74" s="96"/>
      <c r="GJ74" s="96"/>
      <c r="GK74" s="96"/>
      <c r="GL74" s="96"/>
      <c r="GM74" s="96"/>
      <c r="GN74" s="96"/>
      <c r="GO74" s="96"/>
      <c r="GP74" s="96"/>
      <c r="GQ74" s="96"/>
      <c r="GR74" s="96"/>
      <c r="GS74" s="96"/>
      <c r="GT74" s="97"/>
    </row>
    <row r="75" spans="1:202" s="3" customFormat="1" ht="16.5" hidden="1">
      <c r="A75" s="96"/>
      <c r="B75" s="96"/>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c r="AE75" s="96"/>
      <c r="AF75" s="96"/>
      <c r="AG75" s="96"/>
      <c r="AH75" s="96"/>
      <c r="AI75" s="96"/>
      <c r="AJ75" s="96"/>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6"/>
      <c r="BJ75" s="96"/>
      <c r="BK75" s="96"/>
      <c r="BL75" s="96"/>
      <c r="BM75" s="96"/>
      <c r="BN75" s="96"/>
      <c r="BO75" s="96"/>
      <c r="BP75" s="96"/>
      <c r="BQ75" s="96"/>
      <c r="BR75" s="96"/>
      <c r="BS75" s="96"/>
      <c r="BT75" s="96"/>
      <c r="BU75" s="96"/>
      <c r="BV75" s="96"/>
      <c r="BW75" s="96"/>
      <c r="BX75" s="96"/>
      <c r="BY75" s="96"/>
      <c r="BZ75" s="96"/>
      <c r="CA75" s="96"/>
      <c r="CB75" s="96"/>
      <c r="CC75" s="96"/>
      <c r="CD75" s="96"/>
      <c r="CE75" s="96"/>
      <c r="CF75" s="96"/>
      <c r="CG75" s="96"/>
      <c r="CH75" s="96"/>
      <c r="CI75" s="96"/>
      <c r="CJ75" s="96"/>
      <c r="CK75" s="96"/>
      <c r="CL75" s="96"/>
      <c r="CM75" s="96"/>
      <c r="CN75" s="96"/>
      <c r="CO75" s="96"/>
      <c r="CP75" s="96"/>
      <c r="CQ75" s="96"/>
      <c r="CR75" s="96"/>
      <c r="CS75" s="96"/>
      <c r="CT75" s="96"/>
      <c r="CU75" s="96"/>
      <c r="CV75" s="96"/>
      <c r="CW75" s="96"/>
      <c r="CX75" s="96"/>
      <c r="CY75" s="96"/>
      <c r="CZ75" s="96"/>
      <c r="DA75" s="96"/>
      <c r="DB75" s="96"/>
      <c r="DC75" s="96"/>
      <c r="DD75" s="96"/>
      <c r="DE75" s="96"/>
      <c r="DF75" s="96"/>
      <c r="DG75" s="96"/>
      <c r="DH75" s="96"/>
      <c r="DI75" s="96"/>
      <c r="DJ75" s="96"/>
      <c r="DK75" s="96"/>
      <c r="DL75" s="96"/>
      <c r="DM75" s="96"/>
      <c r="DN75" s="96"/>
      <c r="DO75" s="96"/>
      <c r="DP75" s="96"/>
      <c r="DQ75" s="96"/>
      <c r="DR75" s="96"/>
      <c r="DS75" s="96"/>
      <c r="DT75" s="96"/>
      <c r="DU75" s="96"/>
      <c r="DV75" s="96"/>
      <c r="DW75" s="96"/>
      <c r="DX75" s="96"/>
      <c r="DY75" s="96"/>
      <c r="DZ75" s="96"/>
      <c r="EA75" s="96"/>
      <c r="EB75" s="96"/>
      <c r="EC75" s="96"/>
      <c r="ED75" s="96"/>
      <c r="EE75" s="96"/>
      <c r="EF75" s="96"/>
      <c r="EG75" s="96"/>
      <c r="EH75" s="96"/>
      <c r="EI75" s="96"/>
      <c r="EJ75" s="96"/>
      <c r="EK75" s="96"/>
      <c r="EL75" s="96"/>
      <c r="EM75" s="96"/>
      <c r="EN75" s="96"/>
      <c r="EO75" s="96"/>
      <c r="EP75" s="96"/>
      <c r="EQ75" s="96"/>
      <c r="ER75" s="96"/>
      <c r="ES75" s="96"/>
      <c r="ET75" s="96"/>
      <c r="EU75" s="96"/>
      <c r="EV75" s="96"/>
      <c r="EW75" s="96"/>
      <c r="EX75" s="96"/>
      <c r="EY75" s="96"/>
      <c r="EZ75" s="96"/>
      <c r="FA75" s="96"/>
      <c r="FB75" s="96"/>
      <c r="FC75" s="96"/>
      <c r="FD75" s="96"/>
      <c r="FE75" s="96"/>
      <c r="FF75" s="96"/>
      <c r="FG75" s="96"/>
      <c r="FH75" s="96"/>
      <c r="FI75" s="96"/>
      <c r="FJ75" s="96"/>
      <c r="FK75" s="96"/>
      <c r="FL75" s="96"/>
      <c r="FM75" s="96"/>
      <c r="FN75" s="96"/>
      <c r="FO75" s="96"/>
      <c r="FP75" s="96"/>
      <c r="FQ75" s="96"/>
      <c r="FR75" s="96"/>
      <c r="FS75" s="96"/>
      <c r="FT75" s="96"/>
      <c r="FU75" s="96"/>
      <c r="FV75" s="96"/>
      <c r="FW75" s="96"/>
      <c r="FX75" s="96"/>
      <c r="FY75" s="96"/>
      <c r="FZ75" s="96"/>
      <c r="GA75" s="96"/>
      <c r="GB75" s="96"/>
      <c r="GC75" s="96"/>
      <c r="GD75" s="96"/>
      <c r="GE75" s="96"/>
      <c r="GF75" s="96"/>
      <c r="GG75" s="96"/>
      <c r="GH75" s="96"/>
      <c r="GI75" s="96"/>
      <c r="GJ75" s="96"/>
      <c r="GK75" s="96"/>
      <c r="GL75" s="96"/>
      <c r="GM75" s="96"/>
      <c r="GN75" s="96"/>
      <c r="GO75" s="96"/>
      <c r="GP75" s="96"/>
      <c r="GQ75" s="96"/>
      <c r="GR75" s="96"/>
      <c r="GS75" s="96"/>
      <c r="GT75" s="97"/>
    </row>
    <row r="76" spans="1:202" s="3" customFormat="1" ht="16.5" hidden="1">
      <c r="A76" s="96"/>
      <c r="B76" s="96"/>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c r="AE76" s="96"/>
      <c r="AF76" s="96"/>
      <c r="AG76" s="96"/>
      <c r="AH76" s="96"/>
      <c r="AI76" s="96"/>
      <c r="AJ76" s="96"/>
      <c r="AK76" s="96"/>
      <c r="AL76" s="96"/>
      <c r="AM76" s="96"/>
      <c r="AN76" s="96"/>
      <c r="AO76" s="96"/>
      <c r="AP76" s="96"/>
      <c r="AQ76" s="96"/>
      <c r="AR76" s="96"/>
      <c r="AS76" s="96"/>
      <c r="AT76" s="96"/>
      <c r="AU76" s="96"/>
      <c r="AV76" s="96"/>
      <c r="AW76" s="96"/>
      <c r="AX76" s="96"/>
      <c r="AY76" s="96"/>
      <c r="AZ76" s="96"/>
      <c r="BA76" s="96"/>
      <c r="BB76" s="96"/>
      <c r="BC76" s="96"/>
      <c r="BD76" s="96"/>
      <c r="BE76" s="96"/>
      <c r="BF76" s="96"/>
      <c r="BG76" s="96"/>
      <c r="BH76" s="96"/>
      <c r="BI76" s="96"/>
      <c r="BJ76" s="96"/>
      <c r="BK76" s="96"/>
      <c r="BL76" s="96"/>
      <c r="BM76" s="96"/>
      <c r="BN76" s="96"/>
      <c r="BO76" s="96"/>
      <c r="BP76" s="96"/>
      <c r="BQ76" s="96"/>
      <c r="BR76" s="96"/>
      <c r="BS76" s="96"/>
      <c r="BT76" s="96"/>
      <c r="BU76" s="96"/>
      <c r="BV76" s="96"/>
      <c r="BW76" s="96"/>
      <c r="BX76" s="96"/>
      <c r="BY76" s="96"/>
      <c r="BZ76" s="96"/>
      <c r="CA76" s="96"/>
      <c r="CB76" s="96"/>
      <c r="CC76" s="96"/>
      <c r="CD76" s="96"/>
      <c r="CE76" s="96"/>
      <c r="CF76" s="96"/>
      <c r="CG76" s="96"/>
      <c r="CH76" s="96"/>
      <c r="CI76" s="96"/>
      <c r="CJ76" s="96"/>
      <c r="CK76" s="96"/>
      <c r="CL76" s="96"/>
      <c r="CM76" s="96"/>
      <c r="CN76" s="96"/>
      <c r="CO76" s="96"/>
      <c r="CP76" s="96"/>
      <c r="CQ76" s="96"/>
      <c r="CR76" s="96"/>
      <c r="CS76" s="96"/>
      <c r="CT76" s="96"/>
      <c r="CU76" s="96"/>
      <c r="CV76" s="96"/>
      <c r="CW76" s="96"/>
      <c r="CX76" s="96"/>
      <c r="CY76" s="96"/>
      <c r="CZ76" s="96"/>
      <c r="DA76" s="96"/>
      <c r="DB76" s="96"/>
      <c r="DC76" s="96"/>
      <c r="DD76" s="96"/>
      <c r="DE76" s="96"/>
      <c r="DF76" s="96"/>
      <c r="DG76" s="96"/>
      <c r="DH76" s="96"/>
      <c r="DI76" s="96"/>
      <c r="DJ76" s="96"/>
      <c r="DK76" s="96"/>
      <c r="DL76" s="96"/>
      <c r="DM76" s="96"/>
      <c r="DN76" s="96"/>
      <c r="DO76" s="96"/>
      <c r="DP76" s="96"/>
      <c r="DQ76" s="96"/>
      <c r="DR76" s="96"/>
      <c r="DS76" s="96"/>
      <c r="DT76" s="96"/>
      <c r="DU76" s="96"/>
      <c r="DV76" s="96"/>
      <c r="DW76" s="96"/>
      <c r="DX76" s="96"/>
      <c r="DY76" s="96"/>
      <c r="DZ76" s="96"/>
      <c r="EA76" s="96"/>
      <c r="EB76" s="96"/>
      <c r="EC76" s="96"/>
      <c r="ED76" s="96"/>
      <c r="EE76" s="96"/>
      <c r="EF76" s="96"/>
      <c r="EG76" s="96"/>
      <c r="EH76" s="96"/>
      <c r="EI76" s="96"/>
      <c r="EJ76" s="96"/>
      <c r="EK76" s="96"/>
      <c r="EL76" s="96"/>
      <c r="EM76" s="96"/>
      <c r="EN76" s="96"/>
      <c r="EO76" s="96"/>
      <c r="EP76" s="96"/>
      <c r="EQ76" s="96"/>
      <c r="ER76" s="96"/>
      <c r="ES76" s="96"/>
      <c r="ET76" s="96"/>
      <c r="EU76" s="96"/>
      <c r="EV76" s="96"/>
      <c r="EW76" s="96"/>
      <c r="EX76" s="96"/>
      <c r="EY76" s="96"/>
      <c r="EZ76" s="96"/>
      <c r="FA76" s="96"/>
      <c r="FB76" s="96"/>
      <c r="FC76" s="96"/>
      <c r="FD76" s="96"/>
      <c r="FE76" s="96"/>
      <c r="FF76" s="96"/>
      <c r="FG76" s="96"/>
      <c r="FH76" s="96"/>
      <c r="FI76" s="96"/>
      <c r="FJ76" s="96"/>
      <c r="FK76" s="96"/>
      <c r="FL76" s="96"/>
      <c r="FM76" s="96"/>
      <c r="FN76" s="96"/>
      <c r="FO76" s="96"/>
      <c r="FP76" s="96"/>
      <c r="FQ76" s="96"/>
      <c r="FR76" s="96"/>
      <c r="FS76" s="96"/>
      <c r="FT76" s="96"/>
      <c r="FU76" s="96"/>
      <c r="FV76" s="96"/>
      <c r="FW76" s="96"/>
      <c r="FX76" s="96"/>
      <c r="FY76" s="96"/>
      <c r="FZ76" s="96"/>
      <c r="GA76" s="96"/>
      <c r="GB76" s="96"/>
      <c r="GC76" s="96"/>
      <c r="GD76" s="96"/>
      <c r="GE76" s="96"/>
      <c r="GF76" s="96"/>
      <c r="GG76" s="96"/>
      <c r="GH76" s="96"/>
      <c r="GI76" s="96"/>
      <c r="GJ76" s="96"/>
      <c r="GK76" s="96"/>
      <c r="GL76" s="96"/>
      <c r="GM76" s="96"/>
      <c r="GN76" s="96"/>
      <c r="GO76" s="96"/>
      <c r="GP76" s="96"/>
      <c r="GQ76" s="96"/>
      <c r="GR76" s="96"/>
      <c r="GS76" s="96"/>
      <c r="GT76" s="97"/>
    </row>
    <row r="77" spans="1:202" s="3" customFormat="1" ht="16.5" hidden="1" customHeight="1">
      <c r="A77" s="96"/>
      <c r="B77" s="96"/>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c r="AE77" s="96"/>
      <c r="AF77" s="96"/>
      <c r="AG77" s="96"/>
      <c r="AH77" s="96"/>
      <c r="AI77" s="96"/>
      <c r="AJ77" s="96"/>
      <c r="AK77" s="96"/>
      <c r="AL77" s="96"/>
      <c r="AM77" s="96"/>
      <c r="AN77" s="96"/>
      <c r="AO77" s="96"/>
      <c r="AP77" s="96"/>
      <c r="AQ77" s="96"/>
      <c r="AR77" s="96"/>
      <c r="AS77" s="96"/>
      <c r="AT77" s="96"/>
      <c r="AU77" s="96"/>
      <c r="AV77" s="96"/>
      <c r="AW77" s="96"/>
      <c r="AX77" s="96"/>
      <c r="AY77" s="96"/>
      <c r="AZ77" s="96"/>
      <c r="BA77" s="96"/>
      <c r="BB77" s="96"/>
      <c r="BC77" s="96"/>
      <c r="BD77" s="96"/>
      <c r="BE77" s="96"/>
      <c r="BF77" s="96"/>
      <c r="BG77" s="96"/>
      <c r="BH77" s="96"/>
      <c r="BI77" s="96"/>
      <c r="BJ77" s="96"/>
      <c r="BK77" s="96"/>
      <c r="BL77" s="96"/>
      <c r="BM77" s="96"/>
      <c r="BN77" s="96"/>
      <c r="BO77" s="96"/>
      <c r="BP77" s="96"/>
      <c r="BQ77" s="96"/>
      <c r="BR77" s="96"/>
      <c r="BS77" s="96"/>
      <c r="BT77" s="96"/>
      <c r="BU77" s="96"/>
      <c r="BV77" s="96"/>
      <c r="BW77" s="96"/>
      <c r="BX77" s="96"/>
      <c r="BY77" s="96"/>
      <c r="BZ77" s="96"/>
      <c r="CA77" s="96"/>
      <c r="CB77" s="96"/>
      <c r="CC77" s="96"/>
      <c r="CD77" s="96"/>
      <c r="CE77" s="96"/>
      <c r="CF77" s="96"/>
      <c r="CG77" s="96"/>
      <c r="CH77" s="96"/>
      <c r="CI77" s="96"/>
      <c r="CJ77" s="96"/>
      <c r="CK77" s="96"/>
      <c r="CL77" s="96"/>
      <c r="CM77" s="96"/>
      <c r="CN77" s="96"/>
      <c r="CO77" s="96"/>
      <c r="CP77" s="96"/>
      <c r="CQ77" s="96"/>
      <c r="CR77" s="96"/>
      <c r="CS77" s="96"/>
      <c r="CT77" s="96"/>
      <c r="CU77" s="96"/>
      <c r="CV77" s="96"/>
      <c r="CW77" s="96"/>
      <c r="CX77" s="96"/>
      <c r="CY77" s="96"/>
      <c r="CZ77" s="96"/>
      <c r="DA77" s="96"/>
      <c r="DB77" s="96"/>
      <c r="DC77" s="96"/>
      <c r="DD77" s="96"/>
      <c r="DE77" s="96"/>
      <c r="DF77" s="96"/>
      <c r="DG77" s="96"/>
      <c r="DH77" s="96"/>
      <c r="DI77" s="96"/>
      <c r="DJ77" s="96"/>
      <c r="DK77" s="96"/>
      <c r="DL77" s="96"/>
      <c r="DM77" s="96"/>
      <c r="DN77" s="96"/>
      <c r="DO77" s="96"/>
      <c r="DP77" s="96"/>
      <c r="DQ77" s="96"/>
      <c r="DR77" s="96"/>
      <c r="DS77" s="96"/>
      <c r="DT77" s="96"/>
      <c r="DU77" s="96"/>
      <c r="DV77" s="96"/>
      <c r="DW77" s="96"/>
      <c r="DX77" s="96"/>
      <c r="DY77" s="96"/>
      <c r="DZ77" s="96"/>
      <c r="EA77" s="96"/>
      <c r="EB77" s="96"/>
      <c r="EC77" s="96"/>
      <c r="ED77" s="96"/>
      <c r="EE77" s="96"/>
      <c r="EF77" s="96"/>
      <c r="EG77" s="96"/>
      <c r="EH77" s="96"/>
      <c r="EI77" s="96"/>
      <c r="EJ77" s="96"/>
      <c r="EK77" s="96"/>
      <c r="EL77" s="96"/>
      <c r="EM77" s="96"/>
      <c r="EN77" s="96"/>
      <c r="EO77" s="96"/>
      <c r="EP77" s="96"/>
      <c r="EQ77" s="96"/>
      <c r="ER77" s="96"/>
      <c r="ES77" s="96"/>
      <c r="ET77" s="96"/>
      <c r="EU77" s="96"/>
      <c r="EV77" s="96"/>
      <c r="EW77" s="96"/>
      <c r="EX77" s="96"/>
      <c r="EY77" s="96"/>
      <c r="EZ77" s="96"/>
      <c r="FA77" s="96"/>
      <c r="FB77" s="96"/>
      <c r="FC77" s="96"/>
      <c r="FD77" s="96"/>
      <c r="FE77" s="96"/>
      <c r="FF77" s="96"/>
      <c r="FG77" s="96"/>
      <c r="FH77" s="96"/>
      <c r="FI77" s="96"/>
      <c r="FJ77" s="96"/>
      <c r="FK77" s="96"/>
      <c r="FL77" s="96"/>
      <c r="FM77" s="96"/>
      <c r="FN77" s="96"/>
      <c r="FO77" s="96"/>
      <c r="FP77" s="96"/>
      <c r="FQ77" s="96"/>
      <c r="FR77" s="96"/>
      <c r="FS77" s="96"/>
      <c r="FT77" s="96"/>
      <c r="FU77" s="96"/>
      <c r="FV77" s="96"/>
      <c r="FW77" s="96"/>
      <c r="FX77" s="96"/>
      <c r="FY77" s="96"/>
      <c r="FZ77" s="96"/>
      <c r="GA77" s="96"/>
      <c r="GB77" s="96"/>
      <c r="GC77" s="96"/>
      <c r="GD77" s="96"/>
      <c r="GE77" s="96"/>
      <c r="GF77" s="96"/>
      <c r="GG77" s="96"/>
      <c r="GH77" s="96"/>
      <c r="GI77" s="96"/>
      <c r="GJ77" s="96"/>
      <c r="GK77" s="96"/>
      <c r="GL77" s="96"/>
      <c r="GM77" s="96"/>
      <c r="GN77" s="96"/>
      <c r="GO77" s="96"/>
      <c r="GP77" s="96"/>
      <c r="GQ77" s="96"/>
      <c r="GR77" s="96"/>
      <c r="GS77" s="96"/>
      <c r="GT77" s="97"/>
    </row>
    <row r="78" spans="1:202" s="3" customFormat="1" ht="16.5" hidden="1">
      <c r="A78" s="96"/>
      <c r="B78" s="96"/>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c r="AE78" s="96"/>
      <c r="AF78" s="96"/>
      <c r="AG78" s="96"/>
      <c r="AH78" s="96"/>
      <c r="AI78" s="96"/>
      <c r="AJ78" s="96"/>
      <c r="AK78" s="96"/>
      <c r="AL78" s="96"/>
      <c r="AM78" s="96"/>
      <c r="AN78" s="96"/>
      <c r="AO78" s="96"/>
      <c r="AP78" s="96"/>
      <c r="AQ78" s="96"/>
      <c r="AR78" s="96"/>
      <c r="AS78" s="96"/>
      <c r="AT78" s="96"/>
      <c r="AU78" s="96"/>
      <c r="AV78" s="96"/>
      <c r="AW78" s="96"/>
      <c r="AX78" s="96"/>
      <c r="AY78" s="96"/>
      <c r="AZ78" s="96"/>
      <c r="BA78" s="96"/>
      <c r="BB78" s="96"/>
      <c r="BC78" s="96"/>
      <c r="BD78" s="96"/>
      <c r="BE78" s="96"/>
      <c r="BF78" s="96"/>
      <c r="BG78" s="96"/>
      <c r="BH78" s="96"/>
      <c r="BI78" s="96"/>
      <c r="BJ78" s="96"/>
      <c r="BK78" s="96"/>
      <c r="BL78" s="96"/>
      <c r="BM78" s="96"/>
      <c r="BN78" s="96"/>
      <c r="BO78" s="96"/>
      <c r="BP78" s="96"/>
      <c r="BQ78" s="96"/>
      <c r="BR78" s="96"/>
      <c r="BS78" s="96"/>
      <c r="BT78" s="96"/>
      <c r="BU78" s="96"/>
      <c r="BV78" s="96"/>
      <c r="BW78" s="96"/>
      <c r="BX78" s="96"/>
      <c r="BY78" s="96"/>
      <c r="BZ78" s="96"/>
      <c r="CA78" s="96"/>
      <c r="CB78" s="96"/>
      <c r="CC78" s="96"/>
      <c r="CD78" s="96"/>
      <c r="CE78" s="96"/>
      <c r="CF78" s="96"/>
      <c r="CG78" s="96"/>
      <c r="CH78" s="96"/>
      <c r="CI78" s="96"/>
      <c r="CJ78" s="96"/>
      <c r="CK78" s="96"/>
      <c r="CL78" s="96"/>
      <c r="CM78" s="96"/>
      <c r="CN78" s="96"/>
      <c r="CO78" s="96"/>
      <c r="CP78" s="96"/>
      <c r="CQ78" s="96"/>
      <c r="CR78" s="96"/>
      <c r="CS78" s="96"/>
      <c r="CT78" s="96"/>
      <c r="CU78" s="96"/>
      <c r="CV78" s="96"/>
      <c r="CW78" s="96"/>
      <c r="CX78" s="96"/>
      <c r="CY78" s="96"/>
      <c r="CZ78" s="96"/>
      <c r="DA78" s="96"/>
      <c r="DB78" s="96"/>
      <c r="DC78" s="96"/>
      <c r="DD78" s="96"/>
      <c r="DE78" s="96"/>
      <c r="DF78" s="96"/>
      <c r="DG78" s="96"/>
      <c r="DH78" s="96"/>
      <c r="DI78" s="96"/>
      <c r="DJ78" s="96"/>
      <c r="DK78" s="96"/>
      <c r="DL78" s="96"/>
      <c r="DM78" s="96"/>
      <c r="DN78" s="96"/>
      <c r="DO78" s="96"/>
      <c r="DP78" s="96"/>
      <c r="DQ78" s="96"/>
      <c r="DR78" s="96"/>
      <c r="DS78" s="96"/>
      <c r="DT78" s="96"/>
      <c r="DU78" s="96"/>
      <c r="DV78" s="96"/>
      <c r="DW78" s="96"/>
      <c r="DX78" s="96"/>
      <c r="DY78" s="96"/>
      <c r="DZ78" s="96"/>
      <c r="EA78" s="96"/>
      <c r="EB78" s="96"/>
      <c r="EC78" s="96"/>
      <c r="ED78" s="96"/>
      <c r="EE78" s="96"/>
      <c r="EF78" s="96"/>
      <c r="EG78" s="96"/>
      <c r="EH78" s="96"/>
      <c r="EI78" s="96"/>
      <c r="EJ78" s="96"/>
      <c r="EK78" s="96"/>
      <c r="EL78" s="96"/>
      <c r="EM78" s="96"/>
      <c r="EN78" s="96"/>
      <c r="EO78" s="96"/>
      <c r="EP78" s="96"/>
      <c r="EQ78" s="96"/>
      <c r="ER78" s="96"/>
      <c r="ES78" s="96"/>
      <c r="ET78" s="96"/>
      <c r="EU78" s="96"/>
      <c r="EV78" s="96"/>
      <c r="EW78" s="96"/>
      <c r="EX78" s="96"/>
      <c r="EY78" s="96"/>
      <c r="EZ78" s="96"/>
      <c r="FA78" s="96"/>
      <c r="FB78" s="96"/>
      <c r="FC78" s="96"/>
      <c r="FD78" s="96"/>
      <c r="FE78" s="96"/>
      <c r="FF78" s="96"/>
      <c r="FG78" s="96"/>
      <c r="FH78" s="96"/>
      <c r="FI78" s="96"/>
      <c r="FJ78" s="96"/>
      <c r="FK78" s="96"/>
      <c r="FL78" s="96"/>
      <c r="FM78" s="96"/>
      <c r="FN78" s="96"/>
      <c r="FO78" s="96"/>
      <c r="FP78" s="96"/>
      <c r="FQ78" s="96"/>
      <c r="FR78" s="96"/>
      <c r="FS78" s="96"/>
      <c r="FT78" s="96"/>
      <c r="FU78" s="96"/>
      <c r="FV78" s="96"/>
      <c r="FW78" s="96"/>
      <c r="FX78" s="96"/>
      <c r="FY78" s="96"/>
      <c r="FZ78" s="96"/>
      <c r="GA78" s="96"/>
      <c r="GB78" s="96"/>
      <c r="GC78" s="96"/>
      <c r="GD78" s="96"/>
      <c r="GE78" s="96"/>
      <c r="GF78" s="96"/>
      <c r="GG78" s="96"/>
      <c r="GH78" s="96"/>
      <c r="GI78" s="96"/>
      <c r="GJ78" s="96"/>
      <c r="GK78" s="96"/>
      <c r="GL78" s="96"/>
      <c r="GM78" s="96"/>
      <c r="GN78" s="96"/>
      <c r="GO78" s="96"/>
      <c r="GP78" s="96"/>
      <c r="GQ78" s="96"/>
      <c r="GR78" s="96"/>
      <c r="GS78" s="96"/>
      <c r="GT78" s="97"/>
    </row>
    <row r="79" spans="1:202" s="3" customFormat="1" ht="16.5" hidden="1">
      <c r="A79" s="96"/>
      <c r="B79" s="96"/>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c r="AE79" s="96"/>
      <c r="AF79" s="96"/>
      <c r="AG79" s="96"/>
      <c r="AH79" s="96"/>
      <c r="AI79" s="96"/>
      <c r="AJ79" s="96"/>
      <c r="AK79" s="96"/>
      <c r="AL79" s="96"/>
      <c r="AM79" s="96"/>
      <c r="AN79" s="96"/>
      <c r="AO79" s="96"/>
      <c r="AP79" s="96"/>
      <c r="AQ79" s="96"/>
      <c r="AR79" s="96"/>
      <c r="AS79" s="96"/>
      <c r="AT79" s="96"/>
      <c r="AU79" s="96"/>
      <c r="AV79" s="96"/>
      <c r="AW79" s="96"/>
      <c r="AX79" s="96"/>
      <c r="AY79" s="96"/>
      <c r="AZ79" s="96"/>
      <c r="BA79" s="96"/>
      <c r="BB79" s="96"/>
      <c r="BC79" s="96"/>
      <c r="BD79" s="96"/>
      <c r="BE79" s="96"/>
      <c r="BF79" s="96"/>
      <c r="BG79" s="96"/>
      <c r="BH79" s="96"/>
      <c r="BI79" s="96"/>
      <c r="BJ79" s="96"/>
      <c r="BK79" s="96"/>
      <c r="BL79" s="96"/>
      <c r="BM79" s="96"/>
      <c r="BN79" s="96"/>
      <c r="BO79" s="96"/>
      <c r="BP79" s="96"/>
      <c r="BQ79" s="96"/>
      <c r="BR79" s="96"/>
      <c r="BS79" s="96"/>
      <c r="BT79" s="96"/>
      <c r="BU79" s="96"/>
      <c r="BV79" s="96"/>
      <c r="BW79" s="96"/>
      <c r="BX79" s="96"/>
      <c r="BY79" s="96"/>
      <c r="BZ79" s="96"/>
      <c r="CA79" s="96"/>
      <c r="CB79" s="96"/>
      <c r="CC79" s="96"/>
      <c r="CD79" s="96"/>
      <c r="CE79" s="96"/>
      <c r="CF79" s="96"/>
      <c r="CG79" s="96"/>
      <c r="CH79" s="96"/>
      <c r="CI79" s="96"/>
      <c r="CJ79" s="96"/>
      <c r="CK79" s="96"/>
      <c r="CL79" s="96"/>
      <c r="CM79" s="96"/>
      <c r="CN79" s="96"/>
      <c r="CO79" s="96"/>
      <c r="CP79" s="96"/>
      <c r="CQ79" s="96"/>
      <c r="CR79" s="96"/>
      <c r="CS79" s="96"/>
      <c r="CT79" s="96"/>
      <c r="CU79" s="96"/>
      <c r="CV79" s="96"/>
      <c r="CW79" s="96"/>
      <c r="CX79" s="96"/>
      <c r="CY79" s="96"/>
      <c r="CZ79" s="96"/>
      <c r="DA79" s="96"/>
      <c r="DB79" s="96"/>
      <c r="DC79" s="96"/>
      <c r="DD79" s="96"/>
      <c r="DE79" s="96"/>
      <c r="DF79" s="96"/>
      <c r="DG79" s="96"/>
      <c r="DH79" s="96"/>
      <c r="DI79" s="96"/>
      <c r="DJ79" s="96"/>
      <c r="DK79" s="96"/>
      <c r="DL79" s="96"/>
      <c r="DM79" s="96"/>
      <c r="DN79" s="96"/>
      <c r="DO79" s="96"/>
      <c r="DP79" s="96"/>
      <c r="DQ79" s="96"/>
      <c r="DR79" s="96"/>
      <c r="DS79" s="96"/>
      <c r="DT79" s="96"/>
      <c r="DU79" s="96"/>
      <c r="DV79" s="96"/>
      <c r="DW79" s="96"/>
      <c r="DX79" s="96"/>
      <c r="DY79" s="96"/>
      <c r="DZ79" s="96"/>
      <c r="EA79" s="96"/>
      <c r="EB79" s="96"/>
      <c r="EC79" s="96"/>
      <c r="ED79" s="96"/>
      <c r="EE79" s="96"/>
      <c r="EF79" s="96"/>
      <c r="EG79" s="96"/>
      <c r="EH79" s="96"/>
      <c r="EI79" s="96"/>
      <c r="EJ79" s="96"/>
      <c r="EK79" s="96"/>
      <c r="EL79" s="96"/>
      <c r="EM79" s="96"/>
      <c r="EN79" s="96"/>
      <c r="EO79" s="96"/>
      <c r="EP79" s="96"/>
      <c r="EQ79" s="96"/>
      <c r="ER79" s="96"/>
      <c r="ES79" s="96"/>
      <c r="ET79" s="96"/>
      <c r="EU79" s="96"/>
      <c r="EV79" s="96"/>
      <c r="EW79" s="96"/>
      <c r="EX79" s="96"/>
      <c r="EY79" s="96"/>
      <c r="EZ79" s="96"/>
      <c r="FA79" s="96"/>
      <c r="FB79" s="96"/>
      <c r="FC79" s="96"/>
      <c r="FD79" s="96"/>
      <c r="FE79" s="96"/>
      <c r="FF79" s="96"/>
      <c r="FG79" s="96"/>
      <c r="FH79" s="96"/>
      <c r="FI79" s="96"/>
      <c r="FJ79" s="96"/>
      <c r="FK79" s="96"/>
      <c r="FL79" s="96"/>
      <c r="FM79" s="96"/>
      <c r="FN79" s="96"/>
      <c r="FO79" s="96"/>
      <c r="FP79" s="96"/>
      <c r="FQ79" s="96"/>
      <c r="FR79" s="96"/>
      <c r="FS79" s="96"/>
      <c r="FT79" s="96"/>
      <c r="FU79" s="96"/>
      <c r="FV79" s="96"/>
      <c r="FW79" s="96"/>
      <c r="FX79" s="96"/>
      <c r="FY79" s="96"/>
      <c r="FZ79" s="96"/>
      <c r="GA79" s="96"/>
      <c r="GB79" s="96"/>
      <c r="GC79" s="96"/>
      <c r="GD79" s="96"/>
      <c r="GE79" s="96"/>
      <c r="GF79" s="96"/>
      <c r="GG79" s="96"/>
      <c r="GH79" s="96"/>
      <c r="GI79" s="96"/>
      <c r="GJ79" s="96"/>
      <c r="GK79" s="96"/>
      <c r="GL79" s="96"/>
      <c r="GM79" s="96"/>
      <c r="GN79" s="96"/>
      <c r="GO79" s="96"/>
      <c r="GP79" s="96"/>
      <c r="GQ79" s="96"/>
      <c r="GR79" s="96"/>
      <c r="GS79" s="96"/>
      <c r="GT79" s="97"/>
    </row>
    <row r="80" spans="1:202" s="3" customFormat="1" ht="16.5" hidden="1">
      <c r="A80" s="96"/>
      <c r="B80" s="96"/>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c r="AE80" s="96"/>
      <c r="AF80" s="96"/>
      <c r="AG80" s="96"/>
      <c r="AH80" s="96"/>
      <c r="AI80" s="96"/>
      <c r="AJ80" s="96"/>
      <c r="AK80" s="96"/>
      <c r="AL80" s="96"/>
      <c r="AM80" s="96"/>
      <c r="AN80" s="96"/>
      <c r="AO80" s="96"/>
      <c r="AP80" s="96"/>
      <c r="AQ80" s="96"/>
      <c r="AR80" s="96"/>
      <c r="AS80" s="96"/>
      <c r="AT80" s="96"/>
      <c r="AU80" s="96"/>
      <c r="AV80" s="96"/>
      <c r="AW80" s="96"/>
      <c r="AX80" s="96"/>
      <c r="AY80" s="96"/>
      <c r="AZ80" s="96"/>
      <c r="BA80" s="96"/>
      <c r="BB80" s="96"/>
      <c r="BC80" s="96"/>
      <c r="BD80" s="96"/>
      <c r="BE80" s="96"/>
      <c r="BF80" s="96"/>
      <c r="BG80" s="96"/>
      <c r="BH80" s="96"/>
      <c r="BI80" s="96"/>
      <c r="BJ80" s="96"/>
      <c r="BK80" s="96"/>
      <c r="BL80" s="96"/>
      <c r="BM80" s="96"/>
      <c r="BN80" s="96"/>
      <c r="BO80" s="96"/>
      <c r="BP80" s="96"/>
      <c r="BQ80" s="96"/>
      <c r="BR80" s="96"/>
      <c r="BS80" s="96"/>
      <c r="BT80" s="96"/>
      <c r="BU80" s="96"/>
      <c r="BV80" s="96"/>
      <c r="BW80" s="96"/>
      <c r="BX80" s="96"/>
      <c r="BY80" s="96"/>
      <c r="BZ80" s="96"/>
      <c r="CA80" s="96"/>
      <c r="CB80" s="96"/>
      <c r="CC80" s="96"/>
      <c r="CD80" s="96"/>
      <c r="CE80" s="96"/>
      <c r="CF80" s="96"/>
      <c r="CG80" s="96"/>
      <c r="CH80" s="96"/>
      <c r="CI80" s="96"/>
      <c r="CJ80" s="96"/>
      <c r="CK80" s="96"/>
      <c r="CL80" s="96"/>
      <c r="CM80" s="96"/>
      <c r="CN80" s="96"/>
      <c r="CO80" s="96"/>
      <c r="CP80" s="96"/>
      <c r="CQ80" s="96"/>
      <c r="CR80" s="96"/>
      <c r="CS80" s="96"/>
      <c r="CT80" s="96"/>
      <c r="CU80" s="96"/>
      <c r="CV80" s="96"/>
      <c r="CW80" s="96"/>
      <c r="CX80" s="96"/>
      <c r="CY80" s="96"/>
      <c r="CZ80" s="96"/>
      <c r="DA80" s="96"/>
      <c r="DB80" s="96"/>
      <c r="DC80" s="96"/>
      <c r="DD80" s="96"/>
      <c r="DE80" s="96"/>
      <c r="DF80" s="96"/>
      <c r="DG80" s="96"/>
      <c r="DH80" s="96"/>
      <c r="DI80" s="96"/>
      <c r="DJ80" s="96"/>
      <c r="DK80" s="96"/>
      <c r="DL80" s="96"/>
      <c r="DM80" s="96"/>
      <c r="DN80" s="96"/>
      <c r="DO80" s="96"/>
      <c r="DP80" s="96"/>
      <c r="DQ80" s="96"/>
      <c r="DR80" s="96"/>
      <c r="DS80" s="96"/>
      <c r="DT80" s="96"/>
      <c r="DU80" s="96"/>
      <c r="DV80" s="96"/>
      <c r="DW80" s="96"/>
      <c r="DX80" s="96"/>
      <c r="DY80" s="96"/>
      <c r="DZ80" s="96"/>
      <c r="EA80" s="96"/>
      <c r="EB80" s="96"/>
      <c r="EC80" s="96"/>
      <c r="ED80" s="96"/>
      <c r="EE80" s="96"/>
      <c r="EF80" s="96"/>
      <c r="EG80" s="96"/>
      <c r="EH80" s="96"/>
      <c r="EI80" s="96"/>
      <c r="EJ80" s="96"/>
      <c r="EK80" s="96"/>
      <c r="EL80" s="96"/>
      <c r="EM80" s="96"/>
      <c r="EN80" s="96"/>
      <c r="EO80" s="96"/>
      <c r="EP80" s="96"/>
      <c r="EQ80" s="96"/>
      <c r="ER80" s="96"/>
      <c r="ES80" s="96"/>
      <c r="ET80" s="96"/>
      <c r="EU80" s="96"/>
      <c r="EV80" s="96"/>
      <c r="EW80" s="96"/>
      <c r="EX80" s="96"/>
      <c r="EY80" s="96"/>
      <c r="EZ80" s="96"/>
      <c r="FA80" s="96"/>
      <c r="FB80" s="96"/>
      <c r="FC80" s="96"/>
      <c r="FD80" s="96"/>
      <c r="FE80" s="96"/>
      <c r="FF80" s="96"/>
      <c r="FG80" s="96"/>
      <c r="FH80" s="96"/>
      <c r="FI80" s="96"/>
      <c r="FJ80" s="96"/>
      <c r="FK80" s="96"/>
      <c r="FL80" s="96"/>
      <c r="FM80" s="96"/>
      <c r="FN80" s="96"/>
      <c r="FO80" s="96"/>
      <c r="FP80" s="96"/>
      <c r="FQ80" s="96"/>
      <c r="FR80" s="96"/>
      <c r="FS80" s="96"/>
      <c r="FT80" s="96"/>
      <c r="FU80" s="96"/>
      <c r="FV80" s="96"/>
      <c r="FW80" s="96"/>
      <c r="FX80" s="96"/>
      <c r="FY80" s="96"/>
      <c r="FZ80" s="96"/>
      <c r="GA80" s="96"/>
      <c r="GB80" s="96"/>
      <c r="GC80" s="96"/>
      <c r="GD80" s="96"/>
      <c r="GE80" s="96"/>
      <c r="GF80" s="96"/>
      <c r="GG80" s="96"/>
      <c r="GH80" s="96"/>
      <c r="GI80" s="96"/>
      <c r="GJ80" s="96"/>
      <c r="GK80" s="96"/>
      <c r="GL80" s="96"/>
      <c r="GM80" s="96"/>
      <c r="GN80" s="96"/>
      <c r="GO80" s="96"/>
      <c r="GP80" s="96"/>
      <c r="GQ80" s="96"/>
      <c r="GR80" s="96"/>
      <c r="GS80" s="96"/>
      <c r="GT80" s="97"/>
    </row>
    <row r="81" spans="1:202" s="3" customFormat="1" ht="16.5" hidden="1">
      <c r="A81" s="96"/>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c r="AE81" s="96"/>
      <c r="AF81" s="96"/>
      <c r="AG81" s="96"/>
      <c r="AH81" s="96"/>
      <c r="AI81" s="96"/>
      <c r="AJ81" s="96"/>
      <c r="AK81" s="96"/>
      <c r="AL81" s="96"/>
      <c r="AM81" s="96"/>
      <c r="AN81" s="96"/>
      <c r="AO81" s="96"/>
      <c r="AP81" s="96"/>
      <c r="AQ81" s="96"/>
      <c r="AR81" s="96"/>
      <c r="AS81" s="96"/>
      <c r="AT81" s="96"/>
      <c r="AU81" s="96"/>
      <c r="AV81" s="96"/>
      <c r="AW81" s="96"/>
      <c r="AX81" s="96"/>
      <c r="AY81" s="96"/>
      <c r="AZ81" s="96"/>
      <c r="BA81" s="96"/>
      <c r="BB81" s="96"/>
      <c r="BC81" s="96"/>
      <c r="BD81" s="96"/>
      <c r="BE81" s="96"/>
      <c r="BF81" s="96"/>
      <c r="BG81" s="96"/>
      <c r="BH81" s="96"/>
      <c r="BI81" s="96"/>
      <c r="BJ81" s="96"/>
      <c r="BK81" s="96"/>
      <c r="BL81" s="96"/>
      <c r="BM81" s="96"/>
      <c r="BN81" s="96"/>
      <c r="BO81" s="96"/>
      <c r="BP81" s="96"/>
      <c r="BQ81" s="96"/>
      <c r="BR81" s="96"/>
      <c r="BS81" s="96"/>
      <c r="BT81" s="96"/>
      <c r="BU81" s="96"/>
      <c r="BV81" s="96"/>
      <c r="BW81" s="96"/>
      <c r="BX81" s="96"/>
      <c r="BY81" s="96"/>
      <c r="BZ81" s="96"/>
      <c r="CA81" s="96"/>
      <c r="CB81" s="96"/>
      <c r="CC81" s="96"/>
      <c r="CD81" s="96"/>
      <c r="CE81" s="96"/>
      <c r="CF81" s="96"/>
      <c r="CG81" s="96"/>
      <c r="CH81" s="96"/>
      <c r="CI81" s="96"/>
      <c r="CJ81" s="96"/>
      <c r="CK81" s="96"/>
      <c r="CL81" s="96"/>
      <c r="CM81" s="96"/>
      <c r="CN81" s="96"/>
      <c r="CO81" s="96"/>
      <c r="CP81" s="96"/>
      <c r="CQ81" s="96"/>
      <c r="CR81" s="96"/>
      <c r="CS81" s="96"/>
      <c r="CT81" s="96"/>
      <c r="CU81" s="96"/>
      <c r="CV81" s="96"/>
      <c r="CW81" s="96"/>
      <c r="CX81" s="96"/>
      <c r="CY81" s="96"/>
      <c r="CZ81" s="96"/>
      <c r="DA81" s="96"/>
      <c r="DB81" s="96"/>
      <c r="DC81" s="96"/>
      <c r="DD81" s="96"/>
      <c r="DE81" s="96"/>
      <c r="DF81" s="96"/>
      <c r="DG81" s="96"/>
      <c r="DH81" s="96"/>
      <c r="DI81" s="96"/>
      <c r="DJ81" s="96"/>
      <c r="DK81" s="96"/>
      <c r="DL81" s="96"/>
      <c r="DM81" s="96"/>
      <c r="DN81" s="96"/>
      <c r="DO81" s="96"/>
      <c r="DP81" s="96"/>
      <c r="DQ81" s="96"/>
      <c r="DR81" s="96"/>
      <c r="DS81" s="96"/>
      <c r="DT81" s="96"/>
      <c r="DU81" s="96"/>
      <c r="DV81" s="96"/>
      <c r="DW81" s="96"/>
      <c r="DX81" s="96"/>
      <c r="DY81" s="96"/>
      <c r="DZ81" s="96"/>
      <c r="EA81" s="96"/>
      <c r="EB81" s="96"/>
      <c r="EC81" s="96"/>
      <c r="ED81" s="96"/>
      <c r="EE81" s="96"/>
      <c r="EF81" s="96"/>
      <c r="EG81" s="96"/>
      <c r="EH81" s="96"/>
      <c r="EI81" s="96"/>
      <c r="EJ81" s="96"/>
      <c r="EK81" s="96"/>
      <c r="EL81" s="96"/>
      <c r="EM81" s="96"/>
      <c r="EN81" s="96"/>
      <c r="EO81" s="96"/>
      <c r="EP81" s="96"/>
      <c r="EQ81" s="96"/>
      <c r="ER81" s="96"/>
      <c r="ES81" s="96"/>
      <c r="ET81" s="96"/>
      <c r="EU81" s="96"/>
      <c r="EV81" s="96"/>
      <c r="EW81" s="96"/>
      <c r="EX81" s="96"/>
      <c r="EY81" s="96"/>
      <c r="EZ81" s="96"/>
      <c r="FA81" s="96"/>
      <c r="FB81" s="96"/>
      <c r="FC81" s="96"/>
      <c r="FD81" s="96"/>
      <c r="FE81" s="96"/>
      <c r="FF81" s="96"/>
      <c r="FG81" s="96"/>
      <c r="FH81" s="96"/>
      <c r="FI81" s="96"/>
      <c r="FJ81" s="96"/>
      <c r="FK81" s="96"/>
      <c r="FL81" s="96"/>
      <c r="FM81" s="96"/>
      <c r="FN81" s="96"/>
      <c r="FO81" s="96"/>
      <c r="FP81" s="96"/>
      <c r="FQ81" s="96"/>
      <c r="FR81" s="96"/>
      <c r="FS81" s="96"/>
      <c r="FT81" s="96"/>
      <c r="FU81" s="96"/>
      <c r="FV81" s="96"/>
      <c r="FW81" s="96"/>
      <c r="FX81" s="96"/>
      <c r="FY81" s="96"/>
      <c r="FZ81" s="96"/>
      <c r="GA81" s="96"/>
      <c r="GB81" s="96"/>
      <c r="GC81" s="96"/>
      <c r="GD81" s="96"/>
      <c r="GE81" s="96"/>
      <c r="GF81" s="96"/>
      <c r="GG81" s="96"/>
      <c r="GH81" s="96"/>
      <c r="GI81" s="96"/>
      <c r="GJ81" s="96"/>
      <c r="GK81" s="96"/>
      <c r="GL81" s="96"/>
      <c r="GM81" s="96"/>
      <c r="GN81" s="96"/>
      <c r="GO81" s="96"/>
      <c r="GP81" s="96"/>
      <c r="GQ81" s="96"/>
      <c r="GR81" s="96"/>
      <c r="GS81" s="96"/>
      <c r="GT81" s="97"/>
    </row>
    <row r="82" spans="1:202" s="3" customFormat="1" ht="16.5" hidden="1">
      <c r="A82" s="96"/>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c r="AE82" s="96"/>
      <c r="AF82" s="96"/>
      <c r="AG82" s="96"/>
      <c r="AH82" s="96"/>
      <c r="AI82" s="96"/>
      <c r="AJ82" s="96"/>
      <c r="AK82" s="96"/>
      <c r="AL82" s="96"/>
      <c r="AM82" s="96"/>
      <c r="AN82" s="96"/>
      <c r="AO82" s="96"/>
      <c r="AP82" s="96"/>
      <c r="AQ82" s="96"/>
      <c r="AR82" s="96"/>
      <c r="AS82" s="96"/>
      <c r="AT82" s="96"/>
      <c r="AU82" s="96"/>
      <c r="AV82" s="96"/>
      <c r="AW82" s="96"/>
      <c r="AX82" s="96"/>
      <c r="AY82" s="96"/>
      <c r="AZ82" s="96"/>
      <c r="BA82" s="96"/>
      <c r="BB82" s="96"/>
      <c r="BC82" s="96"/>
      <c r="BD82" s="96"/>
      <c r="BE82" s="96"/>
      <c r="BF82" s="96"/>
      <c r="BG82" s="96"/>
      <c r="BH82" s="96"/>
      <c r="BI82" s="96"/>
      <c r="BJ82" s="96"/>
      <c r="BK82" s="96"/>
      <c r="BL82" s="96"/>
      <c r="BM82" s="96"/>
      <c r="BN82" s="96"/>
      <c r="BO82" s="96"/>
      <c r="BP82" s="96"/>
      <c r="BQ82" s="96"/>
      <c r="BR82" s="96"/>
      <c r="BS82" s="96"/>
      <c r="BT82" s="96"/>
      <c r="BU82" s="96"/>
      <c r="BV82" s="96"/>
      <c r="BW82" s="96"/>
      <c r="BX82" s="96"/>
      <c r="BY82" s="96"/>
      <c r="BZ82" s="96"/>
      <c r="CA82" s="96"/>
      <c r="CB82" s="96"/>
      <c r="CC82" s="96"/>
      <c r="CD82" s="96"/>
      <c r="CE82" s="96"/>
      <c r="CF82" s="96"/>
      <c r="CG82" s="96"/>
      <c r="CH82" s="96"/>
      <c r="CI82" s="96"/>
      <c r="CJ82" s="96"/>
      <c r="CK82" s="96"/>
      <c r="CL82" s="96"/>
      <c r="CM82" s="96"/>
      <c r="CN82" s="96"/>
      <c r="CO82" s="96"/>
      <c r="CP82" s="96"/>
      <c r="CQ82" s="96"/>
      <c r="CR82" s="96"/>
      <c r="CS82" s="96"/>
      <c r="CT82" s="96"/>
      <c r="CU82" s="96"/>
      <c r="CV82" s="96"/>
      <c r="CW82" s="96"/>
      <c r="CX82" s="96"/>
      <c r="CY82" s="96"/>
      <c r="CZ82" s="96"/>
      <c r="DA82" s="96"/>
      <c r="DB82" s="96"/>
      <c r="DC82" s="96"/>
      <c r="DD82" s="96"/>
      <c r="DE82" s="96"/>
      <c r="DF82" s="96"/>
      <c r="DG82" s="96"/>
      <c r="DH82" s="96"/>
      <c r="DI82" s="96"/>
      <c r="DJ82" s="96"/>
      <c r="DK82" s="96"/>
      <c r="DL82" s="96"/>
      <c r="DM82" s="96"/>
      <c r="DN82" s="96"/>
      <c r="DO82" s="96"/>
      <c r="DP82" s="96"/>
      <c r="DQ82" s="96"/>
      <c r="DR82" s="96"/>
      <c r="DS82" s="96"/>
      <c r="DT82" s="96"/>
      <c r="DU82" s="96"/>
      <c r="DV82" s="96"/>
      <c r="DW82" s="96"/>
      <c r="DX82" s="96"/>
      <c r="DY82" s="96"/>
      <c r="DZ82" s="96"/>
      <c r="EA82" s="96"/>
      <c r="EB82" s="96"/>
      <c r="EC82" s="96"/>
      <c r="ED82" s="96"/>
      <c r="EE82" s="96"/>
      <c r="EF82" s="96"/>
      <c r="EG82" s="96"/>
      <c r="EH82" s="96"/>
      <c r="EI82" s="96"/>
      <c r="EJ82" s="96"/>
      <c r="EK82" s="96"/>
      <c r="EL82" s="96"/>
      <c r="EM82" s="96"/>
      <c r="EN82" s="96"/>
      <c r="EO82" s="96"/>
      <c r="EP82" s="96"/>
      <c r="EQ82" s="96"/>
      <c r="ER82" s="96"/>
      <c r="ES82" s="96"/>
      <c r="ET82" s="96"/>
      <c r="EU82" s="96"/>
      <c r="EV82" s="96"/>
      <c r="EW82" s="96"/>
      <c r="EX82" s="96"/>
      <c r="EY82" s="96"/>
      <c r="EZ82" s="96"/>
      <c r="FA82" s="96"/>
      <c r="FB82" s="96"/>
      <c r="FC82" s="96"/>
      <c r="FD82" s="96"/>
      <c r="FE82" s="96"/>
      <c r="FF82" s="96"/>
      <c r="FG82" s="96"/>
      <c r="FH82" s="96"/>
      <c r="FI82" s="96"/>
      <c r="FJ82" s="96"/>
      <c r="FK82" s="96"/>
      <c r="FL82" s="96"/>
      <c r="FM82" s="96"/>
      <c r="FN82" s="96"/>
      <c r="FO82" s="96"/>
      <c r="FP82" s="96"/>
      <c r="FQ82" s="96"/>
      <c r="FR82" s="96"/>
      <c r="FS82" s="96"/>
      <c r="FT82" s="96"/>
      <c r="FU82" s="96"/>
      <c r="FV82" s="96"/>
      <c r="FW82" s="96"/>
      <c r="FX82" s="96"/>
      <c r="FY82" s="96"/>
      <c r="FZ82" s="96"/>
      <c r="GA82" s="96"/>
      <c r="GB82" s="96"/>
      <c r="GC82" s="96"/>
      <c r="GD82" s="96"/>
      <c r="GE82" s="96"/>
      <c r="GF82" s="96"/>
      <c r="GG82" s="96"/>
      <c r="GH82" s="96"/>
      <c r="GI82" s="96"/>
      <c r="GJ82" s="96"/>
      <c r="GK82" s="96"/>
      <c r="GL82" s="96"/>
      <c r="GM82" s="96"/>
      <c r="GN82" s="96"/>
      <c r="GO82" s="96"/>
      <c r="GP82" s="96"/>
      <c r="GQ82" s="96"/>
      <c r="GR82" s="96"/>
      <c r="GS82" s="96"/>
      <c r="GT82" s="97"/>
    </row>
    <row r="83" spans="1:202" s="3" customFormat="1" ht="16.5" hidden="1">
      <c r="A83" s="97"/>
      <c r="B83" s="97"/>
      <c r="C83" s="97"/>
      <c r="D83" s="97"/>
      <c r="E83" s="97"/>
      <c r="F83" s="97"/>
      <c r="G83" s="97"/>
      <c r="H83" s="97"/>
      <c r="I83" s="97"/>
      <c r="J83" s="97"/>
      <c r="K83" s="97"/>
      <c r="L83" s="97"/>
      <c r="M83" s="97"/>
      <c r="N83" s="97"/>
      <c r="O83" s="97"/>
      <c r="P83" s="97"/>
      <c r="Q83" s="97"/>
      <c r="R83" s="97"/>
      <c r="S83" s="97"/>
      <c r="T83" s="97"/>
      <c r="U83" s="97"/>
      <c r="V83" s="97"/>
      <c r="W83" s="97"/>
      <c r="X83" s="97"/>
      <c r="Y83" s="97"/>
      <c r="Z83" s="97"/>
      <c r="AA83" s="97"/>
      <c r="AB83" s="97"/>
      <c r="AC83" s="97"/>
      <c r="AD83" s="97"/>
      <c r="AE83" s="97"/>
      <c r="AF83" s="97"/>
      <c r="AG83" s="97"/>
      <c r="AH83" s="97"/>
      <c r="AI83" s="97"/>
      <c r="AJ83" s="97"/>
      <c r="AK83" s="97"/>
      <c r="AL83" s="97"/>
      <c r="AM83" s="97"/>
      <c r="AN83" s="97"/>
      <c r="AO83" s="97"/>
      <c r="AP83" s="97"/>
      <c r="AQ83" s="97"/>
      <c r="AR83" s="97"/>
      <c r="AS83" s="97"/>
      <c r="AT83" s="97"/>
      <c r="AU83" s="97"/>
      <c r="AV83" s="97"/>
      <c r="AW83" s="97"/>
      <c r="AX83" s="97"/>
      <c r="AY83" s="97"/>
      <c r="AZ83" s="97"/>
      <c r="BA83" s="97"/>
      <c r="BB83" s="97"/>
      <c r="BC83" s="97"/>
      <c r="BD83" s="97"/>
      <c r="BE83" s="97"/>
      <c r="BF83" s="97"/>
      <c r="BG83" s="97"/>
      <c r="BH83" s="97"/>
      <c r="BI83" s="97"/>
      <c r="BJ83" s="97"/>
      <c r="BK83" s="97"/>
      <c r="BL83" s="97"/>
      <c r="BM83" s="97"/>
      <c r="BN83" s="97"/>
      <c r="BO83" s="97"/>
      <c r="BP83" s="97"/>
      <c r="BQ83" s="97"/>
      <c r="BR83" s="97"/>
      <c r="BS83" s="97"/>
      <c r="BT83" s="97"/>
      <c r="BU83" s="97"/>
      <c r="BV83" s="97"/>
      <c r="BW83" s="97"/>
      <c r="BX83" s="97"/>
      <c r="BY83" s="97"/>
      <c r="BZ83" s="97"/>
      <c r="CA83" s="97"/>
      <c r="CB83" s="97"/>
      <c r="CC83" s="97"/>
      <c r="CD83" s="97"/>
      <c r="CE83" s="97"/>
      <c r="CF83" s="97"/>
      <c r="CG83" s="97"/>
      <c r="CH83" s="97"/>
      <c r="CI83" s="97"/>
      <c r="CJ83" s="97"/>
      <c r="CK83" s="97"/>
      <c r="CL83" s="97"/>
      <c r="CM83" s="97"/>
      <c r="CN83" s="97"/>
      <c r="CO83" s="97"/>
      <c r="CP83" s="97"/>
      <c r="CQ83" s="97"/>
      <c r="CR83" s="97"/>
      <c r="CS83" s="97"/>
      <c r="CT83" s="97"/>
      <c r="CU83" s="97"/>
      <c r="CV83" s="97"/>
      <c r="CW83" s="97"/>
      <c r="CX83" s="97"/>
      <c r="CY83" s="97"/>
      <c r="CZ83" s="97"/>
      <c r="DA83" s="97"/>
      <c r="DB83" s="97"/>
      <c r="DC83" s="97"/>
      <c r="DD83" s="97"/>
      <c r="DE83" s="97"/>
      <c r="DF83" s="97"/>
      <c r="DG83" s="97"/>
      <c r="DH83" s="97"/>
      <c r="DI83" s="97"/>
      <c r="DJ83" s="97"/>
      <c r="DK83" s="97"/>
      <c r="DL83" s="97"/>
      <c r="DM83" s="97"/>
      <c r="DN83" s="97"/>
      <c r="DO83" s="97"/>
      <c r="DP83" s="97"/>
      <c r="DQ83" s="97"/>
      <c r="DR83" s="97"/>
      <c r="DS83" s="97"/>
      <c r="DT83" s="97"/>
      <c r="DU83" s="97"/>
      <c r="DV83" s="97"/>
      <c r="DW83" s="97"/>
      <c r="DX83" s="97"/>
      <c r="DY83" s="97"/>
      <c r="DZ83" s="97"/>
      <c r="EA83" s="97"/>
      <c r="EB83" s="97"/>
      <c r="EC83" s="97"/>
      <c r="ED83" s="97"/>
      <c r="EE83" s="97"/>
      <c r="EF83" s="97"/>
      <c r="EG83" s="97"/>
      <c r="EH83" s="97"/>
      <c r="EI83" s="97"/>
      <c r="EJ83" s="97"/>
      <c r="EK83" s="97"/>
      <c r="EL83" s="97"/>
      <c r="EM83" s="97"/>
      <c r="EN83" s="97"/>
      <c r="EO83" s="97"/>
      <c r="EP83" s="97"/>
      <c r="EQ83" s="97"/>
      <c r="ER83" s="97"/>
      <c r="ES83" s="97"/>
      <c r="ET83" s="97"/>
      <c r="EU83" s="97"/>
      <c r="EV83" s="97"/>
      <c r="EW83" s="97"/>
      <c r="EX83" s="97"/>
      <c r="EY83" s="97"/>
      <c r="EZ83" s="97"/>
      <c r="FA83" s="97"/>
      <c r="FB83" s="97"/>
      <c r="FC83" s="97"/>
      <c r="FD83" s="97"/>
      <c r="FE83" s="97"/>
      <c r="FF83" s="97"/>
      <c r="FG83" s="97"/>
      <c r="FH83" s="97"/>
      <c r="FI83" s="97"/>
      <c r="FJ83" s="97"/>
      <c r="FK83" s="97"/>
      <c r="FL83" s="97"/>
      <c r="FM83" s="97"/>
      <c r="FN83" s="97"/>
      <c r="FO83" s="97"/>
      <c r="FP83" s="97"/>
      <c r="FQ83" s="97"/>
      <c r="FR83" s="97"/>
      <c r="FS83" s="97"/>
      <c r="FT83" s="97"/>
      <c r="FU83" s="97"/>
      <c r="FV83" s="97"/>
      <c r="FW83" s="97"/>
      <c r="FX83" s="97"/>
      <c r="FY83" s="97"/>
      <c r="FZ83" s="97"/>
      <c r="GA83" s="97"/>
      <c r="GB83" s="97"/>
      <c r="GC83" s="97"/>
      <c r="GD83" s="97"/>
      <c r="GE83" s="97"/>
      <c r="GF83" s="97"/>
      <c r="GG83" s="97"/>
      <c r="GH83" s="97"/>
      <c r="GI83" s="97"/>
      <c r="GJ83" s="97"/>
      <c r="GK83" s="97"/>
      <c r="GL83" s="97"/>
      <c r="GM83" s="97"/>
      <c r="GN83" s="97"/>
      <c r="GO83" s="97"/>
      <c r="GP83" s="97"/>
      <c r="GQ83" s="97"/>
      <c r="GR83" s="97"/>
      <c r="GS83" s="97"/>
      <c r="GT83" s="97"/>
    </row>
    <row r="84" spans="1:202" s="3" customFormat="1" ht="16.5" hidden="1">
      <c r="A84"/>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2"/>
      <c r="FD84" s="2"/>
      <c r="FE84" s="2"/>
      <c r="FF84" s="2"/>
      <c r="FG84" s="2"/>
      <c r="FH84" s="2"/>
      <c r="FI84" s="2"/>
      <c r="FJ84" s="2"/>
      <c r="FK84" s="2"/>
      <c r="FL84" s="2"/>
      <c r="FM84" s="2"/>
      <c r="FN84" s="2"/>
      <c r="FO84" s="2"/>
      <c r="FP84" s="2"/>
      <c r="FQ84" s="2"/>
      <c r="FR84" s="2"/>
      <c r="FS84" s="2"/>
      <c r="FT84" s="2"/>
      <c r="FU84" s="2"/>
      <c r="FV84" s="2"/>
      <c r="FW84" s="2"/>
      <c r="FX84" s="2"/>
      <c r="FY84" s="2"/>
      <c r="FZ84" s="2"/>
      <c r="GA84" s="2"/>
      <c r="GB84" s="2"/>
      <c r="GC84" s="2"/>
      <c r="GD84" s="2"/>
      <c r="GE84" s="2"/>
      <c r="GF84" s="2"/>
      <c r="GG84" s="2"/>
      <c r="GH84" s="2"/>
      <c r="GI84" s="2"/>
      <c r="GJ84" s="2"/>
      <c r="GK84" s="2"/>
      <c r="GL84" s="2"/>
      <c r="GM84" s="2"/>
      <c r="GN84" s="2"/>
      <c r="GO84" s="2"/>
      <c r="GP84" s="2"/>
      <c r="GQ84" s="2"/>
      <c r="GR84" s="2"/>
      <c r="GS84" s="2"/>
    </row>
    <row r="85" spans="1:202" s="3" customFormat="1" ht="16.5" hidden="1">
      <c r="A85"/>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2"/>
      <c r="FD85" s="2"/>
      <c r="FE85" s="2"/>
      <c r="FF85" s="2"/>
      <c r="FG85" s="2"/>
      <c r="FH85" s="2"/>
      <c r="FI85" s="2"/>
      <c r="FJ85" s="2"/>
      <c r="FK85" s="2"/>
      <c r="FL85" s="2"/>
      <c r="FM85" s="2"/>
      <c r="FN85" s="2"/>
      <c r="FO85" s="2"/>
      <c r="FP85" s="2"/>
      <c r="FQ85" s="2"/>
      <c r="FR85" s="2"/>
      <c r="FS85" s="2"/>
      <c r="FT85" s="2"/>
      <c r="FU85" s="2"/>
      <c r="FV85" s="2"/>
      <c r="FW85" s="2"/>
      <c r="FX85" s="2"/>
      <c r="FY85" s="2"/>
      <c r="FZ85" s="2"/>
      <c r="GA85" s="2"/>
      <c r="GB85" s="2"/>
      <c r="GC85" s="2"/>
      <c r="GD85" s="2"/>
      <c r="GE85" s="2"/>
      <c r="GF85" s="2"/>
      <c r="GG85" s="2"/>
      <c r="GH85" s="2"/>
      <c r="GI85" s="2"/>
      <c r="GJ85" s="2"/>
      <c r="GK85" s="2"/>
      <c r="GL85" s="2"/>
      <c r="GM85" s="2"/>
      <c r="GN85" s="2"/>
      <c r="GO85" s="2"/>
      <c r="GP85" s="2"/>
      <c r="GQ85" s="2"/>
      <c r="GR85" s="2"/>
      <c r="GS85" s="2"/>
    </row>
    <row r="86" spans="1:202" s="3" customFormat="1" ht="16.5" hidden="1">
      <c r="A86"/>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2"/>
      <c r="FD86" s="2"/>
      <c r="FE86" s="2"/>
      <c r="FF86" s="2"/>
      <c r="FG86" s="2"/>
      <c r="FH86" s="2"/>
      <c r="FI86" s="2"/>
      <c r="FJ86" s="2"/>
      <c r="FK86" s="2"/>
      <c r="FL86" s="2"/>
      <c r="FM86" s="2"/>
      <c r="FN86" s="2"/>
      <c r="FO86" s="2"/>
      <c r="FP86" s="2"/>
      <c r="FQ86" s="2"/>
      <c r="FR86" s="2"/>
      <c r="FS86" s="2"/>
      <c r="FT86" s="2"/>
      <c r="FU86" s="2"/>
      <c r="FV86" s="2"/>
      <c r="FW86" s="2"/>
      <c r="FX86" s="2"/>
      <c r="FY86" s="2"/>
      <c r="FZ86" s="2"/>
      <c r="GA86" s="2"/>
      <c r="GB86" s="2"/>
      <c r="GC86" s="2"/>
      <c r="GD86" s="2"/>
      <c r="GE86" s="2"/>
      <c r="GF86" s="2"/>
      <c r="GG86" s="2"/>
      <c r="GH86" s="2"/>
      <c r="GI86" s="2"/>
      <c r="GJ86" s="2"/>
      <c r="GK86" s="2"/>
      <c r="GL86" s="2"/>
      <c r="GM86" s="2"/>
      <c r="GN86" s="2"/>
      <c r="GO86" s="2"/>
      <c r="GP86" s="2"/>
      <c r="GQ86" s="2"/>
      <c r="GR86" s="2"/>
      <c r="GS86" s="2"/>
    </row>
    <row r="87" spans="1:202" s="3" customFormat="1" ht="16.5" hidden="1">
      <c r="A87"/>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2"/>
      <c r="FD87" s="2"/>
      <c r="FE87" s="2"/>
      <c r="FF87" s="2"/>
      <c r="FG87" s="2"/>
      <c r="FH87" s="2"/>
      <c r="FI87" s="2"/>
      <c r="FJ87" s="2"/>
      <c r="FK87" s="2"/>
      <c r="FL87" s="2"/>
      <c r="FM87" s="2"/>
      <c r="FN87" s="2"/>
      <c r="FO87" s="2"/>
      <c r="FP87" s="2"/>
      <c r="FQ87" s="2"/>
      <c r="FR87" s="2"/>
      <c r="FS87" s="2"/>
      <c r="FT87" s="2"/>
      <c r="FU87" s="2"/>
      <c r="FV87" s="2"/>
      <c r="FW87" s="2"/>
      <c r="FX87" s="2"/>
      <c r="FY87" s="2"/>
      <c r="FZ87" s="2"/>
      <c r="GA87" s="2"/>
      <c r="GB87" s="2"/>
      <c r="GC87" s="2"/>
      <c r="GD87" s="2"/>
      <c r="GE87" s="2"/>
      <c r="GF87" s="2"/>
      <c r="GG87" s="2"/>
      <c r="GH87" s="2"/>
      <c r="GI87" s="2"/>
      <c r="GJ87" s="2"/>
      <c r="GK87" s="2"/>
      <c r="GL87" s="2"/>
      <c r="GM87" s="2"/>
      <c r="GN87" s="2"/>
      <c r="GO87" s="2"/>
      <c r="GP87" s="2"/>
      <c r="GQ87" s="2"/>
      <c r="GR87" s="2"/>
      <c r="GS87" s="2"/>
    </row>
    <row r="88" spans="1:202" s="3" customFormat="1" ht="16.5" hidden="1">
      <c r="A88"/>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2"/>
      <c r="FD88" s="2"/>
      <c r="FE88" s="2"/>
      <c r="FF88" s="2"/>
      <c r="FG88" s="2"/>
      <c r="FH88" s="2"/>
      <c r="FI88" s="2"/>
      <c r="FJ88" s="2"/>
      <c r="FK88" s="2"/>
      <c r="FL88" s="2"/>
      <c r="FM88" s="2"/>
      <c r="FN88" s="2"/>
      <c r="FO88" s="2"/>
      <c r="FP88" s="2"/>
      <c r="FQ88" s="2"/>
      <c r="FR88" s="2"/>
      <c r="FS88" s="2"/>
      <c r="FT88" s="2"/>
      <c r="FU88" s="2"/>
      <c r="FV88" s="2"/>
      <c r="FW88" s="2"/>
      <c r="FX88" s="2"/>
      <c r="FY88" s="2"/>
      <c r="FZ88" s="2"/>
      <c r="GA88" s="2"/>
      <c r="GB88" s="2"/>
      <c r="GC88" s="2"/>
      <c r="GD88" s="2"/>
      <c r="GE88" s="2"/>
      <c r="GF88" s="2"/>
      <c r="GG88" s="2"/>
      <c r="GH88" s="2"/>
      <c r="GI88" s="2"/>
      <c r="GJ88" s="2"/>
      <c r="GK88" s="2"/>
      <c r="GL88" s="2"/>
      <c r="GM88" s="2"/>
      <c r="GN88" s="2"/>
      <c r="GO88" s="2"/>
      <c r="GP88" s="2"/>
      <c r="GQ88" s="2"/>
      <c r="GR88" s="2"/>
      <c r="GS88" s="2"/>
    </row>
    <row r="89" spans="1:202" s="3" customFormat="1" ht="16.5" hidden="1">
      <c r="A89"/>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2"/>
      <c r="FD89" s="2"/>
      <c r="FE89" s="2"/>
      <c r="FF89" s="2"/>
      <c r="FG89" s="2"/>
      <c r="FH89" s="2"/>
      <c r="FI89" s="2"/>
      <c r="FJ89" s="2"/>
      <c r="FK89" s="2"/>
      <c r="FL89" s="2"/>
      <c r="FM89" s="2"/>
      <c r="FN89" s="2"/>
      <c r="FO89" s="2"/>
      <c r="FP89" s="2"/>
      <c r="FQ89" s="2"/>
      <c r="FR89" s="2"/>
      <c r="FS89" s="2"/>
      <c r="FT89" s="2"/>
      <c r="FU89" s="2"/>
      <c r="FV89" s="2"/>
      <c r="FW89" s="2"/>
      <c r="FX89" s="2"/>
      <c r="FY89" s="2"/>
      <c r="FZ89" s="2"/>
      <c r="GA89" s="2"/>
      <c r="GB89" s="2"/>
      <c r="GC89" s="2"/>
      <c r="GD89" s="2"/>
      <c r="GE89" s="2"/>
      <c r="GF89" s="2"/>
      <c r="GG89" s="2"/>
      <c r="GH89" s="2"/>
      <c r="GI89" s="2"/>
      <c r="GJ89" s="2"/>
      <c r="GK89" s="2"/>
      <c r="GL89" s="2"/>
      <c r="GM89" s="2"/>
      <c r="GN89" s="2"/>
      <c r="GO89" s="2"/>
      <c r="GP89" s="2"/>
      <c r="GQ89" s="2"/>
      <c r="GR89" s="2"/>
      <c r="GS89" s="2"/>
    </row>
    <row r="90" spans="1:202" s="3" customFormat="1" ht="16.5" hidden="1">
      <c r="A90"/>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2"/>
      <c r="FD90" s="2"/>
      <c r="FE90" s="2"/>
      <c r="FF90" s="2"/>
      <c r="FG90" s="2"/>
      <c r="FH90" s="2"/>
      <c r="FI90" s="2"/>
      <c r="FJ90" s="2"/>
      <c r="FK90" s="2"/>
      <c r="FL90" s="2"/>
      <c r="FM90" s="2"/>
      <c r="FN90" s="2"/>
      <c r="FO90" s="2"/>
      <c r="FP90" s="2"/>
      <c r="FQ90" s="2"/>
      <c r="FR90" s="2"/>
      <c r="FS90" s="2"/>
      <c r="FT90" s="2"/>
      <c r="FU90" s="2"/>
      <c r="FV90" s="2"/>
      <c r="FW90" s="2"/>
      <c r="FX90" s="2"/>
      <c r="FY90" s="2"/>
      <c r="FZ90" s="2"/>
      <c r="GA90" s="2"/>
      <c r="GB90" s="2"/>
      <c r="GC90" s="2"/>
      <c r="GD90" s="2"/>
      <c r="GE90" s="2"/>
      <c r="GF90" s="2"/>
      <c r="GG90" s="2"/>
      <c r="GH90" s="2"/>
      <c r="GI90" s="2"/>
      <c r="GJ90" s="2"/>
      <c r="GK90" s="2"/>
      <c r="GL90" s="2"/>
      <c r="GM90" s="2"/>
      <c r="GN90" s="2"/>
      <c r="GO90" s="2"/>
      <c r="GP90" s="2"/>
      <c r="GQ90" s="2"/>
      <c r="GR90" s="2"/>
      <c r="GS90" s="2"/>
    </row>
    <row r="91" spans="1:202" s="3" customFormat="1" ht="16.5" hidden="1">
      <c r="A91"/>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2"/>
      <c r="FD91" s="2"/>
      <c r="FE91" s="2"/>
      <c r="FF91" s="2"/>
      <c r="FG91" s="2"/>
      <c r="FH91" s="2"/>
      <c r="FI91" s="2"/>
      <c r="FJ91" s="2"/>
      <c r="FK91" s="2"/>
      <c r="FL91" s="2"/>
      <c r="FM91" s="2"/>
      <c r="FN91" s="2"/>
      <c r="FO91" s="2"/>
      <c r="FP91" s="2"/>
      <c r="FQ91" s="2"/>
      <c r="FR91" s="2"/>
      <c r="FS91" s="2"/>
      <c r="FT91" s="2"/>
      <c r="FU91" s="2"/>
      <c r="FV91" s="2"/>
      <c r="FW91" s="2"/>
      <c r="FX91" s="2"/>
      <c r="FY91" s="2"/>
      <c r="FZ91" s="2"/>
      <c r="GA91" s="2"/>
      <c r="GB91" s="2"/>
      <c r="GC91" s="2"/>
      <c r="GD91" s="2"/>
      <c r="GE91" s="2"/>
      <c r="GF91" s="2"/>
      <c r="GG91" s="2"/>
      <c r="GH91" s="2"/>
      <c r="GI91" s="2"/>
      <c r="GJ91" s="2"/>
      <c r="GK91" s="2"/>
      <c r="GL91" s="2"/>
      <c r="GM91" s="2"/>
      <c r="GN91" s="2"/>
      <c r="GO91" s="2"/>
      <c r="GP91" s="2"/>
      <c r="GQ91" s="2"/>
      <c r="GR91" s="2"/>
      <c r="GS91" s="2"/>
    </row>
    <row r="92" spans="1:202" s="3" customFormat="1" ht="16.5" hidden="1">
      <c r="A9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c r="GD92" s="2"/>
      <c r="GE92" s="2"/>
      <c r="GF92" s="2"/>
      <c r="GG92" s="2"/>
      <c r="GH92" s="2"/>
      <c r="GI92" s="2"/>
      <c r="GJ92" s="2"/>
      <c r="GK92" s="2"/>
      <c r="GL92" s="2"/>
      <c r="GM92" s="2"/>
      <c r="GN92" s="2"/>
      <c r="GO92" s="2"/>
      <c r="GP92" s="2"/>
      <c r="GQ92" s="2"/>
      <c r="GR92" s="2"/>
      <c r="GS92" s="2"/>
    </row>
    <row r="93" spans="1:202" s="3" customFormat="1" ht="16.5" hidden="1">
      <c r="A93"/>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EE93" s="2"/>
      <c r="EF93" s="2"/>
      <c r="EG93" s="2"/>
      <c r="EH93" s="2"/>
      <c r="EI93" s="2"/>
      <c r="EJ93" s="2"/>
      <c r="EK93" s="2"/>
      <c r="EL93" s="2"/>
      <c r="EM93" s="2"/>
      <c r="EN93" s="2"/>
      <c r="EO93" s="2"/>
      <c r="EP93" s="2"/>
      <c r="EQ93" s="2"/>
      <c r="ER93" s="2"/>
      <c r="ES93" s="2"/>
      <c r="ET93" s="2"/>
      <c r="EU93" s="2"/>
      <c r="EV93" s="2"/>
      <c r="EW93" s="2"/>
      <c r="EX93" s="2"/>
      <c r="EY93" s="2"/>
      <c r="EZ93" s="2"/>
      <c r="FA93" s="2"/>
      <c r="FB93" s="2"/>
      <c r="FC93" s="2"/>
      <c r="FD93" s="2"/>
      <c r="FE93" s="2"/>
      <c r="FF93" s="2"/>
      <c r="FG93" s="2"/>
      <c r="FH93" s="2"/>
      <c r="FI93" s="2"/>
      <c r="FJ93" s="2"/>
      <c r="FK93" s="2"/>
      <c r="FL93" s="2"/>
      <c r="FM93" s="2"/>
      <c r="FN93" s="2"/>
      <c r="FO93" s="2"/>
      <c r="FP93" s="2"/>
      <c r="FQ93" s="2"/>
      <c r="FR93" s="2"/>
      <c r="FS93" s="2"/>
      <c r="FT93" s="2"/>
      <c r="FU93" s="2"/>
      <c r="FV93" s="2"/>
      <c r="FW93" s="2"/>
      <c r="FX93" s="2"/>
      <c r="FY93" s="2"/>
      <c r="FZ93" s="2"/>
      <c r="GA93" s="2"/>
      <c r="GB93" s="2"/>
      <c r="GC93" s="2"/>
      <c r="GD93" s="2"/>
      <c r="GE93" s="2"/>
      <c r="GF93" s="2"/>
      <c r="GG93" s="2"/>
      <c r="GH93" s="2"/>
      <c r="GI93" s="2"/>
      <c r="GJ93" s="2"/>
      <c r="GK93" s="2"/>
      <c r="GL93" s="2"/>
      <c r="GM93" s="2"/>
      <c r="GN93" s="2"/>
      <c r="GO93" s="2"/>
      <c r="GP93" s="2"/>
      <c r="GQ93" s="2"/>
      <c r="GR93" s="2"/>
      <c r="GS93" s="2"/>
    </row>
    <row r="94" spans="1:202" s="3" customFormat="1" ht="16.5" hidden="1">
      <c r="A94"/>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2"/>
      <c r="FD94" s="2"/>
      <c r="FE94" s="2"/>
      <c r="FF94" s="2"/>
      <c r="FG94" s="2"/>
      <c r="FH94" s="2"/>
      <c r="FI94" s="2"/>
      <c r="FJ94" s="2"/>
      <c r="FK94" s="2"/>
      <c r="FL94" s="2"/>
      <c r="FM94" s="2"/>
      <c r="FN94" s="2"/>
      <c r="FO94" s="2"/>
      <c r="FP94" s="2"/>
      <c r="FQ94" s="2"/>
      <c r="FR94" s="2"/>
      <c r="FS94" s="2"/>
      <c r="FT94" s="2"/>
      <c r="FU94" s="2"/>
      <c r="FV94" s="2"/>
      <c r="FW94" s="2"/>
      <c r="FX94" s="2"/>
      <c r="FY94" s="2"/>
      <c r="FZ94" s="2"/>
      <c r="GA94" s="2"/>
      <c r="GB94" s="2"/>
      <c r="GC94" s="2"/>
      <c r="GD94" s="2"/>
      <c r="GE94" s="2"/>
      <c r="GF94" s="2"/>
      <c r="GG94" s="2"/>
      <c r="GH94" s="2"/>
      <c r="GI94" s="2"/>
      <c r="GJ94" s="2"/>
      <c r="GK94" s="2"/>
      <c r="GL94" s="2"/>
      <c r="GM94" s="2"/>
      <c r="GN94" s="2"/>
      <c r="GO94" s="2"/>
      <c r="GP94" s="2"/>
      <c r="GQ94" s="2"/>
      <c r="GR94" s="2"/>
      <c r="GS94" s="2"/>
    </row>
    <row r="95" spans="1:202" s="3" customFormat="1" ht="16.5" hidden="1">
      <c r="A95"/>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EE95" s="2"/>
      <c r="EF95" s="2"/>
      <c r="EG95" s="2"/>
      <c r="EH95" s="2"/>
      <c r="EI95" s="2"/>
      <c r="EJ95" s="2"/>
      <c r="EK95" s="2"/>
      <c r="EL95" s="2"/>
      <c r="EM95" s="2"/>
      <c r="EN95" s="2"/>
      <c r="EO95" s="2"/>
      <c r="EP95" s="2"/>
      <c r="EQ95" s="2"/>
      <c r="ER95" s="2"/>
      <c r="ES95" s="2"/>
      <c r="ET95" s="2"/>
      <c r="EU95" s="2"/>
      <c r="EV95" s="2"/>
      <c r="EW95" s="2"/>
      <c r="EX95" s="2"/>
      <c r="EY95" s="2"/>
      <c r="EZ95" s="2"/>
      <c r="FA95" s="2"/>
      <c r="FB95" s="2"/>
      <c r="FC95" s="2"/>
      <c r="FD95" s="2"/>
      <c r="FE95" s="2"/>
      <c r="FF95" s="2"/>
      <c r="FG95" s="2"/>
      <c r="FH95" s="2"/>
      <c r="FI95" s="2"/>
      <c r="FJ95" s="2"/>
      <c r="FK95" s="2"/>
      <c r="FL95" s="2"/>
      <c r="FM95" s="2"/>
      <c r="FN95" s="2"/>
      <c r="FO95" s="2"/>
      <c r="FP95" s="2"/>
      <c r="FQ95" s="2"/>
      <c r="FR95" s="2"/>
      <c r="FS95" s="2"/>
      <c r="FT95" s="2"/>
      <c r="FU95" s="2"/>
      <c r="FV95" s="2"/>
      <c r="FW95" s="2"/>
      <c r="FX95" s="2"/>
      <c r="FY95" s="2"/>
      <c r="FZ95" s="2"/>
      <c r="GA95" s="2"/>
      <c r="GB95" s="2"/>
      <c r="GC95" s="2"/>
      <c r="GD95" s="2"/>
      <c r="GE95" s="2"/>
      <c r="GF95" s="2"/>
      <c r="GG95" s="2"/>
      <c r="GH95" s="2"/>
      <c r="GI95" s="2"/>
      <c r="GJ95" s="2"/>
      <c r="GK95" s="2"/>
      <c r="GL95" s="2"/>
      <c r="GM95" s="2"/>
      <c r="GN95" s="2"/>
      <c r="GO95" s="2"/>
      <c r="GP95" s="2"/>
      <c r="GQ95" s="2"/>
      <c r="GR95" s="2"/>
      <c r="GS95" s="2"/>
    </row>
    <row r="96" spans="1:202" s="3" customFormat="1" ht="16.5" hidden="1">
      <c r="A96"/>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EE96" s="2"/>
      <c r="EF96" s="2"/>
      <c r="EG96" s="2"/>
      <c r="EH96" s="2"/>
      <c r="EI96" s="2"/>
      <c r="EJ96" s="2"/>
      <c r="EK96" s="2"/>
      <c r="EL96" s="2"/>
      <c r="EM96" s="2"/>
      <c r="EN96" s="2"/>
      <c r="EO96" s="2"/>
      <c r="EP96" s="2"/>
      <c r="EQ96" s="2"/>
      <c r="ER96" s="2"/>
      <c r="ES96" s="2"/>
      <c r="ET96" s="2"/>
      <c r="EU96" s="2"/>
      <c r="EV96" s="2"/>
      <c r="EW96" s="2"/>
      <c r="EX96" s="2"/>
      <c r="EY96" s="2"/>
      <c r="EZ96" s="2"/>
      <c r="FA96" s="2"/>
      <c r="FB96" s="2"/>
      <c r="FC96" s="2"/>
      <c r="FD96" s="2"/>
      <c r="FE96" s="2"/>
      <c r="FF96" s="2"/>
      <c r="FG96" s="2"/>
      <c r="FH96" s="2"/>
      <c r="FI96" s="2"/>
      <c r="FJ96" s="2"/>
      <c r="FK96" s="2"/>
      <c r="FL96" s="2"/>
      <c r="FM96" s="2"/>
      <c r="FN96" s="2"/>
      <c r="FO96" s="2"/>
      <c r="FP96" s="2"/>
      <c r="FQ96" s="2"/>
      <c r="FR96" s="2"/>
      <c r="FS96" s="2"/>
      <c r="FT96" s="2"/>
      <c r="FU96" s="2"/>
      <c r="FV96" s="2"/>
      <c r="FW96" s="2"/>
      <c r="FX96" s="2"/>
      <c r="FY96" s="2"/>
      <c r="FZ96" s="2"/>
      <c r="GA96" s="2"/>
      <c r="GB96" s="2"/>
      <c r="GC96" s="2"/>
      <c r="GD96" s="2"/>
      <c r="GE96" s="2"/>
      <c r="GF96" s="2"/>
      <c r="GG96" s="2"/>
      <c r="GH96" s="2"/>
      <c r="GI96" s="2"/>
      <c r="GJ96" s="2"/>
      <c r="GK96" s="2"/>
      <c r="GL96" s="2"/>
      <c r="GM96" s="2"/>
      <c r="GN96" s="2"/>
      <c r="GO96" s="2"/>
      <c r="GP96" s="2"/>
      <c r="GQ96" s="2"/>
      <c r="GR96" s="2"/>
      <c r="GS96" s="2"/>
    </row>
    <row r="97" spans="1:202" s="3" customFormat="1" ht="16.5" hidden="1">
      <c r="A97"/>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EE97" s="2"/>
      <c r="EF97" s="2"/>
      <c r="EG97" s="2"/>
      <c r="EH97" s="2"/>
      <c r="EI97" s="2"/>
      <c r="EJ97" s="2"/>
      <c r="EK97" s="2"/>
      <c r="EL97" s="2"/>
      <c r="EM97" s="2"/>
      <c r="EN97" s="2"/>
      <c r="EO97" s="2"/>
      <c r="EP97" s="2"/>
      <c r="EQ97" s="2"/>
      <c r="ER97" s="2"/>
      <c r="ES97" s="2"/>
      <c r="ET97" s="2"/>
      <c r="EU97" s="2"/>
      <c r="EV97" s="2"/>
      <c r="EW97" s="2"/>
      <c r="EX97" s="2"/>
      <c r="EY97" s="2"/>
      <c r="EZ97" s="2"/>
      <c r="FA97" s="2"/>
      <c r="FB97" s="2"/>
      <c r="FC97" s="2"/>
      <c r="FD97" s="2"/>
      <c r="FE97" s="2"/>
      <c r="FF97" s="2"/>
      <c r="FG97" s="2"/>
      <c r="FH97" s="2"/>
      <c r="FI97" s="2"/>
      <c r="FJ97" s="2"/>
      <c r="FK97" s="2"/>
      <c r="FL97" s="2"/>
      <c r="FM97" s="2"/>
      <c r="FN97" s="2"/>
      <c r="FO97" s="2"/>
      <c r="FP97" s="2"/>
      <c r="FQ97" s="2"/>
      <c r="FR97" s="2"/>
      <c r="FS97" s="2"/>
      <c r="FT97" s="2"/>
      <c r="FU97" s="2"/>
      <c r="FV97" s="2"/>
      <c r="FW97" s="2"/>
      <c r="FX97" s="2"/>
      <c r="FY97" s="2"/>
      <c r="FZ97" s="2"/>
      <c r="GA97" s="2"/>
      <c r="GB97" s="2"/>
      <c r="GC97" s="2"/>
      <c r="GD97" s="2"/>
      <c r="GE97" s="2"/>
      <c r="GF97" s="2"/>
      <c r="GG97" s="2"/>
      <c r="GH97" s="2"/>
      <c r="GI97" s="2"/>
      <c r="GJ97" s="2"/>
      <c r="GK97" s="2"/>
      <c r="GL97" s="2"/>
      <c r="GM97" s="2"/>
      <c r="GN97" s="2"/>
      <c r="GO97" s="2"/>
      <c r="GP97" s="2"/>
      <c r="GQ97" s="2"/>
      <c r="GR97" s="2"/>
      <c r="GS97" s="2"/>
    </row>
    <row r="98" spans="1:202" s="3" customFormat="1" ht="16.5" hidden="1">
      <c r="A98"/>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EE98" s="2"/>
      <c r="EF98" s="2"/>
      <c r="EG98" s="2"/>
      <c r="EH98" s="2"/>
      <c r="EI98" s="2"/>
      <c r="EJ98" s="2"/>
      <c r="EK98" s="2"/>
      <c r="EL98" s="2"/>
      <c r="EM98" s="2"/>
      <c r="EN98" s="2"/>
      <c r="EO98" s="2"/>
      <c r="EP98" s="2"/>
      <c r="EQ98" s="2"/>
      <c r="ER98" s="2"/>
      <c r="ES98" s="2"/>
      <c r="ET98" s="2"/>
      <c r="EU98" s="2"/>
      <c r="EV98" s="2"/>
      <c r="EW98" s="2"/>
      <c r="EX98" s="2"/>
      <c r="EY98" s="2"/>
      <c r="EZ98" s="2"/>
      <c r="FA98" s="2"/>
      <c r="FB98" s="2"/>
      <c r="FC98" s="2"/>
      <c r="FD98" s="2"/>
      <c r="FE98" s="2"/>
      <c r="FF98" s="2"/>
      <c r="FG98" s="2"/>
      <c r="FH98" s="2"/>
      <c r="FI98" s="2"/>
      <c r="FJ98" s="2"/>
      <c r="FK98" s="2"/>
      <c r="FL98" s="2"/>
      <c r="FM98" s="2"/>
      <c r="FN98" s="2"/>
      <c r="FO98" s="2"/>
      <c r="FP98" s="2"/>
      <c r="FQ98" s="2"/>
      <c r="FR98" s="2"/>
      <c r="FS98" s="2"/>
      <c r="FT98" s="2"/>
      <c r="FU98" s="2"/>
      <c r="FV98" s="2"/>
      <c r="FW98" s="2"/>
      <c r="FX98" s="2"/>
      <c r="FY98" s="2"/>
      <c r="FZ98" s="2"/>
      <c r="GA98" s="2"/>
      <c r="GB98" s="2"/>
      <c r="GC98" s="2"/>
      <c r="GD98" s="2"/>
      <c r="GE98" s="2"/>
      <c r="GF98" s="2"/>
      <c r="GG98" s="2"/>
      <c r="GH98" s="2"/>
      <c r="GI98" s="2"/>
      <c r="GJ98" s="2"/>
      <c r="GK98" s="2"/>
      <c r="GL98" s="2"/>
      <c r="GM98" s="2"/>
      <c r="GN98" s="2"/>
      <c r="GO98" s="2"/>
      <c r="GP98" s="2"/>
      <c r="GQ98" s="2"/>
      <c r="GR98" s="2"/>
      <c r="GS98" s="2"/>
    </row>
    <row r="99" spans="1:202" s="3" customFormat="1" ht="16.5" hidden="1">
      <c r="A99"/>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c r="FB99" s="2"/>
      <c r="FC99" s="2"/>
      <c r="FD99" s="2"/>
      <c r="FE99" s="2"/>
      <c r="FF99" s="2"/>
      <c r="FG99" s="2"/>
      <c r="FH99" s="2"/>
      <c r="FI99" s="2"/>
      <c r="FJ99" s="2"/>
      <c r="FK99" s="2"/>
      <c r="FL99" s="2"/>
      <c r="FM99" s="2"/>
      <c r="FN99" s="2"/>
      <c r="FO99" s="2"/>
      <c r="FP99" s="2"/>
      <c r="FQ99" s="2"/>
      <c r="FR99" s="2"/>
      <c r="FS99" s="2"/>
      <c r="FT99" s="2"/>
      <c r="FU99" s="2"/>
      <c r="FV99" s="2"/>
      <c r="FW99" s="2"/>
      <c r="FX99" s="2"/>
      <c r="FY99" s="2"/>
      <c r="FZ99" s="2"/>
      <c r="GA99" s="2"/>
      <c r="GB99" s="2"/>
      <c r="GC99" s="2"/>
      <c r="GD99" s="2"/>
      <c r="GE99" s="2"/>
      <c r="GF99" s="2"/>
      <c r="GG99" s="2"/>
      <c r="GH99" s="2"/>
      <c r="GI99" s="2"/>
      <c r="GJ99" s="2"/>
      <c r="GK99" s="2"/>
      <c r="GL99" s="2"/>
      <c r="GM99" s="2"/>
      <c r="GN99" s="2"/>
      <c r="GO99" s="2"/>
      <c r="GP99" s="2"/>
      <c r="GQ99" s="2"/>
      <c r="GR99" s="2"/>
      <c r="GS99" s="2"/>
    </row>
    <row r="100" spans="1:202" s="3" customFormat="1" ht="16.5" hidden="1">
      <c r="A100"/>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c r="EI100" s="2"/>
      <c r="EJ100" s="2"/>
      <c r="EK100" s="2"/>
      <c r="EL100" s="2"/>
      <c r="EM100" s="2"/>
      <c r="EN100" s="2"/>
      <c r="EO100" s="2"/>
      <c r="EP100" s="2"/>
      <c r="EQ100" s="2"/>
      <c r="ER100" s="2"/>
      <c r="ES100" s="2"/>
      <c r="ET100" s="2"/>
      <c r="EU100" s="2"/>
      <c r="EV100" s="2"/>
      <c r="EW100" s="2"/>
      <c r="EX100" s="2"/>
      <c r="EY100" s="2"/>
      <c r="EZ100" s="2"/>
      <c r="FA100" s="2"/>
      <c r="FB100" s="2"/>
      <c r="FC100" s="2"/>
      <c r="FD100" s="2"/>
      <c r="FE100" s="2"/>
      <c r="FF100" s="2"/>
      <c r="FG100" s="2"/>
      <c r="FH100" s="2"/>
      <c r="FI100" s="2"/>
      <c r="FJ100" s="2"/>
      <c r="FK100" s="2"/>
      <c r="FL100" s="2"/>
      <c r="FM100" s="2"/>
      <c r="FN100" s="2"/>
      <c r="FO100" s="2"/>
      <c r="FP100" s="2"/>
      <c r="FQ100" s="2"/>
      <c r="FR100" s="2"/>
      <c r="FS100" s="2"/>
      <c r="FT100" s="2"/>
      <c r="FU100" s="2"/>
      <c r="FV100" s="2"/>
      <c r="FW100" s="2"/>
      <c r="FX100" s="2"/>
      <c r="FY100" s="2"/>
      <c r="FZ100" s="2"/>
      <c r="GA100" s="2"/>
      <c r="GB100" s="2"/>
      <c r="GC100" s="2"/>
      <c r="GD100" s="2"/>
      <c r="GE100" s="2"/>
      <c r="GF100" s="2"/>
      <c r="GG100" s="2"/>
      <c r="GH100" s="2"/>
      <c r="GI100" s="2"/>
      <c r="GJ100" s="2"/>
      <c r="GK100" s="2"/>
      <c r="GL100" s="2"/>
      <c r="GM100" s="2"/>
      <c r="GN100" s="2"/>
      <c r="GO100" s="2"/>
      <c r="GP100" s="2"/>
      <c r="GQ100" s="2"/>
      <c r="GR100" s="2"/>
      <c r="GS100" s="2"/>
      <c r="GT100" s="2"/>
    </row>
    <row r="101" spans="1:202" s="3" customFormat="1" ht="16.5" hidden="1">
      <c r="A101"/>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2"/>
      <c r="FD101" s="2"/>
      <c r="FE101" s="2"/>
      <c r="FF101" s="2"/>
      <c r="FG101" s="2"/>
      <c r="FH101" s="2"/>
      <c r="FI101" s="2"/>
      <c r="FJ101" s="2"/>
      <c r="FK101" s="2"/>
      <c r="FL101" s="2"/>
      <c r="FM101" s="2"/>
      <c r="FN101" s="2"/>
      <c r="FO101" s="2"/>
      <c r="FP101" s="2"/>
      <c r="FQ101" s="2"/>
      <c r="FR101" s="2"/>
      <c r="FS101" s="2"/>
      <c r="FT101" s="2"/>
      <c r="FU101" s="2"/>
      <c r="FV101" s="2"/>
      <c r="FW101" s="2"/>
      <c r="FX101" s="2"/>
      <c r="FY101" s="2"/>
      <c r="FZ101" s="2"/>
      <c r="GA101" s="2"/>
      <c r="GB101" s="2"/>
      <c r="GC101" s="2"/>
      <c r="GD101" s="2"/>
      <c r="GE101" s="2"/>
      <c r="GF101" s="2"/>
      <c r="GG101" s="2"/>
      <c r="GH101" s="2"/>
      <c r="GI101" s="2"/>
      <c r="GJ101" s="2"/>
      <c r="GK101" s="2"/>
      <c r="GL101" s="2"/>
      <c r="GM101" s="2"/>
      <c r="GN101" s="2"/>
      <c r="GO101" s="2"/>
      <c r="GP101" s="2"/>
      <c r="GQ101" s="2"/>
      <c r="GR101" s="2"/>
      <c r="GS101" s="2"/>
      <c r="GT101" s="2"/>
    </row>
    <row r="102" spans="1:202" s="3" customFormat="1" ht="16.5" hidden="1">
      <c r="A10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2"/>
      <c r="FD102" s="2"/>
      <c r="FE102" s="2"/>
      <c r="FF102" s="2"/>
      <c r="FG102" s="2"/>
      <c r="FH102" s="2"/>
      <c r="FI102" s="2"/>
      <c r="FJ102" s="2"/>
      <c r="FK102" s="2"/>
      <c r="FL102" s="2"/>
      <c r="FM102" s="2"/>
      <c r="FN102" s="2"/>
      <c r="FO102" s="2"/>
      <c r="FP102" s="2"/>
      <c r="FQ102" s="2"/>
      <c r="FR102" s="2"/>
      <c r="FS102" s="2"/>
      <c r="FT102" s="2"/>
      <c r="FU102" s="2"/>
      <c r="FV102" s="2"/>
      <c r="FW102" s="2"/>
      <c r="FX102" s="2"/>
      <c r="FY102" s="2"/>
      <c r="FZ102" s="2"/>
      <c r="GA102" s="2"/>
      <c r="GB102" s="2"/>
      <c r="GC102" s="2"/>
      <c r="GD102" s="2"/>
      <c r="GE102" s="2"/>
      <c r="GF102" s="2"/>
      <c r="GG102" s="2"/>
      <c r="GH102" s="2"/>
      <c r="GI102" s="2"/>
      <c r="GJ102" s="2"/>
      <c r="GK102" s="2"/>
      <c r="GL102" s="2"/>
      <c r="GM102" s="2"/>
      <c r="GN102" s="2"/>
      <c r="GO102" s="2"/>
      <c r="GP102" s="2"/>
      <c r="GQ102" s="2"/>
      <c r="GR102" s="2"/>
      <c r="GS102" s="2"/>
      <c r="GT102" s="2"/>
    </row>
    <row r="103" spans="1:202" s="3" customFormat="1" ht="16.5" hidden="1">
      <c r="A103"/>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2"/>
      <c r="FD103" s="2"/>
      <c r="FE103" s="2"/>
      <c r="FF103" s="2"/>
      <c r="FG103" s="2"/>
      <c r="FH103" s="2"/>
      <c r="FI103" s="2"/>
      <c r="FJ103" s="2"/>
      <c r="FK103" s="2"/>
      <c r="FL103" s="2"/>
      <c r="FM103" s="2"/>
      <c r="FN103" s="2"/>
      <c r="FO103" s="2"/>
      <c r="FP103" s="2"/>
      <c r="FQ103" s="2"/>
      <c r="FR103" s="2"/>
      <c r="FS103" s="2"/>
      <c r="FT103" s="2"/>
      <c r="FU103" s="2"/>
      <c r="FV103" s="2"/>
      <c r="FW103" s="2"/>
      <c r="FX103" s="2"/>
      <c r="FY103" s="2"/>
      <c r="FZ103" s="2"/>
      <c r="GA103" s="2"/>
      <c r="GB103" s="2"/>
      <c r="GC103" s="2"/>
      <c r="GD103" s="2"/>
      <c r="GE103" s="2"/>
      <c r="GF103" s="2"/>
      <c r="GG103" s="2"/>
      <c r="GH103" s="2"/>
      <c r="GI103" s="2"/>
      <c r="GJ103" s="2"/>
      <c r="GK103" s="2"/>
      <c r="GL103" s="2"/>
      <c r="GM103" s="2"/>
      <c r="GN103" s="2"/>
      <c r="GO103" s="2"/>
      <c r="GP103" s="2"/>
      <c r="GQ103" s="2"/>
      <c r="GR103" s="2"/>
      <c r="GS103" s="2"/>
      <c r="GT103" s="2"/>
    </row>
    <row r="104" spans="1:202" s="3" customFormat="1" ht="16.5" hidden="1">
      <c r="A104"/>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2"/>
      <c r="FD104" s="2"/>
      <c r="FE104" s="2"/>
      <c r="FF104" s="2"/>
      <c r="FG104" s="2"/>
      <c r="FH104" s="2"/>
      <c r="FI104" s="2"/>
      <c r="FJ104" s="2"/>
      <c r="FK104" s="2"/>
      <c r="FL104" s="2"/>
      <c r="FM104" s="2"/>
      <c r="FN104" s="2"/>
      <c r="FO104" s="2"/>
      <c r="FP104" s="2"/>
      <c r="FQ104" s="2"/>
      <c r="FR104" s="2"/>
      <c r="FS104" s="2"/>
      <c r="FT104" s="2"/>
      <c r="FU104" s="2"/>
      <c r="FV104" s="2"/>
      <c r="FW104" s="2"/>
      <c r="FX104" s="2"/>
      <c r="FY104" s="2"/>
      <c r="FZ104" s="2"/>
      <c r="GA104" s="2"/>
      <c r="GB104" s="2"/>
      <c r="GC104" s="2"/>
      <c r="GD104" s="2"/>
      <c r="GE104" s="2"/>
      <c r="GF104" s="2"/>
      <c r="GG104" s="2"/>
      <c r="GH104" s="2"/>
      <c r="GI104" s="2"/>
      <c r="GJ104" s="2"/>
      <c r="GK104" s="2"/>
      <c r="GL104" s="2"/>
      <c r="GM104" s="2"/>
      <c r="GN104" s="2"/>
      <c r="GO104" s="2"/>
      <c r="GP104" s="2"/>
      <c r="GQ104" s="2"/>
      <c r="GR104" s="2"/>
      <c r="GS104" s="2"/>
      <c r="GT104" s="2"/>
    </row>
    <row r="105" spans="1:202" s="3" customFormat="1" ht="16.5" hidden="1">
      <c r="A105"/>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2"/>
      <c r="FD105" s="2"/>
      <c r="FE105" s="2"/>
      <c r="FF105" s="2"/>
      <c r="FG105" s="2"/>
      <c r="FH105" s="2"/>
      <c r="FI105" s="2"/>
      <c r="FJ105" s="2"/>
      <c r="FK105" s="2"/>
      <c r="FL105" s="2"/>
      <c r="FM105" s="2"/>
      <c r="FN105" s="2"/>
      <c r="FO105" s="2"/>
      <c r="FP105" s="2"/>
      <c r="FQ105" s="2"/>
      <c r="FR105" s="2"/>
      <c r="FS105" s="2"/>
      <c r="FT105" s="2"/>
      <c r="FU105" s="2"/>
      <c r="FV105" s="2"/>
      <c r="FW105" s="2"/>
      <c r="FX105" s="2"/>
      <c r="FY105" s="2"/>
      <c r="FZ105" s="2"/>
      <c r="GA105" s="2"/>
      <c r="GB105" s="2"/>
      <c r="GC105" s="2"/>
      <c r="GD105" s="2"/>
      <c r="GE105" s="2"/>
      <c r="GF105" s="2"/>
      <c r="GG105" s="2"/>
      <c r="GH105" s="2"/>
      <c r="GI105" s="2"/>
      <c r="GJ105" s="2"/>
      <c r="GK105" s="2"/>
      <c r="GL105" s="2"/>
      <c r="GM105" s="2"/>
      <c r="GN105" s="2"/>
      <c r="GO105" s="2"/>
      <c r="GP105" s="2"/>
      <c r="GQ105" s="2"/>
      <c r="GR105" s="2"/>
      <c r="GS105" s="2"/>
      <c r="GT105" s="2"/>
    </row>
    <row r="106" spans="1:202" s="3" customFormat="1" ht="16.5" hidden="1">
      <c r="A106"/>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2"/>
      <c r="FD106" s="2"/>
      <c r="FE106" s="2"/>
      <c r="FF106" s="2"/>
      <c r="FG106" s="2"/>
      <c r="FH106" s="2"/>
      <c r="FI106" s="2"/>
      <c r="FJ106" s="2"/>
      <c r="FK106" s="2"/>
      <c r="FL106" s="2"/>
      <c r="FM106" s="2"/>
      <c r="FN106" s="2"/>
      <c r="FO106" s="2"/>
      <c r="FP106" s="2"/>
      <c r="FQ106" s="2"/>
      <c r="FR106" s="2"/>
      <c r="FS106" s="2"/>
      <c r="FT106" s="2"/>
      <c r="FU106" s="2"/>
      <c r="FV106" s="2"/>
      <c r="FW106" s="2"/>
      <c r="FX106" s="2"/>
      <c r="FY106" s="2"/>
      <c r="FZ106" s="2"/>
      <c r="GA106" s="2"/>
      <c r="GB106" s="2"/>
      <c r="GC106" s="2"/>
      <c r="GD106" s="2"/>
      <c r="GE106" s="2"/>
      <c r="GF106" s="2"/>
      <c r="GG106" s="2"/>
      <c r="GH106" s="2"/>
      <c r="GI106" s="2"/>
      <c r="GJ106" s="2"/>
      <c r="GK106" s="2"/>
      <c r="GL106" s="2"/>
      <c r="GM106" s="2"/>
      <c r="GN106" s="2"/>
      <c r="GO106" s="2"/>
      <c r="GP106" s="2"/>
      <c r="GQ106" s="2"/>
      <c r="GR106" s="2"/>
      <c r="GS106" s="2"/>
      <c r="GT106" s="2"/>
    </row>
    <row r="107" spans="1:202" s="3" customFormat="1" ht="16.5" hidden="1">
      <c r="A107"/>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2"/>
      <c r="FD107" s="2"/>
      <c r="FE107" s="2"/>
      <c r="FF107" s="2"/>
      <c r="FG107" s="2"/>
      <c r="FH107" s="2"/>
      <c r="FI107" s="2"/>
      <c r="FJ107" s="2"/>
      <c r="FK107" s="2"/>
      <c r="FL107" s="2"/>
      <c r="FM107" s="2"/>
      <c r="FN107" s="2"/>
      <c r="FO107" s="2"/>
      <c r="FP107" s="2"/>
      <c r="FQ107" s="2"/>
      <c r="FR107" s="2"/>
      <c r="FS107" s="2"/>
      <c r="FT107" s="2"/>
      <c r="FU107" s="2"/>
      <c r="FV107" s="2"/>
      <c r="FW107" s="2"/>
      <c r="FX107" s="2"/>
      <c r="FY107" s="2"/>
      <c r="FZ107" s="2"/>
      <c r="GA107" s="2"/>
      <c r="GB107" s="2"/>
      <c r="GC107" s="2"/>
      <c r="GD107" s="2"/>
      <c r="GE107" s="2"/>
      <c r="GF107" s="2"/>
      <c r="GG107" s="2"/>
      <c r="GH107" s="2"/>
      <c r="GI107" s="2"/>
      <c r="GJ107" s="2"/>
      <c r="GK107" s="2"/>
      <c r="GL107" s="2"/>
      <c r="GM107" s="2"/>
      <c r="GN107" s="2"/>
      <c r="GO107" s="2"/>
      <c r="GP107" s="2"/>
      <c r="GQ107" s="2"/>
      <c r="GR107" s="2"/>
      <c r="GS107" s="2"/>
      <c r="GT107" s="2"/>
    </row>
    <row r="108" spans="1:202" s="3" customFormat="1" ht="16.5" hidden="1">
      <c r="A108"/>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2"/>
      <c r="FD108" s="2"/>
      <c r="FE108" s="2"/>
      <c r="FF108" s="2"/>
      <c r="FG108" s="2"/>
      <c r="FH108" s="2"/>
      <c r="FI108" s="2"/>
      <c r="FJ108" s="2"/>
      <c r="FK108" s="2"/>
      <c r="FL108" s="2"/>
      <c r="FM108" s="2"/>
      <c r="FN108" s="2"/>
      <c r="FO108" s="2"/>
      <c r="FP108" s="2"/>
      <c r="FQ108" s="2"/>
      <c r="FR108" s="2"/>
      <c r="FS108" s="2"/>
      <c r="FT108" s="2"/>
      <c r="FU108" s="2"/>
      <c r="FV108" s="2"/>
      <c r="FW108" s="2"/>
      <c r="FX108" s="2"/>
      <c r="FY108" s="2"/>
      <c r="FZ108" s="2"/>
      <c r="GA108" s="2"/>
      <c r="GB108" s="2"/>
      <c r="GC108" s="2"/>
      <c r="GD108" s="2"/>
      <c r="GE108" s="2"/>
      <c r="GF108" s="2"/>
      <c r="GG108" s="2"/>
      <c r="GH108" s="2"/>
      <c r="GI108" s="2"/>
      <c r="GJ108" s="2"/>
      <c r="GK108" s="2"/>
      <c r="GL108" s="2"/>
      <c r="GM108" s="2"/>
      <c r="GN108" s="2"/>
      <c r="GO108" s="2"/>
      <c r="GP108" s="2"/>
      <c r="GQ108" s="2"/>
      <c r="GR108" s="2"/>
      <c r="GS108" s="2"/>
      <c r="GT108" s="2"/>
    </row>
    <row r="109" spans="1:202" s="3" customFormat="1" ht="16.5" hidden="1">
      <c r="A109"/>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c r="GD109" s="2"/>
      <c r="GE109" s="2"/>
      <c r="GF109" s="2"/>
      <c r="GG109" s="2"/>
      <c r="GH109" s="2"/>
      <c r="GI109" s="2"/>
      <c r="GJ109" s="2"/>
      <c r="GK109" s="2"/>
      <c r="GL109" s="2"/>
      <c r="GM109" s="2"/>
      <c r="GN109" s="2"/>
      <c r="GO109" s="2"/>
      <c r="GP109" s="2"/>
      <c r="GQ109" s="2"/>
      <c r="GR109" s="2"/>
      <c r="GS109" s="2"/>
      <c r="GT109" s="2"/>
    </row>
    <row r="110" spans="1:202" s="3" customFormat="1" ht="16.5" hidden="1">
      <c r="A110"/>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c r="GD110" s="2"/>
      <c r="GE110" s="2"/>
      <c r="GF110" s="2"/>
      <c r="GG110" s="2"/>
      <c r="GH110" s="2"/>
      <c r="GI110" s="2"/>
      <c r="GJ110" s="2"/>
      <c r="GK110" s="2"/>
      <c r="GL110" s="2"/>
      <c r="GM110" s="2"/>
      <c r="GN110" s="2"/>
      <c r="GO110" s="2"/>
      <c r="GP110" s="2"/>
      <c r="GQ110" s="2"/>
      <c r="GR110" s="2"/>
      <c r="GS110" s="2"/>
      <c r="GT110" s="2"/>
    </row>
    <row r="111" spans="1:202" s="3" customFormat="1" ht="16.5" hidden="1">
      <c r="A111"/>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2"/>
      <c r="FD111" s="2"/>
      <c r="FE111" s="2"/>
      <c r="FF111" s="2"/>
      <c r="FG111" s="2"/>
      <c r="FH111" s="2"/>
      <c r="FI111" s="2"/>
      <c r="FJ111" s="2"/>
      <c r="FK111" s="2"/>
      <c r="FL111" s="2"/>
      <c r="FM111" s="2"/>
      <c r="FN111" s="2"/>
      <c r="FO111" s="2"/>
      <c r="FP111" s="2"/>
      <c r="FQ111" s="2"/>
      <c r="FR111" s="2"/>
      <c r="FS111" s="2"/>
      <c r="FT111" s="2"/>
      <c r="FU111" s="2"/>
      <c r="FV111" s="2"/>
      <c r="FW111" s="2"/>
      <c r="FX111" s="2"/>
      <c r="FY111" s="2"/>
      <c r="FZ111" s="2"/>
      <c r="GA111" s="2"/>
      <c r="GB111" s="2"/>
      <c r="GC111" s="2"/>
      <c r="GD111" s="2"/>
      <c r="GE111" s="2"/>
      <c r="GF111" s="2"/>
      <c r="GG111" s="2"/>
      <c r="GH111" s="2"/>
      <c r="GI111" s="2"/>
      <c r="GJ111" s="2"/>
      <c r="GK111" s="2"/>
      <c r="GL111" s="2"/>
      <c r="GM111" s="2"/>
      <c r="GN111" s="2"/>
      <c r="GO111" s="2"/>
      <c r="GP111" s="2"/>
      <c r="GQ111" s="2"/>
      <c r="GR111" s="2"/>
      <c r="GS111" s="2"/>
      <c r="GT111" s="2"/>
    </row>
    <row r="112" spans="1:202" s="3" customFormat="1" ht="16.5" hidden="1">
      <c r="A11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2"/>
      <c r="FD112" s="2"/>
      <c r="FE112" s="2"/>
      <c r="FF112" s="2"/>
      <c r="FG112" s="2"/>
      <c r="FH112" s="2"/>
      <c r="FI112" s="2"/>
      <c r="FJ112" s="2"/>
      <c r="FK112" s="2"/>
      <c r="FL112" s="2"/>
      <c r="FM112" s="2"/>
      <c r="FN112" s="2"/>
      <c r="FO112" s="2"/>
      <c r="FP112" s="2"/>
      <c r="FQ112" s="2"/>
      <c r="FR112" s="2"/>
      <c r="FS112" s="2"/>
      <c r="FT112" s="2"/>
      <c r="FU112" s="2"/>
      <c r="FV112" s="2"/>
      <c r="FW112" s="2"/>
      <c r="FX112" s="2"/>
      <c r="FY112" s="2"/>
      <c r="FZ112" s="2"/>
      <c r="GA112" s="2"/>
      <c r="GB112" s="2"/>
      <c r="GC112" s="2"/>
      <c r="GD112" s="2"/>
      <c r="GE112" s="2"/>
      <c r="GF112" s="2"/>
      <c r="GG112" s="2"/>
      <c r="GH112" s="2"/>
      <c r="GI112" s="2"/>
      <c r="GJ112" s="2"/>
      <c r="GK112" s="2"/>
      <c r="GL112" s="2"/>
      <c r="GM112" s="2"/>
      <c r="GN112" s="2"/>
      <c r="GO112" s="2"/>
      <c r="GP112" s="2"/>
      <c r="GQ112" s="2"/>
      <c r="GR112" s="2"/>
      <c r="GS112" s="2"/>
      <c r="GT112" s="2"/>
    </row>
    <row r="113" spans="1:202" s="3" customFormat="1" ht="16.5" hidden="1">
      <c r="A113"/>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2"/>
      <c r="FD113" s="2"/>
      <c r="FE113" s="2"/>
      <c r="FF113" s="2"/>
      <c r="FG113" s="2"/>
      <c r="FH113" s="2"/>
      <c r="FI113" s="2"/>
      <c r="FJ113" s="2"/>
      <c r="FK113" s="2"/>
      <c r="FL113" s="2"/>
      <c r="FM113" s="2"/>
      <c r="FN113" s="2"/>
      <c r="FO113" s="2"/>
      <c r="FP113" s="2"/>
      <c r="FQ113" s="2"/>
      <c r="FR113" s="2"/>
      <c r="FS113" s="2"/>
      <c r="FT113" s="2"/>
      <c r="FU113" s="2"/>
      <c r="FV113" s="2"/>
      <c r="FW113" s="2"/>
      <c r="FX113" s="2"/>
      <c r="FY113" s="2"/>
      <c r="FZ113" s="2"/>
      <c r="GA113" s="2"/>
      <c r="GB113" s="2"/>
      <c r="GC113" s="2"/>
      <c r="GD113" s="2"/>
      <c r="GE113" s="2"/>
      <c r="GF113" s="2"/>
      <c r="GG113" s="2"/>
      <c r="GH113" s="2"/>
      <c r="GI113" s="2"/>
      <c r="GJ113" s="2"/>
      <c r="GK113" s="2"/>
      <c r="GL113" s="2"/>
      <c r="GM113" s="2"/>
      <c r="GN113" s="2"/>
      <c r="GO113" s="2"/>
      <c r="GP113" s="2"/>
      <c r="GQ113" s="2"/>
      <c r="GR113" s="2"/>
      <c r="GS113" s="2"/>
      <c r="GT113" s="2"/>
    </row>
    <row r="114" spans="1:202" s="3" customFormat="1" ht="16.5" hidden="1">
      <c r="A114"/>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2"/>
      <c r="FD114" s="2"/>
      <c r="FE114" s="2"/>
      <c r="FF114" s="2"/>
      <c r="FG114" s="2"/>
      <c r="FH114" s="2"/>
      <c r="FI114" s="2"/>
      <c r="FJ114" s="2"/>
      <c r="FK114" s="2"/>
      <c r="FL114" s="2"/>
      <c r="FM114" s="2"/>
      <c r="FN114" s="2"/>
      <c r="FO114" s="2"/>
      <c r="FP114" s="2"/>
      <c r="FQ114" s="2"/>
      <c r="FR114" s="2"/>
      <c r="FS114" s="2"/>
      <c r="FT114" s="2"/>
      <c r="FU114" s="2"/>
      <c r="FV114" s="2"/>
      <c r="FW114" s="2"/>
      <c r="FX114" s="2"/>
      <c r="FY114" s="2"/>
      <c r="FZ114" s="2"/>
      <c r="GA114" s="2"/>
      <c r="GB114" s="2"/>
      <c r="GC114" s="2"/>
      <c r="GD114" s="2"/>
      <c r="GE114" s="2"/>
      <c r="GF114" s="2"/>
      <c r="GG114" s="2"/>
      <c r="GH114" s="2"/>
      <c r="GI114" s="2"/>
      <c r="GJ114" s="2"/>
      <c r="GK114" s="2"/>
      <c r="GL114" s="2"/>
      <c r="GM114" s="2"/>
      <c r="GN114" s="2"/>
      <c r="GO114" s="2"/>
      <c r="GP114" s="2"/>
      <c r="GQ114" s="2"/>
      <c r="GR114" s="2"/>
      <c r="GS114" s="2"/>
      <c r="GT114" s="2"/>
    </row>
    <row r="115" spans="1:202" s="3" customFormat="1" ht="16.5" hidden="1">
      <c r="A115"/>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2"/>
      <c r="FD115" s="2"/>
      <c r="FE115" s="2"/>
      <c r="FF115" s="2"/>
      <c r="FG115" s="2"/>
      <c r="FH115" s="2"/>
      <c r="FI115" s="2"/>
      <c r="FJ115" s="2"/>
      <c r="FK115" s="2"/>
      <c r="FL115" s="2"/>
      <c r="FM115" s="2"/>
      <c r="FN115" s="2"/>
      <c r="FO115" s="2"/>
      <c r="FP115" s="2"/>
      <c r="FQ115" s="2"/>
      <c r="FR115" s="2"/>
      <c r="FS115" s="2"/>
      <c r="FT115" s="2"/>
      <c r="FU115" s="2"/>
      <c r="FV115" s="2"/>
      <c r="FW115" s="2"/>
      <c r="FX115" s="2"/>
      <c r="FY115" s="2"/>
      <c r="FZ115" s="2"/>
      <c r="GA115" s="2"/>
      <c r="GB115" s="2"/>
      <c r="GC115" s="2"/>
      <c r="GD115" s="2"/>
      <c r="GE115" s="2"/>
      <c r="GF115" s="2"/>
      <c r="GG115" s="2"/>
      <c r="GH115" s="2"/>
      <c r="GI115" s="2"/>
      <c r="GJ115" s="2"/>
      <c r="GK115" s="2"/>
      <c r="GL115" s="2"/>
      <c r="GM115" s="2"/>
      <c r="GN115" s="2"/>
      <c r="GO115" s="2"/>
      <c r="GP115" s="2"/>
      <c r="GQ115" s="2"/>
      <c r="GR115" s="2"/>
      <c r="GS115" s="2"/>
      <c r="GT115" s="2"/>
    </row>
    <row r="116" spans="1:202" s="3" customFormat="1" ht="16.5" hidden="1">
      <c r="A116"/>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2"/>
      <c r="FD116" s="2"/>
      <c r="FE116" s="2"/>
      <c r="FF116" s="2"/>
      <c r="FG116" s="2"/>
      <c r="FH116" s="2"/>
      <c r="FI116" s="2"/>
      <c r="FJ116" s="2"/>
      <c r="FK116" s="2"/>
      <c r="FL116" s="2"/>
      <c r="FM116" s="2"/>
      <c r="FN116" s="2"/>
      <c r="FO116" s="2"/>
      <c r="FP116" s="2"/>
      <c r="FQ116" s="2"/>
      <c r="FR116" s="2"/>
      <c r="FS116" s="2"/>
      <c r="FT116" s="2"/>
      <c r="FU116" s="2"/>
      <c r="FV116" s="2"/>
      <c r="FW116" s="2"/>
      <c r="FX116" s="2"/>
      <c r="FY116" s="2"/>
      <c r="FZ116" s="2"/>
      <c r="GA116" s="2"/>
      <c r="GB116" s="2"/>
      <c r="GC116" s="2"/>
      <c r="GD116" s="2"/>
      <c r="GE116" s="2"/>
      <c r="GF116" s="2"/>
      <c r="GG116" s="2"/>
      <c r="GH116" s="2"/>
      <c r="GI116" s="2"/>
      <c r="GJ116" s="2"/>
      <c r="GK116" s="2"/>
      <c r="GL116" s="2"/>
      <c r="GM116" s="2"/>
      <c r="GN116" s="2"/>
      <c r="GO116" s="2"/>
      <c r="GP116" s="2"/>
      <c r="GQ116" s="2"/>
      <c r="GR116" s="2"/>
      <c r="GS116" s="2"/>
      <c r="GT116" s="2"/>
    </row>
    <row r="117" spans="1:202" s="3" customFormat="1" ht="16.5" hidden="1">
      <c r="A117"/>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2"/>
      <c r="FD117" s="2"/>
      <c r="FE117" s="2"/>
      <c r="FF117" s="2"/>
      <c r="FG117" s="2"/>
      <c r="FH117" s="2"/>
      <c r="FI117" s="2"/>
      <c r="FJ117" s="2"/>
      <c r="FK117" s="2"/>
      <c r="FL117" s="2"/>
      <c r="FM117" s="2"/>
      <c r="FN117" s="2"/>
      <c r="FO117" s="2"/>
      <c r="FP117" s="2"/>
      <c r="FQ117" s="2"/>
      <c r="FR117" s="2"/>
      <c r="FS117" s="2"/>
      <c r="FT117" s="2"/>
      <c r="FU117" s="2"/>
      <c r="FV117" s="2"/>
      <c r="FW117" s="2"/>
      <c r="FX117" s="2"/>
      <c r="FY117" s="2"/>
      <c r="FZ117" s="2"/>
      <c r="GA117" s="2"/>
      <c r="GB117" s="2"/>
      <c r="GC117" s="2"/>
      <c r="GD117" s="2"/>
      <c r="GE117" s="2"/>
      <c r="GF117" s="2"/>
      <c r="GG117" s="2"/>
      <c r="GH117" s="2"/>
      <c r="GI117" s="2"/>
      <c r="GJ117" s="2"/>
      <c r="GK117" s="2"/>
      <c r="GL117" s="2"/>
      <c r="GM117" s="2"/>
      <c r="GN117" s="2"/>
      <c r="GO117" s="2"/>
      <c r="GP117" s="2"/>
      <c r="GQ117" s="2"/>
      <c r="GR117" s="2"/>
      <c r="GS117" s="2"/>
      <c r="GT117" s="2"/>
    </row>
    <row r="118" spans="1:202" s="3" customFormat="1" ht="16.5" hidden="1">
      <c r="A118"/>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2"/>
      <c r="FD118" s="2"/>
      <c r="FE118" s="2"/>
      <c r="FF118" s="2"/>
      <c r="FG118" s="2"/>
      <c r="FH118" s="2"/>
      <c r="FI118" s="2"/>
      <c r="FJ118" s="2"/>
      <c r="FK118" s="2"/>
      <c r="FL118" s="2"/>
      <c r="FM118" s="2"/>
      <c r="FN118" s="2"/>
      <c r="FO118" s="2"/>
      <c r="FP118" s="2"/>
      <c r="FQ118" s="2"/>
      <c r="FR118" s="2"/>
      <c r="FS118" s="2"/>
      <c r="FT118" s="2"/>
      <c r="FU118" s="2"/>
      <c r="FV118" s="2"/>
      <c r="FW118" s="2"/>
      <c r="FX118" s="2"/>
      <c r="FY118" s="2"/>
      <c r="FZ118" s="2"/>
      <c r="GA118" s="2"/>
      <c r="GB118" s="2"/>
      <c r="GC118" s="2"/>
      <c r="GD118" s="2"/>
      <c r="GE118" s="2"/>
      <c r="GF118" s="2"/>
      <c r="GG118" s="2"/>
      <c r="GH118" s="2"/>
      <c r="GI118" s="2"/>
      <c r="GJ118" s="2"/>
      <c r="GK118" s="2"/>
      <c r="GL118" s="2"/>
      <c r="GM118" s="2"/>
      <c r="GN118" s="2"/>
      <c r="GO118" s="2"/>
      <c r="GP118" s="2"/>
      <c r="GQ118" s="2"/>
      <c r="GR118" s="2"/>
      <c r="GS118" s="2"/>
      <c r="GT118" s="2"/>
    </row>
    <row r="119" spans="1:202" s="3" customFormat="1" ht="16.5" hidden="1">
      <c r="A119"/>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2"/>
      <c r="FD119" s="2"/>
      <c r="FE119" s="2"/>
      <c r="FF119" s="2"/>
      <c r="FG119" s="2"/>
      <c r="FH119" s="2"/>
      <c r="FI119" s="2"/>
      <c r="FJ119" s="2"/>
      <c r="FK119" s="2"/>
      <c r="FL119" s="2"/>
      <c r="FM119" s="2"/>
      <c r="FN119" s="2"/>
      <c r="FO119" s="2"/>
      <c r="FP119" s="2"/>
      <c r="FQ119" s="2"/>
      <c r="FR119" s="2"/>
      <c r="FS119" s="2"/>
      <c r="FT119" s="2"/>
      <c r="FU119" s="2"/>
      <c r="FV119" s="2"/>
      <c r="FW119" s="2"/>
      <c r="FX119" s="2"/>
      <c r="FY119" s="2"/>
      <c r="FZ119" s="2"/>
      <c r="GA119" s="2"/>
      <c r="GB119" s="2"/>
      <c r="GC119" s="2"/>
      <c r="GD119" s="2"/>
      <c r="GE119" s="2"/>
      <c r="GF119" s="2"/>
      <c r="GG119" s="2"/>
      <c r="GH119" s="2"/>
      <c r="GI119" s="2"/>
      <c r="GJ119" s="2"/>
      <c r="GK119" s="2"/>
      <c r="GL119" s="2"/>
      <c r="GM119" s="2"/>
      <c r="GN119" s="2"/>
      <c r="GO119" s="2"/>
      <c r="GP119" s="2"/>
      <c r="GQ119" s="2"/>
      <c r="GR119" s="2"/>
      <c r="GS119" s="2"/>
      <c r="GT119" s="2"/>
    </row>
    <row r="120" spans="1:202" s="3" customFormat="1" ht="16.5" hidden="1">
      <c r="A120"/>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EE120" s="2"/>
      <c r="EF120" s="2"/>
      <c r="EG120" s="2"/>
      <c r="EH120" s="2"/>
      <c r="EI120" s="2"/>
      <c r="EJ120" s="2"/>
      <c r="EK120" s="2"/>
      <c r="EL120" s="2"/>
      <c r="EM120" s="2"/>
      <c r="EN120" s="2"/>
      <c r="EO120" s="2"/>
      <c r="EP120" s="2"/>
      <c r="EQ120" s="2"/>
      <c r="ER120" s="2"/>
      <c r="ES120" s="2"/>
      <c r="ET120" s="2"/>
      <c r="EU120" s="2"/>
      <c r="EV120" s="2"/>
      <c r="EW120" s="2"/>
      <c r="EX120" s="2"/>
      <c r="EY120" s="2"/>
      <c r="EZ120" s="2"/>
      <c r="FA120" s="2"/>
      <c r="FB120" s="2"/>
      <c r="FC120" s="2"/>
      <c r="FD120" s="2"/>
      <c r="FE120" s="2"/>
      <c r="FF120" s="2"/>
      <c r="FG120" s="2"/>
      <c r="FH120" s="2"/>
      <c r="FI120" s="2"/>
      <c r="FJ120" s="2"/>
      <c r="FK120" s="2"/>
      <c r="FL120" s="2"/>
      <c r="FM120" s="2"/>
      <c r="FN120" s="2"/>
      <c r="FO120" s="2"/>
      <c r="FP120" s="2"/>
      <c r="FQ120" s="2"/>
      <c r="FR120" s="2"/>
      <c r="FS120" s="2"/>
      <c r="FT120" s="2"/>
      <c r="FU120" s="2"/>
      <c r="FV120" s="2"/>
      <c r="FW120" s="2"/>
      <c r="FX120" s="2"/>
      <c r="FY120" s="2"/>
      <c r="FZ120" s="2"/>
      <c r="GA120" s="2"/>
      <c r="GB120" s="2"/>
      <c r="GC120" s="2"/>
      <c r="GD120" s="2"/>
      <c r="GE120" s="2"/>
      <c r="GF120" s="2"/>
      <c r="GG120" s="2"/>
      <c r="GH120" s="2"/>
      <c r="GI120" s="2"/>
      <c r="GJ120" s="2"/>
      <c r="GK120" s="2"/>
      <c r="GL120" s="2"/>
      <c r="GM120" s="2"/>
      <c r="GN120" s="2"/>
      <c r="GO120" s="2"/>
      <c r="GP120" s="2"/>
      <c r="GQ120" s="2"/>
      <c r="GR120" s="2"/>
      <c r="GS120" s="2"/>
      <c r="GT120" s="2"/>
    </row>
    <row r="121" spans="1:202" s="3" customFormat="1" ht="16.5" hidden="1">
      <c r="A121"/>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EE121" s="2"/>
      <c r="EF121" s="2"/>
      <c r="EG121" s="2"/>
      <c r="EH121" s="2"/>
      <c r="EI121" s="2"/>
      <c r="EJ121" s="2"/>
      <c r="EK121" s="2"/>
      <c r="EL121" s="2"/>
      <c r="EM121" s="2"/>
      <c r="EN121" s="2"/>
      <c r="EO121" s="2"/>
      <c r="EP121" s="2"/>
      <c r="EQ121" s="2"/>
      <c r="ER121" s="2"/>
      <c r="ES121" s="2"/>
      <c r="ET121" s="2"/>
      <c r="EU121" s="2"/>
      <c r="EV121" s="2"/>
      <c r="EW121" s="2"/>
      <c r="EX121" s="2"/>
      <c r="EY121" s="2"/>
      <c r="EZ121" s="2"/>
      <c r="FA121" s="2"/>
      <c r="FB121" s="2"/>
      <c r="FC121" s="2"/>
      <c r="FD121" s="2"/>
      <c r="FE121" s="2"/>
      <c r="FF121" s="2"/>
      <c r="FG121" s="2"/>
      <c r="FH121" s="2"/>
      <c r="FI121" s="2"/>
      <c r="FJ121" s="2"/>
      <c r="FK121" s="2"/>
      <c r="FL121" s="2"/>
      <c r="FM121" s="2"/>
      <c r="FN121" s="2"/>
      <c r="FO121" s="2"/>
      <c r="FP121" s="2"/>
      <c r="FQ121" s="2"/>
      <c r="FR121" s="2"/>
      <c r="FS121" s="2"/>
      <c r="FT121" s="2"/>
      <c r="FU121" s="2"/>
      <c r="FV121" s="2"/>
      <c r="FW121" s="2"/>
      <c r="FX121" s="2"/>
      <c r="FY121" s="2"/>
      <c r="FZ121" s="2"/>
      <c r="GA121" s="2"/>
      <c r="GB121" s="2"/>
      <c r="GC121" s="2"/>
      <c r="GD121" s="2"/>
      <c r="GE121" s="2"/>
      <c r="GF121" s="2"/>
      <c r="GG121" s="2"/>
      <c r="GH121" s="2"/>
      <c r="GI121" s="2"/>
      <c r="GJ121" s="2"/>
      <c r="GK121" s="2"/>
      <c r="GL121" s="2"/>
      <c r="GM121" s="2"/>
      <c r="GN121" s="2"/>
      <c r="GO121" s="2"/>
      <c r="GP121" s="2"/>
      <c r="GQ121" s="2"/>
      <c r="GR121" s="2"/>
      <c r="GS121" s="2"/>
      <c r="GT121" s="2"/>
    </row>
    <row r="122" spans="1:202" s="3" customFormat="1" ht="16.5" hidden="1">
      <c r="A12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EE122" s="2"/>
      <c r="EF122" s="2"/>
      <c r="EG122" s="2"/>
      <c r="EH122" s="2"/>
      <c r="EI122" s="2"/>
      <c r="EJ122" s="2"/>
      <c r="EK122" s="2"/>
      <c r="EL122" s="2"/>
      <c r="EM122" s="2"/>
      <c r="EN122" s="2"/>
      <c r="EO122" s="2"/>
      <c r="EP122" s="2"/>
      <c r="EQ122" s="2"/>
      <c r="ER122" s="2"/>
      <c r="ES122" s="2"/>
      <c r="ET122" s="2"/>
      <c r="EU122" s="2"/>
      <c r="EV122" s="2"/>
      <c r="EW122" s="2"/>
      <c r="EX122" s="2"/>
      <c r="EY122" s="2"/>
      <c r="EZ122" s="2"/>
      <c r="FA122" s="2"/>
      <c r="FB122" s="2"/>
      <c r="FC122" s="2"/>
      <c r="FD122" s="2"/>
      <c r="FE122" s="2"/>
      <c r="FF122" s="2"/>
      <c r="FG122" s="2"/>
      <c r="FH122" s="2"/>
      <c r="FI122" s="2"/>
      <c r="FJ122" s="2"/>
      <c r="FK122" s="2"/>
      <c r="FL122" s="2"/>
      <c r="FM122" s="2"/>
      <c r="FN122" s="2"/>
      <c r="FO122" s="2"/>
      <c r="FP122" s="2"/>
      <c r="FQ122" s="2"/>
      <c r="FR122" s="2"/>
      <c r="FS122" s="2"/>
      <c r="FT122" s="2"/>
      <c r="FU122" s="2"/>
      <c r="FV122" s="2"/>
      <c r="FW122" s="2"/>
      <c r="FX122" s="2"/>
      <c r="FY122" s="2"/>
      <c r="FZ122" s="2"/>
      <c r="GA122" s="2"/>
      <c r="GB122" s="2"/>
      <c r="GC122" s="2"/>
      <c r="GD122" s="2"/>
      <c r="GE122" s="2"/>
      <c r="GF122" s="2"/>
      <c r="GG122" s="2"/>
      <c r="GH122" s="2"/>
      <c r="GI122" s="2"/>
      <c r="GJ122" s="2"/>
      <c r="GK122" s="2"/>
      <c r="GL122" s="2"/>
      <c r="GM122" s="2"/>
      <c r="GN122" s="2"/>
      <c r="GO122" s="2"/>
      <c r="GP122" s="2"/>
      <c r="GQ122" s="2"/>
      <c r="GR122" s="2"/>
      <c r="GS122" s="2"/>
      <c r="GT122" s="2"/>
    </row>
    <row r="123" spans="1:202" s="3" customFormat="1" ht="16.5" hidden="1">
      <c r="A123"/>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EE123" s="2"/>
      <c r="EF123" s="2"/>
      <c r="EG123" s="2"/>
      <c r="EH123" s="2"/>
      <c r="EI123" s="2"/>
      <c r="EJ123" s="2"/>
      <c r="EK123" s="2"/>
      <c r="EL123" s="2"/>
      <c r="EM123" s="2"/>
      <c r="EN123" s="2"/>
      <c r="EO123" s="2"/>
      <c r="EP123" s="2"/>
      <c r="EQ123" s="2"/>
      <c r="ER123" s="2"/>
      <c r="ES123" s="2"/>
      <c r="ET123" s="2"/>
      <c r="EU123" s="2"/>
      <c r="EV123" s="2"/>
      <c r="EW123" s="2"/>
      <c r="EX123" s="2"/>
      <c r="EY123" s="2"/>
      <c r="EZ123" s="2"/>
      <c r="FA123" s="2"/>
      <c r="FB123" s="2"/>
      <c r="FC123" s="2"/>
      <c r="FD123" s="2"/>
      <c r="FE123" s="2"/>
      <c r="FF123" s="2"/>
      <c r="FG123" s="2"/>
      <c r="FH123" s="2"/>
      <c r="FI123" s="2"/>
      <c r="FJ123" s="2"/>
      <c r="FK123" s="2"/>
      <c r="FL123" s="2"/>
      <c r="FM123" s="2"/>
      <c r="FN123" s="2"/>
      <c r="FO123" s="2"/>
      <c r="FP123" s="2"/>
      <c r="FQ123" s="2"/>
      <c r="FR123" s="2"/>
      <c r="FS123" s="2"/>
      <c r="FT123" s="2"/>
      <c r="FU123" s="2"/>
      <c r="FV123" s="2"/>
      <c r="FW123" s="2"/>
      <c r="FX123" s="2"/>
      <c r="FY123" s="2"/>
      <c r="FZ123" s="2"/>
      <c r="GA123" s="2"/>
      <c r="GB123" s="2"/>
      <c r="GC123" s="2"/>
      <c r="GD123" s="2"/>
      <c r="GE123" s="2"/>
      <c r="GF123" s="2"/>
      <c r="GG123" s="2"/>
      <c r="GH123" s="2"/>
      <c r="GI123" s="2"/>
      <c r="GJ123" s="2"/>
      <c r="GK123" s="2"/>
      <c r="GL123" s="2"/>
      <c r="GM123" s="2"/>
      <c r="GN123" s="2"/>
      <c r="GO123" s="2"/>
      <c r="GP123" s="2"/>
      <c r="GQ123" s="2"/>
      <c r="GR123" s="2"/>
      <c r="GS123" s="2"/>
      <c r="GT123" s="2"/>
    </row>
    <row r="124" spans="1:202" s="3" customFormat="1" ht="16.5" hidden="1">
      <c r="A124"/>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EE124" s="2"/>
      <c r="EF124" s="2"/>
      <c r="EG124" s="2"/>
      <c r="EH124" s="2"/>
      <c r="EI124" s="2"/>
      <c r="EJ124" s="2"/>
      <c r="EK124" s="2"/>
      <c r="EL124" s="2"/>
      <c r="EM124" s="2"/>
      <c r="EN124" s="2"/>
      <c r="EO124" s="2"/>
      <c r="EP124" s="2"/>
      <c r="EQ124" s="2"/>
      <c r="ER124" s="2"/>
      <c r="ES124" s="2"/>
      <c r="ET124" s="2"/>
      <c r="EU124" s="2"/>
      <c r="EV124" s="2"/>
      <c r="EW124" s="2"/>
      <c r="EX124" s="2"/>
      <c r="EY124" s="2"/>
      <c r="EZ124" s="2"/>
      <c r="FA124" s="2"/>
      <c r="FB124" s="2"/>
      <c r="FC124" s="2"/>
      <c r="FD124" s="2"/>
      <c r="FE124" s="2"/>
      <c r="FF124" s="2"/>
      <c r="FG124" s="2"/>
      <c r="FH124" s="2"/>
      <c r="FI124" s="2"/>
      <c r="FJ124" s="2"/>
      <c r="FK124" s="2"/>
      <c r="FL124" s="2"/>
      <c r="FM124" s="2"/>
      <c r="FN124" s="2"/>
      <c r="FO124" s="2"/>
      <c r="FP124" s="2"/>
      <c r="FQ124" s="2"/>
      <c r="FR124" s="2"/>
      <c r="FS124" s="2"/>
      <c r="FT124" s="2"/>
      <c r="FU124" s="2"/>
      <c r="FV124" s="2"/>
      <c r="FW124" s="2"/>
      <c r="FX124" s="2"/>
      <c r="FY124" s="2"/>
      <c r="FZ124" s="2"/>
      <c r="GA124" s="2"/>
      <c r="GB124" s="2"/>
      <c r="GC124" s="2"/>
      <c r="GD124" s="2"/>
      <c r="GE124" s="2"/>
      <c r="GF124" s="2"/>
      <c r="GG124" s="2"/>
      <c r="GH124" s="2"/>
      <c r="GI124" s="2"/>
      <c r="GJ124" s="2"/>
      <c r="GK124" s="2"/>
      <c r="GL124" s="2"/>
      <c r="GM124" s="2"/>
      <c r="GN124" s="2"/>
      <c r="GO124" s="2"/>
      <c r="GP124" s="2"/>
      <c r="GQ124" s="2"/>
      <c r="GR124" s="2"/>
      <c r="GS124" s="2"/>
      <c r="GT124" s="2"/>
    </row>
    <row r="125" spans="1:202" s="3" customFormat="1" ht="16.5" hidden="1">
      <c r="A125"/>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2"/>
      <c r="FD125" s="2"/>
      <c r="FE125" s="2"/>
      <c r="FF125" s="2"/>
      <c r="FG125" s="2"/>
      <c r="FH125" s="2"/>
      <c r="FI125" s="2"/>
      <c r="FJ125" s="2"/>
      <c r="FK125" s="2"/>
      <c r="FL125" s="2"/>
      <c r="FM125" s="2"/>
      <c r="FN125" s="2"/>
      <c r="FO125" s="2"/>
      <c r="FP125" s="2"/>
      <c r="FQ125" s="2"/>
      <c r="FR125" s="2"/>
      <c r="FS125" s="2"/>
      <c r="FT125" s="2"/>
      <c r="FU125" s="2"/>
      <c r="FV125" s="2"/>
      <c r="FW125" s="2"/>
      <c r="FX125" s="2"/>
      <c r="FY125" s="2"/>
      <c r="FZ125" s="2"/>
      <c r="GA125" s="2"/>
      <c r="GB125" s="2"/>
      <c r="GC125" s="2"/>
      <c r="GD125" s="2"/>
      <c r="GE125" s="2"/>
      <c r="GF125" s="2"/>
      <c r="GG125" s="2"/>
      <c r="GH125" s="2"/>
      <c r="GI125" s="2"/>
      <c r="GJ125" s="2"/>
      <c r="GK125" s="2"/>
      <c r="GL125" s="2"/>
      <c r="GM125" s="2"/>
      <c r="GN125" s="2"/>
      <c r="GO125" s="2"/>
      <c r="GP125" s="2"/>
      <c r="GQ125" s="2"/>
      <c r="GR125" s="2"/>
      <c r="GS125" s="2"/>
      <c r="GT125" s="2"/>
    </row>
    <row r="126" spans="1:202" s="3" customFormat="1" ht="16.5" hidden="1">
      <c r="A126"/>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EE126" s="2"/>
      <c r="EF126" s="2"/>
      <c r="EG126" s="2"/>
      <c r="EH126" s="2"/>
      <c r="EI126" s="2"/>
      <c r="EJ126" s="2"/>
      <c r="EK126" s="2"/>
      <c r="EL126" s="2"/>
      <c r="EM126" s="2"/>
      <c r="EN126" s="2"/>
      <c r="EO126" s="2"/>
      <c r="EP126" s="2"/>
      <c r="EQ126" s="2"/>
      <c r="ER126" s="2"/>
      <c r="ES126" s="2"/>
      <c r="ET126" s="2"/>
      <c r="EU126" s="2"/>
      <c r="EV126" s="2"/>
      <c r="EW126" s="2"/>
      <c r="EX126" s="2"/>
      <c r="EY126" s="2"/>
      <c r="EZ126" s="2"/>
      <c r="FA126" s="2"/>
      <c r="FB126" s="2"/>
      <c r="FC126" s="2"/>
      <c r="FD126" s="2"/>
      <c r="FE126" s="2"/>
      <c r="FF126" s="2"/>
      <c r="FG126" s="2"/>
      <c r="FH126" s="2"/>
      <c r="FI126" s="2"/>
      <c r="FJ126" s="2"/>
      <c r="FK126" s="2"/>
      <c r="FL126" s="2"/>
      <c r="FM126" s="2"/>
      <c r="FN126" s="2"/>
      <c r="FO126" s="2"/>
      <c r="FP126" s="2"/>
      <c r="FQ126" s="2"/>
      <c r="FR126" s="2"/>
      <c r="FS126" s="2"/>
      <c r="FT126" s="2"/>
      <c r="FU126" s="2"/>
      <c r="FV126" s="2"/>
      <c r="FW126" s="2"/>
      <c r="FX126" s="2"/>
      <c r="FY126" s="2"/>
      <c r="FZ126" s="2"/>
      <c r="GA126" s="2"/>
      <c r="GB126" s="2"/>
      <c r="GC126" s="2"/>
      <c r="GD126" s="2"/>
      <c r="GE126" s="2"/>
      <c r="GF126" s="2"/>
      <c r="GG126" s="2"/>
      <c r="GH126" s="2"/>
      <c r="GI126" s="2"/>
      <c r="GJ126" s="2"/>
      <c r="GK126" s="2"/>
      <c r="GL126" s="2"/>
      <c r="GM126" s="2"/>
      <c r="GN126" s="2"/>
      <c r="GO126" s="2"/>
      <c r="GP126" s="2"/>
      <c r="GQ126" s="2"/>
      <c r="GR126" s="2"/>
      <c r="GS126" s="2"/>
      <c r="GT126" s="2"/>
    </row>
    <row r="127" spans="1:202" s="3" customFormat="1" ht="16.5" hidden="1">
      <c r="A127"/>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EE127" s="2"/>
      <c r="EF127" s="2"/>
      <c r="EG127" s="2"/>
      <c r="EH127" s="2"/>
      <c r="EI127" s="2"/>
      <c r="EJ127" s="2"/>
      <c r="EK127" s="2"/>
      <c r="EL127" s="2"/>
      <c r="EM127" s="2"/>
      <c r="EN127" s="2"/>
      <c r="EO127" s="2"/>
      <c r="EP127" s="2"/>
      <c r="EQ127" s="2"/>
      <c r="ER127" s="2"/>
      <c r="ES127" s="2"/>
      <c r="ET127" s="2"/>
      <c r="EU127" s="2"/>
      <c r="EV127" s="2"/>
      <c r="EW127" s="2"/>
      <c r="EX127" s="2"/>
      <c r="EY127" s="2"/>
      <c r="EZ127" s="2"/>
      <c r="FA127" s="2"/>
      <c r="FB127" s="2"/>
      <c r="FC127" s="2"/>
      <c r="FD127" s="2"/>
      <c r="FE127" s="2"/>
      <c r="FF127" s="2"/>
      <c r="FG127" s="2"/>
      <c r="FH127" s="2"/>
      <c r="FI127" s="2"/>
      <c r="FJ127" s="2"/>
      <c r="FK127" s="2"/>
      <c r="FL127" s="2"/>
      <c r="FM127" s="2"/>
      <c r="FN127" s="2"/>
      <c r="FO127" s="2"/>
      <c r="FP127" s="2"/>
      <c r="FQ127" s="2"/>
      <c r="FR127" s="2"/>
      <c r="FS127" s="2"/>
      <c r="FT127" s="2"/>
      <c r="FU127" s="2"/>
      <c r="FV127" s="2"/>
      <c r="FW127" s="2"/>
      <c r="FX127" s="2"/>
      <c r="FY127" s="2"/>
      <c r="FZ127" s="2"/>
      <c r="GA127" s="2"/>
      <c r="GB127" s="2"/>
      <c r="GC127" s="2"/>
      <c r="GD127" s="2"/>
      <c r="GE127" s="2"/>
      <c r="GF127" s="2"/>
      <c r="GG127" s="2"/>
      <c r="GH127" s="2"/>
      <c r="GI127" s="2"/>
      <c r="GJ127" s="2"/>
      <c r="GK127" s="2"/>
      <c r="GL127" s="2"/>
      <c r="GM127" s="2"/>
      <c r="GN127" s="2"/>
      <c r="GO127" s="2"/>
      <c r="GP127" s="2"/>
      <c r="GQ127" s="2"/>
      <c r="GR127" s="2"/>
      <c r="GS127" s="2"/>
      <c r="GT127" s="2"/>
    </row>
    <row r="128" spans="1:202" s="3" customFormat="1" ht="16.5" hidden="1">
      <c r="A128"/>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EE128" s="2"/>
      <c r="EF128" s="2"/>
      <c r="EG128" s="2"/>
      <c r="EH128" s="2"/>
      <c r="EI128" s="2"/>
      <c r="EJ128" s="2"/>
      <c r="EK128" s="2"/>
      <c r="EL128" s="2"/>
      <c r="EM128" s="2"/>
      <c r="EN128" s="2"/>
      <c r="EO128" s="2"/>
      <c r="EP128" s="2"/>
      <c r="EQ128" s="2"/>
      <c r="ER128" s="2"/>
      <c r="ES128" s="2"/>
      <c r="ET128" s="2"/>
      <c r="EU128" s="2"/>
      <c r="EV128" s="2"/>
      <c r="EW128" s="2"/>
      <c r="EX128" s="2"/>
      <c r="EY128" s="2"/>
      <c r="EZ128" s="2"/>
      <c r="FA128" s="2"/>
      <c r="FB128" s="2"/>
      <c r="FC128" s="2"/>
      <c r="FD128" s="2"/>
      <c r="FE128" s="2"/>
      <c r="FF128" s="2"/>
      <c r="FG128" s="2"/>
      <c r="FH128" s="2"/>
      <c r="FI128" s="2"/>
      <c r="FJ128" s="2"/>
      <c r="FK128" s="2"/>
      <c r="FL128" s="2"/>
      <c r="FM128" s="2"/>
      <c r="FN128" s="2"/>
      <c r="FO128" s="2"/>
      <c r="FP128" s="2"/>
      <c r="FQ128" s="2"/>
      <c r="FR128" s="2"/>
      <c r="FS128" s="2"/>
      <c r="FT128" s="2"/>
      <c r="FU128" s="2"/>
      <c r="FV128" s="2"/>
      <c r="FW128" s="2"/>
      <c r="FX128" s="2"/>
      <c r="FY128" s="2"/>
      <c r="FZ128" s="2"/>
      <c r="GA128" s="2"/>
      <c r="GB128" s="2"/>
      <c r="GC128" s="2"/>
      <c r="GD128" s="2"/>
      <c r="GE128" s="2"/>
      <c r="GF128" s="2"/>
      <c r="GG128" s="2"/>
      <c r="GH128" s="2"/>
      <c r="GI128" s="2"/>
      <c r="GJ128" s="2"/>
      <c r="GK128" s="2"/>
      <c r="GL128" s="2"/>
      <c r="GM128" s="2"/>
      <c r="GN128" s="2"/>
      <c r="GO128" s="2"/>
      <c r="GP128" s="2"/>
      <c r="GQ128" s="2"/>
      <c r="GR128" s="2"/>
      <c r="GS128" s="2"/>
      <c r="GT128" s="2"/>
    </row>
    <row r="129" spans="1:202" s="3" customFormat="1" ht="16.5" hidden="1">
      <c r="A129"/>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2"/>
      <c r="FD129" s="2"/>
      <c r="FE129" s="2"/>
      <c r="FF129" s="2"/>
      <c r="FG129" s="2"/>
      <c r="FH129" s="2"/>
      <c r="FI129" s="2"/>
      <c r="FJ129" s="2"/>
      <c r="FK129" s="2"/>
      <c r="FL129" s="2"/>
      <c r="FM129" s="2"/>
      <c r="FN129" s="2"/>
      <c r="FO129" s="2"/>
      <c r="FP129" s="2"/>
      <c r="FQ129" s="2"/>
      <c r="FR129" s="2"/>
      <c r="FS129" s="2"/>
      <c r="FT129" s="2"/>
      <c r="FU129" s="2"/>
      <c r="FV129" s="2"/>
      <c r="FW129" s="2"/>
      <c r="FX129" s="2"/>
      <c r="FY129" s="2"/>
      <c r="FZ129" s="2"/>
      <c r="GA129" s="2"/>
      <c r="GB129" s="2"/>
      <c r="GC129" s="2"/>
      <c r="GD129" s="2"/>
      <c r="GE129" s="2"/>
      <c r="GF129" s="2"/>
      <c r="GG129" s="2"/>
      <c r="GH129" s="2"/>
      <c r="GI129" s="2"/>
      <c r="GJ129" s="2"/>
      <c r="GK129" s="2"/>
      <c r="GL129" s="2"/>
      <c r="GM129" s="2"/>
      <c r="GN129" s="2"/>
      <c r="GO129" s="2"/>
      <c r="GP129" s="2"/>
      <c r="GQ129" s="2"/>
      <c r="GR129" s="2"/>
      <c r="GS129" s="2"/>
      <c r="GT129" s="2"/>
    </row>
    <row r="130" spans="1:202" s="3" customFormat="1" ht="16.5" hidden="1">
      <c r="A130"/>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2"/>
      <c r="FD130" s="2"/>
      <c r="FE130" s="2"/>
      <c r="FF130" s="2"/>
      <c r="FG130" s="2"/>
      <c r="FH130" s="2"/>
      <c r="FI130" s="2"/>
      <c r="FJ130" s="2"/>
      <c r="FK130" s="2"/>
      <c r="FL130" s="2"/>
      <c r="FM130" s="2"/>
      <c r="FN130" s="2"/>
      <c r="FO130" s="2"/>
      <c r="FP130" s="2"/>
      <c r="FQ130" s="2"/>
      <c r="FR130" s="2"/>
      <c r="FS130" s="2"/>
      <c r="FT130" s="2"/>
      <c r="FU130" s="2"/>
      <c r="FV130" s="2"/>
      <c r="FW130" s="2"/>
      <c r="FX130" s="2"/>
      <c r="FY130" s="2"/>
      <c r="FZ130" s="2"/>
      <c r="GA130" s="2"/>
      <c r="GB130" s="2"/>
      <c r="GC130" s="2"/>
      <c r="GD130" s="2"/>
      <c r="GE130" s="2"/>
      <c r="GF130" s="2"/>
      <c r="GG130" s="2"/>
      <c r="GH130" s="2"/>
      <c r="GI130" s="2"/>
      <c r="GJ130" s="2"/>
      <c r="GK130" s="2"/>
      <c r="GL130" s="2"/>
      <c r="GM130" s="2"/>
      <c r="GN130" s="2"/>
      <c r="GO130" s="2"/>
      <c r="GP130" s="2"/>
      <c r="GQ130" s="2"/>
      <c r="GR130" s="2"/>
      <c r="GS130" s="2"/>
      <c r="GT130" s="2"/>
    </row>
    <row r="131" spans="1:202" s="3" customFormat="1" ht="16.5" hidden="1">
      <c r="A131"/>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2"/>
      <c r="FD131" s="2"/>
      <c r="FE131" s="2"/>
      <c r="FF131" s="2"/>
      <c r="FG131" s="2"/>
      <c r="FH131" s="2"/>
      <c r="FI131" s="2"/>
      <c r="FJ131" s="2"/>
      <c r="FK131" s="2"/>
      <c r="FL131" s="2"/>
      <c r="FM131" s="2"/>
      <c r="FN131" s="2"/>
      <c r="FO131" s="2"/>
      <c r="FP131" s="2"/>
      <c r="FQ131" s="2"/>
      <c r="FR131" s="2"/>
      <c r="FS131" s="2"/>
      <c r="FT131" s="2"/>
      <c r="FU131" s="2"/>
      <c r="FV131" s="2"/>
      <c r="FW131" s="2"/>
      <c r="FX131" s="2"/>
      <c r="FY131" s="2"/>
      <c r="FZ131" s="2"/>
      <c r="GA131" s="2"/>
      <c r="GB131" s="2"/>
      <c r="GC131" s="2"/>
      <c r="GD131" s="2"/>
      <c r="GE131" s="2"/>
      <c r="GF131" s="2"/>
      <c r="GG131" s="2"/>
      <c r="GH131" s="2"/>
      <c r="GI131" s="2"/>
      <c r="GJ131" s="2"/>
      <c r="GK131" s="2"/>
      <c r="GL131" s="2"/>
      <c r="GM131" s="2"/>
      <c r="GN131" s="2"/>
      <c r="GO131" s="2"/>
      <c r="GP131" s="2"/>
      <c r="GQ131" s="2"/>
      <c r="GR131" s="2"/>
      <c r="GS131" s="2"/>
      <c r="GT131" s="2"/>
    </row>
    <row r="132" spans="1:202" s="3" customFormat="1" ht="16.5" hidden="1">
      <c r="A13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2"/>
      <c r="FD132" s="2"/>
      <c r="FE132" s="2"/>
      <c r="FF132" s="2"/>
      <c r="FG132" s="2"/>
      <c r="FH132" s="2"/>
      <c r="FI132" s="2"/>
      <c r="FJ132" s="2"/>
      <c r="FK132" s="2"/>
      <c r="FL132" s="2"/>
      <c r="FM132" s="2"/>
      <c r="FN132" s="2"/>
      <c r="FO132" s="2"/>
      <c r="FP132" s="2"/>
      <c r="FQ132" s="2"/>
      <c r="FR132" s="2"/>
      <c r="FS132" s="2"/>
      <c r="FT132" s="2"/>
      <c r="FU132" s="2"/>
      <c r="FV132" s="2"/>
      <c r="FW132" s="2"/>
      <c r="FX132" s="2"/>
      <c r="FY132" s="2"/>
      <c r="FZ132" s="2"/>
      <c r="GA132" s="2"/>
      <c r="GB132" s="2"/>
      <c r="GC132" s="2"/>
      <c r="GD132" s="2"/>
      <c r="GE132" s="2"/>
      <c r="GF132" s="2"/>
      <c r="GG132" s="2"/>
      <c r="GH132" s="2"/>
      <c r="GI132" s="2"/>
      <c r="GJ132" s="2"/>
      <c r="GK132" s="2"/>
      <c r="GL132" s="2"/>
      <c r="GM132" s="2"/>
      <c r="GN132" s="2"/>
      <c r="GO132" s="2"/>
      <c r="GP132" s="2"/>
      <c r="GQ132" s="2"/>
      <c r="GR132" s="2"/>
      <c r="GS132" s="2"/>
      <c r="GT132" s="2"/>
    </row>
    <row r="133" spans="1:202" s="3" customFormat="1" ht="16.5" hidden="1">
      <c r="A133"/>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2"/>
      <c r="FD133" s="2"/>
      <c r="FE133" s="2"/>
      <c r="FF133" s="2"/>
      <c r="FG133" s="2"/>
      <c r="FH133" s="2"/>
      <c r="FI133" s="2"/>
      <c r="FJ133" s="2"/>
      <c r="FK133" s="2"/>
      <c r="FL133" s="2"/>
      <c r="FM133" s="2"/>
      <c r="FN133" s="2"/>
      <c r="FO133" s="2"/>
      <c r="FP133" s="2"/>
      <c r="FQ133" s="2"/>
      <c r="FR133" s="2"/>
      <c r="FS133" s="2"/>
      <c r="FT133" s="2"/>
      <c r="FU133" s="2"/>
      <c r="FV133" s="2"/>
      <c r="FW133" s="2"/>
      <c r="FX133" s="2"/>
      <c r="FY133" s="2"/>
      <c r="FZ133" s="2"/>
      <c r="GA133" s="2"/>
      <c r="GB133" s="2"/>
      <c r="GC133" s="2"/>
      <c r="GD133" s="2"/>
      <c r="GE133" s="2"/>
      <c r="GF133" s="2"/>
      <c r="GG133" s="2"/>
      <c r="GH133" s="2"/>
      <c r="GI133" s="2"/>
      <c r="GJ133" s="2"/>
      <c r="GK133" s="2"/>
      <c r="GL133" s="2"/>
      <c r="GM133" s="2"/>
      <c r="GN133" s="2"/>
      <c r="GO133" s="2"/>
      <c r="GP133" s="2"/>
      <c r="GQ133" s="2"/>
      <c r="GR133" s="2"/>
      <c r="GS133" s="2"/>
      <c r="GT133" s="2"/>
    </row>
    <row r="134" spans="1:202" s="3" customFormat="1" ht="16.5" hidden="1">
      <c r="A134"/>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2"/>
      <c r="FD134" s="2"/>
      <c r="FE134" s="2"/>
      <c r="FF134" s="2"/>
      <c r="FG134" s="2"/>
      <c r="FH134" s="2"/>
      <c r="FI134" s="2"/>
      <c r="FJ134" s="2"/>
      <c r="FK134" s="2"/>
      <c r="FL134" s="2"/>
      <c r="FM134" s="2"/>
      <c r="FN134" s="2"/>
      <c r="FO134" s="2"/>
      <c r="FP134" s="2"/>
      <c r="FQ134" s="2"/>
      <c r="FR134" s="2"/>
      <c r="FS134" s="2"/>
      <c r="FT134" s="2"/>
      <c r="FU134" s="2"/>
      <c r="FV134" s="2"/>
      <c r="FW134" s="2"/>
      <c r="FX134" s="2"/>
      <c r="FY134" s="2"/>
      <c r="FZ134" s="2"/>
      <c r="GA134" s="2"/>
      <c r="GB134" s="2"/>
      <c r="GC134" s="2"/>
      <c r="GD134" s="2"/>
      <c r="GE134" s="2"/>
      <c r="GF134" s="2"/>
      <c r="GG134" s="2"/>
      <c r="GH134" s="2"/>
      <c r="GI134" s="2"/>
      <c r="GJ134" s="2"/>
      <c r="GK134" s="2"/>
      <c r="GL134" s="2"/>
      <c r="GM134" s="2"/>
      <c r="GN134" s="2"/>
      <c r="GO134" s="2"/>
      <c r="GP134" s="2"/>
      <c r="GQ134" s="2"/>
      <c r="GR134" s="2"/>
      <c r="GS134" s="2"/>
      <c r="GT134" s="2"/>
    </row>
    <row r="135" spans="1:202" s="3" customFormat="1" ht="16.5" hidden="1">
      <c r="A135"/>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2"/>
      <c r="FD135" s="2"/>
      <c r="FE135" s="2"/>
      <c r="FF135" s="2"/>
      <c r="FG135" s="2"/>
      <c r="FH135" s="2"/>
      <c r="FI135" s="2"/>
      <c r="FJ135" s="2"/>
      <c r="FK135" s="2"/>
      <c r="FL135" s="2"/>
      <c r="FM135" s="2"/>
      <c r="FN135" s="2"/>
      <c r="FO135" s="2"/>
      <c r="FP135" s="2"/>
      <c r="FQ135" s="2"/>
      <c r="FR135" s="2"/>
      <c r="FS135" s="2"/>
      <c r="FT135" s="2"/>
      <c r="FU135" s="2"/>
      <c r="FV135" s="2"/>
      <c r="FW135" s="2"/>
      <c r="FX135" s="2"/>
      <c r="FY135" s="2"/>
      <c r="FZ135" s="2"/>
      <c r="GA135" s="2"/>
      <c r="GB135" s="2"/>
      <c r="GC135" s="2"/>
      <c r="GD135" s="2"/>
      <c r="GE135" s="2"/>
      <c r="GF135" s="2"/>
      <c r="GG135" s="2"/>
      <c r="GH135" s="2"/>
      <c r="GI135" s="2"/>
      <c r="GJ135" s="2"/>
      <c r="GK135" s="2"/>
      <c r="GL135" s="2"/>
      <c r="GM135" s="2"/>
      <c r="GN135" s="2"/>
      <c r="GO135" s="2"/>
      <c r="GP135" s="2"/>
      <c r="GQ135" s="2"/>
      <c r="GR135" s="2"/>
      <c r="GS135" s="2"/>
      <c r="GT135" s="2"/>
    </row>
    <row r="136" spans="1:202" s="3" customFormat="1" ht="16.5" hidden="1">
      <c r="A136"/>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2"/>
      <c r="FD136" s="2"/>
      <c r="FE136" s="2"/>
      <c r="FF136" s="2"/>
      <c r="FG136" s="2"/>
      <c r="FH136" s="2"/>
      <c r="FI136" s="2"/>
      <c r="FJ136" s="2"/>
      <c r="FK136" s="2"/>
      <c r="FL136" s="2"/>
      <c r="FM136" s="2"/>
      <c r="FN136" s="2"/>
      <c r="FO136" s="2"/>
      <c r="FP136" s="2"/>
      <c r="FQ136" s="2"/>
      <c r="FR136" s="2"/>
      <c r="FS136" s="2"/>
      <c r="FT136" s="2"/>
      <c r="FU136" s="2"/>
      <c r="FV136" s="2"/>
      <c r="FW136" s="2"/>
      <c r="FX136" s="2"/>
      <c r="FY136" s="2"/>
      <c r="FZ136" s="2"/>
      <c r="GA136" s="2"/>
      <c r="GB136" s="2"/>
      <c r="GC136" s="2"/>
      <c r="GD136" s="2"/>
      <c r="GE136" s="2"/>
      <c r="GF136" s="2"/>
      <c r="GG136" s="2"/>
      <c r="GH136" s="2"/>
      <c r="GI136" s="2"/>
      <c r="GJ136" s="2"/>
      <c r="GK136" s="2"/>
      <c r="GL136" s="2"/>
      <c r="GM136" s="2"/>
      <c r="GN136" s="2"/>
      <c r="GO136" s="2"/>
      <c r="GP136" s="2"/>
      <c r="GQ136" s="2"/>
      <c r="GR136" s="2"/>
      <c r="GS136" s="2"/>
      <c r="GT136" s="2"/>
    </row>
    <row r="137" spans="1:202" s="3" customFormat="1" ht="16.5" hidden="1">
      <c r="A137"/>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2"/>
      <c r="FD137" s="2"/>
      <c r="FE137" s="2"/>
      <c r="FF137" s="2"/>
      <c r="FG137" s="2"/>
      <c r="FH137" s="2"/>
      <c r="FI137" s="2"/>
      <c r="FJ137" s="2"/>
      <c r="FK137" s="2"/>
      <c r="FL137" s="2"/>
      <c r="FM137" s="2"/>
      <c r="FN137" s="2"/>
      <c r="FO137" s="2"/>
      <c r="FP137" s="2"/>
      <c r="FQ137" s="2"/>
      <c r="FR137" s="2"/>
      <c r="FS137" s="2"/>
      <c r="FT137" s="2"/>
      <c r="FU137" s="2"/>
      <c r="FV137" s="2"/>
      <c r="FW137" s="2"/>
      <c r="FX137" s="2"/>
      <c r="FY137" s="2"/>
      <c r="FZ137" s="2"/>
      <c r="GA137" s="2"/>
      <c r="GB137" s="2"/>
      <c r="GC137" s="2"/>
      <c r="GD137" s="2"/>
      <c r="GE137" s="2"/>
      <c r="GF137" s="2"/>
      <c r="GG137" s="2"/>
      <c r="GH137" s="2"/>
      <c r="GI137" s="2"/>
      <c r="GJ137" s="2"/>
      <c r="GK137" s="2"/>
      <c r="GL137" s="2"/>
      <c r="GM137" s="2"/>
      <c r="GN137" s="2"/>
      <c r="GO137" s="2"/>
      <c r="GP137" s="2"/>
      <c r="GQ137" s="2"/>
      <c r="GR137" s="2"/>
      <c r="GS137" s="2"/>
      <c r="GT137" s="2"/>
    </row>
    <row r="138" spans="1:202" s="3" customFormat="1" ht="16.5" hidden="1">
      <c r="A138"/>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2"/>
      <c r="FD138" s="2"/>
      <c r="FE138" s="2"/>
      <c r="FF138" s="2"/>
      <c r="FG138" s="2"/>
      <c r="FH138" s="2"/>
      <c r="FI138" s="2"/>
      <c r="FJ138" s="2"/>
      <c r="FK138" s="2"/>
      <c r="FL138" s="2"/>
      <c r="FM138" s="2"/>
      <c r="FN138" s="2"/>
      <c r="FO138" s="2"/>
      <c r="FP138" s="2"/>
      <c r="FQ138" s="2"/>
      <c r="FR138" s="2"/>
      <c r="FS138" s="2"/>
      <c r="FT138" s="2"/>
      <c r="FU138" s="2"/>
      <c r="FV138" s="2"/>
      <c r="FW138" s="2"/>
      <c r="FX138" s="2"/>
      <c r="FY138" s="2"/>
      <c r="FZ138" s="2"/>
      <c r="GA138" s="2"/>
      <c r="GB138" s="2"/>
      <c r="GC138" s="2"/>
      <c r="GD138" s="2"/>
      <c r="GE138" s="2"/>
      <c r="GF138" s="2"/>
      <c r="GG138" s="2"/>
      <c r="GH138" s="2"/>
      <c r="GI138" s="2"/>
      <c r="GJ138" s="2"/>
      <c r="GK138" s="2"/>
      <c r="GL138" s="2"/>
      <c r="GM138" s="2"/>
      <c r="GN138" s="2"/>
      <c r="GO138" s="2"/>
      <c r="GP138" s="2"/>
      <c r="GQ138" s="2"/>
      <c r="GR138" s="2"/>
      <c r="GS138" s="2"/>
      <c r="GT138" s="2"/>
    </row>
    <row r="139" spans="1:202" s="3" customFormat="1" ht="16.5" hidden="1">
      <c r="A139"/>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2"/>
      <c r="FD139" s="2"/>
      <c r="FE139" s="2"/>
      <c r="FF139" s="2"/>
      <c r="FG139" s="2"/>
      <c r="FH139" s="2"/>
      <c r="FI139" s="2"/>
      <c r="FJ139" s="2"/>
      <c r="FK139" s="2"/>
      <c r="FL139" s="2"/>
      <c r="FM139" s="2"/>
      <c r="FN139" s="2"/>
      <c r="FO139" s="2"/>
      <c r="FP139" s="2"/>
      <c r="FQ139" s="2"/>
      <c r="FR139" s="2"/>
      <c r="FS139" s="2"/>
      <c r="FT139" s="2"/>
      <c r="FU139" s="2"/>
      <c r="FV139" s="2"/>
      <c r="FW139" s="2"/>
      <c r="FX139" s="2"/>
      <c r="FY139" s="2"/>
      <c r="FZ139" s="2"/>
      <c r="GA139" s="2"/>
      <c r="GB139" s="2"/>
      <c r="GC139" s="2"/>
      <c r="GD139" s="2"/>
      <c r="GE139" s="2"/>
      <c r="GF139" s="2"/>
      <c r="GG139" s="2"/>
      <c r="GH139" s="2"/>
      <c r="GI139" s="2"/>
      <c r="GJ139" s="2"/>
      <c r="GK139" s="2"/>
      <c r="GL139" s="2"/>
      <c r="GM139" s="2"/>
      <c r="GN139" s="2"/>
      <c r="GO139" s="2"/>
      <c r="GP139" s="2"/>
      <c r="GQ139" s="2"/>
      <c r="GR139" s="2"/>
      <c r="GS139" s="2"/>
      <c r="GT139" s="2"/>
    </row>
    <row r="140" spans="1:202" s="3" customFormat="1" ht="16.5" hidden="1">
      <c r="A140"/>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2"/>
      <c r="FD140" s="2"/>
      <c r="FE140" s="2"/>
      <c r="FF140" s="2"/>
      <c r="FG140" s="2"/>
      <c r="FH140" s="2"/>
      <c r="FI140" s="2"/>
      <c r="FJ140" s="2"/>
      <c r="FK140" s="2"/>
      <c r="FL140" s="2"/>
      <c r="FM140" s="2"/>
      <c r="FN140" s="2"/>
      <c r="FO140" s="2"/>
      <c r="FP140" s="2"/>
      <c r="FQ140" s="2"/>
      <c r="FR140" s="2"/>
      <c r="FS140" s="2"/>
      <c r="FT140" s="2"/>
      <c r="FU140" s="2"/>
      <c r="FV140" s="2"/>
      <c r="FW140" s="2"/>
      <c r="FX140" s="2"/>
      <c r="FY140" s="2"/>
      <c r="FZ140" s="2"/>
      <c r="GA140" s="2"/>
      <c r="GB140" s="2"/>
      <c r="GC140" s="2"/>
      <c r="GD140" s="2"/>
      <c r="GE140" s="2"/>
      <c r="GF140" s="2"/>
      <c r="GG140" s="2"/>
      <c r="GH140" s="2"/>
      <c r="GI140" s="2"/>
      <c r="GJ140" s="2"/>
      <c r="GK140" s="2"/>
      <c r="GL140" s="2"/>
      <c r="GM140" s="2"/>
      <c r="GN140" s="2"/>
      <c r="GO140" s="2"/>
      <c r="GP140" s="2"/>
      <c r="GQ140" s="2"/>
      <c r="GR140" s="2"/>
      <c r="GS140" s="2"/>
      <c r="GT140" s="2"/>
    </row>
    <row r="141" spans="1:202" s="3" customFormat="1" ht="16.5" hidden="1">
      <c r="A141"/>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2"/>
      <c r="FD141" s="2"/>
      <c r="FE141" s="2"/>
      <c r="FF141" s="2"/>
      <c r="FG141" s="2"/>
      <c r="FH141" s="2"/>
      <c r="FI141" s="2"/>
      <c r="FJ141" s="2"/>
      <c r="FK141" s="2"/>
      <c r="FL141" s="2"/>
      <c r="FM141" s="2"/>
      <c r="FN141" s="2"/>
      <c r="FO141" s="2"/>
      <c r="FP141" s="2"/>
      <c r="FQ141" s="2"/>
      <c r="FR141" s="2"/>
      <c r="FS141" s="2"/>
      <c r="FT141" s="2"/>
      <c r="FU141" s="2"/>
      <c r="FV141" s="2"/>
      <c r="FW141" s="2"/>
      <c r="FX141" s="2"/>
      <c r="FY141" s="2"/>
      <c r="FZ141" s="2"/>
      <c r="GA141" s="2"/>
      <c r="GB141" s="2"/>
      <c r="GC141" s="2"/>
      <c r="GD141" s="2"/>
      <c r="GE141" s="2"/>
      <c r="GF141" s="2"/>
      <c r="GG141" s="2"/>
      <c r="GH141" s="2"/>
      <c r="GI141" s="2"/>
      <c r="GJ141" s="2"/>
      <c r="GK141" s="2"/>
      <c r="GL141" s="2"/>
      <c r="GM141" s="2"/>
      <c r="GN141" s="2"/>
      <c r="GO141" s="2"/>
      <c r="GP141" s="2"/>
      <c r="GQ141" s="2"/>
      <c r="GR141" s="2"/>
      <c r="GS141" s="2"/>
      <c r="GT141" s="2"/>
    </row>
    <row r="142" spans="1:202" s="3" customFormat="1" ht="16.5" hidden="1">
      <c r="A14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2"/>
      <c r="FD142" s="2"/>
      <c r="FE142" s="2"/>
      <c r="FF142" s="2"/>
      <c r="FG142" s="2"/>
      <c r="FH142" s="2"/>
      <c r="FI142" s="2"/>
      <c r="FJ142" s="2"/>
      <c r="FK142" s="2"/>
      <c r="FL142" s="2"/>
      <c r="FM142" s="2"/>
      <c r="FN142" s="2"/>
      <c r="FO142" s="2"/>
      <c r="FP142" s="2"/>
      <c r="FQ142" s="2"/>
      <c r="FR142" s="2"/>
      <c r="FS142" s="2"/>
      <c r="FT142" s="2"/>
      <c r="FU142" s="2"/>
      <c r="FV142" s="2"/>
      <c r="FW142" s="2"/>
      <c r="FX142" s="2"/>
      <c r="FY142" s="2"/>
      <c r="FZ142" s="2"/>
      <c r="GA142" s="2"/>
      <c r="GB142" s="2"/>
      <c r="GC142" s="2"/>
      <c r="GD142" s="2"/>
      <c r="GE142" s="2"/>
      <c r="GF142" s="2"/>
      <c r="GG142" s="2"/>
      <c r="GH142" s="2"/>
      <c r="GI142" s="2"/>
      <c r="GJ142" s="2"/>
      <c r="GK142" s="2"/>
      <c r="GL142" s="2"/>
      <c r="GM142" s="2"/>
      <c r="GN142" s="2"/>
      <c r="GO142" s="2"/>
      <c r="GP142" s="2"/>
      <c r="GQ142" s="2"/>
      <c r="GR142" s="2"/>
      <c r="GS142" s="2"/>
      <c r="GT142" s="2"/>
    </row>
    <row r="143" spans="1:202" s="3" customFormat="1" ht="16.5" hidden="1">
      <c r="A143"/>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2"/>
      <c r="FD143" s="2"/>
      <c r="FE143" s="2"/>
      <c r="FF143" s="2"/>
      <c r="FG143" s="2"/>
      <c r="FH143" s="2"/>
      <c r="FI143" s="2"/>
      <c r="FJ143" s="2"/>
      <c r="FK143" s="2"/>
      <c r="FL143" s="2"/>
      <c r="FM143" s="2"/>
      <c r="FN143" s="2"/>
      <c r="FO143" s="2"/>
      <c r="FP143" s="2"/>
      <c r="FQ143" s="2"/>
      <c r="FR143" s="2"/>
      <c r="FS143" s="2"/>
      <c r="FT143" s="2"/>
      <c r="FU143" s="2"/>
      <c r="FV143" s="2"/>
      <c r="FW143" s="2"/>
      <c r="FX143" s="2"/>
      <c r="FY143" s="2"/>
      <c r="FZ143" s="2"/>
      <c r="GA143" s="2"/>
      <c r="GB143" s="2"/>
      <c r="GC143" s="2"/>
      <c r="GD143" s="2"/>
      <c r="GE143" s="2"/>
      <c r="GF143" s="2"/>
      <c r="GG143" s="2"/>
      <c r="GH143" s="2"/>
      <c r="GI143" s="2"/>
      <c r="GJ143" s="2"/>
      <c r="GK143" s="2"/>
      <c r="GL143" s="2"/>
      <c r="GM143" s="2"/>
      <c r="GN143" s="2"/>
      <c r="GO143" s="2"/>
      <c r="GP143" s="2"/>
      <c r="GQ143" s="2"/>
      <c r="GR143" s="2"/>
      <c r="GS143" s="2"/>
      <c r="GT143" s="2"/>
    </row>
    <row r="144" spans="1:202" s="3" customFormat="1" ht="16.5" hidden="1">
      <c r="A144"/>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2"/>
      <c r="FD144" s="2"/>
      <c r="FE144" s="2"/>
      <c r="FF144" s="2"/>
      <c r="FG144" s="2"/>
      <c r="FH144" s="2"/>
      <c r="FI144" s="2"/>
      <c r="FJ144" s="2"/>
      <c r="FK144" s="2"/>
      <c r="FL144" s="2"/>
      <c r="FM144" s="2"/>
      <c r="FN144" s="2"/>
      <c r="FO144" s="2"/>
      <c r="FP144" s="2"/>
      <c r="FQ144" s="2"/>
      <c r="FR144" s="2"/>
      <c r="FS144" s="2"/>
      <c r="FT144" s="2"/>
      <c r="FU144" s="2"/>
      <c r="FV144" s="2"/>
      <c r="FW144" s="2"/>
      <c r="FX144" s="2"/>
      <c r="FY144" s="2"/>
      <c r="FZ144" s="2"/>
      <c r="GA144" s="2"/>
      <c r="GB144" s="2"/>
      <c r="GC144" s="2"/>
      <c r="GD144" s="2"/>
      <c r="GE144" s="2"/>
      <c r="GF144" s="2"/>
      <c r="GG144" s="2"/>
      <c r="GH144" s="2"/>
      <c r="GI144" s="2"/>
      <c r="GJ144" s="2"/>
      <c r="GK144" s="2"/>
      <c r="GL144" s="2"/>
      <c r="GM144" s="2"/>
      <c r="GN144" s="2"/>
      <c r="GO144" s="2"/>
      <c r="GP144" s="2"/>
      <c r="GQ144" s="2"/>
      <c r="GR144" s="2"/>
      <c r="GS144" s="2"/>
      <c r="GT144" s="2"/>
    </row>
    <row r="145" spans="1:202" s="3" customFormat="1" ht="16.5" hidden="1">
      <c r="A145"/>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2"/>
      <c r="FD145" s="2"/>
      <c r="FE145" s="2"/>
      <c r="FF145" s="2"/>
      <c r="FG145" s="2"/>
      <c r="FH145" s="2"/>
      <c r="FI145" s="2"/>
      <c r="FJ145" s="2"/>
      <c r="FK145" s="2"/>
      <c r="FL145" s="2"/>
      <c r="FM145" s="2"/>
      <c r="FN145" s="2"/>
      <c r="FO145" s="2"/>
      <c r="FP145" s="2"/>
      <c r="FQ145" s="2"/>
      <c r="FR145" s="2"/>
      <c r="FS145" s="2"/>
      <c r="FT145" s="2"/>
      <c r="FU145" s="2"/>
      <c r="FV145" s="2"/>
      <c r="FW145" s="2"/>
      <c r="FX145" s="2"/>
      <c r="FY145" s="2"/>
      <c r="FZ145" s="2"/>
      <c r="GA145" s="2"/>
      <c r="GB145" s="2"/>
      <c r="GC145" s="2"/>
      <c r="GD145" s="2"/>
      <c r="GE145" s="2"/>
      <c r="GF145" s="2"/>
      <c r="GG145" s="2"/>
      <c r="GH145" s="2"/>
      <c r="GI145" s="2"/>
      <c r="GJ145" s="2"/>
      <c r="GK145" s="2"/>
      <c r="GL145" s="2"/>
      <c r="GM145" s="2"/>
      <c r="GN145" s="2"/>
      <c r="GO145" s="2"/>
      <c r="GP145" s="2"/>
      <c r="GQ145" s="2"/>
      <c r="GR145" s="2"/>
      <c r="GS145" s="2"/>
      <c r="GT145" s="2"/>
    </row>
    <row r="146" spans="1:202" s="3" customFormat="1" ht="16.5" hidden="1">
      <c r="A146"/>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2"/>
      <c r="FD146" s="2"/>
      <c r="FE146" s="2"/>
      <c r="FF146" s="2"/>
      <c r="FG146" s="2"/>
      <c r="FH146" s="2"/>
      <c r="FI146" s="2"/>
      <c r="FJ146" s="2"/>
      <c r="FK146" s="2"/>
      <c r="FL146" s="2"/>
      <c r="FM146" s="2"/>
      <c r="FN146" s="2"/>
      <c r="FO146" s="2"/>
      <c r="FP146" s="2"/>
      <c r="FQ146" s="2"/>
      <c r="FR146" s="2"/>
      <c r="FS146" s="2"/>
      <c r="FT146" s="2"/>
      <c r="FU146" s="2"/>
      <c r="FV146" s="2"/>
      <c r="FW146" s="2"/>
      <c r="FX146" s="2"/>
      <c r="FY146" s="2"/>
      <c r="FZ146" s="2"/>
      <c r="GA146" s="2"/>
      <c r="GB146" s="2"/>
      <c r="GC146" s="2"/>
      <c r="GD146" s="2"/>
      <c r="GE146" s="2"/>
      <c r="GF146" s="2"/>
      <c r="GG146" s="2"/>
      <c r="GH146" s="2"/>
      <c r="GI146" s="2"/>
      <c r="GJ146" s="2"/>
      <c r="GK146" s="2"/>
      <c r="GL146" s="2"/>
      <c r="GM146" s="2"/>
      <c r="GN146" s="2"/>
      <c r="GO146" s="2"/>
      <c r="GP146" s="2"/>
      <c r="GQ146" s="2"/>
      <c r="GR146" s="2"/>
      <c r="GS146" s="2"/>
      <c r="GT146" s="2"/>
    </row>
    <row r="147" spans="1:202" s="3" customFormat="1" ht="16.5" hidden="1">
      <c r="A147"/>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2"/>
      <c r="FD147" s="2"/>
      <c r="FE147" s="2"/>
      <c r="FF147" s="2"/>
      <c r="FG147" s="2"/>
      <c r="FH147" s="2"/>
      <c r="FI147" s="2"/>
      <c r="FJ147" s="2"/>
      <c r="FK147" s="2"/>
      <c r="FL147" s="2"/>
      <c r="FM147" s="2"/>
      <c r="FN147" s="2"/>
      <c r="FO147" s="2"/>
      <c r="FP147" s="2"/>
      <c r="FQ147" s="2"/>
      <c r="FR147" s="2"/>
      <c r="FS147" s="2"/>
      <c r="FT147" s="2"/>
      <c r="FU147" s="2"/>
      <c r="FV147" s="2"/>
      <c r="FW147" s="2"/>
      <c r="FX147" s="2"/>
      <c r="FY147" s="2"/>
      <c r="FZ147" s="2"/>
      <c r="GA147" s="2"/>
      <c r="GB147" s="2"/>
      <c r="GC147" s="2"/>
      <c r="GD147" s="2"/>
      <c r="GE147" s="2"/>
      <c r="GF147" s="2"/>
      <c r="GG147" s="2"/>
      <c r="GH147" s="2"/>
      <c r="GI147" s="2"/>
      <c r="GJ147" s="2"/>
      <c r="GK147" s="2"/>
      <c r="GL147" s="2"/>
      <c r="GM147" s="2"/>
      <c r="GN147" s="2"/>
      <c r="GO147" s="2"/>
      <c r="GP147" s="2"/>
      <c r="GQ147" s="2"/>
      <c r="GR147" s="2"/>
      <c r="GS147" s="2"/>
      <c r="GT147" s="2"/>
    </row>
    <row r="148" spans="1:202" s="3" customFormat="1" ht="16.5" hidden="1">
      <c r="A148"/>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2"/>
      <c r="FD148" s="2"/>
      <c r="FE148" s="2"/>
      <c r="FF148" s="2"/>
      <c r="FG148" s="2"/>
      <c r="FH148" s="2"/>
      <c r="FI148" s="2"/>
      <c r="FJ148" s="2"/>
      <c r="FK148" s="2"/>
      <c r="FL148" s="2"/>
      <c r="FM148" s="2"/>
      <c r="FN148" s="2"/>
      <c r="FO148" s="2"/>
      <c r="FP148" s="2"/>
      <c r="FQ148" s="2"/>
      <c r="FR148" s="2"/>
      <c r="FS148" s="2"/>
      <c r="FT148" s="2"/>
      <c r="FU148" s="2"/>
      <c r="FV148" s="2"/>
      <c r="FW148" s="2"/>
      <c r="FX148" s="2"/>
      <c r="FY148" s="2"/>
      <c r="FZ148" s="2"/>
      <c r="GA148" s="2"/>
      <c r="GB148" s="2"/>
      <c r="GC148" s="2"/>
      <c r="GD148" s="2"/>
      <c r="GE148" s="2"/>
      <c r="GF148" s="2"/>
      <c r="GG148" s="2"/>
      <c r="GH148" s="2"/>
      <c r="GI148" s="2"/>
      <c r="GJ148" s="2"/>
      <c r="GK148" s="2"/>
      <c r="GL148" s="2"/>
      <c r="GM148" s="2"/>
      <c r="GN148" s="2"/>
      <c r="GO148" s="2"/>
      <c r="GP148" s="2"/>
      <c r="GQ148" s="2"/>
      <c r="GR148" s="2"/>
      <c r="GS148" s="2"/>
      <c r="GT148" s="2"/>
    </row>
    <row r="149" spans="1:202" s="3" customFormat="1" ht="16.5" hidden="1">
      <c r="A149"/>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2"/>
      <c r="FD149" s="2"/>
      <c r="FE149" s="2"/>
      <c r="FF149" s="2"/>
      <c r="FG149" s="2"/>
      <c r="FH149" s="2"/>
      <c r="FI149" s="2"/>
      <c r="FJ149" s="2"/>
      <c r="FK149" s="2"/>
      <c r="FL149" s="2"/>
      <c r="FM149" s="2"/>
      <c r="FN149" s="2"/>
      <c r="FO149" s="2"/>
      <c r="FP149" s="2"/>
      <c r="FQ149" s="2"/>
      <c r="FR149" s="2"/>
      <c r="FS149" s="2"/>
      <c r="FT149" s="2"/>
      <c r="FU149" s="2"/>
      <c r="FV149" s="2"/>
      <c r="FW149" s="2"/>
      <c r="FX149" s="2"/>
      <c r="FY149" s="2"/>
      <c r="FZ149" s="2"/>
      <c r="GA149" s="2"/>
      <c r="GB149" s="2"/>
      <c r="GC149" s="2"/>
      <c r="GD149" s="2"/>
      <c r="GE149" s="2"/>
      <c r="GF149" s="2"/>
      <c r="GG149" s="2"/>
      <c r="GH149" s="2"/>
      <c r="GI149" s="2"/>
      <c r="GJ149" s="2"/>
      <c r="GK149" s="2"/>
      <c r="GL149" s="2"/>
      <c r="GM149" s="2"/>
      <c r="GN149" s="2"/>
      <c r="GO149" s="2"/>
      <c r="GP149" s="2"/>
      <c r="GQ149" s="2"/>
      <c r="GR149" s="2"/>
      <c r="GS149" s="2"/>
      <c r="GT149" s="2"/>
    </row>
    <row r="150" spans="1:202" s="3" customFormat="1" ht="16.5" hidden="1">
      <c r="A150"/>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2"/>
      <c r="FD150" s="2"/>
      <c r="FE150" s="2"/>
      <c r="FF150" s="2"/>
      <c r="FG150" s="2"/>
      <c r="FH150" s="2"/>
      <c r="FI150" s="2"/>
      <c r="FJ150" s="2"/>
      <c r="FK150" s="2"/>
      <c r="FL150" s="2"/>
      <c r="FM150" s="2"/>
      <c r="FN150" s="2"/>
      <c r="FO150" s="2"/>
      <c r="FP150" s="2"/>
      <c r="FQ150" s="2"/>
      <c r="FR150" s="2"/>
      <c r="FS150" s="2"/>
      <c r="FT150" s="2"/>
      <c r="FU150" s="2"/>
      <c r="FV150" s="2"/>
      <c r="FW150" s="2"/>
      <c r="FX150" s="2"/>
      <c r="FY150" s="2"/>
      <c r="FZ150" s="2"/>
      <c r="GA150" s="2"/>
      <c r="GB150" s="2"/>
      <c r="GC150" s="2"/>
      <c r="GD150" s="2"/>
      <c r="GE150" s="2"/>
      <c r="GF150" s="2"/>
      <c r="GG150" s="2"/>
      <c r="GH150" s="2"/>
      <c r="GI150" s="2"/>
      <c r="GJ150" s="2"/>
      <c r="GK150" s="2"/>
      <c r="GL150" s="2"/>
      <c r="GM150" s="2"/>
      <c r="GN150" s="2"/>
      <c r="GO150" s="2"/>
      <c r="GP150" s="2"/>
      <c r="GQ150" s="2"/>
      <c r="GR150" s="2"/>
      <c r="GS150" s="2"/>
      <c r="GT150" s="2"/>
    </row>
    <row r="151" spans="1:202" s="3" customFormat="1" ht="16.5" hidden="1">
      <c r="A151"/>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2"/>
      <c r="FD151" s="2"/>
      <c r="FE151" s="2"/>
      <c r="FF151" s="2"/>
      <c r="FG151" s="2"/>
      <c r="FH151" s="2"/>
      <c r="FI151" s="2"/>
      <c r="FJ151" s="2"/>
      <c r="FK151" s="2"/>
      <c r="FL151" s="2"/>
      <c r="FM151" s="2"/>
      <c r="FN151" s="2"/>
      <c r="FO151" s="2"/>
      <c r="FP151" s="2"/>
      <c r="FQ151" s="2"/>
      <c r="FR151" s="2"/>
      <c r="FS151" s="2"/>
      <c r="FT151" s="2"/>
      <c r="FU151" s="2"/>
      <c r="FV151" s="2"/>
      <c r="FW151" s="2"/>
      <c r="FX151" s="2"/>
      <c r="FY151" s="2"/>
      <c r="FZ151" s="2"/>
      <c r="GA151" s="2"/>
      <c r="GB151" s="2"/>
      <c r="GC151" s="2"/>
      <c r="GD151" s="2"/>
      <c r="GE151" s="2"/>
      <c r="GF151" s="2"/>
      <c r="GG151" s="2"/>
      <c r="GH151" s="2"/>
      <c r="GI151" s="2"/>
      <c r="GJ151" s="2"/>
      <c r="GK151" s="2"/>
      <c r="GL151" s="2"/>
      <c r="GM151" s="2"/>
      <c r="GN151" s="2"/>
      <c r="GO151" s="2"/>
      <c r="GP151" s="2"/>
      <c r="GQ151" s="2"/>
      <c r="GR151" s="2"/>
      <c r="GS151" s="2"/>
      <c r="GT151" s="2"/>
    </row>
    <row r="152" spans="1:202" s="3" customFormat="1" ht="16.5" hidden="1">
      <c r="A15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2"/>
      <c r="FD152" s="2"/>
      <c r="FE152" s="2"/>
      <c r="FF152" s="2"/>
      <c r="FG152" s="2"/>
      <c r="FH152" s="2"/>
      <c r="FI152" s="2"/>
      <c r="FJ152" s="2"/>
      <c r="FK152" s="2"/>
      <c r="FL152" s="2"/>
      <c r="FM152" s="2"/>
      <c r="FN152" s="2"/>
      <c r="FO152" s="2"/>
      <c r="FP152" s="2"/>
      <c r="FQ152" s="2"/>
      <c r="FR152" s="2"/>
      <c r="FS152" s="2"/>
      <c r="FT152" s="2"/>
      <c r="FU152" s="2"/>
      <c r="FV152" s="2"/>
      <c r="FW152" s="2"/>
      <c r="FX152" s="2"/>
      <c r="FY152" s="2"/>
      <c r="FZ152" s="2"/>
      <c r="GA152" s="2"/>
      <c r="GB152" s="2"/>
      <c r="GC152" s="2"/>
      <c r="GD152" s="2"/>
      <c r="GE152" s="2"/>
      <c r="GF152" s="2"/>
      <c r="GG152" s="2"/>
      <c r="GH152" s="2"/>
      <c r="GI152" s="2"/>
      <c r="GJ152" s="2"/>
      <c r="GK152" s="2"/>
      <c r="GL152" s="2"/>
      <c r="GM152" s="2"/>
      <c r="GN152" s="2"/>
      <c r="GO152" s="2"/>
      <c r="GP152" s="2"/>
      <c r="GQ152" s="2"/>
      <c r="GR152" s="2"/>
      <c r="GS152" s="2"/>
      <c r="GT152" s="2"/>
    </row>
    <row r="153" spans="1:202" s="3" customFormat="1" ht="16.5" hidden="1">
      <c r="A153"/>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2"/>
      <c r="FD153" s="2"/>
      <c r="FE153" s="2"/>
      <c r="FF153" s="2"/>
      <c r="FG153" s="2"/>
      <c r="FH153" s="2"/>
      <c r="FI153" s="2"/>
      <c r="FJ153" s="2"/>
      <c r="FK153" s="2"/>
      <c r="FL153" s="2"/>
      <c r="FM153" s="2"/>
      <c r="FN153" s="2"/>
      <c r="FO153" s="2"/>
      <c r="FP153" s="2"/>
      <c r="FQ153" s="2"/>
      <c r="FR153" s="2"/>
      <c r="FS153" s="2"/>
      <c r="FT153" s="2"/>
      <c r="FU153" s="2"/>
      <c r="FV153" s="2"/>
      <c r="FW153" s="2"/>
      <c r="FX153" s="2"/>
      <c r="FY153" s="2"/>
      <c r="FZ153" s="2"/>
      <c r="GA153" s="2"/>
      <c r="GB153" s="2"/>
      <c r="GC153" s="2"/>
      <c r="GD153" s="2"/>
      <c r="GE153" s="2"/>
      <c r="GF153" s="2"/>
      <c r="GG153" s="2"/>
      <c r="GH153" s="2"/>
      <c r="GI153" s="2"/>
      <c r="GJ153" s="2"/>
      <c r="GK153" s="2"/>
      <c r="GL153" s="2"/>
      <c r="GM153" s="2"/>
      <c r="GN153" s="2"/>
      <c r="GO153" s="2"/>
      <c r="GP153" s="2"/>
      <c r="GQ153" s="2"/>
      <c r="GR153" s="2"/>
      <c r="GS153" s="2"/>
      <c r="GT153" s="2"/>
    </row>
    <row r="154" spans="1:202" s="3" customFormat="1" ht="16.5" hidden="1">
      <c r="A154"/>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2"/>
      <c r="FD154" s="2"/>
      <c r="FE154" s="2"/>
      <c r="FF154" s="2"/>
      <c r="FG154" s="2"/>
      <c r="FH154" s="2"/>
      <c r="FI154" s="2"/>
      <c r="FJ154" s="2"/>
      <c r="FK154" s="2"/>
      <c r="FL154" s="2"/>
      <c r="FM154" s="2"/>
      <c r="FN154" s="2"/>
      <c r="FO154" s="2"/>
      <c r="FP154" s="2"/>
      <c r="FQ154" s="2"/>
      <c r="FR154" s="2"/>
      <c r="FS154" s="2"/>
      <c r="FT154" s="2"/>
      <c r="FU154" s="2"/>
      <c r="FV154" s="2"/>
      <c r="FW154" s="2"/>
      <c r="FX154" s="2"/>
      <c r="FY154" s="2"/>
      <c r="FZ154" s="2"/>
      <c r="GA154" s="2"/>
      <c r="GB154" s="2"/>
      <c r="GC154" s="2"/>
      <c r="GD154" s="2"/>
      <c r="GE154" s="2"/>
      <c r="GF154" s="2"/>
      <c r="GG154" s="2"/>
      <c r="GH154" s="2"/>
      <c r="GI154" s="2"/>
      <c r="GJ154" s="2"/>
      <c r="GK154" s="2"/>
      <c r="GL154" s="2"/>
      <c r="GM154" s="2"/>
      <c r="GN154" s="2"/>
      <c r="GO154" s="2"/>
      <c r="GP154" s="2"/>
      <c r="GQ154" s="2"/>
      <c r="GR154" s="2"/>
      <c r="GS154" s="2"/>
      <c r="GT154" s="2"/>
    </row>
    <row r="155" spans="1:202" s="3" customFormat="1" ht="16.5" hidden="1">
      <c r="A155"/>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2"/>
      <c r="FD155" s="2"/>
      <c r="FE155" s="2"/>
      <c r="FF155" s="2"/>
      <c r="FG155" s="2"/>
      <c r="FH155" s="2"/>
      <c r="FI155" s="2"/>
      <c r="FJ155" s="2"/>
      <c r="FK155" s="2"/>
      <c r="FL155" s="2"/>
      <c r="FM155" s="2"/>
      <c r="FN155" s="2"/>
      <c r="FO155" s="2"/>
      <c r="FP155" s="2"/>
      <c r="FQ155" s="2"/>
      <c r="FR155" s="2"/>
      <c r="FS155" s="2"/>
      <c r="FT155" s="2"/>
      <c r="FU155" s="2"/>
      <c r="FV155" s="2"/>
      <c r="FW155" s="2"/>
      <c r="FX155" s="2"/>
      <c r="FY155" s="2"/>
      <c r="FZ155" s="2"/>
      <c r="GA155" s="2"/>
      <c r="GB155" s="2"/>
      <c r="GC155" s="2"/>
      <c r="GD155" s="2"/>
      <c r="GE155" s="2"/>
      <c r="GF155" s="2"/>
      <c r="GG155" s="2"/>
      <c r="GH155" s="2"/>
      <c r="GI155" s="2"/>
      <c r="GJ155" s="2"/>
      <c r="GK155" s="2"/>
      <c r="GL155" s="2"/>
      <c r="GM155" s="2"/>
      <c r="GN155" s="2"/>
      <c r="GO155" s="2"/>
      <c r="GP155" s="2"/>
      <c r="GQ155" s="2"/>
      <c r="GR155" s="2"/>
      <c r="GS155" s="2"/>
      <c r="GT155" s="2"/>
    </row>
    <row r="156" spans="1:202" s="3" customFormat="1" ht="16.5" hidden="1">
      <c r="A156"/>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2"/>
      <c r="FD156" s="2"/>
      <c r="FE156" s="2"/>
      <c r="FF156" s="2"/>
      <c r="FG156" s="2"/>
      <c r="FH156" s="2"/>
      <c r="FI156" s="2"/>
      <c r="FJ156" s="2"/>
      <c r="FK156" s="2"/>
      <c r="FL156" s="2"/>
      <c r="FM156" s="2"/>
      <c r="FN156" s="2"/>
      <c r="FO156" s="2"/>
      <c r="FP156" s="2"/>
      <c r="FQ156" s="2"/>
      <c r="FR156" s="2"/>
      <c r="FS156" s="2"/>
      <c r="FT156" s="2"/>
      <c r="FU156" s="2"/>
      <c r="FV156" s="2"/>
      <c r="FW156" s="2"/>
      <c r="FX156" s="2"/>
      <c r="FY156" s="2"/>
      <c r="FZ156" s="2"/>
      <c r="GA156" s="2"/>
      <c r="GB156" s="2"/>
      <c r="GC156" s="2"/>
      <c r="GD156" s="2"/>
      <c r="GE156" s="2"/>
      <c r="GF156" s="2"/>
      <c r="GG156" s="2"/>
      <c r="GH156" s="2"/>
      <c r="GI156" s="2"/>
      <c r="GJ156" s="2"/>
      <c r="GK156" s="2"/>
      <c r="GL156" s="2"/>
      <c r="GM156" s="2"/>
      <c r="GN156" s="2"/>
      <c r="GO156" s="2"/>
      <c r="GP156" s="2"/>
      <c r="GQ156" s="2"/>
      <c r="GR156" s="2"/>
      <c r="GS156" s="2"/>
      <c r="GT156" s="2"/>
    </row>
    <row r="157" spans="1:202" s="3" customFormat="1" ht="16.5" hidden="1">
      <c r="A157"/>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2"/>
      <c r="FD157" s="2"/>
      <c r="FE157" s="2"/>
      <c r="FF157" s="2"/>
      <c r="FG157" s="2"/>
      <c r="FH157" s="2"/>
      <c r="FI157" s="2"/>
      <c r="FJ157" s="2"/>
      <c r="FK157" s="2"/>
      <c r="FL157" s="2"/>
      <c r="FM157" s="2"/>
      <c r="FN157" s="2"/>
      <c r="FO157" s="2"/>
      <c r="FP157" s="2"/>
      <c r="FQ157" s="2"/>
      <c r="FR157" s="2"/>
      <c r="FS157" s="2"/>
      <c r="FT157" s="2"/>
      <c r="FU157" s="2"/>
      <c r="FV157" s="2"/>
      <c r="FW157" s="2"/>
      <c r="FX157" s="2"/>
      <c r="FY157" s="2"/>
      <c r="FZ157" s="2"/>
      <c r="GA157" s="2"/>
      <c r="GB157" s="2"/>
      <c r="GC157" s="2"/>
      <c r="GD157" s="2"/>
      <c r="GE157" s="2"/>
      <c r="GF157" s="2"/>
      <c r="GG157" s="2"/>
      <c r="GH157" s="2"/>
      <c r="GI157" s="2"/>
      <c r="GJ157" s="2"/>
      <c r="GK157" s="2"/>
      <c r="GL157" s="2"/>
      <c r="GM157" s="2"/>
      <c r="GN157" s="2"/>
      <c r="GO157" s="2"/>
      <c r="GP157" s="2"/>
      <c r="GQ157" s="2"/>
      <c r="GR157" s="2"/>
      <c r="GS157" s="2"/>
      <c r="GT157" s="2"/>
    </row>
    <row r="158" spans="1:202" s="3" customFormat="1" ht="16.5" hidden="1">
      <c r="A158"/>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2"/>
      <c r="FD158" s="2"/>
      <c r="FE158" s="2"/>
      <c r="FF158" s="2"/>
      <c r="FG158" s="2"/>
      <c r="FH158" s="2"/>
      <c r="FI158" s="2"/>
      <c r="FJ158" s="2"/>
      <c r="FK158" s="2"/>
      <c r="FL158" s="2"/>
      <c r="FM158" s="2"/>
      <c r="FN158" s="2"/>
      <c r="FO158" s="2"/>
      <c r="FP158" s="2"/>
      <c r="FQ158" s="2"/>
      <c r="FR158" s="2"/>
      <c r="FS158" s="2"/>
      <c r="FT158" s="2"/>
      <c r="FU158" s="2"/>
      <c r="FV158" s="2"/>
      <c r="FW158" s="2"/>
      <c r="FX158" s="2"/>
      <c r="FY158" s="2"/>
      <c r="FZ158" s="2"/>
      <c r="GA158" s="2"/>
      <c r="GB158" s="2"/>
      <c r="GC158" s="2"/>
      <c r="GD158" s="2"/>
      <c r="GE158" s="2"/>
      <c r="GF158" s="2"/>
      <c r="GG158" s="2"/>
      <c r="GH158" s="2"/>
      <c r="GI158" s="2"/>
      <c r="GJ158" s="2"/>
      <c r="GK158" s="2"/>
      <c r="GL158" s="2"/>
      <c r="GM158" s="2"/>
      <c r="GN158" s="2"/>
      <c r="GO158" s="2"/>
      <c r="GP158" s="2"/>
      <c r="GQ158" s="2"/>
      <c r="GR158" s="2"/>
      <c r="GS158" s="2"/>
      <c r="GT158" s="2"/>
    </row>
    <row r="159" spans="1:202" s="3" customFormat="1" ht="16.5" hidden="1">
      <c r="A159"/>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2"/>
      <c r="FD159" s="2"/>
      <c r="FE159" s="2"/>
      <c r="FF159" s="2"/>
      <c r="FG159" s="2"/>
      <c r="FH159" s="2"/>
      <c r="FI159" s="2"/>
      <c r="FJ159" s="2"/>
      <c r="FK159" s="2"/>
      <c r="FL159" s="2"/>
      <c r="FM159" s="2"/>
      <c r="FN159" s="2"/>
      <c r="FO159" s="2"/>
      <c r="FP159" s="2"/>
      <c r="FQ159" s="2"/>
      <c r="FR159" s="2"/>
      <c r="FS159" s="2"/>
      <c r="FT159" s="2"/>
      <c r="FU159" s="2"/>
      <c r="FV159" s="2"/>
      <c r="FW159" s="2"/>
      <c r="FX159" s="2"/>
      <c r="FY159" s="2"/>
      <c r="FZ159" s="2"/>
      <c r="GA159" s="2"/>
      <c r="GB159" s="2"/>
      <c r="GC159" s="2"/>
      <c r="GD159" s="2"/>
      <c r="GE159" s="2"/>
      <c r="GF159" s="2"/>
      <c r="GG159" s="2"/>
      <c r="GH159" s="2"/>
      <c r="GI159" s="2"/>
      <c r="GJ159" s="2"/>
      <c r="GK159" s="2"/>
      <c r="GL159" s="2"/>
      <c r="GM159" s="2"/>
      <c r="GN159" s="2"/>
      <c r="GO159" s="2"/>
      <c r="GP159" s="2"/>
      <c r="GQ159" s="2"/>
      <c r="GR159" s="2"/>
      <c r="GS159" s="2"/>
      <c r="GT159" s="2"/>
    </row>
    <row r="160" spans="1:202" s="3" customFormat="1" ht="16.5" hidden="1">
      <c r="A160"/>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c r="BS160" s="2"/>
      <c r="BT160" s="2"/>
      <c r="BU160" s="2"/>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c r="DL160" s="2"/>
      <c r="DM160" s="2"/>
      <c r="DN160" s="2"/>
      <c r="DO160" s="2"/>
      <c r="DP160" s="2"/>
      <c r="DQ160" s="2"/>
      <c r="DR160" s="2"/>
      <c r="DS160" s="2"/>
      <c r="DT160" s="2"/>
      <c r="DU160" s="2"/>
      <c r="DV160" s="2"/>
      <c r="DW160" s="2"/>
      <c r="DX160" s="2"/>
      <c r="DY160" s="2"/>
      <c r="DZ160" s="2"/>
      <c r="EA160" s="2"/>
      <c r="EB160" s="2"/>
      <c r="EC160" s="2"/>
      <c r="ED160" s="2"/>
      <c r="EE160" s="2"/>
      <c r="EF160" s="2"/>
      <c r="EG160" s="2"/>
      <c r="EH160" s="2"/>
      <c r="EI160" s="2"/>
      <c r="EJ160" s="2"/>
      <c r="EK160" s="2"/>
      <c r="EL160" s="2"/>
      <c r="EM160" s="2"/>
      <c r="EN160" s="2"/>
      <c r="EO160" s="2"/>
      <c r="EP160" s="2"/>
      <c r="EQ160" s="2"/>
      <c r="ER160" s="2"/>
      <c r="ES160" s="2"/>
      <c r="ET160" s="2"/>
      <c r="EU160" s="2"/>
      <c r="EV160" s="2"/>
      <c r="EW160" s="2"/>
      <c r="EX160" s="2"/>
      <c r="EY160" s="2"/>
      <c r="EZ160" s="2"/>
      <c r="FA160" s="2"/>
      <c r="FB160" s="2"/>
      <c r="FC160" s="2"/>
      <c r="FD160" s="2"/>
      <c r="FE160" s="2"/>
      <c r="FF160" s="2"/>
      <c r="FG160" s="2"/>
      <c r="FH160" s="2"/>
      <c r="FI160" s="2"/>
      <c r="FJ160" s="2"/>
      <c r="FK160" s="2"/>
      <c r="FL160" s="2"/>
      <c r="FM160" s="2"/>
      <c r="FN160" s="2"/>
      <c r="FO160" s="2"/>
      <c r="FP160" s="2"/>
      <c r="FQ160" s="2"/>
      <c r="FR160" s="2"/>
      <c r="FS160" s="2"/>
      <c r="FT160" s="2"/>
      <c r="FU160" s="2"/>
      <c r="FV160" s="2"/>
      <c r="FW160" s="2"/>
      <c r="FX160" s="2"/>
      <c r="FY160" s="2"/>
      <c r="FZ160" s="2"/>
      <c r="GA160" s="2"/>
      <c r="GB160" s="2"/>
      <c r="GC160" s="2"/>
      <c r="GD160" s="2"/>
      <c r="GE160" s="2"/>
      <c r="GF160" s="2"/>
      <c r="GG160" s="2"/>
      <c r="GH160" s="2"/>
      <c r="GI160" s="2"/>
      <c r="GJ160" s="2"/>
      <c r="GK160" s="2"/>
      <c r="GL160" s="2"/>
      <c r="GM160" s="2"/>
      <c r="GN160" s="2"/>
      <c r="GO160" s="2"/>
      <c r="GP160" s="2"/>
      <c r="GQ160" s="2"/>
      <c r="GR160" s="2"/>
      <c r="GS160" s="2"/>
      <c r="GT160" s="2"/>
    </row>
    <row r="161" spans="1:202" s="3" customFormat="1" ht="16.5" hidden="1">
      <c r="A161"/>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2"/>
      <c r="DT161" s="2"/>
      <c r="DU161" s="2"/>
      <c r="DV161" s="2"/>
      <c r="DW161" s="2"/>
      <c r="DX161" s="2"/>
      <c r="DY161" s="2"/>
      <c r="DZ161" s="2"/>
      <c r="EA161" s="2"/>
      <c r="EB161" s="2"/>
      <c r="EC161" s="2"/>
      <c r="ED161" s="2"/>
      <c r="EE161" s="2"/>
      <c r="EF161" s="2"/>
      <c r="EG161" s="2"/>
      <c r="EH161" s="2"/>
      <c r="EI161" s="2"/>
      <c r="EJ161" s="2"/>
      <c r="EK161" s="2"/>
      <c r="EL161" s="2"/>
      <c r="EM161" s="2"/>
      <c r="EN161" s="2"/>
      <c r="EO161" s="2"/>
      <c r="EP161" s="2"/>
      <c r="EQ161" s="2"/>
      <c r="ER161" s="2"/>
      <c r="ES161" s="2"/>
      <c r="ET161" s="2"/>
      <c r="EU161" s="2"/>
      <c r="EV161" s="2"/>
      <c r="EW161" s="2"/>
      <c r="EX161" s="2"/>
      <c r="EY161" s="2"/>
      <c r="EZ161" s="2"/>
      <c r="FA161" s="2"/>
      <c r="FB161" s="2"/>
      <c r="FC161" s="2"/>
      <c r="FD161" s="2"/>
      <c r="FE161" s="2"/>
      <c r="FF161" s="2"/>
      <c r="FG161" s="2"/>
      <c r="FH161" s="2"/>
      <c r="FI161" s="2"/>
      <c r="FJ161" s="2"/>
      <c r="FK161" s="2"/>
      <c r="FL161" s="2"/>
      <c r="FM161" s="2"/>
      <c r="FN161" s="2"/>
      <c r="FO161" s="2"/>
      <c r="FP161" s="2"/>
      <c r="FQ161" s="2"/>
      <c r="FR161" s="2"/>
      <c r="FS161" s="2"/>
      <c r="FT161" s="2"/>
      <c r="FU161" s="2"/>
      <c r="FV161" s="2"/>
      <c r="FW161" s="2"/>
      <c r="FX161" s="2"/>
      <c r="FY161" s="2"/>
      <c r="FZ161" s="2"/>
      <c r="GA161" s="2"/>
      <c r="GB161" s="2"/>
      <c r="GC161" s="2"/>
      <c r="GD161" s="2"/>
      <c r="GE161" s="2"/>
      <c r="GF161" s="2"/>
      <c r="GG161" s="2"/>
      <c r="GH161" s="2"/>
      <c r="GI161" s="2"/>
      <c r="GJ161" s="2"/>
      <c r="GK161" s="2"/>
      <c r="GL161" s="2"/>
      <c r="GM161" s="2"/>
      <c r="GN161" s="2"/>
      <c r="GO161" s="2"/>
      <c r="GP161" s="2"/>
      <c r="GQ161" s="2"/>
      <c r="GR161" s="2"/>
      <c r="GS161" s="2"/>
      <c r="GT161" s="2"/>
    </row>
    <row r="162" spans="1:202" s="3" customFormat="1" ht="16.5" hidden="1">
      <c r="A16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2"/>
      <c r="DT162" s="2"/>
      <c r="DU162" s="2"/>
      <c r="DV162" s="2"/>
      <c r="DW162" s="2"/>
      <c r="DX162" s="2"/>
      <c r="DY162" s="2"/>
      <c r="DZ162" s="2"/>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2"/>
      <c r="FD162" s="2"/>
      <c r="FE162" s="2"/>
      <c r="FF162" s="2"/>
      <c r="FG162" s="2"/>
      <c r="FH162" s="2"/>
      <c r="FI162" s="2"/>
      <c r="FJ162" s="2"/>
      <c r="FK162" s="2"/>
      <c r="FL162" s="2"/>
      <c r="FM162" s="2"/>
      <c r="FN162" s="2"/>
      <c r="FO162" s="2"/>
      <c r="FP162" s="2"/>
      <c r="FQ162" s="2"/>
      <c r="FR162" s="2"/>
      <c r="FS162" s="2"/>
      <c r="FT162" s="2"/>
      <c r="FU162" s="2"/>
      <c r="FV162" s="2"/>
      <c r="FW162" s="2"/>
      <c r="FX162" s="2"/>
      <c r="FY162" s="2"/>
      <c r="FZ162" s="2"/>
      <c r="GA162" s="2"/>
      <c r="GB162" s="2"/>
      <c r="GC162" s="2"/>
      <c r="GD162" s="2"/>
      <c r="GE162" s="2"/>
      <c r="GF162" s="2"/>
      <c r="GG162" s="2"/>
      <c r="GH162" s="2"/>
      <c r="GI162" s="2"/>
      <c r="GJ162" s="2"/>
      <c r="GK162" s="2"/>
      <c r="GL162" s="2"/>
      <c r="GM162" s="2"/>
      <c r="GN162" s="2"/>
      <c r="GO162" s="2"/>
      <c r="GP162" s="2"/>
      <c r="GQ162" s="2"/>
      <c r="GR162" s="2"/>
      <c r="GS162" s="2"/>
      <c r="GT162" s="2"/>
    </row>
    <row r="163" spans="1:202" s="3" customFormat="1" ht="16.5" hidden="1">
      <c r="A163"/>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c r="DL163" s="2"/>
      <c r="DM163" s="2"/>
      <c r="DN163" s="2"/>
      <c r="DO163" s="2"/>
      <c r="DP163" s="2"/>
      <c r="DQ163" s="2"/>
      <c r="DR163" s="2"/>
      <c r="DS163" s="2"/>
      <c r="DT163" s="2"/>
      <c r="DU163" s="2"/>
      <c r="DV163" s="2"/>
      <c r="DW163" s="2"/>
      <c r="DX163" s="2"/>
      <c r="DY163" s="2"/>
      <c r="DZ163" s="2"/>
      <c r="EA163" s="2"/>
      <c r="EB163" s="2"/>
      <c r="EC163" s="2"/>
      <c r="ED163" s="2"/>
      <c r="EE163" s="2"/>
      <c r="EF163" s="2"/>
      <c r="EG163" s="2"/>
      <c r="EH163" s="2"/>
      <c r="EI163" s="2"/>
      <c r="EJ163" s="2"/>
      <c r="EK163" s="2"/>
      <c r="EL163" s="2"/>
      <c r="EM163" s="2"/>
      <c r="EN163" s="2"/>
      <c r="EO163" s="2"/>
      <c r="EP163" s="2"/>
      <c r="EQ163" s="2"/>
      <c r="ER163" s="2"/>
      <c r="ES163" s="2"/>
      <c r="ET163" s="2"/>
      <c r="EU163" s="2"/>
      <c r="EV163" s="2"/>
      <c r="EW163" s="2"/>
      <c r="EX163" s="2"/>
      <c r="EY163" s="2"/>
      <c r="EZ163" s="2"/>
      <c r="FA163" s="2"/>
      <c r="FB163" s="2"/>
      <c r="FC163" s="2"/>
      <c r="FD163" s="2"/>
      <c r="FE163" s="2"/>
      <c r="FF163" s="2"/>
      <c r="FG163" s="2"/>
      <c r="FH163" s="2"/>
      <c r="FI163" s="2"/>
      <c r="FJ163" s="2"/>
      <c r="FK163" s="2"/>
      <c r="FL163" s="2"/>
      <c r="FM163" s="2"/>
      <c r="FN163" s="2"/>
      <c r="FO163" s="2"/>
      <c r="FP163" s="2"/>
      <c r="FQ163" s="2"/>
      <c r="FR163" s="2"/>
      <c r="FS163" s="2"/>
      <c r="FT163" s="2"/>
      <c r="FU163" s="2"/>
      <c r="FV163" s="2"/>
      <c r="FW163" s="2"/>
      <c r="FX163" s="2"/>
      <c r="FY163" s="2"/>
      <c r="FZ163" s="2"/>
      <c r="GA163" s="2"/>
      <c r="GB163" s="2"/>
      <c r="GC163" s="2"/>
      <c r="GD163" s="2"/>
      <c r="GE163" s="2"/>
      <c r="GF163" s="2"/>
      <c r="GG163" s="2"/>
      <c r="GH163" s="2"/>
      <c r="GI163" s="2"/>
      <c r="GJ163" s="2"/>
      <c r="GK163" s="2"/>
      <c r="GL163" s="2"/>
      <c r="GM163" s="2"/>
      <c r="GN163" s="2"/>
      <c r="GO163" s="2"/>
      <c r="GP163" s="2"/>
      <c r="GQ163" s="2"/>
      <c r="GR163" s="2"/>
      <c r="GS163" s="2"/>
      <c r="GT163" s="2"/>
    </row>
    <row r="164" spans="1:202" s="3" customFormat="1" ht="16.5" hidden="1">
      <c r="A164"/>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c r="DC164" s="2"/>
      <c r="DD164" s="2"/>
      <c r="DE164" s="2"/>
      <c r="DF164" s="2"/>
      <c r="DG164" s="2"/>
      <c r="DH164" s="2"/>
      <c r="DI164" s="2"/>
      <c r="DJ164" s="2"/>
      <c r="DK164" s="2"/>
      <c r="DL164" s="2"/>
      <c r="DM164" s="2"/>
      <c r="DN164" s="2"/>
      <c r="DO164" s="2"/>
      <c r="DP164" s="2"/>
      <c r="DQ164" s="2"/>
      <c r="DR164" s="2"/>
      <c r="DS164" s="2"/>
      <c r="DT164" s="2"/>
      <c r="DU164" s="2"/>
      <c r="DV164" s="2"/>
      <c r="DW164" s="2"/>
      <c r="DX164" s="2"/>
      <c r="DY164" s="2"/>
      <c r="DZ164" s="2"/>
      <c r="EA164" s="2"/>
      <c r="EB164" s="2"/>
      <c r="EC164" s="2"/>
      <c r="ED164" s="2"/>
      <c r="EE164" s="2"/>
      <c r="EF164" s="2"/>
      <c r="EG164" s="2"/>
      <c r="EH164" s="2"/>
      <c r="EI164" s="2"/>
      <c r="EJ164" s="2"/>
      <c r="EK164" s="2"/>
      <c r="EL164" s="2"/>
      <c r="EM164" s="2"/>
      <c r="EN164" s="2"/>
      <c r="EO164" s="2"/>
      <c r="EP164" s="2"/>
      <c r="EQ164" s="2"/>
      <c r="ER164" s="2"/>
      <c r="ES164" s="2"/>
      <c r="ET164" s="2"/>
      <c r="EU164" s="2"/>
      <c r="EV164" s="2"/>
      <c r="EW164" s="2"/>
      <c r="EX164" s="2"/>
      <c r="EY164" s="2"/>
      <c r="EZ164" s="2"/>
      <c r="FA164" s="2"/>
      <c r="FB164" s="2"/>
      <c r="FC164" s="2"/>
      <c r="FD164" s="2"/>
      <c r="FE164" s="2"/>
      <c r="FF164" s="2"/>
      <c r="FG164" s="2"/>
      <c r="FH164" s="2"/>
      <c r="FI164" s="2"/>
      <c r="FJ164" s="2"/>
      <c r="FK164" s="2"/>
      <c r="FL164" s="2"/>
      <c r="FM164" s="2"/>
      <c r="FN164" s="2"/>
      <c r="FO164" s="2"/>
      <c r="FP164" s="2"/>
      <c r="FQ164" s="2"/>
      <c r="FR164" s="2"/>
      <c r="FS164" s="2"/>
      <c r="FT164" s="2"/>
      <c r="FU164" s="2"/>
      <c r="FV164" s="2"/>
      <c r="FW164" s="2"/>
      <c r="FX164" s="2"/>
      <c r="FY164" s="2"/>
      <c r="FZ164" s="2"/>
      <c r="GA164" s="2"/>
      <c r="GB164" s="2"/>
      <c r="GC164" s="2"/>
      <c r="GD164" s="2"/>
      <c r="GE164" s="2"/>
      <c r="GF164" s="2"/>
      <c r="GG164" s="2"/>
      <c r="GH164" s="2"/>
      <c r="GI164" s="2"/>
      <c r="GJ164" s="2"/>
      <c r="GK164" s="2"/>
      <c r="GL164" s="2"/>
      <c r="GM164" s="2"/>
      <c r="GN164" s="2"/>
      <c r="GO164" s="2"/>
      <c r="GP164" s="2"/>
      <c r="GQ164" s="2"/>
      <c r="GR164" s="2"/>
      <c r="GS164" s="2"/>
      <c r="GT164" s="2"/>
    </row>
    <row r="165" spans="1:202" s="3" customFormat="1" ht="16.5" hidden="1">
      <c r="A165"/>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c r="DB165" s="2"/>
      <c r="DC165" s="2"/>
      <c r="DD165" s="2"/>
      <c r="DE165" s="2"/>
      <c r="DF165" s="2"/>
      <c r="DG165" s="2"/>
      <c r="DH165" s="2"/>
      <c r="DI165" s="2"/>
      <c r="DJ165" s="2"/>
      <c r="DK165" s="2"/>
      <c r="DL165" s="2"/>
      <c r="DM165" s="2"/>
      <c r="DN165" s="2"/>
      <c r="DO165" s="2"/>
      <c r="DP165" s="2"/>
      <c r="DQ165" s="2"/>
      <c r="DR165" s="2"/>
      <c r="DS165" s="2"/>
      <c r="DT165" s="2"/>
      <c r="DU165" s="2"/>
      <c r="DV165" s="2"/>
      <c r="DW165" s="2"/>
      <c r="DX165" s="2"/>
      <c r="DY165" s="2"/>
      <c r="DZ165" s="2"/>
      <c r="EA165" s="2"/>
      <c r="EB165" s="2"/>
      <c r="EC165" s="2"/>
      <c r="ED165" s="2"/>
      <c r="EE165" s="2"/>
      <c r="EF165" s="2"/>
      <c r="EG165" s="2"/>
      <c r="EH165" s="2"/>
      <c r="EI165" s="2"/>
      <c r="EJ165" s="2"/>
      <c r="EK165" s="2"/>
      <c r="EL165" s="2"/>
      <c r="EM165" s="2"/>
      <c r="EN165" s="2"/>
      <c r="EO165" s="2"/>
      <c r="EP165" s="2"/>
      <c r="EQ165" s="2"/>
      <c r="ER165" s="2"/>
      <c r="ES165" s="2"/>
      <c r="ET165" s="2"/>
      <c r="EU165" s="2"/>
      <c r="EV165" s="2"/>
      <c r="EW165" s="2"/>
      <c r="EX165" s="2"/>
      <c r="EY165" s="2"/>
      <c r="EZ165" s="2"/>
      <c r="FA165" s="2"/>
      <c r="FB165" s="2"/>
      <c r="FC165" s="2"/>
      <c r="FD165" s="2"/>
      <c r="FE165" s="2"/>
      <c r="FF165" s="2"/>
      <c r="FG165" s="2"/>
      <c r="FH165" s="2"/>
      <c r="FI165" s="2"/>
      <c r="FJ165" s="2"/>
      <c r="FK165" s="2"/>
      <c r="FL165" s="2"/>
      <c r="FM165" s="2"/>
      <c r="FN165" s="2"/>
      <c r="FO165" s="2"/>
      <c r="FP165" s="2"/>
      <c r="FQ165" s="2"/>
      <c r="FR165" s="2"/>
      <c r="FS165" s="2"/>
      <c r="FT165" s="2"/>
      <c r="FU165" s="2"/>
      <c r="FV165" s="2"/>
      <c r="FW165" s="2"/>
      <c r="FX165" s="2"/>
      <c r="FY165" s="2"/>
      <c r="FZ165" s="2"/>
      <c r="GA165" s="2"/>
      <c r="GB165" s="2"/>
      <c r="GC165" s="2"/>
      <c r="GD165" s="2"/>
      <c r="GE165" s="2"/>
      <c r="GF165" s="2"/>
      <c r="GG165" s="2"/>
      <c r="GH165" s="2"/>
      <c r="GI165" s="2"/>
      <c r="GJ165" s="2"/>
      <c r="GK165" s="2"/>
      <c r="GL165" s="2"/>
      <c r="GM165" s="2"/>
      <c r="GN165" s="2"/>
      <c r="GO165" s="2"/>
      <c r="GP165" s="2"/>
      <c r="GQ165" s="2"/>
      <c r="GR165" s="2"/>
      <c r="GS165" s="2"/>
      <c r="GT165" s="2"/>
    </row>
    <row r="166" spans="1:202" s="3" customFormat="1" ht="16.5" hidden="1">
      <c r="A166"/>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c r="DL166" s="2"/>
      <c r="DM166" s="2"/>
      <c r="DN166" s="2"/>
      <c r="DO166" s="2"/>
      <c r="DP166" s="2"/>
      <c r="DQ166" s="2"/>
      <c r="DR166" s="2"/>
      <c r="DS166" s="2"/>
      <c r="DT166" s="2"/>
      <c r="DU166" s="2"/>
      <c r="DV166" s="2"/>
      <c r="DW166" s="2"/>
      <c r="DX166" s="2"/>
      <c r="DY166" s="2"/>
      <c r="DZ166" s="2"/>
      <c r="EA166" s="2"/>
      <c r="EB166" s="2"/>
      <c r="EC166" s="2"/>
      <c r="ED166" s="2"/>
      <c r="EE166" s="2"/>
      <c r="EF166" s="2"/>
      <c r="EG166" s="2"/>
      <c r="EH166" s="2"/>
      <c r="EI166" s="2"/>
      <c r="EJ166" s="2"/>
      <c r="EK166" s="2"/>
      <c r="EL166" s="2"/>
      <c r="EM166" s="2"/>
      <c r="EN166" s="2"/>
      <c r="EO166" s="2"/>
      <c r="EP166" s="2"/>
      <c r="EQ166" s="2"/>
      <c r="ER166" s="2"/>
      <c r="ES166" s="2"/>
      <c r="ET166" s="2"/>
      <c r="EU166" s="2"/>
      <c r="EV166" s="2"/>
      <c r="EW166" s="2"/>
      <c r="EX166" s="2"/>
      <c r="EY166" s="2"/>
      <c r="EZ166" s="2"/>
      <c r="FA166" s="2"/>
      <c r="FB166" s="2"/>
      <c r="FC166" s="2"/>
      <c r="FD166" s="2"/>
      <c r="FE166" s="2"/>
      <c r="FF166" s="2"/>
      <c r="FG166" s="2"/>
      <c r="FH166" s="2"/>
      <c r="FI166" s="2"/>
      <c r="FJ166" s="2"/>
      <c r="FK166" s="2"/>
      <c r="FL166" s="2"/>
      <c r="FM166" s="2"/>
      <c r="FN166" s="2"/>
      <c r="FO166" s="2"/>
      <c r="FP166" s="2"/>
      <c r="FQ166" s="2"/>
      <c r="FR166" s="2"/>
      <c r="FS166" s="2"/>
      <c r="FT166" s="2"/>
      <c r="FU166" s="2"/>
      <c r="FV166" s="2"/>
      <c r="FW166" s="2"/>
      <c r="FX166" s="2"/>
      <c r="FY166" s="2"/>
      <c r="FZ166" s="2"/>
      <c r="GA166" s="2"/>
      <c r="GB166" s="2"/>
      <c r="GC166" s="2"/>
      <c r="GD166" s="2"/>
      <c r="GE166" s="2"/>
      <c r="GF166" s="2"/>
      <c r="GG166" s="2"/>
      <c r="GH166" s="2"/>
      <c r="GI166" s="2"/>
      <c r="GJ166" s="2"/>
      <c r="GK166" s="2"/>
      <c r="GL166" s="2"/>
      <c r="GM166" s="2"/>
      <c r="GN166" s="2"/>
      <c r="GO166" s="2"/>
      <c r="GP166" s="2"/>
      <c r="GQ166" s="2"/>
      <c r="GR166" s="2"/>
      <c r="GS166" s="2"/>
      <c r="GT166" s="2"/>
    </row>
    <row r="167" spans="1:202" s="3" customFormat="1" ht="16.5" hidden="1">
      <c r="A167"/>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c r="BS167" s="2"/>
      <c r="BT167" s="2"/>
      <c r="BU167" s="2"/>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c r="DL167" s="2"/>
      <c r="DM167" s="2"/>
      <c r="DN167" s="2"/>
      <c r="DO167" s="2"/>
      <c r="DP167" s="2"/>
      <c r="DQ167" s="2"/>
      <c r="DR167" s="2"/>
      <c r="DS167" s="2"/>
      <c r="DT167" s="2"/>
      <c r="DU167" s="2"/>
      <c r="DV167" s="2"/>
      <c r="DW167" s="2"/>
      <c r="DX167" s="2"/>
      <c r="DY167" s="2"/>
      <c r="DZ167" s="2"/>
      <c r="EA167" s="2"/>
      <c r="EB167" s="2"/>
      <c r="EC167" s="2"/>
      <c r="ED167" s="2"/>
      <c r="EE167" s="2"/>
      <c r="EF167" s="2"/>
      <c r="EG167" s="2"/>
      <c r="EH167" s="2"/>
      <c r="EI167" s="2"/>
      <c r="EJ167" s="2"/>
      <c r="EK167" s="2"/>
      <c r="EL167" s="2"/>
      <c r="EM167" s="2"/>
      <c r="EN167" s="2"/>
      <c r="EO167" s="2"/>
      <c r="EP167" s="2"/>
      <c r="EQ167" s="2"/>
      <c r="ER167" s="2"/>
      <c r="ES167" s="2"/>
      <c r="ET167" s="2"/>
      <c r="EU167" s="2"/>
      <c r="EV167" s="2"/>
      <c r="EW167" s="2"/>
      <c r="EX167" s="2"/>
      <c r="EY167" s="2"/>
      <c r="EZ167" s="2"/>
      <c r="FA167" s="2"/>
      <c r="FB167" s="2"/>
      <c r="FC167" s="2"/>
      <c r="FD167" s="2"/>
      <c r="FE167" s="2"/>
      <c r="FF167" s="2"/>
      <c r="FG167" s="2"/>
      <c r="FH167" s="2"/>
      <c r="FI167" s="2"/>
      <c r="FJ167" s="2"/>
      <c r="FK167" s="2"/>
      <c r="FL167" s="2"/>
      <c r="FM167" s="2"/>
      <c r="FN167" s="2"/>
      <c r="FO167" s="2"/>
      <c r="FP167" s="2"/>
      <c r="FQ167" s="2"/>
      <c r="FR167" s="2"/>
      <c r="FS167" s="2"/>
      <c r="FT167" s="2"/>
      <c r="FU167" s="2"/>
      <c r="FV167" s="2"/>
      <c r="FW167" s="2"/>
      <c r="FX167" s="2"/>
      <c r="FY167" s="2"/>
      <c r="FZ167" s="2"/>
      <c r="GA167" s="2"/>
      <c r="GB167" s="2"/>
      <c r="GC167" s="2"/>
      <c r="GD167" s="2"/>
      <c r="GE167" s="2"/>
      <c r="GF167" s="2"/>
      <c r="GG167" s="2"/>
      <c r="GH167" s="2"/>
      <c r="GI167" s="2"/>
      <c r="GJ167" s="2"/>
      <c r="GK167" s="2"/>
      <c r="GL167" s="2"/>
      <c r="GM167" s="2"/>
      <c r="GN167" s="2"/>
      <c r="GO167" s="2"/>
      <c r="GP167" s="2"/>
      <c r="GQ167" s="2"/>
      <c r="GR167" s="2"/>
      <c r="GS167" s="2"/>
      <c r="GT167" s="2"/>
    </row>
    <row r="168" spans="1:202" s="3" customFormat="1" ht="16.5" hidden="1">
      <c r="A168"/>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2"/>
      <c r="DT168" s="2"/>
      <c r="DU168" s="2"/>
      <c r="DV168" s="2"/>
      <c r="DW168" s="2"/>
      <c r="DX168" s="2"/>
      <c r="DY168" s="2"/>
      <c r="DZ168" s="2"/>
      <c r="EA168" s="2"/>
      <c r="EB168" s="2"/>
      <c r="EC168" s="2"/>
      <c r="ED168" s="2"/>
      <c r="EE168" s="2"/>
      <c r="EF168" s="2"/>
      <c r="EG168" s="2"/>
      <c r="EH168" s="2"/>
      <c r="EI168" s="2"/>
      <c r="EJ168" s="2"/>
      <c r="EK168" s="2"/>
      <c r="EL168" s="2"/>
      <c r="EM168" s="2"/>
      <c r="EN168" s="2"/>
      <c r="EO168" s="2"/>
      <c r="EP168" s="2"/>
      <c r="EQ168" s="2"/>
      <c r="ER168" s="2"/>
      <c r="ES168" s="2"/>
      <c r="ET168" s="2"/>
      <c r="EU168" s="2"/>
      <c r="EV168" s="2"/>
      <c r="EW168" s="2"/>
      <c r="EX168" s="2"/>
      <c r="EY168" s="2"/>
      <c r="EZ168" s="2"/>
      <c r="FA168" s="2"/>
      <c r="FB168" s="2"/>
      <c r="FC168" s="2"/>
      <c r="FD168" s="2"/>
      <c r="FE168" s="2"/>
      <c r="FF168" s="2"/>
      <c r="FG168" s="2"/>
      <c r="FH168" s="2"/>
      <c r="FI168" s="2"/>
      <c r="FJ168" s="2"/>
      <c r="FK168" s="2"/>
      <c r="FL168" s="2"/>
      <c r="FM168" s="2"/>
      <c r="FN168" s="2"/>
      <c r="FO168" s="2"/>
      <c r="FP168" s="2"/>
      <c r="FQ168" s="2"/>
      <c r="FR168" s="2"/>
      <c r="FS168" s="2"/>
      <c r="FT168" s="2"/>
      <c r="FU168" s="2"/>
      <c r="FV168" s="2"/>
      <c r="FW168" s="2"/>
      <c r="FX168" s="2"/>
      <c r="FY168" s="2"/>
      <c r="FZ168" s="2"/>
      <c r="GA168" s="2"/>
      <c r="GB168" s="2"/>
      <c r="GC168" s="2"/>
      <c r="GD168" s="2"/>
      <c r="GE168" s="2"/>
      <c r="GF168" s="2"/>
      <c r="GG168" s="2"/>
      <c r="GH168" s="2"/>
      <c r="GI168" s="2"/>
      <c r="GJ168" s="2"/>
      <c r="GK168" s="2"/>
      <c r="GL168" s="2"/>
      <c r="GM168" s="2"/>
      <c r="GN168" s="2"/>
      <c r="GO168" s="2"/>
      <c r="GP168" s="2"/>
      <c r="GQ168" s="2"/>
      <c r="GR168" s="2"/>
      <c r="GS168" s="2"/>
      <c r="GT168" s="2"/>
    </row>
    <row r="169" spans="1:202" s="3" customFormat="1" ht="16.5" hidden="1">
      <c r="A169"/>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c r="DL169" s="2"/>
      <c r="DM169" s="2"/>
      <c r="DN169" s="2"/>
      <c r="DO169" s="2"/>
      <c r="DP169" s="2"/>
      <c r="DQ169" s="2"/>
      <c r="DR169" s="2"/>
      <c r="DS169" s="2"/>
      <c r="DT169" s="2"/>
      <c r="DU169" s="2"/>
      <c r="DV169" s="2"/>
      <c r="DW169" s="2"/>
      <c r="DX169" s="2"/>
      <c r="DY169" s="2"/>
      <c r="DZ169" s="2"/>
      <c r="EA169" s="2"/>
      <c r="EB169" s="2"/>
      <c r="EC169" s="2"/>
      <c r="ED169" s="2"/>
      <c r="EE169" s="2"/>
      <c r="EF169" s="2"/>
      <c r="EG169" s="2"/>
      <c r="EH169" s="2"/>
      <c r="EI169" s="2"/>
      <c r="EJ169" s="2"/>
      <c r="EK169" s="2"/>
      <c r="EL169" s="2"/>
      <c r="EM169" s="2"/>
      <c r="EN169" s="2"/>
      <c r="EO169" s="2"/>
      <c r="EP169" s="2"/>
      <c r="EQ169" s="2"/>
      <c r="ER169" s="2"/>
      <c r="ES169" s="2"/>
      <c r="ET169" s="2"/>
      <c r="EU169" s="2"/>
      <c r="EV169" s="2"/>
      <c r="EW169" s="2"/>
      <c r="EX169" s="2"/>
      <c r="EY169" s="2"/>
      <c r="EZ169" s="2"/>
      <c r="FA169" s="2"/>
      <c r="FB169" s="2"/>
      <c r="FC169" s="2"/>
      <c r="FD169" s="2"/>
      <c r="FE169" s="2"/>
      <c r="FF169" s="2"/>
      <c r="FG169" s="2"/>
      <c r="FH169" s="2"/>
      <c r="FI169" s="2"/>
      <c r="FJ169" s="2"/>
      <c r="FK169" s="2"/>
      <c r="FL169" s="2"/>
      <c r="FM169" s="2"/>
      <c r="FN169" s="2"/>
      <c r="FO169" s="2"/>
      <c r="FP169" s="2"/>
      <c r="FQ169" s="2"/>
      <c r="FR169" s="2"/>
      <c r="FS169" s="2"/>
      <c r="FT169" s="2"/>
      <c r="FU169" s="2"/>
      <c r="FV169" s="2"/>
      <c r="FW169" s="2"/>
      <c r="FX169" s="2"/>
      <c r="FY169" s="2"/>
      <c r="FZ169" s="2"/>
      <c r="GA169" s="2"/>
      <c r="GB169" s="2"/>
      <c r="GC169" s="2"/>
      <c r="GD169" s="2"/>
      <c r="GE169" s="2"/>
      <c r="GF169" s="2"/>
      <c r="GG169" s="2"/>
      <c r="GH169" s="2"/>
      <c r="GI169" s="2"/>
      <c r="GJ169" s="2"/>
      <c r="GK169" s="2"/>
      <c r="GL169" s="2"/>
      <c r="GM169" s="2"/>
      <c r="GN169" s="2"/>
      <c r="GO169" s="2"/>
      <c r="GP169" s="2"/>
      <c r="GQ169" s="2"/>
      <c r="GR169" s="2"/>
      <c r="GS169" s="2"/>
      <c r="GT169" s="2"/>
    </row>
    <row r="170" spans="1:202" s="3" customFormat="1" ht="16.5" hidden="1">
      <c r="A170"/>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c r="DG170" s="2"/>
      <c r="DH170" s="2"/>
      <c r="DI170" s="2"/>
      <c r="DJ170" s="2"/>
      <c r="DK170" s="2"/>
      <c r="DL170" s="2"/>
      <c r="DM170" s="2"/>
      <c r="DN170" s="2"/>
      <c r="DO170" s="2"/>
      <c r="DP170" s="2"/>
      <c r="DQ170" s="2"/>
      <c r="DR170" s="2"/>
      <c r="DS170" s="2"/>
      <c r="DT170" s="2"/>
      <c r="DU170" s="2"/>
      <c r="DV170" s="2"/>
      <c r="DW170" s="2"/>
      <c r="DX170" s="2"/>
      <c r="DY170" s="2"/>
      <c r="DZ170" s="2"/>
      <c r="EA170" s="2"/>
      <c r="EB170" s="2"/>
      <c r="EC170" s="2"/>
      <c r="ED170" s="2"/>
      <c r="EE170" s="2"/>
      <c r="EF170" s="2"/>
      <c r="EG170" s="2"/>
      <c r="EH170" s="2"/>
      <c r="EI170" s="2"/>
      <c r="EJ170" s="2"/>
      <c r="EK170" s="2"/>
      <c r="EL170" s="2"/>
      <c r="EM170" s="2"/>
      <c r="EN170" s="2"/>
      <c r="EO170" s="2"/>
      <c r="EP170" s="2"/>
      <c r="EQ170" s="2"/>
      <c r="ER170" s="2"/>
      <c r="ES170" s="2"/>
      <c r="ET170" s="2"/>
      <c r="EU170" s="2"/>
      <c r="EV170" s="2"/>
      <c r="EW170" s="2"/>
      <c r="EX170" s="2"/>
      <c r="EY170" s="2"/>
      <c r="EZ170" s="2"/>
      <c r="FA170" s="2"/>
      <c r="FB170" s="2"/>
      <c r="FC170" s="2"/>
      <c r="FD170" s="2"/>
      <c r="FE170" s="2"/>
      <c r="FF170" s="2"/>
      <c r="FG170" s="2"/>
      <c r="FH170" s="2"/>
      <c r="FI170" s="2"/>
      <c r="FJ170" s="2"/>
      <c r="FK170" s="2"/>
      <c r="FL170" s="2"/>
      <c r="FM170" s="2"/>
      <c r="FN170" s="2"/>
      <c r="FO170" s="2"/>
      <c r="FP170" s="2"/>
      <c r="FQ170" s="2"/>
      <c r="FR170" s="2"/>
      <c r="FS170" s="2"/>
      <c r="FT170" s="2"/>
      <c r="FU170" s="2"/>
      <c r="FV170" s="2"/>
      <c r="FW170" s="2"/>
      <c r="FX170" s="2"/>
      <c r="FY170" s="2"/>
      <c r="FZ170" s="2"/>
      <c r="GA170" s="2"/>
      <c r="GB170" s="2"/>
      <c r="GC170" s="2"/>
      <c r="GD170" s="2"/>
      <c r="GE170" s="2"/>
      <c r="GF170" s="2"/>
      <c r="GG170" s="2"/>
      <c r="GH170" s="2"/>
      <c r="GI170" s="2"/>
      <c r="GJ170" s="2"/>
      <c r="GK170" s="2"/>
      <c r="GL170" s="2"/>
      <c r="GM170" s="2"/>
      <c r="GN170" s="2"/>
      <c r="GO170" s="2"/>
      <c r="GP170" s="2"/>
      <c r="GQ170" s="2"/>
      <c r="GR170" s="2"/>
      <c r="GS170" s="2"/>
      <c r="GT170" s="2"/>
    </row>
    <row r="171" spans="1:202" s="3" customFormat="1" ht="16.5" hidden="1">
      <c r="A171"/>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c r="DG171" s="2"/>
      <c r="DH171" s="2"/>
      <c r="DI171" s="2"/>
      <c r="DJ171" s="2"/>
      <c r="DK171" s="2"/>
      <c r="DL171" s="2"/>
      <c r="DM171" s="2"/>
      <c r="DN171" s="2"/>
      <c r="DO171" s="2"/>
      <c r="DP171" s="2"/>
      <c r="DQ171" s="2"/>
      <c r="DR171" s="2"/>
      <c r="DS171" s="2"/>
      <c r="DT171" s="2"/>
      <c r="DU171" s="2"/>
      <c r="DV171" s="2"/>
      <c r="DW171" s="2"/>
      <c r="DX171" s="2"/>
      <c r="DY171" s="2"/>
      <c r="DZ171" s="2"/>
      <c r="EA171" s="2"/>
      <c r="EB171" s="2"/>
      <c r="EC171" s="2"/>
      <c r="ED171" s="2"/>
      <c r="EE171" s="2"/>
      <c r="EF171" s="2"/>
      <c r="EG171" s="2"/>
      <c r="EH171" s="2"/>
      <c r="EI171" s="2"/>
      <c r="EJ171" s="2"/>
      <c r="EK171" s="2"/>
      <c r="EL171" s="2"/>
      <c r="EM171" s="2"/>
      <c r="EN171" s="2"/>
      <c r="EO171" s="2"/>
      <c r="EP171" s="2"/>
      <c r="EQ171" s="2"/>
      <c r="ER171" s="2"/>
      <c r="ES171" s="2"/>
      <c r="ET171" s="2"/>
      <c r="EU171" s="2"/>
      <c r="EV171" s="2"/>
      <c r="EW171" s="2"/>
      <c r="EX171" s="2"/>
      <c r="EY171" s="2"/>
      <c r="EZ171" s="2"/>
      <c r="FA171" s="2"/>
      <c r="FB171" s="2"/>
      <c r="FC171" s="2"/>
      <c r="FD171" s="2"/>
      <c r="FE171" s="2"/>
      <c r="FF171" s="2"/>
      <c r="FG171" s="2"/>
      <c r="FH171" s="2"/>
      <c r="FI171" s="2"/>
      <c r="FJ171" s="2"/>
      <c r="FK171" s="2"/>
      <c r="FL171" s="2"/>
      <c r="FM171" s="2"/>
      <c r="FN171" s="2"/>
      <c r="FO171" s="2"/>
      <c r="FP171" s="2"/>
      <c r="FQ171" s="2"/>
      <c r="FR171" s="2"/>
      <c r="FS171" s="2"/>
      <c r="FT171" s="2"/>
      <c r="FU171" s="2"/>
      <c r="FV171" s="2"/>
      <c r="FW171" s="2"/>
      <c r="FX171" s="2"/>
      <c r="FY171" s="2"/>
      <c r="FZ171" s="2"/>
      <c r="GA171" s="2"/>
      <c r="GB171" s="2"/>
      <c r="GC171" s="2"/>
      <c r="GD171" s="2"/>
      <c r="GE171" s="2"/>
      <c r="GF171" s="2"/>
      <c r="GG171" s="2"/>
      <c r="GH171" s="2"/>
      <c r="GI171" s="2"/>
      <c r="GJ171" s="2"/>
      <c r="GK171" s="2"/>
      <c r="GL171" s="2"/>
      <c r="GM171" s="2"/>
      <c r="GN171" s="2"/>
      <c r="GO171" s="2"/>
      <c r="GP171" s="2"/>
      <c r="GQ171" s="2"/>
      <c r="GR171" s="2"/>
      <c r="GS171" s="2"/>
      <c r="GT171" s="2"/>
    </row>
    <row r="172" spans="1:202" s="3" customFormat="1" ht="16.5" hidden="1">
      <c r="A17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c r="DG172" s="2"/>
      <c r="DH172" s="2"/>
      <c r="DI172" s="2"/>
      <c r="DJ172" s="2"/>
      <c r="DK172" s="2"/>
      <c r="DL172" s="2"/>
      <c r="DM172" s="2"/>
      <c r="DN172" s="2"/>
      <c r="DO172" s="2"/>
      <c r="DP172" s="2"/>
      <c r="DQ172" s="2"/>
      <c r="DR172" s="2"/>
      <c r="DS172" s="2"/>
      <c r="DT172" s="2"/>
      <c r="DU172" s="2"/>
      <c r="DV172" s="2"/>
      <c r="DW172" s="2"/>
      <c r="DX172" s="2"/>
      <c r="DY172" s="2"/>
      <c r="DZ172" s="2"/>
      <c r="EA172" s="2"/>
      <c r="EB172" s="2"/>
      <c r="EC172" s="2"/>
      <c r="ED172" s="2"/>
      <c r="EE172" s="2"/>
      <c r="EF172" s="2"/>
      <c r="EG172" s="2"/>
      <c r="EH172" s="2"/>
      <c r="EI172" s="2"/>
      <c r="EJ172" s="2"/>
      <c r="EK172" s="2"/>
      <c r="EL172" s="2"/>
      <c r="EM172" s="2"/>
      <c r="EN172" s="2"/>
      <c r="EO172" s="2"/>
      <c r="EP172" s="2"/>
      <c r="EQ172" s="2"/>
      <c r="ER172" s="2"/>
      <c r="ES172" s="2"/>
      <c r="ET172" s="2"/>
      <c r="EU172" s="2"/>
      <c r="EV172" s="2"/>
      <c r="EW172" s="2"/>
      <c r="EX172" s="2"/>
      <c r="EY172" s="2"/>
      <c r="EZ172" s="2"/>
      <c r="FA172" s="2"/>
      <c r="FB172" s="2"/>
      <c r="FC172" s="2"/>
      <c r="FD172" s="2"/>
      <c r="FE172" s="2"/>
      <c r="FF172" s="2"/>
      <c r="FG172" s="2"/>
      <c r="FH172" s="2"/>
      <c r="FI172" s="2"/>
      <c r="FJ172" s="2"/>
      <c r="FK172" s="2"/>
      <c r="FL172" s="2"/>
      <c r="FM172" s="2"/>
      <c r="FN172" s="2"/>
      <c r="FO172" s="2"/>
      <c r="FP172" s="2"/>
      <c r="FQ172" s="2"/>
      <c r="FR172" s="2"/>
      <c r="FS172" s="2"/>
      <c r="FT172" s="2"/>
      <c r="FU172" s="2"/>
      <c r="FV172" s="2"/>
      <c r="FW172" s="2"/>
      <c r="FX172" s="2"/>
      <c r="FY172" s="2"/>
      <c r="FZ172" s="2"/>
      <c r="GA172" s="2"/>
      <c r="GB172" s="2"/>
      <c r="GC172" s="2"/>
      <c r="GD172" s="2"/>
      <c r="GE172" s="2"/>
      <c r="GF172" s="2"/>
      <c r="GG172" s="2"/>
      <c r="GH172" s="2"/>
      <c r="GI172" s="2"/>
      <c r="GJ172" s="2"/>
      <c r="GK172" s="2"/>
      <c r="GL172" s="2"/>
      <c r="GM172" s="2"/>
      <c r="GN172" s="2"/>
      <c r="GO172" s="2"/>
      <c r="GP172" s="2"/>
      <c r="GQ172" s="2"/>
      <c r="GR172" s="2"/>
      <c r="GS172" s="2"/>
      <c r="GT172" s="2"/>
    </row>
    <row r="173" spans="1:202" s="3" customFormat="1" ht="16.5" hidden="1">
      <c r="A173"/>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2"/>
      <c r="DG173" s="2"/>
      <c r="DH173" s="2"/>
      <c r="DI173" s="2"/>
      <c r="DJ173" s="2"/>
      <c r="DK173" s="2"/>
      <c r="DL173" s="2"/>
      <c r="DM173" s="2"/>
      <c r="DN173" s="2"/>
      <c r="DO173" s="2"/>
      <c r="DP173" s="2"/>
      <c r="DQ173" s="2"/>
      <c r="DR173" s="2"/>
      <c r="DS173" s="2"/>
      <c r="DT173" s="2"/>
      <c r="DU173" s="2"/>
      <c r="DV173" s="2"/>
      <c r="DW173" s="2"/>
      <c r="DX173" s="2"/>
      <c r="DY173" s="2"/>
      <c r="DZ173" s="2"/>
      <c r="EA173" s="2"/>
      <c r="EB173" s="2"/>
      <c r="EC173" s="2"/>
      <c r="ED173" s="2"/>
      <c r="EE173" s="2"/>
      <c r="EF173" s="2"/>
      <c r="EG173" s="2"/>
      <c r="EH173" s="2"/>
      <c r="EI173" s="2"/>
      <c r="EJ173" s="2"/>
      <c r="EK173" s="2"/>
      <c r="EL173" s="2"/>
      <c r="EM173" s="2"/>
      <c r="EN173" s="2"/>
      <c r="EO173" s="2"/>
      <c r="EP173" s="2"/>
      <c r="EQ173" s="2"/>
      <c r="ER173" s="2"/>
      <c r="ES173" s="2"/>
      <c r="ET173" s="2"/>
      <c r="EU173" s="2"/>
      <c r="EV173" s="2"/>
      <c r="EW173" s="2"/>
      <c r="EX173" s="2"/>
      <c r="EY173" s="2"/>
      <c r="EZ173" s="2"/>
      <c r="FA173" s="2"/>
      <c r="FB173" s="2"/>
      <c r="FC173" s="2"/>
      <c r="FD173" s="2"/>
      <c r="FE173" s="2"/>
      <c r="FF173" s="2"/>
      <c r="FG173" s="2"/>
      <c r="FH173" s="2"/>
      <c r="FI173" s="2"/>
      <c r="FJ173" s="2"/>
      <c r="FK173" s="2"/>
      <c r="FL173" s="2"/>
      <c r="FM173" s="2"/>
      <c r="FN173" s="2"/>
      <c r="FO173" s="2"/>
      <c r="FP173" s="2"/>
      <c r="FQ173" s="2"/>
      <c r="FR173" s="2"/>
      <c r="FS173" s="2"/>
      <c r="FT173" s="2"/>
      <c r="FU173" s="2"/>
      <c r="FV173" s="2"/>
      <c r="FW173" s="2"/>
      <c r="FX173" s="2"/>
      <c r="FY173" s="2"/>
      <c r="FZ173" s="2"/>
      <c r="GA173" s="2"/>
      <c r="GB173" s="2"/>
      <c r="GC173" s="2"/>
      <c r="GD173" s="2"/>
      <c r="GE173" s="2"/>
      <c r="GF173" s="2"/>
      <c r="GG173" s="2"/>
      <c r="GH173" s="2"/>
      <c r="GI173" s="2"/>
      <c r="GJ173" s="2"/>
      <c r="GK173" s="2"/>
      <c r="GL173" s="2"/>
      <c r="GM173" s="2"/>
      <c r="GN173" s="2"/>
      <c r="GO173" s="2"/>
      <c r="GP173" s="2"/>
      <c r="GQ173" s="2"/>
      <c r="GR173" s="2"/>
      <c r="GS173" s="2"/>
      <c r="GT173" s="2"/>
    </row>
    <row r="174" spans="1:202" s="3" customFormat="1" ht="16.5" hidden="1">
      <c r="A174"/>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c r="DA174" s="2"/>
      <c r="DB174" s="2"/>
      <c r="DC174" s="2"/>
      <c r="DD174" s="2"/>
      <c r="DE174" s="2"/>
      <c r="DF174" s="2"/>
      <c r="DG174" s="2"/>
      <c r="DH174" s="2"/>
      <c r="DI174" s="2"/>
      <c r="DJ174" s="2"/>
      <c r="DK174" s="2"/>
      <c r="DL174" s="2"/>
      <c r="DM174" s="2"/>
      <c r="DN174" s="2"/>
      <c r="DO174" s="2"/>
      <c r="DP174" s="2"/>
      <c r="DQ174" s="2"/>
      <c r="DR174" s="2"/>
      <c r="DS174" s="2"/>
      <c r="DT174" s="2"/>
      <c r="DU174" s="2"/>
      <c r="DV174" s="2"/>
      <c r="DW174" s="2"/>
      <c r="DX174" s="2"/>
      <c r="DY174" s="2"/>
      <c r="DZ174" s="2"/>
      <c r="EA174" s="2"/>
      <c r="EB174" s="2"/>
      <c r="EC174" s="2"/>
      <c r="ED174" s="2"/>
      <c r="EE174" s="2"/>
      <c r="EF174" s="2"/>
      <c r="EG174" s="2"/>
      <c r="EH174" s="2"/>
      <c r="EI174" s="2"/>
      <c r="EJ174" s="2"/>
      <c r="EK174" s="2"/>
      <c r="EL174" s="2"/>
      <c r="EM174" s="2"/>
      <c r="EN174" s="2"/>
      <c r="EO174" s="2"/>
      <c r="EP174" s="2"/>
      <c r="EQ174" s="2"/>
      <c r="ER174" s="2"/>
      <c r="ES174" s="2"/>
      <c r="ET174" s="2"/>
      <c r="EU174" s="2"/>
      <c r="EV174" s="2"/>
      <c r="EW174" s="2"/>
      <c r="EX174" s="2"/>
      <c r="EY174" s="2"/>
      <c r="EZ174" s="2"/>
      <c r="FA174" s="2"/>
      <c r="FB174" s="2"/>
      <c r="FC174" s="2"/>
      <c r="FD174" s="2"/>
      <c r="FE174" s="2"/>
      <c r="FF174" s="2"/>
      <c r="FG174" s="2"/>
      <c r="FH174" s="2"/>
      <c r="FI174" s="2"/>
      <c r="FJ174" s="2"/>
      <c r="FK174" s="2"/>
      <c r="FL174" s="2"/>
      <c r="FM174" s="2"/>
      <c r="FN174" s="2"/>
      <c r="FO174" s="2"/>
      <c r="FP174" s="2"/>
      <c r="FQ174" s="2"/>
      <c r="FR174" s="2"/>
      <c r="FS174" s="2"/>
      <c r="FT174" s="2"/>
      <c r="FU174" s="2"/>
      <c r="FV174" s="2"/>
      <c r="FW174" s="2"/>
      <c r="FX174" s="2"/>
      <c r="FY174" s="2"/>
      <c r="FZ174" s="2"/>
      <c r="GA174" s="2"/>
      <c r="GB174" s="2"/>
      <c r="GC174" s="2"/>
      <c r="GD174" s="2"/>
      <c r="GE174" s="2"/>
      <c r="GF174" s="2"/>
      <c r="GG174" s="2"/>
      <c r="GH174" s="2"/>
      <c r="GI174" s="2"/>
      <c r="GJ174" s="2"/>
      <c r="GK174" s="2"/>
      <c r="GL174" s="2"/>
      <c r="GM174" s="2"/>
      <c r="GN174" s="2"/>
      <c r="GO174" s="2"/>
      <c r="GP174" s="2"/>
      <c r="GQ174" s="2"/>
      <c r="GR174" s="2"/>
      <c r="GS174" s="2"/>
      <c r="GT174" s="2"/>
    </row>
    <row r="175" spans="1:202" s="3" customFormat="1" ht="16.5" hidden="1">
      <c r="A175"/>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c r="DL175" s="2"/>
      <c r="DM175" s="2"/>
      <c r="DN175" s="2"/>
      <c r="DO175" s="2"/>
      <c r="DP175" s="2"/>
      <c r="DQ175" s="2"/>
      <c r="DR175" s="2"/>
      <c r="DS175" s="2"/>
      <c r="DT175" s="2"/>
      <c r="DU175" s="2"/>
      <c r="DV175" s="2"/>
      <c r="DW175" s="2"/>
      <c r="DX175" s="2"/>
      <c r="DY175" s="2"/>
      <c r="DZ175" s="2"/>
      <c r="EA175" s="2"/>
      <c r="EB175" s="2"/>
      <c r="EC175" s="2"/>
      <c r="ED175" s="2"/>
      <c r="EE175" s="2"/>
      <c r="EF175" s="2"/>
      <c r="EG175" s="2"/>
      <c r="EH175" s="2"/>
      <c r="EI175" s="2"/>
      <c r="EJ175" s="2"/>
      <c r="EK175" s="2"/>
      <c r="EL175" s="2"/>
      <c r="EM175" s="2"/>
      <c r="EN175" s="2"/>
      <c r="EO175" s="2"/>
      <c r="EP175" s="2"/>
      <c r="EQ175" s="2"/>
      <c r="ER175" s="2"/>
      <c r="ES175" s="2"/>
      <c r="ET175" s="2"/>
      <c r="EU175" s="2"/>
      <c r="EV175" s="2"/>
      <c r="EW175" s="2"/>
      <c r="EX175" s="2"/>
      <c r="EY175" s="2"/>
      <c r="EZ175" s="2"/>
      <c r="FA175" s="2"/>
      <c r="FB175" s="2"/>
      <c r="FC175" s="2"/>
      <c r="FD175" s="2"/>
      <c r="FE175" s="2"/>
      <c r="FF175" s="2"/>
      <c r="FG175" s="2"/>
      <c r="FH175" s="2"/>
      <c r="FI175" s="2"/>
      <c r="FJ175" s="2"/>
      <c r="FK175" s="2"/>
      <c r="FL175" s="2"/>
      <c r="FM175" s="2"/>
      <c r="FN175" s="2"/>
      <c r="FO175" s="2"/>
      <c r="FP175" s="2"/>
      <c r="FQ175" s="2"/>
      <c r="FR175" s="2"/>
      <c r="FS175" s="2"/>
      <c r="FT175" s="2"/>
      <c r="FU175" s="2"/>
      <c r="FV175" s="2"/>
      <c r="FW175" s="2"/>
      <c r="FX175" s="2"/>
      <c r="FY175" s="2"/>
      <c r="FZ175" s="2"/>
      <c r="GA175" s="2"/>
      <c r="GB175" s="2"/>
      <c r="GC175" s="2"/>
      <c r="GD175" s="2"/>
      <c r="GE175" s="2"/>
      <c r="GF175" s="2"/>
      <c r="GG175" s="2"/>
      <c r="GH175" s="2"/>
      <c r="GI175" s="2"/>
      <c r="GJ175" s="2"/>
      <c r="GK175" s="2"/>
      <c r="GL175" s="2"/>
      <c r="GM175" s="2"/>
      <c r="GN175" s="2"/>
      <c r="GO175" s="2"/>
      <c r="GP175" s="2"/>
      <c r="GQ175" s="2"/>
      <c r="GR175" s="2"/>
      <c r="GS175" s="2"/>
      <c r="GT175" s="2"/>
    </row>
    <row r="176" spans="1:202" s="3" customFormat="1" ht="16.5" hidden="1">
      <c r="A176"/>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c r="DL176" s="2"/>
      <c r="DM176" s="2"/>
      <c r="DN176" s="2"/>
      <c r="DO176" s="2"/>
      <c r="DP176" s="2"/>
      <c r="DQ176" s="2"/>
      <c r="DR176" s="2"/>
      <c r="DS176" s="2"/>
      <c r="DT176" s="2"/>
      <c r="DU176" s="2"/>
      <c r="DV176" s="2"/>
      <c r="DW176" s="2"/>
      <c r="DX176" s="2"/>
      <c r="DY176" s="2"/>
      <c r="DZ176" s="2"/>
      <c r="EA176" s="2"/>
      <c r="EB176" s="2"/>
      <c r="EC176" s="2"/>
      <c r="ED176" s="2"/>
      <c r="EE176" s="2"/>
      <c r="EF176" s="2"/>
      <c r="EG176" s="2"/>
      <c r="EH176" s="2"/>
      <c r="EI176" s="2"/>
      <c r="EJ176" s="2"/>
      <c r="EK176" s="2"/>
      <c r="EL176" s="2"/>
      <c r="EM176" s="2"/>
      <c r="EN176" s="2"/>
      <c r="EO176" s="2"/>
      <c r="EP176" s="2"/>
      <c r="EQ176" s="2"/>
      <c r="ER176" s="2"/>
      <c r="ES176" s="2"/>
      <c r="ET176" s="2"/>
      <c r="EU176" s="2"/>
      <c r="EV176" s="2"/>
      <c r="EW176" s="2"/>
      <c r="EX176" s="2"/>
      <c r="EY176" s="2"/>
      <c r="EZ176" s="2"/>
      <c r="FA176" s="2"/>
      <c r="FB176" s="2"/>
      <c r="FC176" s="2"/>
      <c r="FD176" s="2"/>
      <c r="FE176" s="2"/>
      <c r="FF176" s="2"/>
      <c r="FG176" s="2"/>
      <c r="FH176" s="2"/>
      <c r="FI176" s="2"/>
      <c r="FJ176" s="2"/>
      <c r="FK176" s="2"/>
      <c r="FL176" s="2"/>
      <c r="FM176" s="2"/>
      <c r="FN176" s="2"/>
      <c r="FO176" s="2"/>
      <c r="FP176" s="2"/>
      <c r="FQ176" s="2"/>
      <c r="FR176" s="2"/>
      <c r="FS176" s="2"/>
      <c r="FT176" s="2"/>
      <c r="FU176" s="2"/>
      <c r="FV176" s="2"/>
      <c r="FW176" s="2"/>
      <c r="FX176" s="2"/>
      <c r="FY176" s="2"/>
      <c r="FZ176" s="2"/>
      <c r="GA176" s="2"/>
      <c r="GB176" s="2"/>
      <c r="GC176" s="2"/>
      <c r="GD176" s="2"/>
      <c r="GE176" s="2"/>
      <c r="GF176" s="2"/>
      <c r="GG176" s="2"/>
      <c r="GH176" s="2"/>
      <c r="GI176" s="2"/>
      <c r="GJ176" s="2"/>
      <c r="GK176" s="2"/>
      <c r="GL176" s="2"/>
      <c r="GM176" s="2"/>
      <c r="GN176" s="2"/>
      <c r="GO176" s="2"/>
      <c r="GP176" s="2"/>
      <c r="GQ176" s="2"/>
      <c r="GR176" s="2"/>
      <c r="GS176" s="2"/>
      <c r="GT176" s="2"/>
    </row>
    <row r="177" spans="1:202" s="3" customFormat="1" ht="16.5" hidden="1">
      <c r="A177"/>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2"/>
      <c r="DT177" s="2"/>
      <c r="DU177" s="2"/>
      <c r="DV177" s="2"/>
      <c r="DW177" s="2"/>
      <c r="DX177" s="2"/>
      <c r="DY177" s="2"/>
      <c r="DZ177" s="2"/>
      <c r="EA177" s="2"/>
      <c r="EB177" s="2"/>
      <c r="EC177" s="2"/>
      <c r="ED177" s="2"/>
      <c r="EE177" s="2"/>
      <c r="EF177" s="2"/>
      <c r="EG177" s="2"/>
      <c r="EH177" s="2"/>
      <c r="EI177" s="2"/>
      <c r="EJ177" s="2"/>
      <c r="EK177" s="2"/>
      <c r="EL177" s="2"/>
      <c r="EM177" s="2"/>
      <c r="EN177" s="2"/>
      <c r="EO177" s="2"/>
      <c r="EP177" s="2"/>
      <c r="EQ177" s="2"/>
      <c r="ER177" s="2"/>
      <c r="ES177" s="2"/>
      <c r="ET177" s="2"/>
      <c r="EU177" s="2"/>
      <c r="EV177" s="2"/>
      <c r="EW177" s="2"/>
      <c r="EX177" s="2"/>
      <c r="EY177" s="2"/>
      <c r="EZ177" s="2"/>
      <c r="FA177" s="2"/>
      <c r="FB177" s="2"/>
      <c r="FC177" s="2"/>
      <c r="FD177" s="2"/>
      <c r="FE177" s="2"/>
      <c r="FF177" s="2"/>
      <c r="FG177" s="2"/>
      <c r="FH177" s="2"/>
      <c r="FI177" s="2"/>
      <c r="FJ177" s="2"/>
      <c r="FK177" s="2"/>
      <c r="FL177" s="2"/>
      <c r="FM177" s="2"/>
      <c r="FN177" s="2"/>
      <c r="FO177" s="2"/>
      <c r="FP177" s="2"/>
      <c r="FQ177" s="2"/>
      <c r="FR177" s="2"/>
      <c r="FS177" s="2"/>
      <c r="FT177" s="2"/>
      <c r="FU177" s="2"/>
      <c r="FV177" s="2"/>
      <c r="FW177" s="2"/>
      <c r="FX177" s="2"/>
      <c r="FY177" s="2"/>
      <c r="FZ177" s="2"/>
      <c r="GA177" s="2"/>
      <c r="GB177" s="2"/>
      <c r="GC177" s="2"/>
      <c r="GD177" s="2"/>
      <c r="GE177" s="2"/>
      <c r="GF177" s="2"/>
      <c r="GG177" s="2"/>
      <c r="GH177" s="2"/>
      <c r="GI177" s="2"/>
      <c r="GJ177" s="2"/>
      <c r="GK177" s="2"/>
      <c r="GL177" s="2"/>
      <c r="GM177" s="2"/>
      <c r="GN177" s="2"/>
      <c r="GO177" s="2"/>
      <c r="GP177" s="2"/>
      <c r="GQ177" s="2"/>
      <c r="GR177" s="2"/>
      <c r="GS177" s="2"/>
      <c r="GT177" s="2"/>
    </row>
    <row r="178" spans="1:202" s="3" customFormat="1" ht="16.5" hidden="1">
      <c r="A178"/>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c r="DH178" s="2"/>
      <c r="DI178" s="2"/>
      <c r="DJ178" s="2"/>
      <c r="DK178" s="2"/>
      <c r="DL178" s="2"/>
      <c r="DM178" s="2"/>
      <c r="DN178" s="2"/>
      <c r="DO178" s="2"/>
      <c r="DP178" s="2"/>
      <c r="DQ178" s="2"/>
      <c r="DR178" s="2"/>
      <c r="DS178" s="2"/>
      <c r="DT178" s="2"/>
      <c r="DU178" s="2"/>
      <c r="DV178" s="2"/>
      <c r="DW178" s="2"/>
      <c r="DX178" s="2"/>
      <c r="DY178" s="2"/>
      <c r="DZ178" s="2"/>
      <c r="EA178" s="2"/>
      <c r="EB178" s="2"/>
      <c r="EC178" s="2"/>
      <c r="ED178" s="2"/>
      <c r="EE178" s="2"/>
      <c r="EF178" s="2"/>
      <c r="EG178" s="2"/>
      <c r="EH178" s="2"/>
      <c r="EI178" s="2"/>
      <c r="EJ178" s="2"/>
      <c r="EK178" s="2"/>
      <c r="EL178" s="2"/>
      <c r="EM178" s="2"/>
      <c r="EN178" s="2"/>
      <c r="EO178" s="2"/>
      <c r="EP178" s="2"/>
      <c r="EQ178" s="2"/>
      <c r="ER178" s="2"/>
      <c r="ES178" s="2"/>
      <c r="ET178" s="2"/>
      <c r="EU178" s="2"/>
      <c r="EV178" s="2"/>
      <c r="EW178" s="2"/>
      <c r="EX178" s="2"/>
      <c r="EY178" s="2"/>
      <c r="EZ178" s="2"/>
      <c r="FA178" s="2"/>
      <c r="FB178" s="2"/>
      <c r="FC178" s="2"/>
      <c r="FD178" s="2"/>
      <c r="FE178" s="2"/>
      <c r="FF178" s="2"/>
      <c r="FG178" s="2"/>
      <c r="FH178" s="2"/>
      <c r="FI178" s="2"/>
      <c r="FJ178" s="2"/>
      <c r="FK178" s="2"/>
      <c r="FL178" s="2"/>
      <c r="FM178" s="2"/>
      <c r="FN178" s="2"/>
      <c r="FO178" s="2"/>
      <c r="FP178" s="2"/>
      <c r="FQ178" s="2"/>
      <c r="FR178" s="2"/>
      <c r="FS178" s="2"/>
      <c r="FT178" s="2"/>
      <c r="FU178" s="2"/>
      <c r="FV178" s="2"/>
      <c r="FW178" s="2"/>
      <c r="FX178" s="2"/>
      <c r="FY178" s="2"/>
      <c r="FZ178" s="2"/>
      <c r="GA178" s="2"/>
      <c r="GB178" s="2"/>
      <c r="GC178" s="2"/>
      <c r="GD178" s="2"/>
      <c r="GE178" s="2"/>
      <c r="GF178" s="2"/>
      <c r="GG178" s="2"/>
      <c r="GH178" s="2"/>
      <c r="GI178" s="2"/>
      <c r="GJ178" s="2"/>
      <c r="GK178" s="2"/>
      <c r="GL178" s="2"/>
      <c r="GM178" s="2"/>
      <c r="GN178" s="2"/>
      <c r="GO178" s="2"/>
      <c r="GP178" s="2"/>
      <c r="GQ178" s="2"/>
      <c r="GR178" s="2"/>
      <c r="GS178" s="2"/>
      <c r="GT178" s="2"/>
    </row>
    <row r="179" spans="1:202" s="3" customFormat="1" ht="16.5" hidden="1">
      <c r="A179"/>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2"/>
      <c r="DT179" s="2"/>
      <c r="DU179" s="2"/>
      <c r="DV179" s="2"/>
      <c r="DW179" s="2"/>
      <c r="DX179" s="2"/>
      <c r="DY179" s="2"/>
      <c r="DZ179" s="2"/>
      <c r="EA179" s="2"/>
      <c r="EB179" s="2"/>
      <c r="EC179" s="2"/>
      <c r="ED179" s="2"/>
      <c r="EE179" s="2"/>
      <c r="EF179" s="2"/>
      <c r="EG179" s="2"/>
      <c r="EH179" s="2"/>
      <c r="EI179" s="2"/>
      <c r="EJ179" s="2"/>
      <c r="EK179" s="2"/>
      <c r="EL179" s="2"/>
      <c r="EM179" s="2"/>
      <c r="EN179" s="2"/>
      <c r="EO179" s="2"/>
      <c r="EP179" s="2"/>
      <c r="EQ179" s="2"/>
      <c r="ER179" s="2"/>
      <c r="ES179" s="2"/>
      <c r="ET179" s="2"/>
      <c r="EU179" s="2"/>
      <c r="EV179" s="2"/>
      <c r="EW179" s="2"/>
      <c r="EX179" s="2"/>
      <c r="EY179" s="2"/>
      <c r="EZ179" s="2"/>
      <c r="FA179" s="2"/>
      <c r="FB179" s="2"/>
      <c r="FC179" s="2"/>
      <c r="FD179" s="2"/>
      <c r="FE179" s="2"/>
      <c r="FF179" s="2"/>
      <c r="FG179" s="2"/>
      <c r="FH179" s="2"/>
      <c r="FI179" s="2"/>
      <c r="FJ179" s="2"/>
      <c r="FK179" s="2"/>
      <c r="FL179" s="2"/>
      <c r="FM179" s="2"/>
      <c r="FN179" s="2"/>
      <c r="FO179" s="2"/>
      <c r="FP179" s="2"/>
      <c r="FQ179" s="2"/>
      <c r="FR179" s="2"/>
      <c r="FS179" s="2"/>
      <c r="FT179" s="2"/>
      <c r="FU179" s="2"/>
      <c r="FV179" s="2"/>
      <c r="FW179" s="2"/>
      <c r="FX179" s="2"/>
      <c r="FY179" s="2"/>
      <c r="FZ179" s="2"/>
      <c r="GA179" s="2"/>
      <c r="GB179" s="2"/>
      <c r="GC179" s="2"/>
      <c r="GD179" s="2"/>
      <c r="GE179" s="2"/>
      <c r="GF179" s="2"/>
      <c r="GG179" s="2"/>
      <c r="GH179" s="2"/>
      <c r="GI179" s="2"/>
      <c r="GJ179" s="2"/>
      <c r="GK179" s="2"/>
      <c r="GL179" s="2"/>
      <c r="GM179" s="2"/>
      <c r="GN179" s="2"/>
      <c r="GO179" s="2"/>
      <c r="GP179" s="2"/>
      <c r="GQ179" s="2"/>
      <c r="GR179" s="2"/>
      <c r="GS179" s="2"/>
      <c r="GT179" s="2"/>
    </row>
    <row r="180" spans="1:202" s="3" customFormat="1" ht="16.5" hidden="1">
      <c r="A180"/>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c r="DL180" s="2"/>
      <c r="DM180" s="2"/>
      <c r="DN180" s="2"/>
      <c r="DO180" s="2"/>
      <c r="DP180" s="2"/>
      <c r="DQ180" s="2"/>
      <c r="DR180" s="2"/>
      <c r="DS180" s="2"/>
      <c r="DT180" s="2"/>
      <c r="DU180" s="2"/>
      <c r="DV180" s="2"/>
      <c r="DW180" s="2"/>
      <c r="DX180" s="2"/>
      <c r="DY180" s="2"/>
      <c r="DZ180" s="2"/>
      <c r="EA180" s="2"/>
      <c r="EB180" s="2"/>
      <c r="EC180" s="2"/>
      <c r="ED180" s="2"/>
      <c r="EE180" s="2"/>
      <c r="EF180" s="2"/>
      <c r="EG180" s="2"/>
      <c r="EH180" s="2"/>
      <c r="EI180" s="2"/>
      <c r="EJ180" s="2"/>
      <c r="EK180" s="2"/>
      <c r="EL180" s="2"/>
      <c r="EM180" s="2"/>
      <c r="EN180" s="2"/>
      <c r="EO180" s="2"/>
      <c r="EP180" s="2"/>
      <c r="EQ180" s="2"/>
      <c r="ER180" s="2"/>
      <c r="ES180" s="2"/>
      <c r="ET180" s="2"/>
      <c r="EU180" s="2"/>
      <c r="EV180" s="2"/>
      <c r="EW180" s="2"/>
      <c r="EX180" s="2"/>
      <c r="EY180" s="2"/>
      <c r="EZ180" s="2"/>
      <c r="FA180" s="2"/>
      <c r="FB180" s="2"/>
      <c r="FC180" s="2"/>
      <c r="FD180" s="2"/>
      <c r="FE180" s="2"/>
      <c r="FF180" s="2"/>
      <c r="FG180" s="2"/>
      <c r="FH180" s="2"/>
      <c r="FI180" s="2"/>
      <c r="FJ180" s="2"/>
      <c r="FK180" s="2"/>
      <c r="FL180" s="2"/>
      <c r="FM180" s="2"/>
      <c r="FN180" s="2"/>
      <c r="FO180" s="2"/>
      <c r="FP180" s="2"/>
      <c r="FQ180" s="2"/>
      <c r="FR180" s="2"/>
      <c r="FS180" s="2"/>
      <c r="FT180" s="2"/>
      <c r="FU180" s="2"/>
      <c r="FV180" s="2"/>
      <c r="FW180" s="2"/>
      <c r="FX180" s="2"/>
      <c r="FY180" s="2"/>
      <c r="FZ180" s="2"/>
      <c r="GA180" s="2"/>
      <c r="GB180" s="2"/>
      <c r="GC180" s="2"/>
      <c r="GD180" s="2"/>
      <c r="GE180" s="2"/>
      <c r="GF180" s="2"/>
      <c r="GG180" s="2"/>
      <c r="GH180" s="2"/>
      <c r="GI180" s="2"/>
      <c r="GJ180" s="2"/>
      <c r="GK180" s="2"/>
      <c r="GL180" s="2"/>
      <c r="GM180" s="2"/>
      <c r="GN180" s="2"/>
      <c r="GO180" s="2"/>
      <c r="GP180" s="2"/>
      <c r="GQ180" s="2"/>
      <c r="GR180" s="2"/>
      <c r="GS180" s="2"/>
      <c r="GT180" s="2"/>
    </row>
    <row r="181" spans="1:202" s="3" customFormat="1" ht="16.5" hidden="1">
      <c r="A181"/>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c r="DL181" s="2"/>
      <c r="DM181" s="2"/>
      <c r="DN181" s="2"/>
      <c r="DO181" s="2"/>
      <c r="DP181" s="2"/>
      <c r="DQ181" s="2"/>
      <c r="DR181" s="2"/>
      <c r="DS181" s="2"/>
      <c r="DT181" s="2"/>
      <c r="DU181" s="2"/>
      <c r="DV181" s="2"/>
      <c r="DW181" s="2"/>
      <c r="DX181" s="2"/>
      <c r="DY181" s="2"/>
      <c r="DZ181" s="2"/>
      <c r="EA181" s="2"/>
      <c r="EB181" s="2"/>
      <c r="EC181" s="2"/>
      <c r="ED181" s="2"/>
      <c r="EE181" s="2"/>
      <c r="EF181" s="2"/>
      <c r="EG181" s="2"/>
      <c r="EH181" s="2"/>
      <c r="EI181" s="2"/>
      <c r="EJ181" s="2"/>
      <c r="EK181" s="2"/>
      <c r="EL181" s="2"/>
      <c r="EM181" s="2"/>
      <c r="EN181" s="2"/>
      <c r="EO181" s="2"/>
      <c r="EP181" s="2"/>
      <c r="EQ181" s="2"/>
      <c r="ER181" s="2"/>
      <c r="ES181" s="2"/>
      <c r="ET181" s="2"/>
      <c r="EU181" s="2"/>
      <c r="EV181" s="2"/>
      <c r="EW181" s="2"/>
      <c r="EX181" s="2"/>
      <c r="EY181" s="2"/>
      <c r="EZ181" s="2"/>
      <c r="FA181" s="2"/>
      <c r="FB181" s="2"/>
      <c r="FC181" s="2"/>
      <c r="FD181" s="2"/>
      <c r="FE181" s="2"/>
      <c r="FF181" s="2"/>
      <c r="FG181" s="2"/>
      <c r="FH181" s="2"/>
      <c r="FI181" s="2"/>
      <c r="FJ181" s="2"/>
      <c r="FK181" s="2"/>
      <c r="FL181" s="2"/>
      <c r="FM181" s="2"/>
      <c r="FN181" s="2"/>
      <c r="FO181" s="2"/>
      <c r="FP181" s="2"/>
      <c r="FQ181" s="2"/>
      <c r="FR181" s="2"/>
      <c r="FS181" s="2"/>
      <c r="FT181" s="2"/>
      <c r="FU181" s="2"/>
      <c r="FV181" s="2"/>
      <c r="FW181" s="2"/>
      <c r="FX181" s="2"/>
      <c r="FY181" s="2"/>
      <c r="FZ181" s="2"/>
      <c r="GA181" s="2"/>
      <c r="GB181" s="2"/>
      <c r="GC181" s="2"/>
      <c r="GD181" s="2"/>
      <c r="GE181" s="2"/>
      <c r="GF181" s="2"/>
      <c r="GG181" s="2"/>
      <c r="GH181" s="2"/>
      <c r="GI181" s="2"/>
      <c r="GJ181" s="2"/>
      <c r="GK181" s="2"/>
      <c r="GL181" s="2"/>
      <c r="GM181" s="2"/>
      <c r="GN181" s="2"/>
      <c r="GO181" s="2"/>
      <c r="GP181" s="2"/>
      <c r="GQ181" s="2"/>
      <c r="GR181" s="2"/>
      <c r="GS181" s="2"/>
      <c r="GT181" s="2"/>
    </row>
    <row r="182" spans="1:202" s="3" customFormat="1" ht="16.5" hidden="1">
      <c r="A18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c r="DL182" s="2"/>
      <c r="DM182" s="2"/>
      <c r="DN182" s="2"/>
      <c r="DO182" s="2"/>
      <c r="DP182" s="2"/>
      <c r="DQ182" s="2"/>
      <c r="DR182" s="2"/>
      <c r="DS182" s="2"/>
      <c r="DT182" s="2"/>
      <c r="DU182" s="2"/>
      <c r="DV182" s="2"/>
      <c r="DW182" s="2"/>
      <c r="DX182" s="2"/>
      <c r="DY182" s="2"/>
      <c r="DZ182" s="2"/>
      <c r="EA182" s="2"/>
      <c r="EB182" s="2"/>
      <c r="EC182" s="2"/>
      <c r="ED182" s="2"/>
      <c r="EE182" s="2"/>
      <c r="EF182" s="2"/>
      <c r="EG182" s="2"/>
      <c r="EH182" s="2"/>
      <c r="EI182" s="2"/>
      <c r="EJ182" s="2"/>
      <c r="EK182" s="2"/>
      <c r="EL182" s="2"/>
      <c r="EM182" s="2"/>
      <c r="EN182" s="2"/>
      <c r="EO182" s="2"/>
      <c r="EP182" s="2"/>
      <c r="EQ182" s="2"/>
      <c r="ER182" s="2"/>
      <c r="ES182" s="2"/>
      <c r="ET182" s="2"/>
      <c r="EU182" s="2"/>
      <c r="EV182" s="2"/>
      <c r="EW182" s="2"/>
      <c r="EX182" s="2"/>
      <c r="EY182" s="2"/>
      <c r="EZ182" s="2"/>
      <c r="FA182" s="2"/>
      <c r="FB182" s="2"/>
      <c r="FC182" s="2"/>
      <c r="FD182" s="2"/>
      <c r="FE182" s="2"/>
      <c r="FF182" s="2"/>
      <c r="FG182" s="2"/>
      <c r="FH182" s="2"/>
      <c r="FI182" s="2"/>
      <c r="FJ182" s="2"/>
      <c r="FK182" s="2"/>
      <c r="FL182" s="2"/>
      <c r="FM182" s="2"/>
      <c r="FN182" s="2"/>
      <c r="FO182" s="2"/>
      <c r="FP182" s="2"/>
      <c r="FQ182" s="2"/>
      <c r="FR182" s="2"/>
      <c r="FS182" s="2"/>
      <c r="FT182" s="2"/>
      <c r="FU182" s="2"/>
      <c r="FV182" s="2"/>
      <c r="FW182" s="2"/>
      <c r="FX182" s="2"/>
      <c r="FY182" s="2"/>
      <c r="FZ182" s="2"/>
      <c r="GA182" s="2"/>
      <c r="GB182" s="2"/>
      <c r="GC182" s="2"/>
      <c r="GD182" s="2"/>
      <c r="GE182" s="2"/>
      <c r="GF182" s="2"/>
      <c r="GG182" s="2"/>
      <c r="GH182" s="2"/>
      <c r="GI182" s="2"/>
      <c r="GJ182" s="2"/>
      <c r="GK182" s="2"/>
      <c r="GL182" s="2"/>
      <c r="GM182" s="2"/>
      <c r="GN182" s="2"/>
      <c r="GO182" s="2"/>
      <c r="GP182" s="2"/>
      <c r="GQ182" s="2"/>
      <c r="GR182" s="2"/>
      <c r="GS182" s="2"/>
      <c r="GT182" s="2"/>
    </row>
    <row r="183" spans="1:202" s="3" customFormat="1" ht="16.5" hidden="1">
      <c r="A183"/>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c r="DA183" s="2"/>
      <c r="DB183" s="2"/>
      <c r="DC183" s="2"/>
      <c r="DD183" s="2"/>
      <c r="DE183" s="2"/>
      <c r="DF183" s="2"/>
      <c r="DG183" s="2"/>
      <c r="DH183" s="2"/>
      <c r="DI183" s="2"/>
      <c r="DJ183" s="2"/>
      <c r="DK183" s="2"/>
      <c r="DL183" s="2"/>
      <c r="DM183" s="2"/>
      <c r="DN183" s="2"/>
      <c r="DO183" s="2"/>
      <c r="DP183" s="2"/>
      <c r="DQ183" s="2"/>
      <c r="DR183" s="2"/>
      <c r="DS183" s="2"/>
      <c r="DT183" s="2"/>
      <c r="DU183" s="2"/>
      <c r="DV183" s="2"/>
      <c r="DW183" s="2"/>
      <c r="DX183" s="2"/>
      <c r="DY183" s="2"/>
      <c r="DZ183" s="2"/>
      <c r="EA183" s="2"/>
      <c r="EB183" s="2"/>
      <c r="EC183" s="2"/>
      <c r="ED183" s="2"/>
      <c r="EE183" s="2"/>
      <c r="EF183" s="2"/>
      <c r="EG183" s="2"/>
      <c r="EH183" s="2"/>
      <c r="EI183" s="2"/>
      <c r="EJ183" s="2"/>
      <c r="EK183" s="2"/>
      <c r="EL183" s="2"/>
      <c r="EM183" s="2"/>
      <c r="EN183" s="2"/>
      <c r="EO183" s="2"/>
      <c r="EP183" s="2"/>
      <c r="EQ183" s="2"/>
      <c r="ER183" s="2"/>
      <c r="ES183" s="2"/>
      <c r="ET183" s="2"/>
      <c r="EU183" s="2"/>
      <c r="EV183" s="2"/>
      <c r="EW183" s="2"/>
      <c r="EX183" s="2"/>
      <c r="EY183" s="2"/>
      <c r="EZ183" s="2"/>
      <c r="FA183" s="2"/>
      <c r="FB183" s="2"/>
      <c r="FC183" s="2"/>
      <c r="FD183" s="2"/>
      <c r="FE183" s="2"/>
      <c r="FF183" s="2"/>
      <c r="FG183" s="2"/>
      <c r="FH183" s="2"/>
      <c r="FI183" s="2"/>
      <c r="FJ183" s="2"/>
      <c r="FK183" s="2"/>
      <c r="FL183" s="2"/>
      <c r="FM183" s="2"/>
      <c r="FN183" s="2"/>
      <c r="FO183" s="2"/>
      <c r="FP183" s="2"/>
      <c r="FQ183" s="2"/>
      <c r="FR183" s="2"/>
      <c r="FS183" s="2"/>
      <c r="FT183" s="2"/>
      <c r="FU183" s="2"/>
      <c r="FV183" s="2"/>
      <c r="FW183" s="2"/>
      <c r="FX183" s="2"/>
      <c r="FY183" s="2"/>
      <c r="FZ183" s="2"/>
      <c r="GA183" s="2"/>
      <c r="GB183" s="2"/>
      <c r="GC183" s="2"/>
      <c r="GD183" s="2"/>
      <c r="GE183" s="2"/>
      <c r="GF183" s="2"/>
      <c r="GG183" s="2"/>
      <c r="GH183" s="2"/>
      <c r="GI183" s="2"/>
      <c r="GJ183" s="2"/>
      <c r="GK183" s="2"/>
      <c r="GL183" s="2"/>
      <c r="GM183" s="2"/>
      <c r="GN183" s="2"/>
      <c r="GO183" s="2"/>
      <c r="GP183" s="2"/>
      <c r="GQ183" s="2"/>
      <c r="GR183" s="2"/>
      <c r="GS183" s="2"/>
      <c r="GT183" s="2"/>
    </row>
    <row r="184" spans="1:202" s="3" customFormat="1" ht="16.5" hidden="1">
      <c r="A184"/>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2"/>
      <c r="DT184" s="2"/>
      <c r="DU184" s="2"/>
      <c r="DV184" s="2"/>
      <c r="DW184" s="2"/>
      <c r="DX184" s="2"/>
      <c r="DY184" s="2"/>
      <c r="DZ184" s="2"/>
      <c r="EA184" s="2"/>
      <c r="EB184" s="2"/>
      <c r="EC184" s="2"/>
      <c r="ED184" s="2"/>
      <c r="EE184" s="2"/>
      <c r="EF184" s="2"/>
      <c r="EG184" s="2"/>
      <c r="EH184" s="2"/>
      <c r="EI184" s="2"/>
      <c r="EJ184" s="2"/>
      <c r="EK184" s="2"/>
      <c r="EL184" s="2"/>
      <c r="EM184" s="2"/>
      <c r="EN184" s="2"/>
      <c r="EO184" s="2"/>
      <c r="EP184" s="2"/>
      <c r="EQ184" s="2"/>
      <c r="ER184" s="2"/>
      <c r="ES184" s="2"/>
      <c r="ET184" s="2"/>
      <c r="EU184" s="2"/>
      <c r="EV184" s="2"/>
      <c r="EW184" s="2"/>
      <c r="EX184" s="2"/>
      <c r="EY184" s="2"/>
      <c r="EZ184" s="2"/>
      <c r="FA184" s="2"/>
      <c r="FB184" s="2"/>
      <c r="FC184" s="2"/>
      <c r="FD184" s="2"/>
      <c r="FE184" s="2"/>
      <c r="FF184" s="2"/>
      <c r="FG184" s="2"/>
      <c r="FH184" s="2"/>
      <c r="FI184" s="2"/>
      <c r="FJ184" s="2"/>
      <c r="FK184" s="2"/>
      <c r="FL184" s="2"/>
      <c r="FM184" s="2"/>
      <c r="FN184" s="2"/>
      <c r="FO184" s="2"/>
      <c r="FP184" s="2"/>
      <c r="FQ184" s="2"/>
      <c r="FR184" s="2"/>
      <c r="FS184" s="2"/>
      <c r="FT184" s="2"/>
      <c r="FU184" s="2"/>
      <c r="FV184" s="2"/>
      <c r="FW184" s="2"/>
      <c r="FX184" s="2"/>
      <c r="FY184" s="2"/>
      <c r="FZ184" s="2"/>
      <c r="GA184" s="2"/>
      <c r="GB184" s="2"/>
      <c r="GC184" s="2"/>
      <c r="GD184" s="2"/>
      <c r="GE184" s="2"/>
      <c r="GF184" s="2"/>
      <c r="GG184" s="2"/>
      <c r="GH184" s="2"/>
      <c r="GI184" s="2"/>
      <c r="GJ184" s="2"/>
      <c r="GK184" s="2"/>
      <c r="GL184" s="2"/>
      <c r="GM184" s="2"/>
      <c r="GN184" s="2"/>
      <c r="GO184" s="2"/>
      <c r="GP184" s="2"/>
      <c r="GQ184" s="2"/>
      <c r="GR184" s="2"/>
      <c r="GS184" s="2"/>
      <c r="GT184" s="2"/>
    </row>
    <row r="185" spans="1:202" s="3" customFormat="1" ht="16.5" hidden="1">
      <c r="A185"/>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c r="DL185" s="2"/>
      <c r="DM185" s="2"/>
      <c r="DN185" s="2"/>
      <c r="DO185" s="2"/>
      <c r="DP185" s="2"/>
      <c r="DQ185" s="2"/>
      <c r="DR185" s="2"/>
      <c r="DS185" s="2"/>
      <c r="DT185" s="2"/>
      <c r="DU185" s="2"/>
      <c r="DV185" s="2"/>
      <c r="DW185" s="2"/>
      <c r="DX185" s="2"/>
      <c r="DY185" s="2"/>
      <c r="DZ185" s="2"/>
      <c r="EA185" s="2"/>
      <c r="EB185" s="2"/>
      <c r="EC185" s="2"/>
      <c r="ED185" s="2"/>
      <c r="EE185" s="2"/>
      <c r="EF185" s="2"/>
      <c r="EG185" s="2"/>
      <c r="EH185" s="2"/>
      <c r="EI185" s="2"/>
      <c r="EJ185" s="2"/>
      <c r="EK185" s="2"/>
      <c r="EL185" s="2"/>
      <c r="EM185" s="2"/>
      <c r="EN185" s="2"/>
      <c r="EO185" s="2"/>
      <c r="EP185" s="2"/>
      <c r="EQ185" s="2"/>
      <c r="ER185" s="2"/>
      <c r="ES185" s="2"/>
      <c r="ET185" s="2"/>
      <c r="EU185" s="2"/>
      <c r="EV185" s="2"/>
      <c r="EW185" s="2"/>
      <c r="EX185" s="2"/>
      <c r="EY185" s="2"/>
      <c r="EZ185" s="2"/>
      <c r="FA185" s="2"/>
      <c r="FB185" s="2"/>
      <c r="FC185" s="2"/>
      <c r="FD185" s="2"/>
      <c r="FE185" s="2"/>
      <c r="FF185" s="2"/>
      <c r="FG185" s="2"/>
      <c r="FH185" s="2"/>
      <c r="FI185" s="2"/>
      <c r="FJ185" s="2"/>
      <c r="FK185" s="2"/>
      <c r="FL185" s="2"/>
      <c r="FM185" s="2"/>
      <c r="FN185" s="2"/>
      <c r="FO185" s="2"/>
      <c r="FP185" s="2"/>
      <c r="FQ185" s="2"/>
      <c r="FR185" s="2"/>
      <c r="FS185" s="2"/>
      <c r="FT185" s="2"/>
      <c r="FU185" s="2"/>
      <c r="FV185" s="2"/>
      <c r="FW185" s="2"/>
      <c r="FX185" s="2"/>
      <c r="FY185" s="2"/>
      <c r="FZ185" s="2"/>
      <c r="GA185" s="2"/>
      <c r="GB185" s="2"/>
      <c r="GC185" s="2"/>
      <c r="GD185" s="2"/>
      <c r="GE185" s="2"/>
      <c r="GF185" s="2"/>
      <c r="GG185" s="2"/>
      <c r="GH185" s="2"/>
      <c r="GI185" s="2"/>
      <c r="GJ185" s="2"/>
      <c r="GK185" s="2"/>
      <c r="GL185" s="2"/>
      <c r="GM185" s="2"/>
      <c r="GN185" s="2"/>
      <c r="GO185" s="2"/>
      <c r="GP185" s="2"/>
      <c r="GQ185" s="2"/>
      <c r="GR185" s="2"/>
      <c r="GS185" s="2"/>
      <c r="GT185" s="2"/>
    </row>
    <row r="186" spans="1:202" s="3" customFormat="1" ht="16.5" hidden="1">
      <c r="A186"/>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c r="DL186" s="2"/>
      <c r="DM186" s="2"/>
      <c r="DN186" s="2"/>
      <c r="DO186" s="2"/>
      <c r="DP186" s="2"/>
      <c r="DQ186" s="2"/>
      <c r="DR186" s="2"/>
      <c r="DS186" s="2"/>
      <c r="DT186" s="2"/>
      <c r="DU186" s="2"/>
      <c r="DV186" s="2"/>
      <c r="DW186" s="2"/>
      <c r="DX186" s="2"/>
      <c r="DY186" s="2"/>
      <c r="DZ186" s="2"/>
      <c r="EA186" s="2"/>
      <c r="EB186" s="2"/>
      <c r="EC186" s="2"/>
      <c r="ED186" s="2"/>
      <c r="EE186" s="2"/>
      <c r="EF186" s="2"/>
      <c r="EG186" s="2"/>
      <c r="EH186" s="2"/>
      <c r="EI186" s="2"/>
      <c r="EJ186" s="2"/>
      <c r="EK186" s="2"/>
      <c r="EL186" s="2"/>
      <c r="EM186" s="2"/>
      <c r="EN186" s="2"/>
      <c r="EO186" s="2"/>
      <c r="EP186" s="2"/>
      <c r="EQ186" s="2"/>
      <c r="ER186" s="2"/>
      <c r="ES186" s="2"/>
      <c r="ET186" s="2"/>
      <c r="EU186" s="2"/>
      <c r="EV186" s="2"/>
      <c r="EW186" s="2"/>
      <c r="EX186" s="2"/>
      <c r="EY186" s="2"/>
      <c r="EZ186" s="2"/>
      <c r="FA186" s="2"/>
      <c r="FB186" s="2"/>
      <c r="FC186" s="2"/>
      <c r="FD186" s="2"/>
      <c r="FE186" s="2"/>
      <c r="FF186" s="2"/>
      <c r="FG186" s="2"/>
      <c r="FH186" s="2"/>
      <c r="FI186" s="2"/>
      <c r="FJ186" s="2"/>
      <c r="FK186" s="2"/>
      <c r="FL186" s="2"/>
      <c r="FM186" s="2"/>
      <c r="FN186" s="2"/>
      <c r="FO186" s="2"/>
      <c r="FP186" s="2"/>
      <c r="FQ186" s="2"/>
      <c r="FR186" s="2"/>
      <c r="FS186" s="2"/>
      <c r="FT186" s="2"/>
      <c r="FU186" s="2"/>
      <c r="FV186" s="2"/>
      <c r="FW186" s="2"/>
      <c r="FX186" s="2"/>
      <c r="FY186" s="2"/>
      <c r="FZ186" s="2"/>
      <c r="GA186" s="2"/>
      <c r="GB186" s="2"/>
      <c r="GC186" s="2"/>
      <c r="GD186" s="2"/>
      <c r="GE186" s="2"/>
      <c r="GF186" s="2"/>
      <c r="GG186" s="2"/>
      <c r="GH186" s="2"/>
      <c r="GI186" s="2"/>
      <c r="GJ186" s="2"/>
      <c r="GK186" s="2"/>
      <c r="GL186" s="2"/>
      <c r="GM186" s="2"/>
      <c r="GN186" s="2"/>
      <c r="GO186" s="2"/>
      <c r="GP186" s="2"/>
      <c r="GQ186" s="2"/>
      <c r="GR186" s="2"/>
      <c r="GS186" s="2"/>
      <c r="GT186" s="2"/>
    </row>
    <row r="187" spans="1:202" s="3" customFormat="1" ht="16.5" hidden="1">
      <c r="A187"/>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c r="DL187" s="2"/>
      <c r="DM187" s="2"/>
      <c r="DN187" s="2"/>
      <c r="DO187" s="2"/>
      <c r="DP187" s="2"/>
      <c r="DQ187" s="2"/>
      <c r="DR187" s="2"/>
      <c r="DS187" s="2"/>
      <c r="DT187" s="2"/>
      <c r="DU187" s="2"/>
      <c r="DV187" s="2"/>
      <c r="DW187" s="2"/>
      <c r="DX187" s="2"/>
      <c r="DY187" s="2"/>
      <c r="DZ187" s="2"/>
      <c r="EA187" s="2"/>
      <c r="EB187" s="2"/>
      <c r="EC187" s="2"/>
      <c r="ED187" s="2"/>
      <c r="EE187" s="2"/>
      <c r="EF187" s="2"/>
      <c r="EG187" s="2"/>
      <c r="EH187" s="2"/>
      <c r="EI187" s="2"/>
      <c r="EJ187" s="2"/>
      <c r="EK187" s="2"/>
      <c r="EL187" s="2"/>
      <c r="EM187" s="2"/>
      <c r="EN187" s="2"/>
      <c r="EO187" s="2"/>
      <c r="EP187" s="2"/>
      <c r="EQ187" s="2"/>
      <c r="ER187" s="2"/>
      <c r="ES187" s="2"/>
      <c r="ET187" s="2"/>
      <c r="EU187" s="2"/>
      <c r="EV187" s="2"/>
      <c r="EW187" s="2"/>
      <c r="EX187" s="2"/>
      <c r="EY187" s="2"/>
      <c r="EZ187" s="2"/>
      <c r="FA187" s="2"/>
      <c r="FB187" s="2"/>
      <c r="FC187" s="2"/>
      <c r="FD187" s="2"/>
      <c r="FE187" s="2"/>
      <c r="FF187" s="2"/>
      <c r="FG187" s="2"/>
      <c r="FH187" s="2"/>
      <c r="FI187" s="2"/>
      <c r="FJ187" s="2"/>
      <c r="FK187" s="2"/>
      <c r="FL187" s="2"/>
      <c r="FM187" s="2"/>
      <c r="FN187" s="2"/>
      <c r="FO187" s="2"/>
      <c r="FP187" s="2"/>
      <c r="FQ187" s="2"/>
      <c r="FR187" s="2"/>
      <c r="FS187" s="2"/>
      <c r="FT187" s="2"/>
      <c r="FU187" s="2"/>
      <c r="FV187" s="2"/>
      <c r="FW187" s="2"/>
      <c r="FX187" s="2"/>
      <c r="FY187" s="2"/>
      <c r="FZ187" s="2"/>
      <c r="GA187" s="2"/>
      <c r="GB187" s="2"/>
      <c r="GC187" s="2"/>
      <c r="GD187" s="2"/>
      <c r="GE187" s="2"/>
      <c r="GF187" s="2"/>
      <c r="GG187" s="2"/>
      <c r="GH187" s="2"/>
      <c r="GI187" s="2"/>
      <c r="GJ187" s="2"/>
      <c r="GK187" s="2"/>
      <c r="GL187" s="2"/>
      <c r="GM187" s="2"/>
      <c r="GN187" s="2"/>
      <c r="GO187" s="2"/>
      <c r="GP187" s="2"/>
      <c r="GQ187" s="2"/>
      <c r="GR187" s="2"/>
      <c r="GS187" s="2"/>
      <c r="GT187" s="2"/>
    </row>
    <row r="188" spans="1:202" s="3" customFormat="1" ht="16.5" hidden="1">
      <c r="A188"/>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2"/>
      <c r="DT188" s="2"/>
      <c r="DU188" s="2"/>
      <c r="DV188" s="2"/>
      <c r="DW188" s="2"/>
      <c r="DX188" s="2"/>
      <c r="DY188" s="2"/>
      <c r="DZ188" s="2"/>
      <c r="EA188" s="2"/>
      <c r="EB188" s="2"/>
      <c r="EC188" s="2"/>
      <c r="ED188" s="2"/>
      <c r="EE188" s="2"/>
      <c r="EF188" s="2"/>
      <c r="EG188" s="2"/>
      <c r="EH188" s="2"/>
      <c r="EI188" s="2"/>
      <c r="EJ188" s="2"/>
      <c r="EK188" s="2"/>
      <c r="EL188" s="2"/>
      <c r="EM188" s="2"/>
      <c r="EN188" s="2"/>
      <c r="EO188" s="2"/>
      <c r="EP188" s="2"/>
      <c r="EQ188" s="2"/>
      <c r="ER188" s="2"/>
      <c r="ES188" s="2"/>
      <c r="ET188" s="2"/>
      <c r="EU188" s="2"/>
      <c r="EV188" s="2"/>
      <c r="EW188" s="2"/>
      <c r="EX188" s="2"/>
      <c r="EY188" s="2"/>
      <c r="EZ188" s="2"/>
      <c r="FA188" s="2"/>
      <c r="FB188" s="2"/>
      <c r="FC188" s="2"/>
      <c r="FD188" s="2"/>
      <c r="FE188" s="2"/>
      <c r="FF188" s="2"/>
      <c r="FG188" s="2"/>
      <c r="FH188" s="2"/>
      <c r="FI188" s="2"/>
      <c r="FJ188" s="2"/>
      <c r="FK188" s="2"/>
      <c r="FL188" s="2"/>
      <c r="FM188" s="2"/>
      <c r="FN188" s="2"/>
      <c r="FO188" s="2"/>
      <c r="FP188" s="2"/>
      <c r="FQ188" s="2"/>
      <c r="FR188" s="2"/>
      <c r="FS188" s="2"/>
      <c r="FT188" s="2"/>
      <c r="FU188" s="2"/>
      <c r="FV188" s="2"/>
      <c r="FW188" s="2"/>
      <c r="FX188" s="2"/>
      <c r="FY188" s="2"/>
      <c r="FZ188" s="2"/>
      <c r="GA188" s="2"/>
      <c r="GB188" s="2"/>
      <c r="GC188" s="2"/>
      <c r="GD188" s="2"/>
      <c r="GE188" s="2"/>
      <c r="GF188" s="2"/>
      <c r="GG188" s="2"/>
      <c r="GH188" s="2"/>
      <c r="GI188" s="2"/>
      <c r="GJ188" s="2"/>
      <c r="GK188" s="2"/>
      <c r="GL188" s="2"/>
      <c r="GM188" s="2"/>
      <c r="GN188" s="2"/>
      <c r="GO188" s="2"/>
      <c r="GP188" s="2"/>
      <c r="GQ188" s="2"/>
      <c r="GR188" s="2"/>
      <c r="GS188" s="2"/>
      <c r="GT188" s="2"/>
    </row>
    <row r="189" spans="1:202" s="3" customFormat="1" ht="16.5" hidden="1">
      <c r="A189"/>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2"/>
      <c r="DT189" s="2"/>
      <c r="DU189" s="2"/>
      <c r="DV189" s="2"/>
      <c r="DW189" s="2"/>
      <c r="DX189" s="2"/>
      <c r="DY189" s="2"/>
      <c r="DZ189" s="2"/>
      <c r="EA189" s="2"/>
      <c r="EB189" s="2"/>
      <c r="EC189" s="2"/>
      <c r="ED189" s="2"/>
      <c r="EE189" s="2"/>
      <c r="EF189" s="2"/>
      <c r="EG189" s="2"/>
      <c r="EH189" s="2"/>
      <c r="EI189" s="2"/>
      <c r="EJ189" s="2"/>
      <c r="EK189" s="2"/>
      <c r="EL189" s="2"/>
      <c r="EM189" s="2"/>
      <c r="EN189" s="2"/>
      <c r="EO189" s="2"/>
      <c r="EP189" s="2"/>
      <c r="EQ189" s="2"/>
      <c r="ER189" s="2"/>
      <c r="ES189" s="2"/>
      <c r="ET189" s="2"/>
      <c r="EU189" s="2"/>
      <c r="EV189" s="2"/>
      <c r="EW189" s="2"/>
      <c r="EX189" s="2"/>
      <c r="EY189" s="2"/>
      <c r="EZ189" s="2"/>
      <c r="FA189" s="2"/>
      <c r="FB189" s="2"/>
      <c r="FC189" s="2"/>
      <c r="FD189" s="2"/>
      <c r="FE189" s="2"/>
      <c r="FF189" s="2"/>
      <c r="FG189" s="2"/>
      <c r="FH189" s="2"/>
      <c r="FI189" s="2"/>
      <c r="FJ189" s="2"/>
      <c r="FK189" s="2"/>
      <c r="FL189" s="2"/>
      <c r="FM189" s="2"/>
      <c r="FN189" s="2"/>
      <c r="FO189" s="2"/>
      <c r="FP189" s="2"/>
      <c r="FQ189" s="2"/>
      <c r="FR189" s="2"/>
      <c r="FS189" s="2"/>
      <c r="FT189" s="2"/>
      <c r="FU189" s="2"/>
      <c r="FV189" s="2"/>
      <c r="FW189" s="2"/>
      <c r="FX189" s="2"/>
      <c r="FY189" s="2"/>
      <c r="FZ189" s="2"/>
      <c r="GA189" s="2"/>
      <c r="GB189" s="2"/>
      <c r="GC189" s="2"/>
      <c r="GD189" s="2"/>
      <c r="GE189" s="2"/>
      <c r="GF189" s="2"/>
      <c r="GG189" s="2"/>
      <c r="GH189" s="2"/>
      <c r="GI189" s="2"/>
      <c r="GJ189" s="2"/>
      <c r="GK189" s="2"/>
      <c r="GL189" s="2"/>
      <c r="GM189" s="2"/>
      <c r="GN189" s="2"/>
      <c r="GO189" s="2"/>
      <c r="GP189" s="2"/>
      <c r="GQ189" s="2"/>
      <c r="GR189" s="2"/>
      <c r="GS189" s="2"/>
      <c r="GT189" s="2"/>
    </row>
    <row r="190" spans="1:202" s="3" customFormat="1" ht="16.5" hidden="1">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row>
    <row r="191" spans="1:202" s="3" customFormat="1" ht="16.5" hidden="1">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row>
    <row r="192" spans="1:202" ht="16.5" hidden="1" customHeight="1"/>
    <row r="193" ht="16.5" hidden="1" customHeight="1"/>
    <row r="194" ht="16.5" hidden="1" customHeight="1"/>
    <row r="195" ht="16.5" hidden="1" customHeight="1"/>
    <row r="196" ht="16.5" hidden="1" customHeight="1"/>
    <row r="197" ht="16.5" hidden="1" customHeight="1"/>
    <row r="198" ht="16.5" hidden="1" customHeight="1"/>
    <row r="199" ht="16.5" hidden="1" customHeight="1"/>
    <row r="200" ht="16.5" hidden="1" customHeight="1"/>
  </sheetData>
  <sheetProtection selectLockedCells="1"/>
  <mergeCells count="9">
    <mergeCell ref="D5:E5"/>
    <mergeCell ref="D7:E7"/>
    <mergeCell ref="D9:E9"/>
    <mergeCell ref="N5:O5"/>
    <mergeCell ref="N7:O7"/>
    <mergeCell ref="N9:O9"/>
    <mergeCell ref="I5:J5"/>
    <mergeCell ref="I7:J7"/>
    <mergeCell ref="I9:J9"/>
  </mergeCells>
  <dataValidations count="6">
    <dataValidation type="list" allowBlank="1" showInputMessage="1" showErrorMessage="1" sqref="D13 I13 N13">
      <formula1>MDUBuildType</formula1>
    </dataValidation>
    <dataValidation type="whole" allowBlank="1" showInputMessage="1" showErrorMessage="1" sqref="D17 I17 N17">
      <formula1>1</formula1>
      <formula2>180</formula2>
    </dataValidation>
    <dataValidation type="list" allowBlank="1" showInputMessage="1" showErrorMessage="1" sqref="D15 I15 N15">
      <formula1>CurrentService</formula1>
    </dataValidation>
    <dataValidation type="list" allowBlank="1" showInputMessage="1" showErrorMessage="1" sqref="D11 I11 N11">
      <formula1>Month</formula1>
    </dataValidation>
    <dataValidation type="list" allowBlank="1" showInputMessage="1" showErrorMessage="1" sqref="E11 J11 O11">
      <formula1>Year</formula1>
    </dataValidation>
    <dataValidation type="list" allowBlank="1" showInputMessage="1" showErrorMessage="1" sqref="S53">
      <formula1>"6,12,24,36,48,60"</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7" operator="containsText" id="{74335669-21E9-422A-A7E0-D560CEF5AA29}">
            <xm:f>NOT(ISERROR(SEARCH("-",E17)))</xm:f>
            <xm:f>"-"</xm:f>
            <x14:dxf>
              <font>
                <b/>
                <i val="0"/>
                <color rgb="FFFF0000"/>
              </font>
            </x14:dxf>
          </x14:cfRule>
          <x14:cfRule type="containsText" priority="28" operator="containsText" id="{EFBE3762-CEF0-49CA-88D8-92761A8EDF62}">
            <xm:f>NOT(ISERROR(SEARCH("+",E17)))</xm:f>
            <xm:f>"+"</xm:f>
            <x14:dxf>
              <font>
                <b/>
                <i val="0"/>
                <color rgb="FF00B050"/>
              </font>
            </x14:dxf>
          </x14:cfRule>
          <xm:sqref>E33 E35 E37 E39 E41 E43 E45 E47 E49 E55 E17</xm:sqref>
        </x14:conditionalFormatting>
        <x14:conditionalFormatting xmlns:xm="http://schemas.microsoft.com/office/excel/2006/main">
          <x14:cfRule type="containsText" priority="25" operator="containsText" id="{1FD6C63E-A0D0-43D9-86BA-F6C27F961697}">
            <xm:f>NOT(ISERROR(SEARCH("-",E57)))</xm:f>
            <xm:f>"-"</xm:f>
            <x14:dxf>
              <font>
                <b/>
                <i val="0"/>
                <color rgb="FFFF0000"/>
              </font>
            </x14:dxf>
          </x14:cfRule>
          <x14:cfRule type="containsText" priority="26" operator="containsText" id="{B435DA70-1BB8-4555-BD9B-4D70E0D16A11}">
            <xm:f>NOT(ISERROR(SEARCH("+",E57)))</xm:f>
            <xm:f>"+"</xm:f>
            <x14:dxf>
              <font>
                <b/>
                <i val="0"/>
                <color rgb="FF00B050"/>
              </font>
            </x14:dxf>
          </x14:cfRule>
          <xm:sqref>E57</xm:sqref>
        </x14:conditionalFormatting>
        <x14:conditionalFormatting xmlns:xm="http://schemas.microsoft.com/office/excel/2006/main">
          <x14:cfRule type="containsText" priority="23" operator="containsText" id="{AFCC6732-0E52-4E13-B79C-D2E6A684C18A}">
            <xm:f>NOT(ISERROR(SEARCH("-",E59)))</xm:f>
            <xm:f>"-"</xm:f>
            <x14:dxf>
              <font>
                <b/>
                <i val="0"/>
                <color rgb="FFFF0000"/>
              </font>
            </x14:dxf>
          </x14:cfRule>
          <x14:cfRule type="containsText" priority="24" operator="containsText" id="{D5549928-80E8-4311-B5BA-03FD48C967F1}">
            <xm:f>NOT(ISERROR(SEARCH("+",E59)))</xm:f>
            <xm:f>"+"</xm:f>
            <x14:dxf>
              <font>
                <b/>
                <i val="0"/>
                <color rgb="FF00B050"/>
              </font>
            </x14:dxf>
          </x14:cfRule>
          <xm:sqref>E59:E65</xm:sqref>
        </x14:conditionalFormatting>
        <x14:conditionalFormatting xmlns:xm="http://schemas.microsoft.com/office/excel/2006/main">
          <x14:cfRule type="containsText" priority="21" operator="containsText" id="{6065CCE3-4041-4AE6-89DA-A6C975737CD7}">
            <xm:f>NOT(ISERROR(SEARCH("-",J17)))</xm:f>
            <xm:f>"-"</xm:f>
            <x14:dxf>
              <font>
                <b/>
                <i val="0"/>
                <color rgb="FFFF0000"/>
              </font>
            </x14:dxf>
          </x14:cfRule>
          <x14:cfRule type="containsText" priority="22" operator="containsText" id="{E7A9F1C0-F2AB-4980-B38C-0330BEA88795}">
            <xm:f>NOT(ISERROR(SEARCH("+",J17)))</xm:f>
            <xm:f>"+"</xm:f>
            <x14:dxf>
              <font>
                <b/>
                <i val="0"/>
                <color rgb="FF00B050"/>
              </font>
            </x14:dxf>
          </x14:cfRule>
          <xm:sqref>J33 J35 J37 J39 J41 J43 J45 J47 J49 J55 J17</xm:sqref>
        </x14:conditionalFormatting>
        <x14:conditionalFormatting xmlns:xm="http://schemas.microsoft.com/office/excel/2006/main">
          <x14:cfRule type="containsText" priority="19" operator="containsText" id="{541E65A5-D8BD-4519-864B-32382DF1F8B4}">
            <xm:f>NOT(ISERROR(SEARCH("-",J57)))</xm:f>
            <xm:f>"-"</xm:f>
            <x14:dxf>
              <font>
                <b/>
                <i val="0"/>
                <color rgb="FFFF0000"/>
              </font>
            </x14:dxf>
          </x14:cfRule>
          <x14:cfRule type="containsText" priority="20" operator="containsText" id="{26854B77-99D9-4071-9ADF-0C44661ECE0F}">
            <xm:f>NOT(ISERROR(SEARCH("+",J57)))</xm:f>
            <xm:f>"+"</xm:f>
            <x14:dxf>
              <font>
                <b/>
                <i val="0"/>
                <color rgb="FF00B050"/>
              </font>
            </x14:dxf>
          </x14:cfRule>
          <xm:sqref>J57</xm:sqref>
        </x14:conditionalFormatting>
        <x14:conditionalFormatting xmlns:xm="http://schemas.microsoft.com/office/excel/2006/main">
          <x14:cfRule type="containsText" priority="17" operator="containsText" id="{3974D759-64D8-4844-8130-0C7930A8EF67}">
            <xm:f>NOT(ISERROR(SEARCH("-",J59)))</xm:f>
            <xm:f>"-"</xm:f>
            <x14:dxf>
              <font>
                <b/>
                <i val="0"/>
                <color rgb="FFFF0000"/>
              </font>
            </x14:dxf>
          </x14:cfRule>
          <x14:cfRule type="containsText" priority="18" operator="containsText" id="{38CD463F-A05A-4B3A-93C5-17A67819C23E}">
            <xm:f>NOT(ISERROR(SEARCH("+",J59)))</xm:f>
            <xm:f>"+"</xm:f>
            <x14:dxf>
              <font>
                <b/>
                <i val="0"/>
                <color rgb="FF00B050"/>
              </font>
            </x14:dxf>
          </x14:cfRule>
          <xm:sqref>J59:J65</xm:sqref>
        </x14:conditionalFormatting>
        <x14:conditionalFormatting xmlns:xm="http://schemas.microsoft.com/office/excel/2006/main">
          <x14:cfRule type="containsText" priority="15" operator="containsText" id="{D26B0F1A-F9B4-4F12-9D1B-F9A10E8C8D14}">
            <xm:f>NOT(ISERROR(SEARCH("-",O17)))</xm:f>
            <xm:f>"-"</xm:f>
            <x14:dxf>
              <font>
                <b/>
                <i val="0"/>
                <color rgb="FFFF0000"/>
              </font>
            </x14:dxf>
          </x14:cfRule>
          <x14:cfRule type="containsText" priority="16" operator="containsText" id="{94556935-4299-4451-85EC-ADECCFC2BFAA}">
            <xm:f>NOT(ISERROR(SEARCH("+",O17)))</xm:f>
            <xm:f>"+"</xm:f>
            <x14:dxf>
              <font>
                <b/>
                <i val="0"/>
                <color rgb="FF00B050"/>
              </font>
            </x14:dxf>
          </x14:cfRule>
          <xm:sqref>O33 O35 O37 O39 O41 O43 O45 O47 O49 O55 O17</xm:sqref>
        </x14:conditionalFormatting>
        <x14:conditionalFormatting xmlns:xm="http://schemas.microsoft.com/office/excel/2006/main">
          <x14:cfRule type="containsText" priority="13" operator="containsText" id="{E232495B-C13C-47E9-A4BD-3C513D7A5A6C}">
            <xm:f>NOT(ISERROR(SEARCH("-",O57)))</xm:f>
            <xm:f>"-"</xm:f>
            <x14:dxf>
              <font>
                <b/>
                <i val="0"/>
                <color rgb="FFFF0000"/>
              </font>
            </x14:dxf>
          </x14:cfRule>
          <x14:cfRule type="containsText" priority="14" operator="containsText" id="{34563E27-4546-49FB-984E-871DE96753CF}">
            <xm:f>NOT(ISERROR(SEARCH("+",O57)))</xm:f>
            <xm:f>"+"</xm:f>
            <x14:dxf>
              <font>
                <b/>
                <i val="0"/>
                <color rgb="FF00B050"/>
              </font>
            </x14:dxf>
          </x14:cfRule>
          <xm:sqref>O57</xm:sqref>
        </x14:conditionalFormatting>
        <x14:conditionalFormatting xmlns:xm="http://schemas.microsoft.com/office/excel/2006/main">
          <x14:cfRule type="containsText" priority="11" operator="containsText" id="{88F73416-81D7-4736-A9CF-8E6618A7C352}">
            <xm:f>NOT(ISERROR(SEARCH("-",O59)))</xm:f>
            <xm:f>"-"</xm:f>
            <x14:dxf>
              <font>
                <b/>
                <i val="0"/>
                <color rgb="FFFF0000"/>
              </font>
            </x14:dxf>
          </x14:cfRule>
          <x14:cfRule type="containsText" priority="12" operator="containsText" id="{AD0C3D47-24E2-4D73-91F2-7CADED3A1EC5}">
            <xm:f>NOT(ISERROR(SEARCH("+",O59)))</xm:f>
            <xm:f>"+"</xm:f>
            <x14:dxf>
              <font>
                <b/>
                <i val="0"/>
                <color rgb="FF00B050"/>
              </font>
            </x14:dxf>
          </x14:cfRule>
          <xm:sqref>O59:O65</xm:sqref>
        </x14:conditionalFormatting>
        <x14:conditionalFormatting xmlns:xm="http://schemas.microsoft.com/office/excel/2006/main">
          <x14:cfRule type="containsText" priority="9" operator="containsText" id="{28733906-58EB-492B-86DF-40459637C1E7}">
            <xm:f>NOT(ISERROR(SEARCH("-",E21)))</xm:f>
            <xm:f>"-"</xm:f>
            <x14:dxf>
              <font>
                <b/>
                <i val="0"/>
                <color rgb="FFFF0000"/>
              </font>
            </x14:dxf>
          </x14:cfRule>
          <x14:cfRule type="containsText" priority="10" operator="containsText" id="{837AB862-F4A3-4EF5-A218-BFF86E4FC633}">
            <xm:f>NOT(ISERROR(SEARCH("+",E21)))</xm:f>
            <xm:f>"+"</xm:f>
            <x14:dxf>
              <font>
                <b/>
                <i val="0"/>
                <color rgb="FF00B050"/>
              </font>
            </x14:dxf>
          </x14:cfRule>
          <xm:sqref>E21</xm:sqref>
        </x14:conditionalFormatting>
        <x14:conditionalFormatting xmlns:xm="http://schemas.microsoft.com/office/excel/2006/main">
          <x14:cfRule type="containsText" priority="7" operator="containsText" id="{88585F7B-2AA3-4346-9351-38A504075BFD}">
            <xm:f>NOT(ISERROR(SEARCH("-",J21)))</xm:f>
            <xm:f>"-"</xm:f>
            <x14:dxf>
              <font>
                <b/>
                <i val="0"/>
                <color rgb="FFFF0000"/>
              </font>
            </x14:dxf>
          </x14:cfRule>
          <x14:cfRule type="containsText" priority="8" operator="containsText" id="{7D378239-1BF5-4A7F-989B-E8B34457DA2C}">
            <xm:f>NOT(ISERROR(SEARCH("+",J21)))</xm:f>
            <xm:f>"+"</xm:f>
            <x14:dxf>
              <font>
                <b/>
                <i val="0"/>
                <color rgb="FF00B050"/>
              </font>
            </x14:dxf>
          </x14:cfRule>
          <xm:sqref>J21</xm:sqref>
        </x14:conditionalFormatting>
        <x14:conditionalFormatting xmlns:xm="http://schemas.microsoft.com/office/excel/2006/main">
          <x14:cfRule type="containsText" priority="5" operator="containsText" id="{2FEE1E54-075C-4C65-9FBD-993D68DAA7C9}">
            <xm:f>NOT(ISERROR(SEARCH("-",O21)))</xm:f>
            <xm:f>"-"</xm:f>
            <x14:dxf>
              <font>
                <b/>
                <i val="0"/>
                <color rgb="FFFF0000"/>
              </font>
            </x14:dxf>
          </x14:cfRule>
          <x14:cfRule type="containsText" priority="6" operator="containsText" id="{CA194DB3-D03C-4F9E-A09E-33E2BAA20B59}">
            <xm:f>NOT(ISERROR(SEARCH("+",O21)))</xm:f>
            <xm:f>"+"</xm:f>
            <x14:dxf>
              <font>
                <b/>
                <i val="0"/>
                <color rgb="FF00B050"/>
              </font>
            </x14:dxf>
          </x14:cfRule>
          <xm:sqref>O21</xm:sqref>
        </x14:conditionalFormatting>
        <x14:conditionalFormatting xmlns:xm="http://schemas.microsoft.com/office/excel/2006/main">
          <x14:cfRule type="containsText" priority="3" operator="containsText" id="{B94DB797-F4E1-4569-8E29-A1D9956F368B}">
            <xm:f>NOT(ISERROR(SEARCH("-",I60)))</xm:f>
            <xm:f>"-"</xm:f>
            <x14:dxf>
              <font>
                <b/>
                <i val="0"/>
                <color rgb="FFFF0000"/>
              </font>
            </x14:dxf>
          </x14:cfRule>
          <x14:cfRule type="containsText" priority="4" operator="containsText" id="{D55FCE33-4C68-4600-9D6B-43B2BFC0A4B7}">
            <xm:f>NOT(ISERROR(SEARCH("+",I60)))</xm:f>
            <xm:f>"+"</xm:f>
            <x14:dxf>
              <font>
                <b/>
                <i val="0"/>
                <color rgb="FF00B050"/>
              </font>
            </x14:dxf>
          </x14:cfRule>
          <xm:sqref>I60</xm:sqref>
        </x14:conditionalFormatting>
        <x14:conditionalFormatting xmlns:xm="http://schemas.microsoft.com/office/excel/2006/main">
          <x14:cfRule type="containsText" priority="1" operator="containsText" id="{D8B8C331-148D-49E5-A67A-248CD1D0EEC6}">
            <xm:f>NOT(ISERROR(SEARCH("-",N60)))</xm:f>
            <xm:f>"-"</xm:f>
            <x14:dxf>
              <font>
                <b/>
                <i val="0"/>
                <color rgb="FFFF0000"/>
              </font>
            </x14:dxf>
          </x14:cfRule>
          <x14:cfRule type="containsText" priority="2" operator="containsText" id="{EA8CD70D-16B9-475D-BBDE-110940E03245}">
            <xm:f>NOT(ISERROR(SEARCH("+",N60)))</xm:f>
            <xm:f>"+"</xm:f>
            <x14:dxf>
              <font>
                <b/>
                <i val="0"/>
                <color rgb="FF00B050"/>
              </font>
            </x14:dxf>
          </x14:cfRule>
          <xm:sqref>N60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GJ178"/>
  <sheetViews>
    <sheetView showGridLines="0" zoomScale="80" zoomScaleNormal="80" workbookViewId="0">
      <selection activeCell="D29" sqref="D29"/>
    </sheetView>
  </sheetViews>
  <sheetFormatPr defaultColWidth="0" defaultRowHeight="16.5" customHeight="1" zeroHeight="1"/>
  <cols>
    <col min="1" max="1" width="10.5703125" style="302" customWidth="1"/>
    <col min="2" max="2" width="2.7109375" style="302" customWidth="1"/>
    <col min="3" max="3" width="24.5703125" style="302" customWidth="1"/>
    <col min="4" max="4" width="17.28515625" style="302" bestFit="1" customWidth="1"/>
    <col min="5" max="5" width="30.7109375" style="302" customWidth="1"/>
    <col min="6" max="6" width="0.85546875" style="302" customWidth="1"/>
    <col min="7" max="7" width="2.7109375" style="302" customWidth="1"/>
    <col min="8" max="8" width="23.5703125" style="302" bestFit="1" customWidth="1"/>
    <col min="9" max="9" width="14.42578125" style="302" bestFit="1" customWidth="1"/>
    <col min="10" max="189" width="13.7109375" style="302" customWidth="1"/>
    <col min="190" max="190" width="0.85546875" style="302" customWidth="1"/>
    <col min="191" max="192" width="2.7109375" style="302" customWidth="1"/>
    <col min="193" max="16384" width="8.85546875" style="279" hidden="1"/>
  </cols>
  <sheetData>
    <row r="1" spans="1:192" s="274" customFormat="1" ht="16.5" customHeight="1">
      <c r="A1" s="273"/>
      <c r="B1" s="273"/>
      <c r="C1" s="273"/>
      <c r="D1" s="273"/>
      <c r="E1" s="273"/>
      <c r="F1" s="273"/>
      <c r="G1" s="273"/>
      <c r="H1" s="273"/>
      <c r="I1" s="273"/>
      <c r="J1" s="273"/>
      <c r="K1" s="273"/>
      <c r="L1" s="273"/>
      <c r="M1" s="273"/>
      <c r="N1" s="273"/>
      <c r="O1" s="273"/>
      <c r="P1" s="273"/>
      <c r="Q1" s="273"/>
      <c r="R1" s="273"/>
      <c r="S1" s="273"/>
      <c r="T1" s="273"/>
      <c r="U1" s="273"/>
      <c r="V1" s="273"/>
      <c r="W1" s="273"/>
      <c r="X1" s="273"/>
      <c r="Y1" s="273"/>
      <c r="Z1" s="273"/>
      <c r="AA1" s="273"/>
      <c r="AB1" s="273"/>
      <c r="AC1" s="273"/>
      <c r="AD1" s="273"/>
      <c r="AE1" s="273"/>
      <c r="AF1" s="273"/>
      <c r="AG1" s="273"/>
      <c r="AH1" s="273"/>
      <c r="AI1" s="273"/>
      <c r="AJ1" s="273"/>
      <c r="AK1" s="273"/>
      <c r="AL1" s="273"/>
      <c r="AM1" s="273"/>
      <c r="AN1" s="273"/>
      <c r="AO1" s="273"/>
      <c r="AP1" s="273"/>
      <c r="AQ1" s="273"/>
      <c r="AR1" s="273"/>
      <c r="AS1" s="273"/>
      <c r="AT1" s="273"/>
      <c r="AU1" s="273"/>
      <c r="AV1" s="273"/>
      <c r="AW1" s="273"/>
      <c r="AX1" s="273"/>
      <c r="AY1" s="273"/>
      <c r="AZ1" s="273"/>
      <c r="BA1" s="273"/>
      <c r="BB1" s="273"/>
      <c r="BC1" s="273"/>
      <c r="BD1" s="273"/>
      <c r="BE1" s="273"/>
      <c r="BF1" s="273"/>
      <c r="BG1" s="273"/>
      <c r="BH1" s="273"/>
      <c r="BI1" s="273"/>
      <c r="BJ1" s="273"/>
      <c r="BK1" s="273"/>
      <c r="BL1" s="273"/>
      <c r="BM1" s="273"/>
      <c r="BN1" s="273"/>
      <c r="BO1" s="273"/>
      <c r="BP1" s="273"/>
      <c r="BQ1" s="273"/>
      <c r="BR1" s="273"/>
      <c r="BS1" s="273"/>
      <c r="BT1" s="273"/>
      <c r="BU1" s="273"/>
      <c r="BV1" s="273"/>
      <c r="BW1" s="273"/>
      <c r="BX1" s="273"/>
      <c r="BY1" s="273"/>
      <c r="BZ1" s="273"/>
      <c r="CA1" s="273"/>
      <c r="CB1" s="273"/>
      <c r="CC1" s="273"/>
      <c r="CD1" s="273"/>
      <c r="CE1" s="273"/>
      <c r="CF1" s="273"/>
      <c r="CG1" s="273"/>
      <c r="CH1" s="273"/>
      <c r="CI1" s="273"/>
      <c r="CJ1" s="273"/>
      <c r="CK1" s="273"/>
      <c r="CL1" s="273"/>
      <c r="CM1" s="273"/>
      <c r="CN1" s="273"/>
      <c r="CO1" s="273"/>
      <c r="CP1" s="273"/>
      <c r="CQ1" s="273"/>
      <c r="CR1" s="273"/>
      <c r="CS1" s="273"/>
      <c r="CT1" s="273"/>
      <c r="CU1" s="273"/>
      <c r="CV1" s="273"/>
      <c r="CW1" s="273"/>
      <c r="CX1" s="273"/>
      <c r="CY1" s="273"/>
      <c r="CZ1" s="273"/>
      <c r="DA1" s="273"/>
      <c r="DB1" s="273"/>
      <c r="DC1" s="273"/>
      <c r="DD1" s="273"/>
      <c r="DE1" s="273"/>
      <c r="DF1" s="273"/>
      <c r="DG1" s="273"/>
      <c r="DH1" s="273"/>
      <c r="DI1" s="273"/>
      <c r="DJ1" s="273"/>
      <c r="DK1" s="273"/>
      <c r="DL1" s="273"/>
      <c r="DM1" s="273"/>
      <c r="DN1" s="273"/>
      <c r="DO1" s="273"/>
      <c r="DP1" s="273"/>
      <c r="DQ1" s="273"/>
      <c r="DR1" s="273"/>
      <c r="DS1" s="273"/>
      <c r="DT1" s="273"/>
      <c r="DU1" s="273"/>
      <c r="DV1" s="273"/>
      <c r="DW1" s="273"/>
      <c r="DX1" s="273"/>
      <c r="DY1" s="273"/>
      <c r="DZ1" s="273"/>
      <c r="EA1" s="273"/>
      <c r="EB1" s="273"/>
      <c r="EC1" s="273"/>
      <c r="ED1" s="273"/>
      <c r="EE1" s="273"/>
      <c r="EF1" s="273"/>
      <c r="EG1" s="273"/>
      <c r="EH1" s="273"/>
      <c r="EI1" s="273"/>
      <c r="EJ1" s="273"/>
      <c r="EK1" s="273"/>
      <c r="EL1" s="273"/>
      <c r="EM1" s="273"/>
      <c r="EN1" s="273"/>
      <c r="EO1" s="273"/>
      <c r="EP1" s="273"/>
      <c r="EQ1" s="273"/>
      <c r="ER1" s="273"/>
      <c r="ES1" s="273"/>
      <c r="ET1" s="273"/>
      <c r="EU1" s="273"/>
      <c r="EV1" s="273"/>
      <c r="EW1" s="273"/>
      <c r="EX1" s="273"/>
      <c r="EY1" s="273"/>
      <c r="EZ1" s="273"/>
      <c r="FA1" s="273"/>
      <c r="FB1" s="273"/>
      <c r="FC1" s="273"/>
      <c r="FD1" s="273"/>
      <c r="FE1" s="273"/>
      <c r="FF1" s="273"/>
      <c r="FG1" s="273"/>
      <c r="FH1" s="273"/>
      <c r="FI1" s="273"/>
      <c r="FJ1" s="273"/>
      <c r="FK1" s="273"/>
      <c r="FL1" s="273"/>
      <c r="FM1" s="273"/>
      <c r="FN1" s="273"/>
      <c r="FO1" s="273"/>
      <c r="FP1" s="273"/>
      <c r="FQ1" s="273"/>
      <c r="FR1" s="273"/>
      <c r="FS1" s="273"/>
      <c r="FT1" s="273"/>
      <c r="FU1" s="273"/>
      <c r="FV1" s="273"/>
      <c r="FW1" s="273"/>
      <c r="FX1" s="273"/>
      <c r="FY1" s="273"/>
      <c r="FZ1" s="273"/>
      <c r="GA1" s="273"/>
      <c r="GB1" s="273"/>
      <c r="GC1" s="273"/>
      <c r="GD1" s="273"/>
      <c r="GE1" s="273"/>
      <c r="GF1" s="273"/>
      <c r="GG1" s="273"/>
      <c r="GH1" s="273"/>
      <c r="GI1" s="273"/>
      <c r="GJ1" s="273"/>
    </row>
    <row r="2" spans="1:192" ht="5.0999999999999996" customHeight="1">
      <c r="A2" s="275"/>
      <c r="B2" s="276"/>
      <c r="C2" s="277"/>
      <c r="D2" s="277"/>
      <c r="E2" s="277"/>
      <c r="F2" s="277"/>
      <c r="G2" s="277"/>
      <c r="H2" s="277"/>
      <c r="I2" s="277"/>
      <c r="J2" s="277"/>
      <c r="K2" s="277"/>
      <c r="L2" s="277"/>
      <c r="M2" s="277"/>
      <c r="N2" s="277"/>
      <c r="O2" s="277"/>
      <c r="P2" s="277"/>
      <c r="Q2" s="277"/>
      <c r="R2" s="277"/>
      <c r="S2" s="277"/>
      <c r="T2" s="277"/>
      <c r="U2" s="277"/>
      <c r="V2" s="277"/>
      <c r="W2" s="277"/>
      <c r="X2" s="277"/>
      <c r="Y2" s="277"/>
      <c r="Z2" s="277"/>
      <c r="AA2" s="277"/>
      <c r="AB2" s="277"/>
      <c r="AC2" s="277"/>
      <c r="AD2" s="277"/>
      <c r="AE2" s="277"/>
      <c r="AF2" s="277"/>
      <c r="AG2" s="277"/>
      <c r="AH2" s="277"/>
      <c r="AI2" s="277"/>
      <c r="AJ2" s="277"/>
      <c r="AK2" s="277"/>
      <c r="AL2" s="277"/>
      <c r="AM2" s="277"/>
      <c r="AN2" s="277"/>
      <c r="AO2" s="277"/>
      <c r="AP2" s="277"/>
      <c r="AQ2" s="277"/>
      <c r="AR2" s="277"/>
      <c r="AS2" s="277"/>
      <c r="AT2" s="277"/>
      <c r="AU2" s="277"/>
      <c r="AV2" s="277"/>
      <c r="AW2" s="277"/>
      <c r="AX2" s="277"/>
      <c r="AY2" s="277"/>
      <c r="AZ2" s="277"/>
      <c r="BA2" s="277"/>
      <c r="BB2" s="277"/>
      <c r="BC2" s="277"/>
      <c r="BD2" s="277"/>
      <c r="BE2" s="277"/>
      <c r="BF2" s="277"/>
      <c r="BG2" s="277"/>
      <c r="BH2" s="277"/>
      <c r="BI2" s="277"/>
      <c r="BJ2" s="277"/>
      <c r="BK2" s="277"/>
      <c r="BL2" s="277"/>
      <c r="BM2" s="277"/>
      <c r="BN2" s="277"/>
      <c r="BO2" s="277"/>
      <c r="BP2" s="277"/>
      <c r="BQ2" s="277"/>
      <c r="BR2" s="277"/>
      <c r="BS2" s="277"/>
      <c r="BT2" s="277"/>
      <c r="BU2" s="277"/>
      <c r="BV2" s="277"/>
      <c r="BW2" s="277"/>
      <c r="BX2" s="277"/>
      <c r="BY2" s="277"/>
      <c r="BZ2" s="277"/>
      <c r="CA2" s="277"/>
      <c r="CB2" s="277"/>
      <c r="CC2" s="277"/>
      <c r="CD2" s="277"/>
      <c r="CE2" s="277"/>
      <c r="CF2" s="277"/>
      <c r="CG2" s="277"/>
      <c r="CH2" s="277"/>
      <c r="CI2" s="277"/>
      <c r="CJ2" s="277"/>
      <c r="CK2" s="277"/>
      <c r="CL2" s="277"/>
      <c r="CM2" s="277"/>
      <c r="CN2" s="277"/>
      <c r="CO2" s="277"/>
      <c r="CP2" s="277"/>
      <c r="CQ2" s="277"/>
      <c r="CR2" s="277"/>
      <c r="CS2" s="277"/>
      <c r="CT2" s="277"/>
      <c r="CU2" s="277"/>
      <c r="CV2" s="277"/>
      <c r="CW2" s="277"/>
      <c r="CX2" s="277"/>
      <c r="CY2" s="277"/>
      <c r="CZ2" s="277"/>
      <c r="DA2" s="277"/>
      <c r="DB2" s="277"/>
      <c r="DC2" s="277"/>
      <c r="DD2" s="277"/>
      <c r="DE2" s="277"/>
      <c r="DF2" s="277"/>
      <c r="DG2" s="277"/>
      <c r="DH2" s="277"/>
      <c r="DI2" s="277"/>
      <c r="DJ2" s="277"/>
      <c r="DK2" s="277"/>
      <c r="DL2" s="277"/>
      <c r="DM2" s="277"/>
      <c r="DN2" s="277"/>
      <c r="DO2" s="277"/>
      <c r="DP2" s="277"/>
      <c r="DQ2" s="277"/>
      <c r="DR2" s="277"/>
      <c r="DS2" s="277"/>
      <c r="DT2" s="277"/>
      <c r="DU2" s="277"/>
      <c r="DV2" s="277"/>
      <c r="DW2" s="277"/>
      <c r="DX2" s="277"/>
      <c r="DY2" s="277"/>
      <c r="DZ2" s="277"/>
      <c r="EA2" s="277"/>
      <c r="EB2" s="277"/>
      <c r="EC2" s="277"/>
      <c r="ED2" s="277"/>
      <c r="EE2" s="277"/>
      <c r="EF2" s="277"/>
      <c r="EG2" s="277"/>
      <c r="EH2" s="277"/>
      <c r="EI2" s="277"/>
      <c r="EJ2" s="277"/>
      <c r="EK2" s="277"/>
      <c r="EL2" s="277"/>
      <c r="EM2" s="277"/>
      <c r="EN2" s="277"/>
      <c r="EO2" s="277"/>
      <c r="EP2" s="277"/>
      <c r="EQ2" s="277"/>
      <c r="ER2" s="277"/>
      <c r="ES2" s="277"/>
      <c r="ET2" s="277"/>
      <c r="EU2" s="277"/>
      <c r="EV2" s="277"/>
      <c r="EW2" s="277"/>
      <c r="EX2" s="277"/>
      <c r="EY2" s="277"/>
      <c r="EZ2" s="277"/>
      <c r="FA2" s="277"/>
      <c r="FB2" s="277"/>
      <c r="FC2" s="277"/>
      <c r="FD2" s="277"/>
      <c r="FE2" s="277"/>
      <c r="FF2" s="277"/>
      <c r="FG2" s="277"/>
      <c r="FH2" s="277"/>
      <c r="FI2" s="277"/>
      <c r="FJ2" s="277"/>
      <c r="FK2" s="277"/>
      <c r="FL2" s="277"/>
      <c r="FM2" s="277"/>
      <c r="FN2" s="277"/>
      <c r="FO2" s="277"/>
      <c r="FP2" s="277"/>
      <c r="FQ2" s="277"/>
      <c r="FR2" s="277"/>
      <c r="FS2" s="277"/>
      <c r="FT2" s="277"/>
      <c r="FU2" s="277"/>
      <c r="FV2" s="277"/>
      <c r="FW2" s="277"/>
      <c r="FX2" s="277"/>
      <c r="FY2" s="277"/>
      <c r="FZ2" s="277"/>
      <c r="GA2" s="277"/>
      <c r="GB2" s="277"/>
      <c r="GC2" s="277"/>
      <c r="GD2" s="277"/>
      <c r="GE2" s="277"/>
      <c r="GF2" s="277"/>
      <c r="GG2" s="277"/>
      <c r="GH2" s="277"/>
      <c r="GI2" s="278"/>
      <c r="GJ2" s="275"/>
    </row>
    <row r="3" spans="1:192" ht="22.5" customHeight="1">
      <c r="A3" s="275"/>
      <c r="B3" s="280"/>
      <c r="C3" s="281" t="s">
        <v>1497</v>
      </c>
      <c r="D3" s="282"/>
      <c r="E3" s="282"/>
      <c r="F3" s="282"/>
      <c r="G3" s="282"/>
      <c r="H3" s="281" t="s">
        <v>1488</v>
      </c>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82"/>
      <c r="AK3" s="282"/>
      <c r="AL3" s="282"/>
      <c r="AM3" s="282"/>
      <c r="AN3" s="282"/>
      <c r="AO3" s="282"/>
      <c r="AP3" s="282"/>
      <c r="AQ3" s="282"/>
      <c r="AR3" s="282"/>
      <c r="AS3" s="282"/>
      <c r="AT3" s="282"/>
      <c r="AU3" s="282"/>
      <c r="AV3" s="282"/>
      <c r="AW3" s="282"/>
      <c r="AX3" s="282"/>
      <c r="AY3" s="282"/>
      <c r="AZ3" s="282"/>
      <c r="BA3" s="282"/>
      <c r="BB3" s="282"/>
      <c r="BC3" s="282"/>
      <c r="BD3" s="282"/>
      <c r="BE3" s="282"/>
      <c r="BF3" s="282"/>
      <c r="BG3" s="282"/>
      <c r="BH3" s="282"/>
      <c r="BI3" s="282"/>
      <c r="BJ3" s="282"/>
      <c r="BK3" s="282"/>
      <c r="BL3" s="282"/>
      <c r="BM3" s="282"/>
      <c r="BN3" s="282"/>
      <c r="BO3" s="282"/>
      <c r="BP3" s="282"/>
      <c r="BQ3" s="282"/>
      <c r="BR3" s="282"/>
      <c r="BS3" s="282"/>
      <c r="BT3" s="282"/>
      <c r="BU3" s="282"/>
      <c r="BV3" s="282"/>
      <c r="BW3" s="282"/>
      <c r="BX3" s="282"/>
      <c r="BY3" s="282"/>
      <c r="BZ3" s="282"/>
      <c r="CA3" s="282"/>
      <c r="CB3" s="282"/>
      <c r="CC3" s="282"/>
      <c r="CD3" s="282"/>
      <c r="CE3" s="282"/>
      <c r="CF3" s="282"/>
      <c r="CG3" s="282"/>
      <c r="CH3" s="282"/>
      <c r="CI3" s="282"/>
      <c r="CJ3" s="282"/>
      <c r="CK3" s="282"/>
      <c r="CL3" s="282"/>
      <c r="CM3" s="282"/>
      <c r="CN3" s="282"/>
      <c r="CO3" s="282"/>
      <c r="CP3" s="282"/>
      <c r="CQ3" s="282"/>
      <c r="CR3" s="282"/>
      <c r="CS3" s="282"/>
      <c r="CT3" s="282"/>
      <c r="CU3" s="282"/>
      <c r="CV3" s="282"/>
      <c r="CW3" s="282"/>
      <c r="CX3" s="282"/>
      <c r="CY3" s="282"/>
      <c r="CZ3" s="282"/>
      <c r="DA3" s="282"/>
      <c r="DB3" s="282"/>
      <c r="DC3" s="282"/>
      <c r="DD3" s="282"/>
      <c r="DE3" s="282"/>
      <c r="DF3" s="282"/>
      <c r="DG3" s="282"/>
      <c r="DH3" s="282"/>
      <c r="DI3" s="282"/>
      <c r="DJ3" s="282"/>
      <c r="DK3" s="282"/>
      <c r="DL3" s="282"/>
      <c r="DM3" s="282"/>
      <c r="DN3" s="282"/>
      <c r="DO3" s="282"/>
      <c r="DP3" s="282"/>
      <c r="DQ3" s="282"/>
      <c r="DR3" s="282"/>
      <c r="DS3" s="282"/>
      <c r="DT3" s="282"/>
      <c r="DU3" s="282"/>
      <c r="DV3" s="282"/>
      <c r="DW3" s="282"/>
      <c r="DX3" s="282"/>
      <c r="DY3" s="282"/>
      <c r="DZ3" s="282"/>
      <c r="EA3" s="282"/>
      <c r="EB3" s="282"/>
      <c r="EC3" s="282"/>
      <c r="ED3" s="282"/>
      <c r="EE3" s="282"/>
      <c r="EF3" s="282"/>
      <c r="EG3" s="282"/>
      <c r="EH3" s="282"/>
      <c r="EI3" s="282"/>
      <c r="EJ3" s="282"/>
      <c r="EK3" s="282"/>
      <c r="EL3" s="282"/>
      <c r="EM3" s="282"/>
      <c r="EN3" s="282"/>
      <c r="EO3" s="282"/>
      <c r="EP3" s="282"/>
      <c r="EQ3" s="282"/>
      <c r="ER3" s="282"/>
      <c r="ES3" s="282"/>
      <c r="ET3" s="282"/>
      <c r="EU3" s="282"/>
      <c r="EV3" s="282"/>
      <c r="EW3" s="282"/>
      <c r="EX3" s="282"/>
      <c r="EY3" s="282"/>
      <c r="EZ3" s="282"/>
      <c r="FA3" s="282"/>
      <c r="FB3" s="282"/>
      <c r="FC3" s="282"/>
      <c r="FD3" s="282"/>
      <c r="FE3" s="282"/>
      <c r="FF3" s="282"/>
      <c r="FG3" s="282"/>
      <c r="FH3" s="282"/>
      <c r="FI3" s="282"/>
      <c r="FJ3" s="282"/>
      <c r="FK3" s="282"/>
      <c r="FL3" s="282"/>
      <c r="FM3" s="282"/>
      <c r="FN3" s="282"/>
      <c r="FO3" s="282"/>
      <c r="FP3" s="282"/>
      <c r="FQ3" s="282"/>
      <c r="FR3" s="282"/>
      <c r="FS3" s="282"/>
      <c r="FT3" s="282"/>
      <c r="FU3" s="282"/>
      <c r="FV3" s="282"/>
      <c r="FW3" s="282"/>
      <c r="FX3" s="282"/>
      <c r="FY3" s="282"/>
      <c r="FZ3" s="282"/>
      <c r="GA3" s="282"/>
      <c r="GB3" s="282"/>
      <c r="GC3" s="282"/>
      <c r="GD3" s="282"/>
      <c r="GE3" s="282"/>
      <c r="GF3" s="282"/>
      <c r="GG3" s="282"/>
      <c r="GH3" s="282"/>
      <c r="GI3" s="283"/>
      <c r="GJ3" s="275"/>
    </row>
    <row r="4" spans="1:192" ht="5.0999999999999996" customHeight="1">
      <c r="A4" s="275"/>
      <c r="B4" s="280"/>
      <c r="C4" s="284"/>
      <c r="D4" s="284"/>
      <c r="E4" s="284"/>
      <c r="F4" s="284"/>
      <c r="G4" s="285"/>
      <c r="H4" s="286"/>
      <c r="I4" s="286"/>
      <c r="J4" s="286"/>
      <c r="K4" s="286"/>
      <c r="L4" s="286"/>
      <c r="M4" s="286"/>
      <c r="N4" s="286"/>
      <c r="O4" s="286"/>
      <c r="P4" s="286"/>
      <c r="Q4" s="286"/>
      <c r="R4" s="286"/>
      <c r="S4" s="286"/>
      <c r="T4" s="286"/>
      <c r="U4" s="286"/>
      <c r="V4" s="286"/>
      <c r="W4" s="286"/>
      <c r="X4" s="286"/>
      <c r="Y4" s="286"/>
      <c r="Z4" s="286"/>
      <c r="AA4" s="286"/>
      <c r="AB4" s="286"/>
      <c r="AC4" s="286"/>
      <c r="AD4" s="286"/>
      <c r="AE4" s="286"/>
      <c r="AF4" s="286"/>
      <c r="AG4" s="286"/>
      <c r="AH4" s="286"/>
      <c r="AI4" s="286"/>
      <c r="AJ4" s="286"/>
      <c r="AK4" s="286"/>
      <c r="AL4" s="286"/>
      <c r="AM4" s="286"/>
      <c r="AN4" s="286"/>
      <c r="AO4" s="286"/>
      <c r="AP4" s="286"/>
      <c r="AQ4" s="286"/>
      <c r="AR4" s="286"/>
      <c r="AS4" s="286"/>
      <c r="AT4" s="286"/>
      <c r="AU4" s="286"/>
      <c r="AV4" s="286"/>
      <c r="AW4" s="286"/>
      <c r="AX4" s="286"/>
      <c r="AY4" s="286"/>
      <c r="AZ4" s="286"/>
      <c r="BA4" s="286"/>
      <c r="BB4" s="286"/>
      <c r="BC4" s="286"/>
      <c r="BD4" s="286"/>
      <c r="BE4" s="286"/>
      <c r="BF4" s="286"/>
      <c r="BG4" s="286"/>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6"/>
      <c r="EC4" s="286"/>
      <c r="ED4" s="286"/>
      <c r="EE4" s="286"/>
      <c r="EF4" s="286"/>
      <c r="EG4" s="286"/>
      <c r="EH4" s="286"/>
      <c r="EI4" s="286"/>
      <c r="EJ4" s="286"/>
      <c r="EK4" s="286"/>
      <c r="EL4" s="286"/>
      <c r="EM4" s="286"/>
      <c r="EN4" s="286"/>
      <c r="EO4" s="286"/>
      <c r="EP4" s="286"/>
      <c r="EQ4" s="286"/>
      <c r="ER4" s="286"/>
      <c r="ES4" s="286"/>
      <c r="ET4" s="286"/>
      <c r="EU4" s="286"/>
      <c r="EV4" s="286"/>
      <c r="EW4" s="286"/>
      <c r="EX4" s="286"/>
      <c r="EY4" s="286"/>
      <c r="EZ4" s="286"/>
      <c r="FA4" s="286"/>
      <c r="FB4" s="286"/>
      <c r="FC4" s="286"/>
      <c r="FD4" s="286"/>
      <c r="FE4" s="286"/>
      <c r="FF4" s="286"/>
      <c r="FG4" s="286"/>
      <c r="FH4" s="286"/>
      <c r="FI4" s="286"/>
      <c r="FJ4" s="286"/>
      <c r="FK4" s="286"/>
      <c r="FL4" s="286"/>
      <c r="FM4" s="286"/>
      <c r="FN4" s="286"/>
      <c r="FO4" s="286"/>
      <c r="FP4" s="286"/>
      <c r="FQ4" s="286"/>
      <c r="FR4" s="286"/>
      <c r="FS4" s="286"/>
      <c r="FT4" s="286"/>
      <c r="FU4" s="286"/>
      <c r="FV4" s="286"/>
      <c r="FW4" s="286"/>
      <c r="FX4" s="286"/>
      <c r="FY4" s="286"/>
      <c r="FZ4" s="286"/>
      <c r="GA4" s="286"/>
      <c r="GB4" s="286"/>
      <c r="GC4" s="286"/>
      <c r="GD4" s="286"/>
      <c r="GE4" s="286"/>
      <c r="GF4" s="286"/>
      <c r="GG4" s="286"/>
      <c r="GH4" s="286"/>
      <c r="GI4" s="287"/>
      <c r="GJ4" s="275"/>
    </row>
    <row r="5" spans="1:192" ht="16.5" customHeight="1">
      <c r="A5" s="275"/>
      <c r="B5" s="280"/>
      <c r="C5" s="284" t="s">
        <v>1481</v>
      </c>
      <c r="D5" s="436"/>
      <c r="E5" s="436"/>
      <c r="F5" s="286"/>
      <c r="G5" s="285"/>
      <c r="H5" s="288" t="s">
        <v>90</v>
      </c>
      <c r="I5" s="289" t="s">
        <v>345</v>
      </c>
      <c r="J5" s="289" t="s">
        <v>346</v>
      </c>
      <c r="K5" s="289" t="s">
        <v>347</v>
      </c>
      <c r="L5" s="289" t="s">
        <v>348</v>
      </c>
      <c r="M5" s="289" t="s">
        <v>349</v>
      </c>
      <c r="N5" s="289" t="s">
        <v>350</v>
      </c>
      <c r="O5" s="289" t="s">
        <v>351</v>
      </c>
      <c r="P5" s="289" t="s">
        <v>352</v>
      </c>
      <c r="Q5" s="289" t="s">
        <v>353</v>
      </c>
      <c r="R5" s="289" t="s">
        <v>354</v>
      </c>
      <c r="S5" s="289" t="s">
        <v>355</v>
      </c>
      <c r="T5" s="289" t="s">
        <v>356</v>
      </c>
      <c r="U5" s="289" t="s">
        <v>357</v>
      </c>
      <c r="V5" s="289" t="s">
        <v>358</v>
      </c>
      <c r="W5" s="289" t="s">
        <v>359</v>
      </c>
      <c r="X5" s="289" t="s">
        <v>360</v>
      </c>
      <c r="Y5" s="289" t="s">
        <v>361</v>
      </c>
      <c r="Z5" s="289" t="s">
        <v>362</v>
      </c>
      <c r="AA5" s="289" t="s">
        <v>363</v>
      </c>
      <c r="AB5" s="289" t="s">
        <v>364</v>
      </c>
      <c r="AC5" s="289" t="s">
        <v>365</v>
      </c>
      <c r="AD5" s="289" t="s">
        <v>366</v>
      </c>
      <c r="AE5" s="289" t="s">
        <v>367</v>
      </c>
      <c r="AF5" s="289" t="s">
        <v>368</v>
      </c>
      <c r="AG5" s="289" t="s">
        <v>369</v>
      </c>
      <c r="AH5" s="289" t="s">
        <v>370</v>
      </c>
      <c r="AI5" s="289" t="s">
        <v>371</v>
      </c>
      <c r="AJ5" s="289" t="s">
        <v>372</v>
      </c>
      <c r="AK5" s="289" t="s">
        <v>373</v>
      </c>
      <c r="AL5" s="289" t="s">
        <v>374</v>
      </c>
      <c r="AM5" s="289" t="s">
        <v>375</v>
      </c>
      <c r="AN5" s="289" t="s">
        <v>376</v>
      </c>
      <c r="AO5" s="289" t="s">
        <v>377</v>
      </c>
      <c r="AP5" s="289" t="s">
        <v>378</v>
      </c>
      <c r="AQ5" s="289" t="s">
        <v>379</v>
      </c>
      <c r="AR5" s="289" t="s">
        <v>380</v>
      </c>
      <c r="AS5" s="289" t="s">
        <v>381</v>
      </c>
      <c r="AT5" s="289" t="s">
        <v>382</v>
      </c>
      <c r="AU5" s="289" t="s">
        <v>383</v>
      </c>
      <c r="AV5" s="289" t="s">
        <v>384</v>
      </c>
      <c r="AW5" s="289" t="s">
        <v>385</v>
      </c>
      <c r="AX5" s="289" t="s">
        <v>386</v>
      </c>
      <c r="AY5" s="289" t="s">
        <v>387</v>
      </c>
      <c r="AZ5" s="289" t="s">
        <v>388</v>
      </c>
      <c r="BA5" s="289" t="s">
        <v>389</v>
      </c>
      <c r="BB5" s="289" t="s">
        <v>390</v>
      </c>
      <c r="BC5" s="289" t="s">
        <v>391</v>
      </c>
      <c r="BD5" s="289" t="s">
        <v>392</v>
      </c>
      <c r="BE5" s="289" t="s">
        <v>393</v>
      </c>
      <c r="BF5" s="289" t="s">
        <v>394</v>
      </c>
      <c r="BG5" s="289" t="s">
        <v>395</v>
      </c>
      <c r="BH5" s="289" t="s">
        <v>396</v>
      </c>
      <c r="BI5" s="289" t="s">
        <v>397</v>
      </c>
      <c r="BJ5" s="289" t="s">
        <v>398</v>
      </c>
      <c r="BK5" s="289" t="s">
        <v>399</v>
      </c>
      <c r="BL5" s="289" t="s">
        <v>400</v>
      </c>
      <c r="BM5" s="289" t="s">
        <v>401</v>
      </c>
      <c r="BN5" s="289" t="s">
        <v>402</v>
      </c>
      <c r="BO5" s="289" t="s">
        <v>403</v>
      </c>
      <c r="BP5" s="289" t="s">
        <v>404</v>
      </c>
      <c r="BQ5" s="289" t="s">
        <v>405</v>
      </c>
      <c r="BR5" s="289" t="s">
        <v>406</v>
      </c>
      <c r="BS5" s="289" t="s">
        <v>407</v>
      </c>
      <c r="BT5" s="289" t="s">
        <v>408</v>
      </c>
      <c r="BU5" s="289" t="s">
        <v>409</v>
      </c>
      <c r="BV5" s="289" t="s">
        <v>410</v>
      </c>
      <c r="BW5" s="289" t="s">
        <v>411</v>
      </c>
      <c r="BX5" s="289" t="s">
        <v>412</v>
      </c>
      <c r="BY5" s="289" t="s">
        <v>413</v>
      </c>
      <c r="BZ5" s="289" t="s">
        <v>414</v>
      </c>
      <c r="CA5" s="289" t="s">
        <v>415</v>
      </c>
      <c r="CB5" s="289" t="s">
        <v>416</v>
      </c>
      <c r="CC5" s="289" t="s">
        <v>417</v>
      </c>
      <c r="CD5" s="289" t="s">
        <v>418</v>
      </c>
      <c r="CE5" s="289" t="s">
        <v>419</v>
      </c>
      <c r="CF5" s="289" t="s">
        <v>420</v>
      </c>
      <c r="CG5" s="289" t="s">
        <v>421</v>
      </c>
      <c r="CH5" s="289" t="s">
        <v>422</v>
      </c>
      <c r="CI5" s="289" t="s">
        <v>423</v>
      </c>
      <c r="CJ5" s="289" t="s">
        <v>424</v>
      </c>
      <c r="CK5" s="289" t="s">
        <v>425</v>
      </c>
      <c r="CL5" s="289" t="s">
        <v>426</v>
      </c>
      <c r="CM5" s="289" t="s">
        <v>427</v>
      </c>
      <c r="CN5" s="289" t="s">
        <v>428</v>
      </c>
      <c r="CO5" s="289" t="s">
        <v>429</v>
      </c>
      <c r="CP5" s="289" t="s">
        <v>430</v>
      </c>
      <c r="CQ5" s="289" t="s">
        <v>431</v>
      </c>
      <c r="CR5" s="289" t="s">
        <v>432</v>
      </c>
      <c r="CS5" s="289" t="s">
        <v>433</v>
      </c>
      <c r="CT5" s="289" t="s">
        <v>434</v>
      </c>
      <c r="CU5" s="289" t="s">
        <v>435</v>
      </c>
      <c r="CV5" s="289" t="s">
        <v>436</v>
      </c>
      <c r="CW5" s="289" t="s">
        <v>437</v>
      </c>
      <c r="CX5" s="289" t="s">
        <v>438</v>
      </c>
      <c r="CY5" s="289" t="s">
        <v>439</v>
      </c>
      <c r="CZ5" s="289" t="s">
        <v>440</v>
      </c>
      <c r="DA5" s="289" t="s">
        <v>441</v>
      </c>
      <c r="DB5" s="289" t="s">
        <v>442</v>
      </c>
      <c r="DC5" s="289" t="s">
        <v>443</v>
      </c>
      <c r="DD5" s="289" t="s">
        <v>444</v>
      </c>
      <c r="DE5" s="289" t="s">
        <v>445</v>
      </c>
      <c r="DF5" s="289" t="s">
        <v>446</v>
      </c>
      <c r="DG5" s="289" t="s">
        <v>447</v>
      </c>
      <c r="DH5" s="289" t="s">
        <v>448</v>
      </c>
      <c r="DI5" s="289" t="s">
        <v>449</v>
      </c>
      <c r="DJ5" s="289" t="s">
        <v>450</v>
      </c>
      <c r="DK5" s="289" t="s">
        <v>451</v>
      </c>
      <c r="DL5" s="289" t="s">
        <v>452</v>
      </c>
      <c r="DM5" s="289" t="s">
        <v>453</v>
      </c>
      <c r="DN5" s="289" t="s">
        <v>454</v>
      </c>
      <c r="DO5" s="289" t="s">
        <v>455</v>
      </c>
      <c r="DP5" s="289" t="s">
        <v>456</v>
      </c>
      <c r="DQ5" s="289" t="s">
        <v>457</v>
      </c>
      <c r="DR5" s="289" t="s">
        <v>458</v>
      </c>
      <c r="DS5" s="289" t="s">
        <v>459</v>
      </c>
      <c r="DT5" s="289" t="s">
        <v>460</v>
      </c>
      <c r="DU5" s="289" t="s">
        <v>461</v>
      </c>
      <c r="DV5" s="289" t="s">
        <v>462</v>
      </c>
      <c r="DW5" s="289" t="s">
        <v>463</v>
      </c>
      <c r="DX5" s="289" t="s">
        <v>464</v>
      </c>
      <c r="DY5" s="289" t="s">
        <v>465</v>
      </c>
      <c r="DZ5" s="289" t="s">
        <v>466</v>
      </c>
      <c r="EA5" s="289" t="s">
        <v>467</v>
      </c>
      <c r="EB5" s="289" t="s">
        <v>468</v>
      </c>
      <c r="EC5" s="289" t="s">
        <v>469</v>
      </c>
      <c r="ED5" s="289" t="s">
        <v>470</v>
      </c>
      <c r="EE5" s="289" t="s">
        <v>471</v>
      </c>
      <c r="EF5" s="289" t="s">
        <v>472</v>
      </c>
      <c r="EG5" s="289" t="s">
        <v>473</v>
      </c>
      <c r="EH5" s="289" t="s">
        <v>474</v>
      </c>
      <c r="EI5" s="289" t="s">
        <v>475</v>
      </c>
      <c r="EJ5" s="289" t="s">
        <v>476</v>
      </c>
      <c r="EK5" s="289" t="s">
        <v>477</v>
      </c>
      <c r="EL5" s="289" t="s">
        <v>478</v>
      </c>
      <c r="EM5" s="289" t="s">
        <v>479</v>
      </c>
      <c r="EN5" s="289" t="s">
        <v>480</v>
      </c>
      <c r="EO5" s="289" t="s">
        <v>481</v>
      </c>
      <c r="EP5" s="289" t="s">
        <v>482</v>
      </c>
      <c r="EQ5" s="289" t="s">
        <v>483</v>
      </c>
      <c r="ER5" s="289" t="s">
        <v>484</v>
      </c>
      <c r="ES5" s="289" t="s">
        <v>485</v>
      </c>
      <c r="ET5" s="289" t="s">
        <v>486</v>
      </c>
      <c r="EU5" s="289" t="s">
        <v>487</v>
      </c>
      <c r="EV5" s="289" t="s">
        <v>488</v>
      </c>
      <c r="EW5" s="289" t="s">
        <v>489</v>
      </c>
      <c r="EX5" s="289" t="s">
        <v>490</v>
      </c>
      <c r="EY5" s="289" t="s">
        <v>491</v>
      </c>
      <c r="EZ5" s="289" t="s">
        <v>492</v>
      </c>
      <c r="FA5" s="289" t="s">
        <v>493</v>
      </c>
      <c r="FB5" s="289" t="s">
        <v>494</v>
      </c>
      <c r="FC5" s="289" t="s">
        <v>495</v>
      </c>
      <c r="FD5" s="289" t="s">
        <v>496</v>
      </c>
      <c r="FE5" s="289" t="s">
        <v>497</v>
      </c>
      <c r="FF5" s="289" t="s">
        <v>498</v>
      </c>
      <c r="FG5" s="289" t="s">
        <v>499</v>
      </c>
      <c r="FH5" s="289" t="s">
        <v>500</v>
      </c>
      <c r="FI5" s="289" t="s">
        <v>501</v>
      </c>
      <c r="FJ5" s="289" t="s">
        <v>502</v>
      </c>
      <c r="FK5" s="289" t="s">
        <v>503</v>
      </c>
      <c r="FL5" s="289" t="s">
        <v>504</v>
      </c>
      <c r="FM5" s="289" t="s">
        <v>505</v>
      </c>
      <c r="FN5" s="289" t="s">
        <v>506</v>
      </c>
      <c r="FO5" s="289" t="s">
        <v>507</v>
      </c>
      <c r="FP5" s="289" t="s">
        <v>508</v>
      </c>
      <c r="FQ5" s="289" t="s">
        <v>509</v>
      </c>
      <c r="FR5" s="289" t="s">
        <v>510</v>
      </c>
      <c r="FS5" s="289" t="s">
        <v>511</v>
      </c>
      <c r="FT5" s="289" t="s">
        <v>512</v>
      </c>
      <c r="FU5" s="289" t="s">
        <v>513</v>
      </c>
      <c r="FV5" s="289" t="s">
        <v>514</v>
      </c>
      <c r="FW5" s="289" t="s">
        <v>515</v>
      </c>
      <c r="FX5" s="289" t="s">
        <v>516</v>
      </c>
      <c r="FY5" s="289" t="s">
        <v>517</v>
      </c>
      <c r="FZ5" s="289" t="s">
        <v>518</v>
      </c>
      <c r="GA5" s="289" t="s">
        <v>519</v>
      </c>
      <c r="GB5" s="289" t="s">
        <v>520</v>
      </c>
      <c r="GC5" s="289" t="s">
        <v>521</v>
      </c>
      <c r="GD5" s="289" t="s">
        <v>522</v>
      </c>
      <c r="GE5" s="289" t="s">
        <v>523</v>
      </c>
      <c r="GF5" s="289" t="s">
        <v>524</v>
      </c>
      <c r="GG5" s="289" t="s">
        <v>525</v>
      </c>
      <c r="GH5" s="289"/>
      <c r="GI5" s="287"/>
      <c r="GJ5" s="275"/>
    </row>
    <row r="6" spans="1:192" ht="5.0999999999999996" customHeight="1">
      <c r="A6" s="275"/>
      <c r="B6" s="280"/>
      <c r="C6" s="284"/>
      <c r="D6" s="284"/>
      <c r="E6" s="286"/>
      <c r="F6" s="286"/>
      <c r="G6" s="285"/>
      <c r="H6" s="286"/>
      <c r="I6" s="286"/>
      <c r="J6" s="286"/>
      <c r="K6" s="286"/>
      <c r="L6" s="286"/>
      <c r="M6" s="286"/>
      <c r="N6" s="286"/>
      <c r="O6" s="286"/>
      <c r="P6" s="286"/>
      <c r="Q6" s="286"/>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c r="BA6" s="286"/>
      <c r="BB6" s="286"/>
      <c r="BC6" s="286"/>
      <c r="BD6" s="286"/>
      <c r="BE6" s="286"/>
      <c r="BF6" s="286"/>
      <c r="BG6" s="286"/>
      <c r="BH6" s="286"/>
      <c r="BI6" s="286"/>
      <c r="BJ6" s="286"/>
      <c r="BK6" s="286"/>
      <c r="BL6" s="286"/>
      <c r="BM6" s="286"/>
      <c r="BN6" s="286"/>
      <c r="BO6" s="286"/>
      <c r="BP6" s="286"/>
      <c r="BQ6" s="286"/>
      <c r="BR6" s="286"/>
      <c r="BS6" s="286"/>
      <c r="BT6" s="286"/>
      <c r="BU6" s="286"/>
      <c r="BV6" s="286"/>
      <c r="BW6" s="286"/>
      <c r="BX6" s="286"/>
      <c r="BY6" s="286"/>
      <c r="BZ6" s="286"/>
      <c r="CA6" s="286"/>
      <c r="CB6" s="286"/>
      <c r="CC6" s="286"/>
      <c r="CD6" s="286"/>
      <c r="CE6" s="286"/>
      <c r="CF6" s="286"/>
      <c r="CG6" s="286"/>
      <c r="CH6" s="286"/>
      <c r="CI6" s="286"/>
      <c r="CJ6" s="286"/>
      <c r="CK6" s="286"/>
      <c r="CL6" s="286"/>
      <c r="CM6" s="286"/>
      <c r="CN6" s="286"/>
      <c r="CO6" s="286"/>
      <c r="CP6" s="286"/>
      <c r="CQ6" s="286"/>
      <c r="CR6" s="286"/>
      <c r="CS6" s="286"/>
      <c r="CT6" s="286"/>
      <c r="CU6" s="286"/>
      <c r="CV6" s="286"/>
      <c r="CW6" s="286"/>
      <c r="CX6" s="286"/>
      <c r="CY6" s="286"/>
      <c r="CZ6" s="286"/>
      <c r="DA6" s="286"/>
      <c r="DB6" s="286"/>
      <c r="DC6" s="286"/>
      <c r="DD6" s="286"/>
      <c r="DE6" s="286"/>
      <c r="DF6" s="286"/>
      <c r="DG6" s="286"/>
      <c r="DH6" s="286"/>
      <c r="DI6" s="286"/>
      <c r="DJ6" s="286"/>
      <c r="DK6" s="286"/>
      <c r="DL6" s="286"/>
      <c r="DM6" s="286"/>
      <c r="DN6" s="286"/>
      <c r="DO6" s="286"/>
      <c r="DP6" s="286"/>
      <c r="DQ6" s="286"/>
      <c r="DR6" s="286"/>
      <c r="DS6" s="286"/>
      <c r="DT6" s="286"/>
      <c r="DU6" s="286"/>
      <c r="DV6" s="286"/>
      <c r="DW6" s="286"/>
      <c r="DX6" s="286"/>
      <c r="DY6" s="286"/>
      <c r="DZ6" s="286"/>
      <c r="EA6" s="286"/>
      <c r="EB6" s="286"/>
      <c r="EC6" s="286"/>
      <c r="ED6" s="286"/>
      <c r="EE6" s="286"/>
      <c r="EF6" s="286"/>
      <c r="EG6" s="286"/>
      <c r="EH6" s="286"/>
      <c r="EI6" s="286"/>
      <c r="EJ6" s="286"/>
      <c r="EK6" s="286"/>
      <c r="EL6" s="286"/>
      <c r="EM6" s="286"/>
      <c r="EN6" s="286"/>
      <c r="EO6" s="286"/>
      <c r="EP6" s="286"/>
      <c r="EQ6" s="286"/>
      <c r="ER6" s="286"/>
      <c r="ES6" s="286"/>
      <c r="ET6" s="286"/>
      <c r="EU6" s="286"/>
      <c r="EV6" s="286"/>
      <c r="EW6" s="286"/>
      <c r="EX6" s="286"/>
      <c r="EY6" s="286"/>
      <c r="EZ6" s="286"/>
      <c r="FA6" s="286"/>
      <c r="FB6" s="286"/>
      <c r="FC6" s="286"/>
      <c r="FD6" s="286"/>
      <c r="FE6" s="286"/>
      <c r="FF6" s="286"/>
      <c r="FG6" s="286"/>
      <c r="FH6" s="286"/>
      <c r="FI6" s="286"/>
      <c r="FJ6" s="286"/>
      <c r="FK6" s="286"/>
      <c r="FL6" s="286"/>
      <c r="FM6" s="286"/>
      <c r="FN6" s="286"/>
      <c r="FO6" s="286"/>
      <c r="FP6" s="286"/>
      <c r="FQ6" s="286"/>
      <c r="FR6" s="286"/>
      <c r="FS6" s="286"/>
      <c r="FT6" s="286"/>
      <c r="FU6" s="286"/>
      <c r="FV6" s="286"/>
      <c r="FW6" s="286"/>
      <c r="FX6" s="286"/>
      <c r="FY6" s="286"/>
      <c r="FZ6" s="286"/>
      <c r="GA6" s="286"/>
      <c r="GB6" s="286"/>
      <c r="GC6" s="286"/>
      <c r="GD6" s="286"/>
      <c r="GE6" s="286"/>
      <c r="GF6" s="286"/>
      <c r="GG6" s="286"/>
      <c r="GH6" s="286"/>
      <c r="GI6" s="287"/>
      <c r="GJ6" s="275"/>
    </row>
    <row r="7" spans="1:192" ht="16.5" customHeight="1">
      <c r="A7" s="275"/>
      <c r="B7" s="280"/>
      <c r="C7" s="284" t="s">
        <v>1621</v>
      </c>
      <c r="D7" s="436"/>
      <c r="E7" s="436"/>
      <c r="F7" s="286"/>
      <c r="G7" s="285"/>
      <c r="H7" s="288" t="s">
        <v>1526</v>
      </c>
      <c r="I7" s="290">
        <v>0</v>
      </c>
      <c r="J7" s="290">
        <v>0</v>
      </c>
      <c r="K7" s="290">
        <v>0</v>
      </c>
      <c r="L7" s="291">
        <f>IF(COUNTA($J$5:L$5)&lt;=12,$I$22/4+K7,IF(COUNTA($J$5:L$5)&lt;=24,($J$22-$U$7)/4+K7,IF(COUNTA($J$5:L$5)&lt;=36,($K$22-$AG$7)/4+K7,IF(COUNTA($J$5:L$5)&lt;=48,($L$22-$AS$7)/4+K7,IF(COUNTA($J$5:L$5)&lt;=60,($M$22-$BE$7)/4+K7)))))</f>
        <v>0</v>
      </c>
      <c r="M7" s="291">
        <f>L7</f>
        <v>0</v>
      </c>
      <c r="N7" s="291">
        <f>M7</f>
        <v>0</v>
      </c>
      <c r="O7" s="291">
        <f>IF(COUNTA($J$5:O$5)&lt;=12,$I$22/4+N7,IF(COUNTA($J$5:O$5)&lt;=24,($J$22-$U$7)/4+N7,IF(COUNTA($J$5:O$5)&lt;=36,($K$22-$AG$7)/4+N7,IF(COUNTA($J$5:O$5)&lt;=48,($L$22-$AS$7)/4+N7,IF(COUNTA($J$5:O$5)&lt;=60,($M$22-$BE$7)/4+N7)))))</f>
        <v>0</v>
      </c>
      <c r="P7" s="291">
        <f>O7</f>
        <v>0</v>
      </c>
      <c r="Q7" s="291">
        <f>P7</f>
        <v>0</v>
      </c>
      <c r="R7" s="291">
        <f>IF(COUNTA($J$5:R$5)&lt;=12,$I$22/4+Q7,IF(COUNTA($J$5:R$5)&lt;=24,($J$22-$U$7)/4+Q7,IF(COUNTA($J$5:R$5)&lt;=36,($K$22-$AG$7)/4+Q7,IF(COUNTA($J$5:R$5)&lt;=48,($L$22-$AS$7)/4+Q7,IF(COUNTA($J$5:R$5)&lt;=60,($M$22-$BE$7)/4+Q7)))))</f>
        <v>0</v>
      </c>
      <c r="S7" s="291">
        <f>R7</f>
        <v>0</v>
      </c>
      <c r="T7" s="291">
        <f>S7</f>
        <v>0</v>
      </c>
      <c r="U7" s="291">
        <f>IF(COUNTA($J$5:U$5)&lt;=12,$I$22/4+T7,IF(COUNTA($J$5:U$5)&lt;=24,($J$22-$U$7)/4+T7,IF(COUNTA($J$5:U$5)&lt;=36,($K$22-$AG$7)/4+T7,IF(COUNTA($J$5:U$5)&lt;=48,($L$22-$AS$7)/4+T7,IF(COUNTA($J$5:U$5)&lt;=60,($M$22-$BE$7)/4+T7)))))</f>
        <v>0</v>
      </c>
      <c r="V7" s="291">
        <f>U7</f>
        <v>0</v>
      </c>
      <c r="W7" s="291">
        <f>V7</f>
        <v>0</v>
      </c>
      <c r="X7" s="291">
        <f>IF(COUNTA($J$5:X$5)&lt;=12,$I$22/4+W7,IF(COUNTA($J$5:X$5)&lt;=24,($J$22-$U$7)/4+W7,IF(COUNTA($J$5:X$5)&lt;=36,($K$22-$AG$7)/4+W7,IF(COUNTA($J$5:X$5)&lt;=48,($L$22-$AS$7)/4+W7,IF(COUNTA($J$5:X$5)&lt;=60,($M$22-$BE$7)/4+W7)))))</f>
        <v>0</v>
      </c>
      <c r="Y7" s="291">
        <f>X7</f>
        <v>0</v>
      </c>
      <c r="Z7" s="291">
        <f>Y7</f>
        <v>0</v>
      </c>
      <c r="AA7" s="291">
        <f>IF(COUNTA($J$5:AA$5)&lt;=12,$I$22/4+Z7,IF(COUNTA($J$5:AA$5)&lt;=24,($J$22-$U$7)/4+Z7,IF(COUNTA($J$5:AA$5)&lt;=36,($K$22-$AG$7)/4+Z7,IF(COUNTA($J$5:AA$5)&lt;=48,($L$22-$AS$7)/4+Z7,IF(COUNTA($J$5:AA$5)&lt;=60,($M$22-$BE$7)/4+Z7)))))</f>
        <v>0</v>
      </c>
      <c r="AB7" s="291">
        <f>AA7</f>
        <v>0</v>
      </c>
      <c r="AC7" s="291">
        <f>AB7</f>
        <v>0</v>
      </c>
      <c r="AD7" s="291">
        <f>IF(COUNTA($J$5:AD$5)&lt;=12,$I$22/4+AC7,IF(COUNTA($J$5:AD$5)&lt;=24,($J$22-$U$7)/4+AC7,IF(COUNTA($J$5:AD$5)&lt;=36,($K$22-$AG$7)/4+AC7,IF(COUNTA($J$5:AD$5)&lt;=48,($L$22-$AS$7)/4+AC7,IF(COUNTA($J$5:AD$5)&lt;=60,($M$22-$BE$7)/4+AC7)))))</f>
        <v>0</v>
      </c>
      <c r="AE7" s="291">
        <f>AD7</f>
        <v>0</v>
      </c>
      <c r="AF7" s="291">
        <f>AE7</f>
        <v>0</v>
      </c>
      <c r="AG7" s="291">
        <f>IF(COUNTA($J$5:AG$5)&lt;=12,$I$22/4+AF7,IF(COUNTA($J$5:AG$5)&lt;=24,($J$22-$U$7)/4+AF7,IF(COUNTA($J$5:AG$5)&lt;=36,($K$22-$AG$7)/4+AF7,IF(COUNTA($J$5:AG$5)&lt;=48,($L$22-$AS$7)/4+AF7,IF(COUNTA($J$5:AG$5)&lt;=60,($M$22-$BE$7)/4+AF7)))))</f>
        <v>0</v>
      </c>
      <c r="AH7" s="291">
        <f>AG7</f>
        <v>0</v>
      </c>
      <c r="AI7" s="291">
        <f>AH7</f>
        <v>0</v>
      </c>
      <c r="AJ7" s="291">
        <f>IF(COUNTA($J$5:AJ$5)&lt;=12,$I$22/4+AI7,IF(COUNTA($J$5:AJ$5)&lt;=24,($J$22-$U$7)/4+AI7,IF(COUNTA($J$5:AJ$5)&lt;=36,($K$22-$AG$7)/4+AI7,IF(COUNTA($J$5:AJ$5)&lt;=48,($L$22-$AS$7)/4+AI7,IF(COUNTA($J$5:AJ$5)&lt;=60,($M$22-$BE$7)/4+AI7)))))</f>
        <v>0</v>
      </c>
      <c r="AK7" s="291">
        <f>AJ7</f>
        <v>0</v>
      </c>
      <c r="AL7" s="291">
        <f>AK7</f>
        <v>0</v>
      </c>
      <c r="AM7" s="291">
        <f>IF(COUNTA($J$5:AM$5)&lt;=12,$I$22/4+AL7,IF(COUNTA($J$5:AM$5)&lt;=24,($J$22-$U$7)/4+AL7,IF(COUNTA($J$5:AM$5)&lt;=36,($K$22-$AG$7)/4+AL7,IF(COUNTA($J$5:AM$5)&lt;=48,($L$22-$AS$7)/4+AL7,IF(COUNTA($J$5:AM$5)&lt;=60,($M$22-$BE$7)/4+AL7)))))</f>
        <v>0</v>
      </c>
      <c r="AN7" s="291">
        <f>AM7</f>
        <v>0</v>
      </c>
      <c r="AO7" s="291">
        <f>AN7</f>
        <v>0</v>
      </c>
      <c r="AP7" s="291">
        <f>IF(COUNTA($J$5:AP$5)&lt;=12,$I$22/4+AO7,IF(COUNTA($J$5:AP$5)&lt;=24,($J$22-$U$7)/4+AO7,IF(COUNTA($J$5:AP$5)&lt;=36,($K$22-$AG$7)/4+AO7,IF(COUNTA($J$5:AP$5)&lt;=48,($L$22-$AS$7)/4+AO7,IF(COUNTA($J$5:AP$5)&lt;=60,($M$22-$BE$7)/4+AO7)))))</f>
        <v>0</v>
      </c>
      <c r="AQ7" s="291">
        <f>AP7</f>
        <v>0</v>
      </c>
      <c r="AR7" s="291">
        <f>AQ7</f>
        <v>0</v>
      </c>
      <c r="AS7" s="291">
        <f>IF(COUNTA($J$5:AS$5)&lt;=12,$I$22/4+AR7,IF(COUNTA($J$5:AS$5)&lt;=24,($J$22-$U$7)/4+AR7,IF(COUNTA($J$5:AS$5)&lt;=36,($K$22-$AG$7)/4+AR7,IF(COUNTA($J$5:AS$5)&lt;=48,($L$22-$AS$7)/4+AR7,IF(COUNTA($J$5:AS$5)&lt;=60,($M$22-$BE$7)/4+AR7)))))</f>
        <v>0</v>
      </c>
      <c r="AT7" s="291">
        <f>AS7</f>
        <v>0</v>
      </c>
      <c r="AU7" s="291">
        <f>AT7</f>
        <v>0</v>
      </c>
      <c r="AV7" s="291">
        <f>IF(COUNTA($J$5:AV$5)&lt;=12,$I$22/4+AU7,IF(COUNTA($J$5:AV$5)&lt;=24,($J$22-$U$7)/4+AU7,IF(COUNTA($J$5:AV$5)&lt;=36,($K$22-$AG$7)/4+AU7,IF(COUNTA($J$5:AV$5)&lt;=48,($L$22-$AS$7)/4+AU7,IF(COUNTA($J$5:AV$5)&lt;=60,($M$22-$BE$7)/4+AU7)))))</f>
        <v>0</v>
      </c>
      <c r="AW7" s="291">
        <f>AV7</f>
        <v>0</v>
      </c>
      <c r="AX7" s="291">
        <f>AW7</f>
        <v>0</v>
      </c>
      <c r="AY7" s="291">
        <f>IF(COUNTA($J$5:AY$5)&lt;=12,$I$22/4+AX7,IF(COUNTA($J$5:AY$5)&lt;=24,($J$22-$U$7)/4+AX7,IF(COUNTA($J$5:AY$5)&lt;=36,($K$22-$AG$7)/4+AX7,IF(COUNTA($J$5:AY$5)&lt;=48,($L$22-$AS$7)/4+AX7,IF(COUNTA($J$5:AY$5)&lt;=60,($M$22-$BE$7)/4+AX7)))))</f>
        <v>0</v>
      </c>
      <c r="AZ7" s="291">
        <f>AY7</f>
        <v>0</v>
      </c>
      <c r="BA7" s="291">
        <f>AZ7</f>
        <v>0</v>
      </c>
      <c r="BB7" s="291">
        <f>IF(COUNTA($J$5:BB$5)&lt;=12,$I$22/4+BA7,IF(COUNTA($J$5:BB$5)&lt;=24,($J$22-$U$7)/4+BA7,IF(COUNTA($J$5:BB$5)&lt;=36,($K$22-$AG$7)/4+BA7,IF(COUNTA($J$5:BB$5)&lt;=48,($L$22-$AS$7)/4+BA7,IF(COUNTA($J$5:BB$5)&lt;=60,($M$22-$BE$7)/4+BA7)))))</f>
        <v>0</v>
      </c>
      <c r="BC7" s="291">
        <f>BB7</f>
        <v>0</v>
      </c>
      <c r="BD7" s="291">
        <f>BC7</f>
        <v>0</v>
      </c>
      <c r="BE7" s="291">
        <f>IF(COUNTA($J$5:BE$5)&lt;=12,$I$22/4+BD7,IF(COUNTA($J$5:BE$5)&lt;=24,($J$22-$U$7)/4+BD7,IF(COUNTA($J$5:BE$5)&lt;=36,($K$22-$AG$7)/4+BD7,IF(COUNTA($J$5:BE$5)&lt;=48,($L$22-$AS$7)/4+BD7,IF(COUNTA($J$5:BE$5)&lt;=60,($M$22-$BE$7)/4+BD7)))))</f>
        <v>0</v>
      </c>
      <c r="BF7" s="291">
        <f>BE7</f>
        <v>0</v>
      </c>
      <c r="BG7" s="291">
        <f>BF7</f>
        <v>0</v>
      </c>
      <c r="BH7" s="291">
        <f>IF(COUNTA($J$5:BH$5)&lt;=12,$I$22/4+BG7,IF(COUNTA($J$5:BH$5)&lt;=24,($J$22-$U$7)/4+BG7,IF(COUNTA($J$5:BH$5)&lt;=36,($K$22-$AG$7)/4+BG7,IF(COUNTA($J$5:BH$5)&lt;=48,($L$22-$AS$7)/4+BG7,IF(COUNTA($J$5:BH$5)&lt;=60,($M$22-$BE$7)/4+BG7)))))</f>
        <v>0</v>
      </c>
      <c r="BI7" s="291">
        <f>BH7</f>
        <v>0</v>
      </c>
      <c r="BJ7" s="291">
        <f>BI7</f>
        <v>0</v>
      </c>
      <c r="BK7" s="291">
        <f>IF(COUNTA($J$5:BK$5)&lt;=12,$I$22/4+BJ7,IF(COUNTA($J$5:BK$5)&lt;=24,($J$22-$U$7)/4+BJ7,IF(COUNTA($J$5:BK$5)&lt;=36,($K$22-$AG$7)/4+BJ7,IF(COUNTA($J$5:BK$5)&lt;=48,($L$22-$AS$7)/4+BJ7,IF(COUNTA($J$5:BK$5)&lt;=60,($M$22-$BE$7)/4+BJ7)))))</f>
        <v>0</v>
      </c>
      <c r="BL7" s="291">
        <f>BK7</f>
        <v>0</v>
      </c>
      <c r="BM7" s="291">
        <f>BL7</f>
        <v>0</v>
      </c>
      <c r="BN7" s="291">
        <f>IF(COUNTA($J$5:BN$5)&lt;=12,$I$22/4+BM7,IF(COUNTA($J$5:BN$5)&lt;=24,($J$22-$U$7)/4+BM7,IF(COUNTA($J$5:BN$5)&lt;=36,($K$22-$AG$7)/4+BM7,IF(COUNTA($J$5:BN$5)&lt;=48,($L$22-$AS$7)/4+BM7,IF(COUNTA($J$5:BN$5)&lt;=60,($M$22-$BE$7)/4+BM7)))))</f>
        <v>0</v>
      </c>
      <c r="BO7" s="291">
        <f>BN7</f>
        <v>0</v>
      </c>
      <c r="BP7" s="291">
        <f>BO7</f>
        <v>0</v>
      </c>
      <c r="BQ7" s="291">
        <f>IF(COUNTA($J$5:BQ$5)&lt;=12,$I$22/4+BP7,IF(COUNTA($J$5:BQ$5)&lt;=24,($J$22-$U$7)/4+BP7,IF(COUNTA($J$5:BQ$5)&lt;=36,($K$22-$AG$7)/4+BP7,IF(COUNTA($J$5:BQ$5)&lt;=48,($L$22-$AS$7)/4+BP7,IF(COUNTA($J$5:BQ$5)&lt;=60,($M$22-$BE$7)/4+BP7)))))</f>
        <v>0</v>
      </c>
      <c r="BR7" s="291">
        <f>BQ7</f>
        <v>0</v>
      </c>
      <c r="BS7" s="291">
        <f t="shared" ref="BS7:ED7" si="0">BR7</f>
        <v>0</v>
      </c>
      <c r="BT7" s="291">
        <f t="shared" si="0"/>
        <v>0</v>
      </c>
      <c r="BU7" s="291">
        <f t="shared" si="0"/>
        <v>0</v>
      </c>
      <c r="BV7" s="291">
        <f t="shared" si="0"/>
        <v>0</v>
      </c>
      <c r="BW7" s="291">
        <f t="shared" si="0"/>
        <v>0</v>
      </c>
      <c r="BX7" s="291">
        <f t="shared" si="0"/>
        <v>0</v>
      </c>
      <c r="BY7" s="291">
        <f t="shared" si="0"/>
        <v>0</v>
      </c>
      <c r="BZ7" s="291">
        <f t="shared" si="0"/>
        <v>0</v>
      </c>
      <c r="CA7" s="291">
        <f t="shared" si="0"/>
        <v>0</v>
      </c>
      <c r="CB7" s="291">
        <f t="shared" si="0"/>
        <v>0</v>
      </c>
      <c r="CC7" s="291">
        <f t="shared" si="0"/>
        <v>0</v>
      </c>
      <c r="CD7" s="291">
        <f t="shared" si="0"/>
        <v>0</v>
      </c>
      <c r="CE7" s="291">
        <f t="shared" si="0"/>
        <v>0</v>
      </c>
      <c r="CF7" s="291">
        <f t="shared" si="0"/>
        <v>0</v>
      </c>
      <c r="CG7" s="291">
        <f t="shared" si="0"/>
        <v>0</v>
      </c>
      <c r="CH7" s="291">
        <f t="shared" si="0"/>
        <v>0</v>
      </c>
      <c r="CI7" s="291">
        <f t="shared" si="0"/>
        <v>0</v>
      </c>
      <c r="CJ7" s="291">
        <f t="shared" si="0"/>
        <v>0</v>
      </c>
      <c r="CK7" s="291">
        <f t="shared" si="0"/>
        <v>0</v>
      </c>
      <c r="CL7" s="291">
        <f t="shared" si="0"/>
        <v>0</v>
      </c>
      <c r="CM7" s="291">
        <f t="shared" si="0"/>
        <v>0</v>
      </c>
      <c r="CN7" s="291">
        <f t="shared" si="0"/>
        <v>0</v>
      </c>
      <c r="CO7" s="291">
        <f t="shared" si="0"/>
        <v>0</v>
      </c>
      <c r="CP7" s="291">
        <f t="shared" si="0"/>
        <v>0</v>
      </c>
      <c r="CQ7" s="291">
        <f t="shared" si="0"/>
        <v>0</v>
      </c>
      <c r="CR7" s="291">
        <f t="shared" si="0"/>
        <v>0</v>
      </c>
      <c r="CS7" s="291">
        <f t="shared" si="0"/>
        <v>0</v>
      </c>
      <c r="CT7" s="291">
        <f t="shared" si="0"/>
        <v>0</v>
      </c>
      <c r="CU7" s="291">
        <f t="shared" si="0"/>
        <v>0</v>
      </c>
      <c r="CV7" s="291">
        <f t="shared" si="0"/>
        <v>0</v>
      </c>
      <c r="CW7" s="291">
        <f t="shared" si="0"/>
        <v>0</v>
      </c>
      <c r="CX7" s="291">
        <f t="shared" si="0"/>
        <v>0</v>
      </c>
      <c r="CY7" s="291">
        <f t="shared" si="0"/>
        <v>0</v>
      </c>
      <c r="CZ7" s="291">
        <f t="shared" si="0"/>
        <v>0</v>
      </c>
      <c r="DA7" s="291">
        <f t="shared" si="0"/>
        <v>0</v>
      </c>
      <c r="DB7" s="291">
        <f t="shared" si="0"/>
        <v>0</v>
      </c>
      <c r="DC7" s="291">
        <f t="shared" si="0"/>
        <v>0</v>
      </c>
      <c r="DD7" s="291">
        <f t="shared" si="0"/>
        <v>0</v>
      </c>
      <c r="DE7" s="291">
        <f t="shared" si="0"/>
        <v>0</v>
      </c>
      <c r="DF7" s="291">
        <f t="shared" si="0"/>
        <v>0</v>
      </c>
      <c r="DG7" s="291">
        <f t="shared" si="0"/>
        <v>0</v>
      </c>
      <c r="DH7" s="291">
        <f t="shared" si="0"/>
        <v>0</v>
      </c>
      <c r="DI7" s="291">
        <f t="shared" si="0"/>
        <v>0</v>
      </c>
      <c r="DJ7" s="291">
        <f t="shared" si="0"/>
        <v>0</v>
      </c>
      <c r="DK7" s="291">
        <f t="shared" si="0"/>
        <v>0</v>
      </c>
      <c r="DL7" s="291">
        <f t="shared" si="0"/>
        <v>0</v>
      </c>
      <c r="DM7" s="291">
        <f t="shared" si="0"/>
        <v>0</v>
      </c>
      <c r="DN7" s="291">
        <f t="shared" si="0"/>
        <v>0</v>
      </c>
      <c r="DO7" s="291">
        <f t="shared" si="0"/>
        <v>0</v>
      </c>
      <c r="DP7" s="291">
        <f t="shared" si="0"/>
        <v>0</v>
      </c>
      <c r="DQ7" s="291">
        <f t="shared" si="0"/>
        <v>0</v>
      </c>
      <c r="DR7" s="291">
        <f t="shared" si="0"/>
        <v>0</v>
      </c>
      <c r="DS7" s="291">
        <f t="shared" si="0"/>
        <v>0</v>
      </c>
      <c r="DT7" s="291">
        <f t="shared" si="0"/>
        <v>0</v>
      </c>
      <c r="DU7" s="291">
        <f t="shared" si="0"/>
        <v>0</v>
      </c>
      <c r="DV7" s="291">
        <f t="shared" si="0"/>
        <v>0</v>
      </c>
      <c r="DW7" s="291">
        <f t="shared" si="0"/>
        <v>0</v>
      </c>
      <c r="DX7" s="291">
        <f t="shared" si="0"/>
        <v>0</v>
      </c>
      <c r="DY7" s="291">
        <f t="shared" si="0"/>
        <v>0</v>
      </c>
      <c r="DZ7" s="291">
        <f t="shared" si="0"/>
        <v>0</v>
      </c>
      <c r="EA7" s="291">
        <f t="shared" si="0"/>
        <v>0</v>
      </c>
      <c r="EB7" s="291">
        <f t="shared" si="0"/>
        <v>0</v>
      </c>
      <c r="EC7" s="291">
        <f t="shared" si="0"/>
        <v>0</v>
      </c>
      <c r="ED7" s="291">
        <f t="shared" si="0"/>
        <v>0</v>
      </c>
      <c r="EE7" s="291">
        <f t="shared" ref="EE7:GG7" si="1">ED7</f>
        <v>0</v>
      </c>
      <c r="EF7" s="291">
        <f t="shared" si="1"/>
        <v>0</v>
      </c>
      <c r="EG7" s="291">
        <f t="shared" si="1"/>
        <v>0</v>
      </c>
      <c r="EH7" s="291">
        <f t="shared" si="1"/>
        <v>0</v>
      </c>
      <c r="EI7" s="291">
        <f t="shared" si="1"/>
        <v>0</v>
      </c>
      <c r="EJ7" s="291">
        <f t="shared" si="1"/>
        <v>0</v>
      </c>
      <c r="EK7" s="291">
        <f t="shared" si="1"/>
        <v>0</v>
      </c>
      <c r="EL7" s="291">
        <f t="shared" si="1"/>
        <v>0</v>
      </c>
      <c r="EM7" s="291">
        <f t="shared" si="1"/>
        <v>0</v>
      </c>
      <c r="EN7" s="291">
        <f t="shared" si="1"/>
        <v>0</v>
      </c>
      <c r="EO7" s="291">
        <f t="shared" si="1"/>
        <v>0</v>
      </c>
      <c r="EP7" s="291">
        <f t="shared" si="1"/>
        <v>0</v>
      </c>
      <c r="EQ7" s="291">
        <f t="shared" si="1"/>
        <v>0</v>
      </c>
      <c r="ER7" s="291">
        <f t="shared" si="1"/>
        <v>0</v>
      </c>
      <c r="ES7" s="291">
        <f t="shared" si="1"/>
        <v>0</v>
      </c>
      <c r="ET7" s="291">
        <f t="shared" si="1"/>
        <v>0</v>
      </c>
      <c r="EU7" s="291">
        <f t="shared" si="1"/>
        <v>0</v>
      </c>
      <c r="EV7" s="291">
        <f t="shared" si="1"/>
        <v>0</v>
      </c>
      <c r="EW7" s="291">
        <f t="shared" si="1"/>
        <v>0</v>
      </c>
      <c r="EX7" s="291">
        <f t="shared" si="1"/>
        <v>0</v>
      </c>
      <c r="EY7" s="291">
        <f t="shared" si="1"/>
        <v>0</v>
      </c>
      <c r="EZ7" s="291">
        <f t="shared" si="1"/>
        <v>0</v>
      </c>
      <c r="FA7" s="291">
        <f t="shared" si="1"/>
        <v>0</v>
      </c>
      <c r="FB7" s="291">
        <f t="shared" si="1"/>
        <v>0</v>
      </c>
      <c r="FC7" s="291">
        <f t="shared" si="1"/>
        <v>0</v>
      </c>
      <c r="FD7" s="291">
        <f t="shared" si="1"/>
        <v>0</v>
      </c>
      <c r="FE7" s="291">
        <f t="shared" si="1"/>
        <v>0</v>
      </c>
      <c r="FF7" s="291">
        <f t="shared" si="1"/>
        <v>0</v>
      </c>
      <c r="FG7" s="291">
        <f t="shared" si="1"/>
        <v>0</v>
      </c>
      <c r="FH7" s="291">
        <f t="shared" si="1"/>
        <v>0</v>
      </c>
      <c r="FI7" s="291">
        <f t="shared" si="1"/>
        <v>0</v>
      </c>
      <c r="FJ7" s="291">
        <f t="shared" si="1"/>
        <v>0</v>
      </c>
      <c r="FK7" s="291">
        <f t="shared" si="1"/>
        <v>0</v>
      </c>
      <c r="FL7" s="291">
        <f t="shared" si="1"/>
        <v>0</v>
      </c>
      <c r="FM7" s="291">
        <f t="shared" si="1"/>
        <v>0</v>
      </c>
      <c r="FN7" s="291">
        <f t="shared" si="1"/>
        <v>0</v>
      </c>
      <c r="FO7" s="291">
        <f t="shared" si="1"/>
        <v>0</v>
      </c>
      <c r="FP7" s="291">
        <f t="shared" si="1"/>
        <v>0</v>
      </c>
      <c r="FQ7" s="291">
        <f t="shared" si="1"/>
        <v>0</v>
      </c>
      <c r="FR7" s="291">
        <f t="shared" si="1"/>
        <v>0</v>
      </c>
      <c r="FS7" s="291">
        <f t="shared" si="1"/>
        <v>0</v>
      </c>
      <c r="FT7" s="291">
        <f t="shared" si="1"/>
        <v>0</v>
      </c>
      <c r="FU7" s="291">
        <f t="shared" si="1"/>
        <v>0</v>
      </c>
      <c r="FV7" s="291">
        <f t="shared" si="1"/>
        <v>0</v>
      </c>
      <c r="FW7" s="291">
        <f t="shared" si="1"/>
        <v>0</v>
      </c>
      <c r="FX7" s="291">
        <f t="shared" si="1"/>
        <v>0</v>
      </c>
      <c r="FY7" s="291">
        <f t="shared" si="1"/>
        <v>0</v>
      </c>
      <c r="FZ7" s="291">
        <f t="shared" si="1"/>
        <v>0</v>
      </c>
      <c r="GA7" s="291">
        <f t="shared" si="1"/>
        <v>0</v>
      </c>
      <c r="GB7" s="291">
        <f t="shared" si="1"/>
        <v>0</v>
      </c>
      <c r="GC7" s="291">
        <f t="shared" si="1"/>
        <v>0</v>
      </c>
      <c r="GD7" s="291">
        <f t="shared" si="1"/>
        <v>0</v>
      </c>
      <c r="GE7" s="291">
        <f t="shared" si="1"/>
        <v>0</v>
      </c>
      <c r="GF7" s="291">
        <f t="shared" si="1"/>
        <v>0</v>
      </c>
      <c r="GG7" s="291">
        <f t="shared" si="1"/>
        <v>0</v>
      </c>
      <c r="GH7" s="286"/>
      <c r="GI7" s="287"/>
      <c r="GJ7" s="275"/>
    </row>
    <row r="8" spans="1:192" ht="5.0999999999999996" customHeight="1">
      <c r="A8" s="275"/>
      <c r="B8" s="280"/>
      <c r="C8" s="284"/>
      <c r="D8" s="284"/>
      <c r="E8" s="286"/>
      <c r="F8" s="286"/>
      <c r="G8" s="285"/>
      <c r="H8" s="286"/>
      <c r="I8" s="286"/>
      <c r="J8" s="286"/>
      <c r="K8" s="286"/>
      <c r="L8" s="286"/>
      <c r="M8" s="286"/>
      <c r="N8" s="286"/>
      <c r="O8" s="286"/>
      <c r="P8" s="286"/>
      <c r="Q8" s="286"/>
      <c r="R8" s="286"/>
      <c r="S8" s="286"/>
      <c r="T8" s="286"/>
      <c r="U8" s="286"/>
      <c r="V8" s="286"/>
      <c r="W8" s="286"/>
      <c r="X8" s="286"/>
      <c r="Y8" s="286"/>
      <c r="Z8" s="286"/>
      <c r="AA8" s="286"/>
      <c r="AB8" s="286"/>
      <c r="AC8" s="286"/>
      <c r="AD8" s="286"/>
      <c r="AE8" s="286"/>
      <c r="AF8" s="286"/>
      <c r="AG8" s="286"/>
      <c r="AH8" s="286"/>
      <c r="AI8" s="286"/>
      <c r="AJ8" s="286"/>
      <c r="AK8" s="286"/>
      <c r="AL8" s="286"/>
      <c r="AM8" s="286"/>
      <c r="AN8" s="286"/>
      <c r="AO8" s="286"/>
      <c r="AP8" s="286"/>
      <c r="AQ8" s="286"/>
      <c r="AR8" s="286"/>
      <c r="AS8" s="286"/>
      <c r="AT8" s="286"/>
      <c r="AU8" s="286"/>
      <c r="AV8" s="286"/>
      <c r="AW8" s="286"/>
      <c r="AX8" s="286"/>
      <c r="AY8" s="286"/>
      <c r="AZ8" s="286"/>
      <c r="BA8" s="286"/>
      <c r="BB8" s="286"/>
      <c r="BC8" s="286"/>
      <c r="BD8" s="286"/>
      <c r="BE8" s="286"/>
      <c r="BF8" s="286"/>
      <c r="BG8" s="286"/>
      <c r="BH8" s="286"/>
      <c r="BI8" s="286"/>
      <c r="BJ8" s="286"/>
      <c r="BK8" s="286"/>
      <c r="BL8" s="286"/>
      <c r="BM8" s="286"/>
      <c r="BN8" s="286"/>
      <c r="BO8" s="286"/>
      <c r="BP8" s="286"/>
      <c r="BQ8" s="286"/>
      <c r="BR8" s="286"/>
      <c r="BS8" s="286"/>
      <c r="BT8" s="286"/>
      <c r="BU8" s="286"/>
      <c r="BV8" s="286"/>
      <c r="BW8" s="286"/>
      <c r="BX8" s="286"/>
      <c r="BY8" s="286"/>
      <c r="BZ8" s="286"/>
      <c r="CA8" s="286"/>
      <c r="CB8" s="286"/>
      <c r="CC8" s="286"/>
      <c r="CD8" s="286"/>
      <c r="CE8" s="286"/>
      <c r="CF8" s="286"/>
      <c r="CG8" s="286"/>
      <c r="CH8" s="286"/>
      <c r="CI8" s="286"/>
      <c r="CJ8" s="286"/>
      <c r="CK8" s="286"/>
      <c r="CL8" s="286"/>
      <c r="CM8" s="286"/>
      <c r="CN8" s="286"/>
      <c r="CO8" s="286"/>
      <c r="CP8" s="286"/>
      <c r="CQ8" s="286"/>
      <c r="CR8" s="286"/>
      <c r="CS8" s="286"/>
      <c r="CT8" s="286"/>
      <c r="CU8" s="286"/>
      <c r="CV8" s="286"/>
      <c r="CW8" s="286"/>
      <c r="CX8" s="286"/>
      <c r="CY8" s="286"/>
      <c r="CZ8" s="286"/>
      <c r="DA8" s="286"/>
      <c r="DB8" s="286"/>
      <c r="DC8" s="286"/>
      <c r="DD8" s="286"/>
      <c r="DE8" s="286"/>
      <c r="DF8" s="286"/>
      <c r="DG8" s="286"/>
      <c r="DH8" s="286"/>
      <c r="DI8" s="286"/>
      <c r="DJ8" s="286"/>
      <c r="DK8" s="286"/>
      <c r="DL8" s="286"/>
      <c r="DM8" s="286"/>
      <c r="DN8" s="286"/>
      <c r="DO8" s="286"/>
      <c r="DP8" s="286"/>
      <c r="DQ8" s="286"/>
      <c r="DR8" s="286"/>
      <c r="DS8" s="286"/>
      <c r="DT8" s="286"/>
      <c r="DU8" s="286"/>
      <c r="DV8" s="286"/>
      <c r="DW8" s="286"/>
      <c r="DX8" s="286"/>
      <c r="DY8" s="286"/>
      <c r="DZ8" s="286"/>
      <c r="EA8" s="286"/>
      <c r="EB8" s="286"/>
      <c r="EC8" s="286"/>
      <c r="ED8" s="286"/>
      <c r="EE8" s="286"/>
      <c r="EF8" s="286"/>
      <c r="EG8" s="286"/>
      <c r="EH8" s="286"/>
      <c r="EI8" s="286"/>
      <c r="EJ8" s="286"/>
      <c r="EK8" s="286"/>
      <c r="EL8" s="286"/>
      <c r="EM8" s="286"/>
      <c r="EN8" s="286"/>
      <c r="EO8" s="286"/>
      <c r="EP8" s="286"/>
      <c r="EQ8" s="286"/>
      <c r="ER8" s="286"/>
      <c r="ES8" s="286"/>
      <c r="ET8" s="286"/>
      <c r="EU8" s="286"/>
      <c r="EV8" s="286"/>
      <c r="EW8" s="286"/>
      <c r="EX8" s="286"/>
      <c r="EY8" s="286"/>
      <c r="EZ8" s="286"/>
      <c r="FA8" s="286"/>
      <c r="FB8" s="286"/>
      <c r="FC8" s="286"/>
      <c r="FD8" s="286"/>
      <c r="FE8" s="286"/>
      <c r="FF8" s="286"/>
      <c r="FG8" s="286"/>
      <c r="FH8" s="286"/>
      <c r="FI8" s="286"/>
      <c r="FJ8" s="286"/>
      <c r="FK8" s="286"/>
      <c r="FL8" s="286"/>
      <c r="FM8" s="286"/>
      <c r="FN8" s="286"/>
      <c r="FO8" s="286"/>
      <c r="FP8" s="286"/>
      <c r="FQ8" s="286"/>
      <c r="FR8" s="286"/>
      <c r="FS8" s="286"/>
      <c r="FT8" s="286"/>
      <c r="FU8" s="286"/>
      <c r="FV8" s="286"/>
      <c r="FW8" s="286"/>
      <c r="FX8" s="286"/>
      <c r="FY8" s="286"/>
      <c r="FZ8" s="286"/>
      <c r="GA8" s="286"/>
      <c r="GB8" s="286"/>
      <c r="GC8" s="286"/>
      <c r="GD8" s="286"/>
      <c r="GE8" s="286"/>
      <c r="GF8" s="286"/>
      <c r="GG8" s="286"/>
      <c r="GH8" s="286"/>
      <c r="GI8" s="287"/>
      <c r="GJ8" s="275"/>
    </row>
    <row r="9" spans="1:192" ht="16.5" customHeight="1">
      <c r="A9" s="275"/>
      <c r="B9" s="280"/>
      <c r="C9" s="284" t="s">
        <v>1494</v>
      </c>
      <c r="D9" s="315"/>
      <c r="E9" s="299" t="str">
        <f>IF(OR(DataCenterSelection="Write In",DCSelectedSize=DCSizeAss),"",DCSizeAss)</f>
        <v/>
      </c>
      <c r="F9" s="286"/>
      <c r="G9" s="285"/>
      <c r="H9" s="288" t="s">
        <v>1510</v>
      </c>
      <c r="I9" s="292">
        <f t="shared" ref="I9:AN9" si="2">I7*$D$36</f>
        <v>0</v>
      </c>
      <c r="J9" s="292">
        <f>J7*$D$36</f>
        <v>0</v>
      </c>
      <c r="K9" s="292">
        <f t="shared" si="2"/>
        <v>0</v>
      </c>
      <c r="L9" s="292">
        <f>L7*$D$36</f>
        <v>0</v>
      </c>
      <c r="M9" s="292">
        <f t="shared" si="2"/>
        <v>0</v>
      </c>
      <c r="N9" s="292">
        <f t="shared" si="2"/>
        <v>0</v>
      </c>
      <c r="O9" s="292">
        <f t="shared" si="2"/>
        <v>0</v>
      </c>
      <c r="P9" s="292">
        <f>P7*$D$36</f>
        <v>0</v>
      </c>
      <c r="Q9" s="292">
        <f t="shared" si="2"/>
        <v>0</v>
      </c>
      <c r="R9" s="292">
        <f t="shared" si="2"/>
        <v>0</v>
      </c>
      <c r="S9" s="292">
        <f t="shared" si="2"/>
        <v>0</v>
      </c>
      <c r="T9" s="292">
        <f>T7*$D$36</f>
        <v>0</v>
      </c>
      <c r="U9" s="292">
        <f t="shared" si="2"/>
        <v>0</v>
      </c>
      <c r="V9" s="292">
        <f t="shared" si="2"/>
        <v>0</v>
      </c>
      <c r="W9" s="292">
        <f t="shared" si="2"/>
        <v>0</v>
      </c>
      <c r="X9" s="292">
        <f t="shared" si="2"/>
        <v>0</v>
      </c>
      <c r="Y9" s="292">
        <f t="shared" si="2"/>
        <v>0</v>
      </c>
      <c r="Z9" s="292">
        <f t="shared" si="2"/>
        <v>0</v>
      </c>
      <c r="AA9" s="292">
        <f t="shared" si="2"/>
        <v>0</v>
      </c>
      <c r="AB9" s="292">
        <f t="shared" si="2"/>
        <v>0</v>
      </c>
      <c r="AC9" s="292">
        <f t="shared" si="2"/>
        <v>0</v>
      </c>
      <c r="AD9" s="292">
        <f t="shared" si="2"/>
        <v>0</v>
      </c>
      <c r="AE9" s="292">
        <f t="shared" si="2"/>
        <v>0</v>
      </c>
      <c r="AF9" s="292">
        <f t="shared" si="2"/>
        <v>0</v>
      </c>
      <c r="AG9" s="292">
        <f t="shared" si="2"/>
        <v>0</v>
      </c>
      <c r="AH9" s="292">
        <f t="shared" si="2"/>
        <v>0</v>
      </c>
      <c r="AI9" s="292">
        <f t="shared" si="2"/>
        <v>0</v>
      </c>
      <c r="AJ9" s="292">
        <f t="shared" si="2"/>
        <v>0</v>
      </c>
      <c r="AK9" s="292">
        <f t="shared" si="2"/>
        <v>0</v>
      </c>
      <c r="AL9" s="292">
        <f t="shared" si="2"/>
        <v>0</v>
      </c>
      <c r="AM9" s="292">
        <f t="shared" si="2"/>
        <v>0</v>
      </c>
      <c r="AN9" s="292">
        <f t="shared" si="2"/>
        <v>0</v>
      </c>
      <c r="AO9" s="292">
        <f t="shared" ref="AO9:BT9" si="3">AO7*$D$36</f>
        <v>0</v>
      </c>
      <c r="AP9" s="292">
        <f t="shared" si="3"/>
        <v>0</v>
      </c>
      <c r="AQ9" s="292">
        <f t="shared" si="3"/>
        <v>0</v>
      </c>
      <c r="AR9" s="292">
        <f t="shared" si="3"/>
        <v>0</v>
      </c>
      <c r="AS9" s="292">
        <f t="shared" si="3"/>
        <v>0</v>
      </c>
      <c r="AT9" s="292">
        <f t="shared" si="3"/>
        <v>0</v>
      </c>
      <c r="AU9" s="292">
        <f t="shared" si="3"/>
        <v>0</v>
      </c>
      <c r="AV9" s="292">
        <f t="shared" si="3"/>
        <v>0</v>
      </c>
      <c r="AW9" s="292">
        <f t="shared" si="3"/>
        <v>0</v>
      </c>
      <c r="AX9" s="292">
        <f t="shared" si="3"/>
        <v>0</v>
      </c>
      <c r="AY9" s="292">
        <f t="shared" si="3"/>
        <v>0</v>
      </c>
      <c r="AZ9" s="292">
        <f t="shared" si="3"/>
        <v>0</v>
      </c>
      <c r="BA9" s="292">
        <f t="shared" si="3"/>
        <v>0</v>
      </c>
      <c r="BB9" s="292">
        <f t="shared" si="3"/>
        <v>0</v>
      </c>
      <c r="BC9" s="292">
        <f t="shared" si="3"/>
        <v>0</v>
      </c>
      <c r="BD9" s="292">
        <f t="shared" si="3"/>
        <v>0</v>
      </c>
      <c r="BE9" s="292">
        <f t="shared" si="3"/>
        <v>0</v>
      </c>
      <c r="BF9" s="292">
        <f t="shared" si="3"/>
        <v>0</v>
      </c>
      <c r="BG9" s="292">
        <f t="shared" si="3"/>
        <v>0</v>
      </c>
      <c r="BH9" s="292">
        <f t="shared" si="3"/>
        <v>0</v>
      </c>
      <c r="BI9" s="292">
        <f t="shared" si="3"/>
        <v>0</v>
      </c>
      <c r="BJ9" s="292">
        <f t="shared" si="3"/>
        <v>0</v>
      </c>
      <c r="BK9" s="292">
        <f t="shared" si="3"/>
        <v>0</v>
      </c>
      <c r="BL9" s="292">
        <f t="shared" si="3"/>
        <v>0</v>
      </c>
      <c r="BM9" s="292">
        <f t="shared" si="3"/>
        <v>0</v>
      </c>
      <c r="BN9" s="292">
        <f t="shared" si="3"/>
        <v>0</v>
      </c>
      <c r="BO9" s="292">
        <f t="shared" si="3"/>
        <v>0</v>
      </c>
      <c r="BP9" s="292">
        <f t="shared" si="3"/>
        <v>0</v>
      </c>
      <c r="BQ9" s="292">
        <f t="shared" si="3"/>
        <v>0</v>
      </c>
      <c r="BR9" s="292">
        <f t="shared" si="3"/>
        <v>0</v>
      </c>
      <c r="BS9" s="292">
        <f t="shared" si="3"/>
        <v>0</v>
      </c>
      <c r="BT9" s="292">
        <f t="shared" si="3"/>
        <v>0</v>
      </c>
      <c r="BU9" s="292">
        <f t="shared" ref="BU9:CZ9" si="4">BU7*$D$36</f>
        <v>0</v>
      </c>
      <c r="BV9" s="292">
        <f t="shared" si="4"/>
        <v>0</v>
      </c>
      <c r="BW9" s="292">
        <f t="shared" si="4"/>
        <v>0</v>
      </c>
      <c r="BX9" s="292">
        <f>BX7*$D$36</f>
        <v>0</v>
      </c>
      <c r="BY9" s="292">
        <f t="shared" si="4"/>
        <v>0</v>
      </c>
      <c r="BZ9" s="292">
        <f t="shared" si="4"/>
        <v>0</v>
      </c>
      <c r="CA9" s="292">
        <f t="shared" si="4"/>
        <v>0</v>
      </c>
      <c r="CB9" s="292">
        <f t="shared" si="4"/>
        <v>0</v>
      </c>
      <c r="CC9" s="292">
        <f t="shared" si="4"/>
        <v>0</v>
      </c>
      <c r="CD9" s="292">
        <f t="shared" si="4"/>
        <v>0</v>
      </c>
      <c r="CE9" s="292">
        <f t="shared" si="4"/>
        <v>0</v>
      </c>
      <c r="CF9" s="292">
        <f t="shared" si="4"/>
        <v>0</v>
      </c>
      <c r="CG9" s="292">
        <f t="shared" si="4"/>
        <v>0</v>
      </c>
      <c r="CH9" s="292">
        <f t="shared" si="4"/>
        <v>0</v>
      </c>
      <c r="CI9" s="292">
        <f t="shared" si="4"/>
        <v>0</v>
      </c>
      <c r="CJ9" s="292">
        <f t="shared" si="4"/>
        <v>0</v>
      </c>
      <c r="CK9" s="292">
        <f t="shared" si="4"/>
        <v>0</v>
      </c>
      <c r="CL9" s="292">
        <f t="shared" si="4"/>
        <v>0</v>
      </c>
      <c r="CM9" s="292">
        <f t="shared" si="4"/>
        <v>0</v>
      </c>
      <c r="CN9" s="292">
        <f t="shared" si="4"/>
        <v>0</v>
      </c>
      <c r="CO9" s="292">
        <f t="shared" si="4"/>
        <v>0</v>
      </c>
      <c r="CP9" s="292">
        <f t="shared" si="4"/>
        <v>0</v>
      </c>
      <c r="CQ9" s="292">
        <f t="shared" si="4"/>
        <v>0</v>
      </c>
      <c r="CR9" s="292">
        <f t="shared" si="4"/>
        <v>0</v>
      </c>
      <c r="CS9" s="292">
        <f t="shared" si="4"/>
        <v>0</v>
      </c>
      <c r="CT9" s="292">
        <f t="shared" si="4"/>
        <v>0</v>
      </c>
      <c r="CU9" s="292">
        <f t="shared" si="4"/>
        <v>0</v>
      </c>
      <c r="CV9" s="292">
        <f t="shared" si="4"/>
        <v>0</v>
      </c>
      <c r="CW9" s="292">
        <f t="shared" si="4"/>
        <v>0</v>
      </c>
      <c r="CX9" s="292">
        <f t="shared" si="4"/>
        <v>0</v>
      </c>
      <c r="CY9" s="292">
        <f t="shared" si="4"/>
        <v>0</v>
      </c>
      <c r="CZ9" s="292">
        <f t="shared" si="4"/>
        <v>0</v>
      </c>
      <c r="DA9" s="292">
        <f t="shared" ref="DA9:EF9" si="5">DA7*$D$36</f>
        <v>0</v>
      </c>
      <c r="DB9" s="292">
        <f t="shared" si="5"/>
        <v>0</v>
      </c>
      <c r="DC9" s="292">
        <f t="shared" si="5"/>
        <v>0</v>
      </c>
      <c r="DD9" s="292">
        <f t="shared" si="5"/>
        <v>0</v>
      </c>
      <c r="DE9" s="292">
        <f t="shared" si="5"/>
        <v>0</v>
      </c>
      <c r="DF9" s="292">
        <f t="shared" si="5"/>
        <v>0</v>
      </c>
      <c r="DG9" s="292">
        <f t="shared" si="5"/>
        <v>0</v>
      </c>
      <c r="DH9" s="292">
        <f t="shared" si="5"/>
        <v>0</v>
      </c>
      <c r="DI9" s="292">
        <f t="shared" si="5"/>
        <v>0</v>
      </c>
      <c r="DJ9" s="292">
        <f t="shared" si="5"/>
        <v>0</v>
      </c>
      <c r="DK9" s="292">
        <f t="shared" si="5"/>
        <v>0</v>
      </c>
      <c r="DL9" s="292">
        <f t="shared" si="5"/>
        <v>0</v>
      </c>
      <c r="DM9" s="292">
        <f t="shared" si="5"/>
        <v>0</v>
      </c>
      <c r="DN9" s="292">
        <f t="shared" si="5"/>
        <v>0</v>
      </c>
      <c r="DO9" s="292">
        <f t="shared" si="5"/>
        <v>0</v>
      </c>
      <c r="DP9" s="292">
        <f t="shared" si="5"/>
        <v>0</v>
      </c>
      <c r="DQ9" s="292">
        <f t="shared" si="5"/>
        <v>0</v>
      </c>
      <c r="DR9" s="292">
        <f t="shared" si="5"/>
        <v>0</v>
      </c>
      <c r="DS9" s="292">
        <f t="shared" si="5"/>
        <v>0</v>
      </c>
      <c r="DT9" s="292">
        <f t="shared" si="5"/>
        <v>0</v>
      </c>
      <c r="DU9" s="292">
        <f t="shared" si="5"/>
        <v>0</v>
      </c>
      <c r="DV9" s="292">
        <f t="shared" si="5"/>
        <v>0</v>
      </c>
      <c r="DW9" s="292">
        <f t="shared" si="5"/>
        <v>0</v>
      </c>
      <c r="DX9" s="292">
        <f t="shared" si="5"/>
        <v>0</v>
      </c>
      <c r="DY9" s="292">
        <f t="shared" si="5"/>
        <v>0</v>
      </c>
      <c r="DZ9" s="292">
        <f t="shared" si="5"/>
        <v>0</v>
      </c>
      <c r="EA9" s="292">
        <f t="shared" si="5"/>
        <v>0</v>
      </c>
      <c r="EB9" s="292">
        <f t="shared" si="5"/>
        <v>0</v>
      </c>
      <c r="EC9" s="292">
        <f t="shared" si="5"/>
        <v>0</v>
      </c>
      <c r="ED9" s="292">
        <f t="shared" si="5"/>
        <v>0</v>
      </c>
      <c r="EE9" s="292">
        <f t="shared" si="5"/>
        <v>0</v>
      </c>
      <c r="EF9" s="292">
        <f t="shared" si="5"/>
        <v>0</v>
      </c>
      <c r="EG9" s="292">
        <f t="shared" ref="EG9:FL9" si="6">EG7*$D$36</f>
        <v>0</v>
      </c>
      <c r="EH9" s="292">
        <f t="shared" si="6"/>
        <v>0</v>
      </c>
      <c r="EI9" s="292">
        <f t="shared" si="6"/>
        <v>0</v>
      </c>
      <c r="EJ9" s="292">
        <f t="shared" si="6"/>
        <v>0</v>
      </c>
      <c r="EK9" s="292">
        <f t="shared" si="6"/>
        <v>0</v>
      </c>
      <c r="EL9" s="292">
        <f t="shared" si="6"/>
        <v>0</v>
      </c>
      <c r="EM9" s="292">
        <f t="shared" si="6"/>
        <v>0</v>
      </c>
      <c r="EN9" s="292">
        <f t="shared" si="6"/>
        <v>0</v>
      </c>
      <c r="EO9" s="292">
        <f t="shared" si="6"/>
        <v>0</v>
      </c>
      <c r="EP9" s="292">
        <f t="shared" si="6"/>
        <v>0</v>
      </c>
      <c r="EQ9" s="292">
        <f t="shared" si="6"/>
        <v>0</v>
      </c>
      <c r="ER9" s="292">
        <f t="shared" si="6"/>
        <v>0</v>
      </c>
      <c r="ES9" s="292">
        <f t="shared" si="6"/>
        <v>0</v>
      </c>
      <c r="ET9" s="292">
        <f t="shared" si="6"/>
        <v>0</v>
      </c>
      <c r="EU9" s="292">
        <f t="shared" si="6"/>
        <v>0</v>
      </c>
      <c r="EV9" s="292">
        <f t="shared" si="6"/>
        <v>0</v>
      </c>
      <c r="EW9" s="292">
        <f t="shared" si="6"/>
        <v>0</v>
      </c>
      <c r="EX9" s="292">
        <f t="shared" si="6"/>
        <v>0</v>
      </c>
      <c r="EY9" s="292">
        <f t="shared" si="6"/>
        <v>0</v>
      </c>
      <c r="EZ9" s="292">
        <f t="shared" si="6"/>
        <v>0</v>
      </c>
      <c r="FA9" s="292">
        <f t="shared" si="6"/>
        <v>0</v>
      </c>
      <c r="FB9" s="292">
        <f t="shared" si="6"/>
        <v>0</v>
      </c>
      <c r="FC9" s="292">
        <f t="shared" si="6"/>
        <v>0</v>
      </c>
      <c r="FD9" s="292">
        <f t="shared" si="6"/>
        <v>0</v>
      </c>
      <c r="FE9" s="292">
        <f t="shared" si="6"/>
        <v>0</v>
      </c>
      <c r="FF9" s="292">
        <f t="shared" si="6"/>
        <v>0</v>
      </c>
      <c r="FG9" s="292">
        <f t="shared" si="6"/>
        <v>0</v>
      </c>
      <c r="FH9" s="292">
        <f t="shared" si="6"/>
        <v>0</v>
      </c>
      <c r="FI9" s="292">
        <f t="shared" si="6"/>
        <v>0</v>
      </c>
      <c r="FJ9" s="292">
        <f t="shared" si="6"/>
        <v>0</v>
      </c>
      <c r="FK9" s="292">
        <f t="shared" si="6"/>
        <v>0</v>
      </c>
      <c r="FL9" s="292">
        <f t="shared" si="6"/>
        <v>0</v>
      </c>
      <c r="FM9" s="292">
        <f t="shared" ref="FM9:GG9" si="7">FM7*$D$36</f>
        <v>0</v>
      </c>
      <c r="FN9" s="292">
        <f t="shared" si="7"/>
        <v>0</v>
      </c>
      <c r="FO9" s="292">
        <f t="shared" si="7"/>
        <v>0</v>
      </c>
      <c r="FP9" s="292">
        <f t="shared" si="7"/>
        <v>0</v>
      </c>
      <c r="FQ9" s="292">
        <f t="shared" si="7"/>
        <v>0</v>
      </c>
      <c r="FR9" s="292">
        <f t="shared" si="7"/>
        <v>0</v>
      </c>
      <c r="FS9" s="292">
        <f t="shared" si="7"/>
        <v>0</v>
      </c>
      <c r="FT9" s="292">
        <f t="shared" si="7"/>
        <v>0</v>
      </c>
      <c r="FU9" s="292">
        <f t="shared" si="7"/>
        <v>0</v>
      </c>
      <c r="FV9" s="292">
        <f t="shared" si="7"/>
        <v>0</v>
      </c>
      <c r="FW9" s="292">
        <f t="shared" si="7"/>
        <v>0</v>
      </c>
      <c r="FX9" s="292">
        <f t="shared" si="7"/>
        <v>0</v>
      </c>
      <c r="FY9" s="292">
        <f t="shared" si="7"/>
        <v>0</v>
      </c>
      <c r="FZ9" s="292">
        <f t="shared" si="7"/>
        <v>0</v>
      </c>
      <c r="GA9" s="292">
        <f t="shared" si="7"/>
        <v>0</v>
      </c>
      <c r="GB9" s="292">
        <f t="shared" si="7"/>
        <v>0</v>
      </c>
      <c r="GC9" s="292">
        <f t="shared" si="7"/>
        <v>0</v>
      </c>
      <c r="GD9" s="292">
        <f t="shared" si="7"/>
        <v>0</v>
      </c>
      <c r="GE9" s="292">
        <f t="shared" si="7"/>
        <v>0</v>
      </c>
      <c r="GF9" s="292">
        <f t="shared" si="7"/>
        <v>0</v>
      </c>
      <c r="GG9" s="292">
        <f t="shared" si="7"/>
        <v>0</v>
      </c>
      <c r="GH9" s="286"/>
      <c r="GI9" s="287"/>
      <c r="GJ9" s="275"/>
    </row>
    <row r="10" spans="1:192" ht="5.0999999999999996" customHeight="1">
      <c r="A10" s="275"/>
      <c r="B10" s="280"/>
      <c r="C10" s="284"/>
      <c r="D10" s="284"/>
      <c r="E10" s="286"/>
      <c r="F10" s="286"/>
      <c r="G10" s="285"/>
      <c r="H10" s="286"/>
      <c r="I10" s="286"/>
      <c r="J10" s="286"/>
      <c r="K10" s="286"/>
      <c r="L10" s="286"/>
      <c r="M10" s="286"/>
      <c r="N10" s="286"/>
      <c r="O10" s="286"/>
      <c r="P10" s="286"/>
      <c r="Q10" s="286"/>
      <c r="R10" s="286"/>
      <c r="S10" s="286"/>
      <c r="T10" s="286"/>
      <c r="U10" s="286"/>
      <c r="V10" s="286"/>
      <c r="W10" s="286"/>
      <c r="X10" s="286"/>
      <c r="Y10" s="286"/>
      <c r="Z10" s="286"/>
      <c r="AA10" s="286"/>
      <c r="AB10" s="286"/>
      <c r="AC10" s="286"/>
      <c r="AD10" s="286"/>
      <c r="AE10" s="286"/>
      <c r="AF10" s="286"/>
      <c r="AG10" s="286"/>
      <c r="AH10" s="286"/>
      <c r="AI10" s="286"/>
      <c r="AJ10" s="286"/>
      <c r="AK10" s="286"/>
      <c r="AL10" s="286"/>
      <c r="AM10" s="286"/>
      <c r="AN10" s="286"/>
      <c r="AO10" s="286"/>
      <c r="AP10" s="286"/>
      <c r="AQ10" s="286"/>
      <c r="AR10" s="286"/>
      <c r="AS10" s="286"/>
      <c r="AT10" s="286"/>
      <c r="AU10" s="286"/>
      <c r="AV10" s="286"/>
      <c r="AW10" s="286"/>
      <c r="AX10" s="286"/>
      <c r="AY10" s="286"/>
      <c r="AZ10" s="286"/>
      <c r="BA10" s="286"/>
      <c r="BB10" s="286"/>
      <c r="BC10" s="286"/>
      <c r="BD10" s="286"/>
      <c r="BE10" s="286"/>
      <c r="BF10" s="286"/>
      <c r="BG10" s="286"/>
      <c r="BH10" s="286"/>
      <c r="BI10" s="286"/>
      <c r="BJ10" s="286"/>
      <c r="BK10" s="286"/>
      <c r="BL10" s="286"/>
      <c r="BM10" s="286"/>
      <c r="BN10" s="286"/>
      <c r="BO10" s="286"/>
      <c r="BP10" s="286"/>
      <c r="BQ10" s="286"/>
      <c r="BR10" s="286"/>
      <c r="BS10" s="286"/>
      <c r="BT10" s="286"/>
      <c r="BU10" s="286"/>
      <c r="BV10" s="286"/>
      <c r="BW10" s="286"/>
      <c r="BX10" s="286"/>
      <c r="BY10" s="286"/>
      <c r="BZ10" s="286"/>
      <c r="CA10" s="286"/>
      <c r="CB10" s="286"/>
      <c r="CC10" s="286"/>
      <c r="CD10" s="286"/>
      <c r="CE10" s="286"/>
      <c r="CF10" s="286"/>
      <c r="CG10" s="286"/>
      <c r="CH10" s="286"/>
      <c r="CI10" s="286"/>
      <c r="CJ10" s="286"/>
      <c r="CK10" s="286"/>
      <c r="CL10" s="286"/>
      <c r="CM10" s="286"/>
      <c r="CN10" s="286"/>
      <c r="CO10" s="286"/>
      <c r="CP10" s="286"/>
      <c r="CQ10" s="286"/>
      <c r="CR10" s="286"/>
      <c r="CS10" s="286"/>
      <c r="CT10" s="286"/>
      <c r="CU10" s="286"/>
      <c r="CV10" s="286"/>
      <c r="CW10" s="286"/>
      <c r="CX10" s="286"/>
      <c r="CY10" s="286"/>
      <c r="CZ10" s="286"/>
      <c r="DA10" s="286"/>
      <c r="DB10" s="286"/>
      <c r="DC10" s="286"/>
      <c r="DD10" s="286"/>
      <c r="DE10" s="286"/>
      <c r="DF10" s="286"/>
      <c r="DG10" s="286"/>
      <c r="DH10" s="286"/>
      <c r="DI10" s="286"/>
      <c r="DJ10" s="286"/>
      <c r="DK10" s="286"/>
      <c r="DL10" s="286"/>
      <c r="DM10" s="286"/>
      <c r="DN10" s="286"/>
      <c r="DO10" s="286"/>
      <c r="DP10" s="286"/>
      <c r="DQ10" s="286"/>
      <c r="DR10" s="286"/>
      <c r="DS10" s="286"/>
      <c r="DT10" s="286"/>
      <c r="DU10" s="286"/>
      <c r="DV10" s="286"/>
      <c r="DW10" s="286"/>
      <c r="DX10" s="286"/>
      <c r="DY10" s="286"/>
      <c r="DZ10" s="286"/>
      <c r="EA10" s="286"/>
      <c r="EB10" s="286"/>
      <c r="EC10" s="286"/>
      <c r="ED10" s="286"/>
      <c r="EE10" s="286"/>
      <c r="EF10" s="286"/>
      <c r="EG10" s="286"/>
      <c r="EH10" s="286"/>
      <c r="EI10" s="286"/>
      <c r="EJ10" s="286"/>
      <c r="EK10" s="286"/>
      <c r="EL10" s="286"/>
      <c r="EM10" s="286"/>
      <c r="EN10" s="286"/>
      <c r="EO10" s="286"/>
      <c r="EP10" s="286"/>
      <c r="EQ10" s="286"/>
      <c r="ER10" s="286"/>
      <c r="ES10" s="286"/>
      <c r="ET10" s="286"/>
      <c r="EU10" s="286"/>
      <c r="EV10" s="286"/>
      <c r="EW10" s="286"/>
      <c r="EX10" s="286"/>
      <c r="EY10" s="286"/>
      <c r="EZ10" s="286"/>
      <c r="FA10" s="286"/>
      <c r="FB10" s="286"/>
      <c r="FC10" s="286"/>
      <c r="FD10" s="286"/>
      <c r="FE10" s="286"/>
      <c r="FF10" s="286"/>
      <c r="FG10" s="286"/>
      <c r="FH10" s="286"/>
      <c r="FI10" s="286"/>
      <c r="FJ10" s="286"/>
      <c r="FK10" s="286"/>
      <c r="FL10" s="286"/>
      <c r="FM10" s="286"/>
      <c r="FN10" s="286"/>
      <c r="FO10" s="286"/>
      <c r="FP10" s="286"/>
      <c r="FQ10" s="286"/>
      <c r="FR10" s="286"/>
      <c r="FS10" s="286"/>
      <c r="FT10" s="286"/>
      <c r="FU10" s="286"/>
      <c r="FV10" s="286"/>
      <c r="FW10" s="286"/>
      <c r="FX10" s="286"/>
      <c r="FY10" s="286"/>
      <c r="FZ10" s="286"/>
      <c r="GA10" s="286"/>
      <c r="GB10" s="286"/>
      <c r="GC10" s="286"/>
      <c r="GD10" s="286"/>
      <c r="GE10" s="286"/>
      <c r="GF10" s="286"/>
      <c r="GG10" s="286"/>
      <c r="GH10" s="286"/>
      <c r="GI10" s="287"/>
      <c r="GJ10" s="275"/>
    </row>
    <row r="11" spans="1:192" ht="16.5" customHeight="1">
      <c r="A11" s="275"/>
      <c r="B11" s="280"/>
      <c r="C11" s="284" t="s">
        <v>1496</v>
      </c>
      <c r="D11" s="315"/>
      <c r="E11" s="286"/>
      <c r="F11" s="286"/>
      <c r="G11" s="285"/>
      <c r="H11" s="288" t="s">
        <v>328</v>
      </c>
      <c r="I11" s="408">
        <f>SUM($D$31)*-1</f>
        <v>0</v>
      </c>
      <c r="J11" s="293">
        <v>0</v>
      </c>
      <c r="K11" s="293">
        <v>0</v>
      </c>
      <c r="L11" s="293">
        <v>0</v>
      </c>
      <c r="M11" s="293">
        <v>0</v>
      </c>
      <c r="N11" s="293">
        <v>0</v>
      </c>
      <c r="O11" s="293">
        <v>0</v>
      </c>
      <c r="P11" s="293">
        <v>0</v>
      </c>
      <c r="Q11" s="293">
        <v>0</v>
      </c>
      <c r="R11" s="293">
        <v>0</v>
      </c>
      <c r="S11" s="293">
        <v>0</v>
      </c>
      <c r="T11" s="293">
        <v>0</v>
      </c>
      <c r="U11" s="293">
        <v>0</v>
      </c>
      <c r="V11" s="293">
        <v>0</v>
      </c>
      <c r="W11" s="293">
        <v>0</v>
      </c>
      <c r="X11" s="293">
        <v>0</v>
      </c>
      <c r="Y11" s="293">
        <v>0</v>
      </c>
      <c r="Z11" s="293">
        <v>0</v>
      </c>
      <c r="AA11" s="293">
        <v>0</v>
      </c>
      <c r="AB11" s="293">
        <v>0</v>
      </c>
      <c r="AC11" s="293">
        <v>0</v>
      </c>
      <c r="AD11" s="293">
        <v>0</v>
      </c>
      <c r="AE11" s="293">
        <v>0</v>
      </c>
      <c r="AF11" s="293">
        <v>0</v>
      </c>
      <c r="AG11" s="293">
        <v>0</v>
      </c>
      <c r="AH11" s="293">
        <v>0</v>
      </c>
      <c r="AI11" s="293">
        <v>0</v>
      </c>
      <c r="AJ11" s="293">
        <v>0</v>
      </c>
      <c r="AK11" s="293">
        <v>0</v>
      </c>
      <c r="AL11" s="293">
        <v>0</v>
      </c>
      <c r="AM11" s="293">
        <v>0</v>
      </c>
      <c r="AN11" s="293">
        <v>0</v>
      </c>
      <c r="AO11" s="293">
        <v>0</v>
      </c>
      <c r="AP11" s="293">
        <v>0</v>
      </c>
      <c r="AQ11" s="293">
        <v>0</v>
      </c>
      <c r="AR11" s="293">
        <v>0</v>
      </c>
      <c r="AS11" s="293">
        <v>0</v>
      </c>
      <c r="AT11" s="293">
        <v>0</v>
      </c>
      <c r="AU11" s="293">
        <v>0</v>
      </c>
      <c r="AV11" s="293">
        <v>0</v>
      </c>
      <c r="AW11" s="293">
        <v>0</v>
      </c>
      <c r="AX11" s="293">
        <v>0</v>
      </c>
      <c r="AY11" s="293">
        <v>0</v>
      </c>
      <c r="AZ11" s="293">
        <v>0</v>
      </c>
      <c r="BA11" s="293">
        <v>0</v>
      </c>
      <c r="BB11" s="293">
        <v>0</v>
      </c>
      <c r="BC11" s="293">
        <v>0</v>
      </c>
      <c r="BD11" s="293">
        <v>0</v>
      </c>
      <c r="BE11" s="293">
        <v>0</v>
      </c>
      <c r="BF11" s="293">
        <v>0</v>
      </c>
      <c r="BG11" s="293">
        <v>0</v>
      </c>
      <c r="BH11" s="293">
        <v>0</v>
      </c>
      <c r="BI11" s="293">
        <v>0</v>
      </c>
      <c r="BJ11" s="293">
        <v>0</v>
      </c>
      <c r="BK11" s="293">
        <v>0</v>
      </c>
      <c r="BL11" s="293">
        <v>0</v>
      </c>
      <c r="BM11" s="293">
        <v>0</v>
      </c>
      <c r="BN11" s="293">
        <v>0</v>
      </c>
      <c r="BO11" s="293">
        <v>0</v>
      </c>
      <c r="BP11" s="293">
        <v>0</v>
      </c>
      <c r="BQ11" s="293">
        <v>0</v>
      </c>
      <c r="BR11" s="293">
        <v>0</v>
      </c>
      <c r="BS11" s="293">
        <v>0</v>
      </c>
      <c r="BT11" s="293">
        <v>0</v>
      </c>
      <c r="BU11" s="293">
        <v>0</v>
      </c>
      <c r="BV11" s="293">
        <v>0</v>
      </c>
      <c r="BW11" s="293">
        <v>0</v>
      </c>
      <c r="BX11" s="293">
        <v>0</v>
      </c>
      <c r="BY11" s="293">
        <v>0</v>
      </c>
      <c r="BZ11" s="293">
        <v>0</v>
      </c>
      <c r="CA11" s="293">
        <v>0</v>
      </c>
      <c r="CB11" s="293">
        <v>0</v>
      </c>
      <c r="CC11" s="293">
        <v>0</v>
      </c>
      <c r="CD11" s="293">
        <v>0</v>
      </c>
      <c r="CE11" s="293">
        <v>0</v>
      </c>
      <c r="CF11" s="293">
        <v>0</v>
      </c>
      <c r="CG11" s="293">
        <v>0</v>
      </c>
      <c r="CH11" s="293">
        <v>0</v>
      </c>
      <c r="CI11" s="293">
        <v>0</v>
      </c>
      <c r="CJ11" s="293">
        <v>0</v>
      </c>
      <c r="CK11" s="293">
        <v>0</v>
      </c>
      <c r="CL11" s="293">
        <v>0</v>
      </c>
      <c r="CM11" s="293">
        <v>0</v>
      </c>
      <c r="CN11" s="293">
        <v>0</v>
      </c>
      <c r="CO11" s="293">
        <v>0</v>
      </c>
      <c r="CP11" s="293">
        <v>0</v>
      </c>
      <c r="CQ11" s="293">
        <v>0</v>
      </c>
      <c r="CR11" s="293">
        <v>0</v>
      </c>
      <c r="CS11" s="293">
        <v>0</v>
      </c>
      <c r="CT11" s="293">
        <v>0</v>
      </c>
      <c r="CU11" s="293">
        <v>0</v>
      </c>
      <c r="CV11" s="293">
        <v>0</v>
      </c>
      <c r="CW11" s="293">
        <v>0</v>
      </c>
      <c r="CX11" s="293">
        <v>0</v>
      </c>
      <c r="CY11" s="293">
        <v>0</v>
      </c>
      <c r="CZ11" s="293">
        <v>0</v>
      </c>
      <c r="DA11" s="293">
        <v>0</v>
      </c>
      <c r="DB11" s="293">
        <v>0</v>
      </c>
      <c r="DC11" s="293">
        <v>0</v>
      </c>
      <c r="DD11" s="293">
        <v>0</v>
      </c>
      <c r="DE11" s="293">
        <v>0</v>
      </c>
      <c r="DF11" s="293">
        <v>0</v>
      </c>
      <c r="DG11" s="293">
        <v>0</v>
      </c>
      <c r="DH11" s="293">
        <v>0</v>
      </c>
      <c r="DI11" s="293">
        <v>0</v>
      </c>
      <c r="DJ11" s="293">
        <v>0</v>
      </c>
      <c r="DK11" s="293">
        <v>0</v>
      </c>
      <c r="DL11" s="293">
        <v>0</v>
      </c>
      <c r="DM11" s="293">
        <v>0</v>
      </c>
      <c r="DN11" s="293">
        <v>0</v>
      </c>
      <c r="DO11" s="293">
        <v>0</v>
      </c>
      <c r="DP11" s="293">
        <v>0</v>
      </c>
      <c r="DQ11" s="293">
        <v>0</v>
      </c>
      <c r="DR11" s="293">
        <v>0</v>
      </c>
      <c r="DS11" s="293">
        <v>0</v>
      </c>
      <c r="DT11" s="293">
        <v>0</v>
      </c>
      <c r="DU11" s="293">
        <v>0</v>
      </c>
      <c r="DV11" s="293">
        <v>0</v>
      </c>
      <c r="DW11" s="293">
        <v>0</v>
      </c>
      <c r="DX11" s="293">
        <v>0</v>
      </c>
      <c r="DY11" s="293">
        <v>0</v>
      </c>
      <c r="DZ11" s="293">
        <v>0</v>
      </c>
      <c r="EA11" s="293">
        <v>0</v>
      </c>
      <c r="EB11" s="293">
        <v>0</v>
      </c>
      <c r="EC11" s="293">
        <v>0</v>
      </c>
      <c r="ED11" s="293">
        <v>0</v>
      </c>
      <c r="EE11" s="293">
        <v>0</v>
      </c>
      <c r="EF11" s="293">
        <v>0</v>
      </c>
      <c r="EG11" s="293">
        <v>0</v>
      </c>
      <c r="EH11" s="293">
        <v>0</v>
      </c>
      <c r="EI11" s="293">
        <v>0</v>
      </c>
      <c r="EJ11" s="293">
        <v>0</v>
      </c>
      <c r="EK11" s="293">
        <v>0</v>
      </c>
      <c r="EL11" s="293">
        <v>0</v>
      </c>
      <c r="EM11" s="293">
        <v>0</v>
      </c>
      <c r="EN11" s="293">
        <v>0</v>
      </c>
      <c r="EO11" s="293">
        <v>0</v>
      </c>
      <c r="EP11" s="293">
        <v>0</v>
      </c>
      <c r="EQ11" s="293">
        <v>0</v>
      </c>
      <c r="ER11" s="293">
        <v>0</v>
      </c>
      <c r="ES11" s="293">
        <v>0</v>
      </c>
      <c r="ET11" s="293">
        <v>0</v>
      </c>
      <c r="EU11" s="293">
        <v>0</v>
      </c>
      <c r="EV11" s="293">
        <v>0</v>
      </c>
      <c r="EW11" s="293">
        <v>0</v>
      </c>
      <c r="EX11" s="293">
        <v>0</v>
      </c>
      <c r="EY11" s="293">
        <v>0</v>
      </c>
      <c r="EZ11" s="293">
        <v>0</v>
      </c>
      <c r="FA11" s="293">
        <v>0</v>
      </c>
      <c r="FB11" s="293">
        <v>0</v>
      </c>
      <c r="FC11" s="293">
        <v>0</v>
      </c>
      <c r="FD11" s="293">
        <v>0</v>
      </c>
      <c r="FE11" s="293">
        <v>0</v>
      </c>
      <c r="FF11" s="293">
        <v>0</v>
      </c>
      <c r="FG11" s="293">
        <v>0</v>
      </c>
      <c r="FH11" s="293">
        <v>0</v>
      </c>
      <c r="FI11" s="293">
        <v>0</v>
      </c>
      <c r="FJ11" s="293">
        <v>0</v>
      </c>
      <c r="FK11" s="293">
        <v>0</v>
      </c>
      <c r="FL11" s="293">
        <v>0</v>
      </c>
      <c r="FM11" s="293">
        <v>0</v>
      </c>
      <c r="FN11" s="293">
        <v>0</v>
      </c>
      <c r="FO11" s="293">
        <v>0</v>
      </c>
      <c r="FP11" s="293">
        <v>0</v>
      </c>
      <c r="FQ11" s="293">
        <v>0</v>
      </c>
      <c r="FR11" s="293">
        <v>0</v>
      </c>
      <c r="FS11" s="293">
        <v>0</v>
      </c>
      <c r="FT11" s="293">
        <v>0</v>
      </c>
      <c r="FU11" s="293">
        <v>0</v>
      </c>
      <c r="FV11" s="293">
        <v>0</v>
      </c>
      <c r="FW11" s="293">
        <v>0</v>
      </c>
      <c r="FX11" s="293">
        <v>0</v>
      </c>
      <c r="FY11" s="293">
        <v>0</v>
      </c>
      <c r="FZ11" s="293">
        <v>0</v>
      </c>
      <c r="GA11" s="293">
        <v>0</v>
      </c>
      <c r="GB11" s="293">
        <v>0</v>
      </c>
      <c r="GC11" s="293">
        <v>0</v>
      </c>
      <c r="GD11" s="293">
        <v>0</v>
      </c>
      <c r="GE11" s="293">
        <v>0</v>
      </c>
      <c r="GF11" s="293">
        <v>0</v>
      </c>
      <c r="GG11" s="293">
        <v>0</v>
      </c>
      <c r="GH11" s="286"/>
      <c r="GI11" s="287"/>
      <c r="GJ11" s="275"/>
    </row>
    <row r="12" spans="1:192" ht="5.0999999999999996" customHeight="1">
      <c r="A12" s="275"/>
      <c r="B12" s="280"/>
      <c r="C12" s="284"/>
      <c r="D12" s="284"/>
      <c r="E12" s="286"/>
      <c r="F12" s="286"/>
      <c r="G12" s="285"/>
      <c r="H12" s="286"/>
      <c r="I12" s="294"/>
      <c r="J12" s="294"/>
      <c r="K12" s="294"/>
      <c r="L12" s="294"/>
      <c r="M12" s="294"/>
      <c r="N12" s="294"/>
      <c r="O12" s="294"/>
      <c r="P12" s="294"/>
      <c r="Q12" s="294"/>
      <c r="R12" s="294"/>
      <c r="S12" s="294"/>
      <c r="T12" s="294"/>
      <c r="U12" s="294"/>
      <c r="V12" s="294"/>
      <c r="W12" s="294"/>
      <c r="X12" s="294"/>
      <c r="Y12" s="294"/>
      <c r="Z12" s="294"/>
      <c r="AA12" s="294"/>
      <c r="AB12" s="294"/>
      <c r="AC12" s="294"/>
      <c r="AD12" s="294"/>
      <c r="AE12" s="294"/>
      <c r="AF12" s="294"/>
      <c r="AG12" s="294"/>
      <c r="AH12" s="294"/>
      <c r="AI12" s="294"/>
      <c r="AJ12" s="294"/>
      <c r="AK12" s="294"/>
      <c r="AL12" s="294"/>
      <c r="AM12" s="294"/>
      <c r="AN12" s="294"/>
      <c r="AO12" s="294"/>
      <c r="AP12" s="294"/>
      <c r="AQ12" s="294"/>
      <c r="AR12" s="294"/>
      <c r="AS12" s="294"/>
      <c r="AT12" s="294"/>
      <c r="AU12" s="294"/>
      <c r="AV12" s="294"/>
      <c r="AW12" s="294"/>
      <c r="AX12" s="294"/>
      <c r="AY12" s="294"/>
      <c r="AZ12" s="294"/>
      <c r="BA12" s="294"/>
      <c r="BB12" s="294"/>
      <c r="BC12" s="294"/>
      <c r="BD12" s="294"/>
      <c r="BE12" s="294"/>
      <c r="BF12" s="294"/>
      <c r="BG12" s="294"/>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94"/>
      <c r="EC12" s="294"/>
      <c r="ED12" s="294"/>
      <c r="EE12" s="294"/>
      <c r="EF12" s="294"/>
      <c r="EG12" s="294"/>
      <c r="EH12" s="294"/>
      <c r="EI12" s="294"/>
      <c r="EJ12" s="294"/>
      <c r="EK12" s="294"/>
      <c r="EL12" s="294"/>
      <c r="EM12" s="294"/>
      <c r="EN12" s="294"/>
      <c r="EO12" s="294"/>
      <c r="EP12" s="294"/>
      <c r="EQ12" s="294"/>
      <c r="ER12" s="294"/>
      <c r="ES12" s="294"/>
      <c r="ET12" s="294"/>
      <c r="EU12" s="294"/>
      <c r="EV12" s="294"/>
      <c r="EW12" s="294"/>
      <c r="EX12" s="294"/>
      <c r="EY12" s="294"/>
      <c r="EZ12" s="294"/>
      <c r="FA12" s="294"/>
      <c r="FB12" s="294"/>
      <c r="FC12" s="294"/>
      <c r="FD12" s="294"/>
      <c r="FE12" s="294"/>
      <c r="FF12" s="294"/>
      <c r="FG12" s="294"/>
      <c r="FH12" s="294"/>
      <c r="FI12" s="294"/>
      <c r="FJ12" s="294"/>
      <c r="FK12" s="294"/>
      <c r="FL12" s="294"/>
      <c r="FM12" s="294"/>
      <c r="FN12" s="294"/>
      <c r="FO12" s="294"/>
      <c r="FP12" s="294"/>
      <c r="FQ12" s="294"/>
      <c r="FR12" s="294"/>
      <c r="FS12" s="294"/>
      <c r="FT12" s="294"/>
      <c r="FU12" s="294"/>
      <c r="FV12" s="294"/>
      <c r="FW12" s="294"/>
      <c r="FX12" s="294"/>
      <c r="FY12" s="294"/>
      <c r="FZ12" s="294"/>
      <c r="GA12" s="294"/>
      <c r="GB12" s="294"/>
      <c r="GC12" s="294"/>
      <c r="GD12" s="294"/>
      <c r="GE12" s="294"/>
      <c r="GF12" s="294"/>
      <c r="GG12" s="294"/>
      <c r="GH12" s="286"/>
      <c r="GI12" s="287"/>
      <c r="GJ12" s="275"/>
    </row>
    <row r="13" spans="1:192" ht="16.5" customHeight="1">
      <c r="A13" s="275"/>
      <c r="B13" s="280"/>
      <c r="C13" s="284" t="s">
        <v>1495</v>
      </c>
      <c r="D13" s="270"/>
      <c r="E13" s="286"/>
      <c r="F13" s="286"/>
      <c r="G13" s="285"/>
      <c r="H13" s="288" t="s">
        <v>1511</v>
      </c>
      <c r="I13" s="292">
        <v>0</v>
      </c>
      <c r="J13" s="292">
        <f>SUM($D$18,$D$20,$D$22,$D$24*(J7-I7),J9*$D$38)*-1</f>
        <v>0</v>
      </c>
      <c r="K13" s="292">
        <f>SUM($D$18,$D$20,$D$22,$D$24*(K7-J7),K9*$D$38)*-1</f>
        <v>0</v>
      </c>
      <c r="L13" s="292">
        <f>SUM($D$18,$D$20,$D$22,$D$24*(L7-K7),L9*$D$38)*-1</f>
        <v>0</v>
      </c>
      <c r="M13" s="292">
        <f t="shared" ref="M13:AO13" si="8">SUM($D$18,$D$20,$D$22,$D$24*(M7-L7),M9*$D$38)*-1</f>
        <v>0</v>
      </c>
      <c r="N13" s="292">
        <f t="shared" si="8"/>
        <v>0</v>
      </c>
      <c r="O13" s="292">
        <f t="shared" si="8"/>
        <v>0</v>
      </c>
      <c r="P13" s="292">
        <f t="shared" si="8"/>
        <v>0</v>
      </c>
      <c r="Q13" s="292">
        <f t="shared" si="8"/>
        <v>0</v>
      </c>
      <c r="R13" s="292">
        <f>SUM($D$18,$D$20,$D$22,$D$24*(R7-Q7),R9*$D$38)*-1</f>
        <v>0</v>
      </c>
      <c r="S13" s="292">
        <f t="shared" si="8"/>
        <v>0</v>
      </c>
      <c r="T13" s="292">
        <f t="shared" si="8"/>
        <v>0</v>
      </c>
      <c r="U13" s="292">
        <f t="shared" si="8"/>
        <v>0</v>
      </c>
      <c r="V13" s="292">
        <f>SUM($D$18,$D$20,$D$22,$D$24*(V7-U7),V9*$D$38)*-1</f>
        <v>0</v>
      </c>
      <c r="W13" s="292">
        <f t="shared" si="8"/>
        <v>0</v>
      </c>
      <c r="X13" s="292">
        <f t="shared" si="8"/>
        <v>0</v>
      </c>
      <c r="Y13" s="292">
        <f t="shared" si="8"/>
        <v>0</v>
      </c>
      <c r="Z13" s="292">
        <f t="shared" si="8"/>
        <v>0</v>
      </c>
      <c r="AA13" s="292">
        <f t="shared" si="8"/>
        <v>0</v>
      </c>
      <c r="AB13" s="292">
        <f t="shared" si="8"/>
        <v>0</v>
      </c>
      <c r="AC13" s="292">
        <f t="shared" si="8"/>
        <v>0</v>
      </c>
      <c r="AD13" s="292">
        <f t="shared" si="8"/>
        <v>0</v>
      </c>
      <c r="AE13" s="292">
        <f t="shared" si="8"/>
        <v>0</v>
      </c>
      <c r="AF13" s="292">
        <f t="shared" si="8"/>
        <v>0</v>
      </c>
      <c r="AG13" s="292">
        <f t="shared" si="8"/>
        <v>0</v>
      </c>
      <c r="AH13" s="292">
        <f t="shared" si="8"/>
        <v>0</v>
      </c>
      <c r="AI13" s="292">
        <f t="shared" si="8"/>
        <v>0</v>
      </c>
      <c r="AJ13" s="292">
        <f t="shared" si="8"/>
        <v>0</v>
      </c>
      <c r="AK13" s="292">
        <f t="shared" si="8"/>
        <v>0</v>
      </c>
      <c r="AL13" s="292">
        <f t="shared" si="8"/>
        <v>0</v>
      </c>
      <c r="AM13" s="292">
        <f t="shared" si="8"/>
        <v>0</v>
      </c>
      <c r="AN13" s="292">
        <f t="shared" si="8"/>
        <v>0</v>
      </c>
      <c r="AO13" s="292">
        <f t="shared" si="8"/>
        <v>0</v>
      </c>
      <c r="AP13" s="292">
        <f t="shared" ref="AP13:BU13" si="9">SUM($D$18,$D$20,$D$22,$D$24*(AP7-AO7),AP9*$D$38)*-1</f>
        <v>0</v>
      </c>
      <c r="AQ13" s="292">
        <f t="shared" si="9"/>
        <v>0</v>
      </c>
      <c r="AR13" s="292">
        <f t="shared" si="9"/>
        <v>0</v>
      </c>
      <c r="AS13" s="292">
        <f t="shared" si="9"/>
        <v>0</v>
      </c>
      <c r="AT13" s="292">
        <f t="shared" si="9"/>
        <v>0</v>
      </c>
      <c r="AU13" s="292">
        <f t="shared" si="9"/>
        <v>0</v>
      </c>
      <c r="AV13" s="292">
        <f t="shared" si="9"/>
        <v>0</v>
      </c>
      <c r="AW13" s="292">
        <f t="shared" si="9"/>
        <v>0</v>
      </c>
      <c r="AX13" s="292">
        <f t="shared" si="9"/>
        <v>0</v>
      </c>
      <c r="AY13" s="292">
        <f t="shared" si="9"/>
        <v>0</v>
      </c>
      <c r="AZ13" s="292">
        <f t="shared" si="9"/>
        <v>0</v>
      </c>
      <c r="BA13" s="292">
        <f t="shared" si="9"/>
        <v>0</v>
      </c>
      <c r="BB13" s="292">
        <f t="shared" si="9"/>
        <v>0</v>
      </c>
      <c r="BC13" s="292">
        <f t="shared" si="9"/>
        <v>0</v>
      </c>
      <c r="BD13" s="292">
        <f t="shared" si="9"/>
        <v>0</v>
      </c>
      <c r="BE13" s="292">
        <f t="shared" si="9"/>
        <v>0</v>
      </c>
      <c r="BF13" s="292">
        <f t="shared" si="9"/>
        <v>0</v>
      </c>
      <c r="BG13" s="292">
        <f t="shared" si="9"/>
        <v>0</v>
      </c>
      <c r="BH13" s="292">
        <f t="shared" si="9"/>
        <v>0</v>
      </c>
      <c r="BI13" s="292">
        <f t="shared" si="9"/>
        <v>0</v>
      </c>
      <c r="BJ13" s="292">
        <f t="shared" si="9"/>
        <v>0</v>
      </c>
      <c r="BK13" s="292">
        <f t="shared" si="9"/>
        <v>0</v>
      </c>
      <c r="BL13" s="292">
        <f t="shared" si="9"/>
        <v>0</v>
      </c>
      <c r="BM13" s="292">
        <f t="shared" si="9"/>
        <v>0</v>
      </c>
      <c r="BN13" s="292">
        <f t="shared" si="9"/>
        <v>0</v>
      </c>
      <c r="BO13" s="292">
        <f t="shared" si="9"/>
        <v>0</v>
      </c>
      <c r="BP13" s="292">
        <f t="shared" si="9"/>
        <v>0</v>
      </c>
      <c r="BQ13" s="292">
        <f t="shared" si="9"/>
        <v>0</v>
      </c>
      <c r="BR13" s="292">
        <f t="shared" si="9"/>
        <v>0</v>
      </c>
      <c r="BS13" s="292">
        <f t="shared" si="9"/>
        <v>0</v>
      </c>
      <c r="BT13" s="292">
        <f t="shared" si="9"/>
        <v>0</v>
      </c>
      <c r="BU13" s="292">
        <f t="shared" si="9"/>
        <v>0</v>
      </c>
      <c r="BV13" s="292">
        <f t="shared" ref="BV13:DA13" si="10">SUM($D$18,$D$20,$D$22,$D$24*(BV7-BU7),BV9*$D$38)*-1</f>
        <v>0</v>
      </c>
      <c r="BW13" s="292">
        <f t="shared" si="10"/>
        <v>0</v>
      </c>
      <c r="BX13" s="292">
        <f t="shared" si="10"/>
        <v>0</v>
      </c>
      <c r="BY13" s="292">
        <f t="shared" si="10"/>
        <v>0</v>
      </c>
      <c r="BZ13" s="292">
        <f t="shared" si="10"/>
        <v>0</v>
      </c>
      <c r="CA13" s="292">
        <f t="shared" si="10"/>
        <v>0</v>
      </c>
      <c r="CB13" s="292">
        <f t="shared" si="10"/>
        <v>0</v>
      </c>
      <c r="CC13" s="292">
        <f t="shared" si="10"/>
        <v>0</v>
      </c>
      <c r="CD13" s="292">
        <f t="shared" si="10"/>
        <v>0</v>
      </c>
      <c r="CE13" s="292">
        <f t="shared" si="10"/>
        <v>0</v>
      </c>
      <c r="CF13" s="292">
        <f t="shared" si="10"/>
        <v>0</v>
      </c>
      <c r="CG13" s="292">
        <f t="shared" si="10"/>
        <v>0</v>
      </c>
      <c r="CH13" s="292">
        <f t="shared" si="10"/>
        <v>0</v>
      </c>
      <c r="CI13" s="292">
        <f t="shared" si="10"/>
        <v>0</v>
      </c>
      <c r="CJ13" s="292">
        <f t="shared" si="10"/>
        <v>0</v>
      </c>
      <c r="CK13" s="292">
        <f t="shared" si="10"/>
        <v>0</v>
      </c>
      <c r="CL13" s="292">
        <f t="shared" si="10"/>
        <v>0</v>
      </c>
      <c r="CM13" s="292">
        <f t="shared" si="10"/>
        <v>0</v>
      </c>
      <c r="CN13" s="292">
        <f t="shared" si="10"/>
        <v>0</v>
      </c>
      <c r="CO13" s="292">
        <f t="shared" si="10"/>
        <v>0</v>
      </c>
      <c r="CP13" s="292">
        <f t="shared" si="10"/>
        <v>0</v>
      </c>
      <c r="CQ13" s="292">
        <f t="shared" si="10"/>
        <v>0</v>
      </c>
      <c r="CR13" s="292">
        <f t="shared" si="10"/>
        <v>0</v>
      </c>
      <c r="CS13" s="292">
        <f t="shared" si="10"/>
        <v>0</v>
      </c>
      <c r="CT13" s="292">
        <f t="shared" si="10"/>
        <v>0</v>
      </c>
      <c r="CU13" s="292">
        <f t="shared" si="10"/>
        <v>0</v>
      </c>
      <c r="CV13" s="292">
        <f t="shared" si="10"/>
        <v>0</v>
      </c>
      <c r="CW13" s="292">
        <f t="shared" si="10"/>
        <v>0</v>
      </c>
      <c r="CX13" s="292">
        <f t="shared" si="10"/>
        <v>0</v>
      </c>
      <c r="CY13" s="292">
        <f t="shared" si="10"/>
        <v>0</v>
      </c>
      <c r="CZ13" s="292">
        <f t="shared" si="10"/>
        <v>0</v>
      </c>
      <c r="DA13" s="292">
        <f t="shared" si="10"/>
        <v>0</v>
      </c>
      <c r="DB13" s="292">
        <f t="shared" ref="DB13:EG13" si="11">SUM($D$18,$D$20,$D$22,$D$24*(DB7-DA7),DB9*$D$38)*-1</f>
        <v>0</v>
      </c>
      <c r="DC13" s="292">
        <f t="shared" si="11"/>
        <v>0</v>
      </c>
      <c r="DD13" s="292">
        <f t="shared" si="11"/>
        <v>0</v>
      </c>
      <c r="DE13" s="292">
        <f t="shared" si="11"/>
        <v>0</v>
      </c>
      <c r="DF13" s="292">
        <f t="shared" si="11"/>
        <v>0</v>
      </c>
      <c r="DG13" s="292">
        <f t="shared" si="11"/>
        <v>0</v>
      </c>
      <c r="DH13" s="292">
        <f t="shared" si="11"/>
        <v>0</v>
      </c>
      <c r="DI13" s="292">
        <f t="shared" si="11"/>
        <v>0</v>
      </c>
      <c r="DJ13" s="292">
        <f t="shared" si="11"/>
        <v>0</v>
      </c>
      <c r="DK13" s="292">
        <f t="shared" si="11"/>
        <v>0</v>
      </c>
      <c r="DL13" s="292">
        <f t="shared" si="11"/>
        <v>0</v>
      </c>
      <c r="DM13" s="292">
        <f t="shared" si="11"/>
        <v>0</v>
      </c>
      <c r="DN13" s="292">
        <f t="shared" si="11"/>
        <v>0</v>
      </c>
      <c r="DO13" s="292">
        <f t="shared" si="11"/>
        <v>0</v>
      </c>
      <c r="DP13" s="292">
        <f t="shared" si="11"/>
        <v>0</v>
      </c>
      <c r="DQ13" s="292">
        <f t="shared" si="11"/>
        <v>0</v>
      </c>
      <c r="DR13" s="292">
        <f t="shared" si="11"/>
        <v>0</v>
      </c>
      <c r="DS13" s="292">
        <f t="shared" si="11"/>
        <v>0</v>
      </c>
      <c r="DT13" s="292">
        <f t="shared" si="11"/>
        <v>0</v>
      </c>
      <c r="DU13" s="292">
        <f t="shared" si="11"/>
        <v>0</v>
      </c>
      <c r="DV13" s="292">
        <f t="shared" si="11"/>
        <v>0</v>
      </c>
      <c r="DW13" s="292">
        <f t="shared" si="11"/>
        <v>0</v>
      </c>
      <c r="DX13" s="292">
        <f t="shared" si="11"/>
        <v>0</v>
      </c>
      <c r="DY13" s="292">
        <f t="shared" si="11"/>
        <v>0</v>
      </c>
      <c r="DZ13" s="292">
        <f t="shared" si="11"/>
        <v>0</v>
      </c>
      <c r="EA13" s="292">
        <f t="shared" si="11"/>
        <v>0</v>
      </c>
      <c r="EB13" s="292">
        <f t="shared" si="11"/>
        <v>0</v>
      </c>
      <c r="EC13" s="292">
        <f t="shared" si="11"/>
        <v>0</v>
      </c>
      <c r="ED13" s="292">
        <f t="shared" si="11"/>
        <v>0</v>
      </c>
      <c r="EE13" s="292">
        <f t="shared" si="11"/>
        <v>0</v>
      </c>
      <c r="EF13" s="292">
        <f t="shared" si="11"/>
        <v>0</v>
      </c>
      <c r="EG13" s="292">
        <f t="shared" si="11"/>
        <v>0</v>
      </c>
      <c r="EH13" s="292">
        <f t="shared" ref="EH13:FM13" si="12">SUM($D$18,$D$20,$D$22,$D$24*(EH7-EG7),EH9*$D$38)*-1</f>
        <v>0</v>
      </c>
      <c r="EI13" s="292">
        <f t="shared" si="12"/>
        <v>0</v>
      </c>
      <c r="EJ13" s="292">
        <f t="shared" si="12"/>
        <v>0</v>
      </c>
      <c r="EK13" s="292">
        <f t="shared" si="12"/>
        <v>0</v>
      </c>
      <c r="EL13" s="292">
        <f t="shared" si="12"/>
        <v>0</v>
      </c>
      <c r="EM13" s="292">
        <f t="shared" si="12"/>
        <v>0</v>
      </c>
      <c r="EN13" s="292">
        <f t="shared" si="12"/>
        <v>0</v>
      </c>
      <c r="EO13" s="292">
        <f t="shared" si="12"/>
        <v>0</v>
      </c>
      <c r="EP13" s="292">
        <f t="shared" si="12"/>
        <v>0</v>
      </c>
      <c r="EQ13" s="292">
        <f t="shared" si="12"/>
        <v>0</v>
      </c>
      <c r="ER13" s="292">
        <f t="shared" si="12"/>
        <v>0</v>
      </c>
      <c r="ES13" s="292">
        <f t="shared" si="12"/>
        <v>0</v>
      </c>
      <c r="ET13" s="292">
        <f t="shared" si="12"/>
        <v>0</v>
      </c>
      <c r="EU13" s="292">
        <f t="shared" si="12"/>
        <v>0</v>
      </c>
      <c r="EV13" s="292">
        <f t="shared" si="12"/>
        <v>0</v>
      </c>
      <c r="EW13" s="292">
        <f t="shared" si="12"/>
        <v>0</v>
      </c>
      <c r="EX13" s="292">
        <f t="shared" si="12"/>
        <v>0</v>
      </c>
      <c r="EY13" s="292">
        <f t="shared" si="12"/>
        <v>0</v>
      </c>
      <c r="EZ13" s="292">
        <f t="shared" si="12"/>
        <v>0</v>
      </c>
      <c r="FA13" s="292">
        <f t="shared" si="12"/>
        <v>0</v>
      </c>
      <c r="FB13" s="292">
        <f t="shared" si="12"/>
        <v>0</v>
      </c>
      <c r="FC13" s="292">
        <f t="shared" si="12"/>
        <v>0</v>
      </c>
      <c r="FD13" s="292">
        <f t="shared" si="12"/>
        <v>0</v>
      </c>
      <c r="FE13" s="292">
        <f t="shared" si="12"/>
        <v>0</v>
      </c>
      <c r="FF13" s="292">
        <f t="shared" si="12"/>
        <v>0</v>
      </c>
      <c r="FG13" s="292">
        <f t="shared" si="12"/>
        <v>0</v>
      </c>
      <c r="FH13" s="292">
        <f t="shared" si="12"/>
        <v>0</v>
      </c>
      <c r="FI13" s="292">
        <f t="shared" si="12"/>
        <v>0</v>
      </c>
      <c r="FJ13" s="292">
        <f t="shared" si="12"/>
        <v>0</v>
      </c>
      <c r="FK13" s="292">
        <f t="shared" si="12"/>
        <v>0</v>
      </c>
      <c r="FL13" s="292">
        <f t="shared" si="12"/>
        <v>0</v>
      </c>
      <c r="FM13" s="292">
        <f t="shared" si="12"/>
        <v>0</v>
      </c>
      <c r="FN13" s="292">
        <f t="shared" ref="FN13:GG13" si="13">SUM($D$18,$D$20,$D$22,$D$24*(FN7-FM7),FN9*$D$38)*-1</f>
        <v>0</v>
      </c>
      <c r="FO13" s="292">
        <f t="shared" si="13"/>
        <v>0</v>
      </c>
      <c r="FP13" s="292">
        <f t="shared" si="13"/>
        <v>0</v>
      </c>
      <c r="FQ13" s="292">
        <f t="shared" si="13"/>
        <v>0</v>
      </c>
      <c r="FR13" s="292">
        <f t="shared" si="13"/>
        <v>0</v>
      </c>
      <c r="FS13" s="292">
        <f t="shared" si="13"/>
        <v>0</v>
      </c>
      <c r="FT13" s="292">
        <f t="shared" si="13"/>
        <v>0</v>
      </c>
      <c r="FU13" s="292">
        <f t="shared" si="13"/>
        <v>0</v>
      </c>
      <c r="FV13" s="292">
        <f t="shared" si="13"/>
        <v>0</v>
      </c>
      <c r="FW13" s="292">
        <f t="shared" si="13"/>
        <v>0</v>
      </c>
      <c r="FX13" s="292">
        <f t="shared" si="13"/>
        <v>0</v>
      </c>
      <c r="FY13" s="292">
        <f t="shared" si="13"/>
        <v>0</v>
      </c>
      <c r="FZ13" s="292">
        <f t="shared" si="13"/>
        <v>0</v>
      </c>
      <c r="GA13" s="292">
        <f t="shared" si="13"/>
        <v>0</v>
      </c>
      <c r="GB13" s="292">
        <f t="shared" si="13"/>
        <v>0</v>
      </c>
      <c r="GC13" s="292">
        <f t="shared" si="13"/>
        <v>0</v>
      </c>
      <c r="GD13" s="292">
        <f t="shared" si="13"/>
        <v>0</v>
      </c>
      <c r="GE13" s="292">
        <f t="shared" si="13"/>
        <v>0</v>
      </c>
      <c r="GF13" s="292">
        <f t="shared" si="13"/>
        <v>0</v>
      </c>
      <c r="GG13" s="292">
        <f t="shared" si="13"/>
        <v>0</v>
      </c>
      <c r="GH13" s="286"/>
      <c r="GI13" s="287"/>
      <c r="GJ13" s="275"/>
    </row>
    <row r="14" spans="1:192" ht="5.0999999999999996" customHeight="1">
      <c r="A14" s="275"/>
      <c r="B14" s="280"/>
      <c r="C14" s="284"/>
      <c r="D14" s="284"/>
      <c r="E14" s="286"/>
      <c r="F14" s="286"/>
      <c r="G14" s="285"/>
      <c r="H14" s="286"/>
      <c r="I14" s="294"/>
      <c r="J14" s="294"/>
      <c r="K14" s="294"/>
      <c r="L14" s="294"/>
      <c r="M14" s="294"/>
      <c r="N14" s="294"/>
      <c r="O14" s="294"/>
      <c r="P14" s="294"/>
      <c r="Q14" s="294"/>
      <c r="R14" s="294"/>
      <c r="S14" s="294"/>
      <c r="T14" s="294"/>
      <c r="U14" s="294"/>
      <c r="V14" s="294"/>
      <c r="W14" s="294"/>
      <c r="X14" s="294"/>
      <c r="Y14" s="294"/>
      <c r="Z14" s="294"/>
      <c r="AA14" s="294"/>
      <c r="AB14" s="294"/>
      <c r="AC14" s="294"/>
      <c r="AD14" s="294"/>
      <c r="AE14" s="294"/>
      <c r="AF14" s="294"/>
      <c r="AG14" s="294"/>
      <c r="AH14" s="294"/>
      <c r="AI14" s="294"/>
      <c r="AJ14" s="294"/>
      <c r="AK14" s="294"/>
      <c r="AL14" s="294"/>
      <c r="AM14" s="294"/>
      <c r="AN14" s="294"/>
      <c r="AO14" s="294"/>
      <c r="AP14" s="294"/>
      <c r="AQ14" s="294"/>
      <c r="AR14" s="294"/>
      <c r="AS14" s="294"/>
      <c r="AT14" s="294"/>
      <c r="AU14" s="294"/>
      <c r="AV14" s="294"/>
      <c r="AW14" s="294"/>
      <c r="AX14" s="294"/>
      <c r="AY14" s="294"/>
      <c r="AZ14" s="294"/>
      <c r="BA14" s="294"/>
      <c r="BB14" s="294"/>
      <c r="BC14" s="294"/>
      <c r="BD14" s="294"/>
      <c r="BE14" s="294"/>
      <c r="BF14" s="294"/>
      <c r="BG14" s="294"/>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94"/>
      <c r="EC14" s="294"/>
      <c r="ED14" s="294"/>
      <c r="EE14" s="294"/>
      <c r="EF14" s="294"/>
      <c r="EG14" s="294"/>
      <c r="EH14" s="294"/>
      <c r="EI14" s="294"/>
      <c r="EJ14" s="294"/>
      <c r="EK14" s="294"/>
      <c r="EL14" s="294"/>
      <c r="EM14" s="294"/>
      <c r="EN14" s="294"/>
      <c r="EO14" s="294"/>
      <c r="EP14" s="294"/>
      <c r="EQ14" s="294"/>
      <c r="ER14" s="294"/>
      <c r="ES14" s="294"/>
      <c r="ET14" s="294"/>
      <c r="EU14" s="294"/>
      <c r="EV14" s="294"/>
      <c r="EW14" s="294"/>
      <c r="EX14" s="294"/>
      <c r="EY14" s="294"/>
      <c r="EZ14" s="294"/>
      <c r="FA14" s="294"/>
      <c r="FB14" s="294"/>
      <c r="FC14" s="294"/>
      <c r="FD14" s="294"/>
      <c r="FE14" s="294"/>
      <c r="FF14" s="294"/>
      <c r="FG14" s="294"/>
      <c r="FH14" s="294"/>
      <c r="FI14" s="294"/>
      <c r="FJ14" s="294"/>
      <c r="FK14" s="294"/>
      <c r="FL14" s="294"/>
      <c r="FM14" s="294"/>
      <c r="FN14" s="294"/>
      <c r="FO14" s="294"/>
      <c r="FP14" s="294"/>
      <c r="FQ14" s="294"/>
      <c r="FR14" s="294"/>
      <c r="FS14" s="294"/>
      <c r="FT14" s="294"/>
      <c r="FU14" s="294"/>
      <c r="FV14" s="294"/>
      <c r="FW14" s="294"/>
      <c r="FX14" s="294"/>
      <c r="FY14" s="294"/>
      <c r="FZ14" s="294"/>
      <c r="GA14" s="294"/>
      <c r="GB14" s="294"/>
      <c r="GC14" s="294"/>
      <c r="GD14" s="294"/>
      <c r="GE14" s="294"/>
      <c r="GF14" s="294"/>
      <c r="GG14" s="294"/>
      <c r="GH14" s="286"/>
      <c r="GI14" s="287"/>
      <c r="GJ14" s="275"/>
    </row>
    <row r="15" spans="1:192" ht="16.5" customHeight="1">
      <c r="A15" s="275"/>
      <c r="B15" s="280"/>
      <c r="C15" s="295"/>
      <c r="D15" s="296"/>
      <c r="E15" s="297"/>
      <c r="F15" s="282"/>
      <c r="G15" s="285"/>
      <c r="H15" s="288" t="s">
        <v>1488</v>
      </c>
      <c r="I15" s="292">
        <f>I9+I11+I13</f>
        <v>0</v>
      </c>
      <c r="J15" s="292">
        <f>J9+J11+J13</f>
        <v>0</v>
      </c>
      <c r="K15" s="292">
        <f t="shared" ref="K15:BU15" si="14">K9+K11+K13</f>
        <v>0</v>
      </c>
      <c r="L15" s="292">
        <f t="shared" si="14"/>
        <v>0</v>
      </c>
      <c r="M15" s="292">
        <f>M9+M11+M13</f>
        <v>0</v>
      </c>
      <c r="N15" s="292">
        <f t="shared" si="14"/>
        <v>0</v>
      </c>
      <c r="O15" s="292">
        <f t="shared" si="14"/>
        <v>0</v>
      </c>
      <c r="P15" s="292">
        <f t="shared" si="14"/>
        <v>0</v>
      </c>
      <c r="Q15" s="292">
        <f t="shared" si="14"/>
        <v>0</v>
      </c>
      <c r="R15" s="292">
        <f t="shared" si="14"/>
        <v>0</v>
      </c>
      <c r="S15" s="292">
        <f t="shared" si="14"/>
        <v>0</v>
      </c>
      <c r="T15" s="292">
        <f t="shared" si="14"/>
        <v>0</v>
      </c>
      <c r="U15" s="292">
        <f t="shared" si="14"/>
        <v>0</v>
      </c>
      <c r="V15" s="292">
        <f t="shared" si="14"/>
        <v>0</v>
      </c>
      <c r="W15" s="292">
        <f t="shared" si="14"/>
        <v>0</v>
      </c>
      <c r="X15" s="292">
        <f t="shared" si="14"/>
        <v>0</v>
      </c>
      <c r="Y15" s="292">
        <f t="shared" si="14"/>
        <v>0</v>
      </c>
      <c r="Z15" s="292">
        <f t="shared" si="14"/>
        <v>0</v>
      </c>
      <c r="AA15" s="292">
        <f t="shared" si="14"/>
        <v>0</v>
      </c>
      <c r="AB15" s="292">
        <f t="shared" si="14"/>
        <v>0</v>
      </c>
      <c r="AC15" s="292">
        <f t="shared" si="14"/>
        <v>0</v>
      </c>
      <c r="AD15" s="292">
        <f t="shared" si="14"/>
        <v>0</v>
      </c>
      <c r="AE15" s="292">
        <f t="shared" si="14"/>
        <v>0</v>
      </c>
      <c r="AF15" s="292">
        <f t="shared" si="14"/>
        <v>0</v>
      </c>
      <c r="AG15" s="292">
        <f t="shared" si="14"/>
        <v>0</v>
      </c>
      <c r="AH15" s="292">
        <f t="shared" si="14"/>
        <v>0</v>
      </c>
      <c r="AI15" s="292">
        <f t="shared" si="14"/>
        <v>0</v>
      </c>
      <c r="AJ15" s="292">
        <f t="shared" si="14"/>
        <v>0</v>
      </c>
      <c r="AK15" s="292">
        <f t="shared" si="14"/>
        <v>0</v>
      </c>
      <c r="AL15" s="292">
        <f t="shared" si="14"/>
        <v>0</v>
      </c>
      <c r="AM15" s="292">
        <f t="shared" si="14"/>
        <v>0</v>
      </c>
      <c r="AN15" s="292">
        <f t="shared" si="14"/>
        <v>0</v>
      </c>
      <c r="AO15" s="292">
        <f t="shared" si="14"/>
        <v>0</v>
      </c>
      <c r="AP15" s="292">
        <f t="shared" si="14"/>
        <v>0</v>
      </c>
      <c r="AQ15" s="292">
        <f t="shared" si="14"/>
        <v>0</v>
      </c>
      <c r="AR15" s="292">
        <f t="shared" si="14"/>
        <v>0</v>
      </c>
      <c r="AS15" s="292">
        <f t="shared" si="14"/>
        <v>0</v>
      </c>
      <c r="AT15" s="292">
        <f t="shared" si="14"/>
        <v>0</v>
      </c>
      <c r="AU15" s="292">
        <f t="shared" si="14"/>
        <v>0</v>
      </c>
      <c r="AV15" s="292">
        <f t="shared" si="14"/>
        <v>0</v>
      </c>
      <c r="AW15" s="292">
        <f t="shared" si="14"/>
        <v>0</v>
      </c>
      <c r="AX15" s="292">
        <f t="shared" si="14"/>
        <v>0</v>
      </c>
      <c r="AY15" s="292">
        <f t="shared" si="14"/>
        <v>0</v>
      </c>
      <c r="AZ15" s="292">
        <f t="shared" si="14"/>
        <v>0</v>
      </c>
      <c r="BA15" s="292">
        <f t="shared" si="14"/>
        <v>0</v>
      </c>
      <c r="BB15" s="292">
        <f t="shared" si="14"/>
        <v>0</v>
      </c>
      <c r="BC15" s="292">
        <f t="shared" si="14"/>
        <v>0</v>
      </c>
      <c r="BD15" s="292">
        <f t="shared" si="14"/>
        <v>0</v>
      </c>
      <c r="BE15" s="292">
        <f t="shared" si="14"/>
        <v>0</v>
      </c>
      <c r="BF15" s="292">
        <f t="shared" si="14"/>
        <v>0</v>
      </c>
      <c r="BG15" s="292">
        <f t="shared" si="14"/>
        <v>0</v>
      </c>
      <c r="BH15" s="292">
        <f t="shared" si="14"/>
        <v>0</v>
      </c>
      <c r="BI15" s="292">
        <f t="shared" si="14"/>
        <v>0</v>
      </c>
      <c r="BJ15" s="292">
        <f t="shared" si="14"/>
        <v>0</v>
      </c>
      <c r="BK15" s="292">
        <f t="shared" si="14"/>
        <v>0</v>
      </c>
      <c r="BL15" s="292">
        <f t="shared" si="14"/>
        <v>0</v>
      </c>
      <c r="BM15" s="292">
        <f t="shared" si="14"/>
        <v>0</v>
      </c>
      <c r="BN15" s="292">
        <f t="shared" si="14"/>
        <v>0</v>
      </c>
      <c r="BO15" s="292">
        <f t="shared" si="14"/>
        <v>0</v>
      </c>
      <c r="BP15" s="292">
        <f t="shared" si="14"/>
        <v>0</v>
      </c>
      <c r="BQ15" s="292">
        <f t="shared" si="14"/>
        <v>0</v>
      </c>
      <c r="BR15" s="292">
        <f t="shared" si="14"/>
        <v>0</v>
      </c>
      <c r="BS15" s="292">
        <f t="shared" si="14"/>
        <v>0</v>
      </c>
      <c r="BT15" s="292">
        <f t="shared" si="14"/>
        <v>0</v>
      </c>
      <c r="BU15" s="292">
        <f t="shared" si="14"/>
        <v>0</v>
      </c>
      <c r="BV15" s="292">
        <f t="shared" ref="BV15:EG15" si="15">BV9+BV11+BV13</f>
        <v>0</v>
      </c>
      <c r="BW15" s="292">
        <f t="shared" si="15"/>
        <v>0</v>
      </c>
      <c r="BX15" s="292">
        <f t="shared" si="15"/>
        <v>0</v>
      </c>
      <c r="BY15" s="292">
        <f t="shared" si="15"/>
        <v>0</v>
      </c>
      <c r="BZ15" s="292">
        <f t="shared" si="15"/>
        <v>0</v>
      </c>
      <c r="CA15" s="292">
        <f t="shared" si="15"/>
        <v>0</v>
      </c>
      <c r="CB15" s="292">
        <f t="shared" si="15"/>
        <v>0</v>
      </c>
      <c r="CC15" s="292">
        <f t="shared" si="15"/>
        <v>0</v>
      </c>
      <c r="CD15" s="292">
        <f t="shared" si="15"/>
        <v>0</v>
      </c>
      <c r="CE15" s="292">
        <f t="shared" si="15"/>
        <v>0</v>
      </c>
      <c r="CF15" s="292">
        <f t="shared" si="15"/>
        <v>0</v>
      </c>
      <c r="CG15" s="292">
        <f t="shared" si="15"/>
        <v>0</v>
      </c>
      <c r="CH15" s="292">
        <f t="shared" si="15"/>
        <v>0</v>
      </c>
      <c r="CI15" s="292">
        <f t="shared" si="15"/>
        <v>0</v>
      </c>
      <c r="CJ15" s="292">
        <f t="shared" si="15"/>
        <v>0</v>
      </c>
      <c r="CK15" s="292">
        <f t="shared" si="15"/>
        <v>0</v>
      </c>
      <c r="CL15" s="292">
        <f t="shared" si="15"/>
        <v>0</v>
      </c>
      <c r="CM15" s="292">
        <f t="shared" si="15"/>
        <v>0</v>
      </c>
      <c r="CN15" s="292">
        <f t="shared" si="15"/>
        <v>0</v>
      </c>
      <c r="CO15" s="292">
        <f t="shared" si="15"/>
        <v>0</v>
      </c>
      <c r="CP15" s="292">
        <f t="shared" si="15"/>
        <v>0</v>
      </c>
      <c r="CQ15" s="292">
        <f t="shared" si="15"/>
        <v>0</v>
      </c>
      <c r="CR15" s="292">
        <f t="shared" si="15"/>
        <v>0</v>
      </c>
      <c r="CS15" s="292">
        <f t="shared" si="15"/>
        <v>0</v>
      </c>
      <c r="CT15" s="292">
        <f t="shared" si="15"/>
        <v>0</v>
      </c>
      <c r="CU15" s="292">
        <f t="shared" si="15"/>
        <v>0</v>
      </c>
      <c r="CV15" s="292">
        <f t="shared" si="15"/>
        <v>0</v>
      </c>
      <c r="CW15" s="292">
        <f t="shared" si="15"/>
        <v>0</v>
      </c>
      <c r="CX15" s="292">
        <f t="shared" si="15"/>
        <v>0</v>
      </c>
      <c r="CY15" s="292">
        <f t="shared" si="15"/>
        <v>0</v>
      </c>
      <c r="CZ15" s="292">
        <f t="shared" si="15"/>
        <v>0</v>
      </c>
      <c r="DA15" s="292">
        <f t="shared" si="15"/>
        <v>0</v>
      </c>
      <c r="DB15" s="292">
        <f t="shared" si="15"/>
        <v>0</v>
      </c>
      <c r="DC15" s="292">
        <f t="shared" si="15"/>
        <v>0</v>
      </c>
      <c r="DD15" s="292">
        <f t="shared" si="15"/>
        <v>0</v>
      </c>
      <c r="DE15" s="292">
        <f t="shared" si="15"/>
        <v>0</v>
      </c>
      <c r="DF15" s="292">
        <f t="shared" si="15"/>
        <v>0</v>
      </c>
      <c r="DG15" s="292">
        <f t="shared" si="15"/>
        <v>0</v>
      </c>
      <c r="DH15" s="292">
        <f t="shared" si="15"/>
        <v>0</v>
      </c>
      <c r="DI15" s="292">
        <f t="shared" si="15"/>
        <v>0</v>
      </c>
      <c r="DJ15" s="292">
        <f t="shared" si="15"/>
        <v>0</v>
      </c>
      <c r="DK15" s="292">
        <f t="shared" si="15"/>
        <v>0</v>
      </c>
      <c r="DL15" s="292">
        <f t="shared" si="15"/>
        <v>0</v>
      </c>
      <c r="DM15" s="292">
        <f t="shared" si="15"/>
        <v>0</v>
      </c>
      <c r="DN15" s="292">
        <f t="shared" si="15"/>
        <v>0</v>
      </c>
      <c r="DO15" s="292">
        <f t="shared" si="15"/>
        <v>0</v>
      </c>
      <c r="DP15" s="292">
        <f t="shared" si="15"/>
        <v>0</v>
      </c>
      <c r="DQ15" s="292">
        <f t="shared" si="15"/>
        <v>0</v>
      </c>
      <c r="DR15" s="292">
        <f t="shared" si="15"/>
        <v>0</v>
      </c>
      <c r="DS15" s="292">
        <f t="shared" si="15"/>
        <v>0</v>
      </c>
      <c r="DT15" s="292">
        <f t="shared" si="15"/>
        <v>0</v>
      </c>
      <c r="DU15" s="292">
        <f t="shared" si="15"/>
        <v>0</v>
      </c>
      <c r="DV15" s="292">
        <f t="shared" si="15"/>
        <v>0</v>
      </c>
      <c r="DW15" s="292">
        <f t="shared" si="15"/>
        <v>0</v>
      </c>
      <c r="DX15" s="292">
        <f t="shared" si="15"/>
        <v>0</v>
      </c>
      <c r="DY15" s="292">
        <f t="shared" si="15"/>
        <v>0</v>
      </c>
      <c r="DZ15" s="292">
        <f t="shared" si="15"/>
        <v>0</v>
      </c>
      <c r="EA15" s="292">
        <f t="shared" si="15"/>
        <v>0</v>
      </c>
      <c r="EB15" s="292">
        <f t="shared" si="15"/>
        <v>0</v>
      </c>
      <c r="EC15" s="292">
        <f t="shared" si="15"/>
        <v>0</v>
      </c>
      <c r="ED15" s="292">
        <f t="shared" si="15"/>
        <v>0</v>
      </c>
      <c r="EE15" s="292">
        <f t="shared" si="15"/>
        <v>0</v>
      </c>
      <c r="EF15" s="292">
        <f t="shared" si="15"/>
        <v>0</v>
      </c>
      <c r="EG15" s="292">
        <f t="shared" si="15"/>
        <v>0</v>
      </c>
      <c r="EH15" s="292">
        <f t="shared" ref="EH15:GG15" si="16">EH9+EH11+EH13</f>
        <v>0</v>
      </c>
      <c r="EI15" s="292">
        <f t="shared" si="16"/>
        <v>0</v>
      </c>
      <c r="EJ15" s="292">
        <f t="shared" si="16"/>
        <v>0</v>
      </c>
      <c r="EK15" s="292">
        <f t="shared" si="16"/>
        <v>0</v>
      </c>
      <c r="EL15" s="292">
        <f t="shared" si="16"/>
        <v>0</v>
      </c>
      <c r="EM15" s="292">
        <f t="shared" si="16"/>
        <v>0</v>
      </c>
      <c r="EN15" s="292">
        <f t="shared" si="16"/>
        <v>0</v>
      </c>
      <c r="EO15" s="292">
        <f t="shared" si="16"/>
        <v>0</v>
      </c>
      <c r="EP15" s="292">
        <f t="shared" si="16"/>
        <v>0</v>
      </c>
      <c r="EQ15" s="292">
        <f t="shared" si="16"/>
        <v>0</v>
      </c>
      <c r="ER15" s="292">
        <f t="shared" si="16"/>
        <v>0</v>
      </c>
      <c r="ES15" s="292">
        <f t="shared" si="16"/>
        <v>0</v>
      </c>
      <c r="ET15" s="292">
        <f t="shared" si="16"/>
        <v>0</v>
      </c>
      <c r="EU15" s="292">
        <f t="shared" si="16"/>
        <v>0</v>
      </c>
      <c r="EV15" s="292">
        <f t="shared" si="16"/>
        <v>0</v>
      </c>
      <c r="EW15" s="292">
        <f t="shared" si="16"/>
        <v>0</v>
      </c>
      <c r="EX15" s="292">
        <f t="shared" si="16"/>
        <v>0</v>
      </c>
      <c r="EY15" s="292">
        <f t="shared" si="16"/>
        <v>0</v>
      </c>
      <c r="EZ15" s="292">
        <f t="shared" si="16"/>
        <v>0</v>
      </c>
      <c r="FA15" s="292">
        <f t="shared" si="16"/>
        <v>0</v>
      </c>
      <c r="FB15" s="292">
        <f t="shared" si="16"/>
        <v>0</v>
      </c>
      <c r="FC15" s="292">
        <f t="shared" si="16"/>
        <v>0</v>
      </c>
      <c r="FD15" s="292">
        <f t="shared" si="16"/>
        <v>0</v>
      </c>
      <c r="FE15" s="292">
        <f t="shared" si="16"/>
        <v>0</v>
      </c>
      <c r="FF15" s="292">
        <f t="shared" si="16"/>
        <v>0</v>
      </c>
      <c r="FG15" s="292">
        <f t="shared" si="16"/>
        <v>0</v>
      </c>
      <c r="FH15" s="292">
        <f t="shared" si="16"/>
        <v>0</v>
      </c>
      <c r="FI15" s="292">
        <f t="shared" si="16"/>
        <v>0</v>
      </c>
      <c r="FJ15" s="292">
        <f t="shared" si="16"/>
        <v>0</v>
      </c>
      <c r="FK15" s="292">
        <f t="shared" si="16"/>
        <v>0</v>
      </c>
      <c r="FL15" s="292">
        <f t="shared" si="16"/>
        <v>0</v>
      </c>
      <c r="FM15" s="292">
        <f t="shared" si="16"/>
        <v>0</v>
      </c>
      <c r="FN15" s="292">
        <f t="shared" si="16"/>
        <v>0</v>
      </c>
      <c r="FO15" s="292">
        <f t="shared" si="16"/>
        <v>0</v>
      </c>
      <c r="FP15" s="292">
        <f t="shared" si="16"/>
        <v>0</v>
      </c>
      <c r="FQ15" s="292">
        <f t="shared" si="16"/>
        <v>0</v>
      </c>
      <c r="FR15" s="292">
        <f t="shared" si="16"/>
        <v>0</v>
      </c>
      <c r="FS15" s="292">
        <f t="shared" si="16"/>
        <v>0</v>
      </c>
      <c r="FT15" s="292">
        <f t="shared" si="16"/>
        <v>0</v>
      </c>
      <c r="FU15" s="292">
        <f t="shared" si="16"/>
        <v>0</v>
      </c>
      <c r="FV15" s="292">
        <f t="shared" si="16"/>
        <v>0</v>
      </c>
      <c r="FW15" s="292">
        <f t="shared" si="16"/>
        <v>0</v>
      </c>
      <c r="FX15" s="292">
        <f t="shared" si="16"/>
        <v>0</v>
      </c>
      <c r="FY15" s="292">
        <f t="shared" si="16"/>
        <v>0</v>
      </c>
      <c r="FZ15" s="292">
        <f t="shared" si="16"/>
        <v>0</v>
      </c>
      <c r="GA15" s="292">
        <f t="shared" si="16"/>
        <v>0</v>
      </c>
      <c r="GB15" s="292">
        <f t="shared" si="16"/>
        <v>0</v>
      </c>
      <c r="GC15" s="292">
        <f t="shared" si="16"/>
        <v>0</v>
      </c>
      <c r="GD15" s="292">
        <f t="shared" si="16"/>
        <v>0</v>
      </c>
      <c r="GE15" s="292">
        <f t="shared" si="16"/>
        <v>0</v>
      </c>
      <c r="GF15" s="292">
        <f t="shared" si="16"/>
        <v>0</v>
      </c>
      <c r="GG15" s="292">
        <f t="shared" si="16"/>
        <v>0</v>
      </c>
      <c r="GH15" s="286"/>
      <c r="GI15" s="287"/>
      <c r="GJ15" s="275"/>
    </row>
    <row r="16" spans="1:192" ht="20.25">
      <c r="A16" s="275"/>
      <c r="B16" s="280"/>
      <c r="C16" s="281" t="s">
        <v>1498</v>
      </c>
      <c r="D16" s="282"/>
      <c r="E16" s="282"/>
      <c r="F16" s="282"/>
      <c r="G16" s="285"/>
      <c r="H16" s="286"/>
      <c r="I16" s="286"/>
      <c r="J16" s="286"/>
      <c r="K16" s="286"/>
      <c r="L16" s="286"/>
      <c r="M16" s="286"/>
      <c r="N16" s="286"/>
      <c r="O16" s="286"/>
      <c r="P16" s="286"/>
      <c r="Q16" s="286"/>
      <c r="R16" s="286"/>
      <c r="S16" s="286"/>
      <c r="T16" s="286"/>
      <c r="U16" s="286"/>
      <c r="V16" s="286"/>
      <c r="W16" s="286"/>
      <c r="X16" s="286"/>
      <c r="Y16" s="286"/>
      <c r="Z16" s="286"/>
      <c r="AA16" s="286"/>
      <c r="AB16" s="286"/>
      <c r="AC16" s="286"/>
      <c r="AD16" s="286"/>
      <c r="AE16" s="286"/>
      <c r="AF16" s="286"/>
      <c r="AG16" s="286"/>
      <c r="AH16" s="286"/>
      <c r="AI16" s="286"/>
      <c r="AJ16" s="286"/>
      <c r="AK16" s="286"/>
      <c r="AL16" s="286"/>
      <c r="AM16" s="286"/>
      <c r="AN16" s="286"/>
      <c r="AO16" s="286"/>
      <c r="AP16" s="286"/>
      <c r="AQ16" s="286"/>
      <c r="AR16" s="286"/>
      <c r="AS16" s="286"/>
      <c r="AT16" s="286"/>
      <c r="AU16" s="286"/>
      <c r="AV16" s="286"/>
      <c r="AW16" s="286"/>
      <c r="AX16" s="286"/>
      <c r="AY16" s="286"/>
      <c r="AZ16" s="286"/>
      <c r="BA16" s="286"/>
      <c r="BB16" s="286"/>
      <c r="BC16" s="286"/>
      <c r="BD16" s="286"/>
      <c r="BE16" s="286"/>
      <c r="BF16" s="286"/>
      <c r="BG16" s="286"/>
      <c r="BH16" s="286"/>
      <c r="BI16" s="286"/>
      <c r="BJ16" s="286"/>
      <c r="BK16" s="286"/>
      <c r="BL16" s="286"/>
      <c r="BM16" s="286"/>
      <c r="BN16" s="286"/>
      <c r="BO16" s="286"/>
      <c r="BP16" s="286"/>
      <c r="BQ16" s="286"/>
      <c r="BR16" s="286"/>
      <c r="BS16" s="286"/>
      <c r="BT16" s="286"/>
      <c r="BU16" s="286"/>
      <c r="BV16" s="286"/>
      <c r="BW16" s="286"/>
      <c r="BX16" s="286"/>
      <c r="BY16" s="286"/>
      <c r="BZ16" s="286"/>
      <c r="CA16" s="286"/>
      <c r="CB16" s="286"/>
      <c r="CC16" s="286"/>
      <c r="CD16" s="286"/>
      <c r="CE16" s="286"/>
      <c r="CF16" s="286"/>
      <c r="CG16" s="286"/>
      <c r="CH16" s="286"/>
      <c r="CI16" s="286"/>
      <c r="CJ16" s="286"/>
      <c r="CK16" s="286"/>
      <c r="CL16" s="286"/>
      <c r="CM16" s="286"/>
      <c r="CN16" s="286"/>
      <c r="CO16" s="286"/>
      <c r="CP16" s="286"/>
      <c r="CQ16" s="286"/>
      <c r="CR16" s="286"/>
      <c r="CS16" s="286"/>
      <c r="CT16" s="286"/>
      <c r="CU16" s="286"/>
      <c r="CV16" s="286"/>
      <c r="CW16" s="286"/>
      <c r="CX16" s="286"/>
      <c r="CY16" s="286"/>
      <c r="CZ16" s="286"/>
      <c r="DA16" s="286"/>
      <c r="DB16" s="286"/>
      <c r="DC16" s="286"/>
      <c r="DD16" s="286"/>
      <c r="DE16" s="286"/>
      <c r="DF16" s="286"/>
      <c r="DG16" s="286"/>
      <c r="DH16" s="286"/>
      <c r="DI16" s="286"/>
      <c r="DJ16" s="286"/>
      <c r="DK16" s="286"/>
      <c r="DL16" s="286"/>
      <c r="DM16" s="286"/>
      <c r="DN16" s="286"/>
      <c r="DO16" s="286"/>
      <c r="DP16" s="286"/>
      <c r="DQ16" s="286"/>
      <c r="DR16" s="286"/>
      <c r="DS16" s="286"/>
      <c r="DT16" s="286"/>
      <c r="DU16" s="286"/>
      <c r="DV16" s="286"/>
      <c r="DW16" s="286"/>
      <c r="DX16" s="286"/>
      <c r="DY16" s="286"/>
      <c r="DZ16" s="286"/>
      <c r="EA16" s="286"/>
      <c r="EB16" s="286"/>
      <c r="EC16" s="286"/>
      <c r="ED16" s="286"/>
      <c r="EE16" s="286"/>
      <c r="EF16" s="286"/>
      <c r="EG16" s="286"/>
      <c r="EH16" s="286"/>
      <c r="EI16" s="286"/>
      <c r="EJ16" s="286"/>
      <c r="EK16" s="286"/>
      <c r="EL16" s="286"/>
      <c r="EM16" s="286"/>
      <c r="EN16" s="286"/>
      <c r="EO16" s="286"/>
      <c r="EP16" s="286"/>
      <c r="EQ16" s="286"/>
      <c r="ER16" s="286"/>
      <c r="ES16" s="286"/>
      <c r="ET16" s="286"/>
      <c r="EU16" s="286"/>
      <c r="EV16" s="286"/>
      <c r="EW16" s="286"/>
      <c r="EX16" s="286"/>
      <c r="EY16" s="286"/>
      <c r="EZ16" s="286"/>
      <c r="FA16" s="286"/>
      <c r="FB16" s="286"/>
      <c r="FC16" s="286"/>
      <c r="FD16" s="286"/>
      <c r="FE16" s="286"/>
      <c r="FF16" s="286"/>
      <c r="FG16" s="286"/>
      <c r="FH16" s="286"/>
      <c r="FI16" s="286"/>
      <c r="FJ16" s="286"/>
      <c r="FK16" s="286"/>
      <c r="FL16" s="286"/>
      <c r="FM16" s="286"/>
      <c r="FN16" s="286"/>
      <c r="FO16" s="286"/>
      <c r="FP16" s="286"/>
      <c r="FQ16" s="286"/>
      <c r="FR16" s="286"/>
      <c r="FS16" s="286"/>
      <c r="FT16" s="286"/>
      <c r="FU16" s="286"/>
      <c r="FV16" s="286"/>
      <c r="FW16" s="286"/>
      <c r="FX16" s="286"/>
      <c r="FY16" s="286"/>
      <c r="FZ16" s="286"/>
      <c r="GA16" s="286"/>
      <c r="GB16" s="286"/>
      <c r="GC16" s="286"/>
      <c r="GD16" s="286"/>
      <c r="GE16" s="286"/>
      <c r="GF16" s="286"/>
      <c r="GG16" s="286"/>
      <c r="GH16" s="286"/>
      <c r="GI16" s="287"/>
      <c r="GJ16" s="275"/>
    </row>
    <row r="17" spans="1:192" ht="5.0999999999999996" customHeight="1">
      <c r="A17" s="275"/>
      <c r="B17" s="280"/>
      <c r="C17" s="284"/>
      <c r="D17" s="284"/>
      <c r="E17" s="284"/>
      <c r="F17" s="286"/>
      <c r="G17" s="285"/>
      <c r="H17" s="298"/>
      <c r="I17" s="285"/>
      <c r="J17" s="285"/>
      <c r="K17" s="285"/>
      <c r="L17" s="285"/>
      <c r="M17" s="285"/>
      <c r="N17" s="285"/>
      <c r="O17" s="285"/>
      <c r="P17" s="285"/>
      <c r="Q17" s="285"/>
      <c r="R17" s="285"/>
      <c r="S17" s="285"/>
      <c r="T17" s="285"/>
      <c r="U17" s="285"/>
      <c r="V17" s="285"/>
      <c r="W17" s="285"/>
      <c r="X17" s="285"/>
      <c r="Y17" s="285"/>
      <c r="Z17" s="285"/>
      <c r="AA17" s="285"/>
      <c r="AB17" s="285"/>
      <c r="AC17" s="285"/>
      <c r="AD17" s="285"/>
      <c r="AE17" s="285"/>
      <c r="AF17" s="285"/>
      <c r="AG17" s="285"/>
      <c r="AH17" s="285"/>
      <c r="AI17" s="285"/>
      <c r="AJ17" s="285"/>
      <c r="AK17" s="285"/>
      <c r="AL17" s="285"/>
      <c r="AM17" s="285"/>
      <c r="AN17" s="285"/>
      <c r="AO17" s="285"/>
      <c r="AP17" s="285"/>
      <c r="AQ17" s="285"/>
      <c r="AR17" s="285"/>
      <c r="AS17" s="285"/>
      <c r="AT17" s="285"/>
      <c r="AU17" s="285"/>
      <c r="AV17" s="285"/>
      <c r="AW17" s="285"/>
      <c r="AX17" s="285"/>
      <c r="AY17" s="285"/>
      <c r="AZ17" s="285"/>
      <c r="BA17" s="285"/>
      <c r="BB17" s="285"/>
      <c r="BC17" s="285"/>
      <c r="BD17" s="285"/>
      <c r="BE17" s="285"/>
      <c r="BF17" s="285"/>
      <c r="BG17" s="285"/>
      <c r="BH17" s="285"/>
      <c r="BI17" s="285"/>
      <c r="BJ17" s="285"/>
      <c r="BK17" s="285"/>
      <c r="BL17" s="285"/>
      <c r="BM17" s="285"/>
      <c r="BN17" s="285"/>
      <c r="BO17" s="285"/>
      <c r="BP17" s="285"/>
      <c r="BQ17" s="285"/>
      <c r="BR17" s="285"/>
      <c r="BS17" s="285"/>
      <c r="BT17" s="285"/>
      <c r="BU17" s="285"/>
      <c r="BV17" s="285"/>
      <c r="BW17" s="285"/>
      <c r="BX17" s="285"/>
      <c r="BY17" s="285"/>
      <c r="BZ17" s="285"/>
      <c r="CA17" s="285"/>
      <c r="CB17" s="285"/>
      <c r="CC17" s="285"/>
      <c r="CD17" s="285"/>
      <c r="CE17" s="285"/>
      <c r="CF17" s="285"/>
      <c r="CG17" s="285"/>
      <c r="CH17" s="285"/>
      <c r="CI17" s="285"/>
      <c r="CJ17" s="285"/>
      <c r="CK17" s="285"/>
      <c r="CL17" s="285"/>
      <c r="CM17" s="285"/>
      <c r="CN17" s="285"/>
      <c r="CO17" s="285"/>
      <c r="CP17" s="285"/>
      <c r="CQ17" s="285"/>
      <c r="CR17" s="285"/>
      <c r="CS17" s="285"/>
      <c r="CT17" s="285"/>
      <c r="CU17" s="285"/>
      <c r="CV17" s="285"/>
      <c r="CW17" s="285"/>
      <c r="CX17" s="285"/>
      <c r="CY17" s="285"/>
      <c r="CZ17" s="285"/>
      <c r="DA17" s="285"/>
      <c r="DB17" s="285"/>
      <c r="DC17" s="285"/>
      <c r="DD17" s="285"/>
      <c r="DE17" s="285"/>
      <c r="DF17" s="285"/>
      <c r="DG17" s="285"/>
      <c r="DH17" s="285"/>
      <c r="DI17" s="285"/>
      <c r="DJ17" s="285"/>
      <c r="DK17" s="285"/>
      <c r="DL17" s="285"/>
      <c r="DM17" s="285"/>
      <c r="DN17" s="285"/>
      <c r="DO17" s="285"/>
      <c r="DP17" s="285"/>
      <c r="DQ17" s="285"/>
      <c r="DR17" s="285"/>
      <c r="DS17" s="285"/>
      <c r="DT17" s="285"/>
      <c r="DU17" s="285"/>
      <c r="DV17" s="285"/>
      <c r="DW17" s="285"/>
      <c r="DX17" s="285"/>
      <c r="DY17" s="285"/>
      <c r="DZ17" s="285"/>
      <c r="EA17" s="285"/>
      <c r="EB17" s="285"/>
      <c r="EC17" s="285"/>
      <c r="ED17" s="285"/>
      <c r="EE17" s="285"/>
      <c r="EF17" s="285"/>
      <c r="EG17" s="285"/>
      <c r="EH17" s="285"/>
      <c r="EI17" s="285"/>
      <c r="EJ17" s="285"/>
      <c r="EK17" s="285"/>
      <c r="EL17" s="285"/>
      <c r="EM17" s="285"/>
      <c r="EN17" s="285"/>
      <c r="EO17" s="285"/>
      <c r="EP17" s="285"/>
      <c r="EQ17" s="285"/>
      <c r="ER17" s="285"/>
      <c r="ES17" s="285"/>
      <c r="ET17" s="285"/>
      <c r="EU17" s="285"/>
      <c r="EV17" s="285"/>
      <c r="EW17" s="285"/>
      <c r="EX17" s="285"/>
      <c r="EY17" s="285"/>
      <c r="EZ17" s="285"/>
      <c r="FA17" s="285"/>
      <c r="FB17" s="285"/>
      <c r="FC17" s="285"/>
      <c r="FD17" s="285"/>
      <c r="FE17" s="285"/>
      <c r="FF17" s="285"/>
      <c r="FG17" s="285"/>
      <c r="FH17" s="285"/>
      <c r="FI17" s="285"/>
      <c r="FJ17" s="285"/>
      <c r="FK17" s="285"/>
      <c r="FL17" s="285"/>
      <c r="FM17" s="285"/>
      <c r="FN17" s="285"/>
      <c r="FO17" s="285"/>
      <c r="FP17" s="285"/>
      <c r="FQ17" s="285"/>
      <c r="FR17" s="285"/>
      <c r="FS17" s="285"/>
      <c r="FT17" s="285"/>
      <c r="FU17" s="285"/>
      <c r="FV17" s="285"/>
      <c r="FW17" s="285"/>
      <c r="FX17" s="285"/>
      <c r="FY17" s="285"/>
      <c r="FZ17" s="285"/>
      <c r="GA17" s="285"/>
      <c r="GB17" s="285"/>
      <c r="GC17" s="285"/>
      <c r="GD17" s="285"/>
      <c r="GE17" s="285"/>
      <c r="GF17" s="285"/>
      <c r="GG17" s="285"/>
      <c r="GH17" s="285"/>
      <c r="GI17" s="287"/>
      <c r="GJ17" s="275"/>
    </row>
    <row r="18" spans="1:192" ht="16.5" customHeight="1">
      <c r="A18" s="275"/>
      <c r="B18" s="280"/>
      <c r="C18" s="284" t="s">
        <v>1499</v>
      </c>
      <c r="D18" s="259">
        <v>0</v>
      </c>
      <c r="E18" s="299" t="str">
        <f>IF(DCRackOpex=DCRackOpexAss,"",IF(DCRackOpex&gt;DCRackOpexAss,"(+"&amp;TEXT(DCRackOpex-DCRackOpexAss,"$0.00")&amp;")","("&amp;TEXT(DCRackOpex-DCRackOpexAss,"$0.00")&amp;")"))</f>
        <v/>
      </c>
      <c r="F18" s="286"/>
      <c r="G18" s="285"/>
      <c r="H18" s="281" t="s">
        <v>1508</v>
      </c>
      <c r="I18" s="282"/>
      <c r="J18" s="282"/>
      <c r="K18" s="282"/>
      <c r="L18" s="285"/>
      <c r="M18" s="285"/>
      <c r="N18" s="285"/>
      <c r="O18" s="285"/>
      <c r="P18" s="285"/>
      <c r="Q18" s="285"/>
      <c r="R18" s="285"/>
      <c r="S18" s="285"/>
      <c r="T18" s="285"/>
      <c r="U18" s="285">
        <f>(5-2.25)/4</f>
        <v>0.6875</v>
      </c>
      <c r="V18" s="285"/>
      <c r="W18" s="285"/>
      <c r="X18" s="285"/>
      <c r="Y18" s="285"/>
      <c r="Z18" s="285"/>
      <c r="AA18" s="285"/>
      <c r="AB18" s="285"/>
      <c r="AC18" s="285"/>
      <c r="AD18" s="285"/>
      <c r="AE18" s="285"/>
      <c r="AF18" s="285"/>
      <c r="AG18" s="285"/>
      <c r="AH18" s="285"/>
      <c r="AI18" s="285"/>
      <c r="AJ18" s="285"/>
      <c r="AK18" s="285"/>
      <c r="AL18" s="285"/>
      <c r="AM18" s="285"/>
      <c r="AN18" s="285"/>
      <c r="AO18" s="285"/>
      <c r="AP18" s="285"/>
      <c r="AQ18" s="285"/>
      <c r="AR18" s="285"/>
      <c r="AS18" s="285"/>
      <c r="AT18" s="285"/>
      <c r="AU18" s="285"/>
      <c r="AV18" s="285"/>
      <c r="AW18" s="285"/>
      <c r="AX18" s="285"/>
      <c r="AY18" s="285"/>
      <c r="AZ18" s="285"/>
      <c r="BA18" s="285"/>
      <c r="BB18" s="285"/>
      <c r="BC18" s="285"/>
      <c r="BD18" s="285"/>
      <c r="BE18" s="285"/>
      <c r="BF18" s="285"/>
      <c r="BG18" s="285"/>
      <c r="BH18" s="285"/>
      <c r="BI18" s="285"/>
      <c r="BJ18" s="285"/>
      <c r="BK18" s="285"/>
      <c r="BL18" s="285"/>
      <c r="BM18" s="285"/>
      <c r="BN18" s="285"/>
      <c r="BO18" s="285"/>
      <c r="BP18" s="285"/>
      <c r="BQ18" s="285"/>
      <c r="BR18" s="285"/>
      <c r="BS18" s="285"/>
      <c r="BT18" s="285"/>
      <c r="BU18" s="285"/>
      <c r="BV18" s="285"/>
      <c r="BW18" s="285"/>
      <c r="BX18" s="285"/>
      <c r="BY18" s="285"/>
      <c r="BZ18" s="285"/>
      <c r="CA18" s="285"/>
      <c r="CB18" s="285"/>
      <c r="CC18" s="285"/>
      <c r="CD18" s="285"/>
      <c r="CE18" s="285"/>
      <c r="CF18" s="285"/>
      <c r="CG18" s="285"/>
      <c r="CH18" s="285"/>
      <c r="CI18" s="285"/>
      <c r="CJ18" s="285"/>
      <c r="CK18" s="285"/>
      <c r="CL18" s="285"/>
      <c r="CM18" s="285"/>
      <c r="CN18" s="285"/>
      <c r="CO18" s="285"/>
      <c r="CP18" s="285"/>
      <c r="CQ18" s="285"/>
      <c r="CR18" s="285"/>
      <c r="CS18" s="285"/>
      <c r="CT18" s="285"/>
      <c r="CU18" s="285"/>
      <c r="CV18" s="285"/>
      <c r="CW18" s="285"/>
      <c r="CX18" s="285"/>
      <c r="CY18" s="285"/>
      <c r="CZ18" s="285"/>
      <c r="DA18" s="285"/>
      <c r="DB18" s="285"/>
      <c r="DC18" s="285"/>
      <c r="DD18" s="285"/>
      <c r="DE18" s="285"/>
      <c r="DF18" s="285"/>
      <c r="DG18" s="285"/>
      <c r="DH18" s="285"/>
      <c r="DI18" s="285"/>
      <c r="DJ18" s="285"/>
      <c r="DK18" s="285"/>
      <c r="DL18" s="285"/>
      <c r="DM18" s="285"/>
      <c r="DN18" s="285"/>
      <c r="DO18" s="285"/>
      <c r="DP18" s="285"/>
      <c r="DQ18" s="285"/>
      <c r="DR18" s="285"/>
      <c r="DS18" s="285"/>
      <c r="DT18" s="285"/>
      <c r="DU18" s="285"/>
      <c r="DV18" s="285"/>
      <c r="DW18" s="285"/>
      <c r="DX18" s="285"/>
      <c r="DY18" s="285"/>
      <c r="DZ18" s="285"/>
      <c r="EA18" s="285"/>
      <c r="EB18" s="285"/>
      <c r="EC18" s="285"/>
      <c r="ED18" s="285"/>
      <c r="EE18" s="285"/>
      <c r="EF18" s="285"/>
      <c r="EG18" s="285"/>
      <c r="EH18" s="285"/>
      <c r="EI18" s="285"/>
      <c r="EJ18" s="285"/>
      <c r="EK18" s="285"/>
      <c r="EL18" s="285"/>
      <c r="EM18" s="285"/>
      <c r="EN18" s="285"/>
      <c r="EO18" s="285"/>
      <c r="EP18" s="285"/>
      <c r="EQ18" s="285"/>
      <c r="ER18" s="285"/>
      <c r="ES18" s="285"/>
      <c r="ET18" s="285"/>
      <c r="EU18" s="285"/>
      <c r="EV18" s="285"/>
      <c r="EW18" s="285"/>
      <c r="EX18" s="285"/>
      <c r="EY18" s="285"/>
      <c r="EZ18" s="285"/>
      <c r="FA18" s="285"/>
      <c r="FB18" s="285"/>
      <c r="FC18" s="285"/>
      <c r="FD18" s="285"/>
      <c r="FE18" s="285"/>
      <c r="FF18" s="285"/>
      <c r="FG18" s="285"/>
      <c r="FH18" s="285"/>
      <c r="FI18" s="285"/>
      <c r="FJ18" s="285"/>
      <c r="FK18" s="285"/>
      <c r="FL18" s="285"/>
      <c r="FM18" s="285"/>
      <c r="FN18" s="285"/>
      <c r="FO18" s="285"/>
      <c r="FP18" s="285"/>
      <c r="FQ18" s="285"/>
      <c r="FR18" s="285"/>
      <c r="FS18" s="285"/>
      <c r="FT18" s="285"/>
      <c r="FU18" s="285"/>
      <c r="FV18" s="285"/>
      <c r="FW18" s="285"/>
      <c r="FX18" s="285"/>
      <c r="FY18" s="285"/>
      <c r="FZ18" s="285"/>
      <c r="GA18" s="285"/>
      <c r="GB18" s="285"/>
      <c r="GC18" s="285"/>
      <c r="GD18" s="285"/>
      <c r="GE18" s="285"/>
      <c r="GF18" s="285"/>
      <c r="GG18" s="285"/>
      <c r="GH18" s="285"/>
      <c r="GI18" s="287"/>
      <c r="GJ18" s="275"/>
    </row>
    <row r="19" spans="1:192" ht="5.0999999999999996" customHeight="1">
      <c r="A19" s="275"/>
      <c r="B19" s="280"/>
      <c r="C19" s="284"/>
      <c r="D19" s="301"/>
      <c r="E19" s="286"/>
      <c r="F19" s="286"/>
      <c r="G19" s="285"/>
      <c r="H19" s="284"/>
      <c r="I19" s="284"/>
      <c r="J19" s="284"/>
      <c r="K19" s="284"/>
      <c r="L19" s="284"/>
      <c r="M19" s="284"/>
      <c r="N19" s="285"/>
      <c r="O19" s="285"/>
      <c r="P19" s="285"/>
      <c r="Q19" s="285"/>
      <c r="R19" s="285"/>
      <c r="S19" s="285"/>
      <c r="T19" s="285"/>
      <c r="U19" s="285"/>
      <c r="V19" s="285"/>
      <c r="W19" s="285"/>
      <c r="X19" s="285"/>
      <c r="Y19" s="285"/>
      <c r="Z19" s="285"/>
      <c r="AA19" s="285"/>
      <c r="AB19" s="285"/>
      <c r="AC19" s="285"/>
      <c r="AD19" s="285"/>
      <c r="AE19" s="285"/>
      <c r="AF19" s="285"/>
      <c r="AG19" s="285"/>
      <c r="AH19" s="285"/>
      <c r="AI19" s="285"/>
      <c r="AJ19" s="285"/>
      <c r="AK19" s="285"/>
      <c r="AL19" s="285"/>
      <c r="AM19" s="285"/>
      <c r="AN19" s="285"/>
      <c r="AO19" s="285"/>
      <c r="AP19" s="285"/>
      <c r="AQ19" s="285"/>
      <c r="AR19" s="285"/>
      <c r="AS19" s="285"/>
      <c r="AT19" s="285"/>
      <c r="AU19" s="285"/>
      <c r="AV19" s="285"/>
      <c r="AW19" s="285"/>
      <c r="AX19" s="285"/>
      <c r="AY19" s="285"/>
      <c r="AZ19" s="285"/>
      <c r="BA19" s="285"/>
      <c r="BB19" s="285"/>
      <c r="BC19" s="285"/>
      <c r="BD19" s="285"/>
      <c r="BE19" s="285"/>
      <c r="BF19" s="285"/>
      <c r="BG19" s="285"/>
      <c r="BH19" s="285"/>
      <c r="BI19" s="285"/>
      <c r="BJ19" s="285"/>
      <c r="BK19" s="285"/>
      <c r="BL19" s="285"/>
      <c r="BM19" s="285"/>
      <c r="BN19" s="285"/>
      <c r="BO19" s="285"/>
      <c r="BP19" s="285"/>
      <c r="BQ19" s="285"/>
      <c r="BR19" s="285"/>
      <c r="BS19" s="285"/>
      <c r="BT19" s="285"/>
      <c r="BU19" s="285"/>
      <c r="BV19" s="285"/>
      <c r="BW19" s="285"/>
      <c r="BX19" s="285"/>
      <c r="BY19" s="285"/>
      <c r="BZ19" s="285"/>
      <c r="CA19" s="285"/>
      <c r="CB19" s="285"/>
      <c r="CC19" s="285"/>
      <c r="CD19" s="285"/>
      <c r="CE19" s="285"/>
      <c r="CF19" s="285"/>
      <c r="CG19" s="285"/>
      <c r="CH19" s="285"/>
      <c r="CI19" s="285"/>
      <c r="CJ19" s="285"/>
      <c r="CK19" s="285"/>
      <c r="CL19" s="285"/>
      <c r="CM19" s="285"/>
      <c r="CN19" s="285"/>
      <c r="CO19" s="285"/>
      <c r="CP19" s="285"/>
      <c r="CQ19" s="285"/>
      <c r="CR19" s="285"/>
      <c r="CS19" s="285"/>
      <c r="CT19" s="285"/>
      <c r="CU19" s="285"/>
      <c r="CV19" s="285"/>
      <c r="CW19" s="285"/>
      <c r="CX19" s="285"/>
      <c r="CY19" s="285"/>
      <c r="CZ19" s="285"/>
      <c r="DA19" s="285"/>
      <c r="DB19" s="285"/>
      <c r="DC19" s="285"/>
      <c r="DD19" s="285"/>
      <c r="DE19" s="285"/>
      <c r="DF19" s="285"/>
      <c r="DG19" s="285"/>
      <c r="DH19" s="285"/>
      <c r="DI19" s="285"/>
      <c r="DJ19" s="285"/>
      <c r="DK19" s="285"/>
      <c r="DL19" s="285"/>
      <c r="DM19" s="285"/>
      <c r="DN19" s="285"/>
      <c r="DO19" s="285"/>
      <c r="DP19" s="285"/>
      <c r="DQ19" s="285"/>
      <c r="DR19" s="285"/>
      <c r="DS19" s="285"/>
      <c r="DT19" s="285"/>
      <c r="DU19" s="285"/>
      <c r="DV19" s="285"/>
      <c r="DW19" s="285"/>
      <c r="DX19" s="285"/>
      <c r="DY19" s="285"/>
      <c r="DZ19" s="285"/>
      <c r="EA19" s="285"/>
      <c r="EB19" s="285"/>
      <c r="EC19" s="285"/>
      <c r="ED19" s="285"/>
      <c r="EE19" s="285"/>
      <c r="EF19" s="285"/>
      <c r="EG19" s="285"/>
      <c r="EH19" s="285"/>
      <c r="EI19" s="285"/>
      <c r="EJ19" s="285"/>
      <c r="EK19" s="285"/>
      <c r="EL19" s="285"/>
      <c r="EM19" s="285"/>
      <c r="EN19" s="285"/>
      <c r="EO19" s="285"/>
      <c r="EP19" s="285"/>
      <c r="EQ19" s="285"/>
      <c r="ER19" s="285"/>
      <c r="ES19" s="285"/>
      <c r="ET19" s="285"/>
      <c r="EU19" s="285"/>
      <c r="EV19" s="285"/>
      <c r="EW19" s="285"/>
      <c r="EX19" s="285"/>
      <c r="EY19" s="285"/>
      <c r="EZ19" s="285"/>
      <c r="FA19" s="285"/>
      <c r="FB19" s="285"/>
      <c r="FC19" s="285"/>
      <c r="FD19" s="285"/>
      <c r="FE19" s="285"/>
      <c r="FF19" s="285"/>
      <c r="FG19" s="285"/>
      <c r="FH19" s="285"/>
      <c r="FI19" s="285"/>
      <c r="FJ19" s="285"/>
      <c r="FK19" s="285"/>
      <c r="FL19" s="285"/>
      <c r="FM19" s="285"/>
      <c r="FN19" s="285"/>
      <c r="FO19" s="285"/>
      <c r="FP19" s="285"/>
      <c r="FQ19" s="285"/>
      <c r="FR19" s="285"/>
      <c r="FS19" s="285"/>
      <c r="FT19" s="285"/>
      <c r="FU19" s="285"/>
      <c r="FV19" s="285"/>
      <c r="FW19" s="285"/>
      <c r="FX19" s="285"/>
      <c r="FY19" s="285"/>
      <c r="FZ19" s="285"/>
      <c r="GA19" s="285"/>
      <c r="GB19" s="285"/>
      <c r="GC19" s="285"/>
      <c r="GD19" s="285"/>
      <c r="GE19" s="285"/>
      <c r="GF19" s="285"/>
      <c r="GG19" s="285"/>
      <c r="GH19" s="285"/>
      <c r="GI19" s="287"/>
      <c r="GJ19" s="275"/>
    </row>
    <row r="20" spans="1:192" ht="16.5" customHeight="1">
      <c r="A20" s="275"/>
      <c r="B20" s="280"/>
      <c r="C20" s="284" t="s">
        <v>1500</v>
      </c>
      <c r="D20" s="259">
        <v>0</v>
      </c>
      <c r="E20" s="299" t="str">
        <f>IF(DCPowerFee=DCPowerFeeAss,"",IF(DCPowerFee&gt;DCPowerFeeAss,"(+"&amp;TEXT(DCPowerFee-DCPowerFeeAss,"$0.00")&amp;")","("&amp;TEXT(DCPowerFee-DCPowerFeeAss,"$0.00")&amp;")"))</f>
        <v/>
      </c>
      <c r="F20" s="286"/>
      <c r="G20" s="285"/>
      <c r="H20" s="300" t="s">
        <v>91</v>
      </c>
      <c r="I20" s="289" t="s">
        <v>1489</v>
      </c>
      <c r="J20" s="289" t="s">
        <v>1490</v>
      </c>
      <c r="K20" s="289" t="s">
        <v>1491</v>
      </c>
      <c r="L20" s="289" t="s">
        <v>1492</v>
      </c>
      <c r="M20" s="289" t="s">
        <v>1493</v>
      </c>
      <c r="N20" s="285"/>
      <c r="O20" s="285"/>
      <c r="P20" s="285"/>
      <c r="Q20" s="285"/>
      <c r="R20" s="285"/>
      <c r="S20" s="285"/>
      <c r="T20" s="285"/>
      <c r="U20" s="285"/>
      <c r="V20" s="285"/>
      <c r="W20" s="285"/>
      <c r="X20" s="285"/>
      <c r="Y20" s="285"/>
      <c r="Z20" s="285"/>
      <c r="AA20" s="285"/>
      <c r="AB20" s="285"/>
      <c r="AC20" s="285"/>
      <c r="AD20" s="285"/>
      <c r="AE20" s="285"/>
      <c r="AF20" s="285"/>
      <c r="AG20" s="285"/>
      <c r="AH20" s="285"/>
      <c r="AI20" s="285"/>
      <c r="AJ20" s="285"/>
      <c r="AK20" s="285"/>
      <c r="AL20" s="285"/>
      <c r="AM20" s="285"/>
      <c r="AN20" s="285"/>
      <c r="AO20" s="285"/>
      <c r="AP20" s="285"/>
      <c r="AQ20" s="285"/>
      <c r="AR20" s="285"/>
      <c r="AS20" s="285"/>
      <c r="AT20" s="285"/>
      <c r="AU20" s="285"/>
      <c r="AV20" s="285"/>
      <c r="AW20" s="285"/>
      <c r="AX20" s="285"/>
      <c r="AY20" s="285"/>
      <c r="AZ20" s="285"/>
      <c r="BA20" s="285"/>
      <c r="BB20" s="285"/>
      <c r="BC20" s="285"/>
      <c r="BD20" s="285"/>
      <c r="BE20" s="285"/>
      <c r="BF20" s="285"/>
      <c r="BG20" s="285"/>
      <c r="BH20" s="285"/>
      <c r="BI20" s="285"/>
      <c r="BJ20" s="285"/>
      <c r="BK20" s="285"/>
      <c r="BL20" s="285"/>
      <c r="BM20" s="285"/>
      <c r="BN20" s="285"/>
      <c r="BO20" s="285"/>
      <c r="BP20" s="285"/>
      <c r="BQ20" s="285"/>
      <c r="BR20" s="285"/>
      <c r="BS20" s="285"/>
      <c r="BT20" s="285"/>
      <c r="BU20" s="285"/>
      <c r="BV20" s="285"/>
      <c r="BW20" s="285"/>
      <c r="BX20" s="285"/>
      <c r="BY20" s="285"/>
      <c r="BZ20" s="285"/>
      <c r="CA20" s="285"/>
      <c r="CB20" s="285"/>
      <c r="CC20" s="285"/>
      <c r="CD20" s="285"/>
      <c r="CE20" s="285"/>
      <c r="CF20" s="285"/>
      <c r="CG20" s="285"/>
      <c r="CH20" s="285"/>
      <c r="CI20" s="285"/>
      <c r="CJ20" s="285"/>
      <c r="CK20" s="285"/>
      <c r="CL20" s="285"/>
      <c r="CM20" s="285"/>
      <c r="CN20" s="285"/>
      <c r="CO20" s="285"/>
      <c r="CP20" s="285"/>
      <c r="CQ20" s="285"/>
      <c r="CR20" s="285"/>
      <c r="CS20" s="285"/>
      <c r="CT20" s="285"/>
      <c r="CU20" s="285"/>
      <c r="CV20" s="285"/>
      <c r="CW20" s="285"/>
      <c r="CX20" s="285"/>
      <c r="CY20" s="285"/>
      <c r="CZ20" s="285"/>
      <c r="DA20" s="285"/>
      <c r="DB20" s="285"/>
      <c r="DC20" s="285"/>
      <c r="DD20" s="285"/>
      <c r="DE20" s="285"/>
      <c r="DF20" s="285"/>
      <c r="DG20" s="285"/>
      <c r="DH20" s="285"/>
      <c r="DI20" s="285"/>
      <c r="DJ20" s="285"/>
      <c r="DK20" s="285"/>
      <c r="DL20" s="285"/>
      <c r="DM20" s="285"/>
      <c r="DN20" s="285"/>
      <c r="DO20" s="285"/>
      <c r="DP20" s="285"/>
      <c r="DQ20" s="285"/>
      <c r="DR20" s="285"/>
      <c r="DS20" s="285"/>
      <c r="DT20" s="285"/>
      <c r="DU20" s="285"/>
      <c r="DV20" s="285"/>
      <c r="DW20" s="285"/>
      <c r="DX20" s="285"/>
      <c r="DY20" s="285"/>
      <c r="DZ20" s="285"/>
      <c r="EA20" s="285"/>
      <c r="EB20" s="285"/>
      <c r="EC20" s="285"/>
      <c r="ED20" s="285"/>
      <c r="EE20" s="285"/>
      <c r="EF20" s="285"/>
      <c r="EG20" s="285"/>
      <c r="EH20" s="285"/>
      <c r="EI20" s="285"/>
      <c r="EJ20" s="285"/>
      <c r="EK20" s="285"/>
      <c r="EL20" s="285"/>
      <c r="EM20" s="285"/>
      <c r="EN20" s="285"/>
      <c r="EO20" s="285"/>
      <c r="EP20" s="285"/>
      <c r="EQ20" s="285"/>
      <c r="ER20" s="285"/>
      <c r="ES20" s="285"/>
      <c r="ET20" s="285"/>
      <c r="EU20" s="285"/>
      <c r="EV20" s="285"/>
      <c r="EW20" s="285"/>
      <c r="EX20" s="285"/>
      <c r="EY20" s="285"/>
      <c r="EZ20" s="285"/>
      <c r="FA20" s="285"/>
      <c r="FB20" s="285"/>
      <c r="FC20" s="285"/>
      <c r="FD20" s="285"/>
      <c r="FE20" s="285"/>
      <c r="FF20" s="285"/>
      <c r="FG20" s="285"/>
      <c r="FH20" s="285"/>
      <c r="FI20" s="285"/>
      <c r="FJ20" s="285"/>
      <c r="FK20" s="285"/>
      <c r="FL20" s="285"/>
      <c r="FM20" s="285"/>
      <c r="FN20" s="285"/>
      <c r="FO20" s="285"/>
      <c r="FP20" s="285"/>
      <c r="FQ20" s="285"/>
      <c r="FR20" s="285"/>
      <c r="FS20" s="285"/>
      <c r="FT20" s="285"/>
      <c r="FU20" s="285"/>
      <c r="FV20" s="285"/>
      <c r="FW20" s="285"/>
      <c r="FX20" s="285"/>
      <c r="FY20" s="285"/>
      <c r="FZ20" s="285"/>
      <c r="GA20" s="285"/>
      <c r="GB20" s="285"/>
      <c r="GC20" s="285"/>
      <c r="GD20" s="285"/>
      <c r="GE20" s="285"/>
      <c r="GF20" s="285"/>
      <c r="GG20" s="285"/>
      <c r="GH20" s="285"/>
      <c r="GI20" s="287"/>
      <c r="GJ20" s="275"/>
    </row>
    <row r="21" spans="1:192" ht="5.0999999999999996" customHeight="1">
      <c r="A21" s="275"/>
      <c r="B21" s="280"/>
      <c r="C21" s="284"/>
      <c r="D21" s="301"/>
      <c r="E21" s="286"/>
      <c r="F21" s="286"/>
      <c r="G21" s="285"/>
      <c r="H21" s="284"/>
      <c r="I21" s="284"/>
      <c r="J21" s="286"/>
      <c r="K21" s="286"/>
      <c r="L21" s="284"/>
      <c r="M21" s="284"/>
      <c r="N21" s="285"/>
      <c r="O21" s="285"/>
      <c r="P21" s="285"/>
      <c r="Q21" s="285"/>
      <c r="R21" s="285"/>
      <c r="S21" s="285"/>
      <c r="T21" s="285"/>
      <c r="U21" s="285"/>
      <c r="V21" s="285"/>
      <c r="W21" s="285"/>
      <c r="X21" s="285"/>
      <c r="Y21" s="285"/>
      <c r="Z21" s="285"/>
      <c r="AA21" s="285"/>
      <c r="AB21" s="285"/>
      <c r="AC21" s="285"/>
      <c r="AD21" s="285"/>
      <c r="AE21" s="285"/>
      <c r="AF21" s="285"/>
      <c r="AG21" s="285"/>
      <c r="AH21" s="285"/>
      <c r="AI21" s="285"/>
      <c r="AJ21" s="285"/>
      <c r="AK21" s="285"/>
      <c r="AL21" s="285"/>
      <c r="AM21" s="285"/>
      <c r="AN21" s="285"/>
      <c r="AO21" s="285"/>
      <c r="AP21" s="285"/>
      <c r="AQ21" s="285"/>
      <c r="AR21" s="285"/>
      <c r="AS21" s="285"/>
      <c r="AT21" s="285"/>
      <c r="AU21" s="285"/>
      <c r="AV21" s="285"/>
      <c r="AW21" s="285"/>
      <c r="AX21" s="285"/>
      <c r="AY21" s="285"/>
      <c r="AZ21" s="285"/>
      <c r="BA21" s="285"/>
      <c r="BB21" s="285"/>
      <c r="BC21" s="285"/>
      <c r="BD21" s="285"/>
      <c r="BE21" s="285"/>
      <c r="BF21" s="285"/>
      <c r="BG21" s="285"/>
      <c r="BH21" s="285"/>
      <c r="BI21" s="285"/>
      <c r="BJ21" s="285"/>
      <c r="BK21" s="285"/>
      <c r="BL21" s="285"/>
      <c r="BM21" s="285"/>
      <c r="BN21" s="285"/>
      <c r="BO21" s="285"/>
      <c r="BP21" s="285"/>
      <c r="BQ21" s="285"/>
      <c r="BR21" s="285"/>
      <c r="BS21" s="285"/>
      <c r="BT21" s="285"/>
      <c r="BU21" s="285"/>
      <c r="BV21" s="285"/>
      <c r="BW21" s="285"/>
      <c r="BX21" s="285"/>
      <c r="BY21" s="285"/>
      <c r="BZ21" s="285"/>
      <c r="CA21" s="285"/>
      <c r="CB21" s="285"/>
      <c r="CC21" s="285"/>
      <c r="CD21" s="285"/>
      <c r="CE21" s="285"/>
      <c r="CF21" s="285"/>
      <c r="CG21" s="285"/>
      <c r="CH21" s="285"/>
      <c r="CI21" s="285"/>
      <c r="CJ21" s="285"/>
      <c r="CK21" s="285"/>
      <c r="CL21" s="285"/>
      <c r="CM21" s="285"/>
      <c r="CN21" s="285"/>
      <c r="CO21" s="285"/>
      <c r="CP21" s="285"/>
      <c r="CQ21" s="285"/>
      <c r="CR21" s="285"/>
      <c r="CS21" s="285"/>
      <c r="CT21" s="285"/>
      <c r="CU21" s="285"/>
      <c r="CV21" s="285"/>
      <c r="CW21" s="285"/>
      <c r="CX21" s="285"/>
      <c r="CY21" s="285"/>
      <c r="CZ21" s="285"/>
      <c r="DA21" s="285"/>
      <c r="DB21" s="285"/>
      <c r="DC21" s="285"/>
      <c r="DD21" s="285"/>
      <c r="DE21" s="285"/>
      <c r="DF21" s="285"/>
      <c r="DG21" s="285"/>
      <c r="DH21" s="285"/>
      <c r="DI21" s="285"/>
      <c r="DJ21" s="285"/>
      <c r="DK21" s="285"/>
      <c r="DL21" s="285"/>
      <c r="DM21" s="285"/>
      <c r="DN21" s="285"/>
      <c r="DO21" s="285"/>
      <c r="DP21" s="285"/>
      <c r="DQ21" s="285"/>
      <c r="DR21" s="285"/>
      <c r="DS21" s="285"/>
      <c r="DT21" s="285"/>
      <c r="DU21" s="285"/>
      <c r="DV21" s="285"/>
      <c r="DW21" s="285"/>
      <c r="DX21" s="285"/>
      <c r="DY21" s="285"/>
      <c r="DZ21" s="285"/>
      <c r="EA21" s="285"/>
      <c r="EB21" s="285"/>
      <c r="EC21" s="285"/>
      <c r="ED21" s="285"/>
      <c r="EE21" s="285"/>
      <c r="EF21" s="285"/>
      <c r="EG21" s="285"/>
      <c r="EH21" s="285"/>
      <c r="EI21" s="285"/>
      <c r="EJ21" s="285"/>
      <c r="EK21" s="285"/>
      <c r="EL21" s="285"/>
      <c r="EM21" s="285"/>
      <c r="EN21" s="285"/>
      <c r="EO21" s="285"/>
      <c r="EP21" s="285"/>
      <c r="EQ21" s="285"/>
      <c r="ER21" s="285"/>
      <c r="ES21" s="285"/>
      <c r="ET21" s="285"/>
      <c r="EU21" s="285"/>
      <c r="EV21" s="285"/>
      <c r="EW21" s="285"/>
      <c r="EX21" s="285"/>
      <c r="EY21" s="285"/>
      <c r="EZ21" s="285"/>
      <c r="FA21" s="285"/>
      <c r="FB21" s="285"/>
      <c r="FC21" s="285"/>
      <c r="FD21" s="285"/>
      <c r="FE21" s="285"/>
      <c r="FF21" s="285"/>
      <c r="FG21" s="285"/>
      <c r="FH21" s="285"/>
      <c r="FI21" s="285"/>
      <c r="FJ21" s="285"/>
      <c r="FK21" s="285"/>
      <c r="FL21" s="285"/>
      <c r="FM21" s="285"/>
      <c r="FN21" s="285"/>
      <c r="FO21" s="285"/>
      <c r="FP21" s="285"/>
      <c r="FQ21" s="285"/>
      <c r="FR21" s="285"/>
      <c r="FS21" s="285"/>
      <c r="FT21" s="285"/>
      <c r="FU21" s="285"/>
      <c r="FV21" s="285"/>
      <c r="FW21" s="285"/>
      <c r="FX21" s="285"/>
      <c r="FY21" s="285"/>
      <c r="FZ21" s="285"/>
      <c r="GA21" s="285"/>
      <c r="GB21" s="285"/>
      <c r="GC21" s="285"/>
      <c r="GD21" s="285"/>
      <c r="GE21" s="285"/>
      <c r="GF21" s="285"/>
      <c r="GG21" s="285"/>
      <c r="GH21" s="285"/>
      <c r="GI21" s="287"/>
      <c r="GJ21" s="275"/>
    </row>
    <row r="22" spans="1:192" ht="16.5" customHeight="1">
      <c r="A22" s="275"/>
      <c r="B22" s="280"/>
      <c r="C22" s="284" t="s">
        <v>1502</v>
      </c>
      <c r="D22" s="259">
        <v>0</v>
      </c>
      <c r="E22" s="299" t="str">
        <f>IF(DCColoFee=DCColoFeeAss,"",IF(DCColoFee&gt;DCColoFeeAss,"(+"&amp;TEXT(DCColoFee-DCColoFeeAss,"$0.00")&amp;")","("&amp;TEXT(DCColoFee-DCColoFeeAss,"$0.00")&amp;")"))</f>
        <v/>
      </c>
      <c r="F22" s="286"/>
      <c r="G22" s="285"/>
      <c r="H22" s="300" t="s">
        <v>1509</v>
      </c>
      <c r="I22" s="319">
        <f>Y1CircuitAss</f>
        <v>0</v>
      </c>
      <c r="J22" s="319">
        <f>Y2CircuitAss</f>
        <v>0</v>
      </c>
      <c r="K22" s="319">
        <f>Y3CircuitAss</f>
        <v>0</v>
      </c>
      <c r="L22" s="319">
        <f>Y4CircuitAss</f>
        <v>0</v>
      </c>
      <c r="M22" s="319">
        <f>Y5CircuitAss</f>
        <v>0</v>
      </c>
      <c r="N22" s="285"/>
      <c r="O22" s="285"/>
      <c r="P22" s="285"/>
      <c r="Q22" s="285"/>
      <c r="R22" s="285"/>
      <c r="S22" s="285"/>
      <c r="T22" s="285"/>
      <c r="U22" s="285"/>
      <c r="V22" s="285"/>
      <c r="W22" s="285"/>
      <c r="X22" s="285"/>
      <c r="Y22" s="285"/>
      <c r="Z22" s="285"/>
      <c r="AA22" s="285"/>
      <c r="AB22" s="285"/>
      <c r="AC22" s="285"/>
      <c r="AD22" s="285"/>
      <c r="AE22" s="285"/>
      <c r="AF22" s="285"/>
      <c r="AG22" s="285"/>
      <c r="AH22" s="285"/>
      <c r="AI22" s="285"/>
      <c r="AJ22" s="285"/>
      <c r="AK22" s="285"/>
      <c r="AL22" s="285"/>
      <c r="AM22" s="285"/>
      <c r="AN22" s="285"/>
      <c r="AO22" s="285"/>
      <c r="AP22" s="285"/>
      <c r="AQ22" s="285"/>
      <c r="AR22" s="285"/>
      <c r="AS22" s="285"/>
      <c r="AT22" s="285"/>
      <c r="AU22" s="285"/>
      <c r="AV22" s="285"/>
      <c r="AW22" s="285"/>
      <c r="AX22" s="285"/>
      <c r="AY22" s="285"/>
      <c r="AZ22" s="285"/>
      <c r="BA22" s="285"/>
      <c r="BB22" s="285"/>
      <c r="BC22" s="285"/>
      <c r="BD22" s="285"/>
      <c r="BE22" s="285"/>
      <c r="BF22" s="285"/>
      <c r="BG22" s="285"/>
      <c r="BH22" s="285"/>
      <c r="BI22" s="285"/>
      <c r="BJ22" s="285"/>
      <c r="BK22" s="285"/>
      <c r="BL22" s="285"/>
      <c r="BM22" s="285"/>
      <c r="BN22" s="285"/>
      <c r="BO22" s="285"/>
      <c r="BP22" s="285"/>
      <c r="BQ22" s="285"/>
      <c r="BR22" s="285"/>
      <c r="BS22" s="285"/>
      <c r="BT22" s="285"/>
      <c r="BU22" s="285"/>
      <c r="BV22" s="285"/>
      <c r="BW22" s="285"/>
      <c r="BX22" s="285"/>
      <c r="BY22" s="285"/>
      <c r="BZ22" s="285"/>
      <c r="CA22" s="285"/>
      <c r="CB22" s="285"/>
      <c r="CC22" s="285"/>
      <c r="CD22" s="285"/>
      <c r="CE22" s="285"/>
      <c r="CF22" s="285"/>
      <c r="CG22" s="285"/>
      <c r="CH22" s="285"/>
      <c r="CI22" s="285"/>
      <c r="CJ22" s="285"/>
      <c r="CK22" s="285"/>
      <c r="CL22" s="285"/>
      <c r="CM22" s="285"/>
      <c r="CN22" s="285"/>
      <c r="CO22" s="285"/>
      <c r="CP22" s="285"/>
      <c r="CQ22" s="285"/>
      <c r="CR22" s="285"/>
      <c r="CS22" s="285"/>
      <c r="CT22" s="285"/>
      <c r="CU22" s="285"/>
      <c r="CV22" s="285"/>
      <c r="CW22" s="285"/>
      <c r="CX22" s="285"/>
      <c r="CY22" s="285"/>
      <c r="CZ22" s="285"/>
      <c r="DA22" s="285"/>
      <c r="DB22" s="285"/>
      <c r="DC22" s="285"/>
      <c r="DD22" s="285"/>
      <c r="DE22" s="285"/>
      <c r="DF22" s="285"/>
      <c r="DG22" s="285"/>
      <c r="DH22" s="285"/>
      <c r="DI22" s="285"/>
      <c r="DJ22" s="285"/>
      <c r="DK22" s="285"/>
      <c r="DL22" s="285"/>
      <c r="DM22" s="285"/>
      <c r="DN22" s="285"/>
      <c r="DO22" s="285"/>
      <c r="DP22" s="285"/>
      <c r="DQ22" s="285"/>
      <c r="DR22" s="285"/>
      <c r="DS22" s="285"/>
      <c r="DT22" s="285"/>
      <c r="DU22" s="285"/>
      <c r="DV22" s="285"/>
      <c r="DW22" s="285"/>
      <c r="DX22" s="285"/>
      <c r="DY22" s="285"/>
      <c r="DZ22" s="285"/>
      <c r="EA22" s="285"/>
      <c r="EB22" s="285"/>
      <c r="EC22" s="285"/>
      <c r="ED22" s="285"/>
      <c r="EE22" s="285"/>
      <c r="EF22" s="285"/>
      <c r="EG22" s="285"/>
      <c r="EH22" s="285"/>
      <c r="EI22" s="285"/>
      <c r="EJ22" s="285"/>
      <c r="EK22" s="285"/>
      <c r="EL22" s="285"/>
      <c r="EM22" s="285"/>
      <c r="EN22" s="285"/>
      <c r="EO22" s="285"/>
      <c r="EP22" s="285"/>
      <c r="EQ22" s="285"/>
      <c r="ER22" s="285"/>
      <c r="ES22" s="285"/>
      <c r="ET22" s="285"/>
      <c r="EU22" s="285"/>
      <c r="EV22" s="285"/>
      <c r="EW22" s="285"/>
      <c r="EX22" s="285"/>
      <c r="EY22" s="285"/>
      <c r="EZ22" s="285"/>
      <c r="FA22" s="285"/>
      <c r="FB22" s="285"/>
      <c r="FC22" s="285"/>
      <c r="FD22" s="285"/>
      <c r="FE22" s="285"/>
      <c r="FF22" s="285"/>
      <c r="FG22" s="285"/>
      <c r="FH22" s="285"/>
      <c r="FI22" s="285"/>
      <c r="FJ22" s="285"/>
      <c r="FK22" s="285"/>
      <c r="FL22" s="285"/>
      <c r="FM22" s="285"/>
      <c r="FN22" s="285"/>
      <c r="FO22" s="285"/>
      <c r="FP22" s="285"/>
      <c r="FQ22" s="285"/>
      <c r="FR22" s="285"/>
      <c r="FS22" s="285"/>
      <c r="FT22" s="285"/>
      <c r="FU22" s="285"/>
      <c r="FV22" s="285"/>
      <c r="FW22" s="285"/>
      <c r="FX22" s="285"/>
      <c r="FY22" s="285"/>
      <c r="FZ22" s="285"/>
      <c r="GA22" s="285"/>
      <c r="GB22" s="285"/>
      <c r="GC22" s="285"/>
      <c r="GD22" s="285"/>
      <c r="GE22" s="285"/>
      <c r="GF22" s="285"/>
      <c r="GG22" s="285"/>
      <c r="GH22" s="285"/>
      <c r="GI22" s="287"/>
      <c r="GJ22" s="275"/>
    </row>
    <row r="23" spans="1:192" ht="5.0999999999999996" customHeight="1">
      <c r="A23" s="275"/>
      <c r="B23" s="280"/>
      <c r="C23" s="284"/>
      <c r="D23" s="301"/>
      <c r="E23" s="286"/>
      <c r="F23" s="286"/>
      <c r="G23" s="285"/>
      <c r="H23" s="284"/>
      <c r="I23" s="437" t="str">
        <f>IF(Y1Circuits=Y1CircuitAss,"",IF(Y1Circuits&gt;Y1CircuitAss,"(+"&amp;TEXT(Y1Circuits-Y1CircuitAss,"0.00")&amp;")","("&amp;TEXT(Y1Circuits-Y1CircuitAss,"0.00")&amp;")"))</f>
        <v/>
      </c>
      <c r="J23" s="437" t="str">
        <f>IF(Y2Circuits=Y2CircuitAss,"",IF(Y2Circuits&gt;Y2CircuitAss,"(+"&amp;TEXT(Y2Circuits-Y2CircuitAss,"0.00")&amp;")","("&amp;TEXT(Y2Circuits-Y2CircuitAss,"0.00")&amp;")"))</f>
        <v/>
      </c>
      <c r="K23" s="437" t="str">
        <f>IF(Y3Circuits=Y3CircuitAss,"",IF(Y3Circuits&gt;Y3CircuitAss,"(+"&amp;TEXT(Y3Circuits-Y3CircuitAss,"0.00")&amp;")","("&amp;TEXT(Y3Circuits-Y3CircuitAss,"0.00")&amp;")"))</f>
        <v/>
      </c>
      <c r="L23" s="437" t="str">
        <f>IF(Y4Circuits=Y4CircuitAss,"",IF(Y4Circuits&gt;Y4CircuitAss,"(+"&amp;TEXT(Y4Circuits-Y4CircuitAss,"0.00")&amp;")","("&amp;TEXT(Y4Circuits-Y4CircuitAss,"0.00")&amp;")"))</f>
        <v/>
      </c>
      <c r="M23" s="437" t="str">
        <f>IF(Y5Circuits=Y5CircuitAss,"",IF(Y5Circuits&gt;Y5CircuitAss,"(+"&amp;TEXT(Y5Circuits-Y5CircuitAss,"0.00")&amp;")","("&amp;TEXT(Y5Circuits-Y5CircuitAss,"0.00")&amp;")"))</f>
        <v/>
      </c>
      <c r="N23" s="285"/>
      <c r="O23" s="285"/>
      <c r="P23" s="285"/>
      <c r="Q23" s="285"/>
      <c r="R23" s="285"/>
      <c r="S23" s="285"/>
      <c r="T23" s="285"/>
      <c r="U23" s="285"/>
      <c r="V23" s="285"/>
      <c r="W23" s="285"/>
      <c r="X23" s="285"/>
      <c r="Y23" s="285"/>
      <c r="Z23" s="285"/>
      <c r="AA23" s="285"/>
      <c r="AB23" s="285"/>
      <c r="AC23" s="285"/>
      <c r="AD23" s="285"/>
      <c r="AE23" s="285"/>
      <c r="AF23" s="285"/>
      <c r="AG23" s="285"/>
      <c r="AH23" s="285"/>
      <c r="AI23" s="285"/>
      <c r="AJ23" s="285"/>
      <c r="AK23" s="285"/>
      <c r="AL23" s="285"/>
      <c r="AM23" s="285"/>
      <c r="AN23" s="285"/>
      <c r="AO23" s="285"/>
      <c r="AP23" s="285"/>
      <c r="AQ23" s="285"/>
      <c r="AR23" s="285"/>
      <c r="AS23" s="285"/>
      <c r="AT23" s="285"/>
      <c r="AU23" s="285"/>
      <c r="AV23" s="285"/>
      <c r="AW23" s="285"/>
      <c r="AX23" s="285"/>
      <c r="AY23" s="285"/>
      <c r="AZ23" s="285"/>
      <c r="BA23" s="285"/>
      <c r="BB23" s="285"/>
      <c r="BC23" s="285"/>
      <c r="BD23" s="285"/>
      <c r="BE23" s="285"/>
      <c r="BF23" s="285"/>
      <c r="BG23" s="285"/>
      <c r="BH23" s="285"/>
      <c r="BI23" s="285"/>
      <c r="BJ23" s="285"/>
      <c r="BK23" s="285"/>
      <c r="BL23" s="285"/>
      <c r="BM23" s="285"/>
      <c r="BN23" s="285"/>
      <c r="BO23" s="285"/>
      <c r="BP23" s="285"/>
      <c r="BQ23" s="285"/>
      <c r="BR23" s="285"/>
      <c r="BS23" s="285"/>
      <c r="BT23" s="285"/>
      <c r="BU23" s="285"/>
      <c r="BV23" s="285"/>
      <c r="BW23" s="285"/>
      <c r="BX23" s="285"/>
      <c r="BY23" s="285"/>
      <c r="BZ23" s="285"/>
      <c r="CA23" s="285"/>
      <c r="CB23" s="285"/>
      <c r="CC23" s="285"/>
      <c r="CD23" s="285"/>
      <c r="CE23" s="285"/>
      <c r="CF23" s="285"/>
      <c r="CG23" s="285"/>
      <c r="CH23" s="285"/>
      <c r="CI23" s="285"/>
      <c r="CJ23" s="285"/>
      <c r="CK23" s="285"/>
      <c r="CL23" s="285"/>
      <c r="CM23" s="285"/>
      <c r="CN23" s="285"/>
      <c r="CO23" s="285"/>
      <c r="CP23" s="285"/>
      <c r="CQ23" s="285"/>
      <c r="CR23" s="285"/>
      <c r="CS23" s="285"/>
      <c r="CT23" s="285"/>
      <c r="CU23" s="285"/>
      <c r="CV23" s="285"/>
      <c r="CW23" s="285"/>
      <c r="CX23" s="285"/>
      <c r="CY23" s="285"/>
      <c r="CZ23" s="285"/>
      <c r="DA23" s="285"/>
      <c r="DB23" s="285"/>
      <c r="DC23" s="285"/>
      <c r="DD23" s="285"/>
      <c r="DE23" s="285"/>
      <c r="DF23" s="285"/>
      <c r="DG23" s="285"/>
      <c r="DH23" s="285"/>
      <c r="DI23" s="285"/>
      <c r="DJ23" s="285"/>
      <c r="DK23" s="285"/>
      <c r="DL23" s="285"/>
      <c r="DM23" s="285"/>
      <c r="DN23" s="285"/>
      <c r="DO23" s="285"/>
      <c r="DP23" s="285"/>
      <c r="DQ23" s="285"/>
      <c r="DR23" s="285"/>
      <c r="DS23" s="285"/>
      <c r="DT23" s="285"/>
      <c r="DU23" s="285"/>
      <c r="DV23" s="285"/>
      <c r="DW23" s="285"/>
      <c r="DX23" s="285"/>
      <c r="DY23" s="285"/>
      <c r="DZ23" s="285"/>
      <c r="EA23" s="285"/>
      <c r="EB23" s="285"/>
      <c r="EC23" s="285"/>
      <c r="ED23" s="285"/>
      <c r="EE23" s="285"/>
      <c r="EF23" s="285"/>
      <c r="EG23" s="285"/>
      <c r="EH23" s="285"/>
      <c r="EI23" s="285"/>
      <c r="EJ23" s="285"/>
      <c r="EK23" s="285"/>
      <c r="EL23" s="285"/>
      <c r="EM23" s="285"/>
      <c r="EN23" s="285"/>
      <c r="EO23" s="285"/>
      <c r="EP23" s="285"/>
      <c r="EQ23" s="285"/>
      <c r="ER23" s="285"/>
      <c r="ES23" s="285"/>
      <c r="ET23" s="285"/>
      <c r="EU23" s="285"/>
      <c r="EV23" s="285"/>
      <c r="EW23" s="285"/>
      <c r="EX23" s="285"/>
      <c r="EY23" s="285"/>
      <c r="EZ23" s="285"/>
      <c r="FA23" s="285"/>
      <c r="FB23" s="285"/>
      <c r="FC23" s="285"/>
      <c r="FD23" s="285"/>
      <c r="FE23" s="285"/>
      <c r="FF23" s="285"/>
      <c r="FG23" s="285"/>
      <c r="FH23" s="285"/>
      <c r="FI23" s="285"/>
      <c r="FJ23" s="285"/>
      <c r="FK23" s="285"/>
      <c r="FL23" s="285"/>
      <c r="FM23" s="285"/>
      <c r="FN23" s="285"/>
      <c r="FO23" s="285"/>
      <c r="FP23" s="285"/>
      <c r="FQ23" s="285"/>
      <c r="FR23" s="285"/>
      <c r="FS23" s="285"/>
      <c r="FT23" s="285"/>
      <c r="FU23" s="285"/>
      <c r="FV23" s="285"/>
      <c r="FW23" s="285"/>
      <c r="FX23" s="285"/>
      <c r="FY23" s="285"/>
      <c r="FZ23" s="285"/>
      <c r="GA23" s="285"/>
      <c r="GB23" s="285"/>
      <c r="GC23" s="285"/>
      <c r="GD23" s="285"/>
      <c r="GE23" s="285"/>
      <c r="GF23" s="285"/>
      <c r="GG23" s="285"/>
      <c r="GH23" s="285"/>
      <c r="GI23" s="287"/>
      <c r="GJ23" s="275"/>
    </row>
    <row r="24" spans="1:192" ht="16.5" customHeight="1">
      <c r="A24" s="275"/>
      <c r="B24" s="280"/>
      <c r="C24" s="284" t="s">
        <v>1503</v>
      </c>
      <c r="D24" s="259">
        <v>0</v>
      </c>
      <c r="E24" s="299" t="str">
        <f>IF(DCConnectCosts=DCConnectCostAss,"",IF(DCConnectCosts&gt;DCConnectCostAss,"(+"&amp;TEXT(DCConnectCosts-DCConnectCostAss,"$0.00")&amp;")","("&amp;TEXT(DCConnectCosts-DCConnectCostAss,"$0.00")&amp;")"))</f>
        <v/>
      </c>
      <c r="F24" s="286"/>
      <c r="G24" s="285"/>
      <c r="H24" s="284"/>
      <c r="I24" s="438"/>
      <c r="J24" s="438"/>
      <c r="K24" s="438"/>
      <c r="L24" s="438"/>
      <c r="M24" s="438"/>
      <c r="N24" s="285"/>
      <c r="O24" s="285"/>
      <c r="P24" s="285"/>
      <c r="Q24" s="285"/>
      <c r="R24" s="285"/>
      <c r="S24" s="285"/>
      <c r="T24" s="285"/>
      <c r="U24" s="285"/>
      <c r="V24" s="285"/>
      <c r="W24" s="285"/>
      <c r="X24" s="285"/>
      <c r="Y24" s="285"/>
      <c r="Z24" s="285"/>
      <c r="AA24" s="285"/>
      <c r="AB24" s="285"/>
      <c r="AC24" s="285"/>
      <c r="AD24" s="285"/>
      <c r="AE24" s="285"/>
      <c r="AF24" s="285"/>
      <c r="AG24" s="285"/>
      <c r="AH24" s="285"/>
      <c r="AI24" s="285"/>
      <c r="AJ24" s="285"/>
      <c r="AK24" s="285"/>
      <c r="AL24" s="285"/>
      <c r="AM24" s="285"/>
      <c r="AN24" s="285"/>
      <c r="AO24" s="285"/>
      <c r="AP24" s="285"/>
      <c r="AQ24" s="285"/>
      <c r="AR24" s="285"/>
      <c r="AS24" s="285"/>
      <c r="AT24" s="285"/>
      <c r="AU24" s="285"/>
      <c r="AV24" s="285"/>
      <c r="AW24" s="285"/>
      <c r="AX24" s="285"/>
      <c r="AY24" s="285"/>
      <c r="AZ24" s="285"/>
      <c r="BA24" s="285"/>
      <c r="BB24" s="285"/>
      <c r="BC24" s="285"/>
      <c r="BD24" s="285"/>
      <c r="BE24" s="285"/>
      <c r="BF24" s="285"/>
      <c r="BG24" s="285"/>
      <c r="BH24" s="285"/>
      <c r="BI24" s="285"/>
      <c r="BJ24" s="285"/>
      <c r="BK24" s="285"/>
      <c r="BL24" s="285"/>
      <c r="BM24" s="285"/>
      <c r="BN24" s="285"/>
      <c r="BO24" s="285"/>
      <c r="BP24" s="285"/>
      <c r="BQ24" s="285"/>
      <c r="BR24" s="285"/>
      <c r="BS24" s="285"/>
      <c r="BT24" s="285"/>
      <c r="BU24" s="285"/>
      <c r="BV24" s="285"/>
      <c r="BW24" s="285"/>
      <c r="BX24" s="285"/>
      <c r="BY24" s="285"/>
      <c r="BZ24" s="285"/>
      <c r="CA24" s="285"/>
      <c r="CB24" s="285"/>
      <c r="CC24" s="285"/>
      <c r="CD24" s="285"/>
      <c r="CE24" s="285"/>
      <c r="CF24" s="285"/>
      <c r="CG24" s="285"/>
      <c r="CH24" s="285"/>
      <c r="CI24" s="285"/>
      <c r="CJ24" s="285"/>
      <c r="CK24" s="285"/>
      <c r="CL24" s="285"/>
      <c r="CM24" s="285"/>
      <c r="CN24" s="285"/>
      <c r="CO24" s="285"/>
      <c r="CP24" s="285"/>
      <c r="CQ24" s="285"/>
      <c r="CR24" s="285"/>
      <c r="CS24" s="285"/>
      <c r="CT24" s="285"/>
      <c r="CU24" s="285"/>
      <c r="CV24" s="285"/>
      <c r="CW24" s="285"/>
      <c r="CX24" s="285"/>
      <c r="CY24" s="285"/>
      <c r="CZ24" s="285"/>
      <c r="DA24" s="285"/>
      <c r="DB24" s="285"/>
      <c r="DC24" s="285"/>
      <c r="DD24" s="285"/>
      <c r="DE24" s="285"/>
      <c r="DF24" s="285"/>
      <c r="DG24" s="285"/>
      <c r="DH24" s="285"/>
      <c r="DI24" s="285"/>
      <c r="DJ24" s="285"/>
      <c r="DK24" s="285"/>
      <c r="DL24" s="285"/>
      <c r="DM24" s="285"/>
      <c r="DN24" s="285"/>
      <c r="DO24" s="285"/>
      <c r="DP24" s="285"/>
      <c r="DQ24" s="285"/>
      <c r="DR24" s="285"/>
      <c r="DS24" s="285"/>
      <c r="DT24" s="285"/>
      <c r="DU24" s="285"/>
      <c r="DV24" s="285"/>
      <c r="DW24" s="285"/>
      <c r="DX24" s="285"/>
      <c r="DY24" s="285"/>
      <c r="DZ24" s="285"/>
      <c r="EA24" s="285"/>
      <c r="EB24" s="285"/>
      <c r="EC24" s="285"/>
      <c r="ED24" s="285"/>
      <c r="EE24" s="285"/>
      <c r="EF24" s="285"/>
      <c r="EG24" s="285"/>
      <c r="EH24" s="285"/>
      <c r="EI24" s="285"/>
      <c r="EJ24" s="285"/>
      <c r="EK24" s="285"/>
      <c r="EL24" s="285"/>
      <c r="EM24" s="285"/>
      <c r="EN24" s="285"/>
      <c r="EO24" s="285"/>
      <c r="EP24" s="285"/>
      <c r="EQ24" s="285"/>
      <c r="ER24" s="285"/>
      <c r="ES24" s="285"/>
      <c r="ET24" s="285"/>
      <c r="EU24" s="285"/>
      <c r="EV24" s="285"/>
      <c r="EW24" s="285"/>
      <c r="EX24" s="285"/>
      <c r="EY24" s="285"/>
      <c r="EZ24" s="285"/>
      <c r="FA24" s="285"/>
      <c r="FB24" s="285"/>
      <c r="FC24" s="285"/>
      <c r="FD24" s="285"/>
      <c r="FE24" s="285"/>
      <c r="FF24" s="285"/>
      <c r="FG24" s="285"/>
      <c r="FH24" s="285"/>
      <c r="FI24" s="285"/>
      <c r="FJ24" s="285"/>
      <c r="FK24" s="285"/>
      <c r="FL24" s="285"/>
      <c r="FM24" s="285"/>
      <c r="FN24" s="285"/>
      <c r="FO24" s="285"/>
      <c r="FP24" s="285"/>
      <c r="FQ24" s="285"/>
      <c r="FR24" s="285"/>
      <c r="FS24" s="285"/>
      <c r="FT24" s="285"/>
      <c r="FU24" s="285"/>
      <c r="FV24" s="285"/>
      <c r="FW24" s="285"/>
      <c r="FX24" s="285"/>
      <c r="FY24" s="285"/>
      <c r="FZ24" s="285"/>
      <c r="GA24" s="285"/>
      <c r="GB24" s="285"/>
      <c r="GC24" s="285"/>
      <c r="GD24" s="285"/>
      <c r="GE24" s="285"/>
      <c r="GF24" s="285"/>
      <c r="GG24" s="285"/>
      <c r="GH24" s="285"/>
      <c r="GI24" s="287"/>
      <c r="GJ24" s="275"/>
    </row>
    <row r="25" spans="1:192" ht="5.0999999999999996" customHeight="1">
      <c r="A25" s="275"/>
      <c r="B25" s="280"/>
      <c r="C25" s="284"/>
      <c r="D25" s="284"/>
      <c r="E25" s="286"/>
      <c r="F25" s="286"/>
      <c r="G25" s="285"/>
      <c r="H25" s="285"/>
      <c r="I25" s="285"/>
      <c r="J25" s="285"/>
      <c r="K25" s="285"/>
      <c r="L25" s="285"/>
      <c r="M25" s="285"/>
      <c r="N25" s="285"/>
      <c r="O25" s="285"/>
      <c r="P25" s="285"/>
      <c r="Q25" s="285"/>
      <c r="R25" s="285"/>
      <c r="S25" s="285"/>
      <c r="T25" s="285"/>
      <c r="U25" s="285"/>
      <c r="V25" s="285"/>
      <c r="W25" s="285"/>
      <c r="X25" s="285"/>
      <c r="Y25" s="285"/>
      <c r="Z25" s="285"/>
      <c r="AA25" s="285"/>
      <c r="AB25" s="285"/>
      <c r="AC25" s="285"/>
      <c r="AD25" s="285"/>
      <c r="AE25" s="285"/>
      <c r="AF25" s="285"/>
      <c r="AG25" s="285"/>
      <c r="AH25" s="285"/>
      <c r="AI25" s="285"/>
      <c r="AJ25" s="285"/>
      <c r="AK25" s="285"/>
      <c r="AL25" s="285"/>
      <c r="AM25" s="285"/>
      <c r="AN25" s="285"/>
      <c r="AO25" s="285"/>
      <c r="AP25" s="285"/>
      <c r="AQ25" s="285"/>
      <c r="AR25" s="285"/>
      <c r="AS25" s="285"/>
      <c r="AT25" s="285"/>
      <c r="AU25" s="285"/>
      <c r="AV25" s="285"/>
      <c r="AW25" s="285"/>
      <c r="AX25" s="285"/>
      <c r="AY25" s="285"/>
      <c r="AZ25" s="285"/>
      <c r="BA25" s="285"/>
      <c r="BB25" s="285"/>
      <c r="BC25" s="285"/>
      <c r="BD25" s="285"/>
      <c r="BE25" s="285"/>
      <c r="BF25" s="285"/>
      <c r="BG25" s="285"/>
      <c r="BH25" s="285"/>
      <c r="BI25" s="285"/>
      <c r="BJ25" s="285"/>
      <c r="BK25" s="285"/>
      <c r="BL25" s="285"/>
      <c r="BM25" s="285"/>
      <c r="BN25" s="285"/>
      <c r="BO25" s="285"/>
      <c r="BP25" s="285"/>
      <c r="BQ25" s="285"/>
      <c r="BR25" s="285"/>
      <c r="BS25" s="285"/>
      <c r="BT25" s="285"/>
      <c r="BU25" s="285"/>
      <c r="BV25" s="285"/>
      <c r="BW25" s="285"/>
      <c r="BX25" s="285"/>
      <c r="BY25" s="285"/>
      <c r="BZ25" s="285"/>
      <c r="CA25" s="285"/>
      <c r="CB25" s="285"/>
      <c r="CC25" s="285"/>
      <c r="CD25" s="285"/>
      <c r="CE25" s="285"/>
      <c r="CF25" s="285"/>
      <c r="CG25" s="285"/>
      <c r="CH25" s="285"/>
      <c r="CI25" s="285"/>
      <c r="CJ25" s="285"/>
      <c r="CK25" s="285"/>
      <c r="CL25" s="285"/>
      <c r="CM25" s="285"/>
      <c r="CN25" s="285"/>
      <c r="CO25" s="285"/>
      <c r="CP25" s="285"/>
      <c r="CQ25" s="285"/>
      <c r="CR25" s="285"/>
      <c r="CS25" s="285"/>
      <c r="CT25" s="285"/>
      <c r="CU25" s="285"/>
      <c r="CV25" s="285"/>
      <c r="CW25" s="285"/>
      <c r="CX25" s="285"/>
      <c r="CY25" s="285"/>
      <c r="CZ25" s="285"/>
      <c r="DA25" s="285"/>
      <c r="DB25" s="285"/>
      <c r="DC25" s="285"/>
      <c r="DD25" s="285"/>
      <c r="DE25" s="285"/>
      <c r="DF25" s="285"/>
      <c r="DG25" s="285"/>
      <c r="DH25" s="285"/>
      <c r="DI25" s="285"/>
      <c r="DJ25" s="285"/>
      <c r="DK25" s="285"/>
      <c r="DL25" s="285"/>
      <c r="DM25" s="285"/>
      <c r="DN25" s="285"/>
      <c r="DO25" s="285"/>
      <c r="DP25" s="285"/>
      <c r="DQ25" s="285"/>
      <c r="DR25" s="285"/>
      <c r="DS25" s="285"/>
      <c r="DT25" s="285"/>
      <c r="DU25" s="285"/>
      <c r="DV25" s="285"/>
      <c r="DW25" s="285"/>
      <c r="DX25" s="285"/>
      <c r="DY25" s="285"/>
      <c r="DZ25" s="285"/>
      <c r="EA25" s="285"/>
      <c r="EB25" s="285"/>
      <c r="EC25" s="285"/>
      <c r="ED25" s="285"/>
      <c r="EE25" s="285"/>
      <c r="EF25" s="285"/>
      <c r="EG25" s="285"/>
      <c r="EH25" s="285"/>
      <c r="EI25" s="285"/>
      <c r="EJ25" s="285"/>
      <c r="EK25" s="285"/>
      <c r="EL25" s="285"/>
      <c r="EM25" s="285"/>
      <c r="EN25" s="285"/>
      <c r="EO25" s="285"/>
      <c r="EP25" s="285"/>
      <c r="EQ25" s="285"/>
      <c r="ER25" s="285"/>
      <c r="ES25" s="285"/>
      <c r="ET25" s="285"/>
      <c r="EU25" s="285"/>
      <c r="EV25" s="285"/>
      <c r="EW25" s="285"/>
      <c r="EX25" s="285"/>
      <c r="EY25" s="285"/>
      <c r="EZ25" s="285"/>
      <c r="FA25" s="285"/>
      <c r="FB25" s="285"/>
      <c r="FC25" s="285"/>
      <c r="FD25" s="285"/>
      <c r="FE25" s="285"/>
      <c r="FF25" s="285"/>
      <c r="FG25" s="285"/>
      <c r="FH25" s="285"/>
      <c r="FI25" s="285"/>
      <c r="FJ25" s="285"/>
      <c r="FK25" s="285"/>
      <c r="FL25" s="285"/>
      <c r="FM25" s="285"/>
      <c r="FN25" s="285"/>
      <c r="FO25" s="285"/>
      <c r="FP25" s="285"/>
      <c r="FQ25" s="285"/>
      <c r="FR25" s="285"/>
      <c r="FS25" s="285"/>
      <c r="FT25" s="285"/>
      <c r="FU25" s="285"/>
      <c r="FV25" s="285"/>
      <c r="FW25" s="285"/>
      <c r="FX25" s="285"/>
      <c r="FY25" s="285"/>
      <c r="FZ25" s="285"/>
      <c r="GA25" s="285"/>
      <c r="GB25" s="285"/>
      <c r="GC25" s="285"/>
      <c r="GD25" s="285"/>
      <c r="GE25" s="285"/>
      <c r="GF25" s="285"/>
      <c r="GG25" s="285"/>
      <c r="GH25" s="285"/>
      <c r="GI25" s="287"/>
      <c r="GJ25" s="275"/>
    </row>
    <row r="26" spans="1:192" ht="6" customHeight="1">
      <c r="A26" s="275"/>
      <c r="B26" s="280"/>
      <c r="C26" s="295"/>
      <c r="D26" s="295"/>
      <c r="E26" s="295"/>
      <c r="F26" s="295"/>
      <c r="G26" s="285"/>
      <c r="H26" s="285"/>
      <c r="I26" s="285"/>
      <c r="J26" s="285"/>
      <c r="K26" s="285"/>
      <c r="L26" s="285"/>
      <c r="M26" s="285"/>
      <c r="N26" s="285"/>
      <c r="O26" s="285"/>
      <c r="P26" s="285"/>
      <c r="Q26" s="285"/>
      <c r="R26" s="285"/>
      <c r="S26" s="285"/>
      <c r="T26" s="285"/>
      <c r="U26" s="285"/>
      <c r="V26" s="285"/>
      <c r="W26" s="285"/>
      <c r="X26" s="285"/>
      <c r="Y26" s="285"/>
      <c r="Z26" s="285"/>
      <c r="AA26" s="285"/>
      <c r="AB26" s="285"/>
      <c r="AC26" s="285"/>
      <c r="AD26" s="285"/>
      <c r="AE26" s="285"/>
      <c r="AF26" s="285"/>
      <c r="AG26" s="285"/>
      <c r="AH26" s="285"/>
      <c r="AI26" s="285"/>
      <c r="AJ26" s="285"/>
      <c r="AK26" s="285"/>
      <c r="AL26" s="285"/>
      <c r="AM26" s="285"/>
      <c r="AN26" s="285"/>
      <c r="AO26" s="285"/>
      <c r="AP26" s="285"/>
      <c r="AQ26" s="285"/>
      <c r="AR26" s="285"/>
      <c r="AS26" s="285"/>
      <c r="AT26" s="285"/>
      <c r="AU26" s="285"/>
      <c r="AV26" s="285"/>
      <c r="AW26" s="285"/>
      <c r="AX26" s="285"/>
      <c r="AY26" s="285"/>
      <c r="AZ26" s="285"/>
      <c r="BA26" s="285"/>
      <c r="BB26" s="285"/>
      <c r="BC26" s="285"/>
      <c r="BD26" s="285"/>
      <c r="BE26" s="285"/>
      <c r="BF26" s="285"/>
      <c r="BG26" s="285"/>
      <c r="BH26" s="285"/>
      <c r="BI26" s="285"/>
      <c r="BJ26" s="285"/>
      <c r="BK26" s="285"/>
      <c r="BL26" s="285"/>
      <c r="BM26" s="285"/>
      <c r="BN26" s="285"/>
      <c r="BO26" s="285"/>
      <c r="BP26" s="285"/>
      <c r="BQ26" s="285"/>
      <c r="BR26" s="285"/>
      <c r="BS26" s="285"/>
      <c r="BT26" s="285"/>
      <c r="BU26" s="285"/>
      <c r="BV26" s="285"/>
      <c r="BW26" s="285"/>
      <c r="BX26" s="285"/>
      <c r="BY26" s="285"/>
      <c r="BZ26" s="285"/>
      <c r="CA26" s="285"/>
      <c r="CB26" s="285"/>
      <c r="CC26" s="285"/>
      <c r="CD26" s="285"/>
      <c r="CE26" s="285"/>
      <c r="CF26" s="285"/>
      <c r="CG26" s="285"/>
      <c r="CH26" s="285"/>
      <c r="CI26" s="285"/>
      <c r="CJ26" s="285"/>
      <c r="CK26" s="285"/>
      <c r="CL26" s="285"/>
      <c r="CM26" s="285"/>
      <c r="CN26" s="285"/>
      <c r="CO26" s="285"/>
      <c r="CP26" s="285"/>
      <c r="CQ26" s="285"/>
      <c r="CR26" s="285"/>
      <c r="CS26" s="285"/>
      <c r="CT26" s="285"/>
      <c r="CU26" s="285"/>
      <c r="CV26" s="285"/>
      <c r="CW26" s="285"/>
      <c r="CX26" s="285"/>
      <c r="CY26" s="285"/>
      <c r="CZ26" s="285"/>
      <c r="DA26" s="285"/>
      <c r="DB26" s="285"/>
      <c r="DC26" s="285"/>
      <c r="DD26" s="285"/>
      <c r="DE26" s="285"/>
      <c r="DF26" s="285"/>
      <c r="DG26" s="285"/>
      <c r="DH26" s="285"/>
      <c r="DI26" s="285"/>
      <c r="DJ26" s="285"/>
      <c r="DK26" s="285"/>
      <c r="DL26" s="285"/>
      <c r="DM26" s="285"/>
      <c r="DN26" s="285"/>
      <c r="DO26" s="285"/>
      <c r="DP26" s="285"/>
      <c r="DQ26" s="285"/>
      <c r="DR26" s="285"/>
      <c r="DS26" s="285"/>
      <c r="DT26" s="285"/>
      <c r="DU26" s="285"/>
      <c r="DV26" s="285"/>
      <c r="DW26" s="285"/>
      <c r="DX26" s="285"/>
      <c r="DY26" s="285"/>
      <c r="DZ26" s="285"/>
      <c r="EA26" s="285"/>
      <c r="EB26" s="285"/>
      <c r="EC26" s="285"/>
      <c r="ED26" s="285"/>
      <c r="EE26" s="285"/>
      <c r="EF26" s="285"/>
      <c r="EG26" s="285"/>
      <c r="EH26" s="285"/>
      <c r="EI26" s="285"/>
      <c r="EJ26" s="285"/>
      <c r="EK26" s="285"/>
      <c r="EL26" s="285"/>
      <c r="EM26" s="285"/>
      <c r="EN26" s="285"/>
      <c r="EO26" s="285"/>
      <c r="EP26" s="285"/>
      <c r="EQ26" s="285"/>
      <c r="ER26" s="285"/>
      <c r="ES26" s="285"/>
      <c r="ET26" s="285"/>
      <c r="EU26" s="285"/>
      <c r="EV26" s="285"/>
      <c r="EW26" s="285"/>
      <c r="EX26" s="285"/>
      <c r="EY26" s="285"/>
      <c r="EZ26" s="285"/>
      <c r="FA26" s="285"/>
      <c r="FB26" s="285"/>
      <c r="FC26" s="285"/>
      <c r="FD26" s="285"/>
      <c r="FE26" s="285"/>
      <c r="FF26" s="285"/>
      <c r="FG26" s="285"/>
      <c r="FH26" s="285"/>
      <c r="FI26" s="285"/>
      <c r="FJ26" s="285"/>
      <c r="FK26" s="285"/>
      <c r="FL26" s="285"/>
      <c r="FM26" s="285"/>
      <c r="FN26" s="285"/>
      <c r="FO26" s="285"/>
      <c r="FP26" s="285"/>
      <c r="FQ26" s="285"/>
      <c r="FR26" s="285"/>
      <c r="FS26" s="285"/>
      <c r="FT26" s="285"/>
      <c r="FU26" s="285"/>
      <c r="FV26" s="285"/>
      <c r="FW26" s="285"/>
      <c r="FX26" s="285"/>
      <c r="FY26" s="285"/>
      <c r="FZ26" s="285"/>
      <c r="GA26" s="285"/>
      <c r="GB26" s="285"/>
      <c r="GC26" s="285"/>
      <c r="GD26" s="285"/>
      <c r="GE26" s="285"/>
      <c r="GF26" s="285"/>
      <c r="GG26" s="285"/>
      <c r="GH26" s="285"/>
      <c r="GI26" s="287"/>
      <c r="GJ26" s="275"/>
    </row>
    <row r="27" spans="1:192" ht="16.5" customHeight="1">
      <c r="A27" s="275"/>
      <c r="B27" s="280"/>
      <c r="C27" s="281" t="s">
        <v>1504</v>
      </c>
      <c r="D27" s="282"/>
      <c r="E27" s="282"/>
      <c r="F27" s="282"/>
      <c r="G27" s="285"/>
      <c r="H27" s="281" t="s">
        <v>110</v>
      </c>
      <c r="I27" s="282"/>
      <c r="J27" s="282"/>
      <c r="K27" s="282"/>
      <c r="L27" s="285"/>
      <c r="M27" s="285"/>
      <c r="N27" s="285"/>
      <c r="O27" s="285"/>
      <c r="P27" s="285"/>
      <c r="Q27" s="285"/>
      <c r="R27" s="285"/>
      <c r="S27" s="285"/>
      <c r="T27" s="285"/>
      <c r="U27" s="285"/>
      <c r="V27" s="285"/>
      <c r="W27" s="285"/>
      <c r="X27" s="285"/>
      <c r="Y27" s="285"/>
      <c r="Z27" s="285"/>
      <c r="AA27" s="285"/>
      <c r="AB27" s="285"/>
      <c r="AC27" s="285"/>
      <c r="AD27" s="285"/>
      <c r="AE27" s="285"/>
      <c r="AF27" s="285"/>
      <c r="AG27" s="285"/>
      <c r="AH27" s="285"/>
      <c r="AI27" s="285"/>
      <c r="AJ27" s="285"/>
      <c r="AK27" s="285"/>
      <c r="AL27" s="285"/>
      <c r="AM27" s="285"/>
      <c r="AN27" s="285"/>
      <c r="AO27" s="285"/>
      <c r="AP27" s="285"/>
      <c r="AQ27" s="285"/>
      <c r="AR27" s="285"/>
      <c r="AS27" s="285"/>
      <c r="AT27" s="285"/>
      <c r="AU27" s="285"/>
      <c r="AV27" s="285"/>
      <c r="AW27" s="285"/>
      <c r="AX27" s="285"/>
      <c r="AY27" s="285"/>
      <c r="AZ27" s="285"/>
      <c r="BA27" s="285"/>
      <c r="BB27" s="285"/>
      <c r="BC27" s="285"/>
      <c r="BD27" s="285"/>
      <c r="BE27" s="285"/>
      <c r="BF27" s="285"/>
      <c r="BG27" s="285"/>
      <c r="BH27" s="285"/>
      <c r="BI27" s="285"/>
      <c r="BJ27" s="285"/>
      <c r="BK27" s="285"/>
      <c r="BL27" s="285"/>
      <c r="BM27" s="285"/>
      <c r="BN27" s="285"/>
      <c r="BO27" s="285"/>
      <c r="BP27" s="285"/>
      <c r="BQ27" s="285"/>
      <c r="BR27" s="285"/>
      <c r="BS27" s="285"/>
      <c r="BT27" s="285"/>
      <c r="BU27" s="285"/>
      <c r="BV27" s="285"/>
      <c r="BW27" s="285"/>
      <c r="BX27" s="285"/>
      <c r="BY27" s="285"/>
      <c r="BZ27" s="285"/>
      <c r="CA27" s="285"/>
      <c r="CB27" s="285"/>
      <c r="CC27" s="285"/>
      <c r="CD27" s="285"/>
      <c r="CE27" s="285"/>
      <c r="CF27" s="285"/>
      <c r="CG27" s="285"/>
      <c r="CH27" s="285"/>
      <c r="CI27" s="285"/>
      <c r="CJ27" s="285"/>
      <c r="CK27" s="285"/>
      <c r="CL27" s="285"/>
      <c r="CM27" s="285"/>
      <c r="CN27" s="285"/>
      <c r="CO27" s="285"/>
      <c r="CP27" s="285"/>
      <c r="CQ27" s="285"/>
      <c r="CR27" s="285"/>
      <c r="CS27" s="285"/>
      <c r="CT27" s="285"/>
      <c r="CU27" s="285"/>
      <c r="CV27" s="285"/>
      <c r="CW27" s="285"/>
      <c r="CX27" s="285"/>
      <c r="CY27" s="285"/>
      <c r="CZ27" s="285"/>
      <c r="DA27" s="285"/>
      <c r="DB27" s="285"/>
      <c r="DC27" s="285"/>
      <c r="DD27" s="285"/>
      <c r="DE27" s="285"/>
      <c r="DF27" s="285"/>
      <c r="DG27" s="285"/>
      <c r="DH27" s="285"/>
      <c r="DI27" s="285"/>
      <c r="DJ27" s="285"/>
      <c r="DK27" s="285"/>
      <c r="DL27" s="285"/>
      <c r="DM27" s="285"/>
      <c r="DN27" s="285"/>
      <c r="DO27" s="285"/>
      <c r="DP27" s="285"/>
      <c r="DQ27" s="285"/>
      <c r="DR27" s="285"/>
      <c r="DS27" s="285"/>
      <c r="DT27" s="285"/>
      <c r="DU27" s="285"/>
      <c r="DV27" s="285"/>
      <c r="DW27" s="285"/>
      <c r="DX27" s="285"/>
      <c r="DY27" s="285"/>
      <c r="DZ27" s="285"/>
      <c r="EA27" s="285"/>
      <c r="EB27" s="285"/>
      <c r="EC27" s="285"/>
      <c r="ED27" s="285"/>
      <c r="EE27" s="285"/>
      <c r="EF27" s="285"/>
      <c r="EG27" s="285"/>
      <c r="EH27" s="285"/>
      <c r="EI27" s="285"/>
      <c r="EJ27" s="285"/>
      <c r="EK27" s="285"/>
      <c r="EL27" s="285"/>
      <c r="EM27" s="285"/>
      <c r="EN27" s="285"/>
      <c r="EO27" s="285"/>
      <c r="EP27" s="285"/>
      <c r="EQ27" s="285"/>
      <c r="ER27" s="285"/>
      <c r="ES27" s="285"/>
      <c r="ET27" s="285"/>
      <c r="EU27" s="285"/>
      <c r="EV27" s="285"/>
      <c r="EW27" s="285"/>
      <c r="EX27" s="285"/>
      <c r="EY27" s="285"/>
      <c r="EZ27" s="285"/>
      <c r="FA27" s="285"/>
      <c r="FB27" s="285"/>
      <c r="FC27" s="285"/>
      <c r="FD27" s="285"/>
      <c r="FE27" s="285"/>
      <c r="FF27" s="285"/>
      <c r="FG27" s="285"/>
      <c r="FH27" s="285"/>
      <c r="FI27" s="285"/>
      <c r="FJ27" s="285"/>
      <c r="FK27" s="285"/>
      <c r="FL27" s="285"/>
      <c r="FM27" s="285"/>
      <c r="FN27" s="285"/>
      <c r="FO27" s="285"/>
      <c r="FP27" s="285"/>
      <c r="FQ27" s="285"/>
      <c r="FR27" s="285"/>
      <c r="FS27" s="285"/>
      <c r="FT27" s="285"/>
      <c r="FU27" s="285"/>
      <c r="FV27" s="285"/>
      <c r="FW27" s="285"/>
      <c r="FX27" s="285"/>
      <c r="FY27" s="285"/>
      <c r="FZ27" s="285"/>
      <c r="GA27" s="285"/>
      <c r="GB27" s="285"/>
      <c r="GC27" s="285"/>
      <c r="GD27" s="285"/>
      <c r="GE27" s="285"/>
      <c r="GF27" s="285"/>
      <c r="GG27" s="285"/>
      <c r="GH27" s="285"/>
      <c r="GI27" s="287"/>
      <c r="GJ27" s="275"/>
    </row>
    <row r="28" spans="1:192" ht="5.0999999999999996" customHeight="1">
      <c r="A28" s="275"/>
      <c r="B28" s="280"/>
      <c r="C28" s="284"/>
      <c r="D28" s="284"/>
      <c r="E28" s="284"/>
      <c r="F28" s="299"/>
      <c r="G28" s="285"/>
      <c r="H28" s="284"/>
      <c r="I28" s="284"/>
      <c r="J28" s="284"/>
      <c r="K28" s="284"/>
      <c r="L28" s="284"/>
      <c r="M28" s="284"/>
      <c r="N28" s="285"/>
      <c r="O28" s="285"/>
      <c r="P28" s="285"/>
      <c r="Q28" s="285"/>
      <c r="R28" s="285"/>
      <c r="S28" s="285"/>
      <c r="T28" s="285"/>
      <c r="U28" s="285"/>
      <c r="V28" s="285"/>
      <c r="W28" s="285"/>
      <c r="X28" s="285"/>
      <c r="Y28" s="285"/>
      <c r="Z28" s="285"/>
      <c r="AA28" s="285"/>
      <c r="AB28" s="285"/>
      <c r="AC28" s="285"/>
      <c r="AD28" s="285"/>
      <c r="AE28" s="285"/>
      <c r="AF28" s="285"/>
      <c r="AG28" s="285"/>
      <c r="AH28" s="285"/>
      <c r="AI28" s="285"/>
      <c r="AJ28" s="285"/>
      <c r="AK28" s="285"/>
      <c r="AL28" s="285"/>
      <c r="AM28" s="285"/>
      <c r="AN28" s="285"/>
      <c r="AO28" s="285"/>
      <c r="AP28" s="285"/>
      <c r="AQ28" s="285"/>
      <c r="AR28" s="285"/>
      <c r="AS28" s="285"/>
      <c r="AT28" s="285"/>
      <c r="AU28" s="285"/>
      <c r="AV28" s="285"/>
      <c r="AW28" s="285"/>
      <c r="AX28" s="285"/>
      <c r="AY28" s="285"/>
      <c r="AZ28" s="285"/>
      <c r="BA28" s="285"/>
      <c r="BB28" s="285"/>
      <c r="BC28" s="285"/>
      <c r="BD28" s="285"/>
      <c r="BE28" s="285"/>
      <c r="BF28" s="285"/>
      <c r="BG28" s="285"/>
      <c r="BH28" s="285"/>
      <c r="BI28" s="285"/>
      <c r="BJ28" s="285"/>
      <c r="BK28" s="285"/>
      <c r="BL28" s="285"/>
      <c r="BM28" s="285"/>
      <c r="BN28" s="285"/>
      <c r="BO28" s="285"/>
      <c r="BP28" s="285"/>
      <c r="BQ28" s="285"/>
      <c r="BR28" s="285"/>
      <c r="BS28" s="285"/>
      <c r="BT28" s="285"/>
      <c r="BU28" s="285"/>
      <c r="BV28" s="285"/>
      <c r="BW28" s="285"/>
      <c r="BX28" s="285"/>
      <c r="BY28" s="285"/>
      <c r="BZ28" s="285"/>
      <c r="CA28" s="285"/>
      <c r="CB28" s="285"/>
      <c r="CC28" s="285"/>
      <c r="CD28" s="285"/>
      <c r="CE28" s="285"/>
      <c r="CF28" s="285"/>
      <c r="CG28" s="285"/>
      <c r="CH28" s="285"/>
      <c r="CI28" s="285"/>
      <c r="CJ28" s="285"/>
      <c r="CK28" s="285"/>
      <c r="CL28" s="285"/>
      <c r="CM28" s="285"/>
      <c r="CN28" s="285"/>
      <c r="CO28" s="285"/>
      <c r="CP28" s="285"/>
      <c r="CQ28" s="285"/>
      <c r="CR28" s="285"/>
      <c r="CS28" s="285"/>
      <c r="CT28" s="285"/>
      <c r="CU28" s="285"/>
      <c r="CV28" s="285"/>
      <c r="CW28" s="285"/>
      <c r="CX28" s="285"/>
      <c r="CY28" s="285"/>
      <c r="CZ28" s="285"/>
      <c r="DA28" s="285"/>
      <c r="DB28" s="285"/>
      <c r="DC28" s="285"/>
      <c r="DD28" s="285"/>
      <c r="DE28" s="285"/>
      <c r="DF28" s="285"/>
      <c r="DG28" s="285"/>
      <c r="DH28" s="285"/>
      <c r="DI28" s="285"/>
      <c r="DJ28" s="285"/>
      <c r="DK28" s="285"/>
      <c r="DL28" s="285"/>
      <c r="DM28" s="285"/>
      <c r="DN28" s="285"/>
      <c r="DO28" s="285"/>
      <c r="DP28" s="285"/>
      <c r="DQ28" s="285"/>
      <c r="DR28" s="285"/>
      <c r="DS28" s="285"/>
      <c r="DT28" s="285"/>
      <c r="DU28" s="285"/>
      <c r="DV28" s="285"/>
      <c r="DW28" s="285"/>
      <c r="DX28" s="285"/>
      <c r="DY28" s="285"/>
      <c r="DZ28" s="285"/>
      <c r="EA28" s="285"/>
      <c r="EB28" s="285"/>
      <c r="EC28" s="285"/>
      <c r="ED28" s="285"/>
      <c r="EE28" s="285"/>
      <c r="EF28" s="285"/>
      <c r="EG28" s="285"/>
      <c r="EH28" s="285"/>
      <c r="EI28" s="285"/>
      <c r="EJ28" s="285"/>
      <c r="EK28" s="285"/>
      <c r="EL28" s="285"/>
      <c r="EM28" s="285"/>
      <c r="EN28" s="285"/>
      <c r="EO28" s="285"/>
      <c r="EP28" s="285"/>
      <c r="EQ28" s="285"/>
      <c r="ER28" s="285"/>
      <c r="ES28" s="285"/>
      <c r="ET28" s="285"/>
      <c r="EU28" s="285"/>
      <c r="EV28" s="285"/>
      <c r="EW28" s="285"/>
      <c r="EX28" s="285"/>
      <c r="EY28" s="285"/>
      <c r="EZ28" s="285"/>
      <c r="FA28" s="285"/>
      <c r="FB28" s="285"/>
      <c r="FC28" s="285"/>
      <c r="FD28" s="285"/>
      <c r="FE28" s="285"/>
      <c r="FF28" s="285"/>
      <c r="FG28" s="285"/>
      <c r="FH28" s="285"/>
      <c r="FI28" s="285"/>
      <c r="FJ28" s="285"/>
      <c r="FK28" s="285"/>
      <c r="FL28" s="285"/>
      <c r="FM28" s="285"/>
      <c r="FN28" s="285"/>
      <c r="FO28" s="285"/>
      <c r="FP28" s="285"/>
      <c r="FQ28" s="285"/>
      <c r="FR28" s="285"/>
      <c r="FS28" s="285"/>
      <c r="FT28" s="285"/>
      <c r="FU28" s="285"/>
      <c r="FV28" s="285"/>
      <c r="FW28" s="285"/>
      <c r="FX28" s="285"/>
      <c r="FY28" s="285"/>
      <c r="FZ28" s="285"/>
      <c r="GA28" s="285"/>
      <c r="GB28" s="285"/>
      <c r="GC28" s="285"/>
      <c r="GD28" s="285"/>
      <c r="GE28" s="285"/>
      <c r="GF28" s="285"/>
      <c r="GG28" s="285"/>
      <c r="GH28" s="285"/>
      <c r="GI28" s="287"/>
      <c r="GJ28" s="275"/>
    </row>
    <row r="29" spans="1:192" ht="16.5" customHeight="1">
      <c r="A29" s="275"/>
      <c r="B29" s="280"/>
      <c r="C29" s="284" t="s">
        <v>1505</v>
      </c>
      <c r="D29" s="315" t="s">
        <v>1527</v>
      </c>
      <c r="E29" s="299" t="str">
        <f>IF(DCEquipmentType=DCRecommendedEquipment,"",DCRecommendedEquipment)</f>
        <v/>
      </c>
      <c r="F29" s="299"/>
      <c r="G29" s="285"/>
      <c r="H29" s="300" t="s">
        <v>91</v>
      </c>
      <c r="I29" s="289" t="s">
        <v>1489</v>
      </c>
      <c r="J29" s="289" t="s">
        <v>1490</v>
      </c>
      <c r="K29" s="289" t="s">
        <v>1491</v>
      </c>
      <c r="L29" s="289" t="s">
        <v>1492</v>
      </c>
      <c r="M29" s="289" t="s">
        <v>1493</v>
      </c>
      <c r="N29" s="285"/>
      <c r="O29" s="285"/>
      <c r="P29" s="285"/>
      <c r="Q29" s="285"/>
      <c r="R29" s="285"/>
      <c r="S29" s="285"/>
      <c r="T29" s="285"/>
      <c r="U29" s="285"/>
      <c r="V29" s="285"/>
      <c r="W29" s="285"/>
      <c r="X29" s="285"/>
      <c r="Y29" s="285"/>
      <c r="Z29" s="285"/>
      <c r="AA29" s="285"/>
      <c r="AB29" s="285"/>
      <c r="AC29" s="285"/>
      <c r="AD29" s="285"/>
      <c r="AE29" s="285"/>
      <c r="AF29" s="285"/>
      <c r="AG29" s="285"/>
      <c r="AH29" s="285"/>
      <c r="AI29" s="285"/>
      <c r="AJ29" s="285"/>
      <c r="AK29" s="285"/>
      <c r="AL29" s="285"/>
      <c r="AM29" s="285"/>
      <c r="AN29" s="285"/>
      <c r="AO29" s="285"/>
      <c r="AP29" s="285"/>
      <c r="AQ29" s="285"/>
      <c r="AR29" s="285"/>
      <c r="AS29" s="285"/>
      <c r="AT29" s="285"/>
      <c r="AU29" s="285"/>
      <c r="AV29" s="285"/>
      <c r="AW29" s="285"/>
      <c r="AX29" s="285"/>
      <c r="AY29" s="285"/>
      <c r="AZ29" s="285"/>
      <c r="BA29" s="285"/>
      <c r="BB29" s="285"/>
      <c r="BC29" s="285"/>
      <c r="BD29" s="285"/>
      <c r="BE29" s="285"/>
      <c r="BF29" s="285"/>
      <c r="BG29" s="285"/>
      <c r="BH29" s="285"/>
      <c r="BI29" s="285"/>
      <c r="BJ29" s="285"/>
      <c r="BK29" s="285"/>
      <c r="BL29" s="285"/>
      <c r="BM29" s="285"/>
      <c r="BN29" s="285"/>
      <c r="BO29" s="285"/>
      <c r="BP29" s="285"/>
      <c r="BQ29" s="285"/>
      <c r="BR29" s="285"/>
      <c r="BS29" s="285"/>
      <c r="BT29" s="285"/>
      <c r="BU29" s="285"/>
      <c r="BV29" s="285"/>
      <c r="BW29" s="285"/>
      <c r="BX29" s="285"/>
      <c r="BY29" s="285"/>
      <c r="BZ29" s="285"/>
      <c r="CA29" s="285"/>
      <c r="CB29" s="285"/>
      <c r="CC29" s="285"/>
      <c r="CD29" s="285"/>
      <c r="CE29" s="285"/>
      <c r="CF29" s="285"/>
      <c r="CG29" s="285"/>
      <c r="CH29" s="285"/>
      <c r="CI29" s="285"/>
      <c r="CJ29" s="285"/>
      <c r="CK29" s="285"/>
      <c r="CL29" s="285"/>
      <c r="CM29" s="285"/>
      <c r="CN29" s="285"/>
      <c r="CO29" s="285"/>
      <c r="CP29" s="285"/>
      <c r="CQ29" s="285"/>
      <c r="CR29" s="285"/>
      <c r="CS29" s="285"/>
      <c r="CT29" s="285"/>
      <c r="CU29" s="285"/>
      <c r="CV29" s="285"/>
      <c r="CW29" s="285"/>
      <c r="CX29" s="285"/>
      <c r="CY29" s="285"/>
      <c r="CZ29" s="285"/>
      <c r="DA29" s="285"/>
      <c r="DB29" s="285"/>
      <c r="DC29" s="285"/>
      <c r="DD29" s="285"/>
      <c r="DE29" s="285"/>
      <c r="DF29" s="285"/>
      <c r="DG29" s="285"/>
      <c r="DH29" s="285"/>
      <c r="DI29" s="285"/>
      <c r="DJ29" s="285"/>
      <c r="DK29" s="285"/>
      <c r="DL29" s="285"/>
      <c r="DM29" s="285"/>
      <c r="DN29" s="285"/>
      <c r="DO29" s="285"/>
      <c r="DP29" s="285"/>
      <c r="DQ29" s="285"/>
      <c r="DR29" s="285"/>
      <c r="DS29" s="285"/>
      <c r="DT29" s="285"/>
      <c r="DU29" s="285"/>
      <c r="DV29" s="285"/>
      <c r="DW29" s="285"/>
      <c r="DX29" s="285"/>
      <c r="DY29" s="285"/>
      <c r="DZ29" s="285"/>
      <c r="EA29" s="285"/>
      <c r="EB29" s="285"/>
      <c r="EC29" s="285"/>
      <c r="ED29" s="285"/>
      <c r="EE29" s="285"/>
      <c r="EF29" s="285"/>
      <c r="EG29" s="285"/>
      <c r="EH29" s="285"/>
      <c r="EI29" s="285"/>
      <c r="EJ29" s="285"/>
      <c r="EK29" s="285"/>
      <c r="EL29" s="285"/>
      <c r="EM29" s="285"/>
      <c r="EN29" s="285"/>
      <c r="EO29" s="285"/>
      <c r="EP29" s="285"/>
      <c r="EQ29" s="285"/>
      <c r="ER29" s="285"/>
      <c r="ES29" s="285"/>
      <c r="ET29" s="285"/>
      <c r="EU29" s="285"/>
      <c r="EV29" s="285"/>
      <c r="EW29" s="285"/>
      <c r="EX29" s="285"/>
      <c r="EY29" s="285"/>
      <c r="EZ29" s="285"/>
      <c r="FA29" s="285"/>
      <c r="FB29" s="285"/>
      <c r="FC29" s="285"/>
      <c r="FD29" s="285"/>
      <c r="FE29" s="285"/>
      <c r="FF29" s="285"/>
      <c r="FG29" s="285"/>
      <c r="FH29" s="285"/>
      <c r="FI29" s="285"/>
      <c r="FJ29" s="285"/>
      <c r="FK29" s="285"/>
      <c r="FL29" s="285"/>
      <c r="FM29" s="285"/>
      <c r="FN29" s="285"/>
      <c r="FO29" s="285"/>
      <c r="FP29" s="285"/>
      <c r="FQ29" s="285"/>
      <c r="FR29" s="285"/>
      <c r="FS29" s="285"/>
      <c r="FT29" s="285"/>
      <c r="FU29" s="285"/>
      <c r="FV29" s="285"/>
      <c r="FW29" s="285"/>
      <c r="FX29" s="285"/>
      <c r="FY29" s="285"/>
      <c r="FZ29" s="285"/>
      <c r="GA29" s="285"/>
      <c r="GB29" s="285"/>
      <c r="GC29" s="285"/>
      <c r="GD29" s="285"/>
      <c r="GE29" s="285"/>
      <c r="GF29" s="285"/>
      <c r="GG29" s="285"/>
      <c r="GH29" s="285"/>
      <c r="GI29" s="287"/>
      <c r="GJ29" s="275"/>
    </row>
    <row r="30" spans="1:192" ht="6" customHeight="1">
      <c r="A30" s="275"/>
      <c r="B30" s="280"/>
      <c r="C30" s="284"/>
      <c r="D30" s="284"/>
      <c r="E30" s="286"/>
      <c r="F30" s="299"/>
      <c r="G30" s="285"/>
      <c r="H30" s="284"/>
      <c r="I30" s="284"/>
      <c r="J30" s="286"/>
      <c r="K30" s="286"/>
      <c r="L30" s="284"/>
      <c r="M30" s="284"/>
      <c r="N30" s="285"/>
      <c r="O30" s="285"/>
      <c r="P30" s="285"/>
      <c r="Q30" s="285"/>
      <c r="R30" s="285"/>
      <c r="S30" s="285"/>
      <c r="T30" s="285"/>
      <c r="U30" s="285"/>
      <c r="V30" s="285"/>
      <c r="W30" s="285"/>
      <c r="X30" s="285"/>
      <c r="Y30" s="285"/>
      <c r="Z30" s="285"/>
      <c r="AA30" s="285"/>
      <c r="AB30" s="285"/>
      <c r="AC30" s="285"/>
      <c r="AD30" s="285"/>
      <c r="AE30" s="285"/>
      <c r="AF30" s="285"/>
      <c r="AG30" s="285"/>
      <c r="AH30" s="285"/>
      <c r="AI30" s="285"/>
      <c r="AJ30" s="285"/>
      <c r="AK30" s="285"/>
      <c r="AL30" s="285"/>
      <c r="AM30" s="285"/>
      <c r="AN30" s="285"/>
      <c r="AO30" s="285"/>
      <c r="AP30" s="285"/>
      <c r="AQ30" s="285"/>
      <c r="AR30" s="285"/>
      <c r="AS30" s="285"/>
      <c r="AT30" s="285"/>
      <c r="AU30" s="285"/>
      <c r="AV30" s="285"/>
      <c r="AW30" s="285"/>
      <c r="AX30" s="285"/>
      <c r="AY30" s="285"/>
      <c r="AZ30" s="285"/>
      <c r="BA30" s="285"/>
      <c r="BB30" s="285"/>
      <c r="BC30" s="285"/>
      <c r="BD30" s="285"/>
      <c r="BE30" s="285"/>
      <c r="BF30" s="285"/>
      <c r="BG30" s="285"/>
      <c r="BH30" s="285"/>
      <c r="BI30" s="285"/>
      <c r="BJ30" s="285"/>
      <c r="BK30" s="285"/>
      <c r="BL30" s="285"/>
      <c r="BM30" s="285"/>
      <c r="BN30" s="285"/>
      <c r="BO30" s="285"/>
      <c r="BP30" s="285"/>
      <c r="BQ30" s="285"/>
      <c r="BR30" s="285"/>
      <c r="BS30" s="285"/>
      <c r="BT30" s="285"/>
      <c r="BU30" s="285"/>
      <c r="BV30" s="285"/>
      <c r="BW30" s="285"/>
      <c r="BX30" s="285"/>
      <c r="BY30" s="285"/>
      <c r="BZ30" s="285"/>
      <c r="CA30" s="285"/>
      <c r="CB30" s="285"/>
      <c r="CC30" s="285"/>
      <c r="CD30" s="285"/>
      <c r="CE30" s="285"/>
      <c r="CF30" s="285"/>
      <c r="CG30" s="285"/>
      <c r="CH30" s="285"/>
      <c r="CI30" s="285"/>
      <c r="CJ30" s="285"/>
      <c r="CK30" s="285"/>
      <c r="CL30" s="285"/>
      <c r="CM30" s="285"/>
      <c r="CN30" s="285"/>
      <c r="CO30" s="285"/>
      <c r="CP30" s="285"/>
      <c r="CQ30" s="285"/>
      <c r="CR30" s="285"/>
      <c r="CS30" s="285"/>
      <c r="CT30" s="285"/>
      <c r="CU30" s="285"/>
      <c r="CV30" s="285"/>
      <c r="CW30" s="285"/>
      <c r="CX30" s="285"/>
      <c r="CY30" s="285"/>
      <c r="CZ30" s="285"/>
      <c r="DA30" s="285"/>
      <c r="DB30" s="285"/>
      <c r="DC30" s="285"/>
      <c r="DD30" s="285"/>
      <c r="DE30" s="285"/>
      <c r="DF30" s="285"/>
      <c r="DG30" s="285"/>
      <c r="DH30" s="285"/>
      <c r="DI30" s="285"/>
      <c r="DJ30" s="285"/>
      <c r="DK30" s="285"/>
      <c r="DL30" s="285"/>
      <c r="DM30" s="285"/>
      <c r="DN30" s="285"/>
      <c r="DO30" s="285"/>
      <c r="DP30" s="285"/>
      <c r="DQ30" s="285"/>
      <c r="DR30" s="285"/>
      <c r="DS30" s="285"/>
      <c r="DT30" s="285"/>
      <c r="DU30" s="285"/>
      <c r="DV30" s="285"/>
      <c r="DW30" s="285"/>
      <c r="DX30" s="285"/>
      <c r="DY30" s="285"/>
      <c r="DZ30" s="285"/>
      <c r="EA30" s="285"/>
      <c r="EB30" s="285"/>
      <c r="EC30" s="285"/>
      <c r="ED30" s="285"/>
      <c r="EE30" s="285"/>
      <c r="EF30" s="285"/>
      <c r="EG30" s="285"/>
      <c r="EH30" s="285"/>
      <c r="EI30" s="285"/>
      <c r="EJ30" s="285"/>
      <c r="EK30" s="285"/>
      <c r="EL30" s="285"/>
      <c r="EM30" s="285"/>
      <c r="EN30" s="285"/>
      <c r="EO30" s="285"/>
      <c r="EP30" s="285"/>
      <c r="EQ30" s="285"/>
      <c r="ER30" s="285"/>
      <c r="ES30" s="285"/>
      <c r="ET30" s="285"/>
      <c r="EU30" s="285"/>
      <c r="EV30" s="285"/>
      <c r="EW30" s="285"/>
      <c r="EX30" s="285"/>
      <c r="EY30" s="285"/>
      <c r="EZ30" s="285"/>
      <c r="FA30" s="285"/>
      <c r="FB30" s="285"/>
      <c r="FC30" s="285"/>
      <c r="FD30" s="285"/>
      <c r="FE30" s="285"/>
      <c r="FF30" s="285"/>
      <c r="FG30" s="285"/>
      <c r="FH30" s="285"/>
      <c r="FI30" s="285"/>
      <c r="FJ30" s="285"/>
      <c r="FK30" s="285"/>
      <c r="FL30" s="285"/>
      <c r="FM30" s="285"/>
      <c r="FN30" s="285"/>
      <c r="FO30" s="285"/>
      <c r="FP30" s="285"/>
      <c r="FQ30" s="285"/>
      <c r="FR30" s="285"/>
      <c r="FS30" s="285"/>
      <c r="FT30" s="285"/>
      <c r="FU30" s="285"/>
      <c r="FV30" s="285"/>
      <c r="FW30" s="285"/>
      <c r="FX30" s="285"/>
      <c r="FY30" s="285"/>
      <c r="FZ30" s="285"/>
      <c r="GA30" s="285"/>
      <c r="GB30" s="285"/>
      <c r="GC30" s="285"/>
      <c r="GD30" s="285"/>
      <c r="GE30" s="285"/>
      <c r="GF30" s="285"/>
      <c r="GG30" s="285"/>
      <c r="GH30" s="285"/>
      <c r="GI30" s="287"/>
      <c r="GJ30" s="275"/>
    </row>
    <row r="31" spans="1:192" ht="16.5" customHeight="1">
      <c r="A31" s="275"/>
      <c r="B31" s="280"/>
      <c r="C31" s="284" t="s">
        <v>1474</v>
      </c>
      <c r="D31" s="259" t="str">
        <f>DCEquipmentAss</f>
        <v/>
      </c>
      <c r="E31" s="299" t="str">
        <f>IF(DCEquipmentCost=DCEquipmentAss,"",IF(DCEquipmentCost&gt;DCEquipmentAss,"(+"&amp;TEXT(DCEquipmentCost-DCEquipmentAss,"$0.00")&amp;")","("&amp;TEXT(DCEquipmentCost-DCEquipmentAss,"$0.00")&amp;")"))</f>
        <v/>
      </c>
      <c r="F31" s="299"/>
      <c r="G31" s="285"/>
      <c r="H31" s="300" t="s">
        <v>1510</v>
      </c>
      <c r="I31" s="303">
        <f>SUM(I9:U9)</f>
        <v>0</v>
      </c>
      <c r="J31" s="303">
        <f>SUM(V9:AG9)</f>
        <v>0</v>
      </c>
      <c r="K31" s="303">
        <f>SUM(AH9:AS9)</f>
        <v>0</v>
      </c>
      <c r="L31" s="303">
        <f>SUM(AT9:BE9)</f>
        <v>0</v>
      </c>
      <c r="M31" s="303">
        <f>SUM(BF9:BQ9)</f>
        <v>0</v>
      </c>
      <c r="N31" s="285"/>
      <c r="O31" s="285"/>
      <c r="P31" s="285"/>
      <c r="Q31" s="285"/>
      <c r="R31" s="285"/>
      <c r="S31" s="285"/>
      <c r="T31" s="285"/>
      <c r="U31" s="285"/>
      <c r="V31" s="285"/>
      <c r="W31" s="285"/>
      <c r="X31" s="285"/>
      <c r="Y31" s="285"/>
      <c r="Z31" s="285"/>
      <c r="AA31" s="285"/>
      <c r="AB31" s="285"/>
      <c r="AC31" s="285"/>
      <c r="AD31" s="285"/>
      <c r="AE31" s="285"/>
      <c r="AF31" s="285"/>
      <c r="AG31" s="285"/>
      <c r="AH31" s="285"/>
      <c r="AI31" s="285"/>
      <c r="AJ31" s="285"/>
      <c r="AK31" s="285"/>
      <c r="AL31" s="285"/>
      <c r="AM31" s="285"/>
      <c r="AN31" s="285"/>
      <c r="AO31" s="285"/>
      <c r="AP31" s="285"/>
      <c r="AQ31" s="285"/>
      <c r="AR31" s="285"/>
      <c r="AS31" s="285"/>
      <c r="AT31" s="285"/>
      <c r="AU31" s="285"/>
      <c r="AV31" s="285"/>
      <c r="AW31" s="285"/>
      <c r="AX31" s="285"/>
      <c r="AY31" s="285"/>
      <c r="AZ31" s="285"/>
      <c r="BA31" s="285"/>
      <c r="BB31" s="285"/>
      <c r="BC31" s="285"/>
      <c r="BD31" s="285"/>
      <c r="BE31" s="285"/>
      <c r="BF31" s="285"/>
      <c r="BG31" s="285"/>
      <c r="BH31" s="285"/>
      <c r="BI31" s="285"/>
      <c r="BJ31" s="285"/>
      <c r="BK31" s="285"/>
      <c r="BL31" s="285"/>
      <c r="BM31" s="285"/>
      <c r="BN31" s="285"/>
      <c r="BO31" s="285"/>
      <c r="BP31" s="285"/>
      <c r="BQ31" s="285"/>
      <c r="BR31" s="285"/>
      <c r="BS31" s="285"/>
      <c r="BT31" s="285"/>
      <c r="BU31" s="285"/>
      <c r="BV31" s="285"/>
      <c r="BW31" s="285"/>
      <c r="BX31" s="285"/>
      <c r="BY31" s="285"/>
      <c r="BZ31" s="285"/>
      <c r="CA31" s="285"/>
      <c r="CB31" s="285"/>
      <c r="CC31" s="285"/>
      <c r="CD31" s="285"/>
      <c r="CE31" s="285"/>
      <c r="CF31" s="285"/>
      <c r="CG31" s="285"/>
      <c r="CH31" s="285"/>
      <c r="CI31" s="285"/>
      <c r="CJ31" s="285"/>
      <c r="CK31" s="285"/>
      <c r="CL31" s="285"/>
      <c r="CM31" s="285"/>
      <c r="CN31" s="285"/>
      <c r="CO31" s="285"/>
      <c r="CP31" s="285"/>
      <c r="CQ31" s="285"/>
      <c r="CR31" s="285"/>
      <c r="CS31" s="285"/>
      <c r="CT31" s="285"/>
      <c r="CU31" s="285"/>
      <c r="CV31" s="285"/>
      <c r="CW31" s="285"/>
      <c r="CX31" s="285"/>
      <c r="CY31" s="285"/>
      <c r="CZ31" s="285"/>
      <c r="DA31" s="285"/>
      <c r="DB31" s="285"/>
      <c r="DC31" s="285"/>
      <c r="DD31" s="285"/>
      <c r="DE31" s="285"/>
      <c r="DF31" s="285"/>
      <c r="DG31" s="285"/>
      <c r="DH31" s="285"/>
      <c r="DI31" s="285"/>
      <c r="DJ31" s="285"/>
      <c r="DK31" s="285"/>
      <c r="DL31" s="285"/>
      <c r="DM31" s="285"/>
      <c r="DN31" s="285"/>
      <c r="DO31" s="285"/>
      <c r="DP31" s="285"/>
      <c r="DQ31" s="285"/>
      <c r="DR31" s="285"/>
      <c r="DS31" s="285"/>
      <c r="DT31" s="285"/>
      <c r="DU31" s="285"/>
      <c r="DV31" s="285"/>
      <c r="DW31" s="285"/>
      <c r="DX31" s="285"/>
      <c r="DY31" s="285"/>
      <c r="DZ31" s="285"/>
      <c r="EA31" s="285"/>
      <c r="EB31" s="285"/>
      <c r="EC31" s="285"/>
      <c r="ED31" s="285"/>
      <c r="EE31" s="285"/>
      <c r="EF31" s="285"/>
      <c r="EG31" s="285"/>
      <c r="EH31" s="285"/>
      <c r="EI31" s="285"/>
      <c r="EJ31" s="285"/>
      <c r="EK31" s="285"/>
      <c r="EL31" s="285"/>
      <c r="EM31" s="285"/>
      <c r="EN31" s="285"/>
      <c r="EO31" s="285"/>
      <c r="EP31" s="285"/>
      <c r="EQ31" s="285"/>
      <c r="ER31" s="285"/>
      <c r="ES31" s="285"/>
      <c r="ET31" s="285"/>
      <c r="EU31" s="285"/>
      <c r="EV31" s="285"/>
      <c r="EW31" s="285"/>
      <c r="EX31" s="285"/>
      <c r="EY31" s="285"/>
      <c r="EZ31" s="285"/>
      <c r="FA31" s="285"/>
      <c r="FB31" s="285"/>
      <c r="FC31" s="285"/>
      <c r="FD31" s="285"/>
      <c r="FE31" s="285"/>
      <c r="FF31" s="285"/>
      <c r="FG31" s="285"/>
      <c r="FH31" s="285"/>
      <c r="FI31" s="285"/>
      <c r="FJ31" s="285"/>
      <c r="FK31" s="285"/>
      <c r="FL31" s="285"/>
      <c r="FM31" s="285"/>
      <c r="FN31" s="285"/>
      <c r="FO31" s="285"/>
      <c r="FP31" s="285"/>
      <c r="FQ31" s="285"/>
      <c r="FR31" s="285"/>
      <c r="FS31" s="285"/>
      <c r="FT31" s="285"/>
      <c r="FU31" s="285"/>
      <c r="FV31" s="285"/>
      <c r="FW31" s="285"/>
      <c r="FX31" s="285"/>
      <c r="FY31" s="285"/>
      <c r="FZ31" s="285"/>
      <c r="GA31" s="285"/>
      <c r="GB31" s="285"/>
      <c r="GC31" s="285"/>
      <c r="GD31" s="285"/>
      <c r="GE31" s="285"/>
      <c r="GF31" s="285"/>
      <c r="GG31" s="285"/>
      <c r="GH31" s="285"/>
      <c r="GI31" s="287"/>
      <c r="GJ31" s="275"/>
    </row>
    <row r="32" spans="1:192">
      <c r="A32" s="275"/>
      <c r="B32" s="280"/>
      <c r="C32" s="284"/>
      <c r="D32" s="284"/>
      <c r="E32" s="286"/>
      <c r="F32" s="299"/>
      <c r="G32" s="285"/>
      <c r="H32" s="300" t="s">
        <v>1531</v>
      </c>
      <c r="I32" s="303">
        <f>SUM(I11:U11)+SUM(I13:U13)</f>
        <v>0</v>
      </c>
      <c r="J32" s="304">
        <f>SUM(V11:AG11)+SUM(V13:AG13)</f>
        <v>0</v>
      </c>
      <c r="K32" s="304">
        <f>SUM(AH11:AS11)+SUM(AH13:AS13)</f>
        <v>0</v>
      </c>
      <c r="L32" s="304">
        <f>SUM(AT11:BE11)+SUM(AT13:BE13)</f>
        <v>0</v>
      </c>
      <c r="M32" s="304">
        <f>SUM(BF11:BQ11)+SUM(BF13:BQ13)</f>
        <v>0</v>
      </c>
      <c r="N32" s="285"/>
      <c r="O32" s="285"/>
      <c r="P32" s="285"/>
      <c r="Q32" s="285"/>
      <c r="R32" s="285"/>
      <c r="S32" s="285"/>
      <c r="T32" s="285"/>
      <c r="U32" s="285"/>
      <c r="V32" s="285"/>
      <c r="W32" s="285"/>
      <c r="X32" s="285"/>
      <c r="Y32" s="285"/>
      <c r="Z32" s="285"/>
      <c r="AA32" s="285"/>
      <c r="AB32" s="285"/>
      <c r="AC32" s="285"/>
      <c r="AD32" s="285"/>
      <c r="AE32" s="285"/>
      <c r="AF32" s="285"/>
      <c r="AG32" s="285"/>
      <c r="AH32" s="285"/>
      <c r="AI32" s="285"/>
      <c r="AJ32" s="285"/>
      <c r="AK32" s="285"/>
      <c r="AL32" s="285"/>
      <c r="AM32" s="285"/>
      <c r="AN32" s="285"/>
      <c r="AO32" s="285"/>
      <c r="AP32" s="285"/>
      <c r="AQ32" s="285"/>
      <c r="AR32" s="285"/>
      <c r="AS32" s="285"/>
      <c r="AT32" s="285"/>
      <c r="AU32" s="285"/>
      <c r="AV32" s="285"/>
      <c r="AW32" s="285"/>
      <c r="AX32" s="285"/>
      <c r="AY32" s="285"/>
      <c r="AZ32" s="285"/>
      <c r="BA32" s="285"/>
      <c r="BB32" s="285"/>
      <c r="BC32" s="285"/>
      <c r="BD32" s="285"/>
      <c r="BE32" s="285"/>
      <c r="BF32" s="285"/>
      <c r="BG32" s="285"/>
      <c r="BH32" s="285"/>
      <c r="BI32" s="285"/>
      <c r="BJ32" s="285"/>
      <c r="BK32" s="285"/>
      <c r="BL32" s="285"/>
      <c r="BM32" s="285"/>
      <c r="BN32" s="285"/>
      <c r="BO32" s="285"/>
      <c r="BP32" s="285"/>
      <c r="BQ32" s="285"/>
      <c r="BR32" s="285"/>
      <c r="BS32" s="285"/>
      <c r="BT32" s="285"/>
      <c r="BU32" s="285"/>
      <c r="BV32" s="285"/>
      <c r="BW32" s="285"/>
      <c r="BX32" s="285"/>
      <c r="BY32" s="285"/>
      <c r="BZ32" s="285"/>
      <c r="CA32" s="285"/>
      <c r="CB32" s="285"/>
      <c r="CC32" s="285"/>
      <c r="CD32" s="285"/>
      <c r="CE32" s="285"/>
      <c r="CF32" s="285"/>
      <c r="CG32" s="285"/>
      <c r="CH32" s="285"/>
      <c r="CI32" s="285"/>
      <c r="CJ32" s="285"/>
      <c r="CK32" s="285"/>
      <c r="CL32" s="285"/>
      <c r="CM32" s="285"/>
      <c r="CN32" s="285"/>
      <c r="CO32" s="285"/>
      <c r="CP32" s="285"/>
      <c r="CQ32" s="285"/>
      <c r="CR32" s="285"/>
      <c r="CS32" s="285"/>
      <c r="CT32" s="285"/>
      <c r="CU32" s="285"/>
      <c r="CV32" s="285"/>
      <c r="CW32" s="285"/>
      <c r="CX32" s="285"/>
      <c r="CY32" s="285"/>
      <c r="CZ32" s="285"/>
      <c r="DA32" s="285"/>
      <c r="DB32" s="285"/>
      <c r="DC32" s="285"/>
      <c r="DD32" s="285"/>
      <c r="DE32" s="285"/>
      <c r="DF32" s="285"/>
      <c r="DG32" s="285"/>
      <c r="DH32" s="285"/>
      <c r="DI32" s="285"/>
      <c r="DJ32" s="285"/>
      <c r="DK32" s="285"/>
      <c r="DL32" s="285"/>
      <c r="DM32" s="285"/>
      <c r="DN32" s="285"/>
      <c r="DO32" s="285"/>
      <c r="DP32" s="285"/>
      <c r="DQ32" s="285"/>
      <c r="DR32" s="285"/>
      <c r="DS32" s="285"/>
      <c r="DT32" s="285"/>
      <c r="DU32" s="285"/>
      <c r="DV32" s="285"/>
      <c r="DW32" s="285"/>
      <c r="DX32" s="285"/>
      <c r="DY32" s="285"/>
      <c r="DZ32" s="285"/>
      <c r="EA32" s="285"/>
      <c r="EB32" s="285"/>
      <c r="EC32" s="285"/>
      <c r="ED32" s="285"/>
      <c r="EE32" s="285"/>
      <c r="EF32" s="285"/>
      <c r="EG32" s="285"/>
      <c r="EH32" s="285"/>
      <c r="EI32" s="285"/>
      <c r="EJ32" s="285"/>
      <c r="EK32" s="285"/>
      <c r="EL32" s="285"/>
      <c r="EM32" s="285"/>
      <c r="EN32" s="285"/>
      <c r="EO32" s="285"/>
      <c r="EP32" s="285"/>
      <c r="EQ32" s="285"/>
      <c r="ER32" s="285"/>
      <c r="ES32" s="285"/>
      <c r="ET32" s="285"/>
      <c r="EU32" s="285"/>
      <c r="EV32" s="285"/>
      <c r="EW32" s="285"/>
      <c r="EX32" s="285"/>
      <c r="EY32" s="285"/>
      <c r="EZ32" s="285"/>
      <c r="FA32" s="285"/>
      <c r="FB32" s="285"/>
      <c r="FC32" s="285"/>
      <c r="FD32" s="285"/>
      <c r="FE32" s="285"/>
      <c r="FF32" s="285"/>
      <c r="FG32" s="285"/>
      <c r="FH32" s="285"/>
      <c r="FI32" s="285"/>
      <c r="FJ32" s="285"/>
      <c r="FK32" s="285"/>
      <c r="FL32" s="285"/>
      <c r="FM32" s="285"/>
      <c r="FN32" s="285"/>
      <c r="FO32" s="285"/>
      <c r="FP32" s="285"/>
      <c r="FQ32" s="285"/>
      <c r="FR32" s="285"/>
      <c r="FS32" s="285"/>
      <c r="FT32" s="285"/>
      <c r="FU32" s="285"/>
      <c r="FV32" s="285"/>
      <c r="FW32" s="285"/>
      <c r="FX32" s="285"/>
      <c r="FY32" s="285"/>
      <c r="FZ32" s="285"/>
      <c r="GA32" s="285"/>
      <c r="GB32" s="285"/>
      <c r="GC32" s="285"/>
      <c r="GD32" s="285"/>
      <c r="GE32" s="285"/>
      <c r="GF32" s="285"/>
      <c r="GG32" s="285"/>
      <c r="GH32" s="285"/>
      <c r="GI32" s="287"/>
      <c r="GJ32" s="275"/>
    </row>
    <row r="33" spans="1:192" ht="6" customHeight="1">
      <c r="A33" s="275"/>
      <c r="B33" s="280"/>
      <c r="C33" s="295"/>
      <c r="D33" s="317"/>
      <c r="E33" s="297"/>
      <c r="F33" s="282"/>
      <c r="G33" s="285"/>
      <c r="H33" s="284"/>
      <c r="I33" s="305"/>
      <c r="J33" s="305"/>
      <c r="K33" s="305"/>
      <c r="L33" s="305"/>
      <c r="M33" s="305"/>
      <c r="N33" s="285"/>
      <c r="O33" s="285"/>
      <c r="P33" s="285"/>
      <c r="Q33" s="285"/>
      <c r="R33" s="285"/>
      <c r="S33" s="285"/>
      <c r="T33" s="285"/>
      <c r="U33" s="285"/>
      <c r="V33" s="285"/>
      <c r="W33" s="285"/>
      <c r="X33" s="285"/>
      <c r="Y33" s="285"/>
      <c r="Z33" s="285"/>
      <c r="AA33" s="285"/>
      <c r="AB33" s="285"/>
      <c r="AC33" s="285"/>
      <c r="AD33" s="285"/>
      <c r="AE33" s="285"/>
      <c r="AF33" s="285"/>
      <c r="AG33" s="285"/>
      <c r="AH33" s="285"/>
      <c r="AI33" s="285"/>
      <c r="AJ33" s="285"/>
      <c r="AK33" s="285"/>
      <c r="AL33" s="285"/>
      <c r="AM33" s="285"/>
      <c r="AN33" s="285"/>
      <c r="AO33" s="285"/>
      <c r="AP33" s="285"/>
      <c r="AQ33" s="285"/>
      <c r="AR33" s="285"/>
      <c r="AS33" s="285"/>
      <c r="AT33" s="285"/>
      <c r="AU33" s="285"/>
      <c r="AV33" s="285"/>
      <c r="AW33" s="285"/>
      <c r="AX33" s="285"/>
      <c r="AY33" s="285"/>
      <c r="AZ33" s="285"/>
      <c r="BA33" s="285"/>
      <c r="BB33" s="285"/>
      <c r="BC33" s="285"/>
      <c r="BD33" s="285"/>
      <c r="BE33" s="285"/>
      <c r="BF33" s="285"/>
      <c r="BG33" s="285"/>
      <c r="BH33" s="285"/>
      <c r="BI33" s="285"/>
      <c r="BJ33" s="285"/>
      <c r="BK33" s="285"/>
      <c r="BL33" s="285"/>
      <c r="BM33" s="285"/>
      <c r="BN33" s="285"/>
      <c r="BO33" s="285"/>
      <c r="BP33" s="285"/>
      <c r="BQ33" s="285"/>
      <c r="BR33" s="285"/>
      <c r="BS33" s="285"/>
      <c r="BT33" s="285"/>
      <c r="BU33" s="285"/>
      <c r="BV33" s="285"/>
      <c r="BW33" s="285"/>
      <c r="BX33" s="285"/>
      <c r="BY33" s="285"/>
      <c r="BZ33" s="285"/>
      <c r="CA33" s="285"/>
      <c r="CB33" s="285"/>
      <c r="CC33" s="285"/>
      <c r="CD33" s="285"/>
      <c r="CE33" s="285"/>
      <c r="CF33" s="285"/>
      <c r="CG33" s="285"/>
      <c r="CH33" s="285"/>
      <c r="CI33" s="285"/>
      <c r="CJ33" s="285"/>
      <c r="CK33" s="285"/>
      <c r="CL33" s="285"/>
      <c r="CM33" s="285"/>
      <c r="CN33" s="285"/>
      <c r="CO33" s="285"/>
      <c r="CP33" s="285"/>
      <c r="CQ33" s="285"/>
      <c r="CR33" s="285"/>
      <c r="CS33" s="285"/>
      <c r="CT33" s="285"/>
      <c r="CU33" s="285"/>
      <c r="CV33" s="285"/>
      <c r="CW33" s="285"/>
      <c r="CX33" s="285"/>
      <c r="CY33" s="285"/>
      <c r="CZ33" s="285"/>
      <c r="DA33" s="285"/>
      <c r="DB33" s="285"/>
      <c r="DC33" s="285"/>
      <c r="DD33" s="285"/>
      <c r="DE33" s="285"/>
      <c r="DF33" s="285"/>
      <c r="DG33" s="285"/>
      <c r="DH33" s="285"/>
      <c r="DI33" s="285"/>
      <c r="DJ33" s="285"/>
      <c r="DK33" s="285"/>
      <c r="DL33" s="285"/>
      <c r="DM33" s="285"/>
      <c r="DN33" s="285"/>
      <c r="DO33" s="285"/>
      <c r="DP33" s="285"/>
      <c r="DQ33" s="285"/>
      <c r="DR33" s="285"/>
      <c r="DS33" s="285"/>
      <c r="DT33" s="285"/>
      <c r="DU33" s="285"/>
      <c r="DV33" s="285"/>
      <c r="DW33" s="285"/>
      <c r="DX33" s="285"/>
      <c r="DY33" s="285"/>
      <c r="DZ33" s="285"/>
      <c r="EA33" s="285"/>
      <c r="EB33" s="285"/>
      <c r="EC33" s="285"/>
      <c r="ED33" s="285"/>
      <c r="EE33" s="285"/>
      <c r="EF33" s="285"/>
      <c r="EG33" s="285"/>
      <c r="EH33" s="285"/>
      <c r="EI33" s="285"/>
      <c r="EJ33" s="285"/>
      <c r="EK33" s="285"/>
      <c r="EL33" s="285"/>
      <c r="EM33" s="285"/>
      <c r="EN33" s="285"/>
      <c r="EO33" s="285"/>
      <c r="EP33" s="285"/>
      <c r="EQ33" s="285"/>
      <c r="ER33" s="285"/>
      <c r="ES33" s="285"/>
      <c r="ET33" s="285"/>
      <c r="EU33" s="285"/>
      <c r="EV33" s="285"/>
      <c r="EW33" s="285"/>
      <c r="EX33" s="285"/>
      <c r="EY33" s="285"/>
      <c r="EZ33" s="285"/>
      <c r="FA33" s="285"/>
      <c r="FB33" s="285"/>
      <c r="FC33" s="285"/>
      <c r="FD33" s="285"/>
      <c r="FE33" s="285"/>
      <c r="FF33" s="285"/>
      <c r="FG33" s="285"/>
      <c r="FH33" s="285"/>
      <c r="FI33" s="285"/>
      <c r="FJ33" s="285"/>
      <c r="FK33" s="285"/>
      <c r="FL33" s="285"/>
      <c r="FM33" s="285"/>
      <c r="FN33" s="285"/>
      <c r="FO33" s="285"/>
      <c r="FP33" s="285"/>
      <c r="FQ33" s="285"/>
      <c r="FR33" s="285"/>
      <c r="FS33" s="285"/>
      <c r="FT33" s="285"/>
      <c r="FU33" s="285"/>
      <c r="FV33" s="285"/>
      <c r="FW33" s="285"/>
      <c r="FX33" s="285"/>
      <c r="FY33" s="285"/>
      <c r="FZ33" s="285"/>
      <c r="GA33" s="285"/>
      <c r="GB33" s="285"/>
      <c r="GC33" s="285"/>
      <c r="GD33" s="285"/>
      <c r="GE33" s="285"/>
      <c r="GF33" s="285"/>
      <c r="GG33" s="285"/>
      <c r="GH33" s="285"/>
      <c r="GI33" s="287"/>
      <c r="GJ33" s="275"/>
    </row>
    <row r="34" spans="1:192" ht="16.5" customHeight="1">
      <c r="A34" s="275"/>
      <c r="B34" s="280"/>
      <c r="C34" s="281" t="s">
        <v>1506</v>
      </c>
      <c r="D34" s="282"/>
      <c r="E34" s="282"/>
      <c r="F34" s="282"/>
      <c r="G34" s="285"/>
      <c r="H34" s="300" t="s">
        <v>1488</v>
      </c>
      <c r="I34" s="303">
        <f>I31+I32</f>
        <v>0</v>
      </c>
      <c r="J34" s="303">
        <f>J31+J32</f>
        <v>0</v>
      </c>
      <c r="K34" s="303">
        <f>K31+K32</f>
        <v>0</v>
      </c>
      <c r="L34" s="303">
        <f>L31+L32</f>
        <v>0</v>
      </c>
      <c r="M34" s="303">
        <f>M31+M32</f>
        <v>0</v>
      </c>
      <c r="N34" s="285"/>
      <c r="O34" s="285"/>
      <c r="P34" s="285"/>
      <c r="Q34" s="285"/>
      <c r="R34" s="285"/>
      <c r="S34" s="285"/>
      <c r="T34" s="285"/>
      <c r="U34" s="285"/>
      <c r="V34" s="285"/>
      <c r="W34" s="285"/>
      <c r="X34" s="285"/>
      <c r="Y34" s="285"/>
      <c r="Z34" s="285"/>
      <c r="AA34" s="285"/>
      <c r="AB34" s="285"/>
      <c r="AC34" s="285"/>
      <c r="AD34" s="285"/>
      <c r="AE34" s="285"/>
      <c r="AF34" s="285"/>
      <c r="AG34" s="285"/>
      <c r="AH34" s="285"/>
      <c r="AI34" s="285"/>
      <c r="AJ34" s="285"/>
      <c r="AK34" s="285"/>
      <c r="AL34" s="285"/>
      <c r="AM34" s="285"/>
      <c r="AN34" s="285"/>
      <c r="AO34" s="285"/>
      <c r="AP34" s="285"/>
      <c r="AQ34" s="285"/>
      <c r="AR34" s="285"/>
      <c r="AS34" s="285"/>
      <c r="AT34" s="285"/>
      <c r="AU34" s="285"/>
      <c r="AV34" s="285"/>
      <c r="AW34" s="285"/>
      <c r="AX34" s="285"/>
      <c r="AY34" s="285"/>
      <c r="AZ34" s="285"/>
      <c r="BA34" s="285"/>
      <c r="BB34" s="285"/>
      <c r="BC34" s="285"/>
      <c r="BD34" s="285"/>
      <c r="BE34" s="285"/>
      <c r="BF34" s="285"/>
      <c r="BG34" s="285"/>
      <c r="BH34" s="285"/>
      <c r="BI34" s="285"/>
      <c r="BJ34" s="285"/>
      <c r="BK34" s="285"/>
      <c r="BL34" s="285"/>
      <c r="BM34" s="285"/>
      <c r="BN34" s="285"/>
      <c r="BO34" s="285"/>
      <c r="BP34" s="285"/>
      <c r="BQ34" s="285"/>
      <c r="BR34" s="285"/>
      <c r="BS34" s="285"/>
      <c r="BT34" s="285"/>
      <c r="BU34" s="285"/>
      <c r="BV34" s="285"/>
      <c r="BW34" s="285"/>
      <c r="BX34" s="285"/>
      <c r="BY34" s="285"/>
      <c r="BZ34" s="285"/>
      <c r="CA34" s="285"/>
      <c r="CB34" s="285"/>
      <c r="CC34" s="285"/>
      <c r="CD34" s="285"/>
      <c r="CE34" s="285"/>
      <c r="CF34" s="285"/>
      <c r="CG34" s="285"/>
      <c r="CH34" s="285"/>
      <c r="CI34" s="285"/>
      <c r="CJ34" s="285"/>
      <c r="CK34" s="285"/>
      <c r="CL34" s="285"/>
      <c r="CM34" s="285"/>
      <c r="CN34" s="285"/>
      <c r="CO34" s="285"/>
      <c r="CP34" s="285"/>
      <c r="CQ34" s="285"/>
      <c r="CR34" s="285"/>
      <c r="CS34" s="285"/>
      <c r="CT34" s="285"/>
      <c r="CU34" s="285"/>
      <c r="CV34" s="285"/>
      <c r="CW34" s="285"/>
      <c r="CX34" s="285"/>
      <c r="CY34" s="285"/>
      <c r="CZ34" s="285"/>
      <c r="DA34" s="285"/>
      <c r="DB34" s="285"/>
      <c r="DC34" s="285"/>
      <c r="DD34" s="285"/>
      <c r="DE34" s="285"/>
      <c r="DF34" s="285"/>
      <c r="DG34" s="285"/>
      <c r="DH34" s="285"/>
      <c r="DI34" s="285"/>
      <c r="DJ34" s="285"/>
      <c r="DK34" s="285"/>
      <c r="DL34" s="285"/>
      <c r="DM34" s="285"/>
      <c r="DN34" s="285"/>
      <c r="DO34" s="285"/>
      <c r="DP34" s="285"/>
      <c r="DQ34" s="285"/>
      <c r="DR34" s="285"/>
      <c r="DS34" s="285"/>
      <c r="DT34" s="285"/>
      <c r="DU34" s="285"/>
      <c r="DV34" s="285"/>
      <c r="DW34" s="285"/>
      <c r="DX34" s="285"/>
      <c r="DY34" s="285"/>
      <c r="DZ34" s="285"/>
      <c r="EA34" s="285"/>
      <c r="EB34" s="285"/>
      <c r="EC34" s="285"/>
      <c r="ED34" s="285"/>
      <c r="EE34" s="285"/>
      <c r="EF34" s="285"/>
      <c r="EG34" s="285"/>
      <c r="EH34" s="285"/>
      <c r="EI34" s="285"/>
      <c r="EJ34" s="285"/>
      <c r="EK34" s="285"/>
      <c r="EL34" s="285"/>
      <c r="EM34" s="285"/>
      <c r="EN34" s="285"/>
      <c r="EO34" s="285"/>
      <c r="EP34" s="285"/>
      <c r="EQ34" s="285"/>
      <c r="ER34" s="285"/>
      <c r="ES34" s="285"/>
      <c r="ET34" s="285"/>
      <c r="EU34" s="285"/>
      <c r="EV34" s="285"/>
      <c r="EW34" s="285"/>
      <c r="EX34" s="285"/>
      <c r="EY34" s="285"/>
      <c r="EZ34" s="285"/>
      <c r="FA34" s="285"/>
      <c r="FB34" s="285"/>
      <c r="FC34" s="285"/>
      <c r="FD34" s="285"/>
      <c r="FE34" s="285"/>
      <c r="FF34" s="285"/>
      <c r="FG34" s="285"/>
      <c r="FH34" s="285"/>
      <c r="FI34" s="285"/>
      <c r="FJ34" s="285"/>
      <c r="FK34" s="285"/>
      <c r="FL34" s="285"/>
      <c r="FM34" s="285"/>
      <c r="FN34" s="285"/>
      <c r="FO34" s="285"/>
      <c r="FP34" s="285"/>
      <c r="FQ34" s="285"/>
      <c r="FR34" s="285"/>
      <c r="FS34" s="285"/>
      <c r="FT34" s="285"/>
      <c r="FU34" s="285"/>
      <c r="FV34" s="285"/>
      <c r="FW34" s="285"/>
      <c r="FX34" s="285"/>
      <c r="FY34" s="285"/>
      <c r="FZ34" s="285"/>
      <c r="GA34" s="285"/>
      <c r="GB34" s="285"/>
      <c r="GC34" s="285"/>
      <c r="GD34" s="285"/>
      <c r="GE34" s="285"/>
      <c r="GF34" s="285"/>
      <c r="GG34" s="285"/>
      <c r="GH34" s="285"/>
      <c r="GI34" s="287"/>
      <c r="GJ34" s="275"/>
    </row>
    <row r="35" spans="1:192" ht="6" customHeight="1">
      <c r="A35" s="275"/>
      <c r="B35" s="280"/>
      <c r="C35" s="284"/>
      <c r="D35" s="284"/>
      <c r="E35" s="299"/>
      <c r="F35" s="299"/>
      <c r="G35" s="285"/>
      <c r="H35" s="299" t="str">
        <f t="shared" ref="H35:M35" si="17">IF(DCAvgMRR=DCAvgMRRAss,"",IF(DCAvgMRR&gt;DCAvgMRRAss,"(+"&amp;TEXT(DCAvgMRR-DCAvgMRRAss,"$0.00")&amp;")","("&amp;TEXT(DCAvgMRR-DCAvgMRRAss,"$0.00")&amp;")"))</f>
        <v/>
      </c>
      <c r="I35" s="299" t="str">
        <f t="shared" si="17"/>
        <v/>
      </c>
      <c r="J35" s="299" t="str">
        <f t="shared" si="17"/>
        <v/>
      </c>
      <c r="K35" s="299" t="str">
        <f t="shared" si="17"/>
        <v/>
      </c>
      <c r="L35" s="299" t="str">
        <f t="shared" si="17"/>
        <v/>
      </c>
      <c r="M35" s="299" t="str">
        <f t="shared" si="17"/>
        <v/>
      </c>
      <c r="N35" s="285"/>
      <c r="O35" s="285"/>
      <c r="P35" s="285"/>
      <c r="Q35" s="285"/>
      <c r="R35" s="285"/>
      <c r="S35" s="285"/>
      <c r="T35" s="285"/>
      <c r="U35" s="285"/>
      <c r="V35" s="285"/>
      <c r="W35" s="285"/>
      <c r="X35" s="285"/>
      <c r="Y35" s="285"/>
      <c r="Z35" s="285"/>
      <c r="AA35" s="285"/>
      <c r="AB35" s="285"/>
      <c r="AC35" s="285"/>
      <c r="AD35" s="285"/>
      <c r="AE35" s="285"/>
      <c r="AF35" s="285"/>
      <c r="AG35" s="285"/>
      <c r="AH35" s="285"/>
      <c r="AI35" s="285"/>
      <c r="AJ35" s="285"/>
      <c r="AK35" s="285"/>
      <c r="AL35" s="285"/>
      <c r="AM35" s="285"/>
      <c r="AN35" s="285"/>
      <c r="AO35" s="285"/>
      <c r="AP35" s="285"/>
      <c r="AQ35" s="285"/>
      <c r="AR35" s="285"/>
      <c r="AS35" s="285"/>
      <c r="AT35" s="285"/>
      <c r="AU35" s="285"/>
      <c r="AV35" s="285"/>
      <c r="AW35" s="285"/>
      <c r="AX35" s="285"/>
      <c r="AY35" s="285"/>
      <c r="AZ35" s="285"/>
      <c r="BA35" s="285"/>
      <c r="BB35" s="285"/>
      <c r="BC35" s="285"/>
      <c r="BD35" s="285"/>
      <c r="BE35" s="285"/>
      <c r="BF35" s="285"/>
      <c r="BG35" s="285"/>
      <c r="BH35" s="285"/>
      <c r="BI35" s="285"/>
      <c r="BJ35" s="285"/>
      <c r="BK35" s="285"/>
      <c r="BL35" s="285"/>
      <c r="BM35" s="285"/>
      <c r="BN35" s="285"/>
      <c r="BO35" s="285"/>
      <c r="BP35" s="285"/>
      <c r="BQ35" s="285"/>
      <c r="BR35" s="285"/>
      <c r="BS35" s="285"/>
      <c r="BT35" s="285"/>
      <c r="BU35" s="285"/>
      <c r="BV35" s="285"/>
      <c r="BW35" s="285"/>
      <c r="BX35" s="285"/>
      <c r="BY35" s="285"/>
      <c r="BZ35" s="285"/>
      <c r="CA35" s="285"/>
      <c r="CB35" s="285"/>
      <c r="CC35" s="285"/>
      <c r="CD35" s="285"/>
      <c r="CE35" s="285"/>
      <c r="CF35" s="285"/>
      <c r="CG35" s="285"/>
      <c r="CH35" s="285"/>
      <c r="CI35" s="285"/>
      <c r="CJ35" s="285"/>
      <c r="CK35" s="285"/>
      <c r="CL35" s="285"/>
      <c r="CM35" s="285"/>
      <c r="CN35" s="285"/>
      <c r="CO35" s="285"/>
      <c r="CP35" s="285"/>
      <c r="CQ35" s="285"/>
      <c r="CR35" s="285"/>
      <c r="CS35" s="285"/>
      <c r="CT35" s="285"/>
      <c r="CU35" s="285"/>
      <c r="CV35" s="285"/>
      <c r="CW35" s="285"/>
      <c r="CX35" s="285"/>
      <c r="CY35" s="285"/>
      <c r="CZ35" s="285"/>
      <c r="DA35" s="285"/>
      <c r="DB35" s="285"/>
      <c r="DC35" s="285"/>
      <c r="DD35" s="285"/>
      <c r="DE35" s="285"/>
      <c r="DF35" s="285"/>
      <c r="DG35" s="285"/>
      <c r="DH35" s="285"/>
      <c r="DI35" s="285"/>
      <c r="DJ35" s="285"/>
      <c r="DK35" s="285"/>
      <c r="DL35" s="285"/>
      <c r="DM35" s="285"/>
      <c r="DN35" s="285"/>
      <c r="DO35" s="285"/>
      <c r="DP35" s="285"/>
      <c r="DQ35" s="285"/>
      <c r="DR35" s="285"/>
      <c r="DS35" s="285"/>
      <c r="DT35" s="285"/>
      <c r="DU35" s="285"/>
      <c r="DV35" s="285"/>
      <c r="DW35" s="285"/>
      <c r="DX35" s="285"/>
      <c r="DY35" s="285"/>
      <c r="DZ35" s="285"/>
      <c r="EA35" s="285"/>
      <c r="EB35" s="285"/>
      <c r="EC35" s="285"/>
      <c r="ED35" s="285"/>
      <c r="EE35" s="285"/>
      <c r="EF35" s="285"/>
      <c r="EG35" s="285"/>
      <c r="EH35" s="285"/>
      <c r="EI35" s="285"/>
      <c r="EJ35" s="285"/>
      <c r="EK35" s="285"/>
      <c r="EL35" s="285"/>
      <c r="EM35" s="285"/>
      <c r="EN35" s="285"/>
      <c r="EO35" s="285"/>
      <c r="EP35" s="285"/>
      <c r="EQ35" s="285"/>
      <c r="ER35" s="285"/>
      <c r="ES35" s="285"/>
      <c r="ET35" s="285"/>
      <c r="EU35" s="285"/>
      <c r="EV35" s="285"/>
      <c r="EW35" s="285"/>
      <c r="EX35" s="285"/>
      <c r="EY35" s="285"/>
      <c r="EZ35" s="285"/>
      <c r="FA35" s="285"/>
      <c r="FB35" s="285"/>
      <c r="FC35" s="285"/>
      <c r="FD35" s="285"/>
      <c r="FE35" s="285"/>
      <c r="FF35" s="285"/>
      <c r="FG35" s="285"/>
      <c r="FH35" s="285"/>
      <c r="FI35" s="285"/>
      <c r="FJ35" s="285"/>
      <c r="FK35" s="285"/>
      <c r="FL35" s="285"/>
      <c r="FM35" s="285"/>
      <c r="FN35" s="285"/>
      <c r="FO35" s="285"/>
      <c r="FP35" s="285"/>
      <c r="FQ35" s="285"/>
      <c r="FR35" s="285"/>
      <c r="FS35" s="285"/>
      <c r="FT35" s="285"/>
      <c r="FU35" s="285"/>
      <c r="FV35" s="285"/>
      <c r="FW35" s="285"/>
      <c r="FX35" s="285"/>
      <c r="FY35" s="285"/>
      <c r="FZ35" s="285"/>
      <c r="GA35" s="285"/>
      <c r="GB35" s="285"/>
      <c r="GC35" s="285"/>
      <c r="GD35" s="285"/>
      <c r="GE35" s="285"/>
      <c r="GF35" s="285"/>
      <c r="GG35" s="285"/>
      <c r="GH35" s="285"/>
      <c r="GI35" s="287"/>
      <c r="GJ35" s="275"/>
    </row>
    <row r="36" spans="1:192" ht="16.5" customHeight="1">
      <c r="A36" s="275"/>
      <c r="B36" s="280"/>
      <c r="C36" s="284" t="s">
        <v>1507</v>
      </c>
      <c r="D36" s="259">
        <f>DCAvgMRRAss</f>
        <v>0</v>
      </c>
      <c r="E36" s="299" t="str">
        <f>IF(DCAvgMRR=DCAvgMRRAss,"",IF(DCAvgMRR&gt;DCAvgMRRAss,"(+"&amp;TEXT(DCAvgMRR-DCAvgMRRAss,"$0.00")&amp;")","("&amp;TEXT(DCAvgMRR-DCAvgMRRAss,"$0.00")&amp;")"))</f>
        <v/>
      </c>
      <c r="F36" s="299"/>
      <c r="G36" s="285"/>
      <c r="H36" s="285"/>
      <c r="I36" s="285"/>
      <c r="J36" s="285"/>
      <c r="K36" s="285"/>
      <c r="L36" s="285"/>
      <c r="M36" s="285"/>
      <c r="N36" s="285"/>
      <c r="O36" s="285"/>
      <c r="P36" s="285"/>
      <c r="Q36" s="285"/>
      <c r="R36" s="285"/>
      <c r="S36" s="285"/>
      <c r="T36" s="285"/>
      <c r="U36" s="285"/>
      <c r="V36" s="285"/>
      <c r="W36" s="285"/>
      <c r="X36" s="285"/>
      <c r="Y36" s="285"/>
      <c r="Z36" s="285"/>
      <c r="AA36" s="285"/>
      <c r="AB36" s="285"/>
      <c r="AC36" s="285"/>
      <c r="AD36" s="285"/>
      <c r="AE36" s="285"/>
      <c r="AF36" s="285"/>
      <c r="AG36" s="285"/>
      <c r="AH36" s="285"/>
      <c r="AI36" s="285"/>
      <c r="AJ36" s="285"/>
      <c r="AK36" s="285"/>
      <c r="AL36" s="285"/>
      <c r="AM36" s="285"/>
      <c r="AN36" s="285"/>
      <c r="AO36" s="285"/>
      <c r="AP36" s="285"/>
      <c r="AQ36" s="285"/>
      <c r="AR36" s="285"/>
      <c r="AS36" s="285"/>
      <c r="AT36" s="285"/>
      <c r="AU36" s="285"/>
      <c r="AV36" s="285"/>
      <c r="AW36" s="285"/>
      <c r="AX36" s="285"/>
      <c r="AY36" s="285"/>
      <c r="AZ36" s="285"/>
      <c r="BA36" s="285"/>
      <c r="BB36" s="285"/>
      <c r="BC36" s="285"/>
      <c r="BD36" s="285"/>
      <c r="BE36" s="285"/>
      <c r="BF36" s="285"/>
      <c r="BG36" s="285"/>
      <c r="BH36" s="285"/>
      <c r="BI36" s="285"/>
      <c r="BJ36" s="285"/>
      <c r="BK36" s="285"/>
      <c r="BL36" s="285"/>
      <c r="BM36" s="285"/>
      <c r="BN36" s="285"/>
      <c r="BO36" s="285"/>
      <c r="BP36" s="285"/>
      <c r="BQ36" s="285"/>
      <c r="BR36" s="285"/>
      <c r="BS36" s="285"/>
      <c r="BT36" s="285"/>
      <c r="BU36" s="285"/>
      <c r="BV36" s="285"/>
      <c r="BW36" s="285"/>
      <c r="BX36" s="285"/>
      <c r="BY36" s="285"/>
      <c r="BZ36" s="285"/>
      <c r="CA36" s="285"/>
      <c r="CB36" s="285"/>
      <c r="CC36" s="285"/>
      <c r="CD36" s="285"/>
      <c r="CE36" s="285"/>
      <c r="CF36" s="285"/>
      <c r="CG36" s="285"/>
      <c r="CH36" s="285"/>
      <c r="CI36" s="285"/>
      <c r="CJ36" s="285"/>
      <c r="CK36" s="285"/>
      <c r="CL36" s="285"/>
      <c r="CM36" s="285"/>
      <c r="CN36" s="285"/>
      <c r="CO36" s="285"/>
      <c r="CP36" s="285"/>
      <c r="CQ36" s="285"/>
      <c r="CR36" s="285"/>
      <c r="CS36" s="285"/>
      <c r="CT36" s="285"/>
      <c r="CU36" s="285"/>
      <c r="CV36" s="285"/>
      <c r="CW36" s="285"/>
      <c r="CX36" s="285"/>
      <c r="CY36" s="285"/>
      <c r="CZ36" s="285"/>
      <c r="DA36" s="285"/>
      <c r="DB36" s="285"/>
      <c r="DC36" s="285"/>
      <c r="DD36" s="285"/>
      <c r="DE36" s="285"/>
      <c r="DF36" s="285"/>
      <c r="DG36" s="285"/>
      <c r="DH36" s="285"/>
      <c r="DI36" s="285"/>
      <c r="DJ36" s="285"/>
      <c r="DK36" s="285"/>
      <c r="DL36" s="285"/>
      <c r="DM36" s="285"/>
      <c r="DN36" s="285"/>
      <c r="DO36" s="285"/>
      <c r="DP36" s="285"/>
      <c r="DQ36" s="285"/>
      <c r="DR36" s="285"/>
      <c r="DS36" s="285"/>
      <c r="DT36" s="285"/>
      <c r="DU36" s="285"/>
      <c r="DV36" s="285"/>
      <c r="DW36" s="285"/>
      <c r="DX36" s="285"/>
      <c r="DY36" s="285"/>
      <c r="DZ36" s="285"/>
      <c r="EA36" s="285"/>
      <c r="EB36" s="285"/>
      <c r="EC36" s="285"/>
      <c r="ED36" s="285"/>
      <c r="EE36" s="285"/>
      <c r="EF36" s="285"/>
      <c r="EG36" s="285"/>
      <c r="EH36" s="285"/>
      <c r="EI36" s="285"/>
      <c r="EJ36" s="285"/>
      <c r="EK36" s="285"/>
      <c r="EL36" s="285"/>
      <c r="EM36" s="285"/>
      <c r="EN36" s="285"/>
      <c r="EO36" s="285"/>
      <c r="EP36" s="285"/>
      <c r="EQ36" s="285"/>
      <c r="ER36" s="285"/>
      <c r="ES36" s="285"/>
      <c r="ET36" s="285"/>
      <c r="EU36" s="285"/>
      <c r="EV36" s="285"/>
      <c r="EW36" s="285"/>
      <c r="EX36" s="285"/>
      <c r="EY36" s="285"/>
      <c r="EZ36" s="285"/>
      <c r="FA36" s="285"/>
      <c r="FB36" s="285"/>
      <c r="FC36" s="285"/>
      <c r="FD36" s="285"/>
      <c r="FE36" s="285"/>
      <c r="FF36" s="285"/>
      <c r="FG36" s="285"/>
      <c r="FH36" s="285"/>
      <c r="FI36" s="285"/>
      <c r="FJ36" s="285"/>
      <c r="FK36" s="285"/>
      <c r="FL36" s="285"/>
      <c r="FM36" s="285"/>
      <c r="FN36" s="285"/>
      <c r="FO36" s="285"/>
      <c r="FP36" s="285"/>
      <c r="FQ36" s="285"/>
      <c r="FR36" s="285"/>
      <c r="FS36" s="285"/>
      <c r="FT36" s="285"/>
      <c r="FU36" s="285"/>
      <c r="FV36" s="285"/>
      <c r="FW36" s="285"/>
      <c r="FX36" s="285"/>
      <c r="FY36" s="285"/>
      <c r="FZ36" s="285"/>
      <c r="GA36" s="285"/>
      <c r="GB36" s="285"/>
      <c r="GC36" s="285"/>
      <c r="GD36" s="285"/>
      <c r="GE36" s="285"/>
      <c r="GF36" s="285"/>
      <c r="GG36" s="285"/>
      <c r="GH36" s="285"/>
      <c r="GI36" s="287"/>
      <c r="GJ36" s="275"/>
    </row>
    <row r="37" spans="1:192" ht="5.0999999999999996" customHeight="1">
      <c r="A37" s="275"/>
      <c r="B37" s="280"/>
      <c r="C37" s="284"/>
      <c r="D37" s="284"/>
      <c r="E37" s="299"/>
      <c r="F37" s="299"/>
      <c r="G37" s="285"/>
      <c r="H37" s="285"/>
      <c r="I37" s="285"/>
      <c r="J37" s="285"/>
      <c r="K37" s="285"/>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5"/>
      <c r="AI37" s="285"/>
      <c r="AJ37" s="285"/>
      <c r="AK37" s="285"/>
      <c r="AL37" s="285"/>
      <c r="AM37" s="285"/>
      <c r="AN37" s="285"/>
      <c r="AO37" s="285"/>
      <c r="AP37" s="285"/>
      <c r="AQ37" s="285"/>
      <c r="AR37" s="285"/>
      <c r="AS37" s="285"/>
      <c r="AT37" s="285"/>
      <c r="AU37" s="285"/>
      <c r="AV37" s="285"/>
      <c r="AW37" s="285"/>
      <c r="AX37" s="285"/>
      <c r="AY37" s="285"/>
      <c r="AZ37" s="285"/>
      <c r="BA37" s="285"/>
      <c r="BB37" s="285"/>
      <c r="BC37" s="285"/>
      <c r="BD37" s="285"/>
      <c r="BE37" s="285"/>
      <c r="BF37" s="285"/>
      <c r="BG37" s="285"/>
      <c r="BH37" s="285"/>
      <c r="BI37" s="285"/>
      <c r="BJ37" s="285"/>
      <c r="BK37" s="285"/>
      <c r="BL37" s="285"/>
      <c r="BM37" s="285"/>
      <c r="BN37" s="285"/>
      <c r="BO37" s="285"/>
      <c r="BP37" s="285"/>
      <c r="BQ37" s="285"/>
      <c r="BR37" s="285"/>
      <c r="BS37" s="285"/>
      <c r="BT37" s="285"/>
      <c r="BU37" s="285"/>
      <c r="BV37" s="285"/>
      <c r="BW37" s="285"/>
      <c r="BX37" s="285"/>
      <c r="BY37" s="285"/>
      <c r="BZ37" s="285"/>
      <c r="CA37" s="285"/>
      <c r="CB37" s="285"/>
      <c r="CC37" s="285"/>
      <c r="CD37" s="285"/>
      <c r="CE37" s="285"/>
      <c r="CF37" s="285"/>
      <c r="CG37" s="285"/>
      <c r="CH37" s="285"/>
      <c r="CI37" s="285"/>
      <c r="CJ37" s="285"/>
      <c r="CK37" s="285"/>
      <c r="CL37" s="285"/>
      <c r="CM37" s="285"/>
      <c r="CN37" s="285"/>
      <c r="CO37" s="285"/>
      <c r="CP37" s="285"/>
      <c r="CQ37" s="285"/>
      <c r="CR37" s="285"/>
      <c r="CS37" s="285"/>
      <c r="CT37" s="285"/>
      <c r="CU37" s="285"/>
      <c r="CV37" s="285"/>
      <c r="CW37" s="285"/>
      <c r="CX37" s="285"/>
      <c r="CY37" s="285"/>
      <c r="CZ37" s="285"/>
      <c r="DA37" s="285"/>
      <c r="DB37" s="285"/>
      <c r="DC37" s="285"/>
      <c r="DD37" s="285"/>
      <c r="DE37" s="285"/>
      <c r="DF37" s="285"/>
      <c r="DG37" s="285"/>
      <c r="DH37" s="285"/>
      <c r="DI37" s="285"/>
      <c r="DJ37" s="285"/>
      <c r="DK37" s="285"/>
      <c r="DL37" s="285"/>
      <c r="DM37" s="285"/>
      <c r="DN37" s="285"/>
      <c r="DO37" s="285"/>
      <c r="DP37" s="285"/>
      <c r="DQ37" s="285"/>
      <c r="DR37" s="285"/>
      <c r="DS37" s="285"/>
      <c r="DT37" s="285"/>
      <c r="DU37" s="285"/>
      <c r="DV37" s="285"/>
      <c r="DW37" s="285"/>
      <c r="DX37" s="285"/>
      <c r="DY37" s="285"/>
      <c r="DZ37" s="285"/>
      <c r="EA37" s="285"/>
      <c r="EB37" s="285"/>
      <c r="EC37" s="285"/>
      <c r="ED37" s="285"/>
      <c r="EE37" s="285"/>
      <c r="EF37" s="285"/>
      <c r="EG37" s="285"/>
      <c r="EH37" s="285"/>
      <c r="EI37" s="285"/>
      <c r="EJ37" s="285"/>
      <c r="EK37" s="285"/>
      <c r="EL37" s="285"/>
      <c r="EM37" s="285"/>
      <c r="EN37" s="285"/>
      <c r="EO37" s="285"/>
      <c r="EP37" s="285"/>
      <c r="EQ37" s="285"/>
      <c r="ER37" s="285"/>
      <c r="ES37" s="285"/>
      <c r="ET37" s="285"/>
      <c r="EU37" s="285"/>
      <c r="EV37" s="285"/>
      <c r="EW37" s="285"/>
      <c r="EX37" s="285"/>
      <c r="EY37" s="285"/>
      <c r="EZ37" s="285"/>
      <c r="FA37" s="285"/>
      <c r="FB37" s="285"/>
      <c r="FC37" s="285"/>
      <c r="FD37" s="285"/>
      <c r="FE37" s="285"/>
      <c r="FF37" s="285"/>
      <c r="FG37" s="285"/>
      <c r="FH37" s="285"/>
      <c r="FI37" s="285"/>
      <c r="FJ37" s="285"/>
      <c r="FK37" s="285"/>
      <c r="FL37" s="285"/>
      <c r="FM37" s="285"/>
      <c r="FN37" s="285"/>
      <c r="FO37" s="285"/>
      <c r="FP37" s="285"/>
      <c r="FQ37" s="285"/>
      <c r="FR37" s="285"/>
      <c r="FS37" s="285"/>
      <c r="FT37" s="285"/>
      <c r="FU37" s="285"/>
      <c r="FV37" s="285"/>
      <c r="FW37" s="285"/>
      <c r="FX37" s="285"/>
      <c r="FY37" s="285"/>
      <c r="FZ37" s="285"/>
      <c r="GA37" s="285"/>
      <c r="GB37" s="285"/>
      <c r="GC37" s="285"/>
      <c r="GD37" s="285"/>
      <c r="GE37" s="285"/>
      <c r="GF37" s="285"/>
      <c r="GG37" s="285"/>
      <c r="GH37" s="285"/>
      <c r="GI37" s="287"/>
      <c r="GJ37" s="275"/>
    </row>
    <row r="38" spans="1:192" ht="16.5" customHeight="1">
      <c r="A38" s="275"/>
      <c r="B38" s="280"/>
      <c r="C38" s="284" t="s">
        <v>1530</v>
      </c>
      <c r="D38" s="318">
        <f>DCOpexAss</f>
        <v>0</v>
      </c>
      <c r="E38" s="299" t="str">
        <f>IF(DCOpex=DCOpexAss,"",IF(DCOpex&gt;DCOpexAss,"(+"&amp;TEXT(DCOpex-DCOpexAss,"0.00%")&amp;")","("&amp;TEXT(DCOpex-DCOpexAss,"0.00%")&amp;")"))</f>
        <v/>
      </c>
      <c r="F38" s="299"/>
      <c r="G38" s="285"/>
      <c r="H38" s="285"/>
      <c r="I38" s="285"/>
      <c r="J38" s="285"/>
      <c r="K38" s="285"/>
      <c r="L38" s="285"/>
      <c r="M38" s="285"/>
      <c r="N38" s="285"/>
      <c r="O38" s="285"/>
      <c r="P38" s="285"/>
      <c r="Q38" s="285"/>
      <c r="R38" s="285"/>
      <c r="S38" s="285"/>
      <c r="T38" s="285"/>
      <c r="U38" s="285"/>
      <c r="V38" s="285"/>
      <c r="W38" s="285"/>
      <c r="X38" s="285"/>
      <c r="Y38" s="285"/>
      <c r="Z38" s="285"/>
      <c r="AA38" s="285"/>
      <c r="AB38" s="285"/>
      <c r="AC38" s="285"/>
      <c r="AD38" s="285"/>
      <c r="AE38" s="285"/>
      <c r="AF38" s="285"/>
      <c r="AG38" s="285"/>
      <c r="AH38" s="285"/>
      <c r="AI38" s="285"/>
      <c r="AJ38" s="285"/>
      <c r="AK38" s="285"/>
      <c r="AL38" s="285"/>
      <c r="AM38" s="285"/>
      <c r="AN38" s="285"/>
      <c r="AO38" s="285"/>
      <c r="AP38" s="285"/>
      <c r="AQ38" s="285"/>
      <c r="AR38" s="285"/>
      <c r="AS38" s="285"/>
      <c r="AT38" s="285"/>
      <c r="AU38" s="285"/>
      <c r="AV38" s="285"/>
      <c r="AW38" s="285"/>
      <c r="AX38" s="285"/>
      <c r="AY38" s="285"/>
      <c r="AZ38" s="285"/>
      <c r="BA38" s="285"/>
      <c r="BB38" s="285"/>
      <c r="BC38" s="285"/>
      <c r="BD38" s="285"/>
      <c r="BE38" s="285"/>
      <c r="BF38" s="285"/>
      <c r="BG38" s="285"/>
      <c r="BH38" s="285"/>
      <c r="BI38" s="285"/>
      <c r="BJ38" s="285"/>
      <c r="BK38" s="285"/>
      <c r="BL38" s="285"/>
      <c r="BM38" s="285"/>
      <c r="BN38" s="285"/>
      <c r="BO38" s="285"/>
      <c r="BP38" s="285"/>
      <c r="BQ38" s="285"/>
      <c r="BR38" s="285"/>
      <c r="BS38" s="285"/>
      <c r="BT38" s="285"/>
      <c r="BU38" s="285"/>
      <c r="BV38" s="285"/>
      <c r="BW38" s="285"/>
      <c r="BX38" s="285"/>
      <c r="BY38" s="285"/>
      <c r="BZ38" s="285"/>
      <c r="CA38" s="285"/>
      <c r="CB38" s="285"/>
      <c r="CC38" s="285"/>
      <c r="CD38" s="285"/>
      <c r="CE38" s="285"/>
      <c r="CF38" s="285"/>
      <c r="CG38" s="285"/>
      <c r="CH38" s="285"/>
      <c r="CI38" s="285"/>
      <c r="CJ38" s="285"/>
      <c r="CK38" s="285"/>
      <c r="CL38" s="285"/>
      <c r="CM38" s="285"/>
      <c r="CN38" s="285"/>
      <c r="CO38" s="285"/>
      <c r="CP38" s="285"/>
      <c r="CQ38" s="285"/>
      <c r="CR38" s="285"/>
      <c r="CS38" s="285"/>
      <c r="CT38" s="285"/>
      <c r="CU38" s="285"/>
      <c r="CV38" s="285"/>
      <c r="CW38" s="285"/>
      <c r="CX38" s="285"/>
      <c r="CY38" s="285"/>
      <c r="CZ38" s="285"/>
      <c r="DA38" s="285"/>
      <c r="DB38" s="285"/>
      <c r="DC38" s="285"/>
      <c r="DD38" s="285"/>
      <c r="DE38" s="285"/>
      <c r="DF38" s="285"/>
      <c r="DG38" s="285"/>
      <c r="DH38" s="285"/>
      <c r="DI38" s="285"/>
      <c r="DJ38" s="285"/>
      <c r="DK38" s="285"/>
      <c r="DL38" s="285"/>
      <c r="DM38" s="285"/>
      <c r="DN38" s="285"/>
      <c r="DO38" s="285"/>
      <c r="DP38" s="285"/>
      <c r="DQ38" s="285"/>
      <c r="DR38" s="285"/>
      <c r="DS38" s="285"/>
      <c r="DT38" s="285"/>
      <c r="DU38" s="285"/>
      <c r="DV38" s="285"/>
      <c r="DW38" s="285"/>
      <c r="DX38" s="285"/>
      <c r="DY38" s="285"/>
      <c r="DZ38" s="285"/>
      <c r="EA38" s="285"/>
      <c r="EB38" s="285"/>
      <c r="EC38" s="285"/>
      <c r="ED38" s="285"/>
      <c r="EE38" s="285"/>
      <c r="EF38" s="285"/>
      <c r="EG38" s="285"/>
      <c r="EH38" s="285"/>
      <c r="EI38" s="285"/>
      <c r="EJ38" s="285"/>
      <c r="EK38" s="285"/>
      <c r="EL38" s="285"/>
      <c r="EM38" s="285"/>
      <c r="EN38" s="285"/>
      <c r="EO38" s="285"/>
      <c r="EP38" s="285"/>
      <c r="EQ38" s="285"/>
      <c r="ER38" s="285"/>
      <c r="ES38" s="285"/>
      <c r="ET38" s="285"/>
      <c r="EU38" s="285"/>
      <c r="EV38" s="285"/>
      <c r="EW38" s="285"/>
      <c r="EX38" s="285"/>
      <c r="EY38" s="285"/>
      <c r="EZ38" s="285"/>
      <c r="FA38" s="285"/>
      <c r="FB38" s="285"/>
      <c r="FC38" s="285"/>
      <c r="FD38" s="285"/>
      <c r="FE38" s="285"/>
      <c r="FF38" s="285"/>
      <c r="FG38" s="285"/>
      <c r="FH38" s="285"/>
      <c r="FI38" s="285"/>
      <c r="FJ38" s="285"/>
      <c r="FK38" s="285"/>
      <c r="FL38" s="285"/>
      <c r="FM38" s="285"/>
      <c r="FN38" s="285"/>
      <c r="FO38" s="285"/>
      <c r="FP38" s="285"/>
      <c r="FQ38" s="285"/>
      <c r="FR38" s="285"/>
      <c r="FS38" s="285"/>
      <c r="FT38" s="285"/>
      <c r="FU38" s="285"/>
      <c r="FV38" s="285"/>
      <c r="FW38" s="285"/>
      <c r="FX38" s="285"/>
      <c r="FY38" s="285"/>
      <c r="FZ38" s="285"/>
      <c r="GA38" s="285"/>
      <c r="GB38" s="285"/>
      <c r="GC38" s="285"/>
      <c r="GD38" s="285"/>
      <c r="GE38" s="285"/>
      <c r="GF38" s="285"/>
      <c r="GG38" s="285"/>
      <c r="GH38" s="285"/>
      <c r="GI38" s="287"/>
      <c r="GJ38" s="275"/>
    </row>
    <row r="39" spans="1:192" ht="5.0999999999999996" customHeight="1">
      <c r="A39" s="275"/>
      <c r="B39" s="280"/>
      <c r="C39" s="284"/>
      <c r="D39" s="284"/>
      <c r="E39" s="286"/>
      <c r="F39" s="299"/>
      <c r="G39" s="285"/>
      <c r="H39" s="285"/>
      <c r="I39" s="285"/>
      <c r="J39" s="285"/>
      <c r="K39" s="285"/>
      <c r="L39" s="285"/>
      <c r="M39" s="285"/>
      <c r="N39" s="285"/>
      <c r="O39" s="285"/>
      <c r="P39" s="285"/>
      <c r="Q39" s="285"/>
      <c r="R39" s="285"/>
      <c r="S39" s="285"/>
      <c r="T39" s="285"/>
      <c r="U39" s="285"/>
      <c r="V39" s="285"/>
      <c r="W39" s="285"/>
      <c r="X39" s="285"/>
      <c r="Y39" s="285"/>
      <c r="Z39" s="285"/>
      <c r="AA39" s="285"/>
      <c r="AB39" s="285"/>
      <c r="AC39" s="285"/>
      <c r="AD39" s="285"/>
      <c r="AE39" s="285"/>
      <c r="AF39" s="285"/>
      <c r="AG39" s="285"/>
      <c r="AH39" s="285"/>
      <c r="AI39" s="285"/>
      <c r="AJ39" s="285"/>
      <c r="AK39" s="285"/>
      <c r="AL39" s="285"/>
      <c r="AM39" s="285"/>
      <c r="AN39" s="285"/>
      <c r="AO39" s="285"/>
      <c r="AP39" s="285"/>
      <c r="AQ39" s="285"/>
      <c r="AR39" s="285"/>
      <c r="AS39" s="285"/>
      <c r="AT39" s="285"/>
      <c r="AU39" s="285"/>
      <c r="AV39" s="285"/>
      <c r="AW39" s="285"/>
      <c r="AX39" s="285"/>
      <c r="AY39" s="285"/>
      <c r="AZ39" s="285"/>
      <c r="BA39" s="285"/>
      <c r="BB39" s="285"/>
      <c r="BC39" s="285"/>
      <c r="BD39" s="285"/>
      <c r="BE39" s="285"/>
      <c r="BF39" s="285"/>
      <c r="BG39" s="285"/>
      <c r="BH39" s="285"/>
      <c r="BI39" s="285"/>
      <c r="BJ39" s="285"/>
      <c r="BK39" s="285"/>
      <c r="BL39" s="285"/>
      <c r="BM39" s="285"/>
      <c r="BN39" s="285"/>
      <c r="BO39" s="285"/>
      <c r="BP39" s="285"/>
      <c r="BQ39" s="285"/>
      <c r="BR39" s="285"/>
      <c r="BS39" s="285"/>
      <c r="BT39" s="285"/>
      <c r="BU39" s="285"/>
      <c r="BV39" s="285"/>
      <c r="BW39" s="285"/>
      <c r="BX39" s="285"/>
      <c r="BY39" s="285"/>
      <c r="BZ39" s="285"/>
      <c r="CA39" s="285"/>
      <c r="CB39" s="285"/>
      <c r="CC39" s="285"/>
      <c r="CD39" s="285"/>
      <c r="CE39" s="285"/>
      <c r="CF39" s="285"/>
      <c r="CG39" s="285"/>
      <c r="CH39" s="285"/>
      <c r="CI39" s="285"/>
      <c r="CJ39" s="285"/>
      <c r="CK39" s="285"/>
      <c r="CL39" s="285"/>
      <c r="CM39" s="285"/>
      <c r="CN39" s="285"/>
      <c r="CO39" s="285"/>
      <c r="CP39" s="285"/>
      <c r="CQ39" s="285"/>
      <c r="CR39" s="285"/>
      <c r="CS39" s="285"/>
      <c r="CT39" s="285"/>
      <c r="CU39" s="285"/>
      <c r="CV39" s="285"/>
      <c r="CW39" s="285"/>
      <c r="CX39" s="285"/>
      <c r="CY39" s="285"/>
      <c r="CZ39" s="285"/>
      <c r="DA39" s="285"/>
      <c r="DB39" s="285"/>
      <c r="DC39" s="285"/>
      <c r="DD39" s="285"/>
      <c r="DE39" s="285"/>
      <c r="DF39" s="285"/>
      <c r="DG39" s="285"/>
      <c r="DH39" s="285"/>
      <c r="DI39" s="285"/>
      <c r="DJ39" s="285"/>
      <c r="DK39" s="285"/>
      <c r="DL39" s="285"/>
      <c r="DM39" s="285"/>
      <c r="DN39" s="285"/>
      <c r="DO39" s="285"/>
      <c r="DP39" s="285"/>
      <c r="DQ39" s="285"/>
      <c r="DR39" s="285"/>
      <c r="DS39" s="285"/>
      <c r="DT39" s="285"/>
      <c r="DU39" s="285"/>
      <c r="DV39" s="285"/>
      <c r="DW39" s="285"/>
      <c r="DX39" s="285"/>
      <c r="DY39" s="285"/>
      <c r="DZ39" s="285"/>
      <c r="EA39" s="285"/>
      <c r="EB39" s="285"/>
      <c r="EC39" s="285"/>
      <c r="ED39" s="285"/>
      <c r="EE39" s="285"/>
      <c r="EF39" s="285"/>
      <c r="EG39" s="285"/>
      <c r="EH39" s="285"/>
      <c r="EI39" s="285"/>
      <c r="EJ39" s="285"/>
      <c r="EK39" s="285"/>
      <c r="EL39" s="285"/>
      <c r="EM39" s="285"/>
      <c r="EN39" s="285"/>
      <c r="EO39" s="285"/>
      <c r="EP39" s="285"/>
      <c r="EQ39" s="285"/>
      <c r="ER39" s="285"/>
      <c r="ES39" s="285"/>
      <c r="ET39" s="285"/>
      <c r="EU39" s="285"/>
      <c r="EV39" s="285"/>
      <c r="EW39" s="285"/>
      <c r="EX39" s="285"/>
      <c r="EY39" s="285"/>
      <c r="EZ39" s="285"/>
      <c r="FA39" s="285"/>
      <c r="FB39" s="285"/>
      <c r="FC39" s="285"/>
      <c r="FD39" s="285"/>
      <c r="FE39" s="285"/>
      <c r="FF39" s="285"/>
      <c r="FG39" s="285"/>
      <c r="FH39" s="285"/>
      <c r="FI39" s="285"/>
      <c r="FJ39" s="285"/>
      <c r="FK39" s="285"/>
      <c r="FL39" s="285"/>
      <c r="FM39" s="285"/>
      <c r="FN39" s="285"/>
      <c r="FO39" s="285"/>
      <c r="FP39" s="285"/>
      <c r="FQ39" s="285"/>
      <c r="FR39" s="285"/>
      <c r="FS39" s="285"/>
      <c r="FT39" s="285"/>
      <c r="FU39" s="285"/>
      <c r="FV39" s="285"/>
      <c r="FW39" s="285"/>
      <c r="FX39" s="285"/>
      <c r="FY39" s="285"/>
      <c r="FZ39" s="285"/>
      <c r="GA39" s="285"/>
      <c r="GB39" s="285"/>
      <c r="GC39" s="285"/>
      <c r="GD39" s="285"/>
      <c r="GE39" s="285"/>
      <c r="GF39" s="285"/>
      <c r="GG39" s="285"/>
      <c r="GH39" s="285"/>
      <c r="GI39" s="287"/>
      <c r="GJ39" s="275"/>
    </row>
    <row r="40" spans="1:192">
      <c r="A40" s="275"/>
      <c r="B40" s="280"/>
      <c r="G40" s="285"/>
      <c r="H40" s="285"/>
      <c r="I40" s="285"/>
      <c r="J40" s="285"/>
      <c r="K40" s="285"/>
      <c r="L40" s="285"/>
      <c r="M40" s="285"/>
      <c r="N40" s="285"/>
      <c r="O40" s="285"/>
      <c r="P40" s="285"/>
      <c r="Q40" s="285"/>
      <c r="R40" s="285"/>
      <c r="S40" s="285"/>
      <c r="T40" s="285"/>
      <c r="U40" s="285"/>
      <c r="V40" s="285"/>
      <c r="W40" s="285"/>
      <c r="X40" s="285"/>
      <c r="Y40" s="285"/>
      <c r="Z40" s="285"/>
      <c r="AA40" s="285"/>
      <c r="AB40" s="285"/>
      <c r="AC40" s="285"/>
      <c r="AD40" s="285"/>
      <c r="AE40" s="285"/>
      <c r="AF40" s="285"/>
      <c r="AG40" s="285"/>
      <c r="AH40" s="285"/>
      <c r="AI40" s="285"/>
      <c r="AJ40" s="285"/>
      <c r="AK40" s="285"/>
      <c r="AL40" s="285"/>
      <c r="AM40" s="285"/>
      <c r="AN40" s="285"/>
      <c r="AO40" s="285"/>
      <c r="AP40" s="285"/>
      <c r="AQ40" s="285"/>
      <c r="AR40" s="285"/>
      <c r="AS40" s="285"/>
      <c r="AT40" s="285"/>
      <c r="AU40" s="285"/>
      <c r="AV40" s="285"/>
      <c r="AW40" s="285"/>
      <c r="AX40" s="285"/>
      <c r="AY40" s="285"/>
      <c r="AZ40" s="285"/>
      <c r="BA40" s="285"/>
      <c r="BB40" s="285"/>
      <c r="BC40" s="285"/>
      <c r="BD40" s="285"/>
      <c r="BE40" s="285"/>
      <c r="BF40" s="285"/>
      <c r="BG40" s="285"/>
      <c r="BH40" s="285"/>
      <c r="BI40" s="285"/>
      <c r="BJ40" s="285"/>
      <c r="BK40" s="285"/>
      <c r="BL40" s="285"/>
      <c r="BM40" s="285"/>
      <c r="BN40" s="285"/>
      <c r="BO40" s="285"/>
      <c r="BP40" s="285"/>
      <c r="BQ40" s="285"/>
      <c r="BR40" s="285"/>
      <c r="BS40" s="285"/>
      <c r="BT40" s="285"/>
      <c r="BU40" s="285"/>
      <c r="BV40" s="285"/>
      <c r="BW40" s="285"/>
      <c r="BX40" s="285"/>
      <c r="BY40" s="285"/>
      <c r="BZ40" s="285"/>
      <c r="CA40" s="285"/>
      <c r="CB40" s="285"/>
      <c r="CC40" s="285"/>
      <c r="CD40" s="285"/>
      <c r="CE40" s="285"/>
      <c r="CF40" s="285"/>
      <c r="CG40" s="285"/>
      <c r="CH40" s="285"/>
      <c r="CI40" s="285"/>
      <c r="CJ40" s="285"/>
      <c r="CK40" s="285"/>
      <c r="CL40" s="285"/>
      <c r="CM40" s="285"/>
      <c r="CN40" s="285"/>
      <c r="CO40" s="285"/>
      <c r="CP40" s="285"/>
      <c r="CQ40" s="285"/>
      <c r="CR40" s="285"/>
      <c r="CS40" s="285"/>
      <c r="CT40" s="285"/>
      <c r="CU40" s="285"/>
      <c r="CV40" s="285"/>
      <c r="CW40" s="285"/>
      <c r="CX40" s="285"/>
      <c r="CY40" s="285"/>
      <c r="CZ40" s="285"/>
      <c r="DA40" s="285"/>
      <c r="DB40" s="285"/>
      <c r="DC40" s="285"/>
      <c r="DD40" s="285"/>
      <c r="DE40" s="285"/>
      <c r="DF40" s="285"/>
      <c r="DG40" s="285"/>
      <c r="DH40" s="285"/>
      <c r="DI40" s="285"/>
      <c r="DJ40" s="285"/>
      <c r="DK40" s="285"/>
      <c r="DL40" s="285"/>
      <c r="DM40" s="285"/>
      <c r="DN40" s="285"/>
      <c r="DO40" s="285"/>
      <c r="DP40" s="285"/>
      <c r="DQ40" s="285"/>
      <c r="DR40" s="285"/>
      <c r="DS40" s="285"/>
      <c r="DT40" s="285"/>
      <c r="DU40" s="285"/>
      <c r="DV40" s="285"/>
      <c r="DW40" s="285"/>
      <c r="DX40" s="285"/>
      <c r="DY40" s="285"/>
      <c r="DZ40" s="285"/>
      <c r="EA40" s="285"/>
      <c r="EB40" s="285"/>
      <c r="EC40" s="285"/>
      <c r="ED40" s="285"/>
      <c r="EE40" s="285"/>
      <c r="EF40" s="285"/>
      <c r="EG40" s="285"/>
      <c r="EH40" s="285"/>
      <c r="EI40" s="285"/>
      <c r="EJ40" s="285"/>
      <c r="EK40" s="285"/>
      <c r="EL40" s="285"/>
      <c r="EM40" s="285"/>
      <c r="EN40" s="285"/>
      <c r="EO40" s="285"/>
      <c r="EP40" s="285"/>
      <c r="EQ40" s="285"/>
      <c r="ER40" s="285"/>
      <c r="ES40" s="285"/>
      <c r="ET40" s="285"/>
      <c r="EU40" s="285"/>
      <c r="EV40" s="285"/>
      <c r="EW40" s="285"/>
      <c r="EX40" s="285"/>
      <c r="EY40" s="285"/>
      <c r="EZ40" s="285"/>
      <c r="FA40" s="285"/>
      <c r="FB40" s="285"/>
      <c r="FC40" s="285"/>
      <c r="FD40" s="285"/>
      <c r="FE40" s="285"/>
      <c r="FF40" s="285"/>
      <c r="FG40" s="285"/>
      <c r="FH40" s="285"/>
      <c r="FI40" s="285"/>
      <c r="FJ40" s="285"/>
      <c r="FK40" s="285"/>
      <c r="FL40" s="285"/>
      <c r="FM40" s="285"/>
      <c r="FN40" s="285"/>
      <c r="FO40" s="285"/>
      <c r="FP40" s="285"/>
      <c r="FQ40" s="285"/>
      <c r="FR40" s="285"/>
      <c r="FS40" s="285"/>
      <c r="FT40" s="285"/>
      <c r="FU40" s="285"/>
      <c r="FV40" s="285"/>
      <c r="FW40" s="285"/>
      <c r="FX40" s="285"/>
      <c r="FY40" s="285"/>
      <c r="FZ40" s="285"/>
      <c r="GA40" s="285"/>
      <c r="GB40" s="285"/>
      <c r="GC40" s="285"/>
      <c r="GD40" s="285"/>
      <c r="GE40" s="285"/>
      <c r="GF40" s="285"/>
      <c r="GG40" s="285"/>
      <c r="GH40" s="285"/>
      <c r="GI40" s="287"/>
      <c r="GJ40" s="275"/>
    </row>
    <row r="41" spans="1:192" ht="16.5" customHeight="1">
      <c r="A41" s="275"/>
      <c r="B41" s="280"/>
      <c r="G41" s="285"/>
      <c r="H41" s="285"/>
      <c r="I41" s="285"/>
      <c r="J41" s="285"/>
      <c r="K41" s="285"/>
      <c r="L41" s="285"/>
      <c r="M41" s="285"/>
      <c r="N41" s="285"/>
      <c r="O41" s="285"/>
      <c r="P41" s="285"/>
      <c r="Q41" s="285"/>
      <c r="R41" s="285"/>
      <c r="S41" s="285"/>
      <c r="T41" s="285"/>
      <c r="U41" s="285"/>
      <c r="V41" s="285"/>
      <c r="W41" s="285"/>
      <c r="X41" s="285"/>
      <c r="Y41" s="285"/>
      <c r="Z41" s="285"/>
      <c r="AA41" s="285"/>
      <c r="AB41" s="285"/>
      <c r="AC41" s="285"/>
      <c r="AD41" s="285"/>
      <c r="AE41" s="285"/>
      <c r="AF41" s="285"/>
      <c r="AG41" s="285"/>
      <c r="AH41" s="285"/>
      <c r="AI41" s="285"/>
      <c r="AJ41" s="285"/>
      <c r="AK41" s="285"/>
      <c r="AL41" s="285"/>
      <c r="AM41" s="285"/>
      <c r="AN41" s="285"/>
      <c r="AO41" s="285"/>
      <c r="AP41" s="285"/>
      <c r="AQ41" s="285"/>
      <c r="AR41" s="285"/>
      <c r="AS41" s="285"/>
      <c r="AT41" s="285"/>
      <c r="AU41" s="285"/>
      <c r="AV41" s="285"/>
      <c r="AW41" s="285"/>
      <c r="AX41" s="285"/>
      <c r="AY41" s="285"/>
      <c r="AZ41" s="285"/>
      <c r="BA41" s="285"/>
      <c r="BB41" s="285"/>
      <c r="BC41" s="285"/>
      <c r="BD41" s="285"/>
      <c r="BE41" s="285"/>
      <c r="BF41" s="285"/>
      <c r="BG41" s="285"/>
      <c r="BH41" s="285"/>
      <c r="BI41" s="285"/>
      <c r="BJ41" s="285"/>
      <c r="BK41" s="285"/>
      <c r="BL41" s="285"/>
      <c r="BM41" s="285"/>
      <c r="BN41" s="285"/>
      <c r="BO41" s="285"/>
      <c r="BP41" s="285"/>
      <c r="BQ41" s="285"/>
      <c r="BR41" s="285"/>
      <c r="BS41" s="285"/>
      <c r="BT41" s="285"/>
      <c r="BU41" s="285"/>
      <c r="BV41" s="285"/>
      <c r="BW41" s="285"/>
      <c r="BX41" s="285"/>
      <c r="BY41" s="285"/>
      <c r="BZ41" s="285"/>
      <c r="CA41" s="285"/>
      <c r="CB41" s="285"/>
      <c r="CC41" s="285"/>
      <c r="CD41" s="285"/>
      <c r="CE41" s="285"/>
      <c r="CF41" s="285"/>
      <c r="CG41" s="285"/>
      <c r="CH41" s="285"/>
      <c r="CI41" s="285"/>
      <c r="CJ41" s="285"/>
      <c r="CK41" s="285"/>
      <c r="CL41" s="285"/>
      <c r="CM41" s="285"/>
      <c r="CN41" s="285"/>
      <c r="CO41" s="285"/>
      <c r="CP41" s="285"/>
      <c r="CQ41" s="285"/>
      <c r="CR41" s="285"/>
      <c r="CS41" s="285"/>
      <c r="CT41" s="285"/>
      <c r="CU41" s="285"/>
      <c r="CV41" s="285"/>
      <c r="CW41" s="285"/>
      <c r="CX41" s="285"/>
      <c r="CY41" s="285"/>
      <c r="CZ41" s="285"/>
      <c r="DA41" s="285"/>
      <c r="DB41" s="285"/>
      <c r="DC41" s="285"/>
      <c r="DD41" s="285"/>
      <c r="DE41" s="285"/>
      <c r="DF41" s="285"/>
      <c r="DG41" s="285"/>
      <c r="DH41" s="285"/>
      <c r="DI41" s="285"/>
      <c r="DJ41" s="285"/>
      <c r="DK41" s="285"/>
      <c r="DL41" s="285"/>
      <c r="DM41" s="285"/>
      <c r="DN41" s="285"/>
      <c r="DO41" s="285"/>
      <c r="DP41" s="285"/>
      <c r="DQ41" s="285"/>
      <c r="DR41" s="285"/>
      <c r="DS41" s="285"/>
      <c r="DT41" s="285"/>
      <c r="DU41" s="285"/>
      <c r="DV41" s="285"/>
      <c r="DW41" s="285"/>
      <c r="DX41" s="285"/>
      <c r="DY41" s="285"/>
      <c r="DZ41" s="285"/>
      <c r="EA41" s="285"/>
      <c r="EB41" s="285"/>
      <c r="EC41" s="285"/>
      <c r="ED41" s="285"/>
      <c r="EE41" s="285"/>
      <c r="EF41" s="285"/>
      <c r="EG41" s="285"/>
      <c r="EH41" s="285"/>
      <c r="EI41" s="285"/>
      <c r="EJ41" s="285"/>
      <c r="EK41" s="285"/>
      <c r="EL41" s="285"/>
      <c r="EM41" s="285"/>
      <c r="EN41" s="285"/>
      <c r="EO41" s="285"/>
      <c r="EP41" s="285"/>
      <c r="EQ41" s="285"/>
      <c r="ER41" s="285"/>
      <c r="ES41" s="285"/>
      <c r="ET41" s="285"/>
      <c r="EU41" s="285"/>
      <c r="EV41" s="285"/>
      <c r="EW41" s="285"/>
      <c r="EX41" s="285"/>
      <c r="EY41" s="285"/>
      <c r="EZ41" s="285"/>
      <c r="FA41" s="285"/>
      <c r="FB41" s="285"/>
      <c r="FC41" s="285"/>
      <c r="FD41" s="285"/>
      <c r="FE41" s="285"/>
      <c r="FF41" s="285"/>
      <c r="FG41" s="285"/>
      <c r="FH41" s="285"/>
      <c r="FI41" s="285"/>
      <c r="FJ41" s="285"/>
      <c r="FK41" s="285"/>
      <c r="FL41" s="285"/>
      <c r="FM41" s="285"/>
      <c r="FN41" s="285"/>
      <c r="FO41" s="285"/>
      <c r="FP41" s="285"/>
      <c r="FQ41" s="285"/>
      <c r="FR41" s="285"/>
      <c r="FS41" s="285"/>
      <c r="FT41" s="285"/>
      <c r="FU41" s="285"/>
      <c r="FV41" s="285"/>
      <c r="FW41" s="285"/>
      <c r="FX41" s="285"/>
      <c r="FY41" s="285"/>
      <c r="FZ41" s="285"/>
      <c r="GA41" s="285"/>
      <c r="GB41" s="285"/>
      <c r="GC41" s="285"/>
      <c r="GD41" s="285"/>
      <c r="GE41" s="285"/>
      <c r="GF41" s="285"/>
      <c r="GG41" s="285"/>
      <c r="GH41" s="285"/>
      <c r="GI41" s="287"/>
      <c r="GJ41" s="275"/>
    </row>
    <row r="42" spans="1:192" ht="5.0999999999999996" customHeight="1">
      <c r="A42" s="275"/>
      <c r="B42" s="280"/>
      <c r="G42" s="285"/>
      <c r="H42" s="285"/>
      <c r="I42" s="285"/>
      <c r="J42" s="285"/>
      <c r="K42" s="285"/>
      <c r="L42" s="285"/>
      <c r="M42" s="285"/>
      <c r="N42" s="285"/>
      <c r="O42" s="285"/>
      <c r="P42" s="285"/>
      <c r="Q42" s="285"/>
      <c r="R42" s="285"/>
      <c r="S42" s="285"/>
      <c r="T42" s="285"/>
      <c r="U42" s="285"/>
      <c r="V42" s="285"/>
      <c r="W42" s="285"/>
      <c r="X42" s="285"/>
      <c r="Y42" s="285"/>
      <c r="Z42" s="285"/>
      <c r="AA42" s="285"/>
      <c r="AB42" s="285"/>
      <c r="AC42" s="285"/>
      <c r="AD42" s="285"/>
      <c r="AE42" s="285"/>
      <c r="AF42" s="285"/>
      <c r="AG42" s="285"/>
      <c r="AH42" s="285"/>
      <c r="AI42" s="285"/>
      <c r="AJ42" s="285"/>
      <c r="AK42" s="285"/>
      <c r="AL42" s="285"/>
      <c r="AM42" s="285"/>
      <c r="AN42" s="285"/>
      <c r="AO42" s="285"/>
      <c r="AP42" s="285"/>
      <c r="AQ42" s="285"/>
      <c r="AR42" s="285"/>
      <c r="AS42" s="285"/>
      <c r="AT42" s="285"/>
      <c r="AU42" s="285"/>
      <c r="AV42" s="285"/>
      <c r="AW42" s="285"/>
      <c r="AX42" s="285"/>
      <c r="AY42" s="285"/>
      <c r="AZ42" s="285"/>
      <c r="BA42" s="285"/>
      <c r="BB42" s="285"/>
      <c r="BC42" s="285"/>
      <c r="BD42" s="285"/>
      <c r="BE42" s="285"/>
      <c r="BF42" s="285"/>
      <c r="BG42" s="285"/>
      <c r="BH42" s="285"/>
      <c r="BI42" s="285"/>
      <c r="BJ42" s="285"/>
      <c r="BK42" s="285"/>
      <c r="BL42" s="285"/>
      <c r="BM42" s="285"/>
      <c r="BN42" s="285"/>
      <c r="BO42" s="285"/>
      <c r="BP42" s="285"/>
      <c r="BQ42" s="285"/>
      <c r="BR42" s="285"/>
      <c r="BS42" s="285"/>
      <c r="BT42" s="285"/>
      <c r="BU42" s="285"/>
      <c r="BV42" s="285"/>
      <c r="BW42" s="285"/>
      <c r="BX42" s="285"/>
      <c r="BY42" s="285"/>
      <c r="BZ42" s="285"/>
      <c r="CA42" s="285"/>
      <c r="CB42" s="285"/>
      <c r="CC42" s="285"/>
      <c r="CD42" s="285"/>
      <c r="CE42" s="285"/>
      <c r="CF42" s="285"/>
      <c r="CG42" s="285"/>
      <c r="CH42" s="285"/>
      <c r="CI42" s="285"/>
      <c r="CJ42" s="285"/>
      <c r="CK42" s="285"/>
      <c r="CL42" s="285"/>
      <c r="CM42" s="285"/>
      <c r="CN42" s="285"/>
      <c r="CO42" s="285"/>
      <c r="CP42" s="285"/>
      <c r="CQ42" s="285"/>
      <c r="CR42" s="285"/>
      <c r="CS42" s="285"/>
      <c r="CT42" s="285"/>
      <c r="CU42" s="285"/>
      <c r="CV42" s="285"/>
      <c r="CW42" s="285"/>
      <c r="CX42" s="285"/>
      <c r="CY42" s="285"/>
      <c r="CZ42" s="285"/>
      <c r="DA42" s="285"/>
      <c r="DB42" s="285"/>
      <c r="DC42" s="285"/>
      <c r="DD42" s="285"/>
      <c r="DE42" s="285"/>
      <c r="DF42" s="285"/>
      <c r="DG42" s="285"/>
      <c r="DH42" s="285"/>
      <c r="DI42" s="285"/>
      <c r="DJ42" s="285"/>
      <c r="DK42" s="285"/>
      <c r="DL42" s="285"/>
      <c r="DM42" s="285"/>
      <c r="DN42" s="285"/>
      <c r="DO42" s="285"/>
      <c r="DP42" s="285"/>
      <c r="DQ42" s="285"/>
      <c r="DR42" s="285"/>
      <c r="DS42" s="285"/>
      <c r="DT42" s="285"/>
      <c r="DU42" s="285"/>
      <c r="DV42" s="285"/>
      <c r="DW42" s="285"/>
      <c r="DX42" s="285"/>
      <c r="DY42" s="285"/>
      <c r="DZ42" s="285"/>
      <c r="EA42" s="285"/>
      <c r="EB42" s="285"/>
      <c r="EC42" s="285"/>
      <c r="ED42" s="285"/>
      <c r="EE42" s="285"/>
      <c r="EF42" s="285"/>
      <c r="EG42" s="285"/>
      <c r="EH42" s="285"/>
      <c r="EI42" s="285"/>
      <c r="EJ42" s="285"/>
      <c r="EK42" s="285"/>
      <c r="EL42" s="285"/>
      <c r="EM42" s="285"/>
      <c r="EN42" s="285"/>
      <c r="EO42" s="285"/>
      <c r="EP42" s="285"/>
      <c r="EQ42" s="285"/>
      <c r="ER42" s="285"/>
      <c r="ES42" s="285"/>
      <c r="ET42" s="285"/>
      <c r="EU42" s="285"/>
      <c r="EV42" s="285"/>
      <c r="EW42" s="285"/>
      <c r="EX42" s="285"/>
      <c r="EY42" s="285"/>
      <c r="EZ42" s="285"/>
      <c r="FA42" s="285"/>
      <c r="FB42" s="285"/>
      <c r="FC42" s="285"/>
      <c r="FD42" s="285"/>
      <c r="FE42" s="285"/>
      <c r="FF42" s="285"/>
      <c r="FG42" s="285"/>
      <c r="FH42" s="285"/>
      <c r="FI42" s="285"/>
      <c r="FJ42" s="285"/>
      <c r="FK42" s="285"/>
      <c r="FL42" s="285"/>
      <c r="FM42" s="285"/>
      <c r="FN42" s="285"/>
      <c r="FO42" s="285"/>
      <c r="FP42" s="285"/>
      <c r="FQ42" s="285"/>
      <c r="FR42" s="285"/>
      <c r="FS42" s="285"/>
      <c r="FT42" s="285"/>
      <c r="FU42" s="285"/>
      <c r="FV42" s="285"/>
      <c r="FW42" s="285"/>
      <c r="FX42" s="285"/>
      <c r="FY42" s="285"/>
      <c r="FZ42" s="285"/>
      <c r="GA42" s="285"/>
      <c r="GB42" s="285"/>
      <c r="GC42" s="285"/>
      <c r="GD42" s="285"/>
      <c r="GE42" s="285"/>
      <c r="GF42" s="285"/>
      <c r="GG42" s="285"/>
      <c r="GH42" s="285"/>
      <c r="GI42" s="287"/>
      <c r="GJ42" s="275"/>
    </row>
    <row r="43" spans="1:192" ht="16.5" customHeight="1">
      <c r="A43" s="275"/>
      <c r="B43" s="280"/>
      <c r="G43" s="285"/>
      <c r="H43" s="285"/>
      <c r="I43" s="285"/>
      <c r="J43" s="285"/>
      <c r="K43" s="285"/>
      <c r="L43" s="285"/>
      <c r="M43" s="285"/>
      <c r="N43" s="285"/>
      <c r="O43" s="285"/>
      <c r="P43" s="285"/>
      <c r="Q43" s="285"/>
      <c r="R43" s="285"/>
      <c r="S43" s="285"/>
      <c r="T43" s="285"/>
      <c r="U43" s="285"/>
      <c r="V43" s="285"/>
      <c r="W43" s="285"/>
      <c r="X43" s="285"/>
      <c r="Y43" s="285"/>
      <c r="Z43" s="285"/>
      <c r="AA43" s="285"/>
      <c r="AB43" s="285"/>
      <c r="AC43" s="285"/>
      <c r="AD43" s="285"/>
      <c r="AE43" s="285"/>
      <c r="AF43" s="285"/>
      <c r="AG43" s="285"/>
      <c r="AH43" s="285"/>
      <c r="AI43" s="285"/>
      <c r="AJ43" s="285"/>
      <c r="AK43" s="285"/>
      <c r="AL43" s="285"/>
      <c r="AM43" s="285"/>
      <c r="AN43" s="285"/>
      <c r="AO43" s="285"/>
      <c r="AP43" s="285"/>
      <c r="AQ43" s="285"/>
      <c r="AR43" s="285"/>
      <c r="AS43" s="285"/>
      <c r="AT43" s="285"/>
      <c r="AU43" s="285"/>
      <c r="AV43" s="285"/>
      <c r="AW43" s="285"/>
      <c r="AX43" s="285"/>
      <c r="AY43" s="285"/>
      <c r="AZ43" s="285"/>
      <c r="BA43" s="285"/>
      <c r="BB43" s="285"/>
      <c r="BC43" s="285"/>
      <c r="BD43" s="285"/>
      <c r="BE43" s="285"/>
      <c r="BF43" s="285"/>
      <c r="BG43" s="285"/>
      <c r="BH43" s="285"/>
      <c r="BI43" s="285"/>
      <c r="BJ43" s="285"/>
      <c r="BK43" s="285"/>
      <c r="BL43" s="285"/>
      <c r="BM43" s="285"/>
      <c r="BN43" s="285"/>
      <c r="BO43" s="285"/>
      <c r="BP43" s="285"/>
      <c r="BQ43" s="285"/>
      <c r="BR43" s="285"/>
      <c r="BS43" s="285"/>
      <c r="BT43" s="285"/>
      <c r="BU43" s="285"/>
      <c r="BV43" s="285"/>
      <c r="BW43" s="285"/>
      <c r="BX43" s="285"/>
      <c r="BY43" s="285"/>
      <c r="BZ43" s="285"/>
      <c r="CA43" s="285"/>
      <c r="CB43" s="285"/>
      <c r="CC43" s="285"/>
      <c r="CD43" s="285"/>
      <c r="CE43" s="285"/>
      <c r="CF43" s="285"/>
      <c r="CG43" s="285"/>
      <c r="CH43" s="285"/>
      <c r="CI43" s="285"/>
      <c r="CJ43" s="285"/>
      <c r="CK43" s="285"/>
      <c r="CL43" s="285"/>
      <c r="CM43" s="285"/>
      <c r="CN43" s="285"/>
      <c r="CO43" s="285"/>
      <c r="CP43" s="285"/>
      <c r="CQ43" s="285"/>
      <c r="CR43" s="285"/>
      <c r="CS43" s="285"/>
      <c r="CT43" s="285"/>
      <c r="CU43" s="285"/>
      <c r="CV43" s="285"/>
      <c r="CW43" s="285"/>
      <c r="CX43" s="285"/>
      <c r="CY43" s="285"/>
      <c r="CZ43" s="285"/>
      <c r="DA43" s="285"/>
      <c r="DB43" s="285"/>
      <c r="DC43" s="285"/>
      <c r="DD43" s="285"/>
      <c r="DE43" s="285"/>
      <c r="DF43" s="285"/>
      <c r="DG43" s="285"/>
      <c r="DH43" s="285"/>
      <c r="DI43" s="285"/>
      <c r="DJ43" s="285"/>
      <c r="DK43" s="285"/>
      <c r="DL43" s="285"/>
      <c r="DM43" s="285"/>
      <c r="DN43" s="285"/>
      <c r="DO43" s="285"/>
      <c r="DP43" s="285"/>
      <c r="DQ43" s="285"/>
      <c r="DR43" s="285"/>
      <c r="DS43" s="285"/>
      <c r="DT43" s="285"/>
      <c r="DU43" s="285"/>
      <c r="DV43" s="285"/>
      <c r="DW43" s="285"/>
      <c r="DX43" s="285"/>
      <c r="DY43" s="285"/>
      <c r="DZ43" s="285"/>
      <c r="EA43" s="285"/>
      <c r="EB43" s="285"/>
      <c r="EC43" s="285"/>
      <c r="ED43" s="285"/>
      <c r="EE43" s="285"/>
      <c r="EF43" s="285"/>
      <c r="EG43" s="285"/>
      <c r="EH43" s="285"/>
      <c r="EI43" s="285"/>
      <c r="EJ43" s="285"/>
      <c r="EK43" s="285"/>
      <c r="EL43" s="285"/>
      <c r="EM43" s="285"/>
      <c r="EN43" s="285"/>
      <c r="EO43" s="285"/>
      <c r="EP43" s="285"/>
      <c r="EQ43" s="285"/>
      <c r="ER43" s="285"/>
      <c r="ES43" s="285"/>
      <c r="ET43" s="285"/>
      <c r="EU43" s="285"/>
      <c r="EV43" s="285"/>
      <c r="EW43" s="285"/>
      <c r="EX43" s="285"/>
      <c r="EY43" s="285"/>
      <c r="EZ43" s="285"/>
      <c r="FA43" s="285"/>
      <c r="FB43" s="285"/>
      <c r="FC43" s="285"/>
      <c r="FD43" s="285"/>
      <c r="FE43" s="285"/>
      <c r="FF43" s="285"/>
      <c r="FG43" s="285"/>
      <c r="FH43" s="285"/>
      <c r="FI43" s="285"/>
      <c r="FJ43" s="285"/>
      <c r="FK43" s="285"/>
      <c r="FL43" s="285"/>
      <c r="FM43" s="285"/>
      <c r="FN43" s="285"/>
      <c r="FO43" s="285"/>
      <c r="FP43" s="285"/>
      <c r="FQ43" s="285"/>
      <c r="FR43" s="285"/>
      <c r="FS43" s="285"/>
      <c r="FT43" s="285"/>
      <c r="FU43" s="285"/>
      <c r="FV43" s="285"/>
      <c r="FW43" s="285"/>
      <c r="FX43" s="285"/>
      <c r="FY43" s="285"/>
      <c r="FZ43" s="285"/>
      <c r="GA43" s="285"/>
      <c r="GB43" s="285"/>
      <c r="GC43" s="285"/>
      <c r="GD43" s="285"/>
      <c r="GE43" s="285"/>
      <c r="GF43" s="285"/>
      <c r="GG43" s="285"/>
      <c r="GH43" s="285"/>
      <c r="GI43" s="287"/>
      <c r="GJ43" s="275"/>
    </row>
    <row r="44" spans="1:192" ht="5.0999999999999996" customHeight="1">
      <c r="A44" s="275"/>
      <c r="B44" s="280"/>
      <c r="G44" s="285"/>
      <c r="H44" s="285"/>
      <c r="I44" s="285"/>
      <c r="J44" s="285"/>
      <c r="K44" s="285"/>
      <c r="L44" s="285"/>
      <c r="M44" s="285"/>
      <c r="N44" s="285"/>
      <c r="O44" s="285"/>
      <c r="P44" s="285"/>
      <c r="Q44" s="285"/>
      <c r="R44" s="285"/>
      <c r="S44" s="285"/>
      <c r="T44" s="285"/>
      <c r="U44" s="285"/>
      <c r="V44" s="285"/>
      <c r="W44" s="285"/>
      <c r="X44" s="285"/>
      <c r="Y44" s="285"/>
      <c r="Z44" s="285"/>
      <c r="AA44" s="285"/>
      <c r="AB44" s="285"/>
      <c r="AC44" s="285"/>
      <c r="AD44" s="285"/>
      <c r="AE44" s="285"/>
      <c r="AF44" s="285"/>
      <c r="AG44" s="285"/>
      <c r="AH44" s="285"/>
      <c r="AI44" s="285"/>
      <c r="AJ44" s="285"/>
      <c r="AK44" s="285"/>
      <c r="AL44" s="285"/>
      <c r="AM44" s="285"/>
      <c r="AN44" s="285"/>
      <c r="AO44" s="285"/>
      <c r="AP44" s="285"/>
      <c r="AQ44" s="285"/>
      <c r="AR44" s="285"/>
      <c r="AS44" s="285"/>
      <c r="AT44" s="285"/>
      <c r="AU44" s="285"/>
      <c r="AV44" s="285"/>
      <c r="AW44" s="285"/>
      <c r="AX44" s="285"/>
      <c r="AY44" s="285"/>
      <c r="AZ44" s="285"/>
      <c r="BA44" s="285"/>
      <c r="BB44" s="285"/>
      <c r="BC44" s="285"/>
      <c r="BD44" s="285"/>
      <c r="BE44" s="285"/>
      <c r="BF44" s="285"/>
      <c r="BG44" s="285"/>
      <c r="BH44" s="285"/>
      <c r="BI44" s="285"/>
      <c r="BJ44" s="285"/>
      <c r="BK44" s="285"/>
      <c r="BL44" s="285"/>
      <c r="BM44" s="285"/>
      <c r="BN44" s="285"/>
      <c r="BO44" s="285"/>
      <c r="BP44" s="285"/>
      <c r="BQ44" s="285"/>
      <c r="BR44" s="285"/>
      <c r="BS44" s="285"/>
      <c r="BT44" s="285"/>
      <c r="BU44" s="285"/>
      <c r="BV44" s="285"/>
      <c r="BW44" s="285"/>
      <c r="BX44" s="285"/>
      <c r="BY44" s="285"/>
      <c r="BZ44" s="285"/>
      <c r="CA44" s="285"/>
      <c r="CB44" s="285"/>
      <c r="CC44" s="285"/>
      <c r="CD44" s="285"/>
      <c r="CE44" s="285"/>
      <c r="CF44" s="285"/>
      <c r="CG44" s="285"/>
      <c r="CH44" s="285"/>
      <c r="CI44" s="285"/>
      <c r="CJ44" s="285"/>
      <c r="CK44" s="285"/>
      <c r="CL44" s="285"/>
      <c r="CM44" s="285"/>
      <c r="CN44" s="285"/>
      <c r="CO44" s="285"/>
      <c r="CP44" s="285"/>
      <c r="CQ44" s="285"/>
      <c r="CR44" s="285"/>
      <c r="CS44" s="285"/>
      <c r="CT44" s="285"/>
      <c r="CU44" s="285"/>
      <c r="CV44" s="285"/>
      <c r="CW44" s="285"/>
      <c r="CX44" s="285"/>
      <c r="CY44" s="285"/>
      <c r="CZ44" s="285"/>
      <c r="DA44" s="285"/>
      <c r="DB44" s="285"/>
      <c r="DC44" s="285"/>
      <c r="DD44" s="285"/>
      <c r="DE44" s="285"/>
      <c r="DF44" s="285"/>
      <c r="DG44" s="285"/>
      <c r="DH44" s="285"/>
      <c r="DI44" s="285"/>
      <c r="DJ44" s="285"/>
      <c r="DK44" s="285"/>
      <c r="DL44" s="285"/>
      <c r="DM44" s="285"/>
      <c r="DN44" s="285"/>
      <c r="DO44" s="285"/>
      <c r="DP44" s="285"/>
      <c r="DQ44" s="285"/>
      <c r="DR44" s="285"/>
      <c r="DS44" s="285"/>
      <c r="DT44" s="285"/>
      <c r="DU44" s="285"/>
      <c r="DV44" s="285"/>
      <c r="DW44" s="285"/>
      <c r="DX44" s="285"/>
      <c r="DY44" s="285"/>
      <c r="DZ44" s="285"/>
      <c r="EA44" s="285"/>
      <c r="EB44" s="285"/>
      <c r="EC44" s="285"/>
      <c r="ED44" s="285"/>
      <c r="EE44" s="285"/>
      <c r="EF44" s="285"/>
      <c r="EG44" s="285"/>
      <c r="EH44" s="285"/>
      <c r="EI44" s="285"/>
      <c r="EJ44" s="285"/>
      <c r="EK44" s="285"/>
      <c r="EL44" s="285"/>
      <c r="EM44" s="285"/>
      <c r="EN44" s="285"/>
      <c r="EO44" s="285"/>
      <c r="EP44" s="285"/>
      <c r="EQ44" s="285"/>
      <c r="ER44" s="285"/>
      <c r="ES44" s="285"/>
      <c r="ET44" s="285"/>
      <c r="EU44" s="285"/>
      <c r="EV44" s="285"/>
      <c r="EW44" s="285"/>
      <c r="EX44" s="285"/>
      <c r="EY44" s="285"/>
      <c r="EZ44" s="285"/>
      <c r="FA44" s="285"/>
      <c r="FB44" s="285"/>
      <c r="FC44" s="285"/>
      <c r="FD44" s="285"/>
      <c r="FE44" s="285"/>
      <c r="FF44" s="285"/>
      <c r="FG44" s="285"/>
      <c r="FH44" s="285"/>
      <c r="FI44" s="285"/>
      <c r="FJ44" s="285"/>
      <c r="FK44" s="285"/>
      <c r="FL44" s="285"/>
      <c r="FM44" s="285"/>
      <c r="FN44" s="285"/>
      <c r="FO44" s="285"/>
      <c r="FP44" s="285"/>
      <c r="FQ44" s="285"/>
      <c r="FR44" s="285"/>
      <c r="FS44" s="285"/>
      <c r="FT44" s="285"/>
      <c r="FU44" s="285"/>
      <c r="FV44" s="285"/>
      <c r="FW44" s="285"/>
      <c r="FX44" s="285"/>
      <c r="FY44" s="285"/>
      <c r="FZ44" s="285"/>
      <c r="GA44" s="285"/>
      <c r="GB44" s="285"/>
      <c r="GC44" s="285"/>
      <c r="GD44" s="285"/>
      <c r="GE44" s="285"/>
      <c r="GF44" s="285"/>
      <c r="GG44" s="285"/>
      <c r="GH44" s="285"/>
      <c r="GI44" s="287"/>
      <c r="GJ44" s="275"/>
    </row>
    <row r="45" spans="1:192" ht="16.5" customHeight="1">
      <c r="A45" s="275"/>
      <c r="B45" s="280"/>
      <c r="C45" s="295"/>
      <c r="D45" s="296"/>
      <c r="E45" s="297"/>
      <c r="F45" s="297"/>
      <c r="G45" s="285"/>
      <c r="H45" s="285"/>
      <c r="I45" s="285"/>
      <c r="J45" s="285"/>
      <c r="K45" s="285"/>
      <c r="L45" s="285"/>
      <c r="M45" s="285"/>
      <c r="N45" s="285"/>
      <c r="O45" s="285"/>
      <c r="P45" s="285"/>
      <c r="Q45" s="285"/>
      <c r="R45" s="285"/>
      <c r="S45" s="285"/>
      <c r="T45" s="285"/>
      <c r="U45" s="285"/>
      <c r="V45" s="285"/>
      <c r="W45" s="285"/>
      <c r="X45" s="285"/>
      <c r="Y45" s="285"/>
      <c r="Z45" s="285"/>
      <c r="AA45" s="285"/>
      <c r="AB45" s="285"/>
      <c r="AC45" s="285"/>
      <c r="AD45" s="285"/>
      <c r="AE45" s="285"/>
      <c r="AF45" s="285"/>
      <c r="AG45" s="285"/>
      <c r="AH45" s="285"/>
      <c r="AI45" s="285"/>
      <c r="AJ45" s="285"/>
      <c r="AK45" s="285"/>
      <c r="AL45" s="285"/>
      <c r="AM45" s="285"/>
      <c r="AN45" s="285"/>
      <c r="AO45" s="285"/>
      <c r="AP45" s="285"/>
      <c r="AQ45" s="285"/>
      <c r="AR45" s="285"/>
      <c r="AS45" s="285"/>
      <c r="AT45" s="285"/>
      <c r="AU45" s="285"/>
      <c r="AV45" s="285"/>
      <c r="AW45" s="285"/>
      <c r="AX45" s="285"/>
      <c r="AY45" s="285"/>
      <c r="AZ45" s="285"/>
      <c r="BA45" s="285"/>
      <c r="BB45" s="285"/>
      <c r="BC45" s="285"/>
      <c r="BD45" s="285"/>
      <c r="BE45" s="285"/>
      <c r="BF45" s="285"/>
      <c r="BG45" s="285"/>
      <c r="BH45" s="285"/>
      <c r="BI45" s="285"/>
      <c r="BJ45" s="285"/>
      <c r="BK45" s="285"/>
      <c r="BL45" s="285"/>
      <c r="BM45" s="285"/>
      <c r="BN45" s="285"/>
      <c r="BO45" s="285"/>
      <c r="BP45" s="285"/>
      <c r="BQ45" s="285"/>
      <c r="BR45" s="285"/>
      <c r="BS45" s="285"/>
      <c r="BT45" s="285"/>
      <c r="BU45" s="285"/>
      <c r="BV45" s="285"/>
      <c r="BW45" s="285"/>
      <c r="BX45" s="285"/>
      <c r="BY45" s="285"/>
      <c r="BZ45" s="285"/>
      <c r="CA45" s="285"/>
      <c r="CB45" s="285"/>
      <c r="CC45" s="285"/>
      <c r="CD45" s="285"/>
      <c r="CE45" s="285"/>
      <c r="CF45" s="285"/>
      <c r="CG45" s="285"/>
      <c r="CH45" s="285"/>
      <c r="CI45" s="285"/>
      <c r="CJ45" s="285"/>
      <c r="CK45" s="285"/>
      <c r="CL45" s="285"/>
      <c r="CM45" s="285"/>
      <c r="CN45" s="285"/>
      <c r="CO45" s="285"/>
      <c r="CP45" s="285"/>
      <c r="CQ45" s="285"/>
      <c r="CR45" s="285"/>
      <c r="CS45" s="285"/>
      <c r="CT45" s="285"/>
      <c r="CU45" s="285"/>
      <c r="CV45" s="285"/>
      <c r="CW45" s="285"/>
      <c r="CX45" s="285"/>
      <c r="CY45" s="285"/>
      <c r="CZ45" s="285"/>
      <c r="DA45" s="285"/>
      <c r="DB45" s="285"/>
      <c r="DC45" s="285"/>
      <c r="DD45" s="285"/>
      <c r="DE45" s="285"/>
      <c r="DF45" s="285"/>
      <c r="DG45" s="285"/>
      <c r="DH45" s="285"/>
      <c r="DI45" s="285"/>
      <c r="DJ45" s="285"/>
      <c r="DK45" s="285"/>
      <c r="DL45" s="285"/>
      <c r="DM45" s="285"/>
      <c r="DN45" s="285"/>
      <c r="DO45" s="285"/>
      <c r="DP45" s="285"/>
      <c r="DQ45" s="285"/>
      <c r="DR45" s="285"/>
      <c r="DS45" s="285"/>
      <c r="DT45" s="285"/>
      <c r="DU45" s="285"/>
      <c r="DV45" s="285"/>
      <c r="DW45" s="285"/>
      <c r="DX45" s="285"/>
      <c r="DY45" s="285"/>
      <c r="DZ45" s="285"/>
      <c r="EA45" s="285"/>
      <c r="EB45" s="285"/>
      <c r="EC45" s="285"/>
      <c r="ED45" s="285"/>
      <c r="EE45" s="285"/>
      <c r="EF45" s="285"/>
      <c r="EG45" s="285"/>
      <c r="EH45" s="285"/>
      <c r="EI45" s="285"/>
      <c r="EJ45" s="285"/>
      <c r="EK45" s="285"/>
      <c r="EL45" s="285"/>
      <c r="EM45" s="285"/>
      <c r="EN45" s="285"/>
      <c r="EO45" s="285"/>
      <c r="EP45" s="285"/>
      <c r="EQ45" s="285"/>
      <c r="ER45" s="285"/>
      <c r="ES45" s="285"/>
      <c r="ET45" s="285"/>
      <c r="EU45" s="285"/>
      <c r="EV45" s="285"/>
      <c r="EW45" s="285"/>
      <c r="EX45" s="285"/>
      <c r="EY45" s="285"/>
      <c r="EZ45" s="285"/>
      <c r="FA45" s="285"/>
      <c r="FB45" s="285"/>
      <c r="FC45" s="285"/>
      <c r="FD45" s="285"/>
      <c r="FE45" s="285"/>
      <c r="FF45" s="285"/>
      <c r="FG45" s="285"/>
      <c r="FH45" s="285"/>
      <c r="FI45" s="285"/>
      <c r="FJ45" s="285"/>
      <c r="FK45" s="285"/>
      <c r="FL45" s="285"/>
      <c r="FM45" s="285"/>
      <c r="FN45" s="285"/>
      <c r="FO45" s="285"/>
      <c r="FP45" s="285"/>
      <c r="FQ45" s="285"/>
      <c r="FR45" s="285"/>
      <c r="FS45" s="285"/>
      <c r="FT45" s="285"/>
      <c r="FU45" s="285"/>
      <c r="FV45" s="285"/>
      <c r="FW45" s="285"/>
      <c r="FX45" s="285"/>
      <c r="FY45" s="285"/>
      <c r="FZ45" s="285"/>
      <c r="GA45" s="285"/>
      <c r="GB45" s="285"/>
      <c r="GC45" s="285"/>
      <c r="GD45" s="285"/>
      <c r="GE45" s="285"/>
      <c r="GF45" s="285"/>
      <c r="GG45" s="285"/>
      <c r="GH45" s="285"/>
      <c r="GI45" s="287"/>
      <c r="GJ45" s="275"/>
    </row>
    <row r="46" spans="1:192" ht="5.0999999999999996" customHeight="1">
      <c r="A46" s="275"/>
      <c r="B46" s="280"/>
      <c r="C46" s="297"/>
      <c r="D46" s="297"/>
      <c r="E46" s="297"/>
      <c r="F46" s="297"/>
      <c r="G46" s="285"/>
      <c r="H46" s="285"/>
      <c r="I46" s="285"/>
      <c r="J46" s="285"/>
      <c r="K46" s="285"/>
      <c r="L46" s="285"/>
      <c r="M46" s="285"/>
      <c r="N46" s="285"/>
      <c r="O46" s="285"/>
      <c r="P46" s="285"/>
      <c r="Q46" s="285"/>
      <c r="R46" s="285"/>
      <c r="S46" s="285"/>
      <c r="T46" s="285"/>
      <c r="U46" s="285"/>
      <c r="V46" s="285"/>
      <c r="W46" s="285"/>
      <c r="X46" s="285"/>
      <c r="Y46" s="285"/>
      <c r="Z46" s="285"/>
      <c r="AA46" s="285"/>
      <c r="AB46" s="285"/>
      <c r="AC46" s="285"/>
      <c r="AD46" s="285"/>
      <c r="AE46" s="285"/>
      <c r="AF46" s="285"/>
      <c r="AG46" s="285"/>
      <c r="AH46" s="285"/>
      <c r="AI46" s="285"/>
      <c r="AJ46" s="285"/>
      <c r="AK46" s="285"/>
      <c r="AL46" s="285"/>
      <c r="AM46" s="285"/>
      <c r="AN46" s="285"/>
      <c r="AO46" s="285"/>
      <c r="AP46" s="285"/>
      <c r="AQ46" s="285"/>
      <c r="AR46" s="285"/>
      <c r="AS46" s="285"/>
      <c r="AT46" s="285"/>
      <c r="AU46" s="285"/>
      <c r="AV46" s="285"/>
      <c r="AW46" s="285"/>
      <c r="AX46" s="285"/>
      <c r="AY46" s="285"/>
      <c r="AZ46" s="285"/>
      <c r="BA46" s="285"/>
      <c r="BB46" s="285"/>
      <c r="BC46" s="285"/>
      <c r="BD46" s="285"/>
      <c r="BE46" s="285"/>
      <c r="BF46" s="285"/>
      <c r="BG46" s="285"/>
      <c r="BH46" s="285"/>
      <c r="BI46" s="285"/>
      <c r="BJ46" s="285"/>
      <c r="BK46" s="285"/>
      <c r="BL46" s="285"/>
      <c r="BM46" s="285"/>
      <c r="BN46" s="285"/>
      <c r="BO46" s="285"/>
      <c r="BP46" s="285"/>
      <c r="BQ46" s="285"/>
      <c r="BR46" s="285"/>
      <c r="BS46" s="285"/>
      <c r="BT46" s="285"/>
      <c r="BU46" s="285"/>
      <c r="BV46" s="285"/>
      <c r="BW46" s="285"/>
      <c r="BX46" s="285"/>
      <c r="BY46" s="285"/>
      <c r="BZ46" s="285"/>
      <c r="CA46" s="285"/>
      <c r="CB46" s="285"/>
      <c r="CC46" s="285"/>
      <c r="CD46" s="285"/>
      <c r="CE46" s="285"/>
      <c r="CF46" s="285"/>
      <c r="CG46" s="285"/>
      <c r="CH46" s="285"/>
      <c r="CI46" s="285"/>
      <c r="CJ46" s="285"/>
      <c r="CK46" s="285"/>
      <c r="CL46" s="285"/>
      <c r="CM46" s="285"/>
      <c r="CN46" s="285"/>
      <c r="CO46" s="285"/>
      <c r="CP46" s="285"/>
      <c r="CQ46" s="285"/>
      <c r="CR46" s="285"/>
      <c r="CS46" s="285"/>
      <c r="CT46" s="285"/>
      <c r="CU46" s="285"/>
      <c r="CV46" s="285"/>
      <c r="CW46" s="285"/>
      <c r="CX46" s="285"/>
      <c r="CY46" s="285"/>
      <c r="CZ46" s="285"/>
      <c r="DA46" s="285"/>
      <c r="DB46" s="285"/>
      <c r="DC46" s="285"/>
      <c r="DD46" s="285"/>
      <c r="DE46" s="285"/>
      <c r="DF46" s="285"/>
      <c r="DG46" s="285"/>
      <c r="DH46" s="285"/>
      <c r="DI46" s="285"/>
      <c r="DJ46" s="285"/>
      <c r="DK46" s="285"/>
      <c r="DL46" s="285"/>
      <c r="DM46" s="285"/>
      <c r="DN46" s="285"/>
      <c r="DO46" s="285"/>
      <c r="DP46" s="285"/>
      <c r="DQ46" s="285"/>
      <c r="DR46" s="285"/>
      <c r="DS46" s="285"/>
      <c r="DT46" s="285"/>
      <c r="DU46" s="285"/>
      <c r="DV46" s="285"/>
      <c r="DW46" s="285"/>
      <c r="DX46" s="285"/>
      <c r="DY46" s="285"/>
      <c r="DZ46" s="285"/>
      <c r="EA46" s="285"/>
      <c r="EB46" s="285"/>
      <c r="EC46" s="285"/>
      <c r="ED46" s="285"/>
      <c r="EE46" s="285"/>
      <c r="EF46" s="285"/>
      <c r="EG46" s="285"/>
      <c r="EH46" s="285"/>
      <c r="EI46" s="285"/>
      <c r="EJ46" s="285"/>
      <c r="EK46" s="285"/>
      <c r="EL46" s="285"/>
      <c r="EM46" s="285"/>
      <c r="EN46" s="285"/>
      <c r="EO46" s="285"/>
      <c r="EP46" s="285"/>
      <c r="EQ46" s="285"/>
      <c r="ER46" s="285"/>
      <c r="ES46" s="285"/>
      <c r="ET46" s="285"/>
      <c r="EU46" s="285"/>
      <c r="EV46" s="285"/>
      <c r="EW46" s="285"/>
      <c r="EX46" s="285"/>
      <c r="EY46" s="285"/>
      <c r="EZ46" s="285"/>
      <c r="FA46" s="285"/>
      <c r="FB46" s="285"/>
      <c r="FC46" s="285"/>
      <c r="FD46" s="285"/>
      <c r="FE46" s="285"/>
      <c r="FF46" s="285"/>
      <c r="FG46" s="285"/>
      <c r="FH46" s="285"/>
      <c r="FI46" s="285"/>
      <c r="FJ46" s="285"/>
      <c r="FK46" s="285"/>
      <c r="FL46" s="285"/>
      <c r="FM46" s="285"/>
      <c r="FN46" s="285"/>
      <c r="FO46" s="285"/>
      <c r="FP46" s="285"/>
      <c r="FQ46" s="285"/>
      <c r="FR46" s="285"/>
      <c r="FS46" s="285"/>
      <c r="FT46" s="285"/>
      <c r="FU46" s="285"/>
      <c r="FV46" s="285"/>
      <c r="FW46" s="285"/>
      <c r="FX46" s="285"/>
      <c r="FY46" s="285"/>
      <c r="FZ46" s="285"/>
      <c r="GA46" s="285"/>
      <c r="GB46" s="285"/>
      <c r="GC46" s="285"/>
      <c r="GD46" s="285"/>
      <c r="GE46" s="285"/>
      <c r="GF46" s="285"/>
      <c r="GG46" s="285"/>
      <c r="GH46" s="285"/>
      <c r="GI46" s="287"/>
      <c r="GJ46" s="275"/>
    </row>
    <row r="47" spans="1:192" ht="16.5" customHeight="1">
      <c r="A47" s="275"/>
      <c r="B47" s="280"/>
      <c r="C47" s="295"/>
      <c r="D47" s="306"/>
      <c r="E47" s="297"/>
      <c r="F47" s="297"/>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5"/>
      <c r="AI47" s="285"/>
      <c r="AJ47" s="285"/>
      <c r="AK47" s="285"/>
      <c r="AL47" s="285"/>
      <c r="AM47" s="285"/>
      <c r="AN47" s="285"/>
      <c r="AO47" s="285"/>
      <c r="AP47" s="285"/>
      <c r="AQ47" s="285"/>
      <c r="AR47" s="285"/>
      <c r="AS47" s="285"/>
      <c r="AT47" s="285"/>
      <c r="AU47" s="285"/>
      <c r="AV47" s="285"/>
      <c r="AW47" s="285"/>
      <c r="AX47" s="285"/>
      <c r="AY47" s="285"/>
      <c r="AZ47" s="285"/>
      <c r="BA47" s="285"/>
      <c r="BB47" s="285"/>
      <c r="BC47" s="285"/>
      <c r="BD47" s="285"/>
      <c r="BE47" s="285"/>
      <c r="BF47" s="285"/>
      <c r="BG47" s="285"/>
      <c r="BH47" s="285"/>
      <c r="BI47" s="285"/>
      <c r="BJ47" s="285"/>
      <c r="BK47" s="285"/>
      <c r="BL47" s="285"/>
      <c r="BM47" s="285"/>
      <c r="BN47" s="285"/>
      <c r="BO47" s="285"/>
      <c r="BP47" s="285"/>
      <c r="BQ47" s="285"/>
      <c r="BR47" s="285"/>
      <c r="BS47" s="285"/>
      <c r="BT47" s="285"/>
      <c r="BU47" s="285"/>
      <c r="BV47" s="285"/>
      <c r="BW47" s="285"/>
      <c r="BX47" s="285"/>
      <c r="BY47" s="285"/>
      <c r="BZ47" s="285"/>
      <c r="CA47" s="285"/>
      <c r="CB47" s="285"/>
      <c r="CC47" s="285"/>
      <c r="CD47" s="285"/>
      <c r="CE47" s="285"/>
      <c r="CF47" s="285"/>
      <c r="CG47" s="285"/>
      <c r="CH47" s="285"/>
      <c r="CI47" s="285"/>
      <c r="CJ47" s="285"/>
      <c r="CK47" s="285"/>
      <c r="CL47" s="285"/>
      <c r="CM47" s="285"/>
      <c r="CN47" s="285"/>
      <c r="CO47" s="285"/>
      <c r="CP47" s="285"/>
      <c r="CQ47" s="285"/>
      <c r="CR47" s="285"/>
      <c r="CS47" s="285"/>
      <c r="CT47" s="285"/>
      <c r="CU47" s="285"/>
      <c r="CV47" s="285"/>
      <c r="CW47" s="285"/>
      <c r="CX47" s="285"/>
      <c r="CY47" s="285"/>
      <c r="CZ47" s="285"/>
      <c r="DA47" s="285"/>
      <c r="DB47" s="285"/>
      <c r="DC47" s="285"/>
      <c r="DD47" s="285"/>
      <c r="DE47" s="285"/>
      <c r="DF47" s="285"/>
      <c r="DG47" s="285"/>
      <c r="DH47" s="285"/>
      <c r="DI47" s="285"/>
      <c r="DJ47" s="285"/>
      <c r="DK47" s="285"/>
      <c r="DL47" s="285"/>
      <c r="DM47" s="285"/>
      <c r="DN47" s="285"/>
      <c r="DO47" s="285"/>
      <c r="DP47" s="285"/>
      <c r="DQ47" s="285"/>
      <c r="DR47" s="285"/>
      <c r="DS47" s="285"/>
      <c r="DT47" s="285"/>
      <c r="DU47" s="285"/>
      <c r="DV47" s="285"/>
      <c r="DW47" s="285"/>
      <c r="DX47" s="285"/>
      <c r="DY47" s="285"/>
      <c r="DZ47" s="285"/>
      <c r="EA47" s="285"/>
      <c r="EB47" s="285"/>
      <c r="EC47" s="285"/>
      <c r="ED47" s="285"/>
      <c r="EE47" s="285"/>
      <c r="EF47" s="285"/>
      <c r="EG47" s="285"/>
      <c r="EH47" s="285"/>
      <c r="EI47" s="285"/>
      <c r="EJ47" s="285"/>
      <c r="EK47" s="285"/>
      <c r="EL47" s="285"/>
      <c r="EM47" s="285"/>
      <c r="EN47" s="285"/>
      <c r="EO47" s="285"/>
      <c r="EP47" s="285"/>
      <c r="EQ47" s="285"/>
      <c r="ER47" s="285"/>
      <c r="ES47" s="285"/>
      <c r="ET47" s="285"/>
      <c r="EU47" s="285"/>
      <c r="EV47" s="285"/>
      <c r="EW47" s="285"/>
      <c r="EX47" s="285"/>
      <c r="EY47" s="285"/>
      <c r="EZ47" s="285"/>
      <c r="FA47" s="285"/>
      <c r="FB47" s="285"/>
      <c r="FC47" s="285"/>
      <c r="FD47" s="285"/>
      <c r="FE47" s="285"/>
      <c r="FF47" s="285"/>
      <c r="FG47" s="285"/>
      <c r="FH47" s="285"/>
      <c r="FI47" s="285"/>
      <c r="FJ47" s="285"/>
      <c r="FK47" s="285"/>
      <c r="FL47" s="285"/>
      <c r="FM47" s="285"/>
      <c r="FN47" s="285"/>
      <c r="FO47" s="285"/>
      <c r="FP47" s="285"/>
      <c r="FQ47" s="285"/>
      <c r="FR47" s="285"/>
      <c r="FS47" s="285"/>
      <c r="FT47" s="285"/>
      <c r="FU47" s="285"/>
      <c r="FV47" s="285"/>
      <c r="FW47" s="285"/>
      <c r="FX47" s="285"/>
      <c r="FY47" s="285"/>
      <c r="FZ47" s="285"/>
      <c r="GA47" s="285"/>
      <c r="GB47" s="285"/>
      <c r="GC47" s="285"/>
      <c r="GD47" s="285"/>
      <c r="GE47" s="285"/>
      <c r="GF47" s="285"/>
      <c r="GG47" s="285"/>
      <c r="GH47" s="285"/>
      <c r="GI47" s="287"/>
      <c r="GJ47" s="275"/>
    </row>
    <row r="48" spans="1:192" ht="5.0999999999999996" customHeight="1">
      <c r="A48" s="275"/>
      <c r="B48" s="280"/>
      <c r="C48" s="297"/>
      <c r="D48" s="297"/>
      <c r="E48" s="297"/>
      <c r="F48" s="297"/>
      <c r="G48" s="285"/>
      <c r="H48" s="285"/>
      <c r="I48" s="285"/>
      <c r="J48" s="285"/>
      <c r="K48" s="285"/>
      <c r="L48" s="285"/>
      <c r="M48" s="285"/>
      <c r="N48" s="285"/>
      <c r="O48" s="285"/>
      <c r="P48" s="285"/>
      <c r="Q48" s="285"/>
      <c r="R48" s="285"/>
      <c r="S48" s="285"/>
      <c r="T48" s="285"/>
      <c r="U48" s="285"/>
      <c r="V48" s="285"/>
      <c r="W48" s="285"/>
      <c r="X48" s="285"/>
      <c r="Y48" s="285"/>
      <c r="Z48" s="285"/>
      <c r="AA48" s="285"/>
      <c r="AB48" s="285"/>
      <c r="AC48" s="285"/>
      <c r="AD48" s="285"/>
      <c r="AE48" s="285"/>
      <c r="AF48" s="285"/>
      <c r="AG48" s="285"/>
      <c r="AH48" s="285"/>
      <c r="AI48" s="285"/>
      <c r="AJ48" s="285"/>
      <c r="AK48" s="285"/>
      <c r="AL48" s="285"/>
      <c r="AM48" s="285"/>
      <c r="AN48" s="285"/>
      <c r="AO48" s="285"/>
      <c r="AP48" s="285"/>
      <c r="AQ48" s="285"/>
      <c r="AR48" s="285"/>
      <c r="AS48" s="285"/>
      <c r="AT48" s="285"/>
      <c r="AU48" s="285"/>
      <c r="AV48" s="285"/>
      <c r="AW48" s="285"/>
      <c r="AX48" s="285"/>
      <c r="AY48" s="285"/>
      <c r="AZ48" s="285"/>
      <c r="BA48" s="285"/>
      <c r="BB48" s="285"/>
      <c r="BC48" s="285"/>
      <c r="BD48" s="285"/>
      <c r="BE48" s="285"/>
      <c r="BF48" s="285"/>
      <c r="BG48" s="285"/>
      <c r="BH48" s="285"/>
      <c r="BI48" s="285"/>
      <c r="BJ48" s="285"/>
      <c r="BK48" s="285"/>
      <c r="BL48" s="285"/>
      <c r="BM48" s="285"/>
      <c r="BN48" s="285"/>
      <c r="BO48" s="285"/>
      <c r="BP48" s="285"/>
      <c r="BQ48" s="285"/>
      <c r="BR48" s="285"/>
      <c r="BS48" s="285"/>
      <c r="BT48" s="285"/>
      <c r="BU48" s="285"/>
      <c r="BV48" s="285"/>
      <c r="BW48" s="285"/>
      <c r="BX48" s="285"/>
      <c r="BY48" s="285"/>
      <c r="BZ48" s="285"/>
      <c r="CA48" s="285"/>
      <c r="CB48" s="285"/>
      <c r="CC48" s="285"/>
      <c r="CD48" s="285"/>
      <c r="CE48" s="285"/>
      <c r="CF48" s="285"/>
      <c r="CG48" s="285"/>
      <c r="CH48" s="285"/>
      <c r="CI48" s="285"/>
      <c r="CJ48" s="285"/>
      <c r="CK48" s="285"/>
      <c r="CL48" s="285"/>
      <c r="CM48" s="285"/>
      <c r="CN48" s="285"/>
      <c r="CO48" s="285"/>
      <c r="CP48" s="285"/>
      <c r="CQ48" s="285"/>
      <c r="CR48" s="285"/>
      <c r="CS48" s="285"/>
      <c r="CT48" s="285"/>
      <c r="CU48" s="285"/>
      <c r="CV48" s="285"/>
      <c r="CW48" s="285"/>
      <c r="CX48" s="285"/>
      <c r="CY48" s="285"/>
      <c r="CZ48" s="285"/>
      <c r="DA48" s="285"/>
      <c r="DB48" s="285"/>
      <c r="DC48" s="285"/>
      <c r="DD48" s="285"/>
      <c r="DE48" s="285"/>
      <c r="DF48" s="285"/>
      <c r="DG48" s="285"/>
      <c r="DH48" s="285"/>
      <c r="DI48" s="285"/>
      <c r="DJ48" s="285"/>
      <c r="DK48" s="285"/>
      <c r="DL48" s="285"/>
      <c r="DM48" s="285"/>
      <c r="DN48" s="285"/>
      <c r="DO48" s="285"/>
      <c r="DP48" s="285"/>
      <c r="DQ48" s="285"/>
      <c r="DR48" s="285"/>
      <c r="DS48" s="285"/>
      <c r="DT48" s="285"/>
      <c r="DU48" s="285"/>
      <c r="DV48" s="285"/>
      <c r="DW48" s="285"/>
      <c r="DX48" s="285"/>
      <c r="DY48" s="285"/>
      <c r="DZ48" s="285"/>
      <c r="EA48" s="285"/>
      <c r="EB48" s="285"/>
      <c r="EC48" s="285"/>
      <c r="ED48" s="285"/>
      <c r="EE48" s="285"/>
      <c r="EF48" s="285"/>
      <c r="EG48" s="285"/>
      <c r="EH48" s="285"/>
      <c r="EI48" s="285"/>
      <c r="EJ48" s="285"/>
      <c r="EK48" s="285"/>
      <c r="EL48" s="285"/>
      <c r="EM48" s="285"/>
      <c r="EN48" s="285"/>
      <c r="EO48" s="285"/>
      <c r="EP48" s="285"/>
      <c r="EQ48" s="285"/>
      <c r="ER48" s="285"/>
      <c r="ES48" s="285"/>
      <c r="ET48" s="285"/>
      <c r="EU48" s="285"/>
      <c r="EV48" s="285"/>
      <c r="EW48" s="285"/>
      <c r="EX48" s="285"/>
      <c r="EY48" s="285"/>
      <c r="EZ48" s="285"/>
      <c r="FA48" s="285"/>
      <c r="FB48" s="285"/>
      <c r="FC48" s="285"/>
      <c r="FD48" s="285"/>
      <c r="FE48" s="285"/>
      <c r="FF48" s="285"/>
      <c r="FG48" s="285"/>
      <c r="FH48" s="285"/>
      <c r="FI48" s="285"/>
      <c r="FJ48" s="285"/>
      <c r="FK48" s="285"/>
      <c r="FL48" s="285"/>
      <c r="FM48" s="285"/>
      <c r="FN48" s="285"/>
      <c r="FO48" s="285"/>
      <c r="FP48" s="285"/>
      <c r="FQ48" s="285"/>
      <c r="FR48" s="285"/>
      <c r="FS48" s="285"/>
      <c r="FT48" s="285"/>
      <c r="FU48" s="285"/>
      <c r="FV48" s="285"/>
      <c r="FW48" s="285"/>
      <c r="FX48" s="285"/>
      <c r="FY48" s="285"/>
      <c r="FZ48" s="285"/>
      <c r="GA48" s="285"/>
      <c r="GB48" s="285"/>
      <c r="GC48" s="285"/>
      <c r="GD48" s="285"/>
      <c r="GE48" s="285"/>
      <c r="GF48" s="285"/>
      <c r="GG48" s="285"/>
      <c r="GH48" s="285"/>
      <c r="GI48" s="287"/>
      <c r="GJ48" s="275"/>
    </row>
    <row r="49" spans="1:192" s="311" customFormat="1" ht="16.5" customHeight="1">
      <c r="A49" s="275"/>
      <c r="B49" s="307"/>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c r="AL49" s="308"/>
      <c r="AM49" s="308"/>
      <c r="AN49" s="308"/>
      <c r="AO49" s="308"/>
      <c r="AP49" s="308"/>
      <c r="AQ49" s="308"/>
      <c r="AR49" s="308"/>
      <c r="AS49" s="308"/>
      <c r="AT49" s="308"/>
      <c r="AU49" s="308"/>
      <c r="AV49" s="308"/>
      <c r="AW49" s="308"/>
      <c r="AX49" s="308"/>
      <c r="AY49" s="308"/>
      <c r="AZ49" s="308"/>
      <c r="BA49" s="308"/>
      <c r="BB49" s="308"/>
      <c r="BC49" s="308"/>
      <c r="BD49" s="308"/>
      <c r="BE49" s="308"/>
      <c r="BF49" s="308"/>
      <c r="BG49" s="308"/>
      <c r="BH49" s="308"/>
      <c r="BI49" s="308"/>
      <c r="BJ49" s="308"/>
      <c r="BK49" s="308"/>
      <c r="BL49" s="308"/>
      <c r="BM49" s="308"/>
      <c r="BN49" s="308"/>
      <c r="BO49" s="308"/>
      <c r="BP49" s="308"/>
      <c r="BQ49" s="308"/>
      <c r="BR49" s="308"/>
      <c r="BS49" s="308"/>
      <c r="BT49" s="308"/>
      <c r="BU49" s="308"/>
      <c r="BV49" s="308"/>
      <c r="BW49" s="308"/>
      <c r="BX49" s="308"/>
      <c r="BY49" s="308"/>
      <c r="BZ49" s="308"/>
      <c r="CA49" s="308"/>
      <c r="CB49" s="308"/>
      <c r="CC49" s="308"/>
      <c r="CD49" s="308"/>
      <c r="CE49" s="308"/>
      <c r="CF49" s="308"/>
      <c r="CG49" s="308"/>
      <c r="CH49" s="308"/>
      <c r="CI49" s="308"/>
      <c r="CJ49" s="308"/>
      <c r="CK49" s="308"/>
      <c r="CL49" s="308"/>
      <c r="CM49" s="308"/>
      <c r="CN49" s="308"/>
      <c r="CO49" s="308"/>
      <c r="CP49" s="308"/>
      <c r="CQ49" s="308"/>
      <c r="CR49" s="308"/>
      <c r="CS49" s="308"/>
      <c r="CT49" s="308"/>
      <c r="CU49" s="308"/>
      <c r="CV49" s="308"/>
      <c r="CW49" s="308"/>
      <c r="CX49" s="308"/>
      <c r="CY49" s="308"/>
      <c r="CZ49" s="308"/>
      <c r="DA49" s="308"/>
      <c r="DB49" s="308"/>
      <c r="DC49" s="308"/>
      <c r="DD49" s="308"/>
      <c r="DE49" s="308"/>
      <c r="DF49" s="308"/>
      <c r="DG49" s="308"/>
      <c r="DH49" s="308"/>
      <c r="DI49" s="308"/>
      <c r="DJ49" s="308"/>
      <c r="DK49" s="308"/>
      <c r="DL49" s="308"/>
      <c r="DM49" s="308"/>
      <c r="DN49" s="308"/>
      <c r="DO49" s="308"/>
      <c r="DP49" s="308"/>
      <c r="DQ49" s="308"/>
      <c r="DR49" s="308"/>
      <c r="DS49" s="308"/>
      <c r="DT49" s="308"/>
      <c r="DU49" s="308"/>
      <c r="DV49" s="308"/>
      <c r="DW49" s="308"/>
      <c r="DX49" s="308"/>
      <c r="DY49" s="308"/>
      <c r="DZ49" s="308"/>
      <c r="EA49" s="308"/>
      <c r="EB49" s="308"/>
      <c r="EC49" s="308"/>
      <c r="ED49" s="308"/>
      <c r="EE49" s="308"/>
      <c r="EF49" s="308"/>
      <c r="EG49" s="308"/>
      <c r="EH49" s="308"/>
      <c r="EI49" s="308"/>
      <c r="EJ49" s="308"/>
      <c r="EK49" s="308"/>
      <c r="EL49" s="308"/>
      <c r="EM49" s="308"/>
      <c r="EN49" s="308"/>
      <c r="EO49" s="308"/>
      <c r="EP49" s="308"/>
      <c r="EQ49" s="308"/>
      <c r="ER49" s="308"/>
      <c r="ES49" s="308"/>
      <c r="ET49" s="308"/>
      <c r="EU49" s="308"/>
      <c r="EV49" s="308"/>
      <c r="EW49" s="308"/>
      <c r="EX49" s="308"/>
      <c r="EY49" s="308"/>
      <c r="EZ49" s="308"/>
      <c r="FA49" s="308"/>
      <c r="FB49" s="308"/>
      <c r="FC49" s="308"/>
      <c r="FD49" s="308"/>
      <c r="FE49" s="308"/>
      <c r="FF49" s="308"/>
      <c r="FG49" s="308"/>
      <c r="FH49" s="308"/>
      <c r="FI49" s="308"/>
      <c r="FJ49" s="308"/>
      <c r="FK49" s="308"/>
      <c r="FL49" s="308"/>
      <c r="FM49" s="308"/>
      <c r="FN49" s="308"/>
      <c r="FO49" s="308"/>
      <c r="FP49" s="308"/>
      <c r="FQ49" s="308"/>
      <c r="FR49" s="308"/>
      <c r="FS49" s="308"/>
      <c r="FT49" s="308"/>
      <c r="FU49" s="308"/>
      <c r="FV49" s="308"/>
      <c r="FW49" s="308"/>
      <c r="FX49" s="308"/>
      <c r="FY49" s="308"/>
      <c r="FZ49" s="308"/>
      <c r="GA49" s="308"/>
      <c r="GB49" s="308"/>
      <c r="GC49" s="308"/>
      <c r="GD49" s="308"/>
      <c r="GE49" s="308"/>
      <c r="GF49" s="308"/>
      <c r="GG49" s="308"/>
      <c r="GH49" s="308"/>
      <c r="GI49" s="309"/>
      <c r="GJ49" s="310"/>
    </row>
    <row r="50" spans="1:192" s="311" customFormat="1" ht="16.5" customHeight="1">
      <c r="A50" s="275"/>
      <c r="B50" s="275"/>
      <c r="C50" s="275"/>
      <c r="D50" s="275"/>
      <c r="E50" s="275"/>
      <c r="F50" s="275"/>
      <c r="G50" s="275"/>
      <c r="H50" s="275"/>
      <c r="I50" s="275"/>
      <c r="J50" s="275"/>
      <c r="K50" s="275"/>
      <c r="L50" s="275"/>
      <c r="M50" s="275"/>
      <c r="N50" s="275"/>
      <c r="O50" s="275"/>
      <c r="P50" s="275"/>
      <c r="Q50" s="275"/>
      <c r="R50" s="275"/>
      <c r="S50" s="275"/>
      <c r="T50" s="275"/>
      <c r="U50" s="275"/>
      <c r="V50" s="275"/>
      <c r="W50" s="275"/>
      <c r="X50" s="275"/>
      <c r="Y50" s="275"/>
      <c r="Z50" s="275"/>
      <c r="AA50" s="275"/>
      <c r="AB50" s="275"/>
      <c r="AC50" s="275"/>
      <c r="AD50" s="275"/>
      <c r="AE50" s="275"/>
      <c r="AF50" s="275"/>
      <c r="AG50" s="275"/>
      <c r="AH50" s="275"/>
      <c r="AI50" s="275"/>
      <c r="AJ50" s="275"/>
      <c r="AK50" s="275"/>
      <c r="AL50" s="275"/>
      <c r="AM50" s="275"/>
      <c r="AN50" s="275"/>
      <c r="AO50" s="275"/>
      <c r="AP50" s="275"/>
      <c r="AQ50" s="275"/>
      <c r="AR50" s="275"/>
      <c r="AS50" s="275"/>
      <c r="AT50" s="275"/>
      <c r="AU50" s="275"/>
      <c r="AV50" s="275"/>
      <c r="AW50" s="275"/>
      <c r="AX50" s="275"/>
      <c r="AY50" s="275"/>
      <c r="AZ50" s="275"/>
      <c r="BA50" s="275"/>
      <c r="BB50" s="275"/>
      <c r="BC50" s="275"/>
      <c r="BD50" s="275"/>
      <c r="BE50" s="275"/>
      <c r="BF50" s="275"/>
      <c r="BG50" s="275"/>
      <c r="BH50" s="275"/>
      <c r="BI50" s="275"/>
      <c r="BJ50" s="275"/>
      <c r="BK50" s="275"/>
      <c r="BL50" s="275"/>
      <c r="BM50" s="275"/>
      <c r="BN50" s="275"/>
      <c r="BO50" s="275"/>
      <c r="BP50" s="275"/>
      <c r="BQ50" s="275"/>
      <c r="BR50" s="275"/>
      <c r="BS50" s="275"/>
      <c r="BT50" s="275"/>
      <c r="BU50" s="275"/>
      <c r="BV50" s="275"/>
      <c r="BW50" s="275"/>
      <c r="BX50" s="275"/>
      <c r="BY50" s="275"/>
      <c r="BZ50" s="275"/>
      <c r="CA50" s="275"/>
      <c r="CB50" s="275"/>
      <c r="CC50" s="275"/>
      <c r="CD50" s="275"/>
      <c r="CE50" s="275"/>
      <c r="CF50" s="275"/>
      <c r="CG50" s="275"/>
      <c r="CH50" s="275"/>
      <c r="CI50" s="275"/>
      <c r="CJ50" s="275"/>
      <c r="CK50" s="275"/>
      <c r="CL50" s="275"/>
      <c r="CM50" s="275"/>
      <c r="CN50" s="275"/>
      <c r="CO50" s="275"/>
      <c r="CP50" s="275"/>
      <c r="CQ50" s="275"/>
      <c r="CR50" s="275"/>
      <c r="CS50" s="275"/>
      <c r="CT50" s="275"/>
      <c r="CU50" s="275"/>
      <c r="CV50" s="275"/>
      <c r="CW50" s="275"/>
      <c r="CX50" s="275"/>
      <c r="CY50" s="275"/>
      <c r="CZ50" s="275"/>
      <c r="DA50" s="275"/>
      <c r="DB50" s="275"/>
      <c r="DC50" s="275"/>
      <c r="DD50" s="275"/>
      <c r="DE50" s="275"/>
      <c r="DF50" s="275"/>
      <c r="DG50" s="275"/>
      <c r="DH50" s="275"/>
      <c r="DI50" s="275"/>
      <c r="DJ50" s="275"/>
      <c r="DK50" s="275"/>
      <c r="DL50" s="275"/>
      <c r="DM50" s="275"/>
      <c r="DN50" s="275"/>
      <c r="DO50" s="275"/>
      <c r="DP50" s="275"/>
      <c r="DQ50" s="275"/>
      <c r="DR50" s="275"/>
      <c r="DS50" s="275"/>
      <c r="DT50" s="275"/>
      <c r="DU50" s="275"/>
      <c r="DV50" s="275"/>
      <c r="DW50" s="275"/>
      <c r="DX50" s="275"/>
      <c r="DY50" s="275"/>
      <c r="DZ50" s="275"/>
      <c r="EA50" s="275"/>
      <c r="EB50" s="275"/>
      <c r="EC50" s="275"/>
      <c r="ED50" s="275"/>
      <c r="EE50" s="275"/>
      <c r="EF50" s="275"/>
      <c r="EG50" s="275"/>
      <c r="EH50" s="275"/>
      <c r="EI50" s="275"/>
      <c r="EJ50" s="275"/>
      <c r="EK50" s="275"/>
      <c r="EL50" s="275"/>
      <c r="EM50" s="275"/>
      <c r="EN50" s="275"/>
      <c r="EO50" s="275"/>
      <c r="EP50" s="275"/>
      <c r="EQ50" s="275"/>
      <c r="ER50" s="275"/>
      <c r="ES50" s="275"/>
      <c r="ET50" s="275"/>
      <c r="EU50" s="275"/>
      <c r="EV50" s="275"/>
      <c r="EW50" s="275"/>
      <c r="EX50" s="275"/>
      <c r="EY50" s="275"/>
      <c r="EZ50" s="275"/>
      <c r="FA50" s="275"/>
      <c r="FB50" s="275"/>
      <c r="FC50" s="275"/>
      <c r="FD50" s="275"/>
      <c r="FE50" s="275"/>
      <c r="FF50" s="275"/>
      <c r="FG50" s="275"/>
      <c r="FH50" s="275"/>
      <c r="FI50" s="275"/>
      <c r="FJ50" s="275"/>
      <c r="FK50" s="275"/>
      <c r="FL50" s="275"/>
      <c r="FM50" s="275"/>
      <c r="FN50" s="275"/>
      <c r="FO50" s="275"/>
      <c r="FP50" s="275"/>
      <c r="FQ50" s="275"/>
      <c r="FR50" s="275"/>
      <c r="FS50" s="275"/>
      <c r="FT50" s="275"/>
      <c r="FU50" s="275"/>
      <c r="FV50" s="275"/>
      <c r="FW50" s="275"/>
      <c r="FX50" s="275"/>
      <c r="FY50" s="275"/>
      <c r="FZ50" s="275"/>
      <c r="GA50" s="275"/>
      <c r="GB50" s="275"/>
      <c r="GC50" s="275"/>
      <c r="GD50" s="275"/>
      <c r="GE50" s="275"/>
      <c r="GF50" s="275"/>
      <c r="GG50" s="275"/>
      <c r="GH50" s="275"/>
      <c r="GI50" s="275"/>
      <c r="GJ50" s="310"/>
    </row>
    <row r="51" spans="1:192" s="311" customFormat="1" hidden="1">
      <c r="A51" s="275"/>
      <c r="B51" s="275"/>
      <c r="C51" s="275"/>
      <c r="D51" s="275"/>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c r="AH51" s="275"/>
      <c r="AI51" s="275"/>
      <c r="AJ51" s="275"/>
      <c r="AK51" s="275"/>
      <c r="AL51" s="275"/>
      <c r="AM51" s="275"/>
      <c r="AN51" s="275"/>
      <c r="AO51" s="275"/>
      <c r="AP51" s="275"/>
      <c r="AQ51" s="275"/>
      <c r="AR51" s="275"/>
      <c r="AS51" s="275"/>
      <c r="AT51" s="275"/>
      <c r="AU51" s="275"/>
      <c r="AV51" s="275"/>
      <c r="AW51" s="275"/>
      <c r="AX51" s="275"/>
      <c r="AY51" s="275"/>
      <c r="AZ51" s="275"/>
      <c r="BA51" s="275"/>
      <c r="BB51" s="275"/>
      <c r="BC51" s="275"/>
      <c r="BD51" s="275"/>
      <c r="BE51" s="275"/>
      <c r="BF51" s="275"/>
      <c r="BG51" s="275"/>
      <c r="BH51" s="275"/>
      <c r="BI51" s="275"/>
      <c r="BJ51" s="275"/>
      <c r="BK51" s="275"/>
      <c r="BL51" s="275"/>
      <c r="BM51" s="275"/>
      <c r="BN51" s="275"/>
      <c r="BO51" s="275"/>
      <c r="BP51" s="275"/>
      <c r="BQ51" s="275"/>
      <c r="BR51" s="275"/>
      <c r="BS51" s="275"/>
      <c r="BT51" s="275"/>
      <c r="BU51" s="275"/>
      <c r="BV51" s="275"/>
      <c r="BW51" s="275"/>
      <c r="BX51" s="275"/>
      <c r="BY51" s="275"/>
      <c r="BZ51" s="275"/>
      <c r="CA51" s="275"/>
      <c r="CB51" s="275"/>
      <c r="CC51" s="275"/>
      <c r="CD51" s="275"/>
      <c r="CE51" s="275"/>
      <c r="CF51" s="275"/>
      <c r="CG51" s="275"/>
      <c r="CH51" s="275"/>
      <c r="CI51" s="275"/>
      <c r="CJ51" s="275"/>
      <c r="CK51" s="275"/>
      <c r="CL51" s="275"/>
      <c r="CM51" s="275"/>
      <c r="CN51" s="275"/>
      <c r="CO51" s="275"/>
      <c r="CP51" s="275"/>
      <c r="CQ51" s="275"/>
      <c r="CR51" s="275"/>
      <c r="CS51" s="275"/>
      <c r="CT51" s="275"/>
      <c r="CU51" s="275"/>
      <c r="CV51" s="275"/>
      <c r="CW51" s="275"/>
      <c r="CX51" s="275"/>
      <c r="CY51" s="275"/>
      <c r="CZ51" s="275"/>
      <c r="DA51" s="275"/>
      <c r="DB51" s="275"/>
      <c r="DC51" s="275"/>
      <c r="DD51" s="275"/>
      <c r="DE51" s="275"/>
      <c r="DF51" s="275"/>
      <c r="DG51" s="275"/>
      <c r="DH51" s="275"/>
      <c r="DI51" s="275"/>
      <c r="DJ51" s="275"/>
      <c r="DK51" s="275"/>
      <c r="DL51" s="275"/>
      <c r="DM51" s="275"/>
      <c r="DN51" s="275"/>
      <c r="DO51" s="275"/>
      <c r="DP51" s="275"/>
      <c r="DQ51" s="275"/>
      <c r="DR51" s="275"/>
      <c r="DS51" s="275"/>
      <c r="DT51" s="275"/>
      <c r="DU51" s="275"/>
      <c r="DV51" s="275"/>
      <c r="DW51" s="275"/>
      <c r="DX51" s="275"/>
      <c r="DY51" s="275"/>
      <c r="DZ51" s="275"/>
      <c r="EA51" s="275"/>
      <c r="EB51" s="275"/>
      <c r="EC51" s="275"/>
      <c r="ED51" s="275"/>
      <c r="EE51" s="275"/>
      <c r="EF51" s="275"/>
      <c r="EG51" s="275"/>
      <c r="EH51" s="275"/>
      <c r="EI51" s="275"/>
      <c r="EJ51" s="275"/>
      <c r="EK51" s="275"/>
      <c r="EL51" s="275"/>
      <c r="EM51" s="275"/>
      <c r="EN51" s="275"/>
      <c r="EO51" s="275"/>
      <c r="EP51" s="275"/>
      <c r="EQ51" s="275"/>
      <c r="ER51" s="275"/>
      <c r="ES51" s="275"/>
      <c r="ET51" s="275"/>
      <c r="EU51" s="275"/>
      <c r="EV51" s="275"/>
      <c r="EW51" s="275"/>
      <c r="EX51" s="275"/>
      <c r="EY51" s="275"/>
      <c r="EZ51" s="275"/>
      <c r="FA51" s="275"/>
      <c r="FB51" s="275"/>
      <c r="FC51" s="275"/>
      <c r="FD51" s="275"/>
      <c r="FE51" s="275"/>
      <c r="FF51" s="275"/>
      <c r="FG51" s="275"/>
      <c r="FH51" s="275"/>
      <c r="FI51" s="275"/>
      <c r="FJ51" s="275"/>
      <c r="FK51" s="275"/>
      <c r="FL51" s="275"/>
      <c r="FM51" s="275"/>
      <c r="FN51" s="275"/>
      <c r="FO51" s="275"/>
      <c r="FP51" s="275"/>
      <c r="FQ51" s="275"/>
      <c r="FR51" s="275"/>
      <c r="FS51" s="275"/>
      <c r="FT51" s="275"/>
      <c r="FU51" s="275"/>
      <c r="FV51" s="275"/>
      <c r="FW51" s="275"/>
      <c r="FX51" s="275"/>
      <c r="FY51" s="275"/>
      <c r="FZ51" s="275"/>
      <c r="GA51" s="275"/>
      <c r="GB51" s="275"/>
      <c r="GC51" s="275"/>
      <c r="GD51" s="275"/>
      <c r="GE51" s="275"/>
      <c r="GF51" s="275"/>
      <c r="GG51" s="275"/>
      <c r="GH51" s="275"/>
      <c r="GI51" s="275"/>
      <c r="GJ51" s="275"/>
    </row>
    <row r="52" spans="1:192" s="311" customFormat="1" hidden="1">
      <c r="A52" s="275"/>
      <c r="B52" s="275"/>
      <c r="C52" s="275"/>
      <c r="D52" s="275"/>
      <c r="E52" s="275"/>
      <c r="F52" s="275"/>
      <c r="G52" s="275"/>
      <c r="H52" s="275"/>
      <c r="I52" s="275"/>
      <c r="J52" s="275"/>
      <c r="K52" s="275"/>
      <c r="L52" s="275"/>
      <c r="M52" s="275"/>
      <c r="N52" s="275"/>
      <c r="O52" s="275"/>
      <c r="P52" s="275"/>
      <c r="Q52" s="275"/>
      <c r="R52" s="275"/>
      <c r="S52" s="275"/>
      <c r="T52" s="275"/>
      <c r="U52" s="275"/>
      <c r="V52" s="275"/>
      <c r="W52" s="275"/>
      <c r="X52" s="275"/>
      <c r="Y52" s="275"/>
      <c r="Z52" s="275"/>
      <c r="AA52" s="275"/>
      <c r="AB52" s="275"/>
      <c r="AC52" s="275"/>
      <c r="AD52" s="275"/>
      <c r="AE52" s="275"/>
      <c r="AF52" s="275"/>
      <c r="AG52" s="275"/>
      <c r="AH52" s="275"/>
      <c r="AI52" s="275"/>
      <c r="AJ52" s="275"/>
      <c r="AK52" s="275"/>
      <c r="AL52" s="275"/>
      <c r="AM52" s="275"/>
      <c r="AN52" s="275"/>
      <c r="AO52" s="275"/>
      <c r="AP52" s="275"/>
      <c r="AQ52" s="275"/>
      <c r="AR52" s="275"/>
      <c r="AS52" s="275"/>
      <c r="AT52" s="275"/>
      <c r="AU52" s="275"/>
      <c r="AV52" s="275"/>
      <c r="AW52" s="275"/>
      <c r="AX52" s="275"/>
      <c r="AY52" s="275"/>
      <c r="AZ52" s="275"/>
      <c r="BA52" s="275"/>
      <c r="BB52" s="275"/>
      <c r="BC52" s="275"/>
      <c r="BD52" s="275"/>
      <c r="BE52" s="275"/>
      <c r="BF52" s="275"/>
      <c r="BG52" s="275"/>
      <c r="BH52" s="275"/>
      <c r="BI52" s="275"/>
      <c r="BJ52" s="275"/>
      <c r="BK52" s="275"/>
      <c r="BL52" s="275"/>
      <c r="BM52" s="275"/>
      <c r="BN52" s="275"/>
      <c r="BO52" s="275"/>
      <c r="BP52" s="275"/>
      <c r="BQ52" s="275"/>
      <c r="BR52" s="275"/>
      <c r="BS52" s="275"/>
      <c r="BT52" s="275"/>
      <c r="BU52" s="275"/>
      <c r="BV52" s="275"/>
      <c r="BW52" s="275"/>
      <c r="BX52" s="275"/>
      <c r="BY52" s="275"/>
      <c r="BZ52" s="275"/>
      <c r="CA52" s="275"/>
      <c r="CB52" s="275"/>
      <c r="CC52" s="275"/>
      <c r="CD52" s="275"/>
      <c r="CE52" s="275"/>
      <c r="CF52" s="275"/>
      <c r="CG52" s="275"/>
      <c r="CH52" s="275"/>
      <c r="CI52" s="275"/>
      <c r="CJ52" s="275"/>
      <c r="CK52" s="275"/>
      <c r="CL52" s="275"/>
      <c r="CM52" s="275"/>
      <c r="CN52" s="275"/>
      <c r="CO52" s="275"/>
      <c r="CP52" s="275"/>
      <c r="CQ52" s="275"/>
      <c r="CR52" s="275"/>
      <c r="CS52" s="275"/>
      <c r="CT52" s="275"/>
      <c r="CU52" s="275"/>
      <c r="CV52" s="275"/>
      <c r="CW52" s="275"/>
      <c r="CX52" s="275"/>
      <c r="CY52" s="275"/>
      <c r="CZ52" s="275"/>
      <c r="DA52" s="275"/>
      <c r="DB52" s="275"/>
      <c r="DC52" s="275"/>
      <c r="DD52" s="275"/>
      <c r="DE52" s="275"/>
      <c r="DF52" s="275"/>
      <c r="DG52" s="275"/>
      <c r="DH52" s="275"/>
      <c r="DI52" s="275"/>
      <c r="DJ52" s="275"/>
      <c r="DK52" s="275"/>
      <c r="DL52" s="275"/>
      <c r="DM52" s="275"/>
      <c r="DN52" s="275"/>
      <c r="DO52" s="275"/>
      <c r="DP52" s="275"/>
      <c r="DQ52" s="275"/>
      <c r="DR52" s="275"/>
      <c r="DS52" s="275"/>
      <c r="DT52" s="275"/>
      <c r="DU52" s="275"/>
      <c r="DV52" s="275"/>
      <c r="DW52" s="275"/>
      <c r="DX52" s="275"/>
      <c r="DY52" s="275"/>
      <c r="DZ52" s="275"/>
      <c r="EA52" s="275"/>
      <c r="EB52" s="275"/>
      <c r="EC52" s="275"/>
      <c r="ED52" s="275"/>
      <c r="EE52" s="275"/>
      <c r="EF52" s="275"/>
      <c r="EG52" s="275"/>
      <c r="EH52" s="275"/>
      <c r="EI52" s="275"/>
      <c r="EJ52" s="275"/>
      <c r="EK52" s="275"/>
      <c r="EL52" s="275"/>
      <c r="EM52" s="275"/>
      <c r="EN52" s="275"/>
      <c r="EO52" s="275"/>
      <c r="EP52" s="275"/>
      <c r="EQ52" s="275"/>
      <c r="ER52" s="275"/>
      <c r="ES52" s="275"/>
      <c r="ET52" s="275"/>
      <c r="EU52" s="275"/>
      <c r="EV52" s="275"/>
      <c r="EW52" s="275"/>
      <c r="EX52" s="275"/>
      <c r="EY52" s="275"/>
      <c r="EZ52" s="275"/>
      <c r="FA52" s="275"/>
      <c r="FB52" s="275"/>
      <c r="FC52" s="275"/>
      <c r="FD52" s="275"/>
      <c r="FE52" s="275"/>
      <c r="FF52" s="275"/>
      <c r="FG52" s="275"/>
      <c r="FH52" s="275"/>
      <c r="FI52" s="275"/>
      <c r="FJ52" s="275"/>
      <c r="FK52" s="275"/>
      <c r="FL52" s="275"/>
      <c r="FM52" s="275"/>
      <c r="FN52" s="275"/>
      <c r="FO52" s="275"/>
      <c r="FP52" s="275"/>
      <c r="FQ52" s="275"/>
      <c r="FR52" s="275"/>
      <c r="FS52" s="275"/>
      <c r="FT52" s="275"/>
      <c r="FU52" s="275"/>
      <c r="FV52" s="275"/>
      <c r="FW52" s="275"/>
      <c r="FX52" s="275"/>
      <c r="FY52" s="275"/>
      <c r="FZ52" s="275"/>
      <c r="GA52" s="275"/>
      <c r="GB52" s="275"/>
      <c r="GC52" s="275"/>
      <c r="GD52" s="275"/>
      <c r="GE52" s="275"/>
      <c r="GF52" s="275"/>
      <c r="GG52" s="275"/>
      <c r="GH52" s="275"/>
      <c r="GI52" s="275"/>
      <c r="GJ52" s="275"/>
    </row>
    <row r="53" spans="1:192" s="311" customFormat="1" hidden="1">
      <c r="A53" s="302"/>
      <c r="B53" s="312"/>
      <c r="C53" s="312" t="s">
        <v>1529</v>
      </c>
      <c r="D53" s="312" t="str">
        <f>IF(OR(RegionSelection="Mile High",RegionSelection="Mountain"),"MountainWestDCs",IF(RegionSelection="California","CaliforniaDCs",IF(RegionSelection="Houston","HoustonDCs",IF(RegionSelection="Portland","PortlandDCs",IF(RegionSelection="Seattle","SeattleDCs",IF(RegionSelection="Twin Cities","TwinCitiesDCs",""))))))</f>
        <v>TwinCitiesDCs</v>
      </c>
      <c r="E53" s="312"/>
      <c r="F53" s="312"/>
      <c r="G53" s="312"/>
      <c r="H53" s="312"/>
      <c r="I53" s="312"/>
      <c r="J53" s="312"/>
      <c r="K53" s="312"/>
      <c r="L53" s="312"/>
      <c r="M53" s="312"/>
      <c r="N53" s="312"/>
      <c r="O53" s="312"/>
      <c r="P53" s="312"/>
      <c r="Q53" s="312"/>
      <c r="R53" s="312"/>
      <c r="S53" s="312"/>
      <c r="T53" s="312"/>
      <c r="U53" s="312"/>
      <c r="V53" s="312"/>
      <c r="W53" s="312"/>
      <c r="X53" s="312"/>
      <c r="Y53" s="312"/>
      <c r="Z53" s="312"/>
      <c r="AA53" s="312"/>
      <c r="AB53" s="312"/>
      <c r="AC53" s="312"/>
      <c r="AD53" s="312"/>
      <c r="AE53" s="312"/>
      <c r="AF53" s="312"/>
      <c r="AG53" s="312"/>
      <c r="AH53" s="312"/>
      <c r="AI53" s="312"/>
      <c r="AJ53" s="312"/>
      <c r="AK53" s="312"/>
      <c r="AL53" s="312"/>
      <c r="AM53" s="312"/>
      <c r="AN53" s="312"/>
      <c r="AO53" s="312"/>
      <c r="AP53" s="312"/>
      <c r="AQ53" s="312"/>
      <c r="AR53" s="312"/>
      <c r="AS53" s="312"/>
      <c r="AT53" s="312"/>
      <c r="AU53" s="312"/>
      <c r="AV53" s="312"/>
      <c r="AW53" s="312"/>
      <c r="AX53" s="312"/>
      <c r="AY53" s="312"/>
      <c r="AZ53" s="312"/>
      <c r="BA53" s="312"/>
      <c r="BB53" s="312"/>
      <c r="BC53" s="312"/>
      <c r="BD53" s="312"/>
      <c r="BE53" s="312"/>
      <c r="BF53" s="312"/>
      <c r="BG53" s="312"/>
      <c r="BH53" s="312"/>
      <c r="BI53" s="312"/>
      <c r="BJ53" s="312"/>
      <c r="BK53" s="312"/>
      <c r="BL53" s="312"/>
      <c r="BM53" s="312"/>
      <c r="BN53" s="312"/>
      <c r="BO53" s="312"/>
      <c r="BP53" s="312"/>
      <c r="BQ53" s="312"/>
      <c r="BR53" s="312"/>
      <c r="BS53" s="312"/>
      <c r="BT53" s="312"/>
      <c r="BU53" s="312"/>
      <c r="BV53" s="312"/>
      <c r="BW53" s="312"/>
      <c r="BX53" s="312"/>
      <c r="BY53" s="312"/>
      <c r="BZ53" s="312"/>
      <c r="CA53" s="312"/>
      <c r="CB53" s="312"/>
      <c r="CC53" s="312"/>
      <c r="CD53" s="312"/>
      <c r="CE53" s="312"/>
      <c r="CF53" s="312"/>
      <c r="CG53" s="312"/>
      <c r="CH53" s="312"/>
      <c r="CI53" s="312"/>
      <c r="CJ53" s="312"/>
      <c r="CK53" s="312"/>
      <c r="CL53" s="312"/>
      <c r="CM53" s="312"/>
      <c r="CN53" s="312"/>
      <c r="CO53" s="312"/>
      <c r="CP53" s="312"/>
      <c r="CQ53" s="312"/>
      <c r="CR53" s="312"/>
      <c r="CS53" s="312"/>
      <c r="CT53" s="312"/>
      <c r="CU53" s="312"/>
      <c r="CV53" s="312"/>
      <c r="CW53" s="312"/>
      <c r="CX53" s="312"/>
      <c r="CY53" s="312"/>
      <c r="CZ53" s="312"/>
      <c r="DA53" s="312"/>
      <c r="DB53" s="312"/>
      <c r="DC53" s="312"/>
      <c r="DD53" s="312"/>
      <c r="DE53" s="312"/>
      <c r="DF53" s="312"/>
      <c r="DG53" s="312"/>
      <c r="DH53" s="312"/>
      <c r="DI53" s="312"/>
      <c r="DJ53" s="312"/>
      <c r="DK53" s="312"/>
      <c r="DL53" s="312"/>
      <c r="DM53" s="312"/>
      <c r="DN53" s="312"/>
      <c r="DO53" s="312"/>
      <c r="DP53" s="312"/>
      <c r="DQ53" s="312"/>
      <c r="DR53" s="312"/>
      <c r="DS53" s="312"/>
      <c r="DT53" s="312"/>
      <c r="DU53" s="312"/>
      <c r="DV53" s="312"/>
      <c r="DW53" s="312"/>
      <c r="DX53" s="312"/>
      <c r="DY53" s="312"/>
      <c r="DZ53" s="312"/>
      <c r="EA53" s="312"/>
      <c r="EB53" s="312"/>
      <c r="EC53" s="312"/>
      <c r="ED53" s="312"/>
      <c r="EE53" s="312"/>
      <c r="EF53" s="312"/>
      <c r="EG53" s="312"/>
      <c r="EH53" s="312"/>
      <c r="EI53" s="312"/>
      <c r="EJ53" s="312"/>
      <c r="EK53" s="312"/>
      <c r="EL53" s="312"/>
      <c r="EM53" s="312"/>
      <c r="EN53" s="312"/>
      <c r="EO53" s="312"/>
      <c r="EP53" s="312"/>
      <c r="EQ53" s="312"/>
      <c r="ER53" s="312"/>
      <c r="ES53" s="312"/>
      <c r="ET53" s="312"/>
      <c r="EU53" s="312"/>
      <c r="EV53" s="312"/>
      <c r="EW53" s="312"/>
      <c r="EX53" s="312"/>
      <c r="EY53" s="312"/>
      <c r="EZ53" s="312"/>
      <c r="FA53" s="312"/>
      <c r="FB53" s="312"/>
      <c r="FC53" s="312"/>
      <c r="FD53" s="312"/>
      <c r="FE53" s="312"/>
      <c r="FF53" s="312"/>
      <c r="FG53" s="312"/>
      <c r="FH53" s="312"/>
      <c r="FI53" s="312"/>
      <c r="FJ53" s="312"/>
      <c r="FK53" s="312"/>
      <c r="FL53" s="312"/>
      <c r="FM53" s="312"/>
      <c r="FN53" s="312"/>
      <c r="FO53" s="312"/>
      <c r="FP53" s="312"/>
      <c r="FQ53" s="312"/>
      <c r="FR53" s="312"/>
      <c r="FS53" s="312"/>
      <c r="FT53" s="312"/>
      <c r="FU53" s="312"/>
      <c r="FV53" s="312"/>
      <c r="FW53" s="312"/>
      <c r="FX53" s="312"/>
      <c r="FY53" s="312"/>
      <c r="FZ53" s="312"/>
      <c r="GA53" s="312"/>
      <c r="GB53" s="312"/>
      <c r="GC53" s="312"/>
      <c r="GD53" s="312"/>
      <c r="GE53" s="312"/>
      <c r="GF53" s="312"/>
      <c r="GG53" s="312"/>
      <c r="GH53" s="312"/>
      <c r="GI53" s="312"/>
    </row>
    <row r="54" spans="1:192" s="311" customFormat="1" hidden="1">
      <c r="A54" s="302"/>
      <c r="B54" s="312"/>
      <c r="C54" s="312"/>
      <c r="D54" s="312"/>
      <c r="E54" s="312"/>
      <c r="F54" s="312"/>
      <c r="G54" s="312"/>
      <c r="H54" s="312"/>
      <c r="I54" s="312"/>
      <c r="J54" s="312"/>
      <c r="K54" s="312"/>
      <c r="L54" s="312"/>
      <c r="M54" s="312"/>
      <c r="N54" s="312"/>
      <c r="O54" s="312"/>
      <c r="P54" s="312"/>
      <c r="Q54" s="312"/>
      <c r="R54" s="312"/>
      <c r="S54" s="312"/>
      <c r="T54" s="312"/>
      <c r="U54" s="312"/>
      <c r="V54" s="312"/>
      <c r="W54" s="312"/>
      <c r="X54" s="312"/>
      <c r="Y54" s="312"/>
      <c r="Z54" s="312"/>
      <c r="AA54" s="312"/>
      <c r="AB54" s="312"/>
      <c r="AC54" s="312"/>
      <c r="AD54" s="312"/>
      <c r="AE54" s="312"/>
      <c r="AF54" s="312"/>
      <c r="AG54" s="312"/>
      <c r="AH54" s="312"/>
      <c r="AI54" s="312"/>
      <c r="AJ54" s="312"/>
      <c r="AK54" s="312"/>
      <c r="AL54" s="312"/>
      <c r="AM54" s="312"/>
      <c r="AN54" s="312"/>
      <c r="AO54" s="312"/>
      <c r="AP54" s="312"/>
      <c r="AQ54" s="312"/>
      <c r="AR54" s="312"/>
      <c r="AS54" s="312"/>
      <c r="AT54" s="312"/>
      <c r="AU54" s="312"/>
      <c r="AV54" s="312"/>
      <c r="AW54" s="312"/>
      <c r="AX54" s="312"/>
      <c r="AY54" s="312"/>
      <c r="AZ54" s="312"/>
      <c r="BA54" s="312"/>
      <c r="BB54" s="312"/>
      <c r="BC54" s="312"/>
      <c r="BD54" s="312"/>
      <c r="BE54" s="312"/>
      <c r="BF54" s="312"/>
      <c r="BG54" s="312"/>
      <c r="BH54" s="312"/>
      <c r="BI54" s="312"/>
      <c r="BJ54" s="312"/>
      <c r="BK54" s="312"/>
      <c r="BL54" s="312"/>
      <c r="BM54" s="312"/>
      <c r="BN54" s="312"/>
      <c r="BO54" s="312"/>
      <c r="BP54" s="312"/>
      <c r="BQ54" s="312"/>
      <c r="BR54" s="312"/>
      <c r="BS54" s="312"/>
      <c r="BT54" s="312"/>
      <c r="BU54" s="312"/>
      <c r="BV54" s="312"/>
      <c r="BW54" s="312"/>
      <c r="BX54" s="312"/>
      <c r="BY54" s="312"/>
      <c r="BZ54" s="312"/>
      <c r="CA54" s="312"/>
      <c r="CB54" s="312"/>
      <c r="CC54" s="312"/>
      <c r="CD54" s="312"/>
      <c r="CE54" s="312"/>
      <c r="CF54" s="312"/>
      <c r="CG54" s="312"/>
      <c r="CH54" s="312"/>
      <c r="CI54" s="312"/>
      <c r="CJ54" s="312"/>
      <c r="CK54" s="312"/>
      <c r="CL54" s="312"/>
      <c r="CM54" s="312"/>
      <c r="CN54" s="312"/>
      <c r="CO54" s="312"/>
      <c r="CP54" s="312"/>
      <c r="CQ54" s="312"/>
      <c r="CR54" s="312"/>
      <c r="CS54" s="312"/>
      <c r="CT54" s="312"/>
      <c r="CU54" s="312"/>
      <c r="CV54" s="312"/>
      <c r="CW54" s="312"/>
      <c r="CX54" s="312"/>
      <c r="CY54" s="312"/>
      <c r="CZ54" s="312"/>
      <c r="DA54" s="312"/>
      <c r="DB54" s="312"/>
      <c r="DC54" s="312"/>
      <c r="DD54" s="312"/>
      <c r="DE54" s="312"/>
      <c r="DF54" s="312"/>
      <c r="DG54" s="312"/>
      <c r="DH54" s="312"/>
      <c r="DI54" s="312"/>
      <c r="DJ54" s="312"/>
      <c r="DK54" s="312"/>
      <c r="DL54" s="312"/>
      <c r="DM54" s="312"/>
      <c r="DN54" s="312"/>
      <c r="DO54" s="312"/>
      <c r="DP54" s="312"/>
      <c r="DQ54" s="312"/>
      <c r="DR54" s="312"/>
      <c r="DS54" s="312"/>
      <c r="DT54" s="312"/>
      <c r="DU54" s="312"/>
      <c r="DV54" s="312"/>
      <c r="DW54" s="312"/>
      <c r="DX54" s="312"/>
      <c r="DY54" s="312"/>
      <c r="DZ54" s="312"/>
      <c r="EA54" s="312"/>
      <c r="EB54" s="312"/>
      <c r="EC54" s="312"/>
      <c r="ED54" s="312"/>
      <c r="EE54" s="312"/>
      <c r="EF54" s="312"/>
      <c r="EG54" s="312"/>
      <c r="EH54" s="312"/>
      <c r="EI54" s="312"/>
      <c r="EJ54" s="312"/>
      <c r="EK54" s="312"/>
      <c r="EL54" s="312"/>
      <c r="EM54" s="312"/>
      <c r="EN54" s="312"/>
      <c r="EO54" s="312"/>
      <c r="EP54" s="312"/>
      <c r="EQ54" s="312"/>
      <c r="ER54" s="312"/>
      <c r="ES54" s="312"/>
      <c r="ET54" s="312"/>
      <c r="EU54" s="312"/>
      <c r="EV54" s="312"/>
      <c r="EW54" s="312"/>
      <c r="EX54" s="312"/>
      <c r="EY54" s="312"/>
      <c r="EZ54" s="312"/>
      <c r="FA54" s="312"/>
      <c r="FB54" s="312"/>
      <c r="FC54" s="312"/>
      <c r="FD54" s="312"/>
      <c r="FE54" s="312"/>
      <c r="FF54" s="312"/>
      <c r="FG54" s="312"/>
      <c r="FH54" s="312"/>
      <c r="FI54" s="312"/>
      <c r="FJ54" s="312"/>
      <c r="FK54" s="312"/>
      <c r="FL54" s="312"/>
      <c r="FM54" s="312"/>
      <c r="FN54" s="312"/>
      <c r="FO54" s="312"/>
      <c r="FP54" s="312"/>
      <c r="FQ54" s="312"/>
      <c r="FR54" s="312"/>
      <c r="FS54" s="312"/>
      <c r="FT54" s="312"/>
      <c r="FU54" s="312"/>
      <c r="FV54" s="312"/>
      <c r="FW54" s="312"/>
      <c r="FX54" s="312"/>
      <c r="FY54" s="312"/>
      <c r="FZ54" s="312"/>
      <c r="GA54" s="312"/>
      <c r="GB54" s="312"/>
      <c r="GC54" s="312"/>
      <c r="GD54" s="312"/>
      <c r="GE54" s="312"/>
      <c r="GF54" s="312"/>
      <c r="GG54" s="312"/>
      <c r="GH54" s="312"/>
      <c r="GI54" s="312"/>
    </row>
    <row r="55" spans="1:192" s="311" customFormat="1" hidden="1">
      <c r="A55" s="302"/>
      <c r="B55" s="312"/>
      <c r="C55" s="312"/>
      <c r="D55" s="312"/>
      <c r="E55" s="312"/>
      <c r="F55" s="312"/>
      <c r="G55" s="312"/>
      <c r="H55" s="312"/>
      <c r="I55" s="312"/>
      <c r="J55" s="312"/>
      <c r="K55" s="312"/>
      <c r="L55" s="312"/>
      <c r="M55" s="312"/>
      <c r="N55" s="312"/>
      <c r="O55" s="312"/>
      <c r="P55" s="312"/>
      <c r="Q55" s="312"/>
      <c r="R55" s="312"/>
      <c r="S55" s="312"/>
      <c r="T55" s="312"/>
      <c r="U55" s="312"/>
      <c r="V55" s="312"/>
      <c r="W55" s="312"/>
      <c r="X55" s="312"/>
      <c r="Y55" s="312"/>
      <c r="Z55" s="312"/>
      <c r="AA55" s="312"/>
      <c r="AB55" s="312"/>
      <c r="AC55" s="312"/>
      <c r="AD55" s="312"/>
      <c r="AE55" s="312"/>
      <c r="AF55" s="312"/>
      <c r="AG55" s="312"/>
      <c r="AH55" s="312"/>
      <c r="AI55" s="312"/>
      <c r="AJ55" s="312"/>
      <c r="AK55" s="312"/>
      <c r="AL55" s="312"/>
      <c r="AM55" s="312"/>
      <c r="AN55" s="312"/>
      <c r="AO55" s="312"/>
      <c r="AP55" s="312"/>
      <c r="AQ55" s="312"/>
      <c r="AR55" s="312"/>
      <c r="AS55" s="312"/>
      <c r="AT55" s="312"/>
      <c r="AU55" s="312"/>
      <c r="AV55" s="312"/>
      <c r="AW55" s="312"/>
      <c r="AX55" s="312"/>
      <c r="AY55" s="312"/>
      <c r="AZ55" s="312"/>
      <c r="BA55" s="312"/>
      <c r="BB55" s="312"/>
      <c r="BC55" s="312"/>
      <c r="BD55" s="312"/>
      <c r="BE55" s="312"/>
      <c r="BF55" s="312"/>
      <c r="BG55" s="312"/>
      <c r="BH55" s="312"/>
      <c r="BI55" s="312"/>
      <c r="BJ55" s="312"/>
      <c r="BK55" s="312"/>
      <c r="BL55" s="312"/>
      <c r="BM55" s="312"/>
      <c r="BN55" s="312"/>
      <c r="BO55" s="312"/>
      <c r="BP55" s="312"/>
      <c r="BQ55" s="312"/>
      <c r="BR55" s="312"/>
      <c r="BS55" s="312"/>
      <c r="BT55" s="312"/>
      <c r="BU55" s="312"/>
      <c r="BV55" s="312"/>
      <c r="BW55" s="312"/>
      <c r="BX55" s="312"/>
      <c r="BY55" s="312"/>
      <c r="BZ55" s="312"/>
      <c r="CA55" s="312"/>
      <c r="CB55" s="312"/>
      <c r="CC55" s="312"/>
      <c r="CD55" s="312"/>
      <c r="CE55" s="312"/>
      <c r="CF55" s="312"/>
      <c r="CG55" s="312"/>
      <c r="CH55" s="312"/>
      <c r="CI55" s="312"/>
      <c r="CJ55" s="312"/>
      <c r="CK55" s="312"/>
      <c r="CL55" s="312"/>
      <c r="CM55" s="312"/>
      <c r="CN55" s="312"/>
      <c r="CO55" s="312"/>
      <c r="CP55" s="312"/>
      <c r="CQ55" s="312"/>
      <c r="CR55" s="312"/>
      <c r="CS55" s="312"/>
      <c r="CT55" s="312"/>
      <c r="CU55" s="312"/>
      <c r="CV55" s="312"/>
      <c r="CW55" s="312"/>
      <c r="CX55" s="312"/>
      <c r="CY55" s="312"/>
      <c r="CZ55" s="312"/>
      <c r="DA55" s="312"/>
      <c r="DB55" s="312"/>
      <c r="DC55" s="312"/>
      <c r="DD55" s="312"/>
      <c r="DE55" s="312"/>
      <c r="DF55" s="312"/>
      <c r="DG55" s="312"/>
      <c r="DH55" s="312"/>
      <c r="DI55" s="312"/>
      <c r="DJ55" s="312"/>
      <c r="DK55" s="312"/>
      <c r="DL55" s="312"/>
      <c r="DM55" s="312"/>
      <c r="DN55" s="312"/>
      <c r="DO55" s="312"/>
      <c r="DP55" s="312"/>
      <c r="DQ55" s="312"/>
      <c r="DR55" s="312"/>
      <c r="DS55" s="312"/>
      <c r="DT55" s="312"/>
      <c r="DU55" s="312"/>
      <c r="DV55" s="312"/>
      <c r="DW55" s="312"/>
      <c r="DX55" s="312"/>
      <c r="DY55" s="312"/>
      <c r="DZ55" s="312"/>
      <c r="EA55" s="312"/>
      <c r="EB55" s="312"/>
      <c r="EC55" s="312"/>
      <c r="ED55" s="312"/>
      <c r="EE55" s="312"/>
      <c r="EF55" s="312"/>
      <c r="EG55" s="312"/>
      <c r="EH55" s="312"/>
      <c r="EI55" s="312"/>
      <c r="EJ55" s="312"/>
      <c r="EK55" s="312"/>
      <c r="EL55" s="312"/>
      <c r="EM55" s="312"/>
      <c r="EN55" s="312"/>
      <c r="EO55" s="312"/>
      <c r="EP55" s="312"/>
      <c r="EQ55" s="312"/>
      <c r="ER55" s="312"/>
      <c r="ES55" s="312"/>
      <c r="ET55" s="312"/>
      <c r="EU55" s="312"/>
      <c r="EV55" s="312"/>
      <c r="EW55" s="312"/>
      <c r="EX55" s="312"/>
      <c r="EY55" s="312"/>
      <c r="EZ55" s="312"/>
      <c r="FA55" s="312"/>
      <c r="FB55" s="312"/>
      <c r="FC55" s="312"/>
      <c r="FD55" s="312"/>
      <c r="FE55" s="312"/>
      <c r="FF55" s="312"/>
      <c r="FG55" s="312"/>
      <c r="FH55" s="312"/>
      <c r="FI55" s="312"/>
      <c r="FJ55" s="312"/>
      <c r="FK55" s="312"/>
      <c r="FL55" s="312"/>
      <c r="FM55" s="312"/>
      <c r="FN55" s="312"/>
      <c r="FO55" s="312"/>
      <c r="FP55" s="312"/>
      <c r="FQ55" s="312"/>
      <c r="FR55" s="312"/>
      <c r="FS55" s="312"/>
      <c r="FT55" s="312"/>
      <c r="FU55" s="312"/>
      <c r="FV55" s="312"/>
      <c r="FW55" s="312"/>
      <c r="FX55" s="312"/>
      <c r="FY55" s="312"/>
      <c r="FZ55" s="312"/>
      <c r="GA55" s="312"/>
      <c r="GB55" s="312"/>
      <c r="GC55" s="312"/>
      <c r="GD55" s="312"/>
      <c r="GE55" s="312"/>
      <c r="GF55" s="312"/>
      <c r="GG55" s="312"/>
      <c r="GH55" s="312"/>
      <c r="GI55" s="312"/>
    </row>
    <row r="56" spans="1:192" s="311" customFormat="1" hidden="1">
      <c r="A56" s="302"/>
      <c r="B56" s="312"/>
      <c r="C56" s="312"/>
      <c r="D56" s="312"/>
      <c r="E56" s="312"/>
      <c r="F56" s="312"/>
      <c r="G56" s="312"/>
      <c r="H56" s="312"/>
      <c r="I56" s="312"/>
      <c r="J56" s="312"/>
      <c r="K56" s="312"/>
      <c r="L56" s="312"/>
      <c r="M56" s="312"/>
      <c r="N56" s="312"/>
      <c r="O56" s="312"/>
      <c r="P56" s="312"/>
      <c r="Q56" s="312"/>
      <c r="R56" s="312"/>
      <c r="S56" s="312"/>
      <c r="T56" s="312"/>
      <c r="U56" s="312"/>
      <c r="V56" s="312"/>
      <c r="W56" s="312"/>
      <c r="X56" s="312"/>
      <c r="Y56" s="312"/>
      <c r="Z56" s="312"/>
      <c r="AA56" s="312"/>
      <c r="AB56" s="312"/>
      <c r="AC56" s="312"/>
      <c r="AD56" s="312"/>
      <c r="AE56" s="312"/>
      <c r="AF56" s="312"/>
      <c r="AG56" s="312"/>
      <c r="AH56" s="312"/>
      <c r="AI56" s="312"/>
      <c r="AJ56" s="312"/>
      <c r="AK56" s="312"/>
      <c r="AL56" s="312"/>
      <c r="AM56" s="312"/>
      <c r="AN56" s="312"/>
      <c r="AO56" s="312"/>
      <c r="AP56" s="312"/>
      <c r="AQ56" s="312"/>
      <c r="AR56" s="312"/>
      <c r="AS56" s="312"/>
      <c r="AT56" s="312"/>
      <c r="AU56" s="312"/>
      <c r="AV56" s="312"/>
      <c r="AW56" s="312"/>
      <c r="AX56" s="312"/>
      <c r="AY56" s="312"/>
      <c r="AZ56" s="312"/>
      <c r="BA56" s="312"/>
      <c r="BB56" s="312"/>
      <c r="BC56" s="312"/>
      <c r="BD56" s="312"/>
      <c r="BE56" s="312"/>
      <c r="BF56" s="312"/>
      <c r="BG56" s="312"/>
      <c r="BH56" s="312"/>
      <c r="BI56" s="312"/>
      <c r="BJ56" s="312"/>
      <c r="BK56" s="312"/>
      <c r="BL56" s="312"/>
      <c r="BM56" s="312"/>
      <c r="BN56" s="312"/>
      <c r="BO56" s="312"/>
      <c r="BP56" s="312"/>
      <c r="BQ56" s="312"/>
      <c r="BR56" s="312"/>
      <c r="BS56" s="312"/>
      <c r="BT56" s="312"/>
      <c r="BU56" s="312"/>
      <c r="BV56" s="312"/>
      <c r="BW56" s="312"/>
      <c r="BX56" s="312"/>
      <c r="BY56" s="312"/>
      <c r="BZ56" s="312"/>
      <c r="CA56" s="312"/>
      <c r="CB56" s="312"/>
      <c r="CC56" s="312"/>
      <c r="CD56" s="312"/>
      <c r="CE56" s="312"/>
      <c r="CF56" s="312"/>
      <c r="CG56" s="312"/>
      <c r="CH56" s="312"/>
      <c r="CI56" s="312"/>
      <c r="CJ56" s="312"/>
      <c r="CK56" s="312"/>
      <c r="CL56" s="312"/>
      <c r="CM56" s="312"/>
      <c r="CN56" s="312"/>
      <c r="CO56" s="312"/>
      <c r="CP56" s="312"/>
      <c r="CQ56" s="312"/>
      <c r="CR56" s="312"/>
      <c r="CS56" s="312"/>
      <c r="CT56" s="312"/>
      <c r="CU56" s="312"/>
      <c r="CV56" s="312"/>
      <c r="CW56" s="312"/>
      <c r="CX56" s="312"/>
      <c r="CY56" s="312"/>
      <c r="CZ56" s="312"/>
      <c r="DA56" s="312"/>
      <c r="DB56" s="312"/>
      <c r="DC56" s="312"/>
      <c r="DD56" s="312"/>
      <c r="DE56" s="312"/>
      <c r="DF56" s="312"/>
      <c r="DG56" s="312"/>
      <c r="DH56" s="312"/>
      <c r="DI56" s="312"/>
      <c r="DJ56" s="312"/>
      <c r="DK56" s="312"/>
      <c r="DL56" s="312"/>
      <c r="DM56" s="312"/>
      <c r="DN56" s="312"/>
      <c r="DO56" s="312"/>
      <c r="DP56" s="312"/>
      <c r="DQ56" s="312"/>
      <c r="DR56" s="312"/>
      <c r="DS56" s="312"/>
      <c r="DT56" s="312"/>
      <c r="DU56" s="312"/>
      <c r="DV56" s="312"/>
      <c r="DW56" s="312"/>
      <c r="DX56" s="312"/>
      <c r="DY56" s="312"/>
      <c r="DZ56" s="312"/>
      <c r="EA56" s="312"/>
      <c r="EB56" s="312"/>
      <c r="EC56" s="312"/>
      <c r="ED56" s="312"/>
      <c r="EE56" s="312"/>
      <c r="EF56" s="312"/>
      <c r="EG56" s="312"/>
      <c r="EH56" s="312"/>
      <c r="EI56" s="312"/>
      <c r="EJ56" s="312"/>
      <c r="EK56" s="312"/>
      <c r="EL56" s="312"/>
      <c r="EM56" s="312"/>
      <c r="EN56" s="312"/>
      <c r="EO56" s="312"/>
      <c r="EP56" s="312"/>
      <c r="EQ56" s="312"/>
      <c r="ER56" s="312"/>
      <c r="ES56" s="312"/>
      <c r="ET56" s="312"/>
      <c r="EU56" s="312"/>
      <c r="EV56" s="312"/>
      <c r="EW56" s="312"/>
      <c r="EX56" s="312"/>
      <c r="EY56" s="312"/>
      <c r="EZ56" s="312"/>
      <c r="FA56" s="312"/>
      <c r="FB56" s="312"/>
      <c r="FC56" s="312"/>
      <c r="FD56" s="312"/>
      <c r="FE56" s="312"/>
      <c r="FF56" s="312"/>
      <c r="FG56" s="312"/>
      <c r="FH56" s="312"/>
      <c r="FI56" s="312"/>
      <c r="FJ56" s="312"/>
      <c r="FK56" s="312"/>
      <c r="FL56" s="312"/>
      <c r="FM56" s="312"/>
      <c r="FN56" s="312"/>
      <c r="FO56" s="312"/>
      <c r="FP56" s="312"/>
      <c r="FQ56" s="312"/>
      <c r="FR56" s="312"/>
      <c r="FS56" s="312"/>
      <c r="FT56" s="312"/>
      <c r="FU56" s="312"/>
      <c r="FV56" s="312"/>
      <c r="FW56" s="312"/>
      <c r="FX56" s="312"/>
      <c r="FY56" s="312"/>
      <c r="FZ56" s="312"/>
      <c r="GA56" s="312"/>
      <c r="GB56" s="312"/>
      <c r="GC56" s="312"/>
      <c r="GD56" s="312"/>
      <c r="GE56" s="312"/>
      <c r="GF56" s="312"/>
      <c r="GG56" s="312"/>
      <c r="GH56" s="312"/>
      <c r="GI56" s="312"/>
    </row>
    <row r="57" spans="1:192" s="311" customFormat="1" hidden="1">
      <c r="A57" s="302"/>
      <c r="B57" s="312"/>
      <c r="C57" s="312"/>
      <c r="D57" s="312"/>
      <c r="E57" s="312"/>
      <c r="F57" s="312"/>
      <c r="G57" s="312"/>
      <c r="H57" s="312"/>
      <c r="I57" s="312"/>
      <c r="J57" s="312"/>
      <c r="K57" s="312"/>
      <c r="L57" s="312"/>
      <c r="M57" s="312"/>
      <c r="N57" s="312"/>
      <c r="O57" s="312"/>
      <c r="P57" s="312"/>
      <c r="Q57" s="312"/>
      <c r="R57" s="312"/>
      <c r="S57" s="312"/>
      <c r="T57" s="312"/>
      <c r="U57" s="312"/>
      <c r="V57" s="312"/>
      <c r="W57" s="312"/>
      <c r="X57" s="312"/>
      <c r="Y57" s="312"/>
      <c r="Z57" s="312"/>
      <c r="AA57" s="312"/>
      <c r="AB57" s="312"/>
      <c r="AC57" s="312"/>
      <c r="AD57" s="312"/>
      <c r="AE57" s="312"/>
      <c r="AF57" s="312"/>
      <c r="AG57" s="312"/>
      <c r="AH57" s="312"/>
      <c r="AI57" s="312"/>
      <c r="AJ57" s="312"/>
      <c r="AK57" s="312"/>
      <c r="AL57" s="312"/>
      <c r="AM57" s="312"/>
      <c r="AN57" s="312"/>
      <c r="AO57" s="312"/>
      <c r="AP57" s="312"/>
      <c r="AQ57" s="312"/>
      <c r="AR57" s="312"/>
      <c r="AS57" s="312"/>
      <c r="AT57" s="312"/>
      <c r="AU57" s="312"/>
      <c r="AV57" s="312"/>
      <c r="AW57" s="312"/>
      <c r="AX57" s="312"/>
      <c r="AY57" s="312"/>
      <c r="AZ57" s="312"/>
      <c r="BA57" s="312"/>
      <c r="BB57" s="312"/>
      <c r="BC57" s="312"/>
      <c r="BD57" s="312"/>
      <c r="BE57" s="312"/>
      <c r="BF57" s="312"/>
      <c r="BG57" s="312"/>
      <c r="BH57" s="312"/>
      <c r="BI57" s="312"/>
      <c r="BJ57" s="312"/>
      <c r="BK57" s="312"/>
      <c r="BL57" s="312"/>
      <c r="BM57" s="312"/>
      <c r="BN57" s="312"/>
      <c r="BO57" s="312"/>
      <c r="BP57" s="312"/>
      <c r="BQ57" s="312"/>
      <c r="BR57" s="312"/>
      <c r="BS57" s="312"/>
      <c r="BT57" s="312"/>
      <c r="BU57" s="312"/>
      <c r="BV57" s="312"/>
      <c r="BW57" s="312"/>
      <c r="BX57" s="312"/>
      <c r="BY57" s="312"/>
      <c r="BZ57" s="312"/>
      <c r="CA57" s="312"/>
      <c r="CB57" s="312"/>
      <c r="CC57" s="312"/>
      <c r="CD57" s="312"/>
      <c r="CE57" s="312"/>
      <c r="CF57" s="312"/>
      <c r="CG57" s="312"/>
      <c r="CH57" s="312"/>
      <c r="CI57" s="312"/>
      <c r="CJ57" s="312"/>
      <c r="CK57" s="312"/>
      <c r="CL57" s="312"/>
      <c r="CM57" s="312"/>
      <c r="CN57" s="312"/>
      <c r="CO57" s="312"/>
      <c r="CP57" s="312"/>
      <c r="CQ57" s="312"/>
      <c r="CR57" s="312"/>
      <c r="CS57" s="312"/>
      <c r="CT57" s="312"/>
      <c r="CU57" s="312"/>
      <c r="CV57" s="312"/>
      <c r="CW57" s="312"/>
      <c r="CX57" s="312"/>
      <c r="CY57" s="312"/>
      <c r="CZ57" s="312"/>
      <c r="DA57" s="312"/>
      <c r="DB57" s="312"/>
      <c r="DC57" s="312"/>
      <c r="DD57" s="312"/>
      <c r="DE57" s="312"/>
      <c r="DF57" s="312"/>
      <c r="DG57" s="312"/>
      <c r="DH57" s="312"/>
      <c r="DI57" s="312"/>
      <c r="DJ57" s="312"/>
      <c r="DK57" s="312"/>
      <c r="DL57" s="312"/>
      <c r="DM57" s="312"/>
      <c r="DN57" s="312"/>
      <c r="DO57" s="312"/>
      <c r="DP57" s="312"/>
      <c r="DQ57" s="312"/>
      <c r="DR57" s="312"/>
      <c r="DS57" s="312"/>
      <c r="DT57" s="312"/>
      <c r="DU57" s="312"/>
      <c r="DV57" s="312"/>
      <c r="DW57" s="312"/>
      <c r="DX57" s="312"/>
      <c r="DY57" s="312"/>
      <c r="DZ57" s="312"/>
      <c r="EA57" s="312"/>
      <c r="EB57" s="312"/>
      <c r="EC57" s="312"/>
      <c r="ED57" s="312"/>
      <c r="EE57" s="312"/>
      <c r="EF57" s="312"/>
      <c r="EG57" s="312"/>
      <c r="EH57" s="312"/>
      <c r="EI57" s="312"/>
      <c r="EJ57" s="312"/>
      <c r="EK57" s="312"/>
      <c r="EL57" s="312"/>
      <c r="EM57" s="312"/>
      <c r="EN57" s="312"/>
      <c r="EO57" s="312"/>
      <c r="EP57" s="312"/>
      <c r="EQ57" s="312"/>
      <c r="ER57" s="312"/>
      <c r="ES57" s="312"/>
      <c r="ET57" s="312"/>
      <c r="EU57" s="312"/>
      <c r="EV57" s="312"/>
      <c r="EW57" s="312"/>
      <c r="EX57" s="312"/>
      <c r="EY57" s="312"/>
      <c r="EZ57" s="312"/>
      <c r="FA57" s="312"/>
      <c r="FB57" s="312"/>
      <c r="FC57" s="312"/>
      <c r="FD57" s="312"/>
      <c r="FE57" s="312"/>
      <c r="FF57" s="312"/>
      <c r="FG57" s="312"/>
      <c r="FH57" s="312"/>
      <c r="FI57" s="312"/>
      <c r="FJ57" s="312"/>
      <c r="FK57" s="312"/>
      <c r="FL57" s="312"/>
      <c r="FM57" s="312"/>
      <c r="FN57" s="312"/>
      <c r="FO57" s="312"/>
      <c r="FP57" s="312"/>
      <c r="FQ57" s="312"/>
      <c r="FR57" s="312"/>
      <c r="FS57" s="312"/>
      <c r="FT57" s="312"/>
      <c r="FU57" s="312"/>
      <c r="FV57" s="312"/>
      <c r="FW57" s="312"/>
      <c r="FX57" s="312"/>
      <c r="FY57" s="312"/>
      <c r="FZ57" s="312"/>
      <c r="GA57" s="312"/>
      <c r="GB57" s="312"/>
      <c r="GC57" s="312"/>
      <c r="GD57" s="312"/>
      <c r="GE57" s="312"/>
      <c r="GF57" s="312"/>
      <c r="GG57" s="312"/>
      <c r="GH57" s="312"/>
      <c r="GI57" s="312"/>
    </row>
    <row r="58" spans="1:192" s="311" customFormat="1" hidden="1">
      <c r="A58" s="302"/>
      <c r="B58" s="312"/>
      <c r="C58" s="312"/>
      <c r="D58" s="312"/>
      <c r="E58" s="312"/>
      <c r="F58" s="312"/>
      <c r="G58" s="312"/>
      <c r="H58" s="312"/>
      <c r="I58" s="312"/>
      <c r="J58" s="312"/>
      <c r="K58" s="312"/>
      <c r="L58" s="312"/>
      <c r="M58" s="312"/>
      <c r="N58" s="312"/>
      <c r="O58" s="312"/>
      <c r="P58" s="312"/>
      <c r="Q58" s="312"/>
      <c r="R58" s="312"/>
      <c r="S58" s="312"/>
      <c r="T58" s="312"/>
      <c r="U58" s="312"/>
      <c r="V58" s="312"/>
      <c r="W58" s="312"/>
      <c r="X58" s="312"/>
      <c r="Y58" s="312"/>
      <c r="Z58" s="312"/>
      <c r="AA58" s="312"/>
      <c r="AB58" s="312"/>
      <c r="AC58" s="312"/>
      <c r="AD58" s="312"/>
      <c r="AE58" s="312"/>
      <c r="AF58" s="312"/>
      <c r="AG58" s="312"/>
      <c r="AH58" s="312"/>
      <c r="AI58" s="312"/>
      <c r="AJ58" s="312"/>
      <c r="AK58" s="312"/>
      <c r="AL58" s="312"/>
      <c r="AM58" s="312"/>
      <c r="AN58" s="312"/>
      <c r="AO58" s="312"/>
      <c r="AP58" s="312"/>
      <c r="AQ58" s="312"/>
      <c r="AR58" s="312"/>
      <c r="AS58" s="312"/>
      <c r="AT58" s="312"/>
      <c r="AU58" s="312"/>
      <c r="AV58" s="312"/>
      <c r="AW58" s="312"/>
      <c r="AX58" s="312"/>
      <c r="AY58" s="312"/>
      <c r="AZ58" s="312"/>
      <c r="BA58" s="312"/>
      <c r="BB58" s="312"/>
      <c r="BC58" s="312"/>
      <c r="BD58" s="312"/>
      <c r="BE58" s="312"/>
      <c r="BF58" s="312"/>
      <c r="BG58" s="312"/>
      <c r="BH58" s="312"/>
      <c r="BI58" s="312"/>
      <c r="BJ58" s="312"/>
      <c r="BK58" s="312"/>
      <c r="BL58" s="312"/>
      <c r="BM58" s="312"/>
      <c r="BN58" s="312"/>
      <c r="BO58" s="312"/>
      <c r="BP58" s="312"/>
      <c r="BQ58" s="312"/>
      <c r="BR58" s="312"/>
      <c r="BS58" s="312"/>
      <c r="BT58" s="312"/>
      <c r="BU58" s="312"/>
      <c r="BV58" s="312"/>
      <c r="BW58" s="312"/>
      <c r="BX58" s="312"/>
      <c r="BY58" s="312"/>
      <c r="BZ58" s="312"/>
      <c r="CA58" s="312"/>
      <c r="CB58" s="312"/>
      <c r="CC58" s="312"/>
      <c r="CD58" s="312"/>
      <c r="CE58" s="312"/>
      <c r="CF58" s="312"/>
      <c r="CG58" s="312"/>
      <c r="CH58" s="312"/>
      <c r="CI58" s="312"/>
      <c r="CJ58" s="312"/>
      <c r="CK58" s="312"/>
      <c r="CL58" s="312"/>
      <c r="CM58" s="312"/>
      <c r="CN58" s="312"/>
      <c r="CO58" s="312"/>
      <c r="CP58" s="312"/>
      <c r="CQ58" s="312"/>
      <c r="CR58" s="312"/>
      <c r="CS58" s="312"/>
      <c r="CT58" s="312"/>
      <c r="CU58" s="312"/>
      <c r="CV58" s="312"/>
      <c r="CW58" s="312"/>
      <c r="CX58" s="312"/>
      <c r="CY58" s="312"/>
      <c r="CZ58" s="312"/>
      <c r="DA58" s="312"/>
      <c r="DB58" s="312"/>
      <c r="DC58" s="312"/>
      <c r="DD58" s="312"/>
      <c r="DE58" s="312"/>
      <c r="DF58" s="312"/>
      <c r="DG58" s="312"/>
      <c r="DH58" s="312"/>
      <c r="DI58" s="312"/>
      <c r="DJ58" s="312"/>
      <c r="DK58" s="312"/>
      <c r="DL58" s="312"/>
      <c r="DM58" s="312"/>
      <c r="DN58" s="312"/>
      <c r="DO58" s="312"/>
      <c r="DP58" s="312"/>
      <c r="DQ58" s="312"/>
      <c r="DR58" s="312"/>
      <c r="DS58" s="312"/>
      <c r="DT58" s="312"/>
      <c r="DU58" s="312"/>
      <c r="DV58" s="312"/>
      <c r="DW58" s="312"/>
      <c r="DX58" s="312"/>
      <c r="DY58" s="312"/>
      <c r="DZ58" s="312"/>
      <c r="EA58" s="312"/>
      <c r="EB58" s="312"/>
      <c r="EC58" s="312"/>
      <c r="ED58" s="312"/>
      <c r="EE58" s="312"/>
      <c r="EF58" s="312"/>
      <c r="EG58" s="312"/>
      <c r="EH58" s="312"/>
      <c r="EI58" s="312"/>
      <c r="EJ58" s="312"/>
      <c r="EK58" s="312"/>
      <c r="EL58" s="312"/>
      <c r="EM58" s="312"/>
      <c r="EN58" s="312"/>
      <c r="EO58" s="312"/>
      <c r="EP58" s="312"/>
      <c r="EQ58" s="312"/>
      <c r="ER58" s="312"/>
      <c r="ES58" s="312"/>
      <c r="ET58" s="312"/>
      <c r="EU58" s="312"/>
      <c r="EV58" s="312"/>
      <c r="EW58" s="312"/>
      <c r="EX58" s="312"/>
      <c r="EY58" s="312"/>
      <c r="EZ58" s="312"/>
      <c r="FA58" s="312"/>
      <c r="FB58" s="312"/>
      <c r="FC58" s="312"/>
      <c r="FD58" s="312"/>
      <c r="FE58" s="312"/>
      <c r="FF58" s="312"/>
      <c r="FG58" s="312"/>
      <c r="FH58" s="312"/>
      <c r="FI58" s="312"/>
      <c r="FJ58" s="312"/>
      <c r="FK58" s="312"/>
      <c r="FL58" s="312"/>
      <c r="FM58" s="312"/>
      <c r="FN58" s="312"/>
      <c r="FO58" s="312"/>
      <c r="FP58" s="312"/>
      <c r="FQ58" s="312"/>
      <c r="FR58" s="312"/>
      <c r="FS58" s="312"/>
      <c r="FT58" s="312"/>
      <c r="FU58" s="312"/>
      <c r="FV58" s="312"/>
      <c r="FW58" s="312"/>
      <c r="FX58" s="312"/>
      <c r="FY58" s="312"/>
      <c r="FZ58" s="312"/>
      <c r="GA58" s="312"/>
      <c r="GB58" s="312"/>
      <c r="GC58" s="312"/>
      <c r="GD58" s="312"/>
      <c r="GE58" s="312"/>
      <c r="GF58" s="312"/>
      <c r="GG58" s="312"/>
      <c r="GH58" s="312"/>
      <c r="GI58" s="312"/>
    </row>
    <row r="59" spans="1:192" s="311" customFormat="1" hidden="1">
      <c r="A59" s="302"/>
      <c r="B59" s="312"/>
      <c r="C59" s="312"/>
      <c r="D59" s="312"/>
      <c r="E59" s="312"/>
      <c r="F59" s="312"/>
      <c r="G59" s="312"/>
      <c r="H59" s="312"/>
      <c r="I59" s="312"/>
      <c r="J59" s="312"/>
      <c r="K59" s="312"/>
      <c r="L59" s="312"/>
      <c r="M59" s="312"/>
      <c r="N59" s="312"/>
      <c r="O59" s="312"/>
      <c r="P59" s="312"/>
      <c r="Q59" s="312"/>
      <c r="R59" s="312"/>
      <c r="S59" s="312"/>
      <c r="T59" s="312"/>
      <c r="U59" s="312"/>
      <c r="V59" s="312"/>
      <c r="W59" s="312"/>
      <c r="X59" s="312"/>
      <c r="Y59" s="312"/>
      <c r="Z59" s="312"/>
      <c r="AA59" s="312"/>
      <c r="AB59" s="312"/>
      <c r="AC59" s="312"/>
      <c r="AD59" s="312"/>
      <c r="AE59" s="312"/>
      <c r="AF59" s="312"/>
      <c r="AG59" s="312"/>
      <c r="AH59" s="312"/>
      <c r="AI59" s="312"/>
      <c r="AJ59" s="312"/>
      <c r="AK59" s="312"/>
      <c r="AL59" s="312"/>
      <c r="AM59" s="312"/>
      <c r="AN59" s="312"/>
      <c r="AO59" s="312"/>
      <c r="AP59" s="312"/>
      <c r="AQ59" s="312"/>
      <c r="AR59" s="312"/>
      <c r="AS59" s="312"/>
      <c r="AT59" s="312"/>
      <c r="AU59" s="312"/>
      <c r="AV59" s="312"/>
      <c r="AW59" s="312"/>
      <c r="AX59" s="312"/>
      <c r="AY59" s="312"/>
      <c r="AZ59" s="312"/>
      <c r="BA59" s="312"/>
      <c r="BB59" s="312"/>
      <c r="BC59" s="312"/>
      <c r="BD59" s="312"/>
      <c r="BE59" s="312"/>
      <c r="BF59" s="312"/>
      <c r="BG59" s="312"/>
      <c r="BH59" s="312"/>
      <c r="BI59" s="312"/>
      <c r="BJ59" s="312"/>
      <c r="BK59" s="312"/>
      <c r="BL59" s="312"/>
      <c r="BM59" s="312"/>
      <c r="BN59" s="312"/>
      <c r="BO59" s="312"/>
      <c r="BP59" s="312"/>
      <c r="BQ59" s="312"/>
      <c r="BR59" s="312"/>
      <c r="BS59" s="312"/>
      <c r="BT59" s="312"/>
      <c r="BU59" s="312"/>
      <c r="BV59" s="312"/>
      <c r="BW59" s="312"/>
      <c r="BX59" s="312"/>
      <c r="BY59" s="312"/>
      <c r="BZ59" s="312"/>
      <c r="CA59" s="312"/>
      <c r="CB59" s="312"/>
      <c r="CC59" s="312"/>
      <c r="CD59" s="312"/>
      <c r="CE59" s="312"/>
      <c r="CF59" s="312"/>
      <c r="CG59" s="312"/>
      <c r="CH59" s="312"/>
      <c r="CI59" s="312"/>
      <c r="CJ59" s="312"/>
      <c r="CK59" s="312"/>
      <c r="CL59" s="312"/>
      <c r="CM59" s="312"/>
      <c r="CN59" s="312"/>
      <c r="CO59" s="312"/>
      <c r="CP59" s="312"/>
      <c r="CQ59" s="312"/>
      <c r="CR59" s="312"/>
      <c r="CS59" s="312"/>
      <c r="CT59" s="312"/>
      <c r="CU59" s="312"/>
      <c r="CV59" s="312"/>
      <c r="CW59" s="312"/>
      <c r="CX59" s="312"/>
      <c r="CY59" s="312"/>
      <c r="CZ59" s="312"/>
      <c r="DA59" s="312"/>
      <c r="DB59" s="312"/>
      <c r="DC59" s="312"/>
      <c r="DD59" s="312"/>
      <c r="DE59" s="312"/>
      <c r="DF59" s="312"/>
      <c r="DG59" s="312"/>
      <c r="DH59" s="312"/>
      <c r="DI59" s="312"/>
      <c r="DJ59" s="312"/>
      <c r="DK59" s="312"/>
      <c r="DL59" s="312"/>
      <c r="DM59" s="312"/>
      <c r="DN59" s="312"/>
      <c r="DO59" s="312"/>
      <c r="DP59" s="312"/>
      <c r="DQ59" s="312"/>
      <c r="DR59" s="312"/>
      <c r="DS59" s="312"/>
      <c r="DT59" s="312"/>
      <c r="DU59" s="312"/>
      <c r="DV59" s="312"/>
      <c r="DW59" s="312"/>
      <c r="DX59" s="312"/>
      <c r="DY59" s="312"/>
      <c r="DZ59" s="312"/>
      <c r="EA59" s="312"/>
      <c r="EB59" s="312"/>
      <c r="EC59" s="312"/>
      <c r="ED59" s="312"/>
      <c r="EE59" s="312"/>
      <c r="EF59" s="312"/>
      <c r="EG59" s="312"/>
      <c r="EH59" s="312"/>
      <c r="EI59" s="312"/>
      <c r="EJ59" s="312"/>
      <c r="EK59" s="312"/>
      <c r="EL59" s="312"/>
      <c r="EM59" s="312"/>
      <c r="EN59" s="312"/>
      <c r="EO59" s="312"/>
      <c r="EP59" s="312"/>
      <c r="EQ59" s="312"/>
      <c r="ER59" s="312"/>
      <c r="ES59" s="312"/>
      <c r="ET59" s="312"/>
      <c r="EU59" s="312"/>
      <c r="EV59" s="312"/>
      <c r="EW59" s="312"/>
      <c r="EX59" s="312"/>
      <c r="EY59" s="312"/>
      <c r="EZ59" s="312"/>
      <c r="FA59" s="312"/>
      <c r="FB59" s="312"/>
      <c r="FC59" s="312"/>
      <c r="FD59" s="312"/>
      <c r="FE59" s="312"/>
      <c r="FF59" s="312"/>
      <c r="FG59" s="312"/>
      <c r="FH59" s="312"/>
      <c r="FI59" s="312"/>
      <c r="FJ59" s="312"/>
      <c r="FK59" s="312"/>
      <c r="FL59" s="312"/>
      <c r="FM59" s="312"/>
      <c r="FN59" s="312"/>
      <c r="FO59" s="312"/>
      <c r="FP59" s="312"/>
      <c r="FQ59" s="312"/>
      <c r="FR59" s="312"/>
      <c r="FS59" s="312"/>
      <c r="FT59" s="312"/>
      <c r="FU59" s="312"/>
      <c r="FV59" s="312"/>
      <c r="FW59" s="312"/>
      <c r="FX59" s="312"/>
      <c r="FY59" s="312"/>
      <c r="FZ59" s="312"/>
      <c r="GA59" s="312"/>
      <c r="GB59" s="312"/>
      <c r="GC59" s="312"/>
      <c r="GD59" s="312"/>
      <c r="GE59" s="312"/>
      <c r="GF59" s="312"/>
      <c r="GG59" s="312"/>
      <c r="GH59" s="312"/>
      <c r="GI59" s="312"/>
    </row>
    <row r="60" spans="1:192" s="311" customFormat="1" hidden="1">
      <c r="A60" s="302"/>
      <c r="B60" s="312"/>
      <c r="C60" s="312"/>
      <c r="D60" s="312"/>
      <c r="E60" s="312"/>
      <c r="F60" s="312"/>
      <c r="G60" s="312"/>
      <c r="H60" s="312"/>
      <c r="I60" s="312"/>
      <c r="J60" s="312"/>
      <c r="K60" s="312"/>
      <c r="L60" s="312"/>
      <c r="M60" s="312"/>
      <c r="N60" s="312"/>
      <c r="O60" s="312"/>
      <c r="P60" s="312"/>
      <c r="Q60" s="312"/>
      <c r="R60" s="312"/>
      <c r="S60" s="312"/>
      <c r="T60" s="312"/>
      <c r="U60" s="312"/>
      <c r="V60" s="312"/>
      <c r="W60" s="312"/>
      <c r="X60" s="312"/>
      <c r="Y60" s="312"/>
      <c r="Z60" s="312"/>
      <c r="AA60" s="312"/>
      <c r="AB60" s="312"/>
      <c r="AC60" s="312"/>
      <c r="AD60" s="312"/>
      <c r="AE60" s="312"/>
      <c r="AF60" s="312"/>
      <c r="AG60" s="312"/>
      <c r="AH60" s="312"/>
      <c r="AI60" s="312"/>
      <c r="AJ60" s="312"/>
      <c r="AK60" s="312"/>
      <c r="AL60" s="312"/>
      <c r="AM60" s="312"/>
      <c r="AN60" s="312"/>
      <c r="AO60" s="312"/>
      <c r="AP60" s="312"/>
      <c r="AQ60" s="312"/>
      <c r="AR60" s="312"/>
      <c r="AS60" s="312"/>
      <c r="AT60" s="312"/>
      <c r="AU60" s="312"/>
      <c r="AV60" s="312"/>
      <c r="AW60" s="312"/>
      <c r="AX60" s="312"/>
      <c r="AY60" s="312"/>
      <c r="AZ60" s="312"/>
      <c r="BA60" s="312"/>
      <c r="BB60" s="312"/>
      <c r="BC60" s="312"/>
      <c r="BD60" s="312"/>
      <c r="BE60" s="312"/>
      <c r="BF60" s="312"/>
      <c r="BG60" s="312"/>
      <c r="BH60" s="312"/>
      <c r="BI60" s="312"/>
      <c r="BJ60" s="312"/>
      <c r="BK60" s="312"/>
      <c r="BL60" s="312"/>
      <c r="BM60" s="312"/>
      <c r="BN60" s="312"/>
      <c r="BO60" s="312"/>
      <c r="BP60" s="312"/>
      <c r="BQ60" s="312"/>
      <c r="BR60" s="312"/>
      <c r="BS60" s="312"/>
      <c r="BT60" s="312"/>
      <c r="BU60" s="312"/>
      <c r="BV60" s="312"/>
      <c r="BW60" s="312"/>
      <c r="BX60" s="312"/>
      <c r="BY60" s="312"/>
      <c r="BZ60" s="312"/>
      <c r="CA60" s="312"/>
      <c r="CB60" s="312"/>
      <c r="CC60" s="312"/>
      <c r="CD60" s="312"/>
      <c r="CE60" s="312"/>
      <c r="CF60" s="312"/>
      <c r="CG60" s="312"/>
      <c r="CH60" s="312"/>
      <c r="CI60" s="312"/>
      <c r="CJ60" s="312"/>
      <c r="CK60" s="312"/>
      <c r="CL60" s="312"/>
      <c r="CM60" s="312"/>
      <c r="CN60" s="312"/>
      <c r="CO60" s="312"/>
      <c r="CP60" s="312"/>
      <c r="CQ60" s="312"/>
      <c r="CR60" s="312"/>
      <c r="CS60" s="312"/>
      <c r="CT60" s="312"/>
      <c r="CU60" s="312"/>
      <c r="CV60" s="312"/>
      <c r="CW60" s="312"/>
      <c r="CX60" s="312"/>
      <c r="CY60" s="312"/>
      <c r="CZ60" s="312"/>
      <c r="DA60" s="312"/>
      <c r="DB60" s="312"/>
      <c r="DC60" s="312"/>
      <c r="DD60" s="312"/>
      <c r="DE60" s="312"/>
      <c r="DF60" s="312"/>
      <c r="DG60" s="312"/>
      <c r="DH60" s="312"/>
      <c r="DI60" s="312"/>
      <c r="DJ60" s="312"/>
      <c r="DK60" s="312"/>
      <c r="DL60" s="312"/>
      <c r="DM60" s="312"/>
      <c r="DN60" s="312"/>
      <c r="DO60" s="312"/>
      <c r="DP60" s="312"/>
      <c r="DQ60" s="312"/>
      <c r="DR60" s="312"/>
      <c r="DS60" s="312"/>
      <c r="DT60" s="312"/>
      <c r="DU60" s="312"/>
      <c r="DV60" s="312"/>
      <c r="DW60" s="312"/>
      <c r="DX60" s="312"/>
      <c r="DY60" s="312"/>
      <c r="DZ60" s="312"/>
      <c r="EA60" s="312"/>
      <c r="EB60" s="312"/>
      <c r="EC60" s="312"/>
      <c r="ED60" s="312"/>
      <c r="EE60" s="312"/>
      <c r="EF60" s="312"/>
      <c r="EG60" s="312"/>
      <c r="EH60" s="312"/>
      <c r="EI60" s="312"/>
      <c r="EJ60" s="312"/>
      <c r="EK60" s="312"/>
      <c r="EL60" s="312"/>
      <c r="EM60" s="312"/>
      <c r="EN60" s="312"/>
      <c r="EO60" s="312"/>
      <c r="EP60" s="312"/>
      <c r="EQ60" s="312"/>
      <c r="ER60" s="312"/>
      <c r="ES60" s="312"/>
      <c r="ET60" s="312"/>
      <c r="EU60" s="312"/>
      <c r="EV60" s="312"/>
      <c r="EW60" s="312"/>
      <c r="EX60" s="312"/>
      <c r="EY60" s="312"/>
      <c r="EZ60" s="312"/>
      <c r="FA60" s="312"/>
      <c r="FB60" s="312"/>
      <c r="FC60" s="312"/>
      <c r="FD60" s="312"/>
      <c r="FE60" s="312"/>
      <c r="FF60" s="312"/>
      <c r="FG60" s="312"/>
      <c r="FH60" s="312"/>
      <c r="FI60" s="312"/>
      <c r="FJ60" s="312"/>
      <c r="FK60" s="312"/>
      <c r="FL60" s="312"/>
      <c r="FM60" s="312"/>
      <c r="FN60" s="312"/>
      <c r="FO60" s="312"/>
      <c r="FP60" s="312"/>
      <c r="FQ60" s="312"/>
      <c r="FR60" s="312"/>
      <c r="FS60" s="312"/>
      <c r="FT60" s="312"/>
      <c r="FU60" s="312"/>
      <c r="FV60" s="312"/>
      <c r="FW60" s="312"/>
      <c r="FX60" s="312"/>
      <c r="FY60" s="312"/>
      <c r="FZ60" s="312"/>
      <c r="GA60" s="312"/>
      <c r="GB60" s="312"/>
      <c r="GC60" s="312"/>
      <c r="GD60" s="312"/>
      <c r="GE60" s="312"/>
      <c r="GF60" s="312"/>
      <c r="GG60" s="312"/>
      <c r="GH60" s="312"/>
      <c r="GI60" s="312"/>
    </row>
    <row r="61" spans="1:192" s="311" customFormat="1" hidden="1">
      <c r="A61" s="302"/>
      <c r="B61" s="312"/>
      <c r="C61" s="312"/>
      <c r="D61" s="312"/>
      <c r="E61" s="312"/>
      <c r="F61" s="312"/>
      <c r="G61" s="312"/>
      <c r="H61" s="312"/>
      <c r="I61" s="312"/>
      <c r="J61" s="312"/>
      <c r="K61" s="312"/>
      <c r="L61" s="312"/>
      <c r="M61" s="312"/>
      <c r="N61" s="312"/>
      <c r="O61" s="312"/>
      <c r="P61" s="312"/>
      <c r="Q61" s="312"/>
      <c r="R61" s="312"/>
      <c r="S61" s="312"/>
      <c r="T61" s="312"/>
      <c r="U61" s="312"/>
      <c r="V61" s="312"/>
      <c r="W61" s="312"/>
      <c r="X61" s="312"/>
      <c r="Y61" s="312"/>
      <c r="Z61" s="312"/>
      <c r="AA61" s="312"/>
      <c r="AB61" s="312"/>
      <c r="AC61" s="312"/>
      <c r="AD61" s="312"/>
      <c r="AE61" s="312"/>
      <c r="AF61" s="312"/>
      <c r="AG61" s="312"/>
      <c r="AH61" s="312"/>
      <c r="AI61" s="312"/>
      <c r="AJ61" s="312"/>
      <c r="AK61" s="312"/>
      <c r="AL61" s="312"/>
      <c r="AM61" s="312"/>
      <c r="AN61" s="312"/>
      <c r="AO61" s="312"/>
      <c r="AP61" s="312"/>
      <c r="AQ61" s="312"/>
      <c r="AR61" s="312"/>
      <c r="AS61" s="312"/>
      <c r="AT61" s="312"/>
      <c r="AU61" s="312"/>
      <c r="AV61" s="312"/>
      <c r="AW61" s="312"/>
      <c r="AX61" s="312"/>
      <c r="AY61" s="312"/>
      <c r="AZ61" s="312"/>
      <c r="BA61" s="312"/>
      <c r="BB61" s="312"/>
      <c r="BC61" s="312"/>
      <c r="BD61" s="312"/>
      <c r="BE61" s="312"/>
      <c r="BF61" s="312"/>
      <c r="BG61" s="312"/>
      <c r="BH61" s="312"/>
      <c r="BI61" s="312"/>
      <c r="BJ61" s="312"/>
      <c r="BK61" s="312"/>
      <c r="BL61" s="312"/>
      <c r="BM61" s="312"/>
      <c r="BN61" s="312"/>
      <c r="BO61" s="312"/>
      <c r="BP61" s="312"/>
      <c r="BQ61" s="312"/>
      <c r="BR61" s="312"/>
      <c r="BS61" s="312"/>
      <c r="BT61" s="312"/>
      <c r="BU61" s="312"/>
      <c r="BV61" s="312"/>
      <c r="BW61" s="312"/>
      <c r="BX61" s="312"/>
      <c r="BY61" s="312"/>
      <c r="BZ61" s="312"/>
      <c r="CA61" s="312"/>
      <c r="CB61" s="312"/>
      <c r="CC61" s="312"/>
      <c r="CD61" s="312"/>
      <c r="CE61" s="312"/>
      <c r="CF61" s="312"/>
      <c r="CG61" s="312"/>
      <c r="CH61" s="312"/>
      <c r="CI61" s="312"/>
      <c r="CJ61" s="312"/>
      <c r="CK61" s="312"/>
      <c r="CL61" s="312"/>
      <c r="CM61" s="312"/>
      <c r="CN61" s="312"/>
      <c r="CO61" s="312"/>
      <c r="CP61" s="312"/>
      <c r="CQ61" s="312"/>
      <c r="CR61" s="312"/>
      <c r="CS61" s="312"/>
      <c r="CT61" s="312"/>
      <c r="CU61" s="312"/>
      <c r="CV61" s="312"/>
      <c r="CW61" s="312"/>
      <c r="CX61" s="312"/>
      <c r="CY61" s="312"/>
      <c r="CZ61" s="312"/>
      <c r="DA61" s="312"/>
      <c r="DB61" s="312"/>
      <c r="DC61" s="312"/>
      <c r="DD61" s="312"/>
      <c r="DE61" s="312"/>
      <c r="DF61" s="312"/>
      <c r="DG61" s="312"/>
      <c r="DH61" s="312"/>
      <c r="DI61" s="312"/>
      <c r="DJ61" s="312"/>
      <c r="DK61" s="312"/>
      <c r="DL61" s="312"/>
      <c r="DM61" s="312"/>
      <c r="DN61" s="312"/>
      <c r="DO61" s="312"/>
      <c r="DP61" s="312"/>
      <c r="DQ61" s="312"/>
      <c r="DR61" s="312"/>
      <c r="DS61" s="312"/>
      <c r="DT61" s="312"/>
      <c r="DU61" s="312"/>
      <c r="DV61" s="312"/>
      <c r="DW61" s="312"/>
      <c r="DX61" s="312"/>
      <c r="DY61" s="312"/>
      <c r="DZ61" s="312"/>
      <c r="EA61" s="312"/>
      <c r="EB61" s="312"/>
      <c r="EC61" s="312"/>
      <c r="ED61" s="312"/>
      <c r="EE61" s="312"/>
      <c r="EF61" s="312"/>
      <c r="EG61" s="312"/>
      <c r="EH61" s="312"/>
      <c r="EI61" s="312"/>
      <c r="EJ61" s="312"/>
      <c r="EK61" s="312"/>
      <c r="EL61" s="312"/>
      <c r="EM61" s="312"/>
      <c r="EN61" s="312"/>
      <c r="EO61" s="312"/>
      <c r="EP61" s="312"/>
      <c r="EQ61" s="312"/>
      <c r="ER61" s="312"/>
      <c r="ES61" s="312"/>
      <c r="ET61" s="312"/>
      <c r="EU61" s="312"/>
      <c r="EV61" s="312"/>
      <c r="EW61" s="312"/>
      <c r="EX61" s="312"/>
      <c r="EY61" s="312"/>
      <c r="EZ61" s="312"/>
      <c r="FA61" s="312"/>
      <c r="FB61" s="312"/>
      <c r="FC61" s="312"/>
      <c r="FD61" s="312"/>
      <c r="FE61" s="312"/>
      <c r="FF61" s="312"/>
      <c r="FG61" s="312"/>
      <c r="FH61" s="312"/>
      <c r="FI61" s="312"/>
      <c r="FJ61" s="312"/>
      <c r="FK61" s="312"/>
      <c r="FL61" s="312"/>
      <c r="FM61" s="312"/>
      <c r="FN61" s="312"/>
      <c r="FO61" s="312"/>
      <c r="FP61" s="312"/>
      <c r="FQ61" s="312"/>
      <c r="FR61" s="312"/>
      <c r="FS61" s="312"/>
      <c r="FT61" s="312"/>
      <c r="FU61" s="312"/>
      <c r="FV61" s="312"/>
      <c r="FW61" s="312"/>
      <c r="FX61" s="312"/>
      <c r="FY61" s="312"/>
      <c r="FZ61" s="312"/>
      <c r="GA61" s="312"/>
      <c r="GB61" s="312"/>
      <c r="GC61" s="312"/>
      <c r="GD61" s="312"/>
      <c r="GE61" s="312"/>
      <c r="GF61" s="312"/>
      <c r="GG61" s="312"/>
      <c r="GH61" s="312"/>
      <c r="GI61" s="312"/>
    </row>
    <row r="62" spans="1:192" s="311" customFormat="1" hidden="1">
      <c r="A62" s="302"/>
      <c r="B62" s="312"/>
      <c r="C62" s="312"/>
      <c r="D62" s="312"/>
      <c r="E62" s="312"/>
      <c r="F62" s="312"/>
      <c r="G62" s="312"/>
      <c r="H62" s="312"/>
      <c r="I62" s="312"/>
      <c r="J62" s="312"/>
      <c r="K62" s="312"/>
      <c r="L62" s="312"/>
      <c r="M62" s="312"/>
      <c r="N62" s="312"/>
      <c r="O62" s="312"/>
      <c r="P62" s="312"/>
      <c r="Q62" s="312"/>
      <c r="R62" s="312"/>
      <c r="S62" s="312"/>
      <c r="T62" s="312"/>
      <c r="U62" s="312"/>
      <c r="V62" s="312"/>
      <c r="W62" s="312"/>
      <c r="X62" s="312"/>
      <c r="Y62" s="312"/>
      <c r="Z62" s="312"/>
      <c r="AA62" s="312"/>
      <c r="AB62" s="312"/>
      <c r="AC62" s="312"/>
      <c r="AD62" s="312"/>
      <c r="AE62" s="312"/>
      <c r="AF62" s="312"/>
      <c r="AG62" s="312"/>
      <c r="AH62" s="312"/>
      <c r="AI62" s="312"/>
      <c r="AJ62" s="312"/>
      <c r="AK62" s="312"/>
      <c r="AL62" s="312"/>
      <c r="AM62" s="312"/>
      <c r="AN62" s="312"/>
      <c r="AO62" s="312"/>
      <c r="AP62" s="312"/>
      <c r="AQ62" s="312"/>
      <c r="AR62" s="312"/>
      <c r="AS62" s="312"/>
      <c r="AT62" s="312"/>
      <c r="AU62" s="312"/>
      <c r="AV62" s="312"/>
      <c r="AW62" s="312"/>
      <c r="AX62" s="312"/>
      <c r="AY62" s="312"/>
      <c r="AZ62" s="312"/>
      <c r="BA62" s="312"/>
      <c r="BB62" s="312"/>
      <c r="BC62" s="312"/>
      <c r="BD62" s="312"/>
      <c r="BE62" s="312"/>
      <c r="BF62" s="312"/>
      <c r="BG62" s="312"/>
      <c r="BH62" s="312"/>
      <c r="BI62" s="312"/>
      <c r="BJ62" s="312"/>
      <c r="BK62" s="312"/>
      <c r="BL62" s="312"/>
      <c r="BM62" s="312"/>
      <c r="BN62" s="312"/>
      <c r="BO62" s="312"/>
      <c r="BP62" s="312"/>
      <c r="BQ62" s="312"/>
      <c r="BR62" s="312"/>
      <c r="BS62" s="312"/>
      <c r="BT62" s="312"/>
      <c r="BU62" s="312"/>
      <c r="BV62" s="312"/>
      <c r="BW62" s="312"/>
      <c r="BX62" s="312"/>
      <c r="BY62" s="312"/>
      <c r="BZ62" s="312"/>
      <c r="CA62" s="312"/>
      <c r="CB62" s="312"/>
      <c r="CC62" s="312"/>
      <c r="CD62" s="312"/>
      <c r="CE62" s="312"/>
      <c r="CF62" s="312"/>
      <c r="CG62" s="312"/>
      <c r="CH62" s="312"/>
      <c r="CI62" s="312"/>
      <c r="CJ62" s="312"/>
      <c r="CK62" s="312"/>
      <c r="CL62" s="312"/>
      <c r="CM62" s="312"/>
      <c r="CN62" s="312"/>
      <c r="CO62" s="312"/>
      <c r="CP62" s="312"/>
      <c r="CQ62" s="312"/>
      <c r="CR62" s="312"/>
      <c r="CS62" s="312"/>
      <c r="CT62" s="312"/>
      <c r="CU62" s="312"/>
      <c r="CV62" s="312"/>
      <c r="CW62" s="312"/>
      <c r="CX62" s="312"/>
      <c r="CY62" s="312"/>
      <c r="CZ62" s="312"/>
      <c r="DA62" s="312"/>
      <c r="DB62" s="312"/>
      <c r="DC62" s="312"/>
      <c r="DD62" s="312"/>
      <c r="DE62" s="312"/>
      <c r="DF62" s="312"/>
      <c r="DG62" s="312"/>
      <c r="DH62" s="312"/>
      <c r="DI62" s="312"/>
      <c r="DJ62" s="312"/>
      <c r="DK62" s="312"/>
      <c r="DL62" s="312"/>
      <c r="DM62" s="312"/>
      <c r="DN62" s="312"/>
      <c r="DO62" s="312"/>
      <c r="DP62" s="312"/>
      <c r="DQ62" s="312"/>
      <c r="DR62" s="312"/>
      <c r="DS62" s="312"/>
      <c r="DT62" s="312"/>
      <c r="DU62" s="312"/>
      <c r="DV62" s="312"/>
      <c r="DW62" s="312"/>
      <c r="DX62" s="312"/>
      <c r="DY62" s="312"/>
      <c r="DZ62" s="312"/>
      <c r="EA62" s="312"/>
      <c r="EB62" s="312"/>
      <c r="EC62" s="312"/>
      <c r="ED62" s="312"/>
      <c r="EE62" s="312"/>
      <c r="EF62" s="312"/>
      <c r="EG62" s="312"/>
      <c r="EH62" s="312"/>
      <c r="EI62" s="312"/>
      <c r="EJ62" s="312"/>
      <c r="EK62" s="312"/>
      <c r="EL62" s="312"/>
      <c r="EM62" s="312"/>
      <c r="EN62" s="312"/>
      <c r="EO62" s="312"/>
      <c r="EP62" s="312"/>
      <c r="EQ62" s="312"/>
      <c r="ER62" s="312"/>
      <c r="ES62" s="312"/>
      <c r="ET62" s="312"/>
      <c r="EU62" s="312"/>
      <c r="EV62" s="312"/>
      <c r="EW62" s="312"/>
      <c r="EX62" s="312"/>
      <c r="EY62" s="312"/>
      <c r="EZ62" s="312"/>
      <c r="FA62" s="312"/>
      <c r="FB62" s="312"/>
      <c r="FC62" s="312"/>
      <c r="FD62" s="312"/>
      <c r="FE62" s="312"/>
      <c r="FF62" s="312"/>
      <c r="FG62" s="312"/>
      <c r="FH62" s="312"/>
      <c r="FI62" s="312"/>
      <c r="FJ62" s="312"/>
      <c r="FK62" s="312"/>
      <c r="FL62" s="312"/>
      <c r="FM62" s="312"/>
      <c r="FN62" s="312"/>
      <c r="FO62" s="312"/>
      <c r="FP62" s="312"/>
      <c r="FQ62" s="312"/>
      <c r="FR62" s="312"/>
      <c r="FS62" s="312"/>
      <c r="FT62" s="312"/>
      <c r="FU62" s="312"/>
      <c r="FV62" s="312"/>
      <c r="FW62" s="312"/>
      <c r="FX62" s="312"/>
      <c r="FY62" s="312"/>
      <c r="FZ62" s="312"/>
      <c r="GA62" s="312"/>
      <c r="GB62" s="312"/>
      <c r="GC62" s="312"/>
      <c r="GD62" s="312"/>
      <c r="GE62" s="312"/>
      <c r="GF62" s="312"/>
      <c r="GG62" s="312"/>
      <c r="GH62" s="312"/>
      <c r="GI62" s="312"/>
    </row>
    <row r="63" spans="1:192" s="311" customFormat="1" hidden="1">
      <c r="A63" s="302"/>
      <c r="B63" s="312"/>
      <c r="C63" s="312"/>
      <c r="D63" s="312"/>
      <c r="E63" s="312"/>
      <c r="F63" s="312"/>
      <c r="G63" s="312"/>
      <c r="H63" s="312"/>
      <c r="I63" s="312"/>
      <c r="J63" s="312"/>
      <c r="K63" s="312"/>
      <c r="L63" s="312"/>
      <c r="M63" s="312"/>
      <c r="N63" s="312"/>
      <c r="O63" s="312"/>
      <c r="P63" s="312"/>
      <c r="Q63" s="312"/>
      <c r="R63" s="312"/>
      <c r="S63" s="312"/>
      <c r="T63" s="312"/>
      <c r="U63" s="312"/>
      <c r="V63" s="312"/>
      <c r="W63" s="312"/>
      <c r="X63" s="312"/>
      <c r="Y63" s="312"/>
      <c r="Z63" s="312"/>
      <c r="AA63" s="312"/>
      <c r="AB63" s="312"/>
      <c r="AC63" s="312"/>
      <c r="AD63" s="312"/>
      <c r="AE63" s="312"/>
      <c r="AF63" s="312"/>
      <c r="AG63" s="312"/>
      <c r="AH63" s="312"/>
      <c r="AI63" s="312"/>
      <c r="AJ63" s="312"/>
      <c r="AK63" s="312"/>
      <c r="AL63" s="312"/>
      <c r="AM63" s="312"/>
      <c r="AN63" s="312"/>
      <c r="AO63" s="312"/>
      <c r="AP63" s="312"/>
      <c r="AQ63" s="312"/>
      <c r="AR63" s="312"/>
      <c r="AS63" s="312"/>
      <c r="AT63" s="312"/>
      <c r="AU63" s="312"/>
      <c r="AV63" s="312"/>
      <c r="AW63" s="312"/>
      <c r="AX63" s="312"/>
      <c r="AY63" s="312"/>
      <c r="AZ63" s="312"/>
      <c r="BA63" s="312"/>
      <c r="BB63" s="312"/>
      <c r="BC63" s="312"/>
      <c r="BD63" s="312"/>
      <c r="BE63" s="312"/>
      <c r="BF63" s="312"/>
      <c r="BG63" s="312"/>
      <c r="BH63" s="312"/>
      <c r="BI63" s="312"/>
      <c r="BJ63" s="312"/>
      <c r="BK63" s="312"/>
      <c r="BL63" s="312"/>
      <c r="BM63" s="312"/>
      <c r="BN63" s="312"/>
      <c r="BO63" s="312"/>
      <c r="BP63" s="312"/>
      <c r="BQ63" s="312"/>
      <c r="BR63" s="312"/>
      <c r="BS63" s="312"/>
      <c r="BT63" s="312"/>
      <c r="BU63" s="312"/>
      <c r="BV63" s="312"/>
      <c r="BW63" s="312"/>
      <c r="BX63" s="312"/>
      <c r="BY63" s="312"/>
      <c r="BZ63" s="312"/>
      <c r="CA63" s="312"/>
      <c r="CB63" s="312"/>
      <c r="CC63" s="312"/>
      <c r="CD63" s="312"/>
      <c r="CE63" s="312"/>
      <c r="CF63" s="312"/>
      <c r="CG63" s="312"/>
      <c r="CH63" s="312"/>
      <c r="CI63" s="312"/>
      <c r="CJ63" s="312"/>
      <c r="CK63" s="312"/>
      <c r="CL63" s="312"/>
      <c r="CM63" s="312"/>
      <c r="CN63" s="312"/>
      <c r="CO63" s="312"/>
      <c r="CP63" s="312"/>
      <c r="CQ63" s="312"/>
      <c r="CR63" s="312"/>
      <c r="CS63" s="312"/>
      <c r="CT63" s="312"/>
      <c r="CU63" s="312"/>
      <c r="CV63" s="312"/>
      <c r="CW63" s="312"/>
      <c r="CX63" s="312"/>
      <c r="CY63" s="312"/>
      <c r="CZ63" s="312"/>
      <c r="DA63" s="312"/>
      <c r="DB63" s="312"/>
      <c r="DC63" s="312"/>
      <c r="DD63" s="312"/>
      <c r="DE63" s="312"/>
      <c r="DF63" s="312"/>
      <c r="DG63" s="312"/>
      <c r="DH63" s="312"/>
      <c r="DI63" s="312"/>
      <c r="DJ63" s="312"/>
      <c r="DK63" s="312"/>
      <c r="DL63" s="312"/>
      <c r="DM63" s="312"/>
      <c r="DN63" s="312"/>
      <c r="DO63" s="312"/>
      <c r="DP63" s="312"/>
      <c r="DQ63" s="312"/>
      <c r="DR63" s="312"/>
      <c r="DS63" s="312"/>
      <c r="DT63" s="312"/>
      <c r="DU63" s="312"/>
      <c r="DV63" s="312"/>
      <c r="DW63" s="312"/>
      <c r="DX63" s="312"/>
      <c r="DY63" s="312"/>
      <c r="DZ63" s="312"/>
      <c r="EA63" s="312"/>
      <c r="EB63" s="312"/>
      <c r="EC63" s="312"/>
      <c r="ED63" s="312"/>
      <c r="EE63" s="312"/>
      <c r="EF63" s="312"/>
      <c r="EG63" s="312"/>
      <c r="EH63" s="312"/>
      <c r="EI63" s="312"/>
      <c r="EJ63" s="312"/>
      <c r="EK63" s="312"/>
      <c r="EL63" s="312"/>
      <c r="EM63" s="312"/>
      <c r="EN63" s="312"/>
      <c r="EO63" s="312"/>
      <c r="EP63" s="312"/>
      <c r="EQ63" s="312"/>
      <c r="ER63" s="312"/>
      <c r="ES63" s="312"/>
      <c r="ET63" s="312"/>
      <c r="EU63" s="312"/>
      <c r="EV63" s="312"/>
      <c r="EW63" s="312"/>
      <c r="EX63" s="312"/>
      <c r="EY63" s="312"/>
      <c r="EZ63" s="312"/>
      <c r="FA63" s="312"/>
      <c r="FB63" s="312"/>
      <c r="FC63" s="312"/>
      <c r="FD63" s="312"/>
      <c r="FE63" s="312"/>
      <c r="FF63" s="312"/>
      <c r="FG63" s="312"/>
      <c r="FH63" s="312"/>
      <c r="FI63" s="312"/>
      <c r="FJ63" s="312"/>
      <c r="FK63" s="312"/>
      <c r="FL63" s="312"/>
      <c r="FM63" s="312"/>
      <c r="FN63" s="312"/>
      <c r="FO63" s="312"/>
      <c r="FP63" s="312"/>
      <c r="FQ63" s="312"/>
      <c r="FR63" s="312"/>
      <c r="FS63" s="312"/>
      <c r="FT63" s="312"/>
      <c r="FU63" s="312"/>
      <c r="FV63" s="312"/>
      <c r="FW63" s="312"/>
      <c r="FX63" s="312"/>
      <c r="FY63" s="312"/>
      <c r="FZ63" s="312"/>
      <c r="GA63" s="312"/>
      <c r="GB63" s="312"/>
      <c r="GC63" s="312"/>
      <c r="GD63" s="312"/>
      <c r="GE63" s="312"/>
      <c r="GF63" s="312"/>
      <c r="GG63" s="312"/>
      <c r="GH63" s="312"/>
      <c r="GI63" s="312"/>
    </row>
    <row r="64" spans="1:192" s="311" customFormat="1" hidden="1">
      <c r="A64" s="302"/>
      <c r="B64" s="312"/>
      <c r="C64" s="312"/>
      <c r="D64" s="312"/>
      <c r="E64" s="312"/>
      <c r="F64" s="312"/>
      <c r="G64" s="312"/>
      <c r="H64" s="312"/>
      <c r="I64" s="312"/>
      <c r="J64" s="312"/>
      <c r="K64" s="312"/>
      <c r="L64" s="312"/>
      <c r="M64" s="312"/>
      <c r="N64" s="312"/>
      <c r="O64" s="312"/>
      <c r="P64" s="312"/>
      <c r="Q64" s="312"/>
      <c r="R64" s="312"/>
      <c r="S64" s="312"/>
      <c r="T64" s="312"/>
      <c r="U64" s="312"/>
      <c r="V64" s="312"/>
      <c r="W64" s="312"/>
      <c r="X64" s="312"/>
      <c r="Y64" s="312"/>
      <c r="Z64" s="312"/>
      <c r="AA64" s="312"/>
      <c r="AB64" s="312"/>
      <c r="AC64" s="312"/>
      <c r="AD64" s="312"/>
      <c r="AE64" s="312"/>
      <c r="AF64" s="312"/>
      <c r="AG64" s="312"/>
      <c r="AH64" s="312"/>
      <c r="AI64" s="312"/>
      <c r="AJ64" s="312"/>
      <c r="AK64" s="312"/>
      <c r="AL64" s="312"/>
      <c r="AM64" s="312"/>
      <c r="AN64" s="312"/>
      <c r="AO64" s="312"/>
      <c r="AP64" s="312"/>
      <c r="AQ64" s="312"/>
      <c r="AR64" s="312"/>
      <c r="AS64" s="312"/>
      <c r="AT64" s="312"/>
      <c r="AU64" s="312"/>
      <c r="AV64" s="312"/>
      <c r="AW64" s="312"/>
      <c r="AX64" s="312"/>
      <c r="AY64" s="312"/>
      <c r="AZ64" s="312"/>
      <c r="BA64" s="312"/>
      <c r="BB64" s="312"/>
      <c r="BC64" s="312"/>
      <c r="BD64" s="312"/>
      <c r="BE64" s="312"/>
      <c r="BF64" s="312"/>
      <c r="BG64" s="312"/>
      <c r="BH64" s="312"/>
      <c r="BI64" s="312"/>
      <c r="BJ64" s="312"/>
      <c r="BK64" s="312"/>
      <c r="BL64" s="312"/>
      <c r="BM64" s="312"/>
      <c r="BN64" s="312"/>
      <c r="BO64" s="312"/>
      <c r="BP64" s="312"/>
      <c r="BQ64" s="312"/>
      <c r="BR64" s="312"/>
      <c r="BS64" s="312"/>
      <c r="BT64" s="312"/>
      <c r="BU64" s="312"/>
      <c r="BV64" s="312"/>
      <c r="BW64" s="312"/>
      <c r="BX64" s="312"/>
      <c r="BY64" s="312"/>
      <c r="BZ64" s="312"/>
      <c r="CA64" s="312"/>
      <c r="CB64" s="312"/>
      <c r="CC64" s="312"/>
      <c r="CD64" s="312"/>
      <c r="CE64" s="312"/>
      <c r="CF64" s="312"/>
      <c r="CG64" s="312"/>
      <c r="CH64" s="312"/>
      <c r="CI64" s="312"/>
      <c r="CJ64" s="312"/>
      <c r="CK64" s="312"/>
      <c r="CL64" s="312"/>
      <c r="CM64" s="312"/>
      <c r="CN64" s="312"/>
      <c r="CO64" s="312"/>
      <c r="CP64" s="312"/>
      <c r="CQ64" s="312"/>
      <c r="CR64" s="312"/>
      <c r="CS64" s="312"/>
      <c r="CT64" s="312"/>
      <c r="CU64" s="312"/>
      <c r="CV64" s="312"/>
      <c r="CW64" s="312"/>
      <c r="CX64" s="312"/>
      <c r="CY64" s="312"/>
      <c r="CZ64" s="312"/>
      <c r="DA64" s="312"/>
      <c r="DB64" s="312"/>
      <c r="DC64" s="312"/>
      <c r="DD64" s="312"/>
      <c r="DE64" s="312"/>
      <c r="DF64" s="312"/>
      <c r="DG64" s="312"/>
      <c r="DH64" s="312"/>
      <c r="DI64" s="312"/>
      <c r="DJ64" s="312"/>
      <c r="DK64" s="312"/>
      <c r="DL64" s="312"/>
      <c r="DM64" s="312"/>
      <c r="DN64" s="312"/>
      <c r="DO64" s="312"/>
      <c r="DP64" s="312"/>
      <c r="DQ64" s="312"/>
      <c r="DR64" s="312"/>
      <c r="DS64" s="312"/>
      <c r="DT64" s="312"/>
      <c r="DU64" s="312"/>
      <c r="DV64" s="312"/>
      <c r="DW64" s="312"/>
      <c r="DX64" s="312"/>
      <c r="DY64" s="312"/>
      <c r="DZ64" s="312"/>
      <c r="EA64" s="312"/>
      <c r="EB64" s="312"/>
      <c r="EC64" s="312"/>
      <c r="ED64" s="312"/>
      <c r="EE64" s="312"/>
      <c r="EF64" s="312"/>
      <c r="EG64" s="312"/>
      <c r="EH64" s="312"/>
      <c r="EI64" s="312"/>
      <c r="EJ64" s="312"/>
      <c r="EK64" s="312"/>
      <c r="EL64" s="312"/>
      <c r="EM64" s="312"/>
      <c r="EN64" s="312"/>
      <c r="EO64" s="312"/>
      <c r="EP64" s="312"/>
      <c r="EQ64" s="312"/>
      <c r="ER64" s="312"/>
      <c r="ES64" s="312"/>
      <c r="ET64" s="312"/>
      <c r="EU64" s="312"/>
      <c r="EV64" s="312"/>
      <c r="EW64" s="312"/>
      <c r="EX64" s="312"/>
      <c r="EY64" s="312"/>
      <c r="EZ64" s="312"/>
      <c r="FA64" s="312"/>
      <c r="FB64" s="312"/>
      <c r="FC64" s="312"/>
      <c r="FD64" s="312"/>
      <c r="FE64" s="312"/>
      <c r="FF64" s="312"/>
      <c r="FG64" s="312"/>
      <c r="FH64" s="312"/>
      <c r="FI64" s="312"/>
      <c r="FJ64" s="312"/>
      <c r="FK64" s="312"/>
      <c r="FL64" s="312"/>
      <c r="FM64" s="312"/>
      <c r="FN64" s="312"/>
      <c r="FO64" s="312"/>
      <c r="FP64" s="312"/>
      <c r="FQ64" s="312"/>
      <c r="FR64" s="312"/>
      <c r="FS64" s="312"/>
      <c r="FT64" s="312"/>
      <c r="FU64" s="312"/>
      <c r="FV64" s="312"/>
      <c r="FW64" s="312"/>
      <c r="FX64" s="312"/>
      <c r="FY64" s="312"/>
      <c r="FZ64" s="312"/>
      <c r="GA64" s="312"/>
      <c r="GB64" s="312"/>
      <c r="GC64" s="312"/>
      <c r="GD64" s="312"/>
      <c r="GE64" s="312"/>
      <c r="GF64" s="312"/>
      <c r="GG64" s="312"/>
      <c r="GH64" s="312"/>
      <c r="GI64" s="312"/>
    </row>
    <row r="65" spans="1:192" s="311" customFormat="1" hidden="1">
      <c r="A65" s="302"/>
      <c r="B65" s="312"/>
      <c r="C65" s="312"/>
      <c r="D65" s="312"/>
      <c r="E65" s="312"/>
      <c r="F65" s="312"/>
      <c r="G65" s="312"/>
      <c r="H65" s="312"/>
      <c r="I65" s="312"/>
      <c r="J65" s="312"/>
      <c r="K65" s="312"/>
      <c r="L65" s="312"/>
      <c r="M65" s="312"/>
      <c r="N65" s="312"/>
      <c r="O65" s="312"/>
      <c r="P65" s="312"/>
      <c r="Q65" s="312"/>
      <c r="R65" s="312"/>
      <c r="S65" s="312"/>
      <c r="T65" s="312"/>
      <c r="U65" s="312"/>
      <c r="V65" s="312"/>
      <c r="W65" s="312"/>
      <c r="X65" s="312"/>
      <c r="Y65" s="312"/>
      <c r="Z65" s="312"/>
      <c r="AA65" s="312"/>
      <c r="AB65" s="312"/>
      <c r="AC65" s="312"/>
      <c r="AD65" s="312"/>
      <c r="AE65" s="312"/>
      <c r="AF65" s="312"/>
      <c r="AG65" s="312"/>
      <c r="AH65" s="312"/>
      <c r="AI65" s="312"/>
      <c r="AJ65" s="312"/>
      <c r="AK65" s="312"/>
      <c r="AL65" s="312"/>
      <c r="AM65" s="312"/>
      <c r="AN65" s="312"/>
      <c r="AO65" s="312"/>
      <c r="AP65" s="312"/>
      <c r="AQ65" s="312"/>
      <c r="AR65" s="312"/>
      <c r="AS65" s="312"/>
      <c r="AT65" s="312"/>
      <c r="AU65" s="312"/>
      <c r="AV65" s="312"/>
      <c r="AW65" s="312"/>
      <c r="AX65" s="312"/>
      <c r="AY65" s="312"/>
      <c r="AZ65" s="312"/>
      <c r="BA65" s="312"/>
      <c r="BB65" s="312"/>
      <c r="BC65" s="312"/>
      <c r="BD65" s="312"/>
      <c r="BE65" s="312"/>
      <c r="BF65" s="312"/>
      <c r="BG65" s="312"/>
      <c r="BH65" s="312"/>
      <c r="BI65" s="312"/>
      <c r="BJ65" s="312"/>
      <c r="BK65" s="312"/>
      <c r="BL65" s="312"/>
      <c r="BM65" s="312"/>
      <c r="BN65" s="312"/>
      <c r="BO65" s="312"/>
      <c r="BP65" s="312"/>
      <c r="BQ65" s="312"/>
      <c r="BR65" s="312"/>
      <c r="BS65" s="312"/>
      <c r="BT65" s="312"/>
      <c r="BU65" s="312"/>
      <c r="BV65" s="312"/>
      <c r="BW65" s="312"/>
      <c r="BX65" s="312"/>
      <c r="BY65" s="312"/>
      <c r="BZ65" s="312"/>
      <c r="CA65" s="312"/>
      <c r="CB65" s="312"/>
      <c r="CC65" s="312"/>
      <c r="CD65" s="312"/>
      <c r="CE65" s="312"/>
      <c r="CF65" s="312"/>
      <c r="CG65" s="312"/>
      <c r="CH65" s="312"/>
      <c r="CI65" s="312"/>
      <c r="CJ65" s="312"/>
      <c r="CK65" s="312"/>
      <c r="CL65" s="312"/>
      <c r="CM65" s="312"/>
      <c r="CN65" s="312"/>
      <c r="CO65" s="312"/>
      <c r="CP65" s="312"/>
      <c r="CQ65" s="312"/>
      <c r="CR65" s="312"/>
      <c r="CS65" s="312"/>
      <c r="CT65" s="312"/>
      <c r="CU65" s="312"/>
      <c r="CV65" s="312"/>
      <c r="CW65" s="312"/>
      <c r="CX65" s="312"/>
      <c r="CY65" s="312"/>
      <c r="CZ65" s="312"/>
      <c r="DA65" s="312"/>
      <c r="DB65" s="312"/>
      <c r="DC65" s="312"/>
      <c r="DD65" s="312"/>
      <c r="DE65" s="312"/>
      <c r="DF65" s="312"/>
      <c r="DG65" s="312"/>
      <c r="DH65" s="312"/>
      <c r="DI65" s="312"/>
      <c r="DJ65" s="312"/>
      <c r="DK65" s="312"/>
      <c r="DL65" s="312"/>
      <c r="DM65" s="312"/>
      <c r="DN65" s="312"/>
      <c r="DO65" s="312"/>
      <c r="DP65" s="312"/>
      <c r="DQ65" s="312"/>
      <c r="DR65" s="312"/>
      <c r="DS65" s="312"/>
      <c r="DT65" s="312"/>
      <c r="DU65" s="312"/>
      <c r="DV65" s="312"/>
      <c r="DW65" s="312"/>
      <c r="DX65" s="312"/>
      <c r="DY65" s="312"/>
      <c r="DZ65" s="312"/>
      <c r="EA65" s="312"/>
      <c r="EB65" s="312"/>
      <c r="EC65" s="312"/>
      <c r="ED65" s="312"/>
      <c r="EE65" s="312"/>
      <c r="EF65" s="312"/>
      <c r="EG65" s="312"/>
      <c r="EH65" s="312"/>
      <c r="EI65" s="312"/>
      <c r="EJ65" s="312"/>
      <c r="EK65" s="312"/>
      <c r="EL65" s="312"/>
      <c r="EM65" s="312"/>
      <c r="EN65" s="312"/>
      <c r="EO65" s="312"/>
      <c r="EP65" s="312"/>
      <c r="EQ65" s="312"/>
      <c r="ER65" s="312"/>
      <c r="ES65" s="312"/>
      <c r="ET65" s="312"/>
      <c r="EU65" s="312"/>
      <c r="EV65" s="312"/>
      <c r="EW65" s="312"/>
      <c r="EX65" s="312"/>
      <c r="EY65" s="312"/>
      <c r="EZ65" s="312"/>
      <c r="FA65" s="312"/>
      <c r="FB65" s="312"/>
      <c r="FC65" s="312"/>
      <c r="FD65" s="312"/>
      <c r="FE65" s="312"/>
      <c r="FF65" s="312"/>
      <c r="FG65" s="312"/>
      <c r="FH65" s="312"/>
      <c r="FI65" s="312"/>
      <c r="FJ65" s="312"/>
      <c r="FK65" s="312"/>
      <c r="FL65" s="312"/>
      <c r="FM65" s="312"/>
      <c r="FN65" s="312"/>
      <c r="FO65" s="312"/>
      <c r="FP65" s="312"/>
      <c r="FQ65" s="312"/>
      <c r="FR65" s="312"/>
      <c r="FS65" s="312"/>
      <c r="FT65" s="312"/>
      <c r="FU65" s="312"/>
      <c r="FV65" s="312"/>
      <c r="FW65" s="312"/>
      <c r="FX65" s="312"/>
      <c r="FY65" s="312"/>
      <c r="FZ65" s="312"/>
      <c r="GA65" s="312"/>
      <c r="GB65" s="312"/>
      <c r="GC65" s="312"/>
      <c r="GD65" s="312"/>
      <c r="GE65" s="312"/>
      <c r="GF65" s="312"/>
      <c r="GG65" s="312"/>
      <c r="GH65" s="312"/>
      <c r="GI65" s="312"/>
    </row>
    <row r="66" spans="1:192" s="311" customFormat="1" hidden="1">
      <c r="A66" s="302"/>
      <c r="B66" s="312"/>
      <c r="C66" s="312"/>
      <c r="D66" s="312"/>
      <c r="E66" s="312"/>
      <c r="F66" s="312"/>
      <c r="G66" s="312"/>
      <c r="H66" s="312"/>
      <c r="I66" s="312"/>
      <c r="J66" s="312"/>
      <c r="K66" s="312"/>
      <c r="L66" s="312"/>
      <c r="M66" s="312"/>
      <c r="N66" s="312"/>
      <c r="O66" s="312"/>
      <c r="P66" s="312"/>
      <c r="Q66" s="312"/>
      <c r="R66" s="312"/>
      <c r="S66" s="312"/>
      <c r="T66" s="312"/>
      <c r="U66" s="312"/>
      <c r="V66" s="312"/>
      <c r="W66" s="312"/>
      <c r="X66" s="312"/>
      <c r="Y66" s="312"/>
      <c r="Z66" s="312"/>
      <c r="AA66" s="312"/>
      <c r="AB66" s="312"/>
      <c r="AC66" s="312"/>
      <c r="AD66" s="312"/>
      <c r="AE66" s="312"/>
      <c r="AF66" s="312"/>
      <c r="AG66" s="312"/>
      <c r="AH66" s="312"/>
      <c r="AI66" s="312"/>
      <c r="AJ66" s="312"/>
      <c r="AK66" s="312"/>
      <c r="AL66" s="312"/>
      <c r="AM66" s="312"/>
      <c r="AN66" s="312"/>
      <c r="AO66" s="312"/>
      <c r="AP66" s="312"/>
      <c r="AQ66" s="312"/>
      <c r="AR66" s="312"/>
      <c r="AS66" s="312"/>
      <c r="AT66" s="312"/>
      <c r="AU66" s="312"/>
      <c r="AV66" s="312"/>
      <c r="AW66" s="312"/>
      <c r="AX66" s="312"/>
      <c r="AY66" s="312"/>
      <c r="AZ66" s="312"/>
      <c r="BA66" s="312"/>
      <c r="BB66" s="312"/>
      <c r="BC66" s="312"/>
      <c r="BD66" s="312"/>
      <c r="BE66" s="312"/>
      <c r="BF66" s="312"/>
      <c r="BG66" s="312"/>
      <c r="BH66" s="312"/>
      <c r="BI66" s="312"/>
      <c r="BJ66" s="312"/>
      <c r="BK66" s="312"/>
      <c r="BL66" s="312"/>
      <c r="BM66" s="312"/>
      <c r="BN66" s="312"/>
      <c r="BO66" s="312"/>
      <c r="BP66" s="312"/>
      <c r="BQ66" s="312"/>
      <c r="BR66" s="312"/>
      <c r="BS66" s="312"/>
      <c r="BT66" s="312"/>
      <c r="BU66" s="312"/>
      <c r="BV66" s="312"/>
      <c r="BW66" s="312"/>
      <c r="BX66" s="312"/>
      <c r="BY66" s="312"/>
      <c r="BZ66" s="312"/>
      <c r="CA66" s="312"/>
      <c r="CB66" s="312"/>
      <c r="CC66" s="312"/>
      <c r="CD66" s="312"/>
      <c r="CE66" s="312"/>
      <c r="CF66" s="312"/>
      <c r="CG66" s="312"/>
      <c r="CH66" s="312"/>
      <c r="CI66" s="312"/>
      <c r="CJ66" s="312"/>
      <c r="CK66" s="312"/>
      <c r="CL66" s="312"/>
      <c r="CM66" s="312"/>
      <c r="CN66" s="312"/>
      <c r="CO66" s="312"/>
      <c r="CP66" s="312"/>
      <c r="CQ66" s="312"/>
      <c r="CR66" s="312"/>
      <c r="CS66" s="312"/>
      <c r="CT66" s="312"/>
      <c r="CU66" s="312"/>
      <c r="CV66" s="312"/>
      <c r="CW66" s="312"/>
      <c r="CX66" s="312"/>
      <c r="CY66" s="312"/>
      <c r="CZ66" s="312"/>
      <c r="DA66" s="312"/>
      <c r="DB66" s="312"/>
      <c r="DC66" s="312"/>
      <c r="DD66" s="312"/>
      <c r="DE66" s="312"/>
      <c r="DF66" s="312"/>
      <c r="DG66" s="312"/>
      <c r="DH66" s="312"/>
      <c r="DI66" s="312"/>
      <c r="DJ66" s="312"/>
      <c r="DK66" s="312"/>
      <c r="DL66" s="312"/>
      <c r="DM66" s="312"/>
      <c r="DN66" s="312"/>
      <c r="DO66" s="312"/>
      <c r="DP66" s="312"/>
      <c r="DQ66" s="312"/>
      <c r="DR66" s="312"/>
      <c r="DS66" s="312"/>
      <c r="DT66" s="312"/>
      <c r="DU66" s="312"/>
      <c r="DV66" s="312"/>
      <c r="DW66" s="312"/>
      <c r="DX66" s="312"/>
      <c r="DY66" s="312"/>
      <c r="DZ66" s="312"/>
      <c r="EA66" s="312"/>
      <c r="EB66" s="312"/>
      <c r="EC66" s="312"/>
      <c r="ED66" s="312"/>
      <c r="EE66" s="312"/>
      <c r="EF66" s="312"/>
      <c r="EG66" s="312"/>
      <c r="EH66" s="312"/>
      <c r="EI66" s="312"/>
      <c r="EJ66" s="312"/>
      <c r="EK66" s="312"/>
      <c r="EL66" s="312"/>
      <c r="EM66" s="312"/>
      <c r="EN66" s="312"/>
      <c r="EO66" s="312"/>
      <c r="EP66" s="312"/>
      <c r="EQ66" s="312"/>
      <c r="ER66" s="312"/>
      <c r="ES66" s="312"/>
      <c r="ET66" s="312"/>
      <c r="EU66" s="312"/>
      <c r="EV66" s="312"/>
      <c r="EW66" s="312"/>
      <c r="EX66" s="312"/>
      <c r="EY66" s="312"/>
      <c r="EZ66" s="312"/>
      <c r="FA66" s="312"/>
      <c r="FB66" s="312"/>
      <c r="FC66" s="312"/>
      <c r="FD66" s="312"/>
      <c r="FE66" s="312"/>
      <c r="FF66" s="312"/>
      <c r="FG66" s="312"/>
      <c r="FH66" s="312"/>
      <c r="FI66" s="312"/>
      <c r="FJ66" s="312"/>
      <c r="FK66" s="312"/>
      <c r="FL66" s="312"/>
      <c r="FM66" s="312"/>
      <c r="FN66" s="312"/>
      <c r="FO66" s="312"/>
      <c r="FP66" s="312"/>
      <c r="FQ66" s="312"/>
      <c r="FR66" s="312"/>
      <c r="FS66" s="312"/>
      <c r="FT66" s="312"/>
      <c r="FU66" s="312"/>
      <c r="FV66" s="312"/>
      <c r="FW66" s="312"/>
      <c r="FX66" s="312"/>
      <c r="FY66" s="312"/>
      <c r="FZ66" s="312"/>
      <c r="GA66" s="312"/>
      <c r="GB66" s="312"/>
      <c r="GC66" s="312"/>
      <c r="GD66" s="312"/>
      <c r="GE66" s="312"/>
      <c r="GF66" s="312"/>
      <c r="GG66" s="312"/>
      <c r="GH66" s="312"/>
      <c r="GI66" s="312"/>
    </row>
    <row r="67" spans="1:192" s="311" customFormat="1" hidden="1">
      <c r="A67" s="302"/>
      <c r="B67" s="312"/>
      <c r="C67" s="312"/>
      <c r="D67" s="312"/>
      <c r="E67" s="312"/>
      <c r="F67" s="312"/>
      <c r="G67" s="312"/>
      <c r="H67" s="312"/>
      <c r="I67" s="312"/>
      <c r="J67" s="312"/>
      <c r="K67" s="312"/>
      <c r="L67" s="312"/>
      <c r="M67" s="312"/>
      <c r="N67" s="312"/>
      <c r="O67" s="312"/>
      <c r="P67" s="312"/>
      <c r="Q67" s="312"/>
      <c r="R67" s="312"/>
      <c r="S67" s="312"/>
      <c r="T67" s="312"/>
      <c r="U67" s="312"/>
      <c r="V67" s="312"/>
      <c r="W67" s="312"/>
      <c r="X67" s="312"/>
      <c r="Y67" s="312"/>
      <c r="Z67" s="312"/>
      <c r="AA67" s="312"/>
      <c r="AB67" s="312"/>
      <c r="AC67" s="312"/>
      <c r="AD67" s="312"/>
      <c r="AE67" s="312"/>
      <c r="AF67" s="312"/>
      <c r="AG67" s="312"/>
      <c r="AH67" s="312"/>
      <c r="AI67" s="312"/>
      <c r="AJ67" s="312"/>
      <c r="AK67" s="312"/>
      <c r="AL67" s="312"/>
      <c r="AM67" s="312"/>
      <c r="AN67" s="312"/>
      <c r="AO67" s="312"/>
      <c r="AP67" s="312"/>
      <c r="AQ67" s="312"/>
      <c r="AR67" s="312"/>
      <c r="AS67" s="312"/>
      <c r="AT67" s="312"/>
      <c r="AU67" s="312"/>
      <c r="AV67" s="312"/>
      <c r="AW67" s="312"/>
      <c r="AX67" s="312"/>
      <c r="AY67" s="312"/>
      <c r="AZ67" s="312"/>
      <c r="BA67" s="312"/>
      <c r="BB67" s="312"/>
      <c r="BC67" s="312"/>
      <c r="BD67" s="312"/>
      <c r="BE67" s="312"/>
      <c r="BF67" s="312"/>
      <c r="BG67" s="312"/>
      <c r="BH67" s="312"/>
      <c r="BI67" s="312"/>
      <c r="BJ67" s="312"/>
      <c r="BK67" s="312"/>
      <c r="BL67" s="312"/>
      <c r="BM67" s="312"/>
      <c r="BN67" s="312"/>
      <c r="BO67" s="312"/>
      <c r="BP67" s="312"/>
      <c r="BQ67" s="312"/>
      <c r="BR67" s="312"/>
      <c r="BS67" s="312"/>
      <c r="BT67" s="312"/>
      <c r="BU67" s="312"/>
      <c r="BV67" s="312"/>
      <c r="BW67" s="312"/>
      <c r="BX67" s="312"/>
      <c r="BY67" s="312"/>
      <c r="BZ67" s="312"/>
      <c r="CA67" s="312"/>
      <c r="CB67" s="312"/>
      <c r="CC67" s="312"/>
      <c r="CD67" s="312"/>
      <c r="CE67" s="312"/>
      <c r="CF67" s="312"/>
      <c r="CG67" s="312"/>
      <c r="CH67" s="312"/>
      <c r="CI67" s="312"/>
      <c r="CJ67" s="312"/>
      <c r="CK67" s="312"/>
      <c r="CL67" s="312"/>
      <c r="CM67" s="312"/>
      <c r="CN67" s="312"/>
      <c r="CO67" s="312"/>
      <c r="CP67" s="312"/>
      <c r="CQ67" s="312"/>
      <c r="CR67" s="312"/>
      <c r="CS67" s="312"/>
      <c r="CT67" s="312"/>
      <c r="CU67" s="312"/>
      <c r="CV67" s="312"/>
      <c r="CW67" s="312"/>
      <c r="CX67" s="312"/>
      <c r="CY67" s="312"/>
      <c r="CZ67" s="312"/>
      <c r="DA67" s="312"/>
      <c r="DB67" s="312"/>
      <c r="DC67" s="312"/>
      <c r="DD67" s="312"/>
      <c r="DE67" s="312"/>
      <c r="DF67" s="312"/>
      <c r="DG67" s="312"/>
      <c r="DH67" s="312"/>
      <c r="DI67" s="312"/>
      <c r="DJ67" s="312"/>
      <c r="DK67" s="312"/>
      <c r="DL67" s="312"/>
      <c r="DM67" s="312"/>
      <c r="DN67" s="312"/>
      <c r="DO67" s="312"/>
      <c r="DP67" s="312"/>
      <c r="DQ67" s="312"/>
      <c r="DR67" s="312"/>
      <c r="DS67" s="312"/>
      <c r="DT67" s="312"/>
      <c r="DU67" s="312"/>
      <c r="DV67" s="312"/>
      <c r="DW67" s="312"/>
      <c r="DX67" s="312"/>
      <c r="DY67" s="312"/>
      <c r="DZ67" s="312"/>
      <c r="EA67" s="312"/>
      <c r="EB67" s="312"/>
      <c r="EC67" s="312"/>
      <c r="ED67" s="312"/>
      <c r="EE67" s="312"/>
      <c r="EF67" s="312"/>
      <c r="EG67" s="312"/>
      <c r="EH67" s="312"/>
      <c r="EI67" s="312"/>
      <c r="EJ67" s="312"/>
      <c r="EK67" s="312"/>
      <c r="EL67" s="312"/>
      <c r="EM67" s="312"/>
      <c r="EN67" s="312"/>
      <c r="EO67" s="312"/>
      <c r="EP67" s="312"/>
      <c r="EQ67" s="312"/>
      <c r="ER67" s="312"/>
      <c r="ES67" s="312"/>
      <c r="ET67" s="312"/>
      <c r="EU67" s="312"/>
      <c r="EV67" s="312"/>
      <c r="EW67" s="312"/>
      <c r="EX67" s="312"/>
      <c r="EY67" s="312"/>
      <c r="EZ67" s="312"/>
      <c r="FA67" s="312"/>
      <c r="FB67" s="312"/>
      <c r="FC67" s="312"/>
      <c r="FD67" s="312"/>
      <c r="FE67" s="312"/>
      <c r="FF67" s="312"/>
      <c r="FG67" s="312"/>
      <c r="FH67" s="312"/>
      <c r="FI67" s="312"/>
      <c r="FJ67" s="312"/>
      <c r="FK67" s="312"/>
      <c r="FL67" s="312"/>
      <c r="FM67" s="312"/>
      <c r="FN67" s="312"/>
      <c r="FO67" s="312"/>
      <c r="FP67" s="312"/>
      <c r="FQ67" s="312"/>
      <c r="FR67" s="312"/>
      <c r="FS67" s="312"/>
      <c r="FT67" s="312"/>
      <c r="FU67" s="312"/>
      <c r="FV67" s="312"/>
      <c r="FW67" s="312"/>
      <c r="FX67" s="312"/>
      <c r="FY67" s="312"/>
      <c r="FZ67" s="312"/>
      <c r="GA67" s="312"/>
      <c r="GB67" s="312"/>
      <c r="GC67" s="312"/>
      <c r="GD67" s="312"/>
      <c r="GE67" s="312"/>
      <c r="GF67" s="312"/>
      <c r="GG67" s="312"/>
      <c r="GH67" s="312"/>
      <c r="GI67" s="312"/>
      <c r="GJ67" s="312"/>
    </row>
    <row r="68" spans="1:192" s="311" customFormat="1" hidden="1">
      <c r="A68" s="302"/>
      <c r="B68" s="312"/>
      <c r="C68" s="312"/>
      <c r="D68" s="312"/>
      <c r="E68" s="312"/>
      <c r="F68" s="312"/>
      <c r="G68" s="312"/>
      <c r="H68" s="312"/>
      <c r="I68" s="312"/>
      <c r="J68" s="312"/>
      <c r="K68" s="312"/>
      <c r="L68" s="312"/>
      <c r="M68" s="312"/>
      <c r="N68" s="312"/>
      <c r="O68" s="312"/>
      <c r="P68" s="312"/>
      <c r="Q68" s="312"/>
      <c r="R68" s="312"/>
      <c r="S68" s="312"/>
      <c r="T68" s="312"/>
      <c r="U68" s="312"/>
      <c r="V68" s="312"/>
      <c r="W68" s="312"/>
      <c r="X68" s="312"/>
      <c r="Y68" s="312"/>
      <c r="Z68" s="312"/>
      <c r="AA68" s="312"/>
      <c r="AB68" s="312"/>
      <c r="AC68" s="312"/>
      <c r="AD68" s="312"/>
      <c r="AE68" s="312"/>
      <c r="AF68" s="312"/>
      <c r="AG68" s="312"/>
      <c r="AH68" s="312"/>
      <c r="AI68" s="312"/>
      <c r="AJ68" s="312"/>
      <c r="AK68" s="312"/>
      <c r="AL68" s="312"/>
      <c r="AM68" s="312"/>
      <c r="AN68" s="312"/>
      <c r="AO68" s="312"/>
      <c r="AP68" s="312"/>
      <c r="AQ68" s="312"/>
      <c r="AR68" s="312"/>
      <c r="AS68" s="312"/>
      <c r="AT68" s="312"/>
      <c r="AU68" s="312"/>
      <c r="AV68" s="312"/>
      <c r="AW68" s="312"/>
      <c r="AX68" s="312"/>
      <c r="AY68" s="312"/>
      <c r="AZ68" s="312"/>
      <c r="BA68" s="312"/>
      <c r="BB68" s="312"/>
      <c r="BC68" s="312"/>
      <c r="BD68" s="312"/>
      <c r="BE68" s="312"/>
      <c r="BF68" s="312"/>
      <c r="BG68" s="312"/>
      <c r="BH68" s="312"/>
      <c r="BI68" s="312"/>
      <c r="BJ68" s="312"/>
      <c r="BK68" s="312"/>
      <c r="BL68" s="312"/>
      <c r="BM68" s="312"/>
      <c r="BN68" s="312"/>
      <c r="BO68" s="312"/>
      <c r="BP68" s="312"/>
      <c r="BQ68" s="312"/>
      <c r="BR68" s="312"/>
      <c r="BS68" s="312"/>
      <c r="BT68" s="312"/>
      <c r="BU68" s="312"/>
      <c r="BV68" s="312"/>
      <c r="BW68" s="312"/>
      <c r="BX68" s="312"/>
      <c r="BY68" s="312"/>
      <c r="BZ68" s="312"/>
      <c r="CA68" s="312"/>
      <c r="CB68" s="312"/>
      <c r="CC68" s="312"/>
      <c r="CD68" s="312"/>
      <c r="CE68" s="312"/>
      <c r="CF68" s="312"/>
      <c r="CG68" s="312"/>
      <c r="CH68" s="312"/>
      <c r="CI68" s="312"/>
      <c r="CJ68" s="312"/>
      <c r="CK68" s="312"/>
      <c r="CL68" s="312"/>
      <c r="CM68" s="312"/>
      <c r="CN68" s="312"/>
      <c r="CO68" s="312"/>
      <c r="CP68" s="312"/>
      <c r="CQ68" s="312"/>
      <c r="CR68" s="312"/>
      <c r="CS68" s="312"/>
      <c r="CT68" s="312"/>
      <c r="CU68" s="312"/>
      <c r="CV68" s="312"/>
      <c r="CW68" s="312"/>
      <c r="CX68" s="312"/>
      <c r="CY68" s="312"/>
      <c r="CZ68" s="312"/>
      <c r="DA68" s="312"/>
      <c r="DB68" s="312"/>
      <c r="DC68" s="312"/>
      <c r="DD68" s="312"/>
      <c r="DE68" s="312"/>
      <c r="DF68" s="312"/>
      <c r="DG68" s="312"/>
      <c r="DH68" s="312"/>
      <c r="DI68" s="312"/>
      <c r="DJ68" s="312"/>
      <c r="DK68" s="312"/>
      <c r="DL68" s="312"/>
      <c r="DM68" s="312"/>
      <c r="DN68" s="312"/>
      <c r="DO68" s="312"/>
      <c r="DP68" s="312"/>
      <c r="DQ68" s="312"/>
      <c r="DR68" s="312"/>
      <c r="DS68" s="312"/>
      <c r="DT68" s="312"/>
      <c r="DU68" s="312"/>
      <c r="DV68" s="312"/>
      <c r="DW68" s="312"/>
      <c r="DX68" s="312"/>
      <c r="DY68" s="312"/>
      <c r="DZ68" s="312"/>
      <c r="EA68" s="312"/>
      <c r="EB68" s="312"/>
      <c r="EC68" s="312"/>
      <c r="ED68" s="312"/>
      <c r="EE68" s="312"/>
      <c r="EF68" s="312"/>
      <c r="EG68" s="312"/>
      <c r="EH68" s="312"/>
      <c r="EI68" s="312"/>
      <c r="EJ68" s="312"/>
      <c r="EK68" s="312"/>
      <c r="EL68" s="312"/>
      <c r="EM68" s="312"/>
      <c r="EN68" s="312"/>
      <c r="EO68" s="312"/>
      <c r="EP68" s="312"/>
      <c r="EQ68" s="312"/>
      <c r="ER68" s="312"/>
      <c r="ES68" s="312"/>
      <c r="ET68" s="312"/>
      <c r="EU68" s="312"/>
      <c r="EV68" s="312"/>
      <c r="EW68" s="312"/>
      <c r="EX68" s="312"/>
      <c r="EY68" s="312"/>
      <c r="EZ68" s="312"/>
      <c r="FA68" s="312"/>
      <c r="FB68" s="312"/>
      <c r="FC68" s="312"/>
      <c r="FD68" s="312"/>
      <c r="FE68" s="312"/>
      <c r="FF68" s="312"/>
      <c r="FG68" s="312"/>
      <c r="FH68" s="312"/>
      <c r="FI68" s="312"/>
      <c r="FJ68" s="312"/>
      <c r="FK68" s="312"/>
      <c r="FL68" s="312"/>
      <c r="FM68" s="312"/>
      <c r="FN68" s="312"/>
      <c r="FO68" s="312"/>
      <c r="FP68" s="312"/>
      <c r="FQ68" s="312"/>
      <c r="FR68" s="312"/>
      <c r="FS68" s="312"/>
      <c r="FT68" s="312"/>
      <c r="FU68" s="312"/>
      <c r="FV68" s="312"/>
      <c r="FW68" s="312"/>
      <c r="FX68" s="312"/>
      <c r="FY68" s="312"/>
      <c r="FZ68" s="312"/>
      <c r="GA68" s="312"/>
      <c r="GB68" s="312"/>
      <c r="GC68" s="312"/>
      <c r="GD68" s="312"/>
      <c r="GE68" s="312"/>
      <c r="GF68" s="312"/>
      <c r="GG68" s="312"/>
      <c r="GH68" s="312"/>
      <c r="GI68" s="312"/>
      <c r="GJ68" s="312"/>
    </row>
    <row r="69" spans="1:192" s="311" customFormat="1" hidden="1">
      <c r="A69" s="302"/>
      <c r="B69" s="312"/>
      <c r="C69" s="312"/>
      <c r="D69" s="312"/>
      <c r="E69" s="312"/>
      <c r="F69" s="312"/>
      <c r="G69" s="312"/>
      <c r="H69" s="312"/>
      <c r="I69" s="312"/>
      <c r="J69" s="312"/>
      <c r="K69" s="312"/>
      <c r="L69" s="312"/>
      <c r="M69" s="312"/>
      <c r="N69" s="312"/>
      <c r="O69" s="312"/>
      <c r="P69" s="312"/>
      <c r="Q69" s="312"/>
      <c r="R69" s="312"/>
      <c r="S69" s="312"/>
      <c r="T69" s="312"/>
      <c r="U69" s="312"/>
      <c r="V69" s="312"/>
      <c r="W69" s="312"/>
      <c r="X69" s="312"/>
      <c r="Y69" s="312"/>
      <c r="Z69" s="312"/>
      <c r="AA69" s="312"/>
      <c r="AB69" s="312"/>
      <c r="AC69" s="312"/>
      <c r="AD69" s="312"/>
      <c r="AE69" s="312"/>
      <c r="AF69" s="312"/>
      <c r="AG69" s="312"/>
      <c r="AH69" s="312"/>
      <c r="AI69" s="312"/>
      <c r="AJ69" s="312"/>
      <c r="AK69" s="312"/>
      <c r="AL69" s="312"/>
      <c r="AM69" s="312"/>
      <c r="AN69" s="312"/>
      <c r="AO69" s="312"/>
      <c r="AP69" s="312"/>
      <c r="AQ69" s="312"/>
      <c r="AR69" s="312"/>
      <c r="AS69" s="312"/>
      <c r="AT69" s="312"/>
      <c r="AU69" s="312"/>
      <c r="AV69" s="312"/>
      <c r="AW69" s="312"/>
      <c r="AX69" s="312"/>
      <c r="AY69" s="312"/>
      <c r="AZ69" s="312"/>
      <c r="BA69" s="312"/>
      <c r="BB69" s="312"/>
      <c r="BC69" s="312"/>
      <c r="BD69" s="312"/>
      <c r="BE69" s="312"/>
      <c r="BF69" s="312"/>
      <c r="BG69" s="312"/>
      <c r="BH69" s="312"/>
      <c r="BI69" s="312"/>
      <c r="BJ69" s="312"/>
      <c r="BK69" s="312"/>
      <c r="BL69" s="312"/>
      <c r="BM69" s="312"/>
      <c r="BN69" s="312"/>
      <c r="BO69" s="312"/>
      <c r="BP69" s="312"/>
      <c r="BQ69" s="312"/>
      <c r="BR69" s="312"/>
      <c r="BS69" s="312"/>
      <c r="BT69" s="312"/>
      <c r="BU69" s="312"/>
      <c r="BV69" s="312"/>
      <c r="BW69" s="312"/>
      <c r="BX69" s="312"/>
      <c r="BY69" s="312"/>
      <c r="BZ69" s="312"/>
      <c r="CA69" s="312"/>
      <c r="CB69" s="312"/>
      <c r="CC69" s="312"/>
      <c r="CD69" s="312"/>
      <c r="CE69" s="312"/>
      <c r="CF69" s="312"/>
      <c r="CG69" s="312"/>
      <c r="CH69" s="312"/>
      <c r="CI69" s="312"/>
      <c r="CJ69" s="312"/>
      <c r="CK69" s="312"/>
      <c r="CL69" s="312"/>
      <c r="CM69" s="312"/>
      <c r="CN69" s="312"/>
      <c r="CO69" s="312"/>
      <c r="CP69" s="312"/>
      <c r="CQ69" s="312"/>
      <c r="CR69" s="312"/>
      <c r="CS69" s="312"/>
      <c r="CT69" s="312"/>
      <c r="CU69" s="312"/>
      <c r="CV69" s="312"/>
      <c r="CW69" s="312"/>
      <c r="CX69" s="312"/>
      <c r="CY69" s="312"/>
      <c r="CZ69" s="312"/>
      <c r="DA69" s="312"/>
      <c r="DB69" s="312"/>
      <c r="DC69" s="312"/>
      <c r="DD69" s="312"/>
      <c r="DE69" s="312"/>
      <c r="DF69" s="312"/>
      <c r="DG69" s="312"/>
      <c r="DH69" s="312"/>
      <c r="DI69" s="312"/>
      <c r="DJ69" s="312"/>
      <c r="DK69" s="312"/>
      <c r="DL69" s="312"/>
      <c r="DM69" s="312"/>
      <c r="DN69" s="312"/>
      <c r="DO69" s="312"/>
      <c r="DP69" s="312"/>
      <c r="DQ69" s="312"/>
      <c r="DR69" s="312"/>
      <c r="DS69" s="312"/>
      <c r="DT69" s="312"/>
      <c r="DU69" s="312"/>
      <c r="DV69" s="312"/>
      <c r="DW69" s="312"/>
      <c r="DX69" s="312"/>
      <c r="DY69" s="312"/>
      <c r="DZ69" s="312"/>
      <c r="EA69" s="312"/>
      <c r="EB69" s="312"/>
      <c r="EC69" s="312"/>
      <c r="ED69" s="312"/>
      <c r="EE69" s="312"/>
      <c r="EF69" s="312"/>
      <c r="EG69" s="312"/>
      <c r="EH69" s="312"/>
      <c r="EI69" s="312"/>
      <c r="EJ69" s="312"/>
      <c r="EK69" s="312"/>
      <c r="EL69" s="312"/>
      <c r="EM69" s="312"/>
      <c r="EN69" s="312"/>
      <c r="EO69" s="312"/>
      <c r="EP69" s="312"/>
      <c r="EQ69" s="312"/>
      <c r="ER69" s="312"/>
      <c r="ES69" s="312"/>
      <c r="ET69" s="312"/>
      <c r="EU69" s="312"/>
      <c r="EV69" s="312"/>
      <c r="EW69" s="312"/>
      <c r="EX69" s="312"/>
      <c r="EY69" s="312"/>
      <c r="EZ69" s="312"/>
      <c r="FA69" s="312"/>
      <c r="FB69" s="312"/>
      <c r="FC69" s="312"/>
      <c r="FD69" s="312"/>
      <c r="FE69" s="312"/>
      <c r="FF69" s="312"/>
      <c r="FG69" s="312"/>
      <c r="FH69" s="312"/>
      <c r="FI69" s="312"/>
      <c r="FJ69" s="312"/>
      <c r="FK69" s="312"/>
      <c r="FL69" s="312"/>
      <c r="FM69" s="312"/>
      <c r="FN69" s="312"/>
      <c r="FO69" s="312"/>
      <c r="FP69" s="312"/>
      <c r="FQ69" s="312"/>
      <c r="FR69" s="312"/>
      <c r="FS69" s="312"/>
      <c r="FT69" s="312"/>
      <c r="FU69" s="312"/>
      <c r="FV69" s="312"/>
      <c r="FW69" s="312"/>
      <c r="FX69" s="312"/>
      <c r="FY69" s="312"/>
      <c r="FZ69" s="312"/>
      <c r="GA69" s="312"/>
      <c r="GB69" s="312"/>
      <c r="GC69" s="312"/>
      <c r="GD69" s="312"/>
      <c r="GE69" s="312"/>
      <c r="GF69" s="312"/>
      <c r="GG69" s="312"/>
      <c r="GH69" s="312"/>
      <c r="GI69" s="312"/>
      <c r="GJ69" s="312"/>
    </row>
    <row r="70" spans="1:192" s="311" customFormat="1" hidden="1">
      <c r="A70" s="302"/>
      <c r="B70" s="312"/>
      <c r="C70" s="312"/>
      <c r="D70" s="312"/>
      <c r="E70" s="312"/>
      <c r="F70" s="312"/>
      <c r="G70" s="312"/>
      <c r="H70" s="312"/>
      <c r="I70" s="312"/>
      <c r="J70" s="312"/>
      <c r="K70" s="312"/>
      <c r="L70" s="312"/>
      <c r="M70" s="312"/>
      <c r="N70" s="312"/>
      <c r="O70" s="312"/>
      <c r="P70" s="312"/>
      <c r="Q70" s="312"/>
      <c r="R70" s="312"/>
      <c r="S70" s="312"/>
      <c r="T70" s="312"/>
      <c r="U70" s="312"/>
      <c r="V70" s="312"/>
      <c r="W70" s="312"/>
      <c r="X70" s="312"/>
      <c r="Y70" s="312"/>
      <c r="Z70" s="312"/>
      <c r="AA70" s="312"/>
      <c r="AB70" s="312"/>
      <c r="AC70" s="312"/>
      <c r="AD70" s="312"/>
      <c r="AE70" s="312"/>
      <c r="AF70" s="312"/>
      <c r="AG70" s="312"/>
      <c r="AH70" s="312"/>
      <c r="AI70" s="312"/>
      <c r="AJ70" s="312"/>
      <c r="AK70" s="312"/>
      <c r="AL70" s="312"/>
      <c r="AM70" s="312"/>
      <c r="AN70" s="312"/>
      <c r="AO70" s="312"/>
      <c r="AP70" s="312"/>
      <c r="AQ70" s="312"/>
      <c r="AR70" s="312"/>
      <c r="AS70" s="312"/>
      <c r="AT70" s="312"/>
      <c r="AU70" s="312"/>
      <c r="AV70" s="312"/>
      <c r="AW70" s="312"/>
      <c r="AX70" s="312"/>
      <c r="AY70" s="312"/>
      <c r="AZ70" s="312"/>
      <c r="BA70" s="312"/>
      <c r="BB70" s="312"/>
      <c r="BC70" s="312"/>
      <c r="BD70" s="312"/>
      <c r="BE70" s="312"/>
      <c r="BF70" s="312"/>
      <c r="BG70" s="312"/>
      <c r="BH70" s="312"/>
      <c r="BI70" s="312"/>
      <c r="BJ70" s="312"/>
      <c r="BK70" s="312"/>
      <c r="BL70" s="312"/>
      <c r="BM70" s="312"/>
      <c r="BN70" s="312"/>
      <c r="BO70" s="312"/>
      <c r="BP70" s="312"/>
      <c r="BQ70" s="312"/>
      <c r="BR70" s="312"/>
      <c r="BS70" s="312"/>
      <c r="BT70" s="312"/>
      <c r="BU70" s="312"/>
      <c r="BV70" s="312"/>
      <c r="BW70" s="312"/>
      <c r="BX70" s="312"/>
      <c r="BY70" s="312"/>
      <c r="BZ70" s="312"/>
      <c r="CA70" s="312"/>
      <c r="CB70" s="312"/>
      <c r="CC70" s="312"/>
      <c r="CD70" s="312"/>
      <c r="CE70" s="312"/>
      <c r="CF70" s="312"/>
      <c r="CG70" s="312"/>
      <c r="CH70" s="312"/>
      <c r="CI70" s="312"/>
      <c r="CJ70" s="312"/>
      <c r="CK70" s="312"/>
      <c r="CL70" s="312"/>
      <c r="CM70" s="312"/>
      <c r="CN70" s="312"/>
      <c r="CO70" s="312"/>
      <c r="CP70" s="312"/>
      <c r="CQ70" s="312"/>
      <c r="CR70" s="312"/>
      <c r="CS70" s="312"/>
      <c r="CT70" s="312"/>
      <c r="CU70" s="312"/>
      <c r="CV70" s="312"/>
      <c r="CW70" s="312"/>
      <c r="CX70" s="312"/>
      <c r="CY70" s="312"/>
      <c r="CZ70" s="312"/>
      <c r="DA70" s="312"/>
      <c r="DB70" s="312"/>
      <c r="DC70" s="312"/>
      <c r="DD70" s="312"/>
      <c r="DE70" s="312"/>
      <c r="DF70" s="312"/>
      <c r="DG70" s="312"/>
      <c r="DH70" s="312"/>
      <c r="DI70" s="312"/>
      <c r="DJ70" s="312"/>
      <c r="DK70" s="312"/>
      <c r="DL70" s="312"/>
      <c r="DM70" s="312"/>
      <c r="DN70" s="312"/>
      <c r="DO70" s="312"/>
      <c r="DP70" s="312"/>
      <c r="DQ70" s="312"/>
      <c r="DR70" s="312"/>
      <c r="DS70" s="312"/>
      <c r="DT70" s="312"/>
      <c r="DU70" s="312"/>
      <c r="DV70" s="312"/>
      <c r="DW70" s="312"/>
      <c r="DX70" s="312"/>
      <c r="DY70" s="312"/>
      <c r="DZ70" s="312"/>
      <c r="EA70" s="312"/>
      <c r="EB70" s="312"/>
      <c r="EC70" s="312"/>
      <c r="ED70" s="312"/>
      <c r="EE70" s="312"/>
      <c r="EF70" s="312"/>
      <c r="EG70" s="312"/>
      <c r="EH70" s="312"/>
      <c r="EI70" s="312"/>
      <c r="EJ70" s="312"/>
      <c r="EK70" s="312"/>
      <c r="EL70" s="312"/>
      <c r="EM70" s="312"/>
      <c r="EN70" s="312"/>
      <c r="EO70" s="312"/>
      <c r="EP70" s="312"/>
      <c r="EQ70" s="312"/>
      <c r="ER70" s="312"/>
      <c r="ES70" s="312"/>
      <c r="ET70" s="312"/>
      <c r="EU70" s="312"/>
      <c r="EV70" s="312"/>
      <c r="EW70" s="312"/>
      <c r="EX70" s="312"/>
      <c r="EY70" s="312"/>
      <c r="EZ70" s="312"/>
      <c r="FA70" s="312"/>
      <c r="FB70" s="312"/>
      <c r="FC70" s="312"/>
      <c r="FD70" s="312"/>
      <c r="FE70" s="312"/>
      <c r="FF70" s="312"/>
      <c r="FG70" s="312"/>
      <c r="FH70" s="312"/>
      <c r="FI70" s="312"/>
      <c r="FJ70" s="312"/>
      <c r="FK70" s="312"/>
      <c r="FL70" s="312"/>
      <c r="FM70" s="312"/>
      <c r="FN70" s="312"/>
      <c r="FO70" s="312"/>
      <c r="FP70" s="312"/>
      <c r="FQ70" s="312"/>
      <c r="FR70" s="312"/>
      <c r="FS70" s="312"/>
      <c r="FT70" s="312"/>
      <c r="FU70" s="312"/>
      <c r="FV70" s="312"/>
      <c r="FW70" s="312"/>
      <c r="FX70" s="312"/>
      <c r="FY70" s="312"/>
      <c r="FZ70" s="312"/>
      <c r="GA70" s="312"/>
      <c r="GB70" s="312"/>
      <c r="GC70" s="312"/>
      <c r="GD70" s="312"/>
      <c r="GE70" s="312"/>
      <c r="GF70" s="312"/>
      <c r="GG70" s="312"/>
      <c r="GH70" s="312"/>
      <c r="GI70" s="312"/>
      <c r="GJ70" s="312"/>
    </row>
    <row r="71" spans="1:192" s="311" customFormat="1" hidden="1">
      <c r="A71" s="302"/>
      <c r="B71" s="312"/>
      <c r="C71" s="312"/>
      <c r="D71" s="312"/>
      <c r="E71" s="312"/>
      <c r="F71" s="312"/>
      <c r="G71" s="312"/>
      <c r="H71" s="312"/>
      <c r="I71" s="312"/>
      <c r="J71" s="312"/>
      <c r="K71" s="312"/>
      <c r="L71" s="312"/>
      <c r="M71" s="312"/>
      <c r="N71" s="312"/>
      <c r="O71" s="312"/>
      <c r="P71" s="312"/>
      <c r="Q71" s="312"/>
      <c r="R71" s="312"/>
      <c r="S71" s="312"/>
      <c r="T71" s="312"/>
      <c r="U71" s="312"/>
      <c r="V71" s="312"/>
      <c r="W71" s="312"/>
      <c r="X71" s="312"/>
      <c r="Y71" s="312"/>
      <c r="Z71" s="312"/>
      <c r="AA71" s="312"/>
      <c r="AB71" s="312"/>
      <c r="AC71" s="312"/>
      <c r="AD71" s="312"/>
      <c r="AE71" s="312"/>
      <c r="AF71" s="312"/>
      <c r="AG71" s="312"/>
      <c r="AH71" s="312"/>
      <c r="AI71" s="312"/>
      <c r="AJ71" s="312"/>
      <c r="AK71" s="312"/>
      <c r="AL71" s="312"/>
      <c r="AM71" s="312"/>
      <c r="AN71" s="312"/>
      <c r="AO71" s="312"/>
      <c r="AP71" s="312"/>
      <c r="AQ71" s="312"/>
      <c r="AR71" s="312"/>
      <c r="AS71" s="312"/>
      <c r="AT71" s="312"/>
      <c r="AU71" s="312"/>
      <c r="AV71" s="312"/>
      <c r="AW71" s="312"/>
      <c r="AX71" s="312"/>
      <c r="AY71" s="312"/>
      <c r="AZ71" s="312"/>
      <c r="BA71" s="312"/>
      <c r="BB71" s="312"/>
      <c r="BC71" s="312"/>
      <c r="BD71" s="312"/>
      <c r="BE71" s="312"/>
      <c r="BF71" s="312"/>
      <c r="BG71" s="312"/>
      <c r="BH71" s="312"/>
      <c r="BI71" s="312"/>
      <c r="BJ71" s="312"/>
      <c r="BK71" s="312"/>
      <c r="BL71" s="312"/>
      <c r="BM71" s="312"/>
      <c r="BN71" s="312"/>
      <c r="BO71" s="312"/>
      <c r="BP71" s="312"/>
      <c r="BQ71" s="312"/>
      <c r="BR71" s="312"/>
      <c r="BS71" s="312"/>
      <c r="BT71" s="312"/>
      <c r="BU71" s="312"/>
      <c r="BV71" s="312"/>
      <c r="BW71" s="312"/>
      <c r="BX71" s="312"/>
      <c r="BY71" s="312"/>
      <c r="BZ71" s="312"/>
      <c r="CA71" s="312"/>
      <c r="CB71" s="312"/>
      <c r="CC71" s="312"/>
      <c r="CD71" s="312"/>
      <c r="CE71" s="312"/>
      <c r="CF71" s="312"/>
      <c r="CG71" s="312"/>
      <c r="CH71" s="312"/>
      <c r="CI71" s="312"/>
      <c r="CJ71" s="312"/>
      <c r="CK71" s="312"/>
      <c r="CL71" s="312"/>
      <c r="CM71" s="312"/>
      <c r="CN71" s="312"/>
      <c r="CO71" s="312"/>
      <c r="CP71" s="312"/>
      <c r="CQ71" s="312"/>
      <c r="CR71" s="312"/>
      <c r="CS71" s="312"/>
      <c r="CT71" s="312"/>
      <c r="CU71" s="312"/>
      <c r="CV71" s="312"/>
      <c r="CW71" s="312"/>
      <c r="CX71" s="312"/>
      <c r="CY71" s="312"/>
      <c r="CZ71" s="312"/>
      <c r="DA71" s="312"/>
      <c r="DB71" s="312"/>
      <c r="DC71" s="312"/>
      <c r="DD71" s="312"/>
      <c r="DE71" s="312"/>
      <c r="DF71" s="312"/>
      <c r="DG71" s="312"/>
      <c r="DH71" s="312"/>
      <c r="DI71" s="312"/>
      <c r="DJ71" s="312"/>
      <c r="DK71" s="312"/>
      <c r="DL71" s="312"/>
      <c r="DM71" s="312"/>
      <c r="DN71" s="312"/>
      <c r="DO71" s="312"/>
      <c r="DP71" s="312"/>
      <c r="DQ71" s="312"/>
      <c r="DR71" s="312"/>
      <c r="DS71" s="312"/>
      <c r="DT71" s="312"/>
      <c r="DU71" s="312"/>
      <c r="DV71" s="312"/>
      <c r="DW71" s="312"/>
      <c r="DX71" s="312"/>
      <c r="DY71" s="312"/>
      <c r="DZ71" s="312"/>
      <c r="EA71" s="312"/>
      <c r="EB71" s="312"/>
      <c r="EC71" s="312"/>
      <c r="ED71" s="312"/>
      <c r="EE71" s="312"/>
      <c r="EF71" s="312"/>
      <c r="EG71" s="312"/>
      <c r="EH71" s="312"/>
      <c r="EI71" s="312"/>
      <c r="EJ71" s="312"/>
      <c r="EK71" s="312"/>
      <c r="EL71" s="312"/>
      <c r="EM71" s="312"/>
      <c r="EN71" s="312"/>
      <c r="EO71" s="312"/>
      <c r="EP71" s="312"/>
      <c r="EQ71" s="312"/>
      <c r="ER71" s="312"/>
      <c r="ES71" s="312"/>
      <c r="ET71" s="312"/>
      <c r="EU71" s="312"/>
      <c r="EV71" s="312"/>
      <c r="EW71" s="312"/>
      <c r="EX71" s="312"/>
      <c r="EY71" s="312"/>
      <c r="EZ71" s="312"/>
      <c r="FA71" s="312"/>
      <c r="FB71" s="312"/>
      <c r="FC71" s="312"/>
      <c r="FD71" s="312"/>
      <c r="FE71" s="312"/>
      <c r="FF71" s="312"/>
      <c r="FG71" s="312"/>
      <c r="FH71" s="312"/>
      <c r="FI71" s="312"/>
      <c r="FJ71" s="312"/>
      <c r="FK71" s="312"/>
      <c r="FL71" s="312"/>
      <c r="FM71" s="312"/>
      <c r="FN71" s="312"/>
      <c r="FO71" s="312"/>
      <c r="FP71" s="312"/>
      <c r="FQ71" s="312"/>
      <c r="FR71" s="312"/>
      <c r="FS71" s="312"/>
      <c r="FT71" s="312"/>
      <c r="FU71" s="312"/>
      <c r="FV71" s="312"/>
      <c r="FW71" s="312"/>
      <c r="FX71" s="312"/>
      <c r="FY71" s="312"/>
      <c r="FZ71" s="312"/>
      <c r="GA71" s="312"/>
      <c r="GB71" s="312"/>
      <c r="GC71" s="312"/>
      <c r="GD71" s="312"/>
      <c r="GE71" s="312"/>
      <c r="GF71" s="312"/>
      <c r="GG71" s="312"/>
      <c r="GH71" s="312"/>
      <c r="GI71" s="312"/>
      <c r="GJ71" s="312"/>
    </row>
    <row r="72" spans="1:192" s="311" customFormat="1" hidden="1">
      <c r="A72" s="302"/>
      <c r="B72" s="312"/>
      <c r="C72" s="312"/>
      <c r="D72" s="312"/>
      <c r="E72" s="312"/>
      <c r="F72" s="312"/>
      <c r="G72" s="312"/>
      <c r="H72" s="312"/>
      <c r="I72" s="312"/>
      <c r="J72" s="312"/>
      <c r="K72" s="312"/>
      <c r="L72" s="312"/>
      <c r="M72" s="312"/>
      <c r="N72" s="312"/>
      <c r="O72" s="312"/>
      <c r="P72" s="312"/>
      <c r="Q72" s="312"/>
      <c r="R72" s="312"/>
      <c r="S72" s="312"/>
      <c r="T72" s="312"/>
      <c r="U72" s="312"/>
      <c r="V72" s="312"/>
      <c r="W72" s="312"/>
      <c r="X72" s="312"/>
      <c r="Y72" s="312"/>
      <c r="Z72" s="312"/>
      <c r="AA72" s="312"/>
      <c r="AB72" s="312"/>
      <c r="AC72" s="312"/>
      <c r="AD72" s="312"/>
      <c r="AE72" s="312"/>
      <c r="AF72" s="312"/>
      <c r="AG72" s="312"/>
      <c r="AH72" s="312"/>
      <c r="AI72" s="312"/>
      <c r="AJ72" s="312"/>
      <c r="AK72" s="312"/>
      <c r="AL72" s="312"/>
      <c r="AM72" s="312"/>
      <c r="AN72" s="312"/>
      <c r="AO72" s="312"/>
      <c r="AP72" s="312"/>
      <c r="AQ72" s="312"/>
      <c r="AR72" s="312"/>
      <c r="AS72" s="312"/>
      <c r="AT72" s="312"/>
      <c r="AU72" s="312"/>
      <c r="AV72" s="312"/>
      <c r="AW72" s="312"/>
      <c r="AX72" s="312"/>
      <c r="AY72" s="312"/>
      <c r="AZ72" s="312"/>
      <c r="BA72" s="312"/>
      <c r="BB72" s="312"/>
      <c r="BC72" s="312"/>
      <c r="BD72" s="312"/>
      <c r="BE72" s="312"/>
      <c r="BF72" s="312"/>
      <c r="BG72" s="312"/>
      <c r="BH72" s="312"/>
      <c r="BI72" s="312"/>
      <c r="BJ72" s="312"/>
      <c r="BK72" s="312"/>
      <c r="BL72" s="312"/>
      <c r="BM72" s="312"/>
      <c r="BN72" s="312"/>
      <c r="BO72" s="312"/>
      <c r="BP72" s="312"/>
      <c r="BQ72" s="312"/>
      <c r="BR72" s="312"/>
      <c r="BS72" s="312"/>
      <c r="BT72" s="312"/>
      <c r="BU72" s="312"/>
      <c r="BV72" s="312"/>
      <c r="BW72" s="312"/>
      <c r="BX72" s="312"/>
      <c r="BY72" s="312"/>
      <c r="BZ72" s="312"/>
      <c r="CA72" s="312"/>
      <c r="CB72" s="312"/>
      <c r="CC72" s="312"/>
      <c r="CD72" s="312"/>
      <c r="CE72" s="312"/>
      <c r="CF72" s="312"/>
      <c r="CG72" s="312"/>
      <c r="CH72" s="312"/>
      <c r="CI72" s="312"/>
      <c r="CJ72" s="312"/>
      <c r="CK72" s="312"/>
      <c r="CL72" s="312"/>
      <c r="CM72" s="312"/>
      <c r="CN72" s="312"/>
      <c r="CO72" s="312"/>
      <c r="CP72" s="312"/>
      <c r="CQ72" s="312"/>
      <c r="CR72" s="312"/>
      <c r="CS72" s="312"/>
      <c r="CT72" s="312"/>
      <c r="CU72" s="312"/>
      <c r="CV72" s="312"/>
      <c r="CW72" s="312"/>
      <c r="CX72" s="312"/>
      <c r="CY72" s="312"/>
      <c r="CZ72" s="312"/>
      <c r="DA72" s="312"/>
      <c r="DB72" s="312"/>
      <c r="DC72" s="312"/>
      <c r="DD72" s="312"/>
      <c r="DE72" s="312"/>
      <c r="DF72" s="312"/>
      <c r="DG72" s="312"/>
      <c r="DH72" s="312"/>
      <c r="DI72" s="312"/>
      <c r="DJ72" s="312"/>
      <c r="DK72" s="312"/>
      <c r="DL72" s="312"/>
      <c r="DM72" s="312"/>
      <c r="DN72" s="312"/>
      <c r="DO72" s="312"/>
      <c r="DP72" s="312"/>
      <c r="DQ72" s="312"/>
      <c r="DR72" s="312"/>
      <c r="DS72" s="312"/>
      <c r="DT72" s="312"/>
      <c r="DU72" s="312"/>
      <c r="DV72" s="312"/>
      <c r="DW72" s="312"/>
      <c r="DX72" s="312"/>
      <c r="DY72" s="312"/>
      <c r="DZ72" s="312"/>
      <c r="EA72" s="312"/>
      <c r="EB72" s="312"/>
      <c r="EC72" s="312"/>
      <c r="ED72" s="312"/>
      <c r="EE72" s="312"/>
      <c r="EF72" s="312"/>
      <c r="EG72" s="312"/>
      <c r="EH72" s="312"/>
      <c r="EI72" s="312"/>
      <c r="EJ72" s="312"/>
      <c r="EK72" s="312"/>
      <c r="EL72" s="312"/>
      <c r="EM72" s="312"/>
      <c r="EN72" s="312"/>
      <c r="EO72" s="312"/>
      <c r="EP72" s="312"/>
      <c r="EQ72" s="312"/>
      <c r="ER72" s="312"/>
      <c r="ES72" s="312"/>
      <c r="ET72" s="312"/>
      <c r="EU72" s="312"/>
      <c r="EV72" s="312"/>
      <c r="EW72" s="312"/>
      <c r="EX72" s="312"/>
      <c r="EY72" s="312"/>
      <c r="EZ72" s="312"/>
      <c r="FA72" s="312"/>
      <c r="FB72" s="312"/>
      <c r="FC72" s="312"/>
      <c r="FD72" s="312"/>
      <c r="FE72" s="312"/>
      <c r="FF72" s="312"/>
      <c r="FG72" s="312"/>
      <c r="FH72" s="312"/>
      <c r="FI72" s="312"/>
      <c r="FJ72" s="312"/>
      <c r="FK72" s="312"/>
      <c r="FL72" s="312"/>
      <c r="FM72" s="312"/>
      <c r="FN72" s="312"/>
      <c r="FO72" s="312"/>
      <c r="FP72" s="312"/>
      <c r="FQ72" s="312"/>
      <c r="FR72" s="312"/>
      <c r="FS72" s="312"/>
      <c r="FT72" s="312"/>
      <c r="FU72" s="312"/>
      <c r="FV72" s="312"/>
      <c r="FW72" s="312"/>
      <c r="FX72" s="312"/>
      <c r="FY72" s="312"/>
      <c r="FZ72" s="312"/>
      <c r="GA72" s="312"/>
      <c r="GB72" s="312"/>
      <c r="GC72" s="312"/>
      <c r="GD72" s="312"/>
      <c r="GE72" s="312"/>
      <c r="GF72" s="312"/>
      <c r="GG72" s="312"/>
      <c r="GH72" s="312"/>
      <c r="GI72" s="312"/>
      <c r="GJ72" s="312"/>
    </row>
    <row r="73" spans="1:192" s="311" customFormat="1" hidden="1">
      <c r="A73" s="302"/>
      <c r="B73" s="312"/>
      <c r="C73" s="312"/>
      <c r="D73" s="312"/>
      <c r="E73" s="312"/>
      <c r="F73" s="312"/>
      <c r="G73" s="312"/>
      <c r="H73" s="312"/>
      <c r="I73" s="312"/>
      <c r="J73" s="312"/>
      <c r="K73" s="312"/>
      <c r="L73" s="312"/>
      <c r="M73" s="312"/>
      <c r="N73" s="312"/>
      <c r="O73" s="312"/>
      <c r="P73" s="312"/>
      <c r="Q73" s="312"/>
      <c r="R73" s="312"/>
      <c r="S73" s="312"/>
      <c r="T73" s="312"/>
      <c r="U73" s="312"/>
      <c r="V73" s="312"/>
      <c r="W73" s="312"/>
      <c r="X73" s="312"/>
      <c r="Y73" s="312"/>
      <c r="Z73" s="312"/>
      <c r="AA73" s="312"/>
      <c r="AB73" s="312"/>
      <c r="AC73" s="312"/>
      <c r="AD73" s="312"/>
      <c r="AE73" s="312"/>
      <c r="AF73" s="312"/>
      <c r="AG73" s="312"/>
      <c r="AH73" s="312"/>
      <c r="AI73" s="312"/>
      <c r="AJ73" s="312"/>
      <c r="AK73" s="312"/>
      <c r="AL73" s="312"/>
      <c r="AM73" s="312"/>
      <c r="AN73" s="312"/>
      <c r="AO73" s="312"/>
      <c r="AP73" s="312"/>
      <c r="AQ73" s="312"/>
      <c r="AR73" s="312"/>
      <c r="AS73" s="312"/>
      <c r="AT73" s="312"/>
      <c r="AU73" s="312"/>
      <c r="AV73" s="312"/>
      <c r="AW73" s="312"/>
      <c r="AX73" s="312"/>
      <c r="AY73" s="312"/>
      <c r="AZ73" s="312"/>
      <c r="BA73" s="312"/>
      <c r="BB73" s="312"/>
      <c r="BC73" s="312"/>
      <c r="BD73" s="312"/>
      <c r="BE73" s="312"/>
      <c r="BF73" s="312"/>
      <c r="BG73" s="312"/>
      <c r="BH73" s="312"/>
      <c r="BI73" s="312"/>
      <c r="BJ73" s="312"/>
      <c r="BK73" s="312"/>
      <c r="BL73" s="312"/>
      <c r="BM73" s="312"/>
      <c r="BN73" s="312"/>
      <c r="BO73" s="312"/>
      <c r="BP73" s="312"/>
      <c r="BQ73" s="312"/>
      <c r="BR73" s="312"/>
      <c r="BS73" s="312"/>
      <c r="BT73" s="312"/>
      <c r="BU73" s="312"/>
      <c r="BV73" s="312"/>
      <c r="BW73" s="312"/>
      <c r="BX73" s="312"/>
      <c r="BY73" s="312"/>
      <c r="BZ73" s="312"/>
      <c r="CA73" s="312"/>
      <c r="CB73" s="312"/>
      <c r="CC73" s="312"/>
      <c r="CD73" s="312"/>
      <c r="CE73" s="312"/>
      <c r="CF73" s="312"/>
      <c r="CG73" s="312"/>
      <c r="CH73" s="312"/>
      <c r="CI73" s="312"/>
      <c r="CJ73" s="312"/>
      <c r="CK73" s="312"/>
      <c r="CL73" s="312"/>
      <c r="CM73" s="312"/>
      <c r="CN73" s="312"/>
      <c r="CO73" s="312"/>
      <c r="CP73" s="312"/>
      <c r="CQ73" s="312"/>
      <c r="CR73" s="312"/>
      <c r="CS73" s="312"/>
      <c r="CT73" s="312"/>
      <c r="CU73" s="312"/>
      <c r="CV73" s="312"/>
      <c r="CW73" s="312"/>
      <c r="CX73" s="312"/>
      <c r="CY73" s="312"/>
      <c r="CZ73" s="312"/>
      <c r="DA73" s="312"/>
      <c r="DB73" s="312"/>
      <c r="DC73" s="312"/>
      <c r="DD73" s="312"/>
      <c r="DE73" s="312"/>
      <c r="DF73" s="312"/>
      <c r="DG73" s="312"/>
      <c r="DH73" s="312"/>
      <c r="DI73" s="312"/>
      <c r="DJ73" s="312"/>
      <c r="DK73" s="312"/>
      <c r="DL73" s="312"/>
      <c r="DM73" s="312"/>
      <c r="DN73" s="312"/>
      <c r="DO73" s="312"/>
      <c r="DP73" s="312"/>
      <c r="DQ73" s="312"/>
      <c r="DR73" s="312"/>
      <c r="DS73" s="312"/>
      <c r="DT73" s="312"/>
      <c r="DU73" s="312"/>
      <c r="DV73" s="312"/>
      <c r="DW73" s="312"/>
      <c r="DX73" s="312"/>
      <c r="DY73" s="312"/>
      <c r="DZ73" s="312"/>
      <c r="EA73" s="312"/>
      <c r="EB73" s="312"/>
      <c r="EC73" s="312"/>
      <c r="ED73" s="312"/>
      <c r="EE73" s="312"/>
      <c r="EF73" s="312"/>
      <c r="EG73" s="312"/>
      <c r="EH73" s="312"/>
      <c r="EI73" s="312"/>
      <c r="EJ73" s="312"/>
      <c r="EK73" s="312"/>
      <c r="EL73" s="312"/>
      <c r="EM73" s="312"/>
      <c r="EN73" s="312"/>
      <c r="EO73" s="312"/>
      <c r="EP73" s="312"/>
      <c r="EQ73" s="312"/>
      <c r="ER73" s="312"/>
      <c r="ES73" s="312"/>
      <c r="ET73" s="312"/>
      <c r="EU73" s="312"/>
      <c r="EV73" s="312"/>
      <c r="EW73" s="312"/>
      <c r="EX73" s="312"/>
      <c r="EY73" s="312"/>
      <c r="EZ73" s="312"/>
      <c r="FA73" s="312"/>
      <c r="FB73" s="312"/>
      <c r="FC73" s="312"/>
      <c r="FD73" s="312"/>
      <c r="FE73" s="312"/>
      <c r="FF73" s="312"/>
      <c r="FG73" s="312"/>
      <c r="FH73" s="312"/>
      <c r="FI73" s="312"/>
      <c r="FJ73" s="312"/>
      <c r="FK73" s="312"/>
      <c r="FL73" s="312"/>
      <c r="FM73" s="312"/>
      <c r="FN73" s="312"/>
      <c r="FO73" s="312"/>
      <c r="FP73" s="312"/>
      <c r="FQ73" s="312"/>
      <c r="FR73" s="312"/>
      <c r="FS73" s="312"/>
      <c r="FT73" s="312"/>
      <c r="FU73" s="312"/>
      <c r="FV73" s="312"/>
      <c r="FW73" s="312"/>
      <c r="FX73" s="312"/>
      <c r="FY73" s="312"/>
      <c r="FZ73" s="312"/>
      <c r="GA73" s="312"/>
      <c r="GB73" s="312"/>
      <c r="GC73" s="312"/>
      <c r="GD73" s="312"/>
      <c r="GE73" s="312"/>
      <c r="GF73" s="312"/>
      <c r="GG73" s="312"/>
      <c r="GH73" s="312"/>
      <c r="GI73" s="312"/>
      <c r="GJ73" s="312"/>
    </row>
    <row r="74" spans="1:192" s="311" customFormat="1" hidden="1">
      <c r="A74" s="302"/>
      <c r="B74" s="312"/>
      <c r="C74" s="312"/>
      <c r="D74" s="312"/>
      <c r="E74" s="312"/>
      <c r="F74" s="312"/>
      <c r="G74" s="312"/>
      <c r="H74" s="312"/>
      <c r="I74" s="312"/>
      <c r="J74" s="312"/>
      <c r="K74" s="312"/>
      <c r="L74" s="312"/>
      <c r="M74" s="312"/>
      <c r="N74" s="312"/>
      <c r="O74" s="312"/>
      <c r="P74" s="312"/>
      <c r="Q74" s="312"/>
      <c r="R74" s="312"/>
      <c r="S74" s="312"/>
      <c r="T74" s="312"/>
      <c r="U74" s="312"/>
      <c r="V74" s="312"/>
      <c r="W74" s="312"/>
      <c r="X74" s="312"/>
      <c r="Y74" s="312"/>
      <c r="Z74" s="312"/>
      <c r="AA74" s="312"/>
      <c r="AB74" s="312"/>
      <c r="AC74" s="312"/>
      <c r="AD74" s="312"/>
      <c r="AE74" s="312"/>
      <c r="AF74" s="312"/>
      <c r="AG74" s="312"/>
      <c r="AH74" s="312"/>
      <c r="AI74" s="312"/>
      <c r="AJ74" s="312"/>
      <c r="AK74" s="312"/>
      <c r="AL74" s="312"/>
      <c r="AM74" s="312"/>
      <c r="AN74" s="312"/>
      <c r="AO74" s="312"/>
      <c r="AP74" s="312"/>
      <c r="AQ74" s="312"/>
      <c r="AR74" s="312"/>
      <c r="AS74" s="312"/>
      <c r="AT74" s="312"/>
      <c r="AU74" s="312"/>
      <c r="AV74" s="312"/>
      <c r="AW74" s="312"/>
      <c r="AX74" s="312"/>
      <c r="AY74" s="312"/>
      <c r="AZ74" s="312"/>
      <c r="BA74" s="312"/>
      <c r="BB74" s="312"/>
      <c r="BC74" s="312"/>
      <c r="BD74" s="312"/>
      <c r="BE74" s="312"/>
      <c r="BF74" s="312"/>
      <c r="BG74" s="312"/>
      <c r="BH74" s="312"/>
      <c r="BI74" s="312"/>
      <c r="BJ74" s="312"/>
      <c r="BK74" s="312"/>
      <c r="BL74" s="312"/>
      <c r="BM74" s="312"/>
      <c r="BN74" s="312"/>
      <c r="BO74" s="312"/>
      <c r="BP74" s="312"/>
      <c r="BQ74" s="312"/>
      <c r="BR74" s="312"/>
      <c r="BS74" s="312"/>
      <c r="BT74" s="312"/>
      <c r="BU74" s="312"/>
      <c r="BV74" s="312"/>
      <c r="BW74" s="312"/>
      <c r="BX74" s="312"/>
      <c r="BY74" s="312"/>
      <c r="BZ74" s="312"/>
      <c r="CA74" s="312"/>
      <c r="CB74" s="312"/>
      <c r="CC74" s="312"/>
      <c r="CD74" s="312"/>
      <c r="CE74" s="312"/>
      <c r="CF74" s="312"/>
      <c r="CG74" s="312"/>
      <c r="CH74" s="312"/>
      <c r="CI74" s="312"/>
      <c r="CJ74" s="312"/>
      <c r="CK74" s="312"/>
      <c r="CL74" s="312"/>
      <c r="CM74" s="312"/>
      <c r="CN74" s="312"/>
      <c r="CO74" s="312"/>
      <c r="CP74" s="312"/>
      <c r="CQ74" s="312"/>
      <c r="CR74" s="312"/>
      <c r="CS74" s="312"/>
      <c r="CT74" s="312"/>
      <c r="CU74" s="312"/>
      <c r="CV74" s="312"/>
      <c r="CW74" s="312"/>
      <c r="CX74" s="312"/>
      <c r="CY74" s="312"/>
      <c r="CZ74" s="312"/>
      <c r="DA74" s="312"/>
      <c r="DB74" s="312"/>
      <c r="DC74" s="312"/>
      <c r="DD74" s="312"/>
      <c r="DE74" s="312"/>
      <c r="DF74" s="312"/>
      <c r="DG74" s="312"/>
      <c r="DH74" s="312"/>
      <c r="DI74" s="312"/>
      <c r="DJ74" s="312"/>
      <c r="DK74" s="312"/>
      <c r="DL74" s="312"/>
      <c r="DM74" s="312"/>
      <c r="DN74" s="312"/>
      <c r="DO74" s="312"/>
      <c r="DP74" s="312"/>
      <c r="DQ74" s="312"/>
      <c r="DR74" s="312"/>
      <c r="DS74" s="312"/>
      <c r="DT74" s="312"/>
      <c r="DU74" s="312"/>
      <c r="DV74" s="312"/>
      <c r="DW74" s="312"/>
      <c r="DX74" s="312"/>
      <c r="DY74" s="312"/>
      <c r="DZ74" s="312"/>
      <c r="EA74" s="312"/>
      <c r="EB74" s="312"/>
      <c r="EC74" s="312"/>
      <c r="ED74" s="312"/>
      <c r="EE74" s="312"/>
      <c r="EF74" s="312"/>
      <c r="EG74" s="312"/>
      <c r="EH74" s="312"/>
      <c r="EI74" s="312"/>
      <c r="EJ74" s="312"/>
      <c r="EK74" s="312"/>
      <c r="EL74" s="312"/>
      <c r="EM74" s="312"/>
      <c r="EN74" s="312"/>
      <c r="EO74" s="312"/>
      <c r="EP74" s="312"/>
      <c r="EQ74" s="312"/>
      <c r="ER74" s="312"/>
      <c r="ES74" s="312"/>
      <c r="ET74" s="312"/>
      <c r="EU74" s="312"/>
      <c r="EV74" s="312"/>
      <c r="EW74" s="312"/>
      <c r="EX74" s="312"/>
      <c r="EY74" s="312"/>
      <c r="EZ74" s="312"/>
      <c r="FA74" s="312"/>
      <c r="FB74" s="312"/>
      <c r="FC74" s="312"/>
      <c r="FD74" s="312"/>
      <c r="FE74" s="312"/>
      <c r="FF74" s="312"/>
      <c r="FG74" s="312"/>
      <c r="FH74" s="312"/>
      <c r="FI74" s="312"/>
      <c r="FJ74" s="312"/>
      <c r="FK74" s="312"/>
      <c r="FL74" s="312"/>
      <c r="FM74" s="312"/>
      <c r="FN74" s="312"/>
      <c r="FO74" s="312"/>
      <c r="FP74" s="312"/>
      <c r="FQ74" s="312"/>
      <c r="FR74" s="312"/>
      <c r="FS74" s="312"/>
      <c r="FT74" s="312"/>
      <c r="FU74" s="312"/>
      <c r="FV74" s="312"/>
      <c r="FW74" s="312"/>
      <c r="FX74" s="312"/>
      <c r="FY74" s="312"/>
      <c r="FZ74" s="312"/>
      <c r="GA74" s="312"/>
      <c r="GB74" s="312"/>
      <c r="GC74" s="312"/>
      <c r="GD74" s="312"/>
      <c r="GE74" s="312"/>
      <c r="GF74" s="312"/>
      <c r="GG74" s="312"/>
      <c r="GH74" s="312"/>
      <c r="GI74" s="312"/>
      <c r="GJ74" s="312"/>
    </row>
    <row r="75" spans="1:192" s="311" customFormat="1" hidden="1">
      <c r="A75" s="302"/>
      <c r="B75" s="312"/>
      <c r="C75" s="312"/>
      <c r="D75" s="312"/>
      <c r="E75" s="312"/>
      <c r="F75" s="312"/>
      <c r="G75" s="312"/>
      <c r="H75" s="312"/>
      <c r="I75" s="312"/>
      <c r="J75" s="312"/>
      <c r="K75" s="312"/>
      <c r="L75" s="312"/>
      <c r="M75" s="312"/>
      <c r="N75" s="312"/>
      <c r="O75" s="312"/>
      <c r="P75" s="312"/>
      <c r="Q75" s="312"/>
      <c r="R75" s="312"/>
      <c r="S75" s="312"/>
      <c r="T75" s="312"/>
      <c r="U75" s="312"/>
      <c r="V75" s="312"/>
      <c r="W75" s="312"/>
      <c r="X75" s="312"/>
      <c r="Y75" s="312"/>
      <c r="Z75" s="312"/>
      <c r="AA75" s="312"/>
      <c r="AB75" s="312"/>
      <c r="AC75" s="312"/>
      <c r="AD75" s="312"/>
      <c r="AE75" s="312"/>
      <c r="AF75" s="312"/>
      <c r="AG75" s="312"/>
      <c r="AH75" s="312"/>
      <c r="AI75" s="312"/>
      <c r="AJ75" s="312"/>
      <c r="AK75" s="312"/>
      <c r="AL75" s="312"/>
      <c r="AM75" s="312"/>
      <c r="AN75" s="312"/>
      <c r="AO75" s="312"/>
      <c r="AP75" s="312"/>
      <c r="AQ75" s="312"/>
      <c r="AR75" s="312"/>
      <c r="AS75" s="312"/>
      <c r="AT75" s="312"/>
      <c r="AU75" s="312"/>
      <c r="AV75" s="312"/>
      <c r="AW75" s="312"/>
      <c r="AX75" s="312"/>
      <c r="AY75" s="312"/>
      <c r="AZ75" s="312"/>
      <c r="BA75" s="312"/>
      <c r="BB75" s="312"/>
      <c r="BC75" s="312"/>
      <c r="BD75" s="312"/>
      <c r="BE75" s="312"/>
      <c r="BF75" s="312"/>
      <c r="BG75" s="312"/>
      <c r="BH75" s="312"/>
      <c r="BI75" s="312"/>
      <c r="BJ75" s="312"/>
      <c r="BK75" s="312"/>
      <c r="BL75" s="312"/>
      <c r="BM75" s="312"/>
      <c r="BN75" s="312"/>
      <c r="BO75" s="312"/>
      <c r="BP75" s="312"/>
      <c r="BQ75" s="312"/>
      <c r="BR75" s="312"/>
      <c r="BS75" s="312"/>
      <c r="BT75" s="312"/>
      <c r="BU75" s="312"/>
      <c r="BV75" s="312"/>
      <c r="BW75" s="312"/>
      <c r="BX75" s="312"/>
      <c r="BY75" s="312"/>
      <c r="BZ75" s="312"/>
      <c r="CA75" s="312"/>
      <c r="CB75" s="312"/>
      <c r="CC75" s="312"/>
      <c r="CD75" s="312"/>
      <c r="CE75" s="312"/>
      <c r="CF75" s="312"/>
      <c r="CG75" s="312"/>
      <c r="CH75" s="312"/>
      <c r="CI75" s="312"/>
      <c r="CJ75" s="312"/>
      <c r="CK75" s="312"/>
      <c r="CL75" s="312"/>
      <c r="CM75" s="312"/>
      <c r="CN75" s="312"/>
      <c r="CO75" s="312"/>
      <c r="CP75" s="312"/>
      <c r="CQ75" s="312"/>
      <c r="CR75" s="312"/>
      <c r="CS75" s="312"/>
      <c r="CT75" s="312"/>
      <c r="CU75" s="312"/>
      <c r="CV75" s="312"/>
      <c r="CW75" s="312"/>
      <c r="CX75" s="312"/>
      <c r="CY75" s="312"/>
      <c r="CZ75" s="312"/>
      <c r="DA75" s="312"/>
      <c r="DB75" s="312"/>
      <c r="DC75" s="312"/>
      <c r="DD75" s="312"/>
      <c r="DE75" s="312"/>
      <c r="DF75" s="312"/>
      <c r="DG75" s="312"/>
      <c r="DH75" s="312"/>
      <c r="DI75" s="312"/>
      <c r="DJ75" s="312"/>
      <c r="DK75" s="312"/>
      <c r="DL75" s="312"/>
      <c r="DM75" s="312"/>
      <c r="DN75" s="312"/>
      <c r="DO75" s="312"/>
      <c r="DP75" s="312"/>
      <c r="DQ75" s="312"/>
      <c r="DR75" s="312"/>
      <c r="DS75" s="312"/>
      <c r="DT75" s="312"/>
      <c r="DU75" s="312"/>
      <c r="DV75" s="312"/>
      <c r="DW75" s="312"/>
      <c r="DX75" s="312"/>
      <c r="DY75" s="312"/>
      <c r="DZ75" s="312"/>
      <c r="EA75" s="312"/>
      <c r="EB75" s="312"/>
      <c r="EC75" s="312"/>
      <c r="ED75" s="312"/>
      <c r="EE75" s="312"/>
      <c r="EF75" s="312"/>
      <c r="EG75" s="312"/>
      <c r="EH75" s="312"/>
      <c r="EI75" s="312"/>
      <c r="EJ75" s="312"/>
      <c r="EK75" s="312"/>
      <c r="EL75" s="312"/>
      <c r="EM75" s="312"/>
      <c r="EN75" s="312"/>
      <c r="EO75" s="312"/>
      <c r="EP75" s="312"/>
      <c r="EQ75" s="312"/>
      <c r="ER75" s="312"/>
      <c r="ES75" s="312"/>
      <c r="ET75" s="312"/>
      <c r="EU75" s="312"/>
      <c r="EV75" s="312"/>
      <c r="EW75" s="312"/>
      <c r="EX75" s="312"/>
      <c r="EY75" s="312"/>
      <c r="EZ75" s="312"/>
      <c r="FA75" s="312"/>
      <c r="FB75" s="312"/>
      <c r="FC75" s="312"/>
      <c r="FD75" s="312"/>
      <c r="FE75" s="312"/>
      <c r="FF75" s="312"/>
      <c r="FG75" s="312"/>
      <c r="FH75" s="312"/>
      <c r="FI75" s="312"/>
      <c r="FJ75" s="312"/>
      <c r="FK75" s="312"/>
      <c r="FL75" s="312"/>
      <c r="FM75" s="312"/>
      <c r="FN75" s="312"/>
      <c r="FO75" s="312"/>
      <c r="FP75" s="312"/>
      <c r="FQ75" s="312"/>
      <c r="FR75" s="312"/>
      <c r="FS75" s="312"/>
      <c r="FT75" s="312"/>
      <c r="FU75" s="312"/>
      <c r="FV75" s="312"/>
      <c r="FW75" s="312"/>
      <c r="FX75" s="312"/>
      <c r="FY75" s="312"/>
      <c r="FZ75" s="312"/>
      <c r="GA75" s="312"/>
      <c r="GB75" s="312"/>
      <c r="GC75" s="312"/>
      <c r="GD75" s="312"/>
      <c r="GE75" s="312"/>
      <c r="GF75" s="312"/>
      <c r="GG75" s="312"/>
      <c r="GH75" s="312"/>
      <c r="GI75" s="312"/>
      <c r="GJ75" s="312"/>
    </row>
    <row r="76" spans="1:192" s="311" customFormat="1" hidden="1">
      <c r="A76" s="302"/>
      <c r="B76" s="312"/>
      <c r="C76" s="312"/>
      <c r="D76" s="312"/>
      <c r="E76" s="312"/>
      <c r="F76" s="312"/>
      <c r="G76" s="312"/>
      <c r="H76" s="312"/>
      <c r="I76" s="312"/>
      <c r="J76" s="312"/>
      <c r="K76" s="312"/>
      <c r="L76" s="312"/>
      <c r="M76" s="312"/>
      <c r="N76" s="312"/>
      <c r="O76" s="312"/>
      <c r="P76" s="312"/>
      <c r="Q76" s="312"/>
      <c r="R76" s="312"/>
      <c r="S76" s="312"/>
      <c r="T76" s="312"/>
      <c r="U76" s="312"/>
      <c r="V76" s="312"/>
      <c r="W76" s="312"/>
      <c r="X76" s="312"/>
      <c r="Y76" s="312"/>
      <c r="Z76" s="312"/>
      <c r="AA76" s="312"/>
      <c r="AB76" s="312"/>
      <c r="AC76" s="312"/>
      <c r="AD76" s="312"/>
      <c r="AE76" s="312"/>
      <c r="AF76" s="312"/>
      <c r="AG76" s="312"/>
      <c r="AH76" s="312"/>
      <c r="AI76" s="312"/>
      <c r="AJ76" s="312"/>
      <c r="AK76" s="312"/>
      <c r="AL76" s="312"/>
      <c r="AM76" s="312"/>
      <c r="AN76" s="312"/>
      <c r="AO76" s="312"/>
      <c r="AP76" s="312"/>
      <c r="AQ76" s="312"/>
      <c r="AR76" s="312"/>
      <c r="AS76" s="312"/>
      <c r="AT76" s="312"/>
      <c r="AU76" s="312"/>
      <c r="AV76" s="312"/>
      <c r="AW76" s="312"/>
      <c r="AX76" s="312"/>
      <c r="AY76" s="312"/>
      <c r="AZ76" s="312"/>
      <c r="BA76" s="312"/>
      <c r="BB76" s="312"/>
      <c r="BC76" s="312"/>
      <c r="BD76" s="312"/>
      <c r="BE76" s="312"/>
      <c r="BF76" s="312"/>
      <c r="BG76" s="312"/>
      <c r="BH76" s="312"/>
      <c r="BI76" s="312"/>
      <c r="BJ76" s="312"/>
      <c r="BK76" s="312"/>
      <c r="BL76" s="312"/>
      <c r="BM76" s="312"/>
      <c r="BN76" s="312"/>
      <c r="BO76" s="312"/>
      <c r="BP76" s="312"/>
      <c r="BQ76" s="312"/>
      <c r="BR76" s="312"/>
      <c r="BS76" s="312"/>
      <c r="BT76" s="312"/>
      <c r="BU76" s="312"/>
      <c r="BV76" s="312"/>
      <c r="BW76" s="312"/>
      <c r="BX76" s="312"/>
      <c r="BY76" s="312"/>
      <c r="BZ76" s="312"/>
      <c r="CA76" s="312"/>
      <c r="CB76" s="312"/>
      <c r="CC76" s="312"/>
      <c r="CD76" s="312"/>
      <c r="CE76" s="312"/>
      <c r="CF76" s="312"/>
      <c r="CG76" s="312"/>
      <c r="CH76" s="312"/>
      <c r="CI76" s="312"/>
      <c r="CJ76" s="312"/>
      <c r="CK76" s="312"/>
      <c r="CL76" s="312"/>
      <c r="CM76" s="312"/>
      <c r="CN76" s="312"/>
      <c r="CO76" s="312"/>
      <c r="CP76" s="312"/>
      <c r="CQ76" s="312"/>
      <c r="CR76" s="312"/>
      <c r="CS76" s="312"/>
      <c r="CT76" s="312"/>
      <c r="CU76" s="312"/>
      <c r="CV76" s="312"/>
      <c r="CW76" s="312"/>
      <c r="CX76" s="312"/>
      <c r="CY76" s="312"/>
      <c r="CZ76" s="312"/>
      <c r="DA76" s="312"/>
      <c r="DB76" s="312"/>
      <c r="DC76" s="312"/>
      <c r="DD76" s="312"/>
      <c r="DE76" s="312"/>
      <c r="DF76" s="312"/>
      <c r="DG76" s="312"/>
      <c r="DH76" s="312"/>
      <c r="DI76" s="312"/>
      <c r="DJ76" s="312"/>
      <c r="DK76" s="312"/>
      <c r="DL76" s="312"/>
      <c r="DM76" s="312"/>
      <c r="DN76" s="312"/>
      <c r="DO76" s="312"/>
      <c r="DP76" s="312"/>
      <c r="DQ76" s="312"/>
      <c r="DR76" s="312"/>
      <c r="DS76" s="312"/>
      <c r="DT76" s="312"/>
      <c r="DU76" s="312"/>
      <c r="DV76" s="312"/>
      <c r="DW76" s="312"/>
      <c r="DX76" s="312"/>
      <c r="DY76" s="312"/>
      <c r="DZ76" s="312"/>
      <c r="EA76" s="312"/>
      <c r="EB76" s="312"/>
      <c r="EC76" s="312"/>
      <c r="ED76" s="312"/>
      <c r="EE76" s="312"/>
      <c r="EF76" s="312"/>
      <c r="EG76" s="312"/>
      <c r="EH76" s="312"/>
      <c r="EI76" s="312"/>
      <c r="EJ76" s="312"/>
      <c r="EK76" s="312"/>
      <c r="EL76" s="312"/>
      <c r="EM76" s="312"/>
      <c r="EN76" s="312"/>
      <c r="EO76" s="312"/>
      <c r="EP76" s="312"/>
      <c r="EQ76" s="312"/>
      <c r="ER76" s="312"/>
      <c r="ES76" s="312"/>
      <c r="ET76" s="312"/>
      <c r="EU76" s="312"/>
      <c r="EV76" s="312"/>
      <c r="EW76" s="312"/>
      <c r="EX76" s="312"/>
      <c r="EY76" s="312"/>
      <c r="EZ76" s="312"/>
      <c r="FA76" s="312"/>
      <c r="FB76" s="312"/>
      <c r="FC76" s="312"/>
      <c r="FD76" s="312"/>
      <c r="FE76" s="312"/>
      <c r="FF76" s="312"/>
      <c r="FG76" s="312"/>
      <c r="FH76" s="312"/>
      <c r="FI76" s="312"/>
      <c r="FJ76" s="312"/>
      <c r="FK76" s="312"/>
      <c r="FL76" s="312"/>
      <c r="FM76" s="312"/>
      <c r="FN76" s="312"/>
      <c r="FO76" s="312"/>
      <c r="FP76" s="312"/>
      <c r="FQ76" s="312"/>
      <c r="FR76" s="312"/>
      <c r="FS76" s="312"/>
      <c r="FT76" s="312"/>
      <c r="FU76" s="312"/>
      <c r="FV76" s="312"/>
      <c r="FW76" s="312"/>
      <c r="FX76" s="312"/>
      <c r="FY76" s="312"/>
      <c r="FZ76" s="312"/>
      <c r="GA76" s="312"/>
      <c r="GB76" s="312"/>
      <c r="GC76" s="312"/>
      <c r="GD76" s="312"/>
      <c r="GE76" s="312"/>
      <c r="GF76" s="312"/>
      <c r="GG76" s="312"/>
      <c r="GH76" s="312"/>
      <c r="GI76" s="312"/>
      <c r="GJ76" s="312"/>
    </row>
    <row r="77" spans="1:192" s="311" customFormat="1" hidden="1">
      <c r="A77" s="302"/>
      <c r="B77" s="312"/>
      <c r="C77" s="312"/>
      <c r="D77" s="312"/>
      <c r="E77" s="312"/>
      <c r="F77" s="312"/>
      <c r="G77" s="312"/>
      <c r="H77" s="312"/>
      <c r="I77" s="312"/>
      <c r="J77" s="312"/>
      <c r="K77" s="312"/>
      <c r="L77" s="312"/>
      <c r="M77" s="312"/>
      <c r="N77" s="312"/>
      <c r="O77" s="312"/>
      <c r="P77" s="312"/>
      <c r="Q77" s="312"/>
      <c r="R77" s="312"/>
      <c r="S77" s="312"/>
      <c r="T77" s="312"/>
      <c r="U77" s="312"/>
      <c r="V77" s="312"/>
      <c r="W77" s="312"/>
      <c r="X77" s="312"/>
      <c r="Y77" s="312"/>
      <c r="Z77" s="312"/>
      <c r="AA77" s="312"/>
      <c r="AB77" s="312"/>
      <c r="AC77" s="312"/>
      <c r="AD77" s="312"/>
      <c r="AE77" s="312"/>
      <c r="AF77" s="312"/>
      <c r="AG77" s="312"/>
      <c r="AH77" s="312"/>
      <c r="AI77" s="312"/>
      <c r="AJ77" s="312"/>
      <c r="AK77" s="312"/>
      <c r="AL77" s="312"/>
      <c r="AM77" s="312"/>
      <c r="AN77" s="312"/>
      <c r="AO77" s="312"/>
      <c r="AP77" s="312"/>
      <c r="AQ77" s="312"/>
      <c r="AR77" s="312"/>
      <c r="AS77" s="312"/>
      <c r="AT77" s="312"/>
      <c r="AU77" s="312"/>
      <c r="AV77" s="312"/>
      <c r="AW77" s="312"/>
      <c r="AX77" s="312"/>
      <c r="AY77" s="312"/>
      <c r="AZ77" s="312"/>
      <c r="BA77" s="312"/>
      <c r="BB77" s="312"/>
      <c r="BC77" s="312"/>
      <c r="BD77" s="312"/>
      <c r="BE77" s="312"/>
      <c r="BF77" s="312"/>
      <c r="BG77" s="312"/>
      <c r="BH77" s="312"/>
      <c r="BI77" s="312"/>
      <c r="BJ77" s="312"/>
      <c r="BK77" s="312"/>
      <c r="BL77" s="312"/>
      <c r="BM77" s="312"/>
      <c r="BN77" s="312"/>
      <c r="BO77" s="312"/>
      <c r="BP77" s="312"/>
      <c r="BQ77" s="312"/>
      <c r="BR77" s="312"/>
      <c r="BS77" s="312"/>
      <c r="BT77" s="312"/>
      <c r="BU77" s="312"/>
      <c r="BV77" s="312"/>
      <c r="BW77" s="312"/>
      <c r="BX77" s="312"/>
      <c r="BY77" s="312"/>
      <c r="BZ77" s="312"/>
      <c r="CA77" s="312"/>
      <c r="CB77" s="312"/>
      <c r="CC77" s="312"/>
      <c r="CD77" s="312"/>
      <c r="CE77" s="312"/>
      <c r="CF77" s="312"/>
      <c r="CG77" s="312"/>
      <c r="CH77" s="312"/>
      <c r="CI77" s="312"/>
      <c r="CJ77" s="312"/>
      <c r="CK77" s="312"/>
      <c r="CL77" s="312"/>
      <c r="CM77" s="312"/>
      <c r="CN77" s="312"/>
      <c r="CO77" s="312"/>
      <c r="CP77" s="312"/>
      <c r="CQ77" s="312"/>
      <c r="CR77" s="312"/>
      <c r="CS77" s="312"/>
      <c r="CT77" s="312"/>
      <c r="CU77" s="312"/>
      <c r="CV77" s="312"/>
      <c r="CW77" s="312"/>
      <c r="CX77" s="312"/>
      <c r="CY77" s="312"/>
      <c r="CZ77" s="312"/>
      <c r="DA77" s="312"/>
      <c r="DB77" s="312"/>
      <c r="DC77" s="312"/>
      <c r="DD77" s="312"/>
      <c r="DE77" s="312"/>
      <c r="DF77" s="312"/>
      <c r="DG77" s="312"/>
      <c r="DH77" s="312"/>
      <c r="DI77" s="312"/>
      <c r="DJ77" s="312"/>
      <c r="DK77" s="312"/>
      <c r="DL77" s="312"/>
      <c r="DM77" s="312"/>
      <c r="DN77" s="312"/>
      <c r="DO77" s="312"/>
      <c r="DP77" s="312"/>
      <c r="DQ77" s="312"/>
      <c r="DR77" s="312"/>
      <c r="DS77" s="312"/>
      <c r="DT77" s="312"/>
      <c r="DU77" s="312"/>
      <c r="DV77" s="312"/>
      <c r="DW77" s="312"/>
      <c r="DX77" s="312"/>
      <c r="DY77" s="312"/>
      <c r="DZ77" s="312"/>
      <c r="EA77" s="312"/>
      <c r="EB77" s="312"/>
      <c r="EC77" s="312"/>
      <c r="ED77" s="312"/>
      <c r="EE77" s="312"/>
      <c r="EF77" s="312"/>
      <c r="EG77" s="312"/>
      <c r="EH77" s="312"/>
      <c r="EI77" s="312"/>
      <c r="EJ77" s="312"/>
      <c r="EK77" s="312"/>
      <c r="EL77" s="312"/>
      <c r="EM77" s="312"/>
      <c r="EN77" s="312"/>
      <c r="EO77" s="312"/>
      <c r="EP77" s="312"/>
      <c r="EQ77" s="312"/>
      <c r="ER77" s="312"/>
      <c r="ES77" s="312"/>
      <c r="ET77" s="312"/>
      <c r="EU77" s="312"/>
      <c r="EV77" s="312"/>
      <c r="EW77" s="312"/>
      <c r="EX77" s="312"/>
      <c r="EY77" s="312"/>
      <c r="EZ77" s="312"/>
      <c r="FA77" s="312"/>
      <c r="FB77" s="312"/>
      <c r="FC77" s="312"/>
      <c r="FD77" s="312"/>
      <c r="FE77" s="312"/>
      <c r="FF77" s="312"/>
      <c r="FG77" s="312"/>
      <c r="FH77" s="312"/>
      <c r="FI77" s="312"/>
      <c r="FJ77" s="312"/>
      <c r="FK77" s="312"/>
      <c r="FL77" s="312"/>
      <c r="FM77" s="312"/>
      <c r="FN77" s="312"/>
      <c r="FO77" s="312"/>
      <c r="FP77" s="312"/>
      <c r="FQ77" s="312"/>
      <c r="FR77" s="312"/>
      <c r="FS77" s="312"/>
      <c r="FT77" s="312"/>
      <c r="FU77" s="312"/>
      <c r="FV77" s="312"/>
      <c r="FW77" s="312"/>
      <c r="FX77" s="312"/>
      <c r="FY77" s="312"/>
      <c r="FZ77" s="312"/>
      <c r="GA77" s="312"/>
      <c r="GB77" s="312"/>
      <c r="GC77" s="312"/>
      <c r="GD77" s="312"/>
      <c r="GE77" s="312"/>
      <c r="GF77" s="312"/>
      <c r="GG77" s="312"/>
      <c r="GH77" s="312"/>
      <c r="GI77" s="312"/>
      <c r="GJ77" s="312"/>
    </row>
    <row r="78" spans="1:192" s="311" customFormat="1" hidden="1">
      <c r="A78" s="302"/>
      <c r="B78" s="312"/>
      <c r="C78" s="312"/>
      <c r="D78" s="312"/>
      <c r="E78" s="312"/>
      <c r="F78" s="312"/>
      <c r="G78" s="312"/>
      <c r="H78" s="312"/>
      <c r="I78" s="312"/>
      <c r="J78" s="312"/>
      <c r="K78" s="312"/>
      <c r="L78" s="312"/>
      <c r="M78" s="312"/>
      <c r="N78" s="312"/>
      <c r="O78" s="312"/>
      <c r="P78" s="312"/>
      <c r="Q78" s="312"/>
      <c r="R78" s="312"/>
      <c r="S78" s="312"/>
      <c r="T78" s="312"/>
      <c r="U78" s="312"/>
      <c r="V78" s="312"/>
      <c r="W78" s="312"/>
      <c r="X78" s="312"/>
      <c r="Y78" s="312"/>
      <c r="Z78" s="312"/>
      <c r="AA78" s="312"/>
      <c r="AB78" s="312"/>
      <c r="AC78" s="312"/>
      <c r="AD78" s="312"/>
      <c r="AE78" s="312"/>
      <c r="AF78" s="312"/>
      <c r="AG78" s="312"/>
      <c r="AH78" s="312"/>
      <c r="AI78" s="312"/>
      <c r="AJ78" s="312"/>
      <c r="AK78" s="312"/>
      <c r="AL78" s="312"/>
      <c r="AM78" s="312"/>
      <c r="AN78" s="312"/>
      <c r="AO78" s="312"/>
      <c r="AP78" s="312"/>
      <c r="AQ78" s="312"/>
      <c r="AR78" s="312"/>
      <c r="AS78" s="312"/>
      <c r="AT78" s="312"/>
      <c r="AU78" s="312"/>
      <c r="AV78" s="312"/>
      <c r="AW78" s="312"/>
      <c r="AX78" s="312"/>
      <c r="AY78" s="312"/>
      <c r="AZ78" s="312"/>
      <c r="BA78" s="312"/>
      <c r="BB78" s="312"/>
      <c r="BC78" s="312"/>
      <c r="BD78" s="312"/>
      <c r="BE78" s="312"/>
      <c r="BF78" s="312"/>
      <c r="BG78" s="312"/>
      <c r="BH78" s="312"/>
      <c r="BI78" s="312"/>
      <c r="BJ78" s="312"/>
      <c r="BK78" s="312"/>
      <c r="BL78" s="312"/>
      <c r="BM78" s="312"/>
      <c r="BN78" s="312"/>
      <c r="BO78" s="312"/>
      <c r="BP78" s="312"/>
      <c r="BQ78" s="312"/>
      <c r="BR78" s="312"/>
      <c r="BS78" s="312"/>
      <c r="BT78" s="312"/>
      <c r="BU78" s="312"/>
      <c r="BV78" s="312"/>
      <c r="BW78" s="312"/>
      <c r="BX78" s="312"/>
      <c r="BY78" s="312"/>
      <c r="BZ78" s="312"/>
      <c r="CA78" s="312"/>
      <c r="CB78" s="312"/>
      <c r="CC78" s="312"/>
      <c r="CD78" s="312"/>
      <c r="CE78" s="312"/>
      <c r="CF78" s="312"/>
      <c r="CG78" s="312"/>
      <c r="CH78" s="312"/>
      <c r="CI78" s="312"/>
      <c r="CJ78" s="312"/>
      <c r="CK78" s="312"/>
      <c r="CL78" s="312"/>
      <c r="CM78" s="312"/>
      <c r="CN78" s="312"/>
      <c r="CO78" s="312"/>
      <c r="CP78" s="312"/>
      <c r="CQ78" s="312"/>
      <c r="CR78" s="312"/>
      <c r="CS78" s="312"/>
      <c r="CT78" s="312"/>
      <c r="CU78" s="312"/>
      <c r="CV78" s="312"/>
      <c r="CW78" s="312"/>
      <c r="CX78" s="312"/>
      <c r="CY78" s="312"/>
      <c r="CZ78" s="312"/>
      <c r="DA78" s="312"/>
      <c r="DB78" s="312"/>
      <c r="DC78" s="312"/>
      <c r="DD78" s="312"/>
      <c r="DE78" s="312"/>
      <c r="DF78" s="312"/>
      <c r="DG78" s="312"/>
      <c r="DH78" s="312"/>
      <c r="DI78" s="312"/>
      <c r="DJ78" s="312"/>
      <c r="DK78" s="312"/>
      <c r="DL78" s="312"/>
      <c r="DM78" s="312"/>
      <c r="DN78" s="312"/>
      <c r="DO78" s="312"/>
      <c r="DP78" s="312"/>
      <c r="DQ78" s="312"/>
      <c r="DR78" s="312"/>
      <c r="DS78" s="312"/>
      <c r="DT78" s="312"/>
      <c r="DU78" s="312"/>
      <c r="DV78" s="312"/>
      <c r="DW78" s="312"/>
      <c r="DX78" s="312"/>
      <c r="DY78" s="312"/>
      <c r="DZ78" s="312"/>
      <c r="EA78" s="312"/>
      <c r="EB78" s="312"/>
      <c r="EC78" s="312"/>
      <c r="ED78" s="312"/>
      <c r="EE78" s="312"/>
      <c r="EF78" s="312"/>
      <c r="EG78" s="312"/>
      <c r="EH78" s="312"/>
      <c r="EI78" s="312"/>
      <c r="EJ78" s="312"/>
      <c r="EK78" s="312"/>
      <c r="EL78" s="312"/>
      <c r="EM78" s="312"/>
      <c r="EN78" s="312"/>
      <c r="EO78" s="312"/>
      <c r="EP78" s="312"/>
      <c r="EQ78" s="312"/>
      <c r="ER78" s="312"/>
      <c r="ES78" s="312"/>
      <c r="ET78" s="312"/>
      <c r="EU78" s="312"/>
      <c r="EV78" s="312"/>
      <c r="EW78" s="312"/>
      <c r="EX78" s="312"/>
      <c r="EY78" s="312"/>
      <c r="EZ78" s="312"/>
      <c r="FA78" s="312"/>
      <c r="FB78" s="312"/>
      <c r="FC78" s="312"/>
      <c r="FD78" s="312"/>
      <c r="FE78" s="312"/>
      <c r="FF78" s="312"/>
      <c r="FG78" s="312"/>
      <c r="FH78" s="312"/>
      <c r="FI78" s="312"/>
      <c r="FJ78" s="312"/>
      <c r="FK78" s="312"/>
      <c r="FL78" s="312"/>
      <c r="FM78" s="312"/>
      <c r="FN78" s="312"/>
      <c r="FO78" s="312"/>
      <c r="FP78" s="312"/>
      <c r="FQ78" s="312"/>
      <c r="FR78" s="312"/>
      <c r="FS78" s="312"/>
      <c r="FT78" s="312"/>
      <c r="FU78" s="312"/>
      <c r="FV78" s="312"/>
      <c r="FW78" s="312"/>
      <c r="FX78" s="312"/>
      <c r="FY78" s="312"/>
      <c r="FZ78" s="312"/>
      <c r="GA78" s="312"/>
      <c r="GB78" s="312"/>
      <c r="GC78" s="312"/>
      <c r="GD78" s="312"/>
      <c r="GE78" s="312"/>
      <c r="GF78" s="312"/>
      <c r="GG78" s="312"/>
      <c r="GH78" s="312"/>
      <c r="GI78" s="312"/>
      <c r="GJ78" s="312"/>
    </row>
    <row r="79" spans="1:192" s="311" customFormat="1" hidden="1">
      <c r="A79" s="302"/>
      <c r="B79" s="312"/>
      <c r="C79" s="312"/>
      <c r="D79" s="312"/>
      <c r="E79" s="312"/>
      <c r="F79" s="312"/>
      <c r="G79" s="312"/>
      <c r="H79" s="312"/>
      <c r="I79" s="312"/>
      <c r="J79" s="312"/>
      <c r="K79" s="312"/>
      <c r="L79" s="312"/>
      <c r="M79" s="312"/>
      <c r="N79" s="312"/>
      <c r="O79" s="312"/>
      <c r="P79" s="312"/>
      <c r="Q79" s="312"/>
      <c r="R79" s="312"/>
      <c r="S79" s="312"/>
      <c r="T79" s="312"/>
      <c r="U79" s="312"/>
      <c r="V79" s="312"/>
      <c r="W79" s="312"/>
      <c r="X79" s="312"/>
      <c r="Y79" s="312"/>
      <c r="Z79" s="312"/>
      <c r="AA79" s="312"/>
      <c r="AB79" s="312"/>
      <c r="AC79" s="312"/>
      <c r="AD79" s="312"/>
      <c r="AE79" s="312"/>
      <c r="AF79" s="312"/>
      <c r="AG79" s="312"/>
      <c r="AH79" s="312"/>
      <c r="AI79" s="312"/>
      <c r="AJ79" s="312"/>
      <c r="AK79" s="312"/>
      <c r="AL79" s="312"/>
      <c r="AM79" s="312"/>
      <c r="AN79" s="312"/>
      <c r="AO79" s="312"/>
      <c r="AP79" s="312"/>
      <c r="AQ79" s="312"/>
      <c r="AR79" s="312"/>
      <c r="AS79" s="312"/>
      <c r="AT79" s="312"/>
      <c r="AU79" s="312"/>
      <c r="AV79" s="312"/>
      <c r="AW79" s="312"/>
      <c r="AX79" s="312"/>
      <c r="AY79" s="312"/>
      <c r="AZ79" s="312"/>
      <c r="BA79" s="312"/>
      <c r="BB79" s="312"/>
      <c r="BC79" s="312"/>
      <c r="BD79" s="312"/>
      <c r="BE79" s="312"/>
      <c r="BF79" s="312"/>
      <c r="BG79" s="312"/>
      <c r="BH79" s="312"/>
      <c r="BI79" s="312"/>
      <c r="BJ79" s="312"/>
      <c r="BK79" s="312"/>
      <c r="BL79" s="312"/>
      <c r="BM79" s="312"/>
      <c r="BN79" s="312"/>
      <c r="BO79" s="312"/>
      <c r="BP79" s="312"/>
      <c r="BQ79" s="312"/>
      <c r="BR79" s="312"/>
      <c r="BS79" s="312"/>
      <c r="BT79" s="312"/>
      <c r="BU79" s="312"/>
      <c r="BV79" s="312"/>
      <c r="BW79" s="312"/>
      <c r="BX79" s="312"/>
      <c r="BY79" s="312"/>
      <c r="BZ79" s="312"/>
      <c r="CA79" s="312"/>
      <c r="CB79" s="312"/>
      <c r="CC79" s="312"/>
      <c r="CD79" s="312"/>
      <c r="CE79" s="312"/>
      <c r="CF79" s="312"/>
      <c r="CG79" s="312"/>
      <c r="CH79" s="312"/>
      <c r="CI79" s="312"/>
      <c r="CJ79" s="312"/>
      <c r="CK79" s="312"/>
      <c r="CL79" s="312"/>
      <c r="CM79" s="312"/>
      <c r="CN79" s="312"/>
      <c r="CO79" s="312"/>
      <c r="CP79" s="312"/>
      <c r="CQ79" s="312"/>
      <c r="CR79" s="312"/>
      <c r="CS79" s="312"/>
      <c r="CT79" s="312"/>
      <c r="CU79" s="312"/>
      <c r="CV79" s="312"/>
      <c r="CW79" s="312"/>
      <c r="CX79" s="312"/>
      <c r="CY79" s="312"/>
      <c r="CZ79" s="312"/>
      <c r="DA79" s="312"/>
      <c r="DB79" s="312"/>
      <c r="DC79" s="312"/>
      <c r="DD79" s="312"/>
      <c r="DE79" s="312"/>
      <c r="DF79" s="312"/>
      <c r="DG79" s="312"/>
      <c r="DH79" s="312"/>
      <c r="DI79" s="312"/>
      <c r="DJ79" s="312"/>
      <c r="DK79" s="312"/>
      <c r="DL79" s="312"/>
      <c r="DM79" s="312"/>
      <c r="DN79" s="312"/>
      <c r="DO79" s="312"/>
      <c r="DP79" s="312"/>
      <c r="DQ79" s="312"/>
      <c r="DR79" s="312"/>
      <c r="DS79" s="312"/>
      <c r="DT79" s="312"/>
      <c r="DU79" s="312"/>
      <c r="DV79" s="312"/>
      <c r="DW79" s="312"/>
      <c r="DX79" s="312"/>
      <c r="DY79" s="312"/>
      <c r="DZ79" s="312"/>
      <c r="EA79" s="312"/>
      <c r="EB79" s="312"/>
      <c r="EC79" s="312"/>
      <c r="ED79" s="312"/>
      <c r="EE79" s="312"/>
      <c r="EF79" s="312"/>
      <c r="EG79" s="312"/>
      <c r="EH79" s="312"/>
      <c r="EI79" s="312"/>
      <c r="EJ79" s="312"/>
      <c r="EK79" s="312"/>
      <c r="EL79" s="312"/>
      <c r="EM79" s="312"/>
      <c r="EN79" s="312"/>
      <c r="EO79" s="312"/>
      <c r="EP79" s="312"/>
      <c r="EQ79" s="312"/>
      <c r="ER79" s="312"/>
      <c r="ES79" s="312"/>
      <c r="ET79" s="312"/>
      <c r="EU79" s="312"/>
      <c r="EV79" s="312"/>
      <c r="EW79" s="312"/>
      <c r="EX79" s="312"/>
      <c r="EY79" s="312"/>
      <c r="EZ79" s="312"/>
      <c r="FA79" s="312"/>
      <c r="FB79" s="312"/>
      <c r="FC79" s="312"/>
      <c r="FD79" s="312"/>
      <c r="FE79" s="312"/>
      <c r="FF79" s="312"/>
      <c r="FG79" s="312"/>
      <c r="FH79" s="312"/>
      <c r="FI79" s="312"/>
      <c r="FJ79" s="312"/>
      <c r="FK79" s="312"/>
      <c r="FL79" s="312"/>
      <c r="FM79" s="312"/>
      <c r="FN79" s="312"/>
      <c r="FO79" s="312"/>
      <c r="FP79" s="312"/>
      <c r="FQ79" s="312"/>
      <c r="FR79" s="312"/>
      <c r="FS79" s="312"/>
      <c r="FT79" s="312"/>
      <c r="FU79" s="312"/>
      <c r="FV79" s="312"/>
      <c r="FW79" s="312"/>
      <c r="FX79" s="312"/>
      <c r="FY79" s="312"/>
      <c r="FZ79" s="312"/>
      <c r="GA79" s="312"/>
      <c r="GB79" s="312"/>
      <c r="GC79" s="312"/>
      <c r="GD79" s="312"/>
      <c r="GE79" s="312"/>
      <c r="GF79" s="312"/>
      <c r="GG79" s="312"/>
      <c r="GH79" s="312"/>
      <c r="GI79" s="312"/>
      <c r="GJ79" s="312"/>
    </row>
    <row r="80" spans="1:192" s="311" customFormat="1" hidden="1">
      <c r="A80" s="302"/>
      <c r="B80" s="312"/>
      <c r="C80" s="312"/>
      <c r="D80" s="312"/>
      <c r="E80" s="312"/>
      <c r="F80" s="312"/>
      <c r="G80" s="312"/>
      <c r="H80" s="312"/>
      <c r="I80" s="312"/>
      <c r="J80" s="312"/>
      <c r="K80" s="312"/>
      <c r="L80" s="312"/>
      <c r="M80" s="312"/>
      <c r="N80" s="312"/>
      <c r="O80" s="312"/>
      <c r="P80" s="312"/>
      <c r="Q80" s="312"/>
      <c r="R80" s="312"/>
      <c r="S80" s="312"/>
      <c r="T80" s="312"/>
      <c r="U80" s="312"/>
      <c r="V80" s="312"/>
      <c r="W80" s="312"/>
      <c r="X80" s="312"/>
      <c r="Y80" s="312"/>
      <c r="Z80" s="312"/>
      <c r="AA80" s="312"/>
      <c r="AB80" s="312"/>
      <c r="AC80" s="312"/>
      <c r="AD80" s="312"/>
      <c r="AE80" s="312"/>
      <c r="AF80" s="312"/>
      <c r="AG80" s="312"/>
      <c r="AH80" s="312"/>
      <c r="AI80" s="312"/>
      <c r="AJ80" s="312"/>
      <c r="AK80" s="312"/>
      <c r="AL80" s="312"/>
      <c r="AM80" s="312"/>
      <c r="AN80" s="312"/>
      <c r="AO80" s="312"/>
      <c r="AP80" s="312"/>
      <c r="AQ80" s="312"/>
      <c r="AR80" s="312"/>
      <c r="AS80" s="312"/>
      <c r="AT80" s="312"/>
      <c r="AU80" s="312"/>
      <c r="AV80" s="312"/>
      <c r="AW80" s="312"/>
      <c r="AX80" s="312"/>
      <c r="AY80" s="312"/>
      <c r="AZ80" s="312"/>
      <c r="BA80" s="312"/>
      <c r="BB80" s="312"/>
      <c r="BC80" s="312"/>
      <c r="BD80" s="312"/>
      <c r="BE80" s="312"/>
      <c r="BF80" s="312"/>
      <c r="BG80" s="312"/>
      <c r="BH80" s="312"/>
      <c r="BI80" s="312"/>
      <c r="BJ80" s="312"/>
      <c r="BK80" s="312"/>
      <c r="BL80" s="312"/>
      <c r="BM80" s="312"/>
      <c r="BN80" s="312"/>
      <c r="BO80" s="312"/>
      <c r="BP80" s="312"/>
      <c r="BQ80" s="312"/>
      <c r="BR80" s="312"/>
      <c r="BS80" s="312"/>
      <c r="BT80" s="312"/>
      <c r="BU80" s="312"/>
      <c r="BV80" s="312"/>
      <c r="BW80" s="312"/>
      <c r="BX80" s="312"/>
      <c r="BY80" s="312"/>
      <c r="BZ80" s="312"/>
      <c r="CA80" s="312"/>
      <c r="CB80" s="312"/>
      <c r="CC80" s="312"/>
      <c r="CD80" s="312"/>
      <c r="CE80" s="312"/>
      <c r="CF80" s="312"/>
      <c r="CG80" s="312"/>
      <c r="CH80" s="312"/>
      <c r="CI80" s="312"/>
      <c r="CJ80" s="312"/>
      <c r="CK80" s="312"/>
      <c r="CL80" s="312"/>
      <c r="CM80" s="312"/>
      <c r="CN80" s="312"/>
      <c r="CO80" s="312"/>
      <c r="CP80" s="312"/>
      <c r="CQ80" s="312"/>
      <c r="CR80" s="312"/>
      <c r="CS80" s="312"/>
      <c r="CT80" s="312"/>
      <c r="CU80" s="312"/>
      <c r="CV80" s="312"/>
      <c r="CW80" s="312"/>
      <c r="CX80" s="312"/>
      <c r="CY80" s="312"/>
      <c r="CZ80" s="312"/>
      <c r="DA80" s="312"/>
      <c r="DB80" s="312"/>
      <c r="DC80" s="312"/>
      <c r="DD80" s="312"/>
      <c r="DE80" s="312"/>
      <c r="DF80" s="312"/>
      <c r="DG80" s="312"/>
      <c r="DH80" s="312"/>
      <c r="DI80" s="312"/>
      <c r="DJ80" s="312"/>
      <c r="DK80" s="312"/>
      <c r="DL80" s="312"/>
      <c r="DM80" s="312"/>
      <c r="DN80" s="312"/>
      <c r="DO80" s="312"/>
      <c r="DP80" s="312"/>
      <c r="DQ80" s="312"/>
      <c r="DR80" s="312"/>
      <c r="DS80" s="312"/>
      <c r="DT80" s="312"/>
      <c r="DU80" s="312"/>
      <c r="DV80" s="312"/>
      <c r="DW80" s="312"/>
      <c r="DX80" s="312"/>
      <c r="DY80" s="312"/>
      <c r="DZ80" s="312"/>
      <c r="EA80" s="312"/>
      <c r="EB80" s="312"/>
      <c r="EC80" s="312"/>
      <c r="ED80" s="312"/>
      <c r="EE80" s="312"/>
      <c r="EF80" s="312"/>
      <c r="EG80" s="312"/>
      <c r="EH80" s="312"/>
      <c r="EI80" s="312"/>
      <c r="EJ80" s="312"/>
      <c r="EK80" s="312"/>
      <c r="EL80" s="312"/>
      <c r="EM80" s="312"/>
      <c r="EN80" s="312"/>
      <c r="EO80" s="312"/>
      <c r="EP80" s="312"/>
      <c r="EQ80" s="312"/>
      <c r="ER80" s="312"/>
      <c r="ES80" s="312"/>
      <c r="ET80" s="312"/>
      <c r="EU80" s="312"/>
      <c r="EV80" s="312"/>
      <c r="EW80" s="312"/>
      <c r="EX80" s="312"/>
      <c r="EY80" s="312"/>
      <c r="EZ80" s="312"/>
      <c r="FA80" s="312"/>
      <c r="FB80" s="312"/>
      <c r="FC80" s="312"/>
      <c r="FD80" s="312"/>
      <c r="FE80" s="312"/>
      <c r="FF80" s="312"/>
      <c r="FG80" s="312"/>
      <c r="FH80" s="312"/>
      <c r="FI80" s="312"/>
      <c r="FJ80" s="312"/>
      <c r="FK80" s="312"/>
      <c r="FL80" s="312"/>
      <c r="FM80" s="312"/>
      <c r="FN80" s="312"/>
      <c r="FO80" s="312"/>
      <c r="FP80" s="312"/>
      <c r="FQ80" s="312"/>
      <c r="FR80" s="312"/>
      <c r="FS80" s="312"/>
      <c r="FT80" s="312"/>
      <c r="FU80" s="312"/>
      <c r="FV80" s="312"/>
      <c r="FW80" s="312"/>
      <c r="FX80" s="312"/>
      <c r="FY80" s="312"/>
      <c r="FZ80" s="312"/>
      <c r="GA80" s="312"/>
      <c r="GB80" s="312"/>
      <c r="GC80" s="312"/>
      <c r="GD80" s="312"/>
      <c r="GE80" s="312"/>
      <c r="GF80" s="312"/>
      <c r="GG80" s="312"/>
      <c r="GH80" s="312"/>
      <c r="GI80" s="312"/>
      <c r="GJ80" s="312"/>
    </row>
    <row r="81" spans="1:192" s="311" customFormat="1" hidden="1">
      <c r="A81" s="302"/>
      <c r="B81" s="312"/>
      <c r="C81" s="312"/>
      <c r="D81" s="312"/>
      <c r="E81" s="312"/>
      <c r="F81" s="312"/>
      <c r="G81" s="312"/>
      <c r="H81" s="312"/>
      <c r="I81" s="312"/>
      <c r="J81" s="312"/>
      <c r="K81" s="312"/>
      <c r="L81" s="312"/>
      <c r="M81" s="312"/>
      <c r="N81" s="312"/>
      <c r="O81" s="312"/>
      <c r="P81" s="312"/>
      <c r="Q81" s="312"/>
      <c r="R81" s="312"/>
      <c r="S81" s="312"/>
      <c r="T81" s="312"/>
      <c r="U81" s="312"/>
      <c r="V81" s="312"/>
      <c r="W81" s="312"/>
      <c r="X81" s="312"/>
      <c r="Y81" s="312"/>
      <c r="Z81" s="312"/>
      <c r="AA81" s="312"/>
      <c r="AB81" s="312"/>
      <c r="AC81" s="312"/>
      <c r="AD81" s="312"/>
      <c r="AE81" s="312"/>
      <c r="AF81" s="312"/>
      <c r="AG81" s="312"/>
      <c r="AH81" s="312"/>
      <c r="AI81" s="312"/>
      <c r="AJ81" s="312"/>
      <c r="AK81" s="312"/>
      <c r="AL81" s="312"/>
      <c r="AM81" s="312"/>
      <c r="AN81" s="312"/>
      <c r="AO81" s="312"/>
      <c r="AP81" s="312"/>
      <c r="AQ81" s="312"/>
      <c r="AR81" s="312"/>
      <c r="AS81" s="312"/>
      <c r="AT81" s="312"/>
      <c r="AU81" s="312"/>
      <c r="AV81" s="312"/>
      <c r="AW81" s="312"/>
      <c r="AX81" s="312"/>
      <c r="AY81" s="312"/>
      <c r="AZ81" s="312"/>
      <c r="BA81" s="312"/>
      <c r="BB81" s="312"/>
      <c r="BC81" s="312"/>
      <c r="BD81" s="312"/>
      <c r="BE81" s="312"/>
      <c r="BF81" s="312"/>
      <c r="BG81" s="312"/>
      <c r="BH81" s="312"/>
      <c r="BI81" s="312"/>
      <c r="BJ81" s="312"/>
      <c r="BK81" s="312"/>
      <c r="BL81" s="312"/>
      <c r="BM81" s="312"/>
      <c r="BN81" s="312"/>
      <c r="BO81" s="312"/>
      <c r="BP81" s="312"/>
      <c r="BQ81" s="312"/>
      <c r="BR81" s="312"/>
      <c r="BS81" s="312"/>
      <c r="BT81" s="312"/>
      <c r="BU81" s="312"/>
      <c r="BV81" s="312"/>
      <c r="BW81" s="312"/>
      <c r="BX81" s="312"/>
      <c r="BY81" s="312"/>
      <c r="BZ81" s="312"/>
      <c r="CA81" s="312"/>
      <c r="CB81" s="312"/>
      <c r="CC81" s="312"/>
      <c r="CD81" s="312"/>
      <c r="CE81" s="312"/>
      <c r="CF81" s="312"/>
      <c r="CG81" s="312"/>
      <c r="CH81" s="312"/>
      <c r="CI81" s="312"/>
      <c r="CJ81" s="312"/>
      <c r="CK81" s="312"/>
      <c r="CL81" s="312"/>
      <c r="CM81" s="312"/>
      <c r="CN81" s="312"/>
      <c r="CO81" s="312"/>
      <c r="CP81" s="312"/>
      <c r="CQ81" s="312"/>
      <c r="CR81" s="312"/>
      <c r="CS81" s="312"/>
      <c r="CT81" s="312"/>
      <c r="CU81" s="312"/>
      <c r="CV81" s="312"/>
      <c r="CW81" s="312"/>
      <c r="CX81" s="312"/>
      <c r="CY81" s="312"/>
      <c r="CZ81" s="312"/>
      <c r="DA81" s="312"/>
      <c r="DB81" s="312"/>
      <c r="DC81" s="312"/>
      <c r="DD81" s="312"/>
      <c r="DE81" s="312"/>
      <c r="DF81" s="312"/>
      <c r="DG81" s="312"/>
      <c r="DH81" s="312"/>
      <c r="DI81" s="312"/>
      <c r="DJ81" s="312"/>
      <c r="DK81" s="312"/>
      <c r="DL81" s="312"/>
      <c r="DM81" s="312"/>
      <c r="DN81" s="312"/>
      <c r="DO81" s="312"/>
      <c r="DP81" s="312"/>
      <c r="DQ81" s="312"/>
      <c r="DR81" s="312"/>
      <c r="DS81" s="312"/>
      <c r="DT81" s="312"/>
      <c r="DU81" s="312"/>
      <c r="DV81" s="312"/>
      <c r="DW81" s="312"/>
      <c r="DX81" s="312"/>
      <c r="DY81" s="312"/>
      <c r="DZ81" s="312"/>
      <c r="EA81" s="312"/>
      <c r="EB81" s="312"/>
      <c r="EC81" s="312"/>
      <c r="ED81" s="312"/>
      <c r="EE81" s="312"/>
      <c r="EF81" s="312"/>
      <c r="EG81" s="312"/>
      <c r="EH81" s="312"/>
      <c r="EI81" s="312"/>
      <c r="EJ81" s="312"/>
      <c r="EK81" s="312"/>
      <c r="EL81" s="312"/>
      <c r="EM81" s="312"/>
      <c r="EN81" s="312"/>
      <c r="EO81" s="312"/>
      <c r="EP81" s="312"/>
      <c r="EQ81" s="312"/>
      <c r="ER81" s="312"/>
      <c r="ES81" s="312"/>
      <c r="ET81" s="312"/>
      <c r="EU81" s="312"/>
      <c r="EV81" s="312"/>
      <c r="EW81" s="312"/>
      <c r="EX81" s="312"/>
      <c r="EY81" s="312"/>
      <c r="EZ81" s="312"/>
      <c r="FA81" s="312"/>
      <c r="FB81" s="312"/>
      <c r="FC81" s="312"/>
      <c r="FD81" s="312"/>
      <c r="FE81" s="312"/>
      <c r="FF81" s="312"/>
      <c r="FG81" s="312"/>
      <c r="FH81" s="312"/>
      <c r="FI81" s="312"/>
      <c r="FJ81" s="312"/>
      <c r="FK81" s="312"/>
      <c r="FL81" s="312"/>
      <c r="FM81" s="312"/>
      <c r="FN81" s="312"/>
      <c r="FO81" s="312"/>
      <c r="FP81" s="312"/>
      <c r="FQ81" s="312"/>
      <c r="FR81" s="312"/>
      <c r="FS81" s="312"/>
      <c r="FT81" s="312"/>
      <c r="FU81" s="312"/>
      <c r="FV81" s="312"/>
      <c r="FW81" s="312"/>
      <c r="FX81" s="312"/>
      <c r="FY81" s="312"/>
      <c r="FZ81" s="312"/>
      <c r="GA81" s="312"/>
      <c r="GB81" s="312"/>
      <c r="GC81" s="312"/>
      <c r="GD81" s="312"/>
      <c r="GE81" s="312"/>
      <c r="GF81" s="312"/>
      <c r="GG81" s="312"/>
      <c r="GH81" s="312"/>
      <c r="GI81" s="312"/>
      <c r="GJ81" s="312"/>
    </row>
    <row r="82" spans="1:192" s="311" customFormat="1" hidden="1">
      <c r="A82" s="302"/>
      <c r="B82" s="312"/>
      <c r="C82" s="312"/>
      <c r="D82" s="312"/>
      <c r="E82" s="312"/>
      <c r="F82" s="312"/>
      <c r="G82" s="312"/>
      <c r="H82" s="312"/>
      <c r="I82" s="312"/>
      <c r="J82" s="312"/>
      <c r="K82" s="312"/>
      <c r="L82" s="312"/>
      <c r="M82" s="312"/>
      <c r="N82" s="312"/>
      <c r="O82" s="312"/>
      <c r="P82" s="312"/>
      <c r="Q82" s="312"/>
      <c r="R82" s="312"/>
      <c r="S82" s="312"/>
      <c r="T82" s="312"/>
      <c r="U82" s="312"/>
      <c r="V82" s="312"/>
      <c r="W82" s="312"/>
      <c r="X82" s="312"/>
      <c r="Y82" s="312"/>
      <c r="Z82" s="312"/>
      <c r="AA82" s="312"/>
      <c r="AB82" s="312"/>
      <c r="AC82" s="312"/>
      <c r="AD82" s="312"/>
      <c r="AE82" s="312"/>
      <c r="AF82" s="312"/>
      <c r="AG82" s="312"/>
      <c r="AH82" s="312"/>
      <c r="AI82" s="312"/>
      <c r="AJ82" s="312"/>
      <c r="AK82" s="312"/>
      <c r="AL82" s="312"/>
      <c r="AM82" s="312"/>
      <c r="AN82" s="312"/>
      <c r="AO82" s="312"/>
      <c r="AP82" s="312"/>
      <c r="AQ82" s="312"/>
      <c r="AR82" s="312"/>
      <c r="AS82" s="312"/>
      <c r="AT82" s="312"/>
      <c r="AU82" s="312"/>
      <c r="AV82" s="312"/>
      <c r="AW82" s="312"/>
      <c r="AX82" s="312"/>
      <c r="AY82" s="312"/>
      <c r="AZ82" s="312"/>
      <c r="BA82" s="312"/>
      <c r="BB82" s="312"/>
      <c r="BC82" s="312"/>
      <c r="BD82" s="312"/>
      <c r="BE82" s="312"/>
      <c r="BF82" s="312"/>
      <c r="BG82" s="312"/>
      <c r="BH82" s="312"/>
      <c r="BI82" s="312"/>
      <c r="BJ82" s="312"/>
      <c r="BK82" s="312"/>
      <c r="BL82" s="312"/>
      <c r="BM82" s="312"/>
      <c r="BN82" s="312"/>
      <c r="BO82" s="312"/>
      <c r="BP82" s="312"/>
      <c r="BQ82" s="312"/>
      <c r="BR82" s="312"/>
      <c r="BS82" s="312"/>
      <c r="BT82" s="312"/>
      <c r="BU82" s="312"/>
      <c r="BV82" s="312"/>
      <c r="BW82" s="312"/>
      <c r="BX82" s="312"/>
      <c r="BY82" s="312"/>
      <c r="BZ82" s="312"/>
      <c r="CA82" s="312"/>
      <c r="CB82" s="312"/>
      <c r="CC82" s="312"/>
      <c r="CD82" s="312"/>
      <c r="CE82" s="312"/>
      <c r="CF82" s="312"/>
      <c r="CG82" s="312"/>
      <c r="CH82" s="312"/>
      <c r="CI82" s="312"/>
      <c r="CJ82" s="312"/>
      <c r="CK82" s="312"/>
      <c r="CL82" s="312"/>
      <c r="CM82" s="312"/>
      <c r="CN82" s="312"/>
      <c r="CO82" s="312"/>
      <c r="CP82" s="312"/>
      <c r="CQ82" s="312"/>
      <c r="CR82" s="312"/>
      <c r="CS82" s="312"/>
      <c r="CT82" s="312"/>
      <c r="CU82" s="312"/>
      <c r="CV82" s="312"/>
      <c r="CW82" s="312"/>
      <c r="CX82" s="312"/>
      <c r="CY82" s="312"/>
      <c r="CZ82" s="312"/>
      <c r="DA82" s="312"/>
      <c r="DB82" s="312"/>
      <c r="DC82" s="312"/>
      <c r="DD82" s="312"/>
      <c r="DE82" s="312"/>
      <c r="DF82" s="312"/>
      <c r="DG82" s="312"/>
      <c r="DH82" s="312"/>
      <c r="DI82" s="312"/>
      <c r="DJ82" s="312"/>
      <c r="DK82" s="312"/>
      <c r="DL82" s="312"/>
      <c r="DM82" s="312"/>
      <c r="DN82" s="312"/>
      <c r="DO82" s="312"/>
      <c r="DP82" s="312"/>
      <c r="DQ82" s="312"/>
      <c r="DR82" s="312"/>
      <c r="DS82" s="312"/>
      <c r="DT82" s="312"/>
      <c r="DU82" s="312"/>
      <c r="DV82" s="312"/>
      <c r="DW82" s="312"/>
      <c r="DX82" s="312"/>
      <c r="DY82" s="312"/>
      <c r="DZ82" s="312"/>
      <c r="EA82" s="312"/>
      <c r="EB82" s="312"/>
      <c r="EC82" s="312"/>
      <c r="ED82" s="312"/>
      <c r="EE82" s="312"/>
      <c r="EF82" s="312"/>
      <c r="EG82" s="312"/>
      <c r="EH82" s="312"/>
      <c r="EI82" s="312"/>
      <c r="EJ82" s="312"/>
      <c r="EK82" s="312"/>
      <c r="EL82" s="312"/>
      <c r="EM82" s="312"/>
      <c r="EN82" s="312"/>
      <c r="EO82" s="312"/>
      <c r="EP82" s="312"/>
      <c r="EQ82" s="312"/>
      <c r="ER82" s="312"/>
      <c r="ES82" s="312"/>
      <c r="ET82" s="312"/>
      <c r="EU82" s="312"/>
      <c r="EV82" s="312"/>
      <c r="EW82" s="312"/>
      <c r="EX82" s="312"/>
      <c r="EY82" s="312"/>
      <c r="EZ82" s="312"/>
      <c r="FA82" s="312"/>
      <c r="FB82" s="312"/>
      <c r="FC82" s="312"/>
      <c r="FD82" s="312"/>
      <c r="FE82" s="312"/>
      <c r="FF82" s="312"/>
      <c r="FG82" s="312"/>
      <c r="FH82" s="312"/>
      <c r="FI82" s="312"/>
      <c r="FJ82" s="312"/>
      <c r="FK82" s="312"/>
      <c r="FL82" s="312"/>
      <c r="FM82" s="312"/>
      <c r="FN82" s="312"/>
      <c r="FO82" s="312"/>
      <c r="FP82" s="312"/>
      <c r="FQ82" s="312"/>
      <c r="FR82" s="312"/>
      <c r="FS82" s="312"/>
      <c r="FT82" s="312"/>
      <c r="FU82" s="312"/>
      <c r="FV82" s="312"/>
      <c r="FW82" s="312"/>
      <c r="FX82" s="312"/>
      <c r="FY82" s="312"/>
      <c r="FZ82" s="312"/>
      <c r="GA82" s="312"/>
      <c r="GB82" s="312"/>
      <c r="GC82" s="312"/>
      <c r="GD82" s="312"/>
      <c r="GE82" s="312"/>
      <c r="GF82" s="312"/>
      <c r="GG82" s="312"/>
      <c r="GH82" s="312"/>
      <c r="GI82" s="312"/>
      <c r="GJ82" s="312"/>
    </row>
    <row r="83" spans="1:192" s="311" customFormat="1" hidden="1">
      <c r="A83" s="302"/>
      <c r="B83" s="312"/>
      <c r="C83" s="312"/>
      <c r="D83" s="312"/>
      <c r="E83" s="312"/>
      <c r="F83" s="312"/>
      <c r="G83" s="312"/>
      <c r="H83" s="312"/>
      <c r="I83" s="312"/>
      <c r="J83" s="312"/>
      <c r="K83" s="312"/>
      <c r="L83" s="312"/>
      <c r="M83" s="312"/>
      <c r="N83" s="312"/>
      <c r="O83" s="312"/>
      <c r="P83" s="312"/>
      <c r="Q83" s="312"/>
      <c r="R83" s="312"/>
      <c r="S83" s="312"/>
      <c r="T83" s="312"/>
      <c r="U83" s="312"/>
      <c r="V83" s="312"/>
      <c r="W83" s="312"/>
      <c r="X83" s="312"/>
      <c r="Y83" s="312"/>
      <c r="Z83" s="312"/>
      <c r="AA83" s="312"/>
      <c r="AB83" s="312"/>
      <c r="AC83" s="312"/>
      <c r="AD83" s="312"/>
      <c r="AE83" s="312"/>
      <c r="AF83" s="312"/>
      <c r="AG83" s="312"/>
      <c r="AH83" s="312"/>
      <c r="AI83" s="312"/>
      <c r="AJ83" s="312"/>
      <c r="AK83" s="312"/>
      <c r="AL83" s="312"/>
      <c r="AM83" s="312"/>
      <c r="AN83" s="312"/>
      <c r="AO83" s="312"/>
      <c r="AP83" s="312"/>
      <c r="AQ83" s="312"/>
      <c r="AR83" s="312"/>
      <c r="AS83" s="312"/>
      <c r="AT83" s="312"/>
      <c r="AU83" s="312"/>
      <c r="AV83" s="312"/>
      <c r="AW83" s="312"/>
      <c r="AX83" s="312"/>
      <c r="AY83" s="312"/>
      <c r="AZ83" s="312"/>
      <c r="BA83" s="312"/>
      <c r="BB83" s="312"/>
      <c r="BC83" s="312"/>
      <c r="BD83" s="312"/>
      <c r="BE83" s="312"/>
      <c r="BF83" s="312"/>
      <c r="BG83" s="312"/>
      <c r="BH83" s="312"/>
      <c r="BI83" s="312"/>
      <c r="BJ83" s="312"/>
      <c r="BK83" s="312"/>
      <c r="BL83" s="312"/>
      <c r="BM83" s="312"/>
      <c r="BN83" s="312"/>
      <c r="BO83" s="312"/>
      <c r="BP83" s="312"/>
      <c r="BQ83" s="312"/>
      <c r="BR83" s="312"/>
      <c r="BS83" s="312"/>
      <c r="BT83" s="312"/>
      <c r="BU83" s="312"/>
      <c r="BV83" s="312"/>
      <c r="BW83" s="312"/>
      <c r="BX83" s="312"/>
      <c r="BY83" s="312"/>
      <c r="BZ83" s="312"/>
      <c r="CA83" s="312"/>
      <c r="CB83" s="312"/>
      <c r="CC83" s="312"/>
      <c r="CD83" s="312"/>
      <c r="CE83" s="312"/>
      <c r="CF83" s="312"/>
      <c r="CG83" s="312"/>
      <c r="CH83" s="312"/>
      <c r="CI83" s="312"/>
      <c r="CJ83" s="312"/>
      <c r="CK83" s="312"/>
      <c r="CL83" s="312"/>
      <c r="CM83" s="312"/>
      <c r="CN83" s="312"/>
      <c r="CO83" s="312"/>
      <c r="CP83" s="312"/>
      <c r="CQ83" s="312"/>
      <c r="CR83" s="312"/>
      <c r="CS83" s="312"/>
      <c r="CT83" s="312"/>
      <c r="CU83" s="312"/>
      <c r="CV83" s="312"/>
      <c r="CW83" s="312"/>
      <c r="CX83" s="312"/>
      <c r="CY83" s="312"/>
      <c r="CZ83" s="312"/>
      <c r="DA83" s="312"/>
      <c r="DB83" s="312"/>
      <c r="DC83" s="312"/>
      <c r="DD83" s="312"/>
      <c r="DE83" s="312"/>
      <c r="DF83" s="312"/>
      <c r="DG83" s="312"/>
      <c r="DH83" s="312"/>
      <c r="DI83" s="312"/>
      <c r="DJ83" s="312"/>
      <c r="DK83" s="312"/>
      <c r="DL83" s="312"/>
      <c r="DM83" s="312"/>
      <c r="DN83" s="312"/>
      <c r="DO83" s="312"/>
      <c r="DP83" s="312"/>
      <c r="DQ83" s="312"/>
      <c r="DR83" s="312"/>
      <c r="DS83" s="312"/>
      <c r="DT83" s="312"/>
      <c r="DU83" s="312"/>
      <c r="DV83" s="312"/>
      <c r="DW83" s="312"/>
      <c r="DX83" s="312"/>
      <c r="DY83" s="312"/>
      <c r="DZ83" s="312"/>
      <c r="EA83" s="312"/>
      <c r="EB83" s="312"/>
      <c r="EC83" s="312"/>
      <c r="ED83" s="312"/>
      <c r="EE83" s="312"/>
      <c r="EF83" s="312"/>
      <c r="EG83" s="312"/>
      <c r="EH83" s="312"/>
      <c r="EI83" s="312"/>
      <c r="EJ83" s="312"/>
      <c r="EK83" s="312"/>
      <c r="EL83" s="312"/>
      <c r="EM83" s="312"/>
      <c r="EN83" s="312"/>
      <c r="EO83" s="312"/>
      <c r="EP83" s="312"/>
      <c r="EQ83" s="312"/>
      <c r="ER83" s="312"/>
      <c r="ES83" s="312"/>
      <c r="ET83" s="312"/>
      <c r="EU83" s="312"/>
      <c r="EV83" s="312"/>
      <c r="EW83" s="312"/>
      <c r="EX83" s="312"/>
      <c r="EY83" s="312"/>
      <c r="EZ83" s="312"/>
      <c r="FA83" s="312"/>
      <c r="FB83" s="312"/>
      <c r="FC83" s="312"/>
      <c r="FD83" s="312"/>
      <c r="FE83" s="312"/>
      <c r="FF83" s="312"/>
      <c r="FG83" s="312"/>
      <c r="FH83" s="312"/>
      <c r="FI83" s="312"/>
      <c r="FJ83" s="312"/>
      <c r="FK83" s="312"/>
      <c r="FL83" s="312"/>
      <c r="FM83" s="312"/>
      <c r="FN83" s="312"/>
      <c r="FO83" s="312"/>
      <c r="FP83" s="312"/>
      <c r="FQ83" s="312"/>
      <c r="FR83" s="312"/>
      <c r="FS83" s="312"/>
      <c r="FT83" s="312"/>
      <c r="FU83" s="312"/>
      <c r="FV83" s="312"/>
      <c r="FW83" s="312"/>
      <c r="FX83" s="312"/>
      <c r="FY83" s="312"/>
      <c r="FZ83" s="312"/>
      <c r="GA83" s="312"/>
      <c r="GB83" s="312"/>
      <c r="GC83" s="312"/>
      <c r="GD83" s="312"/>
      <c r="GE83" s="312"/>
      <c r="GF83" s="312"/>
      <c r="GG83" s="312"/>
      <c r="GH83" s="312"/>
      <c r="GI83" s="312"/>
      <c r="GJ83" s="312"/>
    </row>
    <row r="84" spans="1:192" s="311" customFormat="1" hidden="1">
      <c r="A84" s="302"/>
      <c r="B84" s="312"/>
      <c r="C84" s="312"/>
      <c r="D84" s="312"/>
      <c r="E84" s="312"/>
      <c r="F84" s="312"/>
      <c r="G84" s="312"/>
      <c r="H84" s="312"/>
      <c r="I84" s="312"/>
      <c r="J84" s="312"/>
      <c r="K84" s="312"/>
      <c r="L84" s="312"/>
      <c r="M84" s="312"/>
      <c r="N84" s="312"/>
      <c r="O84" s="312"/>
      <c r="P84" s="312"/>
      <c r="Q84" s="312"/>
      <c r="R84" s="312"/>
      <c r="S84" s="312"/>
      <c r="T84" s="312"/>
      <c r="U84" s="312"/>
      <c r="V84" s="312"/>
      <c r="W84" s="312"/>
      <c r="X84" s="312"/>
      <c r="Y84" s="312"/>
      <c r="Z84" s="312"/>
      <c r="AA84" s="312"/>
      <c r="AB84" s="312"/>
      <c r="AC84" s="312"/>
      <c r="AD84" s="312"/>
      <c r="AE84" s="312"/>
      <c r="AF84" s="312"/>
      <c r="AG84" s="312"/>
      <c r="AH84" s="312"/>
      <c r="AI84" s="312"/>
      <c r="AJ84" s="312"/>
      <c r="AK84" s="312"/>
      <c r="AL84" s="312"/>
      <c r="AM84" s="312"/>
      <c r="AN84" s="312"/>
      <c r="AO84" s="312"/>
      <c r="AP84" s="312"/>
      <c r="AQ84" s="312"/>
      <c r="AR84" s="312"/>
      <c r="AS84" s="312"/>
      <c r="AT84" s="312"/>
      <c r="AU84" s="312"/>
      <c r="AV84" s="312"/>
      <c r="AW84" s="312"/>
      <c r="AX84" s="312"/>
      <c r="AY84" s="312"/>
      <c r="AZ84" s="312"/>
      <c r="BA84" s="312"/>
      <c r="BB84" s="312"/>
      <c r="BC84" s="312"/>
      <c r="BD84" s="312"/>
      <c r="BE84" s="312"/>
      <c r="BF84" s="312"/>
      <c r="BG84" s="312"/>
      <c r="BH84" s="312"/>
      <c r="BI84" s="312"/>
      <c r="BJ84" s="312"/>
      <c r="BK84" s="312"/>
      <c r="BL84" s="312"/>
      <c r="BM84" s="312"/>
      <c r="BN84" s="312"/>
      <c r="BO84" s="312"/>
      <c r="BP84" s="312"/>
      <c r="BQ84" s="312"/>
      <c r="BR84" s="312"/>
      <c r="BS84" s="312"/>
      <c r="BT84" s="312"/>
      <c r="BU84" s="312"/>
      <c r="BV84" s="312"/>
      <c r="BW84" s="312"/>
      <c r="BX84" s="312"/>
      <c r="BY84" s="312"/>
      <c r="BZ84" s="312"/>
      <c r="CA84" s="312"/>
      <c r="CB84" s="312"/>
      <c r="CC84" s="312"/>
      <c r="CD84" s="312"/>
      <c r="CE84" s="312"/>
      <c r="CF84" s="312"/>
      <c r="CG84" s="312"/>
      <c r="CH84" s="312"/>
      <c r="CI84" s="312"/>
      <c r="CJ84" s="312"/>
      <c r="CK84" s="312"/>
      <c r="CL84" s="312"/>
      <c r="CM84" s="312"/>
      <c r="CN84" s="312"/>
      <c r="CO84" s="312"/>
      <c r="CP84" s="312"/>
      <c r="CQ84" s="312"/>
      <c r="CR84" s="312"/>
      <c r="CS84" s="312"/>
      <c r="CT84" s="312"/>
      <c r="CU84" s="312"/>
      <c r="CV84" s="312"/>
      <c r="CW84" s="312"/>
      <c r="CX84" s="312"/>
      <c r="CY84" s="312"/>
      <c r="CZ84" s="312"/>
      <c r="DA84" s="312"/>
      <c r="DB84" s="312"/>
      <c r="DC84" s="312"/>
      <c r="DD84" s="312"/>
      <c r="DE84" s="312"/>
      <c r="DF84" s="312"/>
      <c r="DG84" s="312"/>
      <c r="DH84" s="312"/>
      <c r="DI84" s="312"/>
      <c r="DJ84" s="312"/>
      <c r="DK84" s="312"/>
      <c r="DL84" s="312"/>
      <c r="DM84" s="312"/>
      <c r="DN84" s="312"/>
      <c r="DO84" s="312"/>
      <c r="DP84" s="312"/>
      <c r="DQ84" s="312"/>
      <c r="DR84" s="312"/>
      <c r="DS84" s="312"/>
      <c r="DT84" s="312"/>
      <c r="DU84" s="312"/>
      <c r="DV84" s="312"/>
      <c r="DW84" s="312"/>
      <c r="DX84" s="312"/>
      <c r="DY84" s="312"/>
      <c r="DZ84" s="312"/>
      <c r="EA84" s="312"/>
      <c r="EB84" s="312"/>
      <c r="EC84" s="312"/>
      <c r="ED84" s="312"/>
      <c r="EE84" s="312"/>
      <c r="EF84" s="312"/>
      <c r="EG84" s="312"/>
      <c r="EH84" s="312"/>
      <c r="EI84" s="312"/>
      <c r="EJ84" s="312"/>
      <c r="EK84" s="312"/>
      <c r="EL84" s="312"/>
      <c r="EM84" s="312"/>
      <c r="EN84" s="312"/>
      <c r="EO84" s="312"/>
      <c r="EP84" s="312"/>
      <c r="EQ84" s="312"/>
      <c r="ER84" s="312"/>
      <c r="ES84" s="312"/>
      <c r="ET84" s="312"/>
      <c r="EU84" s="312"/>
      <c r="EV84" s="312"/>
      <c r="EW84" s="312"/>
      <c r="EX84" s="312"/>
      <c r="EY84" s="312"/>
      <c r="EZ84" s="312"/>
      <c r="FA84" s="312"/>
      <c r="FB84" s="312"/>
      <c r="FC84" s="312"/>
      <c r="FD84" s="312"/>
      <c r="FE84" s="312"/>
      <c r="FF84" s="312"/>
      <c r="FG84" s="312"/>
      <c r="FH84" s="312"/>
      <c r="FI84" s="312"/>
      <c r="FJ84" s="312"/>
      <c r="FK84" s="312"/>
      <c r="FL84" s="312"/>
      <c r="FM84" s="312"/>
      <c r="FN84" s="312"/>
      <c r="FO84" s="312"/>
      <c r="FP84" s="312"/>
      <c r="FQ84" s="312"/>
      <c r="FR84" s="312"/>
      <c r="FS84" s="312"/>
      <c r="FT84" s="312"/>
      <c r="FU84" s="312"/>
      <c r="FV84" s="312"/>
      <c r="FW84" s="312"/>
      <c r="FX84" s="312"/>
      <c r="FY84" s="312"/>
      <c r="FZ84" s="312"/>
      <c r="GA84" s="312"/>
      <c r="GB84" s="312"/>
      <c r="GC84" s="312"/>
      <c r="GD84" s="312"/>
      <c r="GE84" s="312"/>
      <c r="GF84" s="312"/>
      <c r="GG84" s="312"/>
      <c r="GH84" s="312"/>
      <c r="GI84" s="312"/>
      <c r="GJ84" s="312"/>
    </row>
    <row r="85" spans="1:192" s="311" customFormat="1" hidden="1">
      <c r="A85" s="302"/>
      <c r="B85" s="312"/>
      <c r="C85" s="312"/>
      <c r="D85" s="312"/>
      <c r="E85" s="312"/>
      <c r="F85" s="312"/>
      <c r="G85" s="312"/>
      <c r="H85" s="312"/>
      <c r="I85" s="312"/>
      <c r="J85" s="312"/>
      <c r="K85" s="312"/>
      <c r="L85" s="312"/>
      <c r="M85" s="312"/>
      <c r="N85" s="312"/>
      <c r="O85" s="312"/>
      <c r="P85" s="312"/>
      <c r="Q85" s="312"/>
      <c r="R85" s="312"/>
      <c r="S85" s="312"/>
      <c r="T85" s="312"/>
      <c r="U85" s="312"/>
      <c r="V85" s="312"/>
      <c r="W85" s="312"/>
      <c r="X85" s="312"/>
      <c r="Y85" s="312"/>
      <c r="Z85" s="312"/>
      <c r="AA85" s="312"/>
      <c r="AB85" s="312"/>
      <c r="AC85" s="312"/>
      <c r="AD85" s="312"/>
      <c r="AE85" s="312"/>
      <c r="AF85" s="312"/>
      <c r="AG85" s="312"/>
      <c r="AH85" s="312"/>
      <c r="AI85" s="312"/>
      <c r="AJ85" s="312"/>
      <c r="AK85" s="312"/>
      <c r="AL85" s="312"/>
      <c r="AM85" s="312"/>
      <c r="AN85" s="312"/>
      <c r="AO85" s="312"/>
      <c r="AP85" s="312"/>
      <c r="AQ85" s="312"/>
      <c r="AR85" s="312"/>
      <c r="AS85" s="312"/>
      <c r="AT85" s="312"/>
      <c r="AU85" s="312"/>
      <c r="AV85" s="312"/>
      <c r="AW85" s="312"/>
      <c r="AX85" s="312"/>
      <c r="AY85" s="312"/>
      <c r="AZ85" s="312"/>
      <c r="BA85" s="312"/>
      <c r="BB85" s="312"/>
      <c r="BC85" s="312"/>
      <c r="BD85" s="312"/>
      <c r="BE85" s="312"/>
      <c r="BF85" s="312"/>
      <c r="BG85" s="312"/>
      <c r="BH85" s="312"/>
      <c r="BI85" s="312"/>
      <c r="BJ85" s="312"/>
      <c r="BK85" s="312"/>
      <c r="BL85" s="312"/>
      <c r="BM85" s="312"/>
      <c r="BN85" s="312"/>
      <c r="BO85" s="312"/>
      <c r="BP85" s="312"/>
      <c r="BQ85" s="312"/>
      <c r="BR85" s="312"/>
      <c r="BS85" s="312"/>
      <c r="BT85" s="312"/>
      <c r="BU85" s="312"/>
      <c r="BV85" s="312"/>
      <c r="BW85" s="312"/>
      <c r="BX85" s="312"/>
      <c r="BY85" s="312"/>
      <c r="BZ85" s="312"/>
      <c r="CA85" s="312"/>
      <c r="CB85" s="312"/>
      <c r="CC85" s="312"/>
      <c r="CD85" s="312"/>
      <c r="CE85" s="312"/>
      <c r="CF85" s="312"/>
      <c r="CG85" s="312"/>
      <c r="CH85" s="312"/>
      <c r="CI85" s="312"/>
      <c r="CJ85" s="312"/>
      <c r="CK85" s="312"/>
      <c r="CL85" s="312"/>
      <c r="CM85" s="312"/>
      <c r="CN85" s="312"/>
      <c r="CO85" s="312"/>
      <c r="CP85" s="312"/>
      <c r="CQ85" s="312"/>
      <c r="CR85" s="312"/>
      <c r="CS85" s="312"/>
      <c r="CT85" s="312"/>
      <c r="CU85" s="312"/>
      <c r="CV85" s="312"/>
      <c r="CW85" s="312"/>
      <c r="CX85" s="312"/>
      <c r="CY85" s="312"/>
      <c r="CZ85" s="312"/>
      <c r="DA85" s="312"/>
      <c r="DB85" s="312"/>
      <c r="DC85" s="312"/>
      <c r="DD85" s="312"/>
      <c r="DE85" s="312"/>
      <c r="DF85" s="312"/>
      <c r="DG85" s="312"/>
      <c r="DH85" s="312"/>
      <c r="DI85" s="312"/>
      <c r="DJ85" s="312"/>
      <c r="DK85" s="312"/>
      <c r="DL85" s="312"/>
      <c r="DM85" s="312"/>
      <c r="DN85" s="312"/>
      <c r="DO85" s="312"/>
      <c r="DP85" s="312"/>
      <c r="DQ85" s="312"/>
      <c r="DR85" s="312"/>
      <c r="DS85" s="312"/>
      <c r="DT85" s="312"/>
      <c r="DU85" s="312"/>
      <c r="DV85" s="312"/>
      <c r="DW85" s="312"/>
      <c r="DX85" s="312"/>
      <c r="DY85" s="312"/>
      <c r="DZ85" s="312"/>
      <c r="EA85" s="312"/>
      <c r="EB85" s="312"/>
      <c r="EC85" s="312"/>
      <c r="ED85" s="312"/>
      <c r="EE85" s="312"/>
      <c r="EF85" s="312"/>
      <c r="EG85" s="312"/>
      <c r="EH85" s="312"/>
      <c r="EI85" s="312"/>
      <c r="EJ85" s="312"/>
      <c r="EK85" s="312"/>
      <c r="EL85" s="312"/>
      <c r="EM85" s="312"/>
      <c r="EN85" s="312"/>
      <c r="EO85" s="312"/>
      <c r="EP85" s="312"/>
      <c r="EQ85" s="312"/>
      <c r="ER85" s="312"/>
      <c r="ES85" s="312"/>
      <c r="ET85" s="312"/>
      <c r="EU85" s="312"/>
      <c r="EV85" s="312"/>
      <c r="EW85" s="312"/>
      <c r="EX85" s="312"/>
      <c r="EY85" s="312"/>
      <c r="EZ85" s="312"/>
      <c r="FA85" s="312"/>
      <c r="FB85" s="312"/>
      <c r="FC85" s="312"/>
      <c r="FD85" s="312"/>
      <c r="FE85" s="312"/>
      <c r="FF85" s="312"/>
      <c r="FG85" s="312"/>
      <c r="FH85" s="312"/>
      <c r="FI85" s="312"/>
      <c r="FJ85" s="312"/>
      <c r="FK85" s="312"/>
      <c r="FL85" s="312"/>
      <c r="FM85" s="312"/>
      <c r="FN85" s="312"/>
      <c r="FO85" s="312"/>
      <c r="FP85" s="312"/>
      <c r="FQ85" s="312"/>
      <c r="FR85" s="312"/>
      <c r="FS85" s="312"/>
      <c r="FT85" s="312"/>
      <c r="FU85" s="312"/>
      <c r="FV85" s="312"/>
      <c r="FW85" s="312"/>
      <c r="FX85" s="312"/>
      <c r="FY85" s="312"/>
      <c r="FZ85" s="312"/>
      <c r="GA85" s="312"/>
      <c r="GB85" s="312"/>
      <c r="GC85" s="312"/>
      <c r="GD85" s="312"/>
      <c r="GE85" s="312"/>
      <c r="GF85" s="312"/>
      <c r="GG85" s="312"/>
      <c r="GH85" s="312"/>
      <c r="GI85" s="312"/>
      <c r="GJ85" s="312"/>
    </row>
    <row r="86" spans="1:192" s="311" customFormat="1" hidden="1">
      <c r="A86" s="302"/>
      <c r="B86" s="312"/>
      <c r="C86" s="312"/>
      <c r="D86" s="312"/>
      <c r="E86" s="312"/>
      <c r="F86" s="312"/>
      <c r="G86" s="312"/>
      <c r="H86" s="312"/>
      <c r="I86" s="312"/>
      <c r="J86" s="312"/>
      <c r="K86" s="312"/>
      <c r="L86" s="312"/>
      <c r="M86" s="312"/>
      <c r="N86" s="312"/>
      <c r="O86" s="312"/>
      <c r="P86" s="312"/>
      <c r="Q86" s="312"/>
      <c r="R86" s="312"/>
      <c r="S86" s="312"/>
      <c r="T86" s="312"/>
      <c r="U86" s="312"/>
      <c r="V86" s="312"/>
      <c r="W86" s="312"/>
      <c r="X86" s="312"/>
      <c r="Y86" s="312"/>
      <c r="Z86" s="312"/>
      <c r="AA86" s="312"/>
      <c r="AB86" s="312"/>
      <c r="AC86" s="312"/>
      <c r="AD86" s="312"/>
      <c r="AE86" s="312"/>
      <c r="AF86" s="312"/>
      <c r="AG86" s="312"/>
      <c r="AH86" s="312"/>
      <c r="AI86" s="312"/>
      <c r="AJ86" s="312"/>
      <c r="AK86" s="312"/>
      <c r="AL86" s="312"/>
      <c r="AM86" s="312"/>
      <c r="AN86" s="312"/>
      <c r="AO86" s="312"/>
      <c r="AP86" s="312"/>
      <c r="AQ86" s="312"/>
      <c r="AR86" s="312"/>
      <c r="AS86" s="312"/>
      <c r="AT86" s="312"/>
      <c r="AU86" s="312"/>
      <c r="AV86" s="312"/>
      <c r="AW86" s="312"/>
      <c r="AX86" s="312"/>
      <c r="AY86" s="312"/>
      <c r="AZ86" s="312"/>
      <c r="BA86" s="312"/>
      <c r="BB86" s="312"/>
      <c r="BC86" s="312"/>
      <c r="BD86" s="312"/>
      <c r="BE86" s="312"/>
      <c r="BF86" s="312"/>
      <c r="BG86" s="312"/>
      <c r="BH86" s="312"/>
      <c r="BI86" s="312"/>
      <c r="BJ86" s="312"/>
      <c r="BK86" s="312"/>
      <c r="BL86" s="312"/>
      <c r="BM86" s="312"/>
      <c r="BN86" s="312"/>
      <c r="BO86" s="312"/>
      <c r="BP86" s="312"/>
      <c r="BQ86" s="312"/>
      <c r="BR86" s="312"/>
      <c r="BS86" s="312"/>
      <c r="BT86" s="312"/>
      <c r="BU86" s="312"/>
      <c r="BV86" s="312"/>
      <c r="BW86" s="312"/>
      <c r="BX86" s="312"/>
      <c r="BY86" s="312"/>
      <c r="BZ86" s="312"/>
      <c r="CA86" s="312"/>
      <c r="CB86" s="312"/>
      <c r="CC86" s="312"/>
      <c r="CD86" s="312"/>
      <c r="CE86" s="312"/>
      <c r="CF86" s="312"/>
      <c r="CG86" s="312"/>
      <c r="CH86" s="312"/>
      <c r="CI86" s="312"/>
      <c r="CJ86" s="312"/>
      <c r="CK86" s="312"/>
      <c r="CL86" s="312"/>
      <c r="CM86" s="312"/>
      <c r="CN86" s="312"/>
      <c r="CO86" s="312"/>
      <c r="CP86" s="312"/>
      <c r="CQ86" s="312"/>
      <c r="CR86" s="312"/>
      <c r="CS86" s="312"/>
      <c r="CT86" s="312"/>
      <c r="CU86" s="312"/>
      <c r="CV86" s="312"/>
      <c r="CW86" s="312"/>
      <c r="CX86" s="312"/>
      <c r="CY86" s="312"/>
      <c r="CZ86" s="312"/>
      <c r="DA86" s="312"/>
      <c r="DB86" s="312"/>
      <c r="DC86" s="312"/>
      <c r="DD86" s="312"/>
      <c r="DE86" s="312"/>
      <c r="DF86" s="312"/>
      <c r="DG86" s="312"/>
      <c r="DH86" s="312"/>
      <c r="DI86" s="312"/>
      <c r="DJ86" s="312"/>
      <c r="DK86" s="312"/>
      <c r="DL86" s="312"/>
      <c r="DM86" s="312"/>
      <c r="DN86" s="312"/>
      <c r="DO86" s="312"/>
      <c r="DP86" s="312"/>
      <c r="DQ86" s="312"/>
      <c r="DR86" s="312"/>
      <c r="DS86" s="312"/>
      <c r="DT86" s="312"/>
      <c r="DU86" s="312"/>
      <c r="DV86" s="312"/>
      <c r="DW86" s="312"/>
      <c r="DX86" s="312"/>
      <c r="DY86" s="312"/>
      <c r="DZ86" s="312"/>
      <c r="EA86" s="312"/>
      <c r="EB86" s="312"/>
      <c r="EC86" s="312"/>
      <c r="ED86" s="312"/>
      <c r="EE86" s="312"/>
      <c r="EF86" s="312"/>
      <c r="EG86" s="312"/>
      <c r="EH86" s="312"/>
      <c r="EI86" s="312"/>
      <c r="EJ86" s="312"/>
      <c r="EK86" s="312"/>
      <c r="EL86" s="312"/>
      <c r="EM86" s="312"/>
      <c r="EN86" s="312"/>
      <c r="EO86" s="312"/>
      <c r="EP86" s="312"/>
      <c r="EQ86" s="312"/>
      <c r="ER86" s="312"/>
      <c r="ES86" s="312"/>
      <c r="ET86" s="312"/>
      <c r="EU86" s="312"/>
      <c r="EV86" s="312"/>
      <c r="EW86" s="312"/>
      <c r="EX86" s="312"/>
      <c r="EY86" s="312"/>
      <c r="EZ86" s="312"/>
      <c r="FA86" s="312"/>
      <c r="FB86" s="312"/>
      <c r="FC86" s="312"/>
      <c r="FD86" s="312"/>
      <c r="FE86" s="312"/>
      <c r="FF86" s="312"/>
      <c r="FG86" s="312"/>
      <c r="FH86" s="312"/>
      <c r="FI86" s="312"/>
      <c r="FJ86" s="312"/>
      <c r="FK86" s="312"/>
      <c r="FL86" s="312"/>
      <c r="FM86" s="312"/>
      <c r="FN86" s="312"/>
      <c r="FO86" s="312"/>
      <c r="FP86" s="312"/>
      <c r="FQ86" s="312"/>
      <c r="FR86" s="312"/>
      <c r="FS86" s="312"/>
      <c r="FT86" s="312"/>
      <c r="FU86" s="312"/>
      <c r="FV86" s="312"/>
      <c r="FW86" s="312"/>
      <c r="FX86" s="312"/>
      <c r="FY86" s="312"/>
      <c r="FZ86" s="312"/>
      <c r="GA86" s="312"/>
      <c r="GB86" s="312"/>
      <c r="GC86" s="312"/>
      <c r="GD86" s="312"/>
      <c r="GE86" s="312"/>
      <c r="GF86" s="312"/>
      <c r="GG86" s="312"/>
      <c r="GH86" s="312"/>
      <c r="GI86" s="312"/>
      <c r="GJ86" s="312"/>
    </row>
    <row r="87" spans="1:192" s="311" customFormat="1" hidden="1">
      <c r="A87" s="302"/>
      <c r="B87" s="312"/>
      <c r="C87" s="312"/>
      <c r="D87" s="312"/>
      <c r="E87" s="312"/>
      <c r="F87" s="312"/>
      <c r="G87" s="312"/>
      <c r="H87" s="312"/>
      <c r="I87" s="312"/>
      <c r="J87" s="312"/>
      <c r="K87" s="312"/>
      <c r="L87" s="312"/>
      <c r="M87" s="312"/>
      <c r="N87" s="312"/>
      <c r="O87" s="312"/>
      <c r="P87" s="312"/>
      <c r="Q87" s="312"/>
      <c r="R87" s="312"/>
      <c r="S87" s="312"/>
      <c r="T87" s="312"/>
      <c r="U87" s="312"/>
      <c r="V87" s="312"/>
      <c r="W87" s="312"/>
      <c r="X87" s="312"/>
      <c r="Y87" s="312"/>
      <c r="Z87" s="312"/>
      <c r="AA87" s="312"/>
      <c r="AB87" s="312"/>
      <c r="AC87" s="312"/>
      <c r="AD87" s="312"/>
      <c r="AE87" s="312"/>
      <c r="AF87" s="312"/>
      <c r="AG87" s="312"/>
      <c r="AH87" s="312"/>
      <c r="AI87" s="312"/>
      <c r="AJ87" s="312"/>
      <c r="AK87" s="312"/>
      <c r="AL87" s="312"/>
      <c r="AM87" s="312"/>
      <c r="AN87" s="312"/>
      <c r="AO87" s="312"/>
      <c r="AP87" s="312"/>
      <c r="AQ87" s="312"/>
      <c r="AR87" s="312"/>
      <c r="AS87" s="312"/>
      <c r="AT87" s="312"/>
      <c r="AU87" s="312"/>
      <c r="AV87" s="312"/>
      <c r="AW87" s="312"/>
      <c r="AX87" s="312"/>
      <c r="AY87" s="312"/>
      <c r="AZ87" s="312"/>
      <c r="BA87" s="312"/>
      <c r="BB87" s="312"/>
      <c r="BC87" s="312"/>
      <c r="BD87" s="312"/>
      <c r="BE87" s="312"/>
      <c r="BF87" s="312"/>
      <c r="BG87" s="312"/>
      <c r="BH87" s="312"/>
      <c r="BI87" s="312"/>
      <c r="BJ87" s="312"/>
      <c r="BK87" s="312"/>
      <c r="BL87" s="312"/>
      <c r="BM87" s="312"/>
      <c r="BN87" s="312"/>
      <c r="BO87" s="312"/>
      <c r="BP87" s="312"/>
      <c r="BQ87" s="312"/>
      <c r="BR87" s="312"/>
      <c r="BS87" s="312"/>
      <c r="BT87" s="312"/>
      <c r="BU87" s="312"/>
      <c r="BV87" s="312"/>
      <c r="BW87" s="312"/>
      <c r="BX87" s="312"/>
      <c r="BY87" s="312"/>
      <c r="BZ87" s="312"/>
      <c r="CA87" s="312"/>
      <c r="CB87" s="312"/>
      <c r="CC87" s="312"/>
      <c r="CD87" s="312"/>
      <c r="CE87" s="312"/>
      <c r="CF87" s="312"/>
      <c r="CG87" s="312"/>
      <c r="CH87" s="312"/>
      <c r="CI87" s="312"/>
      <c r="CJ87" s="312"/>
      <c r="CK87" s="312"/>
      <c r="CL87" s="312"/>
      <c r="CM87" s="312"/>
      <c r="CN87" s="312"/>
      <c r="CO87" s="312"/>
      <c r="CP87" s="312"/>
      <c r="CQ87" s="312"/>
      <c r="CR87" s="312"/>
      <c r="CS87" s="312"/>
      <c r="CT87" s="312"/>
      <c r="CU87" s="312"/>
      <c r="CV87" s="312"/>
      <c r="CW87" s="312"/>
      <c r="CX87" s="312"/>
      <c r="CY87" s="312"/>
      <c r="CZ87" s="312"/>
      <c r="DA87" s="312"/>
      <c r="DB87" s="312"/>
      <c r="DC87" s="312"/>
      <c r="DD87" s="312"/>
      <c r="DE87" s="312"/>
      <c r="DF87" s="312"/>
      <c r="DG87" s="312"/>
      <c r="DH87" s="312"/>
      <c r="DI87" s="312"/>
      <c r="DJ87" s="312"/>
      <c r="DK87" s="312"/>
      <c r="DL87" s="312"/>
      <c r="DM87" s="312"/>
      <c r="DN87" s="312"/>
      <c r="DO87" s="312"/>
      <c r="DP87" s="312"/>
      <c r="DQ87" s="312"/>
      <c r="DR87" s="312"/>
      <c r="DS87" s="312"/>
      <c r="DT87" s="312"/>
      <c r="DU87" s="312"/>
      <c r="DV87" s="312"/>
      <c r="DW87" s="312"/>
      <c r="DX87" s="312"/>
      <c r="DY87" s="312"/>
      <c r="DZ87" s="312"/>
      <c r="EA87" s="312"/>
      <c r="EB87" s="312"/>
      <c r="EC87" s="312"/>
      <c r="ED87" s="312"/>
      <c r="EE87" s="312"/>
      <c r="EF87" s="312"/>
      <c r="EG87" s="312"/>
      <c r="EH87" s="312"/>
      <c r="EI87" s="312"/>
      <c r="EJ87" s="312"/>
      <c r="EK87" s="312"/>
      <c r="EL87" s="312"/>
      <c r="EM87" s="312"/>
      <c r="EN87" s="312"/>
      <c r="EO87" s="312"/>
      <c r="EP87" s="312"/>
      <c r="EQ87" s="312"/>
      <c r="ER87" s="312"/>
      <c r="ES87" s="312"/>
      <c r="ET87" s="312"/>
      <c r="EU87" s="312"/>
      <c r="EV87" s="312"/>
      <c r="EW87" s="312"/>
      <c r="EX87" s="312"/>
      <c r="EY87" s="312"/>
      <c r="EZ87" s="312"/>
      <c r="FA87" s="312"/>
      <c r="FB87" s="312"/>
      <c r="FC87" s="312"/>
      <c r="FD87" s="312"/>
      <c r="FE87" s="312"/>
      <c r="FF87" s="312"/>
      <c r="FG87" s="312"/>
      <c r="FH87" s="312"/>
      <c r="FI87" s="312"/>
      <c r="FJ87" s="312"/>
      <c r="FK87" s="312"/>
      <c r="FL87" s="312"/>
      <c r="FM87" s="312"/>
      <c r="FN87" s="312"/>
      <c r="FO87" s="312"/>
      <c r="FP87" s="312"/>
      <c r="FQ87" s="312"/>
      <c r="FR87" s="312"/>
      <c r="FS87" s="312"/>
      <c r="FT87" s="312"/>
      <c r="FU87" s="312"/>
      <c r="FV87" s="312"/>
      <c r="FW87" s="312"/>
      <c r="FX87" s="312"/>
      <c r="FY87" s="312"/>
      <c r="FZ87" s="312"/>
      <c r="GA87" s="312"/>
      <c r="GB87" s="312"/>
      <c r="GC87" s="312"/>
      <c r="GD87" s="312"/>
      <c r="GE87" s="312"/>
      <c r="GF87" s="312"/>
      <c r="GG87" s="312"/>
      <c r="GH87" s="312"/>
      <c r="GI87" s="312"/>
      <c r="GJ87" s="312"/>
    </row>
    <row r="88" spans="1:192" s="311" customFormat="1" hidden="1">
      <c r="A88" s="302"/>
      <c r="B88" s="312"/>
      <c r="C88" s="312"/>
      <c r="D88" s="312"/>
      <c r="E88" s="312"/>
      <c r="F88" s="312"/>
      <c r="G88" s="312"/>
      <c r="H88" s="312"/>
      <c r="I88" s="312"/>
      <c r="J88" s="312"/>
      <c r="K88" s="312"/>
      <c r="L88" s="312"/>
      <c r="M88" s="312"/>
      <c r="N88" s="312"/>
      <c r="O88" s="312"/>
      <c r="P88" s="312"/>
      <c r="Q88" s="312"/>
      <c r="R88" s="312"/>
      <c r="S88" s="312"/>
      <c r="T88" s="312"/>
      <c r="U88" s="312"/>
      <c r="V88" s="312"/>
      <c r="W88" s="312"/>
      <c r="X88" s="312"/>
      <c r="Y88" s="312"/>
      <c r="Z88" s="312"/>
      <c r="AA88" s="312"/>
      <c r="AB88" s="312"/>
      <c r="AC88" s="312"/>
      <c r="AD88" s="312"/>
      <c r="AE88" s="312"/>
      <c r="AF88" s="312"/>
      <c r="AG88" s="312"/>
      <c r="AH88" s="312"/>
      <c r="AI88" s="312"/>
      <c r="AJ88" s="312"/>
      <c r="AK88" s="312"/>
      <c r="AL88" s="312"/>
      <c r="AM88" s="312"/>
      <c r="AN88" s="312"/>
      <c r="AO88" s="312"/>
      <c r="AP88" s="312"/>
      <c r="AQ88" s="312"/>
      <c r="AR88" s="312"/>
      <c r="AS88" s="312"/>
      <c r="AT88" s="312"/>
      <c r="AU88" s="312"/>
      <c r="AV88" s="312"/>
      <c r="AW88" s="312"/>
      <c r="AX88" s="312"/>
      <c r="AY88" s="312"/>
      <c r="AZ88" s="312"/>
      <c r="BA88" s="312"/>
      <c r="BB88" s="312"/>
      <c r="BC88" s="312"/>
      <c r="BD88" s="312"/>
      <c r="BE88" s="312"/>
      <c r="BF88" s="312"/>
      <c r="BG88" s="312"/>
      <c r="BH88" s="312"/>
      <c r="BI88" s="312"/>
      <c r="BJ88" s="312"/>
      <c r="BK88" s="312"/>
      <c r="BL88" s="312"/>
      <c r="BM88" s="312"/>
      <c r="BN88" s="312"/>
      <c r="BO88" s="312"/>
      <c r="BP88" s="312"/>
      <c r="BQ88" s="312"/>
      <c r="BR88" s="312"/>
      <c r="BS88" s="312"/>
      <c r="BT88" s="312"/>
      <c r="BU88" s="312"/>
      <c r="BV88" s="312"/>
      <c r="BW88" s="312"/>
      <c r="BX88" s="312"/>
      <c r="BY88" s="312"/>
      <c r="BZ88" s="312"/>
      <c r="CA88" s="312"/>
      <c r="CB88" s="312"/>
      <c r="CC88" s="312"/>
      <c r="CD88" s="312"/>
      <c r="CE88" s="312"/>
      <c r="CF88" s="312"/>
      <c r="CG88" s="312"/>
      <c r="CH88" s="312"/>
      <c r="CI88" s="312"/>
      <c r="CJ88" s="312"/>
      <c r="CK88" s="312"/>
      <c r="CL88" s="312"/>
      <c r="CM88" s="312"/>
      <c r="CN88" s="312"/>
      <c r="CO88" s="312"/>
      <c r="CP88" s="312"/>
      <c r="CQ88" s="312"/>
      <c r="CR88" s="312"/>
      <c r="CS88" s="312"/>
      <c r="CT88" s="312"/>
      <c r="CU88" s="312"/>
      <c r="CV88" s="312"/>
      <c r="CW88" s="312"/>
      <c r="CX88" s="312"/>
      <c r="CY88" s="312"/>
      <c r="CZ88" s="312"/>
      <c r="DA88" s="312"/>
      <c r="DB88" s="312"/>
      <c r="DC88" s="312"/>
      <c r="DD88" s="312"/>
      <c r="DE88" s="312"/>
      <c r="DF88" s="312"/>
      <c r="DG88" s="312"/>
      <c r="DH88" s="312"/>
      <c r="DI88" s="312"/>
      <c r="DJ88" s="312"/>
      <c r="DK88" s="312"/>
      <c r="DL88" s="312"/>
      <c r="DM88" s="312"/>
      <c r="DN88" s="312"/>
      <c r="DO88" s="312"/>
      <c r="DP88" s="312"/>
      <c r="DQ88" s="312"/>
      <c r="DR88" s="312"/>
      <c r="DS88" s="312"/>
      <c r="DT88" s="312"/>
      <c r="DU88" s="312"/>
      <c r="DV88" s="312"/>
      <c r="DW88" s="312"/>
      <c r="DX88" s="312"/>
      <c r="DY88" s="312"/>
      <c r="DZ88" s="312"/>
      <c r="EA88" s="312"/>
      <c r="EB88" s="312"/>
      <c r="EC88" s="312"/>
      <c r="ED88" s="312"/>
      <c r="EE88" s="312"/>
      <c r="EF88" s="312"/>
      <c r="EG88" s="312"/>
      <c r="EH88" s="312"/>
      <c r="EI88" s="312"/>
      <c r="EJ88" s="312"/>
      <c r="EK88" s="312"/>
      <c r="EL88" s="312"/>
      <c r="EM88" s="312"/>
      <c r="EN88" s="312"/>
      <c r="EO88" s="312"/>
      <c r="EP88" s="312"/>
      <c r="EQ88" s="312"/>
      <c r="ER88" s="312"/>
      <c r="ES88" s="312"/>
      <c r="ET88" s="312"/>
      <c r="EU88" s="312"/>
      <c r="EV88" s="312"/>
      <c r="EW88" s="312"/>
      <c r="EX88" s="312"/>
      <c r="EY88" s="312"/>
      <c r="EZ88" s="312"/>
      <c r="FA88" s="312"/>
      <c r="FB88" s="312"/>
      <c r="FC88" s="312"/>
      <c r="FD88" s="312"/>
      <c r="FE88" s="312"/>
      <c r="FF88" s="312"/>
      <c r="FG88" s="312"/>
      <c r="FH88" s="312"/>
      <c r="FI88" s="312"/>
      <c r="FJ88" s="312"/>
      <c r="FK88" s="312"/>
      <c r="FL88" s="312"/>
      <c r="FM88" s="312"/>
      <c r="FN88" s="312"/>
      <c r="FO88" s="312"/>
      <c r="FP88" s="312"/>
      <c r="FQ88" s="312"/>
      <c r="FR88" s="312"/>
      <c r="FS88" s="312"/>
      <c r="FT88" s="312"/>
      <c r="FU88" s="312"/>
      <c r="FV88" s="312"/>
      <c r="FW88" s="312"/>
      <c r="FX88" s="312"/>
      <c r="FY88" s="312"/>
      <c r="FZ88" s="312"/>
      <c r="GA88" s="312"/>
      <c r="GB88" s="312"/>
      <c r="GC88" s="312"/>
      <c r="GD88" s="312"/>
      <c r="GE88" s="312"/>
      <c r="GF88" s="312"/>
      <c r="GG88" s="312"/>
      <c r="GH88" s="312"/>
      <c r="GI88" s="312"/>
      <c r="GJ88" s="312"/>
    </row>
    <row r="89" spans="1:192" s="311" customFormat="1" hidden="1">
      <c r="A89" s="302"/>
      <c r="B89" s="312"/>
      <c r="C89" s="312"/>
      <c r="D89" s="312"/>
      <c r="E89" s="312"/>
      <c r="F89" s="312"/>
      <c r="G89" s="312"/>
      <c r="H89" s="312"/>
      <c r="I89" s="312"/>
      <c r="J89" s="312"/>
      <c r="K89" s="312"/>
      <c r="L89" s="312"/>
      <c r="M89" s="312"/>
      <c r="N89" s="312"/>
      <c r="O89" s="312"/>
      <c r="P89" s="312"/>
      <c r="Q89" s="312"/>
      <c r="R89" s="312"/>
      <c r="S89" s="312"/>
      <c r="T89" s="312"/>
      <c r="U89" s="312"/>
      <c r="V89" s="312"/>
      <c r="W89" s="312"/>
      <c r="X89" s="312"/>
      <c r="Y89" s="312"/>
      <c r="Z89" s="312"/>
      <c r="AA89" s="312"/>
      <c r="AB89" s="312"/>
      <c r="AC89" s="312"/>
      <c r="AD89" s="312"/>
      <c r="AE89" s="312"/>
      <c r="AF89" s="312"/>
      <c r="AG89" s="312"/>
      <c r="AH89" s="312"/>
      <c r="AI89" s="312"/>
      <c r="AJ89" s="312"/>
      <c r="AK89" s="312"/>
      <c r="AL89" s="312"/>
      <c r="AM89" s="312"/>
      <c r="AN89" s="312"/>
      <c r="AO89" s="312"/>
      <c r="AP89" s="312"/>
      <c r="AQ89" s="312"/>
      <c r="AR89" s="312"/>
      <c r="AS89" s="312"/>
      <c r="AT89" s="312"/>
      <c r="AU89" s="312"/>
      <c r="AV89" s="312"/>
      <c r="AW89" s="312"/>
      <c r="AX89" s="312"/>
      <c r="AY89" s="312"/>
      <c r="AZ89" s="312"/>
      <c r="BA89" s="312"/>
      <c r="BB89" s="312"/>
      <c r="BC89" s="312"/>
      <c r="BD89" s="312"/>
      <c r="BE89" s="312"/>
      <c r="BF89" s="312"/>
      <c r="BG89" s="312"/>
      <c r="BH89" s="312"/>
      <c r="BI89" s="312"/>
      <c r="BJ89" s="312"/>
      <c r="BK89" s="312"/>
      <c r="BL89" s="312"/>
      <c r="BM89" s="312"/>
      <c r="BN89" s="312"/>
      <c r="BO89" s="312"/>
      <c r="BP89" s="312"/>
      <c r="BQ89" s="312"/>
      <c r="BR89" s="312"/>
      <c r="BS89" s="312"/>
      <c r="BT89" s="312"/>
      <c r="BU89" s="312"/>
      <c r="BV89" s="312"/>
      <c r="BW89" s="312"/>
      <c r="BX89" s="312"/>
      <c r="BY89" s="312"/>
      <c r="BZ89" s="312"/>
      <c r="CA89" s="312"/>
      <c r="CB89" s="312"/>
      <c r="CC89" s="312"/>
      <c r="CD89" s="312"/>
      <c r="CE89" s="312"/>
      <c r="CF89" s="312"/>
      <c r="CG89" s="312"/>
      <c r="CH89" s="312"/>
      <c r="CI89" s="312"/>
      <c r="CJ89" s="312"/>
      <c r="CK89" s="312"/>
      <c r="CL89" s="312"/>
      <c r="CM89" s="312"/>
      <c r="CN89" s="312"/>
      <c r="CO89" s="312"/>
      <c r="CP89" s="312"/>
      <c r="CQ89" s="312"/>
      <c r="CR89" s="312"/>
      <c r="CS89" s="312"/>
      <c r="CT89" s="312"/>
      <c r="CU89" s="312"/>
      <c r="CV89" s="312"/>
      <c r="CW89" s="312"/>
      <c r="CX89" s="312"/>
      <c r="CY89" s="312"/>
      <c r="CZ89" s="312"/>
      <c r="DA89" s="312"/>
      <c r="DB89" s="312"/>
      <c r="DC89" s="312"/>
      <c r="DD89" s="312"/>
      <c r="DE89" s="312"/>
      <c r="DF89" s="312"/>
      <c r="DG89" s="312"/>
      <c r="DH89" s="312"/>
      <c r="DI89" s="312"/>
      <c r="DJ89" s="312"/>
      <c r="DK89" s="312"/>
      <c r="DL89" s="312"/>
      <c r="DM89" s="312"/>
      <c r="DN89" s="312"/>
      <c r="DO89" s="312"/>
      <c r="DP89" s="312"/>
      <c r="DQ89" s="312"/>
      <c r="DR89" s="312"/>
      <c r="DS89" s="312"/>
      <c r="DT89" s="312"/>
      <c r="DU89" s="312"/>
      <c r="DV89" s="312"/>
      <c r="DW89" s="312"/>
      <c r="DX89" s="312"/>
      <c r="DY89" s="312"/>
      <c r="DZ89" s="312"/>
      <c r="EA89" s="312"/>
      <c r="EB89" s="312"/>
      <c r="EC89" s="312"/>
      <c r="ED89" s="312"/>
      <c r="EE89" s="312"/>
      <c r="EF89" s="312"/>
      <c r="EG89" s="312"/>
      <c r="EH89" s="312"/>
      <c r="EI89" s="312"/>
      <c r="EJ89" s="312"/>
      <c r="EK89" s="312"/>
      <c r="EL89" s="312"/>
      <c r="EM89" s="312"/>
      <c r="EN89" s="312"/>
      <c r="EO89" s="312"/>
      <c r="EP89" s="312"/>
      <c r="EQ89" s="312"/>
      <c r="ER89" s="312"/>
      <c r="ES89" s="312"/>
      <c r="ET89" s="312"/>
      <c r="EU89" s="312"/>
      <c r="EV89" s="312"/>
      <c r="EW89" s="312"/>
      <c r="EX89" s="312"/>
      <c r="EY89" s="312"/>
      <c r="EZ89" s="312"/>
      <c r="FA89" s="312"/>
      <c r="FB89" s="312"/>
      <c r="FC89" s="312"/>
      <c r="FD89" s="312"/>
      <c r="FE89" s="312"/>
      <c r="FF89" s="312"/>
      <c r="FG89" s="312"/>
      <c r="FH89" s="312"/>
      <c r="FI89" s="312"/>
      <c r="FJ89" s="312"/>
      <c r="FK89" s="312"/>
      <c r="FL89" s="312"/>
      <c r="FM89" s="312"/>
      <c r="FN89" s="312"/>
      <c r="FO89" s="312"/>
      <c r="FP89" s="312"/>
      <c r="FQ89" s="312"/>
      <c r="FR89" s="312"/>
      <c r="FS89" s="312"/>
      <c r="FT89" s="312"/>
      <c r="FU89" s="312"/>
      <c r="FV89" s="312"/>
      <c r="FW89" s="312"/>
      <c r="FX89" s="312"/>
      <c r="FY89" s="312"/>
      <c r="FZ89" s="312"/>
      <c r="GA89" s="312"/>
      <c r="GB89" s="312"/>
      <c r="GC89" s="312"/>
      <c r="GD89" s="312"/>
      <c r="GE89" s="312"/>
      <c r="GF89" s="312"/>
      <c r="GG89" s="312"/>
      <c r="GH89" s="312"/>
      <c r="GI89" s="312"/>
      <c r="GJ89" s="312"/>
    </row>
    <row r="90" spans="1:192" s="311" customFormat="1" hidden="1">
      <c r="A90" s="302"/>
      <c r="B90" s="312"/>
      <c r="C90" s="312"/>
      <c r="D90" s="312"/>
      <c r="E90" s="312"/>
      <c r="F90" s="312"/>
      <c r="G90" s="312"/>
      <c r="H90" s="312"/>
      <c r="I90" s="312"/>
      <c r="J90" s="312"/>
      <c r="K90" s="312"/>
      <c r="L90" s="312"/>
      <c r="M90" s="312"/>
      <c r="N90" s="312"/>
      <c r="O90" s="312"/>
      <c r="P90" s="312"/>
      <c r="Q90" s="312"/>
      <c r="R90" s="312"/>
      <c r="S90" s="312"/>
      <c r="T90" s="312"/>
      <c r="U90" s="312"/>
      <c r="V90" s="312"/>
      <c r="W90" s="312"/>
      <c r="X90" s="312"/>
      <c r="Y90" s="312"/>
      <c r="Z90" s="312"/>
      <c r="AA90" s="312"/>
      <c r="AB90" s="312"/>
      <c r="AC90" s="312"/>
      <c r="AD90" s="312"/>
      <c r="AE90" s="312"/>
      <c r="AF90" s="312"/>
      <c r="AG90" s="312"/>
      <c r="AH90" s="312"/>
      <c r="AI90" s="312"/>
      <c r="AJ90" s="312"/>
      <c r="AK90" s="312"/>
      <c r="AL90" s="312"/>
      <c r="AM90" s="312"/>
      <c r="AN90" s="312"/>
      <c r="AO90" s="312"/>
      <c r="AP90" s="312"/>
      <c r="AQ90" s="312"/>
      <c r="AR90" s="312"/>
      <c r="AS90" s="312"/>
      <c r="AT90" s="312"/>
      <c r="AU90" s="312"/>
      <c r="AV90" s="312"/>
      <c r="AW90" s="312"/>
      <c r="AX90" s="312"/>
      <c r="AY90" s="312"/>
      <c r="AZ90" s="312"/>
      <c r="BA90" s="312"/>
      <c r="BB90" s="312"/>
      <c r="BC90" s="312"/>
      <c r="BD90" s="312"/>
      <c r="BE90" s="312"/>
      <c r="BF90" s="312"/>
      <c r="BG90" s="312"/>
      <c r="BH90" s="312"/>
      <c r="BI90" s="312"/>
      <c r="BJ90" s="312"/>
      <c r="BK90" s="312"/>
      <c r="BL90" s="312"/>
      <c r="BM90" s="312"/>
      <c r="BN90" s="312"/>
      <c r="BO90" s="312"/>
      <c r="BP90" s="312"/>
      <c r="BQ90" s="312"/>
      <c r="BR90" s="312"/>
      <c r="BS90" s="312"/>
      <c r="BT90" s="312"/>
      <c r="BU90" s="312"/>
      <c r="BV90" s="312"/>
      <c r="BW90" s="312"/>
      <c r="BX90" s="312"/>
      <c r="BY90" s="312"/>
      <c r="BZ90" s="312"/>
      <c r="CA90" s="312"/>
      <c r="CB90" s="312"/>
      <c r="CC90" s="312"/>
      <c r="CD90" s="312"/>
      <c r="CE90" s="312"/>
      <c r="CF90" s="312"/>
      <c r="CG90" s="312"/>
      <c r="CH90" s="312"/>
      <c r="CI90" s="312"/>
      <c r="CJ90" s="312"/>
      <c r="CK90" s="312"/>
      <c r="CL90" s="312"/>
      <c r="CM90" s="312"/>
      <c r="CN90" s="312"/>
      <c r="CO90" s="312"/>
      <c r="CP90" s="312"/>
      <c r="CQ90" s="312"/>
      <c r="CR90" s="312"/>
      <c r="CS90" s="312"/>
      <c r="CT90" s="312"/>
      <c r="CU90" s="312"/>
      <c r="CV90" s="312"/>
      <c r="CW90" s="312"/>
      <c r="CX90" s="312"/>
      <c r="CY90" s="312"/>
      <c r="CZ90" s="312"/>
      <c r="DA90" s="312"/>
      <c r="DB90" s="312"/>
      <c r="DC90" s="312"/>
      <c r="DD90" s="312"/>
      <c r="DE90" s="312"/>
      <c r="DF90" s="312"/>
      <c r="DG90" s="312"/>
      <c r="DH90" s="312"/>
      <c r="DI90" s="312"/>
      <c r="DJ90" s="312"/>
      <c r="DK90" s="312"/>
      <c r="DL90" s="312"/>
      <c r="DM90" s="312"/>
      <c r="DN90" s="312"/>
      <c r="DO90" s="312"/>
      <c r="DP90" s="312"/>
      <c r="DQ90" s="312"/>
      <c r="DR90" s="312"/>
      <c r="DS90" s="312"/>
      <c r="DT90" s="312"/>
      <c r="DU90" s="312"/>
      <c r="DV90" s="312"/>
      <c r="DW90" s="312"/>
      <c r="DX90" s="312"/>
      <c r="DY90" s="312"/>
      <c r="DZ90" s="312"/>
      <c r="EA90" s="312"/>
      <c r="EB90" s="312"/>
      <c r="EC90" s="312"/>
      <c r="ED90" s="312"/>
      <c r="EE90" s="312"/>
      <c r="EF90" s="312"/>
      <c r="EG90" s="312"/>
      <c r="EH90" s="312"/>
      <c r="EI90" s="312"/>
      <c r="EJ90" s="312"/>
      <c r="EK90" s="312"/>
      <c r="EL90" s="312"/>
      <c r="EM90" s="312"/>
      <c r="EN90" s="312"/>
      <c r="EO90" s="312"/>
      <c r="EP90" s="312"/>
      <c r="EQ90" s="312"/>
      <c r="ER90" s="312"/>
      <c r="ES90" s="312"/>
      <c r="ET90" s="312"/>
      <c r="EU90" s="312"/>
      <c r="EV90" s="312"/>
      <c r="EW90" s="312"/>
      <c r="EX90" s="312"/>
      <c r="EY90" s="312"/>
      <c r="EZ90" s="312"/>
      <c r="FA90" s="312"/>
      <c r="FB90" s="312"/>
      <c r="FC90" s="312"/>
      <c r="FD90" s="312"/>
      <c r="FE90" s="312"/>
      <c r="FF90" s="312"/>
      <c r="FG90" s="312"/>
      <c r="FH90" s="312"/>
      <c r="FI90" s="312"/>
      <c r="FJ90" s="312"/>
      <c r="FK90" s="312"/>
      <c r="FL90" s="312"/>
      <c r="FM90" s="312"/>
      <c r="FN90" s="312"/>
      <c r="FO90" s="312"/>
      <c r="FP90" s="312"/>
      <c r="FQ90" s="312"/>
      <c r="FR90" s="312"/>
      <c r="FS90" s="312"/>
      <c r="FT90" s="312"/>
      <c r="FU90" s="312"/>
      <c r="FV90" s="312"/>
      <c r="FW90" s="312"/>
      <c r="FX90" s="312"/>
      <c r="FY90" s="312"/>
      <c r="FZ90" s="312"/>
      <c r="GA90" s="312"/>
      <c r="GB90" s="312"/>
      <c r="GC90" s="312"/>
      <c r="GD90" s="312"/>
      <c r="GE90" s="312"/>
      <c r="GF90" s="312"/>
      <c r="GG90" s="312"/>
      <c r="GH90" s="312"/>
      <c r="GI90" s="312"/>
      <c r="GJ90" s="312"/>
    </row>
    <row r="91" spans="1:192" s="311" customFormat="1" hidden="1">
      <c r="A91" s="302"/>
      <c r="B91" s="312"/>
      <c r="C91" s="312"/>
      <c r="D91" s="312"/>
      <c r="E91" s="312"/>
      <c r="F91" s="312"/>
      <c r="G91" s="312"/>
      <c r="H91" s="312"/>
      <c r="I91" s="312"/>
      <c r="J91" s="312"/>
      <c r="K91" s="312"/>
      <c r="L91" s="312"/>
      <c r="M91" s="312"/>
      <c r="N91" s="312"/>
      <c r="O91" s="312"/>
      <c r="P91" s="312"/>
      <c r="Q91" s="312"/>
      <c r="R91" s="312"/>
      <c r="S91" s="312"/>
      <c r="T91" s="312"/>
      <c r="U91" s="312"/>
      <c r="V91" s="312"/>
      <c r="W91" s="312"/>
      <c r="X91" s="312"/>
      <c r="Y91" s="312"/>
      <c r="Z91" s="312"/>
      <c r="AA91" s="312"/>
      <c r="AB91" s="312"/>
      <c r="AC91" s="312"/>
      <c r="AD91" s="312"/>
      <c r="AE91" s="312"/>
      <c r="AF91" s="312"/>
      <c r="AG91" s="312"/>
      <c r="AH91" s="312"/>
      <c r="AI91" s="312"/>
      <c r="AJ91" s="312"/>
      <c r="AK91" s="312"/>
      <c r="AL91" s="312"/>
      <c r="AM91" s="312"/>
      <c r="AN91" s="312"/>
      <c r="AO91" s="312"/>
      <c r="AP91" s="312"/>
      <c r="AQ91" s="312"/>
      <c r="AR91" s="312"/>
      <c r="AS91" s="312"/>
      <c r="AT91" s="312"/>
      <c r="AU91" s="312"/>
      <c r="AV91" s="312"/>
      <c r="AW91" s="312"/>
      <c r="AX91" s="312"/>
      <c r="AY91" s="312"/>
      <c r="AZ91" s="312"/>
      <c r="BA91" s="312"/>
      <c r="BB91" s="312"/>
      <c r="BC91" s="312"/>
      <c r="BD91" s="312"/>
      <c r="BE91" s="312"/>
      <c r="BF91" s="312"/>
      <c r="BG91" s="312"/>
      <c r="BH91" s="312"/>
      <c r="BI91" s="312"/>
      <c r="BJ91" s="312"/>
      <c r="BK91" s="312"/>
      <c r="BL91" s="312"/>
      <c r="BM91" s="312"/>
      <c r="BN91" s="312"/>
      <c r="BO91" s="312"/>
      <c r="BP91" s="312"/>
      <c r="BQ91" s="312"/>
      <c r="BR91" s="312"/>
      <c r="BS91" s="312"/>
      <c r="BT91" s="312"/>
      <c r="BU91" s="312"/>
      <c r="BV91" s="312"/>
      <c r="BW91" s="312"/>
      <c r="BX91" s="312"/>
      <c r="BY91" s="312"/>
      <c r="BZ91" s="312"/>
      <c r="CA91" s="312"/>
      <c r="CB91" s="312"/>
      <c r="CC91" s="312"/>
      <c r="CD91" s="312"/>
      <c r="CE91" s="312"/>
      <c r="CF91" s="312"/>
      <c r="CG91" s="312"/>
      <c r="CH91" s="312"/>
      <c r="CI91" s="312"/>
      <c r="CJ91" s="312"/>
      <c r="CK91" s="312"/>
      <c r="CL91" s="312"/>
      <c r="CM91" s="312"/>
      <c r="CN91" s="312"/>
      <c r="CO91" s="312"/>
      <c r="CP91" s="312"/>
      <c r="CQ91" s="312"/>
      <c r="CR91" s="312"/>
      <c r="CS91" s="312"/>
      <c r="CT91" s="312"/>
      <c r="CU91" s="312"/>
      <c r="CV91" s="312"/>
      <c r="CW91" s="312"/>
      <c r="CX91" s="312"/>
      <c r="CY91" s="312"/>
      <c r="CZ91" s="312"/>
      <c r="DA91" s="312"/>
      <c r="DB91" s="312"/>
      <c r="DC91" s="312"/>
      <c r="DD91" s="312"/>
      <c r="DE91" s="312"/>
      <c r="DF91" s="312"/>
      <c r="DG91" s="312"/>
      <c r="DH91" s="312"/>
      <c r="DI91" s="312"/>
      <c r="DJ91" s="312"/>
      <c r="DK91" s="312"/>
      <c r="DL91" s="312"/>
      <c r="DM91" s="312"/>
      <c r="DN91" s="312"/>
      <c r="DO91" s="312"/>
      <c r="DP91" s="312"/>
      <c r="DQ91" s="312"/>
      <c r="DR91" s="312"/>
      <c r="DS91" s="312"/>
      <c r="DT91" s="312"/>
      <c r="DU91" s="312"/>
      <c r="DV91" s="312"/>
      <c r="DW91" s="312"/>
      <c r="DX91" s="312"/>
      <c r="DY91" s="312"/>
      <c r="DZ91" s="312"/>
      <c r="EA91" s="312"/>
      <c r="EB91" s="312"/>
      <c r="EC91" s="312"/>
      <c r="ED91" s="312"/>
      <c r="EE91" s="312"/>
      <c r="EF91" s="312"/>
      <c r="EG91" s="312"/>
      <c r="EH91" s="312"/>
      <c r="EI91" s="312"/>
      <c r="EJ91" s="312"/>
      <c r="EK91" s="312"/>
      <c r="EL91" s="312"/>
      <c r="EM91" s="312"/>
      <c r="EN91" s="312"/>
      <c r="EO91" s="312"/>
      <c r="EP91" s="312"/>
      <c r="EQ91" s="312"/>
      <c r="ER91" s="312"/>
      <c r="ES91" s="312"/>
      <c r="ET91" s="312"/>
      <c r="EU91" s="312"/>
      <c r="EV91" s="312"/>
      <c r="EW91" s="312"/>
      <c r="EX91" s="312"/>
      <c r="EY91" s="312"/>
      <c r="EZ91" s="312"/>
      <c r="FA91" s="312"/>
      <c r="FB91" s="312"/>
      <c r="FC91" s="312"/>
      <c r="FD91" s="312"/>
      <c r="FE91" s="312"/>
      <c r="FF91" s="312"/>
      <c r="FG91" s="312"/>
      <c r="FH91" s="312"/>
      <c r="FI91" s="312"/>
      <c r="FJ91" s="312"/>
      <c r="FK91" s="312"/>
      <c r="FL91" s="312"/>
      <c r="FM91" s="312"/>
      <c r="FN91" s="312"/>
      <c r="FO91" s="312"/>
      <c r="FP91" s="312"/>
      <c r="FQ91" s="312"/>
      <c r="FR91" s="312"/>
      <c r="FS91" s="312"/>
      <c r="FT91" s="312"/>
      <c r="FU91" s="312"/>
      <c r="FV91" s="312"/>
      <c r="FW91" s="312"/>
      <c r="FX91" s="312"/>
      <c r="FY91" s="312"/>
      <c r="FZ91" s="312"/>
      <c r="GA91" s="312"/>
      <c r="GB91" s="312"/>
      <c r="GC91" s="312"/>
      <c r="GD91" s="312"/>
      <c r="GE91" s="312"/>
      <c r="GF91" s="312"/>
      <c r="GG91" s="312"/>
      <c r="GH91" s="312"/>
      <c r="GI91" s="312"/>
      <c r="GJ91" s="312"/>
    </row>
    <row r="92" spans="1:192" s="311" customFormat="1" hidden="1">
      <c r="A92" s="302"/>
      <c r="B92" s="312"/>
      <c r="C92" s="312"/>
      <c r="D92" s="312"/>
      <c r="E92" s="312"/>
      <c r="F92" s="312"/>
      <c r="G92" s="312"/>
      <c r="H92" s="312"/>
      <c r="I92" s="312"/>
      <c r="J92" s="312"/>
      <c r="K92" s="312"/>
      <c r="L92" s="312"/>
      <c r="M92" s="312"/>
      <c r="N92" s="312"/>
      <c r="O92" s="312"/>
      <c r="P92" s="312"/>
      <c r="Q92" s="312"/>
      <c r="R92" s="312"/>
      <c r="S92" s="312"/>
      <c r="T92" s="312"/>
      <c r="U92" s="312"/>
      <c r="V92" s="312"/>
      <c r="W92" s="312"/>
      <c r="X92" s="312"/>
      <c r="Y92" s="312"/>
      <c r="Z92" s="312"/>
      <c r="AA92" s="312"/>
      <c r="AB92" s="312"/>
      <c r="AC92" s="312"/>
      <c r="AD92" s="312"/>
      <c r="AE92" s="312"/>
      <c r="AF92" s="312"/>
      <c r="AG92" s="312"/>
      <c r="AH92" s="312"/>
      <c r="AI92" s="312"/>
      <c r="AJ92" s="312"/>
      <c r="AK92" s="312"/>
      <c r="AL92" s="312"/>
      <c r="AM92" s="312"/>
      <c r="AN92" s="312"/>
      <c r="AO92" s="312"/>
      <c r="AP92" s="312"/>
      <c r="AQ92" s="312"/>
      <c r="AR92" s="312"/>
      <c r="AS92" s="312"/>
      <c r="AT92" s="312"/>
      <c r="AU92" s="312"/>
      <c r="AV92" s="312"/>
      <c r="AW92" s="312"/>
      <c r="AX92" s="312"/>
      <c r="AY92" s="312"/>
      <c r="AZ92" s="312"/>
      <c r="BA92" s="312"/>
      <c r="BB92" s="312"/>
      <c r="BC92" s="312"/>
      <c r="BD92" s="312"/>
      <c r="BE92" s="312"/>
      <c r="BF92" s="312"/>
      <c r="BG92" s="312"/>
      <c r="BH92" s="312"/>
      <c r="BI92" s="312"/>
      <c r="BJ92" s="312"/>
      <c r="BK92" s="312"/>
      <c r="BL92" s="312"/>
      <c r="BM92" s="312"/>
      <c r="BN92" s="312"/>
      <c r="BO92" s="312"/>
      <c r="BP92" s="312"/>
      <c r="BQ92" s="312"/>
      <c r="BR92" s="312"/>
      <c r="BS92" s="312"/>
      <c r="BT92" s="312"/>
      <c r="BU92" s="312"/>
      <c r="BV92" s="312"/>
      <c r="BW92" s="312"/>
      <c r="BX92" s="312"/>
      <c r="BY92" s="312"/>
      <c r="BZ92" s="312"/>
      <c r="CA92" s="312"/>
      <c r="CB92" s="312"/>
      <c r="CC92" s="312"/>
      <c r="CD92" s="312"/>
      <c r="CE92" s="312"/>
      <c r="CF92" s="312"/>
      <c r="CG92" s="312"/>
      <c r="CH92" s="312"/>
      <c r="CI92" s="312"/>
      <c r="CJ92" s="312"/>
      <c r="CK92" s="312"/>
      <c r="CL92" s="312"/>
      <c r="CM92" s="312"/>
      <c r="CN92" s="312"/>
      <c r="CO92" s="312"/>
      <c r="CP92" s="312"/>
      <c r="CQ92" s="312"/>
      <c r="CR92" s="312"/>
      <c r="CS92" s="312"/>
      <c r="CT92" s="312"/>
      <c r="CU92" s="312"/>
      <c r="CV92" s="312"/>
      <c r="CW92" s="312"/>
      <c r="CX92" s="312"/>
      <c r="CY92" s="312"/>
      <c r="CZ92" s="312"/>
      <c r="DA92" s="312"/>
      <c r="DB92" s="312"/>
      <c r="DC92" s="312"/>
      <c r="DD92" s="312"/>
      <c r="DE92" s="312"/>
      <c r="DF92" s="312"/>
      <c r="DG92" s="312"/>
      <c r="DH92" s="312"/>
      <c r="DI92" s="312"/>
      <c r="DJ92" s="312"/>
      <c r="DK92" s="312"/>
      <c r="DL92" s="312"/>
      <c r="DM92" s="312"/>
      <c r="DN92" s="312"/>
      <c r="DO92" s="312"/>
      <c r="DP92" s="312"/>
      <c r="DQ92" s="312"/>
      <c r="DR92" s="312"/>
      <c r="DS92" s="312"/>
      <c r="DT92" s="312"/>
      <c r="DU92" s="312"/>
      <c r="DV92" s="312"/>
      <c r="DW92" s="312"/>
      <c r="DX92" s="312"/>
      <c r="DY92" s="312"/>
      <c r="DZ92" s="312"/>
      <c r="EA92" s="312"/>
      <c r="EB92" s="312"/>
      <c r="EC92" s="312"/>
      <c r="ED92" s="312"/>
      <c r="EE92" s="312"/>
      <c r="EF92" s="312"/>
      <c r="EG92" s="312"/>
      <c r="EH92" s="312"/>
      <c r="EI92" s="312"/>
      <c r="EJ92" s="312"/>
      <c r="EK92" s="312"/>
      <c r="EL92" s="312"/>
      <c r="EM92" s="312"/>
      <c r="EN92" s="312"/>
      <c r="EO92" s="312"/>
      <c r="EP92" s="312"/>
      <c r="EQ92" s="312"/>
      <c r="ER92" s="312"/>
      <c r="ES92" s="312"/>
      <c r="ET92" s="312"/>
      <c r="EU92" s="312"/>
      <c r="EV92" s="312"/>
      <c r="EW92" s="312"/>
      <c r="EX92" s="312"/>
      <c r="EY92" s="312"/>
      <c r="EZ92" s="312"/>
      <c r="FA92" s="312"/>
      <c r="FB92" s="312"/>
      <c r="FC92" s="312"/>
      <c r="FD92" s="312"/>
      <c r="FE92" s="312"/>
      <c r="FF92" s="312"/>
      <c r="FG92" s="312"/>
      <c r="FH92" s="312"/>
      <c r="FI92" s="312"/>
      <c r="FJ92" s="312"/>
      <c r="FK92" s="312"/>
      <c r="FL92" s="312"/>
      <c r="FM92" s="312"/>
      <c r="FN92" s="312"/>
      <c r="FO92" s="312"/>
      <c r="FP92" s="312"/>
      <c r="FQ92" s="312"/>
      <c r="FR92" s="312"/>
      <c r="FS92" s="312"/>
      <c r="FT92" s="312"/>
      <c r="FU92" s="312"/>
      <c r="FV92" s="312"/>
      <c r="FW92" s="312"/>
      <c r="FX92" s="312"/>
      <c r="FY92" s="312"/>
      <c r="FZ92" s="312"/>
      <c r="GA92" s="312"/>
      <c r="GB92" s="312"/>
      <c r="GC92" s="312"/>
      <c r="GD92" s="312"/>
      <c r="GE92" s="312"/>
      <c r="GF92" s="312"/>
      <c r="GG92" s="312"/>
      <c r="GH92" s="312"/>
      <c r="GI92" s="312"/>
      <c r="GJ92" s="312"/>
    </row>
    <row r="93" spans="1:192" s="311" customFormat="1" hidden="1">
      <c r="A93" s="302"/>
      <c r="B93" s="312"/>
      <c r="C93" s="312"/>
      <c r="D93" s="312"/>
      <c r="E93" s="312"/>
      <c r="F93" s="312"/>
      <c r="G93" s="312"/>
      <c r="H93" s="312"/>
      <c r="I93" s="312"/>
      <c r="J93" s="312"/>
      <c r="K93" s="312"/>
      <c r="L93" s="312"/>
      <c r="M93" s="312"/>
      <c r="N93" s="312"/>
      <c r="O93" s="312"/>
      <c r="P93" s="312"/>
      <c r="Q93" s="312"/>
      <c r="R93" s="312"/>
      <c r="S93" s="312"/>
      <c r="T93" s="312"/>
      <c r="U93" s="312"/>
      <c r="V93" s="312"/>
      <c r="W93" s="312"/>
      <c r="X93" s="312"/>
      <c r="Y93" s="312"/>
      <c r="Z93" s="312"/>
      <c r="AA93" s="312"/>
      <c r="AB93" s="312"/>
      <c r="AC93" s="312"/>
      <c r="AD93" s="312"/>
      <c r="AE93" s="312"/>
      <c r="AF93" s="312"/>
      <c r="AG93" s="312"/>
      <c r="AH93" s="312"/>
      <c r="AI93" s="312"/>
      <c r="AJ93" s="312"/>
      <c r="AK93" s="312"/>
      <c r="AL93" s="312"/>
      <c r="AM93" s="312"/>
      <c r="AN93" s="312"/>
      <c r="AO93" s="312"/>
      <c r="AP93" s="312"/>
      <c r="AQ93" s="312"/>
      <c r="AR93" s="312"/>
      <c r="AS93" s="312"/>
      <c r="AT93" s="312"/>
      <c r="AU93" s="312"/>
      <c r="AV93" s="312"/>
      <c r="AW93" s="312"/>
      <c r="AX93" s="312"/>
      <c r="AY93" s="312"/>
      <c r="AZ93" s="312"/>
      <c r="BA93" s="312"/>
      <c r="BB93" s="312"/>
      <c r="BC93" s="312"/>
      <c r="BD93" s="312"/>
      <c r="BE93" s="312"/>
      <c r="BF93" s="312"/>
      <c r="BG93" s="312"/>
      <c r="BH93" s="312"/>
      <c r="BI93" s="312"/>
      <c r="BJ93" s="312"/>
      <c r="BK93" s="312"/>
      <c r="BL93" s="312"/>
      <c r="BM93" s="312"/>
      <c r="BN93" s="312"/>
      <c r="BO93" s="312"/>
      <c r="BP93" s="312"/>
      <c r="BQ93" s="312"/>
      <c r="BR93" s="312"/>
      <c r="BS93" s="312"/>
      <c r="BT93" s="312"/>
      <c r="BU93" s="312"/>
      <c r="BV93" s="312"/>
      <c r="BW93" s="312"/>
      <c r="BX93" s="312"/>
      <c r="BY93" s="312"/>
      <c r="BZ93" s="312"/>
      <c r="CA93" s="312"/>
      <c r="CB93" s="312"/>
      <c r="CC93" s="312"/>
      <c r="CD93" s="312"/>
      <c r="CE93" s="312"/>
      <c r="CF93" s="312"/>
      <c r="CG93" s="312"/>
      <c r="CH93" s="312"/>
      <c r="CI93" s="312"/>
      <c r="CJ93" s="312"/>
      <c r="CK93" s="312"/>
      <c r="CL93" s="312"/>
      <c r="CM93" s="312"/>
      <c r="CN93" s="312"/>
      <c r="CO93" s="312"/>
      <c r="CP93" s="312"/>
      <c r="CQ93" s="312"/>
      <c r="CR93" s="312"/>
      <c r="CS93" s="312"/>
      <c r="CT93" s="312"/>
      <c r="CU93" s="312"/>
      <c r="CV93" s="312"/>
      <c r="CW93" s="312"/>
      <c r="CX93" s="312"/>
      <c r="CY93" s="312"/>
      <c r="CZ93" s="312"/>
      <c r="DA93" s="312"/>
      <c r="DB93" s="312"/>
      <c r="DC93" s="312"/>
      <c r="DD93" s="312"/>
      <c r="DE93" s="312"/>
      <c r="DF93" s="312"/>
      <c r="DG93" s="312"/>
      <c r="DH93" s="312"/>
      <c r="DI93" s="312"/>
      <c r="DJ93" s="312"/>
      <c r="DK93" s="312"/>
      <c r="DL93" s="312"/>
      <c r="DM93" s="312"/>
      <c r="DN93" s="312"/>
      <c r="DO93" s="312"/>
      <c r="DP93" s="312"/>
      <c r="DQ93" s="312"/>
      <c r="DR93" s="312"/>
      <c r="DS93" s="312"/>
      <c r="DT93" s="312"/>
      <c r="DU93" s="312"/>
      <c r="DV93" s="312"/>
      <c r="DW93" s="312"/>
      <c r="DX93" s="312"/>
      <c r="DY93" s="312"/>
      <c r="DZ93" s="312"/>
      <c r="EA93" s="312"/>
      <c r="EB93" s="312"/>
      <c r="EC93" s="312"/>
      <c r="ED93" s="312"/>
      <c r="EE93" s="312"/>
      <c r="EF93" s="312"/>
      <c r="EG93" s="312"/>
      <c r="EH93" s="312"/>
      <c r="EI93" s="312"/>
      <c r="EJ93" s="312"/>
      <c r="EK93" s="312"/>
      <c r="EL93" s="312"/>
      <c r="EM93" s="312"/>
      <c r="EN93" s="312"/>
      <c r="EO93" s="312"/>
      <c r="EP93" s="312"/>
      <c r="EQ93" s="312"/>
      <c r="ER93" s="312"/>
      <c r="ES93" s="312"/>
      <c r="ET93" s="312"/>
      <c r="EU93" s="312"/>
      <c r="EV93" s="312"/>
      <c r="EW93" s="312"/>
      <c r="EX93" s="312"/>
      <c r="EY93" s="312"/>
      <c r="EZ93" s="312"/>
      <c r="FA93" s="312"/>
      <c r="FB93" s="312"/>
      <c r="FC93" s="312"/>
      <c r="FD93" s="312"/>
      <c r="FE93" s="312"/>
      <c r="FF93" s="312"/>
      <c r="FG93" s="312"/>
      <c r="FH93" s="312"/>
      <c r="FI93" s="312"/>
      <c r="FJ93" s="312"/>
      <c r="FK93" s="312"/>
      <c r="FL93" s="312"/>
      <c r="FM93" s="312"/>
      <c r="FN93" s="312"/>
      <c r="FO93" s="312"/>
      <c r="FP93" s="312"/>
      <c r="FQ93" s="312"/>
      <c r="FR93" s="312"/>
      <c r="FS93" s="312"/>
      <c r="FT93" s="312"/>
      <c r="FU93" s="312"/>
      <c r="FV93" s="312"/>
      <c r="FW93" s="312"/>
      <c r="FX93" s="312"/>
      <c r="FY93" s="312"/>
      <c r="FZ93" s="312"/>
      <c r="GA93" s="312"/>
      <c r="GB93" s="312"/>
      <c r="GC93" s="312"/>
      <c r="GD93" s="312"/>
      <c r="GE93" s="312"/>
      <c r="GF93" s="312"/>
      <c r="GG93" s="312"/>
      <c r="GH93" s="312"/>
      <c r="GI93" s="312"/>
      <c r="GJ93" s="312"/>
    </row>
    <row r="94" spans="1:192" s="311" customFormat="1" hidden="1">
      <c r="A94" s="302"/>
      <c r="B94" s="312"/>
      <c r="C94" s="312"/>
      <c r="D94" s="312"/>
      <c r="E94" s="312"/>
      <c r="F94" s="312"/>
      <c r="G94" s="312"/>
      <c r="H94" s="312"/>
      <c r="I94" s="312"/>
      <c r="J94" s="312"/>
      <c r="K94" s="312"/>
      <c r="L94" s="312"/>
      <c r="M94" s="312"/>
      <c r="N94" s="312"/>
      <c r="O94" s="312"/>
      <c r="P94" s="312"/>
      <c r="Q94" s="312"/>
      <c r="R94" s="312"/>
      <c r="S94" s="312"/>
      <c r="T94" s="312"/>
      <c r="U94" s="312"/>
      <c r="V94" s="312"/>
      <c r="W94" s="312"/>
      <c r="X94" s="312"/>
      <c r="Y94" s="312"/>
      <c r="Z94" s="312"/>
      <c r="AA94" s="312"/>
      <c r="AB94" s="312"/>
      <c r="AC94" s="312"/>
      <c r="AD94" s="312"/>
      <c r="AE94" s="312"/>
      <c r="AF94" s="312"/>
      <c r="AG94" s="312"/>
      <c r="AH94" s="312"/>
      <c r="AI94" s="312"/>
      <c r="AJ94" s="312"/>
      <c r="AK94" s="312"/>
      <c r="AL94" s="312"/>
      <c r="AM94" s="312"/>
      <c r="AN94" s="312"/>
      <c r="AO94" s="312"/>
      <c r="AP94" s="312"/>
      <c r="AQ94" s="312"/>
      <c r="AR94" s="312"/>
      <c r="AS94" s="312"/>
      <c r="AT94" s="312"/>
      <c r="AU94" s="312"/>
      <c r="AV94" s="312"/>
      <c r="AW94" s="312"/>
      <c r="AX94" s="312"/>
      <c r="AY94" s="312"/>
      <c r="AZ94" s="312"/>
      <c r="BA94" s="312"/>
      <c r="BB94" s="312"/>
      <c r="BC94" s="312"/>
      <c r="BD94" s="312"/>
      <c r="BE94" s="312"/>
      <c r="BF94" s="312"/>
      <c r="BG94" s="312"/>
      <c r="BH94" s="312"/>
      <c r="BI94" s="312"/>
      <c r="BJ94" s="312"/>
      <c r="BK94" s="312"/>
      <c r="BL94" s="312"/>
      <c r="BM94" s="312"/>
      <c r="BN94" s="312"/>
      <c r="BO94" s="312"/>
      <c r="BP94" s="312"/>
      <c r="BQ94" s="312"/>
      <c r="BR94" s="312"/>
      <c r="BS94" s="312"/>
      <c r="BT94" s="312"/>
      <c r="BU94" s="312"/>
      <c r="BV94" s="312"/>
      <c r="BW94" s="312"/>
      <c r="BX94" s="312"/>
      <c r="BY94" s="312"/>
      <c r="BZ94" s="312"/>
      <c r="CA94" s="312"/>
      <c r="CB94" s="312"/>
      <c r="CC94" s="312"/>
      <c r="CD94" s="312"/>
      <c r="CE94" s="312"/>
      <c r="CF94" s="312"/>
      <c r="CG94" s="312"/>
      <c r="CH94" s="312"/>
      <c r="CI94" s="312"/>
      <c r="CJ94" s="312"/>
      <c r="CK94" s="312"/>
      <c r="CL94" s="312"/>
      <c r="CM94" s="312"/>
      <c r="CN94" s="312"/>
      <c r="CO94" s="312"/>
      <c r="CP94" s="312"/>
      <c r="CQ94" s="312"/>
      <c r="CR94" s="312"/>
      <c r="CS94" s="312"/>
      <c r="CT94" s="312"/>
      <c r="CU94" s="312"/>
      <c r="CV94" s="312"/>
      <c r="CW94" s="312"/>
      <c r="CX94" s="312"/>
      <c r="CY94" s="312"/>
      <c r="CZ94" s="312"/>
      <c r="DA94" s="312"/>
      <c r="DB94" s="312"/>
      <c r="DC94" s="312"/>
      <c r="DD94" s="312"/>
      <c r="DE94" s="312"/>
      <c r="DF94" s="312"/>
      <c r="DG94" s="312"/>
      <c r="DH94" s="312"/>
      <c r="DI94" s="312"/>
      <c r="DJ94" s="312"/>
      <c r="DK94" s="312"/>
      <c r="DL94" s="312"/>
      <c r="DM94" s="312"/>
      <c r="DN94" s="312"/>
      <c r="DO94" s="312"/>
      <c r="DP94" s="312"/>
      <c r="DQ94" s="312"/>
      <c r="DR94" s="312"/>
      <c r="DS94" s="312"/>
      <c r="DT94" s="312"/>
      <c r="DU94" s="312"/>
      <c r="DV94" s="312"/>
      <c r="DW94" s="312"/>
      <c r="DX94" s="312"/>
      <c r="DY94" s="312"/>
      <c r="DZ94" s="312"/>
      <c r="EA94" s="312"/>
      <c r="EB94" s="312"/>
      <c r="EC94" s="312"/>
      <c r="ED94" s="312"/>
      <c r="EE94" s="312"/>
      <c r="EF94" s="312"/>
      <c r="EG94" s="312"/>
      <c r="EH94" s="312"/>
      <c r="EI94" s="312"/>
      <c r="EJ94" s="312"/>
      <c r="EK94" s="312"/>
      <c r="EL94" s="312"/>
      <c r="EM94" s="312"/>
      <c r="EN94" s="312"/>
      <c r="EO94" s="312"/>
      <c r="EP94" s="312"/>
      <c r="EQ94" s="312"/>
      <c r="ER94" s="312"/>
      <c r="ES94" s="312"/>
      <c r="ET94" s="312"/>
      <c r="EU94" s="312"/>
      <c r="EV94" s="312"/>
      <c r="EW94" s="312"/>
      <c r="EX94" s="312"/>
      <c r="EY94" s="312"/>
      <c r="EZ94" s="312"/>
      <c r="FA94" s="312"/>
      <c r="FB94" s="312"/>
      <c r="FC94" s="312"/>
      <c r="FD94" s="312"/>
      <c r="FE94" s="312"/>
      <c r="FF94" s="312"/>
      <c r="FG94" s="312"/>
      <c r="FH94" s="312"/>
      <c r="FI94" s="312"/>
      <c r="FJ94" s="312"/>
      <c r="FK94" s="312"/>
      <c r="FL94" s="312"/>
      <c r="FM94" s="312"/>
      <c r="FN94" s="312"/>
      <c r="FO94" s="312"/>
      <c r="FP94" s="312"/>
      <c r="FQ94" s="312"/>
      <c r="FR94" s="312"/>
      <c r="FS94" s="312"/>
      <c r="FT94" s="312"/>
      <c r="FU94" s="312"/>
      <c r="FV94" s="312"/>
      <c r="FW94" s="312"/>
      <c r="FX94" s="312"/>
      <c r="FY94" s="312"/>
      <c r="FZ94" s="312"/>
      <c r="GA94" s="312"/>
      <c r="GB94" s="312"/>
      <c r="GC94" s="312"/>
      <c r="GD94" s="312"/>
      <c r="GE94" s="312"/>
      <c r="GF94" s="312"/>
      <c r="GG94" s="312"/>
      <c r="GH94" s="312"/>
      <c r="GI94" s="312"/>
      <c r="GJ94" s="312"/>
    </row>
    <row r="95" spans="1:192" s="311" customFormat="1" hidden="1">
      <c r="A95" s="302"/>
      <c r="B95" s="312"/>
      <c r="C95" s="312"/>
      <c r="D95" s="312"/>
      <c r="E95" s="312"/>
      <c r="F95" s="312"/>
      <c r="G95" s="312"/>
      <c r="H95" s="312"/>
      <c r="I95" s="312"/>
      <c r="J95" s="312"/>
      <c r="K95" s="312"/>
      <c r="L95" s="312"/>
      <c r="M95" s="312"/>
      <c r="N95" s="312"/>
      <c r="O95" s="312"/>
      <c r="P95" s="312"/>
      <c r="Q95" s="312"/>
      <c r="R95" s="312"/>
      <c r="S95" s="312"/>
      <c r="T95" s="312"/>
      <c r="U95" s="312"/>
      <c r="V95" s="312"/>
      <c r="W95" s="312"/>
      <c r="X95" s="312"/>
      <c r="Y95" s="312"/>
      <c r="Z95" s="312"/>
      <c r="AA95" s="312"/>
      <c r="AB95" s="312"/>
      <c r="AC95" s="312"/>
      <c r="AD95" s="312"/>
      <c r="AE95" s="312"/>
      <c r="AF95" s="312"/>
      <c r="AG95" s="312"/>
      <c r="AH95" s="312"/>
      <c r="AI95" s="312"/>
      <c r="AJ95" s="312"/>
      <c r="AK95" s="312"/>
      <c r="AL95" s="312"/>
      <c r="AM95" s="312"/>
      <c r="AN95" s="312"/>
      <c r="AO95" s="312"/>
      <c r="AP95" s="312"/>
      <c r="AQ95" s="312"/>
      <c r="AR95" s="312"/>
      <c r="AS95" s="312"/>
      <c r="AT95" s="312"/>
      <c r="AU95" s="312"/>
      <c r="AV95" s="312"/>
      <c r="AW95" s="312"/>
      <c r="AX95" s="312"/>
      <c r="AY95" s="312"/>
      <c r="AZ95" s="312"/>
      <c r="BA95" s="312"/>
      <c r="BB95" s="312"/>
      <c r="BC95" s="312"/>
      <c r="BD95" s="312"/>
      <c r="BE95" s="312"/>
      <c r="BF95" s="312"/>
      <c r="BG95" s="312"/>
      <c r="BH95" s="312"/>
      <c r="BI95" s="312"/>
      <c r="BJ95" s="312"/>
      <c r="BK95" s="312"/>
      <c r="BL95" s="312"/>
      <c r="BM95" s="312"/>
      <c r="BN95" s="312"/>
      <c r="BO95" s="312"/>
      <c r="BP95" s="312"/>
      <c r="BQ95" s="312"/>
      <c r="BR95" s="312"/>
      <c r="BS95" s="312"/>
      <c r="BT95" s="312"/>
      <c r="BU95" s="312"/>
      <c r="BV95" s="312"/>
      <c r="BW95" s="312"/>
      <c r="BX95" s="312"/>
      <c r="BY95" s="312"/>
      <c r="BZ95" s="312"/>
      <c r="CA95" s="312"/>
      <c r="CB95" s="312"/>
      <c r="CC95" s="312"/>
      <c r="CD95" s="312"/>
      <c r="CE95" s="312"/>
      <c r="CF95" s="312"/>
      <c r="CG95" s="312"/>
      <c r="CH95" s="312"/>
      <c r="CI95" s="312"/>
      <c r="CJ95" s="312"/>
      <c r="CK95" s="312"/>
      <c r="CL95" s="312"/>
      <c r="CM95" s="312"/>
      <c r="CN95" s="312"/>
      <c r="CO95" s="312"/>
      <c r="CP95" s="312"/>
      <c r="CQ95" s="312"/>
      <c r="CR95" s="312"/>
      <c r="CS95" s="312"/>
      <c r="CT95" s="312"/>
      <c r="CU95" s="312"/>
      <c r="CV95" s="312"/>
      <c r="CW95" s="312"/>
      <c r="CX95" s="312"/>
      <c r="CY95" s="312"/>
      <c r="CZ95" s="312"/>
      <c r="DA95" s="312"/>
      <c r="DB95" s="312"/>
      <c r="DC95" s="312"/>
      <c r="DD95" s="312"/>
      <c r="DE95" s="312"/>
      <c r="DF95" s="312"/>
      <c r="DG95" s="312"/>
      <c r="DH95" s="312"/>
      <c r="DI95" s="312"/>
      <c r="DJ95" s="312"/>
      <c r="DK95" s="312"/>
      <c r="DL95" s="312"/>
      <c r="DM95" s="312"/>
      <c r="DN95" s="312"/>
      <c r="DO95" s="312"/>
      <c r="DP95" s="312"/>
      <c r="DQ95" s="312"/>
      <c r="DR95" s="312"/>
      <c r="DS95" s="312"/>
      <c r="DT95" s="312"/>
      <c r="DU95" s="312"/>
      <c r="DV95" s="312"/>
      <c r="DW95" s="312"/>
      <c r="DX95" s="312"/>
      <c r="DY95" s="312"/>
      <c r="DZ95" s="312"/>
      <c r="EA95" s="312"/>
      <c r="EB95" s="312"/>
      <c r="EC95" s="312"/>
      <c r="ED95" s="312"/>
      <c r="EE95" s="312"/>
      <c r="EF95" s="312"/>
      <c r="EG95" s="312"/>
      <c r="EH95" s="312"/>
      <c r="EI95" s="312"/>
      <c r="EJ95" s="312"/>
      <c r="EK95" s="312"/>
      <c r="EL95" s="312"/>
      <c r="EM95" s="312"/>
      <c r="EN95" s="312"/>
      <c r="EO95" s="312"/>
      <c r="EP95" s="312"/>
      <c r="EQ95" s="312"/>
      <c r="ER95" s="312"/>
      <c r="ES95" s="312"/>
      <c r="ET95" s="312"/>
      <c r="EU95" s="312"/>
      <c r="EV95" s="312"/>
      <c r="EW95" s="312"/>
      <c r="EX95" s="312"/>
      <c r="EY95" s="312"/>
      <c r="EZ95" s="312"/>
      <c r="FA95" s="312"/>
      <c r="FB95" s="312"/>
      <c r="FC95" s="312"/>
      <c r="FD95" s="312"/>
      <c r="FE95" s="312"/>
      <c r="FF95" s="312"/>
      <c r="FG95" s="312"/>
      <c r="FH95" s="312"/>
      <c r="FI95" s="312"/>
      <c r="FJ95" s="312"/>
      <c r="FK95" s="312"/>
      <c r="FL95" s="312"/>
      <c r="FM95" s="312"/>
      <c r="FN95" s="312"/>
      <c r="FO95" s="312"/>
      <c r="FP95" s="312"/>
      <c r="FQ95" s="312"/>
      <c r="FR95" s="312"/>
      <c r="FS95" s="312"/>
      <c r="FT95" s="312"/>
      <c r="FU95" s="312"/>
      <c r="FV95" s="312"/>
      <c r="FW95" s="312"/>
      <c r="FX95" s="312"/>
      <c r="FY95" s="312"/>
      <c r="FZ95" s="312"/>
      <c r="GA95" s="312"/>
      <c r="GB95" s="312"/>
      <c r="GC95" s="312"/>
      <c r="GD95" s="312"/>
      <c r="GE95" s="312"/>
      <c r="GF95" s="312"/>
      <c r="GG95" s="312"/>
      <c r="GH95" s="312"/>
      <c r="GI95" s="312"/>
      <c r="GJ95" s="312"/>
    </row>
    <row r="96" spans="1:192" s="311" customFormat="1" hidden="1">
      <c r="A96" s="302"/>
      <c r="B96" s="312"/>
      <c r="C96" s="312"/>
      <c r="D96" s="312"/>
      <c r="E96" s="312"/>
      <c r="F96" s="312"/>
      <c r="G96" s="312"/>
      <c r="H96" s="312"/>
      <c r="I96" s="312"/>
      <c r="J96" s="312"/>
      <c r="K96" s="312"/>
      <c r="L96" s="312"/>
      <c r="M96" s="312"/>
      <c r="N96" s="312"/>
      <c r="O96" s="312"/>
      <c r="P96" s="312"/>
      <c r="Q96" s="312"/>
      <c r="R96" s="312"/>
      <c r="S96" s="312"/>
      <c r="T96" s="312"/>
      <c r="U96" s="312"/>
      <c r="V96" s="312"/>
      <c r="W96" s="312"/>
      <c r="X96" s="312"/>
      <c r="Y96" s="312"/>
      <c r="Z96" s="312"/>
      <c r="AA96" s="312"/>
      <c r="AB96" s="312"/>
      <c r="AC96" s="312"/>
      <c r="AD96" s="312"/>
      <c r="AE96" s="312"/>
      <c r="AF96" s="312"/>
      <c r="AG96" s="312"/>
      <c r="AH96" s="312"/>
      <c r="AI96" s="312"/>
      <c r="AJ96" s="312"/>
      <c r="AK96" s="312"/>
      <c r="AL96" s="312"/>
      <c r="AM96" s="312"/>
      <c r="AN96" s="312"/>
      <c r="AO96" s="312"/>
      <c r="AP96" s="312"/>
      <c r="AQ96" s="312"/>
      <c r="AR96" s="312"/>
      <c r="AS96" s="312"/>
      <c r="AT96" s="312"/>
      <c r="AU96" s="312"/>
      <c r="AV96" s="312"/>
      <c r="AW96" s="312"/>
      <c r="AX96" s="312"/>
      <c r="AY96" s="312"/>
      <c r="AZ96" s="312"/>
      <c r="BA96" s="312"/>
      <c r="BB96" s="312"/>
      <c r="BC96" s="312"/>
      <c r="BD96" s="312"/>
      <c r="BE96" s="312"/>
      <c r="BF96" s="312"/>
      <c r="BG96" s="312"/>
      <c r="BH96" s="312"/>
      <c r="BI96" s="312"/>
      <c r="BJ96" s="312"/>
      <c r="BK96" s="312"/>
      <c r="BL96" s="312"/>
      <c r="BM96" s="312"/>
      <c r="BN96" s="312"/>
      <c r="BO96" s="312"/>
      <c r="BP96" s="312"/>
      <c r="BQ96" s="312"/>
      <c r="BR96" s="312"/>
      <c r="BS96" s="312"/>
      <c r="BT96" s="312"/>
      <c r="BU96" s="312"/>
      <c r="BV96" s="312"/>
      <c r="BW96" s="312"/>
      <c r="BX96" s="312"/>
      <c r="BY96" s="312"/>
      <c r="BZ96" s="312"/>
      <c r="CA96" s="312"/>
      <c r="CB96" s="312"/>
      <c r="CC96" s="312"/>
      <c r="CD96" s="312"/>
      <c r="CE96" s="312"/>
      <c r="CF96" s="312"/>
      <c r="CG96" s="312"/>
      <c r="CH96" s="312"/>
      <c r="CI96" s="312"/>
      <c r="CJ96" s="312"/>
      <c r="CK96" s="312"/>
      <c r="CL96" s="312"/>
      <c r="CM96" s="312"/>
      <c r="CN96" s="312"/>
      <c r="CO96" s="312"/>
      <c r="CP96" s="312"/>
      <c r="CQ96" s="312"/>
      <c r="CR96" s="312"/>
      <c r="CS96" s="312"/>
      <c r="CT96" s="312"/>
      <c r="CU96" s="312"/>
      <c r="CV96" s="312"/>
      <c r="CW96" s="312"/>
      <c r="CX96" s="312"/>
      <c r="CY96" s="312"/>
      <c r="CZ96" s="312"/>
      <c r="DA96" s="312"/>
      <c r="DB96" s="312"/>
      <c r="DC96" s="312"/>
      <c r="DD96" s="312"/>
      <c r="DE96" s="312"/>
      <c r="DF96" s="312"/>
      <c r="DG96" s="312"/>
      <c r="DH96" s="312"/>
      <c r="DI96" s="312"/>
      <c r="DJ96" s="312"/>
      <c r="DK96" s="312"/>
      <c r="DL96" s="312"/>
      <c r="DM96" s="312"/>
      <c r="DN96" s="312"/>
      <c r="DO96" s="312"/>
      <c r="DP96" s="312"/>
      <c r="DQ96" s="312"/>
      <c r="DR96" s="312"/>
      <c r="DS96" s="312"/>
      <c r="DT96" s="312"/>
      <c r="DU96" s="312"/>
      <c r="DV96" s="312"/>
      <c r="DW96" s="312"/>
      <c r="DX96" s="312"/>
      <c r="DY96" s="312"/>
      <c r="DZ96" s="312"/>
      <c r="EA96" s="312"/>
      <c r="EB96" s="312"/>
      <c r="EC96" s="312"/>
      <c r="ED96" s="312"/>
      <c r="EE96" s="312"/>
      <c r="EF96" s="312"/>
      <c r="EG96" s="312"/>
      <c r="EH96" s="312"/>
      <c r="EI96" s="312"/>
      <c r="EJ96" s="312"/>
      <c r="EK96" s="312"/>
      <c r="EL96" s="312"/>
      <c r="EM96" s="312"/>
      <c r="EN96" s="312"/>
      <c r="EO96" s="312"/>
      <c r="EP96" s="312"/>
      <c r="EQ96" s="312"/>
      <c r="ER96" s="312"/>
      <c r="ES96" s="312"/>
      <c r="ET96" s="312"/>
      <c r="EU96" s="312"/>
      <c r="EV96" s="312"/>
      <c r="EW96" s="312"/>
      <c r="EX96" s="312"/>
      <c r="EY96" s="312"/>
      <c r="EZ96" s="312"/>
      <c r="FA96" s="312"/>
      <c r="FB96" s="312"/>
      <c r="FC96" s="312"/>
      <c r="FD96" s="312"/>
      <c r="FE96" s="312"/>
      <c r="FF96" s="312"/>
      <c r="FG96" s="312"/>
      <c r="FH96" s="312"/>
      <c r="FI96" s="312"/>
      <c r="FJ96" s="312"/>
      <c r="FK96" s="312"/>
      <c r="FL96" s="312"/>
      <c r="FM96" s="312"/>
      <c r="FN96" s="312"/>
      <c r="FO96" s="312"/>
      <c r="FP96" s="312"/>
      <c r="FQ96" s="312"/>
      <c r="FR96" s="312"/>
      <c r="FS96" s="312"/>
      <c r="FT96" s="312"/>
      <c r="FU96" s="312"/>
      <c r="FV96" s="312"/>
      <c r="FW96" s="312"/>
      <c r="FX96" s="312"/>
      <c r="FY96" s="312"/>
      <c r="FZ96" s="312"/>
      <c r="GA96" s="312"/>
      <c r="GB96" s="312"/>
      <c r="GC96" s="312"/>
      <c r="GD96" s="312"/>
      <c r="GE96" s="312"/>
      <c r="GF96" s="312"/>
      <c r="GG96" s="312"/>
      <c r="GH96" s="312"/>
      <c r="GI96" s="312"/>
      <c r="GJ96" s="312"/>
    </row>
    <row r="97" spans="1:192" s="311" customFormat="1" hidden="1">
      <c r="A97" s="302"/>
      <c r="B97" s="312"/>
      <c r="C97" s="312"/>
      <c r="D97" s="312"/>
      <c r="E97" s="312"/>
      <c r="F97" s="312"/>
      <c r="G97" s="312"/>
      <c r="H97" s="312"/>
      <c r="I97" s="312"/>
      <c r="J97" s="312"/>
      <c r="K97" s="312"/>
      <c r="L97" s="312"/>
      <c r="M97" s="312"/>
      <c r="N97" s="312"/>
      <c r="O97" s="312"/>
      <c r="P97" s="312"/>
      <c r="Q97" s="312"/>
      <c r="R97" s="312"/>
      <c r="S97" s="312"/>
      <c r="T97" s="312"/>
      <c r="U97" s="312"/>
      <c r="V97" s="312"/>
      <c r="W97" s="312"/>
      <c r="X97" s="312"/>
      <c r="Y97" s="312"/>
      <c r="Z97" s="312"/>
      <c r="AA97" s="312"/>
      <c r="AB97" s="312"/>
      <c r="AC97" s="312"/>
      <c r="AD97" s="312"/>
      <c r="AE97" s="312"/>
      <c r="AF97" s="312"/>
      <c r="AG97" s="312"/>
      <c r="AH97" s="312"/>
      <c r="AI97" s="312"/>
      <c r="AJ97" s="312"/>
      <c r="AK97" s="312"/>
      <c r="AL97" s="312"/>
      <c r="AM97" s="312"/>
      <c r="AN97" s="312"/>
      <c r="AO97" s="312"/>
      <c r="AP97" s="312"/>
      <c r="AQ97" s="312"/>
      <c r="AR97" s="312"/>
      <c r="AS97" s="312"/>
      <c r="AT97" s="312"/>
      <c r="AU97" s="312"/>
      <c r="AV97" s="312"/>
      <c r="AW97" s="312"/>
      <c r="AX97" s="312"/>
      <c r="AY97" s="312"/>
      <c r="AZ97" s="312"/>
      <c r="BA97" s="312"/>
      <c r="BB97" s="312"/>
      <c r="BC97" s="312"/>
      <c r="BD97" s="312"/>
      <c r="BE97" s="312"/>
      <c r="BF97" s="312"/>
      <c r="BG97" s="312"/>
      <c r="BH97" s="312"/>
      <c r="BI97" s="312"/>
      <c r="BJ97" s="312"/>
      <c r="BK97" s="312"/>
      <c r="BL97" s="312"/>
      <c r="BM97" s="312"/>
      <c r="BN97" s="312"/>
      <c r="BO97" s="312"/>
      <c r="BP97" s="312"/>
      <c r="BQ97" s="312"/>
      <c r="BR97" s="312"/>
      <c r="BS97" s="312"/>
      <c r="BT97" s="312"/>
      <c r="BU97" s="312"/>
      <c r="BV97" s="312"/>
      <c r="BW97" s="312"/>
      <c r="BX97" s="312"/>
      <c r="BY97" s="312"/>
      <c r="BZ97" s="312"/>
      <c r="CA97" s="312"/>
      <c r="CB97" s="312"/>
      <c r="CC97" s="312"/>
      <c r="CD97" s="312"/>
      <c r="CE97" s="312"/>
      <c r="CF97" s="312"/>
      <c r="CG97" s="312"/>
      <c r="CH97" s="312"/>
      <c r="CI97" s="312"/>
      <c r="CJ97" s="312"/>
      <c r="CK97" s="312"/>
      <c r="CL97" s="312"/>
      <c r="CM97" s="312"/>
      <c r="CN97" s="312"/>
      <c r="CO97" s="312"/>
      <c r="CP97" s="312"/>
      <c r="CQ97" s="312"/>
      <c r="CR97" s="312"/>
      <c r="CS97" s="312"/>
      <c r="CT97" s="312"/>
      <c r="CU97" s="312"/>
      <c r="CV97" s="312"/>
      <c r="CW97" s="312"/>
      <c r="CX97" s="312"/>
      <c r="CY97" s="312"/>
      <c r="CZ97" s="312"/>
      <c r="DA97" s="312"/>
      <c r="DB97" s="312"/>
      <c r="DC97" s="312"/>
      <c r="DD97" s="312"/>
      <c r="DE97" s="312"/>
      <c r="DF97" s="312"/>
      <c r="DG97" s="312"/>
      <c r="DH97" s="312"/>
      <c r="DI97" s="312"/>
      <c r="DJ97" s="312"/>
      <c r="DK97" s="312"/>
      <c r="DL97" s="312"/>
      <c r="DM97" s="312"/>
      <c r="DN97" s="312"/>
      <c r="DO97" s="312"/>
      <c r="DP97" s="312"/>
      <c r="DQ97" s="312"/>
      <c r="DR97" s="312"/>
      <c r="DS97" s="312"/>
      <c r="DT97" s="312"/>
      <c r="DU97" s="312"/>
      <c r="DV97" s="312"/>
      <c r="DW97" s="312"/>
      <c r="DX97" s="312"/>
      <c r="DY97" s="312"/>
      <c r="DZ97" s="312"/>
      <c r="EA97" s="312"/>
      <c r="EB97" s="312"/>
      <c r="EC97" s="312"/>
      <c r="ED97" s="312"/>
      <c r="EE97" s="312"/>
      <c r="EF97" s="312"/>
      <c r="EG97" s="312"/>
      <c r="EH97" s="312"/>
      <c r="EI97" s="312"/>
      <c r="EJ97" s="312"/>
      <c r="EK97" s="312"/>
      <c r="EL97" s="312"/>
      <c r="EM97" s="312"/>
      <c r="EN97" s="312"/>
      <c r="EO97" s="312"/>
      <c r="EP97" s="312"/>
      <c r="EQ97" s="312"/>
      <c r="ER97" s="312"/>
      <c r="ES97" s="312"/>
      <c r="ET97" s="312"/>
      <c r="EU97" s="312"/>
      <c r="EV97" s="312"/>
      <c r="EW97" s="312"/>
      <c r="EX97" s="312"/>
      <c r="EY97" s="312"/>
      <c r="EZ97" s="312"/>
      <c r="FA97" s="312"/>
      <c r="FB97" s="312"/>
      <c r="FC97" s="312"/>
      <c r="FD97" s="312"/>
      <c r="FE97" s="312"/>
      <c r="FF97" s="312"/>
      <c r="FG97" s="312"/>
      <c r="FH97" s="312"/>
      <c r="FI97" s="312"/>
      <c r="FJ97" s="312"/>
      <c r="FK97" s="312"/>
      <c r="FL97" s="312"/>
      <c r="FM97" s="312"/>
      <c r="FN97" s="312"/>
      <c r="FO97" s="312"/>
      <c r="FP97" s="312"/>
      <c r="FQ97" s="312"/>
      <c r="FR97" s="312"/>
      <c r="FS97" s="312"/>
      <c r="FT97" s="312"/>
      <c r="FU97" s="312"/>
      <c r="FV97" s="312"/>
      <c r="FW97" s="312"/>
      <c r="FX97" s="312"/>
      <c r="FY97" s="312"/>
      <c r="FZ97" s="312"/>
      <c r="GA97" s="312"/>
      <c r="GB97" s="312"/>
      <c r="GC97" s="312"/>
      <c r="GD97" s="312"/>
      <c r="GE97" s="312"/>
      <c r="GF97" s="312"/>
      <c r="GG97" s="312"/>
      <c r="GH97" s="312"/>
      <c r="GI97" s="312"/>
      <c r="GJ97" s="312"/>
    </row>
    <row r="98" spans="1:192" s="311" customFormat="1" hidden="1">
      <c r="A98" s="302"/>
      <c r="B98" s="312"/>
      <c r="C98" s="312"/>
      <c r="D98" s="312"/>
      <c r="E98" s="312"/>
      <c r="F98" s="312"/>
      <c r="G98" s="312"/>
      <c r="H98" s="312"/>
      <c r="I98" s="312"/>
      <c r="J98" s="312"/>
      <c r="K98" s="312"/>
      <c r="L98" s="312"/>
      <c r="M98" s="312"/>
      <c r="N98" s="312"/>
      <c r="O98" s="312"/>
      <c r="P98" s="312"/>
      <c r="Q98" s="312"/>
      <c r="R98" s="312"/>
      <c r="S98" s="312"/>
      <c r="T98" s="312"/>
      <c r="U98" s="312"/>
      <c r="V98" s="312"/>
      <c r="W98" s="312"/>
      <c r="X98" s="312"/>
      <c r="Y98" s="312"/>
      <c r="Z98" s="312"/>
      <c r="AA98" s="312"/>
      <c r="AB98" s="312"/>
      <c r="AC98" s="312"/>
      <c r="AD98" s="312"/>
      <c r="AE98" s="312"/>
      <c r="AF98" s="312"/>
      <c r="AG98" s="312"/>
      <c r="AH98" s="312"/>
      <c r="AI98" s="312"/>
      <c r="AJ98" s="312"/>
      <c r="AK98" s="312"/>
      <c r="AL98" s="312"/>
      <c r="AM98" s="312"/>
      <c r="AN98" s="312"/>
      <c r="AO98" s="312"/>
      <c r="AP98" s="312"/>
      <c r="AQ98" s="312"/>
      <c r="AR98" s="312"/>
      <c r="AS98" s="312"/>
      <c r="AT98" s="312"/>
      <c r="AU98" s="312"/>
      <c r="AV98" s="312"/>
      <c r="AW98" s="312"/>
      <c r="AX98" s="312"/>
      <c r="AY98" s="312"/>
      <c r="AZ98" s="312"/>
      <c r="BA98" s="312"/>
      <c r="BB98" s="312"/>
      <c r="BC98" s="312"/>
      <c r="BD98" s="312"/>
      <c r="BE98" s="312"/>
      <c r="BF98" s="312"/>
      <c r="BG98" s="312"/>
      <c r="BH98" s="312"/>
      <c r="BI98" s="312"/>
      <c r="BJ98" s="312"/>
      <c r="BK98" s="312"/>
      <c r="BL98" s="312"/>
      <c r="BM98" s="312"/>
      <c r="BN98" s="312"/>
      <c r="BO98" s="312"/>
      <c r="BP98" s="312"/>
      <c r="BQ98" s="312"/>
      <c r="BR98" s="312"/>
      <c r="BS98" s="312"/>
      <c r="BT98" s="312"/>
      <c r="BU98" s="312"/>
      <c r="BV98" s="312"/>
      <c r="BW98" s="312"/>
      <c r="BX98" s="312"/>
      <c r="BY98" s="312"/>
      <c r="BZ98" s="312"/>
      <c r="CA98" s="312"/>
      <c r="CB98" s="312"/>
      <c r="CC98" s="312"/>
      <c r="CD98" s="312"/>
      <c r="CE98" s="312"/>
      <c r="CF98" s="312"/>
      <c r="CG98" s="312"/>
      <c r="CH98" s="312"/>
      <c r="CI98" s="312"/>
      <c r="CJ98" s="312"/>
      <c r="CK98" s="312"/>
      <c r="CL98" s="312"/>
      <c r="CM98" s="312"/>
      <c r="CN98" s="312"/>
      <c r="CO98" s="312"/>
      <c r="CP98" s="312"/>
      <c r="CQ98" s="312"/>
      <c r="CR98" s="312"/>
      <c r="CS98" s="312"/>
      <c r="CT98" s="312"/>
      <c r="CU98" s="312"/>
      <c r="CV98" s="312"/>
      <c r="CW98" s="312"/>
      <c r="CX98" s="312"/>
      <c r="CY98" s="312"/>
      <c r="CZ98" s="312"/>
      <c r="DA98" s="312"/>
      <c r="DB98" s="312"/>
      <c r="DC98" s="312"/>
      <c r="DD98" s="312"/>
      <c r="DE98" s="312"/>
      <c r="DF98" s="312"/>
      <c r="DG98" s="312"/>
      <c r="DH98" s="312"/>
      <c r="DI98" s="312"/>
      <c r="DJ98" s="312"/>
      <c r="DK98" s="312"/>
      <c r="DL98" s="312"/>
      <c r="DM98" s="312"/>
      <c r="DN98" s="312"/>
      <c r="DO98" s="312"/>
      <c r="DP98" s="312"/>
      <c r="DQ98" s="312"/>
      <c r="DR98" s="312"/>
      <c r="DS98" s="312"/>
      <c r="DT98" s="312"/>
      <c r="DU98" s="312"/>
      <c r="DV98" s="312"/>
      <c r="DW98" s="312"/>
      <c r="DX98" s="312"/>
      <c r="DY98" s="312"/>
      <c r="DZ98" s="312"/>
      <c r="EA98" s="312"/>
      <c r="EB98" s="312"/>
      <c r="EC98" s="312"/>
      <c r="ED98" s="312"/>
      <c r="EE98" s="312"/>
      <c r="EF98" s="312"/>
      <c r="EG98" s="312"/>
      <c r="EH98" s="312"/>
      <c r="EI98" s="312"/>
      <c r="EJ98" s="312"/>
      <c r="EK98" s="312"/>
      <c r="EL98" s="312"/>
      <c r="EM98" s="312"/>
      <c r="EN98" s="312"/>
      <c r="EO98" s="312"/>
      <c r="EP98" s="312"/>
      <c r="EQ98" s="312"/>
      <c r="ER98" s="312"/>
      <c r="ES98" s="312"/>
      <c r="ET98" s="312"/>
      <c r="EU98" s="312"/>
      <c r="EV98" s="312"/>
      <c r="EW98" s="312"/>
      <c r="EX98" s="312"/>
      <c r="EY98" s="312"/>
      <c r="EZ98" s="312"/>
      <c r="FA98" s="312"/>
      <c r="FB98" s="312"/>
      <c r="FC98" s="312"/>
      <c r="FD98" s="312"/>
      <c r="FE98" s="312"/>
      <c r="FF98" s="312"/>
      <c r="FG98" s="312"/>
      <c r="FH98" s="312"/>
      <c r="FI98" s="312"/>
      <c r="FJ98" s="312"/>
      <c r="FK98" s="312"/>
      <c r="FL98" s="312"/>
      <c r="FM98" s="312"/>
      <c r="FN98" s="312"/>
      <c r="FO98" s="312"/>
      <c r="FP98" s="312"/>
      <c r="FQ98" s="312"/>
      <c r="FR98" s="312"/>
      <c r="FS98" s="312"/>
      <c r="FT98" s="312"/>
      <c r="FU98" s="312"/>
      <c r="FV98" s="312"/>
      <c r="FW98" s="312"/>
      <c r="FX98" s="312"/>
      <c r="FY98" s="312"/>
      <c r="FZ98" s="312"/>
      <c r="GA98" s="312"/>
      <c r="GB98" s="312"/>
      <c r="GC98" s="312"/>
      <c r="GD98" s="312"/>
      <c r="GE98" s="312"/>
      <c r="GF98" s="312"/>
      <c r="GG98" s="312"/>
      <c r="GH98" s="312"/>
      <c r="GI98" s="312"/>
      <c r="GJ98" s="312"/>
    </row>
    <row r="99" spans="1:192" s="311" customFormat="1" hidden="1">
      <c r="A99" s="302"/>
      <c r="B99" s="312"/>
      <c r="C99" s="312"/>
      <c r="D99" s="312"/>
      <c r="E99" s="312"/>
      <c r="F99" s="312"/>
      <c r="G99" s="312"/>
      <c r="H99" s="312"/>
      <c r="I99" s="312"/>
      <c r="J99" s="312"/>
      <c r="K99" s="312"/>
      <c r="L99" s="312"/>
      <c r="M99" s="312"/>
      <c r="N99" s="312"/>
      <c r="O99" s="312"/>
      <c r="P99" s="312"/>
      <c r="Q99" s="312"/>
      <c r="R99" s="312"/>
      <c r="S99" s="312"/>
      <c r="T99" s="312"/>
      <c r="U99" s="312"/>
      <c r="V99" s="312"/>
      <c r="W99" s="312"/>
      <c r="X99" s="312"/>
      <c r="Y99" s="312"/>
      <c r="Z99" s="312"/>
      <c r="AA99" s="312"/>
      <c r="AB99" s="312"/>
      <c r="AC99" s="312"/>
      <c r="AD99" s="312"/>
      <c r="AE99" s="312"/>
      <c r="AF99" s="312"/>
      <c r="AG99" s="312"/>
      <c r="AH99" s="312"/>
      <c r="AI99" s="312"/>
      <c r="AJ99" s="312"/>
      <c r="AK99" s="312"/>
      <c r="AL99" s="312"/>
      <c r="AM99" s="312"/>
      <c r="AN99" s="312"/>
      <c r="AO99" s="312"/>
      <c r="AP99" s="312"/>
      <c r="AQ99" s="312"/>
      <c r="AR99" s="312"/>
      <c r="AS99" s="312"/>
      <c r="AT99" s="312"/>
      <c r="AU99" s="312"/>
      <c r="AV99" s="312"/>
      <c r="AW99" s="312"/>
      <c r="AX99" s="312"/>
      <c r="AY99" s="312"/>
      <c r="AZ99" s="312"/>
      <c r="BA99" s="312"/>
      <c r="BB99" s="312"/>
      <c r="BC99" s="312"/>
      <c r="BD99" s="312"/>
      <c r="BE99" s="312"/>
      <c r="BF99" s="312"/>
      <c r="BG99" s="312"/>
      <c r="BH99" s="312"/>
      <c r="BI99" s="312"/>
      <c r="BJ99" s="312"/>
      <c r="BK99" s="312"/>
      <c r="BL99" s="312"/>
      <c r="BM99" s="312"/>
      <c r="BN99" s="312"/>
      <c r="BO99" s="312"/>
      <c r="BP99" s="312"/>
      <c r="BQ99" s="312"/>
      <c r="BR99" s="312"/>
      <c r="BS99" s="312"/>
      <c r="BT99" s="312"/>
      <c r="BU99" s="312"/>
      <c r="BV99" s="312"/>
      <c r="BW99" s="312"/>
      <c r="BX99" s="312"/>
      <c r="BY99" s="312"/>
      <c r="BZ99" s="312"/>
      <c r="CA99" s="312"/>
      <c r="CB99" s="312"/>
      <c r="CC99" s="312"/>
      <c r="CD99" s="312"/>
      <c r="CE99" s="312"/>
      <c r="CF99" s="312"/>
      <c r="CG99" s="312"/>
      <c r="CH99" s="312"/>
      <c r="CI99" s="312"/>
      <c r="CJ99" s="312"/>
      <c r="CK99" s="312"/>
      <c r="CL99" s="312"/>
      <c r="CM99" s="312"/>
      <c r="CN99" s="312"/>
      <c r="CO99" s="312"/>
      <c r="CP99" s="312"/>
      <c r="CQ99" s="312"/>
      <c r="CR99" s="312"/>
      <c r="CS99" s="312"/>
      <c r="CT99" s="312"/>
      <c r="CU99" s="312"/>
      <c r="CV99" s="312"/>
      <c r="CW99" s="312"/>
      <c r="CX99" s="312"/>
      <c r="CY99" s="312"/>
      <c r="CZ99" s="312"/>
      <c r="DA99" s="312"/>
      <c r="DB99" s="312"/>
      <c r="DC99" s="312"/>
      <c r="DD99" s="312"/>
      <c r="DE99" s="312"/>
      <c r="DF99" s="312"/>
      <c r="DG99" s="312"/>
      <c r="DH99" s="312"/>
      <c r="DI99" s="312"/>
      <c r="DJ99" s="312"/>
      <c r="DK99" s="312"/>
      <c r="DL99" s="312"/>
      <c r="DM99" s="312"/>
      <c r="DN99" s="312"/>
      <c r="DO99" s="312"/>
      <c r="DP99" s="312"/>
      <c r="DQ99" s="312"/>
      <c r="DR99" s="312"/>
      <c r="DS99" s="312"/>
      <c r="DT99" s="312"/>
      <c r="DU99" s="312"/>
      <c r="DV99" s="312"/>
      <c r="DW99" s="312"/>
      <c r="DX99" s="312"/>
      <c r="DY99" s="312"/>
      <c r="DZ99" s="312"/>
      <c r="EA99" s="312"/>
      <c r="EB99" s="312"/>
      <c r="EC99" s="312"/>
      <c r="ED99" s="312"/>
      <c r="EE99" s="312"/>
      <c r="EF99" s="312"/>
      <c r="EG99" s="312"/>
      <c r="EH99" s="312"/>
      <c r="EI99" s="312"/>
      <c r="EJ99" s="312"/>
      <c r="EK99" s="312"/>
      <c r="EL99" s="312"/>
      <c r="EM99" s="312"/>
      <c r="EN99" s="312"/>
      <c r="EO99" s="312"/>
      <c r="EP99" s="312"/>
      <c r="EQ99" s="312"/>
      <c r="ER99" s="312"/>
      <c r="ES99" s="312"/>
      <c r="ET99" s="312"/>
      <c r="EU99" s="312"/>
      <c r="EV99" s="312"/>
      <c r="EW99" s="312"/>
      <c r="EX99" s="312"/>
      <c r="EY99" s="312"/>
      <c r="EZ99" s="312"/>
      <c r="FA99" s="312"/>
      <c r="FB99" s="312"/>
      <c r="FC99" s="312"/>
      <c r="FD99" s="312"/>
      <c r="FE99" s="312"/>
      <c r="FF99" s="312"/>
      <c r="FG99" s="312"/>
      <c r="FH99" s="312"/>
      <c r="FI99" s="312"/>
      <c r="FJ99" s="312"/>
      <c r="FK99" s="312"/>
      <c r="FL99" s="312"/>
      <c r="FM99" s="312"/>
      <c r="FN99" s="312"/>
      <c r="FO99" s="312"/>
      <c r="FP99" s="312"/>
      <c r="FQ99" s="312"/>
      <c r="FR99" s="312"/>
      <c r="FS99" s="312"/>
      <c r="FT99" s="312"/>
      <c r="FU99" s="312"/>
      <c r="FV99" s="312"/>
      <c r="FW99" s="312"/>
      <c r="FX99" s="312"/>
      <c r="FY99" s="312"/>
      <c r="FZ99" s="312"/>
      <c r="GA99" s="312"/>
      <c r="GB99" s="312"/>
      <c r="GC99" s="312"/>
      <c r="GD99" s="312"/>
      <c r="GE99" s="312"/>
      <c r="GF99" s="312"/>
      <c r="GG99" s="312"/>
      <c r="GH99" s="312"/>
      <c r="GI99" s="312"/>
      <c r="GJ99" s="312"/>
    </row>
    <row r="100" spans="1:192" s="311" customFormat="1" hidden="1">
      <c r="A100" s="302"/>
      <c r="B100" s="312"/>
      <c r="C100" s="312"/>
      <c r="D100" s="312"/>
      <c r="E100" s="312"/>
      <c r="F100" s="312"/>
      <c r="G100" s="312"/>
      <c r="H100" s="312"/>
      <c r="I100" s="312"/>
      <c r="J100" s="312"/>
      <c r="K100" s="312"/>
      <c r="L100" s="312"/>
      <c r="M100" s="312"/>
      <c r="N100" s="312"/>
      <c r="O100" s="312"/>
      <c r="P100" s="312"/>
      <c r="Q100" s="312"/>
      <c r="R100" s="312"/>
      <c r="S100" s="312"/>
      <c r="T100" s="312"/>
      <c r="U100" s="312"/>
      <c r="V100" s="312"/>
      <c r="W100" s="312"/>
      <c r="X100" s="312"/>
      <c r="Y100" s="312"/>
      <c r="Z100" s="312"/>
      <c r="AA100" s="312"/>
      <c r="AB100" s="312"/>
      <c r="AC100" s="312"/>
      <c r="AD100" s="312"/>
      <c r="AE100" s="312"/>
      <c r="AF100" s="312"/>
      <c r="AG100" s="312"/>
      <c r="AH100" s="312"/>
      <c r="AI100" s="312"/>
      <c r="AJ100" s="312"/>
      <c r="AK100" s="312"/>
      <c r="AL100" s="312"/>
      <c r="AM100" s="312"/>
      <c r="AN100" s="312"/>
      <c r="AO100" s="312"/>
      <c r="AP100" s="312"/>
      <c r="AQ100" s="312"/>
      <c r="AR100" s="312"/>
      <c r="AS100" s="312"/>
      <c r="AT100" s="312"/>
      <c r="AU100" s="312"/>
      <c r="AV100" s="312"/>
      <c r="AW100" s="312"/>
      <c r="AX100" s="312"/>
      <c r="AY100" s="312"/>
      <c r="AZ100" s="312"/>
      <c r="BA100" s="312"/>
      <c r="BB100" s="312"/>
      <c r="BC100" s="312"/>
      <c r="BD100" s="312"/>
      <c r="BE100" s="312"/>
      <c r="BF100" s="312"/>
      <c r="BG100" s="312"/>
      <c r="BH100" s="312"/>
      <c r="BI100" s="312"/>
      <c r="BJ100" s="312"/>
      <c r="BK100" s="312"/>
      <c r="BL100" s="312"/>
      <c r="BM100" s="312"/>
      <c r="BN100" s="312"/>
      <c r="BO100" s="312"/>
      <c r="BP100" s="312"/>
      <c r="BQ100" s="312"/>
      <c r="BR100" s="312"/>
      <c r="BS100" s="312"/>
      <c r="BT100" s="312"/>
      <c r="BU100" s="312"/>
      <c r="BV100" s="312"/>
      <c r="BW100" s="312"/>
      <c r="BX100" s="312"/>
      <c r="BY100" s="312"/>
      <c r="BZ100" s="312"/>
      <c r="CA100" s="312"/>
      <c r="CB100" s="312"/>
      <c r="CC100" s="312"/>
      <c r="CD100" s="312"/>
      <c r="CE100" s="312"/>
      <c r="CF100" s="312"/>
      <c r="CG100" s="312"/>
      <c r="CH100" s="312"/>
      <c r="CI100" s="312"/>
      <c r="CJ100" s="312"/>
      <c r="CK100" s="312"/>
      <c r="CL100" s="312"/>
      <c r="CM100" s="312"/>
      <c r="CN100" s="312"/>
      <c r="CO100" s="312"/>
      <c r="CP100" s="312"/>
      <c r="CQ100" s="312"/>
      <c r="CR100" s="312"/>
      <c r="CS100" s="312"/>
      <c r="CT100" s="312"/>
      <c r="CU100" s="312"/>
      <c r="CV100" s="312"/>
      <c r="CW100" s="312"/>
      <c r="CX100" s="312"/>
      <c r="CY100" s="312"/>
      <c r="CZ100" s="312"/>
      <c r="DA100" s="312"/>
      <c r="DB100" s="312"/>
      <c r="DC100" s="312"/>
      <c r="DD100" s="312"/>
      <c r="DE100" s="312"/>
      <c r="DF100" s="312"/>
      <c r="DG100" s="312"/>
      <c r="DH100" s="312"/>
      <c r="DI100" s="312"/>
      <c r="DJ100" s="312"/>
      <c r="DK100" s="312"/>
      <c r="DL100" s="312"/>
      <c r="DM100" s="312"/>
      <c r="DN100" s="312"/>
      <c r="DO100" s="312"/>
      <c r="DP100" s="312"/>
      <c r="DQ100" s="312"/>
      <c r="DR100" s="312"/>
      <c r="DS100" s="312"/>
      <c r="DT100" s="312"/>
      <c r="DU100" s="312"/>
      <c r="DV100" s="312"/>
      <c r="DW100" s="312"/>
      <c r="DX100" s="312"/>
      <c r="DY100" s="312"/>
      <c r="DZ100" s="312"/>
      <c r="EA100" s="312"/>
      <c r="EB100" s="312"/>
      <c r="EC100" s="312"/>
      <c r="ED100" s="312"/>
      <c r="EE100" s="312"/>
      <c r="EF100" s="312"/>
      <c r="EG100" s="312"/>
      <c r="EH100" s="312"/>
      <c r="EI100" s="312"/>
      <c r="EJ100" s="312"/>
      <c r="EK100" s="312"/>
      <c r="EL100" s="312"/>
      <c r="EM100" s="312"/>
      <c r="EN100" s="312"/>
      <c r="EO100" s="312"/>
      <c r="EP100" s="312"/>
      <c r="EQ100" s="312"/>
      <c r="ER100" s="312"/>
      <c r="ES100" s="312"/>
      <c r="ET100" s="312"/>
      <c r="EU100" s="312"/>
      <c r="EV100" s="312"/>
      <c r="EW100" s="312"/>
      <c r="EX100" s="312"/>
      <c r="EY100" s="312"/>
      <c r="EZ100" s="312"/>
      <c r="FA100" s="312"/>
      <c r="FB100" s="312"/>
      <c r="FC100" s="312"/>
      <c r="FD100" s="312"/>
      <c r="FE100" s="312"/>
      <c r="FF100" s="312"/>
      <c r="FG100" s="312"/>
      <c r="FH100" s="312"/>
      <c r="FI100" s="312"/>
      <c r="FJ100" s="312"/>
      <c r="FK100" s="312"/>
      <c r="FL100" s="312"/>
      <c r="FM100" s="312"/>
      <c r="FN100" s="312"/>
      <c r="FO100" s="312"/>
      <c r="FP100" s="312"/>
      <c r="FQ100" s="312"/>
      <c r="FR100" s="312"/>
      <c r="FS100" s="312"/>
      <c r="FT100" s="312"/>
      <c r="FU100" s="312"/>
      <c r="FV100" s="312"/>
      <c r="FW100" s="312"/>
      <c r="FX100" s="312"/>
      <c r="FY100" s="312"/>
      <c r="FZ100" s="312"/>
      <c r="GA100" s="312"/>
      <c r="GB100" s="312"/>
      <c r="GC100" s="312"/>
      <c r="GD100" s="312"/>
      <c r="GE100" s="312"/>
      <c r="GF100" s="312"/>
      <c r="GG100" s="312"/>
      <c r="GH100" s="312"/>
      <c r="GI100" s="312"/>
      <c r="GJ100" s="312"/>
    </row>
    <row r="101" spans="1:192" s="311" customFormat="1" hidden="1">
      <c r="A101" s="302"/>
      <c r="B101" s="312"/>
      <c r="C101" s="312"/>
      <c r="D101" s="312"/>
      <c r="E101" s="312"/>
      <c r="F101" s="312"/>
      <c r="G101" s="312"/>
      <c r="H101" s="312"/>
      <c r="I101" s="312"/>
      <c r="J101" s="312"/>
      <c r="K101" s="312"/>
      <c r="L101" s="312"/>
      <c r="M101" s="312"/>
      <c r="N101" s="312"/>
      <c r="O101" s="312"/>
      <c r="P101" s="312"/>
      <c r="Q101" s="312"/>
      <c r="R101" s="312"/>
      <c r="S101" s="312"/>
      <c r="T101" s="312"/>
      <c r="U101" s="312"/>
      <c r="V101" s="312"/>
      <c r="W101" s="312"/>
      <c r="X101" s="312"/>
      <c r="Y101" s="312"/>
      <c r="Z101" s="312"/>
      <c r="AA101" s="312"/>
      <c r="AB101" s="312"/>
      <c r="AC101" s="312"/>
      <c r="AD101" s="312"/>
      <c r="AE101" s="312"/>
      <c r="AF101" s="312"/>
      <c r="AG101" s="312"/>
      <c r="AH101" s="312"/>
      <c r="AI101" s="312"/>
      <c r="AJ101" s="312"/>
      <c r="AK101" s="312"/>
      <c r="AL101" s="312"/>
      <c r="AM101" s="312"/>
      <c r="AN101" s="312"/>
      <c r="AO101" s="312"/>
      <c r="AP101" s="312"/>
      <c r="AQ101" s="312"/>
      <c r="AR101" s="312"/>
      <c r="AS101" s="312"/>
      <c r="AT101" s="312"/>
      <c r="AU101" s="312"/>
      <c r="AV101" s="312"/>
      <c r="AW101" s="312"/>
      <c r="AX101" s="312"/>
      <c r="AY101" s="312"/>
      <c r="AZ101" s="312"/>
      <c r="BA101" s="312"/>
      <c r="BB101" s="312"/>
      <c r="BC101" s="312"/>
      <c r="BD101" s="312"/>
      <c r="BE101" s="312"/>
      <c r="BF101" s="312"/>
      <c r="BG101" s="312"/>
      <c r="BH101" s="312"/>
      <c r="BI101" s="312"/>
      <c r="BJ101" s="312"/>
      <c r="BK101" s="312"/>
      <c r="BL101" s="312"/>
      <c r="BM101" s="312"/>
      <c r="BN101" s="312"/>
      <c r="BO101" s="312"/>
      <c r="BP101" s="312"/>
      <c r="BQ101" s="312"/>
      <c r="BR101" s="312"/>
      <c r="BS101" s="312"/>
      <c r="BT101" s="312"/>
      <c r="BU101" s="312"/>
      <c r="BV101" s="312"/>
      <c r="BW101" s="312"/>
      <c r="BX101" s="312"/>
      <c r="BY101" s="312"/>
      <c r="BZ101" s="312"/>
      <c r="CA101" s="312"/>
      <c r="CB101" s="312"/>
      <c r="CC101" s="312"/>
      <c r="CD101" s="312"/>
      <c r="CE101" s="312"/>
      <c r="CF101" s="312"/>
      <c r="CG101" s="312"/>
      <c r="CH101" s="312"/>
      <c r="CI101" s="312"/>
      <c r="CJ101" s="312"/>
      <c r="CK101" s="312"/>
      <c r="CL101" s="312"/>
      <c r="CM101" s="312"/>
      <c r="CN101" s="312"/>
      <c r="CO101" s="312"/>
      <c r="CP101" s="312"/>
      <c r="CQ101" s="312"/>
      <c r="CR101" s="312"/>
      <c r="CS101" s="312"/>
      <c r="CT101" s="312"/>
      <c r="CU101" s="312"/>
      <c r="CV101" s="312"/>
      <c r="CW101" s="312"/>
      <c r="CX101" s="312"/>
      <c r="CY101" s="312"/>
      <c r="CZ101" s="312"/>
      <c r="DA101" s="312"/>
      <c r="DB101" s="312"/>
      <c r="DC101" s="312"/>
      <c r="DD101" s="312"/>
      <c r="DE101" s="312"/>
      <c r="DF101" s="312"/>
      <c r="DG101" s="312"/>
      <c r="DH101" s="312"/>
      <c r="DI101" s="312"/>
      <c r="DJ101" s="312"/>
      <c r="DK101" s="312"/>
      <c r="DL101" s="312"/>
      <c r="DM101" s="312"/>
      <c r="DN101" s="312"/>
      <c r="DO101" s="312"/>
      <c r="DP101" s="312"/>
      <c r="DQ101" s="312"/>
      <c r="DR101" s="312"/>
      <c r="DS101" s="312"/>
      <c r="DT101" s="312"/>
      <c r="DU101" s="312"/>
      <c r="DV101" s="312"/>
      <c r="DW101" s="312"/>
      <c r="DX101" s="312"/>
      <c r="DY101" s="312"/>
      <c r="DZ101" s="312"/>
      <c r="EA101" s="312"/>
      <c r="EB101" s="312"/>
      <c r="EC101" s="312"/>
      <c r="ED101" s="312"/>
      <c r="EE101" s="312"/>
      <c r="EF101" s="312"/>
      <c r="EG101" s="312"/>
      <c r="EH101" s="312"/>
      <c r="EI101" s="312"/>
      <c r="EJ101" s="312"/>
      <c r="EK101" s="312"/>
      <c r="EL101" s="312"/>
      <c r="EM101" s="312"/>
      <c r="EN101" s="312"/>
      <c r="EO101" s="312"/>
      <c r="EP101" s="312"/>
      <c r="EQ101" s="312"/>
      <c r="ER101" s="312"/>
      <c r="ES101" s="312"/>
      <c r="ET101" s="312"/>
      <c r="EU101" s="312"/>
      <c r="EV101" s="312"/>
      <c r="EW101" s="312"/>
      <c r="EX101" s="312"/>
      <c r="EY101" s="312"/>
      <c r="EZ101" s="312"/>
      <c r="FA101" s="312"/>
      <c r="FB101" s="312"/>
      <c r="FC101" s="312"/>
      <c r="FD101" s="312"/>
      <c r="FE101" s="312"/>
      <c r="FF101" s="312"/>
      <c r="FG101" s="312"/>
      <c r="FH101" s="312"/>
      <c r="FI101" s="312"/>
      <c r="FJ101" s="312"/>
      <c r="FK101" s="312"/>
      <c r="FL101" s="312"/>
      <c r="FM101" s="312"/>
      <c r="FN101" s="312"/>
      <c r="FO101" s="312"/>
      <c r="FP101" s="312"/>
      <c r="FQ101" s="312"/>
      <c r="FR101" s="312"/>
      <c r="FS101" s="312"/>
      <c r="FT101" s="312"/>
      <c r="FU101" s="312"/>
      <c r="FV101" s="312"/>
      <c r="FW101" s="312"/>
      <c r="FX101" s="312"/>
      <c r="FY101" s="312"/>
      <c r="FZ101" s="312"/>
      <c r="GA101" s="312"/>
      <c r="GB101" s="312"/>
      <c r="GC101" s="312"/>
      <c r="GD101" s="312"/>
      <c r="GE101" s="312"/>
      <c r="GF101" s="312"/>
      <c r="GG101" s="312"/>
      <c r="GH101" s="312"/>
      <c r="GI101" s="312"/>
      <c r="GJ101" s="312"/>
    </row>
    <row r="102" spans="1:192" s="311" customFormat="1" hidden="1">
      <c r="A102" s="302"/>
      <c r="B102" s="312"/>
      <c r="C102" s="312"/>
      <c r="D102" s="312"/>
      <c r="E102" s="312"/>
      <c r="F102" s="312"/>
      <c r="G102" s="312"/>
      <c r="H102" s="312"/>
      <c r="I102" s="312"/>
      <c r="J102" s="312"/>
      <c r="K102" s="312"/>
      <c r="L102" s="312"/>
      <c r="M102" s="312"/>
      <c r="N102" s="312"/>
      <c r="O102" s="312"/>
      <c r="P102" s="312"/>
      <c r="Q102" s="312"/>
      <c r="R102" s="312"/>
      <c r="S102" s="312"/>
      <c r="T102" s="312"/>
      <c r="U102" s="312"/>
      <c r="V102" s="312"/>
      <c r="W102" s="312"/>
      <c r="X102" s="312"/>
      <c r="Y102" s="312"/>
      <c r="Z102" s="312"/>
      <c r="AA102" s="312"/>
      <c r="AB102" s="312"/>
      <c r="AC102" s="312"/>
      <c r="AD102" s="312"/>
      <c r="AE102" s="312"/>
      <c r="AF102" s="312"/>
      <c r="AG102" s="312"/>
      <c r="AH102" s="312"/>
      <c r="AI102" s="312"/>
      <c r="AJ102" s="312"/>
      <c r="AK102" s="312"/>
      <c r="AL102" s="312"/>
      <c r="AM102" s="312"/>
      <c r="AN102" s="312"/>
      <c r="AO102" s="312"/>
      <c r="AP102" s="312"/>
      <c r="AQ102" s="312"/>
      <c r="AR102" s="312"/>
      <c r="AS102" s="312"/>
      <c r="AT102" s="312"/>
      <c r="AU102" s="312"/>
      <c r="AV102" s="312"/>
      <c r="AW102" s="312"/>
      <c r="AX102" s="312"/>
      <c r="AY102" s="312"/>
      <c r="AZ102" s="312"/>
      <c r="BA102" s="312"/>
      <c r="BB102" s="312"/>
      <c r="BC102" s="312"/>
      <c r="BD102" s="312"/>
      <c r="BE102" s="312"/>
      <c r="BF102" s="312"/>
      <c r="BG102" s="312"/>
      <c r="BH102" s="312"/>
      <c r="BI102" s="312"/>
      <c r="BJ102" s="312"/>
      <c r="BK102" s="312"/>
      <c r="BL102" s="312"/>
      <c r="BM102" s="312"/>
      <c r="BN102" s="312"/>
      <c r="BO102" s="312"/>
      <c r="BP102" s="312"/>
      <c r="BQ102" s="312"/>
      <c r="BR102" s="312"/>
      <c r="BS102" s="312"/>
      <c r="BT102" s="312"/>
      <c r="BU102" s="312"/>
      <c r="BV102" s="312"/>
      <c r="BW102" s="312"/>
      <c r="BX102" s="312"/>
      <c r="BY102" s="312"/>
      <c r="BZ102" s="312"/>
      <c r="CA102" s="312"/>
      <c r="CB102" s="312"/>
      <c r="CC102" s="312"/>
      <c r="CD102" s="312"/>
      <c r="CE102" s="312"/>
      <c r="CF102" s="312"/>
      <c r="CG102" s="312"/>
      <c r="CH102" s="312"/>
      <c r="CI102" s="312"/>
      <c r="CJ102" s="312"/>
      <c r="CK102" s="312"/>
      <c r="CL102" s="312"/>
      <c r="CM102" s="312"/>
      <c r="CN102" s="312"/>
      <c r="CO102" s="312"/>
      <c r="CP102" s="312"/>
      <c r="CQ102" s="312"/>
      <c r="CR102" s="312"/>
      <c r="CS102" s="312"/>
      <c r="CT102" s="312"/>
      <c r="CU102" s="312"/>
      <c r="CV102" s="312"/>
      <c r="CW102" s="312"/>
      <c r="CX102" s="312"/>
      <c r="CY102" s="312"/>
      <c r="CZ102" s="312"/>
      <c r="DA102" s="312"/>
      <c r="DB102" s="312"/>
      <c r="DC102" s="312"/>
      <c r="DD102" s="312"/>
      <c r="DE102" s="312"/>
      <c r="DF102" s="312"/>
      <c r="DG102" s="312"/>
      <c r="DH102" s="312"/>
      <c r="DI102" s="312"/>
      <c r="DJ102" s="312"/>
      <c r="DK102" s="312"/>
      <c r="DL102" s="312"/>
      <c r="DM102" s="312"/>
      <c r="DN102" s="312"/>
      <c r="DO102" s="312"/>
      <c r="DP102" s="312"/>
      <c r="DQ102" s="312"/>
      <c r="DR102" s="312"/>
      <c r="DS102" s="312"/>
      <c r="DT102" s="312"/>
      <c r="DU102" s="312"/>
      <c r="DV102" s="312"/>
      <c r="DW102" s="312"/>
      <c r="DX102" s="312"/>
      <c r="DY102" s="312"/>
      <c r="DZ102" s="312"/>
      <c r="EA102" s="312"/>
      <c r="EB102" s="312"/>
      <c r="EC102" s="312"/>
      <c r="ED102" s="312"/>
      <c r="EE102" s="312"/>
      <c r="EF102" s="312"/>
      <c r="EG102" s="312"/>
      <c r="EH102" s="312"/>
      <c r="EI102" s="312"/>
      <c r="EJ102" s="312"/>
      <c r="EK102" s="312"/>
      <c r="EL102" s="312"/>
      <c r="EM102" s="312"/>
      <c r="EN102" s="312"/>
      <c r="EO102" s="312"/>
      <c r="EP102" s="312"/>
      <c r="EQ102" s="312"/>
      <c r="ER102" s="312"/>
      <c r="ES102" s="312"/>
      <c r="ET102" s="312"/>
      <c r="EU102" s="312"/>
      <c r="EV102" s="312"/>
      <c r="EW102" s="312"/>
      <c r="EX102" s="312"/>
      <c r="EY102" s="312"/>
      <c r="EZ102" s="312"/>
      <c r="FA102" s="312"/>
      <c r="FB102" s="312"/>
      <c r="FC102" s="312"/>
      <c r="FD102" s="312"/>
      <c r="FE102" s="312"/>
      <c r="FF102" s="312"/>
      <c r="FG102" s="312"/>
      <c r="FH102" s="312"/>
      <c r="FI102" s="312"/>
      <c r="FJ102" s="312"/>
      <c r="FK102" s="312"/>
      <c r="FL102" s="312"/>
      <c r="FM102" s="312"/>
      <c r="FN102" s="312"/>
      <c r="FO102" s="312"/>
      <c r="FP102" s="312"/>
      <c r="FQ102" s="312"/>
      <c r="FR102" s="312"/>
      <c r="FS102" s="312"/>
      <c r="FT102" s="312"/>
      <c r="FU102" s="312"/>
      <c r="FV102" s="312"/>
      <c r="FW102" s="312"/>
      <c r="FX102" s="312"/>
      <c r="FY102" s="312"/>
      <c r="FZ102" s="312"/>
      <c r="GA102" s="312"/>
      <c r="GB102" s="312"/>
      <c r="GC102" s="312"/>
      <c r="GD102" s="312"/>
      <c r="GE102" s="312"/>
      <c r="GF102" s="312"/>
      <c r="GG102" s="312"/>
      <c r="GH102" s="312"/>
      <c r="GI102" s="312"/>
      <c r="GJ102" s="312"/>
    </row>
    <row r="103" spans="1:192" s="311" customFormat="1" hidden="1">
      <c r="A103" s="302"/>
      <c r="B103" s="312"/>
      <c r="C103" s="312"/>
      <c r="D103" s="312"/>
      <c r="E103" s="312"/>
      <c r="F103" s="312"/>
      <c r="G103" s="312"/>
      <c r="H103" s="312"/>
      <c r="I103" s="312"/>
      <c r="J103" s="312"/>
      <c r="K103" s="312"/>
      <c r="L103" s="312"/>
      <c r="M103" s="312"/>
      <c r="N103" s="312"/>
      <c r="O103" s="312"/>
      <c r="P103" s="312"/>
      <c r="Q103" s="312"/>
      <c r="R103" s="312"/>
      <c r="S103" s="312"/>
      <c r="T103" s="312"/>
      <c r="U103" s="312"/>
      <c r="V103" s="312"/>
      <c r="W103" s="312"/>
      <c r="X103" s="312"/>
      <c r="Y103" s="312"/>
      <c r="Z103" s="312"/>
      <c r="AA103" s="312"/>
      <c r="AB103" s="312"/>
      <c r="AC103" s="312"/>
      <c r="AD103" s="312"/>
      <c r="AE103" s="312"/>
      <c r="AF103" s="312"/>
      <c r="AG103" s="312"/>
      <c r="AH103" s="312"/>
      <c r="AI103" s="312"/>
      <c r="AJ103" s="312"/>
      <c r="AK103" s="312"/>
      <c r="AL103" s="312"/>
      <c r="AM103" s="312"/>
      <c r="AN103" s="312"/>
      <c r="AO103" s="312"/>
      <c r="AP103" s="312"/>
      <c r="AQ103" s="312"/>
      <c r="AR103" s="312"/>
      <c r="AS103" s="312"/>
      <c r="AT103" s="312"/>
      <c r="AU103" s="312"/>
      <c r="AV103" s="312"/>
      <c r="AW103" s="312"/>
      <c r="AX103" s="312"/>
      <c r="AY103" s="312"/>
      <c r="AZ103" s="312"/>
      <c r="BA103" s="312"/>
      <c r="BB103" s="312"/>
      <c r="BC103" s="312"/>
      <c r="BD103" s="312"/>
      <c r="BE103" s="312"/>
      <c r="BF103" s="312"/>
      <c r="BG103" s="312"/>
      <c r="BH103" s="312"/>
      <c r="BI103" s="312"/>
      <c r="BJ103" s="312"/>
      <c r="BK103" s="312"/>
      <c r="BL103" s="312"/>
      <c r="BM103" s="312"/>
      <c r="BN103" s="312"/>
      <c r="BO103" s="312"/>
      <c r="BP103" s="312"/>
      <c r="BQ103" s="312"/>
      <c r="BR103" s="312"/>
      <c r="BS103" s="312"/>
      <c r="BT103" s="312"/>
      <c r="BU103" s="312"/>
      <c r="BV103" s="312"/>
      <c r="BW103" s="312"/>
      <c r="BX103" s="312"/>
      <c r="BY103" s="312"/>
      <c r="BZ103" s="312"/>
      <c r="CA103" s="312"/>
      <c r="CB103" s="312"/>
      <c r="CC103" s="312"/>
      <c r="CD103" s="312"/>
      <c r="CE103" s="312"/>
      <c r="CF103" s="312"/>
      <c r="CG103" s="312"/>
      <c r="CH103" s="312"/>
      <c r="CI103" s="312"/>
      <c r="CJ103" s="312"/>
      <c r="CK103" s="312"/>
      <c r="CL103" s="312"/>
      <c r="CM103" s="312"/>
      <c r="CN103" s="312"/>
      <c r="CO103" s="312"/>
      <c r="CP103" s="312"/>
      <c r="CQ103" s="312"/>
      <c r="CR103" s="312"/>
      <c r="CS103" s="312"/>
      <c r="CT103" s="312"/>
      <c r="CU103" s="312"/>
      <c r="CV103" s="312"/>
      <c r="CW103" s="312"/>
      <c r="CX103" s="312"/>
      <c r="CY103" s="312"/>
      <c r="CZ103" s="312"/>
      <c r="DA103" s="312"/>
      <c r="DB103" s="312"/>
      <c r="DC103" s="312"/>
      <c r="DD103" s="312"/>
      <c r="DE103" s="312"/>
      <c r="DF103" s="312"/>
      <c r="DG103" s="312"/>
      <c r="DH103" s="312"/>
      <c r="DI103" s="312"/>
      <c r="DJ103" s="312"/>
      <c r="DK103" s="312"/>
      <c r="DL103" s="312"/>
      <c r="DM103" s="312"/>
      <c r="DN103" s="312"/>
      <c r="DO103" s="312"/>
      <c r="DP103" s="312"/>
      <c r="DQ103" s="312"/>
      <c r="DR103" s="312"/>
      <c r="DS103" s="312"/>
      <c r="DT103" s="312"/>
      <c r="DU103" s="312"/>
      <c r="DV103" s="312"/>
      <c r="DW103" s="312"/>
      <c r="DX103" s="312"/>
      <c r="DY103" s="312"/>
      <c r="DZ103" s="312"/>
      <c r="EA103" s="312"/>
      <c r="EB103" s="312"/>
      <c r="EC103" s="312"/>
      <c r="ED103" s="312"/>
      <c r="EE103" s="312"/>
      <c r="EF103" s="312"/>
      <c r="EG103" s="312"/>
      <c r="EH103" s="312"/>
      <c r="EI103" s="312"/>
      <c r="EJ103" s="312"/>
      <c r="EK103" s="312"/>
      <c r="EL103" s="312"/>
      <c r="EM103" s="312"/>
      <c r="EN103" s="312"/>
      <c r="EO103" s="312"/>
      <c r="EP103" s="312"/>
      <c r="EQ103" s="312"/>
      <c r="ER103" s="312"/>
      <c r="ES103" s="312"/>
      <c r="ET103" s="312"/>
      <c r="EU103" s="312"/>
      <c r="EV103" s="312"/>
      <c r="EW103" s="312"/>
      <c r="EX103" s="312"/>
      <c r="EY103" s="312"/>
      <c r="EZ103" s="312"/>
      <c r="FA103" s="312"/>
      <c r="FB103" s="312"/>
      <c r="FC103" s="312"/>
      <c r="FD103" s="312"/>
      <c r="FE103" s="312"/>
      <c r="FF103" s="312"/>
      <c r="FG103" s="312"/>
      <c r="FH103" s="312"/>
      <c r="FI103" s="312"/>
      <c r="FJ103" s="312"/>
      <c r="FK103" s="312"/>
      <c r="FL103" s="312"/>
      <c r="FM103" s="312"/>
      <c r="FN103" s="312"/>
      <c r="FO103" s="312"/>
      <c r="FP103" s="312"/>
      <c r="FQ103" s="312"/>
      <c r="FR103" s="312"/>
      <c r="FS103" s="312"/>
      <c r="FT103" s="312"/>
      <c r="FU103" s="312"/>
      <c r="FV103" s="312"/>
      <c r="FW103" s="312"/>
      <c r="FX103" s="312"/>
      <c r="FY103" s="312"/>
      <c r="FZ103" s="312"/>
      <c r="GA103" s="312"/>
      <c r="GB103" s="312"/>
      <c r="GC103" s="312"/>
      <c r="GD103" s="312"/>
      <c r="GE103" s="312"/>
      <c r="GF103" s="312"/>
      <c r="GG103" s="312"/>
      <c r="GH103" s="312"/>
      <c r="GI103" s="312"/>
      <c r="GJ103" s="312"/>
    </row>
    <row r="104" spans="1:192" s="311" customFormat="1" hidden="1">
      <c r="A104" s="302"/>
      <c r="B104" s="312"/>
      <c r="C104" s="312"/>
      <c r="D104" s="312"/>
      <c r="E104" s="312"/>
      <c r="F104" s="312"/>
      <c r="G104" s="312"/>
      <c r="H104" s="312"/>
      <c r="I104" s="312"/>
      <c r="J104" s="312"/>
      <c r="K104" s="312"/>
      <c r="L104" s="312"/>
      <c r="M104" s="312"/>
      <c r="N104" s="312"/>
      <c r="O104" s="312"/>
      <c r="P104" s="312"/>
      <c r="Q104" s="312"/>
      <c r="R104" s="312"/>
      <c r="S104" s="312"/>
      <c r="T104" s="312"/>
      <c r="U104" s="312"/>
      <c r="V104" s="312"/>
      <c r="W104" s="312"/>
      <c r="X104" s="312"/>
      <c r="Y104" s="312"/>
      <c r="Z104" s="312"/>
      <c r="AA104" s="312"/>
      <c r="AB104" s="312"/>
      <c r="AC104" s="312"/>
      <c r="AD104" s="312"/>
      <c r="AE104" s="312"/>
      <c r="AF104" s="312"/>
      <c r="AG104" s="312"/>
      <c r="AH104" s="312"/>
      <c r="AI104" s="312"/>
      <c r="AJ104" s="312"/>
      <c r="AK104" s="312"/>
      <c r="AL104" s="312"/>
      <c r="AM104" s="312"/>
      <c r="AN104" s="312"/>
      <c r="AO104" s="312"/>
      <c r="AP104" s="312"/>
      <c r="AQ104" s="312"/>
      <c r="AR104" s="312"/>
      <c r="AS104" s="312"/>
      <c r="AT104" s="312"/>
      <c r="AU104" s="312"/>
      <c r="AV104" s="312"/>
      <c r="AW104" s="312"/>
      <c r="AX104" s="312"/>
      <c r="AY104" s="312"/>
      <c r="AZ104" s="312"/>
      <c r="BA104" s="312"/>
      <c r="BB104" s="312"/>
      <c r="BC104" s="312"/>
      <c r="BD104" s="312"/>
      <c r="BE104" s="312"/>
      <c r="BF104" s="312"/>
      <c r="BG104" s="312"/>
      <c r="BH104" s="312"/>
      <c r="BI104" s="312"/>
      <c r="BJ104" s="312"/>
      <c r="BK104" s="312"/>
      <c r="BL104" s="312"/>
      <c r="BM104" s="312"/>
      <c r="BN104" s="312"/>
      <c r="BO104" s="312"/>
      <c r="BP104" s="312"/>
      <c r="BQ104" s="312"/>
      <c r="BR104" s="312"/>
      <c r="BS104" s="312"/>
      <c r="BT104" s="312"/>
      <c r="BU104" s="312"/>
      <c r="BV104" s="312"/>
      <c r="BW104" s="312"/>
      <c r="BX104" s="312"/>
      <c r="BY104" s="312"/>
      <c r="BZ104" s="312"/>
      <c r="CA104" s="312"/>
      <c r="CB104" s="312"/>
      <c r="CC104" s="312"/>
      <c r="CD104" s="312"/>
      <c r="CE104" s="312"/>
      <c r="CF104" s="312"/>
      <c r="CG104" s="312"/>
      <c r="CH104" s="312"/>
      <c r="CI104" s="312"/>
      <c r="CJ104" s="312"/>
      <c r="CK104" s="312"/>
      <c r="CL104" s="312"/>
      <c r="CM104" s="312"/>
      <c r="CN104" s="312"/>
      <c r="CO104" s="312"/>
      <c r="CP104" s="312"/>
      <c r="CQ104" s="312"/>
      <c r="CR104" s="312"/>
      <c r="CS104" s="312"/>
      <c r="CT104" s="312"/>
      <c r="CU104" s="312"/>
      <c r="CV104" s="312"/>
      <c r="CW104" s="312"/>
      <c r="CX104" s="312"/>
      <c r="CY104" s="312"/>
      <c r="CZ104" s="312"/>
      <c r="DA104" s="312"/>
      <c r="DB104" s="312"/>
      <c r="DC104" s="312"/>
      <c r="DD104" s="312"/>
      <c r="DE104" s="312"/>
      <c r="DF104" s="312"/>
      <c r="DG104" s="312"/>
      <c r="DH104" s="312"/>
      <c r="DI104" s="312"/>
      <c r="DJ104" s="312"/>
      <c r="DK104" s="312"/>
      <c r="DL104" s="312"/>
      <c r="DM104" s="312"/>
      <c r="DN104" s="312"/>
      <c r="DO104" s="312"/>
      <c r="DP104" s="312"/>
      <c r="DQ104" s="312"/>
      <c r="DR104" s="312"/>
      <c r="DS104" s="312"/>
      <c r="DT104" s="312"/>
      <c r="DU104" s="312"/>
      <c r="DV104" s="312"/>
      <c r="DW104" s="312"/>
      <c r="DX104" s="312"/>
      <c r="DY104" s="312"/>
      <c r="DZ104" s="312"/>
      <c r="EA104" s="312"/>
      <c r="EB104" s="312"/>
      <c r="EC104" s="312"/>
      <c r="ED104" s="312"/>
      <c r="EE104" s="312"/>
      <c r="EF104" s="312"/>
      <c r="EG104" s="312"/>
      <c r="EH104" s="312"/>
      <c r="EI104" s="312"/>
      <c r="EJ104" s="312"/>
      <c r="EK104" s="312"/>
      <c r="EL104" s="312"/>
      <c r="EM104" s="312"/>
      <c r="EN104" s="312"/>
      <c r="EO104" s="312"/>
      <c r="EP104" s="312"/>
      <c r="EQ104" s="312"/>
      <c r="ER104" s="312"/>
      <c r="ES104" s="312"/>
      <c r="ET104" s="312"/>
      <c r="EU104" s="312"/>
      <c r="EV104" s="312"/>
      <c r="EW104" s="312"/>
      <c r="EX104" s="312"/>
      <c r="EY104" s="312"/>
      <c r="EZ104" s="312"/>
      <c r="FA104" s="312"/>
      <c r="FB104" s="312"/>
      <c r="FC104" s="312"/>
      <c r="FD104" s="312"/>
      <c r="FE104" s="312"/>
      <c r="FF104" s="312"/>
      <c r="FG104" s="312"/>
      <c r="FH104" s="312"/>
      <c r="FI104" s="312"/>
      <c r="FJ104" s="312"/>
      <c r="FK104" s="312"/>
      <c r="FL104" s="312"/>
      <c r="FM104" s="312"/>
      <c r="FN104" s="312"/>
      <c r="FO104" s="312"/>
      <c r="FP104" s="312"/>
      <c r="FQ104" s="312"/>
      <c r="FR104" s="312"/>
      <c r="FS104" s="312"/>
      <c r="FT104" s="312"/>
      <c r="FU104" s="312"/>
      <c r="FV104" s="312"/>
      <c r="FW104" s="312"/>
      <c r="FX104" s="312"/>
      <c r="FY104" s="312"/>
      <c r="FZ104" s="312"/>
      <c r="GA104" s="312"/>
      <c r="GB104" s="312"/>
      <c r="GC104" s="312"/>
      <c r="GD104" s="312"/>
      <c r="GE104" s="312"/>
      <c r="GF104" s="312"/>
      <c r="GG104" s="312"/>
      <c r="GH104" s="312"/>
      <c r="GI104" s="312"/>
      <c r="GJ104" s="312"/>
    </row>
    <row r="105" spans="1:192" s="311" customFormat="1" hidden="1">
      <c r="A105" s="302"/>
      <c r="B105" s="312"/>
      <c r="C105" s="312"/>
      <c r="D105" s="312"/>
      <c r="E105" s="312"/>
      <c r="F105" s="312"/>
      <c r="G105" s="312"/>
      <c r="H105" s="312"/>
      <c r="I105" s="312"/>
      <c r="J105" s="312"/>
      <c r="K105" s="312"/>
      <c r="L105" s="312"/>
      <c r="M105" s="312"/>
      <c r="N105" s="312"/>
      <c r="O105" s="312"/>
      <c r="P105" s="312"/>
      <c r="Q105" s="312"/>
      <c r="R105" s="312"/>
      <c r="S105" s="312"/>
      <c r="T105" s="312"/>
      <c r="U105" s="312"/>
      <c r="V105" s="312"/>
      <c r="W105" s="312"/>
      <c r="X105" s="312"/>
      <c r="Y105" s="312"/>
      <c r="Z105" s="312"/>
      <c r="AA105" s="312"/>
      <c r="AB105" s="312"/>
      <c r="AC105" s="312"/>
      <c r="AD105" s="312"/>
      <c r="AE105" s="312"/>
      <c r="AF105" s="312"/>
      <c r="AG105" s="312"/>
      <c r="AH105" s="312"/>
      <c r="AI105" s="312"/>
      <c r="AJ105" s="312"/>
      <c r="AK105" s="312"/>
      <c r="AL105" s="312"/>
      <c r="AM105" s="312"/>
      <c r="AN105" s="312"/>
      <c r="AO105" s="312"/>
      <c r="AP105" s="312"/>
      <c r="AQ105" s="312"/>
      <c r="AR105" s="312"/>
      <c r="AS105" s="312"/>
      <c r="AT105" s="312"/>
      <c r="AU105" s="312"/>
      <c r="AV105" s="312"/>
      <c r="AW105" s="312"/>
      <c r="AX105" s="312"/>
      <c r="AY105" s="312"/>
      <c r="AZ105" s="312"/>
      <c r="BA105" s="312"/>
      <c r="BB105" s="312"/>
      <c r="BC105" s="312"/>
      <c r="BD105" s="312"/>
      <c r="BE105" s="312"/>
      <c r="BF105" s="312"/>
      <c r="BG105" s="312"/>
      <c r="BH105" s="312"/>
      <c r="BI105" s="312"/>
      <c r="BJ105" s="312"/>
      <c r="BK105" s="312"/>
      <c r="BL105" s="312"/>
      <c r="BM105" s="312"/>
      <c r="BN105" s="312"/>
      <c r="BO105" s="312"/>
      <c r="BP105" s="312"/>
      <c r="BQ105" s="312"/>
      <c r="BR105" s="312"/>
      <c r="BS105" s="312"/>
      <c r="BT105" s="312"/>
      <c r="BU105" s="312"/>
      <c r="BV105" s="312"/>
      <c r="BW105" s="312"/>
      <c r="BX105" s="312"/>
      <c r="BY105" s="312"/>
      <c r="BZ105" s="312"/>
      <c r="CA105" s="312"/>
      <c r="CB105" s="312"/>
      <c r="CC105" s="312"/>
      <c r="CD105" s="312"/>
      <c r="CE105" s="312"/>
      <c r="CF105" s="312"/>
      <c r="CG105" s="312"/>
      <c r="CH105" s="312"/>
      <c r="CI105" s="312"/>
      <c r="CJ105" s="312"/>
      <c r="CK105" s="312"/>
      <c r="CL105" s="312"/>
      <c r="CM105" s="312"/>
      <c r="CN105" s="312"/>
      <c r="CO105" s="312"/>
      <c r="CP105" s="312"/>
      <c r="CQ105" s="312"/>
      <c r="CR105" s="312"/>
      <c r="CS105" s="312"/>
      <c r="CT105" s="312"/>
      <c r="CU105" s="312"/>
      <c r="CV105" s="312"/>
      <c r="CW105" s="312"/>
      <c r="CX105" s="312"/>
      <c r="CY105" s="312"/>
      <c r="CZ105" s="312"/>
      <c r="DA105" s="312"/>
      <c r="DB105" s="312"/>
      <c r="DC105" s="312"/>
      <c r="DD105" s="312"/>
      <c r="DE105" s="312"/>
      <c r="DF105" s="312"/>
      <c r="DG105" s="312"/>
      <c r="DH105" s="312"/>
      <c r="DI105" s="312"/>
      <c r="DJ105" s="312"/>
      <c r="DK105" s="312"/>
      <c r="DL105" s="312"/>
      <c r="DM105" s="312"/>
      <c r="DN105" s="312"/>
      <c r="DO105" s="312"/>
      <c r="DP105" s="312"/>
      <c r="DQ105" s="312"/>
      <c r="DR105" s="312"/>
      <c r="DS105" s="312"/>
      <c r="DT105" s="312"/>
      <c r="DU105" s="312"/>
      <c r="DV105" s="312"/>
      <c r="DW105" s="312"/>
      <c r="DX105" s="312"/>
      <c r="DY105" s="312"/>
      <c r="DZ105" s="312"/>
      <c r="EA105" s="312"/>
      <c r="EB105" s="312"/>
      <c r="EC105" s="312"/>
      <c r="ED105" s="312"/>
      <c r="EE105" s="312"/>
      <c r="EF105" s="312"/>
      <c r="EG105" s="312"/>
      <c r="EH105" s="312"/>
      <c r="EI105" s="312"/>
      <c r="EJ105" s="312"/>
      <c r="EK105" s="312"/>
      <c r="EL105" s="312"/>
      <c r="EM105" s="312"/>
      <c r="EN105" s="312"/>
      <c r="EO105" s="312"/>
      <c r="EP105" s="312"/>
      <c r="EQ105" s="312"/>
      <c r="ER105" s="312"/>
      <c r="ES105" s="312"/>
      <c r="ET105" s="312"/>
      <c r="EU105" s="312"/>
      <c r="EV105" s="312"/>
      <c r="EW105" s="312"/>
      <c r="EX105" s="312"/>
      <c r="EY105" s="312"/>
      <c r="EZ105" s="312"/>
      <c r="FA105" s="312"/>
      <c r="FB105" s="312"/>
      <c r="FC105" s="312"/>
      <c r="FD105" s="312"/>
      <c r="FE105" s="312"/>
      <c r="FF105" s="312"/>
      <c r="FG105" s="312"/>
      <c r="FH105" s="312"/>
      <c r="FI105" s="312"/>
      <c r="FJ105" s="312"/>
      <c r="FK105" s="312"/>
      <c r="FL105" s="312"/>
      <c r="FM105" s="312"/>
      <c r="FN105" s="312"/>
      <c r="FO105" s="312"/>
      <c r="FP105" s="312"/>
      <c r="FQ105" s="312"/>
      <c r="FR105" s="312"/>
      <c r="FS105" s="312"/>
      <c r="FT105" s="312"/>
      <c r="FU105" s="312"/>
      <c r="FV105" s="312"/>
      <c r="FW105" s="312"/>
      <c r="FX105" s="312"/>
      <c r="FY105" s="312"/>
      <c r="FZ105" s="312"/>
      <c r="GA105" s="312"/>
      <c r="GB105" s="312"/>
      <c r="GC105" s="312"/>
      <c r="GD105" s="312"/>
      <c r="GE105" s="312"/>
      <c r="GF105" s="312"/>
      <c r="GG105" s="312"/>
      <c r="GH105" s="312"/>
      <c r="GI105" s="312"/>
      <c r="GJ105" s="312"/>
    </row>
    <row r="106" spans="1:192" s="311" customFormat="1" hidden="1">
      <c r="A106" s="302"/>
      <c r="B106" s="312"/>
      <c r="C106" s="312"/>
      <c r="D106" s="312"/>
      <c r="E106" s="312"/>
      <c r="F106" s="312"/>
      <c r="G106" s="312"/>
      <c r="H106" s="312"/>
      <c r="I106" s="312"/>
      <c r="J106" s="312"/>
      <c r="K106" s="312"/>
      <c r="L106" s="312"/>
      <c r="M106" s="312"/>
      <c r="N106" s="312"/>
      <c r="O106" s="312"/>
      <c r="P106" s="312"/>
      <c r="Q106" s="312"/>
      <c r="R106" s="312"/>
      <c r="S106" s="312"/>
      <c r="T106" s="312"/>
      <c r="U106" s="312"/>
      <c r="V106" s="312"/>
      <c r="W106" s="312"/>
      <c r="X106" s="312"/>
      <c r="Y106" s="312"/>
      <c r="Z106" s="312"/>
      <c r="AA106" s="312"/>
      <c r="AB106" s="312"/>
      <c r="AC106" s="312"/>
      <c r="AD106" s="312"/>
      <c r="AE106" s="312"/>
      <c r="AF106" s="312"/>
      <c r="AG106" s="312"/>
      <c r="AH106" s="312"/>
      <c r="AI106" s="312"/>
      <c r="AJ106" s="312"/>
      <c r="AK106" s="312"/>
      <c r="AL106" s="312"/>
      <c r="AM106" s="312"/>
      <c r="AN106" s="312"/>
      <c r="AO106" s="312"/>
      <c r="AP106" s="312"/>
      <c r="AQ106" s="312"/>
      <c r="AR106" s="312"/>
      <c r="AS106" s="312"/>
      <c r="AT106" s="312"/>
      <c r="AU106" s="312"/>
      <c r="AV106" s="312"/>
      <c r="AW106" s="312"/>
      <c r="AX106" s="312"/>
      <c r="AY106" s="312"/>
      <c r="AZ106" s="312"/>
      <c r="BA106" s="312"/>
      <c r="BB106" s="312"/>
      <c r="BC106" s="312"/>
      <c r="BD106" s="312"/>
      <c r="BE106" s="312"/>
      <c r="BF106" s="312"/>
      <c r="BG106" s="312"/>
      <c r="BH106" s="312"/>
      <c r="BI106" s="312"/>
      <c r="BJ106" s="312"/>
      <c r="BK106" s="312"/>
      <c r="BL106" s="312"/>
      <c r="BM106" s="312"/>
      <c r="BN106" s="312"/>
      <c r="BO106" s="312"/>
      <c r="BP106" s="312"/>
      <c r="BQ106" s="312"/>
      <c r="BR106" s="312"/>
      <c r="BS106" s="312"/>
      <c r="BT106" s="312"/>
      <c r="BU106" s="312"/>
      <c r="BV106" s="312"/>
      <c r="BW106" s="312"/>
      <c r="BX106" s="312"/>
      <c r="BY106" s="312"/>
      <c r="BZ106" s="312"/>
      <c r="CA106" s="312"/>
      <c r="CB106" s="312"/>
      <c r="CC106" s="312"/>
      <c r="CD106" s="312"/>
      <c r="CE106" s="312"/>
      <c r="CF106" s="312"/>
      <c r="CG106" s="312"/>
      <c r="CH106" s="312"/>
      <c r="CI106" s="312"/>
      <c r="CJ106" s="312"/>
      <c r="CK106" s="312"/>
      <c r="CL106" s="312"/>
      <c r="CM106" s="312"/>
      <c r="CN106" s="312"/>
      <c r="CO106" s="312"/>
      <c r="CP106" s="312"/>
      <c r="CQ106" s="312"/>
      <c r="CR106" s="312"/>
      <c r="CS106" s="312"/>
      <c r="CT106" s="312"/>
      <c r="CU106" s="312"/>
      <c r="CV106" s="312"/>
      <c r="CW106" s="312"/>
      <c r="CX106" s="312"/>
      <c r="CY106" s="312"/>
      <c r="CZ106" s="312"/>
      <c r="DA106" s="312"/>
      <c r="DB106" s="312"/>
      <c r="DC106" s="312"/>
      <c r="DD106" s="312"/>
      <c r="DE106" s="312"/>
      <c r="DF106" s="312"/>
      <c r="DG106" s="312"/>
      <c r="DH106" s="312"/>
      <c r="DI106" s="312"/>
      <c r="DJ106" s="312"/>
      <c r="DK106" s="312"/>
      <c r="DL106" s="312"/>
      <c r="DM106" s="312"/>
      <c r="DN106" s="312"/>
      <c r="DO106" s="312"/>
      <c r="DP106" s="312"/>
      <c r="DQ106" s="312"/>
      <c r="DR106" s="312"/>
      <c r="DS106" s="312"/>
      <c r="DT106" s="312"/>
      <c r="DU106" s="312"/>
      <c r="DV106" s="312"/>
      <c r="DW106" s="312"/>
      <c r="DX106" s="312"/>
      <c r="DY106" s="312"/>
      <c r="DZ106" s="312"/>
      <c r="EA106" s="312"/>
      <c r="EB106" s="312"/>
      <c r="EC106" s="312"/>
      <c r="ED106" s="312"/>
      <c r="EE106" s="312"/>
      <c r="EF106" s="312"/>
      <c r="EG106" s="312"/>
      <c r="EH106" s="312"/>
      <c r="EI106" s="312"/>
      <c r="EJ106" s="312"/>
      <c r="EK106" s="312"/>
      <c r="EL106" s="312"/>
      <c r="EM106" s="312"/>
      <c r="EN106" s="312"/>
      <c r="EO106" s="312"/>
      <c r="EP106" s="312"/>
      <c r="EQ106" s="312"/>
      <c r="ER106" s="312"/>
      <c r="ES106" s="312"/>
      <c r="ET106" s="312"/>
      <c r="EU106" s="312"/>
      <c r="EV106" s="312"/>
      <c r="EW106" s="312"/>
      <c r="EX106" s="312"/>
      <c r="EY106" s="312"/>
      <c r="EZ106" s="312"/>
      <c r="FA106" s="312"/>
      <c r="FB106" s="312"/>
      <c r="FC106" s="312"/>
      <c r="FD106" s="312"/>
      <c r="FE106" s="312"/>
      <c r="FF106" s="312"/>
      <c r="FG106" s="312"/>
      <c r="FH106" s="312"/>
      <c r="FI106" s="312"/>
      <c r="FJ106" s="312"/>
      <c r="FK106" s="312"/>
      <c r="FL106" s="312"/>
      <c r="FM106" s="312"/>
      <c r="FN106" s="312"/>
      <c r="FO106" s="312"/>
      <c r="FP106" s="312"/>
      <c r="FQ106" s="312"/>
      <c r="FR106" s="312"/>
      <c r="FS106" s="312"/>
      <c r="FT106" s="312"/>
      <c r="FU106" s="312"/>
      <c r="FV106" s="312"/>
      <c r="FW106" s="312"/>
      <c r="FX106" s="312"/>
      <c r="FY106" s="312"/>
      <c r="FZ106" s="312"/>
      <c r="GA106" s="312"/>
      <c r="GB106" s="312"/>
      <c r="GC106" s="312"/>
      <c r="GD106" s="312"/>
      <c r="GE106" s="312"/>
      <c r="GF106" s="312"/>
      <c r="GG106" s="312"/>
      <c r="GH106" s="312"/>
      <c r="GI106" s="312"/>
      <c r="GJ106" s="312"/>
    </row>
    <row r="107" spans="1:192" s="311" customFormat="1" hidden="1">
      <c r="A107" s="302"/>
      <c r="B107" s="312"/>
      <c r="C107" s="312"/>
      <c r="D107" s="312"/>
      <c r="E107" s="312"/>
      <c r="F107" s="312"/>
      <c r="G107" s="312"/>
      <c r="H107" s="312"/>
      <c r="I107" s="312"/>
      <c r="J107" s="312"/>
      <c r="K107" s="312"/>
      <c r="L107" s="312"/>
      <c r="M107" s="312"/>
      <c r="N107" s="312"/>
      <c r="O107" s="312"/>
      <c r="P107" s="312"/>
      <c r="Q107" s="312"/>
      <c r="R107" s="312"/>
      <c r="S107" s="312"/>
      <c r="T107" s="312"/>
      <c r="U107" s="312"/>
      <c r="V107" s="312"/>
      <c r="W107" s="312"/>
      <c r="X107" s="312"/>
      <c r="Y107" s="312"/>
      <c r="Z107" s="312"/>
      <c r="AA107" s="312"/>
      <c r="AB107" s="312"/>
      <c r="AC107" s="312"/>
      <c r="AD107" s="312"/>
      <c r="AE107" s="312"/>
      <c r="AF107" s="312"/>
      <c r="AG107" s="312"/>
      <c r="AH107" s="312"/>
      <c r="AI107" s="312"/>
      <c r="AJ107" s="312"/>
      <c r="AK107" s="312"/>
      <c r="AL107" s="312"/>
      <c r="AM107" s="312"/>
      <c r="AN107" s="312"/>
      <c r="AO107" s="312"/>
      <c r="AP107" s="312"/>
      <c r="AQ107" s="312"/>
      <c r="AR107" s="312"/>
      <c r="AS107" s="312"/>
      <c r="AT107" s="312"/>
      <c r="AU107" s="312"/>
      <c r="AV107" s="312"/>
      <c r="AW107" s="312"/>
      <c r="AX107" s="312"/>
      <c r="AY107" s="312"/>
      <c r="AZ107" s="312"/>
      <c r="BA107" s="312"/>
      <c r="BB107" s="312"/>
      <c r="BC107" s="312"/>
      <c r="BD107" s="312"/>
      <c r="BE107" s="312"/>
      <c r="BF107" s="312"/>
      <c r="BG107" s="312"/>
      <c r="BH107" s="312"/>
      <c r="BI107" s="312"/>
      <c r="BJ107" s="312"/>
      <c r="BK107" s="312"/>
      <c r="BL107" s="312"/>
      <c r="BM107" s="312"/>
      <c r="BN107" s="312"/>
      <c r="BO107" s="312"/>
      <c r="BP107" s="312"/>
      <c r="BQ107" s="312"/>
      <c r="BR107" s="312"/>
      <c r="BS107" s="312"/>
      <c r="BT107" s="312"/>
      <c r="BU107" s="312"/>
      <c r="BV107" s="312"/>
      <c r="BW107" s="312"/>
      <c r="BX107" s="312"/>
      <c r="BY107" s="312"/>
      <c r="BZ107" s="312"/>
      <c r="CA107" s="312"/>
      <c r="CB107" s="312"/>
      <c r="CC107" s="312"/>
      <c r="CD107" s="312"/>
      <c r="CE107" s="312"/>
      <c r="CF107" s="312"/>
      <c r="CG107" s="312"/>
      <c r="CH107" s="312"/>
      <c r="CI107" s="312"/>
      <c r="CJ107" s="312"/>
      <c r="CK107" s="312"/>
      <c r="CL107" s="312"/>
      <c r="CM107" s="312"/>
      <c r="CN107" s="312"/>
      <c r="CO107" s="312"/>
      <c r="CP107" s="312"/>
      <c r="CQ107" s="312"/>
      <c r="CR107" s="312"/>
      <c r="CS107" s="312"/>
      <c r="CT107" s="312"/>
      <c r="CU107" s="312"/>
      <c r="CV107" s="312"/>
      <c r="CW107" s="312"/>
      <c r="CX107" s="312"/>
      <c r="CY107" s="312"/>
      <c r="CZ107" s="312"/>
      <c r="DA107" s="312"/>
      <c r="DB107" s="312"/>
      <c r="DC107" s="312"/>
      <c r="DD107" s="312"/>
      <c r="DE107" s="312"/>
      <c r="DF107" s="312"/>
      <c r="DG107" s="312"/>
      <c r="DH107" s="312"/>
      <c r="DI107" s="312"/>
      <c r="DJ107" s="312"/>
      <c r="DK107" s="312"/>
      <c r="DL107" s="312"/>
      <c r="DM107" s="312"/>
      <c r="DN107" s="312"/>
      <c r="DO107" s="312"/>
      <c r="DP107" s="312"/>
      <c r="DQ107" s="312"/>
      <c r="DR107" s="312"/>
      <c r="DS107" s="312"/>
      <c r="DT107" s="312"/>
      <c r="DU107" s="312"/>
      <c r="DV107" s="312"/>
      <c r="DW107" s="312"/>
      <c r="DX107" s="312"/>
      <c r="DY107" s="312"/>
      <c r="DZ107" s="312"/>
      <c r="EA107" s="312"/>
      <c r="EB107" s="312"/>
      <c r="EC107" s="312"/>
      <c r="ED107" s="312"/>
      <c r="EE107" s="312"/>
      <c r="EF107" s="312"/>
      <c r="EG107" s="312"/>
      <c r="EH107" s="312"/>
      <c r="EI107" s="312"/>
      <c r="EJ107" s="312"/>
      <c r="EK107" s="312"/>
      <c r="EL107" s="312"/>
      <c r="EM107" s="312"/>
      <c r="EN107" s="312"/>
      <c r="EO107" s="312"/>
      <c r="EP107" s="312"/>
      <c r="EQ107" s="312"/>
      <c r="ER107" s="312"/>
      <c r="ES107" s="312"/>
      <c r="ET107" s="312"/>
      <c r="EU107" s="312"/>
      <c r="EV107" s="312"/>
      <c r="EW107" s="312"/>
      <c r="EX107" s="312"/>
      <c r="EY107" s="312"/>
      <c r="EZ107" s="312"/>
      <c r="FA107" s="312"/>
      <c r="FB107" s="312"/>
      <c r="FC107" s="312"/>
      <c r="FD107" s="312"/>
      <c r="FE107" s="312"/>
      <c r="FF107" s="312"/>
      <c r="FG107" s="312"/>
      <c r="FH107" s="312"/>
      <c r="FI107" s="312"/>
      <c r="FJ107" s="312"/>
      <c r="FK107" s="312"/>
      <c r="FL107" s="312"/>
      <c r="FM107" s="312"/>
      <c r="FN107" s="312"/>
      <c r="FO107" s="312"/>
      <c r="FP107" s="312"/>
      <c r="FQ107" s="312"/>
      <c r="FR107" s="312"/>
      <c r="FS107" s="312"/>
      <c r="FT107" s="312"/>
      <c r="FU107" s="312"/>
      <c r="FV107" s="312"/>
      <c r="FW107" s="312"/>
      <c r="FX107" s="312"/>
      <c r="FY107" s="312"/>
      <c r="FZ107" s="312"/>
      <c r="GA107" s="312"/>
      <c r="GB107" s="312"/>
      <c r="GC107" s="312"/>
      <c r="GD107" s="312"/>
      <c r="GE107" s="312"/>
      <c r="GF107" s="312"/>
      <c r="GG107" s="312"/>
      <c r="GH107" s="312"/>
      <c r="GI107" s="312"/>
      <c r="GJ107" s="312"/>
    </row>
    <row r="108" spans="1:192" s="311" customFormat="1" hidden="1">
      <c r="A108" s="302"/>
      <c r="B108" s="312"/>
      <c r="C108" s="312"/>
      <c r="D108" s="312"/>
      <c r="E108" s="312"/>
      <c r="F108" s="312"/>
      <c r="G108" s="312"/>
      <c r="H108" s="312"/>
      <c r="I108" s="312"/>
      <c r="J108" s="312"/>
      <c r="K108" s="312"/>
      <c r="L108" s="312"/>
      <c r="M108" s="312"/>
      <c r="N108" s="312"/>
      <c r="O108" s="312"/>
      <c r="P108" s="312"/>
      <c r="Q108" s="312"/>
      <c r="R108" s="312"/>
      <c r="S108" s="312"/>
      <c r="T108" s="312"/>
      <c r="U108" s="312"/>
      <c r="V108" s="312"/>
      <c r="W108" s="312"/>
      <c r="X108" s="312"/>
      <c r="Y108" s="312"/>
      <c r="Z108" s="312"/>
      <c r="AA108" s="312"/>
      <c r="AB108" s="312"/>
      <c r="AC108" s="312"/>
      <c r="AD108" s="312"/>
      <c r="AE108" s="312"/>
      <c r="AF108" s="312"/>
      <c r="AG108" s="312"/>
      <c r="AH108" s="312"/>
      <c r="AI108" s="312"/>
      <c r="AJ108" s="312"/>
      <c r="AK108" s="312"/>
      <c r="AL108" s="312"/>
      <c r="AM108" s="312"/>
      <c r="AN108" s="312"/>
      <c r="AO108" s="312"/>
      <c r="AP108" s="312"/>
      <c r="AQ108" s="312"/>
      <c r="AR108" s="312"/>
      <c r="AS108" s="312"/>
      <c r="AT108" s="312"/>
      <c r="AU108" s="312"/>
      <c r="AV108" s="312"/>
      <c r="AW108" s="312"/>
      <c r="AX108" s="312"/>
      <c r="AY108" s="312"/>
      <c r="AZ108" s="312"/>
      <c r="BA108" s="312"/>
      <c r="BB108" s="312"/>
      <c r="BC108" s="312"/>
      <c r="BD108" s="312"/>
      <c r="BE108" s="312"/>
      <c r="BF108" s="312"/>
      <c r="BG108" s="312"/>
      <c r="BH108" s="312"/>
      <c r="BI108" s="312"/>
      <c r="BJ108" s="312"/>
      <c r="BK108" s="312"/>
      <c r="BL108" s="312"/>
      <c r="BM108" s="312"/>
      <c r="BN108" s="312"/>
      <c r="BO108" s="312"/>
      <c r="BP108" s="312"/>
      <c r="BQ108" s="312"/>
      <c r="BR108" s="312"/>
      <c r="BS108" s="312"/>
      <c r="BT108" s="312"/>
      <c r="BU108" s="312"/>
      <c r="BV108" s="312"/>
      <c r="BW108" s="312"/>
      <c r="BX108" s="312"/>
      <c r="BY108" s="312"/>
      <c r="BZ108" s="312"/>
      <c r="CA108" s="312"/>
      <c r="CB108" s="312"/>
      <c r="CC108" s="312"/>
      <c r="CD108" s="312"/>
      <c r="CE108" s="312"/>
      <c r="CF108" s="312"/>
      <c r="CG108" s="312"/>
      <c r="CH108" s="312"/>
      <c r="CI108" s="312"/>
      <c r="CJ108" s="312"/>
      <c r="CK108" s="312"/>
      <c r="CL108" s="312"/>
      <c r="CM108" s="312"/>
      <c r="CN108" s="312"/>
      <c r="CO108" s="312"/>
      <c r="CP108" s="312"/>
      <c r="CQ108" s="312"/>
      <c r="CR108" s="312"/>
      <c r="CS108" s="312"/>
      <c r="CT108" s="312"/>
      <c r="CU108" s="312"/>
      <c r="CV108" s="312"/>
      <c r="CW108" s="312"/>
      <c r="CX108" s="312"/>
      <c r="CY108" s="312"/>
      <c r="CZ108" s="312"/>
      <c r="DA108" s="312"/>
      <c r="DB108" s="312"/>
      <c r="DC108" s="312"/>
      <c r="DD108" s="312"/>
      <c r="DE108" s="312"/>
      <c r="DF108" s="312"/>
      <c r="DG108" s="312"/>
      <c r="DH108" s="312"/>
      <c r="DI108" s="312"/>
      <c r="DJ108" s="312"/>
      <c r="DK108" s="312"/>
      <c r="DL108" s="312"/>
      <c r="DM108" s="312"/>
      <c r="DN108" s="312"/>
      <c r="DO108" s="312"/>
      <c r="DP108" s="312"/>
      <c r="DQ108" s="312"/>
      <c r="DR108" s="312"/>
      <c r="DS108" s="312"/>
      <c r="DT108" s="312"/>
      <c r="DU108" s="312"/>
      <c r="DV108" s="312"/>
      <c r="DW108" s="312"/>
      <c r="DX108" s="312"/>
      <c r="DY108" s="312"/>
      <c r="DZ108" s="312"/>
      <c r="EA108" s="312"/>
      <c r="EB108" s="312"/>
      <c r="EC108" s="312"/>
      <c r="ED108" s="312"/>
      <c r="EE108" s="312"/>
      <c r="EF108" s="312"/>
      <c r="EG108" s="312"/>
      <c r="EH108" s="312"/>
      <c r="EI108" s="312"/>
      <c r="EJ108" s="312"/>
      <c r="EK108" s="312"/>
      <c r="EL108" s="312"/>
      <c r="EM108" s="312"/>
      <c r="EN108" s="312"/>
      <c r="EO108" s="312"/>
      <c r="EP108" s="312"/>
      <c r="EQ108" s="312"/>
      <c r="ER108" s="312"/>
      <c r="ES108" s="312"/>
      <c r="ET108" s="312"/>
      <c r="EU108" s="312"/>
      <c r="EV108" s="312"/>
      <c r="EW108" s="312"/>
      <c r="EX108" s="312"/>
      <c r="EY108" s="312"/>
      <c r="EZ108" s="312"/>
      <c r="FA108" s="312"/>
      <c r="FB108" s="312"/>
      <c r="FC108" s="312"/>
      <c r="FD108" s="312"/>
      <c r="FE108" s="312"/>
      <c r="FF108" s="312"/>
      <c r="FG108" s="312"/>
      <c r="FH108" s="312"/>
      <c r="FI108" s="312"/>
      <c r="FJ108" s="312"/>
      <c r="FK108" s="312"/>
      <c r="FL108" s="312"/>
      <c r="FM108" s="312"/>
      <c r="FN108" s="312"/>
      <c r="FO108" s="312"/>
      <c r="FP108" s="312"/>
      <c r="FQ108" s="312"/>
      <c r="FR108" s="312"/>
      <c r="FS108" s="312"/>
      <c r="FT108" s="312"/>
      <c r="FU108" s="312"/>
      <c r="FV108" s="312"/>
      <c r="FW108" s="312"/>
      <c r="FX108" s="312"/>
      <c r="FY108" s="312"/>
      <c r="FZ108" s="312"/>
      <c r="GA108" s="312"/>
      <c r="GB108" s="312"/>
      <c r="GC108" s="312"/>
      <c r="GD108" s="312"/>
      <c r="GE108" s="312"/>
      <c r="GF108" s="312"/>
      <c r="GG108" s="312"/>
      <c r="GH108" s="312"/>
      <c r="GI108" s="312"/>
      <c r="GJ108" s="312"/>
    </row>
    <row r="109" spans="1:192" s="311" customFormat="1" hidden="1">
      <c r="A109" s="302"/>
      <c r="B109" s="312"/>
      <c r="C109" s="312"/>
      <c r="D109" s="312"/>
      <c r="E109" s="312"/>
      <c r="F109" s="312"/>
      <c r="G109" s="312"/>
      <c r="H109" s="312"/>
      <c r="I109" s="312"/>
      <c r="J109" s="312"/>
      <c r="K109" s="312"/>
      <c r="L109" s="312"/>
      <c r="M109" s="312"/>
      <c r="N109" s="312"/>
      <c r="O109" s="312"/>
      <c r="P109" s="312"/>
      <c r="Q109" s="312"/>
      <c r="R109" s="312"/>
      <c r="S109" s="312"/>
      <c r="T109" s="312"/>
      <c r="U109" s="312"/>
      <c r="V109" s="312"/>
      <c r="W109" s="312"/>
      <c r="X109" s="312"/>
      <c r="Y109" s="312"/>
      <c r="Z109" s="312"/>
      <c r="AA109" s="312"/>
      <c r="AB109" s="312"/>
      <c r="AC109" s="312"/>
      <c r="AD109" s="312"/>
      <c r="AE109" s="312"/>
      <c r="AF109" s="312"/>
      <c r="AG109" s="312"/>
      <c r="AH109" s="312"/>
      <c r="AI109" s="312"/>
      <c r="AJ109" s="312"/>
      <c r="AK109" s="312"/>
      <c r="AL109" s="312"/>
      <c r="AM109" s="312"/>
      <c r="AN109" s="312"/>
      <c r="AO109" s="312"/>
      <c r="AP109" s="312"/>
      <c r="AQ109" s="312"/>
      <c r="AR109" s="312"/>
      <c r="AS109" s="312"/>
      <c r="AT109" s="312"/>
      <c r="AU109" s="312"/>
      <c r="AV109" s="312"/>
      <c r="AW109" s="312"/>
      <c r="AX109" s="312"/>
      <c r="AY109" s="312"/>
      <c r="AZ109" s="312"/>
      <c r="BA109" s="312"/>
      <c r="BB109" s="312"/>
      <c r="BC109" s="312"/>
      <c r="BD109" s="312"/>
      <c r="BE109" s="312"/>
      <c r="BF109" s="312"/>
      <c r="BG109" s="312"/>
      <c r="BH109" s="312"/>
      <c r="BI109" s="312"/>
      <c r="BJ109" s="312"/>
      <c r="BK109" s="312"/>
      <c r="BL109" s="312"/>
      <c r="BM109" s="312"/>
      <c r="BN109" s="312"/>
      <c r="BO109" s="312"/>
      <c r="BP109" s="312"/>
      <c r="BQ109" s="312"/>
      <c r="BR109" s="312"/>
      <c r="BS109" s="312"/>
      <c r="BT109" s="312"/>
      <c r="BU109" s="312"/>
      <c r="BV109" s="312"/>
      <c r="BW109" s="312"/>
      <c r="BX109" s="312"/>
      <c r="BY109" s="312"/>
      <c r="BZ109" s="312"/>
      <c r="CA109" s="312"/>
      <c r="CB109" s="312"/>
      <c r="CC109" s="312"/>
      <c r="CD109" s="312"/>
      <c r="CE109" s="312"/>
      <c r="CF109" s="312"/>
      <c r="CG109" s="312"/>
      <c r="CH109" s="312"/>
      <c r="CI109" s="312"/>
      <c r="CJ109" s="312"/>
      <c r="CK109" s="312"/>
      <c r="CL109" s="312"/>
      <c r="CM109" s="312"/>
      <c r="CN109" s="312"/>
      <c r="CO109" s="312"/>
      <c r="CP109" s="312"/>
      <c r="CQ109" s="312"/>
      <c r="CR109" s="312"/>
      <c r="CS109" s="312"/>
      <c r="CT109" s="312"/>
      <c r="CU109" s="312"/>
      <c r="CV109" s="312"/>
      <c r="CW109" s="312"/>
      <c r="CX109" s="312"/>
      <c r="CY109" s="312"/>
      <c r="CZ109" s="312"/>
      <c r="DA109" s="312"/>
      <c r="DB109" s="312"/>
      <c r="DC109" s="312"/>
      <c r="DD109" s="312"/>
      <c r="DE109" s="312"/>
      <c r="DF109" s="312"/>
      <c r="DG109" s="312"/>
      <c r="DH109" s="312"/>
      <c r="DI109" s="312"/>
      <c r="DJ109" s="312"/>
      <c r="DK109" s="312"/>
      <c r="DL109" s="312"/>
      <c r="DM109" s="312"/>
      <c r="DN109" s="312"/>
      <c r="DO109" s="312"/>
      <c r="DP109" s="312"/>
      <c r="DQ109" s="312"/>
      <c r="DR109" s="312"/>
      <c r="DS109" s="312"/>
      <c r="DT109" s="312"/>
      <c r="DU109" s="312"/>
      <c r="DV109" s="312"/>
      <c r="DW109" s="312"/>
      <c r="DX109" s="312"/>
      <c r="DY109" s="312"/>
      <c r="DZ109" s="312"/>
      <c r="EA109" s="312"/>
      <c r="EB109" s="312"/>
      <c r="EC109" s="312"/>
      <c r="ED109" s="312"/>
      <c r="EE109" s="312"/>
      <c r="EF109" s="312"/>
      <c r="EG109" s="312"/>
      <c r="EH109" s="312"/>
      <c r="EI109" s="312"/>
      <c r="EJ109" s="312"/>
      <c r="EK109" s="312"/>
      <c r="EL109" s="312"/>
      <c r="EM109" s="312"/>
      <c r="EN109" s="312"/>
      <c r="EO109" s="312"/>
      <c r="EP109" s="312"/>
      <c r="EQ109" s="312"/>
      <c r="ER109" s="312"/>
      <c r="ES109" s="312"/>
      <c r="ET109" s="312"/>
      <c r="EU109" s="312"/>
      <c r="EV109" s="312"/>
      <c r="EW109" s="312"/>
      <c r="EX109" s="312"/>
      <c r="EY109" s="312"/>
      <c r="EZ109" s="312"/>
      <c r="FA109" s="312"/>
      <c r="FB109" s="312"/>
      <c r="FC109" s="312"/>
      <c r="FD109" s="312"/>
      <c r="FE109" s="312"/>
      <c r="FF109" s="312"/>
      <c r="FG109" s="312"/>
      <c r="FH109" s="312"/>
      <c r="FI109" s="312"/>
      <c r="FJ109" s="312"/>
      <c r="FK109" s="312"/>
      <c r="FL109" s="312"/>
      <c r="FM109" s="312"/>
      <c r="FN109" s="312"/>
      <c r="FO109" s="312"/>
      <c r="FP109" s="312"/>
      <c r="FQ109" s="312"/>
      <c r="FR109" s="312"/>
      <c r="FS109" s="312"/>
      <c r="FT109" s="312"/>
      <c r="FU109" s="312"/>
      <c r="FV109" s="312"/>
      <c r="FW109" s="312"/>
      <c r="FX109" s="312"/>
      <c r="FY109" s="312"/>
      <c r="FZ109" s="312"/>
      <c r="GA109" s="312"/>
      <c r="GB109" s="312"/>
      <c r="GC109" s="312"/>
      <c r="GD109" s="312"/>
      <c r="GE109" s="312"/>
      <c r="GF109" s="312"/>
      <c r="GG109" s="312"/>
      <c r="GH109" s="312"/>
      <c r="GI109" s="312"/>
      <c r="GJ109" s="312"/>
    </row>
    <row r="110" spans="1:192" s="311" customFormat="1" hidden="1">
      <c r="A110" s="302"/>
      <c r="B110" s="312"/>
      <c r="C110" s="312"/>
      <c r="D110" s="312"/>
      <c r="E110" s="312"/>
      <c r="F110" s="312"/>
      <c r="G110" s="312"/>
      <c r="H110" s="312"/>
      <c r="I110" s="312"/>
      <c r="J110" s="312"/>
      <c r="K110" s="312"/>
      <c r="L110" s="312"/>
      <c r="M110" s="312"/>
      <c r="N110" s="312"/>
      <c r="O110" s="312"/>
      <c r="P110" s="312"/>
      <c r="Q110" s="312"/>
      <c r="R110" s="312"/>
      <c r="S110" s="312"/>
      <c r="T110" s="312"/>
      <c r="U110" s="312"/>
      <c r="V110" s="312"/>
      <c r="W110" s="312"/>
      <c r="X110" s="312"/>
      <c r="Y110" s="312"/>
      <c r="Z110" s="312"/>
      <c r="AA110" s="312"/>
      <c r="AB110" s="312"/>
      <c r="AC110" s="312"/>
      <c r="AD110" s="312"/>
      <c r="AE110" s="312"/>
      <c r="AF110" s="312"/>
      <c r="AG110" s="312"/>
      <c r="AH110" s="312"/>
      <c r="AI110" s="312"/>
      <c r="AJ110" s="312"/>
      <c r="AK110" s="312"/>
      <c r="AL110" s="312"/>
      <c r="AM110" s="312"/>
      <c r="AN110" s="312"/>
      <c r="AO110" s="312"/>
      <c r="AP110" s="312"/>
      <c r="AQ110" s="312"/>
      <c r="AR110" s="312"/>
      <c r="AS110" s="312"/>
      <c r="AT110" s="312"/>
      <c r="AU110" s="312"/>
      <c r="AV110" s="312"/>
      <c r="AW110" s="312"/>
      <c r="AX110" s="312"/>
      <c r="AY110" s="312"/>
      <c r="AZ110" s="312"/>
      <c r="BA110" s="312"/>
      <c r="BB110" s="312"/>
      <c r="BC110" s="312"/>
      <c r="BD110" s="312"/>
      <c r="BE110" s="312"/>
      <c r="BF110" s="312"/>
      <c r="BG110" s="312"/>
      <c r="BH110" s="312"/>
      <c r="BI110" s="312"/>
      <c r="BJ110" s="312"/>
      <c r="BK110" s="312"/>
      <c r="BL110" s="312"/>
      <c r="BM110" s="312"/>
      <c r="BN110" s="312"/>
      <c r="BO110" s="312"/>
      <c r="BP110" s="312"/>
      <c r="BQ110" s="312"/>
      <c r="BR110" s="312"/>
      <c r="BS110" s="312"/>
      <c r="BT110" s="312"/>
      <c r="BU110" s="312"/>
      <c r="BV110" s="312"/>
      <c r="BW110" s="312"/>
      <c r="BX110" s="312"/>
      <c r="BY110" s="312"/>
      <c r="BZ110" s="312"/>
      <c r="CA110" s="312"/>
      <c r="CB110" s="312"/>
      <c r="CC110" s="312"/>
      <c r="CD110" s="312"/>
      <c r="CE110" s="312"/>
      <c r="CF110" s="312"/>
      <c r="CG110" s="312"/>
      <c r="CH110" s="312"/>
      <c r="CI110" s="312"/>
      <c r="CJ110" s="312"/>
      <c r="CK110" s="312"/>
      <c r="CL110" s="312"/>
      <c r="CM110" s="312"/>
      <c r="CN110" s="312"/>
      <c r="CO110" s="312"/>
      <c r="CP110" s="312"/>
      <c r="CQ110" s="312"/>
      <c r="CR110" s="312"/>
      <c r="CS110" s="312"/>
      <c r="CT110" s="312"/>
      <c r="CU110" s="312"/>
      <c r="CV110" s="312"/>
      <c r="CW110" s="312"/>
      <c r="CX110" s="312"/>
      <c r="CY110" s="312"/>
      <c r="CZ110" s="312"/>
      <c r="DA110" s="312"/>
      <c r="DB110" s="312"/>
      <c r="DC110" s="312"/>
      <c r="DD110" s="312"/>
      <c r="DE110" s="312"/>
      <c r="DF110" s="312"/>
      <c r="DG110" s="312"/>
      <c r="DH110" s="312"/>
      <c r="DI110" s="312"/>
      <c r="DJ110" s="312"/>
      <c r="DK110" s="312"/>
      <c r="DL110" s="312"/>
      <c r="DM110" s="312"/>
      <c r="DN110" s="312"/>
      <c r="DO110" s="312"/>
      <c r="DP110" s="312"/>
      <c r="DQ110" s="312"/>
      <c r="DR110" s="312"/>
      <c r="DS110" s="312"/>
      <c r="DT110" s="312"/>
      <c r="DU110" s="312"/>
      <c r="DV110" s="312"/>
      <c r="DW110" s="312"/>
      <c r="DX110" s="312"/>
      <c r="DY110" s="312"/>
      <c r="DZ110" s="312"/>
      <c r="EA110" s="312"/>
      <c r="EB110" s="312"/>
      <c r="EC110" s="312"/>
      <c r="ED110" s="312"/>
      <c r="EE110" s="312"/>
      <c r="EF110" s="312"/>
      <c r="EG110" s="312"/>
      <c r="EH110" s="312"/>
      <c r="EI110" s="312"/>
      <c r="EJ110" s="312"/>
      <c r="EK110" s="312"/>
      <c r="EL110" s="312"/>
      <c r="EM110" s="312"/>
      <c r="EN110" s="312"/>
      <c r="EO110" s="312"/>
      <c r="EP110" s="312"/>
      <c r="EQ110" s="312"/>
      <c r="ER110" s="312"/>
      <c r="ES110" s="312"/>
      <c r="ET110" s="312"/>
      <c r="EU110" s="312"/>
      <c r="EV110" s="312"/>
      <c r="EW110" s="312"/>
      <c r="EX110" s="312"/>
      <c r="EY110" s="312"/>
      <c r="EZ110" s="312"/>
      <c r="FA110" s="312"/>
      <c r="FB110" s="312"/>
      <c r="FC110" s="312"/>
      <c r="FD110" s="312"/>
      <c r="FE110" s="312"/>
      <c r="FF110" s="312"/>
      <c r="FG110" s="312"/>
      <c r="FH110" s="312"/>
      <c r="FI110" s="312"/>
      <c r="FJ110" s="312"/>
      <c r="FK110" s="312"/>
      <c r="FL110" s="312"/>
      <c r="FM110" s="312"/>
      <c r="FN110" s="312"/>
      <c r="FO110" s="312"/>
      <c r="FP110" s="312"/>
      <c r="FQ110" s="312"/>
      <c r="FR110" s="312"/>
      <c r="FS110" s="312"/>
      <c r="FT110" s="312"/>
      <c r="FU110" s="312"/>
      <c r="FV110" s="312"/>
      <c r="FW110" s="312"/>
      <c r="FX110" s="312"/>
      <c r="FY110" s="312"/>
      <c r="FZ110" s="312"/>
      <c r="GA110" s="312"/>
      <c r="GB110" s="312"/>
      <c r="GC110" s="312"/>
      <c r="GD110" s="312"/>
      <c r="GE110" s="312"/>
      <c r="GF110" s="312"/>
      <c r="GG110" s="312"/>
      <c r="GH110" s="312"/>
      <c r="GI110" s="312"/>
      <c r="GJ110" s="312"/>
    </row>
    <row r="111" spans="1:192" s="311" customFormat="1" hidden="1">
      <c r="A111" s="302"/>
      <c r="B111" s="312"/>
      <c r="C111" s="312"/>
      <c r="D111" s="312"/>
      <c r="E111" s="312"/>
      <c r="F111" s="312"/>
      <c r="G111" s="312"/>
      <c r="H111" s="312"/>
      <c r="I111" s="312"/>
      <c r="J111" s="312"/>
      <c r="K111" s="312"/>
      <c r="L111" s="312"/>
      <c r="M111" s="312"/>
      <c r="N111" s="312"/>
      <c r="O111" s="312"/>
      <c r="P111" s="312"/>
      <c r="Q111" s="312"/>
      <c r="R111" s="312"/>
      <c r="S111" s="312"/>
      <c r="T111" s="312"/>
      <c r="U111" s="312"/>
      <c r="V111" s="312"/>
      <c r="W111" s="312"/>
      <c r="X111" s="312"/>
      <c r="Y111" s="312"/>
      <c r="Z111" s="312"/>
      <c r="AA111" s="312"/>
      <c r="AB111" s="312"/>
      <c r="AC111" s="312"/>
      <c r="AD111" s="312"/>
      <c r="AE111" s="312"/>
      <c r="AF111" s="312"/>
      <c r="AG111" s="312"/>
      <c r="AH111" s="312"/>
      <c r="AI111" s="312"/>
      <c r="AJ111" s="312"/>
      <c r="AK111" s="312"/>
      <c r="AL111" s="312"/>
      <c r="AM111" s="312"/>
      <c r="AN111" s="312"/>
      <c r="AO111" s="312"/>
      <c r="AP111" s="312"/>
      <c r="AQ111" s="312"/>
      <c r="AR111" s="312"/>
      <c r="AS111" s="312"/>
      <c r="AT111" s="312"/>
      <c r="AU111" s="312"/>
      <c r="AV111" s="312"/>
      <c r="AW111" s="312"/>
      <c r="AX111" s="312"/>
      <c r="AY111" s="312"/>
      <c r="AZ111" s="312"/>
      <c r="BA111" s="312"/>
      <c r="BB111" s="312"/>
      <c r="BC111" s="312"/>
      <c r="BD111" s="312"/>
      <c r="BE111" s="312"/>
      <c r="BF111" s="312"/>
      <c r="BG111" s="312"/>
      <c r="BH111" s="312"/>
      <c r="BI111" s="312"/>
      <c r="BJ111" s="312"/>
      <c r="BK111" s="312"/>
      <c r="BL111" s="312"/>
      <c r="BM111" s="312"/>
      <c r="BN111" s="312"/>
      <c r="BO111" s="312"/>
      <c r="BP111" s="312"/>
      <c r="BQ111" s="312"/>
      <c r="BR111" s="312"/>
      <c r="BS111" s="312"/>
      <c r="BT111" s="312"/>
      <c r="BU111" s="312"/>
      <c r="BV111" s="312"/>
      <c r="BW111" s="312"/>
      <c r="BX111" s="312"/>
      <c r="BY111" s="312"/>
      <c r="BZ111" s="312"/>
      <c r="CA111" s="312"/>
      <c r="CB111" s="312"/>
      <c r="CC111" s="312"/>
      <c r="CD111" s="312"/>
      <c r="CE111" s="312"/>
      <c r="CF111" s="312"/>
      <c r="CG111" s="312"/>
      <c r="CH111" s="312"/>
      <c r="CI111" s="312"/>
      <c r="CJ111" s="312"/>
      <c r="CK111" s="312"/>
      <c r="CL111" s="312"/>
      <c r="CM111" s="312"/>
      <c r="CN111" s="312"/>
      <c r="CO111" s="312"/>
      <c r="CP111" s="312"/>
      <c r="CQ111" s="312"/>
      <c r="CR111" s="312"/>
      <c r="CS111" s="312"/>
      <c r="CT111" s="312"/>
      <c r="CU111" s="312"/>
      <c r="CV111" s="312"/>
      <c r="CW111" s="312"/>
      <c r="CX111" s="312"/>
      <c r="CY111" s="312"/>
      <c r="CZ111" s="312"/>
      <c r="DA111" s="312"/>
      <c r="DB111" s="312"/>
      <c r="DC111" s="312"/>
      <c r="DD111" s="312"/>
      <c r="DE111" s="312"/>
      <c r="DF111" s="312"/>
      <c r="DG111" s="312"/>
      <c r="DH111" s="312"/>
      <c r="DI111" s="312"/>
      <c r="DJ111" s="312"/>
      <c r="DK111" s="312"/>
      <c r="DL111" s="312"/>
      <c r="DM111" s="312"/>
      <c r="DN111" s="312"/>
      <c r="DO111" s="312"/>
      <c r="DP111" s="312"/>
      <c r="DQ111" s="312"/>
      <c r="DR111" s="312"/>
      <c r="DS111" s="312"/>
      <c r="DT111" s="312"/>
      <c r="DU111" s="312"/>
      <c r="DV111" s="312"/>
      <c r="DW111" s="312"/>
      <c r="DX111" s="312"/>
      <c r="DY111" s="312"/>
      <c r="DZ111" s="312"/>
      <c r="EA111" s="312"/>
      <c r="EB111" s="312"/>
      <c r="EC111" s="312"/>
      <c r="ED111" s="312"/>
      <c r="EE111" s="312"/>
      <c r="EF111" s="312"/>
      <c r="EG111" s="312"/>
      <c r="EH111" s="312"/>
      <c r="EI111" s="312"/>
      <c r="EJ111" s="312"/>
      <c r="EK111" s="312"/>
      <c r="EL111" s="312"/>
      <c r="EM111" s="312"/>
      <c r="EN111" s="312"/>
      <c r="EO111" s="312"/>
      <c r="EP111" s="312"/>
      <c r="EQ111" s="312"/>
      <c r="ER111" s="312"/>
      <c r="ES111" s="312"/>
      <c r="ET111" s="312"/>
      <c r="EU111" s="312"/>
      <c r="EV111" s="312"/>
      <c r="EW111" s="312"/>
      <c r="EX111" s="312"/>
      <c r="EY111" s="312"/>
      <c r="EZ111" s="312"/>
      <c r="FA111" s="312"/>
      <c r="FB111" s="312"/>
      <c r="FC111" s="312"/>
      <c r="FD111" s="312"/>
      <c r="FE111" s="312"/>
      <c r="FF111" s="312"/>
      <c r="FG111" s="312"/>
      <c r="FH111" s="312"/>
      <c r="FI111" s="312"/>
      <c r="FJ111" s="312"/>
      <c r="FK111" s="312"/>
      <c r="FL111" s="312"/>
      <c r="FM111" s="312"/>
      <c r="FN111" s="312"/>
      <c r="FO111" s="312"/>
      <c r="FP111" s="312"/>
      <c r="FQ111" s="312"/>
      <c r="FR111" s="312"/>
      <c r="FS111" s="312"/>
      <c r="FT111" s="312"/>
      <c r="FU111" s="312"/>
      <c r="FV111" s="312"/>
      <c r="FW111" s="312"/>
      <c r="FX111" s="312"/>
      <c r="FY111" s="312"/>
      <c r="FZ111" s="312"/>
      <c r="GA111" s="312"/>
      <c r="GB111" s="312"/>
      <c r="GC111" s="312"/>
      <c r="GD111" s="312"/>
      <c r="GE111" s="312"/>
      <c r="GF111" s="312"/>
      <c r="GG111" s="312"/>
      <c r="GH111" s="312"/>
      <c r="GI111" s="312"/>
      <c r="GJ111" s="312"/>
    </row>
    <row r="112" spans="1:192" s="311" customFormat="1" hidden="1">
      <c r="A112" s="302"/>
      <c r="B112" s="312"/>
      <c r="C112" s="312"/>
      <c r="D112" s="312"/>
      <c r="E112" s="312"/>
      <c r="F112" s="312"/>
      <c r="G112" s="312"/>
      <c r="H112" s="312"/>
      <c r="I112" s="312"/>
      <c r="J112" s="312"/>
      <c r="K112" s="312"/>
      <c r="L112" s="312"/>
      <c r="M112" s="312"/>
      <c r="N112" s="312"/>
      <c r="O112" s="312"/>
      <c r="P112" s="312"/>
      <c r="Q112" s="312"/>
      <c r="R112" s="312"/>
      <c r="S112" s="312"/>
      <c r="T112" s="312"/>
      <c r="U112" s="312"/>
      <c r="V112" s="312"/>
      <c r="W112" s="312"/>
      <c r="X112" s="312"/>
      <c r="Y112" s="312"/>
      <c r="Z112" s="312"/>
      <c r="AA112" s="312"/>
      <c r="AB112" s="312"/>
      <c r="AC112" s="312"/>
      <c r="AD112" s="312"/>
      <c r="AE112" s="312"/>
      <c r="AF112" s="312"/>
      <c r="AG112" s="312"/>
      <c r="AH112" s="312"/>
      <c r="AI112" s="312"/>
      <c r="AJ112" s="312"/>
      <c r="AK112" s="312"/>
      <c r="AL112" s="312"/>
      <c r="AM112" s="312"/>
      <c r="AN112" s="312"/>
      <c r="AO112" s="312"/>
      <c r="AP112" s="312"/>
      <c r="AQ112" s="312"/>
      <c r="AR112" s="312"/>
      <c r="AS112" s="312"/>
      <c r="AT112" s="312"/>
      <c r="AU112" s="312"/>
      <c r="AV112" s="312"/>
      <c r="AW112" s="312"/>
      <c r="AX112" s="312"/>
      <c r="AY112" s="312"/>
      <c r="AZ112" s="312"/>
      <c r="BA112" s="312"/>
      <c r="BB112" s="312"/>
      <c r="BC112" s="312"/>
      <c r="BD112" s="312"/>
      <c r="BE112" s="312"/>
      <c r="BF112" s="312"/>
      <c r="BG112" s="312"/>
      <c r="BH112" s="312"/>
      <c r="BI112" s="312"/>
      <c r="BJ112" s="312"/>
      <c r="BK112" s="312"/>
      <c r="BL112" s="312"/>
      <c r="BM112" s="312"/>
      <c r="BN112" s="312"/>
      <c r="BO112" s="312"/>
      <c r="BP112" s="312"/>
      <c r="BQ112" s="312"/>
      <c r="BR112" s="312"/>
      <c r="BS112" s="312"/>
      <c r="BT112" s="312"/>
      <c r="BU112" s="312"/>
      <c r="BV112" s="312"/>
      <c r="BW112" s="312"/>
      <c r="BX112" s="312"/>
      <c r="BY112" s="312"/>
      <c r="BZ112" s="312"/>
      <c r="CA112" s="312"/>
      <c r="CB112" s="312"/>
      <c r="CC112" s="312"/>
      <c r="CD112" s="312"/>
      <c r="CE112" s="312"/>
      <c r="CF112" s="312"/>
      <c r="CG112" s="312"/>
      <c r="CH112" s="312"/>
      <c r="CI112" s="312"/>
      <c r="CJ112" s="312"/>
      <c r="CK112" s="312"/>
      <c r="CL112" s="312"/>
      <c r="CM112" s="312"/>
      <c r="CN112" s="312"/>
      <c r="CO112" s="312"/>
      <c r="CP112" s="312"/>
      <c r="CQ112" s="312"/>
      <c r="CR112" s="312"/>
      <c r="CS112" s="312"/>
      <c r="CT112" s="312"/>
      <c r="CU112" s="312"/>
      <c r="CV112" s="312"/>
      <c r="CW112" s="312"/>
      <c r="CX112" s="312"/>
      <c r="CY112" s="312"/>
      <c r="CZ112" s="312"/>
      <c r="DA112" s="312"/>
      <c r="DB112" s="312"/>
      <c r="DC112" s="312"/>
      <c r="DD112" s="312"/>
      <c r="DE112" s="312"/>
      <c r="DF112" s="312"/>
      <c r="DG112" s="312"/>
      <c r="DH112" s="312"/>
      <c r="DI112" s="312"/>
      <c r="DJ112" s="312"/>
      <c r="DK112" s="312"/>
      <c r="DL112" s="312"/>
      <c r="DM112" s="312"/>
      <c r="DN112" s="312"/>
      <c r="DO112" s="312"/>
      <c r="DP112" s="312"/>
      <c r="DQ112" s="312"/>
      <c r="DR112" s="312"/>
      <c r="DS112" s="312"/>
      <c r="DT112" s="312"/>
      <c r="DU112" s="312"/>
      <c r="DV112" s="312"/>
      <c r="DW112" s="312"/>
      <c r="DX112" s="312"/>
      <c r="DY112" s="312"/>
      <c r="DZ112" s="312"/>
      <c r="EA112" s="312"/>
      <c r="EB112" s="312"/>
      <c r="EC112" s="312"/>
      <c r="ED112" s="312"/>
      <c r="EE112" s="312"/>
      <c r="EF112" s="312"/>
      <c r="EG112" s="312"/>
      <c r="EH112" s="312"/>
      <c r="EI112" s="312"/>
      <c r="EJ112" s="312"/>
      <c r="EK112" s="312"/>
      <c r="EL112" s="312"/>
      <c r="EM112" s="312"/>
      <c r="EN112" s="312"/>
      <c r="EO112" s="312"/>
      <c r="EP112" s="312"/>
      <c r="EQ112" s="312"/>
      <c r="ER112" s="312"/>
      <c r="ES112" s="312"/>
      <c r="ET112" s="312"/>
      <c r="EU112" s="312"/>
      <c r="EV112" s="312"/>
      <c r="EW112" s="312"/>
      <c r="EX112" s="312"/>
      <c r="EY112" s="312"/>
      <c r="EZ112" s="312"/>
      <c r="FA112" s="312"/>
      <c r="FB112" s="312"/>
      <c r="FC112" s="312"/>
      <c r="FD112" s="312"/>
      <c r="FE112" s="312"/>
      <c r="FF112" s="312"/>
      <c r="FG112" s="312"/>
      <c r="FH112" s="312"/>
      <c r="FI112" s="312"/>
      <c r="FJ112" s="312"/>
      <c r="FK112" s="312"/>
      <c r="FL112" s="312"/>
      <c r="FM112" s="312"/>
      <c r="FN112" s="312"/>
      <c r="FO112" s="312"/>
      <c r="FP112" s="312"/>
      <c r="FQ112" s="312"/>
      <c r="FR112" s="312"/>
      <c r="FS112" s="312"/>
      <c r="FT112" s="312"/>
      <c r="FU112" s="312"/>
      <c r="FV112" s="312"/>
      <c r="FW112" s="312"/>
      <c r="FX112" s="312"/>
      <c r="FY112" s="312"/>
      <c r="FZ112" s="312"/>
      <c r="GA112" s="312"/>
      <c r="GB112" s="312"/>
      <c r="GC112" s="312"/>
      <c r="GD112" s="312"/>
      <c r="GE112" s="312"/>
      <c r="GF112" s="312"/>
      <c r="GG112" s="312"/>
      <c r="GH112" s="312"/>
      <c r="GI112" s="312"/>
      <c r="GJ112" s="312"/>
    </row>
    <row r="113" spans="1:192" s="311" customFormat="1" hidden="1">
      <c r="A113" s="302"/>
      <c r="B113" s="312"/>
      <c r="C113" s="312"/>
      <c r="D113" s="312"/>
      <c r="E113" s="312"/>
      <c r="F113" s="312"/>
      <c r="G113" s="312"/>
      <c r="H113" s="312"/>
      <c r="I113" s="312"/>
      <c r="J113" s="312"/>
      <c r="K113" s="312"/>
      <c r="L113" s="312"/>
      <c r="M113" s="312"/>
      <c r="N113" s="312"/>
      <c r="O113" s="312"/>
      <c r="P113" s="312"/>
      <c r="Q113" s="312"/>
      <c r="R113" s="312"/>
      <c r="S113" s="312"/>
      <c r="T113" s="312"/>
      <c r="U113" s="312"/>
      <c r="V113" s="312"/>
      <c r="W113" s="312"/>
      <c r="X113" s="312"/>
      <c r="Y113" s="312"/>
      <c r="Z113" s="312"/>
      <c r="AA113" s="312"/>
      <c r="AB113" s="312"/>
      <c r="AC113" s="312"/>
      <c r="AD113" s="312"/>
      <c r="AE113" s="312"/>
      <c r="AF113" s="312"/>
      <c r="AG113" s="312"/>
      <c r="AH113" s="312"/>
      <c r="AI113" s="312"/>
      <c r="AJ113" s="312"/>
      <c r="AK113" s="312"/>
      <c r="AL113" s="312"/>
      <c r="AM113" s="312"/>
      <c r="AN113" s="312"/>
      <c r="AO113" s="312"/>
      <c r="AP113" s="312"/>
      <c r="AQ113" s="312"/>
      <c r="AR113" s="312"/>
      <c r="AS113" s="312"/>
      <c r="AT113" s="312"/>
      <c r="AU113" s="312"/>
      <c r="AV113" s="312"/>
      <c r="AW113" s="312"/>
      <c r="AX113" s="312"/>
      <c r="AY113" s="312"/>
      <c r="AZ113" s="312"/>
      <c r="BA113" s="312"/>
      <c r="BB113" s="312"/>
      <c r="BC113" s="312"/>
      <c r="BD113" s="312"/>
      <c r="BE113" s="312"/>
      <c r="BF113" s="312"/>
      <c r="BG113" s="312"/>
      <c r="BH113" s="312"/>
      <c r="BI113" s="312"/>
      <c r="BJ113" s="312"/>
      <c r="BK113" s="312"/>
      <c r="BL113" s="312"/>
      <c r="BM113" s="312"/>
      <c r="BN113" s="312"/>
      <c r="BO113" s="312"/>
      <c r="BP113" s="312"/>
      <c r="BQ113" s="312"/>
      <c r="BR113" s="312"/>
      <c r="BS113" s="312"/>
      <c r="BT113" s="312"/>
      <c r="BU113" s="312"/>
      <c r="BV113" s="312"/>
      <c r="BW113" s="312"/>
      <c r="BX113" s="312"/>
      <c r="BY113" s="312"/>
      <c r="BZ113" s="312"/>
      <c r="CA113" s="312"/>
      <c r="CB113" s="312"/>
      <c r="CC113" s="312"/>
      <c r="CD113" s="312"/>
      <c r="CE113" s="312"/>
      <c r="CF113" s="312"/>
      <c r="CG113" s="312"/>
      <c r="CH113" s="312"/>
      <c r="CI113" s="312"/>
      <c r="CJ113" s="312"/>
      <c r="CK113" s="312"/>
      <c r="CL113" s="312"/>
      <c r="CM113" s="312"/>
      <c r="CN113" s="312"/>
      <c r="CO113" s="312"/>
      <c r="CP113" s="312"/>
      <c r="CQ113" s="312"/>
      <c r="CR113" s="312"/>
      <c r="CS113" s="312"/>
      <c r="CT113" s="312"/>
      <c r="CU113" s="312"/>
      <c r="CV113" s="312"/>
      <c r="CW113" s="312"/>
      <c r="CX113" s="312"/>
      <c r="CY113" s="312"/>
      <c r="CZ113" s="312"/>
      <c r="DA113" s="312"/>
      <c r="DB113" s="312"/>
      <c r="DC113" s="312"/>
      <c r="DD113" s="312"/>
      <c r="DE113" s="312"/>
      <c r="DF113" s="312"/>
      <c r="DG113" s="312"/>
      <c r="DH113" s="312"/>
      <c r="DI113" s="312"/>
      <c r="DJ113" s="312"/>
      <c r="DK113" s="312"/>
      <c r="DL113" s="312"/>
      <c r="DM113" s="312"/>
      <c r="DN113" s="312"/>
      <c r="DO113" s="312"/>
      <c r="DP113" s="312"/>
      <c r="DQ113" s="312"/>
      <c r="DR113" s="312"/>
      <c r="DS113" s="312"/>
      <c r="DT113" s="312"/>
      <c r="DU113" s="312"/>
      <c r="DV113" s="312"/>
      <c r="DW113" s="312"/>
      <c r="DX113" s="312"/>
      <c r="DY113" s="312"/>
      <c r="DZ113" s="312"/>
      <c r="EA113" s="312"/>
      <c r="EB113" s="312"/>
      <c r="EC113" s="312"/>
      <c r="ED113" s="312"/>
      <c r="EE113" s="312"/>
      <c r="EF113" s="312"/>
      <c r="EG113" s="312"/>
      <c r="EH113" s="312"/>
      <c r="EI113" s="312"/>
      <c r="EJ113" s="312"/>
      <c r="EK113" s="312"/>
      <c r="EL113" s="312"/>
      <c r="EM113" s="312"/>
      <c r="EN113" s="312"/>
      <c r="EO113" s="312"/>
      <c r="EP113" s="312"/>
      <c r="EQ113" s="312"/>
      <c r="ER113" s="312"/>
      <c r="ES113" s="312"/>
      <c r="ET113" s="312"/>
      <c r="EU113" s="312"/>
      <c r="EV113" s="312"/>
      <c r="EW113" s="312"/>
      <c r="EX113" s="312"/>
      <c r="EY113" s="312"/>
      <c r="EZ113" s="312"/>
      <c r="FA113" s="312"/>
      <c r="FB113" s="312"/>
      <c r="FC113" s="312"/>
      <c r="FD113" s="312"/>
      <c r="FE113" s="312"/>
      <c r="FF113" s="312"/>
      <c r="FG113" s="312"/>
      <c r="FH113" s="312"/>
      <c r="FI113" s="312"/>
      <c r="FJ113" s="312"/>
      <c r="FK113" s="312"/>
      <c r="FL113" s="312"/>
      <c r="FM113" s="312"/>
      <c r="FN113" s="312"/>
      <c r="FO113" s="312"/>
      <c r="FP113" s="312"/>
      <c r="FQ113" s="312"/>
      <c r="FR113" s="312"/>
      <c r="FS113" s="312"/>
      <c r="FT113" s="312"/>
      <c r="FU113" s="312"/>
      <c r="FV113" s="312"/>
      <c r="FW113" s="312"/>
      <c r="FX113" s="312"/>
      <c r="FY113" s="312"/>
      <c r="FZ113" s="312"/>
      <c r="GA113" s="312"/>
      <c r="GB113" s="312"/>
      <c r="GC113" s="312"/>
      <c r="GD113" s="312"/>
      <c r="GE113" s="312"/>
      <c r="GF113" s="312"/>
      <c r="GG113" s="312"/>
      <c r="GH113" s="312"/>
      <c r="GI113" s="312"/>
      <c r="GJ113" s="312"/>
    </row>
    <row r="114" spans="1:192" s="311" customFormat="1" hidden="1">
      <c r="A114" s="302"/>
      <c r="B114" s="312"/>
      <c r="C114" s="312"/>
      <c r="D114" s="312"/>
      <c r="E114" s="312"/>
      <c r="F114" s="312"/>
      <c r="G114" s="312"/>
      <c r="H114" s="312"/>
      <c r="I114" s="312"/>
      <c r="J114" s="312"/>
      <c r="K114" s="312"/>
      <c r="L114" s="312"/>
      <c r="M114" s="312"/>
      <c r="N114" s="312"/>
      <c r="O114" s="312"/>
      <c r="P114" s="312"/>
      <c r="Q114" s="312"/>
      <c r="R114" s="312"/>
      <c r="S114" s="312"/>
      <c r="T114" s="312"/>
      <c r="U114" s="312"/>
      <c r="V114" s="312"/>
      <c r="W114" s="312"/>
      <c r="X114" s="312"/>
      <c r="Y114" s="312"/>
      <c r="Z114" s="312"/>
      <c r="AA114" s="312"/>
      <c r="AB114" s="312"/>
      <c r="AC114" s="312"/>
      <c r="AD114" s="312"/>
      <c r="AE114" s="312"/>
      <c r="AF114" s="312"/>
      <c r="AG114" s="312"/>
      <c r="AH114" s="312"/>
      <c r="AI114" s="312"/>
      <c r="AJ114" s="312"/>
      <c r="AK114" s="312"/>
      <c r="AL114" s="312"/>
      <c r="AM114" s="312"/>
      <c r="AN114" s="312"/>
      <c r="AO114" s="312"/>
      <c r="AP114" s="312"/>
      <c r="AQ114" s="312"/>
      <c r="AR114" s="312"/>
      <c r="AS114" s="312"/>
      <c r="AT114" s="312"/>
      <c r="AU114" s="312"/>
      <c r="AV114" s="312"/>
      <c r="AW114" s="312"/>
      <c r="AX114" s="312"/>
      <c r="AY114" s="312"/>
      <c r="AZ114" s="312"/>
      <c r="BA114" s="312"/>
      <c r="BB114" s="312"/>
      <c r="BC114" s="312"/>
      <c r="BD114" s="312"/>
      <c r="BE114" s="312"/>
      <c r="BF114" s="312"/>
      <c r="BG114" s="312"/>
      <c r="BH114" s="312"/>
      <c r="BI114" s="312"/>
      <c r="BJ114" s="312"/>
      <c r="BK114" s="312"/>
      <c r="BL114" s="312"/>
      <c r="BM114" s="312"/>
      <c r="BN114" s="312"/>
      <c r="BO114" s="312"/>
      <c r="BP114" s="312"/>
      <c r="BQ114" s="312"/>
      <c r="BR114" s="312"/>
      <c r="BS114" s="312"/>
      <c r="BT114" s="312"/>
      <c r="BU114" s="312"/>
      <c r="BV114" s="312"/>
      <c r="BW114" s="312"/>
      <c r="BX114" s="312"/>
      <c r="BY114" s="312"/>
      <c r="BZ114" s="312"/>
      <c r="CA114" s="312"/>
      <c r="CB114" s="312"/>
      <c r="CC114" s="312"/>
      <c r="CD114" s="312"/>
      <c r="CE114" s="312"/>
      <c r="CF114" s="312"/>
      <c r="CG114" s="312"/>
      <c r="CH114" s="312"/>
      <c r="CI114" s="312"/>
      <c r="CJ114" s="312"/>
      <c r="CK114" s="312"/>
      <c r="CL114" s="312"/>
      <c r="CM114" s="312"/>
      <c r="CN114" s="312"/>
      <c r="CO114" s="312"/>
      <c r="CP114" s="312"/>
      <c r="CQ114" s="312"/>
      <c r="CR114" s="312"/>
      <c r="CS114" s="312"/>
      <c r="CT114" s="312"/>
      <c r="CU114" s="312"/>
      <c r="CV114" s="312"/>
      <c r="CW114" s="312"/>
      <c r="CX114" s="312"/>
      <c r="CY114" s="312"/>
      <c r="CZ114" s="312"/>
      <c r="DA114" s="312"/>
      <c r="DB114" s="312"/>
      <c r="DC114" s="312"/>
      <c r="DD114" s="312"/>
      <c r="DE114" s="312"/>
      <c r="DF114" s="312"/>
      <c r="DG114" s="312"/>
      <c r="DH114" s="312"/>
      <c r="DI114" s="312"/>
      <c r="DJ114" s="312"/>
      <c r="DK114" s="312"/>
      <c r="DL114" s="312"/>
      <c r="DM114" s="312"/>
      <c r="DN114" s="312"/>
      <c r="DO114" s="312"/>
      <c r="DP114" s="312"/>
      <c r="DQ114" s="312"/>
      <c r="DR114" s="312"/>
      <c r="DS114" s="312"/>
      <c r="DT114" s="312"/>
      <c r="DU114" s="312"/>
      <c r="DV114" s="312"/>
      <c r="DW114" s="312"/>
      <c r="DX114" s="312"/>
      <c r="DY114" s="312"/>
      <c r="DZ114" s="312"/>
      <c r="EA114" s="312"/>
      <c r="EB114" s="312"/>
      <c r="EC114" s="312"/>
      <c r="ED114" s="312"/>
      <c r="EE114" s="312"/>
      <c r="EF114" s="312"/>
      <c r="EG114" s="312"/>
      <c r="EH114" s="312"/>
      <c r="EI114" s="312"/>
      <c r="EJ114" s="312"/>
      <c r="EK114" s="312"/>
      <c r="EL114" s="312"/>
      <c r="EM114" s="312"/>
      <c r="EN114" s="312"/>
      <c r="EO114" s="312"/>
      <c r="EP114" s="312"/>
      <c r="EQ114" s="312"/>
      <c r="ER114" s="312"/>
      <c r="ES114" s="312"/>
      <c r="ET114" s="312"/>
      <c r="EU114" s="312"/>
      <c r="EV114" s="312"/>
      <c r="EW114" s="312"/>
      <c r="EX114" s="312"/>
      <c r="EY114" s="312"/>
      <c r="EZ114" s="312"/>
      <c r="FA114" s="312"/>
      <c r="FB114" s="312"/>
      <c r="FC114" s="312"/>
      <c r="FD114" s="312"/>
      <c r="FE114" s="312"/>
      <c r="FF114" s="312"/>
      <c r="FG114" s="312"/>
      <c r="FH114" s="312"/>
      <c r="FI114" s="312"/>
      <c r="FJ114" s="312"/>
      <c r="FK114" s="312"/>
      <c r="FL114" s="312"/>
      <c r="FM114" s="312"/>
      <c r="FN114" s="312"/>
      <c r="FO114" s="312"/>
      <c r="FP114" s="312"/>
      <c r="FQ114" s="312"/>
      <c r="FR114" s="312"/>
      <c r="FS114" s="312"/>
      <c r="FT114" s="312"/>
      <c r="FU114" s="312"/>
      <c r="FV114" s="312"/>
      <c r="FW114" s="312"/>
      <c r="FX114" s="312"/>
      <c r="FY114" s="312"/>
      <c r="FZ114" s="312"/>
      <c r="GA114" s="312"/>
      <c r="GB114" s="312"/>
      <c r="GC114" s="312"/>
      <c r="GD114" s="312"/>
      <c r="GE114" s="312"/>
      <c r="GF114" s="312"/>
      <c r="GG114" s="312"/>
      <c r="GH114" s="312"/>
      <c r="GI114" s="312"/>
      <c r="GJ114" s="312"/>
    </row>
    <row r="115" spans="1:192" s="311" customFormat="1" hidden="1">
      <c r="A115" s="302"/>
      <c r="B115" s="312"/>
      <c r="C115" s="312"/>
      <c r="D115" s="312"/>
      <c r="E115" s="312"/>
      <c r="F115" s="312"/>
      <c r="G115" s="312"/>
      <c r="H115" s="312"/>
      <c r="I115" s="312"/>
      <c r="J115" s="312"/>
      <c r="K115" s="312"/>
      <c r="L115" s="312"/>
      <c r="M115" s="312"/>
      <c r="N115" s="312"/>
      <c r="O115" s="312"/>
      <c r="P115" s="312"/>
      <c r="Q115" s="312"/>
      <c r="R115" s="312"/>
      <c r="S115" s="312"/>
      <c r="T115" s="312"/>
      <c r="U115" s="312"/>
      <c r="V115" s="312"/>
      <c r="W115" s="312"/>
      <c r="X115" s="312"/>
      <c r="Y115" s="312"/>
      <c r="Z115" s="312"/>
      <c r="AA115" s="312"/>
      <c r="AB115" s="312"/>
      <c r="AC115" s="312"/>
      <c r="AD115" s="312"/>
      <c r="AE115" s="312"/>
      <c r="AF115" s="312"/>
      <c r="AG115" s="312"/>
      <c r="AH115" s="312"/>
      <c r="AI115" s="312"/>
      <c r="AJ115" s="312"/>
      <c r="AK115" s="312"/>
      <c r="AL115" s="312"/>
      <c r="AM115" s="312"/>
      <c r="AN115" s="312"/>
      <c r="AO115" s="312"/>
      <c r="AP115" s="312"/>
      <c r="AQ115" s="312"/>
      <c r="AR115" s="312"/>
      <c r="AS115" s="312"/>
      <c r="AT115" s="312"/>
      <c r="AU115" s="312"/>
      <c r="AV115" s="312"/>
      <c r="AW115" s="312"/>
      <c r="AX115" s="312"/>
      <c r="AY115" s="312"/>
      <c r="AZ115" s="312"/>
      <c r="BA115" s="312"/>
      <c r="BB115" s="312"/>
      <c r="BC115" s="312"/>
      <c r="BD115" s="312"/>
      <c r="BE115" s="312"/>
      <c r="BF115" s="312"/>
      <c r="BG115" s="312"/>
      <c r="BH115" s="312"/>
      <c r="BI115" s="312"/>
      <c r="BJ115" s="312"/>
      <c r="BK115" s="312"/>
      <c r="BL115" s="312"/>
      <c r="BM115" s="312"/>
      <c r="BN115" s="312"/>
      <c r="BO115" s="312"/>
      <c r="BP115" s="312"/>
      <c r="BQ115" s="312"/>
      <c r="BR115" s="312"/>
      <c r="BS115" s="312"/>
      <c r="BT115" s="312"/>
      <c r="BU115" s="312"/>
      <c r="BV115" s="312"/>
      <c r="BW115" s="312"/>
      <c r="BX115" s="312"/>
      <c r="BY115" s="312"/>
      <c r="BZ115" s="312"/>
      <c r="CA115" s="312"/>
      <c r="CB115" s="312"/>
      <c r="CC115" s="312"/>
      <c r="CD115" s="312"/>
      <c r="CE115" s="312"/>
      <c r="CF115" s="312"/>
      <c r="CG115" s="312"/>
      <c r="CH115" s="312"/>
      <c r="CI115" s="312"/>
      <c r="CJ115" s="312"/>
      <c r="CK115" s="312"/>
      <c r="CL115" s="312"/>
      <c r="CM115" s="312"/>
      <c r="CN115" s="312"/>
      <c r="CO115" s="312"/>
      <c r="CP115" s="312"/>
      <c r="CQ115" s="312"/>
      <c r="CR115" s="312"/>
      <c r="CS115" s="312"/>
      <c r="CT115" s="312"/>
      <c r="CU115" s="312"/>
      <c r="CV115" s="312"/>
      <c r="CW115" s="312"/>
      <c r="CX115" s="312"/>
      <c r="CY115" s="312"/>
      <c r="CZ115" s="312"/>
      <c r="DA115" s="312"/>
      <c r="DB115" s="312"/>
      <c r="DC115" s="312"/>
      <c r="DD115" s="312"/>
      <c r="DE115" s="312"/>
      <c r="DF115" s="312"/>
      <c r="DG115" s="312"/>
      <c r="DH115" s="312"/>
      <c r="DI115" s="312"/>
      <c r="DJ115" s="312"/>
      <c r="DK115" s="312"/>
      <c r="DL115" s="312"/>
      <c r="DM115" s="312"/>
      <c r="DN115" s="312"/>
      <c r="DO115" s="312"/>
      <c r="DP115" s="312"/>
      <c r="DQ115" s="312"/>
      <c r="DR115" s="312"/>
      <c r="DS115" s="312"/>
      <c r="DT115" s="312"/>
      <c r="DU115" s="312"/>
      <c r="DV115" s="312"/>
      <c r="DW115" s="312"/>
      <c r="DX115" s="312"/>
      <c r="DY115" s="312"/>
      <c r="DZ115" s="312"/>
      <c r="EA115" s="312"/>
      <c r="EB115" s="312"/>
      <c r="EC115" s="312"/>
      <c r="ED115" s="312"/>
      <c r="EE115" s="312"/>
      <c r="EF115" s="312"/>
      <c r="EG115" s="312"/>
      <c r="EH115" s="312"/>
      <c r="EI115" s="312"/>
      <c r="EJ115" s="312"/>
      <c r="EK115" s="312"/>
      <c r="EL115" s="312"/>
      <c r="EM115" s="312"/>
      <c r="EN115" s="312"/>
      <c r="EO115" s="312"/>
      <c r="EP115" s="312"/>
      <c r="EQ115" s="312"/>
      <c r="ER115" s="312"/>
      <c r="ES115" s="312"/>
      <c r="ET115" s="312"/>
      <c r="EU115" s="312"/>
      <c r="EV115" s="312"/>
      <c r="EW115" s="312"/>
      <c r="EX115" s="312"/>
      <c r="EY115" s="312"/>
      <c r="EZ115" s="312"/>
      <c r="FA115" s="312"/>
      <c r="FB115" s="312"/>
      <c r="FC115" s="312"/>
      <c r="FD115" s="312"/>
      <c r="FE115" s="312"/>
      <c r="FF115" s="312"/>
      <c r="FG115" s="312"/>
      <c r="FH115" s="312"/>
      <c r="FI115" s="312"/>
      <c r="FJ115" s="312"/>
      <c r="FK115" s="312"/>
      <c r="FL115" s="312"/>
      <c r="FM115" s="312"/>
      <c r="FN115" s="312"/>
      <c r="FO115" s="312"/>
      <c r="FP115" s="312"/>
      <c r="FQ115" s="312"/>
      <c r="FR115" s="312"/>
      <c r="FS115" s="312"/>
      <c r="FT115" s="312"/>
      <c r="FU115" s="312"/>
      <c r="FV115" s="312"/>
      <c r="FW115" s="312"/>
      <c r="FX115" s="312"/>
      <c r="FY115" s="312"/>
      <c r="FZ115" s="312"/>
      <c r="GA115" s="312"/>
      <c r="GB115" s="312"/>
      <c r="GC115" s="312"/>
      <c r="GD115" s="312"/>
      <c r="GE115" s="312"/>
      <c r="GF115" s="312"/>
      <c r="GG115" s="312"/>
      <c r="GH115" s="312"/>
      <c r="GI115" s="312"/>
      <c r="GJ115" s="312"/>
    </row>
    <row r="116" spans="1:192" s="311" customFormat="1" hidden="1">
      <c r="A116" s="302"/>
      <c r="B116" s="312"/>
      <c r="C116" s="312"/>
      <c r="D116" s="312"/>
      <c r="E116" s="312"/>
      <c r="F116" s="312"/>
      <c r="G116" s="312"/>
      <c r="H116" s="312"/>
      <c r="I116" s="312"/>
      <c r="J116" s="312"/>
      <c r="K116" s="312"/>
      <c r="L116" s="312"/>
      <c r="M116" s="312"/>
      <c r="N116" s="312"/>
      <c r="O116" s="312"/>
      <c r="P116" s="312"/>
      <c r="Q116" s="312"/>
      <c r="R116" s="312"/>
      <c r="S116" s="312"/>
      <c r="T116" s="312"/>
      <c r="U116" s="312"/>
      <c r="V116" s="312"/>
      <c r="W116" s="312"/>
      <c r="X116" s="312"/>
      <c r="Y116" s="312"/>
      <c r="Z116" s="312"/>
      <c r="AA116" s="312"/>
      <c r="AB116" s="312"/>
      <c r="AC116" s="312"/>
      <c r="AD116" s="312"/>
      <c r="AE116" s="312"/>
      <c r="AF116" s="312"/>
      <c r="AG116" s="312"/>
      <c r="AH116" s="312"/>
      <c r="AI116" s="312"/>
      <c r="AJ116" s="312"/>
      <c r="AK116" s="312"/>
      <c r="AL116" s="312"/>
      <c r="AM116" s="312"/>
      <c r="AN116" s="312"/>
      <c r="AO116" s="312"/>
      <c r="AP116" s="312"/>
      <c r="AQ116" s="312"/>
      <c r="AR116" s="312"/>
      <c r="AS116" s="312"/>
      <c r="AT116" s="312"/>
      <c r="AU116" s="312"/>
      <c r="AV116" s="312"/>
      <c r="AW116" s="312"/>
      <c r="AX116" s="312"/>
      <c r="AY116" s="312"/>
      <c r="AZ116" s="312"/>
      <c r="BA116" s="312"/>
      <c r="BB116" s="312"/>
      <c r="BC116" s="312"/>
      <c r="BD116" s="312"/>
      <c r="BE116" s="312"/>
      <c r="BF116" s="312"/>
      <c r="BG116" s="312"/>
      <c r="BH116" s="312"/>
      <c r="BI116" s="312"/>
      <c r="BJ116" s="312"/>
      <c r="BK116" s="312"/>
      <c r="BL116" s="312"/>
      <c r="BM116" s="312"/>
      <c r="BN116" s="312"/>
      <c r="BO116" s="312"/>
      <c r="BP116" s="312"/>
      <c r="BQ116" s="312"/>
      <c r="BR116" s="312"/>
      <c r="BS116" s="312"/>
      <c r="BT116" s="312"/>
      <c r="BU116" s="312"/>
      <c r="BV116" s="312"/>
      <c r="BW116" s="312"/>
      <c r="BX116" s="312"/>
      <c r="BY116" s="312"/>
      <c r="BZ116" s="312"/>
      <c r="CA116" s="312"/>
      <c r="CB116" s="312"/>
      <c r="CC116" s="312"/>
      <c r="CD116" s="312"/>
      <c r="CE116" s="312"/>
      <c r="CF116" s="312"/>
      <c r="CG116" s="312"/>
      <c r="CH116" s="312"/>
      <c r="CI116" s="312"/>
      <c r="CJ116" s="312"/>
      <c r="CK116" s="312"/>
      <c r="CL116" s="312"/>
      <c r="CM116" s="312"/>
      <c r="CN116" s="312"/>
      <c r="CO116" s="312"/>
      <c r="CP116" s="312"/>
      <c r="CQ116" s="312"/>
      <c r="CR116" s="312"/>
      <c r="CS116" s="312"/>
      <c r="CT116" s="312"/>
      <c r="CU116" s="312"/>
      <c r="CV116" s="312"/>
      <c r="CW116" s="312"/>
      <c r="CX116" s="312"/>
      <c r="CY116" s="312"/>
      <c r="CZ116" s="312"/>
      <c r="DA116" s="312"/>
      <c r="DB116" s="312"/>
      <c r="DC116" s="312"/>
      <c r="DD116" s="312"/>
      <c r="DE116" s="312"/>
      <c r="DF116" s="312"/>
      <c r="DG116" s="312"/>
      <c r="DH116" s="312"/>
      <c r="DI116" s="312"/>
      <c r="DJ116" s="312"/>
      <c r="DK116" s="312"/>
      <c r="DL116" s="312"/>
      <c r="DM116" s="312"/>
      <c r="DN116" s="312"/>
      <c r="DO116" s="312"/>
      <c r="DP116" s="312"/>
      <c r="DQ116" s="312"/>
      <c r="DR116" s="312"/>
      <c r="DS116" s="312"/>
      <c r="DT116" s="312"/>
      <c r="DU116" s="312"/>
      <c r="DV116" s="312"/>
      <c r="DW116" s="312"/>
      <c r="DX116" s="312"/>
      <c r="DY116" s="312"/>
      <c r="DZ116" s="312"/>
      <c r="EA116" s="312"/>
      <c r="EB116" s="312"/>
      <c r="EC116" s="312"/>
      <c r="ED116" s="312"/>
      <c r="EE116" s="312"/>
      <c r="EF116" s="312"/>
      <c r="EG116" s="312"/>
      <c r="EH116" s="312"/>
      <c r="EI116" s="312"/>
      <c r="EJ116" s="312"/>
      <c r="EK116" s="312"/>
      <c r="EL116" s="312"/>
      <c r="EM116" s="312"/>
      <c r="EN116" s="312"/>
      <c r="EO116" s="312"/>
      <c r="EP116" s="312"/>
      <c r="EQ116" s="312"/>
      <c r="ER116" s="312"/>
      <c r="ES116" s="312"/>
      <c r="ET116" s="312"/>
      <c r="EU116" s="312"/>
      <c r="EV116" s="312"/>
      <c r="EW116" s="312"/>
      <c r="EX116" s="312"/>
      <c r="EY116" s="312"/>
      <c r="EZ116" s="312"/>
      <c r="FA116" s="312"/>
      <c r="FB116" s="312"/>
      <c r="FC116" s="312"/>
      <c r="FD116" s="312"/>
      <c r="FE116" s="312"/>
      <c r="FF116" s="312"/>
      <c r="FG116" s="312"/>
      <c r="FH116" s="312"/>
      <c r="FI116" s="312"/>
      <c r="FJ116" s="312"/>
      <c r="FK116" s="312"/>
      <c r="FL116" s="312"/>
      <c r="FM116" s="312"/>
      <c r="FN116" s="312"/>
      <c r="FO116" s="312"/>
      <c r="FP116" s="312"/>
      <c r="FQ116" s="312"/>
      <c r="FR116" s="312"/>
      <c r="FS116" s="312"/>
      <c r="FT116" s="312"/>
      <c r="FU116" s="312"/>
      <c r="FV116" s="312"/>
      <c r="FW116" s="312"/>
      <c r="FX116" s="312"/>
      <c r="FY116" s="312"/>
      <c r="FZ116" s="312"/>
      <c r="GA116" s="312"/>
      <c r="GB116" s="312"/>
      <c r="GC116" s="312"/>
      <c r="GD116" s="312"/>
      <c r="GE116" s="312"/>
      <c r="GF116" s="312"/>
      <c r="GG116" s="312"/>
      <c r="GH116" s="312"/>
      <c r="GI116" s="312"/>
      <c r="GJ116" s="312"/>
    </row>
    <row r="117" spans="1:192" s="311" customFormat="1" hidden="1">
      <c r="A117" s="302"/>
      <c r="B117" s="312"/>
      <c r="C117" s="312"/>
      <c r="D117" s="312"/>
      <c r="E117" s="312"/>
      <c r="F117" s="312"/>
      <c r="G117" s="312"/>
      <c r="H117" s="312"/>
      <c r="I117" s="312"/>
      <c r="J117" s="312"/>
      <c r="K117" s="312"/>
      <c r="L117" s="312"/>
      <c r="M117" s="312"/>
      <c r="N117" s="312"/>
      <c r="O117" s="312"/>
      <c r="P117" s="312"/>
      <c r="Q117" s="312"/>
      <c r="R117" s="312"/>
      <c r="S117" s="312"/>
      <c r="T117" s="312"/>
      <c r="U117" s="312"/>
      <c r="V117" s="312"/>
      <c r="W117" s="312"/>
      <c r="X117" s="312"/>
      <c r="Y117" s="312"/>
      <c r="Z117" s="312"/>
      <c r="AA117" s="312"/>
      <c r="AB117" s="312"/>
      <c r="AC117" s="312"/>
      <c r="AD117" s="312"/>
      <c r="AE117" s="312"/>
      <c r="AF117" s="312"/>
      <c r="AG117" s="312"/>
      <c r="AH117" s="312"/>
      <c r="AI117" s="312"/>
      <c r="AJ117" s="312"/>
      <c r="AK117" s="312"/>
      <c r="AL117" s="312"/>
      <c r="AM117" s="312"/>
      <c r="AN117" s="312"/>
      <c r="AO117" s="312"/>
      <c r="AP117" s="312"/>
      <c r="AQ117" s="312"/>
      <c r="AR117" s="312"/>
      <c r="AS117" s="312"/>
      <c r="AT117" s="312"/>
      <c r="AU117" s="312"/>
      <c r="AV117" s="312"/>
      <c r="AW117" s="312"/>
      <c r="AX117" s="312"/>
      <c r="AY117" s="312"/>
      <c r="AZ117" s="312"/>
      <c r="BA117" s="312"/>
      <c r="BB117" s="312"/>
      <c r="BC117" s="312"/>
      <c r="BD117" s="312"/>
      <c r="BE117" s="312"/>
      <c r="BF117" s="312"/>
      <c r="BG117" s="312"/>
      <c r="BH117" s="312"/>
      <c r="BI117" s="312"/>
      <c r="BJ117" s="312"/>
      <c r="BK117" s="312"/>
      <c r="BL117" s="312"/>
      <c r="BM117" s="312"/>
      <c r="BN117" s="312"/>
      <c r="BO117" s="312"/>
      <c r="BP117" s="312"/>
      <c r="BQ117" s="312"/>
      <c r="BR117" s="312"/>
      <c r="BS117" s="312"/>
      <c r="BT117" s="312"/>
      <c r="BU117" s="312"/>
      <c r="BV117" s="312"/>
      <c r="BW117" s="312"/>
      <c r="BX117" s="312"/>
      <c r="BY117" s="312"/>
      <c r="BZ117" s="312"/>
      <c r="CA117" s="312"/>
      <c r="CB117" s="312"/>
      <c r="CC117" s="312"/>
      <c r="CD117" s="312"/>
      <c r="CE117" s="312"/>
      <c r="CF117" s="312"/>
      <c r="CG117" s="312"/>
      <c r="CH117" s="312"/>
      <c r="CI117" s="312"/>
      <c r="CJ117" s="312"/>
      <c r="CK117" s="312"/>
      <c r="CL117" s="312"/>
      <c r="CM117" s="312"/>
      <c r="CN117" s="312"/>
      <c r="CO117" s="312"/>
      <c r="CP117" s="312"/>
      <c r="CQ117" s="312"/>
      <c r="CR117" s="312"/>
      <c r="CS117" s="312"/>
      <c r="CT117" s="312"/>
      <c r="CU117" s="312"/>
      <c r="CV117" s="312"/>
      <c r="CW117" s="312"/>
      <c r="CX117" s="312"/>
      <c r="CY117" s="312"/>
      <c r="CZ117" s="312"/>
      <c r="DA117" s="312"/>
      <c r="DB117" s="312"/>
      <c r="DC117" s="312"/>
      <c r="DD117" s="312"/>
      <c r="DE117" s="312"/>
      <c r="DF117" s="312"/>
      <c r="DG117" s="312"/>
      <c r="DH117" s="312"/>
      <c r="DI117" s="312"/>
      <c r="DJ117" s="312"/>
      <c r="DK117" s="312"/>
      <c r="DL117" s="312"/>
      <c r="DM117" s="312"/>
      <c r="DN117" s="312"/>
      <c r="DO117" s="312"/>
      <c r="DP117" s="312"/>
      <c r="DQ117" s="312"/>
      <c r="DR117" s="312"/>
      <c r="DS117" s="312"/>
      <c r="DT117" s="312"/>
      <c r="DU117" s="312"/>
      <c r="DV117" s="312"/>
      <c r="DW117" s="312"/>
      <c r="DX117" s="312"/>
      <c r="DY117" s="312"/>
      <c r="DZ117" s="312"/>
      <c r="EA117" s="312"/>
      <c r="EB117" s="312"/>
      <c r="EC117" s="312"/>
      <c r="ED117" s="312"/>
      <c r="EE117" s="312"/>
      <c r="EF117" s="312"/>
      <c r="EG117" s="312"/>
      <c r="EH117" s="312"/>
      <c r="EI117" s="312"/>
      <c r="EJ117" s="312"/>
      <c r="EK117" s="312"/>
      <c r="EL117" s="312"/>
      <c r="EM117" s="312"/>
      <c r="EN117" s="312"/>
      <c r="EO117" s="312"/>
      <c r="EP117" s="312"/>
      <c r="EQ117" s="312"/>
      <c r="ER117" s="312"/>
      <c r="ES117" s="312"/>
      <c r="ET117" s="312"/>
      <c r="EU117" s="312"/>
      <c r="EV117" s="312"/>
      <c r="EW117" s="312"/>
      <c r="EX117" s="312"/>
      <c r="EY117" s="312"/>
      <c r="EZ117" s="312"/>
      <c r="FA117" s="312"/>
      <c r="FB117" s="312"/>
      <c r="FC117" s="312"/>
      <c r="FD117" s="312"/>
      <c r="FE117" s="312"/>
      <c r="FF117" s="312"/>
      <c r="FG117" s="312"/>
      <c r="FH117" s="312"/>
      <c r="FI117" s="312"/>
      <c r="FJ117" s="312"/>
      <c r="FK117" s="312"/>
      <c r="FL117" s="312"/>
      <c r="FM117" s="312"/>
      <c r="FN117" s="312"/>
      <c r="FO117" s="312"/>
      <c r="FP117" s="312"/>
      <c r="FQ117" s="312"/>
      <c r="FR117" s="312"/>
      <c r="FS117" s="312"/>
      <c r="FT117" s="312"/>
      <c r="FU117" s="312"/>
      <c r="FV117" s="312"/>
      <c r="FW117" s="312"/>
      <c r="FX117" s="312"/>
      <c r="FY117" s="312"/>
      <c r="FZ117" s="312"/>
      <c r="GA117" s="312"/>
      <c r="GB117" s="312"/>
      <c r="GC117" s="312"/>
      <c r="GD117" s="312"/>
      <c r="GE117" s="312"/>
      <c r="GF117" s="312"/>
      <c r="GG117" s="312"/>
      <c r="GH117" s="312"/>
      <c r="GI117" s="312"/>
      <c r="GJ117" s="312"/>
    </row>
    <row r="118" spans="1:192" s="311" customFormat="1" hidden="1">
      <c r="A118" s="302"/>
      <c r="B118" s="312"/>
      <c r="C118" s="312"/>
      <c r="D118" s="312"/>
      <c r="E118" s="312"/>
      <c r="F118" s="312"/>
      <c r="G118" s="312"/>
      <c r="H118" s="312"/>
      <c r="I118" s="312"/>
      <c r="J118" s="312"/>
      <c r="K118" s="312"/>
      <c r="L118" s="312"/>
      <c r="M118" s="312"/>
      <c r="N118" s="312"/>
      <c r="O118" s="312"/>
      <c r="P118" s="312"/>
      <c r="Q118" s="312"/>
      <c r="R118" s="312"/>
      <c r="S118" s="312"/>
      <c r="T118" s="312"/>
      <c r="U118" s="312"/>
      <c r="V118" s="312"/>
      <c r="W118" s="312"/>
      <c r="X118" s="312"/>
      <c r="Y118" s="312"/>
      <c r="Z118" s="312"/>
      <c r="AA118" s="312"/>
      <c r="AB118" s="312"/>
      <c r="AC118" s="312"/>
      <c r="AD118" s="312"/>
      <c r="AE118" s="312"/>
      <c r="AF118" s="312"/>
      <c r="AG118" s="312"/>
      <c r="AH118" s="312"/>
      <c r="AI118" s="312"/>
      <c r="AJ118" s="312"/>
      <c r="AK118" s="312"/>
      <c r="AL118" s="312"/>
      <c r="AM118" s="312"/>
      <c r="AN118" s="312"/>
      <c r="AO118" s="312"/>
      <c r="AP118" s="312"/>
      <c r="AQ118" s="312"/>
      <c r="AR118" s="312"/>
      <c r="AS118" s="312"/>
      <c r="AT118" s="312"/>
      <c r="AU118" s="312"/>
      <c r="AV118" s="312"/>
      <c r="AW118" s="312"/>
      <c r="AX118" s="312"/>
      <c r="AY118" s="312"/>
      <c r="AZ118" s="312"/>
      <c r="BA118" s="312"/>
      <c r="BB118" s="312"/>
      <c r="BC118" s="312"/>
      <c r="BD118" s="312"/>
      <c r="BE118" s="312"/>
      <c r="BF118" s="312"/>
      <c r="BG118" s="312"/>
      <c r="BH118" s="312"/>
      <c r="BI118" s="312"/>
      <c r="BJ118" s="312"/>
      <c r="BK118" s="312"/>
      <c r="BL118" s="312"/>
      <c r="BM118" s="312"/>
      <c r="BN118" s="312"/>
      <c r="BO118" s="312"/>
      <c r="BP118" s="312"/>
      <c r="BQ118" s="312"/>
      <c r="BR118" s="312"/>
      <c r="BS118" s="312"/>
      <c r="BT118" s="312"/>
      <c r="BU118" s="312"/>
      <c r="BV118" s="312"/>
      <c r="BW118" s="312"/>
      <c r="BX118" s="312"/>
      <c r="BY118" s="312"/>
      <c r="BZ118" s="312"/>
      <c r="CA118" s="312"/>
      <c r="CB118" s="312"/>
      <c r="CC118" s="312"/>
      <c r="CD118" s="312"/>
      <c r="CE118" s="312"/>
      <c r="CF118" s="312"/>
      <c r="CG118" s="312"/>
      <c r="CH118" s="312"/>
      <c r="CI118" s="312"/>
      <c r="CJ118" s="312"/>
      <c r="CK118" s="312"/>
      <c r="CL118" s="312"/>
      <c r="CM118" s="312"/>
      <c r="CN118" s="312"/>
      <c r="CO118" s="312"/>
      <c r="CP118" s="312"/>
      <c r="CQ118" s="312"/>
      <c r="CR118" s="312"/>
      <c r="CS118" s="312"/>
      <c r="CT118" s="312"/>
      <c r="CU118" s="312"/>
      <c r="CV118" s="312"/>
      <c r="CW118" s="312"/>
      <c r="CX118" s="312"/>
      <c r="CY118" s="312"/>
      <c r="CZ118" s="312"/>
      <c r="DA118" s="312"/>
      <c r="DB118" s="312"/>
      <c r="DC118" s="312"/>
      <c r="DD118" s="312"/>
      <c r="DE118" s="312"/>
      <c r="DF118" s="312"/>
      <c r="DG118" s="312"/>
      <c r="DH118" s="312"/>
      <c r="DI118" s="312"/>
      <c r="DJ118" s="312"/>
      <c r="DK118" s="312"/>
      <c r="DL118" s="312"/>
      <c r="DM118" s="312"/>
      <c r="DN118" s="312"/>
      <c r="DO118" s="312"/>
      <c r="DP118" s="312"/>
      <c r="DQ118" s="312"/>
      <c r="DR118" s="312"/>
      <c r="DS118" s="312"/>
      <c r="DT118" s="312"/>
      <c r="DU118" s="312"/>
      <c r="DV118" s="312"/>
      <c r="DW118" s="312"/>
      <c r="DX118" s="312"/>
      <c r="DY118" s="312"/>
      <c r="DZ118" s="312"/>
      <c r="EA118" s="312"/>
      <c r="EB118" s="312"/>
      <c r="EC118" s="312"/>
      <c r="ED118" s="312"/>
      <c r="EE118" s="312"/>
      <c r="EF118" s="312"/>
      <c r="EG118" s="312"/>
      <c r="EH118" s="312"/>
      <c r="EI118" s="312"/>
      <c r="EJ118" s="312"/>
      <c r="EK118" s="312"/>
      <c r="EL118" s="312"/>
      <c r="EM118" s="312"/>
      <c r="EN118" s="312"/>
      <c r="EO118" s="312"/>
      <c r="EP118" s="312"/>
      <c r="EQ118" s="312"/>
      <c r="ER118" s="312"/>
      <c r="ES118" s="312"/>
      <c r="ET118" s="312"/>
      <c r="EU118" s="312"/>
      <c r="EV118" s="312"/>
      <c r="EW118" s="312"/>
      <c r="EX118" s="312"/>
      <c r="EY118" s="312"/>
      <c r="EZ118" s="312"/>
      <c r="FA118" s="312"/>
      <c r="FB118" s="312"/>
      <c r="FC118" s="312"/>
      <c r="FD118" s="312"/>
      <c r="FE118" s="312"/>
      <c r="FF118" s="312"/>
      <c r="FG118" s="312"/>
      <c r="FH118" s="312"/>
      <c r="FI118" s="312"/>
      <c r="FJ118" s="312"/>
      <c r="FK118" s="312"/>
      <c r="FL118" s="312"/>
      <c r="FM118" s="312"/>
      <c r="FN118" s="312"/>
      <c r="FO118" s="312"/>
      <c r="FP118" s="312"/>
      <c r="FQ118" s="312"/>
      <c r="FR118" s="312"/>
      <c r="FS118" s="312"/>
      <c r="FT118" s="312"/>
      <c r="FU118" s="312"/>
      <c r="FV118" s="312"/>
      <c r="FW118" s="312"/>
      <c r="FX118" s="312"/>
      <c r="FY118" s="312"/>
      <c r="FZ118" s="312"/>
      <c r="GA118" s="312"/>
      <c r="GB118" s="312"/>
      <c r="GC118" s="312"/>
      <c r="GD118" s="312"/>
      <c r="GE118" s="312"/>
      <c r="GF118" s="312"/>
      <c r="GG118" s="312"/>
      <c r="GH118" s="312"/>
      <c r="GI118" s="312"/>
      <c r="GJ118" s="312"/>
    </row>
    <row r="119" spans="1:192" s="311" customFormat="1" hidden="1">
      <c r="A119" s="302"/>
      <c r="B119" s="312"/>
      <c r="C119" s="312"/>
      <c r="D119" s="312"/>
      <c r="E119" s="312"/>
      <c r="F119" s="312"/>
      <c r="G119" s="312"/>
      <c r="H119" s="312"/>
      <c r="I119" s="312"/>
      <c r="J119" s="312"/>
      <c r="K119" s="312"/>
      <c r="L119" s="312"/>
      <c r="M119" s="312"/>
      <c r="N119" s="312"/>
      <c r="O119" s="312"/>
      <c r="P119" s="312"/>
      <c r="Q119" s="312"/>
      <c r="R119" s="312"/>
      <c r="S119" s="312"/>
      <c r="T119" s="312"/>
      <c r="U119" s="312"/>
      <c r="V119" s="312"/>
      <c r="W119" s="312"/>
      <c r="X119" s="312"/>
      <c r="Y119" s="312"/>
      <c r="Z119" s="312"/>
      <c r="AA119" s="312"/>
      <c r="AB119" s="312"/>
      <c r="AC119" s="312"/>
      <c r="AD119" s="312"/>
      <c r="AE119" s="312"/>
      <c r="AF119" s="312"/>
      <c r="AG119" s="312"/>
      <c r="AH119" s="312"/>
      <c r="AI119" s="312"/>
      <c r="AJ119" s="312"/>
      <c r="AK119" s="312"/>
      <c r="AL119" s="312"/>
      <c r="AM119" s="312"/>
      <c r="AN119" s="312"/>
      <c r="AO119" s="312"/>
      <c r="AP119" s="312"/>
      <c r="AQ119" s="312"/>
      <c r="AR119" s="312"/>
      <c r="AS119" s="312"/>
      <c r="AT119" s="312"/>
      <c r="AU119" s="312"/>
      <c r="AV119" s="312"/>
      <c r="AW119" s="312"/>
      <c r="AX119" s="312"/>
      <c r="AY119" s="312"/>
      <c r="AZ119" s="312"/>
      <c r="BA119" s="312"/>
      <c r="BB119" s="312"/>
      <c r="BC119" s="312"/>
      <c r="BD119" s="312"/>
      <c r="BE119" s="312"/>
      <c r="BF119" s="312"/>
      <c r="BG119" s="312"/>
      <c r="BH119" s="312"/>
      <c r="BI119" s="312"/>
      <c r="BJ119" s="312"/>
      <c r="BK119" s="312"/>
      <c r="BL119" s="312"/>
      <c r="BM119" s="312"/>
      <c r="BN119" s="312"/>
      <c r="BO119" s="312"/>
      <c r="BP119" s="312"/>
      <c r="BQ119" s="312"/>
      <c r="BR119" s="312"/>
      <c r="BS119" s="312"/>
      <c r="BT119" s="312"/>
      <c r="BU119" s="312"/>
      <c r="BV119" s="312"/>
      <c r="BW119" s="312"/>
      <c r="BX119" s="312"/>
      <c r="BY119" s="312"/>
      <c r="BZ119" s="312"/>
      <c r="CA119" s="312"/>
      <c r="CB119" s="312"/>
      <c r="CC119" s="312"/>
      <c r="CD119" s="312"/>
      <c r="CE119" s="312"/>
      <c r="CF119" s="312"/>
      <c r="CG119" s="312"/>
      <c r="CH119" s="312"/>
      <c r="CI119" s="312"/>
      <c r="CJ119" s="312"/>
      <c r="CK119" s="312"/>
      <c r="CL119" s="312"/>
      <c r="CM119" s="312"/>
      <c r="CN119" s="312"/>
      <c r="CO119" s="312"/>
      <c r="CP119" s="312"/>
      <c r="CQ119" s="312"/>
      <c r="CR119" s="312"/>
      <c r="CS119" s="312"/>
      <c r="CT119" s="312"/>
      <c r="CU119" s="312"/>
      <c r="CV119" s="312"/>
      <c r="CW119" s="312"/>
      <c r="CX119" s="312"/>
      <c r="CY119" s="312"/>
      <c r="CZ119" s="312"/>
      <c r="DA119" s="312"/>
      <c r="DB119" s="312"/>
      <c r="DC119" s="312"/>
      <c r="DD119" s="312"/>
      <c r="DE119" s="312"/>
      <c r="DF119" s="312"/>
      <c r="DG119" s="312"/>
      <c r="DH119" s="312"/>
      <c r="DI119" s="312"/>
      <c r="DJ119" s="312"/>
      <c r="DK119" s="312"/>
      <c r="DL119" s="312"/>
      <c r="DM119" s="312"/>
      <c r="DN119" s="312"/>
      <c r="DO119" s="312"/>
      <c r="DP119" s="312"/>
      <c r="DQ119" s="312"/>
      <c r="DR119" s="312"/>
      <c r="DS119" s="312"/>
      <c r="DT119" s="312"/>
      <c r="DU119" s="312"/>
      <c r="DV119" s="312"/>
      <c r="DW119" s="312"/>
      <c r="DX119" s="312"/>
      <c r="DY119" s="312"/>
      <c r="DZ119" s="312"/>
      <c r="EA119" s="312"/>
      <c r="EB119" s="312"/>
      <c r="EC119" s="312"/>
      <c r="ED119" s="312"/>
      <c r="EE119" s="312"/>
      <c r="EF119" s="312"/>
      <c r="EG119" s="312"/>
      <c r="EH119" s="312"/>
      <c r="EI119" s="312"/>
      <c r="EJ119" s="312"/>
      <c r="EK119" s="312"/>
      <c r="EL119" s="312"/>
      <c r="EM119" s="312"/>
      <c r="EN119" s="312"/>
      <c r="EO119" s="312"/>
      <c r="EP119" s="312"/>
      <c r="EQ119" s="312"/>
      <c r="ER119" s="312"/>
      <c r="ES119" s="312"/>
      <c r="ET119" s="312"/>
      <c r="EU119" s="312"/>
      <c r="EV119" s="312"/>
      <c r="EW119" s="312"/>
      <c r="EX119" s="312"/>
      <c r="EY119" s="312"/>
      <c r="EZ119" s="312"/>
      <c r="FA119" s="312"/>
      <c r="FB119" s="312"/>
      <c r="FC119" s="312"/>
      <c r="FD119" s="312"/>
      <c r="FE119" s="312"/>
      <c r="FF119" s="312"/>
      <c r="FG119" s="312"/>
      <c r="FH119" s="312"/>
      <c r="FI119" s="312"/>
      <c r="FJ119" s="312"/>
      <c r="FK119" s="312"/>
      <c r="FL119" s="312"/>
      <c r="FM119" s="312"/>
      <c r="FN119" s="312"/>
      <c r="FO119" s="312"/>
      <c r="FP119" s="312"/>
      <c r="FQ119" s="312"/>
      <c r="FR119" s="312"/>
      <c r="FS119" s="312"/>
      <c r="FT119" s="312"/>
      <c r="FU119" s="312"/>
      <c r="FV119" s="312"/>
      <c r="FW119" s="312"/>
      <c r="FX119" s="312"/>
      <c r="FY119" s="312"/>
      <c r="FZ119" s="312"/>
      <c r="GA119" s="312"/>
      <c r="GB119" s="312"/>
      <c r="GC119" s="312"/>
      <c r="GD119" s="312"/>
      <c r="GE119" s="312"/>
      <c r="GF119" s="312"/>
      <c r="GG119" s="312"/>
      <c r="GH119" s="312"/>
      <c r="GI119" s="312"/>
      <c r="GJ119" s="312"/>
    </row>
    <row r="120" spans="1:192" s="311" customFormat="1" hidden="1">
      <c r="A120" s="302"/>
      <c r="B120" s="312"/>
      <c r="C120" s="312"/>
      <c r="D120" s="312"/>
      <c r="E120" s="312"/>
      <c r="F120" s="312"/>
      <c r="G120" s="312"/>
      <c r="H120" s="312"/>
      <c r="I120" s="312"/>
      <c r="J120" s="312"/>
      <c r="K120" s="312"/>
      <c r="L120" s="312"/>
      <c r="M120" s="312"/>
      <c r="N120" s="312"/>
      <c r="O120" s="312"/>
      <c r="P120" s="312"/>
      <c r="Q120" s="312"/>
      <c r="R120" s="312"/>
      <c r="S120" s="312"/>
      <c r="T120" s="312"/>
      <c r="U120" s="312"/>
      <c r="V120" s="312"/>
      <c r="W120" s="312"/>
      <c r="X120" s="312"/>
      <c r="Y120" s="312"/>
      <c r="Z120" s="312"/>
      <c r="AA120" s="312"/>
      <c r="AB120" s="312"/>
      <c r="AC120" s="312"/>
      <c r="AD120" s="312"/>
      <c r="AE120" s="312"/>
      <c r="AF120" s="312"/>
      <c r="AG120" s="312"/>
      <c r="AH120" s="312"/>
      <c r="AI120" s="312"/>
      <c r="AJ120" s="312"/>
      <c r="AK120" s="312"/>
      <c r="AL120" s="312"/>
      <c r="AM120" s="312"/>
      <c r="AN120" s="312"/>
      <c r="AO120" s="312"/>
      <c r="AP120" s="312"/>
      <c r="AQ120" s="312"/>
      <c r="AR120" s="312"/>
      <c r="AS120" s="312"/>
      <c r="AT120" s="312"/>
      <c r="AU120" s="312"/>
      <c r="AV120" s="312"/>
      <c r="AW120" s="312"/>
      <c r="AX120" s="312"/>
      <c r="AY120" s="312"/>
      <c r="AZ120" s="312"/>
      <c r="BA120" s="312"/>
      <c r="BB120" s="312"/>
      <c r="BC120" s="312"/>
      <c r="BD120" s="312"/>
      <c r="BE120" s="312"/>
      <c r="BF120" s="312"/>
      <c r="BG120" s="312"/>
      <c r="BH120" s="312"/>
      <c r="BI120" s="312"/>
      <c r="BJ120" s="312"/>
      <c r="BK120" s="312"/>
      <c r="BL120" s="312"/>
      <c r="BM120" s="312"/>
      <c r="BN120" s="312"/>
      <c r="BO120" s="312"/>
      <c r="BP120" s="312"/>
      <c r="BQ120" s="312"/>
      <c r="BR120" s="312"/>
      <c r="BS120" s="312"/>
      <c r="BT120" s="312"/>
      <c r="BU120" s="312"/>
      <c r="BV120" s="312"/>
      <c r="BW120" s="312"/>
      <c r="BX120" s="312"/>
      <c r="BY120" s="312"/>
      <c r="BZ120" s="312"/>
      <c r="CA120" s="312"/>
      <c r="CB120" s="312"/>
      <c r="CC120" s="312"/>
      <c r="CD120" s="312"/>
      <c r="CE120" s="312"/>
      <c r="CF120" s="312"/>
      <c r="CG120" s="312"/>
      <c r="CH120" s="312"/>
      <c r="CI120" s="312"/>
      <c r="CJ120" s="312"/>
      <c r="CK120" s="312"/>
      <c r="CL120" s="312"/>
      <c r="CM120" s="312"/>
      <c r="CN120" s="312"/>
      <c r="CO120" s="312"/>
      <c r="CP120" s="312"/>
      <c r="CQ120" s="312"/>
      <c r="CR120" s="312"/>
      <c r="CS120" s="312"/>
      <c r="CT120" s="312"/>
      <c r="CU120" s="312"/>
      <c r="CV120" s="312"/>
      <c r="CW120" s="312"/>
      <c r="CX120" s="312"/>
      <c r="CY120" s="312"/>
      <c r="CZ120" s="312"/>
      <c r="DA120" s="312"/>
      <c r="DB120" s="312"/>
      <c r="DC120" s="312"/>
      <c r="DD120" s="312"/>
      <c r="DE120" s="312"/>
      <c r="DF120" s="312"/>
      <c r="DG120" s="312"/>
      <c r="DH120" s="312"/>
      <c r="DI120" s="312"/>
      <c r="DJ120" s="312"/>
      <c r="DK120" s="312"/>
      <c r="DL120" s="312"/>
      <c r="DM120" s="312"/>
      <c r="DN120" s="312"/>
      <c r="DO120" s="312"/>
      <c r="DP120" s="312"/>
      <c r="DQ120" s="312"/>
      <c r="DR120" s="312"/>
      <c r="DS120" s="312"/>
      <c r="DT120" s="312"/>
      <c r="DU120" s="312"/>
      <c r="DV120" s="312"/>
      <c r="DW120" s="312"/>
      <c r="DX120" s="312"/>
      <c r="DY120" s="312"/>
      <c r="DZ120" s="312"/>
      <c r="EA120" s="312"/>
      <c r="EB120" s="312"/>
      <c r="EC120" s="312"/>
      <c r="ED120" s="312"/>
      <c r="EE120" s="312"/>
      <c r="EF120" s="312"/>
      <c r="EG120" s="312"/>
      <c r="EH120" s="312"/>
      <c r="EI120" s="312"/>
      <c r="EJ120" s="312"/>
      <c r="EK120" s="312"/>
      <c r="EL120" s="312"/>
      <c r="EM120" s="312"/>
      <c r="EN120" s="312"/>
      <c r="EO120" s="312"/>
      <c r="EP120" s="312"/>
      <c r="EQ120" s="312"/>
      <c r="ER120" s="312"/>
      <c r="ES120" s="312"/>
      <c r="ET120" s="312"/>
      <c r="EU120" s="312"/>
      <c r="EV120" s="312"/>
      <c r="EW120" s="312"/>
      <c r="EX120" s="312"/>
      <c r="EY120" s="312"/>
      <c r="EZ120" s="312"/>
      <c r="FA120" s="312"/>
      <c r="FB120" s="312"/>
      <c r="FC120" s="312"/>
      <c r="FD120" s="312"/>
      <c r="FE120" s="312"/>
      <c r="FF120" s="312"/>
      <c r="FG120" s="312"/>
      <c r="FH120" s="312"/>
      <c r="FI120" s="312"/>
      <c r="FJ120" s="312"/>
      <c r="FK120" s="312"/>
      <c r="FL120" s="312"/>
      <c r="FM120" s="312"/>
      <c r="FN120" s="312"/>
      <c r="FO120" s="312"/>
      <c r="FP120" s="312"/>
      <c r="FQ120" s="312"/>
      <c r="FR120" s="312"/>
      <c r="FS120" s="312"/>
      <c r="FT120" s="312"/>
      <c r="FU120" s="312"/>
      <c r="FV120" s="312"/>
      <c r="FW120" s="312"/>
      <c r="FX120" s="312"/>
      <c r="FY120" s="312"/>
      <c r="FZ120" s="312"/>
      <c r="GA120" s="312"/>
      <c r="GB120" s="312"/>
      <c r="GC120" s="312"/>
      <c r="GD120" s="312"/>
      <c r="GE120" s="312"/>
      <c r="GF120" s="312"/>
      <c r="GG120" s="312"/>
      <c r="GH120" s="312"/>
      <c r="GI120" s="312"/>
      <c r="GJ120" s="312"/>
    </row>
    <row r="121" spans="1:192" s="311" customFormat="1" hidden="1">
      <c r="A121" s="302"/>
      <c r="B121" s="312"/>
      <c r="C121" s="312"/>
      <c r="D121" s="312"/>
      <c r="E121" s="312"/>
      <c r="F121" s="312"/>
      <c r="G121" s="312"/>
      <c r="H121" s="312"/>
      <c r="I121" s="312"/>
      <c r="J121" s="312"/>
      <c r="K121" s="312"/>
      <c r="L121" s="312"/>
      <c r="M121" s="312"/>
      <c r="N121" s="312"/>
      <c r="O121" s="312"/>
      <c r="P121" s="312"/>
      <c r="Q121" s="312"/>
      <c r="R121" s="312"/>
      <c r="S121" s="312"/>
      <c r="T121" s="312"/>
      <c r="U121" s="312"/>
      <c r="V121" s="312"/>
      <c r="W121" s="312"/>
      <c r="X121" s="312"/>
      <c r="Y121" s="312"/>
      <c r="Z121" s="312"/>
      <c r="AA121" s="312"/>
      <c r="AB121" s="312"/>
      <c r="AC121" s="312"/>
      <c r="AD121" s="312"/>
      <c r="AE121" s="312"/>
      <c r="AF121" s="312"/>
      <c r="AG121" s="312"/>
      <c r="AH121" s="312"/>
      <c r="AI121" s="312"/>
      <c r="AJ121" s="312"/>
      <c r="AK121" s="312"/>
      <c r="AL121" s="312"/>
      <c r="AM121" s="312"/>
      <c r="AN121" s="312"/>
      <c r="AO121" s="312"/>
      <c r="AP121" s="312"/>
      <c r="AQ121" s="312"/>
      <c r="AR121" s="312"/>
      <c r="AS121" s="312"/>
      <c r="AT121" s="312"/>
      <c r="AU121" s="312"/>
      <c r="AV121" s="312"/>
      <c r="AW121" s="312"/>
      <c r="AX121" s="312"/>
      <c r="AY121" s="312"/>
      <c r="AZ121" s="312"/>
      <c r="BA121" s="312"/>
      <c r="BB121" s="312"/>
      <c r="BC121" s="312"/>
      <c r="BD121" s="312"/>
      <c r="BE121" s="312"/>
      <c r="BF121" s="312"/>
      <c r="BG121" s="312"/>
      <c r="BH121" s="312"/>
      <c r="BI121" s="312"/>
      <c r="BJ121" s="312"/>
      <c r="BK121" s="312"/>
      <c r="BL121" s="312"/>
      <c r="BM121" s="312"/>
      <c r="BN121" s="312"/>
      <c r="BO121" s="312"/>
      <c r="BP121" s="312"/>
      <c r="BQ121" s="312"/>
      <c r="BR121" s="312"/>
      <c r="BS121" s="312"/>
      <c r="BT121" s="312"/>
      <c r="BU121" s="312"/>
      <c r="BV121" s="312"/>
      <c r="BW121" s="312"/>
      <c r="BX121" s="312"/>
      <c r="BY121" s="312"/>
      <c r="BZ121" s="312"/>
      <c r="CA121" s="312"/>
      <c r="CB121" s="312"/>
      <c r="CC121" s="312"/>
      <c r="CD121" s="312"/>
      <c r="CE121" s="312"/>
      <c r="CF121" s="312"/>
      <c r="CG121" s="312"/>
      <c r="CH121" s="312"/>
      <c r="CI121" s="312"/>
      <c r="CJ121" s="312"/>
      <c r="CK121" s="312"/>
      <c r="CL121" s="312"/>
      <c r="CM121" s="312"/>
      <c r="CN121" s="312"/>
      <c r="CO121" s="312"/>
      <c r="CP121" s="312"/>
      <c r="CQ121" s="312"/>
      <c r="CR121" s="312"/>
      <c r="CS121" s="312"/>
      <c r="CT121" s="312"/>
      <c r="CU121" s="312"/>
      <c r="CV121" s="312"/>
      <c r="CW121" s="312"/>
      <c r="CX121" s="312"/>
      <c r="CY121" s="312"/>
      <c r="CZ121" s="312"/>
      <c r="DA121" s="312"/>
      <c r="DB121" s="312"/>
      <c r="DC121" s="312"/>
      <c r="DD121" s="312"/>
      <c r="DE121" s="312"/>
      <c r="DF121" s="312"/>
      <c r="DG121" s="312"/>
      <c r="DH121" s="312"/>
      <c r="DI121" s="312"/>
      <c r="DJ121" s="312"/>
      <c r="DK121" s="312"/>
      <c r="DL121" s="312"/>
      <c r="DM121" s="312"/>
      <c r="DN121" s="312"/>
      <c r="DO121" s="312"/>
      <c r="DP121" s="312"/>
      <c r="DQ121" s="312"/>
      <c r="DR121" s="312"/>
      <c r="DS121" s="312"/>
      <c r="DT121" s="312"/>
      <c r="DU121" s="312"/>
      <c r="DV121" s="312"/>
      <c r="DW121" s="312"/>
      <c r="DX121" s="312"/>
      <c r="DY121" s="312"/>
      <c r="DZ121" s="312"/>
      <c r="EA121" s="312"/>
      <c r="EB121" s="312"/>
      <c r="EC121" s="312"/>
      <c r="ED121" s="312"/>
      <c r="EE121" s="312"/>
      <c r="EF121" s="312"/>
      <c r="EG121" s="312"/>
      <c r="EH121" s="312"/>
      <c r="EI121" s="312"/>
      <c r="EJ121" s="312"/>
      <c r="EK121" s="312"/>
      <c r="EL121" s="312"/>
      <c r="EM121" s="312"/>
      <c r="EN121" s="312"/>
      <c r="EO121" s="312"/>
      <c r="EP121" s="312"/>
      <c r="EQ121" s="312"/>
      <c r="ER121" s="312"/>
      <c r="ES121" s="312"/>
      <c r="ET121" s="312"/>
      <c r="EU121" s="312"/>
      <c r="EV121" s="312"/>
      <c r="EW121" s="312"/>
      <c r="EX121" s="312"/>
      <c r="EY121" s="312"/>
      <c r="EZ121" s="312"/>
      <c r="FA121" s="312"/>
      <c r="FB121" s="312"/>
      <c r="FC121" s="312"/>
      <c r="FD121" s="312"/>
      <c r="FE121" s="312"/>
      <c r="FF121" s="312"/>
      <c r="FG121" s="312"/>
      <c r="FH121" s="312"/>
      <c r="FI121" s="312"/>
      <c r="FJ121" s="312"/>
      <c r="FK121" s="312"/>
      <c r="FL121" s="312"/>
      <c r="FM121" s="312"/>
      <c r="FN121" s="312"/>
      <c r="FO121" s="312"/>
      <c r="FP121" s="312"/>
      <c r="FQ121" s="312"/>
      <c r="FR121" s="312"/>
      <c r="FS121" s="312"/>
      <c r="FT121" s="312"/>
      <c r="FU121" s="312"/>
      <c r="FV121" s="312"/>
      <c r="FW121" s="312"/>
      <c r="FX121" s="312"/>
      <c r="FY121" s="312"/>
      <c r="FZ121" s="312"/>
      <c r="GA121" s="312"/>
      <c r="GB121" s="312"/>
      <c r="GC121" s="312"/>
      <c r="GD121" s="312"/>
      <c r="GE121" s="312"/>
      <c r="GF121" s="312"/>
      <c r="GG121" s="312"/>
      <c r="GH121" s="312"/>
      <c r="GI121" s="312"/>
      <c r="GJ121" s="312"/>
    </row>
    <row r="122" spans="1:192" s="311" customFormat="1" hidden="1">
      <c r="A122" s="302"/>
      <c r="B122" s="312"/>
      <c r="C122" s="312"/>
      <c r="D122" s="312"/>
      <c r="E122" s="312"/>
      <c r="F122" s="312"/>
      <c r="G122" s="312"/>
      <c r="H122" s="312"/>
      <c r="I122" s="312"/>
      <c r="J122" s="312"/>
      <c r="K122" s="312"/>
      <c r="L122" s="312"/>
      <c r="M122" s="312"/>
      <c r="N122" s="312"/>
      <c r="O122" s="312"/>
      <c r="P122" s="312"/>
      <c r="Q122" s="312"/>
      <c r="R122" s="312"/>
      <c r="S122" s="312"/>
      <c r="T122" s="312"/>
      <c r="U122" s="312"/>
      <c r="V122" s="312"/>
      <c r="W122" s="312"/>
      <c r="X122" s="312"/>
      <c r="Y122" s="312"/>
      <c r="Z122" s="312"/>
      <c r="AA122" s="312"/>
      <c r="AB122" s="312"/>
      <c r="AC122" s="312"/>
      <c r="AD122" s="312"/>
      <c r="AE122" s="312"/>
      <c r="AF122" s="312"/>
      <c r="AG122" s="312"/>
      <c r="AH122" s="312"/>
      <c r="AI122" s="312"/>
      <c r="AJ122" s="312"/>
      <c r="AK122" s="312"/>
      <c r="AL122" s="312"/>
      <c r="AM122" s="312"/>
      <c r="AN122" s="312"/>
      <c r="AO122" s="312"/>
      <c r="AP122" s="312"/>
      <c r="AQ122" s="312"/>
      <c r="AR122" s="312"/>
      <c r="AS122" s="312"/>
      <c r="AT122" s="312"/>
      <c r="AU122" s="312"/>
      <c r="AV122" s="312"/>
      <c r="AW122" s="312"/>
      <c r="AX122" s="312"/>
      <c r="AY122" s="312"/>
      <c r="AZ122" s="312"/>
      <c r="BA122" s="312"/>
      <c r="BB122" s="312"/>
      <c r="BC122" s="312"/>
      <c r="BD122" s="312"/>
      <c r="BE122" s="312"/>
      <c r="BF122" s="312"/>
      <c r="BG122" s="312"/>
      <c r="BH122" s="312"/>
      <c r="BI122" s="312"/>
      <c r="BJ122" s="312"/>
      <c r="BK122" s="312"/>
      <c r="BL122" s="312"/>
      <c r="BM122" s="312"/>
      <c r="BN122" s="312"/>
      <c r="BO122" s="312"/>
      <c r="BP122" s="312"/>
      <c r="BQ122" s="312"/>
      <c r="BR122" s="312"/>
      <c r="BS122" s="312"/>
      <c r="BT122" s="312"/>
      <c r="BU122" s="312"/>
      <c r="BV122" s="312"/>
      <c r="BW122" s="312"/>
      <c r="BX122" s="312"/>
      <c r="BY122" s="312"/>
      <c r="BZ122" s="312"/>
      <c r="CA122" s="312"/>
      <c r="CB122" s="312"/>
      <c r="CC122" s="312"/>
      <c r="CD122" s="312"/>
      <c r="CE122" s="312"/>
      <c r="CF122" s="312"/>
      <c r="CG122" s="312"/>
      <c r="CH122" s="312"/>
      <c r="CI122" s="312"/>
      <c r="CJ122" s="312"/>
      <c r="CK122" s="312"/>
      <c r="CL122" s="312"/>
      <c r="CM122" s="312"/>
      <c r="CN122" s="312"/>
      <c r="CO122" s="312"/>
      <c r="CP122" s="312"/>
      <c r="CQ122" s="312"/>
      <c r="CR122" s="312"/>
      <c r="CS122" s="312"/>
      <c r="CT122" s="312"/>
      <c r="CU122" s="312"/>
      <c r="CV122" s="312"/>
      <c r="CW122" s="312"/>
      <c r="CX122" s="312"/>
      <c r="CY122" s="312"/>
      <c r="CZ122" s="312"/>
      <c r="DA122" s="312"/>
      <c r="DB122" s="312"/>
      <c r="DC122" s="312"/>
      <c r="DD122" s="312"/>
      <c r="DE122" s="312"/>
      <c r="DF122" s="312"/>
      <c r="DG122" s="312"/>
      <c r="DH122" s="312"/>
      <c r="DI122" s="312"/>
      <c r="DJ122" s="312"/>
      <c r="DK122" s="312"/>
      <c r="DL122" s="312"/>
      <c r="DM122" s="312"/>
      <c r="DN122" s="312"/>
      <c r="DO122" s="312"/>
      <c r="DP122" s="312"/>
      <c r="DQ122" s="312"/>
      <c r="DR122" s="312"/>
      <c r="DS122" s="312"/>
      <c r="DT122" s="312"/>
      <c r="DU122" s="312"/>
      <c r="DV122" s="312"/>
      <c r="DW122" s="312"/>
      <c r="DX122" s="312"/>
      <c r="DY122" s="312"/>
      <c r="DZ122" s="312"/>
      <c r="EA122" s="312"/>
      <c r="EB122" s="312"/>
      <c r="EC122" s="312"/>
      <c r="ED122" s="312"/>
      <c r="EE122" s="312"/>
      <c r="EF122" s="312"/>
      <c r="EG122" s="312"/>
      <c r="EH122" s="312"/>
      <c r="EI122" s="312"/>
      <c r="EJ122" s="312"/>
      <c r="EK122" s="312"/>
      <c r="EL122" s="312"/>
      <c r="EM122" s="312"/>
      <c r="EN122" s="312"/>
      <c r="EO122" s="312"/>
      <c r="EP122" s="312"/>
      <c r="EQ122" s="312"/>
      <c r="ER122" s="312"/>
      <c r="ES122" s="312"/>
      <c r="ET122" s="312"/>
      <c r="EU122" s="312"/>
      <c r="EV122" s="312"/>
      <c r="EW122" s="312"/>
      <c r="EX122" s="312"/>
      <c r="EY122" s="312"/>
      <c r="EZ122" s="312"/>
      <c r="FA122" s="312"/>
      <c r="FB122" s="312"/>
      <c r="FC122" s="312"/>
      <c r="FD122" s="312"/>
      <c r="FE122" s="312"/>
      <c r="FF122" s="312"/>
      <c r="FG122" s="312"/>
      <c r="FH122" s="312"/>
      <c r="FI122" s="312"/>
      <c r="FJ122" s="312"/>
      <c r="FK122" s="312"/>
      <c r="FL122" s="312"/>
      <c r="FM122" s="312"/>
      <c r="FN122" s="312"/>
      <c r="FO122" s="312"/>
      <c r="FP122" s="312"/>
      <c r="FQ122" s="312"/>
      <c r="FR122" s="312"/>
      <c r="FS122" s="312"/>
      <c r="FT122" s="312"/>
      <c r="FU122" s="312"/>
      <c r="FV122" s="312"/>
      <c r="FW122" s="312"/>
      <c r="FX122" s="312"/>
      <c r="FY122" s="312"/>
      <c r="FZ122" s="312"/>
      <c r="GA122" s="312"/>
      <c r="GB122" s="312"/>
      <c r="GC122" s="312"/>
      <c r="GD122" s="312"/>
      <c r="GE122" s="312"/>
      <c r="GF122" s="312"/>
      <c r="GG122" s="312"/>
      <c r="GH122" s="312"/>
      <c r="GI122" s="312"/>
      <c r="GJ122" s="312"/>
    </row>
    <row r="123" spans="1:192" s="311" customFormat="1" hidden="1">
      <c r="A123" s="302"/>
      <c r="B123" s="312"/>
      <c r="C123" s="312"/>
      <c r="D123" s="312"/>
      <c r="E123" s="312"/>
      <c r="F123" s="312"/>
      <c r="G123" s="312"/>
      <c r="H123" s="312"/>
      <c r="I123" s="312"/>
      <c r="J123" s="312"/>
      <c r="K123" s="312"/>
      <c r="L123" s="312"/>
      <c r="M123" s="312"/>
      <c r="N123" s="312"/>
      <c r="O123" s="312"/>
      <c r="P123" s="312"/>
      <c r="Q123" s="312"/>
      <c r="R123" s="312"/>
      <c r="S123" s="312"/>
      <c r="T123" s="312"/>
      <c r="U123" s="312"/>
      <c r="V123" s="312"/>
      <c r="W123" s="312"/>
      <c r="X123" s="312"/>
      <c r="Y123" s="312"/>
      <c r="Z123" s="312"/>
      <c r="AA123" s="312"/>
      <c r="AB123" s="312"/>
      <c r="AC123" s="312"/>
      <c r="AD123" s="312"/>
      <c r="AE123" s="312"/>
      <c r="AF123" s="312"/>
      <c r="AG123" s="312"/>
      <c r="AH123" s="312"/>
      <c r="AI123" s="312"/>
      <c r="AJ123" s="312"/>
      <c r="AK123" s="312"/>
      <c r="AL123" s="312"/>
      <c r="AM123" s="312"/>
      <c r="AN123" s="312"/>
      <c r="AO123" s="312"/>
      <c r="AP123" s="312"/>
      <c r="AQ123" s="312"/>
      <c r="AR123" s="312"/>
      <c r="AS123" s="312"/>
      <c r="AT123" s="312"/>
      <c r="AU123" s="312"/>
      <c r="AV123" s="312"/>
      <c r="AW123" s="312"/>
      <c r="AX123" s="312"/>
      <c r="AY123" s="312"/>
      <c r="AZ123" s="312"/>
      <c r="BA123" s="312"/>
      <c r="BB123" s="312"/>
      <c r="BC123" s="312"/>
      <c r="BD123" s="312"/>
      <c r="BE123" s="312"/>
      <c r="BF123" s="312"/>
      <c r="BG123" s="312"/>
      <c r="BH123" s="312"/>
      <c r="BI123" s="312"/>
      <c r="BJ123" s="312"/>
      <c r="BK123" s="312"/>
      <c r="BL123" s="312"/>
      <c r="BM123" s="312"/>
      <c r="BN123" s="312"/>
      <c r="BO123" s="312"/>
      <c r="BP123" s="312"/>
      <c r="BQ123" s="312"/>
      <c r="BR123" s="312"/>
      <c r="BS123" s="312"/>
      <c r="BT123" s="312"/>
      <c r="BU123" s="312"/>
      <c r="BV123" s="312"/>
      <c r="BW123" s="312"/>
      <c r="BX123" s="312"/>
      <c r="BY123" s="312"/>
      <c r="BZ123" s="312"/>
      <c r="CA123" s="312"/>
      <c r="CB123" s="312"/>
      <c r="CC123" s="312"/>
      <c r="CD123" s="312"/>
      <c r="CE123" s="312"/>
      <c r="CF123" s="312"/>
      <c r="CG123" s="312"/>
      <c r="CH123" s="312"/>
      <c r="CI123" s="312"/>
      <c r="CJ123" s="312"/>
      <c r="CK123" s="312"/>
      <c r="CL123" s="312"/>
      <c r="CM123" s="312"/>
      <c r="CN123" s="312"/>
      <c r="CO123" s="312"/>
      <c r="CP123" s="312"/>
      <c r="CQ123" s="312"/>
      <c r="CR123" s="312"/>
      <c r="CS123" s="312"/>
      <c r="CT123" s="312"/>
      <c r="CU123" s="312"/>
      <c r="CV123" s="312"/>
      <c r="CW123" s="312"/>
      <c r="CX123" s="312"/>
      <c r="CY123" s="312"/>
      <c r="CZ123" s="312"/>
      <c r="DA123" s="312"/>
      <c r="DB123" s="312"/>
      <c r="DC123" s="312"/>
      <c r="DD123" s="312"/>
      <c r="DE123" s="312"/>
      <c r="DF123" s="312"/>
      <c r="DG123" s="312"/>
      <c r="DH123" s="312"/>
      <c r="DI123" s="312"/>
      <c r="DJ123" s="312"/>
      <c r="DK123" s="312"/>
      <c r="DL123" s="312"/>
      <c r="DM123" s="312"/>
      <c r="DN123" s="312"/>
      <c r="DO123" s="312"/>
      <c r="DP123" s="312"/>
      <c r="DQ123" s="312"/>
      <c r="DR123" s="312"/>
      <c r="DS123" s="312"/>
      <c r="DT123" s="312"/>
      <c r="DU123" s="312"/>
      <c r="DV123" s="312"/>
      <c r="DW123" s="312"/>
      <c r="DX123" s="312"/>
      <c r="DY123" s="312"/>
      <c r="DZ123" s="312"/>
      <c r="EA123" s="312"/>
      <c r="EB123" s="312"/>
      <c r="EC123" s="312"/>
      <c r="ED123" s="312"/>
      <c r="EE123" s="312"/>
      <c r="EF123" s="312"/>
      <c r="EG123" s="312"/>
      <c r="EH123" s="312"/>
      <c r="EI123" s="312"/>
      <c r="EJ123" s="312"/>
      <c r="EK123" s="312"/>
      <c r="EL123" s="312"/>
      <c r="EM123" s="312"/>
      <c r="EN123" s="312"/>
      <c r="EO123" s="312"/>
      <c r="EP123" s="312"/>
      <c r="EQ123" s="312"/>
      <c r="ER123" s="312"/>
      <c r="ES123" s="312"/>
      <c r="ET123" s="312"/>
      <c r="EU123" s="312"/>
      <c r="EV123" s="312"/>
      <c r="EW123" s="312"/>
      <c r="EX123" s="312"/>
      <c r="EY123" s="312"/>
      <c r="EZ123" s="312"/>
      <c r="FA123" s="312"/>
      <c r="FB123" s="312"/>
      <c r="FC123" s="312"/>
      <c r="FD123" s="312"/>
      <c r="FE123" s="312"/>
      <c r="FF123" s="312"/>
      <c r="FG123" s="312"/>
      <c r="FH123" s="312"/>
      <c r="FI123" s="312"/>
      <c r="FJ123" s="312"/>
      <c r="FK123" s="312"/>
      <c r="FL123" s="312"/>
      <c r="FM123" s="312"/>
      <c r="FN123" s="312"/>
      <c r="FO123" s="312"/>
      <c r="FP123" s="312"/>
      <c r="FQ123" s="312"/>
      <c r="FR123" s="312"/>
      <c r="FS123" s="312"/>
      <c r="FT123" s="312"/>
      <c r="FU123" s="312"/>
      <c r="FV123" s="312"/>
      <c r="FW123" s="312"/>
      <c r="FX123" s="312"/>
      <c r="FY123" s="312"/>
      <c r="FZ123" s="312"/>
      <c r="GA123" s="312"/>
      <c r="GB123" s="312"/>
      <c r="GC123" s="312"/>
      <c r="GD123" s="312"/>
      <c r="GE123" s="312"/>
      <c r="GF123" s="312"/>
      <c r="GG123" s="312"/>
      <c r="GH123" s="312"/>
      <c r="GI123" s="312"/>
      <c r="GJ123" s="312"/>
    </row>
    <row r="124" spans="1:192" s="311" customFormat="1" hidden="1">
      <c r="A124" s="302"/>
      <c r="B124" s="312"/>
      <c r="C124" s="312"/>
      <c r="D124" s="312"/>
      <c r="E124" s="312"/>
      <c r="F124" s="312"/>
      <c r="G124" s="312"/>
      <c r="H124" s="312"/>
      <c r="I124" s="312"/>
      <c r="J124" s="312"/>
      <c r="K124" s="312"/>
      <c r="L124" s="312"/>
      <c r="M124" s="312"/>
      <c r="N124" s="312"/>
      <c r="O124" s="312"/>
      <c r="P124" s="312"/>
      <c r="Q124" s="312"/>
      <c r="R124" s="312"/>
      <c r="S124" s="312"/>
      <c r="T124" s="312"/>
      <c r="U124" s="312"/>
      <c r="V124" s="312"/>
      <c r="W124" s="312"/>
      <c r="X124" s="312"/>
      <c r="Y124" s="312"/>
      <c r="Z124" s="312"/>
      <c r="AA124" s="312"/>
      <c r="AB124" s="312"/>
      <c r="AC124" s="312"/>
      <c r="AD124" s="312"/>
      <c r="AE124" s="312"/>
      <c r="AF124" s="312"/>
      <c r="AG124" s="312"/>
      <c r="AH124" s="312"/>
      <c r="AI124" s="312"/>
      <c r="AJ124" s="312"/>
      <c r="AK124" s="312"/>
      <c r="AL124" s="312"/>
      <c r="AM124" s="312"/>
      <c r="AN124" s="312"/>
      <c r="AO124" s="312"/>
      <c r="AP124" s="312"/>
      <c r="AQ124" s="312"/>
      <c r="AR124" s="312"/>
      <c r="AS124" s="312"/>
      <c r="AT124" s="312"/>
      <c r="AU124" s="312"/>
      <c r="AV124" s="312"/>
      <c r="AW124" s="312"/>
      <c r="AX124" s="312"/>
      <c r="AY124" s="312"/>
      <c r="AZ124" s="312"/>
      <c r="BA124" s="312"/>
      <c r="BB124" s="312"/>
      <c r="BC124" s="312"/>
      <c r="BD124" s="312"/>
      <c r="BE124" s="312"/>
      <c r="BF124" s="312"/>
      <c r="BG124" s="312"/>
      <c r="BH124" s="312"/>
      <c r="BI124" s="312"/>
      <c r="BJ124" s="312"/>
      <c r="BK124" s="312"/>
      <c r="BL124" s="312"/>
      <c r="BM124" s="312"/>
      <c r="BN124" s="312"/>
      <c r="BO124" s="312"/>
      <c r="BP124" s="312"/>
      <c r="BQ124" s="312"/>
      <c r="BR124" s="312"/>
      <c r="BS124" s="312"/>
      <c r="BT124" s="312"/>
      <c r="BU124" s="312"/>
      <c r="BV124" s="312"/>
      <c r="BW124" s="312"/>
      <c r="BX124" s="312"/>
      <c r="BY124" s="312"/>
      <c r="BZ124" s="312"/>
      <c r="CA124" s="312"/>
      <c r="CB124" s="312"/>
      <c r="CC124" s="312"/>
      <c r="CD124" s="312"/>
      <c r="CE124" s="312"/>
      <c r="CF124" s="312"/>
      <c r="CG124" s="312"/>
      <c r="CH124" s="312"/>
      <c r="CI124" s="312"/>
      <c r="CJ124" s="312"/>
      <c r="CK124" s="312"/>
      <c r="CL124" s="312"/>
      <c r="CM124" s="312"/>
      <c r="CN124" s="312"/>
      <c r="CO124" s="312"/>
      <c r="CP124" s="312"/>
      <c r="CQ124" s="312"/>
      <c r="CR124" s="312"/>
      <c r="CS124" s="312"/>
      <c r="CT124" s="312"/>
      <c r="CU124" s="312"/>
      <c r="CV124" s="312"/>
      <c r="CW124" s="312"/>
      <c r="CX124" s="312"/>
      <c r="CY124" s="312"/>
      <c r="CZ124" s="312"/>
      <c r="DA124" s="312"/>
      <c r="DB124" s="312"/>
      <c r="DC124" s="312"/>
      <c r="DD124" s="312"/>
      <c r="DE124" s="312"/>
      <c r="DF124" s="312"/>
      <c r="DG124" s="312"/>
      <c r="DH124" s="312"/>
      <c r="DI124" s="312"/>
      <c r="DJ124" s="312"/>
      <c r="DK124" s="312"/>
      <c r="DL124" s="312"/>
      <c r="DM124" s="312"/>
      <c r="DN124" s="312"/>
      <c r="DO124" s="312"/>
      <c r="DP124" s="312"/>
      <c r="DQ124" s="312"/>
      <c r="DR124" s="312"/>
      <c r="DS124" s="312"/>
      <c r="DT124" s="312"/>
      <c r="DU124" s="312"/>
      <c r="DV124" s="312"/>
      <c r="DW124" s="312"/>
      <c r="DX124" s="312"/>
      <c r="DY124" s="312"/>
      <c r="DZ124" s="312"/>
      <c r="EA124" s="312"/>
      <c r="EB124" s="312"/>
      <c r="EC124" s="312"/>
      <c r="ED124" s="312"/>
      <c r="EE124" s="312"/>
      <c r="EF124" s="312"/>
      <c r="EG124" s="312"/>
      <c r="EH124" s="312"/>
      <c r="EI124" s="312"/>
      <c r="EJ124" s="312"/>
      <c r="EK124" s="312"/>
      <c r="EL124" s="312"/>
      <c r="EM124" s="312"/>
      <c r="EN124" s="312"/>
      <c r="EO124" s="312"/>
      <c r="EP124" s="312"/>
      <c r="EQ124" s="312"/>
      <c r="ER124" s="312"/>
      <c r="ES124" s="312"/>
      <c r="ET124" s="312"/>
      <c r="EU124" s="312"/>
      <c r="EV124" s="312"/>
      <c r="EW124" s="312"/>
      <c r="EX124" s="312"/>
      <c r="EY124" s="312"/>
      <c r="EZ124" s="312"/>
      <c r="FA124" s="312"/>
      <c r="FB124" s="312"/>
      <c r="FC124" s="312"/>
      <c r="FD124" s="312"/>
      <c r="FE124" s="312"/>
      <c r="FF124" s="312"/>
      <c r="FG124" s="312"/>
      <c r="FH124" s="312"/>
      <c r="FI124" s="312"/>
      <c r="FJ124" s="312"/>
      <c r="FK124" s="312"/>
      <c r="FL124" s="312"/>
      <c r="FM124" s="312"/>
      <c r="FN124" s="312"/>
      <c r="FO124" s="312"/>
      <c r="FP124" s="312"/>
      <c r="FQ124" s="312"/>
      <c r="FR124" s="312"/>
      <c r="FS124" s="312"/>
      <c r="FT124" s="312"/>
      <c r="FU124" s="312"/>
      <c r="FV124" s="312"/>
      <c r="FW124" s="312"/>
      <c r="FX124" s="312"/>
      <c r="FY124" s="312"/>
      <c r="FZ124" s="312"/>
      <c r="GA124" s="312"/>
      <c r="GB124" s="312"/>
      <c r="GC124" s="312"/>
      <c r="GD124" s="312"/>
      <c r="GE124" s="312"/>
      <c r="GF124" s="312"/>
      <c r="GG124" s="312"/>
      <c r="GH124" s="312"/>
      <c r="GI124" s="312"/>
      <c r="GJ124" s="312"/>
    </row>
    <row r="125" spans="1:192" s="311" customFormat="1" hidden="1">
      <c r="A125" s="302"/>
      <c r="B125" s="312"/>
      <c r="C125" s="312"/>
      <c r="D125" s="312"/>
      <c r="E125" s="312"/>
      <c r="F125" s="312"/>
      <c r="G125" s="312"/>
      <c r="H125" s="312"/>
      <c r="I125" s="312"/>
      <c r="J125" s="312"/>
      <c r="K125" s="312"/>
      <c r="L125" s="312"/>
      <c r="M125" s="312"/>
      <c r="N125" s="312"/>
      <c r="O125" s="312"/>
      <c r="P125" s="312"/>
      <c r="Q125" s="312"/>
      <c r="R125" s="312"/>
      <c r="S125" s="312"/>
      <c r="T125" s="312"/>
      <c r="U125" s="312"/>
      <c r="V125" s="312"/>
      <c r="W125" s="312"/>
      <c r="X125" s="312"/>
      <c r="Y125" s="312"/>
      <c r="Z125" s="312"/>
      <c r="AA125" s="312"/>
      <c r="AB125" s="312"/>
      <c r="AC125" s="312"/>
      <c r="AD125" s="312"/>
      <c r="AE125" s="312"/>
      <c r="AF125" s="312"/>
      <c r="AG125" s="312"/>
      <c r="AH125" s="312"/>
      <c r="AI125" s="312"/>
      <c r="AJ125" s="312"/>
      <c r="AK125" s="312"/>
      <c r="AL125" s="312"/>
      <c r="AM125" s="312"/>
      <c r="AN125" s="312"/>
      <c r="AO125" s="312"/>
      <c r="AP125" s="312"/>
      <c r="AQ125" s="312"/>
      <c r="AR125" s="312"/>
      <c r="AS125" s="312"/>
      <c r="AT125" s="312"/>
      <c r="AU125" s="312"/>
      <c r="AV125" s="312"/>
      <c r="AW125" s="312"/>
      <c r="AX125" s="312"/>
      <c r="AY125" s="312"/>
      <c r="AZ125" s="312"/>
      <c r="BA125" s="312"/>
      <c r="BB125" s="312"/>
      <c r="BC125" s="312"/>
      <c r="BD125" s="312"/>
      <c r="BE125" s="312"/>
      <c r="BF125" s="312"/>
      <c r="BG125" s="312"/>
      <c r="BH125" s="312"/>
      <c r="BI125" s="312"/>
      <c r="BJ125" s="312"/>
      <c r="BK125" s="312"/>
      <c r="BL125" s="312"/>
      <c r="BM125" s="312"/>
      <c r="BN125" s="312"/>
      <c r="BO125" s="312"/>
      <c r="BP125" s="312"/>
      <c r="BQ125" s="312"/>
      <c r="BR125" s="312"/>
      <c r="BS125" s="312"/>
      <c r="BT125" s="312"/>
      <c r="BU125" s="312"/>
      <c r="BV125" s="312"/>
      <c r="BW125" s="312"/>
      <c r="BX125" s="312"/>
      <c r="BY125" s="312"/>
      <c r="BZ125" s="312"/>
      <c r="CA125" s="312"/>
      <c r="CB125" s="312"/>
      <c r="CC125" s="312"/>
      <c r="CD125" s="312"/>
      <c r="CE125" s="312"/>
      <c r="CF125" s="312"/>
      <c r="CG125" s="312"/>
      <c r="CH125" s="312"/>
      <c r="CI125" s="312"/>
      <c r="CJ125" s="312"/>
      <c r="CK125" s="312"/>
      <c r="CL125" s="312"/>
      <c r="CM125" s="312"/>
      <c r="CN125" s="312"/>
      <c r="CO125" s="312"/>
      <c r="CP125" s="312"/>
      <c r="CQ125" s="312"/>
      <c r="CR125" s="312"/>
      <c r="CS125" s="312"/>
      <c r="CT125" s="312"/>
      <c r="CU125" s="312"/>
      <c r="CV125" s="312"/>
      <c r="CW125" s="312"/>
      <c r="CX125" s="312"/>
      <c r="CY125" s="312"/>
      <c r="CZ125" s="312"/>
      <c r="DA125" s="312"/>
      <c r="DB125" s="312"/>
      <c r="DC125" s="312"/>
      <c r="DD125" s="312"/>
      <c r="DE125" s="312"/>
      <c r="DF125" s="312"/>
      <c r="DG125" s="312"/>
      <c r="DH125" s="312"/>
      <c r="DI125" s="312"/>
      <c r="DJ125" s="312"/>
      <c r="DK125" s="312"/>
      <c r="DL125" s="312"/>
      <c r="DM125" s="312"/>
      <c r="DN125" s="312"/>
      <c r="DO125" s="312"/>
      <c r="DP125" s="312"/>
      <c r="DQ125" s="312"/>
      <c r="DR125" s="312"/>
      <c r="DS125" s="312"/>
      <c r="DT125" s="312"/>
      <c r="DU125" s="312"/>
      <c r="DV125" s="312"/>
      <c r="DW125" s="312"/>
      <c r="DX125" s="312"/>
      <c r="DY125" s="312"/>
      <c r="DZ125" s="312"/>
      <c r="EA125" s="312"/>
      <c r="EB125" s="312"/>
      <c r="EC125" s="312"/>
      <c r="ED125" s="312"/>
      <c r="EE125" s="312"/>
      <c r="EF125" s="312"/>
      <c r="EG125" s="312"/>
      <c r="EH125" s="312"/>
      <c r="EI125" s="312"/>
      <c r="EJ125" s="312"/>
      <c r="EK125" s="312"/>
      <c r="EL125" s="312"/>
      <c r="EM125" s="312"/>
      <c r="EN125" s="312"/>
      <c r="EO125" s="312"/>
      <c r="EP125" s="312"/>
      <c r="EQ125" s="312"/>
      <c r="ER125" s="312"/>
      <c r="ES125" s="312"/>
      <c r="ET125" s="312"/>
      <c r="EU125" s="312"/>
      <c r="EV125" s="312"/>
      <c r="EW125" s="312"/>
      <c r="EX125" s="312"/>
      <c r="EY125" s="312"/>
      <c r="EZ125" s="312"/>
      <c r="FA125" s="312"/>
      <c r="FB125" s="312"/>
      <c r="FC125" s="312"/>
      <c r="FD125" s="312"/>
      <c r="FE125" s="312"/>
      <c r="FF125" s="312"/>
      <c r="FG125" s="312"/>
      <c r="FH125" s="312"/>
      <c r="FI125" s="312"/>
      <c r="FJ125" s="312"/>
      <c r="FK125" s="312"/>
      <c r="FL125" s="312"/>
      <c r="FM125" s="312"/>
      <c r="FN125" s="312"/>
      <c r="FO125" s="312"/>
      <c r="FP125" s="312"/>
      <c r="FQ125" s="312"/>
      <c r="FR125" s="312"/>
      <c r="FS125" s="312"/>
      <c r="FT125" s="312"/>
      <c r="FU125" s="312"/>
      <c r="FV125" s="312"/>
      <c r="FW125" s="312"/>
      <c r="FX125" s="312"/>
      <c r="FY125" s="312"/>
      <c r="FZ125" s="312"/>
      <c r="GA125" s="312"/>
      <c r="GB125" s="312"/>
      <c r="GC125" s="312"/>
      <c r="GD125" s="312"/>
      <c r="GE125" s="312"/>
      <c r="GF125" s="312"/>
      <c r="GG125" s="312"/>
      <c r="GH125" s="312"/>
      <c r="GI125" s="312"/>
      <c r="GJ125" s="312"/>
    </row>
    <row r="126" spans="1:192" s="311" customFormat="1" hidden="1">
      <c r="A126" s="302"/>
      <c r="B126" s="312"/>
      <c r="C126" s="312"/>
      <c r="D126" s="312"/>
      <c r="E126" s="312"/>
      <c r="F126" s="312"/>
      <c r="G126" s="312"/>
      <c r="H126" s="312"/>
      <c r="I126" s="312"/>
      <c r="J126" s="312"/>
      <c r="K126" s="312"/>
      <c r="L126" s="312"/>
      <c r="M126" s="312"/>
      <c r="N126" s="312"/>
      <c r="O126" s="312"/>
      <c r="P126" s="312"/>
      <c r="Q126" s="312"/>
      <c r="R126" s="312"/>
      <c r="S126" s="312"/>
      <c r="T126" s="312"/>
      <c r="U126" s="312"/>
      <c r="V126" s="312"/>
      <c r="W126" s="312"/>
      <c r="X126" s="312"/>
      <c r="Y126" s="312"/>
      <c r="Z126" s="312"/>
      <c r="AA126" s="312"/>
      <c r="AB126" s="312"/>
      <c r="AC126" s="312"/>
      <c r="AD126" s="312"/>
      <c r="AE126" s="312"/>
      <c r="AF126" s="312"/>
      <c r="AG126" s="312"/>
      <c r="AH126" s="312"/>
      <c r="AI126" s="312"/>
      <c r="AJ126" s="312"/>
      <c r="AK126" s="312"/>
      <c r="AL126" s="312"/>
      <c r="AM126" s="312"/>
      <c r="AN126" s="312"/>
      <c r="AO126" s="312"/>
      <c r="AP126" s="312"/>
      <c r="AQ126" s="312"/>
      <c r="AR126" s="312"/>
      <c r="AS126" s="312"/>
      <c r="AT126" s="312"/>
      <c r="AU126" s="312"/>
      <c r="AV126" s="312"/>
      <c r="AW126" s="312"/>
      <c r="AX126" s="312"/>
      <c r="AY126" s="312"/>
      <c r="AZ126" s="312"/>
      <c r="BA126" s="312"/>
      <c r="BB126" s="312"/>
      <c r="BC126" s="312"/>
      <c r="BD126" s="312"/>
      <c r="BE126" s="312"/>
      <c r="BF126" s="312"/>
      <c r="BG126" s="312"/>
      <c r="BH126" s="312"/>
      <c r="BI126" s="312"/>
      <c r="BJ126" s="312"/>
      <c r="BK126" s="312"/>
      <c r="BL126" s="312"/>
      <c r="BM126" s="312"/>
      <c r="BN126" s="312"/>
      <c r="BO126" s="312"/>
      <c r="BP126" s="312"/>
      <c r="BQ126" s="312"/>
      <c r="BR126" s="312"/>
      <c r="BS126" s="312"/>
      <c r="BT126" s="312"/>
      <c r="BU126" s="312"/>
      <c r="BV126" s="312"/>
      <c r="BW126" s="312"/>
      <c r="BX126" s="312"/>
      <c r="BY126" s="312"/>
      <c r="BZ126" s="312"/>
      <c r="CA126" s="312"/>
      <c r="CB126" s="312"/>
      <c r="CC126" s="312"/>
      <c r="CD126" s="312"/>
      <c r="CE126" s="312"/>
      <c r="CF126" s="312"/>
      <c r="CG126" s="312"/>
      <c r="CH126" s="312"/>
      <c r="CI126" s="312"/>
      <c r="CJ126" s="312"/>
      <c r="CK126" s="312"/>
      <c r="CL126" s="312"/>
      <c r="CM126" s="312"/>
      <c r="CN126" s="312"/>
      <c r="CO126" s="312"/>
      <c r="CP126" s="312"/>
      <c r="CQ126" s="312"/>
      <c r="CR126" s="312"/>
      <c r="CS126" s="312"/>
      <c r="CT126" s="312"/>
      <c r="CU126" s="312"/>
      <c r="CV126" s="312"/>
      <c r="CW126" s="312"/>
      <c r="CX126" s="312"/>
      <c r="CY126" s="312"/>
      <c r="CZ126" s="312"/>
      <c r="DA126" s="312"/>
      <c r="DB126" s="312"/>
      <c r="DC126" s="312"/>
      <c r="DD126" s="312"/>
      <c r="DE126" s="312"/>
      <c r="DF126" s="312"/>
      <c r="DG126" s="312"/>
      <c r="DH126" s="312"/>
      <c r="DI126" s="312"/>
      <c r="DJ126" s="312"/>
      <c r="DK126" s="312"/>
      <c r="DL126" s="312"/>
      <c r="DM126" s="312"/>
      <c r="DN126" s="312"/>
      <c r="DO126" s="312"/>
      <c r="DP126" s="312"/>
      <c r="DQ126" s="312"/>
      <c r="DR126" s="312"/>
      <c r="DS126" s="312"/>
      <c r="DT126" s="312"/>
      <c r="DU126" s="312"/>
      <c r="DV126" s="312"/>
      <c r="DW126" s="312"/>
      <c r="DX126" s="312"/>
      <c r="DY126" s="312"/>
      <c r="DZ126" s="312"/>
      <c r="EA126" s="312"/>
      <c r="EB126" s="312"/>
      <c r="EC126" s="312"/>
      <c r="ED126" s="312"/>
      <c r="EE126" s="312"/>
      <c r="EF126" s="312"/>
      <c r="EG126" s="312"/>
      <c r="EH126" s="312"/>
      <c r="EI126" s="312"/>
      <c r="EJ126" s="312"/>
      <c r="EK126" s="312"/>
      <c r="EL126" s="312"/>
      <c r="EM126" s="312"/>
      <c r="EN126" s="312"/>
      <c r="EO126" s="312"/>
      <c r="EP126" s="312"/>
      <c r="EQ126" s="312"/>
      <c r="ER126" s="312"/>
      <c r="ES126" s="312"/>
      <c r="ET126" s="312"/>
      <c r="EU126" s="312"/>
      <c r="EV126" s="312"/>
      <c r="EW126" s="312"/>
      <c r="EX126" s="312"/>
      <c r="EY126" s="312"/>
      <c r="EZ126" s="312"/>
      <c r="FA126" s="312"/>
      <c r="FB126" s="312"/>
      <c r="FC126" s="312"/>
      <c r="FD126" s="312"/>
      <c r="FE126" s="312"/>
      <c r="FF126" s="312"/>
      <c r="FG126" s="312"/>
      <c r="FH126" s="312"/>
      <c r="FI126" s="312"/>
      <c r="FJ126" s="312"/>
      <c r="FK126" s="312"/>
      <c r="FL126" s="312"/>
      <c r="FM126" s="312"/>
      <c r="FN126" s="312"/>
      <c r="FO126" s="312"/>
      <c r="FP126" s="312"/>
      <c r="FQ126" s="312"/>
      <c r="FR126" s="312"/>
      <c r="FS126" s="312"/>
      <c r="FT126" s="312"/>
      <c r="FU126" s="312"/>
      <c r="FV126" s="312"/>
      <c r="FW126" s="312"/>
      <c r="FX126" s="312"/>
      <c r="FY126" s="312"/>
      <c r="FZ126" s="312"/>
      <c r="GA126" s="312"/>
      <c r="GB126" s="312"/>
      <c r="GC126" s="312"/>
      <c r="GD126" s="312"/>
      <c r="GE126" s="312"/>
      <c r="GF126" s="312"/>
      <c r="GG126" s="312"/>
      <c r="GH126" s="312"/>
      <c r="GI126" s="312"/>
      <c r="GJ126" s="312"/>
    </row>
    <row r="127" spans="1:192" s="311" customFormat="1" hidden="1">
      <c r="A127" s="302"/>
      <c r="B127" s="312"/>
      <c r="C127" s="312"/>
      <c r="D127" s="312"/>
      <c r="E127" s="312"/>
      <c r="F127" s="312"/>
      <c r="G127" s="312"/>
      <c r="H127" s="312"/>
      <c r="I127" s="312"/>
      <c r="J127" s="312"/>
      <c r="K127" s="312"/>
      <c r="L127" s="312"/>
      <c r="M127" s="312"/>
      <c r="N127" s="312"/>
      <c r="O127" s="312"/>
      <c r="P127" s="312"/>
      <c r="Q127" s="312"/>
      <c r="R127" s="312"/>
      <c r="S127" s="312"/>
      <c r="T127" s="312"/>
      <c r="U127" s="312"/>
      <c r="V127" s="312"/>
      <c r="W127" s="312"/>
      <c r="X127" s="312"/>
      <c r="Y127" s="312"/>
      <c r="Z127" s="312"/>
      <c r="AA127" s="312"/>
      <c r="AB127" s="312"/>
      <c r="AC127" s="312"/>
      <c r="AD127" s="312"/>
      <c r="AE127" s="312"/>
      <c r="AF127" s="312"/>
      <c r="AG127" s="312"/>
      <c r="AH127" s="312"/>
      <c r="AI127" s="312"/>
      <c r="AJ127" s="312"/>
      <c r="AK127" s="312"/>
      <c r="AL127" s="312"/>
      <c r="AM127" s="312"/>
      <c r="AN127" s="312"/>
      <c r="AO127" s="312"/>
      <c r="AP127" s="312"/>
      <c r="AQ127" s="312"/>
      <c r="AR127" s="312"/>
      <c r="AS127" s="312"/>
      <c r="AT127" s="312"/>
      <c r="AU127" s="312"/>
      <c r="AV127" s="312"/>
      <c r="AW127" s="312"/>
      <c r="AX127" s="312"/>
      <c r="AY127" s="312"/>
      <c r="AZ127" s="312"/>
      <c r="BA127" s="312"/>
      <c r="BB127" s="312"/>
      <c r="BC127" s="312"/>
      <c r="BD127" s="312"/>
      <c r="BE127" s="312"/>
      <c r="BF127" s="312"/>
      <c r="BG127" s="312"/>
      <c r="BH127" s="312"/>
      <c r="BI127" s="312"/>
      <c r="BJ127" s="312"/>
      <c r="BK127" s="312"/>
      <c r="BL127" s="312"/>
      <c r="BM127" s="312"/>
      <c r="BN127" s="312"/>
      <c r="BO127" s="312"/>
      <c r="BP127" s="312"/>
      <c r="BQ127" s="312"/>
      <c r="BR127" s="312"/>
      <c r="BS127" s="312"/>
      <c r="BT127" s="312"/>
      <c r="BU127" s="312"/>
      <c r="BV127" s="312"/>
      <c r="BW127" s="312"/>
      <c r="BX127" s="312"/>
      <c r="BY127" s="312"/>
      <c r="BZ127" s="312"/>
      <c r="CA127" s="312"/>
      <c r="CB127" s="312"/>
      <c r="CC127" s="312"/>
      <c r="CD127" s="312"/>
      <c r="CE127" s="312"/>
      <c r="CF127" s="312"/>
      <c r="CG127" s="312"/>
      <c r="CH127" s="312"/>
      <c r="CI127" s="312"/>
      <c r="CJ127" s="312"/>
      <c r="CK127" s="312"/>
      <c r="CL127" s="312"/>
      <c r="CM127" s="312"/>
      <c r="CN127" s="312"/>
      <c r="CO127" s="312"/>
      <c r="CP127" s="312"/>
      <c r="CQ127" s="312"/>
      <c r="CR127" s="312"/>
      <c r="CS127" s="312"/>
      <c r="CT127" s="312"/>
      <c r="CU127" s="312"/>
      <c r="CV127" s="312"/>
      <c r="CW127" s="312"/>
      <c r="CX127" s="312"/>
      <c r="CY127" s="312"/>
      <c r="CZ127" s="312"/>
      <c r="DA127" s="312"/>
      <c r="DB127" s="312"/>
      <c r="DC127" s="312"/>
      <c r="DD127" s="312"/>
      <c r="DE127" s="312"/>
      <c r="DF127" s="312"/>
      <c r="DG127" s="312"/>
      <c r="DH127" s="312"/>
      <c r="DI127" s="312"/>
      <c r="DJ127" s="312"/>
      <c r="DK127" s="312"/>
      <c r="DL127" s="312"/>
      <c r="DM127" s="312"/>
      <c r="DN127" s="312"/>
      <c r="DO127" s="312"/>
      <c r="DP127" s="312"/>
      <c r="DQ127" s="312"/>
      <c r="DR127" s="312"/>
      <c r="DS127" s="312"/>
      <c r="DT127" s="312"/>
      <c r="DU127" s="312"/>
      <c r="DV127" s="312"/>
      <c r="DW127" s="312"/>
      <c r="DX127" s="312"/>
      <c r="DY127" s="312"/>
      <c r="DZ127" s="312"/>
      <c r="EA127" s="312"/>
      <c r="EB127" s="312"/>
      <c r="EC127" s="312"/>
      <c r="ED127" s="312"/>
      <c r="EE127" s="312"/>
      <c r="EF127" s="312"/>
      <c r="EG127" s="312"/>
      <c r="EH127" s="312"/>
      <c r="EI127" s="312"/>
      <c r="EJ127" s="312"/>
      <c r="EK127" s="312"/>
      <c r="EL127" s="312"/>
      <c r="EM127" s="312"/>
      <c r="EN127" s="312"/>
      <c r="EO127" s="312"/>
      <c r="EP127" s="312"/>
      <c r="EQ127" s="312"/>
      <c r="ER127" s="312"/>
      <c r="ES127" s="312"/>
      <c r="ET127" s="312"/>
      <c r="EU127" s="312"/>
      <c r="EV127" s="312"/>
      <c r="EW127" s="312"/>
      <c r="EX127" s="312"/>
      <c r="EY127" s="312"/>
      <c r="EZ127" s="312"/>
      <c r="FA127" s="312"/>
      <c r="FB127" s="312"/>
      <c r="FC127" s="312"/>
      <c r="FD127" s="312"/>
      <c r="FE127" s="312"/>
      <c r="FF127" s="312"/>
      <c r="FG127" s="312"/>
      <c r="FH127" s="312"/>
      <c r="FI127" s="312"/>
      <c r="FJ127" s="312"/>
      <c r="FK127" s="312"/>
      <c r="FL127" s="312"/>
      <c r="FM127" s="312"/>
      <c r="FN127" s="312"/>
      <c r="FO127" s="312"/>
      <c r="FP127" s="312"/>
      <c r="FQ127" s="312"/>
      <c r="FR127" s="312"/>
      <c r="FS127" s="312"/>
      <c r="FT127" s="312"/>
      <c r="FU127" s="312"/>
      <c r="FV127" s="312"/>
      <c r="FW127" s="312"/>
      <c r="FX127" s="312"/>
      <c r="FY127" s="312"/>
      <c r="FZ127" s="312"/>
      <c r="GA127" s="312"/>
      <c r="GB127" s="312"/>
      <c r="GC127" s="312"/>
      <c r="GD127" s="312"/>
      <c r="GE127" s="312"/>
      <c r="GF127" s="312"/>
      <c r="GG127" s="312"/>
      <c r="GH127" s="312"/>
      <c r="GI127" s="312"/>
      <c r="GJ127" s="312"/>
    </row>
    <row r="128" spans="1:192" s="311" customFormat="1" hidden="1">
      <c r="A128" s="302"/>
      <c r="B128" s="312"/>
      <c r="C128" s="312"/>
      <c r="D128" s="312"/>
      <c r="E128" s="312"/>
      <c r="F128" s="312"/>
      <c r="G128" s="312"/>
      <c r="H128" s="312"/>
      <c r="I128" s="312"/>
      <c r="J128" s="312"/>
      <c r="K128" s="312"/>
      <c r="L128" s="312"/>
      <c r="M128" s="312"/>
      <c r="N128" s="312"/>
      <c r="O128" s="312"/>
      <c r="P128" s="312"/>
      <c r="Q128" s="312"/>
      <c r="R128" s="312"/>
      <c r="S128" s="312"/>
      <c r="T128" s="312"/>
      <c r="U128" s="312"/>
      <c r="V128" s="312"/>
      <c r="W128" s="312"/>
      <c r="X128" s="312"/>
      <c r="Y128" s="312"/>
      <c r="Z128" s="312"/>
      <c r="AA128" s="312"/>
      <c r="AB128" s="312"/>
      <c r="AC128" s="312"/>
      <c r="AD128" s="312"/>
      <c r="AE128" s="312"/>
      <c r="AF128" s="312"/>
      <c r="AG128" s="312"/>
      <c r="AH128" s="312"/>
      <c r="AI128" s="312"/>
      <c r="AJ128" s="312"/>
      <c r="AK128" s="312"/>
      <c r="AL128" s="312"/>
      <c r="AM128" s="312"/>
      <c r="AN128" s="312"/>
      <c r="AO128" s="312"/>
      <c r="AP128" s="312"/>
      <c r="AQ128" s="312"/>
      <c r="AR128" s="312"/>
      <c r="AS128" s="312"/>
      <c r="AT128" s="312"/>
      <c r="AU128" s="312"/>
      <c r="AV128" s="312"/>
      <c r="AW128" s="312"/>
      <c r="AX128" s="312"/>
      <c r="AY128" s="312"/>
      <c r="AZ128" s="312"/>
      <c r="BA128" s="312"/>
      <c r="BB128" s="312"/>
      <c r="BC128" s="312"/>
      <c r="BD128" s="312"/>
      <c r="BE128" s="312"/>
      <c r="BF128" s="312"/>
      <c r="BG128" s="312"/>
      <c r="BH128" s="312"/>
      <c r="BI128" s="312"/>
      <c r="BJ128" s="312"/>
      <c r="BK128" s="312"/>
      <c r="BL128" s="312"/>
      <c r="BM128" s="312"/>
      <c r="BN128" s="312"/>
      <c r="BO128" s="312"/>
      <c r="BP128" s="312"/>
      <c r="BQ128" s="312"/>
      <c r="BR128" s="312"/>
      <c r="BS128" s="312"/>
      <c r="BT128" s="312"/>
      <c r="BU128" s="312"/>
      <c r="BV128" s="312"/>
      <c r="BW128" s="312"/>
      <c r="BX128" s="312"/>
      <c r="BY128" s="312"/>
      <c r="BZ128" s="312"/>
      <c r="CA128" s="312"/>
      <c r="CB128" s="312"/>
      <c r="CC128" s="312"/>
      <c r="CD128" s="312"/>
      <c r="CE128" s="312"/>
      <c r="CF128" s="312"/>
      <c r="CG128" s="312"/>
      <c r="CH128" s="312"/>
      <c r="CI128" s="312"/>
      <c r="CJ128" s="312"/>
      <c r="CK128" s="312"/>
      <c r="CL128" s="312"/>
      <c r="CM128" s="312"/>
      <c r="CN128" s="312"/>
      <c r="CO128" s="312"/>
      <c r="CP128" s="312"/>
      <c r="CQ128" s="312"/>
      <c r="CR128" s="312"/>
      <c r="CS128" s="312"/>
      <c r="CT128" s="312"/>
      <c r="CU128" s="312"/>
      <c r="CV128" s="312"/>
      <c r="CW128" s="312"/>
      <c r="CX128" s="312"/>
      <c r="CY128" s="312"/>
      <c r="CZ128" s="312"/>
      <c r="DA128" s="312"/>
      <c r="DB128" s="312"/>
      <c r="DC128" s="312"/>
      <c r="DD128" s="312"/>
      <c r="DE128" s="312"/>
      <c r="DF128" s="312"/>
      <c r="DG128" s="312"/>
      <c r="DH128" s="312"/>
      <c r="DI128" s="312"/>
      <c r="DJ128" s="312"/>
      <c r="DK128" s="312"/>
      <c r="DL128" s="312"/>
      <c r="DM128" s="312"/>
      <c r="DN128" s="312"/>
      <c r="DO128" s="312"/>
      <c r="DP128" s="312"/>
      <c r="DQ128" s="312"/>
      <c r="DR128" s="312"/>
      <c r="DS128" s="312"/>
      <c r="DT128" s="312"/>
      <c r="DU128" s="312"/>
      <c r="DV128" s="312"/>
      <c r="DW128" s="312"/>
      <c r="DX128" s="312"/>
      <c r="DY128" s="312"/>
      <c r="DZ128" s="312"/>
      <c r="EA128" s="312"/>
      <c r="EB128" s="312"/>
      <c r="EC128" s="312"/>
      <c r="ED128" s="312"/>
      <c r="EE128" s="312"/>
      <c r="EF128" s="312"/>
      <c r="EG128" s="312"/>
      <c r="EH128" s="312"/>
      <c r="EI128" s="312"/>
      <c r="EJ128" s="312"/>
      <c r="EK128" s="312"/>
      <c r="EL128" s="312"/>
      <c r="EM128" s="312"/>
      <c r="EN128" s="312"/>
      <c r="EO128" s="312"/>
      <c r="EP128" s="312"/>
      <c r="EQ128" s="312"/>
      <c r="ER128" s="312"/>
      <c r="ES128" s="312"/>
      <c r="ET128" s="312"/>
      <c r="EU128" s="312"/>
      <c r="EV128" s="312"/>
      <c r="EW128" s="312"/>
      <c r="EX128" s="312"/>
      <c r="EY128" s="312"/>
      <c r="EZ128" s="312"/>
      <c r="FA128" s="312"/>
      <c r="FB128" s="312"/>
      <c r="FC128" s="312"/>
      <c r="FD128" s="312"/>
      <c r="FE128" s="312"/>
      <c r="FF128" s="312"/>
      <c r="FG128" s="312"/>
      <c r="FH128" s="312"/>
      <c r="FI128" s="312"/>
      <c r="FJ128" s="312"/>
      <c r="FK128" s="312"/>
      <c r="FL128" s="312"/>
      <c r="FM128" s="312"/>
      <c r="FN128" s="312"/>
      <c r="FO128" s="312"/>
      <c r="FP128" s="312"/>
      <c r="FQ128" s="312"/>
      <c r="FR128" s="312"/>
      <c r="FS128" s="312"/>
      <c r="FT128" s="312"/>
      <c r="FU128" s="312"/>
      <c r="FV128" s="312"/>
      <c r="FW128" s="312"/>
      <c r="FX128" s="312"/>
      <c r="FY128" s="312"/>
      <c r="FZ128" s="312"/>
      <c r="GA128" s="312"/>
      <c r="GB128" s="312"/>
      <c r="GC128" s="312"/>
      <c r="GD128" s="312"/>
      <c r="GE128" s="312"/>
      <c r="GF128" s="312"/>
      <c r="GG128" s="312"/>
      <c r="GH128" s="312"/>
      <c r="GI128" s="312"/>
      <c r="GJ128" s="312"/>
    </row>
    <row r="129" spans="1:192" s="311" customFormat="1" hidden="1">
      <c r="A129" s="302"/>
      <c r="B129" s="312"/>
      <c r="C129" s="312"/>
      <c r="D129" s="312"/>
      <c r="E129" s="312"/>
      <c r="F129" s="312"/>
      <c r="G129" s="312"/>
      <c r="H129" s="312"/>
      <c r="I129" s="312"/>
      <c r="J129" s="312"/>
      <c r="K129" s="312"/>
      <c r="L129" s="312"/>
      <c r="M129" s="312"/>
      <c r="N129" s="312"/>
      <c r="O129" s="312"/>
      <c r="P129" s="312"/>
      <c r="Q129" s="312"/>
      <c r="R129" s="312"/>
      <c r="S129" s="312"/>
      <c r="T129" s="312"/>
      <c r="U129" s="312"/>
      <c r="V129" s="312"/>
      <c r="W129" s="312"/>
      <c r="X129" s="312"/>
      <c r="Y129" s="312"/>
      <c r="Z129" s="312"/>
      <c r="AA129" s="312"/>
      <c r="AB129" s="312"/>
      <c r="AC129" s="312"/>
      <c r="AD129" s="312"/>
      <c r="AE129" s="312"/>
      <c r="AF129" s="312"/>
      <c r="AG129" s="312"/>
      <c r="AH129" s="312"/>
      <c r="AI129" s="312"/>
      <c r="AJ129" s="312"/>
      <c r="AK129" s="312"/>
      <c r="AL129" s="312"/>
      <c r="AM129" s="312"/>
      <c r="AN129" s="312"/>
      <c r="AO129" s="312"/>
      <c r="AP129" s="312"/>
      <c r="AQ129" s="312"/>
      <c r="AR129" s="312"/>
      <c r="AS129" s="312"/>
      <c r="AT129" s="312"/>
      <c r="AU129" s="312"/>
      <c r="AV129" s="312"/>
      <c r="AW129" s="312"/>
      <c r="AX129" s="312"/>
      <c r="AY129" s="312"/>
      <c r="AZ129" s="312"/>
      <c r="BA129" s="312"/>
      <c r="BB129" s="312"/>
      <c r="BC129" s="312"/>
      <c r="BD129" s="312"/>
      <c r="BE129" s="312"/>
      <c r="BF129" s="312"/>
      <c r="BG129" s="312"/>
      <c r="BH129" s="312"/>
      <c r="BI129" s="312"/>
      <c r="BJ129" s="312"/>
      <c r="BK129" s="312"/>
      <c r="BL129" s="312"/>
      <c r="BM129" s="312"/>
      <c r="BN129" s="312"/>
      <c r="BO129" s="312"/>
      <c r="BP129" s="312"/>
      <c r="BQ129" s="312"/>
      <c r="BR129" s="312"/>
      <c r="BS129" s="312"/>
      <c r="BT129" s="312"/>
      <c r="BU129" s="312"/>
      <c r="BV129" s="312"/>
      <c r="BW129" s="312"/>
      <c r="BX129" s="312"/>
      <c r="BY129" s="312"/>
      <c r="BZ129" s="312"/>
      <c r="CA129" s="312"/>
      <c r="CB129" s="312"/>
      <c r="CC129" s="312"/>
      <c r="CD129" s="312"/>
      <c r="CE129" s="312"/>
      <c r="CF129" s="312"/>
      <c r="CG129" s="312"/>
      <c r="CH129" s="312"/>
      <c r="CI129" s="312"/>
      <c r="CJ129" s="312"/>
      <c r="CK129" s="312"/>
      <c r="CL129" s="312"/>
      <c r="CM129" s="312"/>
      <c r="CN129" s="312"/>
      <c r="CO129" s="312"/>
      <c r="CP129" s="312"/>
      <c r="CQ129" s="312"/>
      <c r="CR129" s="312"/>
      <c r="CS129" s="312"/>
      <c r="CT129" s="312"/>
      <c r="CU129" s="312"/>
      <c r="CV129" s="312"/>
      <c r="CW129" s="312"/>
      <c r="CX129" s="312"/>
      <c r="CY129" s="312"/>
      <c r="CZ129" s="312"/>
      <c r="DA129" s="312"/>
      <c r="DB129" s="312"/>
      <c r="DC129" s="312"/>
      <c r="DD129" s="312"/>
      <c r="DE129" s="312"/>
      <c r="DF129" s="312"/>
      <c r="DG129" s="312"/>
      <c r="DH129" s="312"/>
      <c r="DI129" s="312"/>
      <c r="DJ129" s="312"/>
      <c r="DK129" s="312"/>
      <c r="DL129" s="312"/>
      <c r="DM129" s="312"/>
      <c r="DN129" s="312"/>
      <c r="DO129" s="312"/>
      <c r="DP129" s="312"/>
      <c r="DQ129" s="312"/>
      <c r="DR129" s="312"/>
      <c r="DS129" s="312"/>
      <c r="DT129" s="312"/>
      <c r="DU129" s="312"/>
      <c r="DV129" s="312"/>
      <c r="DW129" s="312"/>
      <c r="DX129" s="312"/>
      <c r="DY129" s="312"/>
      <c r="DZ129" s="312"/>
      <c r="EA129" s="312"/>
      <c r="EB129" s="312"/>
      <c r="EC129" s="312"/>
      <c r="ED129" s="312"/>
      <c r="EE129" s="312"/>
      <c r="EF129" s="312"/>
      <c r="EG129" s="312"/>
      <c r="EH129" s="312"/>
      <c r="EI129" s="312"/>
      <c r="EJ129" s="312"/>
      <c r="EK129" s="312"/>
      <c r="EL129" s="312"/>
      <c r="EM129" s="312"/>
      <c r="EN129" s="312"/>
      <c r="EO129" s="312"/>
      <c r="EP129" s="312"/>
      <c r="EQ129" s="312"/>
      <c r="ER129" s="312"/>
      <c r="ES129" s="312"/>
      <c r="ET129" s="312"/>
      <c r="EU129" s="312"/>
      <c r="EV129" s="312"/>
      <c r="EW129" s="312"/>
      <c r="EX129" s="312"/>
      <c r="EY129" s="312"/>
      <c r="EZ129" s="312"/>
      <c r="FA129" s="312"/>
      <c r="FB129" s="312"/>
      <c r="FC129" s="312"/>
      <c r="FD129" s="312"/>
      <c r="FE129" s="312"/>
      <c r="FF129" s="312"/>
      <c r="FG129" s="312"/>
      <c r="FH129" s="312"/>
      <c r="FI129" s="312"/>
      <c r="FJ129" s="312"/>
      <c r="FK129" s="312"/>
      <c r="FL129" s="312"/>
      <c r="FM129" s="312"/>
      <c r="FN129" s="312"/>
      <c r="FO129" s="312"/>
      <c r="FP129" s="312"/>
      <c r="FQ129" s="312"/>
      <c r="FR129" s="312"/>
      <c r="FS129" s="312"/>
      <c r="FT129" s="312"/>
      <c r="FU129" s="312"/>
      <c r="FV129" s="312"/>
      <c r="FW129" s="312"/>
      <c r="FX129" s="312"/>
      <c r="FY129" s="312"/>
      <c r="FZ129" s="312"/>
      <c r="GA129" s="312"/>
      <c r="GB129" s="312"/>
      <c r="GC129" s="312"/>
      <c r="GD129" s="312"/>
      <c r="GE129" s="312"/>
      <c r="GF129" s="312"/>
      <c r="GG129" s="312"/>
      <c r="GH129" s="312"/>
      <c r="GI129" s="312"/>
      <c r="GJ129" s="312"/>
    </row>
    <row r="130" spans="1:192" s="311" customFormat="1" hidden="1">
      <c r="A130" s="302"/>
      <c r="B130" s="312"/>
      <c r="C130" s="312"/>
      <c r="D130" s="312"/>
      <c r="E130" s="312"/>
      <c r="F130" s="312"/>
      <c r="G130" s="312"/>
      <c r="H130" s="312"/>
      <c r="I130" s="312"/>
      <c r="J130" s="312"/>
      <c r="K130" s="312"/>
      <c r="L130" s="312"/>
      <c r="M130" s="312"/>
      <c r="N130" s="312"/>
      <c r="O130" s="312"/>
      <c r="P130" s="312"/>
      <c r="Q130" s="312"/>
      <c r="R130" s="312"/>
      <c r="S130" s="312"/>
      <c r="T130" s="312"/>
      <c r="U130" s="312"/>
      <c r="V130" s="312"/>
      <c r="W130" s="312"/>
      <c r="X130" s="312"/>
      <c r="Y130" s="312"/>
      <c r="Z130" s="312"/>
      <c r="AA130" s="312"/>
      <c r="AB130" s="312"/>
      <c r="AC130" s="312"/>
      <c r="AD130" s="312"/>
      <c r="AE130" s="312"/>
      <c r="AF130" s="312"/>
      <c r="AG130" s="312"/>
      <c r="AH130" s="312"/>
      <c r="AI130" s="312"/>
      <c r="AJ130" s="312"/>
      <c r="AK130" s="312"/>
      <c r="AL130" s="312"/>
      <c r="AM130" s="312"/>
      <c r="AN130" s="312"/>
      <c r="AO130" s="312"/>
      <c r="AP130" s="312"/>
      <c r="AQ130" s="312"/>
      <c r="AR130" s="312"/>
      <c r="AS130" s="312"/>
      <c r="AT130" s="312"/>
      <c r="AU130" s="312"/>
      <c r="AV130" s="312"/>
      <c r="AW130" s="312"/>
      <c r="AX130" s="312"/>
      <c r="AY130" s="312"/>
      <c r="AZ130" s="312"/>
      <c r="BA130" s="312"/>
      <c r="BB130" s="312"/>
      <c r="BC130" s="312"/>
      <c r="BD130" s="312"/>
      <c r="BE130" s="312"/>
      <c r="BF130" s="312"/>
      <c r="BG130" s="312"/>
      <c r="BH130" s="312"/>
      <c r="BI130" s="312"/>
      <c r="BJ130" s="312"/>
      <c r="BK130" s="312"/>
      <c r="BL130" s="312"/>
      <c r="BM130" s="312"/>
      <c r="BN130" s="312"/>
      <c r="BO130" s="312"/>
      <c r="BP130" s="312"/>
      <c r="BQ130" s="312"/>
      <c r="BR130" s="312"/>
      <c r="BS130" s="312"/>
      <c r="BT130" s="312"/>
      <c r="BU130" s="312"/>
      <c r="BV130" s="312"/>
      <c r="BW130" s="312"/>
      <c r="BX130" s="312"/>
      <c r="BY130" s="312"/>
      <c r="BZ130" s="312"/>
      <c r="CA130" s="312"/>
      <c r="CB130" s="312"/>
      <c r="CC130" s="312"/>
      <c r="CD130" s="312"/>
      <c r="CE130" s="312"/>
      <c r="CF130" s="312"/>
      <c r="CG130" s="312"/>
      <c r="CH130" s="312"/>
      <c r="CI130" s="312"/>
      <c r="CJ130" s="312"/>
      <c r="CK130" s="312"/>
      <c r="CL130" s="312"/>
      <c r="CM130" s="312"/>
      <c r="CN130" s="312"/>
      <c r="CO130" s="312"/>
      <c r="CP130" s="312"/>
      <c r="CQ130" s="312"/>
      <c r="CR130" s="312"/>
      <c r="CS130" s="312"/>
      <c r="CT130" s="312"/>
      <c r="CU130" s="312"/>
      <c r="CV130" s="312"/>
      <c r="CW130" s="312"/>
      <c r="CX130" s="312"/>
      <c r="CY130" s="312"/>
      <c r="CZ130" s="312"/>
      <c r="DA130" s="312"/>
      <c r="DB130" s="312"/>
      <c r="DC130" s="312"/>
      <c r="DD130" s="312"/>
      <c r="DE130" s="312"/>
      <c r="DF130" s="312"/>
      <c r="DG130" s="312"/>
      <c r="DH130" s="312"/>
      <c r="DI130" s="312"/>
      <c r="DJ130" s="312"/>
      <c r="DK130" s="312"/>
      <c r="DL130" s="312"/>
      <c r="DM130" s="312"/>
      <c r="DN130" s="312"/>
      <c r="DO130" s="312"/>
      <c r="DP130" s="312"/>
      <c r="DQ130" s="312"/>
      <c r="DR130" s="312"/>
      <c r="DS130" s="312"/>
      <c r="DT130" s="312"/>
      <c r="DU130" s="312"/>
      <c r="DV130" s="312"/>
      <c r="DW130" s="312"/>
      <c r="DX130" s="312"/>
      <c r="DY130" s="312"/>
      <c r="DZ130" s="312"/>
      <c r="EA130" s="312"/>
      <c r="EB130" s="312"/>
      <c r="EC130" s="312"/>
      <c r="ED130" s="312"/>
      <c r="EE130" s="312"/>
      <c r="EF130" s="312"/>
      <c r="EG130" s="312"/>
      <c r="EH130" s="312"/>
      <c r="EI130" s="312"/>
      <c r="EJ130" s="312"/>
      <c r="EK130" s="312"/>
      <c r="EL130" s="312"/>
      <c r="EM130" s="312"/>
      <c r="EN130" s="312"/>
      <c r="EO130" s="312"/>
      <c r="EP130" s="312"/>
      <c r="EQ130" s="312"/>
      <c r="ER130" s="312"/>
      <c r="ES130" s="312"/>
      <c r="ET130" s="312"/>
      <c r="EU130" s="312"/>
      <c r="EV130" s="312"/>
      <c r="EW130" s="312"/>
      <c r="EX130" s="312"/>
      <c r="EY130" s="312"/>
      <c r="EZ130" s="312"/>
      <c r="FA130" s="312"/>
      <c r="FB130" s="312"/>
      <c r="FC130" s="312"/>
      <c r="FD130" s="312"/>
      <c r="FE130" s="312"/>
      <c r="FF130" s="312"/>
      <c r="FG130" s="312"/>
      <c r="FH130" s="312"/>
      <c r="FI130" s="312"/>
      <c r="FJ130" s="312"/>
      <c r="FK130" s="312"/>
      <c r="FL130" s="312"/>
      <c r="FM130" s="312"/>
      <c r="FN130" s="312"/>
      <c r="FO130" s="312"/>
      <c r="FP130" s="312"/>
      <c r="FQ130" s="312"/>
      <c r="FR130" s="312"/>
      <c r="FS130" s="312"/>
      <c r="FT130" s="312"/>
      <c r="FU130" s="312"/>
      <c r="FV130" s="312"/>
      <c r="FW130" s="312"/>
      <c r="FX130" s="312"/>
      <c r="FY130" s="312"/>
      <c r="FZ130" s="312"/>
      <c r="GA130" s="312"/>
      <c r="GB130" s="312"/>
      <c r="GC130" s="312"/>
      <c r="GD130" s="312"/>
      <c r="GE130" s="312"/>
      <c r="GF130" s="312"/>
      <c r="GG130" s="312"/>
      <c r="GH130" s="312"/>
      <c r="GI130" s="312"/>
      <c r="GJ130" s="312"/>
    </row>
    <row r="131" spans="1:192" s="311" customFormat="1" hidden="1">
      <c r="A131" s="302"/>
      <c r="B131" s="312"/>
      <c r="C131" s="312"/>
      <c r="D131" s="312"/>
      <c r="E131" s="312"/>
      <c r="F131" s="312"/>
      <c r="G131" s="312"/>
      <c r="H131" s="312"/>
      <c r="I131" s="312"/>
      <c r="J131" s="312"/>
      <c r="K131" s="312"/>
      <c r="L131" s="312"/>
      <c r="M131" s="312"/>
      <c r="N131" s="312"/>
      <c r="O131" s="312"/>
      <c r="P131" s="312"/>
      <c r="Q131" s="312"/>
      <c r="R131" s="312"/>
      <c r="S131" s="312"/>
      <c r="T131" s="312"/>
      <c r="U131" s="312"/>
      <c r="V131" s="312"/>
      <c r="W131" s="312"/>
      <c r="X131" s="312"/>
      <c r="Y131" s="312"/>
      <c r="Z131" s="312"/>
      <c r="AA131" s="312"/>
      <c r="AB131" s="312"/>
      <c r="AC131" s="312"/>
      <c r="AD131" s="312"/>
      <c r="AE131" s="312"/>
      <c r="AF131" s="312"/>
      <c r="AG131" s="312"/>
      <c r="AH131" s="312"/>
      <c r="AI131" s="312"/>
      <c r="AJ131" s="312"/>
      <c r="AK131" s="312"/>
      <c r="AL131" s="312"/>
      <c r="AM131" s="312"/>
      <c r="AN131" s="312"/>
      <c r="AO131" s="312"/>
      <c r="AP131" s="312"/>
      <c r="AQ131" s="312"/>
      <c r="AR131" s="312"/>
      <c r="AS131" s="312"/>
      <c r="AT131" s="312"/>
      <c r="AU131" s="312"/>
      <c r="AV131" s="312"/>
      <c r="AW131" s="312"/>
      <c r="AX131" s="312"/>
      <c r="AY131" s="312"/>
      <c r="AZ131" s="312"/>
      <c r="BA131" s="312"/>
      <c r="BB131" s="312"/>
      <c r="BC131" s="312"/>
      <c r="BD131" s="312"/>
      <c r="BE131" s="312"/>
      <c r="BF131" s="312"/>
      <c r="BG131" s="312"/>
      <c r="BH131" s="312"/>
      <c r="BI131" s="312"/>
      <c r="BJ131" s="312"/>
      <c r="BK131" s="312"/>
      <c r="BL131" s="312"/>
      <c r="BM131" s="312"/>
      <c r="BN131" s="312"/>
      <c r="BO131" s="312"/>
      <c r="BP131" s="312"/>
      <c r="BQ131" s="312"/>
      <c r="BR131" s="312"/>
      <c r="BS131" s="312"/>
      <c r="BT131" s="312"/>
      <c r="BU131" s="312"/>
      <c r="BV131" s="312"/>
      <c r="BW131" s="312"/>
      <c r="BX131" s="312"/>
      <c r="BY131" s="312"/>
      <c r="BZ131" s="312"/>
      <c r="CA131" s="312"/>
      <c r="CB131" s="312"/>
      <c r="CC131" s="312"/>
      <c r="CD131" s="312"/>
      <c r="CE131" s="312"/>
      <c r="CF131" s="312"/>
      <c r="CG131" s="312"/>
      <c r="CH131" s="312"/>
      <c r="CI131" s="312"/>
      <c r="CJ131" s="312"/>
      <c r="CK131" s="312"/>
      <c r="CL131" s="312"/>
      <c r="CM131" s="312"/>
      <c r="CN131" s="312"/>
      <c r="CO131" s="312"/>
      <c r="CP131" s="312"/>
      <c r="CQ131" s="312"/>
      <c r="CR131" s="312"/>
      <c r="CS131" s="312"/>
      <c r="CT131" s="312"/>
      <c r="CU131" s="312"/>
      <c r="CV131" s="312"/>
      <c r="CW131" s="312"/>
      <c r="CX131" s="312"/>
      <c r="CY131" s="312"/>
      <c r="CZ131" s="312"/>
      <c r="DA131" s="312"/>
      <c r="DB131" s="312"/>
      <c r="DC131" s="312"/>
      <c r="DD131" s="312"/>
      <c r="DE131" s="312"/>
      <c r="DF131" s="312"/>
      <c r="DG131" s="312"/>
      <c r="DH131" s="312"/>
      <c r="DI131" s="312"/>
      <c r="DJ131" s="312"/>
      <c r="DK131" s="312"/>
      <c r="DL131" s="312"/>
      <c r="DM131" s="312"/>
      <c r="DN131" s="312"/>
      <c r="DO131" s="312"/>
      <c r="DP131" s="312"/>
      <c r="DQ131" s="312"/>
      <c r="DR131" s="312"/>
      <c r="DS131" s="312"/>
      <c r="DT131" s="312"/>
      <c r="DU131" s="312"/>
      <c r="DV131" s="312"/>
      <c r="DW131" s="312"/>
      <c r="DX131" s="312"/>
      <c r="DY131" s="312"/>
      <c r="DZ131" s="312"/>
      <c r="EA131" s="312"/>
      <c r="EB131" s="312"/>
      <c r="EC131" s="312"/>
      <c r="ED131" s="312"/>
      <c r="EE131" s="312"/>
      <c r="EF131" s="312"/>
      <c r="EG131" s="312"/>
      <c r="EH131" s="312"/>
      <c r="EI131" s="312"/>
      <c r="EJ131" s="312"/>
      <c r="EK131" s="312"/>
      <c r="EL131" s="312"/>
      <c r="EM131" s="312"/>
      <c r="EN131" s="312"/>
      <c r="EO131" s="312"/>
      <c r="EP131" s="312"/>
      <c r="EQ131" s="312"/>
      <c r="ER131" s="312"/>
      <c r="ES131" s="312"/>
      <c r="ET131" s="312"/>
      <c r="EU131" s="312"/>
      <c r="EV131" s="312"/>
      <c r="EW131" s="312"/>
      <c r="EX131" s="312"/>
      <c r="EY131" s="312"/>
      <c r="EZ131" s="312"/>
      <c r="FA131" s="312"/>
      <c r="FB131" s="312"/>
      <c r="FC131" s="312"/>
      <c r="FD131" s="312"/>
      <c r="FE131" s="312"/>
      <c r="FF131" s="312"/>
      <c r="FG131" s="312"/>
      <c r="FH131" s="312"/>
      <c r="FI131" s="312"/>
      <c r="FJ131" s="312"/>
      <c r="FK131" s="312"/>
      <c r="FL131" s="312"/>
      <c r="FM131" s="312"/>
      <c r="FN131" s="312"/>
      <c r="FO131" s="312"/>
      <c r="FP131" s="312"/>
      <c r="FQ131" s="312"/>
      <c r="FR131" s="312"/>
      <c r="FS131" s="312"/>
      <c r="FT131" s="312"/>
      <c r="FU131" s="312"/>
      <c r="FV131" s="312"/>
      <c r="FW131" s="312"/>
      <c r="FX131" s="312"/>
      <c r="FY131" s="312"/>
      <c r="FZ131" s="312"/>
      <c r="GA131" s="312"/>
      <c r="GB131" s="312"/>
      <c r="GC131" s="312"/>
      <c r="GD131" s="312"/>
      <c r="GE131" s="312"/>
      <c r="GF131" s="312"/>
      <c r="GG131" s="312"/>
      <c r="GH131" s="312"/>
      <c r="GI131" s="312"/>
      <c r="GJ131" s="312"/>
    </row>
    <row r="132" spans="1:192" s="311" customFormat="1" hidden="1">
      <c r="A132" s="302"/>
      <c r="B132" s="312"/>
      <c r="C132" s="312"/>
      <c r="D132" s="312"/>
      <c r="E132" s="312"/>
      <c r="F132" s="312"/>
      <c r="G132" s="312"/>
      <c r="H132" s="312"/>
      <c r="I132" s="312"/>
      <c r="J132" s="312"/>
      <c r="K132" s="312"/>
      <c r="L132" s="312"/>
      <c r="M132" s="312"/>
      <c r="N132" s="312"/>
      <c r="O132" s="312"/>
      <c r="P132" s="312"/>
      <c r="Q132" s="312"/>
      <c r="R132" s="312"/>
      <c r="S132" s="312"/>
      <c r="T132" s="312"/>
      <c r="U132" s="312"/>
      <c r="V132" s="312"/>
      <c r="W132" s="312"/>
      <c r="X132" s="312"/>
      <c r="Y132" s="312"/>
      <c r="Z132" s="312"/>
      <c r="AA132" s="312"/>
      <c r="AB132" s="312"/>
      <c r="AC132" s="312"/>
      <c r="AD132" s="312"/>
      <c r="AE132" s="312"/>
      <c r="AF132" s="312"/>
      <c r="AG132" s="312"/>
      <c r="AH132" s="312"/>
      <c r="AI132" s="312"/>
      <c r="AJ132" s="312"/>
      <c r="AK132" s="312"/>
      <c r="AL132" s="312"/>
      <c r="AM132" s="312"/>
      <c r="AN132" s="312"/>
      <c r="AO132" s="312"/>
      <c r="AP132" s="312"/>
      <c r="AQ132" s="312"/>
      <c r="AR132" s="312"/>
      <c r="AS132" s="312"/>
      <c r="AT132" s="312"/>
      <c r="AU132" s="312"/>
      <c r="AV132" s="312"/>
      <c r="AW132" s="312"/>
      <c r="AX132" s="312"/>
      <c r="AY132" s="312"/>
      <c r="AZ132" s="312"/>
      <c r="BA132" s="312"/>
      <c r="BB132" s="312"/>
      <c r="BC132" s="312"/>
      <c r="BD132" s="312"/>
      <c r="BE132" s="312"/>
      <c r="BF132" s="312"/>
      <c r="BG132" s="312"/>
      <c r="BH132" s="312"/>
      <c r="BI132" s="312"/>
      <c r="BJ132" s="312"/>
      <c r="BK132" s="312"/>
      <c r="BL132" s="312"/>
      <c r="BM132" s="312"/>
      <c r="BN132" s="312"/>
      <c r="BO132" s="312"/>
      <c r="BP132" s="312"/>
      <c r="BQ132" s="312"/>
      <c r="BR132" s="312"/>
      <c r="BS132" s="312"/>
      <c r="BT132" s="312"/>
      <c r="BU132" s="312"/>
      <c r="BV132" s="312"/>
      <c r="BW132" s="312"/>
      <c r="BX132" s="312"/>
      <c r="BY132" s="312"/>
      <c r="BZ132" s="312"/>
      <c r="CA132" s="312"/>
      <c r="CB132" s="312"/>
      <c r="CC132" s="312"/>
      <c r="CD132" s="312"/>
      <c r="CE132" s="312"/>
      <c r="CF132" s="312"/>
      <c r="CG132" s="312"/>
      <c r="CH132" s="312"/>
      <c r="CI132" s="312"/>
      <c r="CJ132" s="312"/>
      <c r="CK132" s="312"/>
      <c r="CL132" s="312"/>
      <c r="CM132" s="312"/>
      <c r="CN132" s="312"/>
      <c r="CO132" s="312"/>
      <c r="CP132" s="312"/>
      <c r="CQ132" s="312"/>
      <c r="CR132" s="312"/>
      <c r="CS132" s="312"/>
      <c r="CT132" s="312"/>
      <c r="CU132" s="312"/>
      <c r="CV132" s="312"/>
      <c r="CW132" s="312"/>
      <c r="CX132" s="312"/>
      <c r="CY132" s="312"/>
      <c r="CZ132" s="312"/>
      <c r="DA132" s="312"/>
      <c r="DB132" s="312"/>
      <c r="DC132" s="312"/>
      <c r="DD132" s="312"/>
      <c r="DE132" s="312"/>
      <c r="DF132" s="312"/>
      <c r="DG132" s="312"/>
      <c r="DH132" s="312"/>
      <c r="DI132" s="312"/>
      <c r="DJ132" s="312"/>
      <c r="DK132" s="312"/>
      <c r="DL132" s="312"/>
      <c r="DM132" s="312"/>
      <c r="DN132" s="312"/>
      <c r="DO132" s="312"/>
      <c r="DP132" s="312"/>
      <c r="DQ132" s="312"/>
      <c r="DR132" s="312"/>
      <c r="DS132" s="312"/>
      <c r="DT132" s="312"/>
      <c r="DU132" s="312"/>
      <c r="DV132" s="312"/>
      <c r="DW132" s="312"/>
      <c r="DX132" s="312"/>
      <c r="DY132" s="312"/>
      <c r="DZ132" s="312"/>
      <c r="EA132" s="312"/>
      <c r="EB132" s="312"/>
      <c r="EC132" s="312"/>
      <c r="ED132" s="312"/>
      <c r="EE132" s="312"/>
      <c r="EF132" s="312"/>
      <c r="EG132" s="312"/>
      <c r="EH132" s="312"/>
      <c r="EI132" s="312"/>
      <c r="EJ132" s="312"/>
      <c r="EK132" s="312"/>
      <c r="EL132" s="312"/>
      <c r="EM132" s="312"/>
      <c r="EN132" s="312"/>
      <c r="EO132" s="312"/>
      <c r="EP132" s="312"/>
      <c r="EQ132" s="312"/>
      <c r="ER132" s="312"/>
      <c r="ES132" s="312"/>
      <c r="ET132" s="312"/>
      <c r="EU132" s="312"/>
      <c r="EV132" s="312"/>
      <c r="EW132" s="312"/>
      <c r="EX132" s="312"/>
      <c r="EY132" s="312"/>
      <c r="EZ132" s="312"/>
      <c r="FA132" s="312"/>
      <c r="FB132" s="312"/>
      <c r="FC132" s="312"/>
      <c r="FD132" s="312"/>
      <c r="FE132" s="312"/>
      <c r="FF132" s="312"/>
      <c r="FG132" s="312"/>
      <c r="FH132" s="312"/>
      <c r="FI132" s="312"/>
      <c r="FJ132" s="312"/>
      <c r="FK132" s="312"/>
      <c r="FL132" s="312"/>
      <c r="FM132" s="312"/>
      <c r="FN132" s="312"/>
      <c r="FO132" s="312"/>
      <c r="FP132" s="312"/>
      <c r="FQ132" s="312"/>
      <c r="FR132" s="312"/>
      <c r="FS132" s="312"/>
      <c r="FT132" s="312"/>
      <c r="FU132" s="312"/>
      <c r="FV132" s="312"/>
      <c r="FW132" s="312"/>
      <c r="FX132" s="312"/>
      <c r="FY132" s="312"/>
      <c r="FZ132" s="312"/>
      <c r="GA132" s="312"/>
      <c r="GB132" s="312"/>
      <c r="GC132" s="312"/>
      <c r="GD132" s="312"/>
      <c r="GE132" s="312"/>
      <c r="GF132" s="312"/>
      <c r="GG132" s="312"/>
      <c r="GH132" s="312"/>
      <c r="GI132" s="312"/>
      <c r="GJ132" s="312"/>
    </row>
    <row r="133" spans="1:192" s="311" customFormat="1" hidden="1">
      <c r="A133" s="302"/>
      <c r="B133" s="312"/>
      <c r="C133" s="312"/>
      <c r="D133" s="312"/>
      <c r="E133" s="312"/>
      <c r="F133" s="312"/>
      <c r="G133" s="312"/>
      <c r="H133" s="312"/>
      <c r="I133" s="312"/>
      <c r="J133" s="312"/>
      <c r="K133" s="312"/>
      <c r="L133" s="312"/>
      <c r="M133" s="312"/>
      <c r="N133" s="312"/>
      <c r="O133" s="312"/>
      <c r="P133" s="312"/>
      <c r="Q133" s="312"/>
      <c r="R133" s="312"/>
      <c r="S133" s="312"/>
      <c r="T133" s="312"/>
      <c r="U133" s="312"/>
      <c r="V133" s="312"/>
      <c r="W133" s="312"/>
      <c r="X133" s="312"/>
      <c r="Y133" s="312"/>
      <c r="Z133" s="312"/>
      <c r="AA133" s="312"/>
      <c r="AB133" s="312"/>
      <c r="AC133" s="312"/>
      <c r="AD133" s="312"/>
      <c r="AE133" s="312"/>
      <c r="AF133" s="312"/>
      <c r="AG133" s="312"/>
      <c r="AH133" s="312"/>
      <c r="AI133" s="312"/>
      <c r="AJ133" s="312"/>
      <c r="AK133" s="312"/>
      <c r="AL133" s="312"/>
      <c r="AM133" s="312"/>
      <c r="AN133" s="312"/>
      <c r="AO133" s="312"/>
      <c r="AP133" s="312"/>
      <c r="AQ133" s="312"/>
      <c r="AR133" s="312"/>
      <c r="AS133" s="312"/>
      <c r="AT133" s="312"/>
      <c r="AU133" s="312"/>
      <c r="AV133" s="312"/>
      <c r="AW133" s="312"/>
      <c r="AX133" s="312"/>
      <c r="AY133" s="312"/>
      <c r="AZ133" s="312"/>
      <c r="BA133" s="312"/>
      <c r="BB133" s="312"/>
      <c r="BC133" s="312"/>
      <c r="BD133" s="312"/>
      <c r="BE133" s="312"/>
      <c r="BF133" s="312"/>
      <c r="BG133" s="312"/>
      <c r="BH133" s="312"/>
      <c r="BI133" s="312"/>
      <c r="BJ133" s="312"/>
      <c r="BK133" s="312"/>
      <c r="BL133" s="312"/>
      <c r="BM133" s="312"/>
      <c r="BN133" s="312"/>
      <c r="BO133" s="312"/>
      <c r="BP133" s="312"/>
      <c r="BQ133" s="312"/>
      <c r="BR133" s="312"/>
      <c r="BS133" s="312"/>
      <c r="BT133" s="312"/>
      <c r="BU133" s="312"/>
      <c r="BV133" s="312"/>
      <c r="BW133" s="312"/>
      <c r="BX133" s="312"/>
      <c r="BY133" s="312"/>
      <c r="BZ133" s="312"/>
      <c r="CA133" s="312"/>
      <c r="CB133" s="312"/>
      <c r="CC133" s="312"/>
      <c r="CD133" s="312"/>
      <c r="CE133" s="312"/>
      <c r="CF133" s="312"/>
      <c r="CG133" s="312"/>
      <c r="CH133" s="312"/>
      <c r="CI133" s="312"/>
      <c r="CJ133" s="312"/>
      <c r="CK133" s="312"/>
      <c r="CL133" s="312"/>
      <c r="CM133" s="312"/>
      <c r="CN133" s="312"/>
      <c r="CO133" s="312"/>
      <c r="CP133" s="312"/>
      <c r="CQ133" s="312"/>
      <c r="CR133" s="312"/>
      <c r="CS133" s="312"/>
      <c r="CT133" s="312"/>
      <c r="CU133" s="312"/>
      <c r="CV133" s="312"/>
      <c r="CW133" s="312"/>
      <c r="CX133" s="312"/>
      <c r="CY133" s="312"/>
      <c r="CZ133" s="312"/>
      <c r="DA133" s="312"/>
      <c r="DB133" s="312"/>
      <c r="DC133" s="312"/>
      <c r="DD133" s="312"/>
      <c r="DE133" s="312"/>
      <c r="DF133" s="312"/>
      <c r="DG133" s="312"/>
      <c r="DH133" s="312"/>
      <c r="DI133" s="312"/>
      <c r="DJ133" s="312"/>
      <c r="DK133" s="312"/>
      <c r="DL133" s="312"/>
      <c r="DM133" s="312"/>
      <c r="DN133" s="312"/>
      <c r="DO133" s="312"/>
      <c r="DP133" s="312"/>
      <c r="DQ133" s="312"/>
      <c r="DR133" s="312"/>
      <c r="DS133" s="312"/>
      <c r="DT133" s="312"/>
      <c r="DU133" s="312"/>
      <c r="DV133" s="312"/>
      <c r="DW133" s="312"/>
      <c r="DX133" s="312"/>
      <c r="DY133" s="312"/>
      <c r="DZ133" s="312"/>
      <c r="EA133" s="312"/>
      <c r="EB133" s="312"/>
      <c r="EC133" s="312"/>
      <c r="ED133" s="312"/>
      <c r="EE133" s="312"/>
      <c r="EF133" s="312"/>
      <c r="EG133" s="312"/>
      <c r="EH133" s="312"/>
      <c r="EI133" s="312"/>
      <c r="EJ133" s="312"/>
      <c r="EK133" s="312"/>
      <c r="EL133" s="312"/>
      <c r="EM133" s="312"/>
      <c r="EN133" s="312"/>
      <c r="EO133" s="312"/>
      <c r="EP133" s="312"/>
      <c r="EQ133" s="312"/>
      <c r="ER133" s="312"/>
      <c r="ES133" s="312"/>
      <c r="ET133" s="312"/>
      <c r="EU133" s="312"/>
      <c r="EV133" s="312"/>
      <c r="EW133" s="312"/>
      <c r="EX133" s="312"/>
      <c r="EY133" s="312"/>
      <c r="EZ133" s="312"/>
      <c r="FA133" s="312"/>
      <c r="FB133" s="312"/>
      <c r="FC133" s="312"/>
      <c r="FD133" s="312"/>
      <c r="FE133" s="312"/>
      <c r="FF133" s="312"/>
      <c r="FG133" s="312"/>
      <c r="FH133" s="312"/>
      <c r="FI133" s="312"/>
      <c r="FJ133" s="312"/>
      <c r="FK133" s="312"/>
      <c r="FL133" s="312"/>
      <c r="FM133" s="312"/>
      <c r="FN133" s="312"/>
      <c r="FO133" s="312"/>
      <c r="FP133" s="312"/>
      <c r="FQ133" s="312"/>
      <c r="FR133" s="312"/>
      <c r="FS133" s="312"/>
      <c r="FT133" s="312"/>
      <c r="FU133" s="312"/>
      <c r="FV133" s="312"/>
      <c r="FW133" s="312"/>
      <c r="FX133" s="312"/>
      <c r="FY133" s="312"/>
      <c r="FZ133" s="312"/>
      <c r="GA133" s="312"/>
      <c r="GB133" s="312"/>
      <c r="GC133" s="312"/>
      <c r="GD133" s="312"/>
      <c r="GE133" s="312"/>
      <c r="GF133" s="312"/>
      <c r="GG133" s="312"/>
      <c r="GH133" s="312"/>
      <c r="GI133" s="312"/>
      <c r="GJ133" s="312"/>
    </row>
    <row r="134" spans="1:192" s="311" customFormat="1" hidden="1">
      <c r="A134" s="302"/>
      <c r="B134" s="312"/>
      <c r="C134" s="312"/>
      <c r="D134" s="312"/>
      <c r="E134" s="312"/>
      <c r="F134" s="312"/>
      <c r="G134" s="312"/>
      <c r="H134" s="312"/>
      <c r="I134" s="312"/>
      <c r="J134" s="312"/>
      <c r="K134" s="312"/>
      <c r="L134" s="312"/>
      <c r="M134" s="312"/>
      <c r="N134" s="312"/>
      <c r="O134" s="312"/>
      <c r="P134" s="312"/>
      <c r="Q134" s="312"/>
      <c r="R134" s="312"/>
      <c r="S134" s="312"/>
      <c r="T134" s="312"/>
      <c r="U134" s="312"/>
      <c r="V134" s="312"/>
      <c r="W134" s="312"/>
      <c r="X134" s="312"/>
      <c r="Y134" s="312"/>
      <c r="Z134" s="312"/>
      <c r="AA134" s="312"/>
      <c r="AB134" s="312"/>
      <c r="AC134" s="312"/>
      <c r="AD134" s="312"/>
      <c r="AE134" s="312"/>
      <c r="AF134" s="312"/>
      <c r="AG134" s="312"/>
      <c r="AH134" s="312"/>
      <c r="AI134" s="312"/>
      <c r="AJ134" s="312"/>
      <c r="AK134" s="312"/>
      <c r="AL134" s="312"/>
      <c r="AM134" s="312"/>
      <c r="AN134" s="312"/>
      <c r="AO134" s="312"/>
      <c r="AP134" s="312"/>
      <c r="AQ134" s="312"/>
      <c r="AR134" s="312"/>
      <c r="AS134" s="312"/>
      <c r="AT134" s="312"/>
      <c r="AU134" s="312"/>
      <c r="AV134" s="312"/>
      <c r="AW134" s="312"/>
      <c r="AX134" s="312"/>
      <c r="AY134" s="312"/>
      <c r="AZ134" s="312"/>
      <c r="BA134" s="312"/>
      <c r="BB134" s="312"/>
      <c r="BC134" s="312"/>
      <c r="BD134" s="312"/>
      <c r="BE134" s="312"/>
      <c r="BF134" s="312"/>
      <c r="BG134" s="312"/>
      <c r="BH134" s="312"/>
      <c r="BI134" s="312"/>
      <c r="BJ134" s="312"/>
      <c r="BK134" s="312"/>
      <c r="BL134" s="312"/>
      <c r="BM134" s="312"/>
      <c r="BN134" s="312"/>
      <c r="BO134" s="312"/>
      <c r="BP134" s="312"/>
      <c r="BQ134" s="312"/>
      <c r="BR134" s="312"/>
      <c r="BS134" s="312"/>
      <c r="BT134" s="312"/>
      <c r="BU134" s="312"/>
      <c r="BV134" s="312"/>
      <c r="BW134" s="312"/>
      <c r="BX134" s="312"/>
      <c r="BY134" s="312"/>
      <c r="BZ134" s="312"/>
      <c r="CA134" s="312"/>
      <c r="CB134" s="312"/>
      <c r="CC134" s="312"/>
      <c r="CD134" s="312"/>
      <c r="CE134" s="312"/>
      <c r="CF134" s="312"/>
      <c r="CG134" s="312"/>
      <c r="CH134" s="312"/>
      <c r="CI134" s="312"/>
      <c r="CJ134" s="312"/>
      <c r="CK134" s="312"/>
      <c r="CL134" s="312"/>
      <c r="CM134" s="312"/>
      <c r="CN134" s="312"/>
      <c r="CO134" s="312"/>
      <c r="CP134" s="312"/>
      <c r="CQ134" s="312"/>
      <c r="CR134" s="312"/>
      <c r="CS134" s="312"/>
      <c r="CT134" s="312"/>
      <c r="CU134" s="312"/>
      <c r="CV134" s="312"/>
      <c r="CW134" s="312"/>
      <c r="CX134" s="312"/>
      <c r="CY134" s="312"/>
      <c r="CZ134" s="312"/>
      <c r="DA134" s="312"/>
      <c r="DB134" s="312"/>
      <c r="DC134" s="312"/>
      <c r="DD134" s="312"/>
      <c r="DE134" s="312"/>
      <c r="DF134" s="312"/>
      <c r="DG134" s="312"/>
      <c r="DH134" s="312"/>
      <c r="DI134" s="312"/>
      <c r="DJ134" s="312"/>
      <c r="DK134" s="312"/>
      <c r="DL134" s="312"/>
      <c r="DM134" s="312"/>
      <c r="DN134" s="312"/>
      <c r="DO134" s="312"/>
      <c r="DP134" s="312"/>
      <c r="DQ134" s="312"/>
      <c r="DR134" s="312"/>
      <c r="DS134" s="312"/>
      <c r="DT134" s="312"/>
      <c r="DU134" s="312"/>
      <c r="DV134" s="312"/>
      <c r="DW134" s="312"/>
      <c r="DX134" s="312"/>
      <c r="DY134" s="312"/>
      <c r="DZ134" s="312"/>
      <c r="EA134" s="312"/>
      <c r="EB134" s="312"/>
      <c r="EC134" s="312"/>
      <c r="ED134" s="312"/>
      <c r="EE134" s="312"/>
      <c r="EF134" s="312"/>
      <c r="EG134" s="312"/>
      <c r="EH134" s="312"/>
      <c r="EI134" s="312"/>
      <c r="EJ134" s="312"/>
      <c r="EK134" s="312"/>
      <c r="EL134" s="312"/>
      <c r="EM134" s="312"/>
      <c r="EN134" s="312"/>
      <c r="EO134" s="312"/>
      <c r="EP134" s="312"/>
      <c r="EQ134" s="312"/>
      <c r="ER134" s="312"/>
      <c r="ES134" s="312"/>
      <c r="ET134" s="312"/>
      <c r="EU134" s="312"/>
      <c r="EV134" s="312"/>
      <c r="EW134" s="312"/>
      <c r="EX134" s="312"/>
      <c r="EY134" s="312"/>
      <c r="EZ134" s="312"/>
      <c r="FA134" s="312"/>
      <c r="FB134" s="312"/>
      <c r="FC134" s="312"/>
      <c r="FD134" s="312"/>
      <c r="FE134" s="312"/>
      <c r="FF134" s="312"/>
      <c r="FG134" s="312"/>
      <c r="FH134" s="312"/>
      <c r="FI134" s="312"/>
      <c r="FJ134" s="312"/>
      <c r="FK134" s="312"/>
      <c r="FL134" s="312"/>
      <c r="FM134" s="312"/>
      <c r="FN134" s="312"/>
      <c r="FO134" s="312"/>
      <c r="FP134" s="312"/>
      <c r="FQ134" s="312"/>
      <c r="FR134" s="312"/>
      <c r="FS134" s="312"/>
      <c r="FT134" s="312"/>
      <c r="FU134" s="312"/>
      <c r="FV134" s="312"/>
      <c r="FW134" s="312"/>
      <c r="FX134" s="312"/>
      <c r="FY134" s="312"/>
      <c r="FZ134" s="312"/>
      <c r="GA134" s="312"/>
      <c r="GB134" s="312"/>
      <c r="GC134" s="312"/>
      <c r="GD134" s="312"/>
      <c r="GE134" s="312"/>
      <c r="GF134" s="312"/>
      <c r="GG134" s="312"/>
      <c r="GH134" s="312"/>
      <c r="GI134" s="312"/>
      <c r="GJ134" s="312"/>
    </row>
    <row r="135" spans="1:192" s="311" customFormat="1" hidden="1">
      <c r="A135" s="302"/>
      <c r="B135" s="312"/>
      <c r="C135" s="312"/>
      <c r="D135" s="312"/>
      <c r="E135" s="312"/>
      <c r="F135" s="312"/>
      <c r="G135" s="312"/>
      <c r="H135" s="312"/>
      <c r="I135" s="312"/>
      <c r="J135" s="312"/>
      <c r="K135" s="312"/>
      <c r="L135" s="312"/>
      <c r="M135" s="312"/>
      <c r="N135" s="312"/>
      <c r="O135" s="312"/>
      <c r="P135" s="312"/>
      <c r="Q135" s="312"/>
      <c r="R135" s="312"/>
      <c r="S135" s="312"/>
      <c r="T135" s="312"/>
      <c r="U135" s="312"/>
      <c r="V135" s="312"/>
      <c r="W135" s="312"/>
      <c r="X135" s="312"/>
      <c r="Y135" s="312"/>
      <c r="Z135" s="312"/>
      <c r="AA135" s="312"/>
      <c r="AB135" s="312"/>
      <c r="AC135" s="312"/>
      <c r="AD135" s="312"/>
      <c r="AE135" s="312"/>
      <c r="AF135" s="312"/>
      <c r="AG135" s="312"/>
      <c r="AH135" s="312"/>
      <c r="AI135" s="312"/>
      <c r="AJ135" s="312"/>
      <c r="AK135" s="312"/>
      <c r="AL135" s="312"/>
      <c r="AM135" s="312"/>
      <c r="AN135" s="312"/>
      <c r="AO135" s="312"/>
      <c r="AP135" s="312"/>
      <c r="AQ135" s="312"/>
      <c r="AR135" s="312"/>
      <c r="AS135" s="312"/>
      <c r="AT135" s="312"/>
      <c r="AU135" s="312"/>
      <c r="AV135" s="312"/>
      <c r="AW135" s="312"/>
      <c r="AX135" s="312"/>
      <c r="AY135" s="312"/>
      <c r="AZ135" s="312"/>
      <c r="BA135" s="312"/>
      <c r="BB135" s="312"/>
      <c r="BC135" s="312"/>
      <c r="BD135" s="312"/>
      <c r="BE135" s="312"/>
      <c r="BF135" s="312"/>
      <c r="BG135" s="312"/>
      <c r="BH135" s="312"/>
      <c r="BI135" s="312"/>
      <c r="BJ135" s="312"/>
      <c r="BK135" s="312"/>
      <c r="BL135" s="312"/>
      <c r="BM135" s="312"/>
      <c r="BN135" s="312"/>
      <c r="BO135" s="312"/>
      <c r="BP135" s="312"/>
      <c r="BQ135" s="312"/>
      <c r="BR135" s="312"/>
      <c r="BS135" s="312"/>
      <c r="BT135" s="312"/>
      <c r="BU135" s="312"/>
      <c r="BV135" s="312"/>
      <c r="BW135" s="312"/>
      <c r="BX135" s="312"/>
      <c r="BY135" s="312"/>
      <c r="BZ135" s="312"/>
      <c r="CA135" s="312"/>
      <c r="CB135" s="312"/>
      <c r="CC135" s="312"/>
      <c r="CD135" s="312"/>
      <c r="CE135" s="312"/>
      <c r="CF135" s="312"/>
      <c r="CG135" s="312"/>
      <c r="CH135" s="312"/>
      <c r="CI135" s="312"/>
      <c r="CJ135" s="312"/>
      <c r="CK135" s="312"/>
      <c r="CL135" s="312"/>
      <c r="CM135" s="312"/>
      <c r="CN135" s="312"/>
      <c r="CO135" s="312"/>
      <c r="CP135" s="312"/>
      <c r="CQ135" s="312"/>
      <c r="CR135" s="312"/>
      <c r="CS135" s="312"/>
      <c r="CT135" s="312"/>
      <c r="CU135" s="312"/>
      <c r="CV135" s="312"/>
      <c r="CW135" s="312"/>
      <c r="CX135" s="312"/>
      <c r="CY135" s="312"/>
      <c r="CZ135" s="312"/>
      <c r="DA135" s="312"/>
      <c r="DB135" s="312"/>
      <c r="DC135" s="312"/>
      <c r="DD135" s="312"/>
      <c r="DE135" s="312"/>
      <c r="DF135" s="312"/>
      <c r="DG135" s="312"/>
      <c r="DH135" s="312"/>
      <c r="DI135" s="312"/>
      <c r="DJ135" s="312"/>
      <c r="DK135" s="312"/>
      <c r="DL135" s="312"/>
      <c r="DM135" s="312"/>
      <c r="DN135" s="312"/>
      <c r="DO135" s="312"/>
      <c r="DP135" s="312"/>
      <c r="DQ135" s="312"/>
      <c r="DR135" s="312"/>
      <c r="DS135" s="312"/>
      <c r="DT135" s="312"/>
      <c r="DU135" s="312"/>
      <c r="DV135" s="312"/>
      <c r="DW135" s="312"/>
      <c r="DX135" s="312"/>
      <c r="DY135" s="312"/>
      <c r="DZ135" s="312"/>
      <c r="EA135" s="312"/>
      <c r="EB135" s="312"/>
      <c r="EC135" s="312"/>
      <c r="ED135" s="312"/>
      <c r="EE135" s="312"/>
      <c r="EF135" s="312"/>
      <c r="EG135" s="312"/>
      <c r="EH135" s="312"/>
      <c r="EI135" s="312"/>
      <c r="EJ135" s="312"/>
      <c r="EK135" s="312"/>
      <c r="EL135" s="312"/>
      <c r="EM135" s="312"/>
      <c r="EN135" s="312"/>
      <c r="EO135" s="312"/>
      <c r="EP135" s="312"/>
      <c r="EQ135" s="312"/>
      <c r="ER135" s="312"/>
      <c r="ES135" s="312"/>
      <c r="ET135" s="312"/>
      <c r="EU135" s="312"/>
      <c r="EV135" s="312"/>
      <c r="EW135" s="312"/>
      <c r="EX135" s="312"/>
      <c r="EY135" s="312"/>
      <c r="EZ135" s="312"/>
      <c r="FA135" s="312"/>
      <c r="FB135" s="312"/>
      <c r="FC135" s="312"/>
      <c r="FD135" s="312"/>
      <c r="FE135" s="312"/>
      <c r="FF135" s="312"/>
      <c r="FG135" s="312"/>
      <c r="FH135" s="312"/>
      <c r="FI135" s="312"/>
      <c r="FJ135" s="312"/>
      <c r="FK135" s="312"/>
      <c r="FL135" s="312"/>
      <c r="FM135" s="312"/>
      <c r="FN135" s="312"/>
      <c r="FO135" s="312"/>
      <c r="FP135" s="312"/>
      <c r="FQ135" s="312"/>
      <c r="FR135" s="312"/>
      <c r="FS135" s="312"/>
      <c r="FT135" s="312"/>
      <c r="FU135" s="312"/>
      <c r="FV135" s="312"/>
      <c r="FW135" s="312"/>
      <c r="FX135" s="312"/>
      <c r="FY135" s="312"/>
      <c r="FZ135" s="312"/>
      <c r="GA135" s="312"/>
      <c r="GB135" s="312"/>
      <c r="GC135" s="312"/>
      <c r="GD135" s="312"/>
      <c r="GE135" s="312"/>
      <c r="GF135" s="312"/>
      <c r="GG135" s="312"/>
      <c r="GH135" s="312"/>
      <c r="GI135" s="312"/>
      <c r="GJ135" s="312"/>
    </row>
    <row r="136" spans="1:192" s="311" customFormat="1" hidden="1">
      <c r="A136" s="302"/>
      <c r="B136" s="312"/>
      <c r="C136" s="312"/>
      <c r="D136" s="312"/>
      <c r="E136" s="312"/>
      <c r="F136" s="312"/>
      <c r="G136" s="312"/>
      <c r="H136" s="312"/>
      <c r="I136" s="312"/>
      <c r="J136" s="312"/>
      <c r="K136" s="312"/>
      <c r="L136" s="312"/>
      <c r="M136" s="312"/>
      <c r="N136" s="312"/>
      <c r="O136" s="312"/>
      <c r="P136" s="312"/>
      <c r="Q136" s="312"/>
      <c r="R136" s="312"/>
      <c r="S136" s="312"/>
      <c r="T136" s="312"/>
      <c r="U136" s="312"/>
      <c r="V136" s="312"/>
      <c r="W136" s="312"/>
      <c r="X136" s="312"/>
      <c r="Y136" s="312"/>
      <c r="Z136" s="312"/>
      <c r="AA136" s="312"/>
      <c r="AB136" s="312"/>
      <c r="AC136" s="312"/>
      <c r="AD136" s="312"/>
      <c r="AE136" s="312"/>
      <c r="AF136" s="312"/>
      <c r="AG136" s="312"/>
      <c r="AH136" s="312"/>
      <c r="AI136" s="312"/>
      <c r="AJ136" s="312"/>
      <c r="AK136" s="312"/>
      <c r="AL136" s="312"/>
      <c r="AM136" s="312"/>
      <c r="AN136" s="312"/>
      <c r="AO136" s="312"/>
      <c r="AP136" s="312"/>
      <c r="AQ136" s="312"/>
      <c r="AR136" s="312"/>
      <c r="AS136" s="312"/>
      <c r="AT136" s="312"/>
      <c r="AU136" s="312"/>
      <c r="AV136" s="312"/>
      <c r="AW136" s="312"/>
      <c r="AX136" s="312"/>
      <c r="AY136" s="312"/>
      <c r="AZ136" s="312"/>
      <c r="BA136" s="312"/>
      <c r="BB136" s="312"/>
      <c r="BC136" s="312"/>
      <c r="BD136" s="312"/>
      <c r="BE136" s="312"/>
      <c r="BF136" s="312"/>
      <c r="BG136" s="312"/>
      <c r="BH136" s="312"/>
      <c r="BI136" s="312"/>
      <c r="BJ136" s="312"/>
      <c r="BK136" s="312"/>
      <c r="BL136" s="312"/>
      <c r="BM136" s="312"/>
      <c r="BN136" s="312"/>
      <c r="BO136" s="312"/>
      <c r="BP136" s="312"/>
      <c r="BQ136" s="312"/>
      <c r="BR136" s="312"/>
      <c r="BS136" s="312"/>
      <c r="BT136" s="312"/>
      <c r="BU136" s="312"/>
      <c r="BV136" s="312"/>
      <c r="BW136" s="312"/>
      <c r="BX136" s="312"/>
      <c r="BY136" s="312"/>
      <c r="BZ136" s="312"/>
      <c r="CA136" s="312"/>
      <c r="CB136" s="312"/>
      <c r="CC136" s="312"/>
      <c r="CD136" s="312"/>
      <c r="CE136" s="312"/>
      <c r="CF136" s="312"/>
      <c r="CG136" s="312"/>
      <c r="CH136" s="312"/>
      <c r="CI136" s="312"/>
      <c r="CJ136" s="312"/>
      <c r="CK136" s="312"/>
      <c r="CL136" s="312"/>
      <c r="CM136" s="312"/>
      <c r="CN136" s="312"/>
      <c r="CO136" s="312"/>
      <c r="CP136" s="312"/>
      <c r="CQ136" s="312"/>
      <c r="CR136" s="312"/>
      <c r="CS136" s="312"/>
      <c r="CT136" s="312"/>
      <c r="CU136" s="312"/>
      <c r="CV136" s="312"/>
      <c r="CW136" s="312"/>
      <c r="CX136" s="312"/>
      <c r="CY136" s="312"/>
      <c r="CZ136" s="312"/>
      <c r="DA136" s="312"/>
      <c r="DB136" s="312"/>
      <c r="DC136" s="312"/>
      <c r="DD136" s="312"/>
      <c r="DE136" s="312"/>
      <c r="DF136" s="312"/>
      <c r="DG136" s="312"/>
      <c r="DH136" s="312"/>
      <c r="DI136" s="312"/>
      <c r="DJ136" s="312"/>
      <c r="DK136" s="312"/>
      <c r="DL136" s="312"/>
      <c r="DM136" s="312"/>
      <c r="DN136" s="312"/>
      <c r="DO136" s="312"/>
      <c r="DP136" s="312"/>
      <c r="DQ136" s="312"/>
      <c r="DR136" s="312"/>
      <c r="DS136" s="312"/>
      <c r="DT136" s="312"/>
      <c r="DU136" s="312"/>
      <c r="DV136" s="312"/>
      <c r="DW136" s="312"/>
      <c r="DX136" s="312"/>
      <c r="DY136" s="312"/>
      <c r="DZ136" s="312"/>
      <c r="EA136" s="312"/>
      <c r="EB136" s="312"/>
      <c r="EC136" s="312"/>
      <c r="ED136" s="312"/>
      <c r="EE136" s="312"/>
      <c r="EF136" s="312"/>
      <c r="EG136" s="312"/>
      <c r="EH136" s="312"/>
      <c r="EI136" s="312"/>
      <c r="EJ136" s="312"/>
      <c r="EK136" s="312"/>
      <c r="EL136" s="312"/>
      <c r="EM136" s="312"/>
      <c r="EN136" s="312"/>
      <c r="EO136" s="312"/>
      <c r="EP136" s="312"/>
      <c r="EQ136" s="312"/>
      <c r="ER136" s="312"/>
      <c r="ES136" s="312"/>
      <c r="ET136" s="312"/>
      <c r="EU136" s="312"/>
      <c r="EV136" s="312"/>
      <c r="EW136" s="312"/>
      <c r="EX136" s="312"/>
      <c r="EY136" s="312"/>
      <c r="EZ136" s="312"/>
      <c r="FA136" s="312"/>
      <c r="FB136" s="312"/>
      <c r="FC136" s="312"/>
      <c r="FD136" s="312"/>
      <c r="FE136" s="312"/>
      <c r="FF136" s="312"/>
      <c r="FG136" s="312"/>
      <c r="FH136" s="312"/>
      <c r="FI136" s="312"/>
      <c r="FJ136" s="312"/>
      <c r="FK136" s="312"/>
      <c r="FL136" s="312"/>
      <c r="FM136" s="312"/>
      <c r="FN136" s="312"/>
      <c r="FO136" s="312"/>
      <c r="FP136" s="312"/>
      <c r="FQ136" s="312"/>
      <c r="FR136" s="312"/>
      <c r="FS136" s="312"/>
      <c r="FT136" s="312"/>
      <c r="FU136" s="312"/>
      <c r="FV136" s="312"/>
      <c r="FW136" s="312"/>
      <c r="FX136" s="312"/>
      <c r="FY136" s="312"/>
      <c r="FZ136" s="312"/>
      <c r="GA136" s="312"/>
      <c r="GB136" s="312"/>
      <c r="GC136" s="312"/>
      <c r="GD136" s="312"/>
      <c r="GE136" s="312"/>
      <c r="GF136" s="312"/>
      <c r="GG136" s="312"/>
      <c r="GH136" s="312"/>
      <c r="GI136" s="312"/>
      <c r="GJ136" s="312"/>
    </row>
    <row r="137" spans="1:192" s="311" customFormat="1" hidden="1">
      <c r="A137" s="302"/>
      <c r="B137" s="312"/>
      <c r="C137" s="312"/>
      <c r="D137" s="312"/>
      <c r="E137" s="312"/>
      <c r="F137" s="312"/>
      <c r="G137" s="312"/>
      <c r="H137" s="312"/>
      <c r="I137" s="312"/>
      <c r="J137" s="312"/>
      <c r="K137" s="312"/>
      <c r="L137" s="312"/>
      <c r="M137" s="312"/>
      <c r="N137" s="312"/>
      <c r="O137" s="312"/>
      <c r="P137" s="312"/>
      <c r="Q137" s="312"/>
      <c r="R137" s="312"/>
      <c r="S137" s="312"/>
      <c r="T137" s="312"/>
      <c r="U137" s="312"/>
      <c r="V137" s="312"/>
      <c r="W137" s="312"/>
      <c r="X137" s="312"/>
      <c r="Y137" s="312"/>
      <c r="Z137" s="312"/>
      <c r="AA137" s="312"/>
      <c r="AB137" s="312"/>
      <c r="AC137" s="312"/>
      <c r="AD137" s="312"/>
      <c r="AE137" s="312"/>
      <c r="AF137" s="312"/>
      <c r="AG137" s="312"/>
      <c r="AH137" s="312"/>
      <c r="AI137" s="312"/>
      <c r="AJ137" s="312"/>
      <c r="AK137" s="312"/>
      <c r="AL137" s="312"/>
      <c r="AM137" s="312"/>
      <c r="AN137" s="312"/>
      <c r="AO137" s="312"/>
      <c r="AP137" s="312"/>
      <c r="AQ137" s="312"/>
      <c r="AR137" s="312"/>
      <c r="AS137" s="312"/>
      <c r="AT137" s="312"/>
      <c r="AU137" s="312"/>
      <c r="AV137" s="312"/>
      <c r="AW137" s="312"/>
      <c r="AX137" s="312"/>
      <c r="AY137" s="312"/>
      <c r="AZ137" s="312"/>
      <c r="BA137" s="312"/>
      <c r="BB137" s="312"/>
      <c r="BC137" s="312"/>
      <c r="BD137" s="312"/>
      <c r="BE137" s="312"/>
      <c r="BF137" s="312"/>
      <c r="BG137" s="312"/>
      <c r="BH137" s="312"/>
      <c r="BI137" s="312"/>
      <c r="BJ137" s="312"/>
      <c r="BK137" s="312"/>
      <c r="BL137" s="312"/>
      <c r="BM137" s="312"/>
      <c r="BN137" s="312"/>
      <c r="BO137" s="312"/>
      <c r="BP137" s="312"/>
      <c r="BQ137" s="312"/>
      <c r="BR137" s="312"/>
      <c r="BS137" s="312"/>
      <c r="BT137" s="312"/>
      <c r="BU137" s="312"/>
      <c r="BV137" s="312"/>
      <c r="BW137" s="312"/>
      <c r="BX137" s="312"/>
      <c r="BY137" s="312"/>
      <c r="BZ137" s="312"/>
      <c r="CA137" s="312"/>
      <c r="CB137" s="312"/>
      <c r="CC137" s="312"/>
      <c r="CD137" s="312"/>
      <c r="CE137" s="312"/>
      <c r="CF137" s="312"/>
      <c r="CG137" s="312"/>
      <c r="CH137" s="312"/>
      <c r="CI137" s="312"/>
      <c r="CJ137" s="312"/>
      <c r="CK137" s="312"/>
      <c r="CL137" s="312"/>
      <c r="CM137" s="312"/>
      <c r="CN137" s="312"/>
      <c r="CO137" s="312"/>
      <c r="CP137" s="312"/>
      <c r="CQ137" s="312"/>
      <c r="CR137" s="312"/>
      <c r="CS137" s="312"/>
      <c r="CT137" s="312"/>
      <c r="CU137" s="312"/>
      <c r="CV137" s="312"/>
      <c r="CW137" s="312"/>
      <c r="CX137" s="312"/>
      <c r="CY137" s="312"/>
      <c r="CZ137" s="312"/>
      <c r="DA137" s="312"/>
      <c r="DB137" s="312"/>
      <c r="DC137" s="312"/>
      <c r="DD137" s="312"/>
      <c r="DE137" s="312"/>
      <c r="DF137" s="312"/>
      <c r="DG137" s="312"/>
      <c r="DH137" s="312"/>
      <c r="DI137" s="312"/>
      <c r="DJ137" s="312"/>
      <c r="DK137" s="312"/>
      <c r="DL137" s="312"/>
      <c r="DM137" s="312"/>
      <c r="DN137" s="312"/>
      <c r="DO137" s="312"/>
      <c r="DP137" s="312"/>
      <c r="DQ137" s="312"/>
      <c r="DR137" s="312"/>
      <c r="DS137" s="312"/>
      <c r="DT137" s="312"/>
      <c r="DU137" s="312"/>
      <c r="DV137" s="312"/>
      <c r="DW137" s="312"/>
      <c r="DX137" s="312"/>
      <c r="DY137" s="312"/>
      <c r="DZ137" s="312"/>
      <c r="EA137" s="312"/>
      <c r="EB137" s="312"/>
      <c r="EC137" s="312"/>
      <c r="ED137" s="312"/>
      <c r="EE137" s="312"/>
      <c r="EF137" s="312"/>
      <c r="EG137" s="312"/>
      <c r="EH137" s="312"/>
      <c r="EI137" s="312"/>
      <c r="EJ137" s="312"/>
      <c r="EK137" s="312"/>
      <c r="EL137" s="312"/>
      <c r="EM137" s="312"/>
      <c r="EN137" s="312"/>
      <c r="EO137" s="312"/>
      <c r="EP137" s="312"/>
      <c r="EQ137" s="312"/>
      <c r="ER137" s="312"/>
      <c r="ES137" s="312"/>
      <c r="ET137" s="312"/>
      <c r="EU137" s="312"/>
      <c r="EV137" s="312"/>
      <c r="EW137" s="312"/>
      <c r="EX137" s="312"/>
      <c r="EY137" s="312"/>
      <c r="EZ137" s="312"/>
      <c r="FA137" s="312"/>
      <c r="FB137" s="312"/>
      <c r="FC137" s="312"/>
      <c r="FD137" s="312"/>
      <c r="FE137" s="312"/>
      <c r="FF137" s="312"/>
      <c r="FG137" s="312"/>
      <c r="FH137" s="312"/>
      <c r="FI137" s="312"/>
      <c r="FJ137" s="312"/>
      <c r="FK137" s="312"/>
      <c r="FL137" s="312"/>
      <c r="FM137" s="312"/>
      <c r="FN137" s="312"/>
      <c r="FO137" s="312"/>
      <c r="FP137" s="312"/>
      <c r="FQ137" s="312"/>
      <c r="FR137" s="312"/>
      <c r="FS137" s="312"/>
      <c r="FT137" s="312"/>
      <c r="FU137" s="312"/>
      <c r="FV137" s="312"/>
      <c r="FW137" s="312"/>
      <c r="FX137" s="312"/>
      <c r="FY137" s="312"/>
      <c r="FZ137" s="312"/>
      <c r="GA137" s="312"/>
      <c r="GB137" s="312"/>
      <c r="GC137" s="312"/>
      <c r="GD137" s="312"/>
      <c r="GE137" s="312"/>
      <c r="GF137" s="312"/>
      <c r="GG137" s="312"/>
      <c r="GH137" s="312"/>
      <c r="GI137" s="312"/>
      <c r="GJ137" s="312"/>
    </row>
    <row r="138" spans="1:192" s="311" customFormat="1" hidden="1">
      <c r="A138" s="302"/>
      <c r="B138" s="312"/>
      <c r="C138" s="312"/>
      <c r="D138" s="312"/>
      <c r="E138" s="312"/>
      <c r="F138" s="312"/>
      <c r="G138" s="312"/>
      <c r="H138" s="312"/>
      <c r="I138" s="312"/>
      <c r="J138" s="312"/>
      <c r="K138" s="312"/>
      <c r="L138" s="312"/>
      <c r="M138" s="312"/>
      <c r="N138" s="312"/>
      <c r="O138" s="312"/>
      <c r="P138" s="312"/>
      <c r="Q138" s="312"/>
      <c r="R138" s="312"/>
      <c r="S138" s="312"/>
      <c r="T138" s="312"/>
      <c r="U138" s="312"/>
      <c r="V138" s="312"/>
      <c r="W138" s="312"/>
      <c r="X138" s="312"/>
      <c r="Y138" s="312"/>
      <c r="Z138" s="312"/>
      <c r="AA138" s="312"/>
      <c r="AB138" s="312"/>
      <c r="AC138" s="312"/>
      <c r="AD138" s="312"/>
      <c r="AE138" s="312"/>
      <c r="AF138" s="312"/>
      <c r="AG138" s="312"/>
      <c r="AH138" s="312"/>
      <c r="AI138" s="312"/>
      <c r="AJ138" s="312"/>
      <c r="AK138" s="312"/>
      <c r="AL138" s="312"/>
      <c r="AM138" s="312"/>
      <c r="AN138" s="312"/>
      <c r="AO138" s="312"/>
      <c r="AP138" s="312"/>
      <c r="AQ138" s="312"/>
      <c r="AR138" s="312"/>
      <c r="AS138" s="312"/>
      <c r="AT138" s="312"/>
      <c r="AU138" s="312"/>
      <c r="AV138" s="312"/>
      <c r="AW138" s="312"/>
      <c r="AX138" s="312"/>
      <c r="AY138" s="312"/>
      <c r="AZ138" s="312"/>
      <c r="BA138" s="312"/>
      <c r="BB138" s="312"/>
      <c r="BC138" s="312"/>
      <c r="BD138" s="312"/>
      <c r="BE138" s="312"/>
      <c r="BF138" s="312"/>
      <c r="BG138" s="312"/>
      <c r="BH138" s="312"/>
      <c r="BI138" s="312"/>
      <c r="BJ138" s="312"/>
      <c r="BK138" s="312"/>
      <c r="BL138" s="312"/>
      <c r="BM138" s="312"/>
      <c r="BN138" s="312"/>
      <c r="BO138" s="312"/>
      <c r="BP138" s="312"/>
      <c r="BQ138" s="312"/>
      <c r="BR138" s="312"/>
      <c r="BS138" s="312"/>
      <c r="BT138" s="312"/>
      <c r="BU138" s="312"/>
      <c r="BV138" s="312"/>
      <c r="BW138" s="312"/>
      <c r="BX138" s="312"/>
      <c r="BY138" s="312"/>
      <c r="BZ138" s="312"/>
      <c r="CA138" s="312"/>
      <c r="CB138" s="312"/>
      <c r="CC138" s="312"/>
      <c r="CD138" s="312"/>
      <c r="CE138" s="312"/>
      <c r="CF138" s="312"/>
      <c r="CG138" s="312"/>
      <c r="CH138" s="312"/>
      <c r="CI138" s="312"/>
      <c r="CJ138" s="312"/>
      <c r="CK138" s="312"/>
      <c r="CL138" s="312"/>
      <c r="CM138" s="312"/>
      <c r="CN138" s="312"/>
      <c r="CO138" s="312"/>
      <c r="CP138" s="312"/>
      <c r="CQ138" s="312"/>
      <c r="CR138" s="312"/>
      <c r="CS138" s="312"/>
      <c r="CT138" s="312"/>
      <c r="CU138" s="312"/>
      <c r="CV138" s="312"/>
      <c r="CW138" s="312"/>
      <c r="CX138" s="312"/>
      <c r="CY138" s="312"/>
      <c r="CZ138" s="312"/>
      <c r="DA138" s="312"/>
      <c r="DB138" s="312"/>
      <c r="DC138" s="312"/>
      <c r="DD138" s="312"/>
      <c r="DE138" s="312"/>
      <c r="DF138" s="312"/>
      <c r="DG138" s="312"/>
      <c r="DH138" s="312"/>
      <c r="DI138" s="312"/>
      <c r="DJ138" s="312"/>
      <c r="DK138" s="312"/>
      <c r="DL138" s="312"/>
      <c r="DM138" s="312"/>
      <c r="DN138" s="312"/>
      <c r="DO138" s="312"/>
      <c r="DP138" s="312"/>
      <c r="DQ138" s="312"/>
      <c r="DR138" s="312"/>
      <c r="DS138" s="312"/>
      <c r="DT138" s="312"/>
      <c r="DU138" s="312"/>
      <c r="DV138" s="312"/>
      <c r="DW138" s="312"/>
      <c r="DX138" s="312"/>
      <c r="DY138" s="312"/>
      <c r="DZ138" s="312"/>
      <c r="EA138" s="312"/>
      <c r="EB138" s="312"/>
      <c r="EC138" s="312"/>
      <c r="ED138" s="312"/>
      <c r="EE138" s="312"/>
      <c r="EF138" s="312"/>
      <c r="EG138" s="312"/>
      <c r="EH138" s="312"/>
      <c r="EI138" s="312"/>
      <c r="EJ138" s="312"/>
      <c r="EK138" s="312"/>
      <c r="EL138" s="312"/>
      <c r="EM138" s="312"/>
      <c r="EN138" s="312"/>
      <c r="EO138" s="312"/>
      <c r="EP138" s="312"/>
      <c r="EQ138" s="312"/>
      <c r="ER138" s="312"/>
      <c r="ES138" s="312"/>
      <c r="ET138" s="312"/>
      <c r="EU138" s="312"/>
      <c r="EV138" s="312"/>
      <c r="EW138" s="312"/>
      <c r="EX138" s="312"/>
      <c r="EY138" s="312"/>
      <c r="EZ138" s="312"/>
      <c r="FA138" s="312"/>
      <c r="FB138" s="312"/>
      <c r="FC138" s="312"/>
      <c r="FD138" s="312"/>
      <c r="FE138" s="312"/>
      <c r="FF138" s="312"/>
      <c r="FG138" s="312"/>
      <c r="FH138" s="312"/>
      <c r="FI138" s="312"/>
      <c r="FJ138" s="312"/>
      <c r="FK138" s="312"/>
      <c r="FL138" s="312"/>
      <c r="FM138" s="312"/>
      <c r="FN138" s="312"/>
      <c r="FO138" s="312"/>
      <c r="FP138" s="312"/>
      <c r="FQ138" s="312"/>
      <c r="FR138" s="312"/>
      <c r="FS138" s="312"/>
      <c r="FT138" s="312"/>
      <c r="FU138" s="312"/>
      <c r="FV138" s="312"/>
      <c r="FW138" s="312"/>
      <c r="FX138" s="312"/>
      <c r="FY138" s="312"/>
      <c r="FZ138" s="312"/>
      <c r="GA138" s="312"/>
      <c r="GB138" s="312"/>
      <c r="GC138" s="312"/>
      <c r="GD138" s="312"/>
      <c r="GE138" s="312"/>
      <c r="GF138" s="312"/>
      <c r="GG138" s="312"/>
      <c r="GH138" s="312"/>
      <c r="GI138" s="312"/>
      <c r="GJ138" s="312"/>
    </row>
    <row r="139" spans="1:192" s="311" customFormat="1" hidden="1">
      <c r="A139" s="302"/>
      <c r="B139" s="312"/>
      <c r="C139" s="312"/>
      <c r="D139" s="312"/>
      <c r="E139" s="312"/>
      <c r="F139" s="312"/>
      <c r="G139" s="312"/>
      <c r="H139" s="312"/>
      <c r="I139" s="312"/>
      <c r="J139" s="312"/>
      <c r="K139" s="312"/>
      <c r="L139" s="312"/>
      <c r="M139" s="312"/>
      <c r="N139" s="312"/>
      <c r="O139" s="312"/>
      <c r="P139" s="312"/>
      <c r="Q139" s="312"/>
      <c r="R139" s="312"/>
      <c r="S139" s="312"/>
      <c r="T139" s="312"/>
      <c r="U139" s="312"/>
      <c r="V139" s="312"/>
      <c r="W139" s="312"/>
      <c r="X139" s="312"/>
      <c r="Y139" s="312"/>
      <c r="Z139" s="312"/>
      <c r="AA139" s="312"/>
      <c r="AB139" s="312"/>
      <c r="AC139" s="312"/>
      <c r="AD139" s="312"/>
      <c r="AE139" s="312"/>
      <c r="AF139" s="312"/>
      <c r="AG139" s="312"/>
      <c r="AH139" s="312"/>
      <c r="AI139" s="312"/>
      <c r="AJ139" s="312"/>
      <c r="AK139" s="312"/>
      <c r="AL139" s="312"/>
      <c r="AM139" s="312"/>
      <c r="AN139" s="312"/>
      <c r="AO139" s="312"/>
      <c r="AP139" s="312"/>
      <c r="AQ139" s="312"/>
      <c r="AR139" s="312"/>
      <c r="AS139" s="312"/>
      <c r="AT139" s="312"/>
      <c r="AU139" s="312"/>
      <c r="AV139" s="312"/>
      <c r="AW139" s="312"/>
      <c r="AX139" s="312"/>
      <c r="AY139" s="312"/>
      <c r="AZ139" s="312"/>
      <c r="BA139" s="312"/>
      <c r="BB139" s="312"/>
      <c r="BC139" s="312"/>
      <c r="BD139" s="312"/>
      <c r="BE139" s="312"/>
      <c r="BF139" s="312"/>
      <c r="BG139" s="312"/>
      <c r="BH139" s="312"/>
      <c r="BI139" s="312"/>
      <c r="BJ139" s="312"/>
      <c r="BK139" s="312"/>
      <c r="BL139" s="312"/>
      <c r="BM139" s="312"/>
      <c r="BN139" s="312"/>
      <c r="BO139" s="312"/>
      <c r="BP139" s="312"/>
      <c r="BQ139" s="312"/>
      <c r="BR139" s="312"/>
      <c r="BS139" s="312"/>
      <c r="BT139" s="312"/>
      <c r="BU139" s="312"/>
      <c r="BV139" s="312"/>
      <c r="BW139" s="312"/>
      <c r="BX139" s="312"/>
      <c r="BY139" s="312"/>
      <c r="BZ139" s="312"/>
      <c r="CA139" s="312"/>
      <c r="CB139" s="312"/>
      <c r="CC139" s="312"/>
      <c r="CD139" s="312"/>
      <c r="CE139" s="312"/>
      <c r="CF139" s="312"/>
      <c r="CG139" s="312"/>
      <c r="CH139" s="312"/>
      <c r="CI139" s="312"/>
      <c r="CJ139" s="312"/>
      <c r="CK139" s="312"/>
      <c r="CL139" s="312"/>
      <c r="CM139" s="312"/>
      <c r="CN139" s="312"/>
      <c r="CO139" s="312"/>
      <c r="CP139" s="312"/>
      <c r="CQ139" s="312"/>
      <c r="CR139" s="312"/>
      <c r="CS139" s="312"/>
      <c r="CT139" s="312"/>
      <c r="CU139" s="312"/>
      <c r="CV139" s="312"/>
      <c r="CW139" s="312"/>
      <c r="CX139" s="312"/>
      <c r="CY139" s="312"/>
      <c r="CZ139" s="312"/>
      <c r="DA139" s="312"/>
      <c r="DB139" s="312"/>
      <c r="DC139" s="312"/>
      <c r="DD139" s="312"/>
      <c r="DE139" s="312"/>
      <c r="DF139" s="312"/>
      <c r="DG139" s="312"/>
      <c r="DH139" s="312"/>
      <c r="DI139" s="312"/>
      <c r="DJ139" s="312"/>
      <c r="DK139" s="312"/>
      <c r="DL139" s="312"/>
      <c r="DM139" s="312"/>
      <c r="DN139" s="312"/>
      <c r="DO139" s="312"/>
      <c r="DP139" s="312"/>
      <c r="DQ139" s="312"/>
      <c r="DR139" s="312"/>
      <c r="DS139" s="312"/>
      <c r="DT139" s="312"/>
      <c r="DU139" s="312"/>
      <c r="DV139" s="312"/>
      <c r="DW139" s="312"/>
      <c r="DX139" s="312"/>
      <c r="DY139" s="312"/>
      <c r="DZ139" s="312"/>
      <c r="EA139" s="312"/>
      <c r="EB139" s="312"/>
      <c r="EC139" s="312"/>
      <c r="ED139" s="312"/>
      <c r="EE139" s="312"/>
      <c r="EF139" s="312"/>
      <c r="EG139" s="312"/>
      <c r="EH139" s="312"/>
      <c r="EI139" s="312"/>
      <c r="EJ139" s="312"/>
      <c r="EK139" s="312"/>
      <c r="EL139" s="312"/>
      <c r="EM139" s="312"/>
      <c r="EN139" s="312"/>
      <c r="EO139" s="312"/>
      <c r="EP139" s="312"/>
      <c r="EQ139" s="312"/>
      <c r="ER139" s="312"/>
      <c r="ES139" s="312"/>
      <c r="ET139" s="312"/>
      <c r="EU139" s="312"/>
      <c r="EV139" s="312"/>
      <c r="EW139" s="312"/>
      <c r="EX139" s="312"/>
      <c r="EY139" s="312"/>
      <c r="EZ139" s="312"/>
      <c r="FA139" s="312"/>
      <c r="FB139" s="312"/>
      <c r="FC139" s="312"/>
      <c r="FD139" s="312"/>
      <c r="FE139" s="312"/>
      <c r="FF139" s="312"/>
      <c r="FG139" s="312"/>
      <c r="FH139" s="312"/>
      <c r="FI139" s="312"/>
      <c r="FJ139" s="312"/>
      <c r="FK139" s="312"/>
      <c r="FL139" s="312"/>
      <c r="FM139" s="312"/>
      <c r="FN139" s="312"/>
      <c r="FO139" s="312"/>
      <c r="FP139" s="312"/>
      <c r="FQ139" s="312"/>
      <c r="FR139" s="312"/>
      <c r="FS139" s="312"/>
      <c r="FT139" s="312"/>
      <c r="FU139" s="312"/>
      <c r="FV139" s="312"/>
      <c r="FW139" s="312"/>
      <c r="FX139" s="312"/>
      <c r="FY139" s="312"/>
      <c r="FZ139" s="312"/>
      <c r="GA139" s="312"/>
      <c r="GB139" s="312"/>
      <c r="GC139" s="312"/>
      <c r="GD139" s="312"/>
      <c r="GE139" s="312"/>
      <c r="GF139" s="312"/>
      <c r="GG139" s="312"/>
      <c r="GH139" s="312"/>
      <c r="GI139" s="312"/>
      <c r="GJ139" s="312"/>
    </row>
    <row r="140" spans="1:192" s="311" customFormat="1" hidden="1">
      <c r="A140" s="302"/>
      <c r="B140" s="312"/>
      <c r="C140" s="312"/>
      <c r="D140" s="312"/>
      <c r="E140" s="312"/>
      <c r="F140" s="312"/>
      <c r="G140" s="312"/>
      <c r="H140" s="312"/>
      <c r="I140" s="312"/>
      <c r="J140" s="312"/>
      <c r="K140" s="312"/>
      <c r="L140" s="312"/>
      <c r="M140" s="312"/>
      <c r="N140" s="312"/>
      <c r="O140" s="312"/>
      <c r="P140" s="312"/>
      <c r="Q140" s="312"/>
      <c r="R140" s="312"/>
      <c r="S140" s="312"/>
      <c r="T140" s="312"/>
      <c r="U140" s="312"/>
      <c r="V140" s="312"/>
      <c r="W140" s="312"/>
      <c r="X140" s="312"/>
      <c r="Y140" s="312"/>
      <c r="Z140" s="312"/>
      <c r="AA140" s="312"/>
      <c r="AB140" s="312"/>
      <c r="AC140" s="312"/>
      <c r="AD140" s="312"/>
      <c r="AE140" s="312"/>
      <c r="AF140" s="312"/>
      <c r="AG140" s="312"/>
      <c r="AH140" s="312"/>
      <c r="AI140" s="312"/>
      <c r="AJ140" s="312"/>
      <c r="AK140" s="312"/>
      <c r="AL140" s="312"/>
      <c r="AM140" s="312"/>
      <c r="AN140" s="312"/>
      <c r="AO140" s="312"/>
      <c r="AP140" s="312"/>
      <c r="AQ140" s="312"/>
      <c r="AR140" s="312"/>
      <c r="AS140" s="312"/>
      <c r="AT140" s="312"/>
      <c r="AU140" s="312"/>
      <c r="AV140" s="312"/>
      <c r="AW140" s="312"/>
      <c r="AX140" s="312"/>
      <c r="AY140" s="312"/>
      <c r="AZ140" s="312"/>
      <c r="BA140" s="312"/>
      <c r="BB140" s="312"/>
      <c r="BC140" s="312"/>
      <c r="BD140" s="312"/>
      <c r="BE140" s="312"/>
      <c r="BF140" s="312"/>
      <c r="BG140" s="312"/>
      <c r="BH140" s="312"/>
      <c r="BI140" s="312"/>
      <c r="BJ140" s="312"/>
      <c r="BK140" s="312"/>
      <c r="BL140" s="312"/>
      <c r="BM140" s="312"/>
      <c r="BN140" s="312"/>
      <c r="BO140" s="312"/>
      <c r="BP140" s="312"/>
      <c r="BQ140" s="312"/>
      <c r="BR140" s="312"/>
      <c r="BS140" s="312"/>
      <c r="BT140" s="312"/>
      <c r="BU140" s="312"/>
      <c r="BV140" s="312"/>
      <c r="BW140" s="312"/>
      <c r="BX140" s="312"/>
      <c r="BY140" s="312"/>
      <c r="BZ140" s="312"/>
      <c r="CA140" s="312"/>
      <c r="CB140" s="312"/>
      <c r="CC140" s="312"/>
      <c r="CD140" s="312"/>
      <c r="CE140" s="312"/>
      <c r="CF140" s="312"/>
      <c r="CG140" s="312"/>
      <c r="CH140" s="312"/>
      <c r="CI140" s="312"/>
      <c r="CJ140" s="312"/>
      <c r="CK140" s="312"/>
      <c r="CL140" s="312"/>
      <c r="CM140" s="312"/>
      <c r="CN140" s="312"/>
      <c r="CO140" s="312"/>
      <c r="CP140" s="312"/>
      <c r="CQ140" s="312"/>
      <c r="CR140" s="312"/>
      <c r="CS140" s="312"/>
      <c r="CT140" s="312"/>
      <c r="CU140" s="312"/>
      <c r="CV140" s="312"/>
      <c r="CW140" s="312"/>
      <c r="CX140" s="312"/>
      <c r="CY140" s="312"/>
      <c r="CZ140" s="312"/>
      <c r="DA140" s="312"/>
      <c r="DB140" s="312"/>
      <c r="DC140" s="312"/>
      <c r="DD140" s="312"/>
      <c r="DE140" s="312"/>
      <c r="DF140" s="312"/>
      <c r="DG140" s="312"/>
      <c r="DH140" s="312"/>
      <c r="DI140" s="312"/>
      <c r="DJ140" s="312"/>
      <c r="DK140" s="312"/>
      <c r="DL140" s="312"/>
      <c r="DM140" s="312"/>
      <c r="DN140" s="312"/>
      <c r="DO140" s="312"/>
      <c r="DP140" s="312"/>
      <c r="DQ140" s="312"/>
      <c r="DR140" s="312"/>
      <c r="DS140" s="312"/>
      <c r="DT140" s="312"/>
      <c r="DU140" s="312"/>
      <c r="DV140" s="312"/>
      <c r="DW140" s="312"/>
      <c r="DX140" s="312"/>
      <c r="DY140" s="312"/>
      <c r="DZ140" s="312"/>
      <c r="EA140" s="312"/>
      <c r="EB140" s="312"/>
      <c r="EC140" s="312"/>
      <c r="ED140" s="312"/>
      <c r="EE140" s="312"/>
      <c r="EF140" s="312"/>
      <c r="EG140" s="312"/>
      <c r="EH140" s="312"/>
      <c r="EI140" s="312"/>
      <c r="EJ140" s="312"/>
      <c r="EK140" s="312"/>
      <c r="EL140" s="312"/>
      <c r="EM140" s="312"/>
      <c r="EN140" s="312"/>
      <c r="EO140" s="312"/>
      <c r="EP140" s="312"/>
      <c r="EQ140" s="312"/>
      <c r="ER140" s="312"/>
      <c r="ES140" s="312"/>
      <c r="ET140" s="312"/>
      <c r="EU140" s="312"/>
      <c r="EV140" s="312"/>
      <c r="EW140" s="312"/>
      <c r="EX140" s="312"/>
      <c r="EY140" s="312"/>
      <c r="EZ140" s="312"/>
      <c r="FA140" s="312"/>
      <c r="FB140" s="312"/>
      <c r="FC140" s="312"/>
      <c r="FD140" s="312"/>
      <c r="FE140" s="312"/>
      <c r="FF140" s="312"/>
      <c r="FG140" s="312"/>
      <c r="FH140" s="312"/>
      <c r="FI140" s="312"/>
      <c r="FJ140" s="312"/>
      <c r="FK140" s="312"/>
      <c r="FL140" s="312"/>
      <c r="FM140" s="312"/>
      <c r="FN140" s="312"/>
      <c r="FO140" s="312"/>
      <c r="FP140" s="312"/>
      <c r="FQ140" s="312"/>
      <c r="FR140" s="312"/>
      <c r="FS140" s="312"/>
      <c r="FT140" s="312"/>
      <c r="FU140" s="312"/>
      <c r="FV140" s="312"/>
      <c r="FW140" s="312"/>
      <c r="FX140" s="312"/>
      <c r="FY140" s="312"/>
      <c r="FZ140" s="312"/>
      <c r="GA140" s="312"/>
      <c r="GB140" s="312"/>
      <c r="GC140" s="312"/>
      <c r="GD140" s="312"/>
      <c r="GE140" s="312"/>
      <c r="GF140" s="312"/>
      <c r="GG140" s="312"/>
      <c r="GH140" s="312"/>
      <c r="GI140" s="312"/>
      <c r="GJ140" s="312"/>
    </row>
    <row r="141" spans="1:192" s="311" customFormat="1" hidden="1">
      <c r="A141" s="302"/>
      <c r="B141" s="312"/>
      <c r="C141" s="312"/>
      <c r="D141" s="312"/>
      <c r="E141" s="312"/>
      <c r="F141" s="312"/>
      <c r="G141" s="312"/>
      <c r="H141" s="312"/>
      <c r="I141" s="312"/>
      <c r="J141" s="312"/>
      <c r="K141" s="312"/>
      <c r="L141" s="312"/>
      <c r="M141" s="312"/>
      <c r="N141" s="312"/>
      <c r="O141" s="312"/>
      <c r="P141" s="312"/>
      <c r="Q141" s="312"/>
      <c r="R141" s="312"/>
      <c r="S141" s="312"/>
      <c r="T141" s="312"/>
      <c r="U141" s="312"/>
      <c r="V141" s="312"/>
      <c r="W141" s="312"/>
      <c r="X141" s="312"/>
      <c r="Y141" s="312"/>
      <c r="Z141" s="312"/>
      <c r="AA141" s="312"/>
      <c r="AB141" s="312"/>
      <c r="AC141" s="312"/>
      <c r="AD141" s="312"/>
      <c r="AE141" s="312"/>
      <c r="AF141" s="312"/>
      <c r="AG141" s="312"/>
      <c r="AH141" s="312"/>
      <c r="AI141" s="312"/>
      <c r="AJ141" s="312"/>
      <c r="AK141" s="312"/>
      <c r="AL141" s="312"/>
      <c r="AM141" s="312"/>
      <c r="AN141" s="312"/>
      <c r="AO141" s="312"/>
      <c r="AP141" s="312"/>
      <c r="AQ141" s="312"/>
      <c r="AR141" s="312"/>
      <c r="AS141" s="312"/>
      <c r="AT141" s="312"/>
      <c r="AU141" s="312"/>
      <c r="AV141" s="312"/>
      <c r="AW141" s="312"/>
      <c r="AX141" s="312"/>
      <c r="AY141" s="312"/>
      <c r="AZ141" s="312"/>
      <c r="BA141" s="312"/>
      <c r="BB141" s="312"/>
      <c r="BC141" s="312"/>
      <c r="BD141" s="312"/>
      <c r="BE141" s="312"/>
      <c r="BF141" s="312"/>
      <c r="BG141" s="312"/>
      <c r="BH141" s="312"/>
      <c r="BI141" s="312"/>
      <c r="BJ141" s="312"/>
      <c r="BK141" s="312"/>
      <c r="BL141" s="312"/>
      <c r="BM141" s="312"/>
      <c r="BN141" s="312"/>
      <c r="BO141" s="312"/>
      <c r="BP141" s="312"/>
      <c r="BQ141" s="312"/>
      <c r="BR141" s="312"/>
      <c r="BS141" s="312"/>
      <c r="BT141" s="312"/>
      <c r="BU141" s="312"/>
      <c r="BV141" s="312"/>
      <c r="BW141" s="312"/>
      <c r="BX141" s="312"/>
      <c r="BY141" s="312"/>
      <c r="BZ141" s="312"/>
      <c r="CA141" s="312"/>
      <c r="CB141" s="312"/>
      <c r="CC141" s="312"/>
      <c r="CD141" s="312"/>
      <c r="CE141" s="312"/>
      <c r="CF141" s="312"/>
      <c r="CG141" s="312"/>
      <c r="CH141" s="312"/>
      <c r="CI141" s="312"/>
      <c r="CJ141" s="312"/>
      <c r="CK141" s="312"/>
      <c r="CL141" s="312"/>
      <c r="CM141" s="312"/>
      <c r="CN141" s="312"/>
      <c r="CO141" s="312"/>
      <c r="CP141" s="312"/>
      <c r="CQ141" s="312"/>
      <c r="CR141" s="312"/>
      <c r="CS141" s="312"/>
      <c r="CT141" s="312"/>
      <c r="CU141" s="312"/>
      <c r="CV141" s="312"/>
      <c r="CW141" s="312"/>
      <c r="CX141" s="312"/>
      <c r="CY141" s="312"/>
      <c r="CZ141" s="312"/>
      <c r="DA141" s="312"/>
      <c r="DB141" s="312"/>
      <c r="DC141" s="312"/>
      <c r="DD141" s="312"/>
      <c r="DE141" s="312"/>
      <c r="DF141" s="312"/>
      <c r="DG141" s="312"/>
      <c r="DH141" s="312"/>
      <c r="DI141" s="312"/>
      <c r="DJ141" s="312"/>
      <c r="DK141" s="312"/>
      <c r="DL141" s="312"/>
      <c r="DM141" s="312"/>
      <c r="DN141" s="312"/>
      <c r="DO141" s="312"/>
      <c r="DP141" s="312"/>
      <c r="DQ141" s="312"/>
      <c r="DR141" s="312"/>
      <c r="DS141" s="312"/>
      <c r="DT141" s="312"/>
      <c r="DU141" s="312"/>
      <c r="DV141" s="312"/>
      <c r="DW141" s="312"/>
      <c r="DX141" s="312"/>
      <c r="DY141" s="312"/>
      <c r="DZ141" s="312"/>
      <c r="EA141" s="312"/>
      <c r="EB141" s="312"/>
      <c r="EC141" s="312"/>
      <c r="ED141" s="312"/>
      <c r="EE141" s="312"/>
      <c r="EF141" s="312"/>
      <c r="EG141" s="312"/>
      <c r="EH141" s="312"/>
      <c r="EI141" s="312"/>
      <c r="EJ141" s="312"/>
      <c r="EK141" s="312"/>
      <c r="EL141" s="312"/>
      <c r="EM141" s="312"/>
      <c r="EN141" s="312"/>
      <c r="EO141" s="312"/>
      <c r="EP141" s="312"/>
      <c r="EQ141" s="312"/>
      <c r="ER141" s="312"/>
      <c r="ES141" s="312"/>
      <c r="ET141" s="312"/>
      <c r="EU141" s="312"/>
      <c r="EV141" s="312"/>
      <c r="EW141" s="312"/>
      <c r="EX141" s="312"/>
      <c r="EY141" s="312"/>
      <c r="EZ141" s="312"/>
      <c r="FA141" s="312"/>
      <c r="FB141" s="312"/>
      <c r="FC141" s="312"/>
      <c r="FD141" s="312"/>
      <c r="FE141" s="312"/>
      <c r="FF141" s="312"/>
      <c r="FG141" s="312"/>
      <c r="FH141" s="312"/>
      <c r="FI141" s="312"/>
      <c r="FJ141" s="312"/>
      <c r="FK141" s="312"/>
      <c r="FL141" s="312"/>
      <c r="FM141" s="312"/>
      <c r="FN141" s="312"/>
      <c r="FO141" s="312"/>
      <c r="FP141" s="312"/>
      <c r="FQ141" s="312"/>
      <c r="FR141" s="312"/>
      <c r="FS141" s="312"/>
      <c r="FT141" s="312"/>
      <c r="FU141" s="312"/>
      <c r="FV141" s="312"/>
      <c r="FW141" s="312"/>
      <c r="FX141" s="312"/>
      <c r="FY141" s="312"/>
      <c r="FZ141" s="312"/>
      <c r="GA141" s="312"/>
      <c r="GB141" s="312"/>
      <c r="GC141" s="312"/>
      <c r="GD141" s="312"/>
      <c r="GE141" s="312"/>
      <c r="GF141" s="312"/>
      <c r="GG141" s="312"/>
      <c r="GH141" s="312"/>
      <c r="GI141" s="312"/>
      <c r="GJ141" s="312"/>
    </row>
    <row r="142" spans="1:192" s="311" customFormat="1" hidden="1">
      <c r="A142" s="302"/>
      <c r="B142" s="312"/>
      <c r="C142" s="312"/>
      <c r="D142" s="312"/>
      <c r="E142" s="312"/>
      <c r="F142" s="312"/>
      <c r="G142" s="312"/>
      <c r="H142" s="312"/>
      <c r="I142" s="312"/>
      <c r="J142" s="312"/>
      <c r="K142" s="312"/>
      <c r="L142" s="312"/>
      <c r="M142" s="312"/>
      <c r="N142" s="312"/>
      <c r="O142" s="312"/>
      <c r="P142" s="312"/>
      <c r="Q142" s="312"/>
      <c r="R142" s="312"/>
      <c r="S142" s="312"/>
      <c r="T142" s="312"/>
      <c r="U142" s="312"/>
      <c r="V142" s="312"/>
      <c r="W142" s="312"/>
      <c r="X142" s="312"/>
      <c r="Y142" s="312"/>
      <c r="Z142" s="312"/>
      <c r="AA142" s="312"/>
      <c r="AB142" s="312"/>
      <c r="AC142" s="312"/>
      <c r="AD142" s="312"/>
      <c r="AE142" s="312"/>
      <c r="AF142" s="312"/>
      <c r="AG142" s="312"/>
      <c r="AH142" s="312"/>
      <c r="AI142" s="312"/>
      <c r="AJ142" s="312"/>
      <c r="AK142" s="312"/>
      <c r="AL142" s="312"/>
      <c r="AM142" s="312"/>
      <c r="AN142" s="312"/>
      <c r="AO142" s="312"/>
      <c r="AP142" s="312"/>
      <c r="AQ142" s="312"/>
      <c r="AR142" s="312"/>
      <c r="AS142" s="312"/>
      <c r="AT142" s="312"/>
      <c r="AU142" s="312"/>
      <c r="AV142" s="312"/>
      <c r="AW142" s="312"/>
      <c r="AX142" s="312"/>
      <c r="AY142" s="312"/>
      <c r="AZ142" s="312"/>
      <c r="BA142" s="312"/>
      <c r="BB142" s="312"/>
      <c r="BC142" s="312"/>
      <c r="BD142" s="312"/>
      <c r="BE142" s="312"/>
      <c r="BF142" s="312"/>
      <c r="BG142" s="312"/>
      <c r="BH142" s="312"/>
      <c r="BI142" s="312"/>
      <c r="BJ142" s="312"/>
      <c r="BK142" s="312"/>
      <c r="BL142" s="312"/>
      <c r="BM142" s="312"/>
      <c r="BN142" s="312"/>
      <c r="BO142" s="312"/>
      <c r="BP142" s="312"/>
      <c r="BQ142" s="312"/>
      <c r="BR142" s="312"/>
      <c r="BS142" s="312"/>
      <c r="BT142" s="312"/>
      <c r="BU142" s="312"/>
      <c r="BV142" s="312"/>
      <c r="BW142" s="312"/>
      <c r="BX142" s="312"/>
      <c r="BY142" s="312"/>
      <c r="BZ142" s="312"/>
      <c r="CA142" s="312"/>
      <c r="CB142" s="312"/>
      <c r="CC142" s="312"/>
      <c r="CD142" s="312"/>
      <c r="CE142" s="312"/>
      <c r="CF142" s="312"/>
      <c r="CG142" s="312"/>
      <c r="CH142" s="312"/>
      <c r="CI142" s="312"/>
      <c r="CJ142" s="312"/>
      <c r="CK142" s="312"/>
      <c r="CL142" s="312"/>
      <c r="CM142" s="312"/>
      <c r="CN142" s="312"/>
      <c r="CO142" s="312"/>
      <c r="CP142" s="312"/>
      <c r="CQ142" s="312"/>
      <c r="CR142" s="312"/>
      <c r="CS142" s="312"/>
      <c r="CT142" s="312"/>
      <c r="CU142" s="312"/>
      <c r="CV142" s="312"/>
      <c r="CW142" s="312"/>
      <c r="CX142" s="312"/>
      <c r="CY142" s="312"/>
      <c r="CZ142" s="312"/>
      <c r="DA142" s="312"/>
      <c r="DB142" s="312"/>
      <c r="DC142" s="312"/>
      <c r="DD142" s="312"/>
      <c r="DE142" s="312"/>
      <c r="DF142" s="312"/>
      <c r="DG142" s="312"/>
      <c r="DH142" s="312"/>
      <c r="DI142" s="312"/>
      <c r="DJ142" s="312"/>
      <c r="DK142" s="312"/>
      <c r="DL142" s="312"/>
      <c r="DM142" s="312"/>
      <c r="DN142" s="312"/>
      <c r="DO142" s="312"/>
      <c r="DP142" s="312"/>
      <c r="DQ142" s="312"/>
      <c r="DR142" s="312"/>
      <c r="DS142" s="312"/>
      <c r="DT142" s="312"/>
      <c r="DU142" s="312"/>
      <c r="DV142" s="312"/>
      <c r="DW142" s="312"/>
      <c r="DX142" s="312"/>
      <c r="DY142" s="312"/>
      <c r="DZ142" s="312"/>
      <c r="EA142" s="312"/>
      <c r="EB142" s="312"/>
      <c r="EC142" s="312"/>
      <c r="ED142" s="312"/>
      <c r="EE142" s="312"/>
      <c r="EF142" s="312"/>
      <c r="EG142" s="312"/>
      <c r="EH142" s="312"/>
      <c r="EI142" s="312"/>
      <c r="EJ142" s="312"/>
      <c r="EK142" s="312"/>
      <c r="EL142" s="312"/>
      <c r="EM142" s="312"/>
      <c r="EN142" s="312"/>
      <c r="EO142" s="312"/>
      <c r="EP142" s="312"/>
      <c r="EQ142" s="312"/>
      <c r="ER142" s="312"/>
      <c r="ES142" s="312"/>
      <c r="ET142" s="312"/>
      <c r="EU142" s="312"/>
      <c r="EV142" s="312"/>
      <c r="EW142" s="312"/>
      <c r="EX142" s="312"/>
      <c r="EY142" s="312"/>
      <c r="EZ142" s="312"/>
      <c r="FA142" s="312"/>
      <c r="FB142" s="312"/>
      <c r="FC142" s="312"/>
      <c r="FD142" s="312"/>
      <c r="FE142" s="312"/>
      <c r="FF142" s="312"/>
      <c r="FG142" s="312"/>
      <c r="FH142" s="312"/>
      <c r="FI142" s="312"/>
      <c r="FJ142" s="312"/>
      <c r="FK142" s="312"/>
      <c r="FL142" s="312"/>
      <c r="FM142" s="312"/>
      <c r="FN142" s="312"/>
      <c r="FO142" s="312"/>
      <c r="FP142" s="312"/>
      <c r="FQ142" s="312"/>
      <c r="FR142" s="312"/>
      <c r="FS142" s="312"/>
      <c r="FT142" s="312"/>
      <c r="FU142" s="312"/>
      <c r="FV142" s="312"/>
      <c r="FW142" s="312"/>
      <c r="FX142" s="312"/>
      <c r="FY142" s="312"/>
      <c r="FZ142" s="312"/>
      <c r="GA142" s="312"/>
      <c r="GB142" s="312"/>
      <c r="GC142" s="312"/>
      <c r="GD142" s="312"/>
      <c r="GE142" s="312"/>
      <c r="GF142" s="312"/>
      <c r="GG142" s="312"/>
      <c r="GH142" s="312"/>
      <c r="GI142" s="312"/>
      <c r="GJ142" s="312"/>
    </row>
    <row r="143" spans="1:192" s="311" customFormat="1" hidden="1">
      <c r="A143" s="302"/>
      <c r="B143" s="312"/>
      <c r="C143" s="312"/>
      <c r="D143" s="312"/>
      <c r="E143" s="312"/>
      <c r="F143" s="312"/>
      <c r="G143" s="312"/>
      <c r="H143" s="312"/>
      <c r="I143" s="312"/>
      <c r="J143" s="312"/>
      <c r="K143" s="312"/>
      <c r="L143" s="312"/>
      <c r="M143" s="312"/>
      <c r="N143" s="312"/>
      <c r="O143" s="312"/>
      <c r="P143" s="312"/>
      <c r="Q143" s="312"/>
      <c r="R143" s="312"/>
      <c r="S143" s="312"/>
      <c r="T143" s="312"/>
      <c r="U143" s="312"/>
      <c r="V143" s="312"/>
      <c r="W143" s="312"/>
      <c r="X143" s="312"/>
      <c r="Y143" s="312"/>
      <c r="Z143" s="312"/>
      <c r="AA143" s="312"/>
      <c r="AB143" s="312"/>
      <c r="AC143" s="312"/>
      <c r="AD143" s="312"/>
      <c r="AE143" s="312"/>
      <c r="AF143" s="312"/>
      <c r="AG143" s="312"/>
      <c r="AH143" s="312"/>
      <c r="AI143" s="312"/>
      <c r="AJ143" s="312"/>
      <c r="AK143" s="312"/>
      <c r="AL143" s="312"/>
      <c r="AM143" s="312"/>
      <c r="AN143" s="312"/>
      <c r="AO143" s="312"/>
      <c r="AP143" s="312"/>
      <c r="AQ143" s="312"/>
      <c r="AR143" s="312"/>
      <c r="AS143" s="312"/>
      <c r="AT143" s="312"/>
      <c r="AU143" s="312"/>
      <c r="AV143" s="312"/>
      <c r="AW143" s="312"/>
      <c r="AX143" s="312"/>
      <c r="AY143" s="312"/>
      <c r="AZ143" s="312"/>
      <c r="BA143" s="312"/>
      <c r="BB143" s="312"/>
      <c r="BC143" s="312"/>
      <c r="BD143" s="312"/>
      <c r="BE143" s="312"/>
      <c r="BF143" s="312"/>
      <c r="BG143" s="312"/>
      <c r="BH143" s="312"/>
      <c r="BI143" s="312"/>
      <c r="BJ143" s="312"/>
      <c r="BK143" s="312"/>
      <c r="BL143" s="312"/>
      <c r="BM143" s="312"/>
      <c r="BN143" s="312"/>
      <c r="BO143" s="312"/>
      <c r="BP143" s="312"/>
      <c r="BQ143" s="312"/>
      <c r="BR143" s="312"/>
      <c r="BS143" s="312"/>
      <c r="BT143" s="312"/>
      <c r="BU143" s="312"/>
      <c r="BV143" s="312"/>
      <c r="BW143" s="312"/>
      <c r="BX143" s="312"/>
      <c r="BY143" s="312"/>
      <c r="BZ143" s="312"/>
      <c r="CA143" s="312"/>
      <c r="CB143" s="312"/>
      <c r="CC143" s="312"/>
      <c r="CD143" s="312"/>
      <c r="CE143" s="312"/>
      <c r="CF143" s="312"/>
      <c r="CG143" s="312"/>
      <c r="CH143" s="312"/>
      <c r="CI143" s="312"/>
      <c r="CJ143" s="312"/>
      <c r="CK143" s="312"/>
      <c r="CL143" s="312"/>
      <c r="CM143" s="312"/>
      <c r="CN143" s="312"/>
      <c r="CO143" s="312"/>
      <c r="CP143" s="312"/>
      <c r="CQ143" s="312"/>
      <c r="CR143" s="312"/>
      <c r="CS143" s="312"/>
      <c r="CT143" s="312"/>
      <c r="CU143" s="312"/>
      <c r="CV143" s="312"/>
      <c r="CW143" s="312"/>
      <c r="CX143" s="312"/>
      <c r="CY143" s="312"/>
      <c r="CZ143" s="312"/>
      <c r="DA143" s="312"/>
      <c r="DB143" s="312"/>
      <c r="DC143" s="312"/>
      <c r="DD143" s="312"/>
      <c r="DE143" s="312"/>
      <c r="DF143" s="312"/>
      <c r="DG143" s="312"/>
      <c r="DH143" s="312"/>
      <c r="DI143" s="312"/>
      <c r="DJ143" s="312"/>
      <c r="DK143" s="312"/>
      <c r="DL143" s="312"/>
      <c r="DM143" s="312"/>
      <c r="DN143" s="312"/>
      <c r="DO143" s="312"/>
      <c r="DP143" s="312"/>
      <c r="DQ143" s="312"/>
      <c r="DR143" s="312"/>
      <c r="DS143" s="312"/>
      <c r="DT143" s="312"/>
      <c r="DU143" s="312"/>
      <c r="DV143" s="312"/>
      <c r="DW143" s="312"/>
      <c r="DX143" s="312"/>
      <c r="DY143" s="312"/>
      <c r="DZ143" s="312"/>
      <c r="EA143" s="312"/>
      <c r="EB143" s="312"/>
      <c r="EC143" s="312"/>
      <c r="ED143" s="312"/>
      <c r="EE143" s="312"/>
      <c r="EF143" s="312"/>
      <c r="EG143" s="312"/>
      <c r="EH143" s="312"/>
      <c r="EI143" s="312"/>
      <c r="EJ143" s="312"/>
      <c r="EK143" s="312"/>
      <c r="EL143" s="312"/>
      <c r="EM143" s="312"/>
      <c r="EN143" s="312"/>
      <c r="EO143" s="312"/>
      <c r="EP143" s="312"/>
      <c r="EQ143" s="312"/>
      <c r="ER143" s="312"/>
      <c r="ES143" s="312"/>
      <c r="ET143" s="312"/>
      <c r="EU143" s="312"/>
      <c r="EV143" s="312"/>
      <c r="EW143" s="312"/>
      <c r="EX143" s="312"/>
      <c r="EY143" s="312"/>
      <c r="EZ143" s="312"/>
      <c r="FA143" s="312"/>
      <c r="FB143" s="312"/>
      <c r="FC143" s="312"/>
      <c r="FD143" s="312"/>
      <c r="FE143" s="312"/>
      <c r="FF143" s="312"/>
      <c r="FG143" s="312"/>
      <c r="FH143" s="312"/>
      <c r="FI143" s="312"/>
      <c r="FJ143" s="312"/>
      <c r="FK143" s="312"/>
      <c r="FL143" s="312"/>
      <c r="FM143" s="312"/>
      <c r="FN143" s="312"/>
      <c r="FO143" s="312"/>
      <c r="FP143" s="312"/>
      <c r="FQ143" s="312"/>
      <c r="FR143" s="312"/>
      <c r="FS143" s="312"/>
      <c r="FT143" s="312"/>
      <c r="FU143" s="312"/>
      <c r="FV143" s="312"/>
      <c r="FW143" s="312"/>
      <c r="FX143" s="312"/>
      <c r="FY143" s="312"/>
      <c r="FZ143" s="312"/>
      <c r="GA143" s="312"/>
      <c r="GB143" s="312"/>
      <c r="GC143" s="312"/>
      <c r="GD143" s="312"/>
      <c r="GE143" s="312"/>
      <c r="GF143" s="312"/>
      <c r="GG143" s="312"/>
      <c r="GH143" s="312"/>
      <c r="GI143" s="312"/>
      <c r="GJ143" s="312"/>
    </row>
    <row r="144" spans="1:192" s="311" customFormat="1" hidden="1">
      <c r="A144" s="302"/>
      <c r="B144" s="312"/>
      <c r="C144" s="312"/>
      <c r="D144" s="312"/>
      <c r="E144" s="312"/>
      <c r="F144" s="312"/>
      <c r="G144" s="312"/>
      <c r="H144" s="312"/>
      <c r="I144" s="312"/>
      <c r="J144" s="312"/>
      <c r="K144" s="312"/>
      <c r="L144" s="312"/>
      <c r="M144" s="312"/>
      <c r="N144" s="312"/>
      <c r="O144" s="312"/>
      <c r="P144" s="312"/>
      <c r="Q144" s="312"/>
      <c r="R144" s="312"/>
      <c r="S144" s="312"/>
      <c r="T144" s="312"/>
      <c r="U144" s="312"/>
      <c r="V144" s="312"/>
      <c r="W144" s="312"/>
      <c r="X144" s="312"/>
      <c r="Y144" s="312"/>
      <c r="Z144" s="312"/>
      <c r="AA144" s="312"/>
      <c r="AB144" s="312"/>
      <c r="AC144" s="312"/>
      <c r="AD144" s="312"/>
      <c r="AE144" s="312"/>
      <c r="AF144" s="312"/>
      <c r="AG144" s="312"/>
      <c r="AH144" s="312"/>
      <c r="AI144" s="312"/>
      <c r="AJ144" s="312"/>
      <c r="AK144" s="312"/>
      <c r="AL144" s="312"/>
      <c r="AM144" s="312"/>
      <c r="AN144" s="312"/>
      <c r="AO144" s="312"/>
      <c r="AP144" s="312"/>
      <c r="AQ144" s="312"/>
      <c r="AR144" s="312"/>
      <c r="AS144" s="312"/>
      <c r="AT144" s="312"/>
      <c r="AU144" s="312"/>
      <c r="AV144" s="312"/>
      <c r="AW144" s="312"/>
      <c r="AX144" s="312"/>
      <c r="AY144" s="312"/>
      <c r="AZ144" s="312"/>
      <c r="BA144" s="312"/>
      <c r="BB144" s="312"/>
      <c r="BC144" s="312"/>
      <c r="BD144" s="312"/>
      <c r="BE144" s="312"/>
      <c r="BF144" s="312"/>
      <c r="BG144" s="312"/>
      <c r="BH144" s="312"/>
      <c r="BI144" s="312"/>
      <c r="BJ144" s="312"/>
      <c r="BK144" s="312"/>
      <c r="BL144" s="312"/>
      <c r="BM144" s="312"/>
      <c r="BN144" s="312"/>
      <c r="BO144" s="312"/>
      <c r="BP144" s="312"/>
      <c r="BQ144" s="312"/>
      <c r="BR144" s="312"/>
      <c r="BS144" s="312"/>
      <c r="BT144" s="312"/>
      <c r="BU144" s="312"/>
      <c r="BV144" s="312"/>
      <c r="BW144" s="312"/>
      <c r="BX144" s="312"/>
      <c r="BY144" s="312"/>
      <c r="BZ144" s="312"/>
      <c r="CA144" s="312"/>
      <c r="CB144" s="312"/>
      <c r="CC144" s="312"/>
      <c r="CD144" s="312"/>
      <c r="CE144" s="312"/>
      <c r="CF144" s="312"/>
      <c r="CG144" s="312"/>
      <c r="CH144" s="312"/>
      <c r="CI144" s="312"/>
      <c r="CJ144" s="312"/>
      <c r="CK144" s="312"/>
      <c r="CL144" s="312"/>
      <c r="CM144" s="312"/>
      <c r="CN144" s="312"/>
      <c r="CO144" s="312"/>
      <c r="CP144" s="312"/>
      <c r="CQ144" s="312"/>
      <c r="CR144" s="312"/>
      <c r="CS144" s="312"/>
      <c r="CT144" s="312"/>
      <c r="CU144" s="312"/>
      <c r="CV144" s="312"/>
      <c r="CW144" s="312"/>
      <c r="CX144" s="312"/>
      <c r="CY144" s="312"/>
      <c r="CZ144" s="312"/>
      <c r="DA144" s="312"/>
      <c r="DB144" s="312"/>
      <c r="DC144" s="312"/>
      <c r="DD144" s="312"/>
      <c r="DE144" s="312"/>
      <c r="DF144" s="312"/>
      <c r="DG144" s="312"/>
      <c r="DH144" s="312"/>
      <c r="DI144" s="312"/>
      <c r="DJ144" s="312"/>
      <c r="DK144" s="312"/>
      <c r="DL144" s="312"/>
      <c r="DM144" s="312"/>
      <c r="DN144" s="312"/>
      <c r="DO144" s="312"/>
      <c r="DP144" s="312"/>
      <c r="DQ144" s="312"/>
      <c r="DR144" s="312"/>
      <c r="DS144" s="312"/>
      <c r="DT144" s="312"/>
      <c r="DU144" s="312"/>
      <c r="DV144" s="312"/>
      <c r="DW144" s="312"/>
      <c r="DX144" s="312"/>
      <c r="DY144" s="312"/>
      <c r="DZ144" s="312"/>
      <c r="EA144" s="312"/>
      <c r="EB144" s="312"/>
      <c r="EC144" s="312"/>
      <c r="ED144" s="312"/>
      <c r="EE144" s="312"/>
      <c r="EF144" s="312"/>
      <c r="EG144" s="312"/>
      <c r="EH144" s="312"/>
      <c r="EI144" s="312"/>
      <c r="EJ144" s="312"/>
      <c r="EK144" s="312"/>
      <c r="EL144" s="312"/>
      <c r="EM144" s="312"/>
      <c r="EN144" s="312"/>
      <c r="EO144" s="312"/>
      <c r="EP144" s="312"/>
      <c r="EQ144" s="312"/>
      <c r="ER144" s="312"/>
      <c r="ES144" s="312"/>
      <c r="ET144" s="312"/>
      <c r="EU144" s="312"/>
      <c r="EV144" s="312"/>
      <c r="EW144" s="312"/>
      <c r="EX144" s="312"/>
      <c r="EY144" s="312"/>
      <c r="EZ144" s="312"/>
      <c r="FA144" s="312"/>
      <c r="FB144" s="312"/>
      <c r="FC144" s="312"/>
      <c r="FD144" s="312"/>
      <c r="FE144" s="312"/>
      <c r="FF144" s="312"/>
      <c r="FG144" s="312"/>
      <c r="FH144" s="312"/>
      <c r="FI144" s="312"/>
      <c r="FJ144" s="312"/>
      <c r="FK144" s="312"/>
      <c r="FL144" s="312"/>
      <c r="FM144" s="312"/>
      <c r="FN144" s="312"/>
      <c r="FO144" s="312"/>
      <c r="FP144" s="312"/>
      <c r="FQ144" s="312"/>
      <c r="FR144" s="312"/>
      <c r="FS144" s="312"/>
      <c r="FT144" s="312"/>
      <c r="FU144" s="312"/>
      <c r="FV144" s="312"/>
      <c r="FW144" s="312"/>
      <c r="FX144" s="312"/>
      <c r="FY144" s="312"/>
      <c r="FZ144" s="312"/>
      <c r="GA144" s="312"/>
      <c r="GB144" s="312"/>
      <c r="GC144" s="312"/>
      <c r="GD144" s="312"/>
      <c r="GE144" s="312"/>
      <c r="GF144" s="312"/>
      <c r="GG144" s="312"/>
      <c r="GH144" s="312"/>
      <c r="GI144" s="312"/>
      <c r="GJ144" s="312"/>
    </row>
    <row r="145" spans="1:192" s="311" customFormat="1" hidden="1">
      <c r="A145" s="302"/>
      <c r="B145" s="312"/>
      <c r="C145" s="312"/>
      <c r="D145" s="312"/>
      <c r="E145" s="312"/>
      <c r="F145" s="312"/>
      <c r="G145" s="312"/>
      <c r="H145" s="312"/>
      <c r="I145" s="312"/>
      <c r="J145" s="312"/>
      <c r="K145" s="312"/>
      <c r="L145" s="312"/>
      <c r="M145" s="312"/>
      <c r="N145" s="312"/>
      <c r="O145" s="312"/>
      <c r="P145" s="312"/>
      <c r="Q145" s="312"/>
      <c r="R145" s="312"/>
      <c r="S145" s="312"/>
      <c r="T145" s="312"/>
      <c r="U145" s="312"/>
      <c r="V145" s="312"/>
      <c r="W145" s="312"/>
      <c r="X145" s="312"/>
      <c r="Y145" s="312"/>
      <c r="Z145" s="312"/>
      <c r="AA145" s="312"/>
      <c r="AB145" s="312"/>
      <c r="AC145" s="312"/>
      <c r="AD145" s="312"/>
      <c r="AE145" s="312"/>
      <c r="AF145" s="312"/>
      <c r="AG145" s="312"/>
      <c r="AH145" s="312"/>
      <c r="AI145" s="312"/>
      <c r="AJ145" s="312"/>
      <c r="AK145" s="312"/>
      <c r="AL145" s="312"/>
      <c r="AM145" s="312"/>
      <c r="AN145" s="312"/>
      <c r="AO145" s="312"/>
      <c r="AP145" s="312"/>
      <c r="AQ145" s="312"/>
      <c r="AR145" s="312"/>
      <c r="AS145" s="312"/>
      <c r="AT145" s="312"/>
      <c r="AU145" s="312"/>
      <c r="AV145" s="312"/>
      <c r="AW145" s="312"/>
      <c r="AX145" s="312"/>
      <c r="AY145" s="312"/>
      <c r="AZ145" s="312"/>
      <c r="BA145" s="312"/>
      <c r="BB145" s="312"/>
      <c r="BC145" s="312"/>
      <c r="BD145" s="312"/>
      <c r="BE145" s="312"/>
      <c r="BF145" s="312"/>
      <c r="BG145" s="312"/>
      <c r="BH145" s="312"/>
      <c r="BI145" s="312"/>
      <c r="BJ145" s="312"/>
      <c r="BK145" s="312"/>
      <c r="BL145" s="312"/>
      <c r="BM145" s="312"/>
      <c r="BN145" s="312"/>
      <c r="BO145" s="312"/>
      <c r="BP145" s="312"/>
      <c r="BQ145" s="312"/>
      <c r="BR145" s="312"/>
      <c r="BS145" s="312"/>
      <c r="BT145" s="312"/>
      <c r="BU145" s="312"/>
      <c r="BV145" s="312"/>
      <c r="BW145" s="312"/>
      <c r="BX145" s="312"/>
      <c r="BY145" s="312"/>
      <c r="BZ145" s="312"/>
      <c r="CA145" s="312"/>
      <c r="CB145" s="312"/>
      <c r="CC145" s="312"/>
      <c r="CD145" s="312"/>
      <c r="CE145" s="312"/>
      <c r="CF145" s="312"/>
      <c r="CG145" s="312"/>
      <c r="CH145" s="312"/>
      <c r="CI145" s="312"/>
      <c r="CJ145" s="312"/>
      <c r="CK145" s="312"/>
      <c r="CL145" s="312"/>
      <c r="CM145" s="312"/>
      <c r="CN145" s="312"/>
      <c r="CO145" s="312"/>
      <c r="CP145" s="312"/>
      <c r="CQ145" s="312"/>
      <c r="CR145" s="312"/>
      <c r="CS145" s="312"/>
      <c r="CT145" s="312"/>
      <c r="CU145" s="312"/>
      <c r="CV145" s="312"/>
      <c r="CW145" s="312"/>
      <c r="CX145" s="312"/>
      <c r="CY145" s="312"/>
      <c r="CZ145" s="312"/>
      <c r="DA145" s="312"/>
      <c r="DB145" s="312"/>
      <c r="DC145" s="312"/>
      <c r="DD145" s="312"/>
      <c r="DE145" s="312"/>
      <c r="DF145" s="312"/>
      <c r="DG145" s="312"/>
      <c r="DH145" s="312"/>
      <c r="DI145" s="312"/>
      <c r="DJ145" s="312"/>
      <c r="DK145" s="312"/>
      <c r="DL145" s="312"/>
      <c r="DM145" s="312"/>
      <c r="DN145" s="312"/>
      <c r="DO145" s="312"/>
      <c r="DP145" s="312"/>
      <c r="DQ145" s="312"/>
      <c r="DR145" s="312"/>
      <c r="DS145" s="312"/>
      <c r="DT145" s="312"/>
      <c r="DU145" s="312"/>
      <c r="DV145" s="312"/>
      <c r="DW145" s="312"/>
      <c r="DX145" s="312"/>
      <c r="DY145" s="312"/>
      <c r="DZ145" s="312"/>
      <c r="EA145" s="312"/>
      <c r="EB145" s="312"/>
      <c r="EC145" s="312"/>
      <c r="ED145" s="312"/>
      <c r="EE145" s="312"/>
      <c r="EF145" s="312"/>
      <c r="EG145" s="312"/>
      <c r="EH145" s="312"/>
      <c r="EI145" s="312"/>
      <c r="EJ145" s="312"/>
      <c r="EK145" s="312"/>
      <c r="EL145" s="312"/>
      <c r="EM145" s="312"/>
      <c r="EN145" s="312"/>
      <c r="EO145" s="312"/>
      <c r="EP145" s="312"/>
      <c r="EQ145" s="312"/>
      <c r="ER145" s="312"/>
      <c r="ES145" s="312"/>
      <c r="ET145" s="312"/>
      <c r="EU145" s="312"/>
      <c r="EV145" s="312"/>
      <c r="EW145" s="312"/>
      <c r="EX145" s="312"/>
      <c r="EY145" s="312"/>
      <c r="EZ145" s="312"/>
      <c r="FA145" s="312"/>
      <c r="FB145" s="312"/>
      <c r="FC145" s="312"/>
      <c r="FD145" s="312"/>
      <c r="FE145" s="312"/>
      <c r="FF145" s="312"/>
      <c r="FG145" s="312"/>
      <c r="FH145" s="312"/>
      <c r="FI145" s="312"/>
      <c r="FJ145" s="312"/>
      <c r="FK145" s="312"/>
      <c r="FL145" s="312"/>
      <c r="FM145" s="312"/>
      <c r="FN145" s="312"/>
      <c r="FO145" s="312"/>
      <c r="FP145" s="312"/>
      <c r="FQ145" s="312"/>
      <c r="FR145" s="312"/>
      <c r="FS145" s="312"/>
      <c r="FT145" s="312"/>
      <c r="FU145" s="312"/>
      <c r="FV145" s="312"/>
      <c r="FW145" s="312"/>
      <c r="FX145" s="312"/>
      <c r="FY145" s="312"/>
      <c r="FZ145" s="312"/>
      <c r="GA145" s="312"/>
      <c r="GB145" s="312"/>
      <c r="GC145" s="312"/>
      <c r="GD145" s="312"/>
      <c r="GE145" s="312"/>
      <c r="GF145" s="312"/>
      <c r="GG145" s="312"/>
      <c r="GH145" s="312"/>
      <c r="GI145" s="312"/>
      <c r="GJ145" s="312"/>
    </row>
    <row r="146" spans="1:192" s="311" customFormat="1" hidden="1">
      <c r="A146" s="302"/>
      <c r="B146" s="312"/>
      <c r="C146" s="312"/>
      <c r="D146" s="312"/>
      <c r="E146" s="312"/>
      <c r="F146" s="312"/>
      <c r="G146" s="312"/>
      <c r="H146" s="312"/>
      <c r="I146" s="312"/>
      <c r="J146" s="312"/>
      <c r="K146" s="312"/>
      <c r="L146" s="312"/>
      <c r="M146" s="312"/>
      <c r="N146" s="312"/>
      <c r="O146" s="312"/>
      <c r="P146" s="312"/>
      <c r="Q146" s="312"/>
      <c r="R146" s="312"/>
      <c r="S146" s="312"/>
      <c r="T146" s="312"/>
      <c r="U146" s="312"/>
      <c r="V146" s="312"/>
      <c r="W146" s="312"/>
      <c r="X146" s="312"/>
      <c r="Y146" s="312"/>
      <c r="Z146" s="312"/>
      <c r="AA146" s="312"/>
      <c r="AB146" s="312"/>
      <c r="AC146" s="312"/>
      <c r="AD146" s="312"/>
      <c r="AE146" s="312"/>
      <c r="AF146" s="312"/>
      <c r="AG146" s="312"/>
      <c r="AH146" s="312"/>
      <c r="AI146" s="312"/>
      <c r="AJ146" s="312"/>
      <c r="AK146" s="312"/>
      <c r="AL146" s="312"/>
      <c r="AM146" s="312"/>
      <c r="AN146" s="312"/>
      <c r="AO146" s="312"/>
      <c r="AP146" s="312"/>
      <c r="AQ146" s="312"/>
      <c r="AR146" s="312"/>
      <c r="AS146" s="312"/>
      <c r="AT146" s="312"/>
      <c r="AU146" s="312"/>
      <c r="AV146" s="312"/>
      <c r="AW146" s="312"/>
      <c r="AX146" s="312"/>
      <c r="AY146" s="312"/>
      <c r="AZ146" s="312"/>
      <c r="BA146" s="312"/>
      <c r="BB146" s="312"/>
      <c r="BC146" s="312"/>
      <c r="BD146" s="312"/>
      <c r="BE146" s="312"/>
      <c r="BF146" s="312"/>
      <c r="BG146" s="312"/>
      <c r="BH146" s="312"/>
      <c r="BI146" s="312"/>
      <c r="BJ146" s="312"/>
      <c r="BK146" s="312"/>
      <c r="BL146" s="312"/>
      <c r="BM146" s="312"/>
      <c r="BN146" s="312"/>
      <c r="BO146" s="312"/>
      <c r="BP146" s="312"/>
      <c r="BQ146" s="312"/>
      <c r="BR146" s="312"/>
      <c r="BS146" s="312"/>
      <c r="BT146" s="312"/>
      <c r="BU146" s="312"/>
      <c r="BV146" s="312"/>
      <c r="BW146" s="312"/>
      <c r="BX146" s="312"/>
      <c r="BY146" s="312"/>
      <c r="BZ146" s="312"/>
      <c r="CA146" s="312"/>
      <c r="CB146" s="312"/>
      <c r="CC146" s="312"/>
      <c r="CD146" s="312"/>
      <c r="CE146" s="312"/>
      <c r="CF146" s="312"/>
      <c r="CG146" s="312"/>
      <c r="CH146" s="312"/>
      <c r="CI146" s="312"/>
      <c r="CJ146" s="312"/>
      <c r="CK146" s="312"/>
      <c r="CL146" s="312"/>
      <c r="CM146" s="312"/>
      <c r="CN146" s="312"/>
      <c r="CO146" s="312"/>
      <c r="CP146" s="312"/>
      <c r="CQ146" s="312"/>
      <c r="CR146" s="312"/>
      <c r="CS146" s="312"/>
      <c r="CT146" s="312"/>
      <c r="CU146" s="312"/>
      <c r="CV146" s="312"/>
      <c r="CW146" s="312"/>
      <c r="CX146" s="312"/>
      <c r="CY146" s="312"/>
      <c r="CZ146" s="312"/>
      <c r="DA146" s="312"/>
      <c r="DB146" s="312"/>
      <c r="DC146" s="312"/>
      <c r="DD146" s="312"/>
      <c r="DE146" s="312"/>
      <c r="DF146" s="312"/>
      <c r="DG146" s="312"/>
      <c r="DH146" s="312"/>
      <c r="DI146" s="312"/>
      <c r="DJ146" s="312"/>
      <c r="DK146" s="312"/>
      <c r="DL146" s="312"/>
      <c r="DM146" s="312"/>
      <c r="DN146" s="312"/>
      <c r="DO146" s="312"/>
      <c r="DP146" s="312"/>
      <c r="DQ146" s="312"/>
      <c r="DR146" s="312"/>
      <c r="DS146" s="312"/>
      <c r="DT146" s="312"/>
      <c r="DU146" s="312"/>
      <c r="DV146" s="312"/>
      <c r="DW146" s="312"/>
      <c r="DX146" s="312"/>
      <c r="DY146" s="312"/>
      <c r="DZ146" s="312"/>
      <c r="EA146" s="312"/>
      <c r="EB146" s="312"/>
      <c r="EC146" s="312"/>
      <c r="ED146" s="312"/>
      <c r="EE146" s="312"/>
      <c r="EF146" s="312"/>
      <c r="EG146" s="312"/>
      <c r="EH146" s="312"/>
      <c r="EI146" s="312"/>
      <c r="EJ146" s="312"/>
      <c r="EK146" s="312"/>
      <c r="EL146" s="312"/>
      <c r="EM146" s="312"/>
      <c r="EN146" s="312"/>
      <c r="EO146" s="312"/>
      <c r="EP146" s="312"/>
      <c r="EQ146" s="312"/>
      <c r="ER146" s="312"/>
      <c r="ES146" s="312"/>
      <c r="ET146" s="312"/>
      <c r="EU146" s="312"/>
      <c r="EV146" s="312"/>
      <c r="EW146" s="312"/>
      <c r="EX146" s="312"/>
      <c r="EY146" s="312"/>
      <c r="EZ146" s="312"/>
      <c r="FA146" s="312"/>
      <c r="FB146" s="312"/>
      <c r="FC146" s="312"/>
      <c r="FD146" s="312"/>
      <c r="FE146" s="312"/>
      <c r="FF146" s="312"/>
      <c r="FG146" s="312"/>
      <c r="FH146" s="312"/>
      <c r="FI146" s="312"/>
      <c r="FJ146" s="312"/>
      <c r="FK146" s="312"/>
      <c r="FL146" s="312"/>
      <c r="FM146" s="312"/>
      <c r="FN146" s="312"/>
      <c r="FO146" s="312"/>
      <c r="FP146" s="312"/>
      <c r="FQ146" s="312"/>
      <c r="FR146" s="312"/>
      <c r="FS146" s="312"/>
      <c r="FT146" s="312"/>
      <c r="FU146" s="312"/>
      <c r="FV146" s="312"/>
      <c r="FW146" s="312"/>
      <c r="FX146" s="312"/>
      <c r="FY146" s="312"/>
      <c r="FZ146" s="312"/>
      <c r="GA146" s="312"/>
      <c r="GB146" s="312"/>
      <c r="GC146" s="312"/>
      <c r="GD146" s="312"/>
      <c r="GE146" s="312"/>
      <c r="GF146" s="312"/>
      <c r="GG146" s="312"/>
      <c r="GH146" s="312"/>
      <c r="GI146" s="312"/>
      <c r="GJ146" s="312"/>
    </row>
    <row r="147" spans="1:192" s="311" customFormat="1" hidden="1">
      <c r="A147" s="302"/>
      <c r="B147" s="312"/>
      <c r="C147" s="312"/>
      <c r="D147" s="312"/>
      <c r="E147" s="312"/>
      <c r="F147" s="312"/>
      <c r="G147" s="312"/>
      <c r="H147" s="312"/>
      <c r="I147" s="312"/>
      <c r="J147" s="312"/>
      <c r="K147" s="312"/>
      <c r="L147" s="312"/>
      <c r="M147" s="312"/>
      <c r="N147" s="312"/>
      <c r="O147" s="312"/>
      <c r="P147" s="312"/>
      <c r="Q147" s="312"/>
      <c r="R147" s="312"/>
      <c r="S147" s="312"/>
      <c r="T147" s="312"/>
      <c r="U147" s="312"/>
      <c r="V147" s="312"/>
      <c r="W147" s="312"/>
      <c r="X147" s="312"/>
      <c r="Y147" s="312"/>
      <c r="Z147" s="312"/>
      <c r="AA147" s="312"/>
      <c r="AB147" s="312"/>
      <c r="AC147" s="312"/>
      <c r="AD147" s="312"/>
      <c r="AE147" s="312"/>
      <c r="AF147" s="312"/>
      <c r="AG147" s="312"/>
      <c r="AH147" s="312"/>
      <c r="AI147" s="312"/>
      <c r="AJ147" s="312"/>
      <c r="AK147" s="312"/>
      <c r="AL147" s="312"/>
      <c r="AM147" s="312"/>
      <c r="AN147" s="312"/>
      <c r="AO147" s="312"/>
      <c r="AP147" s="312"/>
      <c r="AQ147" s="312"/>
      <c r="AR147" s="312"/>
      <c r="AS147" s="312"/>
      <c r="AT147" s="312"/>
      <c r="AU147" s="312"/>
      <c r="AV147" s="312"/>
      <c r="AW147" s="312"/>
      <c r="AX147" s="312"/>
      <c r="AY147" s="312"/>
      <c r="AZ147" s="312"/>
      <c r="BA147" s="312"/>
      <c r="BB147" s="312"/>
      <c r="BC147" s="312"/>
      <c r="BD147" s="312"/>
      <c r="BE147" s="312"/>
      <c r="BF147" s="312"/>
      <c r="BG147" s="312"/>
      <c r="BH147" s="312"/>
      <c r="BI147" s="312"/>
      <c r="BJ147" s="312"/>
      <c r="BK147" s="312"/>
      <c r="BL147" s="312"/>
      <c r="BM147" s="312"/>
      <c r="BN147" s="312"/>
      <c r="BO147" s="312"/>
      <c r="BP147" s="312"/>
      <c r="BQ147" s="312"/>
      <c r="BR147" s="312"/>
      <c r="BS147" s="312"/>
      <c r="BT147" s="312"/>
      <c r="BU147" s="312"/>
      <c r="BV147" s="312"/>
      <c r="BW147" s="312"/>
      <c r="BX147" s="312"/>
      <c r="BY147" s="312"/>
      <c r="BZ147" s="312"/>
      <c r="CA147" s="312"/>
      <c r="CB147" s="312"/>
      <c r="CC147" s="312"/>
      <c r="CD147" s="312"/>
      <c r="CE147" s="312"/>
      <c r="CF147" s="312"/>
      <c r="CG147" s="312"/>
      <c r="CH147" s="312"/>
      <c r="CI147" s="312"/>
      <c r="CJ147" s="312"/>
      <c r="CK147" s="312"/>
      <c r="CL147" s="312"/>
      <c r="CM147" s="312"/>
      <c r="CN147" s="312"/>
      <c r="CO147" s="312"/>
      <c r="CP147" s="312"/>
      <c r="CQ147" s="312"/>
      <c r="CR147" s="312"/>
      <c r="CS147" s="312"/>
      <c r="CT147" s="312"/>
      <c r="CU147" s="312"/>
      <c r="CV147" s="312"/>
      <c r="CW147" s="312"/>
      <c r="CX147" s="312"/>
      <c r="CY147" s="312"/>
      <c r="CZ147" s="312"/>
      <c r="DA147" s="312"/>
      <c r="DB147" s="312"/>
      <c r="DC147" s="312"/>
      <c r="DD147" s="312"/>
      <c r="DE147" s="312"/>
      <c r="DF147" s="312"/>
      <c r="DG147" s="312"/>
      <c r="DH147" s="312"/>
      <c r="DI147" s="312"/>
      <c r="DJ147" s="312"/>
      <c r="DK147" s="312"/>
      <c r="DL147" s="312"/>
      <c r="DM147" s="312"/>
      <c r="DN147" s="312"/>
      <c r="DO147" s="312"/>
      <c r="DP147" s="312"/>
      <c r="DQ147" s="312"/>
      <c r="DR147" s="312"/>
      <c r="DS147" s="312"/>
      <c r="DT147" s="312"/>
      <c r="DU147" s="312"/>
      <c r="DV147" s="312"/>
      <c r="DW147" s="312"/>
      <c r="DX147" s="312"/>
      <c r="DY147" s="312"/>
      <c r="DZ147" s="312"/>
      <c r="EA147" s="312"/>
      <c r="EB147" s="312"/>
      <c r="EC147" s="312"/>
      <c r="ED147" s="312"/>
      <c r="EE147" s="312"/>
      <c r="EF147" s="312"/>
      <c r="EG147" s="312"/>
      <c r="EH147" s="312"/>
      <c r="EI147" s="312"/>
      <c r="EJ147" s="312"/>
      <c r="EK147" s="312"/>
      <c r="EL147" s="312"/>
      <c r="EM147" s="312"/>
      <c r="EN147" s="312"/>
      <c r="EO147" s="312"/>
      <c r="EP147" s="312"/>
      <c r="EQ147" s="312"/>
      <c r="ER147" s="312"/>
      <c r="ES147" s="312"/>
      <c r="ET147" s="312"/>
      <c r="EU147" s="312"/>
      <c r="EV147" s="312"/>
      <c r="EW147" s="312"/>
      <c r="EX147" s="312"/>
      <c r="EY147" s="312"/>
      <c r="EZ147" s="312"/>
      <c r="FA147" s="312"/>
      <c r="FB147" s="312"/>
      <c r="FC147" s="312"/>
      <c r="FD147" s="312"/>
      <c r="FE147" s="312"/>
      <c r="FF147" s="312"/>
      <c r="FG147" s="312"/>
      <c r="FH147" s="312"/>
      <c r="FI147" s="312"/>
      <c r="FJ147" s="312"/>
      <c r="FK147" s="312"/>
      <c r="FL147" s="312"/>
      <c r="FM147" s="312"/>
      <c r="FN147" s="312"/>
      <c r="FO147" s="312"/>
      <c r="FP147" s="312"/>
      <c r="FQ147" s="312"/>
      <c r="FR147" s="312"/>
      <c r="FS147" s="312"/>
      <c r="FT147" s="312"/>
      <c r="FU147" s="312"/>
      <c r="FV147" s="312"/>
      <c r="FW147" s="312"/>
      <c r="FX147" s="312"/>
      <c r="FY147" s="312"/>
      <c r="FZ147" s="312"/>
      <c r="GA147" s="312"/>
      <c r="GB147" s="312"/>
      <c r="GC147" s="312"/>
      <c r="GD147" s="312"/>
      <c r="GE147" s="312"/>
      <c r="GF147" s="312"/>
      <c r="GG147" s="312"/>
      <c r="GH147" s="312"/>
      <c r="GI147" s="312"/>
      <c r="GJ147" s="312"/>
    </row>
    <row r="148" spans="1:192" s="311" customFormat="1" hidden="1">
      <c r="A148" s="302"/>
      <c r="B148" s="312"/>
      <c r="C148" s="312"/>
      <c r="D148" s="312"/>
      <c r="E148" s="312"/>
      <c r="F148" s="312"/>
      <c r="G148" s="312"/>
      <c r="H148" s="312"/>
      <c r="I148" s="312"/>
      <c r="J148" s="312"/>
      <c r="K148" s="312"/>
      <c r="L148" s="312"/>
      <c r="M148" s="312"/>
      <c r="N148" s="312"/>
      <c r="O148" s="312"/>
      <c r="P148" s="312"/>
      <c r="Q148" s="312"/>
      <c r="R148" s="312"/>
      <c r="S148" s="312"/>
      <c r="T148" s="312"/>
      <c r="U148" s="312"/>
      <c r="V148" s="312"/>
      <c r="W148" s="312"/>
      <c r="X148" s="312"/>
      <c r="Y148" s="312"/>
      <c r="Z148" s="312"/>
      <c r="AA148" s="312"/>
      <c r="AB148" s="312"/>
      <c r="AC148" s="312"/>
      <c r="AD148" s="312"/>
      <c r="AE148" s="312"/>
      <c r="AF148" s="312"/>
      <c r="AG148" s="312"/>
      <c r="AH148" s="312"/>
      <c r="AI148" s="312"/>
      <c r="AJ148" s="312"/>
      <c r="AK148" s="312"/>
      <c r="AL148" s="312"/>
      <c r="AM148" s="312"/>
      <c r="AN148" s="312"/>
      <c r="AO148" s="312"/>
      <c r="AP148" s="312"/>
      <c r="AQ148" s="312"/>
      <c r="AR148" s="312"/>
      <c r="AS148" s="312"/>
      <c r="AT148" s="312"/>
      <c r="AU148" s="312"/>
      <c r="AV148" s="312"/>
      <c r="AW148" s="312"/>
      <c r="AX148" s="312"/>
      <c r="AY148" s="312"/>
      <c r="AZ148" s="312"/>
      <c r="BA148" s="312"/>
      <c r="BB148" s="312"/>
      <c r="BC148" s="312"/>
      <c r="BD148" s="312"/>
      <c r="BE148" s="312"/>
      <c r="BF148" s="312"/>
      <c r="BG148" s="312"/>
      <c r="BH148" s="312"/>
      <c r="BI148" s="312"/>
      <c r="BJ148" s="312"/>
      <c r="BK148" s="312"/>
      <c r="BL148" s="312"/>
      <c r="BM148" s="312"/>
      <c r="BN148" s="312"/>
      <c r="BO148" s="312"/>
      <c r="BP148" s="312"/>
      <c r="BQ148" s="312"/>
      <c r="BR148" s="312"/>
      <c r="BS148" s="312"/>
      <c r="BT148" s="312"/>
      <c r="BU148" s="312"/>
      <c r="BV148" s="312"/>
      <c r="BW148" s="312"/>
      <c r="BX148" s="312"/>
      <c r="BY148" s="312"/>
      <c r="BZ148" s="312"/>
      <c r="CA148" s="312"/>
      <c r="CB148" s="312"/>
      <c r="CC148" s="312"/>
      <c r="CD148" s="312"/>
      <c r="CE148" s="312"/>
      <c r="CF148" s="312"/>
      <c r="CG148" s="312"/>
      <c r="CH148" s="312"/>
      <c r="CI148" s="312"/>
      <c r="CJ148" s="312"/>
      <c r="CK148" s="312"/>
      <c r="CL148" s="312"/>
      <c r="CM148" s="312"/>
      <c r="CN148" s="312"/>
      <c r="CO148" s="312"/>
      <c r="CP148" s="312"/>
      <c r="CQ148" s="312"/>
      <c r="CR148" s="312"/>
      <c r="CS148" s="312"/>
      <c r="CT148" s="312"/>
      <c r="CU148" s="312"/>
      <c r="CV148" s="312"/>
      <c r="CW148" s="312"/>
      <c r="CX148" s="312"/>
      <c r="CY148" s="312"/>
      <c r="CZ148" s="312"/>
      <c r="DA148" s="312"/>
      <c r="DB148" s="312"/>
      <c r="DC148" s="312"/>
      <c r="DD148" s="312"/>
      <c r="DE148" s="312"/>
      <c r="DF148" s="312"/>
      <c r="DG148" s="312"/>
      <c r="DH148" s="312"/>
      <c r="DI148" s="312"/>
      <c r="DJ148" s="312"/>
      <c r="DK148" s="312"/>
      <c r="DL148" s="312"/>
      <c r="DM148" s="312"/>
      <c r="DN148" s="312"/>
      <c r="DO148" s="312"/>
      <c r="DP148" s="312"/>
      <c r="DQ148" s="312"/>
      <c r="DR148" s="312"/>
      <c r="DS148" s="312"/>
      <c r="DT148" s="312"/>
      <c r="DU148" s="312"/>
      <c r="DV148" s="312"/>
      <c r="DW148" s="312"/>
      <c r="DX148" s="312"/>
      <c r="DY148" s="312"/>
      <c r="DZ148" s="312"/>
      <c r="EA148" s="312"/>
      <c r="EB148" s="312"/>
      <c r="EC148" s="312"/>
      <c r="ED148" s="312"/>
      <c r="EE148" s="312"/>
      <c r="EF148" s="312"/>
      <c r="EG148" s="312"/>
      <c r="EH148" s="312"/>
      <c r="EI148" s="312"/>
      <c r="EJ148" s="312"/>
      <c r="EK148" s="312"/>
      <c r="EL148" s="312"/>
      <c r="EM148" s="312"/>
      <c r="EN148" s="312"/>
      <c r="EO148" s="312"/>
      <c r="EP148" s="312"/>
      <c r="EQ148" s="312"/>
      <c r="ER148" s="312"/>
      <c r="ES148" s="312"/>
      <c r="ET148" s="312"/>
      <c r="EU148" s="312"/>
      <c r="EV148" s="312"/>
      <c r="EW148" s="312"/>
      <c r="EX148" s="312"/>
      <c r="EY148" s="312"/>
      <c r="EZ148" s="312"/>
      <c r="FA148" s="312"/>
      <c r="FB148" s="312"/>
      <c r="FC148" s="312"/>
      <c r="FD148" s="312"/>
      <c r="FE148" s="312"/>
      <c r="FF148" s="312"/>
      <c r="FG148" s="312"/>
      <c r="FH148" s="312"/>
      <c r="FI148" s="312"/>
      <c r="FJ148" s="312"/>
      <c r="FK148" s="312"/>
      <c r="FL148" s="312"/>
      <c r="FM148" s="312"/>
      <c r="FN148" s="312"/>
      <c r="FO148" s="312"/>
      <c r="FP148" s="312"/>
      <c r="FQ148" s="312"/>
      <c r="FR148" s="312"/>
      <c r="FS148" s="312"/>
      <c r="FT148" s="312"/>
      <c r="FU148" s="312"/>
      <c r="FV148" s="312"/>
      <c r="FW148" s="312"/>
      <c r="FX148" s="312"/>
      <c r="FY148" s="312"/>
      <c r="FZ148" s="312"/>
      <c r="GA148" s="312"/>
      <c r="GB148" s="312"/>
      <c r="GC148" s="312"/>
      <c r="GD148" s="312"/>
      <c r="GE148" s="312"/>
      <c r="GF148" s="312"/>
      <c r="GG148" s="312"/>
      <c r="GH148" s="312"/>
      <c r="GI148" s="312"/>
      <c r="GJ148" s="312"/>
    </row>
    <row r="149" spans="1:192" s="311" customFormat="1" hidden="1">
      <c r="A149" s="302"/>
      <c r="B149" s="312"/>
      <c r="C149" s="312"/>
      <c r="D149" s="312"/>
      <c r="E149" s="312"/>
      <c r="F149" s="312"/>
      <c r="G149" s="312"/>
      <c r="H149" s="312"/>
      <c r="I149" s="312"/>
      <c r="J149" s="312"/>
      <c r="K149" s="312"/>
      <c r="L149" s="312"/>
      <c r="M149" s="312"/>
      <c r="N149" s="312"/>
      <c r="O149" s="312"/>
      <c r="P149" s="312"/>
      <c r="Q149" s="312"/>
      <c r="R149" s="312"/>
      <c r="S149" s="312"/>
      <c r="T149" s="312"/>
      <c r="U149" s="312"/>
      <c r="V149" s="312"/>
      <c r="W149" s="312"/>
      <c r="X149" s="312"/>
      <c r="Y149" s="312"/>
      <c r="Z149" s="312"/>
      <c r="AA149" s="312"/>
      <c r="AB149" s="312"/>
      <c r="AC149" s="312"/>
      <c r="AD149" s="312"/>
      <c r="AE149" s="312"/>
      <c r="AF149" s="312"/>
      <c r="AG149" s="312"/>
      <c r="AH149" s="312"/>
      <c r="AI149" s="312"/>
      <c r="AJ149" s="312"/>
      <c r="AK149" s="312"/>
      <c r="AL149" s="312"/>
      <c r="AM149" s="312"/>
      <c r="AN149" s="312"/>
      <c r="AO149" s="312"/>
      <c r="AP149" s="312"/>
      <c r="AQ149" s="312"/>
      <c r="AR149" s="312"/>
      <c r="AS149" s="312"/>
      <c r="AT149" s="312"/>
      <c r="AU149" s="312"/>
      <c r="AV149" s="312"/>
      <c r="AW149" s="312"/>
      <c r="AX149" s="312"/>
      <c r="AY149" s="312"/>
      <c r="AZ149" s="312"/>
      <c r="BA149" s="312"/>
      <c r="BB149" s="312"/>
      <c r="BC149" s="312"/>
      <c r="BD149" s="312"/>
      <c r="BE149" s="312"/>
      <c r="BF149" s="312"/>
      <c r="BG149" s="312"/>
      <c r="BH149" s="312"/>
      <c r="BI149" s="312"/>
      <c r="BJ149" s="312"/>
      <c r="BK149" s="312"/>
      <c r="BL149" s="312"/>
      <c r="BM149" s="312"/>
      <c r="BN149" s="312"/>
      <c r="BO149" s="312"/>
      <c r="BP149" s="312"/>
      <c r="BQ149" s="312"/>
      <c r="BR149" s="312"/>
      <c r="BS149" s="312"/>
      <c r="BT149" s="312"/>
      <c r="BU149" s="312"/>
      <c r="BV149" s="312"/>
      <c r="BW149" s="312"/>
      <c r="BX149" s="312"/>
      <c r="BY149" s="312"/>
      <c r="BZ149" s="312"/>
      <c r="CA149" s="312"/>
      <c r="CB149" s="312"/>
      <c r="CC149" s="312"/>
      <c r="CD149" s="312"/>
      <c r="CE149" s="312"/>
      <c r="CF149" s="312"/>
      <c r="CG149" s="312"/>
      <c r="CH149" s="312"/>
      <c r="CI149" s="312"/>
      <c r="CJ149" s="312"/>
      <c r="CK149" s="312"/>
      <c r="CL149" s="312"/>
      <c r="CM149" s="312"/>
      <c r="CN149" s="312"/>
      <c r="CO149" s="312"/>
      <c r="CP149" s="312"/>
      <c r="CQ149" s="312"/>
      <c r="CR149" s="312"/>
      <c r="CS149" s="312"/>
      <c r="CT149" s="312"/>
      <c r="CU149" s="312"/>
      <c r="CV149" s="312"/>
      <c r="CW149" s="312"/>
      <c r="CX149" s="312"/>
      <c r="CY149" s="312"/>
      <c r="CZ149" s="312"/>
      <c r="DA149" s="312"/>
      <c r="DB149" s="312"/>
      <c r="DC149" s="312"/>
      <c r="DD149" s="312"/>
      <c r="DE149" s="312"/>
      <c r="DF149" s="312"/>
      <c r="DG149" s="312"/>
      <c r="DH149" s="312"/>
      <c r="DI149" s="312"/>
      <c r="DJ149" s="312"/>
      <c r="DK149" s="312"/>
      <c r="DL149" s="312"/>
      <c r="DM149" s="312"/>
      <c r="DN149" s="312"/>
      <c r="DO149" s="312"/>
      <c r="DP149" s="312"/>
      <c r="DQ149" s="312"/>
      <c r="DR149" s="312"/>
      <c r="DS149" s="312"/>
      <c r="DT149" s="312"/>
      <c r="DU149" s="312"/>
      <c r="DV149" s="312"/>
      <c r="DW149" s="312"/>
      <c r="DX149" s="312"/>
      <c r="DY149" s="312"/>
      <c r="DZ149" s="312"/>
      <c r="EA149" s="312"/>
      <c r="EB149" s="312"/>
      <c r="EC149" s="312"/>
      <c r="ED149" s="312"/>
      <c r="EE149" s="312"/>
      <c r="EF149" s="312"/>
      <c r="EG149" s="312"/>
      <c r="EH149" s="312"/>
      <c r="EI149" s="312"/>
      <c r="EJ149" s="312"/>
      <c r="EK149" s="312"/>
      <c r="EL149" s="312"/>
      <c r="EM149" s="312"/>
      <c r="EN149" s="312"/>
      <c r="EO149" s="312"/>
      <c r="EP149" s="312"/>
      <c r="EQ149" s="312"/>
      <c r="ER149" s="312"/>
      <c r="ES149" s="312"/>
      <c r="ET149" s="312"/>
      <c r="EU149" s="312"/>
      <c r="EV149" s="312"/>
      <c r="EW149" s="312"/>
      <c r="EX149" s="312"/>
      <c r="EY149" s="312"/>
      <c r="EZ149" s="312"/>
      <c r="FA149" s="312"/>
      <c r="FB149" s="312"/>
      <c r="FC149" s="312"/>
      <c r="FD149" s="312"/>
      <c r="FE149" s="312"/>
      <c r="FF149" s="312"/>
      <c r="FG149" s="312"/>
      <c r="FH149" s="312"/>
      <c r="FI149" s="312"/>
      <c r="FJ149" s="312"/>
      <c r="FK149" s="312"/>
      <c r="FL149" s="312"/>
      <c r="FM149" s="312"/>
      <c r="FN149" s="312"/>
      <c r="FO149" s="312"/>
      <c r="FP149" s="312"/>
      <c r="FQ149" s="312"/>
      <c r="FR149" s="312"/>
      <c r="FS149" s="312"/>
      <c r="FT149" s="312"/>
      <c r="FU149" s="312"/>
      <c r="FV149" s="312"/>
      <c r="FW149" s="312"/>
      <c r="FX149" s="312"/>
      <c r="FY149" s="312"/>
      <c r="FZ149" s="312"/>
      <c r="GA149" s="312"/>
      <c r="GB149" s="312"/>
      <c r="GC149" s="312"/>
      <c r="GD149" s="312"/>
      <c r="GE149" s="312"/>
      <c r="GF149" s="312"/>
      <c r="GG149" s="312"/>
      <c r="GH149" s="312"/>
      <c r="GI149" s="312"/>
      <c r="GJ149" s="312"/>
    </row>
    <row r="150" spans="1:192" s="311" customFormat="1" hidden="1">
      <c r="A150" s="302"/>
      <c r="B150" s="312"/>
      <c r="C150" s="312"/>
      <c r="D150" s="312"/>
      <c r="E150" s="312"/>
      <c r="F150" s="312"/>
      <c r="G150" s="312"/>
      <c r="H150" s="312"/>
      <c r="I150" s="312"/>
      <c r="J150" s="312"/>
      <c r="K150" s="312"/>
      <c r="L150" s="312"/>
      <c r="M150" s="312"/>
      <c r="N150" s="312"/>
      <c r="O150" s="312"/>
      <c r="P150" s="312"/>
      <c r="Q150" s="312"/>
      <c r="R150" s="312"/>
      <c r="S150" s="312"/>
      <c r="T150" s="312"/>
      <c r="U150" s="312"/>
      <c r="V150" s="312"/>
      <c r="W150" s="312"/>
      <c r="X150" s="312"/>
      <c r="Y150" s="312"/>
      <c r="Z150" s="312"/>
      <c r="AA150" s="312"/>
      <c r="AB150" s="312"/>
      <c r="AC150" s="312"/>
      <c r="AD150" s="312"/>
      <c r="AE150" s="312"/>
      <c r="AF150" s="312"/>
      <c r="AG150" s="312"/>
      <c r="AH150" s="312"/>
      <c r="AI150" s="312"/>
      <c r="AJ150" s="312"/>
      <c r="AK150" s="312"/>
      <c r="AL150" s="312"/>
      <c r="AM150" s="312"/>
      <c r="AN150" s="312"/>
      <c r="AO150" s="312"/>
      <c r="AP150" s="312"/>
      <c r="AQ150" s="312"/>
      <c r="AR150" s="312"/>
      <c r="AS150" s="312"/>
      <c r="AT150" s="312"/>
      <c r="AU150" s="312"/>
      <c r="AV150" s="312"/>
      <c r="AW150" s="312"/>
      <c r="AX150" s="312"/>
      <c r="AY150" s="312"/>
      <c r="AZ150" s="312"/>
      <c r="BA150" s="312"/>
      <c r="BB150" s="312"/>
      <c r="BC150" s="312"/>
      <c r="BD150" s="312"/>
      <c r="BE150" s="312"/>
      <c r="BF150" s="312"/>
      <c r="BG150" s="312"/>
      <c r="BH150" s="312"/>
      <c r="BI150" s="312"/>
      <c r="BJ150" s="312"/>
      <c r="BK150" s="312"/>
      <c r="BL150" s="312"/>
      <c r="BM150" s="312"/>
      <c r="BN150" s="312"/>
      <c r="BO150" s="312"/>
      <c r="BP150" s="312"/>
      <c r="BQ150" s="312"/>
      <c r="BR150" s="312"/>
      <c r="BS150" s="312"/>
      <c r="BT150" s="312"/>
      <c r="BU150" s="312"/>
      <c r="BV150" s="312"/>
      <c r="BW150" s="312"/>
      <c r="BX150" s="312"/>
      <c r="BY150" s="312"/>
      <c r="BZ150" s="312"/>
      <c r="CA150" s="312"/>
      <c r="CB150" s="312"/>
      <c r="CC150" s="312"/>
      <c r="CD150" s="312"/>
      <c r="CE150" s="312"/>
      <c r="CF150" s="312"/>
      <c r="CG150" s="312"/>
      <c r="CH150" s="312"/>
      <c r="CI150" s="312"/>
      <c r="CJ150" s="312"/>
      <c r="CK150" s="312"/>
      <c r="CL150" s="312"/>
      <c r="CM150" s="312"/>
      <c r="CN150" s="312"/>
      <c r="CO150" s="312"/>
      <c r="CP150" s="312"/>
      <c r="CQ150" s="312"/>
      <c r="CR150" s="312"/>
      <c r="CS150" s="312"/>
      <c r="CT150" s="312"/>
      <c r="CU150" s="312"/>
      <c r="CV150" s="312"/>
      <c r="CW150" s="312"/>
      <c r="CX150" s="312"/>
      <c r="CY150" s="312"/>
      <c r="CZ150" s="312"/>
      <c r="DA150" s="312"/>
      <c r="DB150" s="312"/>
      <c r="DC150" s="312"/>
      <c r="DD150" s="312"/>
      <c r="DE150" s="312"/>
      <c r="DF150" s="312"/>
      <c r="DG150" s="312"/>
      <c r="DH150" s="312"/>
      <c r="DI150" s="312"/>
      <c r="DJ150" s="312"/>
      <c r="DK150" s="312"/>
      <c r="DL150" s="312"/>
      <c r="DM150" s="312"/>
      <c r="DN150" s="312"/>
      <c r="DO150" s="312"/>
      <c r="DP150" s="312"/>
      <c r="DQ150" s="312"/>
      <c r="DR150" s="312"/>
      <c r="DS150" s="312"/>
      <c r="DT150" s="312"/>
      <c r="DU150" s="312"/>
      <c r="DV150" s="312"/>
      <c r="DW150" s="312"/>
      <c r="DX150" s="312"/>
      <c r="DY150" s="312"/>
      <c r="DZ150" s="312"/>
      <c r="EA150" s="312"/>
      <c r="EB150" s="312"/>
      <c r="EC150" s="312"/>
      <c r="ED150" s="312"/>
      <c r="EE150" s="312"/>
      <c r="EF150" s="312"/>
      <c r="EG150" s="312"/>
      <c r="EH150" s="312"/>
      <c r="EI150" s="312"/>
      <c r="EJ150" s="312"/>
      <c r="EK150" s="312"/>
      <c r="EL150" s="312"/>
      <c r="EM150" s="312"/>
      <c r="EN150" s="312"/>
      <c r="EO150" s="312"/>
      <c r="EP150" s="312"/>
      <c r="EQ150" s="312"/>
      <c r="ER150" s="312"/>
      <c r="ES150" s="312"/>
      <c r="ET150" s="312"/>
      <c r="EU150" s="312"/>
      <c r="EV150" s="312"/>
      <c r="EW150" s="312"/>
      <c r="EX150" s="312"/>
      <c r="EY150" s="312"/>
      <c r="EZ150" s="312"/>
      <c r="FA150" s="312"/>
      <c r="FB150" s="312"/>
      <c r="FC150" s="312"/>
      <c r="FD150" s="312"/>
      <c r="FE150" s="312"/>
      <c r="FF150" s="312"/>
      <c r="FG150" s="312"/>
      <c r="FH150" s="312"/>
      <c r="FI150" s="312"/>
      <c r="FJ150" s="312"/>
      <c r="FK150" s="312"/>
      <c r="FL150" s="312"/>
      <c r="FM150" s="312"/>
      <c r="FN150" s="312"/>
      <c r="FO150" s="312"/>
      <c r="FP150" s="312"/>
      <c r="FQ150" s="312"/>
      <c r="FR150" s="312"/>
      <c r="FS150" s="312"/>
      <c r="FT150" s="312"/>
      <c r="FU150" s="312"/>
      <c r="FV150" s="312"/>
      <c r="FW150" s="312"/>
      <c r="FX150" s="312"/>
      <c r="FY150" s="312"/>
      <c r="FZ150" s="312"/>
      <c r="GA150" s="312"/>
      <c r="GB150" s="312"/>
      <c r="GC150" s="312"/>
      <c r="GD150" s="312"/>
      <c r="GE150" s="312"/>
      <c r="GF150" s="312"/>
      <c r="GG150" s="312"/>
      <c r="GH150" s="312"/>
      <c r="GI150" s="312"/>
      <c r="GJ150" s="312"/>
    </row>
    <row r="151" spans="1:192" s="311" customFormat="1" hidden="1">
      <c r="A151" s="302"/>
      <c r="B151" s="312"/>
      <c r="C151" s="312"/>
      <c r="D151" s="312"/>
      <c r="E151" s="312"/>
      <c r="F151" s="312"/>
      <c r="G151" s="312"/>
      <c r="H151" s="312"/>
      <c r="I151" s="312"/>
      <c r="J151" s="312"/>
      <c r="K151" s="312"/>
      <c r="L151" s="312"/>
      <c r="M151" s="312"/>
      <c r="N151" s="312"/>
      <c r="O151" s="312"/>
      <c r="P151" s="312"/>
      <c r="Q151" s="312"/>
      <c r="R151" s="312"/>
      <c r="S151" s="312"/>
      <c r="T151" s="312"/>
      <c r="U151" s="312"/>
      <c r="V151" s="312"/>
      <c r="W151" s="312"/>
      <c r="X151" s="312"/>
      <c r="Y151" s="312"/>
      <c r="Z151" s="312"/>
      <c r="AA151" s="312"/>
      <c r="AB151" s="312"/>
      <c r="AC151" s="312"/>
      <c r="AD151" s="312"/>
      <c r="AE151" s="312"/>
      <c r="AF151" s="312"/>
      <c r="AG151" s="312"/>
      <c r="AH151" s="312"/>
      <c r="AI151" s="312"/>
      <c r="AJ151" s="312"/>
      <c r="AK151" s="312"/>
      <c r="AL151" s="312"/>
      <c r="AM151" s="312"/>
      <c r="AN151" s="312"/>
      <c r="AO151" s="312"/>
      <c r="AP151" s="312"/>
      <c r="AQ151" s="312"/>
      <c r="AR151" s="312"/>
      <c r="AS151" s="312"/>
      <c r="AT151" s="312"/>
      <c r="AU151" s="312"/>
      <c r="AV151" s="312"/>
      <c r="AW151" s="312"/>
      <c r="AX151" s="312"/>
      <c r="AY151" s="312"/>
      <c r="AZ151" s="312"/>
      <c r="BA151" s="312"/>
      <c r="BB151" s="312"/>
      <c r="BC151" s="312"/>
      <c r="BD151" s="312"/>
      <c r="BE151" s="312"/>
      <c r="BF151" s="312"/>
      <c r="BG151" s="312"/>
      <c r="BH151" s="312"/>
      <c r="BI151" s="312"/>
      <c r="BJ151" s="312"/>
      <c r="BK151" s="312"/>
      <c r="BL151" s="312"/>
      <c r="BM151" s="312"/>
      <c r="BN151" s="312"/>
      <c r="BO151" s="312"/>
      <c r="BP151" s="312"/>
      <c r="BQ151" s="312"/>
      <c r="BR151" s="312"/>
      <c r="BS151" s="312"/>
      <c r="BT151" s="312"/>
      <c r="BU151" s="312"/>
      <c r="BV151" s="312"/>
      <c r="BW151" s="312"/>
      <c r="BX151" s="312"/>
      <c r="BY151" s="312"/>
      <c r="BZ151" s="312"/>
      <c r="CA151" s="312"/>
      <c r="CB151" s="312"/>
      <c r="CC151" s="312"/>
      <c r="CD151" s="312"/>
      <c r="CE151" s="312"/>
      <c r="CF151" s="312"/>
      <c r="CG151" s="312"/>
      <c r="CH151" s="312"/>
      <c r="CI151" s="312"/>
      <c r="CJ151" s="312"/>
      <c r="CK151" s="312"/>
      <c r="CL151" s="312"/>
      <c r="CM151" s="312"/>
      <c r="CN151" s="312"/>
      <c r="CO151" s="312"/>
      <c r="CP151" s="312"/>
      <c r="CQ151" s="312"/>
      <c r="CR151" s="312"/>
      <c r="CS151" s="312"/>
      <c r="CT151" s="312"/>
      <c r="CU151" s="312"/>
      <c r="CV151" s="312"/>
      <c r="CW151" s="312"/>
      <c r="CX151" s="312"/>
      <c r="CY151" s="312"/>
      <c r="CZ151" s="312"/>
      <c r="DA151" s="312"/>
      <c r="DB151" s="312"/>
      <c r="DC151" s="312"/>
      <c r="DD151" s="312"/>
      <c r="DE151" s="312"/>
      <c r="DF151" s="312"/>
      <c r="DG151" s="312"/>
      <c r="DH151" s="312"/>
      <c r="DI151" s="312"/>
      <c r="DJ151" s="312"/>
      <c r="DK151" s="312"/>
      <c r="DL151" s="312"/>
      <c r="DM151" s="312"/>
      <c r="DN151" s="312"/>
      <c r="DO151" s="312"/>
      <c r="DP151" s="312"/>
      <c r="DQ151" s="312"/>
      <c r="DR151" s="312"/>
      <c r="DS151" s="312"/>
      <c r="DT151" s="312"/>
      <c r="DU151" s="312"/>
      <c r="DV151" s="312"/>
      <c r="DW151" s="312"/>
      <c r="DX151" s="312"/>
      <c r="DY151" s="312"/>
      <c r="DZ151" s="312"/>
      <c r="EA151" s="312"/>
      <c r="EB151" s="312"/>
      <c r="EC151" s="312"/>
      <c r="ED151" s="312"/>
      <c r="EE151" s="312"/>
      <c r="EF151" s="312"/>
      <c r="EG151" s="312"/>
      <c r="EH151" s="312"/>
      <c r="EI151" s="312"/>
      <c r="EJ151" s="312"/>
      <c r="EK151" s="312"/>
      <c r="EL151" s="312"/>
      <c r="EM151" s="312"/>
      <c r="EN151" s="312"/>
      <c r="EO151" s="312"/>
      <c r="EP151" s="312"/>
      <c r="EQ151" s="312"/>
      <c r="ER151" s="312"/>
      <c r="ES151" s="312"/>
      <c r="ET151" s="312"/>
      <c r="EU151" s="312"/>
      <c r="EV151" s="312"/>
      <c r="EW151" s="312"/>
      <c r="EX151" s="312"/>
      <c r="EY151" s="312"/>
      <c r="EZ151" s="312"/>
      <c r="FA151" s="312"/>
      <c r="FB151" s="312"/>
      <c r="FC151" s="312"/>
      <c r="FD151" s="312"/>
      <c r="FE151" s="312"/>
      <c r="FF151" s="312"/>
      <c r="FG151" s="312"/>
      <c r="FH151" s="312"/>
      <c r="FI151" s="312"/>
      <c r="FJ151" s="312"/>
      <c r="FK151" s="312"/>
      <c r="FL151" s="312"/>
      <c r="FM151" s="312"/>
      <c r="FN151" s="312"/>
      <c r="FO151" s="312"/>
      <c r="FP151" s="312"/>
      <c r="FQ151" s="312"/>
      <c r="FR151" s="312"/>
      <c r="FS151" s="312"/>
      <c r="FT151" s="312"/>
      <c r="FU151" s="312"/>
      <c r="FV151" s="312"/>
      <c r="FW151" s="312"/>
      <c r="FX151" s="312"/>
      <c r="FY151" s="312"/>
      <c r="FZ151" s="312"/>
      <c r="GA151" s="312"/>
      <c r="GB151" s="312"/>
      <c r="GC151" s="312"/>
      <c r="GD151" s="312"/>
      <c r="GE151" s="312"/>
      <c r="GF151" s="312"/>
      <c r="GG151" s="312"/>
      <c r="GH151" s="312"/>
      <c r="GI151" s="312"/>
      <c r="GJ151" s="312"/>
    </row>
    <row r="152" spans="1:192" s="311" customFormat="1" hidden="1">
      <c r="A152" s="302"/>
      <c r="B152" s="312"/>
      <c r="C152" s="312"/>
      <c r="D152" s="312"/>
      <c r="E152" s="312"/>
      <c r="F152" s="312"/>
      <c r="G152" s="312"/>
      <c r="H152" s="312"/>
      <c r="I152" s="312"/>
      <c r="J152" s="312"/>
      <c r="K152" s="312"/>
      <c r="L152" s="312"/>
      <c r="M152" s="312"/>
      <c r="N152" s="312"/>
      <c r="O152" s="312"/>
      <c r="P152" s="312"/>
      <c r="Q152" s="312"/>
      <c r="R152" s="312"/>
      <c r="S152" s="312"/>
      <c r="T152" s="312"/>
      <c r="U152" s="312"/>
      <c r="V152" s="312"/>
      <c r="W152" s="312"/>
      <c r="X152" s="312"/>
      <c r="Y152" s="312"/>
      <c r="Z152" s="312"/>
      <c r="AA152" s="312"/>
      <c r="AB152" s="312"/>
      <c r="AC152" s="312"/>
      <c r="AD152" s="312"/>
      <c r="AE152" s="312"/>
      <c r="AF152" s="312"/>
      <c r="AG152" s="312"/>
      <c r="AH152" s="312"/>
      <c r="AI152" s="312"/>
      <c r="AJ152" s="312"/>
      <c r="AK152" s="312"/>
      <c r="AL152" s="312"/>
      <c r="AM152" s="312"/>
      <c r="AN152" s="312"/>
      <c r="AO152" s="312"/>
      <c r="AP152" s="312"/>
      <c r="AQ152" s="312"/>
      <c r="AR152" s="312"/>
      <c r="AS152" s="312"/>
      <c r="AT152" s="312"/>
      <c r="AU152" s="312"/>
      <c r="AV152" s="312"/>
      <c r="AW152" s="312"/>
      <c r="AX152" s="312"/>
      <c r="AY152" s="312"/>
      <c r="AZ152" s="312"/>
      <c r="BA152" s="312"/>
      <c r="BB152" s="312"/>
      <c r="BC152" s="312"/>
      <c r="BD152" s="312"/>
      <c r="BE152" s="312"/>
      <c r="BF152" s="312"/>
      <c r="BG152" s="312"/>
      <c r="BH152" s="312"/>
      <c r="BI152" s="312"/>
      <c r="BJ152" s="312"/>
      <c r="BK152" s="312"/>
      <c r="BL152" s="312"/>
      <c r="BM152" s="312"/>
      <c r="BN152" s="312"/>
      <c r="BO152" s="312"/>
      <c r="BP152" s="312"/>
      <c r="BQ152" s="312"/>
      <c r="BR152" s="312"/>
      <c r="BS152" s="312"/>
      <c r="BT152" s="312"/>
      <c r="BU152" s="312"/>
      <c r="BV152" s="312"/>
      <c r="BW152" s="312"/>
      <c r="BX152" s="312"/>
      <c r="BY152" s="312"/>
      <c r="BZ152" s="312"/>
      <c r="CA152" s="312"/>
      <c r="CB152" s="312"/>
      <c r="CC152" s="312"/>
      <c r="CD152" s="312"/>
      <c r="CE152" s="312"/>
      <c r="CF152" s="312"/>
      <c r="CG152" s="312"/>
      <c r="CH152" s="312"/>
      <c r="CI152" s="312"/>
      <c r="CJ152" s="312"/>
      <c r="CK152" s="312"/>
      <c r="CL152" s="312"/>
      <c r="CM152" s="312"/>
      <c r="CN152" s="312"/>
      <c r="CO152" s="312"/>
      <c r="CP152" s="312"/>
      <c r="CQ152" s="312"/>
      <c r="CR152" s="312"/>
      <c r="CS152" s="312"/>
      <c r="CT152" s="312"/>
      <c r="CU152" s="312"/>
      <c r="CV152" s="312"/>
      <c r="CW152" s="312"/>
      <c r="CX152" s="312"/>
      <c r="CY152" s="312"/>
      <c r="CZ152" s="312"/>
      <c r="DA152" s="312"/>
      <c r="DB152" s="312"/>
      <c r="DC152" s="312"/>
      <c r="DD152" s="312"/>
      <c r="DE152" s="312"/>
      <c r="DF152" s="312"/>
      <c r="DG152" s="312"/>
      <c r="DH152" s="312"/>
      <c r="DI152" s="312"/>
      <c r="DJ152" s="312"/>
      <c r="DK152" s="312"/>
      <c r="DL152" s="312"/>
      <c r="DM152" s="312"/>
      <c r="DN152" s="312"/>
      <c r="DO152" s="312"/>
      <c r="DP152" s="312"/>
      <c r="DQ152" s="312"/>
      <c r="DR152" s="312"/>
      <c r="DS152" s="312"/>
      <c r="DT152" s="312"/>
      <c r="DU152" s="312"/>
      <c r="DV152" s="312"/>
      <c r="DW152" s="312"/>
      <c r="DX152" s="312"/>
      <c r="DY152" s="312"/>
      <c r="DZ152" s="312"/>
      <c r="EA152" s="312"/>
      <c r="EB152" s="312"/>
      <c r="EC152" s="312"/>
      <c r="ED152" s="312"/>
      <c r="EE152" s="312"/>
      <c r="EF152" s="312"/>
      <c r="EG152" s="312"/>
      <c r="EH152" s="312"/>
      <c r="EI152" s="312"/>
      <c r="EJ152" s="312"/>
      <c r="EK152" s="312"/>
      <c r="EL152" s="312"/>
      <c r="EM152" s="312"/>
      <c r="EN152" s="312"/>
      <c r="EO152" s="312"/>
      <c r="EP152" s="312"/>
      <c r="EQ152" s="312"/>
      <c r="ER152" s="312"/>
      <c r="ES152" s="312"/>
      <c r="ET152" s="312"/>
      <c r="EU152" s="312"/>
      <c r="EV152" s="312"/>
      <c r="EW152" s="312"/>
      <c r="EX152" s="312"/>
      <c r="EY152" s="312"/>
      <c r="EZ152" s="312"/>
      <c r="FA152" s="312"/>
      <c r="FB152" s="312"/>
      <c r="FC152" s="312"/>
      <c r="FD152" s="312"/>
      <c r="FE152" s="312"/>
      <c r="FF152" s="312"/>
      <c r="FG152" s="312"/>
      <c r="FH152" s="312"/>
      <c r="FI152" s="312"/>
      <c r="FJ152" s="312"/>
      <c r="FK152" s="312"/>
      <c r="FL152" s="312"/>
      <c r="FM152" s="312"/>
      <c r="FN152" s="312"/>
      <c r="FO152" s="312"/>
      <c r="FP152" s="312"/>
      <c r="FQ152" s="312"/>
      <c r="FR152" s="312"/>
      <c r="FS152" s="312"/>
      <c r="FT152" s="312"/>
      <c r="FU152" s="312"/>
      <c r="FV152" s="312"/>
      <c r="FW152" s="312"/>
      <c r="FX152" s="312"/>
      <c r="FY152" s="312"/>
      <c r="FZ152" s="312"/>
      <c r="GA152" s="312"/>
      <c r="GB152" s="312"/>
      <c r="GC152" s="312"/>
      <c r="GD152" s="312"/>
      <c r="GE152" s="312"/>
      <c r="GF152" s="312"/>
      <c r="GG152" s="312"/>
      <c r="GH152" s="312"/>
      <c r="GI152" s="312"/>
      <c r="GJ152" s="312"/>
    </row>
    <row r="153" spans="1:192" s="311" customFormat="1" hidden="1">
      <c r="A153" s="302"/>
      <c r="B153" s="312"/>
      <c r="C153" s="312"/>
      <c r="D153" s="312"/>
      <c r="E153" s="312"/>
      <c r="F153" s="312"/>
      <c r="G153" s="312"/>
      <c r="H153" s="312"/>
      <c r="I153" s="312"/>
      <c r="J153" s="312"/>
      <c r="K153" s="312"/>
      <c r="L153" s="312"/>
      <c r="M153" s="312"/>
      <c r="N153" s="312"/>
      <c r="O153" s="312"/>
      <c r="P153" s="312"/>
      <c r="Q153" s="312"/>
      <c r="R153" s="312"/>
      <c r="S153" s="312"/>
      <c r="T153" s="312"/>
      <c r="U153" s="312"/>
      <c r="V153" s="312"/>
      <c r="W153" s="312"/>
      <c r="X153" s="312"/>
      <c r="Y153" s="312"/>
      <c r="Z153" s="312"/>
      <c r="AA153" s="312"/>
      <c r="AB153" s="312"/>
      <c r="AC153" s="312"/>
      <c r="AD153" s="312"/>
      <c r="AE153" s="312"/>
      <c r="AF153" s="312"/>
      <c r="AG153" s="312"/>
      <c r="AH153" s="312"/>
      <c r="AI153" s="312"/>
      <c r="AJ153" s="312"/>
      <c r="AK153" s="312"/>
      <c r="AL153" s="312"/>
      <c r="AM153" s="312"/>
      <c r="AN153" s="312"/>
      <c r="AO153" s="312"/>
      <c r="AP153" s="312"/>
      <c r="AQ153" s="312"/>
      <c r="AR153" s="312"/>
      <c r="AS153" s="312"/>
      <c r="AT153" s="312"/>
      <c r="AU153" s="312"/>
      <c r="AV153" s="312"/>
      <c r="AW153" s="312"/>
      <c r="AX153" s="312"/>
      <c r="AY153" s="312"/>
      <c r="AZ153" s="312"/>
      <c r="BA153" s="312"/>
      <c r="BB153" s="312"/>
      <c r="BC153" s="312"/>
      <c r="BD153" s="312"/>
      <c r="BE153" s="312"/>
      <c r="BF153" s="312"/>
      <c r="BG153" s="312"/>
      <c r="BH153" s="312"/>
      <c r="BI153" s="312"/>
      <c r="BJ153" s="312"/>
      <c r="BK153" s="312"/>
      <c r="BL153" s="312"/>
      <c r="BM153" s="312"/>
      <c r="BN153" s="312"/>
      <c r="BO153" s="312"/>
      <c r="BP153" s="312"/>
      <c r="BQ153" s="312"/>
      <c r="BR153" s="312"/>
      <c r="BS153" s="312"/>
      <c r="BT153" s="312"/>
      <c r="BU153" s="312"/>
      <c r="BV153" s="312"/>
      <c r="BW153" s="312"/>
      <c r="BX153" s="312"/>
      <c r="BY153" s="312"/>
      <c r="BZ153" s="312"/>
      <c r="CA153" s="312"/>
      <c r="CB153" s="312"/>
      <c r="CC153" s="312"/>
      <c r="CD153" s="312"/>
      <c r="CE153" s="312"/>
      <c r="CF153" s="312"/>
      <c r="CG153" s="312"/>
      <c r="CH153" s="312"/>
      <c r="CI153" s="312"/>
      <c r="CJ153" s="312"/>
      <c r="CK153" s="312"/>
      <c r="CL153" s="312"/>
      <c r="CM153" s="312"/>
      <c r="CN153" s="312"/>
      <c r="CO153" s="312"/>
      <c r="CP153" s="312"/>
      <c r="CQ153" s="312"/>
      <c r="CR153" s="312"/>
      <c r="CS153" s="312"/>
      <c r="CT153" s="312"/>
      <c r="CU153" s="312"/>
      <c r="CV153" s="312"/>
      <c r="CW153" s="312"/>
      <c r="CX153" s="312"/>
      <c r="CY153" s="312"/>
      <c r="CZ153" s="312"/>
      <c r="DA153" s="312"/>
      <c r="DB153" s="312"/>
      <c r="DC153" s="312"/>
      <c r="DD153" s="312"/>
      <c r="DE153" s="312"/>
      <c r="DF153" s="312"/>
      <c r="DG153" s="312"/>
      <c r="DH153" s="312"/>
      <c r="DI153" s="312"/>
      <c r="DJ153" s="312"/>
      <c r="DK153" s="312"/>
      <c r="DL153" s="312"/>
      <c r="DM153" s="312"/>
      <c r="DN153" s="312"/>
      <c r="DO153" s="312"/>
      <c r="DP153" s="312"/>
      <c r="DQ153" s="312"/>
      <c r="DR153" s="312"/>
      <c r="DS153" s="312"/>
      <c r="DT153" s="312"/>
      <c r="DU153" s="312"/>
      <c r="DV153" s="312"/>
      <c r="DW153" s="312"/>
      <c r="DX153" s="312"/>
      <c r="DY153" s="312"/>
      <c r="DZ153" s="312"/>
      <c r="EA153" s="312"/>
      <c r="EB153" s="312"/>
      <c r="EC153" s="312"/>
      <c r="ED153" s="312"/>
      <c r="EE153" s="312"/>
      <c r="EF153" s="312"/>
      <c r="EG153" s="312"/>
      <c r="EH153" s="312"/>
      <c r="EI153" s="312"/>
      <c r="EJ153" s="312"/>
      <c r="EK153" s="312"/>
      <c r="EL153" s="312"/>
      <c r="EM153" s="312"/>
      <c r="EN153" s="312"/>
      <c r="EO153" s="312"/>
      <c r="EP153" s="312"/>
      <c r="EQ153" s="312"/>
      <c r="ER153" s="312"/>
      <c r="ES153" s="312"/>
      <c r="ET153" s="312"/>
      <c r="EU153" s="312"/>
      <c r="EV153" s="312"/>
      <c r="EW153" s="312"/>
      <c r="EX153" s="312"/>
      <c r="EY153" s="312"/>
      <c r="EZ153" s="312"/>
      <c r="FA153" s="312"/>
      <c r="FB153" s="312"/>
      <c r="FC153" s="312"/>
      <c r="FD153" s="312"/>
      <c r="FE153" s="312"/>
      <c r="FF153" s="312"/>
      <c r="FG153" s="312"/>
      <c r="FH153" s="312"/>
      <c r="FI153" s="312"/>
      <c r="FJ153" s="312"/>
      <c r="FK153" s="312"/>
      <c r="FL153" s="312"/>
      <c r="FM153" s="312"/>
      <c r="FN153" s="312"/>
      <c r="FO153" s="312"/>
      <c r="FP153" s="312"/>
      <c r="FQ153" s="312"/>
      <c r="FR153" s="312"/>
      <c r="FS153" s="312"/>
      <c r="FT153" s="312"/>
      <c r="FU153" s="312"/>
      <c r="FV153" s="312"/>
      <c r="FW153" s="312"/>
      <c r="FX153" s="312"/>
      <c r="FY153" s="312"/>
      <c r="FZ153" s="312"/>
      <c r="GA153" s="312"/>
      <c r="GB153" s="312"/>
      <c r="GC153" s="312"/>
      <c r="GD153" s="312"/>
      <c r="GE153" s="312"/>
      <c r="GF153" s="312"/>
      <c r="GG153" s="312"/>
      <c r="GH153" s="312"/>
      <c r="GI153" s="312"/>
      <c r="GJ153" s="312"/>
    </row>
    <row r="154" spans="1:192" s="311" customFormat="1" hidden="1">
      <c r="A154" s="302"/>
      <c r="B154" s="312"/>
      <c r="C154" s="312"/>
      <c r="D154" s="312"/>
      <c r="E154" s="312"/>
      <c r="F154" s="312"/>
      <c r="G154" s="312"/>
      <c r="H154" s="312"/>
      <c r="I154" s="312"/>
      <c r="J154" s="312"/>
      <c r="K154" s="312"/>
      <c r="L154" s="312"/>
      <c r="M154" s="312"/>
      <c r="N154" s="312"/>
      <c r="O154" s="312"/>
      <c r="P154" s="312"/>
      <c r="Q154" s="312"/>
      <c r="R154" s="312"/>
      <c r="S154" s="312"/>
      <c r="T154" s="312"/>
      <c r="U154" s="312"/>
      <c r="V154" s="312"/>
      <c r="W154" s="312"/>
      <c r="X154" s="312"/>
      <c r="Y154" s="312"/>
      <c r="Z154" s="312"/>
      <c r="AA154" s="312"/>
      <c r="AB154" s="312"/>
      <c r="AC154" s="312"/>
      <c r="AD154" s="312"/>
      <c r="AE154" s="312"/>
      <c r="AF154" s="312"/>
      <c r="AG154" s="312"/>
      <c r="AH154" s="312"/>
      <c r="AI154" s="312"/>
      <c r="AJ154" s="312"/>
      <c r="AK154" s="312"/>
      <c r="AL154" s="312"/>
      <c r="AM154" s="312"/>
      <c r="AN154" s="312"/>
      <c r="AO154" s="312"/>
      <c r="AP154" s="312"/>
      <c r="AQ154" s="312"/>
      <c r="AR154" s="312"/>
      <c r="AS154" s="312"/>
      <c r="AT154" s="312"/>
      <c r="AU154" s="312"/>
      <c r="AV154" s="312"/>
      <c r="AW154" s="312"/>
      <c r="AX154" s="312"/>
      <c r="AY154" s="312"/>
      <c r="AZ154" s="312"/>
      <c r="BA154" s="312"/>
      <c r="BB154" s="312"/>
      <c r="BC154" s="312"/>
      <c r="BD154" s="312"/>
      <c r="BE154" s="312"/>
      <c r="BF154" s="312"/>
      <c r="BG154" s="312"/>
      <c r="BH154" s="312"/>
      <c r="BI154" s="312"/>
      <c r="BJ154" s="312"/>
      <c r="BK154" s="312"/>
      <c r="BL154" s="312"/>
      <c r="BM154" s="312"/>
      <c r="BN154" s="312"/>
      <c r="BO154" s="312"/>
      <c r="BP154" s="312"/>
      <c r="BQ154" s="312"/>
      <c r="BR154" s="312"/>
      <c r="BS154" s="312"/>
      <c r="BT154" s="312"/>
      <c r="BU154" s="312"/>
      <c r="BV154" s="312"/>
      <c r="BW154" s="312"/>
      <c r="BX154" s="312"/>
      <c r="BY154" s="312"/>
      <c r="BZ154" s="312"/>
      <c r="CA154" s="312"/>
      <c r="CB154" s="312"/>
      <c r="CC154" s="312"/>
      <c r="CD154" s="312"/>
      <c r="CE154" s="312"/>
      <c r="CF154" s="312"/>
      <c r="CG154" s="312"/>
      <c r="CH154" s="312"/>
      <c r="CI154" s="312"/>
      <c r="CJ154" s="312"/>
      <c r="CK154" s="312"/>
      <c r="CL154" s="312"/>
      <c r="CM154" s="312"/>
      <c r="CN154" s="312"/>
      <c r="CO154" s="312"/>
      <c r="CP154" s="312"/>
      <c r="CQ154" s="312"/>
      <c r="CR154" s="312"/>
      <c r="CS154" s="312"/>
      <c r="CT154" s="312"/>
      <c r="CU154" s="312"/>
      <c r="CV154" s="312"/>
      <c r="CW154" s="312"/>
      <c r="CX154" s="312"/>
      <c r="CY154" s="312"/>
      <c r="CZ154" s="312"/>
      <c r="DA154" s="312"/>
      <c r="DB154" s="312"/>
      <c r="DC154" s="312"/>
      <c r="DD154" s="312"/>
      <c r="DE154" s="312"/>
      <c r="DF154" s="312"/>
      <c r="DG154" s="312"/>
      <c r="DH154" s="312"/>
      <c r="DI154" s="312"/>
      <c r="DJ154" s="312"/>
      <c r="DK154" s="312"/>
      <c r="DL154" s="312"/>
      <c r="DM154" s="312"/>
      <c r="DN154" s="312"/>
      <c r="DO154" s="312"/>
      <c r="DP154" s="312"/>
      <c r="DQ154" s="312"/>
      <c r="DR154" s="312"/>
      <c r="DS154" s="312"/>
      <c r="DT154" s="312"/>
      <c r="DU154" s="312"/>
      <c r="DV154" s="312"/>
      <c r="DW154" s="312"/>
      <c r="DX154" s="312"/>
      <c r="DY154" s="312"/>
      <c r="DZ154" s="312"/>
      <c r="EA154" s="312"/>
      <c r="EB154" s="312"/>
      <c r="EC154" s="312"/>
      <c r="ED154" s="312"/>
      <c r="EE154" s="312"/>
      <c r="EF154" s="312"/>
      <c r="EG154" s="312"/>
      <c r="EH154" s="312"/>
      <c r="EI154" s="312"/>
      <c r="EJ154" s="312"/>
      <c r="EK154" s="312"/>
      <c r="EL154" s="312"/>
      <c r="EM154" s="312"/>
      <c r="EN154" s="312"/>
      <c r="EO154" s="312"/>
      <c r="EP154" s="312"/>
      <c r="EQ154" s="312"/>
      <c r="ER154" s="312"/>
      <c r="ES154" s="312"/>
      <c r="ET154" s="312"/>
      <c r="EU154" s="312"/>
      <c r="EV154" s="312"/>
      <c r="EW154" s="312"/>
      <c r="EX154" s="312"/>
      <c r="EY154" s="312"/>
      <c r="EZ154" s="312"/>
      <c r="FA154" s="312"/>
      <c r="FB154" s="312"/>
      <c r="FC154" s="312"/>
      <c r="FD154" s="312"/>
      <c r="FE154" s="312"/>
      <c r="FF154" s="312"/>
      <c r="FG154" s="312"/>
      <c r="FH154" s="312"/>
      <c r="FI154" s="312"/>
      <c r="FJ154" s="312"/>
      <c r="FK154" s="312"/>
      <c r="FL154" s="312"/>
      <c r="FM154" s="312"/>
      <c r="FN154" s="312"/>
      <c r="FO154" s="312"/>
      <c r="FP154" s="312"/>
      <c r="FQ154" s="312"/>
      <c r="FR154" s="312"/>
      <c r="FS154" s="312"/>
      <c r="FT154" s="312"/>
      <c r="FU154" s="312"/>
      <c r="FV154" s="312"/>
      <c r="FW154" s="312"/>
      <c r="FX154" s="312"/>
      <c r="FY154" s="312"/>
      <c r="FZ154" s="312"/>
      <c r="GA154" s="312"/>
      <c r="GB154" s="312"/>
      <c r="GC154" s="312"/>
      <c r="GD154" s="312"/>
      <c r="GE154" s="312"/>
      <c r="GF154" s="312"/>
      <c r="GG154" s="312"/>
      <c r="GH154" s="312"/>
      <c r="GI154" s="312"/>
      <c r="GJ154" s="312"/>
    </row>
    <row r="155" spans="1:192" s="311" customFormat="1" hidden="1">
      <c r="A155" s="302"/>
      <c r="B155" s="312"/>
      <c r="C155" s="312"/>
      <c r="D155" s="312"/>
      <c r="E155" s="312"/>
      <c r="F155" s="312"/>
      <c r="G155" s="312"/>
      <c r="H155" s="312"/>
      <c r="I155" s="312"/>
      <c r="J155" s="312"/>
      <c r="K155" s="312"/>
      <c r="L155" s="312"/>
      <c r="M155" s="312"/>
      <c r="N155" s="312"/>
      <c r="O155" s="312"/>
      <c r="P155" s="312"/>
      <c r="Q155" s="312"/>
      <c r="R155" s="312"/>
      <c r="S155" s="312"/>
      <c r="T155" s="312"/>
      <c r="U155" s="312"/>
      <c r="V155" s="312"/>
      <c r="W155" s="312"/>
      <c r="X155" s="312"/>
      <c r="Y155" s="312"/>
      <c r="Z155" s="312"/>
      <c r="AA155" s="312"/>
      <c r="AB155" s="312"/>
      <c r="AC155" s="312"/>
      <c r="AD155" s="312"/>
      <c r="AE155" s="312"/>
      <c r="AF155" s="312"/>
      <c r="AG155" s="312"/>
      <c r="AH155" s="312"/>
      <c r="AI155" s="312"/>
      <c r="AJ155" s="312"/>
      <c r="AK155" s="312"/>
      <c r="AL155" s="312"/>
      <c r="AM155" s="312"/>
      <c r="AN155" s="312"/>
      <c r="AO155" s="312"/>
      <c r="AP155" s="312"/>
      <c r="AQ155" s="312"/>
      <c r="AR155" s="312"/>
      <c r="AS155" s="312"/>
      <c r="AT155" s="312"/>
      <c r="AU155" s="312"/>
      <c r="AV155" s="312"/>
      <c r="AW155" s="312"/>
      <c r="AX155" s="312"/>
      <c r="AY155" s="312"/>
      <c r="AZ155" s="312"/>
      <c r="BA155" s="312"/>
      <c r="BB155" s="312"/>
      <c r="BC155" s="312"/>
      <c r="BD155" s="312"/>
      <c r="BE155" s="312"/>
      <c r="BF155" s="312"/>
      <c r="BG155" s="312"/>
      <c r="BH155" s="312"/>
      <c r="BI155" s="312"/>
      <c r="BJ155" s="312"/>
      <c r="BK155" s="312"/>
      <c r="BL155" s="312"/>
      <c r="BM155" s="312"/>
      <c r="BN155" s="312"/>
      <c r="BO155" s="312"/>
      <c r="BP155" s="312"/>
      <c r="BQ155" s="312"/>
      <c r="BR155" s="312"/>
      <c r="BS155" s="312"/>
      <c r="BT155" s="312"/>
      <c r="BU155" s="312"/>
      <c r="BV155" s="312"/>
      <c r="BW155" s="312"/>
      <c r="BX155" s="312"/>
      <c r="BY155" s="312"/>
      <c r="BZ155" s="312"/>
      <c r="CA155" s="312"/>
      <c r="CB155" s="312"/>
      <c r="CC155" s="312"/>
      <c r="CD155" s="312"/>
      <c r="CE155" s="312"/>
      <c r="CF155" s="312"/>
      <c r="CG155" s="312"/>
      <c r="CH155" s="312"/>
      <c r="CI155" s="312"/>
      <c r="CJ155" s="312"/>
      <c r="CK155" s="312"/>
      <c r="CL155" s="312"/>
      <c r="CM155" s="312"/>
      <c r="CN155" s="312"/>
      <c r="CO155" s="312"/>
      <c r="CP155" s="312"/>
      <c r="CQ155" s="312"/>
      <c r="CR155" s="312"/>
      <c r="CS155" s="312"/>
      <c r="CT155" s="312"/>
      <c r="CU155" s="312"/>
      <c r="CV155" s="312"/>
      <c r="CW155" s="312"/>
      <c r="CX155" s="312"/>
      <c r="CY155" s="312"/>
      <c r="CZ155" s="312"/>
      <c r="DA155" s="312"/>
      <c r="DB155" s="312"/>
      <c r="DC155" s="312"/>
      <c r="DD155" s="312"/>
      <c r="DE155" s="312"/>
      <c r="DF155" s="312"/>
      <c r="DG155" s="312"/>
      <c r="DH155" s="312"/>
      <c r="DI155" s="312"/>
      <c r="DJ155" s="312"/>
      <c r="DK155" s="312"/>
      <c r="DL155" s="312"/>
      <c r="DM155" s="312"/>
      <c r="DN155" s="312"/>
      <c r="DO155" s="312"/>
      <c r="DP155" s="312"/>
      <c r="DQ155" s="312"/>
      <c r="DR155" s="312"/>
      <c r="DS155" s="312"/>
      <c r="DT155" s="312"/>
      <c r="DU155" s="312"/>
      <c r="DV155" s="312"/>
      <c r="DW155" s="312"/>
      <c r="DX155" s="312"/>
      <c r="DY155" s="312"/>
      <c r="DZ155" s="312"/>
      <c r="EA155" s="312"/>
      <c r="EB155" s="312"/>
      <c r="EC155" s="312"/>
      <c r="ED155" s="312"/>
      <c r="EE155" s="312"/>
      <c r="EF155" s="312"/>
      <c r="EG155" s="312"/>
      <c r="EH155" s="312"/>
      <c r="EI155" s="312"/>
      <c r="EJ155" s="312"/>
      <c r="EK155" s="312"/>
      <c r="EL155" s="312"/>
      <c r="EM155" s="312"/>
      <c r="EN155" s="312"/>
      <c r="EO155" s="312"/>
      <c r="EP155" s="312"/>
      <c r="EQ155" s="312"/>
      <c r="ER155" s="312"/>
      <c r="ES155" s="312"/>
      <c r="ET155" s="312"/>
      <c r="EU155" s="312"/>
      <c r="EV155" s="312"/>
      <c r="EW155" s="312"/>
      <c r="EX155" s="312"/>
      <c r="EY155" s="312"/>
      <c r="EZ155" s="312"/>
      <c r="FA155" s="312"/>
      <c r="FB155" s="312"/>
      <c r="FC155" s="312"/>
      <c r="FD155" s="312"/>
      <c r="FE155" s="312"/>
      <c r="FF155" s="312"/>
      <c r="FG155" s="312"/>
      <c r="FH155" s="312"/>
      <c r="FI155" s="312"/>
      <c r="FJ155" s="312"/>
      <c r="FK155" s="312"/>
      <c r="FL155" s="312"/>
      <c r="FM155" s="312"/>
      <c r="FN155" s="312"/>
      <c r="FO155" s="312"/>
      <c r="FP155" s="312"/>
      <c r="FQ155" s="312"/>
      <c r="FR155" s="312"/>
      <c r="FS155" s="312"/>
      <c r="FT155" s="312"/>
      <c r="FU155" s="312"/>
      <c r="FV155" s="312"/>
      <c r="FW155" s="312"/>
      <c r="FX155" s="312"/>
      <c r="FY155" s="312"/>
      <c r="FZ155" s="312"/>
      <c r="GA155" s="312"/>
      <c r="GB155" s="312"/>
      <c r="GC155" s="312"/>
      <c r="GD155" s="312"/>
      <c r="GE155" s="312"/>
      <c r="GF155" s="312"/>
      <c r="GG155" s="312"/>
      <c r="GH155" s="312"/>
      <c r="GI155" s="312"/>
      <c r="GJ155" s="312"/>
    </row>
    <row r="156" spans="1:192" s="311" customFormat="1" hidden="1">
      <c r="A156" s="302"/>
      <c r="B156" s="312"/>
      <c r="C156" s="312"/>
      <c r="D156" s="312"/>
      <c r="E156" s="312"/>
      <c r="F156" s="312"/>
      <c r="G156" s="312"/>
      <c r="H156" s="312"/>
      <c r="I156" s="312"/>
      <c r="J156" s="312"/>
      <c r="K156" s="312"/>
      <c r="L156" s="312"/>
      <c r="M156" s="312"/>
      <c r="N156" s="312"/>
      <c r="O156" s="312"/>
      <c r="P156" s="312"/>
      <c r="Q156" s="312"/>
      <c r="R156" s="312"/>
      <c r="S156" s="312"/>
      <c r="T156" s="312"/>
      <c r="U156" s="312"/>
      <c r="V156" s="312"/>
      <c r="W156" s="312"/>
      <c r="X156" s="312"/>
      <c r="Y156" s="312"/>
      <c r="Z156" s="312"/>
      <c r="AA156" s="312"/>
      <c r="AB156" s="312"/>
      <c r="AC156" s="312"/>
      <c r="AD156" s="312"/>
      <c r="AE156" s="312"/>
      <c r="AF156" s="312"/>
      <c r="AG156" s="312"/>
      <c r="AH156" s="312"/>
      <c r="AI156" s="312"/>
      <c r="AJ156" s="312"/>
      <c r="AK156" s="312"/>
      <c r="AL156" s="312"/>
      <c r="AM156" s="312"/>
      <c r="AN156" s="312"/>
      <c r="AO156" s="312"/>
      <c r="AP156" s="312"/>
      <c r="AQ156" s="312"/>
      <c r="AR156" s="312"/>
      <c r="AS156" s="312"/>
      <c r="AT156" s="312"/>
      <c r="AU156" s="312"/>
      <c r="AV156" s="312"/>
      <c r="AW156" s="312"/>
      <c r="AX156" s="312"/>
      <c r="AY156" s="312"/>
      <c r="AZ156" s="312"/>
      <c r="BA156" s="312"/>
      <c r="BB156" s="312"/>
      <c r="BC156" s="312"/>
      <c r="BD156" s="312"/>
      <c r="BE156" s="312"/>
      <c r="BF156" s="312"/>
      <c r="BG156" s="312"/>
      <c r="BH156" s="312"/>
      <c r="BI156" s="312"/>
      <c r="BJ156" s="312"/>
      <c r="BK156" s="312"/>
      <c r="BL156" s="312"/>
      <c r="BM156" s="312"/>
      <c r="BN156" s="312"/>
      <c r="BO156" s="312"/>
      <c r="BP156" s="312"/>
      <c r="BQ156" s="312"/>
      <c r="BR156" s="312"/>
      <c r="BS156" s="312"/>
      <c r="BT156" s="312"/>
      <c r="BU156" s="312"/>
      <c r="BV156" s="312"/>
      <c r="BW156" s="312"/>
      <c r="BX156" s="312"/>
      <c r="BY156" s="312"/>
      <c r="BZ156" s="312"/>
      <c r="CA156" s="312"/>
      <c r="CB156" s="312"/>
      <c r="CC156" s="312"/>
      <c r="CD156" s="312"/>
      <c r="CE156" s="312"/>
      <c r="CF156" s="312"/>
      <c r="CG156" s="312"/>
      <c r="CH156" s="312"/>
      <c r="CI156" s="312"/>
      <c r="CJ156" s="312"/>
      <c r="CK156" s="312"/>
      <c r="CL156" s="312"/>
      <c r="CM156" s="312"/>
      <c r="CN156" s="312"/>
      <c r="CO156" s="312"/>
      <c r="CP156" s="312"/>
      <c r="CQ156" s="312"/>
      <c r="CR156" s="312"/>
      <c r="CS156" s="312"/>
      <c r="CT156" s="312"/>
      <c r="CU156" s="312"/>
      <c r="CV156" s="312"/>
      <c r="CW156" s="312"/>
      <c r="CX156" s="312"/>
      <c r="CY156" s="312"/>
      <c r="CZ156" s="312"/>
      <c r="DA156" s="312"/>
      <c r="DB156" s="312"/>
      <c r="DC156" s="312"/>
      <c r="DD156" s="312"/>
      <c r="DE156" s="312"/>
      <c r="DF156" s="312"/>
      <c r="DG156" s="312"/>
      <c r="DH156" s="312"/>
      <c r="DI156" s="312"/>
      <c r="DJ156" s="312"/>
      <c r="DK156" s="312"/>
      <c r="DL156" s="312"/>
      <c r="DM156" s="312"/>
      <c r="DN156" s="312"/>
      <c r="DO156" s="312"/>
      <c r="DP156" s="312"/>
      <c r="DQ156" s="312"/>
      <c r="DR156" s="312"/>
      <c r="DS156" s="312"/>
      <c r="DT156" s="312"/>
      <c r="DU156" s="312"/>
      <c r="DV156" s="312"/>
      <c r="DW156" s="312"/>
      <c r="DX156" s="312"/>
      <c r="DY156" s="312"/>
      <c r="DZ156" s="312"/>
      <c r="EA156" s="312"/>
      <c r="EB156" s="312"/>
      <c r="EC156" s="312"/>
      <c r="ED156" s="312"/>
      <c r="EE156" s="312"/>
      <c r="EF156" s="312"/>
      <c r="EG156" s="312"/>
      <c r="EH156" s="312"/>
      <c r="EI156" s="312"/>
      <c r="EJ156" s="312"/>
      <c r="EK156" s="312"/>
      <c r="EL156" s="312"/>
      <c r="EM156" s="312"/>
      <c r="EN156" s="312"/>
      <c r="EO156" s="312"/>
      <c r="EP156" s="312"/>
      <c r="EQ156" s="312"/>
      <c r="ER156" s="312"/>
      <c r="ES156" s="312"/>
      <c r="ET156" s="312"/>
      <c r="EU156" s="312"/>
      <c r="EV156" s="312"/>
      <c r="EW156" s="312"/>
      <c r="EX156" s="312"/>
      <c r="EY156" s="312"/>
      <c r="EZ156" s="312"/>
      <c r="FA156" s="312"/>
      <c r="FB156" s="312"/>
      <c r="FC156" s="312"/>
      <c r="FD156" s="312"/>
      <c r="FE156" s="312"/>
      <c r="FF156" s="312"/>
      <c r="FG156" s="312"/>
      <c r="FH156" s="312"/>
      <c r="FI156" s="312"/>
      <c r="FJ156" s="312"/>
      <c r="FK156" s="312"/>
      <c r="FL156" s="312"/>
      <c r="FM156" s="312"/>
      <c r="FN156" s="312"/>
      <c r="FO156" s="312"/>
      <c r="FP156" s="312"/>
      <c r="FQ156" s="312"/>
      <c r="FR156" s="312"/>
      <c r="FS156" s="312"/>
      <c r="FT156" s="312"/>
      <c r="FU156" s="312"/>
      <c r="FV156" s="312"/>
      <c r="FW156" s="312"/>
      <c r="FX156" s="312"/>
      <c r="FY156" s="312"/>
      <c r="FZ156" s="312"/>
      <c r="GA156" s="312"/>
      <c r="GB156" s="312"/>
      <c r="GC156" s="312"/>
      <c r="GD156" s="312"/>
      <c r="GE156" s="312"/>
      <c r="GF156" s="312"/>
      <c r="GG156" s="312"/>
      <c r="GH156" s="312"/>
      <c r="GI156" s="312"/>
      <c r="GJ156" s="312"/>
    </row>
    <row r="157" spans="1:192" s="311" customFormat="1" hidden="1">
      <c r="A157" s="302"/>
      <c r="B157" s="302"/>
      <c r="C157" s="302"/>
      <c r="D157" s="302"/>
      <c r="E157" s="302"/>
      <c r="F157" s="302"/>
      <c r="G157" s="302"/>
      <c r="H157" s="312"/>
      <c r="I157" s="312"/>
      <c r="J157" s="312"/>
      <c r="K157" s="312"/>
      <c r="L157" s="312"/>
      <c r="M157" s="312"/>
      <c r="N157" s="312"/>
      <c r="O157" s="312"/>
      <c r="P157" s="312"/>
      <c r="Q157" s="312"/>
      <c r="R157" s="312"/>
      <c r="S157" s="312"/>
      <c r="T157" s="312"/>
      <c r="U157" s="312"/>
      <c r="V157" s="312"/>
      <c r="W157" s="312"/>
      <c r="X157" s="312"/>
      <c r="Y157" s="312"/>
      <c r="Z157" s="312"/>
      <c r="AA157" s="312"/>
      <c r="AB157" s="312"/>
      <c r="AC157" s="312"/>
      <c r="AD157" s="312"/>
      <c r="AE157" s="312"/>
      <c r="AF157" s="312"/>
      <c r="AG157" s="312"/>
      <c r="AH157" s="312"/>
      <c r="AI157" s="312"/>
      <c r="AJ157" s="312"/>
      <c r="AK157" s="312"/>
      <c r="AL157" s="312"/>
      <c r="AM157" s="312"/>
      <c r="AN157" s="312"/>
      <c r="AO157" s="312"/>
      <c r="AP157" s="312"/>
      <c r="AQ157" s="312"/>
      <c r="AR157" s="312"/>
      <c r="AS157" s="312"/>
      <c r="AT157" s="312"/>
      <c r="AU157" s="312"/>
      <c r="AV157" s="312"/>
      <c r="AW157" s="312"/>
      <c r="AX157" s="312"/>
      <c r="AY157" s="312"/>
      <c r="AZ157" s="312"/>
      <c r="BA157" s="312"/>
      <c r="BB157" s="312"/>
      <c r="BC157" s="312"/>
      <c r="BD157" s="312"/>
      <c r="BE157" s="312"/>
      <c r="BF157" s="312"/>
      <c r="BG157" s="312"/>
      <c r="BH157" s="312"/>
      <c r="BI157" s="312"/>
      <c r="BJ157" s="312"/>
      <c r="BK157" s="312"/>
      <c r="BL157" s="312"/>
      <c r="BM157" s="312"/>
      <c r="BN157" s="312"/>
      <c r="BO157" s="312"/>
      <c r="BP157" s="312"/>
      <c r="BQ157" s="312"/>
      <c r="BR157" s="312"/>
      <c r="BS157" s="312"/>
      <c r="BT157" s="312"/>
      <c r="BU157" s="312"/>
      <c r="BV157" s="312"/>
      <c r="BW157" s="312"/>
      <c r="BX157" s="312"/>
      <c r="BY157" s="312"/>
      <c r="BZ157" s="312"/>
      <c r="CA157" s="312"/>
      <c r="CB157" s="312"/>
      <c r="CC157" s="312"/>
      <c r="CD157" s="312"/>
      <c r="CE157" s="312"/>
      <c r="CF157" s="312"/>
      <c r="CG157" s="312"/>
      <c r="CH157" s="312"/>
      <c r="CI157" s="312"/>
      <c r="CJ157" s="312"/>
      <c r="CK157" s="312"/>
      <c r="CL157" s="312"/>
      <c r="CM157" s="312"/>
      <c r="CN157" s="312"/>
      <c r="CO157" s="312"/>
      <c r="CP157" s="312"/>
      <c r="CQ157" s="312"/>
      <c r="CR157" s="312"/>
      <c r="CS157" s="312"/>
      <c r="CT157" s="312"/>
      <c r="CU157" s="312"/>
      <c r="CV157" s="312"/>
      <c r="CW157" s="312"/>
      <c r="CX157" s="312"/>
      <c r="CY157" s="312"/>
      <c r="CZ157" s="312"/>
      <c r="DA157" s="312"/>
      <c r="DB157" s="312"/>
      <c r="DC157" s="312"/>
      <c r="DD157" s="312"/>
      <c r="DE157" s="312"/>
      <c r="DF157" s="312"/>
      <c r="DG157" s="312"/>
      <c r="DH157" s="312"/>
      <c r="DI157" s="312"/>
      <c r="DJ157" s="312"/>
      <c r="DK157" s="312"/>
      <c r="DL157" s="312"/>
      <c r="DM157" s="312"/>
      <c r="DN157" s="312"/>
      <c r="DO157" s="312"/>
      <c r="DP157" s="312"/>
      <c r="DQ157" s="312"/>
      <c r="DR157" s="312"/>
      <c r="DS157" s="312"/>
      <c r="DT157" s="312"/>
      <c r="DU157" s="312"/>
      <c r="DV157" s="312"/>
      <c r="DW157" s="312"/>
      <c r="DX157" s="312"/>
      <c r="DY157" s="312"/>
      <c r="DZ157" s="312"/>
      <c r="EA157" s="312"/>
      <c r="EB157" s="312"/>
      <c r="EC157" s="312"/>
      <c r="ED157" s="312"/>
      <c r="EE157" s="312"/>
      <c r="EF157" s="312"/>
      <c r="EG157" s="312"/>
      <c r="EH157" s="312"/>
      <c r="EI157" s="312"/>
      <c r="EJ157" s="312"/>
      <c r="EK157" s="312"/>
      <c r="EL157" s="312"/>
      <c r="EM157" s="312"/>
      <c r="EN157" s="312"/>
      <c r="EO157" s="312"/>
      <c r="EP157" s="312"/>
      <c r="EQ157" s="312"/>
      <c r="ER157" s="312"/>
      <c r="ES157" s="312"/>
      <c r="ET157" s="312"/>
      <c r="EU157" s="312"/>
      <c r="EV157" s="312"/>
      <c r="EW157" s="312"/>
      <c r="EX157" s="312"/>
      <c r="EY157" s="312"/>
      <c r="EZ157" s="312"/>
      <c r="FA157" s="312"/>
      <c r="FB157" s="312"/>
      <c r="FC157" s="312"/>
      <c r="FD157" s="312"/>
      <c r="FE157" s="312"/>
      <c r="FF157" s="312"/>
      <c r="FG157" s="312"/>
      <c r="FH157" s="312"/>
      <c r="FI157" s="312"/>
      <c r="FJ157" s="312"/>
      <c r="FK157" s="312"/>
      <c r="FL157" s="312"/>
      <c r="FM157" s="312"/>
      <c r="FN157" s="312"/>
      <c r="FO157" s="312"/>
      <c r="FP157" s="312"/>
      <c r="FQ157" s="312"/>
      <c r="FR157" s="312"/>
      <c r="FS157" s="312"/>
      <c r="FT157" s="312"/>
      <c r="FU157" s="312"/>
      <c r="FV157" s="312"/>
      <c r="FW157" s="312"/>
      <c r="FX157" s="312"/>
      <c r="FY157" s="312"/>
      <c r="FZ157" s="312"/>
      <c r="GA157" s="312"/>
      <c r="GB157" s="312"/>
      <c r="GC157" s="312"/>
      <c r="GD157" s="312"/>
      <c r="GE157" s="312"/>
      <c r="GF157" s="312"/>
      <c r="GG157" s="312"/>
      <c r="GH157" s="312"/>
      <c r="GI157" s="302"/>
      <c r="GJ157" s="302"/>
    </row>
    <row r="158" spans="1:192" s="311" customFormat="1" hidden="1">
      <c r="A158" s="302"/>
      <c r="B158" s="302"/>
      <c r="C158" s="302"/>
      <c r="D158" s="302"/>
      <c r="E158" s="302"/>
      <c r="F158" s="302"/>
      <c r="G158" s="302"/>
      <c r="H158" s="312"/>
      <c r="I158" s="312"/>
      <c r="J158" s="312"/>
      <c r="K158" s="312"/>
      <c r="L158" s="312"/>
      <c r="M158" s="312"/>
      <c r="N158" s="312"/>
      <c r="O158" s="312"/>
      <c r="P158" s="312"/>
      <c r="Q158" s="312"/>
      <c r="R158" s="312"/>
      <c r="S158" s="312"/>
      <c r="T158" s="312"/>
      <c r="U158" s="312"/>
      <c r="V158" s="312"/>
      <c r="W158" s="312"/>
      <c r="X158" s="312"/>
      <c r="Y158" s="312"/>
      <c r="Z158" s="312"/>
      <c r="AA158" s="312"/>
      <c r="AB158" s="312"/>
      <c r="AC158" s="312"/>
      <c r="AD158" s="312"/>
      <c r="AE158" s="312"/>
      <c r="AF158" s="312"/>
      <c r="AG158" s="312"/>
      <c r="AH158" s="312"/>
      <c r="AI158" s="312"/>
      <c r="AJ158" s="312"/>
      <c r="AK158" s="312"/>
      <c r="AL158" s="312"/>
      <c r="AM158" s="312"/>
      <c r="AN158" s="312"/>
      <c r="AO158" s="312"/>
      <c r="AP158" s="312"/>
      <c r="AQ158" s="312"/>
      <c r="AR158" s="312"/>
      <c r="AS158" s="312"/>
      <c r="AT158" s="312"/>
      <c r="AU158" s="312"/>
      <c r="AV158" s="312"/>
      <c r="AW158" s="312"/>
      <c r="AX158" s="312"/>
      <c r="AY158" s="312"/>
      <c r="AZ158" s="312"/>
      <c r="BA158" s="312"/>
      <c r="BB158" s="312"/>
      <c r="BC158" s="312"/>
      <c r="BD158" s="312"/>
      <c r="BE158" s="312"/>
      <c r="BF158" s="312"/>
      <c r="BG158" s="312"/>
      <c r="BH158" s="312"/>
      <c r="BI158" s="312"/>
      <c r="BJ158" s="312"/>
      <c r="BK158" s="312"/>
      <c r="BL158" s="312"/>
      <c r="BM158" s="312"/>
      <c r="BN158" s="312"/>
      <c r="BO158" s="312"/>
      <c r="BP158" s="312"/>
      <c r="BQ158" s="312"/>
      <c r="BR158" s="312"/>
      <c r="BS158" s="312"/>
      <c r="BT158" s="312"/>
      <c r="BU158" s="312"/>
      <c r="BV158" s="312"/>
      <c r="BW158" s="312"/>
      <c r="BX158" s="312"/>
      <c r="BY158" s="312"/>
      <c r="BZ158" s="312"/>
      <c r="CA158" s="312"/>
      <c r="CB158" s="312"/>
      <c r="CC158" s="312"/>
      <c r="CD158" s="312"/>
      <c r="CE158" s="312"/>
      <c r="CF158" s="312"/>
      <c r="CG158" s="312"/>
      <c r="CH158" s="312"/>
      <c r="CI158" s="312"/>
      <c r="CJ158" s="312"/>
      <c r="CK158" s="312"/>
      <c r="CL158" s="312"/>
      <c r="CM158" s="312"/>
      <c r="CN158" s="312"/>
      <c r="CO158" s="312"/>
      <c r="CP158" s="312"/>
      <c r="CQ158" s="312"/>
      <c r="CR158" s="312"/>
      <c r="CS158" s="312"/>
      <c r="CT158" s="312"/>
      <c r="CU158" s="312"/>
      <c r="CV158" s="312"/>
      <c r="CW158" s="312"/>
      <c r="CX158" s="312"/>
      <c r="CY158" s="312"/>
      <c r="CZ158" s="312"/>
      <c r="DA158" s="312"/>
      <c r="DB158" s="312"/>
      <c r="DC158" s="312"/>
      <c r="DD158" s="312"/>
      <c r="DE158" s="312"/>
      <c r="DF158" s="312"/>
      <c r="DG158" s="312"/>
      <c r="DH158" s="312"/>
      <c r="DI158" s="312"/>
      <c r="DJ158" s="312"/>
      <c r="DK158" s="312"/>
      <c r="DL158" s="312"/>
      <c r="DM158" s="312"/>
      <c r="DN158" s="312"/>
      <c r="DO158" s="312"/>
      <c r="DP158" s="312"/>
      <c r="DQ158" s="312"/>
      <c r="DR158" s="312"/>
      <c r="DS158" s="312"/>
      <c r="DT158" s="312"/>
      <c r="DU158" s="312"/>
      <c r="DV158" s="312"/>
      <c r="DW158" s="312"/>
      <c r="DX158" s="312"/>
      <c r="DY158" s="312"/>
      <c r="DZ158" s="312"/>
      <c r="EA158" s="312"/>
      <c r="EB158" s="312"/>
      <c r="EC158" s="312"/>
      <c r="ED158" s="312"/>
      <c r="EE158" s="312"/>
      <c r="EF158" s="312"/>
      <c r="EG158" s="312"/>
      <c r="EH158" s="312"/>
      <c r="EI158" s="312"/>
      <c r="EJ158" s="312"/>
      <c r="EK158" s="312"/>
      <c r="EL158" s="312"/>
      <c r="EM158" s="312"/>
      <c r="EN158" s="312"/>
      <c r="EO158" s="312"/>
      <c r="EP158" s="312"/>
      <c r="EQ158" s="312"/>
      <c r="ER158" s="312"/>
      <c r="ES158" s="312"/>
      <c r="ET158" s="312"/>
      <c r="EU158" s="312"/>
      <c r="EV158" s="312"/>
      <c r="EW158" s="312"/>
      <c r="EX158" s="312"/>
      <c r="EY158" s="312"/>
      <c r="EZ158" s="312"/>
      <c r="FA158" s="312"/>
      <c r="FB158" s="312"/>
      <c r="FC158" s="312"/>
      <c r="FD158" s="312"/>
      <c r="FE158" s="312"/>
      <c r="FF158" s="312"/>
      <c r="FG158" s="312"/>
      <c r="FH158" s="312"/>
      <c r="FI158" s="312"/>
      <c r="FJ158" s="312"/>
      <c r="FK158" s="312"/>
      <c r="FL158" s="312"/>
      <c r="FM158" s="312"/>
      <c r="FN158" s="312"/>
      <c r="FO158" s="312"/>
      <c r="FP158" s="312"/>
      <c r="FQ158" s="312"/>
      <c r="FR158" s="312"/>
      <c r="FS158" s="312"/>
      <c r="FT158" s="312"/>
      <c r="FU158" s="312"/>
      <c r="FV158" s="312"/>
      <c r="FW158" s="312"/>
      <c r="FX158" s="312"/>
      <c r="FY158" s="312"/>
      <c r="FZ158" s="312"/>
      <c r="GA158" s="312"/>
      <c r="GB158" s="312"/>
      <c r="GC158" s="312"/>
      <c r="GD158" s="312"/>
      <c r="GE158" s="312"/>
      <c r="GF158" s="312"/>
      <c r="GG158" s="312"/>
      <c r="GH158" s="312"/>
      <c r="GI158" s="302"/>
      <c r="GJ158" s="302"/>
    </row>
    <row r="159" spans="1:192" ht="16.5" hidden="1" customHeight="1"/>
    <row r="160" spans="1:192" ht="16.5" hidden="1" customHeight="1"/>
    <row r="161" ht="16.5" hidden="1" customHeight="1"/>
    <row r="162" ht="16.5" hidden="1" customHeight="1"/>
    <row r="163" ht="16.5" hidden="1" customHeight="1"/>
    <row r="164" ht="16.5" hidden="1" customHeight="1"/>
    <row r="165" ht="16.5" hidden="1" customHeight="1"/>
    <row r="166" ht="16.5" hidden="1" customHeight="1"/>
    <row r="167" ht="16.5" hidden="1" customHeight="1"/>
    <row r="168" ht="16.5" hidden="1" customHeight="1"/>
    <row r="169" ht="16.5" hidden="1" customHeight="1"/>
    <row r="170" ht="16.5" hidden="1" customHeight="1"/>
    <row r="171" ht="16.5" hidden="1" customHeight="1"/>
    <row r="172" ht="16.5" hidden="1" customHeight="1"/>
    <row r="173" ht="16.5" hidden="1" customHeight="1"/>
    <row r="174" ht="16.5" hidden="1" customHeight="1"/>
    <row r="175" ht="16.5" hidden="1" customHeight="1"/>
    <row r="176" ht="16.5" hidden="1" customHeight="1"/>
    <row r="177" ht="16.5" hidden="1" customHeight="1"/>
    <row r="178" ht="16.5" hidden="1" customHeight="1"/>
  </sheetData>
  <sheetProtection selectLockedCells="1"/>
  <mergeCells count="7">
    <mergeCell ref="J23:J24"/>
    <mergeCell ref="K23:K24"/>
    <mergeCell ref="L23:L24"/>
    <mergeCell ref="M23:M24"/>
    <mergeCell ref="D5:E5"/>
    <mergeCell ref="D7:E7"/>
    <mergeCell ref="I23:I24"/>
  </mergeCells>
  <conditionalFormatting sqref="I34:M34">
    <cfRule type="dataBar" priority="25">
      <dataBar>
        <cfvo type="min"/>
        <cfvo type="max"/>
        <color rgb="FF008AEF"/>
      </dataBar>
      <extLst>
        <ext xmlns:x14="http://schemas.microsoft.com/office/spreadsheetml/2009/9/main" uri="{B025F937-C7B1-47D3-B67F-A62EFF666E3E}">
          <x14:id>{DB7A316E-9035-48AA-901B-4343C43E2AD2}</x14:id>
        </ext>
      </extLst>
    </cfRule>
  </conditionalFormatting>
  <conditionalFormatting sqref="E29">
    <cfRule type="notContainsBlanks" dxfId="43" priority="8">
      <formula>LEN(TRIM(E29))&gt;0</formula>
    </cfRule>
  </conditionalFormatting>
  <conditionalFormatting sqref="E9">
    <cfRule type="notContainsBlanks" dxfId="42" priority="5">
      <formula>LEN(TRIM(E9))&gt;0</formula>
    </cfRule>
  </conditionalFormatting>
  <dataValidations count="4">
    <dataValidation type="list" allowBlank="1" showInputMessage="1" showErrorMessage="1" sqref="D29">
      <formula1>DCEquipment</formula1>
    </dataValidation>
    <dataValidation type="list" allowBlank="1" showInputMessage="1" showErrorMessage="1" sqref="D9">
      <formula1>DCSize</formula1>
    </dataValidation>
    <dataValidation type="list" allowBlank="1" showInputMessage="1" showErrorMessage="1" sqref="D11">
      <formula1>YesOrNO</formula1>
    </dataValidation>
    <dataValidation type="list" allowBlank="1" showInputMessage="1" showErrorMessage="1" sqref="D5:E5">
      <formula1>INDIRECT(SelectedDCRegion)</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DB7A316E-9035-48AA-901B-4343C43E2AD2}">
            <x14:dataBar minLength="0" maxLength="100" border="1" negativeBarBorderColorSameAsPositive="0">
              <x14:cfvo type="autoMin"/>
              <x14:cfvo type="autoMax"/>
              <x14:borderColor rgb="FF008AEF"/>
              <x14:negativeFillColor rgb="FFFF0000"/>
              <x14:negativeBorderColor rgb="FFFF0000"/>
              <x14:axisColor rgb="FF000000"/>
            </x14:dataBar>
          </x14:cfRule>
          <xm:sqref>I34:M34</xm:sqref>
        </x14:conditionalFormatting>
        <x14:conditionalFormatting xmlns:xm="http://schemas.microsoft.com/office/excel/2006/main">
          <x14:cfRule type="containsText" priority="72" operator="containsText" id="{C85F871F-1222-4B14-BCA3-2AFABC692B6F}">
            <xm:f>NOT(ISERROR(SEARCH("-",E18)))</xm:f>
            <xm:f>"-"</xm:f>
            <x14:dxf>
              <font>
                <b/>
                <i val="0"/>
                <color rgb="FFFF0000"/>
              </font>
              <fill>
                <patternFill patternType="gray125">
                  <fgColor theme="0" tint="-0.14996795556505021"/>
                  <bgColor theme="0"/>
                </patternFill>
              </fill>
            </x14:dxf>
          </x14:cfRule>
          <x14:cfRule type="containsText" priority="73" operator="containsText" id="{D1E97AEF-2DB1-4E7C-96D9-BA0E70B3ED42}">
            <xm:f>NOT(ISERROR(SEARCH("+",E18)))</xm:f>
            <xm:f>"+"</xm:f>
            <x14:dxf>
              <font>
                <b/>
                <i val="0"/>
                <color rgb="FF00B050"/>
              </font>
              <fill>
                <patternFill patternType="gray125">
                  <fgColor theme="0" tint="-0.14996795556505021"/>
                  <bgColor auto="1"/>
                </patternFill>
              </fill>
            </x14:dxf>
          </x14:cfRule>
          <xm:sqref>E18</xm:sqref>
        </x14:conditionalFormatting>
        <x14:conditionalFormatting xmlns:xm="http://schemas.microsoft.com/office/excel/2006/main">
          <x14:cfRule type="containsText" priority="44" operator="containsText" id="{4E0F6B56-1F73-442C-A5E4-0831A8D5DD8C}">
            <xm:f>NOT(ISERROR(SEARCH("-",E37)))</xm:f>
            <xm:f>"-"</xm:f>
            <x14:dxf>
              <font>
                <b/>
                <i val="0"/>
                <color rgb="FFFF0000"/>
              </font>
              <fill>
                <patternFill patternType="gray125">
                  <fgColor theme="0" tint="-0.14996795556505021"/>
                  <bgColor theme="0"/>
                </patternFill>
              </fill>
            </x14:dxf>
          </x14:cfRule>
          <x14:cfRule type="containsText" priority="45" operator="containsText" id="{53E974BB-AB92-4DAD-8840-655E6D0131E9}">
            <xm:f>NOT(ISERROR(SEARCH("+",E37)))</xm:f>
            <xm:f>"+"</xm:f>
            <x14:dxf>
              <font>
                <b/>
                <i val="0"/>
                <color rgb="FF00B050"/>
              </font>
              <fill>
                <patternFill patternType="gray125">
                  <fgColor theme="0" tint="-0.14996795556505021"/>
                  <bgColor auto="1"/>
                </patternFill>
              </fill>
            </x14:dxf>
          </x14:cfRule>
          <xm:sqref>E37</xm:sqref>
        </x14:conditionalFormatting>
        <x14:conditionalFormatting xmlns:xm="http://schemas.microsoft.com/office/excel/2006/main">
          <x14:cfRule type="containsText" priority="32" operator="containsText" id="{12BEBD72-902C-44EC-954C-E1BC9CB5FB96}">
            <xm:f>NOT(ISERROR(SEARCH("-",F38)))</xm:f>
            <xm:f>"-"</xm:f>
            <x14:dxf>
              <font>
                <b/>
                <i val="0"/>
                <color rgb="FFFF0000"/>
              </font>
              <fill>
                <patternFill patternType="gray125">
                  <fgColor theme="0" tint="-0.14996795556505021"/>
                  <bgColor theme="0"/>
                </patternFill>
              </fill>
            </x14:dxf>
          </x14:cfRule>
          <x14:cfRule type="containsText" priority="33" operator="containsText" id="{7A6AEB2D-587B-4077-8433-9D65F659F7C3}">
            <xm:f>NOT(ISERROR(SEARCH("+",F38)))</xm:f>
            <xm:f>"+"</xm:f>
            <x14:dxf>
              <font>
                <b/>
                <i val="0"/>
                <color rgb="FF00B050"/>
              </font>
              <fill>
                <patternFill patternType="gray125">
                  <fgColor theme="0" tint="-0.14996795556505021"/>
                  <bgColor auto="1"/>
                </patternFill>
              </fill>
            </x14:dxf>
          </x14:cfRule>
          <xm:sqref>F38</xm:sqref>
        </x14:conditionalFormatting>
        <x14:conditionalFormatting xmlns:xm="http://schemas.microsoft.com/office/excel/2006/main">
          <x14:cfRule type="containsText" priority="28" operator="containsText" id="{FA960F61-FCD8-448D-88A0-A170377AD702}">
            <xm:f>NOT(ISERROR(SEARCH("-",F28)))</xm:f>
            <xm:f>"-"</xm:f>
            <x14:dxf>
              <font>
                <b/>
                <i val="0"/>
                <color rgb="FFFF0000"/>
              </font>
              <fill>
                <patternFill patternType="gray125">
                  <fgColor theme="0" tint="-0.14996795556505021"/>
                  <bgColor theme="0"/>
                </patternFill>
              </fill>
            </x14:dxf>
          </x14:cfRule>
          <x14:cfRule type="containsText" priority="29" operator="containsText" id="{FB0EBDC4-FA19-4536-B987-DED03A58B61F}">
            <xm:f>NOT(ISERROR(SEARCH("+",F28)))</xm:f>
            <xm:f>"+"</xm:f>
            <x14:dxf>
              <font>
                <b/>
                <i val="0"/>
                <color rgb="FF00B050"/>
              </font>
              <fill>
                <patternFill patternType="gray125">
                  <fgColor theme="0" tint="-0.14996795556505021"/>
                  <bgColor auto="1"/>
                </patternFill>
              </fill>
            </x14:dxf>
          </x14:cfRule>
          <xm:sqref>F28:F32</xm:sqref>
        </x14:conditionalFormatting>
        <x14:conditionalFormatting xmlns:xm="http://schemas.microsoft.com/office/excel/2006/main">
          <x14:cfRule type="containsText" priority="26" operator="containsText" id="{5864C97D-9616-4A48-9199-5EB5FF0C7C42}">
            <xm:f>NOT(ISERROR(SEARCH("-",H37)))</xm:f>
            <xm:f>"-"</xm:f>
            <x14:dxf>
              <font>
                <b/>
                <i val="0"/>
                <color rgb="FFFF0000"/>
              </font>
              <fill>
                <patternFill patternType="gray125">
                  <fgColor theme="0" tint="-0.14996795556505021"/>
                  <bgColor theme="0"/>
                </patternFill>
              </fill>
            </x14:dxf>
          </x14:cfRule>
          <x14:cfRule type="containsText" priority="27" operator="containsText" id="{7D67DBC9-0A2A-4919-A93F-A40A120794EC}">
            <xm:f>NOT(ISERROR(SEARCH("+",H37)))</xm:f>
            <xm:f>"+"</xm:f>
            <x14:dxf>
              <font>
                <b/>
                <i val="0"/>
                <color rgb="FF00B050"/>
              </font>
              <fill>
                <patternFill patternType="gray125">
                  <fgColor theme="0" tint="-0.14996795556505021"/>
                  <bgColor auto="1"/>
                </patternFill>
              </fill>
            </x14:dxf>
          </x14:cfRule>
          <xm:sqref>H37:M37</xm:sqref>
        </x14:conditionalFormatting>
        <x14:conditionalFormatting xmlns:xm="http://schemas.microsoft.com/office/excel/2006/main">
          <x14:cfRule type="containsText" priority="36" operator="containsText" id="{EA193026-D54A-448F-8CCC-CB03B9D5DE22}">
            <xm:f>NOT(ISERROR(SEARCH("-",F36)))</xm:f>
            <xm:f>"-"</xm:f>
            <x14:dxf>
              <font>
                <b/>
                <i val="0"/>
                <color rgb="FFFF0000"/>
              </font>
              <fill>
                <patternFill patternType="gray125">
                  <fgColor theme="0" tint="-0.14996795556505021"/>
                  <bgColor theme="0"/>
                </patternFill>
              </fill>
            </x14:dxf>
          </x14:cfRule>
          <x14:cfRule type="containsText" priority="37" operator="containsText" id="{32C632CC-1B79-4068-B5E4-862C0B2342CD}">
            <xm:f>NOT(ISERROR(SEARCH("+",F36)))</xm:f>
            <xm:f>"+"</xm:f>
            <x14:dxf>
              <font>
                <b/>
                <i val="0"/>
                <color rgb="FF00B050"/>
              </font>
              <fill>
                <patternFill patternType="gray125">
                  <fgColor theme="0" tint="-0.14996795556505021"/>
                  <bgColor auto="1"/>
                </patternFill>
              </fill>
            </x14:dxf>
          </x14:cfRule>
          <xm:sqref>F36</xm:sqref>
        </x14:conditionalFormatting>
        <x14:conditionalFormatting xmlns:xm="http://schemas.microsoft.com/office/excel/2006/main">
          <x14:cfRule type="containsText" priority="40" operator="containsText" id="{82F0123D-6A0D-4227-B03C-F108CC0BB94A}">
            <xm:f>NOT(ISERROR(SEARCH("-",E35)))</xm:f>
            <xm:f>"-"</xm:f>
            <x14:dxf>
              <font>
                <b/>
                <i val="0"/>
                <color rgb="FFFF0000"/>
              </font>
              <fill>
                <patternFill patternType="gray125">
                  <fgColor theme="0" tint="-0.14996795556505021"/>
                  <bgColor theme="0"/>
                </patternFill>
              </fill>
            </x14:dxf>
          </x14:cfRule>
          <x14:cfRule type="containsText" priority="41" operator="containsText" id="{740D83E7-C7CA-413E-917B-8CB2CC8496DA}">
            <xm:f>NOT(ISERROR(SEARCH("+",E35)))</xm:f>
            <xm:f>"+"</xm:f>
            <x14:dxf>
              <font>
                <b/>
                <i val="0"/>
                <color rgb="FF00B050"/>
              </font>
              <fill>
                <patternFill patternType="gray125">
                  <fgColor theme="0" tint="-0.14996795556505021"/>
                  <bgColor auto="1"/>
                </patternFill>
              </fill>
            </x14:dxf>
          </x14:cfRule>
          <xm:sqref>E35</xm:sqref>
        </x14:conditionalFormatting>
        <x14:conditionalFormatting xmlns:xm="http://schemas.microsoft.com/office/excel/2006/main">
          <x14:cfRule type="containsText" priority="38" operator="containsText" id="{A1E548AC-B710-408A-945C-014616FBD8B5}">
            <xm:f>NOT(ISERROR(SEARCH("-",F35)))</xm:f>
            <xm:f>"-"</xm:f>
            <x14:dxf>
              <font>
                <b/>
                <i val="0"/>
                <color rgb="FFFF0000"/>
              </font>
              <fill>
                <patternFill patternType="gray125">
                  <fgColor theme="0" tint="-0.14996795556505021"/>
                  <bgColor theme="0"/>
                </patternFill>
              </fill>
            </x14:dxf>
          </x14:cfRule>
          <x14:cfRule type="containsText" priority="39" operator="containsText" id="{20D03B8B-7977-4B2F-9ACE-1D3532CA71ED}">
            <xm:f>NOT(ISERROR(SEARCH("+",F35)))</xm:f>
            <xm:f>"+"</xm:f>
            <x14:dxf>
              <font>
                <b/>
                <i val="0"/>
                <color rgb="FF00B050"/>
              </font>
              <fill>
                <patternFill patternType="gray125">
                  <fgColor theme="0" tint="-0.14996795556505021"/>
                  <bgColor auto="1"/>
                </patternFill>
              </fill>
            </x14:dxf>
          </x14:cfRule>
          <xm:sqref>F35</xm:sqref>
        </x14:conditionalFormatting>
        <x14:conditionalFormatting xmlns:xm="http://schemas.microsoft.com/office/excel/2006/main">
          <x14:cfRule type="containsText" priority="34" operator="containsText" id="{946C7B7D-6332-4144-A5B1-4B55D9723251}">
            <xm:f>NOT(ISERROR(SEARCH("-",F37)))</xm:f>
            <xm:f>"-"</xm:f>
            <x14:dxf>
              <font>
                <b/>
                <i val="0"/>
                <color rgb="FFFF0000"/>
              </font>
              <fill>
                <patternFill patternType="gray125">
                  <fgColor theme="0" tint="-0.14996795556505021"/>
                  <bgColor theme="0"/>
                </patternFill>
              </fill>
            </x14:dxf>
          </x14:cfRule>
          <x14:cfRule type="containsText" priority="35" operator="containsText" id="{FB1E87A7-11B3-481E-9178-342F0F9A986B}">
            <xm:f>NOT(ISERROR(SEARCH("+",F37)))</xm:f>
            <xm:f>"+"</xm:f>
            <x14:dxf>
              <font>
                <b/>
                <i val="0"/>
                <color rgb="FF00B050"/>
              </font>
              <fill>
                <patternFill patternType="gray125">
                  <fgColor theme="0" tint="-0.14996795556505021"/>
                  <bgColor auto="1"/>
                </patternFill>
              </fill>
            </x14:dxf>
          </x14:cfRule>
          <xm:sqref>F37</xm:sqref>
        </x14:conditionalFormatting>
        <x14:conditionalFormatting xmlns:xm="http://schemas.microsoft.com/office/excel/2006/main">
          <x14:cfRule type="containsText" priority="30" operator="containsText" id="{1CAF6FC5-AB73-4828-8A8C-F8F4007CA060}">
            <xm:f>NOT(ISERROR(SEARCH("-",F39)))</xm:f>
            <xm:f>"-"</xm:f>
            <x14:dxf>
              <font>
                <b/>
                <i val="0"/>
                <color rgb="FFFF0000"/>
              </font>
              <fill>
                <patternFill patternType="gray125">
                  <fgColor theme="0" tint="-0.14996795556505021"/>
                  <bgColor theme="0"/>
                </patternFill>
              </fill>
            </x14:dxf>
          </x14:cfRule>
          <x14:cfRule type="containsText" priority="31" operator="containsText" id="{B2DAB445-1487-4F84-88D8-93B26DCAA1FA}">
            <xm:f>NOT(ISERROR(SEARCH("+",F39)))</xm:f>
            <xm:f>"+"</xm:f>
            <x14:dxf>
              <font>
                <b/>
                <i val="0"/>
                <color rgb="FF00B050"/>
              </font>
              <fill>
                <patternFill patternType="gray125">
                  <fgColor theme="0" tint="-0.14996795556505021"/>
                  <bgColor auto="1"/>
                </patternFill>
              </fill>
            </x14:dxf>
          </x14:cfRule>
          <xm:sqref>F39</xm:sqref>
        </x14:conditionalFormatting>
        <x14:conditionalFormatting xmlns:xm="http://schemas.microsoft.com/office/excel/2006/main">
          <x14:cfRule type="containsText" priority="23" operator="containsText" id="{391A4417-FCBA-49CB-ABFB-2149BA7D7DC6}">
            <xm:f>NOT(ISERROR(SEARCH("-",I23)))</xm:f>
            <xm:f>"-"</xm:f>
            <x14:dxf>
              <font>
                <b/>
                <i val="0"/>
                <color rgb="FFFF0000"/>
              </font>
            </x14:dxf>
          </x14:cfRule>
          <x14:cfRule type="containsText" priority="24" operator="containsText" id="{AB160531-EE72-4152-935D-D913A838AA04}">
            <xm:f>NOT(ISERROR(SEARCH("+",I23)))</xm:f>
            <xm:f>"+"</xm:f>
            <x14:dxf>
              <font>
                <b/>
                <i val="0"/>
                <color rgb="FF00B050"/>
              </font>
            </x14:dxf>
          </x14:cfRule>
          <xm:sqref>I23:M24</xm:sqref>
        </x14:conditionalFormatting>
        <x14:conditionalFormatting xmlns:xm="http://schemas.microsoft.com/office/excel/2006/main">
          <x14:cfRule type="containsText" priority="21" operator="containsText" id="{C8403A1C-50E0-4D58-B412-6D260979FC1B}">
            <xm:f>NOT(ISERROR(SEARCH("-",E20)))</xm:f>
            <xm:f>"-"</xm:f>
            <x14:dxf>
              <font>
                <b/>
                <i val="0"/>
                <color rgb="FFFF0000"/>
              </font>
              <fill>
                <patternFill patternType="gray125">
                  <fgColor theme="0" tint="-0.14996795556505021"/>
                  <bgColor theme="0"/>
                </patternFill>
              </fill>
            </x14:dxf>
          </x14:cfRule>
          <x14:cfRule type="containsText" priority="22" operator="containsText" id="{0425FA74-5518-459A-993E-92207E673576}">
            <xm:f>NOT(ISERROR(SEARCH("+",E20)))</xm:f>
            <xm:f>"+"</xm:f>
            <x14:dxf>
              <font>
                <b/>
                <i val="0"/>
                <color rgb="FF00B050"/>
              </font>
              <fill>
                <patternFill patternType="gray125">
                  <fgColor theme="0" tint="-0.14996795556505021"/>
                  <bgColor auto="1"/>
                </patternFill>
              </fill>
            </x14:dxf>
          </x14:cfRule>
          <xm:sqref>E20</xm:sqref>
        </x14:conditionalFormatting>
        <x14:conditionalFormatting xmlns:xm="http://schemas.microsoft.com/office/excel/2006/main">
          <x14:cfRule type="containsText" priority="19" operator="containsText" id="{43101FF0-1800-41D0-9BAB-C9E6DE760A1D}">
            <xm:f>NOT(ISERROR(SEARCH("-",E22)))</xm:f>
            <xm:f>"-"</xm:f>
            <x14:dxf>
              <font>
                <b/>
                <i val="0"/>
                <color rgb="FFFF0000"/>
              </font>
              <fill>
                <patternFill patternType="gray125">
                  <fgColor theme="0" tint="-0.14996795556505021"/>
                  <bgColor theme="0"/>
                </patternFill>
              </fill>
            </x14:dxf>
          </x14:cfRule>
          <x14:cfRule type="containsText" priority="20" operator="containsText" id="{24298F23-D8C3-49EA-B403-23D500421E95}">
            <xm:f>NOT(ISERROR(SEARCH("+",E22)))</xm:f>
            <xm:f>"+"</xm:f>
            <x14:dxf>
              <font>
                <b/>
                <i val="0"/>
                <color rgb="FF00B050"/>
              </font>
              <fill>
                <patternFill patternType="gray125">
                  <fgColor theme="0" tint="-0.14996795556505021"/>
                  <bgColor auto="1"/>
                </patternFill>
              </fill>
            </x14:dxf>
          </x14:cfRule>
          <xm:sqref>E22</xm:sqref>
        </x14:conditionalFormatting>
        <x14:conditionalFormatting xmlns:xm="http://schemas.microsoft.com/office/excel/2006/main">
          <x14:cfRule type="containsText" priority="17" operator="containsText" id="{00CB9A93-CA4A-40BE-ADC7-78EED172991A}">
            <xm:f>NOT(ISERROR(SEARCH("-",E24)))</xm:f>
            <xm:f>"-"</xm:f>
            <x14:dxf>
              <font>
                <b/>
                <i val="0"/>
                <color rgb="FFFF0000"/>
              </font>
              <fill>
                <patternFill patternType="gray125">
                  <fgColor theme="0" tint="-0.14996795556505021"/>
                  <bgColor theme="0"/>
                </patternFill>
              </fill>
            </x14:dxf>
          </x14:cfRule>
          <x14:cfRule type="containsText" priority="18" operator="containsText" id="{51190A2C-7976-4674-BB96-13458E34F949}">
            <xm:f>NOT(ISERROR(SEARCH("+",E24)))</xm:f>
            <xm:f>"+"</xm:f>
            <x14:dxf>
              <font>
                <b/>
                <i val="0"/>
                <color rgb="FF00B050"/>
              </font>
              <fill>
                <patternFill patternType="gray125">
                  <fgColor theme="0" tint="-0.14996795556505021"/>
                  <bgColor auto="1"/>
                </patternFill>
              </fill>
            </x14:dxf>
          </x14:cfRule>
          <xm:sqref>E24</xm:sqref>
        </x14:conditionalFormatting>
        <x14:conditionalFormatting xmlns:xm="http://schemas.microsoft.com/office/excel/2006/main">
          <x14:cfRule type="containsText" priority="15" operator="containsText" id="{7FAEFD63-74F4-47D0-85B7-8304CC9A1FFC}">
            <xm:f>NOT(ISERROR(SEARCH("-",E31)))</xm:f>
            <xm:f>"-"</xm:f>
            <x14:dxf>
              <font>
                <b/>
                <i val="0"/>
                <color rgb="FFFF0000"/>
              </font>
              <fill>
                <patternFill patternType="gray125">
                  <fgColor theme="0" tint="-0.14996795556505021"/>
                  <bgColor theme="0"/>
                </patternFill>
              </fill>
            </x14:dxf>
          </x14:cfRule>
          <x14:cfRule type="containsText" priority="16" operator="containsText" id="{10822E61-D852-48EE-8916-B585641EC64E}">
            <xm:f>NOT(ISERROR(SEARCH("+",E31)))</xm:f>
            <xm:f>"+"</xm:f>
            <x14:dxf>
              <font>
                <b/>
                <i val="0"/>
                <color rgb="FF00B050"/>
              </font>
              <fill>
                <patternFill patternType="gray125">
                  <fgColor theme="0" tint="-0.14996795556505021"/>
                  <bgColor auto="1"/>
                </patternFill>
              </fill>
            </x14:dxf>
          </x14:cfRule>
          <xm:sqref>E31</xm:sqref>
        </x14:conditionalFormatting>
        <x14:conditionalFormatting xmlns:xm="http://schemas.microsoft.com/office/excel/2006/main">
          <x14:cfRule type="containsText" priority="13" operator="containsText" id="{A6BAD7B8-2BAE-464E-8954-135207540728}">
            <xm:f>NOT(ISERROR(SEARCH("-",E36)))</xm:f>
            <xm:f>"-"</xm:f>
            <x14:dxf>
              <font>
                <b/>
                <i val="0"/>
                <color rgb="FFFF0000"/>
              </font>
              <fill>
                <patternFill patternType="gray125">
                  <fgColor theme="0" tint="-0.14996795556505021"/>
                  <bgColor theme="0"/>
                </patternFill>
              </fill>
            </x14:dxf>
          </x14:cfRule>
          <x14:cfRule type="containsText" priority="14" operator="containsText" id="{5FEA361A-8860-435B-95FA-A92D1806CF82}">
            <xm:f>NOT(ISERROR(SEARCH("+",E36)))</xm:f>
            <xm:f>"+"</xm:f>
            <x14:dxf>
              <font>
                <b/>
                <i val="0"/>
                <color rgb="FF00B050"/>
              </font>
              <fill>
                <patternFill patternType="gray125">
                  <fgColor theme="0" tint="-0.14996795556505021"/>
                  <bgColor auto="1"/>
                </patternFill>
              </fill>
            </x14:dxf>
          </x14:cfRule>
          <xm:sqref>E36</xm:sqref>
        </x14:conditionalFormatting>
        <x14:conditionalFormatting xmlns:xm="http://schemas.microsoft.com/office/excel/2006/main">
          <x14:cfRule type="containsText" priority="11" operator="containsText" id="{A644A77B-4AA8-43CE-8FAE-73481B1A0E24}">
            <xm:f>NOT(ISERROR(SEARCH("-",E38)))</xm:f>
            <xm:f>"-"</xm:f>
            <x14:dxf>
              <font>
                <b/>
                <i val="0"/>
                <color rgb="FFFF0000"/>
              </font>
              <fill>
                <patternFill patternType="gray125">
                  <fgColor theme="0" tint="-0.14996795556505021"/>
                  <bgColor theme="0"/>
                </patternFill>
              </fill>
            </x14:dxf>
          </x14:cfRule>
          <x14:cfRule type="containsText" priority="12" operator="containsText" id="{6382786B-05B2-4DCD-8CDD-CAA426F12201}">
            <xm:f>NOT(ISERROR(SEARCH("+",E38)))</xm:f>
            <xm:f>"+"</xm:f>
            <x14:dxf>
              <font>
                <b/>
                <i val="0"/>
                <color rgb="FF00B050"/>
              </font>
              <fill>
                <patternFill patternType="gray125">
                  <fgColor theme="0" tint="-0.14996795556505021"/>
                  <bgColor auto="1"/>
                </patternFill>
              </fill>
            </x14:dxf>
          </x14:cfRule>
          <xm:sqref>E38</xm:sqref>
        </x14:conditionalFormatting>
        <x14:conditionalFormatting xmlns:xm="http://schemas.microsoft.com/office/excel/2006/main">
          <x14:cfRule type="containsText" priority="9" operator="containsText" id="{BC7612D5-3559-4569-8858-B83659D987D0}">
            <xm:f>NOT(ISERROR(SEARCH("-",E18)))</xm:f>
            <xm:f>"-"</xm:f>
            <x14:dxf>
              <font>
                <b/>
                <i val="0"/>
                <color rgb="FFFF0000"/>
              </font>
            </x14:dxf>
          </x14:cfRule>
          <x14:cfRule type="containsText" priority="10" operator="containsText" id="{D62EBB12-ACF0-46FD-B877-0D186F7886C4}">
            <xm:f>NOT(ISERROR(SEARCH("+",E18)))</xm:f>
            <xm:f>"+"</xm:f>
            <x14:dxf>
              <font>
                <b/>
                <i val="0"/>
                <color rgb="FF00B050"/>
              </font>
            </x14:dxf>
          </x14:cfRule>
          <xm:sqref>E18:E24 E29:E31 E36:E38</xm:sqref>
        </x14:conditionalFormatting>
        <x14:conditionalFormatting xmlns:xm="http://schemas.microsoft.com/office/excel/2006/main">
          <x14:cfRule type="containsText" priority="6" operator="containsText" id="{61441D86-EC89-4293-8B14-68023C95A05D}">
            <xm:f>NOT(ISERROR(SEARCH("-",E9)))</xm:f>
            <xm:f>"-"</xm:f>
            <x14:dxf>
              <font>
                <b/>
                <i val="0"/>
                <color rgb="FFFF0000"/>
              </font>
            </x14:dxf>
          </x14:cfRule>
          <x14:cfRule type="containsText" priority="7" operator="containsText" id="{4383D5AD-32CD-462F-BF19-C7F5EB2E21A6}">
            <xm:f>NOT(ISERROR(SEARCH("+",E9)))</xm:f>
            <xm:f>"+"</xm:f>
            <x14:dxf>
              <font>
                <b/>
                <i val="0"/>
                <color rgb="FF00B050"/>
              </font>
            </x14:dxf>
          </x14:cfRule>
          <xm:sqref>E9</xm:sqref>
        </x14:conditionalFormatting>
        <x14:conditionalFormatting xmlns:xm="http://schemas.microsoft.com/office/excel/2006/main">
          <x14:cfRule type="containsText" priority="3" operator="containsText" id="{36F5EE24-E5D1-40B6-92FB-8D64ADCE7FDC}">
            <xm:f>NOT(ISERROR(SEARCH("-",H35)))</xm:f>
            <xm:f>"-"</xm:f>
            <x14:dxf>
              <font>
                <b/>
                <i val="0"/>
                <color rgb="FFFF0000"/>
              </font>
              <fill>
                <patternFill patternType="gray125">
                  <fgColor theme="0" tint="-0.14996795556505021"/>
                  <bgColor theme="0"/>
                </patternFill>
              </fill>
            </x14:dxf>
          </x14:cfRule>
          <x14:cfRule type="containsText" priority="4" operator="containsText" id="{2566D8D4-C63C-4230-A0B3-E970B9EAE2E1}">
            <xm:f>NOT(ISERROR(SEARCH("+",H35)))</xm:f>
            <xm:f>"+"</xm:f>
            <x14:dxf>
              <font>
                <b/>
                <i val="0"/>
                <color rgb="FF00B050"/>
              </font>
              <fill>
                <patternFill patternType="gray125">
                  <fgColor theme="0" tint="-0.14996795556505021"/>
                  <bgColor auto="1"/>
                </patternFill>
              </fill>
            </x14:dxf>
          </x14:cfRule>
          <xm:sqref>H35:M35</xm:sqref>
        </x14:conditionalFormatting>
        <x14:conditionalFormatting xmlns:xm="http://schemas.microsoft.com/office/excel/2006/main">
          <x14:cfRule type="containsText" priority="1" operator="containsText" id="{A08EE74A-CF1F-4C14-8237-024AE3BFECA0}">
            <xm:f>NOT(ISERROR(SEARCH("-",H35)))</xm:f>
            <xm:f>"-"</xm:f>
            <x14:dxf>
              <font>
                <b/>
                <i val="0"/>
                <color rgb="FFFF0000"/>
              </font>
            </x14:dxf>
          </x14:cfRule>
          <x14:cfRule type="containsText" priority="2" operator="containsText" id="{DD05F7EF-5187-4F17-B51C-C6340717F1E3}">
            <xm:f>NOT(ISERROR(SEARCH("+",H35)))</xm:f>
            <xm:f>"+"</xm:f>
            <x14:dxf>
              <font>
                <b/>
                <i val="0"/>
                <color rgb="FF00B050"/>
              </font>
            </x14:dxf>
          </x14:cfRule>
          <xm:sqref>H35:M35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W159"/>
  <sheetViews>
    <sheetView showGridLines="0" showRowColHeaders="0" zoomScale="80" zoomScaleNormal="80" workbookViewId="0">
      <selection activeCell="C5" sqref="C5"/>
    </sheetView>
  </sheetViews>
  <sheetFormatPr defaultColWidth="0" defaultRowHeight="16.5" customHeight="1" zeroHeight="1"/>
  <cols>
    <col min="1" max="1" width="10.5703125" customWidth="1"/>
    <col min="2" max="2" width="2.7109375" customWidth="1"/>
    <col min="3" max="3" width="33" customWidth="1"/>
    <col min="4" max="4" width="24.28515625" customWidth="1"/>
    <col min="5" max="5" width="11.140625" customWidth="1"/>
    <col min="6" max="6" width="14.28515625" bestFit="1" customWidth="1"/>
    <col min="7" max="7" width="13.7109375" customWidth="1"/>
    <col min="8" max="9" width="2.7109375" customWidth="1"/>
    <col min="10" max="23" width="0" style="1" hidden="1" customWidth="1"/>
    <col min="24" max="16384" width="8.85546875" style="1" hidden="1"/>
  </cols>
  <sheetData>
    <row r="1" spans="1:9" s="19" customFormat="1" ht="16.5" customHeight="1">
      <c r="A1" s="273"/>
      <c r="B1" s="273"/>
      <c r="C1" s="273"/>
      <c r="D1" s="273"/>
      <c r="E1" s="273"/>
      <c r="F1" s="273"/>
      <c r="G1" s="273"/>
      <c r="H1" s="273"/>
      <c r="I1" s="273"/>
    </row>
    <row r="2" spans="1:9" ht="5.0999999999999996" customHeight="1">
      <c r="A2" s="275"/>
      <c r="B2" s="276"/>
      <c r="C2" s="277"/>
      <c r="D2" s="277"/>
      <c r="E2" s="277"/>
      <c r="F2" s="277"/>
      <c r="G2" s="277"/>
      <c r="H2" s="278"/>
      <c r="I2" s="275"/>
    </row>
    <row r="3" spans="1:9" ht="22.5" customHeight="1">
      <c r="A3" s="275"/>
      <c r="B3" s="280"/>
      <c r="C3" s="281" t="s">
        <v>1855</v>
      </c>
      <c r="D3" s="282"/>
      <c r="E3" s="282"/>
      <c r="F3" s="282"/>
      <c r="G3" s="282"/>
      <c r="H3" s="283"/>
      <c r="I3" s="275"/>
    </row>
    <row r="4" spans="1:9" ht="16.5" customHeight="1" thickBot="1">
      <c r="A4" s="275"/>
      <c r="B4" s="280"/>
      <c r="C4" s="322" t="s">
        <v>557</v>
      </c>
      <c r="D4" s="322" t="s">
        <v>558</v>
      </c>
      <c r="E4" s="322" t="s">
        <v>78</v>
      </c>
      <c r="F4" s="322" t="s">
        <v>1532</v>
      </c>
      <c r="G4" s="322" t="s">
        <v>559</v>
      </c>
      <c r="H4" s="283"/>
      <c r="I4" s="275"/>
    </row>
    <row r="5" spans="1:9" ht="16.5" customHeight="1">
      <c r="A5" s="275"/>
      <c r="B5" s="280"/>
      <c r="C5" s="367"/>
      <c r="D5" s="367"/>
      <c r="E5" s="368"/>
      <c r="F5" s="368"/>
      <c r="G5" s="369"/>
      <c r="H5" s="283"/>
      <c r="I5" s="275"/>
    </row>
    <row r="6" spans="1:9" ht="16.5" customHeight="1">
      <c r="A6" s="275"/>
      <c r="B6" s="280"/>
      <c r="C6" s="367"/>
      <c r="D6" s="367"/>
      <c r="E6" s="368"/>
      <c r="F6" s="368"/>
      <c r="G6" s="369"/>
      <c r="H6" s="283"/>
      <c r="I6" s="275"/>
    </row>
    <row r="7" spans="1:9" ht="16.5" customHeight="1">
      <c r="A7" s="275"/>
      <c r="B7" s="280"/>
      <c r="C7" s="367"/>
      <c r="D7" s="367"/>
      <c r="E7" s="368"/>
      <c r="F7" s="368"/>
      <c r="G7" s="369"/>
      <c r="H7" s="283"/>
      <c r="I7" s="275"/>
    </row>
    <row r="8" spans="1:9" ht="16.5" customHeight="1">
      <c r="A8" s="275"/>
      <c r="B8" s="280"/>
      <c r="C8" s="367"/>
      <c r="D8" s="367"/>
      <c r="E8" s="368"/>
      <c r="F8" s="368"/>
      <c r="G8" s="369"/>
      <c r="H8" s="283"/>
      <c r="I8" s="275"/>
    </row>
    <row r="9" spans="1:9" ht="16.5" customHeight="1">
      <c r="A9" s="275"/>
      <c r="B9" s="280"/>
      <c r="C9" s="367"/>
      <c r="D9" s="367"/>
      <c r="E9" s="368"/>
      <c r="F9" s="368"/>
      <c r="G9" s="369"/>
      <c r="H9" s="283"/>
      <c r="I9" s="275"/>
    </row>
    <row r="10" spans="1:9" ht="16.5" customHeight="1">
      <c r="A10" s="275"/>
      <c r="B10" s="280"/>
      <c r="C10" s="367"/>
      <c r="D10" s="367"/>
      <c r="E10" s="368"/>
      <c r="F10" s="368"/>
      <c r="G10" s="369"/>
      <c r="H10" s="283"/>
      <c r="I10" s="275"/>
    </row>
    <row r="11" spans="1:9" ht="16.5" customHeight="1">
      <c r="A11" s="275"/>
      <c r="B11" s="280"/>
      <c r="C11" s="367"/>
      <c r="D11" s="367"/>
      <c r="E11" s="368"/>
      <c r="F11" s="368"/>
      <c r="G11" s="369"/>
      <c r="H11" s="283"/>
      <c r="I11" s="275"/>
    </row>
    <row r="12" spans="1:9" ht="16.5" customHeight="1">
      <c r="A12" s="275"/>
      <c r="B12" s="280"/>
      <c r="C12" s="367"/>
      <c r="D12" s="367"/>
      <c r="E12" s="368"/>
      <c r="F12" s="368"/>
      <c r="G12" s="369"/>
      <c r="H12" s="283"/>
      <c r="I12" s="275"/>
    </row>
    <row r="13" spans="1:9" ht="16.5" customHeight="1">
      <c r="A13" s="275"/>
      <c r="B13" s="280"/>
      <c r="C13" s="367"/>
      <c r="D13" s="367"/>
      <c r="E13" s="368"/>
      <c r="F13" s="368"/>
      <c r="G13" s="369"/>
      <c r="H13" s="283"/>
      <c r="I13" s="275"/>
    </row>
    <row r="14" spans="1:9" ht="16.5" customHeight="1">
      <c r="A14" s="275"/>
      <c r="B14" s="280"/>
      <c r="C14" s="367"/>
      <c r="D14" s="367"/>
      <c r="E14" s="368"/>
      <c r="F14" s="368"/>
      <c r="G14" s="369"/>
      <c r="H14" s="283"/>
      <c r="I14" s="275"/>
    </row>
    <row r="15" spans="1:9" ht="16.5" customHeight="1">
      <c r="A15" s="275"/>
      <c r="B15" s="323"/>
      <c r="C15" s="312"/>
      <c r="D15" s="312"/>
      <c r="E15" s="302"/>
      <c r="F15" s="302"/>
      <c r="G15" s="302"/>
      <c r="H15" s="324"/>
      <c r="I15" s="275"/>
    </row>
    <row r="16" spans="1:9" ht="16.5" customHeight="1">
      <c r="A16" s="275"/>
      <c r="B16" s="325"/>
      <c r="C16" s="326"/>
      <c r="D16" s="326"/>
      <c r="E16" s="312"/>
      <c r="F16" s="327" t="s">
        <v>1552</v>
      </c>
      <c r="G16" s="327" t="s">
        <v>559</v>
      </c>
      <c r="H16" s="328"/>
      <c r="I16" s="275"/>
    </row>
    <row r="17" spans="1:9" ht="16.5" customHeight="1">
      <c r="A17" s="275"/>
      <c r="B17" s="329"/>
      <c r="C17" s="150"/>
      <c r="D17" s="150"/>
      <c r="E17" s="330" t="s">
        <v>36</v>
      </c>
      <c r="F17" s="337">
        <f>COUNTIF($F$5:$F$14,E17)</f>
        <v>0</v>
      </c>
      <c r="G17" s="331">
        <f>SUMIF($F$5:$F$14,E17,$G$5:$G$14)</f>
        <v>0</v>
      </c>
      <c r="H17" s="149"/>
      <c r="I17" s="275"/>
    </row>
    <row r="18" spans="1:9" ht="16.5" customHeight="1">
      <c r="A18" s="275"/>
      <c r="B18" s="329"/>
      <c r="C18" s="150"/>
      <c r="D18" s="150"/>
      <c r="E18" s="332" t="s">
        <v>37</v>
      </c>
      <c r="F18" s="338">
        <f>COUNTIF($F$5:$F$14,E18)</f>
        <v>0</v>
      </c>
      <c r="G18" s="333">
        <f>SUMIF($F$5:$F$14,E18,$G$5:$G$14)</f>
        <v>0</v>
      </c>
      <c r="H18" s="149"/>
      <c r="I18" s="275"/>
    </row>
    <row r="19" spans="1:9" ht="16.5" customHeight="1">
      <c r="A19" s="275"/>
      <c r="B19" s="329"/>
      <c r="C19" s="150"/>
      <c r="D19" s="150"/>
      <c r="E19" s="334" t="s">
        <v>1548</v>
      </c>
      <c r="F19" s="339">
        <f>SUM(F17:F18)</f>
        <v>0</v>
      </c>
      <c r="G19" s="335">
        <f>SUM(G17:G18)</f>
        <v>0</v>
      </c>
      <c r="H19" s="149"/>
      <c r="I19" s="275"/>
    </row>
    <row r="20" spans="1:9" ht="16.5" customHeight="1">
      <c r="A20" s="275"/>
      <c r="B20" s="336"/>
      <c r="C20" s="320"/>
      <c r="D20" s="320"/>
      <c r="E20" s="320"/>
      <c r="F20" s="320"/>
      <c r="G20" s="320"/>
      <c r="H20" s="321"/>
      <c r="I20" s="275"/>
    </row>
    <row r="21" spans="1:9" ht="16.5" customHeight="1">
      <c r="A21" s="275"/>
      <c r="B21" s="310"/>
      <c r="C21" s="310"/>
      <c r="D21" s="310"/>
      <c r="E21" s="310"/>
      <c r="F21" s="310"/>
      <c r="G21" s="310"/>
      <c r="H21" s="310"/>
      <c r="I21" s="275"/>
    </row>
    <row r="22" spans="1:9" ht="16.5" customHeight="1">
      <c r="A22" s="275"/>
      <c r="B22" s="310"/>
      <c r="C22" s="310"/>
      <c r="D22" s="310"/>
      <c r="E22" s="310"/>
      <c r="F22" s="310"/>
      <c r="G22" s="310"/>
      <c r="H22" s="310"/>
      <c r="I22" s="275"/>
    </row>
    <row r="23" spans="1:9" ht="16.5" customHeight="1">
      <c r="A23" s="275"/>
      <c r="B23" s="310"/>
      <c r="C23" s="310"/>
      <c r="D23" s="310"/>
      <c r="E23" s="310"/>
      <c r="F23" s="310"/>
      <c r="G23" s="310"/>
      <c r="H23" s="310"/>
      <c r="I23" s="275"/>
    </row>
    <row r="24" spans="1:9" ht="16.5" customHeight="1">
      <c r="A24" s="275"/>
      <c r="B24" s="310"/>
      <c r="C24" s="310"/>
      <c r="D24" s="310"/>
      <c r="E24" s="310"/>
      <c r="F24" s="310"/>
      <c r="G24" s="310"/>
      <c r="H24" s="310"/>
      <c r="I24" s="275"/>
    </row>
    <row r="25" spans="1:9" ht="16.5" customHeight="1">
      <c r="A25" s="275"/>
      <c r="B25" s="310"/>
      <c r="C25" s="310"/>
      <c r="D25" s="310"/>
      <c r="E25" s="310"/>
      <c r="F25" s="310"/>
      <c r="G25" s="310"/>
      <c r="H25" s="310"/>
      <c r="I25" s="275"/>
    </row>
    <row r="26" spans="1:9" ht="16.5" customHeight="1">
      <c r="A26" s="275"/>
      <c r="B26" s="310"/>
      <c r="C26" s="310"/>
      <c r="D26" s="310"/>
      <c r="E26" s="310"/>
      <c r="F26" s="310"/>
      <c r="G26" s="310"/>
      <c r="H26" s="310"/>
      <c r="I26" s="275"/>
    </row>
    <row r="27" spans="1:9" ht="16.5" customHeight="1">
      <c r="A27" s="275"/>
      <c r="B27" s="310"/>
      <c r="C27" s="310"/>
      <c r="D27" s="310"/>
      <c r="E27" s="310"/>
      <c r="F27" s="310"/>
      <c r="G27" s="310"/>
      <c r="H27" s="310"/>
      <c r="I27" s="275"/>
    </row>
    <row r="28" spans="1:9" ht="16.5" customHeight="1">
      <c r="A28" s="275"/>
      <c r="B28" s="310"/>
      <c r="C28" s="310"/>
      <c r="D28" s="310"/>
      <c r="E28" s="310"/>
      <c r="F28" s="310"/>
      <c r="G28" s="310"/>
      <c r="H28" s="310"/>
      <c r="I28" s="275"/>
    </row>
    <row r="29" spans="1:9" ht="16.5" customHeight="1">
      <c r="A29" s="275"/>
      <c r="B29" s="310"/>
      <c r="C29" s="310"/>
      <c r="D29" s="310"/>
      <c r="E29" s="310"/>
      <c r="F29" s="310"/>
      <c r="G29" s="310"/>
      <c r="H29" s="310"/>
      <c r="I29" s="275"/>
    </row>
    <row r="30" spans="1:9" ht="16.5" customHeight="1">
      <c r="A30" s="275"/>
      <c r="B30" s="310"/>
      <c r="C30" s="310"/>
      <c r="D30" s="310"/>
      <c r="E30" s="310"/>
      <c r="F30" s="310"/>
      <c r="G30" s="310"/>
      <c r="H30" s="310"/>
      <c r="I30" s="275"/>
    </row>
    <row r="31" spans="1:9" ht="16.5" customHeight="1">
      <c r="A31" s="275"/>
      <c r="B31" s="310"/>
      <c r="C31" s="310"/>
      <c r="D31" s="310"/>
      <c r="E31" s="310"/>
      <c r="F31" s="310"/>
      <c r="G31" s="310"/>
      <c r="H31" s="310"/>
      <c r="I31" s="275"/>
    </row>
    <row r="32" spans="1:9" ht="16.5" customHeight="1">
      <c r="A32" s="275"/>
      <c r="B32" s="310"/>
      <c r="C32" s="310"/>
      <c r="D32" s="310"/>
      <c r="E32" s="310"/>
      <c r="F32" s="310"/>
      <c r="G32" s="310"/>
      <c r="H32" s="310"/>
      <c r="I32" s="275"/>
    </row>
    <row r="33" spans="1:9" ht="16.5" customHeight="1">
      <c r="A33" s="275"/>
      <c r="B33" s="310"/>
      <c r="C33" s="310"/>
      <c r="D33" s="310"/>
      <c r="E33" s="310"/>
      <c r="F33" s="310"/>
      <c r="G33" s="310"/>
      <c r="H33" s="310"/>
      <c r="I33" s="275"/>
    </row>
    <row r="34" spans="1:9" ht="16.5" customHeight="1">
      <c r="A34" s="275"/>
      <c r="B34" s="310"/>
      <c r="C34" s="310"/>
      <c r="D34" s="310"/>
      <c r="E34" s="310"/>
      <c r="F34" s="310"/>
      <c r="G34" s="310"/>
      <c r="H34" s="310"/>
      <c r="I34" s="275"/>
    </row>
    <row r="35" spans="1:9" ht="16.5" customHeight="1">
      <c r="A35" s="275"/>
      <c r="B35" s="310"/>
      <c r="C35" s="310"/>
      <c r="D35" s="310"/>
      <c r="E35" s="310"/>
      <c r="F35" s="310"/>
      <c r="G35" s="310"/>
      <c r="H35" s="310"/>
      <c r="I35" s="275"/>
    </row>
    <row r="36" spans="1:9" s="3" customFormat="1" ht="16.5" customHeight="1">
      <c r="A36" s="275"/>
      <c r="B36" s="310"/>
      <c r="C36" s="310"/>
      <c r="D36" s="310"/>
      <c r="E36" s="310"/>
      <c r="F36" s="310"/>
      <c r="G36" s="310"/>
      <c r="H36" s="310"/>
      <c r="I36" s="310"/>
    </row>
    <row r="37" spans="1:9" s="3" customFormat="1" ht="16.5" customHeight="1">
      <c r="A37" s="275"/>
      <c r="B37" s="310"/>
      <c r="C37" s="310"/>
      <c r="D37" s="310"/>
      <c r="E37" s="310"/>
      <c r="F37" s="310"/>
      <c r="G37" s="310"/>
      <c r="H37" s="310"/>
      <c r="I37" s="310"/>
    </row>
    <row r="38" spans="1:9" s="3" customFormat="1" hidden="1">
      <c r="A38"/>
      <c r="B38" s="2"/>
      <c r="C38" s="2"/>
      <c r="D38" s="2"/>
      <c r="E38" s="2"/>
      <c r="F38" s="2"/>
      <c r="G38" s="2"/>
      <c r="H38" s="2"/>
    </row>
    <row r="39" spans="1:9" s="3" customFormat="1" ht="16.5" hidden="1" customHeight="1">
      <c r="A39"/>
      <c r="B39" s="2"/>
      <c r="C39" s="2"/>
      <c r="D39" s="2"/>
      <c r="E39" s="2"/>
      <c r="F39" s="2"/>
      <c r="G39" s="2"/>
      <c r="H39" s="2"/>
      <c r="I39" s="2"/>
    </row>
    <row r="40" spans="1:9" s="3" customFormat="1" hidden="1">
      <c r="A40"/>
      <c r="B40" s="2"/>
      <c r="C40" s="2"/>
      <c r="D40" s="2"/>
      <c r="E40" s="2"/>
      <c r="F40" s="2"/>
      <c r="G40" s="2"/>
      <c r="H40" s="2"/>
      <c r="I40" s="2"/>
    </row>
    <row r="41" spans="1:9" s="3" customFormat="1" hidden="1">
      <c r="A41"/>
      <c r="B41" s="2"/>
      <c r="C41" s="2"/>
      <c r="D41" s="2"/>
      <c r="E41" s="2"/>
      <c r="F41" s="2"/>
      <c r="G41" s="2"/>
      <c r="H41" s="2"/>
      <c r="I41" s="2"/>
    </row>
    <row r="42" spans="1:9" s="3" customFormat="1" hidden="1">
      <c r="A42"/>
      <c r="B42" s="2"/>
      <c r="C42" s="2"/>
      <c r="D42" s="2"/>
      <c r="E42" s="2"/>
      <c r="F42" s="2"/>
      <c r="G42" s="2"/>
      <c r="H42" s="2"/>
      <c r="I42" s="2"/>
    </row>
    <row r="43" spans="1:9" s="3" customFormat="1" hidden="1">
      <c r="A43"/>
      <c r="B43" s="2"/>
      <c r="C43" s="2"/>
      <c r="D43" s="2"/>
      <c r="E43" s="2"/>
      <c r="F43" s="2"/>
      <c r="G43" s="2"/>
      <c r="H43" s="2"/>
      <c r="I43" s="2"/>
    </row>
    <row r="44" spans="1:9" s="3" customFormat="1" hidden="1">
      <c r="A44"/>
      <c r="B44" s="2"/>
      <c r="C44" s="2"/>
      <c r="D44" s="2"/>
      <c r="E44" s="2"/>
      <c r="F44" s="2"/>
      <c r="G44" s="2"/>
      <c r="H44" s="2"/>
      <c r="I44" s="2"/>
    </row>
    <row r="45" spans="1:9" s="3" customFormat="1" ht="16.5" hidden="1" customHeight="1">
      <c r="A45"/>
      <c r="B45" s="2"/>
      <c r="C45" s="2"/>
      <c r="D45" s="2"/>
      <c r="E45" s="2"/>
      <c r="F45" s="2"/>
      <c r="G45" s="2"/>
      <c r="H45" s="2"/>
      <c r="I45" s="2"/>
    </row>
    <row r="46" spans="1:9" s="3" customFormat="1" hidden="1">
      <c r="A46"/>
      <c r="B46" s="2"/>
      <c r="C46" s="2"/>
      <c r="D46" s="2"/>
      <c r="E46" s="2"/>
      <c r="F46" s="2"/>
      <c r="G46" s="2"/>
      <c r="H46" s="2"/>
      <c r="I46" s="2"/>
    </row>
    <row r="47" spans="1:9" s="3" customFormat="1" hidden="1">
      <c r="A47"/>
      <c r="B47" s="2"/>
      <c r="C47" s="2"/>
      <c r="D47" s="2"/>
      <c r="E47" s="2"/>
      <c r="F47" s="2"/>
      <c r="G47" s="2"/>
      <c r="H47" s="2"/>
    </row>
    <row r="48" spans="1:9" s="3" customFormat="1" hidden="1">
      <c r="A48"/>
      <c r="B48" s="2"/>
      <c r="C48" s="2"/>
      <c r="D48" s="2"/>
      <c r="E48" s="2"/>
      <c r="F48" s="2"/>
      <c r="G48" s="2"/>
      <c r="H48" s="2"/>
    </row>
    <row r="49" spans="1:8" s="3" customFormat="1" hidden="1">
      <c r="A49"/>
      <c r="B49" s="2"/>
      <c r="C49" s="2"/>
      <c r="D49" s="2"/>
      <c r="E49" s="2"/>
      <c r="F49" s="2"/>
      <c r="G49" s="2"/>
      <c r="H49" s="2"/>
    </row>
    <row r="50" spans="1:8" s="3" customFormat="1" hidden="1">
      <c r="A50"/>
      <c r="B50" s="2"/>
      <c r="C50" s="2"/>
      <c r="D50" s="2"/>
      <c r="E50" s="2"/>
      <c r="F50" s="2"/>
      <c r="G50" s="2"/>
      <c r="H50" s="2"/>
    </row>
    <row r="51" spans="1:8" s="3" customFormat="1" hidden="1">
      <c r="A51"/>
      <c r="B51" s="2"/>
      <c r="C51" s="2"/>
      <c r="D51" s="2"/>
      <c r="E51" s="2"/>
      <c r="F51" s="2"/>
      <c r="G51" s="2"/>
      <c r="H51" s="2"/>
    </row>
    <row r="52" spans="1:8" s="3" customFormat="1" hidden="1">
      <c r="A52"/>
      <c r="B52" s="2"/>
      <c r="C52" s="2"/>
      <c r="D52" s="2"/>
      <c r="E52" s="2"/>
      <c r="F52" s="2"/>
      <c r="G52" s="2"/>
      <c r="H52" s="2"/>
    </row>
    <row r="53" spans="1:8" s="3" customFormat="1" hidden="1">
      <c r="A53"/>
      <c r="B53" s="2"/>
      <c r="C53" s="2"/>
      <c r="D53" s="2"/>
      <c r="E53" s="2"/>
      <c r="F53" s="2"/>
      <c r="G53" s="2"/>
      <c r="H53" s="2"/>
    </row>
    <row r="54" spans="1:8" s="3" customFormat="1" hidden="1">
      <c r="A54"/>
      <c r="B54" s="2"/>
      <c r="C54" s="2"/>
      <c r="D54" s="2"/>
      <c r="E54" s="2"/>
      <c r="F54" s="2"/>
      <c r="G54" s="2"/>
      <c r="H54" s="2"/>
    </row>
    <row r="55" spans="1:8" s="3" customFormat="1" hidden="1">
      <c r="A55"/>
      <c r="B55" s="2"/>
      <c r="C55" s="2"/>
      <c r="D55" s="2"/>
      <c r="E55" s="2"/>
      <c r="F55" s="2"/>
      <c r="G55" s="2"/>
      <c r="H55" s="2"/>
    </row>
    <row r="56" spans="1:8" s="3" customFormat="1" hidden="1">
      <c r="A56"/>
      <c r="B56" s="2"/>
      <c r="C56" s="2"/>
      <c r="D56" s="2"/>
      <c r="E56" s="2"/>
      <c r="F56" s="2"/>
      <c r="G56" s="2"/>
      <c r="H56" s="2"/>
    </row>
    <row r="57" spans="1:8" s="3" customFormat="1" hidden="1">
      <c r="A57"/>
      <c r="B57" s="2"/>
      <c r="C57" s="2"/>
      <c r="D57" s="2"/>
      <c r="E57" s="2"/>
      <c r="F57" s="2"/>
      <c r="G57" s="2"/>
      <c r="H57" s="2"/>
    </row>
    <row r="58" spans="1:8" s="3" customFormat="1" hidden="1">
      <c r="A58"/>
      <c r="B58" s="2"/>
      <c r="C58" s="2"/>
      <c r="D58" s="2"/>
      <c r="E58" s="2"/>
      <c r="F58" s="2"/>
      <c r="G58" s="2"/>
      <c r="H58" s="2"/>
    </row>
    <row r="59" spans="1:8" s="3" customFormat="1" hidden="1">
      <c r="A59"/>
      <c r="B59" s="2"/>
      <c r="C59" s="2"/>
      <c r="D59" s="2"/>
      <c r="E59" s="2"/>
      <c r="F59" s="2"/>
      <c r="G59" s="2"/>
      <c r="H59" s="2"/>
    </row>
    <row r="60" spans="1:8" s="3" customFormat="1" hidden="1">
      <c r="A60"/>
      <c r="B60" s="2"/>
      <c r="C60" s="2"/>
      <c r="D60" s="2"/>
      <c r="E60" s="2"/>
      <c r="F60" s="2"/>
      <c r="G60" s="2"/>
      <c r="H60" s="2"/>
    </row>
    <row r="61" spans="1:8" s="3" customFormat="1" hidden="1">
      <c r="A61"/>
      <c r="B61" s="2"/>
      <c r="C61" s="2"/>
      <c r="D61" s="2"/>
      <c r="E61" s="2"/>
      <c r="F61" s="2"/>
      <c r="G61" s="2"/>
      <c r="H61" s="2"/>
    </row>
    <row r="62" spans="1:8" s="3" customFormat="1" hidden="1">
      <c r="A62"/>
      <c r="B62" s="2"/>
      <c r="C62" s="2"/>
      <c r="D62" s="2"/>
      <c r="E62" s="2"/>
      <c r="F62" s="2"/>
      <c r="G62" s="2"/>
      <c r="H62" s="2"/>
    </row>
    <row r="63" spans="1:8" s="3" customFormat="1" hidden="1">
      <c r="A63"/>
      <c r="B63" s="2"/>
      <c r="C63" s="2"/>
      <c r="D63" s="2"/>
      <c r="E63" s="2"/>
      <c r="F63" s="2"/>
      <c r="G63" s="2"/>
      <c r="H63" s="2"/>
    </row>
    <row r="64" spans="1:8" s="3" customFormat="1" hidden="1">
      <c r="A64"/>
      <c r="B64" s="2"/>
      <c r="C64" s="2"/>
      <c r="D64" s="2"/>
      <c r="E64" s="2"/>
      <c r="F64" s="2"/>
      <c r="G64" s="2"/>
      <c r="H64" s="2"/>
    </row>
    <row r="65" spans="1:9" s="3" customFormat="1" hidden="1">
      <c r="A65"/>
      <c r="B65" s="2"/>
      <c r="C65" s="2"/>
      <c r="D65" s="2"/>
      <c r="E65" s="2"/>
      <c r="F65" s="2"/>
      <c r="G65" s="2"/>
      <c r="H65" s="2"/>
    </row>
    <row r="66" spans="1:9" s="3" customFormat="1" hidden="1">
      <c r="A66"/>
      <c r="B66" s="2"/>
      <c r="C66" s="2"/>
      <c r="D66" s="2"/>
      <c r="E66" s="2"/>
      <c r="F66" s="2"/>
      <c r="G66" s="2"/>
      <c r="H66" s="2"/>
    </row>
    <row r="67" spans="1:9" s="3" customFormat="1" hidden="1">
      <c r="A67"/>
      <c r="B67" s="2"/>
      <c r="C67" s="2"/>
      <c r="D67" s="2"/>
      <c r="E67" s="2"/>
      <c r="F67" s="2"/>
      <c r="G67" s="2"/>
      <c r="H67" s="2"/>
    </row>
    <row r="68" spans="1:9" s="3" customFormat="1" hidden="1">
      <c r="A68"/>
      <c r="B68" s="2"/>
      <c r="C68" s="2"/>
      <c r="D68" s="2"/>
      <c r="E68" s="2"/>
      <c r="F68" s="2"/>
      <c r="G68" s="2"/>
      <c r="H68" s="2"/>
      <c r="I68" s="2"/>
    </row>
    <row r="69" spans="1:9" s="3" customFormat="1" hidden="1">
      <c r="A69"/>
      <c r="B69" s="2"/>
      <c r="C69" s="2"/>
      <c r="D69" s="2"/>
      <c r="E69" s="2"/>
      <c r="F69" s="2"/>
      <c r="G69" s="2"/>
      <c r="H69" s="2"/>
      <c r="I69" s="2"/>
    </row>
    <row r="70" spans="1:9" s="3" customFormat="1" hidden="1">
      <c r="A70"/>
      <c r="B70" s="2"/>
      <c r="C70" s="2"/>
      <c r="D70" s="2"/>
      <c r="E70" s="2"/>
      <c r="F70" s="2"/>
      <c r="G70" s="2"/>
      <c r="H70" s="2"/>
      <c r="I70" s="2"/>
    </row>
    <row r="71" spans="1:9" s="3" customFormat="1" hidden="1">
      <c r="A71"/>
      <c r="B71" s="2"/>
      <c r="C71" s="2"/>
      <c r="D71" s="2"/>
      <c r="E71" s="2"/>
      <c r="F71" s="2"/>
      <c r="G71" s="2"/>
      <c r="H71" s="2"/>
      <c r="I71" s="2"/>
    </row>
    <row r="72" spans="1:9" s="3" customFormat="1" hidden="1">
      <c r="A72"/>
      <c r="B72" s="2"/>
      <c r="C72" s="2"/>
      <c r="D72" s="2"/>
      <c r="E72" s="2"/>
      <c r="F72" s="2"/>
      <c r="G72" s="2"/>
      <c r="H72" s="2"/>
      <c r="I72" s="2"/>
    </row>
    <row r="73" spans="1:9" s="3" customFormat="1" hidden="1">
      <c r="A73"/>
      <c r="B73" s="2"/>
      <c r="C73" s="2"/>
      <c r="D73" s="2"/>
      <c r="E73" s="2"/>
      <c r="F73" s="2"/>
      <c r="G73" s="2"/>
      <c r="H73" s="2"/>
      <c r="I73" s="2"/>
    </row>
    <row r="74" spans="1:9" s="3" customFormat="1" hidden="1">
      <c r="A74"/>
      <c r="B74" s="2"/>
      <c r="C74" s="2"/>
      <c r="D74" s="2"/>
      <c r="E74" s="2"/>
      <c r="F74" s="2"/>
      <c r="G74" s="2"/>
      <c r="H74" s="2"/>
      <c r="I74" s="2"/>
    </row>
    <row r="75" spans="1:9" s="3" customFormat="1" hidden="1">
      <c r="A75"/>
      <c r="B75" s="2"/>
      <c r="C75" s="2"/>
      <c r="D75" s="2"/>
      <c r="E75" s="2"/>
      <c r="F75" s="2"/>
      <c r="G75" s="2"/>
      <c r="H75" s="2"/>
      <c r="I75" s="2"/>
    </row>
    <row r="76" spans="1:9" s="3" customFormat="1" hidden="1">
      <c r="A76"/>
      <c r="B76" s="2"/>
      <c r="C76" s="2"/>
      <c r="D76" s="2"/>
      <c r="E76" s="2"/>
      <c r="F76" s="2"/>
      <c r="G76" s="2"/>
      <c r="H76" s="2"/>
      <c r="I76" s="2"/>
    </row>
    <row r="77" spans="1:9" s="3" customFormat="1" hidden="1">
      <c r="A77"/>
      <c r="B77" s="2"/>
      <c r="C77" s="2"/>
      <c r="D77" s="2"/>
      <c r="E77" s="2"/>
      <c r="F77" s="2"/>
      <c r="G77" s="2"/>
      <c r="H77" s="2"/>
      <c r="I77" s="2"/>
    </row>
    <row r="78" spans="1:9" s="3" customFormat="1" hidden="1">
      <c r="A78"/>
      <c r="B78" s="2"/>
      <c r="C78" s="2"/>
      <c r="D78" s="2"/>
      <c r="E78" s="2"/>
      <c r="F78" s="2"/>
      <c r="G78" s="2"/>
      <c r="H78" s="2"/>
      <c r="I78" s="2"/>
    </row>
    <row r="79" spans="1:9" s="3" customFormat="1" hidden="1">
      <c r="A79"/>
      <c r="B79" s="2"/>
      <c r="C79" s="2"/>
      <c r="D79" s="2"/>
      <c r="E79" s="2"/>
      <c r="F79" s="2"/>
      <c r="G79" s="2"/>
      <c r="H79" s="2"/>
      <c r="I79" s="2"/>
    </row>
    <row r="80" spans="1:9" s="3" customFormat="1" hidden="1">
      <c r="A80"/>
      <c r="B80" s="2"/>
      <c r="C80" s="2"/>
      <c r="D80" s="2"/>
      <c r="E80" s="2"/>
      <c r="F80" s="2"/>
      <c r="G80" s="2"/>
      <c r="H80" s="2"/>
      <c r="I80" s="2"/>
    </row>
    <row r="81" spans="1:9" s="3" customFormat="1" hidden="1">
      <c r="A81"/>
      <c r="B81" s="2"/>
      <c r="C81" s="2"/>
      <c r="D81" s="2"/>
      <c r="E81" s="2"/>
      <c r="F81" s="2"/>
      <c r="G81" s="2"/>
      <c r="H81" s="2"/>
      <c r="I81" s="2"/>
    </row>
    <row r="82" spans="1:9" s="3" customFormat="1" hidden="1">
      <c r="A82"/>
      <c r="B82" s="2"/>
      <c r="C82" s="2"/>
      <c r="D82" s="2"/>
      <c r="E82" s="2"/>
      <c r="F82" s="2"/>
      <c r="G82" s="2"/>
      <c r="H82" s="2"/>
      <c r="I82" s="2"/>
    </row>
    <row r="83" spans="1:9" s="3" customFormat="1" hidden="1">
      <c r="A83"/>
      <c r="B83" s="2"/>
      <c r="C83" s="2"/>
      <c r="D83" s="2"/>
      <c r="E83" s="2"/>
      <c r="F83" s="2"/>
      <c r="G83" s="2"/>
      <c r="H83" s="2"/>
      <c r="I83" s="2"/>
    </row>
    <row r="84" spans="1:9" s="3" customFormat="1" hidden="1">
      <c r="A84"/>
      <c r="B84" s="2"/>
      <c r="C84" s="2"/>
      <c r="D84" s="2"/>
      <c r="E84" s="2"/>
      <c r="F84" s="2"/>
      <c r="G84" s="2"/>
      <c r="H84" s="2"/>
      <c r="I84" s="2"/>
    </row>
    <row r="85" spans="1:9" s="3" customFormat="1" hidden="1">
      <c r="A85"/>
      <c r="B85" s="2"/>
      <c r="C85" s="2"/>
      <c r="D85" s="2"/>
      <c r="E85" s="2"/>
      <c r="F85" s="2"/>
      <c r="G85" s="2"/>
      <c r="H85" s="2"/>
      <c r="I85" s="2"/>
    </row>
    <row r="86" spans="1:9" s="3" customFormat="1" hidden="1">
      <c r="A86"/>
      <c r="B86" s="2"/>
      <c r="C86" s="2"/>
      <c r="D86" s="2"/>
      <c r="E86" s="2"/>
      <c r="F86" s="2"/>
      <c r="G86" s="2"/>
      <c r="H86" s="2"/>
      <c r="I86" s="2"/>
    </row>
    <row r="87" spans="1:9" s="3" customFormat="1" hidden="1">
      <c r="A87"/>
      <c r="B87" s="2"/>
      <c r="C87" s="2"/>
      <c r="D87" s="2"/>
      <c r="E87" s="2"/>
      <c r="F87" s="2"/>
      <c r="G87" s="2"/>
      <c r="H87" s="2"/>
      <c r="I87" s="2"/>
    </row>
    <row r="88" spans="1:9" s="3" customFormat="1" hidden="1">
      <c r="A88"/>
      <c r="B88" s="2"/>
      <c r="C88" s="2"/>
      <c r="D88" s="2"/>
      <c r="E88" s="2"/>
      <c r="F88" s="2"/>
      <c r="G88" s="2"/>
      <c r="H88" s="2"/>
      <c r="I88" s="2"/>
    </row>
    <row r="89" spans="1:9" s="3" customFormat="1" hidden="1">
      <c r="A89"/>
      <c r="B89" s="2"/>
      <c r="C89" s="2"/>
      <c r="D89" s="2"/>
      <c r="E89" s="2"/>
      <c r="F89" s="2"/>
      <c r="G89" s="2"/>
      <c r="H89" s="2"/>
      <c r="I89" s="2"/>
    </row>
    <row r="90" spans="1:9" s="3" customFormat="1" hidden="1">
      <c r="A90"/>
      <c r="B90" s="2"/>
      <c r="C90" s="2"/>
      <c r="D90" s="2"/>
      <c r="E90" s="2"/>
      <c r="F90" s="2"/>
      <c r="G90" s="2"/>
      <c r="H90" s="2"/>
      <c r="I90" s="2"/>
    </row>
    <row r="91" spans="1:9" s="3" customFormat="1" hidden="1">
      <c r="A91"/>
      <c r="B91" s="2"/>
      <c r="C91" s="2"/>
      <c r="D91" s="2"/>
      <c r="E91" s="2"/>
      <c r="F91" s="2"/>
      <c r="G91" s="2"/>
      <c r="H91" s="2"/>
      <c r="I91" s="2"/>
    </row>
    <row r="92" spans="1:9" s="3" customFormat="1" hidden="1">
      <c r="A92"/>
      <c r="B92" s="2"/>
      <c r="C92" s="2"/>
      <c r="D92" s="2"/>
      <c r="E92" s="2"/>
      <c r="F92" s="2"/>
      <c r="G92" s="2"/>
      <c r="H92" s="2"/>
      <c r="I92" s="2"/>
    </row>
    <row r="93" spans="1:9" s="3" customFormat="1" hidden="1">
      <c r="A93"/>
      <c r="B93" s="2"/>
      <c r="C93" s="2"/>
      <c r="D93" s="2"/>
      <c r="E93" s="2"/>
      <c r="F93" s="2"/>
      <c r="G93" s="2"/>
      <c r="H93" s="2"/>
      <c r="I93" s="2"/>
    </row>
    <row r="94" spans="1:9" s="3" customFormat="1" hidden="1">
      <c r="A94"/>
      <c r="B94" s="2"/>
      <c r="C94" s="2"/>
      <c r="D94" s="2"/>
      <c r="E94" s="2"/>
      <c r="F94" s="2"/>
      <c r="G94" s="2"/>
      <c r="H94" s="2"/>
      <c r="I94" s="2"/>
    </row>
    <row r="95" spans="1:9" s="3" customFormat="1" hidden="1">
      <c r="A95"/>
      <c r="B95" s="2"/>
      <c r="C95" s="2"/>
      <c r="D95" s="2"/>
      <c r="E95" s="2"/>
      <c r="F95" s="2"/>
      <c r="G95" s="2"/>
      <c r="H95" s="2"/>
      <c r="I95" s="2"/>
    </row>
    <row r="96" spans="1:9" s="3" customFormat="1" hidden="1">
      <c r="A96"/>
      <c r="B96" s="2"/>
      <c r="C96" s="2"/>
      <c r="D96" s="2"/>
      <c r="E96" s="2"/>
      <c r="F96" s="2"/>
      <c r="G96" s="2"/>
      <c r="H96" s="2"/>
      <c r="I96" s="2"/>
    </row>
    <row r="97" spans="1:9" s="3" customFormat="1" hidden="1">
      <c r="A97"/>
      <c r="B97" s="2"/>
      <c r="C97" s="2"/>
      <c r="D97" s="2"/>
      <c r="E97" s="2"/>
      <c r="F97" s="2"/>
      <c r="G97" s="2"/>
      <c r="H97" s="2"/>
      <c r="I97" s="2"/>
    </row>
    <row r="98" spans="1:9" s="3" customFormat="1" hidden="1">
      <c r="A98"/>
      <c r="B98" s="2"/>
      <c r="C98" s="2"/>
      <c r="D98" s="2"/>
      <c r="E98" s="2"/>
      <c r="F98" s="2"/>
      <c r="G98" s="2"/>
      <c r="H98" s="2"/>
      <c r="I98" s="2"/>
    </row>
    <row r="99" spans="1:9" s="3" customFormat="1" hidden="1">
      <c r="A99"/>
      <c r="B99" s="2"/>
      <c r="C99" s="2"/>
      <c r="D99" s="2"/>
      <c r="E99" s="2"/>
      <c r="F99" s="2"/>
      <c r="G99" s="2"/>
      <c r="H99" s="2"/>
      <c r="I99" s="2"/>
    </row>
    <row r="100" spans="1:9" s="3" customFormat="1" hidden="1">
      <c r="A100"/>
      <c r="B100" s="2"/>
      <c r="C100" s="2"/>
      <c r="D100" s="2"/>
      <c r="E100" s="2"/>
      <c r="F100" s="2"/>
      <c r="G100" s="2"/>
      <c r="H100" s="2"/>
      <c r="I100" s="2"/>
    </row>
    <row r="101" spans="1:9" s="3" customFormat="1" hidden="1">
      <c r="A101"/>
      <c r="B101" s="2"/>
      <c r="C101" s="2"/>
      <c r="D101" s="2"/>
      <c r="E101" s="2"/>
      <c r="F101" s="2"/>
      <c r="G101" s="2"/>
      <c r="H101" s="2"/>
      <c r="I101" s="2"/>
    </row>
    <row r="102" spans="1:9" s="3" customFormat="1" hidden="1">
      <c r="A102"/>
      <c r="B102" s="2"/>
      <c r="C102" s="2"/>
      <c r="D102" s="2"/>
      <c r="E102" s="2"/>
      <c r="F102" s="2"/>
      <c r="G102" s="2"/>
      <c r="H102" s="2"/>
      <c r="I102" s="2"/>
    </row>
    <row r="103" spans="1:9" s="3" customFormat="1" hidden="1">
      <c r="A103"/>
      <c r="B103" s="2"/>
      <c r="C103" s="2"/>
      <c r="D103" s="2"/>
      <c r="E103" s="2"/>
      <c r="F103" s="2"/>
      <c r="G103" s="2"/>
      <c r="H103" s="2"/>
      <c r="I103" s="2"/>
    </row>
    <row r="104" spans="1:9" s="3" customFormat="1" hidden="1">
      <c r="A104"/>
      <c r="B104" s="2"/>
      <c r="C104" s="2"/>
      <c r="D104" s="2"/>
      <c r="E104" s="2"/>
      <c r="F104" s="2"/>
      <c r="G104" s="2"/>
      <c r="H104" s="2"/>
      <c r="I104" s="2"/>
    </row>
    <row r="105" spans="1:9" s="3" customFormat="1" hidden="1">
      <c r="A105"/>
      <c r="B105" s="2"/>
      <c r="C105" s="2"/>
      <c r="D105" s="2"/>
      <c r="E105" s="2"/>
      <c r="F105" s="2"/>
      <c r="G105" s="2"/>
      <c r="H105" s="2"/>
      <c r="I105" s="2"/>
    </row>
    <row r="106" spans="1:9" s="3" customFormat="1" hidden="1">
      <c r="A106"/>
      <c r="B106" s="2"/>
      <c r="C106" s="2"/>
      <c r="D106" s="2"/>
      <c r="E106" s="2"/>
      <c r="F106" s="2"/>
      <c r="G106" s="2"/>
      <c r="H106" s="2"/>
      <c r="I106" s="2"/>
    </row>
    <row r="107" spans="1:9" s="3" customFormat="1" hidden="1">
      <c r="A107"/>
      <c r="B107" s="2"/>
      <c r="C107" s="2"/>
      <c r="D107" s="2"/>
      <c r="E107" s="2"/>
      <c r="F107" s="2"/>
      <c r="G107" s="2"/>
      <c r="H107" s="2"/>
      <c r="I107" s="2"/>
    </row>
    <row r="108" spans="1:9" s="3" customFormat="1" hidden="1">
      <c r="A108"/>
      <c r="B108" s="2"/>
      <c r="C108" s="2"/>
      <c r="D108" s="2"/>
      <c r="E108" s="2"/>
      <c r="F108" s="2"/>
      <c r="G108" s="2"/>
      <c r="H108" s="2"/>
      <c r="I108" s="2"/>
    </row>
    <row r="109" spans="1:9" s="3" customFormat="1" hidden="1">
      <c r="A109"/>
      <c r="B109" s="2"/>
      <c r="C109" s="2"/>
      <c r="D109" s="2"/>
      <c r="E109" s="2"/>
      <c r="F109" s="2"/>
      <c r="G109" s="2"/>
      <c r="H109" s="2"/>
      <c r="I109" s="2"/>
    </row>
    <row r="110" spans="1:9" s="3" customFormat="1" hidden="1">
      <c r="A110"/>
      <c r="B110" s="2"/>
      <c r="C110" s="2"/>
      <c r="D110" s="2"/>
      <c r="E110" s="2"/>
      <c r="F110" s="2"/>
      <c r="G110" s="2"/>
      <c r="H110" s="2"/>
      <c r="I110" s="2"/>
    </row>
    <row r="111" spans="1:9" s="3" customFormat="1" hidden="1">
      <c r="A111"/>
      <c r="B111" s="2"/>
      <c r="C111" s="2"/>
      <c r="D111" s="2"/>
      <c r="E111" s="2"/>
      <c r="F111" s="2"/>
      <c r="G111" s="2"/>
      <c r="H111" s="2"/>
      <c r="I111" s="2"/>
    </row>
    <row r="112" spans="1:9" s="3" customFormat="1" hidden="1">
      <c r="A112"/>
      <c r="B112" s="2"/>
      <c r="C112" s="2"/>
      <c r="D112" s="2"/>
      <c r="E112" s="2"/>
      <c r="F112" s="2"/>
      <c r="G112" s="2"/>
      <c r="H112" s="2"/>
      <c r="I112" s="2"/>
    </row>
    <row r="113" spans="1:9" s="3" customFormat="1" hidden="1">
      <c r="A113"/>
      <c r="B113" s="2"/>
      <c r="C113" s="2"/>
      <c r="D113" s="2"/>
      <c r="E113" s="2"/>
      <c r="F113" s="2"/>
      <c r="G113" s="2"/>
      <c r="H113" s="2"/>
      <c r="I113" s="2"/>
    </row>
    <row r="114" spans="1:9" s="3" customFormat="1" hidden="1">
      <c r="A114"/>
      <c r="B114" s="2"/>
      <c r="C114" s="2"/>
      <c r="D114" s="2"/>
      <c r="E114" s="2"/>
      <c r="F114" s="2"/>
      <c r="G114" s="2"/>
      <c r="H114" s="2"/>
      <c r="I114" s="2"/>
    </row>
    <row r="115" spans="1:9" s="3" customFormat="1" hidden="1">
      <c r="A115"/>
      <c r="B115" s="2"/>
      <c r="C115" s="2"/>
      <c r="D115" s="2"/>
      <c r="E115" s="2"/>
      <c r="F115" s="2"/>
      <c r="G115" s="2"/>
      <c r="H115" s="2"/>
      <c r="I115" s="2"/>
    </row>
    <row r="116" spans="1:9" s="3" customFormat="1" hidden="1">
      <c r="A116"/>
      <c r="B116" s="2"/>
      <c r="C116" s="2"/>
      <c r="D116" s="2"/>
      <c r="E116" s="2"/>
      <c r="F116" s="2"/>
      <c r="G116" s="2"/>
      <c r="H116" s="2"/>
      <c r="I116" s="2"/>
    </row>
    <row r="117" spans="1:9" s="3" customFormat="1" hidden="1">
      <c r="A117"/>
      <c r="B117" s="2"/>
      <c r="C117" s="2"/>
      <c r="D117" s="2"/>
      <c r="E117" s="2"/>
      <c r="F117" s="2"/>
      <c r="G117" s="2"/>
      <c r="H117" s="2"/>
      <c r="I117" s="2"/>
    </row>
    <row r="118" spans="1:9" s="3" customFormat="1" hidden="1">
      <c r="A118"/>
      <c r="B118" s="2"/>
      <c r="C118" s="2"/>
      <c r="D118" s="2"/>
      <c r="E118" s="2"/>
      <c r="F118" s="2"/>
      <c r="G118" s="2"/>
      <c r="H118" s="2"/>
      <c r="I118" s="2"/>
    </row>
    <row r="119" spans="1:9" s="3" customFormat="1" hidden="1">
      <c r="A119"/>
      <c r="B119" s="2"/>
      <c r="C119" s="2"/>
      <c r="D119" s="2"/>
      <c r="E119" s="2"/>
      <c r="F119" s="2"/>
      <c r="G119" s="2"/>
      <c r="H119" s="2"/>
      <c r="I119" s="2"/>
    </row>
    <row r="120" spans="1:9" s="3" customFormat="1" hidden="1">
      <c r="A120"/>
      <c r="B120" s="2"/>
      <c r="C120" s="2"/>
      <c r="D120" s="2"/>
      <c r="E120" s="2"/>
      <c r="F120" s="2"/>
      <c r="G120" s="2"/>
      <c r="H120" s="2"/>
      <c r="I120" s="2"/>
    </row>
    <row r="121" spans="1:9" s="3" customFormat="1" hidden="1">
      <c r="A121"/>
      <c r="B121" s="2"/>
      <c r="C121" s="2"/>
      <c r="D121" s="2"/>
      <c r="E121" s="2"/>
      <c r="F121" s="2"/>
      <c r="G121" s="2"/>
      <c r="H121" s="2"/>
      <c r="I121" s="2"/>
    </row>
    <row r="122" spans="1:9" s="3" customFormat="1" hidden="1">
      <c r="A122"/>
      <c r="B122" s="2"/>
      <c r="C122" s="2"/>
      <c r="D122" s="2"/>
      <c r="E122" s="2"/>
      <c r="F122" s="2"/>
      <c r="G122" s="2"/>
      <c r="H122" s="2"/>
      <c r="I122" s="2"/>
    </row>
    <row r="123" spans="1:9" s="3" customFormat="1" hidden="1">
      <c r="A123"/>
      <c r="B123" s="2"/>
      <c r="C123" s="2"/>
      <c r="D123" s="2"/>
      <c r="E123" s="2"/>
      <c r="F123" s="2"/>
      <c r="G123" s="2"/>
      <c r="H123" s="2"/>
      <c r="I123" s="2"/>
    </row>
    <row r="124" spans="1:9" s="3" customFormat="1" hidden="1">
      <c r="A124"/>
      <c r="B124" s="2"/>
      <c r="C124" s="2"/>
      <c r="D124" s="2"/>
      <c r="E124" s="2"/>
      <c r="F124" s="2"/>
      <c r="G124" s="2"/>
      <c r="H124" s="2"/>
      <c r="I124" s="2"/>
    </row>
    <row r="125" spans="1:9" s="3" customFormat="1" hidden="1">
      <c r="A125"/>
      <c r="B125" s="2"/>
      <c r="C125" s="2"/>
      <c r="D125" s="2"/>
      <c r="E125" s="2"/>
      <c r="F125" s="2"/>
      <c r="G125" s="2"/>
      <c r="H125" s="2"/>
      <c r="I125" s="2"/>
    </row>
    <row r="126" spans="1:9" s="3" customFormat="1" hidden="1">
      <c r="A126"/>
      <c r="B126" s="2"/>
      <c r="C126" s="2"/>
      <c r="D126" s="2"/>
      <c r="E126" s="2"/>
      <c r="F126" s="2"/>
      <c r="G126" s="2"/>
      <c r="H126" s="2"/>
      <c r="I126" s="2"/>
    </row>
    <row r="127" spans="1:9" s="3" customFormat="1" hidden="1">
      <c r="A127"/>
      <c r="B127" s="2"/>
      <c r="C127" s="2"/>
      <c r="D127" s="2"/>
      <c r="E127" s="2"/>
      <c r="F127" s="2"/>
      <c r="G127" s="2"/>
      <c r="H127" s="2"/>
      <c r="I127" s="2"/>
    </row>
    <row r="128" spans="1:9" s="3" customFormat="1" hidden="1">
      <c r="A128"/>
      <c r="B128" s="2"/>
      <c r="C128" s="2"/>
      <c r="D128" s="2"/>
      <c r="E128" s="2"/>
      <c r="F128" s="2"/>
      <c r="G128" s="2"/>
      <c r="H128" s="2"/>
      <c r="I128" s="2"/>
    </row>
    <row r="129" spans="1:9" s="3" customFormat="1" hidden="1">
      <c r="A129"/>
      <c r="B129" s="2"/>
      <c r="C129" s="2"/>
      <c r="D129" s="2"/>
      <c r="E129" s="2"/>
      <c r="F129" s="2"/>
      <c r="G129" s="2"/>
      <c r="H129" s="2"/>
      <c r="I129" s="2"/>
    </row>
    <row r="130" spans="1:9" s="3" customFormat="1" hidden="1">
      <c r="A130"/>
      <c r="B130" s="2"/>
      <c r="C130" s="2"/>
      <c r="D130" s="2"/>
      <c r="E130" s="2"/>
      <c r="F130" s="2"/>
      <c r="G130" s="2"/>
      <c r="H130" s="2"/>
      <c r="I130" s="2"/>
    </row>
    <row r="131" spans="1:9" s="3" customFormat="1" hidden="1">
      <c r="A131"/>
      <c r="B131" s="2"/>
      <c r="C131" s="2"/>
      <c r="D131" s="2"/>
      <c r="E131" s="2"/>
      <c r="F131" s="2"/>
      <c r="G131" s="2"/>
      <c r="H131" s="2"/>
      <c r="I131" s="2"/>
    </row>
    <row r="132" spans="1:9" s="3" customFormat="1" hidden="1">
      <c r="A132"/>
      <c r="B132" s="2"/>
      <c r="C132" s="2"/>
      <c r="D132" s="2"/>
      <c r="E132" s="2"/>
      <c r="F132" s="2"/>
      <c r="G132" s="2"/>
      <c r="H132" s="2"/>
      <c r="I132" s="2"/>
    </row>
    <row r="133" spans="1:9" s="3" customFormat="1" hidden="1">
      <c r="A133"/>
      <c r="B133" s="2"/>
      <c r="C133" s="2"/>
      <c r="D133" s="2"/>
      <c r="E133" s="2"/>
      <c r="F133" s="2"/>
      <c r="G133" s="2"/>
      <c r="H133" s="2"/>
      <c r="I133" s="2"/>
    </row>
    <row r="134" spans="1:9" s="3" customFormat="1" hidden="1">
      <c r="A134"/>
      <c r="B134" s="2"/>
      <c r="C134" s="2"/>
      <c r="D134" s="2"/>
      <c r="E134" s="2"/>
      <c r="F134" s="2"/>
      <c r="G134" s="2"/>
      <c r="H134" s="2"/>
      <c r="I134" s="2"/>
    </row>
    <row r="135" spans="1:9" s="3" customFormat="1" hidden="1">
      <c r="A135"/>
      <c r="B135" s="2"/>
      <c r="C135" s="2"/>
      <c r="D135" s="2"/>
      <c r="E135" s="2"/>
      <c r="F135" s="2"/>
      <c r="G135" s="2"/>
      <c r="H135" s="2"/>
      <c r="I135" s="2"/>
    </row>
    <row r="136" spans="1:9" s="3" customFormat="1" hidden="1">
      <c r="A136"/>
      <c r="B136" s="2"/>
      <c r="C136" s="2"/>
      <c r="D136" s="2"/>
      <c r="E136" s="2"/>
      <c r="F136" s="2"/>
      <c r="G136" s="2"/>
      <c r="H136" s="2"/>
      <c r="I136" s="2"/>
    </row>
    <row r="137" spans="1:9" s="3" customFormat="1" hidden="1">
      <c r="A137"/>
      <c r="B137" s="2"/>
      <c r="C137" s="2"/>
      <c r="D137" s="2"/>
      <c r="E137" s="2"/>
      <c r="F137" s="2"/>
      <c r="G137" s="2"/>
      <c r="H137" s="2"/>
      <c r="I137" s="2"/>
    </row>
    <row r="138" spans="1:9" s="3" customFormat="1" hidden="1">
      <c r="A138"/>
      <c r="B138" s="2"/>
      <c r="C138" s="2"/>
      <c r="D138" s="2"/>
      <c r="E138" s="2"/>
      <c r="F138" s="2"/>
      <c r="G138" s="2"/>
      <c r="H138" s="2"/>
      <c r="I138" s="2"/>
    </row>
    <row r="139" spans="1:9" s="3" customFormat="1" hidden="1">
      <c r="A139"/>
      <c r="B139" s="2"/>
      <c r="C139" s="2"/>
      <c r="D139" s="2"/>
      <c r="E139" s="2"/>
      <c r="F139" s="2"/>
      <c r="G139" s="2"/>
      <c r="H139" s="2"/>
      <c r="I139" s="2"/>
    </row>
    <row r="140" spans="1:9" s="3" customFormat="1" hidden="1">
      <c r="A140"/>
      <c r="B140" s="2"/>
      <c r="C140" s="2"/>
      <c r="D140" s="2"/>
      <c r="E140" s="2"/>
      <c r="F140" s="2"/>
      <c r="G140" s="2"/>
      <c r="H140" s="2"/>
      <c r="I140" s="2"/>
    </row>
    <row r="141" spans="1:9" s="3" customFormat="1" hidden="1">
      <c r="A141"/>
      <c r="B141" s="2"/>
      <c r="C141" s="2"/>
      <c r="D141" s="2"/>
      <c r="E141" s="2"/>
      <c r="F141" s="2"/>
      <c r="G141" s="2"/>
      <c r="H141" s="2"/>
      <c r="I141" s="2"/>
    </row>
    <row r="142" spans="1:9" s="3" customFormat="1" hidden="1">
      <c r="A142"/>
      <c r="B142" s="2"/>
      <c r="C142" s="2"/>
      <c r="D142" s="2"/>
      <c r="E142" s="2"/>
      <c r="F142" s="2"/>
      <c r="G142" s="2"/>
      <c r="H142" s="2"/>
      <c r="I142" s="2"/>
    </row>
    <row r="143" spans="1:9" s="3" customFormat="1" hidden="1">
      <c r="A143"/>
      <c r="B143" s="2"/>
      <c r="C143" s="2"/>
      <c r="D143" s="2"/>
      <c r="E143" s="2"/>
      <c r="F143" s="2"/>
      <c r="G143" s="2"/>
      <c r="H143" s="2"/>
      <c r="I143" s="2"/>
    </row>
    <row r="144" spans="1:9" s="3" customFormat="1" hidden="1">
      <c r="A144"/>
      <c r="B144" s="2"/>
      <c r="C144" s="2"/>
      <c r="D144" s="2"/>
      <c r="E144" s="2"/>
      <c r="F144" s="2"/>
      <c r="G144" s="2"/>
      <c r="H144" s="2"/>
      <c r="I144" s="2"/>
    </row>
    <row r="145" spans="1:9" s="3" customFormat="1" hidden="1">
      <c r="A145"/>
      <c r="B145" s="2"/>
      <c r="C145" s="2"/>
      <c r="D145" s="2"/>
      <c r="E145" s="2"/>
      <c r="F145" s="2"/>
      <c r="G145" s="2"/>
      <c r="H145" s="2"/>
      <c r="I145" s="2"/>
    </row>
    <row r="146" spans="1:9" s="3" customFormat="1" hidden="1">
      <c r="A146"/>
      <c r="B146" s="2"/>
      <c r="C146" s="2"/>
      <c r="D146" s="2"/>
      <c r="E146" s="2"/>
      <c r="F146" s="2"/>
      <c r="G146" s="2"/>
      <c r="H146" s="2"/>
      <c r="I146" s="2"/>
    </row>
    <row r="147" spans="1:9" s="3" customFormat="1" hidden="1">
      <c r="A147"/>
      <c r="B147" s="2"/>
      <c r="C147" s="2"/>
      <c r="D147" s="2"/>
      <c r="E147" s="2"/>
      <c r="F147" s="2"/>
      <c r="G147" s="2"/>
      <c r="H147" s="2"/>
      <c r="I147" s="2"/>
    </row>
    <row r="148" spans="1:9" s="3" customFormat="1" hidden="1">
      <c r="A148"/>
      <c r="B148" s="2"/>
      <c r="C148" s="2"/>
      <c r="D148" s="2"/>
      <c r="E148" s="2"/>
      <c r="F148" s="2"/>
      <c r="G148" s="2"/>
      <c r="H148" s="2"/>
      <c r="I148" s="2"/>
    </row>
    <row r="149" spans="1:9" s="3" customFormat="1" hidden="1">
      <c r="A149"/>
      <c r="B149" s="2"/>
      <c r="C149" s="2"/>
      <c r="D149" s="2"/>
      <c r="E149" s="2"/>
      <c r="F149" s="2"/>
      <c r="G149" s="2"/>
      <c r="H149" s="2"/>
      <c r="I149" s="2"/>
    </row>
    <row r="150" spans="1:9" s="3" customFormat="1" hidden="1">
      <c r="A150"/>
      <c r="B150" s="2"/>
      <c r="C150" s="2"/>
      <c r="D150" s="2"/>
      <c r="E150" s="2"/>
      <c r="F150" s="2"/>
      <c r="G150" s="2"/>
      <c r="H150" s="2"/>
      <c r="I150" s="2"/>
    </row>
    <row r="151" spans="1:9" s="3" customFormat="1" hidden="1">
      <c r="A151"/>
      <c r="B151" s="2"/>
      <c r="C151" s="2"/>
      <c r="D151" s="2"/>
      <c r="E151" s="2"/>
      <c r="F151" s="2"/>
      <c r="G151" s="2"/>
      <c r="H151" s="2"/>
      <c r="I151" s="2"/>
    </row>
    <row r="152" spans="1:9" s="3" customFormat="1" hidden="1">
      <c r="A152"/>
      <c r="B152" s="2"/>
      <c r="C152" s="2"/>
      <c r="D152" s="2"/>
      <c r="E152" s="2"/>
      <c r="F152" s="2"/>
      <c r="G152" s="2"/>
      <c r="H152" s="2"/>
      <c r="I152" s="2"/>
    </row>
    <row r="153" spans="1:9" s="3" customFormat="1" hidden="1">
      <c r="A153"/>
      <c r="B153" s="2"/>
      <c r="C153" s="2"/>
      <c r="D153" s="2"/>
      <c r="E153" s="2"/>
      <c r="F153" s="2"/>
      <c r="G153" s="2"/>
      <c r="H153" s="2"/>
      <c r="I153" s="2"/>
    </row>
    <row r="154" spans="1:9" s="3" customFormat="1" hidden="1">
      <c r="A154"/>
      <c r="B154" s="2"/>
      <c r="C154" s="2"/>
      <c r="D154" s="2"/>
      <c r="E154" s="2"/>
      <c r="F154" s="2"/>
      <c r="G154" s="2"/>
      <c r="H154" s="2"/>
      <c r="I154" s="2"/>
    </row>
    <row r="155" spans="1:9" s="3" customFormat="1" hidden="1">
      <c r="A155"/>
      <c r="B155" s="2"/>
      <c r="C155" s="2"/>
      <c r="D155" s="2"/>
      <c r="E155" s="2"/>
      <c r="F155" s="2"/>
      <c r="G155" s="2"/>
      <c r="H155" s="2"/>
      <c r="I155" s="2"/>
    </row>
    <row r="156" spans="1:9" s="3" customFormat="1" hidden="1">
      <c r="A156"/>
      <c r="B156" s="2"/>
      <c r="C156" s="2"/>
      <c r="D156" s="2"/>
      <c r="E156" s="2"/>
      <c r="F156" s="2"/>
      <c r="G156" s="2"/>
      <c r="H156" s="2"/>
      <c r="I156" s="2"/>
    </row>
    <row r="157" spans="1:9" s="3" customFormat="1" hidden="1">
      <c r="A157"/>
      <c r="B157" s="2"/>
      <c r="C157" s="2"/>
      <c r="D157" s="2"/>
      <c r="E157" s="2"/>
      <c r="F157" s="2"/>
      <c r="G157" s="2"/>
      <c r="H157" s="2"/>
      <c r="I157" s="2"/>
    </row>
    <row r="158" spans="1:9" s="3" customFormat="1" hidden="1">
      <c r="A158"/>
      <c r="B158"/>
      <c r="C158"/>
      <c r="D158"/>
      <c r="E158"/>
      <c r="F158"/>
      <c r="G158"/>
      <c r="H158"/>
      <c r="I158"/>
    </row>
    <row r="159" spans="1:9" s="3" customFormat="1" hidden="1">
      <c r="A159"/>
      <c r="B159"/>
      <c r="C159"/>
      <c r="D159"/>
      <c r="E159"/>
      <c r="F159"/>
      <c r="G159"/>
      <c r="H159"/>
      <c r="I159"/>
    </row>
  </sheetData>
  <sheetProtection selectLockedCells="1"/>
  <dataValidations count="2">
    <dataValidation type="list" allowBlank="1" showInputMessage="1" showErrorMessage="1" sqref="F5:F14">
      <formula1>SMBENT</formula1>
    </dataValidation>
    <dataValidation type="list" allowBlank="1" showInputMessage="1" showErrorMessage="1" sqref="E5:E14">
      <formula1>DealTerm</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1"/>
  </sheetPr>
  <dimension ref="A1:GC159"/>
  <sheetViews>
    <sheetView showGridLines="0" topLeftCell="FP1" zoomScale="80" zoomScaleNormal="80" workbookViewId="0">
      <selection activeCell="GA9" sqref="GA9"/>
    </sheetView>
  </sheetViews>
  <sheetFormatPr defaultColWidth="0" defaultRowHeight="16.5" zeroHeight="1"/>
  <cols>
    <col min="1" max="1" width="10.5703125" customWidth="1"/>
    <col min="2" max="2" width="2.7109375" customWidth="1"/>
    <col min="3" max="183" width="13.7109375" customWidth="1"/>
    <col min="184" max="184" width="9.7109375" customWidth="1"/>
    <col min="185" max="185" width="2.7109375" customWidth="1"/>
    <col min="186" max="16384" width="8.85546875" style="1" hidden="1"/>
  </cols>
  <sheetData>
    <row r="1" spans="1:185" s="19" customFormat="1" ht="16.5" customHeight="1">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95"/>
      <c r="BD1" s="95"/>
      <c r="BE1" s="95"/>
      <c r="BF1" s="95"/>
      <c r="BG1" s="95"/>
      <c r="BH1" s="95"/>
      <c r="BI1" s="95"/>
      <c r="BJ1" s="95"/>
      <c r="BK1" s="95"/>
      <c r="BL1" s="95"/>
      <c r="BM1" s="95"/>
      <c r="BN1" s="95"/>
      <c r="BO1" s="95"/>
      <c r="BP1" s="95"/>
      <c r="BQ1" s="95"/>
      <c r="BR1" s="95"/>
      <c r="BS1" s="95"/>
      <c r="BT1" s="95"/>
      <c r="BU1" s="95"/>
      <c r="BV1" s="95"/>
      <c r="BW1" s="95"/>
      <c r="BX1" s="95"/>
      <c r="BY1" s="95"/>
      <c r="BZ1" s="95"/>
      <c r="CA1" s="95"/>
      <c r="CB1" s="95"/>
      <c r="CC1" s="95"/>
      <c r="CD1" s="95"/>
      <c r="CE1" s="95"/>
      <c r="CF1" s="95"/>
      <c r="CG1" s="95"/>
      <c r="CH1" s="95"/>
      <c r="CI1" s="95"/>
      <c r="CJ1" s="95"/>
      <c r="CK1" s="95"/>
      <c r="CL1" s="95"/>
      <c r="CM1" s="95"/>
      <c r="CN1" s="95"/>
      <c r="CO1" s="95"/>
      <c r="CP1" s="95"/>
      <c r="CQ1" s="95"/>
      <c r="CR1" s="95"/>
      <c r="CS1" s="95"/>
      <c r="CT1" s="95"/>
      <c r="CU1" s="95"/>
      <c r="CV1" s="95"/>
      <c r="CW1" s="95"/>
      <c r="CX1" s="95"/>
      <c r="CY1" s="95"/>
      <c r="CZ1" s="95"/>
      <c r="DA1" s="95"/>
      <c r="DB1" s="95"/>
      <c r="DC1" s="95"/>
      <c r="DD1" s="95"/>
      <c r="DE1" s="95"/>
      <c r="DF1" s="95"/>
      <c r="DG1" s="95"/>
      <c r="DH1" s="95"/>
      <c r="DI1" s="95"/>
      <c r="DJ1" s="95"/>
      <c r="DK1" s="95"/>
      <c r="DL1" s="95"/>
      <c r="DM1" s="95"/>
      <c r="DN1" s="95"/>
      <c r="DO1" s="95"/>
      <c r="DP1" s="95"/>
      <c r="DQ1" s="95"/>
      <c r="DR1" s="95"/>
      <c r="DS1" s="95"/>
      <c r="DT1" s="95"/>
      <c r="DU1" s="95"/>
      <c r="DV1" s="95"/>
      <c r="DW1" s="95"/>
      <c r="DX1" s="95"/>
      <c r="DY1" s="95"/>
      <c r="DZ1" s="95"/>
      <c r="EA1" s="95"/>
      <c r="EB1" s="95"/>
      <c r="EC1" s="95"/>
      <c r="ED1" s="95"/>
      <c r="EE1" s="95"/>
      <c r="EF1" s="95"/>
      <c r="EG1" s="95"/>
      <c r="EH1" s="95"/>
      <c r="EI1" s="95"/>
      <c r="EJ1" s="95"/>
      <c r="EK1" s="95"/>
      <c r="EL1" s="95"/>
      <c r="EM1" s="95"/>
      <c r="EN1" s="95"/>
      <c r="EO1" s="95"/>
      <c r="EP1" s="95"/>
      <c r="EQ1" s="95"/>
      <c r="ER1" s="95"/>
      <c r="ES1" s="95"/>
      <c r="ET1" s="95"/>
      <c r="EU1" s="95"/>
      <c r="EV1" s="95"/>
      <c r="EW1" s="95"/>
      <c r="EX1" s="95"/>
      <c r="EY1" s="95"/>
      <c r="EZ1" s="95"/>
      <c r="FA1" s="95"/>
      <c r="FB1" s="95"/>
      <c r="FC1" s="95"/>
      <c r="FD1" s="95"/>
      <c r="FE1" s="95"/>
      <c r="FF1" s="95"/>
      <c r="FG1" s="95"/>
      <c r="FH1" s="95"/>
      <c r="FI1" s="95"/>
      <c r="FJ1" s="95"/>
      <c r="FK1" s="95"/>
      <c r="FL1" s="95"/>
      <c r="FM1" s="95"/>
      <c r="FN1" s="95"/>
      <c r="FO1" s="95"/>
      <c r="FP1" s="95"/>
      <c r="FQ1" s="95"/>
      <c r="FR1" s="95"/>
      <c r="FS1" s="95"/>
      <c r="FT1" s="95"/>
      <c r="FU1" s="95"/>
      <c r="FV1" s="95"/>
      <c r="FW1" s="95"/>
      <c r="FX1" s="95"/>
      <c r="FY1" s="95"/>
      <c r="FZ1" s="95"/>
      <c r="GA1" s="95"/>
      <c r="GB1" s="95"/>
      <c r="GC1" s="95"/>
    </row>
    <row r="2" spans="1:185" ht="2.1" customHeight="1">
      <c r="A2" s="96"/>
      <c r="B2" s="106"/>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5"/>
      <c r="AN2" s="105"/>
      <c r="AO2" s="105"/>
      <c r="AP2" s="105"/>
      <c r="AQ2" s="105"/>
      <c r="AR2" s="105"/>
      <c r="AS2" s="105"/>
      <c r="AT2" s="105"/>
      <c r="AU2" s="105"/>
      <c r="AV2" s="105"/>
      <c r="AW2" s="105"/>
      <c r="AX2" s="105"/>
      <c r="AY2" s="105"/>
      <c r="AZ2" s="105"/>
      <c r="BA2" s="105"/>
      <c r="BB2" s="105"/>
      <c r="BC2" s="105"/>
      <c r="BD2" s="105"/>
      <c r="BE2" s="105"/>
      <c r="BF2" s="105"/>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5"/>
      <c r="CO2" s="105"/>
      <c r="CP2" s="105"/>
      <c r="CQ2" s="105"/>
      <c r="CR2" s="105"/>
      <c r="CS2" s="105"/>
      <c r="CT2" s="105"/>
      <c r="CU2" s="105"/>
      <c r="CV2" s="105"/>
      <c r="CW2" s="105"/>
      <c r="CX2" s="105"/>
      <c r="CY2" s="105"/>
      <c r="CZ2" s="105"/>
      <c r="DA2" s="105"/>
      <c r="DB2" s="105"/>
      <c r="DC2" s="105"/>
      <c r="DD2" s="105"/>
      <c r="DE2" s="105"/>
      <c r="DF2" s="105"/>
      <c r="DG2" s="105"/>
      <c r="DH2" s="105"/>
      <c r="DI2" s="105"/>
      <c r="DJ2" s="105"/>
      <c r="DK2" s="105"/>
      <c r="DL2" s="105"/>
      <c r="DM2" s="105"/>
      <c r="DN2" s="105"/>
      <c r="DO2" s="105"/>
      <c r="DP2" s="105"/>
      <c r="DQ2" s="105"/>
      <c r="DR2" s="105"/>
      <c r="DS2" s="105"/>
      <c r="DT2" s="105"/>
      <c r="DU2" s="105"/>
      <c r="DV2" s="105"/>
      <c r="DW2" s="105"/>
      <c r="DX2" s="105"/>
      <c r="DY2" s="105"/>
      <c r="DZ2" s="105"/>
      <c r="EA2" s="105"/>
      <c r="EB2" s="105"/>
      <c r="EC2" s="105"/>
      <c r="ED2" s="105"/>
      <c r="EE2" s="105"/>
      <c r="EF2" s="105"/>
      <c r="EG2" s="105"/>
      <c r="EH2" s="105"/>
      <c r="EI2" s="105"/>
      <c r="EJ2" s="105"/>
      <c r="EK2" s="105"/>
      <c r="EL2" s="105"/>
      <c r="EM2" s="105"/>
      <c r="EN2" s="105"/>
      <c r="EO2" s="105"/>
      <c r="EP2" s="105"/>
      <c r="EQ2" s="105"/>
      <c r="ER2" s="105"/>
      <c r="ES2" s="105"/>
      <c r="ET2" s="105"/>
      <c r="EU2" s="105"/>
      <c r="EV2" s="105"/>
      <c r="EW2" s="105"/>
      <c r="EX2" s="105"/>
      <c r="EY2" s="105"/>
      <c r="EZ2" s="105"/>
      <c r="FA2" s="105"/>
      <c r="FB2" s="105"/>
      <c r="FC2" s="105"/>
      <c r="FD2" s="105"/>
      <c r="FE2" s="105"/>
      <c r="FF2" s="105"/>
      <c r="FG2" s="105"/>
      <c r="FH2" s="105"/>
      <c r="FI2" s="105"/>
      <c r="FJ2" s="105"/>
      <c r="FK2" s="105"/>
      <c r="FL2" s="105"/>
      <c r="FM2" s="105"/>
      <c r="FN2" s="105"/>
      <c r="FO2" s="105"/>
      <c r="FP2" s="105"/>
      <c r="FQ2" s="105"/>
      <c r="FR2" s="105"/>
      <c r="FS2" s="105"/>
      <c r="FT2" s="105"/>
      <c r="FU2" s="105"/>
      <c r="FV2" s="105"/>
      <c r="FW2" s="105"/>
      <c r="FX2" s="105"/>
      <c r="FY2" s="105"/>
      <c r="FZ2" s="105"/>
      <c r="GA2" s="105"/>
      <c r="GB2" s="107"/>
      <c r="GC2" s="96"/>
    </row>
    <row r="3" spans="1:185" ht="2.1" customHeight="1">
      <c r="A3" s="96"/>
      <c r="B3" s="99"/>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c r="DI3" s="3"/>
      <c r="DJ3" s="3"/>
      <c r="DK3" s="3"/>
      <c r="DL3" s="3"/>
      <c r="DM3" s="3"/>
      <c r="DN3" s="3"/>
      <c r="DO3" s="3"/>
      <c r="DP3" s="3"/>
      <c r="DQ3" s="3"/>
      <c r="DR3" s="3"/>
      <c r="DS3" s="3"/>
      <c r="DT3" s="3"/>
      <c r="DU3" s="3"/>
      <c r="DV3" s="3"/>
      <c r="DW3" s="3"/>
      <c r="DX3" s="3"/>
      <c r="DY3" s="3"/>
      <c r="DZ3" s="3"/>
      <c r="EA3" s="3"/>
      <c r="EB3" s="3"/>
      <c r="EC3" s="3"/>
      <c r="ED3" s="3"/>
      <c r="EE3" s="3"/>
      <c r="EF3" s="3"/>
      <c r="EG3" s="3"/>
      <c r="EH3" s="3"/>
      <c r="EI3" s="3"/>
      <c r="EJ3" s="3"/>
      <c r="EK3" s="3"/>
      <c r="EL3" s="3"/>
      <c r="EM3" s="3"/>
      <c r="EN3" s="3"/>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100"/>
      <c r="GC3" s="96"/>
    </row>
    <row r="4" spans="1:185" ht="2.1" customHeight="1">
      <c r="A4" s="96"/>
      <c r="B4" s="99"/>
      <c r="C4" s="109">
        <v>0</v>
      </c>
      <c r="D4" s="109">
        <v>1</v>
      </c>
      <c r="E4" s="109">
        <v>2</v>
      </c>
      <c r="F4" s="109">
        <v>3</v>
      </c>
      <c r="G4" s="109">
        <v>4</v>
      </c>
      <c r="H4" s="109">
        <v>5</v>
      </c>
      <c r="I4" s="109">
        <v>6</v>
      </c>
      <c r="J4" s="109">
        <v>7</v>
      </c>
      <c r="K4" s="109">
        <v>8</v>
      </c>
      <c r="L4" s="109">
        <v>9</v>
      </c>
      <c r="M4" s="109">
        <v>10</v>
      </c>
      <c r="N4" s="109">
        <v>11</v>
      </c>
      <c r="O4" s="109">
        <v>12</v>
      </c>
      <c r="P4" s="109">
        <v>13</v>
      </c>
      <c r="Q4" s="109">
        <v>14</v>
      </c>
      <c r="R4" s="109">
        <v>15</v>
      </c>
      <c r="S4" s="109">
        <v>16</v>
      </c>
      <c r="T4" s="109">
        <v>17</v>
      </c>
      <c r="U4" s="109">
        <v>18</v>
      </c>
      <c r="V4" s="109">
        <v>19</v>
      </c>
      <c r="W4" s="109">
        <v>20</v>
      </c>
      <c r="X4" s="109">
        <v>21</v>
      </c>
      <c r="Y4" s="109">
        <v>22</v>
      </c>
      <c r="Z4" s="109">
        <v>23</v>
      </c>
      <c r="AA4" s="109">
        <v>24</v>
      </c>
      <c r="AB4" s="109">
        <v>25</v>
      </c>
      <c r="AC4" s="109">
        <v>26</v>
      </c>
      <c r="AD4" s="109">
        <v>27</v>
      </c>
      <c r="AE4" s="109">
        <v>28</v>
      </c>
      <c r="AF4" s="109">
        <v>29</v>
      </c>
      <c r="AG4" s="109">
        <v>30</v>
      </c>
      <c r="AH4" s="109">
        <v>31</v>
      </c>
      <c r="AI4" s="109">
        <v>32</v>
      </c>
      <c r="AJ4" s="109">
        <v>33</v>
      </c>
      <c r="AK4" s="109">
        <v>34</v>
      </c>
      <c r="AL4" s="109">
        <v>35</v>
      </c>
      <c r="AM4" s="109">
        <v>36</v>
      </c>
      <c r="AN4" s="109">
        <v>37</v>
      </c>
      <c r="AO4" s="109">
        <v>38</v>
      </c>
      <c r="AP4" s="109">
        <v>39</v>
      </c>
      <c r="AQ4" s="109">
        <v>40</v>
      </c>
      <c r="AR4" s="109">
        <v>41</v>
      </c>
      <c r="AS4" s="109">
        <v>42</v>
      </c>
      <c r="AT4" s="109">
        <v>43</v>
      </c>
      <c r="AU4" s="109">
        <v>44</v>
      </c>
      <c r="AV4" s="109">
        <v>45</v>
      </c>
      <c r="AW4" s="109">
        <v>46</v>
      </c>
      <c r="AX4" s="109">
        <v>47</v>
      </c>
      <c r="AY4" s="109">
        <v>48</v>
      </c>
      <c r="AZ4" s="109">
        <v>49</v>
      </c>
      <c r="BA4" s="109">
        <v>50</v>
      </c>
      <c r="BB4" s="109">
        <v>51</v>
      </c>
      <c r="BC4" s="109">
        <v>52</v>
      </c>
      <c r="BD4" s="109">
        <v>53</v>
      </c>
      <c r="BE4" s="109">
        <v>54</v>
      </c>
      <c r="BF4" s="109">
        <v>55</v>
      </c>
      <c r="BG4" s="109">
        <v>56</v>
      </c>
      <c r="BH4" s="109">
        <v>57</v>
      </c>
      <c r="BI4" s="109">
        <v>58</v>
      </c>
      <c r="BJ4" s="109">
        <v>59</v>
      </c>
      <c r="BK4" s="109">
        <v>60</v>
      </c>
      <c r="BL4" s="109">
        <v>61</v>
      </c>
      <c r="BM4" s="109">
        <v>62</v>
      </c>
      <c r="BN4" s="109">
        <v>63</v>
      </c>
      <c r="BO4" s="109">
        <v>64</v>
      </c>
      <c r="BP4" s="109">
        <v>65</v>
      </c>
      <c r="BQ4" s="109">
        <v>66</v>
      </c>
      <c r="BR4" s="109">
        <v>67</v>
      </c>
      <c r="BS4" s="109">
        <v>68</v>
      </c>
      <c r="BT4" s="109">
        <v>69</v>
      </c>
      <c r="BU4" s="109">
        <v>70</v>
      </c>
      <c r="BV4" s="109">
        <v>71</v>
      </c>
      <c r="BW4" s="109">
        <v>72</v>
      </c>
      <c r="BX4" s="109">
        <v>73</v>
      </c>
      <c r="BY4" s="109">
        <v>74</v>
      </c>
      <c r="BZ4" s="109">
        <v>75</v>
      </c>
      <c r="CA4" s="109">
        <v>76</v>
      </c>
      <c r="CB4" s="109">
        <v>77</v>
      </c>
      <c r="CC4" s="109">
        <v>78</v>
      </c>
      <c r="CD4" s="109">
        <v>79</v>
      </c>
      <c r="CE4" s="109">
        <v>80</v>
      </c>
      <c r="CF4" s="109">
        <v>81</v>
      </c>
      <c r="CG4" s="109">
        <v>82</v>
      </c>
      <c r="CH4" s="109">
        <v>83</v>
      </c>
      <c r="CI4" s="109">
        <v>84</v>
      </c>
      <c r="CJ4" s="109">
        <v>85</v>
      </c>
      <c r="CK4" s="109">
        <v>86</v>
      </c>
      <c r="CL4" s="109">
        <v>87</v>
      </c>
      <c r="CM4" s="109">
        <v>88</v>
      </c>
      <c r="CN4" s="109">
        <v>89</v>
      </c>
      <c r="CO4" s="109">
        <v>90</v>
      </c>
      <c r="CP4" s="109">
        <v>91</v>
      </c>
      <c r="CQ4" s="109">
        <v>92</v>
      </c>
      <c r="CR4" s="109">
        <v>93</v>
      </c>
      <c r="CS4" s="109">
        <v>94</v>
      </c>
      <c r="CT4" s="109">
        <v>95</v>
      </c>
      <c r="CU4" s="109">
        <v>96</v>
      </c>
      <c r="CV4" s="109">
        <v>97</v>
      </c>
      <c r="CW4" s="109">
        <v>98</v>
      </c>
      <c r="CX4" s="109">
        <v>99</v>
      </c>
      <c r="CY4" s="109">
        <v>100</v>
      </c>
      <c r="CZ4" s="109">
        <v>101</v>
      </c>
      <c r="DA4" s="109">
        <v>102</v>
      </c>
      <c r="DB4" s="109">
        <v>103</v>
      </c>
      <c r="DC4" s="109">
        <v>104</v>
      </c>
      <c r="DD4" s="109">
        <v>105</v>
      </c>
      <c r="DE4" s="109">
        <v>106</v>
      </c>
      <c r="DF4" s="109">
        <v>107</v>
      </c>
      <c r="DG4" s="109">
        <v>108</v>
      </c>
      <c r="DH4" s="109">
        <v>109</v>
      </c>
      <c r="DI4" s="109">
        <v>110</v>
      </c>
      <c r="DJ4" s="109">
        <v>111</v>
      </c>
      <c r="DK4" s="109">
        <v>112</v>
      </c>
      <c r="DL4" s="109">
        <v>113</v>
      </c>
      <c r="DM4" s="109">
        <v>114</v>
      </c>
      <c r="DN4" s="109">
        <v>115</v>
      </c>
      <c r="DO4" s="109">
        <v>116</v>
      </c>
      <c r="DP4" s="109">
        <v>117</v>
      </c>
      <c r="DQ4" s="109">
        <v>118</v>
      </c>
      <c r="DR4" s="109">
        <v>119</v>
      </c>
      <c r="DS4" s="109">
        <v>120</v>
      </c>
      <c r="DT4" s="109">
        <v>121</v>
      </c>
      <c r="DU4" s="109">
        <v>122</v>
      </c>
      <c r="DV4" s="109">
        <v>123</v>
      </c>
      <c r="DW4" s="109">
        <v>124</v>
      </c>
      <c r="DX4" s="109">
        <v>125</v>
      </c>
      <c r="DY4" s="109">
        <v>126</v>
      </c>
      <c r="DZ4" s="109">
        <v>127</v>
      </c>
      <c r="EA4" s="109">
        <v>128</v>
      </c>
      <c r="EB4" s="109">
        <v>129</v>
      </c>
      <c r="EC4" s="109">
        <v>130</v>
      </c>
      <c r="ED4" s="109">
        <v>131</v>
      </c>
      <c r="EE4" s="109">
        <v>132</v>
      </c>
      <c r="EF4" s="109">
        <v>133</v>
      </c>
      <c r="EG4" s="109">
        <v>134</v>
      </c>
      <c r="EH4" s="109">
        <v>135</v>
      </c>
      <c r="EI4" s="109">
        <v>136</v>
      </c>
      <c r="EJ4" s="109">
        <v>137</v>
      </c>
      <c r="EK4" s="109">
        <v>138</v>
      </c>
      <c r="EL4" s="109">
        <v>139</v>
      </c>
      <c r="EM4" s="109">
        <v>140</v>
      </c>
      <c r="EN4" s="109">
        <v>141</v>
      </c>
      <c r="EO4" s="109">
        <v>142</v>
      </c>
      <c r="EP4" s="109">
        <v>143</v>
      </c>
      <c r="EQ4" s="109">
        <v>144</v>
      </c>
      <c r="ER4" s="109">
        <v>145</v>
      </c>
      <c r="ES4" s="109">
        <v>146</v>
      </c>
      <c r="ET4" s="109">
        <v>147</v>
      </c>
      <c r="EU4" s="109">
        <v>148</v>
      </c>
      <c r="EV4" s="109">
        <v>149</v>
      </c>
      <c r="EW4" s="109">
        <v>150</v>
      </c>
      <c r="EX4" s="109">
        <v>151</v>
      </c>
      <c r="EY4" s="109">
        <v>152</v>
      </c>
      <c r="EZ4" s="109">
        <v>153</v>
      </c>
      <c r="FA4" s="109">
        <v>154</v>
      </c>
      <c r="FB4" s="109">
        <v>155</v>
      </c>
      <c r="FC4" s="109">
        <v>156</v>
      </c>
      <c r="FD4" s="109">
        <v>157</v>
      </c>
      <c r="FE4" s="109">
        <v>158</v>
      </c>
      <c r="FF4" s="109">
        <v>159</v>
      </c>
      <c r="FG4" s="109">
        <v>160</v>
      </c>
      <c r="FH4" s="109">
        <v>161</v>
      </c>
      <c r="FI4" s="109">
        <v>162</v>
      </c>
      <c r="FJ4" s="109">
        <v>163</v>
      </c>
      <c r="FK4" s="109">
        <v>164</v>
      </c>
      <c r="FL4" s="109">
        <v>165</v>
      </c>
      <c r="FM4" s="109">
        <v>166</v>
      </c>
      <c r="FN4" s="109">
        <v>167</v>
      </c>
      <c r="FO4" s="109">
        <v>168</v>
      </c>
      <c r="FP4" s="109">
        <v>169</v>
      </c>
      <c r="FQ4" s="109">
        <v>170</v>
      </c>
      <c r="FR4" s="109">
        <v>171</v>
      </c>
      <c r="FS4" s="109">
        <v>172</v>
      </c>
      <c r="FT4" s="109">
        <v>173</v>
      </c>
      <c r="FU4" s="109">
        <v>174</v>
      </c>
      <c r="FV4" s="109">
        <v>175</v>
      </c>
      <c r="FW4" s="109">
        <v>176</v>
      </c>
      <c r="FX4" s="109">
        <v>177</v>
      </c>
      <c r="FY4" s="109">
        <v>178</v>
      </c>
      <c r="FZ4" s="109">
        <v>179</v>
      </c>
      <c r="GA4" s="109">
        <v>180</v>
      </c>
      <c r="GB4" s="100"/>
      <c r="GC4" s="96"/>
    </row>
    <row r="5" spans="1:185" ht="30" customHeight="1">
      <c r="A5" s="96"/>
      <c r="B5" s="99"/>
      <c r="C5" s="241" t="str">
        <f>"SMB Rev Mo "&amp;C$4</f>
        <v>SMB Rev Mo 0</v>
      </c>
      <c r="D5" s="241" t="str">
        <f t="shared" ref="D5:BO5" si="0">"SMB Rev Mo "&amp;D$4</f>
        <v>SMB Rev Mo 1</v>
      </c>
      <c r="E5" s="241" t="str">
        <f t="shared" si="0"/>
        <v>SMB Rev Mo 2</v>
      </c>
      <c r="F5" s="241" t="str">
        <f t="shared" si="0"/>
        <v>SMB Rev Mo 3</v>
      </c>
      <c r="G5" s="241" t="str">
        <f t="shared" si="0"/>
        <v>SMB Rev Mo 4</v>
      </c>
      <c r="H5" s="241" t="str">
        <f t="shared" si="0"/>
        <v>SMB Rev Mo 5</v>
      </c>
      <c r="I5" s="241" t="str">
        <f t="shared" si="0"/>
        <v>SMB Rev Mo 6</v>
      </c>
      <c r="J5" s="241" t="str">
        <f t="shared" si="0"/>
        <v>SMB Rev Mo 7</v>
      </c>
      <c r="K5" s="241" t="str">
        <f t="shared" si="0"/>
        <v>SMB Rev Mo 8</v>
      </c>
      <c r="L5" s="241" t="str">
        <f t="shared" si="0"/>
        <v>SMB Rev Mo 9</v>
      </c>
      <c r="M5" s="241" t="str">
        <f t="shared" si="0"/>
        <v>SMB Rev Mo 10</v>
      </c>
      <c r="N5" s="241" t="str">
        <f t="shared" si="0"/>
        <v>SMB Rev Mo 11</v>
      </c>
      <c r="O5" s="241" t="str">
        <f t="shared" si="0"/>
        <v>SMB Rev Mo 12</v>
      </c>
      <c r="P5" s="241" t="str">
        <f t="shared" si="0"/>
        <v>SMB Rev Mo 13</v>
      </c>
      <c r="Q5" s="241" t="str">
        <f t="shared" si="0"/>
        <v>SMB Rev Mo 14</v>
      </c>
      <c r="R5" s="241" t="str">
        <f t="shared" si="0"/>
        <v>SMB Rev Mo 15</v>
      </c>
      <c r="S5" s="241" t="str">
        <f t="shared" si="0"/>
        <v>SMB Rev Mo 16</v>
      </c>
      <c r="T5" s="241" t="str">
        <f t="shared" si="0"/>
        <v>SMB Rev Mo 17</v>
      </c>
      <c r="U5" s="241" t="str">
        <f t="shared" si="0"/>
        <v>SMB Rev Mo 18</v>
      </c>
      <c r="V5" s="241" t="str">
        <f t="shared" si="0"/>
        <v>SMB Rev Mo 19</v>
      </c>
      <c r="W5" s="241" t="str">
        <f t="shared" si="0"/>
        <v>SMB Rev Mo 20</v>
      </c>
      <c r="X5" s="241" t="str">
        <f t="shared" si="0"/>
        <v>SMB Rev Mo 21</v>
      </c>
      <c r="Y5" s="241" t="str">
        <f t="shared" si="0"/>
        <v>SMB Rev Mo 22</v>
      </c>
      <c r="Z5" s="241" t="str">
        <f t="shared" si="0"/>
        <v>SMB Rev Mo 23</v>
      </c>
      <c r="AA5" s="241" t="str">
        <f t="shared" si="0"/>
        <v>SMB Rev Mo 24</v>
      </c>
      <c r="AB5" s="241" t="str">
        <f t="shared" si="0"/>
        <v>SMB Rev Mo 25</v>
      </c>
      <c r="AC5" s="241" t="str">
        <f t="shared" si="0"/>
        <v>SMB Rev Mo 26</v>
      </c>
      <c r="AD5" s="241" t="str">
        <f t="shared" si="0"/>
        <v>SMB Rev Mo 27</v>
      </c>
      <c r="AE5" s="241" t="str">
        <f t="shared" si="0"/>
        <v>SMB Rev Mo 28</v>
      </c>
      <c r="AF5" s="241" t="str">
        <f t="shared" si="0"/>
        <v>SMB Rev Mo 29</v>
      </c>
      <c r="AG5" s="241" t="str">
        <f t="shared" si="0"/>
        <v>SMB Rev Mo 30</v>
      </c>
      <c r="AH5" s="241" t="str">
        <f t="shared" si="0"/>
        <v>SMB Rev Mo 31</v>
      </c>
      <c r="AI5" s="241" t="str">
        <f t="shared" si="0"/>
        <v>SMB Rev Mo 32</v>
      </c>
      <c r="AJ5" s="241" t="str">
        <f t="shared" si="0"/>
        <v>SMB Rev Mo 33</v>
      </c>
      <c r="AK5" s="241" t="str">
        <f t="shared" si="0"/>
        <v>SMB Rev Mo 34</v>
      </c>
      <c r="AL5" s="241" t="str">
        <f t="shared" si="0"/>
        <v>SMB Rev Mo 35</v>
      </c>
      <c r="AM5" s="241" t="str">
        <f t="shared" si="0"/>
        <v>SMB Rev Mo 36</v>
      </c>
      <c r="AN5" s="241" t="str">
        <f t="shared" si="0"/>
        <v>SMB Rev Mo 37</v>
      </c>
      <c r="AO5" s="241" t="str">
        <f t="shared" si="0"/>
        <v>SMB Rev Mo 38</v>
      </c>
      <c r="AP5" s="241" t="str">
        <f t="shared" si="0"/>
        <v>SMB Rev Mo 39</v>
      </c>
      <c r="AQ5" s="241" t="str">
        <f t="shared" si="0"/>
        <v>SMB Rev Mo 40</v>
      </c>
      <c r="AR5" s="241" t="str">
        <f t="shared" si="0"/>
        <v>SMB Rev Mo 41</v>
      </c>
      <c r="AS5" s="241" t="str">
        <f t="shared" si="0"/>
        <v>SMB Rev Mo 42</v>
      </c>
      <c r="AT5" s="241" t="str">
        <f t="shared" si="0"/>
        <v>SMB Rev Mo 43</v>
      </c>
      <c r="AU5" s="241" t="str">
        <f t="shared" si="0"/>
        <v>SMB Rev Mo 44</v>
      </c>
      <c r="AV5" s="241" t="str">
        <f t="shared" si="0"/>
        <v>SMB Rev Mo 45</v>
      </c>
      <c r="AW5" s="241" t="str">
        <f t="shared" si="0"/>
        <v>SMB Rev Mo 46</v>
      </c>
      <c r="AX5" s="241" t="str">
        <f t="shared" si="0"/>
        <v>SMB Rev Mo 47</v>
      </c>
      <c r="AY5" s="241" t="str">
        <f t="shared" si="0"/>
        <v>SMB Rev Mo 48</v>
      </c>
      <c r="AZ5" s="241" t="str">
        <f t="shared" si="0"/>
        <v>SMB Rev Mo 49</v>
      </c>
      <c r="BA5" s="241" t="str">
        <f t="shared" si="0"/>
        <v>SMB Rev Mo 50</v>
      </c>
      <c r="BB5" s="241" t="str">
        <f t="shared" si="0"/>
        <v>SMB Rev Mo 51</v>
      </c>
      <c r="BC5" s="241" t="str">
        <f t="shared" si="0"/>
        <v>SMB Rev Mo 52</v>
      </c>
      <c r="BD5" s="241" t="str">
        <f t="shared" si="0"/>
        <v>SMB Rev Mo 53</v>
      </c>
      <c r="BE5" s="241" t="str">
        <f t="shared" si="0"/>
        <v>SMB Rev Mo 54</v>
      </c>
      <c r="BF5" s="241" t="str">
        <f t="shared" si="0"/>
        <v>SMB Rev Mo 55</v>
      </c>
      <c r="BG5" s="241" t="str">
        <f t="shared" si="0"/>
        <v>SMB Rev Mo 56</v>
      </c>
      <c r="BH5" s="241" t="str">
        <f t="shared" si="0"/>
        <v>SMB Rev Mo 57</v>
      </c>
      <c r="BI5" s="241" t="str">
        <f t="shared" si="0"/>
        <v>SMB Rev Mo 58</v>
      </c>
      <c r="BJ5" s="241" t="str">
        <f t="shared" si="0"/>
        <v>SMB Rev Mo 59</v>
      </c>
      <c r="BK5" s="241" t="str">
        <f t="shared" si="0"/>
        <v>SMB Rev Mo 60</v>
      </c>
      <c r="BL5" s="241" t="str">
        <f t="shared" si="0"/>
        <v>SMB Rev Mo 61</v>
      </c>
      <c r="BM5" s="241" t="str">
        <f t="shared" si="0"/>
        <v>SMB Rev Mo 62</v>
      </c>
      <c r="BN5" s="241" t="str">
        <f t="shared" si="0"/>
        <v>SMB Rev Mo 63</v>
      </c>
      <c r="BO5" s="241" t="str">
        <f t="shared" si="0"/>
        <v>SMB Rev Mo 64</v>
      </c>
      <c r="BP5" s="241" t="str">
        <f t="shared" ref="BP5:EA5" si="1">"SMB Rev Mo "&amp;BP$4</f>
        <v>SMB Rev Mo 65</v>
      </c>
      <c r="BQ5" s="241" t="str">
        <f t="shared" si="1"/>
        <v>SMB Rev Mo 66</v>
      </c>
      <c r="BR5" s="241" t="str">
        <f t="shared" si="1"/>
        <v>SMB Rev Mo 67</v>
      </c>
      <c r="BS5" s="241" t="str">
        <f t="shared" si="1"/>
        <v>SMB Rev Mo 68</v>
      </c>
      <c r="BT5" s="241" t="str">
        <f t="shared" si="1"/>
        <v>SMB Rev Mo 69</v>
      </c>
      <c r="BU5" s="241" t="str">
        <f t="shared" si="1"/>
        <v>SMB Rev Mo 70</v>
      </c>
      <c r="BV5" s="241" t="str">
        <f t="shared" si="1"/>
        <v>SMB Rev Mo 71</v>
      </c>
      <c r="BW5" s="241" t="str">
        <f t="shared" si="1"/>
        <v>SMB Rev Mo 72</v>
      </c>
      <c r="BX5" s="241" t="str">
        <f t="shared" si="1"/>
        <v>SMB Rev Mo 73</v>
      </c>
      <c r="BY5" s="241" t="str">
        <f t="shared" si="1"/>
        <v>SMB Rev Mo 74</v>
      </c>
      <c r="BZ5" s="241" t="str">
        <f t="shared" si="1"/>
        <v>SMB Rev Mo 75</v>
      </c>
      <c r="CA5" s="241" t="str">
        <f t="shared" si="1"/>
        <v>SMB Rev Mo 76</v>
      </c>
      <c r="CB5" s="241" t="str">
        <f t="shared" si="1"/>
        <v>SMB Rev Mo 77</v>
      </c>
      <c r="CC5" s="241" t="str">
        <f t="shared" si="1"/>
        <v>SMB Rev Mo 78</v>
      </c>
      <c r="CD5" s="241" t="str">
        <f t="shared" si="1"/>
        <v>SMB Rev Mo 79</v>
      </c>
      <c r="CE5" s="241" t="str">
        <f t="shared" si="1"/>
        <v>SMB Rev Mo 80</v>
      </c>
      <c r="CF5" s="241" t="str">
        <f t="shared" si="1"/>
        <v>SMB Rev Mo 81</v>
      </c>
      <c r="CG5" s="241" t="str">
        <f t="shared" si="1"/>
        <v>SMB Rev Mo 82</v>
      </c>
      <c r="CH5" s="241" t="str">
        <f t="shared" si="1"/>
        <v>SMB Rev Mo 83</v>
      </c>
      <c r="CI5" s="241" t="str">
        <f t="shared" si="1"/>
        <v>SMB Rev Mo 84</v>
      </c>
      <c r="CJ5" s="241" t="str">
        <f t="shared" si="1"/>
        <v>SMB Rev Mo 85</v>
      </c>
      <c r="CK5" s="241" t="str">
        <f t="shared" si="1"/>
        <v>SMB Rev Mo 86</v>
      </c>
      <c r="CL5" s="241" t="str">
        <f t="shared" si="1"/>
        <v>SMB Rev Mo 87</v>
      </c>
      <c r="CM5" s="241" t="str">
        <f t="shared" si="1"/>
        <v>SMB Rev Mo 88</v>
      </c>
      <c r="CN5" s="241" t="str">
        <f t="shared" si="1"/>
        <v>SMB Rev Mo 89</v>
      </c>
      <c r="CO5" s="241" t="str">
        <f t="shared" si="1"/>
        <v>SMB Rev Mo 90</v>
      </c>
      <c r="CP5" s="241" t="str">
        <f t="shared" si="1"/>
        <v>SMB Rev Mo 91</v>
      </c>
      <c r="CQ5" s="241" t="str">
        <f t="shared" si="1"/>
        <v>SMB Rev Mo 92</v>
      </c>
      <c r="CR5" s="241" t="str">
        <f t="shared" si="1"/>
        <v>SMB Rev Mo 93</v>
      </c>
      <c r="CS5" s="241" t="str">
        <f t="shared" si="1"/>
        <v>SMB Rev Mo 94</v>
      </c>
      <c r="CT5" s="241" t="str">
        <f t="shared" si="1"/>
        <v>SMB Rev Mo 95</v>
      </c>
      <c r="CU5" s="241" t="str">
        <f t="shared" si="1"/>
        <v>SMB Rev Mo 96</v>
      </c>
      <c r="CV5" s="241" t="str">
        <f t="shared" si="1"/>
        <v>SMB Rev Mo 97</v>
      </c>
      <c r="CW5" s="241" t="str">
        <f t="shared" si="1"/>
        <v>SMB Rev Mo 98</v>
      </c>
      <c r="CX5" s="241" t="str">
        <f t="shared" si="1"/>
        <v>SMB Rev Mo 99</v>
      </c>
      <c r="CY5" s="241" t="str">
        <f t="shared" si="1"/>
        <v>SMB Rev Mo 100</v>
      </c>
      <c r="CZ5" s="241" t="str">
        <f t="shared" si="1"/>
        <v>SMB Rev Mo 101</v>
      </c>
      <c r="DA5" s="241" t="str">
        <f t="shared" si="1"/>
        <v>SMB Rev Mo 102</v>
      </c>
      <c r="DB5" s="241" t="str">
        <f t="shared" si="1"/>
        <v>SMB Rev Mo 103</v>
      </c>
      <c r="DC5" s="241" t="str">
        <f t="shared" si="1"/>
        <v>SMB Rev Mo 104</v>
      </c>
      <c r="DD5" s="241" t="str">
        <f t="shared" si="1"/>
        <v>SMB Rev Mo 105</v>
      </c>
      <c r="DE5" s="241" t="str">
        <f t="shared" si="1"/>
        <v>SMB Rev Mo 106</v>
      </c>
      <c r="DF5" s="241" t="str">
        <f t="shared" si="1"/>
        <v>SMB Rev Mo 107</v>
      </c>
      <c r="DG5" s="241" t="str">
        <f t="shared" si="1"/>
        <v>SMB Rev Mo 108</v>
      </c>
      <c r="DH5" s="241" t="str">
        <f t="shared" si="1"/>
        <v>SMB Rev Mo 109</v>
      </c>
      <c r="DI5" s="241" t="str">
        <f t="shared" si="1"/>
        <v>SMB Rev Mo 110</v>
      </c>
      <c r="DJ5" s="241" t="str">
        <f t="shared" si="1"/>
        <v>SMB Rev Mo 111</v>
      </c>
      <c r="DK5" s="241" t="str">
        <f t="shared" si="1"/>
        <v>SMB Rev Mo 112</v>
      </c>
      <c r="DL5" s="241" t="str">
        <f t="shared" si="1"/>
        <v>SMB Rev Mo 113</v>
      </c>
      <c r="DM5" s="241" t="str">
        <f t="shared" si="1"/>
        <v>SMB Rev Mo 114</v>
      </c>
      <c r="DN5" s="241" t="str">
        <f t="shared" si="1"/>
        <v>SMB Rev Mo 115</v>
      </c>
      <c r="DO5" s="241" t="str">
        <f t="shared" si="1"/>
        <v>SMB Rev Mo 116</v>
      </c>
      <c r="DP5" s="241" t="str">
        <f t="shared" si="1"/>
        <v>SMB Rev Mo 117</v>
      </c>
      <c r="DQ5" s="241" t="str">
        <f t="shared" si="1"/>
        <v>SMB Rev Mo 118</v>
      </c>
      <c r="DR5" s="241" t="str">
        <f t="shared" si="1"/>
        <v>SMB Rev Mo 119</v>
      </c>
      <c r="DS5" s="241" t="str">
        <f t="shared" si="1"/>
        <v>SMB Rev Mo 120</v>
      </c>
      <c r="DT5" s="241" t="str">
        <f t="shared" si="1"/>
        <v>SMB Rev Mo 121</v>
      </c>
      <c r="DU5" s="241" t="str">
        <f t="shared" si="1"/>
        <v>SMB Rev Mo 122</v>
      </c>
      <c r="DV5" s="241" t="str">
        <f t="shared" si="1"/>
        <v>SMB Rev Mo 123</v>
      </c>
      <c r="DW5" s="241" t="str">
        <f t="shared" si="1"/>
        <v>SMB Rev Mo 124</v>
      </c>
      <c r="DX5" s="241" t="str">
        <f t="shared" si="1"/>
        <v>SMB Rev Mo 125</v>
      </c>
      <c r="DY5" s="241" t="str">
        <f t="shared" si="1"/>
        <v>SMB Rev Mo 126</v>
      </c>
      <c r="DZ5" s="241" t="str">
        <f t="shared" si="1"/>
        <v>SMB Rev Mo 127</v>
      </c>
      <c r="EA5" s="241" t="str">
        <f t="shared" si="1"/>
        <v>SMB Rev Mo 128</v>
      </c>
      <c r="EB5" s="241" t="str">
        <f t="shared" ref="EB5:GA5" si="2">"SMB Rev Mo "&amp;EB$4</f>
        <v>SMB Rev Mo 129</v>
      </c>
      <c r="EC5" s="241" t="str">
        <f t="shared" si="2"/>
        <v>SMB Rev Mo 130</v>
      </c>
      <c r="ED5" s="241" t="str">
        <f t="shared" si="2"/>
        <v>SMB Rev Mo 131</v>
      </c>
      <c r="EE5" s="241" t="str">
        <f t="shared" si="2"/>
        <v>SMB Rev Mo 132</v>
      </c>
      <c r="EF5" s="241" t="str">
        <f t="shared" si="2"/>
        <v>SMB Rev Mo 133</v>
      </c>
      <c r="EG5" s="241" t="str">
        <f t="shared" si="2"/>
        <v>SMB Rev Mo 134</v>
      </c>
      <c r="EH5" s="241" t="str">
        <f t="shared" si="2"/>
        <v>SMB Rev Mo 135</v>
      </c>
      <c r="EI5" s="241" t="str">
        <f t="shared" si="2"/>
        <v>SMB Rev Mo 136</v>
      </c>
      <c r="EJ5" s="241" t="str">
        <f t="shared" si="2"/>
        <v>SMB Rev Mo 137</v>
      </c>
      <c r="EK5" s="241" t="str">
        <f t="shared" si="2"/>
        <v>SMB Rev Mo 138</v>
      </c>
      <c r="EL5" s="241" t="str">
        <f t="shared" si="2"/>
        <v>SMB Rev Mo 139</v>
      </c>
      <c r="EM5" s="241" t="str">
        <f t="shared" si="2"/>
        <v>SMB Rev Mo 140</v>
      </c>
      <c r="EN5" s="241" t="str">
        <f t="shared" si="2"/>
        <v>SMB Rev Mo 141</v>
      </c>
      <c r="EO5" s="241" t="str">
        <f t="shared" si="2"/>
        <v>SMB Rev Mo 142</v>
      </c>
      <c r="EP5" s="241" t="str">
        <f t="shared" si="2"/>
        <v>SMB Rev Mo 143</v>
      </c>
      <c r="EQ5" s="241" t="str">
        <f t="shared" si="2"/>
        <v>SMB Rev Mo 144</v>
      </c>
      <c r="ER5" s="241" t="str">
        <f t="shared" si="2"/>
        <v>SMB Rev Mo 145</v>
      </c>
      <c r="ES5" s="241" t="str">
        <f t="shared" si="2"/>
        <v>SMB Rev Mo 146</v>
      </c>
      <c r="ET5" s="241" t="str">
        <f t="shared" si="2"/>
        <v>SMB Rev Mo 147</v>
      </c>
      <c r="EU5" s="241" t="str">
        <f t="shared" si="2"/>
        <v>SMB Rev Mo 148</v>
      </c>
      <c r="EV5" s="241" t="str">
        <f t="shared" si="2"/>
        <v>SMB Rev Mo 149</v>
      </c>
      <c r="EW5" s="241" t="str">
        <f t="shared" si="2"/>
        <v>SMB Rev Mo 150</v>
      </c>
      <c r="EX5" s="241" t="str">
        <f t="shared" si="2"/>
        <v>SMB Rev Mo 151</v>
      </c>
      <c r="EY5" s="241" t="str">
        <f t="shared" si="2"/>
        <v>SMB Rev Mo 152</v>
      </c>
      <c r="EZ5" s="241" t="str">
        <f t="shared" si="2"/>
        <v>SMB Rev Mo 153</v>
      </c>
      <c r="FA5" s="241" t="str">
        <f t="shared" si="2"/>
        <v>SMB Rev Mo 154</v>
      </c>
      <c r="FB5" s="241" t="str">
        <f t="shared" si="2"/>
        <v>SMB Rev Mo 155</v>
      </c>
      <c r="FC5" s="241" t="str">
        <f t="shared" si="2"/>
        <v>SMB Rev Mo 156</v>
      </c>
      <c r="FD5" s="241" t="str">
        <f t="shared" si="2"/>
        <v>SMB Rev Mo 157</v>
      </c>
      <c r="FE5" s="241" t="str">
        <f t="shared" si="2"/>
        <v>SMB Rev Mo 158</v>
      </c>
      <c r="FF5" s="241" t="str">
        <f t="shared" si="2"/>
        <v>SMB Rev Mo 159</v>
      </c>
      <c r="FG5" s="241" t="str">
        <f t="shared" si="2"/>
        <v>SMB Rev Mo 160</v>
      </c>
      <c r="FH5" s="241" t="str">
        <f t="shared" si="2"/>
        <v>SMB Rev Mo 161</v>
      </c>
      <c r="FI5" s="241" t="str">
        <f t="shared" si="2"/>
        <v>SMB Rev Mo 162</v>
      </c>
      <c r="FJ5" s="241" t="str">
        <f t="shared" si="2"/>
        <v>SMB Rev Mo 163</v>
      </c>
      <c r="FK5" s="241" t="str">
        <f t="shared" si="2"/>
        <v>SMB Rev Mo 164</v>
      </c>
      <c r="FL5" s="241" t="str">
        <f t="shared" si="2"/>
        <v>SMB Rev Mo 165</v>
      </c>
      <c r="FM5" s="241" t="str">
        <f t="shared" si="2"/>
        <v>SMB Rev Mo 166</v>
      </c>
      <c r="FN5" s="241" t="str">
        <f t="shared" si="2"/>
        <v>SMB Rev Mo 167</v>
      </c>
      <c r="FO5" s="241" t="str">
        <f t="shared" si="2"/>
        <v>SMB Rev Mo 168</v>
      </c>
      <c r="FP5" s="241" t="str">
        <f t="shared" si="2"/>
        <v>SMB Rev Mo 169</v>
      </c>
      <c r="FQ5" s="241" t="str">
        <f t="shared" si="2"/>
        <v>SMB Rev Mo 170</v>
      </c>
      <c r="FR5" s="241" t="str">
        <f t="shared" si="2"/>
        <v>SMB Rev Mo 171</v>
      </c>
      <c r="FS5" s="241" t="str">
        <f t="shared" si="2"/>
        <v>SMB Rev Mo 172</v>
      </c>
      <c r="FT5" s="241" t="str">
        <f t="shared" si="2"/>
        <v>SMB Rev Mo 173</v>
      </c>
      <c r="FU5" s="241" t="str">
        <f t="shared" si="2"/>
        <v>SMB Rev Mo 174</v>
      </c>
      <c r="FV5" s="241" t="str">
        <f t="shared" si="2"/>
        <v>SMB Rev Mo 175</v>
      </c>
      <c r="FW5" s="241" t="str">
        <f t="shared" si="2"/>
        <v>SMB Rev Mo 176</v>
      </c>
      <c r="FX5" s="241" t="str">
        <f t="shared" si="2"/>
        <v>SMB Rev Mo 177</v>
      </c>
      <c r="FY5" s="241" t="str">
        <f t="shared" si="2"/>
        <v>SMB Rev Mo 178</v>
      </c>
      <c r="FZ5" s="241" t="str">
        <f t="shared" si="2"/>
        <v>SMB Rev Mo 179</v>
      </c>
      <c r="GA5" s="241" t="str">
        <f t="shared" si="2"/>
        <v>SMB Rev Mo 180</v>
      </c>
      <c r="GB5" s="100"/>
      <c r="GC5" s="96"/>
    </row>
    <row r="6" spans="1:185" ht="16.5" customHeight="1">
      <c r="A6" s="96"/>
      <c r="B6" s="99"/>
      <c r="C6" s="110">
        <f>IFERROR(IF(C$4&lt;2,0,IF(C$4&lt;=36,((SMBQBs-SMBDealInHandQty)*C$21*SMBARPU)+SMBDealInHandMRC,IF(C$4=37,(B6-SMBDealInHandMRC)*(1-SMBChurn),B6*(1-SMBChurn)))),0)</f>
        <v>0</v>
      </c>
      <c r="D6" s="110">
        <f t="shared" ref="D6:AH6" si="3">IFERROR(IF(D$4&lt;2,0,IF(D$4&lt;=36,((SMBQBs-SMBDealInHandQty)*D$21*SMBARPU)+SMBDealInHandMRC,IF(D$4=37,(C6-SMBDealInHandMRC)*(1-SMBChurn),C6*(1-SMBChurn)))),0)</f>
        <v>0</v>
      </c>
      <c r="E6" s="110">
        <f t="shared" si="3"/>
        <v>105.08333333333333</v>
      </c>
      <c r="F6" s="110">
        <f t="shared" si="3"/>
        <v>157.625</v>
      </c>
      <c r="G6" s="110">
        <f t="shared" si="3"/>
        <v>210.16666666666666</v>
      </c>
      <c r="H6" s="110">
        <f t="shared" si="3"/>
        <v>262.70833333333337</v>
      </c>
      <c r="I6" s="110">
        <f t="shared" si="3"/>
        <v>315.25</v>
      </c>
      <c r="J6" s="110">
        <f t="shared" si="3"/>
        <v>367.79166666666669</v>
      </c>
      <c r="K6" s="110">
        <f t="shared" si="3"/>
        <v>420.33333333333331</v>
      </c>
      <c r="L6" s="110">
        <f t="shared" si="3"/>
        <v>472.87500000000011</v>
      </c>
      <c r="M6" s="110">
        <f t="shared" si="3"/>
        <v>525.41666666666674</v>
      </c>
      <c r="N6" s="110">
        <f t="shared" si="3"/>
        <v>577.95833333333337</v>
      </c>
      <c r="O6" s="110">
        <f t="shared" si="3"/>
        <v>630.5</v>
      </c>
      <c r="P6" s="110">
        <f t="shared" si="3"/>
        <v>810.19250000000011</v>
      </c>
      <c r="Q6" s="110">
        <f t="shared" si="3"/>
        <v>989.88499999999999</v>
      </c>
      <c r="R6" s="110">
        <f t="shared" si="3"/>
        <v>1169.5774999999999</v>
      </c>
      <c r="S6" s="110">
        <f t="shared" si="3"/>
        <v>1349.27</v>
      </c>
      <c r="T6" s="110">
        <f t="shared" si="3"/>
        <v>1528.9624999999999</v>
      </c>
      <c r="U6" s="110">
        <f t="shared" si="3"/>
        <v>1708.6550000000002</v>
      </c>
      <c r="V6" s="110">
        <f t="shared" si="3"/>
        <v>1888.3475000000001</v>
      </c>
      <c r="W6" s="110">
        <f t="shared" si="3"/>
        <v>2068.0400000000004</v>
      </c>
      <c r="X6" s="110">
        <f t="shared" si="3"/>
        <v>2247.7325000000005</v>
      </c>
      <c r="Y6" s="110">
        <f t="shared" si="3"/>
        <v>2427.4250000000011</v>
      </c>
      <c r="Z6" s="110">
        <f t="shared" si="3"/>
        <v>2607.1175000000007</v>
      </c>
      <c r="AA6" s="110">
        <f t="shared" si="3"/>
        <v>2786.8100000000009</v>
      </c>
      <c r="AB6" s="110">
        <f t="shared" si="3"/>
        <v>2966.5025000000014</v>
      </c>
      <c r="AC6" s="110">
        <f t="shared" si="3"/>
        <v>3146.1950000000015</v>
      </c>
      <c r="AD6" s="110">
        <f t="shared" si="3"/>
        <v>3325.8875000000016</v>
      </c>
      <c r="AE6" s="110">
        <f t="shared" si="3"/>
        <v>3505.5800000000008</v>
      </c>
      <c r="AF6" s="110">
        <f t="shared" si="3"/>
        <v>3685.2725000000005</v>
      </c>
      <c r="AG6" s="110">
        <f t="shared" si="3"/>
        <v>3864.9650000000006</v>
      </c>
      <c r="AH6" s="110">
        <f t="shared" si="3"/>
        <v>4044.6575000000007</v>
      </c>
      <c r="AI6" s="110">
        <f t="shared" ref="AI6:BN6" si="4">IFERROR(IF(AI$4&lt;2,0,IF(AI$4&lt;=36,((SMBQBs-SMBDealInHandQty)*AI$21*SMBARPU)+SMBDealInHandMRC,IF(AI$4=37,(AH6-SMBDealInHandMRC)*(1-SMBChurn),AH6*(1-SMBChurn)))),0)</f>
        <v>4224.3500000000004</v>
      </c>
      <c r="AJ6" s="110">
        <f t="shared" si="4"/>
        <v>4404.0425000000005</v>
      </c>
      <c r="AK6" s="110">
        <f t="shared" si="4"/>
        <v>4583.7349999999997</v>
      </c>
      <c r="AL6" s="110">
        <f t="shared" si="4"/>
        <v>4763.4274999999998</v>
      </c>
      <c r="AM6" s="110">
        <f t="shared" si="4"/>
        <v>4943.119999999999</v>
      </c>
      <c r="AN6" s="110">
        <f t="shared" si="4"/>
        <v>4918.4043999999985</v>
      </c>
      <c r="AO6" s="110">
        <f t="shared" si="4"/>
        <v>4893.8123779999987</v>
      </c>
      <c r="AP6" s="110">
        <f t="shared" si="4"/>
        <v>4869.3433161099983</v>
      </c>
      <c r="AQ6" s="110">
        <f t="shared" si="4"/>
        <v>4844.9965995294488</v>
      </c>
      <c r="AR6" s="110">
        <f t="shared" si="4"/>
        <v>4820.7716165318016</v>
      </c>
      <c r="AS6" s="110">
        <f t="shared" si="4"/>
        <v>4796.6677584491426</v>
      </c>
      <c r="AT6" s="110">
        <f t="shared" si="4"/>
        <v>4772.6844196568973</v>
      </c>
      <c r="AU6" s="110">
        <f t="shared" si="4"/>
        <v>4748.8209975586124</v>
      </c>
      <c r="AV6" s="110">
        <f t="shared" si="4"/>
        <v>4725.0768925708189</v>
      </c>
      <c r="AW6" s="110">
        <f t="shared" si="4"/>
        <v>4701.4515081079644</v>
      </c>
      <c r="AX6" s="110">
        <f t="shared" si="4"/>
        <v>4677.9442505674242</v>
      </c>
      <c r="AY6" s="110">
        <f t="shared" si="4"/>
        <v>4654.5545293145869</v>
      </c>
      <c r="AZ6" s="110">
        <f t="shared" si="4"/>
        <v>4631.2817566680142</v>
      </c>
      <c r="BA6" s="110">
        <f t="shared" si="4"/>
        <v>4608.1253478846738</v>
      </c>
      <c r="BB6" s="110">
        <f t="shared" si="4"/>
        <v>4585.0847211452501</v>
      </c>
      <c r="BC6" s="110">
        <f t="shared" si="4"/>
        <v>4562.1592975395242</v>
      </c>
      <c r="BD6" s="110">
        <f t="shared" si="4"/>
        <v>4539.348501051827</v>
      </c>
      <c r="BE6" s="110">
        <f t="shared" si="4"/>
        <v>4516.6517585465681</v>
      </c>
      <c r="BF6" s="110">
        <f t="shared" si="4"/>
        <v>4494.0684997538356</v>
      </c>
      <c r="BG6" s="110">
        <f t="shared" si="4"/>
        <v>4471.5981572550663</v>
      </c>
      <c r="BH6" s="110">
        <f t="shared" si="4"/>
        <v>4449.2401664687914</v>
      </c>
      <c r="BI6" s="110">
        <f t="shared" si="4"/>
        <v>4426.9939656364477</v>
      </c>
      <c r="BJ6" s="110">
        <f t="shared" si="4"/>
        <v>4404.8589958082657</v>
      </c>
      <c r="BK6" s="110">
        <f t="shared" si="4"/>
        <v>4382.8347008292239</v>
      </c>
      <c r="BL6" s="110">
        <f t="shared" si="4"/>
        <v>4360.9205273250782</v>
      </c>
      <c r="BM6" s="110">
        <f t="shared" si="4"/>
        <v>4339.1159246884527</v>
      </c>
      <c r="BN6" s="110">
        <f t="shared" si="4"/>
        <v>4317.4203450650102</v>
      </c>
      <c r="BO6" s="110">
        <f t="shared" ref="BO6:CT6" si="5">IFERROR(IF(BO$4&lt;2,0,IF(BO$4&lt;=36,((SMBQBs-SMBDealInHandQty)*BO$21*SMBARPU)+SMBDealInHandMRC,IF(BO$4=37,(BN6-SMBDealInHandMRC)*(1-SMBChurn),BN6*(1-SMBChurn)))),0)</f>
        <v>4295.8332433396854</v>
      </c>
      <c r="BP6" s="110">
        <f t="shared" si="5"/>
        <v>4274.3540771229873</v>
      </c>
      <c r="BQ6" s="110">
        <f t="shared" si="5"/>
        <v>4252.9823067373727</v>
      </c>
      <c r="BR6" s="110">
        <f t="shared" si="5"/>
        <v>4231.7173952036856</v>
      </c>
      <c r="BS6" s="110">
        <f t="shared" si="5"/>
        <v>4210.5588082276672</v>
      </c>
      <c r="BT6" s="110">
        <f t="shared" si="5"/>
        <v>4189.5060141865288</v>
      </c>
      <c r="BU6" s="110">
        <f t="shared" si="5"/>
        <v>4168.558484115596</v>
      </c>
      <c r="BV6" s="110">
        <f t="shared" si="5"/>
        <v>4147.715691695018</v>
      </c>
      <c r="BW6" s="110">
        <f t="shared" si="5"/>
        <v>4126.9771132365431</v>
      </c>
      <c r="BX6" s="110">
        <f t="shared" si="5"/>
        <v>4106.3422276703604</v>
      </c>
      <c r="BY6" s="110">
        <f t="shared" si="5"/>
        <v>4085.8105165320085</v>
      </c>
      <c r="BZ6" s="110">
        <f t="shared" si="5"/>
        <v>4065.3814639493485</v>
      </c>
      <c r="CA6" s="110">
        <f t="shared" si="5"/>
        <v>4045.0545566296018</v>
      </c>
      <c r="CB6" s="110">
        <f t="shared" si="5"/>
        <v>4024.829283846454</v>
      </c>
      <c r="CC6" s="110">
        <f t="shared" si="5"/>
        <v>4004.7051374272219</v>
      </c>
      <c r="CD6" s="110">
        <f t="shared" si="5"/>
        <v>3984.6816117400858</v>
      </c>
      <c r="CE6" s="110">
        <f t="shared" si="5"/>
        <v>3964.7582036813856</v>
      </c>
      <c r="CF6" s="110">
        <f t="shared" si="5"/>
        <v>3944.9344126629785</v>
      </c>
      <c r="CG6" s="110">
        <f t="shared" si="5"/>
        <v>3925.2097405996637</v>
      </c>
      <c r="CH6" s="110">
        <f t="shared" si="5"/>
        <v>3905.5836918966652</v>
      </c>
      <c r="CI6" s="110">
        <f t="shared" si="5"/>
        <v>3886.0557734371819</v>
      </c>
      <c r="CJ6" s="110">
        <f t="shared" si="5"/>
        <v>3866.6254945699961</v>
      </c>
      <c r="CK6" s="110">
        <f t="shared" si="5"/>
        <v>3847.2923670971463</v>
      </c>
      <c r="CL6" s="110">
        <f t="shared" si="5"/>
        <v>3828.0559052616604</v>
      </c>
      <c r="CM6" s="110">
        <f t="shared" si="5"/>
        <v>3808.915625735352</v>
      </c>
      <c r="CN6" s="110">
        <f t="shared" si="5"/>
        <v>3789.8710476066753</v>
      </c>
      <c r="CO6" s="110">
        <f t="shared" si="5"/>
        <v>3770.9216923686417</v>
      </c>
      <c r="CP6" s="110">
        <f t="shared" si="5"/>
        <v>3752.0670839067984</v>
      </c>
      <c r="CQ6" s="110">
        <f t="shared" si="5"/>
        <v>3733.3067484872645</v>
      </c>
      <c r="CR6" s="110">
        <f t="shared" si="5"/>
        <v>3714.640214744828</v>
      </c>
      <c r="CS6" s="110">
        <f t="shared" si="5"/>
        <v>3696.0670136711037</v>
      </c>
      <c r="CT6" s="110">
        <f t="shared" si="5"/>
        <v>3677.5866786027482</v>
      </c>
      <c r="CU6" s="110">
        <f t="shared" ref="CU6:DZ6" si="6">IFERROR(IF(CU$4&lt;2,0,IF(CU$4&lt;=36,((SMBQBs-SMBDealInHandQty)*CU$21*SMBARPU)+SMBDealInHandMRC,IF(CU$4=37,(CT6-SMBDealInHandMRC)*(1-SMBChurn),CT6*(1-SMBChurn)))),0)</f>
        <v>3659.1987452097346</v>
      </c>
      <c r="CV6" s="110">
        <f t="shared" si="6"/>
        <v>3640.9027514836857</v>
      </c>
      <c r="CW6" s="110">
        <f t="shared" si="6"/>
        <v>3622.6982377262675</v>
      </c>
      <c r="CX6" s="110">
        <f t="shared" si="6"/>
        <v>3604.584746537636</v>
      </c>
      <c r="CY6" s="110">
        <f t="shared" si="6"/>
        <v>3586.561822804948</v>
      </c>
      <c r="CZ6" s="110">
        <f t="shared" si="6"/>
        <v>3568.6290136909233</v>
      </c>
      <c r="DA6" s="110">
        <f t="shared" si="6"/>
        <v>3550.7858686224686</v>
      </c>
      <c r="DB6" s="110">
        <f t="shared" si="6"/>
        <v>3533.0319392793563</v>
      </c>
      <c r="DC6" s="110">
        <f t="shared" si="6"/>
        <v>3515.3667795829597</v>
      </c>
      <c r="DD6" s="110">
        <f t="shared" si="6"/>
        <v>3497.789945685045</v>
      </c>
      <c r="DE6" s="110">
        <f t="shared" si="6"/>
        <v>3480.3009959566198</v>
      </c>
      <c r="DF6" s="110">
        <f t="shared" si="6"/>
        <v>3462.8994909768367</v>
      </c>
      <c r="DG6" s="110">
        <f t="shared" si="6"/>
        <v>3445.5849935219526</v>
      </c>
      <c r="DH6" s="110">
        <f t="shared" si="6"/>
        <v>3428.3570685543427</v>
      </c>
      <c r="DI6" s="110">
        <f t="shared" si="6"/>
        <v>3411.2152832115712</v>
      </c>
      <c r="DJ6" s="110">
        <f t="shared" si="6"/>
        <v>3394.1592067955135</v>
      </c>
      <c r="DK6" s="110">
        <f t="shared" si="6"/>
        <v>3377.188410761536</v>
      </c>
      <c r="DL6" s="110">
        <f t="shared" si="6"/>
        <v>3360.3024687077282</v>
      </c>
      <c r="DM6" s="110">
        <f t="shared" si="6"/>
        <v>3343.5009563641897</v>
      </c>
      <c r="DN6" s="110">
        <f t="shared" si="6"/>
        <v>3326.7834515823688</v>
      </c>
      <c r="DO6" s="110">
        <f t="shared" si="6"/>
        <v>3310.1495343244569</v>
      </c>
      <c r="DP6" s="110">
        <f t="shared" si="6"/>
        <v>3293.5987866528344</v>
      </c>
      <c r="DQ6" s="110">
        <f t="shared" si="6"/>
        <v>3277.1307927195703</v>
      </c>
      <c r="DR6" s="110">
        <f t="shared" si="6"/>
        <v>3260.7451387559722</v>
      </c>
      <c r="DS6" s="110">
        <f t="shared" si="6"/>
        <v>3244.4414130621922</v>
      </c>
      <c r="DT6" s="110">
        <f t="shared" si="6"/>
        <v>3228.2192059968811</v>
      </c>
      <c r="DU6" s="110">
        <f t="shared" si="6"/>
        <v>3212.0781099668966</v>
      </c>
      <c r="DV6" s="110">
        <f t="shared" si="6"/>
        <v>3196.0177194170619</v>
      </c>
      <c r="DW6" s="110">
        <f t="shared" si="6"/>
        <v>3180.0376308199766</v>
      </c>
      <c r="DX6" s="110">
        <f t="shared" si="6"/>
        <v>3164.1374426658767</v>
      </c>
      <c r="DY6" s="110">
        <f t="shared" si="6"/>
        <v>3148.3167554525471</v>
      </c>
      <c r="DZ6" s="110">
        <f t="shared" si="6"/>
        <v>3132.5751716752843</v>
      </c>
      <c r="EA6" s="110">
        <f t="shared" ref="EA6:FF6" si="7">IFERROR(IF(EA$4&lt;2,0,IF(EA$4&lt;=36,((SMBQBs-SMBDealInHandQty)*EA$21*SMBARPU)+SMBDealInHandMRC,IF(EA$4=37,(DZ6-SMBDealInHandMRC)*(1-SMBChurn),DZ6*(1-SMBChurn)))),0)</f>
        <v>3116.9122958169078</v>
      </c>
      <c r="EB6" s="110">
        <f t="shared" si="7"/>
        <v>3101.3277343378231</v>
      </c>
      <c r="EC6" s="110">
        <f t="shared" si="7"/>
        <v>3085.8210956661342</v>
      </c>
      <c r="ED6" s="110">
        <f t="shared" si="7"/>
        <v>3070.3919901878035</v>
      </c>
      <c r="EE6" s="110">
        <f t="shared" si="7"/>
        <v>3055.0400302368644</v>
      </c>
      <c r="EF6" s="110">
        <f t="shared" si="7"/>
        <v>3039.7648300856799</v>
      </c>
      <c r="EG6" s="110">
        <f t="shared" si="7"/>
        <v>3024.5660059352517</v>
      </c>
      <c r="EH6" s="110">
        <f t="shared" si="7"/>
        <v>3009.4431759055756</v>
      </c>
      <c r="EI6" s="110">
        <f t="shared" si="7"/>
        <v>2994.3959600260478</v>
      </c>
      <c r="EJ6" s="110">
        <f t="shared" si="7"/>
        <v>2979.4239802259176</v>
      </c>
      <c r="EK6" s="110">
        <f t="shared" si="7"/>
        <v>2964.5268603247878</v>
      </c>
      <c r="EL6" s="110">
        <f t="shared" si="7"/>
        <v>2949.7042260231638</v>
      </c>
      <c r="EM6" s="110">
        <f t="shared" si="7"/>
        <v>2934.9557048930478</v>
      </c>
      <c r="EN6" s="110">
        <f t="shared" si="7"/>
        <v>2920.2809263685826</v>
      </c>
      <c r="EO6" s="110">
        <f t="shared" si="7"/>
        <v>2905.6795217367398</v>
      </c>
      <c r="EP6" s="110">
        <f t="shared" si="7"/>
        <v>2891.1511241280559</v>
      </c>
      <c r="EQ6" s="110">
        <f t="shared" si="7"/>
        <v>2876.6953685074154</v>
      </c>
      <c r="ER6" s="110">
        <f t="shared" si="7"/>
        <v>2862.3118916648782</v>
      </c>
      <c r="ES6" s="110">
        <f t="shared" si="7"/>
        <v>2848.0003322065536</v>
      </c>
      <c r="ET6" s="110">
        <f t="shared" si="7"/>
        <v>2833.7603305455209</v>
      </c>
      <c r="EU6" s="110">
        <f t="shared" si="7"/>
        <v>2819.5915288927931</v>
      </c>
      <c r="EV6" s="110">
        <f t="shared" si="7"/>
        <v>2805.4935712483293</v>
      </c>
      <c r="EW6" s="110">
        <f t="shared" si="7"/>
        <v>2791.4661033920875</v>
      </c>
      <c r="EX6" s="110">
        <f t="shared" si="7"/>
        <v>2777.5087728751269</v>
      </c>
      <c r="EY6" s="110">
        <f t="shared" si="7"/>
        <v>2763.621229010751</v>
      </c>
      <c r="EZ6" s="110">
        <f t="shared" si="7"/>
        <v>2749.8031228656973</v>
      </c>
      <c r="FA6" s="110">
        <f t="shared" si="7"/>
        <v>2736.0541072513688</v>
      </c>
      <c r="FB6" s="110">
        <f t="shared" si="7"/>
        <v>2722.3738367151118</v>
      </c>
      <c r="FC6" s="110">
        <f t="shared" si="7"/>
        <v>2708.7619675315364</v>
      </c>
      <c r="FD6" s="110">
        <f t="shared" si="7"/>
        <v>2695.2181576938788</v>
      </c>
      <c r="FE6" s="110">
        <f t="shared" si="7"/>
        <v>2681.7420669054095</v>
      </c>
      <c r="FF6" s="110">
        <f t="shared" si="7"/>
        <v>2668.3333565708826</v>
      </c>
      <c r="FG6" s="110">
        <f t="shared" ref="FG6:GA6" si="8">IFERROR(IF(FG$4&lt;2,0,IF(FG$4&lt;=36,((SMBQBs-SMBDealInHandQty)*FG$21*SMBARPU)+SMBDealInHandMRC,IF(FG$4=37,(FF6-SMBDealInHandMRC)*(1-SMBChurn),FF6*(1-SMBChurn)))),0)</f>
        <v>2654.991689788028</v>
      </c>
      <c r="FH6" s="110">
        <f t="shared" si="8"/>
        <v>2641.7167313390878</v>
      </c>
      <c r="FI6" s="110">
        <f t="shared" si="8"/>
        <v>2628.5081476823925</v>
      </c>
      <c r="FJ6" s="110">
        <f t="shared" si="8"/>
        <v>2615.3656069439808</v>
      </c>
      <c r="FK6" s="110">
        <f t="shared" si="8"/>
        <v>2602.2887789092611</v>
      </c>
      <c r="FL6" s="110">
        <f t="shared" si="8"/>
        <v>2589.2773350147149</v>
      </c>
      <c r="FM6" s="110">
        <f t="shared" si="8"/>
        <v>2576.3309483396415</v>
      </c>
      <c r="FN6" s="110">
        <f t="shared" si="8"/>
        <v>2563.4492935979433</v>
      </c>
      <c r="FO6" s="110">
        <f t="shared" si="8"/>
        <v>2550.6320471299537</v>
      </c>
      <c r="FP6" s="110">
        <f t="shared" si="8"/>
        <v>2537.8788868943038</v>
      </c>
      <c r="FQ6" s="110">
        <f t="shared" si="8"/>
        <v>2525.1894924598323</v>
      </c>
      <c r="FR6" s="110">
        <f t="shared" si="8"/>
        <v>2512.563544997533</v>
      </c>
      <c r="FS6" s="110">
        <f t="shared" si="8"/>
        <v>2500.0007272725452</v>
      </c>
      <c r="FT6" s="110">
        <f t="shared" si="8"/>
        <v>2487.5007236361826</v>
      </c>
      <c r="FU6" s="110">
        <f t="shared" si="8"/>
        <v>2475.0632200180016</v>
      </c>
      <c r="FV6" s="110">
        <f t="shared" si="8"/>
        <v>2462.6879039179116</v>
      </c>
      <c r="FW6" s="110">
        <f t="shared" si="8"/>
        <v>2450.3744643983218</v>
      </c>
      <c r="FX6" s="110">
        <f t="shared" si="8"/>
        <v>2438.1225920763304</v>
      </c>
      <c r="FY6" s="110">
        <f t="shared" si="8"/>
        <v>2425.9319791159487</v>
      </c>
      <c r="FZ6" s="110">
        <f t="shared" si="8"/>
        <v>2413.8023192203691</v>
      </c>
      <c r="GA6" s="110">
        <f t="shared" si="8"/>
        <v>2401.7333076242671</v>
      </c>
      <c r="GB6" s="100"/>
      <c r="GC6" s="96"/>
    </row>
    <row r="7" spans="1:185" ht="6" customHeight="1">
      <c r="A7" s="96"/>
      <c r="B7" s="99"/>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100"/>
      <c r="GC7" s="96"/>
    </row>
    <row r="8" spans="1:185" ht="30" customHeight="1">
      <c r="A8" s="96"/>
      <c r="B8" s="99"/>
      <c r="C8" s="241" t="str">
        <f t="shared" ref="C8:AH8" si="9">"ENT Rev Mo "&amp;C$4</f>
        <v>ENT Rev Mo 0</v>
      </c>
      <c r="D8" s="241" t="str">
        <f t="shared" si="9"/>
        <v>ENT Rev Mo 1</v>
      </c>
      <c r="E8" s="241" t="str">
        <f t="shared" si="9"/>
        <v>ENT Rev Mo 2</v>
      </c>
      <c r="F8" s="241" t="str">
        <f t="shared" si="9"/>
        <v>ENT Rev Mo 3</v>
      </c>
      <c r="G8" s="241" t="str">
        <f t="shared" si="9"/>
        <v>ENT Rev Mo 4</v>
      </c>
      <c r="H8" s="241" t="str">
        <f t="shared" si="9"/>
        <v>ENT Rev Mo 5</v>
      </c>
      <c r="I8" s="241" t="str">
        <f t="shared" si="9"/>
        <v>ENT Rev Mo 6</v>
      </c>
      <c r="J8" s="241" t="str">
        <f t="shared" si="9"/>
        <v>ENT Rev Mo 7</v>
      </c>
      <c r="K8" s="241" t="str">
        <f t="shared" si="9"/>
        <v>ENT Rev Mo 8</v>
      </c>
      <c r="L8" s="241" t="str">
        <f t="shared" si="9"/>
        <v>ENT Rev Mo 9</v>
      </c>
      <c r="M8" s="241" t="str">
        <f t="shared" si="9"/>
        <v>ENT Rev Mo 10</v>
      </c>
      <c r="N8" s="241" t="str">
        <f t="shared" si="9"/>
        <v>ENT Rev Mo 11</v>
      </c>
      <c r="O8" s="241" t="str">
        <f t="shared" si="9"/>
        <v>ENT Rev Mo 12</v>
      </c>
      <c r="P8" s="241" t="str">
        <f t="shared" si="9"/>
        <v>ENT Rev Mo 13</v>
      </c>
      <c r="Q8" s="241" t="str">
        <f t="shared" si="9"/>
        <v>ENT Rev Mo 14</v>
      </c>
      <c r="R8" s="241" t="str">
        <f t="shared" si="9"/>
        <v>ENT Rev Mo 15</v>
      </c>
      <c r="S8" s="241" t="str">
        <f t="shared" si="9"/>
        <v>ENT Rev Mo 16</v>
      </c>
      <c r="T8" s="241" t="str">
        <f t="shared" si="9"/>
        <v>ENT Rev Mo 17</v>
      </c>
      <c r="U8" s="241" t="str">
        <f t="shared" si="9"/>
        <v>ENT Rev Mo 18</v>
      </c>
      <c r="V8" s="241" t="str">
        <f t="shared" si="9"/>
        <v>ENT Rev Mo 19</v>
      </c>
      <c r="W8" s="241" t="str">
        <f t="shared" si="9"/>
        <v>ENT Rev Mo 20</v>
      </c>
      <c r="X8" s="241" t="str">
        <f t="shared" si="9"/>
        <v>ENT Rev Mo 21</v>
      </c>
      <c r="Y8" s="241" t="str">
        <f t="shared" si="9"/>
        <v>ENT Rev Mo 22</v>
      </c>
      <c r="Z8" s="241" t="str">
        <f t="shared" si="9"/>
        <v>ENT Rev Mo 23</v>
      </c>
      <c r="AA8" s="241" t="str">
        <f t="shared" si="9"/>
        <v>ENT Rev Mo 24</v>
      </c>
      <c r="AB8" s="241" t="str">
        <f t="shared" si="9"/>
        <v>ENT Rev Mo 25</v>
      </c>
      <c r="AC8" s="241" t="str">
        <f t="shared" si="9"/>
        <v>ENT Rev Mo 26</v>
      </c>
      <c r="AD8" s="241" t="str">
        <f t="shared" si="9"/>
        <v>ENT Rev Mo 27</v>
      </c>
      <c r="AE8" s="241" t="str">
        <f t="shared" si="9"/>
        <v>ENT Rev Mo 28</v>
      </c>
      <c r="AF8" s="241" t="str">
        <f t="shared" si="9"/>
        <v>ENT Rev Mo 29</v>
      </c>
      <c r="AG8" s="241" t="str">
        <f t="shared" si="9"/>
        <v>ENT Rev Mo 30</v>
      </c>
      <c r="AH8" s="241" t="str">
        <f t="shared" si="9"/>
        <v>ENT Rev Mo 31</v>
      </c>
      <c r="AI8" s="241" t="str">
        <f t="shared" ref="AI8:BN8" si="10">"ENT Rev Mo "&amp;AI$4</f>
        <v>ENT Rev Mo 32</v>
      </c>
      <c r="AJ8" s="241" t="str">
        <f t="shared" si="10"/>
        <v>ENT Rev Mo 33</v>
      </c>
      <c r="AK8" s="241" t="str">
        <f t="shared" si="10"/>
        <v>ENT Rev Mo 34</v>
      </c>
      <c r="AL8" s="241" t="str">
        <f t="shared" si="10"/>
        <v>ENT Rev Mo 35</v>
      </c>
      <c r="AM8" s="241" t="str">
        <f t="shared" si="10"/>
        <v>ENT Rev Mo 36</v>
      </c>
      <c r="AN8" s="241" t="str">
        <f t="shared" si="10"/>
        <v>ENT Rev Mo 37</v>
      </c>
      <c r="AO8" s="241" t="str">
        <f t="shared" si="10"/>
        <v>ENT Rev Mo 38</v>
      </c>
      <c r="AP8" s="241" t="str">
        <f t="shared" si="10"/>
        <v>ENT Rev Mo 39</v>
      </c>
      <c r="AQ8" s="241" t="str">
        <f t="shared" si="10"/>
        <v>ENT Rev Mo 40</v>
      </c>
      <c r="AR8" s="241" t="str">
        <f t="shared" si="10"/>
        <v>ENT Rev Mo 41</v>
      </c>
      <c r="AS8" s="241" t="str">
        <f t="shared" si="10"/>
        <v>ENT Rev Mo 42</v>
      </c>
      <c r="AT8" s="241" t="str">
        <f t="shared" si="10"/>
        <v>ENT Rev Mo 43</v>
      </c>
      <c r="AU8" s="241" t="str">
        <f t="shared" si="10"/>
        <v>ENT Rev Mo 44</v>
      </c>
      <c r="AV8" s="241" t="str">
        <f t="shared" si="10"/>
        <v>ENT Rev Mo 45</v>
      </c>
      <c r="AW8" s="241" t="str">
        <f t="shared" si="10"/>
        <v>ENT Rev Mo 46</v>
      </c>
      <c r="AX8" s="241" t="str">
        <f t="shared" si="10"/>
        <v>ENT Rev Mo 47</v>
      </c>
      <c r="AY8" s="241" t="str">
        <f t="shared" si="10"/>
        <v>ENT Rev Mo 48</v>
      </c>
      <c r="AZ8" s="241" t="str">
        <f t="shared" si="10"/>
        <v>ENT Rev Mo 49</v>
      </c>
      <c r="BA8" s="241" t="str">
        <f t="shared" si="10"/>
        <v>ENT Rev Mo 50</v>
      </c>
      <c r="BB8" s="241" t="str">
        <f t="shared" si="10"/>
        <v>ENT Rev Mo 51</v>
      </c>
      <c r="BC8" s="241" t="str">
        <f t="shared" si="10"/>
        <v>ENT Rev Mo 52</v>
      </c>
      <c r="BD8" s="241" t="str">
        <f t="shared" si="10"/>
        <v>ENT Rev Mo 53</v>
      </c>
      <c r="BE8" s="241" t="str">
        <f t="shared" si="10"/>
        <v>ENT Rev Mo 54</v>
      </c>
      <c r="BF8" s="241" t="str">
        <f t="shared" si="10"/>
        <v>ENT Rev Mo 55</v>
      </c>
      <c r="BG8" s="241" t="str">
        <f t="shared" si="10"/>
        <v>ENT Rev Mo 56</v>
      </c>
      <c r="BH8" s="241" t="str">
        <f t="shared" si="10"/>
        <v>ENT Rev Mo 57</v>
      </c>
      <c r="BI8" s="241" t="str">
        <f t="shared" si="10"/>
        <v>ENT Rev Mo 58</v>
      </c>
      <c r="BJ8" s="241" t="str">
        <f t="shared" si="10"/>
        <v>ENT Rev Mo 59</v>
      </c>
      <c r="BK8" s="241" t="str">
        <f t="shared" si="10"/>
        <v>ENT Rev Mo 60</v>
      </c>
      <c r="BL8" s="241" t="str">
        <f t="shared" si="10"/>
        <v>ENT Rev Mo 61</v>
      </c>
      <c r="BM8" s="241" t="str">
        <f t="shared" si="10"/>
        <v>ENT Rev Mo 62</v>
      </c>
      <c r="BN8" s="241" t="str">
        <f t="shared" si="10"/>
        <v>ENT Rev Mo 63</v>
      </c>
      <c r="BO8" s="241" t="str">
        <f t="shared" ref="BO8:CT8" si="11">"ENT Rev Mo "&amp;BO$4</f>
        <v>ENT Rev Mo 64</v>
      </c>
      <c r="BP8" s="241" t="str">
        <f t="shared" si="11"/>
        <v>ENT Rev Mo 65</v>
      </c>
      <c r="BQ8" s="241" t="str">
        <f t="shared" si="11"/>
        <v>ENT Rev Mo 66</v>
      </c>
      <c r="BR8" s="241" t="str">
        <f t="shared" si="11"/>
        <v>ENT Rev Mo 67</v>
      </c>
      <c r="BS8" s="241" t="str">
        <f t="shared" si="11"/>
        <v>ENT Rev Mo 68</v>
      </c>
      <c r="BT8" s="241" t="str">
        <f t="shared" si="11"/>
        <v>ENT Rev Mo 69</v>
      </c>
      <c r="BU8" s="241" t="str">
        <f t="shared" si="11"/>
        <v>ENT Rev Mo 70</v>
      </c>
      <c r="BV8" s="241" t="str">
        <f t="shared" si="11"/>
        <v>ENT Rev Mo 71</v>
      </c>
      <c r="BW8" s="241" t="str">
        <f t="shared" si="11"/>
        <v>ENT Rev Mo 72</v>
      </c>
      <c r="BX8" s="241" t="str">
        <f t="shared" si="11"/>
        <v>ENT Rev Mo 73</v>
      </c>
      <c r="BY8" s="241" t="str">
        <f t="shared" si="11"/>
        <v>ENT Rev Mo 74</v>
      </c>
      <c r="BZ8" s="241" t="str">
        <f t="shared" si="11"/>
        <v>ENT Rev Mo 75</v>
      </c>
      <c r="CA8" s="241" t="str">
        <f t="shared" si="11"/>
        <v>ENT Rev Mo 76</v>
      </c>
      <c r="CB8" s="241" t="str">
        <f t="shared" si="11"/>
        <v>ENT Rev Mo 77</v>
      </c>
      <c r="CC8" s="241" t="str">
        <f t="shared" si="11"/>
        <v>ENT Rev Mo 78</v>
      </c>
      <c r="CD8" s="241" t="str">
        <f t="shared" si="11"/>
        <v>ENT Rev Mo 79</v>
      </c>
      <c r="CE8" s="241" t="str">
        <f t="shared" si="11"/>
        <v>ENT Rev Mo 80</v>
      </c>
      <c r="CF8" s="241" t="str">
        <f t="shared" si="11"/>
        <v>ENT Rev Mo 81</v>
      </c>
      <c r="CG8" s="241" t="str">
        <f t="shared" si="11"/>
        <v>ENT Rev Mo 82</v>
      </c>
      <c r="CH8" s="241" t="str">
        <f t="shared" si="11"/>
        <v>ENT Rev Mo 83</v>
      </c>
      <c r="CI8" s="241" t="str">
        <f t="shared" si="11"/>
        <v>ENT Rev Mo 84</v>
      </c>
      <c r="CJ8" s="241" t="str">
        <f t="shared" si="11"/>
        <v>ENT Rev Mo 85</v>
      </c>
      <c r="CK8" s="241" t="str">
        <f t="shared" si="11"/>
        <v>ENT Rev Mo 86</v>
      </c>
      <c r="CL8" s="241" t="str">
        <f t="shared" si="11"/>
        <v>ENT Rev Mo 87</v>
      </c>
      <c r="CM8" s="241" t="str">
        <f t="shared" si="11"/>
        <v>ENT Rev Mo 88</v>
      </c>
      <c r="CN8" s="241" t="str">
        <f t="shared" si="11"/>
        <v>ENT Rev Mo 89</v>
      </c>
      <c r="CO8" s="241" t="str">
        <f t="shared" si="11"/>
        <v>ENT Rev Mo 90</v>
      </c>
      <c r="CP8" s="241" t="str">
        <f t="shared" si="11"/>
        <v>ENT Rev Mo 91</v>
      </c>
      <c r="CQ8" s="241" t="str">
        <f t="shared" si="11"/>
        <v>ENT Rev Mo 92</v>
      </c>
      <c r="CR8" s="241" t="str">
        <f t="shared" si="11"/>
        <v>ENT Rev Mo 93</v>
      </c>
      <c r="CS8" s="241" t="str">
        <f t="shared" si="11"/>
        <v>ENT Rev Mo 94</v>
      </c>
      <c r="CT8" s="241" t="str">
        <f t="shared" si="11"/>
        <v>ENT Rev Mo 95</v>
      </c>
      <c r="CU8" s="241" t="str">
        <f t="shared" ref="CU8:DZ8" si="12">"ENT Rev Mo "&amp;CU$4</f>
        <v>ENT Rev Mo 96</v>
      </c>
      <c r="CV8" s="241" t="str">
        <f t="shared" si="12"/>
        <v>ENT Rev Mo 97</v>
      </c>
      <c r="CW8" s="241" t="str">
        <f t="shared" si="12"/>
        <v>ENT Rev Mo 98</v>
      </c>
      <c r="CX8" s="241" t="str">
        <f t="shared" si="12"/>
        <v>ENT Rev Mo 99</v>
      </c>
      <c r="CY8" s="241" t="str">
        <f t="shared" si="12"/>
        <v>ENT Rev Mo 100</v>
      </c>
      <c r="CZ8" s="241" t="str">
        <f t="shared" si="12"/>
        <v>ENT Rev Mo 101</v>
      </c>
      <c r="DA8" s="241" t="str">
        <f t="shared" si="12"/>
        <v>ENT Rev Mo 102</v>
      </c>
      <c r="DB8" s="241" t="str">
        <f t="shared" si="12"/>
        <v>ENT Rev Mo 103</v>
      </c>
      <c r="DC8" s="241" t="str">
        <f t="shared" si="12"/>
        <v>ENT Rev Mo 104</v>
      </c>
      <c r="DD8" s="241" t="str">
        <f t="shared" si="12"/>
        <v>ENT Rev Mo 105</v>
      </c>
      <c r="DE8" s="241" t="str">
        <f t="shared" si="12"/>
        <v>ENT Rev Mo 106</v>
      </c>
      <c r="DF8" s="241" t="str">
        <f t="shared" si="12"/>
        <v>ENT Rev Mo 107</v>
      </c>
      <c r="DG8" s="241" t="str">
        <f t="shared" si="12"/>
        <v>ENT Rev Mo 108</v>
      </c>
      <c r="DH8" s="241" t="str">
        <f t="shared" si="12"/>
        <v>ENT Rev Mo 109</v>
      </c>
      <c r="DI8" s="241" t="str">
        <f t="shared" si="12"/>
        <v>ENT Rev Mo 110</v>
      </c>
      <c r="DJ8" s="241" t="str">
        <f t="shared" si="12"/>
        <v>ENT Rev Mo 111</v>
      </c>
      <c r="DK8" s="241" t="str">
        <f t="shared" si="12"/>
        <v>ENT Rev Mo 112</v>
      </c>
      <c r="DL8" s="241" t="str">
        <f t="shared" si="12"/>
        <v>ENT Rev Mo 113</v>
      </c>
      <c r="DM8" s="241" t="str">
        <f t="shared" si="12"/>
        <v>ENT Rev Mo 114</v>
      </c>
      <c r="DN8" s="241" t="str">
        <f t="shared" si="12"/>
        <v>ENT Rev Mo 115</v>
      </c>
      <c r="DO8" s="241" t="str">
        <f t="shared" si="12"/>
        <v>ENT Rev Mo 116</v>
      </c>
      <c r="DP8" s="241" t="str">
        <f t="shared" si="12"/>
        <v>ENT Rev Mo 117</v>
      </c>
      <c r="DQ8" s="241" t="str">
        <f t="shared" si="12"/>
        <v>ENT Rev Mo 118</v>
      </c>
      <c r="DR8" s="241" t="str">
        <f t="shared" si="12"/>
        <v>ENT Rev Mo 119</v>
      </c>
      <c r="DS8" s="241" t="str">
        <f t="shared" si="12"/>
        <v>ENT Rev Mo 120</v>
      </c>
      <c r="DT8" s="241" t="str">
        <f t="shared" si="12"/>
        <v>ENT Rev Mo 121</v>
      </c>
      <c r="DU8" s="241" t="str">
        <f t="shared" si="12"/>
        <v>ENT Rev Mo 122</v>
      </c>
      <c r="DV8" s="241" t="str">
        <f t="shared" si="12"/>
        <v>ENT Rev Mo 123</v>
      </c>
      <c r="DW8" s="241" t="str">
        <f t="shared" si="12"/>
        <v>ENT Rev Mo 124</v>
      </c>
      <c r="DX8" s="241" t="str">
        <f t="shared" si="12"/>
        <v>ENT Rev Mo 125</v>
      </c>
      <c r="DY8" s="241" t="str">
        <f t="shared" si="12"/>
        <v>ENT Rev Mo 126</v>
      </c>
      <c r="DZ8" s="241" t="str">
        <f t="shared" si="12"/>
        <v>ENT Rev Mo 127</v>
      </c>
      <c r="EA8" s="241" t="str">
        <f t="shared" ref="EA8:FF8" si="13">"ENT Rev Mo "&amp;EA$4</f>
        <v>ENT Rev Mo 128</v>
      </c>
      <c r="EB8" s="241" t="str">
        <f t="shared" si="13"/>
        <v>ENT Rev Mo 129</v>
      </c>
      <c r="EC8" s="241" t="str">
        <f t="shared" si="13"/>
        <v>ENT Rev Mo 130</v>
      </c>
      <c r="ED8" s="241" t="str">
        <f t="shared" si="13"/>
        <v>ENT Rev Mo 131</v>
      </c>
      <c r="EE8" s="241" t="str">
        <f t="shared" si="13"/>
        <v>ENT Rev Mo 132</v>
      </c>
      <c r="EF8" s="241" t="str">
        <f t="shared" si="13"/>
        <v>ENT Rev Mo 133</v>
      </c>
      <c r="EG8" s="241" t="str">
        <f t="shared" si="13"/>
        <v>ENT Rev Mo 134</v>
      </c>
      <c r="EH8" s="241" t="str">
        <f t="shared" si="13"/>
        <v>ENT Rev Mo 135</v>
      </c>
      <c r="EI8" s="241" t="str">
        <f t="shared" si="13"/>
        <v>ENT Rev Mo 136</v>
      </c>
      <c r="EJ8" s="241" t="str">
        <f t="shared" si="13"/>
        <v>ENT Rev Mo 137</v>
      </c>
      <c r="EK8" s="241" t="str">
        <f t="shared" si="13"/>
        <v>ENT Rev Mo 138</v>
      </c>
      <c r="EL8" s="241" t="str">
        <f t="shared" si="13"/>
        <v>ENT Rev Mo 139</v>
      </c>
      <c r="EM8" s="241" t="str">
        <f t="shared" si="13"/>
        <v>ENT Rev Mo 140</v>
      </c>
      <c r="EN8" s="241" t="str">
        <f t="shared" si="13"/>
        <v>ENT Rev Mo 141</v>
      </c>
      <c r="EO8" s="241" t="str">
        <f t="shared" si="13"/>
        <v>ENT Rev Mo 142</v>
      </c>
      <c r="EP8" s="241" t="str">
        <f t="shared" si="13"/>
        <v>ENT Rev Mo 143</v>
      </c>
      <c r="EQ8" s="241" t="str">
        <f t="shared" si="13"/>
        <v>ENT Rev Mo 144</v>
      </c>
      <c r="ER8" s="241" t="str">
        <f t="shared" si="13"/>
        <v>ENT Rev Mo 145</v>
      </c>
      <c r="ES8" s="241" t="str">
        <f t="shared" si="13"/>
        <v>ENT Rev Mo 146</v>
      </c>
      <c r="ET8" s="241" t="str">
        <f t="shared" si="13"/>
        <v>ENT Rev Mo 147</v>
      </c>
      <c r="EU8" s="241" t="str">
        <f t="shared" si="13"/>
        <v>ENT Rev Mo 148</v>
      </c>
      <c r="EV8" s="241" t="str">
        <f t="shared" si="13"/>
        <v>ENT Rev Mo 149</v>
      </c>
      <c r="EW8" s="241" t="str">
        <f t="shared" si="13"/>
        <v>ENT Rev Mo 150</v>
      </c>
      <c r="EX8" s="241" t="str">
        <f t="shared" si="13"/>
        <v>ENT Rev Mo 151</v>
      </c>
      <c r="EY8" s="241" t="str">
        <f t="shared" si="13"/>
        <v>ENT Rev Mo 152</v>
      </c>
      <c r="EZ8" s="241" t="str">
        <f t="shared" si="13"/>
        <v>ENT Rev Mo 153</v>
      </c>
      <c r="FA8" s="241" t="str">
        <f t="shared" si="13"/>
        <v>ENT Rev Mo 154</v>
      </c>
      <c r="FB8" s="241" t="str">
        <f t="shared" si="13"/>
        <v>ENT Rev Mo 155</v>
      </c>
      <c r="FC8" s="241" t="str">
        <f t="shared" si="13"/>
        <v>ENT Rev Mo 156</v>
      </c>
      <c r="FD8" s="241" t="str">
        <f t="shared" si="13"/>
        <v>ENT Rev Mo 157</v>
      </c>
      <c r="FE8" s="241" t="str">
        <f t="shared" si="13"/>
        <v>ENT Rev Mo 158</v>
      </c>
      <c r="FF8" s="241" t="str">
        <f t="shared" si="13"/>
        <v>ENT Rev Mo 159</v>
      </c>
      <c r="FG8" s="241" t="str">
        <f t="shared" ref="FG8:GA8" si="14">"ENT Rev Mo "&amp;FG$4</f>
        <v>ENT Rev Mo 160</v>
      </c>
      <c r="FH8" s="241" t="str">
        <f t="shared" si="14"/>
        <v>ENT Rev Mo 161</v>
      </c>
      <c r="FI8" s="241" t="str">
        <f t="shared" si="14"/>
        <v>ENT Rev Mo 162</v>
      </c>
      <c r="FJ8" s="241" t="str">
        <f t="shared" si="14"/>
        <v>ENT Rev Mo 163</v>
      </c>
      <c r="FK8" s="241" t="str">
        <f t="shared" si="14"/>
        <v>ENT Rev Mo 164</v>
      </c>
      <c r="FL8" s="241" t="str">
        <f t="shared" si="14"/>
        <v>ENT Rev Mo 165</v>
      </c>
      <c r="FM8" s="241" t="str">
        <f t="shared" si="14"/>
        <v>ENT Rev Mo 166</v>
      </c>
      <c r="FN8" s="241" t="str">
        <f t="shared" si="14"/>
        <v>ENT Rev Mo 167</v>
      </c>
      <c r="FO8" s="241" t="str">
        <f t="shared" si="14"/>
        <v>ENT Rev Mo 168</v>
      </c>
      <c r="FP8" s="241" t="str">
        <f t="shared" si="14"/>
        <v>ENT Rev Mo 169</v>
      </c>
      <c r="FQ8" s="241" t="str">
        <f t="shared" si="14"/>
        <v>ENT Rev Mo 170</v>
      </c>
      <c r="FR8" s="241" t="str">
        <f t="shared" si="14"/>
        <v>ENT Rev Mo 171</v>
      </c>
      <c r="FS8" s="241" t="str">
        <f t="shared" si="14"/>
        <v>ENT Rev Mo 172</v>
      </c>
      <c r="FT8" s="241" t="str">
        <f t="shared" si="14"/>
        <v>ENT Rev Mo 173</v>
      </c>
      <c r="FU8" s="241" t="str">
        <f t="shared" si="14"/>
        <v>ENT Rev Mo 174</v>
      </c>
      <c r="FV8" s="241" t="str">
        <f t="shared" si="14"/>
        <v>ENT Rev Mo 175</v>
      </c>
      <c r="FW8" s="241" t="str">
        <f t="shared" si="14"/>
        <v>ENT Rev Mo 176</v>
      </c>
      <c r="FX8" s="241" t="str">
        <f t="shared" si="14"/>
        <v>ENT Rev Mo 177</v>
      </c>
      <c r="FY8" s="241" t="str">
        <f t="shared" si="14"/>
        <v>ENT Rev Mo 178</v>
      </c>
      <c r="FZ8" s="241" t="str">
        <f t="shared" si="14"/>
        <v>ENT Rev Mo 179</v>
      </c>
      <c r="GA8" s="241" t="str">
        <f t="shared" si="14"/>
        <v>ENT Rev Mo 180</v>
      </c>
      <c r="GB8" s="100"/>
      <c r="GC8" s="96"/>
    </row>
    <row r="9" spans="1:185" ht="16.5" customHeight="1">
      <c r="A9" s="96"/>
      <c r="B9" s="99"/>
      <c r="C9" s="110">
        <f>IFERROR(IF(C$4&lt;3,0,IF(C$4&lt;=36,((ENTQBs-ENTDealInHandQty)*C$24*ENTARPU)+ENTDealInHandMRC+'Data Center'!I9,IF(C$4=37,(B9-ENTDealInHandMRC)*(1-ENTChurn)+('Data Center'!I9-'Data Center'!H9),B9*(1-ENTChurn)+('Data Center'!I9-'Data Center'!H9)))),0)</f>
        <v>0</v>
      </c>
      <c r="D9" s="110">
        <f>IFERROR(IF(D$4&lt;3,0,IF(D$4&lt;=36,((ENTQBs-ENTDealInHandQty)*D$24*ENTARPU)+ENTDealInHandMRC+'Data Center'!J9,IF(D$4=37,(C9-ENTDealInHandMRC)*(1-ENTChurn)+('Data Center'!J9-'Data Center'!I9),C9*(1-ENTChurn)+('Data Center'!J9-'Data Center'!I9)))),0)</f>
        <v>0</v>
      </c>
      <c r="E9" s="110">
        <f>IFERROR(IF(E$4&lt;3,0,IF(E$4&lt;=36,((ENTQBs-ENTDealInHandQty)*E$24*ENTARPU)+ENTDealInHandMRC+'Data Center'!K9,IF(E$4=37,(D9-ENTDealInHandMRC)*(1-ENTChurn)+('Data Center'!K9-'Data Center'!J9),D9*(1-ENTChurn)+('Data Center'!K9-'Data Center'!J9)))),0)</f>
        <v>0</v>
      </c>
      <c r="F9" s="110">
        <f>IFERROR(IF(F$4&lt;3,0,IF(F$4&lt;=36,((ENTQBs-ENTDealInHandQty)*F$24*ENTARPU)+ENTDealInHandMRC+'Data Center'!L9,IF(F$4=37,(E9-ENTDealInHandMRC)*(1-ENTChurn)+('Data Center'!L9-'Data Center'!K9),E9*(1-ENTChurn)+('Data Center'!L9-'Data Center'!K9)))),0)</f>
        <v>0</v>
      </c>
      <c r="G9" s="110">
        <f>IFERROR(IF(G$4&lt;3,0,IF(G$4&lt;=36,((ENTQBs-ENTDealInHandQty)*G$24*ENTARPU)+ENTDealInHandMRC+'Data Center'!M9,IF(G$4=37,(F9-ENTDealInHandMRC)*(1-ENTChurn)+('Data Center'!M9-'Data Center'!L9),F9*(1-ENTChurn)+('Data Center'!M9-'Data Center'!L9)))),0)</f>
        <v>0</v>
      </c>
      <c r="H9" s="110">
        <f>IFERROR(IF(H$4&lt;3,0,IF(H$4&lt;=36,((ENTQBs-ENTDealInHandQty)*H$24*ENTARPU)+ENTDealInHandMRC+'Data Center'!N9,IF(H$4=37,(G9-ENTDealInHandMRC)*(1-ENTChurn)+('Data Center'!N9-'Data Center'!M9),G9*(1-ENTChurn)+('Data Center'!N9-'Data Center'!M9)))),0)</f>
        <v>0</v>
      </c>
      <c r="I9" s="110">
        <f>IFERROR(IF(I$4&lt;3,0,IF(I$4&lt;=36,((ENTQBs-ENTDealInHandQty)*I$24*ENTARPU)+ENTDealInHandMRC+'Data Center'!O9,IF(I$4=37,(H9-ENTDealInHandMRC)*(1-ENTChurn)+('Data Center'!O9-'Data Center'!N9),H9*(1-ENTChurn)+('Data Center'!O9-'Data Center'!N9)))),0)</f>
        <v>0</v>
      </c>
      <c r="J9" s="110">
        <f>IFERROR(IF(J$4&lt;3,0,IF(J$4&lt;=36,((ENTQBs-ENTDealInHandQty)*J$24*ENTARPU)+ENTDealInHandMRC+'Data Center'!P9,IF(J$4=37,(I9-ENTDealInHandMRC)*(1-ENTChurn)+('Data Center'!P9-'Data Center'!O9),I9*(1-ENTChurn)+('Data Center'!P9-'Data Center'!O9)))),0)</f>
        <v>0</v>
      </c>
      <c r="K9" s="110">
        <f>IFERROR(IF(K$4&lt;3,0,IF(K$4&lt;=36,((ENTQBs-ENTDealInHandQty)*K$24*ENTARPU)+ENTDealInHandMRC+'Data Center'!Q9,IF(K$4=37,(J9-ENTDealInHandMRC)*(1-ENTChurn)+('Data Center'!Q9-'Data Center'!P9),J9*(1-ENTChurn)+('Data Center'!Q9-'Data Center'!P9)))),0)</f>
        <v>0</v>
      </c>
      <c r="L9" s="110">
        <f>IFERROR(IF(L$4&lt;3,0,IF(L$4&lt;=36,((ENTQBs-ENTDealInHandQty)*L$24*ENTARPU)+ENTDealInHandMRC+'Data Center'!R9,IF(L$4=37,(K9-ENTDealInHandMRC)*(1-ENTChurn)+('Data Center'!R9-'Data Center'!Q9),K9*(1-ENTChurn)+('Data Center'!R9-'Data Center'!Q9)))),0)</f>
        <v>0</v>
      </c>
      <c r="M9" s="110">
        <f>IFERROR(IF(M$4&lt;3,0,IF(M$4&lt;=36,((ENTQBs-ENTDealInHandQty)*M$24*ENTARPU)+ENTDealInHandMRC+'Data Center'!S9,IF(M$4=37,(L9-ENTDealInHandMRC)*(1-ENTChurn)+('Data Center'!S9-'Data Center'!R9),L9*(1-ENTChurn)+('Data Center'!S9-'Data Center'!R9)))),0)</f>
        <v>0</v>
      </c>
      <c r="N9" s="110">
        <f>IFERROR(IF(N$4&lt;3,0,IF(N$4&lt;=36,((ENTQBs-ENTDealInHandQty)*N$24*ENTARPU)+ENTDealInHandMRC+'Data Center'!T9,IF(N$4=37,(M9-ENTDealInHandMRC)*(1-ENTChurn)+('Data Center'!T9-'Data Center'!S9),M9*(1-ENTChurn)+('Data Center'!T9-'Data Center'!S9)))),0)</f>
        <v>0</v>
      </c>
      <c r="O9" s="110">
        <f>IFERROR(IF(O$4&lt;3,0,IF(O$4&lt;=36,((ENTQBs-ENTDealInHandQty)*O$24*ENTARPU)+ENTDealInHandMRC+'Data Center'!U9,IF(O$4=37,(N9-ENTDealInHandMRC)*(1-ENTChurn)+('Data Center'!U9-'Data Center'!T9),N9*(1-ENTChurn)+('Data Center'!U9-'Data Center'!T9)))),0)</f>
        <v>0</v>
      </c>
      <c r="P9" s="110">
        <f>IFERROR(IF(P$4&lt;3,0,IF(P$4&lt;=36,((ENTQBs-ENTDealInHandQty)*P$24*ENTARPU)+ENTDealInHandMRC+'Data Center'!V9,IF(P$4=37,(O9-ENTDealInHandMRC)*(1-ENTChurn)+('Data Center'!V9-'Data Center'!U9),O9*(1-ENTChurn)+('Data Center'!V9-'Data Center'!U9)))),0)</f>
        <v>0</v>
      </c>
      <c r="Q9" s="110">
        <f>IFERROR(IF(Q$4&lt;3,0,IF(Q$4&lt;=36,((ENTQBs-ENTDealInHandQty)*Q$24*ENTARPU)+ENTDealInHandMRC+'Data Center'!W9,IF(Q$4=37,(P9-ENTDealInHandMRC)*(1-ENTChurn)+('Data Center'!W9-'Data Center'!V9),P9*(1-ENTChurn)+('Data Center'!W9-'Data Center'!V9)))),0)</f>
        <v>0</v>
      </c>
      <c r="R9" s="110">
        <f>IFERROR(IF(R$4&lt;3,0,IF(R$4&lt;=36,((ENTQBs-ENTDealInHandQty)*R$24*ENTARPU)+ENTDealInHandMRC+'Data Center'!X9,IF(R$4=37,(Q9-ENTDealInHandMRC)*(1-ENTChurn)+('Data Center'!X9-'Data Center'!W9),Q9*(1-ENTChurn)+('Data Center'!X9-'Data Center'!W9)))),0)</f>
        <v>0</v>
      </c>
      <c r="S9" s="110">
        <f>IFERROR(IF(S$4&lt;3,0,IF(S$4&lt;=36,((ENTQBs-ENTDealInHandQty)*S$24*ENTARPU)+ENTDealInHandMRC+'Data Center'!Y9,IF(S$4=37,(R9-ENTDealInHandMRC)*(1-ENTChurn)+('Data Center'!Y9-'Data Center'!X9),R9*(1-ENTChurn)+('Data Center'!Y9-'Data Center'!X9)))),0)</f>
        <v>0</v>
      </c>
      <c r="T9" s="110">
        <f>IFERROR(IF(T$4&lt;3,0,IF(T$4&lt;=36,((ENTQBs-ENTDealInHandQty)*T$24*ENTARPU)+ENTDealInHandMRC+'Data Center'!Z9,IF(T$4=37,(S9-ENTDealInHandMRC)*(1-ENTChurn)+('Data Center'!Z9-'Data Center'!Y9),S9*(1-ENTChurn)+('Data Center'!Z9-'Data Center'!Y9)))),0)</f>
        <v>0</v>
      </c>
      <c r="U9" s="110">
        <f>IFERROR(IF(U$4&lt;3,0,IF(U$4&lt;=36,((ENTQBs-ENTDealInHandQty)*U$24*ENTARPU)+ENTDealInHandMRC+'Data Center'!AA9,IF(U$4=37,(T9-ENTDealInHandMRC)*(1-ENTChurn)+('Data Center'!AA9-'Data Center'!Z9),T9*(1-ENTChurn)+('Data Center'!AA9-'Data Center'!Z9)))),0)</f>
        <v>0</v>
      </c>
      <c r="V9" s="110">
        <f>IFERROR(IF(V$4&lt;3,0,IF(V$4&lt;=36,((ENTQBs-ENTDealInHandQty)*V$24*ENTARPU)+ENTDealInHandMRC+'Data Center'!AB9,IF(V$4=37,(U9-ENTDealInHandMRC)*(1-ENTChurn)+('Data Center'!AB9-'Data Center'!AA9),U9*(1-ENTChurn)+('Data Center'!AB9-'Data Center'!AA9)))),0)</f>
        <v>0</v>
      </c>
      <c r="W9" s="110">
        <f>IFERROR(IF(W$4&lt;3,0,IF(W$4&lt;=36,((ENTQBs-ENTDealInHandQty)*W$24*ENTARPU)+ENTDealInHandMRC+'Data Center'!AC9,IF(W$4=37,(V9-ENTDealInHandMRC)*(1-ENTChurn)+('Data Center'!AC9-'Data Center'!AB9),V9*(1-ENTChurn)+('Data Center'!AC9-'Data Center'!AB9)))),0)</f>
        <v>0</v>
      </c>
      <c r="X9" s="110">
        <f>IFERROR(IF(X$4&lt;3,0,IF(X$4&lt;=36,((ENTQBs-ENTDealInHandQty)*X$24*ENTARPU)+ENTDealInHandMRC+'Data Center'!AD9,IF(X$4=37,(W9-ENTDealInHandMRC)*(1-ENTChurn)+('Data Center'!AD9-'Data Center'!AC9),W9*(1-ENTChurn)+('Data Center'!AD9-'Data Center'!AC9)))),0)</f>
        <v>0</v>
      </c>
      <c r="Y9" s="110">
        <f>IFERROR(IF(Y$4&lt;3,0,IF(Y$4&lt;=36,((ENTQBs-ENTDealInHandQty)*Y$24*ENTARPU)+ENTDealInHandMRC+'Data Center'!AE9,IF(Y$4=37,(X9-ENTDealInHandMRC)*(1-ENTChurn)+('Data Center'!AE9-'Data Center'!AD9),X9*(1-ENTChurn)+('Data Center'!AE9-'Data Center'!AD9)))),0)</f>
        <v>0</v>
      </c>
      <c r="Z9" s="110">
        <f>IFERROR(IF(Z$4&lt;3,0,IF(Z$4&lt;=36,((ENTQBs-ENTDealInHandQty)*Z$24*ENTARPU)+ENTDealInHandMRC+'Data Center'!AF9,IF(Z$4=37,(Y9-ENTDealInHandMRC)*(1-ENTChurn)+('Data Center'!AF9-'Data Center'!AE9),Y9*(1-ENTChurn)+('Data Center'!AF9-'Data Center'!AE9)))),0)</f>
        <v>0</v>
      </c>
      <c r="AA9" s="110">
        <f>IFERROR(IF(AA$4&lt;3,0,IF(AA$4&lt;=36,((ENTQBs-ENTDealInHandQty)*AA$24*ENTARPU)+ENTDealInHandMRC+'Data Center'!AG9,IF(AA$4=37,(Z9-ENTDealInHandMRC)*(1-ENTChurn)+('Data Center'!AG9-'Data Center'!AF9),Z9*(1-ENTChurn)+('Data Center'!AG9-'Data Center'!AF9)))),0)</f>
        <v>0</v>
      </c>
      <c r="AB9" s="110">
        <f>IFERROR(IF(AB$4&lt;3,0,IF(AB$4&lt;=36,((ENTQBs-ENTDealInHandQty)*AB$24*ENTARPU)+ENTDealInHandMRC+'Data Center'!AH9,IF(AB$4=37,(AA9-ENTDealInHandMRC)*(1-ENTChurn)+('Data Center'!AH9-'Data Center'!AG9),AA9*(1-ENTChurn)+('Data Center'!AH9-'Data Center'!AG9)))),0)</f>
        <v>0</v>
      </c>
      <c r="AC9" s="110">
        <f>IFERROR(IF(AC$4&lt;3,0,IF(AC$4&lt;=36,((ENTQBs-ENTDealInHandQty)*AC$24*ENTARPU)+ENTDealInHandMRC+'Data Center'!AI9,IF(AC$4=37,(AB9-ENTDealInHandMRC)*(1-ENTChurn)+('Data Center'!AI9-'Data Center'!AH9),AB9*(1-ENTChurn)+('Data Center'!AI9-'Data Center'!AH9)))),0)</f>
        <v>0</v>
      </c>
      <c r="AD9" s="110">
        <f>IFERROR(IF(AD$4&lt;3,0,IF(AD$4&lt;=36,((ENTQBs-ENTDealInHandQty)*AD$24*ENTARPU)+ENTDealInHandMRC+'Data Center'!AJ9,IF(AD$4=37,(AC9-ENTDealInHandMRC)*(1-ENTChurn)+('Data Center'!AJ9-'Data Center'!AI9),AC9*(1-ENTChurn)+('Data Center'!AJ9-'Data Center'!AI9)))),0)</f>
        <v>0</v>
      </c>
      <c r="AE9" s="110">
        <f>IFERROR(IF(AE$4&lt;3,0,IF(AE$4&lt;=36,((ENTQBs-ENTDealInHandQty)*AE$24*ENTARPU)+ENTDealInHandMRC+'Data Center'!AK9,IF(AE$4=37,(AD9-ENTDealInHandMRC)*(1-ENTChurn)+('Data Center'!AK9-'Data Center'!AJ9),AD9*(1-ENTChurn)+('Data Center'!AK9-'Data Center'!AJ9)))),0)</f>
        <v>0</v>
      </c>
      <c r="AF9" s="110">
        <f>IFERROR(IF(AF$4&lt;3,0,IF(AF$4&lt;=36,((ENTQBs-ENTDealInHandQty)*AF$24*ENTARPU)+ENTDealInHandMRC+'Data Center'!AL9,IF(AF$4=37,(AE9-ENTDealInHandMRC)*(1-ENTChurn)+('Data Center'!AL9-'Data Center'!AK9),AE9*(1-ENTChurn)+('Data Center'!AL9-'Data Center'!AK9)))),0)</f>
        <v>0</v>
      </c>
      <c r="AG9" s="110">
        <f>IFERROR(IF(AG$4&lt;3,0,IF(AG$4&lt;=36,((ENTQBs-ENTDealInHandQty)*AG$24*ENTARPU)+ENTDealInHandMRC+'Data Center'!AM9,IF(AG$4=37,(AF9-ENTDealInHandMRC)*(1-ENTChurn)+('Data Center'!AM9-'Data Center'!AL9),AF9*(1-ENTChurn)+('Data Center'!AM9-'Data Center'!AL9)))),0)</f>
        <v>0</v>
      </c>
      <c r="AH9" s="110">
        <f>IFERROR(IF(AH$4&lt;3,0,IF(AH$4&lt;=36,((ENTQBs-ENTDealInHandQty)*AH$24*ENTARPU)+ENTDealInHandMRC+'Data Center'!AN9,IF(AH$4=37,(AG9-ENTDealInHandMRC)*(1-ENTChurn)+('Data Center'!AN9-'Data Center'!AM9),AG9*(1-ENTChurn)+('Data Center'!AN9-'Data Center'!AM9)))),0)</f>
        <v>0</v>
      </c>
      <c r="AI9" s="110">
        <f>IFERROR(IF(AI$4&lt;3,0,IF(AI$4&lt;=36,((ENTQBs-ENTDealInHandQty)*AI$24*ENTARPU)+ENTDealInHandMRC+'Data Center'!AO9,IF(AI$4=37,(AH9-ENTDealInHandMRC)*(1-ENTChurn)+('Data Center'!AO9-'Data Center'!AN9),AH9*(1-ENTChurn)+('Data Center'!AO9-'Data Center'!AN9)))),0)</f>
        <v>0</v>
      </c>
      <c r="AJ9" s="110">
        <f>IFERROR(IF(AJ$4&lt;3,0,IF(AJ$4&lt;=36,((ENTQBs-ENTDealInHandQty)*AJ$24*ENTARPU)+ENTDealInHandMRC+'Data Center'!AP9,IF(AJ$4=37,(AI9-ENTDealInHandMRC)*(1-ENTChurn)+('Data Center'!AP9-'Data Center'!AO9),AI9*(1-ENTChurn)+('Data Center'!AP9-'Data Center'!AO9)))),0)</f>
        <v>0</v>
      </c>
      <c r="AK9" s="110">
        <f>IFERROR(IF(AK$4&lt;3,0,IF(AK$4&lt;=36,((ENTQBs-ENTDealInHandQty)*AK$24*ENTARPU)+ENTDealInHandMRC+'Data Center'!AQ9,IF(AK$4=37,(AJ9-ENTDealInHandMRC)*(1-ENTChurn)+('Data Center'!AQ9-'Data Center'!AP9),AJ9*(1-ENTChurn)+('Data Center'!AQ9-'Data Center'!AP9)))),0)</f>
        <v>0</v>
      </c>
      <c r="AL9" s="110">
        <f>IFERROR(IF(AL$4&lt;3,0,IF(AL$4&lt;=36,((ENTQBs-ENTDealInHandQty)*AL$24*ENTARPU)+ENTDealInHandMRC+'Data Center'!AR9,IF(AL$4=37,(AK9-ENTDealInHandMRC)*(1-ENTChurn)+('Data Center'!AR9-'Data Center'!AQ9),AK9*(1-ENTChurn)+('Data Center'!AR9-'Data Center'!AQ9)))),0)</f>
        <v>0</v>
      </c>
      <c r="AM9" s="110">
        <f>IFERROR(IF(AM$4&lt;3,0,IF(AM$4&lt;=36,((ENTQBs-ENTDealInHandQty)*AM$24*ENTARPU)+ENTDealInHandMRC+'Data Center'!AS9,IF(AM$4=37,(AL9-ENTDealInHandMRC)*(1-ENTChurn)+('Data Center'!AS9-'Data Center'!AR9),AL9*(1-ENTChurn)+('Data Center'!AS9-'Data Center'!AR9)))),0)</f>
        <v>0</v>
      </c>
      <c r="AN9" s="110">
        <f>IFERROR(IF(AN$4&lt;3,0,IF(AN$4&lt;=36,((ENTQBs-ENTDealInHandQty)*AN$24*ENTARPU)+ENTDealInHandMRC+'Data Center'!AT9,IF(AN$4=37,(AM9-ENTDealInHandMRC)*(1-ENTChurn)+('Data Center'!AT9-'Data Center'!AS9),AM9*(1-ENTChurn)+('Data Center'!AT9-'Data Center'!AS9)))),0)</f>
        <v>0</v>
      </c>
      <c r="AO9" s="110">
        <f>IFERROR(IF(AO$4&lt;3,0,IF(AO$4&lt;=36,((ENTQBs-ENTDealInHandQty)*AO$24*ENTARPU)+ENTDealInHandMRC+'Data Center'!AU9,IF(AO$4=37,(AN9-ENTDealInHandMRC)*(1-ENTChurn)+('Data Center'!AU9-'Data Center'!AT9),AN9*(1-ENTChurn)+('Data Center'!AU9-'Data Center'!AT9)))),0)</f>
        <v>0</v>
      </c>
      <c r="AP9" s="110">
        <f>IFERROR(IF(AP$4&lt;3,0,IF(AP$4&lt;=36,((ENTQBs-ENTDealInHandQty)*AP$24*ENTARPU)+ENTDealInHandMRC+'Data Center'!AV9,IF(AP$4=37,(AO9-ENTDealInHandMRC)*(1-ENTChurn)+('Data Center'!AV9-'Data Center'!AU9),AO9*(1-ENTChurn)+('Data Center'!AV9-'Data Center'!AU9)))),0)</f>
        <v>0</v>
      </c>
      <c r="AQ9" s="110">
        <f>IFERROR(IF(AQ$4&lt;3,0,IF(AQ$4&lt;=36,((ENTQBs-ENTDealInHandQty)*AQ$24*ENTARPU)+ENTDealInHandMRC+'Data Center'!AW9,IF(AQ$4=37,(AP9-ENTDealInHandMRC)*(1-ENTChurn)+('Data Center'!AW9-'Data Center'!AV9),AP9*(1-ENTChurn)+('Data Center'!AW9-'Data Center'!AV9)))),0)</f>
        <v>0</v>
      </c>
      <c r="AR9" s="110">
        <f>IFERROR(IF(AR$4&lt;3,0,IF(AR$4&lt;=36,((ENTQBs-ENTDealInHandQty)*AR$24*ENTARPU)+ENTDealInHandMRC+'Data Center'!AX9,IF(AR$4=37,(AQ9-ENTDealInHandMRC)*(1-ENTChurn)+('Data Center'!AX9-'Data Center'!AW9),AQ9*(1-ENTChurn)+('Data Center'!AX9-'Data Center'!AW9)))),0)</f>
        <v>0</v>
      </c>
      <c r="AS9" s="110">
        <f>IFERROR(IF(AS$4&lt;3,0,IF(AS$4&lt;=36,((ENTQBs-ENTDealInHandQty)*AS$24*ENTARPU)+ENTDealInHandMRC+'Data Center'!AY9,IF(AS$4=37,(AR9-ENTDealInHandMRC)*(1-ENTChurn)+('Data Center'!AY9-'Data Center'!AX9),AR9*(1-ENTChurn)+('Data Center'!AY9-'Data Center'!AX9)))),0)</f>
        <v>0</v>
      </c>
      <c r="AT9" s="110">
        <f>IFERROR(IF(AT$4&lt;3,0,IF(AT$4&lt;=36,((ENTQBs-ENTDealInHandQty)*AT$24*ENTARPU)+ENTDealInHandMRC+'Data Center'!AZ9,IF(AT$4=37,(AS9-ENTDealInHandMRC)*(1-ENTChurn)+('Data Center'!AZ9-'Data Center'!AY9),AS9*(1-ENTChurn)+('Data Center'!AZ9-'Data Center'!AY9)))),0)</f>
        <v>0</v>
      </c>
      <c r="AU9" s="110">
        <f>IFERROR(IF(AU$4&lt;3,0,IF(AU$4&lt;=36,((ENTQBs-ENTDealInHandQty)*AU$24*ENTARPU)+ENTDealInHandMRC+'Data Center'!BA9,IF(AU$4=37,(AT9-ENTDealInHandMRC)*(1-ENTChurn)+('Data Center'!BA9-'Data Center'!AZ9),AT9*(1-ENTChurn)+('Data Center'!BA9-'Data Center'!AZ9)))),0)</f>
        <v>0</v>
      </c>
      <c r="AV9" s="110">
        <f>IFERROR(IF(AV$4&lt;3,0,IF(AV$4&lt;=36,((ENTQBs-ENTDealInHandQty)*AV$24*ENTARPU)+ENTDealInHandMRC+'Data Center'!BB9,IF(AV$4=37,(AU9-ENTDealInHandMRC)*(1-ENTChurn)+('Data Center'!BB9-'Data Center'!BA9),AU9*(1-ENTChurn)+('Data Center'!BB9-'Data Center'!BA9)))),0)</f>
        <v>0</v>
      </c>
      <c r="AW9" s="110">
        <f>IFERROR(IF(AW$4&lt;3,0,IF(AW$4&lt;=36,((ENTQBs-ENTDealInHandQty)*AW$24*ENTARPU)+ENTDealInHandMRC+'Data Center'!BC9,IF(AW$4=37,(AV9-ENTDealInHandMRC)*(1-ENTChurn)+('Data Center'!BC9-'Data Center'!BB9),AV9*(1-ENTChurn)+('Data Center'!BC9-'Data Center'!BB9)))),0)</f>
        <v>0</v>
      </c>
      <c r="AX9" s="110">
        <f>IFERROR(IF(AX$4&lt;3,0,IF(AX$4&lt;=36,((ENTQBs-ENTDealInHandQty)*AX$24*ENTARPU)+ENTDealInHandMRC+'Data Center'!BD9,IF(AX$4=37,(AW9-ENTDealInHandMRC)*(1-ENTChurn)+('Data Center'!BD9-'Data Center'!BC9),AW9*(1-ENTChurn)+('Data Center'!BD9-'Data Center'!BC9)))),0)</f>
        <v>0</v>
      </c>
      <c r="AY9" s="110">
        <f>IFERROR(IF(AY$4&lt;3,0,IF(AY$4&lt;=36,((ENTQBs-ENTDealInHandQty)*AY$24*ENTARPU)+ENTDealInHandMRC+'Data Center'!BE9,IF(AY$4=37,(AX9-ENTDealInHandMRC)*(1-ENTChurn)+('Data Center'!BE9-'Data Center'!BD9),AX9*(1-ENTChurn)+('Data Center'!BE9-'Data Center'!BD9)))),0)</f>
        <v>0</v>
      </c>
      <c r="AZ9" s="110">
        <f>IFERROR(IF(AZ$4&lt;3,0,IF(AZ$4&lt;=36,((ENTQBs-ENTDealInHandQty)*AZ$24*ENTARPU)+ENTDealInHandMRC+'Data Center'!BF9,IF(AZ$4=37,(AY9-ENTDealInHandMRC)*(1-ENTChurn)+('Data Center'!BF9-'Data Center'!BE9),AY9*(1-ENTChurn)+('Data Center'!BF9-'Data Center'!BE9)))),0)</f>
        <v>0</v>
      </c>
      <c r="BA9" s="110">
        <f>IFERROR(IF(BA$4&lt;3,0,IF(BA$4&lt;=36,((ENTQBs-ENTDealInHandQty)*BA$24*ENTARPU)+ENTDealInHandMRC+'Data Center'!BG9,IF(BA$4=37,(AZ9-ENTDealInHandMRC)*(1-ENTChurn)+('Data Center'!BG9-'Data Center'!BF9),AZ9*(1-ENTChurn)+('Data Center'!BG9-'Data Center'!BF9)))),0)</f>
        <v>0</v>
      </c>
      <c r="BB9" s="110">
        <f>IFERROR(IF(BB$4&lt;3,0,IF(BB$4&lt;=36,((ENTQBs-ENTDealInHandQty)*BB$24*ENTARPU)+ENTDealInHandMRC+'Data Center'!BH9,IF(BB$4=37,(BA9-ENTDealInHandMRC)*(1-ENTChurn)+('Data Center'!BH9-'Data Center'!BG9),BA9*(1-ENTChurn)+('Data Center'!BH9-'Data Center'!BG9)))),0)</f>
        <v>0</v>
      </c>
      <c r="BC9" s="110">
        <f>IFERROR(IF(BC$4&lt;3,0,IF(BC$4&lt;=36,((ENTQBs-ENTDealInHandQty)*BC$24*ENTARPU)+ENTDealInHandMRC+'Data Center'!BI9,IF(BC$4=37,(BB9-ENTDealInHandMRC)*(1-ENTChurn)+('Data Center'!BI9-'Data Center'!BH9),BB9*(1-ENTChurn)+('Data Center'!BI9-'Data Center'!BH9)))),0)</f>
        <v>0</v>
      </c>
      <c r="BD9" s="110">
        <f>IFERROR(IF(BD$4&lt;3,0,IF(BD$4&lt;=36,((ENTQBs-ENTDealInHandQty)*BD$24*ENTARPU)+ENTDealInHandMRC+'Data Center'!BJ9,IF(BD$4=37,(BC9-ENTDealInHandMRC)*(1-ENTChurn)+('Data Center'!BJ9-'Data Center'!BI9),BC9*(1-ENTChurn)+('Data Center'!BJ9-'Data Center'!BI9)))),0)</f>
        <v>0</v>
      </c>
      <c r="BE9" s="110">
        <f>IFERROR(IF(BE$4&lt;3,0,IF(BE$4&lt;=36,((ENTQBs-ENTDealInHandQty)*BE$24*ENTARPU)+ENTDealInHandMRC+'Data Center'!BK9,IF(BE$4=37,(BD9-ENTDealInHandMRC)*(1-ENTChurn)+('Data Center'!BK9-'Data Center'!BJ9),BD9*(1-ENTChurn)+('Data Center'!BK9-'Data Center'!BJ9)))),0)</f>
        <v>0</v>
      </c>
      <c r="BF9" s="110">
        <f>IFERROR(IF(BF$4&lt;3,0,IF(BF$4&lt;=36,((ENTQBs-ENTDealInHandQty)*BF$24*ENTARPU)+ENTDealInHandMRC+'Data Center'!BL9,IF(BF$4=37,(BE9-ENTDealInHandMRC)*(1-ENTChurn)+('Data Center'!BL9-'Data Center'!BK9),BE9*(1-ENTChurn)+('Data Center'!BL9-'Data Center'!BK9)))),0)</f>
        <v>0</v>
      </c>
      <c r="BG9" s="110">
        <f>IFERROR(IF(BG$4&lt;3,0,IF(BG$4&lt;=36,((ENTQBs-ENTDealInHandQty)*BG$24*ENTARPU)+ENTDealInHandMRC+'Data Center'!BM9,IF(BG$4=37,(BF9-ENTDealInHandMRC)*(1-ENTChurn)+('Data Center'!BM9-'Data Center'!BL9),BF9*(1-ENTChurn)+('Data Center'!BM9-'Data Center'!BL9)))),0)</f>
        <v>0</v>
      </c>
      <c r="BH9" s="110">
        <f>IFERROR(IF(BH$4&lt;3,0,IF(BH$4&lt;=36,((ENTQBs-ENTDealInHandQty)*BH$24*ENTARPU)+ENTDealInHandMRC+'Data Center'!BN9,IF(BH$4=37,(BG9-ENTDealInHandMRC)*(1-ENTChurn)+('Data Center'!BN9-'Data Center'!BM9),BG9*(1-ENTChurn)+('Data Center'!BN9-'Data Center'!BM9)))),0)</f>
        <v>0</v>
      </c>
      <c r="BI9" s="110">
        <f>IFERROR(IF(BI$4&lt;3,0,IF(BI$4&lt;=36,((ENTQBs-ENTDealInHandQty)*BI$24*ENTARPU)+ENTDealInHandMRC+'Data Center'!BO9,IF(BI$4=37,(BH9-ENTDealInHandMRC)*(1-ENTChurn)+('Data Center'!BO9-'Data Center'!BN9),BH9*(1-ENTChurn)+('Data Center'!BO9-'Data Center'!BN9)))),0)</f>
        <v>0</v>
      </c>
      <c r="BJ9" s="110">
        <f>IFERROR(IF(BJ$4&lt;3,0,IF(BJ$4&lt;=36,((ENTQBs-ENTDealInHandQty)*BJ$24*ENTARPU)+ENTDealInHandMRC+'Data Center'!BP9,IF(BJ$4=37,(BI9-ENTDealInHandMRC)*(1-ENTChurn)+('Data Center'!BP9-'Data Center'!BO9),BI9*(1-ENTChurn)+('Data Center'!BP9-'Data Center'!BO9)))),0)</f>
        <v>0</v>
      </c>
      <c r="BK9" s="110">
        <f>IFERROR(IF(BK$4&lt;3,0,IF(BK$4&lt;=36,((ENTQBs-ENTDealInHandQty)*BK$24*ENTARPU)+ENTDealInHandMRC+'Data Center'!BQ9,IF(BK$4=37,(BJ9-ENTDealInHandMRC)*(1-ENTChurn)+('Data Center'!BQ9-'Data Center'!BP9),BJ9*(1-ENTChurn)+('Data Center'!BQ9-'Data Center'!BP9)))),0)</f>
        <v>0</v>
      </c>
      <c r="BL9" s="110">
        <f>IFERROR(IF(BL$4&lt;3,0,IF(BL$4&lt;=36,((ENTQBs-ENTDealInHandQty)*BL$24*ENTARPU)+ENTDealInHandMRC+'Data Center'!BR9,IF(BL$4=37,(BK9-ENTDealInHandMRC)*(1-ENTChurn)+('Data Center'!BR9-'Data Center'!BQ9),BK9*(1-ENTChurn)+('Data Center'!BR9-'Data Center'!BQ9)))),0)</f>
        <v>0</v>
      </c>
      <c r="BM9" s="110">
        <f>IFERROR(IF(BM$4&lt;3,0,IF(BM$4&lt;=36,((ENTQBs-ENTDealInHandQty)*BM$24*ENTARPU)+ENTDealInHandMRC+'Data Center'!BS9,IF(BM$4=37,(BL9-ENTDealInHandMRC)*(1-ENTChurn)+('Data Center'!BS9-'Data Center'!BR9),BL9*(1-ENTChurn)+('Data Center'!BS9-'Data Center'!BR9)))),0)</f>
        <v>0</v>
      </c>
      <c r="BN9" s="110">
        <f>IFERROR(IF(BN$4&lt;3,0,IF(BN$4&lt;=36,((ENTQBs-ENTDealInHandQty)*BN$24*ENTARPU)+ENTDealInHandMRC+'Data Center'!BT9,IF(BN$4=37,(BM9-ENTDealInHandMRC)*(1-ENTChurn)+('Data Center'!BT9-'Data Center'!BS9),BM9*(1-ENTChurn)+('Data Center'!BT9-'Data Center'!BS9)))),0)</f>
        <v>0</v>
      </c>
      <c r="BO9" s="110">
        <f>IFERROR(IF(BO$4&lt;3,0,IF(BO$4&lt;=36,((ENTQBs-ENTDealInHandQty)*BO$24*ENTARPU)+ENTDealInHandMRC+'Data Center'!BU9,IF(BO$4=37,(BN9-ENTDealInHandMRC)*(1-ENTChurn)+('Data Center'!BU9-'Data Center'!BT9),BN9*(1-ENTChurn)+('Data Center'!BU9-'Data Center'!BT9)))),0)</f>
        <v>0</v>
      </c>
      <c r="BP9" s="110">
        <f>IFERROR(IF(BP$4&lt;3,0,IF(BP$4&lt;=36,((ENTQBs-ENTDealInHandQty)*BP$24*ENTARPU)+ENTDealInHandMRC+'Data Center'!BV9,IF(BP$4=37,(BO9-ENTDealInHandMRC)*(1-ENTChurn)+('Data Center'!BV9-'Data Center'!BU9),BO9*(1-ENTChurn)+('Data Center'!BV9-'Data Center'!BU9)))),0)</f>
        <v>0</v>
      </c>
      <c r="BQ9" s="110">
        <f>IFERROR(IF(BQ$4&lt;3,0,IF(BQ$4&lt;=36,((ENTQBs-ENTDealInHandQty)*BQ$24*ENTARPU)+ENTDealInHandMRC+'Data Center'!BW9,IF(BQ$4=37,(BP9-ENTDealInHandMRC)*(1-ENTChurn)+('Data Center'!BW9-'Data Center'!BV9),BP9*(1-ENTChurn)+('Data Center'!BW9-'Data Center'!BV9)))),0)</f>
        <v>0</v>
      </c>
      <c r="BR9" s="110">
        <f>IFERROR(IF(BR$4&lt;3,0,IF(BR$4&lt;=36,((ENTQBs-ENTDealInHandQty)*BR$24*ENTARPU)+ENTDealInHandMRC+'Data Center'!BX9,IF(BR$4=37,(BQ9-ENTDealInHandMRC)*(1-ENTChurn)+('Data Center'!BX9-'Data Center'!BW9),BQ9*(1-ENTChurn)+('Data Center'!BX9-'Data Center'!BW9)))),0)</f>
        <v>0</v>
      </c>
      <c r="BS9" s="110">
        <f>IFERROR(IF(BS$4&lt;3,0,IF(BS$4&lt;=36,((ENTQBs-ENTDealInHandQty)*BS$24*ENTARPU)+ENTDealInHandMRC+'Data Center'!BY9,IF(BS$4=37,(BR9-ENTDealInHandMRC)*(1-ENTChurn)+('Data Center'!BY9-'Data Center'!BX9),BR9*(1-ENTChurn)+('Data Center'!BY9-'Data Center'!BX9)))),0)</f>
        <v>0</v>
      </c>
      <c r="BT9" s="110">
        <f>IFERROR(IF(BT$4&lt;3,0,IF(BT$4&lt;=36,((ENTQBs-ENTDealInHandQty)*BT$24*ENTARPU)+ENTDealInHandMRC+'Data Center'!BZ9,IF(BT$4=37,(BS9-ENTDealInHandMRC)*(1-ENTChurn)+('Data Center'!BZ9-'Data Center'!BY9),BS9*(1-ENTChurn)+('Data Center'!BZ9-'Data Center'!BY9)))),0)</f>
        <v>0</v>
      </c>
      <c r="BU9" s="110">
        <f>IFERROR(IF(BU$4&lt;3,0,IF(BU$4&lt;=36,((ENTQBs-ENTDealInHandQty)*BU$24*ENTARPU)+ENTDealInHandMRC+'Data Center'!CA9,IF(BU$4=37,(BT9-ENTDealInHandMRC)*(1-ENTChurn)+('Data Center'!CA9-'Data Center'!BZ9),BT9*(1-ENTChurn)+('Data Center'!CA9-'Data Center'!BZ9)))),0)</f>
        <v>0</v>
      </c>
      <c r="BV9" s="110">
        <f>IFERROR(IF(BV$4&lt;3,0,IF(BV$4&lt;=36,((ENTQBs-ENTDealInHandQty)*BV$24*ENTARPU)+ENTDealInHandMRC+'Data Center'!CB9,IF(BV$4=37,(BU9-ENTDealInHandMRC)*(1-ENTChurn)+('Data Center'!CB9-'Data Center'!CA9),BU9*(1-ENTChurn)+('Data Center'!CB9-'Data Center'!CA9)))),0)</f>
        <v>0</v>
      </c>
      <c r="BW9" s="110">
        <f>IFERROR(IF(BW$4&lt;3,0,IF(BW$4&lt;=36,((ENTQBs-ENTDealInHandQty)*BW$24*ENTARPU)+ENTDealInHandMRC+'Data Center'!CC9,IF(BW$4=37,(BV9-ENTDealInHandMRC)*(1-ENTChurn)+('Data Center'!CC9-'Data Center'!CB9),BV9*(1-ENTChurn)+('Data Center'!CC9-'Data Center'!CB9)))),0)</f>
        <v>0</v>
      </c>
      <c r="BX9" s="110">
        <f>IFERROR(IF(BX$4&lt;3,0,IF(BX$4&lt;=36,((ENTQBs-ENTDealInHandQty)*BX$24*ENTARPU)+ENTDealInHandMRC+'Data Center'!CD9,IF(BX$4=37,(BW9-ENTDealInHandMRC)*(1-ENTChurn)+('Data Center'!CD9-'Data Center'!CC9),BW9*(1-ENTChurn)+('Data Center'!CD9-'Data Center'!CC9)))),0)</f>
        <v>0</v>
      </c>
      <c r="BY9" s="110">
        <f>IFERROR(IF(BY$4&lt;3,0,IF(BY$4&lt;=36,((ENTQBs-ENTDealInHandQty)*BY$24*ENTARPU)+ENTDealInHandMRC+'Data Center'!CE9,IF(BY$4=37,(BX9-ENTDealInHandMRC)*(1-ENTChurn)+('Data Center'!CE9-'Data Center'!CD9),BX9*(1-ENTChurn)+('Data Center'!CE9-'Data Center'!CD9)))),0)</f>
        <v>0</v>
      </c>
      <c r="BZ9" s="110">
        <f>IFERROR(IF(BZ$4&lt;3,0,IF(BZ$4&lt;=36,((ENTQBs-ENTDealInHandQty)*BZ$24*ENTARPU)+ENTDealInHandMRC+'Data Center'!CF9,IF(BZ$4=37,(BY9-ENTDealInHandMRC)*(1-ENTChurn)+('Data Center'!CF9-'Data Center'!CE9),BY9*(1-ENTChurn)+('Data Center'!CF9-'Data Center'!CE9)))),0)</f>
        <v>0</v>
      </c>
      <c r="CA9" s="110">
        <f>IFERROR(IF(CA$4&lt;3,0,IF(CA$4&lt;=36,((ENTQBs-ENTDealInHandQty)*CA$24*ENTARPU)+ENTDealInHandMRC+'Data Center'!CG9,IF(CA$4=37,(BZ9-ENTDealInHandMRC)*(1-ENTChurn)+('Data Center'!CG9-'Data Center'!CF9),BZ9*(1-ENTChurn)+('Data Center'!CG9-'Data Center'!CF9)))),0)</f>
        <v>0</v>
      </c>
      <c r="CB9" s="110">
        <f>IFERROR(IF(CB$4&lt;3,0,IF(CB$4&lt;=36,((ENTQBs-ENTDealInHandQty)*CB$24*ENTARPU)+ENTDealInHandMRC+'Data Center'!CH9,IF(CB$4=37,(CA9-ENTDealInHandMRC)*(1-ENTChurn)+('Data Center'!CH9-'Data Center'!CG9),CA9*(1-ENTChurn)+('Data Center'!CH9-'Data Center'!CG9)))),0)</f>
        <v>0</v>
      </c>
      <c r="CC9" s="110">
        <f>IFERROR(IF(CC$4&lt;3,0,IF(CC$4&lt;=36,((ENTQBs-ENTDealInHandQty)*CC$24*ENTARPU)+ENTDealInHandMRC+'Data Center'!CI9,IF(CC$4=37,(CB9-ENTDealInHandMRC)*(1-ENTChurn)+('Data Center'!CI9-'Data Center'!CH9),CB9*(1-ENTChurn)+('Data Center'!CI9-'Data Center'!CH9)))),0)</f>
        <v>0</v>
      </c>
      <c r="CD9" s="110">
        <f>IFERROR(IF(CD$4&lt;3,0,IF(CD$4&lt;=36,((ENTQBs-ENTDealInHandQty)*CD$24*ENTARPU)+ENTDealInHandMRC+'Data Center'!CJ9,IF(CD$4=37,(CC9-ENTDealInHandMRC)*(1-ENTChurn)+('Data Center'!CJ9-'Data Center'!CI9),CC9*(1-ENTChurn)+('Data Center'!CJ9-'Data Center'!CI9)))),0)</f>
        <v>0</v>
      </c>
      <c r="CE9" s="110">
        <f>IFERROR(IF(CE$4&lt;3,0,IF(CE$4&lt;=36,((ENTQBs-ENTDealInHandQty)*CE$24*ENTARPU)+ENTDealInHandMRC+'Data Center'!CK9,IF(CE$4=37,(CD9-ENTDealInHandMRC)*(1-ENTChurn)+('Data Center'!CK9-'Data Center'!CJ9),CD9*(1-ENTChurn)+('Data Center'!CK9-'Data Center'!CJ9)))),0)</f>
        <v>0</v>
      </c>
      <c r="CF9" s="110">
        <f>IFERROR(IF(CF$4&lt;3,0,IF(CF$4&lt;=36,((ENTQBs-ENTDealInHandQty)*CF$24*ENTARPU)+ENTDealInHandMRC+'Data Center'!CL9,IF(CF$4=37,(CE9-ENTDealInHandMRC)*(1-ENTChurn)+('Data Center'!CL9-'Data Center'!CK9),CE9*(1-ENTChurn)+('Data Center'!CL9-'Data Center'!CK9)))),0)</f>
        <v>0</v>
      </c>
      <c r="CG9" s="110">
        <f>IFERROR(IF(CG$4&lt;3,0,IF(CG$4&lt;=36,((ENTQBs-ENTDealInHandQty)*CG$24*ENTARPU)+ENTDealInHandMRC+'Data Center'!CM9,IF(CG$4=37,(CF9-ENTDealInHandMRC)*(1-ENTChurn)+('Data Center'!CM9-'Data Center'!CL9),CF9*(1-ENTChurn)+('Data Center'!CM9-'Data Center'!CL9)))),0)</f>
        <v>0</v>
      </c>
      <c r="CH9" s="110">
        <f>IFERROR(IF(CH$4&lt;3,0,IF(CH$4&lt;=36,((ENTQBs-ENTDealInHandQty)*CH$24*ENTARPU)+ENTDealInHandMRC+'Data Center'!CN9,IF(CH$4=37,(CG9-ENTDealInHandMRC)*(1-ENTChurn)+('Data Center'!CN9-'Data Center'!CM9),CG9*(1-ENTChurn)+('Data Center'!CN9-'Data Center'!CM9)))),0)</f>
        <v>0</v>
      </c>
      <c r="CI9" s="110">
        <f>IFERROR(IF(CI$4&lt;3,0,IF(CI$4&lt;=36,((ENTQBs-ENTDealInHandQty)*CI$24*ENTARPU)+ENTDealInHandMRC+'Data Center'!CO9,IF(CI$4=37,(CH9-ENTDealInHandMRC)*(1-ENTChurn)+('Data Center'!CO9-'Data Center'!CN9),CH9*(1-ENTChurn)+('Data Center'!CO9-'Data Center'!CN9)))),0)</f>
        <v>0</v>
      </c>
      <c r="CJ9" s="110">
        <f>IFERROR(IF(CJ$4&lt;3,0,IF(CJ$4&lt;=36,((ENTQBs-ENTDealInHandQty)*CJ$24*ENTARPU)+ENTDealInHandMRC+'Data Center'!CP9,IF(CJ$4=37,(CI9-ENTDealInHandMRC)*(1-ENTChurn)+('Data Center'!CP9-'Data Center'!CO9),CI9*(1-ENTChurn)+('Data Center'!CP9-'Data Center'!CO9)))),0)</f>
        <v>0</v>
      </c>
      <c r="CK9" s="110">
        <f>IFERROR(IF(CK$4&lt;3,0,IF(CK$4&lt;=36,((ENTQBs-ENTDealInHandQty)*CK$24*ENTARPU)+ENTDealInHandMRC+'Data Center'!CQ9,IF(CK$4=37,(CJ9-ENTDealInHandMRC)*(1-ENTChurn)+('Data Center'!CQ9-'Data Center'!CP9),CJ9*(1-ENTChurn)+('Data Center'!CQ9-'Data Center'!CP9)))),0)</f>
        <v>0</v>
      </c>
      <c r="CL9" s="110">
        <f>IFERROR(IF(CL$4&lt;3,0,IF(CL$4&lt;=36,((ENTQBs-ENTDealInHandQty)*CL$24*ENTARPU)+ENTDealInHandMRC+'Data Center'!CR9,IF(CL$4=37,(CK9-ENTDealInHandMRC)*(1-ENTChurn)+('Data Center'!CR9-'Data Center'!CQ9),CK9*(1-ENTChurn)+('Data Center'!CR9-'Data Center'!CQ9)))),0)</f>
        <v>0</v>
      </c>
      <c r="CM9" s="110">
        <f>IFERROR(IF(CM$4&lt;3,0,IF(CM$4&lt;=36,((ENTQBs-ENTDealInHandQty)*CM$24*ENTARPU)+ENTDealInHandMRC+'Data Center'!CS9,IF(CM$4=37,(CL9-ENTDealInHandMRC)*(1-ENTChurn)+('Data Center'!CS9-'Data Center'!CR9),CL9*(1-ENTChurn)+('Data Center'!CS9-'Data Center'!CR9)))),0)</f>
        <v>0</v>
      </c>
      <c r="CN9" s="110">
        <f>IFERROR(IF(CN$4&lt;3,0,IF(CN$4&lt;=36,((ENTQBs-ENTDealInHandQty)*CN$24*ENTARPU)+ENTDealInHandMRC+'Data Center'!CT9,IF(CN$4=37,(CM9-ENTDealInHandMRC)*(1-ENTChurn)+('Data Center'!CT9-'Data Center'!CS9),CM9*(1-ENTChurn)+('Data Center'!CT9-'Data Center'!CS9)))),0)</f>
        <v>0</v>
      </c>
      <c r="CO9" s="110">
        <f>IFERROR(IF(CO$4&lt;3,0,IF(CO$4&lt;=36,((ENTQBs-ENTDealInHandQty)*CO$24*ENTARPU)+ENTDealInHandMRC+'Data Center'!CU9,IF(CO$4=37,(CN9-ENTDealInHandMRC)*(1-ENTChurn)+('Data Center'!CU9-'Data Center'!CT9),CN9*(1-ENTChurn)+('Data Center'!CU9-'Data Center'!CT9)))),0)</f>
        <v>0</v>
      </c>
      <c r="CP9" s="110">
        <f>IFERROR(IF(CP$4&lt;3,0,IF(CP$4&lt;=36,((ENTQBs-ENTDealInHandQty)*CP$24*ENTARPU)+ENTDealInHandMRC+'Data Center'!CV9,IF(CP$4=37,(CO9-ENTDealInHandMRC)*(1-ENTChurn)+('Data Center'!CV9-'Data Center'!CU9),CO9*(1-ENTChurn)+('Data Center'!CV9-'Data Center'!CU9)))),0)</f>
        <v>0</v>
      </c>
      <c r="CQ9" s="110">
        <f>IFERROR(IF(CQ$4&lt;3,0,IF(CQ$4&lt;=36,((ENTQBs-ENTDealInHandQty)*CQ$24*ENTARPU)+ENTDealInHandMRC+'Data Center'!CW9,IF(CQ$4=37,(CP9-ENTDealInHandMRC)*(1-ENTChurn)+('Data Center'!CW9-'Data Center'!CV9),CP9*(1-ENTChurn)+('Data Center'!CW9-'Data Center'!CV9)))),0)</f>
        <v>0</v>
      </c>
      <c r="CR9" s="110">
        <f>IFERROR(IF(CR$4&lt;3,0,IF(CR$4&lt;=36,((ENTQBs-ENTDealInHandQty)*CR$24*ENTARPU)+ENTDealInHandMRC+'Data Center'!CX9,IF(CR$4=37,(CQ9-ENTDealInHandMRC)*(1-ENTChurn)+('Data Center'!CX9-'Data Center'!CW9),CQ9*(1-ENTChurn)+('Data Center'!CX9-'Data Center'!CW9)))),0)</f>
        <v>0</v>
      </c>
      <c r="CS9" s="110">
        <f>IFERROR(IF(CS$4&lt;3,0,IF(CS$4&lt;=36,((ENTQBs-ENTDealInHandQty)*CS$24*ENTARPU)+ENTDealInHandMRC+'Data Center'!CY9,IF(CS$4=37,(CR9-ENTDealInHandMRC)*(1-ENTChurn)+('Data Center'!CY9-'Data Center'!CX9),CR9*(1-ENTChurn)+('Data Center'!CY9-'Data Center'!CX9)))),0)</f>
        <v>0</v>
      </c>
      <c r="CT9" s="110">
        <f>IFERROR(IF(CT$4&lt;3,0,IF(CT$4&lt;=36,((ENTQBs-ENTDealInHandQty)*CT$24*ENTARPU)+ENTDealInHandMRC+'Data Center'!CZ9,IF(CT$4=37,(CS9-ENTDealInHandMRC)*(1-ENTChurn)+('Data Center'!CZ9-'Data Center'!CY9),CS9*(1-ENTChurn)+('Data Center'!CZ9-'Data Center'!CY9)))),0)</f>
        <v>0</v>
      </c>
      <c r="CU9" s="110">
        <f>IFERROR(IF(CU$4&lt;3,0,IF(CU$4&lt;=36,((ENTQBs-ENTDealInHandQty)*CU$24*ENTARPU)+ENTDealInHandMRC+'Data Center'!DA9,IF(CU$4=37,(CT9-ENTDealInHandMRC)*(1-ENTChurn)+('Data Center'!DA9-'Data Center'!CZ9),CT9*(1-ENTChurn)+('Data Center'!DA9-'Data Center'!CZ9)))),0)</f>
        <v>0</v>
      </c>
      <c r="CV9" s="110">
        <f>IFERROR(IF(CV$4&lt;3,0,IF(CV$4&lt;=36,((ENTQBs-ENTDealInHandQty)*CV$24*ENTARPU)+ENTDealInHandMRC+'Data Center'!DB9,IF(CV$4=37,(CU9-ENTDealInHandMRC)*(1-ENTChurn)+('Data Center'!DB9-'Data Center'!DA9),CU9*(1-ENTChurn)+('Data Center'!DB9-'Data Center'!DA9)))),0)</f>
        <v>0</v>
      </c>
      <c r="CW9" s="110">
        <f>IFERROR(IF(CW$4&lt;3,0,IF(CW$4&lt;=36,((ENTQBs-ENTDealInHandQty)*CW$24*ENTARPU)+ENTDealInHandMRC+'Data Center'!DC9,IF(CW$4=37,(CV9-ENTDealInHandMRC)*(1-ENTChurn)+('Data Center'!DC9-'Data Center'!DB9),CV9*(1-ENTChurn)+('Data Center'!DC9-'Data Center'!DB9)))),0)</f>
        <v>0</v>
      </c>
      <c r="CX9" s="110">
        <f>IFERROR(IF(CX$4&lt;3,0,IF(CX$4&lt;=36,((ENTQBs-ENTDealInHandQty)*CX$24*ENTARPU)+ENTDealInHandMRC+'Data Center'!DD9,IF(CX$4=37,(CW9-ENTDealInHandMRC)*(1-ENTChurn)+('Data Center'!DD9-'Data Center'!DC9),CW9*(1-ENTChurn)+('Data Center'!DD9-'Data Center'!DC9)))),0)</f>
        <v>0</v>
      </c>
      <c r="CY9" s="110">
        <f>IFERROR(IF(CY$4&lt;3,0,IF(CY$4&lt;=36,((ENTQBs-ENTDealInHandQty)*CY$24*ENTARPU)+ENTDealInHandMRC+'Data Center'!DE9,IF(CY$4=37,(CX9-ENTDealInHandMRC)*(1-ENTChurn)+('Data Center'!DE9-'Data Center'!DD9),CX9*(1-ENTChurn)+('Data Center'!DE9-'Data Center'!DD9)))),0)</f>
        <v>0</v>
      </c>
      <c r="CZ9" s="110">
        <f>IFERROR(IF(CZ$4&lt;3,0,IF(CZ$4&lt;=36,((ENTQBs-ENTDealInHandQty)*CZ$24*ENTARPU)+ENTDealInHandMRC+'Data Center'!DF9,IF(CZ$4=37,(CY9-ENTDealInHandMRC)*(1-ENTChurn)+('Data Center'!DF9-'Data Center'!DE9),CY9*(1-ENTChurn)+('Data Center'!DF9-'Data Center'!DE9)))),0)</f>
        <v>0</v>
      </c>
      <c r="DA9" s="110">
        <f>IFERROR(IF(DA$4&lt;3,0,IF(DA$4&lt;=36,((ENTQBs-ENTDealInHandQty)*DA$24*ENTARPU)+ENTDealInHandMRC+'Data Center'!DG9,IF(DA$4=37,(CZ9-ENTDealInHandMRC)*(1-ENTChurn)+('Data Center'!DG9-'Data Center'!DF9),CZ9*(1-ENTChurn)+('Data Center'!DG9-'Data Center'!DF9)))),0)</f>
        <v>0</v>
      </c>
      <c r="DB9" s="110">
        <f>IFERROR(IF(DB$4&lt;3,0,IF(DB$4&lt;=36,((ENTQBs-ENTDealInHandQty)*DB$24*ENTARPU)+ENTDealInHandMRC+'Data Center'!DH9,IF(DB$4=37,(DA9-ENTDealInHandMRC)*(1-ENTChurn)+('Data Center'!DH9-'Data Center'!DG9),DA9*(1-ENTChurn)+('Data Center'!DH9-'Data Center'!DG9)))),0)</f>
        <v>0</v>
      </c>
      <c r="DC9" s="110">
        <f>IFERROR(IF(DC$4&lt;3,0,IF(DC$4&lt;=36,((ENTQBs-ENTDealInHandQty)*DC$24*ENTARPU)+ENTDealInHandMRC+'Data Center'!DI9,IF(DC$4=37,(DB9-ENTDealInHandMRC)*(1-ENTChurn)+('Data Center'!DI9-'Data Center'!DH9),DB9*(1-ENTChurn)+('Data Center'!DI9-'Data Center'!DH9)))),0)</f>
        <v>0</v>
      </c>
      <c r="DD9" s="110">
        <f>IFERROR(IF(DD$4&lt;3,0,IF(DD$4&lt;=36,((ENTQBs-ENTDealInHandQty)*DD$24*ENTARPU)+ENTDealInHandMRC+'Data Center'!DJ9,IF(DD$4=37,(DC9-ENTDealInHandMRC)*(1-ENTChurn)+('Data Center'!DJ9-'Data Center'!DI9),DC9*(1-ENTChurn)+('Data Center'!DJ9-'Data Center'!DI9)))),0)</f>
        <v>0</v>
      </c>
      <c r="DE9" s="110">
        <f>IFERROR(IF(DE$4&lt;3,0,IF(DE$4&lt;=36,((ENTQBs-ENTDealInHandQty)*DE$24*ENTARPU)+ENTDealInHandMRC+'Data Center'!DK9,IF(DE$4=37,(DD9-ENTDealInHandMRC)*(1-ENTChurn)+('Data Center'!DK9-'Data Center'!DJ9),DD9*(1-ENTChurn)+('Data Center'!DK9-'Data Center'!DJ9)))),0)</f>
        <v>0</v>
      </c>
      <c r="DF9" s="110">
        <f>IFERROR(IF(DF$4&lt;3,0,IF(DF$4&lt;=36,((ENTQBs-ENTDealInHandQty)*DF$24*ENTARPU)+ENTDealInHandMRC+'Data Center'!DL9,IF(DF$4=37,(DE9-ENTDealInHandMRC)*(1-ENTChurn)+('Data Center'!DL9-'Data Center'!DK9),DE9*(1-ENTChurn)+('Data Center'!DL9-'Data Center'!DK9)))),0)</f>
        <v>0</v>
      </c>
      <c r="DG9" s="110">
        <f>IFERROR(IF(DG$4&lt;3,0,IF(DG$4&lt;=36,((ENTQBs-ENTDealInHandQty)*DG$24*ENTARPU)+ENTDealInHandMRC+'Data Center'!DM9,IF(DG$4=37,(DF9-ENTDealInHandMRC)*(1-ENTChurn)+('Data Center'!DM9-'Data Center'!DL9),DF9*(1-ENTChurn)+('Data Center'!DM9-'Data Center'!DL9)))),0)</f>
        <v>0</v>
      </c>
      <c r="DH9" s="110">
        <f>IFERROR(IF(DH$4&lt;3,0,IF(DH$4&lt;=36,((ENTQBs-ENTDealInHandQty)*DH$24*ENTARPU)+ENTDealInHandMRC+'Data Center'!DN9,IF(DH$4=37,(DG9-ENTDealInHandMRC)*(1-ENTChurn)+('Data Center'!DN9-'Data Center'!DM9),DG9*(1-ENTChurn)+('Data Center'!DN9-'Data Center'!DM9)))),0)</f>
        <v>0</v>
      </c>
      <c r="DI9" s="110">
        <f>IFERROR(IF(DI$4&lt;3,0,IF(DI$4&lt;=36,((ENTQBs-ENTDealInHandQty)*DI$24*ENTARPU)+ENTDealInHandMRC+'Data Center'!DO9,IF(DI$4=37,(DH9-ENTDealInHandMRC)*(1-ENTChurn)+('Data Center'!DO9-'Data Center'!DN9),DH9*(1-ENTChurn)+('Data Center'!DO9-'Data Center'!DN9)))),0)</f>
        <v>0</v>
      </c>
      <c r="DJ9" s="110">
        <f>IFERROR(IF(DJ$4&lt;3,0,IF(DJ$4&lt;=36,((ENTQBs-ENTDealInHandQty)*DJ$24*ENTARPU)+ENTDealInHandMRC+'Data Center'!DP9,IF(DJ$4=37,(DI9-ENTDealInHandMRC)*(1-ENTChurn)+('Data Center'!DP9-'Data Center'!DO9),DI9*(1-ENTChurn)+('Data Center'!DP9-'Data Center'!DO9)))),0)</f>
        <v>0</v>
      </c>
      <c r="DK9" s="110">
        <f>IFERROR(IF(DK$4&lt;3,0,IF(DK$4&lt;=36,((ENTQBs-ENTDealInHandQty)*DK$24*ENTARPU)+ENTDealInHandMRC+'Data Center'!DQ9,IF(DK$4=37,(DJ9-ENTDealInHandMRC)*(1-ENTChurn)+('Data Center'!DQ9-'Data Center'!DP9),DJ9*(1-ENTChurn)+('Data Center'!DQ9-'Data Center'!DP9)))),0)</f>
        <v>0</v>
      </c>
      <c r="DL9" s="110">
        <f>IFERROR(IF(DL$4&lt;3,0,IF(DL$4&lt;=36,((ENTQBs-ENTDealInHandQty)*DL$24*ENTARPU)+ENTDealInHandMRC+'Data Center'!DR9,IF(DL$4=37,(DK9-ENTDealInHandMRC)*(1-ENTChurn)+('Data Center'!DR9-'Data Center'!DQ9),DK9*(1-ENTChurn)+('Data Center'!DR9-'Data Center'!DQ9)))),0)</f>
        <v>0</v>
      </c>
      <c r="DM9" s="110">
        <f>IFERROR(IF(DM$4&lt;3,0,IF(DM$4&lt;=36,((ENTQBs-ENTDealInHandQty)*DM$24*ENTARPU)+ENTDealInHandMRC+'Data Center'!DS9,IF(DM$4=37,(DL9-ENTDealInHandMRC)*(1-ENTChurn)+('Data Center'!DS9-'Data Center'!DR9),DL9*(1-ENTChurn)+('Data Center'!DS9-'Data Center'!DR9)))),0)</f>
        <v>0</v>
      </c>
      <c r="DN9" s="110">
        <f>IFERROR(IF(DN$4&lt;3,0,IF(DN$4&lt;=36,((ENTQBs-ENTDealInHandQty)*DN$24*ENTARPU)+ENTDealInHandMRC+'Data Center'!DT9,IF(DN$4=37,(DM9-ENTDealInHandMRC)*(1-ENTChurn)+('Data Center'!DT9-'Data Center'!DS9),DM9*(1-ENTChurn)+('Data Center'!DT9-'Data Center'!DS9)))),0)</f>
        <v>0</v>
      </c>
      <c r="DO9" s="110">
        <f>IFERROR(IF(DO$4&lt;3,0,IF(DO$4&lt;=36,((ENTQBs-ENTDealInHandQty)*DO$24*ENTARPU)+ENTDealInHandMRC+'Data Center'!DU9,IF(DO$4=37,(DN9-ENTDealInHandMRC)*(1-ENTChurn)+('Data Center'!DU9-'Data Center'!DT9),DN9*(1-ENTChurn)+('Data Center'!DU9-'Data Center'!DT9)))),0)</f>
        <v>0</v>
      </c>
      <c r="DP9" s="110">
        <f>IFERROR(IF(DP$4&lt;3,0,IF(DP$4&lt;=36,((ENTQBs-ENTDealInHandQty)*DP$24*ENTARPU)+ENTDealInHandMRC+'Data Center'!DV9,IF(DP$4=37,(DO9-ENTDealInHandMRC)*(1-ENTChurn)+('Data Center'!DV9-'Data Center'!DU9),DO9*(1-ENTChurn)+('Data Center'!DV9-'Data Center'!DU9)))),0)</f>
        <v>0</v>
      </c>
      <c r="DQ9" s="110">
        <f>IFERROR(IF(DQ$4&lt;3,0,IF(DQ$4&lt;=36,((ENTQBs-ENTDealInHandQty)*DQ$24*ENTARPU)+ENTDealInHandMRC+'Data Center'!DW9,IF(DQ$4=37,(DP9-ENTDealInHandMRC)*(1-ENTChurn)+('Data Center'!DW9-'Data Center'!DV9),DP9*(1-ENTChurn)+('Data Center'!DW9-'Data Center'!DV9)))),0)</f>
        <v>0</v>
      </c>
      <c r="DR9" s="110">
        <f>IFERROR(IF(DR$4&lt;3,0,IF(DR$4&lt;=36,((ENTQBs-ENTDealInHandQty)*DR$24*ENTARPU)+ENTDealInHandMRC+'Data Center'!DX9,IF(DR$4=37,(DQ9-ENTDealInHandMRC)*(1-ENTChurn)+('Data Center'!DX9-'Data Center'!DW9),DQ9*(1-ENTChurn)+('Data Center'!DX9-'Data Center'!DW9)))),0)</f>
        <v>0</v>
      </c>
      <c r="DS9" s="110">
        <f>IFERROR(IF(DS$4&lt;3,0,IF(DS$4&lt;=36,((ENTQBs-ENTDealInHandQty)*DS$24*ENTARPU)+ENTDealInHandMRC+'Data Center'!DY9,IF(DS$4=37,(DR9-ENTDealInHandMRC)*(1-ENTChurn)+('Data Center'!DY9-'Data Center'!DX9),DR9*(1-ENTChurn)+('Data Center'!DY9-'Data Center'!DX9)))),0)</f>
        <v>0</v>
      </c>
      <c r="DT9" s="110">
        <f>IFERROR(IF(DT$4&lt;3,0,IF(DT$4&lt;=36,((ENTQBs-ENTDealInHandQty)*DT$24*ENTARPU)+ENTDealInHandMRC+'Data Center'!DZ9,IF(DT$4=37,(DS9-ENTDealInHandMRC)*(1-ENTChurn)+('Data Center'!DZ9-'Data Center'!DY9),DS9*(1-ENTChurn)+('Data Center'!DZ9-'Data Center'!DY9)))),0)</f>
        <v>0</v>
      </c>
      <c r="DU9" s="110">
        <f>IFERROR(IF(DU$4&lt;3,0,IF(DU$4&lt;=36,((ENTQBs-ENTDealInHandQty)*DU$24*ENTARPU)+ENTDealInHandMRC+'Data Center'!EA9,IF(DU$4=37,(DT9-ENTDealInHandMRC)*(1-ENTChurn)+('Data Center'!EA9-'Data Center'!DZ9),DT9*(1-ENTChurn)+('Data Center'!EA9-'Data Center'!DZ9)))),0)</f>
        <v>0</v>
      </c>
      <c r="DV9" s="110">
        <f>IFERROR(IF(DV$4&lt;3,0,IF(DV$4&lt;=36,((ENTQBs-ENTDealInHandQty)*DV$24*ENTARPU)+ENTDealInHandMRC+'Data Center'!EB9,IF(DV$4=37,(DU9-ENTDealInHandMRC)*(1-ENTChurn)+('Data Center'!EB9-'Data Center'!EA9),DU9*(1-ENTChurn)+('Data Center'!EB9-'Data Center'!EA9)))),0)</f>
        <v>0</v>
      </c>
      <c r="DW9" s="110">
        <f>IFERROR(IF(DW$4&lt;3,0,IF(DW$4&lt;=36,((ENTQBs-ENTDealInHandQty)*DW$24*ENTARPU)+ENTDealInHandMRC+'Data Center'!EC9,IF(DW$4=37,(DV9-ENTDealInHandMRC)*(1-ENTChurn)+('Data Center'!EC9-'Data Center'!EB9),DV9*(1-ENTChurn)+('Data Center'!EC9-'Data Center'!EB9)))),0)</f>
        <v>0</v>
      </c>
      <c r="DX9" s="110">
        <f>IFERROR(IF(DX$4&lt;3,0,IF(DX$4&lt;=36,((ENTQBs-ENTDealInHandQty)*DX$24*ENTARPU)+ENTDealInHandMRC+'Data Center'!ED9,IF(DX$4=37,(DW9-ENTDealInHandMRC)*(1-ENTChurn)+('Data Center'!ED9-'Data Center'!EC9),DW9*(1-ENTChurn)+('Data Center'!ED9-'Data Center'!EC9)))),0)</f>
        <v>0</v>
      </c>
      <c r="DY9" s="110">
        <f>IFERROR(IF(DY$4&lt;3,0,IF(DY$4&lt;=36,((ENTQBs-ENTDealInHandQty)*DY$24*ENTARPU)+ENTDealInHandMRC+'Data Center'!EE9,IF(DY$4=37,(DX9-ENTDealInHandMRC)*(1-ENTChurn)+('Data Center'!EE9-'Data Center'!ED9),DX9*(1-ENTChurn)+('Data Center'!EE9-'Data Center'!ED9)))),0)</f>
        <v>0</v>
      </c>
      <c r="DZ9" s="110">
        <f>IFERROR(IF(DZ$4&lt;3,0,IF(DZ$4&lt;=36,((ENTQBs-ENTDealInHandQty)*DZ$24*ENTARPU)+ENTDealInHandMRC+'Data Center'!EF9,IF(DZ$4=37,(DY9-ENTDealInHandMRC)*(1-ENTChurn)+('Data Center'!EF9-'Data Center'!EE9),DY9*(1-ENTChurn)+('Data Center'!EF9-'Data Center'!EE9)))),0)</f>
        <v>0</v>
      </c>
      <c r="EA9" s="110">
        <f>IFERROR(IF(EA$4&lt;3,0,IF(EA$4&lt;=36,((ENTQBs-ENTDealInHandQty)*EA$24*ENTARPU)+ENTDealInHandMRC+'Data Center'!EG9,IF(EA$4=37,(DZ9-ENTDealInHandMRC)*(1-ENTChurn)+('Data Center'!EG9-'Data Center'!EF9),DZ9*(1-ENTChurn)+('Data Center'!EG9-'Data Center'!EF9)))),0)</f>
        <v>0</v>
      </c>
      <c r="EB9" s="110">
        <f>IFERROR(IF(EB$4&lt;3,0,IF(EB$4&lt;=36,((ENTQBs-ENTDealInHandQty)*EB$24*ENTARPU)+ENTDealInHandMRC+'Data Center'!EH9,IF(EB$4=37,(EA9-ENTDealInHandMRC)*(1-ENTChurn)+('Data Center'!EH9-'Data Center'!EG9),EA9*(1-ENTChurn)+('Data Center'!EH9-'Data Center'!EG9)))),0)</f>
        <v>0</v>
      </c>
      <c r="EC9" s="110">
        <f>IFERROR(IF(EC$4&lt;3,0,IF(EC$4&lt;=36,((ENTQBs-ENTDealInHandQty)*EC$24*ENTARPU)+ENTDealInHandMRC+'Data Center'!EI9,IF(EC$4=37,(EB9-ENTDealInHandMRC)*(1-ENTChurn)+('Data Center'!EI9-'Data Center'!EH9),EB9*(1-ENTChurn)+('Data Center'!EI9-'Data Center'!EH9)))),0)</f>
        <v>0</v>
      </c>
      <c r="ED9" s="110">
        <f>IFERROR(IF(ED$4&lt;3,0,IF(ED$4&lt;=36,((ENTQBs-ENTDealInHandQty)*ED$24*ENTARPU)+ENTDealInHandMRC+'Data Center'!EJ9,IF(ED$4=37,(EC9-ENTDealInHandMRC)*(1-ENTChurn)+('Data Center'!EJ9-'Data Center'!EI9),EC9*(1-ENTChurn)+('Data Center'!EJ9-'Data Center'!EI9)))),0)</f>
        <v>0</v>
      </c>
      <c r="EE9" s="110">
        <f>IFERROR(IF(EE$4&lt;3,0,IF(EE$4&lt;=36,((ENTQBs-ENTDealInHandQty)*EE$24*ENTARPU)+ENTDealInHandMRC+'Data Center'!EK9,IF(EE$4=37,(ED9-ENTDealInHandMRC)*(1-ENTChurn)+('Data Center'!EK9-'Data Center'!EJ9),ED9*(1-ENTChurn)+('Data Center'!EK9-'Data Center'!EJ9)))),0)</f>
        <v>0</v>
      </c>
      <c r="EF9" s="110">
        <f>IFERROR(IF(EF$4&lt;3,0,IF(EF$4&lt;=36,((ENTQBs-ENTDealInHandQty)*EF$24*ENTARPU)+ENTDealInHandMRC+'Data Center'!EL9,IF(EF$4=37,(EE9-ENTDealInHandMRC)*(1-ENTChurn)+('Data Center'!EL9-'Data Center'!EK9),EE9*(1-ENTChurn)+('Data Center'!EL9-'Data Center'!EK9)))),0)</f>
        <v>0</v>
      </c>
      <c r="EG9" s="110">
        <f>IFERROR(IF(EG$4&lt;3,0,IF(EG$4&lt;=36,((ENTQBs-ENTDealInHandQty)*EG$24*ENTARPU)+ENTDealInHandMRC+'Data Center'!EM9,IF(EG$4=37,(EF9-ENTDealInHandMRC)*(1-ENTChurn)+('Data Center'!EM9-'Data Center'!EL9),EF9*(1-ENTChurn)+('Data Center'!EM9-'Data Center'!EL9)))),0)</f>
        <v>0</v>
      </c>
      <c r="EH9" s="110">
        <f>IFERROR(IF(EH$4&lt;3,0,IF(EH$4&lt;=36,((ENTQBs-ENTDealInHandQty)*EH$24*ENTARPU)+ENTDealInHandMRC+'Data Center'!EN9,IF(EH$4=37,(EG9-ENTDealInHandMRC)*(1-ENTChurn)+('Data Center'!EN9-'Data Center'!EM9),EG9*(1-ENTChurn)+('Data Center'!EN9-'Data Center'!EM9)))),0)</f>
        <v>0</v>
      </c>
      <c r="EI9" s="110">
        <f>IFERROR(IF(EI$4&lt;3,0,IF(EI$4&lt;=36,((ENTQBs-ENTDealInHandQty)*EI$24*ENTARPU)+ENTDealInHandMRC+'Data Center'!EO9,IF(EI$4=37,(EH9-ENTDealInHandMRC)*(1-ENTChurn)+('Data Center'!EO9-'Data Center'!EN9),EH9*(1-ENTChurn)+('Data Center'!EO9-'Data Center'!EN9)))),0)</f>
        <v>0</v>
      </c>
      <c r="EJ9" s="110">
        <f>IFERROR(IF(EJ$4&lt;3,0,IF(EJ$4&lt;=36,((ENTQBs-ENTDealInHandQty)*EJ$24*ENTARPU)+ENTDealInHandMRC+'Data Center'!EP9,IF(EJ$4=37,(EI9-ENTDealInHandMRC)*(1-ENTChurn)+('Data Center'!EP9-'Data Center'!EO9),EI9*(1-ENTChurn)+('Data Center'!EP9-'Data Center'!EO9)))),0)</f>
        <v>0</v>
      </c>
      <c r="EK9" s="110">
        <f>IFERROR(IF(EK$4&lt;3,0,IF(EK$4&lt;=36,((ENTQBs-ENTDealInHandQty)*EK$24*ENTARPU)+ENTDealInHandMRC+'Data Center'!EQ9,IF(EK$4=37,(EJ9-ENTDealInHandMRC)*(1-ENTChurn)+('Data Center'!EQ9-'Data Center'!EP9),EJ9*(1-ENTChurn)+('Data Center'!EQ9-'Data Center'!EP9)))),0)</f>
        <v>0</v>
      </c>
      <c r="EL9" s="110">
        <f>IFERROR(IF(EL$4&lt;3,0,IF(EL$4&lt;=36,((ENTQBs-ENTDealInHandQty)*EL$24*ENTARPU)+ENTDealInHandMRC+'Data Center'!ER9,IF(EL$4=37,(EK9-ENTDealInHandMRC)*(1-ENTChurn)+('Data Center'!ER9-'Data Center'!EQ9),EK9*(1-ENTChurn)+('Data Center'!ER9-'Data Center'!EQ9)))),0)</f>
        <v>0</v>
      </c>
      <c r="EM9" s="110">
        <f>IFERROR(IF(EM$4&lt;3,0,IF(EM$4&lt;=36,((ENTQBs-ENTDealInHandQty)*EM$24*ENTARPU)+ENTDealInHandMRC+'Data Center'!ES9,IF(EM$4=37,(EL9-ENTDealInHandMRC)*(1-ENTChurn)+('Data Center'!ES9-'Data Center'!ER9),EL9*(1-ENTChurn)+('Data Center'!ES9-'Data Center'!ER9)))),0)</f>
        <v>0</v>
      </c>
      <c r="EN9" s="110">
        <f>IFERROR(IF(EN$4&lt;3,0,IF(EN$4&lt;=36,((ENTQBs-ENTDealInHandQty)*EN$24*ENTARPU)+ENTDealInHandMRC+'Data Center'!ET9,IF(EN$4=37,(EM9-ENTDealInHandMRC)*(1-ENTChurn)+('Data Center'!ET9-'Data Center'!ES9),EM9*(1-ENTChurn)+('Data Center'!ET9-'Data Center'!ES9)))),0)</f>
        <v>0</v>
      </c>
      <c r="EO9" s="110">
        <f>IFERROR(IF(EO$4&lt;3,0,IF(EO$4&lt;=36,((ENTQBs-ENTDealInHandQty)*EO$24*ENTARPU)+ENTDealInHandMRC+'Data Center'!EU9,IF(EO$4=37,(EN9-ENTDealInHandMRC)*(1-ENTChurn)+('Data Center'!EU9-'Data Center'!ET9),EN9*(1-ENTChurn)+('Data Center'!EU9-'Data Center'!ET9)))),0)</f>
        <v>0</v>
      </c>
      <c r="EP9" s="110">
        <f>IFERROR(IF(EP$4&lt;3,0,IF(EP$4&lt;=36,((ENTQBs-ENTDealInHandQty)*EP$24*ENTARPU)+ENTDealInHandMRC+'Data Center'!EV9,IF(EP$4=37,(EO9-ENTDealInHandMRC)*(1-ENTChurn)+('Data Center'!EV9-'Data Center'!EU9),EO9*(1-ENTChurn)+('Data Center'!EV9-'Data Center'!EU9)))),0)</f>
        <v>0</v>
      </c>
      <c r="EQ9" s="110">
        <f>IFERROR(IF(EQ$4&lt;3,0,IF(EQ$4&lt;=36,((ENTQBs-ENTDealInHandQty)*EQ$24*ENTARPU)+ENTDealInHandMRC+'Data Center'!EW9,IF(EQ$4=37,(EP9-ENTDealInHandMRC)*(1-ENTChurn)+('Data Center'!EW9-'Data Center'!EV9),EP9*(1-ENTChurn)+('Data Center'!EW9-'Data Center'!EV9)))),0)</f>
        <v>0</v>
      </c>
      <c r="ER9" s="110">
        <f>IFERROR(IF(ER$4&lt;3,0,IF(ER$4&lt;=36,((ENTQBs-ENTDealInHandQty)*ER$24*ENTARPU)+ENTDealInHandMRC+'Data Center'!EX9,IF(ER$4=37,(EQ9-ENTDealInHandMRC)*(1-ENTChurn)+('Data Center'!EX9-'Data Center'!EW9),EQ9*(1-ENTChurn)+('Data Center'!EX9-'Data Center'!EW9)))),0)</f>
        <v>0</v>
      </c>
      <c r="ES9" s="110">
        <f>IFERROR(IF(ES$4&lt;3,0,IF(ES$4&lt;=36,((ENTQBs-ENTDealInHandQty)*ES$24*ENTARPU)+ENTDealInHandMRC+'Data Center'!EY9,IF(ES$4=37,(ER9-ENTDealInHandMRC)*(1-ENTChurn)+('Data Center'!EY9-'Data Center'!EX9),ER9*(1-ENTChurn)+('Data Center'!EY9-'Data Center'!EX9)))),0)</f>
        <v>0</v>
      </c>
      <c r="ET9" s="110">
        <f>IFERROR(IF(ET$4&lt;3,0,IF(ET$4&lt;=36,((ENTQBs-ENTDealInHandQty)*ET$24*ENTARPU)+ENTDealInHandMRC+'Data Center'!EZ9,IF(ET$4=37,(ES9-ENTDealInHandMRC)*(1-ENTChurn)+('Data Center'!EZ9-'Data Center'!EY9),ES9*(1-ENTChurn)+('Data Center'!EZ9-'Data Center'!EY9)))),0)</f>
        <v>0</v>
      </c>
      <c r="EU9" s="110">
        <f>IFERROR(IF(EU$4&lt;3,0,IF(EU$4&lt;=36,((ENTQBs-ENTDealInHandQty)*EU$24*ENTARPU)+ENTDealInHandMRC+'Data Center'!FA9,IF(EU$4=37,(ET9-ENTDealInHandMRC)*(1-ENTChurn)+('Data Center'!FA9-'Data Center'!EZ9),ET9*(1-ENTChurn)+('Data Center'!FA9-'Data Center'!EZ9)))),0)</f>
        <v>0</v>
      </c>
      <c r="EV9" s="110">
        <f>IFERROR(IF(EV$4&lt;3,0,IF(EV$4&lt;=36,((ENTQBs-ENTDealInHandQty)*EV$24*ENTARPU)+ENTDealInHandMRC+'Data Center'!FB9,IF(EV$4=37,(EU9-ENTDealInHandMRC)*(1-ENTChurn)+('Data Center'!FB9-'Data Center'!FA9),EU9*(1-ENTChurn)+('Data Center'!FB9-'Data Center'!FA9)))),0)</f>
        <v>0</v>
      </c>
      <c r="EW9" s="110">
        <f>IFERROR(IF(EW$4&lt;3,0,IF(EW$4&lt;=36,((ENTQBs-ENTDealInHandQty)*EW$24*ENTARPU)+ENTDealInHandMRC+'Data Center'!FC9,IF(EW$4=37,(EV9-ENTDealInHandMRC)*(1-ENTChurn)+('Data Center'!FC9-'Data Center'!FB9),EV9*(1-ENTChurn)+('Data Center'!FC9-'Data Center'!FB9)))),0)</f>
        <v>0</v>
      </c>
      <c r="EX9" s="110">
        <f>IFERROR(IF(EX$4&lt;3,0,IF(EX$4&lt;=36,((ENTQBs-ENTDealInHandQty)*EX$24*ENTARPU)+ENTDealInHandMRC+'Data Center'!FD9,IF(EX$4=37,(EW9-ENTDealInHandMRC)*(1-ENTChurn)+('Data Center'!FD9-'Data Center'!FC9),EW9*(1-ENTChurn)+('Data Center'!FD9-'Data Center'!FC9)))),0)</f>
        <v>0</v>
      </c>
      <c r="EY9" s="110">
        <f>IFERROR(IF(EY$4&lt;3,0,IF(EY$4&lt;=36,((ENTQBs-ENTDealInHandQty)*EY$24*ENTARPU)+ENTDealInHandMRC+'Data Center'!FE9,IF(EY$4=37,(EX9-ENTDealInHandMRC)*(1-ENTChurn)+('Data Center'!FE9-'Data Center'!FD9),EX9*(1-ENTChurn)+('Data Center'!FE9-'Data Center'!FD9)))),0)</f>
        <v>0</v>
      </c>
      <c r="EZ9" s="110">
        <f>IFERROR(IF(EZ$4&lt;3,0,IF(EZ$4&lt;=36,((ENTQBs-ENTDealInHandQty)*EZ$24*ENTARPU)+ENTDealInHandMRC+'Data Center'!FF9,IF(EZ$4=37,(EY9-ENTDealInHandMRC)*(1-ENTChurn)+('Data Center'!FF9-'Data Center'!FE9),EY9*(1-ENTChurn)+('Data Center'!FF9-'Data Center'!FE9)))),0)</f>
        <v>0</v>
      </c>
      <c r="FA9" s="110">
        <f>IFERROR(IF(FA$4&lt;3,0,IF(FA$4&lt;=36,((ENTQBs-ENTDealInHandQty)*FA$24*ENTARPU)+ENTDealInHandMRC+'Data Center'!FG9,IF(FA$4=37,(EZ9-ENTDealInHandMRC)*(1-ENTChurn)+('Data Center'!FG9-'Data Center'!FF9),EZ9*(1-ENTChurn)+('Data Center'!FG9-'Data Center'!FF9)))),0)</f>
        <v>0</v>
      </c>
      <c r="FB9" s="110">
        <f>IFERROR(IF(FB$4&lt;3,0,IF(FB$4&lt;=36,((ENTQBs-ENTDealInHandQty)*FB$24*ENTARPU)+ENTDealInHandMRC+'Data Center'!FH9,IF(FB$4=37,(FA9-ENTDealInHandMRC)*(1-ENTChurn)+('Data Center'!FH9-'Data Center'!FG9),FA9*(1-ENTChurn)+('Data Center'!FH9-'Data Center'!FG9)))),0)</f>
        <v>0</v>
      </c>
      <c r="FC9" s="110">
        <f>IFERROR(IF(FC$4&lt;3,0,IF(FC$4&lt;=36,((ENTQBs-ENTDealInHandQty)*FC$24*ENTARPU)+ENTDealInHandMRC+'Data Center'!FI9,IF(FC$4=37,(FB9-ENTDealInHandMRC)*(1-ENTChurn)+('Data Center'!FI9-'Data Center'!FH9),FB9*(1-ENTChurn)+('Data Center'!FI9-'Data Center'!FH9)))),0)</f>
        <v>0</v>
      </c>
      <c r="FD9" s="110">
        <f>IFERROR(IF(FD$4&lt;3,0,IF(FD$4&lt;=36,((ENTQBs-ENTDealInHandQty)*FD$24*ENTARPU)+ENTDealInHandMRC+'Data Center'!FJ9,IF(FD$4=37,(FC9-ENTDealInHandMRC)*(1-ENTChurn)+('Data Center'!FJ9-'Data Center'!FI9),FC9*(1-ENTChurn)+('Data Center'!FJ9-'Data Center'!FI9)))),0)</f>
        <v>0</v>
      </c>
      <c r="FE9" s="110">
        <f>IFERROR(IF(FE$4&lt;3,0,IF(FE$4&lt;=36,((ENTQBs-ENTDealInHandQty)*FE$24*ENTARPU)+ENTDealInHandMRC+'Data Center'!FK9,IF(FE$4=37,(FD9-ENTDealInHandMRC)*(1-ENTChurn)+('Data Center'!FK9-'Data Center'!FJ9),FD9*(1-ENTChurn)+('Data Center'!FK9-'Data Center'!FJ9)))),0)</f>
        <v>0</v>
      </c>
      <c r="FF9" s="110">
        <f>IFERROR(IF(FF$4&lt;3,0,IF(FF$4&lt;=36,((ENTQBs-ENTDealInHandQty)*FF$24*ENTARPU)+ENTDealInHandMRC+'Data Center'!FL9,IF(FF$4=37,(FE9-ENTDealInHandMRC)*(1-ENTChurn)+('Data Center'!FL9-'Data Center'!FK9),FE9*(1-ENTChurn)+('Data Center'!FL9-'Data Center'!FK9)))),0)</f>
        <v>0</v>
      </c>
      <c r="FG9" s="110">
        <f>IFERROR(IF(FG$4&lt;3,0,IF(FG$4&lt;=36,((ENTQBs-ENTDealInHandQty)*FG$24*ENTARPU)+ENTDealInHandMRC+'Data Center'!FM9,IF(FG$4=37,(FF9-ENTDealInHandMRC)*(1-ENTChurn)+('Data Center'!FM9-'Data Center'!FL9),FF9*(1-ENTChurn)+('Data Center'!FM9-'Data Center'!FL9)))),0)</f>
        <v>0</v>
      </c>
      <c r="FH9" s="110">
        <f>IFERROR(IF(FH$4&lt;3,0,IF(FH$4&lt;=36,((ENTQBs-ENTDealInHandQty)*FH$24*ENTARPU)+ENTDealInHandMRC+'Data Center'!FN9,IF(FH$4=37,(FG9-ENTDealInHandMRC)*(1-ENTChurn)+('Data Center'!FN9-'Data Center'!FM9),FG9*(1-ENTChurn)+('Data Center'!FN9-'Data Center'!FM9)))),0)</f>
        <v>0</v>
      </c>
      <c r="FI9" s="110">
        <f>IFERROR(IF(FI$4&lt;3,0,IF(FI$4&lt;=36,((ENTQBs-ENTDealInHandQty)*FI$24*ENTARPU)+ENTDealInHandMRC+'Data Center'!FO9,IF(FI$4=37,(FH9-ENTDealInHandMRC)*(1-ENTChurn)+('Data Center'!FO9-'Data Center'!FN9),FH9*(1-ENTChurn)+('Data Center'!FO9-'Data Center'!FN9)))),0)</f>
        <v>0</v>
      </c>
      <c r="FJ9" s="110">
        <f>IFERROR(IF(FJ$4&lt;3,0,IF(FJ$4&lt;=36,((ENTQBs-ENTDealInHandQty)*FJ$24*ENTARPU)+ENTDealInHandMRC+'Data Center'!FP9,IF(FJ$4=37,(FI9-ENTDealInHandMRC)*(1-ENTChurn)+('Data Center'!FP9-'Data Center'!FO9),FI9*(1-ENTChurn)+('Data Center'!FP9-'Data Center'!FO9)))),0)</f>
        <v>0</v>
      </c>
      <c r="FK9" s="110">
        <f>IFERROR(IF(FK$4&lt;3,0,IF(FK$4&lt;=36,((ENTQBs-ENTDealInHandQty)*FK$24*ENTARPU)+ENTDealInHandMRC+'Data Center'!FQ9,IF(FK$4=37,(FJ9-ENTDealInHandMRC)*(1-ENTChurn)+('Data Center'!FQ9-'Data Center'!FP9),FJ9*(1-ENTChurn)+('Data Center'!FQ9-'Data Center'!FP9)))),0)</f>
        <v>0</v>
      </c>
      <c r="FL9" s="110">
        <f>IFERROR(IF(FL$4&lt;3,0,IF(FL$4&lt;=36,((ENTQBs-ENTDealInHandQty)*FL$24*ENTARPU)+ENTDealInHandMRC+'Data Center'!FR9,IF(FL$4=37,(FK9-ENTDealInHandMRC)*(1-ENTChurn)+('Data Center'!FR9-'Data Center'!FQ9),FK9*(1-ENTChurn)+('Data Center'!FR9-'Data Center'!FQ9)))),0)</f>
        <v>0</v>
      </c>
      <c r="FM9" s="110">
        <f>IFERROR(IF(FM$4&lt;3,0,IF(FM$4&lt;=36,((ENTQBs-ENTDealInHandQty)*FM$24*ENTARPU)+ENTDealInHandMRC+'Data Center'!FS9,IF(FM$4=37,(FL9-ENTDealInHandMRC)*(1-ENTChurn)+('Data Center'!FS9-'Data Center'!FR9),FL9*(1-ENTChurn)+('Data Center'!FS9-'Data Center'!FR9)))),0)</f>
        <v>0</v>
      </c>
      <c r="FN9" s="110">
        <f>IFERROR(IF(FN$4&lt;3,0,IF(FN$4&lt;=36,((ENTQBs-ENTDealInHandQty)*FN$24*ENTARPU)+ENTDealInHandMRC+'Data Center'!FT9,IF(FN$4=37,(FM9-ENTDealInHandMRC)*(1-ENTChurn)+('Data Center'!FT9-'Data Center'!FS9),FM9*(1-ENTChurn)+('Data Center'!FT9-'Data Center'!FS9)))),0)</f>
        <v>0</v>
      </c>
      <c r="FO9" s="110">
        <f>IFERROR(IF(FO$4&lt;3,0,IF(FO$4&lt;=36,((ENTQBs-ENTDealInHandQty)*FO$24*ENTARPU)+ENTDealInHandMRC+'Data Center'!FU9,IF(FO$4=37,(FN9-ENTDealInHandMRC)*(1-ENTChurn)+('Data Center'!FU9-'Data Center'!FT9),FN9*(1-ENTChurn)+('Data Center'!FU9-'Data Center'!FT9)))),0)</f>
        <v>0</v>
      </c>
      <c r="FP9" s="110">
        <f>IFERROR(IF(FP$4&lt;3,0,IF(FP$4&lt;=36,((ENTQBs-ENTDealInHandQty)*FP$24*ENTARPU)+ENTDealInHandMRC+'Data Center'!FV9,IF(FP$4=37,(FO9-ENTDealInHandMRC)*(1-ENTChurn)+('Data Center'!FV9-'Data Center'!FU9),FO9*(1-ENTChurn)+('Data Center'!FV9-'Data Center'!FU9)))),0)</f>
        <v>0</v>
      </c>
      <c r="FQ9" s="110">
        <f>IFERROR(IF(FQ$4&lt;3,0,IF(FQ$4&lt;=36,((ENTQBs-ENTDealInHandQty)*FQ$24*ENTARPU)+ENTDealInHandMRC+'Data Center'!FW9,IF(FQ$4=37,(FP9-ENTDealInHandMRC)*(1-ENTChurn)+('Data Center'!FW9-'Data Center'!FV9),FP9*(1-ENTChurn)+('Data Center'!FW9-'Data Center'!FV9)))),0)</f>
        <v>0</v>
      </c>
      <c r="FR9" s="110">
        <f>IFERROR(IF(FR$4&lt;3,0,IF(FR$4&lt;=36,((ENTQBs-ENTDealInHandQty)*FR$24*ENTARPU)+ENTDealInHandMRC+'Data Center'!FX9,IF(FR$4=37,(FQ9-ENTDealInHandMRC)*(1-ENTChurn)+('Data Center'!FX9-'Data Center'!FW9),FQ9*(1-ENTChurn)+('Data Center'!FX9-'Data Center'!FW9)))),0)</f>
        <v>0</v>
      </c>
      <c r="FS9" s="110">
        <f>IFERROR(IF(FS$4&lt;3,0,IF(FS$4&lt;=36,((ENTQBs-ENTDealInHandQty)*FS$24*ENTARPU)+ENTDealInHandMRC+'Data Center'!FY9,IF(FS$4=37,(FR9-ENTDealInHandMRC)*(1-ENTChurn)+('Data Center'!FY9-'Data Center'!FX9),FR9*(1-ENTChurn)+('Data Center'!FY9-'Data Center'!FX9)))),0)</f>
        <v>0</v>
      </c>
      <c r="FT9" s="110">
        <f>IFERROR(IF(FT$4&lt;3,0,IF(FT$4&lt;=36,((ENTQBs-ENTDealInHandQty)*FT$24*ENTARPU)+ENTDealInHandMRC+'Data Center'!FZ9,IF(FT$4=37,(FS9-ENTDealInHandMRC)*(1-ENTChurn)+('Data Center'!FZ9-'Data Center'!FY9),FS9*(1-ENTChurn)+('Data Center'!FZ9-'Data Center'!FY9)))),0)</f>
        <v>0</v>
      </c>
      <c r="FU9" s="110">
        <f>IFERROR(IF(FU$4&lt;3,0,IF(FU$4&lt;=36,((ENTQBs-ENTDealInHandQty)*FU$24*ENTARPU)+ENTDealInHandMRC+'Data Center'!GA9,IF(FU$4=37,(FT9-ENTDealInHandMRC)*(1-ENTChurn)+('Data Center'!GA9-'Data Center'!FZ9),FT9*(1-ENTChurn)+('Data Center'!GA9-'Data Center'!FZ9)))),0)</f>
        <v>0</v>
      </c>
      <c r="FV9" s="110">
        <f>IFERROR(IF(FV$4&lt;3,0,IF(FV$4&lt;=36,((ENTQBs-ENTDealInHandQty)*FV$24*ENTARPU)+ENTDealInHandMRC+'Data Center'!GB9,IF(FV$4=37,(FU9-ENTDealInHandMRC)*(1-ENTChurn)+('Data Center'!GB9-'Data Center'!GA9),FU9*(1-ENTChurn)+('Data Center'!GB9-'Data Center'!GA9)))),0)</f>
        <v>0</v>
      </c>
      <c r="FW9" s="110">
        <f>IFERROR(IF(FW$4&lt;3,0,IF(FW$4&lt;=36,((ENTQBs-ENTDealInHandQty)*FW$24*ENTARPU)+ENTDealInHandMRC+'Data Center'!GC9,IF(FW$4=37,(FV9-ENTDealInHandMRC)*(1-ENTChurn)+('Data Center'!GC9-'Data Center'!GB9),FV9*(1-ENTChurn)+('Data Center'!GC9-'Data Center'!GB9)))),0)</f>
        <v>0</v>
      </c>
      <c r="FX9" s="110">
        <f>IFERROR(IF(FX$4&lt;3,0,IF(FX$4&lt;=36,((ENTQBs-ENTDealInHandQty)*FX$24*ENTARPU)+ENTDealInHandMRC+'Data Center'!GD9,IF(FX$4=37,(FW9-ENTDealInHandMRC)*(1-ENTChurn)+('Data Center'!GD9-'Data Center'!GC9),FW9*(1-ENTChurn)+('Data Center'!GD9-'Data Center'!GC9)))),0)</f>
        <v>0</v>
      </c>
      <c r="FY9" s="110">
        <f>IFERROR(IF(FY$4&lt;3,0,IF(FY$4&lt;=36,((ENTQBs-ENTDealInHandQty)*FY$24*ENTARPU)+ENTDealInHandMRC+'Data Center'!GE9,IF(FY$4=37,(FX9-ENTDealInHandMRC)*(1-ENTChurn)+('Data Center'!GE9-'Data Center'!GD9),FX9*(1-ENTChurn)+('Data Center'!GE9-'Data Center'!GD9)))),0)</f>
        <v>0</v>
      </c>
      <c r="FZ9" s="110">
        <f>IFERROR(IF(FZ$4&lt;3,0,IF(FZ$4&lt;=36,((ENTQBs-ENTDealInHandQty)*FZ$24*ENTARPU)+ENTDealInHandMRC+'Data Center'!GF9,IF(FZ$4=37,(FY9-ENTDealInHandMRC)*(1-ENTChurn)+('Data Center'!GF9-'Data Center'!GE9),FY9*(1-ENTChurn)+('Data Center'!GF9-'Data Center'!GE9)))),0)</f>
        <v>0</v>
      </c>
      <c r="GA9" s="110">
        <f>IFERROR(IF(GA$4&lt;3,0,IF(GA$4&lt;=36,((ENTQBs-ENTDealInHandQty)*GA$24*ENTARPU)+ENTDealInHandMRC+'Data Center'!GG9,IF(GA$4=37,(FZ9-ENTDealInHandMRC)*(1-ENTChurn)+('Data Center'!GG9-'Data Center'!GF9),FZ9*(1-ENTChurn)+('Data Center'!GG9-'Data Center'!GF9)))),0)</f>
        <v>0</v>
      </c>
      <c r="GB9" s="100"/>
      <c r="GC9" s="96"/>
    </row>
    <row r="10" spans="1:185" ht="6" customHeight="1">
      <c r="A10" s="96"/>
      <c r="B10" s="99"/>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100"/>
      <c r="GC10" s="96"/>
    </row>
    <row r="11" spans="1:185" ht="30" customHeight="1">
      <c r="A11" s="96"/>
      <c r="B11" s="99"/>
      <c r="C11" s="241" t="str">
        <f>"Cost Mo "&amp;C$4</f>
        <v>Cost Mo 0</v>
      </c>
      <c r="D11" s="241" t="str">
        <f t="shared" ref="D11:BO11" si="15">"Cost Mo "&amp;D$4</f>
        <v>Cost Mo 1</v>
      </c>
      <c r="E11" s="241" t="str">
        <f t="shared" si="15"/>
        <v>Cost Mo 2</v>
      </c>
      <c r="F11" s="241" t="str">
        <f t="shared" si="15"/>
        <v>Cost Mo 3</v>
      </c>
      <c r="G11" s="241" t="str">
        <f t="shared" si="15"/>
        <v>Cost Mo 4</v>
      </c>
      <c r="H11" s="241" t="str">
        <f t="shared" si="15"/>
        <v>Cost Mo 5</v>
      </c>
      <c r="I11" s="241" t="str">
        <f t="shared" si="15"/>
        <v>Cost Mo 6</v>
      </c>
      <c r="J11" s="241" t="str">
        <f t="shared" si="15"/>
        <v>Cost Mo 7</v>
      </c>
      <c r="K11" s="241" t="str">
        <f t="shared" si="15"/>
        <v>Cost Mo 8</v>
      </c>
      <c r="L11" s="241" t="str">
        <f t="shared" si="15"/>
        <v>Cost Mo 9</v>
      </c>
      <c r="M11" s="241" t="str">
        <f t="shared" si="15"/>
        <v>Cost Mo 10</v>
      </c>
      <c r="N11" s="241" t="str">
        <f t="shared" si="15"/>
        <v>Cost Mo 11</v>
      </c>
      <c r="O11" s="241" t="str">
        <f t="shared" si="15"/>
        <v>Cost Mo 12</v>
      </c>
      <c r="P11" s="241" t="str">
        <f t="shared" si="15"/>
        <v>Cost Mo 13</v>
      </c>
      <c r="Q11" s="241" t="str">
        <f t="shared" si="15"/>
        <v>Cost Mo 14</v>
      </c>
      <c r="R11" s="241" t="str">
        <f t="shared" si="15"/>
        <v>Cost Mo 15</v>
      </c>
      <c r="S11" s="241" t="str">
        <f t="shared" si="15"/>
        <v>Cost Mo 16</v>
      </c>
      <c r="T11" s="241" t="str">
        <f t="shared" si="15"/>
        <v>Cost Mo 17</v>
      </c>
      <c r="U11" s="241" t="str">
        <f t="shared" si="15"/>
        <v>Cost Mo 18</v>
      </c>
      <c r="V11" s="241" t="str">
        <f t="shared" si="15"/>
        <v>Cost Mo 19</v>
      </c>
      <c r="W11" s="241" t="str">
        <f t="shared" si="15"/>
        <v>Cost Mo 20</v>
      </c>
      <c r="X11" s="241" t="str">
        <f t="shared" si="15"/>
        <v>Cost Mo 21</v>
      </c>
      <c r="Y11" s="241" t="str">
        <f t="shared" si="15"/>
        <v>Cost Mo 22</v>
      </c>
      <c r="Z11" s="241" t="str">
        <f t="shared" si="15"/>
        <v>Cost Mo 23</v>
      </c>
      <c r="AA11" s="241" t="str">
        <f t="shared" si="15"/>
        <v>Cost Mo 24</v>
      </c>
      <c r="AB11" s="241" t="str">
        <f t="shared" si="15"/>
        <v>Cost Mo 25</v>
      </c>
      <c r="AC11" s="241" t="str">
        <f t="shared" si="15"/>
        <v>Cost Mo 26</v>
      </c>
      <c r="AD11" s="241" t="str">
        <f t="shared" si="15"/>
        <v>Cost Mo 27</v>
      </c>
      <c r="AE11" s="241" t="str">
        <f t="shared" si="15"/>
        <v>Cost Mo 28</v>
      </c>
      <c r="AF11" s="241" t="str">
        <f t="shared" si="15"/>
        <v>Cost Mo 29</v>
      </c>
      <c r="AG11" s="241" t="str">
        <f t="shared" si="15"/>
        <v>Cost Mo 30</v>
      </c>
      <c r="AH11" s="241" t="str">
        <f t="shared" si="15"/>
        <v>Cost Mo 31</v>
      </c>
      <c r="AI11" s="241" t="str">
        <f t="shared" si="15"/>
        <v>Cost Mo 32</v>
      </c>
      <c r="AJ11" s="241" t="str">
        <f t="shared" si="15"/>
        <v>Cost Mo 33</v>
      </c>
      <c r="AK11" s="241" t="str">
        <f t="shared" si="15"/>
        <v>Cost Mo 34</v>
      </c>
      <c r="AL11" s="241" t="str">
        <f t="shared" si="15"/>
        <v>Cost Mo 35</v>
      </c>
      <c r="AM11" s="241" t="str">
        <f t="shared" si="15"/>
        <v>Cost Mo 36</v>
      </c>
      <c r="AN11" s="241" t="str">
        <f t="shared" si="15"/>
        <v>Cost Mo 37</v>
      </c>
      <c r="AO11" s="241" t="str">
        <f t="shared" si="15"/>
        <v>Cost Mo 38</v>
      </c>
      <c r="AP11" s="241" t="str">
        <f t="shared" si="15"/>
        <v>Cost Mo 39</v>
      </c>
      <c r="AQ11" s="241" t="str">
        <f t="shared" si="15"/>
        <v>Cost Mo 40</v>
      </c>
      <c r="AR11" s="241" t="str">
        <f t="shared" si="15"/>
        <v>Cost Mo 41</v>
      </c>
      <c r="AS11" s="241" t="str">
        <f t="shared" si="15"/>
        <v>Cost Mo 42</v>
      </c>
      <c r="AT11" s="241" t="str">
        <f t="shared" si="15"/>
        <v>Cost Mo 43</v>
      </c>
      <c r="AU11" s="241" t="str">
        <f t="shared" si="15"/>
        <v>Cost Mo 44</v>
      </c>
      <c r="AV11" s="241" t="str">
        <f t="shared" si="15"/>
        <v>Cost Mo 45</v>
      </c>
      <c r="AW11" s="241" t="str">
        <f t="shared" si="15"/>
        <v>Cost Mo 46</v>
      </c>
      <c r="AX11" s="241" t="str">
        <f t="shared" si="15"/>
        <v>Cost Mo 47</v>
      </c>
      <c r="AY11" s="241" t="str">
        <f t="shared" si="15"/>
        <v>Cost Mo 48</v>
      </c>
      <c r="AZ11" s="241" t="str">
        <f t="shared" si="15"/>
        <v>Cost Mo 49</v>
      </c>
      <c r="BA11" s="241" t="str">
        <f t="shared" si="15"/>
        <v>Cost Mo 50</v>
      </c>
      <c r="BB11" s="241" t="str">
        <f t="shared" si="15"/>
        <v>Cost Mo 51</v>
      </c>
      <c r="BC11" s="241" t="str">
        <f t="shared" si="15"/>
        <v>Cost Mo 52</v>
      </c>
      <c r="BD11" s="241" t="str">
        <f t="shared" si="15"/>
        <v>Cost Mo 53</v>
      </c>
      <c r="BE11" s="241" t="str">
        <f t="shared" si="15"/>
        <v>Cost Mo 54</v>
      </c>
      <c r="BF11" s="241" t="str">
        <f t="shared" si="15"/>
        <v>Cost Mo 55</v>
      </c>
      <c r="BG11" s="241" t="str">
        <f t="shared" si="15"/>
        <v>Cost Mo 56</v>
      </c>
      <c r="BH11" s="241" t="str">
        <f t="shared" si="15"/>
        <v>Cost Mo 57</v>
      </c>
      <c r="BI11" s="241" t="str">
        <f t="shared" si="15"/>
        <v>Cost Mo 58</v>
      </c>
      <c r="BJ11" s="241" t="str">
        <f t="shared" si="15"/>
        <v>Cost Mo 59</v>
      </c>
      <c r="BK11" s="241" t="str">
        <f t="shared" si="15"/>
        <v>Cost Mo 60</v>
      </c>
      <c r="BL11" s="241" t="str">
        <f t="shared" si="15"/>
        <v>Cost Mo 61</v>
      </c>
      <c r="BM11" s="241" t="str">
        <f t="shared" si="15"/>
        <v>Cost Mo 62</v>
      </c>
      <c r="BN11" s="241" t="str">
        <f t="shared" si="15"/>
        <v>Cost Mo 63</v>
      </c>
      <c r="BO11" s="241" t="str">
        <f t="shared" si="15"/>
        <v>Cost Mo 64</v>
      </c>
      <c r="BP11" s="241" t="str">
        <f t="shared" ref="BP11:EA11" si="16">"Cost Mo "&amp;BP$4</f>
        <v>Cost Mo 65</v>
      </c>
      <c r="BQ11" s="241" t="str">
        <f t="shared" si="16"/>
        <v>Cost Mo 66</v>
      </c>
      <c r="BR11" s="241" t="str">
        <f t="shared" si="16"/>
        <v>Cost Mo 67</v>
      </c>
      <c r="BS11" s="241" t="str">
        <f t="shared" si="16"/>
        <v>Cost Mo 68</v>
      </c>
      <c r="BT11" s="241" t="str">
        <f t="shared" si="16"/>
        <v>Cost Mo 69</v>
      </c>
      <c r="BU11" s="241" t="str">
        <f t="shared" si="16"/>
        <v>Cost Mo 70</v>
      </c>
      <c r="BV11" s="241" t="str">
        <f t="shared" si="16"/>
        <v>Cost Mo 71</v>
      </c>
      <c r="BW11" s="241" t="str">
        <f t="shared" si="16"/>
        <v>Cost Mo 72</v>
      </c>
      <c r="BX11" s="241" t="str">
        <f t="shared" si="16"/>
        <v>Cost Mo 73</v>
      </c>
      <c r="BY11" s="241" t="str">
        <f t="shared" si="16"/>
        <v>Cost Mo 74</v>
      </c>
      <c r="BZ11" s="241" t="str">
        <f t="shared" si="16"/>
        <v>Cost Mo 75</v>
      </c>
      <c r="CA11" s="241" t="str">
        <f t="shared" si="16"/>
        <v>Cost Mo 76</v>
      </c>
      <c r="CB11" s="241" t="str">
        <f t="shared" si="16"/>
        <v>Cost Mo 77</v>
      </c>
      <c r="CC11" s="241" t="str">
        <f t="shared" si="16"/>
        <v>Cost Mo 78</v>
      </c>
      <c r="CD11" s="241" t="str">
        <f t="shared" si="16"/>
        <v>Cost Mo 79</v>
      </c>
      <c r="CE11" s="241" t="str">
        <f t="shared" si="16"/>
        <v>Cost Mo 80</v>
      </c>
      <c r="CF11" s="241" t="str">
        <f t="shared" si="16"/>
        <v>Cost Mo 81</v>
      </c>
      <c r="CG11" s="241" t="str">
        <f t="shared" si="16"/>
        <v>Cost Mo 82</v>
      </c>
      <c r="CH11" s="241" t="str">
        <f t="shared" si="16"/>
        <v>Cost Mo 83</v>
      </c>
      <c r="CI11" s="241" t="str">
        <f t="shared" si="16"/>
        <v>Cost Mo 84</v>
      </c>
      <c r="CJ11" s="241" t="str">
        <f t="shared" si="16"/>
        <v>Cost Mo 85</v>
      </c>
      <c r="CK11" s="241" t="str">
        <f t="shared" si="16"/>
        <v>Cost Mo 86</v>
      </c>
      <c r="CL11" s="241" t="str">
        <f t="shared" si="16"/>
        <v>Cost Mo 87</v>
      </c>
      <c r="CM11" s="241" t="str">
        <f t="shared" si="16"/>
        <v>Cost Mo 88</v>
      </c>
      <c r="CN11" s="241" t="str">
        <f t="shared" si="16"/>
        <v>Cost Mo 89</v>
      </c>
      <c r="CO11" s="241" t="str">
        <f t="shared" si="16"/>
        <v>Cost Mo 90</v>
      </c>
      <c r="CP11" s="241" t="str">
        <f t="shared" si="16"/>
        <v>Cost Mo 91</v>
      </c>
      <c r="CQ11" s="241" t="str">
        <f t="shared" si="16"/>
        <v>Cost Mo 92</v>
      </c>
      <c r="CR11" s="241" t="str">
        <f t="shared" si="16"/>
        <v>Cost Mo 93</v>
      </c>
      <c r="CS11" s="241" t="str">
        <f t="shared" si="16"/>
        <v>Cost Mo 94</v>
      </c>
      <c r="CT11" s="241" t="str">
        <f t="shared" si="16"/>
        <v>Cost Mo 95</v>
      </c>
      <c r="CU11" s="241" t="str">
        <f t="shared" si="16"/>
        <v>Cost Mo 96</v>
      </c>
      <c r="CV11" s="241" t="str">
        <f t="shared" si="16"/>
        <v>Cost Mo 97</v>
      </c>
      <c r="CW11" s="241" t="str">
        <f t="shared" si="16"/>
        <v>Cost Mo 98</v>
      </c>
      <c r="CX11" s="241" t="str">
        <f t="shared" si="16"/>
        <v>Cost Mo 99</v>
      </c>
      <c r="CY11" s="241" t="str">
        <f t="shared" si="16"/>
        <v>Cost Mo 100</v>
      </c>
      <c r="CZ11" s="241" t="str">
        <f t="shared" si="16"/>
        <v>Cost Mo 101</v>
      </c>
      <c r="DA11" s="241" t="str">
        <f t="shared" si="16"/>
        <v>Cost Mo 102</v>
      </c>
      <c r="DB11" s="241" t="str">
        <f t="shared" si="16"/>
        <v>Cost Mo 103</v>
      </c>
      <c r="DC11" s="241" t="str">
        <f t="shared" si="16"/>
        <v>Cost Mo 104</v>
      </c>
      <c r="DD11" s="241" t="str">
        <f t="shared" si="16"/>
        <v>Cost Mo 105</v>
      </c>
      <c r="DE11" s="241" t="str">
        <f t="shared" si="16"/>
        <v>Cost Mo 106</v>
      </c>
      <c r="DF11" s="241" t="str">
        <f t="shared" si="16"/>
        <v>Cost Mo 107</v>
      </c>
      <c r="DG11" s="241" t="str">
        <f t="shared" si="16"/>
        <v>Cost Mo 108</v>
      </c>
      <c r="DH11" s="241" t="str">
        <f t="shared" si="16"/>
        <v>Cost Mo 109</v>
      </c>
      <c r="DI11" s="241" t="str">
        <f t="shared" si="16"/>
        <v>Cost Mo 110</v>
      </c>
      <c r="DJ11" s="241" t="str">
        <f t="shared" si="16"/>
        <v>Cost Mo 111</v>
      </c>
      <c r="DK11" s="241" t="str">
        <f t="shared" si="16"/>
        <v>Cost Mo 112</v>
      </c>
      <c r="DL11" s="241" t="str">
        <f t="shared" si="16"/>
        <v>Cost Mo 113</v>
      </c>
      <c r="DM11" s="241" t="str">
        <f t="shared" si="16"/>
        <v>Cost Mo 114</v>
      </c>
      <c r="DN11" s="241" t="str">
        <f t="shared" si="16"/>
        <v>Cost Mo 115</v>
      </c>
      <c r="DO11" s="241" t="str">
        <f t="shared" si="16"/>
        <v>Cost Mo 116</v>
      </c>
      <c r="DP11" s="241" t="str">
        <f t="shared" si="16"/>
        <v>Cost Mo 117</v>
      </c>
      <c r="DQ11" s="241" t="str">
        <f t="shared" si="16"/>
        <v>Cost Mo 118</v>
      </c>
      <c r="DR11" s="241" t="str">
        <f t="shared" si="16"/>
        <v>Cost Mo 119</v>
      </c>
      <c r="DS11" s="241" t="str">
        <f t="shared" si="16"/>
        <v>Cost Mo 120</v>
      </c>
      <c r="DT11" s="241" t="str">
        <f t="shared" si="16"/>
        <v>Cost Mo 121</v>
      </c>
      <c r="DU11" s="241" t="str">
        <f t="shared" si="16"/>
        <v>Cost Mo 122</v>
      </c>
      <c r="DV11" s="241" t="str">
        <f t="shared" si="16"/>
        <v>Cost Mo 123</v>
      </c>
      <c r="DW11" s="241" t="str">
        <f t="shared" si="16"/>
        <v>Cost Mo 124</v>
      </c>
      <c r="DX11" s="241" t="str">
        <f t="shared" si="16"/>
        <v>Cost Mo 125</v>
      </c>
      <c r="DY11" s="241" t="str">
        <f t="shared" si="16"/>
        <v>Cost Mo 126</v>
      </c>
      <c r="DZ11" s="241" t="str">
        <f t="shared" si="16"/>
        <v>Cost Mo 127</v>
      </c>
      <c r="EA11" s="241" t="str">
        <f t="shared" si="16"/>
        <v>Cost Mo 128</v>
      </c>
      <c r="EB11" s="241" t="str">
        <f t="shared" ref="EB11:GA11" si="17">"Cost Mo "&amp;EB$4</f>
        <v>Cost Mo 129</v>
      </c>
      <c r="EC11" s="241" t="str">
        <f t="shared" si="17"/>
        <v>Cost Mo 130</v>
      </c>
      <c r="ED11" s="241" t="str">
        <f t="shared" si="17"/>
        <v>Cost Mo 131</v>
      </c>
      <c r="EE11" s="241" t="str">
        <f t="shared" si="17"/>
        <v>Cost Mo 132</v>
      </c>
      <c r="EF11" s="241" t="str">
        <f t="shared" si="17"/>
        <v>Cost Mo 133</v>
      </c>
      <c r="EG11" s="241" t="str">
        <f t="shared" si="17"/>
        <v>Cost Mo 134</v>
      </c>
      <c r="EH11" s="241" t="str">
        <f t="shared" si="17"/>
        <v>Cost Mo 135</v>
      </c>
      <c r="EI11" s="241" t="str">
        <f t="shared" si="17"/>
        <v>Cost Mo 136</v>
      </c>
      <c r="EJ11" s="241" t="str">
        <f t="shared" si="17"/>
        <v>Cost Mo 137</v>
      </c>
      <c r="EK11" s="241" t="str">
        <f t="shared" si="17"/>
        <v>Cost Mo 138</v>
      </c>
      <c r="EL11" s="241" t="str">
        <f t="shared" si="17"/>
        <v>Cost Mo 139</v>
      </c>
      <c r="EM11" s="241" t="str">
        <f t="shared" si="17"/>
        <v>Cost Mo 140</v>
      </c>
      <c r="EN11" s="241" t="str">
        <f t="shared" si="17"/>
        <v>Cost Mo 141</v>
      </c>
      <c r="EO11" s="241" t="str">
        <f t="shared" si="17"/>
        <v>Cost Mo 142</v>
      </c>
      <c r="EP11" s="241" t="str">
        <f t="shared" si="17"/>
        <v>Cost Mo 143</v>
      </c>
      <c r="EQ11" s="241" t="str">
        <f t="shared" si="17"/>
        <v>Cost Mo 144</v>
      </c>
      <c r="ER11" s="241" t="str">
        <f t="shared" si="17"/>
        <v>Cost Mo 145</v>
      </c>
      <c r="ES11" s="241" t="str">
        <f t="shared" si="17"/>
        <v>Cost Mo 146</v>
      </c>
      <c r="ET11" s="241" t="str">
        <f t="shared" si="17"/>
        <v>Cost Mo 147</v>
      </c>
      <c r="EU11" s="241" t="str">
        <f t="shared" si="17"/>
        <v>Cost Mo 148</v>
      </c>
      <c r="EV11" s="241" t="str">
        <f t="shared" si="17"/>
        <v>Cost Mo 149</v>
      </c>
      <c r="EW11" s="241" t="str">
        <f t="shared" si="17"/>
        <v>Cost Mo 150</v>
      </c>
      <c r="EX11" s="241" t="str">
        <f t="shared" si="17"/>
        <v>Cost Mo 151</v>
      </c>
      <c r="EY11" s="241" t="str">
        <f t="shared" si="17"/>
        <v>Cost Mo 152</v>
      </c>
      <c r="EZ11" s="241" t="str">
        <f t="shared" si="17"/>
        <v>Cost Mo 153</v>
      </c>
      <c r="FA11" s="241" t="str">
        <f t="shared" si="17"/>
        <v>Cost Mo 154</v>
      </c>
      <c r="FB11" s="241" t="str">
        <f t="shared" si="17"/>
        <v>Cost Mo 155</v>
      </c>
      <c r="FC11" s="241" t="str">
        <f t="shared" si="17"/>
        <v>Cost Mo 156</v>
      </c>
      <c r="FD11" s="241" t="str">
        <f t="shared" si="17"/>
        <v>Cost Mo 157</v>
      </c>
      <c r="FE11" s="241" t="str">
        <f t="shared" si="17"/>
        <v>Cost Mo 158</v>
      </c>
      <c r="FF11" s="241" t="str">
        <f t="shared" si="17"/>
        <v>Cost Mo 159</v>
      </c>
      <c r="FG11" s="241" t="str">
        <f t="shared" si="17"/>
        <v>Cost Mo 160</v>
      </c>
      <c r="FH11" s="241" t="str">
        <f t="shared" si="17"/>
        <v>Cost Mo 161</v>
      </c>
      <c r="FI11" s="241" t="str">
        <f t="shared" si="17"/>
        <v>Cost Mo 162</v>
      </c>
      <c r="FJ11" s="241" t="str">
        <f t="shared" si="17"/>
        <v>Cost Mo 163</v>
      </c>
      <c r="FK11" s="241" t="str">
        <f t="shared" si="17"/>
        <v>Cost Mo 164</v>
      </c>
      <c r="FL11" s="241" t="str">
        <f t="shared" si="17"/>
        <v>Cost Mo 165</v>
      </c>
      <c r="FM11" s="241" t="str">
        <f t="shared" si="17"/>
        <v>Cost Mo 166</v>
      </c>
      <c r="FN11" s="241" t="str">
        <f t="shared" si="17"/>
        <v>Cost Mo 167</v>
      </c>
      <c r="FO11" s="241" t="str">
        <f t="shared" si="17"/>
        <v>Cost Mo 168</v>
      </c>
      <c r="FP11" s="241" t="str">
        <f t="shared" si="17"/>
        <v>Cost Mo 169</v>
      </c>
      <c r="FQ11" s="241" t="str">
        <f t="shared" si="17"/>
        <v>Cost Mo 170</v>
      </c>
      <c r="FR11" s="241" t="str">
        <f t="shared" si="17"/>
        <v>Cost Mo 171</v>
      </c>
      <c r="FS11" s="241" t="str">
        <f t="shared" si="17"/>
        <v>Cost Mo 172</v>
      </c>
      <c r="FT11" s="241" t="str">
        <f t="shared" si="17"/>
        <v>Cost Mo 173</v>
      </c>
      <c r="FU11" s="241" t="str">
        <f t="shared" si="17"/>
        <v>Cost Mo 174</v>
      </c>
      <c r="FV11" s="241" t="str">
        <f t="shared" si="17"/>
        <v>Cost Mo 175</v>
      </c>
      <c r="FW11" s="241" t="str">
        <f t="shared" si="17"/>
        <v>Cost Mo 176</v>
      </c>
      <c r="FX11" s="241" t="str">
        <f t="shared" si="17"/>
        <v>Cost Mo 177</v>
      </c>
      <c r="FY11" s="241" t="str">
        <f t="shared" si="17"/>
        <v>Cost Mo 178</v>
      </c>
      <c r="FZ11" s="241" t="str">
        <f t="shared" si="17"/>
        <v>Cost Mo 179</v>
      </c>
      <c r="GA11" s="241" t="str">
        <f t="shared" si="17"/>
        <v>Cost Mo 180</v>
      </c>
      <c r="GB11" s="100"/>
      <c r="GC11" s="96"/>
    </row>
    <row r="12" spans="1:185" ht="16.5" customHeight="1">
      <c r="A12" s="96"/>
      <c r="B12" s="99"/>
      <c r="C12" s="110">
        <f>IFERROR(IF(C$4=0,-EstBuildCostROW-HeadEndCost-TransportCost-AccessFeesLumpSum-AccessFeesMonthly+DataCenterCapex+'Data Center'!I13,IF(C$4=1,'Data Center'!I13-AccessFeesMonthly,IF(C$4=2,-SMBPen12Mo*C$4/12*(SMBQBs-SMBDealInHandQty)*SMBCost-SMBOpexLoad*C$6-AccessFeesMonthly-SMBDealInHandQty*SMBCost+'Data Center'!I13,IF(C$4=3,-SMBPen12Mo/12*(SMBQBs-SMBDealInHandQty)*SMBCost-SMBOpexLoad*C$6-ENTPen12Mo*C$4/12*(ENTQBs-ENTDealInHandQty)*ENTCost-ENTOpexLoad*(C$9-'Data Center'!I9)-AccessFeesMonthly-ENTDealInHandQty*ENTCost+'Data Center'!I13,IF(C$4&gt;3,-SMBPen12Mo/12*(SMBQBs-SMBDealInHandQty)*SMBCost-SMBOpexLoad*C$6-ENTPen12Mo/12*(ENTQBs-ENTDealInHandQty)*ENTCost-ENTOpexLoad*(C$9-'Data Center'!I9)-AccessFeesMonthly+'Data Center'!I13))))),0)</f>
        <v>-1973</v>
      </c>
      <c r="D12" s="110">
        <f>IFERROR(IF(D$4=0,-EstBuildCostROW-HeadEndCost-TransportCost-AccessFeesLumpSum-AccessFeesMonthly+DataCenterCapex+'Data Center'!J13,IF(D$4=1,'Data Center'!J13-AccessFeesMonthly,IF(D$4=2,-SMBPen12Mo*D$4/12*(SMBQBs-SMBDealInHandQty)*SMBCost-SMBOpexLoad*D$6-AccessFeesMonthly-SMBDealInHandQty*SMBCost+'Data Center'!J13,IF(D$4=3,-SMBPen12Mo/12*(SMBQBs-SMBDealInHandQty)*SMBCost-SMBOpexLoad*D$6-ENTPen12Mo*D$4/12*(ENTQBs-ENTDealInHandQty)*ENTCost-ENTOpexLoad*(D$9-'Data Center'!J9)-AccessFeesMonthly-ENTDealInHandQty*ENTCost+'Data Center'!J13,IF(D$4&gt;3,-SMBPen12Mo/12*(SMBQBs-SMBDealInHandQty)*SMBCost-SMBOpexLoad*D$6-ENTPen12Mo/12*(ENTQBs-ENTDealInHandQty)*ENTCost-ENTOpexLoad*(D$9-'Data Center'!J9)-AccessFeesMonthly+'Data Center'!J13))))),0)</f>
        <v>0</v>
      </c>
      <c r="E12" s="110">
        <f>IFERROR(IF(E$4=0,-EstBuildCostROW-HeadEndCost-TransportCost-AccessFeesLumpSum-AccessFeesMonthly+DataCenterCapex+'Data Center'!K13,IF(E$4=1,'Data Center'!K13-AccessFeesMonthly,IF(E$4=2,-SMBPen12Mo*E$4/12*(SMBQBs-SMBDealInHandQty)*SMBCost-SMBOpexLoad*E$6-AccessFeesMonthly-SMBDealInHandQty*SMBCost+'Data Center'!K13,IF(E$4=3,-SMBPen12Mo/12*(SMBQBs-SMBDealInHandQty)*SMBCost-SMBOpexLoad*E$6-ENTPen12Mo*E$4/12*(ENTQBs-ENTDealInHandQty)*ENTCost-ENTOpexLoad*(E$9-'Data Center'!K9)-AccessFeesMonthly-ENTDealInHandQty*ENTCost+'Data Center'!K13,IF(E$4&gt;3,-SMBPen12Mo/12*(SMBQBs-SMBDealInHandQty)*SMBCost-SMBOpexLoad*E$6-ENTPen12Mo/12*(ENTQBs-ENTDealInHandQty)*ENTCost-ENTOpexLoad*(E$9-'Data Center'!K9)-AccessFeesMonthly+'Data Center'!K13))))),0)</f>
        <v>-411.18809523809517</v>
      </c>
      <c r="F12" s="110">
        <f>IFERROR(IF(F$4=0,-EstBuildCostROW-HeadEndCost-TransportCost-AccessFeesLumpSum-AccessFeesMonthly+DataCenterCapex+'Data Center'!L13,IF(F$4=1,'Data Center'!L13-AccessFeesMonthly,IF(F$4=2,-SMBPen12Mo*F$4/12*(SMBQBs-SMBDealInHandQty)*SMBCost-SMBOpexLoad*F$6-AccessFeesMonthly-SMBDealInHandQty*SMBCost+'Data Center'!L13,IF(F$4=3,-SMBPen12Mo/12*(SMBQBs-SMBDealInHandQty)*SMBCost-SMBOpexLoad*F$6-ENTPen12Mo*F$4/12*(ENTQBs-ENTDealInHandQty)*ENTCost-ENTOpexLoad*(F$9-'Data Center'!L9)-AccessFeesMonthly-ENTDealInHandQty*ENTCost+'Data Center'!L13,IF(F$4&gt;'Data Center'!L93,-SMBPen12Mo/12*(SMBQBs-SMBDealInHandQty)*SMBCost-SMBOpexLoad*F$6-ENTPen12Mo/12*(ENTQBs-ENTDealInHandQty)*ENTCost-ENTOpexLoad*(F$9-'Data Center'!L9)-AccessFeesMonthly+'Data Center'!L13))))),0)</f>
        <v>-237.11904761904759</v>
      </c>
      <c r="G12" s="110">
        <f>IFERROR(IF(G$4=0,-EstBuildCostROW-HeadEndCost-TransportCost-AccessFeesLumpSum-AccessFeesMonthly+DataCenterCapex+'Data Center'!M13,IF(G$4=1,'Data Center'!M13-AccessFeesMonthly,IF(G$4=2,-SMBPen12Mo*G$4/12*(SMBQBs-SMBDealInHandQty)*SMBCost-SMBOpexLoad*G$6-AccessFeesMonthly-SMBDealInHandQty*SMBCost+'Data Center'!M13,IF(G$4=3,-SMBPen12Mo/12*(SMBQBs-SMBDealInHandQty)*SMBCost-SMBOpexLoad*G$6-ENTPen12Mo*G$4/12*(ENTQBs-ENTDealInHandQty)*ENTCost-ENTOpexLoad*(G$9-'Data Center'!M9)-AccessFeesMonthly-ENTDealInHandQty*ENTCost+'Data Center'!M13,IF(G$4&gt;3,-SMBPen12Mo/12*(SMBQBs-SMBDealInHandQty)*SMBCost-SMBOpexLoad*G$6-ENTPen12Mo/12*(ENTQBs-ENTDealInHandQty)*ENTCost-ENTOpexLoad*(G$9-'Data Center'!M9)-AccessFeesMonthly+'Data Center'!M13))))),0)</f>
        <v>-252.88154761904758</v>
      </c>
      <c r="H12" s="110">
        <f>IFERROR(IF(H$4=0,-EstBuildCostROW-HeadEndCost-TransportCost-AccessFeesLumpSum-AccessFeesMonthly+DataCenterCapex+'Data Center'!N13,IF(H$4=1,'Data Center'!N13-AccessFeesMonthly,IF(H$4=2,-SMBPen12Mo*H$4/12*(SMBQBs-SMBDealInHandQty)*SMBCost-SMBOpexLoad*H$6-AccessFeesMonthly-SMBDealInHandQty*SMBCost+'Data Center'!N13,IF(H$4=3,-SMBPen12Mo/12*(SMBQBs-SMBDealInHandQty)*SMBCost-SMBOpexLoad*H$6-ENTPen12Mo*H$4/12*(ENTQBs-ENTDealInHandQty)*ENTCost-ENTOpexLoad*(H$9-'Data Center'!N9)-AccessFeesMonthly-ENTDealInHandQty*ENTCost+'Data Center'!N13,IF(H$4&gt;3,-SMBPen12Mo/12*(SMBQBs-SMBDealInHandQty)*SMBCost-SMBOpexLoad*H$6-ENTPen12Mo/12*(ENTQBs-ENTDealInHandQty)*ENTCost-ENTOpexLoad*(H$9-'Data Center'!N9)-AccessFeesMonthly+'Data Center'!N13))))),0)</f>
        <v>-268.64404761904763</v>
      </c>
      <c r="I12" s="110">
        <f>IFERROR(IF(I$4=0,-EstBuildCostROW-HeadEndCost-TransportCost-AccessFeesLumpSum-AccessFeesMonthly+DataCenterCapex+'Data Center'!O13,IF(I$4=1,'Data Center'!O13-AccessFeesMonthly,IF(I$4=2,-SMBPen12Mo*I$4/12*(SMBQBs-SMBDealInHandQty)*SMBCost-SMBOpexLoad*I$6-AccessFeesMonthly-SMBDealInHandQty*SMBCost+'Data Center'!O13,IF(I$4=3,-SMBPen12Mo/12*(SMBQBs-SMBDealInHandQty)*SMBCost-SMBOpexLoad*I$6-ENTPen12Mo*I$4/12*(ENTQBs-ENTDealInHandQty)*ENTCost-ENTOpexLoad*(I$9-'Data Center'!O9)-AccessFeesMonthly-ENTDealInHandQty*ENTCost+'Data Center'!O13,IF(I$4&gt;3,-SMBPen12Mo/12*(SMBQBs-SMBDealInHandQty)*SMBCost-SMBOpexLoad*I$6-ENTPen12Mo/12*(ENTQBs-ENTDealInHandQty)*ENTCost-ENTOpexLoad*(I$9-'Data Center'!O9)-AccessFeesMonthly+'Data Center'!O13))))),0)</f>
        <v>-284.40654761904761</v>
      </c>
      <c r="J12" s="110">
        <f>IFERROR(IF(J$4=0,-EstBuildCostROW-HeadEndCost-TransportCost-AccessFeesLumpSum-AccessFeesMonthly+DataCenterCapex+'Data Center'!P13,IF(J$4=1,'Data Center'!P13-AccessFeesMonthly,IF(J$4=2,-SMBPen12Mo*J$4/12*(SMBQBs-SMBDealInHandQty)*SMBCost-SMBOpexLoad*J$6-AccessFeesMonthly-SMBDealInHandQty*SMBCost+'Data Center'!P13,IF(J$4=3,-SMBPen12Mo/12*(SMBQBs-SMBDealInHandQty)*SMBCost-SMBOpexLoad*J$6-ENTPen12Mo*J$4/12*(ENTQBs-ENTDealInHandQty)*ENTCost-ENTOpexLoad*(J$9-'Data Center'!P9)-AccessFeesMonthly-ENTDealInHandQty*ENTCost+'Data Center'!P13,IF(J$4&gt;3,-SMBPen12Mo/12*(SMBQBs-SMBDealInHandQty)*SMBCost-SMBOpexLoad*J$6-ENTPen12Mo/12*(ENTQBs-ENTDealInHandQty)*ENTCost-ENTOpexLoad*(J$9-'Data Center'!P9)-AccessFeesMonthly+'Data Center'!P13))))),0)</f>
        <v>-300.1690476190476</v>
      </c>
      <c r="K12" s="110">
        <f>IFERROR(IF(K$4=0,-EstBuildCostROW-HeadEndCost-TransportCost-AccessFeesLumpSum-AccessFeesMonthly+DataCenterCapex+'Data Center'!Q13,IF(K$4=1,'Data Center'!Q13-AccessFeesMonthly,IF(K$4=2,-SMBPen12Mo*K$4/12*(SMBQBs-SMBDealInHandQty)*SMBCost-SMBOpexLoad*K$6-AccessFeesMonthly-SMBDealInHandQty*SMBCost+'Data Center'!Q13,IF(K$4=3,-SMBPen12Mo/12*(SMBQBs-SMBDealInHandQty)*SMBCost-SMBOpexLoad*K$6-ENTPen12Mo*K$4/12*(ENTQBs-ENTDealInHandQty)*ENTCost-ENTOpexLoad*(K$9-'Data Center'!Q9)-AccessFeesMonthly-ENTDealInHandQty*ENTCost+'Data Center'!Q13,IF(K$4&gt;3,-SMBPen12Mo/12*(SMBQBs-SMBDealInHandQty)*SMBCost-SMBOpexLoad*K$6-ENTPen12Mo/12*(ENTQBs-ENTDealInHandQty)*ENTCost-ENTOpexLoad*(K$9-'Data Center'!Q9)-AccessFeesMonthly+'Data Center'!Q13))))),0)</f>
        <v>-315.93154761904759</v>
      </c>
      <c r="L12" s="110">
        <f>IFERROR(IF(L$4=0,-EstBuildCostROW-HeadEndCost-TransportCost-AccessFeesLumpSum-AccessFeesMonthly+DataCenterCapex+'Data Center'!R13,IF(L$4=1,'Data Center'!R13-AccessFeesMonthly,IF(L$4=2,-SMBPen12Mo*L$4/12*(SMBQBs-SMBDealInHandQty)*SMBCost-SMBOpexLoad*L$6-AccessFeesMonthly-SMBDealInHandQty*SMBCost+'Data Center'!R13,IF(L$4=3,-SMBPen12Mo/12*(SMBQBs-SMBDealInHandQty)*SMBCost-SMBOpexLoad*L$6-ENTPen12Mo*L$4/12*(ENTQBs-ENTDealInHandQty)*ENTCost-ENTOpexLoad*(L$9-'Data Center'!R9)-AccessFeesMonthly-ENTDealInHandQty*ENTCost+'Data Center'!R13,IF(L$4&gt;3,-SMBPen12Mo/12*(SMBQBs-SMBDealInHandQty)*SMBCost-SMBOpexLoad*L$6-ENTPen12Mo/12*(ENTQBs-ENTDealInHandQty)*ENTCost-ENTOpexLoad*(L$9-'Data Center'!R9)-AccessFeesMonthly+'Data Center'!R13))))),0)</f>
        <v>-331.69404761904764</v>
      </c>
      <c r="M12" s="110">
        <f>IFERROR(IF(M$4=0,-EstBuildCostROW-HeadEndCost-TransportCost-AccessFeesLumpSum-AccessFeesMonthly+DataCenterCapex+'Data Center'!S13,IF(M$4=1,'Data Center'!S13-AccessFeesMonthly,IF(M$4=2,-SMBPen12Mo*M$4/12*(SMBQBs-SMBDealInHandQty)*SMBCost-SMBOpexLoad*M$6-AccessFeesMonthly-SMBDealInHandQty*SMBCost+'Data Center'!S13,IF(M$4=3,-SMBPen12Mo/12*(SMBQBs-SMBDealInHandQty)*SMBCost-SMBOpexLoad*M$6-ENTPen12Mo*M$4/12*(ENTQBs-ENTDealInHandQty)*ENTCost-ENTOpexLoad*(M$9-'Data Center'!S9)-AccessFeesMonthly-ENTDealInHandQty*ENTCost+'Data Center'!S13,IF(M$4&gt;3,-SMBPen12Mo/12*(SMBQBs-SMBDealInHandQty)*SMBCost-SMBOpexLoad*M$6-ENTPen12Mo/12*(ENTQBs-ENTDealInHandQty)*ENTCost-ENTOpexLoad*(M$9-'Data Center'!S9)-AccessFeesMonthly+'Data Center'!S13))))),0)</f>
        <v>-347.45654761904763</v>
      </c>
      <c r="N12" s="110">
        <f>IFERROR(IF(N$4=0,-EstBuildCostROW-HeadEndCost-TransportCost-AccessFeesLumpSum-AccessFeesMonthly+DataCenterCapex+'Data Center'!T13,IF(N$4=1,'Data Center'!T13-AccessFeesMonthly,IF(N$4=2,-SMBPen12Mo*N$4/12*(SMBQBs-SMBDealInHandQty)*SMBCost-SMBOpexLoad*N$6-AccessFeesMonthly-SMBDealInHandQty*SMBCost+'Data Center'!T13,IF(N$4=3,-SMBPen12Mo/12*(SMBQBs-SMBDealInHandQty)*SMBCost-SMBOpexLoad*N$6-ENTPen12Mo*N$4/12*(ENTQBs-ENTDealInHandQty)*ENTCost-ENTOpexLoad*(N$9-'Data Center'!T9)-AccessFeesMonthly-ENTDealInHandQty*ENTCost+'Data Center'!T13,IF(N$4&gt;3,-SMBPen12Mo/12*(SMBQBs-SMBDealInHandQty)*SMBCost-SMBOpexLoad*N$6-ENTPen12Mo/12*(ENTQBs-ENTDealInHandQty)*ENTCost-ENTOpexLoad*(N$9-'Data Center'!T9)-AccessFeesMonthly+'Data Center'!T13))))),0)</f>
        <v>-363.21904761904761</v>
      </c>
      <c r="O12" s="110">
        <f>IFERROR(IF(O$4=0,-EstBuildCostROW-HeadEndCost-TransportCost-AccessFeesLumpSum-AccessFeesMonthly+DataCenterCapex+'Data Center'!U13,IF(O$4=1,'Data Center'!U13-AccessFeesMonthly,IF(O$4=2,-SMBPen12Mo*O$4/12*(SMBQBs-SMBDealInHandQty)*SMBCost-SMBOpexLoad*O$6-AccessFeesMonthly-SMBDealInHandQty*SMBCost+'Data Center'!U13,IF(O$4=3,-SMBPen12Mo/12*(SMBQBs-SMBDealInHandQty)*SMBCost-SMBOpexLoad*O$6-ENTPen12Mo*O$4/12*(ENTQBs-ENTDealInHandQty)*ENTCost-ENTOpexLoad*(O$9-'Data Center'!U9)-AccessFeesMonthly-ENTDealInHandQty*ENTCost+'Data Center'!U13,IF(O$4&gt;3,-SMBPen12Mo/12*(SMBQBs-SMBDealInHandQty)*SMBCost-SMBOpexLoad*O$6-ENTPen12Mo/12*(ENTQBs-ENTDealInHandQty)*ENTCost-ENTOpexLoad*(O$9-'Data Center'!U9)-AccessFeesMonthly+'Data Center'!U13))))),0)</f>
        <v>-378.9815476190476</v>
      </c>
      <c r="P12" s="110">
        <f>IFERROR(SUM((SMBPen36Mo-SMBPen12Mo)/24*(SMBQBs-SMBDealInHandQty)*SMBCost+SMBOpexLoad*P$6,(ENTPen36Mo-ENTPen12Mo)/24*(ENTQBs-ENTDealInHandQty)*ENTCost+ENTOpexLoad*(P$9-'Data Center'!V9))*-1+(-1*AccessFeesMonthly)+'Data Center'!V13,0)</f>
        <v>-892.28164285714286</v>
      </c>
      <c r="Q12" s="110">
        <f>IFERROR(SUM((SMBPen36Mo-SMBPen12Mo)/24*(SMBQBs-SMBDealInHandQty)*SMBCost+SMBOpexLoad*Q$6,(ENTPen36Mo-ENTPen12Mo)/24*(ENTQBs-ENTDealInHandQty)*ENTCost+ENTOpexLoad*(Q$9-'Data Center'!W9))*-1+(-1*AccessFeesMonthly)+'Data Center'!W13,0)</f>
        <v>-946.18939285714282</v>
      </c>
      <c r="R12" s="110">
        <f>IFERROR(SUM((SMBPen36Mo-SMBPen12Mo)/24*(SMBQBs-SMBDealInHandQty)*SMBCost+SMBOpexLoad*R$6,(ENTPen36Mo-ENTPen12Mo)/24*(ENTQBs-ENTDealInHandQty)*ENTCost+ENTOpexLoad*(R$9-'Data Center'!X9))*-1+(-1*AccessFeesMonthly)+'Data Center'!X13,0)</f>
        <v>-1000.0971428571427</v>
      </c>
      <c r="S12" s="110">
        <f>IFERROR(SUM((SMBPen36Mo-SMBPen12Mo)/24*(SMBQBs-SMBDealInHandQty)*SMBCost+SMBOpexLoad*S$6,(ENTPen36Mo-ENTPen12Mo)/24*(ENTQBs-ENTDealInHandQty)*ENTCost+ENTOpexLoad*(S$9-'Data Center'!Y9))*-1+(-1*AccessFeesMonthly)+'Data Center'!Y13,0)</f>
        <v>-1054.0048928571427</v>
      </c>
      <c r="T12" s="110">
        <f>IFERROR(SUM((SMBPen36Mo-SMBPen12Mo)/24*(SMBQBs-SMBDealInHandQty)*SMBCost+SMBOpexLoad*T$6,(ENTPen36Mo-ENTPen12Mo)/24*(ENTQBs-ENTDealInHandQty)*ENTCost+ENTOpexLoad*(T$9-'Data Center'!Z9))*-1+(-1*AccessFeesMonthly)+'Data Center'!Z13,0)</f>
        <v>-1107.9126428571428</v>
      </c>
      <c r="U12" s="110">
        <f>IFERROR(SUM((SMBPen36Mo-SMBPen12Mo)/24*(SMBQBs-SMBDealInHandQty)*SMBCost+SMBOpexLoad*U$6,(ENTPen36Mo-ENTPen12Mo)/24*(ENTQBs-ENTDealInHandQty)*ENTCost+ENTOpexLoad*(U$9-'Data Center'!AA9))*-1+(-1*AccessFeesMonthly)+'Data Center'!AA13,0)</f>
        <v>-1161.8203928571429</v>
      </c>
      <c r="V12" s="110">
        <f>IFERROR(SUM((SMBPen36Mo-SMBPen12Mo)/24*(SMBQBs-SMBDealInHandQty)*SMBCost+SMBOpexLoad*V$6,(ENTPen36Mo-ENTPen12Mo)/24*(ENTQBs-ENTDealInHandQty)*ENTCost+ENTOpexLoad*(V$9-'Data Center'!AB9))*-1+(-1*AccessFeesMonthly)+'Data Center'!AB13,0)</f>
        <v>-1215.7281428571428</v>
      </c>
      <c r="W12" s="110">
        <f>IFERROR(SUM((SMBPen36Mo-SMBPen12Mo)/24*(SMBQBs-SMBDealInHandQty)*SMBCost+SMBOpexLoad*W$6,(ENTPen36Mo-ENTPen12Mo)/24*(ENTQBs-ENTDealInHandQty)*ENTCost+ENTOpexLoad*(W$9-'Data Center'!AC9))*-1+(-1*AccessFeesMonthly)+'Data Center'!AC13,0)</f>
        <v>-1269.6358928571431</v>
      </c>
      <c r="X12" s="110">
        <f>IFERROR(SUM((SMBPen36Mo-SMBPen12Mo)/24*(SMBQBs-SMBDealInHandQty)*SMBCost+SMBOpexLoad*X$6,(ENTPen36Mo-ENTPen12Mo)/24*(ENTQBs-ENTDealInHandQty)*ENTCost+ENTOpexLoad*(X$9-'Data Center'!AD9))*-1+(-1*AccessFeesMonthly)+'Data Center'!AD13,0)</f>
        <v>-1323.5436428571429</v>
      </c>
      <c r="Y12" s="110">
        <f>IFERROR(SUM((SMBPen36Mo-SMBPen12Mo)/24*(SMBQBs-SMBDealInHandQty)*SMBCost+SMBOpexLoad*Y$6,(ENTPen36Mo-ENTPen12Mo)/24*(ENTQBs-ENTDealInHandQty)*ENTCost+ENTOpexLoad*(Y$9-'Data Center'!AE9))*-1+(-1*AccessFeesMonthly)+'Data Center'!AE13,0)</f>
        <v>-1377.4513928571432</v>
      </c>
      <c r="Z12" s="110">
        <f>IFERROR(SUM((SMBPen36Mo-SMBPen12Mo)/24*(SMBQBs-SMBDealInHandQty)*SMBCost+SMBOpexLoad*Z$6,(ENTPen36Mo-ENTPen12Mo)/24*(ENTQBs-ENTDealInHandQty)*ENTCost+ENTOpexLoad*(Z$9-'Data Center'!AF9))*-1+(-1*AccessFeesMonthly)+'Data Center'!AF13,0)</f>
        <v>-1431.3591428571431</v>
      </c>
      <c r="AA12" s="110">
        <f>IFERROR(SUM((SMBPen36Mo-SMBPen12Mo)/24*(SMBQBs-SMBDealInHandQty)*SMBCost+SMBOpexLoad*AA$6,(ENTPen36Mo-ENTPen12Mo)/24*(ENTQBs-ENTDealInHandQty)*ENTCost+ENTOpexLoad*(AA$9-'Data Center'!AG9))*-1+(-1*AccessFeesMonthly)+'Data Center'!AG13,0)</f>
        <v>-1485.2668928571429</v>
      </c>
      <c r="AB12" s="110">
        <f>IFERROR(SUM((SMBPen36Mo-SMBPen12Mo)/24*(SMBQBs-SMBDealInHandQty)*SMBCost+SMBOpexLoad*AB$6,(ENTPen36Mo-ENTPen12Mo)/24*(ENTQBs-ENTDealInHandQty)*ENTCost+ENTOpexLoad*(AB$9-'Data Center'!AH9))*-1+(-1*AccessFeesMonthly)+'Data Center'!AH13,0)</f>
        <v>-1539.1746428571432</v>
      </c>
      <c r="AC12" s="110">
        <f>IFERROR(SUM((SMBPen36Mo-SMBPen12Mo)/24*(SMBQBs-SMBDealInHandQty)*SMBCost+SMBOpexLoad*AC$6,(ENTPen36Mo-ENTPen12Mo)/24*(ENTQBs-ENTDealInHandQty)*ENTCost+ENTOpexLoad*(AC$9-'Data Center'!AI9))*-1+(-1*AccessFeesMonthly)+'Data Center'!AI13,0)</f>
        <v>-1593.0823928571431</v>
      </c>
      <c r="AD12" s="110">
        <f>IFERROR(SUM((SMBPen36Mo-SMBPen12Mo)/24*(SMBQBs-SMBDealInHandQty)*SMBCost+SMBOpexLoad*AD$6,(ENTPen36Mo-ENTPen12Mo)/24*(ENTQBs-ENTDealInHandQty)*ENTCost+ENTOpexLoad*(AD$9-'Data Center'!AJ9))*-1+(-1*AccessFeesMonthly)+'Data Center'!AJ13,0)</f>
        <v>-1646.9901428571434</v>
      </c>
      <c r="AE12" s="110">
        <f>IFERROR(SUM((SMBPen36Mo-SMBPen12Mo)/24*(SMBQBs-SMBDealInHandQty)*SMBCost+SMBOpexLoad*AE$6,(ENTPen36Mo-ENTPen12Mo)/24*(ENTQBs-ENTDealInHandQty)*ENTCost+ENTOpexLoad*(AE$9-'Data Center'!AK9))*-1+(-1*AccessFeesMonthly)+'Data Center'!AK13,0)</f>
        <v>-1700.897892857143</v>
      </c>
      <c r="AF12" s="110">
        <f>IFERROR(SUM((SMBPen36Mo-SMBPen12Mo)/24*(SMBQBs-SMBDealInHandQty)*SMBCost+SMBOpexLoad*AF$6,(ENTPen36Mo-ENTPen12Mo)/24*(ENTQBs-ENTDealInHandQty)*ENTCost+ENTOpexLoad*(AF$9-'Data Center'!AL9))*-1+(-1*AccessFeesMonthly)+'Data Center'!AL13,0)</f>
        <v>-1754.8056428571429</v>
      </c>
      <c r="AG12" s="110">
        <f>IFERROR(SUM((SMBPen36Mo-SMBPen12Mo)/24*(SMBQBs-SMBDealInHandQty)*SMBCost+SMBOpexLoad*AG$6,(ENTPen36Mo-ENTPen12Mo)/24*(ENTQBs-ENTDealInHandQty)*ENTCost+ENTOpexLoad*(AG$9-'Data Center'!AM9))*-1+(-1*AccessFeesMonthly)+'Data Center'!AM13,0)</f>
        <v>-1808.7133928571429</v>
      </c>
      <c r="AH12" s="110">
        <f>IFERROR(SUM((SMBPen36Mo-SMBPen12Mo)/24*(SMBQBs-SMBDealInHandQty)*SMBCost+SMBOpexLoad*AH$6,(ENTPen36Mo-ENTPen12Mo)/24*(ENTQBs-ENTDealInHandQty)*ENTCost+ENTOpexLoad*(AH$9-'Data Center'!AN9))*-1+(-1*AccessFeesMonthly)+'Data Center'!AN13,0)</f>
        <v>-1862.621142857143</v>
      </c>
      <c r="AI12" s="110">
        <f>IFERROR(SUM((SMBPen36Mo-SMBPen12Mo)/24*(SMBQBs-SMBDealInHandQty)*SMBCost+SMBOpexLoad*AI$6,(ENTPen36Mo-ENTPen12Mo)/24*(ENTQBs-ENTDealInHandQty)*ENTCost+ENTOpexLoad*(AI$9-'Data Center'!AO9))*-1+(-1*AccessFeesMonthly)+'Data Center'!AO13,0)</f>
        <v>-1916.5288928571429</v>
      </c>
      <c r="AJ12" s="110">
        <f>IFERROR(SUM((SMBPen36Mo-SMBPen12Mo)/24*(SMBQBs-SMBDealInHandQty)*SMBCost+SMBOpexLoad*AJ$6,(ENTPen36Mo-ENTPen12Mo)/24*(ENTQBs-ENTDealInHandQty)*ENTCost+ENTOpexLoad*(AJ$9-'Data Center'!AP9))*-1+(-1*AccessFeesMonthly)+'Data Center'!AP13,0)</f>
        <v>-1970.4366428571429</v>
      </c>
      <c r="AK12" s="110">
        <f>IFERROR(SUM((SMBPen36Mo-SMBPen12Mo)/24*(SMBQBs-SMBDealInHandQty)*SMBCost+SMBOpexLoad*AK$6,(ENTPen36Mo-ENTPen12Mo)/24*(ENTQBs-ENTDealInHandQty)*ENTCost+ENTOpexLoad*(AK$9-'Data Center'!AQ9))*-1+(-1*AccessFeesMonthly)+'Data Center'!AQ13,0)</f>
        <v>-2024.3443928571426</v>
      </c>
      <c r="AL12" s="110">
        <f>IFERROR(SUM((SMBPen36Mo-SMBPen12Mo)/24*(SMBQBs-SMBDealInHandQty)*SMBCost+SMBOpexLoad*AL$6,(ENTPen36Mo-ENTPen12Mo)/24*(ENTQBs-ENTDealInHandQty)*ENTCost+ENTOpexLoad*(AL$9-'Data Center'!AR9))*-1+(-1*AccessFeesMonthly)+'Data Center'!AR13,0)</f>
        <v>-2078.2521428571426</v>
      </c>
      <c r="AM12" s="110">
        <f>IFERROR(SUM((SMBPen36Mo-SMBPen12Mo)/24*(SMBQBs-SMBDealInHandQty)*SMBCost+SMBOpexLoad*AM$6,(ENTPen36Mo-ENTPen12Mo)/24*(ENTQBs-ENTDealInHandQty)*ENTCost+ENTOpexLoad*(AM$9-'Data Center'!AS9))*-1+(-1*AccessFeesMonthly)+'Data Center'!AS13,0)</f>
        <v>-2132.1598928571425</v>
      </c>
      <c r="AN12" s="110">
        <f>IFERROR(SUM(SMBOpexLoad*AN$6,ENTOpexLoad*AN$9)*-1+(-1*AccessFeesMonthly)+'Data Center'!AT13,0)</f>
        <v>-1475.5213199999996</v>
      </c>
      <c r="AO12" s="110">
        <f>IFERROR(SUM(SMBOpexLoad*AO$6,ENTOpexLoad*AO$9)*-1+(-1*AccessFeesMonthly)+'Data Center'!AU13,0)</f>
        <v>-1468.1437133999996</v>
      </c>
      <c r="AP12" s="110">
        <f>IFERROR(SUM(SMBOpexLoad*AP$6,ENTOpexLoad*AP$9)*-1+(-1*AccessFeesMonthly)+'Data Center'!AV13,0)</f>
        <v>-1460.8029948329995</v>
      </c>
      <c r="AQ12" s="110">
        <f>IFERROR(SUM(SMBOpexLoad*AQ$6,ENTOpexLoad*AQ$9)*-1+(-1*AccessFeesMonthly)+'Data Center'!AW13,0)</f>
        <v>-1453.4989798588347</v>
      </c>
      <c r="AR12" s="110">
        <f>IFERROR(SUM(SMBOpexLoad*AR$6,ENTOpexLoad*AR$9)*-1+(-1*AccessFeesMonthly)+'Data Center'!AX13,0)</f>
        <v>-1446.2314849595405</v>
      </c>
      <c r="AS12" s="110">
        <f>IFERROR(SUM(SMBOpexLoad*AS$6,ENTOpexLoad*AS$9)*-1+(-1*AccessFeesMonthly)+'Data Center'!AY13,0)</f>
        <v>-1439.0003275347428</v>
      </c>
      <c r="AT12" s="110">
        <f>IFERROR(SUM(SMBOpexLoad*AT$6,ENTOpexLoad*AT$9)*-1+(-1*AccessFeesMonthly)+'Data Center'!AZ13,0)</f>
        <v>-1431.8053258970692</v>
      </c>
      <c r="AU12" s="110">
        <f>IFERROR(SUM(SMBOpexLoad*AU$6,ENTOpexLoad*AU$9)*-1+(-1*AccessFeesMonthly)+'Data Center'!BA13,0)</f>
        <v>-1424.6462992675836</v>
      </c>
      <c r="AV12" s="110">
        <f>IFERROR(SUM(SMBOpexLoad*AV$6,ENTOpexLoad*AV$9)*-1+(-1*AccessFeesMonthly)+'Data Center'!BB13,0)</f>
        <v>-1417.5230677712457</v>
      </c>
      <c r="AW12" s="110">
        <f>IFERROR(SUM(SMBOpexLoad*AW$6,ENTOpexLoad*AW$9)*-1+(-1*AccessFeesMonthly)+'Data Center'!BC13,0)</f>
        <v>-1410.4354524323892</v>
      </c>
      <c r="AX12" s="110">
        <f>IFERROR(SUM(SMBOpexLoad*AX$6,ENTOpexLoad*AX$9)*-1+(-1*AccessFeesMonthly)+'Data Center'!BD13,0)</f>
        <v>-1403.3832751702273</v>
      </c>
      <c r="AY12" s="110">
        <f>IFERROR(SUM(SMBOpexLoad*AY$6,ENTOpexLoad*AY$9)*-1+(-1*AccessFeesMonthly)+'Data Center'!BE13,0)</f>
        <v>-1396.3663587943761</v>
      </c>
      <c r="AZ12" s="110">
        <f>IFERROR(SUM(SMBOpexLoad*AZ$6,ENTOpexLoad*AZ$9)*-1+(-1*AccessFeesMonthly)+'Data Center'!BF13,0)</f>
        <v>-1389.3845270004042</v>
      </c>
      <c r="BA12" s="110">
        <f>IFERROR(SUM(SMBOpexLoad*BA$6,ENTOpexLoad*BA$9)*-1+(-1*AccessFeesMonthly)+'Data Center'!BG13,0)</f>
        <v>-1382.4376043654022</v>
      </c>
      <c r="BB12" s="110">
        <f>IFERROR(SUM(SMBOpexLoad*BB$6,ENTOpexLoad*BB$9)*-1+(-1*AccessFeesMonthly)+'Data Center'!BH13,0)</f>
        <v>-1375.525416343575</v>
      </c>
      <c r="BC12" s="110">
        <f>IFERROR(SUM(SMBOpexLoad*BC$6,ENTOpexLoad*BC$9)*-1+(-1*AccessFeesMonthly)+'Data Center'!BI13,0)</f>
        <v>-1368.6477892618573</v>
      </c>
      <c r="BD12" s="110">
        <f>IFERROR(SUM(SMBOpexLoad*BD$6,ENTOpexLoad*BD$9)*-1+(-1*AccessFeesMonthly)+'Data Center'!BJ13,0)</f>
        <v>-1361.8045503155481</v>
      </c>
      <c r="BE12" s="110">
        <f>IFERROR(SUM(SMBOpexLoad*BE$6,ENTOpexLoad*BE$9)*-1+(-1*AccessFeesMonthly)+'Data Center'!BK13,0)</f>
        <v>-1354.9955275639704</v>
      </c>
      <c r="BF12" s="110">
        <f>IFERROR(SUM(SMBOpexLoad*BF$6,ENTOpexLoad*BF$9)*-1+(-1*AccessFeesMonthly)+'Data Center'!BL13,0)</f>
        <v>-1348.2205499261506</v>
      </c>
      <c r="BG12" s="110">
        <f>IFERROR(SUM(SMBOpexLoad*BG$6,ENTOpexLoad*BG$9)*-1+(-1*AccessFeesMonthly)+'Data Center'!BM13,0)</f>
        <v>-1341.4794471765199</v>
      </c>
      <c r="BH12" s="110">
        <f>IFERROR(SUM(SMBOpexLoad*BH$6,ENTOpexLoad*BH$9)*-1+(-1*AccessFeesMonthly)+'Data Center'!BN13,0)</f>
        <v>-1334.7720499406373</v>
      </c>
      <c r="BI12" s="110">
        <f>IFERROR(SUM(SMBOpexLoad*BI$6,ENTOpexLoad*BI$9)*-1+(-1*AccessFeesMonthly)+'Data Center'!BO13,0)</f>
        <v>-1328.0981896909343</v>
      </c>
      <c r="BJ12" s="110">
        <f>IFERROR(SUM(SMBOpexLoad*BJ$6,ENTOpexLoad*BJ$9)*-1+(-1*AccessFeesMonthly)+'Data Center'!BP13,0)</f>
        <v>-1321.4576987424796</v>
      </c>
      <c r="BK12" s="110">
        <f>IFERROR(SUM(SMBOpexLoad*BK$6,ENTOpexLoad*BK$9)*-1+(-1*AccessFeesMonthly)+'Data Center'!BQ13,0)</f>
        <v>-1314.850410248767</v>
      </c>
      <c r="BL12" s="110">
        <f>IFERROR(SUM(SMBOpexLoad*BL$6,ENTOpexLoad*BL$9)*-1+(-1*AccessFeesMonthly)+'Data Center'!BR13,0)</f>
        <v>-1308.2761581975235</v>
      </c>
      <c r="BM12" s="110">
        <f>IFERROR(SUM(SMBOpexLoad*BM$6,ENTOpexLoad*BM$9)*-1+(-1*AccessFeesMonthly)+'Data Center'!BS13,0)</f>
        <v>-1301.7347774065358</v>
      </c>
      <c r="BN12" s="110">
        <f>IFERROR(SUM(SMBOpexLoad*BN$6,ENTOpexLoad*BN$9)*-1+(-1*AccessFeesMonthly)+'Data Center'!BT13,0)</f>
        <v>-1295.2261035195031</v>
      </c>
      <c r="BO12" s="110">
        <f>IFERROR(SUM(SMBOpexLoad*BO$6,ENTOpexLoad*BO$9)*-1+(-1*AccessFeesMonthly)+'Data Center'!BU13,0)</f>
        <v>-1288.7499730019056</v>
      </c>
      <c r="BP12" s="110">
        <f>IFERROR(SUM(SMBOpexLoad*BP$6,ENTOpexLoad*BP$9)*-1+(-1*AccessFeesMonthly)+'Data Center'!BV13,0)</f>
        <v>-1282.3062231368961</v>
      </c>
      <c r="BQ12" s="110">
        <f>IFERROR(SUM(SMBOpexLoad*BQ$6,ENTOpexLoad*BQ$9)*-1+(-1*AccessFeesMonthly)+'Data Center'!BW13,0)</f>
        <v>-1275.8946920212118</v>
      </c>
      <c r="BR12" s="110">
        <f>IFERROR(SUM(SMBOpexLoad*BR$6,ENTOpexLoad*BR$9)*-1+(-1*AccessFeesMonthly)+'Data Center'!BX13,0)</f>
        <v>-1269.5152185611057</v>
      </c>
      <c r="BS12" s="110">
        <f>IFERROR(SUM(SMBOpexLoad*BS$6,ENTOpexLoad*BS$9)*-1+(-1*AccessFeesMonthly)+'Data Center'!BY13,0)</f>
        <v>-1263.1676424683001</v>
      </c>
      <c r="BT12" s="110">
        <f>IFERROR(SUM(SMBOpexLoad*BT$6,ENTOpexLoad*BT$9)*-1+(-1*AccessFeesMonthly)+'Data Center'!BZ13,0)</f>
        <v>-1256.8518042559585</v>
      </c>
      <c r="BU12" s="110">
        <f>IFERROR(SUM(SMBOpexLoad*BU$6,ENTOpexLoad*BU$9)*-1+(-1*AccessFeesMonthly)+'Data Center'!CA13,0)</f>
        <v>-1250.5675452346788</v>
      </c>
      <c r="BV12" s="110">
        <f>IFERROR(SUM(SMBOpexLoad*BV$6,ENTOpexLoad*BV$9)*-1+(-1*AccessFeesMonthly)+'Data Center'!CB13,0)</f>
        <v>-1244.3147075085053</v>
      </c>
      <c r="BW12" s="110">
        <f>IFERROR(SUM(SMBOpexLoad*BW$6,ENTOpexLoad*BW$9)*-1+(-1*AccessFeesMonthly)+'Data Center'!CC13,0)</f>
        <v>-1238.093133970963</v>
      </c>
      <c r="BX12" s="110">
        <f>IFERROR(SUM(SMBOpexLoad*BX$6,ENTOpexLoad*BX$9)*-1+(-1*AccessFeesMonthly)+'Data Center'!CD13,0)</f>
        <v>-1231.9026683011082</v>
      </c>
      <c r="BY12" s="110">
        <f>IFERROR(SUM(SMBOpexLoad*BY$6,ENTOpexLoad*BY$9)*-1+(-1*AccessFeesMonthly)+'Data Center'!CE13,0)</f>
        <v>-1225.7431549596024</v>
      </c>
      <c r="BZ12" s="110">
        <f>IFERROR(SUM(SMBOpexLoad*BZ$6,ENTOpexLoad*BZ$9)*-1+(-1*AccessFeesMonthly)+'Data Center'!CF13,0)</f>
        <v>-1219.6144391848045</v>
      </c>
      <c r="CA12" s="110">
        <f>IFERROR(SUM(SMBOpexLoad*CA$6,ENTOpexLoad*CA$9)*-1+(-1*AccessFeesMonthly)+'Data Center'!CG13,0)</f>
        <v>-1213.5163669888805</v>
      </c>
      <c r="CB12" s="110">
        <f>IFERROR(SUM(SMBOpexLoad*CB$6,ENTOpexLoad*CB$9)*-1+(-1*AccessFeesMonthly)+'Data Center'!CH13,0)</f>
        <v>-1207.4487851539361</v>
      </c>
      <c r="CC12" s="110">
        <f>IFERROR(SUM(SMBOpexLoad*CC$6,ENTOpexLoad*CC$9)*-1+(-1*AccessFeesMonthly)+'Data Center'!CI13,0)</f>
        <v>-1201.4115412281665</v>
      </c>
      <c r="CD12" s="110">
        <f>IFERROR(SUM(SMBOpexLoad*CD$6,ENTOpexLoad*CD$9)*-1+(-1*AccessFeesMonthly)+'Data Center'!CJ13,0)</f>
        <v>-1195.4044835220257</v>
      </c>
      <c r="CE12" s="110">
        <f>IFERROR(SUM(SMBOpexLoad*CE$6,ENTOpexLoad*CE$9)*-1+(-1*AccessFeesMonthly)+'Data Center'!CK13,0)</f>
        <v>-1189.4274611044157</v>
      </c>
      <c r="CF12" s="110">
        <f>IFERROR(SUM(SMBOpexLoad*CF$6,ENTOpexLoad*CF$9)*-1+(-1*AccessFeesMonthly)+'Data Center'!CL13,0)</f>
        <v>-1183.4803237988936</v>
      </c>
      <c r="CG12" s="110">
        <f>IFERROR(SUM(SMBOpexLoad*CG$6,ENTOpexLoad*CG$9)*-1+(-1*AccessFeesMonthly)+'Data Center'!CM13,0)</f>
        <v>-1177.562922179899</v>
      </c>
      <c r="CH12" s="110">
        <f>IFERROR(SUM(SMBOpexLoad*CH$6,ENTOpexLoad*CH$9)*-1+(-1*AccessFeesMonthly)+'Data Center'!CN13,0)</f>
        <v>-1171.6751075689995</v>
      </c>
      <c r="CI12" s="110">
        <f>IFERROR(SUM(SMBOpexLoad*CI$6,ENTOpexLoad*CI$9)*-1+(-1*AccessFeesMonthly)+'Data Center'!CO13,0)</f>
        <v>-1165.8167320311545</v>
      </c>
      <c r="CJ12" s="110">
        <f>IFERROR(SUM(SMBOpexLoad*CJ$6,ENTOpexLoad*CJ$9)*-1+(-1*AccessFeesMonthly)+'Data Center'!CP13,0)</f>
        <v>-1159.9876483709988</v>
      </c>
      <c r="CK12" s="110">
        <f>IFERROR(SUM(SMBOpexLoad*CK$6,ENTOpexLoad*CK$9)*-1+(-1*AccessFeesMonthly)+'Data Center'!CQ13,0)</f>
        <v>-1154.1877101291439</v>
      </c>
      <c r="CL12" s="110">
        <f>IFERROR(SUM(SMBOpexLoad*CL$6,ENTOpexLoad*CL$9)*-1+(-1*AccessFeesMonthly)+'Data Center'!CR13,0)</f>
        <v>-1148.4167715784981</v>
      </c>
      <c r="CM12" s="110">
        <f>IFERROR(SUM(SMBOpexLoad*CM$6,ENTOpexLoad*CM$9)*-1+(-1*AccessFeesMonthly)+'Data Center'!CS13,0)</f>
        <v>-1142.6746877206056</v>
      </c>
      <c r="CN12" s="110">
        <f>IFERROR(SUM(SMBOpexLoad*CN$6,ENTOpexLoad*CN$9)*-1+(-1*AccessFeesMonthly)+'Data Center'!CT13,0)</f>
        <v>-1136.9613142820026</v>
      </c>
      <c r="CO12" s="110">
        <f>IFERROR(SUM(SMBOpexLoad*CO$6,ENTOpexLoad*CO$9)*-1+(-1*AccessFeesMonthly)+'Data Center'!CU13,0)</f>
        <v>-1131.2765077105926</v>
      </c>
      <c r="CP12" s="110">
        <f>IFERROR(SUM(SMBOpexLoad*CP$6,ENTOpexLoad*CP$9)*-1+(-1*AccessFeesMonthly)+'Data Center'!CV13,0)</f>
        <v>-1125.6201251720395</v>
      </c>
      <c r="CQ12" s="110">
        <f>IFERROR(SUM(SMBOpexLoad*CQ$6,ENTOpexLoad*CQ$9)*-1+(-1*AccessFeesMonthly)+'Data Center'!CW13,0)</f>
        <v>-1119.9920245461792</v>
      </c>
      <c r="CR12" s="110">
        <f>IFERROR(SUM(SMBOpexLoad*CR$6,ENTOpexLoad*CR$9)*-1+(-1*AccessFeesMonthly)+'Data Center'!CX13,0)</f>
        <v>-1114.3920644234483</v>
      </c>
      <c r="CS12" s="110">
        <f>IFERROR(SUM(SMBOpexLoad*CS$6,ENTOpexLoad*CS$9)*-1+(-1*AccessFeesMonthly)+'Data Center'!CY13,0)</f>
        <v>-1108.820104101331</v>
      </c>
      <c r="CT12" s="110">
        <f>IFERROR(SUM(SMBOpexLoad*CT$6,ENTOpexLoad*CT$9)*-1+(-1*AccessFeesMonthly)+'Data Center'!CZ13,0)</f>
        <v>-1103.2760035808244</v>
      </c>
      <c r="CU12" s="110">
        <f>IFERROR(SUM(SMBOpexLoad*CU$6,ENTOpexLoad*CU$9)*-1+(-1*AccessFeesMonthly)+'Data Center'!DA13,0)</f>
        <v>-1097.7596235629203</v>
      </c>
      <c r="CV12" s="110">
        <f>IFERROR(SUM(SMBOpexLoad*CV$6,ENTOpexLoad*CV$9)*-1+(-1*AccessFeesMonthly)+'Data Center'!DB13,0)</f>
        <v>-1092.2708254451056</v>
      </c>
      <c r="CW12" s="110">
        <f>IFERROR(SUM(SMBOpexLoad*CW$6,ENTOpexLoad*CW$9)*-1+(-1*AccessFeesMonthly)+'Data Center'!DC13,0)</f>
        <v>-1086.8094713178803</v>
      </c>
      <c r="CX12" s="110">
        <f>IFERROR(SUM(SMBOpexLoad*CX$6,ENTOpexLoad*CX$9)*-1+(-1*AccessFeesMonthly)+'Data Center'!DD13,0)</f>
        <v>-1081.3754239612908</v>
      </c>
      <c r="CY12" s="110">
        <f>IFERROR(SUM(SMBOpexLoad*CY$6,ENTOpexLoad*CY$9)*-1+(-1*AccessFeesMonthly)+'Data Center'!DE13,0)</f>
        <v>-1075.9685468414843</v>
      </c>
      <c r="CZ12" s="110">
        <f>IFERROR(SUM(SMBOpexLoad*CZ$6,ENTOpexLoad*CZ$9)*-1+(-1*AccessFeesMonthly)+'Data Center'!DF13,0)</f>
        <v>-1070.588704107277</v>
      </c>
      <c r="DA12" s="110">
        <f>IFERROR(SUM(SMBOpexLoad*DA$6,ENTOpexLoad*DA$9)*-1+(-1*AccessFeesMonthly)+'Data Center'!DG13,0)</f>
        <v>-1065.2357605867405</v>
      </c>
      <c r="DB12" s="110">
        <f>IFERROR(SUM(SMBOpexLoad*DB$6,ENTOpexLoad*DB$9)*-1+(-1*AccessFeesMonthly)+'Data Center'!DH13,0)</f>
        <v>-1059.9095817838067</v>
      </c>
      <c r="DC12" s="110">
        <f>IFERROR(SUM(SMBOpexLoad*DC$6,ENTOpexLoad*DC$9)*-1+(-1*AccessFeesMonthly)+'Data Center'!DI13,0)</f>
        <v>-1054.6100338748879</v>
      </c>
      <c r="DD12" s="110">
        <f>IFERROR(SUM(SMBOpexLoad*DD$6,ENTOpexLoad*DD$9)*-1+(-1*AccessFeesMonthly)+'Data Center'!DJ13,0)</f>
        <v>-1049.3369837055134</v>
      </c>
      <c r="DE12" s="110">
        <f>IFERROR(SUM(SMBOpexLoad*DE$6,ENTOpexLoad*DE$9)*-1+(-1*AccessFeesMonthly)+'Data Center'!DK13,0)</f>
        <v>-1044.0902987869858</v>
      </c>
      <c r="DF12" s="110">
        <f>IFERROR(SUM(SMBOpexLoad*DF$6,ENTOpexLoad*DF$9)*-1+(-1*AccessFeesMonthly)+'Data Center'!DL13,0)</f>
        <v>-1038.869847293051</v>
      </c>
      <c r="DG12" s="110">
        <f>IFERROR(SUM(SMBOpexLoad*DG$6,ENTOpexLoad*DG$9)*-1+(-1*AccessFeesMonthly)+'Data Center'!DM13,0)</f>
        <v>-1033.6754980565856</v>
      </c>
      <c r="DH12" s="110">
        <f>IFERROR(SUM(SMBOpexLoad*DH$6,ENTOpexLoad*DH$9)*-1+(-1*AccessFeesMonthly)+'Data Center'!DN13,0)</f>
        <v>-1028.5071205663028</v>
      </c>
      <c r="DI12" s="110">
        <f>IFERROR(SUM(SMBOpexLoad*DI$6,ENTOpexLoad*DI$9)*-1+(-1*AccessFeesMonthly)+'Data Center'!DO13,0)</f>
        <v>-1023.3645849634713</v>
      </c>
      <c r="DJ12" s="110">
        <f>IFERROR(SUM(SMBOpexLoad*DJ$6,ENTOpexLoad*DJ$9)*-1+(-1*AccessFeesMonthly)+'Data Center'!DP13,0)</f>
        <v>-1018.2477620386539</v>
      </c>
      <c r="DK12" s="110">
        <f>IFERROR(SUM(SMBOpexLoad*DK$6,ENTOpexLoad*DK$9)*-1+(-1*AccessFeesMonthly)+'Data Center'!DQ13,0)</f>
        <v>-1013.1565232284607</v>
      </c>
      <c r="DL12" s="110">
        <f>IFERROR(SUM(SMBOpexLoad*DL$6,ENTOpexLoad*DL$9)*-1+(-1*AccessFeesMonthly)+'Data Center'!DR13,0)</f>
        <v>-1008.0907406123184</v>
      </c>
      <c r="DM12" s="110">
        <f>IFERROR(SUM(SMBOpexLoad*DM$6,ENTOpexLoad*DM$9)*-1+(-1*AccessFeesMonthly)+'Data Center'!DS13,0)</f>
        <v>-1003.0502869092569</v>
      </c>
      <c r="DN12" s="110">
        <f>IFERROR(SUM(SMBOpexLoad*DN$6,ENTOpexLoad*DN$9)*-1+(-1*AccessFeesMonthly)+'Data Center'!DT13,0)</f>
        <v>-998.03503547471064</v>
      </c>
      <c r="DO12" s="110">
        <f>IFERROR(SUM(SMBOpexLoad*DO$6,ENTOpexLoad*DO$9)*-1+(-1*AccessFeesMonthly)+'Data Center'!DU13,0)</f>
        <v>-993.04486029733698</v>
      </c>
      <c r="DP12" s="110">
        <f>IFERROR(SUM(SMBOpexLoad*DP$6,ENTOpexLoad*DP$9)*-1+(-1*AccessFeesMonthly)+'Data Center'!DV13,0)</f>
        <v>-988.07963599585025</v>
      </c>
      <c r="DQ12" s="110">
        <f>IFERROR(SUM(SMBOpexLoad*DQ$6,ENTOpexLoad*DQ$9)*-1+(-1*AccessFeesMonthly)+'Data Center'!DW13,0)</f>
        <v>-983.13923781587107</v>
      </c>
      <c r="DR12" s="110">
        <f>IFERROR(SUM(SMBOpexLoad*DR$6,ENTOpexLoad*DR$9)*-1+(-1*AccessFeesMonthly)+'Data Center'!DX13,0)</f>
        <v>-978.22354162679164</v>
      </c>
      <c r="DS12" s="110">
        <f>IFERROR(SUM(SMBOpexLoad*DS$6,ENTOpexLoad*DS$9)*-1+(-1*AccessFeesMonthly)+'Data Center'!DY13,0)</f>
        <v>-973.33242391865758</v>
      </c>
      <c r="DT12" s="110">
        <f>IFERROR(SUM(SMBOpexLoad*DT$6,ENTOpexLoad*DT$9)*-1+(-1*AccessFeesMonthly)+'Data Center'!DZ13,0)</f>
        <v>-968.46576179906424</v>
      </c>
      <c r="DU12" s="110">
        <f>IFERROR(SUM(SMBOpexLoad*DU$6,ENTOpexLoad*DU$9)*-1+(-1*AccessFeesMonthly)+'Data Center'!EA13,0)</f>
        <v>-963.62343299006898</v>
      </c>
      <c r="DV12" s="110">
        <f>IFERROR(SUM(SMBOpexLoad*DV$6,ENTOpexLoad*DV$9)*-1+(-1*AccessFeesMonthly)+'Data Center'!EB13,0)</f>
        <v>-958.80531582511856</v>
      </c>
      <c r="DW12" s="110">
        <f>IFERROR(SUM(SMBOpexLoad*DW$6,ENTOpexLoad*DW$9)*-1+(-1*AccessFeesMonthly)+'Data Center'!EC13,0)</f>
        <v>-954.01128924599288</v>
      </c>
      <c r="DX12" s="110">
        <f>IFERROR(SUM(SMBOpexLoad*DX$6,ENTOpexLoad*DX$9)*-1+(-1*AccessFeesMonthly)+'Data Center'!ED13,0)</f>
        <v>-949.241232799763</v>
      </c>
      <c r="DY12" s="110">
        <f>IFERROR(SUM(SMBOpexLoad*DY$6,ENTOpexLoad*DY$9)*-1+(-1*AccessFeesMonthly)+'Data Center'!EE13,0)</f>
        <v>-944.49502663576413</v>
      </c>
      <c r="DZ12" s="110">
        <f>IFERROR(SUM(SMBOpexLoad*DZ$6,ENTOpexLoad*DZ$9)*-1+(-1*AccessFeesMonthly)+'Data Center'!EF13,0)</f>
        <v>-939.7725515025852</v>
      </c>
      <c r="EA12" s="110">
        <f>IFERROR(SUM(SMBOpexLoad*EA$6,ENTOpexLoad*EA$9)*-1+(-1*AccessFeesMonthly)+'Data Center'!EG13,0)</f>
        <v>-935.07368874507233</v>
      </c>
      <c r="EB12" s="110">
        <f>IFERROR(SUM(SMBOpexLoad*EB$6,ENTOpexLoad*EB$9)*-1+(-1*AccessFeesMonthly)+'Data Center'!EH13,0)</f>
        <v>-930.39832030134687</v>
      </c>
      <c r="EC12" s="110">
        <f>IFERROR(SUM(SMBOpexLoad*EC$6,ENTOpexLoad*EC$9)*-1+(-1*AccessFeesMonthly)+'Data Center'!EI13,0)</f>
        <v>-925.74632869984021</v>
      </c>
      <c r="ED12" s="110">
        <f>IFERROR(SUM(SMBOpexLoad*ED$6,ENTOpexLoad*ED$9)*-1+(-1*AccessFeesMonthly)+'Data Center'!EJ13,0)</f>
        <v>-921.11759705634097</v>
      </c>
      <c r="EE12" s="110">
        <f>IFERROR(SUM(SMBOpexLoad*EE$6,ENTOpexLoad*EE$9)*-1+(-1*AccessFeesMonthly)+'Data Center'!EK13,0)</f>
        <v>-916.51200907105931</v>
      </c>
      <c r="EF12" s="110">
        <f>IFERROR(SUM(SMBOpexLoad*EF$6,ENTOpexLoad*EF$9)*-1+(-1*AccessFeesMonthly)+'Data Center'!EL13,0)</f>
        <v>-911.929449025704</v>
      </c>
      <c r="EG12" s="110">
        <f>IFERROR(SUM(SMBOpexLoad*EG$6,ENTOpexLoad*EG$9)*-1+(-1*AccessFeesMonthly)+'Data Center'!EM13,0)</f>
        <v>-907.36980178057547</v>
      </c>
      <c r="EH12" s="110">
        <f>IFERROR(SUM(SMBOpexLoad*EH$6,ENTOpexLoad*EH$9)*-1+(-1*AccessFeesMonthly)+'Data Center'!EN13,0)</f>
        <v>-902.83295277167269</v>
      </c>
      <c r="EI12" s="110">
        <f>IFERROR(SUM(SMBOpexLoad*EI$6,ENTOpexLoad*EI$9)*-1+(-1*AccessFeesMonthly)+'Data Center'!EO13,0)</f>
        <v>-898.31878800781431</v>
      </c>
      <c r="EJ12" s="110">
        <f>IFERROR(SUM(SMBOpexLoad*EJ$6,ENTOpexLoad*EJ$9)*-1+(-1*AccessFeesMonthly)+'Data Center'!EP13,0)</f>
        <v>-893.82719406777528</v>
      </c>
      <c r="EK12" s="110">
        <f>IFERROR(SUM(SMBOpexLoad*EK$6,ENTOpexLoad*EK$9)*-1+(-1*AccessFeesMonthly)+'Data Center'!EQ13,0)</f>
        <v>-889.35805809743636</v>
      </c>
      <c r="EL12" s="110">
        <f>IFERROR(SUM(SMBOpexLoad*EL$6,ENTOpexLoad*EL$9)*-1+(-1*AccessFeesMonthly)+'Data Center'!ER13,0)</f>
        <v>-884.91126780694913</v>
      </c>
      <c r="EM12" s="110">
        <f>IFERROR(SUM(SMBOpexLoad*EM$6,ENTOpexLoad*EM$9)*-1+(-1*AccessFeesMonthly)+'Data Center'!ES13,0)</f>
        <v>-880.48671146791435</v>
      </c>
      <c r="EN12" s="110">
        <f>IFERROR(SUM(SMBOpexLoad*EN$6,ENTOpexLoad*EN$9)*-1+(-1*AccessFeesMonthly)+'Data Center'!ET13,0)</f>
        <v>-876.08427791057477</v>
      </c>
      <c r="EO12" s="110">
        <f>IFERROR(SUM(SMBOpexLoad*EO$6,ENTOpexLoad*EO$9)*-1+(-1*AccessFeesMonthly)+'Data Center'!EU13,0)</f>
        <v>-871.70385652102198</v>
      </c>
      <c r="EP12" s="110">
        <f>IFERROR(SUM(SMBOpexLoad*EP$6,ENTOpexLoad*EP$9)*-1+(-1*AccessFeesMonthly)+'Data Center'!EV13,0)</f>
        <v>-867.34533723841673</v>
      </c>
      <c r="EQ12" s="110">
        <f>IFERROR(SUM(SMBOpexLoad*EQ$6,ENTOpexLoad*EQ$9)*-1+(-1*AccessFeesMonthly)+'Data Center'!EW13,0)</f>
        <v>-863.00861055222458</v>
      </c>
      <c r="ER12" s="110">
        <f>IFERROR(SUM(SMBOpexLoad*ER$6,ENTOpexLoad*ER$9)*-1+(-1*AccessFeesMonthly)+'Data Center'!EX13,0)</f>
        <v>-858.69356749946348</v>
      </c>
      <c r="ES12" s="110">
        <f>IFERROR(SUM(SMBOpexLoad*ES$6,ENTOpexLoad*ES$9)*-1+(-1*AccessFeesMonthly)+'Data Center'!EY13,0)</f>
        <v>-854.40009966196601</v>
      </c>
      <c r="ET12" s="110">
        <f>IFERROR(SUM(SMBOpexLoad*ET$6,ENTOpexLoad*ET$9)*-1+(-1*AccessFeesMonthly)+'Data Center'!EZ13,0)</f>
        <v>-850.1280991636562</v>
      </c>
      <c r="EU12" s="110">
        <f>IFERROR(SUM(SMBOpexLoad*EU$6,ENTOpexLoad*EU$9)*-1+(-1*AccessFeesMonthly)+'Data Center'!FA13,0)</f>
        <v>-845.87745866783791</v>
      </c>
      <c r="EV12" s="110">
        <f>IFERROR(SUM(SMBOpexLoad*EV$6,ENTOpexLoad*EV$9)*-1+(-1*AccessFeesMonthly)+'Data Center'!FB13,0)</f>
        <v>-841.64807137449873</v>
      </c>
      <c r="EW12" s="110">
        <f>IFERROR(SUM(SMBOpexLoad*EW$6,ENTOpexLoad*EW$9)*-1+(-1*AccessFeesMonthly)+'Data Center'!FC13,0)</f>
        <v>-837.43983101762626</v>
      </c>
      <c r="EX12" s="110">
        <f>IFERROR(SUM(SMBOpexLoad*EX$6,ENTOpexLoad*EX$9)*-1+(-1*AccessFeesMonthly)+'Data Center'!FD13,0)</f>
        <v>-833.25263186253801</v>
      </c>
      <c r="EY12" s="110">
        <f>IFERROR(SUM(SMBOpexLoad*EY$6,ENTOpexLoad*EY$9)*-1+(-1*AccessFeesMonthly)+'Data Center'!FE13,0)</f>
        <v>-829.08636870322528</v>
      </c>
      <c r="EZ12" s="110">
        <f>IFERROR(SUM(SMBOpexLoad*EZ$6,ENTOpexLoad*EZ$9)*-1+(-1*AccessFeesMonthly)+'Data Center'!FF13,0)</f>
        <v>-824.94093685970915</v>
      </c>
      <c r="FA12" s="110">
        <f>IFERROR(SUM(SMBOpexLoad*FA$6,ENTOpexLoad*FA$9)*-1+(-1*AccessFeesMonthly)+'Data Center'!FG13,0)</f>
        <v>-820.81623217541062</v>
      </c>
      <c r="FB12" s="110">
        <f>IFERROR(SUM(SMBOpexLoad*FB$6,ENTOpexLoad*FB$9)*-1+(-1*AccessFeesMonthly)+'Data Center'!FH13,0)</f>
        <v>-816.71215101453356</v>
      </c>
      <c r="FC12" s="110">
        <f>IFERROR(SUM(SMBOpexLoad*FC$6,ENTOpexLoad*FC$9)*-1+(-1*AccessFeesMonthly)+'Data Center'!FI13,0)</f>
        <v>-812.62859025946091</v>
      </c>
      <c r="FD12" s="110">
        <f>IFERROR(SUM(SMBOpexLoad*FD$6,ENTOpexLoad*FD$9)*-1+(-1*AccessFeesMonthly)+'Data Center'!FJ13,0)</f>
        <v>-808.56544730816358</v>
      </c>
      <c r="FE12" s="110">
        <f>IFERROR(SUM(SMBOpexLoad*FE$6,ENTOpexLoad*FE$9)*-1+(-1*AccessFeesMonthly)+'Data Center'!FK13,0)</f>
        <v>-804.52262007162278</v>
      </c>
      <c r="FF12" s="110">
        <f>IFERROR(SUM(SMBOpexLoad*FF$6,ENTOpexLoad*FF$9)*-1+(-1*AccessFeesMonthly)+'Data Center'!FL13,0)</f>
        <v>-800.50000697126472</v>
      </c>
      <c r="FG12" s="110">
        <f>IFERROR(SUM(SMBOpexLoad*FG$6,ENTOpexLoad*FG$9)*-1+(-1*AccessFeesMonthly)+'Data Center'!FM13,0)</f>
        <v>-796.4975069364084</v>
      </c>
      <c r="FH12" s="110">
        <f>IFERROR(SUM(SMBOpexLoad*FH$6,ENTOpexLoad*FH$9)*-1+(-1*AccessFeesMonthly)+'Data Center'!FN13,0)</f>
        <v>-792.51501940172636</v>
      </c>
      <c r="FI12" s="110">
        <f>IFERROR(SUM(SMBOpexLoad*FI$6,ENTOpexLoad*FI$9)*-1+(-1*AccessFeesMonthly)+'Data Center'!FO13,0)</f>
        <v>-788.55244430471771</v>
      </c>
      <c r="FJ12" s="110">
        <f>IFERROR(SUM(SMBOpexLoad*FJ$6,ENTOpexLoad*FJ$9)*-1+(-1*AccessFeesMonthly)+'Data Center'!FP13,0)</f>
        <v>-784.60968208319423</v>
      </c>
      <c r="FK12" s="110">
        <f>IFERROR(SUM(SMBOpexLoad*FK$6,ENTOpexLoad*FK$9)*-1+(-1*AccessFeesMonthly)+'Data Center'!FQ13,0)</f>
        <v>-780.68663367277827</v>
      </c>
      <c r="FL12" s="110">
        <f>IFERROR(SUM(SMBOpexLoad*FL$6,ENTOpexLoad*FL$9)*-1+(-1*AccessFeesMonthly)+'Data Center'!FR13,0)</f>
        <v>-776.78320050441448</v>
      </c>
      <c r="FM12" s="110">
        <f>IFERROR(SUM(SMBOpexLoad*FM$6,ENTOpexLoad*FM$9)*-1+(-1*AccessFeesMonthly)+'Data Center'!FS13,0)</f>
        <v>-772.89928450189245</v>
      </c>
      <c r="FN12" s="110">
        <f>IFERROR(SUM(SMBOpexLoad*FN$6,ENTOpexLoad*FN$9)*-1+(-1*AccessFeesMonthly)+'Data Center'!FT13,0)</f>
        <v>-769.03478807938302</v>
      </c>
      <c r="FO12" s="110">
        <f>IFERROR(SUM(SMBOpexLoad*FO$6,ENTOpexLoad*FO$9)*-1+(-1*AccessFeesMonthly)+'Data Center'!FU13,0)</f>
        <v>-765.18961413898603</v>
      </c>
      <c r="FP12" s="110">
        <f>IFERROR(SUM(SMBOpexLoad*FP$6,ENTOpexLoad*FP$9)*-1+(-1*AccessFeesMonthly)+'Data Center'!FV13,0)</f>
        <v>-761.36366606829108</v>
      </c>
      <c r="FQ12" s="110">
        <f>IFERROR(SUM(SMBOpexLoad*FQ$6,ENTOpexLoad*FQ$9)*-1+(-1*AccessFeesMonthly)+'Data Center'!FW13,0)</f>
        <v>-757.55684773794962</v>
      </c>
      <c r="FR12" s="110">
        <f>IFERROR(SUM(SMBOpexLoad*FR$6,ENTOpexLoad*FR$9)*-1+(-1*AccessFeesMonthly)+'Data Center'!FX13,0)</f>
        <v>-753.76906349925991</v>
      </c>
      <c r="FS12" s="110">
        <f>IFERROR(SUM(SMBOpexLoad*FS$6,ENTOpexLoad*FS$9)*-1+(-1*AccessFeesMonthly)+'Data Center'!FY13,0)</f>
        <v>-750.00021818176356</v>
      </c>
      <c r="FT12" s="110">
        <f>IFERROR(SUM(SMBOpexLoad*FT$6,ENTOpexLoad*FT$9)*-1+(-1*AccessFeesMonthly)+'Data Center'!FZ13,0)</f>
        <v>-746.25021709085479</v>
      </c>
      <c r="FU12" s="110">
        <f>IFERROR(SUM(SMBOpexLoad*FU$6,ENTOpexLoad*FU$9)*-1+(-1*AccessFeesMonthly)+'Data Center'!GA13,0)</f>
        <v>-742.51896600540044</v>
      </c>
      <c r="FV12" s="110">
        <f>IFERROR(SUM(SMBOpexLoad*FV$6,ENTOpexLoad*FV$9)*-1+(-1*AccessFeesMonthly)+'Data Center'!GB13,0)</f>
        <v>-738.80637117537344</v>
      </c>
      <c r="FW12" s="110">
        <f>IFERROR(SUM(SMBOpexLoad*FW$6,ENTOpexLoad*FW$9)*-1+(-1*AccessFeesMonthly)+'Data Center'!GC13,0)</f>
        <v>-735.11233931949653</v>
      </c>
      <c r="FX12" s="110">
        <f>IFERROR(SUM(SMBOpexLoad*FX$6,ENTOpexLoad*FX$9)*-1+(-1*AccessFeesMonthly)+'Data Center'!GD13,0)</f>
        <v>-731.43677762289906</v>
      </c>
      <c r="FY12" s="110">
        <f>IFERROR(SUM(SMBOpexLoad*FY$6,ENTOpexLoad*FY$9)*-1+(-1*AccessFeesMonthly)+'Data Center'!GE13,0)</f>
        <v>-727.77959373478461</v>
      </c>
      <c r="FZ12" s="110">
        <f>IFERROR(SUM(SMBOpexLoad*FZ$6,ENTOpexLoad*FZ$9)*-1+(-1*AccessFeesMonthly)+'Data Center'!GF13,0)</f>
        <v>-724.14069576611075</v>
      </c>
      <c r="GA12" s="110">
        <f>IFERROR(SUM(SMBOpexLoad*GA$6,ENTOpexLoad*GA$9)*-1+(-1*AccessFeesMonthly)+'Data Center'!GG13,0)</f>
        <v>-720.51999228728016</v>
      </c>
      <c r="GB12" s="100"/>
      <c r="GC12" s="96"/>
    </row>
    <row r="13" spans="1:185" ht="6" customHeight="1">
      <c r="A13" s="96"/>
      <c r="B13" s="99"/>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100"/>
      <c r="GC13" s="96"/>
    </row>
    <row r="14" spans="1:185" ht="30" customHeight="1">
      <c r="A14" s="96"/>
      <c r="B14" s="99"/>
      <c r="C14" s="241" t="str">
        <f>"Cash Flow "&amp;C$4</f>
        <v>Cash Flow 0</v>
      </c>
      <c r="D14" s="241" t="str">
        <f t="shared" ref="D14:BO14" si="18">"Cash Flow "&amp;D$4</f>
        <v>Cash Flow 1</v>
      </c>
      <c r="E14" s="241" t="str">
        <f t="shared" si="18"/>
        <v>Cash Flow 2</v>
      </c>
      <c r="F14" s="241" t="str">
        <f t="shared" si="18"/>
        <v>Cash Flow 3</v>
      </c>
      <c r="G14" s="241" t="str">
        <f t="shared" si="18"/>
        <v>Cash Flow 4</v>
      </c>
      <c r="H14" s="241" t="str">
        <f t="shared" si="18"/>
        <v>Cash Flow 5</v>
      </c>
      <c r="I14" s="241" t="str">
        <f t="shared" si="18"/>
        <v>Cash Flow 6</v>
      </c>
      <c r="J14" s="241" t="str">
        <f t="shared" si="18"/>
        <v>Cash Flow 7</v>
      </c>
      <c r="K14" s="241" t="str">
        <f t="shared" si="18"/>
        <v>Cash Flow 8</v>
      </c>
      <c r="L14" s="241" t="str">
        <f t="shared" si="18"/>
        <v>Cash Flow 9</v>
      </c>
      <c r="M14" s="241" t="str">
        <f t="shared" si="18"/>
        <v>Cash Flow 10</v>
      </c>
      <c r="N14" s="241" t="str">
        <f t="shared" si="18"/>
        <v>Cash Flow 11</v>
      </c>
      <c r="O14" s="241" t="str">
        <f t="shared" si="18"/>
        <v>Cash Flow 12</v>
      </c>
      <c r="P14" s="241" t="str">
        <f t="shared" si="18"/>
        <v>Cash Flow 13</v>
      </c>
      <c r="Q14" s="241" t="str">
        <f t="shared" si="18"/>
        <v>Cash Flow 14</v>
      </c>
      <c r="R14" s="241" t="str">
        <f t="shared" si="18"/>
        <v>Cash Flow 15</v>
      </c>
      <c r="S14" s="241" t="str">
        <f t="shared" si="18"/>
        <v>Cash Flow 16</v>
      </c>
      <c r="T14" s="241" t="str">
        <f t="shared" si="18"/>
        <v>Cash Flow 17</v>
      </c>
      <c r="U14" s="241" t="str">
        <f t="shared" si="18"/>
        <v>Cash Flow 18</v>
      </c>
      <c r="V14" s="241" t="str">
        <f t="shared" si="18"/>
        <v>Cash Flow 19</v>
      </c>
      <c r="W14" s="241" t="str">
        <f t="shared" si="18"/>
        <v>Cash Flow 20</v>
      </c>
      <c r="X14" s="241" t="str">
        <f t="shared" si="18"/>
        <v>Cash Flow 21</v>
      </c>
      <c r="Y14" s="241" t="str">
        <f t="shared" si="18"/>
        <v>Cash Flow 22</v>
      </c>
      <c r="Z14" s="241" t="str">
        <f t="shared" si="18"/>
        <v>Cash Flow 23</v>
      </c>
      <c r="AA14" s="241" t="str">
        <f t="shared" si="18"/>
        <v>Cash Flow 24</v>
      </c>
      <c r="AB14" s="241" t="str">
        <f t="shared" si="18"/>
        <v>Cash Flow 25</v>
      </c>
      <c r="AC14" s="241" t="str">
        <f t="shared" si="18"/>
        <v>Cash Flow 26</v>
      </c>
      <c r="AD14" s="241" t="str">
        <f t="shared" si="18"/>
        <v>Cash Flow 27</v>
      </c>
      <c r="AE14" s="241" t="str">
        <f t="shared" si="18"/>
        <v>Cash Flow 28</v>
      </c>
      <c r="AF14" s="241" t="str">
        <f t="shared" si="18"/>
        <v>Cash Flow 29</v>
      </c>
      <c r="AG14" s="241" t="str">
        <f t="shared" si="18"/>
        <v>Cash Flow 30</v>
      </c>
      <c r="AH14" s="241" t="str">
        <f t="shared" si="18"/>
        <v>Cash Flow 31</v>
      </c>
      <c r="AI14" s="241" t="str">
        <f t="shared" si="18"/>
        <v>Cash Flow 32</v>
      </c>
      <c r="AJ14" s="241" t="str">
        <f t="shared" si="18"/>
        <v>Cash Flow 33</v>
      </c>
      <c r="AK14" s="241" t="str">
        <f t="shared" si="18"/>
        <v>Cash Flow 34</v>
      </c>
      <c r="AL14" s="241" t="str">
        <f t="shared" si="18"/>
        <v>Cash Flow 35</v>
      </c>
      <c r="AM14" s="241" t="str">
        <f t="shared" si="18"/>
        <v>Cash Flow 36</v>
      </c>
      <c r="AN14" s="241" t="str">
        <f t="shared" si="18"/>
        <v>Cash Flow 37</v>
      </c>
      <c r="AO14" s="241" t="str">
        <f t="shared" si="18"/>
        <v>Cash Flow 38</v>
      </c>
      <c r="AP14" s="241" t="str">
        <f t="shared" si="18"/>
        <v>Cash Flow 39</v>
      </c>
      <c r="AQ14" s="241" t="str">
        <f t="shared" si="18"/>
        <v>Cash Flow 40</v>
      </c>
      <c r="AR14" s="241" t="str">
        <f t="shared" si="18"/>
        <v>Cash Flow 41</v>
      </c>
      <c r="AS14" s="241" t="str">
        <f t="shared" si="18"/>
        <v>Cash Flow 42</v>
      </c>
      <c r="AT14" s="241" t="str">
        <f t="shared" si="18"/>
        <v>Cash Flow 43</v>
      </c>
      <c r="AU14" s="241" t="str">
        <f t="shared" si="18"/>
        <v>Cash Flow 44</v>
      </c>
      <c r="AV14" s="241" t="str">
        <f t="shared" si="18"/>
        <v>Cash Flow 45</v>
      </c>
      <c r="AW14" s="241" t="str">
        <f t="shared" si="18"/>
        <v>Cash Flow 46</v>
      </c>
      <c r="AX14" s="241" t="str">
        <f t="shared" si="18"/>
        <v>Cash Flow 47</v>
      </c>
      <c r="AY14" s="241" t="str">
        <f t="shared" si="18"/>
        <v>Cash Flow 48</v>
      </c>
      <c r="AZ14" s="241" t="str">
        <f t="shared" si="18"/>
        <v>Cash Flow 49</v>
      </c>
      <c r="BA14" s="241" t="str">
        <f t="shared" si="18"/>
        <v>Cash Flow 50</v>
      </c>
      <c r="BB14" s="241" t="str">
        <f t="shared" si="18"/>
        <v>Cash Flow 51</v>
      </c>
      <c r="BC14" s="241" t="str">
        <f t="shared" si="18"/>
        <v>Cash Flow 52</v>
      </c>
      <c r="BD14" s="241" t="str">
        <f t="shared" si="18"/>
        <v>Cash Flow 53</v>
      </c>
      <c r="BE14" s="241" t="str">
        <f t="shared" si="18"/>
        <v>Cash Flow 54</v>
      </c>
      <c r="BF14" s="241" t="str">
        <f t="shared" si="18"/>
        <v>Cash Flow 55</v>
      </c>
      <c r="BG14" s="241" t="str">
        <f t="shared" si="18"/>
        <v>Cash Flow 56</v>
      </c>
      <c r="BH14" s="241" t="str">
        <f t="shared" si="18"/>
        <v>Cash Flow 57</v>
      </c>
      <c r="BI14" s="241" t="str">
        <f t="shared" si="18"/>
        <v>Cash Flow 58</v>
      </c>
      <c r="BJ14" s="241" t="str">
        <f t="shared" si="18"/>
        <v>Cash Flow 59</v>
      </c>
      <c r="BK14" s="241" t="str">
        <f t="shared" si="18"/>
        <v>Cash Flow 60</v>
      </c>
      <c r="BL14" s="241" t="str">
        <f t="shared" si="18"/>
        <v>Cash Flow 61</v>
      </c>
      <c r="BM14" s="241" t="str">
        <f t="shared" si="18"/>
        <v>Cash Flow 62</v>
      </c>
      <c r="BN14" s="241" t="str">
        <f t="shared" si="18"/>
        <v>Cash Flow 63</v>
      </c>
      <c r="BO14" s="241" t="str">
        <f t="shared" si="18"/>
        <v>Cash Flow 64</v>
      </c>
      <c r="BP14" s="241" t="str">
        <f t="shared" ref="BP14:EA14" si="19">"Cash Flow "&amp;BP$4</f>
        <v>Cash Flow 65</v>
      </c>
      <c r="BQ14" s="241" t="str">
        <f t="shared" si="19"/>
        <v>Cash Flow 66</v>
      </c>
      <c r="BR14" s="241" t="str">
        <f t="shared" si="19"/>
        <v>Cash Flow 67</v>
      </c>
      <c r="BS14" s="241" t="str">
        <f t="shared" si="19"/>
        <v>Cash Flow 68</v>
      </c>
      <c r="BT14" s="241" t="str">
        <f t="shared" si="19"/>
        <v>Cash Flow 69</v>
      </c>
      <c r="BU14" s="241" t="str">
        <f t="shared" si="19"/>
        <v>Cash Flow 70</v>
      </c>
      <c r="BV14" s="241" t="str">
        <f t="shared" si="19"/>
        <v>Cash Flow 71</v>
      </c>
      <c r="BW14" s="241" t="str">
        <f t="shared" si="19"/>
        <v>Cash Flow 72</v>
      </c>
      <c r="BX14" s="241" t="str">
        <f t="shared" si="19"/>
        <v>Cash Flow 73</v>
      </c>
      <c r="BY14" s="241" t="str">
        <f t="shared" si="19"/>
        <v>Cash Flow 74</v>
      </c>
      <c r="BZ14" s="241" t="str">
        <f t="shared" si="19"/>
        <v>Cash Flow 75</v>
      </c>
      <c r="CA14" s="241" t="str">
        <f t="shared" si="19"/>
        <v>Cash Flow 76</v>
      </c>
      <c r="CB14" s="241" t="str">
        <f t="shared" si="19"/>
        <v>Cash Flow 77</v>
      </c>
      <c r="CC14" s="241" t="str">
        <f t="shared" si="19"/>
        <v>Cash Flow 78</v>
      </c>
      <c r="CD14" s="241" t="str">
        <f t="shared" si="19"/>
        <v>Cash Flow 79</v>
      </c>
      <c r="CE14" s="241" t="str">
        <f t="shared" si="19"/>
        <v>Cash Flow 80</v>
      </c>
      <c r="CF14" s="241" t="str">
        <f t="shared" si="19"/>
        <v>Cash Flow 81</v>
      </c>
      <c r="CG14" s="241" t="str">
        <f t="shared" si="19"/>
        <v>Cash Flow 82</v>
      </c>
      <c r="CH14" s="241" t="str">
        <f t="shared" si="19"/>
        <v>Cash Flow 83</v>
      </c>
      <c r="CI14" s="241" t="str">
        <f t="shared" si="19"/>
        <v>Cash Flow 84</v>
      </c>
      <c r="CJ14" s="241" t="str">
        <f t="shared" si="19"/>
        <v>Cash Flow 85</v>
      </c>
      <c r="CK14" s="241" t="str">
        <f t="shared" si="19"/>
        <v>Cash Flow 86</v>
      </c>
      <c r="CL14" s="241" t="str">
        <f t="shared" si="19"/>
        <v>Cash Flow 87</v>
      </c>
      <c r="CM14" s="241" t="str">
        <f t="shared" si="19"/>
        <v>Cash Flow 88</v>
      </c>
      <c r="CN14" s="241" t="str">
        <f t="shared" si="19"/>
        <v>Cash Flow 89</v>
      </c>
      <c r="CO14" s="241" t="str">
        <f t="shared" si="19"/>
        <v>Cash Flow 90</v>
      </c>
      <c r="CP14" s="241" t="str">
        <f t="shared" si="19"/>
        <v>Cash Flow 91</v>
      </c>
      <c r="CQ14" s="241" t="str">
        <f t="shared" si="19"/>
        <v>Cash Flow 92</v>
      </c>
      <c r="CR14" s="241" t="str">
        <f t="shared" si="19"/>
        <v>Cash Flow 93</v>
      </c>
      <c r="CS14" s="241" t="str">
        <f t="shared" si="19"/>
        <v>Cash Flow 94</v>
      </c>
      <c r="CT14" s="241" t="str">
        <f t="shared" si="19"/>
        <v>Cash Flow 95</v>
      </c>
      <c r="CU14" s="241" t="str">
        <f t="shared" si="19"/>
        <v>Cash Flow 96</v>
      </c>
      <c r="CV14" s="241" t="str">
        <f t="shared" si="19"/>
        <v>Cash Flow 97</v>
      </c>
      <c r="CW14" s="241" t="str">
        <f t="shared" si="19"/>
        <v>Cash Flow 98</v>
      </c>
      <c r="CX14" s="241" t="str">
        <f t="shared" si="19"/>
        <v>Cash Flow 99</v>
      </c>
      <c r="CY14" s="241" t="str">
        <f t="shared" si="19"/>
        <v>Cash Flow 100</v>
      </c>
      <c r="CZ14" s="241" t="str">
        <f t="shared" si="19"/>
        <v>Cash Flow 101</v>
      </c>
      <c r="DA14" s="241" t="str">
        <f t="shared" si="19"/>
        <v>Cash Flow 102</v>
      </c>
      <c r="DB14" s="241" t="str">
        <f t="shared" si="19"/>
        <v>Cash Flow 103</v>
      </c>
      <c r="DC14" s="241" t="str">
        <f t="shared" si="19"/>
        <v>Cash Flow 104</v>
      </c>
      <c r="DD14" s="241" t="str">
        <f t="shared" si="19"/>
        <v>Cash Flow 105</v>
      </c>
      <c r="DE14" s="241" t="str">
        <f t="shared" si="19"/>
        <v>Cash Flow 106</v>
      </c>
      <c r="DF14" s="241" t="str">
        <f t="shared" si="19"/>
        <v>Cash Flow 107</v>
      </c>
      <c r="DG14" s="241" t="str">
        <f t="shared" si="19"/>
        <v>Cash Flow 108</v>
      </c>
      <c r="DH14" s="241" t="str">
        <f t="shared" si="19"/>
        <v>Cash Flow 109</v>
      </c>
      <c r="DI14" s="241" t="str">
        <f t="shared" si="19"/>
        <v>Cash Flow 110</v>
      </c>
      <c r="DJ14" s="241" t="str">
        <f t="shared" si="19"/>
        <v>Cash Flow 111</v>
      </c>
      <c r="DK14" s="241" t="str">
        <f t="shared" si="19"/>
        <v>Cash Flow 112</v>
      </c>
      <c r="DL14" s="241" t="str">
        <f t="shared" si="19"/>
        <v>Cash Flow 113</v>
      </c>
      <c r="DM14" s="241" t="str">
        <f t="shared" si="19"/>
        <v>Cash Flow 114</v>
      </c>
      <c r="DN14" s="241" t="str">
        <f t="shared" si="19"/>
        <v>Cash Flow 115</v>
      </c>
      <c r="DO14" s="241" t="str">
        <f t="shared" si="19"/>
        <v>Cash Flow 116</v>
      </c>
      <c r="DP14" s="241" t="str">
        <f t="shared" si="19"/>
        <v>Cash Flow 117</v>
      </c>
      <c r="DQ14" s="241" t="str">
        <f t="shared" si="19"/>
        <v>Cash Flow 118</v>
      </c>
      <c r="DR14" s="241" t="str">
        <f t="shared" si="19"/>
        <v>Cash Flow 119</v>
      </c>
      <c r="DS14" s="241" t="str">
        <f t="shared" si="19"/>
        <v>Cash Flow 120</v>
      </c>
      <c r="DT14" s="241" t="str">
        <f t="shared" si="19"/>
        <v>Cash Flow 121</v>
      </c>
      <c r="DU14" s="241" t="str">
        <f t="shared" si="19"/>
        <v>Cash Flow 122</v>
      </c>
      <c r="DV14" s="241" t="str">
        <f t="shared" si="19"/>
        <v>Cash Flow 123</v>
      </c>
      <c r="DW14" s="241" t="str">
        <f t="shared" si="19"/>
        <v>Cash Flow 124</v>
      </c>
      <c r="DX14" s="241" t="str">
        <f t="shared" si="19"/>
        <v>Cash Flow 125</v>
      </c>
      <c r="DY14" s="241" t="str">
        <f t="shared" si="19"/>
        <v>Cash Flow 126</v>
      </c>
      <c r="DZ14" s="241" t="str">
        <f t="shared" si="19"/>
        <v>Cash Flow 127</v>
      </c>
      <c r="EA14" s="241" t="str">
        <f t="shared" si="19"/>
        <v>Cash Flow 128</v>
      </c>
      <c r="EB14" s="241" t="str">
        <f t="shared" ref="EB14:GA14" si="20">"Cash Flow "&amp;EB$4</f>
        <v>Cash Flow 129</v>
      </c>
      <c r="EC14" s="241" t="str">
        <f t="shared" si="20"/>
        <v>Cash Flow 130</v>
      </c>
      <c r="ED14" s="241" t="str">
        <f t="shared" si="20"/>
        <v>Cash Flow 131</v>
      </c>
      <c r="EE14" s="241" t="str">
        <f t="shared" si="20"/>
        <v>Cash Flow 132</v>
      </c>
      <c r="EF14" s="241" t="str">
        <f t="shared" si="20"/>
        <v>Cash Flow 133</v>
      </c>
      <c r="EG14" s="241" t="str">
        <f t="shared" si="20"/>
        <v>Cash Flow 134</v>
      </c>
      <c r="EH14" s="241" t="str">
        <f t="shared" si="20"/>
        <v>Cash Flow 135</v>
      </c>
      <c r="EI14" s="241" t="str">
        <f t="shared" si="20"/>
        <v>Cash Flow 136</v>
      </c>
      <c r="EJ14" s="241" t="str">
        <f t="shared" si="20"/>
        <v>Cash Flow 137</v>
      </c>
      <c r="EK14" s="241" t="str">
        <f t="shared" si="20"/>
        <v>Cash Flow 138</v>
      </c>
      <c r="EL14" s="241" t="str">
        <f t="shared" si="20"/>
        <v>Cash Flow 139</v>
      </c>
      <c r="EM14" s="241" t="str">
        <f t="shared" si="20"/>
        <v>Cash Flow 140</v>
      </c>
      <c r="EN14" s="241" t="str">
        <f t="shared" si="20"/>
        <v>Cash Flow 141</v>
      </c>
      <c r="EO14" s="241" t="str">
        <f t="shared" si="20"/>
        <v>Cash Flow 142</v>
      </c>
      <c r="EP14" s="241" t="str">
        <f t="shared" si="20"/>
        <v>Cash Flow 143</v>
      </c>
      <c r="EQ14" s="241" t="str">
        <f t="shared" si="20"/>
        <v>Cash Flow 144</v>
      </c>
      <c r="ER14" s="241" t="str">
        <f t="shared" si="20"/>
        <v>Cash Flow 145</v>
      </c>
      <c r="ES14" s="241" t="str">
        <f t="shared" si="20"/>
        <v>Cash Flow 146</v>
      </c>
      <c r="ET14" s="241" t="str">
        <f t="shared" si="20"/>
        <v>Cash Flow 147</v>
      </c>
      <c r="EU14" s="241" t="str">
        <f t="shared" si="20"/>
        <v>Cash Flow 148</v>
      </c>
      <c r="EV14" s="241" t="str">
        <f t="shared" si="20"/>
        <v>Cash Flow 149</v>
      </c>
      <c r="EW14" s="241" t="str">
        <f t="shared" si="20"/>
        <v>Cash Flow 150</v>
      </c>
      <c r="EX14" s="241" t="str">
        <f t="shared" si="20"/>
        <v>Cash Flow 151</v>
      </c>
      <c r="EY14" s="241" t="str">
        <f t="shared" si="20"/>
        <v>Cash Flow 152</v>
      </c>
      <c r="EZ14" s="241" t="str">
        <f t="shared" si="20"/>
        <v>Cash Flow 153</v>
      </c>
      <c r="FA14" s="241" t="str">
        <f t="shared" si="20"/>
        <v>Cash Flow 154</v>
      </c>
      <c r="FB14" s="241" t="str">
        <f t="shared" si="20"/>
        <v>Cash Flow 155</v>
      </c>
      <c r="FC14" s="241" t="str">
        <f t="shared" si="20"/>
        <v>Cash Flow 156</v>
      </c>
      <c r="FD14" s="241" t="str">
        <f t="shared" si="20"/>
        <v>Cash Flow 157</v>
      </c>
      <c r="FE14" s="241" t="str">
        <f t="shared" si="20"/>
        <v>Cash Flow 158</v>
      </c>
      <c r="FF14" s="241" t="str">
        <f t="shared" si="20"/>
        <v>Cash Flow 159</v>
      </c>
      <c r="FG14" s="241" t="str">
        <f t="shared" si="20"/>
        <v>Cash Flow 160</v>
      </c>
      <c r="FH14" s="241" t="str">
        <f t="shared" si="20"/>
        <v>Cash Flow 161</v>
      </c>
      <c r="FI14" s="241" t="str">
        <f t="shared" si="20"/>
        <v>Cash Flow 162</v>
      </c>
      <c r="FJ14" s="241" t="str">
        <f t="shared" si="20"/>
        <v>Cash Flow 163</v>
      </c>
      <c r="FK14" s="241" t="str">
        <f t="shared" si="20"/>
        <v>Cash Flow 164</v>
      </c>
      <c r="FL14" s="241" t="str">
        <f t="shared" si="20"/>
        <v>Cash Flow 165</v>
      </c>
      <c r="FM14" s="241" t="str">
        <f t="shared" si="20"/>
        <v>Cash Flow 166</v>
      </c>
      <c r="FN14" s="241" t="str">
        <f t="shared" si="20"/>
        <v>Cash Flow 167</v>
      </c>
      <c r="FO14" s="241" t="str">
        <f t="shared" si="20"/>
        <v>Cash Flow 168</v>
      </c>
      <c r="FP14" s="241" t="str">
        <f t="shared" si="20"/>
        <v>Cash Flow 169</v>
      </c>
      <c r="FQ14" s="241" t="str">
        <f t="shared" si="20"/>
        <v>Cash Flow 170</v>
      </c>
      <c r="FR14" s="241" t="str">
        <f t="shared" si="20"/>
        <v>Cash Flow 171</v>
      </c>
      <c r="FS14" s="241" t="str">
        <f t="shared" si="20"/>
        <v>Cash Flow 172</v>
      </c>
      <c r="FT14" s="241" t="str">
        <f t="shared" si="20"/>
        <v>Cash Flow 173</v>
      </c>
      <c r="FU14" s="241" t="str">
        <f t="shared" si="20"/>
        <v>Cash Flow 174</v>
      </c>
      <c r="FV14" s="241" t="str">
        <f t="shared" si="20"/>
        <v>Cash Flow 175</v>
      </c>
      <c r="FW14" s="241" t="str">
        <f t="shared" si="20"/>
        <v>Cash Flow 176</v>
      </c>
      <c r="FX14" s="241" t="str">
        <f t="shared" si="20"/>
        <v>Cash Flow 177</v>
      </c>
      <c r="FY14" s="241" t="str">
        <f t="shared" si="20"/>
        <v>Cash Flow 178</v>
      </c>
      <c r="FZ14" s="241" t="str">
        <f t="shared" si="20"/>
        <v>Cash Flow 179</v>
      </c>
      <c r="GA14" s="241" t="str">
        <f t="shared" si="20"/>
        <v>Cash Flow 180</v>
      </c>
      <c r="GB14" s="100"/>
      <c r="GC14" s="96"/>
    </row>
    <row r="15" spans="1:185" ht="16.5" customHeight="1">
      <c r="A15" s="96"/>
      <c r="B15" s="99"/>
      <c r="C15" s="110">
        <f>C6+C9+C12</f>
        <v>-1973</v>
      </c>
      <c r="D15" s="110">
        <f t="shared" ref="D15:BO15" si="21">D6+D9+D12</f>
        <v>0</v>
      </c>
      <c r="E15" s="110">
        <f t="shared" si="21"/>
        <v>-306.10476190476186</v>
      </c>
      <c r="F15" s="110">
        <f t="shared" si="21"/>
        <v>-79.494047619047592</v>
      </c>
      <c r="G15" s="110">
        <f t="shared" si="21"/>
        <v>-42.714880952380923</v>
      </c>
      <c r="H15" s="110">
        <f t="shared" si="21"/>
        <v>-5.9357142857142549</v>
      </c>
      <c r="I15" s="110">
        <f t="shared" si="21"/>
        <v>30.843452380952385</v>
      </c>
      <c r="J15" s="110">
        <f t="shared" si="21"/>
        <v>67.622619047619082</v>
      </c>
      <c r="K15" s="110">
        <f t="shared" si="21"/>
        <v>104.40178571428572</v>
      </c>
      <c r="L15" s="110">
        <f t="shared" si="21"/>
        <v>141.18095238095248</v>
      </c>
      <c r="M15" s="110">
        <f t="shared" si="21"/>
        <v>177.96011904761912</v>
      </c>
      <c r="N15" s="110">
        <f t="shared" si="21"/>
        <v>214.73928571428576</v>
      </c>
      <c r="O15" s="110">
        <f t="shared" si="21"/>
        <v>251.5184523809524</v>
      </c>
      <c r="P15" s="110">
        <f t="shared" si="21"/>
        <v>-82.089142857142747</v>
      </c>
      <c r="Q15" s="110">
        <f t="shared" si="21"/>
        <v>43.69560714285717</v>
      </c>
      <c r="R15" s="110">
        <f t="shared" si="21"/>
        <v>169.4803571428572</v>
      </c>
      <c r="S15" s="110">
        <f t="shared" si="21"/>
        <v>295.26510714285723</v>
      </c>
      <c r="T15" s="110">
        <f t="shared" si="21"/>
        <v>421.04985714285704</v>
      </c>
      <c r="U15" s="110">
        <f t="shared" si="21"/>
        <v>546.83460714285729</v>
      </c>
      <c r="V15" s="110">
        <f t="shared" si="21"/>
        <v>672.61935714285733</v>
      </c>
      <c r="W15" s="110">
        <f t="shared" si="21"/>
        <v>798.40410714285736</v>
      </c>
      <c r="X15" s="110">
        <f t="shared" si="21"/>
        <v>924.18885714285761</v>
      </c>
      <c r="Y15" s="110">
        <f t="shared" si="21"/>
        <v>1049.9736071428579</v>
      </c>
      <c r="Z15" s="110">
        <f t="shared" si="21"/>
        <v>1175.7583571428577</v>
      </c>
      <c r="AA15" s="110">
        <f t="shared" si="21"/>
        <v>1301.5431071428579</v>
      </c>
      <c r="AB15" s="110">
        <f t="shared" si="21"/>
        <v>1427.3278571428582</v>
      </c>
      <c r="AC15" s="110">
        <f t="shared" si="21"/>
        <v>1553.1126071428585</v>
      </c>
      <c r="AD15" s="110">
        <f t="shared" si="21"/>
        <v>1678.8973571428583</v>
      </c>
      <c r="AE15" s="110">
        <f t="shared" si="21"/>
        <v>1804.6821071428578</v>
      </c>
      <c r="AF15" s="110">
        <f t="shared" si="21"/>
        <v>1930.4668571428576</v>
      </c>
      <c r="AG15" s="110">
        <f t="shared" si="21"/>
        <v>2056.2516071428577</v>
      </c>
      <c r="AH15" s="110">
        <f t="shared" si="21"/>
        <v>2182.0363571428579</v>
      </c>
      <c r="AI15" s="110">
        <f t="shared" si="21"/>
        <v>2307.8211071428577</v>
      </c>
      <c r="AJ15" s="110">
        <f t="shared" si="21"/>
        <v>2433.6058571428575</v>
      </c>
      <c r="AK15" s="110">
        <f t="shared" si="21"/>
        <v>2559.3906071428573</v>
      </c>
      <c r="AL15" s="110">
        <f t="shared" si="21"/>
        <v>2685.1753571428571</v>
      </c>
      <c r="AM15" s="110">
        <f t="shared" si="21"/>
        <v>2810.9601071428565</v>
      </c>
      <c r="AN15" s="110">
        <f t="shared" si="21"/>
        <v>3442.8830799999987</v>
      </c>
      <c r="AO15" s="110">
        <f t="shared" si="21"/>
        <v>3425.6686645999989</v>
      </c>
      <c r="AP15" s="110">
        <f t="shared" si="21"/>
        <v>3408.5403212769988</v>
      </c>
      <c r="AQ15" s="110">
        <f t="shared" si="21"/>
        <v>3391.4976196706139</v>
      </c>
      <c r="AR15" s="110">
        <f t="shared" si="21"/>
        <v>3374.5401315722611</v>
      </c>
      <c r="AS15" s="110">
        <f t="shared" si="21"/>
        <v>3357.6674309144</v>
      </c>
      <c r="AT15" s="110">
        <f t="shared" si="21"/>
        <v>3340.8790937598278</v>
      </c>
      <c r="AU15" s="110">
        <f t="shared" si="21"/>
        <v>3324.174698291029</v>
      </c>
      <c r="AV15" s="110">
        <f t="shared" si="21"/>
        <v>3307.5538247995732</v>
      </c>
      <c r="AW15" s="110">
        <f t="shared" si="21"/>
        <v>3291.0160556755754</v>
      </c>
      <c r="AX15" s="110">
        <f t="shared" si="21"/>
        <v>3274.5609753971967</v>
      </c>
      <c r="AY15" s="110">
        <f t="shared" si="21"/>
        <v>3258.1881705202109</v>
      </c>
      <c r="AZ15" s="110">
        <f t="shared" si="21"/>
        <v>3241.8972296676102</v>
      </c>
      <c r="BA15" s="110">
        <f t="shared" si="21"/>
        <v>3225.6877435192719</v>
      </c>
      <c r="BB15" s="110">
        <f t="shared" si="21"/>
        <v>3209.5593048016754</v>
      </c>
      <c r="BC15" s="110">
        <f t="shared" si="21"/>
        <v>3193.511508277667</v>
      </c>
      <c r="BD15" s="110">
        <f t="shared" si="21"/>
        <v>3177.5439507362789</v>
      </c>
      <c r="BE15" s="110">
        <f t="shared" si="21"/>
        <v>3161.6562309825977</v>
      </c>
      <c r="BF15" s="110">
        <f t="shared" si="21"/>
        <v>3145.8479498276847</v>
      </c>
      <c r="BG15" s="110">
        <f t="shared" si="21"/>
        <v>3130.1187100785464</v>
      </c>
      <c r="BH15" s="110">
        <f t="shared" si="21"/>
        <v>3114.468116528154</v>
      </c>
      <c r="BI15" s="110">
        <f t="shared" si="21"/>
        <v>3098.8957759455134</v>
      </c>
      <c r="BJ15" s="110">
        <f t="shared" si="21"/>
        <v>3083.4012970657859</v>
      </c>
      <c r="BK15" s="110">
        <f t="shared" si="21"/>
        <v>3067.9842905804571</v>
      </c>
      <c r="BL15" s="110">
        <f t="shared" si="21"/>
        <v>3052.6443691275545</v>
      </c>
      <c r="BM15" s="110">
        <f t="shared" si="21"/>
        <v>3037.381147281917</v>
      </c>
      <c r="BN15" s="110">
        <f t="shared" si="21"/>
        <v>3022.1942415455069</v>
      </c>
      <c r="BO15" s="110">
        <f t="shared" si="21"/>
        <v>3007.08327033778</v>
      </c>
      <c r="BP15" s="110">
        <f t="shared" ref="BP15:EA15" si="22">BP6+BP9+BP12</f>
        <v>2992.0478539860915</v>
      </c>
      <c r="BQ15" s="110">
        <f t="shared" si="22"/>
        <v>2977.0876147161607</v>
      </c>
      <c r="BR15" s="110">
        <f t="shared" si="22"/>
        <v>2962.2021766425796</v>
      </c>
      <c r="BS15" s="110">
        <f t="shared" si="22"/>
        <v>2947.3911657593671</v>
      </c>
      <c r="BT15" s="110">
        <f t="shared" si="22"/>
        <v>2932.6542099305702</v>
      </c>
      <c r="BU15" s="110">
        <f t="shared" si="22"/>
        <v>2917.9909388809174</v>
      </c>
      <c r="BV15" s="110">
        <f t="shared" si="22"/>
        <v>2903.4009841865127</v>
      </c>
      <c r="BW15" s="110">
        <f t="shared" si="22"/>
        <v>2888.8839792655799</v>
      </c>
      <c r="BX15" s="110">
        <f t="shared" si="22"/>
        <v>2874.4395593692525</v>
      </c>
      <c r="BY15" s="110">
        <f t="shared" si="22"/>
        <v>2860.0673615724063</v>
      </c>
      <c r="BZ15" s="110">
        <f t="shared" si="22"/>
        <v>2845.7670247645437</v>
      </c>
      <c r="CA15" s="110">
        <f t="shared" si="22"/>
        <v>2831.5381896407216</v>
      </c>
      <c r="CB15" s="110">
        <f t="shared" si="22"/>
        <v>2817.3804986925179</v>
      </c>
      <c r="CC15" s="110">
        <f t="shared" si="22"/>
        <v>2803.2935961990552</v>
      </c>
      <c r="CD15" s="110">
        <f t="shared" si="22"/>
        <v>2789.2771282180602</v>
      </c>
      <c r="CE15" s="110">
        <f t="shared" si="22"/>
        <v>2775.3307425769699</v>
      </c>
      <c r="CF15" s="110">
        <f t="shared" si="22"/>
        <v>2761.454088864085</v>
      </c>
      <c r="CG15" s="110">
        <f t="shared" si="22"/>
        <v>2747.6468184197647</v>
      </c>
      <c r="CH15" s="110">
        <f t="shared" si="22"/>
        <v>2733.9085843276657</v>
      </c>
      <c r="CI15" s="110">
        <f t="shared" si="22"/>
        <v>2720.2390414060274</v>
      </c>
      <c r="CJ15" s="110">
        <f t="shared" si="22"/>
        <v>2706.6378461989971</v>
      </c>
      <c r="CK15" s="110">
        <f t="shared" si="22"/>
        <v>2693.1046569680025</v>
      </c>
      <c r="CL15" s="110">
        <f t="shared" si="22"/>
        <v>2679.6391336831621</v>
      </c>
      <c r="CM15" s="110">
        <f t="shared" si="22"/>
        <v>2666.2409380147465</v>
      </c>
      <c r="CN15" s="110">
        <f t="shared" si="22"/>
        <v>2652.9097333246727</v>
      </c>
      <c r="CO15" s="110">
        <f t="shared" si="22"/>
        <v>2639.6451846580494</v>
      </c>
      <c r="CP15" s="110">
        <f t="shared" si="22"/>
        <v>2626.4469587347589</v>
      </c>
      <c r="CQ15" s="110">
        <f t="shared" si="22"/>
        <v>2613.3147239410855</v>
      </c>
      <c r="CR15" s="110">
        <f t="shared" si="22"/>
        <v>2600.2481503213794</v>
      </c>
      <c r="CS15" s="110">
        <f t="shared" si="22"/>
        <v>2587.2469095697725</v>
      </c>
      <c r="CT15" s="110">
        <f t="shared" si="22"/>
        <v>2574.310675021924</v>
      </c>
      <c r="CU15" s="110">
        <f t="shared" si="22"/>
        <v>2561.4391216468143</v>
      </c>
      <c r="CV15" s="110">
        <f t="shared" si="22"/>
        <v>2548.6319260385799</v>
      </c>
      <c r="CW15" s="110">
        <f t="shared" si="22"/>
        <v>2535.8887664083873</v>
      </c>
      <c r="CX15" s="110">
        <f t="shared" si="22"/>
        <v>2523.2093225763451</v>
      </c>
      <c r="CY15" s="110">
        <f t="shared" si="22"/>
        <v>2510.5932759634634</v>
      </c>
      <c r="CZ15" s="110">
        <f t="shared" si="22"/>
        <v>2498.0403095836464</v>
      </c>
      <c r="DA15" s="110">
        <f t="shared" si="22"/>
        <v>2485.550108035728</v>
      </c>
      <c r="DB15" s="110">
        <f t="shared" si="22"/>
        <v>2473.1223574955493</v>
      </c>
      <c r="DC15" s="110">
        <f t="shared" si="22"/>
        <v>2460.7567457080718</v>
      </c>
      <c r="DD15" s="110">
        <f t="shared" si="22"/>
        <v>2448.4529619795317</v>
      </c>
      <c r="DE15" s="110">
        <f t="shared" si="22"/>
        <v>2436.2106971696339</v>
      </c>
      <c r="DF15" s="110">
        <f t="shared" si="22"/>
        <v>2424.0296436837857</v>
      </c>
      <c r="DG15" s="110">
        <f t="shared" si="22"/>
        <v>2411.9094954653669</v>
      </c>
      <c r="DH15" s="110">
        <f t="shared" si="22"/>
        <v>2399.8499479880402</v>
      </c>
      <c r="DI15" s="110">
        <f t="shared" si="22"/>
        <v>2387.8506982480999</v>
      </c>
      <c r="DJ15" s="110">
        <f t="shared" si="22"/>
        <v>2375.9114447568595</v>
      </c>
      <c r="DK15" s="110">
        <f t="shared" si="22"/>
        <v>2364.0318875330754</v>
      </c>
      <c r="DL15" s="110">
        <f t="shared" si="22"/>
        <v>2352.2117280954099</v>
      </c>
      <c r="DM15" s="110">
        <f t="shared" si="22"/>
        <v>2340.4506694549327</v>
      </c>
      <c r="DN15" s="110">
        <f t="shared" si="22"/>
        <v>2328.7484161076582</v>
      </c>
      <c r="DO15" s="110">
        <f t="shared" si="22"/>
        <v>2317.1046740271199</v>
      </c>
      <c r="DP15" s="110">
        <f t="shared" si="22"/>
        <v>2305.519150656984</v>
      </c>
      <c r="DQ15" s="110">
        <f t="shared" si="22"/>
        <v>2293.9915549036991</v>
      </c>
      <c r="DR15" s="110">
        <f t="shared" si="22"/>
        <v>2282.5215971291805</v>
      </c>
      <c r="DS15" s="110">
        <f t="shared" si="22"/>
        <v>2271.1089891435345</v>
      </c>
      <c r="DT15" s="110">
        <f t="shared" si="22"/>
        <v>2259.7534441978169</v>
      </c>
      <c r="DU15" s="110">
        <f t="shared" si="22"/>
        <v>2248.4546769768276</v>
      </c>
      <c r="DV15" s="110">
        <f t="shared" si="22"/>
        <v>2237.2124035919433</v>
      </c>
      <c r="DW15" s="110">
        <f t="shared" si="22"/>
        <v>2226.0263415739837</v>
      </c>
      <c r="DX15" s="110">
        <f t="shared" si="22"/>
        <v>2214.8962098661136</v>
      </c>
      <c r="DY15" s="110">
        <f t="shared" si="22"/>
        <v>2203.821728816783</v>
      </c>
      <c r="DZ15" s="110">
        <f t="shared" si="22"/>
        <v>2192.8026201726989</v>
      </c>
      <c r="EA15" s="110">
        <f t="shared" si="22"/>
        <v>2181.8386070718352</v>
      </c>
      <c r="EB15" s="110">
        <f t="shared" ref="EB15:GA15" si="23">EB6+EB9+EB12</f>
        <v>2170.9294140364764</v>
      </c>
      <c r="EC15" s="110">
        <f t="shared" si="23"/>
        <v>2160.0747669662942</v>
      </c>
      <c r="ED15" s="110">
        <f t="shared" si="23"/>
        <v>2149.2743931314626</v>
      </c>
      <c r="EE15" s="110">
        <f t="shared" si="23"/>
        <v>2138.5280211658051</v>
      </c>
      <c r="EF15" s="110">
        <f t="shared" si="23"/>
        <v>2127.835381059976</v>
      </c>
      <c r="EG15" s="110">
        <f t="shared" si="23"/>
        <v>2117.1962041546763</v>
      </c>
      <c r="EH15" s="110">
        <f t="shared" si="23"/>
        <v>2106.6102231339028</v>
      </c>
      <c r="EI15" s="110">
        <f t="shared" si="23"/>
        <v>2096.0771720182333</v>
      </c>
      <c r="EJ15" s="110">
        <f t="shared" si="23"/>
        <v>2085.5967861581421</v>
      </c>
      <c r="EK15" s="110">
        <f t="shared" si="23"/>
        <v>2075.1688022273515</v>
      </c>
      <c r="EL15" s="110">
        <f t="shared" si="23"/>
        <v>2064.7929582162146</v>
      </c>
      <c r="EM15" s="110">
        <f t="shared" si="23"/>
        <v>2054.4689934251337</v>
      </c>
      <c r="EN15" s="110">
        <f t="shared" si="23"/>
        <v>2044.196648458008</v>
      </c>
      <c r="EO15" s="110">
        <f t="shared" si="23"/>
        <v>2033.975665215718</v>
      </c>
      <c r="EP15" s="110">
        <f t="shared" si="23"/>
        <v>2023.8057868896392</v>
      </c>
      <c r="EQ15" s="110">
        <f t="shared" si="23"/>
        <v>2013.6867579551908</v>
      </c>
      <c r="ER15" s="110">
        <f t="shared" si="23"/>
        <v>2003.6183241654148</v>
      </c>
      <c r="ES15" s="110">
        <f t="shared" si="23"/>
        <v>1993.6002325445875</v>
      </c>
      <c r="ET15" s="110">
        <f t="shared" si="23"/>
        <v>1983.6322313818646</v>
      </c>
      <c r="EU15" s="110">
        <f t="shared" si="23"/>
        <v>1973.7140702249553</v>
      </c>
      <c r="EV15" s="110">
        <f t="shared" si="23"/>
        <v>1963.8454998738307</v>
      </c>
      <c r="EW15" s="110">
        <f t="shared" si="23"/>
        <v>1954.0262723744613</v>
      </c>
      <c r="EX15" s="110">
        <f t="shared" si="23"/>
        <v>1944.2561410125888</v>
      </c>
      <c r="EY15" s="110">
        <f t="shared" si="23"/>
        <v>1934.5348603075258</v>
      </c>
      <c r="EZ15" s="110">
        <f t="shared" si="23"/>
        <v>1924.8621860059882</v>
      </c>
      <c r="FA15" s="110">
        <f t="shared" si="23"/>
        <v>1915.2378750759581</v>
      </c>
      <c r="FB15" s="110">
        <f t="shared" si="23"/>
        <v>1905.6616857005783</v>
      </c>
      <c r="FC15" s="110">
        <f t="shared" si="23"/>
        <v>1896.1333772720754</v>
      </c>
      <c r="FD15" s="110">
        <f t="shared" si="23"/>
        <v>1886.6527103857152</v>
      </c>
      <c r="FE15" s="110">
        <f t="shared" si="23"/>
        <v>1877.2194468337866</v>
      </c>
      <c r="FF15" s="110">
        <f t="shared" si="23"/>
        <v>1867.833349599618</v>
      </c>
      <c r="FG15" s="110">
        <f t="shared" si="23"/>
        <v>1858.4941828516196</v>
      </c>
      <c r="FH15" s="110">
        <f t="shared" si="23"/>
        <v>1849.2017119373613</v>
      </c>
      <c r="FI15" s="110">
        <f t="shared" si="23"/>
        <v>1839.9557033776748</v>
      </c>
      <c r="FJ15" s="110">
        <f t="shared" si="23"/>
        <v>1830.7559248607865</v>
      </c>
      <c r="FK15" s="110">
        <f t="shared" si="23"/>
        <v>1821.6021452364828</v>
      </c>
      <c r="FL15" s="110">
        <f t="shared" si="23"/>
        <v>1812.4941345103005</v>
      </c>
      <c r="FM15" s="110">
        <f t="shared" si="23"/>
        <v>1803.4316638377491</v>
      </c>
      <c r="FN15" s="110">
        <f t="shared" si="23"/>
        <v>1794.4145055185604</v>
      </c>
      <c r="FO15" s="110">
        <f t="shared" si="23"/>
        <v>1785.4424329909675</v>
      </c>
      <c r="FP15" s="110">
        <f t="shared" si="23"/>
        <v>1776.5152208260129</v>
      </c>
      <c r="FQ15" s="110">
        <f t="shared" si="23"/>
        <v>1767.6326447218826</v>
      </c>
      <c r="FR15" s="110">
        <f t="shared" si="23"/>
        <v>1758.7944814982729</v>
      </c>
      <c r="FS15" s="110">
        <f t="shared" si="23"/>
        <v>1750.0005090907816</v>
      </c>
      <c r="FT15" s="110">
        <f t="shared" si="23"/>
        <v>1741.2505065453279</v>
      </c>
      <c r="FU15" s="110">
        <f t="shared" si="23"/>
        <v>1732.5442540126012</v>
      </c>
      <c r="FV15" s="110">
        <f t="shared" si="23"/>
        <v>1723.8815327425382</v>
      </c>
      <c r="FW15" s="110">
        <f t="shared" si="23"/>
        <v>1715.2621250788252</v>
      </c>
      <c r="FX15" s="110">
        <f t="shared" si="23"/>
        <v>1706.6858144534312</v>
      </c>
      <c r="FY15" s="110">
        <f t="shared" si="23"/>
        <v>1698.1523853811641</v>
      </c>
      <c r="FZ15" s="110">
        <f t="shared" si="23"/>
        <v>1689.6616234542585</v>
      </c>
      <c r="GA15" s="110">
        <f t="shared" si="23"/>
        <v>1681.2133153369869</v>
      </c>
      <c r="GB15" s="100"/>
      <c r="GC15" s="96"/>
    </row>
    <row r="16" spans="1:185" ht="6" customHeight="1">
      <c r="A16" s="96"/>
      <c r="B16" s="99"/>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100"/>
      <c r="GC16" s="96"/>
    </row>
    <row r="17" spans="1:185" ht="30" customHeight="1">
      <c r="A17" s="96"/>
      <c r="B17" s="99"/>
      <c r="C17" s="241" t="str">
        <f>"BE "&amp;C$4</f>
        <v>BE 0</v>
      </c>
      <c r="D17" s="241" t="str">
        <f t="shared" ref="D17:BO17" si="24">"BE "&amp;D$4</f>
        <v>BE 1</v>
      </c>
      <c r="E17" s="241" t="str">
        <f t="shared" si="24"/>
        <v>BE 2</v>
      </c>
      <c r="F17" s="241" t="str">
        <f t="shared" si="24"/>
        <v>BE 3</v>
      </c>
      <c r="G17" s="241" t="str">
        <f t="shared" si="24"/>
        <v>BE 4</v>
      </c>
      <c r="H17" s="241" t="str">
        <f t="shared" si="24"/>
        <v>BE 5</v>
      </c>
      <c r="I17" s="241" t="str">
        <f t="shared" si="24"/>
        <v>BE 6</v>
      </c>
      <c r="J17" s="241" t="str">
        <f t="shared" si="24"/>
        <v>BE 7</v>
      </c>
      <c r="K17" s="241" t="str">
        <f t="shared" si="24"/>
        <v>BE 8</v>
      </c>
      <c r="L17" s="241" t="str">
        <f t="shared" si="24"/>
        <v>BE 9</v>
      </c>
      <c r="M17" s="241" t="str">
        <f t="shared" si="24"/>
        <v>BE 10</v>
      </c>
      <c r="N17" s="241" t="str">
        <f t="shared" si="24"/>
        <v>BE 11</v>
      </c>
      <c r="O17" s="241" t="str">
        <f t="shared" si="24"/>
        <v>BE 12</v>
      </c>
      <c r="P17" s="241" t="str">
        <f t="shared" si="24"/>
        <v>BE 13</v>
      </c>
      <c r="Q17" s="241" t="str">
        <f t="shared" si="24"/>
        <v>BE 14</v>
      </c>
      <c r="R17" s="241" t="str">
        <f t="shared" si="24"/>
        <v>BE 15</v>
      </c>
      <c r="S17" s="241" t="str">
        <f t="shared" si="24"/>
        <v>BE 16</v>
      </c>
      <c r="T17" s="241" t="str">
        <f t="shared" si="24"/>
        <v>BE 17</v>
      </c>
      <c r="U17" s="241" t="str">
        <f t="shared" si="24"/>
        <v>BE 18</v>
      </c>
      <c r="V17" s="241" t="str">
        <f t="shared" si="24"/>
        <v>BE 19</v>
      </c>
      <c r="W17" s="241" t="str">
        <f t="shared" si="24"/>
        <v>BE 20</v>
      </c>
      <c r="X17" s="241" t="str">
        <f t="shared" si="24"/>
        <v>BE 21</v>
      </c>
      <c r="Y17" s="241" t="str">
        <f t="shared" si="24"/>
        <v>BE 22</v>
      </c>
      <c r="Z17" s="241" t="str">
        <f t="shared" si="24"/>
        <v>BE 23</v>
      </c>
      <c r="AA17" s="241" t="str">
        <f t="shared" si="24"/>
        <v>BE 24</v>
      </c>
      <c r="AB17" s="241" t="str">
        <f t="shared" si="24"/>
        <v>BE 25</v>
      </c>
      <c r="AC17" s="241" t="str">
        <f t="shared" si="24"/>
        <v>BE 26</v>
      </c>
      <c r="AD17" s="241" t="str">
        <f t="shared" si="24"/>
        <v>BE 27</v>
      </c>
      <c r="AE17" s="241" t="str">
        <f t="shared" si="24"/>
        <v>BE 28</v>
      </c>
      <c r="AF17" s="241" t="str">
        <f t="shared" si="24"/>
        <v>BE 29</v>
      </c>
      <c r="AG17" s="241" t="str">
        <f t="shared" si="24"/>
        <v>BE 30</v>
      </c>
      <c r="AH17" s="241" t="str">
        <f t="shared" si="24"/>
        <v>BE 31</v>
      </c>
      <c r="AI17" s="241" t="str">
        <f t="shared" si="24"/>
        <v>BE 32</v>
      </c>
      <c r="AJ17" s="241" t="str">
        <f t="shared" si="24"/>
        <v>BE 33</v>
      </c>
      <c r="AK17" s="241" t="str">
        <f t="shared" si="24"/>
        <v>BE 34</v>
      </c>
      <c r="AL17" s="241" t="str">
        <f t="shared" si="24"/>
        <v>BE 35</v>
      </c>
      <c r="AM17" s="241" t="str">
        <f t="shared" si="24"/>
        <v>BE 36</v>
      </c>
      <c r="AN17" s="241" t="str">
        <f t="shared" si="24"/>
        <v>BE 37</v>
      </c>
      <c r="AO17" s="241" t="str">
        <f t="shared" si="24"/>
        <v>BE 38</v>
      </c>
      <c r="AP17" s="241" t="str">
        <f t="shared" si="24"/>
        <v>BE 39</v>
      </c>
      <c r="AQ17" s="241" t="str">
        <f t="shared" si="24"/>
        <v>BE 40</v>
      </c>
      <c r="AR17" s="241" t="str">
        <f t="shared" si="24"/>
        <v>BE 41</v>
      </c>
      <c r="AS17" s="241" t="str">
        <f t="shared" si="24"/>
        <v>BE 42</v>
      </c>
      <c r="AT17" s="241" t="str">
        <f t="shared" si="24"/>
        <v>BE 43</v>
      </c>
      <c r="AU17" s="241" t="str">
        <f t="shared" si="24"/>
        <v>BE 44</v>
      </c>
      <c r="AV17" s="241" t="str">
        <f t="shared" si="24"/>
        <v>BE 45</v>
      </c>
      <c r="AW17" s="241" t="str">
        <f t="shared" si="24"/>
        <v>BE 46</v>
      </c>
      <c r="AX17" s="241" t="str">
        <f t="shared" si="24"/>
        <v>BE 47</v>
      </c>
      <c r="AY17" s="241" t="str">
        <f t="shared" si="24"/>
        <v>BE 48</v>
      </c>
      <c r="AZ17" s="241" t="str">
        <f t="shared" si="24"/>
        <v>BE 49</v>
      </c>
      <c r="BA17" s="241" t="str">
        <f t="shared" si="24"/>
        <v>BE 50</v>
      </c>
      <c r="BB17" s="241" t="str">
        <f t="shared" si="24"/>
        <v>BE 51</v>
      </c>
      <c r="BC17" s="241" t="str">
        <f t="shared" si="24"/>
        <v>BE 52</v>
      </c>
      <c r="BD17" s="241" t="str">
        <f t="shared" si="24"/>
        <v>BE 53</v>
      </c>
      <c r="BE17" s="241" t="str">
        <f t="shared" si="24"/>
        <v>BE 54</v>
      </c>
      <c r="BF17" s="241" t="str">
        <f t="shared" si="24"/>
        <v>BE 55</v>
      </c>
      <c r="BG17" s="241" t="str">
        <f t="shared" si="24"/>
        <v>BE 56</v>
      </c>
      <c r="BH17" s="241" t="str">
        <f t="shared" si="24"/>
        <v>BE 57</v>
      </c>
      <c r="BI17" s="241" t="str">
        <f t="shared" si="24"/>
        <v>BE 58</v>
      </c>
      <c r="BJ17" s="241" t="str">
        <f t="shared" si="24"/>
        <v>BE 59</v>
      </c>
      <c r="BK17" s="241" t="str">
        <f t="shared" si="24"/>
        <v>BE 60</v>
      </c>
      <c r="BL17" s="241" t="str">
        <f t="shared" si="24"/>
        <v>BE 61</v>
      </c>
      <c r="BM17" s="241" t="str">
        <f t="shared" si="24"/>
        <v>BE 62</v>
      </c>
      <c r="BN17" s="241" t="str">
        <f t="shared" si="24"/>
        <v>BE 63</v>
      </c>
      <c r="BO17" s="241" t="str">
        <f t="shared" si="24"/>
        <v>BE 64</v>
      </c>
      <c r="BP17" s="241" t="str">
        <f t="shared" ref="BP17:EA17" si="25">"BE "&amp;BP$4</f>
        <v>BE 65</v>
      </c>
      <c r="BQ17" s="241" t="str">
        <f t="shared" si="25"/>
        <v>BE 66</v>
      </c>
      <c r="BR17" s="241" t="str">
        <f t="shared" si="25"/>
        <v>BE 67</v>
      </c>
      <c r="BS17" s="241" t="str">
        <f t="shared" si="25"/>
        <v>BE 68</v>
      </c>
      <c r="BT17" s="241" t="str">
        <f t="shared" si="25"/>
        <v>BE 69</v>
      </c>
      <c r="BU17" s="241" t="str">
        <f t="shared" si="25"/>
        <v>BE 70</v>
      </c>
      <c r="BV17" s="241" t="str">
        <f t="shared" si="25"/>
        <v>BE 71</v>
      </c>
      <c r="BW17" s="241" t="str">
        <f t="shared" si="25"/>
        <v>BE 72</v>
      </c>
      <c r="BX17" s="241" t="str">
        <f t="shared" si="25"/>
        <v>BE 73</v>
      </c>
      <c r="BY17" s="241" t="str">
        <f t="shared" si="25"/>
        <v>BE 74</v>
      </c>
      <c r="BZ17" s="241" t="str">
        <f t="shared" si="25"/>
        <v>BE 75</v>
      </c>
      <c r="CA17" s="241" t="str">
        <f t="shared" si="25"/>
        <v>BE 76</v>
      </c>
      <c r="CB17" s="241" t="str">
        <f t="shared" si="25"/>
        <v>BE 77</v>
      </c>
      <c r="CC17" s="241" t="str">
        <f t="shared" si="25"/>
        <v>BE 78</v>
      </c>
      <c r="CD17" s="241" t="str">
        <f t="shared" si="25"/>
        <v>BE 79</v>
      </c>
      <c r="CE17" s="241" t="str">
        <f t="shared" si="25"/>
        <v>BE 80</v>
      </c>
      <c r="CF17" s="241" t="str">
        <f t="shared" si="25"/>
        <v>BE 81</v>
      </c>
      <c r="CG17" s="241" t="str">
        <f t="shared" si="25"/>
        <v>BE 82</v>
      </c>
      <c r="CH17" s="241" t="str">
        <f t="shared" si="25"/>
        <v>BE 83</v>
      </c>
      <c r="CI17" s="241" t="str">
        <f t="shared" si="25"/>
        <v>BE 84</v>
      </c>
      <c r="CJ17" s="241" t="str">
        <f t="shared" si="25"/>
        <v>BE 85</v>
      </c>
      <c r="CK17" s="241" t="str">
        <f t="shared" si="25"/>
        <v>BE 86</v>
      </c>
      <c r="CL17" s="241" t="str">
        <f t="shared" si="25"/>
        <v>BE 87</v>
      </c>
      <c r="CM17" s="241" t="str">
        <f t="shared" si="25"/>
        <v>BE 88</v>
      </c>
      <c r="CN17" s="241" t="str">
        <f t="shared" si="25"/>
        <v>BE 89</v>
      </c>
      <c r="CO17" s="241" t="str">
        <f t="shared" si="25"/>
        <v>BE 90</v>
      </c>
      <c r="CP17" s="241" t="str">
        <f t="shared" si="25"/>
        <v>BE 91</v>
      </c>
      <c r="CQ17" s="241" t="str">
        <f t="shared" si="25"/>
        <v>BE 92</v>
      </c>
      <c r="CR17" s="241" t="str">
        <f t="shared" si="25"/>
        <v>BE 93</v>
      </c>
      <c r="CS17" s="241" t="str">
        <f t="shared" si="25"/>
        <v>BE 94</v>
      </c>
      <c r="CT17" s="241" t="str">
        <f t="shared" si="25"/>
        <v>BE 95</v>
      </c>
      <c r="CU17" s="241" t="str">
        <f t="shared" si="25"/>
        <v>BE 96</v>
      </c>
      <c r="CV17" s="241" t="str">
        <f t="shared" si="25"/>
        <v>BE 97</v>
      </c>
      <c r="CW17" s="241" t="str">
        <f t="shared" si="25"/>
        <v>BE 98</v>
      </c>
      <c r="CX17" s="241" t="str">
        <f t="shared" si="25"/>
        <v>BE 99</v>
      </c>
      <c r="CY17" s="241" t="str">
        <f t="shared" si="25"/>
        <v>BE 100</v>
      </c>
      <c r="CZ17" s="241" t="str">
        <f t="shared" si="25"/>
        <v>BE 101</v>
      </c>
      <c r="DA17" s="241" t="str">
        <f t="shared" si="25"/>
        <v>BE 102</v>
      </c>
      <c r="DB17" s="241" t="str">
        <f t="shared" si="25"/>
        <v>BE 103</v>
      </c>
      <c r="DC17" s="241" t="str">
        <f t="shared" si="25"/>
        <v>BE 104</v>
      </c>
      <c r="DD17" s="241" t="str">
        <f t="shared" si="25"/>
        <v>BE 105</v>
      </c>
      <c r="DE17" s="241" t="str">
        <f t="shared" si="25"/>
        <v>BE 106</v>
      </c>
      <c r="DF17" s="241" t="str">
        <f t="shared" si="25"/>
        <v>BE 107</v>
      </c>
      <c r="DG17" s="241" t="str">
        <f t="shared" si="25"/>
        <v>BE 108</v>
      </c>
      <c r="DH17" s="241" t="str">
        <f t="shared" si="25"/>
        <v>BE 109</v>
      </c>
      <c r="DI17" s="241" t="str">
        <f t="shared" si="25"/>
        <v>BE 110</v>
      </c>
      <c r="DJ17" s="241" t="str">
        <f t="shared" si="25"/>
        <v>BE 111</v>
      </c>
      <c r="DK17" s="241" t="str">
        <f t="shared" si="25"/>
        <v>BE 112</v>
      </c>
      <c r="DL17" s="241" t="str">
        <f t="shared" si="25"/>
        <v>BE 113</v>
      </c>
      <c r="DM17" s="241" t="str">
        <f t="shared" si="25"/>
        <v>BE 114</v>
      </c>
      <c r="DN17" s="241" t="str">
        <f t="shared" si="25"/>
        <v>BE 115</v>
      </c>
      <c r="DO17" s="241" t="str">
        <f t="shared" si="25"/>
        <v>BE 116</v>
      </c>
      <c r="DP17" s="241" t="str">
        <f t="shared" si="25"/>
        <v>BE 117</v>
      </c>
      <c r="DQ17" s="241" t="str">
        <f t="shared" si="25"/>
        <v>BE 118</v>
      </c>
      <c r="DR17" s="241" t="str">
        <f t="shared" si="25"/>
        <v>BE 119</v>
      </c>
      <c r="DS17" s="241" t="str">
        <f t="shared" si="25"/>
        <v>BE 120</v>
      </c>
      <c r="DT17" s="241" t="str">
        <f t="shared" si="25"/>
        <v>BE 121</v>
      </c>
      <c r="DU17" s="241" t="str">
        <f t="shared" si="25"/>
        <v>BE 122</v>
      </c>
      <c r="DV17" s="241" t="str">
        <f t="shared" si="25"/>
        <v>BE 123</v>
      </c>
      <c r="DW17" s="241" t="str">
        <f t="shared" si="25"/>
        <v>BE 124</v>
      </c>
      <c r="DX17" s="241" t="str">
        <f t="shared" si="25"/>
        <v>BE 125</v>
      </c>
      <c r="DY17" s="241" t="str">
        <f t="shared" si="25"/>
        <v>BE 126</v>
      </c>
      <c r="DZ17" s="241" t="str">
        <f t="shared" si="25"/>
        <v>BE 127</v>
      </c>
      <c r="EA17" s="241" t="str">
        <f t="shared" si="25"/>
        <v>BE 128</v>
      </c>
      <c r="EB17" s="241" t="str">
        <f t="shared" ref="EB17:GA17" si="26">"BE "&amp;EB$4</f>
        <v>BE 129</v>
      </c>
      <c r="EC17" s="241" t="str">
        <f t="shared" si="26"/>
        <v>BE 130</v>
      </c>
      <c r="ED17" s="241" t="str">
        <f t="shared" si="26"/>
        <v>BE 131</v>
      </c>
      <c r="EE17" s="241" t="str">
        <f t="shared" si="26"/>
        <v>BE 132</v>
      </c>
      <c r="EF17" s="241" t="str">
        <f t="shared" si="26"/>
        <v>BE 133</v>
      </c>
      <c r="EG17" s="241" t="str">
        <f t="shared" si="26"/>
        <v>BE 134</v>
      </c>
      <c r="EH17" s="241" t="str">
        <f t="shared" si="26"/>
        <v>BE 135</v>
      </c>
      <c r="EI17" s="241" t="str">
        <f t="shared" si="26"/>
        <v>BE 136</v>
      </c>
      <c r="EJ17" s="241" t="str">
        <f t="shared" si="26"/>
        <v>BE 137</v>
      </c>
      <c r="EK17" s="241" t="str">
        <f t="shared" si="26"/>
        <v>BE 138</v>
      </c>
      <c r="EL17" s="241" t="str">
        <f t="shared" si="26"/>
        <v>BE 139</v>
      </c>
      <c r="EM17" s="241" t="str">
        <f t="shared" si="26"/>
        <v>BE 140</v>
      </c>
      <c r="EN17" s="241" t="str">
        <f t="shared" si="26"/>
        <v>BE 141</v>
      </c>
      <c r="EO17" s="241" t="str">
        <f t="shared" si="26"/>
        <v>BE 142</v>
      </c>
      <c r="EP17" s="241" t="str">
        <f t="shared" si="26"/>
        <v>BE 143</v>
      </c>
      <c r="EQ17" s="241" t="str">
        <f t="shared" si="26"/>
        <v>BE 144</v>
      </c>
      <c r="ER17" s="241" t="str">
        <f t="shared" si="26"/>
        <v>BE 145</v>
      </c>
      <c r="ES17" s="241" t="str">
        <f t="shared" si="26"/>
        <v>BE 146</v>
      </c>
      <c r="ET17" s="241" t="str">
        <f t="shared" si="26"/>
        <v>BE 147</v>
      </c>
      <c r="EU17" s="241" t="str">
        <f t="shared" si="26"/>
        <v>BE 148</v>
      </c>
      <c r="EV17" s="241" t="str">
        <f t="shared" si="26"/>
        <v>BE 149</v>
      </c>
      <c r="EW17" s="241" t="str">
        <f t="shared" si="26"/>
        <v>BE 150</v>
      </c>
      <c r="EX17" s="241" t="str">
        <f t="shared" si="26"/>
        <v>BE 151</v>
      </c>
      <c r="EY17" s="241" t="str">
        <f t="shared" si="26"/>
        <v>BE 152</v>
      </c>
      <c r="EZ17" s="241" t="str">
        <f t="shared" si="26"/>
        <v>BE 153</v>
      </c>
      <c r="FA17" s="241" t="str">
        <f t="shared" si="26"/>
        <v>BE 154</v>
      </c>
      <c r="FB17" s="241" t="str">
        <f t="shared" si="26"/>
        <v>BE 155</v>
      </c>
      <c r="FC17" s="241" t="str">
        <f t="shared" si="26"/>
        <v>BE 156</v>
      </c>
      <c r="FD17" s="241" t="str">
        <f t="shared" si="26"/>
        <v>BE 157</v>
      </c>
      <c r="FE17" s="241" t="str">
        <f t="shared" si="26"/>
        <v>BE 158</v>
      </c>
      <c r="FF17" s="241" t="str">
        <f t="shared" si="26"/>
        <v>BE 159</v>
      </c>
      <c r="FG17" s="241" t="str">
        <f t="shared" si="26"/>
        <v>BE 160</v>
      </c>
      <c r="FH17" s="241" t="str">
        <f t="shared" si="26"/>
        <v>BE 161</v>
      </c>
      <c r="FI17" s="241" t="str">
        <f t="shared" si="26"/>
        <v>BE 162</v>
      </c>
      <c r="FJ17" s="241" t="str">
        <f t="shared" si="26"/>
        <v>BE 163</v>
      </c>
      <c r="FK17" s="241" t="str">
        <f t="shared" si="26"/>
        <v>BE 164</v>
      </c>
      <c r="FL17" s="241" t="str">
        <f t="shared" si="26"/>
        <v>BE 165</v>
      </c>
      <c r="FM17" s="241" t="str">
        <f t="shared" si="26"/>
        <v>BE 166</v>
      </c>
      <c r="FN17" s="241" t="str">
        <f t="shared" si="26"/>
        <v>BE 167</v>
      </c>
      <c r="FO17" s="241" t="str">
        <f t="shared" si="26"/>
        <v>BE 168</v>
      </c>
      <c r="FP17" s="241" t="str">
        <f t="shared" si="26"/>
        <v>BE 169</v>
      </c>
      <c r="FQ17" s="241" t="str">
        <f t="shared" si="26"/>
        <v>BE 170</v>
      </c>
      <c r="FR17" s="241" t="str">
        <f t="shared" si="26"/>
        <v>BE 171</v>
      </c>
      <c r="FS17" s="241" t="str">
        <f t="shared" si="26"/>
        <v>BE 172</v>
      </c>
      <c r="FT17" s="241" t="str">
        <f t="shared" si="26"/>
        <v>BE 173</v>
      </c>
      <c r="FU17" s="241" t="str">
        <f t="shared" si="26"/>
        <v>BE 174</v>
      </c>
      <c r="FV17" s="241" t="str">
        <f t="shared" si="26"/>
        <v>BE 175</v>
      </c>
      <c r="FW17" s="241" t="str">
        <f t="shared" si="26"/>
        <v>BE 176</v>
      </c>
      <c r="FX17" s="241" t="str">
        <f t="shared" si="26"/>
        <v>BE 177</v>
      </c>
      <c r="FY17" s="241" t="str">
        <f t="shared" si="26"/>
        <v>BE 178</v>
      </c>
      <c r="FZ17" s="241" t="str">
        <f t="shared" si="26"/>
        <v>BE 179</v>
      </c>
      <c r="GA17" s="241" t="str">
        <f t="shared" si="26"/>
        <v>BE 180</v>
      </c>
      <c r="GB17" s="100"/>
      <c r="GC17" s="96"/>
    </row>
    <row r="18" spans="1:185" ht="16.5" customHeight="1">
      <c r="A18" s="96"/>
      <c r="B18" s="99"/>
      <c r="C18" s="112" t="str">
        <f>IFERROR(IF(SUM($C$15:C15)&gt;0,C$4,""),"")</f>
        <v/>
      </c>
      <c r="D18" s="112" t="str">
        <f>IFERROR(IF(SUM($C$15:D15)&gt;0,D$4,""),"")</f>
        <v/>
      </c>
      <c r="E18" s="112" t="str">
        <f>IFERROR(IF(SUM($C$15:E15)&gt;0,E$4,""),"")</f>
        <v/>
      </c>
      <c r="F18" s="112" t="str">
        <f>IFERROR(IF(SUM($C$15:F15)&gt;0,F$4,""),"")</f>
        <v/>
      </c>
      <c r="G18" s="112" t="str">
        <f>IFERROR(IF(SUM($C$15:G15)&gt;0,G$4,""),"")</f>
        <v/>
      </c>
      <c r="H18" s="112" t="str">
        <f>IFERROR(IF(SUM($C$15:H15)&gt;0,H$4,""),"")</f>
        <v/>
      </c>
      <c r="I18" s="112" t="str">
        <f>IFERROR(IF(SUM($C$15:I15)&gt;0,I$4,""),"")</f>
        <v/>
      </c>
      <c r="J18" s="112" t="str">
        <f>IFERROR(IF(SUM($C$15:J15)&gt;0,J$4,""),"")</f>
        <v/>
      </c>
      <c r="K18" s="112" t="str">
        <f>IFERROR(IF(SUM($C$15:K15)&gt;0,K$4,""),"")</f>
        <v/>
      </c>
      <c r="L18" s="112" t="str">
        <f>IFERROR(IF(SUM($C$15:L15)&gt;0,L$4,""),"")</f>
        <v/>
      </c>
      <c r="M18" s="112" t="str">
        <f>IFERROR(IF(SUM($C$15:M15)&gt;0,M$4,""),"")</f>
        <v/>
      </c>
      <c r="N18" s="112" t="str">
        <f>IFERROR(IF(SUM($C$15:N15)&gt;0,N$4,""),"")</f>
        <v/>
      </c>
      <c r="O18" s="112" t="str">
        <f>IFERROR(IF(SUM($C$15:O15)&gt;0,O$4,""),"")</f>
        <v/>
      </c>
      <c r="P18" s="112" t="str">
        <f>IFERROR(IF(SUM($C$15:P15)&gt;0,P$4,""),"")</f>
        <v/>
      </c>
      <c r="Q18" s="112" t="str">
        <f>IFERROR(IF(SUM($C$15:Q15)&gt;0,Q$4,""),"")</f>
        <v/>
      </c>
      <c r="R18" s="112" t="str">
        <f>IFERROR(IF(SUM($C$15:R15)&gt;0,R$4,""),"")</f>
        <v/>
      </c>
      <c r="S18" s="112" t="str">
        <f>IFERROR(IF(SUM($C$15:S15)&gt;0,S$4,""),"")</f>
        <v/>
      </c>
      <c r="T18" s="112" t="str">
        <f>IFERROR(IF(SUM($C$15:T15)&gt;0,T$4,""),"")</f>
        <v/>
      </c>
      <c r="U18" s="112" t="str">
        <f>IFERROR(IF(SUM($C$15:U15)&gt;0,U$4,""),"")</f>
        <v/>
      </c>
      <c r="V18" s="112">
        <f>IFERROR(IF(SUM($C$15:V15)&gt;0,V$4,""),"")</f>
        <v>19</v>
      </c>
      <c r="W18" s="112">
        <f>IFERROR(IF(SUM($C$15:W15)&gt;0,W$4,""),"")</f>
        <v>20</v>
      </c>
      <c r="X18" s="112">
        <f>IFERROR(IF(SUM($C$15:X15)&gt;0,X$4,""),"")</f>
        <v>21</v>
      </c>
      <c r="Y18" s="112">
        <f>IFERROR(IF(SUM($C$15:Y15)&gt;0,Y$4,""),"")</f>
        <v>22</v>
      </c>
      <c r="Z18" s="112">
        <f>IFERROR(IF(SUM($C$15:Z15)&gt;0,Z$4,""),"")</f>
        <v>23</v>
      </c>
      <c r="AA18" s="112">
        <f>IFERROR(IF(SUM($C$15:AA15)&gt;0,AA$4,""),"")</f>
        <v>24</v>
      </c>
      <c r="AB18" s="112">
        <f>IFERROR(IF(SUM($C$15:AB15)&gt;0,AB$4,""),"")</f>
        <v>25</v>
      </c>
      <c r="AC18" s="112">
        <f>IFERROR(IF(SUM($C$15:AC15)&gt;0,AC$4,""),"")</f>
        <v>26</v>
      </c>
      <c r="AD18" s="112">
        <f>IFERROR(IF(SUM($C$15:AD15)&gt;0,AD$4,""),"")</f>
        <v>27</v>
      </c>
      <c r="AE18" s="112">
        <f>IFERROR(IF(SUM($C$15:AE15)&gt;0,AE$4,""),"")</f>
        <v>28</v>
      </c>
      <c r="AF18" s="112">
        <f>IFERROR(IF(SUM($C$15:AF15)&gt;0,AF$4,""),"")</f>
        <v>29</v>
      </c>
      <c r="AG18" s="112">
        <f>IFERROR(IF(SUM($C$15:AG15)&gt;0,AG$4,""),"")</f>
        <v>30</v>
      </c>
      <c r="AH18" s="112">
        <f>IFERROR(IF(SUM($C$15:AH15)&gt;0,AH$4,""),"")</f>
        <v>31</v>
      </c>
      <c r="AI18" s="112">
        <f>IFERROR(IF(SUM($C$15:AI15)&gt;0,AI$4,""),"")</f>
        <v>32</v>
      </c>
      <c r="AJ18" s="112">
        <f>IFERROR(IF(SUM($C$15:AJ15)&gt;0,AJ$4,""),"")</f>
        <v>33</v>
      </c>
      <c r="AK18" s="112">
        <f>IFERROR(IF(SUM($C$15:AK15)&gt;0,AK$4,""),"")</f>
        <v>34</v>
      </c>
      <c r="AL18" s="112">
        <f>IFERROR(IF(SUM($C$15:AL15)&gt;0,AL$4,""),"")</f>
        <v>35</v>
      </c>
      <c r="AM18" s="112">
        <f>IFERROR(IF(SUM($C$15:AM15)&gt;0,AM$4,""),"")</f>
        <v>36</v>
      </c>
      <c r="AN18" s="112">
        <f>IFERROR(IF(SUM($C$15:AN15)&gt;0,AN$4,""),"")</f>
        <v>37</v>
      </c>
      <c r="AO18" s="112">
        <f>IFERROR(IF(SUM($C$15:AO15)&gt;0,AO$4,""),"")</f>
        <v>38</v>
      </c>
      <c r="AP18" s="112">
        <f>IFERROR(IF(SUM($C$15:AP15)&gt;0,AP$4,""),"")</f>
        <v>39</v>
      </c>
      <c r="AQ18" s="112">
        <f>IFERROR(IF(SUM($C$15:AQ15)&gt;0,AQ$4,""),"")</f>
        <v>40</v>
      </c>
      <c r="AR18" s="112">
        <f>IFERROR(IF(SUM($C$15:AR15)&gt;0,AR$4,""),"")</f>
        <v>41</v>
      </c>
      <c r="AS18" s="112">
        <f>IFERROR(IF(SUM($C$15:AS15)&gt;0,AS$4,""),"")</f>
        <v>42</v>
      </c>
      <c r="AT18" s="112">
        <f>IFERROR(IF(SUM($C$15:AT15)&gt;0,AT$4,""),"")</f>
        <v>43</v>
      </c>
      <c r="AU18" s="112">
        <f>IFERROR(IF(SUM($C$15:AU15)&gt;0,AU$4,""),"")</f>
        <v>44</v>
      </c>
      <c r="AV18" s="112">
        <f>IFERROR(IF(SUM($C$15:AV15)&gt;0,AV$4,""),"")</f>
        <v>45</v>
      </c>
      <c r="AW18" s="112">
        <f>IFERROR(IF(SUM($C$15:AW15)&gt;0,AW$4,""),"")</f>
        <v>46</v>
      </c>
      <c r="AX18" s="112">
        <f>IFERROR(IF(SUM($C$15:AX15)&gt;0,AX$4,""),"")</f>
        <v>47</v>
      </c>
      <c r="AY18" s="112">
        <f>IFERROR(IF(SUM($C$15:AY15)&gt;0,AY$4,""),"")</f>
        <v>48</v>
      </c>
      <c r="AZ18" s="112">
        <f>IFERROR(IF(SUM($C$15:AZ15)&gt;0,AZ$4,""),"")</f>
        <v>49</v>
      </c>
      <c r="BA18" s="112">
        <f>IFERROR(IF(SUM($C$15:BA15)&gt;0,BA$4,""),"")</f>
        <v>50</v>
      </c>
      <c r="BB18" s="112">
        <f>IFERROR(IF(SUM($C$15:BB15)&gt;0,BB$4,""),"")</f>
        <v>51</v>
      </c>
      <c r="BC18" s="112">
        <f>IFERROR(IF(SUM($C$15:BC15)&gt;0,BC$4,""),"")</f>
        <v>52</v>
      </c>
      <c r="BD18" s="112">
        <f>IFERROR(IF(SUM($C$15:BD15)&gt;0,BD$4,""),"")</f>
        <v>53</v>
      </c>
      <c r="BE18" s="112">
        <f>IFERROR(IF(SUM($C$15:BE15)&gt;0,BE$4,""),"")</f>
        <v>54</v>
      </c>
      <c r="BF18" s="112">
        <f>IFERROR(IF(SUM($C$15:BF15)&gt;0,BF$4,""),"")</f>
        <v>55</v>
      </c>
      <c r="BG18" s="112">
        <f>IFERROR(IF(SUM($C$15:BG15)&gt;0,BG$4,""),"")</f>
        <v>56</v>
      </c>
      <c r="BH18" s="112">
        <f>IFERROR(IF(SUM($C$15:BH15)&gt;0,BH$4,""),"")</f>
        <v>57</v>
      </c>
      <c r="BI18" s="112">
        <f>IFERROR(IF(SUM($C$15:BI15)&gt;0,BI$4,""),"")</f>
        <v>58</v>
      </c>
      <c r="BJ18" s="112">
        <f>IFERROR(IF(SUM($C$15:BJ15)&gt;0,BJ$4,""),"")</f>
        <v>59</v>
      </c>
      <c r="BK18" s="112">
        <f>IFERROR(IF(SUM($C$15:BK15)&gt;0,BK$4,""),"")</f>
        <v>60</v>
      </c>
      <c r="BL18" s="112">
        <f>IFERROR(IF(SUM($C$15:BL15)&gt;0,BL$4,""),"")</f>
        <v>61</v>
      </c>
      <c r="BM18" s="112">
        <f>IFERROR(IF(SUM($C$15:BM15)&gt;0,BM$4,""),"")</f>
        <v>62</v>
      </c>
      <c r="BN18" s="112">
        <f>IFERROR(IF(SUM($C$15:BN15)&gt;0,BN$4,""),"")</f>
        <v>63</v>
      </c>
      <c r="BO18" s="112">
        <f>IFERROR(IF(SUM($C$15:BO15)&gt;0,BO$4,""),"")</f>
        <v>64</v>
      </c>
      <c r="BP18" s="112">
        <f>IFERROR(IF(SUM($C$15:BP15)&gt;0,BP$4,""),"")</f>
        <v>65</v>
      </c>
      <c r="BQ18" s="112">
        <f>IFERROR(IF(SUM($C$15:BQ15)&gt;0,BQ$4,""),"")</f>
        <v>66</v>
      </c>
      <c r="BR18" s="112">
        <f>IFERROR(IF(SUM($C$15:BR15)&gt;0,BR$4,""),"")</f>
        <v>67</v>
      </c>
      <c r="BS18" s="112">
        <f>IFERROR(IF(SUM($C$15:BS15)&gt;0,BS$4,""),"")</f>
        <v>68</v>
      </c>
      <c r="BT18" s="112">
        <f>IFERROR(IF(SUM($C$15:BT15)&gt;0,BT$4,""),"")</f>
        <v>69</v>
      </c>
      <c r="BU18" s="112">
        <f>IFERROR(IF(SUM($C$15:BU15)&gt;0,BU$4,""),"")</f>
        <v>70</v>
      </c>
      <c r="BV18" s="112">
        <f>IFERROR(IF(SUM($C$15:BV15)&gt;0,BV$4,""),"")</f>
        <v>71</v>
      </c>
      <c r="BW18" s="112">
        <f>IFERROR(IF(SUM($C$15:BW15)&gt;0,BW$4,""),"")</f>
        <v>72</v>
      </c>
      <c r="BX18" s="112">
        <f>IFERROR(IF(SUM($C$15:BX15)&gt;0,BX$4,""),"")</f>
        <v>73</v>
      </c>
      <c r="BY18" s="112">
        <f>IFERROR(IF(SUM($C$15:BY15)&gt;0,BY$4,""),"")</f>
        <v>74</v>
      </c>
      <c r="BZ18" s="112">
        <f>IFERROR(IF(SUM($C$15:BZ15)&gt;0,BZ$4,""),"")</f>
        <v>75</v>
      </c>
      <c r="CA18" s="112">
        <f>IFERROR(IF(SUM($C$15:CA15)&gt;0,CA$4,""),"")</f>
        <v>76</v>
      </c>
      <c r="CB18" s="112">
        <f>IFERROR(IF(SUM($C$15:CB15)&gt;0,CB$4,""),"")</f>
        <v>77</v>
      </c>
      <c r="CC18" s="112">
        <f>IFERROR(IF(SUM($C$15:CC15)&gt;0,CC$4,""),"")</f>
        <v>78</v>
      </c>
      <c r="CD18" s="112">
        <f>IFERROR(IF(SUM($C$15:CD15)&gt;0,CD$4,""),"")</f>
        <v>79</v>
      </c>
      <c r="CE18" s="112">
        <f>IFERROR(IF(SUM($C$15:CE15)&gt;0,CE$4,""),"")</f>
        <v>80</v>
      </c>
      <c r="CF18" s="112">
        <f>IFERROR(IF(SUM($C$15:CF15)&gt;0,CF$4,""),"")</f>
        <v>81</v>
      </c>
      <c r="CG18" s="112">
        <f>IFERROR(IF(SUM($C$15:CG15)&gt;0,CG$4,""),"")</f>
        <v>82</v>
      </c>
      <c r="CH18" s="112">
        <f>IFERROR(IF(SUM($C$15:CH15)&gt;0,CH$4,""),"")</f>
        <v>83</v>
      </c>
      <c r="CI18" s="112">
        <f>IFERROR(IF(SUM($C$15:CI15)&gt;0,CI$4,""),"")</f>
        <v>84</v>
      </c>
      <c r="CJ18" s="112">
        <f>IFERROR(IF(SUM($C$15:CJ15)&gt;0,CJ$4,""),"")</f>
        <v>85</v>
      </c>
      <c r="CK18" s="112">
        <f>IFERROR(IF(SUM($C$15:CK15)&gt;0,CK$4,""),"")</f>
        <v>86</v>
      </c>
      <c r="CL18" s="112">
        <f>IFERROR(IF(SUM($C$15:CL15)&gt;0,CL$4,""),"")</f>
        <v>87</v>
      </c>
      <c r="CM18" s="112">
        <f>IFERROR(IF(SUM($C$15:CM15)&gt;0,CM$4,""),"")</f>
        <v>88</v>
      </c>
      <c r="CN18" s="112">
        <f>IFERROR(IF(SUM($C$15:CN15)&gt;0,CN$4,""),"")</f>
        <v>89</v>
      </c>
      <c r="CO18" s="112">
        <f>IFERROR(IF(SUM($C$15:CO15)&gt;0,CO$4,""),"")</f>
        <v>90</v>
      </c>
      <c r="CP18" s="112">
        <f>IFERROR(IF(SUM($C$15:CP15)&gt;0,CP$4,""),"")</f>
        <v>91</v>
      </c>
      <c r="CQ18" s="112">
        <f>IFERROR(IF(SUM($C$15:CQ15)&gt;0,CQ$4,""),"")</f>
        <v>92</v>
      </c>
      <c r="CR18" s="112">
        <f>IFERROR(IF(SUM($C$15:CR15)&gt;0,CR$4,""),"")</f>
        <v>93</v>
      </c>
      <c r="CS18" s="112">
        <f>IFERROR(IF(SUM($C$15:CS15)&gt;0,CS$4,""),"")</f>
        <v>94</v>
      </c>
      <c r="CT18" s="112">
        <f>IFERROR(IF(SUM($C$15:CT15)&gt;0,CT$4,""),"")</f>
        <v>95</v>
      </c>
      <c r="CU18" s="112">
        <f>IFERROR(IF(SUM($C$15:CU15)&gt;0,CU$4,""),"")</f>
        <v>96</v>
      </c>
      <c r="CV18" s="112">
        <f>IFERROR(IF(SUM($C$15:CV15)&gt;0,CV$4,""),"")</f>
        <v>97</v>
      </c>
      <c r="CW18" s="112">
        <f>IFERROR(IF(SUM($C$15:CW15)&gt;0,CW$4,""),"")</f>
        <v>98</v>
      </c>
      <c r="CX18" s="112">
        <f>IFERROR(IF(SUM($C$15:CX15)&gt;0,CX$4,""),"")</f>
        <v>99</v>
      </c>
      <c r="CY18" s="112">
        <f>IFERROR(IF(SUM($C$15:CY15)&gt;0,CY$4,""),"")</f>
        <v>100</v>
      </c>
      <c r="CZ18" s="112">
        <f>IFERROR(IF(SUM($C$15:CZ15)&gt;0,CZ$4,""),"")</f>
        <v>101</v>
      </c>
      <c r="DA18" s="112">
        <f>IFERROR(IF(SUM($C$15:DA15)&gt;0,DA$4,""),"")</f>
        <v>102</v>
      </c>
      <c r="DB18" s="112">
        <f>IFERROR(IF(SUM($C$15:DB15)&gt;0,DB$4,""),"")</f>
        <v>103</v>
      </c>
      <c r="DC18" s="112">
        <f>IFERROR(IF(SUM($C$15:DC15)&gt;0,DC$4,""),"")</f>
        <v>104</v>
      </c>
      <c r="DD18" s="112">
        <f>IFERROR(IF(SUM($C$15:DD15)&gt;0,DD$4,""),"")</f>
        <v>105</v>
      </c>
      <c r="DE18" s="112">
        <f>IFERROR(IF(SUM($C$15:DE15)&gt;0,DE$4,""),"")</f>
        <v>106</v>
      </c>
      <c r="DF18" s="112">
        <f>IFERROR(IF(SUM($C$15:DF15)&gt;0,DF$4,""),"")</f>
        <v>107</v>
      </c>
      <c r="DG18" s="112">
        <f>IFERROR(IF(SUM($C$15:DG15)&gt;0,DG$4,""),"")</f>
        <v>108</v>
      </c>
      <c r="DH18" s="112">
        <f>IFERROR(IF(SUM($C$15:DH15)&gt;0,DH$4,""),"")</f>
        <v>109</v>
      </c>
      <c r="DI18" s="112">
        <f>IFERROR(IF(SUM($C$15:DI15)&gt;0,DI$4,""),"")</f>
        <v>110</v>
      </c>
      <c r="DJ18" s="112">
        <f>IFERROR(IF(SUM($C$15:DJ15)&gt;0,DJ$4,""),"")</f>
        <v>111</v>
      </c>
      <c r="DK18" s="112">
        <f>IFERROR(IF(SUM($C$15:DK15)&gt;0,DK$4,""),"")</f>
        <v>112</v>
      </c>
      <c r="DL18" s="112">
        <f>IFERROR(IF(SUM($C$15:DL15)&gt;0,DL$4,""),"")</f>
        <v>113</v>
      </c>
      <c r="DM18" s="112">
        <f>IFERROR(IF(SUM($C$15:DM15)&gt;0,DM$4,""),"")</f>
        <v>114</v>
      </c>
      <c r="DN18" s="112">
        <f>IFERROR(IF(SUM($C$15:DN15)&gt;0,DN$4,""),"")</f>
        <v>115</v>
      </c>
      <c r="DO18" s="112">
        <f>IFERROR(IF(SUM($C$15:DO15)&gt;0,DO$4,""),"")</f>
        <v>116</v>
      </c>
      <c r="DP18" s="112">
        <f>IFERROR(IF(SUM($C$15:DP15)&gt;0,DP$4,""),"")</f>
        <v>117</v>
      </c>
      <c r="DQ18" s="112">
        <f>IFERROR(IF(SUM($C$15:DQ15)&gt;0,DQ$4,""),"")</f>
        <v>118</v>
      </c>
      <c r="DR18" s="112">
        <f>IFERROR(IF(SUM($C$15:DR15)&gt;0,DR$4,""),"")</f>
        <v>119</v>
      </c>
      <c r="DS18" s="112">
        <f>IFERROR(IF(SUM($C$15:DS15)&gt;0,DS$4,""),"")</f>
        <v>120</v>
      </c>
      <c r="DT18" s="112">
        <f>IFERROR(IF(SUM($C$15:DT15)&gt;0,DT$4,""),"")</f>
        <v>121</v>
      </c>
      <c r="DU18" s="112">
        <f>IFERROR(IF(SUM($C$15:DU15)&gt;0,DU$4,""),"")</f>
        <v>122</v>
      </c>
      <c r="DV18" s="112">
        <f>IFERROR(IF(SUM($C$15:DV15)&gt;0,DV$4,""),"")</f>
        <v>123</v>
      </c>
      <c r="DW18" s="112">
        <f>IFERROR(IF(SUM($C$15:DW15)&gt;0,DW$4,""),"")</f>
        <v>124</v>
      </c>
      <c r="DX18" s="112">
        <f>IFERROR(IF(SUM($C$15:DX15)&gt;0,DX$4,""),"")</f>
        <v>125</v>
      </c>
      <c r="DY18" s="112">
        <f>IFERROR(IF(SUM($C$15:DY15)&gt;0,DY$4,""),"")</f>
        <v>126</v>
      </c>
      <c r="DZ18" s="112">
        <f>IFERROR(IF(SUM($C$15:DZ15)&gt;0,DZ$4,""),"")</f>
        <v>127</v>
      </c>
      <c r="EA18" s="112">
        <f>IFERROR(IF(SUM($C$15:EA15)&gt;0,EA$4,""),"")</f>
        <v>128</v>
      </c>
      <c r="EB18" s="112">
        <f>IFERROR(IF(SUM($C$15:EB15)&gt;0,EB$4,""),"")</f>
        <v>129</v>
      </c>
      <c r="EC18" s="112">
        <f>IFERROR(IF(SUM($C$15:EC15)&gt;0,EC$4,""),"")</f>
        <v>130</v>
      </c>
      <c r="ED18" s="112">
        <f>IFERROR(IF(SUM($C$15:ED15)&gt;0,ED$4,""),"")</f>
        <v>131</v>
      </c>
      <c r="EE18" s="112">
        <f>IFERROR(IF(SUM($C$15:EE15)&gt;0,EE$4,""),"")</f>
        <v>132</v>
      </c>
      <c r="EF18" s="112">
        <f>IFERROR(IF(SUM($C$15:EF15)&gt;0,EF$4,""),"")</f>
        <v>133</v>
      </c>
      <c r="EG18" s="112">
        <f>IFERROR(IF(SUM($C$15:EG15)&gt;0,EG$4,""),"")</f>
        <v>134</v>
      </c>
      <c r="EH18" s="112">
        <f>IFERROR(IF(SUM($C$15:EH15)&gt;0,EH$4,""),"")</f>
        <v>135</v>
      </c>
      <c r="EI18" s="112">
        <f>IFERROR(IF(SUM($C$15:EI15)&gt;0,EI$4,""),"")</f>
        <v>136</v>
      </c>
      <c r="EJ18" s="112">
        <f>IFERROR(IF(SUM($C$15:EJ15)&gt;0,EJ$4,""),"")</f>
        <v>137</v>
      </c>
      <c r="EK18" s="112">
        <f>IFERROR(IF(SUM($C$15:EK15)&gt;0,EK$4,""),"")</f>
        <v>138</v>
      </c>
      <c r="EL18" s="112">
        <f>IFERROR(IF(SUM($C$15:EL15)&gt;0,EL$4,""),"")</f>
        <v>139</v>
      </c>
      <c r="EM18" s="112">
        <f>IFERROR(IF(SUM($C$15:EM15)&gt;0,EM$4,""),"")</f>
        <v>140</v>
      </c>
      <c r="EN18" s="112">
        <f>IFERROR(IF(SUM($C$15:EN15)&gt;0,EN$4,""),"")</f>
        <v>141</v>
      </c>
      <c r="EO18" s="112">
        <f>IFERROR(IF(SUM($C$15:EO15)&gt;0,EO$4,""),"")</f>
        <v>142</v>
      </c>
      <c r="EP18" s="112">
        <f>IFERROR(IF(SUM($C$15:EP15)&gt;0,EP$4,""),"")</f>
        <v>143</v>
      </c>
      <c r="EQ18" s="112">
        <f>IFERROR(IF(SUM($C$15:EQ15)&gt;0,EQ$4,""),"")</f>
        <v>144</v>
      </c>
      <c r="ER18" s="112">
        <f>IFERROR(IF(SUM($C$15:ER15)&gt;0,ER$4,""),"")</f>
        <v>145</v>
      </c>
      <c r="ES18" s="112">
        <f>IFERROR(IF(SUM($C$15:ES15)&gt;0,ES$4,""),"")</f>
        <v>146</v>
      </c>
      <c r="ET18" s="112">
        <f>IFERROR(IF(SUM($C$15:ET15)&gt;0,ET$4,""),"")</f>
        <v>147</v>
      </c>
      <c r="EU18" s="112">
        <f>IFERROR(IF(SUM($C$15:EU15)&gt;0,EU$4,""),"")</f>
        <v>148</v>
      </c>
      <c r="EV18" s="112">
        <f>IFERROR(IF(SUM($C$15:EV15)&gt;0,EV$4,""),"")</f>
        <v>149</v>
      </c>
      <c r="EW18" s="112">
        <f>IFERROR(IF(SUM($C$15:EW15)&gt;0,EW$4,""),"")</f>
        <v>150</v>
      </c>
      <c r="EX18" s="112">
        <f>IFERROR(IF(SUM($C$15:EX15)&gt;0,EX$4,""),"")</f>
        <v>151</v>
      </c>
      <c r="EY18" s="112">
        <f>IFERROR(IF(SUM($C$15:EY15)&gt;0,EY$4,""),"")</f>
        <v>152</v>
      </c>
      <c r="EZ18" s="112">
        <f>IFERROR(IF(SUM($C$15:EZ15)&gt;0,EZ$4,""),"")</f>
        <v>153</v>
      </c>
      <c r="FA18" s="112">
        <f>IFERROR(IF(SUM($C$15:FA15)&gt;0,FA$4,""),"")</f>
        <v>154</v>
      </c>
      <c r="FB18" s="112">
        <f>IFERROR(IF(SUM($C$15:FB15)&gt;0,FB$4,""),"")</f>
        <v>155</v>
      </c>
      <c r="FC18" s="112">
        <f>IFERROR(IF(SUM($C$15:FC15)&gt;0,FC$4,""),"")</f>
        <v>156</v>
      </c>
      <c r="FD18" s="112">
        <f>IFERROR(IF(SUM($C$15:FD15)&gt;0,FD$4,""),"")</f>
        <v>157</v>
      </c>
      <c r="FE18" s="112">
        <f>IFERROR(IF(SUM($C$15:FE15)&gt;0,FE$4,""),"")</f>
        <v>158</v>
      </c>
      <c r="FF18" s="112">
        <f>IFERROR(IF(SUM($C$15:FF15)&gt;0,FF$4,""),"")</f>
        <v>159</v>
      </c>
      <c r="FG18" s="112">
        <f>IFERROR(IF(SUM($C$15:FG15)&gt;0,FG$4,""),"")</f>
        <v>160</v>
      </c>
      <c r="FH18" s="112">
        <f>IFERROR(IF(SUM($C$15:FH15)&gt;0,FH$4,""),"")</f>
        <v>161</v>
      </c>
      <c r="FI18" s="112">
        <f>IFERROR(IF(SUM($C$15:FI15)&gt;0,FI$4,""),"")</f>
        <v>162</v>
      </c>
      <c r="FJ18" s="112">
        <f>IFERROR(IF(SUM($C$15:FJ15)&gt;0,FJ$4,""),"")</f>
        <v>163</v>
      </c>
      <c r="FK18" s="112">
        <f>IFERROR(IF(SUM($C$15:FK15)&gt;0,FK$4,""),"")</f>
        <v>164</v>
      </c>
      <c r="FL18" s="112">
        <f>IFERROR(IF(SUM($C$15:FL15)&gt;0,FL$4,""),"")</f>
        <v>165</v>
      </c>
      <c r="FM18" s="112">
        <f>IFERROR(IF(SUM($C$15:FM15)&gt;0,FM$4,""),"")</f>
        <v>166</v>
      </c>
      <c r="FN18" s="112">
        <f>IFERROR(IF(SUM($C$15:FN15)&gt;0,FN$4,""),"")</f>
        <v>167</v>
      </c>
      <c r="FO18" s="112">
        <f>IFERROR(IF(SUM($C$15:FO15)&gt;0,FO$4,""),"")</f>
        <v>168</v>
      </c>
      <c r="FP18" s="112">
        <f>IFERROR(IF(SUM($C$15:FP15)&gt;0,FP$4,""),"")</f>
        <v>169</v>
      </c>
      <c r="FQ18" s="112">
        <f>IFERROR(IF(SUM($C$15:FQ15)&gt;0,FQ$4,""),"")</f>
        <v>170</v>
      </c>
      <c r="FR18" s="112">
        <f>IFERROR(IF(SUM($C$15:FR15)&gt;0,FR$4,""),"")</f>
        <v>171</v>
      </c>
      <c r="FS18" s="112">
        <f>IFERROR(IF(SUM($C$15:FS15)&gt;0,FS$4,""),"")</f>
        <v>172</v>
      </c>
      <c r="FT18" s="112">
        <f>IFERROR(IF(SUM($C$15:FT15)&gt;0,FT$4,""),"")</f>
        <v>173</v>
      </c>
      <c r="FU18" s="112">
        <f>IFERROR(IF(SUM($C$15:FU15)&gt;0,FU$4,""),"")</f>
        <v>174</v>
      </c>
      <c r="FV18" s="112">
        <f>IFERROR(IF(SUM($C$15:FV15)&gt;0,FV$4,""),"")</f>
        <v>175</v>
      </c>
      <c r="FW18" s="112">
        <f>IFERROR(IF(SUM($C$15:FW15)&gt;0,FW$4,""),"")</f>
        <v>176</v>
      </c>
      <c r="FX18" s="112">
        <f>IFERROR(IF(SUM($C$15:FX15)&gt;0,FX$4,""),"")</f>
        <v>177</v>
      </c>
      <c r="FY18" s="112">
        <f>IFERROR(IF(SUM($C$15:FY15)&gt;0,FY$4,""),"")</f>
        <v>178</v>
      </c>
      <c r="FZ18" s="112">
        <f>IFERROR(IF(SUM($C$15:FZ15)&gt;0,FZ$4,""),"")</f>
        <v>179</v>
      </c>
      <c r="GA18" s="112">
        <f>IFERROR(IF(SUM($C$15:GA15)&gt;0,GA$4,""),"")</f>
        <v>180</v>
      </c>
      <c r="GB18" s="100"/>
      <c r="GC18" s="96"/>
    </row>
    <row r="19" spans="1:185" ht="6" customHeight="1">
      <c r="A19" s="96"/>
      <c r="B19" s="99"/>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100"/>
      <c r="GC19" s="96"/>
    </row>
    <row r="20" spans="1:185" ht="30" customHeight="1">
      <c r="A20" s="96"/>
      <c r="B20" s="99"/>
      <c r="C20" s="241" t="str">
        <f>"SMB Pen "&amp;C$4</f>
        <v>SMB Pen 0</v>
      </c>
      <c r="D20" s="241" t="str">
        <f t="shared" ref="D20:AM20" si="27">"SMB Pen "&amp;D$4</f>
        <v>SMB Pen 1</v>
      </c>
      <c r="E20" s="241" t="str">
        <f t="shared" si="27"/>
        <v>SMB Pen 2</v>
      </c>
      <c r="F20" s="241" t="str">
        <f t="shared" si="27"/>
        <v>SMB Pen 3</v>
      </c>
      <c r="G20" s="241" t="str">
        <f t="shared" si="27"/>
        <v>SMB Pen 4</v>
      </c>
      <c r="H20" s="241" t="str">
        <f t="shared" si="27"/>
        <v>SMB Pen 5</v>
      </c>
      <c r="I20" s="241" t="str">
        <f t="shared" si="27"/>
        <v>SMB Pen 6</v>
      </c>
      <c r="J20" s="241" t="str">
        <f t="shared" si="27"/>
        <v>SMB Pen 7</v>
      </c>
      <c r="K20" s="241" t="str">
        <f t="shared" si="27"/>
        <v>SMB Pen 8</v>
      </c>
      <c r="L20" s="241" t="str">
        <f t="shared" si="27"/>
        <v>SMB Pen 9</v>
      </c>
      <c r="M20" s="241" t="str">
        <f t="shared" si="27"/>
        <v>SMB Pen 10</v>
      </c>
      <c r="N20" s="241" t="str">
        <f t="shared" si="27"/>
        <v>SMB Pen 11</v>
      </c>
      <c r="O20" s="241" t="str">
        <f t="shared" si="27"/>
        <v>SMB Pen 12</v>
      </c>
      <c r="P20" s="241" t="str">
        <f t="shared" si="27"/>
        <v>SMB Pen 13</v>
      </c>
      <c r="Q20" s="241" t="str">
        <f t="shared" si="27"/>
        <v>SMB Pen 14</v>
      </c>
      <c r="R20" s="241" t="str">
        <f t="shared" si="27"/>
        <v>SMB Pen 15</v>
      </c>
      <c r="S20" s="241" t="str">
        <f t="shared" si="27"/>
        <v>SMB Pen 16</v>
      </c>
      <c r="T20" s="241" t="str">
        <f t="shared" si="27"/>
        <v>SMB Pen 17</v>
      </c>
      <c r="U20" s="241" t="str">
        <f t="shared" si="27"/>
        <v>SMB Pen 18</v>
      </c>
      <c r="V20" s="241" t="str">
        <f t="shared" si="27"/>
        <v>SMB Pen 19</v>
      </c>
      <c r="W20" s="241" t="str">
        <f t="shared" si="27"/>
        <v>SMB Pen 20</v>
      </c>
      <c r="X20" s="241" t="str">
        <f t="shared" si="27"/>
        <v>SMB Pen 21</v>
      </c>
      <c r="Y20" s="241" t="str">
        <f t="shared" si="27"/>
        <v>SMB Pen 22</v>
      </c>
      <c r="Z20" s="241" t="str">
        <f t="shared" si="27"/>
        <v>SMB Pen 23</v>
      </c>
      <c r="AA20" s="241" t="str">
        <f t="shared" si="27"/>
        <v>SMB Pen 24</v>
      </c>
      <c r="AB20" s="241" t="str">
        <f t="shared" si="27"/>
        <v>SMB Pen 25</v>
      </c>
      <c r="AC20" s="241" t="str">
        <f t="shared" si="27"/>
        <v>SMB Pen 26</v>
      </c>
      <c r="AD20" s="241" t="str">
        <f t="shared" si="27"/>
        <v>SMB Pen 27</v>
      </c>
      <c r="AE20" s="241" t="str">
        <f t="shared" si="27"/>
        <v>SMB Pen 28</v>
      </c>
      <c r="AF20" s="241" t="str">
        <f t="shared" si="27"/>
        <v>SMB Pen 29</v>
      </c>
      <c r="AG20" s="241" t="str">
        <f t="shared" si="27"/>
        <v>SMB Pen 30</v>
      </c>
      <c r="AH20" s="241" t="str">
        <f t="shared" si="27"/>
        <v>SMB Pen 31</v>
      </c>
      <c r="AI20" s="241" t="str">
        <f t="shared" si="27"/>
        <v>SMB Pen 32</v>
      </c>
      <c r="AJ20" s="241" t="str">
        <f t="shared" si="27"/>
        <v>SMB Pen 33</v>
      </c>
      <c r="AK20" s="241" t="str">
        <f t="shared" si="27"/>
        <v>SMB Pen 34</v>
      </c>
      <c r="AL20" s="241" t="str">
        <f t="shared" si="27"/>
        <v>SMB Pen 35</v>
      </c>
      <c r="AM20" s="241" t="str">
        <f t="shared" si="27"/>
        <v>SMB Pen 36</v>
      </c>
      <c r="AN20" s="108"/>
      <c r="AO20" s="108"/>
      <c r="AP20" s="108"/>
      <c r="AQ20" s="108"/>
      <c r="AR20" s="108"/>
      <c r="AS20" s="108"/>
      <c r="AT20" s="108"/>
      <c r="AU20" s="108"/>
      <c r="AV20" s="108"/>
      <c r="AW20" s="108"/>
      <c r="AX20" s="108"/>
      <c r="AY20" s="108"/>
      <c r="AZ20" s="108"/>
      <c r="BA20" s="108"/>
      <c r="BB20" s="108"/>
      <c r="BC20" s="108"/>
      <c r="BD20" s="108"/>
      <c r="BE20" s="108"/>
      <c r="BF20" s="108"/>
      <c r="BG20" s="108"/>
      <c r="BH20" s="108"/>
      <c r="BI20" s="108"/>
      <c r="BJ20" s="108"/>
      <c r="BK20" s="108"/>
      <c r="BL20" s="108"/>
      <c r="BM20" s="108"/>
      <c r="BN20" s="108"/>
      <c r="BO20" s="108"/>
      <c r="BP20" s="108"/>
      <c r="BQ20" s="108"/>
      <c r="BR20" s="108"/>
      <c r="BS20" s="108"/>
      <c r="BT20" s="108"/>
      <c r="BU20" s="108"/>
      <c r="BV20" s="108"/>
      <c r="BW20" s="108"/>
      <c r="BX20" s="108"/>
      <c r="BY20" s="108"/>
      <c r="BZ20" s="108"/>
      <c r="CA20" s="108"/>
      <c r="CB20" s="108"/>
      <c r="CC20" s="108"/>
      <c r="CD20" s="108"/>
      <c r="CE20" s="108"/>
      <c r="CF20" s="108"/>
      <c r="CG20" s="108"/>
      <c r="CH20" s="108"/>
      <c r="CI20" s="108"/>
      <c r="CJ20" s="108"/>
      <c r="CK20" s="108"/>
      <c r="CL20" s="108"/>
      <c r="CM20" s="108"/>
      <c r="CN20" s="108"/>
      <c r="CO20" s="108"/>
      <c r="CP20" s="108"/>
      <c r="CQ20" s="108"/>
      <c r="CR20" s="108"/>
      <c r="CS20" s="108"/>
      <c r="CT20" s="108"/>
      <c r="CU20" s="108"/>
      <c r="CV20" s="108"/>
      <c r="CW20" s="108"/>
      <c r="CX20" s="108"/>
      <c r="CY20" s="108"/>
      <c r="CZ20" s="108"/>
      <c r="DA20" s="108"/>
      <c r="DB20" s="108"/>
      <c r="DC20" s="108"/>
      <c r="DD20" s="108"/>
      <c r="DE20" s="108"/>
      <c r="DF20" s="108"/>
      <c r="DG20" s="108"/>
      <c r="DH20" s="108"/>
      <c r="DI20" s="108"/>
      <c r="DJ20" s="108"/>
      <c r="DK20" s="108"/>
      <c r="DL20" s="108"/>
      <c r="DM20" s="108"/>
      <c r="DN20" s="108"/>
      <c r="DO20" s="108"/>
      <c r="DP20" s="108"/>
      <c r="DQ20" s="108"/>
      <c r="DR20" s="108"/>
      <c r="DS20" s="108"/>
      <c r="DT20" s="108"/>
      <c r="DU20" s="108"/>
      <c r="DV20" s="108"/>
      <c r="DW20" s="108"/>
      <c r="DX20" s="108"/>
      <c r="DY20" s="108"/>
      <c r="DZ20" s="108"/>
      <c r="EA20" s="108"/>
      <c r="EB20" s="108"/>
      <c r="EC20" s="108"/>
      <c r="ED20" s="108"/>
      <c r="EE20" s="108"/>
      <c r="EF20" s="108"/>
      <c r="EG20" s="108"/>
      <c r="EH20" s="108"/>
      <c r="EI20" s="108"/>
      <c r="EJ20" s="108"/>
      <c r="EK20" s="108"/>
      <c r="EL20" s="108"/>
      <c r="EM20" s="108"/>
      <c r="EN20" s="108"/>
      <c r="EO20" s="108"/>
      <c r="EP20" s="108"/>
      <c r="EQ20" s="108"/>
      <c r="ER20" s="108"/>
      <c r="ES20" s="108"/>
      <c r="ET20" s="108"/>
      <c r="EU20" s="108"/>
      <c r="EV20" s="108"/>
      <c r="EW20" s="108"/>
      <c r="EX20" s="108"/>
      <c r="EY20" s="108"/>
      <c r="EZ20" s="108"/>
      <c r="FA20" s="108"/>
      <c r="FB20" s="108"/>
      <c r="FC20" s="108"/>
      <c r="FD20" s="108"/>
      <c r="FE20" s="108"/>
      <c r="FF20" s="108"/>
      <c r="FG20" s="108"/>
      <c r="FH20" s="108"/>
      <c r="FI20" s="108"/>
      <c r="FJ20" s="108"/>
      <c r="FK20" s="108"/>
      <c r="FL20" s="108"/>
      <c r="FM20" s="108"/>
      <c r="FN20" s="108"/>
      <c r="FO20" s="108"/>
      <c r="FP20" s="108"/>
      <c r="FQ20" s="108"/>
      <c r="FR20" s="108"/>
      <c r="FS20" s="108"/>
      <c r="FT20" s="108"/>
      <c r="FU20" s="108"/>
      <c r="FV20" s="108"/>
      <c r="FW20" s="108"/>
      <c r="FX20" s="108"/>
      <c r="FY20" s="108"/>
      <c r="FZ20" s="108"/>
      <c r="GA20" s="108"/>
      <c r="GB20" s="100"/>
      <c r="GC20" s="96"/>
    </row>
    <row r="21" spans="1:185" ht="16.5" customHeight="1">
      <c r="A21" s="96"/>
      <c r="B21" s="99"/>
      <c r="C21" s="113">
        <f t="shared" ref="C21:AM21" si="28">IFERROR(IF(OR(C$4=0,C$4=1),0,IF(AND(C$4&gt;=2,C$4&lt;=12),(C$4/12)*SMBPen12Mo,B21+(SMBPen36Mo/24-SMBPen12Mo/24))),0)</f>
        <v>0</v>
      </c>
      <c r="D21" s="113">
        <f>IFERROR(IF(OR(D$4=0,D$4=1),0,IF(AND(D$4&gt;=2,D$4&lt;=12),(D$4/12)*SMBPen12Mo,C21+(SMBPen36Mo/24-SMBPen12Mo/24))),0)</f>
        <v>0</v>
      </c>
      <c r="E21" s="113">
        <f t="shared" si="28"/>
        <v>8.3333333333333332E-3</v>
      </c>
      <c r="F21" s="113">
        <f t="shared" si="28"/>
        <v>1.2500000000000001E-2</v>
      </c>
      <c r="G21" s="113">
        <f t="shared" si="28"/>
        <v>1.6666666666666666E-2</v>
      </c>
      <c r="H21" s="113">
        <f t="shared" si="28"/>
        <v>2.0833333333333336E-2</v>
      </c>
      <c r="I21" s="113">
        <f t="shared" si="28"/>
        <v>2.5000000000000001E-2</v>
      </c>
      <c r="J21" s="113">
        <f t="shared" si="28"/>
        <v>2.9166666666666671E-2</v>
      </c>
      <c r="K21" s="113">
        <f t="shared" si="28"/>
        <v>3.3333333333333333E-2</v>
      </c>
      <c r="L21" s="113">
        <f t="shared" si="28"/>
        <v>3.7500000000000006E-2</v>
      </c>
      <c r="M21" s="113">
        <f t="shared" si="28"/>
        <v>4.1666666666666671E-2</v>
      </c>
      <c r="N21" s="113">
        <f t="shared" si="28"/>
        <v>4.5833333333333337E-2</v>
      </c>
      <c r="O21" s="113">
        <f t="shared" si="28"/>
        <v>0.05</v>
      </c>
      <c r="P21" s="113">
        <f t="shared" si="28"/>
        <v>6.4250000000000002E-2</v>
      </c>
      <c r="Q21" s="113">
        <f t="shared" si="28"/>
        <v>7.85E-2</v>
      </c>
      <c r="R21" s="113">
        <f t="shared" si="28"/>
        <v>9.2749999999999999E-2</v>
      </c>
      <c r="S21" s="113">
        <f t="shared" si="28"/>
        <v>0.107</v>
      </c>
      <c r="T21" s="113">
        <f t="shared" si="28"/>
        <v>0.12125</v>
      </c>
      <c r="U21" s="113">
        <f t="shared" si="28"/>
        <v>0.13550000000000001</v>
      </c>
      <c r="V21" s="113">
        <f t="shared" si="28"/>
        <v>0.14975000000000002</v>
      </c>
      <c r="W21" s="113">
        <f t="shared" si="28"/>
        <v>0.16400000000000003</v>
      </c>
      <c r="X21" s="113">
        <f t="shared" si="28"/>
        <v>0.17825000000000005</v>
      </c>
      <c r="Y21" s="113">
        <f t="shared" si="28"/>
        <v>0.19250000000000006</v>
      </c>
      <c r="Z21" s="113">
        <f t="shared" si="28"/>
        <v>0.20675000000000007</v>
      </c>
      <c r="AA21" s="113">
        <f t="shared" si="28"/>
        <v>0.22100000000000009</v>
      </c>
      <c r="AB21" s="113">
        <f t="shared" si="28"/>
        <v>0.2352500000000001</v>
      </c>
      <c r="AC21" s="113">
        <f t="shared" si="28"/>
        <v>0.24950000000000011</v>
      </c>
      <c r="AD21" s="113">
        <f t="shared" si="28"/>
        <v>0.2637500000000001</v>
      </c>
      <c r="AE21" s="113">
        <f t="shared" si="28"/>
        <v>0.27800000000000008</v>
      </c>
      <c r="AF21" s="113">
        <f t="shared" si="28"/>
        <v>0.29225000000000007</v>
      </c>
      <c r="AG21" s="113">
        <f t="shared" si="28"/>
        <v>0.30650000000000005</v>
      </c>
      <c r="AH21" s="113">
        <f t="shared" si="28"/>
        <v>0.32075000000000004</v>
      </c>
      <c r="AI21" s="113">
        <f t="shared" si="28"/>
        <v>0.33500000000000002</v>
      </c>
      <c r="AJ21" s="113">
        <f t="shared" si="28"/>
        <v>0.34925</v>
      </c>
      <c r="AK21" s="113">
        <f t="shared" si="28"/>
        <v>0.36349999999999999</v>
      </c>
      <c r="AL21" s="113">
        <f t="shared" si="28"/>
        <v>0.37774999999999997</v>
      </c>
      <c r="AM21" s="113">
        <f t="shared" si="28"/>
        <v>0.39199999999999996</v>
      </c>
      <c r="AN21" s="111"/>
      <c r="AO21" s="111"/>
      <c r="AP21" s="111"/>
      <c r="AQ21" s="111"/>
      <c r="AR21" s="111"/>
      <c r="AS21" s="111"/>
      <c r="AT21" s="111"/>
      <c r="AU21" s="111"/>
      <c r="AV21" s="111"/>
      <c r="AW21" s="111"/>
      <c r="AX21" s="111"/>
      <c r="AY21" s="111"/>
      <c r="AZ21" s="111"/>
      <c r="BA21" s="111"/>
      <c r="BB21" s="111"/>
      <c r="BC21" s="111"/>
      <c r="BD21" s="111"/>
      <c r="BE21" s="111"/>
      <c r="BF21" s="111"/>
      <c r="BG21" s="111"/>
      <c r="BH21" s="111"/>
      <c r="BI21" s="111"/>
      <c r="BJ21" s="111"/>
      <c r="BK21" s="111"/>
      <c r="BL21" s="111"/>
      <c r="BM21" s="111"/>
      <c r="BN21" s="111"/>
      <c r="BO21" s="111"/>
      <c r="BP21" s="111"/>
      <c r="BQ21" s="111"/>
      <c r="BR21" s="111"/>
      <c r="BS21" s="111"/>
      <c r="BT21" s="111"/>
      <c r="BU21" s="111"/>
      <c r="BV21" s="111"/>
      <c r="BW21" s="111"/>
      <c r="BX21" s="111"/>
      <c r="BY21" s="111"/>
      <c r="BZ21" s="111"/>
      <c r="CA21" s="111"/>
      <c r="CB21" s="111"/>
      <c r="CC21" s="111"/>
      <c r="CD21" s="111"/>
      <c r="CE21" s="111"/>
      <c r="CF21" s="111"/>
      <c r="CG21" s="111"/>
      <c r="CH21" s="111"/>
      <c r="CI21" s="111"/>
      <c r="CJ21" s="111"/>
      <c r="CK21" s="111"/>
      <c r="CL21" s="111"/>
      <c r="CM21" s="111"/>
      <c r="CN21" s="111"/>
      <c r="CO21" s="111"/>
      <c r="CP21" s="111"/>
      <c r="CQ21" s="111"/>
      <c r="CR21" s="111"/>
      <c r="CS21" s="111"/>
      <c r="CT21" s="111"/>
      <c r="CU21" s="111"/>
      <c r="CV21" s="111"/>
      <c r="CW21" s="111"/>
      <c r="CX21" s="111"/>
      <c r="CY21" s="111"/>
      <c r="CZ21" s="111"/>
      <c r="DA21" s="111"/>
      <c r="DB21" s="111"/>
      <c r="DC21" s="111"/>
      <c r="DD21" s="111"/>
      <c r="DE21" s="111"/>
      <c r="DF21" s="111"/>
      <c r="DG21" s="111"/>
      <c r="DH21" s="111"/>
      <c r="DI21" s="111"/>
      <c r="DJ21" s="111"/>
      <c r="DK21" s="111"/>
      <c r="DL21" s="111"/>
      <c r="DM21" s="111"/>
      <c r="DN21" s="111"/>
      <c r="DO21" s="111"/>
      <c r="DP21" s="111"/>
      <c r="DQ21" s="111"/>
      <c r="DR21" s="111"/>
      <c r="DS21" s="111"/>
      <c r="DT21" s="111"/>
      <c r="DU21" s="111"/>
      <c r="DV21" s="111"/>
      <c r="DW21" s="111"/>
      <c r="DX21" s="111"/>
      <c r="DY21" s="111"/>
      <c r="DZ21" s="111"/>
      <c r="EA21" s="111"/>
      <c r="EB21" s="111"/>
      <c r="EC21" s="111"/>
      <c r="ED21" s="111"/>
      <c r="EE21" s="111"/>
      <c r="EF21" s="111"/>
      <c r="EG21" s="111"/>
      <c r="EH21" s="111"/>
      <c r="EI21" s="111"/>
      <c r="EJ21" s="111"/>
      <c r="EK21" s="111"/>
      <c r="EL21" s="111"/>
      <c r="EM21" s="111"/>
      <c r="EN21" s="111"/>
      <c r="EO21" s="111"/>
      <c r="EP21" s="111"/>
      <c r="EQ21" s="111"/>
      <c r="ER21" s="111"/>
      <c r="ES21" s="111"/>
      <c r="ET21" s="111"/>
      <c r="EU21" s="111"/>
      <c r="EV21" s="111"/>
      <c r="EW21" s="111"/>
      <c r="EX21" s="111"/>
      <c r="EY21" s="111"/>
      <c r="EZ21" s="111"/>
      <c r="FA21" s="111"/>
      <c r="FB21" s="111"/>
      <c r="FC21" s="111"/>
      <c r="FD21" s="111"/>
      <c r="FE21" s="111"/>
      <c r="FF21" s="111"/>
      <c r="FG21" s="111"/>
      <c r="FH21" s="111"/>
      <c r="FI21" s="111"/>
      <c r="FJ21" s="111"/>
      <c r="FK21" s="111"/>
      <c r="FL21" s="111"/>
      <c r="FM21" s="111"/>
      <c r="FN21" s="111"/>
      <c r="FO21" s="111"/>
      <c r="FP21" s="111"/>
      <c r="FQ21" s="111"/>
      <c r="FR21" s="111"/>
      <c r="FS21" s="111"/>
      <c r="FT21" s="111"/>
      <c r="FU21" s="111"/>
      <c r="FV21" s="111"/>
      <c r="FW21" s="111"/>
      <c r="FX21" s="111"/>
      <c r="FY21" s="111"/>
      <c r="FZ21" s="111"/>
      <c r="GA21" s="111"/>
      <c r="GB21" s="100"/>
      <c r="GC21" s="96"/>
    </row>
    <row r="22" spans="1:185" ht="6" customHeight="1">
      <c r="A22" s="96"/>
      <c r="B22" s="99"/>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100"/>
      <c r="GC22" s="96"/>
    </row>
    <row r="23" spans="1:185" ht="30" customHeight="1">
      <c r="A23" s="96"/>
      <c r="B23" s="99"/>
      <c r="C23" s="241" t="str">
        <f>"ENT Pen "&amp;C$4</f>
        <v>ENT Pen 0</v>
      </c>
      <c r="D23" s="241" t="str">
        <f t="shared" ref="D23:AM23" si="29">"ENT Pen "&amp;D$4</f>
        <v>ENT Pen 1</v>
      </c>
      <c r="E23" s="241" t="str">
        <f t="shared" si="29"/>
        <v>ENT Pen 2</v>
      </c>
      <c r="F23" s="241" t="str">
        <f t="shared" si="29"/>
        <v>ENT Pen 3</v>
      </c>
      <c r="G23" s="241" t="str">
        <f t="shared" si="29"/>
        <v>ENT Pen 4</v>
      </c>
      <c r="H23" s="241" t="str">
        <f t="shared" si="29"/>
        <v>ENT Pen 5</v>
      </c>
      <c r="I23" s="241" t="str">
        <f t="shared" si="29"/>
        <v>ENT Pen 6</v>
      </c>
      <c r="J23" s="241" t="str">
        <f t="shared" si="29"/>
        <v>ENT Pen 7</v>
      </c>
      <c r="K23" s="241" t="str">
        <f t="shared" si="29"/>
        <v>ENT Pen 8</v>
      </c>
      <c r="L23" s="241" t="str">
        <f t="shared" si="29"/>
        <v>ENT Pen 9</v>
      </c>
      <c r="M23" s="241" t="str">
        <f t="shared" si="29"/>
        <v>ENT Pen 10</v>
      </c>
      <c r="N23" s="241" t="str">
        <f t="shared" si="29"/>
        <v>ENT Pen 11</v>
      </c>
      <c r="O23" s="241" t="str">
        <f t="shared" si="29"/>
        <v>ENT Pen 12</v>
      </c>
      <c r="P23" s="241" t="str">
        <f t="shared" si="29"/>
        <v>ENT Pen 13</v>
      </c>
      <c r="Q23" s="241" t="str">
        <f t="shared" si="29"/>
        <v>ENT Pen 14</v>
      </c>
      <c r="R23" s="241" t="str">
        <f t="shared" si="29"/>
        <v>ENT Pen 15</v>
      </c>
      <c r="S23" s="241" t="str">
        <f t="shared" si="29"/>
        <v>ENT Pen 16</v>
      </c>
      <c r="T23" s="241" t="str">
        <f t="shared" si="29"/>
        <v>ENT Pen 17</v>
      </c>
      <c r="U23" s="241" t="str">
        <f t="shared" si="29"/>
        <v>ENT Pen 18</v>
      </c>
      <c r="V23" s="241" t="str">
        <f t="shared" si="29"/>
        <v>ENT Pen 19</v>
      </c>
      <c r="W23" s="241" t="str">
        <f t="shared" si="29"/>
        <v>ENT Pen 20</v>
      </c>
      <c r="X23" s="241" t="str">
        <f t="shared" si="29"/>
        <v>ENT Pen 21</v>
      </c>
      <c r="Y23" s="241" t="str">
        <f t="shared" si="29"/>
        <v>ENT Pen 22</v>
      </c>
      <c r="Z23" s="241" t="str">
        <f t="shared" si="29"/>
        <v>ENT Pen 23</v>
      </c>
      <c r="AA23" s="241" t="str">
        <f t="shared" si="29"/>
        <v>ENT Pen 24</v>
      </c>
      <c r="AB23" s="241" t="str">
        <f t="shared" si="29"/>
        <v>ENT Pen 25</v>
      </c>
      <c r="AC23" s="241" t="str">
        <f t="shared" si="29"/>
        <v>ENT Pen 26</v>
      </c>
      <c r="AD23" s="241" t="str">
        <f t="shared" si="29"/>
        <v>ENT Pen 27</v>
      </c>
      <c r="AE23" s="241" t="str">
        <f t="shared" si="29"/>
        <v>ENT Pen 28</v>
      </c>
      <c r="AF23" s="241" t="str">
        <f t="shared" si="29"/>
        <v>ENT Pen 29</v>
      </c>
      <c r="AG23" s="241" t="str">
        <f t="shared" si="29"/>
        <v>ENT Pen 30</v>
      </c>
      <c r="AH23" s="241" t="str">
        <f t="shared" si="29"/>
        <v>ENT Pen 31</v>
      </c>
      <c r="AI23" s="241" t="str">
        <f t="shared" si="29"/>
        <v>ENT Pen 32</v>
      </c>
      <c r="AJ23" s="241" t="str">
        <f t="shared" si="29"/>
        <v>ENT Pen 33</v>
      </c>
      <c r="AK23" s="241" t="str">
        <f t="shared" si="29"/>
        <v>ENT Pen 34</v>
      </c>
      <c r="AL23" s="241" t="str">
        <f t="shared" si="29"/>
        <v>ENT Pen 35</v>
      </c>
      <c r="AM23" s="241" t="str">
        <f t="shared" si="29"/>
        <v>ENT Pen 36</v>
      </c>
      <c r="AN23" s="108"/>
      <c r="AO23" s="108"/>
      <c r="AP23" s="108"/>
      <c r="AQ23" s="108"/>
      <c r="AR23" s="108"/>
      <c r="AS23" s="108"/>
      <c r="AT23" s="108"/>
      <c r="AU23" s="108"/>
      <c r="AV23" s="108"/>
      <c r="AW23" s="108"/>
      <c r="AX23" s="108"/>
      <c r="AY23" s="108"/>
      <c r="AZ23" s="108"/>
      <c r="BA23" s="108"/>
      <c r="BB23" s="108"/>
      <c r="BC23" s="108"/>
      <c r="BD23" s="108"/>
      <c r="BE23" s="108"/>
      <c r="BF23" s="108"/>
      <c r="BG23" s="108"/>
      <c r="BH23" s="108"/>
      <c r="BI23" s="108"/>
      <c r="BJ23" s="108"/>
      <c r="BK23" s="108"/>
      <c r="BL23" s="108"/>
      <c r="BM23" s="108"/>
      <c r="BN23" s="108"/>
      <c r="BO23" s="108"/>
      <c r="BP23" s="108"/>
      <c r="BQ23" s="108"/>
      <c r="BR23" s="108"/>
      <c r="BS23" s="108"/>
      <c r="BT23" s="108"/>
      <c r="BU23" s="108"/>
      <c r="BV23" s="108"/>
      <c r="BW23" s="108"/>
      <c r="BX23" s="108"/>
      <c r="BY23" s="108"/>
      <c r="BZ23" s="108"/>
      <c r="CA23" s="108"/>
      <c r="CB23" s="108"/>
      <c r="CC23" s="108"/>
      <c r="CD23" s="108"/>
      <c r="CE23" s="108"/>
      <c r="CF23" s="108"/>
      <c r="CG23" s="108"/>
      <c r="CH23" s="108"/>
      <c r="CI23" s="108"/>
      <c r="CJ23" s="108"/>
      <c r="CK23" s="108"/>
      <c r="CL23" s="108"/>
      <c r="CM23" s="108"/>
      <c r="CN23" s="108"/>
      <c r="CO23" s="108"/>
      <c r="CP23" s="108"/>
      <c r="CQ23" s="108"/>
      <c r="CR23" s="108"/>
      <c r="CS23" s="108"/>
      <c r="CT23" s="108"/>
      <c r="CU23" s="108"/>
      <c r="CV23" s="108"/>
      <c r="CW23" s="108"/>
      <c r="CX23" s="108"/>
      <c r="CY23" s="108"/>
      <c r="CZ23" s="108"/>
      <c r="DA23" s="108"/>
      <c r="DB23" s="108"/>
      <c r="DC23" s="108"/>
      <c r="DD23" s="108"/>
      <c r="DE23" s="108"/>
      <c r="DF23" s="108"/>
      <c r="DG23" s="108"/>
      <c r="DH23" s="108"/>
      <c r="DI23" s="108"/>
      <c r="DJ23" s="108"/>
      <c r="DK23" s="108"/>
      <c r="DL23" s="108"/>
      <c r="DM23" s="108"/>
      <c r="DN23" s="108"/>
      <c r="DO23" s="108"/>
      <c r="DP23" s="108"/>
      <c r="DQ23" s="108"/>
      <c r="DR23" s="108"/>
      <c r="DS23" s="108"/>
      <c r="DT23" s="108"/>
      <c r="DU23" s="108"/>
      <c r="DV23" s="108"/>
      <c r="DW23" s="108"/>
      <c r="DX23" s="108"/>
      <c r="DY23" s="108"/>
      <c r="DZ23" s="108"/>
      <c r="EA23" s="108"/>
      <c r="EB23" s="108"/>
      <c r="EC23" s="108"/>
      <c r="ED23" s="108"/>
      <c r="EE23" s="108"/>
      <c r="EF23" s="108"/>
      <c r="EG23" s="108"/>
      <c r="EH23" s="108"/>
      <c r="EI23" s="108"/>
      <c r="EJ23" s="108"/>
      <c r="EK23" s="108"/>
      <c r="EL23" s="108"/>
      <c r="EM23" s="108"/>
      <c r="EN23" s="108"/>
      <c r="EO23" s="108"/>
      <c r="EP23" s="108"/>
      <c r="EQ23" s="108"/>
      <c r="ER23" s="108"/>
      <c r="ES23" s="108"/>
      <c r="ET23" s="108"/>
      <c r="EU23" s="108"/>
      <c r="EV23" s="108"/>
      <c r="EW23" s="108"/>
      <c r="EX23" s="108"/>
      <c r="EY23" s="108"/>
      <c r="EZ23" s="108"/>
      <c r="FA23" s="108"/>
      <c r="FB23" s="108"/>
      <c r="FC23" s="108"/>
      <c r="FD23" s="108"/>
      <c r="FE23" s="108"/>
      <c r="FF23" s="108"/>
      <c r="FG23" s="108"/>
      <c r="FH23" s="108"/>
      <c r="FI23" s="108"/>
      <c r="FJ23" s="108"/>
      <c r="FK23" s="108"/>
      <c r="FL23" s="108"/>
      <c r="FM23" s="108"/>
      <c r="FN23" s="108"/>
      <c r="FO23" s="108"/>
      <c r="FP23" s="108"/>
      <c r="FQ23" s="108"/>
      <c r="FR23" s="108"/>
      <c r="FS23" s="108"/>
      <c r="FT23" s="108"/>
      <c r="FU23" s="108"/>
      <c r="FV23" s="108"/>
      <c r="FW23" s="108"/>
      <c r="FX23" s="108"/>
      <c r="FY23" s="108"/>
      <c r="FZ23" s="108"/>
      <c r="GA23" s="108"/>
      <c r="GB23" s="100"/>
      <c r="GC23" s="96"/>
    </row>
    <row r="24" spans="1:185" ht="16.5" customHeight="1">
      <c r="A24" s="96"/>
      <c r="B24" s="99"/>
      <c r="C24" s="113">
        <f t="shared" ref="C24:AM24" si="30">IFERROR(IF(OR(C$4=0,C$4=1,C$4=2),0,IF(AND(C$4&gt;=3,C$4&lt;=12),(C$4/12)*ENTPen12Mo,B24+(ENTPen36Mo/24-ENTPen12Mo/24))),0)</f>
        <v>0</v>
      </c>
      <c r="D24" s="113">
        <f t="shared" si="30"/>
        <v>0</v>
      </c>
      <c r="E24" s="113">
        <f t="shared" si="30"/>
        <v>0</v>
      </c>
      <c r="F24" s="113">
        <f t="shared" si="30"/>
        <v>2.5000000000000001E-2</v>
      </c>
      <c r="G24" s="113">
        <f t="shared" si="30"/>
        <v>3.3333333333333333E-2</v>
      </c>
      <c r="H24" s="113">
        <f t="shared" si="30"/>
        <v>4.1666666666666671E-2</v>
      </c>
      <c r="I24" s="113">
        <f t="shared" si="30"/>
        <v>0.05</v>
      </c>
      <c r="J24" s="113">
        <f t="shared" si="30"/>
        <v>5.8333333333333341E-2</v>
      </c>
      <c r="K24" s="113">
        <f t="shared" si="30"/>
        <v>6.6666666666666666E-2</v>
      </c>
      <c r="L24" s="113">
        <f t="shared" si="30"/>
        <v>7.5000000000000011E-2</v>
      </c>
      <c r="M24" s="113">
        <f t="shared" si="30"/>
        <v>8.3333333333333343E-2</v>
      </c>
      <c r="N24" s="113">
        <f t="shared" si="30"/>
        <v>9.1666666666666674E-2</v>
      </c>
      <c r="O24" s="113">
        <f t="shared" si="30"/>
        <v>0.1</v>
      </c>
      <c r="P24" s="113">
        <f t="shared" si="30"/>
        <v>0.10416666666666667</v>
      </c>
      <c r="Q24" s="113">
        <f t="shared" si="30"/>
        <v>0.10833333333333334</v>
      </c>
      <c r="R24" s="113">
        <f t="shared" si="30"/>
        <v>0.1125</v>
      </c>
      <c r="S24" s="113">
        <f t="shared" si="30"/>
        <v>0.11666666666666667</v>
      </c>
      <c r="T24" s="113">
        <f t="shared" si="30"/>
        <v>0.12083333333333333</v>
      </c>
      <c r="U24" s="113">
        <f t="shared" si="30"/>
        <v>0.125</v>
      </c>
      <c r="V24" s="113">
        <f t="shared" si="30"/>
        <v>0.12916666666666668</v>
      </c>
      <c r="W24" s="113">
        <f t="shared" si="30"/>
        <v>0.13333333333333336</v>
      </c>
      <c r="X24" s="113">
        <f t="shared" si="30"/>
        <v>0.13750000000000004</v>
      </c>
      <c r="Y24" s="113">
        <f t="shared" si="30"/>
        <v>0.14166666666666672</v>
      </c>
      <c r="Z24" s="113">
        <f t="shared" si="30"/>
        <v>0.1458333333333334</v>
      </c>
      <c r="AA24" s="113">
        <f t="shared" si="30"/>
        <v>0.15000000000000008</v>
      </c>
      <c r="AB24" s="113">
        <f t="shared" si="30"/>
        <v>0.15416666666666676</v>
      </c>
      <c r="AC24" s="113">
        <f t="shared" si="30"/>
        <v>0.15833333333333344</v>
      </c>
      <c r="AD24" s="113">
        <f t="shared" si="30"/>
        <v>0.16250000000000012</v>
      </c>
      <c r="AE24" s="113">
        <f t="shared" si="30"/>
        <v>0.1666666666666668</v>
      </c>
      <c r="AF24" s="113">
        <f t="shared" si="30"/>
        <v>0.17083333333333348</v>
      </c>
      <c r="AG24" s="113">
        <f t="shared" si="30"/>
        <v>0.17500000000000016</v>
      </c>
      <c r="AH24" s="113">
        <f t="shared" si="30"/>
        <v>0.17916666666666684</v>
      </c>
      <c r="AI24" s="113">
        <f t="shared" si="30"/>
        <v>0.18333333333333351</v>
      </c>
      <c r="AJ24" s="113">
        <f t="shared" si="30"/>
        <v>0.18750000000000019</v>
      </c>
      <c r="AK24" s="113">
        <f t="shared" si="30"/>
        <v>0.19166666666666687</v>
      </c>
      <c r="AL24" s="113">
        <f t="shared" si="30"/>
        <v>0.19583333333333355</v>
      </c>
      <c r="AM24" s="113">
        <f t="shared" si="30"/>
        <v>0.20000000000000023</v>
      </c>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100"/>
      <c r="GC24" s="96"/>
    </row>
    <row r="25" spans="1:185" ht="6" customHeight="1">
      <c r="A25" s="96"/>
      <c r="B25" s="99"/>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100"/>
      <c r="GC25" s="96"/>
    </row>
    <row r="26" spans="1:185" ht="30" customHeight="1">
      <c r="A26" s="96"/>
      <c r="B26" s="99"/>
      <c r="C26" s="241" t="str">
        <f>"SMB Cust "&amp;C$4</f>
        <v>SMB Cust 0</v>
      </c>
      <c r="D26" s="241" t="str">
        <f t="shared" ref="D26:BO26" si="31">"SMB Cust "&amp;D$4</f>
        <v>SMB Cust 1</v>
      </c>
      <c r="E26" s="241" t="str">
        <f t="shared" si="31"/>
        <v>SMB Cust 2</v>
      </c>
      <c r="F26" s="241" t="str">
        <f t="shared" si="31"/>
        <v>SMB Cust 3</v>
      </c>
      <c r="G26" s="241" t="str">
        <f t="shared" si="31"/>
        <v>SMB Cust 4</v>
      </c>
      <c r="H26" s="241" t="str">
        <f t="shared" si="31"/>
        <v>SMB Cust 5</v>
      </c>
      <c r="I26" s="241" t="str">
        <f t="shared" si="31"/>
        <v>SMB Cust 6</v>
      </c>
      <c r="J26" s="241" t="str">
        <f t="shared" si="31"/>
        <v>SMB Cust 7</v>
      </c>
      <c r="K26" s="241" t="str">
        <f t="shared" si="31"/>
        <v>SMB Cust 8</v>
      </c>
      <c r="L26" s="241" t="str">
        <f t="shared" si="31"/>
        <v>SMB Cust 9</v>
      </c>
      <c r="M26" s="241" t="str">
        <f t="shared" si="31"/>
        <v>SMB Cust 10</v>
      </c>
      <c r="N26" s="241" t="str">
        <f t="shared" si="31"/>
        <v>SMB Cust 11</v>
      </c>
      <c r="O26" s="241" t="str">
        <f t="shared" si="31"/>
        <v>SMB Cust 12</v>
      </c>
      <c r="P26" s="241" t="str">
        <f t="shared" si="31"/>
        <v>SMB Cust 13</v>
      </c>
      <c r="Q26" s="241" t="str">
        <f t="shared" si="31"/>
        <v>SMB Cust 14</v>
      </c>
      <c r="R26" s="241" t="str">
        <f t="shared" si="31"/>
        <v>SMB Cust 15</v>
      </c>
      <c r="S26" s="241" t="str">
        <f t="shared" si="31"/>
        <v>SMB Cust 16</v>
      </c>
      <c r="T26" s="241" t="str">
        <f t="shared" si="31"/>
        <v>SMB Cust 17</v>
      </c>
      <c r="U26" s="241" t="str">
        <f t="shared" si="31"/>
        <v>SMB Cust 18</v>
      </c>
      <c r="V26" s="241" t="str">
        <f t="shared" si="31"/>
        <v>SMB Cust 19</v>
      </c>
      <c r="W26" s="241" t="str">
        <f t="shared" si="31"/>
        <v>SMB Cust 20</v>
      </c>
      <c r="X26" s="241" t="str">
        <f t="shared" si="31"/>
        <v>SMB Cust 21</v>
      </c>
      <c r="Y26" s="241" t="str">
        <f t="shared" si="31"/>
        <v>SMB Cust 22</v>
      </c>
      <c r="Z26" s="241" t="str">
        <f t="shared" si="31"/>
        <v>SMB Cust 23</v>
      </c>
      <c r="AA26" s="241" t="str">
        <f t="shared" si="31"/>
        <v>SMB Cust 24</v>
      </c>
      <c r="AB26" s="241" t="str">
        <f t="shared" si="31"/>
        <v>SMB Cust 25</v>
      </c>
      <c r="AC26" s="241" t="str">
        <f t="shared" si="31"/>
        <v>SMB Cust 26</v>
      </c>
      <c r="AD26" s="241" t="str">
        <f t="shared" si="31"/>
        <v>SMB Cust 27</v>
      </c>
      <c r="AE26" s="241" t="str">
        <f t="shared" si="31"/>
        <v>SMB Cust 28</v>
      </c>
      <c r="AF26" s="241" t="str">
        <f t="shared" si="31"/>
        <v>SMB Cust 29</v>
      </c>
      <c r="AG26" s="241" t="str">
        <f t="shared" si="31"/>
        <v>SMB Cust 30</v>
      </c>
      <c r="AH26" s="241" t="str">
        <f t="shared" si="31"/>
        <v>SMB Cust 31</v>
      </c>
      <c r="AI26" s="241" t="str">
        <f t="shared" si="31"/>
        <v>SMB Cust 32</v>
      </c>
      <c r="AJ26" s="241" t="str">
        <f t="shared" si="31"/>
        <v>SMB Cust 33</v>
      </c>
      <c r="AK26" s="241" t="str">
        <f t="shared" si="31"/>
        <v>SMB Cust 34</v>
      </c>
      <c r="AL26" s="241" t="str">
        <f t="shared" si="31"/>
        <v>SMB Cust 35</v>
      </c>
      <c r="AM26" s="241" t="str">
        <f t="shared" si="31"/>
        <v>SMB Cust 36</v>
      </c>
      <c r="AN26" s="241" t="str">
        <f t="shared" si="31"/>
        <v>SMB Cust 37</v>
      </c>
      <c r="AO26" s="241" t="str">
        <f t="shared" si="31"/>
        <v>SMB Cust 38</v>
      </c>
      <c r="AP26" s="241" t="str">
        <f t="shared" si="31"/>
        <v>SMB Cust 39</v>
      </c>
      <c r="AQ26" s="241" t="str">
        <f t="shared" si="31"/>
        <v>SMB Cust 40</v>
      </c>
      <c r="AR26" s="241" t="str">
        <f t="shared" si="31"/>
        <v>SMB Cust 41</v>
      </c>
      <c r="AS26" s="241" t="str">
        <f t="shared" si="31"/>
        <v>SMB Cust 42</v>
      </c>
      <c r="AT26" s="241" t="str">
        <f t="shared" si="31"/>
        <v>SMB Cust 43</v>
      </c>
      <c r="AU26" s="241" t="str">
        <f t="shared" si="31"/>
        <v>SMB Cust 44</v>
      </c>
      <c r="AV26" s="241" t="str">
        <f t="shared" si="31"/>
        <v>SMB Cust 45</v>
      </c>
      <c r="AW26" s="241" t="str">
        <f t="shared" si="31"/>
        <v>SMB Cust 46</v>
      </c>
      <c r="AX26" s="241" t="str">
        <f t="shared" si="31"/>
        <v>SMB Cust 47</v>
      </c>
      <c r="AY26" s="241" t="str">
        <f t="shared" si="31"/>
        <v>SMB Cust 48</v>
      </c>
      <c r="AZ26" s="241" t="str">
        <f t="shared" si="31"/>
        <v>SMB Cust 49</v>
      </c>
      <c r="BA26" s="241" t="str">
        <f t="shared" si="31"/>
        <v>SMB Cust 50</v>
      </c>
      <c r="BB26" s="241" t="str">
        <f t="shared" si="31"/>
        <v>SMB Cust 51</v>
      </c>
      <c r="BC26" s="241" t="str">
        <f t="shared" si="31"/>
        <v>SMB Cust 52</v>
      </c>
      <c r="BD26" s="241" t="str">
        <f t="shared" si="31"/>
        <v>SMB Cust 53</v>
      </c>
      <c r="BE26" s="241" t="str">
        <f t="shared" si="31"/>
        <v>SMB Cust 54</v>
      </c>
      <c r="BF26" s="241" t="str">
        <f t="shared" si="31"/>
        <v>SMB Cust 55</v>
      </c>
      <c r="BG26" s="241" t="str">
        <f t="shared" si="31"/>
        <v>SMB Cust 56</v>
      </c>
      <c r="BH26" s="241" t="str">
        <f t="shared" si="31"/>
        <v>SMB Cust 57</v>
      </c>
      <c r="BI26" s="241" t="str">
        <f t="shared" si="31"/>
        <v>SMB Cust 58</v>
      </c>
      <c r="BJ26" s="241" t="str">
        <f t="shared" si="31"/>
        <v>SMB Cust 59</v>
      </c>
      <c r="BK26" s="241" t="str">
        <f t="shared" si="31"/>
        <v>SMB Cust 60</v>
      </c>
      <c r="BL26" s="241" t="str">
        <f t="shared" si="31"/>
        <v>SMB Cust 61</v>
      </c>
      <c r="BM26" s="241" t="str">
        <f t="shared" si="31"/>
        <v>SMB Cust 62</v>
      </c>
      <c r="BN26" s="241" t="str">
        <f t="shared" si="31"/>
        <v>SMB Cust 63</v>
      </c>
      <c r="BO26" s="241" t="str">
        <f t="shared" si="31"/>
        <v>SMB Cust 64</v>
      </c>
      <c r="BP26" s="241" t="str">
        <f t="shared" ref="BP26:EA26" si="32">"SMB Cust "&amp;BP$4</f>
        <v>SMB Cust 65</v>
      </c>
      <c r="BQ26" s="241" t="str">
        <f t="shared" si="32"/>
        <v>SMB Cust 66</v>
      </c>
      <c r="BR26" s="241" t="str">
        <f t="shared" si="32"/>
        <v>SMB Cust 67</v>
      </c>
      <c r="BS26" s="241" t="str">
        <f t="shared" si="32"/>
        <v>SMB Cust 68</v>
      </c>
      <c r="BT26" s="241" t="str">
        <f t="shared" si="32"/>
        <v>SMB Cust 69</v>
      </c>
      <c r="BU26" s="241" t="str">
        <f t="shared" si="32"/>
        <v>SMB Cust 70</v>
      </c>
      <c r="BV26" s="241" t="str">
        <f t="shared" si="32"/>
        <v>SMB Cust 71</v>
      </c>
      <c r="BW26" s="241" t="str">
        <f t="shared" si="32"/>
        <v>SMB Cust 72</v>
      </c>
      <c r="BX26" s="241" t="str">
        <f t="shared" si="32"/>
        <v>SMB Cust 73</v>
      </c>
      <c r="BY26" s="241" t="str">
        <f t="shared" si="32"/>
        <v>SMB Cust 74</v>
      </c>
      <c r="BZ26" s="241" t="str">
        <f t="shared" si="32"/>
        <v>SMB Cust 75</v>
      </c>
      <c r="CA26" s="241" t="str">
        <f t="shared" si="32"/>
        <v>SMB Cust 76</v>
      </c>
      <c r="CB26" s="241" t="str">
        <f t="shared" si="32"/>
        <v>SMB Cust 77</v>
      </c>
      <c r="CC26" s="241" t="str">
        <f t="shared" si="32"/>
        <v>SMB Cust 78</v>
      </c>
      <c r="CD26" s="241" t="str">
        <f t="shared" si="32"/>
        <v>SMB Cust 79</v>
      </c>
      <c r="CE26" s="241" t="str">
        <f t="shared" si="32"/>
        <v>SMB Cust 80</v>
      </c>
      <c r="CF26" s="241" t="str">
        <f t="shared" si="32"/>
        <v>SMB Cust 81</v>
      </c>
      <c r="CG26" s="241" t="str">
        <f t="shared" si="32"/>
        <v>SMB Cust 82</v>
      </c>
      <c r="CH26" s="241" t="str">
        <f t="shared" si="32"/>
        <v>SMB Cust 83</v>
      </c>
      <c r="CI26" s="241" t="str">
        <f t="shared" si="32"/>
        <v>SMB Cust 84</v>
      </c>
      <c r="CJ26" s="241" t="str">
        <f t="shared" si="32"/>
        <v>SMB Cust 85</v>
      </c>
      <c r="CK26" s="241" t="str">
        <f t="shared" si="32"/>
        <v>SMB Cust 86</v>
      </c>
      <c r="CL26" s="241" t="str">
        <f t="shared" si="32"/>
        <v>SMB Cust 87</v>
      </c>
      <c r="CM26" s="241" t="str">
        <f t="shared" si="32"/>
        <v>SMB Cust 88</v>
      </c>
      <c r="CN26" s="241" t="str">
        <f t="shared" si="32"/>
        <v>SMB Cust 89</v>
      </c>
      <c r="CO26" s="241" t="str">
        <f t="shared" si="32"/>
        <v>SMB Cust 90</v>
      </c>
      <c r="CP26" s="241" t="str">
        <f t="shared" si="32"/>
        <v>SMB Cust 91</v>
      </c>
      <c r="CQ26" s="241" t="str">
        <f t="shared" si="32"/>
        <v>SMB Cust 92</v>
      </c>
      <c r="CR26" s="241" t="str">
        <f t="shared" si="32"/>
        <v>SMB Cust 93</v>
      </c>
      <c r="CS26" s="241" t="str">
        <f t="shared" si="32"/>
        <v>SMB Cust 94</v>
      </c>
      <c r="CT26" s="241" t="str">
        <f t="shared" si="32"/>
        <v>SMB Cust 95</v>
      </c>
      <c r="CU26" s="241" t="str">
        <f t="shared" si="32"/>
        <v>SMB Cust 96</v>
      </c>
      <c r="CV26" s="241" t="str">
        <f t="shared" si="32"/>
        <v>SMB Cust 97</v>
      </c>
      <c r="CW26" s="241" t="str">
        <f t="shared" si="32"/>
        <v>SMB Cust 98</v>
      </c>
      <c r="CX26" s="241" t="str">
        <f t="shared" si="32"/>
        <v>SMB Cust 99</v>
      </c>
      <c r="CY26" s="241" t="str">
        <f t="shared" si="32"/>
        <v>SMB Cust 100</v>
      </c>
      <c r="CZ26" s="241" t="str">
        <f t="shared" si="32"/>
        <v>SMB Cust 101</v>
      </c>
      <c r="DA26" s="241" t="str">
        <f t="shared" si="32"/>
        <v>SMB Cust 102</v>
      </c>
      <c r="DB26" s="241" t="str">
        <f t="shared" si="32"/>
        <v>SMB Cust 103</v>
      </c>
      <c r="DC26" s="241" t="str">
        <f t="shared" si="32"/>
        <v>SMB Cust 104</v>
      </c>
      <c r="DD26" s="241" t="str">
        <f t="shared" si="32"/>
        <v>SMB Cust 105</v>
      </c>
      <c r="DE26" s="241" t="str">
        <f t="shared" si="32"/>
        <v>SMB Cust 106</v>
      </c>
      <c r="DF26" s="241" t="str">
        <f t="shared" si="32"/>
        <v>SMB Cust 107</v>
      </c>
      <c r="DG26" s="241" t="str">
        <f t="shared" si="32"/>
        <v>SMB Cust 108</v>
      </c>
      <c r="DH26" s="241" t="str">
        <f t="shared" si="32"/>
        <v>SMB Cust 109</v>
      </c>
      <c r="DI26" s="241" t="str">
        <f t="shared" si="32"/>
        <v>SMB Cust 110</v>
      </c>
      <c r="DJ26" s="241" t="str">
        <f t="shared" si="32"/>
        <v>SMB Cust 111</v>
      </c>
      <c r="DK26" s="241" t="str">
        <f t="shared" si="32"/>
        <v>SMB Cust 112</v>
      </c>
      <c r="DL26" s="241" t="str">
        <f t="shared" si="32"/>
        <v>SMB Cust 113</v>
      </c>
      <c r="DM26" s="241" t="str">
        <f t="shared" si="32"/>
        <v>SMB Cust 114</v>
      </c>
      <c r="DN26" s="241" t="str">
        <f t="shared" si="32"/>
        <v>SMB Cust 115</v>
      </c>
      <c r="DO26" s="241" t="str">
        <f t="shared" si="32"/>
        <v>SMB Cust 116</v>
      </c>
      <c r="DP26" s="241" t="str">
        <f t="shared" si="32"/>
        <v>SMB Cust 117</v>
      </c>
      <c r="DQ26" s="241" t="str">
        <f t="shared" si="32"/>
        <v>SMB Cust 118</v>
      </c>
      <c r="DR26" s="241" t="str">
        <f t="shared" si="32"/>
        <v>SMB Cust 119</v>
      </c>
      <c r="DS26" s="241" t="str">
        <f t="shared" si="32"/>
        <v>SMB Cust 120</v>
      </c>
      <c r="DT26" s="241" t="str">
        <f t="shared" si="32"/>
        <v>SMB Cust 121</v>
      </c>
      <c r="DU26" s="241" t="str">
        <f t="shared" si="32"/>
        <v>SMB Cust 122</v>
      </c>
      <c r="DV26" s="241" t="str">
        <f t="shared" si="32"/>
        <v>SMB Cust 123</v>
      </c>
      <c r="DW26" s="241" t="str">
        <f t="shared" si="32"/>
        <v>SMB Cust 124</v>
      </c>
      <c r="DX26" s="241" t="str">
        <f t="shared" si="32"/>
        <v>SMB Cust 125</v>
      </c>
      <c r="DY26" s="241" t="str">
        <f t="shared" si="32"/>
        <v>SMB Cust 126</v>
      </c>
      <c r="DZ26" s="241" t="str">
        <f t="shared" si="32"/>
        <v>SMB Cust 127</v>
      </c>
      <c r="EA26" s="241" t="str">
        <f t="shared" si="32"/>
        <v>SMB Cust 128</v>
      </c>
      <c r="EB26" s="241" t="str">
        <f t="shared" ref="EB26:GA26" si="33">"SMB Cust "&amp;EB$4</f>
        <v>SMB Cust 129</v>
      </c>
      <c r="EC26" s="241" t="str">
        <f t="shared" si="33"/>
        <v>SMB Cust 130</v>
      </c>
      <c r="ED26" s="241" t="str">
        <f t="shared" si="33"/>
        <v>SMB Cust 131</v>
      </c>
      <c r="EE26" s="241" t="str">
        <f t="shared" si="33"/>
        <v>SMB Cust 132</v>
      </c>
      <c r="EF26" s="241" t="str">
        <f t="shared" si="33"/>
        <v>SMB Cust 133</v>
      </c>
      <c r="EG26" s="241" t="str">
        <f t="shared" si="33"/>
        <v>SMB Cust 134</v>
      </c>
      <c r="EH26" s="241" t="str">
        <f t="shared" si="33"/>
        <v>SMB Cust 135</v>
      </c>
      <c r="EI26" s="241" t="str">
        <f t="shared" si="33"/>
        <v>SMB Cust 136</v>
      </c>
      <c r="EJ26" s="241" t="str">
        <f t="shared" si="33"/>
        <v>SMB Cust 137</v>
      </c>
      <c r="EK26" s="241" t="str">
        <f t="shared" si="33"/>
        <v>SMB Cust 138</v>
      </c>
      <c r="EL26" s="241" t="str">
        <f t="shared" si="33"/>
        <v>SMB Cust 139</v>
      </c>
      <c r="EM26" s="241" t="str">
        <f t="shared" si="33"/>
        <v>SMB Cust 140</v>
      </c>
      <c r="EN26" s="241" t="str">
        <f t="shared" si="33"/>
        <v>SMB Cust 141</v>
      </c>
      <c r="EO26" s="241" t="str">
        <f t="shared" si="33"/>
        <v>SMB Cust 142</v>
      </c>
      <c r="EP26" s="241" t="str">
        <f t="shared" si="33"/>
        <v>SMB Cust 143</v>
      </c>
      <c r="EQ26" s="241" t="str">
        <f t="shared" si="33"/>
        <v>SMB Cust 144</v>
      </c>
      <c r="ER26" s="241" t="str">
        <f t="shared" si="33"/>
        <v>SMB Cust 145</v>
      </c>
      <c r="ES26" s="241" t="str">
        <f t="shared" si="33"/>
        <v>SMB Cust 146</v>
      </c>
      <c r="ET26" s="241" t="str">
        <f t="shared" si="33"/>
        <v>SMB Cust 147</v>
      </c>
      <c r="EU26" s="241" t="str">
        <f t="shared" si="33"/>
        <v>SMB Cust 148</v>
      </c>
      <c r="EV26" s="241" t="str">
        <f t="shared" si="33"/>
        <v>SMB Cust 149</v>
      </c>
      <c r="EW26" s="241" t="str">
        <f t="shared" si="33"/>
        <v>SMB Cust 150</v>
      </c>
      <c r="EX26" s="241" t="str">
        <f t="shared" si="33"/>
        <v>SMB Cust 151</v>
      </c>
      <c r="EY26" s="241" t="str">
        <f t="shared" si="33"/>
        <v>SMB Cust 152</v>
      </c>
      <c r="EZ26" s="241" t="str">
        <f t="shared" si="33"/>
        <v>SMB Cust 153</v>
      </c>
      <c r="FA26" s="241" t="str">
        <f t="shared" si="33"/>
        <v>SMB Cust 154</v>
      </c>
      <c r="FB26" s="241" t="str">
        <f t="shared" si="33"/>
        <v>SMB Cust 155</v>
      </c>
      <c r="FC26" s="241" t="str">
        <f t="shared" si="33"/>
        <v>SMB Cust 156</v>
      </c>
      <c r="FD26" s="241" t="str">
        <f t="shared" si="33"/>
        <v>SMB Cust 157</v>
      </c>
      <c r="FE26" s="241" t="str">
        <f t="shared" si="33"/>
        <v>SMB Cust 158</v>
      </c>
      <c r="FF26" s="241" t="str">
        <f t="shared" si="33"/>
        <v>SMB Cust 159</v>
      </c>
      <c r="FG26" s="241" t="str">
        <f t="shared" si="33"/>
        <v>SMB Cust 160</v>
      </c>
      <c r="FH26" s="241" t="str">
        <f t="shared" si="33"/>
        <v>SMB Cust 161</v>
      </c>
      <c r="FI26" s="241" t="str">
        <f t="shared" si="33"/>
        <v>SMB Cust 162</v>
      </c>
      <c r="FJ26" s="241" t="str">
        <f t="shared" si="33"/>
        <v>SMB Cust 163</v>
      </c>
      <c r="FK26" s="241" t="str">
        <f t="shared" si="33"/>
        <v>SMB Cust 164</v>
      </c>
      <c r="FL26" s="241" t="str">
        <f t="shared" si="33"/>
        <v>SMB Cust 165</v>
      </c>
      <c r="FM26" s="241" t="str">
        <f t="shared" si="33"/>
        <v>SMB Cust 166</v>
      </c>
      <c r="FN26" s="241" t="str">
        <f t="shared" si="33"/>
        <v>SMB Cust 167</v>
      </c>
      <c r="FO26" s="241" t="str">
        <f t="shared" si="33"/>
        <v>SMB Cust 168</v>
      </c>
      <c r="FP26" s="241" t="str">
        <f t="shared" si="33"/>
        <v>SMB Cust 169</v>
      </c>
      <c r="FQ26" s="241" t="str">
        <f t="shared" si="33"/>
        <v>SMB Cust 170</v>
      </c>
      <c r="FR26" s="241" t="str">
        <f t="shared" si="33"/>
        <v>SMB Cust 171</v>
      </c>
      <c r="FS26" s="241" t="str">
        <f t="shared" si="33"/>
        <v>SMB Cust 172</v>
      </c>
      <c r="FT26" s="241" t="str">
        <f t="shared" si="33"/>
        <v>SMB Cust 173</v>
      </c>
      <c r="FU26" s="241" t="str">
        <f t="shared" si="33"/>
        <v>SMB Cust 174</v>
      </c>
      <c r="FV26" s="241" t="str">
        <f t="shared" si="33"/>
        <v>SMB Cust 175</v>
      </c>
      <c r="FW26" s="241" t="str">
        <f t="shared" si="33"/>
        <v>SMB Cust 176</v>
      </c>
      <c r="FX26" s="241" t="str">
        <f t="shared" si="33"/>
        <v>SMB Cust 177</v>
      </c>
      <c r="FY26" s="241" t="str">
        <f t="shared" si="33"/>
        <v>SMB Cust 178</v>
      </c>
      <c r="FZ26" s="241" t="str">
        <f t="shared" si="33"/>
        <v>SMB Cust 179</v>
      </c>
      <c r="GA26" s="241" t="str">
        <f t="shared" si="33"/>
        <v>SMB Cust 180</v>
      </c>
      <c r="GB26" s="100"/>
      <c r="GC26" s="96"/>
    </row>
    <row r="27" spans="1:185" ht="16.5" customHeight="1">
      <c r="A27" s="96"/>
      <c r="B27" s="99"/>
      <c r="C27" s="112">
        <f>IFERROR(C6/SMBARPU,0)</f>
        <v>0</v>
      </c>
      <c r="D27" s="112">
        <f t="shared" ref="D27:AH27" si="34">IFERROR(D6/SMBARPU,0)</f>
        <v>0</v>
      </c>
      <c r="E27" s="112">
        <f t="shared" si="34"/>
        <v>0.54166666666666663</v>
      </c>
      <c r="F27" s="112">
        <f t="shared" si="34"/>
        <v>0.8125</v>
      </c>
      <c r="G27" s="112">
        <f t="shared" si="34"/>
        <v>1.0833333333333333</v>
      </c>
      <c r="H27" s="112">
        <f t="shared" si="34"/>
        <v>1.354166666666667</v>
      </c>
      <c r="I27" s="112">
        <f t="shared" si="34"/>
        <v>1.625</v>
      </c>
      <c r="J27" s="112">
        <f t="shared" si="34"/>
        <v>1.8958333333333335</v>
      </c>
      <c r="K27" s="112">
        <f t="shared" si="34"/>
        <v>2.1666666666666665</v>
      </c>
      <c r="L27" s="112">
        <f t="shared" si="34"/>
        <v>2.4375000000000004</v>
      </c>
      <c r="M27" s="112">
        <f t="shared" si="34"/>
        <v>2.7083333333333339</v>
      </c>
      <c r="N27" s="112">
        <f t="shared" si="34"/>
        <v>2.979166666666667</v>
      </c>
      <c r="O27" s="112">
        <f t="shared" si="34"/>
        <v>3.25</v>
      </c>
      <c r="P27" s="112">
        <f t="shared" si="34"/>
        <v>4.1762500000000005</v>
      </c>
      <c r="Q27" s="112">
        <f t="shared" si="34"/>
        <v>5.1025</v>
      </c>
      <c r="R27" s="112">
        <f t="shared" si="34"/>
        <v>6.0287499999999996</v>
      </c>
      <c r="S27" s="112">
        <f t="shared" si="34"/>
        <v>6.9550000000000001</v>
      </c>
      <c r="T27" s="112">
        <f t="shared" si="34"/>
        <v>7.8812499999999996</v>
      </c>
      <c r="U27" s="112">
        <f t="shared" si="34"/>
        <v>8.807500000000001</v>
      </c>
      <c r="V27" s="112">
        <f t="shared" si="34"/>
        <v>9.7337500000000006</v>
      </c>
      <c r="W27" s="112">
        <f t="shared" si="34"/>
        <v>10.660000000000002</v>
      </c>
      <c r="X27" s="112">
        <f t="shared" si="34"/>
        <v>11.586250000000003</v>
      </c>
      <c r="Y27" s="112">
        <f t="shared" si="34"/>
        <v>12.512500000000006</v>
      </c>
      <c r="Z27" s="112">
        <f t="shared" si="34"/>
        <v>13.438750000000004</v>
      </c>
      <c r="AA27" s="112">
        <f t="shared" si="34"/>
        <v>14.365000000000004</v>
      </c>
      <c r="AB27" s="112">
        <f t="shared" si="34"/>
        <v>15.291250000000007</v>
      </c>
      <c r="AC27" s="112">
        <f t="shared" si="34"/>
        <v>16.217500000000008</v>
      </c>
      <c r="AD27" s="112">
        <f t="shared" si="34"/>
        <v>17.143750000000008</v>
      </c>
      <c r="AE27" s="112">
        <f t="shared" si="34"/>
        <v>18.070000000000004</v>
      </c>
      <c r="AF27" s="112">
        <f t="shared" si="34"/>
        <v>18.996250000000003</v>
      </c>
      <c r="AG27" s="112">
        <f t="shared" si="34"/>
        <v>19.922500000000003</v>
      </c>
      <c r="AH27" s="112">
        <f t="shared" si="34"/>
        <v>20.848750000000003</v>
      </c>
      <c r="AI27" s="112">
        <f t="shared" ref="AI27:BN27" si="35">IFERROR(AI6/SMBARPU,0)</f>
        <v>21.775000000000002</v>
      </c>
      <c r="AJ27" s="112">
        <f t="shared" si="35"/>
        <v>22.701250000000002</v>
      </c>
      <c r="AK27" s="112">
        <f t="shared" si="35"/>
        <v>23.627499999999998</v>
      </c>
      <c r="AL27" s="112">
        <f t="shared" si="35"/>
        <v>24.553749999999997</v>
      </c>
      <c r="AM27" s="112">
        <f t="shared" si="35"/>
        <v>25.479999999999993</v>
      </c>
      <c r="AN27" s="112">
        <f t="shared" si="35"/>
        <v>25.352599999999992</v>
      </c>
      <c r="AO27" s="112">
        <f t="shared" si="35"/>
        <v>25.225836999999995</v>
      </c>
      <c r="AP27" s="112">
        <f t="shared" si="35"/>
        <v>25.099707814999991</v>
      </c>
      <c r="AQ27" s="112">
        <f t="shared" si="35"/>
        <v>24.974209275924995</v>
      </c>
      <c r="AR27" s="112">
        <f t="shared" si="35"/>
        <v>24.849338229545367</v>
      </c>
      <c r="AS27" s="112">
        <f t="shared" si="35"/>
        <v>24.725091538397642</v>
      </c>
      <c r="AT27" s="112">
        <f t="shared" si="35"/>
        <v>24.601466080705656</v>
      </c>
      <c r="AU27" s="112">
        <f t="shared" si="35"/>
        <v>24.478458750302124</v>
      </c>
      <c r="AV27" s="112">
        <f t="shared" si="35"/>
        <v>24.356066456550614</v>
      </c>
      <c r="AW27" s="112">
        <f t="shared" si="35"/>
        <v>24.234286124267857</v>
      </c>
      <c r="AX27" s="112">
        <f t="shared" si="35"/>
        <v>24.113114693646516</v>
      </c>
      <c r="AY27" s="112">
        <f t="shared" si="35"/>
        <v>23.992549120178282</v>
      </c>
      <c r="AZ27" s="112">
        <f t="shared" si="35"/>
        <v>23.872586374577391</v>
      </c>
      <c r="BA27" s="112">
        <f t="shared" si="35"/>
        <v>23.753223442704503</v>
      </c>
      <c r="BB27" s="112">
        <f t="shared" si="35"/>
        <v>23.634457325490981</v>
      </c>
      <c r="BC27" s="112">
        <f t="shared" si="35"/>
        <v>23.516285038863526</v>
      </c>
      <c r="BD27" s="112">
        <f t="shared" si="35"/>
        <v>23.398703613669213</v>
      </c>
      <c r="BE27" s="112">
        <f t="shared" si="35"/>
        <v>23.281710095600868</v>
      </c>
      <c r="BF27" s="112">
        <f t="shared" si="35"/>
        <v>23.165301545122865</v>
      </c>
      <c r="BG27" s="112">
        <f t="shared" si="35"/>
        <v>23.049475037397251</v>
      </c>
      <c r="BH27" s="112">
        <f t="shared" si="35"/>
        <v>22.934227662210265</v>
      </c>
      <c r="BI27" s="112">
        <f t="shared" si="35"/>
        <v>22.819556523899216</v>
      </c>
      <c r="BJ27" s="112">
        <f t="shared" si="35"/>
        <v>22.70545874127972</v>
      </c>
      <c r="BK27" s="112">
        <f t="shared" si="35"/>
        <v>22.59193144757332</v>
      </c>
      <c r="BL27" s="112">
        <f t="shared" si="35"/>
        <v>22.478971790335454</v>
      </c>
      <c r="BM27" s="112">
        <f t="shared" si="35"/>
        <v>22.366576931383776</v>
      </c>
      <c r="BN27" s="112">
        <f t="shared" si="35"/>
        <v>22.254744046726856</v>
      </c>
      <c r="BO27" s="112">
        <f t="shared" ref="BO27:CT27" si="36">IFERROR(BO6/SMBARPU,0)</f>
        <v>22.143470326493222</v>
      </c>
      <c r="BP27" s="112">
        <f t="shared" si="36"/>
        <v>22.03275297486076</v>
      </c>
      <c r="BQ27" s="112">
        <f t="shared" si="36"/>
        <v>21.922589209986459</v>
      </c>
      <c r="BR27" s="112">
        <f t="shared" si="36"/>
        <v>21.812976263936523</v>
      </c>
      <c r="BS27" s="112">
        <f t="shared" si="36"/>
        <v>21.703911382616841</v>
      </c>
      <c r="BT27" s="112">
        <f t="shared" si="36"/>
        <v>21.595391825703757</v>
      </c>
      <c r="BU27" s="112">
        <f t="shared" si="36"/>
        <v>21.487414866575236</v>
      </c>
      <c r="BV27" s="112">
        <f t="shared" si="36"/>
        <v>21.379977792242361</v>
      </c>
      <c r="BW27" s="112">
        <f t="shared" si="36"/>
        <v>21.273077903281148</v>
      </c>
      <c r="BX27" s="112">
        <f t="shared" si="36"/>
        <v>21.166712513764743</v>
      </c>
      <c r="BY27" s="112">
        <f t="shared" si="36"/>
        <v>21.060878951195921</v>
      </c>
      <c r="BZ27" s="112">
        <f t="shared" si="36"/>
        <v>20.955574556439942</v>
      </c>
      <c r="CA27" s="112">
        <f t="shared" si="36"/>
        <v>20.850796683657741</v>
      </c>
      <c r="CB27" s="112">
        <f t="shared" si="36"/>
        <v>20.746542700239452</v>
      </c>
      <c r="CC27" s="112">
        <f t="shared" si="36"/>
        <v>20.642809986738257</v>
      </c>
      <c r="CD27" s="112">
        <f t="shared" si="36"/>
        <v>20.539595936804567</v>
      </c>
      <c r="CE27" s="112">
        <f t="shared" si="36"/>
        <v>20.436897957120543</v>
      </c>
      <c r="CF27" s="112">
        <f t="shared" si="36"/>
        <v>20.334713467334939</v>
      </c>
      <c r="CG27" s="112">
        <f t="shared" si="36"/>
        <v>20.233039899998268</v>
      </c>
      <c r="CH27" s="112">
        <f t="shared" si="36"/>
        <v>20.131874700498273</v>
      </c>
      <c r="CI27" s="112">
        <f t="shared" si="36"/>
        <v>20.031215326995781</v>
      </c>
      <c r="CJ27" s="112">
        <f t="shared" si="36"/>
        <v>19.931059250360804</v>
      </c>
      <c r="CK27" s="112">
        <f t="shared" si="36"/>
        <v>19.831403954109003</v>
      </c>
      <c r="CL27" s="112">
        <f t="shared" si="36"/>
        <v>19.732246934338455</v>
      </c>
      <c r="CM27" s="112">
        <f t="shared" si="36"/>
        <v>19.633585699666764</v>
      </c>
      <c r="CN27" s="112">
        <f t="shared" si="36"/>
        <v>19.535417771168429</v>
      </c>
      <c r="CO27" s="112">
        <f t="shared" si="36"/>
        <v>19.437740682312587</v>
      </c>
      <c r="CP27" s="112">
        <f t="shared" si="36"/>
        <v>19.340551978901022</v>
      </c>
      <c r="CQ27" s="112">
        <f t="shared" si="36"/>
        <v>19.243849219006517</v>
      </c>
      <c r="CR27" s="112">
        <f t="shared" si="36"/>
        <v>19.147629972911485</v>
      </c>
      <c r="CS27" s="112">
        <f t="shared" si="36"/>
        <v>19.051891823046926</v>
      </c>
      <c r="CT27" s="112">
        <f t="shared" si="36"/>
        <v>18.956632363931693</v>
      </c>
      <c r="CU27" s="112">
        <f t="shared" ref="CU27:DZ27" si="37">IFERROR(CU6/SMBARPU,0)</f>
        <v>18.861849202112033</v>
      </c>
      <c r="CV27" s="112">
        <f t="shared" si="37"/>
        <v>18.767539956101473</v>
      </c>
      <c r="CW27" s="112">
        <f t="shared" si="37"/>
        <v>18.673702256320965</v>
      </c>
      <c r="CX27" s="112">
        <f t="shared" si="37"/>
        <v>18.580333745039361</v>
      </c>
      <c r="CY27" s="112">
        <f t="shared" si="37"/>
        <v>18.487432076314164</v>
      </c>
      <c r="CZ27" s="112">
        <f t="shared" si="37"/>
        <v>18.394994915932596</v>
      </c>
      <c r="DA27" s="112">
        <f t="shared" si="37"/>
        <v>18.303019941352932</v>
      </c>
      <c r="DB27" s="112">
        <f t="shared" si="37"/>
        <v>18.211504841646168</v>
      </c>
      <c r="DC27" s="112">
        <f t="shared" si="37"/>
        <v>18.120447317437936</v>
      </c>
      <c r="DD27" s="112">
        <f t="shared" si="37"/>
        <v>18.029845080850748</v>
      </c>
      <c r="DE27" s="112">
        <f t="shared" si="37"/>
        <v>17.939695855446494</v>
      </c>
      <c r="DF27" s="112">
        <f t="shared" si="37"/>
        <v>17.849997376169259</v>
      </c>
      <c r="DG27" s="112">
        <f t="shared" si="37"/>
        <v>17.760747389288415</v>
      </c>
      <c r="DH27" s="112">
        <f t="shared" si="37"/>
        <v>17.671943652341973</v>
      </c>
      <c r="DI27" s="112">
        <f t="shared" si="37"/>
        <v>17.583583934080263</v>
      </c>
      <c r="DJ27" s="112">
        <f t="shared" si="37"/>
        <v>17.495666014409863</v>
      </c>
      <c r="DK27" s="112">
        <f t="shared" si="37"/>
        <v>17.408187684337815</v>
      </c>
      <c r="DL27" s="112">
        <f t="shared" si="37"/>
        <v>17.321146745916124</v>
      </c>
      <c r="DM27" s="112">
        <f t="shared" si="37"/>
        <v>17.234541012186543</v>
      </c>
      <c r="DN27" s="112">
        <f t="shared" si="37"/>
        <v>17.148368307125612</v>
      </c>
      <c r="DO27" s="112">
        <f t="shared" si="37"/>
        <v>17.062626465589982</v>
      </c>
      <c r="DP27" s="112">
        <f t="shared" si="37"/>
        <v>16.977313333262032</v>
      </c>
      <c r="DQ27" s="112">
        <f t="shared" si="37"/>
        <v>16.892426766595722</v>
      </c>
      <c r="DR27" s="112">
        <f t="shared" si="37"/>
        <v>16.807964632762744</v>
      </c>
      <c r="DS27" s="112">
        <f t="shared" si="37"/>
        <v>16.72392480959893</v>
      </c>
      <c r="DT27" s="112">
        <f t="shared" si="37"/>
        <v>16.640305185550933</v>
      </c>
      <c r="DU27" s="112">
        <f t="shared" si="37"/>
        <v>16.557103659623177</v>
      </c>
      <c r="DV27" s="112">
        <f t="shared" si="37"/>
        <v>16.47431814132506</v>
      </c>
      <c r="DW27" s="112">
        <f t="shared" si="37"/>
        <v>16.391946550618435</v>
      </c>
      <c r="DX27" s="112">
        <f t="shared" si="37"/>
        <v>16.309986817865344</v>
      </c>
      <c r="DY27" s="112">
        <f t="shared" si="37"/>
        <v>16.228436883776016</v>
      </c>
      <c r="DZ27" s="112">
        <f t="shared" si="37"/>
        <v>16.147294699357136</v>
      </c>
      <c r="EA27" s="112">
        <f t="shared" ref="EA27:FF27" si="38">IFERROR(EA6/SMBARPU,0)</f>
        <v>16.066558225860348</v>
      </c>
      <c r="EB27" s="112">
        <f t="shared" si="38"/>
        <v>15.986225434731047</v>
      </c>
      <c r="EC27" s="112">
        <f t="shared" si="38"/>
        <v>15.906294307557392</v>
      </c>
      <c r="ED27" s="112">
        <f t="shared" si="38"/>
        <v>15.826762836019606</v>
      </c>
      <c r="EE27" s="112">
        <f t="shared" si="38"/>
        <v>15.747629021839508</v>
      </c>
      <c r="EF27" s="112">
        <f t="shared" si="38"/>
        <v>15.668890876730309</v>
      </c>
      <c r="EG27" s="112">
        <f t="shared" si="38"/>
        <v>15.590546422346659</v>
      </c>
      <c r="EH27" s="112">
        <f t="shared" si="38"/>
        <v>15.512593690234926</v>
      </c>
      <c r="EI27" s="112">
        <f t="shared" si="38"/>
        <v>15.435030721783752</v>
      </c>
      <c r="EJ27" s="112">
        <f t="shared" si="38"/>
        <v>15.357855568174832</v>
      </c>
      <c r="EK27" s="112">
        <f t="shared" si="38"/>
        <v>15.281066290333957</v>
      </c>
      <c r="EL27" s="112">
        <f t="shared" si="38"/>
        <v>15.204660958882288</v>
      </c>
      <c r="EM27" s="112">
        <f t="shared" si="38"/>
        <v>15.128637654087875</v>
      </c>
      <c r="EN27" s="112">
        <f t="shared" si="38"/>
        <v>15.052994465817436</v>
      </c>
      <c r="EO27" s="112">
        <f t="shared" si="38"/>
        <v>14.977729493488349</v>
      </c>
      <c r="EP27" s="112">
        <f t="shared" si="38"/>
        <v>14.902840846020906</v>
      </c>
      <c r="EQ27" s="112">
        <f t="shared" si="38"/>
        <v>14.828326641790801</v>
      </c>
      <c r="ER27" s="112">
        <f t="shared" si="38"/>
        <v>14.754185008581846</v>
      </c>
      <c r="ES27" s="112">
        <f t="shared" si="38"/>
        <v>14.680414083538937</v>
      </c>
      <c r="ET27" s="112">
        <f t="shared" si="38"/>
        <v>14.607012013121242</v>
      </c>
      <c r="EU27" s="112">
        <f t="shared" si="38"/>
        <v>14.533976953055635</v>
      </c>
      <c r="EV27" s="112">
        <f t="shared" si="38"/>
        <v>14.461307068290358</v>
      </c>
      <c r="EW27" s="112">
        <f t="shared" si="38"/>
        <v>14.389000532948904</v>
      </c>
      <c r="EX27" s="112">
        <f t="shared" si="38"/>
        <v>14.31705553028416</v>
      </c>
      <c r="EY27" s="112">
        <f t="shared" si="38"/>
        <v>14.245470252632737</v>
      </c>
      <c r="EZ27" s="112">
        <f t="shared" si="38"/>
        <v>14.174242901369574</v>
      </c>
      <c r="FA27" s="112">
        <f t="shared" si="38"/>
        <v>14.103371686862726</v>
      </c>
      <c r="FB27" s="112">
        <f t="shared" si="38"/>
        <v>14.032854828428411</v>
      </c>
      <c r="FC27" s="112">
        <f t="shared" si="38"/>
        <v>13.96269055428627</v>
      </c>
      <c r="FD27" s="112">
        <f t="shared" si="38"/>
        <v>13.89287710151484</v>
      </c>
      <c r="FE27" s="112">
        <f t="shared" si="38"/>
        <v>13.823412716007265</v>
      </c>
      <c r="FF27" s="112">
        <f t="shared" si="38"/>
        <v>13.75429565242723</v>
      </c>
      <c r="FG27" s="112">
        <f t="shared" ref="FG27:GA27" si="39">IFERROR(FG6/SMBARPU,0)</f>
        <v>13.685524174165092</v>
      </c>
      <c r="FH27" s="112">
        <f t="shared" si="39"/>
        <v>13.617096553294267</v>
      </c>
      <c r="FI27" s="112">
        <f t="shared" si="39"/>
        <v>13.549011070527797</v>
      </c>
      <c r="FJ27" s="112">
        <f t="shared" si="39"/>
        <v>13.481266015175159</v>
      </c>
      <c r="FK27" s="112">
        <f t="shared" si="39"/>
        <v>13.413859685099284</v>
      </c>
      <c r="FL27" s="112">
        <f t="shared" si="39"/>
        <v>13.346790386673788</v>
      </c>
      <c r="FM27" s="112">
        <f t="shared" si="39"/>
        <v>13.28005643474042</v>
      </c>
      <c r="FN27" s="112">
        <f t="shared" si="39"/>
        <v>13.213656152566719</v>
      </c>
      <c r="FO27" s="112">
        <f t="shared" si="39"/>
        <v>13.147587871803886</v>
      </c>
      <c r="FP27" s="112">
        <f t="shared" si="39"/>
        <v>13.081849932444864</v>
      </c>
      <c r="FQ27" s="112">
        <f t="shared" si="39"/>
        <v>13.01644068278264</v>
      </c>
      <c r="FR27" s="112">
        <f t="shared" si="39"/>
        <v>12.951358479368727</v>
      </c>
      <c r="FS27" s="112">
        <f t="shared" si="39"/>
        <v>12.886601686971883</v>
      </c>
      <c r="FT27" s="112">
        <f t="shared" si="39"/>
        <v>12.822168678537023</v>
      </c>
      <c r="FU27" s="112">
        <f t="shared" si="39"/>
        <v>12.758057835144339</v>
      </c>
      <c r="FV27" s="112">
        <f t="shared" si="39"/>
        <v>12.694267545968616</v>
      </c>
      <c r="FW27" s="112">
        <f t="shared" si="39"/>
        <v>12.630796208238772</v>
      </c>
      <c r="FX27" s="112">
        <f t="shared" si="39"/>
        <v>12.567642227197579</v>
      </c>
      <c r="FY27" s="112">
        <f t="shared" si="39"/>
        <v>12.504804016061591</v>
      </c>
      <c r="FZ27" s="112">
        <f t="shared" si="39"/>
        <v>12.442279995981284</v>
      </c>
      <c r="GA27" s="112">
        <f t="shared" si="39"/>
        <v>12.380068596001378</v>
      </c>
      <c r="GB27" s="100"/>
      <c r="GC27" s="96"/>
    </row>
    <row r="28" spans="1:185" ht="6" customHeight="1">
      <c r="A28" s="96"/>
      <c r="B28" s="99"/>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100"/>
      <c r="GC28" s="96"/>
    </row>
    <row r="29" spans="1:185" ht="30" customHeight="1">
      <c r="A29" s="96"/>
      <c r="B29" s="99"/>
      <c r="C29" s="241" t="str">
        <f>"ENT Cust "&amp;C$4</f>
        <v>ENT Cust 0</v>
      </c>
      <c r="D29" s="241" t="str">
        <f t="shared" ref="D29:BO29" si="40">"ENT Cust "&amp;D$4</f>
        <v>ENT Cust 1</v>
      </c>
      <c r="E29" s="241" t="str">
        <f t="shared" si="40"/>
        <v>ENT Cust 2</v>
      </c>
      <c r="F29" s="241" t="str">
        <f t="shared" si="40"/>
        <v>ENT Cust 3</v>
      </c>
      <c r="G29" s="241" t="str">
        <f t="shared" si="40"/>
        <v>ENT Cust 4</v>
      </c>
      <c r="H29" s="241" t="str">
        <f t="shared" si="40"/>
        <v>ENT Cust 5</v>
      </c>
      <c r="I29" s="241" t="str">
        <f t="shared" si="40"/>
        <v>ENT Cust 6</v>
      </c>
      <c r="J29" s="241" t="str">
        <f t="shared" si="40"/>
        <v>ENT Cust 7</v>
      </c>
      <c r="K29" s="241" t="str">
        <f t="shared" si="40"/>
        <v>ENT Cust 8</v>
      </c>
      <c r="L29" s="241" t="str">
        <f t="shared" si="40"/>
        <v>ENT Cust 9</v>
      </c>
      <c r="M29" s="241" t="str">
        <f t="shared" si="40"/>
        <v>ENT Cust 10</v>
      </c>
      <c r="N29" s="241" t="str">
        <f t="shared" si="40"/>
        <v>ENT Cust 11</v>
      </c>
      <c r="O29" s="241" t="str">
        <f t="shared" si="40"/>
        <v>ENT Cust 12</v>
      </c>
      <c r="P29" s="241" t="str">
        <f t="shared" si="40"/>
        <v>ENT Cust 13</v>
      </c>
      <c r="Q29" s="241" t="str">
        <f t="shared" si="40"/>
        <v>ENT Cust 14</v>
      </c>
      <c r="R29" s="241" t="str">
        <f t="shared" si="40"/>
        <v>ENT Cust 15</v>
      </c>
      <c r="S29" s="241" t="str">
        <f t="shared" si="40"/>
        <v>ENT Cust 16</v>
      </c>
      <c r="T29" s="241" t="str">
        <f t="shared" si="40"/>
        <v>ENT Cust 17</v>
      </c>
      <c r="U29" s="241" t="str">
        <f t="shared" si="40"/>
        <v>ENT Cust 18</v>
      </c>
      <c r="V29" s="241" t="str">
        <f t="shared" si="40"/>
        <v>ENT Cust 19</v>
      </c>
      <c r="W29" s="241" t="str">
        <f t="shared" si="40"/>
        <v>ENT Cust 20</v>
      </c>
      <c r="X29" s="241" t="str">
        <f t="shared" si="40"/>
        <v>ENT Cust 21</v>
      </c>
      <c r="Y29" s="241" t="str">
        <f t="shared" si="40"/>
        <v>ENT Cust 22</v>
      </c>
      <c r="Z29" s="241" t="str">
        <f t="shared" si="40"/>
        <v>ENT Cust 23</v>
      </c>
      <c r="AA29" s="241" t="str">
        <f t="shared" si="40"/>
        <v>ENT Cust 24</v>
      </c>
      <c r="AB29" s="241" t="str">
        <f t="shared" si="40"/>
        <v>ENT Cust 25</v>
      </c>
      <c r="AC29" s="241" t="str">
        <f t="shared" si="40"/>
        <v>ENT Cust 26</v>
      </c>
      <c r="AD29" s="241" t="str">
        <f t="shared" si="40"/>
        <v>ENT Cust 27</v>
      </c>
      <c r="AE29" s="241" t="str">
        <f t="shared" si="40"/>
        <v>ENT Cust 28</v>
      </c>
      <c r="AF29" s="241" t="str">
        <f t="shared" si="40"/>
        <v>ENT Cust 29</v>
      </c>
      <c r="AG29" s="241" t="str">
        <f t="shared" si="40"/>
        <v>ENT Cust 30</v>
      </c>
      <c r="AH29" s="241" t="str">
        <f t="shared" si="40"/>
        <v>ENT Cust 31</v>
      </c>
      <c r="AI29" s="241" t="str">
        <f t="shared" si="40"/>
        <v>ENT Cust 32</v>
      </c>
      <c r="AJ29" s="241" t="str">
        <f t="shared" si="40"/>
        <v>ENT Cust 33</v>
      </c>
      <c r="AK29" s="241" t="str">
        <f t="shared" si="40"/>
        <v>ENT Cust 34</v>
      </c>
      <c r="AL29" s="241" t="str">
        <f t="shared" si="40"/>
        <v>ENT Cust 35</v>
      </c>
      <c r="AM29" s="241" t="str">
        <f t="shared" si="40"/>
        <v>ENT Cust 36</v>
      </c>
      <c r="AN29" s="241" t="str">
        <f t="shared" si="40"/>
        <v>ENT Cust 37</v>
      </c>
      <c r="AO29" s="241" t="str">
        <f t="shared" si="40"/>
        <v>ENT Cust 38</v>
      </c>
      <c r="AP29" s="241" t="str">
        <f t="shared" si="40"/>
        <v>ENT Cust 39</v>
      </c>
      <c r="AQ29" s="241" t="str">
        <f t="shared" si="40"/>
        <v>ENT Cust 40</v>
      </c>
      <c r="AR29" s="241" t="str">
        <f t="shared" si="40"/>
        <v>ENT Cust 41</v>
      </c>
      <c r="AS29" s="241" t="str">
        <f t="shared" si="40"/>
        <v>ENT Cust 42</v>
      </c>
      <c r="AT29" s="241" t="str">
        <f t="shared" si="40"/>
        <v>ENT Cust 43</v>
      </c>
      <c r="AU29" s="241" t="str">
        <f t="shared" si="40"/>
        <v>ENT Cust 44</v>
      </c>
      <c r="AV29" s="241" t="str">
        <f t="shared" si="40"/>
        <v>ENT Cust 45</v>
      </c>
      <c r="AW29" s="241" t="str">
        <f t="shared" si="40"/>
        <v>ENT Cust 46</v>
      </c>
      <c r="AX29" s="241" t="str">
        <f t="shared" si="40"/>
        <v>ENT Cust 47</v>
      </c>
      <c r="AY29" s="241" t="str">
        <f t="shared" si="40"/>
        <v>ENT Cust 48</v>
      </c>
      <c r="AZ29" s="241" t="str">
        <f t="shared" si="40"/>
        <v>ENT Cust 49</v>
      </c>
      <c r="BA29" s="241" t="str">
        <f t="shared" si="40"/>
        <v>ENT Cust 50</v>
      </c>
      <c r="BB29" s="241" t="str">
        <f t="shared" si="40"/>
        <v>ENT Cust 51</v>
      </c>
      <c r="BC29" s="241" t="str">
        <f t="shared" si="40"/>
        <v>ENT Cust 52</v>
      </c>
      <c r="BD29" s="241" t="str">
        <f t="shared" si="40"/>
        <v>ENT Cust 53</v>
      </c>
      <c r="BE29" s="241" t="str">
        <f t="shared" si="40"/>
        <v>ENT Cust 54</v>
      </c>
      <c r="BF29" s="241" t="str">
        <f t="shared" si="40"/>
        <v>ENT Cust 55</v>
      </c>
      <c r="BG29" s="241" t="str">
        <f t="shared" si="40"/>
        <v>ENT Cust 56</v>
      </c>
      <c r="BH29" s="241" t="str">
        <f t="shared" si="40"/>
        <v>ENT Cust 57</v>
      </c>
      <c r="BI29" s="241" t="str">
        <f t="shared" si="40"/>
        <v>ENT Cust 58</v>
      </c>
      <c r="BJ29" s="241" t="str">
        <f t="shared" si="40"/>
        <v>ENT Cust 59</v>
      </c>
      <c r="BK29" s="241" t="str">
        <f t="shared" si="40"/>
        <v>ENT Cust 60</v>
      </c>
      <c r="BL29" s="241" t="str">
        <f t="shared" si="40"/>
        <v>ENT Cust 61</v>
      </c>
      <c r="BM29" s="241" t="str">
        <f t="shared" si="40"/>
        <v>ENT Cust 62</v>
      </c>
      <c r="BN29" s="241" t="str">
        <f t="shared" si="40"/>
        <v>ENT Cust 63</v>
      </c>
      <c r="BO29" s="241" t="str">
        <f t="shared" si="40"/>
        <v>ENT Cust 64</v>
      </c>
      <c r="BP29" s="241" t="str">
        <f t="shared" ref="BP29:EA29" si="41">"ENT Cust "&amp;BP$4</f>
        <v>ENT Cust 65</v>
      </c>
      <c r="BQ29" s="241" t="str">
        <f t="shared" si="41"/>
        <v>ENT Cust 66</v>
      </c>
      <c r="BR29" s="241" t="str">
        <f t="shared" si="41"/>
        <v>ENT Cust 67</v>
      </c>
      <c r="BS29" s="241" t="str">
        <f t="shared" si="41"/>
        <v>ENT Cust 68</v>
      </c>
      <c r="BT29" s="241" t="str">
        <f t="shared" si="41"/>
        <v>ENT Cust 69</v>
      </c>
      <c r="BU29" s="241" t="str">
        <f t="shared" si="41"/>
        <v>ENT Cust 70</v>
      </c>
      <c r="BV29" s="241" t="str">
        <f t="shared" si="41"/>
        <v>ENT Cust 71</v>
      </c>
      <c r="BW29" s="241" t="str">
        <f t="shared" si="41"/>
        <v>ENT Cust 72</v>
      </c>
      <c r="BX29" s="241" t="str">
        <f t="shared" si="41"/>
        <v>ENT Cust 73</v>
      </c>
      <c r="BY29" s="241" t="str">
        <f t="shared" si="41"/>
        <v>ENT Cust 74</v>
      </c>
      <c r="BZ29" s="241" t="str">
        <f t="shared" si="41"/>
        <v>ENT Cust 75</v>
      </c>
      <c r="CA29" s="241" t="str">
        <f t="shared" si="41"/>
        <v>ENT Cust 76</v>
      </c>
      <c r="CB29" s="241" t="str">
        <f t="shared" si="41"/>
        <v>ENT Cust 77</v>
      </c>
      <c r="CC29" s="241" t="str">
        <f t="shared" si="41"/>
        <v>ENT Cust 78</v>
      </c>
      <c r="CD29" s="241" t="str">
        <f t="shared" si="41"/>
        <v>ENT Cust 79</v>
      </c>
      <c r="CE29" s="241" t="str">
        <f t="shared" si="41"/>
        <v>ENT Cust 80</v>
      </c>
      <c r="CF29" s="241" t="str">
        <f t="shared" si="41"/>
        <v>ENT Cust 81</v>
      </c>
      <c r="CG29" s="241" t="str">
        <f t="shared" si="41"/>
        <v>ENT Cust 82</v>
      </c>
      <c r="CH29" s="241" t="str">
        <f t="shared" si="41"/>
        <v>ENT Cust 83</v>
      </c>
      <c r="CI29" s="241" t="str">
        <f t="shared" si="41"/>
        <v>ENT Cust 84</v>
      </c>
      <c r="CJ29" s="241" t="str">
        <f t="shared" si="41"/>
        <v>ENT Cust 85</v>
      </c>
      <c r="CK29" s="241" t="str">
        <f t="shared" si="41"/>
        <v>ENT Cust 86</v>
      </c>
      <c r="CL29" s="241" t="str">
        <f t="shared" si="41"/>
        <v>ENT Cust 87</v>
      </c>
      <c r="CM29" s="241" t="str">
        <f t="shared" si="41"/>
        <v>ENT Cust 88</v>
      </c>
      <c r="CN29" s="241" t="str">
        <f t="shared" si="41"/>
        <v>ENT Cust 89</v>
      </c>
      <c r="CO29" s="241" t="str">
        <f t="shared" si="41"/>
        <v>ENT Cust 90</v>
      </c>
      <c r="CP29" s="241" t="str">
        <f t="shared" si="41"/>
        <v>ENT Cust 91</v>
      </c>
      <c r="CQ29" s="241" t="str">
        <f t="shared" si="41"/>
        <v>ENT Cust 92</v>
      </c>
      <c r="CR29" s="241" t="str">
        <f t="shared" si="41"/>
        <v>ENT Cust 93</v>
      </c>
      <c r="CS29" s="241" t="str">
        <f t="shared" si="41"/>
        <v>ENT Cust 94</v>
      </c>
      <c r="CT29" s="241" t="str">
        <f t="shared" si="41"/>
        <v>ENT Cust 95</v>
      </c>
      <c r="CU29" s="241" t="str">
        <f t="shared" si="41"/>
        <v>ENT Cust 96</v>
      </c>
      <c r="CV29" s="241" t="str">
        <f t="shared" si="41"/>
        <v>ENT Cust 97</v>
      </c>
      <c r="CW29" s="241" t="str">
        <f t="shared" si="41"/>
        <v>ENT Cust 98</v>
      </c>
      <c r="CX29" s="241" t="str">
        <f t="shared" si="41"/>
        <v>ENT Cust 99</v>
      </c>
      <c r="CY29" s="241" t="str">
        <f t="shared" si="41"/>
        <v>ENT Cust 100</v>
      </c>
      <c r="CZ29" s="241" t="str">
        <f t="shared" si="41"/>
        <v>ENT Cust 101</v>
      </c>
      <c r="DA29" s="241" t="str">
        <f t="shared" si="41"/>
        <v>ENT Cust 102</v>
      </c>
      <c r="DB29" s="241" t="str">
        <f t="shared" si="41"/>
        <v>ENT Cust 103</v>
      </c>
      <c r="DC29" s="241" t="str">
        <f t="shared" si="41"/>
        <v>ENT Cust 104</v>
      </c>
      <c r="DD29" s="241" t="str">
        <f t="shared" si="41"/>
        <v>ENT Cust 105</v>
      </c>
      <c r="DE29" s="241" t="str">
        <f t="shared" si="41"/>
        <v>ENT Cust 106</v>
      </c>
      <c r="DF29" s="241" t="str">
        <f t="shared" si="41"/>
        <v>ENT Cust 107</v>
      </c>
      <c r="DG29" s="241" t="str">
        <f t="shared" si="41"/>
        <v>ENT Cust 108</v>
      </c>
      <c r="DH29" s="241" t="str">
        <f t="shared" si="41"/>
        <v>ENT Cust 109</v>
      </c>
      <c r="DI29" s="241" t="str">
        <f t="shared" si="41"/>
        <v>ENT Cust 110</v>
      </c>
      <c r="DJ29" s="241" t="str">
        <f t="shared" si="41"/>
        <v>ENT Cust 111</v>
      </c>
      <c r="DK29" s="241" t="str">
        <f t="shared" si="41"/>
        <v>ENT Cust 112</v>
      </c>
      <c r="DL29" s="241" t="str">
        <f t="shared" si="41"/>
        <v>ENT Cust 113</v>
      </c>
      <c r="DM29" s="241" t="str">
        <f t="shared" si="41"/>
        <v>ENT Cust 114</v>
      </c>
      <c r="DN29" s="241" t="str">
        <f t="shared" si="41"/>
        <v>ENT Cust 115</v>
      </c>
      <c r="DO29" s="241" t="str">
        <f t="shared" si="41"/>
        <v>ENT Cust 116</v>
      </c>
      <c r="DP29" s="241" t="str">
        <f t="shared" si="41"/>
        <v>ENT Cust 117</v>
      </c>
      <c r="DQ29" s="241" t="str">
        <f t="shared" si="41"/>
        <v>ENT Cust 118</v>
      </c>
      <c r="DR29" s="241" t="str">
        <f t="shared" si="41"/>
        <v>ENT Cust 119</v>
      </c>
      <c r="DS29" s="241" t="str">
        <f t="shared" si="41"/>
        <v>ENT Cust 120</v>
      </c>
      <c r="DT29" s="241" t="str">
        <f t="shared" si="41"/>
        <v>ENT Cust 121</v>
      </c>
      <c r="DU29" s="241" t="str">
        <f t="shared" si="41"/>
        <v>ENT Cust 122</v>
      </c>
      <c r="DV29" s="241" t="str">
        <f t="shared" si="41"/>
        <v>ENT Cust 123</v>
      </c>
      <c r="DW29" s="241" t="str">
        <f t="shared" si="41"/>
        <v>ENT Cust 124</v>
      </c>
      <c r="DX29" s="241" t="str">
        <f t="shared" si="41"/>
        <v>ENT Cust 125</v>
      </c>
      <c r="DY29" s="241" t="str">
        <f t="shared" si="41"/>
        <v>ENT Cust 126</v>
      </c>
      <c r="DZ29" s="241" t="str">
        <f t="shared" si="41"/>
        <v>ENT Cust 127</v>
      </c>
      <c r="EA29" s="241" t="str">
        <f t="shared" si="41"/>
        <v>ENT Cust 128</v>
      </c>
      <c r="EB29" s="241" t="str">
        <f t="shared" ref="EB29:GA29" si="42">"ENT Cust "&amp;EB$4</f>
        <v>ENT Cust 129</v>
      </c>
      <c r="EC29" s="241" t="str">
        <f t="shared" si="42"/>
        <v>ENT Cust 130</v>
      </c>
      <c r="ED29" s="241" t="str">
        <f t="shared" si="42"/>
        <v>ENT Cust 131</v>
      </c>
      <c r="EE29" s="241" t="str">
        <f t="shared" si="42"/>
        <v>ENT Cust 132</v>
      </c>
      <c r="EF29" s="241" t="str">
        <f t="shared" si="42"/>
        <v>ENT Cust 133</v>
      </c>
      <c r="EG29" s="241" t="str">
        <f t="shared" si="42"/>
        <v>ENT Cust 134</v>
      </c>
      <c r="EH29" s="241" t="str">
        <f t="shared" si="42"/>
        <v>ENT Cust 135</v>
      </c>
      <c r="EI29" s="241" t="str">
        <f t="shared" si="42"/>
        <v>ENT Cust 136</v>
      </c>
      <c r="EJ29" s="241" t="str">
        <f t="shared" si="42"/>
        <v>ENT Cust 137</v>
      </c>
      <c r="EK29" s="241" t="str">
        <f t="shared" si="42"/>
        <v>ENT Cust 138</v>
      </c>
      <c r="EL29" s="241" t="str">
        <f t="shared" si="42"/>
        <v>ENT Cust 139</v>
      </c>
      <c r="EM29" s="241" t="str">
        <f t="shared" si="42"/>
        <v>ENT Cust 140</v>
      </c>
      <c r="EN29" s="241" t="str">
        <f t="shared" si="42"/>
        <v>ENT Cust 141</v>
      </c>
      <c r="EO29" s="241" t="str">
        <f t="shared" si="42"/>
        <v>ENT Cust 142</v>
      </c>
      <c r="EP29" s="241" t="str">
        <f t="shared" si="42"/>
        <v>ENT Cust 143</v>
      </c>
      <c r="EQ29" s="241" t="str">
        <f t="shared" si="42"/>
        <v>ENT Cust 144</v>
      </c>
      <c r="ER29" s="241" t="str">
        <f t="shared" si="42"/>
        <v>ENT Cust 145</v>
      </c>
      <c r="ES29" s="241" t="str">
        <f t="shared" si="42"/>
        <v>ENT Cust 146</v>
      </c>
      <c r="ET29" s="241" t="str">
        <f t="shared" si="42"/>
        <v>ENT Cust 147</v>
      </c>
      <c r="EU29" s="241" t="str">
        <f t="shared" si="42"/>
        <v>ENT Cust 148</v>
      </c>
      <c r="EV29" s="241" t="str">
        <f t="shared" si="42"/>
        <v>ENT Cust 149</v>
      </c>
      <c r="EW29" s="241" t="str">
        <f t="shared" si="42"/>
        <v>ENT Cust 150</v>
      </c>
      <c r="EX29" s="241" t="str">
        <f t="shared" si="42"/>
        <v>ENT Cust 151</v>
      </c>
      <c r="EY29" s="241" t="str">
        <f t="shared" si="42"/>
        <v>ENT Cust 152</v>
      </c>
      <c r="EZ29" s="241" t="str">
        <f t="shared" si="42"/>
        <v>ENT Cust 153</v>
      </c>
      <c r="FA29" s="241" t="str">
        <f t="shared" si="42"/>
        <v>ENT Cust 154</v>
      </c>
      <c r="FB29" s="241" t="str">
        <f t="shared" si="42"/>
        <v>ENT Cust 155</v>
      </c>
      <c r="FC29" s="241" t="str">
        <f t="shared" si="42"/>
        <v>ENT Cust 156</v>
      </c>
      <c r="FD29" s="241" t="str">
        <f t="shared" si="42"/>
        <v>ENT Cust 157</v>
      </c>
      <c r="FE29" s="241" t="str">
        <f t="shared" si="42"/>
        <v>ENT Cust 158</v>
      </c>
      <c r="FF29" s="241" t="str">
        <f t="shared" si="42"/>
        <v>ENT Cust 159</v>
      </c>
      <c r="FG29" s="241" t="str">
        <f t="shared" si="42"/>
        <v>ENT Cust 160</v>
      </c>
      <c r="FH29" s="241" t="str">
        <f t="shared" si="42"/>
        <v>ENT Cust 161</v>
      </c>
      <c r="FI29" s="241" t="str">
        <f t="shared" si="42"/>
        <v>ENT Cust 162</v>
      </c>
      <c r="FJ29" s="241" t="str">
        <f t="shared" si="42"/>
        <v>ENT Cust 163</v>
      </c>
      <c r="FK29" s="241" t="str">
        <f t="shared" si="42"/>
        <v>ENT Cust 164</v>
      </c>
      <c r="FL29" s="241" t="str">
        <f t="shared" si="42"/>
        <v>ENT Cust 165</v>
      </c>
      <c r="FM29" s="241" t="str">
        <f t="shared" si="42"/>
        <v>ENT Cust 166</v>
      </c>
      <c r="FN29" s="241" t="str">
        <f t="shared" si="42"/>
        <v>ENT Cust 167</v>
      </c>
      <c r="FO29" s="241" t="str">
        <f t="shared" si="42"/>
        <v>ENT Cust 168</v>
      </c>
      <c r="FP29" s="241" t="str">
        <f t="shared" si="42"/>
        <v>ENT Cust 169</v>
      </c>
      <c r="FQ29" s="241" t="str">
        <f t="shared" si="42"/>
        <v>ENT Cust 170</v>
      </c>
      <c r="FR29" s="241" t="str">
        <f t="shared" si="42"/>
        <v>ENT Cust 171</v>
      </c>
      <c r="FS29" s="241" t="str">
        <f t="shared" si="42"/>
        <v>ENT Cust 172</v>
      </c>
      <c r="FT29" s="241" t="str">
        <f t="shared" si="42"/>
        <v>ENT Cust 173</v>
      </c>
      <c r="FU29" s="241" t="str">
        <f t="shared" si="42"/>
        <v>ENT Cust 174</v>
      </c>
      <c r="FV29" s="241" t="str">
        <f t="shared" si="42"/>
        <v>ENT Cust 175</v>
      </c>
      <c r="FW29" s="241" t="str">
        <f t="shared" si="42"/>
        <v>ENT Cust 176</v>
      </c>
      <c r="FX29" s="241" t="str">
        <f t="shared" si="42"/>
        <v>ENT Cust 177</v>
      </c>
      <c r="FY29" s="241" t="str">
        <f t="shared" si="42"/>
        <v>ENT Cust 178</v>
      </c>
      <c r="FZ29" s="241" t="str">
        <f t="shared" si="42"/>
        <v>ENT Cust 179</v>
      </c>
      <c r="GA29" s="241" t="str">
        <f t="shared" si="42"/>
        <v>ENT Cust 180</v>
      </c>
      <c r="GB29" s="100"/>
      <c r="GC29" s="96"/>
    </row>
    <row r="30" spans="1:185" ht="16.5" customHeight="1">
      <c r="A30" s="96"/>
      <c r="B30" s="99"/>
      <c r="C30" s="112">
        <f>IFERROR(C9/ENTARPU,0)</f>
        <v>0</v>
      </c>
      <c r="D30" s="112">
        <f t="shared" ref="D30:AH30" si="43">IFERROR(D9/ENTARPU,0)</f>
        <v>0</v>
      </c>
      <c r="E30" s="112">
        <f t="shared" si="43"/>
        <v>0</v>
      </c>
      <c r="F30" s="112">
        <f t="shared" si="43"/>
        <v>0</v>
      </c>
      <c r="G30" s="112">
        <f t="shared" si="43"/>
        <v>0</v>
      </c>
      <c r="H30" s="112">
        <f t="shared" si="43"/>
        <v>0</v>
      </c>
      <c r="I30" s="112">
        <f t="shared" si="43"/>
        <v>0</v>
      </c>
      <c r="J30" s="112">
        <f t="shared" si="43"/>
        <v>0</v>
      </c>
      <c r="K30" s="112">
        <f t="shared" si="43"/>
        <v>0</v>
      </c>
      <c r="L30" s="112">
        <f t="shared" si="43"/>
        <v>0</v>
      </c>
      <c r="M30" s="112">
        <f t="shared" si="43"/>
        <v>0</v>
      </c>
      <c r="N30" s="112">
        <f t="shared" si="43"/>
        <v>0</v>
      </c>
      <c r="O30" s="112">
        <f t="shared" si="43"/>
        <v>0</v>
      </c>
      <c r="P30" s="112">
        <f t="shared" si="43"/>
        <v>0</v>
      </c>
      <c r="Q30" s="112">
        <f t="shared" si="43"/>
        <v>0</v>
      </c>
      <c r="R30" s="112">
        <f t="shared" si="43"/>
        <v>0</v>
      </c>
      <c r="S30" s="112">
        <f t="shared" si="43"/>
        <v>0</v>
      </c>
      <c r="T30" s="112">
        <f t="shared" si="43"/>
        <v>0</v>
      </c>
      <c r="U30" s="112">
        <f t="shared" si="43"/>
        <v>0</v>
      </c>
      <c r="V30" s="112">
        <f t="shared" si="43"/>
        <v>0</v>
      </c>
      <c r="W30" s="112">
        <f t="shared" si="43"/>
        <v>0</v>
      </c>
      <c r="X30" s="112">
        <f t="shared" si="43"/>
        <v>0</v>
      </c>
      <c r="Y30" s="112">
        <f t="shared" si="43"/>
        <v>0</v>
      </c>
      <c r="Z30" s="112">
        <f t="shared" si="43"/>
        <v>0</v>
      </c>
      <c r="AA30" s="112">
        <f t="shared" si="43"/>
        <v>0</v>
      </c>
      <c r="AB30" s="112">
        <f t="shared" si="43"/>
        <v>0</v>
      </c>
      <c r="AC30" s="112">
        <f t="shared" si="43"/>
        <v>0</v>
      </c>
      <c r="AD30" s="112">
        <f t="shared" si="43"/>
        <v>0</v>
      </c>
      <c r="AE30" s="112">
        <f t="shared" si="43"/>
        <v>0</v>
      </c>
      <c r="AF30" s="112">
        <f t="shared" si="43"/>
        <v>0</v>
      </c>
      <c r="AG30" s="112">
        <f t="shared" si="43"/>
        <v>0</v>
      </c>
      <c r="AH30" s="112">
        <f t="shared" si="43"/>
        <v>0</v>
      </c>
      <c r="AI30" s="112">
        <f t="shared" ref="AI30:BN30" si="44">IFERROR(AI9/ENTARPU,0)</f>
        <v>0</v>
      </c>
      <c r="AJ30" s="112">
        <f t="shared" si="44"/>
        <v>0</v>
      </c>
      <c r="AK30" s="112">
        <f t="shared" si="44"/>
        <v>0</v>
      </c>
      <c r="AL30" s="112">
        <f t="shared" si="44"/>
        <v>0</v>
      </c>
      <c r="AM30" s="112">
        <f t="shared" si="44"/>
        <v>0</v>
      </c>
      <c r="AN30" s="112">
        <f t="shared" si="44"/>
        <v>0</v>
      </c>
      <c r="AO30" s="112">
        <f t="shared" si="44"/>
        <v>0</v>
      </c>
      <c r="AP30" s="112">
        <f t="shared" si="44"/>
        <v>0</v>
      </c>
      <c r="AQ30" s="112">
        <f t="shared" si="44"/>
        <v>0</v>
      </c>
      <c r="AR30" s="112">
        <f t="shared" si="44"/>
        <v>0</v>
      </c>
      <c r="AS30" s="112">
        <f t="shared" si="44"/>
        <v>0</v>
      </c>
      <c r="AT30" s="112">
        <f t="shared" si="44"/>
        <v>0</v>
      </c>
      <c r="AU30" s="112">
        <f t="shared" si="44"/>
        <v>0</v>
      </c>
      <c r="AV30" s="112">
        <f t="shared" si="44"/>
        <v>0</v>
      </c>
      <c r="AW30" s="112">
        <f t="shared" si="44"/>
        <v>0</v>
      </c>
      <c r="AX30" s="112">
        <f t="shared" si="44"/>
        <v>0</v>
      </c>
      <c r="AY30" s="112">
        <f t="shared" si="44"/>
        <v>0</v>
      </c>
      <c r="AZ30" s="112">
        <f t="shared" si="44"/>
        <v>0</v>
      </c>
      <c r="BA30" s="112">
        <f t="shared" si="44"/>
        <v>0</v>
      </c>
      <c r="BB30" s="112">
        <f t="shared" si="44"/>
        <v>0</v>
      </c>
      <c r="BC30" s="112">
        <f t="shared" si="44"/>
        <v>0</v>
      </c>
      <c r="BD30" s="112">
        <f t="shared" si="44"/>
        <v>0</v>
      </c>
      <c r="BE30" s="112">
        <f t="shared" si="44"/>
        <v>0</v>
      </c>
      <c r="BF30" s="112">
        <f t="shared" si="44"/>
        <v>0</v>
      </c>
      <c r="BG30" s="112">
        <f t="shared" si="44"/>
        <v>0</v>
      </c>
      <c r="BH30" s="112">
        <f t="shared" si="44"/>
        <v>0</v>
      </c>
      <c r="BI30" s="112">
        <f t="shared" si="44"/>
        <v>0</v>
      </c>
      <c r="BJ30" s="112">
        <f t="shared" si="44"/>
        <v>0</v>
      </c>
      <c r="BK30" s="112">
        <f t="shared" si="44"/>
        <v>0</v>
      </c>
      <c r="BL30" s="112">
        <f t="shared" si="44"/>
        <v>0</v>
      </c>
      <c r="BM30" s="112">
        <f t="shared" si="44"/>
        <v>0</v>
      </c>
      <c r="BN30" s="112">
        <f t="shared" si="44"/>
        <v>0</v>
      </c>
      <c r="BO30" s="112">
        <f t="shared" ref="BO30:CT30" si="45">IFERROR(BO9/ENTARPU,0)</f>
        <v>0</v>
      </c>
      <c r="BP30" s="112">
        <f t="shared" si="45"/>
        <v>0</v>
      </c>
      <c r="BQ30" s="112">
        <f t="shared" si="45"/>
        <v>0</v>
      </c>
      <c r="BR30" s="112">
        <f t="shared" si="45"/>
        <v>0</v>
      </c>
      <c r="BS30" s="112">
        <f t="shared" si="45"/>
        <v>0</v>
      </c>
      <c r="BT30" s="112">
        <f t="shared" si="45"/>
        <v>0</v>
      </c>
      <c r="BU30" s="112">
        <f t="shared" si="45"/>
        <v>0</v>
      </c>
      <c r="BV30" s="112">
        <f t="shared" si="45"/>
        <v>0</v>
      </c>
      <c r="BW30" s="112">
        <f t="shared" si="45"/>
        <v>0</v>
      </c>
      <c r="BX30" s="112">
        <f t="shared" si="45"/>
        <v>0</v>
      </c>
      <c r="BY30" s="112">
        <f t="shared" si="45"/>
        <v>0</v>
      </c>
      <c r="BZ30" s="112">
        <f t="shared" si="45"/>
        <v>0</v>
      </c>
      <c r="CA30" s="112">
        <f t="shared" si="45"/>
        <v>0</v>
      </c>
      <c r="CB30" s="112">
        <f t="shared" si="45"/>
        <v>0</v>
      </c>
      <c r="CC30" s="112">
        <f t="shared" si="45"/>
        <v>0</v>
      </c>
      <c r="CD30" s="112">
        <f t="shared" si="45"/>
        <v>0</v>
      </c>
      <c r="CE30" s="112">
        <f t="shared" si="45"/>
        <v>0</v>
      </c>
      <c r="CF30" s="112">
        <f t="shared" si="45"/>
        <v>0</v>
      </c>
      <c r="CG30" s="112">
        <f t="shared" si="45"/>
        <v>0</v>
      </c>
      <c r="CH30" s="112">
        <f t="shared" si="45"/>
        <v>0</v>
      </c>
      <c r="CI30" s="112">
        <f t="shared" si="45"/>
        <v>0</v>
      </c>
      <c r="CJ30" s="112">
        <f t="shared" si="45"/>
        <v>0</v>
      </c>
      <c r="CK30" s="112">
        <f t="shared" si="45"/>
        <v>0</v>
      </c>
      <c r="CL30" s="112">
        <f t="shared" si="45"/>
        <v>0</v>
      </c>
      <c r="CM30" s="112">
        <f t="shared" si="45"/>
        <v>0</v>
      </c>
      <c r="CN30" s="112">
        <f t="shared" si="45"/>
        <v>0</v>
      </c>
      <c r="CO30" s="112">
        <f t="shared" si="45"/>
        <v>0</v>
      </c>
      <c r="CP30" s="112">
        <f t="shared" si="45"/>
        <v>0</v>
      </c>
      <c r="CQ30" s="112">
        <f t="shared" si="45"/>
        <v>0</v>
      </c>
      <c r="CR30" s="112">
        <f t="shared" si="45"/>
        <v>0</v>
      </c>
      <c r="CS30" s="112">
        <f t="shared" si="45"/>
        <v>0</v>
      </c>
      <c r="CT30" s="112">
        <f t="shared" si="45"/>
        <v>0</v>
      </c>
      <c r="CU30" s="112">
        <f t="shared" ref="CU30:DZ30" si="46">IFERROR(CU9/ENTARPU,0)</f>
        <v>0</v>
      </c>
      <c r="CV30" s="112">
        <f t="shared" si="46"/>
        <v>0</v>
      </c>
      <c r="CW30" s="112">
        <f t="shared" si="46"/>
        <v>0</v>
      </c>
      <c r="CX30" s="112">
        <f t="shared" si="46"/>
        <v>0</v>
      </c>
      <c r="CY30" s="112">
        <f t="shared" si="46"/>
        <v>0</v>
      </c>
      <c r="CZ30" s="112">
        <f t="shared" si="46"/>
        <v>0</v>
      </c>
      <c r="DA30" s="112">
        <f t="shared" si="46"/>
        <v>0</v>
      </c>
      <c r="DB30" s="112">
        <f t="shared" si="46"/>
        <v>0</v>
      </c>
      <c r="DC30" s="112">
        <f t="shared" si="46"/>
        <v>0</v>
      </c>
      <c r="DD30" s="112">
        <f t="shared" si="46"/>
        <v>0</v>
      </c>
      <c r="DE30" s="112">
        <f t="shared" si="46"/>
        <v>0</v>
      </c>
      <c r="DF30" s="112">
        <f t="shared" si="46"/>
        <v>0</v>
      </c>
      <c r="DG30" s="112">
        <f t="shared" si="46"/>
        <v>0</v>
      </c>
      <c r="DH30" s="112">
        <f t="shared" si="46"/>
        <v>0</v>
      </c>
      <c r="DI30" s="112">
        <f t="shared" si="46"/>
        <v>0</v>
      </c>
      <c r="DJ30" s="112">
        <f t="shared" si="46"/>
        <v>0</v>
      </c>
      <c r="DK30" s="112">
        <f t="shared" si="46"/>
        <v>0</v>
      </c>
      <c r="DL30" s="112">
        <f t="shared" si="46"/>
        <v>0</v>
      </c>
      <c r="DM30" s="112">
        <f t="shared" si="46"/>
        <v>0</v>
      </c>
      <c r="DN30" s="112">
        <f t="shared" si="46"/>
        <v>0</v>
      </c>
      <c r="DO30" s="112">
        <f t="shared" si="46"/>
        <v>0</v>
      </c>
      <c r="DP30" s="112">
        <f t="shared" si="46"/>
        <v>0</v>
      </c>
      <c r="DQ30" s="112">
        <f t="shared" si="46"/>
        <v>0</v>
      </c>
      <c r="DR30" s="112">
        <f t="shared" si="46"/>
        <v>0</v>
      </c>
      <c r="DS30" s="112">
        <f t="shared" si="46"/>
        <v>0</v>
      </c>
      <c r="DT30" s="112">
        <f t="shared" si="46"/>
        <v>0</v>
      </c>
      <c r="DU30" s="112">
        <f t="shared" si="46"/>
        <v>0</v>
      </c>
      <c r="DV30" s="112">
        <f t="shared" si="46"/>
        <v>0</v>
      </c>
      <c r="DW30" s="112">
        <f t="shared" si="46"/>
        <v>0</v>
      </c>
      <c r="DX30" s="112">
        <f t="shared" si="46"/>
        <v>0</v>
      </c>
      <c r="DY30" s="112">
        <f t="shared" si="46"/>
        <v>0</v>
      </c>
      <c r="DZ30" s="112">
        <f t="shared" si="46"/>
        <v>0</v>
      </c>
      <c r="EA30" s="112">
        <f t="shared" ref="EA30:FF30" si="47">IFERROR(EA9/ENTARPU,0)</f>
        <v>0</v>
      </c>
      <c r="EB30" s="112">
        <f t="shared" si="47"/>
        <v>0</v>
      </c>
      <c r="EC30" s="112">
        <f t="shared" si="47"/>
        <v>0</v>
      </c>
      <c r="ED30" s="112">
        <f t="shared" si="47"/>
        <v>0</v>
      </c>
      <c r="EE30" s="112">
        <f t="shared" si="47"/>
        <v>0</v>
      </c>
      <c r="EF30" s="112">
        <f t="shared" si="47"/>
        <v>0</v>
      </c>
      <c r="EG30" s="112">
        <f t="shared" si="47"/>
        <v>0</v>
      </c>
      <c r="EH30" s="112">
        <f t="shared" si="47"/>
        <v>0</v>
      </c>
      <c r="EI30" s="112">
        <f t="shared" si="47"/>
        <v>0</v>
      </c>
      <c r="EJ30" s="112">
        <f t="shared" si="47"/>
        <v>0</v>
      </c>
      <c r="EK30" s="112">
        <f t="shared" si="47"/>
        <v>0</v>
      </c>
      <c r="EL30" s="112">
        <f t="shared" si="47"/>
        <v>0</v>
      </c>
      <c r="EM30" s="112">
        <f t="shared" si="47"/>
        <v>0</v>
      </c>
      <c r="EN30" s="112">
        <f t="shared" si="47"/>
        <v>0</v>
      </c>
      <c r="EO30" s="112">
        <f t="shared" si="47"/>
        <v>0</v>
      </c>
      <c r="EP30" s="112">
        <f t="shared" si="47"/>
        <v>0</v>
      </c>
      <c r="EQ30" s="112">
        <f t="shared" si="47"/>
        <v>0</v>
      </c>
      <c r="ER30" s="112">
        <f t="shared" si="47"/>
        <v>0</v>
      </c>
      <c r="ES30" s="112">
        <f t="shared" si="47"/>
        <v>0</v>
      </c>
      <c r="ET30" s="112">
        <f t="shared" si="47"/>
        <v>0</v>
      </c>
      <c r="EU30" s="112">
        <f t="shared" si="47"/>
        <v>0</v>
      </c>
      <c r="EV30" s="112">
        <f t="shared" si="47"/>
        <v>0</v>
      </c>
      <c r="EW30" s="112">
        <f t="shared" si="47"/>
        <v>0</v>
      </c>
      <c r="EX30" s="112">
        <f t="shared" si="47"/>
        <v>0</v>
      </c>
      <c r="EY30" s="112">
        <f t="shared" si="47"/>
        <v>0</v>
      </c>
      <c r="EZ30" s="112">
        <f t="shared" si="47"/>
        <v>0</v>
      </c>
      <c r="FA30" s="112">
        <f t="shared" si="47"/>
        <v>0</v>
      </c>
      <c r="FB30" s="112">
        <f t="shared" si="47"/>
        <v>0</v>
      </c>
      <c r="FC30" s="112">
        <f t="shared" si="47"/>
        <v>0</v>
      </c>
      <c r="FD30" s="112">
        <f t="shared" si="47"/>
        <v>0</v>
      </c>
      <c r="FE30" s="112">
        <f t="shared" si="47"/>
        <v>0</v>
      </c>
      <c r="FF30" s="112">
        <f t="shared" si="47"/>
        <v>0</v>
      </c>
      <c r="FG30" s="112">
        <f t="shared" ref="FG30:GA30" si="48">IFERROR(FG9/ENTARPU,0)</f>
        <v>0</v>
      </c>
      <c r="FH30" s="112">
        <f t="shared" si="48"/>
        <v>0</v>
      </c>
      <c r="FI30" s="112">
        <f t="shared" si="48"/>
        <v>0</v>
      </c>
      <c r="FJ30" s="112">
        <f t="shared" si="48"/>
        <v>0</v>
      </c>
      <c r="FK30" s="112">
        <f t="shared" si="48"/>
        <v>0</v>
      </c>
      <c r="FL30" s="112">
        <f t="shared" si="48"/>
        <v>0</v>
      </c>
      <c r="FM30" s="112">
        <f t="shared" si="48"/>
        <v>0</v>
      </c>
      <c r="FN30" s="112">
        <f t="shared" si="48"/>
        <v>0</v>
      </c>
      <c r="FO30" s="112">
        <f t="shared" si="48"/>
        <v>0</v>
      </c>
      <c r="FP30" s="112">
        <f t="shared" si="48"/>
        <v>0</v>
      </c>
      <c r="FQ30" s="112">
        <f t="shared" si="48"/>
        <v>0</v>
      </c>
      <c r="FR30" s="112">
        <f t="shared" si="48"/>
        <v>0</v>
      </c>
      <c r="FS30" s="112">
        <f t="shared" si="48"/>
        <v>0</v>
      </c>
      <c r="FT30" s="112">
        <f t="shared" si="48"/>
        <v>0</v>
      </c>
      <c r="FU30" s="112">
        <f t="shared" si="48"/>
        <v>0</v>
      </c>
      <c r="FV30" s="112">
        <f t="shared" si="48"/>
        <v>0</v>
      </c>
      <c r="FW30" s="112">
        <f t="shared" si="48"/>
        <v>0</v>
      </c>
      <c r="FX30" s="112">
        <f t="shared" si="48"/>
        <v>0</v>
      </c>
      <c r="FY30" s="112">
        <f t="shared" si="48"/>
        <v>0</v>
      </c>
      <c r="FZ30" s="112">
        <f t="shared" si="48"/>
        <v>0</v>
      </c>
      <c r="GA30" s="112">
        <f t="shared" si="48"/>
        <v>0</v>
      </c>
      <c r="GB30" s="100"/>
      <c r="GC30" s="96"/>
    </row>
    <row r="31" spans="1:185" ht="16.5" customHeight="1">
      <c r="A31" s="96"/>
      <c r="B31" s="99"/>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100"/>
      <c r="GC31" s="96"/>
    </row>
    <row r="32" spans="1:185" ht="16.5" customHeight="1">
      <c r="A32" s="96"/>
      <c r="B32" s="99"/>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c r="CY32" s="110"/>
      <c r="CZ32" s="110"/>
      <c r="DA32" s="110"/>
      <c r="DB32" s="110"/>
      <c r="DC32" s="110"/>
      <c r="DD32" s="110"/>
      <c r="DE32" s="110"/>
      <c r="DF32" s="110"/>
      <c r="DG32" s="110"/>
      <c r="DH32" s="110"/>
      <c r="DI32" s="110"/>
      <c r="DJ32" s="110"/>
      <c r="DK32" s="110"/>
      <c r="DL32" s="110"/>
      <c r="DM32" s="110"/>
      <c r="DN32" s="110"/>
      <c r="DO32" s="110"/>
      <c r="DP32" s="110"/>
      <c r="DQ32" s="110"/>
      <c r="DR32" s="110"/>
      <c r="DS32" s="110"/>
      <c r="DT32" s="110"/>
      <c r="DU32" s="110"/>
      <c r="DV32" s="110"/>
      <c r="DW32" s="110"/>
      <c r="DX32" s="110"/>
      <c r="DY32" s="110"/>
      <c r="DZ32" s="110"/>
      <c r="EA32" s="110"/>
      <c r="EB32" s="110"/>
      <c r="EC32" s="110"/>
      <c r="ED32" s="110"/>
      <c r="EE32" s="110"/>
      <c r="EF32" s="110"/>
      <c r="EG32" s="110"/>
      <c r="EH32" s="110"/>
      <c r="EI32" s="110"/>
      <c r="EJ32" s="110"/>
      <c r="EK32" s="110"/>
      <c r="EL32" s="110"/>
      <c r="EM32" s="110"/>
      <c r="EN32" s="110"/>
      <c r="EO32" s="110"/>
      <c r="EP32" s="110"/>
      <c r="EQ32" s="110"/>
      <c r="ER32" s="110"/>
      <c r="ES32" s="110"/>
      <c r="ET32" s="110"/>
      <c r="EU32" s="110"/>
      <c r="EV32" s="110"/>
      <c r="EW32" s="110"/>
      <c r="EX32" s="110"/>
      <c r="EY32" s="110"/>
      <c r="EZ32" s="110"/>
      <c r="FA32" s="110"/>
      <c r="FB32" s="110"/>
      <c r="FC32" s="110"/>
      <c r="FD32" s="110"/>
      <c r="FE32" s="110"/>
      <c r="FF32" s="110"/>
      <c r="FG32" s="110"/>
      <c r="FH32" s="110"/>
      <c r="FI32" s="110"/>
      <c r="FJ32" s="110"/>
      <c r="FK32" s="110"/>
      <c r="FL32" s="110"/>
      <c r="FM32" s="110"/>
      <c r="FN32" s="110"/>
      <c r="FO32" s="110"/>
      <c r="FP32" s="110"/>
      <c r="FQ32" s="110"/>
      <c r="FR32" s="110"/>
      <c r="FS32" s="110"/>
      <c r="FT32" s="110"/>
      <c r="FU32" s="110"/>
      <c r="FV32" s="110"/>
      <c r="FW32" s="110"/>
      <c r="FX32" s="110"/>
      <c r="FY32" s="110"/>
      <c r="FZ32" s="110"/>
      <c r="GA32" s="110"/>
      <c r="GB32" s="100"/>
      <c r="GC32" s="96"/>
    </row>
    <row r="33" spans="1:185" ht="16.5" customHeight="1">
      <c r="A33" s="96"/>
      <c r="B33" s="99"/>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100"/>
      <c r="GC33" s="96"/>
    </row>
    <row r="34" spans="1:185" ht="16.5" customHeight="1">
      <c r="A34" s="96"/>
      <c r="B34" s="99"/>
      <c r="C34" s="3"/>
      <c r="D34" s="3"/>
      <c r="E34" s="399"/>
      <c r="F34" s="399"/>
      <c r="G34" s="399"/>
      <c r="H34" s="399"/>
      <c r="I34" s="399"/>
      <c r="J34" s="399"/>
      <c r="K34" s="399"/>
      <c r="L34" s="399"/>
      <c r="M34" s="399"/>
      <c r="N34" s="399"/>
      <c r="O34" s="399"/>
      <c r="P34" s="399"/>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100"/>
      <c r="GC34" s="96"/>
    </row>
    <row r="35" spans="1:185" ht="16.5" customHeight="1">
      <c r="A35" s="96"/>
      <c r="B35" s="99"/>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100"/>
      <c r="GC35" s="96"/>
    </row>
    <row r="36" spans="1:185" s="3" customFormat="1" ht="15" customHeight="1">
      <c r="A36" s="96"/>
      <c r="B36" s="1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103"/>
      <c r="AU36" s="103"/>
      <c r="AV36" s="103"/>
      <c r="AW36" s="103"/>
      <c r="AX36" s="103"/>
      <c r="AY36" s="103"/>
      <c r="AZ36" s="103"/>
      <c r="BA36" s="103"/>
      <c r="BB36" s="103"/>
      <c r="BC36" s="103"/>
      <c r="BD36" s="103"/>
      <c r="BE36" s="103"/>
      <c r="BF36" s="103"/>
      <c r="BG36" s="103"/>
      <c r="BH36" s="103"/>
      <c r="BI36" s="103"/>
      <c r="BJ36" s="103"/>
      <c r="BK36" s="103"/>
      <c r="BL36" s="103"/>
      <c r="BM36" s="103"/>
      <c r="BN36" s="103"/>
      <c r="BO36" s="103"/>
      <c r="BP36" s="103"/>
      <c r="BQ36" s="103"/>
      <c r="BR36" s="103"/>
      <c r="BS36" s="103"/>
      <c r="BT36" s="103"/>
      <c r="BU36" s="103"/>
      <c r="BV36" s="103"/>
      <c r="BW36" s="103"/>
      <c r="BX36" s="103"/>
      <c r="BY36" s="103"/>
      <c r="BZ36" s="103"/>
      <c r="CA36" s="103"/>
      <c r="CB36" s="103"/>
      <c r="CC36" s="103"/>
      <c r="CD36" s="103"/>
      <c r="CE36" s="103"/>
      <c r="CF36" s="103"/>
      <c r="CG36" s="103"/>
      <c r="CH36" s="103"/>
      <c r="CI36" s="103"/>
      <c r="CJ36" s="103"/>
      <c r="CK36" s="103"/>
      <c r="CL36" s="103"/>
      <c r="CM36" s="103"/>
      <c r="CN36" s="103"/>
      <c r="CO36" s="103"/>
      <c r="CP36" s="103"/>
      <c r="CQ36" s="103"/>
      <c r="CR36" s="103"/>
      <c r="CS36" s="103"/>
      <c r="CT36" s="103"/>
      <c r="CU36" s="103"/>
      <c r="CV36" s="103"/>
      <c r="CW36" s="103"/>
      <c r="CX36" s="103"/>
      <c r="CY36" s="103"/>
      <c r="CZ36" s="103"/>
      <c r="DA36" s="103"/>
      <c r="DB36" s="103"/>
      <c r="DC36" s="103"/>
      <c r="DD36" s="103"/>
      <c r="DE36" s="103"/>
      <c r="DF36" s="103"/>
      <c r="DG36" s="103"/>
      <c r="DH36" s="103"/>
      <c r="DI36" s="103"/>
      <c r="DJ36" s="103"/>
      <c r="DK36" s="103"/>
      <c r="DL36" s="103"/>
      <c r="DM36" s="103"/>
      <c r="DN36" s="103"/>
      <c r="DO36" s="103"/>
      <c r="DP36" s="103"/>
      <c r="DQ36" s="103"/>
      <c r="DR36" s="103"/>
      <c r="DS36" s="103"/>
      <c r="DT36" s="103"/>
      <c r="DU36" s="103"/>
      <c r="DV36" s="103"/>
      <c r="DW36" s="103"/>
      <c r="DX36" s="103"/>
      <c r="DY36" s="103"/>
      <c r="DZ36" s="103"/>
      <c r="EA36" s="103"/>
      <c r="EB36" s="103"/>
      <c r="EC36" s="103"/>
      <c r="ED36" s="103"/>
      <c r="EE36" s="103"/>
      <c r="EF36" s="103"/>
      <c r="EG36" s="103"/>
      <c r="EH36" s="103"/>
      <c r="EI36" s="103"/>
      <c r="EJ36" s="103"/>
      <c r="EK36" s="103"/>
      <c r="EL36" s="103"/>
      <c r="EM36" s="103"/>
      <c r="EN36" s="103"/>
      <c r="EO36" s="103"/>
      <c r="EP36" s="103"/>
      <c r="EQ36" s="103"/>
      <c r="ER36" s="103"/>
      <c r="ES36" s="103"/>
      <c r="ET36" s="103"/>
      <c r="EU36" s="103"/>
      <c r="EV36" s="103"/>
      <c r="EW36" s="103"/>
      <c r="EX36" s="103"/>
      <c r="EY36" s="103"/>
      <c r="EZ36" s="103"/>
      <c r="FA36" s="103"/>
      <c r="FB36" s="103"/>
      <c r="FC36" s="103"/>
      <c r="FD36" s="103"/>
      <c r="FE36" s="103"/>
      <c r="FF36" s="103"/>
      <c r="FG36" s="103"/>
      <c r="FH36" s="103"/>
      <c r="FI36" s="103"/>
      <c r="FJ36" s="103"/>
      <c r="FK36" s="103"/>
      <c r="FL36" s="103"/>
      <c r="FM36" s="103"/>
      <c r="FN36" s="103"/>
      <c r="FO36" s="103"/>
      <c r="FP36" s="103"/>
      <c r="FQ36" s="103"/>
      <c r="FR36" s="103"/>
      <c r="FS36" s="103"/>
      <c r="FT36" s="103"/>
      <c r="FU36" s="103"/>
      <c r="FV36" s="103"/>
      <c r="FW36" s="103"/>
      <c r="FX36" s="103"/>
      <c r="FY36" s="103"/>
      <c r="FZ36" s="103"/>
      <c r="GA36" s="103"/>
      <c r="GB36" s="104"/>
      <c r="GC36" s="97"/>
    </row>
    <row r="37" spans="1:185" s="3" customFormat="1" ht="16.5" customHeight="1">
      <c r="A37" s="96"/>
      <c r="B37" s="97"/>
      <c r="C37" s="97"/>
      <c r="D37" s="97"/>
      <c r="E37" s="97"/>
      <c r="F37" s="97"/>
      <c r="G37" s="97"/>
      <c r="H37" s="97"/>
      <c r="I37" s="97"/>
      <c r="J37" s="97"/>
      <c r="K37" s="97"/>
      <c r="L37" s="97"/>
      <c r="M37" s="97"/>
      <c r="N37" s="97"/>
      <c r="O37" s="97"/>
      <c r="P37" s="97"/>
      <c r="Q37" s="97"/>
      <c r="R37" s="97"/>
      <c r="S37" s="97"/>
      <c r="T37" s="97"/>
      <c r="U37" s="97"/>
      <c r="V37" s="97"/>
      <c r="W37" s="97"/>
      <c r="X37" s="97"/>
      <c r="Y37" s="97"/>
      <c r="Z37" s="97"/>
      <c r="AA37" s="97"/>
      <c r="AB37" s="97"/>
      <c r="AC37" s="97"/>
      <c r="AD37" s="97"/>
      <c r="AE37" s="97"/>
      <c r="AF37" s="97"/>
      <c r="AG37" s="97"/>
      <c r="AH37" s="97"/>
      <c r="AI37" s="97"/>
      <c r="AJ37" s="97"/>
      <c r="AK37" s="97"/>
      <c r="AL37" s="97"/>
      <c r="AM37" s="97"/>
      <c r="AN37" s="97"/>
      <c r="AO37" s="97"/>
      <c r="AP37" s="97"/>
      <c r="AQ37" s="97"/>
      <c r="AR37" s="97"/>
      <c r="AS37" s="97"/>
      <c r="AT37" s="97"/>
      <c r="AU37" s="97"/>
      <c r="AV37" s="97"/>
      <c r="AW37" s="97"/>
      <c r="AX37" s="97"/>
      <c r="AY37" s="97"/>
      <c r="AZ37" s="97"/>
      <c r="BA37" s="97"/>
      <c r="BB37" s="97"/>
      <c r="BC37" s="97"/>
      <c r="BD37" s="97"/>
      <c r="BE37" s="97"/>
      <c r="BF37" s="97"/>
      <c r="BG37" s="97"/>
      <c r="BH37" s="97"/>
      <c r="BI37" s="97"/>
      <c r="BJ37" s="97"/>
      <c r="BK37" s="97"/>
      <c r="BL37" s="97"/>
      <c r="BM37" s="97"/>
      <c r="BN37" s="97"/>
      <c r="BO37" s="97"/>
      <c r="BP37" s="97"/>
      <c r="BQ37" s="97"/>
      <c r="BR37" s="97"/>
      <c r="BS37" s="97"/>
      <c r="BT37" s="97"/>
      <c r="BU37" s="97"/>
      <c r="BV37" s="97"/>
      <c r="BW37" s="97"/>
      <c r="BX37" s="97"/>
      <c r="BY37" s="97"/>
      <c r="BZ37" s="97"/>
      <c r="CA37" s="97"/>
      <c r="CB37" s="97"/>
      <c r="CC37" s="97"/>
      <c r="CD37" s="97"/>
      <c r="CE37" s="97"/>
      <c r="CF37" s="97"/>
      <c r="CG37" s="97"/>
      <c r="CH37" s="97"/>
      <c r="CI37" s="97"/>
      <c r="CJ37" s="97"/>
      <c r="CK37" s="97"/>
      <c r="CL37" s="97"/>
      <c r="CM37" s="97"/>
      <c r="CN37" s="97"/>
      <c r="CO37" s="97"/>
      <c r="CP37" s="97"/>
      <c r="CQ37" s="97"/>
      <c r="CR37" s="97"/>
      <c r="CS37" s="97"/>
      <c r="CT37" s="97"/>
      <c r="CU37" s="97"/>
      <c r="CV37" s="97"/>
      <c r="CW37" s="97"/>
      <c r="CX37" s="97"/>
      <c r="CY37" s="97"/>
      <c r="CZ37" s="97"/>
      <c r="DA37" s="97"/>
      <c r="DB37" s="97"/>
      <c r="DC37" s="97"/>
      <c r="DD37" s="97"/>
      <c r="DE37" s="97"/>
      <c r="DF37" s="97"/>
      <c r="DG37" s="97"/>
      <c r="DH37" s="97"/>
      <c r="DI37" s="97"/>
      <c r="DJ37" s="97"/>
      <c r="DK37" s="97"/>
      <c r="DL37" s="97"/>
      <c r="DM37" s="97"/>
      <c r="DN37" s="97"/>
      <c r="DO37" s="97"/>
      <c r="DP37" s="97"/>
      <c r="DQ37" s="97"/>
      <c r="DR37" s="97"/>
      <c r="DS37" s="97"/>
      <c r="DT37" s="97"/>
      <c r="DU37" s="97"/>
      <c r="DV37" s="97"/>
      <c r="DW37" s="97"/>
      <c r="DX37" s="97"/>
      <c r="DY37" s="97"/>
      <c r="DZ37" s="97"/>
      <c r="EA37" s="97"/>
      <c r="EB37" s="97"/>
      <c r="EC37" s="97"/>
      <c r="ED37" s="97"/>
      <c r="EE37" s="97"/>
      <c r="EF37" s="97"/>
      <c r="EG37" s="97"/>
      <c r="EH37" s="97"/>
      <c r="EI37" s="97"/>
      <c r="EJ37" s="97"/>
      <c r="EK37" s="97"/>
      <c r="EL37" s="97"/>
      <c r="EM37" s="97"/>
      <c r="EN37" s="97"/>
      <c r="EO37" s="97"/>
      <c r="EP37" s="97"/>
      <c r="EQ37" s="97"/>
      <c r="ER37" s="97"/>
      <c r="ES37" s="97"/>
      <c r="ET37" s="97"/>
      <c r="EU37" s="97"/>
      <c r="EV37" s="97"/>
      <c r="EW37" s="97"/>
      <c r="EX37" s="97"/>
      <c r="EY37" s="97"/>
      <c r="EZ37" s="97"/>
      <c r="FA37" s="97"/>
      <c r="FB37" s="97"/>
      <c r="FC37" s="97"/>
      <c r="FD37" s="97"/>
      <c r="FE37" s="97"/>
      <c r="FF37" s="97"/>
      <c r="FG37" s="97"/>
      <c r="FH37" s="97"/>
      <c r="FI37" s="97"/>
      <c r="FJ37" s="97"/>
      <c r="FK37" s="97"/>
      <c r="FL37" s="97"/>
      <c r="FM37" s="97"/>
      <c r="FN37" s="97"/>
      <c r="FO37" s="97"/>
      <c r="FP37" s="97"/>
      <c r="FQ37" s="97"/>
      <c r="FR37" s="97"/>
      <c r="FS37" s="97"/>
      <c r="FT37" s="97"/>
      <c r="FU37" s="97"/>
      <c r="FV37" s="97"/>
      <c r="FW37" s="97"/>
      <c r="FX37" s="97"/>
      <c r="FY37" s="97"/>
      <c r="FZ37" s="97"/>
      <c r="GA37" s="97"/>
      <c r="GB37" s="97"/>
      <c r="GC37" s="97"/>
    </row>
    <row r="38" spans="1:185" s="3" customFormat="1" hidden="1">
      <c r="A38"/>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row>
    <row r="39" spans="1:185" s="3" customFormat="1" ht="16.5" hidden="1" customHeight="1">
      <c r="A39"/>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row>
    <row r="40" spans="1:185" s="3" customFormat="1" hidden="1">
      <c r="A40"/>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row>
    <row r="41" spans="1:185" s="3" customFormat="1" hidden="1">
      <c r="A41"/>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row>
    <row r="42" spans="1:185" s="3" customFormat="1" hidden="1">
      <c r="A4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row>
    <row r="43" spans="1:185" s="3" customFormat="1" hidden="1">
      <c r="A43"/>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row>
    <row r="44" spans="1:185" s="3" customFormat="1" hidden="1">
      <c r="A44"/>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row>
    <row r="45" spans="1:185" s="3" customFormat="1" ht="16.5" hidden="1" customHeight="1">
      <c r="A45"/>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row>
    <row r="46" spans="1:185" s="3" customFormat="1" hidden="1">
      <c r="A46"/>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row>
    <row r="47" spans="1:185" s="3" customFormat="1" hidden="1">
      <c r="A47"/>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row>
    <row r="48" spans="1:185" s="3" customFormat="1" hidden="1">
      <c r="A48"/>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row>
    <row r="49" spans="1:184" s="3" customFormat="1" hidden="1">
      <c r="A49"/>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row>
    <row r="50" spans="1:184" s="3" customFormat="1" hidden="1">
      <c r="A50"/>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row>
    <row r="51" spans="1:184" s="3" customFormat="1" hidden="1">
      <c r="A51"/>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row>
    <row r="52" spans="1:184" s="3" customFormat="1" hidden="1">
      <c r="A5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2"/>
      <c r="FD52" s="2"/>
      <c r="FE52" s="2"/>
      <c r="FF52" s="2"/>
      <c r="FG52" s="2"/>
      <c r="FH52" s="2"/>
      <c r="FI52" s="2"/>
      <c r="FJ52" s="2"/>
      <c r="FK52" s="2"/>
      <c r="FL52" s="2"/>
      <c r="FM52" s="2"/>
      <c r="FN52" s="2"/>
      <c r="FO52" s="2"/>
      <c r="FP52" s="2"/>
      <c r="FQ52" s="2"/>
      <c r="FR52" s="2"/>
      <c r="FS52" s="2"/>
      <c r="FT52" s="2"/>
      <c r="FU52" s="2"/>
      <c r="FV52" s="2"/>
      <c r="FW52" s="2"/>
      <c r="FX52" s="2"/>
      <c r="FY52" s="2"/>
      <c r="FZ52" s="2"/>
      <c r="GA52" s="2"/>
      <c r="GB52" s="2"/>
    </row>
    <row r="53" spans="1:184" s="3" customFormat="1" hidden="1">
      <c r="A53"/>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2"/>
      <c r="FD53" s="2"/>
      <c r="FE53" s="2"/>
      <c r="FF53" s="2"/>
      <c r="FG53" s="2"/>
      <c r="FH53" s="2"/>
      <c r="FI53" s="2"/>
      <c r="FJ53" s="2"/>
      <c r="FK53" s="2"/>
      <c r="FL53" s="2"/>
      <c r="FM53" s="2"/>
      <c r="FN53" s="2"/>
      <c r="FO53" s="2"/>
      <c r="FP53" s="2"/>
      <c r="FQ53" s="2"/>
      <c r="FR53" s="2"/>
      <c r="FS53" s="2"/>
      <c r="FT53" s="2"/>
      <c r="FU53" s="2"/>
      <c r="FV53" s="2"/>
      <c r="FW53" s="2"/>
      <c r="FX53" s="2"/>
      <c r="FY53" s="2"/>
      <c r="FZ53" s="2"/>
      <c r="GA53" s="2"/>
      <c r="GB53" s="2"/>
    </row>
    <row r="54" spans="1:184" s="3" customFormat="1" hidden="1">
      <c r="A54"/>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2"/>
      <c r="FD54" s="2"/>
      <c r="FE54" s="2"/>
      <c r="FF54" s="2"/>
      <c r="FG54" s="2"/>
      <c r="FH54" s="2"/>
      <c r="FI54" s="2"/>
      <c r="FJ54" s="2"/>
      <c r="FK54" s="2"/>
      <c r="FL54" s="2"/>
      <c r="FM54" s="2"/>
      <c r="FN54" s="2"/>
      <c r="FO54" s="2"/>
      <c r="FP54" s="2"/>
      <c r="FQ54" s="2"/>
      <c r="FR54" s="2"/>
      <c r="FS54" s="2"/>
      <c r="FT54" s="2"/>
      <c r="FU54" s="2"/>
      <c r="FV54" s="2"/>
      <c r="FW54" s="2"/>
      <c r="FX54" s="2"/>
      <c r="FY54" s="2"/>
      <c r="FZ54" s="2"/>
      <c r="GA54" s="2"/>
      <c r="GB54" s="2"/>
    </row>
    <row r="55" spans="1:184" s="3" customFormat="1" hidden="1">
      <c r="A55"/>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2"/>
      <c r="FD55" s="2"/>
      <c r="FE55" s="2"/>
      <c r="FF55" s="2"/>
      <c r="FG55" s="2"/>
      <c r="FH55" s="2"/>
      <c r="FI55" s="2"/>
      <c r="FJ55" s="2"/>
      <c r="FK55" s="2"/>
      <c r="FL55" s="2"/>
      <c r="FM55" s="2"/>
      <c r="FN55" s="2"/>
      <c r="FO55" s="2"/>
      <c r="FP55" s="2"/>
      <c r="FQ55" s="2"/>
      <c r="FR55" s="2"/>
      <c r="FS55" s="2"/>
      <c r="FT55" s="2"/>
      <c r="FU55" s="2"/>
      <c r="FV55" s="2"/>
      <c r="FW55" s="2"/>
      <c r="FX55" s="2"/>
      <c r="FY55" s="2"/>
      <c r="FZ55" s="2"/>
      <c r="GA55" s="2"/>
      <c r="GB55" s="2"/>
    </row>
    <row r="56" spans="1:184" s="3" customFormat="1" hidden="1">
      <c r="A56"/>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2"/>
      <c r="FD56" s="2"/>
      <c r="FE56" s="2"/>
      <c r="FF56" s="2"/>
      <c r="FG56" s="2"/>
      <c r="FH56" s="2"/>
      <c r="FI56" s="2"/>
      <c r="FJ56" s="2"/>
      <c r="FK56" s="2"/>
      <c r="FL56" s="2"/>
      <c r="FM56" s="2"/>
      <c r="FN56" s="2"/>
      <c r="FO56" s="2"/>
      <c r="FP56" s="2"/>
      <c r="FQ56" s="2"/>
      <c r="FR56" s="2"/>
      <c r="FS56" s="2"/>
      <c r="FT56" s="2"/>
      <c r="FU56" s="2"/>
      <c r="FV56" s="2"/>
      <c r="FW56" s="2"/>
      <c r="FX56" s="2"/>
      <c r="FY56" s="2"/>
      <c r="FZ56" s="2"/>
      <c r="GA56" s="2"/>
      <c r="GB56" s="2"/>
    </row>
    <row r="57" spans="1:184" s="3" customFormat="1" hidden="1">
      <c r="A57"/>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2"/>
      <c r="FD57" s="2"/>
      <c r="FE57" s="2"/>
      <c r="FF57" s="2"/>
      <c r="FG57" s="2"/>
      <c r="FH57" s="2"/>
      <c r="FI57" s="2"/>
      <c r="FJ57" s="2"/>
      <c r="FK57" s="2"/>
      <c r="FL57" s="2"/>
      <c r="FM57" s="2"/>
      <c r="FN57" s="2"/>
      <c r="FO57" s="2"/>
      <c r="FP57" s="2"/>
      <c r="FQ57" s="2"/>
      <c r="FR57" s="2"/>
      <c r="FS57" s="2"/>
      <c r="FT57" s="2"/>
      <c r="FU57" s="2"/>
      <c r="FV57" s="2"/>
      <c r="FW57" s="2"/>
      <c r="FX57" s="2"/>
      <c r="FY57" s="2"/>
      <c r="FZ57" s="2"/>
      <c r="GA57" s="2"/>
      <c r="GB57" s="2"/>
    </row>
    <row r="58" spans="1:184" s="3" customFormat="1" hidden="1">
      <c r="A58"/>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2"/>
      <c r="FD58" s="2"/>
      <c r="FE58" s="2"/>
      <c r="FF58" s="2"/>
      <c r="FG58" s="2"/>
      <c r="FH58" s="2"/>
      <c r="FI58" s="2"/>
      <c r="FJ58" s="2"/>
      <c r="FK58" s="2"/>
      <c r="FL58" s="2"/>
      <c r="FM58" s="2"/>
      <c r="FN58" s="2"/>
      <c r="FO58" s="2"/>
      <c r="FP58" s="2"/>
      <c r="FQ58" s="2"/>
      <c r="FR58" s="2"/>
      <c r="FS58" s="2"/>
      <c r="FT58" s="2"/>
      <c r="FU58" s="2"/>
      <c r="FV58" s="2"/>
      <c r="FW58" s="2"/>
      <c r="FX58" s="2"/>
      <c r="FY58" s="2"/>
      <c r="FZ58" s="2"/>
      <c r="GA58" s="2"/>
      <c r="GB58" s="2"/>
    </row>
    <row r="59" spans="1:184" s="3" customFormat="1" hidden="1">
      <c r="A59"/>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2"/>
      <c r="FD59" s="2"/>
      <c r="FE59" s="2"/>
      <c r="FF59" s="2"/>
      <c r="FG59" s="2"/>
      <c r="FH59" s="2"/>
      <c r="FI59" s="2"/>
      <c r="FJ59" s="2"/>
      <c r="FK59" s="2"/>
      <c r="FL59" s="2"/>
      <c r="FM59" s="2"/>
      <c r="FN59" s="2"/>
      <c r="FO59" s="2"/>
      <c r="FP59" s="2"/>
      <c r="FQ59" s="2"/>
      <c r="FR59" s="2"/>
      <c r="FS59" s="2"/>
      <c r="FT59" s="2"/>
      <c r="FU59" s="2"/>
      <c r="FV59" s="2"/>
      <c r="FW59" s="2"/>
      <c r="FX59" s="2"/>
      <c r="FY59" s="2"/>
      <c r="FZ59" s="2"/>
      <c r="GA59" s="2"/>
      <c r="GB59" s="2"/>
    </row>
    <row r="60" spans="1:184" s="3" customFormat="1" hidden="1">
      <c r="A60"/>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2"/>
      <c r="FD60" s="2"/>
      <c r="FE60" s="2"/>
      <c r="FF60" s="2"/>
      <c r="FG60" s="2"/>
      <c r="FH60" s="2"/>
      <c r="FI60" s="2"/>
      <c r="FJ60" s="2"/>
      <c r="FK60" s="2"/>
      <c r="FL60" s="2"/>
      <c r="FM60" s="2"/>
      <c r="FN60" s="2"/>
      <c r="FO60" s="2"/>
      <c r="FP60" s="2"/>
      <c r="FQ60" s="2"/>
      <c r="FR60" s="2"/>
      <c r="FS60" s="2"/>
      <c r="FT60" s="2"/>
      <c r="FU60" s="2"/>
      <c r="FV60" s="2"/>
      <c r="FW60" s="2"/>
      <c r="FX60" s="2"/>
      <c r="FY60" s="2"/>
      <c r="FZ60" s="2"/>
      <c r="GA60" s="2"/>
      <c r="GB60" s="2"/>
    </row>
    <row r="61" spans="1:184" s="3" customFormat="1" hidden="1">
      <c r="A61"/>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
      <c r="FX61" s="2"/>
      <c r="FY61" s="2"/>
      <c r="FZ61" s="2"/>
      <c r="GA61" s="2"/>
      <c r="GB61" s="2"/>
    </row>
    <row r="62" spans="1:184" s="3" customFormat="1" hidden="1">
      <c r="A6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2"/>
      <c r="FD62" s="2"/>
      <c r="FE62" s="2"/>
      <c r="FF62" s="2"/>
      <c r="FG62" s="2"/>
      <c r="FH62" s="2"/>
      <c r="FI62" s="2"/>
      <c r="FJ62" s="2"/>
      <c r="FK62" s="2"/>
      <c r="FL62" s="2"/>
      <c r="FM62" s="2"/>
      <c r="FN62" s="2"/>
      <c r="FO62" s="2"/>
      <c r="FP62" s="2"/>
      <c r="FQ62" s="2"/>
      <c r="FR62" s="2"/>
      <c r="FS62" s="2"/>
      <c r="FT62" s="2"/>
      <c r="FU62" s="2"/>
      <c r="FV62" s="2"/>
      <c r="FW62" s="2"/>
      <c r="FX62" s="2"/>
      <c r="FY62" s="2"/>
      <c r="FZ62" s="2"/>
      <c r="GA62" s="2"/>
      <c r="GB62" s="2"/>
    </row>
    <row r="63" spans="1:184" s="3" customFormat="1" hidden="1">
      <c r="A63"/>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row>
    <row r="64" spans="1:184" s="3" customFormat="1" hidden="1">
      <c r="A64"/>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c r="FD64" s="2"/>
      <c r="FE64" s="2"/>
      <c r="FF64" s="2"/>
      <c r="FG64" s="2"/>
      <c r="FH64" s="2"/>
      <c r="FI64" s="2"/>
      <c r="FJ64" s="2"/>
      <c r="FK64" s="2"/>
      <c r="FL64" s="2"/>
      <c r="FM64" s="2"/>
      <c r="FN64" s="2"/>
      <c r="FO64" s="2"/>
      <c r="FP64" s="2"/>
      <c r="FQ64" s="2"/>
      <c r="FR64" s="2"/>
      <c r="FS64" s="2"/>
      <c r="FT64" s="2"/>
      <c r="FU64" s="2"/>
      <c r="FV64" s="2"/>
      <c r="FW64" s="2"/>
      <c r="FX64" s="2"/>
      <c r="FY64" s="2"/>
      <c r="FZ64" s="2"/>
      <c r="GA64" s="2"/>
      <c r="GB64" s="2"/>
    </row>
    <row r="65" spans="1:185" s="3" customFormat="1" hidden="1">
      <c r="A65"/>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2"/>
      <c r="FD65" s="2"/>
      <c r="FE65" s="2"/>
      <c r="FF65" s="2"/>
      <c r="FG65" s="2"/>
      <c r="FH65" s="2"/>
      <c r="FI65" s="2"/>
      <c r="FJ65" s="2"/>
      <c r="FK65" s="2"/>
      <c r="FL65" s="2"/>
      <c r="FM65" s="2"/>
      <c r="FN65" s="2"/>
      <c r="FO65" s="2"/>
      <c r="FP65" s="2"/>
      <c r="FQ65" s="2"/>
      <c r="FR65" s="2"/>
      <c r="FS65" s="2"/>
      <c r="FT65" s="2"/>
      <c r="FU65" s="2"/>
      <c r="FV65" s="2"/>
      <c r="FW65" s="2"/>
      <c r="FX65" s="2"/>
      <c r="FY65" s="2"/>
      <c r="FZ65" s="2"/>
      <c r="GA65" s="2"/>
      <c r="GB65" s="2"/>
    </row>
    <row r="66" spans="1:185" s="3" customFormat="1" hidden="1">
      <c r="A66"/>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c r="FA66" s="2"/>
      <c r="FB66" s="2"/>
      <c r="FC66" s="2"/>
      <c r="FD66" s="2"/>
      <c r="FE66" s="2"/>
      <c r="FF66" s="2"/>
      <c r="FG66" s="2"/>
      <c r="FH66" s="2"/>
      <c r="FI66" s="2"/>
      <c r="FJ66" s="2"/>
      <c r="FK66" s="2"/>
      <c r="FL66" s="2"/>
      <c r="FM66" s="2"/>
      <c r="FN66" s="2"/>
      <c r="FO66" s="2"/>
      <c r="FP66" s="2"/>
      <c r="FQ66" s="2"/>
      <c r="FR66" s="2"/>
      <c r="FS66" s="2"/>
      <c r="FT66" s="2"/>
      <c r="FU66" s="2"/>
      <c r="FV66" s="2"/>
      <c r="FW66" s="2"/>
      <c r="FX66" s="2"/>
      <c r="FY66" s="2"/>
      <c r="FZ66" s="2"/>
      <c r="GA66" s="2"/>
      <c r="GB66" s="2"/>
    </row>
    <row r="67" spans="1:185" s="3" customFormat="1" hidden="1">
      <c r="A67"/>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
      <c r="FX67" s="2"/>
      <c r="FY67" s="2"/>
      <c r="FZ67" s="2"/>
      <c r="GA67" s="2"/>
      <c r="GB67" s="2"/>
    </row>
    <row r="68" spans="1:185" s="3" customFormat="1" hidden="1">
      <c r="A68"/>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2"/>
      <c r="FD68" s="2"/>
      <c r="FE68" s="2"/>
      <c r="FF68" s="2"/>
      <c r="FG68" s="2"/>
      <c r="FH68" s="2"/>
      <c r="FI68" s="2"/>
      <c r="FJ68" s="2"/>
      <c r="FK68" s="2"/>
      <c r="FL68" s="2"/>
      <c r="FM68" s="2"/>
      <c r="FN68" s="2"/>
      <c r="FO68" s="2"/>
      <c r="FP68" s="2"/>
      <c r="FQ68" s="2"/>
      <c r="FR68" s="2"/>
      <c r="FS68" s="2"/>
      <c r="FT68" s="2"/>
      <c r="FU68" s="2"/>
      <c r="FV68" s="2"/>
      <c r="FW68" s="2"/>
      <c r="FX68" s="2"/>
      <c r="FY68" s="2"/>
      <c r="FZ68" s="2"/>
      <c r="GA68" s="2"/>
      <c r="GB68" s="2"/>
      <c r="GC68" s="2"/>
    </row>
    <row r="69" spans="1:185" s="3" customFormat="1" hidden="1">
      <c r="A69"/>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EE69" s="2"/>
      <c r="EF69" s="2"/>
      <c r="EG69" s="2"/>
      <c r="EH69" s="2"/>
      <c r="EI69" s="2"/>
      <c r="EJ69" s="2"/>
      <c r="EK69" s="2"/>
      <c r="EL69" s="2"/>
      <c r="EM69" s="2"/>
      <c r="EN69" s="2"/>
      <c r="EO69" s="2"/>
      <c r="EP69" s="2"/>
      <c r="EQ69" s="2"/>
      <c r="ER69" s="2"/>
      <c r="ES69" s="2"/>
      <c r="ET69" s="2"/>
      <c r="EU69" s="2"/>
      <c r="EV69" s="2"/>
      <c r="EW69" s="2"/>
      <c r="EX69" s="2"/>
      <c r="EY69" s="2"/>
      <c r="EZ69" s="2"/>
      <c r="FA69" s="2"/>
      <c r="FB69" s="2"/>
      <c r="FC69" s="2"/>
      <c r="FD69" s="2"/>
      <c r="FE69" s="2"/>
      <c r="FF69" s="2"/>
      <c r="FG69" s="2"/>
      <c r="FH69" s="2"/>
      <c r="FI69" s="2"/>
      <c r="FJ69" s="2"/>
      <c r="FK69" s="2"/>
      <c r="FL69" s="2"/>
      <c r="FM69" s="2"/>
      <c r="FN69" s="2"/>
      <c r="FO69" s="2"/>
      <c r="FP69" s="2"/>
      <c r="FQ69" s="2"/>
      <c r="FR69" s="2"/>
      <c r="FS69" s="2"/>
      <c r="FT69" s="2"/>
      <c r="FU69" s="2"/>
      <c r="FV69" s="2"/>
      <c r="FW69" s="2"/>
      <c r="FX69" s="2"/>
      <c r="FY69" s="2"/>
      <c r="FZ69" s="2"/>
      <c r="GA69" s="2"/>
      <c r="GB69" s="2"/>
      <c r="GC69" s="2"/>
    </row>
    <row r="70" spans="1:185" s="3" customFormat="1" hidden="1">
      <c r="A70"/>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2"/>
      <c r="FD70" s="2"/>
      <c r="FE70" s="2"/>
      <c r="FF70" s="2"/>
      <c r="FG70" s="2"/>
      <c r="FH70" s="2"/>
      <c r="FI70" s="2"/>
      <c r="FJ70" s="2"/>
      <c r="FK70" s="2"/>
      <c r="FL70" s="2"/>
      <c r="FM70" s="2"/>
      <c r="FN70" s="2"/>
      <c r="FO70" s="2"/>
      <c r="FP70" s="2"/>
      <c r="FQ70" s="2"/>
      <c r="FR70" s="2"/>
      <c r="FS70" s="2"/>
      <c r="FT70" s="2"/>
      <c r="FU70" s="2"/>
      <c r="FV70" s="2"/>
      <c r="FW70" s="2"/>
      <c r="FX70" s="2"/>
      <c r="FY70" s="2"/>
      <c r="FZ70" s="2"/>
      <c r="GA70" s="2"/>
      <c r="GB70" s="2"/>
      <c r="GC70" s="2"/>
    </row>
    <row r="71" spans="1:185" s="3" customFormat="1" hidden="1">
      <c r="A71"/>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2"/>
      <c r="FD71" s="2"/>
      <c r="FE71" s="2"/>
      <c r="FF71" s="2"/>
      <c r="FG71" s="2"/>
      <c r="FH71" s="2"/>
      <c r="FI71" s="2"/>
      <c r="FJ71" s="2"/>
      <c r="FK71" s="2"/>
      <c r="FL71" s="2"/>
      <c r="FM71" s="2"/>
      <c r="FN71" s="2"/>
      <c r="FO71" s="2"/>
      <c r="FP71" s="2"/>
      <c r="FQ71" s="2"/>
      <c r="FR71" s="2"/>
      <c r="FS71" s="2"/>
      <c r="FT71" s="2"/>
      <c r="FU71" s="2"/>
      <c r="FV71" s="2"/>
      <c r="FW71" s="2"/>
      <c r="FX71" s="2"/>
      <c r="FY71" s="2"/>
      <c r="FZ71" s="2"/>
      <c r="GA71" s="2"/>
      <c r="GB71" s="2"/>
      <c r="GC71" s="2"/>
    </row>
    <row r="72" spans="1:185" s="3" customFormat="1" hidden="1">
      <c r="A7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2"/>
      <c r="FD72" s="2"/>
      <c r="FE72" s="2"/>
      <c r="FF72" s="2"/>
      <c r="FG72" s="2"/>
      <c r="FH72" s="2"/>
      <c r="FI72" s="2"/>
      <c r="FJ72" s="2"/>
      <c r="FK72" s="2"/>
      <c r="FL72" s="2"/>
      <c r="FM72" s="2"/>
      <c r="FN72" s="2"/>
      <c r="FO72" s="2"/>
      <c r="FP72" s="2"/>
      <c r="FQ72" s="2"/>
      <c r="FR72" s="2"/>
      <c r="FS72" s="2"/>
      <c r="FT72" s="2"/>
      <c r="FU72" s="2"/>
      <c r="FV72" s="2"/>
      <c r="FW72" s="2"/>
      <c r="FX72" s="2"/>
      <c r="FY72" s="2"/>
      <c r="FZ72" s="2"/>
      <c r="GA72" s="2"/>
      <c r="GB72" s="2"/>
      <c r="GC72" s="2"/>
    </row>
    <row r="73" spans="1:185" s="3" customFormat="1" hidden="1">
      <c r="A73"/>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row>
    <row r="74" spans="1:185" s="3" customFormat="1" hidden="1">
      <c r="A74"/>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2"/>
      <c r="FD74" s="2"/>
      <c r="FE74" s="2"/>
      <c r="FF74" s="2"/>
      <c r="FG74" s="2"/>
      <c r="FH74" s="2"/>
      <c r="FI74" s="2"/>
      <c r="FJ74" s="2"/>
      <c r="FK74" s="2"/>
      <c r="FL74" s="2"/>
      <c r="FM74" s="2"/>
      <c r="FN74" s="2"/>
      <c r="FO74" s="2"/>
      <c r="FP74" s="2"/>
      <c r="FQ74" s="2"/>
      <c r="FR74" s="2"/>
      <c r="FS74" s="2"/>
      <c r="FT74" s="2"/>
      <c r="FU74" s="2"/>
      <c r="FV74" s="2"/>
      <c r="FW74" s="2"/>
      <c r="FX74" s="2"/>
      <c r="FY74" s="2"/>
      <c r="FZ74" s="2"/>
      <c r="GA74" s="2"/>
      <c r="GB74" s="2"/>
      <c r="GC74" s="2"/>
    </row>
    <row r="75" spans="1:185" s="3" customFormat="1" hidden="1">
      <c r="A75"/>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2"/>
      <c r="FD75" s="2"/>
      <c r="FE75" s="2"/>
      <c r="FF75" s="2"/>
      <c r="FG75" s="2"/>
      <c r="FH75" s="2"/>
      <c r="FI75" s="2"/>
      <c r="FJ75" s="2"/>
      <c r="FK75" s="2"/>
      <c r="FL75" s="2"/>
      <c r="FM75" s="2"/>
      <c r="FN75" s="2"/>
      <c r="FO75" s="2"/>
      <c r="FP75" s="2"/>
      <c r="FQ75" s="2"/>
      <c r="FR75" s="2"/>
      <c r="FS75" s="2"/>
      <c r="FT75" s="2"/>
      <c r="FU75" s="2"/>
      <c r="FV75" s="2"/>
      <c r="FW75" s="2"/>
      <c r="FX75" s="2"/>
      <c r="FY75" s="2"/>
      <c r="FZ75" s="2"/>
      <c r="GA75" s="2"/>
      <c r="GB75" s="2"/>
      <c r="GC75" s="2"/>
    </row>
    <row r="76" spans="1:185" s="3" customFormat="1" hidden="1">
      <c r="A76"/>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2"/>
      <c r="FD76" s="2"/>
      <c r="FE76" s="2"/>
      <c r="FF76" s="2"/>
      <c r="FG76" s="2"/>
      <c r="FH76" s="2"/>
      <c r="FI76" s="2"/>
      <c r="FJ76" s="2"/>
      <c r="FK76" s="2"/>
      <c r="FL76" s="2"/>
      <c r="FM76" s="2"/>
      <c r="FN76" s="2"/>
      <c r="FO76" s="2"/>
      <c r="FP76" s="2"/>
      <c r="FQ76" s="2"/>
      <c r="FR76" s="2"/>
      <c r="FS76" s="2"/>
      <c r="FT76" s="2"/>
      <c r="FU76" s="2"/>
      <c r="FV76" s="2"/>
      <c r="FW76" s="2"/>
      <c r="FX76" s="2"/>
      <c r="FY76" s="2"/>
      <c r="FZ76" s="2"/>
      <c r="GA76" s="2"/>
      <c r="GB76" s="2"/>
      <c r="GC76" s="2"/>
    </row>
    <row r="77" spans="1:185" s="3" customFormat="1" hidden="1">
      <c r="A77"/>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
      <c r="FX77" s="2"/>
      <c r="FY77" s="2"/>
      <c r="FZ77" s="2"/>
      <c r="GA77" s="2"/>
      <c r="GB77" s="2"/>
      <c r="GC77" s="2"/>
    </row>
    <row r="78" spans="1:185" s="3" customFormat="1" hidden="1">
      <c r="A78"/>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2"/>
      <c r="FD78" s="2"/>
      <c r="FE78" s="2"/>
      <c r="FF78" s="2"/>
      <c r="FG78" s="2"/>
      <c r="FH78" s="2"/>
      <c r="FI78" s="2"/>
      <c r="FJ78" s="2"/>
      <c r="FK78" s="2"/>
      <c r="FL78" s="2"/>
      <c r="FM78" s="2"/>
      <c r="FN78" s="2"/>
      <c r="FO78" s="2"/>
      <c r="FP78" s="2"/>
      <c r="FQ78" s="2"/>
      <c r="FR78" s="2"/>
      <c r="FS78" s="2"/>
      <c r="FT78" s="2"/>
      <c r="FU78" s="2"/>
      <c r="FV78" s="2"/>
      <c r="FW78" s="2"/>
      <c r="FX78" s="2"/>
      <c r="FY78" s="2"/>
      <c r="FZ78" s="2"/>
      <c r="GA78" s="2"/>
      <c r="GB78" s="2"/>
      <c r="GC78" s="2"/>
    </row>
    <row r="79" spans="1:185" s="3" customFormat="1" hidden="1">
      <c r="A79"/>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2"/>
      <c r="FD79" s="2"/>
      <c r="FE79" s="2"/>
      <c r="FF79" s="2"/>
      <c r="FG79" s="2"/>
      <c r="FH79" s="2"/>
      <c r="FI79" s="2"/>
      <c r="FJ79" s="2"/>
      <c r="FK79" s="2"/>
      <c r="FL79" s="2"/>
      <c r="FM79" s="2"/>
      <c r="FN79" s="2"/>
      <c r="FO79" s="2"/>
      <c r="FP79" s="2"/>
      <c r="FQ79" s="2"/>
      <c r="FR79" s="2"/>
      <c r="FS79" s="2"/>
      <c r="FT79" s="2"/>
      <c r="FU79" s="2"/>
      <c r="FV79" s="2"/>
      <c r="FW79" s="2"/>
      <c r="FX79" s="2"/>
      <c r="FY79" s="2"/>
      <c r="FZ79" s="2"/>
      <c r="GA79" s="2"/>
      <c r="GB79" s="2"/>
      <c r="GC79" s="2"/>
    </row>
    <row r="80" spans="1:185" s="3" customFormat="1" hidden="1">
      <c r="A80"/>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2"/>
      <c r="FD80" s="2"/>
      <c r="FE80" s="2"/>
      <c r="FF80" s="2"/>
      <c r="FG80" s="2"/>
      <c r="FH80" s="2"/>
      <c r="FI80" s="2"/>
      <c r="FJ80" s="2"/>
      <c r="FK80" s="2"/>
      <c r="FL80" s="2"/>
      <c r="FM80" s="2"/>
      <c r="FN80" s="2"/>
      <c r="FO80" s="2"/>
      <c r="FP80" s="2"/>
      <c r="FQ80" s="2"/>
      <c r="FR80" s="2"/>
      <c r="FS80" s="2"/>
      <c r="FT80" s="2"/>
      <c r="FU80" s="2"/>
      <c r="FV80" s="2"/>
      <c r="FW80" s="2"/>
      <c r="FX80" s="2"/>
      <c r="FY80" s="2"/>
      <c r="FZ80" s="2"/>
      <c r="GA80" s="2"/>
      <c r="GB80" s="2"/>
      <c r="GC80" s="2"/>
    </row>
    <row r="81" spans="1:185" s="3" customFormat="1" hidden="1">
      <c r="A81"/>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2"/>
      <c r="FD81" s="2"/>
      <c r="FE81" s="2"/>
      <c r="FF81" s="2"/>
      <c r="FG81" s="2"/>
      <c r="FH81" s="2"/>
      <c r="FI81" s="2"/>
      <c r="FJ81" s="2"/>
      <c r="FK81" s="2"/>
      <c r="FL81" s="2"/>
      <c r="FM81" s="2"/>
      <c r="FN81" s="2"/>
      <c r="FO81" s="2"/>
      <c r="FP81" s="2"/>
      <c r="FQ81" s="2"/>
      <c r="FR81" s="2"/>
      <c r="FS81" s="2"/>
      <c r="FT81" s="2"/>
      <c r="FU81" s="2"/>
      <c r="FV81" s="2"/>
      <c r="FW81" s="2"/>
      <c r="FX81" s="2"/>
      <c r="FY81" s="2"/>
      <c r="FZ81" s="2"/>
      <c r="GA81" s="2"/>
      <c r="GB81" s="2"/>
      <c r="GC81" s="2"/>
    </row>
    <row r="82" spans="1:185" s="3" customFormat="1" hidden="1">
      <c r="A8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2"/>
      <c r="FD82" s="2"/>
      <c r="FE82" s="2"/>
      <c r="FF82" s="2"/>
      <c r="FG82" s="2"/>
      <c r="FH82" s="2"/>
      <c r="FI82" s="2"/>
      <c r="FJ82" s="2"/>
      <c r="FK82" s="2"/>
      <c r="FL82" s="2"/>
      <c r="FM82" s="2"/>
      <c r="FN82" s="2"/>
      <c r="FO82" s="2"/>
      <c r="FP82" s="2"/>
      <c r="FQ82" s="2"/>
      <c r="FR82" s="2"/>
      <c r="FS82" s="2"/>
      <c r="FT82" s="2"/>
      <c r="FU82" s="2"/>
      <c r="FV82" s="2"/>
      <c r="FW82" s="2"/>
      <c r="FX82" s="2"/>
      <c r="FY82" s="2"/>
      <c r="FZ82" s="2"/>
      <c r="GA82" s="2"/>
      <c r="GB82" s="2"/>
      <c r="GC82" s="2"/>
    </row>
    <row r="83" spans="1:185" s="3" customFormat="1" hidden="1">
      <c r="A83"/>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2"/>
      <c r="FD83" s="2"/>
      <c r="FE83" s="2"/>
      <c r="FF83" s="2"/>
      <c r="FG83" s="2"/>
      <c r="FH83" s="2"/>
      <c r="FI83" s="2"/>
      <c r="FJ83" s="2"/>
      <c r="FK83" s="2"/>
      <c r="FL83" s="2"/>
      <c r="FM83" s="2"/>
      <c r="FN83" s="2"/>
      <c r="FO83" s="2"/>
      <c r="FP83" s="2"/>
      <c r="FQ83" s="2"/>
      <c r="FR83" s="2"/>
      <c r="FS83" s="2"/>
      <c r="FT83" s="2"/>
      <c r="FU83" s="2"/>
      <c r="FV83" s="2"/>
      <c r="FW83" s="2"/>
      <c r="FX83" s="2"/>
      <c r="FY83" s="2"/>
      <c r="FZ83" s="2"/>
      <c r="GA83" s="2"/>
      <c r="GB83" s="2"/>
      <c r="GC83" s="2"/>
    </row>
    <row r="84" spans="1:185" s="3" customFormat="1" hidden="1">
      <c r="A84"/>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2"/>
      <c r="FD84" s="2"/>
      <c r="FE84" s="2"/>
      <c r="FF84" s="2"/>
      <c r="FG84" s="2"/>
      <c r="FH84" s="2"/>
      <c r="FI84" s="2"/>
      <c r="FJ84" s="2"/>
      <c r="FK84" s="2"/>
      <c r="FL84" s="2"/>
      <c r="FM84" s="2"/>
      <c r="FN84" s="2"/>
      <c r="FO84" s="2"/>
      <c r="FP84" s="2"/>
      <c r="FQ84" s="2"/>
      <c r="FR84" s="2"/>
      <c r="FS84" s="2"/>
      <c r="FT84" s="2"/>
      <c r="FU84" s="2"/>
      <c r="FV84" s="2"/>
      <c r="FW84" s="2"/>
      <c r="FX84" s="2"/>
      <c r="FY84" s="2"/>
      <c r="FZ84" s="2"/>
      <c r="GA84" s="2"/>
      <c r="GB84" s="2"/>
      <c r="GC84" s="2"/>
    </row>
    <row r="85" spans="1:185" s="3" customFormat="1" hidden="1">
      <c r="A85"/>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2"/>
      <c r="FD85" s="2"/>
      <c r="FE85" s="2"/>
      <c r="FF85" s="2"/>
      <c r="FG85" s="2"/>
      <c r="FH85" s="2"/>
      <c r="FI85" s="2"/>
      <c r="FJ85" s="2"/>
      <c r="FK85" s="2"/>
      <c r="FL85" s="2"/>
      <c r="FM85" s="2"/>
      <c r="FN85" s="2"/>
      <c r="FO85" s="2"/>
      <c r="FP85" s="2"/>
      <c r="FQ85" s="2"/>
      <c r="FR85" s="2"/>
      <c r="FS85" s="2"/>
      <c r="FT85" s="2"/>
      <c r="FU85" s="2"/>
      <c r="FV85" s="2"/>
      <c r="FW85" s="2"/>
      <c r="FX85" s="2"/>
      <c r="FY85" s="2"/>
      <c r="FZ85" s="2"/>
      <c r="GA85" s="2"/>
      <c r="GB85" s="2"/>
      <c r="GC85" s="2"/>
    </row>
    <row r="86" spans="1:185" s="3" customFormat="1" hidden="1">
      <c r="A86"/>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2"/>
      <c r="FD86" s="2"/>
      <c r="FE86" s="2"/>
      <c r="FF86" s="2"/>
      <c r="FG86" s="2"/>
      <c r="FH86" s="2"/>
      <c r="FI86" s="2"/>
      <c r="FJ86" s="2"/>
      <c r="FK86" s="2"/>
      <c r="FL86" s="2"/>
      <c r="FM86" s="2"/>
      <c r="FN86" s="2"/>
      <c r="FO86" s="2"/>
      <c r="FP86" s="2"/>
      <c r="FQ86" s="2"/>
      <c r="FR86" s="2"/>
      <c r="FS86" s="2"/>
      <c r="FT86" s="2"/>
      <c r="FU86" s="2"/>
      <c r="FV86" s="2"/>
      <c r="FW86" s="2"/>
      <c r="FX86" s="2"/>
      <c r="FY86" s="2"/>
      <c r="FZ86" s="2"/>
      <c r="GA86" s="2"/>
      <c r="GB86" s="2"/>
      <c r="GC86" s="2"/>
    </row>
    <row r="87" spans="1:185" s="3" customFormat="1" hidden="1">
      <c r="A87"/>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2"/>
      <c r="FD87" s="2"/>
      <c r="FE87" s="2"/>
      <c r="FF87" s="2"/>
      <c r="FG87" s="2"/>
      <c r="FH87" s="2"/>
      <c r="FI87" s="2"/>
      <c r="FJ87" s="2"/>
      <c r="FK87" s="2"/>
      <c r="FL87" s="2"/>
      <c r="FM87" s="2"/>
      <c r="FN87" s="2"/>
      <c r="FO87" s="2"/>
      <c r="FP87" s="2"/>
      <c r="FQ87" s="2"/>
      <c r="FR87" s="2"/>
      <c r="FS87" s="2"/>
      <c r="FT87" s="2"/>
      <c r="FU87" s="2"/>
      <c r="FV87" s="2"/>
      <c r="FW87" s="2"/>
      <c r="FX87" s="2"/>
      <c r="FY87" s="2"/>
      <c r="FZ87" s="2"/>
      <c r="GA87" s="2"/>
      <c r="GB87" s="2"/>
      <c r="GC87" s="2"/>
    </row>
    <row r="88" spans="1:185" s="3" customFormat="1" hidden="1">
      <c r="A88"/>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2"/>
      <c r="FD88" s="2"/>
      <c r="FE88" s="2"/>
      <c r="FF88" s="2"/>
      <c r="FG88" s="2"/>
      <c r="FH88" s="2"/>
      <c r="FI88" s="2"/>
      <c r="FJ88" s="2"/>
      <c r="FK88" s="2"/>
      <c r="FL88" s="2"/>
      <c r="FM88" s="2"/>
      <c r="FN88" s="2"/>
      <c r="FO88" s="2"/>
      <c r="FP88" s="2"/>
      <c r="FQ88" s="2"/>
      <c r="FR88" s="2"/>
      <c r="FS88" s="2"/>
      <c r="FT88" s="2"/>
      <c r="FU88" s="2"/>
      <c r="FV88" s="2"/>
      <c r="FW88" s="2"/>
      <c r="FX88" s="2"/>
      <c r="FY88" s="2"/>
      <c r="FZ88" s="2"/>
      <c r="GA88" s="2"/>
      <c r="GB88" s="2"/>
      <c r="GC88" s="2"/>
    </row>
    <row r="89" spans="1:185" s="3" customFormat="1" hidden="1">
      <c r="A89"/>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2"/>
      <c r="FD89" s="2"/>
      <c r="FE89" s="2"/>
      <c r="FF89" s="2"/>
      <c r="FG89" s="2"/>
      <c r="FH89" s="2"/>
      <c r="FI89" s="2"/>
      <c r="FJ89" s="2"/>
      <c r="FK89" s="2"/>
      <c r="FL89" s="2"/>
      <c r="FM89" s="2"/>
      <c r="FN89" s="2"/>
      <c r="FO89" s="2"/>
      <c r="FP89" s="2"/>
      <c r="FQ89" s="2"/>
      <c r="FR89" s="2"/>
      <c r="FS89" s="2"/>
      <c r="FT89" s="2"/>
      <c r="FU89" s="2"/>
      <c r="FV89" s="2"/>
      <c r="FW89" s="2"/>
      <c r="FX89" s="2"/>
      <c r="FY89" s="2"/>
      <c r="FZ89" s="2"/>
      <c r="GA89" s="2"/>
      <c r="GB89" s="2"/>
      <c r="GC89" s="2"/>
    </row>
    <row r="90" spans="1:185" s="3" customFormat="1" hidden="1">
      <c r="A90"/>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2"/>
      <c r="FD90" s="2"/>
      <c r="FE90" s="2"/>
      <c r="FF90" s="2"/>
      <c r="FG90" s="2"/>
      <c r="FH90" s="2"/>
      <c r="FI90" s="2"/>
      <c r="FJ90" s="2"/>
      <c r="FK90" s="2"/>
      <c r="FL90" s="2"/>
      <c r="FM90" s="2"/>
      <c r="FN90" s="2"/>
      <c r="FO90" s="2"/>
      <c r="FP90" s="2"/>
      <c r="FQ90" s="2"/>
      <c r="FR90" s="2"/>
      <c r="FS90" s="2"/>
      <c r="FT90" s="2"/>
      <c r="FU90" s="2"/>
      <c r="FV90" s="2"/>
      <c r="FW90" s="2"/>
      <c r="FX90" s="2"/>
      <c r="FY90" s="2"/>
      <c r="FZ90" s="2"/>
      <c r="GA90" s="2"/>
      <c r="GB90" s="2"/>
      <c r="GC90" s="2"/>
    </row>
    <row r="91" spans="1:185" s="3" customFormat="1" hidden="1">
      <c r="A91"/>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2"/>
      <c r="FD91" s="2"/>
      <c r="FE91" s="2"/>
      <c r="FF91" s="2"/>
      <c r="FG91" s="2"/>
      <c r="FH91" s="2"/>
      <c r="FI91" s="2"/>
      <c r="FJ91" s="2"/>
      <c r="FK91" s="2"/>
      <c r="FL91" s="2"/>
      <c r="FM91" s="2"/>
      <c r="FN91" s="2"/>
      <c r="FO91" s="2"/>
      <c r="FP91" s="2"/>
      <c r="FQ91" s="2"/>
      <c r="FR91" s="2"/>
      <c r="FS91" s="2"/>
      <c r="FT91" s="2"/>
      <c r="FU91" s="2"/>
      <c r="FV91" s="2"/>
      <c r="FW91" s="2"/>
      <c r="FX91" s="2"/>
      <c r="FY91" s="2"/>
      <c r="FZ91" s="2"/>
      <c r="GA91" s="2"/>
      <c r="GB91" s="2"/>
      <c r="GC91" s="2"/>
    </row>
    <row r="92" spans="1:185" s="3" customFormat="1" hidden="1">
      <c r="A9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row>
    <row r="93" spans="1:185" s="3" customFormat="1" hidden="1">
      <c r="A93"/>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EE93" s="2"/>
      <c r="EF93" s="2"/>
      <c r="EG93" s="2"/>
      <c r="EH93" s="2"/>
      <c r="EI93" s="2"/>
      <c r="EJ93" s="2"/>
      <c r="EK93" s="2"/>
      <c r="EL93" s="2"/>
      <c r="EM93" s="2"/>
      <c r="EN93" s="2"/>
      <c r="EO93" s="2"/>
      <c r="EP93" s="2"/>
      <c r="EQ93" s="2"/>
      <c r="ER93" s="2"/>
      <c r="ES93" s="2"/>
      <c r="ET93" s="2"/>
      <c r="EU93" s="2"/>
      <c r="EV93" s="2"/>
      <c r="EW93" s="2"/>
      <c r="EX93" s="2"/>
      <c r="EY93" s="2"/>
      <c r="EZ93" s="2"/>
      <c r="FA93" s="2"/>
      <c r="FB93" s="2"/>
      <c r="FC93" s="2"/>
      <c r="FD93" s="2"/>
      <c r="FE93" s="2"/>
      <c r="FF93" s="2"/>
      <c r="FG93" s="2"/>
      <c r="FH93" s="2"/>
      <c r="FI93" s="2"/>
      <c r="FJ93" s="2"/>
      <c r="FK93" s="2"/>
      <c r="FL93" s="2"/>
      <c r="FM93" s="2"/>
      <c r="FN93" s="2"/>
      <c r="FO93" s="2"/>
      <c r="FP93" s="2"/>
      <c r="FQ93" s="2"/>
      <c r="FR93" s="2"/>
      <c r="FS93" s="2"/>
      <c r="FT93" s="2"/>
      <c r="FU93" s="2"/>
      <c r="FV93" s="2"/>
      <c r="FW93" s="2"/>
      <c r="FX93" s="2"/>
      <c r="FY93" s="2"/>
      <c r="FZ93" s="2"/>
      <c r="GA93" s="2"/>
      <c r="GB93" s="2"/>
      <c r="GC93" s="2"/>
    </row>
    <row r="94" spans="1:185" s="3" customFormat="1" hidden="1">
      <c r="A94"/>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2"/>
      <c r="FD94" s="2"/>
      <c r="FE94" s="2"/>
      <c r="FF94" s="2"/>
      <c r="FG94" s="2"/>
      <c r="FH94" s="2"/>
      <c r="FI94" s="2"/>
      <c r="FJ94" s="2"/>
      <c r="FK94" s="2"/>
      <c r="FL94" s="2"/>
      <c r="FM94" s="2"/>
      <c r="FN94" s="2"/>
      <c r="FO94" s="2"/>
      <c r="FP94" s="2"/>
      <c r="FQ94" s="2"/>
      <c r="FR94" s="2"/>
      <c r="FS94" s="2"/>
      <c r="FT94" s="2"/>
      <c r="FU94" s="2"/>
      <c r="FV94" s="2"/>
      <c r="FW94" s="2"/>
      <c r="FX94" s="2"/>
      <c r="FY94" s="2"/>
      <c r="FZ94" s="2"/>
      <c r="GA94" s="2"/>
      <c r="GB94" s="2"/>
      <c r="GC94" s="2"/>
    </row>
    <row r="95" spans="1:185" s="3" customFormat="1" hidden="1">
      <c r="A95"/>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EE95" s="2"/>
      <c r="EF95" s="2"/>
      <c r="EG95" s="2"/>
      <c r="EH95" s="2"/>
      <c r="EI95" s="2"/>
      <c r="EJ95" s="2"/>
      <c r="EK95" s="2"/>
      <c r="EL95" s="2"/>
      <c r="EM95" s="2"/>
      <c r="EN95" s="2"/>
      <c r="EO95" s="2"/>
      <c r="EP95" s="2"/>
      <c r="EQ95" s="2"/>
      <c r="ER95" s="2"/>
      <c r="ES95" s="2"/>
      <c r="ET95" s="2"/>
      <c r="EU95" s="2"/>
      <c r="EV95" s="2"/>
      <c r="EW95" s="2"/>
      <c r="EX95" s="2"/>
      <c r="EY95" s="2"/>
      <c r="EZ95" s="2"/>
      <c r="FA95" s="2"/>
      <c r="FB95" s="2"/>
      <c r="FC95" s="2"/>
      <c r="FD95" s="2"/>
      <c r="FE95" s="2"/>
      <c r="FF95" s="2"/>
      <c r="FG95" s="2"/>
      <c r="FH95" s="2"/>
      <c r="FI95" s="2"/>
      <c r="FJ95" s="2"/>
      <c r="FK95" s="2"/>
      <c r="FL95" s="2"/>
      <c r="FM95" s="2"/>
      <c r="FN95" s="2"/>
      <c r="FO95" s="2"/>
      <c r="FP95" s="2"/>
      <c r="FQ95" s="2"/>
      <c r="FR95" s="2"/>
      <c r="FS95" s="2"/>
      <c r="FT95" s="2"/>
      <c r="FU95" s="2"/>
      <c r="FV95" s="2"/>
      <c r="FW95" s="2"/>
      <c r="FX95" s="2"/>
      <c r="FY95" s="2"/>
      <c r="FZ95" s="2"/>
      <c r="GA95" s="2"/>
      <c r="GB95" s="2"/>
      <c r="GC95" s="2"/>
    </row>
    <row r="96" spans="1:185" s="3" customFormat="1" hidden="1">
      <c r="A96"/>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EE96" s="2"/>
      <c r="EF96" s="2"/>
      <c r="EG96" s="2"/>
      <c r="EH96" s="2"/>
      <c r="EI96" s="2"/>
      <c r="EJ96" s="2"/>
      <c r="EK96" s="2"/>
      <c r="EL96" s="2"/>
      <c r="EM96" s="2"/>
      <c r="EN96" s="2"/>
      <c r="EO96" s="2"/>
      <c r="EP96" s="2"/>
      <c r="EQ96" s="2"/>
      <c r="ER96" s="2"/>
      <c r="ES96" s="2"/>
      <c r="ET96" s="2"/>
      <c r="EU96" s="2"/>
      <c r="EV96" s="2"/>
      <c r="EW96" s="2"/>
      <c r="EX96" s="2"/>
      <c r="EY96" s="2"/>
      <c r="EZ96" s="2"/>
      <c r="FA96" s="2"/>
      <c r="FB96" s="2"/>
      <c r="FC96" s="2"/>
      <c r="FD96" s="2"/>
      <c r="FE96" s="2"/>
      <c r="FF96" s="2"/>
      <c r="FG96" s="2"/>
      <c r="FH96" s="2"/>
      <c r="FI96" s="2"/>
      <c r="FJ96" s="2"/>
      <c r="FK96" s="2"/>
      <c r="FL96" s="2"/>
      <c r="FM96" s="2"/>
      <c r="FN96" s="2"/>
      <c r="FO96" s="2"/>
      <c r="FP96" s="2"/>
      <c r="FQ96" s="2"/>
      <c r="FR96" s="2"/>
      <c r="FS96" s="2"/>
      <c r="FT96" s="2"/>
      <c r="FU96" s="2"/>
      <c r="FV96" s="2"/>
      <c r="FW96" s="2"/>
      <c r="FX96" s="2"/>
      <c r="FY96" s="2"/>
      <c r="FZ96" s="2"/>
      <c r="GA96" s="2"/>
      <c r="GB96" s="2"/>
      <c r="GC96" s="2"/>
    </row>
    <row r="97" spans="1:185" s="3" customFormat="1" hidden="1">
      <c r="A97"/>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EE97" s="2"/>
      <c r="EF97" s="2"/>
      <c r="EG97" s="2"/>
      <c r="EH97" s="2"/>
      <c r="EI97" s="2"/>
      <c r="EJ97" s="2"/>
      <c r="EK97" s="2"/>
      <c r="EL97" s="2"/>
      <c r="EM97" s="2"/>
      <c r="EN97" s="2"/>
      <c r="EO97" s="2"/>
      <c r="EP97" s="2"/>
      <c r="EQ97" s="2"/>
      <c r="ER97" s="2"/>
      <c r="ES97" s="2"/>
      <c r="ET97" s="2"/>
      <c r="EU97" s="2"/>
      <c r="EV97" s="2"/>
      <c r="EW97" s="2"/>
      <c r="EX97" s="2"/>
      <c r="EY97" s="2"/>
      <c r="EZ97" s="2"/>
      <c r="FA97" s="2"/>
      <c r="FB97" s="2"/>
      <c r="FC97" s="2"/>
      <c r="FD97" s="2"/>
      <c r="FE97" s="2"/>
      <c r="FF97" s="2"/>
      <c r="FG97" s="2"/>
      <c r="FH97" s="2"/>
      <c r="FI97" s="2"/>
      <c r="FJ97" s="2"/>
      <c r="FK97" s="2"/>
      <c r="FL97" s="2"/>
      <c r="FM97" s="2"/>
      <c r="FN97" s="2"/>
      <c r="FO97" s="2"/>
      <c r="FP97" s="2"/>
      <c r="FQ97" s="2"/>
      <c r="FR97" s="2"/>
      <c r="FS97" s="2"/>
      <c r="FT97" s="2"/>
      <c r="FU97" s="2"/>
      <c r="FV97" s="2"/>
      <c r="FW97" s="2"/>
      <c r="FX97" s="2"/>
      <c r="FY97" s="2"/>
      <c r="FZ97" s="2"/>
      <c r="GA97" s="2"/>
      <c r="GB97" s="2"/>
      <c r="GC97" s="2"/>
    </row>
    <row r="98" spans="1:185" s="3" customFormat="1" hidden="1">
      <c r="A98"/>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EE98" s="2"/>
      <c r="EF98" s="2"/>
      <c r="EG98" s="2"/>
      <c r="EH98" s="2"/>
      <c r="EI98" s="2"/>
      <c r="EJ98" s="2"/>
      <c r="EK98" s="2"/>
      <c r="EL98" s="2"/>
      <c r="EM98" s="2"/>
      <c r="EN98" s="2"/>
      <c r="EO98" s="2"/>
      <c r="EP98" s="2"/>
      <c r="EQ98" s="2"/>
      <c r="ER98" s="2"/>
      <c r="ES98" s="2"/>
      <c r="ET98" s="2"/>
      <c r="EU98" s="2"/>
      <c r="EV98" s="2"/>
      <c r="EW98" s="2"/>
      <c r="EX98" s="2"/>
      <c r="EY98" s="2"/>
      <c r="EZ98" s="2"/>
      <c r="FA98" s="2"/>
      <c r="FB98" s="2"/>
      <c r="FC98" s="2"/>
      <c r="FD98" s="2"/>
      <c r="FE98" s="2"/>
      <c r="FF98" s="2"/>
      <c r="FG98" s="2"/>
      <c r="FH98" s="2"/>
      <c r="FI98" s="2"/>
      <c r="FJ98" s="2"/>
      <c r="FK98" s="2"/>
      <c r="FL98" s="2"/>
      <c r="FM98" s="2"/>
      <c r="FN98" s="2"/>
      <c r="FO98" s="2"/>
      <c r="FP98" s="2"/>
      <c r="FQ98" s="2"/>
      <c r="FR98" s="2"/>
      <c r="FS98" s="2"/>
      <c r="FT98" s="2"/>
      <c r="FU98" s="2"/>
      <c r="FV98" s="2"/>
      <c r="FW98" s="2"/>
      <c r="FX98" s="2"/>
      <c r="FY98" s="2"/>
      <c r="FZ98" s="2"/>
      <c r="GA98" s="2"/>
      <c r="GB98" s="2"/>
      <c r="GC98" s="2"/>
    </row>
    <row r="99" spans="1:185" s="3" customFormat="1" hidden="1">
      <c r="A99"/>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c r="FB99" s="2"/>
      <c r="FC99" s="2"/>
      <c r="FD99" s="2"/>
      <c r="FE99" s="2"/>
      <c r="FF99" s="2"/>
      <c r="FG99" s="2"/>
      <c r="FH99" s="2"/>
      <c r="FI99" s="2"/>
      <c r="FJ99" s="2"/>
      <c r="FK99" s="2"/>
      <c r="FL99" s="2"/>
      <c r="FM99" s="2"/>
      <c r="FN99" s="2"/>
      <c r="FO99" s="2"/>
      <c r="FP99" s="2"/>
      <c r="FQ99" s="2"/>
      <c r="FR99" s="2"/>
      <c r="FS99" s="2"/>
      <c r="FT99" s="2"/>
      <c r="FU99" s="2"/>
      <c r="FV99" s="2"/>
      <c r="FW99" s="2"/>
      <c r="FX99" s="2"/>
      <c r="FY99" s="2"/>
      <c r="FZ99" s="2"/>
      <c r="GA99" s="2"/>
      <c r="GB99" s="2"/>
      <c r="GC99" s="2"/>
    </row>
    <row r="100" spans="1:185" s="3" customFormat="1" hidden="1">
      <c r="A100"/>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c r="EI100" s="2"/>
      <c r="EJ100" s="2"/>
      <c r="EK100" s="2"/>
      <c r="EL100" s="2"/>
      <c r="EM100" s="2"/>
      <c r="EN100" s="2"/>
      <c r="EO100" s="2"/>
      <c r="EP100" s="2"/>
      <c r="EQ100" s="2"/>
      <c r="ER100" s="2"/>
      <c r="ES100" s="2"/>
      <c r="ET100" s="2"/>
      <c r="EU100" s="2"/>
      <c r="EV100" s="2"/>
      <c r="EW100" s="2"/>
      <c r="EX100" s="2"/>
      <c r="EY100" s="2"/>
      <c r="EZ100" s="2"/>
      <c r="FA100" s="2"/>
      <c r="FB100" s="2"/>
      <c r="FC100" s="2"/>
      <c r="FD100" s="2"/>
      <c r="FE100" s="2"/>
      <c r="FF100" s="2"/>
      <c r="FG100" s="2"/>
      <c r="FH100" s="2"/>
      <c r="FI100" s="2"/>
      <c r="FJ100" s="2"/>
      <c r="FK100" s="2"/>
      <c r="FL100" s="2"/>
      <c r="FM100" s="2"/>
      <c r="FN100" s="2"/>
      <c r="FO100" s="2"/>
      <c r="FP100" s="2"/>
      <c r="FQ100" s="2"/>
      <c r="FR100" s="2"/>
      <c r="FS100" s="2"/>
      <c r="FT100" s="2"/>
      <c r="FU100" s="2"/>
      <c r="FV100" s="2"/>
      <c r="FW100" s="2"/>
      <c r="FX100" s="2"/>
      <c r="FY100" s="2"/>
      <c r="FZ100" s="2"/>
      <c r="GA100" s="2"/>
      <c r="GB100" s="2"/>
      <c r="GC100" s="2"/>
    </row>
    <row r="101" spans="1:185" s="3" customFormat="1" hidden="1">
      <c r="A101"/>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2"/>
      <c r="FD101" s="2"/>
      <c r="FE101" s="2"/>
      <c r="FF101" s="2"/>
      <c r="FG101" s="2"/>
      <c r="FH101" s="2"/>
      <c r="FI101" s="2"/>
      <c r="FJ101" s="2"/>
      <c r="FK101" s="2"/>
      <c r="FL101" s="2"/>
      <c r="FM101" s="2"/>
      <c r="FN101" s="2"/>
      <c r="FO101" s="2"/>
      <c r="FP101" s="2"/>
      <c r="FQ101" s="2"/>
      <c r="FR101" s="2"/>
      <c r="FS101" s="2"/>
      <c r="FT101" s="2"/>
      <c r="FU101" s="2"/>
      <c r="FV101" s="2"/>
      <c r="FW101" s="2"/>
      <c r="FX101" s="2"/>
      <c r="FY101" s="2"/>
      <c r="FZ101" s="2"/>
      <c r="GA101" s="2"/>
      <c r="GB101" s="2"/>
      <c r="GC101" s="2"/>
    </row>
    <row r="102" spans="1:185" s="3" customFormat="1" hidden="1">
      <c r="A10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2"/>
      <c r="FD102" s="2"/>
      <c r="FE102" s="2"/>
      <c r="FF102" s="2"/>
      <c r="FG102" s="2"/>
      <c r="FH102" s="2"/>
      <c r="FI102" s="2"/>
      <c r="FJ102" s="2"/>
      <c r="FK102" s="2"/>
      <c r="FL102" s="2"/>
      <c r="FM102" s="2"/>
      <c r="FN102" s="2"/>
      <c r="FO102" s="2"/>
      <c r="FP102" s="2"/>
      <c r="FQ102" s="2"/>
      <c r="FR102" s="2"/>
      <c r="FS102" s="2"/>
      <c r="FT102" s="2"/>
      <c r="FU102" s="2"/>
      <c r="FV102" s="2"/>
      <c r="FW102" s="2"/>
      <c r="FX102" s="2"/>
      <c r="FY102" s="2"/>
      <c r="FZ102" s="2"/>
      <c r="GA102" s="2"/>
      <c r="GB102" s="2"/>
      <c r="GC102" s="2"/>
    </row>
    <row r="103" spans="1:185" s="3" customFormat="1" hidden="1">
      <c r="A103"/>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2"/>
      <c r="FD103" s="2"/>
      <c r="FE103" s="2"/>
      <c r="FF103" s="2"/>
      <c r="FG103" s="2"/>
      <c r="FH103" s="2"/>
      <c r="FI103" s="2"/>
      <c r="FJ103" s="2"/>
      <c r="FK103" s="2"/>
      <c r="FL103" s="2"/>
      <c r="FM103" s="2"/>
      <c r="FN103" s="2"/>
      <c r="FO103" s="2"/>
      <c r="FP103" s="2"/>
      <c r="FQ103" s="2"/>
      <c r="FR103" s="2"/>
      <c r="FS103" s="2"/>
      <c r="FT103" s="2"/>
      <c r="FU103" s="2"/>
      <c r="FV103" s="2"/>
      <c r="FW103" s="2"/>
      <c r="FX103" s="2"/>
      <c r="FY103" s="2"/>
      <c r="FZ103" s="2"/>
      <c r="GA103" s="2"/>
      <c r="GB103" s="2"/>
      <c r="GC103" s="2"/>
    </row>
    <row r="104" spans="1:185" s="3" customFormat="1" hidden="1">
      <c r="A104"/>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2"/>
      <c r="FD104" s="2"/>
      <c r="FE104" s="2"/>
      <c r="FF104" s="2"/>
      <c r="FG104" s="2"/>
      <c r="FH104" s="2"/>
      <c r="FI104" s="2"/>
      <c r="FJ104" s="2"/>
      <c r="FK104" s="2"/>
      <c r="FL104" s="2"/>
      <c r="FM104" s="2"/>
      <c r="FN104" s="2"/>
      <c r="FO104" s="2"/>
      <c r="FP104" s="2"/>
      <c r="FQ104" s="2"/>
      <c r="FR104" s="2"/>
      <c r="FS104" s="2"/>
      <c r="FT104" s="2"/>
      <c r="FU104" s="2"/>
      <c r="FV104" s="2"/>
      <c r="FW104" s="2"/>
      <c r="FX104" s="2"/>
      <c r="FY104" s="2"/>
      <c r="FZ104" s="2"/>
      <c r="GA104" s="2"/>
      <c r="GB104" s="2"/>
      <c r="GC104" s="2"/>
    </row>
    <row r="105" spans="1:185" s="3" customFormat="1" hidden="1">
      <c r="A105"/>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2"/>
      <c r="FD105" s="2"/>
      <c r="FE105" s="2"/>
      <c r="FF105" s="2"/>
      <c r="FG105" s="2"/>
      <c r="FH105" s="2"/>
      <c r="FI105" s="2"/>
      <c r="FJ105" s="2"/>
      <c r="FK105" s="2"/>
      <c r="FL105" s="2"/>
      <c r="FM105" s="2"/>
      <c r="FN105" s="2"/>
      <c r="FO105" s="2"/>
      <c r="FP105" s="2"/>
      <c r="FQ105" s="2"/>
      <c r="FR105" s="2"/>
      <c r="FS105" s="2"/>
      <c r="FT105" s="2"/>
      <c r="FU105" s="2"/>
      <c r="FV105" s="2"/>
      <c r="FW105" s="2"/>
      <c r="FX105" s="2"/>
      <c r="FY105" s="2"/>
      <c r="FZ105" s="2"/>
      <c r="GA105" s="2"/>
      <c r="GB105" s="2"/>
      <c r="GC105" s="2"/>
    </row>
    <row r="106" spans="1:185" s="3" customFormat="1" hidden="1">
      <c r="A106"/>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2"/>
      <c r="FD106" s="2"/>
      <c r="FE106" s="2"/>
      <c r="FF106" s="2"/>
      <c r="FG106" s="2"/>
      <c r="FH106" s="2"/>
      <c r="FI106" s="2"/>
      <c r="FJ106" s="2"/>
      <c r="FK106" s="2"/>
      <c r="FL106" s="2"/>
      <c r="FM106" s="2"/>
      <c r="FN106" s="2"/>
      <c r="FO106" s="2"/>
      <c r="FP106" s="2"/>
      <c r="FQ106" s="2"/>
      <c r="FR106" s="2"/>
      <c r="FS106" s="2"/>
      <c r="FT106" s="2"/>
      <c r="FU106" s="2"/>
      <c r="FV106" s="2"/>
      <c r="FW106" s="2"/>
      <c r="FX106" s="2"/>
      <c r="FY106" s="2"/>
      <c r="FZ106" s="2"/>
      <c r="GA106" s="2"/>
      <c r="GB106" s="2"/>
      <c r="GC106" s="2"/>
    </row>
    <row r="107" spans="1:185" s="3" customFormat="1" hidden="1">
      <c r="A107"/>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2"/>
      <c r="FD107" s="2"/>
      <c r="FE107" s="2"/>
      <c r="FF107" s="2"/>
      <c r="FG107" s="2"/>
      <c r="FH107" s="2"/>
      <c r="FI107" s="2"/>
      <c r="FJ107" s="2"/>
      <c r="FK107" s="2"/>
      <c r="FL107" s="2"/>
      <c r="FM107" s="2"/>
      <c r="FN107" s="2"/>
      <c r="FO107" s="2"/>
      <c r="FP107" s="2"/>
      <c r="FQ107" s="2"/>
      <c r="FR107" s="2"/>
      <c r="FS107" s="2"/>
      <c r="FT107" s="2"/>
      <c r="FU107" s="2"/>
      <c r="FV107" s="2"/>
      <c r="FW107" s="2"/>
      <c r="FX107" s="2"/>
      <c r="FY107" s="2"/>
      <c r="FZ107" s="2"/>
      <c r="GA107" s="2"/>
      <c r="GB107" s="2"/>
      <c r="GC107" s="2"/>
    </row>
    <row r="108" spans="1:185" s="3" customFormat="1" hidden="1">
      <c r="A108"/>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2"/>
      <c r="FD108" s="2"/>
      <c r="FE108" s="2"/>
      <c r="FF108" s="2"/>
      <c r="FG108" s="2"/>
      <c r="FH108" s="2"/>
      <c r="FI108" s="2"/>
      <c r="FJ108" s="2"/>
      <c r="FK108" s="2"/>
      <c r="FL108" s="2"/>
      <c r="FM108" s="2"/>
      <c r="FN108" s="2"/>
      <c r="FO108" s="2"/>
      <c r="FP108" s="2"/>
      <c r="FQ108" s="2"/>
      <c r="FR108" s="2"/>
      <c r="FS108" s="2"/>
      <c r="FT108" s="2"/>
      <c r="FU108" s="2"/>
      <c r="FV108" s="2"/>
      <c r="FW108" s="2"/>
      <c r="FX108" s="2"/>
      <c r="FY108" s="2"/>
      <c r="FZ108" s="2"/>
      <c r="GA108" s="2"/>
      <c r="GB108" s="2"/>
      <c r="GC108" s="2"/>
    </row>
    <row r="109" spans="1:185" s="3" customFormat="1" hidden="1">
      <c r="A109"/>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row>
    <row r="110" spans="1:185" s="3" customFormat="1" hidden="1">
      <c r="A110"/>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row>
    <row r="111" spans="1:185" s="3" customFormat="1" hidden="1">
      <c r="A111"/>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2"/>
      <c r="FD111" s="2"/>
      <c r="FE111" s="2"/>
      <c r="FF111" s="2"/>
      <c r="FG111" s="2"/>
      <c r="FH111" s="2"/>
      <c r="FI111" s="2"/>
      <c r="FJ111" s="2"/>
      <c r="FK111" s="2"/>
      <c r="FL111" s="2"/>
      <c r="FM111" s="2"/>
      <c r="FN111" s="2"/>
      <c r="FO111" s="2"/>
      <c r="FP111" s="2"/>
      <c r="FQ111" s="2"/>
      <c r="FR111" s="2"/>
      <c r="FS111" s="2"/>
      <c r="FT111" s="2"/>
      <c r="FU111" s="2"/>
      <c r="FV111" s="2"/>
      <c r="FW111" s="2"/>
      <c r="FX111" s="2"/>
      <c r="FY111" s="2"/>
      <c r="FZ111" s="2"/>
      <c r="GA111" s="2"/>
      <c r="GB111" s="2"/>
      <c r="GC111" s="2"/>
    </row>
    <row r="112" spans="1:185" s="3" customFormat="1" hidden="1">
      <c r="A11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2"/>
      <c r="FD112" s="2"/>
      <c r="FE112" s="2"/>
      <c r="FF112" s="2"/>
      <c r="FG112" s="2"/>
      <c r="FH112" s="2"/>
      <c r="FI112" s="2"/>
      <c r="FJ112" s="2"/>
      <c r="FK112" s="2"/>
      <c r="FL112" s="2"/>
      <c r="FM112" s="2"/>
      <c r="FN112" s="2"/>
      <c r="FO112" s="2"/>
      <c r="FP112" s="2"/>
      <c r="FQ112" s="2"/>
      <c r="FR112" s="2"/>
      <c r="FS112" s="2"/>
      <c r="FT112" s="2"/>
      <c r="FU112" s="2"/>
      <c r="FV112" s="2"/>
      <c r="FW112" s="2"/>
      <c r="FX112" s="2"/>
      <c r="FY112" s="2"/>
      <c r="FZ112" s="2"/>
      <c r="GA112" s="2"/>
      <c r="GB112" s="2"/>
      <c r="GC112" s="2"/>
    </row>
    <row r="113" spans="1:185" s="3" customFormat="1" hidden="1">
      <c r="A113"/>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2"/>
      <c r="FD113" s="2"/>
      <c r="FE113" s="2"/>
      <c r="FF113" s="2"/>
      <c r="FG113" s="2"/>
      <c r="FH113" s="2"/>
      <c r="FI113" s="2"/>
      <c r="FJ113" s="2"/>
      <c r="FK113" s="2"/>
      <c r="FL113" s="2"/>
      <c r="FM113" s="2"/>
      <c r="FN113" s="2"/>
      <c r="FO113" s="2"/>
      <c r="FP113" s="2"/>
      <c r="FQ113" s="2"/>
      <c r="FR113" s="2"/>
      <c r="FS113" s="2"/>
      <c r="FT113" s="2"/>
      <c r="FU113" s="2"/>
      <c r="FV113" s="2"/>
      <c r="FW113" s="2"/>
      <c r="FX113" s="2"/>
      <c r="FY113" s="2"/>
      <c r="FZ113" s="2"/>
      <c r="GA113" s="2"/>
      <c r="GB113" s="2"/>
      <c r="GC113" s="2"/>
    </row>
    <row r="114" spans="1:185" s="3" customFormat="1" hidden="1">
      <c r="A114"/>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2"/>
      <c r="FD114" s="2"/>
      <c r="FE114" s="2"/>
      <c r="FF114" s="2"/>
      <c r="FG114" s="2"/>
      <c r="FH114" s="2"/>
      <c r="FI114" s="2"/>
      <c r="FJ114" s="2"/>
      <c r="FK114" s="2"/>
      <c r="FL114" s="2"/>
      <c r="FM114" s="2"/>
      <c r="FN114" s="2"/>
      <c r="FO114" s="2"/>
      <c r="FP114" s="2"/>
      <c r="FQ114" s="2"/>
      <c r="FR114" s="2"/>
      <c r="FS114" s="2"/>
      <c r="FT114" s="2"/>
      <c r="FU114" s="2"/>
      <c r="FV114" s="2"/>
      <c r="FW114" s="2"/>
      <c r="FX114" s="2"/>
      <c r="FY114" s="2"/>
      <c r="FZ114" s="2"/>
      <c r="GA114" s="2"/>
      <c r="GB114" s="2"/>
      <c r="GC114" s="2"/>
    </row>
    <row r="115" spans="1:185" s="3" customFormat="1" hidden="1">
      <c r="A115"/>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2"/>
      <c r="FD115" s="2"/>
      <c r="FE115" s="2"/>
      <c r="FF115" s="2"/>
      <c r="FG115" s="2"/>
      <c r="FH115" s="2"/>
      <c r="FI115" s="2"/>
      <c r="FJ115" s="2"/>
      <c r="FK115" s="2"/>
      <c r="FL115" s="2"/>
      <c r="FM115" s="2"/>
      <c r="FN115" s="2"/>
      <c r="FO115" s="2"/>
      <c r="FP115" s="2"/>
      <c r="FQ115" s="2"/>
      <c r="FR115" s="2"/>
      <c r="FS115" s="2"/>
      <c r="FT115" s="2"/>
      <c r="FU115" s="2"/>
      <c r="FV115" s="2"/>
      <c r="FW115" s="2"/>
      <c r="FX115" s="2"/>
      <c r="FY115" s="2"/>
      <c r="FZ115" s="2"/>
      <c r="GA115" s="2"/>
      <c r="GB115" s="2"/>
      <c r="GC115" s="2"/>
    </row>
    <row r="116" spans="1:185" s="3" customFormat="1" hidden="1">
      <c r="A116"/>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2"/>
      <c r="FD116" s="2"/>
      <c r="FE116" s="2"/>
      <c r="FF116" s="2"/>
      <c r="FG116" s="2"/>
      <c r="FH116" s="2"/>
      <c r="FI116" s="2"/>
      <c r="FJ116" s="2"/>
      <c r="FK116" s="2"/>
      <c r="FL116" s="2"/>
      <c r="FM116" s="2"/>
      <c r="FN116" s="2"/>
      <c r="FO116" s="2"/>
      <c r="FP116" s="2"/>
      <c r="FQ116" s="2"/>
      <c r="FR116" s="2"/>
      <c r="FS116" s="2"/>
      <c r="FT116" s="2"/>
      <c r="FU116" s="2"/>
      <c r="FV116" s="2"/>
      <c r="FW116" s="2"/>
      <c r="FX116" s="2"/>
      <c r="FY116" s="2"/>
      <c r="FZ116" s="2"/>
      <c r="GA116" s="2"/>
      <c r="GB116" s="2"/>
      <c r="GC116" s="2"/>
    </row>
    <row r="117" spans="1:185" s="3" customFormat="1" hidden="1">
      <c r="A117"/>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2"/>
      <c r="FD117" s="2"/>
      <c r="FE117" s="2"/>
      <c r="FF117" s="2"/>
      <c r="FG117" s="2"/>
      <c r="FH117" s="2"/>
      <c r="FI117" s="2"/>
      <c r="FJ117" s="2"/>
      <c r="FK117" s="2"/>
      <c r="FL117" s="2"/>
      <c r="FM117" s="2"/>
      <c r="FN117" s="2"/>
      <c r="FO117" s="2"/>
      <c r="FP117" s="2"/>
      <c r="FQ117" s="2"/>
      <c r="FR117" s="2"/>
      <c r="FS117" s="2"/>
      <c r="FT117" s="2"/>
      <c r="FU117" s="2"/>
      <c r="FV117" s="2"/>
      <c r="FW117" s="2"/>
      <c r="FX117" s="2"/>
      <c r="FY117" s="2"/>
      <c r="FZ117" s="2"/>
      <c r="GA117" s="2"/>
      <c r="GB117" s="2"/>
      <c r="GC117" s="2"/>
    </row>
    <row r="118" spans="1:185" s="3" customFormat="1" hidden="1">
      <c r="A118"/>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2"/>
      <c r="FD118" s="2"/>
      <c r="FE118" s="2"/>
      <c r="FF118" s="2"/>
      <c r="FG118" s="2"/>
      <c r="FH118" s="2"/>
      <c r="FI118" s="2"/>
      <c r="FJ118" s="2"/>
      <c r="FK118" s="2"/>
      <c r="FL118" s="2"/>
      <c r="FM118" s="2"/>
      <c r="FN118" s="2"/>
      <c r="FO118" s="2"/>
      <c r="FP118" s="2"/>
      <c r="FQ118" s="2"/>
      <c r="FR118" s="2"/>
      <c r="FS118" s="2"/>
      <c r="FT118" s="2"/>
      <c r="FU118" s="2"/>
      <c r="FV118" s="2"/>
      <c r="FW118" s="2"/>
      <c r="FX118" s="2"/>
      <c r="FY118" s="2"/>
      <c r="FZ118" s="2"/>
      <c r="GA118" s="2"/>
      <c r="GB118" s="2"/>
      <c r="GC118" s="2"/>
    </row>
    <row r="119" spans="1:185" s="3" customFormat="1" hidden="1">
      <c r="A119"/>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2"/>
      <c r="FD119" s="2"/>
      <c r="FE119" s="2"/>
      <c r="FF119" s="2"/>
      <c r="FG119" s="2"/>
      <c r="FH119" s="2"/>
      <c r="FI119" s="2"/>
      <c r="FJ119" s="2"/>
      <c r="FK119" s="2"/>
      <c r="FL119" s="2"/>
      <c r="FM119" s="2"/>
      <c r="FN119" s="2"/>
      <c r="FO119" s="2"/>
      <c r="FP119" s="2"/>
      <c r="FQ119" s="2"/>
      <c r="FR119" s="2"/>
      <c r="FS119" s="2"/>
      <c r="FT119" s="2"/>
      <c r="FU119" s="2"/>
      <c r="FV119" s="2"/>
      <c r="FW119" s="2"/>
      <c r="FX119" s="2"/>
      <c r="FY119" s="2"/>
      <c r="FZ119" s="2"/>
      <c r="GA119" s="2"/>
      <c r="GB119" s="2"/>
      <c r="GC119" s="2"/>
    </row>
    <row r="120" spans="1:185" s="3" customFormat="1" hidden="1">
      <c r="A120"/>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EE120" s="2"/>
      <c r="EF120" s="2"/>
      <c r="EG120" s="2"/>
      <c r="EH120" s="2"/>
      <c r="EI120" s="2"/>
      <c r="EJ120" s="2"/>
      <c r="EK120" s="2"/>
      <c r="EL120" s="2"/>
      <c r="EM120" s="2"/>
      <c r="EN120" s="2"/>
      <c r="EO120" s="2"/>
      <c r="EP120" s="2"/>
      <c r="EQ120" s="2"/>
      <c r="ER120" s="2"/>
      <c r="ES120" s="2"/>
      <c r="ET120" s="2"/>
      <c r="EU120" s="2"/>
      <c r="EV120" s="2"/>
      <c r="EW120" s="2"/>
      <c r="EX120" s="2"/>
      <c r="EY120" s="2"/>
      <c r="EZ120" s="2"/>
      <c r="FA120" s="2"/>
      <c r="FB120" s="2"/>
      <c r="FC120" s="2"/>
      <c r="FD120" s="2"/>
      <c r="FE120" s="2"/>
      <c r="FF120" s="2"/>
      <c r="FG120" s="2"/>
      <c r="FH120" s="2"/>
      <c r="FI120" s="2"/>
      <c r="FJ120" s="2"/>
      <c r="FK120" s="2"/>
      <c r="FL120" s="2"/>
      <c r="FM120" s="2"/>
      <c r="FN120" s="2"/>
      <c r="FO120" s="2"/>
      <c r="FP120" s="2"/>
      <c r="FQ120" s="2"/>
      <c r="FR120" s="2"/>
      <c r="FS120" s="2"/>
      <c r="FT120" s="2"/>
      <c r="FU120" s="2"/>
      <c r="FV120" s="2"/>
      <c r="FW120" s="2"/>
      <c r="FX120" s="2"/>
      <c r="FY120" s="2"/>
      <c r="FZ120" s="2"/>
      <c r="GA120" s="2"/>
      <c r="GB120" s="2"/>
      <c r="GC120" s="2"/>
    </row>
    <row r="121" spans="1:185" s="3" customFormat="1" hidden="1">
      <c r="A121"/>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EE121" s="2"/>
      <c r="EF121" s="2"/>
      <c r="EG121" s="2"/>
      <c r="EH121" s="2"/>
      <c r="EI121" s="2"/>
      <c r="EJ121" s="2"/>
      <c r="EK121" s="2"/>
      <c r="EL121" s="2"/>
      <c r="EM121" s="2"/>
      <c r="EN121" s="2"/>
      <c r="EO121" s="2"/>
      <c r="EP121" s="2"/>
      <c r="EQ121" s="2"/>
      <c r="ER121" s="2"/>
      <c r="ES121" s="2"/>
      <c r="ET121" s="2"/>
      <c r="EU121" s="2"/>
      <c r="EV121" s="2"/>
      <c r="EW121" s="2"/>
      <c r="EX121" s="2"/>
      <c r="EY121" s="2"/>
      <c r="EZ121" s="2"/>
      <c r="FA121" s="2"/>
      <c r="FB121" s="2"/>
      <c r="FC121" s="2"/>
      <c r="FD121" s="2"/>
      <c r="FE121" s="2"/>
      <c r="FF121" s="2"/>
      <c r="FG121" s="2"/>
      <c r="FH121" s="2"/>
      <c r="FI121" s="2"/>
      <c r="FJ121" s="2"/>
      <c r="FK121" s="2"/>
      <c r="FL121" s="2"/>
      <c r="FM121" s="2"/>
      <c r="FN121" s="2"/>
      <c r="FO121" s="2"/>
      <c r="FP121" s="2"/>
      <c r="FQ121" s="2"/>
      <c r="FR121" s="2"/>
      <c r="FS121" s="2"/>
      <c r="FT121" s="2"/>
      <c r="FU121" s="2"/>
      <c r="FV121" s="2"/>
      <c r="FW121" s="2"/>
      <c r="FX121" s="2"/>
      <c r="FY121" s="2"/>
      <c r="FZ121" s="2"/>
      <c r="GA121" s="2"/>
      <c r="GB121" s="2"/>
      <c r="GC121" s="2"/>
    </row>
    <row r="122" spans="1:185" s="3" customFormat="1" hidden="1">
      <c r="A12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EE122" s="2"/>
      <c r="EF122" s="2"/>
      <c r="EG122" s="2"/>
      <c r="EH122" s="2"/>
      <c r="EI122" s="2"/>
      <c r="EJ122" s="2"/>
      <c r="EK122" s="2"/>
      <c r="EL122" s="2"/>
      <c r="EM122" s="2"/>
      <c r="EN122" s="2"/>
      <c r="EO122" s="2"/>
      <c r="EP122" s="2"/>
      <c r="EQ122" s="2"/>
      <c r="ER122" s="2"/>
      <c r="ES122" s="2"/>
      <c r="ET122" s="2"/>
      <c r="EU122" s="2"/>
      <c r="EV122" s="2"/>
      <c r="EW122" s="2"/>
      <c r="EX122" s="2"/>
      <c r="EY122" s="2"/>
      <c r="EZ122" s="2"/>
      <c r="FA122" s="2"/>
      <c r="FB122" s="2"/>
      <c r="FC122" s="2"/>
      <c r="FD122" s="2"/>
      <c r="FE122" s="2"/>
      <c r="FF122" s="2"/>
      <c r="FG122" s="2"/>
      <c r="FH122" s="2"/>
      <c r="FI122" s="2"/>
      <c r="FJ122" s="2"/>
      <c r="FK122" s="2"/>
      <c r="FL122" s="2"/>
      <c r="FM122" s="2"/>
      <c r="FN122" s="2"/>
      <c r="FO122" s="2"/>
      <c r="FP122" s="2"/>
      <c r="FQ122" s="2"/>
      <c r="FR122" s="2"/>
      <c r="FS122" s="2"/>
      <c r="FT122" s="2"/>
      <c r="FU122" s="2"/>
      <c r="FV122" s="2"/>
      <c r="FW122" s="2"/>
      <c r="FX122" s="2"/>
      <c r="FY122" s="2"/>
      <c r="FZ122" s="2"/>
      <c r="GA122" s="2"/>
      <c r="GB122" s="2"/>
      <c r="GC122" s="2"/>
    </row>
    <row r="123" spans="1:185" s="3" customFormat="1" hidden="1">
      <c r="A123"/>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EE123" s="2"/>
      <c r="EF123" s="2"/>
      <c r="EG123" s="2"/>
      <c r="EH123" s="2"/>
      <c r="EI123" s="2"/>
      <c r="EJ123" s="2"/>
      <c r="EK123" s="2"/>
      <c r="EL123" s="2"/>
      <c r="EM123" s="2"/>
      <c r="EN123" s="2"/>
      <c r="EO123" s="2"/>
      <c r="EP123" s="2"/>
      <c r="EQ123" s="2"/>
      <c r="ER123" s="2"/>
      <c r="ES123" s="2"/>
      <c r="ET123" s="2"/>
      <c r="EU123" s="2"/>
      <c r="EV123" s="2"/>
      <c r="EW123" s="2"/>
      <c r="EX123" s="2"/>
      <c r="EY123" s="2"/>
      <c r="EZ123" s="2"/>
      <c r="FA123" s="2"/>
      <c r="FB123" s="2"/>
      <c r="FC123" s="2"/>
      <c r="FD123" s="2"/>
      <c r="FE123" s="2"/>
      <c r="FF123" s="2"/>
      <c r="FG123" s="2"/>
      <c r="FH123" s="2"/>
      <c r="FI123" s="2"/>
      <c r="FJ123" s="2"/>
      <c r="FK123" s="2"/>
      <c r="FL123" s="2"/>
      <c r="FM123" s="2"/>
      <c r="FN123" s="2"/>
      <c r="FO123" s="2"/>
      <c r="FP123" s="2"/>
      <c r="FQ123" s="2"/>
      <c r="FR123" s="2"/>
      <c r="FS123" s="2"/>
      <c r="FT123" s="2"/>
      <c r="FU123" s="2"/>
      <c r="FV123" s="2"/>
      <c r="FW123" s="2"/>
      <c r="FX123" s="2"/>
      <c r="FY123" s="2"/>
      <c r="FZ123" s="2"/>
      <c r="GA123" s="2"/>
      <c r="GB123" s="2"/>
      <c r="GC123" s="2"/>
    </row>
    <row r="124" spans="1:185" s="3" customFormat="1" hidden="1">
      <c r="A124"/>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EE124" s="2"/>
      <c r="EF124" s="2"/>
      <c r="EG124" s="2"/>
      <c r="EH124" s="2"/>
      <c r="EI124" s="2"/>
      <c r="EJ124" s="2"/>
      <c r="EK124" s="2"/>
      <c r="EL124" s="2"/>
      <c r="EM124" s="2"/>
      <c r="EN124" s="2"/>
      <c r="EO124" s="2"/>
      <c r="EP124" s="2"/>
      <c r="EQ124" s="2"/>
      <c r="ER124" s="2"/>
      <c r="ES124" s="2"/>
      <c r="ET124" s="2"/>
      <c r="EU124" s="2"/>
      <c r="EV124" s="2"/>
      <c r="EW124" s="2"/>
      <c r="EX124" s="2"/>
      <c r="EY124" s="2"/>
      <c r="EZ124" s="2"/>
      <c r="FA124" s="2"/>
      <c r="FB124" s="2"/>
      <c r="FC124" s="2"/>
      <c r="FD124" s="2"/>
      <c r="FE124" s="2"/>
      <c r="FF124" s="2"/>
      <c r="FG124" s="2"/>
      <c r="FH124" s="2"/>
      <c r="FI124" s="2"/>
      <c r="FJ124" s="2"/>
      <c r="FK124" s="2"/>
      <c r="FL124" s="2"/>
      <c r="FM124" s="2"/>
      <c r="FN124" s="2"/>
      <c r="FO124" s="2"/>
      <c r="FP124" s="2"/>
      <c r="FQ124" s="2"/>
      <c r="FR124" s="2"/>
      <c r="FS124" s="2"/>
      <c r="FT124" s="2"/>
      <c r="FU124" s="2"/>
      <c r="FV124" s="2"/>
      <c r="FW124" s="2"/>
      <c r="FX124" s="2"/>
      <c r="FY124" s="2"/>
      <c r="FZ124" s="2"/>
      <c r="GA124" s="2"/>
      <c r="GB124" s="2"/>
      <c r="GC124" s="2"/>
    </row>
    <row r="125" spans="1:185" s="3" customFormat="1" hidden="1">
      <c r="A125"/>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2"/>
      <c r="FD125" s="2"/>
      <c r="FE125" s="2"/>
      <c r="FF125" s="2"/>
      <c r="FG125" s="2"/>
      <c r="FH125" s="2"/>
      <c r="FI125" s="2"/>
      <c r="FJ125" s="2"/>
      <c r="FK125" s="2"/>
      <c r="FL125" s="2"/>
      <c r="FM125" s="2"/>
      <c r="FN125" s="2"/>
      <c r="FO125" s="2"/>
      <c r="FP125" s="2"/>
      <c r="FQ125" s="2"/>
      <c r="FR125" s="2"/>
      <c r="FS125" s="2"/>
      <c r="FT125" s="2"/>
      <c r="FU125" s="2"/>
      <c r="FV125" s="2"/>
      <c r="FW125" s="2"/>
      <c r="FX125" s="2"/>
      <c r="FY125" s="2"/>
      <c r="FZ125" s="2"/>
      <c r="GA125" s="2"/>
      <c r="GB125" s="2"/>
      <c r="GC125" s="2"/>
    </row>
    <row r="126" spans="1:185" s="3" customFormat="1" hidden="1">
      <c r="A126"/>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EE126" s="2"/>
      <c r="EF126" s="2"/>
      <c r="EG126" s="2"/>
      <c r="EH126" s="2"/>
      <c r="EI126" s="2"/>
      <c r="EJ126" s="2"/>
      <c r="EK126" s="2"/>
      <c r="EL126" s="2"/>
      <c r="EM126" s="2"/>
      <c r="EN126" s="2"/>
      <c r="EO126" s="2"/>
      <c r="EP126" s="2"/>
      <c r="EQ126" s="2"/>
      <c r="ER126" s="2"/>
      <c r="ES126" s="2"/>
      <c r="ET126" s="2"/>
      <c r="EU126" s="2"/>
      <c r="EV126" s="2"/>
      <c r="EW126" s="2"/>
      <c r="EX126" s="2"/>
      <c r="EY126" s="2"/>
      <c r="EZ126" s="2"/>
      <c r="FA126" s="2"/>
      <c r="FB126" s="2"/>
      <c r="FC126" s="2"/>
      <c r="FD126" s="2"/>
      <c r="FE126" s="2"/>
      <c r="FF126" s="2"/>
      <c r="FG126" s="2"/>
      <c r="FH126" s="2"/>
      <c r="FI126" s="2"/>
      <c r="FJ126" s="2"/>
      <c r="FK126" s="2"/>
      <c r="FL126" s="2"/>
      <c r="FM126" s="2"/>
      <c r="FN126" s="2"/>
      <c r="FO126" s="2"/>
      <c r="FP126" s="2"/>
      <c r="FQ126" s="2"/>
      <c r="FR126" s="2"/>
      <c r="FS126" s="2"/>
      <c r="FT126" s="2"/>
      <c r="FU126" s="2"/>
      <c r="FV126" s="2"/>
      <c r="FW126" s="2"/>
      <c r="FX126" s="2"/>
      <c r="FY126" s="2"/>
      <c r="FZ126" s="2"/>
      <c r="GA126" s="2"/>
      <c r="GB126" s="2"/>
      <c r="GC126" s="2"/>
    </row>
    <row r="127" spans="1:185" s="3" customFormat="1" hidden="1">
      <c r="A127"/>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EE127" s="2"/>
      <c r="EF127" s="2"/>
      <c r="EG127" s="2"/>
      <c r="EH127" s="2"/>
      <c r="EI127" s="2"/>
      <c r="EJ127" s="2"/>
      <c r="EK127" s="2"/>
      <c r="EL127" s="2"/>
      <c r="EM127" s="2"/>
      <c r="EN127" s="2"/>
      <c r="EO127" s="2"/>
      <c r="EP127" s="2"/>
      <c r="EQ127" s="2"/>
      <c r="ER127" s="2"/>
      <c r="ES127" s="2"/>
      <c r="ET127" s="2"/>
      <c r="EU127" s="2"/>
      <c r="EV127" s="2"/>
      <c r="EW127" s="2"/>
      <c r="EX127" s="2"/>
      <c r="EY127" s="2"/>
      <c r="EZ127" s="2"/>
      <c r="FA127" s="2"/>
      <c r="FB127" s="2"/>
      <c r="FC127" s="2"/>
      <c r="FD127" s="2"/>
      <c r="FE127" s="2"/>
      <c r="FF127" s="2"/>
      <c r="FG127" s="2"/>
      <c r="FH127" s="2"/>
      <c r="FI127" s="2"/>
      <c r="FJ127" s="2"/>
      <c r="FK127" s="2"/>
      <c r="FL127" s="2"/>
      <c r="FM127" s="2"/>
      <c r="FN127" s="2"/>
      <c r="FO127" s="2"/>
      <c r="FP127" s="2"/>
      <c r="FQ127" s="2"/>
      <c r="FR127" s="2"/>
      <c r="FS127" s="2"/>
      <c r="FT127" s="2"/>
      <c r="FU127" s="2"/>
      <c r="FV127" s="2"/>
      <c r="FW127" s="2"/>
      <c r="FX127" s="2"/>
      <c r="FY127" s="2"/>
      <c r="FZ127" s="2"/>
      <c r="GA127" s="2"/>
      <c r="GB127" s="2"/>
      <c r="GC127" s="2"/>
    </row>
    <row r="128" spans="1:185" s="3" customFormat="1" hidden="1">
      <c r="A128"/>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EE128" s="2"/>
      <c r="EF128" s="2"/>
      <c r="EG128" s="2"/>
      <c r="EH128" s="2"/>
      <c r="EI128" s="2"/>
      <c r="EJ128" s="2"/>
      <c r="EK128" s="2"/>
      <c r="EL128" s="2"/>
      <c r="EM128" s="2"/>
      <c r="EN128" s="2"/>
      <c r="EO128" s="2"/>
      <c r="EP128" s="2"/>
      <c r="EQ128" s="2"/>
      <c r="ER128" s="2"/>
      <c r="ES128" s="2"/>
      <c r="ET128" s="2"/>
      <c r="EU128" s="2"/>
      <c r="EV128" s="2"/>
      <c r="EW128" s="2"/>
      <c r="EX128" s="2"/>
      <c r="EY128" s="2"/>
      <c r="EZ128" s="2"/>
      <c r="FA128" s="2"/>
      <c r="FB128" s="2"/>
      <c r="FC128" s="2"/>
      <c r="FD128" s="2"/>
      <c r="FE128" s="2"/>
      <c r="FF128" s="2"/>
      <c r="FG128" s="2"/>
      <c r="FH128" s="2"/>
      <c r="FI128" s="2"/>
      <c r="FJ128" s="2"/>
      <c r="FK128" s="2"/>
      <c r="FL128" s="2"/>
      <c r="FM128" s="2"/>
      <c r="FN128" s="2"/>
      <c r="FO128" s="2"/>
      <c r="FP128" s="2"/>
      <c r="FQ128" s="2"/>
      <c r="FR128" s="2"/>
      <c r="FS128" s="2"/>
      <c r="FT128" s="2"/>
      <c r="FU128" s="2"/>
      <c r="FV128" s="2"/>
      <c r="FW128" s="2"/>
      <c r="FX128" s="2"/>
      <c r="FY128" s="2"/>
      <c r="FZ128" s="2"/>
      <c r="GA128" s="2"/>
      <c r="GB128" s="2"/>
      <c r="GC128" s="2"/>
    </row>
    <row r="129" spans="1:185" s="3" customFormat="1" hidden="1">
      <c r="A129"/>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2"/>
      <c r="FD129" s="2"/>
      <c r="FE129" s="2"/>
      <c r="FF129" s="2"/>
      <c r="FG129" s="2"/>
      <c r="FH129" s="2"/>
      <c r="FI129" s="2"/>
      <c r="FJ129" s="2"/>
      <c r="FK129" s="2"/>
      <c r="FL129" s="2"/>
      <c r="FM129" s="2"/>
      <c r="FN129" s="2"/>
      <c r="FO129" s="2"/>
      <c r="FP129" s="2"/>
      <c r="FQ129" s="2"/>
      <c r="FR129" s="2"/>
      <c r="FS129" s="2"/>
      <c r="FT129" s="2"/>
      <c r="FU129" s="2"/>
      <c r="FV129" s="2"/>
      <c r="FW129" s="2"/>
      <c r="FX129" s="2"/>
      <c r="FY129" s="2"/>
      <c r="FZ129" s="2"/>
      <c r="GA129" s="2"/>
      <c r="GB129" s="2"/>
      <c r="GC129" s="2"/>
    </row>
    <row r="130" spans="1:185" s="3" customFormat="1" hidden="1">
      <c r="A130"/>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2"/>
      <c r="FD130" s="2"/>
      <c r="FE130" s="2"/>
      <c r="FF130" s="2"/>
      <c r="FG130" s="2"/>
      <c r="FH130" s="2"/>
      <c r="FI130" s="2"/>
      <c r="FJ130" s="2"/>
      <c r="FK130" s="2"/>
      <c r="FL130" s="2"/>
      <c r="FM130" s="2"/>
      <c r="FN130" s="2"/>
      <c r="FO130" s="2"/>
      <c r="FP130" s="2"/>
      <c r="FQ130" s="2"/>
      <c r="FR130" s="2"/>
      <c r="FS130" s="2"/>
      <c r="FT130" s="2"/>
      <c r="FU130" s="2"/>
      <c r="FV130" s="2"/>
      <c r="FW130" s="2"/>
      <c r="FX130" s="2"/>
      <c r="FY130" s="2"/>
      <c r="FZ130" s="2"/>
      <c r="GA130" s="2"/>
      <c r="GB130" s="2"/>
      <c r="GC130" s="2"/>
    </row>
    <row r="131" spans="1:185" s="3" customFormat="1" hidden="1">
      <c r="A131"/>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2"/>
      <c r="FD131" s="2"/>
      <c r="FE131" s="2"/>
      <c r="FF131" s="2"/>
      <c r="FG131" s="2"/>
      <c r="FH131" s="2"/>
      <c r="FI131" s="2"/>
      <c r="FJ131" s="2"/>
      <c r="FK131" s="2"/>
      <c r="FL131" s="2"/>
      <c r="FM131" s="2"/>
      <c r="FN131" s="2"/>
      <c r="FO131" s="2"/>
      <c r="FP131" s="2"/>
      <c r="FQ131" s="2"/>
      <c r="FR131" s="2"/>
      <c r="FS131" s="2"/>
      <c r="FT131" s="2"/>
      <c r="FU131" s="2"/>
      <c r="FV131" s="2"/>
      <c r="FW131" s="2"/>
      <c r="FX131" s="2"/>
      <c r="FY131" s="2"/>
      <c r="FZ131" s="2"/>
      <c r="GA131" s="2"/>
      <c r="GB131" s="2"/>
      <c r="GC131" s="2"/>
    </row>
    <row r="132" spans="1:185" s="3" customFormat="1" hidden="1">
      <c r="A13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2"/>
      <c r="FD132" s="2"/>
      <c r="FE132" s="2"/>
      <c r="FF132" s="2"/>
      <c r="FG132" s="2"/>
      <c r="FH132" s="2"/>
      <c r="FI132" s="2"/>
      <c r="FJ132" s="2"/>
      <c r="FK132" s="2"/>
      <c r="FL132" s="2"/>
      <c r="FM132" s="2"/>
      <c r="FN132" s="2"/>
      <c r="FO132" s="2"/>
      <c r="FP132" s="2"/>
      <c r="FQ132" s="2"/>
      <c r="FR132" s="2"/>
      <c r="FS132" s="2"/>
      <c r="FT132" s="2"/>
      <c r="FU132" s="2"/>
      <c r="FV132" s="2"/>
      <c r="FW132" s="2"/>
      <c r="FX132" s="2"/>
      <c r="FY132" s="2"/>
      <c r="FZ132" s="2"/>
      <c r="GA132" s="2"/>
      <c r="GB132" s="2"/>
      <c r="GC132" s="2"/>
    </row>
    <row r="133" spans="1:185" s="3" customFormat="1" hidden="1">
      <c r="A133"/>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2"/>
      <c r="FD133" s="2"/>
      <c r="FE133" s="2"/>
      <c r="FF133" s="2"/>
      <c r="FG133" s="2"/>
      <c r="FH133" s="2"/>
      <c r="FI133" s="2"/>
      <c r="FJ133" s="2"/>
      <c r="FK133" s="2"/>
      <c r="FL133" s="2"/>
      <c r="FM133" s="2"/>
      <c r="FN133" s="2"/>
      <c r="FO133" s="2"/>
      <c r="FP133" s="2"/>
      <c r="FQ133" s="2"/>
      <c r="FR133" s="2"/>
      <c r="FS133" s="2"/>
      <c r="FT133" s="2"/>
      <c r="FU133" s="2"/>
      <c r="FV133" s="2"/>
      <c r="FW133" s="2"/>
      <c r="FX133" s="2"/>
      <c r="FY133" s="2"/>
      <c r="FZ133" s="2"/>
      <c r="GA133" s="2"/>
      <c r="GB133" s="2"/>
      <c r="GC133" s="2"/>
    </row>
    <row r="134" spans="1:185" s="3" customFormat="1" hidden="1">
      <c r="A134"/>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2"/>
      <c r="FD134" s="2"/>
      <c r="FE134" s="2"/>
      <c r="FF134" s="2"/>
      <c r="FG134" s="2"/>
      <c r="FH134" s="2"/>
      <c r="FI134" s="2"/>
      <c r="FJ134" s="2"/>
      <c r="FK134" s="2"/>
      <c r="FL134" s="2"/>
      <c r="FM134" s="2"/>
      <c r="FN134" s="2"/>
      <c r="FO134" s="2"/>
      <c r="FP134" s="2"/>
      <c r="FQ134" s="2"/>
      <c r="FR134" s="2"/>
      <c r="FS134" s="2"/>
      <c r="FT134" s="2"/>
      <c r="FU134" s="2"/>
      <c r="FV134" s="2"/>
      <c r="FW134" s="2"/>
      <c r="FX134" s="2"/>
      <c r="FY134" s="2"/>
      <c r="FZ134" s="2"/>
      <c r="GA134" s="2"/>
      <c r="GB134" s="2"/>
      <c r="GC134" s="2"/>
    </row>
    <row r="135" spans="1:185" s="3" customFormat="1" hidden="1">
      <c r="A135"/>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2"/>
      <c r="FD135" s="2"/>
      <c r="FE135" s="2"/>
      <c r="FF135" s="2"/>
      <c r="FG135" s="2"/>
      <c r="FH135" s="2"/>
      <c r="FI135" s="2"/>
      <c r="FJ135" s="2"/>
      <c r="FK135" s="2"/>
      <c r="FL135" s="2"/>
      <c r="FM135" s="2"/>
      <c r="FN135" s="2"/>
      <c r="FO135" s="2"/>
      <c r="FP135" s="2"/>
      <c r="FQ135" s="2"/>
      <c r="FR135" s="2"/>
      <c r="FS135" s="2"/>
      <c r="FT135" s="2"/>
      <c r="FU135" s="2"/>
      <c r="FV135" s="2"/>
      <c r="FW135" s="2"/>
      <c r="FX135" s="2"/>
      <c r="FY135" s="2"/>
      <c r="FZ135" s="2"/>
      <c r="GA135" s="2"/>
      <c r="GB135" s="2"/>
      <c r="GC135" s="2"/>
    </row>
    <row r="136" spans="1:185" s="3" customFormat="1" hidden="1">
      <c r="A136"/>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2"/>
      <c r="FD136" s="2"/>
      <c r="FE136" s="2"/>
      <c r="FF136" s="2"/>
      <c r="FG136" s="2"/>
      <c r="FH136" s="2"/>
      <c r="FI136" s="2"/>
      <c r="FJ136" s="2"/>
      <c r="FK136" s="2"/>
      <c r="FL136" s="2"/>
      <c r="FM136" s="2"/>
      <c r="FN136" s="2"/>
      <c r="FO136" s="2"/>
      <c r="FP136" s="2"/>
      <c r="FQ136" s="2"/>
      <c r="FR136" s="2"/>
      <c r="FS136" s="2"/>
      <c r="FT136" s="2"/>
      <c r="FU136" s="2"/>
      <c r="FV136" s="2"/>
      <c r="FW136" s="2"/>
      <c r="FX136" s="2"/>
      <c r="FY136" s="2"/>
      <c r="FZ136" s="2"/>
      <c r="GA136" s="2"/>
      <c r="GB136" s="2"/>
      <c r="GC136" s="2"/>
    </row>
    <row r="137" spans="1:185" s="3" customFormat="1" hidden="1">
      <c r="A137"/>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2"/>
      <c r="FD137" s="2"/>
      <c r="FE137" s="2"/>
      <c r="FF137" s="2"/>
      <c r="FG137" s="2"/>
      <c r="FH137" s="2"/>
      <c r="FI137" s="2"/>
      <c r="FJ137" s="2"/>
      <c r="FK137" s="2"/>
      <c r="FL137" s="2"/>
      <c r="FM137" s="2"/>
      <c r="FN137" s="2"/>
      <c r="FO137" s="2"/>
      <c r="FP137" s="2"/>
      <c r="FQ137" s="2"/>
      <c r="FR137" s="2"/>
      <c r="FS137" s="2"/>
      <c r="FT137" s="2"/>
      <c r="FU137" s="2"/>
      <c r="FV137" s="2"/>
      <c r="FW137" s="2"/>
      <c r="FX137" s="2"/>
      <c r="FY137" s="2"/>
      <c r="FZ137" s="2"/>
      <c r="GA137" s="2"/>
      <c r="GB137" s="2"/>
      <c r="GC137" s="2"/>
    </row>
    <row r="138" spans="1:185" s="3" customFormat="1" hidden="1">
      <c r="A138"/>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2"/>
      <c r="FD138" s="2"/>
      <c r="FE138" s="2"/>
      <c r="FF138" s="2"/>
      <c r="FG138" s="2"/>
      <c r="FH138" s="2"/>
      <c r="FI138" s="2"/>
      <c r="FJ138" s="2"/>
      <c r="FK138" s="2"/>
      <c r="FL138" s="2"/>
      <c r="FM138" s="2"/>
      <c r="FN138" s="2"/>
      <c r="FO138" s="2"/>
      <c r="FP138" s="2"/>
      <c r="FQ138" s="2"/>
      <c r="FR138" s="2"/>
      <c r="FS138" s="2"/>
      <c r="FT138" s="2"/>
      <c r="FU138" s="2"/>
      <c r="FV138" s="2"/>
      <c r="FW138" s="2"/>
      <c r="FX138" s="2"/>
      <c r="FY138" s="2"/>
      <c r="FZ138" s="2"/>
      <c r="GA138" s="2"/>
      <c r="GB138" s="2"/>
      <c r="GC138" s="2"/>
    </row>
    <row r="139" spans="1:185" s="3" customFormat="1" hidden="1">
      <c r="A139"/>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2"/>
      <c r="FD139" s="2"/>
      <c r="FE139" s="2"/>
      <c r="FF139" s="2"/>
      <c r="FG139" s="2"/>
      <c r="FH139" s="2"/>
      <c r="FI139" s="2"/>
      <c r="FJ139" s="2"/>
      <c r="FK139" s="2"/>
      <c r="FL139" s="2"/>
      <c r="FM139" s="2"/>
      <c r="FN139" s="2"/>
      <c r="FO139" s="2"/>
      <c r="FP139" s="2"/>
      <c r="FQ139" s="2"/>
      <c r="FR139" s="2"/>
      <c r="FS139" s="2"/>
      <c r="FT139" s="2"/>
      <c r="FU139" s="2"/>
      <c r="FV139" s="2"/>
      <c r="FW139" s="2"/>
      <c r="FX139" s="2"/>
      <c r="FY139" s="2"/>
      <c r="FZ139" s="2"/>
      <c r="GA139" s="2"/>
      <c r="GB139" s="2"/>
      <c r="GC139" s="2"/>
    </row>
    <row r="140" spans="1:185" s="3" customFormat="1" hidden="1">
      <c r="A140"/>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2"/>
      <c r="FD140" s="2"/>
      <c r="FE140" s="2"/>
      <c r="FF140" s="2"/>
      <c r="FG140" s="2"/>
      <c r="FH140" s="2"/>
      <c r="FI140" s="2"/>
      <c r="FJ140" s="2"/>
      <c r="FK140" s="2"/>
      <c r="FL140" s="2"/>
      <c r="FM140" s="2"/>
      <c r="FN140" s="2"/>
      <c r="FO140" s="2"/>
      <c r="FP140" s="2"/>
      <c r="FQ140" s="2"/>
      <c r="FR140" s="2"/>
      <c r="FS140" s="2"/>
      <c r="FT140" s="2"/>
      <c r="FU140" s="2"/>
      <c r="FV140" s="2"/>
      <c r="FW140" s="2"/>
      <c r="FX140" s="2"/>
      <c r="FY140" s="2"/>
      <c r="FZ140" s="2"/>
      <c r="GA140" s="2"/>
      <c r="GB140" s="2"/>
      <c r="GC140" s="2"/>
    </row>
    <row r="141" spans="1:185" s="3" customFormat="1" hidden="1">
      <c r="A141"/>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2"/>
      <c r="FD141" s="2"/>
      <c r="FE141" s="2"/>
      <c r="FF141" s="2"/>
      <c r="FG141" s="2"/>
      <c r="FH141" s="2"/>
      <c r="FI141" s="2"/>
      <c r="FJ141" s="2"/>
      <c r="FK141" s="2"/>
      <c r="FL141" s="2"/>
      <c r="FM141" s="2"/>
      <c r="FN141" s="2"/>
      <c r="FO141" s="2"/>
      <c r="FP141" s="2"/>
      <c r="FQ141" s="2"/>
      <c r="FR141" s="2"/>
      <c r="FS141" s="2"/>
      <c r="FT141" s="2"/>
      <c r="FU141" s="2"/>
      <c r="FV141" s="2"/>
      <c r="FW141" s="2"/>
      <c r="FX141" s="2"/>
      <c r="FY141" s="2"/>
      <c r="FZ141" s="2"/>
      <c r="GA141" s="2"/>
      <c r="GB141" s="2"/>
      <c r="GC141" s="2"/>
    </row>
    <row r="142" spans="1:185" s="3" customFormat="1" hidden="1">
      <c r="A14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2"/>
      <c r="FD142" s="2"/>
      <c r="FE142" s="2"/>
      <c r="FF142" s="2"/>
      <c r="FG142" s="2"/>
      <c r="FH142" s="2"/>
      <c r="FI142" s="2"/>
      <c r="FJ142" s="2"/>
      <c r="FK142" s="2"/>
      <c r="FL142" s="2"/>
      <c r="FM142" s="2"/>
      <c r="FN142" s="2"/>
      <c r="FO142" s="2"/>
      <c r="FP142" s="2"/>
      <c r="FQ142" s="2"/>
      <c r="FR142" s="2"/>
      <c r="FS142" s="2"/>
      <c r="FT142" s="2"/>
      <c r="FU142" s="2"/>
      <c r="FV142" s="2"/>
      <c r="FW142" s="2"/>
      <c r="FX142" s="2"/>
      <c r="FY142" s="2"/>
      <c r="FZ142" s="2"/>
      <c r="GA142" s="2"/>
      <c r="GB142" s="2"/>
      <c r="GC142" s="2"/>
    </row>
    <row r="143" spans="1:185" s="3" customFormat="1" hidden="1">
      <c r="A143"/>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2"/>
      <c r="FD143" s="2"/>
      <c r="FE143" s="2"/>
      <c r="FF143" s="2"/>
      <c r="FG143" s="2"/>
      <c r="FH143" s="2"/>
      <c r="FI143" s="2"/>
      <c r="FJ143" s="2"/>
      <c r="FK143" s="2"/>
      <c r="FL143" s="2"/>
      <c r="FM143" s="2"/>
      <c r="FN143" s="2"/>
      <c r="FO143" s="2"/>
      <c r="FP143" s="2"/>
      <c r="FQ143" s="2"/>
      <c r="FR143" s="2"/>
      <c r="FS143" s="2"/>
      <c r="FT143" s="2"/>
      <c r="FU143" s="2"/>
      <c r="FV143" s="2"/>
      <c r="FW143" s="2"/>
      <c r="FX143" s="2"/>
      <c r="FY143" s="2"/>
      <c r="FZ143" s="2"/>
      <c r="GA143" s="2"/>
      <c r="GB143" s="2"/>
      <c r="GC143" s="2"/>
    </row>
    <row r="144" spans="1:185" s="3" customFormat="1" hidden="1">
      <c r="A144"/>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2"/>
      <c r="FD144" s="2"/>
      <c r="FE144" s="2"/>
      <c r="FF144" s="2"/>
      <c r="FG144" s="2"/>
      <c r="FH144" s="2"/>
      <c r="FI144" s="2"/>
      <c r="FJ144" s="2"/>
      <c r="FK144" s="2"/>
      <c r="FL144" s="2"/>
      <c r="FM144" s="2"/>
      <c r="FN144" s="2"/>
      <c r="FO144" s="2"/>
      <c r="FP144" s="2"/>
      <c r="FQ144" s="2"/>
      <c r="FR144" s="2"/>
      <c r="FS144" s="2"/>
      <c r="FT144" s="2"/>
      <c r="FU144" s="2"/>
      <c r="FV144" s="2"/>
      <c r="FW144" s="2"/>
      <c r="FX144" s="2"/>
      <c r="FY144" s="2"/>
      <c r="FZ144" s="2"/>
      <c r="GA144" s="2"/>
      <c r="GB144" s="2"/>
      <c r="GC144" s="2"/>
    </row>
    <row r="145" spans="1:185" s="3" customFormat="1" hidden="1">
      <c r="A145"/>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2"/>
      <c r="FD145" s="2"/>
      <c r="FE145" s="2"/>
      <c r="FF145" s="2"/>
      <c r="FG145" s="2"/>
      <c r="FH145" s="2"/>
      <c r="FI145" s="2"/>
      <c r="FJ145" s="2"/>
      <c r="FK145" s="2"/>
      <c r="FL145" s="2"/>
      <c r="FM145" s="2"/>
      <c r="FN145" s="2"/>
      <c r="FO145" s="2"/>
      <c r="FP145" s="2"/>
      <c r="FQ145" s="2"/>
      <c r="FR145" s="2"/>
      <c r="FS145" s="2"/>
      <c r="FT145" s="2"/>
      <c r="FU145" s="2"/>
      <c r="FV145" s="2"/>
      <c r="FW145" s="2"/>
      <c r="FX145" s="2"/>
      <c r="FY145" s="2"/>
      <c r="FZ145" s="2"/>
      <c r="GA145" s="2"/>
      <c r="GB145" s="2"/>
      <c r="GC145" s="2"/>
    </row>
    <row r="146" spans="1:185" s="3" customFormat="1" hidden="1">
      <c r="A146"/>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2"/>
      <c r="FD146" s="2"/>
      <c r="FE146" s="2"/>
      <c r="FF146" s="2"/>
      <c r="FG146" s="2"/>
      <c r="FH146" s="2"/>
      <c r="FI146" s="2"/>
      <c r="FJ146" s="2"/>
      <c r="FK146" s="2"/>
      <c r="FL146" s="2"/>
      <c r="FM146" s="2"/>
      <c r="FN146" s="2"/>
      <c r="FO146" s="2"/>
      <c r="FP146" s="2"/>
      <c r="FQ146" s="2"/>
      <c r="FR146" s="2"/>
      <c r="FS146" s="2"/>
      <c r="FT146" s="2"/>
      <c r="FU146" s="2"/>
      <c r="FV146" s="2"/>
      <c r="FW146" s="2"/>
      <c r="FX146" s="2"/>
      <c r="FY146" s="2"/>
      <c r="FZ146" s="2"/>
      <c r="GA146" s="2"/>
      <c r="GB146" s="2"/>
      <c r="GC146" s="2"/>
    </row>
    <row r="147" spans="1:185" s="3" customFormat="1" hidden="1">
      <c r="A147"/>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2"/>
      <c r="FD147" s="2"/>
      <c r="FE147" s="2"/>
      <c r="FF147" s="2"/>
      <c r="FG147" s="2"/>
      <c r="FH147" s="2"/>
      <c r="FI147" s="2"/>
      <c r="FJ147" s="2"/>
      <c r="FK147" s="2"/>
      <c r="FL147" s="2"/>
      <c r="FM147" s="2"/>
      <c r="FN147" s="2"/>
      <c r="FO147" s="2"/>
      <c r="FP147" s="2"/>
      <c r="FQ147" s="2"/>
      <c r="FR147" s="2"/>
      <c r="FS147" s="2"/>
      <c r="FT147" s="2"/>
      <c r="FU147" s="2"/>
      <c r="FV147" s="2"/>
      <c r="FW147" s="2"/>
      <c r="FX147" s="2"/>
      <c r="FY147" s="2"/>
      <c r="FZ147" s="2"/>
      <c r="GA147" s="2"/>
      <c r="GB147" s="2"/>
      <c r="GC147" s="2"/>
    </row>
    <row r="148" spans="1:185" s="3" customFormat="1" hidden="1">
      <c r="A148"/>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2"/>
      <c r="FD148" s="2"/>
      <c r="FE148" s="2"/>
      <c r="FF148" s="2"/>
      <c r="FG148" s="2"/>
      <c r="FH148" s="2"/>
      <c r="FI148" s="2"/>
      <c r="FJ148" s="2"/>
      <c r="FK148" s="2"/>
      <c r="FL148" s="2"/>
      <c r="FM148" s="2"/>
      <c r="FN148" s="2"/>
      <c r="FO148" s="2"/>
      <c r="FP148" s="2"/>
      <c r="FQ148" s="2"/>
      <c r="FR148" s="2"/>
      <c r="FS148" s="2"/>
      <c r="FT148" s="2"/>
      <c r="FU148" s="2"/>
      <c r="FV148" s="2"/>
      <c r="FW148" s="2"/>
      <c r="FX148" s="2"/>
      <c r="FY148" s="2"/>
      <c r="FZ148" s="2"/>
      <c r="GA148" s="2"/>
      <c r="GB148" s="2"/>
      <c r="GC148" s="2"/>
    </row>
    <row r="149" spans="1:185" s="3" customFormat="1" hidden="1">
      <c r="A149"/>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2"/>
      <c r="FD149" s="2"/>
      <c r="FE149" s="2"/>
      <c r="FF149" s="2"/>
      <c r="FG149" s="2"/>
      <c r="FH149" s="2"/>
      <c r="FI149" s="2"/>
      <c r="FJ149" s="2"/>
      <c r="FK149" s="2"/>
      <c r="FL149" s="2"/>
      <c r="FM149" s="2"/>
      <c r="FN149" s="2"/>
      <c r="FO149" s="2"/>
      <c r="FP149" s="2"/>
      <c r="FQ149" s="2"/>
      <c r="FR149" s="2"/>
      <c r="FS149" s="2"/>
      <c r="FT149" s="2"/>
      <c r="FU149" s="2"/>
      <c r="FV149" s="2"/>
      <c r="FW149" s="2"/>
      <c r="FX149" s="2"/>
      <c r="FY149" s="2"/>
      <c r="FZ149" s="2"/>
      <c r="GA149" s="2"/>
      <c r="GB149" s="2"/>
      <c r="GC149" s="2"/>
    </row>
    <row r="150" spans="1:185" s="3" customFormat="1" hidden="1">
      <c r="A150"/>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2"/>
      <c r="FD150" s="2"/>
      <c r="FE150" s="2"/>
      <c r="FF150" s="2"/>
      <c r="FG150" s="2"/>
      <c r="FH150" s="2"/>
      <c r="FI150" s="2"/>
      <c r="FJ150" s="2"/>
      <c r="FK150" s="2"/>
      <c r="FL150" s="2"/>
      <c r="FM150" s="2"/>
      <c r="FN150" s="2"/>
      <c r="FO150" s="2"/>
      <c r="FP150" s="2"/>
      <c r="FQ150" s="2"/>
      <c r="FR150" s="2"/>
      <c r="FS150" s="2"/>
      <c r="FT150" s="2"/>
      <c r="FU150" s="2"/>
      <c r="FV150" s="2"/>
      <c r="FW150" s="2"/>
      <c r="FX150" s="2"/>
      <c r="FY150" s="2"/>
      <c r="FZ150" s="2"/>
      <c r="GA150" s="2"/>
      <c r="GB150" s="2"/>
      <c r="GC150" s="2"/>
    </row>
    <row r="151" spans="1:185" s="3" customFormat="1" hidden="1">
      <c r="A151"/>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2"/>
      <c r="FD151" s="2"/>
      <c r="FE151" s="2"/>
      <c r="FF151" s="2"/>
      <c r="FG151" s="2"/>
      <c r="FH151" s="2"/>
      <c r="FI151" s="2"/>
      <c r="FJ151" s="2"/>
      <c r="FK151" s="2"/>
      <c r="FL151" s="2"/>
      <c r="FM151" s="2"/>
      <c r="FN151" s="2"/>
      <c r="FO151" s="2"/>
      <c r="FP151" s="2"/>
      <c r="FQ151" s="2"/>
      <c r="FR151" s="2"/>
      <c r="FS151" s="2"/>
      <c r="FT151" s="2"/>
      <c r="FU151" s="2"/>
      <c r="FV151" s="2"/>
      <c r="FW151" s="2"/>
      <c r="FX151" s="2"/>
      <c r="FY151" s="2"/>
      <c r="FZ151" s="2"/>
      <c r="GA151" s="2"/>
      <c r="GB151" s="2"/>
      <c r="GC151" s="2"/>
    </row>
    <row r="152" spans="1:185" s="3" customFormat="1" hidden="1">
      <c r="A15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2"/>
      <c r="FD152" s="2"/>
      <c r="FE152" s="2"/>
      <c r="FF152" s="2"/>
      <c r="FG152" s="2"/>
      <c r="FH152" s="2"/>
      <c r="FI152" s="2"/>
      <c r="FJ152" s="2"/>
      <c r="FK152" s="2"/>
      <c r="FL152" s="2"/>
      <c r="FM152" s="2"/>
      <c r="FN152" s="2"/>
      <c r="FO152" s="2"/>
      <c r="FP152" s="2"/>
      <c r="FQ152" s="2"/>
      <c r="FR152" s="2"/>
      <c r="FS152" s="2"/>
      <c r="FT152" s="2"/>
      <c r="FU152" s="2"/>
      <c r="FV152" s="2"/>
      <c r="FW152" s="2"/>
      <c r="FX152" s="2"/>
      <c r="FY152" s="2"/>
      <c r="FZ152" s="2"/>
      <c r="GA152" s="2"/>
      <c r="GB152" s="2"/>
      <c r="GC152" s="2"/>
    </row>
    <row r="153" spans="1:185" s="3" customFormat="1" hidden="1">
      <c r="A153"/>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2"/>
      <c r="FD153" s="2"/>
      <c r="FE153" s="2"/>
      <c r="FF153" s="2"/>
      <c r="FG153" s="2"/>
      <c r="FH153" s="2"/>
      <c r="FI153" s="2"/>
      <c r="FJ153" s="2"/>
      <c r="FK153" s="2"/>
      <c r="FL153" s="2"/>
      <c r="FM153" s="2"/>
      <c r="FN153" s="2"/>
      <c r="FO153" s="2"/>
      <c r="FP153" s="2"/>
      <c r="FQ153" s="2"/>
      <c r="FR153" s="2"/>
      <c r="FS153" s="2"/>
      <c r="FT153" s="2"/>
      <c r="FU153" s="2"/>
      <c r="FV153" s="2"/>
      <c r="FW153" s="2"/>
      <c r="FX153" s="2"/>
      <c r="FY153" s="2"/>
      <c r="FZ153" s="2"/>
      <c r="GA153" s="2"/>
      <c r="GB153" s="2"/>
      <c r="GC153" s="2"/>
    </row>
    <row r="154" spans="1:185" s="3" customFormat="1" hidden="1">
      <c r="A154"/>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2"/>
      <c r="FD154" s="2"/>
      <c r="FE154" s="2"/>
      <c r="FF154" s="2"/>
      <c r="FG154" s="2"/>
      <c r="FH154" s="2"/>
      <c r="FI154" s="2"/>
      <c r="FJ154" s="2"/>
      <c r="FK154" s="2"/>
      <c r="FL154" s="2"/>
      <c r="FM154" s="2"/>
      <c r="FN154" s="2"/>
      <c r="FO154" s="2"/>
      <c r="FP154" s="2"/>
      <c r="FQ154" s="2"/>
      <c r="FR154" s="2"/>
      <c r="FS154" s="2"/>
      <c r="FT154" s="2"/>
      <c r="FU154" s="2"/>
      <c r="FV154" s="2"/>
      <c r="FW154" s="2"/>
      <c r="FX154" s="2"/>
      <c r="FY154" s="2"/>
      <c r="FZ154" s="2"/>
      <c r="GA154" s="2"/>
      <c r="GB154" s="2"/>
      <c r="GC154" s="2"/>
    </row>
    <row r="155" spans="1:185" s="3" customFormat="1" hidden="1">
      <c r="A155"/>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2"/>
      <c r="FD155" s="2"/>
      <c r="FE155" s="2"/>
      <c r="FF155" s="2"/>
      <c r="FG155" s="2"/>
      <c r="FH155" s="2"/>
      <c r="FI155" s="2"/>
      <c r="FJ155" s="2"/>
      <c r="FK155" s="2"/>
      <c r="FL155" s="2"/>
      <c r="FM155" s="2"/>
      <c r="FN155" s="2"/>
      <c r="FO155" s="2"/>
      <c r="FP155" s="2"/>
      <c r="FQ155" s="2"/>
      <c r="FR155" s="2"/>
      <c r="FS155" s="2"/>
      <c r="FT155" s="2"/>
      <c r="FU155" s="2"/>
      <c r="FV155" s="2"/>
      <c r="FW155" s="2"/>
      <c r="FX155" s="2"/>
      <c r="FY155" s="2"/>
      <c r="FZ155" s="2"/>
      <c r="GA155" s="2"/>
      <c r="GB155" s="2"/>
      <c r="GC155" s="2"/>
    </row>
    <row r="156" spans="1:185" s="3" customFormat="1" hidden="1">
      <c r="A156"/>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2"/>
      <c r="FD156" s="2"/>
      <c r="FE156" s="2"/>
      <c r="FF156" s="2"/>
      <c r="FG156" s="2"/>
      <c r="FH156" s="2"/>
      <c r="FI156" s="2"/>
      <c r="FJ156" s="2"/>
      <c r="FK156" s="2"/>
      <c r="FL156" s="2"/>
      <c r="FM156" s="2"/>
      <c r="FN156" s="2"/>
      <c r="FO156" s="2"/>
      <c r="FP156" s="2"/>
      <c r="FQ156" s="2"/>
      <c r="FR156" s="2"/>
      <c r="FS156" s="2"/>
      <c r="FT156" s="2"/>
      <c r="FU156" s="2"/>
      <c r="FV156" s="2"/>
      <c r="FW156" s="2"/>
      <c r="FX156" s="2"/>
      <c r="FY156" s="2"/>
      <c r="FZ156" s="2"/>
      <c r="GA156" s="2"/>
      <c r="GB156" s="2"/>
      <c r="GC156" s="2"/>
    </row>
    <row r="157" spans="1:185" s="3" customFormat="1" hidden="1">
      <c r="A157"/>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2"/>
      <c r="FD157" s="2"/>
      <c r="FE157" s="2"/>
      <c r="FF157" s="2"/>
      <c r="FG157" s="2"/>
      <c r="FH157" s="2"/>
      <c r="FI157" s="2"/>
      <c r="FJ157" s="2"/>
      <c r="FK157" s="2"/>
      <c r="FL157" s="2"/>
      <c r="FM157" s="2"/>
      <c r="FN157" s="2"/>
      <c r="FO157" s="2"/>
      <c r="FP157" s="2"/>
      <c r="FQ157" s="2"/>
      <c r="FR157" s="2"/>
      <c r="FS157" s="2"/>
      <c r="FT157" s="2"/>
      <c r="FU157" s="2"/>
      <c r="FV157" s="2"/>
      <c r="FW157" s="2"/>
      <c r="FX157" s="2"/>
      <c r="FY157" s="2"/>
      <c r="FZ157" s="2"/>
      <c r="GA157" s="2"/>
      <c r="GB157" s="2"/>
      <c r="GC157" s="2"/>
    </row>
    <row r="158" spans="1:185" s="3" customFormat="1" hidden="1">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row>
    <row r="159" spans="1:185" s="3" customFormat="1" hidden="1">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row>
  </sheetData>
  <sheetProtection selectLockedCells="1" selectUnlockedCells="1"/>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HM159"/>
  <sheetViews>
    <sheetView showGridLines="0" showRowColHeaders="0" zoomScale="80" zoomScaleNormal="80" workbookViewId="0"/>
  </sheetViews>
  <sheetFormatPr defaultColWidth="0" defaultRowHeight="16.5" zeroHeight="1"/>
  <cols>
    <col min="1" max="1" width="10.5703125" customWidth="1"/>
    <col min="2" max="2" width="2.7109375" customWidth="1"/>
    <col min="3" max="21" width="9.7109375" customWidth="1"/>
    <col min="22" max="23" width="2.7109375" customWidth="1"/>
    <col min="24" max="185" width="8.85546875" style="1" hidden="1" customWidth="1"/>
    <col min="186" max="195" width="0" style="1" hidden="1" customWidth="1"/>
    <col min="196" max="199" width="8.85546875" style="1" hidden="1" customWidth="1"/>
    <col min="200" max="208" width="0" style="1" hidden="1" customWidth="1"/>
    <col min="209" max="212" width="8.85546875" style="1" hidden="1" customWidth="1"/>
    <col min="213" max="221" width="0" style="1" hidden="1" customWidth="1"/>
    <col min="222" max="16384" width="8.85546875" style="1" hidden="1"/>
  </cols>
  <sheetData>
    <row r="1" spans="1:23" s="19" customFormat="1" ht="16.5" customHeight="1">
      <c r="A1" s="95"/>
      <c r="B1" s="95"/>
      <c r="C1" s="95"/>
      <c r="D1" s="95"/>
      <c r="E1" s="95"/>
      <c r="F1" s="95"/>
      <c r="G1" s="95"/>
      <c r="H1" s="95"/>
      <c r="I1" s="95"/>
      <c r="J1" s="95"/>
      <c r="K1" s="95"/>
      <c r="L1" s="95"/>
      <c r="M1" s="95"/>
      <c r="N1" s="95"/>
      <c r="O1" s="95"/>
      <c r="P1" s="95"/>
      <c r="Q1" s="95"/>
      <c r="R1" s="95"/>
      <c r="S1" s="95"/>
      <c r="T1" s="95"/>
      <c r="U1" s="95"/>
      <c r="V1" s="95"/>
      <c r="W1" s="95"/>
    </row>
    <row r="2" spans="1:23" ht="16.5" customHeight="1" thickBot="1">
      <c r="A2" s="96"/>
      <c r="B2" s="106"/>
      <c r="C2" s="105"/>
      <c r="D2" s="105"/>
      <c r="E2" s="105"/>
      <c r="F2" s="105"/>
      <c r="G2" s="105"/>
      <c r="H2" s="105"/>
      <c r="I2" s="105"/>
      <c r="J2" s="105"/>
      <c r="K2" s="105"/>
      <c r="L2" s="105"/>
      <c r="M2" s="105"/>
      <c r="N2" s="105"/>
      <c r="O2" s="105"/>
      <c r="P2" s="105"/>
      <c r="Q2" s="105"/>
      <c r="R2" s="105"/>
      <c r="S2" s="105"/>
      <c r="T2" s="105"/>
      <c r="U2" s="105"/>
      <c r="V2" s="107"/>
      <c r="W2" s="96"/>
    </row>
    <row r="3" spans="1:23" ht="16.5" customHeight="1">
      <c r="A3" s="96"/>
      <c r="B3" s="99"/>
      <c r="C3" s="439" t="s">
        <v>553</v>
      </c>
      <c r="D3" s="440"/>
      <c r="E3" s="440"/>
      <c r="F3" s="440"/>
      <c r="G3" s="440"/>
      <c r="H3" s="440"/>
      <c r="I3" s="440"/>
      <c r="J3" s="440"/>
      <c r="K3" s="440"/>
      <c r="L3" s="440"/>
      <c r="M3" s="440"/>
      <c r="N3" s="440"/>
      <c r="O3" s="440"/>
      <c r="P3" s="440"/>
      <c r="Q3" s="440"/>
      <c r="R3" s="440"/>
      <c r="S3" s="440"/>
      <c r="T3" s="440"/>
      <c r="U3" s="441"/>
      <c r="V3" s="100"/>
      <c r="W3" s="96"/>
    </row>
    <row r="4" spans="1:23" ht="16.5" customHeight="1">
      <c r="A4" s="96"/>
      <c r="B4" s="99"/>
      <c r="C4" s="442"/>
      <c r="D4" s="443"/>
      <c r="E4" s="443"/>
      <c r="F4" s="443"/>
      <c r="G4" s="443"/>
      <c r="H4" s="443"/>
      <c r="I4" s="443"/>
      <c r="J4" s="443"/>
      <c r="K4" s="443"/>
      <c r="L4" s="443"/>
      <c r="M4" s="443"/>
      <c r="N4" s="443"/>
      <c r="O4" s="443"/>
      <c r="P4" s="443"/>
      <c r="Q4" s="443"/>
      <c r="R4" s="443"/>
      <c r="S4" s="443"/>
      <c r="T4" s="443"/>
      <c r="U4" s="444"/>
      <c r="V4" s="100"/>
      <c r="W4" s="96"/>
    </row>
    <row r="5" spans="1:23" ht="16.5" customHeight="1">
      <c r="A5" s="96"/>
      <c r="B5" s="99"/>
      <c r="C5" s="442"/>
      <c r="D5" s="443"/>
      <c r="E5" s="443"/>
      <c r="F5" s="443"/>
      <c r="G5" s="443"/>
      <c r="H5" s="443"/>
      <c r="I5" s="443"/>
      <c r="J5" s="443"/>
      <c r="K5" s="443"/>
      <c r="L5" s="443"/>
      <c r="M5" s="443"/>
      <c r="N5" s="443"/>
      <c r="O5" s="443"/>
      <c r="P5" s="443"/>
      <c r="Q5" s="443"/>
      <c r="R5" s="443"/>
      <c r="S5" s="443"/>
      <c r="T5" s="443"/>
      <c r="U5" s="444"/>
      <c r="V5" s="100"/>
      <c r="W5" s="96"/>
    </row>
    <row r="6" spans="1:23" ht="16.5" customHeight="1">
      <c r="A6" s="96"/>
      <c r="B6" s="99"/>
      <c r="C6" s="442"/>
      <c r="D6" s="443"/>
      <c r="E6" s="443"/>
      <c r="F6" s="443"/>
      <c r="G6" s="443"/>
      <c r="H6" s="443"/>
      <c r="I6" s="443"/>
      <c r="J6" s="443"/>
      <c r="K6" s="443"/>
      <c r="L6" s="443"/>
      <c r="M6" s="443"/>
      <c r="N6" s="443"/>
      <c r="O6" s="443"/>
      <c r="P6" s="443"/>
      <c r="Q6" s="443"/>
      <c r="R6" s="443"/>
      <c r="S6" s="443"/>
      <c r="T6" s="443"/>
      <c r="U6" s="444"/>
      <c r="V6" s="100"/>
      <c r="W6" s="96"/>
    </row>
    <row r="7" spans="1:23" ht="16.5" customHeight="1">
      <c r="A7" s="96"/>
      <c r="B7" s="99"/>
      <c r="C7" s="442"/>
      <c r="D7" s="443"/>
      <c r="E7" s="443"/>
      <c r="F7" s="443"/>
      <c r="G7" s="443"/>
      <c r="H7" s="443"/>
      <c r="I7" s="443"/>
      <c r="J7" s="443"/>
      <c r="K7" s="443"/>
      <c r="L7" s="443"/>
      <c r="M7" s="443"/>
      <c r="N7" s="443"/>
      <c r="O7" s="443"/>
      <c r="P7" s="443"/>
      <c r="Q7" s="443"/>
      <c r="R7" s="443"/>
      <c r="S7" s="443"/>
      <c r="T7" s="443"/>
      <c r="U7" s="444"/>
      <c r="V7" s="100"/>
      <c r="W7" s="96"/>
    </row>
    <row r="8" spans="1:23" ht="16.5" customHeight="1">
      <c r="A8" s="96"/>
      <c r="B8" s="99"/>
      <c r="C8" s="442"/>
      <c r="D8" s="443"/>
      <c r="E8" s="443"/>
      <c r="F8" s="443"/>
      <c r="G8" s="443"/>
      <c r="H8" s="443"/>
      <c r="I8" s="443"/>
      <c r="J8" s="443"/>
      <c r="K8" s="443"/>
      <c r="L8" s="443"/>
      <c r="M8" s="443"/>
      <c r="N8" s="443"/>
      <c r="O8" s="443"/>
      <c r="P8" s="443"/>
      <c r="Q8" s="443"/>
      <c r="R8" s="443"/>
      <c r="S8" s="443"/>
      <c r="T8" s="443"/>
      <c r="U8" s="444"/>
      <c r="V8" s="100"/>
      <c r="W8" s="96"/>
    </row>
    <row r="9" spans="1:23" ht="16.5" customHeight="1">
      <c r="A9" s="96"/>
      <c r="B9" s="99"/>
      <c r="C9" s="442"/>
      <c r="D9" s="443"/>
      <c r="E9" s="443"/>
      <c r="F9" s="443"/>
      <c r="G9" s="443"/>
      <c r="H9" s="443"/>
      <c r="I9" s="443"/>
      <c r="J9" s="443"/>
      <c r="K9" s="443"/>
      <c r="L9" s="443"/>
      <c r="M9" s="443"/>
      <c r="N9" s="443"/>
      <c r="O9" s="443"/>
      <c r="P9" s="443"/>
      <c r="Q9" s="443"/>
      <c r="R9" s="443"/>
      <c r="S9" s="443"/>
      <c r="T9" s="443"/>
      <c r="U9" s="444"/>
      <c r="V9" s="100"/>
      <c r="W9" s="96"/>
    </row>
    <row r="10" spans="1:23" ht="16.5" customHeight="1">
      <c r="A10" s="96"/>
      <c r="B10" s="99"/>
      <c r="C10" s="442"/>
      <c r="D10" s="443"/>
      <c r="E10" s="443"/>
      <c r="F10" s="443"/>
      <c r="G10" s="443"/>
      <c r="H10" s="443"/>
      <c r="I10" s="443"/>
      <c r="J10" s="443"/>
      <c r="K10" s="443"/>
      <c r="L10" s="443"/>
      <c r="M10" s="443"/>
      <c r="N10" s="443"/>
      <c r="O10" s="443"/>
      <c r="P10" s="443"/>
      <c r="Q10" s="443"/>
      <c r="R10" s="443"/>
      <c r="S10" s="443"/>
      <c r="T10" s="443"/>
      <c r="U10" s="444"/>
      <c r="V10" s="100"/>
      <c r="W10" s="96"/>
    </row>
    <row r="11" spans="1:23" ht="16.5" customHeight="1">
      <c r="A11" s="96"/>
      <c r="B11" s="99"/>
      <c r="C11" s="442"/>
      <c r="D11" s="443"/>
      <c r="E11" s="443"/>
      <c r="F11" s="443"/>
      <c r="G11" s="443"/>
      <c r="H11" s="443"/>
      <c r="I11" s="443"/>
      <c r="J11" s="443"/>
      <c r="K11" s="443"/>
      <c r="L11" s="443"/>
      <c r="M11" s="443"/>
      <c r="N11" s="443"/>
      <c r="O11" s="443"/>
      <c r="P11" s="443"/>
      <c r="Q11" s="443"/>
      <c r="R11" s="443"/>
      <c r="S11" s="443"/>
      <c r="T11" s="443"/>
      <c r="U11" s="444"/>
      <c r="V11" s="100"/>
      <c r="W11" s="96"/>
    </row>
    <row r="12" spans="1:23" ht="16.5" customHeight="1">
      <c r="A12" s="96"/>
      <c r="B12" s="99"/>
      <c r="C12" s="442"/>
      <c r="D12" s="443"/>
      <c r="E12" s="443"/>
      <c r="F12" s="443"/>
      <c r="G12" s="443"/>
      <c r="H12" s="443"/>
      <c r="I12" s="443"/>
      <c r="J12" s="443"/>
      <c r="K12" s="443"/>
      <c r="L12" s="443"/>
      <c r="M12" s="443"/>
      <c r="N12" s="443"/>
      <c r="O12" s="443"/>
      <c r="P12" s="443"/>
      <c r="Q12" s="443"/>
      <c r="R12" s="443"/>
      <c r="S12" s="443"/>
      <c r="T12" s="443"/>
      <c r="U12" s="444"/>
      <c r="V12" s="100"/>
      <c r="W12" s="96"/>
    </row>
    <row r="13" spans="1:23" ht="16.5" customHeight="1">
      <c r="A13" s="96"/>
      <c r="B13" s="99"/>
      <c r="C13" s="442"/>
      <c r="D13" s="443"/>
      <c r="E13" s="443"/>
      <c r="F13" s="443"/>
      <c r="G13" s="443"/>
      <c r="H13" s="443"/>
      <c r="I13" s="443"/>
      <c r="J13" s="443"/>
      <c r="K13" s="443"/>
      <c r="L13" s="443"/>
      <c r="M13" s="443"/>
      <c r="N13" s="443"/>
      <c r="O13" s="443"/>
      <c r="P13" s="443"/>
      <c r="Q13" s="443"/>
      <c r="R13" s="443"/>
      <c r="S13" s="443"/>
      <c r="T13" s="443"/>
      <c r="U13" s="444"/>
      <c r="V13" s="100"/>
      <c r="W13" s="96"/>
    </row>
    <row r="14" spans="1:23" ht="16.5" customHeight="1">
      <c r="A14" s="96"/>
      <c r="B14" s="99"/>
      <c r="C14" s="442"/>
      <c r="D14" s="443"/>
      <c r="E14" s="443"/>
      <c r="F14" s="443"/>
      <c r="G14" s="443"/>
      <c r="H14" s="443"/>
      <c r="I14" s="443"/>
      <c r="J14" s="443"/>
      <c r="K14" s="443"/>
      <c r="L14" s="443"/>
      <c r="M14" s="443"/>
      <c r="N14" s="443"/>
      <c r="O14" s="443"/>
      <c r="P14" s="443"/>
      <c r="Q14" s="443"/>
      <c r="R14" s="443"/>
      <c r="S14" s="443"/>
      <c r="T14" s="443"/>
      <c r="U14" s="444"/>
      <c r="V14" s="100"/>
      <c r="W14" s="96"/>
    </row>
    <row r="15" spans="1:23" ht="16.5" customHeight="1">
      <c r="A15" s="96"/>
      <c r="B15" s="99"/>
      <c r="C15" s="442"/>
      <c r="D15" s="443"/>
      <c r="E15" s="443"/>
      <c r="F15" s="443"/>
      <c r="G15" s="443"/>
      <c r="H15" s="443"/>
      <c r="I15" s="443"/>
      <c r="J15" s="443"/>
      <c r="K15" s="443"/>
      <c r="L15" s="443"/>
      <c r="M15" s="443"/>
      <c r="N15" s="443"/>
      <c r="O15" s="443"/>
      <c r="P15" s="443"/>
      <c r="Q15" s="443"/>
      <c r="R15" s="443"/>
      <c r="S15" s="443"/>
      <c r="T15" s="443"/>
      <c r="U15" s="444"/>
      <c r="V15" s="100"/>
      <c r="W15" s="96"/>
    </row>
    <row r="16" spans="1:23" ht="16.5" customHeight="1">
      <c r="A16" s="96"/>
      <c r="B16" s="99"/>
      <c r="C16" s="442"/>
      <c r="D16" s="443"/>
      <c r="E16" s="443"/>
      <c r="F16" s="443"/>
      <c r="G16" s="443"/>
      <c r="H16" s="443"/>
      <c r="I16" s="443"/>
      <c r="J16" s="443"/>
      <c r="K16" s="443"/>
      <c r="L16" s="443"/>
      <c r="M16" s="443"/>
      <c r="N16" s="443"/>
      <c r="O16" s="443"/>
      <c r="P16" s="443"/>
      <c r="Q16" s="443"/>
      <c r="R16" s="443"/>
      <c r="S16" s="443"/>
      <c r="T16" s="443"/>
      <c r="U16" s="444"/>
      <c r="V16" s="100"/>
      <c r="W16" s="96"/>
    </row>
    <row r="17" spans="1:23" ht="16.5" customHeight="1">
      <c r="A17" s="96"/>
      <c r="B17" s="99"/>
      <c r="C17" s="442"/>
      <c r="D17" s="443"/>
      <c r="E17" s="443"/>
      <c r="F17" s="443"/>
      <c r="G17" s="443"/>
      <c r="H17" s="443"/>
      <c r="I17" s="443"/>
      <c r="J17" s="443"/>
      <c r="K17" s="443"/>
      <c r="L17" s="443"/>
      <c r="M17" s="443"/>
      <c r="N17" s="443"/>
      <c r="O17" s="443"/>
      <c r="P17" s="443"/>
      <c r="Q17" s="443"/>
      <c r="R17" s="443"/>
      <c r="S17" s="443"/>
      <c r="T17" s="443"/>
      <c r="U17" s="444"/>
      <c r="V17" s="100"/>
      <c r="W17" s="96"/>
    </row>
    <row r="18" spans="1:23" ht="16.5" customHeight="1">
      <c r="A18" s="96"/>
      <c r="B18" s="99"/>
      <c r="C18" s="442"/>
      <c r="D18" s="443"/>
      <c r="E18" s="443"/>
      <c r="F18" s="443"/>
      <c r="G18" s="443"/>
      <c r="H18" s="443"/>
      <c r="I18" s="443"/>
      <c r="J18" s="443"/>
      <c r="K18" s="443"/>
      <c r="L18" s="443"/>
      <c r="M18" s="443"/>
      <c r="N18" s="443"/>
      <c r="O18" s="443"/>
      <c r="P18" s="443"/>
      <c r="Q18" s="443"/>
      <c r="R18" s="443"/>
      <c r="S18" s="443"/>
      <c r="T18" s="443"/>
      <c r="U18" s="444"/>
      <c r="V18" s="100"/>
      <c r="W18" s="96"/>
    </row>
    <row r="19" spans="1:23" ht="16.5" customHeight="1">
      <c r="A19" s="96"/>
      <c r="B19" s="99"/>
      <c r="C19" s="442"/>
      <c r="D19" s="443"/>
      <c r="E19" s="443"/>
      <c r="F19" s="443"/>
      <c r="G19" s="443"/>
      <c r="H19" s="443"/>
      <c r="I19" s="443"/>
      <c r="J19" s="443"/>
      <c r="K19" s="443"/>
      <c r="L19" s="443"/>
      <c r="M19" s="443"/>
      <c r="N19" s="443"/>
      <c r="O19" s="443"/>
      <c r="P19" s="443"/>
      <c r="Q19" s="443"/>
      <c r="R19" s="443"/>
      <c r="S19" s="443"/>
      <c r="T19" s="443"/>
      <c r="U19" s="444"/>
      <c r="V19" s="100"/>
      <c r="W19" s="96"/>
    </row>
    <row r="20" spans="1:23" ht="16.5" customHeight="1">
      <c r="A20" s="96"/>
      <c r="B20" s="99"/>
      <c r="C20" s="442"/>
      <c r="D20" s="443"/>
      <c r="E20" s="443"/>
      <c r="F20" s="443"/>
      <c r="G20" s="443"/>
      <c r="H20" s="443"/>
      <c r="I20" s="443"/>
      <c r="J20" s="443"/>
      <c r="K20" s="443"/>
      <c r="L20" s="443"/>
      <c r="M20" s="443"/>
      <c r="N20" s="443"/>
      <c r="O20" s="443"/>
      <c r="P20" s="443"/>
      <c r="Q20" s="443"/>
      <c r="R20" s="443"/>
      <c r="S20" s="443"/>
      <c r="T20" s="443"/>
      <c r="U20" s="444"/>
      <c r="V20" s="100"/>
      <c r="W20" s="96"/>
    </row>
    <row r="21" spans="1:23" ht="16.5" customHeight="1">
      <c r="A21" s="96"/>
      <c r="B21" s="99"/>
      <c r="C21" s="442"/>
      <c r="D21" s="443"/>
      <c r="E21" s="443"/>
      <c r="F21" s="443"/>
      <c r="G21" s="443"/>
      <c r="H21" s="443"/>
      <c r="I21" s="443"/>
      <c r="J21" s="443"/>
      <c r="K21" s="443"/>
      <c r="L21" s="443"/>
      <c r="M21" s="443"/>
      <c r="N21" s="443"/>
      <c r="O21" s="443"/>
      <c r="P21" s="443"/>
      <c r="Q21" s="443"/>
      <c r="R21" s="443"/>
      <c r="S21" s="443"/>
      <c r="T21" s="443"/>
      <c r="U21" s="444"/>
      <c r="V21" s="100"/>
      <c r="W21" s="96"/>
    </row>
    <row r="22" spans="1:23" ht="16.5" customHeight="1">
      <c r="A22" s="96"/>
      <c r="B22" s="99"/>
      <c r="C22" s="442"/>
      <c r="D22" s="443"/>
      <c r="E22" s="443"/>
      <c r="F22" s="443"/>
      <c r="G22" s="443"/>
      <c r="H22" s="443"/>
      <c r="I22" s="443"/>
      <c r="J22" s="443"/>
      <c r="K22" s="443"/>
      <c r="L22" s="443"/>
      <c r="M22" s="443"/>
      <c r="N22" s="443"/>
      <c r="O22" s="443"/>
      <c r="P22" s="443"/>
      <c r="Q22" s="443"/>
      <c r="R22" s="443"/>
      <c r="S22" s="443"/>
      <c r="T22" s="443"/>
      <c r="U22" s="444"/>
      <c r="V22" s="100"/>
      <c r="W22" s="96"/>
    </row>
    <row r="23" spans="1:23" ht="16.5" customHeight="1">
      <c r="A23" s="96"/>
      <c r="B23" s="99"/>
      <c r="C23" s="442"/>
      <c r="D23" s="443"/>
      <c r="E23" s="443"/>
      <c r="F23" s="443"/>
      <c r="G23" s="443"/>
      <c r="H23" s="443"/>
      <c r="I23" s="443"/>
      <c r="J23" s="443"/>
      <c r="K23" s="443"/>
      <c r="L23" s="443"/>
      <c r="M23" s="443"/>
      <c r="N23" s="443"/>
      <c r="O23" s="443"/>
      <c r="P23" s="443"/>
      <c r="Q23" s="443"/>
      <c r="R23" s="443"/>
      <c r="S23" s="443"/>
      <c r="T23" s="443"/>
      <c r="U23" s="444"/>
      <c r="V23" s="100"/>
      <c r="W23" s="96"/>
    </row>
    <row r="24" spans="1:23" ht="16.5" customHeight="1">
      <c r="A24" s="96"/>
      <c r="B24" s="99"/>
      <c r="C24" s="442"/>
      <c r="D24" s="443"/>
      <c r="E24" s="443"/>
      <c r="F24" s="443"/>
      <c r="G24" s="443"/>
      <c r="H24" s="443"/>
      <c r="I24" s="443"/>
      <c r="J24" s="443"/>
      <c r="K24" s="443"/>
      <c r="L24" s="443"/>
      <c r="M24" s="443"/>
      <c r="N24" s="443"/>
      <c r="O24" s="443"/>
      <c r="P24" s="443"/>
      <c r="Q24" s="443"/>
      <c r="R24" s="443"/>
      <c r="S24" s="443"/>
      <c r="T24" s="443"/>
      <c r="U24" s="444"/>
      <c r="V24" s="100"/>
      <c r="W24" s="96"/>
    </row>
    <row r="25" spans="1:23" ht="16.5" customHeight="1">
      <c r="A25" s="96"/>
      <c r="B25" s="99"/>
      <c r="C25" s="442"/>
      <c r="D25" s="443"/>
      <c r="E25" s="443"/>
      <c r="F25" s="443"/>
      <c r="G25" s="443"/>
      <c r="H25" s="443"/>
      <c r="I25" s="443"/>
      <c r="J25" s="443"/>
      <c r="K25" s="443"/>
      <c r="L25" s="443"/>
      <c r="M25" s="443"/>
      <c r="N25" s="443"/>
      <c r="O25" s="443"/>
      <c r="P25" s="443"/>
      <c r="Q25" s="443"/>
      <c r="R25" s="443"/>
      <c r="S25" s="443"/>
      <c r="T25" s="443"/>
      <c r="U25" s="444"/>
      <c r="V25" s="100"/>
      <c r="W25" s="96"/>
    </row>
    <row r="26" spans="1:23" ht="16.5" customHeight="1">
      <c r="A26" s="96"/>
      <c r="B26" s="99"/>
      <c r="C26" s="442"/>
      <c r="D26" s="443"/>
      <c r="E26" s="443"/>
      <c r="F26" s="443"/>
      <c r="G26" s="443"/>
      <c r="H26" s="443"/>
      <c r="I26" s="443"/>
      <c r="J26" s="443"/>
      <c r="K26" s="443"/>
      <c r="L26" s="443"/>
      <c r="M26" s="443"/>
      <c r="N26" s="443"/>
      <c r="O26" s="443"/>
      <c r="P26" s="443"/>
      <c r="Q26" s="443"/>
      <c r="R26" s="443"/>
      <c r="S26" s="443"/>
      <c r="T26" s="443"/>
      <c r="U26" s="444"/>
      <c r="V26" s="100"/>
      <c r="W26" s="96"/>
    </row>
    <row r="27" spans="1:23" ht="16.5" customHeight="1">
      <c r="A27" s="96"/>
      <c r="B27" s="99"/>
      <c r="C27" s="442"/>
      <c r="D27" s="443"/>
      <c r="E27" s="443"/>
      <c r="F27" s="443"/>
      <c r="G27" s="443"/>
      <c r="H27" s="443"/>
      <c r="I27" s="443"/>
      <c r="J27" s="443"/>
      <c r="K27" s="443"/>
      <c r="L27" s="443"/>
      <c r="M27" s="443"/>
      <c r="N27" s="443"/>
      <c r="O27" s="443"/>
      <c r="P27" s="443"/>
      <c r="Q27" s="443"/>
      <c r="R27" s="443"/>
      <c r="S27" s="443"/>
      <c r="T27" s="443"/>
      <c r="U27" s="444"/>
      <c r="V27" s="100"/>
      <c r="W27" s="96"/>
    </row>
    <row r="28" spans="1:23" ht="16.5" customHeight="1">
      <c r="A28" s="96"/>
      <c r="B28" s="99"/>
      <c r="C28" s="442"/>
      <c r="D28" s="443"/>
      <c r="E28" s="443"/>
      <c r="F28" s="443"/>
      <c r="G28" s="443"/>
      <c r="H28" s="443"/>
      <c r="I28" s="443"/>
      <c r="J28" s="443"/>
      <c r="K28" s="443"/>
      <c r="L28" s="443"/>
      <c r="M28" s="443"/>
      <c r="N28" s="443"/>
      <c r="O28" s="443"/>
      <c r="P28" s="443"/>
      <c r="Q28" s="443"/>
      <c r="R28" s="443"/>
      <c r="S28" s="443"/>
      <c r="T28" s="443"/>
      <c r="U28" s="444"/>
      <c r="V28" s="100"/>
      <c r="W28" s="96"/>
    </row>
    <row r="29" spans="1:23" ht="16.5" customHeight="1">
      <c r="A29" s="96"/>
      <c r="B29" s="99"/>
      <c r="C29" s="442"/>
      <c r="D29" s="443"/>
      <c r="E29" s="443"/>
      <c r="F29" s="443"/>
      <c r="G29" s="443"/>
      <c r="H29" s="443"/>
      <c r="I29" s="443"/>
      <c r="J29" s="443"/>
      <c r="K29" s="443"/>
      <c r="L29" s="443"/>
      <c r="M29" s="443"/>
      <c r="N29" s="443"/>
      <c r="O29" s="443"/>
      <c r="P29" s="443"/>
      <c r="Q29" s="443"/>
      <c r="R29" s="443"/>
      <c r="S29" s="443"/>
      <c r="T29" s="443"/>
      <c r="U29" s="444"/>
      <c r="V29" s="100"/>
      <c r="W29" s="96"/>
    </row>
    <row r="30" spans="1:23" ht="16.5" customHeight="1">
      <c r="A30" s="96"/>
      <c r="B30" s="99"/>
      <c r="C30" s="442"/>
      <c r="D30" s="443"/>
      <c r="E30" s="443"/>
      <c r="F30" s="443"/>
      <c r="G30" s="443"/>
      <c r="H30" s="443"/>
      <c r="I30" s="443"/>
      <c r="J30" s="443"/>
      <c r="K30" s="443"/>
      <c r="L30" s="443"/>
      <c r="M30" s="443"/>
      <c r="N30" s="443"/>
      <c r="O30" s="443"/>
      <c r="P30" s="443"/>
      <c r="Q30" s="443"/>
      <c r="R30" s="443"/>
      <c r="S30" s="443"/>
      <c r="T30" s="443"/>
      <c r="U30" s="444"/>
      <c r="V30" s="100"/>
      <c r="W30" s="96"/>
    </row>
    <row r="31" spans="1:23" ht="16.5" customHeight="1">
      <c r="A31" s="96"/>
      <c r="B31" s="99"/>
      <c r="C31" s="442"/>
      <c r="D31" s="443"/>
      <c r="E31" s="443"/>
      <c r="F31" s="443"/>
      <c r="G31" s="443"/>
      <c r="H31" s="443"/>
      <c r="I31" s="443"/>
      <c r="J31" s="443"/>
      <c r="K31" s="443"/>
      <c r="L31" s="443"/>
      <c r="M31" s="443"/>
      <c r="N31" s="443"/>
      <c r="O31" s="443"/>
      <c r="P31" s="443"/>
      <c r="Q31" s="443"/>
      <c r="R31" s="443"/>
      <c r="S31" s="443"/>
      <c r="T31" s="443"/>
      <c r="U31" s="444"/>
      <c r="V31" s="100"/>
      <c r="W31" s="96"/>
    </row>
    <row r="32" spans="1:23" ht="16.5" customHeight="1">
      <c r="A32" s="96"/>
      <c r="B32" s="99"/>
      <c r="C32" s="442"/>
      <c r="D32" s="443"/>
      <c r="E32" s="443"/>
      <c r="F32" s="443"/>
      <c r="G32" s="443"/>
      <c r="H32" s="443"/>
      <c r="I32" s="443"/>
      <c r="J32" s="443"/>
      <c r="K32" s="443"/>
      <c r="L32" s="443"/>
      <c r="M32" s="443"/>
      <c r="N32" s="443"/>
      <c r="O32" s="443"/>
      <c r="P32" s="443"/>
      <c r="Q32" s="443"/>
      <c r="R32" s="443"/>
      <c r="S32" s="443"/>
      <c r="T32" s="443"/>
      <c r="U32" s="444"/>
      <c r="V32" s="100"/>
      <c r="W32" s="96"/>
    </row>
    <row r="33" spans="1:23" ht="16.5" customHeight="1">
      <c r="A33" s="96"/>
      <c r="B33" s="99"/>
      <c r="C33" s="442"/>
      <c r="D33" s="443"/>
      <c r="E33" s="443"/>
      <c r="F33" s="443"/>
      <c r="G33" s="443"/>
      <c r="H33" s="443"/>
      <c r="I33" s="443"/>
      <c r="J33" s="443"/>
      <c r="K33" s="443"/>
      <c r="L33" s="443"/>
      <c r="M33" s="443"/>
      <c r="N33" s="443"/>
      <c r="O33" s="443"/>
      <c r="P33" s="443"/>
      <c r="Q33" s="443"/>
      <c r="R33" s="443"/>
      <c r="S33" s="443"/>
      <c r="T33" s="443"/>
      <c r="U33" s="444"/>
      <c r="V33" s="100"/>
      <c r="W33" s="96"/>
    </row>
    <row r="34" spans="1:23" ht="16.5" customHeight="1">
      <c r="A34" s="96"/>
      <c r="B34" s="99"/>
      <c r="C34" s="442"/>
      <c r="D34" s="443"/>
      <c r="E34" s="443"/>
      <c r="F34" s="443"/>
      <c r="G34" s="443"/>
      <c r="H34" s="443"/>
      <c r="I34" s="443"/>
      <c r="J34" s="443"/>
      <c r="K34" s="443"/>
      <c r="L34" s="443"/>
      <c r="M34" s="443"/>
      <c r="N34" s="443"/>
      <c r="O34" s="443"/>
      <c r="P34" s="443"/>
      <c r="Q34" s="443"/>
      <c r="R34" s="443"/>
      <c r="S34" s="443"/>
      <c r="T34" s="443"/>
      <c r="U34" s="444"/>
      <c r="V34" s="100"/>
      <c r="W34" s="96"/>
    </row>
    <row r="35" spans="1:23" ht="16.5" customHeight="1" thickBot="1">
      <c r="A35" s="96"/>
      <c r="B35" s="99"/>
      <c r="C35" s="445"/>
      <c r="D35" s="446"/>
      <c r="E35" s="446"/>
      <c r="F35" s="446"/>
      <c r="G35" s="446"/>
      <c r="H35" s="446"/>
      <c r="I35" s="446"/>
      <c r="J35" s="446"/>
      <c r="K35" s="446"/>
      <c r="L35" s="446"/>
      <c r="M35" s="446"/>
      <c r="N35" s="446"/>
      <c r="O35" s="446"/>
      <c r="P35" s="446"/>
      <c r="Q35" s="446"/>
      <c r="R35" s="446"/>
      <c r="S35" s="446"/>
      <c r="T35" s="446"/>
      <c r="U35" s="447"/>
      <c r="V35" s="100"/>
      <c r="W35" s="96"/>
    </row>
    <row r="36" spans="1:23" s="3" customFormat="1" ht="16.5" customHeight="1">
      <c r="A36" s="96"/>
      <c r="B36" s="102"/>
      <c r="C36" s="103"/>
      <c r="D36" s="103"/>
      <c r="E36" s="103"/>
      <c r="F36" s="103"/>
      <c r="G36" s="103"/>
      <c r="H36" s="103"/>
      <c r="I36" s="103"/>
      <c r="J36" s="103"/>
      <c r="K36" s="103"/>
      <c r="L36" s="103"/>
      <c r="M36" s="103"/>
      <c r="N36" s="103"/>
      <c r="O36" s="103"/>
      <c r="P36" s="103"/>
      <c r="Q36" s="103"/>
      <c r="R36" s="103"/>
      <c r="S36" s="103"/>
      <c r="T36" s="103"/>
      <c r="U36" s="103"/>
      <c r="V36" s="104"/>
      <c r="W36" s="97"/>
    </row>
    <row r="37" spans="1:23" s="3" customFormat="1" ht="16.5" customHeight="1">
      <c r="A37" s="96"/>
      <c r="B37" s="97"/>
      <c r="C37" s="97"/>
      <c r="D37" s="97"/>
      <c r="E37" s="97"/>
      <c r="F37" s="97"/>
      <c r="G37" s="97"/>
      <c r="H37" s="97"/>
      <c r="I37" s="97"/>
      <c r="J37" s="97"/>
      <c r="K37" s="97"/>
      <c r="L37" s="97"/>
      <c r="M37" s="97"/>
      <c r="N37" s="97"/>
      <c r="O37" s="97"/>
      <c r="P37" s="97"/>
      <c r="Q37" s="97"/>
      <c r="R37" s="97"/>
      <c r="S37" s="97"/>
      <c r="T37" s="97"/>
      <c r="U37" s="97"/>
      <c r="V37" s="97"/>
      <c r="W37" s="97"/>
    </row>
    <row r="38" spans="1:23" s="3" customFormat="1" hidden="1">
      <c r="A38"/>
      <c r="B38" s="2"/>
      <c r="C38" s="2"/>
      <c r="D38" s="2"/>
      <c r="E38" s="2"/>
      <c r="F38" s="2"/>
      <c r="G38" s="2"/>
      <c r="H38" s="2"/>
      <c r="I38" s="2"/>
      <c r="J38" s="2"/>
      <c r="K38" s="2"/>
      <c r="L38" s="2"/>
      <c r="M38" s="2"/>
      <c r="N38" s="2"/>
      <c r="O38" s="2"/>
      <c r="P38" s="2"/>
      <c r="Q38" s="2"/>
      <c r="R38" s="2"/>
      <c r="S38" s="2"/>
      <c r="T38" s="2"/>
      <c r="U38" s="2"/>
      <c r="V38" s="2"/>
    </row>
    <row r="39" spans="1:23" s="3" customFormat="1" ht="16.5" hidden="1" customHeight="1">
      <c r="A39"/>
      <c r="B39" s="2"/>
      <c r="C39" s="2"/>
      <c r="D39" s="2"/>
      <c r="E39" s="2"/>
      <c r="F39" s="2"/>
      <c r="G39" s="2"/>
      <c r="H39" s="2"/>
      <c r="I39" s="2"/>
      <c r="J39" s="2"/>
      <c r="K39" s="2"/>
      <c r="L39" s="2"/>
      <c r="M39" s="2"/>
      <c r="N39" s="2"/>
      <c r="O39" s="2"/>
      <c r="P39" s="2"/>
      <c r="Q39" s="2"/>
      <c r="R39" s="2"/>
      <c r="S39" s="2"/>
      <c r="T39" s="2"/>
      <c r="U39" s="2"/>
      <c r="V39" s="2"/>
      <c r="W39" s="2"/>
    </row>
    <row r="40" spans="1:23" s="3" customFormat="1" hidden="1">
      <c r="A40"/>
      <c r="B40" s="2"/>
      <c r="C40" s="2"/>
      <c r="D40" s="2"/>
      <c r="E40" s="2"/>
      <c r="F40" s="2"/>
      <c r="G40" s="2"/>
      <c r="H40" s="2"/>
      <c r="I40" s="2"/>
      <c r="J40" s="2"/>
      <c r="K40" s="2"/>
      <c r="L40" s="2"/>
      <c r="M40" s="2"/>
      <c r="N40" s="2"/>
      <c r="O40" s="2"/>
      <c r="P40" s="2"/>
      <c r="Q40" s="2"/>
      <c r="R40" s="2"/>
      <c r="S40" s="2"/>
      <c r="T40" s="2"/>
      <c r="U40" s="2"/>
      <c r="V40" s="2"/>
      <c r="W40" s="2"/>
    </row>
    <row r="41" spans="1:23" s="3" customFormat="1" hidden="1">
      <c r="A41"/>
      <c r="B41" s="2"/>
      <c r="C41" s="2"/>
      <c r="D41" s="2"/>
      <c r="E41" s="2"/>
      <c r="F41" s="2"/>
      <c r="G41" s="2"/>
      <c r="H41" s="2"/>
      <c r="I41" s="2"/>
      <c r="J41" s="2"/>
      <c r="K41" s="2"/>
      <c r="L41" s="2"/>
      <c r="M41" s="2"/>
      <c r="N41" s="2"/>
      <c r="O41" s="2"/>
      <c r="P41" s="2"/>
      <c r="Q41" s="2"/>
      <c r="R41" s="2"/>
      <c r="S41" s="2"/>
      <c r="T41" s="2"/>
      <c r="U41" s="2"/>
      <c r="V41" s="2"/>
      <c r="W41" s="2"/>
    </row>
    <row r="42" spans="1:23" s="3" customFormat="1" hidden="1">
      <c r="A42"/>
      <c r="B42" s="2"/>
      <c r="C42" s="2"/>
      <c r="D42" s="2"/>
      <c r="E42" s="2"/>
      <c r="F42" s="2"/>
      <c r="G42" s="2"/>
      <c r="H42" s="2"/>
      <c r="I42" s="2"/>
      <c r="J42" s="2"/>
      <c r="K42" s="2"/>
      <c r="L42" s="2"/>
      <c r="M42" s="2"/>
      <c r="N42" s="2"/>
      <c r="O42" s="2"/>
      <c r="P42" s="2"/>
      <c r="Q42" s="2"/>
      <c r="R42" s="2"/>
      <c r="S42" s="2"/>
      <c r="T42" s="2"/>
      <c r="U42" s="2"/>
      <c r="V42" s="2"/>
      <c r="W42" s="2"/>
    </row>
    <row r="43" spans="1:23" s="3" customFormat="1" hidden="1">
      <c r="A43"/>
      <c r="B43" s="2"/>
      <c r="C43" s="2"/>
      <c r="D43" s="2"/>
      <c r="E43" s="2"/>
      <c r="F43" s="2"/>
      <c r="G43" s="2"/>
      <c r="H43" s="2"/>
      <c r="I43" s="2"/>
      <c r="J43" s="2"/>
      <c r="K43" s="2"/>
      <c r="L43" s="2"/>
      <c r="M43" s="2"/>
      <c r="N43" s="2"/>
      <c r="O43" s="2"/>
      <c r="P43" s="2"/>
      <c r="Q43" s="2"/>
      <c r="R43" s="2"/>
      <c r="S43" s="2"/>
      <c r="T43" s="2"/>
      <c r="U43" s="2"/>
      <c r="V43" s="2"/>
      <c r="W43" s="2"/>
    </row>
    <row r="44" spans="1:23" s="3" customFormat="1" hidden="1">
      <c r="A44"/>
      <c r="B44" s="2"/>
      <c r="C44" s="2"/>
      <c r="D44" s="2"/>
      <c r="E44" s="2"/>
      <c r="F44" s="2"/>
      <c r="G44" s="2"/>
      <c r="H44" s="2"/>
      <c r="I44" s="2"/>
      <c r="J44" s="2"/>
      <c r="K44" s="2"/>
      <c r="L44" s="2"/>
      <c r="M44" s="2"/>
      <c r="N44" s="2"/>
      <c r="O44" s="2"/>
      <c r="P44" s="2"/>
      <c r="Q44" s="2"/>
      <c r="R44" s="2"/>
      <c r="S44" s="2"/>
      <c r="T44" s="2"/>
      <c r="U44" s="2"/>
      <c r="V44" s="2"/>
      <c r="W44" s="2"/>
    </row>
    <row r="45" spans="1:23" s="3" customFormat="1" ht="16.5" hidden="1" customHeight="1">
      <c r="A45"/>
      <c r="B45" s="2"/>
      <c r="C45" s="2"/>
      <c r="D45" s="2"/>
      <c r="E45" s="2"/>
      <c r="F45" s="2"/>
      <c r="G45" s="2"/>
      <c r="H45" s="2"/>
      <c r="I45" s="2"/>
      <c r="J45" s="2"/>
      <c r="K45" s="2"/>
      <c r="L45" s="2"/>
      <c r="M45" s="2"/>
      <c r="N45" s="2"/>
      <c r="O45" s="2"/>
      <c r="P45" s="2"/>
      <c r="Q45" s="2"/>
      <c r="R45" s="2"/>
      <c r="S45" s="2"/>
      <c r="T45" s="2"/>
      <c r="U45" s="2"/>
      <c r="V45" s="2"/>
      <c r="W45" s="2"/>
    </row>
    <row r="46" spans="1:23" s="3" customFormat="1" hidden="1">
      <c r="A46"/>
      <c r="B46" s="2"/>
      <c r="C46" s="2"/>
      <c r="D46" s="2"/>
      <c r="E46" s="2"/>
      <c r="F46" s="2"/>
      <c r="G46" s="2"/>
      <c r="H46" s="2"/>
      <c r="I46" s="2"/>
      <c r="J46" s="2"/>
      <c r="K46" s="2"/>
      <c r="L46" s="2"/>
      <c r="M46" s="2"/>
      <c r="N46" s="2"/>
      <c r="O46" s="2"/>
      <c r="P46" s="2"/>
      <c r="Q46" s="2"/>
      <c r="R46" s="2"/>
      <c r="S46" s="2"/>
      <c r="T46" s="2"/>
      <c r="U46" s="2"/>
      <c r="V46" s="2"/>
      <c r="W46" s="2"/>
    </row>
    <row r="47" spans="1:23" s="3" customFormat="1" hidden="1">
      <c r="A47"/>
      <c r="B47" s="2"/>
      <c r="C47" s="2"/>
      <c r="D47" s="2"/>
      <c r="E47" s="2"/>
      <c r="F47" s="2"/>
      <c r="G47" s="2"/>
      <c r="H47" s="2"/>
      <c r="I47" s="2"/>
      <c r="J47" s="2"/>
      <c r="K47" s="2"/>
      <c r="L47" s="2"/>
      <c r="M47" s="2"/>
      <c r="N47" s="2"/>
      <c r="O47" s="2"/>
      <c r="P47" s="2"/>
      <c r="Q47" s="2"/>
      <c r="R47" s="2"/>
      <c r="S47" s="2"/>
      <c r="T47" s="2"/>
      <c r="U47" s="2"/>
      <c r="V47" s="2"/>
    </row>
    <row r="48" spans="1:23" s="3" customFormat="1" hidden="1">
      <c r="A48"/>
      <c r="B48" s="2"/>
      <c r="C48" s="2"/>
      <c r="D48" s="2"/>
      <c r="E48" s="2"/>
      <c r="F48" s="2"/>
      <c r="G48" s="2"/>
      <c r="H48" s="2"/>
      <c r="I48" s="2"/>
      <c r="J48" s="2"/>
      <c r="K48" s="2"/>
      <c r="L48" s="2"/>
      <c r="M48" s="2"/>
      <c r="N48" s="2"/>
      <c r="O48" s="2"/>
      <c r="P48" s="2"/>
      <c r="Q48" s="2"/>
      <c r="R48" s="2"/>
      <c r="S48" s="2"/>
      <c r="T48" s="2"/>
      <c r="U48" s="2"/>
      <c r="V48" s="2"/>
    </row>
    <row r="49" spans="1:22" s="3" customFormat="1" hidden="1">
      <c r="A49"/>
      <c r="B49" s="2"/>
      <c r="C49" s="2"/>
      <c r="D49" s="2"/>
      <c r="E49" s="2"/>
      <c r="F49" s="2"/>
      <c r="G49" s="2"/>
      <c r="H49" s="2"/>
      <c r="I49" s="2"/>
      <c r="J49" s="2"/>
      <c r="K49" s="2"/>
      <c r="L49" s="2"/>
      <c r="M49" s="2"/>
      <c r="N49" s="2"/>
      <c r="O49" s="2"/>
      <c r="P49" s="2"/>
      <c r="Q49" s="2"/>
      <c r="R49" s="2"/>
      <c r="S49" s="2"/>
      <c r="T49" s="2"/>
      <c r="U49" s="2"/>
      <c r="V49" s="2"/>
    </row>
    <row r="50" spans="1:22" s="3" customFormat="1" hidden="1">
      <c r="A50"/>
      <c r="B50" s="2"/>
      <c r="C50" s="2"/>
      <c r="D50" s="2"/>
      <c r="E50" s="2"/>
      <c r="F50" s="2"/>
      <c r="G50" s="2"/>
      <c r="H50" s="2"/>
      <c r="I50" s="2"/>
      <c r="J50" s="2"/>
      <c r="K50" s="2"/>
      <c r="L50" s="2"/>
      <c r="M50" s="2"/>
      <c r="N50" s="2"/>
      <c r="O50" s="2"/>
      <c r="P50" s="2"/>
      <c r="Q50" s="2"/>
      <c r="R50" s="2"/>
      <c r="S50" s="2"/>
      <c r="T50" s="2"/>
      <c r="U50" s="2"/>
      <c r="V50" s="2"/>
    </row>
    <row r="51" spans="1:22" s="3" customFormat="1" hidden="1">
      <c r="A51"/>
      <c r="B51" s="2"/>
      <c r="C51" s="2"/>
      <c r="D51" s="2"/>
      <c r="E51" s="2"/>
      <c r="F51" s="2"/>
      <c r="G51" s="2"/>
      <c r="H51" s="2"/>
      <c r="I51" s="2"/>
      <c r="J51" s="2"/>
      <c r="K51" s="2"/>
      <c r="L51" s="2"/>
      <c r="M51" s="2"/>
      <c r="N51" s="2"/>
      <c r="O51" s="2"/>
      <c r="P51" s="2"/>
      <c r="Q51" s="2"/>
      <c r="R51" s="2"/>
      <c r="S51" s="2"/>
      <c r="T51" s="2"/>
      <c r="U51" s="2"/>
      <c r="V51" s="2"/>
    </row>
    <row r="52" spans="1:22" s="3" customFormat="1" hidden="1">
      <c r="A52"/>
      <c r="B52" s="2"/>
      <c r="C52" s="2"/>
      <c r="D52" s="2"/>
      <c r="E52" s="2"/>
      <c r="F52" s="2"/>
      <c r="G52" s="2"/>
      <c r="H52" s="2"/>
      <c r="I52" s="2"/>
      <c r="J52" s="2"/>
      <c r="K52" s="2"/>
      <c r="L52" s="2"/>
      <c r="M52" s="2"/>
      <c r="N52" s="2"/>
      <c r="O52" s="2"/>
      <c r="P52" s="2"/>
      <c r="Q52" s="2"/>
      <c r="R52" s="2"/>
      <c r="S52" s="2"/>
      <c r="T52" s="2"/>
      <c r="U52" s="2"/>
      <c r="V52" s="2"/>
    </row>
    <row r="53" spans="1:22" s="3" customFormat="1" hidden="1">
      <c r="A53"/>
      <c r="B53" s="2"/>
      <c r="C53" s="2"/>
      <c r="D53" s="2"/>
      <c r="E53" s="2"/>
      <c r="F53" s="2"/>
      <c r="G53" s="2"/>
      <c r="H53" s="2"/>
      <c r="I53" s="2"/>
      <c r="J53" s="2"/>
      <c r="K53" s="2"/>
      <c r="L53" s="2"/>
      <c r="M53" s="2"/>
      <c r="N53" s="2"/>
      <c r="O53" s="2"/>
      <c r="P53" s="2"/>
      <c r="Q53" s="2"/>
      <c r="R53" s="2"/>
      <c r="S53" s="2"/>
      <c r="T53" s="2"/>
      <c r="U53" s="2"/>
      <c r="V53" s="2"/>
    </row>
    <row r="54" spans="1:22" s="3" customFormat="1" hidden="1">
      <c r="A54"/>
      <c r="B54" s="2"/>
      <c r="C54" s="2"/>
      <c r="D54" s="2"/>
      <c r="E54" s="2"/>
      <c r="F54" s="2"/>
      <c r="G54" s="2"/>
      <c r="H54" s="2"/>
      <c r="I54" s="2"/>
      <c r="J54" s="2"/>
      <c r="K54" s="2"/>
      <c r="L54" s="2"/>
      <c r="M54" s="2"/>
      <c r="N54" s="2"/>
      <c r="O54" s="2"/>
      <c r="P54" s="2"/>
      <c r="Q54" s="2"/>
      <c r="R54" s="2"/>
      <c r="S54" s="2"/>
      <c r="T54" s="2"/>
      <c r="U54" s="2"/>
      <c r="V54" s="2"/>
    </row>
    <row r="55" spans="1:22" s="3" customFormat="1" hidden="1">
      <c r="A55"/>
      <c r="B55" s="2"/>
      <c r="C55" s="2"/>
      <c r="D55" s="2"/>
      <c r="E55" s="2"/>
      <c r="F55" s="2"/>
      <c r="G55" s="2"/>
      <c r="H55" s="2"/>
      <c r="I55" s="2"/>
      <c r="J55" s="2"/>
      <c r="K55" s="2"/>
      <c r="L55" s="2"/>
      <c r="M55" s="2"/>
      <c r="N55" s="2"/>
      <c r="O55" s="2"/>
      <c r="P55" s="2"/>
      <c r="Q55" s="2"/>
      <c r="R55" s="2"/>
      <c r="S55" s="2"/>
      <c r="T55" s="2"/>
      <c r="U55" s="2"/>
      <c r="V55" s="2"/>
    </row>
    <row r="56" spans="1:22" s="3" customFormat="1" hidden="1">
      <c r="A56"/>
      <c r="B56" s="2"/>
      <c r="C56" s="2"/>
      <c r="D56" s="2"/>
      <c r="E56" s="2"/>
      <c r="F56" s="2"/>
      <c r="G56" s="2"/>
      <c r="H56" s="2"/>
      <c r="I56" s="2"/>
      <c r="J56" s="2"/>
      <c r="K56" s="2"/>
      <c r="L56" s="2"/>
      <c r="M56" s="2"/>
      <c r="N56" s="2"/>
      <c r="O56" s="2"/>
      <c r="P56" s="2"/>
      <c r="Q56" s="2"/>
      <c r="R56" s="2"/>
      <c r="S56" s="2"/>
      <c r="T56" s="2"/>
      <c r="U56" s="2"/>
      <c r="V56" s="2"/>
    </row>
    <row r="57" spans="1:22" s="3" customFormat="1" hidden="1">
      <c r="A57"/>
      <c r="B57" s="2"/>
      <c r="C57" s="2"/>
      <c r="D57" s="2"/>
      <c r="E57" s="2"/>
      <c r="F57" s="2"/>
      <c r="G57" s="2"/>
      <c r="H57" s="2"/>
      <c r="I57" s="2"/>
      <c r="J57" s="2"/>
      <c r="K57" s="2"/>
      <c r="L57" s="2"/>
      <c r="M57" s="2"/>
      <c r="N57" s="2"/>
      <c r="O57" s="2"/>
      <c r="P57" s="2"/>
      <c r="Q57" s="2"/>
      <c r="R57" s="2"/>
      <c r="S57" s="2"/>
      <c r="T57" s="2"/>
      <c r="U57" s="2"/>
      <c r="V57" s="2"/>
    </row>
    <row r="58" spans="1:22" s="3" customFormat="1" hidden="1">
      <c r="A58"/>
      <c r="B58" s="2"/>
      <c r="C58" s="2"/>
      <c r="D58" s="2"/>
      <c r="E58" s="2"/>
      <c r="F58" s="2"/>
      <c r="G58" s="2"/>
      <c r="H58" s="2"/>
      <c r="I58" s="2"/>
      <c r="J58" s="2"/>
      <c r="K58" s="2"/>
      <c r="L58" s="2"/>
      <c r="M58" s="2"/>
      <c r="N58" s="2"/>
      <c r="O58" s="2"/>
      <c r="P58" s="2"/>
      <c r="Q58" s="2"/>
      <c r="R58" s="2"/>
      <c r="S58" s="2"/>
      <c r="T58" s="2"/>
      <c r="U58" s="2"/>
      <c r="V58" s="2"/>
    </row>
    <row r="59" spans="1:22" s="3" customFormat="1" hidden="1">
      <c r="A59"/>
      <c r="B59" s="2"/>
      <c r="C59" s="2"/>
      <c r="D59" s="2"/>
      <c r="E59" s="2"/>
      <c r="F59" s="2"/>
      <c r="G59" s="2"/>
      <c r="H59" s="2"/>
      <c r="I59" s="2"/>
      <c r="J59" s="2"/>
      <c r="K59" s="2"/>
      <c r="L59" s="2"/>
      <c r="M59" s="2"/>
      <c r="N59" s="2"/>
      <c r="O59" s="2"/>
      <c r="P59" s="2"/>
      <c r="Q59" s="2"/>
      <c r="R59" s="2"/>
      <c r="S59" s="2"/>
      <c r="T59" s="2"/>
      <c r="U59" s="2"/>
      <c r="V59" s="2"/>
    </row>
    <row r="60" spans="1:22" s="3" customFormat="1" hidden="1">
      <c r="A60"/>
      <c r="B60" s="2"/>
      <c r="C60" s="2"/>
      <c r="D60" s="2"/>
      <c r="E60" s="2"/>
      <c r="F60" s="2"/>
      <c r="G60" s="2"/>
      <c r="H60" s="2"/>
      <c r="I60" s="2"/>
      <c r="J60" s="2"/>
      <c r="K60" s="2"/>
      <c r="L60" s="2"/>
      <c r="M60" s="2"/>
      <c r="N60" s="2"/>
      <c r="O60" s="2"/>
      <c r="P60" s="2"/>
      <c r="Q60" s="2"/>
      <c r="R60" s="2"/>
      <c r="S60" s="2"/>
      <c r="T60" s="2"/>
      <c r="U60" s="2"/>
      <c r="V60" s="2"/>
    </row>
    <row r="61" spans="1:22" s="3" customFormat="1" hidden="1">
      <c r="A61"/>
      <c r="B61" s="2"/>
      <c r="C61" s="2"/>
      <c r="D61" s="2"/>
      <c r="E61" s="2"/>
      <c r="F61" s="2"/>
      <c r="G61" s="2"/>
      <c r="H61" s="2"/>
      <c r="I61" s="2"/>
      <c r="J61" s="2"/>
      <c r="K61" s="2"/>
      <c r="L61" s="2"/>
      <c r="M61" s="2"/>
      <c r="N61" s="2"/>
      <c r="O61" s="2"/>
      <c r="P61" s="2"/>
      <c r="Q61" s="2"/>
      <c r="R61" s="2"/>
      <c r="S61" s="2"/>
      <c r="T61" s="2"/>
      <c r="U61" s="2"/>
      <c r="V61" s="2"/>
    </row>
    <row r="62" spans="1:22" s="3" customFormat="1" hidden="1">
      <c r="A62"/>
      <c r="B62" s="2"/>
      <c r="C62" s="2"/>
      <c r="D62" s="2"/>
      <c r="E62" s="2"/>
      <c r="F62" s="2"/>
      <c r="G62" s="2"/>
      <c r="H62" s="2"/>
      <c r="I62" s="2"/>
      <c r="J62" s="2"/>
      <c r="K62" s="2"/>
      <c r="L62" s="2"/>
      <c r="M62" s="2"/>
      <c r="N62" s="2"/>
      <c r="O62" s="2"/>
      <c r="P62" s="2"/>
      <c r="Q62" s="2"/>
      <c r="R62" s="2"/>
      <c r="S62" s="2"/>
      <c r="T62" s="2"/>
      <c r="U62" s="2"/>
      <c r="V62" s="2"/>
    </row>
    <row r="63" spans="1:22" s="3" customFormat="1" hidden="1">
      <c r="A63"/>
      <c r="B63" s="2"/>
      <c r="C63" s="2"/>
      <c r="D63" s="2"/>
      <c r="E63" s="2"/>
      <c r="F63" s="2"/>
      <c r="G63" s="2"/>
      <c r="H63" s="2"/>
      <c r="I63" s="2"/>
      <c r="J63" s="2"/>
      <c r="K63" s="2"/>
      <c r="L63" s="2"/>
      <c r="M63" s="2"/>
      <c r="N63" s="2"/>
      <c r="O63" s="2"/>
      <c r="P63" s="2"/>
      <c r="Q63" s="2"/>
      <c r="R63" s="2"/>
      <c r="S63" s="2"/>
      <c r="T63" s="2"/>
      <c r="U63" s="2"/>
      <c r="V63" s="2"/>
    </row>
    <row r="64" spans="1:22" s="3" customFormat="1" hidden="1">
      <c r="A64"/>
      <c r="B64" s="2"/>
      <c r="C64" s="2"/>
      <c r="D64" s="2"/>
      <c r="E64" s="2"/>
      <c r="F64" s="2"/>
      <c r="G64" s="2"/>
      <c r="H64" s="2"/>
      <c r="I64" s="2"/>
      <c r="J64" s="2"/>
      <c r="K64" s="2"/>
      <c r="L64" s="2"/>
      <c r="M64" s="2"/>
      <c r="N64" s="2"/>
      <c r="O64" s="2"/>
      <c r="P64" s="2"/>
      <c r="Q64" s="2"/>
      <c r="R64" s="2"/>
      <c r="S64" s="2"/>
      <c r="T64" s="2"/>
      <c r="U64" s="2"/>
      <c r="V64" s="2"/>
    </row>
    <row r="65" spans="1:23" s="3" customFormat="1" hidden="1">
      <c r="A65"/>
      <c r="B65" s="2"/>
      <c r="C65" s="2"/>
      <c r="D65" s="2"/>
      <c r="E65" s="2"/>
      <c r="F65" s="2"/>
      <c r="G65" s="2"/>
      <c r="H65" s="2"/>
      <c r="I65" s="2"/>
      <c r="J65" s="2"/>
      <c r="K65" s="2"/>
      <c r="L65" s="2"/>
      <c r="M65" s="2"/>
      <c r="N65" s="2"/>
      <c r="O65" s="2"/>
      <c r="P65" s="2"/>
      <c r="Q65" s="2"/>
      <c r="R65" s="2"/>
      <c r="S65" s="2"/>
      <c r="T65" s="2"/>
      <c r="U65" s="2"/>
      <c r="V65" s="2"/>
    </row>
    <row r="66" spans="1:23" s="3" customFormat="1" hidden="1">
      <c r="A66"/>
      <c r="B66" s="2"/>
      <c r="C66" s="2"/>
      <c r="D66" s="2"/>
      <c r="E66" s="2"/>
      <c r="F66" s="2"/>
      <c r="G66" s="2"/>
      <c r="H66" s="2"/>
      <c r="I66" s="2"/>
      <c r="J66" s="2"/>
      <c r="K66" s="2"/>
      <c r="L66" s="2"/>
      <c r="M66" s="2"/>
      <c r="N66" s="2"/>
      <c r="O66" s="2"/>
      <c r="P66" s="2"/>
      <c r="Q66" s="2"/>
      <c r="R66" s="2"/>
      <c r="S66" s="2"/>
      <c r="T66" s="2"/>
      <c r="U66" s="2"/>
      <c r="V66" s="2"/>
    </row>
    <row r="67" spans="1:23" s="3" customFormat="1" hidden="1">
      <c r="A67"/>
      <c r="B67" s="2"/>
      <c r="C67" s="2"/>
      <c r="D67" s="2"/>
      <c r="E67" s="2"/>
      <c r="F67" s="2"/>
      <c r="G67" s="2"/>
      <c r="H67" s="2"/>
      <c r="I67" s="2"/>
      <c r="J67" s="2"/>
      <c r="K67" s="2"/>
      <c r="L67" s="2"/>
      <c r="M67" s="2"/>
      <c r="N67" s="2"/>
      <c r="O67" s="2"/>
      <c r="P67" s="2"/>
      <c r="Q67" s="2"/>
      <c r="R67" s="2"/>
      <c r="S67" s="2"/>
      <c r="T67" s="2"/>
      <c r="U67" s="2"/>
      <c r="V67" s="2"/>
    </row>
    <row r="68" spans="1:23" s="3" customFormat="1" hidden="1">
      <c r="A68"/>
      <c r="B68" s="2"/>
      <c r="C68" s="2"/>
      <c r="D68" s="2"/>
      <c r="E68" s="2"/>
      <c r="F68" s="2"/>
      <c r="G68" s="2"/>
      <c r="H68" s="2"/>
      <c r="I68" s="2"/>
      <c r="J68" s="2"/>
      <c r="K68" s="2"/>
      <c r="L68" s="2"/>
      <c r="M68" s="2"/>
      <c r="N68" s="2"/>
      <c r="O68" s="2"/>
      <c r="P68" s="2"/>
      <c r="Q68" s="2"/>
      <c r="R68" s="2"/>
      <c r="S68" s="2"/>
      <c r="T68" s="2"/>
      <c r="U68" s="2"/>
      <c r="V68" s="2"/>
      <c r="W68" s="2"/>
    </row>
    <row r="69" spans="1:23" s="3" customFormat="1" hidden="1">
      <c r="A69"/>
      <c r="B69" s="2"/>
      <c r="C69" s="2"/>
      <c r="D69" s="2"/>
      <c r="E69" s="2"/>
      <c r="F69" s="2"/>
      <c r="G69" s="2"/>
      <c r="H69" s="2"/>
      <c r="I69" s="2"/>
      <c r="J69" s="2"/>
      <c r="K69" s="2"/>
      <c r="L69" s="2"/>
      <c r="M69" s="2"/>
      <c r="N69" s="2"/>
      <c r="O69" s="2"/>
      <c r="P69" s="2"/>
      <c r="Q69" s="2"/>
      <c r="R69" s="2"/>
      <c r="S69" s="2"/>
      <c r="T69" s="2"/>
      <c r="U69" s="2"/>
      <c r="V69" s="2"/>
      <c r="W69" s="2"/>
    </row>
    <row r="70" spans="1:23" s="3" customFormat="1" hidden="1">
      <c r="A70"/>
      <c r="B70" s="2"/>
      <c r="C70" s="2"/>
      <c r="D70" s="2"/>
      <c r="E70" s="2"/>
      <c r="F70" s="2"/>
      <c r="G70" s="2"/>
      <c r="H70" s="2"/>
      <c r="I70" s="2"/>
      <c r="J70" s="2"/>
      <c r="K70" s="2"/>
      <c r="L70" s="2"/>
      <c r="M70" s="2"/>
      <c r="N70" s="2"/>
      <c r="O70" s="2"/>
      <c r="P70" s="2"/>
      <c r="Q70" s="2"/>
      <c r="R70" s="2"/>
      <c r="S70" s="2"/>
      <c r="T70" s="2"/>
      <c r="U70" s="2"/>
      <c r="V70" s="2"/>
      <c r="W70" s="2"/>
    </row>
    <row r="71" spans="1:23" s="3" customFormat="1" hidden="1">
      <c r="A71"/>
      <c r="B71" s="2"/>
      <c r="C71" s="2"/>
      <c r="D71" s="2"/>
      <c r="E71" s="2"/>
      <c r="F71" s="2"/>
      <c r="G71" s="2"/>
      <c r="H71" s="2"/>
      <c r="I71" s="2"/>
      <c r="J71" s="2"/>
      <c r="K71" s="2"/>
      <c r="L71" s="2"/>
      <c r="M71" s="2"/>
      <c r="N71" s="2"/>
      <c r="O71" s="2"/>
      <c r="P71" s="2"/>
      <c r="Q71" s="2"/>
      <c r="R71" s="2"/>
      <c r="S71" s="2"/>
      <c r="T71" s="2"/>
      <c r="U71" s="2"/>
      <c r="V71" s="2"/>
      <c r="W71" s="2"/>
    </row>
    <row r="72" spans="1:23" s="3" customFormat="1" hidden="1">
      <c r="A72"/>
      <c r="B72" s="2"/>
      <c r="C72" s="2"/>
      <c r="D72" s="2"/>
      <c r="E72" s="2"/>
      <c r="F72" s="2"/>
      <c r="G72" s="2"/>
      <c r="H72" s="2"/>
      <c r="I72" s="2"/>
      <c r="J72" s="2"/>
      <c r="K72" s="2"/>
      <c r="L72" s="2"/>
      <c r="M72" s="2"/>
      <c r="N72" s="2"/>
      <c r="O72" s="2"/>
      <c r="P72" s="2"/>
      <c r="Q72" s="2"/>
      <c r="R72" s="2"/>
      <c r="S72" s="2"/>
      <c r="T72" s="2"/>
      <c r="U72" s="2"/>
      <c r="V72" s="2"/>
      <c r="W72" s="2"/>
    </row>
    <row r="73" spans="1:23" s="3" customFormat="1" hidden="1">
      <c r="A73"/>
      <c r="B73" s="2"/>
      <c r="C73" s="2"/>
      <c r="D73" s="2"/>
      <c r="E73" s="2"/>
      <c r="F73" s="2"/>
      <c r="G73" s="2"/>
      <c r="H73" s="2"/>
      <c r="I73" s="2"/>
      <c r="J73" s="2"/>
      <c r="K73" s="2"/>
      <c r="L73" s="2"/>
      <c r="M73" s="2"/>
      <c r="N73" s="2"/>
      <c r="O73" s="2"/>
      <c r="P73" s="2"/>
      <c r="Q73" s="2"/>
      <c r="R73" s="2"/>
      <c r="S73" s="2"/>
      <c r="T73" s="2"/>
      <c r="U73" s="2"/>
      <c r="V73" s="2"/>
      <c r="W73" s="2"/>
    </row>
    <row r="74" spans="1:23" s="3" customFormat="1" hidden="1">
      <c r="A74"/>
      <c r="B74" s="2"/>
      <c r="C74" s="2"/>
      <c r="D74" s="2"/>
      <c r="E74" s="2"/>
      <c r="F74" s="2"/>
      <c r="G74" s="2"/>
      <c r="H74" s="2"/>
      <c r="I74" s="2"/>
      <c r="J74" s="2"/>
      <c r="K74" s="2"/>
      <c r="L74" s="2"/>
      <c r="M74" s="2"/>
      <c r="N74" s="2"/>
      <c r="O74" s="2"/>
      <c r="P74" s="2"/>
      <c r="Q74" s="2"/>
      <c r="R74" s="2"/>
      <c r="S74" s="2"/>
      <c r="T74" s="2"/>
      <c r="U74" s="2"/>
      <c r="V74" s="2"/>
      <c r="W74" s="2"/>
    </row>
    <row r="75" spans="1:23" s="3" customFormat="1" hidden="1">
      <c r="A75"/>
      <c r="B75" s="2"/>
      <c r="C75" s="2"/>
      <c r="D75" s="2"/>
      <c r="E75" s="2"/>
      <c r="F75" s="2"/>
      <c r="G75" s="2"/>
      <c r="H75" s="2"/>
      <c r="I75" s="2"/>
      <c r="J75" s="2"/>
      <c r="K75" s="2"/>
      <c r="L75" s="2"/>
      <c r="M75" s="2"/>
      <c r="N75" s="2"/>
      <c r="O75" s="2"/>
      <c r="P75" s="2"/>
      <c r="Q75" s="2"/>
      <c r="R75" s="2"/>
      <c r="S75" s="2"/>
      <c r="T75" s="2"/>
      <c r="U75" s="2"/>
      <c r="V75" s="2"/>
      <c r="W75" s="2"/>
    </row>
    <row r="76" spans="1:23" s="3" customFormat="1" hidden="1">
      <c r="A76"/>
      <c r="B76" s="2"/>
      <c r="C76" s="2"/>
      <c r="D76" s="2"/>
      <c r="E76" s="2"/>
      <c r="F76" s="2"/>
      <c r="G76" s="2"/>
      <c r="H76" s="2"/>
      <c r="I76" s="2"/>
      <c r="J76" s="2"/>
      <c r="K76" s="2"/>
      <c r="L76" s="2"/>
      <c r="M76" s="2"/>
      <c r="N76" s="2"/>
      <c r="O76" s="2"/>
      <c r="P76" s="2"/>
      <c r="Q76" s="2"/>
      <c r="R76" s="2"/>
      <c r="S76" s="2"/>
      <c r="T76" s="2"/>
      <c r="U76" s="2"/>
      <c r="V76" s="2"/>
      <c r="W76" s="2"/>
    </row>
    <row r="77" spans="1:23" s="3" customFormat="1" hidden="1">
      <c r="A77"/>
      <c r="B77" s="2"/>
      <c r="C77" s="2"/>
      <c r="D77" s="2"/>
      <c r="E77" s="2"/>
      <c r="F77" s="2"/>
      <c r="G77" s="2"/>
      <c r="H77" s="2"/>
      <c r="I77" s="2"/>
      <c r="J77" s="2"/>
      <c r="K77" s="2"/>
      <c r="L77" s="2"/>
      <c r="M77" s="2"/>
      <c r="N77" s="2"/>
      <c r="O77" s="2"/>
      <c r="P77" s="2"/>
      <c r="Q77" s="2"/>
      <c r="R77" s="2"/>
      <c r="S77" s="2"/>
      <c r="T77" s="2"/>
      <c r="U77" s="2"/>
      <c r="V77" s="2"/>
      <c r="W77" s="2"/>
    </row>
    <row r="78" spans="1:23" s="3" customFormat="1" hidden="1">
      <c r="A78"/>
      <c r="B78" s="2"/>
      <c r="C78" s="2"/>
      <c r="D78" s="2"/>
      <c r="E78" s="2"/>
      <c r="F78" s="2"/>
      <c r="G78" s="2"/>
      <c r="H78" s="2"/>
      <c r="I78" s="2"/>
      <c r="J78" s="2"/>
      <c r="K78" s="2"/>
      <c r="L78" s="2"/>
      <c r="M78" s="2"/>
      <c r="N78" s="2"/>
      <c r="O78" s="2"/>
      <c r="P78" s="2"/>
      <c r="Q78" s="2"/>
      <c r="R78" s="2"/>
      <c r="S78" s="2"/>
      <c r="T78" s="2"/>
      <c r="U78" s="2"/>
      <c r="V78" s="2"/>
      <c r="W78" s="2"/>
    </row>
    <row r="79" spans="1:23" s="3" customFormat="1" hidden="1">
      <c r="A79"/>
      <c r="B79" s="2"/>
      <c r="C79" s="2"/>
      <c r="D79" s="2"/>
      <c r="E79" s="2"/>
      <c r="F79" s="2"/>
      <c r="G79" s="2"/>
      <c r="H79" s="2"/>
      <c r="I79" s="2"/>
      <c r="J79" s="2"/>
      <c r="K79" s="2"/>
      <c r="L79" s="2"/>
      <c r="M79" s="2"/>
      <c r="N79" s="2"/>
      <c r="O79" s="2"/>
      <c r="P79" s="2"/>
      <c r="Q79" s="2"/>
      <c r="R79" s="2"/>
      <c r="S79" s="2"/>
      <c r="T79" s="2"/>
      <c r="U79" s="2"/>
      <c r="V79" s="2"/>
      <c r="W79" s="2"/>
    </row>
    <row r="80" spans="1:23" s="3" customFormat="1" hidden="1">
      <c r="A80"/>
      <c r="B80" s="2"/>
      <c r="C80" s="2"/>
      <c r="D80" s="2"/>
      <c r="E80" s="2"/>
      <c r="F80" s="2"/>
      <c r="G80" s="2"/>
      <c r="H80" s="2"/>
      <c r="I80" s="2"/>
      <c r="J80" s="2"/>
      <c r="K80" s="2"/>
      <c r="L80" s="2"/>
      <c r="M80" s="2"/>
      <c r="N80" s="2"/>
      <c r="O80" s="2"/>
      <c r="P80" s="2"/>
      <c r="Q80" s="2"/>
      <c r="R80" s="2"/>
      <c r="S80" s="2"/>
      <c r="T80" s="2"/>
      <c r="U80" s="2"/>
      <c r="V80" s="2"/>
      <c r="W80" s="2"/>
    </row>
    <row r="81" spans="1:23" s="3" customFormat="1" hidden="1">
      <c r="A81"/>
      <c r="B81" s="2"/>
      <c r="C81" s="2"/>
      <c r="D81" s="2"/>
      <c r="E81" s="2"/>
      <c r="F81" s="2"/>
      <c r="G81" s="2"/>
      <c r="H81" s="2"/>
      <c r="I81" s="2"/>
      <c r="J81" s="2"/>
      <c r="K81" s="2"/>
      <c r="L81" s="2"/>
      <c r="M81" s="2"/>
      <c r="N81" s="2"/>
      <c r="O81" s="2"/>
      <c r="P81" s="2"/>
      <c r="Q81" s="2"/>
      <c r="R81" s="2"/>
      <c r="S81" s="2"/>
      <c r="T81" s="2"/>
      <c r="U81" s="2"/>
      <c r="V81" s="2"/>
      <c r="W81" s="2"/>
    </row>
    <row r="82" spans="1:23" s="3" customFormat="1" hidden="1">
      <c r="A82"/>
      <c r="B82" s="2"/>
      <c r="C82" s="2"/>
      <c r="D82" s="2"/>
      <c r="E82" s="2"/>
      <c r="F82" s="2"/>
      <c r="G82" s="2"/>
      <c r="H82" s="2"/>
      <c r="I82" s="2"/>
      <c r="J82" s="2"/>
      <c r="K82" s="2"/>
      <c r="L82" s="2"/>
      <c r="M82" s="2"/>
      <c r="N82" s="2"/>
      <c r="O82" s="2"/>
      <c r="P82" s="2"/>
      <c r="Q82" s="2"/>
      <c r="R82" s="2"/>
      <c r="S82" s="2"/>
      <c r="T82" s="2"/>
      <c r="U82" s="2"/>
      <c r="V82" s="2"/>
      <c r="W82" s="2"/>
    </row>
    <row r="83" spans="1:23" s="3" customFormat="1" hidden="1">
      <c r="A83"/>
      <c r="B83" s="2"/>
      <c r="C83" s="2"/>
      <c r="D83" s="2"/>
      <c r="E83" s="2"/>
      <c r="F83" s="2"/>
      <c r="G83" s="2"/>
      <c r="H83" s="2"/>
      <c r="I83" s="2"/>
      <c r="J83" s="2"/>
      <c r="K83" s="2"/>
      <c r="L83" s="2"/>
      <c r="M83" s="2"/>
      <c r="N83" s="2"/>
      <c r="O83" s="2"/>
      <c r="P83" s="2"/>
      <c r="Q83" s="2"/>
      <c r="R83" s="2"/>
      <c r="S83" s="2"/>
      <c r="T83" s="2"/>
      <c r="U83" s="2"/>
      <c r="V83" s="2"/>
      <c r="W83" s="2"/>
    </row>
    <row r="84" spans="1:23" s="3" customFormat="1" hidden="1">
      <c r="A84"/>
      <c r="B84" s="2"/>
      <c r="C84" s="2"/>
      <c r="D84" s="2"/>
      <c r="E84" s="2"/>
      <c r="F84" s="2"/>
      <c r="G84" s="2"/>
      <c r="H84" s="2"/>
      <c r="I84" s="2"/>
      <c r="J84" s="2"/>
      <c r="K84" s="2"/>
      <c r="L84" s="2"/>
      <c r="M84" s="2"/>
      <c r="N84" s="2"/>
      <c r="O84" s="2"/>
      <c r="P84" s="2"/>
      <c r="Q84" s="2"/>
      <c r="R84" s="2"/>
      <c r="S84" s="2"/>
      <c r="T84" s="2"/>
      <c r="U84" s="2"/>
      <c r="V84" s="2"/>
      <c r="W84" s="2"/>
    </row>
    <row r="85" spans="1:23" s="3" customFormat="1" hidden="1">
      <c r="A85"/>
      <c r="B85" s="2"/>
      <c r="C85" s="2"/>
      <c r="D85" s="2"/>
      <c r="E85" s="2"/>
      <c r="F85" s="2"/>
      <c r="G85" s="2"/>
      <c r="H85" s="2"/>
      <c r="I85" s="2"/>
      <c r="J85" s="2"/>
      <c r="K85" s="2"/>
      <c r="L85" s="2"/>
      <c r="M85" s="2"/>
      <c r="N85" s="2"/>
      <c r="O85" s="2"/>
      <c r="P85" s="2"/>
      <c r="Q85" s="2"/>
      <c r="R85" s="2"/>
      <c r="S85" s="2"/>
      <c r="T85" s="2"/>
      <c r="U85" s="2"/>
      <c r="V85" s="2"/>
      <c r="W85" s="2"/>
    </row>
    <row r="86" spans="1:23" s="3" customFormat="1" hidden="1">
      <c r="A86"/>
      <c r="B86" s="2"/>
      <c r="C86" s="2"/>
      <c r="D86" s="2"/>
      <c r="E86" s="2"/>
      <c r="F86" s="2"/>
      <c r="G86" s="2"/>
      <c r="H86" s="2"/>
      <c r="I86" s="2"/>
      <c r="J86" s="2"/>
      <c r="K86" s="2"/>
      <c r="L86" s="2"/>
      <c r="M86" s="2"/>
      <c r="N86" s="2"/>
      <c r="O86" s="2"/>
      <c r="P86" s="2"/>
      <c r="Q86" s="2"/>
      <c r="R86" s="2"/>
      <c r="S86" s="2"/>
      <c r="T86" s="2"/>
      <c r="U86" s="2"/>
      <c r="V86" s="2"/>
      <c r="W86" s="2"/>
    </row>
    <row r="87" spans="1:23" s="3" customFormat="1" hidden="1">
      <c r="A87"/>
      <c r="B87" s="2"/>
      <c r="C87" s="2"/>
      <c r="D87" s="2"/>
      <c r="E87" s="2"/>
      <c r="F87" s="2"/>
      <c r="G87" s="2"/>
      <c r="H87" s="2"/>
      <c r="I87" s="2"/>
      <c r="J87" s="2"/>
      <c r="K87" s="2"/>
      <c r="L87" s="2"/>
      <c r="M87" s="2"/>
      <c r="N87" s="2"/>
      <c r="O87" s="2"/>
      <c r="P87" s="2"/>
      <c r="Q87" s="2"/>
      <c r="R87" s="2"/>
      <c r="S87" s="2"/>
      <c r="T87" s="2"/>
      <c r="U87" s="2"/>
      <c r="V87" s="2"/>
      <c r="W87" s="2"/>
    </row>
    <row r="88" spans="1:23" s="3" customFormat="1" hidden="1">
      <c r="A88"/>
      <c r="B88" s="2"/>
      <c r="C88" s="2"/>
      <c r="D88" s="2"/>
      <c r="E88" s="2"/>
      <c r="F88" s="2"/>
      <c r="G88" s="2"/>
      <c r="H88" s="2"/>
      <c r="I88" s="2"/>
      <c r="J88" s="2"/>
      <c r="K88" s="2"/>
      <c r="L88" s="2"/>
      <c r="M88" s="2"/>
      <c r="N88" s="2"/>
      <c r="O88" s="2"/>
      <c r="P88" s="2"/>
      <c r="Q88" s="2"/>
      <c r="R88" s="2"/>
      <c r="S88" s="2"/>
      <c r="T88" s="2"/>
      <c r="U88" s="2"/>
      <c r="V88" s="2"/>
      <c r="W88" s="2"/>
    </row>
    <row r="89" spans="1:23" s="3" customFormat="1" hidden="1">
      <c r="A89"/>
      <c r="B89" s="2"/>
      <c r="C89" s="2"/>
      <c r="D89" s="2"/>
      <c r="E89" s="2"/>
      <c r="F89" s="2"/>
      <c r="G89" s="2"/>
      <c r="H89" s="2"/>
      <c r="I89" s="2"/>
      <c r="J89" s="2"/>
      <c r="K89" s="2"/>
      <c r="L89" s="2"/>
      <c r="M89" s="2"/>
      <c r="N89" s="2"/>
      <c r="O89" s="2"/>
      <c r="P89" s="2"/>
      <c r="Q89" s="2"/>
      <c r="R89" s="2"/>
      <c r="S89" s="2"/>
      <c r="T89" s="2"/>
      <c r="U89" s="2"/>
      <c r="V89" s="2"/>
      <c r="W89" s="2"/>
    </row>
    <row r="90" spans="1:23" s="3" customFormat="1" hidden="1">
      <c r="A90"/>
      <c r="B90" s="2"/>
      <c r="C90" s="2"/>
      <c r="D90" s="2"/>
      <c r="E90" s="2"/>
      <c r="F90" s="2"/>
      <c r="G90" s="2"/>
      <c r="H90" s="2"/>
      <c r="I90" s="2"/>
      <c r="J90" s="2"/>
      <c r="K90" s="2"/>
      <c r="L90" s="2"/>
      <c r="M90" s="2"/>
      <c r="N90" s="2"/>
      <c r="O90" s="2"/>
      <c r="P90" s="2"/>
      <c r="Q90" s="2"/>
      <c r="R90" s="2"/>
      <c r="S90" s="2"/>
      <c r="T90" s="2"/>
      <c r="U90" s="2"/>
      <c r="V90" s="2"/>
      <c r="W90" s="2"/>
    </row>
    <row r="91" spans="1:23" s="3" customFormat="1" hidden="1">
      <c r="A91"/>
      <c r="B91" s="2"/>
      <c r="C91" s="2"/>
      <c r="D91" s="2"/>
      <c r="E91" s="2"/>
      <c r="F91" s="2"/>
      <c r="G91" s="2"/>
      <c r="H91" s="2"/>
      <c r="I91" s="2"/>
      <c r="J91" s="2"/>
      <c r="K91" s="2"/>
      <c r="L91" s="2"/>
      <c r="M91" s="2"/>
      <c r="N91" s="2"/>
      <c r="O91" s="2"/>
      <c r="P91" s="2"/>
      <c r="Q91" s="2"/>
      <c r="R91" s="2"/>
      <c r="S91" s="2"/>
      <c r="T91" s="2"/>
      <c r="U91" s="2"/>
      <c r="V91" s="2"/>
      <c r="W91" s="2"/>
    </row>
    <row r="92" spans="1:23" s="3" customFormat="1" hidden="1">
      <c r="A92"/>
      <c r="B92" s="2"/>
      <c r="C92" s="2"/>
      <c r="D92" s="2"/>
      <c r="E92" s="2"/>
      <c r="F92" s="2"/>
      <c r="G92" s="2"/>
      <c r="H92" s="2"/>
      <c r="I92" s="2"/>
      <c r="J92" s="2"/>
      <c r="K92" s="2"/>
      <c r="L92" s="2"/>
      <c r="M92" s="2"/>
      <c r="N92" s="2"/>
      <c r="O92" s="2"/>
      <c r="P92" s="2"/>
      <c r="Q92" s="2"/>
      <c r="R92" s="2"/>
      <c r="S92" s="2"/>
      <c r="T92" s="2"/>
      <c r="U92" s="2"/>
      <c r="V92" s="2"/>
      <c r="W92" s="2"/>
    </row>
    <row r="93" spans="1:23" s="3" customFormat="1" hidden="1">
      <c r="A93"/>
      <c r="B93" s="2"/>
      <c r="C93" s="2"/>
      <c r="D93" s="2"/>
      <c r="E93" s="2"/>
      <c r="F93" s="2"/>
      <c r="G93" s="2"/>
      <c r="H93" s="2"/>
      <c r="I93" s="2"/>
      <c r="J93" s="2"/>
      <c r="K93" s="2"/>
      <c r="L93" s="2"/>
      <c r="M93" s="2"/>
      <c r="N93" s="2"/>
      <c r="O93" s="2"/>
      <c r="P93" s="2"/>
      <c r="Q93" s="2"/>
      <c r="R93" s="2"/>
      <c r="S93" s="2"/>
      <c r="T93" s="2"/>
      <c r="U93" s="2"/>
      <c r="V93" s="2"/>
      <c r="W93" s="2"/>
    </row>
    <row r="94" spans="1:23" s="3" customFormat="1" hidden="1">
      <c r="A94"/>
      <c r="B94" s="2"/>
      <c r="C94" s="2"/>
      <c r="D94" s="2"/>
      <c r="E94" s="2"/>
      <c r="F94" s="2"/>
      <c r="G94" s="2"/>
      <c r="H94" s="2"/>
      <c r="I94" s="2"/>
      <c r="J94" s="2"/>
      <c r="K94" s="2"/>
      <c r="L94" s="2"/>
      <c r="M94" s="2"/>
      <c r="N94" s="2"/>
      <c r="O94" s="2"/>
      <c r="P94" s="2"/>
      <c r="Q94" s="2"/>
      <c r="R94" s="2"/>
      <c r="S94" s="2"/>
      <c r="T94" s="2"/>
      <c r="U94" s="2"/>
      <c r="V94" s="2"/>
      <c r="W94" s="2"/>
    </row>
    <row r="95" spans="1:23" s="3" customFormat="1" hidden="1">
      <c r="A95"/>
      <c r="B95" s="2"/>
      <c r="C95" s="2"/>
      <c r="D95" s="2"/>
      <c r="E95" s="2"/>
      <c r="F95" s="2"/>
      <c r="G95" s="2"/>
      <c r="H95" s="2"/>
      <c r="I95" s="2"/>
      <c r="J95" s="2"/>
      <c r="K95" s="2"/>
      <c r="L95" s="2"/>
      <c r="M95" s="2"/>
      <c r="N95" s="2"/>
      <c r="O95" s="2"/>
      <c r="P95" s="2"/>
      <c r="Q95" s="2"/>
      <c r="R95" s="2"/>
      <c r="S95" s="2"/>
      <c r="T95" s="2"/>
      <c r="U95" s="2"/>
      <c r="V95" s="2"/>
      <c r="W95" s="2"/>
    </row>
    <row r="96" spans="1:23" s="3" customFormat="1" hidden="1">
      <c r="A96"/>
      <c r="B96" s="2"/>
      <c r="C96" s="2"/>
      <c r="D96" s="2"/>
      <c r="E96" s="2"/>
      <c r="F96" s="2"/>
      <c r="G96" s="2"/>
      <c r="H96" s="2"/>
      <c r="I96" s="2"/>
      <c r="J96" s="2"/>
      <c r="K96" s="2"/>
      <c r="L96" s="2"/>
      <c r="M96" s="2"/>
      <c r="N96" s="2"/>
      <c r="O96" s="2"/>
      <c r="P96" s="2"/>
      <c r="Q96" s="2"/>
      <c r="R96" s="2"/>
      <c r="S96" s="2"/>
      <c r="T96" s="2"/>
      <c r="U96" s="2"/>
      <c r="V96" s="2"/>
      <c r="W96" s="2"/>
    </row>
    <row r="97" spans="1:23" s="3" customFormat="1" hidden="1">
      <c r="A97"/>
      <c r="B97" s="2"/>
      <c r="C97" s="2"/>
      <c r="D97" s="2"/>
      <c r="E97" s="2"/>
      <c r="F97" s="2"/>
      <c r="G97" s="2"/>
      <c r="H97" s="2"/>
      <c r="I97" s="2"/>
      <c r="J97" s="2"/>
      <c r="K97" s="2"/>
      <c r="L97" s="2"/>
      <c r="M97" s="2"/>
      <c r="N97" s="2"/>
      <c r="O97" s="2"/>
      <c r="P97" s="2"/>
      <c r="Q97" s="2"/>
      <c r="R97" s="2"/>
      <c r="S97" s="2"/>
      <c r="T97" s="2"/>
      <c r="U97" s="2"/>
      <c r="V97" s="2"/>
      <c r="W97" s="2"/>
    </row>
    <row r="98" spans="1:23" s="3" customFormat="1" hidden="1">
      <c r="A98"/>
      <c r="B98" s="2"/>
      <c r="C98" s="2"/>
      <c r="D98" s="2"/>
      <c r="E98" s="2"/>
      <c r="F98" s="2"/>
      <c r="G98" s="2"/>
      <c r="H98" s="2"/>
      <c r="I98" s="2"/>
      <c r="J98" s="2"/>
      <c r="K98" s="2"/>
      <c r="L98" s="2"/>
      <c r="M98" s="2"/>
      <c r="N98" s="2"/>
      <c r="O98" s="2"/>
      <c r="P98" s="2"/>
      <c r="Q98" s="2"/>
      <c r="R98" s="2"/>
      <c r="S98" s="2"/>
      <c r="T98" s="2"/>
      <c r="U98" s="2"/>
      <c r="V98" s="2"/>
      <c r="W98" s="2"/>
    </row>
    <row r="99" spans="1:23" s="3" customFormat="1" hidden="1">
      <c r="A99"/>
      <c r="B99" s="2"/>
      <c r="C99" s="2"/>
      <c r="D99" s="2"/>
      <c r="E99" s="2"/>
      <c r="F99" s="2"/>
      <c r="G99" s="2"/>
      <c r="H99" s="2"/>
      <c r="I99" s="2"/>
      <c r="J99" s="2"/>
      <c r="K99" s="2"/>
      <c r="L99" s="2"/>
      <c r="M99" s="2"/>
      <c r="N99" s="2"/>
      <c r="O99" s="2"/>
      <c r="P99" s="2"/>
      <c r="Q99" s="2"/>
      <c r="R99" s="2"/>
      <c r="S99" s="2"/>
      <c r="T99" s="2"/>
      <c r="U99" s="2"/>
      <c r="V99" s="2"/>
      <c r="W99" s="2"/>
    </row>
    <row r="100" spans="1:23" s="3" customFormat="1" hidden="1">
      <c r="A100"/>
      <c r="B100" s="2"/>
      <c r="C100" s="2"/>
      <c r="D100" s="2"/>
      <c r="E100" s="2"/>
      <c r="F100" s="2"/>
      <c r="G100" s="2"/>
      <c r="H100" s="2"/>
      <c r="I100" s="2"/>
      <c r="J100" s="2"/>
      <c r="K100" s="2"/>
      <c r="L100" s="2"/>
      <c r="M100" s="2"/>
      <c r="N100" s="2"/>
      <c r="O100" s="2"/>
      <c r="P100" s="2"/>
      <c r="Q100" s="2"/>
      <c r="R100" s="2"/>
      <c r="S100" s="2"/>
      <c r="T100" s="2"/>
      <c r="U100" s="2"/>
      <c r="V100" s="2"/>
      <c r="W100" s="2"/>
    </row>
    <row r="101" spans="1:23" s="3" customFormat="1" hidden="1">
      <c r="A101"/>
      <c r="B101" s="2"/>
      <c r="C101" s="2"/>
      <c r="D101" s="2"/>
      <c r="E101" s="2"/>
      <c r="F101" s="2"/>
      <c r="G101" s="2"/>
      <c r="H101" s="2"/>
      <c r="I101" s="2"/>
      <c r="J101" s="2"/>
      <c r="K101" s="2"/>
      <c r="L101" s="2"/>
      <c r="M101" s="2"/>
      <c r="N101" s="2"/>
      <c r="O101" s="2"/>
      <c r="P101" s="2"/>
      <c r="Q101" s="2"/>
      <c r="R101" s="2"/>
      <c r="S101" s="2"/>
      <c r="T101" s="2"/>
      <c r="U101" s="2"/>
      <c r="V101" s="2"/>
      <c r="W101" s="2"/>
    </row>
    <row r="102" spans="1:23" s="3" customFormat="1" hidden="1">
      <c r="A102"/>
      <c r="B102" s="2"/>
      <c r="C102" s="2"/>
      <c r="D102" s="2"/>
      <c r="E102" s="2"/>
      <c r="F102" s="2"/>
      <c r="G102" s="2"/>
      <c r="H102" s="2"/>
      <c r="I102" s="2"/>
      <c r="J102" s="2"/>
      <c r="K102" s="2"/>
      <c r="L102" s="2"/>
      <c r="M102" s="2"/>
      <c r="N102" s="2"/>
      <c r="O102" s="2"/>
      <c r="P102" s="2"/>
      <c r="Q102" s="2"/>
      <c r="R102" s="2"/>
      <c r="S102" s="2"/>
      <c r="T102" s="2"/>
      <c r="U102" s="2"/>
      <c r="V102" s="2"/>
      <c r="W102" s="2"/>
    </row>
    <row r="103" spans="1:23" s="3" customFormat="1" hidden="1">
      <c r="A103"/>
      <c r="B103" s="2"/>
      <c r="C103" s="2"/>
      <c r="D103" s="2"/>
      <c r="E103" s="2"/>
      <c r="F103" s="2"/>
      <c r="G103" s="2"/>
      <c r="H103" s="2"/>
      <c r="I103" s="2"/>
      <c r="J103" s="2"/>
      <c r="K103" s="2"/>
      <c r="L103" s="2"/>
      <c r="M103" s="2"/>
      <c r="N103" s="2"/>
      <c r="O103" s="2"/>
      <c r="P103" s="2"/>
      <c r="Q103" s="2"/>
      <c r="R103" s="2"/>
      <c r="S103" s="2"/>
      <c r="T103" s="2"/>
      <c r="U103" s="2"/>
      <c r="V103" s="2"/>
      <c r="W103" s="2"/>
    </row>
    <row r="104" spans="1:23" s="3" customFormat="1" hidden="1">
      <c r="A104"/>
      <c r="B104" s="2"/>
      <c r="C104" s="2"/>
      <c r="D104" s="2"/>
      <c r="E104" s="2"/>
      <c r="F104" s="2"/>
      <c r="G104" s="2"/>
      <c r="H104" s="2"/>
      <c r="I104" s="2"/>
      <c r="J104" s="2"/>
      <c r="K104" s="2"/>
      <c r="L104" s="2"/>
      <c r="M104" s="2"/>
      <c r="N104" s="2"/>
      <c r="O104" s="2"/>
      <c r="P104" s="2"/>
      <c r="Q104" s="2"/>
      <c r="R104" s="2"/>
      <c r="S104" s="2"/>
      <c r="T104" s="2"/>
      <c r="U104" s="2"/>
      <c r="V104" s="2"/>
      <c r="W104" s="2"/>
    </row>
    <row r="105" spans="1:23" s="3" customFormat="1" hidden="1">
      <c r="A105"/>
      <c r="B105" s="2"/>
      <c r="C105" s="2"/>
      <c r="D105" s="2"/>
      <c r="E105" s="2"/>
      <c r="F105" s="2"/>
      <c r="G105" s="2"/>
      <c r="H105" s="2"/>
      <c r="I105" s="2"/>
      <c r="J105" s="2"/>
      <c r="K105" s="2"/>
      <c r="L105" s="2"/>
      <c r="M105" s="2"/>
      <c r="N105" s="2"/>
      <c r="O105" s="2"/>
      <c r="P105" s="2"/>
      <c r="Q105" s="2"/>
      <c r="R105" s="2"/>
      <c r="S105" s="2"/>
      <c r="T105" s="2"/>
      <c r="U105" s="2"/>
      <c r="V105" s="2"/>
      <c r="W105" s="2"/>
    </row>
    <row r="106" spans="1:23" s="3" customFormat="1" hidden="1">
      <c r="A106"/>
      <c r="B106" s="2"/>
      <c r="C106" s="2"/>
      <c r="D106" s="2"/>
      <c r="E106" s="2"/>
      <c r="F106" s="2"/>
      <c r="G106" s="2"/>
      <c r="H106" s="2"/>
      <c r="I106" s="2"/>
      <c r="J106" s="2"/>
      <c r="K106" s="2"/>
      <c r="L106" s="2"/>
      <c r="M106" s="2"/>
      <c r="N106" s="2"/>
      <c r="O106" s="2"/>
      <c r="P106" s="2"/>
      <c r="Q106" s="2"/>
      <c r="R106" s="2"/>
      <c r="S106" s="2"/>
      <c r="T106" s="2"/>
      <c r="U106" s="2"/>
      <c r="V106" s="2"/>
      <c r="W106" s="2"/>
    </row>
    <row r="107" spans="1:23" s="3" customFormat="1" hidden="1">
      <c r="A107"/>
      <c r="B107" s="2"/>
      <c r="C107" s="2"/>
      <c r="D107" s="2"/>
      <c r="E107" s="2"/>
      <c r="F107" s="2"/>
      <c r="G107" s="2"/>
      <c r="H107" s="2"/>
      <c r="I107" s="2"/>
      <c r="J107" s="2"/>
      <c r="K107" s="2"/>
      <c r="L107" s="2"/>
      <c r="M107" s="2"/>
      <c r="N107" s="2"/>
      <c r="O107" s="2"/>
      <c r="P107" s="2"/>
      <c r="Q107" s="2"/>
      <c r="R107" s="2"/>
      <c r="S107" s="2"/>
      <c r="T107" s="2"/>
      <c r="U107" s="2"/>
      <c r="V107" s="2"/>
      <c r="W107" s="2"/>
    </row>
    <row r="108" spans="1:23" s="3" customFormat="1" hidden="1">
      <c r="A108"/>
      <c r="B108" s="2"/>
      <c r="C108" s="2"/>
      <c r="D108" s="2"/>
      <c r="E108" s="2"/>
      <c r="F108" s="2"/>
      <c r="G108" s="2"/>
      <c r="H108" s="2"/>
      <c r="I108" s="2"/>
      <c r="J108" s="2"/>
      <c r="K108" s="2"/>
      <c r="L108" s="2"/>
      <c r="M108" s="2"/>
      <c r="N108" s="2"/>
      <c r="O108" s="2"/>
      <c r="P108" s="2"/>
      <c r="Q108" s="2"/>
      <c r="R108" s="2"/>
      <c r="S108" s="2"/>
      <c r="T108" s="2"/>
      <c r="U108" s="2"/>
      <c r="V108" s="2"/>
      <c r="W108" s="2"/>
    </row>
    <row r="109" spans="1:23" s="3" customFormat="1" hidden="1">
      <c r="A109"/>
      <c r="B109" s="2"/>
      <c r="C109" s="2"/>
      <c r="D109" s="2"/>
      <c r="E109" s="2"/>
      <c r="F109" s="2"/>
      <c r="G109" s="2"/>
      <c r="H109" s="2"/>
      <c r="I109" s="2"/>
      <c r="J109" s="2"/>
      <c r="K109" s="2"/>
      <c r="L109" s="2"/>
      <c r="M109" s="2"/>
      <c r="N109" s="2"/>
      <c r="O109" s="2"/>
      <c r="P109" s="2"/>
      <c r="Q109" s="2"/>
      <c r="R109" s="2"/>
      <c r="S109" s="2"/>
      <c r="T109" s="2"/>
      <c r="U109" s="2"/>
      <c r="V109" s="2"/>
      <c r="W109" s="2"/>
    </row>
    <row r="110" spans="1:23" s="3" customFormat="1" hidden="1">
      <c r="A110"/>
      <c r="B110" s="2"/>
      <c r="C110" s="2"/>
      <c r="D110" s="2"/>
      <c r="E110" s="2"/>
      <c r="F110" s="2"/>
      <c r="G110" s="2"/>
      <c r="H110" s="2"/>
      <c r="I110" s="2"/>
      <c r="J110" s="2"/>
      <c r="K110" s="2"/>
      <c r="L110" s="2"/>
      <c r="M110" s="2"/>
      <c r="N110" s="2"/>
      <c r="O110" s="2"/>
      <c r="P110" s="2"/>
      <c r="Q110" s="2"/>
      <c r="R110" s="2"/>
      <c r="S110" s="2"/>
      <c r="T110" s="2"/>
      <c r="U110" s="2"/>
      <c r="V110" s="2"/>
      <c r="W110" s="2"/>
    </row>
    <row r="111" spans="1:23" s="3" customFormat="1" hidden="1">
      <c r="A111"/>
      <c r="B111" s="2"/>
      <c r="C111" s="2"/>
      <c r="D111" s="2"/>
      <c r="E111" s="2"/>
      <c r="F111" s="2"/>
      <c r="G111" s="2"/>
      <c r="H111" s="2"/>
      <c r="I111" s="2"/>
      <c r="J111" s="2"/>
      <c r="K111" s="2"/>
      <c r="L111" s="2"/>
      <c r="M111" s="2"/>
      <c r="N111" s="2"/>
      <c r="O111" s="2"/>
      <c r="P111" s="2"/>
      <c r="Q111" s="2"/>
      <c r="R111" s="2"/>
      <c r="S111" s="2"/>
      <c r="T111" s="2"/>
      <c r="U111" s="2"/>
      <c r="V111" s="2"/>
      <c r="W111" s="2"/>
    </row>
    <row r="112" spans="1:23" s="3" customFormat="1" hidden="1">
      <c r="A112"/>
      <c r="B112" s="2"/>
      <c r="C112" s="2"/>
      <c r="D112" s="2"/>
      <c r="E112" s="2"/>
      <c r="F112" s="2"/>
      <c r="G112" s="2"/>
      <c r="H112" s="2"/>
      <c r="I112" s="2"/>
      <c r="J112" s="2"/>
      <c r="K112" s="2"/>
      <c r="L112" s="2"/>
      <c r="M112" s="2"/>
      <c r="N112" s="2"/>
      <c r="O112" s="2"/>
      <c r="P112" s="2"/>
      <c r="Q112" s="2"/>
      <c r="R112" s="2"/>
      <c r="S112" s="2"/>
      <c r="T112" s="2"/>
      <c r="U112" s="2"/>
      <c r="V112" s="2"/>
      <c r="W112" s="2"/>
    </row>
    <row r="113" spans="1:23" s="3" customFormat="1" hidden="1">
      <c r="A113"/>
      <c r="B113" s="2"/>
      <c r="C113" s="2"/>
      <c r="D113" s="2"/>
      <c r="E113" s="2"/>
      <c r="F113" s="2"/>
      <c r="G113" s="2"/>
      <c r="H113" s="2"/>
      <c r="I113" s="2"/>
      <c r="J113" s="2"/>
      <c r="K113" s="2"/>
      <c r="L113" s="2"/>
      <c r="M113" s="2"/>
      <c r="N113" s="2"/>
      <c r="O113" s="2"/>
      <c r="P113" s="2"/>
      <c r="Q113" s="2"/>
      <c r="R113" s="2"/>
      <c r="S113" s="2"/>
      <c r="T113" s="2"/>
      <c r="U113" s="2"/>
      <c r="V113" s="2"/>
      <c r="W113" s="2"/>
    </row>
    <row r="114" spans="1:23" s="3" customFormat="1" hidden="1">
      <c r="A114"/>
      <c r="B114" s="2"/>
      <c r="C114" s="2"/>
      <c r="D114" s="2"/>
      <c r="E114" s="2"/>
      <c r="F114" s="2"/>
      <c r="G114" s="2"/>
      <c r="H114" s="2"/>
      <c r="I114" s="2"/>
      <c r="J114" s="2"/>
      <c r="K114" s="2"/>
      <c r="L114" s="2"/>
      <c r="M114" s="2"/>
      <c r="N114" s="2"/>
      <c r="O114" s="2"/>
      <c r="P114" s="2"/>
      <c r="Q114" s="2"/>
      <c r="R114" s="2"/>
      <c r="S114" s="2"/>
      <c r="T114" s="2"/>
      <c r="U114" s="2"/>
      <c r="V114" s="2"/>
      <c r="W114" s="2"/>
    </row>
    <row r="115" spans="1:23" s="3" customFormat="1" hidden="1">
      <c r="A115"/>
      <c r="B115" s="2"/>
      <c r="C115" s="2"/>
      <c r="D115" s="2"/>
      <c r="E115" s="2"/>
      <c r="F115" s="2"/>
      <c r="G115" s="2"/>
      <c r="H115" s="2"/>
      <c r="I115" s="2"/>
      <c r="J115" s="2"/>
      <c r="K115" s="2"/>
      <c r="L115" s="2"/>
      <c r="M115" s="2"/>
      <c r="N115" s="2"/>
      <c r="O115" s="2"/>
      <c r="P115" s="2"/>
      <c r="Q115" s="2"/>
      <c r="R115" s="2"/>
      <c r="S115" s="2"/>
      <c r="T115" s="2"/>
      <c r="U115" s="2"/>
      <c r="V115" s="2"/>
      <c r="W115" s="2"/>
    </row>
    <row r="116" spans="1:23" s="3" customFormat="1" hidden="1">
      <c r="A116"/>
      <c r="B116" s="2"/>
      <c r="C116" s="2"/>
      <c r="D116" s="2"/>
      <c r="E116" s="2"/>
      <c r="F116" s="2"/>
      <c r="G116" s="2"/>
      <c r="H116" s="2"/>
      <c r="I116" s="2"/>
      <c r="J116" s="2"/>
      <c r="K116" s="2"/>
      <c r="L116" s="2"/>
      <c r="M116" s="2"/>
      <c r="N116" s="2"/>
      <c r="O116" s="2"/>
      <c r="P116" s="2"/>
      <c r="Q116" s="2"/>
      <c r="R116" s="2"/>
      <c r="S116" s="2"/>
      <c r="T116" s="2"/>
      <c r="U116" s="2"/>
      <c r="V116" s="2"/>
      <c r="W116" s="2"/>
    </row>
    <row r="117" spans="1:23" s="3" customFormat="1" hidden="1">
      <c r="A117"/>
      <c r="B117" s="2"/>
      <c r="C117" s="2"/>
      <c r="D117" s="2"/>
      <c r="E117" s="2"/>
      <c r="F117" s="2"/>
      <c r="G117" s="2"/>
      <c r="H117" s="2"/>
      <c r="I117" s="2"/>
      <c r="J117" s="2"/>
      <c r="K117" s="2"/>
      <c r="L117" s="2"/>
      <c r="M117" s="2"/>
      <c r="N117" s="2"/>
      <c r="O117" s="2"/>
      <c r="P117" s="2"/>
      <c r="Q117" s="2"/>
      <c r="R117" s="2"/>
      <c r="S117" s="2"/>
      <c r="T117" s="2"/>
      <c r="U117" s="2"/>
      <c r="V117" s="2"/>
      <c r="W117" s="2"/>
    </row>
    <row r="118" spans="1:23" s="3" customFormat="1" hidden="1">
      <c r="A118"/>
      <c r="B118" s="2"/>
      <c r="C118" s="2"/>
      <c r="D118" s="2"/>
      <c r="E118" s="2"/>
      <c r="F118" s="2"/>
      <c r="G118" s="2"/>
      <c r="H118" s="2"/>
      <c r="I118" s="2"/>
      <c r="J118" s="2"/>
      <c r="K118" s="2"/>
      <c r="L118" s="2"/>
      <c r="M118" s="2"/>
      <c r="N118" s="2"/>
      <c r="O118" s="2"/>
      <c r="P118" s="2"/>
      <c r="Q118" s="2"/>
      <c r="R118" s="2"/>
      <c r="S118" s="2"/>
      <c r="T118" s="2"/>
      <c r="U118" s="2"/>
      <c r="V118" s="2"/>
      <c r="W118" s="2"/>
    </row>
    <row r="119" spans="1:23" s="3" customFormat="1" hidden="1">
      <c r="A119"/>
      <c r="B119" s="2"/>
      <c r="C119" s="2"/>
      <c r="D119" s="2"/>
      <c r="E119" s="2"/>
      <c r="F119" s="2"/>
      <c r="G119" s="2"/>
      <c r="H119" s="2"/>
      <c r="I119" s="2"/>
      <c r="J119" s="2"/>
      <c r="K119" s="2"/>
      <c r="L119" s="2"/>
      <c r="M119" s="2"/>
      <c r="N119" s="2"/>
      <c r="O119" s="2"/>
      <c r="P119" s="2"/>
      <c r="Q119" s="2"/>
      <c r="R119" s="2"/>
      <c r="S119" s="2"/>
      <c r="T119" s="2"/>
      <c r="U119" s="2"/>
      <c r="V119" s="2"/>
      <c r="W119" s="2"/>
    </row>
    <row r="120" spans="1:23" s="3" customFormat="1" hidden="1">
      <c r="A120"/>
      <c r="B120" s="2"/>
      <c r="C120" s="2"/>
      <c r="D120" s="2"/>
      <c r="E120" s="2"/>
      <c r="F120" s="2"/>
      <c r="G120" s="2"/>
      <c r="H120" s="2"/>
      <c r="I120" s="2"/>
      <c r="J120" s="2"/>
      <c r="K120" s="2"/>
      <c r="L120" s="2"/>
      <c r="M120" s="2"/>
      <c r="N120" s="2"/>
      <c r="O120" s="2"/>
      <c r="P120" s="2"/>
      <c r="Q120" s="2"/>
      <c r="R120" s="2"/>
      <c r="S120" s="2"/>
      <c r="T120" s="2"/>
      <c r="U120" s="2"/>
      <c r="V120" s="2"/>
      <c r="W120" s="2"/>
    </row>
    <row r="121" spans="1:23" s="3" customFormat="1" hidden="1">
      <c r="A121"/>
      <c r="B121" s="2"/>
      <c r="C121" s="2"/>
      <c r="D121" s="2"/>
      <c r="E121" s="2"/>
      <c r="F121" s="2"/>
      <c r="G121" s="2"/>
      <c r="H121" s="2"/>
      <c r="I121" s="2"/>
      <c r="J121" s="2"/>
      <c r="K121" s="2"/>
      <c r="L121" s="2"/>
      <c r="M121" s="2"/>
      <c r="N121" s="2"/>
      <c r="O121" s="2"/>
      <c r="P121" s="2"/>
      <c r="Q121" s="2"/>
      <c r="R121" s="2"/>
      <c r="S121" s="2"/>
      <c r="T121" s="2"/>
      <c r="U121" s="2"/>
      <c r="V121" s="2"/>
      <c r="W121" s="2"/>
    </row>
    <row r="122" spans="1:23" s="3" customFormat="1" hidden="1">
      <c r="A122"/>
      <c r="B122" s="2"/>
      <c r="C122" s="2"/>
      <c r="D122" s="2"/>
      <c r="E122" s="2"/>
      <c r="F122" s="2"/>
      <c r="G122" s="2"/>
      <c r="H122" s="2"/>
      <c r="I122" s="2"/>
      <c r="J122" s="2"/>
      <c r="K122" s="2"/>
      <c r="L122" s="2"/>
      <c r="M122" s="2"/>
      <c r="N122" s="2"/>
      <c r="O122" s="2"/>
      <c r="P122" s="2"/>
      <c r="Q122" s="2"/>
      <c r="R122" s="2"/>
      <c r="S122" s="2"/>
      <c r="T122" s="2"/>
      <c r="U122" s="2"/>
      <c r="V122" s="2"/>
      <c r="W122" s="2"/>
    </row>
    <row r="123" spans="1:23" s="3" customFormat="1" hidden="1">
      <c r="A123"/>
      <c r="B123" s="2"/>
      <c r="C123" s="2"/>
      <c r="D123" s="2"/>
      <c r="E123" s="2"/>
      <c r="F123" s="2"/>
      <c r="G123" s="2"/>
      <c r="H123" s="2"/>
      <c r="I123" s="2"/>
      <c r="J123" s="2"/>
      <c r="K123" s="2"/>
      <c r="L123" s="2"/>
      <c r="M123" s="2"/>
      <c r="N123" s="2"/>
      <c r="O123" s="2"/>
      <c r="P123" s="2"/>
      <c r="Q123" s="2"/>
      <c r="R123" s="2"/>
      <c r="S123" s="2"/>
      <c r="T123" s="2"/>
      <c r="U123" s="2"/>
      <c r="V123" s="2"/>
      <c r="W123" s="2"/>
    </row>
    <row r="124" spans="1:23" s="3" customFormat="1" hidden="1">
      <c r="A124"/>
      <c r="B124" s="2"/>
      <c r="C124" s="2"/>
      <c r="D124" s="2"/>
      <c r="E124" s="2"/>
      <c r="F124" s="2"/>
      <c r="G124" s="2"/>
      <c r="H124" s="2"/>
      <c r="I124" s="2"/>
      <c r="J124" s="2"/>
      <c r="K124" s="2"/>
      <c r="L124" s="2"/>
      <c r="M124" s="2"/>
      <c r="N124" s="2"/>
      <c r="O124" s="2"/>
      <c r="P124" s="2"/>
      <c r="Q124" s="2"/>
      <c r="R124" s="2"/>
      <c r="S124" s="2"/>
      <c r="T124" s="2"/>
      <c r="U124" s="2"/>
      <c r="V124" s="2"/>
      <c r="W124" s="2"/>
    </row>
    <row r="125" spans="1:23" s="3" customFormat="1" hidden="1">
      <c r="A125"/>
      <c r="B125" s="2"/>
      <c r="C125" s="2"/>
      <c r="D125" s="2"/>
      <c r="E125" s="2"/>
      <c r="F125" s="2"/>
      <c r="G125" s="2"/>
      <c r="H125" s="2"/>
      <c r="I125" s="2"/>
      <c r="J125" s="2"/>
      <c r="K125" s="2"/>
      <c r="L125" s="2"/>
      <c r="M125" s="2"/>
      <c r="N125" s="2"/>
      <c r="O125" s="2"/>
      <c r="P125" s="2"/>
      <c r="Q125" s="2"/>
      <c r="R125" s="2"/>
      <c r="S125" s="2"/>
      <c r="T125" s="2"/>
      <c r="U125" s="2"/>
      <c r="V125" s="2"/>
      <c r="W125" s="2"/>
    </row>
    <row r="126" spans="1:23" s="3" customFormat="1" hidden="1">
      <c r="A126"/>
      <c r="B126" s="2"/>
      <c r="C126" s="2"/>
      <c r="D126" s="2"/>
      <c r="E126" s="2"/>
      <c r="F126" s="2"/>
      <c r="G126" s="2"/>
      <c r="H126" s="2"/>
      <c r="I126" s="2"/>
      <c r="J126" s="2"/>
      <c r="K126" s="2"/>
      <c r="L126" s="2"/>
      <c r="M126" s="2"/>
      <c r="N126" s="2"/>
      <c r="O126" s="2"/>
      <c r="P126" s="2"/>
      <c r="Q126" s="2"/>
      <c r="R126" s="2"/>
      <c r="S126" s="2"/>
      <c r="T126" s="2"/>
      <c r="U126" s="2"/>
      <c r="V126" s="2"/>
      <c r="W126" s="2"/>
    </row>
    <row r="127" spans="1:23" s="3" customFormat="1" hidden="1">
      <c r="A127"/>
      <c r="B127" s="2"/>
      <c r="C127" s="2"/>
      <c r="D127" s="2"/>
      <c r="E127" s="2"/>
      <c r="F127" s="2"/>
      <c r="G127" s="2"/>
      <c r="H127" s="2"/>
      <c r="I127" s="2"/>
      <c r="J127" s="2"/>
      <c r="K127" s="2"/>
      <c r="L127" s="2"/>
      <c r="M127" s="2"/>
      <c r="N127" s="2"/>
      <c r="O127" s="2"/>
      <c r="P127" s="2"/>
      <c r="Q127" s="2"/>
      <c r="R127" s="2"/>
      <c r="S127" s="2"/>
      <c r="T127" s="2"/>
      <c r="U127" s="2"/>
      <c r="V127" s="2"/>
      <c r="W127" s="2"/>
    </row>
    <row r="128" spans="1:23" s="3" customFormat="1" hidden="1">
      <c r="A128"/>
      <c r="B128" s="2"/>
      <c r="C128" s="2"/>
      <c r="D128" s="2"/>
      <c r="E128" s="2"/>
      <c r="F128" s="2"/>
      <c r="G128" s="2"/>
      <c r="H128" s="2"/>
      <c r="I128" s="2"/>
      <c r="J128" s="2"/>
      <c r="K128" s="2"/>
      <c r="L128" s="2"/>
      <c r="M128" s="2"/>
      <c r="N128" s="2"/>
      <c r="O128" s="2"/>
      <c r="P128" s="2"/>
      <c r="Q128" s="2"/>
      <c r="R128" s="2"/>
      <c r="S128" s="2"/>
      <c r="T128" s="2"/>
      <c r="U128" s="2"/>
      <c r="V128" s="2"/>
      <c r="W128" s="2"/>
    </row>
    <row r="129" spans="1:23" s="3" customFormat="1" hidden="1">
      <c r="A129"/>
      <c r="B129" s="2"/>
      <c r="C129" s="2"/>
      <c r="D129" s="2"/>
      <c r="E129" s="2"/>
      <c r="F129" s="2"/>
      <c r="G129" s="2"/>
      <c r="H129" s="2"/>
      <c r="I129" s="2"/>
      <c r="J129" s="2"/>
      <c r="K129" s="2"/>
      <c r="L129" s="2"/>
      <c r="M129" s="2"/>
      <c r="N129" s="2"/>
      <c r="O129" s="2"/>
      <c r="P129" s="2"/>
      <c r="Q129" s="2"/>
      <c r="R129" s="2"/>
      <c r="S129" s="2"/>
      <c r="T129" s="2"/>
      <c r="U129" s="2"/>
      <c r="V129" s="2"/>
      <c r="W129" s="2"/>
    </row>
    <row r="130" spans="1:23" s="3" customFormat="1" hidden="1">
      <c r="A130"/>
      <c r="B130" s="2"/>
      <c r="C130" s="2"/>
      <c r="D130" s="2"/>
      <c r="E130" s="2"/>
      <c r="F130" s="2"/>
      <c r="G130" s="2"/>
      <c r="H130" s="2"/>
      <c r="I130" s="2"/>
      <c r="J130" s="2"/>
      <c r="K130" s="2"/>
      <c r="L130" s="2"/>
      <c r="M130" s="2"/>
      <c r="N130" s="2"/>
      <c r="O130" s="2"/>
      <c r="P130" s="2"/>
      <c r="Q130" s="2"/>
      <c r="R130" s="2"/>
      <c r="S130" s="2"/>
      <c r="T130" s="2"/>
      <c r="U130" s="2"/>
      <c r="V130" s="2"/>
      <c r="W130" s="2"/>
    </row>
    <row r="131" spans="1:23" s="3" customFormat="1" hidden="1">
      <c r="A131"/>
      <c r="B131" s="2"/>
      <c r="C131" s="2"/>
      <c r="D131" s="2"/>
      <c r="E131" s="2"/>
      <c r="F131" s="2"/>
      <c r="G131" s="2"/>
      <c r="H131" s="2"/>
      <c r="I131" s="2"/>
      <c r="J131" s="2"/>
      <c r="K131" s="2"/>
      <c r="L131" s="2"/>
      <c r="M131" s="2"/>
      <c r="N131" s="2"/>
      <c r="O131" s="2"/>
      <c r="P131" s="2"/>
      <c r="Q131" s="2"/>
      <c r="R131" s="2"/>
      <c r="S131" s="2"/>
      <c r="T131" s="2"/>
      <c r="U131" s="2"/>
      <c r="V131" s="2"/>
      <c r="W131" s="2"/>
    </row>
    <row r="132" spans="1:23" s="3" customFormat="1" hidden="1">
      <c r="A132"/>
      <c r="B132" s="2"/>
      <c r="C132" s="2"/>
      <c r="D132" s="2"/>
      <c r="E132" s="2"/>
      <c r="F132" s="2"/>
      <c r="G132" s="2"/>
      <c r="H132" s="2"/>
      <c r="I132" s="2"/>
      <c r="J132" s="2"/>
      <c r="K132" s="2"/>
      <c r="L132" s="2"/>
      <c r="M132" s="2"/>
      <c r="N132" s="2"/>
      <c r="O132" s="2"/>
      <c r="P132" s="2"/>
      <c r="Q132" s="2"/>
      <c r="R132" s="2"/>
      <c r="S132" s="2"/>
      <c r="T132" s="2"/>
      <c r="U132" s="2"/>
      <c r="V132" s="2"/>
      <c r="W132" s="2"/>
    </row>
    <row r="133" spans="1:23" s="3" customFormat="1" hidden="1">
      <c r="A133"/>
      <c r="B133" s="2"/>
      <c r="C133" s="2"/>
      <c r="D133" s="2"/>
      <c r="E133" s="2"/>
      <c r="F133" s="2"/>
      <c r="G133" s="2"/>
      <c r="H133" s="2"/>
      <c r="I133" s="2"/>
      <c r="J133" s="2"/>
      <c r="K133" s="2"/>
      <c r="L133" s="2"/>
      <c r="M133" s="2"/>
      <c r="N133" s="2"/>
      <c r="O133" s="2"/>
      <c r="P133" s="2"/>
      <c r="Q133" s="2"/>
      <c r="R133" s="2"/>
      <c r="S133" s="2"/>
      <c r="T133" s="2"/>
      <c r="U133" s="2"/>
      <c r="V133" s="2"/>
      <c r="W133" s="2"/>
    </row>
    <row r="134" spans="1:23" s="3" customFormat="1" hidden="1">
      <c r="A134"/>
      <c r="B134" s="2"/>
      <c r="C134" s="2"/>
      <c r="D134" s="2"/>
      <c r="E134" s="2"/>
      <c r="F134" s="2"/>
      <c r="G134" s="2"/>
      <c r="H134" s="2"/>
      <c r="I134" s="2"/>
      <c r="J134" s="2"/>
      <c r="K134" s="2"/>
      <c r="L134" s="2"/>
      <c r="M134" s="2"/>
      <c r="N134" s="2"/>
      <c r="O134" s="2"/>
      <c r="P134" s="2"/>
      <c r="Q134" s="2"/>
      <c r="R134" s="2"/>
      <c r="S134" s="2"/>
      <c r="T134" s="2"/>
      <c r="U134" s="2"/>
      <c r="V134" s="2"/>
      <c r="W134" s="2"/>
    </row>
    <row r="135" spans="1:23" s="3" customFormat="1" hidden="1">
      <c r="A135"/>
      <c r="B135" s="2"/>
      <c r="C135" s="2"/>
      <c r="D135" s="2"/>
      <c r="E135" s="2"/>
      <c r="F135" s="2"/>
      <c r="G135" s="2"/>
      <c r="H135" s="2"/>
      <c r="I135" s="2"/>
      <c r="J135" s="2"/>
      <c r="K135" s="2"/>
      <c r="L135" s="2"/>
      <c r="M135" s="2"/>
      <c r="N135" s="2"/>
      <c r="O135" s="2"/>
      <c r="P135" s="2"/>
      <c r="Q135" s="2"/>
      <c r="R135" s="2"/>
      <c r="S135" s="2"/>
      <c r="T135" s="2"/>
      <c r="U135" s="2"/>
      <c r="V135" s="2"/>
      <c r="W135" s="2"/>
    </row>
    <row r="136" spans="1:23" s="3" customFormat="1" hidden="1">
      <c r="A136"/>
      <c r="B136" s="2"/>
      <c r="C136" s="2"/>
      <c r="D136" s="2"/>
      <c r="E136" s="2"/>
      <c r="F136" s="2"/>
      <c r="G136" s="2"/>
      <c r="H136" s="2"/>
      <c r="I136" s="2"/>
      <c r="J136" s="2"/>
      <c r="K136" s="2"/>
      <c r="L136" s="2"/>
      <c r="M136" s="2"/>
      <c r="N136" s="2"/>
      <c r="O136" s="2"/>
      <c r="P136" s="2"/>
      <c r="Q136" s="2"/>
      <c r="R136" s="2"/>
      <c r="S136" s="2"/>
      <c r="T136" s="2"/>
      <c r="U136" s="2"/>
      <c r="V136" s="2"/>
      <c r="W136" s="2"/>
    </row>
    <row r="137" spans="1:23" s="3" customFormat="1" hidden="1">
      <c r="A137"/>
      <c r="B137" s="2"/>
      <c r="C137" s="2"/>
      <c r="D137" s="2"/>
      <c r="E137" s="2"/>
      <c r="F137" s="2"/>
      <c r="G137" s="2"/>
      <c r="H137" s="2"/>
      <c r="I137" s="2"/>
      <c r="J137" s="2"/>
      <c r="K137" s="2"/>
      <c r="L137" s="2"/>
      <c r="M137" s="2"/>
      <c r="N137" s="2"/>
      <c r="O137" s="2"/>
      <c r="P137" s="2"/>
      <c r="Q137" s="2"/>
      <c r="R137" s="2"/>
      <c r="S137" s="2"/>
      <c r="T137" s="2"/>
      <c r="U137" s="2"/>
      <c r="V137" s="2"/>
      <c r="W137" s="2"/>
    </row>
    <row r="138" spans="1:23" s="3" customFormat="1" hidden="1">
      <c r="A138"/>
      <c r="B138" s="2"/>
      <c r="C138" s="2"/>
      <c r="D138" s="2"/>
      <c r="E138" s="2"/>
      <c r="F138" s="2"/>
      <c r="G138" s="2"/>
      <c r="H138" s="2"/>
      <c r="I138" s="2"/>
      <c r="J138" s="2"/>
      <c r="K138" s="2"/>
      <c r="L138" s="2"/>
      <c r="M138" s="2"/>
      <c r="N138" s="2"/>
      <c r="O138" s="2"/>
      <c r="P138" s="2"/>
      <c r="Q138" s="2"/>
      <c r="R138" s="2"/>
      <c r="S138" s="2"/>
      <c r="T138" s="2"/>
      <c r="U138" s="2"/>
      <c r="V138" s="2"/>
      <c r="W138" s="2"/>
    </row>
    <row r="139" spans="1:23" s="3" customFormat="1" hidden="1">
      <c r="A139"/>
      <c r="B139" s="2"/>
      <c r="C139" s="2"/>
      <c r="D139" s="2"/>
      <c r="E139" s="2"/>
      <c r="F139" s="2"/>
      <c r="G139" s="2"/>
      <c r="H139" s="2"/>
      <c r="I139" s="2"/>
      <c r="J139" s="2"/>
      <c r="K139" s="2"/>
      <c r="L139" s="2"/>
      <c r="M139" s="2"/>
      <c r="N139" s="2"/>
      <c r="O139" s="2"/>
      <c r="P139" s="2"/>
      <c r="Q139" s="2"/>
      <c r="R139" s="2"/>
      <c r="S139" s="2"/>
      <c r="T139" s="2"/>
      <c r="U139" s="2"/>
      <c r="V139" s="2"/>
      <c r="W139" s="2"/>
    </row>
    <row r="140" spans="1:23" s="3" customFormat="1" hidden="1">
      <c r="A140"/>
      <c r="B140" s="2"/>
      <c r="C140" s="2"/>
      <c r="D140" s="2"/>
      <c r="E140" s="2"/>
      <c r="F140" s="2"/>
      <c r="G140" s="2"/>
      <c r="H140" s="2"/>
      <c r="I140" s="2"/>
      <c r="J140" s="2"/>
      <c r="K140" s="2"/>
      <c r="L140" s="2"/>
      <c r="M140" s="2"/>
      <c r="N140" s="2"/>
      <c r="O140" s="2"/>
      <c r="P140" s="2"/>
      <c r="Q140" s="2"/>
      <c r="R140" s="2"/>
      <c r="S140" s="2"/>
      <c r="T140" s="2"/>
      <c r="U140" s="2"/>
      <c r="V140" s="2"/>
      <c r="W140" s="2"/>
    </row>
    <row r="141" spans="1:23" s="3" customFormat="1" hidden="1">
      <c r="A141"/>
      <c r="B141" s="2"/>
      <c r="C141" s="2"/>
      <c r="D141" s="2"/>
      <c r="E141" s="2"/>
      <c r="F141" s="2"/>
      <c r="G141" s="2"/>
      <c r="H141" s="2"/>
      <c r="I141" s="2"/>
      <c r="J141" s="2"/>
      <c r="K141" s="2"/>
      <c r="L141" s="2"/>
      <c r="M141" s="2"/>
      <c r="N141" s="2"/>
      <c r="O141" s="2"/>
      <c r="P141" s="2"/>
      <c r="Q141" s="2"/>
      <c r="R141" s="2"/>
      <c r="S141" s="2"/>
      <c r="T141" s="2"/>
      <c r="U141" s="2"/>
      <c r="V141" s="2"/>
      <c r="W141" s="2"/>
    </row>
    <row r="142" spans="1:23" s="3" customFormat="1" hidden="1">
      <c r="A142"/>
      <c r="B142" s="2"/>
      <c r="C142" s="2"/>
      <c r="D142" s="2"/>
      <c r="E142" s="2"/>
      <c r="F142" s="2"/>
      <c r="G142" s="2"/>
      <c r="H142" s="2"/>
      <c r="I142" s="2"/>
      <c r="J142" s="2"/>
      <c r="K142" s="2"/>
      <c r="L142" s="2"/>
      <c r="M142" s="2"/>
      <c r="N142" s="2"/>
      <c r="O142" s="2"/>
      <c r="P142" s="2"/>
      <c r="Q142" s="2"/>
      <c r="R142" s="2"/>
      <c r="S142" s="2"/>
      <c r="T142" s="2"/>
      <c r="U142" s="2"/>
      <c r="V142" s="2"/>
      <c r="W142" s="2"/>
    </row>
    <row r="143" spans="1:23" s="3" customFormat="1" hidden="1">
      <c r="A143"/>
      <c r="B143" s="2"/>
      <c r="C143" s="2"/>
      <c r="D143" s="2"/>
      <c r="E143" s="2"/>
      <c r="F143" s="2"/>
      <c r="G143" s="2"/>
      <c r="H143" s="2"/>
      <c r="I143" s="2"/>
      <c r="J143" s="2"/>
      <c r="K143" s="2"/>
      <c r="L143" s="2"/>
      <c r="M143" s="2"/>
      <c r="N143" s="2"/>
      <c r="O143" s="2"/>
      <c r="P143" s="2"/>
      <c r="Q143" s="2"/>
      <c r="R143" s="2"/>
      <c r="S143" s="2"/>
      <c r="T143" s="2"/>
      <c r="U143" s="2"/>
      <c r="V143" s="2"/>
      <c r="W143" s="2"/>
    </row>
    <row r="144" spans="1:23" s="3" customFormat="1" hidden="1">
      <c r="A144"/>
      <c r="B144" s="2"/>
      <c r="C144" s="2"/>
      <c r="D144" s="2"/>
      <c r="E144" s="2"/>
      <c r="F144" s="2"/>
      <c r="G144" s="2"/>
      <c r="H144" s="2"/>
      <c r="I144" s="2"/>
      <c r="J144" s="2"/>
      <c r="K144" s="2"/>
      <c r="L144" s="2"/>
      <c r="M144" s="2"/>
      <c r="N144" s="2"/>
      <c r="O144" s="2"/>
      <c r="P144" s="2"/>
      <c r="Q144" s="2"/>
      <c r="R144" s="2"/>
      <c r="S144" s="2"/>
      <c r="T144" s="2"/>
      <c r="U144" s="2"/>
      <c r="V144" s="2"/>
      <c r="W144" s="2"/>
    </row>
    <row r="145" spans="1:23" s="3" customFormat="1" hidden="1">
      <c r="A145"/>
      <c r="B145" s="2"/>
      <c r="C145" s="2"/>
      <c r="D145" s="2"/>
      <c r="E145" s="2"/>
      <c r="F145" s="2"/>
      <c r="G145" s="2"/>
      <c r="H145" s="2"/>
      <c r="I145" s="2"/>
      <c r="J145" s="2"/>
      <c r="K145" s="2"/>
      <c r="L145" s="2"/>
      <c r="M145" s="2"/>
      <c r="N145" s="2"/>
      <c r="O145" s="2"/>
      <c r="P145" s="2"/>
      <c r="Q145" s="2"/>
      <c r="R145" s="2"/>
      <c r="S145" s="2"/>
      <c r="T145" s="2"/>
      <c r="U145" s="2"/>
      <c r="V145" s="2"/>
      <c r="W145" s="2"/>
    </row>
    <row r="146" spans="1:23" s="3" customFormat="1" hidden="1">
      <c r="A146"/>
      <c r="B146" s="2"/>
      <c r="C146" s="2"/>
      <c r="D146" s="2"/>
      <c r="E146" s="2"/>
      <c r="F146" s="2"/>
      <c r="G146" s="2"/>
      <c r="H146" s="2"/>
      <c r="I146" s="2"/>
      <c r="J146" s="2"/>
      <c r="K146" s="2"/>
      <c r="L146" s="2"/>
      <c r="M146" s="2"/>
      <c r="N146" s="2"/>
      <c r="O146" s="2"/>
      <c r="P146" s="2"/>
      <c r="Q146" s="2"/>
      <c r="R146" s="2"/>
      <c r="S146" s="2"/>
      <c r="T146" s="2"/>
      <c r="U146" s="2"/>
      <c r="V146" s="2"/>
      <c r="W146" s="2"/>
    </row>
    <row r="147" spans="1:23" s="3" customFormat="1" hidden="1">
      <c r="A147"/>
      <c r="B147" s="2"/>
      <c r="C147" s="2"/>
      <c r="D147" s="2"/>
      <c r="E147" s="2"/>
      <c r="F147" s="2"/>
      <c r="G147" s="2"/>
      <c r="H147" s="2"/>
      <c r="I147" s="2"/>
      <c r="J147" s="2"/>
      <c r="K147" s="2"/>
      <c r="L147" s="2"/>
      <c r="M147" s="2"/>
      <c r="N147" s="2"/>
      <c r="O147" s="2"/>
      <c r="P147" s="2"/>
      <c r="Q147" s="2"/>
      <c r="R147" s="2"/>
      <c r="S147" s="2"/>
      <c r="T147" s="2"/>
      <c r="U147" s="2"/>
      <c r="V147" s="2"/>
      <c r="W147" s="2"/>
    </row>
    <row r="148" spans="1:23" s="3" customFormat="1" hidden="1">
      <c r="A148"/>
      <c r="B148" s="2"/>
      <c r="C148" s="2"/>
      <c r="D148" s="2"/>
      <c r="E148" s="2"/>
      <c r="F148" s="2"/>
      <c r="G148" s="2"/>
      <c r="H148" s="2"/>
      <c r="I148" s="2"/>
      <c r="J148" s="2"/>
      <c r="K148" s="2"/>
      <c r="L148" s="2"/>
      <c r="M148" s="2"/>
      <c r="N148" s="2"/>
      <c r="O148" s="2"/>
      <c r="P148" s="2"/>
      <c r="Q148" s="2"/>
      <c r="R148" s="2"/>
      <c r="S148" s="2"/>
      <c r="T148" s="2"/>
      <c r="U148" s="2"/>
      <c r="V148" s="2"/>
      <c r="W148" s="2"/>
    </row>
    <row r="149" spans="1:23" s="3" customFormat="1" hidden="1">
      <c r="A149"/>
      <c r="B149" s="2"/>
      <c r="C149" s="2"/>
      <c r="D149" s="2"/>
      <c r="E149" s="2"/>
      <c r="F149" s="2"/>
      <c r="G149" s="2"/>
      <c r="H149" s="2"/>
      <c r="I149" s="2"/>
      <c r="J149" s="2"/>
      <c r="K149" s="2"/>
      <c r="L149" s="2"/>
      <c r="M149" s="2"/>
      <c r="N149" s="2"/>
      <c r="O149" s="2"/>
      <c r="P149" s="2"/>
      <c r="Q149" s="2"/>
      <c r="R149" s="2"/>
      <c r="S149" s="2"/>
      <c r="T149" s="2"/>
      <c r="U149" s="2"/>
      <c r="V149" s="2"/>
      <c r="W149" s="2"/>
    </row>
    <row r="150" spans="1:23" s="3" customFormat="1" hidden="1">
      <c r="A150"/>
      <c r="B150" s="2"/>
      <c r="C150" s="2"/>
      <c r="D150" s="2"/>
      <c r="E150" s="2"/>
      <c r="F150" s="2"/>
      <c r="G150" s="2"/>
      <c r="H150" s="2"/>
      <c r="I150" s="2"/>
      <c r="J150" s="2"/>
      <c r="K150" s="2"/>
      <c r="L150" s="2"/>
      <c r="M150" s="2"/>
      <c r="N150" s="2"/>
      <c r="O150" s="2"/>
      <c r="P150" s="2"/>
      <c r="Q150" s="2"/>
      <c r="R150" s="2"/>
      <c r="S150" s="2"/>
      <c r="T150" s="2"/>
      <c r="U150" s="2"/>
      <c r="V150" s="2"/>
      <c r="W150" s="2"/>
    </row>
    <row r="151" spans="1:23" s="3" customFormat="1" hidden="1">
      <c r="A151"/>
      <c r="B151" s="2"/>
      <c r="C151" s="2"/>
      <c r="D151" s="2"/>
      <c r="E151" s="2"/>
      <c r="F151" s="2"/>
      <c r="G151" s="2"/>
      <c r="H151" s="2"/>
      <c r="I151" s="2"/>
      <c r="J151" s="2"/>
      <c r="K151" s="2"/>
      <c r="L151" s="2"/>
      <c r="M151" s="2"/>
      <c r="N151" s="2"/>
      <c r="O151" s="2"/>
      <c r="P151" s="2"/>
      <c r="Q151" s="2"/>
      <c r="R151" s="2"/>
      <c r="S151" s="2"/>
      <c r="T151" s="2"/>
      <c r="U151" s="2"/>
      <c r="V151" s="2"/>
      <c r="W151" s="2"/>
    </row>
    <row r="152" spans="1:23" s="3" customFormat="1" hidden="1">
      <c r="A152"/>
      <c r="B152" s="2"/>
      <c r="C152" s="2"/>
      <c r="D152" s="2"/>
      <c r="E152" s="2"/>
      <c r="F152" s="2"/>
      <c r="G152" s="2"/>
      <c r="H152" s="2"/>
      <c r="I152" s="2"/>
      <c r="J152" s="2"/>
      <c r="K152" s="2"/>
      <c r="L152" s="2"/>
      <c r="M152" s="2"/>
      <c r="N152" s="2"/>
      <c r="O152" s="2"/>
      <c r="P152" s="2"/>
      <c r="Q152" s="2"/>
      <c r="R152" s="2"/>
      <c r="S152" s="2"/>
      <c r="T152" s="2"/>
      <c r="U152" s="2"/>
      <c r="V152" s="2"/>
      <c r="W152" s="2"/>
    </row>
    <row r="153" spans="1:23" s="3" customFormat="1" hidden="1">
      <c r="A153"/>
      <c r="B153" s="2"/>
      <c r="C153" s="2"/>
      <c r="D153" s="2"/>
      <c r="E153" s="2"/>
      <c r="F153" s="2"/>
      <c r="G153" s="2"/>
      <c r="H153" s="2"/>
      <c r="I153" s="2"/>
      <c r="J153" s="2"/>
      <c r="K153" s="2"/>
      <c r="L153" s="2"/>
      <c r="M153" s="2"/>
      <c r="N153" s="2"/>
      <c r="O153" s="2"/>
      <c r="P153" s="2"/>
      <c r="Q153" s="2"/>
      <c r="R153" s="2"/>
      <c r="S153" s="2"/>
      <c r="T153" s="2"/>
      <c r="U153" s="2"/>
      <c r="V153" s="2"/>
      <c r="W153" s="2"/>
    </row>
    <row r="154" spans="1:23" s="3" customFormat="1" hidden="1">
      <c r="A154"/>
      <c r="B154" s="2"/>
      <c r="C154" s="2"/>
      <c r="D154" s="2"/>
      <c r="E154" s="2"/>
      <c r="F154" s="2"/>
      <c r="G154" s="2"/>
      <c r="H154" s="2"/>
      <c r="I154" s="2"/>
      <c r="J154" s="2"/>
      <c r="K154" s="2"/>
      <c r="L154" s="2"/>
      <c r="M154" s="2"/>
      <c r="N154" s="2"/>
      <c r="O154" s="2"/>
      <c r="P154" s="2"/>
      <c r="Q154" s="2"/>
      <c r="R154" s="2"/>
      <c r="S154" s="2"/>
      <c r="T154" s="2"/>
      <c r="U154" s="2"/>
      <c r="V154" s="2"/>
      <c r="W154" s="2"/>
    </row>
    <row r="155" spans="1:23" s="3" customFormat="1" hidden="1">
      <c r="A155"/>
      <c r="B155" s="2"/>
      <c r="C155" s="2"/>
      <c r="D155" s="2"/>
      <c r="E155" s="2"/>
      <c r="F155" s="2"/>
      <c r="G155" s="2"/>
      <c r="H155" s="2"/>
      <c r="I155" s="2"/>
      <c r="J155" s="2"/>
      <c r="K155" s="2"/>
      <c r="L155" s="2"/>
      <c r="M155" s="2"/>
      <c r="N155" s="2"/>
      <c r="O155" s="2"/>
      <c r="P155" s="2"/>
      <c r="Q155" s="2"/>
      <c r="R155" s="2"/>
      <c r="S155" s="2"/>
      <c r="T155" s="2"/>
      <c r="U155" s="2"/>
      <c r="V155" s="2"/>
      <c r="W155" s="2"/>
    </row>
    <row r="156" spans="1:23" s="3" customFormat="1" hidden="1">
      <c r="A156"/>
      <c r="B156" s="2"/>
      <c r="C156" s="2"/>
      <c r="D156" s="2"/>
      <c r="E156" s="2"/>
      <c r="F156" s="2"/>
      <c r="G156" s="2"/>
      <c r="H156" s="2"/>
      <c r="I156" s="2"/>
      <c r="J156" s="2"/>
      <c r="K156" s="2"/>
      <c r="L156" s="2"/>
      <c r="M156" s="2"/>
      <c r="N156" s="2"/>
      <c r="O156" s="2"/>
      <c r="P156" s="2"/>
      <c r="Q156" s="2"/>
      <c r="R156" s="2"/>
      <c r="S156" s="2"/>
      <c r="T156" s="2"/>
      <c r="U156" s="2"/>
      <c r="V156" s="2"/>
      <c r="W156" s="2"/>
    </row>
    <row r="157" spans="1:23" s="3" customFormat="1" hidden="1">
      <c r="A157"/>
      <c r="B157" s="2"/>
      <c r="C157" s="2"/>
      <c r="D157" s="2"/>
      <c r="E157" s="2"/>
      <c r="F157" s="2"/>
      <c r="G157" s="2"/>
      <c r="H157" s="2"/>
      <c r="I157" s="2"/>
      <c r="J157" s="2"/>
      <c r="K157" s="2"/>
      <c r="L157" s="2"/>
      <c r="M157" s="2"/>
      <c r="N157" s="2"/>
      <c r="O157" s="2"/>
      <c r="P157" s="2"/>
      <c r="Q157" s="2"/>
      <c r="R157" s="2"/>
      <c r="S157" s="2"/>
      <c r="T157" s="2"/>
      <c r="U157" s="2"/>
      <c r="V157" s="2"/>
      <c r="W157" s="2"/>
    </row>
    <row r="158" spans="1:23" s="3" customFormat="1" hidden="1">
      <c r="A158"/>
      <c r="B158"/>
      <c r="C158"/>
      <c r="D158"/>
      <c r="E158"/>
      <c r="F158"/>
      <c r="G158"/>
      <c r="H158"/>
      <c r="I158"/>
      <c r="J158"/>
      <c r="K158"/>
      <c r="L158"/>
      <c r="M158"/>
      <c r="N158"/>
      <c r="O158"/>
      <c r="P158"/>
      <c r="Q158"/>
      <c r="R158"/>
      <c r="S158"/>
      <c r="T158"/>
      <c r="U158"/>
      <c r="V158"/>
      <c r="W158"/>
    </row>
    <row r="159" spans="1:23" s="3" customFormat="1" hidden="1">
      <c r="A159"/>
      <c r="B159"/>
      <c r="C159"/>
      <c r="D159"/>
      <c r="E159"/>
      <c r="F159"/>
      <c r="G159"/>
      <c r="H159"/>
      <c r="I159"/>
      <c r="J159"/>
      <c r="K159"/>
      <c r="L159"/>
      <c r="M159"/>
      <c r="N159"/>
      <c r="O159"/>
      <c r="P159"/>
      <c r="Q159"/>
      <c r="R159"/>
      <c r="S159"/>
      <c r="T159"/>
      <c r="U159"/>
      <c r="V159"/>
      <c r="W159"/>
    </row>
  </sheetData>
  <sheetProtection selectLockedCells="1"/>
  <mergeCells count="1">
    <mergeCell ref="C3:U35"/>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1"/>
  </sheetPr>
  <dimension ref="A1:HM159"/>
  <sheetViews>
    <sheetView showGridLines="0" showRowColHeaders="0" zoomScale="80" zoomScaleNormal="80" workbookViewId="0"/>
  </sheetViews>
  <sheetFormatPr defaultColWidth="0" defaultRowHeight="16.5" customHeight="1" zeroHeight="1"/>
  <cols>
    <col min="1" max="1" width="10.5703125" customWidth="1"/>
    <col min="2" max="2" width="2.7109375" customWidth="1"/>
    <col min="3" max="21" width="9.7109375" customWidth="1"/>
    <col min="22" max="23" width="2.7109375" customWidth="1"/>
    <col min="24" max="185" width="8.85546875" style="1" hidden="1" customWidth="1"/>
    <col min="186" max="195" width="0" style="1" hidden="1" customWidth="1"/>
    <col min="196" max="199" width="8.85546875" style="1" hidden="1" customWidth="1"/>
    <col min="200" max="208" width="0" style="1" hidden="1" customWidth="1"/>
    <col min="209" max="212" width="8.85546875" style="1" hidden="1" customWidth="1"/>
    <col min="213" max="221" width="0" style="1" hidden="1" customWidth="1"/>
    <col min="222" max="16384" width="8.85546875" style="1" hidden="1"/>
  </cols>
  <sheetData>
    <row r="1" spans="1:23" s="19" customFormat="1" ht="16.5" customHeight="1">
      <c r="A1" s="95"/>
      <c r="B1" s="95"/>
      <c r="C1" s="95"/>
      <c r="D1" s="95"/>
      <c r="E1" s="95"/>
      <c r="F1" s="95"/>
      <c r="G1" s="95"/>
      <c r="H1" s="95"/>
      <c r="I1" s="95"/>
      <c r="J1" s="95"/>
      <c r="K1" s="95"/>
      <c r="L1" s="95"/>
      <c r="M1" s="95"/>
      <c r="N1" s="95"/>
      <c r="O1" s="95"/>
      <c r="P1" s="95"/>
      <c r="Q1" s="95"/>
      <c r="R1" s="95"/>
      <c r="S1" s="95"/>
      <c r="T1" s="95"/>
      <c r="U1" s="95"/>
      <c r="V1" s="95"/>
      <c r="W1" s="95"/>
    </row>
    <row r="2" spans="1:23" ht="16.5" customHeight="1" thickBot="1">
      <c r="A2" s="96"/>
      <c r="B2" s="106"/>
      <c r="C2" s="105"/>
      <c r="D2" s="105"/>
      <c r="E2" s="105"/>
      <c r="F2" s="105"/>
      <c r="G2" s="105"/>
      <c r="H2" s="105"/>
      <c r="I2" s="105"/>
      <c r="J2" s="105"/>
      <c r="K2" s="105"/>
      <c r="L2" s="105"/>
      <c r="M2" s="105"/>
      <c r="N2" s="105"/>
      <c r="O2" s="105"/>
      <c r="P2" s="105"/>
      <c r="Q2" s="105"/>
      <c r="R2" s="105"/>
      <c r="S2" s="105"/>
      <c r="T2" s="105"/>
      <c r="U2" s="105"/>
      <c r="V2" s="107"/>
      <c r="W2" s="96"/>
    </row>
    <row r="3" spans="1:23" ht="16.5" customHeight="1">
      <c r="A3" s="96"/>
      <c r="B3" s="99"/>
      <c r="C3" s="439" t="s">
        <v>553</v>
      </c>
      <c r="D3" s="440"/>
      <c r="E3" s="440"/>
      <c r="F3" s="440"/>
      <c r="G3" s="440"/>
      <c r="H3" s="440"/>
      <c r="I3" s="440"/>
      <c r="J3" s="440"/>
      <c r="K3" s="440"/>
      <c r="L3" s="440"/>
      <c r="M3" s="440"/>
      <c r="N3" s="440"/>
      <c r="O3" s="440"/>
      <c r="P3" s="440"/>
      <c r="Q3" s="440"/>
      <c r="R3" s="440"/>
      <c r="S3" s="440"/>
      <c r="T3" s="440"/>
      <c r="U3" s="441"/>
      <c r="V3" s="100"/>
      <c r="W3" s="96"/>
    </row>
    <row r="4" spans="1:23" ht="16.5" customHeight="1">
      <c r="A4" s="96"/>
      <c r="B4" s="99"/>
      <c r="C4" s="442"/>
      <c r="D4" s="443"/>
      <c r="E4" s="443"/>
      <c r="F4" s="443"/>
      <c r="G4" s="443"/>
      <c r="H4" s="443"/>
      <c r="I4" s="443"/>
      <c r="J4" s="443"/>
      <c r="K4" s="443"/>
      <c r="L4" s="443"/>
      <c r="M4" s="443"/>
      <c r="N4" s="443"/>
      <c r="O4" s="443"/>
      <c r="P4" s="443"/>
      <c r="Q4" s="443"/>
      <c r="R4" s="443"/>
      <c r="S4" s="443"/>
      <c r="T4" s="443"/>
      <c r="U4" s="444"/>
      <c r="V4" s="100"/>
      <c r="W4" s="96"/>
    </row>
    <row r="5" spans="1:23" ht="16.5" customHeight="1">
      <c r="A5" s="96"/>
      <c r="B5" s="99"/>
      <c r="C5" s="442"/>
      <c r="D5" s="443"/>
      <c r="E5" s="443"/>
      <c r="F5" s="443"/>
      <c r="G5" s="443"/>
      <c r="H5" s="443"/>
      <c r="I5" s="443"/>
      <c r="J5" s="443"/>
      <c r="K5" s="443"/>
      <c r="L5" s="443"/>
      <c r="M5" s="443"/>
      <c r="N5" s="443"/>
      <c r="O5" s="443"/>
      <c r="P5" s="443"/>
      <c r="Q5" s="443"/>
      <c r="R5" s="443"/>
      <c r="S5" s="443"/>
      <c r="T5" s="443"/>
      <c r="U5" s="444"/>
      <c r="V5" s="100"/>
      <c r="W5" s="96"/>
    </row>
    <row r="6" spans="1:23" ht="16.5" customHeight="1">
      <c r="A6" s="96"/>
      <c r="B6" s="99"/>
      <c r="C6" s="442"/>
      <c r="D6" s="443"/>
      <c r="E6" s="443"/>
      <c r="F6" s="443"/>
      <c r="G6" s="443"/>
      <c r="H6" s="443"/>
      <c r="I6" s="443"/>
      <c r="J6" s="443"/>
      <c r="K6" s="443"/>
      <c r="L6" s="443"/>
      <c r="M6" s="443"/>
      <c r="N6" s="443"/>
      <c r="O6" s="443"/>
      <c r="P6" s="443"/>
      <c r="Q6" s="443"/>
      <c r="R6" s="443"/>
      <c r="S6" s="443"/>
      <c r="T6" s="443"/>
      <c r="U6" s="444"/>
      <c r="V6" s="100"/>
      <c r="W6" s="96"/>
    </row>
    <row r="7" spans="1:23" ht="16.5" customHeight="1">
      <c r="A7" s="96"/>
      <c r="B7" s="99"/>
      <c r="C7" s="442"/>
      <c r="D7" s="443"/>
      <c r="E7" s="443"/>
      <c r="F7" s="443"/>
      <c r="G7" s="443"/>
      <c r="H7" s="443"/>
      <c r="I7" s="443"/>
      <c r="J7" s="443"/>
      <c r="K7" s="443"/>
      <c r="L7" s="443"/>
      <c r="M7" s="443"/>
      <c r="N7" s="443"/>
      <c r="O7" s="443"/>
      <c r="P7" s="443"/>
      <c r="Q7" s="443"/>
      <c r="R7" s="443"/>
      <c r="S7" s="443"/>
      <c r="T7" s="443"/>
      <c r="U7" s="444"/>
      <c r="V7" s="100"/>
      <c r="W7" s="96"/>
    </row>
    <row r="8" spans="1:23" ht="16.5" customHeight="1">
      <c r="A8" s="96"/>
      <c r="B8" s="99"/>
      <c r="C8" s="442"/>
      <c r="D8" s="443"/>
      <c r="E8" s="443"/>
      <c r="F8" s="443"/>
      <c r="G8" s="443"/>
      <c r="H8" s="443"/>
      <c r="I8" s="443"/>
      <c r="J8" s="443"/>
      <c r="K8" s="443"/>
      <c r="L8" s="443"/>
      <c r="M8" s="443"/>
      <c r="N8" s="443"/>
      <c r="O8" s="443"/>
      <c r="P8" s="443"/>
      <c r="Q8" s="443"/>
      <c r="R8" s="443"/>
      <c r="S8" s="443"/>
      <c r="T8" s="443"/>
      <c r="U8" s="444"/>
      <c r="V8" s="100"/>
      <c r="W8" s="96"/>
    </row>
    <row r="9" spans="1:23" ht="16.5" customHeight="1">
      <c r="A9" s="96"/>
      <c r="B9" s="99"/>
      <c r="C9" s="442"/>
      <c r="D9" s="443"/>
      <c r="E9" s="443"/>
      <c r="F9" s="443"/>
      <c r="G9" s="443"/>
      <c r="H9" s="443"/>
      <c r="I9" s="443"/>
      <c r="J9" s="443"/>
      <c r="K9" s="443"/>
      <c r="L9" s="443"/>
      <c r="M9" s="443"/>
      <c r="N9" s="443"/>
      <c r="O9" s="443"/>
      <c r="P9" s="443"/>
      <c r="Q9" s="443"/>
      <c r="R9" s="443"/>
      <c r="S9" s="443"/>
      <c r="T9" s="443"/>
      <c r="U9" s="444"/>
      <c r="V9" s="100"/>
      <c r="W9" s="96"/>
    </row>
    <row r="10" spans="1:23" ht="16.5" customHeight="1">
      <c r="A10" s="96"/>
      <c r="B10" s="99"/>
      <c r="C10" s="442"/>
      <c r="D10" s="443"/>
      <c r="E10" s="443"/>
      <c r="F10" s="443"/>
      <c r="G10" s="443"/>
      <c r="H10" s="443"/>
      <c r="I10" s="443"/>
      <c r="J10" s="443"/>
      <c r="K10" s="443"/>
      <c r="L10" s="443"/>
      <c r="M10" s="443"/>
      <c r="N10" s="443"/>
      <c r="O10" s="443"/>
      <c r="P10" s="443"/>
      <c r="Q10" s="443"/>
      <c r="R10" s="443"/>
      <c r="S10" s="443"/>
      <c r="T10" s="443"/>
      <c r="U10" s="444"/>
      <c r="V10" s="100"/>
      <c r="W10" s="96"/>
    </row>
    <row r="11" spans="1:23" ht="16.5" customHeight="1">
      <c r="A11" s="96"/>
      <c r="B11" s="99"/>
      <c r="C11" s="442"/>
      <c r="D11" s="443"/>
      <c r="E11" s="443"/>
      <c r="F11" s="443"/>
      <c r="G11" s="443"/>
      <c r="H11" s="443"/>
      <c r="I11" s="443"/>
      <c r="J11" s="443"/>
      <c r="K11" s="443"/>
      <c r="L11" s="443"/>
      <c r="M11" s="443"/>
      <c r="N11" s="443"/>
      <c r="O11" s="443"/>
      <c r="P11" s="443"/>
      <c r="Q11" s="443"/>
      <c r="R11" s="443"/>
      <c r="S11" s="443"/>
      <c r="T11" s="443"/>
      <c r="U11" s="444"/>
      <c r="V11" s="100"/>
      <c r="W11" s="96"/>
    </row>
    <row r="12" spans="1:23" ht="16.5" customHeight="1">
      <c r="A12" s="96"/>
      <c r="B12" s="99"/>
      <c r="C12" s="442"/>
      <c r="D12" s="443"/>
      <c r="E12" s="443"/>
      <c r="F12" s="443"/>
      <c r="G12" s="443"/>
      <c r="H12" s="443"/>
      <c r="I12" s="443"/>
      <c r="J12" s="443"/>
      <c r="K12" s="443"/>
      <c r="L12" s="443"/>
      <c r="M12" s="443"/>
      <c r="N12" s="443"/>
      <c r="O12" s="443"/>
      <c r="P12" s="443"/>
      <c r="Q12" s="443"/>
      <c r="R12" s="443"/>
      <c r="S12" s="443"/>
      <c r="T12" s="443"/>
      <c r="U12" s="444"/>
      <c r="V12" s="100"/>
      <c r="W12" s="96"/>
    </row>
    <row r="13" spans="1:23" ht="16.5" customHeight="1">
      <c r="A13" s="96"/>
      <c r="B13" s="99"/>
      <c r="C13" s="442"/>
      <c r="D13" s="443"/>
      <c r="E13" s="443"/>
      <c r="F13" s="443"/>
      <c r="G13" s="443"/>
      <c r="H13" s="443"/>
      <c r="I13" s="443"/>
      <c r="J13" s="443"/>
      <c r="K13" s="443"/>
      <c r="L13" s="443"/>
      <c r="M13" s="443"/>
      <c r="N13" s="443"/>
      <c r="O13" s="443"/>
      <c r="P13" s="443"/>
      <c r="Q13" s="443"/>
      <c r="R13" s="443"/>
      <c r="S13" s="443"/>
      <c r="T13" s="443"/>
      <c r="U13" s="444"/>
      <c r="V13" s="100"/>
      <c r="W13" s="96"/>
    </row>
    <row r="14" spans="1:23" ht="16.5" customHeight="1">
      <c r="A14" s="96"/>
      <c r="B14" s="99"/>
      <c r="C14" s="442"/>
      <c r="D14" s="443"/>
      <c r="E14" s="443"/>
      <c r="F14" s="443"/>
      <c r="G14" s="443"/>
      <c r="H14" s="443"/>
      <c r="I14" s="443"/>
      <c r="J14" s="443"/>
      <c r="K14" s="443"/>
      <c r="L14" s="443"/>
      <c r="M14" s="443"/>
      <c r="N14" s="443"/>
      <c r="O14" s="443"/>
      <c r="P14" s="443"/>
      <c r="Q14" s="443"/>
      <c r="R14" s="443"/>
      <c r="S14" s="443"/>
      <c r="T14" s="443"/>
      <c r="U14" s="444"/>
      <c r="V14" s="100"/>
      <c r="W14" s="96"/>
    </row>
    <row r="15" spans="1:23" ht="16.5" customHeight="1">
      <c r="A15" s="96"/>
      <c r="B15" s="99"/>
      <c r="C15" s="442"/>
      <c r="D15" s="443"/>
      <c r="E15" s="443"/>
      <c r="F15" s="443"/>
      <c r="G15" s="443"/>
      <c r="H15" s="443"/>
      <c r="I15" s="443"/>
      <c r="J15" s="443"/>
      <c r="K15" s="443"/>
      <c r="L15" s="443"/>
      <c r="M15" s="443"/>
      <c r="N15" s="443"/>
      <c r="O15" s="443"/>
      <c r="P15" s="443"/>
      <c r="Q15" s="443"/>
      <c r="R15" s="443"/>
      <c r="S15" s="443"/>
      <c r="T15" s="443"/>
      <c r="U15" s="444"/>
      <c r="V15" s="100"/>
      <c r="W15" s="96"/>
    </row>
    <row r="16" spans="1:23" ht="16.5" customHeight="1">
      <c r="A16" s="96"/>
      <c r="B16" s="99"/>
      <c r="C16" s="442"/>
      <c r="D16" s="443"/>
      <c r="E16" s="443"/>
      <c r="F16" s="443"/>
      <c r="G16" s="443"/>
      <c r="H16" s="443"/>
      <c r="I16" s="443"/>
      <c r="J16" s="443"/>
      <c r="K16" s="443"/>
      <c r="L16" s="443"/>
      <c r="M16" s="443"/>
      <c r="N16" s="443"/>
      <c r="O16" s="443"/>
      <c r="P16" s="443"/>
      <c r="Q16" s="443"/>
      <c r="R16" s="443"/>
      <c r="S16" s="443"/>
      <c r="T16" s="443"/>
      <c r="U16" s="444"/>
      <c r="V16" s="100"/>
      <c r="W16" s="96"/>
    </row>
    <row r="17" spans="1:23" ht="16.5" customHeight="1">
      <c r="A17" s="96"/>
      <c r="B17" s="99"/>
      <c r="C17" s="442"/>
      <c r="D17" s="443"/>
      <c r="E17" s="443"/>
      <c r="F17" s="443"/>
      <c r="G17" s="443"/>
      <c r="H17" s="443"/>
      <c r="I17" s="443"/>
      <c r="J17" s="443"/>
      <c r="K17" s="443"/>
      <c r="L17" s="443"/>
      <c r="M17" s="443"/>
      <c r="N17" s="443"/>
      <c r="O17" s="443"/>
      <c r="P17" s="443"/>
      <c r="Q17" s="443"/>
      <c r="R17" s="443"/>
      <c r="S17" s="443"/>
      <c r="T17" s="443"/>
      <c r="U17" s="444"/>
      <c r="V17" s="100"/>
      <c r="W17" s="96"/>
    </row>
    <row r="18" spans="1:23" ht="16.5" customHeight="1">
      <c r="A18" s="96"/>
      <c r="B18" s="99"/>
      <c r="C18" s="442"/>
      <c r="D18" s="443"/>
      <c r="E18" s="443"/>
      <c r="F18" s="443"/>
      <c r="G18" s="443"/>
      <c r="H18" s="443"/>
      <c r="I18" s="443"/>
      <c r="J18" s="443"/>
      <c r="K18" s="443"/>
      <c r="L18" s="443"/>
      <c r="M18" s="443"/>
      <c r="N18" s="443"/>
      <c r="O18" s="443"/>
      <c r="P18" s="443"/>
      <c r="Q18" s="443"/>
      <c r="R18" s="443"/>
      <c r="S18" s="443"/>
      <c r="T18" s="443"/>
      <c r="U18" s="444"/>
      <c r="V18" s="100"/>
      <c r="W18" s="96"/>
    </row>
    <row r="19" spans="1:23" ht="16.5" customHeight="1">
      <c r="A19" s="96"/>
      <c r="B19" s="99"/>
      <c r="C19" s="442"/>
      <c r="D19" s="443"/>
      <c r="E19" s="443"/>
      <c r="F19" s="443"/>
      <c r="G19" s="443"/>
      <c r="H19" s="443"/>
      <c r="I19" s="443"/>
      <c r="J19" s="443"/>
      <c r="K19" s="443"/>
      <c r="L19" s="443"/>
      <c r="M19" s="443"/>
      <c r="N19" s="443"/>
      <c r="O19" s="443"/>
      <c r="P19" s="443"/>
      <c r="Q19" s="443"/>
      <c r="R19" s="443"/>
      <c r="S19" s="443"/>
      <c r="T19" s="443"/>
      <c r="U19" s="444"/>
      <c r="V19" s="100"/>
      <c r="W19" s="96"/>
    </row>
    <row r="20" spans="1:23" ht="16.5" customHeight="1">
      <c r="A20" s="96"/>
      <c r="B20" s="99"/>
      <c r="C20" s="442"/>
      <c r="D20" s="443"/>
      <c r="E20" s="443"/>
      <c r="F20" s="443"/>
      <c r="G20" s="443"/>
      <c r="H20" s="443"/>
      <c r="I20" s="443"/>
      <c r="J20" s="443"/>
      <c r="K20" s="443"/>
      <c r="L20" s="443"/>
      <c r="M20" s="443"/>
      <c r="N20" s="443"/>
      <c r="O20" s="443"/>
      <c r="P20" s="443"/>
      <c r="Q20" s="443"/>
      <c r="R20" s="443"/>
      <c r="S20" s="443"/>
      <c r="T20" s="443"/>
      <c r="U20" s="444"/>
      <c r="V20" s="100"/>
      <c r="W20" s="96"/>
    </row>
    <row r="21" spans="1:23" ht="16.5" customHeight="1">
      <c r="A21" s="96"/>
      <c r="B21" s="99"/>
      <c r="C21" s="442"/>
      <c r="D21" s="443"/>
      <c r="E21" s="443"/>
      <c r="F21" s="443"/>
      <c r="G21" s="443"/>
      <c r="H21" s="443"/>
      <c r="I21" s="443"/>
      <c r="J21" s="443"/>
      <c r="K21" s="443"/>
      <c r="L21" s="443"/>
      <c r="M21" s="443"/>
      <c r="N21" s="443"/>
      <c r="O21" s="443"/>
      <c r="P21" s="443"/>
      <c r="Q21" s="443"/>
      <c r="R21" s="443"/>
      <c r="S21" s="443"/>
      <c r="T21" s="443"/>
      <c r="U21" s="444"/>
      <c r="V21" s="100"/>
      <c r="W21" s="96"/>
    </row>
    <row r="22" spans="1:23" ht="16.5" customHeight="1">
      <c r="A22" s="96"/>
      <c r="B22" s="99"/>
      <c r="C22" s="442"/>
      <c r="D22" s="443"/>
      <c r="E22" s="443"/>
      <c r="F22" s="443"/>
      <c r="G22" s="443"/>
      <c r="H22" s="443"/>
      <c r="I22" s="443"/>
      <c r="J22" s="443"/>
      <c r="K22" s="443"/>
      <c r="L22" s="443"/>
      <c r="M22" s="443"/>
      <c r="N22" s="443"/>
      <c r="O22" s="443"/>
      <c r="P22" s="443"/>
      <c r="Q22" s="443"/>
      <c r="R22" s="443"/>
      <c r="S22" s="443"/>
      <c r="T22" s="443"/>
      <c r="U22" s="444"/>
      <c r="V22" s="100"/>
      <c r="W22" s="96"/>
    </row>
    <row r="23" spans="1:23" ht="16.5" customHeight="1">
      <c r="A23" s="96"/>
      <c r="B23" s="99"/>
      <c r="C23" s="442"/>
      <c r="D23" s="443"/>
      <c r="E23" s="443"/>
      <c r="F23" s="443"/>
      <c r="G23" s="443"/>
      <c r="H23" s="443"/>
      <c r="I23" s="443"/>
      <c r="J23" s="443"/>
      <c r="K23" s="443"/>
      <c r="L23" s="443"/>
      <c r="M23" s="443"/>
      <c r="N23" s="443"/>
      <c r="O23" s="443"/>
      <c r="P23" s="443"/>
      <c r="Q23" s="443"/>
      <c r="R23" s="443"/>
      <c r="S23" s="443"/>
      <c r="T23" s="443"/>
      <c r="U23" s="444"/>
      <c r="V23" s="100"/>
      <c r="W23" s="96"/>
    </row>
    <row r="24" spans="1:23" ht="16.5" customHeight="1">
      <c r="A24" s="96"/>
      <c r="B24" s="99"/>
      <c r="C24" s="442"/>
      <c r="D24" s="443"/>
      <c r="E24" s="443"/>
      <c r="F24" s="443"/>
      <c r="G24" s="443"/>
      <c r="H24" s="443"/>
      <c r="I24" s="443"/>
      <c r="J24" s="443"/>
      <c r="K24" s="443"/>
      <c r="L24" s="443"/>
      <c r="M24" s="443"/>
      <c r="N24" s="443"/>
      <c r="O24" s="443"/>
      <c r="P24" s="443"/>
      <c r="Q24" s="443"/>
      <c r="R24" s="443"/>
      <c r="S24" s="443"/>
      <c r="T24" s="443"/>
      <c r="U24" s="444"/>
      <c r="V24" s="100"/>
      <c r="W24" s="96"/>
    </row>
    <row r="25" spans="1:23" ht="16.5" customHeight="1">
      <c r="A25" s="96"/>
      <c r="B25" s="99"/>
      <c r="C25" s="442"/>
      <c r="D25" s="443"/>
      <c r="E25" s="443"/>
      <c r="F25" s="443"/>
      <c r="G25" s="443"/>
      <c r="H25" s="443"/>
      <c r="I25" s="443"/>
      <c r="J25" s="443"/>
      <c r="K25" s="443"/>
      <c r="L25" s="443"/>
      <c r="M25" s="443"/>
      <c r="N25" s="443"/>
      <c r="O25" s="443"/>
      <c r="P25" s="443"/>
      <c r="Q25" s="443"/>
      <c r="R25" s="443"/>
      <c r="S25" s="443"/>
      <c r="T25" s="443"/>
      <c r="U25" s="444"/>
      <c r="V25" s="100"/>
      <c r="W25" s="96"/>
    </row>
    <row r="26" spans="1:23" ht="16.5" customHeight="1">
      <c r="A26" s="96"/>
      <c r="B26" s="99"/>
      <c r="C26" s="442"/>
      <c r="D26" s="443"/>
      <c r="E26" s="443"/>
      <c r="F26" s="443"/>
      <c r="G26" s="443"/>
      <c r="H26" s="443"/>
      <c r="I26" s="443"/>
      <c r="J26" s="443"/>
      <c r="K26" s="443"/>
      <c r="L26" s="443"/>
      <c r="M26" s="443"/>
      <c r="N26" s="443"/>
      <c r="O26" s="443"/>
      <c r="P26" s="443"/>
      <c r="Q26" s="443"/>
      <c r="R26" s="443"/>
      <c r="S26" s="443"/>
      <c r="T26" s="443"/>
      <c r="U26" s="444"/>
      <c r="V26" s="100"/>
      <c r="W26" s="96"/>
    </row>
    <row r="27" spans="1:23" ht="16.5" customHeight="1">
      <c r="A27" s="96"/>
      <c r="B27" s="99"/>
      <c r="C27" s="442"/>
      <c r="D27" s="443"/>
      <c r="E27" s="443"/>
      <c r="F27" s="443"/>
      <c r="G27" s="443"/>
      <c r="H27" s="443"/>
      <c r="I27" s="443"/>
      <c r="J27" s="443"/>
      <c r="K27" s="443"/>
      <c r="L27" s="443"/>
      <c r="M27" s="443"/>
      <c r="N27" s="443"/>
      <c r="O27" s="443"/>
      <c r="P27" s="443"/>
      <c r="Q27" s="443"/>
      <c r="R27" s="443"/>
      <c r="S27" s="443"/>
      <c r="T27" s="443"/>
      <c r="U27" s="444"/>
      <c r="V27" s="100"/>
      <c r="W27" s="96"/>
    </row>
    <row r="28" spans="1:23" ht="16.5" customHeight="1">
      <c r="A28" s="96"/>
      <c r="B28" s="99"/>
      <c r="C28" s="442"/>
      <c r="D28" s="443"/>
      <c r="E28" s="443"/>
      <c r="F28" s="443"/>
      <c r="G28" s="443"/>
      <c r="H28" s="443"/>
      <c r="I28" s="443"/>
      <c r="J28" s="443"/>
      <c r="K28" s="443"/>
      <c r="L28" s="443"/>
      <c r="M28" s="443"/>
      <c r="N28" s="443"/>
      <c r="O28" s="443"/>
      <c r="P28" s="443"/>
      <c r="Q28" s="443"/>
      <c r="R28" s="443"/>
      <c r="S28" s="443"/>
      <c r="T28" s="443"/>
      <c r="U28" s="444"/>
      <c r="V28" s="100"/>
      <c r="W28" s="96"/>
    </row>
    <row r="29" spans="1:23" ht="16.5" customHeight="1">
      <c r="A29" s="96"/>
      <c r="B29" s="99"/>
      <c r="C29" s="442"/>
      <c r="D29" s="443"/>
      <c r="E29" s="443"/>
      <c r="F29" s="443"/>
      <c r="G29" s="443"/>
      <c r="H29" s="443"/>
      <c r="I29" s="443"/>
      <c r="J29" s="443"/>
      <c r="K29" s="443"/>
      <c r="L29" s="443"/>
      <c r="M29" s="443"/>
      <c r="N29" s="443"/>
      <c r="O29" s="443"/>
      <c r="P29" s="443"/>
      <c r="Q29" s="443"/>
      <c r="R29" s="443"/>
      <c r="S29" s="443"/>
      <c r="T29" s="443"/>
      <c r="U29" s="444"/>
      <c r="V29" s="100"/>
      <c r="W29" s="96"/>
    </row>
    <row r="30" spans="1:23" ht="16.5" customHeight="1">
      <c r="A30" s="96"/>
      <c r="B30" s="99"/>
      <c r="C30" s="442"/>
      <c r="D30" s="443"/>
      <c r="E30" s="443"/>
      <c r="F30" s="443"/>
      <c r="G30" s="443"/>
      <c r="H30" s="443"/>
      <c r="I30" s="443"/>
      <c r="J30" s="443"/>
      <c r="K30" s="443"/>
      <c r="L30" s="443"/>
      <c r="M30" s="443"/>
      <c r="N30" s="443"/>
      <c r="O30" s="443"/>
      <c r="P30" s="443"/>
      <c r="Q30" s="443"/>
      <c r="R30" s="443"/>
      <c r="S30" s="443"/>
      <c r="T30" s="443"/>
      <c r="U30" s="444"/>
      <c r="V30" s="100"/>
      <c r="W30" s="96"/>
    </row>
    <row r="31" spans="1:23" ht="16.5" customHeight="1">
      <c r="A31" s="96"/>
      <c r="B31" s="99"/>
      <c r="C31" s="442"/>
      <c r="D31" s="443"/>
      <c r="E31" s="443"/>
      <c r="F31" s="443"/>
      <c r="G31" s="443"/>
      <c r="H31" s="443"/>
      <c r="I31" s="443"/>
      <c r="J31" s="443"/>
      <c r="K31" s="443"/>
      <c r="L31" s="443"/>
      <c r="M31" s="443"/>
      <c r="N31" s="443"/>
      <c r="O31" s="443"/>
      <c r="P31" s="443"/>
      <c r="Q31" s="443"/>
      <c r="R31" s="443"/>
      <c r="S31" s="443"/>
      <c r="T31" s="443"/>
      <c r="U31" s="444"/>
      <c r="V31" s="100"/>
      <c r="W31" s="96"/>
    </row>
    <row r="32" spans="1:23" ht="16.5" customHeight="1">
      <c r="A32" s="96"/>
      <c r="B32" s="99"/>
      <c r="C32" s="442"/>
      <c r="D32" s="443"/>
      <c r="E32" s="443"/>
      <c r="F32" s="443"/>
      <c r="G32" s="443"/>
      <c r="H32" s="443"/>
      <c r="I32" s="443"/>
      <c r="J32" s="443"/>
      <c r="K32" s="443"/>
      <c r="L32" s="443"/>
      <c r="M32" s="443"/>
      <c r="N32" s="443"/>
      <c r="O32" s="443"/>
      <c r="P32" s="443"/>
      <c r="Q32" s="443"/>
      <c r="R32" s="443"/>
      <c r="S32" s="443"/>
      <c r="T32" s="443"/>
      <c r="U32" s="444"/>
      <c r="V32" s="100"/>
      <c r="W32" s="96"/>
    </row>
    <row r="33" spans="1:23" ht="16.5" customHeight="1">
      <c r="A33" s="96"/>
      <c r="B33" s="99"/>
      <c r="C33" s="442"/>
      <c r="D33" s="443"/>
      <c r="E33" s="443"/>
      <c r="F33" s="443"/>
      <c r="G33" s="443"/>
      <c r="H33" s="443"/>
      <c r="I33" s="443"/>
      <c r="J33" s="443"/>
      <c r="K33" s="443"/>
      <c r="L33" s="443"/>
      <c r="M33" s="443"/>
      <c r="N33" s="443"/>
      <c r="O33" s="443"/>
      <c r="P33" s="443"/>
      <c r="Q33" s="443"/>
      <c r="R33" s="443"/>
      <c r="S33" s="443"/>
      <c r="T33" s="443"/>
      <c r="U33" s="444"/>
      <c r="V33" s="100"/>
      <c r="W33" s="96"/>
    </row>
    <row r="34" spans="1:23" ht="16.5" customHeight="1">
      <c r="A34" s="96"/>
      <c r="B34" s="99"/>
      <c r="C34" s="442"/>
      <c r="D34" s="443"/>
      <c r="E34" s="443"/>
      <c r="F34" s="443"/>
      <c r="G34" s="443"/>
      <c r="H34" s="443"/>
      <c r="I34" s="443"/>
      <c r="J34" s="443"/>
      <c r="K34" s="443"/>
      <c r="L34" s="443"/>
      <c r="M34" s="443"/>
      <c r="N34" s="443"/>
      <c r="O34" s="443"/>
      <c r="P34" s="443"/>
      <c r="Q34" s="443"/>
      <c r="R34" s="443"/>
      <c r="S34" s="443"/>
      <c r="T34" s="443"/>
      <c r="U34" s="444"/>
      <c r="V34" s="100"/>
      <c r="W34" s="96"/>
    </row>
    <row r="35" spans="1:23" ht="16.5" customHeight="1" thickBot="1">
      <c r="A35" s="96"/>
      <c r="B35" s="99"/>
      <c r="C35" s="445"/>
      <c r="D35" s="446"/>
      <c r="E35" s="446"/>
      <c r="F35" s="446"/>
      <c r="G35" s="446"/>
      <c r="H35" s="446"/>
      <c r="I35" s="446"/>
      <c r="J35" s="446"/>
      <c r="K35" s="446"/>
      <c r="L35" s="446"/>
      <c r="M35" s="446"/>
      <c r="N35" s="446"/>
      <c r="O35" s="446"/>
      <c r="P35" s="446"/>
      <c r="Q35" s="446"/>
      <c r="R35" s="446"/>
      <c r="S35" s="446"/>
      <c r="T35" s="446"/>
      <c r="U35" s="447"/>
      <c r="V35" s="100"/>
      <c r="W35" s="96"/>
    </row>
    <row r="36" spans="1:23" s="3" customFormat="1" ht="16.5" customHeight="1">
      <c r="A36" s="96"/>
      <c r="B36" s="102"/>
      <c r="C36" s="103"/>
      <c r="D36" s="103"/>
      <c r="E36" s="103"/>
      <c r="F36" s="103"/>
      <c r="G36" s="103"/>
      <c r="H36" s="103"/>
      <c r="I36" s="103"/>
      <c r="J36" s="103"/>
      <c r="K36" s="103"/>
      <c r="L36" s="103"/>
      <c r="M36" s="103"/>
      <c r="N36" s="103"/>
      <c r="O36" s="103"/>
      <c r="P36" s="103"/>
      <c r="Q36" s="103"/>
      <c r="R36" s="103"/>
      <c r="S36" s="103"/>
      <c r="T36" s="103"/>
      <c r="U36" s="103"/>
      <c r="V36" s="104"/>
      <c r="W36" s="97"/>
    </row>
    <row r="37" spans="1:23" s="3" customFormat="1" ht="16.5" customHeight="1">
      <c r="A37" s="96"/>
      <c r="B37" s="97"/>
      <c r="C37" s="97"/>
      <c r="D37" s="97"/>
      <c r="E37" s="97"/>
      <c r="F37" s="97"/>
      <c r="G37" s="97"/>
      <c r="H37" s="97"/>
      <c r="I37" s="97"/>
      <c r="J37" s="97"/>
      <c r="K37" s="97"/>
      <c r="L37" s="97"/>
      <c r="M37" s="97"/>
      <c r="N37" s="97"/>
      <c r="O37" s="97"/>
      <c r="P37" s="97"/>
      <c r="Q37" s="97"/>
      <c r="R37" s="97"/>
      <c r="S37" s="97"/>
      <c r="T37" s="97"/>
      <c r="U37" s="97"/>
      <c r="V37" s="97"/>
      <c r="W37" s="97"/>
    </row>
    <row r="38" spans="1:23" s="3" customFormat="1" hidden="1">
      <c r="A38"/>
      <c r="B38" s="2"/>
      <c r="C38" s="2"/>
      <c r="D38" s="2"/>
      <c r="E38" s="2"/>
      <c r="F38" s="2"/>
      <c r="G38" s="2"/>
      <c r="H38" s="2"/>
      <c r="I38" s="2"/>
      <c r="J38" s="2"/>
      <c r="K38" s="2"/>
      <c r="L38" s="2"/>
      <c r="M38" s="2"/>
      <c r="N38" s="2"/>
      <c r="O38" s="2"/>
      <c r="P38" s="2"/>
      <c r="Q38" s="2"/>
      <c r="R38" s="2"/>
      <c r="S38" s="2"/>
      <c r="T38" s="2"/>
      <c r="U38" s="2"/>
      <c r="V38" s="2"/>
    </row>
    <row r="39" spans="1:23" s="3" customFormat="1" ht="16.5" hidden="1" customHeight="1">
      <c r="A39"/>
      <c r="B39" s="2"/>
      <c r="C39" s="2"/>
      <c r="D39" s="2"/>
      <c r="E39" s="2"/>
      <c r="F39" s="2"/>
      <c r="G39" s="2"/>
      <c r="H39" s="2"/>
      <c r="I39" s="2"/>
      <c r="J39" s="2"/>
      <c r="K39" s="2"/>
      <c r="L39" s="2"/>
      <c r="M39" s="2"/>
      <c r="N39" s="2"/>
      <c r="O39" s="2"/>
      <c r="P39" s="2"/>
      <c r="Q39" s="2"/>
      <c r="R39" s="2"/>
      <c r="S39" s="2"/>
      <c r="T39" s="2"/>
      <c r="U39" s="2"/>
      <c r="V39" s="2"/>
      <c r="W39" s="2"/>
    </row>
    <row r="40" spans="1:23" s="3" customFormat="1" hidden="1">
      <c r="A40"/>
      <c r="B40" s="2"/>
      <c r="C40" s="2"/>
      <c r="D40" s="2"/>
      <c r="E40" s="2"/>
      <c r="F40" s="2"/>
      <c r="G40" s="2"/>
      <c r="H40" s="2"/>
      <c r="I40" s="2"/>
      <c r="J40" s="2"/>
      <c r="K40" s="2"/>
      <c r="L40" s="2"/>
      <c r="M40" s="2"/>
      <c r="N40" s="2"/>
      <c r="O40" s="2"/>
      <c r="P40" s="2"/>
      <c r="Q40" s="2"/>
      <c r="R40" s="2"/>
      <c r="S40" s="2"/>
      <c r="T40" s="2"/>
      <c r="U40" s="2"/>
      <c r="V40" s="2"/>
      <c r="W40" s="2"/>
    </row>
    <row r="41" spans="1:23" s="3" customFormat="1" hidden="1">
      <c r="A41"/>
      <c r="B41" s="2"/>
      <c r="C41" s="2"/>
      <c r="D41" s="2"/>
      <c r="E41" s="2"/>
      <c r="F41" s="2"/>
      <c r="G41" s="2"/>
      <c r="H41" s="2"/>
      <c r="I41" s="2"/>
      <c r="J41" s="2"/>
      <c r="K41" s="2"/>
      <c r="L41" s="2"/>
      <c r="M41" s="2"/>
      <c r="N41" s="2"/>
      <c r="O41" s="2"/>
      <c r="P41" s="2"/>
      <c r="Q41" s="2"/>
      <c r="R41" s="2"/>
      <c r="S41" s="2"/>
      <c r="T41" s="2"/>
      <c r="U41" s="2"/>
      <c r="V41" s="2"/>
      <c r="W41" s="2"/>
    </row>
    <row r="42" spans="1:23" s="3" customFormat="1" hidden="1">
      <c r="A42"/>
      <c r="B42" s="2"/>
      <c r="C42" s="2"/>
      <c r="D42" s="2"/>
      <c r="E42" s="2"/>
      <c r="F42" s="2"/>
      <c r="G42" s="2"/>
      <c r="H42" s="2"/>
      <c r="I42" s="2"/>
      <c r="J42" s="2"/>
      <c r="K42" s="2"/>
      <c r="L42" s="2"/>
      <c r="M42" s="2"/>
      <c r="N42" s="2"/>
      <c r="O42" s="2"/>
      <c r="P42" s="2"/>
      <c r="Q42" s="2"/>
      <c r="R42" s="2"/>
      <c r="S42" s="2"/>
      <c r="T42" s="2"/>
      <c r="U42" s="2"/>
      <c r="V42" s="2"/>
      <c r="W42" s="2"/>
    </row>
    <row r="43" spans="1:23" s="3" customFormat="1" hidden="1">
      <c r="A43"/>
      <c r="B43" s="2"/>
      <c r="C43" s="2"/>
      <c r="D43" s="2"/>
      <c r="E43" s="2"/>
      <c r="F43" s="2"/>
      <c r="G43" s="2"/>
      <c r="H43" s="2"/>
      <c r="I43" s="2"/>
      <c r="J43" s="2"/>
      <c r="K43" s="2"/>
      <c r="L43" s="2"/>
      <c r="M43" s="2"/>
      <c r="N43" s="2"/>
      <c r="O43" s="2"/>
      <c r="P43" s="2"/>
      <c r="Q43" s="2"/>
      <c r="R43" s="2"/>
      <c r="S43" s="2"/>
      <c r="T43" s="2"/>
      <c r="U43" s="2"/>
      <c r="V43" s="2"/>
      <c r="W43" s="2"/>
    </row>
    <row r="44" spans="1:23" s="3" customFormat="1" hidden="1">
      <c r="A44"/>
      <c r="B44" s="2"/>
      <c r="C44" s="2"/>
      <c r="D44" s="2"/>
      <c r="E44" s="2"/>
      <c r="F44" s="2"/>
      <c r="G44" s="2"/>
      <c r="H44" s="2"/>
      <c r="I44" s="2"/>
      <c r="J44" s="2"/>
      <c r="K44" s="2"/>
      <c r="L44" s="2"/>
      <c r="M44" s="2"/>
      <c r="N44" s="2"/>
      <c r="O44" s="2"/>
      <c r="P44" s="2"/>
      <c r="Q44" s="2"/>
      <c r="R44" s="2"/>
      <c r="S44" s="2"/>
      <c r="T44" s="2"/>
      <c r="U44" s="2"/>
      <c r="V44" s="2"/>
      <c r="W44" s="2"/>
    </row>
    <row r="45" spans="1:23" s="3" customFormat="1" ht="16.5" hidden="1" customHeight="1">
      <c r="A45"/>
      <c r="B45" s="2"/>
      <c r="C45" s="2"/>
      <c r="D45" s="2"/>
      <c r="E45" s="2"/>
      <c r="F45" s="2"/>
      <c r="G45" s="2"/>
      <c r="H45" s="2"/>
      <c r="I45" s="2"/>
      <c r="J45" s="2"/>
      <c r="K45" s="2"/>
      <c r="L45" s="2"/>
      <c r="M45" s="2"/>
      <c r="N45" s="2"/>
      <c r="O45" s="2"/>
      <c r="P45" s="2"/>
      <c r="Q45" s="2"/>
      <c r="R45" s="2"/>
      <c r="S45" s="2"/>
      <c r="T45" s="2"/>
      <c r="U45" s="2"/>
      <c r="V45" s="2"/>
      <c r="W45" s="2"/>
    </row>
    <row r="46" spans="1:23" s="3" customFormat="1" hidden="1">
      <c r="A46"/>
      <c r="B46" s="2"/>
      <c r="C46" s="2"/>
      <c r="D46" s="2"/>
      <c r="E46" s="2"/>
      <c r="F46" s="2"/>
      <c r="G46" s="2"/>
      <c r="H46" s="2"/>
      <c r="I46" s="2"/>
      <c r="J46" s="2"/>
      <c r="K46" s="2"/>
      <c r="L46" s="2"/>
      <c r="M46" s="2"/>
      <c r="N46" s="2"/>
      <c r="O46" s="2"/>
      <c r="P46" s="2"/>
      <c r="Q46" s="2"/>
      <c r="R46" s="2"/>
      <c r="S46" s="2"/>
      <c r="T46" s="2"/>
      <c r="U46" s="2"/>
      <c r="V46" s="2"/>
      <c r="W46" s="2"/>
    </row>
    <row r="47" spans="1:23" s="3" customFormat="1" hidden="1">
      <c r="A47"/>
      <c r="B47" s="2"/>
      <c r="C47" s="2"/>
      <c r="D47" s="2"/>
      <c r="E47" s="2"/>
      <c r="F47" s="2"/>
      <c r="G47" s="2"/>
      <c r="H47" s="2"/>
      <c r="I47" s="2"/>
      <c r="J47" s="2"/>
      <c r="K47" s="2"/>
      <c r="L47" s="2"/>
      <c r="M47" s="2"/>
      <c r="N47" s="2"/>
      <c r="O47" s="2"/>
      <c r="P47" s="2"/>
      <c r="Q47" s="2"/>
      <c r="R47" s="2"/>
      <c r="S47" s="2"/>
      <c r="T47" s="2"/>
      <c r="U47" s="2"/>
      <c r="V47" s="2"/>
    </row>
    <row r="48" spans="1:23" s="3" customFormat="1" hidden="1">
      <c r="A48"/>
      <c r="B48" s="2"/>
      <c r="C48" s="2"/>
      <c r="D48" s="2"/>
      <c r="E48" s="2"/>
      <c r="F48" s="2"/>
      <c r="G48" s="2"/>
      <c r="H48" s="2"/>
      <c r="I48" s="2"/>
      <c r="J48" s="2"/>
      <c r="K48" s="2"/>
      <c r="L48" s="2"/>
      <c r="M48" s="2"/>
      <c r="N48" s="2"/>
      <c r="O48" s="2"/>
      <c r="P48" s="2"/>
      <c r="Q48" s="2"/>
      <c r="R48" s="2"/>
      <c r="S48" s="2"/>
      <c r="T48" s="2"/>
      <c r="U48" s="2"/>
      <c r="V48" s="2"/>
    </row>
    <row r="49" spans="1:22" s="3" customFormat="1" hidden="1">
      <c r="A49"/>
      <c r="B49" s="2"/>
      <c r="C49" s="2"/>
      <c r="D49" s="2"/>
      <c r="E49" s="2"/>
      <c r="F49" s="2"/>
      <c r="G49" s="2"/>
      <c r="H49" s="2"/>
      <c r="I49" s="2"/>
      <c r="J49" s="2"/>
      <c r="K49" s="2"/>
      <c r="L49" s="2"/>
      <c r="M49" s="2"/>
      <c r="N49" s="2"/>
      <c r="O49" s="2"/>
      <c r="P49" s="2"/>
      <c r="Q49" s="2"/>
      <c r="R49" s="2"/>
      <c r="S49" s="2"/>
      <c r="T49" s="2"/>
      <c r="U49" s="2"/>
      <c r="V49" s="2"/>
    </row>
    <row r="50" spans="1:22" s="3" customFormat="1" hidden="1">
      <c r="A50"/>
      <c r="B50" s="2"/>
      <c r="C50" s="2"/>
      <c r="D50" s="2"/>
      <c r="E50" s="2"/>
      <c r="F50" s="2"/>
      <c r="G50" s="2"/>
      <c r="H50" s="2"/>
      <c r="I50" s="2"/>
      <c r="J50" s="2"/>
      <c r="K50" s="2"/>
      <c r="L50" s="2"/>
      <c r="M50" s="2"/>
      <c r="N50" s="2"/>
      <c r="O50" s="2"/>
      <c r="P50" s="2"/>
      <c r="Q50" s="2"/>
      <c r="R50" s="2"/>
      <c r="S50" s="2"/>
      <c r="T50" s="2"/>
      <c r="U50" s="2"/>
      <c r="V50" s="2"/>
    </row>
    <row r="51" spans="1:22" s="3" customFormat="1" hidden="1">
      <c r="A51"/>
      <c r="B51" s="2"/>
      <c r="C51" s="2"/>
      <c r="D51" s="2"/>
      <c r="E51" s="2"/>
      <c r="F51" s="2"/>
      <c r="G51" s="2"/>
      <c r="H51" s="2"/>
      <c r="I51" s="2"/>
      <c r="J51" s="2"/>
      <c r="K51" s="2"/>
      <c r="L51" s="2"/>
      <c r="M51" s="2"/>
      <c r="N51" s="2"/>
      <c r="O51" s="2"/>
      <c r="P51" s="2"/>
      <c r="Q51" s="2"/>
      <c r="R51" s="2"/>
      <c r="S51" s="2"/>
      <c r="T51" s="2"/>
      <c r="U51" s="2"/>
      <c r="V51" s="2"/>
    </row>
    <row r="52" spans="1:22" s="3" customFormat="1" hidden="1">
      <c r="A52"/>
      <c r="B52" s="2"/>
      <c r="C52" s="2"/>
      <c r="D52" s="2"/>
      <c r="E52" s="2"/>
      <c r="F52" s="2"/>
      <c r="G52" s="2"/>
      <c r="H52" s="2"/>
      <c r="I52" s="2"/>
      <c r="J52" s="2"/>
      <c r="K52" s="2"/>
      <c r="L52" s="2"/>
      <c r="M52" s="2"/>
      <c r="N52" s="2"/>
      <c r="O52" s="2"/>
      <c r="P52" s="2"/>
      <c r="Q52" s="2"/>
      <c r="R52" s="2"/>
      <c r="S52" s="2"/>
      <c r="T52" s="2"/>
      <c r="U52" s="2"/>
      <c r="V52" s="2"/>
    </row>
    <row r="53" spans="1:22" s="3" customFormat="1" hidden="1">
      <c r="A53"/>
      <c r="B53" s="2"/>
      <c r="C53" s="2"/>
      <c r="D53" s="2"/>
      <c r="E53" s="2"/>
      <c r="F53" s="2"/>
      <c r="G53" s="2"/>
      <c r="H53" s="2"/>
      <c r="I53" s="2"/>
      <c r="J53" s="2"/>
      <c r="K53" s="2"/>
      <c r="L53" s="2"/>
      <c r="M53" s="2"/>
      <c r="N53" s="2"/>
      <c r="O53" s="2"/>
      <c r="P53" s="2"/>
      <c r="Q53" s="2"/>
      <c r="R53" s="2"/>
      <c r="S53" s="2"/>
      <c r="T53" s="2"/>
      <c r="U53" s="2"/>
      <c r="V53" s="2"/>
    </row>
    <row r="54" spans="1:22" s="3" customFormat="1" hidden="1">
      <c r="A54"/>
      <c r="B54" s="2"/>
      <c r="C54" s="2"/>
      <c r="D54" s="2"/>
      <c r="E54" s="2"/>
      <c r="F54" s="2"/>
      <c r="G54" s="2"/>
      <c r="H54" s="2"/>
      <c r="I54" s="2"/>
      <c r="J54" s="2"/>
      <c r="K54" s="2"/>
      <c r="L54" s="2"/>
      <c r="M54" s="2"/>
      <c r="N54" s="2"/>
      <c r="O54" s="2"/>
      <c r="P54" s="2"/>
      <c r="Q54" s="2"/>
      <c r="R54" s="2"/>
      <c r="S54" s="2"/>
      <c r="T54" s="2"/>
      <c r="U54" s="2"/>
      <c r="V54" s="2"/>
    </row>
    <row r="55" spans="1:22" s="3" customFormat="1" hidden="1">
      <c r="A55"/>
      <c r="B55" s="2"/>
      <c r="C55" s="2"/>
      <c r="D55" s="2"/>
      <c r="E55" s="2"/>
      <c r="F55" s="2"/>
      <c r="G55" s="2"/>
      <c r="H55" s="2"/>
      <c r="I55" s="2"/>
      <c r="J55" s="2"/>
      <c r="K55" s="2"/>
      <c r="L55" s="2"/>
      <c r="M55" s="2"/>
      <c r="N55" s="2"/>
      <c r="O55" s="2"/>
      <c r="P55" s="2"/>
      <c r="Q55" s="2"/>
      <c r="R55" s="2"/>
      <c r="S55" s="2"/>
      <c r="T55" s="2"/>
      <c r="U55" s="2"/>
      <c r="V55" s="2"/>
    </row>
    <row r="56" spans="1:22" s="3" customFormat="1" hidden="1">
      <c r="A56"/>
      <c r="B56" s="2"/>
      <c r="C56" s="2"/>
      <c r="D56" s="2"/>
      <c r="E56" s="2"/>
      <c r="F56" s="2"/>
      <c r="G56" s="2"/>
      <c r="H56" s="2"/>
      <c r="I56" s="2"/>
      <c r="J56" s="2"/>
      <c r="K56" s="2"/>
      <c r="L56" s="2"/>
      <c r="M56" s="2"/>
      <c r="N56" s="2"/>
      <c r="O56" s="2"/>
      <c r="P56" s="2"/>
      <c r="Q56" s="2"/>
      <c r="R56" s="2"/>
      <c r="S56" s="2"/>
      <c r="T56" s="2"/>
      <c r="U56" s="2"/>
      <c r="V56" s="2"/>
    </row>
    <row r="57" spans="1:22" s="3" customFormat="1" hidden="1">
      <c r="A57"/>
      <c r="B57" s="2"/>
      <c r="C57" s="2"/>
      <c r="D57" s="2"/>
      <c r="E57" s="2"/>
      <c r="F57" s="2"/>
      <c r="G57" s="2"/>
      <c r="H57" s="2"/>
      <c r="I57" s="2"/>
      <c r="J57" s="2"/>
      <c r="K57" s="2"/>
      <c r="L57" s="2"/>
      <c r="M57" s="2"/>
      <c r="N57" s="2"/>
      <c r="O57" s="2"/>
      <c r="P57" s="2"/>
      <c r="Q57" s="2"/>
      <c r="R57" s="2"/>
      <c r="S57" s="2"/>
      <c r="T57" s="2"/>
      <c r="U57" s="2"/>
      <c r="V57" s="2"/>
    </row>
    <row r="58" spans="1:22" s="3" customFormat="1" hidden="1">
      <c r="A58"/>
      <c r="B58" s="2"/>
      <c r="C58" s="2"/>
      <c r="D58" s="2"/>
      <c r="E58" s="2"/>
      <c r="F58" s="2"/>
      <c r="G58" s="2"/>
      <c r="H58" s="2"/>
      <c r="I58" s="2"/>
      <c r="J58" s="2"/>
      <c r="K58" s="2"/>
      <c r="L58" s="2"/>
      <c r="M58" s="2"/>
      <c r="N58" s="2"/>
      <c r="O58" s="2"/>
      <c r="P58" s="2"/>
      <c r="Q58" s="2"/>
      <c r="R58" s="2"/>
      <c r="S58" s="2"/>
      <c r="T58" s="2"/>
      <c r="U58" s="2"/>
      <c r="V58" s="2"/>
    </row>
    <row r="59" spans="1:22" s="3" customFormat="1" hidden="1">
      <c r="A59"/>
      <c r="B59" s="2"/>
      <c r="C59" s="2"/>
      <c r="D59" s="2"/>
      <c r="E59" s="2"/>
      <c r="F59" s="2"/>
      <c r="G59" s="2"/>
      <c r="H59" s="2"/>
      <c r="I59" s="2"/>
      <c r="J59" s="2"/>
      <c r="K59" s="2"/>
      <c r="L59" s="2"/>
      <c r="M59" s="2"/>
      <c r="N59" s="2"/>
      <c r="O59" s="2"/>
      <c r="P59" s="2"/>
      <c r="Q59" s="2"/>
      <c r="R59" s="2"/>
      <c r="S59" s="2"/>
      <c r="T59" s="2"/>
      <c r="U59" s="2"/>
      <c r="V59" s="2"/>
    </row>
    <row r="60" spans="1:22" s="3" customFormat="1" hidden="1">
      <c r="A60"/>
      <c r="B60" s="2"/>
      <c r="C60" s="2"/>
      <c r="D60" s="2"/>
      <c r="E60" s="2"/>
      <c r="F60" s="2"/>
      <c r="G60" s="2"/>
      <c r="H60" s="2"/>
      <c r="I60" s="2"/>
      <c r="J60" s="2"/>
      <c r="K60" s="2"/>
      <c r="L60" s="2"/>
      <c r="M60" s="2"/>
      <c r="N60" s="2"/>
      <c r="O60" s="2"/>
      <c r="P60" s="2"/>
      <c r="Q60" s="2"/>
      <c r="R60" s="2"/>
      <c r="S60" s="2"/>
      <c r="T60" s="2"/>
      <c r="U60" s="2"/>
      <c r="V60" s="2"/>
    </row>
    <row r="61" spans="1:22" s="3" customFormat="1" hidden="1">
      <c r="A61"/>
      <c r="B61" s="2"/>
      <c r="C61" s="2"/>
      <c r="D61" s="2"/>
      <c r="E61" s="2"/>
      <c r="F61" s="2"/>
      <c r="G61" s="2"/>
      <c r="H61" s="2"/>
      <c r="I61" s="2"/>
      <c r="J61" s="2"/>
      <c r="K61" s="2"/>
      <c r="L61" s="2"/>
      <c r="M61" s="2"/>
      <c r="N61" s="2"/>
      <c r="O61" s="2"/>
      <c r="P61" s="2"/>
      <c r="Q61" s="2"/>
      <c r="R61" s="2"/>
      <c r="S61" s="2"/>
      <c r="T61" s="2"/>
      <c r="U61" s="2"/>
      <c r="V61" s="2"/>
    </row>
    <row r="62" spans="1:22" s="3" customFormat="1" hidden="1">
      <c r="A62"/>
      <c r="B62" s="2"/>
      <c r="C62" s="2"/>
      <c r="D62" s="2"/>
      <c r="E62" s="2"/>
      <c r="F62" s="2"/>
      <c r="G62" s="2"/>
      <c r="H62" s="2"/>
      <c r="I62" s="2"/>
      <c r="J62" s="2"/>
      <c r="K62" s="2"/>
      <c r="L62" s="2"/>
      <c r="M62" s="2"/>
      <c r="N62" s="2"/>
      <c r="O62" s="2"/>
      <c r="P62" s="2"/>
      <c r="Q62" s="2"/>
      <c r="R62" s="2"/>
      <c r="S62" s="2"/>
      <c r="T62" s="2"/>
      <c r="U62" s="2"/>
      <c r="V62" s="2"/>
    </row>
    <row r="63" spans="1:22" s="3" customFormat="1" hidden="1">
      <c r="A63"/>
      <c r="B63" s="2"/>
      <c r="C63" s="2"/>
      <c r="D63" s="2"/>
      <c r="E63" s="2"/>
      <c r="F63" s="2"/>
      <c r="G63" s="2"/>
      <c r="H63" s="2"/>
      <c r="I63" s="2"/>
      <c r="J63" s="2"/>
      <c r="K63" s="2"/>
      <c r="L63" s="2"/>
      <c r="M63" s="2"/>
      <c r="N63" s="2"/>
      <c r="O63" s="2"/>
      <c r="P63" s="2"/>
      <c r="Q63" s="2"/>
      <c r="R63" s="2"/>
      <c r="S63" s="2"/>
      <c r="T63" s="2"/>
      <c r="U63" s="2"/>
      <c r="V63" s="2"/>
    </row>
    <row r="64" spans="1:22" s="3" customFormat="1" hidden="1">
      <c r="A64"/>
      <c r="B64" s="2"/>
      <c r="C64" s="2"/>
      <c r="D64" s="2"/>
      <c r="E64" s="2"/>
      <c r="F64" s="2"/>
      <c r="G64" s="2"/>
      <c r="H64" s="2"/>
      <c r="I64" s="2"/>
      <c r="J64" s="2"/>
      <c r="K64" s="2"/>
      <c r="L64" s="2"/>
      <c r="M64" s="2"/>
      <c r="N64" s="2"/>
      <c r="O64" s="2"/>
      <c r="P64" s="2"/>
      <c r="Q64" s="2"/>
      <c r="R64" s="2"/>
      <c r="S64" s="2"/>
      <c r="T64" s="2"/>
      <c r="U64" s="2"/>
      <c r="V64" s="2"/>
    </row>
    <row r="65" spans="1:23" s="3" customFormat="1" hidden="1">
      <c r="A65"/>
      <c r="B65" s="2"/>
      <c r="C65" s="2"/>
      <c r="D65" s="2"/>
      <c r="E65" s="2"/>
      <c r="F65" s="2"/>
      <c r="G65" s="2"/>
      <c r="H65" s="2"/>
      <c r="I65" s="2"/>
      <c r="J65" s="2"/>
      <c r="K65" s="2"/>
      <c r="L65" s="2"/>
      <c r="M65" s="2"/>
      <c r="N65" s="2"/>
      <c r="O65" s="2"/>
      <c r="P65" s="2"/>
      <c r="Q65" s="2"/>
      <c r="R65" s="2"/>
      <c r="S65" s="2"/>
      <c r="T65" s="2"/>
      <c r="U65" s="2"/>
      <c r="V65" s="2"/>
    </row>
    <row r="66" spans="1:23" s="3" customFormat="1" hidden="1">
      <c r="A66"/>
      <c r="B66" s="2"/>
      <c r="C66" s="2"/>
      <c r="D66" s="2"/>
      <c r="E66" s="2"/>
      <c r="F66" s="2"/>
      <c r="G66" s="2"/>
      <c r="H66" s="2"/>
      <c r="I66" s="2"/>
      <c r="J66" s="2"/>
      <c r="K66" s="2"/>
      <c r="L66" s="2"/>
      <c r="M66" s="2"/>
      <c r="N66" s="2"/>
      <c r="O66" s="2"/>
      <c r="P66" s="2"/>
      <c r="Q66" s="2"/>
      <c r="R66" s="2"/>
      <c r="S66" s="2"/>
      <c r="T66" s="2"/>
      <c r="U66" s="2"/>
      <c r="V66" s="2"/>
    </row>
    <row r="67" spans="1:23" s="3" customFormat="1" hidden="1">
      <c r="A67"/>
      <c r="B67" s="2"/>
      <c r="C67" s="2"/>
      <c r="D67" s="2"/>
      <c r="E67" s="2"/>
      <c r="F67" s="2"/>
      <c r="G67" s="2"/>
      <c r="H67" s="2"/>
      <c r="I67" s="2"/>
      <c r="J67" s="2"/>
      <c r="K67" s="2"/>
      <c r="L67" s="2"/>
      <c r="M67" s="2"/>
      <c r="N67" s="2"/>
      <c r="O67" s="2"/>
      <c r="P67" s="2"/>
      <c r="Q67" s="2"/>
      <c r="R67" s="2"/>
      <c r="S67" s="2"/>
      <c r="T67" s="2"/>
      <c r="U67" s="2"/>
      <c r="V67" s="2"/>
    </row>
    <row r="68" spans="1:23" s="3" customFormat="1" hidden="1">
      <c r="A68"/>
      <c r="B68" s="2"/>
      <c r="C68" s="2"/>
      <c r="D68" s="2"/>
      <c r="E68" s="2"/>
      <c r="F68" s="2"/>
      <c r="G68" s="2"/>
      <c r="H68" s="2"/>
      <c r="I68" s="2"/>
      <c r="J68" s="2"/>
      <c r="K68" s="2"/>
      <c r="L68" s="2"/>
      <c r="M68" s="2"/>
      <c r="N68" s="2"/>
      <c r="O68" s="2"/>
      <c r="P68" s="2"/>
      <c r="Q68" s="2"/>
      <c r="R68" s="2"/>
      <c r="S68" s="2"/>
      <c r="T68" s="2"/>
      <c r="U68" s="2"/>
      <c r="V68" s="2"/>
      <c r="W68" s="2"/>
    </row>
    <row r="69" spans="1:23" s="3" customFormat="1" hidden="1">
      <c r="A69"/>
      <c r="B69" s="2"/>
      <c r="C69" s="2"/>
      <c r="D69" s="2"/>
      <c r="E69" s="2"/>
      <c r="F69" s="2"/>
      <c r="G69" s="2"/>
      <c r="H69" s="2"/>
      <c r="I69" s="2"/>
      <c r="J69" s="2"/>
      <c r="K69" s="2"/>
      <c r="L69" s="2"/>
      <c r="M69" s="2"/>
      <c r="N69" s="2"/>
      <c r="O69" s="2"/>
      <c r="P69" s="2"/>
      <c r="Q69" s="2"/>
      <c r="R69" s="2"/>
      <c r="S69" s="2"/>
      <c r="T69" s="2"/>
      <c r="U69" s="2"/>
      <c r="V69" s="2"/>
      <c r="W69" s="2"/>
    </row>
    <row r="70" spans="1:23" s="3" customFormat="1" hidden="1">
      <c r="A70"/>
      <c r="B70" s="2"/>
      <c r="C70" s="2"/>
      <c r="D70" s="2"/>
      <c r="E70" s="2"/>
      <c r="F70" s="2"/>
      <c r="G70" s="2"/>
      <c r="H70" s="2"/>
      <c r="I70" s="2"/>
      <c r="J70" s="2"/>
      <c r="K70" s="2"/>
      <c r="L70" s="2"/>
      <c r="M70" s="2"/>
      <c r="N70" s="2"/>
      <c r="O70" s="2"/>
      <c r="P70" s="2"/>
      <c r="Q70" s="2"/>
      <c r="R70" s="2"/>
      <c r="S70" s="2"/>
      <c r="T70" s="2"/>
      <c r="U70" s="2"/>
      <c r="V70" s="2"/>
      <c r="W70" s="2"/>
    </row>
    <row r="71" spans="1:23" s="3" customFormat="1" hidden="1">
      <c r="A71"/>
      <c r="B71" s="2"/>
      <c r="C71" s="2"/>
      <c r="D71" s="2"/>
      <c r="E71" s="2"/>
      <c r="F71" s="2"/>
      <c r="G71" s="2"/>
      <c r="H71" s="2"/>
      <c r="I71" s="2"/>
      <c r="J71" s="2"/>
      <c r="K71" s="2"/>
      <c r="L71" s="2"/>
      <c r="M71" s="2"/>
      <c r="N71" s="2"/>
      <c r="O71" s="2"/>
      <c r="P71" s="2"/>
      <c r="Q71" s="2"/>
      <c r="R71" s="2"/>
      <c r="S71" s="2"/>
      <c r="T71" s="2"/>
      <c r="U71" s="2"/>
      <c r="V71" s="2"/>
      <c r="W71" s="2"/>
    </row>
    <row r="72" spans="1:23" s="3" customFormat="1" hidden="1">
      <c r="A72"/>
      <c r="B72" s="2"/>
      <c r="C72" s="2"/>
      <c r="D72" s="2"/>
      <c r="E72" s="2"/>
      <c r="F72" s="2"/>
      <c r="G72" s="2"/>
      <c r="H72" s="2"/>
      <c r="I72" s="2"/>
      <c r="J72" s="2"/>
      <c r="K72" s="2"/>
      <c r="L72" s="2"/>
      <c r="M72" s="2"/>
      <c r="N72" s="2"/>
      <c r="O72" s="2"/>
      <c r="P72" s="2"/>
      <c r="Q72" s="2"/>
      <c r="R72" s="2"/>
      <c r="S72" s="2"/>
      <c r="T72" s="2"/>
      <c r="U72" s="2"/>
      <c r="V72" s="2"/>
      <c r="W72" s="2"/>
    </row>
    <row r="73" spans="1:23" s="3" customFormat="1" hidden="1">
      <c r="A73"/>
      <c r="B73" s="2"/>
      <c r="C73" s="2"/>
      <c r="D73" s="2"/>
      <c r="E73" s="2"/>
      <c r="F73" s="2"/>
      <c r="G73" s="2"/>
      <c r="H73" s="2"/>
      <c r="I73" s="2"/>
      <c r="J73" s="2"/>
      <c r="K73" s="2"/>
      <c r="L73" s="2"/>
      <c r="M73" s="2"/>
      <c r="N73" s="2"/>
      <c r="O73" s="2"/>
      <c r="P73" s="2"/>
      <c r="Q73" s="2"/>
      <c r="R73" s="2"/>
      <c r="S73" s="2"/>
      <c r="T73" s="2"/>
      <c r="U73" s="2"/>
      <c r="V73" s="2"/>
      <c r="W73" s="2"/>
    </row>
    <row r="74" spans="1:23" s="3" customFormat="1" hidden="1">
      <c r="A74"/>
      <c r="B74" s="2"/>
      <c r="C74" s="2"/>
      <c r="D74" s="2"/>
      <c r="E74" s="2"/>
      <c r="F74" s="2"/>
      <c r="G74" s="2"/>
      <c r="H74" s="2"/>
      <c r="I74" s="2"/>
      <c r="J74" s="2"/>
      <c r="K74" s="2"/>
      <c r="L74" s="2"/>
      <c r="M74" s="2"/>
      <c r="N74" s="2"/>
      <c r="O74" s="2"/>
      <c r="P74" s="2"/>
      <c r="Q74" s="2"/>
      <c r="R74" s="2"/>
      <c r="S74" s="2"/>
      <c r="T74" s="2"/>
      <c r="U74" s="2"/>
      <c r="V74" s="2"/>
      <c r="W74" s="2"/>
    </row>
    <row r="75" spans="1:23" s="3" customFormat="1" hidden="1">
      <c r="A75"/>
      <c r="B75" s="2"/>
      <c r="C75" s="2"/>
      <c r="D75" s="2"/>
      <c r="E75" s="2"/>
      <c r="F75" s="2"/>
      <c r="G75" s="2"/>
      <c r="H75" s="2"/>
      <c r="I75" s="2"/>
      <c r="J75" s="2"/>
      <c r="K75" s="2"/>
      <c r="L75" s="2"/>
      <c r="M75" s="2"/>
      <c r="N75" s="2"/>
      <c r="O75" s="2"/>
      <c r="P75" s="2"/>
      <c r="Q75" s="2"/>
      <c r="R75" s="2"/>
      <c r="S75" s="2"/>
      <c r="T75" s="2"/>
      <c r="U75" s="2"/>
      <c r="V75" s="2"/>
      <c r="W75" s="2"/>
    </row>
    <row r="76" spans="1:23" s="3" customFormat="1" hidden="1">
      <c r="A76"/>
      <c r="B76" s="2"/>
      <c r="C76" s="2"/>
      <c r="D76" s="2"/>
      <c r="E76" s="2"/>
      <c r="F76" s="2"/>
      <c r="G76" s="2"/>
      <c r="H76" s="2"/>
      <c r="I76" s="2"/>
      <c r="J76" s="2"/>
      <c r="K76" s="2"/>
      <c r="L76" s="2"/>
      <c r="M76" s="2"/>
      <c r="N76" s="2"/>
      <c r="O76" s="2"/>
      <c r="P76" s="2"/>
      <c r="Q76" s="2"/>
      <c r="R76" s="2"/>
      <c r="S76" s="2"/>
      <c r="T76" s="2"/>
      <c r="U76" s="2"/>
      <c r="V76" s="2"/>
      <c r="W76" s="2"/>
    </row>
    <row r="77" spans="1:23" s="3" customFormat="1" hidden="1">
      <c r="A77"/>
      <c r="B77" s="2"/>
      <c r="C77" s="2"/>
      <c r="D77" s="2"/>
      <c r="E77" s="2"/>
      <c r="F77" s="2"/>
      <c r="G77" s="2"/>
      <c r="H77" s="2"/>
      <c r="I77" s="2"/>
      <c r="J77" s="2"/>
      <c r="K77" s="2"/>
      <c r="L77" s="2"/>
      <c r="M77" s="2"/>
      <c r="N77" s="2"/>
      <c r="O77" s="2"/>
      <c r="P77" s="2"/>
      <c r="Q77" s="2"/>
      <c r="R77" s="2"/>
      <c r="S77" s="2"/>
      <c r="T77" s="2"/>
      <c r="U77" s="2"/>
      <c r="V77" s="2"/>
      <c r="W77" s="2"/>
    </row>
    <row r="78" spans="1:23" s="3" customFormat="1" hidden="1">
      <c r="A78"/>
      <c r="B78" s="2"/>
      <c r="C78" s="2"/>
      <c r="D78" s="2"/>
      <c r="E78" s="2"/>
      <c r="F78" s="2"/>
      <c r="G78" s="2"/>
      <c r="H78" s="2"/>
      <c r="I78" s="2"/>
      <c r="J78" s="2"/>
      <c r="K78" s="2"/>
      <c r="L78" s="2"/>
      <c r="M78" s="2"/>
      <c r="N78" s="2"/>
      <c r="O78" s="2"/>
      <c r="P78" s="2"/>
      <c r="Q78" s="2"/>
      <c r="R78" s="2"/>
      <c r="S78" s="2"/>
      <c r="T78" s="2"/>
      <c r="U78" s="2"/>
      <c r="V78" s="2"/>
      <c r="W78" s="2"/>
    </row>
    <row r="79" spans="1:23" s="3" customFormat="1" hidden="1">
      <c r="A79"/>
      <c r="B79" s="2"/>
      <c r="C79" s="2"/>
      <c r="D79" s="2"/>
      <c r="E79" s="2"/>
      <c r="F79" s="2"/>
      <c r="G79" s="2"/>
      <c r="H79" s="2"/>
      <c r="I79" s="2"/>
      <c r="J79" s="2"/>
      <c r="K79" s="2"/>
      <c r="L79" s="2"/>
      <c r="M79" s="2"/>
      <c r="N79" s="2"/>
      <c r="O79" s="2"/>
      <c r="P79" s="2"/>
      <c r="Q79" s="2"/>
      <c r="R79" s="2"/>
      <c r="S79" s="2"/>
      <c r="T79" s="2"/>
      <c r="U79" s="2"/>
      <c r="V79" s="2"/>
      <c r="W79" s="2"/>
    </row>
    <row r="80" spans="1:23" s="3" customFormat="1" hidden="1">
      <c r="A80"/>
      <c r="B80" s="2"/>
      <c r="C80" s="2"/>
      <c r="D80" s="2"/>
      <c r="E80" s="2"/>
      <c r="F80" s="2"/>
      <c r="G80" s="2"/>
      <c r="H80" s="2"/>
      <c r="I80" s="2"/>
      <c r="J80" s="2"/>
      <c r="K80" s="2"/>
      <c r="L80" s="2"/>
      <c r="M80" s="2"/>
      <c r="N80" s="2"/>
      <c r="O80" s="2"/>
      <c r="P80" s="2"/>
      <c r="Q80" s="2"/>
      <c r="R80" s="2"/>
      <c r="S80" s="2"/>
      <c r="T80" s="2"/>
      <c r="U80" s="2"/>
      <c r="V80" s="2"/>
      <c r="W80" s="2"/>
    </row>
    <row r="81" spans="1:23" s="3" customFormat="1" hidden="1">
      <c r="A81"/>
      <c r="B81" s="2"/>
      <c r="C81" s="2"/>
      <c r="D81" s="2"/>
      <c r="E81" s="2"/>
      <c r="F81" s="2"/>
      <c r="G81" s="2"/>
      <c r="H81" s="2"/>
      <c r="I81" s="2"/>
      <c r="J81" s="2"/>
      <c r="K81" s="2"/>
      <c r="L81" s="2"/>
      <c r="M81" s="2"/>
      <c r="N81" s="2"/>
      <c r="O81" s="2"/>
      <c r="P81" s="2"/>
      <c r="Q81" s="2"/>
      <c r="R81" s="2"/>
      <c r="S81" s="2"/>
      <c r="T81" s="2"/>
      <c r="U81" s="2"/>
      <c r="V81" s="2"/>
      <c r="W81" s="2"/>
    </row>
    <row r="82" spans="1:23" s="3" customFormat="1" hidden="1">
      <c r="A82"/>
      <c r="B82" s="2"/>
      <c r="C82" s="2"/>
      <c r="D82" s="2"/>
      <c r="E82" s="2"/>
      <c r="F82" s="2"/>
      <c r="G82" s="2"/>
      <c r="H82" s="2"/>
      <c r="I82" s="2"/>
      <c r="J82" s="2"/>
      <c r="K82" s="2"/>
      <c r="L82" s="2"/>
      <c r="M82" s="2"/>
      <c r="N82" s="2"/>
      <c r="O82" s="2"/>
      <c r="P82" s="2"/>
      <c r="Q82" s="2"/>
      <c r="R82" s="2"/>
      <c r="S82" s="2"/>
      <c r="T82" s="2"/>
      <c r="U82" s="2"/>
      <c r="V82" s="2"/>
      <c r="W82" s="2"/>
    </row>
    <row r="83" spans="1:23" s="3" customFormat="1" hidden="1">
      <c r="A83"/>
      <c r="B83" s="2"/>
      <c r="C83" s="2"/>
      <c r="D83" s="2"/>
      <c r="E83" s="2"/>
      <c r="F83" s="2"/>
      <c r="G83" s="2"/>
      <c r="H83" s="2"/>
      <c r="I83" s="2"/>
      <c r="J83" s="2"/>
      <c r="K83" s="2"/>
      <c r="L83" s="2"/>
      <c r="M83" s="2"/>
      <c r="N83" s="2"/>
      <c r="O83" s="2"/>
      <c r="P83" s="2"/>
      <c r="Q83" s="2"/>
      <c r="R83" s="2"/>
      <c r="S83" s="2"/>
      <c r="T83" s="2"/>
      <c r="U83" s="2"/>
      <c r="V83" s="2"/>
      <c r="W83" s="2"/>
    </row>
    <row r="84" spans="1:23" s="3" customFormat="1" hidden="1">
      <c r="A84"/>
      <c r="B84" s="2"/>
      <c r="C84" s="2"/>
      <c r="D84" s="2"/>
      <c r="E84" s="2"/>
      <c r="F84" s="2"/>
      <c r="G84" s="2"/>
      <c r="H84" s="2"/>
      <c r="I84" s="2"/>
      <c r="J84" s="2"/>
      <c r="K84" s="2"/>
      <c r="L84" s="2"/>
      <c r="M84" s="2"/>
      <c r="N84" s="2"/>
      <c r="O84" s="2"/>
      <c r="P84" s="2"/>
      <c r="Q84" s="2"/>
      <c r="R84" s="2"/>
      <c r="S84" s="2"/>
      <c r="T84" s="2"/>
      <c r="U84" s="2"/>
      <c r="V84" s="2"/>
      <c r="W84" s="2"/>
    </row>
    <row r="85" spans="1:23" s="3" customFormat="1" hidden="1">
      <c r="A85"/>
      <c r="B85" s="2"/>
      <c r="C85" s="2"/>
      <c r="D85" s="2"/>
      <c r="E85" s="2"/>
      <c r="F85" s="2"/>
      <c r="G85" s="2"/>
      <c r="H85" s="2"/>
      <c r="I85" s="2"/>
      <c r="J85" s="2"/>
      <c r="K85" s="2"/>
      <c r="L85" s="2"/>
      <c r="M85" s="2"/>
      <c r="N85" s="2"/>
      <c r="O85" s="2"/>
      <c r="P85" s="2"/>
      <c r="Q85" s="2"/>
      <c r="R85" s="2"/>
      <c r="S85" s="2"/>
      <c r="T85" s="2"/>
      <c r="U85" s="2"/>
      <c r="V85" s="2"/>
      <c r="W85" s="2"/>
    </row>
    <row r="86" spans="1:23" s="3" customFormat="1" hidden="1">
      <c r="A86"/>
      <c r="B86" s="2"/>
      <c r="C86" s="2"/>
      <c r="D86" s="2"/>
      <c r="E86" s="2"/>
      <c r="F86" s="2"/>
      <c r="G86" s="2"/>
      <c r="H86" s="2"/>
      <c r="I86" s="2"/>
      <c r="J86" s="2"/>
      <c r="K86" s="2"/>
      <c r="L86" s="2"/>
      <c r="M86" s="2"/>
      <c r="N86" s="2"/>
      <c r="O86" s="2"/>
      <c r="P86" s="2"/>
      <c r="Q86" s="2"/>
      <c r="R86" s="2"/>
      <c r="S86" s="2"/>
      <c r="T86" s="2"/>
      <c r="U86" s="2"/>
      <c r="V86" s="2"/>
      <c r="W86" s="2"/>
    </row>
    <row r="87" spans="1:23" s="3" customFormat="1" hidden="1">
      <c r="A87"/>
      <c r="B87" s="2"/>
      <c r="C87" s="2"/>
      <c r="D87" s="2"/>
      <c r="E87" s="2"/>
      <c r="F87" s="2"/>
      <c r="G87" s="2"/>
      <c r="H87" s="2"/>
      <c r="I87" s="2"/>
      <c r="J87" s="2"/>
      <c r="K87" s="2"/>
      <c r="L87" s="2"/>
      <c r="M87" s="2"/>
      <c r="N87" s="2"/>
      <c r="O87" s="2"/>
      <c r="P87" s="2"/>
      <c r="Q87" s="2"/>
      <c r="R87" s="2"/>
      <c r="S87" s="2"/>
      <c r="T87" s="2"/>
      <c r="U87" s="2"/>
      <c r="V87" s="2"/>
      <c r="W87" s="2"/>
    </row>
    <row r="88" spans="1:23" s="3" customFormat="1" hidden="1">
      <c r="A88"/>
      <c r="B88" s="2"/>
      <c r="C88" s="2"/>
      <c r="D88" s="2"/>
      <c r="E88" s="2"/>
      <c r="F88" s="2"/>
      <c r="G88" s="2"/>
      <c r="H88" s="2"/>
      <c r="I88" s="2"/>
      <c r="J88" s="2"/>
      <c r="K88" s="2"/>
      <c r="L88" s="2"/>
      <c r="M88" s="2"/>
      <c r="N88" s="2"/>
      <c r="O88" s="2"/>
      <c r="P88" s="2"/>
      <c r="Q88" s="2"/>
      <c r="R88" s="2"/>
      <c r="S88" s="2"/>
      <c r="T88" s="2"/>
      <c r="U88" s="2"/>
      <c r="V88" s="2"/>
      <c r="W88" s="2"/>
    </row>
    <row r="89" spans="1:23" s="3" customFormat="1" hidden="1">
      <c r="A89"/>
      <c r="B89" s="2"/>
      <c r="C89" s="2"/>
      <c r="D89" s="2"/>
      <c r="E89" s="2"/>
      <c r="F89" s="2"/>
      <c r="G89" s="2"/>
      <c r="H89" s="2"/>
      <c r="I89" s="2"/>
      <c r="J89" s="2"/>
      <c r="K89" s="2"/>
      <c r="L89" s="2"/>
      <c r="M89" s="2"/>
      <c r="N89" s="2"/>
      <c r="O89" s="2"/>
      <c r="P89" s="2"/>
      <c r="Q89" s="2"/>
      <c r="R89" s="2"/>
      <c r="S89" s="2"/>
      <c r="T89" s="2"/>
      <c r="U89" s="2"/>
      <c r="V89" s="2"/>
      <c r="W89" s="2"/>
    </row>
    <row r="90" spans="1:23" s="3" customFormat="1" hidden="1">
      <c r="A90"/>
      <c r="B90" s="2"/>
      <c r="C90" s="2"/>
      <c r="D90" s="2"/>
      <c r="E90" s="2"/>
      <c r="F90" s="2"/>
      <c r="G90" s="2"/>
      <c r="H90" s="2"/>
      <c r="I90" s="2"/>
      <c r="J90" s="2"/>
      <c r="K90" s="2"/>
      <c r="L90" s="2"/>
      <c r="M90" s="2"/>
      <c r="N90" s="2"/>
      <c r="O90" s="2"/>
      <c r="P90" s="2"/>
      <c r="Q90" s="2"/>
      <c r="R90" s="2"/>
      <c r="S90" s="2"/>
      <c r="T90" s="2"/>
      <c r="U90" s="2"/>
      <c r="V90" s="2"/>
      <c r="W90" s="2"/>
    </row>
    <row r="91" spans="1:23" s="3" customFormat="1" hidden="1">
      <c r="A91"/>
      <c r="B91" s="2"/>
      <c r="C91" s="2"/>
      <c r="D91" s="2"/>
      <c r="E91" s="2"/>
      <c r="F91" s="2"/>
      <c r="G91" s="2"/>
      <c r="H91" s="2"/>
      <c r="I91" s="2"/>
      <c r="J91" s="2"/>
      <c r="K91" s="2"/>
      <c r="L91" s="2"/>
      <c r="M91" s="2"/>
      <c r="N91" s="2"/>
      <c r="O91" s="2"/>
      <c r="P91" s="2"/>
      <c r="Q91" s="2"/>
      <c r="R91" s="2"/>
      <c r="S91" s="2"/>
      <c r="T91" s="2"/>
      <c r="U91" s="2"/>
      <c r="V91" s="2"/>
      <c r="W91" s="2"/>
    </row>
    <row r="92" spans="1:23" s="3" customFormat="1" hidden="1">
      <c r="A92"/>
      <c r="B92" s="2"/>
      <c r="C92" s="2"/>
      <c r="D92" s="2"/>
      <c r="E92" s="2"/>
      <c r="F92" s="2"/>
      <c r="G92" s="2"/>
      <c r="H92" s="2"/>
      <c r="I92" s="2"/>
      <c r="J92" s="2"/>
      <c r="K92" s="2"/>
      <c r="L92" s="2"/>
      <c r="M92" s="2"/>
      <c r="N92" s="2"/>
      <c r="O92" s="2"/>
      <c r="P92" s="2"/>
      <c r="Q92" s="2"/>
      <c r="R92" s="2"/>
      <c r="S92" s="2"/>
      <c r="T92" s="2"/>
      <c r="U92" s="2"/>
      <c r="V92" s="2"/>
      <c r="W92" s="2"/>
    </row>
    <row r="93" spans="1:23" s="3" customFormat="1" hidden="1">
      <c r="A93"/>
      <c r="B93" s="2"/>
      <c r="C93" s="2"/>
      <c r="D93" s="2"/>
      <c r="E93" s="2"/>
      <c r="F93" s="2"/>
      <c r="G93" s="2"/>
      <c r="H93" s="2"/>
      <c r="I93" s="2"/>
      <c r="J93" s="2"/>
      <c r="K93" s="2"/>
      <c r="L93" s="2"/>
      <c r="M93" s="2"/>
      <c r="N93" s="2"/>
      <c r="O93" s="2"/>
      <c r="P93" s="2"/>
      <c r="Q93" s="2"/>
      <c r="R93" s="2"/>
      <c r="S93" s="2"/>
      <c r="T93" s="2"/>
      <c r="U93" s="2"/>
      <c r="V93" s="2"/>
      <c r="W93" s="2"/>
    </row>
    <row r="94" spans="1:23" s="3" customFormat="1" hidden="1">
      <c r="A94"/>
      <c r="B94" s="2"/>
      <c r="C94" s="2"/>
      <c r="D94" s="2"/>
      <c r="E94" s="2"/>
      <c r="F94" s="2"/>
      <c r="G94" s="2"/>
      <c r="H94" s="2"/>
      <c r="I94" s="2"/>
      <c r="J94" s="2"/>
      <c r="K94" s="2"/>
      <c r="L94" s="2"/>
      <c r="M94" s="2"/>
      <c r="N94" s="2"/>
      <c r="O94" s="2"/>
      <c r="P94" s="2"/>
      <c r="Q94" s="2"/>
      <c r="R94" s="2"/>
      <c r="S94" s="2"/>
      <c r="T94" s="2"/>
      <c r="U94" s="2"/>
      <c r="V94" s="2"/>
      <c r="W94" s="2"/>
    </row>
    <row r="95" spans="1:23" s="3" customFormat="1" hidden="1">
      <c r="A95"/>
      <c r="B95" s="2"/>
      <c r="C95" s="2"/>
      <c r="D95" s="2"/>
      <c r="E95" s="2"/>
      <c r="F95" s="2"/>
      <c r="G95" s="2"/>
      <c r="H95" s="2"/>
      <c r="I95" s="2"/>
      <c r="J95" s="2"/>
      <c r="K95" s="2"/>
      <c r="L95" s="2"/>
      <c r="M95" s="2"/>
      <c r="N95" s="2"/>
      <c r="O95" s="2"/>
      <c r="P95" s="2"/>
      <c r="Q95" s="2"/>
      <c r="R95" s="2"/>
      <c r="S95" s="2"/>
      <c r="T95" s="2"/>
      <c r="U95" s="2"/>
      <c r="V95" s="2"/>
      <c r="W95" s="2"/>
    </row>
    <row r="96" spans="1:23" s="3" customFormat="1" hidden="1">
      <c r="A96"/>
      <c r="B96" s="2"/>
      <c r="C96" s="2"/>
      <c r="D96" s="2"/>
      <c r="E96" s="2"/>
      <c r="F96" s="2"/>
      <c r="G96" s="2"/>
      <c r="H96" s="2"/>
      <c r="I96" s="2"/>
      <c r="J96" s="2"/>
      <c r="K96" s="2"/>
      <c r="L96" s="2"/>
      <c r="M96" s="2"/>
      <c r="N96" s="2"/>
      <c r="O96" s="2"/>
      <c r="P96" s="2"/>
      <c r="Q96" s="2"/>
      <c r="R96" s="2"/>
      <c r="S96" s="2"/>
      <c r="T96" s="2"/>
      <c r="U96" s="2"/>
      <c r="V96" s="2"/>
      <c r="W96" s="2"/>
    </row>
    <row r="97" spans="1:23" s="3" customFormat="1" hidden="1">
      <c r="A97"/>
      <c r="B97" s="2"/>
      <c r="C97" s="2"/>
      <c r="D97" s="2"/>
      <c r="E97" s="2"/>
      <c r="F97" s="2"/>
      <c r="G97" s="2"/>
      <c r="H97" s="2"/>
      <c r="I97" s="2"/>
      <c r="J97" s="2"/>
      <c r="K97" s="2"/>
      <c r="L97" s="2"/>
      <c r="M97" s="2"/>
      <c r="N97" s="2"/>
      <c r="O97" s="2"/>
      <c r="P97" s="2"/>
      <c r="Q97" s="2"/>
      <c r="R97" s="2"/>
      <c r="S97" s="2"/>
      <c r="T97" s="2"/>
      <c r="U97" s="2"/>
      <c r="V97" s="2"/>
      <c r="W97" s="2"/>
    </row>
    <row r="98" spans="1:23" s="3" customFormat="1" hidden="1">
      <c r="A98"/>
      <c r="B98" s="2"/>
      <c r="C98" s="2"/>
      <c r="D98" s="2"/>
      <c r="E98" s="2"/>
      <c r="F98" s="2"/>
      <c r="G98" s="2"/>
      <c r="H98" s="2"/>
      <c r="I98" s="2"/>
      <c r="J98" s="2"/>
      <c r="K98" s="2"/>
      <c r="L98" s="2"/>
      <c r="M98" s="2"/>
      <c r="N98" s="2"/>
      <c r="O98" s="2"/>
      <c r="P98" s="2"/>
      <c r="Q98" s="2"/>
      <c r="R98" s="2"/>
      <c r="S98" s="2"/>
      <c r="T98" s="2"/>
      <c r="U98" s="2"/>
      <c r="V98" s="2"/>
      <c r="W98" s="2"/>
    </row>
    <row r="99" spans="1:23" s="3" customFormat="1" hidden="1">
      <c r="A99"/>
      <c r="B99" s="2"/>
      <c r="C99" s="2"/>
      <c r="D99" s="2"/>
      <c r="E99" s="2"/>
      <c r="F99" s="2"/>
      <c r="G99" s="2"/>
      <c r="H99" s="2"/>
      <c r="I99" s="2"/>
      <c r="J99" s="2"/>
      <c r="K99" s="2"/>
      <c r="L99" s="2"/>
      <c r="M99" s="2"/>
      <c r="N99" s="2"/>
      <c r="O99" s="2"/>
      <c r="P99" s="2"/>
      <c r="Q99" s="2"/>
      <c r="R99" s="2"/>
      <c r="S99" s="2"/>
      <c r="T99" s="2"/>
      <c r="U99" s="2"/>
      <c r="V99" s="2"/>
      <c r="W99" s="2"/>
    </row>
    <row r="100" spans="1:23" s="3" customFormat="1" hidden="1">
      <c r="A100"/>
      <c r="B100" s="2"/>
      <c r="C100" s="2"/>
      <c r="D100" s="2"/>
      <c r="E100" s="2"/>
      <c r="F100" s="2"/>
      <c r="G100" s="2"/>
      <c r="H100" s="2"/>
      <c r="I100" s="2"/>
      <c r="J100" s="2"/>
      <c r="K100" s="2"/>
      <c r="L100" s="2"/>
      <c r="M100" s="2"/>
      <c r="N100" s="2"/>
      <c r="O100" s="2"/>
      <c r="P100" s="2"/>
      <c r="Q100" s="2"/>
      <c r="R100" s="2"/>
      <c r="S100" s="2"/>
      <c r="T100" s="2"/>
      <c r="U100" s="2"/>
      <c r="V100" s="2"/>
      <c r="W100" s="2"/>
    </row>
    <row r="101" spans="1:23" s="3" customFormat="1" hidden="1">
      <c r="A101"/>
      <c r="B101" s="2"/>
      <c r="C101" s="2"/>
      <c r="D101" s="2"/>
      <c r="E101" s="2"/>
      <c r="F101" s="2"/>
      <c r="G101" s="2"/>
      <c r="H101" s="2"/>
      <c r="I101" s="2"/>
      <c r="J101" s="2"/>
      <c r="K101" s="2"/>
      <c r="L101" s="2"/>
      <c r="M101" s="2"/>
      <c r="N101" s="2"/>
      <c r="O101" s="2"/>
      <c r="P101" s="2"/>
      <c r="Q101" s="2"/>
      <c r="R101" s="2"/>
      <c r="S101" s="2"/>
      <c r="T101" s="2"/>
      <c r="U101" s="2"/>
      <c r="V101" s="2"/>
      <c r="W101" s="2"/>
    </row>
    <row r="102" spans="1:23" s="3" customFormat="1" hidden="1">
      <c r="A102"/>
      <c r="B102" s="2"/>
      <c r="C102" s="2"/>
      <c r="D102" s="2"/>
      <c r="E102" s="2"/>
      <c r="F102" s="2"/>
      <c r="G102" s="2"/>
      <c r="H102" s="2"/>
      <c r="I102" s="2"/>
      <c r="J102" s="2"/>
      <c r="K102" s="2"/>
      <c r="L102" s="2"/>
      <c r="M102" s="2"/>
      <c r="N102" s="2"/>
      <c r="O102" s="2"/>
      <c r="P102" s="2"/>
      <c r="Q102" s="2"/>
      <c r="R102" s="2"/>
      <c r="S102" s="2"/>
      <c r="T102" s="2"/>
      <c r="U102" s="2"/>
      <c r="V102" s="2"/>
      <c r="W102" s="2"/>
    </row>
    <row r="103" spans="1:23" s="3" customFormat="1" hidden="1">
      <c r="A103"/>
      <c r="B103" s="2"/>
      <c r="C103" s="2"/>
      <c r="D103" s="2"/>
      <c r="E103" s="2"/>
      <c r="F103" s="2"/>
      <c r="G103" s="2"/>
      <c r="H103" s="2"/>
      <c r="I103" s="2"/>
      <c r="J103" s="2"/>
      <c r="K103" s="2"/>
      <c r="L103" s="2"/>
      <c r="M103" s="2"/>
      <c r="N103" s="2"/>
      <c r="O103" s="2"/>
      <c r="P103" s="2"/>
      <c r="Q103" s="2"/>
      <c r="R103" s="2"/>
      <c r="S103" s="2"/>
      <c r="T103" s="2"/>
      <c r="U103" s="2"/>
      <c r="V103" s="2"/>
      <c r="W103" s="2"/>
    </row>
    <row r="104" spans="1:23" s="3" customFormat="1" hidden="1">
      <c r="A104"/>
      <c r="B104" s="2"/>
      <c r="C104" s="2"/>
      <c r="D104" s="2"/>
      <c r="E104" s="2"/>
      <c r="F104" s="2"/>
      <c r="G104" s="2"/>
      <c r="H104" s="2"/>
      <c r="I104" s="2"/>
      <c r="J104" s="2"/>
      <c r="K104" s="2"/>
      <c r="L104" s="2"/>
      <c r="M104" s="2"/>
      <c r="N104" s="2"/>
      <c r="O104" s="2"/>
      <c r="P104" s="2"/>
      <c r="Q104" s="2"/>
      <c r="R104" s="2"/>
      <c r="S104" s="2"/>
      <c r="T104" s="2"/>
      <c r="U104" s="2"/>
      <c r="V104" s="2"/>
      <c r="W104" s="2"/>
    </row>
    <row r="105" spans="1:23" s="3" customFormat="1" hidden="1">
      <c r="A105"/>
      <c r="B105" s="2"/>
      <c r="C105" s="2"/>
      <c r="D105" s="2"/>
      <c r="E105" s="2"/>
      <c r="F105" s="2"/>
      <c r="G105" s="2"/>
      <c r="H105" s="2"/>
      <c r="I105" s="2"/>
      <c r="J105" s="2"/>
      <c r="K105" s="2"/>
      <c r="L105" s="2"/>
      <c r="M105" s="2"/>
      <c r="N105" s="2"/>
      <c r="O105" s="2"/>
      <c r="P105" s="2"/>
      <c r="Q105" s="2"/>
      <c r="R105" s="2"/>
      <c r="S105" s="2"/>
      <c r="T105" s="2"/>
      <c r="U105" s="2"/>
      <c r="V105" s="2"/>
      <c r="W105" s="2"/>
    </row>
    <row r="106" spans="1:23" s="3" customFormat="1" hidden="1">
      <c r="A106"/>
      <c r="B106" s="2"/>
      <c r="C106" s="2"/>
      <c r="D106" s="2"/>
      <c r="E106" s="2"/>
      <c r="F106" s="2"/>
      <c r="G106" s="2"/>
      <c r="H106" s="2"/>
      <c r="I106" s="2"/>
      <c r="J106" s="2"/>
      <c r="K106" s="2"/>
      <c r="L106" s="2"/>
      <c r="M106" s="2"/>
      <c r="N106" s="2"/>
      <c r="O106" s="2"/>
      <c r="P106" s="2"/>
      <c r="Q106" s="2"/>
      <c r="R106" s="2"/>
      <c r="S106" s="2"/>
      <c r="T106" s="2"/>
      <c r="U106" s="2"/>
      <c r="V106" s="2"/>
      <c r="W106" s="2"/>
    </row>
    <row r="107" spans="1:23" s="3" customFormat="1" hidden="1">
      <c r="A107"/>
      <c r="B107" s="2"/>
      <c r="C107" s="2"/>
      <c r="D107" s="2"/>
      <c r="E107" s="2"/>
      <c r="F107" s="2"/>
      <c r="G107" s="2"/>
      <c r="H107" s="2"/>
      <c r="I107" s="2"/>
      <c r="J107" s="2"/>
      <c r="K107" s="2"/>
      <c r="L107" s="2"/>
      <c r="M107" s="2"/>
      <c r="N107" s="2"/>
      <c r="O107" s="2"/>
      <c r="P107" s="2"/>
      <c r="Q107" s="2"/>
      <c r="R107" s="2"/>
      <c r="S107" s="2"/>
      <c r="T107" s="2"/>
      <c r="U107" s="2"/>
      <c r="V107" s="2"/>
      <c r="W107" s="2"/>
    </row>
    <row r="108" spans="1:23" s="3" customFormat="1" hidden="1">
      <c r="A108"/>
      <c r="B108" s="2"/>
      <c r="C108" s="2"/>
      <c r="D108" s="2"/>
      <c r="E108" s="2"/>
      <c r="F108" s="2"/>
      <c r="G108" s="2"/>
      <c r="H108" s="2"/>
      <c r="I108" s="2"/>
      <c r="J108" s="2"/>
      <c r="K108" s="2"/>
      <c r="L108" s="2"/>
      <c r="M108" s="2"/>
      <c r="N108" s="2"/>
      <c r="O108" s="2"/>
      <c r="P108" s="2"/>
      <c r="Q108" s="2"/>
      <c r="R108" s="2"/>
      <c r="S108" s="2"/>
      <c r="T108" s="2"/>
      <c r="U108" s="2"/>
      <c r="V108" s="2"/>
      <c r="W108" s="2"/>
    </row>
    <row r="109" spans="1:23" s="3" customFormat="1" hidden="1">
      <c r="A109"/>
      <c r="B109" s="2"/>
      <c r="C109" s="2"/>
      <c r="D109" s="2"/>
      <c r="E109" s="2"/>
      <c r="F109" s="2"/>
      <c r="G109" s="2"/>
      <c r="H109" s="2"/>
      <c r="I109" s="2"/>
      <c r="J109" s="2"/>
      <c r="K109" s="2"/>
      <c r="L109" s="2"/>
      <c r="M109" s="2"/>
      <c r="N109" s="2"/>
      <c r="O109" s="2"/>
      <c r="P109" s="2"/>
      <c r="Q109" s="2"/>
      <c r="R109" s="2"/>
      <c r="S109" s="2"/>
      <c r="T109" s="2"/>
      <c r="U109" s="2"/>
      <c r="V109" s="2"/>
      <c r="W109" s="2"/>
    </row>
    <row r="110" spans="1:23" s="3" customFormat="1" hidden="1">
      <c r="A110"/>
      <c r="B110" s="2"/>
      <c r="C110" s="2"/>
      <c r="D110" s="2"/>
      <c r="E110" s="2"/>
      <c r="F110" s="2"/>
      <c r="G110" s="2"/>
      <c r="H110" s="2"/>
      <c r="I110" s="2"/>
      <c r="J110" s="2"/>
      <c r="K110" s="2"/>
      <c r="L110" s="2"/>
      <c r="M110" s="2"/>
      <c r="N110" s="2"/>
      <c r="O110" s="2"/>
      <c r="P110" s="2"/>
      <c r="Q110" s="2"/>
      <c r="R110" s="2"/>
      <c r="S110" s="2"/>
      <c r="T110" s="2"/>
      <c r="U110" s="2"/>
      <c r="V110" s="2"/>
      <c r="W110" s="2"/>
    </row>
    <row r="111" spans="1:23" s="3" customFormat="1" hidden="1">
      <c r="A111"/>
      <c r="B111" s="2"/>
      <c r="C111" s="2"/>
      <c r="D111" s="2"/>
      <c r="E111" s="2"/>
      <c r="F111" s="2"/>
      <c r="G111" s="2"/>
      <c r="H111" s="2"/>
      <c r="I111" s="2"/>
      <c r="J111" s="2"/>
      <c r="K111" s="2"/>
      <c r="L111" s="2"/>
      <c r="M111" s="2"/>
      <c r="N111" s="2"/>
      <c r="O111" s="2"/>
      <c r="P111" s="2"/>
      <c r="Q111" s="2"/>
      <c r="R111" s="2"/>
      <c r="S111" s="2"/>
      <c r="T111" s="2"/>
      <c r="U111" s="2"/>
      <c r="V111" s="2"/>
      <c r="W111" s="2"/>
    </row>
    <row r="112" spans="1:23" s="3" customFormat="1" hidden="1">
      <c r="A112"/>
      <c r="B112" s="2"/>
      <c r="C112" s="2"/>
      <c r="D112" s="2"/>
      <c r="E112" s="2"/>
      <c r="F112" s="2"/>
      <c r="G112" s="2"/>
      <c r="H112" s="2"/>
      <c r="I112" s="2"/>
      <c r="J112" s="2"/>
      <c r="K112" s="2"/>
      <c r="L112" s="2"/>
      <c r="M112" s="2"/>
      <c r="N112" s="2"/>
      <c r="O112" s="2"/>
      <c r="P112" s="2"/>
      <c r="Q112" s="2"/>
      <c r="R112" s="2"/>
      <c r="S112" s="2"/>
      <c r="T112" s="2"/>
      <c r="U112" s="2"/>
      <c r="V112" s="2"/>
      <c r="W112" s="2"/>
    </row>
    <row r="113" spans="1:23" s="3" customFormat="1" hidden="1">
      <c r="A113"/>
      <c r="B113" s="2"/>
      <c r="C113" s="2"/>
      <c r="D113" s="2"/>
      <c r="E113" s="2"/>
      <c r="F113" s="2"/>
      <c r="G113" s="2"/>
      <c r="H113" s="2"/>
      <c r="I113" s="2"/>
      <c r="J113" s="2"/>
      <c r="K113" s="2"/>
      <c r="L113" s="2"/>
      <c r="M113" s="2"/>
      <c r="N113" s="2"/>
      <c r="O113" s="2"/>
      <c r="P113" s="2"/>
      <c r="Q113" s="2"/>
      <c r="R113" s="2"/>
      <c r="S113" s="2"/>
      <c r="T113" s="2"/>
      <c r="U113" s="2"/>
      <c r="V113" s="2"/>
      <c r="W113" s="2"/>
    </row>
    <row r="114" spans="1:23" s="3" customFormat="1" hidden="1">
      <c r="A114"/>
      <c r="B114" s="2"/>
      <c r="C114" s="2"/>
      <c r="D114" s="2"/>
      <c r="E114" s="2"/>
      <c r="F114" s="2"/>
      <c r="G114" s="2"/>
      <c r="H114" s="2"/>
      <c r="I114" s="2"/>
      <c r="J114" s="2"/>
      <c r="K114" s="2"/>
      <c r="L114" s="2"/>
      <c r="M114" s="2"/>
      <c r="N114" s="2"/>
      <c r="O114" s="2"/>
      <c r="P114" s="2"/>
      <c r="Q114" s="2"/>
      <c r="R114" s="2"/>
      <c r="S114" s="2"/>
      <c r="T114" s="2"/>
      <c r="U114" s="2"/>
      <c r="V114" s="2"/>
      <c r="W114" s="2"/>
    </row>
    <row r="115" spans="1:23" s="3" customFormat="1" hidden="1">
      <c r="A115"/>
      <c r="B115" s="2"/>
      <c r="C115" s="2"/>
      <c r="D115" s="2"/>
      <c r="E115" s="2"/>
      <c r="F115" s="2"/>
      <c r="G115" s="2"/>
      <c r="H115" s="2"/>
      <c r="I115" s="2"/>
      <c r="J115" s="2"/>
      <c r="K115" s="2"/>
      <c r="L115" s="2"/>
      <c r="M115" s="2"/>
      <c r="N115" s="2"/>
      <c r="O115" s="2"/>
      <c r="P115" s="2"/>
      <c r="Q115" s="2"/>
      <c r="R115" s="2"/>
      <c r="S115" s="2"/>
      <c r="T115" s="2"/>
      <c r="U115" s="2"/>
      <c r="V115" s="2"/>
      <c r="W115" s="2"/>
    </row>
    <row r="116" spans="1:23" s="3" customFormat="1" hidden="1">
      <c r="A116"/>
      <c r="B116" s="2"/>
      <c r="C116" s="2"/>
      <c r="D116" s="2"/>
      <c r="E116" s="2"/>
      <c r="F116" s="2"/>
      <c r="G116" s="2"/>
      <c r="H116" s="2"/>
      <c r="I116" s="2"/>
      <c r="J116" s="2"/>
      <c r="K116" s="2"/>
      <c r="L116" s="2"/>
      <c r="M116" s="2"/>
      <c r="N116" s="2"/>
      <c r="O116" s="2"/>
      <c r="P116" s="2"/>
      <c r="Q116" s="2"/>
      <c r="R116" s="2"/>
      <c r="S116" s="2"/>
      <c r="T116" s="2"/>
      <c r="U116" s="2"/>
      <c r="V116" s="2"/>
      <c r="W116" s="2"/>
    </row>
    <row r="117" spans="1:23" s="3" customFormat="1" hidden="1">
      <c r="A117"/>
      <c r="B117" s="2"/>
      <c r="C117" s="2"/>
      <c r="D117" s="2"/>
      <c r="E117" s="2"/>
      <c r="F117" s="2"/>
      <c r="G117" s="2"/>
      <c r="H117" s="2"/>
      <c r="I117" s="2"/>
      <c r="J117" s="2"/>
      <c r="K117" s="2"/>
      <c r="L117" s="2"/>
      <c r="M117" s="2"/>
      <c r="N117" s="2"/>
      <c r="O117" s="2"/>
      <c r="P117" s="2"/>
      <c r="Q117" s="2"/>
      <c r="R117" s="2"/>
      <c r="S117" s="2"/>
      <c r="T117" s="2"/>
      <c r="U117" s="2"/>
      <c r="V117" s="2"/>
      <c r="W117" s="2"/>
    </row>
    <row r="118" spans="1:23" s="3" customFormat="1" hidden="1">
      <c r="A118"/>
      <c r="B118" s="2"/>
      <c r="C118" s="2"/>
      <c r="D118" s="2"/>
      <c r="E118" s="2"/>
      <c r="F118" s="2"/>
      <c r="G118" s="2"/>
      <c r="H118" s="2"/>
      <c r="I118" s="2"/>
      <c r="J118" s="2"/>
      <c r="K118" s="2"/>
      <c r="L118" s="2"/>
      <c r="M118" s="2"/>
      <c r="N118" s="2"/>
      <c r="O118" s="2"/>
      <c r="P118" s="2"/>
      <c r="Q118" s="2"/>
      <c r="R118" s="2"/>
      <c r="S118" s="2"/>
      <c r="T118" s="2"/>
      <c r="U118" s="2"/>
      <c r="V118" s="2"/>
      <c r="W118" s="2"/>
    </row>
    <row r="119" spans="1:23" s="3" customFormat="1" hidden="1">
      <c r="A119"/>
      <c r="B119" s="2"/>
      <c r="C119" s="2"/>
      <c r="D119" s="2"/>
      <c r="E119" s="2"/>
      <c r="F119" s="2"/>
      <c r="G119" s="2"/>
      <c r="H119" s="2"/>
      <c r="I119" s="2"/>
      <c r="J119" s="2"/>
      <c r="K119" s="2"/>
      <c r="L119" s="2"/>
      <c r="M119" s="2"/>
      <c r="N119" s="2"/>
      <c r="O119" s="2"/>
      <c r="P119" s="2"/>
      <c r="Q119" s="2"/>
      <c r="R119" s="2"/>
      <c r="S119" s="2"/>
      <c r="T119" s="2"/>
      <c r="U119" s="2"/>
      <c r="V119" s="2"/>
      <c r="W119" s="2"/>
    </row>
    <row r="120" spans="1:23" s="3" customFormat="1" hidden="1">
      <c r="A120"/>
      <c r="B120" s="2"/>
      <c r="C120" s="2"/>
      <c r="D120" s="2"/>
      <c r="E120" s="2"/>
      <c r="F120" s="2"/>
      <c r="G120" s="2"/>
      <c r="H120" s="2"/>
      <c r="I120" s="2"/>
      <c r="J120" s="2"/>
      <c r="K120" s="2"/>
      <c r="L120" s="2"/>
      <c r="M120" s="2"/>
      <c r="N120" s="2"/>
      <c r="O120" s="2"/>
      <c r="P120" s="2"/>
      <c r="Q120" s="2"/>
      <c r="R120" s="2"/>
      <c r="S120" s="2"/>
      <c r="T120" s="2"/>
      <c r="U120" s="2"/>
      <c r="V120" s="2"/>
      <c r="W120" s="2"/>
    </row>
    <row r="121" spans="1:23" s="3" customFormat="1" hidden="1">
      <c r="A121"/>
      <c r="B121" s="2"/>
      <c r="C121" s="2"/>
      <c r="D121" s="2"/>
      <c r="E121" s="2"/>
      <c r="F121" s="2"/>
      <c r="G121" s="2"/>
      <c r="H121" s="2"/>
      <c r="I121" s="2"/>
      <c r="J121" s="2"/>
      <c r="K121" s="2"/>
      <c r="L121" s="2"/>
      <c r="M121" s="2"/>
      <c r="N121" s="2"/>
      <c r="O121" s="2"/>
      <c r="P121" s="2"/>
      <c r="Q121" s="2"/>
      <c r="R121" s="2"/>
      <c r="S121" s="2"/>
      <c r="T121" s="2"/>
      <c r="U121" s="2"/>
      <c r="V121" s="2"/>
      <c r="W121" s="2"/>
    </row>
    <row r="122" spans="1:23" s="3" customFormat="1" hidden="1">
      <c r="A122"/>
      <c r="B122" s="2"/>
      <c r="C122" s="2"/>
      <c r="D122" s="2"/>
      <c r="E122" s="2"/>
      <c r="F122" s="2"/>
      <c r="G122" s="2"/>
      <c r="H122" s="2"/>
      <c r="I122" s="2"/>
      <c r="J122" s="2"/>
      <c r="K122" s="2"/>
      <c r="L122" s="2"/>
      <c r="M122" s="2"/>
      <c r="N122" s="2"/>
      <c r="O122" s="2"/>
      <c r="P122" s="2"/>
      <c r="Q122" s="2"/>
      <c r="R122" s="2"/>
      <c r="S122" s="2"/>
      <c r="T122" s="2"/>
      <c r="U122" s="2"/>
      <c r="V122" s="2"/>
      <c r="W122" s="2"/>
    </row>
    <row r="123" spans="1:23" s="3" customFormat="1" hidden="1">
      <c r="A123"/>
      <c r="B123" s="2"/>
      <c r="C123" s="2"/>
      <c r="D123" s="2"/>
      <c r="E123" s="2"/>
      <c r="F123" s="2"/>
      <c r="G123" s="2"/>
      <c r="H123" s="2"/>
      <c r="I123" s="2"/>
      <c r="J123" s="2"/>
      <c r="K123" s="2"/>
      <c r="L123" s="2"/>
      <c r="M123" s="2"/>
      <c r="N123" s="2"/>
      <c r="O123" s="2"/>
      <c r="P123" s="2"/>
      <c r="Q123" s="2"/>
      <c r="R123" s="2"/>
      <c r="S123" s="2"/>
      <c r="T123" s="2"/>
      <c r="U123" s="2"/>
      <c r="V123" s="2"/>
      <c r="W123" s="2"/>
    </row>
    <row r="124" spans="1:23" s="3" customFormat="1" hidden="1">
      <c r="A124"/>
      <c r="B124" s="2"/>
      <c r="C124" s="2"/>
      <c r="D124" s="2"/>
      <c r="E124" s="2"/>
      <c r="F124" s="2"/>
      <c r="G124" s="2"/>
      <c r="H124" s="2"/>
      <c r="I124" s="2"/>
      <c r="J124" s="2"/>
      <c r="K124" s="2"/>
      <c r="L124" s="2"/>
      <c r="M124" s="2"/>
      <c r="N124" s="2"/>
      <c r="O124" s="2"/>
      <c r="P124" s="2"/>
      <c r="Q124" s="2"/>
      <c r="R124" s="2"/>
      <c r="S124" s="2"/>
      <c r="T124" s="2"/>
      <c r="U124" s="2"/>
      <c r="V124" s="2"/>
      <c r="W124" s="2"/>
    </row>
    <row r="125" spans="1:23" s="3" customFormat="1" hidden="1">
      <c r="A125"/>
      <c r="B125" s="2"/>
      <c r="C125" s="2"/>
      <c r="D125" s="2"/>
      <c r="E125" s="2"/>
      <c r="F125" s="2"/>
      <c r="G125" s="2"/>
      <c r="H125" s="2"/>
      <c r="I125" s="2"/>
      <c r="J125" s="2"/>
      <c r="K125" s="2"/>
      <c r="L125" s="2"/>
      <c r="M125" s="2"/>
      <c r="N125" s="2"/>
      <c r="O125" s="2"/>
      <c r="P125" s="2"/>
      <c r="Q125" s="2"/>
      <c r="R125" s="2"/>
      <c r="S125" s="2"/>
      <c r="T125" s="2"/>
      <c r="U125" s="2"/>
      <c r="V125" s="2"/>
      <c r="W125" s="2"/>
    </row>
    <row r="126" spans="1:23" s="3" customFormat="1" hidden="1">
      <c r="A126"/>
      <c r="B126" s="2"/>
      <c r="C126" s="2"/>
      <c r="D126" s="2"/>
      <c r="E126" s="2"/>
      <c r="F126" s="2"/>
      <c r="G126" s="2"/>
      <c r="H126" s="2"/>
      <c r="I126" s="2"/>
      <c r="J126" s="2"/>
      <c r="K126" s="2"/>
      <c r="L126" s="2"/>
      <c r="M126" s="2"/>
      <c r="N126" s="2"/>
      <c r="O126" s="2"/>
      <c r="P126" s="2"/>
      <c r="Q126" s="2"/>
      <c r="R126" s="2"/>
      <c r="S126" s="2"/>
      <c r="T126" s="2"/>
      <c r="U126" s="2"/>
      <c r="V126" s="2"/>
      <c r="W126" s="2"/>
    </row>
    <row r="127" spans="1:23" s="3" customFormat="1" hidden="1">
      <c r="A127"/>
      <c r="B127" s="2"/>
      <c r="C127" s="2"/>
      <c r="D127" s="2"/>
      <c r="E127" s="2"/>
      <c r="F127" s="2"/>
      <c r="G127" s="2"/>
      <c r="H127" s="2"/>
      <c r="I127" s="2"/>
      <c r="J127" s="2"/>
      <c r="K127" s="2"/>
      <c r="L127" s="2"/>
      <c r="M127" s="2"/>
      <c r="N127" s="2"/>
      <c r="O127" s="2"/>
      <c r="P127" s="2"/>
      <c r="Q127" s="2"/>
      <c r="R127" s="2"/>
      <c r="S127" s="2"/>
      <c r="T127" s="2"/>
      <c r="U127" s="2"/>
      <c r="V127" s="2"/>
      <c r="W127" s="2"/>
    </row>
    <row r="128" spans="1:23" s="3" customFormat="1" hidden="1">
      <c r="A128"/>
      <c r="B128" s="2"/>
      <c r="C128" s="2"/>
      <c r="D128" s="2"/>
      <c r="E128" s="2"/>
      <c r="F128" s="2"/>
      <c r="G128" s="2"/>
      <c r="H128" s="2"/>
      <c r="I128" s="2"/>
      <c r="J128" s="2"/>
      <c r="K128" s="2"/>
      <c r="L128" s="2"/>
      <c r="M128" s="2"/>
      <c r="N128" s="2"/>
      <c r="O128" s="2"/>
      <c r="P128" s="2"/>
      <c r="Q128" s="2"/>
      <c r="R128" s="2"/>
      <c r="S128" s="2"/>
      <c r="T128" s="2"/>
      <c r="U128" s="2"/>
      <c r="V128" s="2"/>
      <c r="W128" s="2"/>
    </row>
    <row r="129" spans="1:23" s="3" customFormat="1" hidden="1">
      <c r="A129"/>
      <c r="B129" s="2"/>
      <c r="C129" s="2"/>
      <c r="D129" s="2"/>
      <c r="E129" s="2"/>
      <c r="F129" s="2"/>
      <c r="G129" s="2"/>
      <c r="H129" s="2"/>
      <c r="I129" s="2"/>
      <c r="J129" s="2"/>
      <c r="K129" s="2"/>
      <c r="L129" s="2"/>
      <c r="M129" s="2"/>
      <c r="N129" s="2"/>
      <c r="O129" s="2"/>
      <c r="P129" s="2"/>
      <c r="Q129" s="2"/>
      <c r="R129" s="2"/>
      <c r="S129" s="2"/>
      <c r="T129" s="2"/>
      <c r="U129" s="2"/>
      <c r="V129" s="2"/>
      <c r="W129" s="2"/>
    </row>
    <row r="130" spans="1:23" s="3" customFormat="1" hidden="1">
      <c r="A130"/>
      <c r="B130" s="2"/>
      <c r="C130" s="2"/>
      <c r="D130" s="2"/>
      <c r="E130" s="2"/>
      <c r="F130" s="2"/>
      <c r="G130" s="2"/>
      <c r="H130" s="2"/>
      <c r="I130" s="2"/>
      <c r="J130" s="2"/>
      <c r="K130" s="2"/>
      <c r="L130" s="2"/>
      <c r="M130" s="2"/>
      <c r="N130" s="2"/>
      <c r="O130" s="2"/>
      <c r="P130" s="2"/>
      <c r="Q130" s="2"/>
      <c r="R130" s="2"/>
      <c r="S130" s="2"/>
      <c r="T130" s="2"/>
      <c r="U130" s="2"/>
      <c r="V130" s="2"/>
      <c r="W130" s="2"/>
    </row>
    <row r="131" spans="1:23" s="3" customFormat="1" hidden="1">
      <c r="A131"/>
      <c r="B131" s="2"/>
      <c r="C131" s="2"/>
      <c r="D131" s="2"/>
      <c r="E131" s="2"/>
      <c r="F131" s="2"/>
      <c r="G131" s="2"/>
      <c r="H131" s="2"/>
      <c r="I131" s="2"/>
      <c r="J131" s="2"/>
      <c r="K131" s="2"/>
      <c r="L131" s="2"/>
      <c r="M131" s="2"/>
      <c r="N131" s="2"/>
      <c r="O131" s="2"/>
      <c r="P131" s="2"/>
      <c r="Q131" s="2"/>
      <c r="R131" s="2"/>
      <c r="S131" s="2"/>
      <c r="T131" s="2"/>
      <c r="U131" s="2"/>
      <c r="V131" s="2"/>
      <c r="W131" s="2"/>
    </row>
    <row r="132" spans="1:23" s="3" customFormat="1" hidden="1">
      <c r="A132"/>
      <c r="B132" s="2"/>
      <c r="C132" s="2"/>
      <c r="D132" s="2"/>
      <c r="E132" s="2"/>
      <c r="F132" s="2"/>
      <c r="G132" s="2"/>
      <c r="H132" s="2"/>
      <c r="I132" s="2"/>
      <c r="J132" s="2"/>
      <c r="K132" s="2"/>
      <c r="L132" s="2"/>
      <c r="M132" s="2"/>
      <c r="N132" s="2"/>
      <c r="O132" s="2"/>
      <c r="P132" s="2"/>
      <c r="Q132" s="2"/>
      <c r="R132" s="2"/>
      <c r="S132" s="2"/>
      <c r="T132" s="2"/>
      <c r="U132" s="2"/>
      <c r="V132" s="2"/>
      <c r="W132" s="2"/>
    </row>
    <row r="133" spans="1:23" s="3" customFormat="1" hidden="1">
      <c r="A133"/>
      <c r="B133" s="2"/>
      <c r="C133" s="2"/>
      <c r="D133" s="2"/>
      <c r="E133" s="2"/>
      <c r="F133" s="2"/>
      <c r="G133" s="2"/>
      <c r="H133" s="2"/>
      <c r="I133" s="2"/>
      <c r="J133" s="2"/>
      <c r="K133" s="2"/>
      <c r="L133" s="2"/>
      <c r="M133" s="2"/>
      <c r="N133" s="2"/>
      <c r="O133" s="2"/>
      <c r="P133" s="2"/>
      <c r="Q133" s="2"/>
      <c r="R133" s="2"/>
      <c r="S133" s="2"/>
      <c r="T133" s="2"/>
      <c r="U133" s="2"/>
      <c r="V133" s="2"/>
      <c r="W133" s="2"/>
    </row>
    <row r="134" spans="1:23" s="3" customFormat="1" hidden="1">
      <c r="A134"/>
      <c r="B134" s="2"/>
      <c r="C134" s="2"/>
      <c r="D134" s="2"/>
      <c r="E134" s="2"/>
      <c r="F134" s="2"/>
      <c r="G134" s="2"/>
      <c r="H134" s="2"/>
      <c r="I134" s="2"/>
      <c r="J134" s="2"/>
      <c r="K134" s="2"/>
      <c r="L134" s="2"/>
      <c r="M134" s="2"/>
      <c r="N134" s="2"/>
      <c r="O134" s="2"/>
      <c r="P134" s="2"/>
      <c r="Q134" s="2"/>
      <c r="R134" s="2"/>
      <c r="S134" s="2"/>
      <c r="T134" s="2"/>
      <c r="U134" s="2"/>
      <c r="V134" s="2"/>
      <c r="W134" s="2"/>
    </row>
    <row r="135" spans="1:23" s="3" customFormat="1" hidden="1">
      <c r="A135"/>
      <c r="B135" s="2"/>
      <c r="C135" s="2"/>
      <c r="D135" s="2"/>
      <c r="E135" s="2"/>
      <c r="F135" s="2"/>
      <c r="G135" s="2"/>
      <c r="H135" s="2"/>
      <c r="I135" s="2"/>
      <c r="J135" s="2"/>
      <c r="K135" s="2"/>
      <c r="L135" s="2"/>
      <c r="M135" s="2"/>
      <c r="N135" s="2"/>
      <c r="O135" s="2"/>
      <c r="P135" s="2"/>
      <c r="Q135" s="2"/>
      <c r="R135" s="2"/>
      <c r="S135" s="2"/>
      <c r="T135" s="2"/>
      <c r="U135" s="2"/>
      <c r="V135" s="2"/>
      <c r="W135" s="2"/>
    </row>
    <row r="136" spans="1:23" s="3" customFormat="1" hidden="1">
      <c r="A136"/>
      <c r="B136" s="2"/>
      <c r="C136" s="2"/>
      <c r="D136" s="2"/>
      <c r="E136" s="2"/>
      <c r="F136" s="2"/>
      <c r="G136" s="2"/>
      <c r="H136" s="2"/>
      <c r="I136" s="2"/>
      <c r="J136" s="2"/>
      <c r="K136" s="2"/>
      <c r="L136" s="2"/>
      <c r="M136" s="2"/>
      <c r="N136" s="2"/>
      <c r="O136" s="2"/>
      <c r="P136" s="2"/>
      <c r="Q136" s="2"/>
      <c r="R136" s="2"/>
      <c r="S136" s="2"/>
      <c r="T136" s="2"/>
      <c r="U136" s="2"/>
      <c r="V136" s="2"/>
      <c r="W136" s="2"/>
    </row>
    <row r="137" spans="1:23" s="3" customFormat="1" hidden="1">
      <c r="A137"/>
      <c r="B137" s="2"/>
      <c r="C137" s="2"/>
      <c r="D137" s="2"/>
      <c r="E137" s="2"/>
      <c r="F137" s="2"/>
      <c r="G137" s="2"/>
      <c r="H137" s="2"/>
      <c r="I137" s="2"/>
      <c r="J137" s="2"/>
      <c r="K137" s="2"/>
      <c r="L137" s="2"/>
      <c r="M137" s="2"/>
      <c r="N137" s="2"/>
      <c r="O137" s="2"/>
      <c r="P137" s="2"/>
      <c r="Q137" s="2"/>
      <c r="R137" s="2"/>
      <c r="S137" s="2"/>
      <c r="T137" s="2"/>
      <c r="U137" s="2"/>
      <c r="V137" s="2"/>
      <c r="W137" s="2"/>
    </row>
    <row r="138" spans="1:23" s="3" customFormat="1" hidden="1">
      <c r="A138"/>
      <c r="B138" s="2"/>
      <c r="C138" s="2"/>
      <c r="D138" s="2"/>
      <c r="E138" s="2"/>
      <c r="F138" s="2"/>
      <c r="G138" s="2"/>
      <c r="H138" s="2"/>
      <c r="I138" s="2"/>
      <c r="J138" s="2"/>
      <c r="K138" s="2"/>
      <c r="L138" s="2"/>
      <c r="M138" s="2"/>
      <c r="N138" s="2"/>
      <c r="O138" s="2"/>
      <c r="P138" s="2"/>
      <c r="Q138" s="2"/>
      <c r="R138" s="2"/>
      <c r="S138" s="2"/>
      <c r="T138" s="2"/>
      <c r="U138" s="2"/>
      <c r="V138" s="2"/>
      <c r="W138" s="2"/>
    </row>
    <row r="139" spans="1:23" s="3" customFormat="1" hidden="1">
      <c r="A139"/>
      <c r="B139" s="2"/>
      <c r="C139" s="2"/>
      <c r="D139" s="2"/>
      <c r="E139" s="2"/>
      <c r="F139" s="2"/>
      <c r="G139" s="2"/>
      <c r="H139" s="2"/>
      <c r="I139" s="2"/>
      <c r="J139" s="2"/>
      <c r="K139" s="2"/>
      <c r="L139" s="2"/>
      <c r="M139" s="2"/>
      <c r="N139" s="2"/>
      <c r="O139" s="2"/>
      <c r="P139" s="2"/>
      <c r="Q139" s="2"/>
      <c r="R139" s="2"/>
      <c r="S139" s="2"/>
      <c r="T139" s="2"/>
      <c r="U139" s="2"/>
      <c r="V139" s="2"/>
      <c r="W139" s="2"/>
    </row>
    <row r="140" spans="1:23" s="3" customFormat="1" hidden="1">
      <c r="A140"/>
      <c r="B140" s="2"/>
      <c r="C140" s="2"/>
      <c r="D140" s="2"/>
      <c r="E140" s="2"/>
      <c r="F140" s="2"/>
      <c r="G140" s="2"/>
      <c r="H140" s="2"/>
      <c r="I140" s="2"/>
      <c r="J140" s="2"/>
      <c r="K140" s="2"/>
      <c r="L140" s="2"/>
      <c r="M140" s="2"/>
      <c r="N140" s="2"/>
      <c r="O140" s="2"/>
      <c r="P140" s="2"/>
      <c r="Q140" s="2"/>
      <c r="R140" s="2"/>
      <c r="S140" s="2"/>
      <c r="T140" s="2"/>
      <c r="U140" s="2"/>
      <c r="V140" s="2"/>
      <c r="W140" s="2"/>
    </row>
    <row r="141" spans="1:23" s="3" customFormat="1" hidden="1">
      <c r="A141"/>
      <c r="B141" s="2"/>
      <c r="C141" s="2"/>
      <c r="D141" s="2"/>
      <c r="E141" s="2"/>
      <c r="F141" s="2"/>
      <c r="G141" s="2"/>
      <c r="H141" s="2"/>
      <c r="I141" s="2"/>
      <c r="J141" s="2"/>
      <c r="K141" s="2"/>
      <c r="L141" s="2"/>
      <c r="M141" s="2"/>
      <c r="N141" s="2"/>
      <c r="O141" s="2"/>
      <c r="P141" s="2"/>
      <c r="Q141" s="2"/>
      <c r="R141" s="2"/>
      <c r="S141" s="2"/>
      <c r="T141" s="2"/>
      <c r="U141" s="2"/>
      <c r="V141" s="2"/>
      <c r="W141" s="2"/>
    </row>
    <row r="142" spans="1:23" s="3" customFormat="1" hidden="1">
      <c r="A142"/>
      <c r="B142" s="2"/>
      <c r="C142" s="2"/>
      <c r="D142" s="2"/>
      <c r="E142" s="2"/>
      <c r="F142" s="2"/>
      <c r="G142" s="2"/>
      <c r="H142" s="2"/>
      <c r="I142" s="2"/>
      <c r="J142" s="2"/>
      <c r="K142" s="2"/>
      <c r="L142" s="2"/>
      <c r="M142" s="2"/>
      <c r="N142" s="2"/>
      <c r="O142" s="2"/>
      <c r="P142" s="2"/>
      <c r="Q142" s="2"/>
      <c r="R142" s="2"/>
      <c r="S142" s="2"/>
      <c r="T142" s="2"/>
      <c r="U142" s="2"/>
      <c r="V142" s="2"/>
      <c r="W142" s="2"/>
    </row>
    <row r="143" spans="1:23" s="3" customFormat="1" hidden="1">
      <c r="A143"/>
      <c r="B143" s="2"/>
      <c r="C143" s="2"/>
      <c r="D143" s="2"/>
      <c r="E143" s="2"/>
      <c r="F143" s="2"/>
      <c r="G143" s="2"/>
      <c r="H143" s="2"/>
      <c r="I143" s="2"/>
      <c r="J143" s="2"/>
      <c r="K143" s="2"/>
      <c r="L143" s="2"/>
      <c r="M143" s="2"/>
      <c r="N143" s="2"/>
      <c r="O143" s="2"/>
      <c r="P143" s="2"/>
      <c r="Q143" s="2"/>
      <c r="R143" s="2"/>
      <c r="S143" s="2"/>
      <c r="T143" s="2"/>
      <c r="U143" s="2"/>
      <c r="V143" s="2"/>
      <c r="W143" s="2"/>
    </row>
    <row r="144" spans="1:23" s="3" customFormat="1" hidden="1">
      <c r="A144"/>
      <c r="B144" s="2"/>
      <c r="C144" s="2"/>
      <c r="D144" s="2"/>
      <c r="E144" s="2"/>
      <c r="F144" s="2"/>
      <c r="G144" s="2"/>
      <c r="H144" s="2"/>
      <c r="I144" s="2"/>
      <c r="J144" s="2"/>
      <c r="K144" s="2"/>
      <c r="L144" s="2"/>
      <c r="M144" s="2"/>
      <c r="N144" s="2"/>
      <c r="O144" s="2"/>
      <c r="P144" s="2"/>
      <c r="Q144" s="2"/>
      <c r="R144" s="2"/>
      <c r="S144" s="2"/>
      <c r="T144" s="2"/>
      <c r="U144" s="2"/>
      <c r="V144" s="2"/>
      <c r="W144" s="2"/>
    </row>
    <row r="145" spans="1:23" s="3" customFormat="1" hidden="1">
      <c r="A145"/>
      <c r="B145" s="2"/>
      <c r="C145" s="2"/>
      <c r="D145" s="2"/>
      <c r="E145" s="2"/>
      <c r="F145" s="2"/>
      <c r="G145" s="2"/>
      <c r="H145" s="2"/>
      <c r="I145" s="2"/>
      <c r="J145" s="2"/>
      <c r="K145" s="2"/>
      <c r="L145" s="2"/>
      <c r="M145" s="2"/>
      <c r="N145" s="2"/>
      <c r="O145" s="2"/>
      <c r="P145" s="2"/>
      <c r="Q145" s="2"/>
      <c r="R145" s="2"/>
      <c r="S145" s="2"/>
      <c r="T145" s="2"/>
      <c r="U145" s="2"/>
      <c r="V145" s="2"/>
      <c r="W145" s="2"/>
    </row>
    <row r="146" spans="1:23" s="3" customFormat="1" hidden="1">
      <c r="A146"/>
      <c r="B146" s="2"/>
      <c r="C146" s="2"/>
      <c r="D146" s="2"/>
      <c r="E146" s="2"/>
      <c r="F146" s="2"/>
      <c r="G146" s="2"/>
      <c r="H146" s="2"/>
      <c r="I146" s="2"/>
      <c r="J146" s="2"/>
      <c r="K146" s="2"/>
      <c r="L146" s="2"/>
      <c r="M146" s="2"/>
      <c r="N146" s="2"/>
      <c r="O146" s="2"/>
      <c r="P146" s="2"/>
      <c r="Q146" s="2"/>
      <c r="R146" s="2"/>
      <c r="S146" s="2"/>
      <c r="T146" s="2"/>
      <c r="U146" s="2"/>
      <c r="V146" s="2"/>
      <c r="W146" s="2"/>
    </row>
    <row r="147" spans="1:23" s="3" customFormat="1" hidden="1">
      <c r="A147"/>
      <c r="B147" s="2"/>
      <c r="C147" s="2"/>
      <c r="D147" s="2"/>
      <c r="E147" s="2"/>
      <c r="F147" s="2"/>
      <c r="G147" s="2"/>
      <c r="H147" s="2"/>
      <c r="I147" s="2"/>
      <c r="J147" s="2"/>
      <c r="K147" s="2"/>
      <c r="L147" s="2"/>
      <c r="M147" s="2"/>
      <c r="N147" s="2"/>
      <c r="O147" s="2"/>
      <c r="P147" s="2"/>
      <c r="Q147" s="2"/>
      <c r="R147" s="2"/>
      <c r="S147" s="2"/>
      <c r="T147" s="2"/>
      <c r="U147" s="2"/>
      <c r="V147" s="2"/>
      <c r="W147" s="2"/>
    </row>
    <row r="148" spans="1:23" s="3" customFormat="1" hidden="1">
      <c r="A148"/>
      <c r="B148" s="2"/>
      <c r="C148" s="2"/>
      <c r="D148" s="2"/>
      <c r="E148" s="2"/>
      <c r="F148" s="2"/>
      <c r="G148" s="2"/>
      <c r="H148" s="2"/>
      <c r="I148" s="2"/>
      <c r="J148" s="2"/>
      <c r="K148" s="2"/>
      <c r="L148" s="2"/>
      <c r="M148" s="2"/>
      <c r="N148" s="2"/>
      <c r="O148" s="2"/>
      <c r="P148" s="2"/>
      <c r="Q148" s="2"/>
      <c r="R148" s="2"/>
      <c r="S148" s="2"/>
      <c r="T148" s="2"/>
      <c r="U148" s="2"/>
      <c r="V148" s="2"/>
      <c r="W148" s="2"/>
    </row>
    <row r="149" spans="1:23" s="3" customFormat="1" hidden="1">
      <c r="A149"/>
      <c r="B149" s="2"/>
      <c r="C149" s="2"/>
      <c r="D149" s="2"/>
      <c r="E149" s="2"/>
      <c r="F149" s="2"/>
      <c r="G149" s="2"/>
      <c r="H149" s="2"/>
      <c r="I149" s="2"/>
      <c r="J149" s="2"/>
      <c r="K149" s="2"/>
      <c r="L149" s="2"/>
      <c r="M149" s="2"/>
      <c r="N149" s="2"/>
      <c r="O149" s="2"/>
      <c r="P149" s="2"/>
      <c r="Q149" s="2"/>
      <c r="R149" s="2"/>
      <c r="S149" s="2"/>
      <c r="T149" s="2"/>
      <c r="U149" s="2"/>
      <c r="V149" s="2"/>
      <c r="W149" s="2"/>
    </row>
    <row r="150" spans="1:23" s="3" customFormat="1" hidden="1">
      <c r="A150"/>
      <c r="B150" s="2"/>
      <c r="C150" s="2"/>
      <c r="D150" s="2"/>
      <c r="E150" s="2"/>
      <c r="F150" s="2"/>
      <c r="G150" s="2"/>
      <c r="H150" s="2"/>
      <c r="I150" s="2"/>
      <c r="J150" s="2"/>
      <c r="K150" s="2"/>
      <c r="L150" s="2"/>
      <c r="M150" s="2"/>
      <c r="N150" s="2"/>
      <c r="O150" s="2"/>
      <c r="P150" s="2"/>
      <c r="Q150" s="2"/>
      <c r="R150" s="2"/>
      <c r="S150" s="2"/>
      <c r="T150" s="2"/>
      <c r="U150" s="2"/>
      <c r="V150" s="2"/>
      <c r="W150" s="2"/>
    </row>
    <row r="151" spans="1:23" s="3" customFormat="1" hidden="1">
      <c r="A151"/>
      <c r="B151" s="2"/>
      <c r="C151" s="2"/>
      <c r="D151" s="2"/>
      <c r="E151" s="2"/>
      <c r="F151" s="2"/>
      <c r="G151" s="2"/>
      <c r="H151" s="2"/>
      <c r="I151" s="2"/>
      <c r="J151" s="2"/>
      <c r="K151" s="2"/>
      <c r="L151" s="2"/>
      <c r="M151" s="2"/>
      <c r="N151" s="2"/>
      <c r="O151" s="2"/>
      <c r="P151" s="2"/>
      <c r="Q151" s="2"/>
      <c r="R151" s="2"/>
      <c r="S151" s="2"/>
      <c r="T151" s="2"/>
      <c r="U151" s="2"/>
      <c r="V151" s="2"/>
      <c r="W151" s="2"/>
    </row>
    <row r="152" spans="1:23" s="3" customFormat="1" hidden="1">
      <c r="A152"/>
      <c r="B152" s="2"/>
      <c r="C152" s="2"/>
      <c r="D152" s="2"/>
      <c r="E152" s="2"/>
      <c r="F152" s="2"/>
      <c r="G152" s="2"/>
      <c r="H152" s="2"/>
      <c r="I152" s="2"/>
      <c r="J152" s="2"/>
      <c r="K152" s="2"/>
      <c r="L152" s="2"/>
      <c r="M152" s="2"/>
      <c r="N152" s="2"/>
      <c r="O152" s="2"/>
      <c r="P152" s="2"/>
      <c r="Q152" s="2"/>
      <c r="R152" s="2"/>
      <c r="S152" s="2"/>
      <c r="T152" s="2"/>
      <c r="U152" s="2"/>
      <c r="V152" s="2"/>
      <c r="W152" s="2"/>
    </row>
    <row r="153" spans="1:23" s="3" customFormat="1" hidden="1">
      <c r="A153"/>
      <c r="B153" s="2"/>
      <c r="C153" s="2"/>
      <c r="D153" s="2"/>
      <c r="E153" s="2"/>
      <c r="F153" s="2"/>
      <c r="G153" s="2"/>
      <c r="H153" s="2"/>
      <c r="I153" s="2"/>
      <c r="J153" s="2"/>
      <c r="K153" s="2"/>
      <c r="L153" s="2"/>
      <c r="M153" s="2"/>
      <c r="N153" s="2"/>
      <c r="O153" s="2"/>
      <c r="P153" s="2"/>
      <c r="Q153" s="2"/>
      <c r="R153" s="2"/>
      <c r="S153" s="2"/>
      <c r="T153" s="2"/>
      <c r="U153" s="2"/>
      <c r="V153" s="2"/>
      <c r="W153" s="2"/>
    </row>
    <row r="154" spans="1:23" s="3" customFormat="1" hidden="1">
      <c r="A154"/>
      <c r="B154" s="2"/>
      <c r="C154" s="2"/>
      <c r="D154" s="2"/>
      <c r="E154" s="2"/>
      <c r="F154" s="2"/>
      <c r="G154" s="2"/>
      <c r="H154" s="2"/>
      <c r="I154" s="2"/>
      <c r="J154" s="2"/>
      <c r="K154" s="2"/>
      <c r="L154" s="2"/>
      <c r="M154" s="2"/>
      <c r="N154" s="2"/>
      <c r="O154" s="2"/>
      <c r="P154" s="2"/>
      <c r="Q154" s="2"/>
      <c r="R154" s="2"/>
      <c r="S154" s="2"/>
      <c r="T154" s="2"/>
      <c r="U154" s="2"/>
      <c r="V154" s="2"/>
      <c r="W154" s="2"/>
    </row>
    <row r="155" spans="1:23" s="3" customFormat="1" hidden="1">
      <c r="A155"/>
      <c r="B155" s="2"/>
      <c r="C155" s="2"/>
      <c r="D155" s="2"/>
      <c r="E155" s="2"/>
      <c r="F155" s="2"/>
      <c r="G155" s="2"/>
      <c r="H155" s="2"/>
      <c r="I155" s="2"/>
      <c r="J155" s="2"/>
      <c r="K155" s="2"/>
      <c r="L155" s="2"/>
      <c r="M155" s="2"/>
      <c r="N155" s="2"/>
      <c r="O155" s="2"/>
      <c r="P155" s="2"/>
      <c r="Q155" s="2"/>
      <c r="R155" s="2"/>
      <c r="S155" s="2"/>
      <c r="T155" s="2"/>
      <c r="U155" s="2"/>
      <c r="V155" s="2"/>
      <c r="W155" s="2"/>
    </row>
    <row r="156" spans="1:23" s="3" customFormat="1" hidden="1">
      <c r="A156"/>
      <c r="B156" s="2"/>
      <c r="C156" s="2"/>
      <c r="D156" s="2"/>
      <c r="E156" s="2"/>
      <c r="F156" s="2"/>
      <c r="G156" s="2"/>
      <c r="H156" s="2"/>
      <c r="I156" s="2"/>
      <c r="J156" s="2"/>
      <c r="K156" s="2"/>
      <c r="L156" s="2"/>
      <c r="M156" s="2"/>
      <c r="N156" s="2"/>
      <c r="O156" s="2"/>
      <c r="P156" s="2"/>
      <c r="Q156" s="2"/>
      <c r="R156" s="2"/>
      <c r="S156" s="2"/>
      <c r="T156" s="2"/>
      <c r="U156" s="2"/>
      <c r="V156" s="2"/>
      <c r="W156" s="2"/>
    </row>
    <row r="157" spans="1:23" s="3" customFormat="1" hidden="1">
      <c r="A157"/>
      <c r="B157" s="2"/>
      <c r="C157" s="2"/>
      <c r="D157" s="2"/>
      <c r="E157" s="2"/>
      <c r="F157" s="2"/>
      <c r="G157" s="2"/>
      <c r="H157" s="2"/>
      <c r="I157" s="2"/>
      <c r="J157" s="2"/>
      <c r="K157" s="2"/>
      <c r="L157" s="2"/>
      <c r="M157" s="2"/>
      <c r="N157" s="2"/>
      <c r="O157" s="2"/>
      <c r="P157" s="2"/>
      <c r="Q157" s="2"/>
      <c r="R157" s="2"/>
      <c r="S157" s="2"/>
      <c r="T157" s="2"/>
      <c r="U157" s="2"/>
      <c r="V157" s="2"/>
      <c r="W157" s="2"/>
    </row>
    <row r="158" spans="1:23" s="3" customFormat="1" hidden="1">
      <c r="A158"/>
      <c r="B158"/>
      <c r="C158"/>
      <c r="D158"/>
      <c r="E158"/>
      <c r="F158"/>
      <c r="G158"/>
      <c r="H158"/>
      <c r="I158"/>
      <c r="J158"/>
      <c r="K158"/>
      <c r="L158"/>
      <c r="M158"/>
      <c r="N158"/>
      <c r="O158"/>
      <c r="P158"/>
      <c r="Q158"/>
      <c r="R158"/>
      <c r="S158"/>
      <c r="T158"/>
      <c r="U158"/>
      <c r="V158"/>
      <c r="W158"/>
    </row>
    <row r="159" spans="1:23" s="3" customFormat="1" hidden="1">
      <c r="A159"/>
      <c r="B159"/>
      <c r="C159"/>
      <c r="D159"/>
      <c r="E159"/>
      <c r="F159"/>
      <c r="G159"/>
      <c r="H159"/>
      <c r="I159"/>
      <c r="J159"/>
      <c r="K159"/>
      <c r="L159"/>
      <c r="M159"/>
      <c r="N159"/>
      <c r="O159"/>
      <c r="P159"/>
      <c r="Q159"/>
      <c r="R159"/>
      <c r="S159"/>
      <c r="T159"/>
      <c r="U159"/>
      <c r="V159"/>
      <c r="W159"/>
    </row>
  </sheetData>
  <sheetProtection selectLockedCells="1"/>
  <mergeCells count="1">
    <mergeCell ref="C3:U35"/>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HM159"/>
  <sheetViews>
    <sheetView showGridLines="0" showRowColHeaders="0" zoomScale="80" zoomScaleNormal="80" workbookViewId="0"/>
  </sheetViews>
  <sheetFormatPr defaultColWidth="0" defaultRowHeight="16.5" customHeight="1" zeroHeight="1"/>
  <cols>
    <col min="1" max="1" width="10.5703125" customWidth="1"/>
    <col min="2" max="2" width="2.7109375" customWidth="1"/>
    <col min="3" max="21" width="9.7109375" customWidth="1"/>
    <col min="22" max="23" width="2.7109375" customWidth="1"/>
    <col min="24" max="185" width="8.85546875" style="1" hidden="1" customWidth="1"/>
    <col min="186" max="195" width="0" style="1" hidden="1" customWidth="1"/>
    <col min="196" max="199" width="8.85546875" style="1" hidden="1" customWidth="1"/>
    <col min="200" max="208" width="0" style="1" hidden="1" customWidth="1"/>
    <col min="209" max="212" width="8.85546875" style="1" hidden="1" customWidth="1"/>
    <col min="213" max="221" width="0" style="1" hidden="1" customWidth="1"/>
    <col min="222" max="16384" width="8.85546875" style="1" hidden="1"/>
  </cols>
  <sheetData>
    <row r="1" spans="1:23" s="19" customFormat="1" ht="16.5" customHeight="1">
      <c r="A1" s="95"/>
      <c r="B1" s="95"/>
      <c r="C1" s="95"/>
      <c r="D1" s="95"/>
      <c r="E1" s="95"/>
      <c r="F1" s="95"/>
      <c r="G1" s="95"/>
      <c r="H1" s="95"/>
      <c r="I1" s="95"/>
      <c r="J1" s="95"/>
      <c r="K1" s="95"/>
      <c r="L1" s="95"/>
      <c r="M1" s="95"/>
      <c r="N1" s="95"/>
      <c r="O1" s="95"/>
      <c r="P1" s="95"/>
      <c r="Q1" s="95"/>
      <c r="R1" s="95"/>
      <c r="S1" s="95"/>
      <c r="T1" s="95"/>
      <c r="U1" s="95"/>
      <c r="V1" s="95"/>
      <c r="W1" s="95"/>
    </row>
    <row r="2" spans="1:23" ht="16.5" customHeight="1" thickBot="1">
      <c r="A2" s="96"/>
      <c r="B2" s="106"/>
      <c r="C2" s="105"/>
      <c r="D2" s="105"/>
      <c r="E2" s="105"/>
      <c r="F2" s="105"/>
      <c r="G2" s="105"/>
      <c r="H2" s="105"/>
      <c r="I2" s="105"/>
      <c r="J2" s="105"/>
      <c r="K2" s="105"/>
      <c r="L2" s="105"/>
      <c r="M2" s="105"/>
      <c r="N2" s="105"/>
      <c r="O2" s="105"/>
      <c r="P2" s="105"/>
      <c r="Q2" s="105"/>
      <c r="R2" s="105"/>
      <c r="S2" s="105"/>
      <c r="T2" s="105"/>
      <c r="U2" s="105"/>
      <c r="V2" s="107"/>
      <c r="W2" s="96"/>
    </row>
    <row r="3" spans="1:23" ht="16.5" customHeight="1">
      <c r="A3" s="96"/>
      <c r="B3" s="99"/>
      <c r="C3" s="439" t="s">
        <v>553</v>
      </c>
      <c r="D3" s="440"/>
      <c r="E3" s="440"/>
      <c r="F3" s="440"/>
      <c r="G3" s="440"/>
      <c r="H3" s="440"/>
      <c r="I3" s="440"/>
      <c r="J3" s="440"/>
      <c r="K3" s="440"/>
      <c r="L3" s="440"/>
      <c r="M3" s="440"/>
      <c r="N3" s="440"/>
      <c r="O3" s="440"/>
      <c r="P3" s="440"/>
      <c r="Q3" s="440"/>
      <c r="R3" s="440"/>
      <c r="S3" s="440"/>
      <c r="T3" s="440"/>
      <c r="U3" s="441"/>
      <c r="V3" s="100"/>
      <c r="W3" s="96"/>
    </row>
    <row r="4" spans="1:23" ht="16.5" customHeight="1">
      <c r="A4" s="96"/>
      <c r="B4" s="99"/>
      <c r="C4" s="442"/>
      <c r="D4" s="443"/>
      <c r="E4" s="443"/>
      <c r="F4" s="443"/>
      <c r="G4" s="443"/>
      <c r="H4" s="443"/>
      <c r="I4" s="443"/>
      <c r="J4" s="443"/>
      <c r="K4" s="443"/>
      <c r="L4" s="443"/>
      <c r="M4" s="443"/>
      <c r="N4" s="443"/>
      <c r="O4" s="443"/>
      <c r="P4" s="443"/>
      <c r="Q4" s="443"/>
      <c r="R4" s="443"/>
      <c r="S4" s="443"/>
      <c r="T4" s="443"/>
      <c r="U4" s="444"/>
      <c r="V4" s="100"/>
      <c r="W4" s="96"/>
    </row>
    <row r="5" spans="1:23" ht="16.5" customHeight="1">
      <c r="A5" s="96"/>
      <c r="B5" s="99"/>
      <c r="C5" s="442"/>
      <c r="D5" s="443"/>
      <c r="E5" s="443"/>
      <c r="F5" s="443"/>
      <c r="G5" s="443"/>
      <c r="H5" s="443"/>
      <c r="I5" s="443"/>
      <c r="J5" s="443"/>
      <c r="K5" s="443"/>
      <c r="L5" s="443"/>
      <c r="M5" s="443"/>
      <c r="N5" s="443"/>
      <c r="O5" s="443"/>
      <c r="P5" s="443"/>
      <c r="Q5" s="443"/>
      <c r="R5" s="443"/>
      <c r="S5" s="443"/>
      <c r="T5" s="443"/>
      <c r="U5" s="444"/>
      <c r="V5" s="100"/>
      <c r="W5" s="96"/>
    </row>
    <row r="6" spans="1:23" ht="16.5" customHeight="1">
      <c r="A6" s="96"/>
      <c r="B6" s="99"/>
      <c r="C6" s="442"/>
      <c r="D6" s="443"/>
      <c r="E6" s="443"/>
      <c r="F6" s="443"/>
      <c r="G6" s="443"/>
      <c r="H6" s="443"/>
      <c r="I6" s="443"/>
      <c r="J6" s="443"/>
      <c r="K6" s="443"/>
      <c r="L6" s="443"/>
      <c r="M6" s="443"/>
      <c r="N6" s="443"/>
      <c r="O6" s="443"/>
      <c r="P6" s="443"/>
      <c r="Q6" s="443"/>
      <c r="R6" s="443"/>
      <c r="S6" s="443"/>
      <c r="T6" s="443"/>
      <c r="U6" s="444"/>
      <c r="V6" s="100"/>
      <c r="W6" s="96"/>
    </row>
    <row r="7" spans="1:23" ht="16.5" customHeight="1">
      <c r="A7" s="96"/>
      <c r="B7" s="99"/>
      <c r="C7" s="442"/>
      <c r="D7" s="443"/>
      <c r="E7" s="443"/>
      <c r="F7" s="443"/>
      <c r="G7" s="443"/>
      <c r="H7" s="443"/>
      <c r="I7" s="443"/>
      <c r="J7" s="443"/>
      <c r="K7" s="443"/>
      <c r="L7" s="443"/>
      <c r="M7" s="443"/>
      <c r="N7" s="443"/>
      <c r="O7" s="443"/>
      <c r="P7" s="443"/>
      <c r="Q7" s="443"/>
      <c r="R7" s="443"/>
      <c r="S7" s="443"/>
      <c r="T7" s="443"/>
      <c r="U7" s="444"/>
      <c r="V7" s="100"/>
      <c r="W7" s="96"/>
    </row>
    <row r="8" spans="1:23" ht="16.5" customHeight="1">
      <c r="A8" s="96"/>
      <c r="B8" s="99"/>
      <c r="C8" s="442"/>
      <c r="D8" s="443"/>
      <c r="E8" s="443"/>
      <c r="F8" s="443"/>
      <c r="G8" s="443"/>
      <c r="H8" s="443"/>
      <c r="I8" s="443"/>
      <c r="J8" s="443"/>
      <c r="K8" s="443"/>
      <c r="L8" s="443"/>
      <c r="M8" s="443"/>
      <c r="N8" s="443"/>
      <c r="O8" s="443"/>
      <c r="P8" s="443"/>
      <c r="Q8" s="443"/>
      <c r="R8" s="443"/>
      <c r="S8" s="443"/>
      <c r="T8" s="443"/>
      <c r="U8" s="444"/>
      <c r="V8" s="100"/>
      <c r="W8" s="96"/>
    </row>
    <row r="9" spans="1:23" ht="16.5" customHeight="1">
      <c r="A9" s="96"/>
      <c r="B9" s="99"/>
      <c r="C9" s="442"/>
      <c r="D9" s="443"/>
      <c r="E9" s="443"/>
      <c r="F9" s="443"/>
      <c r="G9" s="443"/>
      <c r="H9" s="443"/>
      <c r="I9" s="443"/>
      <c r="J9" s="443"/>
      <c r="K9" s="443"/>
      <c r="L9" s="443"/>
      <c r="M9" s="443"/>
      <c r="N9" s="443"/>
      <c r="O9" s="443"/>
      <c r="P9" s="443"/>
      <c r="Q9" s="443"/>
      <c r="R9" s="443"/>
      <c r="S9" s="443"/>
      <c r="T9" s="443"/>
      <c r="U9" s="444"/>
      <c r="V9" s="100"/>
      <c r="W9" s="96"/>
    </row>
    <row r="10" spans="1:23" ht="16.5" customHeight="1">
      <c r="A10" s="96"/>
      <c r="B10" s="99"/>
      <c r="C10" s="442"/>
      <c r="D10" s="443"/>
      <c r="E10" s="443"/>
      <c r="F10" s="443"/>
      <c r="G10" s="443"/>
      <c r="H10" s="443"/>
      <c r="I10" s="443"/>
      <c r="J10" s="443"/>
      <c r="K10" s="443"/>
      <c r="L10" s="443"/>
      <c r="M10" s="443"/>
      <c r="N10" s="443"/>
      <c r="O10" s="443"/>
      <c r="P10" s="443"/>
      <c r="Q10" s="443"/>
      <c r="R10" s="443"/>
      <c r="S10" s="443"/>
      <c r="T10" s="443"/>
      <c r="U10" s="444"/>
      <c r="V10" s="100"/>
      <c r="W10" s="96"/>
    </row>
    <row r="11" spans="1:23" ht="16.5" customHeight="1">
      <c r="A11" s="96"/>
      <c r="B11" s="99"/>
      <c r="C11" s="442"/>
      <c r="D11" s="443"/>
      <c r="E11" s="443"/>
      <c r="F11" s="443"/>
      <c r="G11" s="443"/>
      <c r="H11" s="443"/>
      <c r="I11" s="443"/>
      <c r="J11" s="443"/>
      <c r="K11" s="443"/>
      <c r="L11" s="443"/>
      <c r="M11" s="443"/>
      <c r="N11" s="443"/>
      <c r="O11" s="443"/>
      <c r="P11" s="443"/>
      <c r="Q11" s="443"/>
      <c r="R11" s="443"/>
      <c r="S11" s="443"/>
      <c r="T11" s="443"/>
      <c r="U11" s="444"/>
      <c r="V11" s="100"/>
      <c r="W11" s="96"/>
    </row>
    <row r="12" spans="1:23" ht="16.5" customHeight="1">
      <c r="A12" s="96"/>
      <c r="B12" s="99"/>
      <c r="C12" s="442"/>
      <c r="D12" s="443"/>
      <c r="E12" s="443"/>
      <c r="F12" s="443"/>
      <c r="G12" s="443"/>
      <c r="H12" s="443"/>
      <c r="I12" s="443"/>
      <c r="J12" s="443"/>
      <c r="K12" s="443"/>
      <c r="L12" s="443"/>
      <c r="M12" s="443"/>
      <c r="N12" s="443"/>
      <c r="O12" s="443"/>
      <c r="P12" s="443"/>
      <c r="Q12" s="443"/>
      <c r="R12" s="443"/>
      <c r="S12" s="443"/>
      <c r="T12" s="443"/>
      <c r="U12" s="444"/>
      <c r="V12" s="100"/>
      <c r="W12" s="96"/>
    </row>
    <row r="13" spans="1:23" ht="16.5" customHeight="1">
      <c r="A13" s="96"/>
      <c r="B13" s="99"/>
      <c r="C13" s="442"/>
      <c r="D13" s="443"/>
      <c r="E13" s="443"/>
      <c r="F13" s="443"/>
      <c r="G13" s="443"/>
      <c r="H13" s="443"/>
      <c r="I13" s="443"/>
      <c r="J13" s="443"/>
      <c r="K13" s="443"/>
      <c r="L13" s="443"/>
      <c r="M13" s="443"/>
      <c r="N13" s="443"/>
      <c r="O13" s="443"/>
      <c r="P13" s="443"/>
      <c r="Q13" s="443"/>
      <c r="R13" s="443"/>
      <c r="S13" s="443"/>
      <c r="T13" s="443"/>
      <c r="U13" s="444"/>
      <c r="V13" s="100"/>
      <c r="W13" s="96"/>
    </row>
    <row r="14" spans="1:23" ht="16.5" customHeight="1">
      <c r="A14" s="96"/>
      <c r="B14" s="99"/>
      <c r="C14" s="442"/>
      <c r="D14" s="443"/>
      <c r="E14" s="443"/>
      <c r="F14" s="443"/>
      <c r="G14" s="443"/>
      <c r="H14" s="443"/>
      <c r="I14" s="443"/>
      <c r="J14" s="443"/>
      <c r="K14" s="443"/>
      <c r="L14" s="443"/>
      <c r="M14" s="443"/>
      <c r="N14" s="443"/>
      <c r="O14" s="443"/>
      <c r="P14" s="443"/>
      <c r="Q14" s="443"/>
      <c r="R14" s="443"/>
      <c r="S14" s="443"/>
      <c r="T14" s="443"/>
      <c r="U14" s="444"/>
      <c r="V14" s="100"/>
      <c r="W14" s="96"/>
    </row>
    <row r="15" spans="1:23" ht="16.5" customHeight="1">
      <c r="A15" s="96"/>
      <c r="B15" s="99"/>
      <c r="C15" s="442"/>
      <c r="D15" s="443"/>
      <c r="E15" s="443"/>
      <c r="F15" s="443"/>
      <c r="G15" s="443"/>
      <c r="H15" s="443"/>
      <c r="I15" s="443"/>
      <c r="J15" s="443"/>
      <c r="K15" s="443"/>
      <c r="L15" s="443"/>
      <c r="M15" s="443"/>
      <c r="N15" s="443"/>
      <c r="O15" s="443"/>
      <c r="P15" s="443"/>
      <c r="Q15" s="443"/>
      <c r="R15" s="443"/>
      <c r="S15" s="443"/>
      <c r="T15" s="443"/>
      <c r="U15" s="444"/>
      <c r="V15" s="100"/>
      <c r="W15" s="96"/>
    </row>
    <row r="16" spans="1:23" ht="16.5" customHeight="1">
      <c r="A16" s="96"/>
      <c r="B16" s="99"/>
      <c r="C16" s="442"/>
      <c r="D16" s="443"/>
      <c r="E16" s="443"/>
      <c r="F16" s="443"/>
      <c r="G16" s="443"/>
      <c r="H16" s="443"/>
      <c r="I16" s="443"/>
      <c r="J16" s="443"/>
      <c r="K16" s="443"/>
      <c r="L16" s="443"/>
      <c r="M16" s="443"/>
      <c r="N16" s="443"/>
      <c r="O16" s="443"/>
      <c r="P16" s="443"/>
      <c r="Q16" s="443"/>
      <c r="R16" s="443"/>
      <c r="S16" s="443"/>
      <c r="T16" s="443"/>
      <c r="U16" s="444"/>
      <c r="V16" s="100"/>
      <c r="W16" s="96"/>
    </row>
    <row r="17" spans="1:23" ht="16.5" customHeight="1">
      <c r="A17" s="96"/>
      <c r="B17" s="99"/>
      <c r="C17" s="442"/>
      <c r="D17" s="443"/>
      <c r="E17" s="443"/>
      <c r="F17" s="443"/>
      <c r="G17" s="443"/>
      <c r="H17" s="443"/>
      <c r="I17" s="443"/>
      <c r="J17" s="443"/>
      <c r="K17" s="443"/>
      <c r="L17" s="443"/>
      <c r="M17" s="443"/>
      <c r="N17" s="443"/>
      <c r="O17" s="443"/>
      <c r="P17" s="443"/>
      <c r="Q17" s="443"/>
      <c r="R17" s="443"/>
      <c r="S17" s="443"/>
      <c r="T17" s="443"/>
      <c r="U17" s="444"/>
      <c r="V17" s="100"/>
      <c r="W17" s="96"/>
    </row>
    <row r="18" spans="1:23" ht="16.5" customHeight="1">
      <c r="A18" s="96"/>
      <c r="B18" s="99"/>
      <c r="C18" s="442"/>
      <c r="D18" s="443"/>
      <c r="E18" s="443"/>
      <c r="F18" s="443"/>
      <c r="G18" s="443"/>
      <c r="H18" s="443"/>
      <c r="I18" s="443"/>
      <c r="J18" s="443"/>
      <c r="K18" s="443"/>
      <c r="L18" s="443"/>
      <c r="M18" s="443"/>
      <c r="N18" s="443"/>
      <c r="O18" s="443"/>
      <c r="P18" s="443"/>
      <c r="Q18" s="443"/>
      <c r="R18" s="443"/>
      <c r="S18" s="443"/>
      <c r="T18" s="443"/>
      <c r="U18" s="444"/>
      <c r="V18" s="100"/>
      <c r="W18" s="96"/>
    </row>
    <row r="19" spans="1:23" ht="16.5" customHeight="1">
      <c r="A19" s="96"/>
      <c r="B19" s="99"/>
      <c r="C19" s="442"/>
      <c r="D19" s="443"/>
      <c r="E19" s="443"/>
      <c r="F19" s="443"/>
      <c r="G19" s="443"/>
      <c r="H19" s="443"/>
      <c r="I19" s="443"/>
      <c r="J19" s="443"/>
      <c r="K19" s="443"/>
      <c r="L19" s="443"/>
      <c r="M19" s="443"/>
      <c r="N19" s="443"/>
      <c r="O19" s="443"/>
      <c r="P19" s="443"/>
      <c r="Q19" s="443"/>
      <c r="R19" s="443"/>
      <c r="S19" s="443"/>
      <c r="T19" s="443"/>
      <c r="U19" s="444"/>
      <c r="V19" s="100"/>
      <c r="W19" s="96"/>
    </row>
    <row r="20" spans="1:23" ht="16.5" customHeight="1">
      <c r="A20" s="96"/>
      <c r="B20" s="99"/>
      <c r="C20" s="442"/>
      <c r="D20" s="443"/>
      <c r="E20" s="443"/>
      <c r="F20" s="443"/>
      <c r="G20" s="443"/>
      <c r="H20" s="443"/>
      <c r="I20" s="443"/>
      <c r="J20" s="443"/>
      <c r="K20" s="443"/>
      <c r="L20" s="443"/>
      <c r="M20" s="443"/>
      <c r="N20" s="443"/>
      <c r="O20" s="443"/>
      <c r="P20" s="443"/>
      <c r="Q20" s="443"/>
      <c r="R20" s="443"/>
      <c r="S20" s="443"/>
      <c r="T20" s="443"/>
      <c r="U20" s="444"/>
      <c r="V20" s="100"/>
      <c r="W20" s="96"/>
    </row>
    <row r="21" spans="1:23" ht="16.5" customHeight="1">
      <c r="A21" s="96"/>
      <c r="B21" s="99"/>
      <c r="C21" s="442"/>
      <c r="D21" s="443"/>
      <c r="E21" s="443"/>
      <c r="F21" s="443"/>
      <c r="G21" s="443"/>
      <c r="H21" s="443"/>
      <c r="I21" s="443"/>
      <c r="J21" s="443"/>
      <c r="K21" s="443"/>
      <c r="L21" s="443"/>
      <c r="M21" s="443"/>
      <c r="N21" s="443"/>
      <c r="O21" s="443"/>
      <c r="P21" s="443"/>
      <c r="Q21" s="443"/>
      <c r="R21" s="443"/>
      <c r="S21" s="443"/>
      <c r="T21" s="443"/>
      <c r="U21" s="444"/>
      <c r="V21" s="100"/>
      <c r="W21" s="96"/>
    </row>
    <row r="22" spans="1:23" ht="16.5" customHeight="1">
      <c r="A22" s="96"/>
      <c r="B22" s="99"/>
      <c r="C22" s="442"/>
      <c r="D22" s="443"/>
      <c r="E22" s="443"/>
      <c r="F22" s="443"/>
      <c r="G22" s="443"/>
      <c r="H22" s="443"/>
      <c r="I22" s="443"/>
      <c r="J22" s="443"/>
      <c r="K22" s="443"/>
      <c r="L22" s="443"/>
      <c r="M22" s="443"/>
      <c r="N22" s="443"/>
      <c r="O22" s="443"/>
      <c r="P22" s="443"/>
      <c r="Q22" s="443"/>
      <c r="R22" s="443"/>
      <c r="S22" s="443"/>
      <c r="T22" s="443"/>
      <c r="U22" s="444"/>
      <c r="V22" s="100"/>
      <c r="W22" s="96"/>
    </row>
    <row r="23" spans="1:23" ht="16.5" customHeight="1">
      <c r="A23" s="96"/>
      <c r="B23" s="99"/>
      <c r="C23" s="442"/>
      <c r="D23" s="443"/>
      <c r="E23" s="443"/>
      <c r="F23" s="443"/>
      <c r="G23" s="443"/>
      <c r="H23" s="443"/>
      <c r="I23" s="443"/>
      <c r="J23" s="443"/>
      <c r="K23" s="443"/>
      <c r="L23" s="443"/>
      <c r="M23" s="443"/>
      <c r="N23" s="443"/>
      <c r="O23" s="443"/>
      <c r="P23" s="443"/>
      <c r="Q23" s="443"/>
      <c r="R23" s="443"/>
      <c r="S23" s="443"/>
      <c r="T23" s="443"/>
      <c r="U23" s="444"/>
      <c r="V23" s="100"/>
      <c r="W23" s="96"/>
    </row>
    <row r="24" spans="1:23" ht="16.5" customHeight="1">
      <c r="A24" s="96"/>
      <c r="B24" s="99"/>
      <c r="C24" s="442"/>
      <c r="D24" s="443"/>
      <c r="E24" s="443"/>
      <c r="F24" s="443"/>
      <c r="G24" s="443"/>
      <c r="H24" s="443"/>
      <c r="I24" s="443"/>
      <c r="J24" s="443"/>
      <c r="K24" s="443"/>
      <c r="L24" s="443"/>
      <c r="M24" s="443"/>
      <c r="N24" s="443"/>
      <c r="O24" s="443"/>
      <c r="P24" s="443"/>
      <c r="Q24" s="443"/>
      <c r="R24" s="443"/>
      <c r="S24" s="443"/>
      <c r="T24" s="443"/>
      <c r="U24" s="444"/>
      <c r="V24" s="100"/>
      <c r="W24" s="96"/>
    </row>
    <row r="25" spans="1:23" ht="16.5" customHeight="1">
      <c r="A25" s="96"/>
      <c r="B25" s="99"/>
      <c r="C25" s="442"/>
      <c r="D25" s="443"/>
      <c r="E25" s="443"/>
      <c r="F25" s="443"/>
      <c r="G25" s="443"/>
      <c r="H25" s="443"/>
      <c r="I25" s="443"/>
      <c r="J25" s="443"/>
      <c r="K25" s="443"/>
      <c r="L25" s="443"/>
      <c r="M25" s="443"/>
      <c r="N25" s="443"/>
      <c r="O25" s="443"/>
      <c r="P25" s="443"/>
      <c r="Q25" s="443"/>
      <c r="R25" s="443"/>
      <c r="S25" s="443"/>
      <c r="T25" s="443"/>
      <c r="U25" s="444"/>
      <c r="V25" s="100"/>
      <c r="W25" s="96"/>
    </row>
    <row r="26" spans="1:23" ht="16.5" customHeight="1">
      <c r="A26" s="96"/>
      <c r="B26" s="99"/>
      <c r="C26" s="442"/>
      <c r="D26" s="443"/>
      <c r="E26" s="443"/>
      <c r="F26" s="443"/>
      <c r="G26" s="443"/>
      <c r="H26" s="443"/>
      <c r="I26" s="443"/>
      <c r="J26" s="443"/>
      <c r="K26" s="443"/>
      <c r="L26" s="443"/>
      <c r="M26" s="443"/>
      <c r="N26" s="443"/>
      <c r="O26" s="443"/>
      <c r="P26" s="443"/>
      <c r="Q26" s="443"/>
      <c r="R26" s="443"/>
      <c r="S26" s="443"/>
      <c r="T26" s="443"/>
      <c r="U26" s="444"/>
      <c r="V26" s="100"/>
      <c r="W26" s="96"/>
    </row>
    <row r="27" spans="1:23" ht="16.5" customHeight="1">
      <c r="A27" s="96"/>
      <c r="B27" s="99"/>
      <c r="C27" s="442"/>
      <c r="D27" s="443"/>
      <c r="E27" s="443"/>
      <c r="F27" s="443"/>
      <c r="G27" s="443"/>
      <c r="H27" s="443"/>
      <c r="I27" s="443"/>
      <c r="J27" s="443"/>
      <c r="K27" s="443"/>
      <c r="L27" s="443"/>
      <c r="M27" s="443"/>
      <c r="N27" s="443"/>
      <c r="O27" s="443"/>
      <c r="P27" s="443"/>
      <c r="Q27" s="443"/>
      <c r="R27" s="443"/>
      <c r="S27" s="443"/>
      <c r="T27" s="443"/>
      <c r="U27" s="444"/>
      <c r="V27" s="100"/>
      <c r="W27" s="96"/>
    </row>
    <row r="28" spans="1:23" ht="16.5" customHeight="1">
      <c r="A28" s="96"/>
      <c r="B28" s="99"/>
      <c r="C28" s="442"/>
      <c r="D28" s="443"/>
      <c r="E28" s="443"/>
      <c r="F28" s="443"/>
      <c r="G28" s="443"/>
      <c r="H28" s="443"/>
      <c r="I28" s="443"/>
      <c r="J28" s="443"/>
      <c r="K28" s="443"/>
      <c r="L28" s="443"/>
      <c r="M28" s="443"/>
      <c r="N28" s="443"/>
      <c r="O28" s="443"/>
      <c r="P28" s="443"/>
      <c r="Q28" s="443"/>
      <c r="R28" s="443"/>
      <c r="S28" s="443"/>
      <c r="T28" s="443"/>
      <c r="U28" s="444"/>
      <c r="V28" s="100"/>
      <c r="W28" s="96"/>
    </row>
    <row r="29" spans="1:23" ht="16.5" customHeight="1">
      <c r="A29" s="96"/>
      <c r="B29" s="99"/>
      <c r="C29" s="442"/>
      <c r="D29" s="443"/>
      <c r="E29" s="443"/>
      <c r="F29" s="443"/>
      <c r="G29" s="443"/>
      <c r="H29" s="443"/>
      <c r="I29" s="443"/>
      <c r="J29" s="443"/>
      <c r="K29" s="443"/>
      <c r="L29" s="443"/>
      <c r="M29" s="443"/>
      <c r="N29" s="443"/>
      <c r="O29" s="443"/>
      <c r="P29" s="443"/>
      <c r="Q29" s="443"/>
      <c r="R29" s="443"/>
      <c r="S29" s="443"/>
      <c r="T29" s="443"/>
      <c r="U29" s="444"/>
      <c r="V29" s="100"/>
      <c r="W29" s="96"/>
    </row>
    <row r="30" spans="1:23" ht="16.5" customHeight="1">
      <c r="A30" s="96"/>
      <c r="B30" s="99"/>
      <c r="C30" s="442"/>
      <c r="D30" s="443"/>
      <c r="E30" s="443"/>
      <c r="F30" s="443"/>
      <c r="G30" s="443"/>
      <c r="H30" s="443"/>
      <c r="I30" s="443"/>
      <c r="J30" s="443"/>
      <c r="K30" s="443"/>
      <c r="L30" s="443"/>
      <c r="M30" s="443"/>
      <c r="N30" s="443"/>
      <c r="O30" s="443"/>
      <c r="P30" s="443"/>
      <c r="Q30" s="443"/>
      <c r="R30" s="443"/>
      <c r="S30" s="443"/>
      <c r="T30" s="443"/>
      <c r="U30" s="444"/>
      <c r="V30" s="100"/>
      <c r="W30" s="96"/>
    </row>
    <row r="31" spans="1:23" ht="16.5" customHeight="1">
      <c r="A31" s="96"/>
      <c r="B31" s="99"/>
      <c r="C31" s="442"/>
      <c r="D31" s="443"/>
      <c r="E31" s="443"/>
      <c r="F31" s="443"/>
      <c r="G31" s="443"/>
      <c r="H31" s="443"/>
      <c r="I31" s="443"/>
      <c r="J31" s="443"/>
      <c r="K31" s="443"/>
      <c r="L31" s="443"/>
      <c r="M31" s="443"/>
      <c r="N31" s="443"/>
      <c r="O31" s="443"/>
      <c r="P31" s="443"/>
      <c r="Q31" s="443"/>
      <c r="R31" s="443"/>
      <c r="S31" s="443"/>
      <c r="T31" s="443"/>
      <c r="U31" s="444"/>
      <c r="V31" s="100"/>
      <c r="W31" s="96"/>
    </row>
    <row r="32" spans="1:23" ht="16.5" customHeight="1">
      <c r="A32" s="96"/>
      <c r="B32" s="99"/>
      <c r="C32" s="442"/>
      <c r="D32" s="443"/>
      <c r="E32" s="443"/>
      <c r="F32" s="443"/>
      <c r="G32" s="443"/>
      <c r="H32" s="443"/>
      <c r="I32" s="443"/>
      <c r="J32" s="443"/>
      <c r="K32" s="443"/>
      <c r="L32" s="443"/>
      <c r="M32" s="443"/>
      <c r="N32" s="443"/>
      <c r="O32" s="443"/>
      <c r="P32" s="443"/>
      <c r="Q32" s="443"/>
      <c r="R32" s="443"/>
      <c r="S32" s="443"/>
      <c r="T32" s="443"/>
      <c r="U32" s="444"/>
      <c r="V32" s="100"/>
      <c r="W32" s="96"/>
    </row>
    <row r="33" spans="1:23" ht="16.5" customHeight="1">
      <c r="A33" s="96"/>
      <c r="B33" s="99"/>
      <c r="C33" s="442"/>
      <c r="D33" s="443"/>
      <c r="E33" s="443"/>
      <c r="F33" s="443"/>
      <c r="G33" s="443"/>
      <c r="H33" s="443"/>
      <c r="I33" s="443"/>
      <c r="J33" s="443"/>
      <c r="K33" s="443"/>
      <c r="L33" s="443"/>
      <c r="M33" s="443"/>
      <c r="N33" s="443"/>
      <c r="O33" s="443"/>
      <c r="P33" s="443"/>
      <c r="Q33" s="443"/>
      <c r="R33" s="443"/>
      <c r="S33" s="443"/>
      <c r="T33" s="443"/>
      <c r="U33" s="444"/>
      <c r="V33" s="100"/>
      <c r="W33" s="96"/>
    </row>
    <row r="34" spans="1:23" ht="16.5" customHeight="1">
      <c r="A34" s="96"/>
      <c r="B34" s="99"/>
      <c r="C34" s="442"/>
      <c r="D34" s="443"/>
      <c r="E34" s="443"/>
      <c r="F34" s="443"/>
      <c r="G34" s="443"/>
      <c r="H34" s="443"/>
      <c r="I34" s="443"/>
      <c r="J34" s="443"/>
      <c r="K34" s="443"/>
      <c r="L34" s="443"/>
      <c r="M34" s="443"/>
      <c r="N34" s="443"/>
      <c r="O34" s="443"/>
      <c r="P34" s="443"/>
      <c r="Q34" s="443"/>
      <c r="R34" s="443"/>
      <c r="S34" s="443"/>
      <c r="T34" s="443"/>
      <c r="U34" s="444"/>
      <c r="V34" s="100"/>
      <c r="W34" s="96"/>
    </row>
    <row r="35" spans="1:23" ht="16.5" customHeight="1" thickBot="1">
      <c r="A35" s="96"/>
      <c r="B35" s="99"/>
      <c r="C35" s="445"/>
      <c r="D35" s="446"/>
      <c r="E35" s="446"/>
      <c r="F35" s="446"/>
      <c r="G35" s="446"/>
      <c r="H35" s="446"/>
      <c r="I35" s="446"/>
      <c r="J35" s="446"/>
      <c r="K35" s="446"/>
      <c r="L35" s="446"/>
      <c r="M35" s="446"/>
      <c r="N35" s="446"/>
      <c r="O35" s="446"/>
      <c r="P35" s="446"/>
      <c r="Q35" s="446"/>
      <c r="R35" s="446"/>
      <c r="S35" s="446"/>
      <c r="T35" s="446"/>
      <c r="U35" s="447"/>
      <c r="V35" s="100"/>
      <c r="W35" s="96"/>
    </row>
    <row r="36" spans="1:23" s="3" customFormat="1" ht="16.5" customHeight="1">
      <c r="A36" s="96"/>
      <c r="B36" s="102"/>
      <c r="C36" s="103"/>
      <c r="D36" s="103"/>
      <c r="E36" s="103"/>
      <c r="F36" s="103"/>
      <c r="G36" s="103"/>
      <c r="H36" s="103"/>
      <c r="I36" s="103"/>
      <c r="J36" s="103"/>
      <c r="K36" s="103"/>
      <c r="L36" s="103"/>
      <c r="M36" s="103"/>
      <c r="N36" s="103"/>
      <c r="O36" s="103"/>
      <c r="P36" s="103"/>
      <c r="Q36" s="103"/>
      <c r="R36" s="103"/>
      <c r="S36" s="103"/>
      <c r="T36" s="103"/>
      <c r="U36" s="103"/>
      <c r="V36" s="104"/>
      <c r="W36" s="97"/>
    </row>
    <row r="37" spans="1:23" s="3" customFormat="1" ht="16.5" customHeight="1">
      <c r="A37" s="96"/>
      <c r="B37" s="97"/>
      <c r="C37" s="97"/>
      <c r="D37" s="97"/>
      <c r="E37" s="97"/>
      <c r="F37" s="97"/>
      <c r="G37" s="97"/>
      <c r="H37" s="97"/>
      <c r="I37" s="97"/>
      <c r="J37" s="97"/>
      <c r="K37" s="97"/>
      <c r="L37" s="97"/>
      <c r="M37" s="97"/>
      <c r="N37" s="97"/>
      <c r="O37" s="97"/>
      <c r="P37" s="97"/>
      <c r="Q37" s="97"/>
      <c r="R37" s="97"/>
      <c r="S37" s="97"/>
      <c r="T37" s="97"/>
      <c r="U37" s="97"/>
      <c r="V37" s="97"/>
      <c r="W37" s="97"/>
    </row>
    <row r="38" spans="1:23" s="3" customFormat="1" hidden="1">
      <c r="A38"/>
      <c r="B38" s="2"/>
      <c r="C38" s="2"/>
      <c r="D38" s="2"/>
      <c r="E38" s="2"/>
      <c r="F38" s="2"/>
      <c r="G38" s="2"/>
      <c r="H38" s="2"/>
      <c r="I38" s="2"/>
      <c r="J38" s="2"/>
      <c r="K38" s="2"/>
      <c r="L38" s="2"/>
      <c r="M38" s="2"/>
      <c r="N38" s="2"/>
      <c r="O38" s="2"/>
      <c r="P38" s="2"/>
      <c r="Q38" s="2"/>
      <c r="R38" s="2"/>
      <c r="S38" s="2"/>
      <c r="T38" s="2"/>
      <c r="U38" s="2"/>
      <c r="V38" s="2"/>
    </row>
    <row r="39" spans="1:23" s="3" customFormat="1" ht="16.5" hidden="1" customHeight="1">
      <c r="A39"/>
      <c r="B39" s="2"/>
      <c r="C39" s="2"/>
      <c r="D39" s="2"/>
      <c r="E39" s="2"/>
      <c r="F39" s="2"/>
      <c r="G39" s="2"/>
      <c r="H39" s="2"/>
      <c r="I39" s="2"/>
      <c r="J39" s="2"/>
      <c r="K39" s="2"/>
      <c r="L39" s="2"/>
      <c r="M39" s="2"/>
      <c r="N39" s="2"/>
      <c r="O39" s="2"/>
      <c r="P39" s="2"/>
      <c r="Q39" s="2"/>
      <c r="R39" s="2"/>
      <c r="S39" s="2"/>
      <c r="T39" s="2"/>
      <c r="U39" s="2"/>
      <c r="V39" s="2"/>
      <c r="W39" s="2"/>
    </row>
    <row r="40" spans="1:23" s="3" customFormat="1" hidden="1">
      <c r="A40"/>
      <c r="B40" s="2"/>
      <c r="C40" s="2"/>
      <c r="D40" s="2"/>
      <c r="E40" s="2"/>
      <c r="F40" s="2"/>
      <c r="G40" s="2"/>
      <c r="H40" s="2"/>
      <c r="I40" s="2"/>
      <c r="J40" s="2"/>
      <c r="K40" s="2"/>
      <c r="L40" s="2"/>
      <c r="M40" s="2"/>
      <c r="N40" s="2"/>
      <c r="O40" s="2"/>
      <c r="P40" s="2"/>
      <c r="Q40" s="2"/>
      <c r="R40" s="2"/>
      <c r="S40" s="2"/>
      <c r="T40" s="2"/>
      <c r="U40" s="2"/>
      <c r="V40" s="2"/>
      <c r="W40" s="2"/>
    </row>
    <row r="41" spans="1:23" s="3" customFormat="1" hidden="1">
      <c r="A41"/>
      <c r="B41" s="2"/>
      <c r="C41" s="2"/>
      <c r="D41" s="2"/>
      <c r="E41" s="2"/>
      <c r="F41" s="2"/>
      <c r="G41" s="2"/>
      <c r="H41" s="2"/>
      <c r="I41" s="2"/>
      <c r="J41" s="2"/>
      <c r="K41" s="2"/>
      <c r="L41" s="2"/>
      <c r="M41" s="2"/>
      <c r="N41" s="2"/>
      <c r="O41" s="2"/>
      <c r="P41" s="2"/>
      <c r="Q41" s="2"/>
      <c r="R41" s="2"/>
      <c r="S41" s="2"/>
      <c r="T41" s="2"/>
      <c r="U41" s="2"/>
      <c r="V41" s="2"/>
      <c r="W41" s="2"/>
    </row>
    <row r="42" spans="1:23" s="3" customFormat="1" hidden="1">
      <c r="A42"/>
      <c r="B42" s="2"/>
      <c r="C42" s="2"/>
      <c r="D42" s="2"/>
      <c r="E42" s="2"/>
      <c r="F42" s="2"/>
      <c r="G42" s="2"/>
      <c r="H42" s="2"/>
      <c r="I42" s="2"/>
      <c r="J42" s="2"/>
      <c r="K42" s="2"/>
      <c r="L42" s="2"/>
      <c r="M42" s="2"/>
      <c r="N42" s="2"/>
      <c r="O42" s="2"/>
      <c r="P42" s="2"/>
      <c r="Q42" s="2"/>
      <c r="R42" s="2"/>
      <c r="S42" s="2"/>
      <c r="T42" s="2"/>
      <c r="U42" s="2"/>
      <c r="V42" s="2"/>
      <c r="W42" s="2"/>
    </row>
    <row r="43" spans="1:23" s="3" customFormat="1" hidden="1">
      <c r="A43"/>
      <c r="B43" s="2"/>
      <c r="C43" s="2"/>
      <c r="D43" s="2"/>
      <c r="E43" s="2"/>
      <c r="F43" s="2"/>
      <c r="G43" s="2"/>
      <c r="H43" s="2"/>
      <c r="I43" s="2"/>
      <c r="J43" s="2"/>
      <c r="K43" s="2"/>
      <c r="L43" s="2"/>
      <c r="M43" s="2"/>
      <c r="N43" s="2"/>
      <c r="O43" s="2"/>
      <c r="P43" s="2"/>
      <c r="Q43" s="2"/>
      <c r="R43" s="2"/>
      <c r="S43" s="2"/>
      <c r="T43" s="2"/>
      <c r="U43" s="2"/>
      <c r="V43" s="2"/>
      <c r="W43" s="2"/>
    </row>
    <row r="44" spans="1:23" s="3" customFormat="1" hidden="1">
      <c r="A44"/>
      <c r="B44" s="2"/>
      <c r="C44" s="2"/>
      <c r="D44" s="2"/>
      <c r="E44" s="2"/>
      <c r="F44" s="2"/>
      <c r="G44" s="2"/>
      <c r="H44" s="2"/>
      <c r="I44" s="2"/>
      <c r="J44" s="2"/>
      <c r="K44" s="2"/>
      <c r="L44" s="2"/>
      <c r="M44" s="2"/>
      <c r="N44" s="2"/>
      <c r="O44" s="2"/>
      <c r="P44" s="2"/>
      <c r="Q44" s="2"/>
      <c r="R44" s="2"/>
      <c r="S44" s="2"/>
      <c r="T44" s="2"/>
      <c r="U44" s="2"/>
      <c r="V44" s="2"/>
      <c r="W44" s="2"/>
    </row>
    <row r="45" spans="1:23" s="3" customFormat="1" ht="16.5" hidden="1" customHeight="1">
      <c r="A45"/>
      <c r="B45" s="2"/>
      <c r="C45" s="2"/>
      <c r="D45" s="2"/>
      <c r="E45" s="2"/>
      <c r="F45" s="2"/>
      <c r="G45" s="2"/>
      <c r="H45" s="2"/>
      <c r="I45" s="2"/>
      <c r="J45" s="2"/>
      <c r="K45" s="2"/>
      <c r="L45" s="2"/>
      <c r="M45" s="2"/>
      <c r="N45" s="2"/>
      <c r="O45" s="2"/>
      <c r="P45" s="2"/>
      <c r="Q45" s="2"/>
      <c r="R45" s="2"/>
      <c r="S45" s="2"/>
      <c r="T45" s="2"/>
      <c r="U45" s="2"/>
      <c r="V45" s="2"/>
      <c r="W45" s="2"/>
    </row>
    <row r="46" spans="1:23" s="3" customFormat="1" hidden="1">
      <c r="A46"/>
      <c r="B46" s="2"/>
      <c r="C46" s="2"/>
      <c r="D46" s="2"/>
      <c r="E46" s="2"/>
      <c r="F46" s="2"/>
      <c r="G46" s="2"/>
      <c r="H46" s="2"/>
      <c r="I46" s="2"/>
      <c r="J46" s="2"/>
      <c r="K46" s="2"/>
      <c r="L46" s="2"/>
      <c r="M46" s="2"/>
      <c r="N46" s="2"/>
      <c r="O46" s="2"/>
      <c r="P46" s="2"/>
      <c r="Q46" s="2"/>
      <c r="R46" s="2"/>
      <c r="S46" s="2"/>
      <c r="T46" s="2"/>
      <c r="U46" s="2"/>
      <c r="V46" s="2"/>
      <c r="W46" s="2"/>
    </row>
    <row r="47" spans="1:23" s="3" customFormat="1" hidden="1">
      <c r="A47"/>
      <c r="B47" s="2"/>
      <c r="C47" s="2"/>
      <c r="D47" s="2"/>
      <c r="E47" s="2"/>
      <c r="F47" s="2"/>
      <c r="G47" s="2"/>
      <c r="H47" s="2"/>
      <c r="I47" s="2"/>
      <c r="J47" s="2"/>
      <c r="K47" s="2"/>
      <c r="L47" s="2"/>
      <c r="M47" s="2"/>
      <c r="N47" s="2"/>
      <c r="O47" s="2"/>
      <c r="P47" s="2"/>
      <c r="Q47" s="2"/>
      <c r="R47" s="2"/>
      <c r="S47" s="2"/>
      <c r="T47" s="2"/>
      <c r="U47" s="2"/>
      <c r="V47" s="2"/>
    </row>
    <row r="48" spans="1:23" s="3" customFormat="1" hidden="1">
      <c r="A48"/>
      <c r="B48" s="2"/>
      <c r="C48" s="2"/>
      <c r="D48" s="2"/>
      <c r="E48" s="2"/>
      <c r="F48" s="2"/>
      <c r="G48" s="2"/>
      <c r="H48" s="2"/>
      <c r="I48" s="2"/>
      <c r="J48" s="2"/>
      <c r="K48" s="2"/>
      <c r="L48" s="2"/>
      <c r="M48" s="2"/>
      <c r="N48" s="2"/>
      <c r="O48" s="2"/>
      <c r="P48" s="2"/>
      <c r="Q48" s="2"/>
      <c r="R48" s="2"/>
      <c r="S48" s="2"/>
      <c r="T48" s="2"/>
      <c r="U48" s="2"/>
      <c r="V48" s="2"/>
    </row>
    <row r="49" spans="1:22" s="3" customFormat="1" hidden="1">
      <c r="A49"/>
      <c r="B49" s="2"/>
      <c r="C49" s="2"/>
      <c r="D49" s="2"/>
      <c r="E49" s="2"/>
      <c r="F49" s="2"/>
      <c r="G49" s="2"/>
      <c r="H49" s="2"/>
      <c r="I49" s="2"/>
      <c r="J49" s="2"/>
      <c r="K49" s="2"/>
      <c r="L49" s="2"/>
      <c r="M49" s="2"/>
      <c r="N49" s="2"/>
      <c r="O49" s="2"/>
      <c r="P49" s="2"/>
      <c r="Q49" s="2"/>
      <c r="R49" s="2"/>
      <c r="S49" s="2"/>
      <c r="T49" s="2"/>
      <c r="U49" s="2"/>
      <c r="V49" s="2"/>
    </row>
    <row r="50" spans="1:22" s="3" customFormat="1" hidden="1">
      <c r="A50"/>
      <c r="B50" s="2"/>
      <c r="C50" s="2"/>
      <c r="D50" s="2"/>
      <c r="E50" s="2"/>
      <c r="F50" s="2"/>
      <c r="G50" s="2"/>
      <c r="H50" s="2"/>
      <c r="I50" s="2"/>
      <c r="J50" s="2"/>
      <c r="K50" s="2"/>
      <c r="L50" s="2"/>
      <c r="M50" s="2"/>
      <c r="N50" s="2"/>
      <c r="O50" s="2"/>
      <c r="P50" s="2"/>
      <c r="Q50" s="2"/>
      <c r="R50" s="2"/>
      <c r="S50" s="2"/>
      <c r="T50" s="2"/>
      <c r="U50" s="2"/>
      <c r="V50" s="2"/>
    </row>
    <row r="51" spans="1:22" s="3" customFormat="1" hidden="1">
      <c r="A51"/>
      <c r="B51" s="2"/>
      <c r="C51" s="2"/>
      <c r="D51" s="2"/>
      <c r="E51" s="2"/>
      <c r="F51" s="2"/>
      <c r="G51" s="2"/>
      <c r="H51" s="2"/>
      <c r="I51" s="2"/>
      <c r="J51" s="2"/>
      <c r="K51" s="2"/>
      <c r="L51" s="2"/>
      <c r="M51" s="2"/>
      <c r="N51" s="2"/>
      <c r="O51" s="2"/>
      <c r="P51" s="2"/>
      <c r="Q51" s="2"/>
      <c r="R51" s="2"/>
      <c r="S51" s="2"/>
      <c r="T51" s="2"/>
      <c r="U51" s="2"/>
      <c r="V51" s="2"/>
    </row>
    <row r="52" spans="1:22" s="3" customFormat="1" hidden="1">
      <c r="A52"/>
      <c r="B52" s="2"/>
      <c r="C52" s="2"/>
      <c r="D52" s="2"/>
      <c r="E52" s="2"/>
      <c r="F52" s="2"/>
      <c r="G52" s="2"/>
      <c r="H52" s="2"/>
      <c r="I52" s="2"/>
      <c r="J52" s="2"/>
      <c r="K52" s="2"/>
      <c r="L52" s="2"/>
      <c r="M52" s="2"/>
      <c r="N52" s="2"/>
      <c r="O52" s="2"/>
      <c r="P52" s="2"/>
      <c r="Q52" s="2"/>
      <c r="R52" s="2"/>
      <c r="S52" s="2"/>
      <c r="T52" s="2"/>
      <c r="U52" s="2"/>
      <c r="V52" s="2"/>
    </row>
    <row r="53" spans="1:22" s="3" customFormat="1" hidden="1">
      <c r="A53"/>
      <c r="B53" s="2"/>
      <c r="C53" s="2"/>
      <c r="D53" s="2"/>
      <c r="E53" s="2"/>
      <c r="F53" s="2"/>
      <c r="G53" s="2"/>
      <c r="H53" s="2"/>
      <c r="I53" s="2"/>
      <c r="J53" s="2"/>
      <c r="K53" s="2"/>
      <c r="L53" s="2"/>
      <c r="M53" s="2"/>
      <c r="N53" s="2"/>
      <c r="O53" s="2"/>
      <c r="P53" s="2"/>
      <c r="Q53" s="2"/>
      <c r="R53" s="2"/>
      <c r="S53" s="2"/>
      <c r="T53" s="2"/>
      <c r="U53" s="2"/>
      <c r="V53" s="2"/>
    </row>
    <row r="54" spans="1:22" s="3" customFormat="1" hidden="1">
      <c r="A54"/>
      <c r="B54" s="2"/>
      <c r="C54" s="2"/>
      <c r="D54" s="2"/>
      <c r="E54" s="2"/>
      <c r="F54" s="2"/>
      <c r="G54" s="2"/>
      <c r="H54" s="2"/>
      <c r="I54" s="2"/>
      <c r="J54" s="2"/>
      <c r="K54" s="2"/>
      <c r="L54" s="2"/>
      <c r="M54" s="2"/>
      <c r="N54" s="2"/>
      <c r="O54" s="2"/>
      <c r="P54" s="2"/>
      <c r="Q54" s="2"/>
      <c r="R54" s="2"/>
      <c r="S54" s="2"/>
      <c r="T54" s="2"/>
      <c r="U54" s="2"/>
      <c r="V54" s="2"/>
    </row>
    <row r="55" spans="1:22" s="3" customFormat="1" hidden="1">
      <c r="A55"/>
      <c r="B55" s="2"/>
      <c r="C55" s="2"/>
      <c r="D55" s="2"/>
      <c r="E55" s="2"/>
      <c r="F55" s="2"/>
      <c r="G55" s="2"/>
      <c r="H55" s="2"/>
      <c r="I55" s="2"/>
      <c r="J55" s="2"/>
      <c r="K55" s="2"/>
      <c r="L55" s="2"/>
      <c r="M55" s="2"/>
      <c r="N55" s="2"/>
      <c r="O55" s="2"/>
      <c r="P55" s="2"/>
      <c r="Q55" s="2"/>
      <c r="R55" s="2"/>
      <c r="S55" s="2"/>
      <c r="T55" s="2"/>
      <c r="U55" s="2"/>
      <c r="V55" s="2"/>
    </row>
    <row r="56" spans="1:22" s="3" customFormat="1" hidden="1">
      <c r="A56"/>
      <c r="B56" s="2"/>
      <c r="C56" s="2"/>
      <c r="D56" s="2"/>
      <c r="E56" s="2"/>
      <c r="F56" s="2"/>
      <c r="G56" s="2"/>
      <c r="H56" s="2"/>
      <c r="I56" s="2"/>
      <c r="J56" s="2"/>
      <c r="K56" s="2"/>
      <c r="L56" s="2"/>
      <c r="M56" s="2"/>
      <c r="N56" s="2"/>
      <c r="O56" s="2"/>
      <c r="P56" s="2"/>
      <c r="Q56" s="2"/>
      <c r="R56" s="2"/>
      <c r="S56" s="2"/>
      <c r="T56" s="2"/>
      <c r="U56" s="2"/>
      <c r="V56" s="2"/>
    </row>
    <row r="57" spans="1:22" s="3" customFormat="1" hidden="1">
      <c r="A57"/>
      <c r="B57" s="2"/>
      <c r="C57" s="2"/>
      <c r="D57" s="2"/>
      <c r="E57" s="2"/>
      <c r="F57" s="2"/>
      <c r="G57" s="2"/>
      <c r="H57" s="2"/>
      <c r="I57" s="2"/>
      <c r="J57" s="2"/>
      <c r="K57" s="2"/>
      <c r="L57" s="2"/>
      <c r="M57" s="2"/>
      <c r="N57" s="2"/>
      <c r="O57" s="2"/>
      <c r="P57" s="2"/>
      <c r="Q57" s="2"/>
      <c r="R57" s="2"/>
      <c r="S57" s="2"/>
      <c r="T57" s="2"/>
      <c r="U57" s="2"/>
      <c r="V57" s="2"/>
    </row>
    <row r="58" spans="1:22" s="3" customFormat="1" hidden="1">
      <c r="A58"/>
      <c r="B58" s="2"/>
      <c r="C58" s="2"/>
      <c r="D58" s="2"/>
      <c r="E58" s="2"/>
      <c r="F58" s="2"/>
      <c r="G58" s="2"/>
      <c r="H58" s="2"/>
      <c r="I58" s="2"/>
      <c r="J58" s="2"/>
      <c r="K58" s="2"/>
      <c r="L58" s="2"/>
      <c r="M58" s="2"/>
      <c r="N58" s="2"/>
      <c r="O58" s="2"/>
      <c r="P58" s="2"/>
      <c r="Q58" s="2"/>
      <c r="R58" s="2"/>
      <c r="S58" s="2"/>
      <c r="T58" s="2"/>
      <c r="U58" s="2"/>
      <c r="V58" s="2"/>
    </row>
    <row r="59" spans="1:22" s="3" customFormat="1" hidden="1">
      <c r="A59"/>
      <c r="B59" s="2"/>
      <c r="C59" s="2"/>
      <c r="D59" s="2"/>
      <c r="E59" s="2"/>
      <c r="F59" s="2"/>
      <c r="G59" s="2"/>
      <c r="H59" s="2"/>
      <c r="I59" s="2"/>
      <c r="J59" s="2"/>
      <c r="K59" s="2"/>
      <c r="L59" s="2"/>
      <c r="M59" s="2"/>
      <c r="N59" s="2"/>
      <c r="O59" s="2"/>
      <c r="P59" s="2"/>
      <c r="Q59" s="2"/>
      <c r="R59" s="2"/>
      <c r="S59" s="2"/>
      <c r="T59" s="2"/>
      <c r="U59" s="2"/>
      <c r="V59" s="2"/>
    </row>
    <row r="60" spans="1:22" s="3" customFormat="1" hidden="1">
      <c r="A60"/>
      <c r="B60" s="2"/>
      <c r="C60" s="2"/>
      <c r="D60" s="2"/>
      <c r="E60" s="2"/>
      <c r="F60" s="2"/>
      <c r="G60" s="2"/>
      <c r="H60" s="2"/>
      <c r="I60" s="2"/>
      <c r="J60" s="2"/>
      <c r="K60" s="2"/>
      <c r="L60" s="2"/>
      <c r="M60" s="2"/>
      <c r="N60" s="2"/>
      <c r="O60" s="2"/>
      <c r="P60" s="2"/>
      <c r="Q60" s="2"/>
      <c r="R60" s="2"/>
      <c r="S60" s="2"/>
      <c r="T60" s="2"/>
      <c r="U60" s="2"/>
      <c r="V60" s="2"/>
    </row>
    <row r="61" spans="1:22" s="3" customFormat="1" hidden="1">
      <c r="A61"/>
      <c r="B61" s="2"/>
      <c r="C61" s="2"/>
      <c r="D61" s="2"/>
      <c r="E61" s="2"/>
      <c r="F61" s="2"/>
      <c r="G61" s="2"/>
      <c r="H61" s="2"/>
      <c r="I61" s="2"/>
      <c r="J61" s="2"/>
      <c r="K61" s="2"/>
      <c r="L61" s="2"/>
      <c r="M61" s="2"/>
      <c r="N61" s="2"/>
      <c r="O61" s="2"/>
      <c r="P61" s="2"/>
      <c r="Q61" s="2"/>
      <c r="R61" s="2"/>
      <c r="S61" s="2"/>
      <c r="T61" s="2"/>
      <c r="U61" s="2"/>
      <c r="V61" s="2"/>
    </row>
    <row r="62" spans="1:22" s="3" customFormat="1" hidden="1">
      <c r="A62"/>
      <c r="B62" s="2"/>
      <c r="C62" s="2"/>
      <c r="D62" s="2"/>
      <c r="E62" s="2"/>
      <c r="F62" s="2"/>
      <c r="G62" s="2"/>
      <c r="H62" s="2"/>
      <c r="I62" s="2"/>
      <c r="J62" s="2"/>
      <c r="K62" s="2"/>
      <c r="L62" s="2"/>
      <c r="M62" s="2"/>
      <c r="N62" s="2"/>
      <c r="O62" s="2"/>
      <c r="P62" s="2"/>
      <c r="Q62" s="2"/>
      <c r="R62" s="2"/>
      <c r="S62" s="2"/>
      <c r="T62" s="2"/>
      <c r="U62" s="2"/>
      <c r="V62" s="2"/>
    </row>
    <row r="63" spans="1:22" s="3" customFormat="1" hidden="1">
      <c r="A63"/>
      <c r="B63" s="2"/>
      <c r="C63" s="2"/>
      <c r="D63" s="2"/>
      <c r="E63" s="2"/>
      <c r="F63" s="2"/>
      <c r="G63" s="2"/>
      <c r="H63" s="2"/>
      <c r="I63" s="2"/>
      <c r="J63" s="2"/>
      <c r="K63" s="2"/>
      <c r="L63" s="2"/>
      <c r="M63" s="2"/>
      <c r="N63" s="2"/>
      <c r="O63" s="2"/>
      <c r="P63" s="2"/>
      <c r="Q63" s="2"/>
      <c r="R63" s="2"/>
      <c r="S63" s="2"/>
      <c r="T63" s="2"/>
      <c r="U63" s="2"/>
      <c r="V63" s="2"/>
    </row>
    <row r="64" spans="1:22" s="3" customFormat="1" hidden="1">
      <c r="A64"/>
      <c r="B64" s="2"/>
      <c r="C64" s="2"/>
      <c r="D64" s="2"/>
      <c r="E64" s="2"/>
      <c r="F64" s="2"/>
      <c r="G64" s="2"/>
      <c r="H64" s="2"/>
      <c r="I64" s="2"/>
      <c r="J64" s="2"/>
      <c r="K64" s="2"/>
      <c r="L64" s="2"/>
      <c r="M64" s="2"/>
      <c r="N64" s="2"/>
      <c r="O64" s="2"/>
      <c r="P64" s="2"/>
      <c r="Q64" s="2"/>
      <c r="R64" s="2"/>
      <c r="S64" s="2"/>
      <c r="T64" s="2"/>
      <c r="U64" s="2"/>
      <c r="V64" s="2"/>
    </row>
    <row r="65" spans="1:23" s="3" customFormat="1" hidden="1">
      <c r="A65"/>
      <c r="B65" s="2"/>
      <c r="C65" s="2"/>
      <c r="D65" s="2"/>
      <c r="E65" s="2"/>
      <c r="F65" s="2"/>
      <c r="G65" s="2"/>
      <c r="H65" s="2"/>
      <c r="I65" s="2"/>
      <c r="J65" s="2"/>
      <c r="K65" s="2"/>
      <c r="L65" s="2"/>
      <c r="M65" s="2"/>
      <c r="N65" s="2"/>
      <c r="O65" s="2"/>
      <c r="P65" s="2"/>
      <c r="Q65" s="2"/>
      <c r="R65" s="2"/>
      <c r="S65" s="2"/>
      <c r="T65" s="2"/>
      <c r="U65" s="2"/>
      <c r="V65" s="2"/>
    </row>
    <row r="66" spans="1:23" s="3" customFormat="1" hidden="1">
      <c r="A66"/>
      <c r="B66" s="2"/>
      <c r="C66" s="2"/>
      <c r="D66" s="2"/>
      <c r="E66" s="2"/>
      <c r="F66" s="2"/>
      <c r="G66" s="2"/>
      <c r="H66" s="2"/>
      <c r="I66" s="2"/>
      <c r="J66" s="2"/>
      <c r="K66" s="2"/>
      <c r="L66" s="2"/>
      <c r="M66" s="2"/>
      <c r="N66" s="2"/>
      <c r="O66" s="2"/>
      <c r="P66" s="2"/>
      <c r="Q66" s="2"/>
      <c r="R66" s="2"/>
      <c r="S66" s="2"/>
      <c r="T66" s="2"/>
      <c r="U66" s="2"/>
      <c r="V66" s="2"/>
    </row>
    <row r="67" spans="1:23" s="3" customFormat="1" hidden="1">
      <c r="A67"/>
      <c r="B67" s="2"/>
      <c r="C67" s="2"/>
      <c r="D67" s="2"/>
      <c r="E67" s="2"/>
      <c r="F67" s="2"/>
      <c r="G67" s="2"/>
      <c r="H67" s="2"/>
      <c r="I67" s="2"/>
      <c r="J67" s="2"/>
      <c r="K67" s="2"/>
      <c r="L67" s="2"/>
      <c r="M67" s="2"/>
      <c r="N67" s="2"/>
      <c r="O67" s="2"/>
      <c r="P67" s="2"/>
      <c r="Q67" s="2"/>
      <c r="R67" s="2"/>
      <c r="S67" s="2"/>
      <c r="T67" s="2"/>
      <c r="U67" s="2"/>
      <c r="V67" s="2"/>
    </row>
    <row r="68" spans="1:23" s="3" customFormat="1" hidden="1">
      <c r="A68"/>
      <c r="B68" s="2"/>
      <c r="C68" s="2"/>
      <c r="D68" s="2"/>
      <c r="E68" s="2"/>
      <c r="F68" s="2"/>
      <c r="G68" s="2"/>
      <c r="H68" s="2"/>
      <c r="I68" s="2"/>
      <c r="J68" s="2"/>
      <c r="K68" s="2"/>
      <c r="L68" s="2"/>
      <c r="M68" s="2"/>
      <c r="N68" s="2"/>
      <c r="O68" s="2"/>
      <c r="P68" s="2"/>
      <c r="Q68" s="2"/>
      <c r="R68" s="2"/>
      <c r="S68" s="2"/>
      <c r="T68" s="2"/>
      <c r="U68" s="2"/>
      <c r="V68" s="2"/>
      <c r="W68" s="2"/>
    </row>
    <row r="69" spans="1:23" s="3" customFormat="1" hidden="1">
      <c r="A69"/>
      <c r="B69" s="2"/>
      <c r="C69" s="2"/>
      <c r="D69" s="2"/>
      <c r="E69" s="2"/>
      <c r="F69" s="2"/>
      <c r="G69" s="2"/>
      <c r="H69" s="2"/>
      <c r="I69" s="2"/>
      <c r="J69" s="2"/>
      <c r="K69" s="2"/>
      <c r="L69" s="2"/>
      <c r="M69" s="2"/>
      <c r="N69" s="2"/>
      <c r="O69" s="2"/>
      <c r="P69" s="2"/>
      <c r="Q69" s="2"/>
      <c r="R69" s="2"/>
      <c r="S69" s="2"/>
      <c r="T69" s="2"/>
      <c r="U69" s="2"/>
      <c r="V69" s="2"/>
      <c r="W69" s="2"/>
    </row>
    <row r="70" spans="1:23" s="3" customFormat="1" hidden="1">
      <c r="A70"/>
      <c r="B70" s="2"/>
      <c r="C70" s="2"/>
      <c r="D70" s="2"/>
      <c r="E70" s="2"/>
      <c r="F70" s="2"/>
      <c r="G70" s="2"/>
      <c r="H70" s="2"/>
      <c r="I70" s="2"/>
      <c r="J70" s="2"/>
      <c r="K70" s="2"/>
      <c r="L70" s="2"/>
      <c r="M70" s="2"/>
      <c r="N70" s="2"/>
      <c r="O70" s="2"/>
      <c r="P70" s="2"/>
      <c r="Q70" s="2"/>
      <c r="R70" s="2"/>
      <c r="S70" s="2"/>
      <c r="T70" s="2"/>
      <c r="U70" s="2"/>
      <c r="V70" s="2"/>
      <c r="W70" s="2"/>
    </row>
    <row r="71" spans="1:23" s="3" customFormat="1" hidden="1">
      <c r="A71"/>
      <c r="B71" s="2"/>
      <c r="C71" s="2"/>
      <c r="D71" s="2"/>
      <c r="E71" s="2"/>
      <c r="F71" s="2"/>
      <c r="G71" s="2"/>
      <c r="H71" s="2"/>
      <c r="I71" s="2"/>
      <c r="J71" s="2"/>
      <c r="K71" s="2"/>
      <c r="L71" s="2"/>
      <c r="M71" s="2"/>
      <c r="N71" s="2"/>
      <c r="O71" s="2"/>
      <c r="P71" s="2"/>
      <c r="Q71" s="2"/>
      <c r="R71" s="2"/>
      <c r="S71" s="2"/>
      <c r="T71" s="2"/>
      <c r="U71" s="2"/>
      <c r="V71" s="2"/>
      <c r="W71" s="2"/>
    </row>
    <row r="72" spans="1:23" s="3" customFormat="1" hidden="1">
      <c r="A72"/>
      <c r="B72" s="2"/>
      <c r="C72" s="2"/>
      <c r="D72" s="2"/>
      <c r="E72" s="2"/>
      <c r="F72" s="2"/>
      <c r="G72" s="2"/>
      <c r="H72" s="2"/>
      <c r="I72" s="2"/>
      <c r="J72" s="2"/>
      <c r="K72" s="2"/>
      <c r="L72" s="2"/>
      <c r="M72" s="2"/>
      <c r="N72" s="2"/>
      <c r="O72" s="2"/>
      <c r="P72" s="2"/>
      <c r="Q72" s="2"/>
      <c r="R72" s="2"/>
      <c r="S72" s="2"/>
      <c r="T72" s="2"/>
      <c r="U72" s="2"/>
      <c r="V72" s="2"/>
      <c r="W72" s="2"/>
    </row>
    <row r="73" spans="1:23" s="3" customFormat="1" hidden="1">
      <c r="A73"/>
      <c r="B73" s="2"/>
      <c r="C73" s="2"/>
      <c r="D73" s="2"/>
      <c r="E73" s="2"/>
      <c r="F73" s="2"/>
      <c r="G73" s="2"/>
      <c r="H73" s="2"/>
      <c r="I73" s="2"/>
      <c r="J73" s="2"/>
      <c r="K73" s="2"/>
      <c r="L73" s="2"/>
      <c r="M73" s="2"/>
      <c r="N73" s="2"/>
      <c r="O73" s="2"/>
      <c r="P73" s="2"/>
      <c r="Q73" s="2"/>
      <c r="R73" s="2"/>
      <c r="S73" s="2"/>
      <c r="T73" s="2"/>
      <c r="U73" s="2"/>
      <c r="V73" s="2"/>
      <c r="W73" s="2"/>
    </row>
    <row r="74" spans="1:23" s="3" customFormat="1" hidden="1">
      <c r="A74"/>
      <c r="B74" s="2"/>
      <c r="C74" s="2"/>
      <c r="D74" s="2"/>
      <c r="E74" s="2"/>
      <c r="F74" s="2"/>
      <c r="G74" s="2"/>
      <c r="H74" s="2"/>
      <c r="I74" s="2"/>
      <c r="J74" s="2"/>
      <c r="K74" s="2"/>
      <c r="L74" s="2"/>
      <c r="M74" s="2"/>
      <c r="N74" s="2"/>
      <c r="O74" s="2"/>
      <c r="P74" s="2"/>
      <c r="Q74" s="2"/>
      <c r="R74" s="2"/>
      <c r="S74" s="2"/>
      <c r="T74" s="2"/>
      <c r="U74" s="2"/>
      <c r="V74" s="2"/>
      <c r="W74" s="2"/>
    </row>
    <row r="75" spans="1:23" s="3" customFormat="1" hidden="1">
      <c r="A75"/>
      <c r="B75" s="2"/>
      <c r="C75" s="2"/>
      <c r="D75" s="2"/>
      <c r="E75" s="2"/>
      <c r="F75" s="2"/>
      <c r="G75" s="2"/>
      <c r="H75" s="2"/>
      <c r="I75" s="2"/>
      <c r="J75" s="2"/>
      <c r="K75" s="2"/>
      <c r="L75" s="2"/>
      <c r="M75" s="2"/>
      <c r="N75" s="2"/>
      <c r="O75" s="2"/>
      <c r="P75" s="2"/>
      <c r="Q75" s="2"/>
      <c r="R75" s="2"/>
      <c r="S75" s="2"/>
      <c r="T75" s="2"/>
      <c r="U75" s="2"/>
      <c r="V75" s="2"/>
      <c r="W75" s="2"/>
    </row>
    <row r="76" spans="1:23" s="3" customFormat="1" hidden="1">
      <c r="A76"/>
      <c r="B76" s="2"/>
      <c r="C76" s="2"/>
      <c r="D76" s="2"/>
      <c r="E76" s="2"/>
      <c r="F76" s="2"/>
      <c r="G76" s="2"/>
      <c r="H76" s="2"/>
      <c r="I76" s="2"/>
      <c r="J76" s="2"/>
      <c r="K76" s="2"/>
      <c r="L76" s="2"/>
      <c r="M76" s="2"/>
      <c r="N76" s="2"/>
      <c r="O76" s="2"/>
      <c r="P76" s="2"/>
      <c r="Q76" s="2"/>
      <c r="R76" s="2"/>
      <c r="S76" s="2"/>
      <c r="T76" s="2"/>
      <c r="U76" s="2"/>
      <c r="V76" s="2"/>
      <c r="W76" s="2"/>
    </row>
    <row r="77" spans="1:23" s="3" customFormat="1" hidden="1">
      <c r="A77"/>
      <c r="B77" s="2"/>
      <c r="C77" s="2"/>
      <c r="D77" s="2"/>
      <c r="E77" s="2"/>
      <c r="F77" s="2"/>
      <c r="G77" s="2"/>
      <c r="H77" s="2"/>
      <c r="I77" s="2"/>
      <c r="J77" s="2"/>
      <c r="K77" s="2"/>
      <c r="L77" s="2"/>
      <c r="M77" s="2"/>
      <c r="N77" s="2"/>
      <c r="O77" s="2"/>
      <c r="P77" s="2"/>
      <c r="Q77" s="2"/>
      <c r="R77" s="2"/>
      <c r="S77" s="2"/>
      <c r="T77" s="2"/>
      <c r="U77" s="2"/>
      <c r="V77" s="2"/>
      <c r="W77" s="2"/>
    </row>
    <row r="78" spans="1:23" s="3" customFormat="1" hidden="1">
      <c r="A78"/>
      <c r="B78" s="2"/>
      <c r="C78" s="2"/>
      <c r="D78" s="2"/>
      <c r="E78" s="2"/>
      <c r="F78" s="2"/>
      <c r="G78" s="2"/>
      <c r="H78" s="2"/>
      <c r="I78" s="2"/>
      <c r="J78" s="2"/>
      <c r="K78" s="2"/>
      <c r="L78" s="2"/>
      <c r="M78" s="2"/>
      <c r="N78" s="2"/>
      <c r="O78" s="2"/>
      <c r="P78" s="2"/>
      <c r="Q78" s="2"/>
      <c r="R78" s="2"/>
      <c r="S78" s="2"/>
      <c r="T78" s="2"/>
      <c r="U78" s="2"/>
      <c r="V78" s="2"/>
      <c r="W78" s="2"/>
    </row>
    <row r="79" spans="1:23" s="3" customFormat="1" hidden="1">
      <c r="A79"/>
      <c r="B79" s="2"/>
      <c r="C79" s="2"/>
      <c r="D79" s="2"/>
      <c r="E79" s="2"/>
      <c r="F79" s="2"/>
      <c r="G79" s="2"/>
      <c r="H79" s="2"/>
      <c r="I79" s="2"/>
      <c r="J79" s="2"/>
      <c r="K79" s="2"/>
      <c r="L79" s="2"/>
      <c r="M79" s="2"/>
      <c r="N79" s="2"/>
      <c r="O79" s="2"/>
      <c r="P79" s="2"/>
      <c r="Q79" s="2"/>
      <c r="R79" s="2"/>
      <c r="S79" s="2"/>
      <c r="T79" s="2"/>
      <c r="U79" s="2"/>
      <c r="V79" s="2"/>
      <c r="W79" s="2"/>
    </row>
    <row r="80" spans="1:23" s="3" customFormat="1" hidden="1">
      <c r="A80"/>
      <c r="B80" s="2"/>
      <c r="C80" s="2"/>
      <c r="D80" s="2"/>
      <c r="E80" s="2"/>
      <c r="F80" s="2"/>
      <c r="G80" s="2"/>
      <c r="H80" s="2"/>
      <c r="I80" s="2"/>
      <c r="J80" s="2"/>
      <c r="K80" s="2"/>
      <c r="L80" s="2"/>
      <c r="M80" s="2"/>
      <c r="N80" s="2"/>
      <c r="O80" s="2"/>
      <c r="P80" s="2"/>
      <c r="Q80" s="2"/>
      <c r="R80" s="2"/>
      <c r="S80" s="2"/>
      <c r="T80" s="2"/>
      <c r="U80" s="2"/>
      <c r="V80" s="2"/>
      <c r="W80" s="2"/>
    </row>
    <row r="81" spans="1:23" s="3" customFormat="1" hidden="1">
      <c r="A81"/>
      <c r="B81" s="2"/>
      <c r="C81" s="2"/>
      <c r="D81" s="2"/>
      <c r="E81" s="2"/>
      <c r="F81" s="2"/>
      <c r="G81" s="2"/>
      <c r="H81" s="2"/>
      <c r="I81" s="2"/>
      <c r="J81" s="2"/>
      <c r="K81" s="2"/>
      <c r="L81" s="2"/>
      <c r="M81" s="2"/>
      <c r="N81" s="2"/>
      <c r="O81" s="2"/>
      <c r="P81" s="2"/>
      <c r="Q81" s="2"/>
      <c r="R81" s="2"/>
      <c r="S81" s="2"/>
      <c r="T81" s="2"/>
      <c r="U81" s="2"/>
      <c r="V81" s="2"/>
      <c r="W81" s="2"/>
    </row>
    <row r="82" spans="1:23" s="3" customFormat="1" hidden="1">
      <c r="A82"/>
      <c r="B82" s="2"/>
      <c r="C82" s="2"/>
      <c r="D82" s="2"/>
      <c r="E82" s="2"/>
      <c r="F82" s="2"/>
      <c r="G82" s="2"/>
      <c r="H82" s="2"/>
      <c r="I82" s="2"/>
      <c r="J82" s="2"/>
      <c r="K82" s="2"/>
      <c r="L82" s="2"/>
      <c r="M82" s="2"/>
      <c r="N82" s="2"/>
      <c r="O82" s="2"/>
      <c r="P82" s="2"/>
      <c r="Q82" s="2"/>
      <c r="R82" s="2"/>
      <c r="S82" s="2"/>
      <c r="T82" s="2"/>
      <c r="U82" s="2"/>
      <c r="V82" s="2"/>
      <c r="W82" s="2"/>
    </row>
    <row r="83" spans="1:23" s="3" customFormat="1" hidden="1">
      <c r="A83"/>
      <c r="B83" s="2"/>
      <c r="C83" s="2"/>
      <c r="D83" s="2"/>
      <c r="E83" s="2"/>
      <c r="F83" s="2"/>
      <c r="G83" s="2"/>
      <c r="H83" s="2"/>
      <c r="I83" s="2"/>
      <c r="J83" s="2"/>
      <c r="K83" s="2"/>
      <c r="L83" s="2"/>
      <c r="M83" s="2"/>
      <c r="N83" s="2"/>
      <c r="O83" s="2"/>
      <c r="P83" s="2"/>
      <c r="Q83" s="2"/>
      <c r="R83" s="2"/>
      <c r="S83" s="2"/>
      <c r="T83" s="2"/>
      <c r="U83" s="2"/>
      <c r="V83" s="2"/>
      <c r="W83" s="2"/>
    </row>
    <row r="84" spans="1:23" s="3" customFormat="1" hidden="1">
      <c r="A84"/>
      <c r="B84" s="2"/>
      <c r="C84" s="2"/>
      <c r="D84" s="2"/>
      <c r="E84" s="2"/>
      <c r="F84" s="2"/>
      <c r="G84" s="2"/>
      <c r="H84" s="2"/>
      <c r="I84" s="2"/>
      <c r="J84" s="2"/>
      <c r="K84" s="2"/>
      <c r="L84" s="2"/>
      <c r="M84" s="2"/>
      <c r="N84" s="2"/>
      <c r="O84" s="2"/>
      <c r="P84" s="2"/>
      <c r="Q84" s="2"/>
      <c r="R84" s="2"/>
      <c r="S84" s="2"/>
      <c r="T84" s="2"/>
      <c r="U84" s="2"/>
      <c r="V84" s="2"/>
      <c r="W84" s="2"/>
    </row>
    <row r="85" spans="1:23" s="3" customFormat="1" hidden="1">
      <c r="A85"/>
      <c r="B85" s="2"/>
      <c r="C85" s="2"/>
      <c r="D85" s="2"/>
      <c r="E85" s="2"/>
      <c r="F85" s="2"/>
      <c r="G85" s="2"/>
      <c r="H85" s="2"/>
      <c r="I85" s="2"/>
      <c r="J85" s="2"/>
      <c r="K85" s="2"/>
      <c r="L85" s="2"/>
      <c r="M85" s="2"/>
      <c r="N85" s="2"/>
      <c r="O85" s="2"/>
      <c r="P85" s="2"/>
      <c r="Q85" s="2"/>
      <c r="R85" s="2"/>
      <c r="S85" s="2"/>
      <c r="T85" s="2"/>
      <c r="U85" s="2"/>
      <c r="V85" s="2"/>
      <c r="W85" s="2"/>
    </row>
    <row r="86" spans="1:23" s="3" customFormat="1" hidden="1">
      <c r="A86"/>
      <c r="B86" s="2"/>
      <c r="C86" s="2"/>
      <c r="D86" s="2"/>
      <c r="E86" s="2"/>
      <c r="F86" s="2"/>
      <c r="G86" s="2"/>
      <c r="H86" s="2"/>
      <c r="I86" s="2"/>
      <c r="J86" s="2"/>
      <c r="K86" s="2"/>
      <c r="L86" s="2"/>
      <c r="M86" s="2"/>
      <c r="N86" s="2"/>
      <c r="O86" s="2"/>
      <c r="P86" s="2"/>
      <c r="Q86" s="2"/>
      <c r="R86" s="2"/>
      <c r="S86" s="2"/>
      <c r="T86" s="2"/>
      <c r="U86" s="2"/>
      <c r="V86" s="2"/>
      <c r="W86" s="2"/>
    </row>
    <row r="87" spans="1:23" s="3" customFormat="1" hidden="1">
      <c r="A87"/>
      <c r="B87" s="2"/>
      <c r="C87" s="2"/>
      <c r="D87" s="2"/>
      <c r="E87" s="2"/>
      <c r="F87" s="2"/>
      <c r="G87" s="2"/>
      <c r="H87" s="2"/>
      <c r="I87" s="2"/>
      <c r="J87" s="2"/>
      <c r="K87" s="2"/>
      <c r="L87" s="2"/>
      <c r="M87" s="2"/>
      <c r="N87" s="2"/>
      <c r="O87" s="2"/>
      <c r="P87" s="2"/>
      <c r="Q87" s="2"/>
      <c r="R87" s="2"/>
      <c r="S87" s="2"/>
      <c r="T87" s="2"/>
      <c r="U87" s="2"/>
      <c r="V87" s="2"/>
      <c r="W87" s="2"/>
    </row>
    <row r="88" spans="1:23" s="3" customFormat="1" hidden="1">
      <c r="A88"/>
      <c r="B88" s="2"/>
      <c r="C88" s="2"/>
      <c r="D88" s="2"/>
      <c r="E88" s="2"/>
      <c r="F88" s="2"/>
      <c r="G88" s="2"/>
      <c r="H88" s="2"/>
      <c r="I88" s="2"/>
      <c r="J88" s="2"/>
      <c r="K88" s="2"/>
      <c r="L88" s="2"/>
      <c r="M88" s="2"/>
      <c r="N88" s="2"/>
      <c r="O88" s="2"/>
      <c r="P88" s="2"/>
      <c r="Q88" s="2"/>
      <c r="R88" s="2"/>
      <c r="S88" s="2"/>
      <c r="T88" s="2"/>
      <c r="U88" s="2"/>
      <c r="V88" s="2"/>
      <c r="W88" s="2"/>
    </row>
    <row r="89" spans="1:23" s="3" customFormat="1" hidden="1">
      <c r="A89"/>
      <c r="B89" s="2"/>
      <c r="C89" s="2"/>
      <c r="D89" s="2"/>
      <c r="E89" s="2"/>
      <c r="F89" s="2"/>
      <c r="G89" s="2"/>
      <c r="H89" s="2"/>
      <c r="I89" s="2"/>
      <c r="J89" s="2"/>
      <c r="K89" s="2"/>
      <c r="L89" s="2"/>
      <c r="M89" s="2"/>
      <c r="N89" s="2"/>
      <c r="O89" s="2"/>
      <c r="P89" s="2"/>
      <c r="Q89" s="2"/>
      <c r="R89" s="2"/>
      <c r="S89" s="2"/>
      <c r="T89" s="2"/>
      <c r="U89" s="2"/>
      <c r="V89" s="2"/>
      <c r="W89" s="2"/>
    </row>
    <row r="90" spans="1:23" s="3" customFormat="1" hidden="1">
      <c r="A90"/>
      <c r="B90" s="2"/>
      <c r="C90" s="2"/>
      <c r="D90" s="2"/>
      <c r="E90" s="2"/>
      <c r="F90" s="2"/>
      <c r="G90" s="2"/>
      <c r="H90" s="2"/>
      <c r="I90" s="2"/>
      <c r="J90" s="2"/>
      <c r="K90" s="2"/>
      <c r="L90" s="2"/>
      <c r="M90" s="2"/>
      <c r="N90" s="2"/>
      <c r="O90" s="2"/>
      <c r="P90" s="2"/>
      <c r="Q90" s="2"/>
      <c r="R90" s="2"/>
      <c r="S90" s="2"/>
      <c r="T90" s="2"/>
      <c r="U90" s="2"/>
      <c r="V90" s="2"/>
      <c r="W90" s="2"/>
    </row>
    <row r="91" spans="1:23" s="3" customFormat="1" hidden="1">
      <c r="A91"/>
      <c r="B91" s="2"/>
      <c r="C91" s="2"/>
      <c r="D91" s="2"/>
      <c r="E91" s="2"/>
      <c r="F91" s="2"/>
      <c r="G91" s="2"/>
      <c r="H91" s="2"/>
      <c r="I91" s="2"/>
      <c r="J91" s="2"/>
      <c r="K91" s="2"/>
      <c r="L91" s="2"/>
      <c r="M91" s="2"/>
      <c r="N91" s="2"/>
      <c r="O91" s="2"/>
      <c r="P91" s="2"/>
      <c r="Q91" s="2"/>
      <c r="R91" s="2"/>
      <c r="S91" s="2"/>
      <c r="T91" s="2"/>
      <c r="U91" s="2"/>
      <c r="V91" s="2"/>
      <c r="W91" s="2"/>
    </row>
    <row r="92" spans="1:23" s="3" customFormat="1" hidden="1">
      <c r="A92"/>
      <c r="B92" s="2"/>
      <c r="C92" s="2"/>
      <c r="D92" s="2"/>
      <c r="E92" s="2"/>
      <c r="F92" s="2"/>
      <c r="G92" s="2"/>
      <c r="H92" s="2"/>
      <c r="I92" s="2"/>
      <c r="J92" s="2"/>
      <c r="K92" s="2"/>
      <c r="L92" s="2"/>
      <c r="M92" s="2"/>
      <c r="N92" s="2"/>
      <c r="O92" s="2"/>
      <c r="P92" s="2"/>
      <c r="Q92" s="2"/>
      <c r="R92" s="2"/>
      <c r="S92" s="2"/>
      <c r="T92" s="2"/>
      <c r="U92" s="2"/>
      <c r="V92" s="2"/>
      <c r="W92" s="2"/>
    </row>
    <row r="93" spans="1:23" s="3" customFormat="1" hidden="1">
      <c r="A93"/>
      <c r="B93" s="2"/>
      <c r="C93" s="2"/>
      <c r="D93" s="2"/>
      <c r="E93" s="2"/>
      <c r="F93" s="2"/>
      <c r="G93" s="2"/>
      <c r="H93" s="2"/>
      <c r="I93" s="2"/>
      <c r="J93" s="2"/>
      <c r="K93" s="2"/>
      <c r="L93" s="2"/>
      <c r="M93" s="2"/>
      <c r="N93" s="2"/>
      <c r="O93" s="2"/>
      <c r="P93" s="2"/>
      <c r="Q93" s="2"/>
      <c r="R93" s="2"/>
      <c r="S93" s="2"/>
      <c r="T93" s="2"/>
      <c r="U93" s="2"/>
      <c r="V93" s="2"/>
      <c r="W93" s="2"/>
    </row>
    <row r="94" spans="1:23" s="3" customFormat="1" hidden="1">
      <c r="A94"/>
      <c r="B94" s="2"/>
      <c r="C94" s="2"/>
      <c r="D94" s="2"/>
      <c r="E94" s="2"/>
      <c r="F94" s="2"/>
      <c r="G94" s="2"/>
      <c r="H94" s="2"/>
      <c r="I94" s="2"/>
      <c r="J94" s="2"/>
      <c r="K94" s="2"/>
      <c r="L94" s="2"/>
      <c r="M94" s="2"/>
      <c r="N94" s="2"/>
      <c r="O94" s="2"/>
      <c r="P94" s="2"/>
      <c r="Q94" s="2"/>
      <c r="R94" s="2"/>
      <c r="S94" s="2"/>
      <c r="T94" s="2"/>
      <c r="U94" s="2"/>
      <c r="V94" s="2"/>
      <c r="W94" s="2"/>
    </row>
    <row r="95" spans="1:23" s="3" customFormat="1" hidden="1">
      <c r="A95"/>
      <c r="B95" s="2"/>
      <c r="C95" s="2"/>
      <c r="D95" s="2"/>
      <c r="E95" s="2"/>
      <c r="F95" s="2"/>
      <c r="G95" s="2"/>
      <c r="H95" s="2"/>
      <c r="I95" s="2"/>
      <c r="J95" s="2"/>
      <c r="K95" s="2"/>
      <c r="L95" s="2"/>
      <c r="M95" s="2"/>
      <c r="N95" s="2"/>
      <c r="O95" s="2"/>
      <c r="P95" s="2"/>
      <c r="Q95" s="2"/>
      <c r="R95" s="2"/>
      <c r="S95" s="2"/>
      <c r="T95" s="2"/>
      <c r="U95" s="2"/>
      <c r="V95" s="2"/>
      <c r="W95" s="2"/>
    </row>
    <row r="96" spans="1:23" s="3" customFormat="1" hidden="1">
      <c r="A96"/>
      <c r="B96" s="2"/>
      <c r="C96" s="2"/>
      <c r="D96" s="2"/>
      <c r="E96" s="2"/>
      <c r="F96" s="2"/>
      <c r="G96" s="2"/>
      <c r="H96" s="2"/>
      <c r="I96" s="2"/>
      <c r="J96" s="2"/>
      <c r="K96" s="2"/>
      <c r="L96" s="2"/>
      <c r="M96" s="2"/>
      <c r="N96" s="2"/>
      <c r="O96" s="2"/>
      <c r="P96" s="2"/>
      <c r="Q96" s="2"/>
      <c r="R96" s="2"/>
      <c r="S96" s="2"/>
      <c r="T96" s="2"/>
      <c r="U96" s="2"/>
      <c r="V96" s="2"/>
      <c r="W96" s="2"/>
    </row>
    <row r="97" spans="1:23" s="3" customFormat="1" hidden="1">
      <c r="A97"/>
      <c r="B97" s="2"/>
      <c r="C97" s="2"/>
      <c r="D97" s="2"/>
      <c r="E97" s="2"/>
      <c r="F97" s="2"/>
      <c r="G97" s="2"/>
      <c r="H97" s="2"/>
      <c r="I97" s="2"/>
      <c r="J97" s="2"/>
      <c r="K97" s="2"/>
      <c r="L97" s="2"/>
      <c r="M97" s="2"/>
      <c r="N97" s="2"/>
      <c r="O97" s="2"/>
      <c r="P97" s="2"/>
      <c r="Q97" s="2"/>
      <c r="R97" s="2"/>
      <c r="S97" s="2"/>
      <c r="T97" s="2"/>
      <c r="U97" s="2"/>
      <c r="V97" s="2"/>
      <c r="W97" s="2"/>
    </row>
    <row r="98" spans="1:23" s="3" customFormat="1" hidden="1">
      <c r="A98"/>
      <c r="B98" s="2"/>
      <c r="C98" s="2"/>
      <c r="D98" s="2"/>
      <c r="E98" s="2"/>
      <c r="F98" s="2"/>
      <c r="G98" s="2"/>
      <c r="H98" s="2"/>
      <c r="I98" s="2"/>
      <c r="J98" s="2"/>
      <c r="K98" s="2"/>
      <c r="L98" s="2"/>
      <c r="M98" s="2"/>
      <c r="N98" s="2"/>
      <c r="O98" s="2"/>
      <c r="P98" s="2"/>
      <c r="Q98" s="2"/>
      <c r="R98" s="2"/>
      <c r="S98" s="2"/>
      <c r="T98" s="2"/>
      <c r="U98" s="2"/>
      <c r="V98" s="2"/>
      <c r="W98" s="2"/>
    </row>
    <row r="99" spans="1:23" s="3" customFormat="1" hidden="1">
      <c r="A99"/>
      <c r="B99" s="2"/>
      <c r="C99" s="2"/>
      <c r="D99" s="2"/>
      <c r="E99" s="2"/>
      <c r="F99" s="2"/>
      <c r="G99" s="2"/>
      <c r="H99" s="2"/>
      <c r="I99" s="2"/>
      <c r="J99" s="2"/>
      <c r="K99" s="2"/>
      <c r="L99" s="2"/>
      <c r="M99" s="2"/>
      <c r="N99" s="2"/>
      <c r="O99" s="2"/>
      <c r="P99" s="2"/>
      <c r="Q99" s="2"/>
      <c r="R99" s="2"/>
      <c r="S99" s="2"/>
      <c r="T99" s="2"/>
      <c r="U99" s="2"/>
      <c r="V99" s="2"/>
      <c r="W99" s="2"/>
    </row>
    <row r="100" spans="1:23" s="3" customFormat="1" hidden="1">
      <c r="A100"/>
      <c r="B100" s="2"/>
      <c r="C100" s="2"/>
      <c r="D100" s="2"/>
      <c r="E100" s="2"/>
      <c r="F100" s="2"/>
      <c r="G100" s="2"/>
      <c r="H100" s="2"/>
      <c r="I100" s="2"/>
      <c r="J100" s="2"/>
      <c r="K100" s="2"/>
      <c r="L100" s="2"/>
      <c r="M100" s="2"/>
      <c r="N100" s="2"/>
      <c r="O100" s="2"/>
      <c r="P100" s="2"/>
      <c r="Q100" s="2"/>
      <c r="R100" s="2"/>
      <c r="S100" s="2"/>
      <c r="T100" s="2"/>
      <c r="U100" s="2"/>
      <c r="V100" s="2"/>
      <c r="W100" s="2"/>
    </row>
    <row r="101" spans="1:23" s="3" customFormat="1" hidden="1">
      <c r="A101"/>
      <c r="B101" s="2"/>
      <c r="C101" s="2"/>
      <c r="D101" s="2"/>
      <c r="E101" s="2"/>
      <c r="F101" s="2"/>
      <c r="G101" s="2"/>
      <c r="H101" s="2"/>
      <c r="I101" s="2"/>
      <c r="J101" s="2"/>
      <c r="K101" s="2"/>
      <c r="L101" s="2"/>
      <c r="M101" s="2"/>
      <c r="N101" s="2"/>
      <c r="O101" s="2"/>
      <c r="P101" s="2"/>
      <c r="Q101" s="2"/>
      <c r="R101" s="2"/>
      <c r="S101" s="2"/>
      <c r="T101" s="2"/>
      <c r="U101" s="2"/>
      <c r="V101" s="2"/>
      <c r="W101" s="2"/>
    </row>
    <row r="102" spans="1:23" s="3" customFormat="1" hidden="1">
      <c r="A102"/>
      <c r="B102" s="2"/>
      <c r="C102" s="2"/>
      <c r="D102" s="2"/>
      <c r="E102" s="2"/>
      <c r="F102" s="2"/>
      <c r="G102" s="2"/>
      <c r="H102" s="2"/>
      <c r="I102" s="2"/>
      <c r="J102" s="2"/>
      <c r="K102" s="2"/>
      <c r="L102" s="2"/>
      <c r="M102" s="2"/>
      <c r="N102" s="2"/>
      <c r="O102" s="2"/>
      <c r="P102" s="2"/>
      <c r="Q102" s="2"/>
      <c r="R102" s="2"/>
      <c r="S102" s="2"/>
      <c r="T102" s="2"/>
      <c r="U102" s="2"/>
      <c r="V102" s="2"/>
      <c r="W102" s="2"/>
    </row>
    <row r="103" spans="1:23" s="3" customFormat="1" hidden="1">
      <c r="A103"/>
      <c r="B103" s="2"/>
      <c r="C103" s="2"/>
      <c r="D103" s="2"/>
      <c r="E103" s="2"/>
      <c r="F103" s="2"/>
      <c r="G103" s="2"/>
      <c r="H103" s="2"/>
      <c r="I103" s="2"/>
      <c r="J103" s="2"/>
      <c r="K103" s="2"/>
      <c r="L103" s="2"/>
      <c r="M103" s="2"/>
      <c r="N103" s="2"/>
      <c r="O103" s="2"/>
      <c r="P103" s="2"/>
      <c r="Q103" s="2"/>
      <c r="R103" s="2"/>
      <c r="S103" s="2"/>
      <c r="T103" s="2"/>
      <c r="U103" s="2"/>
      <c r="V103" s="2"/>
      <c r="W103" s="2"/>
    </row>
    <row r="104" spans="1:23" s="3" customFormat="1" hidden="1">
      <c r="A104"/>
      <c r="B104" s="2"/>
      <c r="C104" s="2"/>
      <c r="D104" s="2"/>
      <c r="E104" s="2"/>
      <c r="F104" s="2"/>
      <c r="G104" s="2"/>
      <c r="H104" s="2"/>
      <c r="I104" s="2"/>
      <c r="J104" s="2"/>
      <c r="K104" s="2"/>
      <c r="L104" s="2"/>
      <c r="M104" s="2"/>
      <c r="N104" s="2"/>
      <c r="O104" s="2"/>
      <c r="P104" s="2"/>
      <c r="Q104" s="2"/>
      <c r="R104" s="2"/>
      <c r="S104" s="2"/>
      <c r="T104" s="2"/>
      <c r="U104" s="2"/>
      <c r="V104" s="2"/>
      <c r="W104" s="2"/>
    </row>
    <row r="105" spans="1:23" s="3" customFormat="1" hidden="1">
      <c r="A105"/>
      <c r="B105" s="2"/>
      <c r="C105" s="2"/>
      <c r="D105" s="2"/>
      <c r="E105" s="2"/>
      <c r="F105" s="2"/>
      <c r="G105" s="2"/>
      <c r="H105" s="2"/>
      <c r="I105" s="2"/>
      <c r="J105" s="2"/>
      <c r="K105" s="2"/>
      <c r="L105" s="2"/>
      <c r="M105" s="2"/>
      <c r="N105" s="2"/>
      <c r="O105" s="2"/>
      <c r="P105" s="2"/>
      <c r="Q105" s="2"/>
      <c r="R105" s="2"/>
      <c r="S105" s="2"/>
      <c r="T105" s="2"/>
      <c r="U105" s="2"/>
      <c r="V105" s="2"/>
      <c r="W105" s="2"/>
    </row>
    <row r="106" spans="1:23" s="3" customFormat="1" hidden="1">
      <c r="A106"/>
      <c r="B106" s="2"/>
      <c r="C106" s="2"/>
      <c r="D106" s="2"/>
      <c r="E106" s="2"/>
      <c r="F106" s="2"/>
      <c r="G106" s="2"/>
      <c r="H106" s="2"/>
      <c r="I106" s="2"/>
      <c r="J106" s="2"/>
      <c r="K106" s="2"/>
      <c r="L106" s="2"/>
      <c r="M106" s="2"/>
      <c r="N106" s="2"/>
      <c r="O106" s="2"/>
      <c r="P106" s="2"/>
      <c r="Q106" s="2"/>
      <c r="R106" s="2"/>
      <c r="S106" s="2"/>
      <c r="T106" s="2"/>
      <c r="U106" s="2"/>
      <c r="V106" s="2"/>
      <c r="W106" s="2"/>
    </row>
    <row r="107" spans="1:23" s="3" customFormat="1" hidden="1">
      <c r="A107"/>
      <c r="B107" s="2"/>
      <c r="C107" s="2"/>
      <c r="D107" s="2"/>
      <c r="E107" s="2"/>
      <c r="F107" s="2"/>
      <c r="G107" s="2"/>
      <c r="H107" s="2"/>
      <c r="I107" s="2"/>
      <c r="J107" s="2"/>
      <c r="K107" s="2"/>
      <c r="L107" s="2"/>
      <c r="M107" s="2"/>
      <c r="N107" s="2"/>
      <c r="O107" s="2"/>
      <c r="P107" s="2"/>
      <c r="Q107" s="2"/>
      <c r="R107" s="2"/>
      <c r="S107" s="2"/>
      <c r="T107" s="2"/>
      <c r="U107" s="2"/>
      <c r="V107" s="2"/>
      <c r="W107" s="2"/>
    </row>
    <row r="108" spans="1:23" s="3" customFormat="1" hidden="1">
      <c r="A108"/>
      <c r="B108" s="2"/>
      <c r="C108" s="2"/>
      <c r="D108" s="2"/>
      <c r="E108" s="2"/>
      <c r="F108" s="2"/>
      <c r="G108" s="2"/>
      <c r="H108" s="2"/>
      <c r="I108" s="2"/>
      <c r="J108" s="2"/>
      <c r="K108" s="2"/>
      <c r="L108" s="2"/>
      <c r="M108" s="2"/>
      <c r="N108" s="2"/>
      <c r="O108" s="2"/>
      <c r="P108" s="2"/>
      <c r="Q108" s="2"/>
      <c r="R108" s="2"/>
      <c r="S108" s="2"/>
      <c r="T108" s="2"/>
      <c r="U108" s="2"/>
      <c r="V108" s="2"/>
      <c r="W108" s="2"/>
    </row>
    <row r="109" spans="1:23" s="3" customFormat="1" hidden="1">
      <c r="A109"/>
      <c r="B109" s="2"/>
      <c r="C109" s="2"/>
      <c r="D109" s="2"/>
      <c r="E109" s="2"/>
      <c r="F109" s="2"/>
      <c r="G109" s="2"/>
      <c r="H109" s="2"/>
      <c r="I109" s="2"/>
      <c r="J109" s="2"/>
      <c r="K109" s="2"/>
      <c r="L109" s="2"/>
      <c r="M109" s="2"/>
      <c r="N109" s="2"/>
      <c r="O109" s="2"/>
      <c r="P109" s="2"/>
      <c r="Q109" s="2"/>
      <c r="R109" s="2"/>
      <c r="S109" s="2"/>
      <c r="T109" s="2"/>
      <c r="U109" s="2"/>
      <c r="V109" s="2"/>
      <c r="W109" s="2"/>
    </row>
    <row r="110" spans="1:23" s="3" customFormat="1" hidden="1">
      <c r="A110"/>
      <c r="B110" s="2"/>
      <c r="C110" s="2"/>
      <c r="D110" s="2"/>
      <c r="E110" s="2"/>
      <c r="F110" s="2"/>
      <c r="G110" s="2"/>
      <c r="H110" s="2"/>
      <c r="I110" s="2"/>
      <c r="J110" s="2"/>
      <c r="K110" s="2"/>
      <c r="L110" s="2"/>
      <c r="M110" s="2"/>
      <c r="N110" s="2"/>
      <c r="O110" s="2"/>
      <c r="P110" s="2"/>
      <c r="Q110" s="2"/>
      <c r="R110" s="2"/>
      <c r="S110" s="2"/>
      <c r="T110" s="2"/>
      <c r="U110" s="2"/>
      <c r="V110" s="2"/>
      <c r="W110" s="2"/>
    </row>
    <row r="111" spans="1:23" s="3" customFormat="1" hidden="1">
      <c r="A111"/>
      <c r="B111" s="2"/>
      <c r="C111" s="2"/>
      <c r="D111" s="2"/>
      <c r="E111" s="2"/>
      <c r="F111" s="2"/>
      <c r="G111" s="2"/>
      <c r="H111" s="2"/>
      <c r="I111" s="2"/>
      <c r="J111" s="2"/>
      <c r="K111" s="2"/>
      <c r="L111" s="2"/>
      <c r="M111" s="2"/>
      <c r="N111" s="2"/>
      <c r="O111" s="2"/>
      <c r="P111" s="2"/>
      <c r="Q111" s="2"/>
      <c r="R111" s="2"/>
      <c r="S111" s="2"/>
      <c r="T111" s="2"/>
      <c r="U111" s="2"/>
      <c r="V111" s="2"/>
      <c r="W111" s="2"/>
    </row>
    <row r="112" spans="1:23" s="3" customFormat="1" hidden="1">
      <c r="A112"/>
      <c r="B112" s="2"/>
      <c r="C112" s="2"/>
      <c r="D112" s="2"/>
      <c r="E112" s="2"/>
      <c r="F112" s="2"/>
      <c r="G112" s="2"/>
      <c r="H112" s="2"/>
      <c r="I112" s="2"/>
      <c r="J112" s="2"/>
      <c r="K112" s="2"/>
      <c r="L112" s="2"/>
      <c r="M112" s="2"/>
      <c r="N112" s="2"/>
      <c r="O112" s="2"/>
      <c r="P112" s="2"/>
      <c r="Q112" s="2"/>
      <c r="R112" s="2"/>
      <c r="S112" s="2"/>
      <c r="T112" s="2"/>
      <c r="U112" s="2"/>
      <c r="V112" s="2"/>
      <c r="W112" s="2"/>
    </row>
    <row r="113" spans="1:23" s="3" customFormat="1" hidden="1">
      <c r="A113"/>
      <c r="B113" s="2"/>
      <c r="C113" s="2"/>
      <c r="D113" s="2"/>
      <c r="E113" s="2"/>
      <c r="F113" s="2"/>
      <c r="G113" s="2"/>
      <c r="H113" s="2"/>
      <c r="I113" s="2"/>
      <c r="J113" s="2"/>
      <c r="K113" s="2"/>
      <c r="L113" s="2"/>
      <c r="M113" s="2"/>
      <c r="N113" s="2"/>
      <c r="O113" s="2"/>
      <c r="P113" s="2"/>
      <c r="Q113" s="2"/>
      <c r="R113" s="2"/>
      <c r="S113" s="2"/>
      <c r="T113" s="2"/>
      <c r="U113" s="2"/>
      <c r="V113" s="2"/>
      <c r="W113" s="2"/>
    </row>
    <row r="114" spans="1:23" s="3" customFormat="1" hidden="1">
      <c r="A114"/>
      <c r="B114" s="2"/>
      <c r="C114" s="2"/>
      <c r="D114" s="2"/>
      <c r="E114" s="2"/>
      <c r="F114" s="2"/>
      <c r="G114" s="2"/>
      <c r="H114" s="2"/>
      <c r="I114" s="2"/>
      <c r="J114" s="2"/>
      <c r="K114" s="2"/>
      <c r="L114" s="2"/>
      <c r="M114" s="2"/>
      <c r="N114" s="2"/>
      <c r="O114" s="2"/>
      <c r="P114" s="2"/>
      <c r="Q114" s="2"/>
      <c r="R114" s="2"/>
      <c r="S114" s="2"/>
      <c r="T114" s="2"/>
      <c r="U114" s="2"/>
      <c r="V114" s="2"/>
      <c r="W114" s="2"/>
    </row>
    <row r="115" spans="1:23" s="3" customFormat="1" hidden="1">
      <c r="A115"/>
      <c r="B115" s="2"/>
      <c r="C115" s="2"/>
      <c r="D115" s="2"/>
      <c r="E115" s="2"/>
      <c r="F115" s="2"/>
      <c r="G115" s="2"/>
      <c r="H115" s="2"/>
      <c r="I115" s="2"/>
      <c r="J115" s="2"/>
      <c r="K115" s="2"/>
      <c r="L115" s="2"/>
      <c r="M115" s="2"/>
      <c r="N115" s="2"/>
      <c r="O115" s="2"/>
      <c r="P115" s="2"/>
      <c r="Q115" s="2"/>
      <c r="R115" s="2"/>
      <c r="S115" s="2"/>
      <c r="T115" s="2"/>
      <c r="U115" s="2"/>
      <c r="V115" s="2"/>
      <c r="W115" s="2"/>
    </row>
    <row r="116" spans="1:23" s="3" customFormat="1" hidden="1">
      <c r="A116"/>
      <c r="B116" s="2"/>
      <c r="C116" s="2"/>
      <c r="D116" s="2"/>
      <c r="E116" s="2"/>
      <c r="F116" s="2"/>
      <c r="G116" s="2"/>
      <c r="H116" s="2"/>
      <c r="I116" s="2"/>
      <c r="J116" s="2"/>
      <c r="K116" s="2"/>
      <c r="L116" s="2"/>
      <c r="M116" s="2"/>
      <c r="N116" s="2"/>
      <c r="O116" s="2"/>
      <c r="P116" s="2"/>
      <c r="Q116" s="2"/>
      <c r="R116" s="2"/>
      <c r="S116" s="2"/>
      <c r="T116" s="2"/>
      <c r="U116" s="2"/>
      <c r="V116" s="2"/>
      <c r="W116" s="2"/>
    </row>
    <row r="117" spans="1:23" s="3" customFormat="1" hidden="1">
      <c r="A117"/>
      <c r="B117" s="2"/>
      <c r="C117" s="2"/>
      <c r="D117" s="2"/>
      <c r="E117" s="2"/>
      <c r="F117" s="2"/>
      <c r="G117" s="2"/>
      <c r="H117" s="2"/>
      <c r="I117" s="2"/>
      <c r="J117" s="2"/>
      <c r="K117" s="2"/>
      <c r="L117" s="2"/>
      <c r="M117" s="2"/>
      <c r="N117" s="2"/>
      <c r="O117" s="2"/>
      <c r="P117" s="2"/>
      <c r="Q117" s="2"/>
      <c r="R117" s="2"/>
      <c r="S117" s="2"/>
      <c r="T117" s="2"/>
      <c r="U117" s="2"/>
      <c r="V117" s="2"/>
      <c r="W117" s="2"/>
    </row>
    <row r="118" spans="1:23" s="3" customFormat="1" hidden="1">
      <c r="A118"/>
      <c r="B118" s="2"/>
      <c r="C118" s="2"/>
      <c r="D118" s="2"/>
      <c r="E118" s="2"/>
      <c r="F118" s="2"/>
      <c r="G118" s="2"/>
      <c r="H118" s="2"/>
      <c r="I118" s="2"/>
      <c r="J118" s="2"/>
      <c r="K118" s="2"/>
      <c r="L118" s="2"/>
      <c r="M118" s="2"/>
      <c r="N118" s="2"/>
      <c r="O118" s="2"/>
      <c r="P118" s="2"/>
      <c r="Q118" s="2"/>
      <c r="R118" s="2"/>
      <c r="S118" s="2"/>
      <c r="T118" s="2"/>
      <c r="U118" s="2"/>
      <c r="V118" s="2"/>
      <c r="W118" s="2"/>
    </row>
    <row r="119" spans="1:23" s="3" customFormat="1" hidden="1">
      <c r="A119"/>
      <c r="B119" s="2"/>
      <c r="C119" s="2"/>
      <c r="D119" s="2"/>
      <c r="E119" s="2"/>
      <c r="F119" s="2"/>
      <c r="G119" s="2"/>
      <c r="H119" s="2"/>
      <c r="I119" s="2"/>
      <c r="J119" s="2"/>
      <c r="K119" s="2"/>
      <c r="L119" s="2"/>
      <c r="M119" s="2"/>
      <c r="N119" s="2"/>
      <c r="O119" s="2"/>
      <c r="P119" s="2"/>
      <c r="Q119" s="2"/>
      <c r="R119" s="2"/>
      <c r="S119" s="2"/>
      <c r="T119" s="2"/>
      <c r="U119" s="2"/>
      <c r="V119" s="2"/>
      <c r="W119" s="2"/>
    </row>
    <row r="120" spans="1:23" s="3" customFormat="1" hidden="1">
      <c r="A120"/>
      <c r="B120" s="2"/>
      <c r="C120" s="2"/>
      <c r="D120" s="2"/>
      <c r="E120" s="2"/>
      <c r="F120" s="2"/>
      <c r="G120" s="2"/>
      <c r="H120" s="2"/>
      <c r="I120" s="2"/>
      <c r="J120" s="2"/>
      <c r="K120" s="2"/>
      <c r="L120" s="2"/>
      <c r="M120" s="2"/>
      <c r="N120" s="2"/>
      <c r="O120" s="2"/>
      <c r="P120" s="2"/>
      <c r="Q120" s="2"/>
      <c r="R120" s="2"/>
      <c r="S120" s="2"/>
      <c r="T120" s="2"/>
      <c r="U120" s="2"/>
      <c r="V120" s="2"/>
      <c r="W120" s="2"/>
    </row>
    <row r="121" spans="1:23" s="3" customFormat="1" hidden="1">
      <c r="A121"/>
      <c r="B121" s="2"/>
      <c r="C121" s="2"/>
      <c r="D121" s="2"/>
      <c r="E121" s="2"/>
      <c r="F121" s="2"/>
      <c r="G121" s="2"/>
      <c r="H121" s="2"/>
      <c r="I121" s="2"/>
      <c r="J121" s="2"/>
      <c r="K121" s="2"/>
      <c r="L121" s="2"/>
      <c r="M121" s="2"/>
      <c r="N121" s="2"/>
      <c r="O121" s="2"/>
      <c r="P121" s="2"/>
      <c r="Q121" s="2"/>
      <c r="R121" s="2"/>
      <c r="S121" s="2"/>
      <c r="T121" s="2"/>
      <c r="U121" s="2"/>
      <c r="V121" s="2"/>
      <c r="W121" s="2"/>
    </row>
    <row r="122" spans="1:23" s="3" customFormat="1" hidden="1">
      <c r="A122"/>
      <c r="B122" s="2"/>
      <c r="C122" s="2"/>
      <c r="D122" s="2"/>
      <c r="E122" s="2"/>
      <c r="F122" s="2"/>
      <c r="G122" s="2"/>
      <c r="H122" s="2"/>
      <c r="I122" s="2"/>
      <c r="J122" s="2"/>
      <c r="K122" s="2"/>
      <c r="L122" s="2"/>
      <c r="M122" s="2"/>
      <c r="N122" s="2"/>
      <c r="O122" s="2"/>
      <c r="P122" s="2"/>
      <c r="Q122" s="2"/>
      <c r="R122" s="2"/>
      <c r="S122" s="2"/>
      <c r="T122" s="2"/>
      <c r="U122" s="2"/>
      <c r="V122" s="2"/>
      <c r="W122" s="2"/>
    </row>
    <row r="123" spans="1:23" s="3" customFormat="1" hidden="1">
      <c r="A123"/>
      <c r="B123" s="2"/>
      <c r="C123" s="2"/>
      <c r="D123" s="2"/>
      <c r="E123" s="2"/>
      <c r="F123" s="2"/>
      <c r="G123" s="2"/>
      <c r="H123" s="2"/>
      <c r="I123" s="2"/>
      <c r="J123" s="2"/>
      <c r="K123" s="2"/>
      <c r="L123" s="2"/>
      <c r="M123" s="2"/>
      <c r="N123" s="2"/>
      <c r="O123" s="2"/>
      <c r="P123" s="2"/>
      <c r="Q123" s="2"/>
      <c r="R123" s="2"/>
      <c r="S123" s="2"/>
      <c r="T123" s="2"/>
      <c r="U123" s="2"/>
      <c r="V123" s="2"/>
      <c r="W123" s="2"/>
    </row>
    <row r="124" spans="1:23" s="3" customFormat="1" hidden="1">
      <c r="A124"/>
      <c r="B124" s="2"/>
      <c r="C124" s="2"/>
      <c r="D124" s="2"/>
      <c r="E124" s="2"/>
      <c r="F124" s="2"/>
      <c r="G124" s="2"/>
      <c r="H124" s="2"/>
      <c r="I124" s="2"/>
      <c r="J124" s="2"/>
      <c r="K124" s="2"/>
      <c r="L124" s="2"/>
      <c r="M124" s="2"/>
      <c r="N124" s="2"/>
      <c r="O124" s="2"/>
      <c r="P124" s="2"/>
      <c r="Q124" s="2"/>
      <c r="R124" s="2"/>
      <c r="S124" s="2"/>
      <c r="T124" s="2"/>
      <c r="U124" s="2"/>
      <c r="V124" s="2"/>
      <c r="W124" s="2"/>
    </row>
    <row r="125" spans="1:23" s="3" customFormat="1" hidden="1">
      <c r="A125"/>
      <c r="B125" s="2"/>
      <c r="C125" s="2"/>
      <c r="D125" s="2"/>
      <c r="E125" s="2"/>
      <c r="F125" s="2"/>
      <c r="G125" s="2"/>
      <c r="H125" s="2"/>
      <c r="I125" s="2"/>
      <c r="J125" s="2"/>
      <c r="K125" s="2"/>
      <c r="L125" s="2"/>
      <c r="M125" s="2"/>
      <c r="N125" s="2"/>
      <c r="O125" s="2"/>
      <c r="P125" s="2"/>
      <c r="Q125" s="2"/>
      <c r="R125" s="2"/>
      <c r="S125" s="2"/>
      <c r="T125" s="2"/>
      <c r="U125" s="2"/>
      <c r="V125" s="2"/>
      <c r="W125" s="2"/>
    </row>
    <row r="126" spans="1:23" s="3" customFormat="1" hidden="1">
      <c r="A126"/>
      <c r="B126" s="2"/>
      <c r="C126" s="2"/>
      <c r="D126" s="2"/>
      <c r="E126" s="2"/>
      <c r="F126" s="2"/>
      <c r="G126" s="2"/>
      <c r="H126" s="2"/>
      <c r="I126" s="2"/>
      <c r="J126" s="2"/>
      <c r="K126" s="2"/>
      <c r="L126" s="2"/>
      <c r="M126" s="2"/>
      <c r="N126" s="2"/>
      <c r="O126" s="2"/>
      <c r="P126" s="2"/>
      <c r="Q126" s="2"/>
      <c r="R126" s="2"/>
      <c r="S126" s="2"/>
      <c r="T126" s="2"/>
      <c r="U126" s="2"/>
      <c r="V126" s="2"/>
      <c r="W126" s="2"/>
    </row>
    <row r="127" spans="1:23" s="3" customFormat="1" hidden="1">
      <c r="A127"/>
      <c r="B127" s="2"/>
      <c r="C127" s="2"/>
      <c r="D127" s="2"/>
      <c r="E127" s="2"/>
      <c r="F127" s="2"/>
      <c r="G127" s="2"/>
      <c r="H127" s="2"/>
      <c r="I127" s="2"/>
      <c r="J127" s="2"/>
      <c r="K127" s="2"/>
      <c r="L127" s="2"/>
      <c r="M127" s="2"/>
      <c r="N127" s="2"/>
      <c r="O127" s="2"/>
      <c r="P127" s="2"/>
      <c r="Q127" s="2"/>
      <c r="R127" s="2"/>
      <c r="S127" s="2"/>
      <c r="T127" s="2"/>
      <c r="U127" s="2"/>
      <c r="V127" s="2"/>
      <c r="W127" s="2"/>
    </row>
    <row r="128" spans="1:23" s="3" customFormat="1" hidden="1">
      <c r="A128"/>
      <c r="B128" s="2"/>
      <c r="C128" s="2"/>
      <c r="D128" s="2"/>
      <c r="E128" s="2"/>
      <c r="F128" s="2"/>
      <c r="G128" s="2"/>
      <c r="H128" s="2"/>
      <c r="I128" s="2"/>
      <c r="J128" s="2"/>
      <c r="K128" s="2"/>
      <c r="L128" s="2"/>
      <c r="M128" s="2"/>
      <c r="N128" s="2"/>
      <c r="O128" s="2"/>
      <c r="P128" s="2"/>
      <c r="Q128" s="2"/>
      <c r="R128" s="2"/>
      <c r="S128" s="2"/>
      <c r="T128" s="2"/>
      <c r="U128" s="2"/>
      <c r="V128" s="2"/>
      <c r="W128" s="2"/>
    </row>
    <row r="129" spans="1:23" s="3" customFormat="1" hidden="1">
      <c r="A129"/>
      <c r="B129" s="2"/>
      <c r="C129" s="2"/>
      <c r="D129" s="2"/>
      <c r="E129" s="2"/>
      <c r="F129" s="2"/>
      <c r="G129" s="2"/>
      <c r="H129" s="2"/>
      <c r="I129" s="2"/>
      <c r="J129" s="2"/>
      <c r="K129" s="2"/>
      <c r="L129" s="2"/>
      <c r="M129" s="2"/>
      <c r="N129" s="2"/>
      <c r="O129" s="2"/>
      <c r="P129" s="2"/>
      <c r="Q129" s="2"/>
      <c r="R129" s="2"/>
      <c r="S129" s="2"/>
      <c r="T129" s="2"/>
      <c r="U129" s="2"/>
      <c r="V129" s="2"/>
      <c r="W129" s="2"/>
    </row>
    <row r="130" spans="1:23" s="3" customFormat="1" hidden="1">
      <c r="A130"/>
      <c r="B130" s="2"/>
      <c r="C130" s="2"/>
      <c r="D130" s="2"/>
      <c r="E130" s="2"/>
      <c r="F130" s="2"/>
      <c r="G130" s="2"/>
      <c r="H130" s="2"/>
      <c r="I130" s="2"/>
      <c r="J130" s="2"/>
      <c r="K130" s="2"/>
      <c r="L130" s="2"/>
      <c r="M130" s="2"/>
      <c r="N130" s="2"/>
      <c r="O130" s="2"/>
      <c r="P130" s="2"/>
      <c r="Q130" s="2"/>
      <c r="R130" s="2"/>
      <c r="S130" s="2"/>
      <c r="T130" s="2"/>
      <c r="U130" s="2"/>
      <c r="V130" s="2"/>
      <c r="W130" s="2"/>
    </row>
    <row r="131" spans="1:23" s="3" customFormat="1" hidden="1">
      <c r="A131"/>
      <c r="B131" s="2"/>
      <c r="C131" s="2"/>
      <c r="D131" s="2"/>
      <c r="E131" s="2"/>
      <c r="F131" s="2"/>
      <c r="G131" s="2"/>
      <c r="H131" s="2"/>
      <c r="I131" s="2"/>
      <c r="J131" s="2"/>
      <c r="K131" s="2"/>
      <c r="L131" s="2"/>
      <c r="M131" s="2"/>
      <c r="N131" s="2"/>
      <c r="O131" s="2"/>
      <c r="P131" s="2"/>
      <c r="Q131" s="2"/>
      <c r="R131" s="2"/>
      <c r="S131" s="2"/>
      <c r="T131" s="2"/>
      <c r="U131" s="2"/>
      <c r="V131" s="2"/>
      <c r="W131" s="2"/>
    </row>
    <row r="132" spans="1:23" s="3" customFormat="1" hidden="1">
      <c r="A132"/>
      <c r="B132" s="2"/>
      <c r="C132" s="2"/>
      <c r="D132" s="2"/>
      <c r="E132" s="2"/>
      <c r="F132" s="2"/>
      <c r="G132" s="2"/>
      <c r="H132" s="2"/>
      <c r="I132" s="2"/>
      <c r="J132" s="2"/>
      <c r="K132" s="2"/>
      <c r="L132" s="2"/>
      <c r="M132" s="2"/>
      <c r="N132" s="2"/>
      <c r="O132" s="2"/>
      <c r="P132" s="2"/>
      <c r="Q132" s="2"/>
      <c r="R132" s="2"/>
      <c r="S132" s="2"/>
      <c r="T132" s="2"/>
      <c r="U132" s="2"/>
      <c r="V132" s="2"/>
      <c r="W132" s="2"/>
    </row>
    <row r="133" spans="1:23" s="3" customFormat="1" hidden="1">
      <c r="A133"/>
      <c r="B133" s="2"/>
      <c r="C133" s="2"/>
      <c r="D133" s="2"/>
      <c r="E133" s="2"/>
      <c r="F133" s="2"/>
      <c r="G133" s="2"/>
      <c r="H133" s="2"/>
      <c r="I133" s="2"/>
      <c r="J133" s="2"/>
      <c r="K133" s="2"/>
      <c r="L133" s="2"/>
      <c r="M133" s="2"/>
      <c r="N133" s="2"/>
      <c r="O133" s="2"/>
      <c r="P133" s="2"/>
      <c r="Q133" s="2"/>
      <c r="R133" s="2"/>
      <c r="S133" s="2"/>
      <c r="T133" s="2"/>
      <c r="U133" s="2"/>
      <c r="V133" s="2"/>
      <c r="W133" s="2"/>
    </row>
    <row r="134" spans="1:23" s="3" customFormat="1" hidden="1">
      <c r="A134"/>
      <c r="B134" s="2"/>
      <c r="C134" s="2"/>
      <c r="D134" s="2"/>
      <c r="E134" s="2"/>
      <c r="F134" s="2"/>
      <c r="G134" s="2"/>
      <c r="H134" s="2"/>
      <c r="I134" s="2"/>
      <c r="J134" s="2"/>
      <c r="K134" s="2"/>
      <c r="L134" s="2"/>
      <c r="M134" s="2"/>
      <c r="N134" s="2"/>
      <c r="O134" s="2"/>
      <c r="P134" s="2"/>
      <c r="Q134" s="2"/>
      <c r="R134" s="2"/>
      <c r="S134" s="2"/>
      <c r="T134" s="2"/>
      <c r="U134" s="2"/>
      <c r="V134" s="2"/>
      <c r="W134" s="2"/>
    </row>
    <row r="135" spans="1:23" s="3" customFormat="1" hidden="1">
      <c r="A135"/>
      <c r="B135" s="2"/>
      <c r="C135" s="2"/>
      <c r="D135" s="2"/>
      <c r="E135" s="2"/>
      <c r="F135" s="2"/>
      <c r="G135" s="2"/>
      <c r="H135" s="2"/>
      <c r="I135" s="2"/>
      <c r="J135" s="2"/>
      <c r="K135" s="2"/>
      <c r="L135" s="2"/>
      <c r="M135" s="2"/>
      <c r="N135" s="2"/>
      <c r="O135" s="2"/>
      <c r="P135" s="2"/>
      <c r="Q135" s="2"/>
      <c r="R135" s="2"/>
      <c r="S135" s="2"/>
      <c r="T135" s="2"/>
      <c r="U135" s="2"/>
      <c r="V135" s="2"/>
      <c r="W135" s="2"/>
    </row>
    <row r="136" spans="1:23" s="3" customFormat="1" hidden="1">
      <c r="A136"/>
      <c r="B136" s="2"/>
      <c r="C136" s="2"/>
      <c r="D136" s="2"/>
      <c r="E136" s="2"/>
      <c r="F136" s="2"/>
      <c r="G136" s="2"/>
      <c r="H136" s="2"/>
      <c r="I136" s="2"/>
      <c r="J136" s="2"/>
      <c r="K136" s="2"/>
      <c r="L136" s="2"/>
      <c r="M136" s="2"/>
      <c r="N136" s="2"/>
      <c r="O136" s="2"/>
      <c r="P136" s="2"/>
      <c r="Q136" s="2"/>
      <c r="R136" s="2"/>
      <c r="S136" s="2"/>
      <c r="T136" s="2"/>
      <c r="U136" s="2"/>
      <c r="V136" s="2"/>
      <c r="W136" s="2"/>
    </row>
    <row r="137" spans="1:23" s="3" customFormat="1" hidden="1">
      <c r="A137"/>
      <c r="B137" s="2"/>
      <c r="C137" s="2"/>
      <c r="D137" s="2"/>
      <c r="E137" s="2"/>
      <c r="F137" s="2"/>
      <c r="G137" s="2"/>
      <c r="H137" s="2"/>
      <c r="I137" s="2"/>
      <c r="J137" s="2"/>
      <c r="K137" s="2"/>
      <c r="L137" s="2"/>
      <c r="M137" s="2"/>
      <c r="N137" s="2"/>
      <c r="O137" s="2"/>
      <c r="P137" s="2"/>
      <c r="Q137" s="2"/>
      <c r="R137" s="2"/>
      <c r="S137" s="2"/>
      <c r="T137" s="2"/>
      <c r="U137" s="2"/>
      <c r="V137" s="2"/>
      <c r="W137" s="2"/>
    </row>
    <row r="138" spans="1:23" s="3" customFormat="1" hidden="1">
      <c r="A138"/>
      <c r="B138" s="2"/>
      <c r="C138" s="2"/>
      <c r="D138" s="2"/>
      <c r="E138" s="2"/>
      <c r="F138" s="2"/>
      <c r="G138" s="2"/>
      <c r="H138" s="2"/>
      <c r="I138" s="2"/>
      <c r="J138" s="2"/>
      <c r="K138" s="2"/>
      <c r="L138" s="2"/>
      <c r="M138" s="2"/>
      <c r="N138" s="2"/>
      <c r="O138" s="2"/>
      <c r="P138" s="2"/>
      <c r="Q138" s="2"/>
      <c r="R138" s="2"/>
      <c r="S138" s="2"/>
      <c r="T138" s="2"/>
      <c r="U138" s="2"/>
      <c r="V138" s="2"/>
      <c r="W138" s="2"/>
    </row>
    <row r="139" spans="1:23" s="3" customFormat="1" hidden="1">
      <c r="A139"/>
      <c r="B139" s="2"/>
      <c r="C139" s="2"/>
      <c r="D139" s="2"/>
      <c r="E139" s="2"/>
      <c r="F139" s="2"/>
      <c r="G139" s="2"/>
      <c r="H139" s="2"/>
      <c r="I139" s="2"/>
      <c r="J139" s="2"/>
      <c r="K139" s="2"/>
      <c r="L139" s="2"/>
      <c r="M139" s="2"/>
      <c r="N139" s="2"/>
      <c r="O139" s="2"/>
      <c r="P139" s="2"/>
      <c r="Q139" s="2"/>
      <c r="R139" s="2"/>
      <c r="S139" s="2"/>
      <c r="T139" s="2"/>
      <c r="U139" s="2"/>
      <c r="V139" s="2"/>
      <c r="W139" s="2"/>
    </row>
    <row r="140" spans="1:23" s="3" customFormat="1" hidden="1">
      <c r="A140"/>
      <c r="B140" s="2"/>
      <c r="C140" s="2"/>
      <c r="D140" s="2"/>
      <c r="E140" s="2"/>
      <c r="F140" s="2"/>
      <c r="G140" s="2"/>
      <c r="H140" s="2"/>
      <c r="I140" s="2"/>
      <c r="J140" s="2"/>
      <c r="K140" s="2"/>
      <c r="L140" s="2"/>
      <c r="M140" s="2"/>
      <c r="N140" s="2"/>
      <c r="O140" s="2"/>
      <c r="P140" s="2"/>
      <c r="Q140" s="2"/>
      <c r="R140" s="2"/>
      <c r="S140" s="2"/>
      <c r="T140" s="2"/>
      <c r="U140" s="2"/>
      <c r="V140" s="2"/>
      <c r="W140" s="2"/>
    </row>
    <row r="141" spans="1:23" s="3" customFormat="1" hidden="1">
      <c r="A141"/>
      <c r="B141" s="2"/>
      <c r="C141" s="2"/>
      <c r="D141" s="2"/>
      <c r="E141" s="2"/>
      <c r="F141" s="2"/>
      <c r="G141" s="2"/>
      <c r="H141" s="2"/>
      <c r="I141" s="2"/>
      <c r="J141" s="2"/>
      <c r="K141" s="2"/>
      <c r="L141" s="2"/>
      <c r="M141" s="2"/>
      <c r="N141" s="2"/>
      <c r="O141" s="2"/>
      <c r="P141" s="2"/>
      <c r="Q141" s="2"/>
      <c r="R141" s="2"/>
      <c r="S141" s="2"/>
      <c r="T141" s="2"/>
      <c r="U141" s="2"/>
      <c r="V141" s="2"/>
      <c r="W141" s="2"/>
    </row>
    <row r="142" spans="1:23" s="3" customFormat="1" hidden="1">
      <c r="A142"/>
      <c r="B142" s="2"/>
      <c r="C142" s="2"/>
      <c r="D142" s="2"/>
      <c r="E142" s="2"/>
      <c r="F142" s="2"/>
      <c r="G142" s="2"/>
      <c r="H142" s="2"/>
      <c r="I142" s="2"/>
      <c r="J142" s="2"/>
      <c r="K142" s="2"/>
      <c r="L142" s="2"/>
      <c r="M142" s="2"/>
      <c r="N142" s="2"/>
      <c r="O142" s="2"/>
      <c r="P142" s="2"/>
      <c r="Q142" s="2"/>
      <c r="R142" s="2"/>
      <c r="S142" s="2"/>
      <c r="T142" s="2"/>
      <c r="U142" s="2"/>
      <c r="V142" s="2"/>
      <c r="W142" s="2"/>
    </row>
    <row r="143" spans="1:23" s="3" customFormat="1" hidden="1">
      <c r="A143"/>
      <c r="B143" s="2"/>
      <c r="C143" s="2"/>
      <c r="D143" s="2"/>
      <c r="E143" s="2"/>
      <c r="F143" s="2"/>
      <c r="G143" s="2"/>
      <c r="H143" s="2"/>
      <c r="I143" s="2"/>
      <c r="J143" s="2"/>
      <c r="K143" s="2"/>
      <c r="L143" s="2"/>
      <c r="M143" s="2"/>
      <c r="N143" s="2"/>
      <c r="O143" s="2"/>
      <c r="P143" s="2"/>
      <c r="Q143" s="2"/>
      <c r="R143" s="2"/>
      <c r="S143" s="2"/>
      <c r="T143" s="2"/>
      <c r="U143" s="2"/>
      <c r="V143" s="2"/>
      <c r="W143" s="2"/>
    </row>
    <row r="144" spans="1:23" s="3" customFormat="1" hidden="1">
      <c r="A144"/>
      <c r="B144" s="2"/>
      <c r="C144" s="2"/>
      <c r="D144" s="2"/>
      <c r="E144" s="2"/>
      <c r="F144" s="2"/>
      <c r="G144" s="2"/>
      <c r="H144" s="2"/>
      <c r="I144" s="2"/>
      <c r="J144" s="2"/>
      <c r="K144" s="2"/>
      <c r="L144" s="2"/>
      <c r="M144" s="2"/>
      <c r="N144" s="2"/>
      <c r="O144" s="2"/>
      <c r="P144" s="2"/>
      <c r="Q144" s="2"/>
      <c r="R144" s="2"/>
      <c r="S144" s="2"/>
      <c r="T144" s="2"/>
      <c r="U144" s="2"/>
      <c r="V144" s="2"/>
      <c r="W144" s="2"/>
    </row>
    <row r="145" spans="1:23" s="3" customFormat="1" hidden="1">
      <c r="A145"/>
      <c r="B145" s="2"/>
      <c r="C145" s="2"/>
      <c r="D145" s="2"/>
      <c r="E145" s="2"/>
      <c r="F145" s="2"/>
      <c r="G145" s="2"/>
      <c r="H145" s="2"/>
      <c r="I145" s="2"/>
      <c r="J145" s="2"/>
      <c r="K145" s="2"/>
      <c r="L145" s="2"/>
      <c r="M145" s="2"/>
      <c r="N145" s="2"/>
      <c r="O145" s="2"/>
      <c r="P145" s="2"/>
      <c r="Q145" s="2"/>
      <c r="R145" s="2"/>
      <c r="S145" s="2"/>
      <c r="T145" s="2"/>
      <c r="U145" s="2"/>
      <c r="V145" s="2"/>
      <c r="W145" s="2"/>
    </row>
    <row r="146" spans="1:23" s="3" customFormat="1" hidden="1">
      <c r="A146"/>
      <c r="B146" s="2"/>
      <c r="C146" s="2"/>
      <c r="D146" s="2"/>
      <c r="E146" s="2"/>
      <c r="F146" s="2"/>
      <c r="G146" s="2"/>
      <c r="H146" s="2"/>
      <c r="I146" s="2"/>
      <c r="J146" s="2"/>
      <c r="K146" s="2"/>
      <c r="L146" s="2"/>
      <c r="M146" s="2"/>
      <c r="N146" s="2"/>
      <c r="O146" s="2"/>
      <c r="P146" s="2"/>
      <c r="Q146" s="2"/>
      <c r="R146" s="2"/>
      <c r="S146" s="2"/>
      <c r="T146" s="2"/>
      <c r="U146" s="2"/>
      <c r="V146" s="2"/>
      <c r="W146" s="2"/>
    </row>
    <row r="147" spans="1:23" s="3" customFormat="1" hidden="1">
      <c r="A147"/>
      <c r="B147" s="2"/>
      <c r="C147" s="2"/>
      <c r="D147" s="2"/>
      <c r="E147" s="2"/>
      <c r="F147" s="2"/>
      <c r="G147" s="2"/>
      <c r="H147" s="2"/>
      <c r="I147" s="2"/>
      <c r="J147" s="2"/>
      <c r="K147" s="2"/>
      <c r="L147" s="2"/>
      <c r="M147" s="2"/>
      <c r="N147" s="2"/>
      <c r="O147" s="2"/>
      <c r="P147" s="2"/>
      <c r="Q147" s="2"/>
      <c r="R147" s="2"/>
      <c r="S147" s="2"/>
      <c r="T147" s="2"/>
      <c r="U147" s="2"/>
      <c r="V147" s="2"/>
      <c r="W147" s="2"/>
    </row>
    <row r="148" spans="1:23" s="3" customFormat="1" hidden="1">
      <c r="A148"/>
      <c r="B148" s="2"/>
      <c r="C148" s="2"/>
      <c r="D148" s="2"/>
      <c r="E148" s="2"/>
      <c r="F148" s="2"/>
      <c r="G148" s="2"/>
      <c r="H148" s="2"/>
      <c r="I148" s="2"/>
      <c r="J148" s="2"/>
      <c r="K148" s="2"/>
      <c r="L148" s="2"/>
      <c r="M148" s="2"/>
      <c r="N148" s="2"/>
      <c r="O148" s="2"/>
      <c r="P148" s="2"/>
      <c r="Q148" s="2"/>
      <c r="R148" s="2"/>
      <c r="S148" s="2"/>
      <c r="T148" s="2"/>
      <c r="U148" s="2"/>
      <c r="V148" s="2"/>
      <c r="W148" s="2"/>
    </row>
    <row r="149" spans="1:23" s="3" customFormat="1" hidden="1">
      <c r="A149"/>
      <c r="B149" s="2"/>
      <c r="C149" s="2"/>
      <c r="D149" s="2"/>
      <c r="E149" s="2"/>
      <c r="F149" s="2"/>
      <c r="G149" s="2"/>
      <c r="H149" s="2"/>
      <c r="I149" s="2"/>
      <c r="J149" s="2"/>
      <c r="K149" s="2"/>
      <c r="L149" s="2"/>
      <c r="M149" s="2"/>
      <c r="N149" s="2"/>
      <c r="O149" s="2"/>
      <c r="P149" s="2"/>
      <c r="Q149" s="2"/>
      <c r="R149" s="2"/>
      <c r="S149" s="2"/>
      <c r="T149" s="2"/>
      <c r="U149" s="2"/>
      <c r="V149" s="2"/>
      <c r="W149" s="2"/>
    </row>
    <row r="150" spans="1:23" s="3" customFormat="1" hidden="1">
      <c r="A150"/>
      <c r="B150" s="2"/>
      <c r="C150" s="2"/>
      <c r="D150" s="2"/>
      <c r="E150" s="2"/>
      <c r="F150" s="2"/>
      <c r="G150" s="2"/>
      <c r="H150" s="2"/>
      <c r="I150" s="2"/>
      <c r="J150" s="2"/>
      <c r="K150" s="2"/>
      <c r="L150" s="2"/>
      <c r="M150" s="2"/>
      <c r="N150" s="2"/>
      <c r="O150" s="2"/>
      <c r="P150" s="2"/>
      <c r="Q150" s="2"/>
      <c r="R150" s="2"/>
      <c r="S150" s="2"/>
      <c r="T150" s="2"/>
      <c r="U150" s="2"/>
      <c r="V150" s="2"/>
      <c r="W150" s="2"/>
    </row>
    <row r="151" spans="1:23" s="3" customFormat="1" hidden="1">
      <c r="A151"/>
      <c r="B151" s="2"/>
      <c r="C151" s="2"/>
      <c r="D151" s="2"/>
      <c r="E151" s="2"/>
      <c r="F151" s="2"/>
      <c r="G151" s="2"/>
      <c r="H151" s="2"/>
      <c r="I151" s="2"/>
      <c r="J151" s="2"/>
      <c r="K151" s="2"/>
      <c r="L151" s="2"/>
      <c r="M151" s="2"/>
      <c r="N151" s="2"/>
      <c r="O151" s="2"/>
      <c r="P151" s="2"/>
      <c r="Q151" s="2"/>
      <c r="R151" s="2"/>
      <c r="S151" s="2"/>
      <c r="T151" s="2"/>
      <c r="U151" s="2"/>
      <c r="V151" s="2"/>
      <c r="W151" s="2"/>
    </row>
    <row r="152" spans="1:23" s="3" customFormat="1" hidden="1">
      <c r="A152"/>
      <c r="B152" s="2"/>
      <c r="C152" s="2"/>
      <c r="D152" s="2"/>
      <c r="E152" s="2"/>
      <c r="F152" s="2"/>
      <c r="G152" s="2"/>
      <c r="H152" s="2"/>
      <c r="I152" s="2"/>
      <c r="J152" s="2"/>
      <c r="K152" s="2"/>
      <c r="L152" s="2"/>
      <c r="M152" s="2"/>
      <c r="N152" s="2"/>
      <c r="O152" s="2"/>
      <c r="P152" s="2"/>
      <c r="Q152" s="2"/>
      <c r="R152" s="2"/>
      <c r="S152" s="2"/>
      <c r="T152" s="2"/>
      <c r="U152" s="2"/>
      <c r="V152" s="2"/>
      <c r="W152" s="2"/>
    </row>
    <row r="153" spans="1:23" s="3" customFormat="1" hidden="1">
      <c r="A153"/>
      <c r="B153" s="2"/>
      <c r="C153" s="2"/>
      <c r="D153" s="2"/>
      <c r="E153" s="2"/>
      <c r="F153" s="2"/>
      <c r="G153" s="2"/>
      <c r="H153" s="2"/>
      <c r="I153" s="2"/>
      <c r="J153" s="2"/>
      <c r="K153" s="2"/>
      <c r="L153" s="2"/>
      <c r="M153" s="2"/>
      <c r="N153" s="2"/>
      <c r="O153" s="2"/>
      <c r="P153" s="2"/>
      <c r="Q153" s="2"/>
      <c r="R153" s="2"/>
      <c r="S153" s="2"/>
      <c r="T153" s="2"/>
      <c r="U153" s="2"/>
      <c r="V153" s="2"/>
      <c r="W153" s="2"/>
    </row>
    <row r="154" spans="1:23" s="3" customFormat="1" hidden="1">
      <c r="A154"/>
      <c r="B154" s="2"/>
      <c r="C154" s="2"/>
      <c r="D154" s="2"/>
      <c r="E154" s="2"/>
      <c r="F154" s="2"/>
      <c r="G154" s="2"/>
      <c r="H154" s="2"/>
      <c r="I154" s="2"/>
      <c r="J154" s="2"/>
      <c r="K154" s="2"/>
      <c r="L154" s="2"/>
      <c r="M154" s="2"/>
      <c r="N154" s="2"/>
      <c r="O154" s="2"/>
      <c r="P154" s="2"/>
      <c r="Q154" s="2"/>
      <c r="R154" s="2"/>
      <c r="S154" s="2"/>
      <c r="T154" s="2"/>
      <c r="U154" s="2"/>
      <c r="V154" s="2"/>
      <c r="W154" s="2"/>
    </row>
    <row r="155" spans="1:23" s="3" customFormat="1" hidden="1">
      <c r="A155"/>
      <c r="B155" s="2"/>
      <c r="C155" s="2"/>
      <c r="D155" s="2"/>
      <c r="E155" s="2"/>
      <c r="F155" s="2"/>
      <c r="G155" s="2"/>
      <c r="H155" s="2"/>
      <c r="I155" s="2"/>
      <c r="J155" s="2"/>
      <c r="K155" s="2"/>
      <c r="L155" s="2"/>
      <c r="M155" s="2"/>
      <c r="N155" s="2"/>
      <c r="O155" s="2"/>
      <c r="P155" s="2"/>
      <c r="Q155" s="2"/>
      <c r="R155" s="2"/>
      <c r="S155" s="2"/>
      <c r="T155" s="2"/>
      <c r="U155" s="2"/>
      <c r="V155" s="2"/>
      <c r="W155" s="2"/>
    </row>
    <row r="156" spans="1:23" s="3" customFormat="1" hidden="1">
      <c r="A156"/>
      <c r="B156" s="2"/>
      <c r="C156" s="2"/>
      <c r="D156" s="2"/>
      <c r="E156" s="2"/>
      <c r="F156" s="2"/>
      <c r="G156" s="2"/>
      <c r="H156" s="2"/>
      <c r="I156" s="2"/>
      <c r="J156" s="2"/>
      <c r="K156" s="2"/>
      <c r="L156" s="2"/>
      <c r="M156" s="2"/>
      <c r="N156" s="2"/>
      <c r="O156" s="2"/>
      <c r="P156" s="2"/>
      <c r="Q156" s="2"/>
      <c r="R156" s="2"/>
      <c r="S156" s="2"/>
      <c r="T156" s="2"/>
      <c r="U156" s="2"/>
      <c r="V156" s="2"/>
      <c r="W156" s="2"/>
    </row>
    <row r="157" spans="1:23" s="3" customFormat="1" hidden="1">
      <c r="A157"/>
      <c r="B157" s="2"/>
      <c r="C157" s="2"/>
      <c r="D157" s="2"/>
      <c r="E157" s="2"/>
      <c r="F157" s="2"/>
      <c r="G157" s="2"/>
      <c r="H157" s="2"/>
      <c r="I157" s="2"/>
      <c r="J157" s="2"/>
      <c r="K157" s="2"/>
      <c r="L157" s="2"/>
      <c r="M157" s="2"/>
      <c r="N157" s="2"/>
      <c r="O157" s="2"/>
      <c r="P157" s="2"/>
      <c r="Q157" s="2"/>
      <c r="R157" s="2"/>
      <c r="S157" s="2"/>
      <c r="T157" s="2"/>
      <c r="U157" s="2"/>
      <c r="V157" s="2"/>
      <c r="W157" s="2"/>
    </row>
    <row r="158" spans="1:23" s="3" customFormat="1" hidden="1">
      <c r="A158"/>
      <c r="B158"/>
      <c r="C158"/>
      <c r="D158"/>
      <c r="E158"/>
      <c r="F158"/>
      <c r="G158"/>
      <c r="H158"/>
      <c r="I158"/>
      <c r="J158"/>
      <c r="K158"/>
      <c r="L158"/>
      <c r="M158"/>
      <c r="N158"/>
      <c r="O158"/>
      <c r="P158"/>
      <c r="Q158"/>
      <c r="R158"/>
      <c r="S158"/>
      <c r="T158"/>
      <c r="U158"/>
      <c r="V158"/>
      <c r="W158"/>
    </row>
    <row r="159" spans="1:23" s="3" customFormat="1" hidden="1">
      <c r="A159"/>
      <c r="B159"/>
      <c r="C159"/>
      <c r="D159"/>
      <c r="E159"/>
      <c r="F159"/>
      <c r="G159"/>
      <c r="H159"/>
      <c r="I159"/>
      <c r="J159"/>
      <c r="K159"/>
      <c r="L159"/>
      <c r="M159"/>
      <c r="N159"/>
      <c r="O159"/>
      <c r="P159"/>
      <c r="Q159"/>
      <c r="R159"/>
      <c r="S159"/>
      <c r="T159"/>
      <c r="U159"/>
      <c r="V159"/>
      <c r="W159"/>
    </row>
  </sheetData>
  <sheetProtection selectLockedCells="1"/>
  <mergeCells count="1">
    <mergeCell ref="C3:U35"/>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1"/>
  </sheetPr>
  <dimension ref="A1:HM159"/>
  <sheetViews>
    <sheetView showGridLines="0" showRowColHeaders="0" zoomScale="80" zoomScaleNormal="80" workbookViewId="0"/>
  </sheetViews>
  <sheetFormatPr defaultColWidth="0" defaultRowHeight="16.5" customHeight="1" zeroHeight="1"/>
  <cols>
    <col min="1" max="1" width="10.5703125" customWidth="1"/>
    <col min="2" max="2" width="2.7109375" customWidth="1"/>
    <col min="3" max="21" width="9.7109375" customWidth="1"/>
    <col min="22" max="23" width="2.7109375" customWidth="1"/>
    <col min="24" max="185" width="8.85546875" style="1" hidden="1" customWidth="1"/>
    <col min="186" max="195" width="0" style="1" hidden="1" customWidth="1"/>
    <col min="196" max="199" width="8.85546875" style="1" hidden="1" customWidth="1"/>
    <col min="200" max="208" width="0" style="1" hidden="1" customWidth="1"/>
    <col min="209" max="212" width="8.85546875" style="1" hidden="1" customWidth="1"/>
    <col min="213" max="221" width="0" style="1" hidden="1" customWidth="1"/>
    <col min="222" max="16384" width="8.85546875" style="1" hidden="1"/>
  </cols>
  <sheetData>
    <row r="1" spans="1:23" s="19" customFormat="1" ht="16.5" customHeight="1">
      <c r="A1" s="95"/>
      <c r="B1" s="95"/>
      <c r="C1" s="95"/>
      <c r="D1" s="95"/>
      <c r="E1" s="95"/>
      <c r="F1" s="95"/>
      <c r="G1" s="95"/>
      <c r="H1" s="95"/>
      <c r="I1" s="95"/>
      <c r="J1" s="95"/>
      <c r="K1" s="95"/>
      <c r="L1" s="95"/>
      <c r="M1" s="95"/>
      <c r="N1" s="95"/>
      <c r="O1" s="95"/>
      <c r="P1" s="95"/>
      <c r="Q1" s="95"/>
      <c r="R1" s="95"/>
      <c r="S1" s="95"/>
      <c r="T1" s="95"/>
      <c r="U1" s="95"/>
      <c r="V1" s="95"/>
      <c r="W1" s="95"/>
    </row>
    <row r="2" spans="1:23" ht="16.5" customHeight="1" thickBot="1">
      <c r="A2" s="96"/>
      <c r="B2" s="106"/>
      <c r="C2" s="105"/>
      <c r="D2" s="105"/>
      <c r="E2" s="105"/>
      <c r="F2" s="105"/>
      <c r="G2" s="105"/>
      <c r="H2" s="105"/>
      <c r="I2" s="105"/>
      <c r="J2" s="105"/>
      <c r="K2" s="105"/>
      <c r="L2" s="105"/>
      <c r="M2" s="105"/>
      <c r="N2" s="105"/>
      <c r="O2" s="105"/>
      <c r="P2" s="105"/>
      <c r="Q2" s="105"/>
      <c r="R2" s="105"/>
      <c r="S2" s="105"/>
      <c r="T2" s="105"/>
      <c r="U2" s="105"/>
      <c r="V2" s="107"/>
      <c r="W2" s="96"/>
    </row>
    <row r="3" spans="1:23" ht="16.5" customHeight="1">
      <c r="A3" s="96"/>
      <c r="B3" s="99"/>
      <c r="C3" s="439" t="s">
        <v>553</v>
      </c>
      <c r="D3" s="440"/>
      <c r="E3" s="440"/>
      <c r="F3" s="440"/>
      <c r="G3" s="440"/>
      <c r="H3" s="440"/>
      <c r="I3" s="440"/>
      <c r="J3" s="440"/>
      <c r="K3" s="440"/>
      <c r="L3" s="440"/>
      <c r="M3" s="440"/>
      <c r="N3" s="440"/>
      <c r="O3" s="440"/>
      <c r="P3" s="440"/>
      <c r="Q3" s="440"/>
      <c r="R3" s="440"/>
      <c r="S3" s="440"/>
      <c r="T3" s="440"/>
      <c r="U3" s="441"/>
      <c r="V3" s="100"/>
      <c r="W3" s="96"/>
    </row>
    <row r="4" spans="1:23" ht="16.5" customHeight="1">
      <c r="A4" s="96"/>
      <c r="B4" s="99"/>
      <c r="C4" s="442"/>
      <c r="D4" s="443"/>
      <c r="E4" s="443"/>
      <c r="F4" s="443"/>
      <c r="G4" s="443"/>
      <c r="H4" s="443"/>
      <c r="I4" s="443"/>
      <c r="J4" s="443"/>
      <c r="K4" s="443"/>
      <c r="L4" s="443"/>
      <c r="M4" s="443"/>
      <c r="N4" s="443"/>
      <c r="O4" s="443"/>
      <c r="P4" s="443"/>
      <c r="Q4" s="443"/>
      <c r="R4" s="443"/>
      <c r="S4" s="443"/>
      <c r="T4" s="443"/>
      <c r="U4" s="444"/>
      <c r="V4" s="100"/>
      <c r="W4" s="96"/>
    </row>
    <row r="5" spans="1:23" ht="16.5" customHeight="1">
      <c r="A5" s="96"/>
      <c r="B5" s="99"/>
      <c r="C5" s="442"/>
      <c r="D5" s="443"/>
      <c r="E5" s="443"/>
      <c r="F5" s="443"/>
      <c r="G5" s="443"/>
      <c r="H5" s="443"/>
      <c r="I5" s="443"/>
      <c r="J5" s="443"/>
      <c r="K5" s="443"/>
      <c r="L5" s="443"/>
      <c r="M5" s="443"/>
      <c r="N5" s="443"/>
      <c r="O5" s="443"/>
      <c r="P5" s="443"/>
      <c r="Q5" s="443"/>
      <c r="R5" s="443"/>
      <c r="S5" s="443"/>
      <c r="T5" s="443"/>
      <c r="U5" s="444"/>
      <c r="V5" s="100"/>
      <c r="W5" s="96"/>
    </row>
    <row r="6" spans="1:23" ht="16.5" customHeight="1">
      <c r="A6" s="96"/>
      <c r="B6" s="99"/>
      <c r="C6" s="442"/>
      <c r="D6" s="443"/>
      <c r="E6" s="443"/>
      <c r="F6" s="443"/>
      <c r="G6" s="443"/>
      <c r="H6" s="443"/>
      <c r="I6" s="443"/>
      <c r="J6" s="443"/>
      <c r="K6" s="443"/>
      <c r="L6" s="443"/>
      <c r="M6" s="443"/>
      <c r="N6" s="443"/>
      <c r="O6" s="443"/>
      <c r="P6" s="443"/>
      <c r="Q6" s="443"/>
      <c r="R6" s="443"/>
      <c r="S6" s="443"/>
      <c r="T6" s="443"/>
      <c r="U6" s="444"/>
      <c r="V6" s="100"/>
      <c r="W6" s="96"/>
    </row>
    <row r="7" spans="1:23" ht="16.5" customHeight="1">
      <c r="A7" s="96"/>
      <c r="B7" s="99"/>
      <c r="C7" s="442"/>
      <c r="D7" s="443"/>
      <c r="E7" s="443"/>
      <c r="F7" s="443"/>
      <c r="G7" s="443"/>
      <c r="H7" s="443"/>
      <c r="I7" s="443"/>
      <c r="J7" s="443"/>
      <c r="K7" s="443"/>
      <c r="L7" s="443"/>
      <c r="M7" s="443"/>
      <c r="N7" s="443"/>
      <c r="O7" s="443"/>
      <c r="P7" s="443"/>
      <c r="Q7" s="443"/>
      <c r="R7" s="443"/>
      <c r="S7" s="443"/>
      <c r="T7" s="443"/>
      <c r="U7" s="444"/>
      <c r="V7" s="100"/>
      <c r="W7" s="96"/>
    </row>
    <row r="8" spans="1:23" ht="16.5" customHeight="1">
      <c r="A8" s="96"/>
      <c r="B8" s="99"/>
      <c r="C8" s="442"/>
      <c r="D8" s="443"/>
      <c r="E8" s="443"/>
      <c r="F8" s="443"/>
      <c r="G8" s="443"/>
      <c r="H8" s="443"/>
      <c r="I8" s="443"/>
      <c r="J8" s="443"/>
      <c r="K8" s="443"/>
      <c r="L8" s="443"/>
      <c r="M8" s="443"/>
      <c r="N8" s="443"/>
      <c r="O8" s="443"/>
      <c r="P8" s="443"/>
      <c r="Q8" s="443"/>
      <c r="R8" s="443"/>
      <c r="S8" s="443"/>
      <c r="T8" s="443"/>
      <c r="U8" s="444"/>
      <c r="V8" s="100"/>
      <c r="W8" s="96"/>
    </row>
    <row r="9" spans="1:23" ht="16.5" customHeight="1">
      <c r="A9" s="96"/>
      <c r="B9" s="99"/>
      <c r="C9" s="442"/>
      <c r="D9" s="443"/>
      <c r="E9" s="443"/>
      <c r="F9" s="443"/>
      <c r="G9" s="443"/>
      <c r="H9" s="443"/>
      <c r="I9" s="443"/>
      <c r="J9" s="443"/>
      <c r="K9" s="443"/>
      <c r="L9" s="443"/>
      <c r="M9" s="443"/>
      <c r="N9" s="443"/>
      <c r="O9" s="443"/>
      <c r="P9" s="443"/>
      <c r="Q9" s="443"/>
      <c r="R9" s="443"/>
      <c r="S9" s="443"/>
      <c r="T9" s="443"/>
      <c r="U9" s="444"/>
      <c r="V9" s="100"/>
      <c r="W9" s="96"/>
    </row>
    <row r="10" spans="1:23" ht="16.5" customHeight="1">
      <c r="A10" s="96"/>
      <c r="B10" s="99"/>
      <c r="C10" s="442"/>
      <c r="D10" s="443"/>
      <c r="E10" s="443"/>
      <c r="F10" s="443"/>
      <c r="G10" s="443"/>
      <c r="H10" s="443"/>
      <c r="I10" s="443"/>
      <c r="J10" s="443"/>
      <c r="K10" s="443"/>
      <c r="L10" s="443"/>
      <c r="M10" s="443"/>
      <c r="N10" s="443"/>
      <c r="O10" s="443"/>
      <c r="P10" s="443"/>
      <c r="Q10" s="443"/>
      <c r="R10" s="443"/>
      <c r="S10" s="443"/>
      <c r="T10" s="443"/>
      <c r="U10" s="444"/>
      <c r="V10" s="100"/>
      <c r="W10" s="96"/>
    </row>
    <row r="11" spans="1:23" ht="16.5" customHeight="1">
      <c r="A11" s="96"/>
      <c r="B11" s="99"/>
      <c r="C11" s="442"/>
      <c r="D11" s="443"/>
      <c r="E11" s="443"/>
      <c r="F11" s="443"/>
      <c r="G11" s="443"/>
      <c r="H11" s="443"/>
      <c r="I11" s="443"/>
      <c r="J11" s="443"/>
      <c r="K11" s="443"/>
      <c r="L11" s="443"/>
      <c r="M11" s="443"/>
      <c r="N11" s="443"/>
      <c r="O11" s="443"/>
      <c r="P11" s="443"/>
      <c r="Q11" s="443"/>
      <c r="R11" s="443"/>
      <c r="S11" s="443"/>
      <c r="T11" s="443"/>
      <c r="U11" s="444"/>
      <c r="V11" s="100"/>
      <c r="W11" s="96"/>
    </row>
    <row r="12" spans="1:23" ht="16.5" customHeight="1">
      <c r="A12" s="96"/>
      <c r="B12" s="99"/>
      <c r="C12" s="442"/>
      <c r="D12" s="443"/>
      <c r="E12" s="443"/>
      <c r="F12" s="443"/>
      <c r="G12" s="443"/>
      <c r="H12" s="443"/>
      <c r="I12" s="443"/>
      <c r="J12" s="443"/>
      <c r="K12" s="443"/>
      <c r="L12" s="443"/>
      <c r="M12" s="443"/>
      <c r="N12" s="443"/>
      <c r="O12" s="443"/>
      <c r="P12" s="443"/>
      <c r="Q12" s="443"/>
      <c r="R12" s="443"/>
      <c r="S12" s="443"/>
      <c r="T12" s="443"/>
      <c r="U12" s="444"/>
      <c r="V12" s="100"/>
      <c r="W12" s="96"/>
    </row>
    <row r="13" spans="1:23" ht="16.5" customHeight="1">
      <c r="A13" s="96"/>
      <c r="B13" s="99"/>
      <c r="C13" s="442"/>
      <c r="D13" s="443"/>
      <c r="E13" s="443"/>
      <c r="F13" s="443"/>
      <c r="G13" s="443"/>
      <c r="H13" s="443"/>
      <c r="I13" s="443"/>
      <c r="J13" s="443"/>
      <c r="K13" s="443"/>
      <c r="L13" s="443"/>
      <c r="M13" s="443"/>
      <c r="N13" s="443"/>
      <c r="O13" s="443"/>
      <c r="P13" s="443"/>
      <c r="Q13" s="443"/>
      <c r="R13" s="443"/>
      <c r="S13" s="443"/>
      <c r="T13" s="443"/>
      <c r="U13" s="444"/>
      <c r="V13" s="100"/>
      <c r="W13" s="96"/>
    </row>
    <row r="14" spans="1:23" ht="16.5" customHeight="1">
      <c r="A14" s="96"/>
      <c r="B14" s="99"/>
      <c r="C14" s="442"/>
      <c r="D14" s="443"/>
      <c r="E14" s="443"/>
      <c r="F14" s="443"/>
      <c r="G14" s="443"/>
      <c r="H14" s="443"/>
      <c r="I14" s="443"/>
      <c r="J14" s="443"/>
      <c r="K14" s="443"/>
      <c r="L14" s="443"/>
      <c r="M14" s="443"/>
      <c r="N14" s="443"/>
      <c r="O14" s="443"/>
      <c r="P14" s="443"/>
      <c r="Q14" s="443"/>
      <c r="R14" s="443"/>
      <c r="S14" s="443"/>
      <c r="T14" s="443"/>
      <c r="U14" s="444"/>
      <c r="V14" s="100"/>
      <c r="W14" s="96"/>
    </row>
    <row r="15" spans="1:23" ht="16.5" customHeight="1">
      <c r="A15" s="96"/>
      <c r="B15" s="99"/>
      <c r="C15" s="442"/>
      <c r="D15" s="443"/>
      <c r="E15" s="443"/>
      <c r="F15" s="443"/>
      <c r="G15" s="443"/>
      <c r="H15" s="443"/>
      <c r="I15" s="443"/>
      <c r="J15" s="443"/>
      <c r="K15" s="443"/>
      <c r="L15" s="443"/>
      <c r="M15" s="443"/>
      <c r="N15" s="443"/>
      <c r="O15" s="443"/>
      <c r="P15" s="443"/>
      <c r="Q15" s="443"/>
      <c r="R15" s="443"/>
      <c r="S15" s="443"/>
      <c r="T15" s="443"/>
      <c r="U15" s="444"/>
      <c r="V15" s="100"/>
      <c r="W15" s="96"/>
    </row>
    <row r="16" spans="1:23" ht="16.5" customHeight="1">
      <c r="A16" s="96"/>
      <c r="B16" s="99"/>
      <c r="C16" s="442"/>
      <c r="D16" s="443"/>
      <c r="E16" s="443"/>
      <c r="F16" s="443"/>
      <c r="G16" s="443"/>
      <c r="H16" s="443"/>
      <c r="I16" s="443"/>
      <c r="J16" s="443"/>
      <c r="K16" s="443"/>
      <c r="L16" s="443"/>
      <c r="M16" s="443"/>
      <c r="N16" s="443"/>
      <c r="O16" s="443"/>
      <c r="P16" s="443"/>
      <c r="Q16" s="443"/>
      <c r="R16" s="443"/>
      <c r="S16" s="443"/>
      <c r="T16" s="443"/>
      <c r="U16" s="444"/>
      <c r="V16" s="100"/>
      <c r="W16" s="96"/>
    </row>
    <row r="17" spans="1:23" ht="16.5" customHeight="1">
      <c r="A17" s="96"/>
      <c r="B17" s="99"/>
      <c r="C17" s="442"/>
      <c r="D17" s="443"/>
      <c r="E17" s="443"/>
      <c r="F17" s="443"/>
      <c r="G17" s="443"/>
      <c r="H17" s="443"/>
      <c r="I17" s="443"/>
      <c r="J17" s="443"/>
      <c r="K17" s="443"/>
      <c r="L17" s="443"/>
      <c r="M17" s="443"/>
      <c r="N17" s="443"/>
      <c r="O17" s="443"/>
      <c r="P17" s="443"/>
      <c r="Q17" s="443"/>
      <c r="R17" s="443"/>
      <c r="S17" s="443"/>
      <c r="T17" s="443"/>
      <c r="U17" s="444"/>
      <c r="V17" s="100"/>
      <c r="W17" s="96"/>
    </row>
    <row r="18" spans="1:23" ht="16.5" customHeight="1">
      <c r="A18" s="96"/>
      <c r="B18" s="99"/>
      <c r="C18" s="442"/>
      <c r="D18" s="443"/>
      <c r="E18" s="443"/>
      <c r="F18" s="443"/>
      <c r="G18" s="443"/>
      <c r="H18" s="443"/>
      <c r="I18" s="443"/>
      <c r="J18" s="443"/>
      <c r="K18" s="443"/>
      <c r="L18" s="443"/>
      <c r="M18" s="443"/>
      <c r="N18" s="443"/>
      <c r="O18" s="443"/>
      <c r="P18" s="443"/>
      <c r="Q18" s="443"/>
      <c r="R18" s="443"/>
      <c r="S18" s="443"/>
      <c r="T18" s="443"/>
      <c r="U18" s="444"/>
      <c r="V18" s="100"/>
      <c r="W18" s="96"/>
    </row>
    <row r="19" spans="1:23" ht="16.5" customHeight="1">
      <c r="A19" s="96"/>
      <c r="B19" s="99"/>
      <c r="C19" s="442"/>
      <c r="D19" s="443"/>
      <c r="E19" s="443"/>
      <c r="F19" s="443"/>
      <c r="G19" s="443"/>
      <c r="H19" s="443"/>
      <c r="I19" s="443"/>
      <c r="J19" s="443"/>
      <c r="K19" s="443"/>
      <c r="L19" s="443"/>
      <c r="M19" s="443"/>
      <c r="N19" s="443"/>
      <c r="O19" s="443"/>
      <c r="P19" s="443"/>
      <c r="Q19" s="443"/>
      <c r="R19" s="443"/>
      <c r="S19" s="443"/>
      <c r="T19" s="443"/>
      <c r="U19" s="444"/>
      <c r="V19" s="100"/>
      <c r="W19" s="96"/>
    </row>
    <row r="20" spans="1:23" ht="16.5" customHeight="1">
      <c r="A20" s="96"/>
      <c r="B20" s="99"/>
      <c r="C20" s="442"/>
      <c r="D20" s="443"/>
      <c r="E20" s="443"/>
      <c r="F20" s="443"/>
      <c r="G20" s="443"/>
      <c r="H20" s="443"/>
      <c r="I20" s="443"/>
      <c r="J20" s="443"/>
      <c r="K20" s="443"/>
      <c r="L20" s="443"/>
      <c r="M20" s="443"/>
      <c r="N20" s="443"/>
      <c r="O20" s="443"/>
      <c r="P20" s="443"/>
      <c r="Q20" s="443"/>
      <c r="R20" s="443"/>
      <c r="S20" s="443"/>
      <c r="T20" s="443"/>
      <c r="U20" s="444"/>
      <c r="V20" s="100"/>
      <c r="W20" s="96"/>
    </row>
    <row r="21" spans="1:23" ht="16.5" customHeight="1">
      <c r="A21" s="96"/>
      <c r="B21" s="99"/>
      <c r="C21" s="442"/>
      <c r="D21" s="443"/>
      <c r="E21" s="443"/>
      <c r="F21" s="443"/>
      <c r="G21" s="443"/>
      <c r="H21" s="443"/>
      <c r="I21" s="443"/>
      <c r="J21" s="443"/>
      <c r="K21" s="443"/>
      <c r="L21" s="443"/>
      <c r="M21" s="443"/>
      <c r="N21" s="443"/>
      <c r="O21" s="443"/>
      <c r="P21" s="443"/>
      <c r="Q21" s="443"/>
      <c r="R21" s="443"/>
      <c r="S21" s="443"/>
      <c r="T21" s="443"/>
      <c r="U21" s="444"/>
      <c r="V21" s="100"/>
      <c r="W21" s="96"/>
    </row>
    <row r="22" spans="1:23" ht="16.5" customHeight="1">
      <c r="A22" s="96"/>
      <c r="B22" s="99"/>
      <c r="C22" s="442"/>
      <c r="D22" s="443"/>
      <c r="E22" s="443"/>
      <c r="F22" s="443"/>
      <c r="G22" s="443"/>
      <c r="H22" s="443"/>
      <c r="I22" s="443"/>
      <c r="J22" s="443"/>
      <c r="K22" s="443"/>
      <c r="L22" s="443"/>
      <c r="M22" s="443"/>
      <c r="N22" s="443"/>
      <c r="O22" s="443"/>
      <c r="P22" s="443"/>
      <c r="Q22" s="443"/>
      <c r="R22" s="443"/>
      <c r="S22" s="443"/>
      <c r="T22" s="443"/>
      <c r="U22" s="444"/>
      <c r="V22" s="100"/>
      <c r="W22" s="96"/>
    </row>
    <row r="23" spans="1:23" ht="16.5" customHeight="1">
      <c r="A23" s="96"/>
      <c r="B23" s="99"/>
      <c r="C23" s="442"/>
      <c r="D23" s="443"/>
      <c r="E23" s="443"/>
      <c r="F23" s="443"/>
      <c r="G23" s="443"/>
      <c r="H23" s="443"/>
      <c r="I23" s="443"/>
      <c r="J23" s="443"/>
      <c r="K23" s="443"/>
      <c r="L23" s="443"/>
      <c r="M23" s="443"/>
      <c r="N23" s="443"/>
      <c r="O23" s="443"/>
      <c r="P23" s="443"/>
      <c r="Q23" s="443"/>
      <c r="R23" s="443"/>
      <c r="S23" s="443"/>
      <c r="T23" s="443"/>
      <c r="U23" s="444"/>
      <c r="V23" s="100"/>
      <c r="W23" s="96"/>
    </row>
    <row r="24" spans="1:23" ht="16.5" customHeight="1">
      <c r="A24" s="96"/>
      <c r="B24" s="99"/>
      <c r="C24" s="442"/>
      <c r="D24" s="443"/>
      <c r="E24" s="443"/>
      <c r="F24" s="443"/>
      <c r="G24" s="443"/>
      <c r="H24" s="443"/>
      <c r="I24" s="443"/>
      <c r="J24" s="443"/>
      <c r="K24" s="443"/>
      <c r="L24" s="443"/>
      <c r="M24" s="443"/>
      <c r="N24" s="443"/>
      <c r="O24" s="443"/>
      <c r="P24" s="443"/>
      <c r="Q24" s="443"/>
      <c r="R24" s="443"/>
      <c r="S24" s="443"/>
      <c r="T24" s="443"/>
      <c r="U24" s="444"/>
      <c r="V24" s="100"/>
      <c r="W24" s="96"/>
    </row>
    <row r="25" spans="1:23" ht="16.5" customHeight="1">
      <c r="A25" s="96"/>
      <c r="B25" s="99"/>
      <c r="C25" s="442"/>
      <c r="D25" s="443"/>
      <c r="E25" s="443"/>
      <c r="F25" s="443"/>
      <c r="G25" s="443"/>
      <c r="H25" s="443"/>
      <c r="I25" s="443"/>
      <c r="J25" s="443"/>
      <c r="K25" s="443"/>
      <c r="L25" s="443"/>
      <c r="M25" s="443"/>
      <c r="N25" s="443"/>
      <c r="O25" s="443"/>
      <c r="P25" s="443"/>
      <c r="Q25" s="443"/>
      <c r="R25" s="443"/>
      <c r="S25" s="443"/>
      <c r="T25" s="443"/>
      <c r="U25" s="444"/>
      <c r="V25" s="100"/>
      <c r="W25" s="96"/>
    </row>
    <row r="26" spans="1:23" ht="16.5" customHeight="1">
      <c r="A26" s="96"/>
      <c r="B26" s="99"/>
      <c r="C26" s="442"/>
      <c r="D26" s="443"/>
      <c r="E26" s="443"/>
      <c r="F26" s="443"/>
      <c r="G26" s="443"/>
      <c r="H26" s="443"/>
      <c r="I26" s="443"/>
      <c r="J26" s="443"/>
      <c r="K26" s="443"/>
      <c r="L26" s="443"/>
      <c r="M26" s="443"/>
      <c r="N26" s="443"/>
      <c r="O26" s="443"/>
      <c r="P26" s="443"/>
      <c r="Q26" s="443"/>
      <c r="R26" s="443"/>
      <c r="S26" s="443"/>
      <c r="T26" s="443"/>
      <c r="U26" s="444"/>
      <c r="V26" s="100"/>
      <c r="W26" s="96"/>
    </row>
    <row r="27" spans="1:23" ht="16.5" customHeight="1">
      <c r="A27" s="96"/>
      <c r="B27" s="99"/>
      <c r="C27" s="442"/>
      <c r="D27" s="443"/>
      <c r="E27" s="443"/>
      <c r="F27" s="443"/>
      <c r="G27" s="443"/>
      <c r="H27" s="443"/>
      <c r="I27" s="443"/>
      <c r="J27" s="443"/>
      <c r="K27" s="443"/>
      <c r="L27" s="443"/>
      <c r="M27" s="443"/>
      <c r="N27" s="443"/>
      <c r="O27" s="443"/>
      <c r="P27" s="443"/>
      <c r="Q27" s="443"/>
      <c r="R27" s="443"/>
      <c r="S27" s="443"/>
      <c r="T27" s="443"/>
      <c r="U27" s="444"/>
      <c r="V27" s="100"/>
      <c r="W27" s="96"/>
    </row>
    <row r="28" spans="1:23" ht="16.5" customHeight="1">
      <c r="A28" s="96"/>
      <c r="B28" s="99"/>
      <c r="C28" s="442"/>
      <c r="D28" s="443"/>
      <c r="E28" s="443"/>
      <c r="F28" s="443"/>
      <c r="G28" s="443"/>
      <c r="H28" s="443"/>
      <c r="I28" s="443"/>
      <c r="J28" s="443"/>
      <c r="K28" s="443"/>
      <c r="L28" s="443"/>
      <c r="M28" s="443"/>
      <c r="N28" s="443"/>
      <c r="O28" s="443"/>
      <c r="P28" s="443"/>
      <c r="Q28" s="443"/>
      <c r="R28" s="443"/>
      <c r="S28" s="443"/>
      <c r="T28" s="443"/>
      <c r="U28" s="444"/>
      <c r="V28" s="100"/>
      <c r="W28" s="96"/>
    </row>
    <row r="29" spans="1:23" ht="16.5" customHeight="1">
      <c r="A29" s="96"/>
      <c r="B29" s="99"/>
      <c r="C29" s="442"/>
      <c r="D29" s="443"/>
      <c r="E29" s="443"/>
      <c r="F29" s="443"/>
      <c r="G29" s="443"/>
      <c r="H29" s="443"/>
      <c r="I29" s="443"/>
      <c r="J29" s="443"/>
      <c r="K29" s="443"/>
      <c r="L29" s="443"/>
      <c r="M29" s="443"/>
      <c r="N29" s="443"/>
      <c r="O29" s="443"/>
      <c r="P29" s="443"/>
      <c r="Q29" s="443"/>
      <c r="R29" s="443"/>
      <c r="S29" s="443"/>
      <c r="T29" s="443"/>
      <c r="U29" s="444"/>
      <c r="V29" s="100"/>
      <c r="W29" s="96"/>
    </row>
    <row r="30" spans="1:23" ht="16.5" customHeight="1">
      <c r="A30" s="96"/>
      <c r="B30" s="99"/>
      <c r="C30" s="442"/>
      <c r="D30" s="443"/>
      <c r="E30" s="443"/>
      <c r="F30" s="443"/>
      <c r="G30" s="443"/>
      <c r="H30" s="443"/>
      <c r="I30" s="443"/>
      <c r="J30" s="443"/>
      <c r="K30" s="443"/>
      <c r="L30" s="443"/>
      <c r="M30" s="443"/>
      <c r="N30" s="443"/>
      <c r="O30" s="443"/>
      <c r="P30" s="443"/>
      <c r="Q30" s="443"/>
      <c r="R30" s="443"/>
      <c r="S30" s="443"/>
      <c r="T30" s="443"/>
      <c r="U30" s="444"/>
      <c r="V30" s="100"/>
      <c r="W30" s="96"/>
    </row>
    <row r="31" spans="1:23" ht="16.5" customHeight="1">
      <c r="A31" s="96"/>
      <c r="B31" s="99"/>
      <c r="C31" s="442"/>
      <c r="D31" s="443"/>
      <c r="E31" s="443"/>
      <c r="F31" s="443"/>
      <c r="G31" s="443"/>
      <c r="H31" s="443"/>
      <c r="I31" s="443"/>
      <c r="J31" s="443"/>
      <c r="K31" s="443"/>
      <c r="L31" s="443"/>
      <c r="M31" s="443"/>
      <c r="N31" s="443"/>
      <c r="O31" s="443"/>
      <c r="P31" s="443"/>
      <c r="Q31" s="443"/>
      <c r="R31" s="443"/>
      <c r="S31" s="443"/>
      <c r="T31" s="443"/>
      <c r="U31" s="444"/>
      <c r="V31" s="100"/>
      <c r="W31" s="96"/>
    </row>
    <row r="32" spans="1:23" ht="16.5" customHeight="1">
      <c r="A32" s="96"/>
      <c r="B32" s="99"/>
      <c r="C32" s="442"/>
      <c r="D32" s="443"/>
      <c r="E32" s="443"/>
      <c r="F32" s="443"/>
      <c r="G32" s="443"/>
      <c r="H32" s="443"/>
      <c r="I32" s="443"/>
      <c r="J32" s="443"/>
      <c r="K32" s="443"/>
      <c r="L32" s="443"/>
      <c r="M32" s="443"/>
      <c r="N32" s="443"/>
      <c r="O32" s="443"/>
      <c r="P32" s="443"/>
      <c r="Q32" s="443"/>
      <c r="R32" s="443"/>
      <c r="S32" s="443"/>
      <c r="T32" s="443"/>
      <c r="U32" s="444"/>
      <c r="V32" s="100"/>
      <c r="W32" s="96"/>
    </row>
    <row r="33" spans="1:23" ht="16.5" customHeight="1">
      <c r="A33" s="96"/>
      <c r="B33" s="99"/>
      <c r="C33" s="442"/>
      <c r="D33" s="443"/>
      <c r="E33" s="443"/>
      <c r="F33" s="443"/>
      <c r="G33" s="443"/>
      <c r="H33" s="443"/>
      <c r="I33" s="443"/>
      <c r="J33" s="443"/>
      <c r="K33" s="443"/>
      <c r="L33" s="443"/>
      <c r="M33" s="443"/>
      <c r="N33" s="443"/>
      <c r="O33" s="443"/>
      <c r="P33" s="443"/>
      <c r="Q33" s="443"/>
      <c r="R33" s="443"/>
      <c r="S33" s="443"/>
      <c r="T33" s="443"/>
      <c r="U33" s="444"/>
      <c r="V33" s="100"/>
      <c r="W33" s="96"/>
    </row>
    <row r="34" spans="1:23" ht="16.5" customHeight="1">
      <c r="A34" s="96"/>
      <c r="B34" s="99"/>
      <c r="C34" s="442"/>
      <c r="D34" s="443"/>
      <c r="E34" s="443"/>
      <c r="F34" s="443"/>
      <c r="G34" s="443"/>
      <c r="H34" s="443"/>
      <c r="I34" s="443"/>
      <c r="J34" s="443"/>
      <c r="K34" s="443"/>
      <c r="L34" s="443"/>
      <c r="M34" s="443"/>
      <c r="N34" s="443"/>
      <c r="O34" s="443"/>
      <c r="P34" s="443"/>
      <c r="Q34" s="443"/>
      <c r="R34" s="443"/>
      <c r="S34" s="443"/>
      <c r="T34" s="443"/>
      <c r="U34" s="444"/>
      <c r="V34" s="100"/>
      <c r="W34" s="96"/>
    </row>
    <row r="35" spans="1:23" ht="16.5" customHeight="1" thickBot="1">
      <c r="A35" s="96"/>
      <c r="B35" s="99"/>
      <c r="C35" s="445"/>
      <c r="D35" s="446"/>
      <c r="E35" s="446"/>
      <c r="F35" s="446"/>
      <c r="G35" s="446"/>
      <c r="H35" s="446"/>
      <c r="I35" s="446"/>
      <c r="J35" s="446"/>
      <c r="K35" s="446"/>
      <c r="L35" s="446"/>
      <c r="M35" s="446"/>
      <c r="N35" s="446"/>
      <c r="O35" s="446"/>
      <c r="P35" s="446"/>
      <c r="Q35" s="446"/>
      <c r="R35" s="446"/>
      <c r="S35" s="446"/>
      <c r="T35" s="446"/>
      <c r="U35" s="447"/>
      <c r="V35" s="100"/>
      <c r="W35" s="96"/>
    </row>
    <row r="36" spans="1:23" s="3" customFormat="1" ht="16.5" customHeight="1">
      <c r="A36" s="96"/>
      <c r="B36" s="102"/>
      <c r="C36" s="103"/>
      <c r="D36" s="103"/>
      <c r="E36" s="103"/>
      <c r="F36" s="103"/>
      <c r="G36" s="103"/>
      <c r="H36" s="103"/>
      <c r="I36" s="103"/>
      <c r="J36" s="103"/>
      <c r="K36" s="103"/>
      <c r="L36" s="103"/>
      <c r="M36" s="103"/>
      <c r="N36" s="103"/>
      <c r="O36" s="103"/>
      <c r="P36" s="103"/>
      <c r="Q36" s="103"/>
      <c r="R36" s="103"/>
      <c r="S36" s="103"/>
      <c r="T36" s="103"/>
      <c r="U36" s="103"/>
      <c r="V36" s="104"/>
      <c r="W36" s="97"/>
    </row>
    <row r="37" spans="1:23" s="3" customFormat="1" ht="16.5" customHeight="1">
      <c r="A37" s="96"/>
      <c r="B37" s="97"/>
      <c r="C37" s="97"/>
      <c r="D37" s="97"/>
      <c r="E37" s="97"/>
      <c r="F37" s="97"/>
      <c r="G37" s="97"/>
      <c r="H37" s="97"/>
      <c r="I37" s="97"/>
      <c r="J37" s="97"/>
      <c r="K37" s="97"/>
      <c r="L37" s="97"/>
      <c r="M37" s="97"/>
      <c r="N37" s="97"/>
      <c r="O37" s="97"/>
      <c r="P37" s="97"/>
      <c r="Q37" s="97"/>
      <c r="R37" s="97"/>
      <c r="S37" s="97"/>
      <c r="T37" s="97"/>
      <c r="U37" s="97"/>
      <c r="V37" s="97"/>
      <c r="W37" s="97"/>
    </row>
    <row r="38" spans="1:23" s="3" customFormat="1" hidden="1">
      <c r="A38"/>
      <c r="B38" s="2"/>
      <c r="C38" s="2"/>
      <c r="D38" s="2"/>
      <c r="E38" s="2"/>
      <c r="F38" s="2"/>
      <c r="G38" s="2"/>
      <c r="H38" s="2"/>
      <c r="I38" s="2"/>
      <c r="J38" s="2"/>
      <c r="K38" s="2"/>
      <c r="L38" s="2"/>
      <c r="M38" s="2"/>
      <c r="N38" s="2"/>
      <c r="O38" s="2"/>
      <c r="P38" s="2"/>
      <c r="Q38" s="2"/>
      <c r="R38" s="2"/>
      <c r="S38" s="2"/>
      <c r="T38" s="2"/>
      <c r="U38" s="2"/>
      <c r="V38" s="2"/>
    </row>
    <row r="39" spans="1:23" s="3" customFormat="1" ht="16.5" hidden="1" customHeight="1">
      <c r="A39"/>
      <c r="B39" s="2"/>
      <c r="C39" s="2"/>
      <c r="D39" s="2"/>
      <c r="E39" s="2"/>
      <c r="F39" s="2"/>
      <c r="G39" s="2"/>
      <c r="H39" s="2"/>
      <c r="I39" s="2"/>
      <c r="J39" s="2"/>
      <c r="K39" s="2"/>
      <c r="L39" s="2"/>
      <c r="M39" s="2"/>
      <c r="N39" s="2"/>
      <c r="O39" s="2"/>
      <c r="P39" s="2"/>
      <c r="Q39" s="2"/>
      <c r="R39" s="2"/>
      <c r="S39" s="2"/>
      <c r="T39" s="2"/>
      <c r="U39" s="2"/>
      <c r="V39" s="2"/>
      <c r="W39" s="2"/>
    </row>
    <row r="40" spans="1:23" s="3" customFormat="1" hidden="1">
      <c r="A40"/>
      <c r="B40" s="2"/>
      <c r="C40" s="2"/>
      <c r="D40" s="2"/>
      <c r="E40" s="2"/>
      <c r="F40" s="2"/>
      <c r="G40" s="2"/>
      <c r="H40" s="2"/>
      <c r="I40" s="2"/>
      <c r="J40" s="2"/>
      <c r="K40" s="2"/>
      <c r="L40" s="2"/>
      <c r="M40" s="2"/>
      <c r="N40" s="2"/>
      <c r="O40" s="2"/>
      <c r="P40" s="2"/>
      <c r="Q40" s="2"/>
      <c r="R40" s="2"/>
      <c r="S40" s="2"/>
      <c r="T40" s="2"/>
      <c r="U40" s="2"/>
      <c r="V40" s="2"/>
      <c r="W40" s="2"/>
    </row>
    <row r="41" spans="1:23" s="3" customFormat="1" hidden="1">
      <c r="A41"/>
      <c r="B41" s="2"/>
      <c r="C41" s="2"/>
      <c r="D41" s="2"/>
      <c r="E41" s="2"/>
      <c r="F41" s="2"/>
      <c r="G41" s="2"/>
      <c r="H41" s="2"/>
      <c r="I41" s="2"/>
      <c r="J41" s="2"/>
      <c r="K41" s="2"/>
      <c r="L41" s="2"/>
      <c r="M41" s="2"/>
      <c r="N41" s="2"/>
      <c r="O41" s="2"/>
      <c r="P41" s="2"/>
      <c r="Q41" s="2"/>
      <c r="R41" s="2"/>
      <c r="S41" s="2"/>
      <c r="T41" s="2"/>
      <c r="U41" s="2"/>
      <c r="V41" s="2"/>
      <c r="W41" s="2"/>
    </row>
    <row r="42" spans="1:23" s="3" customFormat="1" hidden="1">
      <c r="A42"/>
      <c r="B42" s="2"/>
      <c r="C42" s="2"/>
      <c r="D42" s="2"/>
      <c r="E42" s="2"/>
      <c r="F42" s="2"/>
      <c r="G42" s="2"/>
      <c r="H42" s="2"/>
      <c r="I42" s="2"/>
      <c r="J42" s="2"/>
      <c r="K42" s="2"/>
      <c r="L42" s="2"/>
      <c r="M42" s="2"/>
      <c r="N42" s="2"/>
      <c r="O42" s="2"/>
      <c r="P42" s="2"/>
      <c r="Q42" s="2"/>
      <c r="R42" s="2"/>
      <c r="S42" s="2"/>
      <c r="T42" s="2"/>
      <c r="U42" s="2"/>
      <c r="V42" s="2"/>
      <c r="W42" s="2"/>
    </row>
    <row r="43" spans="1:23" s="3" customFormat="1" hidden="1">
      <c r="A43"/>
      <c r="B43" s="2"/>
      <c r="C43" s="2"/>
      <c r="D43" s="2"/>
      <c r="E43" s="2"/>
      <c r="F43" s="2"/>
      <c r="G43" s="2"/>
      <c r="H43" s="2"/>
      <c r="I43" s="2"/>
      <c r="J43" s="2"/>
      <c r="K43" s="2"/>
      <c r="L43" s="2"/>
      <c r="M43" s="2"/>
      <c r="N43" s="2"/>
      <c r="O43" s="2"/>
      <c r="P43" s="2"/>
      <c r="Q43" s="2"/>
      <c r="R43" s="2"/>
      <c r="S43" s="2"/>
      <c r="T43" s="2"/>
      <c r="U43" s="2"/>
      <c r="V43" s="2"/>
      <c r="W43" s="2"/>
    </row>
    <row r="44" spans="1:23" s="3" customFormat="1" hidden="1">
      <c r="A44"/>
      <c r="B44" s="2"/>
      <c r="C44" s="2"/>
      <c r="D44" s="2"/>
      <c r="E44" s="2"/>
      <c r="F44" s="2"/>
      <c r="G44" s="2"/>
      <c r="H44" s="2"/>
      <c r="I44" s="2"/>
      <c r="J44" s="2"/>
      <c r="K44" s="2"/>
      <c r="L44" s="2"/>
      <c r="M44" s="2"/>
      <c r="N44" s="2"/>
      <c r="O44" s="2"/>
      <c r="P44" s="2"/>
      <c r="Q44" s="2"/>
      <c r="R44" s="2"/>
      <c r="S44" s="2"/>
      <c r="T44" s="2"/>
      <c r="U44" s="2"/>
      <c r="V44" s="2"/>
      <c r="W44" s="2"/>
    </row>
    <row r="45" spans="1:23" s="3" customFormat="1" ht="16.5" hidden="1" customHeight="1">
      <c r="A45"/>
      <c r="B45" s="2"/>
      <c r="C45" s="2"/>
      <c r="D45" s="2"/>
      <c r="E45" s="2"/>
      <c r="F45" s="2"/>
      <c r="G45" s="2"/>
      <c r="H45" s="2"/>
      <c r="I45" s="2"/>
      <c r="J45" s="2"/>
      <c r="K45" s="2"/>
      <c r="L45" s="2"/>
      <c r="M45" s="2"/>
      <c r="N45" s="2"/>
      <c r="O45" s="2"/>
      <c r="P45" s="2"/>
      <c r="Q45" s="2"/>
      <c r="R45" s="2"/>
      <c r="S45" s="2"/>
      <c r="T45" s="2"/>
      <c r="U45" s="2"/>
      <c r="V45" s="2"/>
      <c r="W45" s="2"/>
    </row>
    <row r="46" spans="1:23" s="3" customFormat="1" hidden="1">
      <c r="A46"/>
      <c r="B46" s="2"/>
      <c r="C46" s="2"/>
      <c r="D46" s="2"/>
      <c r="E46" s="2"/>
      <c r="F46" s="2"/>
      <c r="G46" s="2"/>
      <c r="H46" s="2"/>
      <c r="I46" s="2"/>
      <c r="J46" s="2"/>
      <c r="K46" s="2"/>
      <c r="L46" s="2"/>
      <c r="M46" s="2"/>
      <c r="N46" s="2"/>
      <c r="O46" s="2"/>
      <c r="P46" s="2"/>
      <c r="Q46" s="2"/>
      <c r="R46" s="2"/>
      <c r="S46" s="2"/>
      <c r="T46" s="2"/>
      <c r="U46" s="2"/>
      <c r="V46" s="2"/>
      <c r="W46" s="2"/>
    </row>
    <row r="47" spans="1:23" s="3" customFormat="1" hidden="1">
      <c r="A47"/>
      <c r="B47" s="2"/>
      <c r="C47" s="2"/>
      <c r="D47" s="2"/>
      <c r="E47" s="2"/>
      <c r="F47" s="2"/>
      <c r="G47" s="2"/>
      <c r="H47" s="2"/>
      <c r="I47" s="2"/>
      <c r="J47" s="2"/>
      <c r="K47" s="2"/>
      <c r="L47" s="2"/>
      <c r="M47" s="2"/>
      <c r="N47" s="2"/>
      <c r="O47" s="2"/>
      <c r="P47" s="2"/>
      <c r="Q47" s="2"/>
      <c r="R47" s="2"/>
      <c r="S47" s="2"/>
      <c r="T47" s="2"/>
      <c r="U47" s="2"/>
      <c r="V47" s="2"/>
    </row>
    <row r="48" spans="1:23" s="3" customFormat="1" hidden="1">
      <c r="A48"/>
      <c r="B48" s="2"/>
      <c r="C48" s="2"/>
      <c r="D48" s="2"/>
      <c r="E48" s="2"/>
      <c r="F48" s="2"/>
      <c r="G48" s="2"/>
      <c r="H48" s="2"/>
      <c r="I48" s="2"/>
      <c r="J48" s="2"/>
      <c r="K48" s="2"/>
      <c r="L48" s="2"/>
      <c r="M48" s="2"/>
      <c r="N48" s="2"/>
      <c r="O48" s="2"/>
      <c r="P48" s="2"/>
      <c r="Q48" s="2"/>
      <c r="R48" s="2"/>
      <c r="S48" s="2"/>
      <c r="T48" s="2"/>
      <c r="U48" s="2"/>
      <c r="V48" s="2"/>
    </row>
    <row r="49" spans="1:22" s="3" customFormat="1" hidden="1">
      <c r="A49"/>
      <c r="B49" s="2"/>
      <c r="C49" s="2"/>
      <c r="D49" s="2"/>
      <c r="E49" s="2"/>
      <c r="F49" s="2"/>
      <c r="G49" s="2"/>
      <c r="H49" s="2"/>
      <c r="I49" s="2"/>
      <c r="J49" s="2"/>
      <c r="K49" s="2"/>
      <c r="L49" s="2"/>
      <c r="M49" s="2"/>
      <c r="N49" s="2"/>
      <c r="O49" s="2"/>
      <c r="P49" s="2"/>
      <c r="Q49" s="2"/>
      <c r="R49" s="2"/>
      <c r="S49" s="2"/>
      <c r="T49" s="2"/>
      <c r="U49" s="2"/>
      <c r="V49" s="2"/>
    </row>
    <row r="50" spans="1:22" s="3" customFormat="1" hidden="1">
      <c r="A50"/>
      <c r="B50" s="2"/>
      <c r="C50" s="2"/>
      <c r="D50" s="2"/>
      <c r="E50" s="2"/>
      <c r="F50" s="2"/>
      <c r="G50" s="2"/>
      <c r="H50" s="2"/>
      <c r="I50" s="2"/>
      <c r="J50" s="2"/>
      <c r="K50" s="2"/>
      <c r="L50" s="2"/>
      <c r="M50" s="2"/>
      <c r="N50" s="2"/>
      <c r="O50" s="2"/>
      <c r="P50" s="2"/>
      <c r="Q50" s="2"/>
      <c r="R50" s="2"/>
      <c r="S50" s="2"/>
      <c r="T50" s="2"/>
      <c r="U50" s="2"/>
      <c r="V50" s="2"/>
    </row>
    <row r="51" spans="1:22" s="3" customFormat="1" hidden="1">
      <c r="A51"/>
      <c r="B51" s="2"/>
      <c r="C51" s="2"/>
      <c r="D51" s="2"/>
      <c r="E51" s="2"/>
      <c r="F51" s="2"/>
      <c r="G51" s="2"/>
      <c r="H51" s="2"/>
      <c r="I51" s="2"/>
      <c r="J51" s="2"/>
      <c r="K51" s="2"/>
      <c r="L51" s="2"/>
      <c r="M51" s="2"/>
      <c r="N51" s="2"/>
      <c r="O51" s="2"/>
      <c r="P51" s="2"/>
      <c r="Q51" s="2"/>
      <c r="R51" s="2"/>
      <c r="S51" s="2"/>
      <c r="T51" s="2"/>
      <c r="U51" s="2"/>
      <c r="V51" s="2"/>
    </row>
    <row r="52" spans="1:22" s="3" customFormat="1" hidden="1">
      <c r="A52"/>
      <c r="B52" s="2"/>
      <c r="C52" s="2"/>
      <c r="D52" s="2"/>
      <c r="E52" s="2"/>
      <c r="F52" s="2"/>
      <c r="G52" s="2"/>
      <c r="H52" s="2"/>
      <c r="I52" s="2"/>
      <c r="J52" s="2"/>
      <c r="K52" s="2"/>
      <c r="L52" s="2"/>
      <c r="M52" s="2"/>
      <c r="N52" s="2"/>
      <c r="O52" s="2"/>
      <c r="P52" s="2"/>
      <c r="Q52" s="2"/>
      <c r="R52" s="2"/>
      <c r="S52" s="2"/>
      <c r="T52" s="2"/>
      <c r="U52" s="2"/>
      <c r="V52" s="2"/>
    </row>
    <row r="53" spans="1:22" s="3" customFormat="1" hidden="1">
      <c r="A53"/>
      <c r="B53" s="2"/>
      <c r="C53" s="2"/>
      <c r="D53" s="2"/>
      <c r="E53" s="2"/>
      <c r="F53" s="2"/>
      <c r="G53" s="2"/>
      <c r="H53" s="2"/>
      <c r="I53" s="2"/>
      <c r="J53" s="2"/>
      <c r="K53" s="2"/>
      <c r="L53" s="2"/>
      <c r="M53" s="2"/>
      <c r="N53" s="2"/>
      <c r="O53" s="2"/>
      <c r="P53" s="2"/>
      <c r="Q53" s="2"/>
      <c r="R53" s="2"/>
      <c r="S53" s="2"/>
      <c r="T53" s="2"/>
      <c r="U53" s="2"/>
      <c r="V53" s="2"/>
    </row>
    <row r="54" spans="1:22" s="3" customFormat="1" hidden="1">
      <c r="A54"/>
      <c r="B54" s="2"/>
      <c r="C54" s="2"/>
      <c r="D54" s="2"/>
      <c r="E54" s="2"/>
      <c r="F54" s="2"/>
      <c r="G54" s="2"/>
      <c r="H54" s="2"/>
      <c r="I54" s="2"/>
      <c r="J54" s="2"/>
      <c r="K54" s="2"/>
      <c r="L54" s="2"/>
      <c r="M54" s="2"/>
      <c r="N54" s="2"/>
      <c r="O54" s="2"/>
      <c r="P54" s="2"/>
      <c r="Q54" s="2"/>
      <c r="R54" s="2"/>
      <c r="S54" s="2"/>
      <c r="T54" s="2"/>
      <c r="U54" s="2"/>
      <c r="V54" s="2"/>
    </row>
    <row r="55" spans="1:22" s="3" customFormat="1" hidden="1">
      <c r="A55"/>
      <c r="B55" s="2"/>
      <c r="C55" s="2"/>
      <c r="D55" s="2"/>
      <c r="E55" s="2"/>
      <c r="F55" s="2"/>
      <c r="G55" s="2"/>
      <c r="H55" s="2"/>
      <c r="I55" s="2"/>
      <c r="J55" s="2"/>
      <c r="K55" s="2"/>
      <c r="L55" s="2"/>
      <c r="M55" s="2"/>
      <c r="N55" s="2"/>
      <c r="O55" s="2"/>
      <c r="P55" s="2"/>
      <c r="Q55" s="2"/>
      <c r="R55" s="2"/>
      <c r="S55" s="2"/>
      <c r="T55" s="2"/>
      <c r="U55" s="2"/>
      <c r="V55" s="2"/>
    </row>
    <row r="56" spans="1:22" s="3" customFormat="1" hidden="1">
      <c r="A56"/>
      <c r="B56" s="2"/>
      <c r="C56" s="2"/>
      <c r="D56" s="2"/>
      <c r="E56" s="2"/>
      <c r="F56" s="2"/>
      <c r="G56" s="2"/>
      <c r="H56" s="2"/>
      <c r="I56" s="2"/>
      <c r="J56" s="2"/>
      <c r="K56" s="2"/>
      <c r="L56" s="2"/>
      <c r="M56" s="2"/>
      <c r="N56" s="2"/>
      <c r="O56" s="2"/>
      <c r="P56" s="2"/>
      <c r="Q56" s="2"/>
      <c r="R56" s="2"/>
      <c r="S56" s="2"/>
      <c r="T56" s="2"/>
      <c r="U56" s="2"/>
      <c r="V56" s="2"/>
    </row>
    <row r="57" spans="1:22" s="3" customFormat="1" hidden="1">
      <c r="A57"/>
      <c r="B57" s="2"/>
      <c r="C57" s="2"/>
      <c r="D57" s="2"/>
      <c r="E57" s="2"/>
      <c r="F57" s="2"/>
      <c r="G57" s="2"/>
      <c r="H57" s="2"/>
      <c r="I57" s="2"/>
      <c r="J57" s="2"/>
      <c r="K57" s="2"/>
      <c r="L57" s="2"/>
      <c r="M57" s="2"/>
      <c r="N57" s="2"/>
      <c r="O57" s="2"/>
      <c r="P57" s="2"/>
      <c r="Q57" s="2"/>
      <c r="R57" s="2"/>
      <c r="S57" s="2"/>
      <c r="T57" s="2"/>
      <c r="U57" s="2"/>
      <c r="V57" s="2"/>
    </row>
    <row r="58" spans="1:22" s="3" customFormat="1" hidden="1">
      <c r="A58"/>
      <c r="B58" s="2"/>
      <c r="C58" s="2"/>
      <c r="D58" s="2"/>
      <c r="E58" s="2"/>
      <c r="F58" s="2"/>
      <c r="G58" s="2"/>
      <c r="H58" s="2"/>
      <c r="I58" s="2"/>
      <c r="J58" s="2"/>
      <c r="K58" s="2"/>
      <c r="L58" s="2"/>
      <c r="M58" s="2"/>
      <c r="N58" s="2"/>
      <c r="O58" s="2"/>
      <c r="P58" s="2"/>
      <c r="Q58" s="2"/>
      <c r="R58" s="2"/>
      <c r="S58" s="2"/>
      <c r="T58" s="2"/>
      <c r="U58" s="2"/>
      <c r="V58" s="2"/>
    </row>
    <row r="59" spans="1:22" s="3" customFormat="1" hidden="1">
      <c r="A59"/>
      <c r="B59" s="2"/>
      <c r="C59" s="2"/>
      <c r="D59" s="2"/>
      <c r="E59" s="2"/>
      <c r="F59" s="2"/>
      <c r="G59" s="2"/>
      <c r="H59" s="2"/>
      <c r="I59" s="2"/>
      <c r="J59" s="2"/>
      <c r="K59" s="2"/>
      <c r="L59" s="2"/>
      <c r="M59" s="2"/>
      <c r="N59" s="2"/>
      <c r="O59" s="2"/>
      <c r="P59" s="2"/>
      <c r="Q59" s="2"/>
      <c r="R59" s="2"/>
      <c r="S59" s="2"/>
      <c r="T59" s="2"/>
      <c r="U59" s="2"/>
      <c r="V59" s="2"/>
    </row>
    <row r="60" spans="1:22" s="3" customFormat="1" hidden="1">
      <c r="A60"/>
      <c r="B60" s="2"/>
      <c r="C60" s="2"/>
      <c r="D60" s="2"/>
      <c r="E60" s="2"/>
      <c r="F60" s="2"/>
      <c r="G60" s="2"/>
      <c r="H60" s="2"/>
      <c r="I60" s="2"/>
      <c r="J60" s="2"/>
      <c r="K60" s="2"/>
      <c r="L60" s="2"/>
      <c r="M60" s="2"/>
      <c r="N60" s="2"/>
      <c r="O60" s="2"/>
      <c r="P60" s="2"/>
      <c r="Q60" s="2"/>
      <c r="R60" s="2"/>
      <c r="S60" s="2"/>
      <c r="T60" s="2"/>
      <c r="U60" s="2"/>
      <c r="V60" s="2"/>
    </row>
    <row r="61" spans="1:22" s="3" customFormat="1" hidden="1">
      <c r="A61"/>
      <c r="B61" s="2"/>
      <c r="C61" s="2"/>
      <c r="D61" s="2"/>
      <c r="E61" s="2"/>
      <c r="F61" s="2"/>
      <c r="G61" s="2"/>
      <c r="H61" s="2"/>
      <c r="I61" s="2"/>
      <c r="J61" s="2"/>
      <c r="K61" s="2"/>
      <c r="L61" s="2"/>
      <c r="M61" s="2"/>
      <c r="N61" s="2"/>
      <c r="O61" s="2"/>
      <c r="P61" s="2"/>
      <c r="Q61" s="2"/>
      <c r="R61" s="2"/>
      <c r="S61" s="2"/>
      <c r="T61" s="2"/>
      <c r="U61" s="2"/>
      <c r="V61" s="2"/>
    </row>
    <row r="62" spans="1:22" s="3" customFormat="1" hidden="1">
      <c r="A62"/>
      <c r="B62" s="2"/>
      <c r="C62" s="2"/>
      <c r="D62" s="2"/>
      <c r="E62" s="2"/>
      <c r="F62" s="2"/>
      <c r="G62" s="2"/>
      <c r="H62" s="2"/>
      <c r="I62" s="2"/>
      <c r="J62" s="2"/>
      <c r="K62" s="2"/>
      <c r="L62" s="2"/>
      <c r="M62" s="2"/>
      <c r="N62" s="2"/>
      <c r="O62" s="2"/>
      <c r="P62" s="2"/>
      <c r="Q62" s="2"/>
      <c r="R62" s="2"/>
      <c r="S62" s="2"/>
      <c r="T62" s="2"/>
      <c r="U62" s="2"/>
      <c r="V62" s="2"/>
    </row>
    <row r="63" spans="1:22" s="3" customFormat="1" hidden="1">
      <c r="A63"/>
      <c r="B63" s="2"/>
      <c r="C63" s="2"/>
      <c r="D63" s="2"/>
      <c r="E63" s="2"/>
      <c r="F63" s="2"/>
      <c r="G63" s="2"/>
      <c r="H63" s="2"/>
      <c r="I63" s="2"/>
      <c r="J63" s="2"/>
      <c r="K63" s="2"/>
      <c r="L63" s="2"/>
      <c r="M63" s="2"/>
      <c r="N63" s="2"/>
      <c r="O63" s="2"/>
      <c r="P63" s="2"/>
      <c r="Q63" s="2"/>
      <c r="R63" s="2"/>
      <c r="S63" s="2"/>
      <c r="T63" s="2"/>
      <c r="U63" s="2"/>
      <c r="V63" s="2"/>
    </row>
    <row r="64" spans="1:22" s="3" customFormat="1" hidden="1">
      <c r="A64"/>
      <c r="B64" s="2"/>
      <c r="C64" s="2"/>
      <c r="D64" s="2"/>
      <c r="E64" s="2"/>
      <c r="F64" s="2"/>
      <c r="G64" s="2"/>
      <c r="H64" s="2"/>
      <c r="I64" s="2"/>
      <c r="J64" s="2"/>
      <c r="K64" s="2"/>
      <c r="L64" s="2"/>
      <c r="M64" s="2"/>
      <c r="N64" s="2"/>
      <c r="O64" s="2"/>
      <c r="P64" s="2"/>
      <c r="Q64" s="2"/>
      <c r="R64" s="2"/>
      <c r="S64" s="2"/>
      <c r="T64" s="2"/>
      <c r="U64" s="2"/>
      <c r="V64" s="2"/>
    </row>
    <row r="65" spans="1:23" s="3" customFormat="1" hidden="1">
      <c r="A65"/>
      <c r="B65" s="2"/>
      <c r="C65" s="2"/>
      <c r="D65" s="2"/>
      <c r="E65" s="2"/>
      <c r="F65" s="2"/>
      <c r="G65" s="2"/>
      <c r="H65" s="2"/>
      <c r="I65" s="2"/>
      <c r="J65" s="2"/>
      <c r="K65" s="2"/>
      <c r="L65" s="2"/>
      <c r="M65" s="2"/>
      <c r="N65" s="2"/>
      <c r="O65" s="2"/>
      <c r="P65" s="2"/>
      <c r="Q65" s="2"/>
      <c r="R65" s="2"/>
      <c r="S65" s="2"/>
      <c r="T65" s="2"/>
      <c r="U65" s="2"/>
      <c r="V65" s="2"/>
    </row>
    <row r="66" spans="1:23" s="3" customFormat="1" hidden="1">
      <c r="A66"/>
      <c r="B66" s="2"/>
      <c r="C66" s="2"/>
      <c r="D66" s="2"/>
      <c r="E66" s="2"/>
      <c r="F66" s="2"/>
      <c r="G66" s="2"/>
      <c r="H66" s="2"/>
      <c r="I66" s="2"/>
      <c r="J66" s="2"/>
      <c r="K66" s="2"/>
      <c r="L66" s="2"/>
      <c r="M66" s="2"/>
      <c r="N66" s="2"/>
      <c r="O66" s="2"/>
      <c r="P66" s="2"/>
      <c r="Q66" s="2"/>
      <c r="R66" s="2"/>
      <c r="S66" s="2"/>
      <c r="T66" s="2"/>
      <c r="U66" s="2"/>
      <c r="V66" s="2"/>
    </row>
    <row r="67" spans="1:23" s="3" customFormat="1" hidden="1">
      <c r="A67"/>
      <c r="B67" s="2"/>
      <c r="C67" s="2"/>
      <c r="D67" s="2"/>
      <c r="E67" s="2"/>
      <c r="F67" s="2"/>
      <c r="G67" s="2"/>
      <c r="H67" s="2"/>
      <c r="I67" s="2"/>
      <c r="J67" s="2"/>
      <c r="K67" s="2"/>
      <c r="L67" s="2"/>
      <c r="M67" s="2"/>
      <c r="N67" s="2"/>
      <c r="O67" s="2"/>
      <c r="P67" s="2"/>
      <c r="Q67" s="2"/>
      <c r="R67" s="2"/>
      <c r="S67" s="2"/>
      <c r="T67" s="2"/>
      <c r="U67" s="2"/>
      <c r="V67" s="2"/>
    </row>
    <row r="68" spans="1:23" s="3" customFormat="1" hidden="1">
      <c r="A68"/>
      <c r="B68" s="2"/>
      <c r="C68" s="2"/>
      <c r="D68" s="2"/>
      <c r="E68" s="2"/>
      <c r="F68" s="2"/>
      <c r="G68" s="2"/>
      <c r="H68" s="2"/>
      <c r="I68" s="2"/>
      <c r="J68" s="2"/>
      <c r="K68" s="2"/>
      <c r="L68" s="2"/>
      <c r="M68" s="2"/>
      <c r="N68" s="2"/>
      <c r="O68" s="2"/>
      <c r="P68" s="2"/>
      <c r="Q68" s="2"/>
      <c r="R68" s="2"/>
      <c r="S68" s="2"/>
      <c r="T68" s="2"/>
      <c r="U68" s="2"/>
      <c r="V68" s="2"/>
      <c r="W68" s="2"/>
    </row>
    <row r="69" spans="1:23" s="3" customFormat="1" hidden="1">
      <c r="A69"/>
      <c r="B69" s="2"/>
      <c r="C69" s="2"/>
      <c r="D69" s="2"/>
      <c r="E69" s="2"/>
      <c r="F69" s="2"/>
      <c r="G69" s="2"/>
      <c r="H69" s="2"/>
      <c r="I69" s="2"/>
      <c r="J69" s="2"/>
      <c r="K69" s="2"/>
      <c r="L69" s="2"/>
      <c r="M69" s="2"/>
      <c r="N69" s="2"/>
      <c r="O69" s="2"/>
      <c r="P69" s="2"/>
      <c r="Q69" s="2"/>
      <c r="R69" s="2"/>
      <c r="S69" s="2"/>
      <c r="T69" s="2"/>
      <c r="U69" s="2"/>
      <c r="V69" s="2"/>
      <c r="W69" s="2"/>
    </row>
    <row r="70" spans="1:23" s="3" customFormat="1" hidden="1">
      <c r="A70"/>
      <c r="B70" s="2"/>
      <c r="C70" s="2"/>
      <c r="D70" s="2"/>
      <c r="E70" s="2"/>
      <c r="F70" s="2"/>
      <c r="G70" s="2"/>
      <c r="H70" s="2"/>
      <c r="I70" s="2"/>
      <c r="J70" s="2"/>
      <c r="K70" s="2"/>
      <c r="L70" s="2"/>
      <c r="M70" s="2"/>
      <c r="N70" s="2"/>
      <c r="O70" s="2"/>
      <c r="P70" s="2"/>
      <c r="Q70" s="2"/>
      <c r="R70" s="2"/>
      <c r="S70" s="2"/>
      <c r="T70" s="2"/>
      <c r="U70" s="2"/>
      <c r="V70" s="2"/>
      <c r="W70" s="2"/>
    </row>
    <row r="71" spans="1:23" s="3" customFormat="1" hidden="1">
      <c r="A71"/>
      <c r="B71" s="2"/>
      <c r="C71" s="2"/>
      <c r="D71" s="2"/>
      <c r="E71" s="2"/>
      <c r="F71" s="2"/>
      <c r="G71" s="2"/>
      <c r="H71" s="2"/>
      <c r="I71" s="2"/>
      <c r="J71" s="2"/>
      <c r="K71" s="2"/>
      <c r="L71" s="2"/>
      <c r="M71" s="2"/>
      <c r="N71" s="2"/>
      <c r="O71" s="2"/>
      <c r="P71" s="2"/>
      <c r="Q71" s="2"/>
      <c r="R71" s="2"/>
      <c r="S71" s="2"/>
      <c r="T71" s="2"/>
      <c r="U71" s="2"/>
      <c r="V71" s="2"/>
      <c r="W71" s="2"/>
    </row>
    <row r="72" spans="1:23" s="3" customFormat="1" hidden="1">
      <c r="A72"/>
      <c r="B72" s="2"/>
      <c r="C72" s="2"/>
      <c r="D72" s="2"/>
      <c r="E72" s="2"/>
      <c r="F72" s="2"/>
      <c r="G72" s="2"/>
      <c r="H72" s="2"/>
      <c r="I72" s="2"/>
      <c r="J72" s="2"/>
      <c r="K72" s="2"/>
      <c r="L72" s="2"/>
      <c r="M72" s="2"/>
      <c r="N72" s="2"/>
      <c r="O72" s="2"/>
      <c r="P72" s="2"/>
      <c r="Q72" s="2"/>
      <c r="R72" s="2"/>
      <c r="S72" s="2"/>
      <c r="T72" s="2"/>
      <c r="U72" s="2"/>
      <c r="V72" s="2"/>
      <c r="W72" s="2"/>
    </row>
    <row r="73" spans="1:23" s="3" customFormat="1" hidden="1">
      <c r="A73"/>
      <c r="B73" s="2"/>
      <c r="C73" s="2"/>
      <c r="D73" s="2"/>
      <c r="E73" s="2"/>
      <c r="F73" s="2"/>
      <c r="G73" s="2"/>
      <c r="H73" s="2"/>
      <c r="I73" s="2"/>
      <c r="J73" s="2"/>
      <c r="K73" s="2"/>
      <c r="L73" s="2"/>
      <c r="M73" s="2"/>
      <c r="N73" s="2"/>
      <c r="O73" s="2"/>
      <c r="P73" s="2"/>
      <c r="Q73" s="2"/>
      <c r="R73" s="2"/>
      <c r="S73" s="2"/>
      <c r="T73" s="2"/>
      <c r="U73" s="2"/>
      <c r="V73" s="2"/>
      <c r="W73" s="2"/>
    </row>
    <row r="74" spans="1:23" s="3" customFormat="1" hidden="1">
      <c r="A74"/>
      <c r="B74" s="2"/>
      <c r="C74" s="2"/>
      <c r="D74" s="2"/>
      <c r="E74" s="2"/>
      <c r="F74" s="2"/>
      <c r="G74" s="2"/>
      <c r="H74" s="2"/>
      <c r="I74" s="2"/>
      <c r="J74" s="2"/>
      <c r="K74" s="2"/>
      <c r="L74" s="2"/>
      <c r="M74" s="2"/>
      <c r="N74" s="2"/>
      <c r="O74" s="2"/>
      <c r="P74" s="2"/>
      <c r="Q74" s="2"/>
      <c r="R74" s="2"/>
      <c r="S74" s="2"/>
      <c r="T74" s="2"/>
      <c r="U74" s="2"/>
      <c r="V74" s="2"/>
      <c r="W74" s="2"/>
    </row>
    <row r="75" spans="1:23" s="3" customFormat="1" hidden="1">
      <c r="A75"/>
      <c r="B75" s="2"/>
      <c r="C75" s="2"/>
      <c r="D75" s="2"/>
      <c r="E75" s="2"/>
      <c r="F75" s="2"/>
      <c r="G75" s="2"/>
      <c r="H75" s="2"/>
      <c r="I75" s="2"/>
      <c r="J75" s="2"/>
      <c r="K75" s="2"/>
      <c r="L75" s="2"/>
      <c r="M75" s="2"/>
      <c r="N75" s="2"/>
      <c r="O75" s="2"/>
      <c r="P75" s="2"/>
      <c r="Q75" s="2"/>
      <c r="R75" s="2"/>
      <c r="S75" s="2"/>
      <c r="T75" s="2"/>
      <c r="U75" s="2"/>
      <c r="V75" s="2"/>
      <c r="W75" s="2"/>
    </row>
    <row r="76" spans="1:23" s="3" customFormat="1" hidden="1">
      <c r="A76"/>
      <c r="B76" s="2"/>
      <c r="C76" s="2"/>
      <c r="D76" s="2"/>
      <c r="E76" s="2"/>
      <c r="F76" s="2"/>
      <c r="G76" s="2"/>
      <c r="H76" s="2"/>
      <c r="I76" s="2"/>
      <c r="J76" s="2"/>
      <c r="K76" s="2"/>
      <c r="L76" s="2"/>
      <c r="M76" s="2"/>
      <c r="N76" s="2"/>
      <c r="O76" s="2"/>
      <c r="P76" s="2"/>
      <c r="Q76" s="2"/>
      <c r="R76" s="2"/>
      <c r="S76" s="2"/>
      <c r="T76" s="2"/>
      <c r="U76" s="2"/>
      <c r="V76" s="2"/>
      <c r="W76" s="2"/>
    </row>
    <row r="77" spans="1:23" s="3" customFormat="1" hidden="1">
      <c r="A77"/>
      <c r="B77" s="2"/>
      <c r="C77" s="2"/>
      <c r="D77" s="2"/>
      <c r="E77" s="2"/>
      <c r="F77" s="2"/>
      <c r="G77" s="2"/>
      <c r="H77" s="2"/>
      <c r="I77" s="2"/>
      <c r="J77" s="2"/>
      <c r="K77" s="2"/>
      <c r="L77" s="2"/>
      <c r="M77" s="2"/>
      <c r="N77" s="2"/>
      <c r="O77" s="2"/>
      <c r="P77" s="2"/>
      <c r="Q77" s="2"/>
      <c r="R77" s="2"/>
      <c r="S77" s="2"/>
      <c r="T77" s="2"/>
      <c r="U77" s="2"/>
      <c r="V77" s="2"/>
      <c r="W77" s="2"/>
    </row>
    <row r="78" spans="1:23" s="3" customFormat="1" hidden="1">
      <c r="A78"/>
      <c r="B78" s="2"/>
      <c r="C78" s="2"/>
      <c r="D78" s="2"/>
      <c r="E78" s="2"/>
      <c r="F78" s="2"/>
      <c r="G78" s="2"/>
      <c r="H78" s="2"/>
      <c r="I78" s="2"/>
      <c r="J78" s="2"/>
      <c r="K78" s="2"/>
      <c r="L78" s="2"/>
      <c r="M78" s="2"/>
      <c r="N78" s="2"/>
      <c r="O78" s="2"/>
      <c r="P78" s="2"/>
      <c r="Q78" s="2"/>
      <c r="R78" s="2"/>
      <c r="S78" s="2"/>
      <c r="T78" s="2"/>
      <c r="U78" s="2"/>
      <c r="V78" s="2"/>
      <c r="W78" s="2"/>
    </row>
    <row r="79" spans="1:23" s="3" customFormat="1" hidden="1">
      <c r="A79"/>
      <c r="B79" s="2"/>
      <c r="C79" s="2"/>
      <c r="D79" s="2"/>
      <c r="E79" s="2"/>
      <c r="F79" s="2"/>
      <c r="G79" s="2"/>
      <c r="H79" s="2"/>
      <c r="I79" s="2"/>
      <c r="J79" s="2"/>
      <c r="K79" s="2"/>
      <c r="L79" s="2"/>
      <c r="M79" s="2"/>
      <c r="N79" s="2"/>
      <c r="O79" s="2"/>
      <c r="P79" s="2"/>
      <c r="Q79" s="2"/>
      <c r="R79" s="2"/>
      <c r="S79" s="2"/>
      <c r="T79" s="2"/>
      <c r="U79" s="2"/>
      <c r="V79" s="2"/>
      <c r="W79" s="2"/>
    </row>
    <row r="80" spans="1:23" s="3" customFormat="1" hidden="1">
      <c r="A80"/>
      <c r="B80" s="2"/>
      <c r="C80" s="2"/>
      <c r="D80" s="2"/>
      <c r="E80" s="2"/>
      <c r="F80" s="2"/>
      <c r="G80" s="2"/>
      <c r="H80" s="2"/>
      <c r="I80" s="2"/>
      <c r="J80" s="2"/>
      <c r="K80" s="2"/>
      <c r="L80" s="2"/>
      <c r="M80" s="2"/>
      <c r="N80" s="2"/>
      <c r="O80" s="2"/>
      <c r="P80" s="2"/>
      <c r="Q80" s="2"/>
      <c r="R80" s="2"/>
      <c r="S80" s="2"/>
      <c r="T80" s="2"/>
      <c r="U80" s="2"/>
      <c r="V80" s="2"/>
      <c r="W80" s="2"/>
    </row>
    <row r="81" spans="1:23" s="3" customFormat="1" hidden="1">
      <c r="A81"/>
      <c r="B81" s="2"/>
      <c r="C81" s="2"/>
      <c r="D81" s="2"/>
      <c r="E81" s="2"/>
      <c r="F81" s="2"/>
      <c r="G81" s="2"/>
      <c r="H81" s="2"/>
      <c r="I81" s="2"/>
      <c r="J81" s="2"/>
      <c r="K81" s="2"/>
      <c r="L81" s="2"/>
      <c r="M81" s="2"/>
      <c r="N81" s="2"/>
      <c r="O81" s="2"/>
      <c r="P81" s="2"/>
      <c r="Q81" s="2"/>
      <c r="R81" s="2"/>
      <c r="S81" s="2"/>
      <c r="T81" s="2"/>
      <c r="U81" s="2"/>
      <c r="V81" s="2"/>
      <c r="W81" s="2"/>
    </row>
    <row r="82" spans="1:23" s="3" customFormat="1" hidden="1">
      <c r="A82"/>
      <c r="B82" s="2"/>
      <c r="C82" s="2"/>
      <c r="D82" s="2"/>
      <c r="E82" s="2"/>
      <c r="F82" s="2"/>
      <c r="G82" s="2"/>
      <c r="H82" s="2"/>
      <c r="I82" s="2"/>
      <c r="J82" s="2"/>
      <c r="K82" s="2"/>
      <c r="L82" s="2"/>
      <c r="M82" s="2"/>
      <c r="N82" s="2"/>
      <c r="O82" s="2"/>
      <c r="P82" s="2"/>
      <c r="Q82" s="2"/>
      <c r="R82" s="2"/>
      <c r="S82" s="2"/>
      <c r="T82" s="2"/>
      <c r="U82" s="2"/>
      <c r="V82" s="2"/>
      <c r="W82" s="2"/>
    </row>
    <row r="83" spans="1:23" s="3" customFormat="1" hidden="1">
      <c r="A83"/>
      <c r="B83" s="2"/>
      <c r="C83" s="2"/>
      <c r="D83" s="2"/>
      <c r="E83" s="2"/>
      <c r="F83" s="2"/>
      <c r="G83" s="2"/>
      <c r="H83" s="2"/>
      <c r="I83" s="2"/>
      <c r="J83" s="2"/>
      <c r="K83" s="2"/>
      <c r="L83" s="2"/>
      <c r="M83" s="2"/>
      <c r="N83" s="2"/>
      <c r="O83" s="2"/>
      <c r="P83" s="2"/>
      <c r="Q83" s="2"/>
      <c r="R83" s="2"/>
      <c r="S83" s="2"/>
      <c r="T83" s="2"/>
      <c r="U83" s="2"/>
      <c r="V83" s="2"/>
      <c r="W83" s="2"/>
    </row>
    <row r="84" spans="1:23" s="3" customFormat="1" hidden="1">
      <c r="A84"/>
      <c r="B84" s="2"/>
      <c r="C84" s="2"/>
      <c r="D84" s="2"/>
      <c r="E84" s="2"/>
      <c r="F84" s="2"/>
      <c r="G84" s="2"/>
      <c r="H84" s="2"/>
      <c r="I84" s="2"/>
      <c r="J84" s="2"/>
      <c r="K84" s="2"/>
      <c r="L84" s="2"/>
      <c r="M84" s="2"/>
      <c r="N84" s="2"/>
      <c r="O84" s="2"/>
      <c r="P84" s="2"/>
      <c r="Q84" s="2"/>
      <c r="R84" s="2"/>
      <c r="S84" s="2"/>
      <c r="T84" s="2"/>
      <c r="U84" s="2"/>
      <c r="V84" s="2"/>
      <c r="W84" s="2"/>
    </row>
    <row r="85" spans="1:23" s="3" customFormat="1" hidden="1">
      <c r="A85"/>
      <c r="B85" s="2"/>
      <c r="C85" s="2"/>
      <c r="D85" s="2"/>
      <c r="E85" s="2"/>
      <c r="F85" s="2"/>
      <c r="G85" s="2"/>
      <c r="H85" s="2"/>
      <c r="I85" s="2"/>
      <c r="J85" s="2"/>
      <c r="K85" s="2"/>
      <c r="L85" s="2"/>
      <c r="M85" s="2"/>
      <c r="N85" s="2"/>
      <c r="O85" s="2"/>
      <c r="P85" s="2"/>
      <c r="Q85" s="2"/>
      <c r="R85" s="2"/>
      <c r="S85" s="2"/>
      <c r="T85" s="2"/>
      <c r="U85" s="2"/>
      <c r="V85" s="2"/>
      <c r="W85" s="2"/>
    </row>
    <row r="86" spans="1:23" s="3" customFormat="1" hidden="1">
      <c r="A86"/>
      <c r="B86" s="2"/>
      <c r="C86" s="2"/>
      <c r="D86" s="2"/>
      <c r="E86" s="2"/>
      <c r="F86" s="2"/>
      <c r="G86" s="2"/>
      <c r="H86" s="2"/>
      <c r="I86" s="2"/>
      <c r="J86" s="2"/>
      <c r="K86" s="2"/>
      <c r="L86" s="2"/>
      <c r="M86" s="2"/>
      <c r="N86" s="2"/>
      <c r="O86" s="2"/>
      <c r="P86" s="2"/>
      <c r="Q86" s="2"/>
      <c r="R86" s="2"/>
      <c r="S86" s="2"/>
      <c r="T86" s="2"/>
      <c r="U86" s="2"/>
      <c r="V86" s="2"/>
      <c r="W86" s="2"/>
    </row>
    <row r="87" spans="1:23" s="3" customFormat="1" hidden="1">
      <c r="A87"/>
      <c r="B87" s="2"/>
      <c r="C87" s="2"/>
      <c r="D87" s="2"/>
      <c r="E87" s="2"/>
      <c r="F87" s="2"/>
      <c r="G87" s="2"/>
      <c r="H87" s="2"/>
      <c r="I87" s="2"/>
      <c r="J87" s="2"/>
      <c r="K87" s="2"/>
      <c r="L87" s="2"/>
      <c r="M87" s="2"/>
      <c r="N87" s="2"/>
      <c r="O87" s="2"/>
      <c r="P87" s="2"/>
      <c r="Q87" s="2"/>
      <c r="R87" s="2"/>
      <c r="S87" s="2"/>
      <c r="T87" s="2"/>
      <c r="U87" s="2"/>
      <c r="V87" s="2"/>
      <c r="W87" s="2"/>
    </row>
    <row r="88" spans="1:23" s="3" customFormat="1" hidden="1">
      <c r="A88"/>
      <c r="B88" s="2"/>
      <c r="C88" s="2"/>
      <c r="D88" s="2"/>
      <c r="E88" s="2"/>
      <c r="F88" s="2"/>
      <c r="G88" s="2"/>
      <c r="H88" s="2"/>
      <c r="I88" s="2"/>
      <c r="J88" s="2"/>
      <c r="K88" s="2"/>
      <c r="L88" s="2"/>
      <c r="M88" s="2"/>
      <c r="N88" s="2"/>
      <c r="O88" s="2"/>
      <c r="P88" s="2"/>
      <c r="Q88" s="2"/>
      <c r="R88" s="2"/>
      <c r="S88" s="2"/>
      <c r="T88" s="2"/>
      <c r="U88" s="2"/>
      <c r="V88" s="2"/>
      <c r="W88" s="2"/>
    </row>
    <row r="89" spans="1:23" s="3" customFormat="1" hidden="1">
      <c r="A89"/>
      <c r="B89" s="2"/>
      <c r="C89" s="2"/>
      <c r="D89" s="2"/>
      <c r="E89" s="2"/>
      <c r="F89" s="2"/>
      <c r="G89" s="2"/>
      <c r="H89" s="2"/>
      <c r="I89" s="2"/>
      <c r="J89" s="2"/>
      <c r="K89" s="2"/>
      <c r="L89" s="2"/>
      <c r="M89" s="2"/>
      <c r="N89" s="2"/>
      <c r="O89" s="2"/>
      <c r="P89" s="2"/>
      <c r="Q89" s="2"/>
      <c r="R89" s="2"/>
      <c r="S89" s="2"/>
      <c r="T89" s="2"/>
      <c r="U89" s="2"/>
      <c r="V89" s="2"/>
      <c r="W89" s="2"/>
    </row>
    <row r="90" spans="1:23" s="3" customFormat="1" hidden="1">
      <c r="A90"/>
      <c r="B90" s="2"/>
      <c r="C90" s="2"/>
      <c r="D90" s="2"/>
      <c r="E90" s="2"/>
      <c r="F90" s="2"/>
      <c r="G90" s="2"/>
      <c r="H90" s="2"/>
      <c r="I90" s="2"/>
      <c r="J90" s="2"/>
      <c r="K90" s="2"/>
      <c r="L90" s="2"/>
      <c r="M90" s="2"/>
      <c r="N90" s="2"/>
      <c r="O90" s="2"/>
      <c r="P90" s="2"/>
      <c r="Q90" s="2"/>
      <c r="R90" s="2"/>
      <c r="S90" s="2"/>
      <c r="T90" s="2"/>
      <c r="U90" s="2"/>
      <c r="V90" s="2"/>
      <c r="W90" s="2"/>
    </row>
    <row r="91" spans="1:23" s="3" customFormat="1" hidden="1">
      <c r="A91"/>
      <c r="B91" s="2"/>
      <c r="C91" s="2"/>
      <c r="D91" s="2"/>
      <c r="E91" s="2"/>
      <c r="F91" s="2"/>
      <c r="G91" s="2"/>
      <c r="H91" s="2"/>
      <c r="I91" s="2"/>
      <c r="J91" s="2"/>
      <c r="K91" s="2"/>
      <c r="L91" s="2"/>
      <c r="M91" s="2"/>
      <c r="N91" s="2"/>
      <c r="O91" s="2"/>
      <c r="P91" s="2"/>
      <c r="Q91" s="2"/>
      <c r="R91" s="2"/>
      <c r="S91" s="2"/>
      <c r="T91" s="2"/>
      <c r="U91" s="2"/>
      <c r="V91" s="2"/>
      <c r="W91" s="2"/>
    </row>
    <row r="92" spans="1:23" s="3" customFormat="1" hidden="1">
      <c r="A92"/>
      <c r="B92" s="2"/>
      <c r="C92" s="2"/>
      <c r="D92" s="2"/>
      <c r="E92" s="2"/>
      <c r="F92" s="2"/>
      <c r="G92" s="2"/>
      <c r="H92" s="2"/>
      <c r="I92" s="2"/>
      <c r="J92" s="2"/>
      <c r="K92" s="2"/>
      <c r="L92" s="2"/>
      <c r="M92" s="2"/>
      <c r="N92" s="2"/>
      <c r="O92" s="2"/>
      <c r="P92" s="2"/>
      <c r="Q92" s="2"/>
      <c r="R92" s="2"/>
      <c r="S92" s="2"/>
      <c r="T92" s="2"/>
      <c r="U92" s="2"/>
      <c r="V92" s="2"/>
      <c r="W92" s="2"/>
    </row>
    <row r="93" spans="1:23" s="3" customFormat="1" hidden="1">
      <c r="A93"/>
      <c r="B93" s="2"/>
      <c r="C93" s="2"/>
      <c r="D93" s="2"/>
      <c r="E93" s="2"/>
      <c r="F93" s="2"/>
      <c r="G93" s="2"/>
      <c r="H93" s="2"/>
      <c r="I93" s="2"/>
      <c r="J93" s="2"/>
      <c r="K93" s="2"/>
      <c r="L93" s="2"/>
      <c r="M93" s="2"/>
      <c r="N93" s="2"/>
      <c r="O93" s="2"/>
      <c r="P93" s="2"/>
      <c r="Q93" s="2"/>
      <c r="R93" s="2"/>
      <c r="S93" s="2"/>
      <c r="T93" s="2"/>
      <c r="U93" s="2"/>
      <c r="V93" s="2"/>
      <c r="W93" s="2"/>
    </row>
    <row r="94" spans="1:23" s="3" customFormat="1" hidden="1">
      <c r="A94"/>
      <c r="B94" s="2"/>
      <c r="C94" s="2"/>
      <c r="D94" s="2"/>
      <c r="E94" s="2"/>
      <c r="F94" s="2"/>
      <c r="G94" s="2"/>
      <c r="H94" s="2"/>
      <c r="I94" s="2"/>
      <c r="J94" s="2"/>
      <c r="K94" s="2"/>
      <c r="L94" s="2"/>
      <c r="M94" s="2"/>
      <c r="N94" s="2"/>
      <c r="O94" s="2"/>
      <c r="P94" s="2"/>
      <c r="Q94" s="2"/>
      <c r="R94" s="2"/>
      <c r="S94" s="2"/>
      <c r="T94" s="2"/>
      <c r="U94" s="2"/>
      <c r="V94" s="2"/>
      <c r="W94" s="2"/>
    </row>
    <row r="95" spans="1:23" s="3" customFormat="1" hidden="1">
      <c r="A95"/>
      <c r="B95" s="2"/>
      <c r="C95" s="2"/>
      <c r="D95" s="2"/>
      <c r="E95" s="2"/>
      <c r="F95" s="2"/>
      <c r="G95" s="2"/>
      <c r="H95" s="2"/>
      <c r="I95" s="2"/>
      <c r="J95" s="2"/>
      <c r="K95" s="2"/>
      <c r="L95" s="2"/>
      <c r="M95" s="2"/>
      <c r="N95" s="2"/>
      <c r="O95" s="2"/>
      <c r="P95" s="2"/>
      <c r="Q95" s="2"/>
      <c r="R95" s="2"/>
      <c r="S95" s="2"/>
      <c r="T95" s="2"/>
      <c r="U95" s="2"/>
      <c r="V95" s="2"/>
      <c r="W95" s="2"/>
    </row>
    <row r="96" spans="1:23" s="3" customFormat="1" hidden="1">
      <c r="A96"/>
      <c r="B96" s="2"/>
      <c r="C96" s="2"/>
      <c r="D96" s="2"/>
      <c r="E96" s="2"/>
      <c r="F96" s="2"/>
      <c r="G96" s="2"/>
      <c r="H96" s="2"/>
      <c r="I96" s="2"/>
      <c r="J96" s="2"/>
      <c r="K96" s="2"/>
      <c r="L96" s="2"/>
      <c r="M96" s="2"/>
      <c r="N96" s="2"/>
      <c r="O96" s="2"/>
      <c r="P96" s="2"/>
      <c r="Q96" s="2"/>
      <c r="R96" s="2"/>
      <c r="S96" s="2"/>
      <c r="T96" s="2"/>
      <c r="U96" s="2"/>
      <c r="V96" s="2"/>
      <c r="W96" s="2"/>
    </row>
    <row r="97" spans="1:23" s="3" customFormat="1" hidden="1">
      <c r="A97"/>
      <c r="B97" s="2"/>
      <c r="C97" s="2"/>
      <c r="D97" s="2"/>
      <c r="E97" s="2"/>
      <c r="F97" s="2"/>
      <c r="G97" s="2"/>
      <c r="H97" s="2"/>
      <c r="I97" s="2"/>
      <c r="J97" s="2"/>
      <c r="K97" s="2"/>
      <c r="L97" s="2"/>
      <c r="M97" s="2"/>
      <c r="N97" s="2"/>
      <c r="O97" s="2"/>
      <c r="P97" s="2"/>
      <c r="Q97" s="2"/>
      <c r="R97" s="2"/>
      <c r="S97" s="2"/>
      <c r="T97" s="2"/>
      <c r="U97" s="2"/>
      <c r="V97" s="2"/>
      <c r="W97" s="2"/>
    </row>
    <row r="98" spans="1:23" s="3" customFormat="1" hidden="1">
      <c r="A98"/>
      <c r="B98" s="2"/>
      <c r="C98" s="2"/>
      <c r="D98" s="2"/>
      <c r="E98" s="2"/>
      <c r="F98" s="2"/>
      <c r="G98" s="2"/>
      <c r="H98" s="2"/>
      <c r="I98" s="2"/>
      <c r="J98" s="2"/>
      <c r="K98" s="2"/>
      <c r="L98" s="2"/>
      <c r="M98" s="2"/>
      <c r="N98" s="2"/>
      <c r="O98" s="2"/>
      <c r="P98" s="2"/>
      <c r="Q98" s="2"/>
      <c r="R98" s="2"/>
      <c r="S98" s="2"/>
      <c r="T98" s="2"/>
      <c r="U98" s="2"/>
      <c r="V98" s="2"/>
      <c r="W98" s="2"/>
    </row>
    <row r="99" spans="1:23" s="3" customFormat="1" hidden="1">
      <c r="A99"/>
      <c r="B99" s="2"/>
      <c r="C99" s="2"/>
      <c r="D99" s="2"/>
      <c r="E99" s="2"/>
      <c r="F99" s="2"/>
      <c r="G99" s="2"/>
      <c r="H99" s="2"/>
      <c r="I99" s="2"/>
      <c r="J99" s="2"/>
      <c r="K99" s="2"/>
      <c r="L99" s="2"/>
      <c r="M99" s="2"/>
      <c r="N99" s="2"/>
      <c r="O99" s="2"/>
      <c r="P99" s="2"/>
      <c r="Q99" s="2"/>
      <c r="R99" s="2"/>
      <c r="S99" s="2"/>
      <c r="T99" s="2"/>
      <c r="U99" s="2"/>
      <c r="V99" s="2"/>
      <c r="W99" s="2"/>
    </row>
    <row r="100" spans="1:23" s="3" customFormat="1" hidden="1">
      <c r="A100"/>
      <c r="B100" s="2"/>
      <c r="C100" s="2"/>
      <c r="D100" s="2"/>
      <c r="E100" s="2"/>
      <c r="F100" s="2"/>
      <c r="G100" s="2"/>
      <c r="H100" s="2"/>
      <c r="I100" s="2"/>
      <c r="J100" s="2"/>
      <c r="K100" s="2"/>
      <c r="L100" s="2"/>
      <c r="M100" s="2"/>
      <c r="N100" s="2"/>
      <c r="O100" s="2"/>
      <c r="P100" s="2"/>
      <c r="Q100" s="2"/>
      <c r="R100" s="2"/>
      <c r="S100" s="2"/>
      <c r="T100" s="2"/>
      <c r="U100" s="2"/>
      <c r="V100" s="2"/>
      <c r="W100" s="2"/>
    </row>
    <row r="101" spans="1:23" s="3" customFormat="1" hidden="1">
      <c r="A101"/>
      <c r="B101" s="2"/>
      <c r="C101" s="2"/>
      <c r="D101" s="2"/>
      <c r="E101" s="2"/>
      <c r="F101" s="2"/>
      <c r="G101" s="2"/>
      <c r="H101" s="2"/>
      <c r="I101" s="2"/>
      <c r="J101" s="2"/>
      <c r="K101" s="2"/>
      <c r="L101" s="2"/>
      <c r="M101" s="2"/>
      <c r="N101" s="2"/>
      <c r="O101" s="2"/>
      <c r="P101" s="2"/>
      <c r="Q101" s="2"/>
      <c r="R101" s="2"/>
      <c r="S101" s="2"/>
      <c r="T101" s="2"/>
      <c r="U101" s="2"/>
      <c r="V101" s="2"/>
      <c r="W101" s="2"/>
    </row>
    <row r="102" spans="1:23" s="3" customFormat="1" hidden="1">
      <c r="A102"/>
      <c r="B102" s="2"/>
      <c r="C102" s="2"/>
      <c r="D102" s="2"/>
      <c r="E102" s="2"/>
      <c r="F102" s="2"/>
      <c r="G102" s="2"/>
      <c r="H102" s="2"/>
      <c r="I102" s="2"/>
      <c r="J102" s="2"/>
      <c r="K102" s="2"/>
      <c r="L102" s="2"/>
      <c r="M102" s="2"/>
      <c r="N102" s="2"/>
      <c r="O102" s="2"/>
      <c r="P102" s="2"/>
      <c r="Q102" s="2"/>
      <c r="R102" s="2"/>
      <c r="S102" s="2"/>
      <c r="T102" s="2"/>
      <c r="U102" s="2"/>
      <c r="V102" s="2"/>
      <c r="W102" s="2"/>
    </row>
    <row r="103" spans="1:23" s="3" customFormat="1" hidden="1">
      <c r="A103"/>
      <c r="B103" s="2"/>
      <c r="C103" s="2"/>
      <c r="D103" s="2"/>
      <c r="E103" s="2"/>
      <c r="F103" s="2"/>
      <c r="G103" s="2"/>
      <c r="H103" s="2"/>
      <c r="I103" s="2"/>
      <c r="J103" s="2"/>
      <c r="K103" s="2"/>
      <c r="L103" s="2"/>
      <c r="M103" s="2"/>
      <c r="N103" s="2"/>
      <c r="O103" s="2"/>
      <c r="P103" s="2"/>
      <c r="Q103" s="2"/>
      <c r="R103" s="2"/>
      <c r="S103" s="2"/>
      <c r="T103" s="2"/>
      <c r="U103" s="2"/>
      <c r="V103" s="2"/>
      <c r="W103" s="2"/>
    </row>
    <row r="104" spans="1:23" s="3" customFormat="1" hidden="1">
      <c r="A104"/>
      <c r="B104" s="2"/>
      <c r="C104" s="2"/>
      <c r="D104" s="2"/>
      <c r="E104" s="2"/>
      <c r="F104" s="2"/>
      <c r="G104" s="2"/>
      <c r="H104" s="2"/>
      <c r="I104" s="2"/>
      <c r="J104" s="2"/>
      <c r="K104" s="2"/>
      <c r="L104" s="2"/>
      <c r="M104" s="2"/>
      <c r="N104" s="2"/>
      <c r="O104" s="2"/>
      <c r="P104" s="2"/>
      <c r="Q104" s="2"/>
      <c r="R104" s="2"/>
      <c r="S104" s="2"/>
      <c r="T104" s="2"/>
      <c r="U104" s="2"/>
      <c r="V104" s="2"/>
      <c r="W104" s="2"/>
    </row>
    <row r="105" spans="1:23" s="3" customFormat="1" hidden="1">
      <c r="A105"/>
      <c r="B105" s="2"/>
      <c r="C105" s="2"/>
      <c r="D105" s="2"/>
      <c r="E105" s="2"/>
      <c r="F105" s="2"/>
      <c r="G105" s="2"/>
      <c r="H105" s="2"/>
      <c r="I105" s="2"/>
      <c r="J105" s="2"/>
      <c r="K105" s="2"/>
      <c r="L105" s="2"/>
      <c r="M105" s="2"/>
      <c r="N105" s="2"/>
      <c r="O105" s="2"/>
      <c r="P105" s="2"/>
      <c r="Q105" s="2"/>
      <c r="R105" s="2"/>
      <c r="S105" s="2"/>
      <c r="T105" s="2"/>
      <c r="U105" s="2"/>
      <c r="V105" s="2"/>
      <c r="W105" s="2"/>
    </row>
    <row r="106" spans="1:23" s="3" customFormat="1" hidden="1">
      <c r="A106"/>
      <c r="B106" s="2"/>
      <c r="C106" s="2"/>
      <c r="D106" s="2"/>
      <c r="E106" s="2"/>
      <c r="F106" s="2"/>
      <c r="G106" s="2"/>
      <c r="H106" s="2"/>
      <c r="I106" s="2"/>
      <c r="J106" s="2"/>
      <c r="K106" s="2"/>
      <c r="L106" s="2"/>
      <c r="M106" s="2"/>
      <c r="N106" s="2"/>
      <c r="O106" s="2"/>
      <c r="P106" s="2"/>
      <c r="Q106" s="2"/>
      <c r="R106" s="2"/>
      <c r="S106" s="2"/>
      <c r="T106" s="2"/>
      <c r="U106" s="2"/>
      <c r="V106" s="2"/>
      <c r="W106" s="2"/>
    </row>
    <row r="107" spans="1:23" s="3" customFormat="1" hidden="1">
      <c r="A107"/>
      <c r="B107" s="2"/>
      <c r="C107" s="2"/>
      <c r="D107" s="2"/>
      <c r="E107" s="2"/>
      <c r="F107" s="2"/>
      <c r="G107" s="2"/>
      <c r="H107" s="2"/>
      <c r="I107" s="2"/>
      <c r="J107" s="2"/>
      <c r="K107" s="2"/>
      <c r="L107" s="2"/>
      <c r="M107" s="2"/>
      <c r="N107" s="2"/>
      <c r="O107" s="2"/>
      <c r="P107" s="2"/>
      <c r="Q107" s="2"/>
      <c r="R107" s="2"/>
      <c r="S107" s="2"/>
      <c r="T107" s="2"/>
      <c r="U107" s="2"/>
      <c r="V107" s="2"/>
      <c r="W107" s="2"/>
    </row>
    <row r="108" spans="1:23" s="3" customFormat="1" hidden="1">
      <c r="A108"/>
      <c r="B108" s="2"/>
      <c r="C108" s="2"/>
      <c r="D108" s="2"/>
      <c r="E108" s="2"/>
      <c r="F108" s="2"/>
      <c r="G108" s="2"/>
      <c r="H108" s="2"/>
      <c r="I108" s="2"/>
      <c r="J108" s="2"/>
      <c r="K108" s="2"/>
      <c r="L108" s="2"/>
      <c r="M108" s="2"/>
      <c r="N108" s="2"/>
      <c r="O108" s="2"/>
      <c r="P108" s="2"/>
      <c r="Q108" s="2"/>
      <c r="R108" s="2"/>
      <c r="S108" s="2"/>
      <c r="T108" s="2"/>
      <c r="U108" s="2"/>
      <c r="V108" s="2"/>
      <c r="W108" s="2"/>
    </row>
    <row r="109" spans="1:23" s="3" customFormat="1" hidden="1">
      <c r="A109"/>
      <c r="B109" s="2"/>
      <c r="C109" s="2"/>
      <c r="D109" s="2"/>
      <c r="E109" s="2"/>
      <c r="F109" s="2"/>
      <c r="G109" s="2"/>
      <c r="H109" s="2"/>
      <c r="I109" s="2"/>
      <c r="J109" s="2"/>
      <c r="K109" s="2"/>
      <c r="L109" s="2"/>
      <c r="M109" s="2"/>
      <c r="N109" s="2"/>
      <c r="O109" s="2"/>
      <c r="P109" s="2"/>
      <c r="Q109" s="2"/>
      <c r="R109" s="2"/>
      <c r="S109" s="2"/>
      <c r="T109" s="2"/>
      <c r="U109" s="2"/>
      <c r="V109" s="2"/>
      <c r="W109" s="2"/>
    </row>
    <row r="110" spans="1:23" s="3" customFormat="1" hidden="1">
      <c r="A110"/>
      <c r="B110" s="2"/>
      <c r="C110" s="2"/>
      <c r="D110" s="2"/>
      <c r="E110" s="2"/>
      <c r="F110" s="2"/>
      <c r="G110" s="2"/>
      <c r="H110" s="2"/>
      <c r="I110" s="2"/>
      <c r="J110" s="2"/>
      <c r="K110" s="2"/>
      <c r="L110" s="2"/>
      <c r="M110" s="2"/>
      <c r="N110" s="2"/>
      <c r="O110" s="2"/>
      <c r="P110" s="2"/>
      <c r="Q110" s="2"/>
      <c r="R110" s="2"/>
      <c r="S110" s="2"/>
      <c r="T110" s="2"/>
      <c r="U110" s="2"/>
      <c r="V110" s="2"/>
      <c r="W110" s="2"/>
    </row>
    <row r="111" spans="1:23" s="3" customFormat="1" hidden="1">
      <c r="A111"/>
      <c r="B111" s="2"/>
      <c r="C111" s="2"/>
      <c r="D111" s="2"/>
      <c r="E111" s="2"/>
      <c r="F111" s="2"/>
      <c r="G111" s="2"/>
      <c r="H111" s="2"/>
      <c r="I111" s="2"/>
      <c r="J111" s="2"/>
      <c r="K111" s="2"/>
      <c r="L111" s="2"/>
      <c r="M111" s="2"/>
      <c r="N111" s="2"/>
      <c r="O111" s="2"/>
      <c r="P111" s="2"/>
      <c r="Q111" s="2"/>
      <c r="R111" s="2"/>
      <c r="S111" s="2"/>
      <c r="T111" s="2"/>
      <c r="U111" s="2"/>
      <c r="V111" s="2"/>
      <c r="W111" s="2"/>
    </row>
    <row r="112" spans="1:23" s="3" customFormat="1" hidden="1">
      <c r="A112"/>
      <c r="B112" s="2"/>
      <c r="C112" s="2"/>
      <c r="D112" s="2"/>
      <c r="E112" s="2"/>
      <c r="F112" s="2"/>
      <c r="G112" s="2"/>
      <c r="H112" s="2"/>
      <c r="I112" s="2"/>
      <c r="J112" s="2"/>
      <c r="K112" s="2"/>
      <c r="L112" s="2"/>
      <c r="M112" s="2"/>
      <c r="N112" s="2"/>
      <c r="O112" s="2"/>
      <c r="P112" s="2"/>
      <c r="Q112" s="2"/>
      <c r="R112" s="2"/>
      <c r="S112" s="2"/>
      <c r="T112" s="2"/>
      <c r="U112" s="2"/>
      <c r="V112" s="2"/>
      <c r="W112" s="2"/>
    </row>
    <row r="113" spans="1:23" s="3" customFormat="1" hidden="1">
      <c r="A113"/>
      <c r="B113" s="2"/>
      <c r="C113" s="2"/>
      <c r="D113" s="2"/>
      <c r="E113" s="2"/>
      <c r="F113" s="2"/>
      <c r="G113" s="2"/>
      <c r="H113" s="2"/>
      <c r="I113" s="2"/>
      <c r="J113" s="2"/>
      <c r="K113" s="2"/>
      <c r="L113" s="2"/>
      <c r="M113" s="2"/>
      <c r="N113" s="2"/>
      <c r="O113" s="2"/>
      <c r="P113" s="2"/>
      <c r="Q113" s="2"/>
      <c r="R113" s="2"/>
      <c r="S113" s="2"/>
      <c r="T113" s="2"/>
      <c r="U113" s="2"/>
      <c r="V113" s="2"/>
      <c r="W113" s="2"/>
    </row>
    <row r="114" spans="1:23" s="3" customFormat="1" hidden="1">
      <c r="A114"/>
      <c r="B114" s="2"/>
      <c r="C114" s="2"/>
      <c r="D114" s="2"/>
      <c r="E114" s="2"/>
      <c r="F114" s="2"/>
      <c r="G114" s="2"/>
      <c r="H114" s="2"/>
      <c r="I114" s="2"/>
      <c r="J114" s="2"/>
      <c r="K114" s="2"/>
      <c r="L114" s="2"/>
      <c r="M114" s="2"/>
      <c r="N114" s="2"/>
      <c r="O114" s="2"/>
      <c r="P114" s="2"/>
      <c r="Q114" s="2"/>
      <c r="R114" s="2"/>
      <c r="S114" s="2"/>
      <c r="T114" s="2"/>
      <c r="U114" s="2"/>
      <c r="V114" s="2"/>
      <c r="W114" s="2"/>
    </row>
    <row r="115" spans="1:23" s="3" customFormat="1" hidden="1">
      <c r="A115"/>
      <c r="B115" s="2"/>
      <c r="C115" s="2"/>
      <c r="D115" s="2"/>
      <c r="E115" s="2"/>
      <c r="F115" s="2"/>
      <c r="G115" s="2"/>
      <c r="H115" s="2"/>
      <c r="I115" s="2"/>
      <c r="J115" s="2"/>
      <c r="K115" s="2"/>
      <c r="L115" s="2"/>
      <c r="M115" s="2"/>
      <c r="N115" s="2"/>
      <c r="O115" s="2"/>
      <c r="P115" s="2"/>
      <c r="Q115" s="2"/>
      <c r="R115" s="2"/>
      <c r="S115" s="2"/>
      <c r="T115" s="2"/>
      <c r="U115" s="2"/>
      <c r="V115" s="2"/>
      <c r="W115" s="2"/>
    </row>
    <row r="116" spans="1:23" s="3" customFormat="1" hidden="1">
      <c r="A116"/>
      <c r="B116" s="2"/>
      <c r="C116" s="2"/>
      <c r="D116" s="2"/>
      <c r="E116" s="2"/>
      <c r="F116" s="2"/>
      <c r="G116" s="2"/>
      <c r="H116" s="2"/>
      <c r="I116" s="2"/>
      <c r="J116" s="2"/>
      <c r="K116" s="2"/>
      <c r="L116" s="2"/>
      <c r="M116" s="2"/>
      <c r="N116" s="2"/>
      <c r="O116" s="2"/>
      <c r="P116" s="2"/>
      <c r="Q116" s="2"/>
      <c r="R116" s="2"/>
      <c r="S116" s="2"/>
      <c r="T116" s="2"/>
      <c r="U116" s="2"/>
      <c r="V116" s="2"/>
      <c r="W116" s="2"/>
    </row>
    <row r="117" spans="1:23" s="3" customFormat="1" hidden="1">
      <c r="A117"/>
      <c r="B117" s="2"/>
      <c r="C117" s="2"/>
      <c r="D117" s="2"/>
      <c r="E117" s="2"/>
      <c r="F117" s="2"/>
      <c r="G117" s="2"/>
      <c r="H117" s="2"/>
      <c r="I117" s="2"/>
      <c r="J117" s="2"/>
      <c r="K117" s="2"/>
      <c r="L117" s="2"/>
      <c r="M117" s="2"/>
      <c r="N117" s="2"/>
      <c r="O117" s="2"/>
      <c r="P117" s="2"/>
      <c r="Q117" s="2"/>
      <c r="R117" s="2"/>
      <c r="S117" s="2"/>
      <c r="T117" s="2"/>
      <c r="U117" s="2"/>
      <c r="V117" s="2"/>
      <c r="W117" s="2"/>
    </row>
    <row r="118" spans="1:23" s="3" customFormat="1" hidden="1">
      <c r="A118"/>
      <c r="B118" s="2"/>
      <c r="C118" s="2"/>
      <c r="D118" s="2"/>
      <c r="E118" s="2"/>
      <c r="F118" s="2"/>
      <c r="G118" s="2"/>
      <c r="H118" s="2"/>
      <c r="I118" s="2"/>
      <c r="J118" s="2"/>
      <c r="K118" s="2"/>
      <c r="L118" s="2"/>
      <c r="M118" s="2"/>
      <c r="N118" s="2"/>
      <c r="O118" s="2"/>
      <c r="P118" s="2"/>
      <c r="Q118" s="2"/>
      <c r="R118" s="2"/>
      <c r="S118" s="2"/>
      <c r="T118" s="2"/>
      <c r="U118" s="2"/>
      <c r="V118" s="2"/>
      <c r="W118" s="2"/>
    </row>
    <row r="119" spans="1:23" s="3" customFormat="1" hidden="1">
      <c r="A119"/>
      <c r="B119" s="2"/>
      <c r="C119" s="2"/>
      <c r="D119" s="2"/>
      <c r="E119" s="2"/>
      <c r="F119" s="2"/>
      <c r="G119" s="2"/>
      <c r="H119" s="2"/>
      <c r="I119" s="2"/>
      <c r="J119" s="2"/>
      <c r="K119" s="2"/>
      <c r="L119" s="2"/>
      <c r="M119" s="2"/>
      <c r="N119" s="2"/>
      <c r="O119" s="2"/>
      <c r="P119" s="2"/>
      <c r="Q119" s="2"/>
      <c r="R119" s="2"/>
      <c r="S119" s="2"/>
      <c r="T119" s="2"/>
      <c r="U119" s="2"/>
      <c r="V119" s="2"/>
      <c r="W119" s="2"/>
    </row>
    <row r="120" spans="1:23" s="3" customFormat="1" hidden="1">
      <c r="A120"/>
      <c r="B120" s="2"/>
      <c r="C120" s="2"/>
      <c r="D120" s="2"/>
      <c r="E120" s="2"/>
      <c r="F120" s="2"/>
      <c r="G120" s="2"/>
      <c r="H120" s="2"/>
      <c r="I120" s="2"/>
      <c r="J120" s="2"/>
      <c r="K120" s="2"/>
      <c r="L120" s="2"/>
      <c r="M120" s="2"/>
      <c r="N120" s="2"/>
      <c r="O120" s="2"/>
      <c r="P120" s="2"/>
      <c r="Q120" s="2"/>
      <c r="R120" s="2"/>
      <c r="S120" s="2"/>
      <c r="T120" s="2"/>
      <c r="U120" s="2"/>
      <c r="V120" s="2"/>
      <c r="W120" s="2"/>
    </row>
    <row r="121" spans="1:23" s="3" customFormat="1" hidden="1">
      <c r="A121"/>
      <c r="B121" s="2"/>
      <c r="C121" s="2"/>
      <c r="D121" s="2"/>
      <c r="E121" s="2"/>
      <c r="F121" s="2"/>
      <c r="G121" s="2"/>
      <c r="H121" s="2"/>
      <c r="I121" s="2"/>
      <c r="J121" s="2"/>
      <c r="K121" s="2"/>
      <c r="L121" s="2"/>
      <c r="M121" s="2"/>
      <c r="N121" s="2"/>
      <c r="O121" s="2"/>
      <c r="P121" s="2"/>
      <c r="Q121" s="2"/>
      <c r="R121" s="2"/>
      <c r="S121" s="2"/>
      <c r="T121" s="2"/>
      <c r="U121" s="2"/>
      <c r="V121" s="2"/>
      <c r="W121" s="2"/>
    </row>
    <row r="122" spans="1:23" s="3" customFormat="1" hidden="1">
      <c r="A122"/>
      <c r="B122" s="2"/>
      <c r="C122" s="2"/>
      <c r="D122" s="2"/>
      <c r="E122" s="2"/>
      <c r="F122" s="2"/>
      <c r="G122" s="2"/>
      <c r="H122" s="2"/>
      <c r="I122" s="2"/>
      <c r="J122" s="2"/>
      <c r="K122" s="2"/>
      <c r="L122" s="2"/>
      <c r="M122" s="2"/>
      <c r="N122" s="2"/>
      <c r="O122" s="2"/>
      <c r="P122" s="2"/>
      <c r="Q122" s="2"/>
      <c r="R122" s="2"/>
      <c r="S122" s="2"/>
      <c r="T122" s="2"/>
      <c r="U122" s="2"/>
      <c r="V122" s="2"/>
      <c r="W122" s="2"/>
    </row>
    <row r="123" spans="1:23" s="3" customFormat="1" hidden="1">
      <c r="A123"/>
      <c r="B123" s="2"/>
      <c r="C123" s="2"/>
      <c r="D123" s="2"/>
      <c r="E123" s="2"/>
      <c r="F123" s="2"/>
      <c r="G123" s="2"/>
      <c r="H123" s="2"/>
      <c r="I123" s="2"/>
      <c r="J123" s="2"/>
      <c r="K123" s="2"/>
      <c r="L123" s="2"/>
      <c r="M123" s="2"/>
      <c r="N123" s="2"/>
      <c r="O123" s="2"/>
      <c r="P123" s="2"/>
      <c r="Q123" s="2"/>
      <c r="R123" s="2"/>
      <c r="S123" s="2"/>
      <c r="T123" s="2"/>
      <c r="U123" s="2"/>
      <c r="V123" s="2"/>
      <c r="W123" s="2"/>
    </row>
    <row r="124" spans="1:23" s="3" customFormat="1" hidden="1">
      <c r="A124"/>
      <c r="B124" s="2"/>
      <c r="C124" s="2"/>
      <c r="D124" s="2"/>
      <c r="E124" s="2"/>
      <c r="F124" s="2"/>
      <c r="G124" s="2"/>
      <c r="H124" s="2"/>
      <c r="I124" s="2"/>
      <c r="J124" s="2"/>
      <c r="K124" s="2"/>
      <c r="L124" s="2"/>
      <c r="M124" s="2"/>
      <c r="N124" s="2"/>
      <c r="O124" s="2"/>
      <c r="P124" s="2"/>
      <c r="Q124" s="2"/>
      <c r="R124" s="2"/>
      <c r="S124" s="2"/>
      <c r="T124" s="2"/>
      <c r="U124" s="2"/>
      <c r="V124" s="2"/>
      <c r="W124" s="2"/>
    </row>
    <row r="125" spans="1:23" s="3" customFormat="1" hidden="1">
      <c r="A125"/>
      <c r="B125" s="2"/>
      <c r="C125" s="2"/>
      <c r="D125" s="2"/>
      <c r="E125" s="2"/>
      <c r="F125" s="2"/>
      <c r="G125" s="2"/>
      <c r="H125" s="2"/>
      <c r="I125" s="2"/>
      <c r="J125" s="2"/>
      <c r="K125" s="2"/>
      <c r="L125" s="2"/>
      <c r="M125" s="2"/>
      <c r="N125" s="2"/>
      <c r="O125" s="2"/>
      <c r="P125" s="2"/>
      <c r="Q125" s="2"/>
      <c r="R125" s="2"/>
      <c r="S125" s="2"/>
      <c r="T125" s="2"/>
      <c r="U125" s="2"/>
      <c r="V125" s="2"/>
      <c r="W125" s="2"/>
    </row>
    <row r="126" spans="1:23" s="3" customFormat="1" hidden="1">
      <c r="A126"/>
      <c r="B126" s="2"/>
      <c r="C126" s="2"/>
      <c r="D126" s="2"/>
      <c r="E126" s="2"/>
      <c r="F126" s="2"/>
      <c r="G126" s="2"/>
      <c r="H126" s="2"/>
      <c r="I126" s="2"/>
      <c r="J126" s="2"/>
      <c r="K126" s="2"/>
      <c r="L126" s="2"/>
      <c r="M126" s="2"/>
      <c r="N126" s="2"/>
      <c r="O126" s="2"/>
      <c r="P126" s="2"/>
      <c r="Q126" s="2"/>
      <c r="R126" s="2"/>
      <c r="S126" s="2"/>
      <c r="T126" s="2"/>
      <c r="U126" s="2"/>
      <c r="V126" s="2"/>
      <c r="W126" s="2"/>
    </row>
    <row r="127" spans="1:23" s="3" customFormat="1" hidden="1">
      <c r="A127"/>
      <c r="B127" s="2"/>
      <c r="C127" s="2"/>
      <c r="D127" s="2"/>
      <c r="E127" s="2"/>
      <c r="F127" s="2"/>
      <c r="G127" s="2"/>
      <c r="H127" s="2"/>
      <c r="I127" s="2"/>
      <c r="J127" s="2"/>
      <c r="K127" s="2"/>
      <c r="L127" s="2"/>
      <c r="M127" s="2"/>
      <c r="N127" s="2"/>
      <c r="O127" s="2"/>
      <c r="P127" s="2"/>
      <c r="Q127" s="2"/>
      <c r="R127" s="2"/>
      <c r="S127" s="2"/>
      <c r="T127" s="2"/>
      <c r="U127" s="2"/>
      <c r="V127" s="2"/>
      <c r="W127" s="2"/>
    </row>
    <row r="128" spans="1:23" s="3" customFormat="1" hidden="1">
      <c r="A128"/>
      <c r="B128" s="2"/>
      <c r="C128" s="2"/>
      <c r="D128" s="2"/>
      <c r="E128" s="2"/>
      <c r="F128" s="2"/>
      <c r="G128" s="2"/>
      <c r="H128" s="2"/>
      <c r="I128" s="2"/>
      <c r="J128" s="2"/>
      <c r="K128" s="2"/>
      <c r="L128" s="2"/>
      <c r="M128" s="2"/>
      <c r="N128" s="2"/>
      <c r="O128" s="2"/>
      <c r="P128" s="2"/>
      <c r="Q128" s="2"/>
      <c r="R128" s="2"/>
      <c r="S128" s="2"/>
      <c r="T128" s="2"/>
      <c r="U128" s="2"/>
      <c r="V128" s="2"/>
      <c r="W128" s="2"/>
    </row>
    <row r="129" spans="1:23" s="3" customFormat="1" hidden="1">
      <c r="A129"/>
      <c r="B129" s="2"/>
      <c r="C129" s="2"/>
      <c r="D129" s="2"/>
      <c r="E129" s="2"/>
      <c r="F129" s="2"/>
      <c r="G129" s="2"/>
      <c r="H129" s="2"/>
      <c r="I129" s="2"/>
      <c r="J129" s="2"/>
      <c r="K129" s="2"/>
      <c r="L129" s="2"/>
      <c r="M129" s="2"/>
      <c r="N129" s="2"/>
      <c r="O129" s="2"/>
      <c r="P129" s="2"/>
      <c r="Q129" s="2"/>
      <c r="R129" s="2"/>
      <c r="S129" s="2"/>
      <c r="T129" s="2"/>
      <c r="U129" s="2"/>
      <c r="V129" s="2"/>
      <c r="W129" s="2"/>
    </row>
    <row r="130" spans="1:23" s="3" customFormat="1" hidden="1">
      <c r="A130"/>
      <c r="B130" s="2"/>
      <c r="C130" s="2"/>
      <c r="D130" s="2"/>
      <c r="E130" s="2"/>
      <c r="F130" s="2"/>
      <c r="G130" s="2"/>
      <c r="H130" s="2"/>
      <c r="I130" s="2"/>
      <c r="J130" s="2"/>
      <c r="K130" s="2"/>
      <c r="L130" s="2"/>
      <c r="M130" s="2"/>
      <c r="N130" s="2"/>
      <c r="O130" s="2"/>
      <c r="P130" s="2"/>
      <c r="Q130" s="2"/>
      <c r="R130" s="2"/>
      <c r="S130" s="2"/>
      <c r="T130" s="2"/>
      <c r="U130" s="2"/>
      <c r="V130" s="2"/>
      <c r="W130" s="2"/>
    </row>
    <row r="131" spans="1:23" s="3" customFormat="1" hidden="1">
      <c r="A131"/>
      <c r="B131" s="2"/>
      <c r="C131" s="2"/>
      <c r="D131" s="2"/>
      <c r="E131" s="2"/>
      <c r="F131" s="2"/>
      <c r="G131" s="2"/>
      <c r="H131" s="2"/>
      <c r="I131" s="2"/>
      <c r="J131" s="2"/>
      <c r="K131" s="2"/>
      <c r="L131" s="2"/>
      <c r="M131" s="2"/>
      <c r="N131" s="2"/>
      <c r="O131" s="2"/>
      <c r="P131" s="2"/>
      <c r="Q131" s="2"/>
      <c r="R131" s="2"/>
      <c r="S131" s="2"/>
      <c r="T131" s="2"/>
      <c r="U131" s="2"/>
      <c r="V131" s="2"/>
      <c r="W131" s="2"/>
    </row>
    <row r="132" spans="1:23" s="3" customFormat="1" hidden="1">
      <c r="A132"/>
      <c r="B132" s="2"/>
      <c r="C132" s="2"/>
      <c r="D132" s="2"/>
      <c r="E132" s="2"/>
      <c r="F132" s="2"/>
      <c r="G132" s="2"/>
      <c r="H132" s="2"/>
      <c r="I132" s="2"/>
      <c r="J132" s="2"/>
      <c r="K132" s="2"/>
      <c r="L132" s="2"/>
      <c r="M132" s="2"/>
      <c r="N132" s="2"/>
      <c r="O132" s="2"/>
      <c r="P132" s="2"/>
      <c r="Q132" s="2"/>
      <c r="R132" s="2"/>
      <c r="S132" s="2"/>
      <c r="T132" s="2"/>
      <c r="U132" s="2"/>
      <c r="V132" s="2"/>
      <c r="W132" s="2"/>
    </row>
    <row r="133" spans="1:23" s="3" customFormat="1" hidden="1">
      <c r="A133"/>
      <c r="B133" s="2"/>
      <c r="C133" s="2"/>
      <c r="D133" s="2"/>
      <c r="E133" s="2"/>
      <c r="F133" s="2"/>
      <c r="G133" s="2"/>
      <c r="H133" s="2"/>
      <c r="I133" s="2"/>
      <c r="J133" s="2"/>
      <c r="K133" s="2"/>
      <c r="L133" s="2"/>
      <c r="M133" s="2"/>
      <c r="N133" s="2"/>
      <c r="O133" s="2"/>
      <c r="P133" s="2"/>
      <c r="Q133" s="2"/>
      <c r="R133" s="2"/>
      <c r="S133" s="2"/>
      <c r="T133" s="2"/>
      <c r="U133" s="2"/>
      <c r="V133" s="2"/>
      <c r="W133" s="2"/>
    </row>
    <row r="134" spans="1:23" s="3" customFormat="1" hidden="1">
      <c r="A134"/>
      <c r="B134" s="2"/>
      <c r="C134" s="2"/>
      <c r="D134" s="2"/>
      <c r="E134" s="2"/>
      <c r="F134" s="2"/>
      <c r="G134" s="2"/>
      <c r="H134" s="2"/>
      <c r="I134" s="2"/>
      <c r="J134" s="2"/>
      <c r="K134" s="2"/>
      <c r="L134" s="2"/>
      <c r="M134" s="2"/>
      <c r="N134" s="2"/>
      <c r="O134" s="2"/>
      <c r="P134" s="2"/>
      <c r="Q134" s="2"/>
      <c r="R134" s="2"/>
      <c r="S134" s="2"/>
      <c r="T134" s="2"/>
      <c r="U134" s="2"/>
      <c r="V134" s="2"/>
      <c r="W134" s="2"/>
    </row>
    <row r="135" spans="1:23" s="3" customFormat="1" hidden="1">
      <c r="A135"/>
      <c r="B135" s="2"/>
      <c r="C135" s="2"/>
      <c r="D135" s="2"/>
      <c r="E135" s="2"/>
      <c r="F135" s="2"/>
      <c r="G135" s="2"/>
      <c r="H135" s="2"/>
      <c r="I135" s="2"/>
      <c r="J135" s="2"/>
      <c r="K135" s="2"/>
      <c r="L135" s="2"/>
      <c r="M135" s="2"/>
      <c r="N135" s="2"/>
      <c r="O135" s="2"/>
      <c r="P135" s="2"/>
      <c r="Q135" s="2"/>
      <c r="R135" s="2"/>
      <c r="S135" s="2"/>
      <c r="T135" s="2"/>
      <c r="U135" s="2"/>
      <c r="V135" s="2"/>
      <c r="W135" s="2"/>
    </row>
    <row r="136" spans="1:23" s="3" customFormat="1" hidden="1">
      <c r="A136"/>
      <c r="B136" s="2"/>
      <c r="C136" s="2"/>
      <c r="D136" s="2"/>
      <c r="E136" s="2"/>
      <c r="F136" s="2"/>
      <c r="G136" s="2"/>
      <c r="H136" s="2"/>
      <c r="I136" s="2"/>
      <c r="J136" s="2"/>
      <c r="K136" s="2"/>
      <c r="L136" s="2"/>
      <c r="M136" s="2"/>
      <c r="N136" s="2"/>
      <c r="O136" s="2"/>
      <c r="P136" s="2"/>
      <c r="Q136" s="2"/>
      <c r="R136" s="2"/>
      <c r="S136" s="2"/>
      <c r="T136" s="2"/>
      <c r="U136" s="2"/>
      <c r="V136" s="2"/>
      <c r="W136" s="2"/>
    </row>
    <row r="137" spans="1:23" s="3" customFormat="1" hidden="1">
      <c r="A137"/>
      <c r="B137" s="2"/>
      <c r="C137" s="2"/>
      <c r="D137" s="2"/>
      <c r="E137" s="2"/>
      <c r="F137" s="2"/>
      <c r="G137" s="2"/>
      <c r="H137" s="2"/>
      <c r="I137" s="2"/>
      <c r="J137" s="2"/>
      <c r="K137" s="2"/>
      <c r="L137" s="2"/>
      <c r="M137" s="2"/>
      <c r="N137" s="2"/>
      <c r="O137" s="2"/>
      <c r="P137" s="2"/>
      <c r="Q137" s="2"/>
      <c r="R137" s="2"/>
      <c r="S137" s="2"/>
      <c r="T137" s="2"/>
      <c r="U137" s="2"/>
      <c r="V137" s="2"/>
      <c r="W137" s="2"/>
    </row>
    <row r="138" spans="1:23" s="3" customFormat="1" hidden="1">
      <c r="A138"/>
      <c r="B138" s="2"/>
      <c r="C138" s="2"/>
      <c r="D138" s="2"/>
      <c r="E138" s="2"/>
      <c r="F138" s="2"/>
      <c r="G138" s="2"/>
      <c r="H138" s="2"/>
      <c r="I138" s="2"/>
      <c r="J138" s="2"/>
      <c r="K138" s="2"/>
      <c r="L138" s="2"/>
      <c r="M138" s="2"/>
      <c r="N138" s="2"/>
      <c r="O138" s="2"/>
      <c r="P138" s="2"/>
      <c r="Q138" s="2"/>
      <c r="R138" s="2"/>
      <c r="S138" s="2"/>
      <c r="T138" s="2"/>
      <c r="U138" s="2"/>
      <c r="V138" s="2"/>
      <c r="W138" s="2"/>
    </row>
    <row r="139" spans="1:23" s="3" customFormat="1" hidden="1">
      <c r="A139"/>
      <c r="B139" s="2"/>
      <c r="C139" s="2"/>
      <c r="D139" s="2"/>
      <c r="E139" s="2"/>
      <c r="F139" s="2"/>
      <c r="G139" s="2"/>
      <c r="H139" s="2"/>
      <c r="I139" s="2"/>
      <c r="J139" s="2"/>
      <c r="K139" s="2"/>
      <c r="L139" s="2"/>
      <c r="M139" s="2"/>
      <c r="N139" s="2"/>
      <c r="O139" s="2"/>
      <c r="P139" s="2"/>
      <c r="Q139" s="2"/>
      <c r="R139" s="2"/>
      <c r="S139" s="2"/>
      <c r="T139" s="2"/>
      <c r="U139" s="2"/>
      <c r="V139" s="2"/>
      <c r="W139" s="2"/>
    </row>
    <row r="140" spans="1:23" s="3" customFormat="1" hidden="1">
      <c r="A140"/>
      <c r="B140" s="2"/>
      <c r="C140" s="2"/>
      <c r="D140" s="2"/>
      <c r="E140" s="2"/>
      <c r="F140" s="2"/>
      <c r="G140" s="2"/>
      <c r="H140" s="2"/>
      <c r="I140" s="2"/>
      <c r="J140" s="2"/>
      <c r="K140" s="2"/>
      <c r="L140" s="2"/>
      <c r="M140" s="2"/>
      <c r="N140" s="2"/>
      <c r="O140" s="2"/>
      <c r="P140" s="2"/>
      <c r="Q140" s="2"/>
      <c r="R140" s="2"/>
      <c r="S140" s="2"/>
      <c r="T140" s="2"/>
      <c r="U140" s="2"/>
      <c r="V140" s="2"/>
      <c r="W140" s="2"/>
    </row>
    <row r="141" spans="1:23" s="3" customFormat="1" hidden="1">
      <c r="A141"/>
      <c r="B141" s="2"/>
      <c r="C141" s="2"/>
      <c r="D141" s="2"/>
      <c r="E141" s="2"/>
      <c r="F141" s="2"/>
      <c r="G141" s="2"/>
      <c r="H141" s="2"/>
      <c r="I141" s="2"/>
      <c r="J141" s="2"/>
      <c r="K141" s="2"/>
      <c r="L141" s="2"/>
      <c r="M141" s="2"/>
      <c r="N141" s="2"/>
      <c r="O141" s="2"/>
      <c r="P141" s="2"/>
      <c r="Q141" s="2"/>
      <c r="R141" s="2"/>
      <c r="S141" s="2"/>
      <c r="T141" s="2"/>
      <c r="U141" s="2"/>
      <c r="V141" s="2"/>
      <c r="W141" s="2"/>
    </row>
    <row r="142" spans="1:23" s="3" customFormat="1" hidden="1">
      <c r="A142"/>
      <c r="B142" s="2"/>
      <c r="C142" s="2"/>
      <c r="D142" s="2"/>
      <c r="E142" s="2"/>
      <c r="F142" s="2"/>
      <c r="G142" s="2"/>
      <c r="H142" s="2"/>
      <c r="I142" s="2"/>
      <c r="J142" s="2"/>
      <c r="K142" s="2"/>
      <c r="L142" s="2"/>
      <c r="M142" s="2"/>
      <c r="N142" s="2"/>
      <c r="O142" s="2"/>
      <c r="P142" s="2"/>
      <c r="Q142" s="2"/>
      <c r="R142" s="2"/>
      <c r="S142" s="2"/>
      <c r="T142" s="2"/>
      <c r="U142" s="2"/>
      <c r="V142" s="2"/>
      <c r="W142" s="2"/>
    </row>
    <row r="143" spans="1:23" s="3" customFormat="1" hidden="1">
      <c r="A143"/>
      <c r="B143" s="2"/>
      <c r="C143" s="2"/>
      <c r="D143" s="2"/>
      <c r="E143" s="2"/>
      <c r="F143" s="2"/>
      <c r="G143" s="2"/>
      <c r="H143" s="2"/>
      <c r="I143" s="2"/>
      <c r="J143" s="2"/>
      <c r="K143" s="2"/>
      <c r="L143" s="2"/>
      <c r="M143" s="2"/>
      <c r="N143" s="2"/>
      <c r="O143" s="2"/>
      <c r="P143" s="2"/>
      <c r="Q143" s="2"/>
      <c r="R143" s="2"/>
      <c r="S143" s="2"/>
      <c r="T143" s="2"/>
      <c r="U143" s="2"/>
      <c r="V143" s="2"/>
      <c r="W143" s="2"/>
    </row>
    <row r="144" spans="1:23" s="3" customFormat="1" hidden="1">
      <c r="A144"/>
      <c r="B144" s="2"/>
      <c r="C144" s="2"/>
      <c r="D144" s="2"/>
      <c r="E144" s="2"/>
      <c r="F144" s="2"/>
      <c r="G144" s="2"/>
      <c r="H144" s="2"/>
      <c r="I144" s="2"/>
      <c r="J144" s="2"/>
      <c r="K144" s="2"/>
      <c r="L144" s="2"/>
      <c r="M144" s="2"/>
      <c r="N144" s="2"/>
      <c r="O144" s="2"/>
      <c r="P144" s="2"/>
      <c r="Q144" s="2"/>
      <c r="R144" s="2"/>
      <c r="S144" s="2"/>
      <c r="T144" s="2"/>
      <c r="U144" s="2"/>
      <c r="V144" s="2"/>
      <c r="W144" s="2"/>
    </row>
    <row r="145" spans="1:23" s="3" customFormat="1" hidden="1">
      <c r="A145"/>
      <c r="B145" s="2"/>
      <c r="C145" s="2"/>
      <c r="D145" s="2"/>
      <c r="E145" s="2"/>
      <c r="F145" s="2"/>
      <c r="G145" s="2"/>
      <c r="H145" s="2"/>
      <c r="I145" s="2"/>
      <c r="J145" s="2"/>
      <c r="K145" s="2"/>
      <c r="L145" s="2"/>
      <c r="M145" s="2"/>
      <c r="N145" s="2"/>
      <c r="O145" s="2"/>
      <c r="P145" s="2"/>
      <c r="Q145" s="2"/>
      <c r="R145" s="2"/>
      <c r="S145" s="2"/>
      <c r="T145" s="2"/>
      <c r="U145" s="2"/>
      <c r="V145" s="2"/>
      <c r="W145" s="2"/>
    </row>
    <row r="146" spans="1:23" s="3" customFormat="1" hidden="1">
      <c r="A146"/>
      <c r="B146" s="2"/>
      <c r="C146" s="2"/>
      <c r="D146" s="2"/>
      <c r="E146" s="2"/>
      <c r="F146" s="2"/>
      <c r="G146" s="2"/>
      <c r="H146" s="2"/>
      <c r="I146" s="2"/>
      <c r="J146" s="2"/>
      <c r="K146" s="2"/>
      <c r="L146" s="2"/>
      <c r="M146" s="2"/>
      <c r="N146" s="2"/>
      <c r="O146" s="2"/>
      <c r="P146" s="2"/>
      <c r="Q146" s="2"/>
      <c r="R146" s="2"/>
      <c r="S146" s="2"/>
      <c r="T146" s="2"/>
      <c r="U146" s="2"/>
      <c r="V146" s="2"/>
      <c r="W146" s="2"/>
    </row>
    <row r="147" spans="1:23" s="3" customFormat="1" hidden="1">
      <c r="A147"/>
      <c r="B147" s="2"/>
      <c r="C147" s="2"/>
      <c r="D147" s="2"/>
      <c r="E147" s="2"/>
      <c r="F147" s="2"/>
      <c r="G147" s="2"/>
      <c r="H147" s="2"/>
      <c r="I147" s="2"/>
      <c r="J147" s="2"/>
      <c r="K147" s="2"/>
      <c r="L147" s="2"/>
      <c r="M147" s="2"/>
      <c r="N147" s="2"/>
      <c r="O147" s="2"/>
      <c r="P147" s="2"/>
      <c r="Q147" s="2"/>
      <c r="R147" s="2"/>
      <c r="S147" s="2"/>
      <c r="T147" s="2"/>
      <c r="U147" s="2"/>
      <c r="V147" s="2"/>
      <c r="W147" s="2"/>
    </row>
    <row r="148" spans="1:23" s="3" customFormat="1" hidden="1">
      <c r="A148"/>
      <c r="B148" s="2"/>
      <c r="C148" s="2"/>
      <c r="D148" s="2"/>
      <c r="E148" s="2"/>
      <c r="F148" s="2"/>
      <c r="G148" s="2"/>
      <c r="H148" s="2"/>
      <c r="I148" s="2"/>
      <c r="J148" s="2"/>
      <c r="K148" s="2"/>
      <c r="L148" s="2"/>
      <c r="M148" s="2"/>
      <c r="N148" s="2"/>
      <c r="O148" s="2"/>
      <c r="P148" s="2"/>
      <c r="Q148" s="2"/>
      <c r="R148" s="2"/>
      <c r="S148" s="2"/>
      <c r="T148" s="2"/>
      <c r="U148" s="2"/>
      <c r="V148" s="2"/>
      <c r="W148" s="2"/>
    </row>
    <row r="149" spans="1:23" s="3" customFormat="1" hidden="1">
      <c r="A149"/>
      <c r="B149" s="2"/>
      <c r="C149" s="2"/>
      <c r="D149" s="2"/>
      <c r="E149" s="2"/>
      <c r="F149" s="2"/>
      <c r="G149" s="2"/>
      <c r="H149" s="2"/>
      <c r="I149" s="2"/>
      <c r="J149" s="2"/>
      <c r="K149" s="2"/>
      <c r="L149" s="2"/>
      <c r="M149" s="2"/>
      <c r="N149" s="2"/>
      <c r="O149" s="2"/>
      <c r="P149" s="2"/>
      <c r="Q149" s="2"/>
      <c r="R149" s="2"/>
      <c r="S149" s="2"/>
      <c r="T149" s="2"/>
      <c r="U149" s="2"/>
      <c r="V149" s="2"/>
      <c r="W149" s="2"/>
    </row>
    <row r="150" spans="1:23" s="3" customFormat="1" hidden="1">
      <c r="A150"/>
      <c r="B150" s="2"/>
      <c r="C150" s="2"/>
      <c r="D150" s="2"/>
      <c r="E150" s="2"/>
      <c r="F150" s="2"/>
      <c r="G150" s="2"/>
      <c r="H150" s="2"/>
      <c r="I150" s="2"/>
      <c r="J150" s="2"/>
      <c r="K150" s="2"/>
      <c r="L150" s="2"/>
      <c r="M150" s="2"/>
      <c r="N150" s="2"/>
      <c r="O150" s="2"/>
      <c r="P150" s="2"/>
      <c r="Q150" s="2"/>
      <c r="R150" s="2"/>
      <c r="S150" s="2"/>
      <c r="T150" s="2"/>
      <c r="U150" s="2"/>
      <c r="V150" s="2"/>
      <c r="W150" s="2"/>
    </row>
    <row r="151" spans="1:23" s="3" customFormat="1" hidden="1">
      <c r="A151"/>
      <c r="B151" s="2"/>
      <c r="C151" s="2"/>
      <c r="D151" s="2"/>
      <c r="E151" s="2"/>
      <c r="F151" s="2"/>
      <c r="G151" s="2"/>
      <c r="H151" s="2"/>
      <c r="I151" s="2"/>
      <c r="J151" s="2"/>
      <c r="K151" s="2"/>
      <c r="L151" s="2"/>
      <c r="M151" s="2"/>
      <c r="N151" s="2"/>
      <c r="O151" s="2"/>
      <c r="P151" s="2"/>
      <c r="Q151" s="2"/>
      <c r="R151" s="2"/>
      <c r="S151" s="2"/>
      <c r="T151" s="2"/>
      <c r="U151" s="2"/>
      <c r="V151" s="2"/>
      <c r="W151" s="2"/>
    </row>
    <row r="152" spans="1:23" s="3" customFormat="1" hidden="1">
      <c r="A152"/>
      <c r="B152" s="2"/>
      <c r="C152" s="2"/>
      <c r="D152" s="2"/>
      <c r="E152" s="2"/>
      <c r="F152" s="2"/>
      <c r="G152" s="2"/>
      <c r="H152" s="2"/>
      <c r="I152" s="2"/>
      <c r="J152" s="2"/>
      <c r="K152" s="2"/>
      <c r="L152" s="2"/>
      <c r="M152" s="2"/>
      <c r="N152" s="2"/>
      <c r="O152" s="2"/>
      <c r="P152" s="2"/>
      <c r="Q152" s="2"/>
      <c r="R152" s="2"/>
      <c r="S152" s="2"/>
      <c r="T152" s="2"/>
      <c r="U152" s="2"/>
      <c r="V152" s="2"/>
      <c r="W152" s="2"/>
    </row>
    <row r="153" spans="1:23" s="3" customFormat="1" hidden="1">
      <c r="A153"/>
      <c r="B153" s="2"/>
      <c r="C153" s="2"/>
      <c r="D153" s="2"/>
      <c r="E153" s="2"/>
      <c r="F153" s="2"/>
      <c r="G153" s="2"/>
      <c r="H153" s="2"/>
      <c r="I153" s="2"/>
      <c r="J153" s="2"/>
      <c r="K153" s="2"/>
      <c r="L153" s="2"/>
      <c r="M153" s="2"/>
      <c r="N153" s="2"/>
      <c r="O153" s="2"/>
      <c r="P153" s="2"/>
      <c r="Q153" s="2"/>
      <c r="R153" s="2"/>
      <c r="S153" s="2"/>
      <c r="T153" s="2"/>
      <c r="U153" s="2"/>
      <c r="V153" s="2"/>
      <c r="W153" s="2"/>
    </row>
    <row r="154" spans="1:23" s="3" customFormat="1" hidden="1">
      <c r="A154"/>
      <c r="B154" s="2"/>
      <c r="C154" s="2"/>
      <c r="D154" s="2"/>
      <c r="E154" s="2"/>
      <c r="F154" s="2"/>
      <c r="G154" s="2"/>
      <c r="H154" s="2"/>
      <c r="I154" s="2"/>
      <c r="J154" s="2"/>
      <c r="K154" s="2"/>
      <c r="L154" s="2"/>
      <c r="M154" s="2"/>
      <c r="N154" s="2"/>
      <c r="O154" s="2"/>
      <c r="P154" s="2"/>
      <c r="Q154" s="2"/>
      <c r="R154" s="2"/>
      <c r="S154" s="2"/>
      <c r="T154" s="2"/>
      <c r="U154" s="2"/>
      <c r="V154" s="2"/>
      <c r="W154" s="2"/>
    </row>
    <row r="155" spans="1:23" s="3" customFormat="1" hidden="1">
      <c r="A155"/>
      <c r="B155" s="2"/>
      <c r="C155" s="2"/>
      <c r="D155" s="2"/>
      <c r="E155" s="2"/>
      <c r="F155" s="2"/>
      <c r="G155" s="2"/>
      <c r="H155" s="2"/>
      <c r="I155" s="2"/>
      <c r="J155" s="2"/>
      <c r="K155" s="2"/>
      <c r="L155" s="2"/>
      <c r="M155" s="2"/>
      <c r="N155" s="2"/>
      <c r="O155" s="2"/>
      <c r="P155" s="2"/>
      <c r="Q155" s="2"/>
      <c r="R155" s="2"/>
      <c r="S155" s="2"/>
      <c r="T155" s="2"/>
      <c r="U155" s="2"/>
      <c r="V155" s="2"/>
      <c r="W155" s="2"/>
    </row>
    <row r="156" spans="1:23" s="3" customFormat="1" hidden="1">
      <c r="A156"/>
      <c r="B156" s="2"/>
      <c r="C156" s="2"/>
      <c r="D156" s="2"/>
      <c r="E156" s="2"/>
      <c r="F156" s="2"/>
      <c r="G156" s="2"/>
      <c r="H156" s="2"/>
      <c r="I156" s="2"/>
      <c r="J156" s="2"/>
      <c r="K156" s="2"/>
      <c r="L156" s="2"/>
      <c r="M156" s="2"/>
      <c r="N156" s="2"/>
      <c r="O156" s="2"/>
      <c r="P156" s="2"/>
      <c r="Q156" s="2"/>
      <c r="R156" s="2"/>
      <c r="S156" s="2"/>
      <c r="T156" s="2"/>
      <c r="U156" s="2"/>
      <c r="V156" s="2"/>
      <c r="W156" s="2"/>
    </row>
    <row r="157" spans="1:23" s="3" customFormat="1" hidden="1">
      <c r="A157"/>
      <c r="B157" s="2"/>
      <c r="C157" s="2"/>
      <c r="D157" s="2"/>
      <c r="E157" s="2"/>
      <c r="F157" s="2"/>
      <c r="G157" s="2"/>
      <c r="H157" s="2"/>
      <c r="I157" s="2"/>
      <c r="J157" s="2"/>
      <c r="K157" s="2"/>
      <c r="L157" s="2"/>
      <c r="M157" s="2"/>
      <c r="N157" s="2"/>
      <c r="O157" s="2"/>
      <c r="P157" s="2"/>
      <c r="Q157" s="2"/>
      <c r="R157" s="2"/>
      <c r="S157" s="2"/>
      <c r="T157" s="2"/>
      <c r="U157" s="2"/>
      <c r="V157" s="2"/>
      <c r="W157" s="2"/>
    </row>
    <row r="158" spans="1:23" s="3" customFormat="1" hidden="1">
      <c r="A158"/>
      <c r="B158"/>
      <c r="C158"/>
      <c r="D158"/>
      <c r="E158"/>
      <c r="F158"/>
      <c r="G158"/>
      <c r="H158"/>
      <c r="I158"/>
      <c r="J158"/>
      <c r="K158"/>
      <c r="L158"/>
      <c r="M158"/>
      <c r="N158"/>
      <c r="O158"/>
      <c r="P158"/>
      <c r="Q158"/>
      <c r="R158"/>
      <c r="S158"/>
      <c r="T158"/>
      <c r="U158"/>
      <c r="V158"/>
      <c r="W158"/>
    </row>
    <row r="159" spans="1:23" s="3" customFormat="1" hidden="1">
      <c r="A159"/>
      <c r="B159"/>
      <c r="C159"/>
      <c r="D159"/>
      <c r="E159"/>
      <c r="F159"/>
      <c r="G159"/>
      <c r="H159"/>
      <c r="I159"/>
      <c r="J159"/>
      <c r="K159"/>
      <c r="L159"/>
      <c r="M159"/>
      <c r="N159"/>
      <c r="O159"/>
      <c r="P159"/>
      <c r="Q159"/>
      <c r="R159"/>
      <c r="S159"/>
      <c r="T159"/>
      <c r="U159"/>
      <c r="V159"/>
      <c r="W159"/>
    </row>
  </sheetData>
  <sheetProtection selectLockedCells="1"/>
  <mergeCells count="1">
    <mergeCell ref="C3:U35"/>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D14"/>
  <sheetViews>
    <sheetView showGridLines="0" workbookViewId="0">
      <selection sqref="A1:B3"/>
    </sheetView>
  </sheetViews>
  <sheetFormatPr defaultRowHeight="16.5"/>
  <cols>
    <col min="1" max="1" width="38.28515625" bestFit="1" customWidth="1"/>
    <col min="2" max="2" width="24.7109375" bestFit="1" customWidth="1"/>
    <col min="3" max="4" width="18.7109375" customWidth="1"/>
  </cols>
  <sheetData>
    <row r="1" spans="1:4" ht="16.5" customHeight="1" thickTop="1">
      <c r="A1" s="450" t="s">
        <v>1586</v>
      </c>
      <c r="B1" s="450"/>
      <c r="C1" s="386" t="str">
        <f>RegionSelection</f>
        <v>Twin Cities</v>
      </c>
      <c r="D1" s="453"/>
    </row>
    <row r="2" spans="1:4" ht="16.5" customHeight="1">
      <c r="A2" s="451"/>
      <c r="B2" s="451"/>
      <c r="C2" s="377" t="s">
        <v>1587</v>
      </c>
      <c r="D2" s="454"/>
    </row>
    <row r="3" spans="1:4" ht="16.5" customHeight="1" thickBot="1">
      <c r="A3" s="452"/>
      <c r="B3" s="452"/>
      <c r="C3" s="378">
        <f>CARValue</f>
        <v>9197</v>
      </c>
      <c r="D3" s="455"/>
    </row>
    <row r="4" spans="1:4" ht="16.5" customHeight="1" thickTop="1" thickBot="1">
      <c r="A4" s="456"/>
      <c r="B4" s="457"/>
      <c r="C4" s="457"/>
      <c r="D4" s="458"/>
    </row>
    <row r="5" spans="1:4" ht="16.5" customHeight="1" thickTop="1" thickBot="1">
      <c r="A5" s="459" t="s">
        <v>1850</v>
      </c>
      <c r="B5" s="460"/>
      <c r="C5" s="460"/>
      <c r="D5" s="461"/>
    </row>
    <row r="6" spans="1:4" ht="16.5" customHeight="1" thickTop="1" thickBot="1">
      <c r="A6" s="382" t="s">
        <v>43</v>
      </c>
      <c r="B6" s="383" t="s">
        <v>89</v>
      </c>
      <c r="C6" s="462" t="s">
        <v>1595</v>
      </c>
      <c r="D6" s="463"/>
    </row>
    <row r="7" spans="1:4" ht="16.5" customHeight="1" thickTop="1" thickBot="1">
      <c r="A7" s="384">
        <f>ProbuildName</f>
        <v>0</v>
      </c>
      <c r="B7" s="385">
        <f>CARValue</f>
        <v>9197</v>
      </c>
      <c r="C7" s="448">
        <f>MAX(PermittingGateDate,ROEGateDate)</f>
        <v>0</v>
      </c>
      <c r="D7" s="449"/>
    </row>
    <row r="8" spans="1:4" ht="16.5" customHeight="1" thickTop="1" thickBot="1">
      <c r="A8" s="466"/>
      <c r="B8" s="467"/>
      <c r="C8" s="467"/>
      <c r="D8" s="468"/>
    </row>
    <row r="9" spans="1:4" ht="16.5" customHeight="1" thickTop="1" thickBot="1">
      <c r="A9" s="379" t="s">
        <v>1588</v>
      </c>
      <c r="B9" s="380" t="s">
        <v>1589</v>
      </c>
      <c r="C9" s="459" t="s">
        <v>1590</v>
      </c>
      <c r="D9" s="461"/>
    </row>
    <row r="10" spans="1:4" ht="30" customHeight="1" thickTop="1" thickBot="1">
      <c r="A10" s="376" t="s">
        <v>1861</v>
      </c>
      <c r="B10" s="381" t="s">
        <v>1859</v>
      </c>
      <c r="C10" s="464" t="s">
        <v>1860</v>
      </c>
      <c r="D10" s="465"/>
    </row>
    <row r="11" spans="1:4" ht="30" customHeight="1" thickTop="1" thickBot="1">
      <c r="A11" s="376" t="s">
        <v>1851</v>
      </c>
      <c r="B11" s="381" t="s">
        <v>1848</v>
      </c>
      <c r="C11" s="464" t="s">
        <v>1591</v>
      </c>
      <c r="D11" s="465"/>
    </row>
    <row r="12" spans="1:4" ht="30" customHeight="1" thickTop="1" thickBot="1">
      <c r="A12" s="376" t="s">
        <v>1852</v>
      </c>
      <c r="B12" s="381" t="s">
        <v>1592</v>
      </c>
      <c r="C12" s="464" t="s">
        <v>1591</v>
      </c>
      <c r="D12" s="465"/>
    </row>
    <row r="13" spans="1:4" ht="30" customHeight="1" thickTop="1" thickBot="1">
      <c r="A13" s="376" t="s">
        <v>1853</v>
      </c>
      <c r="B13" s="381" t="s">
        <v>1593</v>
      </c>
      <c r="C13" s="464" t="s">
        <v>1594</v>
      </c>
      <c r="D13" s="465"/>
    </row>
    <row r="14" spans="1:4" ht="16.5" customHeight="1" thickTop="1"/>
  </sheetData>
  <mergeCells count="12">
    <mergeCell ref="C11:D11"/>
    <mergeCell ref="C12:D12"/>
    <mergeCell ref="C13:D13"/>
    <mergeCell ref="A8:D8"/>
    <mergeCell ref="C9:D9"/>
    <mergeCell ref="C10:D10"/>
    <mergeCell ref="C7:D7"/>
    <mergeCell ref="A1:B3"/>
    <mergeCell ref="D1:D3"/>
    <mergeCell ref="A4:D4"/>
    <mergeCell ref="A5:D5"/>
    <mergeCell ref="C6:D6"/>
  </mergeCells>
  <pageMargins left="0.7" right="0.7" top="0.75" bottom="0.75" header="0.3" footer="0.3"/>
  <pageSetup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V3025"/>
  <sheetViews>
    <sheetView showGridLines="0" showRowColHeaders="0" zoomScaleNormal="100" workbookViewId="0">
      <selection activeCell="D28" sqref="D28"/>
    </sheetView>
  </sheetViews>
  <sheetFormatPr defaultColWidth="0" defaultRowHeight="0" customHeight="1" zeroHeight="1"/>
  <cols>
    <col min="1" max="1" width="10.5703125" style="121" customWidth="1"/>
    <col min="2" max="2" width="2.7109375" style="48" customWidth="1"/>
    <col min="3" max="3" width="30.42578125" style="48" bestFit="1" customWidth="1"/>
    <col min="4" max="4" width="15.7109375" style="49" customWidth="1"/>
    <col min="5" max="5" width="1.7109375" style="49" customWidth="1"/>
    <col min="6" max="6" width="2.7109375" style="6" customWidth="1"/>
    <col min="7" max="7" width="7.7109375" style="121" customWidth="1"/>
    <col min="8" max="9" width="7.7109375" style="9" hidden="1" customWidth="1"/>
    <col min="10" max="10" width="9.140625" style="9" hidden="1" customWidth="1"/>
    <col min="11" max="12" width="7.7109375" style="6" hidden="1" customWidth="1"/>
    <col min="13" max="13" width="9.140625" style="6" hidden="1" customWidth="1"/>
    <col min="14" max="14" width="7.7109375" style="6" hidden="1" customWidth="1"/>
    <col min="15" max="15" width="9.140625" style="6" hidden="1" customWidth="1"/>
    <col min="16" max="18" width="7.7109375" style="6" hidden="1" customWidth="1"/>
    <col min="19" max="21" width="9.140625" style="6" hidden="1" customWidth="1"/>
    <col min="22" max="22" width="9.7109375" style="6" hidden="1" customWidth="1"/>
    <col min="23" max="16384" width="9.140625" style="6" hidden="1"/>
  </cols>
  <sheetData>
    <row r="1" spans="1:22" s="7" customFormat="1" ht="16.5">
      <c r="A1" s="126"/>
      <c r="B1" s="134"/>
      <c r="C1" s="134"/>
      <c r="D1" s="135"/>
      <c r="E1" s="135"/>
      <c r="F1" s="136"/>
      <c r="G1" s="132"/>
      <c r="H1" s="8"/>
      <c r="I1" s="8"/>
      <c r="J1" s="8"/>
      <c r="V1" s="210">
        <f>Summary!X1</f>
        <v>-1973</v>
      </c>
    </row>
    <row r="2" spans="1:22" s="7" customFormat="1" ht="5.0999999999999996" customHeight="1">
      <c r="A2" s="127"/>
      <c r="B2" s="124"/>
      <c r="C2" s="125"/>
      <c r="D2" s="82"/>
      <c r="E2" s="82"/>
      <c r="F2" s="83"/>
      <c r="G2" s="133"/>
      <c r="H2" s="8"/>
      <c r="I2" s="8"/>
      <c r="J2" s="8"/>
      <c r="V2" s="210">
        <f>Summary!X2</f>
        <v>0</v>
      </c>
    </row>
    <row r="3" spans="1:22" s="7" customFormat="1" ht="16.5">
      <c r="A3" s="127"/>
      <c r="B3" s="87"/>
      <c r="C3" s="240" t="s">
        <v>6</v>
      </c>
      <c r="D3" s="138"/>
      <c r="E3" s="50"/>
      <c r="F3" s="88"/>
      <c r="G3" s="133"/>
      <c r="H3" s="8"/>
      <c r="I3" s="8"/>
      <c r="J3" s="8"/>
      <c r="V3" s="210">
        <f>Summary!X3</f>
        <v>-306.10476190476186</v>
      </c>
    </row>
    <row r="4" spans="1:22" s="7" customFormat="1" ht="4.5" customHeight="1" thickBot="1">
      <c r="A4" s="127"/>
      <c r="B4" s="87"/>
      <c r="C4" s="66"/>
      <c r="D4" s="50"/>
      <c r="E4" s="50"/>
      <c r="F4" s="88"/>
      <c r="G4" s="133"/>
      <c r="H4" s="8"/>
      <c r="I4" s="8"/>
      <c r="J4" s="8"/>
      <c r="V4" s="210">
        <f>Summary!X4</f>
        <v>-79.494047619047592</v>
      </c>
    </row>
    <row r="5" spans="1:22" ht="5.0999999999999996" customHeight="1">
      <c r="A5" s="128"/>
      <c r="B5" s="84"/>
      <c r="C5" s="68"/>
      <c r="D5" s="69"/>
      <c r="E5" s="70"/>
      <c r="F5" s="85"/>
      <c r="G5" s="123"/>
      <c r="V5" s="210">
        <f>Summary!X5</f>
        <v>-42.714880952380923</v>
      </c>
    </row>
    <row r="6" spans="1:22" ht="16.5" customHeight="1">
      <c r="A6" s="128"/>
      <c r="B6" s="84"/>
      <c r="C6" s="239" t="s">
        <v>1876</v>
      </c>
      <c r="D6" s="138"/>
      <c r="E6" s="72"/>
      <c r="F6" s="469"/>
      <c r="G6" s="123"/>
      <c r="V6" s="210">
        <f>Summary!X6</f>
        <v>-5.9357142857142549</v>
      </c>
    </row>
    <row r="7" spans="1:22" ht="5.0999999999999996" customHeight="1">
      <c r="A7" s="128"/>
      <c r="B7" s="84"/>
      <c r="C7" s="137"/>
      <c r="D7" s="71"/>
      <c r="E7" s="72"/>
      <c r="F7" s="469"/>
      <c r="G7" s="123"/>
      <c r="V7" s="210">
        <f>Summary!X7</f>
        <v>30.843452380952385</v>
      </c>
    </row>
    <row r="8" spans="1:22" ht="16.5">
      <c r="A8" s="128"/>
      <c r="B8" s="84"/>
      <c r="C8" s="239" t="s">
        <v>1877</v>
      </c>
      <c r="D8" s="138"/>
      <c r="E8" s="72"/>
      <c r="F8" s="469"/>
      <c r="G8" s="123"/>
      <c r="V8" s="210">
        <f>Summary!X8</f>
        <v>67.622619047619082</v>
      </c>
    </row>
    <row r="9" spans="1:22" ht="5.0999999999999996" customHeight="1">
      <c r="A9" s="128"/>
      <c r="B9" s="84"/>
      <c r="C9" s="239"/>
      <c r="D9" s="71"/>
      <c r="E9" s="72"/>
      <c r="F9" s="86"/>
      <c r="G9" s="123"/>
      <c r="V9" s="210">
        <f>Summary!X9</f>
        <v>104.40178571428572</v>
      </c>
    </row>
    <row r="10" spans="1:22" ht="16.5">
      <c r="A10" s="128"/>
      <c r="B10" s="84"/>
      <c r="C10" s="239" t="s">
        <v>542</v>
      </c>
      <c r="D10" s="138"/>
      <c r="E10" s="72"/>
      <c r="F10" s="85"/>
      <c r="G10" s="123"/>
      <c r="V10" s="210">
        <f>Summary!X10</f>
        <v>141.18095238095248</v>
      </c>
    </row>
    <row r="11" spans="1:22" ht="5.0999999999999996" customHeight="1">
      <c r="A11" s="128"/>
      <c r="B11" s="84"/>
      <c r="C11" s="239"/>
      <c r="D11" s="71"/>
      <c r="E11" s="72"/>
      <c r="F11" s="85"/>
      <c r="G11" s="123"/>
      <c r="V11" s="210">
        <f>Summary!X11</f>
        <v>177.96011904761912</v>
      </c>
    </row>
    <row r="12" spans="1:22" ht="16.5" customHeight="1">
      <c r="A12" s="128"/>
      <c r="B12" s="84"/>
      <c r="C12" s="239" t="s">
        <v>111</v>
      </c>
      <c r="D12" s="138"/>
      <c r="E12" s="72"/>
      <c r="F12" s="85"/>
      <c r="G12" s="123"/>
      <c r="V12" s="210">
        <f>Summary!X12</f>
        <v>214.73928571428576</v>
      </c>
    </row>
    <row r="13" spans="1:22" ht="5.0999999999999996" customHeight="1">
      <c r="A13" s="128"/>
      <c r="B13" s="84"/>
      <c r="C13" s="137"/>
      <c r="D13" s="71"/>
      <c r="E13" s="72"/>
      <c r="F13" s="85"/>
      <c r="G13" s="123"/>
      <c r="V13" s="210">
        <f>Summary!X13</f>
        <v>251.5184523809524</v>
      </c>
    </row>
    <row r="14" spans="1:22" ht="16.5" customHeight="1">
      <c r="A14" s="128"/>
      <c r="B14" s="84"/>
      <c r="C14" s="239" t="s">
        <v>40</v>
      </c>
      <c r="D14" s="139" t="str">
        <f>SMBARPUAssumptionCalc</f>
        <v/>
      </c>
      <c r="E14" s="72"/>
      <c r="F14" s="85"/>
      <c r="G14" s="123"/>
      <c r="V14" s="210">
        <f>Summary!X14</f>
        <v>-82.089142857142747</v>
      </c>
    </row>
    <row r="15" spans="1:22" ht="5.0999999999999996" customHeight="1">
      <c r="A15" s="128"/>
      <c r="B15" s="84"/>
      <c r="C15" s="137"/>
      <c r="D15" s="71"/>
      <c r="E15" s="72"/>
      <c r="F15" s="85"/>
      <c r="G15" s="123"/>
      <c r="V15" s="210">
        <f>Summary!X15</f>
        <v>43.69560714285717</v>
      </c>
    </row>
    <row r="16" spans="1:22" ht="16.5" customHeight="1">
      <c r="A16" s="128"/>
      <c r="B16" s="84"/>
      <c r="C16" s="239" t="s">
        <v>41</v>
      </c>
      <c r="D16" s="139" t="str">
        <f>ENTARPUAssumptionCalc</f>
        <v/>
      </c>
      <c r="E16" s="72"/>
      <c r="F16" s="85"/>
      <c r="G16" s="123"/>
      <c r="V16" s="210">
        <f>Summary!X16</f>
        <v>169.4803571428572</v>
      </c>
    </row>
    <row r="17" spans="1:22" ht="5.0999999999999996" customHeight="1">
      <c r="A17" s="128"/>
      <c r="B17" s="84"/>
      <c r="C17" s="239"/>
      <c r="D17" s="71"/>
      <c r="E17" s="72"/>
      <c r="F17" s="85"/>
      <c r="G17" s="123"/>
      <c r="V17" s="210">
        <f>Summary!X17</f>
        <v>295.26510714285723</v>
      </c>
    </row>
    <row r="18" spans="1:22" ht="16.5" customHeight="1">
      <c r="A18" s="128"/>
      <c r="B18" s="84"/>
      <c r="C18" s="239" t="s">
        <v>537</v>
      </c>
      <c r="D18" s="140" t="str">
        <f>SMB12MoCalc</f>
        <v/>
      </c>
      <c r="E18" s="72"/>
      <c r="F18" s="85"/>
      <c r="G18" s="123"/>
      <c r="V18" s="210">
        <f>Summary!X18</f>
        <v>421.04985714285704</v>
      </c>
    </row>
    <row r="19" spans="1:22" ht="5.0999999999999996" customHeight="1">
      <c r="A19" s="128"/>
      <c r="B19" s="84"/>
      <c r="C19" s="137"/>
      <c r="D19" s="71"/>
      <c r="E19" s="72"/>
      <c r="F19" s="85"/>
      <c r="G19" s="123"/>
      <c r="V19" s="210">
        <f>Summary!X19</f>
        <v>546.83460714285729</v>
      </c>
    </row>
    <row r="20" spans="1:22" ht="16.5" customHeight="1">
      <c r="A20" s="128"/>
      <c r="B20" s="84"/>
      <c r="C20" s="239" t="s">
        <v>539</v>
      </c>
      <c r="D20" s="140" t="str">
        <f>SMB36MoCalc</f>
        <v/>
      </c>
      <c r="E20" s="72"/>
      <c r="F20" s="85"/>
      <c r="G20" s="123"/>
      <c r="V20" s="210">
        <f>Summary!X20</f>
        <v>672.61935714285733</v>
      </c>
    </row>
    <row r="21" spans="1:22" ht="5.0999999999999996" customHeight="1">
      <c r="A21" s="128"/>
      <c r="B21" s="84"/>
      <c r="C21" s="239"/>
      <c r="D21" s="71"/>
      <c r="E21" s="72"/>
      <c r="F21" s="85"/>
      <c r="G21" s="123"/>
      <c r="V21" s="210">
        <f>Summary!X21</f>
        <v>798.40410714285736</v>
      </c>
    </row>
    <row r="22" spans="1:22" ht="16.5" customHeight="1">
      <c r="A22" s="128"/>
      <c r="B22" s="84"/>
      <c r="C22" s="239" t="s">
        <v>538</v>
      </c>
      <c r="D22" s="140" t="str">
        <f>ENT12MoCalc</f>
        <v/>
      </c>
      <c r="E22" s="72"/>
      <c r="F22" s="85"/>
      <c r="G22" s="123"/>
      <c r="V22" s="210">
        <f>Summary!X22</f>
        <v>924.18885714285761</v>
      </c>
    </row>
    <row r="23" spans="1:22" ht="5.0999999999999996" customHeight="1">
      <c r="A23" s="128"/>
      <c r="B23" s="84"/>
      <c r="C23" s="137"/>
      <c r="D23" s="71"/>
      <c r="E23" s="72"/>
      <c r="F23" s="85"/>
      <c r="G23" s="123"/>
      <c r="V23" s="210">
        <f>Summary!X23</f>
        <v>1049.9736071428579</v>
      </c>
    </row>
    <row r="24" spans="1:22" ht="16.5" customHeight="1">
      <c r="A24" s="128"/>
      <c r="B24" s="84"/>
      <c r="C24" s="239" t="s">
        <v>540</v>
      </c>
      <c r="D24" s="140" t="str">
        <f>ENT36MoCalc</f>
        <v/>
      </c>
      <c r="E24" s="72"/>
      <c r="F24" s="85"/>
      <c r="G24" s="123"/>
      <c r="V24" s="210">
        <f>Summary!X24</f>
        <v>1175.7583571428577</v>
      </c>
    </row>
    <row r="25" spans="1:22" ht="5.0999999999999996" customHeight="1">
      <c r="A25" s="128"/>
      <c r="B25" s="84"/>
      <c r="C25" s="239"/>
      <c r="D25" s="71"/>
      <c r="E25" s="72"/>
      <c r="F25" s="85"/>
      <c r="G25" s="123"/>
      <c r="V25" s="210">
        <f>Summary!X25</f>
        <v>1301.5431071428579</v>
      </c>
    </row>
    <row r="26" spans="1:22" ht="16.5" customHeight="1">
      <c r="A26" s="128"/>
      <c r="B26" s="84"/>
      <c r="C26" s="239" t="s">
        <v>541</v>
      </c>
      <c r="D26" s="141"/>
      <c r="E26" s="72"/>
      <c r="F26" s="85"/>
      <c r="G26" s="123"/>
      <c r="V26" s="210">
        <f>Summary!X26</f>
        <v>1427.3278571428582</v>
      </c>
    </row>
    <row r="27" spans="1:22" ht="5.0999999999999996" customHeight="1">
      <c r="A27" s="128"/>
      <c r="B27" s="84"/>
      <c r="C27" s="239"/>
      <c r="D27" s="71"/>
      <c r="E27" s="72"/>
      <c r="F27" s="85"/>
      <c r="G27" s="123"/>
      <c r="V27" s="210">
        <f>Summary!X27</f>
        <v>1553.1126071428585</v>
      </c>
    </row>
    <row r="28" spans="1:22" ht="16.5" customHeight="1">
      <c r="A28" s="128"/>
      <c r="B28" s="84"/>
      <c r="C28" s="239" t="s">
        <v>545</v>
      </c>
      <c r="D28" s="141"/>
      <c r="E28" s="72"/>
      <c r="F28" s="85"/>
      <c r="G28" s="123"/>
      <c r="V28" s="210">
        <f>Summary!X28</f>
        <v>1678.8973571428583</v>
      </c>
    </row>
    <row r="29" spans="1:22" ht="5.0999999999999996" customHeight="1">
      <c r="A29" s="128"/>
      <c r="B29" s="84"/>
      <c r="C29" s="67"/>
      <c r="D29" s="71"/>
      <c r="E29" s="72"/>
      <c r="F29" s="85"/>
      <c r="G29" s="123"/>
      <c r="V29" s="210">
        <f>Summary!X29</f>
        <v>1804.6821071428578</v>
      </c>
    </row>
    <row r="30" spans="1:22" ht="5.0999999999999996" customHeight="1">
      <c r="A30" s="128"/>
      <c r="B30" s="84"/>
      <c r="C30" s="73"/>
      <c r="D30" s="74"/>
      <c r="E30" s="75"/>
      <c r="F30" s="85"/>
      <c r="G30" s="123"/>
      <c r="V30" s="210">
        <f>Summary!X30</f>
        <v>1930.4668571428576</v>
      </c>
    </row>
    <row r="31" spans="1:22" ht="5.0999999999999996" customHeight="1">
      <c r="A31" s="128"/>
      <c r="B31" s="84"/>
      <c r="C31" s="77"/>
      <c r="D31" s="78"/>
      <c r="E31" s="76"/>
      <c r="F31" s="85"/>
      <c r="G31" s="123"/>
      <c r="V31" s="210">
        <f>Summary!X31</f>
        <v>2056.2516071428577</v>
      </c>
    </row>
    <row r="32" spans="1:22" ht="16.5">
      <c r="A32" s="128"/>
      <c r="B32" s="84"/>
      <c r="C32" s="473" t="s">
        <v>29</v>
      </c>
      <c r="D32" s="470">
        <f>IF(RegionSelectionCalc="",0,IFERROR(((1+IRR(CashFlow180MoCalc,0))^12-1),0))</f>
        <v>0</v>
      </c>
      <c r="E32" s="76"/>
      <c r="F32" s="85"/>
      <c r="G32" s="123"/>
      <c r="V32" s="210">
        <f>Summary!X32</f>
        <v>2182.0363571428579</v>
      </c>
    </row>
    <row r="33" spans="1:22" ht="5.0999999999999996" customHeight="1">
      <c r="A33" s="128"/>
      <c r="B33" s="84"/>
      <c r="C33" s="473"/>
      <c r="D33" s="471"/>
      <c r="E33" s="76"/>
      <c r="F33" s="85"/>
      <c r="G33" s="123"/>
      <c r="V33" s="210">
        <f>Summary!X33</f>
        <v>2307.8211071428577</v>
      </c>
    </row>
    <row r="34" spans="1:22" ht="16.5">
      <c r="A34" s="128"/>
      <c r="B34" s="84"/>
      <c r="C34" s="473"/>
      <c r="D34" s="472"/>
      <c r="E34" s="76"/>
      <c r="F34" s="85"/>
      <c r="G34" s="123"/>
      <c r="V34" s="210">
        <f>Summary!X34</f>
        <v>2433.6058571428575</v>
      </c>
    </row>
    <row r="35" spans="1:22" ht="5.0999999999999996" customHeight="1" thickBot="1">
      <c r="A35" s="128"/>
      <c r="B35" s="84"/>
      <c r="C35" s="79"/>
      <c r="D35" s="80"/>
      <c r="E35" s="81"/>
      <c r="F35" s="85"/>
      <c r="G35" s="123"/>
      <c r="V35" s="210">
        <f>Summary!X35</f>
        <v>2559.3906071428573</v>
      </c>
    </row>
    <row r="36" spans="1:22" ht="16.5">
      <c r="A36" s="128"/>
      <c r="B36" s="84"/>
      <c r="C36" s="63"/>
      <c r="D36" s="122"/>
      <c r="E36" s="64"/>
      <c r="F36" s="85"/>
      <c r="G36" s="123"/>
      <c r="V36" s="210">
        <f>Summary!X36</f>
        <v>2685.1753571428571</v>
      </c>
    </row>
    <row r="37" spans="1:22" s="9" customFormat="1" ht="16.5">
      <c r="A37" s="128"/>
      <c r="B37" s="129"/>
      <c r="C37" s="129"/>
      <c r="D37" s="130"/>
      <c r="E37" s="130"/>
      <c r="F37" s="131"/>
      <c r="G37" s="123"/>
      <c r="K37" s="6"/>
      <c r="L37" s="6"/>
      <c r="M37" s="6"/>
      <c r="N37" s="6"/>
      <c r="O37" s="6"/>
      <c r="P37" s="6"/>
      <c r="V37" s="210">
        <f>Summary!X37</f>
        <v>2810.9601071428565</v>
      </c>
    </row>
    <row r="38" spans="1:22" s="9" customFormat="1" ht="16.5" hidden="1">
      <c r="B38" s="63"/>
      <c r="C38" s="63"/>
      <c r="D38" s="64"/>
      <c r="E38" s="64"/>
      <c r="F38" s="65"/>
      <c r="K38" s="6"/>
      <c r="L38" s="6"/>
      <c r="M38" s="6"/>
      <c r="N38" s="6"/>
      <c r="O38" s="6"/>
      <c r="P38" s="6"/>
      <c r="V38" s="210">
        <f>Summary!X38</f>
        <v>3442.8830799999987</v>
      </c>
    </row>
    <row r="39" spans="1:22" s="9" customFormat="1" ht="16.5" hidden="1">
      <c r="B39" s="63"/>
      <c r="C39" s="63"/>
      <c r="D39" s="64"/>
      <c r="E39" s="64"/>
      <c r="F39" s="65"/>
      <c r="K39" s="6"/>
      <c r="L39" s="6"/>
      <c r="M39" s="6"/>
      <c r="N39" s="6"/>
      <c r="O39" s="6"/>
      <c r="P39" s="6"/>
      <c r="V39" s="210">
        <f>Summary!X39</f>
        <v>3425.6686645999989</v>
      </c>
    </row>
    <row r="40" spans="1:22" s="9" customFormat="1" ht="16.5" hidden="1">
      <c r="B40" s="63"/>
      <c r="C40" s="63"/>
      <c r="D40" s="64"/>
      <c r="E40" s="64"/>
      <c r="F40" s="65"/>
      <c r="K40" s="6"/>
      <c r="L40" s="6"/>
      <c r="M40" s="6"/>
      <c r="N40" s="6"/>
      <c r="O40" s="6"/>
      <c r="P40" s="6"/>
      <c r="V40" s="210">
        <f>Summary!X40</f>
        <v>3408.5403212769988</v>
      </c>
    </row>
    <row r="41" spans="1:22" s="9" customFormat="1" ht="16.5" hidden="1">
      <c r="B41" s="63"/>
      <c r="C41" s="63"/>
      <c r="D41" s="64"/>
      <c r="E41" s="64"/>
      <c r="F41" s="65"/>
      <c r="K41" s="6"/>
      <c r="L41" s="6"/>
      <c r="M41" s="6"/>
      <c r="N41" s="6"/>
      <c r="O41" s="6"/>
      <c r="P41" s="6"/>
      <c r="V41" s="210">
        <f>Summary!X41</f>
        <v>3391.4976196706139</v>
      </c>
    </row>
    <row r="42" spans="1:22" s="9" customFormat="1" ht="16.5" hidden="1">
      <c r="B42" s="63"/>
      <c r="C42" s="63"/>
      <c r="D42" s="64"/>
      <c r="E42" s="64"/>
      <c r="F42" s="65"/>
      <c r="K42" s="6"/>
      <c r="L42" s="6"/>
      <c r="M42" s="6"/>
      <c r="N42" s="6"/>
      <c r="O42" s="6"/>
      <c r="P42" s="6"/>
      <c r="V42" s="210">
        <f>Summary!X42</f>
        <v>3374.5401315722611</v>
      </c>
    </row>
    <row r="43" spans="1:22" s="9" customFormat="1" ht="16.5" hidden="1">
      <c r="B43" s="63"/>
      <c r="C43" s="63"/>
      <c r="D43" s="64"/>
      <c r="E43" s="64"/>
      <c r="F43" s="65"/>
      <c r="K43" s="6"/>
      <c r="L43" s="6"/>
      <c r="M43" s="6"/>
      <c r="N43" s="6"/>
      <c r="O43" s="6"/>
      <c r="P43" s="6"/>
      <c r="V43" s="210">
        <f>Summary!X43</f>
        <v>3357.6674309144</v>
      </c>
    </row>
    <row r="44" spans="1:22" s="9" customFormat="1" ht="16.5" hidden="1">
      <c r="B44" s="63"/>
      <c r="C44" s="63"/>
      <c r="D44" s="64"/>
      <c r="E44" s="64"/>
      <c r="F44" s="65"/>
      <c r="K44" s="6"/>
      <c r="L44" s="6"/>
      <c r="M44" s="6"/>
      <c r="N44" s="6"/>
      <c r="O44" s="6"/>
      <c r="P44" s="6"/>
      <c r="V44" s="210">
        <f>Summary!X44</f>
        <v>3340.8790937598278</v>
      </c>
    </row>
    <row r="45" spans="1:22" s="9" customFormat="1" ht="16.5" hidden="1">
      <c r="B45" s="63"/>
      <c r="C45" s="63"/>
      <c r="D45" s="64"/>
      <c r="E45" s="64"/>
      <c r="F45" s="65"/>
      <c r="K45" s="6"/>
      <c r="L45" s="6"/>
      <c r="M45" s="6"/>
      <c r="N45" s="6"/>
      <c r="O45" s="6"/>
      <c r="P45" s="6"/>
      <c r="V45" s="210">
        <f>Summary!X45</f>
        <v>3324.174698291029</v>
      </c>
    </row>
    <row r="46" spans="1:22" s="9" customFormat="1" ht="16.5" hidden="1">
      <c r="B46" s="63"/>
      <c r="C46" s="63"/>
      <c r="D46" s="64"/>
      <c r="E46" s="64"/>
      <c r="F46" s="65"/>
      <c r="K46" s="6"/>
      <c r="L46" s="6"/>
      <c r="M46" s="6"/>
      <c r="N46" s="6"/>
      <c r="O46" s="6"/>
      <c r="P46" s="6"/>
      <c r="V46" s="210">
        <f>Summary!X46</f>
        <v>3307.5538247995732</v>
      </c>
    </row>
    <row r="47" spans="1:22" s="9" customFormat="1" ht="16.5" hidden="1">
      <c r="B47" s="63"/>
      <c r="C47" s="63"/>
      <c r="D47" s="64"/>
      <c r="E47" s="64"/>
      <c r="F47" s="65"/>
      <c r="K47" s="6"/>
      <c r="L47" s="6"/>
      <c r="M47" s="6"/>
      <c r="N47" s="6"/>
      <c r="O47" s="6"/>
      <c r="P47" s="6"/>
      <c r="V47" s="210">
        <f>Summary!X47</f>
        <v>3291.0160556755754</v>
      </c>
    </row>
    <row r="48" spans="1:22" s="9" customFormat="1" ht="16.5" hidden="1">
      <c r="B48" s="63"/>
      <c r="C48" s="63"/>
      <c r="D48" s="64"/>
      <c r="E48" s="64"/>
      <c r="F48" s="65"/>
      <c r="K48" s="6"/>
      <c r="L48" s="6"/>
      <c r="M48" s="6"/>
      <c r="N48" s="6"/>
      <c r="O48" s="6"/>
      <c r="P48" s="6"/>
      <c r="V48" s="210">
        <f>Summary!X48</f>
        <v>3274.5609753971967</v>
      </c>
    </row>
    <row r="49" spans="2:22" s="9" customFormat="1" ht="16.5" hidden="1">
      <c r="B49" s="63"/>
      <c r="C49" s="63"/>
      <c r="D49" s="64"/>
      <c r="E49" s="64"/>
      <c r="F49" s="65"/>
      <c r="K49" s="6"/>
      <c r="L49" s="6"/>
      <c r="M49" s="6"/>
      <c r="N49" s="6"/>
      <c r="O49" s="6"/>
      <c r="P49" s="6"/>
      <c r="V49" s="210">
        <f>Summary!X49</f>
        <v>3258.1881705202109</v>
      </c>
    </row>
    <row r="50" spans="2:22" s="9" customFormat="1" ht="16.5" hidden="1">
      <c r="B50" s="63"/>
      <c r="C50" s="63"/>
      <c r="D50" s="64"/>
      <c r="E50" s="64"/>
      <c r="F50" s="65"/>
      <c r="K50" s="6"/>
      <c r="L50" s="6"/>
      <c r="M50" s="6"/>
      <c r="N50" s="6"/>
      <c r="O50" s="6"/>
      <c r="P50" s="6"/>
      <c r="V50" s="210">
        <f>Summary!X50</f>
        <v>3241.8972296676102</v>
      </c>
    </row>
    <row r="51" spans="2:22" s="9" customFormat="1" ht="16.5" hidden="1">
      <c r="B51" s="63"/>
      <c r="C51" s="63"/>
      <c r="D51" s="64"/>
      <c r="E51" s="64"/>
      <c r="F51" s="65"/>
      <c r="K51" s="6"/>
      <c r="L51" s="6"/>
      <c r="M51" s="6"/>
      <c r="N51" s="6"/>
      <c r="O51" s="6"/>
      <c r="P51" s="6"/>
      <c r="V51" s="210">
        <f>Summary!X51</f>
        <v>3225.6877435192719</v>
      </c>
    </row>
    <row r="52" spans="2:22" s="9" customFormat="1" ht="16.5" hidden="1">
      <c r="B52" s="63"/>
      <c r="C52" s="63"/>
      <c r="D52" s="64"/>
      <c r="E52" s="64"/>
      <c r="F52" s="65"/>
      <c r="K52" s="6"/>
      <c r="L52" s="6"/>
      <c r="M52" s="6"/>
      <c r="N52" s="6"/>
      <c r="O52" s="6"/>
      <c r="P52" s="6"/>
      <c r="V52" s="210">
        <f>Summary!X52</f>
        <v>3209.5593048016754</v>
      </c>
    </row>
    <row r="53" spans="2:22" s="9" customFormat="1" ht="16.5" hidden="1">
      <c r="B53" s="63"/>
      <c r="C53" s="63"/>
      <c r="D53" s="64"/>
      <c r="E53" s="64"/>
      <c r="F53" s="65"/>
      <c r="K53" s="6"/>
      <c r="L53" s="6"/>
      <c r="M53" s="6"/>
      <c r="N53" s="6"/>
      <c r="O53" s="6"/>
      <c r="P53" s="6"/>
      <c r="V53" s="210">
        <f>Summary!X53</f>
        <v>3193.511508277667</v>
      </c>
    </row>
    <row r="54" spans="2:22" s="9" customFormat="1" ht="16.5" hidden="1">
      <c r="B54" s="63"/>
      <c r="C54" s="63"/>
      <c r="D54" s="64"/>
      <c r="E54" s="64"/>
      <c r="F54" s="65"/>
      <c r="K54" s="6"/>
      <c r="L54" s="6"/>
      <c r="M54" s="6"/>
      <c r="N54" s="6"/>
      <c r="O54" s="6"/>
      <c r="P54" s="6"/>
      <c r="V54" s="210">
        <f>Summary!X54</f>
        <v>3177.5439507362789</v>
      </c>
    </row>
    <row r="55" spans="2:22" s="9" customFormat="1" ht="16.5" hidden="1">
      <c r="B55" s="63"/>
      <c r="C55" s="63"/>
      <c r="D55" s="64"/>
      <c r="E55" s="64"/>
      <c r="F55" s="65"/>
      <c r="K55" s="6"/>
      <c r="L55" s="6"/>
      <c r="M55" s="6"/>
      <c r="N55" s="6"/>
      <c r="O55" s="6"/>
      <c r="P55" s="6"/>
      <c r="V55" s="210">
        <f>Summary!X55</f>
        <v>3161.6562309825977</v>
      </c>
    </row>
    <row r="56" spans="2:22" s="9" customFormat="1" ht="16.5" hidden="1">
      <c r="B56" s="63"/>
      <c r="C56" s="63"/>
      <c r="D56" s="64"/>
      <c r="E56" s="64"/>
      <c r="F56" s="65"/>
      <c r="K56" s="6"/>
      <c r="L56" s="6"/>
      <c r="M56" s="6"/>
      <c r="N56" s="6"/>
      <c r="O56" s="6"/>
      <c r="P56" s="6"/>
      <c r="V56" s="210">
        <f>Summary!X56</f>
        <v>3145.8479498276847</v>
      </c>
    </row>
    <row r="57" spans="2:22" s="9" customFormat="1" ht="16.5" hidden="1">
      <c r="B57" s="63"/>
      <c r="C57" s="63"/>
      <c r="D57" s="64"/>
      <c r="E57" s="64"/>
      <c r="F57" s="65"/>
      <c r="K57" s="6"/>
      <c r="L57" s="6"/>
      <c r="M57" s="6"/>
      <c r="N57" s="6"/>
      <c r="O57" s="6"/>
      <c r="P57" s="6"/>
      <c r="V57" s="210">
        <f>Summary!X57</f>
        <v>3130.1187100785464</v>
      </c>
    </row>
    <row r="58" spans="2:22" s="9" customFormat="1" ht="16.5" hidden="1">
      <c r="B58" s="63"/>
      <c r="C58" s="63"/>
      <c r="D58" s="64"/>
      <c r="E58" s="64"/>
      <c r="F58" s="65"/>
      <c r="K58" s="6"/>
      <c r="L58" s="6"/>
      <c r="M58" s="6"/>
      <c r="N58" s="6"/>
      <c r="O58" s="6"/>
      <c r="P58" s="6"/>
      <c r="V58" s="210">
        <f>Summary!X58</f>
        <v>3114.468116528154</v>
      </c>
    </row>
    <row r="59" spans="2:22" s="9" customFormat="1" ht="16.5" hidden="1">
      <c r="B59" s="63"/>
      <c r="C59" s="63"/>
      <c r="D59" s="64"/>
      <c r="E59" s="64"/>
      <c r="F59" s="65"/>
      <c r="K59" s="6"/>
      <c r="L59" s="6"/>
      <c r="M59" s="6"/>
      <c r="N59" s="6"/>
      <c r="O59" s="6"/>
      <c r="P59" s="6"/>
      <c r="V59" s="210">
        <f>Summary!X59</f>
        <v>3098.8957759455134</v>
      </c>
    </row>
    <row r="60" spans="2:22" s="9" customFormat="1" ht="16.5" hidden="1">
      <c r="B60" s="63"/>
      <c r="C60" s="63"/>
      <c r="D60" s="64"/>
      <c r="E60" s="64"/>
      <c r="F60" s="65"/>
      <c r="K60" s="6"/>
      <c r="L60" s="6"/>
      <c r="M60" s="6"/>
      <c r="N60" s="6"/>
      <c r="O60" s="6"/>
      <c r="P60" s="6"/>
      <c r="V60" s="210">
        <f>Summary!X60</f>
        <v>3083.4012970657859</v>
      </c>
    </row>
    <row r="61" spans="2:22" s="9" customFormat="1" ht="16.5" hidden="1">
      <c r="B61" s="63"/>
      <c r="C61" s="63"/>
      <c r="D61" s="64"/>
      <c r="E61" s="64"/>
      <c r="F61" s="65"/>
      <c r="K61" s="6"/>
      <c r="L61" s="6"/>
      <c r="M61" s="6"/>
      <c r="N61" s="6"/>
      <c r="O61" s="6"/>
      <c r="P61" s="6"/>
      <c r="V61" s="210">
        <f>Summary!X61</f>
        <v>3067.9842905804571</v>
      </c>
    </row>
    <row r="62" spans="2:22" s="9" customFormat="1" ht="16.5" hidden="1">
      <c r="B62" s="63"/>
      <c r="C62" s="63"/>
      <c r="D62" s="64"/>
      <c r="E62" s="64"/>
      <c r="F62" s="65"/>
      <c r="K62" s="6"/>
      <c r="L62" s="6"/>
      <c r="M62" s="6"/>
      <c r="N62" s="6"/>
      <c r="O62" s="6"/>
      <c r="P62" s="6"/>
      <c r="V62" s="210">
        <f>Summary!X62</f>
        <v>3052.6443691275545</v>
      </c>
    </row>
    <row r="63" spans="2:22" s="9" customFormat="1" ht="16.5" hidden="1">
      <c r="B63" s="63"/>
      <c r="C63" s="63"/>
      <c r="D63" s="64"/>
      <c r="E63" s="64"/>
      <c r="F63" s="65"/>
      <c r="K63" s="6"/>
      <c r="L63" s="6"/>
      <c r="M63" s="6"/>
      <c r="N63" s="6"/>
      <c r="O63" s="6"/>
      <c r="P63" s="6"/>
      <c r="V63" s="210">
        <f>Summary!X63</f>
        <v>3037.381147281917</v>
      </c>
    </row>
    <row r="64" spans="2:22" s="9" customFormat="1" ht="16.5" hidden="1">
      <c r="B64" s="63"/>
      <c r="C64" s="63"/>
      <c r="D64" s="64"/>
      <c r="E64" s="64"/>
      <c r="F64" s="65"/>
      <c r="K64" s="6"/>
      <c r="L64" s="6"/>
      <c r="M64" s="6"/>
      <c r="N64" s="6"/>
      <c r="O64" s="6"/>
      <c r="P64" s="6"/>
      <c r="V64" s="210">
        <f>Summary!X64</f>
        <v>3022.1942415455069</v>
      </c>
    </row>
    <row r="65" spans="2:22" s="9" customFormat="1" ht="16.5" hidden="1">
      <c r="B65" s="63"/>
      <c r="C65" s="63"/>
      <c r="D65" s="64"/>
      <c r="E65" s="64"/>
      <c r="F65" s="65"/>
      <c r="K65" s="6"/>
      <c r="L65" s="6"/>
      <c r="M65" s="6"/>
      <c r="N65" s="6"/>
      <c r="O65" s="6"/>
      <c r="P65" s="6"/>
      <c r="V65" s="210">
        <f>Summary!X65</f>
        <v>3007.08327033778</v>
      </c>
    </row>
    <row r="66" spans="2:22" s="9" customFormat="1" ht="16.5" hidden="1">
      <c r="B66" s="63"/>
      <c r="C66" s="63"/>
      <c r="D66" s="64"/>
      <c r="E66" s="64"/>
      <c r="F66" s="65"/>
      <c r="K66" s="6"/>
      <c r="L66" s="6"/>
      <c r="M66" s="6"/>
      <c r="N66" s="6"/>
      <c r="O66" s="6"/>
      <c r="P66" s="6"/>
      <c r="V66" s="210">
        <f>Summary!X66</f>
        <v>2992.0478539860915</v>
      </c>
    </row>
    <row r="67" spans="2:22" s="9" customFormat="1" ht="16.5" hidden="1">
      <c r="B67" s="63"/>
      <c r="C67" s="63"/>
      <c r="D67" s="64"/>
      <c r="E67" s="64"/>
      <c r="F67" s="65"/>
      <c r="K67" s="6"/>
      <c r="L67" s="6"/>
      <c r="M67" s="6"/>
      <c r="N67" s="6"/>
      <c r="O67" s="6"/>
      <c r="P67" s="6"/>
      <c r="V67" s="210">
        <f>Summary!X67</f>
        <v>2977.0876147161607</v>
      </c>
    </row>
    <row r="68" spans="2:22" s="9" customFormat="1" ht="16.5" hidden="1">
      <c r="B68" s="63"/>
      <c r="C68" s="63"/>
      <c r="D68" s="64"/>
      <c r="E68" s="64"/>
      <c r="F68" s="65"/>
      <c r="K68" s="6"/>
      <c r="L68" s="6"/>
      <c r="M68" s="6"/>
      <c r="N68" s="6"/>
      <c r="O68" s="6"/>
      <c r="P68" s="6"/>
      <c r="V68" s="210">
        <f>Summary!X68</f>
        <v>2962.2021766425796</v>
      </c>
    </row>
    <row r="69" spans="2:22" s="9" customFormat="1" ht="16.5" hidden="1">
      <c r="B69" s="63"/>
      <c r="C69" s="63"/>
      <c r="D69" s="64"/>
      <c r="E69" s="64"/>
      <c r="F69" s="65"/>
      <c r="K69" s="6"/>
      <c r="L69" s="6"/>
      <c r="M69" s="6"/>
      <c r="N69" s="6"/>
      <c r="O69" s="6"/>
      <c r="P69" s="6"/>
      <c r="V69" s="210">
        <f>Summary!X69</f>
        <v>2947.3911657593671</v>
      </c>
    </row>
    <row r="70" spans="2:22" s="9" customFormat="1" ht="16.5" hidden="1">
      <c r="B70" s="63"/>
      <c r="C70" s="63"/>
      <c r="D70" s="64"/>
      <c r="E70" s="64"/>
      <c r="F70" s="65"/>
      <c r="K70" s="6"/>
      <c r="L70" s="6"/>
      <c r="M70" s="6"/>
      <c r="N70" s="6"/>
      <c r="O70" s="6"/>
      <c r="P70" s="6"/>
      <c r="V70" s="210">
        <f>Summary!X70</f>
        <v>2932.6542099305702</v>
      </c>
    </row>
    <row r="71" spans="2:22" s="9" customFormat="1" ht="16.5" hidden="1">
      <c r="B71" s="63"/>
      <c r="C71" s="63"/>
      <c r="D71" s="64"/>
      <c r="E71" s="64"/>
      <c r="F71" s="65"/>
      <c r="K71" s="6"/>
      <c r="L71" s="6"/>
      <c r="M71" s="6"/>
      <c r="N71" s="6"/>
      <c r="O71" s="6"/>
      <c r="P71" s="6"/>
      <c r="V71" s="210">
        <f>Summary!X71</f>
        <v>2917.9909388809174</v>
      </c>
    </row>
    <row r="72" spans="2:22" s="9" customFormat="1" ht="16.5" hidden="1">
      <c r="B72" s="63"/>
      <c r="C72" s="63"/>
      <c r="D72" s="64"/>
      <c r="E72" s="64"/>
      <c r="F72" s="65"/>
      <c r="K72" s="6"/>
      <c r="L72" s="6"/>
      <c r="M72" s="6"/>
      <c r="N72" s="6"/>
      <c r="O72" s="6"/>
      <c r="P72" s="6"/>
      <c r="V72" s="210">
        <f>Summary!X72</f>
        <v>2903.4009841865127</v>
      </c>
    </row>
    <row r="73" spans="2:22" s="9" customFormat="1" ht="16.5" hidden="1">
      <c r="B73" s="63"/>
      <c r="C73" s="63"/>
      <c r="D73" s="64"/>
      <c r="E73" s="64"/>
      <c r="F73" s="65"/>
      <c r="K73" s="6"/>
      <c r="L73" s="6"/>
      <c r="M73" s="6"/>
      <c r="N73" s="6"/>
      <c r="O73" s="6"/>
      <c r="P73" s="6"/>
      <c r="V73" s="210">
        <f>Summary!X73</f>
        <v>2888.8839792655799</v>
      </c>
    </row>
    <row r="74" spans="2:22" s="9" customFormat="1" ht="16.5" hidden="1">
      <c r="B74" s="63"/>
      <c r="C74" s="63"/>
      <c r="D74" s="64"/>
      <c r="E74" s="64"/>
      <c r="F74" s="65"/>
      <c r="K74" s="6"/>
      <c r="L74" s="6"/>
      <c r="M74" s="6"/>
      <c r="N74" s="6"/>
      <c r="O74" s="6"/>
      <c r="P74" s="6"/>
      <c r="V74" s="210">
        <f>Summary!X74</f>
        <v>2874.4395593692525</v>
      </c>
    </row>
    <row r="75" spans="2:22" s="9" customFormat="1" ht="16.5" hidden="1">
      <c r="B75" s="63"/>
      <c r="C75" s="63"/>
      <c r="D75" s="64"/>
      <c r="E75" s="64"/>
      <c r="F75" s="65"/>
      <c r="K75" s="6"/>
      <c r="L75" s="6"/>
      <c r="M75" s="6"/>
      <c r="N75" s="6"/>
      <c r="O75" s="6"/>
      <c r="P75" s="6"/>
      <c r="V75" s="210">
        <f>Summary!X75</f>
        <v>2860.0673615724063</v>
      </c>
    </row>
    <row r="76" spans="2:22" s="9" customFormat="1" ht="16.5" hidden="1">
      <c r="B76" s="63"/>
      <c r="C76" s="63"/>
      <c r="D76" s="64"/>
      <c r="E76" s="64"/>
      <c r="F76" s="65"/>
      <c r="K76" s="6"/>
      <c r="L76" s="6"/>
      <c r="M76" s="6"/>
      <c r="N76" s="6"/>
      <c r="O76" s="6"/>
      <c r="P76" s="6"/>
      <c r="V76" s="210">
        <f>Summary!X76</f>
        <v>2845.7670247645437</v>
      </c>
    </row>
    <row r="77" spans="2:22" s="9" customFormat="1" ht="16.5" hidden="1">
      <c r="B77" s="63"/>
      <c r="C77" s="63"/>
      <c r="D77" s="64"/>
      <c r="E77" s="64"/>
      <c r="F77" s="65"/>
      <c r="K77" s="6"/>
      <c r="L77" s="6"/>
      <c r="M77" s="6"/>
      <c r="N77" s="6"/>
      <c r="O77" s="6"/>
      <c r="P77" s="6"/>
      <c r="V77" s="210">
        <f>Summary!X77</f>
        <v>2831.5381896407216</v>
      </c>
    </row>
    <row r="78" spans="2:22" s="9" customFormat="1" ht="16.5" hidden="1">
      <c r="B78" s="63"/>
      <c r="C78" s="63"/>
      <c r="D78" s="64"/>
      <c r="E78" s="64"/>
      <c r="F78" s="65"/>
      <c r="K78" s="6"/>
      <c r="L78" s="6"/>
      <c r="M78" s="6"/>
      <c r="N78" s="6"/>
      <c r="O78" s="6"/>
      <c r="P78" s="6"/>
      <c r="V78" s="210">
        <f>Summary!X78</f>
        <v>2817.3804986925179</v>
      </c>
    </row>
    <row r="79" spans="2:22" s="9" customFormat="1" ht="16.5" hidden="1">
      <c r="B79" s="63"/>
      <c r="C79" s="63"/>
      <c r="D79" s="64"/>
      <c r="E79" s="64"/>
      <c r="F79" s="65"/>
      <c r="K79" s="6"/>
      <c r="L79" s="6"/>
      <c r="M79" s="6"/>
      <c r="N79" s="6"/>
      <c r="O79" s="6"/>
      <c r="P79" s="6"/>
      <c r="V79" s="210">
        <f>Summary!X79</f>
        <v>2803.2935961990552</v>
      </c>
    </row>
    <row r="80" spans="2:22" s="9" customFormat="1" ht="16.5" hidden="1">
      <c r="B80" s="63"/>
      <c r="C80" s="63"/>
      <c r="D80" s="64"/>
      <c r="E80" s="64"/>
      <c r="F80" s="65"/>
      <c r="K80" s="6"/>
      <c r="L80" s="6"/>
      <c r="M80" s="6"/>
      <c r="N80" s="6"/>
      <c r="O80" s="6"/>
      <c r="P80" s="6"/>
      <c r="V80" s="210">
        <f>Summary!X80</f>
        <v>2789.2771282180602</v>
      </c>
    </row>
    <row r="81" spans="2:22" s="9" customFormat="1" ht="16.5" hidden="1">
      <c r="B81" s="63"/>
      <c r="C81" s="63"/>
      <c r="D81" s="64"/>
      <c r="E81" s="64"/>
      <c r="F81" s="65"/>
      <c r="K81" s="6"/>
      <c r="L81" s="6"/>
      <c r="M81" s="6"/>
      <c r="N81" s="6"/>
      <c r="O81" s="6"/>
      <c r="P81" s="6"/>
      <c r="V81" s="210">
        <f>Summary!X81</f>
        <v>2775.3307425769699</v>
      </c>
    </row>
    <row r="82" spans="2:22" s="9" customFormat="1" ht="16.5" hidden="1">
      <c r="B82" s="63"/>
      <c r="C82" s="63"/>
      <c r="D82" s="64"/>
      <c r="E82" s="64"/>
      <c r="F82" s="65"/>
      <c r="K82" s="6"/>
      <c r="L82" s="6"/>
      <c r="M82" s="6"/>
      <c r="N82" s="6"/>
      <c r="O82" s="6"/>
      <c r="P82" s="6"/>
      <c r="V82" s="210">
        <f>Summary!X82</f>
        <v>2761.454088864085</v>
      </c>
    </row>
    <row r="83" spans="2:22" s="9" customFormat="1" ht="16.5" hidden="1">
      <c r="B83" s="63"/>
      <c r="C83" s="63"/>
      <c r="D83" s="64"/>
      <c r="E83" s="64"/>
      <c r="F83" s="65"/>
      <c r="K83" s="6"/>
      <c r="L83" s="6"/>
      <c r="M83" s="6"/>
      <c r="N83" s="6"/>
      <c r="O83" s="6"/>
      <c r="P83" s="6"/>
      <c r="V83" s="210">
        <f>Summary!X83</f>
        <v>2747.6468184197647</v>
      </c>
    </row>
    <row r="84" spans="2:22" s="9" customFormat="1" ht="16.5" hidden="1">
      <c r="B84" s="63"/>
      <c r="C84" s="63"/>
      <c r="D84" s="64"/>
      <c r="E84" s="64"/>
      <c r="F84" s="65"/>
      <c r="K84" s="6"/>
      <c r="L84" s="6"/>
      <c r="M84" s="6"/>
      <c r="N84" s="6"/>
      <c r="O84" s="6"/>
      <c r="P84" s="6"/>
      <c r="V84" s="210">
        <f>Summary!X84</f>
        <v>2733.9085843276657</v>
      </c>
    </row>
    <row r="85" spans="2:22" s="9" customFormat="1" ht="16.5" hidden="1">
      <c r="B85" s="63"/>
      <c r="C85" s="63"/>
      <c r="D85" s="64"/>
      <c r="E85" s="64"/>
      <c r="F85" s="65"/>
      <c r="K85" s="6"/>
      <c r="L85" s="6"/>
      <c r="M85" s="6"/>
      <c r="N85" s="6"/>
      <c r="O85" s="6"/>
      <c r="P85" s="6"/>
      <c r="V85" s="210">
        <f>Summary!X85</f>
        <v>2720.2390414060274</v>
      </c>
    </row>
    <row r="86" spans="2:22" s="9" customFormat="1" ht="16.5" hidden="1">
      <c r="B86" s="63"/>
      <c r="C86" s="63"/>
      <c r="D86" s="64"/>
      <c r="E86" s="64"/>
      <c r="F86" s="65"/>
      <c r="K86" s="6"/>
      <c r="L86" s="6"/>
      <c r="M86" s="6"/>
      <c r="N86" s="6"/>
      <c r="O86" s="6"/>
      <c r="P86" s="6"/>
      <c r="V86" s="210">
        <f>Summary!X86</f>
        <v>2706.6378461989971</v>
      </c>
    </row>
    <row r="87" spans="2:22" s="9" customFormat="1" ht="16.5" hidden="1">
      <c r="B87" s="63"/>
      <c r="C87" s="63"/>
      <c r="D87" s="64"/>
      <c r="E87" s="64"/>
      <c r="F87" s="65"/>
      <c r="K87" s="6"/>
      <c r="L87" s="6"/>
      <c r="M87" s="6"/>
      <c r="N87" s="6"/>
      <c r="O87" s="6"/>
      <c r="P87" s="6"/>
      <c r="V87" s="210">
        <f>Summary!X87</f>
        <v>2693.1046569680025</v>
      </c>
    </row>
    <row r="88" spans="2:22" s="9" customFormat="1" ht="16.5" hidden="1">
      <c r="B88" s="63"/>
      <c r="C88" s="63"/>
      <c r="D88" s="64"/>
      <c r="E88" s="64"/>
      <c r="F88" s="65"/>
      <c r="K88" s="6"/>
      <c r="L88" s="6"/>
      <c r="M88" s="6"/>
      <c r="N88" s="6"/>
      <c r="O88" s="6"/>
      <c r="P88" s="6"/>
      <c r="V88" s="210">
        <f>Summary!X88</f>
        <v>2679.6391336831621</v>
      </c>
    </row>
    <row r="89" spans="2:22" s="9" customFormat="1" ht="16.5" hidden="1">
      <c r="B89" s="63"/>
      <c r="C89" s="63"/>
      <c r="D89" s="64"/>
      <c r="E89" s="64"/>
      <c r="F89" s="65"/>
      <c r="K89" s="6"/>
      <c r="L89" s="6"/>
      <c r="M89" s="6"/>
      <c r="N89" s="6"/>
      <c r="O89" s="6"/>
      <c r="P89" s="6"/>
      <c r="V89" s="210">
        <f>Summary!X89</f>
        <v>2666.2409380147465</v>
      </c>
    </row>
    <row r="90" spans="2:22" s="9" customFormat="1" ht="16.5" hidden="1">
      <c r="B90" s="63"/>
      <c r="C90" s="63"/>
      <c r="D90" s="64"/>
      <c r="E90" s="64"/>
      <c r="F90" s="65"/>
      <c r="K90" s="6"/>
      <c r="L90" s="6"/>
      <c r="M90" s="6"/>
      <c r="N90" s="6"/>
      <c r="O90" s="6"/>
      <c r="P90" s="6"/>
      <c r="V90" s="210">
        <f>Summary!X90</f>
        <v>2652.9097333246727</v>
      </c>
    </row>
    <row r="91" spans="2:22" s="9" customFormat="1" ht="16.5" hidden="1">
      <c r="B91" s="63"/>
      <c r="C91" s="63"/>
      <c r="D91" s="64"/>
      <c r="E91" s="64"/>
      <c r="F91" s="65"/>
      <c r="K91" s="6"/>
      <c r="L91" s="6"/>
      <c r="M91" s="6"/>
      <c r="N91" s="6"/>
      <c r="O91" s="6"/>
      <c r="P91" s="6"/>
      <c r="V91" s="210">
        <f>Summary!X91</f>
        <v>2639.6451846580494</v>
      </c>
    </row>
    <row r="92" spans="2:22" s="9" customFormat="1" ht="16.5" hidden="1">
      <c r="B92" s="63"/>
      <c r="C92" s="63"/>
      <c r="D92" s="64"/>
      <c r="E92" s="64"/>
      <c r="F92" s="65"/>
      <c r="K92" s="6"/>
      <c r="L92" s="6"/>
      <c r="M92" s="6"/>
      <c r="N92" s="6"/>
      <c r="O92" s="6"/>
      <c r="P92" s="6"/>
      <c r="V92" s="210">
        <f>Summary!X92</f>
        <v>2626.4469587347589</v>
      </c>
    </row>
    <row r="93" spans="2:22" s="9" customFormat="1" ht="16.5" hidden="1">
      <c r="B93" s="63"/>
      <c r="C93" s="63"/>
      <c r="D93" s="64"/>
      <c r="E93" s="64"/>
      <c r="F93" s="65"/>
      <c r="K93" s="6"/>
      <c r="L93" s="6"/>
      <c r="M93" s="6"/>
      <c r="N93" s="6"/>
      <c r="O93" s="6"/>
      <c r="P93" s="6"/>
      <c r="V93" s="210">
        <f>Summary!X93</f>
        <v>2613.3147239410855</v>
      </c>
    </row>
    <row r="94" spans="2:22" s="9" customFormat="1" ht="16.5" hidden="1">
      <c r="B94" s="63"/>
      <c r="C94" s="63"/>
      <c r="D94" s="64"/>
      <c r="E94" s="64"/>
      <c r="F94" s="65"/>
      <c r="K94" s="6"/>
      <c r="L94" s="6"/>
      <c r="M94" s="6"/>
      <c r="N94" s="6"/>
      <c r="O94" s="6"/>
      <c r="P94" s="6"/>
      <c r="V94" s="210">
        <f>Summary!X94</f>
        <v>2600.2481503213794</v>
      </c>
    </row>
    <row r="95" spans="2:22" s="9" customFormat="1" ht="16.5" hidden="1">
      <c r="B95" s="63"/>
      <c r="C95" s="63"/>
      <c r="D95" s="64"/>
      <c r="E95" s="64"/>
      <c r="F95" s="65"/>
      <c r="K95" s="6"/>
      <c r="L95" s="6"/>
      <c r="M95" s="6"/>
      <c r="N95" s="6"/>
      <c r="O95" s="6"/>
      <c r="P95" s="6"/>
      <c r="V95" s="210">
        <f>Summary!X95</f>
        <v>2587.2469095697725</v>
      </c>
    </row>
    <row r="96" spans="2:22" s="9" customFormat="1" ht="16.5" hidden="1">
      <c r="B96" s="63"/>
      <c r="C96" s="63"/>
      <c r="D96" s="64"/>
      <c r="E96" s="64"/>
      <c r="F96" s="65"/>
      <c r="K96" s="6"/>
      <c r="L96" s="6"/>
      <c r="M96" s="6"/>
      <c r="N96" s="6"/>
      <c r="O96" s="6"/>
      <c r="P96" s="6"/>
      <c r="V96" s="210">
        <f>Summary!X96</f>
        <v>2574.310675021924</v>
      </c>
    </row>
    <row r="97" spans="2:22" s="9" customFormat="1" ht="16.5" hidden="1">
      <c r="B97" s="63"/>
      <c r="C97" s="63"/>
      <c r="D97" s="64"/>
      <c r="E97" s="64"/>
      <c r="F97" s="65"/>
      <c r="K97" s="6"/>
      <c r="L97" s="6"/>
      <c r="M97" s="6"/>
      <c r="N97" s="6"/>
      <c r="O97" s="6"/>
      <c r="P97" s="6"/>
      <c r="V97" s="210">
        <f>Summary!X97</f>
        <v>2561.4391216468143</v>
      </c>
    </row>
    <row r="98" spans="2:22" s="9" customFormat="1" ht="16.5" hidden="1">
      <c r="B98" s="63"/>
      <c r="C98" s="63"/>
      <c r="D98" s="64"/>
      <c r="E98" s="64"/>
      <c r="F98" s="65"/>
      <c r="K98" s="6"/>
      <c r="L98" s="6"/>
      <c r="M98" s="6"/>
      <c r="N98" s="6"/>
      <c r="O98" s="6"/>
      <c r="P98" s="6"/>
      <c r="V98" s="210">
        <f>Summary!X98</f>
        <v>2548.6319260385799</v>
      </c>
    </row>
    <row r="99" spans="2:22" s="9" customFormat="1" ht="16.5" hidden="1">
      <c r="B99" s="63"/>
      <c r="C99" s="63"/>
      <c r="D99" s="64"/>
      <c r="E99" s="64"/>
      <c r="F99" s="65"/>
      <c r="K99" s="6"/>
      <c r="L99" s="6"/>
      <c r="M99" s="6"/>
      <c r="N99" s="6"/>
      <c r="O99" s="6"/>
      <c r="P99" s="6"/>
      <c r="V99" s="210">
        <f>Summary!X99</f>
        <v>2535.8887664083873</v>
      </c>
    </row>
    <row r="100" spans="2:22" s="9" customFormat="1" ht="16.5" hidden="1">
      <c r="B100" s="63"/>
      <c r="C100" s="63"/>
      <c r="D100" s="64"/>
      <c r="E100" s="64"/>
      <c r="F100" s="65"/>
      <c r="K100" s="6"/>
      <c r="L100" s="6"/>
      <c r="M100" s="6"/>
      <c r="N100" s="6"/>
      <c r="O100" s="6"/>
      <c r="P100" s="6"/>
      <c r="V100" s="210">
        <f>Summary!X100</f>
        <v>2523.2093225763451</v>
      </c>
    </row>
    <row r="101" spans="2:22" s="9" customFormat="1" ht="16.5" hidden="1">
      <c r="B101" s="63"/>
      <c r="C101" s="63"/>
      <c r="D101" s="64"/>
      <c r="E101" s="64"/>
      <c r="F101" s="65"/>
      <c r="K101" s="6"/>
      <c r="L101" s="6"/>
      <c r="M101" s="6"/>
      <c r="N101" s="6"/>
      <c r="O101" s="6"/>
      <c r="P101" s="6"/>
      <c r="V101" s="210">
        <f>Summary!X101</f>
        <v>2510.5932759634634</v>
      </c>
    </row>
    <row r="102" spans="2:22" s="9" customFormat="1" ht="16.5" hidden="1">
      <c r="B102" s="63"/>
      <c r="C102" s="63"/>
      <c r="D102" s="64"/>
      <c r="E102" s="64"/>
      <c r="F102" s="65"/>
      <c r="K102" s="6"/>
      <c r="L102" s="6"/>
      <c r="M102" s="6"/>
      <c r="N102" s="6"/>
      <c r="O102" s="6"/>
      <c r="P102" s="6"/>
      <c r="V102" s="210">
        <f>Summary!X102</f>
        <v>2498.0403095836464</v>
      </c>
    </row>
    <row r="103" spans="2:22" s="9" customFormat="1" ht="16.5" hidden="1">
      <c r="B103" s="63"/>
      <c r="C103" s="63"/>
      <c r="D103" s="64"/>
      <c r="E103" s="64"/>
      <c r="F103" s="65"/>
      <c r="K103" s="6"/>
      <c r="L103" s="6"/>
      <c r="M103" s="6"/>
      <c r="N103" s="6"/>
      <c r="O103" s="6"/>
      <c r="P103" s="6"/>
      <c r="V103" s="210">
        <f>Summary!X103</f>
        <v>2485.550108035728</v>
      </c>
    </row>
    <row r="104" spans="2:22" s="9" customFormat="1" ht="16.5" hidden="1">
      <c r="B104" s="63"/>
      <c r="C104" s="63"/>
      <c r="D104" s="64"/>
      <c r="E104" s="64"/>
      <c r="F104" s="65"/>
      <c r="K104" s="6"/>
      <c r="L104" s="6"/>
      <c r="M104" s="6"/>
      <c r="N104" s="6"/>
      <c r="O104" s="6"/>
      <c r="P104" s="6"/>
      <c r="V104" s="210">
        <f>Summary!X104</f>
        <v>2473.1223574955493</v>
      </c>
    </row>
    <row r="105" spans="2:22" s="9" customFormat="1" ht="16.5" hidden="1">
      <c r="B105" s="63"/>
      <c r="C105" s="63"/>
      <c r="D105" s="64"/>
      <c r="E105" s="64"/>
      <c r="F105" s="65"/>
      <c r="K105" s="6"/>
      <c r="L105" s="6"/>
      <c r="M105" s="6"/>
      <c r="N105" s="6"/>
      <c r="O105" s="6"/>
      <c r="P105" s="6"/>
      <c r="V105" s="210">
        <f>Summary!X105</f>
        <v>2460.7567457080718</v>
      </c>
    </row>
    <row r="106" spans="2:22" s="9" customFormat="1" ht="16.5" hidden="1">
      <c r="B106" s="63"/>
      <c r="C106" s="63"/>
      <c r="D106" s="64"/>
      <c r="E106" s="64"/>
      <c r="F106" s="65"/>
      <c r="K106" s="6"/>
      <c r="L106" s="6"/>
      <c r="M106" s="6"/>
      <c r="N106" s="6"/>
      <c r="O106" s="6"/>
      <c r="P106" s="6"/>
      <c r="V106" s="210">
        <f>Summary!X106</f>
        <v>2448.4529619795317</v>
      </c>
    </row>
    <row r="107" spans="2:22" s="9" customFormat="1" ht="16.5" hidden="1">
      <c r="B107" s="63"/>
      <c r="C107" s="63"/>
      <c r="D107" s="64"/>
      <c r="E107" s="64"/>
      <c r="F107" s="65"/>
      <c r="K107" s="6"/>
      <c r="L107" s="6"/>
      <c r="M107" s="6"/>
      <c r="N107" s="6"/>
      <c r="O107" s="6"/>
      <c r="P107" s="6"/>
      <c r="V107" s="210">
        <f>Summary!X107</f>
        <v>2436.2106971696339</v>
      </c>
    </row>
    <row r="108" spans="2:22" s="9" customFormat="1" ht="16.5" hidden="1">
      <c r="B108" s="63"/>
      <c r="C108" s="63"/>
      <c r="D108" s="64"/>
      <c r="E108" s="64"/>
      <c r="F108" s="65"/>
      <c r="K108" s="6"/>
      <c r="L108" s="6"/>
      <c r="M108" s="6"/>
      <c r="N108" s="6"/>
      <c r="O108" s="6"/>
      <c r="P108" s="6"/>
      <c r="V108" s="210">
        <f>Summary!X108</f>
        <v>2424.0296436837857</v>
      </c>
    </row>
    <row r="109" spans="2:22" s="9" customFormat="1" ht="16.5" hidden="1">
      <c r="B109" s="63"/>
      <c r="C109" s="63"/>
      <c r="D109" s="64"/>
      <c r="E109" s="64"/>
      <c r="F109" s="65"/>
      <c r="K109" s="6"/>
      <c r="L109" s="6"/>
      <c r="M109" s="6"/>
      <c r="N109" s="6"/>
      <c r="O109" s="6"/>
      <c r="P109" s="6"/>
      <c r="V109" s="210">
        <f>Summary!X109</f>
        <v>2411.9094954653669</v>
      </c>
    </row>
    <row r="110" spans="2:22" s="9" customFormat="1" ht="16.5" hidden="1">
      <c r="B110" s="63"/>
      <c r="C110" s="63"/>
      <c r="D110" s="64"/>
      <c r="E110" s="64"/>
      <c r="F110" s="65"/>
      <c r="K110" s="6"/>
      <c r="L110" s="6"/>
      <c r="M110" s="6"/>
      <c r="N110" s="6"/>
      <c r="O110" s="6"/>
      <c r="P110" s="6"/>
      <c r="V110" s="210">
        <f>Summary!X110</f>
        <v>2399.8499479880402</v>
      </c>
    </row>
    <row r="111" spans="2:22" s="9" customFormat="1" ht="16.5" hidden="1">
      <c r="B111" s="63"/>
      <c r="C111" s="63"/>
      <c r="D111" s="64"/>
      <c r="E111" s="64"/>
      <c r="F111" s="65"/>
      <c r="K111" s="6"/>
      <c r="L111" s="6"/>
      <c r="M111" s="6"/>
      <c r="N111" s="6"/>
      <c r="O111" s="6"/>
      <c r="P111" s="6"/>
      <c r="V111" s="210">
        <f>Summary!X111</f>
        <v>2387.8506982480999</v>
      </c>
    </row>
    <row r="112" spans="2:22" s="9" customFormat="1" ht="16.5" hidden="1">
      <c r="B112" s="63"/>
      <c r="C112" s="63"/>
      <c r="D112" s="64"/>
      <c r="E112" s="64"/>
      <c r="F112" s="65"/>
      <c r="K112" s="6"/>
      <c r="L112" s="6"/>
      <c r="M112" s="6"/>
      <c r="N112" s="6"/>
      <c r="O112" s="6"/>
      <c r="P112" s="6"/>
      <c r="V112" s="210">
        <f>Summary!X112</f>
        <v>2375.9114447568595</v>
      </c>
    </row>
    <row r="113" spans="2:22" s="9" customFormat="1" ht="16.5" hidden="1">
      <c r="B113" s="63"/>
      <c r="C113" s="63"/>
      <c r="D113" s="64"/>
      <c r="E113" s="64"/>
      <c r="F113" s="65"/>
      <c r="K113" s="6"/>
      <c r="L113" s="6"/>
      <c r="M113" s="6"/>
      <c r="N113" s="6"/>
      <c r="O113" s="6"/>
      <c r="P113" s="6"/>
      <c r="V113" s="210">
        <f>Summary!X113</f>
        <v>2364.0318875330754</v>
      </c>
    </row>
    <row r="114" spans="2:22" s="9" customFormat="1" ht="16.5" hidden="1">
      <c r="B114" s="63"/>
      <c r="C114" s="63"/>
      <c r="D114" s="64"/>
      <c r="E114" s="64"/>
      <c r="F114" s="65"/>
      <c r="K114" s="6"/>
      <c r="L114" s="6"/>
      <c r="M114" s="6"/>
      <c r="N114" s="6"/>
      <c r="O114" s="6"/>
      <c r="P114" s="6"/>
      <c r="V114" s="210">
        <f>Summary!X114</f>
        <v>2352.2117280954099</v>
      </c>
    </row>
    <row r="115" spans="2:22" s="9" customFormat="1" ht="16.5" hidden="1">
      <c r="B115" s="63"/>
      <c r="C115" s="63"/>
      <c r="D115" s="64"/>
      <c r="E115" s="64"/>
      <c r="F115" s="65"/>
      <c r="K115" s="6"/>
      <c r="L115" s="6"/>
      <c r="M115" s="6"/>
      <c r="N115" s="6"/>
      <c r="O115" s="6"/>
      <c r="P115" s="6"/>
      <c r="V115" s="210">
        <f>Summary!X115</f>
        <v>2340.4506694549327</v>
      </c>
    </row>
    <row r="116" spans="2:22" s="9" customFormat="1" ht="16.5" hidden="1">
      <c r="B116" s="63"/>
      <c r="C116" s="63"/>
      <c r="D116" s="64"/>
      <c r="E116" s="64"/>
      <c r="F116" s="65"/>
      <c r="K116" s="6"/>
      <c r="L116" s="6"/>
      <c r="M116" s="6"/>
      <c r="N116" s="6"/>
      <c r="O116" s="6"/>
      <c r="P116" s="6"/>
      <c r="V116" s="210">
        <f>Summary!X116</f>
        <v>2328.7484161076582</v>
      </c>
    </row>
    <row r="117" spans="2:22" s="9" customFormat="1" ht="16.5" hidden="1">
      <c r="B117" s="63"/>
      <c r="C117" s="63"/>
      <c r="D117" s="64"/>
      <c r="E117" s="64"/>
      <c r="F117" s="65"/>
      <c r="K117" s="6"/>
      <c r="L117" s="6"/>
      <c r="M117" s="6"/>
      <c r="N117" s="6"/>
      <c r="O117" s="6"/>
      <c r="P117" s="6"/>
      <c r="V117" s="210">
        <f>Summary!X117</f>
        <v>2317.1046740271199</v>
      </c>
    </row>
    <row r="118" spans="2:22" s="9" customFormat="1" ht="16.5" hidden="1">
      <c r="B118" s="63"/>
      <c r="C118" s="63"/>
      <c r="D118" s="64"/>
      <c r="E118" s="64"/>
      <c r="F118" s="65"/>
      <c r="K118" s="6"/>
      <c r="L118" s="6"/>
      <c r="M118" s="6"/>
      <c r="N118" s="6"/>
      <c r="O118" s="6"/>
      <c r="P118" s="6"/>
      <c r="V118" s="210">
        <f>Summary!X118</f>
        <v>2305.519150656984</v>
      </c>
    </row>
    <row r="119" spans="2:22" s="9" customFormat="1" ht="16.5" hidden="1">
      <c r="B119" s="63"/>
      <c r="C119" s="63"/>
      <c r="D119" s="64"/>
      <c r="E119" s="64"/>
      <c r="F119" s="65"/>
      <c r="K119" s="6"/>
      <c r="L119" s="6"/>
      <c r="M119" s="6"/>
      <c r="N119" s="6"/>
      <c r="O119" s="6"/>
      <c r="P119" s="6"/>
      <c r="V119" s="210">
        <f>Summary!X119</f>
        <v>2293.9915549036991</v>
      </c>
    </row>
    <row r="120" spans="2:22" s="9" customFormat="1" ht="16.5" hidden="1">
      <c r="B120" s="63"/>
      <c r="C120" s="63"/>
      <c r="D120" s="64"/>
      <c r="E120" s="64"/>
      <c r="F120" s="65"/>
      <c r="K120" s="6"/>
      <c r="L120" s="6"/>
      <c r="M120" s="6"/>
      <c r="N120" s="6"/>
      <c r="O120" s="6"/>
      <c r="P120" s="6"/>
      <c r="V120" s="210">
        <f>Summary!X120</f>
        <v>2282.5215971291805</v>
      </c>
    </row>
    <row r="121" spans="2:22" s="9" customFormat="1" ht="16.5" hidden="1">
      <c r="B121" s="63"/>
      <c r="C121" s="63"/>
      <c r="D121" s="64"/>
      <c r="E121" s="64"/>
      <c r="F121" s="65"/>
      <c r="K121" s="6"/>
      <c r="L121" s="6"/>
      <c r="M121" s="6"/>
      <c r="N121" s="6"/>
      <c r="O121" s="6"/>
      <c r="P121" s="6"/>
      <c r="V121" s="210">
        <f>Summary!X121</f>
        <v>2271.1089891435345</v>
      </c>
    </row>
    <row r="122" spans="2:22" s="9" customFormat="1" ht="16.5" hidden="1">
      <c r="B122" s="63"/>
      <c r="C122" s="63"/>
      <c r="D122" s="64"/>
      <c r="E122" s="64"/>
      <c r="F122" s="65"/>
      <c r="K122" s="6"/>
      <c r="L122" s="6"/>
      <c r="M122" s="6"/>
      <c r="N122" s="6"/>
      <c r="O122" s="6"/>
      <c r="P122" s="6"/>
      <c r="V122" s="210">
        <f>Summary!X122</f>
        <v>2259.7534441978169</v>
      </c>
    </row>
    <row r="123" spans="2:22" s="9" customFormat="1" ht="16.5" hidden="1">
      <c r="B123" s="63"/>
      <c r="C123" s="63"/>
      <c r="D123" s="64"/>
      <c r="E123" s="64"/>
      <c r="F123" s="65"/>
      <c r="K123" s="6"/>
      <c r="L123" s="6"/>
      <c r="M123" s="6"/>
      <c r="N123" s="6"/>
      <c r="O123" s="6"/>
      <c r="P123" s="6"/>
      <c r="V123" s="210">
        <f>Summary!X123</f>
        <v>2248.4546769768276</v>
      </c>
    </row>
    <row r="124" spans="2:22" s="9" customFormat="1" ht="16.5" hidden="1">
      <c r="B124" s="63"/>
      <c r="C124" s="63"/>
      <c r="D124" s="64"/>
      <c r="E124" s="64"/>
      <c r="F124" s="65"/>
      <c r="K124" s="6"/>
      <c r="L124" s="6"/>
      <c r="M124" s="6"/>
      <c r="N124" s="6"/>
      <c r="O124" s="6"/>
      <c r="P124" s="6"/>
      <c r="V124" s="210">
        <f>Summary!X124</f>
        <v>2237.2124035919433</v>
      </c>
    </row>
    <row r="125" spans="2:22" s="9" customFormat="1" ht="16.5" hidden="1">
      <c r="B125" s="63"/>
      <c r="C125" s="63"/>
      <c r="D125" s="64"/>
      <c r="E125" s="64"/>
      <c r="F125" s="65"/>
      <c r="K125" s="6"/>
      <c r="L125" s="6"/>
      <c r="M125" s="6"/>
      <c r="N125" s="6"/>
      <c r="O125" s="6"/>
      <c r="P125" s="6"/>
      <c r="V125" s="210">
        <f>Summary!X125</f>
        <v>2226.0263415739837</v>
      </c>
    </row>
    <row r="126" spans="2:22" s="9" customFormat="1" ht="16.5" hidden="1">
      <c r="B126" s="63"/>
      <c r="C126" s="63"/>
      <c r="D126" s="64"/>
      <c r="E126" s="64"/>
      <c r="F126" s="65"/>
      <c r="K126" s="6"/>
      <c r="L126" s="6"/>
      <c r="M126" s="6"/>
      <c r="N126" s="6"/>
      <c r="O126" s="6"/>
      <c r="P126" s="6"/>
      <c r="V126" s="210">
        <f>Summary!X126</f>
        <v>2214.8962098661136</v>
      </c>
    </row>
    <row r="127" spans="2:22" s="9" customFormat="1" ht="16.5" hidden="1">
      <c r="B127" s="63"/>
      <c r="C127" s="63"/>
      <c r="D127" s="64"/>
      <c r="E127" s="64"/>
      <c r="F127" s="65"/>
      <c r="K127" s="6"/>
      <c r="L127" s="6"/>
      <c r="M127" s="6"/>
      <c r="N127" s="6"/>
      <c r="O127" s="6"/>
      <c r="P127" s="6"/>
      <c r="V127" s="210">
        <f>Summary!X127</f>
        <v>2203.821728816783</v>
      </c>
    </row>
    <row r="128" spans="2:22" s="9" customFormat="1" ht="16.5" hidden="1">
      <c r="B128" s="63"/>
      <c r="C128" s="63"/>
      <c r="D128" s="64"/>
      <c r="E128" s="64"/>
      <c r="F128" s="65"/>
      <c r="K128" s="6"/>
      <c r="L128" s="6"/>
      <c r="M128" s="6"/>
      <c r="N128" s="6"/>
      <c r="O128" s="6"/>
      <c r="P128" s="6"/>
      <c r="V128" s="210">
        <f>Summary!X128</f>
        <v>2192.8026201726989</v>
      </c>
    </row>
    <row r="129" spans="2:22" s="9" customFormat="1" ht="16.5" hidden="1">
      <c r="B129" s="63"/>
      <c r="C129" s="63"/>
      <c r="D129" s="64"/>
      <c r="E129" s="64"/>
      <c r="F129" s="65"/>
      <c r="K129" s="6"/>
      <c r="L129" s="6"/>
      <c r="M129" s="6"/>
      <c r="N129" s="6"/>
      <c r="O129" s="6"/>
      <c r="P129" s="6"/>
      <c r="V129" s="210">
        <f>Summary!X129</f>
        <v>2181.8386070718352</v>
      </c>
    </row>
    <row r="130" spans="2:22" s="9" customFormat="1" ht="16.5" hidden="1">
      <c r="B130" s="63"/>
      <c r="C130" s="63"/>
      <c r="D130" s="64"/>
      <c r="E130" s="64"/>
      <c r="F130" s="65"/>
      <c r="K130" s="6"/>
      <c r="L130" s="6"/>
      <c r="M130" s="6"/>
      <c r="N130" s="6"/>
      <c r="O130" s="6"/>
      <c r="P130" s="6"/>
      <c r="V130" s="210">
        <f>Summary!X130</f>
        <v>2170.9294140364764</v>
      </c>
    </row>
    <row r="131" spans="2:22" s="9" customFormat="1" ht="16.5" hidden="1">
      <c r="B131" s="63"/>
      <c r="C131" s="63"/>
      <c r="D131" s="64"/>
      <c r="E131" s="64"/>
      <c r="F131" s="65"/>
      <c r="K131" s="6"/>
      <c r="L131" s="6"/>
      <c r="M131" s="6"/>
      <c r="N131" s="6"/>
      <c r="O131" s="6"/>
      <c r="P131" s="6"/>
      <c r="V131" s="210">
        <f>Summary!X131</f>
        <v>2160.0747669662942</v>
      </c>
    </row>
    <row r="132" spans="2:22" s="9" customFormat="1" ht="16.5" hidden="1">
      <c r="B132" s="63"/>
      <c r="C132" s="63"/>
      <c r="D132" s="64"/>
      <c r="E132" s="64"/>
      <c r="F132" s="65"/>
      <c r="K132" s="6"/>
      <c r="L132" s="6"/>
      <c r="M132" s="6"/>
      <c r="N132" s="6"/>
      <c r="O132" s="6"/>
      <c r="P132" s="6"/>
      <c r="V132" s="210">
        <f>Summary!X132</f>
        <v>2149.2743931314626</v>
      </c>
    </row>
    <row r="133" spans="2:22" s="9" customFormat="1" ht="16.5" hidden="1">
      <c r="B133" s="63"/>
      <c r="C133" s="63"/>
      <c r="D133" s="64"/>
      <c r="E133" s="64"/>
      <c r="F133" s="65"/>
      <c r="K133" s="6"/>
      <c r="L133" s="6"/>
      <c r="M133" s="6"/>
      <c r="N133" s="6"/>
      <c r="O133" s="6"/>
      <c r="P133" s="6"/>
      <c r="V133" s="210">
        <f>Summary!X133</f>
        <v>2138.5280211658051</v>
      </c>
    </row>
    <row r="134" spans="2:22" s="9" customFormat="1" ht="16.5" hidden="1">
      <c r="B134" s="63"/>
      <c r="C134" s="63"/>
      <c r="D134" s="64"/>
      <c r="E134" s="64"/>
      <c r="F134" s="65"/>
      <c r="K134" s="6"/>
      <c r="L134" s="6"/>
      <c r="M134" s="6"/>
      <c r="N134" s="6"/>
      <c r="O134" s="6"/>
      <c r="P134" s="6"/>
      <c r="V134" s="210">
        <f>Summary!X134</f>
        <v>2127.835381059976</v>
      </c>
    </row>
    <row r="135" spans="2:22" s="9" customFormat="1" ht="16.5" hidden="1">
      <c r="B135" s="63"/>
      <c r="C135" s="63"/>
      <c r="D135" s="64"/>
      <c r="E135" s="64"/>
      <c r="F135" s="65"/>
      <c r="K135" s="6"/>
      <c r="L135" s="6"/>
      <c r="M135" s="6"/>
      <c r="N135" s="6"/>
      <c r="O135" s="6"/>
      <c r="P135" s="6"/>
      <c r="V135" s="210">
        <f>Summary!X135</f>
        <v>2117.1962041546763</v>
      </c>
    </row>
    <row r="136" spans="2:22" s="9" customFormat="1" ht="16.5" hidden="1">
      <c r="B136" s="63"/>
      <c r="C136" s="63"/>
      <c r="D136" s="64"/>
      <c r="E136" s="64"/>
      <c r="F136" s="65"/>
      <c r="K136" s="6"/>
      <c r="L136" s="6"/>
      <c r="M136" s="6"/>
      <c r="N136" s="6"/>
      <c r="O136" s="6"/>
      <c r="P136" s="6"/>
      <c r="V136" s="210">
        <f>Summary!X136</f>
        <v>2106.6102231339028</v>
      </c>
    </row>
    <row r="137" spans="2:22" s="9" customFormat="1" ht="16.5" hidden="1">
      <c r="B137" s="63"/>
      <c r="C137" s="63"/>
      <c r="D137" s="64"/>
      <c r="E137" s="64"/>
      <c r="F137" s="65"/>
      <c r="K137" s="6"/>
      <c r="L137" s="6"/>
      <c r="M137" s="6"/>
      <c r="N137" s="6"/>
      <c r="O137" s="6"/>
      <c r="P137" s="6"/>
      <c r="V137" s="210">
        <f>Summary!X137</f>
        <v>2096.0771720182333</v>
      </c>
    </row>
    <row r="138" spans="2:22" s="9" customFormat="1" ht="16.5" hidden="1">
      <c r="B138" s="63"/>
      <c r="C138" s="63"/>
      <c r="D138" s="64"/>
      <c r="E138" s="64"/>
      <c r="F138" s="65"/>
      <c r="K138" s="6"/>
      <c r="L138" s="6"/>
      <c r="M138" s="6"/>
      <c r="N138" s="6"/>
      <c r="O138" s="6"/>
      <c r="P138" s="6"/>
      <c r="V138" s="210">
        <f>Summary!X138</f>
        <v>2085.5967861581421</v>
      </c>
    </row>
    <row r="139" spans="2:22" s="9" customFormat="1" ht="16.5" hidden="1">
      <c r="B139" s="63"/>
      <c r="C139" s="63"/>
      <c r="D139" s="64"/>
      <c r="E139" s="64"/>
      <c r="F139" s="65"/>
      <c r="K139" s="6"/>
      <c r="L139" s="6"/>
      <c r="M139" s="6"/>
      <c r="N139" s="6"/>
      <c r="O139" s="6"/>
      <c r="P139" s="6"/>
      <c r="V139" s="210">
        <f>Summary!X139</f>
        <v>2075.1688022273515</v>
      </c>
    </row>
    <row r="140" spans="2:22" s="9" customFormat="1" ht="16.5" hidden="1">
      <c r="B140" s="63"/>
      <c r="C140" s="63"/>
      <c r="D140" s="64"/>
      <c r="E140" s="64"/>
      <c r="F140" s="65"/>
      <c r="K140" s="6"/>
      <c r="L140" s="6"/>
      <c r="M140" s="6"/>
      <c r="N140" s="6"/>
      <c r="O140" s="6"/>
      <c r="P140" s="6"/>
      <c r="V140" s="210">
        <f>Summary!X140</f>
        <v>2064.7929582162146</v>
      </c>
    </row>
    <row r="141" spans="2:22" s="9" customFormat="1" ht="16.5" hidden="1">
      <c r="B141" s="63"/>
      <c r="C141" s="63"/>
      <c r="D141" s="64"/>
      <c r="E141" s="64"/>
      <c r="F141" s="65"/>
      <c r="K141" s="6"/>
      <c r="L141" s="6"/>
      <c r="M141" s="6"/>
      <c r="N141" s="6"/>
      <c r="O141" s="6"/>
      <c r="P141" s="6"/>
      <c r="V141" s="210">
        <f>Summary!X141</f>
        <v>2054.4689934251337</v>
      </c>
    </row>
    <row r="142" spans="2:22" s="9" customFormat="1" ht="16.5" hidden="1">
      <c r="B142" s="63"/>
      <c r="C142" s="63"/>
      <c r="D142" s="64"/>
      <c r="E142" s="64"/>
      <c r="F142" s="65"/>
      <c r="K142" s="6"/>
      <c r="L142" s="6"/>
      <c r="M142" s="6"/>
      <c r="N142" s="6"/>
      <c r="O142" s="6"/>
      <c r="P142" s="6"/>
      <c r="V142" s="210">
        <f>Summary!X142</f>
        <v>2044.196648458008</v>
      </c>
    </row>
    <row r="143" spans="2:22" s="9" customFormat="1" ht="16.5" hidden="1">
      <c r="B143" s="63"/>
      <c r="C143" s="63"/>
      <c r="D143" s="64"/>
      <c r="E143" s="64"/>
      <c r="F143" s="65"/>
      <c r="K143" s="6"/>
      <c r="L143" s="6"/>
      <c r="M143" s="6"/>
      <c r="N143" s="6"/>
      <c r="O143" s="6"/>
      <c r="P143" s="6"/>
      <c r="V143" s="210">
        <f>Summary!X143</f>
        <v>2033.975665215718</v>
      </c>
    </row>
    <row r="144" spans="2:22" s="9" customFormat="1" ht="16.5" hidden="1">
      <c r="B144" s="63"/>
      <c r="C144" s="63"/>
      <c r="D144" s="64"/>
      <c r="E144" s="64"/>
      <c r="F144" s="65"/>
      <c r="K144" s="6"/>
      <c r="L144" s="6"/>
      <c r="M144" s="6"/>
      <c r="N144" s="6"/>
      <c r="O144" s="6"/>
      <c r="P144" s="6"/>
      <c r="V144" s="210">
        <f>Summary!X144</f>
        <v>2023.8057868896392</v>
      </c>
    </row>
    <row r="145" spans="2:22" s="9" customFormat="1" ht="16.5" hidden="1">
      <c r="B145" s="63"/>
      <c r="C145" s="63"/>
      <c r="D145" s="64"/>
      <c r="E145" s="64"/>
      <c r="F145" s="65"/>
      <c r="K145" s="6"/>
      <c r="L145" s="6"/>
      <c r="M145" s="6"/>
      <c r="N145" s="6"/>
      <c r="O145" s="6"/>
      <c r="P145" s="6"/>
      <c r="V145" s="210">
        <f>Summary!X145</f>
        <v>2013.6867579551908</v>
      </c>
    </row>
    <row r="146" spans="2:22" s="9" customFormat="1" ht="16.5" hidden="1">
      <c r="B146" s="63"/>
      <c r="C146" s="63"/>
      <c r="D146" s="64"/>
      <c r="E146" s="64"/>
      <c r="F146" s="65"/>
      <c r="K146" s="6"/>
      <c r="L146" s="6"/>
      <c r="M146" s="6"/>
      <c r="N146" s="6"/>
      <c r="O146" s="6"/>
      <c r="P146" s="6"/>
      <c r="V146" s="210">
        <f>Summary!X146</f>
        <v>2003.6183241654148</v>
      </c>
    </row>
    <row r="147" spans="2:22" s="9" customFormat="1" ht="16.5" hidden="1">
      <c r="B147" s="63"/>
      <c r="C147" s="63"/>
      <c r="D147" s="64"/>
      <c r="E147" s="64"/>
      <c r="F147" s="65"/>
      <c r="K147" s="6"/>
      <c r="L147" s="6"/>
      <c r="M147" s="6"/>
      <c r="N147" s="6"/>
      <c r="O147" s="6"/>
      <c r="P147" s="6"/>
      <c r="V147" s="210">
        <f>Summary!X147</f>
        <v>1993.6002325445875</v>
      </c>
    </row>
    <row r="148" spans="2:22" s="9" customFormat="1" ht="16.5" hidden="1">
      <c r="B148" s="63"/>
      <c r="C148" s="63"/>
      <c r="D148" s="64"/>
      <c r="E148" s="64"/>
      <c r="F148" s="65"/>
      <c r="K148" s="6"/>
      <c r="L148" s="6"/>
      <c r="M148" s="6"/>
      <c r="N148" s="6"/>
      <c r="O148" s="6"/>
      <c r="P148" s="6"/>
      <c r="V148" s="210">
        <f>Summary!X148</f>
        <v>1983.6322313818646</v>
      </c>
    </row>
    <row r="149" spans="2:22" s="9" customFormat="1" ht="16.5" hidden="1">
      <c r="B149" s="63"/>
      <c r="C149" s="63"/>
      <c r="D149" s="64"/>
      <c r="E149" s="64"/>
      <c r="F149" s="65"/>
      <c r="K149" s="6"/>
      <c r="L149" s="6"/>
      <c r="M149" s="6"/>
      <c r="N149" s="6"/>
      <c r="O149" s="6"/>
      <c r="P149" s="6"/>
      <c r="V149" s="210">
        <f>Summary!X149</f>
        <v>1973.7140702249553</v>
      </c>
    </row>
    <row r="150" spans="2:22" s="9" customFormat="1" ht="16.5" hidden="1">
      <c r="B150" s="63"/>
      <c r="C150" s="63"/>
      <c r="D150" s="64"/>
      <c r="E150" s="64"/>
      <c r="F150" s="65"/>
      <c r="K150" s="6"/>
      <c r="L150" s="6"/>
      <c r="M150" s="6"/>
      <c r="N150" s="6"/>
      <c r="O150" s="6"/>
      <c r="P150" s="6"/>
      <c r="V150" s="210">
        <f>Summary!X150</f>
        <v>1963.8454998738307</v>
      </c>
    </row>
    <row r="151" spans="2:22" s="9" customFormat="1" ht="16.5" hidden="1">
      <c r="B151" s="63"/>
      <c r="C151" s="63"/>
      <c r="D151" s="64"/>
      <c r="E151" s="64"/>
      <c r="F151" s="65"/>
      <c r="K151" s="6"/>
      <c r="L151" s="6"/>
      <c r="M151" s="6"/>
      <c r="N151" s="6"/>
      <c r="O151" s="6"/>
      <c r="P151" s="6"/>
      <c r="V151" s="210">
        <f>Summary!X151</f>
        <v>1954.0262723744613</v>
      </c>
    </row>
    <row r="152" spans="2:22" s="9" customFormat="1" ht="16.5" hidden="1">
      <c r="B152" s="63"/>
      <c r="C152" s="63"/>
      <c r="D152" s="64"/>
      <c r="E152" s="64"/>
      <c r="F152" s="65"/>
      <c r="K152" s="6"/>
      <c r="L152" s="6"/>
      <c r="M152" s="6"/>
      <c r="N152" s="6"/>
      <c r="O152" s="6"/>
      <c r="P152" s="6"/>
      <c r="V152" s="210">
        <f>Summary!X152</f>
        <v>1944.2561410125888</v>
      </c>
    </row>
    <row r="153" spans="2:22" s="9" customFormat="1" ht="16.5" hidden="1">
      <c r="B153" s="63"/>
      <c r="C153" s="63"/>
      <c r="D153" s="64"/>
      <c r="E153" s="64"/>
      <c r="F153" s="65"/>
      <c r="K153" s="6"/>
      <c r="L153" s="6"/>
      <c r="M153" s="6"/>
      <c r="N153" s="6"/>
      <c r="O153" s="6"/>
      <c r="P153" s="6"/>
      <c r="V153" s="210">
        <f>Summary!X153</f>
        <v>1934.5348603075258</v>
      </c>
    </row>
    <row r="154" spans="2:22" s="9" customFormat="1" ht="16.5" hidden="1">
      <c r="B154" s="63"/>
      <c r="C154" s="63"/>
      <c r="D154" s="64"/>
      <c r="E154" s="64"/>
      <c r="F154" s="65"/>
      <c r="K154" s="6"/>
      <c r="L154" s="6"/>
      <c r="M154" s="6"/>
      <c r="N154" s="6"/>
      <c r="O154" s="6"/>
      <c r="P154" s="6"/>
      <c r="V154" s="210">
        <f>Summary!X154</f>
        <v>1924.8621860059882</v>
      </c>
    </row>
    <row r="155" spans="2:22" s="9" customFormat="1" ht="16.5" hidden="1">
      <c r="B155" s="63"/>
      <c r="C155" s="63"/>
      <c r="D155" s="64"/>
      <c r="E155" s="64"/>
      <c r="F155" s="65"/>
      <c r="K155" s="6"/>
      <c r="L155" s="6"/>
      <c r="M155" s="6"/>
      <c r="N155" s="6"/>
      <c r="O155" s="6"/>
      <c r="P155" s="6"/>
      <c r="V155" s="210">
        <f>Summary!X155</f>
        <v>1915.2378750759581</v>
      </c>
    </row>
    <row r="156" spans="2:22" s="9" customFormat="1" ht="16.5" hidden="1">
      <c r="B156" s="63"/>
      <c r="C156" s="63"/>
      <c r="D156" s="64"/>
      <c r="E156" s="64"/>
      <c r="F156" s="65"/>
      <c r="K156" s="6"/>
      <c r="L156" s="6"/>
      <c r="M156" s="6"/>
      <c r="N156" s="6"/>
      <c r="O156" s="6"/>
      <c r="P156" s="6"/>
      <c r="V156" s="210">
        <f>Summary!X156</f>
        <v>1905.6616857005783</v>
      </c>
    </row>
    <row r="157" spans="2:22" s="9" customFormat="1" ht="16.5" hidden="1">
      <c r="B157" s="63"/>
      <c r="C157" s="63"/>
      <c r="D157" s="64"/>
      <c r="E157" s="64"/>
      <c r="F157" s="65"/>
      <c r="K157" s="6"/>
      <c r="L157" s="6"/>
      <c r="M157" s="6"/>
      <c r="N157" s="6"/>
      <c r="O157" s="6"/>
      <c r="P157" s="6"/>
      <c r="V157" s="210">
        <f>Summary!X157</f>
        <v>1896.1333772720754</v>
      </c>
    </row>
    <row r="158" spans="2:22" s="9" customFormat="1" ht="16.5" hidden="1">
      <c r="B158" s="63"/>
      <c r="C158" s="63"/>
      <c r="D158" s="64"/>
      <c r="E158" s="64"/>
      <c r="F158" s="65"/>
      <c r="K158" s="6"/>
      <c r="L158" s="6"/>
      <c r="M158" s="6"/>
      <c r="N158" s="6"/>
      <c r="O158" s="6"/>
      <c r="P158" s="6"/>
      <c r="V158" s="210">
        <f>Summary!X158</f>
        <v>1886.6527103857152</v>
      </c>
    </row>
    <row r="159" spans="2:22" s="9" customFormat="1" ht="16.5" hidden="1">
      <c r="B159" s="63"/>
      <c r="C159" s="63"/>
      <c r="D159" s="64"/>
      <c r="E159" s="64"/>
      <c r="F159" s="65"/>
      <c r="K159" s="6"/>
      <c r="L159" s="6"/>
      <c r="M159" s="6"/>
      <c r="N159" s="6"/>
      <c r="O159" s="6"/>
      <c r="P159" s="6"/>
      <c r="V159" s="210">
        <f>Summary!X159</f>
        <v>1877.2194468337866</v>
      </c>
    </row>
    <row r="160" spans="2:22" s="9" customFormat="1" ht="16.5" hidden="1">
      <c r="B160" s="63"/>
      <c r="C160" s="63"/>
      <c r="D160" s="64"/>
      <c r="E160" s="64"/>
      <c r="F160" s="65"/>
      <c r="K160" s="6"/>
      <c r="L160" s="6"/>
      <c r="M160" s="6"/>
      <c r="N160" s="6"/>
      <c r="O160" s="6"/>
      <c r="P160" s="6"/>
      <c r="V160" s="210">
        <f>Summary!X160</f>
        <v>1867.833349599618</v>
      </c>
    </row>
    <row r="161" spans="2:22" s="9" customFormat="1" ht="16.5" hidden="1">
      <c r="B161" s="63"/>
      <c r="C161" s="63"/>
      <c r="D161" s="64"/>
      <c r="E161" s="64"/>
      <c r="F161" s="65"/>
      <c r="K161" s="6"/>
      <c r="L161" s="6"/>
      <c r="M161" s="6"/>
      <c r="N161" s="6"/>
      <c r="O161" s="6"/>
      <c r="P161" s="6"/>
      <c r="V161" s="210">
        <f>Summary!X161</f>
        <v>1858.4941828516196</v>
      </c>
    </row>
    <row r="162" spans="2:22" s="9" customFormat="1" ht="16.5" hidden="1">
      <c r="B162" s="63"/>
      <c r="C162" s="63"/>
      <c r="D162" s="64"/>
      <c r="E162" s="64"/>
      <c r="F162" s="65"/>
      <c r="K162" s="6"/>
      <c r="L162" s="6"/>
      <c r="M162" s="6"/>
      <c r="N162" s="6"/>
      <c r="O162" s="6"/>
      <c r="P162" s="6"/>
      <c r="V162" s="210">
        <f>Summary!X162</f>
        <v>1849.2017119373613</v>
      </c>
    </row>
    <row r="163" spans="2:22" s="9" customFormat="1" ht="16.5" hidden="1">
      <c r="B163" s="63"/>
      <c r="C163" s="63"/>
      <c r="D163" s="64"/>
      <c r="E163" s="64"/>
      <c r="F163" s="65"/>
      <c r="K163" s="6"/>
      <c r="L163" s="6"/>
      <c r="M163" s="6"/>
      <c r="N163" s="6"/>
      <c r="O163" s="6"/>
      <c r="P163" s="6"/>
      <c r="V163" s="210">
        <f>Summary!X163</f>
        <v>1839.9557033776748</v>
      </c>
    </row>
    <row r="164" spans="2:22" s="9" customFormat="1" ht="16.5" hidden="1">
      <c r="B164" s="63"/>
      <c r="C164" s="63"/>
      <c r="D164" s="64"/>
      <c r="E164" s="64"/>
      <c r="F164" s="65"/>
      <c r="K164" s="6"/>
      <c r="L164" s="6"/>
      <c r="M164" s="6"/>
      <c r="N164" s="6"/>
      <c r="O164" s="6"/>
      <c r="P164" s="6"/>
      <c r="V164" s="210">
        <f>Summary!X164</f>
        <v>1830.7559248607865</v>
      </c>
    </row>
    <row r="165" spans="2:22" s="9" customFormat="1" ht="16.5" hidden="1">
      <c r="B165" s="63"/>
      <c r="C165" s="63"/>
      <c r="D165" s="64"/>
      <c r="E165" s="64"/>
      <c r="F165" s="65"/>
      <c r="K165" s="6"/>
      <c r="L165" s="6"/>
      <c r="M165" s="6"/>
      <c r="N165" s="6"/>
      <c r="O165" s="6"/>
      <c r="P165" s="6"/>
      <c r="V165" s="210">
        <f>Summary!X165</f>
        <v>1821.6021452364828</v>
      </c>
    </row>
    <row r="166" spans="2:22" s="9" customFormat="1" ht="16.5" hidden="1">
      <c r="B166" s="63"/>
      <c r="C166" s="63"/>
      <c r="D166" s="64"/>
      <c r="E166" s="64"/>
      <c r="F166" s="65"/>
      <c r="K166" s="6"/>
      <c r="L166" s="6"/>
      <c r="M166" s="6"/>
      <c r="N166" s="6"/>
      <c r="O166" s="6"/>
      <c r="P166" s="6"/>
      <c r="V166" s="210">
        <f>Summary!X166</f>
        <v>1812.4941345103005</v>
      </c>
    </row>
    <row r="167" spans="2:22" s="9" customFormat="1" ht="16.5" hidden="1">
      <c r="B167" s="63"/>
      <c r="C167" s="63"/>
      <c r="D167" s="64"/>
      <c r="E167" s="64"/>
      <c r="F167" s="65"/>
      <c r="K167" s="6"/>
      <c r="L167" s="6"/>
      <c r="M167" s="6"/>
      <c r="N167" s="6"/>
      <c r="O167" s="6"/>
      <c r="P167" s="6"/>
      <c r="V167" s="210">
        <f>Summary!X167</f>
        <v>1803.4316638377491</v>
      </c>
    </row>
    <row r="168" spans="2:22" s="9" customFormat="1" ht="16.5" hidden="1">
      <c r="B168" s="63"/>
      <c r="C168" s="63"/>
      <c r="D168" s="64"/>
      <c r="E168" s="64"/>
      <c r="F168" s="65"/>
      <c r="K168" s="6"/>
      <c r="L168" s="6"/>
      <c r="M168" s="6"/>
      <c r="N168" s="6"/>
      <c r="O168" s="6"/>
      <c r="P168" s="6"/>
      <c r="V168" s="210">
        <f>Summary!X168</f>
        <v>1794.4145055185604</v>
      </c>
    </row>
    <row r="169" spans="2:22" s="9" customFormat="1" ht="16.5" hidden="1">
      <c r="B169" s="63"/>
      <c r="C169" s="63"/>
      <c r="D169" s="64"/>
      <c r="E169" s="64"/>
      <c r="F169" s="65"/>
      <c r="K169" s="6"/>
      <c r="L169" s="6"/>
      <c r="M169" s="6"/>
      <c r="N169" s="6"/>
      <c r="O169" s="6"/>
      <c r="P169" s="6"/>
      <c r="V169" s="210">
        <f>Summary!X169</f>
        <v>1785.4424329909675</v>
      </c>
    </row>
    <row r="170" spans="2:22" s="9" customFormat="1" ht="16.5" hidden="1">
      <c r="B170" s="63"/>
      <c r="C170" s="63"/>
      <c r="D170" s="64"/>
      <c r="E170" s="64"/>
      <c r="F170" s="65"/>
      <c r="K170" s="6"/>
      <c r="L170" s="6"/>
      <c r="M170" s="6"/>
      <c r="N170" s="6"/>
      <c r="O170" s="6"/>
      <c r="P170" s="6"/>
      <c r="V170" s="210">
        <f>Summary!X170</f>
        <v>1776.5152208260129</v>
      </c>
    </row>
    <row r="171" spans="2:22" s="9" customFormat="1" ht="16.5" hidden="1">
      <c r="B171" s="63"/>
      <c r="C171" s="63"/>
      <c r="D171" s="64"/>
      <c r="E171" s="64"/>
      <c r="F171" s="65"/>
      <c r="K171" s="6"/>
      <c r="L171" s="6"/>
      <c r="M171" s="6"/>
      <c r="N171" s="6"/>
      <c r="O171" s="6"/>
      <c r="P171" s="6"/>
      <c r="V171" s="210">
        <f>Summary!X171</f>
        <v>1767.6326447218826</v>
      </c>
    </row>
    <row r="172" spans="2:22" s="9" customFormat="1" ht="16.5" hidden="1">
      <c r="B172" s="63"/>
      <c r="C172" s="63"/>
      <c r="D172" s="64"/>
      <c r="E172" s="64"/>
      <c r="F172" s="65"/>
      <c r="K172" s="6"/>
      <c r="L172" s="6"/>
      <c r="M172" s="6"/>
      <c r="N172" s="6"/>
      <c r="O172" s="6"/>
      <c r="P172" s="6"/>
      <c r="V172" s="210">
        <f>Summary!X172</f>
        <v>1758.7944814982729</v>
      </c>
    </row>
    <row r="173" spans="2:22" s="9" customFormat="1" ht="16.5" hidden="1">
      <c r="B173" s="63"/>
      <c r="C173" s="63"/>
      <c r="D173" s="64"/>
      <c r="E173" s="64"/>
      <c r="F173" s="65"/>
      <c r="K173" s="6"/>
      <c r="L173" s="6"/>
      <c r="M173" s="6"/>
      <c r="N173" s="6"/>
      <c r="O173" s="6"/>
      <c r="P173" s="6"/>
      <c r="V173" s="210">
        <f>Summary!X173</f>
        <v>1750.0005090907816</v>
      </c>
    </row>
    <row r="174" spans="2:22" s="9" customFormat="1" ht="16.5" hidden="1">
      <c r="B174" s="63"/>
      <c r="C174" s="63"/>
      <c r="D174" s="64"/>
      <c r="E174" s="64"/>
      <c r="F174" s="65"/>
      <c r="K174" s="6"/>
      <c r="L174" s="6"/>
      <c r="M174" s="6"/>
      <c r="N174" s="6"/>
      <c r="O174" s="6"/>
      <c r="P174" s="6"/>
      <c r="V174" s="210">
        <f>Summary!X174</f>
        <v>1741.2505065453279</v>
      </c>
    </row>
    <row r="175" spans="2:22" s="9" customFormat="1" ht="16.5" hidden="1">
      <c r="B175" s="63"/>
      <c r="C175" s="63"/>
      <c r="D175" s="64"/>
      <c r="E175" s="64"/>
      <c r="F175" s="65"/>
      <c r="K175" s="6"/>
      <c r="L175" s="6"/>
      <c r="M175" s="6"/>
      <c r="N175" s="6"/>
      <c r="O175" s="6"/>
      <c r="P175" s="6"/>
      <c r="V175" s="210">
        <f>Summary!X175</f>
        <v>1732.5442540126012</v>
      </c>
    </row>
    <row r="176" spans="2:22" s="9" customFormat="1" ht="16.5" hidden="1">
      <c r="B176" s="63"/>
      <c r="C176" s="63"/>
      <c r="D176" s="64"/>
      <c r="E176" s="64"/>
      <c r="F176" s="65"/>
      <c r="K176" s="6"/>
      <c r="L176" s="6"/>
      <c r="M176" s="6"/>
      <c r="N176" s="6"/>
      <c r="O176" s="6"/>
      <c r="P176" s="6"/>
      <c r="V176" s="210">
        <f>Summary!X176</f>
        <v>1723.8815327425382</v>
      </c>
    </row>
    <row r="177" spans="2:22" s="9" customFormat="1" ht="16.5" hidden="1">
      <c r="B177" s="63"/>
      <c r="C177" s="63"/>
      <c r="D177" s="64"/>
      <c r="E177" s="64"/>
      <c r="F177" s="65"/>
      <c r="K177" s="6"/>
      <c r="L177" s="6"/>
      <c r="M177" s="6"/>
      <c r="N177" s="6"/>
      <c r="O177" s="6"/>
      <c r="P177" s="6"/>
      <c r="V177" s="210">
        <f>Summary!X177</f>
        <v>1715.2621250788252</v>
      </c>
    </row>
    <row r="178" spans="2:22" s="9" customFormat="1" ht="16.5" hidden="1">
      <c r="B178" s="63"/>
      <c r="C178" s="63"/>
      <c r="D178" s="64"/>
      <c r="E178" s="64"/>
      <c r="F178" s="65"/>
      <c r="K178" s="6"/>
      <c r="L178" s="6"/>
      <c r="M178" s="6"/>
      <c r="N178" s="6"/>
      <c r="O178" s="6"/>
      <c r="P178" s="6"/>
      <c r="V178" s="210">
        <f>Summary!X178</f>
        <v>1706.6858144534312</v>
      </c>
    </row>
    <row r="179" spans="2:22" s="9" customFormat="1" ht="16.5" hidden="1">
      <c r="B179" s="63"/>
      <c r="C179" s="63"/>
      <c r="D179" s="64"/>
      <c r="E179" s="64"/>
      <c r="F179" s="65"/>
      <c r="K179" s="6"/>
      <c r="L179" s="6"/>
      <c r="M179" s="6"/>
      <c r="N179" s="6"/>
      <c r="O179" s="6"/>
      <c r="P179" s="6"/>
      <c r="V179" s="210">
        <f>Summary!X179</f>
        <v>1698.1523853811641</v>
      </c>
    </row>
    <row r="180" spans="2:22" s="9" customFormat="1" ht="16.5" hidden="1">
      <c r="B180" s="63"/>
      <c r="C180" s="63"/>
      <c r="D180" s="64"/>
      <c r="E180" s="64"/>
      <c r="F180" s="65"/>
      <c r="K180" s="6"/>
      <c r="L180" s="6"/>
      <c r="M180" s="6"/>
      <c r="N180" s="6"/>
      <c r="O180" s="6"/>
      <c r="P180" s="6"/>
      <c r="V180" s="210">
        <f>Summary!X180</f>
        <v>1689.6616234542585</v>
      </c>
    </row>
    <row r="181" spans="2:22" s="9" customFormat="1" ht="16.5" hidden="1">
      <c r="B181" s="63"/>
      <c r="C181" s="63"/>
      <c r="D181" s="64"/>
      <c r="E181" s="64"/>
      <c r="F181" s="65"/>
      <c r="K181" s="6"/>
      <c r="L181" s="6"/>
      <c r="M181" s="6"/>
      <c r="N181" s="6"/>
      <c r="O181" s="6"/>
      <c r="P181" s="6"/>
      <c r="V181" s="210">
        <f>Summary!X181</f>
        <v>1681.2133153369869</v>
      </c>
    </row>
    <row r="182" spans="2:22" s="9" customFormat="1" ht="16.5" hidden="1">
      <c r="B182" s="63"/>
      <c r="C182" s="63"/>
      <c r="D182" s="64"/>
      <c r="E182" s="64"/>
      <c r="F182" s="65"/>
      <c r="K182" s="6"/>
      <c r="L182" s="6"/>
      <c r="M182" s="6"/>
      <c r="N182" s="6"/>
      <c r="O182" s="6"/>
      <c r="P182" s="6"/>
      <c r="V182" s="210"/>
    </row>
    <row r="183" spans="2:22" s="9" customFormat="1" ht="16.5" hidden="1">
      <c r="B183" s="63"/>
      <c r="C183" s="63"/>
      <c r="D183" s="64"/>
      <c r="E183" s="64"/>
      <c r="F183" s="65"/>
      <c r="K183" s="6"/>
      <c r="L183" s="6"/>
      <c r="M183" s="6"/>
      <c r="N183" s="6"/>
      <c r="O183" s="6"/>
      <c r="P183" s="6"/>
    </row>
    <row r="184" spans="2:22" s="9" customFormat="1" ht="16.5" hidden="1">
      <c r="B184" s="63"/>
      <c r="C184" s="63"/>
      <c r="D184" s="64"/>
      <c r="E184" s="64"/>
      <c r="F184" s="65"/>
      <c r="K184" s="6"/>
      <c r="L184" s="6"/>
      <c r="M184" s="6"/>
      <c r="N184" s="6"/>
      <c r="O184" s="6"/>
      <c r="P184" s="6"/>
    </row>
    <row r="185" spans="2:22" s="9" customFormat="1" ht="16.5" hidden="1">
      <c r="B185" s="63"/>
      <c r="C185" s="63"/>
      <c r="D185" s="64"/>
      <c r="E185" s="64"/>
      <c r="F185" s="65"/>
      <c r="K185" s="6"/>
      <c r="L185" s="6"/>
      <c r="M185" s="6"/>
      <c r="N185" s="6"/>
      <c r="O185" s="6"/>
      <c r="P185" s="6"/>
    </row>
    <row r="186" spans="2:22" s="9" customFormat="1" ht="16.5" hidden="1">
      <c r="B186" s="63"/>
      <c r="C186" s="63"/>
      <c r="D186" s="64"/>
      <c r="E186" s="64"/>
      <c r="F186" s="65"/>
      <c r="K186" s="6"/>
      <c r="L186" s="6"/>
      <c r="M186" s="6"/>
      <c r="N186" s="6"/>
      <c r="O186" s="6"/>
      <c r="P186" s="6"/>
    </row>
    <row r="187" spans="2:22" s="9" customFormat="1" ht="16.5" hidden="1">
      <c r="B187" s="63"/>
      <c r="C187" s="63"/>
      <c r="D187" s="64"/>
      <c r="E187" s="64"/>
      <c r="F187" s="65"/>
      <c r="K187" s="6"/>
      <c r="L187" s="6"/>
      <c r="M187" s="6"/>
      <c r="N187" s="6"/>
      <c r="O187" s="6"/>
      <c r="P187" s="6"/>
    </row>
    <row r="188" spans="2:22" s="9" customFormat="1" ht="16.5" hidden="1">
      <c r="B188" s="63"/>
      <c r="C188" s="63"/>
      <c r="D188" s="64"/>
      <c r="E188" s="64"/>
      <c r="F188" s="65"/>
      <c r="K188" s="6"/>
      <c r="L188" s="6"/>
      <c r="M188" s="6"/>
      <c r="N188" s="6"/>
      <c r="O188" s="6"/>
      <c r="P188" s="6"/>
    </row>
    <row r="189" spans="2:22" s="9" customFormat="1" ht="16.5" hidden="1">
      <c r="B189" s="63"/>
      <c r="C189" s="63"/>
      <c r="D189" s="64"/>
      <c r="E189" s="64"/>
      <c r="F189" s="65"/>
      <c r="K189" s="6"/>
      <c r="L189" s="6"/>
      <c r="M189" s="6"/>
      <c r="N189" s="6"/>
      <c r="O189" s="6"/>
      <c r="P189" s="6"/>
    </row>
    <row r="190" spans="2:22" s="9" customFormat="1" ht="16.5" hidden="1">
      <c r="B190" s="63"/>
      <c r="C190" s="63"/>
      <c r="D190" s="64"/>
      <c r="E190" s="64"/>
      <c r="F190" s="65"/>
      <c r="K190" s="6"/>
      <c r="L190" s="6"/>
      <c r="M190" s="6"/>
      <c r="N190" s="6"/>
      <c r="O190" s="6"/>
      <c r="P190" s="6"/>
    </row>
    <row r="191" spans="2:22" s="9" customFormat="1" ht="16.5" hidden="1">
      <c r="B191" s="63"/>
      <c r="C191" s="63"/>
      <c r="D191" s="64"/>
      <c r="E191" s="64"/>
      <c r="F191" s="65"/>
      <c r="K191" s="6"/>
      <c r="L191" s="6"/>
      <c r="M191" s="6"/>
      <c r="N191" s="6"/>
      <c r="O191" s="6"/>
      <c r="P191" s="6"/>
    </row>
    <row r="192" spans="2:22" s="9" customFormat="1" ht="16.5" hidden="1">
      <c r="B192" s="63"/>
      <c r="C192" s="63"/>
      <c r="D192" s="64"/>
      <c r="E192" s="64"/>
      <c r="F192" s="65"/>
      <c r="K192" s="6"/>
      <c r="L192" s="6"/>
      <c r="M192" s="6"/>
      <c r="N192" s="6"/>
      <c r="O192" s="6"/>
      <c r="P192" s="6"/>
    </row>
    <row r="193" spans="2:16" s="9" customFormat="1" ht="16.5" hidden="1">
      <c r="B193" s="63"/>
      <c r="C193" s="63"/>
      <c r="D193" s="64"/>
      <c r="E193" s="64"/>
      <c r="F193" s="65"/>
      <c r="K193" s="6"/>
      <c r="L193" s="6"/>
      <c r="M193" s="6"/>
      <c r="N193" s="6"/>
      <c r="O193" s="6"/>
      <c r="P193" s="6"/>
    </row>
    <row r="194" spans="2:16" s="9" customFormat="1" ht="16.5" hidden="1">
      <c r="B194" s="63"/>
      <c r="C194" s="63"/>
      <c r="D194" s="64"/>
      <c r="E194" s="64"/>
      <c r="F194" s="65"/>
      <c r="K194" s="6"/>
      <c r="L194" s="6"/>
      <c r="M194" s="6"/>
      <c r="N194" s="6"/>
      <c r="O194" s="6"/>
      <c r="P194" s="6"/>
    </row>
    <row r="195" spans="2:16" s="9" customFormat="1" ht="16.5" hidden="1">
      <c r="B195" s="63"/>
      <c r="C195" s="63"/>
      <c r="D195" s="64"/>
      <c r="E195" s="64"/>
      <c r="F195" s="65"/>
      <c r="K195" s="6"/>
      <c r="L195" s="6"/>
      <c r="M195" s="6"/>
      <c r="N195" s="6"/>
      <c r="O195" s="6"/>
      <c r="P195" s="6"/>
    </row>
    <row r="196" spans="2:16" s="9" customFormat="1" ht="16.5" hidden="1">
      <c r="B196" s="63"/>
      <c r="C196" s="63"/>
      <c r="D196" s="64"/>
      <c r="E196" s="64"/>
      <c r="F196" s="65"/>
      <c r="K196" s="6"/>
      <c r="L196" s="6"/>
      <c r="M196" s="6"/>
      <c r="N196" s="6"/>
      <c r="O196" s="6"/>
      <c r="P196" s="6"/>
    </row>
    <row r="197" spans="2:16" s="9" customFormat="1" ht="16.5" hidden="1">
      <c r="B197" s="63"/>
      <c r="C197" s="63"/>
      <c r="D197" s="64"/>
      <c r="E197" s="64"/>
      <c r="F197" s="65"/>
      <c r="K197" s="6"/>
      <c r="L197" s="6"/>
      <c r="M197" s="6"/>
      <c r="N197" s="6"/>
      <c r="O197" s="6"/>
      <c r="P197" s="6"/>
    </row>
    <row r="198" spans="2:16" s="9" customFormat="1" ht="16.5" hidden="1">
      <c r="B198" s="63"/>
      <c r="C198" s="63"/>
      <c r="D198" s="64"/>
      <c r="E198" s="64"/>
      <c r="F198" s="65"/>
      <c r="K198" s="6"/>
      <c r="L198" s="6"/>
      <c r="M198" s="6"/>
      <c r="N198" s="6"/>
      <c r="O198" s="6"/>
      <c r="P198" s="6"/>
    </row>
    <row r="199" spans="2:16" s="9" customFormat="1" ht="16.5" hidden="1">
      <c r="B199" s="63"/>
      <c r="C199" s="63"/>
      <c r="D199" s="64"/>
      <c r="E199" s="64"/>
      <c r="F199" s="65"/>
      <c r="K199" s="6"/>
      <c r="L199" s="6"/>
      <c r="M199" s="6"/>
      <c r="N199" s="6"/>
      <c r="O199" s="6"/>
      <c r="P199" s="6"/>
    </row>
    <row r="200" spans="2:16" s="9" customFormat="1" ht="16.5" hidden="1">
      <c r="B200" s="63"/>
      <c r="C200" s="63"/>
      <c r="D200" s="64"/>
      <c r="E200" s="64"/>
      <c r="F200" s="65"/>
      <c r="K200" s="6"/>
      <c r="L200" s="6"/>
      <c r="M200" s="6"/>
      <c r="N200" s="6"/>
      <c r="O200" s="6"/>
      <c r="P200" s="6"/>
    </row>
    <row r="201" spans="2:16" s="9" customFormat="1" ht="16.5" hidden="1">
      <c r="B201" s="63"/>
      <c r="C201" s="63"/>
      <c r="D201" s="64"/>
      <c r="E201" s="64"/>
      <c r="F201" s="65"/>
      <c r="K201" s="6"/>
      <c r="L201" s="6"/>
      <c r="M201" s="6"/>
      <c r="N201" s="6"/>
      <c r="O201" s="6"/>
      <c r="P201" s="6"/>
    </row>
    <row r="202" spans="2:16" s="9" customFormat="1" ht="16.5" hidden="1">
      <c r="B202" s="63"/>
      <c r="C202" s="63"/>
      <c r="D202" s="64"/>
      <c r="E202" s="64"/>
      <c r="F202" s="65"/>
      <c r="K202" s="6"/>
      <c r="L202" s="6"/>
      <c r="M202" s="6"/>
      <c r="N202" s="6"/>
      <c r="O202" s="6"/>
      <c r="P202" s="6"/>
    </row>
    <row r="203" spans="2:16" s="9" customFormat="1" ht="16.5" hidden="1">
      <c r="B203" s="63"/>
      <c r="C203" s="63"/>
      <c r="D203" s="64"/>
      <c r="E203" s="64"/>
      <c r="F203" s="65"/>
      <c r="K203" s="6"/>
      <c r="L203" s="6"/>
      <c r="M203" s="6"/>
      <c r="N203" s="6"/>
      <c r="O203" s="6"/>
      <c r="P203" s="6"/>
    </row>
    <row r="204" spans="2:16" s="9" customFormat="1" ht="16.5" hidden="1">
      <c r="B204" s="63"/>
      <c r="C204" s="63"/>
      <c r="D204" s="64"/>
      <c r="E204" s="64"/>
      <c r="F204" s="65"/>
      <c r="K204" s="6"/>
      <c r="L204" s="6"/>
      <c r="M204" s="6"/>
      <c r="N204" s="6"/>
      <c r="O204" s="6"/>
      <c r="P204" s="6"/>
    </row>
    <row r="205" spans="2:16" s="9" customFormat="1" ht="16.5" hidden="1">
      <c r="B205" s="63"/>
      <c r="C205" s="63"/>
      <c r="D205" s="64"/>
      <c r="E205" s="64"/>
      <c r="F205" s="65"/>
      <c r="K205" s="6"/>
      <c r="L205" s="6"/>
      <c r="M205" s="6"/>
      <c r="N205" s="6"/>
      <c r="O205" s="6"/>
      <c r="P205" s="6"/>
    </row>
    <row r="206" spans="2:16" s="9" customFormat="1" ht="16.5" hidden="1">
      <c r="B206" s="63"/>
      <c r="C206" s="63"/>
      <c r="D206" s="64"/>
      <c r="E206" s="64"/>
      <c r="F206" s="65"/>
      <c r="K206" s="6"/>
      <c r="L206" s="6"/>
      <c r="M206" s="6"/>
      <c r="N206" s="6"/>
      <c r="O206" s="6"/>
      <c r="P206" s="6"/>
    </row>
    <row r="207" spans="2:16" s="9" customFormat="1" ht="16.5" hidden="1">
      <c r="B207" s="63"/>
      <c r="C207" s="63"/>
      <c r="D207" s="64"/>
      <c r="E207" s="64"/>
      <c r="F207" s="65"/>
      <c r="K207" s="6"/>
      <c r="L207" s="6"/>
      <c r="M207" s="6"/>
      <c r="N207" s="6"/>
      <c r="O207" s="6"/>
      <c r="P207" s="6"/>
    </row>
    <row r="208" spans="2:16" s="9" customFormat="1" ht="16.5" hidden="1">
      <c r="B208" s="63"/>
      <c r="C208" s="63"/>
      <c r="D208" s="64"/>
      <c r="E208" s="64"/>
      <c r="F208" s="65"/>
      <c r="K208" s="6"/>
      <c r="L208" s="6"/>
      <c r="M208" s="6"/>
      <c r="N208" s="6"/>
      <c r="O208" s="6"/>
      <c r="P208" s="6"/>
    </row>
    <row r="209" spans="2:16" s="9" customFormat="1" ht="16.5" hidden="1">
      <c r="B209" s="63"/>
      <c r="C209" s="63"/>
      <c r="D209" s="64"/>
      <c r="E209" s="64"/>
      <c r="F209" s="65"/>
      <c r="K209" s="6"/>
      <c r="L209" s="6"/>
      <c r="M209" s="6"/>
      <c r="N209" s="6"/>
      <c r="O209" s="6"/>
      <c r="P209" s="6"/>
    </row>
    <row r="210" spans="2:16" s="9" customFormat="1" ht="16.5" hidden="1">
      <c r="B210" s="63"/>
      <c r="C210" s="63"/>
      <c r="D210" s="64"/>
      <c r="E210" s="64"/>
      <c r="F210" s="65"/>
      <c r="K210" s="6"/>
      <c r="L210" s="6"/>
      <c r="M210" s="6"/>
      <c r="N210" s="6"/>
      <c r="O210" s="6"/>
      <c r="P210" s="6"/>
    </row>
    <row r="211" spans="2:16" s="9" customFormat="1" ht="16.5" hidden="1">
      <c r="B211" s="63"/>
      <c r="C211" s="63"/>
      <c r="D211" s="64"/>
      <c r="E211" s="64"/>
      <c r="F211" s="65"/>
      <c r="K211" s="6"/>
      <c r="L211" s="6"/>
      <c r="M211" s="6"/>
      <c r="N211" s="6"/>
      <c r="O211" s="6"/>
      <c r="P211" s="6"/>
    </row>
    <row r="212" spans="2:16" s="9" customFormat="1" ht="16.5" hidden="1">
      <c r="B212" s="63"/>
      <c r="C212" s="63"/>
      <c r="D212" s="64"/>
      <c r="E212" s="64"/>
      <c r="F212" s="65"/>
      <c r="K212" s="6"/>
      <c r="L212" s="6"/>
      <c r="M212" s="6"/>
      <c r="N212" s="6"/>
      <c r="O212" s="6"/>
      <c r="P212" s="6"/>
    </row>
    <row r="213" spans="2:16" s="9" customFormat="1" ht="16.5" hidden="1">
      <c r="B213" s="63"/>
      <c r="C213" s="63"/>
      <c r="D213" s="64"/>
      <c r="E213" s="64"/>
      <c r="F213" s="65"/>
      <c r="K213" s="6"/>
      <c r="L213" s="6"/>
      <c r="M213" s="6"/>
      <c r="N213" s="6"/>
      <c r="O213" s="6"/>
      <c r="P213" s="6"/>
    </row>
    <row r="214" spans="2:16" s="9" customFormat="1" ht="16.5" hidden="1">
      <c r="B214" s="63"/>
      <c r="C214" s="63"/>
      <c r="D214" s="64"/>
      <c r="E214" s="64"/>
      <c r="F214" s="65"/>
      <c r="K214" s="6"/>
      <c r="L214" s="6"/>
      <c r="M214" s="6"/>
      <c r="N214" s="6"/>
      <c r="O214" s="6"/>
      <c r="P214" s="6"/>
    </row>
    <row r="215" spans="2:16" s="9" customFormat="1" ht="16.5" hidden="1">
      <c r="B215" s="63"/>
      <c r="C215" s="63"/>
      <c r="D215" s="64"/>
      <c r="E215" s="64"/>
      <c r="F215" s="65"/>
      <c r="K215" s="6"/>
      <c r="L215" s="6"/>
      <c r="M215" s="6"/>
      <c r="N215" s="6"/>
      <c r="O215" s="6"/>
      <c r="P215" s="6"/>
    </row>
    <row r="216" spans="2:16" s="9" customFormat="1" ht="16.5" hidden="1">
      <c r="B216" s="63"/>
      <c r="C216" s="63"/>
      <c r="D216" s="64"/>
      <c r="E216" s="64"/>
      <c r="F216" s="65"/>
      <c r="K216" s="6"/>
      <c r="L216" s="6"/>
      <c r="M216" s="6"/>
      <c r="N216" s="6"/>
      <c r="O216" s="6"/>
      <c r="P216" s="6"/>
    </row>
    <row r="217" spans="2:16" s="9" customFormat="1" ht="16.5" hidden="1">
      <c r="B217" s="63"/>
      <c r="C217" s="63"/>
      <c r="D217" s="64"/>
      <c r="E217" s="64"/>
      <c r="F217" s="65"/>
      <c r="K217" s="6"/>
      <c r="L217" s="6"/>
      <c r="M217" s="6"/>
      <c r="N217" s="6"/>
      <c r="O217" s="6"/>
      <c r="P217" s="6"/>
    </row>
    <row r="218" spans="2:16" s="9" customFormat="1" ht="16.5" hidden="1">
      <c r="B218" s="63"/>
      <c r="C218" s="63"/>
      <c r="D218" s="64"/>
      <c r="E218" s="64"/>
      <c r="F218" s="65"/>
      <c r="K218" s="6"/>
      <c r="L218" s="6"/>
      <c r="M218" s="6"/>
      <c r="N218" s="6"/>
      <c r="O218" s="6"/>
      <c r="P218" s="6"/>
    </row>
    <row r="219" spans="2:16" s="9" customFormat="1" ht="16.5" hidden="1">
      <c r="B219" s="63"/>
      <c r="C219" s="63"/>
      <c r="D219" s="64"/>
      <c r="E219" s="64"/>
      <c r="F219" s="65"/>
      <c r="K219" s="6"/>
      <c r="L219" s="6"/>
      <c r="M219" s="6"/>
      <c r="N219" s="6"/>
      <c r="O219" s="6"/>
      <c r="P219" s="6"/>
    </row>
    <row r="220" spans="2:16" s="9" customFormat="1" ht="16.5" hidden="1">
      <c r="B220" s="63"/>
      <c r="C220" s="63"/>
      <c r="D220" s="64"/>
      <c r="E220" s="64"/>
      <c r="F220" s="65"/>
      <c r="K220" s="6"/>
      <c r="L220" s="6"/>
      <c r="M220" s="6"/>
      <c r="N220" s="6"/>
      <c r="O220" s="6"/>
      <c r="P220" s="6"/>
    </row>
    <row r="221" spans="2:16" s="9" customFormat="1" ht="16.5" hidden="1">
      <c r="B221" s="63"/>
      <c r="C221" s="63"/>
      <c r="D221" s="64"/>
      <c r="E221" s="64"/>
      <c r="F221" s="65"/>
      <c r="K221" s="6"/>
      <c r="L221" s="6"/>
      <c r="M221" s="6"/>
      <c r="N221" s="6"/>
      <c r="O221" s="6"/>
      <c r="P221" s="6"/>
    </row>
    <row r="222" spans="2:16" s="9" customFormat="1" ht="16.5" hidden="1">
      <c r="B222" s="63"/>
      <c r="C222" s="63"/>
      <c r="D222" s="64"/>
      <c r="E222" s="64"/>
      <c r="F222" s="65"/>
      <c r="K222" s="6"/>
      <c r="L222" s="6"/>
      <c r="M222" s="6"/>
      <c r="N222" s="6"/>
      <c r="O222" s="6"/>
      <c r="P222" s="6"/>
    </row>
    <row r="223" spans="2:16" s="9" customFormat="1" ht="16.5" hidden="1">
      <c r="B223" s="63"/>
      <c r="C223" s="63"/>
      <c r="D223" s="64"/>
      <c r="E223" s="64"/>
      <c r="F223" s="65"/>
      <c r="K223" s="6"/>
      <c r="L223" s="6"/>
      <c r="M223" s="6"/>
      <c r="N223" s="6"/>
      <c r="O223" s="6"/>
      <c r="P223" s="6"/>
    </row>
    <row r="224" spans="2:16" s="9" customFormat="1" ht="16.5" hidden="1">
      <c r="B224" s="63"/>
      <c r="C224" s="63"/>
      <c r="D224" s="64"/>
      <c r="E224" s="64"/>
      <c r="F224" s="65"/>
      <c r="K224" s="6"/>
      <c r="L224" s="6"/>
      <c r="M224" s="6"/>
      <c r="N224" s="6"/>
      <c r="O224" s="6"/>
      <c r="P224" s="6"/>
    </row>
    <row r="225" spans="2:16" s="9" customFormat="1" ht="16.5" hidden="1">
      <c r="B225" s="63"/>
      <c r="C225" s="63"/>
      <c r="D225" s="64"/>
      <c r="E225" s="64"/>
      <c r="F225" s="65"/>
      <c r="K225" s="6"/>
      <c r="L225" s="6"/>
      <c r="M225" s="6"/>
      <c r="N225" s="6"/>
      <c r="O225" s="6"/>
      <c r="P225" s="6"/>
    </row>
    <row r="226" spans="2:16" s="9" customFormat="1" ht="16.5" hidden="1">
      <c r="B226" s="63"/>
      <c r="C226" s="63"/>
      <c r="D226" s="64"/>
      <c r="E226" s="64"/>
      <c r="F226" s="65"/>
      <c r="K226" s="6"/>
      <c r="L226" s="6"/>
      <c r="M226" s="6"/>
      <c r="N226" s="6"/>
      <c r="O226" s="6"/>
      <c r="P226" s="6"/>
    </row>
    <row r="227" spans="2:16" s="9" customFormat="1" ht="16.5" hidden="1">
      <c r="B227" s="63"/>
      <c r="C227" s="63"/>
      <c r="D227" s="64"/>
      <c r="E227" s="64"/>
      <c r="F227" s="65"/>
      <c r="K227" s="6"/>
      <c r="L227" s="6"/>
      <c r="M227" s="6"/>
      <c r="N227" s="6"/>
      <c r="O227" s="6"/>
      <c r="P227" s="6"/>
    </row>
    <row r="228" spans="2:16" s="9" customFormat="1" ht="16.5" hidden="1">
      <c r="B228" s="63"/>
      <c r="C228" s="63"/>
      <c r="D228" s="64"/>
      <c r="E228" s="64"/>
      <c r="F228" s="65"/>
      <c r="K228" s="6"/>
      <c r="L228" s="6"/>
      <c r="M228" s="6"/>
      <c r="N228" s="6"/>
      <c r="O228" s="6"/>
      <c r="P228" s="6"/>
    </row>
    <row r="229" spans="2:16" s="9" customFormat="1" ht="16.5" hidden="1">
      <c r="B229" s="63"/>
      <c r="C229" s="63"/>
      <c r="D229" s="64"/>
      <c r="E229" s="64"/>
      <c r="F229" s="65"/>
      <c r="K229" s="6"/>
      <c r="L229" s="6"/>
      <c r="M229" s="6"/>
      <c r="N229" s="6"/>
      <c r="O229" s="6"/>
      <c r="P229" s="6"/>
    </row>
    <row r="230" spans="2:16" s="9" customFormat="1" ht="16.5" hidden="1">
      <c r="B230" s="63"/>
      <c r="C230" s="63"/>
      <c r="D230" s="64"/>
      <c r="E230" s="64"/>
      <c r="F230" s="65"/>
      <c r="K230" s="6"/>
      <c r="L230" s="6"/>
      <c r="M230" s="6"/>
      <c r="N230" s="6"/>
      <c r="O230" s="6"/>
      <c r="P230" s="6"/>
    </row>
    <row r="231" spans="2:16" s="9" customFormat="1" ht="16.5" hidden="1">
      <c r="B231" s="63"/>
      <c r="C231" s="63"/>
      <c r="D231" s="64"/>
      <c r="E231" s="64"/>
      <c r="F231" s="65"/>
      <c r="K231" s="6"/>
      <c r="L231" s="6"/>
      <c r="M231" s="6"/>
      <c r="N231" s="6"/>
      <c r="O231" s="6"/>
      <c r="P231" s="6"/>
    </row>
    <row r="232" spans="2:16" s="9" customFormat="1" ht="16.5" hidden="1">
      <c r="B232" s="63"/>
      <c r="C232" s="63"/>
      <c r="D232" s="64"/>
      <c r="E232" s="64"/>
      <c r="F232" s="65"/>
      <c r="K232" s="6"/>
      <c r="L232" s="6"/>
      <c r="M232" s="6"/>
      <c r="N232" s="6"/>
      <c r="O232" s="6"/>
      <c r="P232" s="6"/>
    </row>
    <row r="233" spans="2:16" s="9" customFormat="1" ht="16.5" hidden="1">
      <c r="B233" s="63"/>
      <c r="C233" s="63"/>
      <c r="D233" s="64"/>
      <c r="E233" s="64"/>
      <c r="F233" s="65"/>
      <c r="K233" s="6"/>
      <c r="L233" s="6"/>
      <c r="M233" s="6"/>
      <c r="N233" s="6"/>
      <c r="O233" s="6"/>
      <c r="P233" s="6"/>
    </row>
    <row r="234" spans="2:16" s="9" customFormat="1" ht="16.5" hidden="1">
      <c r="B234" s="63"/>
      <c r="C234" s="63"/>
      <c r="D234" s="64"/>
      <c r="E234" s="64"/>
      <c r="F234" s="65"/>
      <c r="K234" s="6"/>
      <c r="L234" s="6"/>
      <c r="M234" s="6"/>
      <c r="N234" s="6"/>
      <c r="O234" s="6"/>
      <c r="P234" s="6"/>
    </row>
    <row r="235" spans="2:16" s="9" customFormat="1" ht="16.5" hidden="1">
      <c r="B235" s="63"/>
      <c r="C235" s="63"/>
      <c r="D235" s="64"/>
      <c r="E235" s="64"/>
      <c r="F235" s="65"/>
      <c r="K235" s="6"/>
      <c r="L235" s="6"/>
      <c r="M235" s="6"/>
      <c r="N235" s="6"/>
      <c r="O235" s="6"/>
      <c r="P235" s="6"/>
    </row>
    <row r="236" spans="2:16" s="9" customFormat="1" ht="16.5" hidden="1">
      <c r="B236" s="63"/>
      <c r="C236" s="63"/>
      <c r="D236" s="64"/>
      <c r="E236" s="64"/>
      <c r="F236" s="65"/>
      <c r="K236" s="6"/>
      <c r="L236" s="6"/>
      <c r="M236" s="6"/>
      <c r="N236" s="6"/>
      <c r="O236" s="6"/>
      <c r="P236" s="6"/>
    </row>
    <row r="237" spans="2:16" s="9" customFormat="1" ht="16.5" hidden="1">
      <c r="B237" s="63"/>
      <c r="C237" s="63"/>
      <c r="D237" s="64"/>
      <c r="E237" s="64"/>
      <c r="F237" s="65"/>
      <c r="K237" s="6"/>
      <c r="L237" s="6"/>
      <c r="M237" s="6"/>
      <c r="N237" s="6"/>
      <c r="O237" s="6"/>
      <c r="P237" s="6"/>
    </row>
    <row r="238" spans="2:16" s="9" customFormat="1" ht="16.5" hidden="1">
      <c r="B238" s="63"/>
      <c r="C238" s="63"/>
      <c r="D238" s="64"/>
      <c r="E238" s="64"/>
      <c r="F238" s="65"/>
      <c r="K238" s="6"/>
      <c r="L238" s="6"/>
      <c r="M238" s="6"/>
      <c r="N238" s="6"/>
      <c r="O238" s="6"/>
      <c r="P238" s="6"/>
    </row>
    <row r="239" spans="2:16" s="9" customFormat="1" ht="16.5" hidden="1">
      <c r="B239" s="63"/>
      <c r="C239" s="63"/>
      <c r="D239" s="64"/>
      <c r="E239" s="64"/>
      <c r="F239" s="65"/>
      <c r="K239" s="6"/>
      <c r="L239" s="6"/>
      <c r="M239" s="6"/>
      <c r="N239" s="6"/>
      <c r="O239" s="6"/>
      <c r="P239" s="6"/>
    </row>
    <row r="240" spans="2:16" s="9" customFormat="1" ht="16.5" hidden="1">
      <c r="B240" s="63"/>
      <c r="C240" s="63"/>
      <c r="D240" s="64"/>
      <c r="E240" s="64"/>
      <c r="F240" s="65"/>
      <c r="K240" s="6"/>
      <c r="L240" s="6"/>
      <c r="M240" s="6"/>
      <c r="N240" s="6"/>
      <c r="O240" s="6"/>
      <c r="P240" s="6"/>
    </row>
    <row r="241" spans="2:16" s="9" customFormat="1" ht="16.5" hidden="1">
      <c r="B241" s="63"/>
      <c r="C241" s="63"/>
      <c r="D241" s="64"/>
      <c r="E241" s="64"/>
      <c r="F241" s="65"/>
      <c r="K241" s="6"/>
      <c r="L241" s="6"/>
      <c r="M241" s="6"/>
      <c r="N241" s="6"/>
      <c r="O241" s="6"/>
      <c r="P241" s="6"/>
    </row>
    <row r="242" spans="2:16" s="9" customFormat="1" ht="16.5" hidden="1">
      <c r="B242" s="63"/>
      <c r="C242" s="63"/>
      <c r="D242" s="64"/>
      <c r="E242" s="64"/>
      <c r="F242" s="65"/>
      <c r="K242" s="6"/>
      <c r="L242" s="6"/>
      <c r="M242" s="6"/>
      <c r="N242" s="6"/>
      <c r="O242" s="6"/>
      <c r="P242" s="6"/>
    </row>
    <row r="243" spans="2:16" s="9" customFormat="1" ht="16.5" hidden="1">
      <c r="B243" s="63"/>
      <c r="C243" s="63"/>
      <c r="D243" s="64"/>
      <c r="E243" s="64"/>
      <c r="F243" s="65"/>
      <c r="K243" s="6"/>
      <c r="L243" s="6"/>
      <c r="M243" s="6"/>
      <c r="N243" s="6"/>
      <c r="O243" s="6"/>
      <c r="P243" s="6"/>
    </row>
    <row r="244" spans="2:16" s="9" customFormat="1" ht="16.5" hidden="1">
      <c r="B244" s="63"/>
      <c r="C244" s="63"/>
      <c r="D244" s="64"/>
      <c r="E244" s="64"/>
      <c r="F244" s="65"/>
      <c r="K244" s="6"/>
      <c r="L244" s="6"/>
      <c r="M244" s="6"/>
      <c r="N244" s="6"/>
      <c r="O244" s="6"/>
      <c r="P244" s="6"/>
    </row>
    <row r="245" spans="2:16" s="9" customFormat="1" ht="16.5" hidden="1">
      <c r="B245" s="63"/>
      <c r="C245" s="63"/>
      <c r="D245" s="64"/>
      <c r="E245" s="64"/>
      <c r="F245" s="65"/>
      <c r="K245" s="6"/>
      <c r="L245" s="6"/>
      <c r="M245" s="6"/>
      <c r="N245" s="6"/>
      <c r="O245" s="6"/>
      <c r="P245" s="6"/>
    </row>
    <row r="246" spans="2:16" s="9" customFormat="1" ht="16.5" hidden="1">
      <c r="B246" s="63"/>
      <c r="C246" s="63"/>
      <c r="D246" s="64"/>
      <c r="E246" s="64"/>
      <c r="F246" s="65"/>
      <c r="K246" s="6"/>
      <c r="L246" s="6"/>
      <c r="M246" s="6"/>
      <c r="N246" s="6"/>
      <c r="O246" s="6"/>
      <c r="P246" s="6"/>
    </row>
    <row r="247" spans="2:16" s="9" customFormat="1" ht="16.5" hidden="1">
      <c r="B247" s="63"/>
      <c r="C247" s="63"/>
      <c r="D247" s="64"/>
      <c r="E247" s="64"/>
      <c r="F247" s="65"/>
      <c r="K247" s="6"/>
      <c r="L247" s="6"/>
      <c r="M247" s="6"/>
      <c r="N247" s="6"/>
      <c r="O247" s="6"/>
      <c r="P247" s="6"/>
    </row>
    <row r="248" spans="2:16" s="9" customFormat="1" ht="16.5" hidden="1">
      <c r="B248" s="63"/>
      <c r="C248" s="63"/>
      <c r="D248" s="64"/>
      <c r="E248" s="64"/>
      <c r="F248" s="65"/>
      <c r="K248" s="6"/>
      <c r="L248" s="6"/>
      <c r="M248" s="6"/>
      <c r="N248" s="6"/>
      <c r="O248" s="6"/>
      <c r="P248" s="6"/>
    </row>
    <row r="249" spans="2:16" s="9" customFormat="1" ht="16.5" hidden="1">
      <c r="B249" s="63"/>
      <c r="C249" s="63"/>
      <c r="D249" s="64"/>
      <c r="E249" s="64"/>
      <c r="F249" s="65"/>
      <c r="K249" s="6"/>
      <c r="L249" s="6"/>
      <c r="M249" s="6"/>
      <c r="N249" s="6"/>
      <c r="O249" s="6"/>
      <c r="P249" s="6"/>
    </row>
    <row r="250" spans="2:16" s="9" customFormat="1" ht="16.5" hidden="1">
      <c r="B250" s="63"/>
      <c r="C250" s="63"/>
      <c r="D250" s="64"/>
      <c r="E250" s="64"/>
      <c r="F250" s="65"/>
      <c r="K250" s="6"/>
      <c r="L250" s="6"/>
      <c r="M250" s="6"/>
      <c r="N250" s="6"/>
      <c r="O250" s="6"/>
      <c r="P250" s="6"/>
    </row>
    <row r="251" spans="2:16" s="9" customFormat="1" ht="16.5" hidden="1">
      <c r="B251" s="63"/>
      <c r="C251" s="63"/>
      <c r="D251" s="64"/>
      <c r="E251" s="64"/>
      <c r="F251" s="65"/>
      <c r="K251" s="6"/>
      <c r="L251" s="6"/>
      <c r="M251" s="6"/>
      <c r="N251" s="6"/>
      <c r="O251" s="6"/>
      <c r="P251" s="6"/>
    </row>
    <row r="252" spans="2:16" s="9" customFormat="1" ht="16.5" hidden="1">
      <c r="B252" s="63"/>
      <c r="C252" s="63"/>
      <c r="D252" s="64"/>
      <c r="E252" s="64"/>
      <c r="F252" s="65"/>
      <c r="K252" s="6"/>
      <c r="L252" s="6"/>
      <c r="M252" s="6"/>
      <c r="N252" s="6"/>
      <c r="O252" s="6"/>
      <c r="P252" s="6"/>
    </row>
    <row r="253" spans="2:16" s="9" customFormat="1" ht="16.5" hidden="1">
      <c r="B253" s="63"/>
      <c r="C253" s="63"/>
      <c r="D253" s="64"/>
      <c r="E253" s="64"/>
      <c r="F253" s="65"/>
      <c r="K253" s="6"/>
      <c r="L253" s="6"/>
      <c r="M253" s="6"/>
      <c r="N253" s="6"/>
      <c r="O253" s="6"/>
      <c r="P253" s="6"/>
    </row>
    <row r="254" spans="2:16" s="9" customFormat="1" ht="16.5" hidden="1">
      <c r="B254" s="63"/>
      <c r="C254" s="63"/>
      <c r="D254" s="64"/>
      <c r="E254" s="64"/>
      <c r="F254" s="65"/>
      <c r="K254" s="6"/>
      <c r="L254" s="6"/>
      <c r="M254" s="6"/>
      <c r="N254" s="6"/>
      <c r="O254" s="6"/>
      <c r="P254" s="6"/>
    </row>
    <row r="255" spans="2:16" s="9" customFormat="1" ht="16.5" hidden="1">
      <c r="B255" s="63"/>
      <c r="C255" s="63"/>
      <c r="D255" s="64"/>
      <c r="E255" s="64"/>
      <c r="F255" s="65"/>
      <c r="K255" s="6"/>
      <c r="L255" s="6"/>
      <c r="M255" s="6"/>
      <c r="N255" s="6"/>
      <c r="O255" s="6"/>
      <c r="P255" s="6"/>
    </row>
    <row r="256" spans="2:16" s="9" customFormat="1" ht="16.5" hidden="1">
      <c r="B256" s="63"/>
      <c r="C256" s="63"/>
      <c r="D256" s="64"/>
      <c r="E256" s="64"/>
      <c r="F256" s="65"/>
      <c r="K256" s="6"/>
      <c r="L256" s="6"/>
      <c r="M256" s="6"/>
      <c r="N256" s="6"/>
      <c r="O256" s="6"/>
      <c r="P256" s="6"/>
    </row>
    <row r="257" spans="2:16" s="9" customFormat="1" ht="16.5" hidden="1">
      <c r="B257" s="63"/>
      <c r="C257" s="63"/>
      <c r="D257" s="64"/>
      <c r="E257" s="64"/>
      <c r="F257" s="65"/>
      <c r="K257" s="6"/>
      <c r="L257" s="6"/>
      <c r="M257" s="6"/>
      <c r="N257" s="6"/>
      <c r="O257" s="6"/>
      <c r="P257" s="6"/>
    </row>
    <row r="258" spans="2:16" s="9" customFormat="1" ht="16.5" hidden="1">
      <c r="B258" s="63"/>
      <c r="C258" s="63"/>
      <c r="D258" s="64"/>
      <c r="E258" s="64"/>
      <c r="F258" s="65"/>
      <c r="K258" s="6"/>
      <c r="L258" s="6"/>
      <c r="M258" s="6"/>
      <c r="N258" s="6"/>
      <c r="O258" s="6"/>
      <c r="P258" s="6"/>
    </row>
    <row r="259" spans="2:16" s="9" customFormat="1" ht="16.5" hidden="1">
      <c r="B259" s="63"/>
      <c r="C259" s="63"/>
      <c r="D259" s="64"/>
      <c r="E259" s="64"/>
      <c r="F259" s="65"/>
      <c r="K259" s="6"/>
      <c r="L259" s="6"/>
      <c r="M259" s="6"/>
      <c r="N259" s="6"/>
      <c r="O259" s="6"/>
      <c r="P259" s="6"/>
    </row>
    <row r="260" spans="2:16" s="9" customFormat="1" ht="16.5" hidden="1">
      <c r="B260" s="63"/>
      <c r="C260" s="63"/>
      <c r="D260" s="64"/>
      <c r="E260" s="64"/>
      <c r="F260" s="65"/>
      <c r="K260" s="6"/>
      <c r="L260" s="6"/>
      <c r="M260" s="6"/>
      <c r="N260" s="6"/>
      <c r="O260" s="6"/>
      <c r="P260" s="6"/>
    </row>
    <row r="261" spans="2:16" s="9" customFormat="1" ht="16.5" hidden="1">
      <c r="B261" s="63"/>
      <c r="C261" s="63"/>
      <c r="D261" s="64"/>
      <c r="E261" s="64"/>
      <c r="F261" s="65"/>
      <c r="K261" s="6"/>
      <c r="L261" s="6"/>
      <c r="M261" s="6"/>
      <c r="N261" s="6"/>
      <c r="O261" s="6"/>
      <c r="P261" s="6"/>
    </row>
    <row r="262" spans="2:16" s="9" customFormat="1" ht="16.5" hidden="1">
      <c r="B262" s="63"/>
      <c r="C262" s="63"/>
      <c r="D262" s="64"/>
      <c r="E262" s="64"/>
      <c r="F262" s="65"/>
      <c r="K262" s="6"/>
      <c r="L262" s="6"/>
      <c r="M262" s="6"/>
      <c r="N262" s="6"/>
      <c r="O262" s="6"/>
      <c r="P262" s="6"/>
    </row>
    <row r="263" spans="2:16" s="9" customFormat="1" ht="16.5" hidden="1">
      <c r="B263" s="63"/>
      <c r="C263" s="63"/>
      <c r="D263" s="64"/>
      <c r="E263" s="64"/>
      <c r="F263" s="65"/>
      <c r="K263" s="6"/>
      <c r="L263" s="6"/>
      <c r="M263" s="6"/>
      <c r="N263" s="6"/>
      <c r="O263" s="6"/>
      <c r="P263" s="6"/>
    </row>
    <row r="264" spans="2:16" s="9" customFormat="1" ht="16.5" hidden="1">
      <c r="B264" s="63"/>
      <c r="C264" s="63"/>
      <c r="D264" s="64"/>
      <c r="E264" s="64"/>
      <c r="F264" s="65"/>
      <c r="K264" s="6"/>
      <c r="L264" s="6"/>
      <c r="M264" s="6"/>
      <c r="N264" s="6"/>
      <c r="O264" s="6"/>
      <c r="P264" s="6"/>
    </row>
    <row r="265" spans="2:16" s="9" customFormat="1" ht="16.5" hidden="1">
      <c r="B265" s="63"/>
      <c r="C265" s="63"/>
      <c r="D265" s="64"/>
      <c r="E265" s="64"/>
      <c r="F265" s="65"/>
      <c r="K265" s="6"/>
      <c r="L265" s="6"/>
      <c r="M265" s="6"/>
      <c r="N265" s="6"/>
      <c r="O265" s="6"/>
      <c r="P265" s="6"/>
    </row>
    <row r="266" spans="2:16" s="9" customFormat="1" ht="16.5" hidden="1">
      <c r="B266" s="63"/>
      <c r="C266" s="63"/>
      <c r="D266" s="64"/>
      <c r="E266" s="64"/>
      <c r="F266" s="65"/>
      <c r="K266" s="6"/>
      <c r="L266" s="6"/>
      <c r="M266" s="6"/>
      <c r="N266" s="6"/>
      <c r="O266" s="6"/>
      <c r="P266" s="6"/>
    </row>
    <row r="267" spans="2:16" s="9" customFormat="1" ht="16.5" hidden="1">
      <c r="B267" s="63"/>
      <c r="C267" s="63"/>
      <c r="D267" s="64"/>
      <c r="E267" s="64"/>
      <c r="F267" s="65"/>
      <c r="K267" s="6"/>
      <c r="L267" s="6"/>
      <c r="M267" s="6"/>
      <c r="N267" s="6"/>
      <c r="O267" s="6"/>
      <c r="P267" s="6"/>
    </row>
    <row r="268" spans="2:16" s="9" customFormat="1" ht="16.5" hidden="1">
      <c r="B268" s="63"/>
      <c r="C268" s="63"/>
      <c r="D268" s="64"/>
      <c r="E268" s="64"/>
      <c r="F268" s="65"/>
      <c r="K268" s="6"/>
      <c r="L268" s="6"/>
      <c r="M268" s="6"/>
      <c r="N268" s="6"/>
      <c r="O268" s="6"/>
      <c r="P268" s="6"/>
    </row>
    <row r="269" spans="2:16" s="9" customFormat="1" ht="16.5" hidden="1">
      <c r="B269" s="63"/>
      <c r="C269" s="63"/>
      <c r="D269" s="64"/>
      <c r="E269" s="64"/>
      <c r="F269" s="65"/>
      <c r="K269" s="6"/>
      <c r="L269" s="6"/>
      <c r="M269" s="6"/>
      <c r="N269" s="6"/>
      <c r="O269" s="6"/>
      <c r="P269" s="6"/>
    </row>
    <row r="270" spans="2:16" s="9" customFormat="1" ht="16.5" hidden="1">
      <c r="B270" s="63"/>
      <c r="C270" s="63"/>
      <c r="D270" s="64"/>
      <c r="E270" s="64"/>
      <c r="F270" s="65"/>
      <c r="K270" s="6"/>
      <c r="L270" s="6"/>
      <c r="M270" s="6"/>
      <c r="N270" s="6"/>
      <c r="O270" s="6"/>
      <c r="P270" s="6"/>
    </row>
    <row r="271" spans="2:16" s="9" customFormat="1" ht="16.5" hidden="1">
      <c r="B271" s="63"/>
      <c r="C271" s="63"/>
      <c r="D271" s="64"/>
      <c r="E271" s="64"/>
      <c r="F271" s="65"/>
      <c r="K271" s="6"/>
      <c r="L271" s="6"/>
      <c r="M271" s="6"/>
      <c r="N271" s="6"/>
      <c r="O271" s="6"/>
      <c r="P271" s="6"/>
    </row>
    <row r="272" spans="2:16" s="9" customFormat="1" ht="16.5" hidden="1">
      <c r="B272" s="63"/>
      <c r="C272" s="63"/>
      <c r="D272" s="64"/>
      <c r="E272" s="64"/>
      <c r="F272" s="65"/>
      <c r="K272" s="6"/>
      <c r="L272" s="6"/>
      <c r="M272" s="6"/>
      <c r="N272" s="6"/>
      <c r="O272" s="6"/>
      <c r="P272" s="6"/>
    </row>
    <row r="273" spans="2:16" s="9" customFormat="1" ht="16.5" hidden="1">
      <c r="B273" s="63"/>
      <c r="C273" s="63"/>
      <c r="D273" s="64"/>
      <c r="E273" s="64"/>
      <c r="F273" s="65"/>
      <c r="K273" s="6"/>
      <c r="L273" s="6"/>
      <c r="M273" s="6"/>
      <c r="N273" s="6"/>
      <c r="O273" s="6"/>
      <c r="P273" s="6"/>
    </row>
    <row r="274" spans="2:16" s="9" customFormat="1" ht="16.5" hidden="1">
      <c r="B274" s="63"/>
      <c r="C274" s="63"/>
      <c r="D274" s="64"/>
      <c r="E274" s="64"/>
      <c r="F274" s="65"/>
      <c r="K274" s="6"/>
      <c r="L274" s="6"/>
      <c r="M274" s="6"/>
      <c r="N274" s="6"/>
      <c r="O274" s="6"/>
      <c r="P274" s="6"/>
    </row>
    <row r="275" spans="2:16" s="9" customFormat="1" ht="16.5" hidden="1">
      <c r="B275" s="63"/>
      <c r="C275" s="63"/>
      <c r="D275" s="64"/>
      <c r="E275" s="64"/>
      <c r="F275" s="65"/>
      <c r="K275" s="6"/>
      <c r="L275" s="6"/>
      <c r="M275" s="6"/>
      <c r="N275" s="6"/>
      <c r="O275" s="6"/>
      <c r="P275" s="6"/>
    </row>
    <row r="276" spans="2:16" s="9" customFormat="1" ht="16.5" hidden="1">
      <c r="B276" s="63"/>
      <c r="C276" s="63"/>
      <c r="D276" s="64"/>
      <c r="E276" s="64"/>
      <c r="F276" s="65"/>
      <c r="K276" s="6"/>
      <c r="L276" s="6"/>
      <c r="M276" s="6"/>
      <c r="N276" s="6"/>
      <c r="O276" s="6"/>
      <c r="P276" s="6"/>
    </row>
    <row r="277" spans="2:16" s="9" customFormat="1" ht="16.5" hidden="1">
      <c r="B277" s="63"/>
      <c r="C277" s="63"/>
      <c r="D277" s="64"/>
      <c r="E277" s="64"/>
      <c r="F277" s="65"/>
      <c r="K277" s="6"/>
      <c r="L277" s="6"/>
      <c r="M277" s="6"/>
      <c r="N277" s="6"/>
      <c r="O277" s="6"/>
      <c r="P277" s="6"/>
    </row>
    <row r="278" spans="2:16" s="9" customFormat="1" ht="16.5" hidden="1">
      <c r="B278" s="63"/>
      <c r="C278" s="63"/>
      <c r="D278" s="64"/>
      <c r="E278" s="64"/>
      <c r="F278" s="65"/>
      <c r="K278" s="6"/>
      <c r="L278" s="6"/>
      <c r="M278" s="6"/>
      <c r="N278" s="6"/>
      <c r="O278" s="6"/>
      <c r="P278" s="6"/>
    </row>
    <row r="279" spans="2:16" s="9" customFormat="1" ht="16.5" hidden="1">
      <c r="B279" s="63"/>
      <c r="C279" s="63"/>
      <c r="D279" s="64"/>
      <c r="E279" s="64"/>
      <c r="F279" s="65"/>
      <c r="K279" s="6"/>
      <c r="L279" s="6"/>
      <c r="M279" s="6"/>
      <c r="N279" s="6"/>
      <c r="O279" s="6"/>
      <c r="P279" s="6"/>
    </row>
    <row r="280" spans="2:16" s="9" customFormat="1" ht="16.5" hidden="1">
      <c r="B280" s="63"/>
      <c r="C280" s="63"/>
      <c r="D280" s="64"/>
      <c r="E280" s="64"/>
      <c r="F280" s="65"/>
      <c r="K280" s="6"/>
      <c r="L280" s="6"/>
      <c r="M280" s="6"/>
      <c r="N280" s="6"/>
      <c r="O280" s="6"/>
      <c r="P280" s="6"/>
    </row>
    <row r="281" spans="2:16" s="9" customFormat="1" ht="16.5" hidden="1">
      <c r="B281" s="63"/>
      <c r="C281" s="63"/>
      <c r="D281" s="64"/>
      <c r="E281" s="64"/>
      <c r="F281" s="65"/>
      <c r="K281" s="6"/>
      <c r="L281" s="6"/>
      <c r="M281" s="6"/>
      <c r="N281" s="6"/>
      <c r="O281" s="6"/>
      <c r="P281" s="6"/>
    </row>
    <row r="282" spans="2:16" s="9" customFormat="1" ht="16.5" hidden="1">
      <c r="B282" s="63"/>
      <c r="C282" s="63"/>
      <c r="D282" s="64"/>
      <c r="E282" s="64"/>
      <c r="F282" s="65"/>
      <c r="K282" s="6"/>
      <c r="L282" s="6"/>
      <c r="M282" s="6"/>
      <c r="N282" s="6"/>
      <c r="O282" s="6"/>
      <c r="P282" s="6"/>
    </row>
    <row r="283" spans="2:16" s="9" customFormat="1" ht="16.5" hidden="1">
      <c r="B283" s="63"/>
      <c r="C283" s="63"/>
      <c r="D283" s="64"/>
      <c r="E283" s="64"/>
      <c r="F283" s="65"/>
      <c r="K283" s="6"/>
      <c r="L283" s="6"/>
      <c r="M283" s="6"/>
      <c r="N283" s="6"/>
      <c r="O283" s="6"/>
      <c r="P283" s="6"/>
    </row>
    <row r="284" spans="2:16" s="9" customFormat="1" ht="16.5" hidden="1">
      <c r="B284" s="63"/>
      <c r="C284" s="63"/>
      <c r="D284" s="64"/>
      <c r="E284" s="64"/>
      <c r="F284" s="65"/>
      <c r="K284" s="6"/>
      <c r="L284" s="6"/>
      <c r="M284" s="6"/>
      <c r="N284" s="6"/>
      <c r="O284" s="6"/>
      <c r="P284" s="6"/>
    </row>
    <row r="285" spans="2:16" s="9" customFormat="1" ht="16.5" hidden="1">
      <c r="B285" s="63"/>
      <c r="C285" s="63"/>
      <c r="D285" s="64"/>
      <c r="E285" s="64"/>
      <c r="F285" s="65"/>
      <c r="K285" s="6"/>
      <c r="L285" s="6"/>
      <c r="M285" s="6"/>
      <c r="N285" s="6"/>
      <c r="O285" s="6"/>
      <c r="P285" s="6"/>
    </row>
    <row r="286" spans="2:16" s="9" customFormat="1" ht="16.5" hidden="1">
      <c r="B286" s="63"/>
      <c r="C286" s="63"/>
      <c r="D286" s="64"/>
      <c r="E286" s="64"/>
      <c r="F286" s="65"/>
      <c r="K286" s="6"/>
      <c r="L286" s="6"/>
      <c r="M286" s="6"/>
      <c r="N286" s="6"/>
      <c r="O286" s="6"/>
      <c r="P286" s="6"/>
    </row>
    <row r="287" spans="2:16" s="9" customFormat="1" ht="16.5" hidden="1">
      <c r="B287" s="63"/>
      <c r="C287" s="63"/>
      <c r="D287" s="64"/>
      <c r="E287" s="64"/>
      <c r="F287" s="65"/>
      <c r="K287" s="6"/>
      <c r="L287" s="6"/>
      <c r="M287" s="6"/>
      <c r="N287" s="6"/>
      <c r="O287" s="6"/>
      <c r="P287" s="6"/>
    </row>
    <row r="288" spans="2:16" s="9" customFormat="1" ht="16.5" hidden="1">
      <c r="B288" s="63"/>
      <c r="C288" s="63"/>
      <c r="D288" s="64"/>
      <c r="E288" s="64"/>
      <c r="F288" s="65"/>
      <c r="K288" s="6"/>
      <c r="L288" s="6"/>
      <c r="M288" s="6"/>
      <c r="N288" s="6"/>
      <c r="O288" s="6"/>
      <c r="P288" s="6"/>
    </row>
    <row r="289" spans="2:16" s="9" customFormat="1" ht="16.5" hidden="1">
      <c r="B289" s="63"/>
      <c r="C289" s="63"/>
      <c r="D289" s="64"/>
      <c r="E289" s="64"/>
      <c r="F289" s="65"/>
      <c r="K289" s="6"/>
      <c r="L289" s="6"/>
      <c r="M289" s="6"/>
      <c r="N289" s="6"/>
      <c r="O289" s="6"/>
      <c r="P289" s="6"/>
    </row>
    <row r="290" spans="2:16" s="9" customFormat="1" ht="16.5" hidden="1">
      <c r="B290" s="63"/>
      <c r="C290" s="63"/>
      <c r="D290" s="64"/>
      <c r="E290" s="64"/>
      <c r="F290" s="65"/>
      <c r="K290" s="6"/>
      <c r="L290" s="6"/>
      <c r="M290" s="6"/>
      <c r="N290" s="6"/>
      <c r="O290" s="6"/>
      <c r="P290" s="6"/>
    </row>
    <row r="291" spans="2:16" s="9" customFormat="1" ht="16.5" hidden="1">
      <c r="B291" s="63"/>
      <c r="C291" s="63"/>
      <c r="D291" s="64"/>
      <c r="E291" s="64"/>
      <c r="F291" s="65"/>
      <c r="K291" s="6"/>
      <c r="L291" s="6"/>
      <c r="M291" s="6"/>
      <c r="N291" s="6"/>
      <c r="O291" s="6"/>
      <c r="P291" s="6"/>
    </row>
    <row r="292" spans="2:16" s="9" customFormat="1" ht="16.5" hidden="1">
      <c r="B292" s="63"/>
      <c r="C292" s="63"/>
      <c r="D292" s="64"/>
      <c r="E292" s="64"/>
      <c r="F292" s="65"/>
      <c r="K292" s="6"/>
      <c r="L292" s="6"/>
      <c r="M292" s="6"/>
      <c r="N292" s="6"/>
      <c r="O292" s="6"/>
      <c r="P292" s="6"/>
    </row>
    <row r="293" spans="2:16" s="9" customFormat="1" ht="16.5" hidden="1">
      <c r="B293" s="63"/>
      <c r="C293" s="63"/>
      <c r="D293" s="64"/>
      <c r="E293" s="64"/>
      <c r="F293" s="65"/>
      <c r="K293" s="6"/>
      <c r="L293" s="6"/>
      <c r="M293" s="6"/>
      <c r="N293" s="6"/>
      <c r="O293" s="6"/>
      <c r="P293" s="6"/>
    </row>
    <row r="294" spans="2:16" s="9" customFormat="1" ht="16.5" hidden="1">
      <c r="B294" s="63"/>
      <c r="C294" s="63"/>
      <c r="D294" s="64"/>
      <c r="E294" s="64"/>
      <c r="F294" s="65"/>
      <c r="K294" s="6"/>
      <c r="L294" s="6"/>
      <c r="M294" s="6"/>
      <c r="N294" s="6"/>
      <c r="O294" s="6"/>
      <c r="P294" s="6"/>
    </row>
    <row r="295" spans="2:16" s="9" customFormat="1" ht="16.5" hidden="1">
      <c r="B295" s="63"/>
      <c r="C295" s="63"/>
      <c r="D295" s="64"/>
      <c r="E295" s="64"/>
      <c r="F295" s="65"/>
      <c r="K295" s="6"/>
      <c r="L295" s="6"/>
      <c r="M295" s="6"/>
      <c r="N295" s="6"/>
      <c r="O295" s="6"/>
      <c r="P295" s="6"/>
    </row>
    <row r="296" spans="2:16" s="9" customFormat="1" ht="16.5" hidden="1">
      <c r="B296" s="63"/>
      <c r="C296" s="63"/>
      <c r="D296" s="64"/>
      <c r="E296" s="64"/>
      <c r="F296" s="65"/>
      <c r="K296" s="6"/>
      <c r="L296" s="6"/>
      <c r="M296" s="6"/>
      <c r="N296" s="6"/>
      <c r="O296" s="6"/>
      <c r="P296" s="6"/>
    </row>
    <row r="297" spans="2:16" s="9" customFormat="1" ht="16.5" hidden="1">
      <c r="B297" s="63"/>
      <c r="C297" s="63"/>
      <c r="D297" s="64"/>
      <c r="E297" s="64"/>
      <c r="F297" s="65"/>
      <c r="K297" s="6"/>
      <c r="L297" s="6"/>
      <c r="M297" s="6"/>
      <c r="N297" s="6"/>
      <c r="O297" s="6"/>
      <c r="P297" s="6"/>
    </row>
    <row r="298" spans="2:16" s="9" customFormat="1" ht="16.5" hidden="1">
      <c r="B298" s="63"/>
      <c r="C298" s="63"/>
      <c r="D298" s="64"/>
      <c r="E298" s="64"/>
      <c r="F298" s="65"/>
      <c r="K298" s="6"/>
      <c r="L298" s="6"/>
      <c r="M298" s="6"/>
      <c r="N298" s="6"/>
      <c r="O298" s="6"/>
      <c r="P298" s="6"/>
    </row>
    <row r="299" spans="2:16" s="9" customFormat="1" ht="16.5" hidden="1">
      <c r="B299" s="63"/>
      <c r="C299" s="63"/>
      <c r="D299" s="64"/>
      <c r="E299" s="64"/>
      <c r="F299" s="65"/>
      <c r="K299" s="6"/>
      <c r="L299" s="6"/>
      <c r="M299" s="6"/>
      <c r="N299" s="6"/>
      <c r="O299" s="6"/>
      <c r="P299" s="6"/>
    </row>
    <row r="300" spans="2:16" s="9" customFormat="1" ht="16.5" hidden="1">
      <c r="B300" s="63"/>
      <c r="C300" s="63"/>
      <c r="D300" s="64"/>
      <c r="E300" s="64"/>
      <c r="F300" s="65"/>
      <c r="K300" s="6"/>
      <c r="L300" s="6"/>
      <c r="M300" s="6"/>
      <c r="N300" s="6"/>
      <c r="O300" s="6"/>
      <c r="P300" s="6"/>
    </row>
    <row r="301" spans="2:16" s="9" customFormat="1" ht="16.5" hidden="1">
      <c r="B301" s="63"/>
      <c r="C301" s="63"/>
      <c r="D301" s="64"/>
      <c r="E301" s="64"/>
      <c r="F301" s="65"/>
      <c r="K301" s="6"/>
      <c r="L301" s="6"/>
      <c r="M301" s="6"/>
      <c r="N301" s="6"/>
      <c r="O301" s="6"/>
      <c r="P301" s="6"/>
    </row>
    <row r="302" spans="2:16" s="9" customFormat="1" ht="16.5" hidden="1">
      <c r="B302" s="63"/>
      <c r="C302" s="63"/>
      <c r="D302" s="64"/>
      <c r="E302" s="64"/>
      <c r="F302" s="65"/>
      <c r="K302" s="6"/>
      <c r="L302" s="6"/>
      <c r="M302" s="6"/>
      <c r="N302" s="6"/>
      <c r="O302" s="6"/>
      <c r="P302" s="6"/>
    </row>
    <row r="303" spans="2:16" s="9" customFormat="1" ht="16.5" hidden="1">
      <c r="B303" s="63"/>
      <c r="C303" s="63"/>
      <c r="D303" s="64"/>
      <c r="E303" s="64"/>
      <c r="F303" s="65"/>
      <c r="K303" s="6"/>
      <c r="L303" s="6"/>
      <c r="M303" s="6"/>
      <c r="N303" s="6"/>
      <c r="O303" s="6"/>
      <c r="P303" s="6"/>
    </row>
    <row r="304" spans="2:16" s="9" customFormat="1" ht="16.5" hidden="1">
      <c r="B304" s="63"/>
      <c r="C304" s="63"/>
      <c r="D304" s="64"/>
      <c r="E304" s="64"/>
      <c r="F304" s="65"/>
      <c r="K304" s="6"/>
      <c r="L304" s="6"/>
      <c r="M304" s="6"/>
      <c r="N304" s="6"/>
      <c r="O304" s="6"/>
      <c r="P304" s="6"/>
    </row>
    <row r="305" spans="2:16" s="9" customFormat="1" ht="16.5" hidden="1">
      <c r="B305" s="63"/>
      <c r="C305" s="63"/>
      <c r="D305" s="64"/>
      <c r="E305" s="64"/>
      <c r="F305" s="65"/>
      <c r="K305" s="6"/>
      <c r="L305" s="6"/>
      <c r="M305" s="6"/>
      <c r="N305" s="6"/>
      <c r="O305" s="6"/>
      <c r="P305" s="6"/>
    </row>
    <row r="306" spans="2:16" s="9" customFormat="1" ht="16.5" hidden="1">
      <c r="B306" s="63"/>
      <c r="C306" s="63"/>
      <c r="D306" s="64"/>
      <c r="E306" s="64"/>
      <c r="F306" s="65"/>
      <c r="K306" s="6"/>
      <c r="L306" s="6"/>
      <c r="M306" s="6"/>
      <c r="N306" s="6"/>
      <c r="O306" s="6"/>
      <c r="P306" s="6"/>
    </row>
    <row r="307" spans="2:16" s="9" customFormat="1" ht="16.5" hidden="1">
      <c r="B307" s="63"/>
      <c r="C307" s="63"/>
      <c r="D307" s="64"/>
      <c r="E307" s="64"/>
      <c r="F307" s="65"/>
      <c r="K307" s="6"/>
      <c r="L307" s="6"/>
      <c r="M307" s="6"/>
      <c r="N307" s="6"/>
      <c r="O307" s="6"/>
      <c r="P307" s="6"/>
    </row>
    <row r="308" spans="2:16" s="9" customFormat="1" ht="16.5" hidden="1">
      <c r="B308" s="63"/>
      <c r="C308" s="63"/>
      <c r="D308" s="64"/>
      <c r="E308" s="64"/>
      <c r="F308" s="65"/>
      <c r="K308" s="6"/>
      <c r="L308" s="6"/>
      <c r="M308" s="6"/>
      <c r="N308" s="6"/>
      <c r="O308" s="6"/>
      <c r="P308" s="6"/>
    </row>
    <row r="309" spans="2:16" s="9" customFormat="1" ht="16.5" hidden="1">
      <c r="B309" s="63"/>
      <c r="C309" s="63"/>
      <c r="D309" s="64"/>
      <c r="E309" s="64"/>
      <c r="F309" s="65"/>
      <c r="K309" s="6"/>
      <c r="L309" s="6"/>
      <c r="M309" s="6"/>
      <c r="N309" s="6"/>
      <c r="O309" s="6"/>
      <c r="P309" s="6"/>
    </row>
    <row r="310" spans="2:16" s="9" customFormat="1" ht="16.5" hidden="1">
      <c r="B310" s="63"/>
      <c r="C310" s="63"/>
      <c r="D310" s="64"/>
      <c r="E310" s="64"/>
      <c r="F310" s="65"/>
      <c r="K310" s="6"/>
      <c r="L310" s="6"/>
      <c r="M310" s="6"/>
      <c r="N310" s="6"/>
      <c r="O310" s="6"/>
      <c r="P310" s="6"/>
    </row>
    <row r="311" spans="2:16" s="9" customFormat="1" ht="16.5" hidden="1">
      <c r="B311" s="63"/>
      <c r="C311" s="63"/>
      <c r="D311" s="64"/>
      <c r="E311" s="64"/>
      <c r="F311" s="65"/>
      <c r="K311" s="6"/>
      <c r="L311" s="6"/>
      <c r="M311" s="6"/>
      <c r="N311" s="6"/>
      <c r="O311" s="6"/>
      <c r="P311" s="6"/>
    </row>
    <row r="312" spans="2:16" s="9" customFormat="1" ht="16.5" hidden="1">
      <c r="B312" s="63"/>
      <c r="C312" s="63"/>
      <c r="D312" s="64"/>
      <c r="E312" s="64"/>
      <c r="F312" s="65"/>
      <c r="K312" s="6"/>
      <c r="L312" s="6"/>
      <c r="M312" s="6"/>
      <c r="N312" s="6"/>
      <c r="O312" s="6"/>
      <c r="P312" s="6"/>
    </row>
    <row r="313" spans="2:16" s="9" customFormat="1" ht="16.5" hidden="1">
      <c r="B313" s="63"/>
      <c r="C313" s="63"/>
      <c r="D313" s="64"/>
      <c r="E313" s="64"/>
      <c r="F313" s="65"/>
      <c r="K313" s="6"/>
      <c r="L313" s="6"/>
      <c r="M313" s="6"/>
      <c r="N313" s="6"/>
      <c r="O313" s="6"/>
      <c r="P313" s="6"/>
    </row>
    <row r="314" spans="2:16" s="9" customFormat="1" ht="16.5" hidden="1">
      <c r="B314" s="63"/>
      <c r="C314" s="63"/>
      <c r="D314" s="64"/>
      <c r="E314" s="64"/>
      <c r="F314" s="65"/>
      <c r="K314" s="6"/>
      <c r="L314" s="6"/>
      <c r="M314" s="6"/>
      <c r="N314" s="6"/>
      <c r="O314" s="6"/>
      <c r="P314" s="6"/>
    </row>
    <row r="315" spans="2:16" s="9" customFormat="1" ht="16.5" hidden="1">
      <c r="B315" s="63"/>
      <c r="C315" s="63"/>
      <c r="D315" s="64"/>
      <c r="E315" s="64"/>
      <c r="F315" s="65"/>
      <c r="K315" s="6"/>
      <c r="L315" s="6"/>
      <c r="M315" s="6"/>
      <c r="N315" s="6"/>
      <c r="O315" s="6"/>
      <c r="P315" s="6"/>
    </row>
    <row r="316" spans="2:16" s="9" customFormat="1" ht="16.5" hidden="1">
      <c r="B316" s="63"/>
      <c r="C316" s="63"/>
      <c r="D316" s="64"/>
      <c r="E316" s="64"/>
      <c r="F316" s="65"/>
      <c r="K316" s="6"/>
      <c r="L316" s="6"/>
      <c r="M316" s="6"/>
      <c r="N316" s="6"/>
      <c r="O316" s="6"/>
      <c r="P316" s="6"/>
    </row>
    <row r="317" spans="2:16" s="9" customFormat="1" ht="16.5" hidden="1">
      <c r="B317" s="63"/>
      <c r="C317" s="63"/>
      <c r="D317" s="64"/>
      <c r="E317" s="64"/>
      <c r="F317" s="65"/>
      <c r="K317" s="6"/>
      <c r="L317" s="6"/>
      <c r="M317" s="6"/>
      <c r="N317" s="6"/>
      <c r="O317" s="6"/>
      <c r="P317" s="6"/>
    </row>
    <row r="318" spans="2:16" s="9" customFormat="1" ht="16.5" hidden="1">
      <c r="B318" s="63"/>
      <c r="C318" s="63"/>
      <c r="D318" s="64"/>
      <c r="E318" s="64"/>
      <c r="F318" s="65"/>
      <c r="K318" s="6"/>
      <c r="L318" s="6"/>
      <c r="M318" s="6"/>
      <c r="N318" s="6"/>
      <c r="O318" s="6"/>
      <c r="P318" s="6"/>
    </row>
    <row r="319" spans="2:16" s="9" customFormat="1" ht="16.5" hidden="1">
      <c r="B319" s="63"/>
      <c r="C319" s="63"/>
      <c r="D319" s="64"/>
      <c r="E319" s="64"/>
      <c r="F319" s="65"/>
      <c r="K319" s="6"/>
      <c r="L319" s="6"/>
      <c r="M319" s="6"/>
      <c r="N319" s="6"/>
      <c r="O319" s="6"/>
      <c r="P319" s="6"/>
    </row>
    <row r="320" spans="2:16" s="9" customFormat="1" ht="16.5" hidden="1">
      <c r="B320" s="63"/>
      <c r="C320" s="63"/>
      <c r="D320" s="64"/>
      <c r="E320" s="64"/>
      <c r="F320" s="65"/>
      <c r="K320" s="6"/>
      <c r="L320" s="6"/>
      <c r="M320" s="6"/>
      <c r="N320" s="6"/>
      <c r="O320" s="6"/>
      <c r="P320" s="6"/>
    </row>
    <row r="321" spans="2:16" s="9" customFormat="1" ht="16.5" hidden="1">
      <c r="B321" s="63"/>
      <c r="C321" s="63"/>
      <c r="D321" s="64"/>
      <c r="E321" s="64"/>
      <c r="F321" s="65"/>
      <c r="K321" s="6"/>
      <c r="L321" s="6"/>
      <c r="M321" s="6"/>
      <c r="N321" s="6"/>
      <c r="O321" s="6"/>
      <c r="P321" s="6"/>
    </row>
    <row r="322" spans="2:16" s="9" customFormat="1" ht="16.5" hidden="1">
      <c r="B322" s="63"/>
      <c r="C322" s="63"/>
      <c r="D322" s="64"/>
      <c r="E322" s="64"/>
      <c r="F322" s="65"/>
      <c r="K322" s="6"/>
      <c r="L322" s="6"/>
      <c r="M322" s="6"/>
      <c r="N322" s="6"/>
      <c r="O322" s="6"/>
      <c r="P322" s="6"/>
    </row>
    <row r="323" spans="2:16" s="9" customFormat="1" ht="16.5" hidden="1">
      <c r="B323" s="63"/>
      <c r="C323" s="63"/>
      <c r="D323" s="64"/>
      <c r="E323" s="64"/>
      <c r="F323" s="65"/>
      <c r="K323" s="6"/>
      <c r="L323" s="6"/>
      <c r="M323" s="6"/>
      <c r="N323" s="6"/>
      <c r="O323" s="6"/>
      <c r="P323" s="6"/>
    </row>
    <row r="324" spans="2:16" s="9" customFormat="1" ht="16.5" hidden="1">
      <c r="B324" s="63"/>
      <c r="C324" s="63"/>
      <c r="D324" s="64"/>
      <c r="E324" s="64"/>
      <c r="F324" s="65"/>
      <c r="K324" s="6"/>
      <c r="L324" s="6"/>
      <c r="M324" s="6"/>
      <c r="N324" s="6"/>
      <c r="O324" s="6"/>
      <c r="P324" s="6"/>
    </row>
    <row r="325" spans="2:16" s="9" customFormat="1" ht="16.5" hidden="1">
      <c r="B325" s="63"/>
      <c r="C325" s="63"/>
      <c r="D325" s="64"/>
      <c r="E325" s="64"/>
      <c r="F325" s="65"/>
      <c r="K325" s="6"/>
      <c r="L325" s="6"/>
      <c r="M325" s="6"/>
      <c r="N325" s="6"/>
      <c r="O325" s="6"/>
      <c r="P325" s="6"/>
    </row>
    <row r="326" spans="2:16" s="9" customFormat="1" ht="16.5" hidden="1">
      <c r="B326" s="63"/>
      <c r="C326" s="63"/>
      <c r="D326" s="64"/>
      <c r="E326" s="64"/>
      <c r="F326" s="65"/>
      <c r="K326" s="6"/>
      <c r="L326" s="6"/>
      <c r="M326" s="6"/>
      <c r="N326" s="6"/>
      <c r="O326" s="6"/>
      <c r="P326" s="6"/>
    </row>
    <row r="327" spans="2:16" s="9" customFormat="1" ht="16.5" hidden="1">
      <c r="B327" s="63"/>
      <c r="C327" s="63"/>
      <c r="D327" s="64"/>
      <c r="E327" s="64"/>
      <c r="F327" s="65"/>
      <c r="K327" s="6"/>
      <c r="L327" s="6"/>
      <c r="M327" s="6"/>
      <c r="N327" s="6"/>
      <c r="O327" s="6"/>
      <c r="P327" s="6"/>
    </row>
    <row r="328" spans="2:16" s="9" customFormat="1" ht="16.5" hidden="1">
      <c r="B328" s="63"/>
      <c r="C328" s="63"/>
      <c r="D328" s="64"/>
      <c r="E328" s="64"/>
      <c r="F328" s="65"/>
      <c r="K328" s="6"/>
      <c r="L328" s="6"/>
      <c r="M328" s="6"/>
      <c r="N328" s="6"/>
      <c r="O328" s="6"/>
      <c r="P328" s="6"/>
    </row>
    <row r="329" spans="2:16" s="9" customFormat="1" ht="16.5" hidden="1">
      <c r="B329" s="63"/>
      <c r="C329" s="63"/>
      <c r="D329" s="64"/>
      <c r="E329" s="64"/>
      <c r="F329" s="65"/>
      <c r="K329" s="6"/>
      <c r="L329" s="6"/>
      <c r="M329" s="6"/>
      <c r="N329" s="6"/>
      <c r="O329" s="6"/>
      <c r="P329" s="6"/>
    </row>
    <row r="330" spans="2:16" s="9" customFormat="1" ht="16.5" hidden="1">
      <c r="B330" s="63"/>
      <c r="C330" s="63"/>
      <c r="D330" s="64"/>
      <c r="E330" s="64"/>
      <c r="F330" s="65"/>
      <c r="K330" s="6"/>
      <c r="L330" s="6"/>
      <c r="M330" s="6"/>
      <c r="N330" s="6"/>
      <c r="O330" s="6"/>
      <c r="P330" s="6"/>
    </row>
    <row r="331" spans="2:16" s="9" customFormat="1" ht="16.5" hidden="1">
      <c r="B331" s="63"/>
      <c r="C331" s="63"/>
      <c r="D331" s="64"/>
      <c r="E331" s="64"/>
      <c r="F331" s="65"/>
      <c r="K331" s="6"/>
      <c r="L331" s="6"/>
      <c r="M331" s="6"/>
      <c r="N331" s="6"/>
      <c r="O331" s="6"/>
      <c r="P331" s="6"/>
    </row>
    <row r="332" spans="2:16" s="9" customFormat="1" ht="16.5" hidden="1">
      <c r="B332" s="63"/>
      <c r="C332" s="63"/>
      <c r="D332" s="64"/>
      <c r="E332" s="64"/>
      <c r="F332" s="65"/>
      <c r="K332" s="6"/>
      <c r="L332" s="6"/>
      <c r="M332" s="6"/>
      <c r="N332" s="6"/>
      <c r="O332" s="6"/>
      <c r="P332" s="6"/>
    </row>
    <row r="333" spans="2:16" s="9" customFormat="1" ht="16.5" hidden="1">
      <c r="B333" s="63"/>
      <c r="C333" s="63"/>
      <c r="D333" s="64"/>
      <c r="E333" s="64"/>
      <c r="F333" s="65"/>
      <c r="K333" s="6"/>
      <c r="L333" s="6"/>
      <c r="M333" s="6"/>
      <c r="N333" s="6"/>
      <c r="O333" s="6"/>
      <c r="P333" s="6"/>
    </row>
    <row r="334" spans="2:16" s="9" customFormat="1" ht="16.5" hidden="1">
      <c r="B334" s="63"/>
      <c r="C334" s="63"/>
      <c r="D334" s="64"/>
      <c r="E334" s="64"/>
      <c r="F334" s="65"/>
      <c r="K334" s="6"/>
      <c r="L334" s="6"/>
      <c r="M334" s="6"/>
      <c r="N334" s="6"/>
      <c r="O334" s="6"/>
      <c r="P334" s="6"/>
    </row>
    <row r="335" spans="2:16" s="9" customFormat="1" ht="16.5" hidden="1">
      <c r="B335" s="63"/>
      <c r="C335" s="63"/>
      <c r="D335" s="64"/>
      <c r="E335" s="64"/>
      <c r="F335" s="65"/>
      <c r="K335" s="6"/>
      <c r="L335" s="6"/>
      <c r="M335" s="6"/>
      <c r="N335" s="6"/>
      <c r="O335" s="6"/>
      <c r="P335" s="6"/>
    </row>
    <row r="336" spans="2:16" s="9" customFormat="1" ht="16.5" hidden="1">
      <c r="B336" s="63"/>
      <c r="C336" s="63"/>
      <c r="D336" s="64"/>
      <c r="E336" s="64"/>
      <c r="F336" s="65"/>
      <c r="K336" s="6"/>
      <c r="L336" s="6"/>
      <c r="M336" s="6"/>
      <c r="N336" s="6"/>
      <c r="O336" s="6"/>
      <c r="P336" s="6"/>
    </row>
    <row r="337" spans="2:16" s="9" customFormat="1" ht="16.5" hidden="1">
      <c r="B337" s="63"/>
      <c r="C337" s="63"/>
      <c r="D337" s="64"/>
      <c r="E337" s="64"/>
      <c r="F337" s="65"/>
      <c r="K337" s="6"/>
      <c r="L337" s="6"/>
      <c r="M337" s="6"/>
      <c r="N337" s="6"/>
      <c r="O337" s="6"/>
      <c r="P337" s="6"/>
    </row>
    <row r="338" spans="2:16" s="9" customFormat="1" ht="16.5" hidden="1">
      <c r="B338" s="63"/>
      <c r="C338" s="63"/>
      <c r="D338" s="64"/>
      <c r="E338" s="64"/>
      <c r="F338" s="65"/>
      <c r="K338" s="6"/>
      <c r="L338" s="6"/>
      <c r="M338" s="6"/>
      <c r="N338" s="6"/>
      <c r="O338" s="6"/>
      <c r="P338" s="6"/>
    </row>
    <row r="339" spans="2:16" s="9" customFormat="1" ht="16.5" hidden="1">
      <c r="B339" s="63"/>
      <c r="C339" s="63"/>
      <c r="D339" s="64"/>
      <c r="E339" s="64"/>
      <c r="F339" s="65"/>
      <c r="K339" s="6"/>
      <c r="L339" s="6"/>
      <c r="M339" s="6"/>
      <c r="N339" s="6"/>
      <c r="O339" s="6"/>
      <c r="P339" s="6"/>
    </row>
    <row r="340" spans="2:16" s="9" customFormat="1" ht="16.5" hidden="1">
      <c r="B340" s="63"/>
      <c r="C340" s="63"/>
      <c r="D340" s="64"/>
      <c r="E340" s="64"/>
      <c r="F340" s="65"/>
      <c r="K340" s="6"/>
      <c r="L340" s="6"/>
      <c r="M340" s="6"/>
      <c r="N340" s="6"/>
      <c r="O340" s="6"/>
      <c r="P340" s="6"/>
    </row>
    <row r="341" spans="2:16" s="9" customFormat="1" ht="16.5" hidden="1">
      <c r="B341" s="63"/>
      <c r="C341" s="63"/>
      <c r="D341" s="64"/>
      <c r="E341" s="64"/>
      <c r="F341" s="65"/>
      <c r="K341" s="6"/>
      <c r="L341" s="6"/>
      <c r="M341" s="6"/>
      <c r="N341" s="6"/>
      <c r="O341" s="6"/>
      <c r="P341" s="6"/>
    </row>
    <row r="342" spans="2:16" s="9" customFormat="1" ht="16.5" hidden="1">
      <c r="B342" s="63"/>
      <c r="C342" s="63"/>
      <c r="D342" s="64"/>
      <c r="E342" s="64"/>
      <c r="F342" s="65"/>
      <c r="K342" s="6"/>
      <c r="L342" s="6"/>
      <c r="M342" s="6"/>
      <c r="N342" s="6"/>
      <c r="O342" s="6"/>
      <c r="P342" s="6"/>
    </row>
    <row r="343" spans="2:16" s="9" customFormat="1" ht="16.5" hidden="1">
      <c r="B343" s="63"/>
      <c r="C343" s="63"/>
      <c r="D343" s="64"/>
      <c r="E343" s="64"/>
      <c r="F343" s="65"/>
      <c r="K343" s="6"/>
      <c r="L343" s="6"/>
      <c r="M343" s="6"/>
      <c r="N343" s="6"/>
      <c r="O343" s="6"/>
      <c r="P343" s="6"/>
    </row>
    <row r="344" spans="2:16" s="9" customFormat="1" ht="16.5" hidden="1">
      <c r="B344" s="63"/>
      <c r="C344" s="63"/>
      <c r="D344" s="64"/>
      <c r="E344" s="64"/>
      <c r="F344" s="65"/>
      <c r="K344" s="6"/>
      <c r="L344" s="6"/>
      <c r="M344" s="6"/>
      <c r="N344" s="6"/>
      <c r="O344" s="6"/>
      <c r="P344" s="6"/>
    </row>
    <row r="345" spans="2:16" s="9" customFormat="1" ht="16.5" hidden="1">
      <c r="B345" s="63"/>
      <c r="C345" s="63"/>
      <c r="D345" s="64"/>
      <c r="E345" s="64"/>
      <c r="F345" s="65"/>
      <c r="K345" s="6"/>
      <c r="L345" s="6"/>
      <c r="M345" s="6"/>
      <c r="N345" s="6"/>
      <c r="O345" s="6"/>
      <c r="P345" s="6"/>
    </row>
    <row r="346" spans="2:16" s="9" customFormat="1" ht="16.5" hidden="1">
      <c r="B346" s="63"/>
      <c r="C346" s="63"/>
      <c r="D346" s="64"/>
      <c r="E346" s="64"/>
      <c r="F346" s="65"/>
      <c r="K346" s="6"/>
      <c r="L346" s="6"/>
      <c r="M346" s="6"/>
      <c r="N346" s="6"/>
      <c r="O346" s="6"/>
      <c r="P346" s="6"/>
    </row>
    <row r="347" spans="2:16" s="9" customFormat="1" ht="16.5" hidden="1">
      <c r="B347" s="63"/>
      <c r="C347" s="63"/>
      <c r="D347" s="64"/>
      <c r="E347" s="64"/>
      <c r="F347" s="65"/>
      <c r="K347" s="6"/>
      <c r="L347" s="6"/>
      <c r="M347" s="6"/>
      <c r="N347" s="6"/>
      <c r="O347" s="6"/>
      <c r="P347" s="6"/>
    </row>
    <row r="348" spans="2:16" s="9" customFormat="1" ht="16.5" hidden="1">
      <c r="B348" s="63"/>
      <c r="C348" s="63"/>
      <c r="D348" s="64"/>
      <c r="E348" s="64"/>
      <c r="F348" s="65"/>
      <c r="K348" s="6"/>
      <c r="L348" s="6"/>
      <c r="M348" s="6"/>
      <c r="N348" s="6"/>
      <c r="O348" s="6"/>
      <c r="P348" s="6"/>
    </row>
    <row r="349" spans="2:16" s="9" customFormat="1" ht="16.5" hidden="1">
      <c r="B349" s="63"/>
      <c r="C349" s="63"/>
      <c r="D349" s="64"/>
      <c r="E349" s="64"/>
      <c r="F349" s="65"/>
      <c r="K349" s="6"/>
      <c r="L349" s="6"/>
      <c r="M349" s="6"/>
      <c r="N349" s="6"/>
      <c r="O349" s="6"/>
      <c r="P349" s="6"/>
    </row>
    <row r="350" spans="2:16" s="9" customFormat="1" ht="16.5" hidden="1">
      <c r="B350" s="63"/>
      <c r="C350" s="63"/>
      <c r="D350" s="64"/>
      <c r="E350" s="64"/>
      <c r="F350" s="65"/>
      <c r="K350" s="6"/>
      <c r="L350" s="6"/>
      <c r="M350" s="6"/>
      <c r="N350" s="6"/>
      <c r="O350" s="6"/>
      <c r="P350" s="6"/>
    </row>
    <row r="351" spans="2:16" s="9" customFormat="1" ht="16.5" hidden="1">
      <c r="B351" s="63"/>
      <c r="C351" s="63"/>
      <c r="D351" s="64"/>
      <c r="E351" s="64"/>
      <c r="F351" s="65"/>
      <c r="K351" s="6"/>
      <c r="L351" s="6"/>
      <c r="M351" s="6"/>
      <c r="N351" s="6"/>
      <c r="O351" s="6"/>
      <c r="P351" s="6"/>
    </row>
    <row r="352" spans="2:16" s="9" customFormat="1" ht="16.5" hidden="1">
      <c r="B352" s="63"/>
      <c r="C352" s="63"/>
      <c r="D352" s="64"/>
      <c r="E352" s="64"/>
      <c r="F352" s="65"/>
      <c r="K352" s="6"/>
      <c r="L352" s="6"/>
      <c r="M352" s="6"/>
      <c r="N352" s="6"/>
      <c r="O352" s="6"/>
      <c r="P352" s="6"/>
    </row>
    <row r="353" spans="2:16" s="9" customFormat="1" ht="16.5" hidden="1">
      <c r="B353" s="63"/>
      <c r="C353" s="63"/>
      <c r="D353" s="64"/>
      <c r="E353" s="64"/>
      <c r="F353" s="65"/>
      <c r="K353" s="6"/>
      <c r="L353" s="6"/>
      <c r="M353" s="6"/>
      <c r="N353" s="6"/>
      <c r="O353" s="6"/>
      <c r="P353" s="6"/>
    </row>
    <row r="354" spans="2:16" s="9" customFormat="1" ht="16.5" hidden="1">
      <c r="B354" s="63"/>
      <c r="C354" s="63"/>
      <c r="D354" s="64"/>
      <c r="E354" s="64"/>
      <c r="F354" s="65"/>
      <c r="K354" s="6"/>
      <c r="L354" s="6"/>
      <c r="M354" s="6"/>
      <c r="N354" s="6"/>
      <c r="O354" s="6"/>
      <c r="P354" s="6"/>
    </row>
    <row r="355" spans="2:16" s="9" customFormat="1" ht="16.5" hidden="1">
      <c r="B355" s="63"/>
      <c r="C355" s="63"/>
      <c r="D355" s="64"/>
      <c r="E355" s="64"/>
      <c r="F355" s="65"/>
      <c r="K355" s="6"/>
      <c r="L355" s="6"/>
      <c r="M355" s="6"/>
      <c r="N355" s="6"/>
      <c r="O355" s="6"/>
      <c r="P355" s="6"/>
    </row>
    <row r="356" spans="2:16" s="9" customFormat="1" ht="16.5" hidden="1">
      <c r="B356" s="63"/>
      <c r="C356" s="63"/>
      <c r="D356" s="64"/>
      <c r="E356" s="64"/>
      <c r="F356" s="65"/>
      <c r="K356" s="6"/>
      <c r="L356" s="6"/>
      <c r="M356" s="6"/>
      <c r="N356" s="6"/>
      <c r="O356" s="6"/>
      <c r="P356" s="6"/>
    </row>
    <row r="357" spans="2:16" s="9" customFormat="1" ht="16.5" hidden="1">
      <c r="B357" s="63"/>
      <c r="C357" s="63"/>
      <c r="D357" s="64"/>
      <c r="E357" s="64"/>
      <c r="F357" s="65"/>
      <c r="K357" s="6"/>
      <c r="L357" s="6"/>
      <c r="M357" s="6"/>
      <c r="N357" s="6"/>
      <c r="O357" s="6"/>
      <c r="P357" s="6"/>
    </row>
    <row r="358" spans="2:16" s="9" customFormat="1" ht="16.5" hidden="1">
      <c r="B358" s="63"/>
      <c r="C358" s="63"/>
      <c r="D358" s="64"/>
      <c r="E358" s="64"/>
      <c r="F358" s="65"/>
      <c r="K358" s="6"/>
      <c r="L358" s="6"/>
      <c r="M358" s="6"/>
      <c r="N358" s="6"/>
      <c r="O358" s="6"/>
      <c r="P358" s="6"/>
    </row>
    <row r="359" spans="2:16" s="9" customFormat="1" ht="16.5" hidden="1">
      <c r="B359" s="63"/>
      <c r="C359" s="63"/>
      <c r="D359" s="64"/>
      <c r="E359" s="64"/>
      <c r="F359" s="65"/>
      <c r="K359" s="6"/>
      <c r="L359" s="6"/>
      <c r="M359" s="6"/>
      <c r="N359" s="6"/>
      <c r="O359" s="6"/>
      <c r="P359" s="6"/>
    </row>
    <row r="360" spans="2:16" s="9" customFormat="1" ht="16.5" hidden="1">
      <c r="B360" s="63"/>
      <c r="C360" s="63"/>
      <c r="D360" s="64"/>
      <c r="E360" s="64"/>
      <c r="F360" s="65"/>
      <c r="K360" s="6"/>
      <c r="L360" s="6"/>
      <c r="M360" s="6"/>
      <c r="N360" s="6"/>
      <c r="O360" s="6"/>
      <c r="P360" s="6"/>
    </row>
    <row r="361" spans="2:16" s="9" customFormat="1" ht="16.5" hidden="1">
      <c r="B361" s="63"/>
      <c r="C361" s="63"/>
      <c r="D361" s="64"/>
      <c r="E361" s="64"/>
      <c r="F361" s="65"/>
      <c r="K361" s="6"/>
      <c r="L361" s="6"/>
      <c r="M361" s="6"/>
      <c r="N361" s="6"/>
      <c r="O361" s="6"/>
      <c r="P361" s="6"/>
    </row>
    <row r="362" spans="2:16" s="9" customFormat="1" ht="16.5" hidden="1">
      <c r="B362" s="63"/>
      <c r="C362" s="63"/>
      <c r="D362" s="64"/>
      <c r="E362" s="64"/>
      <c r="F362" s="65"/>
      <c r="K362" s="6"/>
      <c r="L362" s="6"/>
      <c r="M362" s="6"/>
      <c r="N362" s="6"/>
      <c r="O362" s="6"/>
      <c r="P362" s="6"/>
    </row>
    <row r="363" spans="2:16" s="9" customFormat="1" ht="16.5" hidden="1">
      <c r="B363" s="63"/>
      <c r="C363" s="63"/>
      <c r="D363" s="64"/>
      <c r="E363" s="64"/>
      <c r="F363" s="65"/>
      <c r="K363" s="6"/>
      <c r="L363" s="6"/>
      <c r="M363" s="6"/>
      <c r="N363" s="6"/>
      <c r="O363" s="6"/>
      <c r="P363" s="6"/>
    </row>
    <row r="364" spans="2:16" s="9" customFormat="1" ht="16.5" hidden="1">
      <c r="B364" s="63"/>
      <c r="C364" s="63"/>
      <c r="D364" s="64"/>
      <c r="E364" s="64"/>
      <c r="F364" s="65"/>
      <c r="K364" s="6"/>
      <c r="L364" s="6"/>
      <c r="M364" s="6"/>
      <c r="N364" s="6"/>
      <c r="O364" s="6"/>
      <c r="P364" s="6"/>
    </row>
    <row r="365" spans="2:16" s="9" customFormat="1" ht="16.5" hidden="1">
      <c r="B365" s="63"/>
      <c r="C365" s="63"/>
      <c r="D365" s="64"/>
      <c r="E365" s="64"/>
      <c r="F365" s="65"/>
      <c r="K365" s="6"/>
      <c r="L365" s="6"/>
      <c r="M365" s="6"/>
      <c r="N365" s="6"/>
      <c r="O365" s="6"/>
      <c r="P365" s="6"/>
    </row>
    <row r="366" spans="2:16" s="9" customFormat="1" ht="16.5" hidden="1">
      <c r="B366" s="63"/>
      <c r="C366" s="63"/>
      <c r="D366" s="64"/>
      <c r="E366" s="64"/>
      <c r="F366" s="65"/>
      <c r="K366" s="6"/>
      <c r="L366" s="6"/>
      <c r="M366" s="6"/>
      <c r="N366" s="6"/>
      <c r="O366" s="6"/>
      <c r="P366" s="6"/>
    </row>
    <row r="367" spans="2:16" s="9" customFormat="1" ht="16.5" hidden="1">
      <c r="B367" s="63"/>
      <c r="C367" s="63"/>
      <c r="D367" s="64"/>
      <c r="E367" s="64"/>
      <c r="F367" s="65"/>
      <c r="K367" s="6"/>
      <c r="L367" s="6"/>
      <c r="M367" s="6"/>
      <c r="N367" s="6"/>
      <c r="O367" s="6"/>
      <c r="P367" s="6"/>
    </row>
    <row r="368" spans="2:16" s="9" customFormat="1" ht="16.5" hidden="1">
      <c r="B368" s="63"/>
      <c r="C368" s="63"/>
      <c r="D368" s="64"/>
      <c r="E368" s="64"/>
      <c r="F368" s="65"/>
      <c r="K368" s="6"/>
      <c r="L368" s="6"/>
      <c r="M368" s="6"/>
      <c r="N368" s="6"/>
      <c r="O368" s="6"/>
      <c r="P368" s="6"/>
    </row>
    <row r="369" spans="2:16" s="9" customFormat="1" ht="16.5" hidden="1">
      <c r="B369" s="63"/>
      <c r="C369" s="63"/>
      <c r="D369" s="64"/>
      <c r="E369" s="64"/>
      <c r="F369" s="65"/>
      <c r="K369" s="6"/>
      <c r="L369" s="6"/>
      <c r="M369" s="6"/>
      <c r="N369" s="6"/>
      <c r="O369" s="6"/>
      <c r="P369" s="6"/>
    </row>
    <row r="370" spans="2:16" s="9" customFormat="1" ht="16.5" hidden="1">
      <c r="B370" s="63"/>
      <c r="C370" s="63"/>
      <c r="D370" s="64"/>
      <c r="E370" s="64"/>
      <c r="F370" s="65"/>
      <c r="K370" s="6"/>
      <c r="L370" s="6"/>
      <c r="M370" s="6"/>
      <c r="N370" s="6"/>
      <c r="O370" s="6"/>
      <c r="P370" s="6"/>
    </row>
    <row r="371" spans="2:16" s="9" customFormat="1" ht="16.5" hidden="1">
      <c r="B371" s="63"/>
      <c r="C371" s="63"/>
      <c r="D371" s="64"/>
      <c r="E371" s="64"/>
      <c r="F371" s="65"/>
      <c r="K371" s="6"/>
      <c r="L371" s="6"/>
      <c r="M371" s="6"/>
      <c r="N371" s="6"/>
      <c r="O371" s="6"/>
      <c r="P371" s="6"/>
    </row>
    <row r="372" spans="2:16" s="9" customFormat="1" ht="16.5" hidden="1">
      <c r="B372" s="63"/>
      <c r="C372" s="63"/>
      <c r="D372" s="64"/>
      <c r="E372" s="64"/>
      <c r="F372" s="65"/>
      <c r="K372" s="6"/>
      <c r="L372" s="6"/>
      <c r="M372" s="6"/>
      <c r="N372" s="6"/>
      <c r="O372" s="6"/>
      <c r="P372" s="6"/>
    </row>
    <row r="373" spans="2:16" s="9" customFormat="1" ht="16.5" hidden="1">
      <c r="B373" s="63"/>
      <c r="C373" s="63"/>
      <c r="D373" s="64"/>
      <c r="E373" s="64"/>
      <c r="F373" s="65"/>
      <c r="K373" s="6"/>
      <c r="L373" s="6"/>
      <c r="M373" s="6"/>
      <c r="N373" s="6"/>
      <c r="O373" s="6"/>
      <c r="P373" s="6"/>
    </row>
    <row r="374" spans="2:16" s="9" customFormat="1" ht="16.5" hidden="1">
      <c r="B374" s="63"/>
      <c r="C374" s="63"/>
      <c r="D374" s="64"/>
      <c r="E374" s="64"/>
      <c r="F374" s="65"/>
      <c r="K374" s="6"/>
      <c r="L374" s="6"/>
      <c r="M374" s="6"/>
      <c r="N374" s="6"/>
      <c r="O374" s="6"/>
      <c r="P374" s="6"/>
    </row>
    <row r="375" spans="2:16" s="9" customFormat="1" ht="16.5" hidden="1">
      <c r="B375" s="63"/>
      <c r="C375" s="63"/>
      <c r="D375" s="64"/>
      <c r="E375" s="64"/>
      <c r="F375" s="65"/>
      <c r="K375" s="6"/>
      <c r="L375" s="6"/>
      <c r="M375" s="6"/>
      <c r="N375" s="6"/>
      <c r="O375" s="6"/>
      <c r="P375" s="6"/>
    </row>
    <row r="376" spans="2:16" s="9" customFormat="1" ht="16.5" hidden="1">
      <c r="B376" s="63"/>
      <c r="C376" s="63"/>
      <c r="D376" s="64"/>
      <c r="E376" s="64"/>
      <c r="F376" s="65"/>
      <c r="K376" s="6"/>
      <c r="L376" s="6"/>
      <c r="M376" s="6"/>
      <c r="N376" s="6"/>
      <c r="O376" s="6"/>
      <c r="P376" s="6"/>
    </row>
    <row r="377" spans="2:16" s="9" customFormat="1" ht="16.5" hidden="1">
      <c r="B377" s="63"/>
      <c r="C377" s="63"/>
      <c r="D377" s="64"/>
      <c r="E377" s="64"/>
      <c r="F377" s="65"/>
      <c r="K377" s="6"/>
      <c r="L377" s="6"/>
      <c r="M377" s="6"/>
      <c r="N377" s="6"/>
      <c r="O377" s="6"/>
      <c r="P377" s="6"/>
    </row>
    <row r="378" spans="2:16" s="9" customFormat="1" ht="16.5" hidden="1">
      <c r="B378" s="63"/>
      <c r="C378" s="63"/>
      <c r="D378" s="64"/>
      <c r="E378" s="64"/>
      <c r="F378" s="65"/>
      <c r="K378" s="6"/>
      <c r="L378" s="6"/>
      <c r="M378" s="6"/>
      <c r="N378" s="6"/>
      <c r="O378" s="6"/>
      <c r="P378" s="6"/>
    </row>
    <row r="379" spans="2:16" s="9" customFormat="1" ht="16.5" hidden="1">
      <c r="B379" s="63"/>
      <c r="C379" s="63"/>
      <c r="D379" s="64"/>
      <c r="E379" s="64"/>
      <c r="F379" s="65"/>
      <c r="K379" s="6"/>
      <c r="L379" s="6"/>
      <c r="M379" s="6"/>
      <c r="N379" s="6"/>
      <c r="O379" s="6"/>
      <c r="P379" s="6"/>
    </row>
    <row r="380" spans="2:16" s="9" customFormat="1" ht="16.5" hidden="1">
      <c r="B380" s="63"/>
      <c r="C380" s="63"/>
      <c r="D380" s="64"/>
      <c r="E380" s="64"/>
      <c r="F380" s="65"/>
      <c r="K380" s="6"/>
      <c r="L380" s="6"/>
      <c r="M380" s="6"/>
      <c r="N380" s="6"/>
      <c r="O380" s="6"/>
      <c r="P380" s="6"/>
    </row>
    <row r="381" spans="2:16" s="9" customFormat="1" ht="16.5" hidden="1">
      <c r="B381" s="63"/>
      <c r="C381" s="63"/>
      <c r="D381" s="64"/>
      <c r="E381" s="64"/>
      <c r="F381" s="65"/>
      <c r="K381" s="6"/>
      <c r="L381" s="6"/>
      <c r="M381" s="6"/>
      <c r="N381" s="6"/>
      <c r="O381" s="6"/>
      <c r="P381" s="6"/>
    </row>
    <row r="382" spans="2:16" s="9" customFormat="1" ht="16.5" hidden="1">
      <c r="B382" s="63"/>
      <c r="C382" s="63"/>
      <c r="D382" s="64"/>
      <c r="E382" s="64"/>
      <c r="F382" s="65"/>
      <c r="K382" s="6"/>
      <c r="L382" s="6"/>
      <c r="M382" s="6"/>
      <c r="N382" s="6"/>
      <c r="O382" s="6"/>
      <c r="P382" s="6"/>
    </row>
    <row r="383" spans="2:16" s="9" customFormat="1" ht="16.5" hidden="1">
      <c r="B383" s="63"/>
      <c r="C383" s="63"/>
      <c r="D383" s="64"/>
      <c r="E383" s="64"/>
      <c r="F383" s="65"/>
      <c r="K383" s="6"/>
      <c r="L383" s="6"/>
      <c r="M383" s="6"/>
      <c r="N383" s="6"/>
      <c r="O383" s="6"/>
      <c r="P383" s="6"/>
    </row>
    <row r="384" spans="2:16" s="9" customFormat="1" ht="16.5" hidden="1">
      <c r="B384" s="63"/>
      <c r="C384" s="63"/>
      <c r="D384" s="64"/>
      <c r="E384" s="64"/>
      <c r="F384" s="65"/>
      <c r="K384" s="6"/>
      <c r="L384" s="6"/>
      <c r="M384" s="6"/>
      <c r="N384" s="6"/>
      <c r="O384" s="6"/>
      <c r="P384" s="6"/>
    </row>
    <row r="385" spans="2:16" s="9" customFormat="1" ht="16.5" hidden="1">
      <c r="B385" s="63"/>
      <c r="C385" s="63"/>
      <c r="D385" s="64"/>
      <c r="E385" s="64"/>
      <c r="F385" s="65"/>
      <c r="K385" s="6"/>
      <c r="L385" s="6"/>
      <c r="M385" s="6"/>
      <c r="N385" s="6"/>
      <c r="O385" s="6"/>
      <c r="P385" s="6"/>
    </row>
    <row r="386" spans="2:16" s="9" customFormat="1" ht="16.5" hidden="1">
      <c r="B386" s="63"/>
      <c r="C386" s="63"/>
      <c r="D386" s="64"/>
      <c r="E386" s="64"/>
      <c r="F386" s="65"/>
      <c r="K386" s="6"/>
      <c r="L386" s="6"/>
      <c r="M386" s="6"/>
      <c r="N386" s="6"/>
      <c r="O386" s="6"/>
      <c r="P386" s="6"/>
    </row>
    <row r="387" spans="2:16" s="9" customFormat="1" ht="16.5" hidden="1">
      <c r="B387" s="63"/>
      <c r="C387" s="63"/>
      <c r="D387" s="64"/>
      <c r="E387" s="64"/>
      <c r="F387" s="65"/>
      <c r="K387" s="6"/>
      <c r="L387" s="6"/>
      <c r="M387" s="6"/>
      <c r="N387" s="6"/>
      <c r="O387" s="6"/>
      <c r="P387" s="6"/>
    </row>
    <row r="388" spans="2:16" s="9" customFormat="1" ht="16.5" hidden="1">
      <c r="B388" s="63"/>
      <c r="C388" s="63"/>
      <c r="D388" s="64"/>
      <c r="E388" s="64"/>
      <c r="F388" s="65"/>
      <c r="K388" s="6"/>
      <c r="L388" s="6"/>
      <c r="M388" s="6"/>
      <c r="N388" s="6"/>
      <c r="O388" s="6"/>
      <c r="P388" s="6"/>
    </row>
    <row r="389" spans="2:16" s="9" customFormat="1" ht="16.5" hidden="1">
      <c r="B389" s="63"/>
      <c r="C389" s="63"/>
      <c r="D389" s="64"/>
      <c r="E389" s="64"/>
      <c r="F389" s="65"/>
      <c r="K389" s="6"/>
      <c r="L389" s="6"/>
      <c r="M389" s="6"/>
      <c r="N389" s="6"/>
      <c r="O389" s="6"/>
      <c r="P389" s="6"/>
    </row>
    <row r="390" spans="2:16" s="9" customFormat="1" ht="16.5" hidden="1">
      <c r="B390" s="63"/>
      <c r="C390" s="63"/>
      <c r="D390" s="64"/>
      <c r="E390" s="64"/>
      <c r="F390" s="65"/>
      <c r="K390" s="6"/>
      <c r="L390" s="6"/>
      <c r="M390" s="6"/>
      <c r="N390" s="6"/>
      <c r="O390" s="6"/>
      <c r="P390" s="6"/>
    </row>
    <row r="391" spans="2:16" s="9" customFormat="1" ht="16.5" hidden="1">
      <c r="B391" s="63"/>
      <c r="C391" s="63"/>
      <c r="D391" s="64"/>
      <c r="E391" s="64"/>
      <c r="F391" s="65"/>
      <c r="K391" s="6"/>
      <c r="L391" s="6"/>
      <c r="M391" s="6"/>
      <c r="N391" s="6"/>
      <c r="O391" s="6"/>
      <c r="P391" s="6"/>
    </row>
    <row r="392" spans="2:16" s="9" customFormat="1" ht="16.5" hidden="1">
      <c r="B392" s="63"/>
      <c r="C392" s="63"/>
      <c r="D392" s="64"/>
      <c r="E392" s="64"/>
      <c r="F392" s="65"/>
      <c r="K392" s="6"/>
      <c r="L392" s="6"/>
      <c r="M392" s="6"/>
      <c r="N392" s="6"/>
      <c r="O392" s="6"/>
      <c r="P392" s="6"/>
    </row>
    <row r="393" spans="2:16" s="9" customFormat="1" ht="16.5" hidden="1">
      <c r="B393" s="63"/>
      <c r="C393" s="63"/>
      <c r="D393" s="64"/>
      <c r="E393" s="64"/>
      <c r="F393" s="65"/>
      <c r="K393" s="6"/>
      <c r="L393" s="6"/>
      <c r="M393" s="6"/>
      <c r="N393" s="6"/>
      <c r="O393" s="6"/>
      <c r="P393" s="6"/>
    </row>
    <row r="394" spans="2:16" s="9" customFormat="1" ht="16.5" hidden="1">
      <c r="B394" s="63"/>
      <c r="C394" s="63"/>
      <c r="D394" s="64"/>
      <c r="E394" s="64"/>
      <c r="F394" s="65"/>
      <c r="K394" s="6"/>
      <c r="L394" s="6"/>
      <c r="M394" s="6"/>
      <c r="N394" s="6"/>
      <c r="O394" s="6"/>
      <c r="P394" s="6"/>
    </row>
    <row r="395" spans="2:16" s="9" customFormat="1" ht="16.5" hidden="1">
      <c r="B395" s="63"/>
      <c r="C395" s="63"/>
      <c r="D395" s="64"/>
      <c r="E395" s="64"/>
      <c r="F395" s="65"/>
      <c r="K395" s="6"/>
      <c r="L395" s="6"/>
      <c r="M395" s="6"/>
      <c r="N395" s="6"/>
      <c r="O395" s="6"/>
      <c r="P395" s="6"/>
    </row>
    <row r="396" spans="2:16" s="9" customFormat="1" ht="16.5" hidden="1">
      <c r="B396" s="63"/>
      <c r="C396" s="63"/>
      <c r="D396" s="64"/>
      <c r="E396" s="64"/>
      <c r="F396" s="65"/>
      <c r="K396" s="6"/>
      <c r="L396" s="6"/>
      <c r="M396" s="6"/>
      <c r="N396" s="6"/>
      <c r="O396" s="6"/>
      <c r="P396" s="6"/>
    </row>
    <row r="397" spans="2:16" s="9" customFormat="1" ht="16.5" hidden="1">
      <c r="B397" s="63"/>
      <c r="C397" s="63"/>
      <c r="D397" s="64"/>
      <c r="E397" s="64"/>
      <c r="F397" s="65"/>
      <c r="K397" s="6"/>
      <c r="L397" s="6"/>
      <c r="M397" s="6"/>
      <c r="N397" s="6"/>
      <c r="O397" s="6"/>
      <c r="P397" s="6"/>
    </row>
    <row r="398" spans="2:16" s="9" customFormat="1" ht="16.5" hidden="1">
      <c r="B398" s="63"/>
      <c r="C398" s="63"/>
      <c r="D398" s="64"/>
      <c r="E398" s="64"/>
      <c r="F398" s="65"/>
      <c r="K398" s="6"/>
      <c r="L398" s="6"/>
      <c r="M398" s="6"/>
      <c r="N398" s="6"/>
      <c r="O398" s="6"/>
      <c r="P398" s="6"/>
    </row>
    <row r="399" spans="2:16" s="9" customFormat="1" ht="16.5" hidden="1">
      <c r="B399" s="63"/>
      <c r="C399" s="63"/>
      <c r="D399" s="64"/>
      <c r="E399" s="64"/>
      <c r="F399" s="65"/>
      <c r="K399" s="6"/>
      <c r="L399" s="6"/>
      <c r="M399" s="6"/>
      <c r="N399" s="6"/>
      <c r="O399" s="6"/>
      <c r="P399" s="6"/>
    </row>
    <row r="400" spans="2:16" s="9" customFormat="1" ht="16.5" hidden="1">
      <c r="B400" s="63"/>
      <c r="C400" s="63"/>
      <c r="D400" s="64"/>
      <c r="E400" s="64"/>
      <c r="F400" s="65"/>
      <c r="K400" s="6"/>
      <c r="L400" s="6"/>
      <c r="M400" s="6"/>
      <c r="N400" s="6"/>
      <c r="O400" s="6"/>
      <c r="P400" s="6"/>
    </row>
    <row r="401" spans="2:16" s="9" customFormat="1" ht="16.5" hidden="1">
      <c r="B401" s="63"/>
      <c r="C401" s="63"/>
      <c r="D401" s="64"/>
      <c r="E401" s="64"/>
      <c r="F401" s="65"/>
      <c r="K401" s="6"/>
      <c r="L401" s="6"/>
      <c r="M401" s="6"/>
      <c r="N401" s="6"/>
      <c r="O401" s="6"/>
      <c r="P401" s="6"/>
    </row>
    <row r="402" spans="2:16" s="9" customFormat="1" ht="16.5" hidden="1">
      <c r="B402" s="63"/>
      <c r="C402" s="63"/>
      <c r="D402" s="64"/>
      <c r="E402" s="64"/>
      <c r="F402" s="65"/>
      <c r="K402" s="6"/>
      <c r="L402" s="6"/>
      <c r="M402" s="6"/>
      <c r="N402" s="6"/>
      <c r="O402" s="6"/>
      <c r="P402" s="6"/>
    </row>
    <row r="403" spans="2:16" s="9" customFormat="1" ht="16.5" hidden="1">
      <c r="B403" s="63"/>
      <c r="C403" s="63"/>
      <c r="D403" s="64"/>
      <c r="E403" s="64"/>
      <c r="F403" s="65"/>
      <c r="K403" s="6"/>
      <c r="L403" s="6"/>
      <c r="M403" s="6"/>
      <c r="N403" s="6"/>
      <c r="O403" s="6"/>
      <c r="P403" s="6"/>
    </row>
    <row r="404" spans="2:16" s="9" customFormat="1" ht="16.5" hidden="1">
      <c r="B404" s="63"/>
      <c r="C404" s="63"/>
      <c r="D404" s="64"/>
      <c r="E404" s="64"/>
      <c r="F404" s="65"/>
      <c r="K404" s="6"/>
      <c r="L404" s="6"/>
      <c r="M404" s="6"/>
      <c r="N404" s="6"/>
      <c r="O404" s="6"/>
      <c r="P404" s="6"/>
    </row>
    <row r="405" spans="2:16" s="9" customFormat="1" ht="16.5" hidden="1">
      <c r="B405" s="63"/>
      <c r="C405" s="63"/>
      <c r="D405" s="64"/>
      <c r="E405" s="64"/>
      <c r="F405" s="65"/>
      <c r="K405" s="6"/>
      <c r="L405" s="6"/>
      <c r="M405" s="6"/>
      <c r="N405" s="6"/>
      <c r="O405" s="6"/>
      <c r="P405" s="6"/>
    </row>
    <row r="406" spans="2:16" s="9" customFormat="1" ht="16.5" hidden="1">
      <c r="B406" s="63"/>
      <c r="C406" s="63"/>
      <c r="D406" s="64"/>
      <c r="E406" s="64"/>
      <c r="F406" s="65"/>
      <c r="K406" s="6"/>
      <c r="L406" s="6"/>
      <c r="M406" s="6"/>
      <c r="N406" s="6"/>
      <c r="O406" s="6"/>
      <c r="P406" s="6"/>
    </row>
    <row r="407" spans="2:16" s="9" customFormat="1" ht="16.5" hidden="1">
      <c r="B407" s="63"/>
      <c r="C407" s="63"/>
      <c r="D407" s="64"/>
      <c r="E407" s="64"/>
      <c r="F407" s="65"/>
      <c r="K407" s="6"/>
      <c r="L407" s="6"/>
      <c r="M407" s="6"/>
      <c r="N407" s="6"/>
      <c r="O407" s="6"/>
      <c r="P407" s="6"/>
    </row>
    <row r="408" spans="2:16" s="9" customFormat="1" ht="16.5" hidden="1">
      <c r="B408" s="63"/>
      <c r="C408" s="63"/>
      <c r="D408" s="64"/>
      <c r="E408" s="64"/>
      <c r="F408" s="65"/>
      <c r="K408" s="6"/>
      <c r="L408" s="6"/>
      <c r="M408" s="6"/>
      <c r="N408" s="6"/>
      <c r="O408" s="6"/>
      <c r="P408" s="6"/>
    </row>
    <row r="409" spans="2:16" s="9" customFormat="1" ht="16.5" hidden="1">
      <c r="B409" s="63"/>
      <c r="C409" s="63"/>
      <c r="D409" s="64"/>
      <c r="E409" s="64"/>
      <c r="F409" s="65"/>
      <c r="K409" s="6"/>
      <c r="L409" s="6"/>
      <c r="M409" s="6"/>
      <c r="N409" s="6"/>
      <c r="O409" s="6"/>
      <c r="P409" s="6"/>
    </row>
    <row r="410" spans="2:16" s="9" customFormat="1" ht="16.5" hidden="1">
      <c r="B410" s="63"/>
      <c r="C410" s="63"/>
      <c r="D410" s="64"/>
      <c r="E410" s="64"/>
      <c r="F410" s="65"/>
      <c r="K410" s="6"/>
      <c r="L410" s="6"/>
      <c r="M410" s="6"/>
      <c r="N410" s="6"/>
      <c r="O410" s="6"/>
      <c r="P410" s="6"/>
    </row>
    <row r="411" spans="2:16" s="9" customFormat="1" ht="16.5" hidden="1">
      <c r="B411" s="63"/>
      <c r="C411" s="63"/>
      <c r="D411" s="64"/>
      <c r="E411" s="64"/>
      <c r="F411" s="65"/>
      <c r="K411" s="6"/>
      <c r="L411" s="6"/>
      <c r="M411" s="6"/>
      <c r="N411" s="6"/>
      <c r="O411" s="6"/>
      <c r="P411" s="6"/>
    </row>
    <row r="412" spans="2:16" s="9" customFormat="1" ht="16.5" hidden="1">
      <c r="B412" s="63"/>
      <c r="C412" s="63"/>
      <c r="D412" s="64"/>
      <c r="E412" s="64"/>
      <c r="F412" s="65"/>
      <c r="K412" s="6"/>
      <c r="L412" s="6"/>
      <c r="M412" s="6"/>
      <c r="N412" s="6"/>
      <c r="O412" s="6"/>
      <c r="P412" s="6"/>
    </row>
    <row r="413" spans="2:16" s="9" customFormat="1" ht="16.5" hidden="1">
      <c r="B413" s="63"/>
      <c r="C413" s="63"/>
      <c r="D413" s="64"/>
      <c r="E413" s="64"/>
      <c r="F413" s="65"/>
      <c r="K413" s="6"/>
      <c r="L413" s="6"/>
      <c r="M413" s="6"/>
      <c r="N413" s="6"/>
      <c r="O413" s="6"/>
      <c r="P413" s="6"/>
    </row>
    <row r="414" spans="2:16" s="9" customFormat="1" ht="16.5" hidden="1">
      <c r="B414" s="63"/>
      <c r="C414" s="63"/>
      <c r="D414" s="64"/>
      <c r="E414" s="64"/>
      <c r="F414" s="65"/>
      <c r="K414" s="6"/>
      <c r="L414" s="6"/>
      <c r="M414" s="6"/>
      <c r="N414" s="6"/>
      <c r="O414" s="6"/>
      <c r="P414" s="6"/>
    </row>
    <row r="415" spans="2:16" s="9" customFormat="1" ht="16.5" hidden="1">
      <c r="B415" s="63"/>
      <c r="C415" s="63"/>
      <c r="D415" s="64"/>
      <c r="E415" s="64"/>
      <c r="F415" s="65"/>
      <c r="K415" s="6"/>
      <c r="L415" s="6"/>
      <c r="M415" s="6"/>
      <c r="N415" s="6"/>
      <c r="O415" s="6"/>
      <c r="P415" s="6"/>
    </row>
    <row r="416" spans="2:16" s="9" customFormat="1" ht="16.5" hidden="1">
      <c r="B416" s="63"/>
      <c r="C416" s="63"/>
      <c r="D416" s="64"/>
      <c r="E416" s="64"/>
      <c r="F416" s="65"/>
      <c r="K416" s="6"/>
      <c r="L416" s="6"/>
      <c r="M416" s="6"/>
      <c r="N416" s="6"/>
      <c r="O416" s="6"/>
      <c r="P416" s="6"/>
    </row>
    <row r="417" spans="2:16" s="9" customFormat="1" ht="16.5" hidden="1">
      <c r="B417" s="63"/>
      <c r="C417" s="63"/>
      <c r="D417" s="64"/>
      <c r="E417" s="64"/>
      <c r="F417" s="65"/>
      <c r="K417" s="6"/>
      <c r="L417" s="6"/>
      <c r="M417" s="6"/>
      <c r="N417" s="6"/>
      <c r="O417" s="6"/>
      <c r="P417" s="6"/>
    </row>
    <row r="418" spans="2:16" s="9" customFormat="1" ht="16.5" hidden="1">
      <c r="B418" s="63"/>
      <c r="C418" s="63"/>
      <c r="D418" s="64"/>
      <c r="E418" s="64"/>
      <c r="F418" s="65"/>
      <c r="K418" s="6"/>
      <c r="L418" s="6"/>
      <c r="M418" s="6"/>
      <c r="N418" s="6"/>
      <c r="O418" s="6"/>
      <c r="P418" s="6"/>
    </row>
    <row r="419" spans="2:16" s="9" customFormat="1" ht="16.5" hidden="1">
      <c r="B419" s="63"/>
      <c r="C419" s="63"/>
      <c r="D419" s="64"/>
      <c r="E419" s="64"/>
      <c r="F419" s="65"/>
      <c r="K419" s="6"/>
      <c r="L419" s="6"/>
      <c r="M419" s="6"/>
      <c r="N419" s="6"/>
      <c r="O419" s="6"/>
      <c r="P419" s="6"/>
    </row>
    <row r="420" spans="2:16" s="9" customFormat="1" ht="16.5" hidden="1">
      <c r="B420" s="63"/>
      <c r="C420" s="63"/>
      <c r="D420" s="64"/>
      <c r="E420" s="64"/>
      <c r="F420" s="65"/>
      <c r="K420" s="6"/>
      <c r="L420" s="6"/>
      <c r="M420" s="6"/>
      <c r="N420" s="6"/>
      <c r="O420" s="6"/>
      <c r="P420" s="6"/>
    </row>
    <row r="421" spans="2:16" s="9" customFormat="1" ht="16.5" hidden="1">
      <c r="B421" s="63"/>
      <c r="C421" s="63"/>
      <c r="D421" s="64"/>
      <c r="E421" s="64"/>
      <c r="F421" s="65"/>
      <c r="K421" s="6"/>
      <c r="L421" s="6"/>
      <c r="M421" s="6"/>
      <c r="N421" s="6"/>
      <c r="O421" s="6"/>
      <c r="P421" s="6"/>
    </row>
    <row r="422" spans="2:16" s="9" customFormat="1" ht="16.5" hidden="1">
      <c r="B422" s="63"/>
      <c r="C422" s="63"/>
      <c r="D422" s="64"/>
      <c r="E422" s="64"/>
      <c r="F422" s="65"/>
      <c r="K422" s="6"/>
      <c r="L422" s="6"/>
      <c r="M422" s="6"/>
      <c r="N422" s="6"/>
      <c r="O422" s="6"/>
      <c r="P422" s="6"/>
    </row>
    <row r="423" spans="2:16" s="9" customFormat="1" ht="16.5" hidden="1">
      <c r="B423" s="63"/>
      <c r="C423" s="63"/>
      <c r="D423" s="64"/>
      <c r="E423" s="64"/>
      <c r="F423" s="65"/>
      <c r="K423" s="6"/>
      <c r="L423" s="6"/>
      <c r="M423" s="6"/>
      <c r="N423" s="6"/>
      <c r="O423" s="6"/>
      <c r="P423" s="6"/>
    </row>
    <row r="424" spans="2:16" s="9" customFormat="1" ht="16.5" hidden="1">
      <c r="B424" s="63"/>
      <c r="C424" s="63"/>
      <c r="D424" s="64"/>
      <c r="E424" s="64"/>
      <c r="F424" s="65"/>
      <c r="K424" s="6"/>
      <c r="L424" s="6"/>
      <c r="M424" s="6"/>
      <c r="N424" s="6"/>
      <c r="O424" s="6"/>
      <c r="P424" s="6"/>
    </row>
    <row r="425" spans="2:16" s="9" customFormat="1" ht="16.5" hidden="1">
      <c r="B425" s="63"/>
      <c r="C425" s="63"/>
      <c r="D425" s="64"/>
      <c r="E425" s="64"/>
      <c r="F425" s="65"/>
      <c r="K425" s="6"/>
      <c r="L425" s="6"/>
      <c r="M425" s="6"/>
      <c r="N425" s="6"/>
      <c r="O425" s="6"/>
      <c r="P425" s="6"/>
    </row>
    <row r="426" spans="2:16" s="9" customFormat="1" ht="16.5" hidden="1">
      <c r="B426" s="63"/>
      <c r="C426" s="63"/>
      <c r="D426" s="64"/>
      <c r="E426" s="64"/>
      <c r="F426" s="65"/>
      <c r="K426" s="6"/>
      <c r="L426" s="6"/>
      <c r="M426" s="6"/>
      <c r="N426" s="6"/>
      <c r="O426" s="6"/>
      <c r="P426" s="6"/>
    </row>
    <row r="427" spans="2:16" s="9" customFormat="1" ht="16.5" hidden="1">
      <c r="B427" s="63"/>
      <c r="C427" s="63"/>
      <c r="D427" s="64"/>
      <c r="E427" s="64"/>
      <c r="F427" s="65"/>
      <c r="K427" s="6"/>
      <c r="L427" s="6"/>
      <c r="M427" s="6"/>
      <c r="N427" s="6"/>
      <c r="O427" s="6"/>
      <c r="P427" s="6"/>
    </row>
    <row r="428" spans="2:16" s="9" customFormat="1" ht="16.5" hidden="1">
      <c r="B428" s="63"/>
      <c r="C428" s="63"/>
      <c r="D428" s="64"/>
      <c r="E428" s="64"/>
      <c r="F428" s="65"/>
      <c r="K428" s="6"/>
      <c r="L428" s="6"/>
      <c r="M428" s="6"/>
      <c r="N428" s="6"/>
      <c r="O428" s="6"/>
      <c r="P428" s="6"/>
    </row>
    <row r="429" spans="2:16" s="9" customFormat="1" ht="16.5" hidden="1">
      <c r="B429" s="63"/>
      <c r="C429" s="63"/>
      <c r="D429" s="64"/>
      <c r="E429" s="64"/>
      <c r="F429" s="65"/>
      <c r="K429" s="6"/>
      <c r="L429" s="6"/>
      <c r="M429" s="6"/>
      <c r="N429" s="6"/>
      <c r="O429" s="6"/>
      <c r="P429" s="6"/>
    </row>
    <row r="430" spans="2:16" s="9" customFormat="1" ht="16.5" hidden="1">
      <c r="B430" s="63"/>
      <c r="C430" s="63"/>
      <c r="D430" s="64"/>
      <c r="E430" s="64"/>
      <c r="F430" s="65"/>
      <c r="K430" s="6"/>
      <c r="L430" s="6"/>
      <c r="M430" s="6"/>
      <c r="N430" s="6"/>
      <c r="O430" s="6"/>
      <c r="P430" s="6"/>
    </row>
    <row r="431" spans="2:16" s="9" customFormat="1" ht="16.5" hidden="1">
      <c r="B431" s="63"/>
      <c r="C431" s="63"/>
      <c r="D431" s="64"/>
      <c r="E431" s="64"/>
      <c r="F431" s="65"/>
      <c r="K431" s="6"/>
      <c r="L431" s="6"/>
      <c r="M431" s="6"/>
      <c r="N431" s="6"/>
      <c r="O431" s="6"/>
      <c r="P431" s="6"/>
    </row>
    <row r="432" spans="2:16" s="9" customFormat="1" ht="16.5" hidden="1">
      <c r="B432" s="63"/>
      <c r="C432" s="63"/>
      <c r="D432" s="64"/>
      <c r="E432" s="64"/>
      <c r="F432" s="65"/>
      <c r="K432" s="6"/>
      <c r="L432" s="6"/>
      <c r="M432" s="6"/>
      <c r="N432" s="6"/>
      <c r="O432" s="6"/>
      <c r="P432" s="6"/>
    </row>
    <row r="433" spans="2:16" s="9" customFormat="1" ht="16.5" hidden="1">
      <c r="B433" s="63"/>
      <c r="C433" s="63"/>
      <c r="D433" s="64"/>
      <c r="E433" s="64"/>
      <c r="F433" s="65"/>
      <c r="K433" s="6"/>
      <c r="L433" s="6"/>
      <c r="M433" s="6"/>
      <c r="N433" s="6"/>
      <c r="O433" s="6"/>
      <c r="P433" s="6"/>
    </row>
    <row r="434" spans="2:16" s="9" customFormat="1" ht="16.5" hidden="1">
      <c r="B434" s="63"/>
      <c r="C434" s="63"/>
      <c r="D434" s="64"/>
      <c r="E434" s="64"/>
      <c r="F434" s="65"/>
      <c r="K434" s="6"/>
      <c r="L434" s="6"/>
      <c r="M434" s="6"/>
      <c r="N434" s="6"/>
      <c r="O434" s="6"/>
      <c r="P434" s="6"/>
    </row>
    <row r="435" spans="2:16" s="9" customFormat="1" ht="16.5" hidden="1">
      <c r="B435" s="63"/>
      <c r="C435" s="63"/>
      <c r="D435" s="64"/>
      <c r="E435" s="64"/>
      <c r="F435" s="65"/>
      <c r="K435" s="6"/>
      <c r="L435" s="6"/>
      <c r="M435" s="6"/>
      <c r="N435" s="6"/>
      <c r="O435" s="6"/>
      <c r="P435" s="6"/>
    </row>
    <row r="436" spans="2:16" s="9" customFormat="1" ht="16.5" hidden="1">
      <c r="B436" s="63"/>
      <c r="C436" s="63"/>
      <c r="D436" s="64"/>
      <c r="E436" s="64"/>
      <c r="F436" s="65"/>
      <c r="K436" s="6"/>
      <c r="L436" s="6"/>
      <c r="M436" s="6"/>
      <c r="N436" s="6"/>
      <c r="O436" s="6"/>
      <c r="P436" s="6"/>
    </row>
    <row r="437" spans="2:16" s="9" customFormat="1" ht="16.5" hidden="1">
      <c r="B437" s="63"/>
      <c r="C437" s="63"/>
      <c r="D437" s="64"/>
      <c r="E437" s="64"/>
      <c r="F437" s="65"/>
      <c r="K437" s="6"/>
      <c r="L437" s="6"/>
      <c r="M437" s="6"/>
      <c r="N437" s="6"/>
      <c r="O437" s="6"/>
      <c r="P437" s="6"/>
    </row>
    <row r="438" spans="2:16" s="9" customFormat="1" ht="16.5" hidden="1">
      <c r="B438" s="63"/>
      <c r="C438" s="63"/>
      <c r="D438" s="64"/>
      <c r="E438" s="64"/>
      <c r="F438" s="65"/>
      <c r="K438" s="6"/>
      <c r="L438" s="6"/>
      <c r="M438" s="6"/>
      <c r="N438" s="6"/>
      <c r="O438" s="6"/>
      <c r="P438" s="6"/>
    </row>
    <row r="439" spans="2:16" s="9" customFormat="1" ht="16.5" hidden="1">
      <c r="B439" s="63"/>
      <c r="C439" s="63"/>
      <c r="D439" s="64"/>
      <c r="E439" s="64"/>
      <c r="F439" s="65"/>
      <c r="K439" s="6"/>
      <c r="L439" s="6"/>
      <c r="M439" s="6"/>
      <c r="N439" s="6"/>
      <c r="O439" s="6"/>
      <c r="P439" s="6"/>
    </row>
    <row r="440" spans="2:16" s="9" customFormat="1" ht="16.5" hidden="1">
      <c r="B440" s="63"/>
      <c r="C440" s="63"/>
      <c r="D440" s="64"/>
      <c r="E440" s="64"/>
      <c r="F440" s="65"/>
      <c r="K440" s="6"/>
      <c r="L440" s="6"/>
      <c r="M440" s="6"/>
      <c r="N440" s="6"/>
      <c r="O440" s="6"/>
      <c r="P440" s="6"/>
    </row>
    <row r="441" spans="2:16" s="9" customFormat="1" ht="16.5" hidden="1">
      <c r="B441" s="63"/>
      <c r="C441" s="63"/>
      <c r="D441" s="64"/>
      <c r="E441" s="64"/>
      <c r="F441" s="65"/>
      <c r="K441" s="6"/>
      <c r="L441" s="6"/>
      <c r="M441" s="6"/>
      <c r="N441" s="6"/>
      <c r="O441" s="6"/>
      <c r="P441" s="6"/>
    </row>
    <row r="442" spans="2:16" s="9" customFormat="1" ht="16.5" hidden="1">
      <c r="B442" s="63"/>
      <c r="C442" s="63"/>
      <c r="D442" s="64"/>
      <c r="E442" s="64"/>
      <c r="F442" s="65"/>
      <c r="K442" s="6"/>
      <c r="L442" s="6"/>
      <c r="M442" s="6"/>
      <c r="N442" s="6"/>
      <c r="O442" s="6"/>
      <c r="P442" s="6"/>
    </row>
    <row r="443" spans="2:16" s="9" customFormat="1" ht="16.5" hidden="1">
      <c r="B443" s="63"/>
      <c r="C443" s="63"/>
      <c r="D443" s="64"/>
      <c r="E443" s="64"/>
      <c r="F443" s="65"/>
      <c r="K443" s="6"/>
      <c r="L443" s="6"/>
      <c r="M443" s="6"/>
      <c r="N443" s="6"/>
      <c r="O443" s="6"/>
      <c r="P443" s="6"/>
    </row>
    <row r="444" spans="2:16" s="9" customFormat="1" ht="16.5" hidden="1">
      <c r="B444" s="63"/>
      <c r="C444" s="63"/>
      <c r="D444" s="64"/>
      <c r="E444" s="64"/>
      <c r="F444" s="65"/>
      <c r="K444" s="6"/>
      <c r="L444" s="6"/>
      <c r="M444" s="6"/>
      <c r="N444" s="6"/>
      <c r="O444" s="6"/>
      <c r="P444" s="6"/>
    </row>
    <row r="445" spans="2:16" s="9" customFormat="1" ht="16.5" hidden="1">
      <c r="B445" s="63"/>
      <c r="C445" s="63"/>
      <c r="D445" s="64"/>
      <c r="E445" s="64"/>
      <c r="F445" s="65"/>
      <c r="K445" s="6"/>
      <c r="L445" s="6"/>
      <c r="M445" s="6"/>
      <c r="N445" s="6"/>
      <c r="O445" s="6"/>
      <c r="P445" s="6"/>
    </row>
    <row r="446" spans="2:16" s="9" customFormat="1" ht="16.5" hidden="1">
      <c r="B446" s="63"/>
      <c r="C446" s="63"/>
      <c r="D446" s="64"/>
      <c r="E446" s="64"/>
      <c r="F446" s="65"/>
      <c r="K446" s="6"/>
      <c r="L446" s="6"/>
      <c r="M446" s="6"/>
      <c r="N446" s="6"/>
      <c r="O446" s="6"/>
      <c r="P446" s="6"/>
    </row>
    <row r="447" spans="2:16" s="9" customFormat="1" ht="16.5" hidden="1">
      <c r="B447" s="63"/>
      <c r="C447" s="63"/>
      <c r="D447" s="64"/>
      <c r="E447" s="64"/>
      <c r="F447" s="65"/>
      <c r="K447" s="6"/>
      <c r="L447" s="6"/>
      <c r="M447" s="6"/>
      <c r="N447" s="6"/>
      <c r="O447" s="6"/>
      <c r="P447" s="6"/>
    </row>
    <row r="448" spans="2:16" s="9" customFormat="1" ht="16.5" hidden="1">
      <c r="B448" s="63"/>
      <c r="C448" s="63"/>
      <c r="D448" s="64"/>
      <c r="E448" s="64"/>
      <c r="F448" s="65"/>
      <c r="K448" s="6"/>
      <c r="L448" s="6"/>
      <c r="M448" s="6"/>
      <c r="N448" s="6"/>
      <c r="O448" s="6"/>
      <c r="P448" s="6"/>
    </row>
    <row r="449" spans="2:16" s="9" customFormat="1" ht="16.5" hidden="1">
      <c r="B449" s="63"/>
      <c r="C449" s="63"/>
      <c r="D449" s="64"/>
      <c r="E449" s="64"/>
      <c r="F449" s="65"/>
      <c r="K449" s="6"/>
      <c r="L449" s="6"/>
      <c r="M449" s="6"/>
      <c r="N449" s="6"/>
      <c r="O449" s="6"/>
      <c r="P449" s="6"/>
    </row>
    <row r="450" spans="2:16" s="9" customFormat="1" ht="16.5" hidden="1">
      <c r="B450" s="63"/>
      <c r="C450" s="63"/>
      <c r="D450" s="64"/>
      <c r="E450" s="64"/>
      <c r="F450" s="65"/>
      <c r="K450" s="6"/>
      <c r="L450" s="6"/>
      <c r="M450" s="6"/>
      <c r="N450" s="6"/>
      <c r="O450" s="6"/>
      <c r="P450" s="6"/>
    </row>
    <row r="451" spans="2:16" s="9" customFormat="1" ht="16.5" hidden="1">
      <c r="B451" s="63"/>
      <c r="C451" s="63"/>
      <c r="D451" s="64"/>
      <c r="E451" s="64"/>
      <c r="F451" s="65"/>
      <c r="K451" s="6"/>
      <c r="L451" s="6"/>
      <c r="M451" s="6"/>
      <c r="N451" s="6"/>
      <c r="O451" s="6"/>
      <c r="P451" s="6"/>
    </row>
    <row r="452" spans="2:16" s="9" customFormat="1" ht="16.5" hidden="1">
      <c r="B452" s="63"/>
      <c r="C452" s="63"/>
      <c r="D452" s="64"/>
      <c r="E452" s="64"/>
      <c r="F452" s="65"/>
      <c r="K452" s="6"/>
      <c r="L452" s="6"/>
      <c r="M452" s="6"/>
      <c r="N452" s="6"/>
      <c r="O452" s="6"/>
      <c r="P452" s="6"/>
    </row>
    <row r="453" spans="2:16" s="9" customFormat="1" ht="16.5" hidden="1">
      <c r="B453" s="63"/>
      <c r="C453" s="63"/>
      <c r="D453" s="64"/>
      <c r="E453" s="64"/>
      <c r="F453" s="65"/>
      <c r="K453" s="6"/>
      <c r="L453" s="6"/>
      <c r="M453" s="6"/>
      <c r="N453" s="6"/>
      <c r="O453" s="6"/>
      <c r="P453" s="6"/>
    </row>
    <row r="454" spans="2:16" s="9" customFormat="1" ht="16.5" hidden="1">
      <c r="B454" s="63"/>
      <c r="C454" s="63"/>
      <c r="D454" s="64"/>
      <c r="E454" s="64"/>
      <c r="F454" s="65"/>
      <c r="K454" s="6"/>
      <c r="L454" s="6"/>
      <c r="M454" s="6"/>
      <c r="N454" s="6"/>
      <c r="O454" s="6"/>
      <c r="P454" s="6"/>
    </row>
    <row r="455" spans="2:16" s="9" customFormat="1" ht="16.5" hidden="1">
      <c r="B455" s="63"/>
      <c r="C455" s="63"/>
      <c r="D455" s="64"/>
      <c r="E455" s="64"/>
      <c r="F455" s="65"/>
      <c r="K455" s="6"/>
      <c r="L455" s="6"/>
      <c r="M455" s="6"/>
      <c r="N455" s="6"/>
      <c r="O455" s="6"/>
      <c r="P455" s="6"/>
    </row>
    <row r="456" spans="2:16" s="9" customFormat="1" ht="16.5" hidden="1">
      <c r="B456" s="63"/>
      <c r="C456" s="63"/>
      <c r="D456" s="64"/>
      <c r="E456" s="64"/>
      <c r="F456" s="65"/>
      <c r="K456" s="6"/>
      <c r="L456" s="6"/>
      <c r="M456" s="6"/>
      <c r="N456" s="6"/>
      <c r="O456" s="6"/>
      <c r="P456" s="6"/>
    </row>
    <row r="457" spans="2:16" s="9" customFormat="1" ht="16.5" hidden="1">
      <c r="B457" s="63"/>
      <c r="C457" s="63"/>
      <c r="D457" s="64"/>
      <c r="E457" s="64"/>
      <c r="F457" s="65"/>
      <c r="K457" s="6"/>
      <c r="L457" s="6"/>
      <c r="M457" s="6"/>
      <c r="N457" s="6"/>
      <c r="O457" s="6"/>
      <c r="P457" s="6"/>
    </row>
    <row r="458" spans="2:16" s="9" customFormat="1" ht="16.5" hidden="1">
      <c r="B458" s="63"/>
      <c r="C458" s="63"/>
      <c r="D458" s="64"/>
      <c r="E458" s="64"/>
      <c r="F458" s="65"/>
      <c r="K458" s="6"/>
      <c r="L458" s="6"/>
      <c r="M458" s="6"/>
      <c r="N458" s="6"/>
      <c r="O458" s="6"/>
      <c r="P458" s="6"/>
    </row>
    <row r="459" spans="2:16" s="9" customFormat="1" ht="16.5" hidden="1">
      <c r="B459" s="63"/>
      <c r="C459" s="63"/>
      <c r="D459" s="64"/>
      <c r="E459" s="64"/>
      <c r="F459" s="65"/>
      <c r="K459" s="6"/>
      <c r="L459" s="6"/>
      <c r="M459" s="6"/>
      <c r="N459" s="6"/>
      <c r="O459" s="6"/>
      <c r="P459" s="6"/>
    </row>
    <row r="460" spans="2:16" s="9" customFormat="1" ht="16.5" hidden="1">
      <c r="B460" s="63"/>
      <c r="C460" s="63"/>
      <c r="D460" s="64"/>
      <c r="E460" s="64"/>
      <c r="F460" s="65"/>
      <c r="K460" s="6"/>
      <c r="L460" s="6"/>
      <c r="M460" s="6"/>
      <c r="N460" s="6"/>
      <c r="O460" s="6"/>
      <c r="P460" s="6"/>
    </row>
    <row r="461" spans="2:16" s="9" customFormat="1" ht="16.5" hidden="1">
      <c r="B461" s="63"/>
      <c r="C461" s="63"/>
      <c r="D461" s="64"/>
      <c r="E461" s="64"/>
      <c r="F461" s="65"/>
      <c r="K461" s="6"/>
      <c r="L461" s="6"/>
      <c r="M461" s="6"/>
      <c r="N461" s="6"/>
      <c r="O461" s="6"/>
      <c r="P461" s="6"/>
    </row>
    <row r="462" spans="2:16" s="9" customFormat="1" ht="16.5" hidden="1">
      <c r="B462" s="63"/>
      <c r="C462" s="63"/>
      <c r="D462" s="64"/>
      <c r="E462" s="64"/>
      <c r="F462" s="65"/>
      <c r="K462" s="6"/>
      <c r="L462" s="6"/>
      <c r="M462" s="6"/>
      <c r="N462" s="6"/>
      <c r="O462" s="6"/>
      <c r="P462" s="6"/>
    </row>
    <row r="463" spans="2:16" s="9" customFormat="1" ht="16.5" hidden="1">
      <c r="B463" s="63"/>
      <c r="C463" s="63"/>
      <c r="D463" s="64"/>
      <c r="E463" s="64"/>
      <c r="F463" s="65"/>
      <c r="K463" s="6"/>
      <c r="L463" s="6"/>
      <c r="M463" s="6"/>
      <c r="N463" s="6"/>
      <c r="O463" s="6"/>
      <c r="P463" s="6"/>
    </row>
    <row r="464" spans="2:16" s="9" customFormat="1" ht="16.5" hidden="1">
      <c r="B464" s="63"/>
      <c r="C464" s="63"/>
      <c r="D464" s="64"/>
      <c r="E464" s="64"/>
      <c r="F464" s="65"/>
      <c r="K464" s="6"/>
      <c r="L464" s="6"/>
      <c r="M464" s="6"/>
      <c r="N464" s="6"/>
      <c r="O464" s="6"/>
      <c r="P464" s="6"/>
    </row>
    <row r="465" spans="2:16" s="9" customFormat="1" ht="16.5" hidden="1">
      <c r="B465" s="63"/>
      <c r="C465" s="63"/>
      <c r="D465" s="64"/>
      <c r="E465" s="64"/>
      <c r="F465" s="65"/>
      <c r="K465" s="6"/>
      <c r="L465" s="6"/>
      <c r="M465" s="6"/>
      <c r="N465" s="6"/>
      <c r="O465" s="6"/>
      <c r="P465" s="6"/>
    </row>
    <row r="466" spans="2:16" s="9" customFormat="1" ht="16.5" hidden="1">
      <c r="B466" s="63"/>
      <c r="C466" s="63"/>
      <c r="D466" s="64"/>
      <c r="E466" s="64"/>
      <c r="F466" s="65"/>
      <c r="K466" s="6"/>
      <c r="L466" s="6"/>
      <c r="M466" s="6"/>
      <c r="N466" s="6"/>
      <c r="O466" s="6"/>
      <c r="P466" s="6"/>
    </row>
    <row r="467" spans="2:16" s="9" customFormat="1" ht="16.5" hidden="1">
      <c r="B467" s="63"/>
      <c r="C467" s="63"/>
      <c r="D467" s="64"/>
      <c r="E467" s="64"/>
      <c r="F467" s="65"/>
      <c r="K467" s="6"/>
      <c r="L467" s="6"/>
      <c r="M467" s="6"/>
      <c r="N467" s="6"/>
      <c r="O467" s="6"/>
      <c r="P467" s="6"/>
    </row>
    <row r="468" spans="2:16" s="9" customFormat="1" ht="16.5" hidden="1">
      <c r="B468" s="63"/>
      <c r="C468" s="63"/>
      <c r="D468" s="64"/>
      <c r="E468" s="64"/>
      <c r="F468" s="65"/>
      <c r="K468" s="6"/>
      <c r="L468" s="6"/>
      <c r="M468" s="6"/>
      <c r="N468" s="6"/>
      <c r="O468" s="6"/>
      <c r="P468" s="6"/>
    </row>
    <row r="469" spans="2:16" s="9" customFormat="1" ht="16.5" hidden="1">
      <c r="B469" s="63"/>
      <c r="C469" s="63"/>
      <c r="D469" s="64"/>
      <c r="E469" s="64"/>
      <c r="F469" s="65"/>
      <c r="K469" s="6"/>
      <c r="L469" s="6"/>
      <c r="M469" s="6"/>
      <c r="N469" s="6"/>
      <c r="O469" s="6"/>
      <c r="P469" s="6"/>
    </row>
    <row r="470" spans="2:16" s="9" customFormat="1" ht="16.5" hidden="1">
      <c r="B470" s="63"/>
      <c r="C470" s="63"/>
      <c r="D470" s="64"/>
      <c r="E470" s="64"/>
      <c r="F470" s="65"/>
      <c r="K470" s="6"/>
      <c r="L470" s="6"/>
      <c r="M470" s="6"/>
      <c r="N470" s="6"/>
      <c r="O470" s="6"/>
      <c r="P470" s="6"/>
    </row>
    <row r="471" spans="2:16" s="9" customFormat="1" ht="16.5" hidden="1">
      <c r="B471" s="63"/>
      <c r="C471" s="63"/>
      <c r="D471" s="64"/>
      <c r="E471" s="64"/>
      <c r="F471" s="65"/>
      <c r="K471" s="6"/>
      <c r="L471" s="6"/>
      <c r="M471" s="6"/>
      <c r="N471" s="6"/>
      <c r="O471" s="6"/>
      <c r="P471" s="6"/>
    </row>
    <row r="472" spans="2:16" s="9" customFormat="1" ht="16.5" hidden="1">
      <c r="B472" s="63"/>
      <c r="C472" s="63"/>
      <c r="D472" s="64"/>
      <c r="E472" s="64"/>
      <c r="F472" s="65"/>
      <c r="K472" s="6"/>
      <c r="L472" s="6"/>
      <c r="M472" s="6"/>
      <c r="N472" s="6"/>
      <c r="O472" s="6"/>
      <c r="P472" s="6"/>
    </row>
    <row r="473" spans="2:16" s="9" customFormat="1" ht="16.5" hidden="1">
      <c r="B473" s="63"/>
      <c r="C473" s="63"/>
      <c r="D473" s="64"/>
      <c r="E473" s="64"/>
      <c r="F473" s="65"/>
      <c r="K473" s="6"/>
      <c r="L473" s="6"/>
      <c r="M473" s="6"/>
      <c r="N473" s="6"/>
      <c r="O473" s="6"/>
      <c r="P473" s="6"/>
    </row>
    <row r="474" spans="2:16" s="9" customFormat="1" ht="16.5" hidden="1">
      <c r="B474" s="63"/>
      <c r="C474" s="63"/>
      <c r="D474" s="64"/>
      <c r="E474" s="64"/>
      <c r="F474" s="65"/>
      <c r="K474" s="6"/>
      <c r="L474" s="6"/>
      <c r="M474" s="6"/>
      <c r="N474" s="6"/>
      <c r="O474" s="6"/>
      <c r="P474" s="6"/>
    </row>
    <row r="475" spans="2:16" s="9" customFormat="1" ht="16.5" hidden="1">
      <c r="B475" s="63"/>
      <c r="C475" s="63"/>
      <c r="D475" s="64"/>
      <c r="E475" s="64"/>
      <c r="F475" s="65"/>
      <c r="K475" s="6"/>
      <c r="L475" s="6"/>
      <c r="M475" s="6"/>
      <c r="N475" s="6"/>
      <c r="O475" s="6"/>
      <c r="P475" s="6"/>
    </row>
    <row r="476" spans="2:16" s="9" customFormat="1" ht="16.5" hidden="1">
      <c r="B476" s="63"/>
      <c r="C476" s="63"/>
      <c r="D476" s="64"/>
      <c r="E476" s="64"/>
      <c r="F476" s="65"/>
      <c r="K476" s="6"/>
      <c r="L476" s="6"/>
      <c r="M476" s="6"/>
      <c r="N476" s="6"/>
      <c r="O476" s="6"/>
      <c r="P476" s="6"/>
    </row>
    <row r="477" spans="2:16" s="9" customFormat="1" ht="16.5" hidden="1">
      <c r="B477" s="63"/>
      <c r="C477" s="63"/>
      <c r="D477" s="64"/>
      <c r="E477" s="64"/>
      <c r="F477" s="65"/>
      <c r="K477" s="6"/>
      <c r="L477" s="6"/>
      <c r="M477" s="6"/>
      <c r="N477" s="6"/>
      <c r="O477" s="6"/>
      <c r="P477" s="6"/>
    </row>
    <row r="478" spans="2:16" s="9" customFormat="1" ht="16.5" hidden="1">
      <c r="B478" s="63"/>
      <c r="C478" s="63"/>
      <c r="D478" s="64"/>
      <c r="E478" s="64"/>
      <c r="F478" s="65"/>
      <c r="K478" s="6"/>
      <c r="L478" s="6"/>
      <c r="M478" s="6"/>
      <c r="N478" s="6"/>
      <c r="O478" s="6"/>
      <c r="P478" s="6"/>
    </row>
    <row r="479" spans="2:16" s="9" customFormat="1" ht="16.5" hidden="1">
      <c r="B479" s="63"/>
      <c r="C479" s="63"/>
      <c r="D479" s="64"/>
      <c r="E479" s="64"/>
      <c r="F479" s="65"/>
      <c r="K479" s="6"/>
      <c r="L479" s="6"/>
      <c r="M479" s="6"/>
      <c r="N479" s="6"/>
      <c r="O479" s="6"/>
      <c r="P479" s="6"/>
    </row>
    <row r="480" spans="2:16" s="9" customFormat="1" ht="16.5" hidden="1">
      <c r="B480" s="63"/>
      <c r="C480" s="63"/>
      <c r="D480" s="64"/>
      <c r="E480" s="64"/>
      <c r="F480" s="65"/>
      <c r="K480" s="6"/>
      <c r="L480" s="6"/>
      <c r="M480" s="6"/>
      <c r="N480" s="6"/>
      <c r="O480" s="6"/>
      <c r="P480" s="6"/>
    </row>
    <row r="481" spans="2:16" s="9" customFormat="1" ht="16.5" hidden="1">
      <c r="B481" s="63"/>
      <c r="C481" s="63"/>
      <c r="D481" s="64"/>
      <c r="E481" s="64"/>
      <c r="F481" s="65"/>
      <c r="K481" s="6"/>
      <c r="L481" s="6"/>
      <c r="M481" s="6"/>
      <c r="N481" s="6"/>
      <c r="O481" s="6"/>
      <c r="P481" s="6"/>
    </row>
    <row r="482" spans="2:16" s="9" customFormat="1" ht="16.5" hidden="1">
      <c r="B482" s="63"/>
      <c r="C482" s="63"/>
      <c r="D482" s="64"/>
      <c r="E482" s="64"/>
      <c r="F482" s="65"/>
      <c r="K482" s="6"/>
      <c r="L482" s="6"/>
      <c r="M482" s="6"/>
      <c r="N482" s="6"/>
      <c r="O482" s="6"/>
      <c r="P482" s="6"/>
    </row>
    <row r="483" spans="2:16" s="9" customFormat="1" ht="16.5" hidden="1">
      <c r="B483" s="63"/>
      <c r="C483" s="63"/>
      <c r="D483" s="64"/>
      <c r="E483" s="64"/>
      <c r="F483" s="65"/>
      <c r="K483" s="6"/>
      <c r="L483" s="6"/>
      <c r="M483" s="6"/>
      <c r="N483" s="6"/>
      <c r="O483" s="6"/>
      <c r="P483" s="6"/>
    </row>
    <row r="484" spans="2:16" s="9" customFormat="1" ht="16.5" hidden="1">
      <c r="B484" s="63"/>
      <c r="C484" s="63"/>
      <c r="D484" s="64"/>
      <c r="E484" s="64"/>
      <c r="F484" s="65"/>
      <c r="K484" s="6"/>
      <c r="L484" s="6"/>
      <c r="M484" s="6"/>
      <c r="N484" s="6"/>
      <c r="O484" s="6"/>
      <c r="P484" s="6"/>
    </row>
    <row r="485" spans="2:16" s="9" customFormat="1" ht="16.5" hidden="1">
      <c r="B485" s="63"/>
      <c r="C485" s="63"/>
      <c r="D485" s="64"/>
      <c r="E485" s="64"/>
      <c r="F485" s="65"/>
      <c r="K485" s="6"/>
      <c r="L485" s="6"/>
      <c r="M485" s="6"/>
      <c r="N485" s="6"/>
      <c r="O485" s="6"/>
      <c r="P485" s="6"/>
    </row>
    <row r="486" spans="2:16" s="9" customFormat="1" ht="16.5" hidden="1">
      <c r="B486" s="63"/>
      <c r="C486" s="63"/>
      <c r="D486" s="64"/>
      <c r="E486" s="64"/>
      <c r="F486" s="65"/>
      <c r="K486" s="6"/>
      <c r="L486" s="6"/>
      <c r="M486" s="6"/>
      <c r="N486" s="6"/>
      <c r="O486" s="6"/>
      <c r="P486" s="6"/>
    </row>
    <row r="487" spans="2:16" s="9" customFormat="1" ht="16.5" hidden="1">
      <c r="B487" s="63"/>
      <c r="C487" s="63"/>
      <c r="D487" s="64"/>
      <c r="E487" s="64"/>
      <c r="F487" s="65"/>
      <c r="K487" s="6"/>
      <c r="L487" s="6"/>
      <c r="M487" s="6"/>
      <c r="N487" s="6"/>
      <c r="O487" s="6"/>
      <c r="P487" s="6"/>
    </row>
    <row r="488" spans="2:16" s="9" customFormat="1" ht="16.5" hidden="1">
      <c r="B488" s="63"/>
      <c r="C488" s="63"/>
      <c r="D488" s="64"/>
      <c r="E488" s="64"/>
      <c r="F488" s="65"/>
      <c r="K488" s="6"/>
      <c r="L488" s="6"/>
      <c r="M488" s="6"/>
      <c r="N488" s="6"/>
      <c r="O488" s="6"/>
      <c r="P488" s="6"/>
    </row>
    <row r="489" spans="2:16" s="9" customFormat="1" ht="16.5" hidden="1">
      <c r="B489" s="63"/>
      <c r="C489" s="63"/>
      <c r="D489" s="64"/>
      <c r="E489" s="64"/>
      <c r="F489" s="65"/>
      <c r="K489" s="6"/>
      <c r="L489" s="6"/>
      <c r="M489" s="6"/>
      <c r="N489" s="6"/>
      <c r="O489" s="6"/>
      <c r="P489" s="6"/>
    </row>
    <row r="490" spans="2:16" s="9" customFormat="1" ht="16.5" hidden="1">
      <c r="B490" s="63"/>
      <c r="C490" s="63"/>
      <c r="D490" s="64"/>
      <c r="E490" s="64"/>
      <c r="F490" s="65"/>
      <c r="K490" s="6"/>
      <c r="L490" s="6"/>
      <c r="M490" s="6"/>
      <c r="N490" s="6"/>
      <c r="O490" s="6"/>
      <c r="P490" s="6"/>
    </row>
    <row r="491" spans="2:16" s="9" customFormat="1" ht="16.5" hidden="1">
      <c r="B491" s="63"/>
      <c r="C491" s="63"/>
      <c r="D491" s="64"/>
      <c r="E491" s="64"/>
      <c r="F491" s="65"/>
      <c r="K491" s="6"/>
      <c r="L491" s="6"/>
      <c r="M491" s="6"/>
      <c r="N491" s="6"/>
      <c r="O491" s="6"/>
      <c r="P491" s="6"/>
    </row>
    <row r="492" spans="2:16" s="9" customFormat="1" ht="16.5" hidden="1">
      <c r="B492" s="63"/>
      <c r="C492" s="63"/>
      <c r="D492" s="64"/>
      <c r="E492" s="64"/>
      <c r="F492" s="65"/>
      <c r="K492" s="6"/>
      <c r="L492" s="6"/>
      <c r="M492" s="6"/>
      <c r="N492" s="6"/>
      <c r="O492" s="6"/>
      <c r="P492" s="6"/>
    </row>
    <row r="493" spans="2:16" s="9" customFormat="1" ht="16.5" hidden="1">
      <c r="B493" s="63"/>
      <c r="C493" s="63"/>
      <c r="D493" s="64"/>
      <c r="E493" s="64"/>
      <c r="F493" s="65"/>
      <c r="K493" s="6"/>
      <c r="L493" s="6"/>
      <c r="M493" s="6"/>
      <c r="N493" s="6"/>
      <c r="O493" s="6"/>
      <c r="P493" s="6"/>
    </row>
    <row r="494" spans="2:16" s="9" customFormat="1" ht="16.5" hidden="1">
      <c r="B494" s="63"/>
      <c r="C494" s="63"/>
      <c r="D494" s="64"/>
      <c r="E494" s="64"/>
      <c r="F494" s="65"/>
      <c r="K494" s="6"/>
      <c r="L494" s="6"/>
      <c r="M494" s="6"/>
      <c r="N494" s="6"/>
      <c r="O494" s="6"/>
      <c r="P494" s="6"/>
    </row>
    <row r="495" spans="2:16" s="9" customFormat="1" ht="16.5" hidden="1">
      <c r="B495" s="63"/>
      <c r="C495" s="63"/>
      <c r="D495" s="64"/>
      <c r="E495" s="64"/>
      <c r="F495" s="65"/>
      <c r="K495" s="6"/>
      <c r="L495" s="6"/>
      <c r="M495" s="6"/>
      <c r="N495" s="6"/>
      <c r="O495" s="6"/>
      <c r="P495" s="6"/>
    </row>
    <row r="496" spans="2:16" s="9" customFormat="1" ht="16.5" hidden="1">
      <c r="B496" s="63"/>
      <c r="C496" s="63"/>
      <c r="D496" s="64"/>
      <c r="E496" s="64"/>
      <c r="F496" s="65"/>
      <c r="K496" s="6"/>
      <c r="L496" s="6"/>
      <c r="M496" s="6"/>
      <c r="N496" s="6"/>
      <c r="O496" s="6"/>
      <c r="P496" s="6"/>
    </row>
    <row r="497" spans="2:16" s="9" customFormat="1" ht="16.5" hidden="1">
      <c r="B497" s="63"/>
      <c r="C497" s="63"/>
      <c r="D497" s="64"/>
      <c r="E497" s="64"/>
      <c r="F497" s="65"/>
      <c r="K497" s="6"/>
      <c r="L497" s="6"/>
      <c r="M497" s="6"/>
      <c r="N497" s="6"/>
      <c r="O497" s="6"/>
      <c r="P497" s="6"/>
    </row>
    <row r="498" spans="2:16" s="9" customFormat="1" ht="16.5" hidden="1">
      <c r="B498" s="63"/>
      <c r="C498" s="63"/>
      <c r="D498" s="64"/>
      <c r="E498" s="64"/>
      <c r="F498" s="65"/>
      <c r="K498" s="6"/>
      <c r="L498" s="6"/>
      <c r="M498" s="6"/>
      <c r="N498" s="6"/>
      <c r="O498" s="6"/>
      <c r="P498" s="6"/>
    </row>
    <row r="499" spans="2:16" s="9" customFormat="1" ht="16.5" hidden="1">
      <c r="B499" s="63"/>
      <c r="C499" s="63"/>
      <c r="D499" s="64"/>
      <c r="E499" s="64"/>
      <c r="F499" s="65"/>
      <c r="K499" s="6"/>
      <c r="L499" s="6"/>
      <c r="M499" s="6"/>
      <c r="N499" s="6"/>
      <c r="O499" s="6"/>
      <c r="P499" s="6"/>
    </row>
    <row r="500" spans="2:16" s="9" customFormat="1" ht="16.5" hidden="1">
      <c r="B500" s="63"/>
      <c r="C500" s="63"/>
      <c r="D500" s="64"/>
      <c r="E500" s="64"/>
      <c r="F500" s="65"/>
      <c r="K500" s="6"/>
      <c r="L500" s="6"/>
      <c r="M500" s="6"/>
      <c r="N500" s="6"/>
      <c r="O500" s="6"/>
      <c r="P500" s="6"/>
    </row>
    <row r="501" spans="2:16" s="9" customFormat="1" ht="16.5" hidden="1">
      <c r="B501" s="63"/>
      <c r="C501" s="63"/>
      <c r="D501" s="64"/>
      <c r="E501" s="64"/>
      <c r="F501" s="65"/>
      <c r="K501" s="6"/>
      <c r="L501" s="6"/>
      <c r="M501" s="6"/>
      <c r="N501" s="6"/>
      <c r="O501" s="6"/>
      <c r="P501" s="6"/>
    </row>
    <row r="502" spans="2:16" s="9" customFormat="1" ht="16.5" hidden="1">
      <c r="B502" s="63"/>
      <c r="C502" s="63"/>
      <c r="D502" s="64"/>
      <c r="E502" s="64"/>
      <c r="F502" s="65"/>
      <c r="K502" s="6"/>
      <c r="L502" s="6"/>
      <c r="M502" s="6"/>
      <c r="N502" s="6"/>
      <c r="O502" s="6"/>
      <c r="P502" s="6"/>
    </row>
    <row r="503" spans="2:16" s="9" customFormat="1" ht="16.5" hidden="1">
      <c r="B503" s="63"/>
      <c r="C503" s="63"/>
      <c r="D503" s="64"/>
      <c r="E503" s="64"/>
      <c r="F503" s="65"/>
      <c r="K503" s="6"/>
      <c r="L503" s="6"/>
      <c r="M503" s="6"/>
      <c r="N503" s="6"/>
      <c r="O503" s="6"/>
      <c r="P503" s="6"/>
    </row>
    <row r="504" spans="2:16" s="9" customFormat="1" ht="16.5" hidden="1">
      <c r="B504" s="63"/>
      <c r="C504" s="63"/>
      <c r="D504" s="64"/>
      <c r="E504" s="64"/>
      <c r="F504" s="65"/>
      <c r="K504" s="6"/>
      <c r="L504" s="6"/>
      <c r="M504" s="6"/>
      <c r="N504" s="6"/>
      <c r="O504" s="6"/>
      <c r="P504" s="6"/>
    </row>
    <row r="505" spans="2:16" s="9" customFormat="1" ht="16.5" hidden="1">
      <c r="B505" s="63"/>
      <c r="C505" s="63"/>
      <c r="D505" s="64"/>
      <c r="E505" s="64"/>
      <c r="F505" s="65"/>
      <c r="K505" s="6"/>
      <c r="L505" s="6"/>
      <c r="M505" s="6"/>
      <c r="N505" s="6"/>
      <c r="O505" s="6"/>
      <c r="P505" s="6"/>
    </row>
    <row r="506" spans="2:16" s="9" customFormat="1" ht="16.5" hidden="1">
      <c r="B506" s="63"/>
      <c r="C506" s="63"/>
      <c r="D506" s="64"/>
      <c r="E506" s="64"/>
      <c r="F506" s="65"/>
      <c r="K506" s="6"/>
      <c r="L506" s="6"/>
      <c r="M506" s="6"/>
      <c r="N506" s="6"/>
      <c r="O506" s="6"/>
      <c r="P506" s="6"/>
    </row>
    <row r="507" spans="2:16" s="9" customFormat="1" ht="16.5" hidden="1">
      <c r="B507" s="63"/>
      <c r="C507" s="63"/>
      <c r="D507" s="64"/>
      <c r="E507" s="64"/>
      <c r="F507" s="65"/>
      <c r="K507" s="6"/>
      <c r="L507" s="6"/>
      <c r="M507" s="6"/>
      <c r="N507" s="6"/>
      <c r="O507" s="6"/>
      <c r="P507" s="6"/>
    </row>
    <row r="508" spans="2:16" s="9" customFormat="1" ht="16.5" hidden="1">
      <c r="B508" s="63"/>
      <c r="C508" s="63"/>
      <c r="D508" s="64"/>
      <c r="E508" s="64"/>
      <c r="F508" s="65"/>
      <c r="K508" s="6"/>
      <c r="L508" s="6"/>
      <c r="M508" s="6"/>
      <c r="N508" s="6"/>
      <c r="O508" s="6"/>
      <c r="P508" s="6"/>
    </row>
    <row r="509" spans="2:16" s="9" customFormat="1" ht="16.5" hidden="1">
      <c r="B509" s="63"/>
      <c r="C509" s="63"/>
      <c r="D509" s="64"/>
      <c r="E509" s="64"/>
      <c r="F509" s="65"/>
      <c r="K509" s="6"/>
      <c r="L509" s="6"/>
      <c r="M509" s="6"/>
      <c r="N509" s="6"/>
      <c r="O509" s="6"/>
      <c r="P509" s="6"/>
    </row>
    <row r="510" spans="2:16" s="9" customFormat="1" ht="16.5" hidden="1">
      <c r="B510" s="63"/>
      <c r="C510" s="63"/>
      <c r="D510" s="64"/>
      <c r="E510" s="64"/>
      <c r="F510" s="65"/>
      <c r="K510" s="6"/>
      <c r="L510" s="6"/>
      <c r="M510" s="6"/>
      <c r="N510" s="6"/>
      <c r="O510" s="6"/>
      <c r="P510" s="6"/>
    </row>
    <row r="511" spans="2:16" s="9" customFormat="1" ht="16.5" hidden="1">
      <c r="B511" s="63"/>
      <c r="C511" s="63"/>
      <c r="D511" s="64"/>
      <c r="E511" s="64"/>
      <c r="F511" s="65"/>
      <c r="K511" s="6"/>
      <c r="L511" s="6"/>
      <c r="M511" s="6"/>
      <c r="N511" s="6"/>
      <c r="O511" s="6"/>
      <c r="P511" s="6"/>
    </row>
    <row r="512" spans="2:16" s="9" customFormat="1" ht="16.5" hidden="1">
      <c r="B512" s="63"/>
      <c r="C512" s="63"/>
      <c r="D512" s="64"/>
      <c r="E512" s="64"/>
      <c r="F512" s="65"/>
      <c r="K512" s="6"/>
      <c r="L512" s="6"/>
      <c r="M512" s="6"/>
      <c r="N512" s="6"/>
      <c r="O512" s="6"/>
      <c r="P512" s="6"/>
    </row>
    <row r="513" spans="2:16" s="9" customFormat="1" ht="16.5" hidden="1">
      <c r="B513" s="63"/>
      <c r="C513" s="63"/>
      <c r="D513" s="64"/>
      <c r="E513" s="64"/>
      <c r="F513" s="65"/>
      <c r="K513" s="6"/>
      <c r="L513" s="6"/>
      <c r="M513" s="6"/>
      <c r="N513" s="6"/>
      <c r="O513" s="6"/>
      <c r="P513" s="6"/>
    </row>
    <row r="514" spans="2:16" s="9" customFormat="1" ht="16.5" hidden="1">
      <c r="B514" s="63"/>
      <c r="C514" s="63"/>
      <c r="D514" s="64"/>
      <c r="E514" s="64"/>
      <c r="F514" s="65"/>
      <c r="K514" s="6"/>
      <c r="L514" s="6"/>
      <c r="M514" s="6"/>
      <c r="N514" s="6"/>
      <c r="O514" s="6"/>
      <c r="P514" s="6"/>
    </row>
    <row r="515" spans="2:16" s="9" customFormat="1" ht="16.5" hidden="1">
      <c r="B515" s="63"/>
      <c r="C515" s="63"/>
      <c r="D515" s="64"/>
      <c r="E515" s="64"/>
      <c r="F515" s="65"/>
      <c r="K515" s="6"/>
      <c r="L515" s="6"/>
      <c r="M515" s="6"/>
      <c r="N515" s="6"/>
      <c r="O515" s="6"/>
      <c r="P515" s="6"/>
    </row>
    <row r="516" spans="2:16" s="9" customFormat="1" ht="16.5" hidden="1">
      <c r="B516" s="63"/>
      <c r="C516" s="63"/>
      <c r="D516" s="64"/>
      <c r="E516" s="64"/>
      <c r="F516" s="65"/>
      <c r="K516" s="6"/>
      <c r="L516" s="6"/>
      <c r="M516" s="6"/>
      <c r="N516" s="6"/>
      <c r="O516" s="6"/>
      <c r="P516" s="6"/>
    </row>
    <row r="517" spans="2:16" s="9" customFormat="1" ht="16.5" hidden="1">
      <c r="B517" s="63"/>
      <c r="C517" s="63"/>
      <c r="D517" s="64"/>
      <c r="E517" s="64"/>
      <c r="F517" s="65"/>
      <c r="K517" s="6"/>
      <c r="L517" s="6"/>
      <c r="M517" s="6"/>
      <c r="N517" s="6"/>
      <c r="O517" s="6"/>
      <c r="P517" s="6"/>
    </row>
    <row r="518" spans="2:16" s="9" customFormat="1" ht="16.5" hidden="1">
      <c r="B518" s="63"/>
      <c r="C518" s="63"/>
      <c r="D518" s="64"/>
      <c r="E518" s="64"/>
      <c r="F518" s="65"/>
      <c r="K518" s="6"/>
      <c r="L518" s="6"/>
      <c r="M518" s="6"/>
      <c r="N518" s="6"/>
      <c r="O518" s="6"/>
      <c r="P518" s="6"/>
    </row>
    <row r="519" spans="2:16" s="9" customFormat="1" ht="16.5" hidden="1">
      <c r="B519" s="63"/>
      <c r="C519" s="63"/>
      <c r="D519" s="64"/>
      <c r="E519" s="64"/>
      <c r="F519" s="65"/>
      <c r="K519" s="6"/>
      <c r="L519" s="6"/>
      <c r="M519" s="6"/>
      <c r="N519" s="6"/>
      <c r="O519" s="6"/>
      <c r="P519" s="6"/>
    </row>
    <row r="520" spans="2:16" s="9" customFormat="1" ht="16.5" hidden="1">
      <c r="B520" s="63"/>
      <c r="C520" s="63"/>
      <c r="D520" s="64"/>
      <c r="E520" s="64"/>
      <c r="F520" s="65"/>
      <c r="K520" s="6"/>
      <c r="L520" s="6"/>
      <c r="M520" s="6"/>
      <c r="N520" s="6"/>
      <c r="O520" s="6"/>
      <c r="P520" s="6"/>
    </row>
    <row r="521" spans="2:16" s="9" customFormat="1" ht="16.5" hidden="1">
      <c r="B521" s="63"/>
      <c r="C521" s="63"/>
      <c r="D521" s="64"/>
      <c r="E521" s="64"/>
      <c r="F521" s="65"/>
      <c r="K521" s="6"/>
      <c r="L521" s="6"/>
      <c r="M521" s="6"/>
      <c r="N521" s="6"/>
      <c r="O521" s="6"/>
      <c r="P521" s="6"/>
    </row>
    <row r="522" spans="2:16" s="9" customFormat="1" ht="16.5" hidden="1">
      <c r="B522" s="63"/>
      <c r="C522" s="63"/>
      <c r="D522" s="64"/>
      <c r="E522" s="64"/>
      <c r="F522" s="65"/>
      <c r="K522" s="6"/>
      <c r="L522" s="6"/>
      <c r="M522" s="6"/>
      <c r="N522" s="6"/>
      <c r="O522" s="6"/>
      <c r="P522" s="6"/>
    </row>
    <row r="523" spans="2:16" s="9" customFormat="1" ht="16.5" hidden="1">
      <c r="B523" s="63"/>
      <c r="C523" s="63"/>
      <c r="D523" s="64"/>
      <c r="E523" s="64"/>
      <c r="F523" s="65"/>
      <c r="K523" s="6"/>
      <c r="L523" s="6"/>
      <c r="M523" s="6"/>
      <c r="N523" s="6"/>
      <c r="O523" s="6"/>
      <c r="P523" s="6"/>
    </row>
    <row r="524" spans="2:16" s="9" customFormat="1" ht="16.5" hidden="1">
      <c r="B524" s="63"/>
      <c r="C524" s="63"/>
      <c r="D524" s="64"/>
      <c r="E524" s="64"/>
      <c r="F524" s="65"/>
      <c r="K524" s="6"/>
      <c r="L524" s="6"/>
      <c r="M524" s="6"/>
      <c r="N524" s="6"/>
      <c r="O524" s="6"/>
      <c r="P524" s="6"/>
    </row>
    <row r="525" spans="2:16" s="9" customFormat="1" ht="16.5" hidden="1">
      <c r="B525" s="63"/>
      <c r="C525" s="63"/>
      <c r="D525" s="64"/>
      <c r="E525" s="64"/>
      <c r="F525" s="65"/>
      <c r="K525" s="6"/>
      <c r="L525" s="6"/>
      <c r="M525" s="6"/>
      <c r="N525" s="6"/>
      <c r="O525" s="6"/>
      <c r="P525" s="6"/>
    </row>
    <row r="526" spans="2:16" s="9" customFormat="1" ht="16.5" hidden="1">
      <c r="B526" s="63"/>
      <c r="C526" s="63"/>
      <c r="D526" s="64"/>
      <c r="E526" s="64"/>
      <c r="F526" s="65"/>
      <c r="K526" s="6"/>
      <c r="L526" s="6"/>
      <c r="M526" s="6"/>
      <c r="N526" s="6"/>
      <c r="O526" s="6"/>
      <c r="P526" s="6"/>
    </row>
    <row r="527" spans="2:16" s="9" customFormat="1" ht="16.5" hidden="1">
      <c r="B527" s="63"/>
      <c r="C527" s="63"/>
      <c r="D527" s="64"/>
      <c r="E527" s="64"/>
      <c r="F527" s="65"/>
      <c r="K527" s="6"/>
      <c r="L527" s="6"/>
      <c r="M527" s="6"/>
      <c r="N527" s="6"/>
      <c r="O527" s="6"/>
      <c r="P527" s="6"/>
    </row>
    <row r="528" spans="2:16" s="9" customFormat="1" ht="16.5" hidden="1">
      <c r="B528" s="63"/>
      <c r="C528" s="63"/>
      <c r="D528" s="64"/>
      <c r="E528" s="64"/>
      <c r="F528" s="65"/>
      <c r="K528" s="6"/>
      <c r="L528" s="6"/>
      <c r="M528" s="6"/>
      <c r="N528" s="6"/>
      <c r="O528" s="6"/>
      <c r="P528" s="6"/>
    </row>
    <row r="529" spans="2:16" s="9" customFormat="1" ht="16.5" hidden="1">
      <c r="B529" s="63"/>
      <c r="C529" s="63"/>
      <c r="D529" s="64"/>
      <c r="E529" s="64"/>
      <c r="F529" s="65"/>
      <c r="K529" s="6"/>
      <c r="L529" s="6"/>
      <c r="M529" s="6"/>
      <c r="N529" s="6"/>
      <c r="O529" s="6"/>
      <c r="P529" s="6"/>
    </row>
    <row r="530" spans="2:16" s="9" customFormat="1" ht="16.5" hidden="1">
      <c r="B530" s="63"/>
      <c r="C530" s="63"/>
      <c r="D530" s="64"/>
      <c r="E530" s="64"/>
      <c r="F530" s="65"/>
      <c r="K530" s="6"/>
      <c r="L530" s="6"/>
      <c r="M530" s="6"/>
      <c r="N530" s="6"/>
      <c r="O530" s="6"/>
      <c r="P530" s="6"/>
    </row>
    <row r="531" spans="2:16" s="9" customFormat="1" ht="16.5" hidden="1">
      <c r="B531" s="63"/>
      <c r="C531" s="63"/>
      <c r="D531" s="64"/>
      <c r="E531" s="64"/>
      <c r="F531" s="65"/>
      <c r="K531" s="6"/>
      <c r="L531" s="6"/>
      <c r="M531" s="6"/>
      <c r="N531" s="6"/>
      <c r="O531" s="6"/>
      <c r="P531" s="6"/>
    </row>
    <row r="532" spans="2:16" s="9" customFormat="1" ht="16.5" hidden="1">
      <c r="B532" s="63"/>
      <c r="C532" s="63"/>
      <c r="D532" s="64"/>
      <c r="E532" s="64"/>
      <c r="F532" s="65"/>
      <c r="K532" s="6"/>
      <c r="L532" s="6"/>
      <c r="M532" s="6"/>
      <c r="N532" s="6"/>
      <c r="O532" s="6"/>
      <c r="P532" s="6"/>
    </row>
    <row r="533" spans="2:16" s="9" customFormat="1" ht="16.5" hidden="1">
      <c r="B533" s="63"/>
      <c r="C533" s="63"/>
      <c r="D533" s="64"/>
      <c r="E533" s="64"/>
      <c r="F533" s="65"/>
      <c r="K533" s="6"/>
      <c r="L533" s="6"/>
      <c r="M533" s="6"/>
      <c r="N533" s="6"/>
      <c r="O533" s="6"/>
      <c r="P533" s="6"/>
    </row>
    <row r="534" spans="2:16" s="9" customFormat="1" ht="16.5" hidden="1">
      <c r="B534" s="63"/>
      <c r="C534" s="63"/>
      <c r="D534" s="64"/>
      <c r="E534" s="64"/>
      <c r="F534" s="65"/>
      <c r="K534" s="6"/>
      <c r="L534" s="6"/>
      <c r="M534" s="6"/>
      <c r="N534" s="6"/>
      <c r="O534" s="6"/>
      <c r="P534" s="6"/>
    </row>
    <row r="535" spans="2:16" s="9" customFormat="1" ht="16.5" hidden="1">
      <c r="B535" s="63"/>
      <c r="C535" s="63"/>
      <c r="D535" s="64"/>
      <c r="E535" s="64"/>
      <c r="F535" s="65"/>
      <c r="K535" s="6"/>
      <c r="L535" s="6"/>
      <c r="M535" s="6"/>
      <c r="N535" s="6"/>
      <c r="O535" s="6"/>
      <c r="P535" s="6"/>
    </row>
    <row r="536" spans="2:16" s="9" customFormat="1" ht="16.5" hidden="1">
      <c r="B536" s="63"/>
      <c r="C536" s="63"/>
      <c r="D536" s="64"/>
      <c r="E536" s="64"/>
      <c r="F536" s="65"/>
      <c r="K536" s="6"/>
      <c r="L536" s="6"/>
      <c r="M536" s="6"/>
      <c r="N536" s="6"/>
      <c r="O536" s="6"/>
      <c r="P536" s="6"/>
    </row>
    <row r="537" spans="2:16" s="9" customFormat="1" ht="16.5" hidden="1">
      <c r="B537" s="63"/>
      <c r="C537" s="63"/>
      <c r="D537" s="64"/>
      <c r="E537" s="64"/>
      <c r="F537" s="65"/>
      <c r="K537" s="6"/>
      <c r="L537" s="6"/>
      <c r="M537" s="6"/>
      <c r="N537" s="6"/>
      <c r="O537" s="6"/>
      <c r="P537" s="6"/>
    </row>
    <row r="538" spans="2:16" s="9" customFormat="1" ht="16.5" hidden="1">
      <c r="B538" s="63"/>
      <c r="C538" s="63"/>
      <c r="D538" s="64"/>
      <c r="E538" s="64"/>
      <c r="F538" s="65"/>
      <c r="K538" s="6"/>
      <c r="L538" s="6"/>
      <c r="M538" s="6"/>
      <c r="N538" s="6"/>
      <c r="O538" s="6"/>
      <c r="P538" s="6"/>
    </row>
    <row r="539" spans="2:16" s="9" customFormat="1" ht="16.5" hidden="1">
      <c r="B539" s="63"/>
      <c r="C539" s="63"/>
      <c r="D539" s="64"/>
      <c r="E539" s="64"/>
      <c r="F539" s="65"/>
      <c r="K539" s="6"/>
      <c r="L539" s="6"/>
      <c r="M539" s="6"/>
      <c r="N539" s="6"/>
      <c r="O539" s="6"/>
      <c r="P539" s="6"/>
    </row>
    <row r="540" spans="2:16" s="9" customFormat="1" ht="16.5" hidden="1">
      <c r="B540" s="63"/>
      <c r="C540" s="63"/>
      <c r="D540" s="64"/>
      <c r="E540" s="64"/>
      <c r="F540" s="65"/>
      <c r="K540" s="6"/>
      <c r="L540" s="6"/>
      <c r="M540" s="6"/>
      <c r="N540" s="6"/>
      <c r="O540" s="6"/>
      <c r="P540" s="6"/>
    </row>
    <row r="541" spans="2:16" s="9" customFormat="1" ht="16.5" hidden="1">
      <c r="B541" s="63"/>
      <c r="C541" s="63"/>
      <c r="D541" s="64"/>
      <c r="E541" s="64"/>
      <c r="F541" s="65"/>
      <c r="K541" s="6"/>
      <c r="L541" s="6"/>
      <c r="M541" s="6"/>
      <c r="N541" s="6"/>
      <c r="O541" s="6"/>
      <c r="P541" s="6"/>
    </row>
    <row r="542" spans="2:16" s="9" customFormat="1" ht="16.5" hidden="1">
      <c r="B542" s="63"/>
      <c r="C542" s="63"/>
      <c r="D542" s="64"/>
      <c r="E542" s="64"/>
      <c r="F542" s="65"/>
      <c r="K542" s="6"/>
      <c r="L542" s="6"/>
      <c r="M542" s="6"/>
      <c r="N542" s="6"/>
      <c r="O542" s="6"/>
      <c r="P542" s="6"/>
    </row>
    <row r="543" spans="2:16" s="9" customFormat="1" ht="16.5" hidden="1">
      <c r="B543" s="63"/>
      <c r="C543" s="63"/>
      <c r="D543" s="64"/>
      <c r="E543" s="64"/>
      <c r="F543" s="65"/>
      <c r="K543" s="6"/>
      <c r="L543" s="6"/>
      <c r="M543" s="6"/>
      <c r="N543" s="6"/>
      <c r="O543" s="6"/>
      <c r="P543" s="6"/>
    </row>
    <row r="544" spans="2:16" s="9" customFormat="1" ht="16.5" hidden="1">
      <c r="B544" s="63"/>
      <c r="C544" s="63"/>
      <c r="D544" s="64"/>
      <c r="E544" s="64"/>
      <c r="F544" s="65"/>
      <c r="K544" s="6"/>
      <c r="L544" s="6"/>
      <c r="M544" s="6"/>
      <c r="N544" s="6"/>
      <c r="O544" s="6"/>
      <c r="P544" s="6"/>
    </row>
    <row r="545" spans="2:16" s="9" customFormat="1" ht="16.5" hidden="1">
      <c r="B545" s="63"/>
      <c r="C545" s="63"/>
      <c r="D545" s="64"/>
      <c r="E545" s="64"/>
      <c r="F545" s="65"/>
      <c r="K545" s="6"/>
      <c r="L545" s="6"/>
      <c r="M545" s="6"/>
      <c r="N545" s="6"/>
      <c r="O545" s="6"/>
      <c r="P545" s="6"/>
    </row>
    <row r="546" spans="2:16" s="9" customFormat="1" ht="16.5" hidden="1">
      <c r="B546" s="63"/>
      <c r="C546" s="63"/>
      <c r="D546" s="64"/>
      <c r="E546" s="64"/>
      <c r="F546" s="65"/>
      <c r="K546" s="6"/>
      <c r="L546" s="6"/>
      <c r="M546" s="6"/>
      <c r="N546" s="6"/>
      <c r="O546" s="6"/>
      <c r="P546" s="6"/>
    </row>
    <row r="547" spans="2:16" s="9" customFormat="1" ht="16.5" hidden="1">
      <c r="B547" s="63"/>
      <c r="C547" s="63"/>
      <c r="D547" s="64"/>
      <c r="E547" s="64"/>
      <c r="F547" s="65"/>
      <c r="K547" s="6"/>
      <c r="L547" s="6"/>
      <c r="M547" s="6"/>
      <c r="N547" s="6"/>
      <c r="O547" s="6"/>
      <c r="P547" s="6"/>
    </row>
    <row r="548" spans="2:16" s="9" customFormat="1" ht="16.5" hidden="1">
      <c r="B548" s="63"/>
      <c r="C548" s="63"/>
      <c r="D548" s="64"/>
      <c r="E548" s="64"/>
      <c r="F548" s="65"/>
      <c r="K548" s="6"/>
      <c r="L548" s="6"/>
      <c r="M548" s="6"/>
      <c r="N548" s="6"/>
      <c r="O548" s="6"/>
      <c r="P548" s="6"/>
    </row>
    <row r="549" spans="2:16" s="9" customFormat="1" ht="16.5" hidden="1">
      <c r="B549" s="63"/>
      <c r="C549" s="63"/>
      <c r="D549" s="64"/>
      <c r="E549" s="64"/>
      <c r="F549" s="65"/>
      <c r="K549" s="6"/>
      <c r="L549" s="6"/>
      <c r="M549" s="6"/>
      <c r="N549" s="6"/>
      <c r="O549" s="6"/>
      <c r="P549" s="6"/>
    </row>
    <row r="550" spans="2:16" s="9" customFormat="1" ht="16.5" hidden="1">
      <c r="B550" s="63"/>
      <c r="C550" s="63"/>
      <c r="D550" s="64"/>
      <c r="E550" s="64"/>
      <c r="F550" s="65"/>
      <c r="K550" s="6"/>
      <c r="L550" s="6"/>
      <c r="M550" s="6"/>
      <c r="N550" s="6"/>
      <c r="O550" s="6"/>
      <c r="P550" s="6"/>
    </row>
    <row r="551" spans="2:16" s="9" customFormat="1" ht="16.5" hidden="1">
      <c r="B551" s="63"/>
      <c r="C551" s="63"/>
      <c r="D551" s="64"/>
      <c r="E551" s="64"/>
      <c r="F551" s="65"/>
      <c r="K551" s="6"/>
      <c r="L551" s="6"/>
      <c r="M551" s="6"/>
      <c r="N551" s="6"/>
      <c r="O551" s="6"/>
      <c r="P551" s="6"/>
    </row>
    <row r="552" spans="2:16" s="9" customFormat="1" ht="16.5" hidden="1">
      <c r="B552" s="63"/>
      <c r="C552" s="63"/>
      <c r="D552" s="64"/>
      <c r="E552" s="64"/>
      <c r="F552" s="65"/>
      <c r="K552" s="6"/>
      <c r="L552" s="6"/>
      <c r="M552" s="6"/>
      <c r="N552" s="6"/>
      <c r="O552" s="6"/>
      <c r="P552" s="6"/>
    </row>
    <row r="553" spans="2:16" s="9" customFormat="1" ht="16.5" hidden="1">
      <c r="B553" s="63"/>
      <c r="C553" s="63"/>
      <c r="D553" s="64"/>
      <c r="E553" s="64"/>
      <c r="F553" s="65"/>
      <c r="K553" s="6"/>
      <c r="L553" s="6"/>
      <c r="M553" s="6"/>
      <c r="N553" s="6"/>
      <c r="O553" s="6"/>
      <c r="P553" s="6"/>
    </row>
    <row r="554" spans="2:16" s="9" customFormat="1" ht="16.5" hidden="1">
      <c r="B554" s="63"/>
      <c r="C554" s="63"/>
      <c r="D554" s="64"/>
      <c r="E554" s="64"/>
      <c r="F554" s="65"/>
      <c r="K554" s="6"/>
      <c r="L554" s="6"/>
      <c r="M554" s="6"/>
      <c r="N554" s="6"/>
      <c r="O554" s="6"/>
      <c r="P554" s="6"/>
    </row>
    <row r="555" spans="2:16" s="9" customFormat="1" ht="16.5" hidden="1">
      <c r="B555" s="63"/>
      <c r="C555" s="63"/>
      <c r="D555" s="64"/>
      <c r="E555" s="64"/>
      <c r="F555" s="65"/>
      <c r="K555" s="6"/>
      <c r="L555" s="6"/>
      <c r="M555" s="6"/>
      <c r="N555" s="6"/>
      <c r="O555" s="6"/>
      <c r="P555" s="6"/>
    </row>
    <row r="556" spans="2:16" s="9" customFormat="1" ht="16.5" hidden="1">
      <c r="B556" s="63"/>
      <c r="C556" s="63"/>
      <c r="D556" s="64"/>
      <c r="E556" s="64"/>
      <c r="F556" s="65"/>
      <c r="K556" s="6"/>
      <c r="L556" s="6"/>
      <c r="M556" s="6"/>
      <c r="N556" s="6"/>
      <c r="O556" s="6"/>
      <c r="P556" s="6"/>
    </row>
    <row r="557" spans="2:16" s="9" customFormat="1" ht="16.5" hidden="1">
      <c r="B557" s="63"/>
      <c r="C557" s="63"/>
      <c r="D557" s="64"/>
      <c r="E557" s="64"/>
      <c r="F557" s="65"/>
      <c r="K557" s="6"/>
      <c r="L557" s="6"/>
      <c r="M557" s="6"/>
      <c r="N557" s="6"/>
      <c r="O557" s="6"/>
      <c r="P557" s="6"/>
    </row>
    <row r="558" spans="2:16" s="9" customFormat="1" ht="16.5" hidden="1">
      <c r="B558" s="63"/>
      <c r="C558" s="63"/>
      <c r="D558" s="64"/>
      <c r="E558" s="64"/>
      <c r="F558" s="65"/>
      <c r="K558" s="6"/>
      <c r="L558" s="6"/>
      <c r="M558" s="6"/>
      <c r="N558" s="6"/>
      <c r="O558" s="6"/>
      <c r="P558" s="6"/>
    </row>
    <row r="559" spans="2:16" s="9" customFormat="1" ht="16.5" hidden="1">
      <c r="B559" s="63"/>
      <c r="C559" s="63"/>
      <c r="D559" s="64"/>
      <c r="E559" s="64"/>
      <c r="F559" s="65"/>
      <c r="K559" s="6"/>
      <c r="L559" s="6"/>
      <c r="M559" s="6"/>
      <c r="N559" s="6"/>
      <c r="O559" s="6"/>
      <c r="P559" s="6"/>
    </row>
    <row r="560" spans="2:16" s="9" customFormat="1" ht="16.5" hidden="1">
      <c r="B560" s="63"/>
      <c r="C560" s="63"/>
      <c r="D560" s="64"/>
      <c r="E560" s="64"/>
      <c r="F560" s="65"/>
      <c r="K560" s="6"/>
      <c r="L560" s="6"/>
      <c r="M560" s="6"/>
      <c r="N560" s="6"/>
      <c r="O560" s="6"/>
      <c r="P560" s="6"/>
    </row>
    <row r="561" spans="2:16" s="9" customFormat="1" ht="16.5" hidden="1">
      <c r="B561" s="63"/>
      <c r="C561" s="63"/>
      <c r="D561" s="64"/>
      <c r="E561" s="64"/>
      <c r="F561" s="65"/>
      <c r="K561" s="6"/>
      <c r="L561" s="6"/>
      <c r="M561" s="6"/>
      <c r="N561" s="6"/>
      <c r="O561" s="6"/>
      <c r="P561" s="6"/>
    </row>
    <row r="562" spans="2:16" s="9" customFormat="1" ht="16.5" hidden="1">
      <c r="B562" s="63"/>
      <c r="C562" s="63"/>
      <c r="D562" s="64"/>
      <c r="E562" s="64"/>
      <c r="F562" s="65"/>
      <c r="K562" s="6"/>
      <c r="L562" s="6"/>
      <c r="M562" s="6"/>
      <c r="N562" s="6"/>
      <c r="O562" s="6"/>
      <c r="P562" s="6"/>
    </row>
    <row r="563" spans="2:16" s="9" customFormat="1" ht="16.5" hidden="1">
      <c r="B563" s="63"/>
      <c r="C563" s="63"/>
      <c r="D563" s="64"/>
      <c r="E563" s="64"/>
      <c r="F563" s="65"/>
      <c r="K563" s="6"/>
      <c r="L563" s="6"/>
      <c r="M563" s="6"/>
      <c r="N563" s="6"/>
      <c r="O563" s="6"/>
      <c r="P563" s="6"/>
    </row>
    <row r="564" spans="2:16" s="9" customFormat="1" ht="16.5" hidden="1">
      <c r="B564" s="63"/>
      <c r="C564" s="63"/>
      <c r="D564" s="64"/>
      <c r="E564" s="64"/>
      <c r="F564" s="65"/>
      <c r="K564" s="6"/>
      <c r="L564" s="6"/>
      <c r="M564" s="6"/>
      <c r="N564" s="6"/>
      <c r="O564" s="6"/>
      <c r="P564" s="6"/>
    </row>
    <row r="565" spans="2:16" s="9" customFormat="1" ht="16.5" hidden="1">
      <c r="B565" s="63"/>
      <c r="C565" s="63"/>
      <c r="D565" s="64"/>
      <c r="E565" s="64"/>
      <c r="F565" s="65"/>
      <c r="K565" s="6"/>
      <c r="L565" s="6"/>
      <c r="M565" s="6"/>
      <c r="N565" s="6"/>
      <c r="O565" s="6"/>
      <c r="P565" s="6"/>
    </row>
    <row r="566" spans="2:16" s="9" customFormat="1" ht="16.5" hidden="1">
      <c r="B566" s="63"/>
      <c r="C566" s="63"/>
      <c r="D566" s="64"/>
      <c r="E566" s="64"/>
      <c r="F566" s="65"/>
      <c r="K566" s="6"/>
      <c r="L566" s="6"/>
      <c r="M566" s="6"/>
      <c r="N566" s="6"/>
      <c r="O566" s="6"/>
      <c r="P566" s="6"/>
    </row>
    <row r="567" spans="2:16" s="9" customFormat="1" ht="16.5" hidden="1">
      <c r="B567" s="63"/>
      <c r="C567" s="63"/>
      <c r="D567" s="64"/>
      <c r="E567" s="64"/>
      <c r="F567" s="65"/>
      <c r="K567" s="6"/>
      <c r="L567" s="6"/>
      <c r="M567" s="6"/>
      <c r="N567" s="6"/>
      <c r="O567" s="6"/>
      <c r="P567" s="6"/>
    </row>
    <row r="568" spans="2:16" s="9" customFormat="1" ht="16.5" hidden="1">
      <c r="B568" s="63"/>
      <c r="C568" s="63"/>
      <c r="D568" s="64"/>
      <c r="E568" s="64"/>
      <c r="F568" s="65"/>
      <c r="K568" s="6"/>
      <c r="L568" s="6"/>
      <c r="M568" s="6"/>
      <c r="N568" s="6"/>
      <c r="O568" s="6"/>
      <c r="P568" s="6"/>
    </row>
    <row r="569" spans="2:16" s="9" customFormat="1" ht="16.5" hidden="1">
      <c r="B569" s="63"/>
      <c r="C569" s="63"/>
      <c r="D569" s="64"/>
      <c r="E569" s="64"/>
      <c r="F569" s="65"/>
      <c r="K569" s="6"/>
      <c r="L569" s="6"/>
      <c r="M569" s="6"/>
      <c r="N569" s="6"/>
      <c r="O569" s="6"/>
      <c r="P569" s="6"/>
    </row>
    <row r="570" spans="2:16" s="9" customFormat="1" ht="16.5" hidden="1">
      <c r="B570" s="63"/>
      <c r="C570" s="63"/>
      <c r="D570" s="64"/>
      <c r="E570" s="64"/>
      <c r="F570" s="65"/>
      <c r="K570" s="6"/>
      <c r="L570" s="6"/>
      <c r="M570" s="6"/>
      <c r="N570" s="6"/>
      <c r="O570" s="6"/>
      <c r="P570" s="6"/>
    </row>
    <row r="571" spans="2:16" s="9" customFormat="1" ht="16.5" hidden="1">
      <c r="B571" s="63"/>
      <c r="C571" s="63"/>
      <c r="D571" s="64"/>
      <c r="E571" s="64"/>
      <c r="F571" s="65"/>
      <c r="K571" s="6"/>
      <c r="L571" s="6"/>
      <c r="M571" s="6"/>
      <c r="N571" s="6"/>
      <c r="O571" s="6"/>
      <c r="P571" s="6"/>
    </row>
    <row r="572" spans="2:16" s="9" customFormat="1" ht="16.5" hidden="1">
      <c r="B572" s="63"/>
      <c r="C572" s="63"/>
      <c r="D572" s="64"/>
      <c r="E572" s="64"/>
      <c r="F572" s="65"/>
      <c r="K572" s="6"/>
      <c r="L572" s="6"/>
      <c r="M572" s="6"/>
      <c r="N572" s="6"/>
      <c r="O572" s="6"/>
      <c r="P572" s="6"/>
    </row>
    <row r="573" spans="2:16" s="9" customFormat="1" ht="16.5" hidden="1">
      <c r="B573" s="63"/>
      <c r="C573" s="63"/>
      <c r="D573" s="64"/>
      <c r="E573" s="64"/>
      <c r="F573" s="65"/>
      <c r="K573" s="6"/>
      <c r="L573" s="6"/>
      <c r="M573" s="6"/>
      <c r="N573" s="6"/>
      <c r="O573" s="6"/>
      <c r="P573" s="6"/>
    </row>
    <row r="574" spans="2:16" s="9" customFormat="1" ht="16.5" hidden="1">
      <c r="B574" s="63"/>
      <c r="C574" s="63"/>
      <c r="D574" s="64"/>
      <c r="E574" s="64"/>
      <c r="F574" s="65"/>
      <c r="K574" s="6"/>
      <c r="L574" s="6"/>
      <c r="M574" s="6"/>
      <c r="N574" s="6"/>
      <c r="O574" s="6"/>
      <c r="P574" s="6"/>
    </row>
    <row r="575" spans="2:16" s="9" customFormat="1" ht="16.5" hidden="1">
      <c r="B575" s="63"/>
      <c r="C575" s="63"/>
      <c r="D575" s="64"/>
      <c r="E575" s="64"/>
      <c r="F575" s="65"/>
      <c r="K575" s="6"/>
      <c r="L575" s="6"/>
      <c r="M575" s="6"/>
      <c r="N575" s="6"/>
      <c r="O575" s="6"/>
      <c r="P575" s="6"/>
    </row>
    <row r="576" spans="2:16" s="9" customFormat="1" ht="16.5" hidden="1">
      <c r="B576" s="63"/>
      <c r="C576" s="63"/>
      <c r="D576" s="64"/>
      <c r="E576" s="64"/>
      <c r="F576" s="65"/>
      <c r="K576" s="6"/>
      <c r="L576" s="6"/>
      <c r="M576" s="6"/>
      <c r="N576" s="6"/>
      <c r="O576" s="6"/>
      <c r="P576" s="6"/>
    </row>
    <row r="577" spans="2:16" s="9" customFormat="1" ht="16.5" hidden="1">
      <c r="B577" s="63"/>
      <c r="C577" s="63"/>
      <c r="D577" s="64"/>
      <c r="E577" s="64"/>
      <c r="F577" s="65"/>
      <c r="K577" s="6"/>
      <c r="L577" s="6"/>
      <c r="M577" s="6"/>
      <c r="N577" s="6"/>
      <c r="O577" s="6"/>
      <c r="P577" s="6"/>
    </row>
    <row r="578" spans="2:16" s="9" customFormat="1" ht="16.5" hidden="1">
      <c r="B578" s="63"/>
      <c r="C578" s="63"/>
      <c r="D578" s="64"/>
      <c r="E578" s="64"/>
      <c r="F578" s="65"/>
      <c r="K578" s="6"/>
      <c r="L578" s="6"/>
      <c r="M578" s="6"/>
      <c r="N578" s="6"/>
      <c r="O578" s="6"/>
      <c r="P578" s="6"/>
    </row>
    <row r="579" spans="2:16" s="9" customFormat="1" ht="16.5" hidden="1">
      <c r="B579" s="63"/>
      <c r="C579" s="63"/>
      <c r="D579" s="64"/>
      <c r="E579" s="64"/>
      <c r="F579" s="65"/>
      <c r="K579" s="6"/>
      <c r="L579" s="6"/>
      <c r="M579" s="6"/>
      <c r="N579" s="6"/>
      <c r="O579" s="6"/>
      <c r="P579" s="6"/>
    </row>
    <row r="580" spans="2:16" s="9" customFormat="1" ht="16.5" hidden="1">
      <c r="B580" s="63"/>
      <c r="C580" s="63"/>
      <c r="D580" s="64"/>
      <c r="E580" s="64"/>
      <c r="F580" s="65"/>
      <c r="K580" s="6"/>
      <c r="L580" s="6"/>
      <c r="M580" s="6"/>
      <c r="N580" s="6"/>
      <c r="O580" s="6"/>
      <c r="P580" s="6"/>
    </row>
    <row r="581" spans="2:16" s="9" customFormat="1" ht="16.5" hidden="1">
      <c r="B581" s="63"/>
      <c r="C581" s="63"/>
      <c r="D581" s="64"/>
      <c r="E581" s="64"/>
      <c r="F581" s="65"/>
      <c r="K581" s="6"/>
      <c r="L581" s="6"/>
      <c r="M581" s="6"/>
      <c r="N581" s="6"/>
      <c r="O581" s="6"/>
      <c r="P581" s="6"/>
    </row>
    <row r="582" spans="2:16" s="9" customFormat="1" ht="16.5" hidden="1">
      <c r="B582" s="63"/>
      <c r="C582" s="63"/>
      <c r="D582" s="64"/>
      <c r="E582" s="64"/>
      <c r="F582" s="65"/>
      <c r="K582" s="6"/>
      <c r="L582" s="6"/>
      <c r="M582" s="6"/>
      <c r="N582" s="6"/>
      <c r="O582" s="6"/>
      <c r="P582" s="6"/>
    </row>
    <row r="583" spans="2:16" s="9" customFormat="1" ht="16.5" hidden="1">
      <c r="B583" s="63"/>
      <c r="C583" s="63"/>
      <c r="D583" s="64"/>
      <c r="E583" s="64"/>
      <c r="F583" s="65"/>
      <c r="K583" s="6"/>
      <c r="L583" s="6"/>
      <c r="M583" s="6"/>
      <c r="N583" s="6"/>
      <c r="O583" s="6"/>
      <c r="P583" s="6"/>
    </row>
    <row r="584" spans="2:16" s="9" customFormat="1" ht="16.5" hidden="1">
      <c r="B584" s="63"/>
      <c r="C584" s="63"/>
      <c r="D584" s="64"/>
      <c r="E584" s="64"/>
      <c r="F584" s="65"/>
      <c r="K584" s="6"/>
      <c r="L584" s="6"/>
      <c r="M584" s="6"/>
      <c r="N584" s="6"/>
      <c r="O584" s="6"/>
      <c r="P584" s="6"/>
    </row>
    <row r="585" spans="2:16" s="9" customFormat="1" ht="16.5" hidden="1">
      <c r="B585" s="63"/>
      <c r="C585" s="63"/>
      <c r="D585" s="64"/>
      <c r="E585" s="64"/>
      <c r="F585" s="65"/>
      <c r="K585" s="6"/>
      <c r="L585" s="6"/>
      <c r="M585" s="6"/>
      <c r="N585" s="6"/>
      <c r="O585" s="6"/>
      <c r="P585" s="6"/>
    </row>
    <row r="586" spans="2:16" s="9" customFormat="1" ht="16.5" hidden="1">
      <c r="B586" s="63"/>
      <c r="C586" s="63"/>
      <c r="D586" s="64"/>
      <c r="E586" s="64"/>
      <c r="F586" s="65"/>
      <c r="K586" s="6"/>
      <c r="L586" s="6"/>
      <c r="M586" s="6"/>
      <c r="N586" s="6"/>
      <c r="O586" s="6"/>
      <c r="P586" s="6"/>
    </row>
    <row r="587" spans="2:16" s="9" customFormat="1" ht="16.5" hidden="1">
      <c r="B587" s="63"/>
      <c r="C587" s="63"/>
      <c r="D587" s="64"/>
      <c r="E587" s="64"/>
      <c r="F587" s="65"/>
      <c r="K587" s="6"/>
      <c r="L587" s="6"/>
      <c r="M587" s="6"/>
      <c r="N587" s="6"/>
      <c r="O587" s="6"/>
      <c r="P587" s="6"/>
    </row>
    <row r="588" spans="2:16" s="9" customFormat="1" ht="16.5" hidden="1">
      <c r="B588" s="63"/>
      <c r="C588" s="63"/>
      <c r="D588" s="64"/>
      <c r="E588" s="64"/>
      <c r="F588" s="65"/>
      <c r="K588" s="6"/>
      <c r="L588" s="6"/>
      <c r="M588" s="6"/>
      <c r="N588" s="6"/>
      <c r="O588" s="6"/>
      <c r="P588" s="6"/>
    </row>
    <row r="589" spans="2:16" s="9" customFormat="1" ht="16.5" hidden="1">
      <c r="B589" s="63"/>
      <c r="C589" s="63"/>
      <c r="D589" s="64"/>
      <c r="E589" s="64"/>
      <c r="F589" s="65"/>
      <c r="K589" s="6"/>
      <c r="L589" s="6"/>
      <c r="M589" s="6"/>
      <c r="N589" s="6"/>
      <c r="O589" s="6"/>
      <c r="P589" s="6"/>
    </row>
    <row r="590" spans="2:16" s="9" customFormat="1" ht="16.5" hidden="1">
      <c r="B590" s="63"/>
      <c r="C590" s="63"/>
      <c r="D590" s="64"/>
      <c r="E590" s="64"/>
      <c r="F590" s="65"/>
      <c r="K590" s="6"/>
      <c r="L590" s="6"/>
      <c r="M590" s="6"/>
      <c r="N590" s="6"/>
      <c r="O590" s="6"/>
      <c r="P590" s="6"/>
    </row>
    <row r="591" spans="2:16" s="9" customFormat="1" ht="16.5" hidden="1">
      <c r="B591" s="63"/>
      <c r="C591" s="63"/>
      <c r="D591" s="64"/>
      <c r="E591" s="64"/>
      <c r="F591" s="65"/>
      <c r="K591" s="6"/>
      <c r="L591" s="6"/>
      <c r="M591" s="6"/>
      <c r="N591" s="6"/>
      <c r="O591" s="6"/>
      <c r="P591" s="6"/>
    </row>
    <row r="592" spans="2:16" s="9" customFormat="1" ht="16.5" hidden="1">
      <c r="B592" s="63"/>
      <c r="C592" s="63"/>
      <c r="D592" s="64"/>
      <c r="E592" s="64"/>
      <c r="F592" s="65"/>
      <c r="K592" s="6"/>
      <c r="L592" s="6"/>
      <c r="M592" s="6"/>
      <c r="N592" s="6"/>
      <c r="O592" s="6"/>
      <c r="P592" s="6"/>
    </row>
    <row r="593" spans="2:16" s="9" customFormat="1" ht="16.5" hidden="1">
      <c r="B593" s="63"/>
      <c r="C593" s="63"/>
      <c r="D593" s="64"/>
      <c r="E593" s="64"/>
      <c r="F593" s="65"/>
      <c r="K593" s="6"/>
      <c r="L593" s="6"/>
      <c r="M593" s="6"/>
      <c r="N593" s="6"/>
      <c r="O593" s="6"/>
      <c r="P593" s="6"/>
    </row>
    <row r="594" spans="2:16" s="9" customFormat="1" ht="16.5" hidden="1">
      <c r="B594" s="63"/>
      <c r="C594" s="63"/>
      <c r="D594" s="64"/>
      <c r="E594" s="64"/>
      <c r="F594" s="65"/>
      <c r="K594" s="6"/>
      <c r="L594" s="6"/>
      <c r="M594" s="6"/>
      <c r="N594" s="6"/>
      <c r="O594" s="6"/>
      <c r="P594" s="6"/>
    </row>
    <row r="595" spans="2:16" s="9" customFormat="1" ht="16.5" hidden="1">
      <c r="B595" s="63"/>
      <c r="C595" s="63"/>
      <c r="D595" s="64"/>
      <c r="E595" s="64"/>
      <c r="F595" s="65"/>
      <c r="K595" s="6"/>
      <c r="L595" s="6"/>
      <c r="M595" s="6"/>
      <c r="N595" s="6"/>
      <c r="O595" s="6"/>
      <c r="P595" s="6"/>
    </row>
    <row r="596" spans="2:16" s="9" customFormat="1" ht="16.5" hidden="1">
      <c r="B596" s="63"/>
      <c r="C596" s="63"/>
      <c r="D596" s="64"/>
      <c r="E596" s="64"/>
      <c r="F596" s="65"/>
      <c r="K596" s="6"/>
      <c r="L596" s="6"/>
      <c r="M596" s="6"/>
      <c r="N596" s="6"/>
      <c r="O596" s="6"/>
      <c r="P596" s="6"/>
    </row>
    <row r="597" spans="2:16" s="9" customFormat="1" ht="16.5" hidden="1">
      <c r="B597" s="63"/>
      <c r="C597" s="63"/>
      <c r="D597" s="64"/>
      <c r="E597" s="64"/>
      <c r="F597" s="65"/>
      <c r="K597" s="6"/>
      <c r="L597" s="6"/>
      <c r="M597" s="6"/>
      <c r="N597" s="6"/>
      <c r="O597" s="6"/>
      <c r="P597" s="6"/>
    </row>
    <row r="598" spans="2:16" s="9" customFormat="1" ht="16.5" hidden="1">
      <c r="B598" s="63"/>
      <c r="C598" s="63"/>
      <c r="D598" s="64"/>
      <c r="E598" s="64"/>
      <c r="F598" s="65"/>
      <c r="K598" s="6"/>
      <c r="L598" s="6"/>
      <c r="M598" s="6"/>
      <c r="N598" s="6"/>
      <c r="O598" s="6"/>
      <c r="P598" s="6"/>
    </row>
    <row r="599" spans="2:16" s="9" customFormat="1" ht="16.5" hidden="1">
      <c r="B599" s="63"/>
      <c r="C599" s="63"/>
      <c r="D599" s="64"/>
      <c r="E599" s="64"/>
      <c r="F599" s="65"/>
      <c r="K599" s="6"/>
      <c r="L599" s="6"/>
      <c r="M599" s="6"/>
      <c r="N599" s="6"/>
      <c r="O599" s="6"/>
      <c r="P599" s="6"/>
    </row>
    <row r="600" spans="2:16" s="9" customFormat="1" ht="16.5" hidden="1">
      <c r="B600" s="63"/>
      <c r="C600" s="63"/>
      <c r="D600" s="64"/>
      <c r="E600" s="64"/>
      <c r="F600" s="65"/>
      <c r="K600" s="6"/>
      <c r="L600" s="6"/>
      <c r="M600" s="6"/>
      <c r="N600" s="6"/>
      <c r="O600" s="6"/>
      <c r="P600" s="6"/>
    </row>
    <row r="601" spans="2:16" s="9" customFormat="1" ht="16.5" hidden="1">
      <c r="B601" s="63"/>
      <c r="C601" s="63"/>
      <c r="D601" s="64"/>
      <c r="E601" s="64"/>
      <c r="F601" s="65"/>
      <c r="K601" s="6"/>
      <c r="L601" s="6"/>
      <c r="M601" s="6"/>
      <c r="N601" s="6"/>
      <c r="O601" s="6"/>
      <c r="P601" s="6"/>
    </row>
    <row r="602" spans="2:16" s="9" customFormat="1" ht="16.5" hidden="1">
      <c r="B602" s="63"/>
      <c r="C602" s="63"/>
      <c r="D602" s="64"/>
      <c r="E602" s="64"/>
      <c r="F602" s="65"/>
      <c r="K602" s="6"/>
      <c r="L602" s="6"/>
      <c r="M602" s="6"/>
      <c r="N602" s="6"/>
      <c r="O602" s="6"/>
      <c r="P602" s="6"/>
    </row>
    <row r="603" spans="2:16" s="9" customFormat="1" ht="16.5" hidden="1">
      <c r="B603" s="63"/>
      <c r="C603" s="63"/>
      <c r="D603" s="64"/>
      <c r="E603" s="64"/>
      <c r="F603" s="65"/>
      <c r="K603" s="6"/>
      <c r="L603" s="6"/>
      <c r="M603" s="6"/>
      <c r="N603" s="6"/>
      <c r="O603" s="6"/>
      <c r="P603" s="6"/>
    </row>
    <row r="604" spans="2:16" s="9" customFormat="1" ht="16.5" hidden="1">
      <c r="B604" s="63"/>
      <c r="C604" s="63"/>
      <c r="D604" s="64"/>
      <c r="E604" s="64"/>
      <c r="F604" s="65"/>
      <c r="K604" s="6"/>
      <c r="L604" s="6"/>
      <c r="M604" s="6"/>
      <c r="N604" s="6"/>
      <c r="O604" s="6"/>
      <c r="P604" s="6"/>
    </row>
    <row r="605" spans="2:16" s="9" customFormat="1" ht="16.5" hidden="1">
      <c r="B605" s="63"/>
      <c r="C605" s="63"/>
      <c r="D605" s="64"/>
      <c r="E605" s="64"/>
      <c r="F605" s="65"/>
      <c r="K605" s="6"/>
      <c r="L605" s="6"/>
      <c r="M605" s="6"/>
      <c r="N605" s="6"/>
      <c r="O605" s="6"/>
      <c r="P605" s="6"/>
    </row>
    <row r="606" spans="2:16" s="9" customFormat="1" ht="16.5" hidden="1">
      <c r="B606" s="63"/>
      <c r="C606" s="63"/>
      <c r="D606" s="64"/>
      <c r="E606" s="64"/>
      <c r="F606" s="65"/>
      <c r="K606" s="6"/>
      <c r="L606" s="6"/>
      <c r="M606" s="6"/>
      <c r="N606" s="6"/>
      <c r="O606" s="6"/>
      <c r="P606" s="6"/>
    </row>
    <row r="607" spans="2:16" s="9" customFormat="1" ht="16.5" hidden="1">
      <c r="B607" s="63"/>
      <c r="C607" s="63"/>
      <c r="D607" s="64"/>
      <c r="E607" s="64"/>
      <c r="F607" s="65"/>
      <c r="K607" s="6"/>
      <c r="L607" s="6"/>
      <c r="M607" s="6"/>
      <c r="N607" s="6"/>
      <c r="O607" s="6"/>
      <c r="P607" s="6"/>
    </row>
    <row r="608" spans="2:16" s="9" customFormat="1" ht="16.5" hidden="1">
      <c r="B608" s="63"/>
      <c r="C608" s="63"/>
      <c r="D608" s="64"/>
      <c r="E608" s="64"/>
      <c r="F608" s="65"/>
      <c r="K608" s="6"/>
      <c r="L608" s="6"/>
      <c r="M608" s="6"/>
      <c r="N608" s="6"/>
      <c r="O608" s="6"/>
      <c r="P608" s="6"/>
    </row>
    <row r="609" spans="2:16" s="9" customFormat="1" ht="16.5" hidden="1">
      <c r="B609" s="63"/>
      <c r="C609" s="63"/>
      <c r="D609" s="64"/>
      <c r="E609" s="64"/>
      <c r="F609" s="65"/>
      <c r="K609" s="6"/>
      <c r="L609" s="6"/>
      <c r="M609" s="6"/>
      <c r="N609" s="6"/>
      <c r="O609" s="6"/>
      <c r="P609" s="6"/>
    </row>
    <row r="610" spans="2:16" s="9" customFormat="1" ht="16.5" hidden="1">
      <c r="B610" s="63"/>
      <c r="C610" s="63"/>
      <c r="D610" s="64"/>
      <c r="E610" s="64"/>
      <c r="F610" s="65"/>
      <c r="K610" s="6"/>
      <c r="L610" s="6"/>
      <c r="M610" s="6"/>
      <c r="N610" s="6"/>
      <c r="O610" s="6"/>
      <c r="P610" s="6"/>
    </row>
    <row r="611" spans="2:16" s="9" customFormat="1" ht="16.5" hidden="1">
      <c r="B611" s="63"/>
      <c r="C611" s="63"/>
      <c r="D611" s="64"/>
      <c r="E611" s="64"/>
      <c r="F611" s="65"/>
      <c r="K611" s="6"/>
      <c r="L611" s="6"/>
      <c r="M611" s="6"/>
      <c r="N611" s="6"/>
      <c r="O611" s="6"/>
      <c r="P611" s="6"/>
    </row>
    <row r="612" spans="2:16" s="9" customFormat="1" ht="16.5" hidden="1">
      <c r="B612" s="63"/>
      <c r="C612" s="63"/>
      <c r="D612" s="64"/>
      <c r="E612" s="64"/>
      <c r="F612" s="65"/>
      <c r="K612" s="6"/>
      <c r="L612" s="6"/>
      <c r="M612" s="6"/>
      <c r="N612" s="6"/>
      <c r="O612" s="6"/>
      <c r="P612" s="6"/>
    </row>
    <row r="613" spans="2:16" s="9" customFormat="1" ht="16.5" hidden="1">
      <c r="B613" s="63"/>
      <c r="C613" s="63"/>
      <c r="D613" s="64"/>
      <c r="E613" s="64"/>
      <c r="F613" s="65"/>
      <c r="K613" s="6"/>
      <c r="L613" s="6"/>
      <c r="M613" s="6"/>
      <c r="N613" s="6"/>
      <c r="O613" s="6"/>
      <c r="P613" s="6"/>
    </row>
    <row r="614" spans="2:16" s="9" customFormat="1" ht="16.5" hidden="1">
      <c r="B614" s="63"/>
      <c r="C614" s="63"/>
      <c r="D614" s="64"/>
      <c r="E614" s="64"/>
      <c r="F614" s="65"/>
      <c r="K614" s="6"/>
      <c r="L614" s="6"/>
      <c r="M614" s="6"/>
      <c r="N614" s="6"/>
      <c r="O614" s="6"/>
      <c r="P614" s="6"/>
    </row>
    <row r="615" spans="2:16" s="9" customFormat="1" ht="16.5" hidden="1">
      <c r="B615" s="63"/>
      <c r="C615" s="63"/>
      <c r="D615" s="64"/>
      <c r="E615" s="64"/>
      <c r="F615" s="65"/>
      <c r="K615" s="6"/>
      <c r="L615" s="6"/>
      <c r="M615" s="6"/>
      <c r="N615" s="6"/>
      <c r="O615" s="6"/>
      <c r="P615" s="6"/>
    </row>
    <row r="616" spans="2:16" s="9" customFormat="1" ht="16.5" hidden="1">
      <c r="B616" s="63"/>
      <c r="C616" s="63"/>
      <c r="D616" s="64"/>
      <c r="E616" s="64"/>
      <c r="F616" s="65"/>
      <c r="K616" s="6"/>
      <c r="L616" s="6"/>
      <c r="M616" s="6"/>
      <c r="N616" s="6"/>
      <c r="O616" s="6"/>
      <c r="P616" s="6"/>
    </row>
    <row r="617" spans="2:16" s="9" customFormat="1" ht="16.5" hidden="1">
      <c r="B617" s="63"/>
      <c r="C617" s="63"/>
      <c r="D617" s="64"/>
      <c r="E617" s="64"/>
      <c r="F617" s="65"/>
      <c r="K617" s="6"/>
      <c r="L617" s="6"/>
      <c r="M617" s="6"/>
      <c r="N617" s="6"/>
      <c r="O617" s="6"/>
      <c r="P617" s="6"/>
    </row>
    <row r="618" spans="2:16" s="9" customFormat="1" ht="16.5" hidden="1">
      <c r="B618" s="63"/>
      <c r="C618" s="63"/>
      <c r="D618" s="64"/>
      <c r="E618" s="64"/>
      <c r="F618" s="65"/>
      <c r="K618" s="6"/>
      <c r="L618" s="6"/>
      <c r="M618" s="6"/>
      <c r="N618" s="6"/>
      <c r="O618" s="6"/>
      <c r="P618" s="6"/>
    </row>
    <row r="619" spans="2:16" s="9" customFormat="1" ht="16.5" hidden="1">
      <c r="B619" s="63"/>
      <c r="C619" s="63"/>
      <c r="D619" s="64"/>
      <c r="E619" s="64"/>
      <c r="F619" s="65"/>
      <c r="K619" s="6"/>
      <c r="L619" s="6"/>
      <c r="M619" s="6"/>
      <c r="N619" s="6"/>
      <c r="O619" s="6"/>
      <c r="P619" s="6"/>
    </row>
    <row r="620" spans="2:16" s="9" customFormat="1" ht="16.5" hidden="1">
      <c r="B620" s="63"/>
      <c r="C620" s="63"/>
      <c r="D620" s="64"/>
      <c r="E620" s="64"/>
      <c r="F620" s="65"/>
      <c r="K620" s="6"/>
      <c r="L620" s="6"/>
      <c r="M620" s="6"/>
      <c r="N620" s="6"/>
      <c r="O620" s="6"/>
      <c r="P620" s="6"/>
    </row>
    <row r="621" spans="2:16" s="9" customFormat="1" ht="16.5" hidden="1">
      <c r="B621" s="63"/>
      <c r="C621" s="63"/>
      <c r="D621" s="64"/>
      <c r="E621" s="64"/>
      <c r="F621" s="65"/>
      <c r="K621" s="6"/>
      <c r="L621" s="6"/>
      <c r="M621" s="6"/>
      <c r="N621" s="6"/>
      <c r="O621" s="6"/>
      <c r="P621" s="6"/>
    </row>
    <row r="622" spans="2:16" s="9" customFormat="1" ht="16.5" hidden="1">
      <c r="B622" s="63"/>
      <c r="C622" s="63"/>
      <c r="D622" s="64"/>
      <c r="E622" s="64"/>
      <c r="F622" s="65"/>
      <c r="K622" s="6"/>
      <c r="L622" s="6"/>
      <c r="M622" s="6"/>
      <c r="N622" s="6"/>
      <c r="O622" s="6"/>
      <c r="P622" s="6"/>
    </row>
    <row r="623" spans="2:16" s="9" customFormat="1" ht="16.5" hidden="1">
      <c r="B623" s="63"/>
      <c r="C623" s="63"/>
      <c r="D623" s="64"/>
      <c r="E623" s="64"/>
      <c r="F623" s="65"/>
      <c r="K623" s="6"/>
      <c r="L623" s="6"/>
      <c r="M623" s="6"/>
      <c r="N623" s="6"/>
      <c r="O623" s="6"/>
      <c r="P623" s="6"/>
    </row>
    <row r="624" spans="2:16" s="9" customFormat="1" ht="16.5" hidden="1">
      <c r="B624" s="63"/>
      <c r="C624" s="63"/>
      <c r="D624" s="64"/>
      <c r="E624" s="64"/>
      <c r="F624" s="65"/>
      <c r="K624" s="6"/>
      <c r="L624" s="6"/>
      <c r="M624" s="6"/>
      <c r="N624" s="6"/>
      <c r="O624" s="6"/>
      <c r="P624" s="6"/>
    </row>
    <row r="625" spans="2:16" s="9" customFormat="1" ht="16.5" hidden="1">
      <c r="B625" s="63"/>
      <c r="C625" s="63"/>
      <c r="D625" s="64"/>
      <c r="E625" s="64"/>
      <c r="F625" s="65"/>
      <c r="K625" s="6"/>
      <c r="L625" s="6"/>
      <c r="M625" s="6"/>
      <c r="N625" s="6"/>
      <c r="O625" s="6"/>
      <c r="P625" s="6"/>
    </row>
    <row r="626" spans="2:16" s="9" customFormat="1" ht="16.5" hidden="1">
      <c r="B626" s="63"/>
      <c r="C626" s="63"/>
      <c r="D626" s="64"/>
      <c r="E626" s="64"/>
      <c r="F626" s="65"/>
      <c r="K626" s="6"/>
      <c r="L626" s="6"/>
      <c r="M626" s="6"/>
      <c r="N626" s="6"/>
      <c r="O626" s="6"/>
      <c r="P626" s="6"/>
    </row>
    <row r="627" spans="2:16" s="9" customFormat="1" ht="16.5" hidden="1">
      <c r="B627" s="63"/>
      <c r="C627" s="63"/>
      <c r="D627" s="64"/>
      <c r="E627" s="64"/>
      <c r="F627" s="65"/>
      <c r="K627" s="6"/>
      <c r="L627" s="6"/>
      <c r="M627" s="6"/>
      <c r="N627" s="6"/>
      <c r="O627" s="6"/>
      <c r="P627" s="6"/>
    </row>
    <row r="628" spans="2:16" s="9" customFormat="1" ht="16.5" hidden="1">
      <c r="B628" s="63"/>
      <c r="C628" s="63"/>
      <c r="D628" s="64"/>
      <c r="E628" s="64"/>
      <c r="F628" s="65"/>
      <c r="K628" s="6"/>
      <c r="L628" s="6"/>
      <c r="M628" s="6"/>
      <c r="N628" s="6"/>
      <c r="O628" s="6"/>
      <c r="P628" s="6"/>
    </row>
    <row r="629" spans="2:16" s="9" customFormat="1" ht="16.5" hidden="1">
      <c r="B629" s="63"/>
      <c r="C629" s="63"/>
      <c r="D629" s="64"/>
      <c r="E629" s="64"/>
      <c r="F629" s="65"/>
      <c r="K629" s="6"/>
      <c r="L629" s="6"/>
      <c r="M629" s="6"/>
      <c r="N629" s="6"/>
      <c r="O629" s="6"/>
      <c r="P629" s="6"/>
    </row>
    <row r="630" spans="2:16" s="9" customFormat="1" ht="16.5" hidden="1">
      <c r="B630" s="63"/>
      <c r="C630" s="63"/>
      <c r="D630" s="64"/>
      <c r="E630" s="64"/>
      <c r="F630" s="65"/>
      <c r="K630" s="6"/>
      <c r="L630" s="6"/>
      <c r="M630" s="6"/>
      <c r="N630" s="6"/>
      <c r="O630" s="6"/>
      <c r="P630" s="6"/>
    </row>
    <row r="631" spans="2:16" s="9" customFormat="1" ht="16.5" hidden="1">
      <c r="B631" s="63"/>
      <c r="C631" s="63"/>
      <c r="D631" s="64"/>
      <c r="E631" s="64"/>
      <c r="F631" s="65"/>
      <c r="K631" s="6"/>
      <c r="L631" s="6"/>
      <c r="M631" s="6"/>
      <c r="N631" s="6"/>
      <c r="O631" s="6"/>
      <c r="P631" s="6"/>
    </row>
    <row r="632" spans="2:16" s="9" customFormat="1" ht="16.5" hidden="1">
      <c r="B632" s="63"/>
      <c r="C632" s="63"/>
      <c r="D632" s="64"/>
      <c r="E632" s="64"/>
      <c r="F632" s="65"/>
      <c r="K632" s="6"/>
      <c r="L632" s="6"/>
      <c r="M632" s="6"/>
      <c r="N632" s="6"/>
      <c r="O632" s="6"/>
      <c r="P632" s="6"/>
    </row>
    <row r="633" spans="2:16" s="9" customFormat="1" ht="16.5" hidden="1">
      <c r="B633" s="63"/>
      <c r="C633" s="63"/>
      <c r="D633" s="64"/>
      <c r="E633" s="64"/>
      <c r="F633" s="65"/>
      <c r="K633" s="6"/>
      <c r="L633" s="6"/>
      <c r="M633" s="6"/>
      <c r="N633" s="6"/>
      <c r="O633" s="6"/>
      <c r="P633" s="6"/>
    </row>
    <row r="634" spans="2:16" s="9" customFormat="1" ht="16.5" hidden="1">
      <c r="B634" s="63"/>
      <c r="C634" s="63"/>
      <c r="D634" s="64"/>
      <c r="E634" s="64"/>
      <c r="F634" s="65"/>
      <c r="K634" s="6"/>
      <c r="L634" s="6"/>
      <c r="M634" s="6"/>
      <c r="N634" s="6"/>
      <c r="O634" s="6"/>
      <c r="P634" s="6"/>
    </row>
    <row r="635" spans="2:16" s="9" customFormat="1" ht="16.5" hidden="1">
      <c r="B635" s="63"/>
      <c r="C635" s="63"/>
      <c r="D635" s="64"/>
      <c r="E635" s="64"/>
      <c r="F635" s="65"/>
      <c r="K635" s="6"/>
      <c r="L635" s="6"/>
      <c r="M635" s="6"/>
      <c r="N635" s="6"/>
      <c r="O635" s="6"/>
      <c r="P635" s="6"/>
    </row>
    <row r="636" spans="2:16" s="9" customFormat="1" ht="16.5" hidden="1">
      <c r="B636" s="63"/>
      <c r="C636" s="63"/>
      <c r="D636" s="64"/>
      <c r="E636" s="64"/>
      <c r="F636" s="65"/>
      <c r="K636" s="6"/>
      <c r="L636" s="6"/>
      <c r="M636" s="6"/>
      <c r="N636" s="6"/>
      <c r="O636" s="6"/>
      <c r="P636" s="6"/>
    </row>
    <row r="637" spans="2:16" s="9" customFormat="1" ht="16.5" hidden="1">
      <c r="B637" s="63"/>
      <c r="C637" s="63"/>
      <c r="D637" s="64"/>
      <c r="E637" s="64"/>
      <c r="F637" s="65"/>
      <c r="K637" s="6"/>
      <c r="L637" s="6"/>
      <c r="M637" s="6"/>
      <c r="N637" s="6"/>
      <c r="O637" s="6"/>
      <c r="P637" s="6"/>
    </row>
    <row r="638" spans="2:16" s="9" customFormat="1" ht="16.5" hidden="1">
      <c r="B638" s="63"/>
      <c r="C638" s="63"/>
      <c r="D638" s="64"/>
      <c r="E638" s="64"/>
      <c r="F638" s="65"/>
      <c r="K638" s="6"/>
      <c r="L638" s="6"/>
      <c r="M638" s="6"/>
      <c r="N638" s="6"/>
      <c r="O638" s="6"/>
      <c r="P638" s="6"/>
    </row>
    <row r="639" spans="2:16" s="9" customFormat="1" ht="16.5" hidden="1">
      <c r="B639" s="63"/>
      <c r="C639" s="63"/>
      <c r="D639" s="64"/>
      <c r="E639" s="64"/>
      <c r="F639" s="65"/>
      <c r="K639" s="6"/>
      <c r="L639" s="6"/>
      <c r="M639" s="6"/>
      <c r="N639" s="6"/>
      <c r="O639" s="6"/>
      <c r="P639" s="6"/>
    </row>
    <row r="640" spans="2:16" s="9" customFormat="1" ht="16.5" hidden="1">
      <c r="B640" s="63"/>
      <c r="C640" s="63"/>
      <c r="D640" s="64"/>
      <c r="E640" s="64"/>
      <c r="F640" s="65"/>
      <c r="K640" s="6"/>
      <c r="L640" s="6"/>
      <c r="M640" s="6"/>
      <c r="N640" s="6"/>
      <c r="O640" s="6"/>
      <c r="P640" s="6"/>
    </row>
    <row r="641" spans="2:16" s="9" customFormat="1" ht="16.5" hidden="1">
      <c r="B641" s="63"/>
      <c r="C641" s="63"/>
      <c r="D641" s="64"/>
      <c r="E641" s="64"/>
      <c r="F641" s="65"/>
      <c r="K641" s="6"/>
      <c r="L641" s="6"/>
      <c r="M641" s="6"/>
      <c r="N641" s="6"/>
      <c r="O641" s="6"/>
      <c r="P641" s="6"/>
    </row>
    <row r="642" spans="2:16" s="9" customFormat="1" ht="16.5" hidden="1">
      <c r="B642" s="63"/>
      <c r="C642" s="63"/>
      <c r="D642" s="64"/>
      <c r="E642" s="64"/>
      <c r="F642" s="65"/>
      <c r="K642" s="6"/>
      <c r="L642" s="6"/>
      <c r="M642" s="6"/>
      <c r="N642" s="6"/>
      <c r="O642" s="6"/>
      <c r="P642" s="6"/>
    </row>
    <row r="643" spans="2:16" s="9" customFormat="1" ht="16.5" hidden="1">
      <c r="B643" s="63"/>
      <c r="C643" s="63"/>
      <c r="D643" s="64"/>
      <c r="E643" s="64"/>
      <c r="F643" s="65"/>
      <c r="K643" s="6"/>
      <c r="L643" s="6"/>
      <c r="M643" s="6"/>
      <c r="N643" s="6"/>
      <c r="O643" s="6"/>
      <c r="P643" s="6"/>
    </row>
    <row r="644" spans="2:16" s="9" customFormat="1" ht="16.5" hidden="1">
      <c r="B644" s="63"/>
      <c r="C644" s="63"/>
      <c r="D644" s="64"/>
      <c r="E644" s="64"/>
      <c r="F644" s="65"/>
      <c r="K644" s="6"/>
      <c r="L644" s="6"/>
      <c r="M644" s="6"/>
      <c r="N644" s="6"/>
      <c r="O644" s="6"/>
      <c r="P644" s="6"/>
    </row>
    <row r="645" spans="2:16" s="9" customFormat="1" ht="16.5" hidden="1">
      <c r="B645" s="63"/>
      <c r="C645" s="63"/>
      <c r="D645" s="64"/>
      <c r="E645" s="64"/>
      <c r="F645" s="65"/>
      <c r="K645" s="6"/>
      <c r="L645" s="6"/>
      <c r="M645" s="6"/>
      <c r="N645" s="6"/>
      <c r="O645" s="6"/>
      <c r="P645" s="6"/>
    </row>
    <row r="646" spans="2:16" s="9" customFormat="1" ht="16.5" hidden="1">
      <c r="B646" s="63"/>
      <c r="C646" s="63"/>
      <c r="D646" s="64"/>
      <c r="E646" s="64"/>
      <c r="F646" s="65"/>
      <c r="K646" s="6"/>
      <c r="L646" s="6"/>
      <c r="M646" s="6"/>
      <c r="N646" s="6"/>
      <c r="O646" s="6"/>
      <c r="P646" s="6"/>
    </row>
    <row r="647" spans="2:16" s="9" customFormat="1" ht="16.5" hidden="1">
      <c r="B647" s="63"/>
      <c r="C647" s="63"/>
      <c r="D647" s="64"/>
      <c r="E647" s="64"/>
      <c r="F647" s="65"/>
      <c r="K647" s="6"/>
      <c r="L647" s="6"/>
      <c r="M647" s="6"/>
      <c r="N647" s="6"/>
      <c r="O647" s="6"/>
      <c r="P647" s="6"/>
    </row>
    <row r="648" spans="2:16" s="9" customFormat="1" ht="16.5" hidden="1">
      <c r="B648" s="63"/>
      <c r="C648" s="63"/>
      <c r="D648" s="64"/>
      <c r="E648" s="64"/>
      <c r="F648" s="65"/>
      <c r="K648" s="6"/>
      <c r="L648" s="6"/>
      <c r="M648" s="6"/>
      <c r="N648" s="6"/>
      <c r="O648" s="6"/>
      <c r="P648" s="6"/>
    </row>
    <row r="649" spans="2:16" s="9" customFormat="1" ht="16.5" hidden="1">
      <c r="B649" s="63"/>
      <c r="C649" s="63"/>
      <c r="D649" s="64"/>
      <c r="E649" s="64"/>
      <c r="F649" s="65"/>
      <c r="K649" s="6"/>
      <c r="L649" s="6"/>
      <c r="M649" s="6"/>
      <c r="N649" s="6"/>
      <c r="O649" s="6"/>
      <c r="P649" s="6"/>
    </row>
    <row r="650" spans="2:16" s="9" customFormat="1" ht="16.5" hidden="1">
      <c r="B650" s="63"/>
      <c r="C650" s="63"/>
      <c r="D650" s="64"/>
      <c r="E650" s="64"/>
      <c r="F650" s="65"/>
      <c r="K650" s="6"/>
      <c r="L650" s="6"/>
      <c r="M650" s="6"/>
      <c r="N650" s="6"/>
      <c r="O650" s="6"/>
      <c r="P650" s="6"/>
    </row>
    <row r="651" spans="2:16" s="9" customFormat="1" ht="16.5" hidden="1">
      <c r="B651" s="63"/>
      <c r="C651" s="63"/>
      <c r="D651" s="64"/>
      <c r="E651" s="64"/>
      <c r="F651" s="65"/>
      <c r="K651" s="6"/>
      <c r="L651" s="6"/>
      <c r="M651" s="6"/>
      <c r="N651" s="6"/>
      <c r="O651" s="6"/>
      <c r="P651" s="6"/>
    </row>
    <row r="652" spans="2:16" s="9" customFormat="1" ht="16.5" hidden="1">
      <c r="B652" s="63"/>
      <c r="C652" s="63"/>
      <c r="D652" s="64"/>
      <c r="E652" s="64"/>
      <c r="F652" s="65"/>
      <c r="K652" s="6"/>
      <c r="L652" s="6"/>
      <c r="M652" s="6"/>
      <c r="N652" s="6"/>
      <c r="O652" s="6"/>
      <c r="P652" s="6"/>
    </row>
    <row r="653" spans="2:16" s="9" customFormat="1" ht="16.5" hidden="1">
      <c r="B653" s="63"/>
      <c r="C653" s="63"/>
      <c r="D653" s="64"/>
      <c r="E653" s="64"/>
      <c r="F653" s="65"/>
      <c r="K653" s="6"/>
      <c r="L653" s="6"/>
      <c r="M653" s="6"/>
      <c r="N653" s="6"/>
      <c r="O653" s="6"/>
      <c r="P653" s="6"/>
    </row>
    <row r="654" spans="2:16" s="9" customFormat="1" ht="16.5" hidden="1">
      <c r="B654" s="63"/>
      <c r="C654" s="63"/>
      <c r="D654" s="64"/>
      <c r="E654" s="64"/>
      <c r="F654" s="65"/>
      <c r="K654" s="6"/>
      <c r="L654" s="6"/>
      <c r="M654" s="6"/>
      <c r="N654" s="6"/>
      <c r="O654" s="6"/>
      <c r="P654" s="6"/>
    </row>
    <row r="655" spans="2:16" s="9" customFormat="1" ht="16.5" hidden="1">
      <c r="B655" s="63"/>
      <c r="C655" s="63"/>
      <c r="D655" s="64"/>
      <c r="E655" s="64"/>
      <c r="F655" s="65"/>
      <c r="K655" s="6"/>
      <c r="L655" s="6"/>
      <c r="M655" s="6"/>
      <c r="N655" s="6"/>
      <c r="O655" s="6"/>
      <c r="P655" s="6"/>
    </row>
    <row r="656" spans="2:16" s="9" customFormat="1" ht="16.5" hidden="1">
      <c r="B656" s="63"/>
      <c r="C656" s="63"/>
      <c r="D656" s="64"/>
      <c r="E656" s="64"/>
      <c r="F656" s="65"/>
      <c r="K656" s="6"/>
      <c r="L656" s="6"/>
      <c r="M656" s="6"/>
      <c r="N656" s="6"/>
      <c r="O656" s="6"/>
      <c r="P656" s="6"/>
    </row>
    <row r="657" spans="2:16" s="9" customFormat="1" ht="16.5" hidden="1">
      <c r="B657" s="63"/>
      <c r="C657" s="63"/>
      <c r="D657" s="64"/>
      <c r="E657" s="64"/>
      <c r="F657" s="65"/>
      <c r="K657" s="6"/>
      <c r="L657" s="6"/>
      <c r="M657" s="6"/>
      <c r="N657" s="6"/>
      <c r="O657" s="6"/>
      <c r="P657" s="6"/>
    </row>
    <row r="658" spans="2:16" s="9" customFormat="1" ht="16.5" hidden="1">
      <c r="B658" s="63"/>
      <c r="C658" s="63"/>
      <c r="D658" s="64"/>
      <c r="E658" s="64"/>
      <c r="F658" s="65"/>
      <c r="K658" s="6"/>
      <c r="L658" s="6"/>
      <c r="M658" s="6"/>
      <c r="N658" s="6"/>
      <c r="O658" s="6"/>
      <c r="P658" s="6"/>
    </row>
    <row r="659" spans="2:16" s="9" customFormat="1" ht="16.5" hidden="1">
      <c r="B659" s="63"/>
      <c r="C659" s="63"/>
      <c r="D659" s="64"/>
      <c r="E659" s="64"/>
      <c r="F659" s="65"/>
      <c r="K659" s="6"/>
      <c r="L659" s="6"/>
      <c r="M659" s="6"/>
      <c r="N659" s="6"/>
      <c r="O659" s="6"/>
      <c r="P659" s="6"/>
    </row>
    <row r="660" spans="2:16" s="9" customFormat="1" ht="16.5" hidden="1">
      <c r="B660" s="63"/>
      <c r="C660" s="63"/>
      <c r="D660" s="64"/>
      <c r="E660" s="64"/>
      <c r="F660" s="65"/>
      <c r="K660" s="6"/>
      <c r="L660" s="6"/>
      <c r="M660" s="6"/>
      <c r="N660" s="6"/>
      <c r="O660" s="6"/>
      <c r="P660" s="6"/>
    </row>
    <row r="661" spans="2:16" s="9" customFormat="1" ht="16.5" hidden="1">
      <c r="B661" s="63"/>
      <c r="C661" s="63"/>
      <c r="D661" s="64"/>
      <c r="E661" s="64"/>
      <c r="F661" s="65"/>
      <c r="K661" s="6"/>
      <c r="L661" s="6"/>
      <c r="M661" s="6"/>
      <c r="N661" s="6"/>
      <c r="O661" s="6"/>
      <c r="P661" s="6"/>
    </row>
    <row r="662" spans="2:16" s="9" customFormat="1" ht="16.5" hidden="1">
      <c r="B662" s="63"/>
      <c r="C662" s="63"/>
      <c r="D662" s="64"/>
      <c r="E662" s="64"/>
      <c r="F662" s="65"/>
      <c r="K662" s="6"/>
      <c r="L662" s="6"/>
      <c r="M662" s="6"/>
      <c r="N662" s="6"/>
      <c r="O662" s="6"/>
      <c r="P662" s="6"/>
    </row>
    <row r="663" spans="2:16" s="9" customFormat="1" ht="16.5" hidden="1">
      <c r="B663" s="63"/>
      <c r="C663" s="63"/>
      <c r="D663" s="64"/>
      <c r="E663" s="64"/>
      <c r="F663" s="65"/>
      <c r="K663" s="6"/>
      <c r="L663" s="6"/>
      <c r="M663" s="6"/>
      <c r="N663" s="6"/>
      <c r="O663" s="6"/>
      <c r="P663" s="6"/>
    </row>
    <row r="664" spans="2:16" s="9" customFormat="1" ht="16.5" hidden="1">
      <c r="B664" s="63"/>
      <c r="C664" s="63"/>
      <c r="D664" s="64"/>
      <c r="E664" s="64"/>
      <c r="F664" s="65"/>
      <c r="K664" s="6"/>
      <c r="L664" s="6"/>
      <c r="M664" s="6"/>
      <c r="N664" s="6"/>
      <c r="O664" s="6"/>
      <c r="P664" s="6"/>
    </row>
    <row r="665" spans="2:16" s="9" customFormat="1" ht="16.5" hidden="1">
      <c r="B665" s="63"/>
      <c r="C665" s="63"/>
      <c r="D665" s="64"/>
      <c r="E665" s="64"/>
      <c r="F665" s="65"/>
      <c r="K665" s="6"/>
      <c r="L665" s="6"/>
      <c r="M665" s="6"/>
      <c r="N665" s="6"/>
      <c r="O665" s="6"/>
      <c r="P665" s="6"/>
    </row>
    <row r="666" spans="2:16" s="9" customFormat="1" ht="16.5" hidden="1">
      <c r="B666" s="63"/>
      <c r="C666" s="63"/>
      <c r="D666" s="64"/>
      <c r="E666" s="64"/>
      <c r="F666" s="65"/>
      <c r="K666" s="6"/>
      <c r="L666" s="6"/>
      <c r="M666" s="6"/>
      <c r="N666" s="6"/>
      <c r="O666" s="6"/>
      <c r="P666" s="6"/>
    </row>
    <row r="667" spans="2:16" s="9" customFormat="1" ht="16.5" hidden="1">
      <c r="B667" s="63"/>
      <c r="C667" s="63"/>
      <c r="D667" s="64"/>
      <c r="E667" s="64"/>
      <c r="F667" s="65"/>
      <c r="K667" s="6"/>
      <c r="L667" s="6"/>
      <c r="M667" s="6"/>
      <c r="N667" s="6"/>
      <c r="O667" s="6"/>
      <c r="P667" s="6"/>
    </row>
    <row r="668" spans="2:16" s="9" customFormat="1" ht="16.5" hidden="1">
      <c r="B668" s="63"/>
      <c r="C668" s="63"/>
      <c r="D668" s="64"/>
      <c r="E668" s="64"/>
      <c r="F668" s="65"/>
      <c r="K668" s="6"/>
      <c r="L668" s="6"/>
      <c r="M668" s="6"/>
      <c r="N668" s="6"/>
      <c r="O668" s="6"/>
      <c r="P668" s="6"/>
    </row>
    <row r="669" spans="2:16" s="9" customFormat="1" ht="16.5" hidden="1">
      <c r="B669" s="63"/>
      <c r="C669" s="63"/>
      <c r="D669" s="64"/>
      <c r="E669" s="64"/>
      <c r="F669" s="65"/>
      <c r="K669" s="6"/>
      <c r="L669" s="6"/>
      <c r="M669" s="6"/>
      <c r="N669" s="6"/>
      <c r="O669" s="6"/>
      <c r="P669" s="6"/>
    </row>
    <row r="670" spans="2:16" s="9" customFormat="1" ht="16.5" hidden="1">
      <c r="B670" s="63"/>
      <c r="C670" s="63"/>
      <c r="D670" s="64"/>
      <c r="E670" s="64"/>
      <c r="F670" s="65"/>
      <c r="K670" s="6"/>
      <c r="L670" s="6"/>
      <c r="M670" s="6"/>
      <c r="N670" s="6"/>
      <c r="O670" s="6"/>
      <c r="P670" s="6"/>
    </row>
    <row r="671" spans="2:16" s="9" customFormat="1" ht="16.5" hidden="1">
      <c r="B671" s="63"/>
      <c r="C671" s="63"/>
      <c r="D671" s="64"/>
      <c r="E671" s="64"/>
      <c r="F671" s="65"/>
      <c r="K671" s="6"/>
      <c r="L671" s="6"/>
      <c r="M671" s="6"/>
      <c r="N671" s="6"/>
      <c r="O671" s="6"/>
      <c r="P671" s="6"/>
    </row>
    <row r="672" spans="2:16" s="9" customFormat="1" ht="16.5" hidden="1">
      <c r="B672" s="63"/>
      <c r="C672" s="63"/>
      <c r="D672" s="64"/>
      <c r="E672" s="64"/>
      <c r="F672" s="65"/>
      <c r="K672" s="6"/>
      <c r="L672" s="6"/>
      <c r="M672" s="6"/>
      <c r="N672" s="6"/>
      <c r="O672" s="6"/>
      <c r="P672" s="6"/>
    </row>
    <row r="673" spans="2:16" s="9" customFormat="1" ht="16.5" hidden="1">
      <c r="B673" s="63"/>
      <c r="C673" s="63"/>
      <c r="D673" s="64"/>
      <c r="E673" s="64"/>
      <c r="F673" s="65"/>
      <c r="K673" s="6"/>
      <c r="L673" s="6"/>
      <c r="M673" s="6"/>
      <c r="N673" s="6"/>
      <c r="O673" s="6"/>
      <c r="P673" s="6"/>
    </row>
    <row r="674" spans="2:16" s="9" customFormat="1" ht="16.5" hidden="1">
      <c r="B674" s="63"/>
      <c r="C674" s="63"/>
      <c r="D674" s="64"/>
      <c r="E674" s="64"/>
      <c r="F674" s="65"/>
      <c r="K674" s="6"/>
      <c r="L674" s="6"/>
      <c r="M674" s="6"/>
      <c r="N674" s="6"/>
      <c r="O674" s="6"/>
      <c r="P674" s="6"/>
    </row>
    <row r="675" spans="2:16" s="9" customFormat="1" ht="16.5" hidden="1">
      <c r="B675" s="63"/>
      <c r="C675" s="63"/>
      <c r="D675" s="64"/>
      <c r="E675" s="64"/>
      <c r="F675" s="65"/>
      <c r="K675" s="6"/>
      <c r="L675" s="6"/>
      <c r="M675" s="6"/>
      <c r="N675" s="6"/>
      <c r="O675" s="6"/>
      <c r="P675" s="6"/>
    </row>
    <row r="676" spans="2:16" s="9" customFormat="1" ht="16.5" hidden="1">
      <c r="B676" s="63"/>
      <c r="C676" s="63"/>
      <c r="D676" s="64"/>
      <c r="E676" s="64"/>
      <c r="F676" s="65"/>
      <c r="K676" s="6"/>
      <c r="L676" s="6"/>
      <c r="M676" s="6"/>
      <c r="N676" s="6"/>
      <c r="O676" s="6"/>
      <c r="P676" s="6"/>
    </row>
    <row r="677" spans="2:16" s="9" customFormat="1" ht="16.5" hidden="1">
      <c r="B677" s="63"/>
      <c r="C677" s="63"/>
      <c r="D677" s="64"/>
      <c r="E677" s="64"/>
      <c r="F677" s="65"/>
      <c r="K677" s="6"/>
      <c r="L677" s="6"/>
      <c r="M677" s="6"/>
      <c r="N677" s="6"/>
      <c r="O677" s="6"/>
      <c r="P677" s="6"/>
    </row>
    <row r="678" spans="2:16" s="9" customFormat="1" ht="16.5" hidden="1">
      <c r="B678" s="63"/>
      <c r="C678" s="63"/>
      <c r="D678" s="64"/>
      <c r="E678" s="64"/>
      <c r="F678" s="65"/>
      <c r="K678" s="6"/>
      <c r="L678" s="6"/>
      <c r="M678" s="6"/>
      <c r="N678" s="6"/>
      <c r="O678" s="6"/>
      <c r="P678" s="6"/>
    </row>
    <row r="679" spans="2:16" s="9" customFormat="1" ht="16.5" hidden="1">
      <c r="B679" s="63"/>
      <c r="C679" s="63"/>
      <c r="D679" s="64"/>
      <c r="E679" s="64"/>
      <c r="F679" s="65"/>
      <c r="K679" s="6"/>
      <c r="L679" s="6"/>
      <c r="M679" s="6"/>
      <c r="N679" s="6"/>
      <c r="O679" s="6"/>
      <c r="P679" s="6"/>
    </row>
    <row r="680" spans="2:16" s="9" customFormat="1" ht="16.5" hidden="1">
      <c r="B680" s="63"/>
      <c r="C680" s="63"/>
      <c r="D680" s="64"/>
      <c r="E680" s="64"/>
      <c r="F680" s="65"/>
      <c r="K680" s="6"/>
      <c r="L680" s="6"/>
      <c r="M680" s="6"/>
      <c r="N680" s="6"/>
      <c r="O680" s="6"/>
      <c r="P680" s="6"/>
    </row>
    <row r="681" spans="2:16" s="9" customFormat="1" ht="16.5" hidden="1">
      <c r="B681" s="63"/>
      <c r="C681" s="63"/>
      <c r="D681" s="64"/>
      <c r="E681" s="64"/>
      <c r="F681" s="65"/>
      <c r="K681" s="6"/>
      <c r="L681" s="6"/>
      <c r="M681" s="6"/>
      <c r="N681" s="6"/>
      <c r="O681" s="6"/>
      <c r="P681" s="6"/>
    </row>
    <row r="682" spans="2:16" s="9" customFormat="1" ht="16.5" hidden="1">
      <c r="B682" s="63"/>
      <c r="C682" s="63"/>
      <c r="D682" s="64"/>
      <c r="E682" s="64"/>
      <c r="F682" s="65"/>
      <c r="K682" s="6"/>
      <c r="L682" s="6"/>
      <c r="M682" s="6"/>
      <c r="N682" s="6"/>
      <c r="O682" s="6"/>
      <c r="P682" s="6"/>
    </row>
    <row r="683" spans="2:16" s="9" customFormat="1" ht="16.5" hidden="1">
      <c r="B683" s="63"/>
      <c r="C683" s="63"/>
      <c r="D683" s="64"/>
      <c r="E683" s="64"/>
      <c r="F683" s="65"/>
      <c r="K683" s="6"/>
      <c r="L683" s="6"/>
      <c r="M683" s="6"/>
      <c r="N683" s="6"/>
      <c r="O683" s="6"/>
      <c r="P683" s="6"/>
    </row>
    <row r="684" spans="2:16" s="9" customFormat="1" ht="16.5" hidden="1">
      <c r="B684" s="63"/>
      <c r="C684" s="63"/>
      <c r="D684" s="64"/>
      <c r="E684" s="64"/>
      <c r="F684" s="65"/>
      <c r="K684" s="6"/>
      <c r="L684" s="6"/>
      <c r="M684" s="6"/>
      <c r="N684" s="6"/>
      <c r="O684" s="6"/>
      <c r="P684" s="6"/>
    </row>
    <row r="685" spans="2:16" s="9" customFormat="1" ht="16.5" hidden="1">
      <c r="B685" s="63"/>
      <c r="C685" s="63"/>
      <c r="D685" s="64"/>
      <c r="E685" s="64"/>
      <c r="F685" s="65"/>
      <c r="K685" s="6"/>
      <c r="L685" s="6"/>
      <c r="M685" s="6"/>
      <c r="N685" s="6"/>
      <c r="O685" s="6"/>
      <c r="P685" s="6"/>
    </row>
    <row r="686" spans="2:16" s="9" customFormat="1" ht="16.5" hidden="1">
      <c r="B686" s="63"/>
      <c r="C686" s="63"/>
      <c r="D686" s="64"/>
      <c r="E686" s="64"/>
      <c r="F686" s="65"/>
      <c r="K686" s="6"/>
      <c r="L686" s="6"/>
      <c r="M686" s="6"/>
      <c r="N686" s="6"/>
      <c r="O686" s="6"/>
      <c r="P686" s="6"/>
    </row>
    <row r="687" spans="2:16" s="9" customFormat="1" ht="16.5" hidden="1">
      <c r="B687" s="63"/>
      <c r="C687" s="63"/>
      <c r="D687" s="64"/>
      <c r="E687" s="64"/>
      <c r="F687" s="65"/>
      <c r="K687" s="6"/>
      <c r="L687" s="6"/>
      <c r="M687" s="6"/>
      <c r="N687" s="6"/>
      <c r="O687" s="6"/>
      <c r="P687" s="6"/>
    </row>
    <row r="688" spans="2:16" s="9" customFormat="1" ht="16.5" hidden="1">
      <c r="B688" s="63"/>
      <c r="C688" s="63"/>
      <c r="D688" s="64"/>
      <c r="E688" s="64"/>
      <c r="F688" s="65"/>
      <c r="K688" s="6"/>
      <c r="L688" s="6"/>
      <c r="M688" s="6"/>
      <c r="N688" s="6"/>
      <c r="O688" s="6"/>
      <c r="P688" s="6"/>
    </row>
    <row r="689" spans="2:16" s="9" customFormat="1" ht="16.5" hidden="1">
      <c r="B689" s="63"/>
      <c r="C689" s="63"/>
      <c r="D689" s="64"/>
      <c r="E689" s="64"/>
      <c r="F689" s="65"/>
      <c r="K689" s="6"/>
      <c r="L689" s="6"/>
      <c r="M689" s="6"/>
      <c r="N689" s="6"/>
      <c r="O689" s="6"/>
      <c r="P689" s="6"/>
    </row>
    <row r="690" spans="2:16" s="9" customFormat="1" ht="16.5" hidden="1">
      <c r="B690" s="63"/>
      <c r="C690" s="63"/>
      <c r="D690" s="64"/>
      <c r="E690" s="64"/>
      <c r="F690" s="65"/>
      <c r="K690" s="6"/>
      <c r="L690" s="6"/>
      <c r="M690" s="6"/>
      <c r="N690" s="6"/>
      <c r="O690" s="6"/>
      <c r="P690" s="6"/>
    </row>
    <row r="691" spans="2:16" s="9" customFormat="1" ht="16.5" hidden="1">
      <c r="B691" s="63"/>
      <c r="C691" s="63"/>
      <c r="D691" s="64"/>
      <c r="E691" s="64"/>
      <c r="F691" s="65"/>
      <c r="K691" s="6"/>
      <c r="L691" s="6"/>
      <c r="M691" s="6"/>
      <c r="N691" s="6"/>
      <c r="O691" s="6"/>
      <c r="P691" s="6"/>
    </row>
    <row r="692" spans="2:16" s="9" customFormat="1" ht="16.5" hidden="1">
      <c r="B692" s="63"/>
      <c r="C692" s="63"/>
      <c r="D692" s="64"/>
      <c r="E692" s="64"/>
      <c r="F692" s="65"/>
      <c r="K692" s="6"/>
      <c r="L692" s="6"/>
      <c r="M692" s="6"/>
      <c r="N692" s="6"/>
      <c r="O692" s="6"/>
      <c r="P692" s="6"/>
    </row>
    <row r="693" spans="2:16" s="9" customFormat="1" ht="16.5" hidden="1">
      <c r="B693" s="63"/>
      <c r="C693" s="63"/>
      <c r="D693" s="64"/>
      <c r="E693" s="64"/>
      <c r="F693" s="65"/>
      <c r="K693" s="6"/>
      <c r="L693" s="6"/>
      <c r="M693" s="6"/>
      <c r="N693" s="6"/>
      <c r="O693" s="6"/>
      <c r="P693" s="6"/>
    </row>
    <row r="694" spans="2:16" s="9" customFormat="1" ht="16.5" hidden="1">
      <c r="B694" s="63"/>
      <c r="C694" s="63"/>
      <c r="D694" s="64"/>
      <c r="E694" s="64"/>
      <c r="F694" s="65"/>
      <c r="K694" s="6"/>
      <c r="L694" s="6"/>
      <c r="M694" s="6"/>
      <c r="N694" s="6"/>
      <c r="O694" s="6"/>
      <c r="P694" s="6"/>
    </row>
    <row r="695" spans="2:16" s="9" customFormat="1" ht="16.5" hidden="1">
      <c r="B695" s="63"/>
      <c r="C695" s="63"/>
      <c r="D695" s="64"/>
      <c r="E695" s="64"/>
      <c r="F695" s="65"/>
      <c r="K695" s="6"/>
      <c r="L695" s="6"/>
      <c r="M695" s="6"/>
      <c r="N695" s="6"/>
      <c r="O695" s="6"/>
      <c r="P695" s="6"/>
    </row>
    <row r="696" spans="2:16" s="9" customFormat="1" ht="16.5" hidden="1">
      <c r="B696" s="63"/>
      <c r="C696" s="63"/>
      <c r="D696" s="64"/>
      <c r="E696" s="64"/>
      <c r="F696" s="65"/>
      <c r="K696" s="6"/>
      <c r="L696" s="6"/>
      <c r="M696" s="6"/>
      <c r="N696" s="6"/>
      <c r="O696" s="6"/>
      <c r="P696" s="6"/>
    </row>
    <row r="697" spans="2:16" s="9" customFormat="1" ht="16.5" hidden="1">
      <c r="B697" s="63"/>
      <c r="C697" s="63"/>
      <c r="D697" s="64"/>
      <c r="E697" s="64"/>
      <c r="F697" s="65"/>
      <c r="K697" s="6"/>
      <c r="L697" s="6"/>
      <c r="M697" s="6"/>
      <c r="N697" s="6"/>
      <c r="O697" s="6"/>
      <c r="P697" s="6"/>
    </row>
    <row r="698" spans="2:16" s="9" customFormat="1" ht="16.5" hidden="1">
      <c r="B698" s="63"/>
      <c r="C698" s="63"/>
      <c r="D698" s="64"/>
      <c r="E698" s="64"/>
      <c r="F698" s="65"/>
      <c r="K698" s="6"/>
      <c r="L698" s="6"/>
      <c r="M698" s="6"/>
      <c r="N698" s="6"/>
      <c r="O698" s="6"/>
      <c r="P698" s="6"/>
    </row>
    <row r="699" spans="2:16" s="9" customFormat="1" ht="16.5" hidden="1">
      <c r="B699" s="63"/>
      <c r="C699" s="63"/>
      <c r="D699" s="64"/>
      <c r="E699" s="64"/>
      <c r="F699" s="65"/>
      <c r="K699" s="6"/>
      <c r="L699" s="6"/>
      <c r="M699" s="6"/>
      <c r="N699" s="6"/>
      <c r="O699" s="6"/>
      <c r="P699" s="6"/>
    </row>
    <row r="700" spans="2:16" s="9" customFormat="1" ht="16.5" hidden="1">
      <c r="B700" s="63"/>
      <c r="C700" s="63"/>
      <c r="D700" s="64"/>
      <c r="E700" s="64"/>
      <c r="F700" s="65"/>
      <c r="K700" s="6"/>
      <c r="L700" s="6"/>
      <c r="M700" s="6"/>
      <c r="N700" s="6"/>
      <c r="O700" s="6"/>
      <c r="P700" s="6"/>
    </row>
    <row r="701" spans="2:16" s="9" customFormat="1" ht="16.5" hidden="1">
      <c r="B701" s="63"/>
      <c r="C701" s="63"/>
      <c r="D701" s="64"/>
      <c r="E701" s="64"/>
      <c r="F701" s="65"/>
      <c r="K701" s="6"/>
      <c r="L701" s="6"/>
      <c r="M701" s="6"/>
      <c r="N701" s="6"/>
      <c r="O701" s="6"/>
      <c r="P701" s="6"/>
    </row>
    <row r="702" spans="2:16" s="9" customFormat="1" ht="16.5" hidden="1">
      <c r="B702" s="63"/>
      <c r="C702" s="63"/>
      <c r="D702" s="64"/>
      <c r="E702" s="64"/>
      <c r="F702" s="65"/>
      <c r="K702" s="6"/>
      <c r="L702" s="6"/>
      <c r="M702" s="6"/>
      <c r="N702" s="6"/>
      <c r="O702" s="6"/>
      <c r="P702" s="6"/>
    </row>
    <row r="703" spans="2:16" s="9" customFormat="1" ht="16.5" hidden="1">
      <c r="B703" s="63"/>
      <c r="C703" s="63"/>
      <c r="D703" s="64"/>
      <c r="E703" s="64"/>
      <c r="F703" s="65"/>
      <c r="K703" s="6"/>
      <c r="L703" s="6"/>
      <c r="M703" s="6"/>
      <c r="N703" s="6"/>
      <c r="O703" s="6"/>
      <c r="P703" s="6"/>
    </row>
    <row r="704" spans="2:16" s="9" customFormat="1" ht="16.5" hidden="1">
      <c r="B704" s="63"/>
      <c r="C704" s="63"/>
      <c r="D704" s="64"/>
      <c r="E704" s="64"/>
      <c r="F704" s="65"/>
      <c r="K704" s="6"/>
      <c r="L704" s="6"/>
      <c r="M704" s="6"/>
      <c r="N704" s="6"/>
      <c r="O704" s="6"/>
      <c r="P704" s="6"/>
    </row>
    <row r="705" spans="2:16" s="9" customFormat="1" ht="16.5" hidden="1">
      <c r="B705" s="63"/>
      <c r="C705" s="63"/>
      <c r="D705" s="64"/>
      <c r="E705" s="64"/>
      <c r="F705" s="65"/>
      <c r="K705" s="6"/>
      <c r="L705" s="6"/>
      <c r="M705" s="6"/>
      <c r="N705" s="6"/>
      <c r="O705" s="6"/>
      <c r="P705" s="6"/>
    </row>
    <row r="706" spans="2:16" s="9" customFormat="1" ht="16.5" hidden="1">
      <c r="B706" s="63"/>
      <c r="C706" s="63"/>
      <c r="D706" s="64"/>
      <c r="E706" s="64"/>
      <c r="F706" s="65"/>
      <c r="K706" s="6"/>
      <c r="L706" s="6"/>
      <c r="M706" s="6"/>
      <c r="N706" s="6"/>
      <c r="O706" s="6"/>
      <c r="P706" s="6"/>
    </row>
    <row r="707" spans="2:16" s="9" customFormat="1" ht="16.5" hidden="1">
      <c r="B707" s="63"/>
      <c r="C707" s="63"/>
      <c r="D707" s="64"/>
      <c r="E707" s="64"/>
      <c r="F707" s="65"/>
      <c r="K707" s="6"/>
      <c r="L707" s="6"/>
      <c r="M707" s="6"/>
      <c r="N707" s="6"/>
      <c r="O707" s="6"/>
      <c r="P707" s="6"/>
    </row>
    <row r="708" spans="2:16" s="9" customFormat="1" ht="16.5" hidden="1">
      <c r="B708" s="63"/>
      <c r="C708" s="63"/>
      <c r="D708" s="64"/>
      <c r="E708" s="64"/>
      <c r="F708" s="65"/>
      <c r="K708" s="6"/>
      <c r="L708" s="6"/>
      <c r="M708" s="6"/>
      <c r="N708" s="6"/>
      <c r="O708" s="6"/>
      <c r="P708" s="6"/>
    </row>
    <row r="709" spans="2:16" s="9" customFormat="1" ht="16.5" hidden="1">
      <c r="B709" s="63"/>
      <c r="C709" s="63"/>
      <c r="D709" s="64"/>
      <c r="E709" s="64"/>
      <c r="F709" s="65"/>
      <c r="K709" s="6"/>
      <c r="L709" s="6"/>
      <c r="M709" s="6"/>
      <c r="N709" s="6"/>
      <c r="O709" s="6"/>
      <c r="P709" s="6"/>
    </row>
    <row r="710" spans="2:16" s="9" customFormat="1" ht="16.5" hidden="1">
      <c r="B710" s="63"/>
      <c r="C710" s="63"/>
      <c r="D710" s="64"/>
      <c r="E710" s="64"/>
      <c r="F710" s="65"/>
      <c r="K710" s="6"/>
      <c r="L710" s="6"/>
      <c r="M710" s="6"/>
      <c r="N710" s="6"/>
      <c r="O710" s="6"/>
      <c r="P710" s="6"/>
    </row>
    <row r="711" spans="2:16" s="9" customFormat="1" ht="16.5" hidden="1">
      <c r="B711" s="63"/>
      <c r="C711" s="63"/>
      <c r="D711" s="64"/>
      <c r="E711" s="64"/>
      <c r="F711" s="65"/>
      <c r="K711" s="6"/>
      <c r="L711" s="6"/>
      <c r="M711" s="6"/>
      <c r="N711" s="6"/>
      <c r="O711" s="6"/>
      <c r="P711" s="6"/>
    </row>
    <row r="712" spans="2:16" s="9" customFormat="1" ht="16.5" hidden="1">
      <c r="B712" s="63"/>
      <c r="C712" s="63"/>
      <c r="D712" s="64"/>
      <c r="E712" s="64"/>
      <c r="F712" s="65"/>
      <c r="K712" s="6"/>
      <c r="L712" s="6"/>
      <c r="M712" s="6"/>
      <c r="N712" s="6"/>
      <c r="O712" s="6"/>
      <c r="P712" s="6"/>
    </row>
    <row r="713" spans="2:16" s="9" customFormat="1" ht="16.5" hidden="1">
      <c r="B713" s="63"/>
      <c r="C713" s="63"/>
      <c r="D713" s="64"/>
      <c r="E713" s="64"/>
      <c r="F713" s="65"/>
      <c r="K713" s="6"/>
      <c r="L713" s="6"/>
      <c r="M713" s="6"/>
      <c r="N713" s="6"/>
      <c r="O713" s="6"/>
      <c r="P713" s="6"/>
    </row>
    <row r="714" spans="2:16" s="9" customFormat="1" ht="16.5" hidden="1">
      <c r="B714" s="63"/>
      <c r="C714" s="63"/>
      <c r="D714" s="64"/>
      <c r="E714" s="64"/>
      <c r="F714" s="65"/>
      <c r="K714" s="6"/>
      <c r="L714" s="6"/>
      <c r="M714" s="6"/>
      <c r="N714" s="6"/>
      <c r="O714" s="6"/>
      <c r="P714" s="6"/>
    </row>
    <row r="715" spans="2:16" s="9" customFormat="1" ht="16.5" hidden="1">
      <c r="B715" s="63"/>
      <c r="C715" s="63"/>
      <c r="D715" s="64"/>
      <c r="E715" s="64"/>
      <c r="F715" s="65"/>
      <c r="K715" s="6"/>
      <c r="L715" s="6"/>
      <c r="M715" s="6"/>
      <c r="N715" s="6"/>
      <c r="O715" s="6"/>
      <c r="P715" s="6"/>
    </row>
    <row r="716" spans="2:16" s="9" customFormat="1" ht="16.5" hidden="1">
      <c r="B716" s="63"/>
      <c r="C716" s="63"/>
      <c r="D716" s="64"/>
      <c r="E716" s="64"/>
      <c r="F716" s="65"/>
      <c r="K716" s="6"/>
      <c r="L716" s="6"/>
      <c r="M716" s="6"/>
      <c r="N716" s="6"/>
      <c r="O716" s="6"/>
      <c r="P716" s="6"/>
    </row>
    <row r="717" spans="2:16" s="9" customFormat="1" ht="16.5" hidden="1">
      <c r="B717" s="63"/>
      <c r="C717" s="63"/>
      <c r="D717" s="64"/>
      <c r="E717" s="64"/>
      <c r="F717" s="65"/>
      <c r="K717" s="6"/>
      <c r="L717" s="6"/>
      <c r="M717" s="6"/>
      <c r="N717" s="6"/>
      <c r="O717" s="6"/>
      <c r="P717" s="6"/>
    </row>
    <row r="718" spans="2:16" s="9" customFormat="1" ht="16.5" hidden="1">
      <c r="B718" s="63"/>
      <c r="C718" s="63"/>
      <c r="D718" s="64"/>
      <c r="E718" s="64"/>
      <c r="F718" s="65"/>
      <c r="K718" s="6"/>
      <c r="L718" s="6"/>
      <c r="M718" s="6"/>
      <c r="N718" s="6"/>
      <c r="O718" s="6"/>
      <c r="P718" s="6"/>
    </row>
    <row r="719" spans="2:16" s="9" customFormat="1" ht="16.5" hidden="1">
      <c r="B719" s="63"/>
      <c r="C719" s="63"/>
      <c r="D719" s="64"/>
      <c r="E719" s="64"/>
      <c r="F719" s="65"/>
      <c r="K719" s="6"/>
      <c r="L719" s="6"/>
      <c r="M719" s="6"/>
      <c r="N719" s="6"/>
      <c r="O719" s="6"/>
      <c r="P719" s="6"/>
    </row>
    <row r="720" spans="2:16" s="9" customFormat="1" ht="16.5" hidden="1">
      <c r="B720" s="63"/>
      <c r="C720" s="63"/>
      <c r="D720" s="64"/>
      <c r="E720" s="64"/>
      <c r="F720" s="65"/>
      <c r="K720" s="6"/>
      <c r="L720" s="6"/>
      <c r="M720" s="6"/>
      <c r="N720" s="6"/>
      <c r="O720" s="6"/>
      <c r="P720" s="6"/>
    </row>
    <row r="721" spans="2:16" s="9" customFormat="1" ht="16.5" hidden="1">
      <c r="B721" s="63"/>
      <c r="C721" s="63"/>
      <c r="D721" s="64"/>
      <c r="E721" s="64"/>
      <c r="F721" s="65"/>
      <c r="K721" s="6"/>
      <c r="L721" s="6"/>
      <c r="M721" s="6"/>
      <c r="N721" s="6"/>
      <c r="O721" s="6"/>
      <c r="P721" s="6"/>
    </row>
    <row r="722" spans="2:16" s="9" customFormat="1" ht="16.5" hidden="1">
      <c r="B722" s="63"/>
      <c r="C722" s="63"/>
      <c r="D722" s="64"/>
      <c r="E722" s="64"/>
      <c r="F722" s="65"/>
      <c r="K722" s="6"/>
      <c r="L722" s="6"/>
      <c r="M722" s="6"/>
      <c r="N722" s="6"/>
      <c r="O722" s="6"/>
      <c r="P722" s="6"/>
    </row>
    <row r="723" spans="2:16" s="9" customFormat="1" ht="16.5" hidden="1">
      <c r="B723" s="63"/>
      <c r="C723" s="63"/>
      <c r="D723" s="64"/>
      <c r="E723" s="64"/>
      <c r="F723" s="65"/>
      <c r="K723" s="6"/>
      <c r="L723" s="6"/>
      <c r="M723" s="6"/>
      <c r="N723" s="6"/>
      <c r="O723" s="6"/>
      <c r="P723" s="6"/>
    </row>
    <row r="724" spans="2:16" s="9" customFormat="1" ht="16.5" hidden="1">
      <c r="B724" s="63"/>
      <c r="C724" s="63"/>
      <c r="D724" s="64"/>
      <c r="E724" s="64"/>
      <c r="F724" s="65"/>
      <c r="K724" s="6"/>
      <c r="L724" s="6"/>
      <c r="M724" s="6"/>
      <c r="N724" s="6"/>
      <c r="O724" s="6"/>
      <c r="P724" s="6"/>
    </row>
    <row r="725" spans="2:16" s="9" customFormat="1" ht="16.5" hidden="1">
      <c r="B725" s="63"/>
      <c r="C725" s="63"/>
      <c r="D725" s="64"/>
      <c r="E725" s="64"/>
      <c r="F725" s="65"/>
      <c r="K725" s="6"/>
      <c r="L725" s="6"/>
      <c r="M725" s="6"/>
      <c r="N725" s="6"/>
      <c r="O725" s="6"/>
      <c r="P725" s="6"/>
    </row>
    <row r="726" spans="2:16" s="9" customFormat="1" ht="16.5" hidden="1">
      <c r="B726" s="63"/>
      <c r="C726" s="63"/>
      <c r="D726" s="64"/>
      <c r="E726" s="64"/>
      <c r="F726" s="65"/>
      <c r="K726" s="6"/>
      <c r="L726" s="6"/>
      <c r="M726" s="6"/>
      <c r="N726" s="6"/>
      <c r="O726" s="6"/>
      <c r="P726" s="6"/>
    </row>
    <row r="727" spans="2:16" s="9" customFormat="1" ht="16.5" hidden="1">
      <c r="B727" s="63"/>
      <c r="C727" s="63"/>
      <c r="D727" s="64"/>
      <c r="E727" s="64"/>
      <c r="F727" s="65"/>
      <c r="K727" s="6"/>
      <c r="L727" s="6"/>
      <c r="M727" s="6"/>
      <c r="N727" s="6"/>
      <c r="O727" s="6"/>
      <c r="P727" s="6"/>
    </row>
    <row r="728" spans="2:16" s="9" customFormat="1" ht="16.5" hidden="1">
      <c r="B728" s="63"/>
      <c r="C728" s="63"/>
      <c r="D728" s="64"/>
      <c r="E728" s="64"/>
      <c r="F728" s="65"/>
      <c r="K728" s="6"/>
      <c r="L728" s="6"/>
      <c r="M728" s="6"/>
      <c r="N728" s="6"/>
      <c r="O728" s="6"/>
      <c r="P728" s="6"/>
    </row>
    <row r="729" spans="2:16" s="9" customFormat="1" ht="16.5" hidden="1">
      <c r="B729" s="63"/>
      <c r="C729" s="63"/>
      <c r="D729" s="64"/>
      <c r="E729" s="64"/>
      <c r="F729" s="65"/>
      <c r="K729" s="6"/>
      <c r="L729" s="6"/>
      <c r="M729" s="6"/>
      <c r="N729" s="6"/>
      <c r="O729" s="6"/>
      <c r="P729" s="6"/>
    </row>
    <row r="730" spans="2:16" s="9" customFormat="1" ht="16.5" hidden="1">
      <c r="B730" s="63"/>
      <c r="C730" s="63"/>
      <c r="D730" s="64"/>
      <c r="E730" s="64"/>
      <c r="F730" s="65"/>
      <c r="K730" s="6"/>
      <c r="L730" s="6"/>
      <c r="M730" s="6"/>
      <c r="N730" s="6"/>
      <c r="O730" s="6"/>
      <c r="P730" s="6"/>
    </row>
    <row r="731" spans="2:16" s="9" customFormat="1" ht="16.5" hidden="1">
      <c r="B731" s="63"/>
      <c r="C731" s="63"/>
      <c r="D731" s="64"/>
      <c r="E731" s="64"/>
      <c r="F731" s="65"/>
      <c r="K731" s="6"/>
      <c r="L731" s="6"/>
      <c r="M731" s="6"/>
      <c r="N731" s="6"/>
      <c r="O731" s="6"/>
      <c r="P731" s="6"/>
    </row>
    <row r="732" spans="2:16" s="9" customFormat="1" ht="16.5" hidden="1">
      <c r="B732" s="63"/>
      <c r="C732" s="63"/>
      <c r="D732" s="64"/>
      <c r="E732" s="64"/>
      <c r="F732" s="65"/>
      <c r="K732" s="6"/>
      <c r="L732" s="6"/>
      <c r="M732" s="6"/>
      <c r="N732" s="6"/>
      <c r="O732" s="6"/>
      <c r="P732" s="6"/>
    </row>
    <row r="733" spans="2:16" s="9" customFormat="1" ht="16.5" hidden="1">
      <c r="B733" s="63"/>
      <c r="C733" s="63"/>
      <c r="D733" s="64"/>
      <c r="E733" s="64"/>
      <c r="F733" s="65"/>
      <c r="K733" s="6"/>
      <c r="L733" s="6"/>
      <c r="M733" s="6"/>
      <c r="N733" s="6"/>
      <c r="O733" s="6"/>
      <c r="P733" s="6"/>
    </row>
    <row r="734" spans="2:16" s="9" customFormat="1" ht="16.5" hidden="1">
      <c r="B734" s="63"/>
      <c r="C734" s="63"/>
      <c r="D734" s="64"/>
      <c r="E734" s="64"/>
      <c r="F734" s="65"/>
      <c r="K734" s="6"/>
      <c r="L734" s="6"/>
      <c r="M734" s="6"/>
      <c r="N734" s="6"/>
      <c r="O734" s="6"/>
      <c r="P734" s="6"/>
    </row>
    <row r="735" spans="2:16" s="9" customFormat="1" ht="16.5" hidden="1">
      <c r="B735" s="63"/>
      <c r="C735" s="63"/>
      <c r="D735" s="64"/>
      <c r="E735" s="64"/>
      <c r="F735" s="65"/>
      <c r="K735" s="6"/>
      <c r="L735" s="6"/>
      <c r="M735" s="6"/>
      <c r="N735" s="6"/>
      <c r="O735" s="6"/>
      <c r="P735" s="6"/>
    </row>
    <row r="736" spans="2:16" s="9" customFormat="1" ht="16.5" hidden="1">
      <c r="B736" s="63"/>
      <c r="C736" s="63"/>
      <c r="D736" s="64"/>
      <c r="E736" s="64"/>
      <c r="F736" s="65"/>
      <c r="K736" s="6"/>
      <c r="L736" s="6"/>
      <c r="M736" s="6"/>
      <c r="N736" s="6"/>
      <c r="O736" s="6"/>
      <c r="P736" s="6"/>
    </row>
    <row r="737" spans="2:16" s="9" customFormat="1" ht="16.5" hidden="1">
      <c r="B737" s="63"/>
      <c r="C737" s="63"/>
      <c r="D737" s="64"/>
      <c r="E737" s="64"/>
      <c r="F737" s="65"/>
      <c r="K737" s="6"/>
      <c r="L737" s="6"/>
      <c r="M737" s="6"/>
      <c r="N737" s="6"/>
      <c r="O737" s="6"/>
      <c r="P737" s="6"/>
    </row>
    <row r="738" spans="2:16" s="9" customFormat="1" ht="16.5" hidden="1">
      <c r="B738" s="63"/>
      <c r="C738" s="63"/>
      <c r="D738" s="64"/>
      <c r="E738" s="64"/>
      <c r="F738" s="65"/>
      <c r="K738" s="6"/>
      <c r="L738" s="6"/>
      <c r="M738" s="6"/>
      <c r="N738" s="6"/>
      <c r="O738" s="6"/>
      <c r="P738" s="6"/>
    </row>
    <row r="739" spans="2:16" s="9" customFormat="1" ht="16.5" hidden="1">
      <c r="B739" s="63"/>
      <c r="C739" s="63"/>
      <c r="D739" s="64"/>
      <c r="E739" s="64"/>
      <c r="F739" s="65"/>
      <c r="K739" s="6"/>
      <c r="L739" s="6"/>
      <c r="M739" s="6"/>
      <c r="N739" s="6"/>
      <c r="O739" s="6"/>
      <c r="P739" s="6"/>
    </row>
    <row r="740" spans="2:16" s="9" customFormat="1" ht="16.5" hidden="1">
      <c r="B740" s="63"/>
      <c r="C740" s="63"/>
      <c r="D740" s="64"/>
      <c r="E740" s="64"/>
      <c r="F740" s="65"/>
      <c r="K740" s="6"/>
      <c r="L740" s="6"/>
      <c r="M740" s="6"/>
      <c r="N740" s="6"/>
      <c r="O740" s="6"/>
      <c r="P740" s="6"/>
    </row>
    <row r="741" spans="2:16" s="9" customFormat="1" ht="16.5" hidden="1">
      <c r="B741" s="63"/>
      <c r="C741" s="63"/>
      <c r="D741" s="64"/>
      <c r="E741" s="64"/>
      <c r="F741" s="65"/>
      <c r="K741" s="6"/>
      <c r="L741" s="6"/>
      <c r="M741" s="6"/>
      <c r="N741" s="6"/>
      <c r="O741" s="6"/>
      <c r="P741" s="6"/>
    </row>
    <row r="742" spans="2:16" s="9" customFormat="1" ht="16.5" hidden="1">
      <c r="B742" s="63"/>
      <c r="C742" s="63"/>
      <c r="D742" s="64"/>
      <c r="E742" s="64"/>
      <c r="F742" s="65"/>
      <c r="K742" s="6"/>
      <c r="L742" s="6"/>
      <c r="M742" s="6"/>
      <c r="N742" s="6"/>
      <c r="O742" s="6"/>
      <c r="P742" s="6"/>
    </row>
    <row r="743" spans="2:16" s="9" customFormat="1" ht="16.5" hidden="1">
      <c r="B743" s="63"/>
      <c r="C743" s="63"/>
      <c r="D743" s="64"/>
      <c r="E743" s="64"/>
      <c r="F743" s="65"/>
      <c r="K743" s="6"/>
      <c r="L743" s="6"/>
      <c r="M743" s="6"/>
      <c r="N743" s="6"/>
      <c r="O743" s="6"/>
      <c r="P743" s="6"/>
    </row>
    <row r="744" spans="2:16" s="9" customFormat="1" ht="16.5" hidden="1">
      <c r="B744" s="63"/>
      <c r="C744" s="63"/>
      <c r="D744" s="64"/>
      <c r="E744" s="64"/>
      <c r="F744" s="65"/>
      <c r="K744" s="6"/>
      <c r="L744" s="6"/>
      <c r="M744" s="6"/>
      <c r="N744" s="6"/>
      <c r="O744" s="6"/>
      <c r="P744" s="6"/>
    </row>
    <row r="745" spans="2:16" s="9" customFormat="1" ht="16.5" hidden="1">
      <c r="B745" s="63"/>
      <c r="C745" s="63"/>
      <c r="D745" s="64"/>
      <c r="E745" s="64"/>
      <c r="F745" s="65"/>
      <c r="K745" s="6"/>
      <c r="L745" s="6"/>
      <c r="M745" s="6"/>
      <c r="N745" s="6"/>
      <c r="O745" s="6"/>
      <c r="P745" s="6"/>
    </row>
    <row r="746" spans="2:16" s="9" customFormat="1" ht="16.5" hidden="1">
      <c r="B746" s="63"/>
      <c r="C746" s="63"/>
      <c r="D746" s="64"/>
      <c r="E746" s="64"/>
      <c r="F746" s="65"/>
      <c r="K746" s="6"/>
      <c r="L746" s="6"/>
      <c r="M746" s="6"/>
      <c r="N746" s="6"/>
      <c r="O746" s="6"/>
      <c r="P746" s="6"/>
    </row>
    <row r="747" spans="2:16" s="9" customFormat="1" ht="16.5" hidden="1">
      <c r="B747" s="63"/>
      <c r="C747" s="63"/>
      <c r="D747" s="64"/>
      <c r="E747" s="64"/>
      <c r="F747" s="65"/>
      <c r="K747" s="6"/>
      <c r="L747" s="6"/>
      <c r="M747" s="6"/>
      <c r="N747" s="6"/>
      <c r="O747" s="6"/>
      <c r="P747" s="6"/>
    </row>
    <row r="748" spans="2:16" s="9" customFormat="1" ht="16.5" hidden="1">
      <c r="B748" s="63"/>
      <c r="C748" s="63"/>
      <c r="D748" s="64"/>
      <c r="E748" s="64"/>
      <c r="F748" s="65"/>
      <c r="K748" s="6"/>
      <c r="L748" s="6"/>
      <c r="M748" s="6"/>
      <c r="N748" s="6"/>
      <c r="O748" s="6"/>
      <c r="P748" s="6"/>
    </row>
    <row r="749" spans="2:16" s="9" customFormat="1" ht="16.5" hidden="1">
      <c r="B749" s="63"/>
      <c r="C749" s="63"/>
      <c r="D749" s="64"/>
      <c r="E749" s="64"/>
      <c r="F749" s="65"/>
      <c r="K749" s="6"/>
      <c r="L749" s="6"/>
      <c r="M749" s="6"/>
      <c r="N749" s="6"/>
      <c r="O749" s="6"/>
      <c r="P749" s="6"/>
    </row>
    <row r="750" spans="2:16" s="9" customFormat="1" ht="16.5" hidden="1">
      <c r="B750" s="63"/>
      <c r="C750" s="63"/>
      <c r="D750" s="64"/>
      <c r="E750" s="64"/>
      <c r="F750" s="65"/>
      <c r="K750" s="6"/>
      <c r="L750" s="6"/>
      <c r="M750" s="6"/>
      <c r="N750" s="6"/>
      <c r="O750" s="6"/>
      <c r="P750" s="6"/>
    </row>
    <row r="751" spans="2:16" s="9" customFormat="1" ht="16.5" hidden="1">
      <c r="B751" s="63"/>
      <c r="C751" s="63"/>
      <c r="D751" s="64"/>
      <c r="E751" s="64"/>
      <c r="F751" s="65"/>
      <c r="K751" s="6"/>
      <c r="L751" s="6"/>
      <c r="M751" s="6"/>
      <c r="N751" s="6"/>
      <c r="O751" s="6"/>
      <c r="P751" s="6"/>
    </row>
    <row r="752" spans="2:16" s="9" customFormat="1" ht="16.5" hidden="1">
      <c r="B752" s="63"/>
      <c r="C752" s="63"/>
      <c r="D752" s="64"/>
      <c r="E752" s="64"/>
      <c r="F752" s="65"/>
      <c r="K752" s="6"/>
      <c r="L752" s="6"/>
      <c r="M752" s="6"/>
      <c r="N752" s="6"/>
      <c r="O752" s="6"/>
      <c r="P752" s="6"/>
    </row>
    <row r="753" spans="2:16" s="9" customFormat="1" ht="16.5" hidden="1">
      <c r="B753" s="63"/>
      <c r="C753" s="63"/>
      <c r="D753" s="64"/>
      <c r="E753" s="64"/>
      <c r="F753" s="65"/>
      <c r="K753" s="6"/>
      <c r="L753" s="6"/>
      <c r="M753" s="6"/>
      <c r="N753" s="6"/>
      <c r="O753" s="6"/>
      <c r="P753" s="6"/>
    </row>
    <row r="754" spans="2:16" s="9" customFormat="1" ht="16.5" hidden="1">
      <c r="B754" s="63"/>
      <c r="C754" s="63"/>
      <c r="D754" s="64"/>
      <c r="E754" s="64"/>
      <c r="F754" s="65"/>
      <c r="K754" s="6"/>
      <c r="L754" s="6"/>
      <c r="M754" s="6"/>
      <c r="N754" s="6"/>
      <c r="O754" s="6"/>
      <c r="P754" s="6"/>
    </row>
    <row r="755" spans="2:16" s="9" customFormat="1" ht="16.5" hidden="1">
      <c r="B755" s="63"/>
      <c r="C755" s="63"/>
      <c r="D755" s="64"/>
      <c r="E755" s="64"/>
      <c r="F755" s="65"/>
      <c r="K755" s="6"/>
      <c r="L755" s="6"/>
      <c r="M755" s="6"/>
      <c r="N755" s="6"/>
      <c r="O755" s="6"/>
      <c r="P755" s="6"/>
    </row>
    <row r="756" spans="2:16" s="9" customFormat="1" ht="16.5" hidden="1">
      <c r="B756" s="63"/>
      <c r="C756" s="63"/>
      <c r="D756" s="64"/>
      <c r="E756" s="64"/>
      <c r="F756" s="65"/>
      <c r="K756" s="6"/>
      <c r="L756" s="6"/>
      <c r="M756" s="6"/>
      <c r="N756" s="6"/>
      <c r="O756" s="6"/>
      <c r="P756" s="6"/>
    </row>
    <row r="757" spans="2:16" s="9" customFormat="1" ht="16.5" hidden="1">
      <c r="B757" s="63"/>
      <c r="C757" s="63"/>
      <c r="D757" s="64"/>
      <c r="E757" s="64"/>
      <c r="F757" s="65"/>
      <c r="K757" s="6"/>
      <c r="L757" s="6"/>
      <c r="M757" s="6"/>
      <c r="N757" s="6"/>
      <c r="O757" s="6"/>
      <c r="P757" s="6"/>
    </row>
    <row r="758" spans="2:16" s="9" customFormat="1" ht="16.5" hidden="1">
      <c r="B758" s="63"/>
      <c r="C758" s="63"/>
      <c r="D758" s="64"/>
      <c r="E758" s="64"/>
      <c r="F758" s="65"/>
      <c r="K758" s="6"/>
      <c r="L758" s="6"/>
      <c r="M758" s="6"/>
      <c r="N758" s="6"/>
      <c r="O758" s="6"/>
      <c r="P758" s="6"/>
    </row>
    <row r="759" spans="2:16" s="9" customFormat="1" ht="16.5" hidden="1">
      <c r="B759" s="63"/>
      <c r="C759" s="63"/>
      <c r="D759" s="64"/>
      <c r="E759" s="64"/>
      <c r="F759" s="65"/>
      <c r="K759" s="6"/>
      <c r="L759" s="6"/>
      <c r="M759" s="6"/>
      <c r="N759" s="6"/>
      <c r="O759" s="6"/>
      <c r="P759" s="6"/>
    </row>
    <row r="760" spans="2:16" s="9" customFormat="1" ht="16.5" hidden="1">
      <c r="B760" s="63"/>
      <c r="C760" s="63"/>
      <c r="D760" s="64"/>
      <c r="E760" s="64"/>
      <c r="F760" s="65"/>
      <c r="K760" s="6"/>
      <c r="L760" s="6"/>
      <c r="M760" s="6"/>
      <c r="N760" s="6"/>
      <c r="O760" s="6"/>
      <c r="P760" s="6"/>
    </row>
    <row r="761" spans="2:16" s="9" customFormat="1" ht="16.5" hidden="1">
      <c r="B761" s="63"/>
      <c r="C761" s="63"/>
      <c r="D761" s="64"/>
      <c r="E761" s="64"/>
      <c r="F761" s="65"/>
      <c r="K761" s="6"/>
      <c r="L761" s="6"/>
      <c r="M761" s="6"/>
      <c r="N761" s="6"/>
      <c r="O761" s="6"/>
      <c r="P761" s="6"/>
    </row>
    <row r="762" spans="2:16" s="9" customFormat="1" ht="16.5" hidden="1">
      <c r="B762" s="63"/>
      <c r="C762" s="63"/>
      <c r="D762" s="64"/>
      <c r="E762" s="64"/>
      <c r="F762" s="65"/>
      <c r="K762" s="6"/>
      <c r="L762" s="6"/>
      <c r="M762" s="6"/>
      <c r="N762" s="6"/>
      <c r="O762" s="6"/>
      <c r="P762" s="6"/>
    </row>
    <row r="763" spans="2:16" s="9" customFormat="1" ht="16.5" hidden="1">
      <c r="B763" s="63"/>
      <c r="C763" s="63"/>
      <c r="D763" s="64"/>
      <c r="E763" s="64"/>
      <c r="F763" s="65"/>
      <c r="K763" s="6"/>
      <c r="L763" s="6"/>
      <c r="M763" s="6"/>
      <c r="N763" s="6"/>
      <c r="O763" s="6"/>
      <c r="P763" s="6"/>
    </row>
    <row r="764" spans="2:16" s="9" customFormat="1" ht="16.5" hidden="1">
      <c r="B764" s="63"/>
      <c r="C764" s="63"/>
      <c r="D764" s="64"/>
      <c r="E764" s="64"/>
      <c r="F764" s="65"/>
      <c r="K764" s="6"/>
      <c r="L764" s="6"/>
      <c r="M764" s="6"/>
      <c r="N764" s="6"/>
      <c r="O764" s="6"/>
      <c r="P764" s="6"/>
    </row>
    <row r="765" spans="2:16" s="9" customFormat="1" ht="16.5" hidden="1">
      <c r="B765" s="63"/>
      <c r="C765" s="63"/>
      <c r="D765" s="64"/>
      <c r="E765" s="64"/>
      <c r="F765" s="65"/>
      <c r="K765" s="6"/>
      <c r="L765" s="6"/>
      <c r="M765" s="6"/>
      <c r="N765" s="6"/>
      <c r="O765" s="6"/>
      <c r="P765" s="6"/>
    </row>
    <row r="766" spans="2:16" s="9" customFormat="1" ht="16.5" hidden="1">
      <c r="B766" s="63"/>
      <c r="C766" s="63"/>
      <c r="D766" s="64"/>
      <c r="E766" s="64"/>
      <c r="F766" s="65"/>
      <c r="K766" s="6"/>
      <c r="L766" s="6"/>
      <c r="M766" s="6"/>
      <c r="N766" s="6"/>
      <c r="O766" s="6"/>
      <c r="P766" s="6"/>
    </row>
    <row r="767" spans="2:16" s="9" customFormat="1" ht="16.5" hidden="1">
      <c r="B767" s="63"/>
      <c r="C767" s="63"/>
      <c r="D767" s="64"/>
      <c r="E767" s="64"/>
      <c r="F767" s="65"/>
      <c r="K767" s="6"/>
      <c r="L767" s="6"/>
      <c r="M767" s="6"/>
      <c r="N767" s="6"/>
      <c r="O767" s="6"/>
      <c r="P767" s="6"/>
    </row>
    <row r="768" spans="2:16" s="9" customFormat="1" ht="16.5" hidden="1">
      <c r="B768" s="63"/>
      <c r="C768" s="63"/>
      <c r="D768" s="64"/>
      <c r="E768" s="64"/>
      <c r="F768" s="65"/>
      <c r="K768" s="6"/>
      <c r="L768" s="6"/>
      <c r="M768" s="6"/>
      <c r="N768" s="6"/>
      <c r="O768" s="6"/>
      <c r="P768" s="6"/>
    </row>
    <row r="769" spans="2:16" s="9" customFormat="1" ht="16.5" hidden="1">
      <c r="B769" s="63"/>
      <c r="C769" s="63"/>
      <c r="D769" s="64"/>
      <c r="E769" s="64"/>
      <c r="F769" s="65"/>
      <c r="K769" s="6"/>
      <c r="L769" s="6"/>
      <c r="M769" s="6"/>
      <c r="N769" s="6"/>
      <c r="O769" s="6"/>
      <c r="P769" s="6"/>
    </row>
    <row r="770" spans="2:16" s="9" customFormat="1" ht="16.5" hidden="1">
      <c r="B770" s="63"/>
      <c r="C770" s="63"/>
      <c r="D770" s="64"/>
      <c r="E770" s="64"/>
      <c r="F770" s="65"/>
      <c r="K770" s="6"/>
      <c r="L770" s="6"/>
      <c r="M770" s="6"/>
      <c r="N770" s="6"/>
      <c r="O770" s="6"/>
      <c r="P770" s="6"/>
    </row>
    <row r="771" spans="2:16" s="9" customFormat="1" ht="16.5" hidden="1">
      <c r="B771" s="63"/>
      <c r="C771" s="63"/>
      <c r="D771" s="64"/>
      <c r="E771" s="64"/>
      <c r="F771" s="65"/>
      <c r="K771" s="6"/>
      <c r="L771" s="6"/>
      <c r="M771" s="6"/>
      <c r="N771" s="6"/>
      <c r="O771" s="6"/>
      <c r="P771" s="6"/>
    </row>
    <row r="772" spans="2:16" s="9" customFormat="1" ht="16.5" hidden="1">
      <c r="B772" s="63"/>
      <c r="C772" s="63"/>
      <c r="D772" s="64"/>
      <c r="E772" s="64"/>
      <c r="F772" s="65"/>
      <c r="K772" s="6"/>
      <c r="L772" s="6"/>
      <c r="M772" s="6"/>
      <c r="N772" s="6"/>
      <c r="O772" s="6"/>
      <c r="P772" s="6"/>
    </row>
    <row r="773" spans="2:16" s="9" customFormat="1" ht="16.5" hidden="1">
      <c r="B773" s="63"/>
      <c r="C773" s="63"/>
      <c r="D773" s="64"/>
      <c r="E773" s="64"/>
      <c r="F773" s="65"/>
      <c r="K773" s="6"/>
      <c r="L773" s="6"/>
      <c r="M773" s="6"/>
      <c r="N773" s="6"/>
      <c r="O773" s="6"/>
      <c r="P773" s="6"/>
    </row>
    <row r="774" spans="2:16" s="9" customFormat="1" ht="16.5" hidden="1">
      <c r="B774" s="63"/>
      <c r="C774" s="63"/>
      <c r="D774" s="64"/>
      <c r="E774" s="64"/>
      <c r="F774" s="65"/>
      <c r="K774" s="6"/>
      <c r="L774" s="6"/>
      <c r="M774" s="6"/>
      <c r="N774" s="6"/>
      <c r="O774" s="6"/>
      <c r="P774" s="6"/>
    </row>
    <row r="775" spans="2:16" s="9" customFormat="1" ht="16.5" hidden="1">
      <c r="B775" s="63"/>
      <c r="C775" s="63"/>
      <c r="D775" s="64"/>
      <c r="E775" s="64"/>
      <c r="F775" s="65"/>
      <c r="K775" s="6"/>
      <c r="L775" s="6"/>
      <c r="M775" s="6"/>
      <c r="N775" s="6"/>
      <c r="O775" s="6"/>
      <c r="P775" s="6"/>
    </row>
    <row r="776" spans="2:16" s="9" customFormat="1" ht="16.5" hidden="1">
      <c r="B776" s="63"/>
      <c r="C776" s="63"/>
      <c r="D776" s="64"/>
      <c r="E776" s="64"/>
      <c r="F776" s="65"/>
      <c r="K776" s="6"/>
      <c r="L776" s="6"/>
      <c r="M776" s="6"/>
      <c r="N776" s="6"/>
      <c r="O776" s="6"/>
      <c r="P776" s="6"/>
    </row>
    <row r="777" spans="2:16" s="9" customFormat="1" ht="16.5" hidden="1">
      <c r="B777" s="63"/>
      <c r="C777" s="63"/>
      <c r="D777" s="64"/>
      <c r="E777" s="64"/>
      <c r="F777" s="65"/>
      <c r="K777" s="6"/>
      <c r="L777" s="6"/>
      <c r="M777" s="6"/>
      <c r="N777" s="6"/>
      <c r="O777" s="6"/>
      <c r="P777" s="6"/>
    </row>
    <row r="778" spans="2:16" s="9" customFormat="1" ht="16.5" hidden="1">
      <c r="B778" s="63"/>
      <c r="C778" s="63"/>
      <c r="D778" s="64"/>
      <c r="E778" s="64"/>
      <c r="F778" s="65"/>
      <c r="K778" s="6"/>
      <c r="L778" s="6"/>
      <c r="M778" s="6"/>
      <c r="N778" s="6"/>
      <c r="O778" s="6"/>
      <c r="P778" s="6"/>
    </row>
    <row r="779" spans="2:16" s="9" customFormat="1" ht="16.5" hidden="1">
      <c r="B779" s="63"/>
      <c r="C779" s="63"/>
      <c r="D779" s="64"/>
      <c r="E779" s="64"/>
      <c r="F779" s="65"/>
      <c r="K779" s="6"/>
      <c r="L779" s="6"/>
      <c r="M779" s="6"/>
      <c r="N779" s="6"/>
      <c r="O779" s="6"/>
      <c r="P779" s="6"/>
    </row>
    <row r="780" spans="2:16" s="9" customFormat="1" ht="16.5" hidden="1">
      <c r="B780" s="63"/>
      <c r="C780" s="63"/>
      <c r="D780" s="64"/>
      <c r="E780" s="64"/>
      <c r="F780" s="65"/>
      <c r="K780" s="6"/>
      <c r="L780" s="6"/>
      <c r="M780" s="6"/>
      <c r="N780" s="6"/>
      <c r="O780" s="6"/>
      <c r="P780" s="6"/>
    </row>
    <row r="781" spans="2:16" s="9" customFormat="1" ht="16.5" hidden="1">
      <c r="B781" s="63"/>
      <c r="C781" s="63"/>
      <c r="D781" s="64"/>
      <c r="E781" s="64"/>
      <c r="F781" s="65"/>
      <c r="K781" s="6"/>
      <c r="L781" s="6"/>
      <c r="M781" s="6"/>
      <c r="N781" s="6"/>
      <c r="O781" s="6"/>
      <c r="P781" s="6"/>
    </row>
    <row r="782" spans="2:16" s="9" customFormat="1" ht="16.5" hidden="1">
      <c r="B782" s="63"/>
      <c r="C782" s="63"/>
      <c r="D782" s="64"/>
      <c r="E782" s="64"/>
      <c r="F782" s="65"/>
      <c r="K782" s="6"/>
      <c r="L782" s="6"/>
      <c r="M782" s="6"/>
      <c r="N782" s="6"/>
      <c r="O782" s="6"/>
      <c r="P782" s="6"/>
    </row>
    <row r="783" spans="2:16" s="9" customFormat="1" ht="16.5" hidden="1">
      <c r="B783" s="63"/>
      <c r="C783" s="63"/>
      <c r="D783" s="64"/>
      <c r="E783" s="64"/>
      <c r="F783" s="65"/>
      <c r="K783" s="6"/>
      <c r="L783" s="6"/>
      <c r="M783" s="6"/>
      <c r="N783" s="6"/>
      <c r="O783" s="6"/>
      <c r="P783" s="6"/>
    </row>
    <row r="784" spans="2:16" s="9" customFormat="1" ht="16.5" hidden="1">
      <c r="B784" s="63"/>
      <c r="C784" s="63"/>
      <c r="D784" s="64"/>
      <c r="E784" s="64"/>
      <c r="F784" s="65"/>
      <c r="K784" s="6"/>
      <c r="L784" s="6"/>
      <c r="M784" s="6"/>
      <c r="N784" s="6"/>
      <c r="O784" s="6"/>
      <c r="P784" s="6"/>
    </row>
    <row r="785" spans="2:16" s="9" customFormat="1" ht="16.5" hidden="1">
      <c r="B785" s="63"/>
      <c r="C785" s="63"/>
      <c r="D785" s="64"/>
      <c r="E785" s="64"/>
      <c r="F785" s="65"/>
      <c r="K785" s="6"/>
      <c r="L785" s="6"/>
      <c r="M785" s="6"/>
      <c r="N785" s="6"/>
      <c r="O785" s="6"/>
      <c r="P785" s="6"/>
    </row>
    <row r="786" spans="2:16" s="9" customFormat="1" ht="16.5" hidden="1">
      <c r="B786" s="63"/>
      <c r="C786" s="63"/>
      <c r="D786" s="64"/>
      <c r="E786" s="64"/>
      <c r="F786" s="65"/>
      <c r="K786" s="6"/>
      <c r="L786" s="6"/>
      <c r="M786" s="6"/>
      <c r="N786" s="6"/>
      <c r="O786" s="6"/>
      <c r="P786" s="6"/>
    </row>
    <row r="787" spans="2:16" s="9" customFormat="1" ht="16.5" hidden="1">
      <c r="B787" s="63"/>
      <c r="C787" s="63"/>
      <c r="D787" s="64"/>
      <c r="E787" s="64"/>
      <c r="F787" s="65"/>
      <c r="K787" s="6"/>
      <c r="L787" s="6"/>
      <c r="M787" s="6"/>
      <c r="N787" s="6"/>
      <c r="O787" s="6"/>
      <c r="P787" s="6"/>
    </row>
    <row r="788" spans="2:16" s="9" customFormat="1" ht="16.5" hidden="1">
      <c r="B788" s="63"/>
      <c r="C788" s="63"/>
      <c r="D788" s="64"/>
      <c r="E788" s="64"/>
      <c r="F788" s="65"/>
      <c r="K788" s="6"/>
      <c r="L788" s="6"/>
      <c r="M788" s="6"/>
      <c r="N788" s="6"/>
      <c r="O788" s="6"/>
      <c r="P788" s="6"/>
    </row>
    <row r="789" spans="2:16" s="9" customFormat="1" ht="16.5" hidden="1">
      <c r="B789" s="63"/>
      <c r="C789" s="63"/>
      <c r="D789" s="64"/>
      <c r="E789" s="64"/>
      <c r="F789" s="65"/>
      <c r="K789" s="6"/>
      <c r="L789" s="6"/>
      <c r="M789" s="6"/>
      <c r="N789" s="6"/>
      <c r="O789" s="6"/>
      <c r="P789" s="6"/>
    </row>
    <row r="790" spans="2:16" s="9" customFormat="1" ht="16.5" hidden="1">
      <c r="B790" s="63"/>
      <c r="C790" s="63"/>
      <c r="D790" s="64"/>
      <c r="E790" s="64"/>
      <c r="F790" s="65"/>
      <c r="K790" s="6"/>
      <c r="L790" s="6"/>
      <c r="M790" s="6"/>
      <c r="N790" s="6"/>
      <c r="O790" s="6"/>
      <c r="P790" s="6"/>
    </row>
    <row r="791" spans="2:16" s="9" customFormat="1" ht="16.5" hidden="1">
      <c r="B791" s="63"/>
      <c r="C791" s="63"/>
      <c r="D791" s="64"/>
      <c r="E791" s="64"/>
      <c r="F791" s="65"/>
      <c r="K791" s="6"/>
      <c r="L791" s="6"/>
      <c r="M791" s="6"/>
      <c r="N791" s="6"/>
      <c r="O791" s="6"/>
      <c r="P791" s="6"/>
    </row>
    <row r="792" spans="2:16" s="9" customFormat="1" ht="16.5" hidden="1">
      <c r="B792" s="63"/>
      <c r="C792" s="63"/>
      <c r="D792" s="64"/>
      <c r="E792" s="64"/>
      <c r="F792" s="65"/>
      <c r="K792" s="6"/>
      <c r="L792" s="6"/>
      <c r="M792" s="6"/>
      <c r="N792" s="6"/>
      <c r="O792" s="6"/>
      <c r="P792" s="6"/>
    </row>
    <row r="793" spans="2:16" s="9" customFormat="1" ht="16.5" hidden="1">
      <c r="B793" s="63"/>
      <c r="C793" s="63"/>
      <c r="D793" s="64"/>
      <c r="E793" s="64"/>
      <c r="F793" s="65"/>
      <c r="K793" s="6"/>
      <c r="L793" s="6"/>
      <c r="M793" s="6"/>
      <c r="N793" s="6"/>
      <c r="O793" s="6"/>
      <c r="P793" s="6"/>
    </row>
    <row r="794" spans="2:16" s="9" customFormat="1" ht="16.5" hidden="1">
      <c r="B794" s="63"/>
      <c r="C794" s="63"/>
      <c r="D794" s="64"/>
      <c r="E794" s="64"/>
      <c r="F794" s="65"/>
      <c r="K794" s="6"/>
      <c r="L794" s="6"/>
      <c r="M794" s="6"/>
      <c r="N794" s="6"/>
      <c r="O794" s="6"/>
      <c r="P794" s="6"/>
    </row>
    <row r="795" spans="2:16" s="9" customFormat="1" ht="16.5" hidden="1">
      <c r="B795" s="63"/>
      <c r="C795" s="63"/>
      <c r="D795" s="64"/>
      <c r="E795" s="64"/>
      <c r="F795" s="65"/>
      <c r="K795" s="6"/>
      <c r="L795" s="6"/>
      <c r="M795" s="6"/>
      <c r="N795" s="6"/>
      <c r="O795" s="6"/>
      <c r="P795" s="6"/>
    </row>
    <row r="796" spans="2:16" s="9" customFormat="1" ht="16.5" hidden="1">
      <c r="B796" s="63"/>
      <c r="C796" s="63"/>
      <c r="D796" s="64"/>
      <c r="E796" s="64"/>
      <c r="F796" s="65"/>
      <c r="K796" s="6"/>
      <c r="L796" s="6"/>
      <c r="M796" s="6"/>
      <c r="N796" s="6"/>
      <c r="O796" s="6"/>
      <c r="P796" s="6"/>
    </row>
    <row r="797" spans="2:16" s="9" customFormat="1" ht="16.5" hidden="1">
      <c r="B797" s="63"/>
      <c r="C797" s="63"/>
      <c r="D797" s="64"/>
      <c r="E797" s="64"/>
      <c r="F797" s="65"/>
      <c r="K797" s="6"/>
      <c r="L797" s="6"/>
      <c r="M797" s="6"/>
      <c r="N797" s="6"/>
      <c r="O797" s="6"/>
      <c r="P797" s="6"/>
    </row>
    <row r="798" spans="2:16" s="9" customFormat="1" ht="16.5" hidden="1">
      <c r="B798" s="63"/>
      <c r="C798" s="63"/>
      <c r="D798" s="64"/>
      <c r="E798" s="64"/>
      <c r="F798" s="65"/>
      <c r="K798" s="6"/>
      <c r="L798" s="6"/>
      <c r="M798" s="6"/>
      <c r="N798" s="6"/>
      <c r="O798" s="6"/>
      <c r="P798" s="6"/>
    </row>
    <row r="799" spans="2:16" s="9" customFormat="1" ht="16.5" hidden="1">
      <c r="B799" s="63"/>
      <c r="C799" s="63"/>
      <c r="D799" s="64"/>
      <c r="E799" s="64"/>
      <c r="F799" s="65"/>
      <c r="K799" s="6"/>
      <c r="L799" s="6"/>
      <c r="M799" s="6"/>
      <c r="N799" s="6"/>
      <c r="O799" s="6"/>
      <c r="P799" s="6"/>
    </row>
    <row r="800" spans="2:16" s="9" customFormat="1" ht="16.5" hidden="1">
      <c r="B800" s="63"/>
      <c r="C800" s="63"/>
      <c r="D800" s="64"/>
      <c r="E800" s="64"/>
      <c r="F800" s="65"/>
      <c r="K800" s="6"/>
      <c r="L800" s="6"/>
      <c r="M800" s="6"/>
      <c r="N800" s="6"/>
      <c r="O800" s="6"/>
      <c r="P800" s="6"/>
    </row>
    <row r="801" spans="2:16" s="9" customFormat="1" ht="16.5" hidden="1">
      <c r="B801" s="63"/>
      <c r="C801" s="63"/>
      <c r="D801" s="64"/>
      <c r="E801" s="64"/>
      <c r="F801" s="65"/>
      <c r="K801" s="6"/>
      <c r="L801" s="6"/>
      <c r="M801" s="6"/>
      <c r="N801" s="6"/>
      <c r="O801" s="6"/>
      <c r="P801" s="6"/>
    </row>
    <row r="802" spans="2:16" s="9" customFormat="1" ht="16.5" hidden="1">
      <c r="B802" s="63"/>
      <c r="C802" s="63"/>
      <c r="D802" s="64"/>
      <c r="E802" s="64"/>
      <c r="F802" s="65"/>
      <c r="K802" s="6"/>
      <c r="L802" s="6"/>
      <c r="M802" s="6"/>
      <c r="N802" s="6"/>
      <c r="O802" s="6"/>
      <c r="P802" s="6"/>
    </row>
    <row r="803" spans="2:16" s="9" customFormat="1" ht="16.5" hidden="1">
      <c r="B803" s="63"/>
      <c r="C803" s="63"/>
      <c r="D803" s="64"/>
      <c r="E803" s="64"/>
      <c r="F803" s="65"/>
      <c r="K803" s="6"/>
      <c r="L803" s="6"/>
      <c r="M803" s="6"/>
      <c r="N803" s="6"/>
      <c r="O803" s="6"/>
      <c r="P803" s="6"/>
    </row>
    <row r="804" spans="2:16" s="9" customFormat="1" ht="16.5" hidden="1">
      <c r="B804" s="63"/>
      <c r="C804" s="63"/>
      <c r="D804" s="64"/>
      <c r="E804" s="64"/>
      <c r="F804" s="65"/>
      <c r="K804" s="6"/>
      <c r="L804" s="6"/>
      <c r="M804" s="6"/>
      <c r="N804" s="6"/>
      <c r="O804" s="6"/>
      <c r="P804" s="6"/>
    </row>
    <row r="805" spans="2:16" s="9" customFormat="1" ht="16.5" hidden="1">
      <c r="B805" s="63"/>
      <c r="C805" s="63"/>
      <c r="D805" s="64"/>
      <c r="E805" s="64"/>
      <c r="F805" s="65"/>
      <c r="K805" s="6"/>
      <c r="L805" s="6"/>
      <c r="M805" s="6"/>
      <c r="N805" s="6"/>
      <c r="O805" s="6"/>
      <c r="P805" s="6"/>
    </row>
    <row r="806" spans="2:16" s="9" customFormat="1" ht="16.5" hidden="1">
      <c r="B806" s="63"/>
      <c r="C806" s="63"/>
      <c r="D806" s="64"/>
      <c r="E806" s="64"/>
      <c r="F806" s="65"/>
      <c r="K806" s="6"/>
      <c r="L806" s="6"/>
      <c r="M806" s="6"/>
      <c r="N806" s="6"/>
      <c r="O806" s="6"/>
      <c r="P806" s="6"/>
    </row>
    <row r="807" spans="2:16" s="9" customFormat="1" ht="16.5" hidden="1">
      <c r="B807" s="63"/>
      <c r="C807" s="63"/>
      <c r="D807" s="64"/>
      <c r="E807" s="64"/>
      <c r="F807" s="65"/>
      <c r="K807" s="6"/>
      <c r="L807" s="6"/>
      <c r="M807" s="6"/>
      <c r="N807" s="6"/>
      <c r="O807" s="6"/>
      <c r="P807" s="6"/>
    </row>
    <row r="808" spans="2:16" s="9" customFormat="1" ht="16.5" hidden="1">
      <c r="B808" s="63"/>
      <c r="C808" s="63"/>
      <c r="D808" s="64"/>
      <c r="E808" s="64"/>
      <c r="F808" s="65"/>
      <c r="K808" s="6"/>
      <c r="L808" s="6"/>
      <c r="M808" s="6"/>
      <c r="N808" s="6"/>
      <c r="O808" s="6"/>
      <c r="P808" s="6"/>
    </row>
    <row r="809" spans="2:16" s="9" customFormat="1" ht="16.5" hidden="1">
      <c r="B809" s="63"/>
      <c r="C809" s="63"/>
      <c r="D809" s="64"/>
      <c r="E809" s="64"/>
      <c r="F809" s="65"/>
      <c r="K809" s="6"/>
      <c r="L809" s="6"/>
      <c r="M809" s="6"/>
      <c r="N809" s="6"/>
      <c r="O809" s="6"/>
      <c r="P809" s="6"/>
    </row>
    <row r="810" spans="2:16" s="9" customFormat="1" ht="16.5" hidden="1">
      <c r="B810" s="63"/>
      <c r="C810" s="63"/>
      <c r="D810" s="64"/>
      <c r="E810" s="64"/>
      <c r="F810" s="65"/>
      <c r="K810" s="6"/>
      <c r="L810" s="6"/>
      <c r="M810" s="6"/>
      <c r="N810" s="6"/>
      <c r="O810" s="6"/>
      <c r="P810" s="6"/>
    </row>
    <row r="811" spans="2:16" s="9" customFormat="1" ht="16.5" hidden="1">
      <c r="B811" s="63"/>
      <c r="C811" s="63"/>
      <c r="D811" s="64"/>
      <c r="E811" s="64"/>
      <c r="F811" s="65"/>
      <c r="K811" s="6"/>
      <c r="L811" s="6"/>
      <c r="M811" s="6"/>
      <c r="N811" s="6"/>
      <c r="O811" s="6"/>
      <c r="P811" s="6"/>
    </row>
    <row r="812" spans="2:16" s="9" customFormat="1" ht="16.5" hidden="1">
      <c r="B812" s="63"/>
      <c r="C812" s="63"/>
      <c r="D812" s="64"/>
      <c r="E812" s="64"/>
      <c r="F812" s="65"/>
      <c r="K812" s="6"/>
      <c r="L812" s="6"/>
      <c r="M812" s="6"/>
      <c r="N812" s="6"/>
      <c r="O812" s="6"/>
      <c r="P812" s="6"/>
    </row>
    <row r="813" spans="2:16" s="9" customFormat="1" ht="16.5" hidden="1">
      <c r="B813" s="63"/>
      <c r="C813" s="63"/>
      <c r="D813" s="64"/>
      <c r="E813" s="64"/>
      <c r="F813" s="65"/>
      <c r="K813" s="6"/>
      <c r="L813" s="6"/>
      <c r="M813" s="6"/>
      <c r="N813" s="6"/>
      <c r="O813" s="6"/>
      <c r="P813" s="6"/>
    </row>
    <row r="814" spans="2:16" s="9" customFormat="1" ht="16.5" hidden="1">
      <c r="B814" s="63"/>
      <c r="C814" s="63"/>
      <c r="D814" s="64"/>
      <c r="E814" s="64"/>
      <c r="F814" s="65"/>
      <c r="K814" s="6"/>
      <c r="L814" s="6"/>
      <c r="M814" s="6"/>
      <c r="N814" s="6"/>
      <c r="O814" s="6"/>
      <c r="P814" s="6"/>
    </row>
    <row r="815" spans="2:16" s="9" customFormat="1" ht="16.5" hidden="1">
      <c r="B815" s="63"/>
      <c r="C815" s="63"/>
      <c r="D815" s="64"/>
      <c r="E815" s="64"/>
      <c r="F815" s="65"/>
      <c r="K815" s="6"/>
      <c r="L815" s="6"/>
      <c r="M815" s="6"/>
      <c r="N815" s="6"/>
      <c r="O815" s="6"/>
      <c r="P815" s="6"/>
    </row>
    <row r="816" spans="2:16" s="9" customFormat="1" ht="16.5" hidden="1">
      <c r="B816" s="63"/>
      <c r="C816" s="63"/>
      <c r="D816" s="64"/>
      <c r="E816" s="64"/>
      <c r="F816" s="65"/>
      <c r="K816" s="6"/>
      <c r="L816" s="6"/>
      <c r="M816" s="6"/>
      <c r="N816" s="6"/>
      <c r="O816" s="6"/>
      <c r="P816" s="6"/>
    </row>
    <row r="817" spans="2:16" s="9" customFormat="1" ht="16.5" hidden="1">
      <c r="B817" s="63"/>
      <c r="C817" s="63"/>
      <c r="D817" s="64"/>
      <c r="E817" s="64"/>
      <c r="F817" s="65"/>
      <c r="K817" s="6"/>
      <c r="L817" s="6"/>
      <c r="M817" s="6"/>
      <c r="N817" s="6"/>
      <c r="O817" s="6"/>
      <c r="P817" s="6"/>
    </row>
    <row r="818" spans="2:16" s="9" customFormat="1" ht="16.5" hidden="1">
      <c r="B818" s="63"/>
      <c r="C818" s="63"/>
      <c r="D818" s="64"/>
      <c r="E818" s="64"/>
      <c r="F818" s="65"/>
      <c r="K818" s="6"/>
      <c r="L818" s="6"/>
      <c r="M818" s="6"/>
      <c r="N818" s="6"/>
      <c r="O818" s="6"/>
      <c r="P818" s="6"/>
    </row>
    <row r="819" spans="2:16" s="9" customFormat="1" ht="16.5" hidden="1">
      <c r="B819" s="63"/>
      <c r="C819" s="63"/>
      <c r="D819" s="64"/>
      <c r="E819" s="64"/>
      <c r="F819" s="65"/>
      <c r="K819" s="6"/>
      <c r="L819" s="6"/>
      <c r="M819" s="6"/>
      <c r="N819" s="6"/>
      <c r="O819" s="6"/>
      <c r="P819" s="6"/>
    </row>
    <row r="820" spans="2:16" s="9" customFormat="1" ht="16.5" hidden="1">
      <c r="B820" s="63"/>
      <c r="C820" s="63"/>
      <c r="D820" s="64"/>
      <c r="E820" s="64"/>
      <c r="F820" s="65"/>
      <c r="K820" s="6"/>
      <c r="L820" s="6"/>
      <c r="M820" s="6"/>
      <c r="N820" s="6"/>
      <c r="O820" s="6"/>
      <c r="P820" s="6"/>
    </row>
    <row r="821" spans="2:16" s="9" customFormat="1" ht="16.5" hidden="1">
      <c r="B821" s="63"/>
      <c r="C821" s="63"/>
      <c r="D821" s="64"/>
      <c r="E821" s="64"/>
      <c r="F821" s="65"/>
      <c r="K821" s="6"/>
      <c r="L821" s="6"/>
      <c r="M821" s="6"/>
      <c r="N821" s="6"/>
      <c r="O821" s="6"/>
      <c r="P821" s="6"/>
    </row>
    <row r="822" spans="2:16" s="9" customFormat="1" ht="16.5" hidden="1">
      <c r="B822" s="63"/>
      <c r="C822" s="63"/>
      <c r="D822" s="64"/>
      <c r="E822" s="64"/>
      <c r="F822" s="65"/>
      <c r="K822" s="6"/>
      <c r="L822" s="6"/>
      <c r="M822" s="6"/>
      <c r="N822" s="6"/>
      <c r="O822" s="6"/>
      <c r="P822" s="6"/>
    </row>
    <row r="823" spans="2:16" s="9" customFormat="1" ht="16.5" hidden="1">
      <c r="B823" s="63"/>
      <c r="C823" s="63"/>
      <c r="D823" s="64"/>
      <c r="E823" s="64"/>
      <c r="F823" s="65"/>
      <c r="K823" s="6"/>
      <c r="L823" s="6"/>
      <c r="M823" s="6"/>
      <c r="N823" s="6"/>
      <c r="O823" s="6"/>
      <c r="P823" s="6"/>
    </row>
    <row r="824" spans="2:16" s="9" customFormat="1" ht="16.5" hidden="1">
      <c r="B824" s="63"/>
      <c r="C824" s="63"/>
      <c r="D824" s="64"/>
      <c r="E824" s="64"/>
      <c r="F824" s="65"/>
      <c r="K824" s="6"/>
      <c r="L824" s="6"/>
      <c r="M824" s="6"/>
      <c r="N824" s="6"/>
      <c r="O824" s="6"/>
      <c r="P824" s="6"/>
    </row>
    <row r="825" spans="2:16" s="9" customFormat="1" ht="16.5" hidden="1">
      <c r="B825" s="63"/>
      <c r="C825" s="63"/>
      <c r="D825" s="64"/>
      <c r="E825" s="64"/>
      <c r="F825" s="65"/>
      <c r="K825" s="6"/>
      <c r="L825" s="6"/>
      <c r="M825" s="6"/>
      <c r="N825" s="6"/>
      <c r="O825" s="6"/>
      <c r="P825" s="6"/>
    </row>
    <row r="826" spans="2:16" s="9" customFormat="1" ht="16.5" hidden="1">
      <c r="B826" s="63"/>
      <c r="C826" s="63"/>
      <c r="D826" s="64"/>
      <c r="E826" s="64"/>
      <c r="F826" s="65"/>
      <c r="K826" s="6"/>
      <c r="L826" s="6"/>
      <c r="M826" s="6"/>
      <c r="N826" s="6"/>
      <c r="O826" s="6"/>
      <c r="P826" s="6"/>
    </row>
    <row r="827" spans="2:16" s="9" customFormat="1" ht="16.5" hidden="1">
      <c r="B827" s="63"/>
      <c r="C827" s="63"/>
      <c r="D827" s="64"/>
      <c r="E827" s="64"/>
      <c r="F827" s="65"/>
      <c r="K827" s="6"/>
      <c r="L827" s="6"/>
      <c r="M827" s="6"/>
      <c r="N827" s="6"/>
      <c r="O827" s="6"/>
      <c r="P827" s="6"/>
    </row>
    <row r="828" spans="2:16" s="9" customFormat="1" ht="16.5" hidden="1">
      <c r="B828" s="63"/>
      <c r="C828" s="63"/>
      <c r="D828" s="64"/>
      <c r="E828" s="64"/>
      <c r="F828" s="65"/>
      <c r="K828" s="6"/>
      <c r="L828" s="6"/>
      <c r="M828" s="6"/>
      <c r="N828" s="6"/>
      <c r="O828" s="6"/>
      <c r="P828" s="6"/>
    </row>
    <row r="829" spans="2:16" s="9" customFormat="1" ht="16.5" hidden="1">
      <c r="B829" s="63"/>
      <c r="C829" s="63"/>
      <c r="D829" s="64"/>
      <c r="E829" s="64"/>
      <c r="F829" s="65"/>
      <c r="K829" s="6"/>
      <c r="L829" s="6"/>
      <c r="M829" s="6"/>
      <c r="N829" s="6"/>
      <c r="O829" s="6"/>
      <c r="P829" s="6"/>
    </row>
    <row r="830" spans="2:16" s="9" customFormat="1" ht="16.5" hidden="1">
      <c r="B830" s="63"/>
      <c r="C830" s="63"/>
      <c r="D830" s="64"/>
      <c r="E830" s="64"/>
      <c r="F830" s="65"/>
      <c r="K830" s="6"/>
      <c r="L830" s="6"/>
      <c r="M830" s="6"/>
      <c r="N830" s="6"/>
      <c r="O830" s="6"/>
      <c r="P830" s="6"/>
    </row>
    <row r="831" spans="2:16" s="9" customFormat="1" ht="16.5" hidden="1">
      <c r="B831" s="63"/>
      <c r="C831" s="63"/>
      <c r="D831" s="64"/>
      <c r="E831" s="64"/>
      <c r="F831" s="65"/>
      <c r="K831" s="6"/>
      <c r="L831" s="6"/>
      <c r="M831" s="6"/>
      <c r="N831" s="6"/>
      <c r="O831" s="6"/>
      <c r="P831" s="6"/>
    </row>
    <row r="832" spans="2:16" s="9" customFormat="1" ht="16.5" hidden="1">
      <c r="B832" s="63"/>
      <c r="C832" s="63"/>
      <c r="D832" s="64"/>
      <c r="E832" s="64"/>
      <c r="F832" s="65"/>
      <c r="K832" s="6"/>
      <c r="L832" s="6"/>
      <c r="M832" s="6"/>
      <c r="N832" s="6"/>
      <c r="O832" s="6"/>
      <c r="P832" s="6"/>
    </row>
    <row r="833" spans="2:16" s="9" customFormat="1" ht="16.5" hidden="1">
      <c r="B833" s="63"/>
      <c r="C833" s="63"/>
      <c r="D833" s="64"/>
      <c r="E833" s="64"/>
      <c r="F833" s="65"/>
      <c r="K833" s="6"/>
      <c r="L833" s="6"/>
      <c r="M833" s="6"/>
      <c r="N833" s="6"/>
      <c r="O833" s="6"/>
      <c r="P833" s="6"/>
    </row>
    <row r="834" spans="2:16" s="9" customFormat="1" ht="16.5" hidden="1">
      <c r="B834" s="63"/>
      <c r="C834" s="63"/>
      <c r="D834" s="64"/>
      <c r="E834" s="64"/>
      <c r="F834" s="65"/>
      <c r="K834" s="6"/>
      <c r="L834" s="6"/>
      <c r="M834" s="6"/>
      <c r="N834" s="6"/>
      <c r="O834" s="6"/>
      <c r="P834" s="6"/>
    </row>
    <row r="835" spans="2:16" s="9" customFormat="1" ht="16.5" hidden="1">
      <c r="B835" s="63"/>
      <c r="C835" s="63"/>
      <c r="D835" s="64"/>
      <c r="E835" s="64"/>
      <c r="F835" s="65"/>
      <c r="K835" s="6"/>
      <c r="L835" s="6"/>
      <c r="M835" s="6"/>
      <c r="N835" s="6"/>
      <c r="O835" s="6"/>
      <c r="P835" s="6"/>
    </row>
    <row r="836" spans="2:16" s="9" customFormat="1" ht="16.5" hidden="1">
      <c r="B836" s="63"/>
      <c r="C836" s="63"/>
      <c r="D836" s="64"/>
      <c r="E836" s="64"/>
      <c r="F836" s="65"/>
      <c r="K836" s="6"/>
      <c r="L836" s="6"/>
      <c r="M836" s="6"/>
      <c r="N836" s="6"/>
      <c r="O836" s="6"/>
      <c r="P836" s="6"/>
    </row>
    <row r="837" spans="2:16" s="9" customFormat="1" ht="16.5" hidden="1">
      <c r="B837" s="63"/>
      <c r="C837" s="63"/>
      <c r="D837" s="64"/>
      <c r="E837" s="64"/>
      <c r="F837" s="65"/>
      <c r="K837" s="6"/>
      <c r="L837" s="6"/>
      <c r="M837" s="6"/>
      <c r="N837" s="6"/>
      <c r="O837" s="6"/>
      <c r="P837" s="6"/>
    </row>
    <row r="838" spans="2:16" s="9" customFormat="1" ht="16.5" hidden="1">
      <c r="B838" s="63"/>
      <c r="C838" s="63"/>
      <c r="D838" s="64"/>
      <c r="E838" s="64"/>
      <c r="F838" s="65"/>
      <c r="K838" s="6"/>
      <c r="L838" s="6"/>
      <c r="M838" s="6"/>
      <c r="N838" s="6"/>
      <c r="O838" s="6"/>
      <c r="P838" s="6"/>
    </row>
    <row r="839" spans="2:16" s="9" customFormat="1" ht="16.5" hidden="1">
      <c r="B839" s="63"/>
      <c r="C839" s="63"/>
      <c r="D839" s="64"/>
      <c r="E839" s="64"/>
      <c r="F839" s="65"/>
      <c r="K839" s="6"/>
      <c r="L839" s="6"/>
      <c r="M839" s="6"/>
      <c r="N839" s="6"/>
      <c r="O839" s="6"/>
      <c r="P839" s="6"/>
    </row>
    <row r="840" spans="2:16" s="9" customFormat="1" ht="16.5" hidden="1">
      <c r="B840" s="63"/>
      <c r="C840" s="63"/>
      <c r="D840" s="64"/>
      <c r="E840" s="64"/>
      <c r="F840" s="65"/>
      <c r="K840" s="6"/>
      <c r="L840" s="6"/>
      <c r="M840" s="6"/>
      <c r="N840" s="6"/>
      <c r="O840" s="6"/>
      <c r="P840" s="6"/>
    </row>
    <row r="841" spans="2:16" s="9" customFormat="1" ht="16.5" hidden="1">
      <c r="B841" s="63"/>
      <c r="C841" s="63"/>
      <c r="D841" s="64"/>
      <c r="E841" s="64"/>
      <c r="F841" s="65"/>
      <c r="K841" s="6"/>
      <c r="L841" s="6"/>
      <c r="M841" s="6"/>
      <c r="N841" s="6"/>
      <c r="O841" s="6"/>
      <c r="P841" s="6"/>
    </row>
    <row r="842" spans="2:16" s="9" customFormat="1" ht="16.5" hidden="1">
      <c r="B842" s="63"/>
      <c r="C842" s="63"/>
      <c r="D842" s="64"/>
      <c r="E842" s="64"/>
      <c r="F842" s="65"/>
      <c r="K842" s="6"/>
      <c r="L842" s="6"/>
      <c r="M842" s="6"/>
      <c r="N842" s="6"/>
      <c r="O842" s="6"/>
      <c r="P842" s="6"/>
    </row>
    <row r="843" spans="2:16" s="9" customFormat="1" ht="16.5" hidden="1">
      <c r="B843" s="63"/>
      <c r="C843" s="63"/>
      <c r="D843" s="64"/>
      <c r="E843" s="64"/>
      <c r="F843" s="65"/>
      <c r="K843" s="6"/>
      <c r="L843" s="6"/>
      <c r="M843" s="6"/>
      <c r="N843" s="6"/>
      <c r="O843" s="6"/>
      <c r="P843" s="6"/>
    </row>
    <row r="844" spans="2:16" s="9" customFormat="1" ht="16.5" hidden="1">
      <c r="B844" s="63"/>
      <c r="C844" s="63"/>
      <c r="D844" s="64"/>
      <c r="E844" s="64"/>
      <c r="F844" s="65"/>
      <c r="K844" s="6"/>
      <c r="L844" s="6"/>
      <c r="M844" s="6"/>
      <c r="N844" s="6"/>
      <c r="O844" s="6"/>
      <c r="P844" s="6"/>
    </row>
    <row r="845" spans="2:16" s="9" customFormat="1" ht="16.5" hidden="1">
      <c r="B845" s="63"/>
      <c r="C845" s="63"/>
      <c r="D845" s="64"/>
      <c r="E845" s="64"/>
      <c r="F845" s="65"/>
      <c r="K845" s="6"/>
      <c r="L845" s="6"/>
      <c r="M845" s="6"/>
      <c r="N845" s="6"/>
      <c r="O845" s="6"/>
      <c r="P845" s="6"/>
    </row>
    <row r="846" spans="2:16" s="9" customFormat="1" ht="16.5" hidden="1">
      <c r="B846" s="63"/>
      <c r="C846" s="63"/>
      <c r="D846" s="64"/>
      <c r="E846" s="64"/>
      <c r="F846" s="65"/>
      <c r="K846" s="6"/>
      <c r="L846" s="6"/>
      <c r="M846" s="6"/>
      <c r="N846" s="6"/>
      <c r="O846" s="6"/>
      <c r="P846" s="6"/>
    </row>
    <row r="847" spans="2:16" s="9" customFormat="1" ht="16.5" hidden="1">
      <c r="B847" s="63"/>
      <c r="C847" s="63"/>
      <c r="D847" s="64"/>
      <c r="E847" s="64"/>
      <c r="F847" s="65"/>
      <c r="K847" s="6"/>
      <c r="L847" s="6"/>
      <c r="M847" s="6"/>
      <c r="N847" s="6"/>
      <c r="O847" s="6"/>
      <c r="P847" s="6"/>
    </row>
    <row r="848" spans="2:16" s="9" customFormat="1" ht="16.5" hidden="1">
      <c r="B848" s="63"/>
      <c r="C848" s="63"/>
      <c r="D848" s="64"/>
      <c r="E848" s="64"/>
      <c r="F848" s="65"/>
      <c r="K848" s="6"/>
      <c r="L848" s="6"/>
      <c r="M848" s="6"/>
      <c r="N848" s="6"/>
      <c r="O848" s="6"/>
      <c r="P848" s="6"/>
    </row>
    <row r="849" spans="2:16" s="9" customFormat="1" ht="16.5" hidden="1">
      <c r="B849" s="63"/>
      <c r="C849" s="63"/>
      <c r="D849" s="64"/>
      <c r="E849" s="64"/>
      <c r="F849" s="65"/>
      <c r="K849" s="6"/>
      <c r="L849" s="6"/>
      <c r="M849" s="6"/>
      <c r="N849" s="6"/>
      <c r="O849" s="6"/>
      <c r="P849" s="6"/>
    </row>
    <row r="850" spans="2:16" s="9" customFormat="1" ht="16.5" hidden="1">
      <c r="B850" s="63"/>
      <c r="C850" s="63"/>
      <c r="D850" s="64"/>
      <c r="E850" s="64"/>
      <c r="F850" s="65"/>
      <c r="K850" s="6"/>
      <c r="L850" s="6"/>
      <c r="M850" s="6"/>
      <c r="N850" s="6"/>
      <c r="O850" s="6"/>
      <c r="P850" s="6"/>
    </row>
    <row r="851" spans="2:16" s="9" customFormat="1" ht="16.5" hidden="1">
      <c r="B851" s="63"/>
      <c r="C851" s="63"/>
      <c r="D851" s="64"/>
      <c r="E851" s="64"/>
      <c r="F851" s="65"/>
      <c r="K851" s="6"/>
      <c r="L851" s="6"/>
      <c r="M851" s="6"/>
      <c r="N851" s="6"/>
      <c r="O851" s="6"/>
      <c r="P851" s="6"/>
    </row>
    <row r="852" spans="2:16" s="9" customFormat="1" ht="16.5" hidden="1">
      <c r="B852" s="63"/>
      <c r="C852" s="63"/>
      <c r="D852" s="64"/>
      <c r="E852" s="64"/>
      <c r="F852" s="65"/>
      <c r="K852" s="6"/>
      <c r="L852" s="6"/>
      <c r="M852" s="6"/>
      <c r="N852" s="6"/>
      <c r="O852" s="6"/>
      <c r="P852" s="6"/>
    </row>
    <row r="853" spans="2:16" s="9" customFormat="1" ht="16.5" hidden="1">
      <c r="B853" s="63"/>
      <c r="C853" s="63"/>
      <c r="D853" s="64"/>
      <c r="E853" s="64"/>
      <c r="F853" s="65"/>
      <c r="K853" s="6"/>
      <c r="L853" s="6"/>
      <c r="M853" s="6"/>
      <c r="N853" s="6"/>
      <c r="O853" s="6"/>
      <c r="P853" s="6"/>
    </row>
    <row r="854" spans="2:16" s="9" customFormat="1" ht="16.5" hidden="1">
      <c r="B854" s="63"/>
      <c r="C854" s="63"/>
      <c r="D854" s="64"/>
      <c r="E854" s="64"/>
      <c r="F854" s="65"/>
      <c r="K854" s="6"/>
      <c r="L854" s="6"/>
      <c r="M854" s="6"/>
      <c r="N854" s="6"/>
      <c r="O854" s="6"/>
      <c r="P854" s="6"/>
    </row>
    <row r="855" spans="2:16" s="9" customFormat="1" ht="16.5" hidden="1">
      <c r="B855" s="63"/>
      <c r="C855" s="63"/>
      <c r="D855" s="64"/>
      <c r="E855" s="64"/>
      <c r="F855" s="65"/>
      <c r="K855" s="6"/>
      <c r="L855" s="6"/>
      <c r="M855" s="6"/>
      <c r="N855" s="6"/>
      <c r="O855" s="6"/>
      <c r="P855" s="6"/>
    </row>
    <row r="856" spans="2:16" s="9" customFormat="1" ht="16.5" hidden="1">
      <c r="B856" s="63"/>
      <c r="C856" s="63"/>
      <c r="D856" s="64"/>
      <c r="E856" s="64"/>
      <c r="F856" s="65"/>
      <c r="K856" s="6"/>
      <c r="L856" s="6"/>
      <c r="M856" s="6"/>
      <c r="N856" s="6"/>
      <c r="O856" s="6"/>
      <c r="P856" s="6"/>
    </row>
    <row r="857" spans="2:16" s="9" customFormat="1" ht="16.5" hidden="1">
      <c r="B857" s="63"/>
      <c r="C857" s="63"/>
      <c r="D857" s="64"/>
      <c r="E857" s="64"/>
      <c r="F857" s="65"/>
      <c r="K857" s="6"/>
      <c r="L857" s="6"/>
      <c r="M857" s="6"/>
      <c r="N857" s="6"/>
      <c r="O857" s="6"/>
      <c r="P857" s="6"/>
    </row>
    <row r="858" spans="2:16" s="9" customFormat="1" ht="16.5" hidden="1">
      <c r="B858" s="63"/>
      <c r="C858" s="63"/>
      <c r="D858" s="64"/>
      <c r="E858" s="64"/>
      <c r="F858" s="65"/>
      <c r="K858" s="6"/>
      <c r="L858" s="6"/>
      <c r="M858" s="6"/>
      <c r="N858" s="6"/>
      <c r="O858" s="6"/>
      <c r="P858" s="6"/>
    </row>
    <row r="859" spans="2:16" s="9" customFormat="1" ht="16.5" hidden="1">
      <c r="B859" s="63"/>
      <c r="C859" s="63"/>
      <c r="D859" s="64"/>
      <c r="E859" s="64"/>
      <c r="F859" s="65"/>
      <c r="K859" s="6"/>
      <c r="L859" s="6"/>
      <c r="M859" s="6"/>
      <c r="N859" s="6"/>
      <c r="O859" s="6"/>
      <c r="P859" s="6"/>
    </row>
    <row r="860" spans="2:16" s="9" customFormat="1" ht="16.5" hidden="1">
      <c r="B860" s="63"/>
      <c r="C860" s="63"/>
      <c r="D860" s="64"/>
      <c r="E860" s="64"/>
      <c r="F860" s="65"/>
      <c r="K860" s="6"/>
      <c r="L860" s="6"/>
      <c r="M860" s="6"/>
      <c r="N860" s="6"/>
      <c r="O860" s="6"/>
      <c r="P860" s="6"/>
    </row>
    <row r="861" spans="2:16" s="9" customFormat="1" ht="16.5" hidden="1">
      <c r="B861" s="63"/>
      <c r="C861" s="63"/>
      <c r="D861" s="64"/>
      <c r="E861" s="64"/>
      <c r="F861" s="65"/>
      <c r="K861" s="6"/>
      <c r="L861" s="6"/>
      <c r="M861" s="6"/>
      <c r="N861" s="6"/>
      <c r="O861" s="6"/>
      <c r="P861" s="6"/>
    </row>
    <row r="862" spans="2:16" s="9" customFormat="1" ht="16.5" hidden="1">
      <c r="B862" s="63"/>
      <c r="C862" s="63"/>
      <c r="D862" s="64"/>
      <c r="E862" s="64"/>
      <c r="F862" s="65"/>
      <c r="K862" s="6"/>
      <c r="L862" s="6"/>
      <c r="M862" s="6"/>
      <c r="N862" s="6"/>
      <c r="O862" s="6"/>
      <c r="P862" s="6"/>
    </row>
    <row r="863" spans="2:16" s="9" customFormat="1" ht="16.5" hidden="1">
      <c r="B863" s="63"/>
      <c r="C863" s="63"/>
      <c r="D863" s="64"/>
      <c r="E863" s="64"/>
      <c r="F863" s="65"/>
      <c r="K863" s="6"/>
      <c r="L863" s="6"/>
      <c r="M863" s="6"/>
      <c r="N863" s="6"/>
      <c r="O863" s="6"/>
      <c r="P863" s="6"/>
    </row>
    <row r="864" spans="2:16" s="9" customFormat="1" ht="16.5" hidden="1">
      <c r="B864" s="63"/>
      <c r="C864" s="63"/>
      <c r="D864" s="64"/>
      <c r="E864" s="64"/>
      <c r="F864" s="65"/>
      <c r="K864" s="6"/>
      <c r="L864" s="6"/>
      <c r="M864" s="6"/>
      <c r="N864" s="6"/>
      <c r="O864" s="6"/>
      <c r="P864" s="6"/>
    </row>
    <row r="865" spans="2:16" s="9" customFormat="1" ht="16.5" hidden="1">
      <c r="B865" s="63"/>
      <c r="C865" s="63"/>
      <c r="D865" s="64"/>
      <c r="E865" s="64"/>
      <c r="F865" s="65"/>
      <c r="K865" s="6"/>
      <c r="L865" s="6"/>
      <c r="M865" s="6"/>
      <c r="N865" s="6"/>
      <c r="O865" s="6"/>
      <c r="P865" s="6"/>
    </row>
    <row r="866" spans="2:16" s="9" customFormat="1" ht="16.5" hidden="1">
      <c r="B866" s="63"/>
      <c r="C866" s="63"/>
      <c r="D866" s="64"/>
      <c r="E866" s="64"/>
      <c r="F866" s="65"/>
      <c r="K866" s="6"/>
      <c r="L866" s="6"/>
      <c r="M866" s="6"/>
      <c r="N866" s="6"/>
      <c r="O866" s="6"/>
      <c r="P866" s="6"/>
    </row>
    <row r="867" spans="2:16" s="9" customFormat="1" ht="16.5" hidden="1">
      <c r="B867" s="63"/>
      <c r="C867" s="63"/>
      <c r="D867" s="64"/>
      <c r="E867" s="64"/>
      <c r="F867" s="65"/>
      <c r="K867" s="6"/>
      <c r="L867" s="6"/>
      <c r="M867" s="6"/>
      <c r="N867" s="6"/>
      <c r="O867" s="6"/>
      <c r="P867" s="6"/>
    </row>
    <row r="868" spans="2:16" s="9" customFormat="1" ht="16.5" hidden="1">
      <c r="B868" s="63"/>
      <c r="C868" s="63"/>
      <c r="D868" s="64"/>
      <c r="E868" s="64"/>
      <c r="F868" s="65"/>
      <c r="K868" s="6"/>
      <c r="L868" s="6"/>
      <c r="M868" s="6"/>
      <c r="N868" s="6"/>
      <c r="O868" s="6"/>
      <c r="P868" s="6"/>
    </row>
    <row r="869" spans="2:16" s="9" customFormat="1" ht="16.5" hidden="1">
      <c r="B869" s="63"/>
      <c r="C869" s="63"/>
      <c r="D869" s="64"/>
      <c r="E869" s="64"/>
      <c r="F869" s="65"/>
      <c r="K869" s="6"/>
      <c r="L869" s="6"/>
      <c r="M869" s="6"/>
      <c r="N869" s="6"/>
      <c r="O869" s="6"/>
      <c r="P869" s="6"/>
    </row>
    <row r="870" spans="2:16" s="9" customFormat="1" ht="16.5" hidden="1">
      <c r="B870" s="63"/>
      <c r="C870" s="63"/>
      <c r="D870" s="64"/>
      <c r="E870" s="64"/>
      <c r="F870" s="65"/>
      <c r="K870" s="6"/>
      <c r="L870" s="6"/>
      <c r="M870" s="6"/>
      <c r="N870" s="6"/>
      <c r="O870" s="6"/>
      <c r="P870" s="6"/>
    </row>
    <row r="871" spans="2:16" s="9" customFormat="1" ht="16.5" hidden="1">
      <c r="B871" s="63"/>
      <c r="C871" s="63"/>
      <c r="D871" s="64"/>
      <c r="E871" s="64"/>
      <c r="F871" s="65"/>
      <c r="K871" s="6"/>
      <c r="L871" s="6"/>
      <c r="M871" s="6"/>
      <c r="N871" s="6"/>
      <c r="O871" s="6"/>
      <c r="P871" s="6"/>
    </row>
    <row r="872" spans="2:16" s="9" customFormat="1" ht="16.5" hidden="1">
      <c r="B872" s="63"/>
      <c r="C872" s="63"/>
      <c r="D872" s="64"/>
      <c r="E872" s="64"/>
      <c r="F872" s="65"/>
      <c r="K872" s="6"/>
      <c r="L872" s="6"/>
      <c r="M872" s="6"/>
      <c r="N872" s="6"/>
      <c r="O872" s="6"/>
      <c r="P872" s="6"/>
    </row>
    <row r="873" spans="2:16" s="9" customFormat="1" ht="16.5" hidden="1">
      <c r="B873" s="63"/>
      <c r="C873" s="63"/>
      <c r="D873" s="64"/>
      <c r="E873" s="64"/>
      <c r="F873" s="65"/>
      <c r="K873" s="6"/>
      <c r="L873" s="6"/>
      <c r="M873" s="6"/>
      <c r="N873" s="6"/>
      <c r="O873" s="6"/>
      <c r="P873" s="6"/>
    </row>
    <row r="874" spans="2:16" s="9" customFormat="1" ht="16.5" hidden="1">
      <c r="B874" s="63"/>
      <c r="C874" s="63"/>
      <c r="D874" s="64"/>
      <c r="E874" s="64"/>
      <c r="F874" s="65"/>
      <c r="K874" s="6"/>
      <c r="L874" s="6"/>
      <c r="M874" s="6"/>
      <c r="N874" s="6"/>
      <c r="O874" s="6"/>
      <c r="P874" s="6"/>
    </row>
    <row r="875" spans="2:16" s="9" customFormat="1" ht="16.5" hidden="1">
      <c r="B875" s="63"/>
      <c r="C875" s="63"/>
      <c r="D875" s="64"/>
      <c r="E875" s="64"/>
      <c r="F875" s="65"/>
      <c r="K875" s="6"/>
      <c r="L875" s="6"/>
      <c r="M875" s="6"/>
      <c r="N875" s="6"/>
      <c r="O875" s="6"/>
      <c r="P875" s="6"/>
    </row>
    <row r="876" spans="2:16" s="9" customFormat="1" ht="16.5" hidden="1">
      <c r="B876" s="63"/>
      <c r="C876" s="63"/>
      <c r="D876" s="64"/>
      <c r="E876" s="64"/>
      <c r="F876" s="65"/>
      <c r="K876" s="6"/>
      <c r="L876" s="6"/>
      <c r="M876" s="6"/>
      <c r="N876" s="6"/>
      <c r="O876" s="6"/>
      <c r="P876" s="6"/>
    </row>
    <row r="877" spans="2:16" s="9" customFormat="1" ht="16.5" hidden="1">
      <c r="B877" s="63"/>
      <c r="C877" s="63"/>
      <c r="D877" s="64"/>
      <c r="E877" s="64"/>
      <c r="F877" s="65"/>
      <c r="K877" s="6"/>
      <c r="L877" s="6"/>
      <c r="M877" s="6"/>
      <c r="N877" s="6"/>
      <c r="O877" s="6"/>
      <c r="P877" s="6"/>
    </row>
    <row r="878" spans="2:16" s="9" customFormat="1" ht="16.5" hidden="1">
      <c r="B878" s="63"/>
      <c r="C878" s="63"/>
      <c r="D878" s="64"/>
      <c r="E878" s="64"/>
      <c r="F878" s="65"/>
      <c r="K878" s="6"/>
      <c r="L878" s="6"/>
      <c r="M878" s="6"/>
      <c r="N878" s="6"/>
      <c r="O878" s="6"/>
      <c r="P878" s="6"/>
    </row>
    <row r="879" spans="2:16" s="9" customFormat="1" ht="16.5" hidden="1">
      <c r="B879" s="63"/>
      <c r="C879" s="63"/>
      <c r="D879" s="64"/>
      <c r="E879" s="64"/>
      <c r="F879" s="65"/>
      <c r="K879" s="6"/>
      <c r="L879" s="6"/>
      <c r="M879" s="6"/>
      <c r="N879" s="6"/>
      <c r="O879" s="6"/>
      <c r="P879" s="6"/>
    </row>
    <row r="880" spans="2:16" s="9" customFormat="1" ht="16.5" hidden="1">
      <c r="B880" s="63"/>
      <c r="C880" s="63"/>
      <c r="D880" s="64"/>
      <c r="E880" s="64"/>
      <c r="F880" s="65"/>
      <c r="K880" s="6"/>
      <c r="L880" s="6"/>
      <c r="M880" s="6"/>
      <c r="N880" s="6"/>
      <c r="O880" s="6"/>
      <c r="P880" s="6"/>
    </row>
    <row r="881" spans="2:16" s="9" customFormat="1" ht="16.5" hidden="1">
      <c r="B881" s="63"/>
      <c r="C881" s="63"/>
      <c r="D881" s="64"/>
      <c r="E881" s="64"/>
      <c r="F881" s="65"/>
      <c r="K881" s="6"/>
      <c r="L881" s="6"/>
      <c r="M881" s="6"/>
      <c r="N881" s="6"/>
      <c r="O881" s="6"/>
      <c r="P881" s="6"/>
    </row>
    <row r="882" spans="2:16" s="9" customFormat="1" ht="16.5" hidden="1">
      <c r="B882" s="63"/>
      <c r="C882" s="63"/>
      <c r="D882" s="64"/>
      <c r="E882" s="64"/>
      <c r="F882" s="65"/>
      <c r="K882" s="6"/>
      <c r="L882" s="6"/>
      <c r="M882" s="6"/>
      <c r="N882" s="6"/>
      <c r="O882" s="6"/>
      <c r="P882" s="6"/>
    </row>
    <row r="883" spans="2:16" s="9" customFormat="1" ht="16.5" hidden="1">
      <c r="B883" s="63"/>
      <c r="C883" s="63"/>
      <c r="D883" s="64"/>
      <c r="E883" s="64"/>
      <c r="F883" s="65"/>
      <c r="K883" s="6"/>
      <c r="L883" s="6"/>
      <c r="M883" s="6"/>
      <c r="N883" s="6"/>
      <c r="O883" s="6"/>
      <c r="P883" s="6"/>
    </row>
    <row r="884" spans="2:16" s="9" customFormat="1" ht="16.5" hidden="1">
      <c r="B884" s="63"/>
      <c r="C884" s="63"/>
      <c r="D884" s="64"/>
      <c r="E884" s="64"/>
      <c r="F884" s="65"/>
      <c r="K884" s="6"/>
      <c r="L884" s="6"/>
      <c r="M884" s="6"/>
      <c r="N884" s="6"/>
      <c r="O884" s="6"/>
      <c r="P884" s="6"/>
    </row>
    <row r="885" spans="2:16" s="9" customFormat="1" ht="16.5" hidden="1">
      <c r="B885" s="63"/>
      <c r="C885" s="63"/>
      <c r="D885" s="64"/>
      <c r="E885" s="64"/>
      <c r="F885" s="65"/>
      <c r="K885" s="6"/>
      <c r="L885" s="6"/>
      <c r="M885" s="6"/>
      <c r="N885" s="6"/>
      <c r="O885" s="6"/>
      <c r="P885" s="6"/>
    </row>
    <row r="886" spans="2:16" s="9" customFormat="1" ht="16.5" hidden="1">
      <c r="B886" s="63"/>
      <c r="C886" s="63"/>
      <c r="D886" s="64"/>
      <c r="E886" s="64"/>
      <c r="F886" s="65"/>
      <c r="K886" s="6"/>
      <c r="L886" s="6"/>
      <c r="M886" s="6"/>
      <c r="N886" s="6"/>
      <c r="O886" s="6"/>
      <c r="P886" s="6"/>
    </row>
    <row r="887" spans="2:16" s="9" customFormat="1" ht="16.5" hidden="1">
      <c r="B887" s="63"/>
      <c r="C887" s="63"/>
      <c r="D887" s="64"/>
      <c r="E887" s="64"/>
      <c r="F887" s="65"/>
      <c r="K887" s="6"/>
      <c r="L887" s="6"/>
      <c r="M887" s="6"/>
      <c r="N887" s="6"/>
      <c r="O887" s="6"/>
      <c r="P887" s="6"/>
    </row>
    <row r="888" spans="2:16" s="9" customFormat="1" ht="16.5" hidden="1">
      <c r="B888" s="63"/>
      <c r="C888" s="63"/>
      <c r="D888" s="64"/>
      <c r="E888" s="64"/>
      <c r="F888" s="65"/>
      <c r="K888" s="6"/>
      <c r="L888" s="6"/>
      <c r="M888" s="6"/>
      <c r="N888" s="6"/>
      <c r="O888" s="6"/>
      <c r="P888" s="6"/>
    </row>
    <row r="889" spans="2:16" s="9" customFormat="1" ht="16.5" hidden="1">
      <c r="B889" s="63"/>
      <c r="C889" s="63"/>
      <c r="D889" s="64"/>
      <c r="E889" s="64"/>
      <c r="F889" s="65"/>
      <c r="K889" s="6"/>
      <c r="L889" s="6"/>
      <c r="M889" s="6"/>
      <c r="N889" s="6"/>
      <c r="O889" s="6"/>
      <c r="P889" s="6"/>
    </row>
    <row r="890" spans="2:16" s="9" customFormat="1" ht="16.5" hidden="1">
      <c r="B890" s="63"/>
      <c r="C890" s="63"/>
      <c r="D890" s="64"/>
      <c r="E890" s="64"/>
      <c r="F890" s="65"/>
      <c r="K890" s="6"/>
      <c r="L890" s="6"/>
      <c r="M890" s="6"/>
      <c r="N890" s="6"/>
      <c r="O890" s="6"/>
      <c r="P890" s="6"/>
    </row>
    <row r="891" spans="2:16" s="9" customFormat="1" ht="16.5" hidden="1">
      <c r="B891" s="63"/>
      <c r="C891" s="63"/>
      <c r="D891" s="64"/>
      <c r="E891" s="64"/>
      <c r="F891" s="65"/>
      <c r="K891" s="6"/>
      <c r="L891" s="6"/>
      <c r="M891" s="6"/>
      <c r="N891" s="6"/>
      <c r="O891" s="6"/>
      <c r="P891" s="6"/>
    </row>
    <row r="892" spans="2:16" s="9" customFormat="1" ht="16.5" hidden="1">
      <c r="B892" s="63"/>
      <c r="C892" s="63"/>
      <c r="D892" s="64"/>
      <c r="E892" s="64"/>
      <c r="F892" s="65"/>
      <c r="K892" s="6"/>
      <c r="L892" s="6"/>
      <c r="M892" s="6"/>
      <c r="N892" s="6"/>
      <c r="O892" s="6"/>
      <c r="P892" s="6"/>
    </row>
    <row r="893" spans="2:16" s="9" customFormat="1" ht="16.5" hidden="1">
      <c r="B893" s="63"/>
      <c r="C893" s="63"/>
      <c r="D893" s="64"/>
      <c r="E893" s="64"/>
      <c r="F893" s="65"/>
      <c r="K893" s="6"/>
      <c r="L893" s="6"/>
      <c r="M893" s="6"/>
      <c r="N893" s="6"/>
      <c r="O893" s="6"/>
      <c r="P893" s="6"/>
    </row>
    <row r="894" spans="2:16" s="9" customFormat="1" ht="16.5" hidden="1">
      <c r="B894" s="63"/>
      <c r="C894" s="63"/>
      <c r="D894" s="64"/>
      <c r="E894" s="64"/>
      <c r="F894" s="65"/>
      <c r="K894" s="6"/>
      <c r="L894" s="6"/>
      <c r="M894" s="6"/>
      <c r="N894" s="6"/>
      <c r="O894" s="6"/>
      <c r="P894" s="6"/>
    </row>
    <row r="895" spans="2:16" s="9" customFormat="1" ht="16.5" hidden="1">
      <c r="B895" s="63"/>
      <c r="C895" s="63"/>
      <c r="D895" s="64"/>
      <c r="E895" s="64"/>
      <c r="F895" s="65"/>
      <c r="K895" s="6"/>
      <c r="L895" s="6"/>
      <c r="M895" s="6"/>
      <c r="N895" s="6"/>
      <c r="O895" s="6"/>
      <c r="P895" s="6"/>
    </row>
    <row r="896" spans="2:16" s="9" customFormat="1" ht="16.5" hidden="1">
      <c r="B896" s="63"/>
      <c r="C896" s="63"/>
      <c r="D896" s="64"/>
      <c r="E896" s="64"/>
      <c r="F896" s="65"/>
      <c r="K896" s="6"/>
      <c r="L896" s="6"/>
      <c r="M896" s="6"/>
      <c r="N896" s="6"/>
      <c r="O896" s="6"/>
      <c r="P896" s="6"/>
    </row>
    <row r="897" spans="2:16" s="9" customFormat="1" ht="16.5" hidden="1">
      <c r="B897" s="63"/>
      <c r="C897" s="63"/>
      <c r="D897" s="64"/>
      <c r="E897" s="64"/>
      <c r="F897" s="65"/>
      <c r="K897" s="6"/>
      <c r="L897" s="6"/>
      <c r="M897" s="6"/>
      <c r="N897" s="6"/>
      <c r="O897" s="6"/>
      <c r="P897" s="6"/>
    </row>
    <row r="898" spans="2:16" s="9" customFormat="1" ht="16.5" hidden="1">
      <c r="B898" s="63"/>
      <c r="C898" s="63"/>
      <c r="D898" s="64"/>
      <c r="E898" s="64"/>
      <c r="F898" s="65"/>
      <c r="K898" s="6"/>
      <c r="L898" s="6"/>
      <c r="M898" s="6"/>
      <c r="N898" s="6"/>
      <c r="O898" s="6"/>
      <c r="P898" s="6"/>
    </row>
    <row r="899" spans="2:16" s="9" customFormat="1" ht="16.5" hidden="1">
      <c r="B899" s="63"/>
      <c r="C899" s="63"/>
      <c r="D899" s="64"/>
      <c r="E899" s="64"/>
      <c r="F899" s="65"/>
      <c r="K899" s="6"/>
      <c r="L899" s="6"/>
      <c r="M899" s="6"/>
      <c r="N899" s="6"/>
      <c r="O899" s="6"/>
      <c r="P899" s="6"/>
    </row>
    <row r="900" spans="2:16" s="9" customFormat="1" ht="16.5" hidden="1">
      <c r="B900" s="63"/>
      <c r="C900" s="63"/>
      <c r="D900" s="64"/>
      <c r="E900" s="64"/>
      <c r="F900" s="65"/>
      <c r="K900" s="6"/>
      <c r="L900" s="6"/>
      <c r="M900" s="6"/>
      <c r="N900" s="6"/>
      <c r="O900" s="6"/>
      <c r="P900" s="6"/>
    </row>
    <row r="901" spans="2:16" s="9" customFormat="1" ht="16.5" hidden="1">
      <c r="B901" s="63"/>
      <c r="C901" s="63"/>
      <c r="D901" s="64"/>
      <c r="E901" s="64"/>
      <c r="F901" s="65"/>
      <c r="K901" s="6"/>
      <c r="L901" s="6"/>
      <c r="M901" s="6"/>
      <c r="N901" s="6"/>
      <c r="O901" s="6"/>
      <c r="P901" s="6"/>
    </row>
    <row r="902" spans="2:16" s="9" customFormat="1" ht="16.5" hidden="1">
      <c r="B902" s="63"/>
      <c r="C902" s="63"/>
      <c r="D902" s="64"/>
      <c r="E902" s="64"/>
      <c r="F902" s="65"/>
      <c r="K902" s="6"/>
      <c r="L902" s="6"/>
      <c r="M902" s="6"/>
      <c r="N902" s="6"/>
      <c r="O902" s="6"/>
      <c r="P902" s="6"/>
    </row>
    <row r="903" spans="2:16" s="9" customFormat="1" ht="16.5" hidden="1">
      <c r="B903" s="63"/>
      <c r="C903" s="63"/>
      <c r="D903" s="64"/>
      <c r="E903" s="64"/>
      <c r="F903" s="65"/>
      <c r="K903" s="6"/>
      <c r="L903" s="6"/>
      <c r="M903" s="6"/>
      <c r="N903" s="6"/>
      <c r="O903" s="6"/>
      <c r="P903" s="6"/>
    </row>
    <row r="904" spans="2:16" s="9" customFormat="1" ht="16.5" hidden="1">
      <c r="B904" s="63"/>
      <c r="C904" s="63"/>
      <c r="D904" s="64"/>
      <c r="E904" s="64"/>
      <c r="F904" s="65"/>
      <c r="K904" s="6"/>
      <c r="L904" s="6"/>
      <c r="M904" s="6"/>
      <c r="N904" s="6"/>
      <c r="O904" s="6"/>
      <c r="P904" s="6"/>
    </row>
    <row r="905" spans="2:16" s="9" customFormat="1" ht="16.5" hidden="1">
      <c r="B905" s="63"/>
      <c r="C905" s="63"/>
      <c r="D905" s="64"/>
      <c r="E905" s="64"/>
      <c r="F905" s="65"/>
      <c r="K905" s="6"/>
      <c r="L905" s="6"/>
      <c r="M905" s="6"/>
      <c r="N905" s="6"/>
      <c r="O905" s="6"/>
      <c r="P905" s="6"/>
    </row>
    <row r="906" spans="2:16" s="9" customFormat="1" ht="16.5" hidden="1">
      <c r="B906" s="63"/>
      <c r="C906" s="63"/>
      <c r="D906" s="64"/>
      <c r="E906" s="64"/>
      <c r="F906" s="65"/>
      <c r="K906" s="6"/>
      <c r="L906" s="6"/>
      <c r="M906" s="6"/>
      <c r="N906" s="6"/>
      <c r="O906" s="6"/>
      <c r="P906" s="6"/>
    </row>
    <row r="907" spans="2:16" s="9" customFormat="1" ht="16.5" hidden="1">
      <c r="B907" s="63"/>
      <c r="C907" s="63"/>
      <c r="D907" s="64"/>
      <c r="E907" s="64"/>
      <c r="F907" s="65"/>
      <c r="K907" s="6"/>
      <c r="L907" s="6"/>
      <c r="M907" s="6"/>
      <c r="N907" s="6"/>
      <c r="O907" s="6"/>
      <c r="P907" s="6"/>
    </row>
    <row r="908" spans="2:16" s="9" customFormat="1" ht="16.5" hidden="1">
      <c r="B908" s="63"/>
      <c r="C908" s="63"/>
      <c r="D908" s="64"/>
      <c r="E908" s="64"/>
      <c r="F908" s="65"/>
      <c r="K908" s="6"/>
      <c r="L908" s="6"/>
      <c r="M908" s="6"/>
      <c r="N908" s="6"/>
      <c r="O908" s="6"/>
      <c r="P908" s="6"/>
    </row>
    <row r="909" spans="2:16" s="9" customFormat="1" ht="16.5" hidden="1">
      <c r="B909" s="63"/>
      <c r="C909" s="63"/>
      <c r="D909" s="64"/>
      <c r="E909" s="64"/>
      <c r="F909" s="65"/>
      <c r="K909" s="6"/>
      <c r="L909" s="6"/>
      <c r="M909" s="6"/>
      <c r="N909" s="6"/>
      <c r="O909" s="6"/>
      <c r="P909" s="6"/>
    </row>
    <row r="910" spans="2:16" s="9" customFormat="1" ht="16.5" hidden="1">
      <c r="B910" s="63"/>
      <c r="C910" s="63"/>
      <c r="D910" s="64"/>
      <c r="E910" s="64"/>
      <c r="F910" s="65"/>
      <c r="K910" s="6"/>
      <c r="L910" s="6"/>
      <c r="M910" s="6"/>
      <c r="N910" s="6"/>
      <c r="O910" s="6"/>
      <c r="P910" s="6"/>
    </row>
    <row r="911" spans="2:16" s="9" customFormat="1" ht="16.5" hidden="1">
      <c r="B911" s="63"/>
      <c r="C911" s="63"/>
      <c r="D911" s="64"/>
      <c r="E911" s="64"/>
      <c r="F911" s="65"/>
      <c r="K911" s="6"/>
      <c r="L911" s="6"/>
      <c r="M911" s="6"/>
      <c r="N911" s="6"/>
      <c r="O911" s="6"/>
      <c r="P911" s="6"/>
    </row>
    <row r="912" spans="2:16" s="9" customFormat="1" ht="16.5" hidden="1">
      <c r="B912" s="63"/>
      <c r="C912" s="63"/>
      <c r="D912" s="64"/>
      <c r="E912" s="64"/>
      <c r="F912" s="65"/>
      <c r="K912" s="6"/>
      <c r="L912" s="6"/>
      <c r="M912" s="6"/>
      <c r="N912" s="6"/>
      <c r="O912" s="6"/>
      <c r="P912" s="6"/>
    </row>
    <row r="913" spans="2:16" s="9" customFormat="1" ht="16.5" hidden="1">
      <c r="B913" s="63"/>
      <c r="C913" s="63"/>
      <c r="D913" s="64"/>
      <c r="E913" s="64"/>
      <c r="F913" s="65"/>
      <c r="K913" s="6"/>
      <c r="L913" s="6"/>
      <c r="M913" s="6"/>
      <c r="N913" s="6"/>
      <c r="O913" s="6"/>
      <c r="P913" s="6"/>
    </row>
    <row r="914" spans="2:16" s="9" customFormat="1" ht="16.5" hidden="1">
      <c r="B914" s="63"/>
      <c r="C914" s="63"/>
      <c r="D914" s="64"/>
      <c r="E914" s="64"/>
      <c r="F914" s="65"/>
      <c r="K914" s="6"/>
      <c r="L914" s="6"/>
      <c r="M914" s="6"/>
      <c r="N914" s="6"/>
      <c r="O914" s="6"/>
      <c r="P914" s="6"/>
    </row>
    <row r="915" spans="2:16" s="9" customFormat="1" ht="16.5" hidden="1">
      <c r="B915" s="63"/>
      <c r="C915" s="63"/>
      <c r="D915" s="64"/>
      <c r="E915" s="64"/>
      <c r="F915" s="65"/>
      <c r="K915" s="6"/>
      <c r="L915" s="6"/>
      <c r="M915" s="6"/>
      <c r="N915" s="6"/>
      <c r="O915" s="6"/>
      <c r="P915" s="6"/>
    </row>
    <row r="916" spans="2:16" s="9" customFormat="1" ht="16.5" hidden="1">
      <c r="B916" s="63"/>
      <c r="C916" s="63"/>
      <c r="D916" s="64"/>
      <c r="E916" s="64"/>
      <c r="F916" s="65"/>
      <c r="K916" s="6"/>
      <c r="L916" s="6"/>
      <c r="M916" s="6"/>
      <c r="N916" s="6"/>
      <c r="O916" s="6"/>
      <c r="P916" s="6"/>
    </row>
    <row r="917" spans="2:16" s="9" customFormat="1" ht="16.5" hidden="1">
      <c r="B917" s="63"/>
      <c r="C917" s="63"/>
      <c r="D917" s="64"/>
      <c r="E917" s="64"/>
      <c r="F917" s="65"/>
      <c r="K917" s="6"/>
      <c r="L917" s="6"/>
      <c r="M917" s="6"/>
      <c r="N917" s="6"/>
      <c r="O917" s="6"/>
      <c r="P917" s="6"/>
    </row>
    <row r="918" spans="2:16" s="9" customFormat="1" ht="16.5" hidden="1">
      <c r="B918" s="63"/>
      <c r="C918" s="63"/>
      <c r="D918" s="64"/>
      <c r="E918" s="64"/>
      <c r="F918" s="65"/>
      <c r="K918" s="6"/>
      <c r="L918" s="6"/>
      <c r="M918" s="6"/>
      <c r="N918" s="6"/>
      <c r="O918" s="6"/>
      <c r="P918" s="6"/>
    </row>
    <row r="919" spans="2:16" s="9" customFormat="1" ht="16.5" hidden="1">
      <c r="B919" s="63"/>
      <c r="C919" s="63"/>
      <c r="D919" s="64"/>
      <c r="E919" s="64"/>
      <c r="F919" s="65"/>
      <c r="K919" s="6"/>
      <c r="L919" s="6"/>
      <c r="M919" s="6"/>
      <c r="N919" s="6"/>
      <c r="O919" s="6"/>
      <c r="P919" s="6"/>
    </row>
    <row r="920" spans="2:16" s="9" customFormat="1" ht="16.5" hidden="1">
      <c r="B920" s="63"/>
      <c r="C920" s="63"/>
      <c r="D920" s="64"/>
      <c r="E920" s="64"/>
      <c r="F920" s="65"/>
      <c r="K920" s="6"/>
      <c r="L920" s="6"/>
      <c r="M920" s="6"/>
      <c r="N920" s="6"/>
      <c r="O920" s="6"/>
      <c r="P920" s="6"/>
    </row>
    <row r="921" spans="2:16" s="9" customFormat="1" ht="16.5" hidden="1">
      <c r="B921" s="63"/>
      <c r="C921" s="63"/>
      <c r="D921" s="64"/>
      <c r="E921" s="64"/>
      <c r="F921" s="65"/>
      <c r="K921" s="6"/>
      <c r="L921" s="6"/>
      <c r="M921" s="6"/>
      <c r="N921" s="6"/>
      <c r="O921" s="6"/>
      <c r="P921" s="6"/>
    </row>
    <row r="922" spans="2:16" s="9" customFormat="1" ht="16.5" hidden="1">
      <c r="B922" s="63"/>
      <c r="C922" s="63"/>
      <c r="D922" s="64"/>
      <c r="E922" s="64"/>
      <c r="F922" s="65"/>
      <c r="K922" s="6"/>
      <c r="L922" s="6"/>
      <c r="M922" s="6"/>
      <c r="N922" s="6"/>
      <c r="O922" s="6"/>
      <c r="P922" s="6"/>
    </row>
    <row r="923" spans="2:16" s="9" customFormat="1" ht="16.5" hidden="1">
      <c r="B923" s="63"/>
      <c r="C923" s="63"/>
      <c r="D923" s="64"/>
      <c r="E923" s="64"/>
      <c r="F923" s="65"/>
      <c r="K923" s="6"/>
      <c r="L923" s="6"/>
      <c r="M923" s="6"/>
      <c r="N923" s="6"/>
      <c r="O923" s="6"/>
      <c r="P923" s="6"/>
    </row>
    <row r="924" spans="2:16" s="9" customFormat="1" ht="16.5" hidden="1">
      <c r="B924" s="63"/>
      <c r="C924" s="63"/>
      <c r="D924" s="64"/>
      <c r="E924" s="64"/>
      <c r="F924" s="65"/>
      <c r="K924" s="6"/>
      <c r="L924" s="6"/>
      <c r="M924" s="6"/>
      <c r="N924" s="6"/>
      <c r="O924" s="6"/>
      <c r="P924" s="6"/>
    </row>
    <row r="925" spans="2:16" s="9" customFormat="1" ht="16.5" hidden="1">
      <c r="B925" s="63"/>
      <c r="C925" s="63"/>
      <c r="D925" s="64"/>
      <c r="E925" s="64"/>
      <c r="F925" s="65"/>
      <c r="K925" s="6"/>
      <c r="L925" s="6"/>
      <c r="M925" s="6"/>
      <c r="N925" s="6"/>
      <c r="O925" s="6"/>
      <c r="P925" s="6"/>
    </row>
    <row r="926" spans="2:16" s="9" customFormat="1" ht="16.5" hidden="1">
      <c r="B926" s="63"/>
      <c r="C926" s="63"/>
      <c r="D926" s="64"/>
      <c r="E926" s="64"/>
      <c r="F926" s="65"/>
      <c r="K926" s="6"/>
      <c r="L926" s="6"/>
      <c r="M926" s="6"/>
      <c r="N926" s="6"/>
      <c r="O926" s="6"/>
      <c r="P926" s="6"/>
    </row>
    <row r="927" spans="2:16" s="9" customFormat="1" ht="16.5" hidden="1">
      <c r="B927" s="63"/>
      <c r="C927" s="63"/>
      <c r="D927" s="64"/>
      <c r="E927" s="64"/>
      <c r="F927" s="65"/>
      <c r="K927" s="6"/>
      <c r="L927" s="6"/>
      <c r="M927" s="6"/>
      <c r="N927" s="6"/>
      <c r="O927" s="6"/>
      <c r="P927" s="6"/>
    </row>
    <row r="928" spans="2:16" s="9" customFormat="1" ht="16.5" hidden="1">
      <c r="B928" s="63"/>
      <c r="C928" s="63"/>
      <c r="D928" s="64"/>
      <c r="E928" s="64"/>
      <c r="F928" s="65"/>
      <c r="K928" s="6"/>
      <c r="L928" s="6"/>
      <c r="M928" s="6"/>
      <c r="N928" s="6"/>
      <c r="O928" s="6"/>
      <c r="P928" s="6"/>
    </row>
    <row r="929" spans="2:16" s="9" customFormat="1" ht="16.5" hidden="1">
      <c r="B929" s="63"/>
      <c r="C929" s="63"/>
      <c r="D929" s="64"/>
      <c r="E929" s="64"/>
      <c r="F929" s="65"/>
      <c r="K929" s="6"/>
      <c r="L929" s="6"/>
      <c r="M929" s="6"/>
      <c r="N929" s="6"/>
      <c r="O929" s="6"/>
      <c r="P929" s="6"/>
    </row>
    <row r="930" spans="2:16" s="9" customFormat="1" ht="16.5" hidden="1">
      <c r="B930" s="63"/>
      <c r="C930" s="63"/>
      <c r="D930" s="64"/>
      <c r="E930" s="64"/>
      <c r="F930" s="65"/>
      <c r="K930" s="6"/>
      <c r="L930" s="6"/>
      <c r="M930" s="6"/>
      <c r="N930" s="6"/>
      <c r="O930" s="6"/>
      <c r="P930" s="6"/>
    </row>
    <row r="931" spans="2:16" s="9" customFormat="1" ht="16.5" hidden="1">
      <c r="B931" s="63"/>
      <c r="C931" s="63"/>
      <c r="D931" s="64"/>
      <c r="E931" s="64"/>
      <c r="F931" s="65"/>
      <c r="K931" s="6"/>
      <c r="L931" s="6"/>
      <c r="M931" s="6"/>
      <c r="N931" s="6"/>
      <c r="O931" s="6"/>
      <c r="P931" s="6"/>
    </row>
    <row r="932" spans="2:16" s="9" customFormat="1" ht="16.5" hidden="1">
      <c r="B932" s="63"/>
      <c r="C932" s="63"/>
      <c r="D932" s="64"/>
      <c r="E932" s="64"/>
      <c r="F932" s="65"/>
      <c r="K932" s="6"/>
      <c r="L932" s="6"/>
      <c r="M932" s="6"/>
      <c r="N932" s="6"/>
      <c r="O932" s="6"/>
      <c r="P932" s="6"/>
    </row>
    <row r="933" spans="2:16" s="9" customFormat="1" ht="16.5" hidden="1">
      <c r="B933" s="63"/>
      <c r="C933" s="63"/>
      <c r="D933" s="64"/>
      <c r="E933" s="64"/>
      <c r="F933" s="65"/>
      <c r="K933" s="6"/>
      <c r="L933" s="6"/>
      <c r="M933" s="6"/>
      <c r="N933" s="6"/>
      <c r="O933" s="6"/>
      <c r="P933" s="6"/>
    </row>
    <row r="934" spans="2:16" s="9" customFormat="1" ht="16.5" hidden="1">
      <c r="B934" s="63"/>
      <c r="C934" s="63"/>
      <c r="D934" s="64"/>
      <c r="E934" s="64"/>
      <c r="F934" s="65"/>
      <c r="K934" s="6"/>
      <c r="L934" s="6"/>
      <c r="M934" s="6"/>
      <c r="N934" s="6"/>
      <c r="O934" s="6"/>
      <c r="P934" s="6"/>
    </row>
    <row r="935" spans="2:16" s="9" customFormat="1" ht="16.5" hidden="1">
      <c r="B935" s="63"/>
      <c r="C935" s="63"/>
      <c r="D935" s="64"/>
      <c r="E935" s="64"/>
      <c r="F935" s="65"/>
      <c r="K935" s="6"/>
      <c r="L935" s="6"/>
      <c r="M935" s="6"/>
      <c r="N935" s="6"/>
      <c r="O935" s="6"/>
      <c r="P935" s="6"/>
    </row>
    <row r="936" spans="2:16" s="9" customFormat="1" ht="16.5" hidden="1">
      <c r="B936" s="63"/>
      <c r="C936" s="63"/>
      <c r="D936" s="64"/>
      <c r="E936" s="64"/>
      <c r="F936" s="65"/>
      <c r="K936" s="6"/>
      <c r="L936" s="6"/>
      <c r="M936" s="6"/>
      <c r="N936" s="6"/>
      <c r="O936" s="6"/>
      <c r="P936" s="6"/>
    </row>
    <row r="937" spans="2:16" s="9" customFormat="1" ht="16.5" hidden="1">
      <c r="B937" s="63"/>
      <c r="C937" s="63"/>
      <c r="D937" s="64"/>
      <c r="E937" s="64"/>
      <c r="F937" s="65"/>
      <c r="K937" s="6"/>
      <c r="L937" s="6"/>
      <c r="M937" s="6"/>
      <c r="N937" s="6"/>
      <c r="O937" s="6"/>
      <c r="P937" s="6"/>
    </row>
    <row r="938" spans="2:16" s="9" customFormat="1" ht="16.5" hidden="1">
      <c r="B938" s="63"/>
      <c r="C938" s="63"/>
      <c r="D938" s="64"/>
      <c r="E938" s="64"/>
      <c r="F938" s="65"/>
      <c r="K938" s="6"/>
      <c r="L938" s="6"/>
      <c r="M938" s="6"/>
      <c r="N938" s="6"/>
      <c r="O938" s="6"/>
      <c r="P938" s="6"/>
    </row>
    <row r="939" spans="2:16" s="9" customFormat="1" ht="16.5" hidden="1">
      <c r="B939" s="63"/>
      <c r="C939" s="63"/>
      <c r="D939" s="64"/>
      <c r="E939" s="64"/>
      <c r="F939" s="65"/>
      <c r="K939" s="6"/>
      <c r="L939" s="6"/>
      <c r="M939" s="6"/>
      <c r="N939" s="6"/>
      <c r="O939" s="6"/>
      <c r="P939" s="6"/>
    </row>
    <row r="940" spans="2:16" s="9" customFormat="1" ht="16.5" hidden="1">
      <c r="B940" s="63"/>
      <c r="C940" s="63"/>
      <c r="D940" s="64"/>
      <c r="E940" s="64"/>
      <c r="F940" s="65"/>
      <c r="K940" s="6"/>
      <c r="L940" s="6"/>
      <c r="M940" s="6"/>
      <c r="N940" s="6"/>
      <c r="O940" s="6"/>
      <c r="P940" s="6"/>
    </row>
    <row r="941" spans="2:16" s="9" customFormat="1" ht="16.5" hidden="1">
      <c r="B941" s="63"/>
      <c r="C941" s="63"/>
      <c r="D941" s="64"/>
      <c r="E941" s="64"/>
      <c r="F941" s="65"/>
      <c r="K941" s="6"/>
      <c r="L941" s="6"/>
      <c r="M941" s="6"/>
      <c r="N941" s="6"/>
      <c r="O941" s="6"/>
      <c r="P941" s="6"/>
    </row>
    <row r="942" spans="2:16" s="9" customFormat="1" ht="16.5" hidden="1">
      <c r="B942" s="63"/>
      <c r="C942" s="63"/>
      <c r="D942" s="64"/>
      <c r="E942" s="64"/>
      <c r="F942" s="65"/>
      <c r="K942" s="6"/>
      <c r="L942" s="6"/>
      <c r="M942" s="6"/>
      <c r="N942" s="6"/>
      <c r="O942" s="6"/>
      <c r="P942" s="6"/>
    </row>
    <row r="943" spans="2:16" s="9" customFormat="1" ht="16.5" hidden="1">
      <c r="B943" s="63"/>
      <c r="C943" s="63"/>
      <c r="D943" s="64"/>
      <c r="E943" s="64"/>
      <c r="F943" s="65"/>
      <c r="K943" s="6"/>
      <c r="L943" s="6"/>
      <c r="M943" s="6"/>
      <c r="N943" s="6"/>
      <c r="O943" s="6"/>
      <c r="P943" s="6"/>
    </row>
    <row r="944" spans="2:16" s="9" customFormat="1" ht="16.5" hidden="1">
      <c r="B944" s="63"/>
      <c r="C944" s="63"/>
      <c r="D944" s="64"/>
      <c r="E944" s="64"/>
      <c r="F944" s="65"/>
      <c r="K944" s="6"/>
      <c r="L944" s="6"/>
      <c r="M944" s="6"/>
      <c r="N944" s="6"/>
      <c r="O944" s="6"/>
      <c r="P944" s="6"/>
    </row>
    <row r="945" spans="2:16" s="9" customFormat="1" ht="16.5" hidden="1">
      <c r="B945" s="63"/>
      <c r="C945" s="63"/>
      <c r="D945" s="64"/>
      <c r="E945" s="64"/>
      <c r="F945" s="65"/>
      <c r="K945" s="6"/>
      <c r="L945" s="6"/>
      <c r="M945" s="6"/>
      <c r="N945" s="6"/>
      <c r="O945" s="6"/>
      <c r="P945" s="6"/>
    </row>
    <row r="946" spans="2:16" s="9" customFormat="1" ht="16.5" hidden="1">
      <c r="B946" s="63"/>
      <c r="C946" s="63"/>
      <c r="D946" s="64"/>
      <c r="E946" s="64"/>
      <c r="F946" s="65"/>
      <c r="K946" s="6"/>
      <c r="L946" s="6"/>
      <c r="M946" s="6"/>
      <c r="N946" s="6"/>
      <c r="O946" s="6"/>
      <c r="P946" s="6"/>
    </row>
    <row r="947" spans="2:16" s="9" customFormat="1" ht="16.5" hidden="1">
      <c r="B947" s="63"/>
      <c r="C947" s="63"/>
      <c r="D947" s="64"/>
      <c r="E947" s="64"/>
      <c r="F947" s="65"/>
      <c r="K947" s="6"/>
      <c r="L947" s="6"/>
      <c r="M947" s="6"/>
      <c r="N947" s="6"/>
      <c r="O947" s="6"/>
      <c r="P947" s="6"/>
    </row>
    <row r="948" spans="2:16" s="9" customFormat="1" ht="16.5" hidden="1">
      <c r="B948" s="63"/>
      <c r="C948" s="63"/>
      <c r="D948" s="64"/>
      <c r="E948" s="64"/>
      <c r="F948" s="65"/>
      <c r="K948" s="6"/>
      <c r="L948" s="6"/>
      <c r="M948" s="6"/>
      <c r="N948" s="6"/>
      <c r="O948" s="6"/>
      <c r="P948" s="6"/>
    </row>
    <row r="949" spans="2:16" s="9" customFormat="1" ht="16.5" hidden="1">
      <c r="B949" s="63"/>
      <c r="C949" s="63"/>
      <c r="D949" s="64"/>
      <c r="E949" s="64"/>
      <c r="F949" s="65"/>
      <c r="K949" s="6"/>
      <c r="L949" s="6"/>
      <c r="M949" s="6"/>
      <c r="N949" s="6"/>
      <c r="O949" s="6"/>
      <c r="P949" s="6"/>
    </row>
    <row r="950" spans="2:16" s="9" customFormat="1" ht="16.5" hidden="1">
      <c r="B950" s="63"/>
      <c r="C950" s="63"/>
      <c r="D950" s="64"/>
      <c r="E950" s="64"/>
      <c r="F950" s="65"/>
      <c r="K950" s="6"/>
      <c r="L950" s="6"/>
      <c r="M950" s="6"/>
      <c r="N950" s="6"/>
      <c r="O950" s="6"/>
      <c r="P950" s="6"/>
    </row>
    <row r="951" spans="2:16" s="9" customFormat="1" ht="16.5" hidden="1">
      <c r="B951" s="63"/>
      <c r="C951" s="63"/>
      <c r="D951" s="64"/>
      <c r="E951" s="64"/>
      <c r="F951" s="65"/>
      <c r="K951" s="6"/>
      <c r="L951" s="6"/>
      <c r="M951" s="6"/>
      <c r="N951" s="6"/>
      <c r="O951" s="6"/>
      <c r="P951" s="6"/>
    </row>
    <row r="952" spans="2:16" s="9" customFormat="1" ht="16.5" hidden="1">
      <c r="B952" s="63"/>
      <c r="C952" s="63"/>
      <c r="D952" s="64"/>
      <c r="E952" s="64"/>
      <c r="F952" s="65"/>
      <c r="K952" s="6"/>
      <c r="L952" s="6"/>
      <c r="M952" s="6"/>
      <c r="N952" s="6"/>
      <c r="O952" s="6"/>
      <c r="P952" s="6"/>
    </row>
    <row r="953" spans="2:16" s="9" customFormat="1" ht="16.5" hidden="1">
      <c r="B953" s="63"/>
      <c r="C953" s="63"/>
      <c r="D953" s="64"/>
      <c r="E953" s="64"/>
      <c r="F953" s="65"/>
      <c r="K953" s="6"/>
      <c r="L953" s="6"/>
      <c r="M953" s="6"/>
      <c r="N953" s="6"/>
      <c r="O953" s="6"/>
      <c r="P953" s="6"/>
    </row>
    <row r="954" spans="2:16" s="9" customFormat="1" ht="16.5" hidden="1">
      <c r="B954" s="63"/>
      <c r="C954" s="63"/>
      <c r="D954" s="64"/>
      <c r="E954" s="64"/>
      <c r="F954" s="65"/>
      <c r="K954" s="6"/>
      <c r="L954" s="6"/>
      <c r="M954" s="6"/>
      <c r="N954" s="6"/>
      <c r="O954" s="6"/>
      <c r="P954" s="6"/>
    </row>
    <row r="955" spans="2:16" s="9" customFormat="1" ht="16.5" hidden="1">
      <c r="B955" s="63"/>
      <c r="C955" s="63"/>
      <c r="D955" s="64"/>
      <c r="E955" s="64"/>
      <c r="F955" s="65"/>
      <c r="K955" s="6"/>
      <c r="L955" s="6"/>
      <c r="M955" s="6"/>
      <c r="N955" s="6"/>
      <c r="O955" s="6"/>
      <c r="P955" s="6"/>
    </row>
    <row r="956" spans="2:16" s="9" customFormat="1" ht="16.5" hidden="1">
      <c r="B956" s="63"/>
      <c r="C956" s="63"/>
      <c r="D956" s="64"/>
      <c r="E956" s="64"/>
      <c r="F956" s="65"/>
      <c r="K956" s="6"/>
      <c r="L956" s="6"/>
      <c r="M956" s="6"/>
      <c r="N956" s="6"/>
      <c r="O956" s="6"/>
      <c r="P956" s="6"/>
    </row>
    <row r="957" spans="2:16" s="9" customFormat="1" ht="16.5" hidden="1">
      <c r="B957" s="63"/>
      <c r="C957" s="63"/>
      <c r="D957" s="64"/>
      <c r="E957" s="64"/>
      <c r="F957" s="65"/>
      <c r="K957" s="6"/>
      <c r="L957" s="6"/>
      <c r="M957" s="6"/>
      <c r="N957" s="6"/>
      <c r="O957" s="6"/>
      <c r="P957" s="6"/>
    </row>
    <row r="958" spans="2:16" s="9" customFormat="1" ht="16.5" hidden="1">
      <c r="B958" s="63"/>
      <c r="C958" s="63"/>
      <c r="D958" s="64"/>
      <c r="E958" s="64"/>
      <c r="F958" s="65"/>
      <c r="K958" s="6"/>
      <c r="L958" s="6"/>
      <c r="M958" s="6"/>
      <c r="N958" s="6"/>
      <c r="O958" s="6"/>
      <c r="P958" s="6"/>
    </row>
    <row r="959" spans="2:16" s="9" customFormat="1" ht="16.5" hidden="1">
      <c r="B959" s="63"/>
      <c r="C959" s="63"/>
      <c r="D959" s="64"/>
      <c r="E959" s="64"/>
      <c r="F959" s="65"/>
      <c r="K959" s="6"/>
      <c r="L959" s="6"/>
      <c r="M959" s="6"/>
      <c r="N959" s="6"/>
      <c r="O959" s="6"/>
      <c r="P959" s="6"/>
    </row>
    <row r="960" spans="2:16" s="9" customFormat="1" ht="16.5" hidden="1">
      <c r="B960" s="63"/>
      <c r="C960" s="63"/>
      <c r="D960" s="64"/>
      <c r="E960" s="64"/>
      <c r="F960" s="65"/>
      <c r="K960" s="6"/>
      <c r="L960" s="6"/>
      <c r="M960" s="6"/>
      <c r="N960" s="6"/>
      <c r="O960" s="6"/>
      <c r="P960" s="6"/>
    </row>
    <row r="961" spans="2:16" s="9" customFormat="1" ht="16.5" hidden="1">
      <c r="B961" s="63"/>
      <c r="C961" s="63"/>
      <c r="D961" s="64"/>
      <c r="E961" s="64"/>
      <c r="F961" s="65"/>
      <c r="K961" s="6"/>
      <c r="L961" s="6"/>
      <c r="M961" s="6"/>
      <c r="N961" s="6"/>
      <c r="O961" s="6"/>
      <c r="P961" s="6"/>
    </row>
    <row r="962" spans="2:16" s="9" customFormat="1" ht="16.5" hidden="1">
      <c r="B962" s="63"/>
      <c r="C962" s="63"/>
      <c r="D962" s="64"/>
      <c r="E962" s="64"/>
      <c r="F962" s="65"/>
      <c r="K962" s="6"/>
      <c r="L962" s="6"/>
      <c r="M962" s="6"/>
      <c r="N962" s="6"/>
      <c r="O962" s="6"/>
      <c r="P962" s="6"/>
    </row>
    <row r="963" spans="2:16" s="9" customFormat="1" ht="16.5" hidden="1">
      <c r="B963" s="63"/>
      <c r="C963" s="63"/>
      <c r="D963" s="64"/>
      <c r="E963" s="64"/>
      <c r="F963" s="65"/>
      <c r="K963" s="6"/>
      <c r="L963" s="6"/>
      <c r="M963" s="6"/>
      <c r="N963" s="6"/>
      <c r="O963" s="6"/>
      <c r="P963" s="6"/>
    </row>
    <row r="964" spans="2:16" s="9" customFormat="1" ht="16.5" hidden="1">
      <c r="B964" s="63"/>
      <c r="C964" s="63"/>
      <c r="D964" s="64"/>
      <c r="E964" s="64"/>
      <c r="F964" s="65"/>
      <c r="K964" s="6"/>
      <c r="L964" s="6"/>
      <c r="M964" s="6"/>
      <c r="N964" s="6"/>
      <c r="O964" s="6"/>
      <c r="P964" s="6"/>
    </row>
    <row r="965" spans="2:16" s="9" customFormat="1" ht="16.5" hidden="1">
      <c r="B965" s="63"/>
      <c r="C965" s="63"/>
      <c r="D965" s="64"/>
      <c r="E965" s="64"/>
      <c r="F965" s="65"/>
      <c r="K965" s="6"/>
      <c r="L965" s="6"/>
      <c r="M965" s="6"/>
      <c r="N965" s="6"/>
      <c r="O965" s="6"/>
      <c r="P965" s="6"/>
    </row>
    <row r="966" spans="2:16" s="9" customFormat="1" ht="16.5" hidden="1">
      <c r="B966" s="63"/>
      <c r="C966" s="63"/>
      <c r="D966" s="64"/>
      <c r="E966" s="64"/>
      <c r="F966" s="65"/>
      <c r="K966" s="6"/>
      <c r="L966" s="6"/>
      <c r="M966" s="6"/>
      <c r="N966" s="6"/>
      <c r="O966" s="6"/>
      <c r="P966" s="6"/>
    </row>
    <row r="967" spans="2:16" s="9" customFormat="1" ht="16.5" hidden="1">
      <c r="B967" s="63"/>
      <c r="C967" s="63"/>
      <c r="D967" s="64"/>
      <c r="E967" s="64"/>
      <c r="F967" s="65"/>
      <c r="K967" s="6"/>
      <c r="L967" s="6"/>
      <c r="M967" s="6"/>
      <c r="N967" s="6"/>
      <c r="O967" s="6"/>
      <c r="P967" s="6"/>
    </row>
    <row r="968" spans="2:16" s="9" customFormat="1" ht="16.5" hidden="1">
      <c r="B968" s="63"/>
      <c r="C968" s="63"/>
      <c r="D968" s="64"/>
      <c r="E968" s="64"/>
      <c r="F968" s="65"/>
      <c r="K968" s="6"/>
      <c r="L968" s="6"/>
      <c r="M968" s="6"/>
      <c r="N968" s="6"/>
      <c r="O968" s="6"/>
      <c r="P968" s="6"/>
    </row>
    <row r="969" spans="2:16" s="9" customFormat="1" ht="16.5" hidden="1">
      <c r="B969" s="63"/>
      <c r="C969" s="63"/>
      <c r="D969" s="64"/>
      <c r="E969" s="64"/>
      <c r="F969" s="65"/>
      <c r="K969" s="6"/>
      <c r="L969" s="6"/>
      <c r="M969" s="6"/>
      <c r="N969" s="6"/>
      <c r="O969" s="6"/>
      <c r="P969" s="6"/>
    </row>
    <row r="970" spans="2:16" s="9" customFormat="1" ht="16.5" hidden="1">
      <c r="B970" s="63"/>
      <c r="C970" s="63"/>
      <c r="D970" s="64"/>
      <c r="E970" s="64"/>
      <c r="F970" s="65"/>
      <c r="K970" s="6"/>
      <c r="L970" s="6"/>
      <c r="M970" s="6"/>
      <c r="N970" s="6"/>
      <c r="O970" s="6"/>
      <c r="P970" s="6"/>
    </row>
    <row r="971" spans="2:16" s="9" customFormat="1" ht="16.5" hidden="1">
      <c r="B971" s="63"/>
      <c r="C971" s="63"/>
      <c r="D971" s="64"/>
      <c r="E971" s="64"/>
      <c r="F971" s="65"/>
      <c r="K971" s="6"/>
      <c r="L971" s="6"/>
      <c r="M971" s="6"/>
      <c r="N971" s="6"/>
      <c r="O971" s="6"/>
      <c r="P971" s="6"/>
    </row>
    <row r="972" spans="2:16" s="9" customFormat="1" ht="16.5" hidden="1">
      <c r="B972" s="63"/>
      <c r="C972" s="63"/>
      <c r="D972" s="64"/>
      <c r="E972" s="64"/>
      <c r="F972" s="65"/>
      <c r="K972" s="6"/>
      <c r="L972" s="6"/>
      <c r="M972" s="6"/>
      <c r="N972" s="6"/>
      <c r="O972" s="6"/>
      <c r="P972" s="6"/>
    </row>
    <row r="973" spans="2:16" s="9" customFormat="1" ht="16.5" hidden="1">
      <c r="B973" s="63"/>
      <c r="C973" s="63"/>
      <c r="D973" s="64"/>
      <c r="E973" s="64"/>
      <c r="F973" s="65"/>
      <c r="K973" s="6"/>
      <c r="L973" s="6"/>
      <c r="M973" s="6"/>
      <c r="N973" s="6"/>
      <c r="O973" s="6"/>
      <c r="P973" s="6"/>
    </row>
    <row r="974" spans="2:16" s="9" customFormat="1" ht="16.5" hidden="1">
      <c r="B974" s="63"/>
      <c r="C974" s="63"/>
      <c r="D974" s="64"/>
      <c r="E974" s="64"/>
      <c r="F974" s="65"/>
      <c r="K974" s="6"/>
      <c r="L974" s="6"/>
      <c r="M974" s="6"/>
      <c r="N974" s="6"/>
      <c r="O974" s="6"/>
      <c r="P974" s="6"/>
    </row>
    <row r="975" spans="2:16" s="9" customFormat="1" ht="16.5" hidden="1">
      <c r="B975" s="63"/>
      <c r="C975" s="63"/>
      <c r="D975" s="64"/>
      <c r="E975" s="64"/>
      <c r="F975" s="65"/>
      <c r="K975" s="6"/>
      <c r="L975" s="6"/>
      <c r="M975" s="6"/>
      <c r="N975" s="6"/>
      <c r="O975" s="6"/>
      <c r="P975" s="6"/>
    </row>
    <row r="976" spans="2:16" s="9" customFormat="1" ht="16.5" hidden="1">
      <c r="B976" s="63"/>
      <c r="C976" s="63"/>
      <c r="D976" s="64"/>
      <c r="E976" s="64"/>
      <c r="F976" s="65"/>
      <c r="K976" s="6"/>
      <c r="L976" s="6"/>
      <c r="M976" s="6"/>
      <c r="N976" s="6"/>
      <c r="O976" s="6"/>
      <c r="P976" s="6"/>
    </row>
    <row r="977" spans="2:16" s="9" customFormat="1" ht="16.5" hidden="1">
      <c r="B977" s="63"/>
      <c r="C977" s="63"/>
      <c r="D977" s="64"/>
      <c r="E977" s="64"/>
      <c r="F977" s="65"/>
      <c r="K977" s="6"/>
      <c r="L977" s="6"/>
      <c r="M977" s="6"/>
      <c r="N977" s="6"/>
      <c r="O977" s="6"/>
      <c r="P977" s="6"/>
    </row>
    <row r="978" spans="2:16" s="9" customFormat="1" ht="16.5" hidden="1">
      <c r="B978" s="63"/>
      <c r="C978" s="63"/>
      <c r="D978" s="64"/>
      <c r="E978" s="64"/>
      <c r="F978" s="65"/>
      <c r="K978" s="6"/>
      <c r="L978" s="6"/>
      <c r="M978" s="6"/>
      <c r="N978" s="6"/>
      <c r="O978" s="6"/>
      <c r="P978" s="6"/>
    </row>
    <row r="979" spans="2:16" s="9" customFormat="1" ht="16.5" hidden="1">
      <c r="B979" s="63"/>
      <c r="C979" s="63"/>
      <c r="D979" s="64"/>
      <c r="E979" s="64"/>
      <c r="F979" s="65"/>
      <c r="K979" s="6"/>
      <c r="L979" s="6"/>
      <c r="M979" s="6"/>
      <c r="N979" s="6"/>
      <c r="O979" s="6"/>
      <c r="P979" s="6"/>
    </row>
    <row r="980" spans="2:16" s="9" customFormat="1" ht="16.5" hidden="1">
      <c r="B980" s="63"/>
      <c r="C980" s="63"/>
      <c r="D980" s="64"/>
      <c r="E980" s="64"/>
      <c r="F980" s="65"/>
      <c r="K980" s="6"/>
      <c r="L980" s="6"/>
      <c r="M980" s="6"/>
      <c r="N980" s="6"/>
      <c r="O980" s="6"/>
      <c r="P980" s="6"/>
    </row>
    <row r="981" spans="2:16" s="9" customFormat="1" ht="16.5" hidden="1">
      <c r="B981" s="63"/>
      <c r="C981" s="63"/>
      <c r="D981" s="64"/>
      <c r="E981" s="64"/>
      <c r="F981" s="65"/>
      <c r="K981" s="6"/>
      <c r="L981" s="6"/>
      <c r="M981" s="6"/>
      <c r="N981" s="6"/>
      <c r="O981" s="6"/>
      <c r="P981" s="6"/>
    </row>
    <row r="982" spans="2:16" s="9" customFormat="1" ht="16.5" hidden="1">
      <c r="B982" s="63"/>
      <c r="C982" s="63"/>
      <c r="D982" s="64"/>
      <c r="E982" s="64"/>
      <c r="F982" s="65"/>
      <c r="K982" s="6"/>
      <c r="L982" s="6"/>
      <c r="M982" s="6"/>
      <c r="N982" s="6"/>
      <c r="O982" s="6"/>
      <c r="P982" s="6"/>
    </row>
    <row r="983" spans="2:16" s="9" customFormat="1" ht="16.5" hidden="1">
      <c r="B983" s="63"/>
      <c r="C983" s="63"/>
      <c r="D983" s="64"/>
      <c r="E983" s="64"/>
      <c r="F983" s="65"/>
      <c r="K983" s="6"/>
      <c r="L983" s="6"/>
      <c r="M983" s="6"/>
      <c r="N983" s="6"/>
      <c r="O983" s="6"/>
      <c r="P983" s="6"/>
    </row>
    <row r="984" spans="2:16" s="9" customFormat="1" ht="16.5" hidden="1">
      <c r="B984" s="63"/>
      <c r="C984" s="63"/>
      <c r="D984" s="64"/>
      <c r="E984" s="64"/>
      <c r="F984" s="65"/>
      <c r="K984" s="6"/>
      <c r="L984" s="6"/>
      <c r="M984" s="6"/>
      <c r="N984" s="6"/>
      <c r="O984" s="6"/>
      <c r="P984" s="6"/>
    </row>
    <row r="985" spans="2:16" s="9" customFormat="1" ht="16.5" hidden="1">
      <c r="B985" s="63"/>
      <c r="C985" s="63"/>
      <c r="D985" s="64"/>
      <c r="E985" s="64"/>
      <c r="F985" s="65"/>
      <c r="K985" s="6"/>
      <c r="L985" s="6"/>
      <c r="M985" s="6"/>
      <c r="N985" s="6"/>
      <c r="O985" s="6"/>
      <c r="P985" s="6"/>
    </row>
    <row r="986" spans="2:16" s="9" customFormat="1" ht="16.5" hidden="1">
      <c r="B986" s="63"/>
      <c r="C986" s="63"/>
      <c r="D986" s="64"/>
      <c r="E986" s="64"/>
      <c r="F986" s="65"/>
      <c r="K986" s="6"/>
      <c r="L986" s="6"/>
      <c r="M986" s="6"/>
      <c r="N986" s="6"/>
      <c r="O986" s="6"/>
      <c r="P986" s="6"/>
    </row>
    <row r="987" spans="2:16" s="9" customFormat="1" ht="16.5" hidden="1">
      <c r="B987" s="63"/>
      <c r="C987" s="63"/>
      <c r="D987" s="64"/>
      <c r="E987" s="64"/>
      <c r="F987" s="65"/>
      <c r="K987" s="6"/>
      <c r="L987" s="6"/>
      <c r="M987" s="6"/>
      <c r="N987" s="6"/>
      <c r="O987" s="6"/>
      <c r="P987" s="6"/>
    </row>
    <row r="988" spans="2:16" s="9" customFormat="1" ht="16.5" hidden="1">
      <c r="B988" s="63"/>
      <c r="C988" s="63"/>
      <c r="D988" s="64"/>
      <c r="E988" s="64"/>
      <c r="F988" s="65"/>
      <c r="K988" s="6"/>
      <c r="L988" s="6"/>
      <c r="M988" s="6"/>
      <c r="N988" s="6"/>
      <c r="O988" s="6"/>
      <c r="P988" s="6"/>
    </row>
    <row r="989" spans="2:16" s="9" customFormat="1" ht="16.5" hidden="1">
      <c r="B989" s="63"/>
      <c r="C989" s="63"/>
      <c r="D989" s="64"/>
      <c r="E989" s="64"/>
      <c r="F989" s="65"/>
      <c r="K989" s="6"/>
      <c r="L989" s="6"/>
      <c r="M989" s="6"/>
      <c r="N989" s="6"/>
      <c r="O989" s="6"/>
      <c r="P989" s="6"/>
    </row>
    <row r="990" spans="2:16" s="9" customFormat="1" ht="16.5" hidden="1">
      <c r="B990" s="63"/>
      <c r="C990" s="63"/>
      <c r="D990" s="64"/>
      <c r="E990" s="64"/>
      <c r="F990" s="65"/>
      <c r="K990" s="6"/>
      <c r="L990" s="6"/>
      <c r="M990" s="6"/>
      <c r="N990" s="6"/>
      <c r="O990" s="6"/>
      <c r="P990" s="6"/>
    </row>
    <row r="991" spans="2:16" s="9" customFormat="1" ht="16.5" hidden="1">
      <c r="B991" s="63"/>
      <c r="C991" s="63"/>
      <c r="D991" s="64"/>
      <c r="E991" s="64"/>
      <c r="F991" s="65"/>
      <c r="K991" s="6"/>
      <c r="L991" s="6"/>
      <c r="M991" s="6"/>
      <c r="N991" s="6"/>
      <c r="O991" s="6"/>
      <c r="P991" s="6"/>
    </row>
    <row r="992" spans="2:16" s="9" customFormat="1" ht="16.5" hidden="1">
      <c r="B992" s="63"/>
      <c r="C992" s="63"/>
      <c r="D992" s="64"/>
      <c r="E992" s="64"/>
      <c r="F992" s="65"/>
      <c r="K992" s="6"/>
      <c r="L992" s="6"/>
      <c r="M992" s="6"/>
      <c r="N992" s="6"/>
      <c r="O992" s="6"/>
      <c r="P992" s="6"/>
    </row>
    <row r="993" spans="2:16" s="9" customFormat="1" ht="16.5" hidden="1">
      <c r="B993" s="63"/>
      <c r="C993" s="63"/>
      <c r="D993" s="64"/>
      <c r="E993" s="64"/>
      <c r="F993" s="65"/>
      <c r="K993" s="6"/>
      <c r="L993" s="6"/>
      <c r="M993" s="6"/>
      <c r="N993" s="6"/>
      <c r="O993" s="6"/>
      <c r="P993" s="6"/>
    </row>
    <row r="994" spans="2:16" s="9" customFormat="1" ht="16.5" hidden="1">
      <c r="B994" s="63"/>
      <c r="C994" s="63"/>
      <c r="D994" s="64"/>
      <c r="E994" s="64"/>
      <c r="F994" s="65"/>
      <c r="K994" s="6"/>
      <c r="L994" s="6"/>
      <c r="M994" s="6"/>
      <c r="N994" s="6"/>
      <c r="O994" s="6"/>
      <c r="P994" s="6"/>
    </row>
    <row r="995" spans="2:16" s="9" customFormat="1" ht="16.5" hidden="1">
      <c r="B995" s="63"/>
      <c r="C995" s="63"/>
      <c r="D995" s="64"/>
      <c r="E995" s="64"/>
      <c r="F995" s="65"/>
      <c r="K995" s="6"/>
      <c r="L995" s="6"/>
      <c r="M995" s="6"/>
      <c r="N995" s="6"/>
      <c r="O995" s="6"/>
      <c r="P995" s="6"/>
    </row>
    <row r="996" spans="2:16" s="9" customFormat="1" ht="16.5" hidden="1">
      <c r="B996" s="63"/>
      <c r="C996" s="63"/>
      <c r="D996" s="64"/>
      <c r="E996" s="64"/>
      <c r="F996" s="65"/>
      <c r="K996" s="6"/>
      <c r="L996" s="6"/>
      <c r="M996" s="6"/>
      <c r="N996" s="6"/>
      <c r="O996" s="6"/>
      <c r="P996" s="6"/>
    </row>
    <row r="997" spans="2:16" s="9" customFormat="1" ht="16.5" hidden="1">
      <c r="B997" s="63"/>
      <c r="C997" s="63"/>
      <c r="D997" s="64"/>
      <c r="E997" s="64"/>
      <c r="F997" s="65"/>
      <c r="K997" s="6"/>
      <c r="L997" s="6"/>
      <c r="M997" s="6"/>
      <c r="N997" s="6"/>
      <c r="O997" s="6"/>
      <c r="P997" s="6"/>
    </row>
    <row r="998" spans="2:16" s="9" customFormat="1" ht="16.5" hidden="1">
      <c r="B998" s="63"/>
      <c r="C998" s="63"/>
      <c r="D998" s="64"/>
      <c r="E998" s="64"/>
      <c r="F998" s="65"/>
      <c r="K998" s="6"/>
      <c r="L998" s="6"/>
      <c r="M998" s="6"/>
      <c r="N998" s="6"/>
      <c r="O998" s="6"/>
      <c r="P998" s="6"/>
    </row>
    <row r="999" spans="2:16" s="9" customFormat="1" ht="16.5" hidden="1">
      <c r="B999" s="63"/>
      <c r="C999" s="63"/>
      <c r="D999" s="64"/>
      <c r="E999" s="64"/>
      <c r="F999" s="65"/>
      <c r="K999" s="6"/>
      <c r="L999" s="6"/>
      <c r="M999" s="6"/>
      <c r="N999" s="6"/>
      <c r="O999" s="6"/>
      <c r="P999" s="6"/>
    </row>
    <row r="1000" spans="2:16" s="9" customFormat="1" ht="16.5" hidden="1">
      <c r="B1000" s="63"/>
      <c r="C1000" s="63"/>
      <c r="D1000" s="64"/>
      <c r="E1000" s="64"/>
      <c r="F1000" s="65"/>
      <c r="K1000" s="6"/>
      <c r="L1000" s="6"/>
      <c r="M1000" s="6"/>
      <c r="N1000" s="6"/>
      <c r="O1000" s="6"/>
      <c r="P1000" s="6"/>
    </row>
    <row r="1001" spans="2:16" s="9" customFormat="1" ht="16.5" hidden="1">
      <c r="B1001" s="63"/>
      <c r="C1001" s="63"/>
      <c r="D1001" s="64"/>
      <c r="E1001" s="64"/>
      <c r="F1001" s="65"/>
      <c r="K1001" s="6"/>
      <c r="L1001" s="6"/>
      <c r="M1001" s="6"/>
      <c r="N1001" s="6"/>
      <c r="O1001" s="6"/>
      <c r="P1001" s="6"/>
    </row>
    <row r="1002" spans="2:16" s="9" customFormat="1" ht="16.5" hidden="1">
      <c r="B1002" s="63"/>
      <c r="C1002" s="63"/>
      <c r="D1002" s="64"/>
      <c r="E1002" s="64"/>
      <c r="F1002" s="65"/>
      <c r="K1002" s="6"/>
      <c r="L1002" s="6"/>
      <c r="M1002" s="6"/>
      <c r="N1002" s="6"/>
      <c r="O1002" s="6"/>
      <c r="P1002" s="6"/>
    </row>
    <row r="1003" spans="2:16" s="9" customFormat="1" ht="16.5" hidden="1">
      <c r="B1003" s="63"/>
      <c r="C1003" s="63"/>
      <c r="D1003" s="64"/>
      <c r="E1003" s="64"/>
      <c r="F1003" s="65"/>
      <c r="K1003" s="6"/>
      <c r="L1003" s="6"/>
      <c r="M1003" s="6"/>
      <c r="N1003" s="6"/>
      <c r="O1003" s="6"/>
      <c r="P1003" s="6"/>
    </row>
    <row r="1004" spans="2:16" s="9" customFormat="1" ht="16.5" hidden="1">
      <c r="B1004" s="63"/>
      <c r="C1004" s="63"/>
      <c r="D1004" s="64"/>
      <c r="E1004" s="64"/>
      <c r="F1004" s="65"/>
      <c r="K1004" s="6"/>
      <c r="L1004" s="6"/>
      <c r="M1004" s="6"/>
      <c r="N1004" s="6"/>
      <c r="O1004" s="6"/>
      <c r="P1004" s="6"/>
    </row>
    <row r="1005" spans="2:16" s="9" customFormat="1" ht="16.5" hidden="1">
      <c r="B1005" s="63"/>
      <c r="C1005" s="63"/>
      <c r="D1005" s="64"/>
      <c r="E1005" s="64"/>
      <c r="F1005" s="65"/>
      <c r="K1005" s="6"/>
      <c r="L1005" s="6"/>
      <c r="M1005" s="6"/>
      <c r="N1005" s="6"/>
      <c r="O1005" s="6"/>
      <c r="P1005" s="6"/>
    </row>
    <row r="1006" spans="2:16" s="9" customFormat="1" ht="16.5" hidden="1">
      <c r="B1006" s="63"/>
      <c r="C1006" s="63"/>
      <c r="D1006" s="64"/>
      <c r="E1006" s="64"/>
      <c r="F1006" s="65"/>
      <c r="K1006" s="6"/>
      <c r="L1006" s="6"/>
      <c r="M1006" s="6"/>
      <c r="N1006" s="6"/>
      <c r="O1006" s="6"/>
      <c r="P1006" s="6"/>
    </row>
    <row r="1007" spans="2:16" s="9" customFormat="1" ht="16.5" hidden="1">
      <c r="B1007" s="63"/>
      <c r="C1007" s="63"/>
      <c r="D1007" s="64"/>
      <c r="E1007" s="64"/>
      <c r="F1007" s="65"/>
      <c r="K1007" s="6"/>
      <c r="L1007" s="6"/>
      <c r="M1007" s="6"/>
      <c r="N1007" s="6"/>
      <c r="O1007" s="6"/>
      <c r="P1007" s="6"/>
    </row>
    <row r="1008" spans="2:16" s="9" customFormat="1" ht="16.5" hidden="1">
      <c r="B1008" s="63"/>
      <c r="C1008" s="63"/>
      <c r="D1008" s="64"/>
      <c r="E1008" s="64"/>
      <c r="F1008" s="65"/>
      <c r="K1008" s="6"/>
      <c r="L1008" s="6"/>
      <c r="M1008" s="6"/>
      <c r="N1008" s="6"/>
      <c r="O1008" s="6"/>
      <c r="P1008" s="6"/>
    </row>
    <row r="1009" spans="2:16" s="9" customFormat="1" ht="16.5" hidden="1">
      <c r="B1009" s="63"/>
      <c r="C1009" s="63"/>
      <c r="D1009" s="64"/>
      <c r="E1009" s="64"/>
      <c r="F1009" s="65"/>
      <c r="K1009" s="6"/>
      <c r="L1009" s="6"/>
      <c r="M1009" s="6"/>
      <c r="N1009" s="6"/>
      <c r="O1009" s="6"/>
      <c r="P1009" s="6"/>
    </row>
    <row r="1010" spans="2:16" s="9" customFormat="1" ht="16.5" hidden="1">
      <c r="B1010" s="63"/>
      <c r="C1010" s="63"/>
      <c r="D1010" s="64"/>
      <c r="E1010" s="64"/>
      <c r="F1010" s="65"/>
      <c r="K1010" s="6"/>
      <c r="L1010" s="6"/>
      <c r="M1010" s="6"/>
      <c r="N1010" s="6"/>
      <c r="O1010" s="6"/>
      <c r="P1010" s="6"/>
    </row>
    <row r="1011" spans="2:16" s="9" customFormat="1" ht="16.5" hidden="1">
      <c r="B1011" s="63"/>
      <c r="C1011" s="63"/>
      <c r="D1011" s="64"/>
      <c r="E1011" s="64"/>
      <c r="F1011" s="65"/>
      <c r="K1011" s="6"/>
      <c r="L1011" s="6"/>
      <c r="M1011" s="6"/>
      <c r="N1011" s="6"/>
      <c r="O1011" s="6"/>
      <c r="P1011" s="6"/>
    </row>
    <row r="1012" spans="2:16" s="9" customFormat="1" ht="16.5" hidden="1">
      <c r="B1012" s="63"/>
      <c r="C1012" s="63"/>
      <c r="D1012" s="64"/>
      <c r="E1012" s="64"/>
      <c r="F1012" s="65"/>
      <c r="K1012" s="6"/>
      <c r="L1012" s="6"/>
      <c r="M1012" s="6"/>
      <c r="N1012" s="6"/>
      <c r="O1012" s="6"/>
      <c r="P1012" s="6"/>
    </row>
    <row r="1013" spans="2:16" s="9" customFormat="1" ht="16.5" hidden="1">
      <c r="B1013" s="63"/>
      <c r="C1013" s="63"/>
      <c r="D1013" s="64"/>
      <c r="E1013" s="64"/>
      <c r="F1013" s="65"/>
      <c r="K1013" s="6"/>
      <c r="L1013" s="6"/>
      <c r="M1013" s="6"/>
      <c r="N1013" s="6"/>
      <c r="O1013" s="6"/>
      <c r="P1013" s="6"/>
    </row>
    <row r="1014" spans="2:16" s="9" customFormat="1" ht="16.5" hidden="1">
      <c r="B1014" s="63"/>
      <c r="C1014" s="63"/>
      <c r="D1014" s="64"/>
      <c r="E1014" s="64"/>
      <c r="F1014" s="65"/>
      <c r="K1014" s="6"/>
      <c r="L1014" s="6"/>
      <c r="M1014" s="6"/>
      <c r="N1014" s="6"/>
      <c r="O1014" s="6"/>
      <c r="P1014" s="6"/>
    </row>
    <row r="1015" spans="2:16" s="9" customFormat="1" ht="16.5" hidden="1">
      <c r="B1015" s="63"/>
      <c r="C1015" s="63"/>
      <c r="D1015" s="64"/>
      <c r="E1015" s="64"/>
      <c r="F1015" s="65"/>
      <c r="K1015" s="6"/>
      <c r="L1015" s="6"/>
      <c r="M1015" s="6"/>
      <c r="N1015" s="6"/>
      <c r="O1015" s="6"/>
      <c r="P1015" s="6"/>
    </row>
    <row r="1016" spans="2:16" s="9" customFormat="1" ht="16.5" hidden="1">
      <c r="B1016" s="63"/>
      <c r="C1016" s="63"/>
      <c r="D1016" s="64"/>
      <c r="E1016" s="64"/>
      <c r="F1016" s="65"/>
      <c r="K1016" s="6"/>
      <c r="L1016" s="6"/>
      <c r="M1016" s="6"/>
      <c r="N1016" s="6"/>
      <c r="O1016" s="6"/>
      <c r="P1016" s="6"/>
    </row>
    <row r="1017" spans="2:16" s="9" customFormat="1" ht="16.5" hidden="1">
      <c r="B1017" s="63"/>
      <c r="C1017" s="63"/>
      <c r="D1017" s="64"/>
      <c r="E1017" s="64"/>
      <c r="F1017" s="65"/>
      <c r="K1017" s="6"/>
      <c r="L1017" s="6"/>
      <c r="M1017" s="6"/>
      <c r="N1017" s="6"/>
      <c r="O1017" s="6"/>
      <c r="P1017" s="6"/>
    </row>
    <row r="1018" spans="2:16" s="9" customFormat="1" ht="16.5" hidden="1">
      <c r="B1018" s="63"/>
      <c r="C1018" s="63"/>
      <c r="D1018" s="64"/>
      <c r="E1018" s="64"/>
      <c r="F1018" s="65"/>
      <c r="K1018" s="6"/>
      <c r="L1018" s="6"/>
      <c r="M1018" s="6"/>
      <c r="N1018" s="6"/>
      <c r="O1018" s="6"/>
      <c r="P1018" s="6"/>
    </row>
    <row r="1019" spans="2:16" s="9" customFormat="1" ht="16.5" hidden="1">
      <c r="B1019" s="63"/>
      <c r="C1019" s="63"/>
      <c r="D1019" s="64"/>
      <c r="E1019" s="64"/>
      <c r="F1019" s="65"/>
      <c r="K1019" s="6"/>
      <c r="L1019" s="6"/>
      <c r="M1019" s="6"/>
      <c r="N1019" s="6"/>
      <c r="O1019" s="6"/>
      <c r="P1019" s="6"/>
    </row>
    <row r="1020" spans="2:16" s="9" customFormat="1" ht="16.5" hidden="1">
      <c r="B1020" s="63"/>
      <c r="C1020" s="63"/>
      <c r="D1020" s="64"/>
      <c r="E1020" s="64"/>
      <c r="F1020" s="65"/>
      <c r="K1020" s="6"/>
      <c r="L1020" s="6"/>
      <c r="M1020" s="6"/>
      <c r="N1020" s="6"/>
      <c r="O1020" s="6"/>
      <c r="P1020" s="6"/>
    </row>
    <row r="1021" spans="2:16" s="9" customFormat="1" ht="16.5" hidden="1">
      <c r="B1021" s="63"/>
      <c r="C1021" s="63"/>
      <c r="D1021" s="64"/>
      <c r="E1021" s="64"/>
      <c r="F1021" s="65"/>
      <c r="K1021" s="6"/>
      <c r="L1021" s="6"/>
      <c r="M1021" s="6"/>
      <c r="N1021" s="6"/>
      <c r="O1021" s="6"/>
      <c r="P1021" s="6"/>
    </row>
    <row r="1022" spans="2:16" s="9" customFormat="1" ht="12.75" hidden="1" customHeight="1">
      <c r="B1022" s="63"/>
      <c r="C1022" s="63"/>
      <c r="D1022" s="64"/>
      <c r="E1022" s="64"/>
      <c r="F1022" s="65"/>
      <c r="K1022" s="6"/>
      <c r="L1022" s="6"/>
      <c r="M1022" s="6"/>
      <c r="N1022" s="6"/>
      <c r="O1022" s="6"/>
      <c r="P1022" s="6"/>
    </row>
    <row r="1023" spans="2:16" s="9" customFormat="1" ht="12.75" hidden="1" customHeight="1">
      <c r="B1023" s="63"/>
      <c r="C1023" s="63"/>
      <c r="D1023" s="64"/>
      <c r="E1023" s="64"/>
      <c r="F1023" s="65"/>
      <c r="K1023" s="6"/>
      <c r="L1023" s="6"/>
      <c r="M1023" s="6"/>
      <c r="N1023" s="6"/>
      <c r="O1023" s="6"/>
      <c r="P1023" s="6"/>
    </row>
    <row r="1024" spans="2:16" s="9" customFormat="1" ht="12.75" hidden="1" customHeight="1">
      <c r="B1024" s="63"/>
      <c r="C1024" s="63"/>
      <c r="D1024" s="64"/>
      <c r="E1024" s="64"/>
      <c r="F1024" s="65"/>
      <c r="K1024" s="6"/>
      <c r="L1024" s="6"/>
      <c r="M1024" s="6"/>
      <c r="N1024" s="6"/>
      <c r="O1024" s="6"/>
      <c r="P1024" s="6"/>
    </row>
    <row r="1025" spans="2:16" s="9" customFormat="1" ht="12.75" hidden="1" customHeight="1">
      <c r="B1025" s="63"/>
      <c r="C1025" s="63"/>
      <c r="D1025" s="64"/>
      <c r="E1025" s="64"/>
      <c r="F1025" s="65"/>
      <c r="K1025" s="6"/>
      <c r="L1025" s="6"/>
      <c r="M1025" s="6"/>
      <c r="N1025" s="6"/>
      <c r="O1025" s="6"/>
      <c r="P1025" s="6"/>
    </row>
    <row r="1026" spans="2:16" s="9" customFormat="1" ht="12.75" hidden="1" customHeight="1">
      <c r="B1026" s="63"/>
      <c r="C1026" s="63"/>
      <c r="D1026" s="64"/>
      <c r="E1026" s="64"/>
      <c r="F1026" s="65"/>
      <c r="K1026" s="6"/>
      <c r="L1026" s="6"/>
      <c r="M1026" s="6"/>
      <c r="N1026" s="6"/>
      <c r="O1026" s="6"/>
      <c r="P1026" s="6"/>
    </row>
    <row r="1027" spans="2:16" s="9" customFormat="1" ht="12.75" hidden="1" customHeight="1">
      <c r="B1027" s="63"/>
      <c r="C1027" s="63"/>
      <c r="D1027" s="64"/>
      <c r="E1027" s="64"/>
      <c r="F1027" s="65"/>
      <c r="K1027" s="6"/>
      <c r="L1027" s="6"/>
      <c r="M1027" s="6"/>
      <c r="N1027" s="6"/>
      <c r="O1027" s="6"/>
      <c r="P1027" s="6"/>
    </row>
    <row r="1028" spans="2:16" s="9" customFormat="1" ht="12.75" hidden="1" customHeight="1">
      <c r="B1028" s="63"/>
      <c r="C1028" s="63"/>
      <c r="D1028" s="64"/>
      <c r="E1028" s="64"/>
      <c r="F1028" s="65"/>
      <c r="K1028" s="6"/>
      <c r="L1028" s="6"/>
      <c r="M1028" s="6"/>
      <c r="N1028" s="6"/>
      <c r="O1028" s="6"/>
      <c r="P1028" s="6"/>
    </row>
    <row r="1029" spans="2:16" s="9" customFormat="1" ht="12.75" hidden="1" customHeight="1">
      <c r="B1029" s="63"/>
      <c r="C1029" s="63"/>
      <c r="D1029" s="64"/>
      <c r="E1029" s="64"/>
      <c r="F1029" s="65"/>
      <c r="K1029" s="6"/>
      <c r="L1029" s="6"/>
      <c r="M1029" s="6"/>
      <c r="N1029" s="6"/>
      <c r="O1029" s="6"/>
      <c r="P1029" s="6"/>
    </row>
    <row r="1030" spans="2:16" s="9" customFormat="1" ht="12.75" hidden="1" customHeight="1">
      <c r="B1030" s="63"/>
      <c r="C1030" s="63"/>
      <c r="D1030" s="64"/>
      <c r="E1030" s="64"/>
      <c r="F1030" s="65"/>
      <c r="K1030" s="6"/>
      <c r="L1030" s="6"/>
      <c r="M1030" s="6"/>
      <c r="N1030" s="6"/>
      <c r="O1030" s="6"/>
      <c r="P1030" s="6"/>
    </row>
    <row r="1031" spans="2:16" s="9" customFormat="1" ht="12.75" hidden="1" customHeight="1">
      <c r="B1031" s="63"/>
      <c r="C1031" s="63"/>
      <c r="D1031" s="64"/>
      <c r="E1031" s="64"/>
      <c r="F1031" s="65"/>
      <c r="K1031" s="6"/>
      <c r="L1031" s="6"/>
      <c r="M1031" s="6"/>
      <c r="N1031" s="6"/>
      <c r="O1031" s="6"/>
      <c r="P1031" s="6"/>
    </row>
    <row r="1032" spans="2:16" s="9" customFormat="1" ht="12.75" hidden="1" customHeight="1">
      <c r="B1032" s="63"/>
      <c r="C1032" s="63"/>
      <c r="D1032" s="64"/>
      <c r="E1032" s="64"/>
      <c r="F1032" s="65"/>
      <c r="K1032" s="6"/>
      <c r="L1032" s="6"/>
      <c r="M1032" s="6"/>
      <c r="N1032" s="6"/>
      <c r="O1032" s="6"/>
      <c r="P1032" s="6"/>
    </row>
    <row r="1033" spans="2:16" s="9" customFormat="1" ht="12.75" hidden="1" customHeight="1">
      <c r="B1033" s="63"/>
      <c r="C1033" s="63"/>
      <c r="D1033" s="64"/>
      <c r="E1033" s="64"/>
      <c r="F1033" s="65"/>
      <c r="K1033" s="6"/>
      <c r="L1033" s="6"/>
      <c r="M1033" s="6"/>
      <c r="N1033" s="6"/>
      <c r="O1033" s="6"/>
      <c r="P1033" s="6"/>
    </row>
    <row r="1034" spans="2:16" s="9" customFormat="1" ht="12.75" hidden="1" customHeight="1">
      <c r="B1034" s="63"/>
      <c r="C1034" s="63"/>
      <c r="D1034" s="64"/>
      <c r="E1034" s="64"/>
      <c r="F1034" s="65"/>
      <c r="K1034" s="6"/>
      <c r="L1034" s="6"/>
      <c r="M1034" s="6"/>
      <c r="N1034" s="6"/>
      <c r="O1034" s="6"/>
      <c r="P1034" s="6"/>
    </row>
    <row r="1035" spans="2:16" s="9" customFormat="1" ht="12.75" hidden="1" customHeight="1">
      <c r="B1035" s="63"/>
      <c r="C1035" s="63"/>
      <c r="D1035" s="64"/>
      <c r="E1035" s="64"/>
      <c r="F1035" s="65"/>
      <c r="K1035" s="6"/>
      <c r="L1035" s="6"/>
      <c r="M1035" s="6"/>
      <c r="N1035" s="6"/>
      <c r="O1035" s="6"/>
      <c r="P1035" s="6"/>
    </row>
    <row r="1036" spans="2:16" s="9" customFormat="1" ht="12.75" hidden="1" customHeight="1">
      <c r="B1036" s="63"/>
      <c r="C1036" s="63"/>
      <c r="D1036" s="64"/>
      <c r="E1036" s="64"/>
      <c r="F1036" s="65"/>
      <c r="K1036" s="6"/>
      <c r="L1036" s="6"/>
      <c r="M1036" s="6"/>
      <c r="N1036" s="6"/>
      <c r="O1036" s="6"/>
      <c r="P1036" s="6"/>
    </row>
    <row r="1037" spans="2:16" s="9" customFormat="1" ht="12.75" hidden="1" customHeight="1">
      <c r="B1037" s="63"/>
      <c r="C1037" s="63"/>
      <c r="D1037" s="64"/>
      <c r="E1037" s="64"/>
      <c r="F1037" s="65"/>
      <c r="K1037" s="6"/>
      <c r="L1037" s="6"/>
      <c r="M1037" s="6"/>
      <c r="N1037" s="6"/>
      <c r="O1037" s="6"/>
      <c r="P1037" s="6"/>
    </row>
    <row r="1038" spans="2:16" s="9" customFormat="1" ht="12.75" hidden="1" customHeight="1">
      <c r="B1038" s="63"/>
      <c r="C1038" s="63"/>
      <c r="D1038" s="64"/>
      <c r="E1038" s="64"/>
      <c r="F1038" s="65"/>
      <c r="K1038" s="6"/>
      <c r="L1038" s="6"/>
      <c r="M1038" s="6"/>
      <c r="N1038" s="6"/>
      <c r="O1038" s="6"/>
      <c r="P1038" s="6"/>
    </row>
    <row r="1039" spans="2:16" s="9" customFormat="1" ht="12.75" hidden="1" customHeight="1">
      <c r="B1039" s="63"/>
      <c r="C1039" s="63"/>
      <c r="D1039" s="64"/>
      <c r="E1039" s="64"/>
      <c r="F1039" s="65"/>
      <c r="K1039" s="6"/>
      <c r="L1039" s="6"/>
      <c r="M1039" s="6"/>
      <c r="N1039" s="6"/>
      <c r="O1039" s="6"/>
      <c r="P1039" s="6"/>
    </row>
    <row r="1040" spans="2:16" s="9" customFormat="1" ht="12.75" hidden="1" customHeight="1">
      <c r="B1040" s="63"/>
      <c r="C1040" s="63"/>
      <c r="D1040" s="64"/>
      <c r="E1040" s="64"/>
      <c r="F1040" s="65"/>
      <c r="K1040" s="6"/>
      <c r="L1040" s="6"/>
      <c r="M1040" s="6"/>
      <c r="N1040" s="6"/>
      <c r="O1040" s="6"/>
      <c r="P1040" s="6"/>
    </row>
    <row r="1041" spans="2:16" s="9" customFormat="1" ht="12.75" hidden="1" customHeight="1">
      <c r="B1041" s="63"/>
      <c r="C1041" s="63"/>
      <c r="D1041" s="64"/>
      <c r="E1041" s="64"/>
      <c r="F1041" s="65"/>
      <c r="K1041" s="6"/>
      <c r="L1041" s="6"/>
      <c r="M1041" s="6"/>
      <c r="N1041" s="6"/>
      <c r="O1041" s="6"/>
      <c r="P1041" s="6"/>
    </row>
    <row r="1042" spans="2:16" s="9" customFormat="1" ht="12.75" hidden="1" customHeight="1">
      <c r="B1042" s="63"/>
      <c r="C1042" s="63"/>
      <c r="D1042" s="64"/>
      <c r="E1042" s="64"/>
      <c r="F1042" s="65"/>
      <c r="K1042" s="6"/>
      <c r="L1042" s="6"/>
      <c r="M1042" s="6"/>
      <c r="N1042" s="6"/>
      <c r="O1042" s="6"/>
      <c r="P1042" s="6"/>
    </row>
    <row r="1043" spans="2:16" s="9" customFormat="1" ht="12.75" hidden="1" customHeight="1">
      <c r="B1043" s="63"/>
      <c r="C1043" s="63"/>
      <c r="D1043" s="64"/>
      <c r="E1043" s="64"/>
      <c r="F1043" s="65"/>
      <c r="K1043" s="6"/>
      <c r="L1043" s="6"/>
      <c r="M1043" s="6"/>
      <c r="N1043" s="6"/>
      <c r="O1043" s="6"/>
      <c r="P1043" s="6"/>
    </row>
    <row r="1044" spans="2:16" s="9" customFormat="1" ht="12.75" hidden="1" customHeight="1">
      <c r="B1044" s="63"/>
      <c r="C1044" s="63"/>
      <c r="D1044" s="64"/>
      <c r="E1044" s="64"/>
      <c r="F1044" s="65"/>
      <c r="K1044" s="6"/>
      <c r="L1044" s="6"/>
      <c r="M1044" s="6"/>
      <c r="N1044" s="6"/>
      <c r="O1044" s="6"/>
      <c r="P1044" s="6"/>
    </row>
    <row r="1045" spans="2:16" s="9" customFormat="1" ht="12.75" hidden="1" customHeight="1">
      <c r="B1045" s="63"/>
      <c r="C1045" s="63"/>
      <c r="D1045" s="64"/>
      <c r="E1045" s="64"/>
      <c r="F1045" s="65"/>
      <c r="K1045" s="6"/>
      <c r="L1045" s="6"/>
      <c r="M1045" s="6"/>
      <c r="N1045" s="6"/>
      <c r="O1045" s="6"/>
      <c r="P1045" s="6"/>
    </row>
    <row r="1046" spans="2:16" s="9" customFormat="1" ht="12.75" hidden="1" customHeight="1">
      <c r="B1046" s="63"/>
      <c r="C1046" s="63"/>
      <c r="D1046" s="64"/>
      <c r="E1046" s="64"/>
      <c r="F1046" s="65"/>
      <c r="K1046" s="6"/>
      <c r="L1046" s="6"/>
      <c r="M1046" s="6"/>
      <c r="N1046" s="6"/>
      <c r="O1046" s="6"/>
      <c r="P1046" s="6"/>
    </row>
    <row r="1047" spans="2:16" s="9" customFormat="1" ht="12.75" hidden="1" customHeight="1">
      <c r="B1047" s="63"/>
      <c r="C1047" s="63"/>
      <c r="D1047" s="64"/>
      <c r="E1047" s="64"/>
      <c r="F1047" s="65"/>
      <c r="K1047" s="6"/>
      <c r="L1047" s="6"/>
      <c r="M1047" s="6"/>
      <c r="N1047" s="6"/>
      <c r="O1047" s="6"/>
      <c r="P1047" s="6"/>
    </row>
    <row r="1048" spans="2:16" s="9" customFormat="1" ht="12.75" hidden="1" customHeight="1">
      <c r="B1048" s="63"/>
      <c r="C1048" s="63"/>
      <c r="D1048" s="64"/>
      <c r="E1048" s="64"/>
      <c r="F1048" s="65"/>
      <c r="K1048" s="6"/>
      <c r="L1048" s="6"/>
      <c r="M1048" s="6"/>
      <c r="N1048" s="6"/>
      <c r="O1048" s="6"/>
      <c r="P1048" s="6"/>
    </row>
    <row r="1049" spans="2:16" s="9" customFormat="1" ht="12.75" hidden="1" customHeight="1">
      <c r="B1049" s="63"/>
      <c r="C1049" s="63"/>
      <c r="D1049" s="64"/>
      <c r="E1049" s="64"/>
      <c r="F1049" s="65"/>
      <c r="K1049" s="6"/>
      <c r="L1049" s="6"/>
      <c r="M1049" s="6"/>
      <c r="N1049" s="6"/>
      <c r="O1049" s="6"/>
      <c r="P1049" s="6"/>
    </row>
    <row r="1050" spans="2:16" s="9" customFormat="1" ht="12.75" hidden="1" customHeight="1">
      <c r="B1050" s="63"/>
      <c r="C1050" s="63"/>
      <c r="D1050" s="64"/>
      <c r="E1050" s="64"/>
      <c r="F1050" s="65"/>
      <c r="K1050" s="6"/>
      <c r="L1050" s="6"/>
      <c r="M1050" s="6"/>
      <c r="N1050" s="6"/>
      <c r="O1050" s="6"/>
      <c r="P1050" s="6"/>
    </row>
    <row r="1051" spans="2:16" s="9" customFormat="1" ht="12.75" hidden="1" customHeight="1">
      <c r="B1051" s="63"/>
      <c r="C1051" s="63"/>
      <c r="D1051" s="64"/>
      <c r="E1051" s="64"/>
      <c r="F1051" s="65"/>
      <c r="K1051" s="6"/>
      <c r="L1051" s="6"/>
      <c r="M1051" s="6"/>
      <c r="N1051" s="6"/>
      <c r="O1051" s="6"/>
      <c r="P1051" s="6"/>
    </row>
    <row r="1052" spans="2:16" s="9" customFormat="1" ht="12.75" hidden="1" customHeight="1">
      <c r="B1052" s="63"/>
      <c r="C1052" s="63"/>
      <c r="D1052" s="64"/>
      <c r="E1052" s="64"/>
      <c r="F1052" s="65"/>
      <c r="K1052" s="6"/>
      <c r="L1052" s="6"/>
      <c r="M1052" s="6"/>
      <c r="N1052" s="6"/>
      <c r="O1052" s="6"/>
      <c r="P1052" s="6"/>
    </row>
    <row r="1053" spans="2:16" s="9" customFormat="1" ht="12.75" hidden="1" customHeight="1">
      <c r="B1053" s="63"/>
      <c r="C1053" s="63"/>
      <c r="D1053" s="64"/>
      <c r="E1053" s="64"/>
      <c r="F1053" s="65"/>
      <c r="K1053" s="6"/>
      <c r="L1053" s="6"/>
      <c r="M1053" s="6"/>
      <c r="N1053" s="6"/>
      <c r="O1053" s="6"/>
      <c r="P1053" s="6"/>
    </row>
    <row r="1054" spans="2:16" s="9" customFormat="1" ht="12.75" hidden="1" customHeight="1">
      <c r="B1054" s="63"/>
      <c r="C1054" s="63"/>
      <c r="D1054" s="64"/>
      <c r="E1054" s="64"/>
      <c r="F1054" s="65"/>
      <c r="K1054" s="6"/>
      <c r="L1054" s="6"/>
      <c r="M1054" s="6"/>
      <c r="N1054" s="6"/>
      <c r="O1054" s="6"/>
      <c r="P1054" s="6"/>
    </row>
    <row r="1055" spans="2:16" s="9" customFormat="1" ht="12.75" hidden="1" customHeight="1">
      <c r="B1055" s="63"/>
      <c r="C1055" s="63"/>
      <c r="D1055" s="64"/>
      <c r="E1055" s="64"/>
      <c r="F1055" s="65"/>
      <c r="K1055" s="6"/>
      <c r="L1055" s="6"/>
      <c r="M1055" s="6"/>
      <c r="N1055" s="6"/>
      <c r="O1055" s="6"/>
      <c r="P1055" s="6"/>
    </row>
    <row r="1056" spans="2:16" s="9" customFormat="1" ht="12.75" hidden="1" customHeight="1">
      <c r="B1056" s="63"/>
      <c r="C1056" s="63"/>
      <c r="D1056" s="64"/>
      <c r="E1056" s="64"/>
      <c r="F1056" s="65"/>
      <c r="K1056" s="6"/>
      <c r="L1056" s="6"/>
      <c r="M1056" s="6"/>
      <c r="N1056" s="6"/>
      <c r="O1056" s="6"/>
      <c r="P1056" s="6"/>
    </row>
    <row r="1057" spans="2:16" s="9" customFormat="1" ht="12.75" hidden="1" customHeight="1">
      <c r="B1057" s="63"/>
      <c r="C1057" s="63"/>
      <c r="D1057" s="64"/>
      <c r="E1057" s="64"/>
      <c r="F1057" s="65"/>
      <c r="K1057" s="6"/>
      <c r="L1057" s="6"/>
      <c r="M1057" s="6"/>
      <c r="N1057" s="6"/>
      <c r="O1057" s="6"/>
      <c r="P1057" s="6"/>
    </row>
    <row r="1058" spans="2:16" s="9" customFormat="1" ht="12.75" hidden="1" customHeight="1">
      <c r="B1058" s="63"/>
      <c r="C1058" s="63"/>
      <c r="D1058" s="64"/>
      <c r="E1058" s="64"/>
      <c r="F1058" s="65"/>
      <c r="K1058" s="6"/>
      <c r="L1058" s="6"/>
      <c r="M1058" s="6"/>
      <c r="N1058" s="6"/>
      <c r="O1058" s="6"/>
      <c r="P1058" s="6"/>
    </row>
    <row r="1059" spans="2:16" s="9" customFormat="1" ht="12.75" hidden="1" customHeight="1">
      <c r="B1059" s="63"/>
      <c r="C1059" s="63"/>
      <c r="D1059" s="64"/>
      <c r="E1059" s="64"/>
      <c r="F1059" s="65"/>
      <c r="K1059" s="6"/>
      <c r="L1059" s="6"/>
      <c r="M1059" s="6"/>
      <c r="N1059" s="6"/>
      <c r="O1059" s="6"/>
      <c r="P1059" s="6"/>
    </row>
    <row r="1060" spans="2:16" s="9" customFormat="1" ht="12.75" hidden="1" customHeight="1">
      <c r="B1060" s="63"/>
      <c r="C1060" s="63"/>
      <c r="D1060" s="64"/>
      <c r="E1060" s="64"/>
      <c r="F1060" s="65"/>
      <c r="K1060" s="6"/>
      <c r="L1060" s="6"/>
      <c r="M1060" s="6"/>
      <c r="N1060" s="6"/>
      <c r="O1060" s="6"/>
      <c r="P1060" s="6"/>
    </row>
    <row r="1061" spans="2:16" s="9" customFormat="1" ht="12.75" hidden="1" customHeight="1">
      <c r="B1061" s="63"/>
      <c r="C1061" s="63"/>
      <c r="D1061" s="64"/>
      <c r="E1061" s="64"/>
      <c r="F1061" s="65"/>
      <c r="K1061" s="6"/>
      <c r="L1061" s="6"/>
      <c r="M1061" s="6"/>
      <c r="N1061" s="6"/>
      <c r="O1061" s="6"/>
      <c r="P1061" s="6"/>
    </row>
    <row r="1062" spans="2:16" s="9" customFormat="1" ht="12.75" hidden="1" customHeight="1">
      <c r="B1062" s="63"/>
      <c r="C1062" s="63"/>
      <c r="D1062" s="64"/>
      <c r="E1062" s="64"/>
      <c r="F1062" s="65"/>
      <c r="K1062" s="6"/>
      <c r="L1062" s="6"/>
      <c r="M1062" s="6"/>
      <c r="N1062" s="6"/>
      <c r="O1062" s="6"/>
      <c r="P1062" s="6"/>
    </row>
    <row r="1063" spans="2:16" s="9" customFormat="1" ht="12.75" hidden="1" customHeight="1">
      <c r="B1063" s="63"/>
      <c r="C1063" s="63"/>
      <c r="D1063" s="64"/>
      <c r="E1063" s="64"/>
      <c r="F1063" s="65"/>
      <c r="K1063" s="6"/>
      <c r="L1063" s="6"/>
      <c r="M1063" s="6"/>
      <c r="N1063" s="6"/>
      <c r="O1063" s="6"/>
      <c r="P1063" s="6"/>
    </row>
    <row r="1064" spans="2:16" s="9" customFormat="1" ht="12.75" hidden="1" customHeight="1">
      <c r="B1064" s="63"/>
      <c r="C1064" s="63"/>
      <c r="D1064" s="64"/>
      <c r="E1064" s="64"/>
      <c r="F1064" s="65"/>
      <c r="K1064" s="6"/>
      <c r="L1064" s="6"/>
      <c r="M1064" s="6"/>
      <c r="N1064" s="6"/>
      <c r="O1064" s="6"/>
      <c r="P1064" s="6"/>
    </row>
    <row r="1065" spans="2:16" s="9" customFormat="1" ht="12.75" hidden="1" customHeight="1">
      <c r="B1065" s="63"/>
      <c r="C1065" s="63"/>
      <c r="D1065" s="64"/>
      <c r="E1065" s="64"/>
      <c r="F1065" s="65"/>
      <c r="K1065" s="6"/>
      <c r="L1065" s="6"/>
      <c r="M1065" s="6"/>
      <c r="N1065" s="6"/>
      <c r="O1065" s="6"/>
      <c r="P1065" s="6"/>
    </row>
    <row r="1066" spans="2:16" s="9" customFormat="1" ht="12.75" hidden="1" customHeight="1">
      <c r="B1066" s="63"/>
      <c r="C1066" s="63"/>
      <c r="D1066" s="64"/>
      <c r="E1066" s="64"/>
      <c r="F1066" s="65"/>
      <c r="K1066" s="6"/>
      <c r="L1066" s="6"/>
      <c r="M1066" s="6"/>
      <c r="N1066" s="6"/>
      <c r="O1066" s="6"/>
      <c r="P1066" s="6"/>
    </row>
    <row r="1067" spans="2:16" s="9" customFormat="1" ht="12.75" hidden="1" customHeight="1">
      <c r="B1067" s="63"/>
      <c r="C1067" s="63"/>
      <c r="D1067" s="64"/>
      <c r="E1067" s="64"/>
      <c r="F1067" s="65"/>
      <c r="K1067" s="6"/>
      <c r="L1067" s="6"/>
      <c r="M1067" s="6"/>
      <c r="N1067" s="6"/>
      <c r="O1067" s="6"/>
      <c r="P1067" s="6"/>
    </row>
    <row r="1068" spans="2:16" s="9" customFormat="1" ht="12.75" hidden="1" customHeight="1">
      <c r="B1068" s="63"/>
      <c r="C1068" s="63"/>
      <c r="D1068" s="64"/>
      <c r="E1068" s="64"/>
      <c r="F1068" s="65"/>
      <c r="K1068" s="6"/>
      <c r="L1068" s="6"/>
      <c r="M1068" s="6"/>
      <c r="N1068" s="6"/>
      <c r="O1068" s="6"/>
      <c r="P1068" s="6"/>
    </row>
    <row r="1069" spans="2:16" s="9" customFormat="1" ht="12.75" hidden="1" customHeight="1">
      <c r="B1069" s="63"/>
      <c r="C1069" s="63"/>
      <c r="D1069" s="64"/>
      <c r="E1069" s="64"/>
      <c r="F1069" s="65"/>
      <c r="K1069" s="6"/>
      <c r="L1069" s="6"/>
      <c r="M1069" s="6"/>
      <c r="N1069" s="6"/>
      <c r="O1069" s="6"/>
      <c r="P1069" s="6"/>
    </row>
    <row r="1070" spans="2:16" s="9" customFormat="1" ht="12.75" hidden="1" customHeight="1">
      <c r="B1070" s="63"/>
      <c r="C1070" s="63"/>
      <c r="D1070" s="64"/>
      <c r="E1070" s="64"/>
      <c r="F1070" s="65"/>
      <c r="K1070" s="6"/>
      <c r="L1070" s="6"/>
      <c r="M1070" s="6"/>
      <c r="N1070" s="6"/>
      <c r="O1070" s="6"/>
      <c r="P1070" s="6"/>
    </row>
    <row r="1071" spans="2:16" s="9" customFormat="1" ht="12.75" hidden="1" customHeight="1">
      <c r="B1071" s="63"/>
      <c r="C1071" s="63"/>
      <c r="D1071" s="64"/>
      <c r="E1071" s="64"/>
      <c r="F1071" s="65"/>
      <c r="K1071" s="6"/>
      <c r="L1071" s="6"/>
      <c r="M1071" s="6"/>
      <c r="N1071" s="6"/>
      <c r="O1071" s="6"/>
      <c r="P1071" s="6"/>
    </row>
    <row r="1072" spans="2:16" s="9" customFormat="1" ht="12.75" hidden="1" customHeight="1">
      <c r="B1072" s="63"/>
      <c r="C1072" s="63"/>
      <c r="D1072" s="64"/>
      <c r="E1072" s="64"/>
      <c r="F1072" s="65"/>
      <c r="K1072" s="6"/>
      <c r="L1072" s="6"/>
      <c r="M1072" s="6"/>
      <c r="N1072" s="6"/>
      <c r="O1072" s="6"/>
      <c r="P1072" s="6"/>
    </row>
    <row r="1073" spans="2:16" s="9" customFormat="1" ht="12.75" hidden="1" customHeight="1">
      <c r="B1073" s="63"/>
      <c r="C1073" s="63"/>
      <c r="D1073" s="64"/>
      <c r="E1073" s="64"/>
      <c r="F1073" s="65"/>
      <c r="K1073" s="6"/>
      <c r="L1073" s="6"/>
      <c r="M1073" s="6"/>
      <c r="N1073" s="6"/>
      <c r="O1073" s="6"/>
      <c r="P1073" s="6"/>
    </row>
    <row r="1074" spans="2:16" s="9" customFormat="1" ht="12.75" hidden="1" customHeight="1">
      <c r="B1074" s="63"/>
      <c r="C1074" s="63"/>
      <c r="D1074" s="64"/>
      <c r="E1074" s="64"/>
      <c r="F1074" s="65"/>
      <c r="K1074" s="6"/>
      <c r="L1074" s="6"/>
      <c r="M1074" s="6"/>
      <c r="N1074" s="6"/>
      <c r="O1074" s="6"/>
      <c r="P1074" s="6"/>
    </row>
    <row r="1075" spans="2:16" s="9" customFormat="1" ht="12.75" hidden="1" customHeight="1">
      <c r="B1075" s="63"/>
      <c r="C1075" s="63"/>
      <c r="D1075" s="64"/>
      <c r="E1075" s="64"/>
      <c r="F1075" s="65"/>
      <c r="K1075" s="6"/>
      <c r="L1075" s="6"/>
      <c r="M1075" s="6"/>
      <c r="N1075" s="6"/>
      <c r="O1075" s="6"/>
      <c r="P1075" s="6"/>
    </row>
    <row r="1076" spans="2:16" s="9" customFormat="1" ht="12.75" hidden="1" customHeight="1">
      <c r="B1076" s="63"/>
      <c r="C1076" s="63"/>
      <c r="D1076" s="64"/>
      <c r="E1076" s="64"/>
      <c r="F1076" s="65"/>
      <c r="K1076" s="6"/>
      <c r="L1076" s="6"/>
      <c r="M1076" s="6"/>
      <c r="N1076" s="6"/>
      <c r="O1076" s="6"/>
      <c r="P1076" s="6"/>
    </row>
    <row r="1077" spans="2:16" s="9" customFormat="1" ht="12.75" hidden="1" customHeight="1">
      <c r="B1077" s="63"/>
      <c r="C1077" s="63"/>
      <c r="D1077" s="64"/>
      <c r="E1077" s="64"/>
      <c r="F1077" s="65"/>
      <c r="K1077" s="6"/>
      <c r="L1077" s="6"/>
      <c r="M1077" s="6"/>
      <c r="N1077" s="6"/>
      <c r="O1077" s="6"/>
      <c r="P1077" s="6"/>
    </row>
    <row r="1078" spans="2:16" s="9" customFormat="1" ht="12.75" hidden="1" customHeight="1">
      <c r="B1078" s="63"/>
      <c r="C1078" s="63"/>
      <c r="D1078" s="64"/>
      <c r="E1078" s="64"/>
      <c r="F1078" s="65"/>
      <c r="K1078" s="6"/>
      <c r="L1078" s="6"/>
      <c r="M1078" s="6"/>
      <c r="N1078" s="6"/>
      <c r="O1078" s="6"/>
      <c r="P1078" s="6"/>
    </row>
    <row r="1079" spans="2:16" s="9" customFormat="1" ht="12.75" hidden="1" customHeight="1">
      <c r="B1079" s="63"/>
      <c r="C1079" s="63"/>
      <c r="D1079" s="64"/>
      <c r="E1079" s="64"/>
      <c r="F1079" s="65"/>
      <c r="K1079" s="6"/>
      <c r="L1079" s="6"/>
      <c r="M1079" s="6"/>
      <c r="N1079" s="6"/>
      <c r="O1079" s="6"/>
      <c r="P1079" s="6"/>
    </row>
    <row r="1080" spans="2:16" s="9" customFormat="1" ht="12.75" hidden="1" customHeight="1">
      <c r="B1080" s="63"/>
      <c r="C1080" s="63"/>
      <c r="D1080" s="64"/>
      <c r="E1080" s="64"/>
      <c r="F1080" s="65"/>
      <c r="K1080" s="6"/>
      <c r="L1080" s="6"/>
      <c r="M1080" s="6"/>
      <c r="N1080" s="6"/>
      <c r="O1080" s="6"/>
      <c r="P1080" s="6"/>
    </row>
    <row r="1081" spans="2:16" s="9" customFormat="1" ht="12.75" hidden="1" customHeight="1">
      <c r="B1081" s="63"/>
      <c r="C1081" s="63"/>
      <c r="D1081" s="64"/>
      <c r="E1081" s="64"/>
      <c r="F1081" s="65"/>
      <c r="K1081" s="6"/>
      <c r="L1081" s="6"/>
      <c r="M1081" s="6"/>
      <c r="N1081" s="6"/>
      <c r="O1081" s="6"/>
      <c r="P1081" s="6"/>
    </row>
    <row r="1082" spans="2:16" s="9" customFormat="1" ht="12.75" hidden="1" customHeight="1">
      <c r="B1082" s="63"/>
      <c r="C1082" s="63"/>
      <c r="D1082" s="64"/>
      <c r="E1082" s="64"/>
      <c r="F1082" s="65"/>
      <c r="K1082" s="6"/>
      <c r="L1082" s="6"/>
      <c r="M1082" s="6"/>
      <c r="N1082" s="6"/>
      <c r="O1082" s="6"/>
      <c r="P1082" s="6"/>
    </row>
    <row r="1083" spans="2:16" s="9" customFormat="1" ht="12.75" hidden="1" customHeight="1">
      <c r="B1083" s="63"/>
      <c r="C1083" s="63"/>
      <c r="D1083" s="64"/>
      <c r="E1083" s="64"/>
      <c r="F1083" s="65"/>
      <c r="K1083" s="6"/>
      <c r="L1083" s="6"/>
      <c r="M1083" s="6"/>
      <c r="N1083" s="6"/>
      <c r="O1083" s="6"/>
      <c r="P1083" s="6"/>
    </row>
    <row r="1084" spans="2:16" s="9" customFormat="1" ht="12.75" hidden="1" customHeight="1">
      <c r="B1084" s="63"/>
      <c r="C1084" s="63"/>
      <c r="D1084" s="64"/>
      <c r="E1084" s="64"/>
      <c r="F1084" s="65"/>
      <c r="K1084" s="6"/>
      <c r="L1084" s="6"/>
      <c r="M1084" s="6"/>
      <c r="N1084" s="6"/>
      <c r="O1084" s="6"/>
      <c r="P1084" s="6"/>
    </row>
    <row r="1085" spans="2:16" s="9" customFormat="1" ht="12.75" hidden="1" customHeight="1">
      <c r="B1085" s="63"/>
      <c r="C1085" s="63"/>
      <c r="D1085" s="64"/>
      <c r="E1085" s="64"/>
      <c r="F1085" s="65"/>
      <c r="K1085" s="6"/>
      <c r="L1085" s="6"/>
      <c r="M1085" s="6"/>
      <c r="N1085" s="6"/>
      <c r="O1085" s="6"/>
      <c r="P1085" s="6"/>
    </row>
    <row r="1086" spans="2:16" s="9" customFormat="1" ht="12.75" hidden="1" customHeight="1">
      <c r="B1086" s="63"/>
      <c r="C1086" s="63"/>
      <c r="D1086" s="64"/>
      <c r="E1086" s="64"/>
      <c r="F1086" s="65"/>
      <c r="K1086" s="6"/>
      <c r="L1086" s="6"/>
      <c r="M1086" s="6"/>
      <c r="N1086" s="6"/>
      <c r="O1086" s="6"/>
      <c r="P1086" s="6"/>
    </row>
    <row r="1087" spans="2:16" s="9" customFormat="1" ht="12.75" hidden="1" customHeight="1">
      <c r="B1087" s="63"/>
      <c r="C1087" s="63"/>
      <c r="D1087" s="64"/>
      <c r="E1087" s="64"/>
      <c r="F1087" s="65"/>
      <c r="K1087" s="6"/>
      <c r="L1087" s="6"/>
      <c r="M1087" s="6"/>
      <c r="N1087" s="6"/>
      <c r="O1087" s="6"/>
      <c r="P1087" s="6"/>
    </row>
    <row r="1088" spans="2:16" s="9" customFormat="1" ht="12.75" hidden="1" customHeight="1">
      <c r="B1088" s="63"/>
      <c r="C1088" s="63"/>
      <c r="D1088" s="64"/>
      <c r="E1088" s="64"/>
      <c r="F1088" s="65"/>
      <c r="K1088" s="6"/>
      <c r="L1088" s="6"/>
      <c r="M1088" s="6"/>
      <c r="N1088" s="6"/>
      <c r="O1088" s="6"/>
      <c r="P1088" s="6"/>
    </row>
    <row r="1089" spans="2:16" s="9" customFormat="1" ht="12.75" hidden="1" customHeight="1">
      <c r="B1089" s="63"/>
      <c r="C1089" s="63"/>
      <c r="D1089" s="64"/>
      <c r="E1089" s="64"/>
      <c r="F1089" s="65"/>
      <c r="K1089" s="6"/>
      <c r="L1089" s="6"/>
      <c r="M1089" s="6"/>
      <c r="N1089" s="6"/>
      <c r="O1089" s="6"/>
      <c r="P1089" s="6"/>
    </row>
    <row r="1090" spans="2:16" s="9" customFormat="1" ht="12.75" hidden="1" customHeight="1">
      <c r="B1090" s="63"/>
      <c r="C1090" s="63"/>
      <c r="D1090" s="64"/>
      <c r="E1090" s="64"/>
      <c r="F1090" s="65"/>
      <c r="K1090" s="6"/>
      <c r="L1090" s="6"/>
      <c r="M1090" s="6"/>
      <c r="N1090" s="6"/>
      <c r="O1090" s="6"/>
      <c r="P1090" s="6"/>
    </row>
    <row r="1091" spans="2:16" s="9" customFormat="1" ht="12.75" hidden="1" customHeight="1">
      <c r="B1091" s="63"/>
      <c r="C1091" s="63"/>
      <c r="D1091" s="64"/>
      <c r="E1091" s="64"/>
      <c r="F1091" s="65"/>
      <c r="K1091" s="6"/>
      <c r="L1091" s="6"/>
      <c r="M1091" s="6"/>
      <c r="N1091" s="6"/>
      <c r="O1091" s="6"/>
      <c r="P1091" s="6"/>
    </row>
    <row r="1092" spans="2:16" s="9" customFormat="1" ht="12.75" hidden="1" customHeight="1">
      <c r="B1092" s="63"/>
      <c r="C1092" s="63"/>
      <c r="D1092" s="64"/>
      <c r="E1092" s="64"/>
      <c r="F1092" s="65"/>
      <c r="K1092" s="6"/>
      <c r="L1092" s="6"/>
      <c r="M1092" s="6"/>
      <c r="N1092" s="6"/>
      <c r="O1092" s="6"/>
      <c r="P1092" s="6"/>
    </row>
    <row r="1093" spans="2:16" s="9" customFormat="1" ht="12.75" hidden="1" customHeight="1">
      <c r="B1093" s="63"/>
      <c r="C1093" s="63"/>
      <c r="D1093" s="64"/>
      <c r="E1093" s="64"/>
      <c r="F1093" s="65"/>
      <c r="K1093" s="6"/>
      <c r="L1093" s="6"/>
      <c r="M1093" s="6"/>
      <c r="N1093" s="6"/>
      <c r="O1093" s="6"/>
      <c r="P1093" s="6"/>
    </row>
    <row r="1094" spans="2:16" s="9" customFormat="1" ht="12.75" hidden="1" customHeight="1">
      <c r="B1094" s="63"/>
      <c r="C1094" s="63"/>
      <c r="D1094" s="64"/>
      <c r="E1094" s="64"/>
      <c r="F1094" s="65"/>
      <c r="K1094" s="6"/>
      <c r="L1094" s="6"/>
      <c r="M1094" s="6"/>
      <c r="N1094" s="6"/>
      <c r="O1094" s="6"/>
      <c r="P1094" s="6"/>
    </row>
    <row r="1095" spans="2:16" s="9" customFormat="1" ht="12.75" hidden="1" customHeight="1">
      <c r="B1095" s="63"/>
      <c r="C1095" s="63"/>
      <c r="D1095" s="64"/>
      <c r="E1095" s="64"/>
      <c r="F1095" s="65"/>
      <c r="K1095" s="6"/>
      <c r="L1095" s="6"/>
      <c r="M1095" s="6"/>
      <c r="N1095" s="6"/>
      <c r="O1095" s="6"/>
      <c r="P1095" s="6"/>
    </row>
    <row r="1096" spans="2:16" s="9" customFormat="1" ht="12.75" hidden="1" customHeight="1">
      <c r="B1096" s="63"/>
      <c r="C1096" s="63"/>
      <c r="D1096" s="64"/>
      <c r="E1096" s="64"/>
      <c r="F1096" s="65"/>
      <c r="K1096" s="6"/>
      <c r="L1096" s="6"/>
      <c r="M1096" s="6"/>
      <c r="N1096" s="6"/>
      <c r="O1096" s="6"/>
      <c r="P1096" s="6"/>
    </row>
    <row r="1097" spans="2:16" s="9" customFormat="1" ht="12.75" hidden="1" customHeight="1">
      <c r="B1097" s="63"/>
      <c r="C1097" s="63"/>
      <c r="D1097" s="64"/>
      <c r="E1097" s="64"/>
      <c r="F1097" s="65"/>
      <c r="K1097" s="6"/>
      <c r="L1097" s="6"/>
      <c r="M1097" s="6"/>
      <c r="N1097" s="6"/>
      <c r="O1097" s="6"/>
      <c r="P1097" s="6"/>
    </row>
    <row r="1098" spans="2:16" s="9" customFormat="1" ht="12.75" hidden="1" customHeight="1">
      <c r="B1098" s="63"/>
      <c r="C1098" s="63"/>
      <c r="D1098" s="64"/>
      <c r="E1098" s="64"/>
      <c r="F1098" s="65"/>
      <c r="K1098" s="6"/>
      <c r="L1098" s="6"/>
      <c r="M1098" s="6"/>
      <c r="N1098" s="6"/>
      <c r="O1098" s="6"/>
      <c r="P1098" s="6"/>
    </row>
    <row r="1099" spans="2:16" s="9" customFormat="1" ht="12.75" hidden="1" customHeight="1">
      <c r="B1099" s="63"/>
      <c r="C1099" s="63"/>
      <c r="D1099" s="64"/>
      <c r="E1099" s="64"/>
      <c r="F1099" s="65"/>
      <c r="K1099" s="6"/>
      <c r="L1099" s="6"/>
      <c r="M1099" s="6"/>
      <c r="N1099" s="6"/>
      <c r="O1099" s="6"/>
      <c r="P1099" s="6"/>
    </row>
    <row r="1100" spans="2:16" s="9" customFormat="1" ht="12.75" hidden="1" customHeight="1">
      <c r="B1100" s="63"/>
      <c r="C1100" s="63"/>
      <c r="D1100" s="64"/>
      <c r="E1100" s="64"/>
      <c r="F1100" s="65"/>
      <c r="K1100" s="6"/>
      <c r="L1100" s="6"/>
      <c r="M1100" s="6"/>
      <c r="N1100" s="6"/>
      <c r="O1100" s="6"/>
      <c r="P1100" s="6"/>
    </row>
    <row r="1101" spans="2:16" s="9" customFormat="1" ht="12.75" hidden="1" customHeight="1">
      <c r="B1101" s="63"/>
      <c r="C1101" s="63"/>
      <c r="D1101" s="64"/>
      <c r="E1101" s="64"/>
      <c r="F1101" s="65"/>
      <c r="K1101" s="6"/>
      <c r="L1101" s="6"/>
      <c r="M1101" s="6"/>
      <c r="N1101" s="6"/>
      <c r="O1101" s="6"/>
      <c r="P1101" s="6"/>
    </row>
    <row r="1102" spans="2:16" s="9" customFormat="1" ht="12.75" hidden="1" customHeight="1">
      <c r="B1102" s="63"/>
      <c r="C1102" s="63"/>
      <c r="D1102" s="64"/>
      <c r="E1102" s="64"/>
      <c r="F1102" s="65"/>
      <c r="K1102" s="6"/>
      <c r="L1102" s="6"/>
      <c r="M1102" s="6"/>
      <c r="N1102" s="6"/>
      <c r="O1102" s="6"/>
      <c r="P1102" s="6"/>
    </row>
    <row r="1103" spans="2:16" s="9" customFormat="1" ht="12.75" hidden="1" customHeight="1">
      <c r="B1103" s="63"/>
      <c r="C1103" s="63"/>
      <c r="D1103" s="64"/>
      <c r="E1103" s="64"/>
      <c r="F1103" s="65"/>
      <c r="K1103" s="6"/>
      <c r="L1103" s="6"/>
      <c r="M1103" s="6"/>
      <c r="N1103" s="6"/>
      <c r="O1103" s="6"/>
      <c r="P1103" s="6"/>
    </row>
    <row r="1104" spans="2:16" s="9" customFormat="1" ht="12.75" hidden="1" customHeight="1">
      <c r="B1104" s="63"/>
      <c r="C1104" s="63"/>
      <c r="D1104" s="64"/>
      <c r="E1104" s="64"/>
      <c r="F1104" s="65"/>
      <c r="K1104" s="6"/>
      <c r="L1104" s="6"/>
      <c r="M1104" s="6"/>
      <c r="N1104" s="6"/>
      <c r="O1104" s="6"/>
      <c r="P1104" s="6"/>
    </row>
    <row r="1105" spans="2:16" s="9" customFormat="1" ht="12.75" hidden="1" customHeight="1">
      <c r="B1105" s="63"/>
      <c r="C1105" s="63"/>
      <c r="D1105" s="64"/>
      <c r="E1105" s="64"/>
      <c r="F1105" s="65"/>
      <c r="K1105" s="6"/>
      <c r="L1105" s="6"/>
      <c r="M1105" s="6"/>
      <c r="N1105" s="6"/>
      <c r="O1105" s="6"/>
      <c r="P1105" s="6"/>
    </row>
    <row r="1106" spans="2:16" s="9" customFormat="1" ht="12.75" hidden="1" customHeight="1">
      <c r="B1106" s="63"/>
      <c r="C1106" s="63"/>
      <c r="D1106" s="64"/>
      <c r="E1106" s="64"/>
      <c r="F1106" s="65"/>
      <c r="K1106" s="6"/>
      <c r="L1106" s="6"/>
      <c r="M1106" s="6"/>
      <c r="N1106" s="6"/>
      <c r="O1106" s="6"/>
      <c r="P1106" s="6"/>
    </row>
    <row r="1107" spans="2:16" s="9" customFormat="1" ht="12.75" hidden="1" customHeight="1">
      <c r="B1107" s="63"/>
      <c r="C1107" s="63"/>
      <c r="D1107" s="64"/>
      <c r="E1107" s="64"/>
      <c r="F1107" s="65"/>
      <c r="K1107" s="6"/>
      <c r="L1107" s="6"/>
      <c r="M1107" s="6"/>
      <c r="N1107" s="6"/>
      <c r="O1107" s="6"/>
      <c r="P1107" s="6"/>
    </row>
    <row r="1108" spans="2:16" s="9" customFormat="1" ht="12.75" hidden="1" customHeight="1">
      <c r="B1108" s="63"/>
      <c r="C1108" s="63"/>
      <c r="D1108" s="64"/>
      <c r="E1108" s="64"/>
      <c r="F1108" s="65"/>
      <c r="K1108" s="6"/>
      <c r="L1108" s="6"/>
      <c r="M1108" s="6"/>
      <c r="N1108" s="6"/>
      <c r="O1108" s="6"/>
      <c r="P1108" s="6"/>
    </row>
    <row r="1109" spans="2:16" s="9" customFormat="1" ht="12.75" hidden="1" customHeight="1">
      <c r="B1109" s="63"/>
      <c r="C1109" s="63"/>
      <c r="D1109" s="64"/>
      <c r="E1109" s="64"/>
      <c r="F1109" s="65"/>
      <c r="K1109" s="6"/>
      <c r="L1109" s="6"/>
      <c r="M1109" s="6"/>
      <c r="N1109" s="6"/>
      <c r="O1109" s="6"/>
      <c r="P1109" s="6"/>
    </row>
    <row r="1110" spans="2:16" s="9" customFormat="1" ht="12.75" hidden="1" customHeight="1">
      <c r="B1110" s="63"/>
      <c r="C1110" s="63"/>
      <c r="D1110" s="64"/>
      <c r="E1110" s="64"/>
      <c r="F1110" s="65"/>
      <c r="K1110" s="6"/>
      <c r="L1110" s="6"/>
      <c r="M1110" s="6"/>
      <c r="N1110" s="6"/>
      <c r="O1110" s="6"/>
      <c r="P1110" s="6"/>
    </row>
    <row r="1111" spans="2:16" s="9" customFormat="1" ht="12.75" hidden="1" customHeight="1">
      <c r="B1111" s="63"/>
      <c r="C1111" s="63"/>
      <c r="D1111" s="64"/>
      <c r="E1111" s="64"/>
      <c r="F1111" s="65"/>
      <c r="K1111" s="6"/>
      <c r="L1111" s="6"/>
      <c r="M1111" s="6"/>
      <c r="N1111" s="6"/>
      <c r="O1111" s="6"/>
      <c r="P1111" s="6"/>
    </row>
    <row r="1112" spans="2:16" s="9" customFormat="1" ht="12.75" hidden="1" customHeight="1">
      <c r="B1112" s="63"/>
      <c r="C1112" s="63"/>
      <c r="D1112" s="64"/>
      <c r="E1112" s="64"/>
      <c r="F1112" s="65"/>
      <c r="K1112" s="6"/>
      <c r="L1112" s="6"/>
      <c r="M1112" s="6"/>
      <c r="N1112" s="6"/>
      <c r="O1112" s="6"/>
      <c r="P1112" s="6"/>
    </row>
    <row r="1113" spans="2:16" s="9" customFormat="1" ht="12.75" hidden="1" customHeight="1">
      <c r="B1113" s="63"/>
      <c r="C1113" s="63"/>
      <c r="D1113" s="64"/>
      <c r="E1113" s="64"/>
      <c r="F1113" s="65"/>
      <c r="K1113" s="6"/>
      <c r="L1113" s="6"/>
      <c r="M1113" s="6"/>
      <c r="N1113" s="6"/>
      <c r="O1113" s="6"/>
      <c r="P1113" s="6"/>
    </row>
    <row r="1114" spans="2:16" s="9" customFormat="1" ht="12.75" hidden="1" customHeight="1">
      <c r="B1114" s="63"/>
      <c r="C1114" s="63"/>
      <c r="D1114" s="64"/>
      <c r="E1114" s="64"/>
      <c r="F1114" s="65"/>
      <c r="K1114" s="6"/>
      <c r="L1114" s="6"/>
      <c r="M1114" s="6"/>
      <c r="N1114" s="6"/>
      <c r="O1114" s="6"/>
      <c r="P1114" s="6"/>
    </row>
    <row r="1115" spans="2:16" s="9" customFormat="1" ht="12.75" hidden="1" customHeight="1">
      <c r="B1115" s="63"/>
      <c r="C1115" s="63"/>
      <c r="D1115" s="64"/>
      <c r="E1115" s="64"/>
      <c r="F1115" s="65"/>
      <c r="K1115" s="6"/>
      <c r="L1115" s="6"/>
      <c r="M1115" s="6"/>
      <c r="N1115" s="6"/>
      <c r="O1115" s="6"/>
      <c r="P1115" s="6"/>
    </row>
    <row r="1116" spans="2:16" s="9" customFormat="1" ht="12.75" hidden="1" customHeight="1">
      <c r="B1116" s="63"/>
      <c r="C1116" s="63"/>
      <c r="D1116" s="64"/>
      <c r="E1116" s="64"/>
      <c r="F1116" s="65"/>
      <c r="K1116" s="6"/>
      <c r="L1116" s="6"/>
      <c r="M1116" s="6"/>
      <c r="N1116" s="6"/>
      <c r="O1116" s="6"/>
      <c r="P1116" s="6"/>
    </row>
    <row r="1117" spans="2:16" s="9" customFormat="1" ht="12.75" hidden="1" customHeight="1">
      <c r="B1117" s="63"/>
      <c r="C1117" s="63"/>
      <c r="D1117" s="64"/>
      <c r="E1117" s="64"/>
      <c r="F1117" s="65"/>
      <c r="K1117" s="6"/>
      <c r="L1117" s="6"/>
      <c r="M1117" s="6"/>
      <c r="N1117" s="6"/>
      <c r="O1117" s="6"/>
      <c r="P1117" s="6"/>
    </row>
    <row r="1118" spans="2:16" s="9" customFormat="1" ht="12.75" hidden="1" customHeight="1">
      <c r="B1118" s="63"/>
      <c r="C1118" s="63"/>
      <c r="D1118" s="64"/>
      <c r="E1118" s="64"/>
      <c r="F1118" s="65"/>
      <c r="K1118" s="6"/>
      <c r="L1118" s="6"/>
      <c r="M1118" s="6"/>
      <c r="N1118" s="6"/>
      <c r="O1118" s="6"/>
      <c r="P1118" s="6"/>
    </row>
    <row r="1119" spans="2:16" s="9" customFormat="1" ht="12.75" hidden="1" customHeight="1">
      <c r="B1119" s="63"/>
      <c r="C1119" s="63"/>
      <c r="D1119" s="64"/>
      <c r="E1119" s="64"/>
      <c r="F1119" s="65"/>
      <c r="K1119" s="6"/>
      <c r="L1119" s="6"/>
      <c r="M1119" s="6"/>
      <c r="N1119" s="6"/>
      <c r="O1119" s="6"/>
      <c r="P1119" s="6"/>
    </row>
    <row r="1120" spans="2:16" s="9" customFormat="1" ht="12.75" hidden="1" customHeight="1">
      <c r="B1120" s="63"/>
      <c r="C1120" s="63"/>
      <c r="D1120" s="64"/>
      <c r="E1120" s="64"/>
      <c r="F1120" s="65"/>
      <c r="K1120" s="6"/>
      <c r="L1120" s="6"/>
      <c r="M1120" s="6"/>
      <c r="N1120" s="6"/>
      <c r="O1120" s="6"/>
      <c r="P1120" s="6"/>
    </row>
    <row r="1121" spans="2:16" s="9" customFormat="1" ht="12.75" hidden="1" customHeight="1">
      <c r="B1121" s="63"/>
      <c r="C1121" s="63"/>
      <c r="D1121" s="64"/>
      <c r="E1121" s="64"/>
      <c r="F1121" s="65"/>
      <c r="K1121" s="6"/>
      <c r="L1121" s="6"/>
      <c r="M1121" s="6"/>
      <c r="N1121" s="6"/>
      <c r="O1121" s="6"/>
      <c r="P1121" s="6"/>
    </row>
    <row r="1122" spans="2:16" s="9" customFormat="1" ht="12.75" hidden="1" customHeight="1">
      <c r="B1122" s="63"/>
      <c r="C1122" s="63"/>
      <c r="D1122" s="64"/>
      <c r="E1122" s="64"/>
      <c r="F1122" s="65"/>
      <c r="K1122" s="6"/>
      <c r="L1122" s="6"/>
      <c r="M1122" s="6"/>
      <c r="N1122" s="6"/>
      <c r="O1122" s="6"/>
      <c r="P1122" s="6"/>
    </row>
    <row r="1123" spans="2:16" s="9" customFormat="1" ht="12.75" hidden="1" customHeight="1">
      <c r="B1123" s="63"/>
      <c r="C1123" s="63"/>
      <c r="D1123" s="64"/>
      <c r="E1123" s="64"/>
      <c r="F1123" s="65"/>
      <c r="K1123" s="6"/>
      <c r="L1123" s="6"/>
      <c r="M1123" s="6"/>
      <c r="N1123" s="6"/>
      <c r="O1123" s="6"/>
      <c r="P1123" s="6"/>
    </row>
    <row r="1124" spans="2:16" s="9" customFormat="1" ht="12.75" hidden="1" customHeight="1">
      <c r="B1124" s="63"/>
      <c r="C1124" s="63"/>
      <c r="D1124" s="64"/>
      <c r="E1124" s="64"/>
      <c r="F1124" s="65"/>
      <c r="K1124" s="6"/>
      <c r="L1124" s="6"/>
      <c r="M1124" s="6"/>
      <c r="N1124" s="6"/>
      <c r="O1124" s="6"/>
      <c r="P1124" s="6"/>
    </row>
    <row r="1125" spans="2:16" s="9" customFormat="1" ht="12.75" hidden="1" customHeight="1">
      <c r="B1125" s="63"/>
      <c r="C1125" s="63"/>
      <c r="D1125" s="64"/>
      <c r="E1125" s="64"/>
      <c r="F1125" s="65"/>
      <c r="K1125" s="6"/>
      <c r="L1125" s="6"/>
      <c r="M1125" s="6"/>
      <c r="N1125" s="6"/>
      <c r="O1125" s="6"/>
      <c r="P1125" s="6"/>
    </row>
    <row r="1126" spans="2:16" s="9" customFormat="1" ht="12.75" hidden="1" customHeight="1">
      <c r="B1126" s="63"/>
      <c r="C1126" s="63"/>
      <c r="D1126" s="64"/>
      <c r="E1126" s="64"/>
      <c r="F1126" s="65"/>
      <c r="K1126" s="6"/>
      <c r="L1126" s="6"/>
      <c r="M1126" s="6"/>
      <c r="N1126" s="6"/>
      <c r="O1126" s="6"/>
      <c r="P1126" s="6"/>
    </row>
    <row r="1127" spans="2:16" s="9" customFormat="1" ht="12.75" hidden="1" customHeight="1">
      <c r="B1127" s="63"/>
      <c r="C1127" s="63"/>
      <c r="D1127" s="64"/>
      <c r="E1127" s="64"/>
      <c r="F1127" s="65"/>
      <c r="K1127" s="6"/>
      <c r="L1127" s="6"/>
      <c r="M1127" s="6"/>
      <c r="N1127" s="6"/>
      <c r="O1127" s="6"/>
      <c r="P1127" s="6"/>
    </row>
    <row r="1128" spans="2:16" s="9" customFormat="1" ht="12.75" hidden="1" customHeight="1">
      <c r="B1128" s="63"/>
      <c r="C1128" s="63"/>
      <c r="D1128" s="64"/>
      <c r="E1128" s="64"/>
      <c r="F1128" s="65"/>
      <c r="K1128" s="6"/>
      <c r="L1128" s="6"/>
      <c r="M1128" s="6"/>
      <c r="N1128" s="6"/>
      <c r="O1128" s="6"/>
      <c r="P1128" s="6"/>
    </row>
    <row r="1129" spans="2:16" s="9" customFormat="1" ht="12.75" hidden="1" customHeight="1">
      <c r="B1129" s="63"/>
      <c r="C1129" s="63"/>
      <c r="D1129" s="64"/>
      <c r="E1129" s="64"/>
      <c r="F1129" s="65"/>
      <c r="K1129" s="6"/>
      <c r="L1129" s="6"/>
      <c r="M1129" s="6"/>
      <c r="N1129" s="6"/>
      <c r="O1129" s="6"/>
      <c r="P1129" s="6"/>
    </row>
    <row r="1130" spans="2:16" s="9" customFormat="1" ht="12.75" hidden="1" customHeight="1">
      <c r="B1130" s="63"/>
      <c r="C1130" s="63"/>
      <c r="D1130" s="64"/>
      <c r="E1130" s="64"/>
      <c r="F1130" s="65"/>
      <c r="K1130" s="6"/>
      <c r="L1130" s="6"/>
      <c r="M1130" s="6"/>
      <c r="N1130" s="6"/>
      <c r="O1130" s="6"/>
      <c r="P1130" s="6"/>
    </row>
    <row r="1131" spans="2:16" s="9" customFormat="1" ht="12.75" hidden="1" customHeight="1">
      <c r="B1131" s="63"/>
      <c r="C1131" s="63"/>
      <c r="D1131" s="64"/>
      <c r="E1131" s="64"/>
      <c r="F1131" s="65"/>
      <c r="K1131" s="6"/>
      <c r="L1131" s="6"/>
      <c r="M1131" s="6"/>
      <c r="N1131" s="6"/>
      <c r="O1131" s="6"/>
      <c r="P1131" s="6"/>
    </row>
    <row r="1132" spans="2:16" s="9" customFormat="1" ht="12.75" hidden="1" customHeight="1">
      <c r="B1132" s="63"/>
      <c r="C1132" s="63"/>
      <c r="D1132" s="64"/>
      <c r="E1132" s="64"/>
      <c r="F1132" s="65"/>
      <c r="K1132" s="6"/>
      <c r="L1132" s="6"/>
      <c r="M1132" s="6"/>
      <c r="N1132" s="6"/>
      <c r="O1132" s="6"/>
      <c r="P1132" s="6"/>
    </row>
    <row r="1133" spans="2:16" s="9" customFormat="1" ht="12.75" hidden="1" customHeight="1">
      <c r="B1133" s="63"/>
      <c r="C1133" s="63"/>
      <c r="D1133" s="64"/>
      <c r="E1133" s="64"/>
      <c r="F1133" s="65"/>
      <c r="K1133" s="6"/>
      <c r="L1133" s="6"/>
      <c r="M1133" s="6"/>
      <c r="N1133" s="6"/>
      <c r="O1133" s="6"/>
      <c r="P1133" s="6"/>
    </row>
    <row r="1134" spans="2:16" s="9" customFormat="1" ht="12.75" hidden="1" customHeight="1">
      <c r="B1134" s="63"/>
      <c r="C1134" s="63"/>
      <c r="D1134" s="64"/>
      <c r="E1134" s="64"/>
      <c r="F1134" s="65"/>
      <c r="K1134" s="6"/>
      <c r="L1134" s="6"/>
      <c r="M1134" s="6"/>
      <c r="N1134" s="6"/>
      <c r="O1134" s="6"/>
      <c r="P1134" s="6"/>
    </row>
    <row r="1135" spans="2:16" s="9" customFormat="1" ht="12.75" hidden="1" customHeight="1">
      <c r="B1135" s="63"/>
      <c r="C1135" s="63"/>
      <c r="D1135" s="64"/>
      <c r="E1135" s="64"/>
      <c r="F1135" s="65"/>
      <c r="K1135" s="6"/>
      <c r="L1135" s="6"/>
      <c r="M1135" s="6"/>
      <c r="N1135" s="6"/>
      <c r="O1135" s="6"/>
      <c r="P1135" s="6"/>
    </row>
    <row r="1136" spans="2:16" s="9" customFormat="1" ht="12.75" hidden="1" customHeight="1">
      <c r="B1136" s="63"/>
      <c r="C1136" s="63"/>
      <c r="D1136" s="64"/>
      <c r="E1136" s="64"/>
      <c r="F1136" s="65"/>
      <c r="K1136" s="6"/>
      <c r="L1136" s="6"/>
      <c r="M1136" s="6"/>
      <c r="N1136" s="6"/>
      <c r="O1136" s="6"/>
      <c r="P1136" s="6"/>
    </row>
    <row r="1137" spans="2:16" s="9" customFormat="1" ht="12.75" hidden="1" customHeight="1">
      <c r="B1137" s="63"/>
      <c r="C1137" s="63"/>
      <c r="D1137" s="64"/>
      <c r="E1137" s="64"/>
      <c r="F1137" s="65"/>
      <c r="K1137" s="6"/>
      <c r="L1137" s="6"/>
      <c r="M1137" s="6"/>
      <c r="N1137" s="6"/>
      <c r="O1137" s="6"/>
      <c r="P1137" s="6"/>
    </row>
    <row r="1138" spans="2:16" s="9" customFormat="1" ht="12.75" hidden="1" customHeight="1">
      <c r="B1138" s="63"/>
      <c r="C1138" s="63"/>
      <c r="D1138" s="64"/>
      <c r="E1138" s="64"/>
      <c r="F1138" s="65"/>
      <c r="K1138" s="6"/>
      <c r="L1138" s="6"/>
      <c r="M1138" s="6"/>
      <c r="N1138" s="6"/>
      <c r="O1138" s="6"/>
      <c r="P1138" s="6"/>
    </row>
    <row r="1139" spans="2:16" s="9" customFormat="1" ht="12.75" hidden="1" customHeight="1">
      <c r="B1139" s="63"/>
      <c r="C1139" s="63"/>
      <c r="D1139" s="64"/>
      <c r="E1139" s="64"/>
      <c r="F1139" s="65"/>
      <c r="K1139" s="6"/>
      <c r="L1139" s="6"/>
      <c r="M1139" s="6"/>
      <c r="N1139" s="6"/>
      <c r="O1139" s="6"/>
      <c r="P1139" s="6"/>
    </row>
    <row r="1140" spans="2:16" s="9" customFormat="1" ht="12.75" hidden="1" customHeight="1">
      <c r="B1140" s="63"/>
      <c r="C1140" s="63"/>
      <c r="D1140" s="64"/>
      <c r="E1140" s="64"/>
      <c r="F1140" s="65"/>
      <c r="K1140" s="6"/>
      <c r="L1140" s="6"/>
      <c r="M1140" s="6"/>
      <c r="N1140" s="6"/>
      <c r="O1140" s="6"/>
      <c r="P1140" s="6"/>
    </row>
    <row r="1141" spans="2:16" s="9" customFormat="1" ht="12.75" hidden="1" customHeight="1">
      <c r="B1141" s="63"/>
      <c r="C1141" s="63"/>
      <c r="D1141" s="64"/>
      <c r="E1141" s="64"/>
      <c r="F1141" s="65"/>
      <c r="K1141" s="6"/>
      <c r="L1141" s="6"/>
      <c r="M1141" s="6"/>
      <c r="N1141" s="6"/>
      <c r="O1141" s="6"/>
      <c r="P1141" s="6"/>
    </row>
    <row r="1142" spans="2:16" s="9" customFormat="1" ht="12.75" hidden="1" customHeight="1">
      <c r="B1142" s="63"/>
      <c r="C1142" s="63"/>
      <c r="D1142" s="64"/>
      <c r="E1142" s="64"/>
      <c r="F1142" s="65"/>
      <c r="K1142" s="6"/>
      <c r="L1142" s="6"/>
      <c r="M1142" s="6"/>
      <c r="N1142" s="6"/>
      <c r="O1142" s="6"/>
      <c r="P1142" s="6"/>
    </row>
    <row r="1143" spans="2:16" s="9" customFormat="1" ht="12.75" hidden="1" customHeight="1">
      <c r="B1143" s="63"/>
      <c r="C1143" s="63"/>
      <c r="D1143" s="64"/>
      <c r="E1143" s="64"/>
      <c r="F1143" s="65"/>
      <c r="K1143" s="6"/>
      <c r="L1143" s="6"/>
      <c r="M1143" s="6"/>
      <c r="N1143" s="6"/>
      <c r="O1143" s="6"/>
      <c r="P1143" s="6"/>
    </row>
    <row r="1144" spans="2:16" s="9" customFormat="1" ht="12.75" hidden="1" customHeight="1">
      <c r="B1144" s="63"/>
      <c r="C1144" s="63"/>
      <c r="D1144" s="64"/>
      <c r="E1144" s="64"/>
      <c r="F1144" s="65"/>
      <c r="K1144" s="6"/>
      <c r="L1144" s="6"/>
      <c r="M1144" s="6"/>
      <c r="N1144" s="6"/>
      <c r="O1144" s="6"/>
      <c r="P1144" s="6"/>
    </row>
    <row r="1145" spans="2:16" s="9" customFormat="1" ht="12.75" hidden="1" customHeight="1">
      <c r="B1145" s="63"/>
      <c r="C1145" s="63"/>
      <c r="D1145" s="64"/>
      <c r="E1145" s="64"/>
      <c r="F1145" s="65"/>
      <c r="K1145" s="6"/>
      <c r="L1145" s="6"/>
      <c r="M1145" s="6"/>
      <c r="N1145" s="6"/>
      <c r="O1145" s="6"/>
      <c r="P1145" s="6"/>
    </row>
    <row r="1146" spans="2:16" s="9" customFormat="1" ht="12.75" hidden="1" customHeight="1">
      <c r="B1146" s="63"/>
      <c r="C1146" s="63"/>
      <c r="D1146" s="64"/>
      <c r="E1146" s="64"/>
      <c r="F1146" s="65"/>
      <c r="K1146" s="6"/>
      <c r="L1146" s="6"/>
      <c r="M1146" s="6"/>
      <c r="N1146" s="6"/>
      <c r="O1146" s="6"/>
      <c r="P1146" s="6"/>
    </row>
    <row r="1147" spans="2:16" s="9" customFormat="1" ht="12.75" hidden="1" customHeight="1">
      <c r="B1147" s="63"/>
      <c r="C1147" s="63"/>
      <c r="D1147" s="64"/>
      <c r="E1147" s="64"/>
      <c r="F1147" s="65"/>
      <c r="K1147" s="6"/>
      <c r="L1147" s="6"/>
      <c r="M1147" s="6"/>
      <c r="N1147" s="6"/>
      <c r="O1147" s="6"/>
      <c r="P1147" s="6"/>
    </row>
    <row r="1148" spans="2:16" s="9" customFormat="1" ht="12.75" hidden="1" customHeight="1">
      <c r="B1148" s="63"/>
      <c r="C1148" s="63"/>
      <c r="D1148" s="64"/>
      <c r="E1148" s="64"/>
      <c r="F1148" s="65"/>
      <c r="K1148" s="6"/>
      <c r="L1148" s="6"/>
      <c r="M1148" s="6"/>
      <c r="N1148" s="6"/>
      <c r="O1148" s="6"/>
      <c r="P1148" s="6"/>
    </row>
    <row r="1149" spans="2:16" s="9" customFormat="1" ht="12.75" hidden="1" customHeight="1">
      <c r="B1149" s="63"/>
      <c r="C1149" s="63"/>
      <c r="D1149" s="64"/>
      <c r="E1149" s="64"/>
      <c r="F1149" s="65"/>
      <c r="K1149" s="6"/>
      <c r="L1149" s="6"/>
      <c r="M1149" s="6"/>
      <c r="N1149" s="6"/>
      <c r="O1149" s="6"/>
      <c r="P1149" s="6"/>
    </row>
    <row r="1150" spans="2:16" s="9" customFormat="1" ht="12.75" hidden="1" customHeight="1">
      <c r="B1150" s="63"/>
      <c r="C1150" s="63"/>
      <c r="D1150" s="64"/>
      <c r="E1150" s="64"/>
      <c r="F1150" s="65"/>
      <c r="K1150" s="6"/>
      <c r="L1150" s="6"/>
      <c r="M1150" s="6"/>
      <c r="N1150" s="6"/>
      <c r="O1150" s="6"/>
      <c r="P1150" s="6"/>
    </row>
    <row r="1151" spans="2:16" s="9" customFormat="1" ht="12.75" hidden="1" customHeight="1">
      <c r="B1151" s="63"/>
      <c r="C1151" s="63"/>
      <c r="D1151" s="64"/>
      <c r="E1151" s="64"/>
      <c r="F1151" s="65"/>
      <c r="K1151" s="6"/>
      <c r="L1151" s="6"/>
      <c r="M1151" s="6"/>
      <c r="N1151" s="6"/>
      <c r="O1151" s="6"/>
      <c r="P1151" s="6"/>
    </row>
    <row r="1152" spans="2:16" s="9" customFormat="1" ht="12.75" hidden="1" customHeight="1">
      <c r="B1152" s="63"/>
      <c r="C1152" s="63"/>
      <c r="D1152" s="64"/>
      <c r="E1152" s="64"/>
      <c r="F1152" s="65"/>
      <c r="K1152" s="6"/>
      <c r="L1152" s="6"/>
      <c r="M1152" s="6"/>
      <c r="N1152" s="6"/>
      <c r="O1152" s="6"/>
      <c r="P1152" s="6"/>
    </row>
    <row r="1153" spans="2:16" s="9" customFormat="1" ht="12.75" hidden="1" customHeight="1">
      <c r="B1153" s="63"/>
      <c r="C1153" s="63"/>
      <c r="D1153" s="64"/>
      <c r="E1153" s="64"/>
      <c r="F1153" s="65"/>
      <c r="K1153" s="6"/>
      <c r="L1153" s="6"/>
      <c r="M1153" s="6"/>
      <c r="N1153" s="6"/>
      <c r="O1153" s="6"/>
      <c r="P1153" s="6"/>
    </row>
    <row r="1154" spans="2:16" s="9" customFormat="1" ht="12.75" hidden="1" customHeight="1">
      <c r="B1154" s="63"/>
      <c r="C1154" s="63"/>
      <c r="D1154" s="64"/>
      <c r="E1154" s="64"/>
      <c r="F1154" s="65"/>
      <c r="K1154" s="6"/>
      <c r="L1154" s="6"/>
      <c r="M1154" s="6"/>
      <c r="N1154" s="6"/>
      <c r="O1154" s="6"/>
      <c r="P1154" s="6"/>
    </row>
    <row r="1155" spans="2:16" s="9" customFormat="1" ht="12.75" hidden="1" customHeight="1">
      <c r="B1155" s="63"/>
      <c r="C1155" s="63"/>
      <c r="D1155" s="64"/>
      <c r="E1155" s="64"/>
      <c r="F1155" s="65"/>
      <c r="K1155" s="6"/>
      <c r="L1155" s="6"/>
      <c r="M1155" s="6"/>
      <c r="N1155" s="6"/>
      <c r="O1155" s="6"/>
      <c r="P1155" s="6"/>
    </row>
    <row r="1156" spans="2:16" s="9" customFormat="1" ht="12.75" hidden="1" customHeight="1">
      <c r="B1156" s="63"/>
      <c r="C1156" s="63"/>
      <c r="D1156" s="64"/>
      <c r="E1156" s="64"/>
      <c r="F1156" s="65"/>
      <c r="K1156" s="6"/>
      <c r="L1156" s="6"/>
      <c r="M1156" s="6"/>
      <c r="N1156" s="6"/>
      <c r="O1156" s="6"/>
      <c r="P1156" s="6"/>
    </row>
    <row r="1157" spans="2:16" s="9" customFormat="1" ht="12.75" hidden="1" customHeight="1">
      <c r="B1157" s="63"/>
      <c r="C1157" s="63"/>
      <c r="D1157" s="64"/>
      <c r="E1157" s="64"/>
      <c r="F1157" s="65"/>
      <c r="K1157" s="6"/>
      <c r="L1157" s="6"/>
      <c r="M1157" s="6"/>
      <c r="N1157" s="6"/>
      <c r="O1157" s="6"/>
      <c r="P1157" s="6"/>
    </row>
    <row r="1158" spans="2:16" s="9" customFormat="1" ht="12.75" hidden="1" customHeight="1">
      <c r="B1158" s="63"/>
      <c r="C1158" s="63"/>
      <c r="D1158" s="64"/>
      <c r="E1158" s="64"/>
      <c r="F1158" s="65"/>
      <c r="K1158" s="6"/>
      <c r="L1158" s="6"/>
      <c r="M1158" s="6"/>
      <c r="N1158" s="6"/>
      <c r="O1158" s="6"/>
      <c r="P1158" s="6"/>
    </row>
    <row r="1159" spans="2:16" s="9" customFormat="1" ht="12.75" hidden="1" customHeight="1">
      <c r="B1159" s="63"/>
      <c r="C1159" s="63"/>
      <c r="D1159" s="64"/>
      <c r="E1159" s="64"/>
      <c r="F1159" s="65"/>
      <c r="K1159" s="6"/>
      <c r="L1159" s="6"/>
      <c r="M1159" s="6"/>
      <c r="N1159" s="6"/>
      <c r="O1159" s="6"/>
      <c r="P1159" s="6"/>
    </row>
    <row r="1160" spans="2:16" s="9" customFormat="1" ht="12.75" hidden="1" customHeight="1">
      <c r="B1160" s="63"/>
      <c r="C1160" s="63"/>
      <c r="D1160" s="64"/>
      <c r="E1160" s="64"/>
      <c r="F1160" s="65"/>
      <c r="K1160" s="6"/>
      <c r="L1160" s="6"/>
      <c r="M1160" s="6"/>
      <c r="N1160" s="6"/>
      <c r="O1160" s="6"/>
      <c r="P1160" s="6"/>
    </row>
    <row r="1161" spans="2:16" s="9" customFormat="1" ht="12.75" hidden="1" customHeight="1">
      <c r="B1161" s="63"/>
      <c r="C1161" s="63"/>
      <c r="D1161" s="64"/>
      <c r="E1161" s="64"/>
      <c r="F1161" s="65"/>
      <c r="K1161" s="6"/>
      <c r="L1161" s="6"/>
      <c r="M1161" s="6"/>
      <c r="N1161" s="6"/>
      <c r="O1161" s="6"/>
      <c r="P1161" s="6"/>
    </row>
    <row r="1162" spans="2:16" s="9" customFormat="1" ht="12.75" hidden="1" customHeight="1">
      <c r="B1162" s="63"/>
      <c r="C1162" s="63"/>
      <c r="D1162" s="64"/>
      <c r="E1162" s="64"/>
      <c r="F1162" s="65"/>
      <c r="K1162" s="6"/>
      <c r="L1162" s="6"/>
      <c r="M1162" s="6"/>
      <c r="N1162" s="6"/>
      <c r="O1162" s="6"/>
      <c r="P1162" s="6"/>
    </row>
    <row r="1163" spans="2:16" s="9" customFormat="1" ht="12.75" hidden="1" customHeight="1">
      <c r="B1163" s="63"/>
      <c r="C1163" s="63"/>
      <c r="D1163" s="64"/>
      <c r="E1163" s="64"/>
      <c r="F1163" s="65"/>
      <c r="K1163" s="6"/>
      <c r="L1163" s="6"/>
      <c r="M1163" s="6"/>
      <c r="N1163" s="6"/>
      <c r="O1163" s="6"/>
      <c r="P1163" s="6"/>
    </row>
    <row r="1164" spans="2:16" s="9" customFormat="1" ht="12.75" hidden="1" customHeight="1">
      <c r="B1164" s="63"/>
      <c r="C1164" s="63"/>
      <c r="D1164" s="64"/>
      <c r="E1164" s="64"/>
      <c r="F1164" s="65"/>
      <c r="K1164" s="6"/>
      <c r="L1164" s="6"/>
      <c r="M1164" s="6"/>
      <c r="N1164" s="6"/>
      <c r="O1164" s="6"/>
      <c r="P1164" s="6"/>
    </row>
    <row r="1165" spans="2:16" s="9" customFormat="1" ht="12.75" hidden="1" customHeight="1">
      <c r="B1165" s="63"/>
      <c r="C1165" s="63"/>
      <c r="D1165" s="64"/>
      <c r="E1165" s="64"/>
      <c r="F1165" s="65"/>
      <c r="K1165" s="6"/>
      <c r="L1165" s="6"/>
      <c r="M1165" s="6"/>
      <c r="N1165" s="6"/>
      <c r="O1165" s="6"/>
      <c r="P1165" s="6"/>
    </row>
    <row r="1166" spans="2:16" s="9" customFormat="1" ht="12.75" hidden="1" customHeight="1">
      <c r="B1166" s="63"/>
      <c r="C1166" s="63"/>
      <c r="D1166" s="64"/>
      <c r="E1166" s="64"/>
      <c r="F1166" s="65"/>
      <c r="K1166" s="6"/>
      <c r="L1166" s="6"/>
      <c r="M1166" s="6"/>
      <c r="N1166" s="6"/>
      <c r="O1166" s="6"/>
      <c r="P1166" s="6"/>
    </row>
    <row r="1167" spans="2:16" s="9" customFormat="1" ht="12.75" hidden="1" customHeight="1">
      <c r="B1167" s="63"/>
      <c r="C1167" s="63"/>
      <c r="D1167" s="64"/>
      <c r="E1167" s="64"/>
      <c r="F1167" s="65"/>
      <c r="K1167" s="6"/>
      <c r="L1167" s="6"/>
      <c r="M1167" s="6"/>
      <c r="N1167" s="6"/>
      <c r="O1167" s="6"/>
      <c r="P1167" s="6"/>
    </row>
    <row r="1168" spans="2:16" s="9" customFormat="1" ht="12.75" hidden="1" customHeight="1">
      <c r="B1168" s="63"/>
      <c r="C1168" s="63"/>
      <c r="D1168" s="64"/>
      <c r="E1168" s="64"/>
      <c r="F1168" s="65"/>
      <c r="K1168" s="6"/>
      <c r="L1168" s="6"/>
      <c r="M1168" s="6"/>
      <c r="N1168" s="6"/>
      <c r="O1168" s="6"/>
      <c r="P1168" s="6"/>
    </row>
    <row r="1169" spans="2:16" s="9" customFormat="1" ht="12.75" hidden="1" customHeight="1">
      <c r="B1169" s="63"/>
      <c r="C1169" s="63"/>
      <c r="D1169" s="64"/>
      <c r="E1169" s="64"/>
      <c r="F1169" s="65"/>
      <c r="K1169" s="6"/>
      <c r="L1169" s="6"/>
      <c r="M1169" s="6"/>
      <c r="N1169" s="6"/>
      <c r="O1169" s="6"/>
      <c r="P1169" s="6"/>
    </row>
    <row r="1170" spans="2:16" s="9" customFormat="1" ht="12.75" hidden="1" customHeight="1">
      <c r="B1170" s="63"/>
      <c r="C1170" s="63"/>
      <c r="D1170" s="64"/>
      <c r="E1170" s="64"/>
      <c r="F1170" s="65"/>
      <c r="K1170" s="6"/>
      <c r="L1170" s="6"/>
      <c r="M1170" s="6"/>
      <c r="N1170" s="6"/>
      <c r="O1170" s="6"/>
      <c r="P1170" s="6"/>
    </row>
    <row r="1171" spans="2:16" s="9" customFormat="1" ht="12.75" hidden="1" customHeight="1">
      <c r="B1171" s="63"/>
      <c r="C1171" s="63"/>
      <c r="D1171" s="64"/>
      <c r="E1171" s="64"/>
      <c r="F1171" s="65"/>
      <c r="K1171" s="6"/>
      <c r="L1171" s="6"/>
      <c r="M1171" s="6"/>
      <c r="N1171" s="6"/>
      <c r="O1171" s="6"/>
      <c r="P1171" s="6"/>
    </row>
    <row r="1172" spans="2:16" s="9" customFormat="1" ht="12.75" hidden="1" customHeight="1">
      <c r="B1172" s="63"/>
      <c r="C1172" s="63"/>
      <c r="D1172" s="64"/>
      <c r="E1172" s="64"/>
      <c r="F1172" s="65"/>
      <c r="K1172" s="6"/>
      <c r="L1172" s="6"/>
      <c r="M1172" s="6"/>
      <c r="N1172" s="6"/>
      <c r="O1172" s="6"/>
      <c r="P1172" s="6"/>
    </row>
    <row r="1173" spans="2:16" s="9" customFormat="1" ht="12.75" hidden="1" customHeight="1">
      <c r="B1173" s="63"/>
      <c r="C1173" s="63"/>
      <c r="D1173" s="64"/>
      <c r="E1173" s="64"/>
      <c r="F1173" s="65"/>
      <c r="K1173" s="6"/>
      <c r="L1173" s="6"/>
      <c r="M1173" s="6"/>
      <c r="N1173" s="6"/>
      <c r="O1173" s="6"/>
      <c r="P1173" s="6"/>
    </row>
    <row r="1174" spans="2:16" s="9" customFormat="1" ht="12.75" hidden="1" customHeight="1">
      <c r="B1174" s="63"/>
      <c r="C1174" s="63"/>
      <c r="D1174" s="64"/>
      <c r="E1174" s="64"/>
      <c r="F1174" s="65"/>
      <c r="K1174" s="6"/>
      <c r="L1174" s="6"/>
      <c r="M1174" s="6"/>
      <c r="N1174" s="6"/>
      <c r="O1174" s="6"/>
      <c r="P1174" s="6"/>
    </row>
    <row r="1175" spans="2:16" s="9" customFormat="1" ht="12.75" hidden="1" customHeight="1">
      <c r="B1175" s="63"/>
      <c r="C1175" s="63"/>
      <c r="D1175" s="64"/>
      <c r="E1175" s="64"/>
      <c r="F1175" s="65"/>
      <c r="K1175" s="6"/>
      <c r="L1175" s="6"/>
      <c r="M1175" s="6"/>
      <c r="N1175" s="6"/>
      <c r="O1175" s="6"/>
      <c r="P1175" s="6"/>
    </row>
    <row r="1176" spans="2:16" s="9" customFormat="1" ht="12.75" hidden="1" customHeight="1">
      <c r="B1176" s="63"/>
      <c r="C1176" s="63"/>
      <c r="D1176" s="64"/>
      <c r="E1176" s="64"/>
      <c r="F1176" s="65"/>
      <c r="K1176" s="6"/>
      <c r="L1176" s="6"/>
      <c r="M1176" s="6"/>
      <c r="N1176" s="6"/>
      <c r="O1176" s="6"/>
      <c r="P1176" s="6"/>
    </row>
    <row r="1177" spans="2:16" s="9" customFormat="1" ht="12.75" hidden="1" customHeight="1">
      <c r="B1177" s="63"/>
      <c r="C1177" s="63"/>
      <c r="D1177" s="64"/>
      <c r="E1177" s="64"/>
      <c r="F1177" s="65"/>
      <c r="K1177" s="6"/>
      <c r="L1177" s="6"/>
      <c r="M1177" s="6"/>
      <c r="N1177" s="6"/>
      <c r="O1177" s="6"/>
      <c r="P1177" s="6"/>
    </row>
    <row r="1178" spans="2:16" s="9" customFormat="1" ht="12.75" hidden="1" customHeight="1">
      <c r="B1178" s="63"/>
      <c r="C1178" s="63"/>
      <c r="D1178" s="64"/>
      <c r="E1178" s="64"/>
      <c r="F1178" s="65"/>
      <c r="K1178" s="6"/>
      <c r="L1178" s="6"/>
      <c r="M1178" s="6"/>
      <c r="N1178" s="6"/>
      <c r="O1178" s="6"/>
      <c r="P1178" s="6"/>
    </row>
    <row r="1179" spans="2:16" s="9" customFormat="1" ht="12.75" hidden="1" customHeight="1">
      <c r="B1179" s="63"/>
      <c r="C1179" s="63"/>
      <c r="D1179" s="64"/>
      <c r="E1179" s="64"/>
      <c r="F1179" s="65"/>
      <c r="K1179" s="6"/>
      <c r="L1179" s="6"/>
      <c r="M1179" s="6"/>
      <c r="N1179" s="6"/>
      <c r="O1179" s="6"/>
      <c r="P1179" s="6"/>
    </row>
    <row r="1180" spans="2:16" s="9" customFormat="1" ht="12.75" hidden="1" customHeight="1">
      <c r="B1180" s="63"/>
      <c r="C1180" s="63"/>
      <c r="D1180" s="64"/>
      <c r="E1180" s="64"/>
      <c r="F1180" s="65"/>
      <c r="K1180" s="6"/>
      <c r="L1180" s="6"/>
      <c r="M1180" s="6"/>
      <c r="N1180" s="6"/>
      <c r="O1180" s="6"/>
      <c r="P1180" s="6"/>
    </row>
    <row r="1181" spans="2:16" s="9" customFormat="1" ht="12.75" hidden="1" customHeight="1">
      <c r="B1181" s="63"/>
      <c r="C1181" s="63"/>
      <c r="D1181" s="64"/>
      <c r="E1181" s="64"/>
      <c r="F1181" s="65"/>
      <c r="K1181" s="6"/>
      <c r="L1181" s="6"/>
      <c r="M1181" s="6"/>
      <c r="N1181" s="6"/>
      <c r="O1181" s="6"/>
      <c r="P1181" s="6"/>
    </row>
    <row r="1182" spans="2:16" s="9" customFormat="1" ht="12.75" hidden="1" customHeight="1">
      <c r="B1182" s="63"/>
      <c r="C1182" s="63"/>
      <c r="D1182" s="64"/>
      <c r="E1182" s="64"/>
      <c r="F1182" s="65"/>
      <c r="K1182" s="6"/>
      <c r="L1182" s="6"/>
      <c r="M1182" s="6"/>
      <c r="N1182" s="6"/>
      <c r="O1182" s="6"/>
      <c r="P1182" s="6"/>
    </row>
    <row r="1183" spans="2:16" s="9" customFormat="1" ht="12.75" hidden="1" customHeight="1">
      <c r="B1183" s="63"/>
      <c r="C1183" s="63"/>
      <c r="D1183" s="64"/>
      <c r="E1183" s="64"/>
      <c r="F1183" s="65"/>
      <c r="K1183" s="6"/>
      <c r="L1183" s="6"/>
      <c r="M1183" s="6"/>
      <c r="N1183" s="6"/>
      <c r="O1183" s="6"/>
      <c r="P1183" s="6"/>
    </row>
    <row r="1184" spans="2:16" s="9" customFormat="1" ht="12.75" hidden="1" customHeight="1">
      <c r="B1184" s="63"/>
      <c r="C1184" s="63"/>
      <c r="D1184" s="64"/>
      <c r="E1184" s="64"/>
      <c r="F1184" s="65"/>
      <c r="K1184" s="6"/>
      <c r="L1184" s="6"/>
      <c r="M1184" s="6"/>
      <c r="N1184" s="6"/>
      <c r="O1184" s="6"/>
      <c r="P1184" s="6"/>
    </row>
    <row r="1185" spans="2:16" s="9" customFormat="1" ht="12.75" hidden="1" customHeight="1">
      <c r="B1185" s="63"/>
      <c r="C1185" s="63"/>
      <c r="D1185" s="64"/>
      <c r="E1185" s="64"/>
      <c r="F1185" s="65"/>
      <c r="K1185" s="6"/>
      <c r="L1185" s="6"/>
      <c r="M1185" s="6"/>
      <c r="N1185" s="6"/>
      <c r="O1185" s="6"/>
      <c r="P1185" s="6"/>
    </row>
    <row r="1186" spans="2:16" s="9" customFormat="1" ht="12.75" hidden="1" customHeight="1">
      <c r="B1186" s="63"/>
      <c r="C1186" s="63"/>
      <c r="D1186" s="64"/>
      <c r="E1186" s="64"/>
      <c r="F1186" s="65"/>
      <c r="K1186" s="6"/>
      <c r="L1186" s="6"/>
      <c r="M1186" s="6"/>
      <c r="N1186" s="6"/>
      <c r="O1186" s="6"/>
      <c r="P1186" s="6"/>
    </row>
    <row r="1187" spans="2:16" s="9" customFormat="1" ht="12.75" hidden="1" customHeight="1">
      <c r="B1187" s="63"/>
      <c r="C1187" s="63"/>
      <c r="D1187" s="64"/>
      <c r="E1187" s="64"/>
      <c r="F1187" s="65"/>
      <c r="K1187" s="6"/>
      <c r="L1187" s="6"/>
      <c r="M1187" s="6"/>
      <c r="N1187" s="6"/>
      <c r="O1187" s="6"/>
      <c r="P1187" s="6"/>
    </row>
    <row r="1188" spans="2:16" s="9" customFormat="1" ht="12.75" hidden="1" customHeight="1">
      <c r="B1188" s="63"/>
      <c r="C1188" s="63"/>
      <c r="D1188" s="64"/>
      <c r="E1188" s="64"/>
      <c r="F1188" s="65"/>
      <c r="K1188" s="6"/>
      <c r="L1188" s="6"/>
      <c r="M1188" s="6"/>
      <c r="N1188" s="6"/>
      <c r="O1188" s="6"/>
      <c r="P1188" s="6"/>
    </row>
    <row r="1189" spans="2:16" s="9" customFormat="1" ht="12.75" hidden="1" customHeight="1">
      <c r="B1189" s="63"/>
      <c r="C1189" s="63"/>
      <c r="D1189" s="64"/>
      <c r="E1189" s="64"/>
      <c r="F1189" s="65"/>
      <c r="K1189" s="6"/>
      <c r="L1189" s="6"/>
      <c r="M1189" s="6"/>
      <c r="N1189" s="6"/>
      <c r="O1189" s="6"/>
      <c r="P1189" s="6"/>
    </row>
    <row r="1190" spans="2:16" s="9" customFormat="1" ht="12.75" hidden="1" customHeight="1">
      <c r="B1190" s="63"/>
      <c r="C1190" s="63"/>
      <c r="D1190" s="64"/>
      <c r="E1190" s="64"/>
      <c r="F1190" s="65"/>
      <c r="K1190" s="6"/>
      <c r="L1190" s="6"/>
      <c r="M1190" s="6"/>
      <c r="N1190" s="6"/>
      <c r="O1190" s="6"/>
      <c r="P1190" s="6"/>
    </row>
    <row r="1191" spans="2:16" s="9" customFormat="1" ht="12.75" hidden="1" customHeight="1">
      <c r="B1191" s="63"/>
      <c r="C1191" s="63"/>
      <c r="D1191" s="64"/>
      <c r="E1191" s="64"/>
      <c r="F1191" s="65"/>
      <c r="K1191" s="6"/>
      <c r="L1191" s="6"/>
      <c r="M1191" s="6"/>
      <c r="N1191" s="6"/>
      <c r="O1191" s="6"/>
      <c r="P1191" s="6"/>
    </row>
    <row r="1192" spans="2:16" s="9" customFormat="1" ht="12.75" hidden="1" customHeight="1">
      <c r="B1192" s="63"/>
      <c r="C1192" s="63"/>
      <c r="D1192" s="64"/>
      <c r="E1192" s="64"/>
      <c r="F1192" s="65"/>
      <c r="K1192" s="6"/>
      <c r="L1192" s="6"/>
      <c r="M1192" s="6"/>
      <c r="N1192" s="6"/>
      <c r="O1192" s="6"/>
      <c r="P1192" s="6"/>
    </row>
    <row r="1193" spans="2:16" s="9" customFormat="1" ht="12.75" hidden="1" customHeight="1">
      <c r="B1193" s="63"/>
      <c r="C1193" s="63"/>
      <c r="D1193" s="64"/>
      <c r="E1193" s="64"/>
      <c r="F1193" s="65"/>
      <c r="K1193" s="6"/>
      <c r="L1193" s="6"/>
      <c r="M1193" s="6"/>
      <c r="N1193" s="6"/>
      <c r="O1193" s="6"/>
      <c r="P1193" s="6"/>
    </row>
    <row r="1194" spans="2:16" s="9" customFormat="1" ht="12.75" hidden="1" customHeight="1">
      <c r="B1194" s="63"/>
      <c r="C1194" s="63"/>
      <c r="D1194" s="64"/>
      <c r="E1194" s="64"/>
      <c r="F1194" s="65"/>
      <c r="K1194" s="6"/>
      <c r="L1194" s="6"/>
      <c r="M1194" s="6"/>
      <c r="N1194" s="6"/>
      <c r="O1194" s="6"/>
      <c r="P1194" s="6"/>
    </row>
    <row r="1195" spans="2:16" s="9" customFormat="1" ht="12.75" hidden="1" customHeight="1">
      <c r="B1195" s="63"/>
      <c r="C1195" s="63"/>
      <c r="D1195" s="64"/>
      <c r="E1195" s="64"/>
      <c r="F1195" s="65"/>
      <c r="K1195" s="6"/>
      <c r="L1195" s="6"/>
      <c r="M1195" s="6"/>
      <c r="N1195" s="6"/>
      <c r="O1195" s="6"/>
      <c r="P1195" s="6"/>
    </row>
    <row r="1196" spans="2:16" s="9" customFormat="1" ht="12.75" hidden="1" customHeight="1">
      <c r="B1196" s="63"/>
      <c r="C1196" s="63"/>
      <c r="D1196" s="64"/>
      <c r="E1196" s="64"/>
      <c r="F1196" s="65"/>
      <c r="K1196" s="6"/>
      <c r="L1196" s="6"/>
      <c r="M1196" s="6"/>
      <c r="N1196" s="6"/>
      <c r="O1196" s="6"/>
      <c r="P1196" s="6"/>
    </row>
    <row r="1197" spans="2:16" s="9" customFormat="1" ht="12.75" hidden="1" customHeight="1">
      <c r="B1197" s="63"/>
      <c r="C1197" s="63"/>
      <c r="D1197" s="64"/>
      <c r="E1197" s="64"/>
      <c r="F1197" s="65"/>
      <c r="K1197" s="6"/>
      <c r="L1197" s="6"/>
      <c r="M1197" s="6"/>
      <c r="N1197" s="6"/>
      <c r="O1197" s="6"/>
      <c r="P1197" s="6"/>
    </row>
    <row r="1198" spans="2:16" s="9" customFormat="1" ht="12.75" hidden="1" customHeight="1">
      <c r="B1198" s="63"/>
      <c r="C1198" s="63"/>
      <c r="D1198" s="64"/>
      <c r="E1198" s="64"/>
      <c r="F1198" s="65"/>
      <c r="K1198" s="6"/>
      <c r="L1198" s="6"/>
      <c r="M1198" s="6"/>
      <c r="N1198" s="6"/>
      <c r="O1198" s="6"/>
      <c r="P1198" s="6"/>
    </row>
    <row r="1199" spans="2:16" s="9" customFormat="1" ht="12.75" hidden="1" customHeight="1">
      <c r="B1199" s="63"/>
      <c r="C1199" s="63"/>
      <c r="D1199" s="64"/>
      <c r="E1199" s="64"/>
      <c r="F1199" s="65"/>
      <c r="K1199" s="6"/>
      <c r="L1199" s="6"/>
      <c r="M1199" s="6"/>
      <c r="N1199" s="6"/>
      <c r="O1199" s="6"/>
      <c r="P1199" s="6"/>
    </row>
    <row r="1200" spans="2:16" s="9" customFormat="1" ht="12.75" hidden="1" customHeight="1">
      <c r="B1200" s="63"/>
      <c r="C1200" s="63"/>
      <c r="D1200" s="64"/>
      <c r="E1200" s="64"/>
      <c r="F1200" s="65"/>
      <c r="K1200" s="6"/>
      <c r="L1200" s="6"/>
      <c r="M1200" s="6"/>
      <c r="N1200" s="6"/>
      <c r="O1200" s="6"/>
      <c r="P1200" s="6"/>
    </row>
    <row r="1201" spans="2:16" s="9" customFormat="1" ht="12.75" hidden="1" customHeight="1">
      <c r="B1201" s="63"/>
      <c r="C1201" s="63"/>
      <c r="D1201" s="64"/>
      <c r="E1201" s="64"/>
      <c r="F1201" s="65"/>
      <c r="K1201" s="6"/>
      <c r="L1201" s="6"/>
      <c r="M1201" s="6"/>
      <c r="N1201" s="6"/>
      <c r="O1201" s="6"/>
      <c r="P1201" s="6"/>
    </row>
    <row r="1202" spans="2:16" s="9" customFormat="1" ht="12.75" hidden="1" customHeight="1">
      <c r="B1202" s="63"/>
      <c r="C1202" s="63"/>
      <c r="D1202" s="64"/>
      <c r="E1202" s="64"/>
      <c r="F1202" s="65"/>
      <c r="K1202" s="6"/>
      <c r="L1202" s="6"/>
      <c r="M1202" s="6"/>
      <c r="N1202" s="6"/>
      <c r="O1202" s="6"/>
      <c r="P1202" s="6"/>
    </row>
    <row r="1203" spans="2:16" s="9" customFormat="1" ht="12.75" hidden="1" customHeight="1">
      <c r="B1203" s="63"/>
      <c r="C1203" s="63"/>
      <c r="D1203" s="64"/>
      <c r="E1203" s="64"/>
      <c r="F1203" s="65"/>
      <c r="K1203" s="6"/>
      <c r="L1203" s="6"/>
      <c r="M1203" s="6"/>
      <c r="N1203" s="6"/>
      <c r="O1203" s="6"/>
      <c r="P1203" s="6"/>
    </row>
    <row r="1204" spans="2:16" s="9" customFormat="1" ht="12.75" hidden="1" customHeight="1">
      <c r="B1204" s="63"/>
      <c r="C1204" s="63"/>
      <c r="D1204" s="64"/>
      <c r="E1204" s="64"/>
      <c r="F1204" s="65"/>
      <c r="K1204" s="6"/>
      <c r="L1204" s="6"/>
      <c r="M1204" s="6"/>
      <c r="N1204" s="6"/>
      <c r="O1204" s="6"/>
      <c r="P1204" s="6"/>
    </row>
    <row r="1205" spans="2:16" s="9" customFormat="1" ht="12.75" hidden="1" customHeight="1">
      <c r="B1205" s="63"/>
      <c r="C1205" s="63"/>
      <c r="D1205" s="64"/>
      <c r="E1205" s="64"/>
      <c r="F1205" s="65"/>
      <c r="K1205" s="6"/>
      <c r="L1205" s="6"/>
      <c r="M1205" s="6"/>
      <c r="N1205" s="6"/>
      <c r="O1205" s="6"/>
      <c r="P1205" s="6"/>
    </row>
    <row r="1206" spans="2:16" s="9" customFormat="1" ht="12.75" hidden="1" customHeight="1">
      <c r="B1206" s="63"/>
      <c r="C1206" s="63"/>
      <c r="D1206" s="64"/>
      <c r="E1206" s="64"/>
      <c r="F1206" s="65"/>
      <c r="K1206" s="6"/>
      <c r="L1206" s="6"/>
      <c r="M1206" s="6"/>
      <c r="N1206" s="6"/>
      <c r="O1206" s="6"/>
      <c r="P1206" s="6"/>
    </row>
    <row r="1207" spans="2:16" s="9" customFormat="1" ht="12.75" hidden="1" customHeight="1">
      <c r="B1207" s="63"/>
      <c r="C1207" s="63"/>
      <c r="D1207" s="64"/>
      <c r="E1207" s="64"/>
      <c r="F1207" s="65"/>
      <c r="K1207" s="6"/>
      <c r="L1207" s="6"/>
      <c r="M1207" s="6"/>
      <c r="N1207" s="6"/>
      <c r="O1207" s="6"/>
      <c r="P1207" s="6"/>
    </row>
    <row r="1208" spans="2:16" s="9" customFormat="1" ht="12.75" hidden="1" customHeight="1">
      <c r="B1208" s="63"/>
      <c r="C1208" s="63"/>
      <c r="D1208" s="64"/>
      <c r="E1208" s="64"/>
      <c r="F1208" s="65"/>
      <c r="K1208" s="6"/>
      <c r="L1208" s="6"/>
      <c r="M1208" s="6"/>
      <c r="N1208" s="6"/>
      <c r="O1208" s="6"/>
      <c r="P1208" s="6"/>
    </row>
    <row r="1209" spans="2:16" s="9" customFormat="1" ht="12.75" hidden="1" customHeight="1">
      <c r="B1209" s="63"/>
      <c r="C1209" s="63"/>
      <c r="D1209" s="64"/>
      <c r="E1209" s="64"/>
      <c r="F1209" s="65"/>
      <c r="K1209" s="6"/>
      <c r="L1209" s="6"/>
      <c r="M1209" s="6"/>
      <c r="N1209" s="6"/>
      <c r="O1209" s="6"/>
      <c r="P1209" s="6"/>
    </row>
    <row r="1210" spans="2:16" s="9" customFormat="1" ht="12.75" hidden="1" customHeight="1">
      <c r="B1210" s="63"/>
      <c r="C1210" s="63"/>
      <c r="D1210" s="64"/>
      <c r="E1210" s="64"/>
      <c r="F1210" s="65"/>
      <c r="K1210" s="6"/>
      <c r="L1210" s="6"/>
      <c r="M1210" s="6"/>
      <c r="N1210" s="6"/>
      <c r="O1210" s="6"/>
      <c r="P1210" s="6"/>
    </row>
    <row r="1211" spans="2:16" s="9" customFormat="1" ht="12.75" hidden="1" customHeight="1">
      <c r="B1211" s="63"/>
      <c r="C1211" s="63"/>
      <c r="D1211" s="64"/>
      <c r="E1211" s="64"/>
      <c r="F1211" s="65"/>
      <c r="K1211" s="6"/>
      <c r="L1211" s="6"/>
      <c r="M1211" s="6"/>
      <c r="N1211" s="6"/>
      <c r="O1211" s="6"/>
      <c r="P1211" s="6"/>
    </row>
    <row r="1212" spans="2:16" s="9" customFormat="1" ht="12.75" hidden="1" customHeight="1">
      <c r="B1212" s="63"/>
      <c r="C1212" s="63"/>
      <c r="D1212" s="64"/>
      <c r="E1212" s="64"/>
      <c r="F1212" s="65"/>
      <c r="K1212" s="6"/>
      <c r="L1212" s="6"/>
      <c r="M1212" s="6"/>
      <c r="N1212" s="6"/>
      <c r="O1212" s="6"/>
      <c r="P1212" s="6"/>
    </row>
    <row r="1213" spans="2:16" s="9" customFormat="1" ht="12.75" hidden="1" customHeight="1">
      <c r="B1213" s="63"/>
      <c r="C1213" s="63"/>
      <c r="D1213" s="64"/>
      <c r="E1213" s="64"/>
      <c r="F1213" s="65"/>
      <c r="K1213" s="6"/>
      <c r="L1213" s="6"/>
      <c r="M1213" s="6"/>
      <c r="N1213" s="6"/>
      <c r="O1213" s="6"/>
      <c r="P1213" s="6"/>
    </row>
    <row r="1214" spans="2:16" s="9" customFormat="1" ht="12.75" hidden="1" customHeight="1">
      <c r="B1214" s="63"/>
      <c r="C1214" s="63"/>
      <c r="D1214" s="64"/>
      <c r="E1214" s="64"/>
      <c r="F1214" s="65"/>
      <c r="K1214" s="6"/>
      <c r="L1214" s="6"/>
      <c r="M1214" s="6"/>
      <c r="N1214" s="6"/>
      <c r="O1214" s="6"/>
      <c r="P1214" s="6"/>
    </row>
    <row r="1215" spans="2:16" s="9" customFormat="1" ht="12.75" hidden="1" customHeight="1">
      <c r="B1215" s="63"/>
      <c r="C1215" s="63"/>
      <c r="D1215" s="64"/>
      <c r="E1215" s="64"/>
      <c r="F1215" s="65"/>
      <c r="K1215" s="6"/>
      <c r="L1215" s="6"/>
      <c r="M1215" s="6"/>
      <c r="N1215" s="6"/>
      <c r="O1215" s="6"/>
      <c r="P1215" s="6"/>
    </row>
    <row r="1216" spans="2:16" s="9" customFormat="1" ht="12.75" hidden="1" customHeight="1">
      <c r="B1216" s="63"/>
      <c r="C1216" s="63"/>
      <c r="D1216" s="64"/>
      <c r="E1216" s="64"/>
      <c r="F1216" s="65"/>
      <c r="K1216" s="6"/>
      <c r="L1216" s="6"/>
      <c r="M1216" s="6"/>
      <c r="N1216" s="6"/>
      <c r="O1216" s="6"/>
      <c r="P1216" s="6"/>
    </row>
    <row r="1217" spans="2:16" s="9" customFormat="1" ht="12.75" hidden="1" customHeight="1">
      <c r="B1217" s="63"/>
      <c r="C1217" s="63"/>
      <c r="D1217" s="64"/>
      <c r="E1217" s="64"/>
      <c r="F1217" s="65"/>
      <c r="K1217" s="6"/>
      <c r="L1217" s="6"/>
      <c r="M1217" s="6"/>
      <c r="N1217" s="6"/>
      <c r="O1217" s="6"/>
      <c r="P1217" s="6"/>
    </row>
    <row r="1218" spans="2:16" s="9" customFormat="1" ht="12.75" hidden="1" customHeight="1">
      <c r="B1218" s="63"/>
      <c r="C1218" s="63"/>
      <c r="D1218" s="64"/>
      <c r="E1218" s="64"/>
      <c r="F1218" s="65"/>
      <c r="K1218" s="6"/>
      <c r="L1218" s="6"/>
      <c r="M1218" s="6"/>
      <c r="N1218" s="6"/>
      <c r="O1218" s="6"/>
      <c r="P1218" s="6"/>
    </row>
    <row r="1219" spans="2:16" s="9" customFormat="1" ht="12.75" hidden="1" customHeight="1">
      <c r="B1219" s="63"/>
      <c r="C1219" s="63"/>
      <c r="D1219" s="64"/>
      <c r="E1219" s="64"/>
      <c r="F1219" s="65"/>
      <c r="K1219" s="6"/>
      <c r="L1219" s="6"/>
      <c r="M1219" s="6"/>
      <c r="N1219" s="6"/>
      <c r="O1219" s="6"/>
      <c r="P1219" s="6"/>
    </row>
    <row r="1220" spans="2:16" s="9" customFormat="1" ht="12.75" hidden="1" customHeight="1">
      <c r="B1220" s="63"/>
      <c r="C1220" s="63"/>
      <c r="D1220" s="64"/>
      <c r="E1220" s="64"/>
      <c r="F1220" s="65"/>
      <c r="K1220" s="6"/>
      <c r="L1220" s="6"/>
      <c r="M1220" s="6"/>
      <c r="N1220" s="6"/>
      <c r="O1220" s="6"/>
      <c r="P1220" s="6"/>
    </row>
    <row r="1221" spans="2:16" s="9" customFormat="1" ht="12.75" hidden="1" customHeight="1">
      <c r="B1221" s="63"/>
      <c r="C1221" s="63"/>
      <c r="D1221" s="64"/>
      <c r="E1221" s="64"/>
      <c r="F1221" s="65"/>
      <c r="K1221" s="6"/>
      <c r="L1221" s="6"/>
      <c r="M1221" s="6"/>
      <c r="N1221" s="6"/>
      <c r="O1221" s="6"/>
      <c r="P1221" s="6"/>
    </row>
    <row r="1222" spans="2:16" s="9" customFormat="1" ht="12.75" hidden="1" customHeight="1">
      <c r="B1222" s="63"/>
      <c r="C1222" s="63"/>
      <c r="D1222" s="64"/>
      <c r="E1222" s="64"/>
      <c r="F1222" s="65"/>
      <c r="K1222" s="6"/>
      <c r="L1222" s="6"/>
      <c r="M1222" s="6"/>
      <c r="N1222" s="6"/>
      <c r="O1222" s="6"/>
      <c r="P1222" s="6"/>
    </row>
    <row r="1223" spans="2:16" s="9" customFormat="1" ht="12.75" hidden="1" customHeight="1">
      <c r="B1223" s="63"/>
      <c r="C1223" s="63"/>
      <c r="D1223" s="64"/>
      <c r="E1223" s="64"/>
      <c r="F1223" s="65"/>
      <c r="K1223" s="6"/>
      <c r="L1223" s="6"/>
      <c r="M1223" s="6"/>
      <c r="N1223" s="6"/>
      <c r="O1223" s="6"/>
      <c r="P1223" s="6"/>
    </row>
    <row r="1224" spans="2:16" s="9" customFormat="1" ht="12.75" hidden="1" customHeight="1">
      <c r="B1224" s="63"/>
      <c r="C1224" s="63"/>
      <c r="D1224" s="64"/>
      <c r="E1224" s="64"/>
      <c r="F1224" s="65"/>
      <c r="K1224" s="6"/>
      <c r="L1224" s="6"/>
      <c r="M1224" s="6"/>
      <c r="N1224" s="6"/>
      <c r="O1224" s="6"/>
      <c r="P1224" s="6"/>
    </row>
    <row r="1225" spans="2:16" s="9" customFormat="1" ht="12.75" hidden="1" customHeight="1">
      <c r="B1225" s="63"/>
      <c r="C1225" s="63"/>
      <c r="D1225" s="64"/>
      <c r="E1225" s="64"/>
      <c r="F1225" s="65"/>
      <c r="K1225" s="6"/>
      <c r="L1225" s="6"/>
      <c r="M1225" s="6"/>
      <c r="N1225" s="6"/>
      <c r="O1225" s="6"/>
      <c r="P1225" s="6"/>
    </row>
    <row r="1226" spans="2:16" s="9" customFormat="1" ht="12.75" hidden="1" customHeight="1">
      <c r="B1226" s="63"/>
      <c r="C1226" s="63"/>
      <c r="D1226" s="64"/>
      <c r="E1226" s="64"/>
      <c r="F1226" s="65"/>
      <c r="K1226" s="6"/>
      <c r="L1226" s="6"/>
      <c r="M1226" s="6"/>
      <c r="N1226" s="6"/>
      <c r="O1226" s="6"/>
      <c r="P1226" s="6"/>
    </row>
    <row r="1227" spans="2:16" s="9" customFormat="1" ht="12.75" hidden="1" customHeight="1">
      <c r="B1227" s="63"/>
      <c r="C1227" s="63"/>
      <c r="D1227" s="64"/>
      <c r="E1227" s="64"/>
      <c r="F1227" s="65"/>
      <c r="K1227" s="6"/>
      <c r="L1227" s="6"/>
      <c r="M1227" s="6"/>
      <c r="N1227" s="6"/>
      <c r="O1227" s="6"/>
      <c r="P1227" s="6"/>
    </row>
    <row r="1228" spans="2:16" s="9" customFormat="1" ht="12.75" hidden="1" customHeight="1">
      <c r="B1228" s="63"/>
      <c r="C1228" s="63"/>
      <c r="D1228" s="64"/>
      <c r="E1228" s="64"/>
      <c r="F1228" s="65"/>
      <c r="K1228" s="6"/>
      <c r="L1228" s="6"/>
      <c r="M1228" s="6"/>
      <c r="N1228" s="6"/>
      <c r="O1228" s="6"/>
      <c r="P1228" s="6"/>
    </row>
    <row r="1229" spans="2:16" s="9" customFormat="1" ht="12.75" hidden="1" customHeight="1">
      <c r="B1229" s="63"/>
      <c r="C1229" s="63"/>
      <c r="D1229" s="64"/>
      <c r="E1229" s="64"/>
      <c r="F1229" s="65"/>
      <c r="K1229" s="6"/>
      <c r="L1229" s="6"/>
      <c r="M1229" s="6"/>
      <c r="N1229" s="6"/>
      <c r="O1229" s="6"/>
      <c r="P1229" s="6"/>
    </row>
    <row r="1230" spans="2:16" s="9" customFormat="1" ht="12.75" hidden="1" customHeight="1">
      <c r="B1230" s="63"/>
      <c r="C1230" s="63"/>
      <c r="D1230" s="64"/>
      <c r="E1230" s="64"/>
      <c r="F1230" s="65"/>
      <c r="K1230" s="6"/>
      <c r="L1230" s="6"/>
      <c r="M1230" s="6"/>
      <c r="N1230" s="6"/>
      <c r="O1230" s="6"/>
      <c r="P1230" s="6"/>
    </row>
    <row r="1231" spans="2:16" s="9" customFormat="1" ht="12.75" hidden="1" customHeight="1">
      <c r="B1231" s="63"/>
      <c r="C1231" s="63"/>
      <c r="D1231" s="64"/>
      <c r="E1231" s="64"/>
      <c r="F1231" s="65"/>
      <c r="K1231" s="6"/>
      <c r="L1231" s="6"/>
      <c r="M1231" s="6"/>
      <c r="N1231" s="6"/>
      <c r="O1231" s="6"/>
      <c r="P1231" s="6"/>
    </row>
    <row r="1232" spans="2:16" s="9" customFormat="1" ht="12.75" hidden="1" customHeight="1">
      <c r="B1232" s="63"/>
      <c r="C1232" s="63"/>
      <c r="D1232" s="64"/>
      <c r="E1232" s="64"/>
      <c r="F1232" s="65"/>
      <c r="K1232" s="6"/>
      <c r="L1232" s="6"/>
      <c r="M1232" s="6"/>
      <c r="N1232" s="6"/>
      <c r="O1232" s="6"/>
      <c r="P1232" s="6"/>
    </row>
    <row r="1233" spans="2:16" s="9" customFormat="1" ht="12.75" hidden="1" customHeight="1">
      <c r="B1233" s="63"/>
      <c r="C1233" s="63"/>
      <c r="D1233" s="64"/>
      <c r="E1233" s="64"/>
      <c r="F1233" s="65"/>
      <c r="K1233" s="6"/>
      <c r="L1233" s="6"/>
      <c r="M1233" s="6"/>
      <c r="N1233" s="6"/>
      <c r="O1233" s="6"/>
      <c r="P1233" s="6"/>
    </row>
    <row r="1234" spans="2:16" s="9" customFormat="1" ht="12.75" hidden="1" customHeight="1">
      <c r="B1234" s="63"/>
      <c r="C1234" s="63"/>
      <c r="D1234" s="64"/>
      <c r="E1234" s="64"/>
      <c r="F1234" s="65"/>
      <c r="K1234" s="6"/>
      <c r="L1234" s="6"/>
      <c r="M1234" s="6"/>
      <c r="N1234" s="6"/>
      <c r="O1234" s="6"/>
      <c r="P1234" s="6"/>
    </row>
    <row r="1235" spans="2:16" s="9" customFormat="1" ht="12.75" hidden="1" customHeight="1">
      <c r="B1235" s="63"/>
      <c r="C1235" s="63"/>
      <c r="D1235" s="64"/>
      <c r="E1235" s="64"/>
      <c r="F1235" s="65"/>
      <c r="K1235" s="6"/>
      <c r="L1235" s="6"/>
      <c r="M1235" s="6"/>
      <c r="N1235" s="6"/>
      <c r="O1235" s="6"/>
      <c r="P1235" s="6"/>
    </row>
    <row r="1236" spans="2:16" s="9" customFormat="1" ht="12.75" hidden="1" customHeight="1">
      <c r="B1236" s="63"/>
      <c r="C1236" s="63"/>
      <c r="D1236" s="64"/>
      <c r="E1236" s="64"/>
      <c r="F1236" s="65"/>
      <c r="K1236" s="6"/>
      <c r="L1236" s="6"/>
      <c r="M1236" s="6"/>
      <c r="N1236" s="6"/>
      <c r="O1236" s="6"/>
      <c r="P1236" s="6"/>
    </row>
    <row r="1237" spans="2:16" s="9" customFormat="1" ht="12.75" hidden="1" customHeight="1">
      <c r="B1237" s="63"/>
      <c r="C1237" s="63"/>
      <c r="D1237" s="64"/>
      <c r="E1237" s="64"/>
      <c r="F1237" s="65"/>
      <c r="K1237" s="6"/>
      <c r="L1237" s="6"/>
      <c r="M1237" s="6"/>
      <c r="N1237" s="6"/>
      <c r="O1237" s="6"/>
      <c r="P1237" s="6"/>
    </row>
    <row r="1238" spans="2:16" s="9" customFormat="1" ht="12.75" hidden="1" customHeight="1">
      <c r="B1238" s="63"/>
      <c r="C1238" s="63"/>
      <c r="D1238" s="64"/>
      <c r="E1238" s="64"/>
      <c r="F1238" s="65"/>
      <c r="K1238" s="6"/>
      <c r="L1238" s="6"/>
      <c r="M1238" s="6"/>
      <c r="N1238" s="6"/>
      <c r="O1238" s="6"/>
      <c r="P1238" s="6"/>
    </row>
    <row r="1239" spans="2:16" s="9" customFormat="1" ht="12.75" hidden="1" customHeight="1">
      <c r="B1239" s="63"/>
      <c r="C1239" s="63"/>
      <c r="D1239" s="64"/>
      <c r="E1239" s="64"/>
      <c r="F1239" s="65"/>
      <c r="K1239" s="6"/>
      <c r="L1239" s="6"/>
      <c r="M1239" s="6"/>
      <c r="N1239" s="6"/>
      <c r="O1239" s="6"/>
      <c r="P1239" s="6"/>
    </row>
    <row r="1240" spans="2:16" s="9" customFormat="1" ht="12.75" hidden="1" customHeight="1">
      <c r="B1240" s="63"/>
      <c r="C1240" s="63"/>
      <c r="D1240" s="64"/>
      <c r="E1240" s="64"/>
      <c r="F1240" s="65"/>
      <c r="K1240" s="6"/>
      <c r="L1240" s="6"/>
      <c r="M1240" s="6"/>
      <c r="N1240" s="6"/>
      <c r="O1240" s="6"/>
      <c r="P1240" s="6"/>
    </row>
    <row r="1241" spans="2:16" s="9" customFormat="1" ht="12.75" hidden="1" customHeight="1">
      <c r="B1241" s="63"/>
      <c r="C1241" s="63"/>
      <c r="D1241" s="64"/>
      <c r="E1241" s="64"/>
      <c r="F1241" s="65"/>
      <c r="K1241" s="6"/>
      <c r="L1241" s="6"/>
      <c r="M1241" s="6"/>
      <c r="N1241" s="6"/>
      <c r="O1241" s="6"/>
      <c r="P1241" s="6"/>
    </row>
    <row r="1242" spans="2:16" s="9" customFormat="1" ht="12.75" hidden="1" customHeight="1">
      <c r="B1242" s="63"/>
      <c r="C1242" s="63"/>
      <c r="D1242" s="64"/>
      <c r="E1242" s="64"/>
      <c r="F1242" s="65"/>
      <c r="K1242" s="6"/>
      <c r="L1242" s="6"/>
      <c r="M1242" s="6"/>
      <c r="N1242" s="6"/>
      <c r="O1242" s="6"/>
      <c r="P1242" s="6"/>
    </row>
    <row r="1243" spans="2:16" s="9" customFormat="1" ht="12.75" hidden="1" customHeight="1">
      <c r="B1243" s="63"/>
      <c r="C1243" s="63"/>
      <c r="D1243" s="64"/>
      <c r="E1243" s="64"/>
      <c r="F1243" s="65"/>
      <c r="K1243" s="6"/>
      <c r="L1243" s="6"/>
      <c r="M1243" s="6"/>
      <c r="N1243" s="6"/>
      <c r="O1243" s="6"/>
      <c r="P1243" s="6"/>
    </row>
    <row r="1244" spans="2:16" s="9" customFormat="1" ht="12.75" hidden="1" customHeight="1">
      <c r="B1244" s="63"/>
      <c r="C1244" s="63"/>
      <c r="D1244" s="64"/>
      <c r="E1244" s="64"/>
      <c r="F1244" s="65"/>
      <c r="K1244" s="6"/>
      <c r="L1244" s="6"/>
      <c r="M1244" s="6"/>
      <c r="N1244" s="6"/>
      <c r="O1244" s="6"/>
      <c r="P1244" s="6"/>
    </row>
    <row r="1245" spans="2:16" s="9" customFormat="1" ht="12.75" hidden="1" customHeight="1">
      <c r="B1245" s="63"/>
      <c r="C1245" s="63"/>
      <c r="D1245" s="64"/>
      <c r="E1245" s="64"/>
      <c r="F1245" s="65"/>
      <c r="K1245" s="6"/>
      <c r="L1245" s="6"/>
      <c r="M1245" s="6"/>
      <c r="N1245" s="6"/>
      <c r="O1245" s="6"/>
      <c r="P1245" s="6"/>
    </row>
    <row r="1246" spans="2:16" s="9" customFormat="1" ht="12.75" hidden="1" customHeight="1">
      <c r="B1246" s="63"/>
      <c r="C1246" s="63"/>
      <c r="D1246" s="64"/>
      <c r="E1246" s="64"/>
      <c r="F1246" s="65"/>
      <c r="K1246" s="6"/>
      <c r="L1246" s="6"/>
      <c r="M1246" s="6"/>
      <c r="N1246" s="6"/>
      <c r="O1246" s="6"/>
      <c r="P1246" s="6"/>
    </row>
    <row r="1247" spans="2:16" s="9" customFormat="1" ht="12.75" hidden="1" customHeight="1">
      <c r="B1247" s="63"/>
      <c r="C1247" s="63"/>
      <c r="D1247" s="64"/>
      <c r="E1247" s="64"/>
      <c r="F1247" s="65"/>
      <c r="K1247" s="6"/>
      <c r="L1247" s="6"/>
      <c r="M1247" s="6"/>
      <c r="N1247" s="6"/>
      <c r="O1247" s="6"/>
      <c r="P1247" s="6"/>
    </row>
    <row r="1248" spans="2:16" s="9" customFormat="1" ht="12.75" hidden="1" customHeight="1">
      <c r="B1248" s="63"/>
      <c r="C1248" s="63"/>
      <c r="D1248" s="64"/>
      <c r="E1248" s="64"/>
      <c r="F1248" s="65"/>
      <c r="K1248" s="6"/>
      <c r="L1248" s="6"/>
      <c r="M1248" s="6"/>
      <c r="N1248" s="6"/>
      <c r="O1248" s="6"/>
      <c r="P1248" s="6"/>
    </row>
    <row r="1249" spans="2:16" s="9" customFormat="1" ht="12.75" hidden="1" customHeight="1">
      <c r="B1249" s="63"/>
      <c r="C1249" s="63"/>
      <c r="D1249" s="64"/>
      <c r="E1249" s="64"/>
      <c r="F1249" s="65"/>
      <c r="K1249" s="6"/>
      <c r="L1249" s="6"/>
      <c r="M1249" s="6"/>
      <c r="N1249" s="6"/>
      <c r="O1249" s="6"/>
      <c r="P1249" s="6"/>
    </row>
    <row r="1250" spans="2:16" s="9" customFormat="1" ht="12.75" hidden="1" customHeight="1">
      <c r="B1250" s="63"/>
      <c r="C1250" s="63"/>
      <c r="D1250" s="64"/>
      <c r="E1250" s="64"/>
      <c r="F1250" s="65"/>
      <c r="K1250" s="6"/>
      <c r="L1250" s="6"/>
      <c r="M1250" s="6"/>
      <c r="N1250" s="6"/>
      <c r="O1250" s="6"/>
      <c r="P1250" s="6"/>
    </row>
    <row r="1251" spans="2:16" s="9" customFormat="1" ht="12.75" hidden="1" customHeight="1">
      <c r="B1251" s="63"/>
      <c r="C1251" s="63"/>
      <c r="D1251" s="64"/>
      <c r="E1251" s="64"/>
      <c r="F1251" s="65"/>
      <c r="K1251" s="6"/>
      <c r="L1251" s="6"/>
      <c r="M1251" s="6"/>
      <c r="N1251" s="6"/>
      <c r="O1251" s="6"/>
      <c r="P1251" s="6"/>
    </row>
    <row r="1252" spans="2:16" s="9" customFormat="1" ht="12.75" hidden="1" customHeight="1">
      <c r="B1252" s="63"/>
      <c r="C1252" s="63"/>
      <c r="D1252" s="64"/>
      <c r="E1252" s="64"/>
      <c r="F1252" s="65"/>
      <c r="K1252" s="6"/>
      <c r="L1252" s="6"/>
      <c r="M1252" s="6"/>
      <c r="N1252" s="6"/>
      <c r="O1252" s="6"/>
      <c r="P1252" s="6"/>
    </row>
    <row r="1253" spans="2:16" s="9" customFormat="1" ht="12.75" hidden="1" customHeight="1">
      <c r="B1253" s="63"/>
      <c r="C1253" s="63"/>
      <c r="D1253" s="64"/>
      <c r="E1253" s="64"/>
      <c r="F1253" s="65"/>
      <c r="K1253" s="6"/>
      <c r="L1253" s="6"/>
      <c r="M1253" s="6"/>
      <c r="N1253" s="6"/>
      <c r="O1253" s="6"/>
      <c r="P1253" s="6"/>
    </row>
    <row r="1254" spans="2:16" s="9" customFormat="1" ht="12.75" hidden="1" customHeight="1">
      <c r="B1254" s="63"/>
      <c r="C1254" s="63"/>
      <c r="D1254" s="64"/>
      <c r="E1254" s="64"/>
      <c r="F1254" s="65"/>
      <c r="K1254" s="6"/>
      <c r="L1254" s="6"/>
      <c r="M1254" s="6"/>
      <c r="N1254" s="6"/>
      <c r="O1254" s="6"/>
      <c r="P1254" s="6"/>
    </row>
    <row r="1255" spans="2:16" s="9" customFormat="1" ht="12.75" hidden="1" customHeight="1">
      <c r="B1255" s="63"/>
      <c r="C1255" s="63"/>
      <c r="D1255" s="64"/>
      <c r="E1255" s="64"/>
      <c r="F1255" s="65"/>
      <c r="K1255" s="6"/>
      <c r="L1255" s="6"/>
      <c r="M1255" s="6"/>
      <c r="N1255" s="6"/>
      <c r="O1255" s="6"/>
      <c r="P1255" s="6"/>
    </row>
    <row r="1256" spans="2:16" s="9" customFormat="1" ht="12.75" hidden="1" customHeight="1">
      <c r="B1256" s="63"/>
      <c r="C1256" s="63"/>
      <c r="D1256" s="64"/>
      <c r="E1256" s="64"/>
      <c r="F1256" s="65"/>
      <c r="K1256" s="6"/>
      <c r="L1256" s="6"/>
      <c r="M1256" s="6"/>
      <c r="N1256" s="6"/>
      <c r="O1256" s="6"/>
      <c r="P1256" s="6"/>
    </row>
    <row r="1257" spans="2:16" s="9" customFormat="1" ht="12.75" hidden="1" customHeight="1">
      <c r="B1257" s="63"/>
      <c r="C1257" s="63"/>
      <c r="D1257" s="64"/>
      <c r="E1257" s="64"/>
      <c r="F1257" s="65"/>
      <c r="K1257" s="6"/>
      <c r="L1257" s="6"/>
      <c r="M1257" s="6"/>
      <c r="N1257" s="6"/>
      <c r="O1257" s="6"/>
      <c r="P1257" s="6"/>
    </row>
    <row r="1258" spans="2:16" s="9" customFormat="1" ht="12.75" hidden="1" customHeight="1">
      <c r="B1258" s="63"/>
      <c r="C1258" s="63"/>
      <c r="D1258" s="64"/>
      <c r="E1258" s="64"/>
      <c r="F1258" s="65"/>
      <c r="K1258" s="6"/>
      <c r="L1258" s="6"/>
      <c r="M1258" s="6"/>
      <c r="N1258" s="6"/>
      <c r="O1258" s="6"/>
      <c r="P1258" s="6"/>
    </row>
    <row r="1259" spans="2:16" s="9" customFormat="1" ht="12.75" hidden="1" customHeight="1">
      <c r="B1259" s="63"/>
      <c r="C1259" s="63"/>
      <c r="D1259" s="64"/>
      <c r="E1259" s="64"/>
      <c r="F1259" s="65"/>
      <c r="K1259" s="6"/>
      <c r="L1259" s="6"/>
      <c r="M1259" s="6"/>
      <c r="N1259" s="6"/>
      <c r="O1259" s="6"/>
      <c r="P1259" s="6"/>
    </row>
    <row r="1260" spans="2:16" s="9" customFormat="1" ht="12.75" hidden="1" customHeight="1">
      <c r="B1260" s="63"/>
      <c r="C1260" s="63"/>
      <c r="D1260" s="64"/>
      <c r="E1260" s="64"/>
      <c r="F1260" s="65"/>
      <c r="K1260" s="6"/>
      <c r="L1260" s="6"/>
      <c r="M1260" s="6"/>
      <c r="N1260" s="6"/>
      <c r="O1260" s="6"/>
      <c r="P1260" s="6"/>
    </row>
    <row r="1261" spans="2:16" s="9" customFormat="1" ht="12.75" hidden="1" customHeight="1">
      <c r="B1261" s="63"/>
      <c r="C1261" s="63"/>
      <c r="D1261" s="64"/>
      <c r="E1261" s="64"/>
      <c r="F1261" s="65"/>
      <c r="K1261" s="6"/>
      <c r="L1261" s="6"/>
      <c r="M1261" s="6"/>
      <c r="N1261" s="6"/>
      <c r="O1261" s="6"/>
      <c r="P1261" s="6"/>
    </row>
    <row r="1262" spans="2:16" s="9" customFormat="1" ht="12.75" hidden="1" customHeight="1">
      <c r="B1262" s="63"/>
      <c r="C1262" s="63"/>
      <c r="D1262" s="64"/>
      <c r="E1262" s="64"/>
      <c r="F1262" s="65"/>
      <c r="K1262" s="6"/>
      <c r="L1262" s="6"/>
      <c r="M1262" s="6"/>
      <c r="N1262" s="6"/>
      <c r="O1262" s="6"/>
      <c r="P1262" s="6"/>
    </row>
    <row r="1263" spans="2:16" s="9" customFormat="1" ht="12.75" hidden="1" customHeight="1">
      <c r="B1263" s="63"/>
      <c r="C1263" s="63"/>
      <c r="D1263" s="64"/>
      <c r="E1263" s="64"/>
      <c r="F1263" s="65"/>
      <c r="K1263" s="6"/>
      <c r="L1263" s="6"/>
      <c r="M1263" s="6"/>
      <c r="N1263" s="6"/>
      <c r="O1263" s="6"/>
      <c r="P1263" s="6"/>
    </row>
    <row r="1264" spans="2:16" s="9" customFormat="1" ht="12.75" hidden="1" customHeight="1">
      <c r="B1264" s="63"/>
      <c r="C1264" s="63"/>
      <c r="D1264" s="64"/>
      <c r="E1264" s="64"/>
      <c r="F1264" s="65"/>
      <c r="K1264" s="6"/>
      <c r="L1264" s="6"/>
      <c r="M1264" s="6"/>
      <c r="N1264" s="6"/>
      <c r="O1264" s="6"/>
      <c r="P1264" s="6"/>
    </row>
    <row r="1265" spans="2:16" s="9" customFormat="1" ht="12.75" hidden="1" customHeight="1">
      <c r="B1265" s="63"/>
      <c r="C1265" s="63"/>
      <c r="D1265" s="64"/>
      <c r="E1265" s="64"/>
      <c r="F1265" s="65"/>
      <c r="K1265" s="6"/>
      <c r="L1265" s="6"/>
      <c r="M1265" s="6"/>
      <c r="N1265" s="6"/>
      <c r="O1265" s="6"/>
      <c r="P1265" s="6"/>
    </row>
    <row r="1266" spans="2:16" s="9" customFormat="1" ht="12.75" hidden="1" customHeight="1">
      <c r="B1266" s="63"/>
      <c r="C1266" s="63"/>
      <c r="D1266" s="64"/>
      <c r="E1266" s="64"/>
      <c r="F1266" s="65"/>
      <c r="K1266" s="6"/>
      <c r="L1266" s="6"/>
      <c r="M1266" s="6"/>
      <c r="N1266" s="6"/>
      <c r="O1266" s="6"/>
      <c r="P1266" s="6"/>
    </row>
    <row r="1267" spans="2:16" s="9" customFormat="1" ht="12.75" hidden="1" customHeight="1">
      <c r="B1267" s="63"/>
      <c r="C1267" s="63"/>
      <c r="D1267" s="64"/>
      <c r="E1267" s="64"/>
      <c r="F1267" s="65"/>
      <c r="K1267" s="6"/>
      <c r="L1267" s="6"/>
      <c r="M1267" s="6"/>
      <c r="N1267" s="6"/>
      <c r="O1267" s="6"/>
      <c r="P1267" s="6"/>
    </row>
    <row r="1268" spans="2:16" s="9" customFormat="1" ht="12.75" hidden="1" customHeight="1">
      <c r="B1268" s="63"/>
      <c r="C1268" s="63"/>
      <c r="D1268" s="64"/>
      <c r="E1268" s="64"/>
      <c r="F1268" s="65"/>
      <c r="K1268" s="6"/>
      <c r="L1268" s="6"/>
      <c r="M1268" s="6"/>
      <c r="N1268" s="6"/>
      <c r="O1268" s="6"/>
      <c r="P1268" s="6"/>
    </row>
    <row r="1269" spans="2:16" s="9" customFormat="1" ht="12.75" hidden="1" customHeight="1">
      <c r="B1269" s="63"/>
      <c r="C1269" s="63"/>
      <c r="D1269" s="64"/>
      <c r="E1269" s="64"/>
      <c r="F1269" s="65"/>
      <c r="K1269" s="6"/>
      <c r="L1269" s="6"/>
      <c r="M1269" s="6"/>
      <c r="N1269" s="6"/>
      <c r="O1269" s="6"/>
      <c r="P1269" s="6"/>
    </row>
    <row r="1270" spans="2:16" s="9" customFormat="1" ht="12.75" hidden="1" customHeight="1">
      <c r="B1270" s="63"/>
      <c r="C1270" s="63"/>
      <c r="D1270" s="64"/>
      <c r="E1270" s="64"/>
      <c r="F1270" s="65"/>
      <c r="K1270" s="6"/>
      <c r="L1270" s="6"/>
      <c r="M1270" s="6"/>
      <c r="N1270" s="6"/>
      <c r="O1270" s="6"/>
      <c r="P1270" s="6"/>
    </row>
    <row r="1271" spans="2:16" s="9" customFormat="1" ht="12.75" hidden="1" customHeight="1">
      <c r="B1271" s="63"/>
      <c r="C1271" s="63"/>
      <c r="D1271" s="64"/>
      <c r="E1271" s="64"/>
      <c r="F1271" s="65"/>
      <c r="K1271" s="6"/>
      <c r="L1271" s="6"/>
      <c r="M1271" s="6"/>
      <c r="N1271" s="6"/>
      <c r="O1271" s="6"/>
      <c r="P1271" s="6"/>
    </row>
    <row r="1272" spans="2:16" s="9" customFormat="1" ht="12.75" hidden="1" customHeight="1">
      <c r="B1272" s="63"/>
      <c r="C1272" s="63"/>
      <c r="D1272" s="64"/>
      <c r="E1272" s="64"/>
      <c r="F1272" s="65"/>
      <c r="K1272" s="6"/>
      <c r="L1272" s="6"/>
      <c r="M1272" s="6"/>
      <c r="N1272" s="6"/>
      <c r="O1272" s="6"/>
      <c r="P1272" s="6"/>
    </row>
    <row r="1273" spans="2:16" s="9" customFormat="1" ht="12.75" hidden="1" customHeight="1">
      <c r="B1273" s="63"/>
      <c r="C1273" s="63"/>
      <c r="D1273" s="64"/>
      <c r="E1273" s="64"/>
      <c r="F1273" s="65"/>
      <c r="K1273" s="6"/>
      <c r="L1273" s="6"/>
      <c r="M1273" s="6"/>
      <c r="N1273" s="6"/>
      <c r="O1273" s="6"/>
      <c r="P1273" s="6"/>
    </row>
    <row r="1274" spans="2:16" s="9" customFormat="1" ht="12.75" hidden="1" customHeight="1">
      <c r="B1274" s="63"/>
      <c r="C1274" s="63"/>
      <c r="D1274" s="64"/>
      <c r="E1274" s="64"/>
      <c r="F1274" s="65"/>
      <c r="K1274" s="6"/>
      <c r="L1274" s="6"/>
      <c r="M1274" s="6"/>
      <c r="N1274" s="6"/>
      <c r="O1274" s="6"/>
      <c r="P1274" s="6"/>
    </row>
    <row r="1275" spans="2:16" s="9" customFormat="1" ht="12.75" hidden="1" customHeight="1">
      <c r="B1275" s="63"/>
      <c r="C1275" s="63"/>
      <c r="D1275" s="64"/>
      <c r="E1275" s="64"/>
      <c r="F1275" s="65"/>
      <c r="K1275" s="6"/>
      <c r="L1275" s="6"/>
      <c r="M1275" s="6"/>
      <c r="N1275" s="6"/>
      <c r="O1275" s="6"/>
      <c r="P1275" s="6"/>
    </row>
    <row r="1276" spans="2:16" s="9" customFormat="1" ht="12.75" hidden="1" customHeight="1">
      <c r="B1276" s="63"/>
      <c r="C1276" s="63"/>
      <c r="D1276" s="64"/>
      <c r="E1276" s="64"/>
      <c r="F1276" s="65"/>
      <c r="K1276" s="6"/>
      <c r="L1276" s="6"/>
      <c r="M1276" s="6"/>
      <c r="N1276" s="6"/>
      <c r="O1276" s="6"/>
      <c r="P1276" s="6"/>
    </row>
    <row r="1277" spans="2:16" s="9" customFormat="1" ht="12.75" hidden="1" customHeight="1">
      <c r="B1277" s="63"/>
      <c r="C1277" s="63"/>
      <c r="D1277" s="64"/>
      <c r="E1277" s="64"/>
      <c r="F1277" s="65"/>
      <c r="K1277" s="6"/>
      <c r="L1277" s="6"/>
      <c r="M1277" s="6"/>
      <c r="N1277" s="6"/>
      <c r="O1277" s="6"/>
      <c r="P1277" s="6"/>
    </row>
    <row r="1278" spans="2:16" s="9" customFormat="1" ht="12.75" hidden="1" customHeight="1">
      <c r="B1278" s="63"/>
      <c r="C1278" s="63"/>
      <c r="D1278" s="64"/>
      <c r="E1278" s="64"/>
      <c r="F1278" s="65"/>
      <c r="K1278" s="6"/>
      <c r="L1278" s="6"/>
      <c r="M1278" s="6"/>
      <c r="N1278" s="6"/>
      <c r="O1278" s="6"/>
      <c r="P1278" s="6"/>
    </row>
    <row r="1279" spans="2:16" s="9" customFormat="1" ht="12.75" hidden="1" customHeight="1">
      <c r="B1279" s="63"/>
      <c r="C1279" s="63"/>
      <c r="D1279" s="64"/>
      <c r="E1279" s="64"/>
      <c r="F1279" s="65"/>
      <c r="K1279" s="6"/>
      <c r="L1279" s="6"/>
      <c r="M1279" s="6"/>
      <c r="N1279" s="6"/>
      <c r="O1279" s="6"/>
      <c r="P1279" s="6"/>
    </row>
    <row r="1280" spans="2:16" s="9" customFormat="1" ht="12.75" hidden="1" customHeight="1">
      <c r="B1280" s="63"/>
      <c r="C1280" s="63"/>
      <c r="D1280" s="64"/>
      <c r="E1280" s="64"/>
      <c r="F1280" s="65"/>
      <c r="K1280" s="6"/>
      <c r="L1280" s="6"/>
      <c r="M1280" s="6"/>
      <c r="N1280" s="6"/>
      <c r="O1280" s="6"/>
      <c r="P1280" s="6"/>
    </row>
    <row r="1281" spans="2:16" s="9" customFormat="1" ht="12.75" hidden="1" customHeight="1">
      <c r="B1281" s="63"/>
      <c r="C1281" s="63"/>
      <c r="D1281" s="64"/>
      <c r="E1281" s="64"/>
      <c r="F1281" s="65"/>
      <c r="K1281" s="6"/>
      <c r="L1281" s="6"/>
      <c r="M1281" s="6"/>
      <c r="N1281" s="6"/>
      <c r="O1281" s="6"/>
      <c r="P1281" s="6"/>
    </row>
    <row r="1282" spans="2:16" s="9" customFormat="1" ht="12.75" hidden="1" customHeight="1">
      <c r="B1282" s="63"/>
      <c r="C1282" s="63"/>
      <c r="D1282" s="64"/>
      <c r="E1282" s="64"/>
      <c r="F1282" s="65"/>
      <c r="K1282" s="6"/>
      <c r="L1282" s="6"/>
      <c r="M1282" s="6"/>
      <c r="N1282" s="6"/>
      <c r="O1282" s="6"/>
      <c r="P1282" s="6"/>
    </row>
    <row r="1283" spans="2:16" s="9" customFormat="1" ht="12.75" hidden="1" customHeight="1">
      <c r="B1283" s="63"/>
      <c r="C1283" s="63"/>
      <c r="D1283" s="64"/>
      <c r="E1283" s="64"/>
      <c r="F1283" s="65"/>
      <c r="K1283" s="6"/>
      <c r="L1283" s="6"/>
      <c r="M1283" s="6"/>
      <c r="N1283" s="6"/>
      <c r="O1283" s="6"/>
      <c r="P1283" s="6"/>
    </row>
    <row r="1284" spans="2:16" s="9" customFormat="1" ht="12.75" hidden="1" customHeight="1">
      <c r="B1284" s="63"/>
      <c r="C1284" s="63"/>
      <c r="D1284" s="64"/>
      <c r="E1284" s="64"/>
      <c r="F1284" s="65"/>
      <c r="K1284" s="6"/>
      <c r="L1284" s="6"/>
      <c r="M1284" s="6"/>
      <c r="N1284" s="6"/>
      <c r="O1284" s="6"/>
      <c r="P1284" s="6"/>
    </row>
    <row r="1285" spans="2:16" s="9" customFormat="1" ht="12.75" hidden="1" customHeight="1">
      <c r="B1285" s="63"/>
      <c r="C1285" s="63"/>
      <c r="D1285" s="64"/>
      <c r="E1285" s="64"/>
      <c r="F1285" s="65"/>
      <c r="K1285" s="6"/>
      <c r="L1285" s="6"/>
      <c r="M1285" s="6"/>
      <c r="N1285" s="6"/>
      <c r="O1285" s="6"/>
      <c r="P1285" s="6"/>
    </row>
    <row r="1286" spans="2:16" s="9" customFormat="1" ht="12.75" hidden="1" customHeight="1">
      <c r="B1286" s="63"/>
      <c r="C1286" s="63"/>
      <c r="D1286" s="64"/>
      <c r="E1286" s="64"/>
      <c r="F1286" s="65"/>
      <c r="K1286" s="6"/>
      <c r="L1286" s="6"/>
      <c r="M1286" s="6"/>
      <c r="N1286" s="6"/>
      <c r="O1286" s="6"/>
      <c r="P1286" s="6"/>
    </row>
    <row r="1287" spans="2:16" s="9" customFormat="1" ht="12.75" hidden="1" customHeight="1">
      <c r="B1287" s="63"/>
      <c r="C1287" s="63"/>
      <c r="D1287" s="64"/>
      <c r="E1287" s="64"/>
      <c r="F1287" s="65"/>
      <c r="K1287" s="6"/>
      <c r="L1287" s="6"/>
      <c r="M1287" s="6"/>
      <c r="N1287" s="6"/>
      <c r="O1287" s="6"/>
      <c r="P1287" s="6"/>
    </row>
    <row r="1288" spans="2:16" s="9" customFormat="1" ht="12.75" hidden="1" customHeight="1">
      <c r="B1288" s="63"/>
      <c r="C1288" s="63"/>
      <c r="D1288" s="64"/>
      <c r="E1288" s="64"/>
      <c r="F1288" s="65"/>
      <c r="K1288" s="6"/>
      <c r="L1288" s="6"/>
      <c r="M1288" s="6"/>
      <c r="N1288" s="6"/>
      <c r="O1288" s="6"/>
      <c r="P1288" s="6"/>
    </row>
    <row r="1289" spans="2:16" s="9" customFormat="1" ht="12.75" hidden="1" customHeight="1">
      <c r="B1289" s="63"/>
      <c r="C1289" s="63"/>
      <c r="D1289" s="64"/>
      <c r="E1289" s="64"/>
      <c r="F1289" s="65"/>
      <c r="K1289" s="6"/>
      <c r="L1289" s="6"/>
      <c r="M1289" s="6"/>
      <c r="N1289" s="6"/>
      <c r="O1289" s="6"/>
      <c r="P1289" s="6"/>
    </row>
    <row r="1290" spans="2:16" s="9" customFormat="1" ht="12.75" hidden="1" customHeight="1">
      <c r="B1290" s="63"/>
      <c r="C1290" s="63"/>
      <c r="D1290" s="64"/>
      <c r="E1290" s="64"/>
      <c r="F1290" s="65"/>
      <c r="K1290" s="6"/>
      <c r="L1290" s="6"/>
      <c r="M1290" s="6"/>
      <c r="N1290" s="6"/>
      <c r="O1290" s="6"/>
      <c r="P1290" s="6"/>
    </row>
    <row r="1291" spans="2:16" s="9" customFormat="1" ht="12.75" hidden="1" customHeight="1">
      <c r="B1291" s="63"/>
      <c r="C1291" s="63"/>
      <c r="D1291" s="64"/>
      <c r="E1291" s="64"/>
      <c r="F1291" s="65"/>
      <c r="K1291" s="6"/>
      <c r="L1291" s="6"/>
      <c r="M1291" s="6"/>
      <c r="N1291" s="6"/>
      <c r="O1291" s="6"/>
      <c r="P1291" s="6"/>
    </row>
    <row r="1292" spans="2:16" s="9" customFormat="1" ht="12.75" hidden="1" customHeight="1">
      <c r="B1292" s="63"/>
      <c r="C1292" s="63"/>
      <c r="D1292" s="64"/>
      <c r="E1292" s="64"/>
      <c r="F1292" s="65"/>
      <c r="K1292" s="6"/>
      <c r="L1292" s="6"/>
      <c r="M1292" s="6"/>
      <c r="N1292" s="6"/>
      <c r="O1292" s="6"/>
      <c r="P1292" s="6"/>
    </row>
    <row r="1293" spans="2:16" s="9" customFormat="1" ht="12.75" hidden="1" customHeight="1">
      <c r="B1293" s="63"/>
      <c r="C1293" s="63"/>
      <c r="D1293" s="64"/>
      <c r="E1293" s="64"/>
      <c r="F1293" s="65"/>
      <c r="K1293" s="6"/>
      <c r="L1293" s="6"/>
      <c r="M1293" s="6"/>
      <c r="N1293" s="6"/>
      <c r="O1293" s="6"/>
      <c r="P1293" s="6"/>
    </row>
    <row r="1294" spans="2:16" s="9" customFormat="1" ht="12.75" hidden="1" customHeight="1">
      <c r="B1294" s="63"/>
      <c r="C1294" s="63"/>
      <c r="D1294" s="64"/>
      <c r="E1294" s="64"/>
      <c r="F1294" s="65"/>
      <c r="K1294" s="6"/>
      <c r="L1294" s="6"/>
      <c r="M1294" s="6"/>
      <c r="N1294" s="6"/>
      <c r="O1294" s="6"/>
      <c r="P1294" s="6"/>
    </row>
    <row r="1295" spans="2:16" s="9" customFormat="1" ht="12.75" hidden="1" customHeight="1">
      <c r="B1295" s="63"/>
      <c r="C1295" s="63"/>
      <c r="D1295" s="64"/>
      <c r="E1295" s="64"/>
      <c r="F1295" s="65"/>
      <c r="K1295" s="6"/>
      <c r="L1295" s="6"/>
      <c r="M1295" s="6"/>
      <c r="N1295" s="6"/>
      <c r="O1295" s="6"/>
      <c r="P1295" s="6"/>
    </row>
    <row r="1296" spans="2:16" s="9" customFormat="1" ht="12.75" hidden="1" customHeight="1">
      <c r="B1296" s="63"/>
      <c r="C1296" s="63"/>
      <c r="D1296" s="64"/>
      <c r="E1296" s="64"/>
      <c r="F1296" s="65"/>
      <c r="K1296" s="6"/>
      <c r="L1296" s="6"/>
      <c r="M1296" s="6"/>
      <c r="N1296" s="6"/>
      <c r="O1296" s="6"/>
      <c r="P1296" s="6"/>
    </row>
    <row r="1297" spans="2:16" s="9" customFormat="1" ht="12.75" hidden="1" customHeight="1">
      <c r="B1297" s="63"/>
      <c r="C1297" s="63"/>
      <c r="D1297" s="64"/>
      <c r="E1297" s="64"/>
      <c r="F1297" s="65"/>
      <c r="K1297" s="6"/>
      <c r="L1297" s="6"/>
      <c r="M1297" s="6"/>
      <c r="N1297" s="6"/>
      <c r="O1297" s="6"/>
      <c r="P1297" s="6"/>
    </row>
    <row r="1298" spans="2:16" s="9" customFormat="1" ht="12.75" hidden="1" customHeight="1">
      <c r="B1298" s="63"/>
      <c r="C1298" s="63"/>
      <c r="D1298" s="64"/>
      <c r="E1298" s="64"/>
      <c r="F1298" s="65"/>
      <c r="K1298" s="6"/>
      <c r="L1298" s="6"/>
      <c r="M1298" s="6"/>
      <c r="N1298" s="6"/>
      <c r="O1298" s="6"/>
      <c r="P1298" s="6"/>
    </row>
    <row r="1299" spans="2:16" s="9" customFormat="1" ht="12.75" hidden="1" customHeight="1">
      <c r="B1299" s="63"/>
      <c r="C1299" s="63"/>
      <c r="D1299" s="64"/>
      <c r="E1299" s="64"/>
      <c r="F1299" s="65"/>
      <c r="K1299" s="6"/>
      <c r="L1299" s="6"/>
      <c r="M1299" s="6"/>
      <c r="N1299" s="6"/>
      <c r="O1299" s="6"/>
      <c r="P1299" s="6"/>
    </row>
    <row r="1300" spans="2:16" s="9" customFormat="1" ht="12.75" hidden="1" customHeight="1">
      <c r="B1300" s="63"/>
      <c r="C1300" s="63"/>
      <c r="D1300" s="64"/>
      <c r="E1300" s="64"/>
      <c r="F1300" s="65"/>
      <c r="K1300" s="6"/>
      <c r="L1300" s="6"/>
      <c r="M1300" s="6"/>
      <c r="N1300" s="6"/>
      <c r="O1300" s="6"/>
      <c r="P1300" s="6"/>
    </row>
    <row r="1301" spans="2:16" s="9" customFormat="1" ht="12.75" hidden="1" customHeight="1">
      <c r="B1301" s="63"/>
      <c r="C1301" s="63"/>
      <c r="D1301" s="64"/>
      <c r="E1301" s="64"/>
      <c r="F1301" s="65"/>
      <c r="K1301" s="6"/>
      <c r="L1301" s="6"/>
      <c r="M1301" s="6"/>
      <c r="N1301" s="6"/>
      <c r="O1301" s="6"/>
      <c r="P1301" s="6"/>
    </row>
    <row r="1302" spans="2:16" s="9" customFormat="1" ht="12.75" hidden="1" customHeight="1">
      <c r="B1302" s="63"/>
      <c r="C1302" s="63"/>
      <c r="D1302" s="64"/>
      <c r="E1302" s="64"/>
      <c r="F1302" s="65"/>
      <c r="K1302" s="6"/>
      <c r="L1302" s="6"/>
      <c r="M1302" s="6"/>
      <c r="N1302" s="6"/>
      <c r="O1302" s="6"/>
      <c r="P1302" s="6"/>
    </row>
    <row r="1303" spans="2:16" s="9" customFormat="1" ht="12.75" hidden="1" customHeight="1">
      <c r="B1303" s="63"/>
      <c r="C1303" s="63"/>
      <c r="D1303" s="64"/>
      <c r="E1303" s="64"/>
      <c r="F1303" s="65"/>
      <c r="K1303" s="6"/>
      <c r="L1303" s="6"/>
      <c r="M1303" s="6"/>
      <c r="N1303" s="6"/>
      <c r="O1303" s="6"/>
      <c r="P1303" s="6"/>
    </row>
    <row r="1304" spans="2:16" s="9" customFormat="1" ht="12.75" hidden="1" customHeight="1">
      <c r="B1304" s="63"/>
      <c r="C1304" s="63"/>
      <c r="D1304" s="64"/>
      <c r="E1304" s="64"/>
      <c r="F1304" s="65"/>
      <c r="K1304" s="6"/>
      <c r="L1304" s="6"/>
      <c r="M1304" s="6"/>
      <c r="N1304" s="6"/>
      <c r="O1304" s="6"/>
      <c r="P1304" s="6"/>
    </row>
    <row r="1305" spans="2:16" s="9" customFormat="1" ht="12.75" hidden="1" customHeight="1">
      <c r="B1305" s="63"/>
      <c r="C1305" s="63"/>
      <c r="D1305" s="64"/>
      <c r="E1305" s="64"/>
      <c r="F1305" s="65"/>
      <c r="K1305" s="6"/>
      <c r="L1305" s="6"/>
      <c r="M1305" s="6"/>
      <c r="N1305" s="6"/>
      <c r="O1305" s="6"/>
      <c r="P1305" s="6"/>
    </row>
    <row r="1306" spans="2:16" s="9" customFormat="1" ht="12.75" hidden="1" customHeight="1">
      <c r="B1306" s="63"/>
      <c r="C1306" s="63"/>
      <c r="D1306" s="64"/>
      <c r="E1306" s="64"/>
      <c r="F1306" s="65"/>
      <c r="K1306" s="6"/>
      <c r="L1306" s="6"/>
      <c r="M1306" s="6"/>
      <c r="N1306" s="6"/>
      <c r="O1306" s="6"/>
      <c r="P1306" s="6"/>
    </row>
    <row r="1307" spans="2:16" s="9" customFormat="1" ht="12.75" hidden="1" customHeight="1">
      <c r="B1307" s="63"/>
      <c r="C1307" s="63"/>
      <c r="D1307" s="64"/>
      <c r="E1307" s="64"/>
      <c r="F1307" s="65"/>
      <c r="K1307" s="6"/>
      <c r="L1307" s="6"/>
      <c r="M1307" s="6"/>
      <c r="N1307" s="6"/>
      <c r="O1307" s="6"/>
      <c r="P1307" s="6"/>
    </row>
    <row r="1308" spans="2:16" s="9" customFormat="1" ht="12.75" hidden="1" customHeight="1">
      <c r="B1308" s="63"/>
      <c r="C1308" s="63"/>
      <c r="D1308" s="64"/>
      <c r="E1308" s="64"/>
      <c r="F1308" s="65"/>
      <c r="K1308" s="6"/>
      <c r="L1308" s="6"/>
      <c r="M1308" s="6"/>
      <c r="N1308" s="6"/>
      <c r="O1308" s="6"/>
      <c r="P1308" s="6"/>
    </row>
    <row r="1309" spans="2:16" s="9" customFormat="1" ht="12.75" hidden="1" customHeight="1">
      <c r="B1309" s="63"/>
      <c r="C1309" s="63"/>
      <c r="D1309" s="64"/>
      <c r="E1309" s="64"/>
      <c r="F1309" s="65"/>
      <c r="K1309" s="6"/>
      <c r="L1309" s="6"/>
      <c r="M1309" s="6"/>
      <c r="N1309" s="6"/>
      <c r="O1309" s="6"/>
      <c r="P1309" s="6"/>
    </row>
    <row r="1310" spans="2:16" s="9" customFormat="1" ht="12.75" hidden="1" customHeight="1">
      <c r="B1310" s="63"/>
      <c r="C1310" s="63"/>
      <c r="D1310" s="64"/>
      <c r="E1310" s="64"/>
      <c r="F1310" s="65"/>
      <c r="K1310" s="6"/>
      <c r="L1310" s="6"/>
      <c r="M1310" s="6"/>
      <c r="N1310" s="6"/>
      <c r="O1310" s="6"/>
      <c r="P1310" s="6"/>
    </row>
    <row r="1311" spans="2:16" s="9" customFormat="1" ht="12.75" hidden="1" customHeight="1">
      <c r="B1311" s="63"/>
      <c r="C1311" s="63"/>
      <c r="D1311" s="64"/>
      <c r="E1311" s="64"/>
      <c r="F1311" s="65"/>
      <c r="K1311" s="6"/>
      <c r="L1311" s="6"/>
      <c r="M1311" s="6"/>
      <c r="N1311" s="6"/>
      <c r="O1311" s="6"/>
      <c r="P1311" s="6"/>
    </row>
    <row r="1312" spans="2:16" s="9" customFormat="1" ht="12.75" hidden="1" customHeight="1">
      <c r="B1312" s="63"/>
      <c r="C1312" s="63"/>
      <c r="D1312" s="64"/>
      <c r="E1312" s="64"/>
      <c r="F1312" s="65"/>
      <c r="K1312" s="6"/>
      <c r="L1312" s="6"/>
      <c r="M1312" s="6"/>
      <c r="N1312" s="6"/>
      <c r="O1312" s="6"/>
      <c r="P1312" s="6"/>
    </row>
    <row r="1313" spans="2:16" s="9" customFormat="1" ht="12.75" hidden="1" customHeight="1">
      <c r="B1313" s="63"/>
      <c r="C1313" s="63"/>
      <c r="D1313" s="64"/>
      <c r="E1313" s="64"/>
      <c r="F1313" s="65"/>
      <c r="K1313" s="6"/>
      <c r="L1313" s="6"/>
      <c r="M1313" s="6"/>
      <c r="N1313" s="6"/>
      <c r="O1313" s="6"/>
      <c r="P1313" s="6"/>
    </row>
    <row r="1314" spans="2:16" s="9" customFormat="1" ht="12.75" hidden="1" customHeight="1">
      <c r="B1314" s="63"/>
      <c r="C1314" s="63"/>
      <c r="D1314" s="64"/>
      <c r="E1314" s="64"/>
      <c r="F1314" s="65"/>
      <c r="K1314" s="6"/>
      <c r="L1314" s="6"/>
      <c r="M1314" s="6"/>
      <c r="N1314" s="6"/>
      <c r="O1314" s="6"/>
      <c r="P1314" s="6"/>
    </row>
    <row r="1315" spans="2:16" s="9" customFormat="1" ht="12.75" hidden="1" customHeight="1">
      <c r="B1315" s="63"/>
      <c r="C1315" s="63"/>
      <c r="D1315" s="64"/>
      <c r="E1315" s="64"/>
      <c r="F1315" s="65"/>
      <c r="K1315" s="6"/>
      <c r="L1315" s="6"/>
      <c r="M1315" s="6"/>
      <c r="N1315" s="6"/>
      <c r="O1315" s="6"/>
      <c r="P1315" s="6"/>
    </row>
    <row r="1316" spans="2:16" s="9" customFormat="1" ht="12.75" hidden="1" customHeight="1">
      <c r="B1316" s="63"/>
      <c r="C1316" s="63"/>
      <c r="D1316" s="64"/>
      <c r="E1316" s="64"/>
      <c r="F1316" s="65"/>
      <c r="K1316" s="6"/>
      <c r="L1316" s="6"/>
      <c r="M1316" s="6"/>
      <c r="N1316" s="6"/>
      <c r="O1316" s="6"/>
      <c r="P1316" s="6"/>
    </row>
    <row r="1317" spans="2:16" s="9" customFormat="1" ht="12.75" hidden="1" customHeight="1">
      <c r="B1317" s="63"/>
      <c r="C1317" s="63"/>
      <c r="D1317" s="64"/>
      <c r="E1317" s="64"/>
      <c r="F1317" s="65"/>
      <c r="K1317" s="6"/>
      <c r="L1317" s="6"/>
      <c r="M1317" s="6"/>
      <c r="N1317" s="6"/>
      <c r="O1317" s="6"/>
      <c r="P1317" s="6"/>
    </row>
    <row r="1318" spans="2:16" s="9" customFormat="1" ht="12.75" hidden="1" customHeight="1">
      <c r="B1318" s="63"/>
      <c r="C1318" s="63"/>
      <c r="D1318" s="64"/>
      <c r="E1318" s="64"/>
      <c r="F1318" s="65"/>
      <c r="K1318" s="6"/>
      <c r="L1318" s="6"/>
      <c r="M1318" s="6"/>
      <c r="N1318" s="6"/>
      <c r="O1318" s="6"/>
      <c r="P1318" s="6"/>
    </row>
    <row r="1319" spans="2:16" s="9" customFormat="1" ht="12.75" hidden="1" customHeight="1">
      <c r="B1319" s="63"/>
      <c r="C1319" s="63"/>
      <c r="D1319" s="64"/>
      <c r="E1319" s="64"/>
      <c r="F1319" s="65"/>
      <c r="K1319" s="6"/>
      <c r="L1319" s="6"/>
      <c r="M1319" s="6"/>
      <c r="N1319" s="6"/>
      <c r="O1319" s="6"/>
      <c r="P1319" s="6"/>
    </row>
    <row r="1320" spans="2:16" s="9" customFormat="1" ht="12.75" hidden="1" customHeight="1">
      <c r="B1320" s="63"/>
      <c r="C1320" s="63"/>
      <c r="D1320" s="64"/>
      <c r="E1320" s="64"/>
      <c r="F1320" s="65"/>
      <c r="K1320" s="6"/>
      <c r="L1320" s="6"/>
      <c r="M1320" s="6"/>
      <c r="N1320" s="6"/>
      <c r="O1320" s="6"/>
      <c r="P1320" s="6"/>
    </row>
    <row r="1321" spans="2:16" s="9" customFormat="1" ht="12.75" hidden="1" customHeight="1">
      <c r="B1321" s="63"/>
      <c r="C1321" s="63"/>
      <c r="D1321" s="64"/>
      <c r="E1321" s="64"/>
      <c r="F1321" s="65"/>
      <c r="K1321" s="6"/>
      <c r="L1321" s="6"/>
      <c r="M1321" s="6"/>
      <c r="N1321" s="6"/>
      <c r="O1321" s="6"/>
      <c r="P1321" s="6"/>
    </row>
    <row r="1322" spans="2:16" s="9" customFormat="1" ht="12.75" hidden="1" customHeight="1">
      <c r="B1322" s="63"/>
      <c r="C1322" s="63"/>
      <c r="D1322" s="64"/>
      <c r="E1322" s="64"/>
      <c r="F1322" s="65"/>
      <c r="K1322" s="6"/>
      <c r="L1322" s="6"/>
      <c r="M1322" s="6"/>
      <c r="N1322" s="6"/>
      <c r="O1322" s="6"/>
      <c r="P1322" s="6"/>
    </row>
    <row r="1323" spans="2:16" s="9" customFormat="1" ht="12.75" hidden="1" customHeight="1">
      <c r="B1323" s="63"/>
      <c r="C1323" s="63"/>
      <c r="D1323" s="64"/>
      <c r="E1323" s="64"/>
      <c r="F1323" s="65"/>
      <c r="K1323" s="6"/>
      <c r="L1323" s="6"/>
      <c r="M1323" s="6"/>
      <c r="N1323" s="6"/>
      <c r="O1323" s="6"/>
      <c r="P1323" s="6"/>
    </row>
    <row r="1324" spans="2:16" s="9" customFormat="1" ht="12.75" hidden="1" customHeight="1">
      <c r="B1324" s="63"/>
      <c r="C1324" s="63"/>
      <c r="D1324" s="64"/>
      <c r="E1324" s="64"/>
      <c r="F1324" s="65"/>
      <c r="K1324" s="6"/>
      <c r="L1324" s="6"/>
      <c r="M1324" s="6"/>
      <c r="N1324" s="6"/>
      <c r="O1324" s="6"/>
      <c r="P1324" s="6"/>
    </row>
    <row r="1325" spans="2:16" s="9" customFormat="1" ht="12.75" hidden="1" customHeight="1">
      <c r="B1325" s="63"/>
      <c r="C1325" s="63"/>
      <c r="D1325" s="64"/>
      <c r="E1325" s="64"/>
      <c r="F1325" s="65"/>
      <c r="K1325" s="6"/>
      <c r="L1325" s="6"/>
      <c r="M1325" s="6"/>
      <c r="N1325" s="6"/>
      <c r="O1325" s="6"/>
      <c r="P1325" s="6"/>
    </row>
    <row r="1326" spans="2:16" s="9" customFormat="1" ht="12.75" hidden="1" customHeight="1">
      <c r="B1326" s="63"/>
      <c r="C1326" s="63"/>
      <c r="D1326" s="64"/>
      <c r="E1326" s="64"/>
      <c r="F1326" s="65"/>
      <c r="K1326" s="6"/>
      <c r="L1326" s="6"/>
      <c r="M1326" s="6"/>
      <c r="N1326" s="6"/>
      <c r="O1326" s="6"/>
      <c r="P1326" s="6"/>
    </row>
    <row r="1327" spans="2:16" s="9" customFormat="1" ht="12.75" hidden="1" customHeight="1">
      <c r="B1327" s="63"/>
      <c r="C1327" s="63"/>
      <c r="D1327" s="64"/>
      <c r="E1327" s="64"/>
      <c r="F1327" s="65"/>
      <c r="K1327" s="6"/>
      <c r="L1327" s="6"/>
      <c r="M1327" s="6"/>
      <c r="N1327" s="6"/>
      <c r="O1327" s="6"/>
      <c r="P1327" s="6"/>
    </row>
    <row r="1328" spans="2:16" s="9" customFormat="1" ht="12.75" hidden="1" customHeight="1">
      <c r="B1328" s="63"/>
      <c r="C1328" s="63"/>
      <c r="D1328" s="64"/>
      <c r="E1328" s="64"/>
      <c r="F1328" s="65"/>
      <c r="K1328" s="6"/>
      <c r="L1328" s="6"/>
      <c r="M1328" s="6"/>
      <c r="N1328" s="6"/>
      <c r="O1328" s="6"/>
      <c r="P1328" s="6"/>
    </row>
    <row r="1329" spans="2:16" s="9" customFormat="1" ht="12.75" hidden="1" customHeight="1">
      <c r="B1329" s="63"/>
      <c r="C1329" s="63"/>
      <c r="D1329" s="64"/>
      <c r="E1329" s="64"/>
      <c r="F1329" s="65"/>
      <c r="K1329" s="6"/>
      <c r="L1329" s="6"/>
      <c r="M1329" s="6"/>
      <c r="N1329" s="6"/>
      <c r="O1329" s="6"/>
      <c r="P1329" s="6"/>
    </row>
    <row r="1330" spans="2:16" s="9" customFormat="1" ht="12.75" hidden="1" customHeight="1">
      <c r="B1330" s="63"/>
      <c r="C1330" s="63"/>
      <c r="D1330" s="64"/>
      <c r="E1330" s="64"/>
      <c r="F1330" s="65"/>
      <c r="K1330" s="6"/>
      <c r="L1330" s="6"/>
      <c r="M1330" s="6"/>
      <c r="N1330" s="6"/>
      <c r="O1330" s="6"/>
      <c r="P1330" s="6"/>
    </row>
    <row r="1331" spans="2:16" s="9" customFormat="1" ht="12.75" hidden="1" customHeight="1">
      <c r="B1331" s="63"/>
      <c r="C1331" s="63"/>
      <c r="D1331" s="64"/>
      <c r="E1331" s="64"/>
      <c r="F1331" s="65"/>
      <c r="K1331" s="6"/>
      <c r="L1331" s="6"/>
      <c r="M1331" s="6"/>
      <c r="N1331" s="6"/>
      <c r="O1331" s="6"/>
      <c r="P1331" s="6"/>
    </row>
    <row r="1332" spans="2:16" s="9" customFormat="1" ht="12.75" hidden="1" customHeight="1">
      <c r="B1332" s="63"/>
      <c r="C1332" s="63"/>
      <c r="D1332" s="64"/>
      <c r="E1332" s="64"/>
      <c r="F1332" s="65"/>
      <c r="K1332" s="6"/>
      <c r="L1332" s="6"/>
      <c r="M1332" s="6"/>
      <c r="N1332" s="6"/>
      <c r="O1332" s="6"/>
      <c r="P1332" s="6"/>
    </row>
    <row r="1333" spans="2:16" s="9" customFormat="1" ht="12.75" hidden="1" customHeight="1">
      <c r="B1333" s="63"/>
      <c r="C1333" s="63"/>
      <c r="D1333" s="64"/>
      <c r="E1333" s="64"/>
      <c r="F1333" s="65"/>
      <c r="K1333" s="6"/>
      <c r="L1333" s="6"/>
      <c r="M1333" s="6"/>
      <c r="N1333" s="6"/>
      <c r="O1333" s="6"/>
      <c r="P1333" s="6"/>
    </row>
    <row r="1334" spans="2:16" s="9" customFormat="1" ht="12.75" hidden="1" customHeight="1">
      <c r="B1334" s="63"/>
      <c r="C1334" s="63"/>
      <c r="D1334" s="64"/>
      <c r="E1334" s="64"/>
      <c r="F1334" s="65"/>
      <c r="K1334" s="6"/>
      <c r="L1334" s="6"/>
      <c r="M1334" s="6"/>
      <c r="N1334" s="6"/>
      <c r="O1334" s="6"/>
      <c r="P1334" s="6"/>
    </row>
    <row r="1335" spans="2:16" s="9" customFormat="1" ht="12.75" hidden="1" customHeight="1">
      <c r="B1335" s="63"/>
      <c r="C1335" s="63"/>
      <c r="D1335" s="64"/>
      <c r="E1335" s="64"/>
      <c r="F1335" s="65"/>
      <c r="K1335" s="6"/>
      <c r="L1335" s="6"/>
      <c r="M1335" s="6"/>
      <c r="N1335" s="6"/>
      <c r="O1335" s="6"/>
      <c r="P1335" s="6"/>
    </row>
    <row r="1336" spans="2:16" s="9" customFormat="1" ht="12.75" hidden="1" customHeight="1">
      <c r="B1336" s="63"/>
      <c r="C1336" s="63"/>
      <c r="D1336" s="64"/>
      <c r="E1336" s="64"/>
      <c r="F1336" s="65"/>
      <c r="K1336" s="6"/>
      <c r="L1336" s="6"/>
      <c r="M1336" s="6"/>
      <c r="N1336" s="6"/>
      <c r="O1336" s="6"/>
      <c r="P1336" s="6"/>
    </row>
    <row r="1337" spans="2:16" s="9" customFormat="1" ht="12.75" hidden="1" customHeight="1">
      <c r="B1337" s="63"/>
      <c r="C1337" s="63"/>
      <c r="D1337" s="64"/>
      <c r="E1337" s="64"/>
      <c r="F1337" s="65"/>
      <c r="K1337" s="6"/>
      <c r="L1337" s="6"/>
      <c r="M1337" s="6"/>
      <c r="N1337" s="6"/>
      <c r="O1337" s="6"/>
      <c r="P1337" s="6"/>
    </row>
    <row r="1338" spans="2:16" s="9" customFormat="1" ht="12.75" hidden="1" customHeight="1">
      <c r="B1338" s="63"/>
      <c r="C1338" s="63"/>
      <c r="D1338" s="64"/>
      <c r="E1338" s="64"/>
      <c r="F1338" s="65"/>
      <c r="K1338" s="6"/>
      <c r="L1338" s="6"/>
      <c r="M1338" s="6"/>
      <c r="N1338" s="6"/>
      <c r="O1338" s="6"/>
      <c r="P1338" s="6"/>
    </row>
    <row r="1339" spans="2:16" s="9" customFormat="1" ht="12.75" hidden="1" customHeight="1">
      <c r="B1339" s="63"/>
      <c r="C1339" s="63"/>
      <c r="D1339" s="64"/>
      <c r="E1339" s="64"/>
      <c r="F1339" s="65"/>
      <c r="K1339" s="6"/>
      <c r="L1339" s="6"/>
      <c r="M1339" s="6"/>
      <c r="N1339" s="6"/>
      <c r="O1339" s="6"/>
      <c r="P1339" s="6"/>
    </row>
    <row r="1340" spans="2:16" s="9" customFormat="1" ht="12.75" hidden="1" customHeight="1">
      <c r="B1340" s="63"/>
      <c r="C1340" s="63"/>
      <c r="D1340" s="64"/>
      <c r="E1340" s="64"/>
      <c r="F1340" s="65"/>
      <c r="K1340" s="6"/>
      <c r="L1340" s="6"/>
      <c r="M1340" s="6"/>
      <c r="N1340" s="6"/>
      <c r="O1340" s="6"/>
      <c r="P1340" s="6"/>
    </row>
    <row r="1341" spans="2:16" s="9" customFormat="1" ht="12.75" hidden="1" customHeight="1">
      <c r="B1341" s="63"/>
      <c r="C1341" s="63"/>
      <c r="D1341" s="64"/>
      <c r="E1341" s="64"/>
      <c r="F1341" s="65"/>
      <c r="K1341" s="6"/>
      <c r="L1341" s="6"/>
      <c r="M1341" s="6"/>
      <c r="N1341" s="6"/>
      <c r="O1341" s="6"/>
      <c r="P1341" s="6"/>
    </row>
    <row r="1342" spans="2:16" s="9" customFormat="1" ht="12.75" hidden="1" customHeight="1">
      <c r="B1342" s="63"/>
      <c r="C1342" s="63"/>
      <c r="D1342" s="64"/>
      <c r="E1342" s="64"/>
      <c r="F1342" s="65"/>
      <c r="K1342" s="6"/>
      <c r="L1342" s="6"/>
      <c r="M1342" s="6"/>
      <c r="N1342" s="6"/>
      <c r="O1342" s="6"/>
      <c r="P1342" s="6"/>
    </row>
    <row r="1343" spans="2:16" s="9" customFormat="1" ht="12.75" hidden="1" customHeight="1">
      <c r="B1343" s="63"/>
      <c r="C1343" s="63"/>
      <c r="D1343" s="64"/>
      <c r="E1343" s="64"/>
      <c r="F1343" s="65"/>
      <c r="K1343" s="6"/>
      <c r="L1343" s="6"/>
      <c r="M1343" s="6"/>
      <c r="N1343" s="6"/>
      <c r="O1343" s="6"/>
      <c r="P1343" s="6"/>
    </row>
    <row r="1344" spans="2:16" s="9" customFormat="1" ht="12.75" hidden="1" customHeight="1">
      <c r="B1344" s="63"/>
      <c r="C1344" s="63"/>
      <c r="D1344" s="64"/>
      <c r="E1344" s="64"/>
      <c r="F1344" s="65"/>
      <c r="K1344" s="6"/>
      <c r="L1344" s="6"/>
      <c r="M1344" s="6"/>
      <c r="N1344" s="6"/>
      <c r="O1344" s="6"/>
      <c r="P1344" s="6"/>
    </row>
    <row r="1345" spans="2:16" s="9" customFormat="1" ht="12.75" hidden="1" customHeight="1">
      <c r="B1345" s="63"/>
      <c r="C1345" s="63"/>
      <c r="D1345" s="64"/>
      <c r="E1345" s="64"/>
      <c r="F1345" s="65"/>
      <c r="K1345" s="6"/>
      <c r="L1345" s="6"/>
      <c r="M1345" s="6"/>
      <c r="N1345" s="6"/>
      <c r="O1345" s="6"/>
      <c r="P1345" s="6"/>
    </row>
    <row r="1346" spans="2:16" s="9" customFormat="1" ht="12.75" hidden="1" customHeight="1">
      <c r="B1346" s="63"/>
      <c r="C1346" s="63"/>
      <c r="D1346" s="64"/>
      <c r="E1346" s="64"/>
      <c r="F1346" s="65"/>
      <c r="K1346" s="6"/>
      <c r="L1346" s="6"/>
      <c r="M1346" s="6"/>
      <c r="N1346" s="6"/>
      <c r="O1346" s="6"/>
      <c r="P1346" s="6"/>
    </row>
    <row r="1347" spans="2:16" s="9" customFormat="1" ht="12.75" hidden="1" customHeight="1">
      <c r="B1347" s="63"/>
      <c r="C1347" s="63"/>
      <c r="D1347" s="64"/>
      <c r="E1347" s="64"/>
      <c r="F1347" s="65"/>
      <c r="K1347" s="6"/>
      <c r="L1347" s="6"/>
      <c r="M1347" s="6"/>
      <c r="N1347" s="6"/>
      <c r="O1347" s="6"/>
      <c r="P1347" s="6"/>
    </row>
    <row r="1348" spans="2:16" s="9" customFormat="1" ht="12.75" hidden="1" customHeight="1">
      <c r="B1348" s="63"/>
      <c r="C1348" s="63"/>
      <c r="D1348" s="64"/>
      <c r="E1348" s="64"/>
      <c r="F1348" s="65"/>
      <c r="K1348" s="6"/>
      <c r="L1348" s="6"/>
      <c r="M1348" s="6"/>
      <c r="N1348" s="6"/>
      <c r="O1348" s="6"/>
      <c r="P1348" s="6"/>
    </row>
    <row r="1349" spans="2:16" s="9" customFormat="1" ht="12.75" hidden="1" customHeight="1">
      <c r="B1349" s="63"/>
      <c r="C1349" s="63"/>
      <c r="D1349" s="64"/>
      <c r="E1349" s="64"/>
      <c r="F1349" s="65"/>
      <c r="K1349" s="6"/>
      <c r="L1349" s="6"/>
      <c r="M1349" s="6"/>
      <c r="N1349" s="6"/>
      <c r="O1349" s="6"/>
      <c r="P1349" s="6"/>
    </row>
    <row r="1350" spans="2:16" s="9" customFormat="1" ht="12.75" hidden="1" customHeight="1">
      <c r="B1350" s="63"/>
      <c r="C1350" s="63"/>
      <c r="D1350" s="64"/>
      <c r="E1350" s="64"/>
      <c r="F1350" s="65"/>
      <c r="K1350" s="6"/>
      <c r="L1350" s="6"/>
      <c r="M1350" s="6"/>
      <c r="N1350" s="6"/>
      <c r="O1350" s="6"/>
      <c r="P1350" s="6"/>
    </row>
    <row r="1351" spans="2:16" s="9" customFormat="1" ht="12.75" hidden="1" customHeight="1">
      <c r="B1351" s="63"/>
      <c r="C1351" s="63"/>
      <c r="D1351" s="64"/>
      <c r="E1351" s="64"/>
      <c r="F1351" s="65"/>
      <c r="K1351" s="6"/>
      <c r="L1351" s="6"/>
      <c r="M1351" s="6"/>
      <c r="N1351" s="6"/>
      <c r="O1351" s="6"/>
      <c r="P1351" s="6"/>
    </row>
    <row r="1352" spans="2:16" s="9" customFormat="1" ht="12.75" hidden="1" customHeight="1">
      <c r="B1352" s="63"/>
      <c r="C1352" s="63"/>
      <c r="D1352" s="64"/>
      <c r="E1352" s="64"/>
      <c r="F1352" s="65"/>
      <c r="K1352" s="6"/>
      <c r="L1352" s="6"/>
      <c r="M1352" s="6"/>
      <c r="N1352" s="6"/>
      <c r="O1352" s="6"/>
      <c r="P1352" s="6"/>
    </row>
    <row r="1353" spans="2:16" s="9" customFormat="1" ht="12.75" hidden="1" customHeight="1">
      <c r="B1353" s="63"/>
      <c r="C1353" s="63"/>
      <c r="D1353" s="64"/>
      <c r="E1353" s="64"/>
      <c r="F1353" s="65"/>
      <c r="K1353" s="6"/>
      <c r="L1353" s="6"/>
      <c r="M1353" s="6"/>
      <c r="N1353" s="6"/>
      <c r="O1353" s="6"/>
      <c r="P1353" s="6"/>
    </row>
    <row r="1354" spans="2:16" s="9" customFormat="1" ht="12.75" hidden="1" customHeight="1">
      <c r="B1354" s="63"/>
      <c r="C1354" s="63"/>
      <c r="D1354" s="64"/>
      <c r="E1354" s="64"/>
      <c r="F1354" s="65"/>
      <c r="K1354" s="6"/>
      <c r="L1354" s="6"/>
      <c r="M1354" s="6"/>
      <c r="N1354" s="6"/>
      <c r="O1354" s="6"/>
      <c r="P1354" s="6"/>
    </row>
    <row r="1355" spans="2:16" s="9" customFormat="1" ht="12.75" hidden="1" customHeight="1">
      <c r="B1355" s="63"/>
      <c r="C1355" s="63"/>
      <c r="D1355" s="64"/>
      <c r="E1355" s="64"/>
      <c r="F1355" s="65"/>
      <c r="K1355" s="6"/>
      <c r="L1355" s="6"/>
      <c r="M1355" s="6"/>
      <c r="N1355" s="6"/>
      <c r="O1355" s="6"/>
      <c r="P1355" s="6"/>
    </row>
    <row r="1356" spans="2:16" s="9" customFormat="1" ht="12.75" hidden="1" customHeight="1">
      <c r="B1356" s="63"/>
      <c r="C1356" s="63"/>
      <c r="D1356" s="64"/>
      <c r="E1356" s="64"/>
      <c r="F1356" s="65"/>
      <c r="K1356" s="6"/>
      <c r="L1356" s="6"/>
      <c r="M1356" s="6"/>
      <c r="N1356" s="6"/>
      <c r="O1356" s="6"/>
      <c r="P1356" s="6"/>
    </row>
    <row r="1357" spans="2:16" s="9" customFormat="1" ht="12.75" hidden="1" customHeight="1">
      <c r="B1357" s="63"/>
      <c r="C1357" s="63"/>
      <c r="D1357" s="64"/>
      <c r="E1357" s="64"/>
      <c r="F1357" s="65"/>
      <c r="K1357" s="6"/>
      <c r="L1357" s="6"/>
      <c r="M1357" s="6"/>
      <c r="N1357" s="6"/>
      <c r="O1357" s="6"/>
      <c r="P1357" s="6"/>
    </row>
    <row r="1358" spans="2:16" s="9" customFormat="1" ht="12.75" hidden="1" customHeight="1">
      <c r="B1358" s="63"/>
      <c r="C1358" s="63"/>
      <c r="D1358" s="64"/>
      <c r="E1358" s="64"/>
      <c r="F1358" s="65"/>
      <c r="K1358" s="6"/>
      <c r="L1358" s="6"/>
      <c r="M1358" s="6"/>
      <c r="N1358" s="6"/>
      <c r="O1358" s="6"/>
      <c r="P1358" s="6"/>
    </row>
    <row r="1359" spans="2:16" s="9" customFormat="1" ht="12.75" hidden="1" customHeight="1">
      <c r="B1359" s="63"/>
      <c r="C1359" s="63"/>
      <c r="D1359" s="64"/>
      <c r="E1359" s="64"/>
      <c r="F1359" s="65"/>
      <c r="K1359" s="6"/>
      <c r="L1359" s="6"/>
      <c r="M1359" s="6"/>
      <c r="N1359" s="6"/>
      <c r="O1359" s="6"/>
      <c r="P1359" s="6"/>
    </row>
    <row r="1360" spans="2:16" s="9" customFormat="1" ht="12.75" hidden="1" customHeight="1">
      <c r="B1360" s="63"/>
      <c r="C1360" s="63"/>
      <c r="D1360" s="64"/>
      <c r="E1360" s="64"/>
      <c r="F1360" s="65"/>
      <c r="K1360" s="6"/>
      <c r="L1360" s="6"/>
      <c r="M1360" s="6"/>
      <c r="N1360" s="6"/>
      <c r="O1360" s="6"/>
      <c r="P1360" s="6"/>
    </row>
    <row r="1361" spans="2:16" s="9" customFormat="1" ht="12.75" hidden="1" customHeight="1">
      <c r="B1361" s="63"/>
      <c r="C1361" s="63"/>
      <c r="D1361" s="64"/>
      <c r="E1361" s="64"/>
      <c r="F1361" s="65"/>
      <c r="K1361" s="6"/>
      <c r="L1361" s="6"/>
      <c r="M1361" s="6"/>
      <c r="N1361" s="6"/>
      <c r="O1361" s="6"/>
      <c r="P1361" s="6"/>
    </row>
    <row r="1362" spans="2:16" s="9" customFormat="1" ht="12.75" hidden="1" customHeight="1">
      <c r="B1362" s="63"/>
      <c r="C1362" s="63"/>
      <c r="D1362" s="64"/>
      <c r="E1362" s="64"/>
      <c r="F1362" s="65"/>
      <c r="K1362" s="6"/>
      <c r="L1362" s="6"/>
      <c r="M1362" s="6"/>
      <c r="N1362" s="6"/>
      <c r="O1362" s="6"/>
      <c r="P1362" s="6"/>
    </row>
    <row r="1363" spans="2:16" s="9" customFormat="1" ht="12.75" hidden="1" customHeight="1">
      <c r="B1363" s="63"/>
      <c r="C1363" s="63"/>
      <c r="D1363" s="64"/>
      <c r="E1363" s="64"/>
      <c r="F1363" s="65"/>
      <c r="K1363" s="6"/>
      <c r="L1363" s="6"/>
      <c r="M1363" s="6"/>
      <c r="N1363" s="6"/>
      <c r="O1363" s="6"/>
      <c r="P1363" s="6"/>
    </row>
    <row r="1364" spans="2:16" s="9" customFormat="1" ht="12.75" hidden="1" customHeight="1">
      <c r="B1364" s="63"/>
      <c r="C1364" s="63"/>
      <c r="D1364" s="64"/>
      <c r="E1364" s="64"/>
      <c r="F1364" s="65"/>
      <c r="K1364" s="6"/>
      <c r="L1364" s="6"/>
      <c r="M1364" s="6"/>
      <c r="N1364" s="6"/>
      <c r="O1364" s="6"/>
      <c r="P1364" s="6"/>
    </row>
    <row r="1365" spans="2:16" s="9" customFormat="1" ht="12.75" hidden="1" customHeight="1">
      <c r="B1365" s="63"/>
      <c r="C1365" s="63"/>
      <c r="D1365" s="64"/>
      <c r="E1365" s="64"/>
      <c r="F1365" s="65"/>
      <c r="K1365" s="6"/>
      <c r="L1365" s="6"/>
      <c r="M1365" s="6"/>
      <c r="N1365" s="6"/>
      <c r="O1365" s="6"/>
      <c r="P1365" s="6"/>
    </row>
    <row r="1366" spans="2:16" s="9" customFormat="1" ht="12.75" hidden="1" customHeight="1">
      <c r="B1366" s="63"/>
      <c r="C1366" s="63"/>
      <c r="D1366" s="64"/>
      <c r="E1366" s="64"/>
      <c r="F1366" s="65"/>
      <c r="K1366" s="6"/>
      <c r="L1366" s="6"/>
      <c r="M1366" s="6"/>
      <c r="N1366" s="6"/>
      <c r="O1366" s="6"/>
      <c r="P1366" s="6"/>
    </row>
    <row r="1367" spans="2:16" s="9" customFormat="1" ht="12.75" hidden="1" customHeight="1">
      <c r="B1367" s="63"/>
      <c r="C1367" s="63"/>
      <c r="D1367" s="64"/>
      <c r="E1367" s="64"/>
      <c r="F1367" s="65"/>
      <c r="K1367" s="6"/>
      <c r="L1367" s="6"/>
      <c r="M1367" s="6"/>
      <c r="N1367" s="6"/>
      <c r="O1367" s="6"/>
      <c r="P1367" s="6"/>
    </row>
    <row r="1368" spans="2:16" s="9" customFormat="1" ht="12.75" hidden="1" customHeight="1">
      <c r="B1368" s="63"/>
      <c r="C1368" s="63"/>
      <c r="D1368" s="64"/>
      <c r="E1368" s="64"/>
      <c r="F1368" s="65"/>
      <c r="K1368" s="6"/>
      <c r="L1368" s="6"/>
      <c r="M1368" s="6"/>
      <c r="N1368" s="6"/>
      <c r="O1368" s="6"/>
      <c r="P1368" s="6"/>
    </row>
    <row r="1369" spans="2:16" s="9" customFormat="1" ht="12.75" hidden="1" customHeight="1">
      <c r="B1369" s="63"/>
      <c r="C1369" s="63"/>
      <c r="D1369" s="64"/>
      <c r="E1369" s="64"/>
      <c r="F1369" s="65"/>
      <c r="K1369" s="6"/>
      <c r="L1369" s="6"/>
      <c r="M1369" s="6"/>
      <c r="N1369" s="6"/>
      <c r="O1369" s="6"/>
      <c r="P1369" s="6"/>
    </row>
    <row r="1370" spans="2:16" s="9" customFormat="1" ht="12.75" hidden="1" customHeight="1">
      <c r="B1370" s="63"/>
      <c r="C1370" s="63"/>
      <c r="D1370" s="64"/>
      <c r="E1370" s="64"/>
      <c r="F1370" s="65"/>
      <c r="K1370" s="6"/>
      <c r="L1370" s="6"/>
      <c r="M1370" s="6"/>
      <c r="N1370" s="6"/>
      <c r="O1370" s="6"/>
      <c r="P1370" s="6"/>
    </row>
    <row r="1371" spans="2:16" s="9" customFormat="1" ht="12.75" hidden="1" customHeight="1">
      <c r="B1371" s="63"/>
      <c r="C1371" s="63"/>
      <c r="D1371" s="64"/>
      <c r="E1371" s="64"/>
      <c r="F1371" s="65"/>
      <c r="K1371" s="6"/>
      <c r="L1371" s="6"/>
      <c r="M1371" s="6"/>
      <c r="N1371" s="6"/>
      <c r="O1371" s="6"/>
      <c r="P1371" s="6"/>
    </row>
    <row r="1372" spans="2:16" s="9" customFormat="1" ht="12.75" hidden="1" customHeight="1">
      <c r="B1372" s="63"/>
      <c r="C1372" s="63"/>
      <c r="D1372" s="64"/>
      <c r="E1372" s="64"/>
      <c r="F1372" s="65"/>
      <c r="K1372" s="6"/>
      <c r="L1372" s="6"/>
      <c r="M1372" s="6"/>
      <c r="N1372" s="6"/>
      <c r="O1372" s="6"/>
      <c r="P1372" s="6"/>
    </row>
    <row r="1373" spans="2:16" s="9" customFormat="1" ht="12.75" hidden="1" customHeight="1">
      <c r="B1373" s="63"/>
      <c r="C1373" s="63"/>
      <c r="D1373" s="64"/>
      <c r="E1373" s="64"/>
      <c r="F1373" s="65"/>
      <c r="K1373" s="6"/>
      <c r="L1373" s="6"/>
      <c r="M1373" s="6"/>
      <c r="N1373" s="6"/>
      <c r="O1373" s="6"/>
      <c r="P1373" s="6"/>
    </row>
    <row r="1374" spans="2:16" s="9" customFormat="1" ht="12.75" hidden="1" customHeight="1">
      <c r="B1374" s="63"/>
      <c r="C1374" s="63"/>
      <c r="D1374" s="64"/>
      <c r="E1374" s="64"/>
      <c r="F1374" s="65"/>
      <c r="K1374" s="6"/>
      <c r="L1374" s="6"/>
      <c r="M1374" s="6"/>
      <c r="N1374" s="6"/>
      <c r="O1374" s="6"/>
      <c r="P1374" s="6"/>
    </row>
    <row r="1375" spans="2:16" s="9" customFormat="1" ht="12.75" hidden="1" customHeight="1">
      <c r="B1375" s="63"/>
      <c r="C1375" s="63"/>
      <c r="D1375" s="64"/>
      <c r="E1375" s="64"/>
      <c r="F1375" s="65"/>
      <c r="K1375" s="6"/>
      <c r="L1375" s="6"/>
      <c r="M1375" s="6"/>
      <c r="N1375" s="6"/>
      <c r="O1375" s="6"/>
      <c r="P1375" s="6"/>
    </row>
    <row r="1376" spans="2:16" s="9" customFormat="1" ht="12.75" hidden="1" customHeight="1">
      <c r="B1376" s="63"/>
      <c r="C1376" s="63"/>
      <c r="D1376" s="64"/>
      <c r="E1376" s="64"/>
      <c r="F1376" s="65"/>
      <c r="K1376" s="6"/>
      <c r="L1376" s="6"/>
      <c r="M1376" s="6"/>
      <c r="N1376" s="6"/>
      <c r="O1376" s="6"/>
      <c r="P1376" s="6"/>
    </row>
    <row r="1377" spans="2:16" s="9" customFormat="1" ht="12.75" hidden="1" customHeight="1">
      <c r="B1377" s="63"/>
      <c r="C1377" s="63"/>
      <c r="D1377" s="64"/>
      <c r="E1377" s="64"/>
      <c r="F1377" s="65"/>
      <c r="K1377" s="6"/>
      <c r="L1377" s="6"/>
      <c r="M1377" s="6"/>
      <c r="N1377" s="6"/>
      <c r="O1377" s="6"/>
      <c r="P1377" s="6"/>
    </row>
    <row r="1378" spans="2:16" s="9" customFormat="1" ht="12.75" hidden="1" customHeight="1">
      <c r="B1378" s="63"/>
      <c r="C1378" s="63"/>
      <c r="D1378" s="64"/>
      <c r="E1378" s="64"/>
      <c r="F1378" s="65"/>
      <c r="K1378" s="6"/>
      <c r="L1378" s="6"/>
      <c r="M1378" s="6"/>
      <c r="N1378" s="6"/>
      <c r="O1378" s="6"/>
      <c r="P1378" s="6"/>
    </row>
    <row r="1379" spans="2:16" s="9" customFormat="1" ht="12.75" hidden="1" customHeight="1">
      <c r="B1379" s="63"/>
      <c r="C1379" s="63"/>
      <c r="D1379" s="64"/>
      <c r="E1379" s="64"/>
      <c r="F1379" s="65"/>
      <c r="K1379" s="6"/>
      <c r="L1379" s="6"/>
      <c r="M1379" s="6"/>
      <c r="N1379" s="6"/>
      <c r="O1379" s="6"/>
      <c r="P1379" s="6"/>
    </row>
    <row r="1380" spans="2:16" s="9" customFormat="1" ht="12.75" hidden="1" customHeight="1">
      <c r="B1380" s="63"/>
      <c r="C1380" s="63"/>
      <c r="D1380" s="64"/>
      <c r="E1380" s="64"/>
      <c r="F1380" s="65"/>
      <c r="K1380" s="6"/>
      <c r="L1380" s="6"/>
      <c r="M1380" s="6"/>
      <c r="N1380" s="6"/>
      <c r="O1380" s="6"/>
      <c r="P1380" s="6"/>
    </row>
    <row r="1381" spans="2:16" s="9" customFormat="1" ht="12.75" hidden="1" customHeight="1">
      <c r="B1381" s="63"/>
      <c r="C1381" s="63"/>
      <c r="D1381" s="64"/>
      <c r="E1381" s="64"/>
      <c r="F1381" s="65"/>
      <c r="K1381" s="6"/>
      <c r="L1381" s="6"/>
      <c r="M1381" s="6"/>
      <c r="N1381" s="6"/>
      <c r="O1381" s="6"/>
      <c r="P1381" s="6"/>
    </row>
    <row r="1382" spans="2:16" s="9" customFormat="1" ht="12.75" hidden="1" customHeight="1">
      <c r="B1382" s="63"/>
      <c r="C1382" s="63"/>
      <c r="D1382" s="64"/>
      <c r="E1382" s="64"/>
      <c r="F1382" s="65"/>
      <c r="K1382" s="6"/>
      <c r="L1382" s="6"/>
      <c r="M1382" s="6"/>
      <c r="N1382" s="6"/>
      <c r="O1382" s="6"/>
      <c r="P1382" s="6"/>
    </row>
    <row r="1383" spans="2:16" s="9" customFormat="1" ht="12.75" hidden="1" customHeight="1">
      <c r="B1383" s="63"/>
      <c r="C1383" s="63"/>
      <c r="D1383" s="64"/>
      <c r="E1383" s="64"/>
      <c r="F1383" s="65"/>
      <c r="K1383" s="6"/>
      <c r="L1383" s="6"/>
      <c r="M1383" s="6"/>
      <c r="N1383" s="6"/>
      <c r="O1383" s="6"/>
      <c r="P1383" s="6"/>
    </row>
    <row r="1384" spans="2:16" s="9" customFormat="1" ht="12.75" hidden="1" customHeight="1">
      <c r="B1384" s="63"/>
      <c r="C1384" s="63"/>
      <c r="D1384" s="64"/>
      <c r="E1384" s="64"/>
      <c r="F1384" s="65"/>
      <c r="K1384" s="6"/>
      <c r="L1384" s="6"/>
      <c r="M1384" s="6"/>
      <c r="N1384" s="6"/>
      <c r="O1384" s="6"/>
      <c r="P1384" s="6"/>
    </row>
    <row r="1385" spans="2:16" s="9" customFormat="1" ht="12.75" hidden="1" customHeight="1">
      <c r="B1385" s="63"/>
      <c r="C1385" s="63"/>
      <c r="D1385" s="64"/>
      <c r="E1385" s="64"/>
      <c r="F1385" s="65"/>
      <c r="K1385" s="6"/>
      <c r="L1385" s="6"/>
      <c r="M1385" s="6"/>
      <c r="N1385" s="6"/>
      <c r="O1385" s="6"/>
      <c r="P1385" s="6"/>
    </row>
    <row r="1386" spans="2:16" s="9" customFormat="1" ht="12.75" hidden="1" customHeight="1">
      <c r="B1386" s="63"/>
      <c r="C1386" s="63"/>
      <c r="D1386" s="64"/>
      <c r="E1386" s="64"/>
      <c r="F1386" s="65"/>
      <c r="K1386" s="6"/>
      <c r="L1386" s="6"/>
      <c r="M1386" s="6"/>
      <c r="N1386" s="6"/>
      <c r="O1386" s="6"/>
      <c r="P1386" s="6"/>
    </row>
    <row r="1387" spans="2:16" s="9" customFormat="1" ht="12.75" hidden="1" customHeight="1">
      <c r="B1387" s="63"/>
      <c r="C1387" s="63"/>
      <c r="D1387" s="64"/>
      <c r="E1387" s="64"/>
      <c r="F1387" s="65"/>
      <c r="K1387" s="6"/>
      <c r="L1387" s="6"/>
      <c r="M1387" s="6"/>
      <c r="N1387" s="6"/>
      <c r="O1387" s="6"/>
      <c r="P1387" s="6"/>
    </row>
    <row r="1388" spans="2:16" s="9" customFormat="1" ht="12.75" hidden="1" customHeight="1">
      <c r="B1388" s="63"/>
      <c r="C1388" s="63"/>
      <c r="D1388" s="64"/>
      <c r="E1388" s="64"/>
      <c r="F1388" s="65"/>
      <c r="K1388" s="6"/>
      <c r="L1388" s="6"/>
      <c r="M1388" s="6"/>
      <c r="N1388" s="6"/>
      <c r="O1388" s="6"/>
      <c r="P1388" s="6"/>
    </row>
    <row r="1389" spans="2:16" s="9" customFormat="1" ht="12.75" hidden="1" customHeight="1">
      <c r="B1389" s="63"/>
      <c r="C1389" s="63"/>
      <c r="D1389" s="64"/>
      <c r="E1389" s="64"/>
      <c r="F1389" s="65"/>
      <c r="K1389" s="6"/>
      <c r="L1389" s="6"/>
      <c r="M1389" s="6"/>
      <c r="N1389" s="6"/>
      <c r="O1389" s="6"/>
      <c r="P1389" s="6"/>
    </row>
    <row r="1390" spans="2:16" s="9" customFormat="1" ht="12.75" hidden="1" customHeight="1">
      <c r="B1390" s="63"/>
      <c r="C1390" s="63"/>
      <c r="D1390" s="64"/>
      <c r="E1390" s="64"/>
      <c r="F1390" s="65"/>
      <c r="K1390" s="6"/>
      <c r="L1390" s="6"/>
      <c r="M1390" s="6"/>
      <c r="N1390" s="6"/>
      <c r="O1390" s="6"/>
      <c r="P1390" s="6"/>
    </row>
    <row r="1391" spans="2:16" s="9" customFormat="1" ht="12.75" hidden="1" customHeight="1">
      <c r="B1391" s="63"/>
      <c r="C1391" s="63"/>
      <c r="D1391" s="64"/>
      <c r="E1391" s="64"/>
      <c r="F1391" s="65"/>
      <c r="K1391" s="6"/>
      <c r="L1391" s="6"/>
      <c r="M1391" s="6"/>
      <c r="N1391" s="6"/>
      <c r="O1391" s="6"/>
      <c r="P1391" s="6"/>
    </row>
    <row r="1392" spans="2:16" s="9" customFormat="1" ht="12.75" hidden="1" customHeight="1">
      <c r="B1392" s="63"/>
      <c r="C1392" s="63"/>
      <c r="D1392" s="64"/>
      <c r="E1392" s="64"/>
      <c r="F1392" s="65"/>
      <c r="K1392" s="6"/>
      <c r="L1392" s="6"/>
      <c r="M1392" s="6"/>
      <c r="N1392" s="6"/>
      <c r="O1392" s="6"/>
      <c r="P1392" s="6"/>
    </row>
    <row r="1393" spans="2:16" s="9" customFormat="1" ht="12.75" hidden="1" customHeight="1">
      <c r="B1393" s="63"/>
      <c r="C1393" s="63"/>
      <c r="D1393" s="64"/>
      <c r="E1393" s="64"/>
      <c r="F1393" s="65"/>
      <c r="K1393" s="6"/>
      <c r="L1393" s="6"/>
      <c r="M1393" s="6"/>
      <c r="N1393" s="6"/>
      <c r="O1393" s="6"/>
      <c r="P1393" s="6"/>
    </row>
    <row r="1394" spans="2:16" s="9" customFormat="1" ht="12.75" hidden="1" customHeight="1">
      <c r="B1394" s="63"/>
      <c r="C1394" s="63"/>
      <c r="D1394" s="64"/>
      <c r="E1394" s="64"/>
      <c r="F1394" s="65"/>
      <c r="K1394" s="6"/>
      <c r="L1394" s="6"/>
      <c r="M1394" s="6"/>
      <c r="N1394" s="6"/>
      <c r="O1394" s="6"/>
      <c r="P1394" s="6"/>
    </row>
    <row r="1395" spans="2:16" s="9" customFormat="1" ht="12.75" hidden="1" customHeight="1">
      <c r="B1395" s="63"/>
      <c r="C1395" s="63"/>
      <c r="D1395" s="64"/>
      <c r="E1395" s="64"/>
      <c r="F1395" s="65"/>
      <c r="K1395" s="6"/>
      <c r="L1395" s="6"/>
      <c r="M1395" s="6"/>
      <c r="N1395" s="6"/>
      <c r="O1395" s="6"/>
      <c r="P1395" s="6"/>
    </row>
    <row r="1396" spans="2:16" s="9" customFormat="1" ht="12.75" hidden="1" customHeight="1">
      <c r="B1396" s="63"/>
      <c r="C1396" s="63"/>
      <c r="D1396" s="64"/>
      <c r="E1396" s="64"/>
      <c r="F1396" s="65"/>
      <c r="K1396" s="6"/>
      <c r="L1396" s="6"/>
      <c r="M1396" s="6"/>
      <c r="N1396" s="6"/>
      <c r="O1396" s="6"/>
      <c r="P1396" s="6"/>
    </row>
    <row r="1397" spans="2:16" s="9" customFormat="1" ht="12.75" hidden="1" customHeight="1">
      <c r="B1397" s="63"/>
      <c r="C1397" s="63"/>
      <c r="D1397" s="64"/>
      <c r="E1397" s="64"/>
      <c r="F1397" s="65"/>
      <c r="K1397" s="6"/>
      <c r="L1397" s="6"/>
      <c r="M1397" s="6"/>
      <c r="N1397" s="6"/>
      <c r="O1397" s="6"/>
      <c r="P1397" s="6"/>
    </row>
    <row r="1398" spans="2:16" s="9" customFormat="1" ht="12.75" hidden="1" customHeight="1">
      <c r="B1398" s="63"/>
      <c r="C1398" s="63"/>
      <c r="D1398" s="64"/>
      <c r="E1398" s="64"/>
      <c r="F1398" s="65"/>
      <c r="K1398" s="6"/>
      <c r="L1398" s="6"/>
      <c r="M1398" s="6"/>
      <c r="N1398" s="6"/>
      <c r="O1398" s="6"/>
      <c r="P1398" s="6"/>
    </row>
    <row r="1399" spans="2:16" s="9" customFormat="1" ht="12.75" hidden="1" customHeight="1">
      <c r="B1399" s="63"/>
      <c r="C1399" s="63"/>
      <c r="D1399" s="64"/>
      <c r="E1399" s="64"/>
      <c r="F1399" s="65"/>
      <c r="K1399" s="6"/>
      <c r="L1399" s="6"/>
      <c r="M1399" s="6"/>
      <c r="N1399" s="6"/>
      <c r="O1399" s="6"/>
      <c r="P1399" s="6"/>
    </row>
    <row r="1400" spans="2:16" s="9" customFormat="1" ht="12.75" hidden="1" customHeight="1">
      <c r="B1400" s="63"/>
      <c r="C1400" s="63"/>
      <c r="D1400" s="64"/>
      <c r="E1400" s="64"/>
      <c r="F1400" s="65"/>
      <c r="K1400" s="6"/>
      <c r="L1400" s="6"/>
      <c r="M1400" s="6"/>
      <c r="N1400" s="6"/>
      <c r="O1400" s="6"/>
      <c r="P1400" s="6"/>
    </row>
    <row r="1401" spans="2:16" s="9" customFormat="1" ht="12.75" hidden="1" customHeight="1">
      <c r="B1401" s="63"/>
      <c r="C1401" s="63"/>
      <c r="D1401" s="64"/>
      <c r="E1401" s="64"/>
      <c r="F1401" s="65"/>
      <c r="K1401" s="6"/>
      <c r="L1401" s="6"/>
      <c r="M1401" s="6"/>
      <c r="N1401" s="6"/>
      <c r="O1401" s="6"/>
      <c r="P1401" s="6"/>
    </row>
    <row r="1402" spans="2:16" s="9" customFormat="1" ht="12.75" hidden="1" customHeight="1">
      <c r="B1402" s="63"/>
      <c r="C1402" s="63"/>
      <c r="D1402" s="64"/>
      <c r="E1402" s="64"/>
      <c r="F1402" s="65"/>
      <c r="K1402" s="6"/>
      <c r="L1402" s="6"/>
      <c r="M1402" s="6"/>
      <c r="N1402" s="6"/>
      <c r="O1402" s="6"/>
      <c r="P1402" s="6"/>
    </row>
    <row r="1403" spans="2:16" s="9" customFormat="1" ht="12.75" hidden="1" customHeight="1">
      <c r="B1403" s="63"/>
      <c r="C1403" s="63"/>
      <c r="D1403" s="64"/>
      <c r="E1403" s="64"/>
      <c r="F1403" s="65"/>
      <c r="K1403" s="6"/>
      <c r="L1403" s="6"/>
      <c r="M1403" s="6"/>
      <c r="N1403" s="6"/>
      <c r="O1403" s="6"/>
      <c r="P1403" s="6"/>
    </row>
    <row r="1404" spans="2:16" s="9" customFormat="1" ht="12.75" hidden="1" customHeight="1">
      <c r="B1404" s="63"/>
      <c r="C1404" s="63"/>
      <c r="D1404" s="64"/>
      <c r="E1404" s="64"/>
      <c r="F1404" s="65"/>
      <c r="K1404" s="6"/>
      <c r="L1404" s="6"/>
      <c r="M1404" s="6"/>
      <c r="N1404" s="6"/>
      <c r="O1404" s="6"/>
      <c r="P1404" s="6"/>
    </row>
    <row r="1405" spans="2:16" s="9" customFormat="1" ht="12.75" hidden="1" customHeight="1">
      <c r="B1405" s="63"/>
      <c r="C1405" s="63"/>
      <c r="D1405" s="64"/>
      <c r="E1405" s="64"/>
      <c r="F1405" s="65"/>
      <c r="K1405" s="6"/>
      <c r="L1405" s="6"/>
      <c r="M1405" s="6"/>
      <c r="N1405" s="6"/>
      <c r="O1405" s="6"/>
      <c r="P1405" s="6"/>
    </row>
    <row r="1406" spans="2:16" s="9" customFormat="1" ht="12.75" hidden="1" customHeight="1">
      <c r="B1406" s="63"/>
      <c r="C1406" s="63"/>
      <c r="D1406" s="64"/>
      <c r="E1406" s="64"/>
      <c r="F1406" s="65"/>
      <c r="K1406" s="6"/>
      <c r="L1406" s="6"/>
      <c r="M1406" s="6"/>
      <c r="N1406" s="6"/>
      <c r="O1406" s="6"/>
      <c r="P1406" s="6"/>
    </row>
    <row r="1407" spans="2:16" s="9" customFormat="1" ht="12.75" hidden="1" customHeight="1">
      <c r="B1407" s="63"/>
      <c r="C1407" s="63"/>
      <c r="D1407" s="64"/>
      <c r="E1407" s="64"/>
      <c r="F1407" s="65"/>
      <c r="K1407" s="6"/>
      <c r="L1407" s="6"/>
      <c r="M1407" s="6"/>
      <c r="N1407" s="6"/>
      <c r="O1407" s="6"/>
      <c r="P1407" s="6"/>
    </row>
    <row r="1408" spans="2:16" s="9" customFormat="1" ht="12.75" hidden="1" customHeight="1">
      <c r="B1408" s="63"/>
      <c r="C1408" s="63"/>
      <c r="D1408" s="64"/>
      <c r="E1408" s="64"/>
      <c r="F1408" s="65"/>
      <c r="K1408" s="6"/>
      <c r="L1408" s="6"/>
      <c r="M1408" s="6"/>
      <c r="N1408" s="6"/>
      <c r="O1408" s="6"/>
      <c r="P1408" s="6"/>
    </row>
    <row r="1409" spans="2:16" s="9" customFormat="1" ht="12.75" hidden="1" customHeight="1">
      <c r="B1409" s="63"/>
      <c r="C1409" s="63"/>
      <c r="D1409" s="64"/>
      <c r="E1409" s="64"/>
      <c r="F1409" s="65"/>
      <c r="K1409" s="6"/>
      <c r="L1409" s="6"/>
      <c r="M1409" s="6"/>
      <c r="N1409" s="6"/>
      <c r="O1409" s="6"/>
      <c r="P1409" s="6"/>
    </row>
    <row r="1410" spans="2:16" s="9" customFormat="1" ht="12.75" hidden="1" customHeight="1">
      <c r="B1410" s="63"/>
      <c r="C1410" s="63"/>
      <c r="D1410" s="64"/>
      <c r="E1410" s="64"/>
      <c r="F1410" s="65"/>
      <c r="K1410" s="6"/>
      <c r="L1410" s="6"/>
      <c r="M1410" s="6"/>
      <c r="N1410" s="6"/>
      <c r="O1410" s="6"/>
      <c r="P1410" s="6"/>
    </row>
    <row r="1411" spans="2:16" s="9" customFormat="1" ht="12.75" hidden="1" customHeight="1">
      <c r="B1411" s="63"/>
      <c r="C1411" s="63"/>
      <c r="D1411" s="64"/>
      <c r="E1411" s="64"/>
      <c r="F1411" s="65"/>
      <c r="K1411" s="6"/>
      <c r="L1411" s="6"/>
      <c r="M1411" s="6"/>
      <c r="N1411" s="6"/>
      <c r="O1411" s="6"/>
      <c r="P1411" s="6"/>
    </row>
    <row r="1412" spans="2:16" s="9" customFormat="1" ht="12.75" hidden="1" customHeight="1">
      <c r="B1412" s="63"/>
      <c r="C1412" s="63"/>
      <c r="D1412" s="64"/>
      <c r="E1412" s="64"/>
      <c r="F1412" s="65"/>
      <c r="K1412" s="6"/>
      <c r="L1412" s="6"/>
      <c r="M1412" s="6"/>
      <c r="N1412" s="6"/>
      <c r="O1412" s="6"/>
      <c r="P1412" s="6"/>
    </row>
    <row r="1413" spans="2:16" s="9" customFormat="1" ht="12.75" hidden="1" customHeight="1">
      <c r="B1413" s="63"/>
      <c r="C1413" s="63"/>
      <c r="D1413" s="64"/>
      <c r="E1413" s="64"/>
      <c r="F1413" s="65"/>
      <c r="K1413" s="6"/>
      <c r="L1413" s="6"/>
      <c r="M1413" s="6"/>
      <c r="N1413" s="6"/>
      <c r="O1413" s="6"/>
      <c r="P1413" s="6"/>
    </row>
    <row r="1414" spans="2:16" s="9" customFormat="1" ht="12.75" hidden="1" customHeight="1">
      <c r="B1414" s="63"/>
      <c r="C1414" s="63"/>
      <c r="D1414" s="64"/>
      <c r="E1414" s="64"/>
      <c r="F1414" s="65"/>
      <c r="K1414" s="6"/>
      <c r="L1414" s="6"/>
      <c r="M1414" s="6"/>
      <c r="N1414" s="6"/>
      <c r="O1414" s="6"/>
      <c r="P1414" s="6"/>
    </row>
    <row r="1415" spans="2:16" s="9" customFormat="1" ht="12.75" hidden="1" customHeight="1">
      <c r="B1415" s="63"/>
      <c r="C1415" s="63"/>
      <c r="D1415" s="64"/>
      <c r="E1415" s="64"/>
      <c r="F1415" s="65"/>
      <c r="K1415" s="6"/>
      <c r="L1415" s="6"/>
      <c r="M1415" s="6"/>
      <c r="N1415" s="6"/>
      <c r="O1415" s="6"/>
      <c r="P1415" s="6"/>
    </row>
    <row r="1416" spans="2:16" s="9" customFormat="1" ht="12.75" hidden="1" customHeight="1">
      <c r="B1416" s="63"/>
      <c r="C1416" s="63"/>
      <c r="D1416" s="64"/>
      <c r="E1416" s="64"/>
      <c r="F1416" s="65"/>
      <c r="K1416" s="6"/>
      <c r="L1416" s="6"/>
      <c r="M1416" s="6"/>
      <c r="N1416" s="6"/>
      <c r="O1416" s="6"/>
      <c r="P1416" s="6"/>
    </row>
    <row r="1417" spans="2:16" s="9" customFormat="1" ht="12.75" hidden="1" customHeight="1">
      <c r="B1417" s="63"/>
      <c r="C1417" s="63"/>
      <c r="D1417" s="64"/>
      <c r="E1417" s="64"/>
      <c r="F1417" s="65"/>
      <c r="K1417" s="6"/>
      <c r="L1417" s="6"/>
      <c r="M1417" s="6"/>
      <c r="N1417" s="6"/>
      <c r="O1417" s="6"/>
      <c r="P1417" s="6"/>
    </row>
    <row r="1418" spans="2:16" s="9" customFormat="1" ht="12.75" hidden="1" customHeight="1">
      <c r="B1418" s="63"/>
      <c r="C1418" s="63"/>
      <c r="D1418" s="64"/>
      <c r="E1418" s="64"/>
      <c r="F1418" s="65"/>
      <c r="K1418" s="6"/>
      <c r="L1418" s="6"/>
      <c r="M1418" s="6"/>
      <c r="N1418" s="6"/>
      <c r="O1418" s="6"/>
      <c r="P1418" s="6"/>
    </row>
    <row r="1419" spans="2:16" s="9" customFormat="1" ht="12.75" hidden="1" customHeight="1">
      <c r="B1419" s="63"/>
      <c r="C1419" s="63"/>
      <c r="D1419" s="64"/>
      <c r="E1419" s="64"/>
      <c r="F1419" s="65"/>
      <c r="K1419" s="6"/>
      <c r="L1419" s="6"/>
      <c r="M1419" s="6"/>
      <c r="N1419" s="6"/>
      <c r="O1419" s="6"/>
      <c r="P1419" s="6"/>
    </row>
    <row r="1420" spans="2:16" s="9" customFormat="1" ht="12.75" hidden="1" customHeight="1">
      <c r="B1420" s="63"/>
      <c r="C1420" s="63"/>
      <c r="D1420" s="64"/>
      <c r="E1420" s="64"/>
      <c r="F1420" s="65"/>
      <c r="K1420" s="6"/>
      <c r="L1420" s="6"/>
      <c r="M1420" s="6"/>
      <c r="N1420" s="6"/>
      <c r="O1420" s="6"/>
      <c r="P1420" s="6"/>
    </row>
    <row r="1421" spans="2:16" s="9" customFormat="1" ht="12.75" hidden="1" customHeight="1">
      <c r="B1421" s="63"/>
      <c r="C1421" s="63"/>
      <c r="D1421" s="64"/>
      <c r="E1421" s="64"/>
      <c r="F1421" s="65"/>
      <c r="K1421" s="6"/>
      <c r="L1421" s="6"/>
      <c r="M1421" s="6"/>
      <c r="N1421" s="6"/>
      <c r="O1421" s="6"/>
      <c r="P1421" s="6"/>
    </row>
    <row r="1422" spans="2:16" s="9" customFormat="1" ht="12.75" hidden="1" customHeight="1">
      <c r="B1422" s="63"/>
      <c r="C1422" s="63"/>
      <c r="D1422" s="64"/>
      <c r="E1422" s="64"/>
      <c r="F1422" s="65"/>
      <c r="K1422" s="6"/>
      <c r="L1422" s="6"/>
      <c r="M1422" s="6"/>
      <c r="N1422" s="6"/>
      <c r="O1422" s="6"/>
      <c r="P1422" s="6"/>
    </row>
    <row r="1423" spans="2:16" s="9" customFormat="1" ht="12.75" hidden="1" customHeight="1">
      <c r="B1423" s="63"/>
      <c r="C1423" s="63"/>
      <c r="D1423" s="64"/>
      <c r="E1423" s="64"/>
      <c r="F1423" s="65"/>
      <c r="K1423" s="6"/>
      <c r="L1423" s="6"/>
      <c r="M1423" s="6"/>
      <c r="N1423" s="6"/>
      <c r="O1423" s="6"/>
      <c r="P1423" s="6"/>
    </row>
    <row r="1424" spans="2:16" s="9" customFormat="1" ht="12.75" hidden="1" customHeight="1">
      <c r="B1424" s="63"/>
      <c r="C1424" s="63"/>
      <c r="D1424" s="64"/>
      <c r="E1424" s="64"/>
      <c r="F1424" s="65"/>
      <c r="K1424" s="6"/>
      <c r="L1424" s="6"/>
      <c r="M1424" s="6"/>
      <c r="N1424" s="6"/>
      <c r="O1424" s="6"/>
      <c r="P1424" s="6"/>
    </row>
    <row r="1425" spans="2:16" s="9" customFormat="1" ht="12.75" hidden="1" customHeight="1">
      <c r="B1425" s="63"/>
      <c r="C1425" s="63"/>
      <c r="D1425" s="64"/>
      <c r="E1425" s="64"/>
      <c r="F1425" s="65"/>
      <c r="K1425" s="6"/>
      <c r="L1425" s="6"/>
      <c r="M1425" s="6"/>
      <c r="N1425" s="6"/>
      <c r="O1425" s="6"/>
      <c r="P1425" s="6"/>
    </row>
    <row r="1426" spans="2:16" s="9" customFormat="1" ht="12.75" hidden="1" customHeight="1">
      <c r="B1426" s="63"/>
      <c r="C1426" s="63"/>
      <c r="D1426" s="64"/>
      <c r="E1426" s="64"/>
      <c r="F1426" s="65"/>
      <c r="K1426" s="6"/>
      <c r="L1426" s="6"/>
      <c r="M1426" s="6"/>
      <c r="N1426" s="6"/>
      <c r="O1426" s="6"/>
      <c r="P1426" s="6"/>
    </row>
    <row r="1427" spans="2:16" s="9" customFormat="1" ht="12.75" hidden="1" customHeight="1">
      <c r="B1427" s="63"/>
      <c r="C1427" s="63"/>
      <c r="D1427" s="64"/>
      <c r="E1427" s="64"/>
      <c r="F1427" s="65"/>
      <c r="K1427" s="6"/>
      <c r="L1427" s="6"/>
      <c r="M1427" s="6"/>
      <c r="N1427" s="6"/>
      <c r="O1427" s="6"/>
      <c r="P1427" s="6"/>
    </row>
    <row r="1428" spans="2:16" s="9" customFormat="1" ht="12.75" hidden="1" customHeight="1">
      <c r="B1428" s="63"/>
      <c r="C1428" s="63"/>
      <c r="D1428" s="64"/>
      <c r="E1428" s="64"/>
      <c r="F1428" s="65"/>
      <c r="K1428" s="6"/>
      <c r="L1428" s="6"/>
      <c r="M1428" s="6"/>
      <c r="N1428" s="6"/>
      <c r="O1428" s="6"/>
      <c r="P1428" s="6"/>
    </row>
    <row r="1429" spans="2:16" s="9" customFormat="1" ht="12.75" hidden="1" customHeight="1">
      <c r="B1429" s="63"/>
      <c r="C1429" s="63"/>
      <c r="D1429" s="64"/>
      <c r="E1429" s="64"/>
      <c r="F1429" s="65"/>
      <c r="K1429" s="6"/>
      <c r="L1429" s="6"/>
      <c r="M1429" s="6"/>
      <c r="N1429" s="6"/>
      <c r="O1429" s="6"/>
      <c r="P1429" s="6"/>
    </row>
    <row r="1430" spans="2:16" s="9" customFormat="1" ht="12.75" hidden="1" customHeight="1">
      <c r="B1430" s="63"/>
      <c r="C1430" s="63"/>
      <c r="D1430" s="64"/>
      <c r="E1430" s="64"/>
      <c r="F1430" s="65"/>
      <c r="K1430" s="6"/>
      <c r="L1430" s="6"/>
      <c r="M1430" s="6"/>
      <c r="N1430" s="6"/>
      <c r="O1430" s="6"/>
      <c r="P1430" s="6"/>
    </row>
    <row r="1431" spans="2:16" s="9" customFormat="1" ht="12.75" hidden="1" customHeight="1">
      <c r="B1431" s="63"/>
      <c r="C1431" s="63"/>
      <c r="D1431" s="64"/>
      <c r="E1431" s="64"/>
      <c r="F1431" s="65"/>
      <c r="K1431" s="6"/>
      <c r="L1431" s="6"/>
      <c r="M1431" s="6"/>
      <c r="N1431" s="6"/>
      <c r="O1431" s="6"/>
      <c r="P1431" s="6"/>
    </row>
    <row r="1432" spans="2:16" s="9" customFormat="1" ht="12.75" hidden="1" customHeight="1">
      <c r="B1432" s="63"/>
      <c r="C1432" s="63"/>
      <c r="D1432" s="64"/>
      <c r="E1432" s="64"/>
      <c r="F1432" s="65"/>
      <c r="K1432" s="6"/>
      <c r="L1432" s="6"/>
      <c r="M1432" s="6"/>
      <c r="N1432" s="6"/>
      <c r="O1432" s="6"/>
      <c r="P1432" s="6"/>
    </row>
    <row r="1433" spans="2:16" s="9" customFormat="1" ht="12.75" hidden="1" customHeight="1">
      <c r="B1433" s="63"/>
      <c r="C1433" s="63"/>
      <c r="D1433" s="64"/>
      <c r="E1433" s="64"/>
      <c r="F1433" s="65"/>
      <c r="K1433" s="6"/>
      <c r="L1433" s="6"/>
      <c r="M1433" s="6"/>
      <c r="N1433" s="6"/>
      <c r="O1433" s="6"/>
      <c r="P1433" s="6"/>
    </row>
    <row r="1434" spans="2:16" s="9" customFormat="1" ht="12.75" hidden="1" customHeight="1">
      <c r="B1434" s="63"/>
      <c r="C1434" s="63"/>
      <c r="D1434" s="64"/>
      <c r="E1434" s="64"/>
      <c r="F1434" s="65"/>
      <c r="K1434" s="6"/>
      <c r="L1434" s="6"/>
      <c r="M1434" s="6"/>
      <c r="N1434" s="6"/>
      <c r="O1434" s="6"/>
      <c r="P1434" s="6"/>
    </row>
    <row r="1435" spans="2:16" s="9" customFormat="1" ht="12.75" hidden="1" customHeight="1">
      <c r="B1435" s="63"/>
      <c r="C1435" s="63"/>
      <c r="D1435" s="64"/>
      <c r="E1435" s="64"/>
      <c r="F1435" s="65"/>
      <c r="K1435" s="6"/>
      <c r="L1435" s="6"/>
      <c r="M1435" s="6"/>
      <c r="N1435" s="6"/>
      <c r="O1435" s="6"/>
      <c r="P1435" s="6"/>
    </row>
    <row r="1436" spans="2:16" s="9" customFormat="1" ht="12.75" hidden="1" customHeight="1">
      <c r="B1436" s="63"/>
      <c r="C1436" s="63"/>
      <c r="D1436" s="64"/>
      <c r="E1436" s="64"/>
      <c r="F1436" s="65"/>
      <c r="K1436" s="6"/>
      <c r="L1436" s="6"/>
      <c r="M1436" s="6"/>
      <c r="N1436" s="6"/>
      <c r="O1436" s="6"/>
      <c r="P1436" s="6"/>
    </row>
    <row r="1437" spans="2:16" s="9" customFormat="1" ht="12.75" hidden="1" customHeight="1">
      <c r="B1437" s="63"/>
      <c r="C1437" s="63"/>
      <c r="D1437" s="64"/>
      <c r="E1437" s="64"/>
      <c r="F1437" s="65"/>
      <c r="K1437" s="6"/>
      <c r="L1437" s="6"/>
      <c r="M1437" s="6"/>
      <c r="N1437" s="6"/>
      <c r="O1437" s="6"/>
      <c r="P1437" s="6"/>
    </row>
    <row r="1438" spans="2:16" s="9" customFormat="1" ht="12.75" hidden="1" customHeight="1">
      <c r="B1438" s="63"/>
      <c r="C1438" s="63"/>
      <c r="D1438" s="64"/>
      <c r="E1438" s="64"/>
      <c r="F1438" s="65"/>
      <c r="K1438" s="6"/>
      <c r="L1438" s="6"/>
      <c r="M1438" s="6"/>
      <c r="N1438" s="6"/>
      <c r="O1438" s="6"/>
      <c r="P1438" s="6"/>
    </row>
    <row r="1439" spans="2:16" s="9" customFormat="1" ht="12.75" hidden="1" customHeight="1">
      <c r="B1439" s="63"/>
      <c r="C1439" s="63"/>
      <c r="D1439" s="64"/>
      <c r="E1439" s="64"/>
      <c r="F1439" s="65"/>
      <c r="K1439" s="6"/>
      <c r="L1439" s="6"/>
      <c r="M1439" s="6"/>
      <c r="N1439" s="6"/>
      <c r="O1439" s="6"/>
      <c r="P1439" s="6"/>
    </row>
    <row r="1440" spans="2:16" s="9" customFormat="1" ht="12.75" hidden="1" customHeight="1">
      <c r="B1440" s="63"/>
      <c r="C1440" s="63"/>
      <c r="D1440" s="64"/>
      <c r="E1440" s="64"/>
      <c r="F1440" s="65"/>
      <c r="K1440" s="6"/>
      <c r="L1440" s="6"/>
      <c r="M1440" s="6"/>
      <c r="N1440" s="6"/>
      <c r="O1440" s="6"/>
      <c r="P1440" s="6"/>
    </row>
    <row r="1441" spans="2:16" s="9" customFormat="1" ht="12.75" hidden="1" customHeight="1">
      <c r="B1441" s="63"/>
      <c r="C1441" s="63"/>
      <c r="D1441" s="64"/>
      <c r="E1441" s="64"/>
      <c r="F1441" s="65"/>
      <c r="K1441" s="6"/>
      <c r="L1441" s="6"/>
      <c r="M1441" s="6"/>
      <c r="N1441" s="6"/>
      <c r="O1441" s="6"/>
      <c r="P1441" s="6"/>
    </row>
    <row r="1442" spans="2:16" s="9" customFormat="1" ht="12.75" hidden="1" customHeight="1">
      <c r="B1442" s="63"/>
      <c r="C1442" s="63"/>
      <c r="D1442" s="64"/>
      <c r="E1442" s="64"/>
      <c r="F1442" s="65"/>
      <c r="K1442" s="6"/>
      <c r="L1442" s="6"/>
      <c r="M1442" s="6"/>
      <c r="N1442" s="6"/>
      <c r="O1442" s="6"/>
      <c r="P1442" s="6"/>
    </row>
    <row r="1443" spans="2:16" s="9" customFormat="1" ht="12.75" hidden="1" customHeight="1">
      <c r="B1443" s="63"/>
      <c r="C1443" s="63"/>
      <c r="D1443" s="64"/>
      <c r="E1443" s="64"/>
      <c r="F1443" s="65"/>
      <c r="K1443" s="6"/>
      <c r="L1443" s="6"/>
      <c r="M1443" s="6"/>
      <c r="N1443" s="6"/>
      <c r="O1443" s="6"/>
      <c r="P1443" s="6"/>
    </row>
    <row r="1444" spans="2:16" s="9" customFormat="1" ht="12.75" hidden="1" customHeight="1">
      <c r="B1444" s="63"/>
      <c r="C1444" s="63"/>
      <c r="D1444" s="64"/>
      <c r="E1444" s="64"/>
      <c r="F1444" s="65"/>
      <c r="K1444" s="6"/>
      <c r="L1444" s="6"/>
      <c r="M1444" s="6"/>
      <c r="N1444" s="6"/>
      <c r="O1444" s="6"/>
      <c r="P1444" s="6"/>
    </row>
    <row r="1445" spans="2:16" s="9" customFormat="1" ht="12.75" hidden="1" customHeight="1">
      <c r="B1445" s="63"/>
      <c r="C1445" s="63"/>
      <c r="D1445" s="64"/>
      <c r="E1445" s="64"/>
      <c r="F1445" s="65"/>
      <c r="K1445" s="6"/>
      <c r="L1445" s="6"/>
      <c r="M1445" s="6"/>
      <c r="N1445" s="6"/>
      <c r="O1445" s="6"/>
      <c r="P1445" s="6"/>
    </row>
    <row r="1446" spans="2:16" s="9" customFormat="1" ht="12.75" hidden="1" customHeight="1">
      <c r="B1446" s="63"/>
      <c r="C1446" s="63"/>
      <c r="D1446" s="64"/>
      <c r="E1446" s="64"/>
      <c r="F1446" s="65"/>
      <c r="K1446" s="6"/>
      <c r="L1446" s="6"/>
      <c r="M1446" s="6"/>
      <c r="N1446" s="6"/>
      <c r="O1446" s="6"/>
      <c r="P1446" s="6"/>
    </row>
    <row r="1447" spans="2:16" s="9" customFormat="1" ht="12.75" hidden="1" customHeight="1">
      <c r="B1447" s="63"/>
      <c r="C1447" s="63"/>
      <c r="D1447" s="64"/>
      <c r="E1447" s="64"/>
      <c r="F1447" s="65"/>
      <c r="K1447" s="6"/>
      <c r="L1447" s="6"/>
      <c r="M1447" s="6"/>
      <c r="N1447" s="6"/>
      <c r="O1447" s="6"/>
      <c r="P1447" s="6"/>
    </row>
    <row r="1448" spans="2:16" s="9" customFormat="1" ht="12.75" hidden="1" customHeight="1">
      <c r="B1448" s="63"/>
      <c r="C1448" s="63"/>
      <c r="D1448" s="64"/>
      <c r="E1448" s="64"/>
      <c r="F1448" s="65"/>
      <c r="K1448" s="6"/>
      <c r="L1448" s="6"/>
      <c r="M1448" s="6"/>
      <c r="N1448" s="6"/>
      <c r="O1448" s="6"/>
      <c r="P1448" s="6"/>
    </row>
    <row r="1449" spans="2:16" s="9" customFormat="1" ht="12.75" hidden="1" customHeight="1">
      <c r="B1449" s="63"/>
      <c r="C1449" s="63"/>
      <c r="D1449" s="64"/>
      <c r="E1449" s="64"/>
      <c r="F1449" s="65"/>
      <c r="K1449" s="6"/>
      <c r="L1449" s="6"/>
      <c r="M1449" s="6"/>
      <c r="N1449" s="6"/>
      <c r="O1449" s="6"/>
      <c r="P1449" s="6"/>
    </row>
    <row r="1450" spans="2:16" s="9" customFormat="1" ht="12.75" hidden="1" customHeight="1">
      <c r="B1450" s="63"/>
      <c r="C1450" s="63"/>
      <c r="D1450" s="64"/>
      <c r="E1450" s="64"/>
      <c r="F1450" s="65"/>
      <c r="K1450" s="6"/>
      <c r="L1450" s="6"/>
      <c r="M1450" s="6"/>
      <c r="N1450" s="6"/>
      <c r="O1450" s="6"/>
      <c r="P1450" s="6"/>
    </row>
    <row r="1451" spans="2:16" s="9" customFormat="1" ht="12.75" hidden="1" customHeight="1">
      <c r="B1451" s="63"/>
      <c r="C1451" s="63"/>
      <c r="D1451" s="64"/>
      <c r="E1451" s="64"/>
      <c r="F1451" s="65"/>
      <c r="K1451" s="6"/>
      <c r="L1451" s="6"/>
      <c r="M1451" s="6"/>
      <c r="N1451" s="6"/>
      <c r="O1451" s="6"/>
      <c r="P1451" s="6"/>
    </row>
    <row r="1452" spans="2:16" s="9" customFormat="1" ht="12.75" hidden="1" customHeight="1">
      <c r="B1452" s="63"/>
      <c r="C1452" s="63"/>
      <c r="D1452" s="64"/>
      <c r="E1452" s="64"/>
      <c r="F1452" s="65"/>
      <c r="K1452" s="6"/>
      <c r="L1452" s="6"/>
      <c r="M1452" s="6"/>
      <c r="N1452" s="6"/>
      <c r="O1452" s="6"/>
      <c r="P1452" s="6"/>
    </row>
    <row r="1453" spans="2:16" s="9" customFormat="1" ht="12.75" hidden="1" customHeight="1">
      <c r="B1453" s="63"/>
      <c r="C1453" s="63"/>
      <c r="D1453" s="64"/>
      <c r="E1453" s="64"/>
      <c r="F1453" s="65"/>
      <c r="K1453" s="6"/>
      <c r="L1453" s="6"/>
      <c r="M1453" s="6"/>
      <c r="N1453" s="6"/>
      <c r="O1453" s="6"/>
      <c r="P1453" s="6"/>
    </row>
    <row r="1454" spans="2:16" s="9" customFormat="1" ht="12.75" hidden="1" customHeight="1">
      <c r="B1454" s="63"/>
      <c r="C1454" s="63"/>
      <c r="D1454" s="64"/>
      <c r="E1454" s="64"/>
      <c r="F1454" s="65"/>
      <c r="K1454" s="6"/>
      <c r="L1454" s="6"/>
      <c r="M1454" s="6"/>
      <c r="N1454" s="6"/>
      <c r="O1454" s="6"/>
      <c r="P1454" s="6"/>
    </row>
    <row r="1455" spans="2:16" s="9" customFormat="1" ht="12.75" hidden="1" customHeight="1">
      <c r="B1455" s="63"/>
      <c r="C1455" s="63"/>
      <c r="D1455" s="64"/>
      <c r="E1455" s="64"/>
      <c r="F1455" s="65"/>
      <c r="K1455" s="6"/>
      <c r="L1455" s="6"/>
      <c r="M1455" s="6"/>
      <c r="N1455" s="6"/>
      <c r="O1455" s="6"/>
      <c r="P1455" s="6"/>
    </row>
    <row r="1456" spans="2:16" s="9" customFormat="1" ht="12.75" hidden="1" customHeight="1">
      <c r="B1456" s="63"/>
      <c r="C1456" s="63"/>
      <c r="D1456" s="64"/>
      <c r="E1456" s="64"/>
      <c r="F1456" s="65"/>
      <c r="K1456" s="6"/>
      <c r="L1456" s="6"/>
      <c r="M1456" s="6"/>
      <c r="N1456" s="6"/>
      <c r="O1456" s="6"/>
      <c r="P1456" s="6"/>
    </row>
    <row r="1457" spans="2:16" s="9" customFormat="1" ht="12.75" hidden="1" customHeight="1">
      <c r="B1457" s="63"/>
      <c r="C1457" s="63"/>
      <c r="D1457" s="64"/>
      <c r="E1457" s="64"/>
      <c r="F1457" s="65"/>
      <c r="K1457" s="6"/>
      <c r="L1457" s="6"/>
      <c r="M1457" s="6"/>
      <c r="N1457" s="6"/>
      <c r="O1457" s="6"/>
      <c r="P1457" s="6"/>
    </row>
    <row r="1458" spans="2:16" s="9" customFormat="1" ht="12.75" hidden="1" customHeight="1">
      <c r="B1458" s="63"/>
      <c r="C1458" s="63"/>
      <c r="D1458" s="64"/>
      <c r="E1458" s="64"/>
      <c r="F1458" s="65"/>
      <c r="K1458" s="6"/>
      <c r="L1458" s="6"/>
      <c r="M1458" s="6"/>
      <c r="N1458" s="6"/>
      <c r="O1458" s="6"/>
      <c r="P1458" s="6"/>
    </row>
    <row r="1459" spans="2:16" s="9" customFormat="1" ht="12.75" hidden="1" customHeight="1">
      <c r="B1459" s="63"/>
      <c r="C1459" s="63"/>
      <c r="D1459" s="64"/>
      <c r="E1459" s="64"/>
      <c r="F1459" s="65"/>
      <c r="K1459" s="6"/>
      <c r="L1459" s="6"/>
      <c r="M1459" s="6"/>
      <c r="N1459" s="6"/>
      <c r="O1459" s="6"/>
      <c r="P1459" s="6"/>
    </row>
    <row r="1460" spans="2:16" s="9" customFormat="1" ht="12.75" hidden="1" customHeight="1">
      <c r="B1460" s="63"/>
      <c r="C1460" s="63"/>
      <c r="D1460" s="64"/>
      <c r="E1460" s="64"/>
      <c r="F1460" s="65"/>
      <c r="K1460" s="6"/>
      <c r="L1460" s="6"/>
      <c r="M1460" s="6"/>
      <c r="N1460" s="6"/>
      <c r="O1460" s="6"/>
      <c r="P1460" s="6"/>
    </row>
    <row r="1461" spans="2:16" s="9" customFormat="1" ht="12.75" hidden="1" customHeight="1">
      <c r="B1461" s="63"/>
      <c r="C1461" s="63"/>
      <c r="D1461" s="64"/>
      <c r="E1461" s="64"/>
      <c r="F1461" s="65"/>
      <c r="K1461" s="6"/>
      <c r="L1461" s="6"/>
      <c r="M1461" s="6"/>
      <c r="N1461" s="6"/>
      <c r="O1461" s="6"/>
      <c r="P1461" s="6"/>
    </row>
    <row r="1462" spans="2:16" s="9" customFormat="1" ht="12.75" hidden="1" customHeight="1">
      <c r="B1462" s="63"/>
      <c r="C1462" s="63"/>
      <c r="D1462" s="64"/>
      <c r="E1462" s="64"/>
      <c r="F1462" s="65"/>
      <c r="K1462" s="6"/>
      <c r="L1462" s="6"/>
      <c r="M1462" s="6"/>
      <c r="N1462" s="6"/>
      <c r="O1462" s="6"/>
      <c r="P1462" s="6"/>
    </row>
    <row r="1463" spans="2:16" s="9" customFormat="1" ht="12.75" hidden="1" customHeight="1">
      <c r="B1463" s="63"/>
      <c r="C1463" s="63"/>
      <c r="D1463" s="64"/>
      <c r="E1463" s="64"/>
      <c r="F1463" s="65"/>
      <c r="K1463" s="6"/>
      <c r="L1463" s="6"/>
      <c r="M1463" s="6"/>
      <c r="N1463" s="6"/>
      <c r="O1463" s="6"/>
      <c r="P1463" s="6"/>
    </row>
    <row r="1464" spans="2:16" s="9" customFormat="1" ht="12.75" hidden="1" customHeight="1">
      <c r="B1464" s="63"/>
      <c r="C1464" s="63"/>
      <c r="D1464" s="64"/>
      <c r="E1464" s="64"/>
      <c r="F1464" s="65"/>
      <c r="K1464" s="6"/>
      <c r="L1464" s="6"/>
      <c r="M1464" s="6"/>
      <c r="N1464" s="6"/>
      <c r="O1464" s="6"/>
      <c r="P1464" s="6"/>
    </row>
    <row r="1465" spans="2:16" s="9" customFormat="1" ht="12.75" hidden="1" customHeight="1">
      <c r="B1465" s="63"/>
      <c r="C1465" s="63"/>
      <c r="D1465" s="64"/>
      <c r="E1465" s="64"/>
      <c r="F1465" s="65"/>
      <c r="K1465" s="6"/>
      <c r="L1465" s="6"/>
      <c r="M1465" s="6"/>
      <c r="N1465" s="6"/>
      <c r="O1465" s="6"/>
      <c r="P1465" s="6"/>
    </row>
    <row r="1466" spans="2:16" s="9" customFormat="1" ht="12.75" hidden="1" customHeight="1">
      <c r="B1466" s="63"/>
      <c r="C1466" s="63"/>
      <c r="D1466" s="64"/>
      <c r="E1466" s="64"/>
      <c r="F1466" s="65"/>
      <c r="K1466" s="6"/>
      <c r="L1466" s="6"/>
      <c r="M1466" s="6"/>
      <c r="N1466" s="6"/>
      <c r="O1466" s="6"/>
      <c r="P1466" s="6"/>
    </row>
    <row r="1467" spans="2:16" s="9" customFormat="1" ht="12.75" hidden="1" customHeight="1">
      <c r="B1467" s="63"/>
      <c r="C1467" s="63"/>
      <c r="D1467" s="64"/>
      <c r="E1467" s="64"/>
      <c r="F1467" s="65"/>
      <c r="K1467" s="6"/>
      <c r="L1467" s="6"/>
      <c r="M1467" s="6"/>
      <c r="N1467" s="6"/>
      <c r="O1467" s="6"/>
      <c r="P1467" s="6"/>
    </row>
    <row r="1468" spans="2:16" s="9" customFormat="1" ht="12.75" hidden="1" customHeight="1">
      <c r="B1468" s="63"/>
      <c r="C1468" s="63"/>
      <c r="D1468" s="64"/>
      <c r="E1468" s="64"/>
      <c r="F1468" s="65"/>
      <c r="K1468" s="6"/>
      <c r="L1468" s="6"/>
      <c r="M1468" s="6"/>
      <c r="N1468" s="6"/>
      <c r="O1468" s="6"/>
      <c r="P1468" s="6"/>
    </row>
    <row r="1469" spans="2:16" s="9" customFormat="1" ht="12.75" hidden="1" customHeight="1">
      <c r="B1469" s="63"/>
      <c r="C1469" s="63"/>
      <c r="D1469" s="64"/>
      <c r="E1469" s="64"/>
      <c r="F1469" s="65"/>
      <c r="K1469" s="6"/>
      <c r="L1469" s="6"/>
      <c r="M1469" s="6"/>
      <c r="N1469" s="6"/>
      <c r="O1469" s="6"/>
      <c r="P1469" s="6"/>
    </row>
    <row r="1470" spans="2:16" s="9" customFormat="1" ht="12.75" hidden="1" customHeight="1">
      <c r="B1470" s="63"/>
      <c r="C1470" s="63"/>
      <c r="D1470" s="64"/>
      <c r="E1470" s="64"/>
      <c r="F1470" s="65"/>
      <c r="K1470" s="6"/>
      <c r="L1470" s="6"/>
      <c r="M1470" s="6"/>
      <c r="N1470" s="6"/>
      <c r="O1470" s="6"/>
      <c r="P1470" s="6"/>
    </row>
    <row r="1471" spans="2:16" s="9" customFormat="1" ht="12.75" hidden="1" customHeight="1">
      <c r="B1471" s="63"/>
      <c r="C1471" s="63"/>
      <c r="D1471" s="64"/>
      <c r="E1471" s="64"/>
      <c r="F1471" s="65"/>
      <c r="K1471" s="6"/>
      <c r="L1471" s="6"/>
      <c r="M1471" s="6"/>
      <c r="N1471" s="6"/>
      <c r="O1471" s="6"/>
      <c r="P1471" s="6"/>
    </row>
    <row r="1472" spans="2:16" s="9" customFormat="1" ht="12.75" hidden="1" customHeight="1">
      <c r="B1472" s="63"/>
      <c r="C1472" s="63"/>
      <c r="D1472" s="64"/>
      <c r="E1472" s="64"/>
      <c r="F1472" s="65"/>
      <c r="K1472" s="6"/>
      <c r="L1472" s="6"/>
      <c r="M1472" s="6"/>
      <c r="N1472" s="6"/>
      <c r="O1472" s="6"/>
      <c r="P1472" s="6"/>
    </row>
    <row r="1473" spans="2:16" s="9" customFormat="1" ht="12.75" hidden="1" customHeight="1">
      <c r="B1473" s="63"/>
      <c r="C1473" s="63"/>
      <c r="D1473" s="64"/>
      <c r="E1473" s="64"/>
      <c r="F1473" s="65"/>
      <c r="K1473" s="6"/>
      <c r="L1473" s="6"/>
      <c r="M1473" s="6"/>
      <c r="N1473" s="6"/>
      <c r="O1473" s="6"/>
      <c r="P1473" s="6"/>
    </row>
    <row r="1474" spans="2:16" s="9" customFormat="1" ht="12.75" hidden="1" customHeight="1">
      <c r="B1474" s="63"/>
      <c r="C1474" s="63"/>
      <c r="D1474" s="64"/>
      <c r="E1474" s="64"/>
      <c r="F1474" s="65"/>
      <c r="K1474" s="6"/>
      <c r="L1474" s="6"/>
      <c r="M1474" s="6"/>
      <c r="N1474" s="6"/>
      <c r="O1474" s="6"/>
      <c r="P1474" s="6"/>
    </row>
    <row r="1475" spans="2:16" s="9" customFormat="1" ht="12.75" hidden="1" customHeight="1">
      <c r="B1475" s="63"/>
      <c r="C1475" s="63"/>
      <c r="D1475" s="64"/>
      <c r="E1475" s="64"/>
      <c r="F1475" s="65"/>
      <c r="K1475" s="6"/>
      <c r="L1475" s="6"/>
      <c r="M1475" s="6"/>
      <c r="N1475" s="6"/>
      <c r="O1475" s="6"/>
      <c r="P1475" s="6"/>
    </row>
    <row r="1476" spans="2:16" s="9" customFormat="1" ht="12.75" hidden="1" customHeight="1">
      <c r="B1476" s="63"/>
      <c r="C1476" s="63"/>
      <c r="D1476" s="64"/>
      <c r="E1476" s="64"/>
      <c r="F1476" s="65"/>
      <c r="K1476" s="6"/>
      <c r="L1476" s="6"/>
      <c r="M1476" s="6"/>
      <c r="N1476" s="6"/>
      <c r="O1476" s="6"/>
      <c r="P1476" s="6"/>
    </row>
    <row r="1477" spans="2:16" s="9" customFormat="1" ht="12.75" hidden="1" customHeight="1">
      <c r="B1477" s="63"/>
      <c r="C1477" s="63"/>
      <c r="D1477" s="64"/>
      <c r="E1477" s="64"/>
      <c r="F1477" s="65"/>
      <c r="K1477" s="6"/>
      <c r="L1477" s="6"/>
      <c r="M1477" s="6"/>
      <c r="N1477" s="6"/>
      <c r="O1477" s="6"/>
      <c r="P1477" s="6"/>
    </row>
    <row r="1478" spans="2:16" s="9" customFormat="1" ht="12.75" hidden="1" customHeight="1">
      <c r="B1478" s="63"/>
      <c r="C1478" s="63"/>
      <c r="D1478" s="64"/>
      <c r="E1478" s="64"/>
      <c r="F1478" s="65"/>
      <c r="K1478" s="6"/>
      <c r="L1478" s="6"/>
      <c r="M1478" s="6"/>
      <c r="N1478" s="6"/>
      <c r="O1478" s="6"/>
      <c r="P1478" s="6"/>
    </row>
    <row r="1479" spans="2:16" s="9" customFormat="1" ht="12.75" hidden="1" customHeight="1">
      <c r="B1479" s="63"/>
      <c r="C1479" s="63"/>
      <c r="D1479" s="64"/>
      <c r="E1479" s="64"/>
      <c r="F1479" s="65"/>
      <c r="K1479" s="6"/>
      <c r="L1479" s="6"/>
      <c r="M1479" s="6"/>
      <c r="N1479" s="6"/>
      <c r="O1479" s="6"/>
      <c r="P1479" s="6"/>
    </row>
    <row r="1480" spans="2:16" s="9" customFormat="1" ht="12.75" hidden="1" customHeight="1">
      <c r="B1480" s="63"/>
      <c r="C1480" s="63"/>
      <c r="D1480" s="64"/>
      <c r="E1480" s="64"/>
      <c r="F1480" s="65"/>
      <c r="K1480" s="6"/>
      <c r="L1480" s="6"/>
      <c r="M1480" s="6"/>
      <c r="N1480" s="6"/>
      <c r="O1480" s="6"/>
      <c r="P1480" s="6"/>
    </row>
    <row r="1481" spans="2:16" s="9" customFormat="1" ht="12.75" hidden="1" customHeight="1">
      <c r="B1481" s="63"/>
      <c r="C1481" s="63"/>
      <c r="D1481" s="64"/>
      <c r="E1481" s="64"/>
      <c r="F1481" s="65"/>
      <c r="K1481" s="6"/>
      <c r="L1481" s="6"/>
      <c r="M1481" s="6"/>
      <c r="N1481" s="6"/>
      <c r="O1481" s="6"/>
      <c r="P1481" s="6"/>
    </row>
    <row r="1482" spans="2:16" s="9" customFormat="1" ht="12.75" hidden="1" customHeight="1">
      <c r="B1482" s="63"/>
      <c r="C1482" s="63"/>
      <c r="D1482" s="64"/>
      <c r="E1482" s="64"/>
      <c r="F1482" s="65"/>
      <c r="K1482" s="6"/>
      <c r="L1482" s="6"/>
      <c r="M1482" s="6"/>
      <c r="N1482" s="6"/>
      <c r="O1482" s="6"/>
      <c r="P1482" s="6"/>
    </row>
    <row r="1483" spans="2:16" s="9" customFormat="1" ht="12.75" hidden="1" customHeight="1">
      <c r="B1483" s="63"/>
      <c r="C1483" s="63"/>
      <c r="D1483" s="64"/>
      <c r="E1483" s="64"/>
      <c r="F1483" s="65"/>
      <c r="K1483" s="6"/>
      <c r="L1483" s="6"/>
      <c r="M1483" s="6"/>
      <c r="N1483" s="6"/>
      <c r="O1483" s="6"/>
      <c r="P1483" s="6"/>
    </row>
    <row r="1484" spans="2:16" s="9" customFormat="1" ht="12.75" hidden="1" customHeight="1">
      <c r="B1484" s="63"/>
      <c r="C1484" s="63"/>
      <c r="D1484" s="64"/>
      <c r="E1484" s="64"/>
      <c r="F1484" s="65"/>
      <c r="K1484" s="6"/>
      <c r="L1484" s="6"/>
      <c r="M1484" s="6"/>
      <c r="N1484" s="6"/>
      <c r="O1484" s="6"/>
      <c r="P1484" s="6"/>
    </row>
    <row r="1485" spans="2:16" s="9" customFormat="1" ht="12.75" hidden="1" customHeight="1">
      <c r="B1485" s="63"/>
      <c r="C1485" s="63"/>
      <c r="D1485" s="64"/>
      <c r="E1485" s="64"/>
      <c r="F1485" s="65"/>
      <c r="K1485" s="6"/>
      <c r="L1485" s="6"/>
      <c r="M1485" s="6"/>
      <c r="N1485" s="6"/>
      <c r="O1485" s="6"/>
      <c r="P1485" s="6"/>
    </row>
    <row r="1486" spans="2:16" s="9" customFormat="1" ht="12.75" hidden="1" customHeight="1">
      <c r="B1486" s="63"/>
      <c r="C1486" s="63"/>
      <c r="D1486" s="64"/>
      <c r="E1486" s="64"/>
      <c r="F1486" s="65"/>
      <c r="K1486" s="6"/>
      <c r="L1486" s="6"/>
      <c r="M1486" s="6"/>
      <c r="N1486" s="6"/>
      <c r="O1486" s="6"/>
      <c r="P1486" s="6"/>
    </row>
    <row r="1487" spans="2:16" s="9" customFormat="1" ht="12.75" hidden="1" customHeight="1">
      <c r="B1487" s="63"/>
      <c r="C1487" s="63"/>
      <c r="D1487" s="64"/>
      <c r="E1487" s="64"/>
      <c r="F1487" s="65"/>
      <c r="K1487" s="6"/>
      <c r="L1487" s="6"/>
      <c r="M1487" s="6"/>
      <c r="N1487" s="6"/>
      <c r="O1487" s="6"/>
      <c r="P1487" s="6"/>
    </row>
    <row r="1488" spans="2:16" s="9" customFormat="1" ht="12.75" hidden="1" customHeight="1">
      <c r="B1488" s="63"/>
      <c r="C1488" s="63"/>
      <c r="D1488" s="64"/>
      <c r="E1488" s="64"/>
      <c r="F1488" s="65"/>
      <c r="K1488" s="6"/>
      <c r="L1488" s="6"/>
      <c r="M1488" s="6"/>
      <c r="N1488" s="6"/>
      <c r="O1488" s="6"/>
      <c r="P1488" s="6"/>
    </row>
    <row r="1489" spans="2:16" s="9" customFormat="1" ht="12.75" hidden="1" customHeight="1">
      <c r="B1489" s="63"/>
      <c r="C1489" s="63"/>
      <c r="D1489" s="64"/>
      <c r="E1489" s="64"/>
      <c r="F1489" s="65"/>
      <c r="K1489" s="6"/>
      <c r="L1489" s="6"/>
      <c r="M1489" s="6"/>
      <c r="N1489" s="6"/>
      <c r="O1489" s="6"/>
      <c r="P1489" s="6"/>
    </row>
    <row r="1490" spans="2:16" s="9" customFormat="1" ht="12.75" hidden="1" customHeight="1">
      <c r="B1490" s="63"/>
      <c r="C1490" s="63"/>
      <c r="D1490" s="64"/>
      <c r="E1490" s="64"/>
      <c r="F1490" s="65"/>
      <c r="K1490" s="6"/>
      <c r="L1490" s="6"/>
      <c r="M1490" s="6"/>
      <c r="N1490" s="6"/>
      <c r="O1490" s="6"/>
      <c r="P1490" s="6"/>
    </row>
    <row r="1491" spans="2:16" s="9" customFormat="1" ht="12.75" hidden="1" customHeight="1">
      <c r="B1491" s="63"/>
      <c r="C1491" s="63"/>
      <c r="D1491" s="64"/>
      <c r="E1491" s="64"/>
      <c r="F1491" s="65"/>
      <c r="K1491" s="6"/>
      <c r="L1491" s="6"/>
      <c r="M1491" s="6"/>
      <c r="N1491" s="6"/>
      <c r="O1491" s="6"/>
      <c r="P1491" s="6"/>
    </row>
    <row r="1492" spans="2:16" s="9" customFormat="1" ht="12.75" hidden="1" customHeight="1">
      <c r="B1492" s="63"/>
      <c r="C1492" s="63"/>
      <c r="D1492" s="64"/>
      <c r="E1492" s="64"/>
      <c r="F1492" s="65"/>
      <c r="K1492" s="6"/>
      <c r="L1492" s="6"/>
      <c r="M1492" s="6"/>
      <c r="N1492" s="6"/>
      <c r="O1492" s="6"/>
      <c r="P1492" s="6"/>
    </row>
    <row r="1493" spans="2:16" s="9" customFormat="1" ht="12.75" hidden="1" customHeight="1">
      <c r="B1493" s="63"/>
      <c r="C1493" s="63"/>
      <c r="D1493" s="64"/>
      <c r="E1493" s="64"/>
      <c r="F1493" s="65"/>
      <c r="K1493" s="6"/>
      <c r="L1493" s="6"/>
      <c r="M1493" s="6"/>
      <c r="N1493" s="6"/>
      <c r="O1493" s="6"/>
      <c r="P1493" s="6"/>
    </row>
    <row r="1494" spans="2:16" s="9" customFormat="1" ht="12.75" hidden="1" customHeight="1">
      <c r="B1494" s="63"/>
      <c r="C1494" s="63"/>
      <c r="D1494" s="64"/>
      <c r="E1494" s="64"/>
      <c r="F1494" s="65"/>
      <c r="K1494" s="6"/>
      <c r="L1494" s="6"/>
      <c r="M1494" s="6"/>
      <c r="N1494" s="6"/>
      <c r="O1494" s="6"/>
      <c r="P1494" s="6"/>
    </row>
    <row r="1495" spans="2:16" s="9" customFormat="1" ht="12.75" hidden="1" customHeight="1">
      <c r="B1495" s="63"/>
      <c r="C1495" s="63"/>
      <c r="D1495" s="64"/>
      <c r="E1495" s="64"/>
      <c r="F1495" s="65"/>
      <c r="K1495" s="6"/>
      <c r="L1495" s="6"/>
      <c r="M1495" s="6"/>
      <c r="N1495" s="6"/>
      <c r="O1495" s="6"/>
      <c r="P1495" s="6"/>
    </row>
    <row r="1496" spans="2:16" s="9" customFormat="1" ht="12.75" hidden="1" customHeight="1">
      <c r="B1496" s="63"/>
      <c r="C1496" s="63"/>
      <c r="D1496" s="64"/>
      <c r="E1496" s="64"/>
      <c r="F1496" s="65"/>
      <c r="K1496" s="6"/>
      <c r="L1496" s="6"/>
      <c r="M1496" s="6"/>
      <c r="N1496" s="6"/>
      <c r="O1496" s="6"/>
      <c r="P1496" s="6"/>
    </row>
    <row r="1497" spans="2:16" s="9" customFormat="1" ht="12.75" hidden="1" customHeight="1">
      <c r="B1497" s="63"/>
      <c r="C1497" s="63"/>
      <c r="D1497" s="64"/>
      <c r="E1497" s="64"/>
      <c r="F1497" s="65"/>
      <c r="K1497" s="6"/>
      <c r="L1497" s="6"/>
      <c r="M1497" s="6"/>
      <c r="N1497" s="6"/>
      <c r="O1497" s="6"/>
      <c r="P1497" s="6"/>
    </row>
    <row r="1498" spans="2:16" s="9" customFormat="1" ht="12.75" hidden="1" customHeight="1">
      <c r="B1498" s="63"/>
      <c r="C1498" s="63"/>
      <c r="D1498" s="64"/>
      <c r="E1498" s="64"/>
      <c r="F1498" s="65"/>
      <c r="K1498" s="6"/>
      <c r="L1498" s="6"/>
      <c r="M1498" s="6"/>
      <c r="N1498" s="6"/>
      <c r="O1498" s="6"/>
      <c r="P1498" s="6"/>
    </row>
    <row r="1499" spans="2:16" s="9" customFormat="1" ht="12.75" hidden="1" customHeight="1">
      <c r="B1499" s="63"/>
      <c r="C1499" s="63"/>
      <c r="D1499" s="64"/>
      <c r="E1499" s="64"/>
      <c r="F1499" s="65"/>
      <c r="K1499" s="6"/>
      <c r="L1499" s="6"/>
      <c r="M1499" s="6"/>
      <c r="N1499" s="6"/>
      <c r="O1499" s="6"/>
      <c r="P1499" s="6"/>
    </row>
    <row r="1500" spans="2:16" s="9" customFormat="1" ht="12.75" hidden="1" customHeight="1">
      <c r="B1500" s="63"/>
      <c r="C1500" s="63"/>
      <c r="D1500" s="64"/>
      <c r="E1500" s="64"/>
      <c r="F1500" s="65"/>
      <c r="K1500" s="6"/>
      <c r="L1500" s="6"/>
      <c r="M1500" s="6"/>
      <c r="N1500" s="6"/>
      <c r="O1500" s="6"/>
      <c r="P1500" s="6"/>
    </row>
    <row r="1501" spans="2:16" s="9" customFormat="1" ht="12.75" hidden="1" customHeight="1">
      <c r="B1501" s="63"/>
      <c r="C1501" s="63"/>
      <c r="D1501" s="64"/>
      <c r="E1501" s="64"/>
      <c r="F1501" s="65"/>
      <c r="K1501" s="6"/>
      <c r="L1501" s="6"/>
      <c r="M1501" s="6"/>
      <c r="N1501" s="6"/>
      <c r="O1501" s="6"/>
      <c r="P1501" s="6"/>
    </row>
    <row r="1502" spans="2:16" s="9" customFormat="1" ht="12.75" hidden="1" customHeight="1">
      <c r="B1502" s="63"/>
      <c r="C1502" s="63"/>
      <c r="D1502" s="64"/>
      <c r="E1502" s="64"/>
      <c r="F1502" s="65"/>
      <c r="K1502" s="6"/>
      <c r="L1502" s="6"/>
      <c r="M1502" s="6"/>
      <c r="N1502" s="6"/>
      <c r="O1502" s="6"/>
      <c r="P1502" s="6"/>
    </row>
    <row r="1503" spans="2:16" s="9" customFormat="1" ht="12.75" hidden="1" customHeight="1">
      <c r="B1503" s="63"/>
      <c r="C1503" s="63"/>
      <c r="D1503" s="64"/>
      <c r="E1503" s="64"/>
      <c r="F1503" s="65"/>
      <c r="K1503" s="6"/>
      <c r="L1503" s="6"/>
      <c r="M1503" s="6"/>
      <c r="N1503" s="6"/>
      <c r="O1503" s="6"/>
      <c r="P1503" s="6"/>
    </row>
    <row r="1504" spans="2:16" s="9" customFormat="1" ht="12.75" hidden="1" customHeight="1">
      <c r="B1504" s="63"/>
      <c r="C1504" s="63"/>
      <c r="D1504" s="64"/>
      <c r="E1504" s="64"/>
      <c r="F1504" s="65"/>
      <c r="K1504" s="6"/>
      <c r="L1504" s="6"/>
      <c r="M1504" s="6"/>
      <c r="N1504" s="6"/>
      <c r="O1504" s="6"/>
      <c r="P1504" s="6"/>
    </row>
    <row r="1505" spans="2:16" s="9" customFormat="1" ht="12.75" hidden="1" customHeight="1">
      <c r="B1505" s="63"/>
      <c r="C1505" s="63"/>
      <c r="D1505" s="64"/>
      <c r="E1505" s="64"/>
      <c r="F1505" s="65"/>
      <c r="K1505" s="6"/>
      <c r="L1505" s="6"/>
      <c r="M1505" s="6"/>
      <c r="N1505" s="6"/>
      <c r="O1505" s="6"/>
      <c r="P1505" s="6"/>
    </row>
    <row r="1506" spans="2:16" s="9" customFormat="1" ht="12.75" hidden="1" customHeight="1">
      <c r="B1506" s="63"/>
      <c r="C1506" s="63"/>
      <c r="D1506" s="64"/>
      <c r="E1506" s="64"/>
      <c r="F1506" s="65"/>
      <c r="K1506" s="6"/>
      <c r="L1506" s="6"/>
      <c r="M1506" s="6"/>
      <c r="N1506" s="6"/>
      <c r="O1506" s="6"/>
      <c r="P1506" s="6"/>
    </row>
    <row r="1507" spans="2:16" s="9" customFormat="1" ht="12.75" hidden="1" customHeight="1">
      <c r="B1507" s="63"/>
      <c r="C1507" s="63"/>
      <c r="D1507" s="64"/>
      <c r="E1507" s="64"/>
      <c r="F1507" s="65"/>
      <c r="K1507" s="6"/>
      <c r="L1507" s="6"/>
      <c r="M1507" s="6"/>
      <c r="N1507" s="6"/>
      <c r="O1507" s="6"/>
      <c r="P1507" s="6"/>
    </row>
    <row r="1508" spans="2:16" s="9" customFormat="1" ht="12.75" hidden="1" customHeight="1">
      <c r="B1508" s="63"/>
      <c r="C1508" s="63"/>
      <c r="D1508" s="64"/>
      <c r="E1508" s="64"/>
      <c r="F1508" s="65"/>
      <c r="K1508" s="6"/>
      <c r="L1508" s="6"/>
      <c r="M1508" s="6"/>
      <c r="N1508" s="6"/>
      <c r="O1508" s="6"/>
      <c r="P1508" s="6"/>
    </row>
    <row r="1509" spans="2:16" s="9" customFormat="1" ht="12.75" hidden="1" customHeight="1">
      <c r="B1509" s="63"/>
      <c r="C1509" s="63"/>
      <c r="D1509" s="64"/>
      <c r="E1509" s="64"/>
      <c r="F1509" s="65"/>
      <c r="K1509" s="6"/>
      <c r="L1509" s="6"/>
      <c r="M1509" s="6"/>
      <c r="N1509" s="6"/>
      <c r="O1509" s="6"/>
      <c r="P1509" s="6"/>
    </row>
    <row r="1510" spans="2:16" s="9" customFormat="1" ht="12.75" hidden="1" customHeight="1">
      <c r="B1510" s="63"/>
      <c r="C1510" s="63"/>
      <c r="D1510" s="64"/>
      <c r="E1510" s="64"/>
      <c r="F1510" s="65"/>
      <c r="K1510" s="6"/>
      <c r="L1510" s="6"/>
      <c r="M1510" s="6"/>
      <c r="N1510" s="6"/>
      <c r="O1510" s="6"/>
      <c r="P1510" s="6"/>
    </row>
    <row r="1511" spans="2:16" s="9" customFormat="1" ht="12.75" hidden="1" customHeight="1">
      <c r="B1511" s="63"/>
      <c r="C1511" s="63"/>
      <c r="D1511" s="64"/>
      <c r="E1511" s="64"/>
      <c r="F1511" s="65"/>
      <c r="K1511" s="6"/>
      <c r="L1511" s="6"/>
      <c r="M1511" s="6"/>
      <c r="N1511" s="6"/>
      <c r="O1511" s="6"/>
      <c r="P1511" s="6"/>
    </row>
    <row r="1512" spans="2:16" s="9" customFormat="1" ht="12.75" hidden="1" customHeight="1">
      <c r="B1512" s="63"/>
      <c r="C1512" s="63"/>
      <c r="D1512" s="64"/>
      <c r="E1512" s="64"/>
      <c r="F1512" s="65"/>
      <c r="K1512" s="6"/>
      <c r="L1512" s="6"/>
      <c r="M1512" s="6"/>
      <c r="N1512" s="6"/>
      <c r="O1512" s="6"/>
      <c r="P1512" s="6"/>
    </row>
    <row r="1513" spans="2:16" s="9" customFormat="1" ht="12.75" hidden="1" customHeight="1">
      <c r="B1513" s="63"/>
      <c r="C1513" s="63"/>
      <c r="D1513" s="64"/>
      <c r="E1513" s="64"/>
      <c r="F1513" s="65"/>
      <c r="K1513" s="6"/>
      <c r="L1513" s="6"/>
      <c r="M1513" s="6"/>
      <c r="N1513" s="6"/>
      <c r="O1513" s="6"/>
      <c r="P1513" s="6"/>
    </row>
    <row r="1514" spans="2:16" s="9" customFormat="1" ht="12.75" hidden="1" customHeight="1">
      <c r="B1514" s="63"/>
      <c r="C1514" s="63"/>
      <c r="D1514" s="64"/>
      <c r="E1514" s="64"/>
      <c r="F1514" s="65"/>
      <c r="K1514" s="6"/>
      <c r="L1514" s="6"/>
      <c r="M1514" s="6"/>
      <c r="N1514" s="6"/>
      <c r="O1514" s="6"/>
      <c r="P1514" s="6"/>
    </row>
    <row r="1515" spans="2:16" s="9" customFormat="1" ht="12.75" hidden="1" customHeight="1">
      <c r="B1515" s="63"/>
      <c r="C1515" s="63"/>
      <c r="D1515" s="64"/>
      <c r="E1515" s="64"/>
      <c r="F1515" s="65"/>
      <c r="K1515" s="6"/>
      <c r="L1515" s="6"/>
      <c r="M1515" s="6"/>
      <c r="N1515" s="6"/>
      <c r="O1515" s="6"/>
      <c r="P1515" s="6"/>
    </row>
    <row r="1516" spans="2:16" s="9" customFormat="1" ht="12.75" hidden="1" customHeight="1">
      <c r="B1516" s="63"/>
      <c r="C1516" s="63"/>
      <c r="D1516" s="64"/>
      <c r="E1516" s="64"/>
      <c r="F1516" s="65"/>
      <c r="K1516" s="6"/>
      <c r="L1516" s="6"/>
      <c r="M1516" s="6"/>
      <c r="N1516" s="6"/>
      <c r="O1516" s="6"/>
      <c r="P1516" s="6"/>
    </row>
    <row r="1517" spans="2:16" s="9" customFormat="1" ht="12.75" hidden="1" customHeight="1">
      <c r="B1517" s="63"/>
      <c r="C1517" s="63"/>
      <c r="D1517" s="64"/>
      <c r="E1517" s="64"/>
      <c r="F1517" s="65"/>
      <c r="K1517" s="6"/>
      <c r="L1517" s="6"/>
      <c r="M1517" s="6"/>
      <c r="N1517" s="6"/>
      <c r="O1517" s="6"/>
      <c r="P1517" s="6"/>
    </row>
    <row r="1518" spans="2:16" s="9" customFormat="1" ht="12.75" hidden="1" customHeight="1">
      <c r="B1518" s="63"/>
      <c r="C1518" s="63"/>
      <c r="D1518" s="64"/>
      <c r="E1518" s="64"/>
      <c r="F1518" s="65"/>
      <c r="K1518" s="6"/>
      <c r="L1518" s="6"/>
      <c r="M1518" s="6"/>
      <c r="N1518" s="6"/>
      <c r="O1518" s="6"/>
      <c r="P1518" s="6"/>
    </row>
    <row r="1519" spans="2:16" s="9" customFormat="1" ht="12.75" hidden="1" customHeight="1">
      <c r="B1519" s="63"/>
      <c r="C1519" s="63"/>
      <c r="D1519" s="64"/>
      <c r="E1519" s="64"/>
      <c r="F1519" s="65"/>
      <c r="K1519" s="6"/>
      <c r="L1519" s="6"/>
      <c r="M1519" s="6"/>
      <c r="N1519" s="6"/>
      <c r="O1519" s="6"/>
      <c r="P1519" s="6"/>
    </row>
    <row r="1520" spans="2:16" s="9" customFormat="1" ht="12.75" hidden="1" customHeight="1">
      <c r="B1520" s="63"/>
      <c r="C1520" s="63"/>
      <c r="D1520" s="64"/>
      <c r="E1520" s="64"/>
      <c r="F1520" s="65"/>
      <c r="K1520" s="6"/>
      <c r="L1520" s="6"/>
      <c r="M1520" s="6"/>
      <c r="N1520" s="6"/>
      <c r="O1520" s="6"/>
      <c r="P1520" s="6"/>
    </row>
    <row r="1521" spans="2:16" s="9" customFormat="1" ht="12.75" hidden="1" customHeight="1">
      <c r="B1521" s="63"/>
      <c r="C1521" s="63"/>
      <c r="D1521" s="64"/>
      <c r="E1521" s="64"/>
      <c r="F1521" s="65"/>
      <c r="K1521" s="6"/>
      <c r="L1521" s="6"/>
      <c r="M1521" s="6"/>
      <c r="N1521" s="6"/>
      <c r="O1521" s="6"/>
      <c r="P1521" s="6"/>
    </row>
    <row r="1522" spans="2:16" s="9" customFormat="1" ht="12.75" hidden="1" customHeight="1">
      <c r="B1522" s="63"/>
      <c r="C1522" s="63"/>
      <c r="D1522" s="64"/>
      <c r="E1522" s="64"/>
      <c r="F1522" s="65"/>
      <c r="K1522" s="6"/>
      <c r="L1522" s="6"/>
      <c r="M1522" s="6"/>
      <c r="N1522" s="6"/>
      <c r="O1522" s="6"/>
      <c r="P1522" s="6"/>
    </row>
    <row r="1523" spans="2:16" s="9" customFormat="1" ht="12.75" hidden="1" customHeight="1">
      <c r="B1523" s="63"/>
      <c r="C1523" s="63"/>
      <c r="D1523" s="64"/>
      <c r="E1523" s="64"/>
      <c r="F1523" s="65"/>
      <c r="K1523" s="6"/>
      <c r="L1523" s="6"/>
      <c r="M1523" s="6"/>
      <c r="N1523" s="6"/>
      <c r="O1523" s="6"/>
      <c r="P1523" s="6"/>
    </row>
    <row r="1524" spans="2:16" s="9" customFormat="1" ht="12.75" hidden="1" customHeight="1">
      <c r="B1524" s="63"/>
      <c r="C1524" s="63"/>
      <c r="D1524" s="64"/>
      <c r="E1524" s="64"/>
      <c r="F1524" s="65"/>
      <c r="K1524" s="6"/>
      <c r="L1524" s="6"/>
      <c r="M1524" s="6"/>
      <c r="N1524" s="6"/>
      <c r="O1524" s="6"/>
      <c r="P1524" s="6"/>
    </row>
    <row r="1525" spans="2:16" s="9" customFormat="1" ht="12.75" hidden="1" customHeight="1">
      <c r="B1525" s="63"/>
      <c r="C1525" s="63"/>
      <c r="D1525" s="64"/>
      <c r="E1525" s="64"/>
      <c r="F1525" s="65"/>
      <c r="K1525" s="6"/>
      <c r="L1525" s="6"/>
      <c r="M1525" s="6"/>
      <c r="N1525" s="6"/>
      <c r="O1525" s="6"/>
      <c r="P1525" s="6"/>
    </row>
    <row r="1526" spans="2:16" s="9" customFormat="1" ht="12.75" hidden="1" customHeight="1">
      <c r="B1526" s="63"/>
      <c r="C1526" s="63"/>
      <c r="D1526" s="64"/>
      <c r="E1526" s="64"/>
      <c r="F1526" s="65"/>
      <c r="K1526" s="6"/>
      <c r="L1526" s="6"/>
      <c r="M1526" s="6"/>
      <c r="N1526" s="6"/>
      <c r="O1526" s="6"/>
      <c r="P1526" s="6"/>
    </row>
    <row r="1527" spans="2:16" s="9" customFormat="1" ht="12.75" hidden="1" customHeight="1">
      <c r="B1527" s="63"/>
      <c r="C1527" s="63"/>
      <c r="D1527" s="64"/>
      <c r="E1527" s="64"/>
      <c r="F1527" s="65"/>
      <c r="K1527" s="6"/>
      <c r="L1527" s="6"/>
      <c r="M1527" s="6"/>
      <c r="N1527" s="6"/>
      <c r="O1527" s="6"/>
      <c r="P1527" s="6"/>
    </row>
    <row r="1528" spans="2:16" s="9" customFormat="1" ht="12.75" hidden="1" customHeight="1">
      <c r="B1528" s="63"/>
      <c r="C1528" s="63"/>
      <c r="D1528" s="64"/>
      <c r="E1528" s="64"/>
      <c r="F1528" s="65"/>
      <c r="K1528" s="6"/>
      <c r="L1528" s="6"/>
      <c r="M1528" s="6"/>
      <c r="N1528" s="6"/>
      <c r="O1528" s="6"/>
      <c r="P1528" s="6"/>
    </row>
    <row r="1529" spans="2:16" s="9" customFormat="1" ht="12.75" hidden="1" customHeight="1">
      <c r="B1529" s="63"/>
      <c r="C1529" s="63"/>
      <c r="D1529" s="64"/>
      <c r="E1529" s="64"/>
      <c r="F1529" s="65"/>
      <c r="K1529" s="6"/>
      <c r="L1529" s="6"/>
      <c r="M1529" s="6"/>
      <c r="N1529" s="6"/>
      <c r="O1529" s="6"/>
      <c r="P1529" s="6"/>
    </row>
    <row r="1530" spans="2:16" s="9" customFormat="1" ht="12.75" hidden="1" customHeight="1">
      <c r="B1530" s="63"/>
      <c r="C1530" s="63"/>
      <c r="D1530" s="64"/>
      <c r="E1530" s="64"/>
      <c r="F1530" s="65"/>
      <c r="K1530" s="6"/>
      <c r="L1530" s="6"/>
      <c r="M1530" s="6"/>
      <c r="N1530" s="6"/>
      <c r="O1530" s="6"/>
      <c r="P1530" s="6"/>
    </row>
    <row r="1531" spans="2:16" s="9" customFormat="1" ht="12.75" hidden="1" customHeight="1">
      <c r="B1531" s="63"/>
      <c r="C1531" s="63"/>
      <c r="D1531" s="64"/>
      <c r="E1531" s="64"/>
      <c r="F1531" s="65"/>
      <c r="K1531" s="6"/>
      <c r="L1531" s="6"/>
      <c r="M1531" s="6"/>
      <c r="N1531" s="6"/>
      <c r="O1531" s="6"/>
      <c r="P1531" s="6"/>
    </row>
    <row r="1532" spans="2:16" s="9" customFormat="1" ht="12.75" hidden="1" customHeight="1">
      <c r="B1532" s="63"/>
      <c r="C1532" s="63"/>
      <c r="D1532" s="64"/>
      <c r="E1532" s="64"/>
      <c r="F1532" s="65"/>
      <c r="K1532" s="6"/>
      <c r="L1532" s="6"/>
      <c r="M1532" s="6"/>
      <c r="N1532" s="6"/>
      <c r="O1532" s="6"/>
      <c r="P1532" s="6"/>
    </row>
    <row r="1533" spans="2:16" s="9" customFormat="1" ht="12.75" hidden="1" customHeight="1">
      <c r="B1533" s="63"/>
      <c r="C1533" s="63"/>
      <c r="D1533" s="64"/>
      <c r="E1533" s="64"/>
      <c r="F1533" s="65"/>
      <c r="K1533" s="6"/>
      <c r="L1533" s="6"/>
      <c r="M1533" s="6"/>
      <c r="N1533" s="6"/>
      <c r="O1533" s="6"/>
      <c r="P1533" s="6"/>
    </row>
    <row r="1534" spans="2:16" s="9" customFormat="1" ht="12.75" hidden="1" customHeight="1">
      <c r="B1534" s="63"/>
      <c r="C1534" s="63"/>
      <c r="D1534" s="64"/>
      <c r="E1534" s="64"/>
      <c r="F1534" s="65"/>
      <c r="K1534" s="6"/>
      <c r="L1534" s="6"/>
      <c r="M1534" s="6"/>
      <c r="N1534" s="6"/>
      <c r="O1534" s="6"/>
      <c r="P1534" s="6"/>
    </row>
    <row r="1535" spans="2:16" s="9" customFormat="1" ht="12.75" hidden="1" customHeight="1">
      <c r="B1535" s="63"/>
      <c r="C1535" s="63"/>
      <c r="D1535" s="64"/>
      <c r="E1535" s="64"/>
      <c r="F1535" s="65"/>
      <c r="K1535" s="6"/>
      <c r="L1535" s="6"/>
      <c r="M1535" s="6"/>
      <c r="N1535" s="6"/>
      <c r="O1535" s="6"/>
      <c r="P1535" s="6"/>
    </row>
    <row r="1536" spans="2:16" s="9" customFormat="1" ht="12.75" hidden="1" customHeight="1">
      <c r="B1536" s="63"/>
      <c r="C1536" s="63"/>
      <c r="D1536" s="64"/>
      <c r="E1536" s="64"/>
      <c r="F1536" s="65"/>
      <c r="K1536" s="6"/>
      <c r="L1536" s="6"/>
      <c r="M1536" s="6"/>
      <c r="N1536" s="6"/>
      <c r="O1536" s="6"/>
      <c r="P1536" s="6"/>
    </row>
    <row r="1537" spans="2:16" s="9" customFormat="1" ht="12.75" hidden="1" customHeight="1">
      <c r="B1537" s="63"/>
      <c r="C1537" s="63"/>
      <c r="D1537" s="64"/>
      <c r="E1537" s="64"/>
      <c r="F1537" s="65"/>
      <c r="K1537" s="6"/>
      <c r="L1537" s="6"/>
      <c r="M1537" s="6"/>
      <c r="N1537" s="6"/>
      <c r="O1537" s="6"/>
      <c r="P1537" s="6"/>
    </row>
    <row r="1538" spans="2:16" s="9" customFormat="1" ht="12.75" hidden="1" customHeight="1">
      <c r="B1538" s="63"/>
      <c r="C1538" s="63"/>
      <c r="D1538" s="64"/>
      <c r="E1538" s="64"/>
      <c r="F1538" s="65"/>
      <c r="K1538" s="6"/>
      <c r="L1538" s="6"/>
      <c r="M1538" s="6"/>
      <c r="N1538" s="6"/>
      <c r="O1538" s="6"/>
      <c r="P1538" s="6"/>
    </row>
    <row r="1539" spans="2:16" s="9" customFormat="1" ht="12.75" hidden="1" customHeight="1">
      <c r="B1539" s="63"/>
      <c r="C1539" s="63"/>
      <c r="D1539" s="64"/>
      <c r="E1539" s="64"/>
      <c r="F1539" s="65"/>
      <c r="K1539" s="6"/>
      <c r="L1539" s="6"/>
      <c r="M1539" s="6"/>
      <c r="N1539" s="6"/>
      <c r="O1539" s="6"/>
      <c r="P1539" s="6"/>
    </row>
    <row r="1540" spans="2:16" s="9" customFormat="1" ht="12.75" hidden="1" customHeight="1">
      <c r="B1540" s="63"/>
      <c r="C1540" s="63"/>
      <c r="D1540" s="64"/>
      <c r="E1540" s="64"/>
      <c r="F1540" s="65"/>
      <c r="K1540" s="6"/>
      <c r="L1540" s="6"/>
      <c r="M1540" s="6"/>
      <c r="N1540" s="6"/>
      <c r="O1540" s="6"/>
      <c r="P1540" s="6"/>
    </row>
    <row r="1541" spans="2:16" s="9" customFormat="1" ht="12.75" hidden="1" customHeight="1">
      <c r="B1541" s="63"/>
      <c r="C1541" s="63"/>
      <c r="D1541" s="64"/>
      <c r="E1541" s="64"/>
      <c r="F1541" s="65"/>
      <c r="K1541" s="6"/>
      <c r="L1541" s="6"/>
      <c r="M1541" s="6"/>
      <c r="N1541" s="6"/>
      <c r="O1541" s="6"/>
      <c r="P1541" s="6"/>
    </row>
    <row r="1542" spans="2:16" s="9" customFormat="1" ht="12.75" hidden="1" customHeight="1">
      <c r="B1542" s="63"/>
      <c r="C1542" s="63"/>
      <c r="D1542" s="64"/>
      <c r="E1542" s="64"/>
      <c r="F1542" s="65"/>
      <c r="K1542" s="6"/>
      <c r="L1542" s="6"/>
      <c r="M1542" s="6"/>
      <c r="N1542" s="6"/>
      <c r="O1542" s="6"/>
      <c r="P1542" s="6"/>
    </row>
    <row r="1543" spans="2:16" s="9" customFormat="1" ht="12.75" hidden="1" customHeight="1">
      <c r="B1543" s="63"/>
      <c r="C1543" s="63"/>
      <c r="D1543" s="64"/>
      <c r="E1543" s="64"/>
      <c r="F1543" s="65"/>
      <c r="K1543" s="6"/>
      <c r="L1543" s="6"/>
      <c r="M1543" s="6"/>
      <c r="N1543" s="6"/>
      <c r="O1543" s="6"/>
      <c r="P1543" s="6"/>
    </row>
    <row r="1544" spans="2:16" s="9" customFormat="1" ht="12.75" hidden="1" customHeight="1">
      <c r="B1544" s="63"/>
      <c r="C1544" s="63"/>
      <c r="D1544" s="64"/>
      <c r="E1544" s="64"/>
      <c r="F1544" s="65"/>
      <c r="K1544" s="6"/>
      <c r="L1544" s="6"/>
      <c r="M1544" s="6"/>
      <c r="N1544" s="6"/>
      <c r="O1544" s="6"/>
      <c r="P1544" s="6"/>
    </row>
    <row r="1545" spans="2:16" s="9" customFormat="1" ht="12.75" hidden="1" customHeight="1">
      <c r="B1545" s="63"/>
      <c r="C1545" s="63"/>
      <c r="D1545" s="64"/>
      <c r="E1545" s="64"/>
      <c r="F1545" s="65"/>
      <c r="K1545" s="6"/>
      <c r="L1545" s="6"/>
      <c r="M1545" s="6"/>
      <c r="N1545" s="6"/>
      <c r="O1545" s="6"/>
      <c r="P1545" s="6"/>
    </row>
    <row r="1546" spans="2:16" s="9" customFormat="1" ht="12.75" hidden="1" customHeight="1">
      <c r="B1546" s="63"/>
      <c r="C1546" s="63"/>
      <c r="D1546" s="64"/>
      <c r="E1546" s="64"/>
      <c r="F1546" s="65"/>
      <c r="K1546" s="6"/>
      <c r="L1546" s="6"/>
      <c r="M1546" s="6"/>
      <c r="N1546" s="6"/>
      <c r="O1546" s="6"/>
      <c r="P1546" s="6"/>
    </row>
    <row r="1547" spans="2:16" s="9" customFormat="1" ht="12.75" hidden="1" customHeight="1">
      <c r="B1547" s="63"/>
      <c r="C1547" s="63"/>
      <c r="D1547" s="64"/>
      <c r="E1547" s="64"/>
      <c r="F1547" s="65"/>
      <c r="K1547" s="6"/>
      <c r="L1547" s="6"/>
      <c r="M1547" s="6"/>
      <c r="N1547" s="6"/>
      <c r="O1547" s="6"/>
      <c r="P1547" s="6"/>
    </row>
    <row r="1548" spans="2:16" s="9" customFormat="1" ht="12.75" hidden="1" customHeight="1">
      <c r="B1548" s="63"/>
      <c r="C1548" s="63"/>
      <c r="D1548" s="64"/>
      <c r="E1548" s="64"/>
      <c r="F1548" s="65"/>
      <c r="K1548" s="6"/>
      <c r="L1548" s="6"/>
      <c r="M1548" s="6"/>
      <c r="N1548" s="6"/>
      <c r="O1548" s="6"/>
      <c r="P1548" s="6"/>
    </row>
    <row r="1549" spans="2:16" s="9" customFormat="1" ht="12.75" hidden="1" customHeight="1">
      <c r="B1549" s="63"/>
      <c r="C1549" s="63"/>
      <c r="D1549" s="64"/>
      <c r="E1549" s="64"/>
      <c r="F1549" s="65"/>
      <c r="K1549" s="6"/>
      <c r="L1549" s="6"/>
      <c r="M1549" s="6"/>
      <c r="N1549" s="6"/>
      <c r="O1549" s="6"/>
      <c r="P1549" s="6"/>
    </row>
    <row r="1550" spans="2:16" s="9" customFormat="1" ht="12.75" hidden="1" customHeight="1">
      <c r="B1550" s="63"/>
      <c r="C1550" s="63"/>
      <c r="D1550" s="64"/>
      <c r="E1550" s="64"/>
      <c r="F1550" s="65"/>
      <c r="K1550" s="6"/>
      <c r="L1550" s="6"/>
      <c r="M1550" s="6"/>
      <c r="N1550" s="6"/>
      <c r="O1550" s="6"/>
      <c r="P1550" s="6"/>
    </row>
    <row r="1551" spans="2:16" s="9" customFormat="1" ht="12.75" hidden="1" customHeight="1">
      <c r="B1551" s="63"/>
      <c r="C1551" s="63"/>
      <c r="D1551" s="64"/>
      <c r="E1551" s="64"/>
      <c r="F1551" s="65"/>
      <c r="K1551" s="6"/>
      <c r="L1551" s="6"/>
      <c r="M1551" s="6"/>
      <c r="N1551" s="6"/>
      <c r="O1551" s="6"/>
      <c r="P1551" s="6"/>
    </row>
    <row r="1552" spans="2:16" s="9" customFormat="1" ht="12.75" hidden="1" customHeight="1">
      <c r="B1552" s="63"/>
      <c r="C1552" s="63"/>
      <c r="D1552" s="64"/>
      <c r="E1552" s="64"/>
      <c r="F1552" s="65"/>
      <c r="K1552" s="6"/>
      <c r="L1552" s="6"/>
      <c r="M1552" s="6"/>
      <c r="N1552" s="6"/>
      <c r="O1552" s="6"/>
      <c r="P1552" s="6"/>
    </row>
    <row r="1553" spans="2:16" s="9" customFormat="1" ht="12.75" hidden="1" customHeight="1">
      <c r="B1553" s="63"/>
      <c r="C1553" s="63"/>
      <c r="D1553" s="64"/>
      <c r="E1553" s="64"/>
      <c r="F1553" s="65"/>
      <c r="K1553" s="6"/>
      <c r="L1553" s="6"/>
      <c r="M1553" s="6"/>
      <c r="N1553" s="6"/>
      <c r="O1553" s="6"/>
      <c r="P1553" s="6"/>
    </row>
    <row r="1554" spans="2:16" s="9" customFormat="1" ht="12.75" hidden="1" customHeight="1">
      <c r="B1554" s="63"/>
      <c r="C1554" s="63"/>
      <c r="D1554" s="64"/>
      <c r="E1554" s="64"/>
      <c r="F1554" s="65"/>
      <c r="K1554" s="6"/>
      <c r="L1554" s="6"/>
      <c r="M1554" s="6"/>
      <c r="N1554" s="6"/>
      <c r="O1554" s="6"/>
      <c r="P1554" s="6"/>
    </row>
    <row r="1555" spans="2:16" s="9" customFormat="1" ht="12.75" hidden="1" customHeight="1">
      <c r="B1555" s="63"/>
      <c r="C1555" s="63"/>
      <c r="D1555" s="64"/>
      <c r="E1555" s="64"/>
      <c r="F1555" s="65"/>
      <c r="K1555" s="6"/>
      <c r="L1555" s="6"/>
      <c r="M1555" s="6"/>
      <c r="N1555" s="6"/>
      <c r="O1555" s="6"/>
      <c r="P1555" s="6"/>
    </row>
    <row r="1556" spans="2:16" s="9" customFormat="1" ht="12.75" hidden="1" customHeight="1">
      <c r="B1556" s="63"/>
      <c r="C1556" s="63"/>
      <c r="D1556" s="64"/>
      <c r="E1556" s="64"/>
      <c r="F1556" s="65"/>
      <c r="K1556" s="6"/>
      <c r="L1556" s="6"/>
      <c r="M1556" s="6"/>
      <c r="N1556" s="6"/>
      <c r="O1556" s="6"/>
      <c r="P1556" s="6"/>
    </row>
    <row r="1557" spans="2:16" s="9" customFormat="1" ht="12.75" hidden="1" customHeight="1">
      <c r="B1557" s="63"/>
      <c r="C1557" s="63"/>
      <c r="D1557" s="64"/>
      <c r="E1557" s="64"/>
      <c r="F1557" s="65"/>
      <c r="K1557" s="6"/>
      <c r="L1557" s="6"/>
      <c r="M1557" s="6"/>
      <c r="N1557" s="6"/>
      <c r="O1557" s="6"/>
      <c r="P1557" s="6"/>
    </row>
    <row r="1558" spans="2:16" s="9" customFormat="1" ht="12.75" hidden="1" customHeight="1">
      <c r="B1558" s="63"/>
      <c r="C1558" s="63"/>
      <c r="D1558" s="64"/>
      <c r="E1558" s="64"/>
      <c r="F1558" s="65"/>
      <c r="K1558" s="6"/>
      <c r="L1558" s="6"/>
      <c r="M1558" s="6"/>
      <c r="N1558" s="6"/>
      <c r="O1558" s="6"/>
      <c r="P1558" s="6"/>
    </row>
    <row r="1559" spans="2:16" s="9" customFormat="1" ht="12.75" hidden="1" customHeight="1">
      <c r="B1559" s="63"/>
      <c r="C1559" s="63"/>
      <c r="D1559" s="64"/>
      <c r="E1559" s="64"/>
      <c r="F1559" s="65"/>
      <c r="K1559" s="6"/>
      <c r="L1559" s="6"/>
      <c r="M1559" s="6"/>
      <c r="N1559" s="6"/>
      <c r="O1559" s="6"/>
      <c r="P1559" s="6"/>
    </row>
    <row r="1560" spans="2:16" s="9" customFormat="1" ht="12.75" hidden="1" customHeight="1">
      <c r="B1560" s="63"/>
      <c r="C1560" s="63"/>
      <c r="D1560" s="64"/>
      <c r="E1560" s="64"/>
      <c r="F1560" s="65"/>
      <c r="K1560" s="6"/>
      <c r="L1560" s="6"/>
      <c r="M1560" s="6"/>
      <c r="N1560" s="6"/>
      <c r="O1560" s="6"/>
      <c r="P1560" s="6"/>
    </row>
    <row r="1561" spans="2:16" s="9" customFormat="1" ht="12.75" hidden="1" customHeight="1">
      <c r="B1561" s="63"/>
      <c r="C1561" s="63"/>
      <c r="D1561" s="64"/>
      <c r="E1561" s="64"/>
      <c r="F1561" s="65"/>
      <c r="K1561" s="6"/>
      <c r="L1561" s="6"/>
      <c r="M1561" s="6"/>
      <c r="N1561" s="6"/>
      <c r="O1561" s="6"/>
      <c r="P1561" s="6"/>
    </row>
    <row r="1562" spans="2:16" s="9" customFormat="1" ht="12.75" hidden="1" customHeight="1">
      <c r="B1562" s="63"/>
      <c r="C1562" s="63"/>
      <c r="D1562" s="64"/>
      <c r="E1562" s="64"/>
      <c r="F1562" s="65"/>
      <c r="K1562" s="6"/>
      <c r="L1562" s="6"/>
      <c r="M1562" s="6"/>
      <c r="N1562" s="6"/>
      <c r="O1562" s="6"/>
      <c r="P1562" s="6"/>
    </row>
    <row r="1563" spans="2:16" s="9" customFormat="1" ht="12.75" hidden="1" customHeight="1">
      <c r="B1563" s="63"/>
      <c r="C1563" s="63"/>
      <c r="D1563" s="64"/>
      <c r="E1563" s="64"/>
      <c r="F1563" s="65"/>
      <c r="K1563" s="6"/>
      <c r="L1563" s="6"/>
      <c r="M1563" s="6"/>
      <c r="N1563" s="6"/>
      <c r="O1563" s="6"/>
      <c r="P1563" s="6"/>
    </row>
    <row r="1564" spans="2:16" s="9" customFormat="1" ht="12.75" hidden="1" customHeight="1">
      <c r="B1564" s="63"/>
      <c r="C1564" s="63"/>
      <c r="D1564" s="64"/>
      <c r="E1564" s="64"/>
      <c r="F1564" s="65"/>
      <c r="K1564" s="6"/>
      <c r="L1564" s="6"/>
      <c r="M1564" s="6"/>
      <c r="N1564" s="6"/>
      <c r="O1564" s="6"/>
      <c r="P1564" s="6"/>
    </row>
    <row r="1565" spans="2:16" s="9" customFormat="1" ht="12.75" hidden="1" customHeight="1">
      <c r="B1565" s="63"/>
      <c r="C1565" s="63"/>
      <c r="D1565" s="64"/>
      <c r="E1565" s="64"/>
      <c r="F1565" s="65"/>
      <c r="K1565" s="6"/>
      <c r="L1565" s="6"/>
      <c r="M1565" s="6"/>
      <c r="N1565" s="6"/>
      <c r="O1565" s="6"/>
      <c r="P1565" s="6"/>
    </row>
    <row r="1566" spans="2:16" s="9" customFormat="1" ht="12.75" hidden="1" customHeight="1">
      <c r="B1566" s="63"/>
      <c r="C1566" s="63"/>
      <c r="D1566" s="64"/>
      <c r="E1566" s="64"/>
      <c r="F1566" s="65"/>
      <c r="K1566" s="6"/>
      <c r="L1566" s="6"/>
      <c r="M1566" s="6"/>
      <c r="N1566" s="6"/>
      <c r="O1566" s="6"/>
      <c r="P1566" s="6"/>
    </row>
    <row r="1567" spans="2:16" s="9" customFormat="1" ht="12.75" hidden="1" customHeight="1">
      <c r="B1567" s="63"/>
      <c r="C1567" s="63"/>
      <c r="D1567" s="64"/>
      <c r="E1567" s="64"/>
      <c r="F1567" s="65"/>
      <c r="K1567" s="6"/>
      <c r="L1567" s="6"/>
      <c r="M1567" s="6"/>
      <c r="N1567" s="6"/>
      <c r="O1567" s="6"/>
      <c r="P1567" s="6"/>
    </row>
    <row r="1568" spans="2:16" s="9" customFormat="1" ht="12.75" hidden="1" customHeight="1">
      <c r="B1568" s="63"/>
      <c r="C1568" s="63"/>
      <c r="D1568" s="64"/>
      <c r="E1568" s="64"/>
      <c r="F1568" s="65"/>
      <c r="K1568" s="6"/>
      <c r="L1568" s="6"/>
      <c r="M1568" s="6"/>
      <c r="N1568" s="6"/>
      <c r="O1568" s="6"/>
      <c r="P1568" s="6"/>
    </row>
    <row r="1569" spans="2:16" s="9" customFormat="1" ht="12.75" hidden="1" customHeight="1">
      <c r="B1569" s="63"/>
      <c r="C1569" s="63"/>
      <c r="D1569" s="64"/>
      <c r="E1569" s="64"/>
      <c r="F1569" s="65"/>
      <c r="K1569" s="6"/>
      <c r="L1569" s="6"/>
      <c r="M1569" s="6"/>
      <c r="N1569" s="6"/>
      <c r="O1569" s="6"/>
      <c r="P1569" s="6"/>
    </row>
    <row r="1570" spans="2:16" s="9" customFormat="1" ht="12.75" hidden="1" customHeight="1">
      <c r="B1570" s="63"/>
      <c r="C1570" s="63"/>
      <c r="D1570" s="64"/>
      <c r="E1570" s="64"/>
      <c r="F1570" s="65"/>
      <c r="K1570" s="6"/>
      <c r="L1570" s="6"/>
      <c r="M1570" s="6"/>
      <c r="N1570" s="6"/>
      <c r="O1570" s="6"/>
      <c r="P1570" s="6"/>
    </row>
    <row r="1571" spans="2:16" s="9" customFormat="1" ht="12.75" hidden="1" customHeight="1">
      <c r="B1571" s="63"/>
      <c r="C1571" s="63"/>
      <c r="D1571" s="64"/>
      <c r="E1571" s="64"/>
      <c r="F1571" s="65"/>
      <c r="K1571" s="6"/>
      <c r="L1571" s="6"/>
      <c r="M1571" s="6"/>
      <c r="N1571" s="6"/>
      <c r="O1571" s="6"/>
      <c r="P1571" s="6"/>
    </row>
    <row r="1572" spans="2:16" s="9" customFormat="1" ht="12.75" hidden="1" customHeight="1">
      <c r="B1572" s="63"/>
      <c r="C1572" s="63"/>
      <c r="D1572" s="64"/>
      <c r="E1572" s="64"/>
      <c r="F1572" s="65"/>
      <c r="K1572" s="6"/>
      <c r="L1572" s="6"/>
      <c r="M1572" s="6"/>
      <c r="N1572" s="6"/>
      <c r="O1572" s="6"/>
      <c r="P1572" s="6"/>
    </row>
    <row r="1573" spans="2:16" s="9" customFormat="1" ht="12.75" hidden="1" customHeight="1">
      <c r="B1573" s="63"/>
      <c r="C1573" s="63"/>
      <c r="D1573" s="64"/>
      <c r="E1573" s="64"/>
      <c r="F1573" s="65"/>
      <c r="K1573" s="6"/>
      <c r="L1573" s="6"/>
      <c r="M1573" s="6"/>
      <c r="N1573" s="6"/>
      <c r="O1573" s="6"/>
      <c r="P1573" s="6"/>
    </row>
    <row r="1574" spans="2:16" s="9" customFormat="1" ht="12.75" hidden="1" customHeight="1">
      <c r="B1574" s="63"/>
      <c r="C1574" s="63"/>
      <c r="D1574" s="64"/>
      <c r="E1574" s="64"/>
      <c r="F1574" s="65"/>
      <c r="K1574" s="6"/>
      <c r="L1574" s="6"/>
      <c r="M1574" s="6"/>
      <c r="N1574" s="6"/>
      <c r="O1574" s="6"/>
      <c r="P1574" s="6"/>
    </row>
    <row r="1575" spans="2:16" s="9" customFormat="1" ht="12.75" hidden="1" customHeight="1">
      <c r="B1575" s="63"/>
      <c r="C1575" s="63"/>
      <c r="D1575" s="64"/>
      <c r="E1575" s="64"/>
      <c r="F1575" s="65"/>
      <c r="K1575" s="6"/>
      <c r="L1575" s="6"/>
      <c r="M1575" s="6"/>
      <c r="N1575" s="6"/>
      <c r="O1575" s="6"/>
      <c r="P1575" s="6"/>
    </row>
    <row r="1576" spans="2:16" s="9" customFormat="1" ht="12.75" hidden="1" customHeight="1">
      <c r="B1576" s="63"/>
      <c r="C1576" s="63"/>
      <c r="D1576" s="64"/>
      <c r="E1576" s="64"/>
      <c r="F1576" s="65"/>
      <c r="K1576" s="6"/>
      <c r="L1576" s="6"/>
      <c r="M1576" s="6"/>
      <c r="N1576" s="6"/>
      <c r="O1576" s="6"/>
      <c r="P1576" s="6"/>
    </row>
    <row r="1577" spans="2:16" s="9" customFormat="1" ht="12.75" hidden="1" customHeight="1">
      <c r="B1577" s="63"/>
      <c r="C1577" s="63"/>
      <c r="D1577" s="64"/>
      <c r="E1577" s="64"/>
      <c r="F1577" s="65"/>
      <c r="K1577" s="6"/>
      <c r="L1577" s="6"/>
      <c r="M1577" s="6"/>
      <c r="N1577" s="6"/>
      <c r="O1577" s="6"/>
      <c r="P1577" s="6"/>
    </row>
    <row r="1578" spans="2:16" s="9" customFormat="1" ht="12.75" hidden="1" customHeight="1">
      <c r="B1578" s="63"/>
      <c r="C1578" s="63"/>
      <c r="D1578" s="64"/>
      <c r="E1578" s="64"/>
      <c r="F1578" s="65"/>
      <c r="K1578" s="6"/>
      <c r="L1578" s="6"/>
      <c r="M1578" s="6"/>
      <c r="N1578" s="6"/>
      <c r="O1578" s="6"/>
      <c r="P1578" s="6"/>
    </row>
    <row r="1579" spans="2:16" s="9" customFormat="1" ht="12.75" hidden="1" customHeight="1">
      <c r="B1579" s="63"/>
      <c r="C1579" s="63"/>
      <c r="D1579" s="64"/>
      <c r="E1579" s="64"/>
      <c r="F1579" s="65"/>
      <c r="K1579" s="6"/>
      <c r="L1579" s="6"/>
      <c r="M1579" s="6"/>
      <c r="N1579" s="6"/>
      <c r="O1579" s="6"/>
      <c r="P1579" s="6"/>
    </row>
    <row r="1580" spans="2:16" s="9" customFormat="1" ht="12.75" hidden="1" customHeight="1">
      <c r="B1580" s="63"/>
      <c r="C1580" s="63"/>
      <c r="D1580" s="64"/>
      <c r="E1580" s="64"/>
      <c r="F1580" s="65"/>
      <c r="K1580" s="6"/>
      <c r="L1580" s="6"/>
      <c r="M1580" s="6"/>
      <c r="N1580" s="6"/>
      <c r="O1580" s="6"/>
      <c r="P1580" s="6"/>
    </row>
    <row r="1581" spans="2:16" s="9" customFormat="1" ht="12.75" hidden="1" customHeight="1">
      <c r="B1581" s="63"/>
      <c r="C1581" s="63"/>
      <c r="D1581" s="64"/>
      <c r="E1581" s="64"/>
      <c r="F1581" s="65"/>
      <c r="K1581" s="6"/>
      <c r="L1581" s="6"/>
      <c r="M1581" s="6"/>
      <c r="N1581" s="6"/>
      <c r="O1581" s="6"/>
      <c r="P1581" s="6"/>
    </row>
    <row r="1582" spans="2:16" s="9" customFormat="1" ht="12.75" hidden="1" customHeight="1">
      <c r="B1582" s="63"/>
      <c r="C1582" s="63"/>
      <c r="D1582" s="64"/>
      <c r="E1582" s="64"/>
      <c r="F1582" s="65"/>
      <c r="K1582" s="6"/>
      <c r="L1582" s="6"/>
      <c r="M1582" s="6"/>
      <c r="N1582" s="6"/>
      <c r="O1582" s="6"/>
      <c r="P1582" s="6"/>
    </row>
    <row r="1583" spans="2:16" s="9" customFormat="1" ht="12.75" hidden="1" customHeight="1">
      <c r="B1583" s="63"/>
      <c r="C1583" s="63"/>
      <c r="D1583" s="64"/>
      <c r="E1583" s="64"/>
      <c r="F1583" s="65"/>
      <c r="K1583" s="6"/>
      <c r="L1583" s="6"/>
      <c r="M1583" s="6"/>
      <c r="N1583" s="6"/>
      <c r="O1583" s="6"/>
      <c r="P1583" s="6"/>
    </row>
    <row r="1584" spans="2:16" s="9" customFormat="1" ht="12.75" hidden="1" customHeight="1">
      <c r="B1584" s="63"/>
      <c r="C1584" s="63"/>
      <c r="D1584" s="64"/>
      <c r="E1584" s="64"/>
      <c r="F1584" s="65"/>
      <c r="K1584" s="6"/>
      <c r="L1584" s="6"/>
      <c r="M1584" s="6"/>
      <c r="N1584" s="6"/>
      <c r="O1584" s="6"/>
      <c r="P1584" s="6"/>
    </row>
    <row r="1585" spans="2:16" s="9" customFormat="1" ht="12.75" hidden="1" customHeight="1">
      <c r="B1585" s="63"/>
      <c r="C1585" s="63"/>
      <c r="D1585" s="64"/>
      <c r="E1585" s="64"/>
      <c r="F1585" s="65"/>
      <c r="K1585" s="6"/>
      <c r="L1585" s="6"/>
      <c r="M1585" s="6"/>
      <c r="N1585" s="6"/>
      <c r="O1585" s="6"/>
      <c r="P1585" s="6"/>
    </row>
    <row r="1586" spans="2:16" s="9" customFormat="1" ht="12.75" hidden="1" customHeight="1">
      <c r="B1586" s="63"/>
      <c r="C1586" s="63"/>
      <c r="D1586" s="64"/>
      <c r="E1586" s="64"/>
      <c r="F1586" s="65"/>
      <c r="K1586" s="6"/>
      <c r="L1586" s="6"/>
      <c r="M1586" s="6"/>
      <c r="N1586" s="6"/>
      <c r="O1586" s="6"/>
      <c r="P1586" s="6"/>
    </row>
    <row r="1587" spans="2:16" s="9" customFormat="1" ht="12.75" hidden="1" customHeight="1">
      <c r="B1587" s="63"/>
      <c r="C1587" s="63"/>
      <c r="D1587" s="64"/>
      <c r="E1587" s="64"/>
      <c r="F1587" s="65"/>
      <c r="K1587" s="6"/>
      <c r="L1587" s="6"/>
      <c r="M1587" s="6"/>
      <c r="N1587" s="6"/>
      <c r="O1587" s="6"/>
      <c r="P1587" s="6"/>
    </row>
    <row r="1588" spans="2:16" s="9" customFormat="1" ht="12.75" hidden="1" customHeight="1">
      <c r="B1588" s="63"/>
      <c r="C1588" s="63"/>
      <c r="D1588" s="64"/>
      <c r="E1588" s="64"/>
      <c r="F1588" s="65"/>
      <c r="K1588" s="6"/>
      <c r="L1588" s="6"/>
      <c r="M1588" s="6"/>
      <c r="N1588" s="6"/>
      <c r="O1588" s="6"/>
      <c r="P1588" s="6"/>
    </row>
    <row r="1589" spans="2:16" s="9" customFormat="1" ht="12.75" hidden="1" customHeight="1">
      <c r="B1589" s="63"/>
      <c r="C1589" s="63"/>
      <c r="D1589" s="64"/>
      <c r="E1589" s="64"/>
      <c r="F1589" s="65"/>
      <c r="K1589" s="6"/>
      <c r="L1589" s="6"/>
      <c r="M1589" s="6"/>
      <c r="N1589" s="6"/>
      <c r="O1589" s="6"/>
      <c r="P1589" s="6"/>
    </row>
    <row r="1590" spans="2:16" s="9" customFormat="1" ht="12.75" hidden="1" customHeight="1">
      <c r="B1590" s="63"/>
      <c r="C1590" s="63"/>
      <c r="D1590" s="64"/>
      <c r="E1590" s="64"/>
      <c r="F1590" s="65"/>
      <c r="K1590" s="6"/>
      <c r="L1590" s="6"/>
      <c r="M1590" s="6"/>
      <c r="N1590" s="6"/>
      <c r="O1590" s="6"/>
      <c r="P1590" s="6"/>
    </row>
    <row r="1591" spans="2:16" s="9" customFormat="1" ht="12.75" hidden="1" customHeight="1">
      <c r="B1591" s="63"/>
      <c r="C1591" s="63"/>
      <c r="D1591" s="64"/>
      <c r="E1591" s="64"/>
      <c r="F1591" s="65"/>
      <c r="K1591" s="6"/>
      <c r="L1591" s="6"/>
      <c r="M1591" s="6"/>
      <c r="N1591" s="6"/>
      <c r="O1591" s="6"/>
      <c r="P1591" s="6"/>
    </row>
    <row r="1592" spans="2:16" s="9" customFormat="1" ht="12.75" hidden="1" customHeight="1">
      <c r="B1592" s="63"/>
      <c r="C1592" s="63"/>
      <c r="D1592" s="64"/>
      <c r="E1592" s="64"/>
      <c r="F1592" s="65"/>
      <c r="K1592" s="6"/>
      <c r="L1592" s="6"/>
      <c r="M1592" s="6"/>
      <c r="N1592" s="6"/>
      <c r="O1592" s="6"/>
      <c r="P1592" s="6"/>
    </row>
    <row r="1593" spans="2:16" s="9" customFormat="1" ht="12.75" hidden="1" customHeight="1">
      <c r="B1593" s="63"/>
      <c r="C1593" s="63"/>
      <c r="D1593" s="64"/>
      <c r="E1593" s="64"/>
      <c r="F1593" s="65"/>
      <c r="K1593" s="6"/>
      <c r="L1593" s="6"/>
      <c r="M1593" s="6"/>
      <c r="N1593" s="6"/>
      <c r="O1593" s="6"/>
      <c r="P1593" s="6"/>
    </row>
    <row r="1594" spans="2:16" s="9" customFormat="1" ht="12.75" hidden="1" customHeight="1">
      <c r="B1594" s="63"/>
      <c r="C1594" s="63"/>
      <c r="D1594" s="64"/>
      <c r="E1594" s="64"/>
      <c r="F1594" s="65"/>
      <c r="K1594" s="6"/>
      <c r="L1594" s="6"/>
      <c r="M1594" s="6"/>
      <c r="N1594" s="6"/>
      <c r="O1594" s="6"/>
      <c r="P1594" s="6"/>
    </row>
    <row r="1595" spans="2:16" s="9" customFormat="1" ht="12.75" hidden="1" customHeight="1">
      <c r="B1595" s="63"/>
      <c r="C1595" s="63"/>
      <c r="D1595" s="64"/>
      <c r="E1595" s="64"/>
      <c r="F1595" s="65"/>
      <c r="K1595" s="6"/>
      <c r="L1595" s="6"/>
      <c r="M1595" s="6"/>
      <c r="N1595" s="6"/>
      <c r="O1595" s="6"/>
      <c r="P1595" s="6"/>
    </row>
    <row r="1596" spans="2:16" s="9" customFormat="1" ht="12.75" hidden="1" customHeight="1">
      <c r="B1596" s="63"/>
      <c r="C1596" s="63"/>
      <c r="D1596" s="64"/>
      <c r="E1596" s="64"/>
      <c r="F1596" s="65"/>
      <c r="K1596" s="6"/>
      <c r="L1596" s="6"/>
      <c r="M1596" s="6"/>
      <c r="N1596" s="6"/>
      <c r="O1596" s="6"/>
      <c r="P1596" s="6"/>
    </row>
    <row r="1597" spans="2:16" s="9" customFormat="1" ht="12.75" hidden="1" customHeight="1">
      <c r="B1597" s="63"/>
      <c r="C1597" s="63"/>
      <c r="D1597" s="64"/>
      <c r="E1597" s="64"/>
      <c r="F1597" s="65"/>
      <c r="K1597" s="6"/>
      <c r="L1597" s="6"/>
      <c r="M1597" s="6"/>
      <c r="N1597" s="6"/>
      <c r="O1597" s="6"/>
      <c r="P1597" s="6"/>
    </row>
    <row r="1598" spans="2:16" s="9" customFormat="1" ht="12.75" hidden="1" customHeight="1">
      <c r="B1598" s="63"/>
      <c r="C1598" s="63"/>
      <c r="D1598" s="64"/>
      <c r="E1598" s="64"/>
      <c r="F1598" s="65"/>
      <c r="K1598" s="6"/>
      <c r="L1598" s="6"/>
      <c r="M1598" s="6"/>
      <c r="N1598" s="6"/>
      <c r="O1598" s="6"/>
      <c r="P1598" s="6"/>
    </row>
    <row r="1599" spans="2:16" s="9" customFormat="1" ht="12.75" hidden="1" customHeight="1">
      <c r="B1599" s="63"/>
      <c r="C1599" s="63"/>
      <c r="D1599" s="64"/>
      <c r="E1599" s="64"/>
      <c r="F1599" s="65"/>
      <c r="K1599" s="6"/>
      <c r="L1599" s="6"/>
      <c r="M1599" s="6"/>
      <c r="N1599" s="6"/>
      <c r="O1599" s="6"/>
      <c r="P1599" s="6"/>
    </row>
    <row r="1600" spans="2:16" s="9" customFormat="1" ht="12.75" hidden="1" customHeight="1">
      <c r="B1600" s="63"/>
      <c r="C1600" s="63"/>
      <c r="D1600" s="64"/>
      <c r="E1600" s="64"/>
      <c r="F1600" s="65"/>
      <c r="K1600" s="6"/>
      <c r="L1600" s="6"/>
      <c r="M1600" s="6"/>
      <c r="N1600" s="6"/>
      <c r="O1600" s="6"/>
      <c r="P1600" s="6"/>
    </row>
    <row r="1601" spans="2:16" s="9" customFormat="1" ht="12.75" hidden="1" customHeight="1">
      <c r="B1601" s="63"/>
      <c r="C1601" s="63"/>
      <c r="D1601" s="64"/>
      <c r="E1601" s="64"/>
      <c r="F1601" s="65"/>
      <c r="K1601" s="6"/>
      <c r="L1601" s="6"/>
      <c r="M1601" s="6"/>
      <c r="N1601" s="6"/>
      <c r="O1601" s="6"/>
      <c r="P1601" s="6"/>
    </row>
    <row r="1602" spans="2:16" s="9" customFormat="1" ht="12.75" hidden="1" customHeight="1">
      <c r="B1602" s="63"/>
      <c r="C1602" s="63"/>
      <c r="D1602" s="64"/>
      <c r="E1602" s="64"/>
      <c r="F1602" s="65"/>
      <c r="K1602" s="6"/>
      <c r="L1602" s="6"/>
      <c r="M1602" s="6"/>
      <c r="N1602" s="6"/>
      <c r="O1602" s="6"/>
      <c r="P1602" s="6"/>
    </row>
    <row r="1603" spans="2:16" s="9" customFormat="1" ht="12.75" hidden="1" customHeight="1">
      <c r="B1603" s="63"/>
      <c r="C1603" s="63"/>
      <c r="D1603" s="64"/>
      <c r="E1603" s="64"/>
      <c r="F1603" s="65"/>
      <c r="K1603" s="6"/>
      <c r="L1603" s="6"/>
      <c r="M1603" s="6"/>
      <c r="N1603" s="6"/>
      <c r="O1603" s="6"/>
      <c r="P1603" s="6"/>
    </row>
    <row r="1604" spans="2:16" s="9" customFormat="1" ht="12.75" hidden="1" customHeight="1">
      <c r="B1604" s="63"/>
      <c r="C1604" s="63"/>
      <c r="D1604" s="64"/>
      <c r="E1604" s="64"/>
      <c r="F1604" s="65"/>
      <c r="K1604" s="6"/>
      <c r="L1604" s="6"/>
      <c r="M1604" s="6"/>
      <c r="N1604" s="6"/>
      <c r="O1604" s="6"/>
      <c r="P1604" s="6"/>
    </row>
    <row r="1605" spans="2:16" s="9" customFormat="1" ht="12.75" hidden="1" customHeight="1">
      <c r="B1605" s="63"/>
      <c r="C1605" s="63"/>
      <c r="D1605" s="64"/>
      <c r="E1605" s="64"/>
      <c r="F1605" s="65"/>
      <c r="K1605" s="6"/>
      <c r="L1605" s="6"/>
      <c r="M1605" s="6"/>
      <c r="N1605" s="6"/>
      <c r="O1605" s="6"/>
      <c r="P1605" s="6"/>
    </row>
    <row r="1606" spans="2:16" s="9" customFormat="1" ht="12.75" hidden="1" customHeight="1">
      <c r="B1606" s="63"/>
      <c r="C1606" s="63"/>
      <c r="D1606" s="64"/>
      <c r="E1606" s="64"/>
      <c r="F1606" s="65"/>
      <c r="K1606" s="6"/>
      <c r="L1606" s="6"/>
      <c r="M1606" s="6"/>
      <c r="N1606" s="6"/>
      <c r="O1606" s="6"/>
      <c r="P1606" s="6"/>
    </row>
    <row r="1607" spans="2:16" s="9" customFormat="1" ht="12.75" hidden="1" customHeight="1">
      <c r="B1607" s="63"/>
      <c r="C1607" s="63"/>
      <c r="D1607" s="64"/>
      <c r="E1607" s="64"/>
      <c r="F1607" s="65"/>
      <c r="K1607" s="6"/>
      <c r="L1607" s="6"/>
      <c r="M1607" s="6"/>
      <c r="N1607" s="6"/>
      <c r="O1607" s="6"/>
      <c r="P1607" s="6"/>
    </row>
    <row r="1608" spans="2:16" s="9" customFormat="1" ht="12.75" hidden="1" customHeight="1">
      <c r="B1608" s="63"/>
      <c r="C1608" s="63"/>
      <c r="D1608" s="64"/>
      <c r="E1608" s="64"/>
      <c r="F1608" s="65"/>
      <c r="K1608" s="6"/>
      <c r="L1608" s="6"/>
      <c r="M1608" s="6"/>
      <c r="N1608" s="6"/>
      <c r="O1608" s="6"/>
      <c r="P1608" s="6"/>
    </row>
    <row r="1609" spans="2:16" s="9" customFormat="1" ht="12.75" hidden="1" customHeight="1">
      <c r="B1609" s="63"/>
      <c r="C1609" s="63"/>
      <c r="D1609" s="64"/>
      <c r="E1609" s="64"/>
      <c r="F1609" s="65"/>
      <c r="K1609" s="6"/>
      <c r="L1609" s="6"/>
      <c r="M1609" s="6"/>
      <c r="N1609" s="6"/>
      <c r="O1609" s="6"/>
      <c r="P1609" s="6"/>
    </row>
    <row r="1610" spans="2:16" s="9" customFormat="1" ht="12.75" hidden="1" customHeight="1">
      <c r="B1610" s="63"/>
      <c r="C1610" s="63"/>
      <c r="D1610" s="64"/>
      <c r="E1610" s="64"/>
      <c r="F1610" s="65"/>
      <c r="K1610" s="6"/>
      <c r="L1610" s="6"/>
      <c r="M1610" s="6"/>
      <c r="N1610" s="6"/>
      <c r="O1610" s="6"/>
      <c r="P1610" s="6"/>
    </row>
    <row r="1611" spans="2:16" s="9" customFormat="1" ht="12.75" hidden="1" customHeight="1">
      <c r="B1611" s="63"/>
      <c r="C1611" s="63"/>
      <c r="D1611" s="64"/>
      <c r="E1611" s="64"/>
      <c r="F1611" s="65"/>
      <c r="K1611" s="6"/>
      <c r="L1611" s="6"/>
      <c r="M1611" s="6"/>
      <c r="N1611" s="6"/>
      <c r="O1611" s="6"/>
      <c r="P1611" s="6"/>
    </row>
    <row r="1612" spans="2:16" s="9" customFormat="1" ht="12.75" hidden="1" customHeight="1">
      <c r="B1612" s="63"/>
      <c r="C1612" s="63"/>
      <c r="D1612" s="64"/>
      <c r="E1612" s="64"/>
      <c r="F1612" s="65"/>
      <c r="K1612" s="6"/>
      <c r="L1612" s="6"/>
      <c r="M1612" s="6"/>
      <c r="N1612" s="6"/>
      <c r="O1612" s="6"/>
      <c r="P1612" s="6"/>
    </row>
    <row r="1613" spans="2:16" s="9" customFormat="1" ht="12.75" hidden="1" customHeight="1">
      <c r="B1613" s="63"/>
      <c r="C1613" s="63"/>
      <c r="D1613" s="64"/>
      <c r="E1613" s="64"/>
      <c r="F1613" s="65"/>
      <c r="K1613" s="6"/>
      <c r="L1613" s="6"/>
      <c r="M1613" s="6"/>
      <c r="N1613" s="6"/>
      <c r="O1613" s="6"/>
      <c r="P1613" s="6"/>
    </row>
    <row r="1614" spans="2:16" s="9" customFormat="1" ht="12.75" hidden="1" customHeight="1">
      <c r="B1614" s="63"/>
      <c r="C1614" s="63"/>
      <c r="D1614" s="64"/>
      <c r="E1614" s="64"/>
      <c r="F1614" s="65"/>
      <c r="K1614" s="6"/>
      <c r="L1614" s="6"/>
      <c r="M1614" s="6"/>
      <c r="N1614" s="6"/>
      <c r="O1614" s="6"/>
      <c r="P1614" s="6"/>
    </row>
    <row r="1615" spans="2:16" s="9" customFormat="1" ht="12.75" hidden="1" customHeight="1">
      <c r="B1615" s="63"/>
      <c r="C1615" s="63"/>
      <c r="D1615" s="64"/>
      <c r="E1615" s="64"/>
      <c r="F1615" s="65"/>
      <c r="K1615" s="6"/>
      <c r="L1615" s="6"/>
      <c r="M1615" s="6"/>
      <c r="N1615" s="6"/>
      <c r="O1615" s="6"/>
      <c r="P1615" s="6"/>
    </row>
    <row r="1616" spans="2:16" s="9" customFormat="1" ht="12.75" hidden="1" customHeight="1">
      <c r="B1616" s="63"/>
      <c r="C1616" s="63"/>
      <c r="D1616" s="64"/>
      <c r="E1616" s="64"/>
      <c r="F1616" s="65"/>
      <c r="K1616" s="6"/>
      <c r="L1616" s="6"/>
      <c r="M1616" s="6"/>
      <c r="N1616" s="6"/>
      <c r="O1616" s="6"/>
      <c r="P1616" s="6"/>
    </row>
    <row r="1617" spans="2:16" s="9" customFormat="1" ht="12.75" hidden="1" customHeight="1">
      <c r="B1617" s="63"/>
      <c r="C1617" s="63"/>
      <c r="D1617" s="64"/>
      <c r="E1617" s="64"/>
      <c r="F1617" s="65"/>
      <c r="K1617" s="6"/>
      <c r="L1617" s="6"/>
      <c r="M1617" s="6"/>
      <c r="N1617" s="6"/>
      <c r="O1617" s="6"/>
      <c r="P1617" s="6"/>
    </row>
    <row r="1618" spans="2:16" s="9" customFormat="1" ht="12.75" hidden="1" customHeight="1">
      <c r="B1618" s="63"/>
      <c r="C1618" s="63"/>
      <c r="D1618" s="64"/>
      <c r="E1618" s="64"/>
      <c r="F1618" s="65"/>
      <c r="K1618" s="6"/>
      <c r="L1618" s="6"/>
      <c r="M1618" s="6"/>
      <c r="N1618" s="6"/>
      <c r="O1618" s="6"/>
      <c r="P1618" s="6"/>
    </row>
    <row r="1619" spans="2:16" s="9" customFormat="1" ht="12.75" hidden="1" customHeight="1">
      <c r="B1619" s="63"/>
      <c r="C1619" s="63"/>
      <c r="D1619" s="64"/>
      <c r="E1619" s="64"/>
      <c r="F1619" s="65"/>
      <c r="K1619" s="6"/>
      <c r="L1619" s="6"/>
      <c r="M1619" s="6"/>
      <c r="N1619" s="6"/>
      <c r="O1619" s="6"/>
      <c r="P1619" s="6"/>
    </row>
    <row r="1620" spans="2:16" s="9" customFormat="1" ht="12.75" hidden="1" customHeight="1">
      <c r="B1620" s="63"/>
      <c r="C1620" s="63"/>
      <c r="D1620" s="64"/>
      <c r="E1620" s="64"/>
      <c r="F1620" s="65"/>
      <c r="K1620" s="6"/>
      <c r="L1620" s="6"/>
      <c r="M1620" s="6"/>
      <c r="N1620" s="6"/>
      <c r="O1620" s="6"/>
      <c r="P1620" s="6"/>
    </row>
    <row r="1621" spans="2:16" s="9" customFormat="1" ht="12.75" hidden="1" customHeight="1">
      <c r="B1621" s="63"/>
      <c r="C1621" s="63"/>
      <c r="D1621" s="64"/>
      <c r="E1621" s="64"/>
      <c r="F1621" s="65"/>
      <c r="K1621" s="6"/>
      <c r="L1621" s="6"/>
      <c r="M1621" s="6"/>
      <c r="N1621" s="6"/>
      <c r="O1621" s="6"/>
      <c r="P1621" s="6"/>
    </row>
    <row r="1622" spans="2:16" s="9" customFormat="1" ht="12.75" hidden="1" customHeight="1">
      <c r="B1622" s="63"/>
      <c r="C1622" s="63"/>
      <c r="D1622" s="64"/>
      <c r="E1622" s="64"/>
      <c r="F1622" s="65"/>
      <c r="K1622" s="6"/>
      <c r="L1622" s="6"/>
      <c r="M1622" s="6"/>
      <c r="N1622" s="6"/>
      <c r="O1622" s="6"/>
      <c r="P1622" s="6"/>
    </row>
    <row r="1623" spans="2:16" s="9" customFormat="1" ht="12.75" hidden="1" customHeight="1">
      <c r="B1623" s="63"/>
      <c r="C1623" s="63"/>
      <c r="D1623" s="64"/>
      <c r="E1623" s="64"/>
      <c r="F1623" s="65"/>
      <c r="K1623" s="6"/>
      <c r="L1623" s="6"/>
      <c r="M1623" s="6"/>
      <c r="N1623" s="6"/>
      <c r="O1623" s="6"/>
      <c r="P1623" s="6"/>
    </row>
    <row r="1624" spans="2:16" s="9" customFormat="1" ht="12.75" hidden="1" customHeight="1">
      <c r="B1624" s="63"/>
      <c r="C1624" s="63"/>
      <c r="D1624" s="64"/>
      <c r="E1624" s="64"/>
      <c r="F1624" s="65"/>
      <c r="K1624" s="6"/>
      <c r="L1624" s="6"/>
      <c r="M1624" s="6"/>
      <c r="N1624" s="6"/>
      <c r="O1624" s="6"/>
      <c r="P1624" s="6"/>
    </row>
    <row r="1625" spans="2:16" s="9" customFormat="1" ht="12.75" hidden="1" customHeight="1">
      <c r="B1625" s="63"/>
      <c r="C1625" s="63"/>
      <c r="D1625" s="64"/>
      <c r="E1625" s="64"/>
      <c r="F1625" s="65"/>
      <c r="K1625" s="6"/>
      <c r="L1625" s="6"/>
      <c r="M1625" s="6"/>
      <c r="N1625" s="6"/>
      <c r="O1625" s="6"/>
      <c r="P1625" s="6"/>
    </row>
    <row r="1626" spans="2:16" s="9" customFormat="1" ht="12.75" hidden="1" customHeight="1">
      <c r="B1626" s="63"/>
      <c r="C1626" s="63"/>
      <c r="D1626" s="64"/>
      <c r="E1626" s="64"/>
      <c r="F1626" s="65"/>
      <c r="K1626" s="6"/>
      <c r="L1626" s="6"/>
      <c r="M1626" s="6"/>
      <c r="N1626" s="6"/>
      <c r="O1626" s="6"/>
      <c r="P1626" s="6"/>
    </row>
    <row r="1627" spans="2:16" s="9" customFormat="1" ht="12.75" hidden="1" customHeight="1">
      <c r="B1627" s="63"/>
      <c r="C1627" s="63"/>
      <c r="D1627" s="64"/>
      <c r="E1627" s="64"/>
      <c r="F1627" s="65"/>
      <c r="K1627" s="6"/>
      <c r="L1627" s="6"/>
      <c r="M1627" s="6"/>
      <c r="N1627" s="6"/>
      <c r="O1627" s="6"/>
      <c r="P1627" s="6"/>
    </row>
    <row r="1628" spans="2:16" s="9" customFormat="1" ht="12.75" hidden="1" customHeight="1">
      <c r="B1628" s="63"/>
      <c r="C1628" s="63"/>
      <c r="D1628" s="64"/>
      <c r="E1628" s="64"/>
      <c r="F1628" s="65"/>
      <c r="K1628" s="6"/>
      <c r="L1628" s="6"/>
      <c r="M1628" s="6"/>
      <c r="N1628" s="6"/>
      <c r="O1628" s="6"/>
      <c r="P1628" s="6"/>
    </row>
    <row r="1629" spans="2:16" s="9" customFormat="1" ht="12.75" hidden="1" customHeight="1">
      <c r="B1629" s="63"/>
      <c r="C1629" s="63"/>
      <c r="D1629" s="64"/>
      <c r="E1629" s="64"/>
      <c r="F1629" s="65"/>
      <c r="K1629" s="6"/>
      <c r="L1629" s="6"/>
      <c r="M1629" s="6"/>
      <c r="N1629" s="6"/>
      <c r="O1629" s="6"/>
      <c r="P1629" s="6"/>
    </row>
    <row r="1630" spans="2:16" s="9" customFormat="1" ht="12.75" hidden="1" customHeight="1">
      <c r="B1630" s="63"/>
      <c r="C1630" s="63"/>
      <c r="D1630" s="64"/>
      <c r="E1630" s="64"/>
      <c r="F1630" s="65"/>
      <c r="K1630" s="6"/>
      <c r="L1630" s="6"/>
      <c r="M1630" s="6"/>
      <c r="N1630" s="6"/>
      <c r="O1630" s="6"/>
      <c r="P1630" s="6"/>
    </row>
    <row r="1631" spans="2:16" s="9" customFormat="1" ht="12.75" hidden="1" customHeight="1">
      <c r="B1631" s="63"/>
      <c r="C1631" s="63"/>
      <c r="D1631" s="64"/>
      <c r="E1631" s="64"/>
      <c r="F1631" s="65"/>
      <c r="K1631" s="6"/>
      <c r="L1631" s="6"/>
      <c r="M1631" s="6"/>
      <c r="N1631" s="6"/>
      <c r="O1631" s="6"/>
      <c r="P1631" s="6"/>
    </row>
    <row r="1632" spans="2:16" s="9" customFormat="1" ht="12.75" hidden="1" customHeight="1">
      <c r="B1632" s="63"/>
      <c r="C1632" s="63"/>
      <c r="D1632" s="64"/>
      <c r="E1632" s="64"/>
      <c r="F1632" s="65"/>
      <c r="K1632" s="6"/>
      <c r="L1632" s="6"/>
      <c r="M1632" s="6"/>
      <c r="N1632" s="6"/>
      <c r="O1632" s="6"/>
      <c r="P1632" s="6"/>
    </row>
    <row r="1633" spans="2:16" s="9" customFormat="1" ht="12.75" hidden="1" customHeight="1">
      <c r="B1633" s="63"/>
      <c r="C1633" s="63"/>
      <c r="D1633" s="64"/>
      <c r="E1633" s="64"/>
      <c r="F1633" s="65"/>
      <c r="K1633" s="6"/>
      <c r="L1633" s="6"/>
      <c r="M1633" s="6"/>
      <c r="N1633" s="6"/>
      <c r="O1633" s="6"/>
      <c r="P1633" s="6"/>
    </row>
    <row r="1634" spans="2:16" s="9" customFormat="1" ht="12.75" hidden="1" customHeight="1">
      <c r="B1634" s="63"/>
      <c r="C1634" s="63"/>
      <c r="D1634" s="64"/>
      <c r="E1634" s="64"/>
      <c r="F1634" s="65"/>
      <c r="K1634" s="6"/>
      <c r="L1634" s="6"/>
      <c r="M1634" s="6"/>
      <c r="N1634" s="6"/>
      <c r="O1634" s="6"/>
      <c r="P1634" s="6"/>
    </row>
    <row r="1635" spans="2:16" s="9" customFormat="1" ht="12.75" hidden="1" customHeight="1">
      <c r="B1635" s="63"/>
      <c r="C1635" s="63"/>
      <c r="D1635" s="64"/>
      <c r="E1635" s="64"/>
      <c r="F1635" s="65"/>
      <c r="K1635" s="6"/>
      <c r="L1635" s="6"/>
      <c r="M1635" s="6"/>
      <c r="N1635" s="6"/>
      <c r="O1635" s="6"/>
      <c r="P1635" s="6"/>
    </row>
    <row r="1636" spans="2:16" s="9" customFormat="1" ht="12.75" hidden="1" customHeight="1">
      <c r="B1636" s="63"/>
      <c r="C1636" s="63"/>
      <c r="D1636" s="64"/>
      <c r="E1636" s="64"/>
      <c r="F1636" s="65"/>
      <c r="K1636" s="6"/>
      <c r="L1636" s="6"/>
      <c r="M1636" s="6"/>
      <c r="N1636" s="6"/>
      <c r="O1636" s="6"/>
      <c r="P1636" s="6"/>
    </row>
    <row r="1637" spans="2:16" s="9" customFormat="1" ht="12.75" hidden="1" customHeight="1">
      <c r="B1637" s="63"/>
      <c r="C1637" s="63"/>
      <c r="D1637" s="64"/>
      <c r="E1637" s="64"/>
      <c r="F1637" s="65"/>
      <c r="K1637" s="6"/>
      <c r="L1637" s="6"/>
      <c r="M1637" s="6"/>
      <c r="N1637" s="6"/>
      <c r="O1637" s="6"/>
      <c r="P1637" s="6"/>
    </row>
    <row r="1638" spans="2:16" s="9" customFormat="1" ht="12.75" hidden="1" customHeight="1">
      <c r="B1638" s="63"/>
      <c r="C1638" s="63"/>
      <c r="D1638" s="64"/>
      <c r="E1638" s="64"/>
      <c r="F1638" s="65"/>
      <c r="K1638" s="6"/>
      <c r="L1638" s="6"/>
      <c r="M1638" s="6"/>
      <c r="N1638" s="6"/>
      <c r="O1638" s="6"/>
      <c r="P1638" s="6"/>
    </row>
    <row r="1639" spans="2:16" s="9" customFormat="1" ht="12.75" hidden="1" customHeight="1">
      <c r="B1639" s="63"/>
      <c r="C1639" s="63"/>
      <c r="D1639" s="64"/>
      <c r="E1639" s="64"/>
      <c r="F1639" s="65"/>
      <c r="K1639" s="6"/>
      <c r="L1639" s="6"/>
      <c r="M1639" s="6"/>
      <c r="N1639" s="6"/>
      <c r="O1639" s="6"/>
      <c r="P1639" s="6"/>
    </row>
    <row r="1640" spans="2:16" s="9" customFormat="1" ht="12.75" hidden="1" customHeight="1">
      <c r="B1640" s="63"/>
      <c r="C1640" s="63"/>
      <c r="D1640" s="64"/>
      <c r="E1640" s="64"/>
      <c r="F1640" s="65"/>
      <c r="K1640" s="6"/>
      <c r="L1640" s="6"/>
      <c r="M1640" s="6"/>
      <c r="N1640" s="6"/>
      <c r="O1640" s="6"/>
      <c r="P1640" s="6"/>
    </row>
    <row r="1641" spans="2:16" s="9" customFormat="1" ht="12.75" hidden="1" customHeight="1">
      <c r="B1641" s="63"/>
      <c r="C1641" s="63"/>
      <c r="D1641" s="64"/>
      <c r="E1641" s="64"/>
      <c r="F1641" s="65"/>
      <c r="K1641" s="6"/>
      <c r="L1641" s="6"/>
      <c r="M1641" s="6"/>
      <c r="N1641" s="6"/>
      <c r="O1641" s="6"/>
      <c r="P1641" s="6"/>
    </row>
    <row r="1642" spans="2:16" s="9" customFormat="1" ht="12.75" hidden="1" customHeight="1">
      <c r="B1642" s="63"/>
      <c r="C1642" s="63"/>
      <c r="D1642" s="64"/>
      <c r="E1642" s="64"/>
      <c r="F1642" s="65"/>
      <c r="K1642" s="6"/>
      <c r="L1642" s="6"/>
      <c r="M1642" s="6"/>
      <c r="N1642" s="6"/>
      <c r="O1642" s="6"/>
      <c r="P1642" s="6"/>
    </row>
    <row r="1643" spans="2:16" s="9" customFormat="1" ht="12.75" hidden="1" customHeight="1">
      <c r="B1643" s="63"/>
      <c r="C1643" s="63"/>
      <c r="D1643" s="64"/>
      <c r="E1643" s="64"/>
      <c r="F1643" s="65"/>
      <c r="K1643" s="6"/>
      <c r="L1643" s="6"/>
      <c r="M1643" s="6"/>
      <c r="N1643" s="6"/>
      <c r="O1643" s="6"/>
      <c r="P1643" s="6"/>
    </row>
    <row r="1644" spans="2:16" s="9" customFormat="1" ht="12.75" hidden="1" customHeight="1">
      <c r="B1644" s="63"/>
      <c r="C1644" s="63"/>
      <c r="D1644" s="64"/>
      <c r="E1644" s="64"/>
      <c r="F1644" s="65"/>
      <c r="K1644" s="6"/>
      <c r="L1644" s="6"/>
      <c r="M1644" s="6"/>
      <c r="N1644" s="6"/>
      <c r="O1644" s="6"/>
      <c r="P1644" s="6"/>
    </row>
    <row r="1645" spans="2:16" s="9" customFormat="1" ht="12.75" hidden="1" customHeight="1">
      <c r="B1645" s="63"/>
      <c r="C1645" s="63"/>
      <c r="D1645" s="64"/>
      <c r="E1645" s="64"/>
      <c r="F1645" s="65"/>
      <c r="K1645" s="6"/>
      <c r="L1645" s="6"/>
      <c r="M1645" s="6"/>
      <c r="N1645" s="6"/>
      <c r="O1645" s="6"/>
      <c r="P1645" s="6"/>
    </row>
    <row r="1646" spans="2:16" s="9" customFormat="1" ht="12.75" hidden="1" customHeight="1">
      <c r="B1646" s="63"/>
      <c r="C1646" s="63"/>
      <c r="D1646" s="64"/>
      <c r="E1646" s="64"/>
      <c r="F1646" s="65"/>
      <c r="K1646" s="6"/>
      <c r="L1646" s="6"/>
      <c r="M1646" s="6"/>
      <c r="N1646" s="6"/>
      <c r="O1646" s="6"/>
      <c r="P1646" s="6"/>
    </row>
    <row r="1647" spans="2:16" s="9" customFormat="1" ht="12.75" hidden="1" customHeight="1">
      <c r="B1647" s="63"/>
      <c r="C1647" s="63"/>
      <c r="D1647" s="64"/>
      <c r="E1647" s="64"/>
      <c r="F1647" s="65"/>
      <c r="K1647" s="6"/>
      <c r="L1647" s="6"/>
      <c r="M1647" s="6"/>
      <c r="N1647" s="6"/>
      <c r="O1647" s="6"/>
      <c r="P1647" s="6"/>
    </row>
    <row r="1648" spans="2:16" s="9" customFormat="1" ht="12.75" hidden="1" customHeight="1">
      <c r="B1648" s="63"/>
      <c r="C1648" s="63"/>
      <c r="D1648" s="64"/>
      <c r="E1648" s="64"/>
      <c r="F1648" s="65"/>
      <c r="K1648" s="6"/>
      <c r="L1648" s="6"/>
      <c r="M1648" s="6"/>
      <c r="N1648" s="6"/>
      <c r="O1648" s="6"/>
      <c r="P1648" s="6"/>
    </row>
    <row r="1649" spans="2:16" s="9" customFormat="1" ht="12.75" hidden="1" customHeight="1">
      <c r="B1649" s="63"/>
      <c r="C1649" s="63"/>
      <c r="D1649" s="64"/>
      <c r="E1649" s="64"/>
      <c r="F1649" s="65"/>
      <c r="K1649" s="6"/>
      <c r="L1649" s="6"/>
      <c r="M1649" s="6"/>
      <c r="N1649" s="6"/>
      <c r="O1649" s="6"/>
      <c r="P1649" s="6"/>
    </row>
    <row r="1650" spans="2:16" s="9" customFormat="1" ht="12.75" hidden="1" customHeight="1">
      <c r="B1650" s="63"/>
      <c r="C1650" s="63"/>
      <c r="D1650" s="64"/>
      <c r="E1650" s="64"/>
      <c r="F1650" s="65"/>
      <c r="K1650" s="6"/>
      <c r="L1650" s="6"/>
      <c r="M1650" s="6"/>
      <c r="N1650" s="6"/>
      <c r="O1650" s="6"/>
      <c r="P1650" s="6"/>
    </row>
    <row r="1651" spans="2:16" s="9" customFormat="1" ht="12.75" hidden="1" customHeight="1">
      <c r="B1651" s="63"/>
      <c r="C1651" s="63"/>
      <c r="D1651" s="64"/>
      <c r="E1651" s="64"/>
      <c r="F1651" s="65"/>
      <c r="K1651" s="6"/>
      <c r="L1651" s="6"/>
      <c r="M1651" s="6"/>
      <c r="N1651" s="6"/>
      <c r="O1651" s="6"/>
      <c r="P1651" s="6"/>
    </row>
    <row r="1652" spans="2:16" s="9" customFormat="1" ht="12.75" hidden="1" customHeight="1">
      <c r="B1652" s="63"/>
      <c r="C1652" s="63"/>
      <c r="D1652" s="64"/>
      <c r="E1652" s="64"/>
      <c r="F1652" s="65"/>
      <c r="K1652" s="6"/>
      <c r="L1652" s="6"/>
      <c r="M1652" s="6"/>
      <c r="N1652" s="6"/>
      <c r="O1652" s="6"/>
      <c r="P1652" s="6"/>
    </row>
    <row r="1653" spans="2:16" s="9" customFormat="1" ht="12.75" hidden="1" customHeight="1">
      <c r="B1653" s="63"/>
      <c r="C1653" s="63"/>
      <c r="D1653" s="64"/>
      <c r="E1653" s="64"/>
      <c r="F1653" s="65"/>
      <c r="K1653" s="6"/>
      <c r="L1653" s="6"/>
      <c r="M1653" s="6"/>
      <c r="N1653" s="6"/>
      <c r="O1653" s="6"/>
      <c r="P1653" s="6"/>
    </row>
    <row r="1654" spans="2:16" s="9" customFormat="1" ht="12.75" hidden="1" customHeight="1">
      <c r="B1654" s="63"/>
      <c r="C1654" s="63"/>
      <c r="D1654" s="64"/>
      <c r="E1654" s="64"/>
      <c r="F1654" s="65"/>
      <c r="K1654" s="6"/>
      <c r="L1654" s="6"/>
      <c r="M1654" s="6"/>
      <c r="N1654" s="6"/>
      <c r="O1654" s="6"/>
      <c r="P1654" s="6"/>
    </row>
    <row r="1655" spans="2:16" s="9" customFormat="1" ht="12.75" hidden="1" customHeight="1">
      <c r="B1655" s="63"/>
      <c r="C1655" s="63"/>
      <c r="D1655" s="64"/>
      <c r="E1655" s="64"/>
      <c r="F1655" s="65"/>
      <c r="K1655" s="6"/>
      <c r="L1655" s="6"/>
      <c r="M1655" s="6"/>
      <c r="N1655" s="6"/>
      <c r="O1655" s="6"/>
      <c r="P1655" s="6"/>
    </row>
    <row r="1656" spans="2:16" s="9" customFormat="1" ht="12.75" hidden="1" customHeight="1">
      <c r="B1656" s="63"/>
      <c r="C1656" s="63"/>
      <c r="D1656" s="64"/>
      <c r="E1656" s="64"/>
      <c r="F1656" s="65"/>
      <c r="K1656" s="6"/>
      <c r="L1656" s="6"/>
      <c r="M1656" s="6"/>
      <c r="N1656" s="6"/>
      <c r="O1656" s="6"/>
      <c r="P1656" s="6"/>
    </row>
    <row r="1657" spans="2:16" s="9" customFormat="1" ht="12.75" hidden="1" customHeight="1">
      <c r="B1657" s="63"/>
      <c r="C1657" s="63"/>
      <c r="D1657" s="64"/>
      <c r="E1657" s="64"/>
      <c r="F1657" s="65"/>
      <c r="K1657" s="6"/>
      <c r="L1657" s="6"/>
      <c r="M1657" s="6"/>
      <c r="N1657" s="6"/>
      <c r="O1657" s="6"/>
      <c r="P1657" s="6"/>
    </row>
    <row r="1658" spans="2:16" s="9" customFormat="1" ht="12.75" hidden="1" customHeight="1">
      <c r="B1658" s="63"/>
      <c r="C1658" s="63"/>
      <c r="D1658" s="64"/>
      <c r="E1658" s="64"/>
      <c r="F1658" s="65"/>
      <c r="K1658" s="6"/>
      <c r="L1658" s="6"/>
      <c r="M1658" s="6"/>
      <c r="N1658" s="6"/>
      <c r="O1658" s="6"/>
      <c r="P1658" s="6"/>
    </row>
    <row r="1659" spans="2:16" s="9" customFormat="1" ht="12.75" hidden="1" customHeight="1">
      <c r="B1659" s="63"/>
      <c r="C1659" s="63"/>
      <c r="D1659" s="64"/>
      <c r="E1659" s="64"/>
      <c r="F1659" s="65"/>
      <c r="K1659" s="6"/>
      <c r="L1659" s="6"/>
      <c r="M1659" s="6"/>
      <c r="N1659" s="6"/>
      <c r="O1659" s="6"/>
      <c r="P1659" s="6"/>
    </row>
    <row r="1660" spans="2:16" s="9" customFormat="1" ht="12.75" hidden="1" customHeight="1">
      <c r="B1660" s="63"/>
      <c r="C1660" s="63"/>
      <c r="D1660" s="64"/>
      <c r="E1660" s="64"/>
      <c r="F1660" s="65"/>
      <c r="K1660" s="6"/>
      <c r="L1660" s="6"/>
      <c r="M1660" s="6"/>
      <c r="N1660" s="6"/>
      <c r="O1660" s="6"/>
      <c r="P1660" s="6"/>
    </row>
    <row r="1661" spans="2:16" s="9" customFormat="1" ht="12.75" hidden="1" customHeight="1">
      <c r="B1661" s="63"/>
      <c r="C1661" s="63"/>
      <c r="D1661" s="64"/>
      <c r="E1661" s="64"/>
      <c r="F1661" s="65"/>
      <c r="K1661" s="6"/>
      <c r="L1661" s="6"/>
      <c r="M1661" s="6"/>
      <c r="N1661" s="6"/>
      <c r="O1661" s="6"/>
      <c r="P1661" s="6"/>
    </row>
    <row r="1662" spans="2:16" s="9" customFormat="1" ht="12.75" hidden="1" customHeight="1">
      <c r="B1662" s="63"/>
      <c r="C1662" s="63"/>
      <c r="D1662" s="64"/>
      <c r="E1662" s="64"/>
      <c r="F1662" s="65"/>
      <c r="K1662" s="6"/>
      <c r="L1662" s="6"/>
      <c r="M1662" s="6"/>
      <c r="N1662" s="6"/>
      <c r="O1662" s="6"/>
      <c r="P1662" s="6"/>
    </row>
    <row r="1663" spans="2:16" s="9" customFormat="1" ht="12.75" hidden="1" customHeight="1">
      <c r="B1663" s="63"/>
      <c r="C1663" s="63"/>
      <c r="D1663" s="64"/>
      <c r="E1663" s="64"/>
      <c r="F1663" s="65"/>
      <c r="K1663" s="6"/>
      <c r="L1663" s="6"/>
      <c r="M1663" s="6"/>
      <c r="N1663" s="6"/>
      <c r="O1663" s="6"/>
      <c r="P1663" s="6"/>
    </row>
    <row r="1664" spans="2:16" s="9" customFormat="1" ht="12.75" hidden="1" customHeight="1">
      <c r="B1664" s="63"/>
      <c r="C1664" s="63"/>
      <c r="D1664" s="64"/>
      <c r="E1664" s="64"/>
      <c r="F1664" s="65"/>
      <c r="K1664" s="6"/>
      <c r="L1664" s="6"/>
      <c r="M1664" s="6"/>
      <c r="N1664" s="6"/>
      <c r="O1664" s="6"/>
      <c r="P1664" s="6"/>
    </row>
    <row r="1665" spans="2:16" s="9" customFormat="1" ht="12.75" hidden="1" customHeight="1">
      <c r="B1665" s="63"/>
      <c r="C1665" s="63"/>
      <c r="D1665" s="64"/>
      <c r="E1665" s="64"/>
      <c r="F1665" s="65"/>
      <c r="K1665" s="6"/>
      <c r="L1665" s="6"/>
      <c r="M1665" s="6"/>
      <c r="N1665" s="6"/>
      <c r="O1665" s="6"/>
      <c r="P1665" s="6"/>
    </row>
    <row r="1666" spans="2:16" s="9" customFormat="1" ht="12.75" hidden="1" customHeight="1">
      <c r="B1666" s="63"/>
      <c r="C1666" s="63"/>
      <c r="D1666" s="64"/>
      <c r="E1666" s="64"/>
      <c r="F1666" s="65"/>
      <c r="K1666" s="6"/>
      <c r="L1666" s="6"/>
      <c r="M1666" s="6"/>
      <c r="N1666" s="6"/>
      <c r="O1666" s="6"/>
      <c r="P1666" s="6"/>
    </row>
    <row r="1667" spans="2:16" s="9" customFormat="1" ht="12.75" hidden="1" customHeight="1">
      <c r="B1667" s="63"/>
      <c r="C1667" s="63"/>
      <c r="D1667" s="64"/>
      <c r="E1667" s="64"/>
      <c r="F1667" s="65"/>
      <c r="K1667" s="6"/>
      <c r="L1667" s="6"/>
      <c r="M1667" s="6"/>
      <c r="N1667" s="6"/>
      <c r="O1667" s="6"/>
      <c r="P1667" s="6"/>
    </row>
    <row r="1668" spans="2:16" s="9" customFormat="1" ht="12.75" hidden="1" customHeight="1">
      <c r="B1668" s="63"/>
      <c r="C1668" s="63"/>
      <c r="D1668" s="64"/>
      <c r="E1668" s="64"/>
      <c r="F1668" s="65"/>
      <c r="K1668" s="6"/>
      <c r="L1668" s="6"/>
      <c r="M1668" s="6"/>
      <c r="N1668" s="6"/>
      <c r="O1668" s="6"/>
      <c r="P1668" s="6"/>
    </row>
    <row r="1669" spans="2:16" s="9" customFormat="1" ht="12.75" hidden="1" customHeight="1">
      <c r="B1669" s="63"/>
      <c r="C1669" s="63"/>
      <c r="D1669" s="64"/>
      <c r="E1669" s="64"/>
      <c r="F1669" s="65"/>
      <c r="K1669" s="6"/>
      <c r="L1669" s="6"/>
      <c r="M1669" s="6"/>
      <c r="N1669" s="6"/>
      <c r="O1669" s="6"/>
      <c r="P1669" s="6"/>
    </row>
    <row r="1670" spans="2:16" s="9" customFormat="1" ht="12.75" hidden="1" customHeight="1">
      <c r="B1670" s="63"/>
      <c r="C1670" s="63"/>
      <c r="D1670" s="64"/>
      <c r="E1670" s="64"/>
      <c r="F1670" s="65"/>
      <c r="K1670" s="6"/>
      <c r="L1670" s="6"/>
      <c r="M1670" s="6"/>
      <c r="N1670" s="6"/>
      <c r="O1670" s="6"/>
      <c r="P1670" s="6"/>
    </row>
    <row r="1671" spans="2:16" s="9" customFormat="1" ht="12.75" hidden="1" customHeight="1">
      <c r="B1671" s="63"/>
      <c r="C1671" s="63"/>
      <c r="D1671" s="64"/>
      <c r="E1671" s="64"/>
      <c r="F1671" s="65"/>
      <c r="K1671" s="6"/>
      <c r="L1671" s="6"/>
      <c r="M1671" s="6"/>
      <c r="N1671" s="6"/>
      <c r="O1671" s="6"/>
      <c r="P1671" s="6"/>
    </row>
    <row r="1672" spans="2:16" s="9" customFormat="1" ht="12.75" hidden="1" customHeight="1">
      <c r="B1672" s="63"/>
      <c r="C1672" s="63"/>
      <c r="D1672" s="64"/>
      <c r="E1672" s="64"/>
      <c r="F1672" s="65"/>
      <c r="K1672" s="6"/>
      <c r="L1672" s="6"/>
      <c r="M1672" s="6"/>
      <c r="N1672" s="6"/>
      <c r="O1672" s="6"/>
      <c r="P1672" s="6"/>
    </row>
    <row r="1673" spans="2:16" s="9" customFormat="1" ht="12.75" hidden="1" customHeight="1">
      <c r="B1673" s="63"/>
      <c r="C1673" s="63"/>
      <c r="D1673" s="64"/>
      <c r="E1673" s="64"/>
      <c r="F1673" s="65"/>
      <c r="K1673" s="6"/>
      <c r="L1673" s="6"/>
      <c r="M1673" s="6"/>
      <c r="N1673" s="6"/>
      <c r="O1673" s="6"/>
      <c r="P1673" s="6"/>
    </row>
    <row r="1674" spans="2:16" s="9" customFormat="1" ht="12.75" hidden="1" customHeight="1">
      <c r="B1674" s="63"/>
      <c r="C1674" s="63"/>
      <c r="D1674" s="64"/>
      <c r="E1674" s="64"/>
      <c r="F1674" s="65"/>
      <c r="K1674" s="6"/>
      <c r="L1674" s="6"/>
      <c r="M1674" s="6"/>
      <c r="N1674" s="6"/>
      <c r="O1674" s="6"/>
      <c r="P1674" s="6"/>
    </row>
    <row r="1675" spans="2:16" s="9" customFormat="1" ht="12.75" hidden="1" customHeight="1">
      <c r="B1675" s="63"/>
      <c r="C1675" s="63"/>
      <c r="D1675" s="64"/>
      <c r="E1675" s="64"/>
      <c r="F1675" s="65"/>
      <c r="K1675" s="6"/>
      <c r="L1675" s="6"/>
      <c r="M1675" s="6"/>
      <c r="N1675" s="6"/>
      <c r="O1675" s="6"/>
      <c r="P1675" s="6"/>
    </row>
    <row r="1676" spans="2:16" s="9" customFormat="1" ht="12.75" hidden="1" customHeight="1">
      <c r="B1676" s="63"/>
      <c r="C1676" s="63"/>
      <c r="D1676" s="64"/>
      <c r="E1676" s="64"/>
      <c r="F1676" s="65"/>
      <c r="K1676" s="6"/>
      <c r="L1676" s="6"/>
      <c r="M1676" s="6"/>
      <c r="N1676" s="6"/>
      <c r="O1676" s="6"/>
      <c r="P1676" s="6"/>
    </row>
    <row r="1677" spans="2:16" s="9" customFormat="1" ht="12.75" hidden="1" customHeight="1">
      <c r="B1677" s="63"/>
      <c r="C1677" s="63"/>
      <c r="D1677" s="64"/>
      <c r="E1677" s="64"/>
      <c r="F1677" s="65"/>
      <c r="K1677" s="6"/>
      <c r="L1677" s="6"/>
      <c r="M1677" s="6"/>
      <c r="N1677" s="6"/>
      <c r="O1677" s="6"/>
      <c r="P1677" s="6"/>
    </row>
    <row r="1678" spans="2:16" s="9" customFormat="1" ht="12.75" hidden="1" customHeight="1">
      <c r="B1678" s="63"/>
      <c r="C1678" s="63"/>
      <c r="D1678" s="64"/>
      <c r="E1678" s="64"/>
      <c r="F1678" s="65"/>
      <c r="K1678" s="6"/>
      <c r="L1678" s="6"/>
      <c r="M1678" s="6"/>
      <c r="N1678" s="6"/>
      <c r="O1678" s="6"/>
      <c r="P1678" s="6"/>
    </row>
    <row r="1679" spans="2:16" s="9" customFormat="1" ht="12.75" hidden="1" customHeight="1">
      <c r="B1679" s="63"/>
      <c r="C1679" s="63"/>
      <c r="D1679" s="64"/>
      <c r="E1679" s="64"/>
      <c r="F1679" s="65"/>
      <c r="K1679" s="6"/>
      <c r="L1679" s="6"/>
      <c r="M1679" s="6"/>
      <c r="N1679" s="6"/>
      <c r="O1679" s="6"/>
      <c r="P1679" s="6"/>
    </row>
    <row r="1680" spans="2:16" s="9" customFormat="1" ht="12.75" hidden="1" customHeight="1">
      <c r="B1680" s="63"/>
      <c r="C1680" s="63"/>
      <c r="D1680" s="64"/>
      <c r="E1680" s="64"/>
      <c r="F1680" s="65"/>
      <c r="K1680" s="6"/>
      <c r="L1680" s="6"/>
      <c r="M1680" s="6"/>
      <c r="N1680" s="6"/>
      <c r="O1680" s="6"/>
      <c r="P1680" s="6"/>
    </row>
    <row r="1681" spans="2:16" s="9" customFormat="1" ht="12.75" hidden="1" customHeight="1">
      <c r="B1681" s="63"/>
      <c r="C1681" s="63"/>
      <c r="D1681" s="64"/>
      <c r="E1681" s="64"/>
      <c r="F1681" s="65"/>
      <c r="K1681" s="6"/>
      <c r="L1681" s="6"/>
      <c r="M1681" s="6"/>
      <c r="N1681" s="6"/>
      <c r="O1681" s="6"/>
      <c r="P1681" s="6"/>
    </row>
    <row r="1682" spans="2:16" s="9" customFormat="1" ht="12.75" hidden="1" customHeight="1">
      <c r="B1682" s="63"/>
      <c r="C1682" s="63"/>
      <c r="D1682" s="64"/>
      <c r="E1682" s="64"/>
      <c r="F1682" s="65"/>
      <c r="K1682" s="6"/>
      <c r="L1682" s="6"/>
      <c r="M1682" s="6"/>
      <c r="N1682" s="6"/>
      <c r="O1682" s="6"/>
      <c r="P1682" s="6"/>
    </row>
    <row r="1683" spans="2:16" s="9" customFormat="1" ht="12.75" hidden="1" customHeight="1">
      <c r="B1683" s="63"/>
      <c r="C1683" s="63"/>
      <c r="D1683" s="64"/>
      <c r="E1683" s="64"/>
      <c r="F1683" s="65"/>
      <c r="K1683" s="6"/>
      <c r="L1683" s="6"/>
      <c r="M1683" s="6"/>
      <c r="N1683" s="6"/>
      <c r="O1683" s="6"/>
      <c r="P1683" s="6"/>
    </row>
    <row r="1684" spans="2:16" s="9" customFormat="1" ht="12.75" hidden="1" customHeight="1">
      <c r="B1684" s="63"/>
      <c r="C1684" s="63"/>
      <c r="D1684" s="64"/>
      <c r="E1684" s="64"/>
      <c r="F1684" s="65"/>
      <c r="K1684" s="6"/>
      <c r="L1684" s="6"/>
      <c r="M1684" s="6"/>
      <c r="N1684" s="6"/>
      <c r="O1684" s="6"/>
      <c r="P1684" s="6"/>
    </row>
    <row r="1685" spans="2:16" s="9" customFormat="1" ht="12.75" hidden="1" customHeight="1">
      <c r="B1685" s="63"/>
      <c r="C1685" s="63"/>
      <c r="D1685" s="64"/>
      <c r="E1685" s="64"/>
      <c r="F1685" s="65"/>
      <c r="K1685" s="6"/>
      <c r="L1685" s="6"/>
      <c r="M1685" s="6"/>
      <c r="N1685" s="6"/>
      <c r="O1685" s="6"/>
      <c r="P1685" s="6"/>
    </row>
    <row r="1686" spans="2:16" s="9" customFormat="1" ht="12.75" hidden="1" customHeight="1">
      <c r="B1686" s="63"/>
      <c r="C1686" s="63"/>
      <c r="D1686" s="64"/>
      <c r="E1686" s="64"/>
      <c r="F1686" s="65"/>
      <c r="K1686" s="6"/>
      <c r="L1686" s="6"/>
      <c r="M1686" s="6"/>
      <c r="N1686" s="6"/>
      <c r="O1686" s="6"/>
      <c r="P1686" s="6"/>
    </row>
    <row r="1687" spans="2:16" s="9" customFormat="1" ht="12.75" hidden="1" customHeight="1">
      <c r="B1687" s="63"/>
      <c r="C1687" s="63"/>
      <c r="D1687" s="64"/>
      <c r="E1687" s="64"/>
      <c r="F1687" s="65"/>
      <c r="K1687" s="6"/>
      <c r="L1687" s="6"/>
      <c r="M1687" s="6"/>
      <c r="N1687" s="6"/>
      <c r="O1687" s="6"/>
      <c r="P1687" s="6"/>
    </row>
    <row r="1688" spans="2:16" s="9" customFormat="1" ht="12.75" hidden="1" customHeight="1">
      <c r="B1688" s="63"/>
      <c r="C1688" s="63"/>
      <c r="D1688" s="64"/>
      <c r="E1688" s="64"/>
      <c r="F1688" s="65"/>
      <c r="K1688" s="6"/>
      <c r="L1688" s="6"/>
      <c r="M1688" s="6"/>
      <c r="N1688" s="6"/>
      <c r="O1688" s="6"/>
      <c r="P1688" s="6"/>
    </row>
    <row r="1689" spans="2:16" s="9" customFormat="1" ht="12.75" hidden="1" customHeight="1">
      <c r="B1689" s="63"/>
      <c r="C1689" s="63"/>
      <c r="D1689" s="64"/>
      <c r="E1689" s="64"/>
      <c r="F1689" s="65"/>
      <c r="K1689" s="6"/>
      <c r="L1689" s="6"/>
      <c r="M1689" s="6"/>
      <c r="N1689" s="6"/>
      <c r="O1689" s="6"/>
      <c r="P1689" s="6"/>
    </row>
    <row r="1690" spans="2:16" s="9" customFormat="1" ht="12.75" hidden="1" customHeight="1">
      <c r="B1690" s="63"/>
      <c r="C1690" s="63"/>
      <c r="D1690" s="64"/>
      <c r="E1690" s="64"/>
      <c r="F1690" s="65"/>
      <c r="K1690" s="6"/>
      <c r="L1690" s="6"/>
      <c r="M1690" s="6"/>
      <c r="N1690" s="6"/>
      <c r="O1690" s="6"/>
      <c r="P1690" s="6"/>
    </row>
    <row r="1691" spans="2:16" s="9" customFormat="1" ht="12.75" hidden="1" customHeight="1">
      <c r="B1691" s="63"/>
      <c r="C1691" s="63"/>
      <c r="D1691" s="64"/>
      <c r="E1691" s="64"/>
      <c r="F1691" s="65"/>
      <c r="K1691" s="6"/>
      <c r="L1691" s="6"/>
      <c r="M1691" s="6"/>
      <c r="N1691" s="6"/>
      <c r="O1691" s="6"/>
      <c r="P1691" s="6"/>
    </row>
    <row r="1692" spans="2:16" s="9" customFormat="1" ht="12.75" hidden="1" customHeight="1">
      <c r="B1692" s="63"/>
      <c r="C1692" s="63"/>
      <c r="D1692" s="64"/>
      <c r="E1692" s="64"/>
      <c r="F1692" s="65"/>
      <c r="K1692" s="6"/>
      <c r="L1692" s="6"/>
      <c r="M1692" s="6"/>
      <c r="N1692" s="6"/>
      <c r="O1692" s="6"/>
      <c r="P1692" s="6"/>
    </row>
    <row r="1693" spans="2:16" s="9" customFormat="1" ht="12.75" hidden="1" customHeight="1">
      <c r="B1693" s="63"/>
      <c r="C1693" s="63"/>
      <c r="D1693" s="64"/>
      <c r="E1693" s="64"/>
      <c r="F1693" s="65"/>
      <c r="K1693" s="6"/>
      <c r="L1693" s="6"/>
      <c r="M1693" s="6"/>
      <c r="N1693" s="6"/>
      <c r="O1693" s="6"/>
      <c r="P1693" s="6"/>
    </row>
    <row r="1694" spans="2:16" s="9" customFormat="1" ht="12.75" hidden="1" customHeight="1">
      <c r="B1694" s="63"/>
      <c r="C1694" s="63"/>
      <c r="D1694" s="64"/>
      <c r="E1694" s="64"/>
      <c r="F1694" s="65"/>
      <c r="K1694" s="6"/>
      <c r="L1694" s="6"/>
      <c r="M1694" s="6"/>
      <c r="N1694" s="6"/>
      <c r="O1694" s="6"/>
      <c r="P1694" s="6"/>
    </row>
    <row r="1695" spans="2:16" s="9" customFormat="1" ht="12.75" hidden="1" customHeight="1">
      <c r="B1695" s="63"/>
      <c r="C1695" s="63"/>
      <c r="D1695" s="64"/>
      <c r="E1695" s="64"/>
      <c r="F1695" s="65"/>
      <c r="K1695" s="6"/>
      <c r="L1695" s="6"/>
      <c r="M1695" s="6"/>
      <c r="N1695" s="6"/>
      <c r="O1695" s="6"/>
      <c r="P1695" s="6"/>
    </row>
    <row r="1696" spans="2:16" s="9" customFormat="1" ht="12.75" hidden="1" customHeight="1">
      <c r="B1696" s="63"/>
      <c r="C1696" s="63"/>
      <c r="D1696" s="64"/>
      <c r="E1696" s="64"/>
      <c r="F1696" s="65"/>
      <c r="K1696" s="6"/>
      <c r="L1696" s="6"/>
      <c r="M1696" s="6"/>
      <c r="N1696" s="6"/>
      <c r="O1696" s="6"/>
      <c r="P1696" s="6"/>
    </row>
    <row r="1697" spans="2:16" s="9" customFormat="1" ht="12.75" hidden="1" customHeight="1">
      <c r="B1697" s="63"/>
      <c r="C1697" s="63"/>
      <c r="D1697" s="64"/>
      <c r="E1697" s="64"/>
      <c r="F1697" s="65"/>
      <c r="K1697" s="6"/>
      <c r="L1697" s="6"/>
      <c r="M1697" s="6"/>
      <c r="N1697" s="6"/>
      <c r="O1697" s="6"/>
      <c r="P1697" s="6"/>
    </row>
    <row r="1698" spans="2:16" s="9" customFormat="1" ht="12.75" hidden="1" customHeight="1">
      <c r="B1698" s="63"/>
      <c r="C1698" s="63"/>
      <c r="D1698" s="64"/>
      <c r="E1698" s="64"/>
      <c r="F1698" s="65"/>
      <c r="K1698" s="6"/>
      <c r="L1698" s="6"/>
      <c r="M1698" s="6"/>
      <c r="N1698" s="6"/>
      <c r="O1698" s="6"/>
      <c r="P1698" s="6"/>
    </row>
    <row r="1699" spans="2:16" s="9" customFormat="1" ht="12.75" hidden="1" customHeight="1">
      <c r="B1699" s="63"/>
      <c r="C1699" s="63"/>
      <c r="D1699" s="64"/>
      <c r="E1699" s="64"/>
      <c r="F1699" s="65"/>
      <c r="K1699" s="6"/>
      <c r="L1699" s="6"/>
      <c r="M1699" s="6"/>
      <c r="N1699" s="6"/>
      <c r="O1699" s="6"/>
      <c r="P1699" s="6"/>
    </row>
    <row r="1700" spans="2:16" s="9" customFormat="1" ht="12.75" hidden="1" customHeight="1">
      <c r="B1700" s="63"/>
      <c r="C1700" s="63"/>
      <c r="D1700" s="64"/>
      <c r="E1700" s="64"/>
      <c r="F1700" s="65"/>
      <c r="K1700" s="6"/>
      <c r="L1700" s="6"/>
      <c r="M1700" s="6"/>
      <c r="N1700" s="6"/>
      <c r="O1700" s="6"/>
      <c r="P1700" s="6"/>
    </row>
    <row r="1701" spans="2:16" s="9" customFormat="1" ht="12.75" hidden="1" customHeight="1">
      <c r="B1701" s="63"/>
      <c r="C1701" s="63"/>
      <c r="D1701" s="64"/>
      <c r="E1701" s="64"/>
      <c r="F1701" s="65"/>
      <c r="K1701" s="6"/>
      <c r="L1701" s="6"/>
      <c r="M1701" s="6"/>
      <c r="N1701" s="6"/>
      <c r="O1701" s="6"/>
      <c r="P1701" s="6"/>
    </row>
    <row r="1702" spans="2:16" s="9" customFormat="1" ht="12.75" hidden="1" customHeight="1">
      <c r="B1702" s="63"/>
      <c r="C1702" s="63"/>
      <c r="D1702" s="64"/>
      <c r="E1702" s="64"/>
      <c r="F1702" s="65"/>
      <c r="K1702" s="6"/>
      <c r="L1702" s="6"/>
      <c r="M1702" s="6"/>
      <c r="N1702" s="6"/>
      <c r="O1702" s="6"/>
      <c r="P1702" s="6"/>
    </row>
    <row r="1703" spans="2:16" s="9" customFormat="1" ht="12.75" hidden="1" customHeight="1">
      <c r="B1703" s="63"/>
      <c r="C1703" s="63"/>
      <c r="D1703" s="64"/>
      <c r="E1703" s="64"/>
      <c r="F1703" s="65"/>
      <c r="K1703" s="6"/>
      <c r="L1703" s="6"/>
      <c r="M1703" s="6"/>
      <c r="N1703" s="6"/>
      <c r="O1703" s="6"/>
      <c r="P1703" s="6"/>
    </row>
    <row r="1704" spans="2:16" s="9" customFormat="1" ht="12.75" hidden="1" customHeight="1">
      <c r="B1704" s="63"/>
      <c r="C1704" s="63"/>
      <c r="D1704" s="64"/>
      <c r="E1704" s="64"/>
      <c r="F1704" s="65"/>
      <c r="K1704" s="6"/>
      <c r="L1704" s="6"/>
      <c r="M1704" s="6"/>
      <c r="N1704" s="6"/>
      <c r="O1704" s="6"/>
      <c r="P1704" s="6"/>
    </row>
    <row r="1705" spans="2:16" s="9" customFormat="1" ht="12.75" hidden="1" customHeight="1">
      <c r="B1705" s="63"/>
      <c r="C1705" s="63"/>
      <c r="D1705" s="64"/>
      <c r="E1705" s="64"/>
      <c r="F1705" s="65"/>
      <c r="K1705" s="6"/>
      <c r="L1705" s="6"/>
      <c r="M1705" s="6"/>
      <c r="N1705" s="6"/>
      <c r="O1705" s="6"/>
      <c r="P1705" s="6"/>
    </row>
    <row r="1706" spans="2:16" s="9" customFormat="1" ht="12.75" hidden="1" customHeight="1">
      <c r="B1706" s="63"/>
      <c r="C1706" s="63"/>
      <c r="D1706" s="64"/>
      <c r="E1706" s="64"/>
      <c r="F1706" s="65"/>
      <c r="K1706" s="6"/>
      <c r="L1706" s="6"/>
      <c r="M1706" s="6"/>
      <c r="N1706" s="6"/>
      <c r="O1706" s="6"/>
      <c r="P1706" s="6"/>
    </row>
    <row r="1707" spans="2:16" s="9" customFormat="1" ht="12.75" hidden="1" customHeight="1">
      <c r="B1707" s="63"/>
      <c r="C1707" s="63"/>
      <c r="D1707" s="64"/>
      <c r="E1707" s="64"/>
      <c r="F1707" s="65"/>
      <c r="K1707" s="6"/>
      <c r="L1707" s="6"/>
      <c r="M1707" s="6"/>
      <c r="N1707" s="6"/>
      <c r="O1707" s="6"/>
      <c r="P1707" s="6"/>
    </row>
    <row r="1708" spans="2:16" s="9" customFormat="1" ht="12.75" hidden="1" customHeight="1">
      <c r="B1708" s="63"/>
      <c r="C1708" s="63"/>
      <c r="D1708" s="64"/>
      <c r="E1708" s="64"/>
      <c r="F1708" s="65"/>
      <c r="K1708" s="6"/>
      <c r="L1708" s="6"/>
      <c r="M1708" s="6"/>
      <c r="N1708" s="6"/>
      <c r="O1708" s="6"/>
      <c r="P1708" s="6"/>
    </row>
    <row r="1709" spans="2:16" s="9" customFormat="1" ht="12.75" hidden="1" customHeight="1">
      <c r="B1709" s="63"/>
      <c r="C1709" s="63"/>
      <c r="D1709" s="64"/>
      <c r="E1709" s="64"/>
      <c r="F1709" s="65"/>
      <c r="K1709" s="6"/>
      <c r="L1709" s="6"/>
      <c r="M1709" s="6"/>
      <c r="N1709" s="6"/>
      <c r="O1709" s="6"/>
      <c r="P1709" s="6"/>
    </row>
    <row r="1710" spans="2:16" s="9" customFormat="1" ht="12.75" hidden="1" customHeight="1">
      <c r="B1710" s="63"/>
      <c r="C1710" s="63"/>
      <c r="D1710" s="64"/>
      <c r="E1710" s="64"/>
      <c r="F1710" s="65"/>
      <c r="K1710" s="6"/>
      <c r="L1710" s="6"/>
      <c r="M1710" s="6"/>
      <c r="N1710" s="6"/>
      <c r="O1710" s="6"/>
      <c r="P1710" s="6"/>
    </row>
    <row r="1711" spans="2:16" s="9" customFormat="1" ht="12.75" hidden="1" customHeight="1">
      <c r="B1711" s="63"/>
      <c r="C1711" s="63"/>
      <c r="D1711" s="64"/>
      <c r="E1711" s="64"/>
      <c r="F1711" s="65"/>
      <c r="K1711" s="6"/>
      <c r="L1711" s="6"/>
      <c r="M1711" s="6"/>
      <c r="N1711" s="6"/>
      <c r="O1711" s="6"/>
      <c r="P1711" s="6"/>
    </row>
    <row r="1712" spans="2:16" s="9" customFormat="1" ht="12.75" hidden="1" customHeight="1">
      <c r="B1712" s="63"/>
      <c r="C1712" s="63"/>
      <c r="D1712" s="64"/>
      <c r="E1712" s="64"/>
      <c r="F1712" s="65"/>
      <c r="K1712" s="6"/>
      <c r="L1712" s="6"/>
      <c r="M1712" s="6"/>
      <c r="N1712" s="6"/>
      <c r="O1712" s="6"/>
      <c r="P1712" s="6"/>
    </row>
    <row r="1713" spans="2:16" s="9" customFormat="1" ht="12.75" hidden="1" customHeight="1">
      <c r="B1713" s="63"/>
      <c r="C1713" s="63"/>
      <c r="D1713" s="64"/>
      <c r="E1713" s="64"/>
      <c r="F1713" s="65"/>
      <c r="K1713" s="6"/>
      <c r="L1713" s="6"/>
      <c r="M1713" s="6"/>
      <c r="N1713" s="6"/>
      <c r="O1713" s="6"/>
      <c r="P1713" s="6"/>
    </row>
    <row r="1714" spans="2:16" s="9" customFormat="1" ht="12.75" hidden="1" customHeight="1">
      <c r="B1714" s="63"/>
      <c r="C1714" s="63"/>
      <c r="D1714" s="64"/>
      <c r="E1714" s="64"/>
      <c r="F1714" s="65"/>
      <c r="K1714" s="6"/>
      <c r="L1714" s="6"/>
      <c r="M1714" s="6"/>
      <c r="N1714" s="6"/>
      <c r="O1714" s="6"/>
      <c r="P1714" s="6"/>
    </row>
    <row r="1715" spans="2:16" s="9" customFormat="1" ht="12.75" hidden="1" customHeight="1">
      <c r="B1715" s="63"/>
      <c r="C1715" s="63"/>
      <c r="D1715" s="64"/>
      <c r="E1715" s="64"/>
      <c r="F1715" s="65"/>
      <c r="K1715" s="6"/>
      <c r="L1715" s="6"/>
      <c r="M1715" s="6"/>
      <c r="N1715" s="6"/>
      <c r="O1715" s="6"/>
      <c r="P1715" s="6"/>
    </row>
    <row r="1716" spans="2:16" s="9" customFormat="1" ht="12.75" hidden="1" customHeight="1">
      <c r="B1716" s="63"/>
      <c r="C1716" s="63"/>
      <c r="D1716" s="64"/>
      <c r="E1716" s="64"/>
      <c r="F1716" s="65"/>
      <c r="K1716" s="6"/>
      <c r="L1716" s="6"/>
      <c r="M1716" s="6"/>
      <c r="N1716" s="6"/>
      <c r="O1716" s="6"/>
      <c r="P1716" s="6"/>
    </row>
    <row r="1717" spans="2:16" s="9" customFormat="1" ht="12.75" hidden="1" customHeight="1">
      <c r="B1717" s="63"/>
      <c r="C1717" s="63"/>
      <c r="D1717" s="64"/>
      <c r="E1717" s="64"/>
      <c r="F1717" s="65"/>
      <c r="K1717" s="6"/>
      <c r="L1717" s="6"/>
      <c r="M1717" s="6"/>
      <c r="N1717" s="6"/>
      <c r="O1717" s="6"/>
      <c r="P1717" s="6"/>
    </row>
    <row r="1718" spans="2:16" s="9" customFormat="1" ht="12.75" hidden="1" customHeight="1">
      <c r="B1718" s="63"/>
      <c r="C1718" s="63"/>
      <c r="D1718" s="64"/>
      <c r="E1718" s="64"/>
      <c r="F1718" s="65"/>
      <c r="K1718" s="6"/>
      <c r="L1718" s="6"/>
      <c r="M1718" s="6"/>
      <c r="N1718" s="6"/>
      <c r="O1718" s="6"/>
      <c r="P1718" s="6"/>
    </row>
    <row r="1719" spans="2:16" s="9" customFormat="1" ht="12.75" hidden="1" customHeight="1">
      <c r="B1719" s="63"/>
      <c r="C1719" s="63"/>
      <c r="D1719" s="64"/>
      <c r="E1719" s="64"/>
      <c r="F1719" s="65"/>
      <c r="K1719" s="6"/>
      <c r="L1719" s="6"/>
      <c r="M1719" s="6"/>
      <c r="N1719" s="6"/>
      <c r="O1719" s="6"/>
      <c r="P1719" s="6"/>
    </row>
    <row r="1720" spans="2:16" s="9" customFormat="1" ht="12.75" hidden="1" customHeight="1">
      <c r="B1720" s="63"/>
      <c r="C1720" s="63"/>
      <c r="D1720" s="64"/>
      <c r="E1720" s="64"/>
      <c r="F1720" s="65"/>
      <c r="K1720" s="6"/>
      <c r="L1720" s="6"/>
      <c r="M1720" s="6"/>
      <c r="N1720" s="6"/>
      <c r="O1720" s="6"/>
      <c r="P1720" s="6"/>
    </row>
    <row r="1721" spans="2:16" s="9" customFormat="1" ht="12.75" hidden="1" customHeight="1">
      <c r="B1721" s="63"/>
      <c r="C1721" s="63"/>
      <c r="D1721" s="64"/>
      <c r="E1721" s="64"/>
      <c r="F1721" s="65"/>
      <c r="K1721" s="6"/>
      <c r="L1721" s="6"/>
      <c r="M1721" s="6"/>
      <c r="N1721" s="6"/>
      <c r="O1721" s="6"/>
      <c r="P1721" s="6"/>
    </row>
    <row r="1722" spans="2:16" s="9" customFormat="1" ht="12.75" hidden="1" customHeight="1">
      <c r="B1722" s="63"/>
      <c r="C1722" s="63"/>
      <c r="D1722" s="64"/>
      <c r="E1722" s="64"/>
      <c r="F1722" s="65"/>
      <c r="K1722" s="6"/>
      <c r="L1722" s="6"/>
      <c r="M1722" s="6"/>
      <c r="N1722" s="6"/>
      <c r="O1722" s="6"/>
      <c r="P1722" s="6"/>
    </row>
    <row r="1723" spans="2:16" s="9" customFormat="1" ht="12.75" hidden="1" customHeight="1">
      <c r="B1723" s="63"/>
      <c r="C1723" s="63"/>
      <c r="D1723" s="64"/>
      <c r="E1723" s="64"/>
      <c r="F1723" s="65"/>
      <c r="K1723" s="6"/>
      <c r="L1723" s="6"/>
      <c r="M1723" s="6"/>
      <c r="N1723" s="6"/>
      <c r="O1723" s="6"/>
      <c r="P1723" s="6"/>
    </row>
    <row r="1724" spans="2:16" s="9" customFormat="1" ht="12.75" hidden="1" customHeight="1">
      <c r="B1724" s="63"/>
      <c r="C1724" s="63"/>
      <c r="D1724" s="64"/>
      <c r="E1724" s="64"/>
      <c r="F1724" s="65"/>
      <c r="K1724" s="6"/>
      <c r="L1724" s="6"/>
      <c r="M1724" s="6"/>
      <c r="N1724" s="6"/>
      <c r="O1724" s="6"/>
      <c r="P1724" s="6"/>
    </row>
    <row r="1725" spans="2:16" s="9" customFormat="1" ht="12.75" hidden="1" customHeight="1">
      <c r="B1725" s="63"/>
      <c r="C1725" s="63"/>
      <c r="D1725" s="64"/>
      <c r="E1725" s="64"/>
      <c r="F1725" s="65"/>
      <c r="K1725" s="6"/>
      <c r="L1725" s="6"/>
      <c r="M1725" s="6"/>
      <c r="N1725" s="6"/>
      <c r="O1725" s="6"/>
      <c r="P1725" s="6"/>
    </row>
    <row r="1726" spans="2:16" s="9" customFormat="1" ht="12.75" hidden="1" customHeight="1">
      <c r="B1726" s="63"/>
      <c r="C1726" s="63"/>
      <c r="D1726" s="64"/>
      <c r="E1726" s="64"/>
      <c r="F1726" s="65"/>
      <c r="K1726" s="6"/>
      <c r="L1726" s="6"/>
      <c r="M1726" s="6"/>
      <c r="N1726" s="6"/>
      <c r="O1726" s="6"/>
      <c r="P1726" s="6"/>
    </row>
    <row r="1727" spans="2:16" s="9" customFormat="1" ht="12.75" hidden="1" customHeight="1">
      <c r="B1727" s="63"/>
      <c r="C1727" s="63"/>
      <c r="D1727" s="64"/>
      <c r="E1727" s="64"/>
      <c r="F1727" s="65"/>
      <c r="K1727" s="6"/>
      <c r="L1727" s="6"/>
      <c r="M1727" s="6"/>
      <c r="N1727" s="6"/>
      <c r="O1727" s="6"/>
      <c r="P1727" s="6"/>
    </row>
    <row r="1728" spans="2:16" s="9" customFormat="1" ht="12.75" hidden="1" customHeight="1">
      <c r="B1728" s="63"/>
      <c r="C1728" s="63"/>
      <c r="D1728" s="64"/>
      <c r="E1728" s="64"/>
      <c r="F1728" s="65"/>
      <c r="K1728" s="6"/>
      <c r="L1728" s="6"/>
      <c r="M1728" s="6"/>
      <c r="N1728" s="6"/>
      <c r="O1728" s="6"/>
      <c r="P1728" s="6"/>
    </row>
    <row r="1729" spans="2:16" s="9" customFormat="1" ht="12.75" hidden="1" customHeight="1">
      <c r="B1729" s="63"/>
      <c r="C1729" s="63"/>
      <c r="D1729" s="64"/>
      <c r="E1729" s="64"/>
      <c r="F1729" s="65"/>
      <c r="K1729" s="6"/>
      <c r="L1729" s="6"/>
      <c r="M1729" s="6"/>
      <c r="N1729" s="6"/>
      <c r="O1729" s="6"/>
      <c r="P1729" s="6"/>
    </row>
    <row r="1730" spans="2:16" s="9" customFormat="1" ht="12.75" hidden="1" customHeight="1">
      <c r="B1730" s="63"/>
      <c r="C1730" s="63"/>
      <c r="D1730" s="64"/>
      <c r="E1730" s="64"/>
      <c r="F1730" s="65"/>
      <c r="K1730" s="6"/>
      <c r="L1730" s="6"/>
      <c r="M1730" s="6"/>
      <c r="N1730" s="6"/>
      <c r="O1730" s="6"/>
      <c r="P1730" s="6"/>
    </row>
    <row r="1731" spans="2:16" s="9" customFormat="1" ht="12.75" hidden="1" customHeight="1">
      <c r="B1731" s="63"/>
      <c r="C1731" s="63"/>
      <c r="D1731" s="64"/>
      <c r="E1731" s="64"/>
      <c r="F1731" s="65"/>
      <c r="K1731" s="6"/>
      <c r="L1731" s="6"/>
      <c r="M1731" s="6"/>
      <c r="N1731" s="6"/>
      <c r="O1731" s="6"/>
      <c r="P1731" s="6"/>
    </row>
    <row r="1732" spans="2:16" s="9" customFormat="1" ht="12.75" hidden="1" customHeight="1">
      <c r="B1732" s="63"/>
      <c r="C1732" s="63"/>
      <c r="D1732" s="64"/>
      <c r="E1732" s="64"/>
      <c r="F1732" s="65"/>
      <c r="K1732" s="6"/>
      <c r="L1732" s="6"/>
      <c r="M1732" s="6"/>
      <c r="N1732" s="6"/>
      <c r="O1732" s="6"/>
      <c r="P1732" s="6"/>
    </row>
    <row r="1733" spans="2:16" s="9" customFormat="1" ht="12.75" hidden="1" customHeight="1">
      <c r="B1733" s="63"/>
      <c r="C1733" s="63"/>
      <c r="D1733" s="64"/>
      <c r="E1733" s="64"/>
      <c r="F1733" s="65"/>
      <c r="K1733" s="6"/>
      <c r="L1733" s="6"/>
      <c r="M1733" s="6"/>
      <c r="N1733" s="6"/>
      <c r="O1733" s="6"/>
      <c r="P1733" s="6"/>
    </row>
    <row r="1734" spans="2:16" s="9" customFormat="1" ht="12.75" hidden="1" customHeight="1">
      <c r="B1734" s="63"/>
      <c r="C1734" s="63"/>
      <c r="D1734" s="64"/>
      <c r="E1734" s="64"/>
      <c r="F1734" s="65"/>
      <c r="K1734" s="6"/>
      <c r="L1734" s="6"/>
      <c r="M1734" s="6"/>
      <c r="N1734" s="6"/>
      <c r="O1734" s="6"/>
      <c r="P1734" s="6"/>
    </row>
    <row r="1735" spans="2:16" s="9" customFormat="1" ht="12.75" hidden="1" customHeight="1">
      <c r="B1735" s="63"/>
      <c r="C1735" s="63"/>
      <c r="D1735" s="64"/>
      <c r="E1735" s="64"/>
      <c r="F1735" s="65"/>
      <c r="K1735" s="6"/>
      <c r="L1735" s="6"/>
      <c r="M1735" s="6"/>
      <c r="N1735" s="6"/>
      <c r="O1735" s="6"/>
      <c r="P1735" s="6"/>
    </row>
    <row r="1736" spans="2:16" s="9" customFormat="1" ht="12.75" hidden="1" customHeight="1">
      <c r="B1736" s="63"/>
      <c r="C1736" s="63"/>
      <c r="D1736" s="64"/>
      <c r="E1736" s="64"/>
      <c r="F1736" s="65"/>
      <c r="K1736" s="6"/>
      <c r="L1736" s="6"/>
      <c r="M1736" s="6"/>
      <c r="N1736" s="6"/>
      <c r="O1736" s="6"/>
      <c r="P1736" s="6"/>
    </row>
    <row r="1737" spans="2:16" s="9" customFormat="1" ht="12.75" hidden="1" customHeight="1">
      <c r="B1737" s="63"/>
      <c r="C1737" s="63"/>
      <c r="D1737" s="64"/>
      <c r="E1737" s="64"/>
      <c r="F1737" s="65"/>
      <c r="K1737" s="6"/>
      <c r="L1737" s="6"/>
      <c r="M1737" s="6"/>
      <c r="N1737" s="6"/>
      <c r="O1737" s="6"/>
      <c r="P1737" s="6"/>
    </row>
    <row r="1738" spans="2:16" s="9" customFormat="1" ht="12.75" hidden="1" customHeight="1">
      <c r="B1738" s="63"/>
      <c r="C1738" s="63"/>
      <c r="D1738" s="64"/>
      <c r="E1738" s="64"/>
      <c r="F1738" s="65"/>
      <c r="K1738" s="6"/>
      <c r="L1738" s="6"/>
      <c r="M1738" s="6"/>
      <c r="N1738" s="6"/>
      <c r="O1738" s="6"/>
      <c r="P1738" s="6"/>
    </row>
    <row r="1739" spans="2:16" s="9" customFormat="1" ht="12.75" hidden="1" customHeight="1">
      <c r="B1739" s="63"/>
      <c r="C1739" s="63"/>
      <c r="D1739" s="64"/>
      <c r="E1739" s="64"/>
      <c r="F1739" s="65"/>
      <c r="K1739" s="6"/>
      <c r="L1739" s="6"/>
      <c r="M1739" s="6"/>
      <c r="N1739" s="6"/>
      <c r="O1739" s="6"/>
      <c r="P1739" s="6"/>
    </row>
    <row r="1740" spans="2:16" s="9" customFormat="1" ht="12.75" hidden="1" customHeight="1">
      <c r="B1740" s="63"/>
      <c r="C1740" s="63"/>
      <c r="D1740" s="64"/>
      <c r="E1740" s="64"/>
      <c r="F1740" s="65"/>
      <c r="K1740" s="6"/>
      <c r="L1740" s="6"/>
      <c r="M1740" s="6"/>
      <c r="N1740" s="6"/>
      <c r="O1740" s="6"/>
      <c r="P1740" s="6"/>
    </row>
    <row r="1741" spans="2:16" s="9" customFormat="1" ht="12.75" hidden="1" customHeight="1">
      <c r="B1741" s="63"/>
      <c r="C1741" s="63"/>
      <c r="D1741" s="64"/>
      <c r="E1741" s="64"/>
      <c r="F1741" s="65"/>
      <c r="K1741" s="6"/>
      <c r="L1741" s="6"/>
      <c r="M1741" s="6"/>
      <c r="N1741" s="6"/>
      <c r="O1741" s="6"/>
      <c r="P1741" s="6"/>
    </row>
    <row r="1742" spans="2:16" s="9" customFormat="1" ht="12.75" hidden="1" customHeight="1">
      <c r="B1742" s="63"/>
      <c r="C1742" s="63"/>
      <c r="D1742" s="64"/>
      <c r="E1742" s="64"/>
      <c r="F1742" s="65"/>
      <c r="K1742" s="6"/>
      <c r="L1742" s="6"/>
      <c r="M1742" s="6"/>
      <c r="N1742" s="6"/>
      <c r="O1742" s="6"/>
      <c r="P1742" s="6"/>
    </row>
    <row r="1743" spans="2:16" s="9" customFormat="1" ht="12.75" hidden="1" customHeight="1">
      <c r="B1743" s="63"/>
      <c r="C1743" s="63"/>
      <c r="D1743" s="64"/>
      <c r="E1743" s="64"/>
      <c r="F1743" s="65"/>
      <c r="K1743" s="6"/>
      <c r="L1743" s="6"/>
      <c r="M1743" s="6"/>
      <c r="N1743" s="6"/>
      <c r="O1743" s="6"/>
      <c r="P1743" s="6"/>
    </row>
    <row r="1744" spans="2:16" s="9" customFormat="1" ht="12.75" hidden="1" customHeight="1">
      <c r="B1744" s="63"/>
      <c r="C1744" s="63"/>
      <c r="D1744" s="64"/>
      <c r="E1744" s="64"/>
      <c r="F1744" s="65"/>
      <c r="K1744" s="6"/>
      <c r="L1744" s="6"/>
      <c r="M1744" s="6"/>
      <c r="N1744" s="6"/>
      <c r="O1744" s="6"/>
      <c r="P1744" s="6"/>
    </row>
    <row r="1745" spans="2:16" s="9" customFormat="1" ht="12.75" hidden="1" customHeight="1">
      <c r="B1745" s="63"/>
      <c r="C1745" s="63"/>
      <c r="D1745" s="64"/>
      <c r="E1745" s="64"/>
      <c r="F1745" s="65"/>
      <c r="K1745" s="6"/>
      <c r="L1745" s="6"/>
      <c r="M1745" s="6"/>
      <c r="N1745" s="6"/>
      <c r="O1745" s="6"/>
      <c r="P1745" s="6"/>
    </row>
    <row r="1746" spans="2:16" s="9" customFormat="1" ht="12.75" hidden="1" customHeight="1">
      <c r="B1746" s="63"/>
      <c r="C1746" s="63"/>
      <c r="D1746" s="64"/>
      <c r="E1746" s="64"/>
      <c r="F1746" s="65"/>
      <c r="K1746" s="6"/>
      <c r="L1746" s="6"/>
      <c r="M1746" s="6"/>
      <c r="N1746" s="6"/>
      <c r="O1746" s="6"/>
      <c r="P1746" s="6"/>
    </row>
    <row r="1747" spans="2:16" s="9" customFormat="1" ht="12.75" hidden="1" customHeight="1">
      <c r="B1747" s="63"/>
      <c r="C1747" s="63"/>
      <c r="D1747" s="64"/>
      <c r="E1747" s="64"/>
      <c r="F1747" s="65"/>
      <c r="K1747" s="6"/>
      <c r="L1747" s="6"/>
      <c r="M1747" s="6"/>
      <c r="N1747" s="6"/>
      <c r="O1747" s="6"/>
      <c r="P1747" s="6"/>
    </row>
    <row r="1748" spans="2:16" s="9" customFormat="1" ht="12.75" hidden="1" customHeight="1">
      <c r="B1748" s="63"/>
      <c r="C1748" s="63"/>
      <c r="D1748" s="64"/>
      <c r="E1748" s="64"/>
      <c r="F1748" s="65"/>
      <c r="K1748" s="6"/>
      <c r="L1748" s="6"/>
      <c r="M1748" s="6"/>
      <c r="N1748" s="6"/>
      <c r="O1748" s="6"/>
      <c r="P1748" s="6"/>
    </row>
    <row r="1749" spans="2:16" s="9" customFormat="1" ht="12.75" hidden="1" customHeight="1">
      <c r="B1749" s="63"/>
      <c r="C1749" s="63"/>
      <c r="D1749" s="64"/>
      <c r="E1749" s="64"/>
      <c r="F1749" s="65"/>
      <c r="K1749" s="6"/>
      <c r="L1749" s="6"/>
      <c r="M1749" s="6"/>
      <c r="N1749" s="6"/>
      <c r="O1749" s="6"/>
      <c r="P1749" s="6"/>
    </row>
    <row r="1750" spans="2:16" s="9" customFormat="1" ht="12.75" hidden="1" customHeight="1">
      <c r="B1750" s="63"/>
      <c r="C1750" s="63"/>
      <c r="D1750" s="64"/>
      <c r="E1750" s="64"/>
      <c r="F1750" s="65"/>
      <c r="K1750" s="6"/>
      <c r="L1750" s="6"/>
      <c r="M1750" s="6"/>
      <c r="N1750" s="6"/>
      <c r="O1750" s="6"/>
      <c r="P1750" s="6"/>
    </row>
    <row r="1751" spans="2:16" s="9" customFormat="1" ht="12.75" hidden="1" customHeight="1">
      <c r="B1751" s="63"/>
      <c r="C1751" s="63"/>
      <c r="D1751" s="64"/>
      <c r="E1751" s="64"/>
      <c r="F1751" s="65"/>
      <c r="K1751" s="6"/>
      <c r="L1751" s="6"/>
      <c r="M1751" s="6"/>
      <c r="N1751" s="6"/>
      <c r="O1751" s="6"/>
      <c r="P1751" s="6"/>
    </row>
    <row r="1752" spans="2:16" s="9" customFormat="1" ht="12.75" hidden="1" customHeight="1">
      <c r="B1752" s="63"/>
      <c r="C1752" s="63"/>
      <c r="D1752" s="64"/>
      <c r="E1752" s="64"/>
      <c r="F1752" s="65"/>
      <c r="K1752" s="6"/>
      <c r="L1752" s="6"/>
      <c r="M1752" s="6"/>
      <c r="N1752" s="6"/>
      <c r="O1752" s="6"/>
      <c r="P1752" s="6"/>
    </row>
    <row r="1753" spans="2:16" s="9" customFormat="1" ht="12.75" hidden="1" customHeight="1">
      <c r="B1753" s="63"/>
      <c r="C1753" s="63"/>
      <c r="D1753" s="64"/>
      <c r="E1753" s="64"/>
      <c r="F1753" s="65"/>
      <c r="K1753" s="6"/>
      <c r="L1753" s="6"/>
      <c r="M1753" s="6"/>
      <c r="N1753" s="6"/>
      <c r="O1753" s="6"/>
      <c r="P1753" s="6"/>
    </row>
    <row r="1754" spans="2:16" s="9" customFormat="1" ht="12.75" hidden="1" customHeight="1">
      <c r="B1754" s="63"/>
      <c r="C1754" s="63"/>
      <c r="D1754" s="64"/>
      <c r="E1754" s="64"/>
      <c r="F1754" s="65"/>
      <c r="K1754" s="6"/>
      <c r="L1754" s="6"/>
      <c r="M1754" s="6"/>
      <c r="N1754" s="6"/>
      <c r="O1754" s="6"/>
      <c r="P1754" s="6"/>
    </row>
    <row r="1755" spans="2:16" s="9" customFormat="1" ht="12.75" hidden="1" customHeight="1">
      <c r="B1755" s="63"/>
      <c r="C1755" s="63"/>
      <c r="D1755" s="64"/>
      <c r="E1755" s="64"/>
      <c r="F1755" s="65"/>
      <c r="K1755" s="6"/>
      <c r="L1755" s="6"/>
      <c r="M1755" s="6"/>
      <c r="N1755" s="6"/>
      <c r="O1755" s="6"/>
      <c r="P1755" s="6"/>
    </row>
    <row r="1756" spans="2:16" s="9" customFormat="1" ht="12.75" hidden="1" customHeight="1">
      <c r="B1756" s="63"/>
      <c r="C1756" s="63"/>
      <c r="D1756" s="64"/>
      <c r="E1756" s="64"/>
      <c r="F1756" s="65"/>
      <c r="K1756" s="6"/>
      <c r="L1756" s="6"/>
      <c r="M1756" s="6"/>
      <c r="N1756" s="6"/>
      <c r="O1756" s="6"/>
      <c r="P1756" s="6"/>
    </row>
    <row r="1757" spans="2:16" s="9" customFormat="1" ht="12.75" hidden="1" customHeight="1">
      <c r="B1757" s="63"/>
      <c r="C1757" s="63"/>
      <c r="D1757" s="64"/>
      <c r="E1757" s="64"/>
      <c r="F1757" s="65"/>
      <c r="K1757" s="6"/>
      <c r="L1757" s="6"/>
      <c r="M1757" s="6"/>
      <c r="N1757" s="6"/>
      <c r="O1757" s="6"/>
      <c r="P1757" s="6"/>
    </row>
    <row r="1758" spans="2:16" s="9" customFormat="1" ht="12.75" hidden="1" customHeight="1">
      <c r="B1758" s="63"/>
      <c r="C1758" s="63"/>
      <c r="D1758" s="64"/>
      <c r="E1758" s="64"/>
      <c r="F1758" s="65"/>
      <c r="K1758" s="6"/>
      <c r="L1758" s="6"/>
      <c r="M1758" s="6"/>
      <c r="N1758" s="6"/>
      <c r="O1758" s="6"/>
      <c r="P1758" s="6"/>
    </row>
    <row r="1759" spans="2:16" s="9" customFormat="1" ht="12.75" hidden="1" customHeight="1">
      <c r="B1759" s="63"/>
      <c r="C1759" s="63"/>
      <c r="D1759" s="64"/>
      <c r="E1759" s="64"/>
      <c r="F1759" s="65"/>
      <c r="K1759" s="6"/>
      <c r="L1759" s="6"/>
      <c r="M1759" s="6"/>
      <c r="N1759" s="6"/>
      <c r="O1759" s="6"/>
      <c r="P1759" s="6"/>
    </row>
    <row r="1760" spans="2:16" s="9" customFormat="1" ht="12.75" hidden="1" customHeight="1">
      <c r="B1760" s="63"/>
      <c r="C1760" s="63"/>
      <c r="D1760" s="64"/>
      <c r="E1760" s="64"/>
      <c r="F1760" s="65"/>
      <c r="K1760" s="6"/>
      <c r="L1760" s="6"/>
      <c r="M1760" s="6"/>
      <c r="N1760" s="6"/>
      <c r="O1760" s="6"/>
      <c r="P1760" s="6"/>
    </row>
    <row r="1761" spans="2:16" s="9" customFormat="1" ht="12.75" hidden="1" customHeight="1">
      <c r="B1761" s="63"/>
      <c r="C1761" s="63"/>
      <c r="D1761" s="64"/>
      <c r="E1761" s="64"/>
      <c r="F1761" s="65"/>
      <c r="K1761" s="6"/>
      <c r="L1761" s="6"/>
      <c r="M1761" s="6"/>
      <c r="N1761" s="6"/>
      <c r="O1761" s="6"/>
      <c r="P1761" s="6"/>
    </row>
    <row r="1762" spans="2:16" s="9" customFormat="1" ht="12.75" hidden="1" customHeight="1">
      <c r="B1762" s="63"/>
      <c r="C1762" s="63"/>
      <c r="D1762" s="64"/>
      <c r="E1762" s="64"/>
      <c r="F1762" s="65"/>
      <c r="K1762" s="6"/>
      <c r="L1762" s="6"/>
      <c r="M1762" s="6"/>
      <c r="N1762" s="6"/>
      <c r="O1762" s="6"/>
      <c r="P1762" s="6"/>
    </row>
    <row r="1763" spans="2:16" s="9" customFormat="1" ht="12.75" hidden="1" customHeight="1">
      <c r="B1763" s="63"/>
      <c r="C1763" s="63"/>
      <c r="D1763" s="64"/>
      <c r="E1763" s="64"/>
      <c r="F1763" s="65"/>
      <c r="K1763" s="6"/>
      <c r="L1763" s="6"/>
      <c r="M1763" s="6"/>
      <c r="N1763" s="6"/>
      <c r="O1763" s="6"/>
      <c r="P1763" s="6"/>
    </row>
    <row r="1764" spans="2:16" s="9" customFormat="1" ht="12.75" hidden="1" customHeight="1">
      <c r="B1764" s="63"/>
      <c r="C1764" s="63"/>
      <c r="D1764" s="64"/>
      <c r="E1764" s="64"/>
      <c r="F1764" s="65"/>
      <c r="K1764" s="6"/>
      <c r="L1764" s="6"/>
      <c r="M1764" s="6"/>
      <c r="N1764" s="6"/>
      <c r="O1764" s="6"/>
      <c r="P1764" s="6"/>
    </row>
    <row r="1765" spans="2:16" s="9" customFormat="1" ht="12.75" hidden="1" customHeight="1">
      <c r="B1765" s="63"/>
      <c r="C1765" s="63"/>
      <c r="D1765" s="64"/>
      <c r="E1765" s="64"/>
      <c r="F1765" s="65"/>
      <c r="K1765" s="6"/>
      <c r="L1765" s="6"/>
      <c r="M1765" s="6"/>
      <c r="N1765" s="6"/>
      <c r="O1765" s="6"/>
      <c r="P1765" s="6"/>
    </row>
    <row r="1766" spans="2:16" s="9" customFormat="1" ht="12.75" hidden="1" customHeight="1">
      <c r="B1766" s="63"/>
      <c r="C1766" s="63"/>
      <c r="D1766" s="64"/>
      <c r="E1766" s="64"/>
      <c r="F1766" s="65"/>
      <c r="K1766" s="6"/>
      <c r="L1766" s="6"/>
      <c r="M1766" s="6"/>
      <c r="N1766" s="6"/>
      <c r="O1766" s="6"/>
      <c r="P1766" s="6"/>
    </row>
    <row r="1767" spans="2:16" s="9" customFormat="1" ht="12.75" hidden="1" customHeight="1">
      <c r="B1767" s="63"/>
      <c r="C1767" s="63"/>
      <c r="D1767" s="64"/>
      <c r="E1767" s="64"/>
      <c r="F1767" s="65"/>
      <c r="K1767" s="6"/>
      <c r="L1767" s="6"/>
      <c r="M1767" s="6"/>
      <c r="N1767" s="6"/>
      <c r="O1767" s="6"/>
      <c r="P1767" s="6"/>
    </row>
    <row r="1768" spans="2:16" s="9" customFormat="1" ht="12.75" hidden="1" customHeight="1">
      <c r="B1768" s="63"/>
      <c r="C1768" s="63"/>
      <c r="D1768" s="64"/>
      <c r="E1768" s="64"/>
      <c r="F1768" s="65"/>
      <c r="K1768" s="6"/>
      <c r="L1768" s="6"/>
      <c r="M1768" s="6"/>
      <c r="N1768" s="6"/>
      <c r="O1768" s="6"/>
      <c r="P1768" s="6"/>
    </row>
    <row r="1769" spans="2:16" s="9" customFormat="1" ht="12.75" hidden="1" customHeight="1">
      <c r="B1769" s="63"/>
      <c r="C1769" s="63"/>
      <c r="D1769" s="64"/>
      <c r="E1769" s="64"/>
      <c r="F1769" s="65"/>
      <c r="K1769" s="6"/>
      <c r="L1769" s="6"/>
      <c r="M1769" s="6"/>
      <c r="N1769" s="6"/>
      <c r="O1769" s="6"/>
      <c r="P1769" s="6"/>
    </row>
    <row r="1770" spans="2:16" s="9" customFormat="1" ht="12.75" hidden="1" customHeight="1">
      <c r="B1770" s="63"/>
      <c r="C1770" s="63"/>
      <c r="D1770" s="64"/>
      <c r="E1770" s="64"/>
      <c r="F1770" s="65"/>
      <c r="K1770" s="6"/>
      <c r="L1770" s="6"/>
      <c r="M1770" s="6"/>
      <c r="N1770" s="6"/>
      <c r="O1770" s="6"/>
      <c r="P1770" s="6"/>
    </row>
    <row r="1771" spans="2:16" s="9" customFormat="1" ht="12.75" hidden="1" customHeight="1">
      <c r="B1771" s="63"/>
      <c r="C1771" s="63"/>
      <c r="D1771" s="64"/>
      <c r="E1771" s="64"/>
      <c r="F1771" s="65"/>
      <c r="K1771" s="6"/>
      <c r="L1771" s="6"/>
      <c r="M1771" s="6"/>
      <c r="N1771" s="6"/>
      <c r="O1771" s="6"/>
      <c r="P1771" s="6"/>
    </row>
    <row r="1772" spans="2:16" s="9" customFormat="1" ht="12.75" hidden="1" customHeight="1">
      <c r="B1772" s="63"/>
      <c r="C1772" s="63"/>
      <c r="D1772" s="64"/>
      <c r="E1772" s="64"/>
      <c r="F1772" s="65"/>
      <c r="K1772" s="6"/>
      <c r="L1772" s="6"/>
      <c r="M1772" s="6"/>
      <c r="N1772" s="6"/>
      <c r="O1772" s="6"/>
      <c r="P1772" s="6"/>
    </row>
    <row r="1773" spans="2:16" s="9" customFormat="1" ht="12.75" hidden="1" customHeight="1">
      <c r="B1773" s="63"/>
      <c r="C1773" s="63"/>
      <c r="D1773" s="64"/>
      <c r="E1773" s="64"/>
      <c r="F1773" s="65"/>
      <c r="K1773" s="6"/>
      <c r="L1773" s="6"/>
      <c r="M1773" s="6"/>
      <c r="N1773" s="6"/>
      <c r="O1773" s="6"/>
      <c r="P1773" s="6"/>
    </row>
    <row r="1774" spans="2:16" s="9" customFormat="1" ht="12.75" hidden="1" customHeight="1">
      <c r="B1774" s="63"/>
      <c r="C1774" s="63"/>
      <c r="D1774" s="64"/>
      <c r="E1774" s="64"/>
      <c r="F1774" s="65"/>
      <c r="K1774" s="6"/>
      <c r="L1774" s="6"/>
      <c r="M1774" s="6"/>
      <c r="N1774" s="6"/>
      <c r="O1774" s="6"/>
      <c r="P1774" s="6"/>
    </row>
    <row r="1775" spans="2:16" s="9" customFormat="1" ht="12.75" hidden="1" customHeight="1">
      <c r="B1775" s="63"/>
      <c r="C1775" s="63"/>
      <c r="D1775" s="64"/>
      <c r="E1775" s="64"/>
      <c r="F1775" s="65"/>
      <c r="K1775" s="6"/>
      <c r="L1775" s="6"/>
      <c r="M1775" s="6"/>
      <c r="N1775" s="6"/>
      <c r="O1775" s="6"/>
      <c r="P1775" s="6"/>
    </row>
    <row r="1776" spans="2:16" s="9" customFormat="1" ht="12.75" hidden="1" customHeight="1">
      <c r="B1776" s="63"/>
      <c r="C1776" s="63"/>
      <c r="D1776" s="64"/>
      <c r="E1776" s="64"/>
      <c r="F1776" s="65"/>
      <c r="K1776" s="6"/>
      <c r="L1776" s="6"/>
      <c r="M1776" s="6"/>
      <c r="N1776" s="6"/>
      <c r="O1776" s="6"/>
      <c r="P1776" s="6"/>
    </row>
    <row r="1777" spans="2:16" s="9" customFormat="1" ht="12.75" hidden="1" customHeight="1">
      <c r="B1777" s="63"/>
      <c r="C1777" s="63"/>
      <c r="D1777" s="64"/>
      <c r="E1777" s="64"/>
      <c r="F1777" s="65"/>
      <c r="K1777" s="6"/>
      <c r="L1777" s="6"/>
      <c r="M1777" s="6"/>
      <c r="N1777" s="6"/>
      <c r="O1777" s="6"/>
      <c r="P1777" s="6"/>
    </row>
    <row r="1778" spans="2:16" s="9" customFormat="1" ht="12.75" hidden="1" customHeight="1">
      <c r="B1778" s="63"/>
      <c r="C1778" s="63"/>
      <c r="D1778" s="64"/>
      <c r="E1778" s="64"/>
      <c r="F1778" s="65"/>
      <c r="K1778" s="6"/>
      <c r="L1778" s="6"/>
      <c r="M1778" s="6"/>
      <c r="N1778" s="6"/>
      <c r="O1778" s="6"/>
      <c r="P1778" s="6"/>
    </row>
    <row r="1779" spans="2:16" s="9" customFormat="1" ht="12.75" hidden="1" customHeight="1">
      <c r="B1779" s="63"/>
      <c r="C1779" s="63"/>
      <c r="D1779" s="64"/>
      <c r="E1779" s="64"/>
      <c r="F1779" s="65"/>
      <c r="K1779" s="6"/>
      <c r="L1779" s="6"/>
      <c r="M1779" s="6"/>
      <c r="N1779" s="6"/>
      <c r="O1779" s="6"/>
      <c r="P1779" s="6"/>
    </row>
    <row r="1780" spans="2:16" s="9" customFormat="1" ht="12.75" hidden="1" customHeight="1">
      <c r="B1780" s="63"/>
      <c r="C1780" s="63"/>
      <c r="D1780" s="64"/>
      <c r="E1780" s="64"/>
      <c r="F1780" s="65"/>
      <c r="K1780" s="6"/>
      <c r="L1780" s="6"/>
      <c r="M1780" s="6"/>
      <c r="N1780" s="6"/>
      <c r="O1780" s="6"/>
      <c r="P1780" s="6"/>
    </row>
    <row r="1781" spans="2:16" s="9" customFormat="1" ht="12.75" hidden="1" customHeight="1">
      <c r="B1781" s="63"/>
      <c r="C1781" s="63"/>
      <c r="D1781" s="64"/>
      <c r="E1781" s="64"/>
      <c r="F1781" s="65"/>
      <c r="K1781" s="6"/>
      <c r="L1781" s="6"/>
      <c r="M1781" s="6"/>
      <c r="N1781" s="6"/>
      <c r="O1781" s="6"/>
      <c r="P1781" s="6"/>
    </row>
    <row r="1782" spans="2:16" s="9" customFormat="1" ht="12.75" hidden="1" customHeight="1">
      <c r="B1782" s="63"/>
      <c r="C1782" s="63"/>
      <c r="D1782" s="64"/>
      <c r="E1782" s="64"/>
      <c r="F1782" s="65"/>
      <c r="K1782" s="6"/>
      <c r="L1782" s="6"/>
      <c r="M1782" s="6"/>
      <c r="N1782" s="6"/>
      <c r="O1782" s="6"/>
      <c r="P1782" s="6"/>
    </row>
    <row r="1783" spans="2:16" s="9" customFormat="1" ht="12.75" hidden="1" customHeight="1">
      <c r="B1783" s="63"/>
      <c r="C1783" s="63"/>
      <c r="D1783" s="64"/>
      <c r="E1783" s="64"/>
      <c r="F1783" s="65"/>
      <c r="K1783" s="6"/>
      <c r="L1783" s="6"/>
      <c r="M1783" s="6"/>
      <c r="N1783" s="6"/>
      <c r="O1783" s="6"/>
      <c r="P1783" s="6"/>
    </row>
    <row r="1784" spans="2:16" s="9" customFormat="1" ht="12.75" hidden="1" customHeight="1">
      <c r="B1784" s="63"/>
      <c r="C1784" s="63"/>
      <c r="D1784" s="64"/>
      <c r="E1784" s="64"/>
      <c r="F1784" s="65"/>
      <c r="K1784" s="6"/>
      <c r="L1784" s="6"/>
      <c r="M1784" s="6"/>
      <c r="N1784" s="6"/>
      <c r="O1784" s="6"/>
      <c r="P1784" s="6"/>
    </row>
    <row r="1785" spans="2:16" s="9" customFormat="1" ht="12.75" hidden="1" customHeight="1">
      <c r="B1785" s="63"/>
      <c r="C1785" s="63"/>
      <c r="D1785" s="64"/>
      <c r="E1785" s="64"/>
      <c r="F1785" s="65"/>
      <c r="K1785" s="6"/>
      <c r="L1785" s="6"/>
      <c r="M1785" s="6"/>
      <c r="N1785" s="6"/>
      <c r="O1785" s="6"/>
      <c r="P1785" s="6"/>
    </row>
    <row r="1786" spans="2:16" s="9" customFormat="1" ht="12.75" hidden="1" customHeight="1">
      <c r="B1786" s="63"/>
      <c r="C1786" s="63"/>
      <c r="D1786" s="64"/>
      <c r="E1786" s="64"/>
      <c r="F1786" s="65"/>
      <c r="K1786" s="6"/>
      <c r="L1786" s="6"/>
      <c r="M1786" s="6"/>
      <c r="N1786" s="6"/>
      <c r="O1786" s="6"/>
      <c r="P1786" s="6"/>
    </row>
    <row r="1787" spans="2:16" s="9" customFormat="1" ht="12.75" hidden="1" customHeight="1">
      <c r="B1787" s="63"/>
      <c r="C1787" s="63"/>
      <c r="D1787" s="64"/>
      <c r="E1787" s="64"/>
      <c r="F1787" s="65"/>
      <c r="K1787" s="6"/>
      <c r="L1787" s="6"/>
      <c r="M1787" s="6"/>
      <c r="N1787" s="6"/>
      <c r="O1787" s="6"/>
      <c r="P1787" s="6"/>
    </row>
    <row r="1788" spans="2:16" s="9" customFormat="1" ht="12.75" hidden="1" customHeight="1">
      <c r="B1788" s="63"/>
      <c r="C1788" s="63"/>
      <c r="D1788" s="64"/>
      <c r="E1788" s="64"/>
      <c r="F1788" s="65"/>
      <c r="K1788" s="6"/>
      <c r="L1788" s="6"/>
      <c r="M1788" s="6"/>
      <c r="N1788" s="6"/>
      <c r="O1788" s="6"/>
      <c r="P1788" s="6"/>
    </row>
    <row r="1789" spans="2:16" s="9" customFormat="1" ht="12.75" hidden="1" customHeight="1">
      <c r="B1789" s="63"/>
      <c r="C1789" s="63"/>
      <c r="D1789" s="64"/>
      <c r="E1789" s="64"/>
      <c r="F1789" s="65"/>
      <c r="K1789" s="6"/>
      <c r="L1789" s="6"/>
      <c r="M1789" s="6"/>
      <c r="N1789" s="6"/>
      <c r="O1789" s="6"/>
      <c r="P1789" s="6"/>
    </row>
    <row r="1790" spans="2:16" s="9" customFormat="1" ht="12.75" hidden="1" customHeight="1">
      <c r="B1790" s="63"/>
      <c r="C1790" s="63"/>
      <c r="D1790" s="64"/>
      <c r="E1790" s="64"/>
      <c r="F1790" s="65"/>
      <c r="K1790" s="6"/>
      <c r="L1790" s="6"/>
      <c r="M1790" s="6"/>
      <c r="N1790" s="6"/>
      <c r="O1790" s="6"/>
      <c r="P1790" s="6"/>
    </row>
    <row r="1791" spans="2:16" s="9" customFormat="1" ht="12.75" hidden="1" customHeight="1">
      <c r="B1791" s="63"/>
      <c r="C1791" s="63"/>
      <c r="D1791" s="64"/>
      <c r="E1791" s="64"/>
      <c r="F1791" s="65"/>
      <c r="K1791" s="6"/>
      <c r="L1791" s="6"/>
      <c r="M1791" s="6"/>
      <c r="N1791" s="6"/>
      <c r="O1791" s="6"/>
      <c r="P1791" s="6"/>
    </row>
    <row r="1792" spans="2:16" s="9" customFormat="1" ht="12.75" hidden="1" customHeight="1">
      <c r="B1792" s="63"/>
      <c r="C1792" s="63"/>
      <c r="D1792" s="64"/>
      <c r="E1792" s="64"/>
      <c r="F1792" s="65"/>
      <c r="K1792" s="6"/>
      <c r="L1792" s="6"/>
      <c r="M1792" s="6"/>
      <c r="N1792" s="6"/>
      <c r="O1792" s="6"/>
      <c r="P1792" s="6"/>
    </row>
    <row r="1793" spans="2:16" s="9" customFormat="1" ht="12.75" hidden="1" customHeight="1">
      <c r="B1793" s="63"/>
      <c r="C1793" s="63"/>
      <c r="D1793" s="64"/>
      <c r="E1793" s="64"/>
      <c r="F1793" s="65"/>
      <c r="K1793" s="6"/>
      <c r="L1793" s="6"/>
      <c r="M1793" s="6"/>
      <c r="N1793" s="6"/>
      <c r="O1793" s="6"/>
      <c r="P1793" s="6"/>
    </row>
    <row r="1794" spans="2:16" s="9" customFormat="1" ht="12.75" hidden="1" customHeight="1">
      <c r="B1794" s="63"/>
      <c r="C1794" s="63"/>
      <c r="D1794" s="64"/>
      <c r="E1794" s="64"/>
      <c r="F1794" s="65"/>
      <c r="K1794" s="6"/>
      <c r="L1794" s="6"/>
      <c r="M1794" s="6"/>
      <c r="N1794" s="6"/>
      <c r="O1794" s="6"/>
      <c r="P1794" s="6"/>
    </row>
    <row r="1795" spans="2:16" s="9" customFormat="1" ht="12.75" hidden="1" customHeight="1">
      <c r="B1795" s="63"/>
      <c r="C1795" s="63"/>
      <c r="D1795" s="64"/>
      <c r="E1795" s="64"/>
      <c r="F1795" s="65"/>
      <c r="K1795" s="6"/>
      <c r="L1795" s="6"/>
      <c r="M1795" s="6"/>
      <c r="N1795" s="6"/>
      <c r="O1795" s="6"/>
      <c r="P1795" s="6"/>
    </row>
    <row r="1796" spans="2:16" s="9" customFormat="1" ht="12.75" hidden="1" customHeight="1">
      <c r="B1796" s="63"/>
      <c r="C1796" s="63"/>
      <c r="D1796" s="64"/>
      <c r="E1796" s="64"/>
      <c r="F1796" s="65"/>
      <c r="K1796" s="6"/>
      <c r="L1796" s="6"/>
      <c r="M1796" s="6"/>
      <c r="N1796" s="6"/>
      <c r="O1796" s="6"/>
      <c r="P1796" s="6"/>
    </row>
    <row r="1797" spans="2:16" s="9" customFormat="1" ht="12.75" hidden="1" customHeight="1">
      <c r="B1797" s="63"/>
      <c r="C1797" s="63"/>
      <c r="D1797" s="64"/>
      <c r="E1797" s="64"/>
      <c r="F1797" s="65"/>
      <c r="K1797" s="6"/>
      <c r="L1797" s="6"/>
      <c r="M1797" s="6"/>
      <c r="N1797" s="6"/>
      <c r="O1797" s="6"/>
      <c r="P1797" s="6"/>
    </row>
    <row r="1798" spans="2:16" s="9" customFormat="1" ht="12.75" hidden="1" customHeight="1">
      <c r="B1798" s="63"/>
      <c r="C1798" s="63"/>
      <c r="D1798" s="64"/>
      <c r="E1798" s="64"/>
      <c r="F1798" s="65"/>
      <c r="K1798" s="6"/>
      <c r="L1798" s="6"/>
      <c r="M1798" s="6"/>
      <c r="N1798" s="6"/>
      <c r="O1798" s="6"/>
      <c r="P1798" s="6"/>
    </row>
    <row r="1799" spans="2:16" s="9" customFormat="1" ht="12.75" hidden="1" customHeight="1">
      <c r="B1799" s="63"/>
      <c r="C1799" s="63"/>
      <c r="D1799" s="64"/>
      <c r="E1799" s="64"/>
      <c r="F1799" s="65"/>
      <c r="K1799" s="6"/>
      <c r="L1799" s="6"/>
      <c r="M1799" s="6"/>
      <c r="N1799" s="6"/>
      <c r="O1799" s="6"/>
      <c r="P1799" s="6"/>
    </row>
    <row r="1800" spans="2:16" s="9" customFormat="1" ht="12.75" hidden="1" customHeight="1">
      <c r="B1800" s="63"/>
      <c r="C1800" s="63"/>
      <c r="D1800" s="64"/>
      <c r="E1800" s="64"/>
      <c r="F1800" s="65"/>
      <c r="K1800" s="6"/>
      <c r="L1800" s="6"/>
      <c r="M1800" s="6"/>
      <c r="N1800" s="6"/>
      <c r="O1800" s="6"/>
      <c r="P1800" s="6"/>
    </row>
    <row r="1801" spans="2:16" s="9" customFormat="1" ht="12.75" hidden="1" customHeight="1">
      <c r="B1801" s="63"/>
      <c r="C1801" s="63"/>
      <c r="D1801" s="64"/>
      <c r="E1801" s="64"/>
      <c r="F1801" s="65"/>
      <c r="K1801" s="6"/>
      <c r="L1801" s="6"/>
      <c r="M1801" s="6"/>
      <c r="N1801" s="6"/>
      <c r="O1801" s="6"/>
      <c r="P1801" s="6"/>
    </row>
    <row r="1802" spans="2:16" s="9" customFormat="1" ht="12.75" hidden="1" customHeight="1">
      <c r="B1802" s="63"/>
      <c r="C1802" s="63"/>
      <c r="D1802" s="64"/>
      <c r="E1802" s="64"/>
      <c r="F1802" s="65"/>
      <c r="K1802" s="6"/>
      <c r="L1802" s="6"/>
      <c r="M1802" s="6"/>
      <c r="N1802" s="6"/>
      <c r="O1802" s="6"/>
      <c r="P1802" s="6"/>
    </row>
    <row r="1803" spans="2:16" s="9" customFormat="1" ht="12.75" hidden="1" customHeight="1">
      <c r="B1803" s="63"/>
      <c r="C1803" s="63"/>
      <c r="D1803" s="64"/>
      <c r="E1803" s="64"/>
      <c r="F1803" s="65"/>
      <c r="K1803" s="6"/>
      <c r="L1803" s="6"/>
      <c r="M1803" s="6"/>
      <c r="N1803" s="6"/>
      <c r="O1803" s="6"/>
      <c r="P1803" s="6"/>
    </row>
    <row r="1804" spans="2:16" s="9" customFormat="1" ht="12.75" hidden="1" customHeight="1">
      <c r="B1804" s="63"/>
      <c r="C1804" s="63"/>
      <c r="D1804" s="64"/>
      <c r="E1804" s="64"/>
      <c r="F1804" s="65"/>
      <c r="K1804" s="6"/>
      <c r="L1804" s="6"/>
      <c r="M1804" s="6"/>
      <c r="N1804" s="6"/>
      <c r="O1804" s="6"/>
      <c r="P1804" s="6"/>
    </row>
    <row r="1805" spans="2:16" s="9" customFormat="1" ht="12.75" hidden="1" customHeight="1">
      <c r="B1805" s="63"/>
      <c r="C1805" s="63"/>
      <c r="D1805" s="64"/>
      <c r="E1805" s="64"/>
      <c r="F1805" s="65"/>
      <c r="K1805" s="6"/>
      <c r="L1805" s="6"/>
      <c r="M1805" s="6"/>
      <c r="N1805" s="6"/>
      <c r="O1805" s="6"/>
      <c r="P1805" s="6"/>
    </row>
    <row r="1806" spans="2:16" s="9" customFormat="1" ht="12.75" hidden="1" customHeight="1">
      <c r="B1806" s="63"/>
      <c r="C1806" s="63"/>
      <c r="D1806" s="64"/>
      <c r="E1806" s="64"/>
      <c r="F1806" s="65"/>
      <c r="K1806" s="6"/>
      <c r="L1806" s="6"/>
      <c r="M1806" s="6"/>
      <c r="N1806" s="6"/>
      <c r="O1806" s="6"/>
      <c r="P1806" s="6"/>
    </row>
    <row r="1807" spans="2:16" s="9" customFormat="1" ht="12.75" hidden="1" customHeight="1">
      <c r="B1807" s="63"/>
      <c r="C1807" s="63"/>
      <c r="D1807" s="64"/>
      <c r="E1807" s="64"/>
      <c r="F1807" s="65"/>
      <c r="K1807" s="6"/>
      <c r="L1807" s="6"/>
      <c r="M1807" s="6"/>
      <c r="N1807" s="6"/>
      <c r="O1807" s="6"/>
      <c r="P1807" s="6"/>
    </row>
    <row r="1808" spans="2:16" s="9" customFormat="1" ht="12.75" hidden="1" customHeight="1">
      <c r="B1808" s="63"/>
      <c r="C1808" s="63"/>
      <c r="D1808" s="64"/>
      <c r="E1808" s="64"/>
      <c r="F1808" s="65"/>
      <c r="K1808" s="6"/>
      <c r="L1808" s="6"/>
      <c r="M1808" s="6"/>
      <c r="N1808" s="6"/>
      <c r="O1808" s="6"/>
      <c r="P1808" s="6"/>
    </row>
    <row r="1809" spans="2:16" s="9" customFormat="1" ht="12.75" hidden="1" customHeight="1">
      <c r="B1809" s="63"/>
      <c r="C1809" s="63"/>
      <c r="D1809" s="64"/>
      <c r="E1809" s="64"/>
      <c r="F1809" s="65"/>
      <c r="K1809" s="6"/>
      <c r="L1809" s="6"/>
      <c r="M1809" s="6"/>
      <c r="N1809" s="6"/>
      <c r="O1809" s="6"/>
      <c r="P1809" s="6"/>
    </row>
    <row r="1810" spans="2:16" s="9" customFormat="1" ht="12.75" hidden="1" customHeight="1">
      <c r="B1810" s="63"/>
      <c r="C1810" s="63"/>
      <c r="D1810" s="64"/>
      <c r="E1810" s="64"/>
      <c r="F1810" s="65"/>
      <c r="K1810" s="6"/>
      <c r="L1810" s="6"/>
      <c r="M1810" s="6"/>
      <c r="N1810" s="6"/>
      <c r="O1810" s="6"/>
      <c r="P1810" s="6"/>
    </row>
    <row r="1811" spans="2:16" s="9" customFormat="1" ht="12.75" hidden="1" customHeight="1">
      <c r="B1811" s="63"/>
      <c r="C1811" s="63"/>
      <c r="D1811" s="64"/>
      <c r="E1811" s="64"/>
      <c r="F1811" s="65"/>
      <c r="K1811" s="6"/>
      <c r="L1811" s="6"/>
      <c r="M1811" s="6"/>
      <c r="N1811" s="6"/>
      <c r="O1811" s="6"/>
      <c r="P1811" s="6"/>
    </row>
    <row r="1812" spans="2:16" s="9" customFormat="1" ht="12.75" hidden="1" customHeight="1">
      <c r="B1812" s="63"/>
      <c r="C1812" s="63"/>
      <c r="D1812" s="64"/>
      <c r="E1812" s="64"/>
      <c r="F1812" s="65"/>
      <c r="K1812" s="6"/>
      <c r="L1812" s="6"/>
      <c r="M1812" s="6"/>
      <c r="N1812" s="6"/>
      <c r="O1812" s="6"/>
      <c r="P1812" s="6"/>
    </row>
    <row r="1813" spans="2:16" s="9" customFormat="1" ht="12.75" hidden="1" customHeight="1">
      <c r="B1813" s="63"/>
      <c r="C1813" s="63"/>
      <c r="D1813" s="64"/>
      <c r="E1813" s="64"/>
      <c r="F1813" s="65"/>
      <c r="K1813" s="6"/>
      <c r="L1813" s="6"/>
      <c r="M1813" s="6"/>
      <c r="N1813" s="6"/>
      <c r="O1813" s="6"/>
      <c r="P1813" s="6"/>
    </row>
    <row r="1814" spans="2:16" s="9" customFormat="1" ht="12.75" hidden="1" customHeight="1">
      <c r="B1814" s="63"/>
      <c r="C1814" s="63"/>
      <c r="D1814" s="64"/>
      <c r="E1814" s="64"/>
      <c r="F1814" s="65"/>
      <c r="K1814" s="6"/>
      <c r="L1814" s="6"/>
      <c r="M1814" s="6"/>
      <c r="N1814" s="6"/>
      <c r="O1814" s="6"/>
      <c r="P1814" s="6"/>
    </row>
    <row r="1815" spans="2:16" s="9" customFormat="1" ht="12.75" hidden="1" customHeight="1">
      <c r="B1815" s="63"/>
      <c r="C1815" s="63"/>
      <c r="D1815" s="64"/>
      <c r="E1815" s="64"/>
      <c r="F1815" s="65"/>
      <c r="K1815" s="6"/>
      <c r="L1815" s="6"/>
      <c r="M1815" s="6"/>
      <c r="N1815" s="6"/>
      <c r="O1815" s="6"/>
      <c r="P1815" s="6"/>
    </row>
    <row r="1816" spans="2:16" s="9" customFormat="1" ht="12.75" hidden="1" customHeight="1">
      <c r="B1816" s="63"/>
      <c r="C1816" s="63"/>
      <c r="D1816" s="64"/>
      <c r="E1816" s="64"/>
      <c r="F1816" s="65"/>
      <c r="K1816" s="6"/>
      <c r="L1816" s="6"/>
      <c r="M1816" s="6"/>
      <c r="N1816" s="6"/>
      <c r="O1816" s="6"/>
      <c r="P1816" s="6"/>
    </row>
    <row r="1817" spans="2:16" s="9" customFormat="1" ht="12.75" hidden="1" customHeight="1">
      <c r="B1817" s="63"/>
      <c r="C1817" s="63"/>
      <c r="D1817" s="64"/>
      <c r="E1817" s="64"/>
      <c r="F1817" s="65"/>
      <c r="K1817" s="6"/>
      <c r="L1817" s="6"/>
      <c r="M1817" s="6"/>
      <c r="N1817" s="6"/>
      <c r="O1817" s="6"/>
      <c r="P1817" s="6"/>
    </row>
    <row r="1818" spans="2:16" s="9" customFormat="1" ht="12.75" hidden="1" customHeight="1">
      <c r="B1818" s="63"/>
      <c r="C1818" s="63"/>
      <c r="D1818" s="64"/>
      <c r="E1818" s="64"/>
      <c r="F1818" s="65"/>
      <c r="K1818" s="6"/>
      <c r="L1818" s="6"/>
      <c r="M1818" s="6"/>
      <c r="N1818" s="6"/>
      <c r="O1818" s="6"/>
      <c r="P1818" s="6"/>
    </row>
    <row r="1819" spans="2:16" s="9" customFormat="1" ht="12.75" hidden="1" customHeight="1">
      <c r="B1819" s="63"/>
      <c r="C1819" s="63"/>
      <c r="D1819" s="64"/>
      <c r="E1819" s="64"/>
      <c r="F1819" s="65"/>
      <c r="K1819" s="6"/>
      <c r="L1819" s="6"/>
      <c r="M1819" s="6"/>
      <c r="N1819" s="6"/>
      <c r="O1819" s="6"/>
      <c r="P1819" s="6"/>
    </row>
    <row r="1820" spans="2:16" s="9" customFormat="1" ht="12.75" hidden="1" customHeight="1">
      <c r="B1820" s="63"/>
      <c r="C1820" s="63"/>
      <c r="D1820" s="64"/>
      <c r="E1820" s="64"/>
      <c r="F1820" s="65"/>
      <c r="K1820" s="6"/>
      <c r="L1820" s="6"/>
      <c r="M1820" s="6"/>
      <c r="N1820" s="6"/>
      <c r="O1820" s="6"/>
      <c r="P1820" s="6"/>
    </row>
    <row r="1821" spans="2:16" s="9" customFormat="1" ht="12.75" hidden="1" customHeight="1">
      <c r="B1821" s="63"/>
      <c r="C1821" s="63"/>
      <c r="D1821" s="64"/>
      <c r="E1821" s="64"/>
      <c r="F1821" s="65"/>
      <c r="K1821" s="6"/>
      <c r="L1821" s="6"/>
      <c r="M1821" s="6"/>
      <c r="N1821" s="6"/>
      <c r="O1821" s="6"/>
      <c r="P1821" s="6"/>
    </row>
    <row r="1822" spans="2:16" s="9" customFormat="1" ht="12.75" hidden="1" customHeight="1">
      <c r="B1822" s="63"/>
      <c r="C1822" s="63"/>
      <c r="D1822" s="64"/>
      <c r="E1822" s="64"/>
      <c r="F1822" s="65"/>
      <c r="K1822" s="6"/>
      <c r="L1822" s="6"/>
      <c r="M1822" s="6"/>
      <c r="N1822" s="6"/>
      <c r="O1822" s="6"/>
      <c r="P1822" s="6"/>
    </row>
    <row r="1823" spans="2:16" s="9" customFormat="1" ht="12.75" hidden="1" customHeight="1">
      <c r="B1823" s="63"/>
      <c r="C1823" s="63"/>
      <c r="D1823" s="64"/>
      <c r="E1823" s="64"/>
      <c r="F1823" s="65"/>
      <c r="K1823" s="6"/>
      <c r="L1823" s="6"/>
      <c r="M1823" s="6"/>
      <c r="N1823" s="6"/>
      <c r="O1823" s="6"/>
      <c r="P1823" s="6"/>
    </row>
    <row r="1824" spans="2:16" s="9" customFormat="1" ht="12.75" hidden="1" customHeight="1">
      <c r="B1824" s="63"/>
      <c r="C1824" s="63"/>
      <c r="D1824" s="64"/>
      <c r="E1824" s="64"/>
      <c r="F1824" s="65"/>
      <c r="K1824" s="6"/>
      <c r="L1824" s="6"/>
      <c r="M1824" s="6"/>
      <c r="N1824" s="6"/>
      <c r="O1824" s="6"/>
      <c r="P1824" s="6"/>
    </row>
    <row r="1825" spans="2:16" s="9" customFormat="1" ht="12.75" hidden="1" customHeight="1">
      <c r="B1825" s="63"/>
      <c r="C1825" s="63"/>
      <c r="D1825" s="64"/>
      <c r="E1825" s="64"/>
      <c r="F1825" s="65"/>
      <c r="K1825" s="6"/>
      <c r="L1825" s="6"/>
      <c r="M1825" s="6"/>
      <c r="N1825" s="6"/>
      <c r="O1825" s="6"/>
      <c r="P1825" s="6"/>
    </row>
    <row r="1826" spans="2:16" s="9" customFormat="1" ht="12.75" hidden="1" customHeight="1">
      <c r="B1826" s="63"/>
      <c r="C1826" s="63"/>
      <c r="D1826" s="64"/>
      <c r="E1826" s="64"/>
      <c r="F1826" s="65"/>
      <c r="K1826" s="6"/>
      <c r="L1826" s="6"/>
      <c r="M1826" s="6"/>
      <c r="N1826" s="6"/>
      <c r="O1826" s="6"/>
      <c r="P1826" s="6"/>
    </row>
    <row r="1827" spans="2:16" s="9" customFormat="1" ht="12.75" hidden="1" customHeight="1">
      <c r="B1827" s="63"/>
      <c r="C1827" s="63"/>
      <c r="D1827" s="64"/>
      <c r="E1827" s="64"/>
      <c r="F1827" s="65"/>
      <c r="K1827" s="6"/>
      <c r="L1827" s="6"/>
      <c r="M1827" s="6"/>
      <c r="N1827" s="6"/>
      <c r="O1827" s="6"/>
      <c r="P1827" s="6"/>
    </row>
    <row r="1828" spans="2:16" s="9" customFormat="1" ht="12.75" hidden="1" customHeight="1">
      <c r="B1828" s="63"/>
      <c r="C1828" s="63"/>
      <c r="D1828" s="64"/>
      <c r="E1828" s="64"/>
      <c r="F1828" s="65"/>
      <c r="K1828" s="6"/>
      <c r="L1828" s="6"/>
      <c r="M1828" s="6"/>
      <c r="N1828" s="6"/>
      <c r="O1828" s="6"/>
      <c r="P1828" s="6"/>
    </row>
    <row r="1829" spans="2:16" s="9" customFormat="1" ht="12.75" hidden="1" customHeight="1">
      <c r="B1829" s="63"/>
      <c r="C1829" s="63"/>
      <c r="D1829" s="64"/>
      <c r="E1829" s="64"/>
      <c r="F1829" s="65"/>
      <c r="K1829" s="6"/>
      <c r="L1829" s="6"/>
      <c r="M1829" s="6"/>
      <c r="N1829" s="6"/>
      <c r="O1829" s="6"/>
      <c r="P1829" s="6"/>
    </row>
    <row r="1830" spans="2:16" s="9" customFormat="1" ht="12.75" hidden="1" customHeight="1">
      <c r="B1830" s="63"/>
      <c r="C1830" s="63"/>
      <c r="D1830" s="64"/>
      <c r="E1830" s="64"/>
      <c r="F1830" s="65"/>
      <c r="K1830" s="6"/>
      <c r="L1830" s="6"/>
      <c r="M1830" s="6"/>
      <c r="N1830" s="6"/>
      <c r="O1830" s="6"/>
      <c r="P1830" s="6"/>
    </row>
    <row r="1831" spans="2:16" s="9" customFormat="1" ht="12.75" hidden="1" customHeight="1">
      <c r="B1831" s="63"/>
      <c r="C1831" s="63"/>
      <c r="D1831" s="64"/>
      <c r="E1831" s="64"/>
      <c r="F1831" s="65"/>
      <c r="K1831" s="6"/>
      <c r="L1831" s="6"/>
      <c r="M1831" s="6"/>
      <c r="N1831" s="6"/>
      <c r="O1831" s="6"/>
      <c r="P1831" s="6"/>
    </row>
    <row r="1832" spans="2:16" s="9" customFormat="1" ht="12.75" hidden="1" customHeight="1">
      <c r="B1832" s="63"/>
      <c r="C1832" s="63"/>
      <c r="D1832" s="64"/>
      <c r="E1832" s="64"/>
      <c r="F1832" s="65"/>
      <c r="K1832" s="6"/>
      <c r="L1832" s="6"/>
      <c r="M1832" s="6"/>
      <c r="N1832" s="6"/>
      <c r="O1832" s="6"/>
      <c r="P1832" s="6"/>
    </row>
    <row r="1833" spans="2:16" s="9" customFormat="1" ht="12.75" hidden="1" customHeight="1">
      <c r="B1833" s="63"/>
      <c r="C1833" s="63"/>
      <c r="D1833" s="64"/>
      <c r="E1833" s="64"/>
      <c r="F1833" s="65"/>
      <c r="K1833" s="6"/>
      <c r="L1833" s="6"/>
      <c r="M1833" s="6"/>
      <c r="N1833" s="6"/>
      <c r="O1833" s="6"/>
      <c r="P1833" s="6"/>
    </row>
    <row r="1834" spans="2:16" s="9" customFormat="1" ht="12.75" hidden="1" customHeight="1">
      <c r="B1834" s="63"/>
      <c r="C1834" s="63"/>
      <c r="D1834" s="64"/>
      <c r="E1834" s="64"/>
      <c r="F1834" s="65"/>
      <c r="K1834" s="6"/>
      <c r="L1834" s="6"/>
      <c r="M1834" s="6"/>
      <c r="N1834" s="6"/>
      <c r="O1834" s="6"/>
      <c r="P1834" s="6"/>
    </row>
    <row r="1835" spans="2:16" s="9" customFormat="1" ht="12.75" hidden="1" customHeight="1">
      <c r="B1835" s="63"/>
      <c r="C1835" s="63"/>
      <c r="D1835" s="64"/>
      <c r="E1835" s="64"/>
      <c r="F1835" s="65"/>
      <c r="K1835" s="6"/>
      <c r="L1835" s="6"/>
      <c r="M1835" s="6"/>
      <c r="N1835" s="6"/>
      <c r="O1835" s="6"/>
      <c r="P1835" s="6"/>
    </row>
    <row r="1836" spans="2:16" s="9" customFormat="1" ht="12.75" hidden="1" customHeight="1">
      <c r="B1836" s="63"/>
      <c r="C1836" s="63"/>
      <c r="D1836" s="64"/>
      <c r="E1836" s="64"/>
      <c r="F1836" s="65"/>
      <c r="K1836" s="6"/>
      <c r="L1836" s="6"/>
      <c r="M1836" s="6"/>
      <c r="N1836" s="6"/>
      <c r="O1836" s="6"/>
      <c r="P1836" s="6"/>
    </row>
    <row r="1837" spans="2:16" s="9" customFormat="1" ht="12.75" hidden="1" customHeight="1">
      <c r="B1837" s="63"/>
      <c r="C1837" s="63"/>
      <c r="D1837" s="64"/>
      <c r="E1837" s="64"/>
      <c r="F1837" s="65"/>
      <c r="K1837" s="6"/>
      <c r="L1837" s="6"/>
      <c r="M1837" s="6"/>
      <c r="N1837" s="6"/>
      <c r="O1837" s="6"/>
      <c r="P1837" s="6"/>
    </row>
    <row r="1838" spans="2:16" s="9" customFormat="1" ht="12.75" hidden="1" customHeight="1">
      <c r="B1838" s="63"/>
      <c r="C1838" s="63"/>
      <c r="D1838" s="64"/>
      <c r="E1838" s="64"/>
      <c r="F1838" s="65"/>
      <c r="K1838" s="6"/>
      <c r="L1838" s="6"/>
      <c r="M1838" s="6"/>
      <c r="N1838" s="6"/>
      <c r="O1838" s="6"/>
      <c r="P1838" s="6"/>
    </row>
    <row r="1839" spans="2:16" s="9" customFormat="1" ht="12.75" hidden="1" customHeight="1">
      <c r="B1839" s="63"/>
      <c r="C1839" s="63"/>
      <c r="D1839" s="64"/>
      <c r="E1839" s="64"/>
      <c r="F1839" s="65"/>
      <c r="K1839" s="6"/>
      <c r="L1839" s="6"/>
      <c r="M1839" s="6"/>
      <c r="N1839" s="6"/>
      <c r="O1839" s="6"/>
      <c r="P1839" s="6"/>
    </row>
    <row r="1840" spans="2:16" s="9" customFormat="1" ht="12.75" hidden="1" customHeight="1">
      <c r="B1840" s="63"/>
      <c r="C1840" s="63"/>
      <c r="D1840" s="64"/>
      <c r="E1840" s="64"/>
      <c r="F1840" s="65"/>
      <c r="K1840" s="6"/>
      <c r="L1840" s="6"/>
      <c r="M1840" s="6"/>
      <c r="N1840" s="6"/>
      <c r="O1840" s="6"/>
      <c r="P1840" s="6"/>
    </row>
    <row r="1841" spans="2:16" s="9" customFormat="1" ht="12.75" hidden="1" customHeight="1">
      <c r="B1841" s="63"/>
      <c r="C1841" s="63"/>
      <c r="D1841" s="64"/>
      <c r="E1841" s="64"/>
      <c r="F1841" s="65"/>
      <c r="K1841" s="6"/>
      <c r="L1841" s="6"/>
      <c r="M1841" s="6"/>
      <c r="N1841" s="6"/>
      <c r="O1841" s="6"/>
      <c r="P1841" s="6"/>
    </row>
    <row r="1842" spans="2:16" s="9" customFormat="1" ht="12.75" hidden="1" customHeight="1">
      <c r="B1842" s="63"/>
      <c r="C1842" s="63"/>
      <c r="D1842" s="64"/>
      <c r="E1842" s="64"/>
      <c r="F1842" s="65"/>
      <c r="K1842" s="6"/>
      <c r="L1842" s="6"/>
      <c r="M1842" s="6"/>
      <c r="N1842" s="6"/>
      <c r="O1842" s="6"/>
      <c r="P1842" s="6"/>
    </row>
    <row r="1843" spans="2:16" s="9" customFormat="1" ht="12.75" hidden="1" customHeight="1">
      <c r="B1843" s="63"/>
      <c r="C1843" s="63"/>
      <c r="D1843" s="64"/>
      <c r="E1843" s="64"/>
      <c r="F1843" s="65"/>
      <c r="K1843" s="6"/>
      <c r="L1843" s="6"/>
      <c r="M1843" s="6"/>
      <c r="N1843" s="6"/>
      <c r="O1843" s="6"/>
      <c r="P1843" s="6"/>
    </row>
    <row r="1844" spans="2:16" s="9" customFormat="1" ht="12.75" hidden="1" customHeight="1">
      <c r="B1844" s="63"/>
      <c r="C1844" s="63"/>
      <c r="D1844" s="64"/>
      <c r="E1844" s="64"/>
      <c r="F1844" s="65"/>
      <c r="K1844" s="6"/>
      <c r="L1844" s="6"/>
      <c r="M1844" s="6"/>
      <c r="N1844" s="6"/>
      <c r="O1844" s="6"/>
      <c r="P1844" s="6"/>
    </row>
    <row r="1845" spans="2:16" s="9" customFormat="1" ht="12.75" hidden="1" customHeight="1">
      <c r="B1845" s="63"/>
      <c r="C1845" s="63"/>
      <c r="D1845" s="64"/>
      <c r="E1845" s="64"/>
      <c r="F1845" s="65"/>
      <c r="K1845" s="6"/>
      <c r="L1845" s="6"/>
      <c r="M1845" s="6"/>
      <c r="N1845" s="6"/>
      <c r="O1845" s="6"/>
      <c r="P1845" s="6"/>
    </row>
    <row r="1846" spans="2:16" s="9" customFormat="1" ht="12.75" hidden="1" customHeight="1">
      <c r="B1846" s="63"/>
      <c r="C1846" s="63"/>
      <c r="D1846" s="64"/>
      <c r="E1846" s="64"/>
      <c r="F1846" s="65"/>
      <c r="K1846" s="6"/>
      <c r="L1846" s="6"/>
      <c r="M1846" s="6"/>
      <c r="N1846" s="6"/>
      <c r="O1846" s="6"/>
      <c r="P1846" s="6"/>
    </row>
    <row r="1847" spans="2:16" s="9" customFormat="1" ht="12.75" hidden="1" customHeight="1">
      <c r="B1847" s="63"/>
      <c r="C1847" s="63"/>
      <c r="D1847" s="64"/>
      <c r="E1847" s="64"/>
      <c r="F1847" s="65"/>
      <c r="K1847" s="6"/>
      <c r="L1847" s="6"/>
      <c r="M1847" s="6"/>
      <c r="N1847" s="6"/>
      <c r="O1847" s="6"/>
      <c r="P1847" s="6"/>
    </row>
    <row r="1848" spans="2:16" s="9" customFormat="1" ht="12.75" hidden="1" customHeight="1">
      <c r="B1848" s="63"/>
      <c r="C1848" s="63"/>
      <c r="D1848" s="64"/>
      <c r="E1848" s="64"/>
      <c r="F1848" s="65"/>
      <c r="K1848" s="6"/>
      <c r="L1848" s="6"/>
      <c r="M1848" s="6"/>
      <c r="N1848" s="6"/>
      <c r="O1848" s="6"/>
      <c r="P1848" s="6"/>
    </row>
    <row r="1849" spans="2:16" s="9" customFormat="1" ht="12.75" hidden="1" customHeight="1">
      <c r="B1849" s="63"/>
      <c r="C1849" s="63"/>
      <c r="D1849" s="64"/>
      <c r="E1849" s="64"/>
      <c r="F1849" s="65"/>
      <c r="K1849" s="6"/>
      <c r="L1849" s="6"/>
      <c r="M1849" s="6"/>
      <c r="N1849" s="6"/>
      <c r="O1849" s="6"/>
      <c r="P1849" s="6"/>
    </row>
    <row r="1850" spans="2:16" s="9" customFormat="1" ht="12.75" hidden="1" customHeight="1">
      <c r="B1850" s="63"/>
      <c r="C1850" s="63"/>
      <c r="D1850" s="64"/>
      <c r="E1850" s="64"/>
      <c r="F1850" s="65"/>
      <c r="K1850" s="6"/>
      <c r="L1850" s="6"/>
      <c r="M1850" s="6"/>
      <c r="N1850" s="6"/>
      <c r="O1850" s="6"/>
      <c r="P1850" s="6"/>
    </row>
    <row r="1851" spans="2:16" s="9" customFormat="1" ht="12.75" hidden="1" customHeight="1">
      <c r="B1851" s="63"/>
      <c r="C1851" s="63"/>
      <c r="D1851" s="64"/>
      <c r="E1851" s="64"/>
      <c r="F1851" s="65"/>
      <c r="K1851" s="6"/>
      <c r="L1851" s="6"/>
      <c r="M1851" s="6"/>
      <c r="N1851" s="6"/>
      <c r="O1851" s="6"/>
      <c r="P1851" s="6"/>
    </row>
    <row r="1852" spans="2:16" s="9" customFormat="1" ht="12.75" hidden="1" customHeight="1">
      <c r="B1852" s="63"/>
      <c r="C1852" s="63"/>
      <c r="D1852" s="64"/>
      <c r="E1852" s="64"/>
      <c r="F1852" s="65"/>
      <c r="K1852" s="6"/>
      <c r="L1852" s="6"/>
      <c r="M1852" s="6"/>
      <c r="N1852" s="6"/>
      <c r="O1852" s="6"/>
      <c r="P1852" s="6"/>
    </row>
    <row r="1853" spans="2:16" s="9" customFormat="1" ht="12.75" hidden="1" customHeight="1">
      <c r="B1853" s="63"/>
      <c r="C1853" s="63"/>
      <c r="D1853" s="64"/>
      <c r="E1853" s="64"/>
      <c r="F1853" s="65"/>
      <c r="K1853" s="6"/>
      <c r="L1853" s="6"/>
      <c r="M1853" s="6"/>
      <c r="N1853" s="6"/>
      <c r="O1853" s="6"/>
      <c r="P1853" s="6"/>
    </row>
    <row r="1854" spans="2:16" s="9" customFormat="1" ht="12.75" hidden="1" customHeight="1">
      <c r="B1854" s="63"/>
      <c r="C1854" s="63"/>
      <c r="D1854" s="64"/>
      <c r="E1854" s="64"/>
      <c r="F1854" s="65"/>
      <c r="K1854" s="6"/>
      <c r="L1854" s="6"/>
      <c r="M1854" s="6"/>
      <c r="N1854" s="6"/>
      <c r="O1854" s="6"/>
      <c r="P1854" s="6"/>
    </row>
    <row r="1855" spans="2:16" s="9" customFormat="1" ht="12.75" hidden="1" customHeight="1">
      <c r="B1855" s="63"/>
      <c r="C1855" s="63"/>
      <c r="D1855" s="64"/>
      <c r="E1855" s="64"/>
      <c r="F1855" s="65"/>
      <c r="K1855" s="6"/>
      <c r="L1855" s="6"/>
      <c r="M1855" s="6"/>
      <c r="N1855" s="6"/>
      <c r="O1855" s="6"/>
      <c r="P1855" s="6"/>
    </row>
    <row r="1856" spans="2:16" s="9" customFormat="1" ht="12.75" hidden="1" customHeight="1">
      <c r="B1856" s="63"/>
      <c r="C1856" s="63"/>
      <c r="D1856" s="64"/>
      <c r="E1856" s="64"/>
      <c r="F1856" s="65"/>
      <c r="K1856" s="6"/>
      <c r="L1856" s="6"/>
      <c r="M1856" s="6"/>
      <c r="N1856" s="6"/>
      <c r="O1856" s="6"/>
      <c r="P1856" s="6"/>
    </row>
    <row r="1857" spans="2:16" s="9" customFormat="1" ht="12.75" hidden="1" customHeight="1">
      <c r="B1857" s="63"/>
      <c r="C1857" s="63"/>
      <c r="D1857" s="64"/>
      <c r="E1857" s="64"/>
      <c r="F1857" s="65"/>
      <c r="K1857" s="6"/>
      <c r="L1857" s="6"/>
      <c r="M1857" s="6"/>
      <c r="N1857" s="6"/>
      <c r="O1857" s="6"/>
      <c r="P1857" s="6"/>
    </row>
    <row r="1858" spans="2:16" s="9" customFormat="1" ht="12.75" hidden="1" customHeight="1">
      <c r="B1858" s="63"/>
      <c r="C1858" s="63"/>
      <c r="D1858" s="64"/>
      <c r="E1858" s="64"/>
      <c r="F1858" s="65"/>
      <c r="K1858" s="6"/>
      <c r="L1858" s="6"/>
      <c r="M1858" s="6"/>
      <c r="N1858" s="6"/>
      <c r="O1858" s="6"/>
      <c r="P1858" s="6"/>
    </row>
    <row r="1859" spans="2:16" s="9" customFormat="1" ht="12.75" hidden="1" customHeight="1">
      <c r="B1859" s="63"/>
      <c r="C1859" s="63"/>
      <c r="D1859" s="64"/>
      <c r="E1859" s="64"/>
      <c r="F1859" s="65"/>
      <c r="K1859" s="6"/>
      <c r="L1859" s="6"/>
      <c r="M1859" s="6"/>
      <c r="N1859" s="6"/>
      <c r="O1859" s="6"/>
      <c r="P1859" s="6"/>
    </row>
    <row r="1860" spans="2:16" s="9" customFormat="1" ht="12.75" hidden="1" customHeight="1">
      <c r="B1860" s="63"/>
      <c r="C1860" s="63"/>
      <c r="D1860" s="64"/>
      <c r="E1860" s="64"/>
      <c r="F1860" s="65"/>
      <c r="K1860" s="6"/>
      <c r="L1860" s="6"/>
      <c r="M1860" s="6"/>
      <c r="N1860" s="6"/>
      <c r="O1860" s="6"/>
      <c r="P1860" s="6"/>
    </row>
    <row r="1861" spans="2:16" s="9" customFormat="1" ht="12.75" hidden="1" customHeight="1">
      <c r="B1861" s="63"/>
      <c r="C1861" s="63"/>
      <c r="D1861" s="64"/>
      <c r="E1861" s="64"/>
      <c r="F1861" s="65"/>
      <c r="K1861" s="6"/>
      <c r="L1861" s="6"/>
      <c r="M1861" s="6"/>
      <c r="N1861" s="6"/>
      <c r="O1861" s="6"/>
      <c r="P1861" s="6"/>
    </row>
    <row r="1862" spans="2:16" s="9" customFormat="1" ht="12.75" hidden="1" customHeight="1">
      <c r="B1862" s="63"/>
      <c r="C1862" s="63"/>
      <c r="D1862" s="64"/>
      <c r="E1862" s="64"/>
      <c r="F1862" s="65"/>
      <c r="K1862" s="6"/>
      <c r="L1862" s="6"/>
      <c r="M1862" s="6"/>
      <c r="N1862" s="6"/>
      <c r="O1862" s="6"/>
      <c r="P1862" s="6"/>
    </row>
    <row r="1863" spans="2:16" s="9" customFormat="1" ht="12.75" hidden="1" customHeight="1">
      <c r="B1863" s="63"/>
      <c r="C1863" s="63"/>
      <c r="D1863" s="64"/>
      <c r="E1863" s="64"/>
      <c r="F1863" s="65"/>
      <c r="K1863" s="6"/>
      <c r="L1863" s="6"/>
      <c r="M1863" s="6"/>
      <c r="N1863" s="6"/>
      <c r="O1863" s="6"/>
      <c r="P1863" s="6"/>
    </row>
    <row r="1864" spans="2:16" s="9" customFormat="1" ht="12.75" hidden="1" customHeight="1">
      <c r="B1864" s="63"/>
      <c r="C1864" s="63"/>
      <c r="D1864" s="64"/>
      <c r="E1864" s="64"/>
      <c r="F1864" s="65"/>
      <c r="K1864" s="6"/>
      <c r="L1864" s="6"/>
      <c r="M1864" s="6"/>
      <c r="N1864" s="6"/>
      <c r="O1864" s="6"/>
      <c r="P1864" s="6"/>
    </row>
    <row r="1865" spans="2:16" s="9" customFormat="1" ht="12.75" hidden="1" customHeight="1">
      <c r="B1865" s="63"/>
      <c r="C1865" s="63"/>
      <c r="D1865" s="64"/>
      <c r="E1865" s="64"/>
      <c r="F1865" s="65"/>
      <c r="K1865" s="6"/>
      <c r="L1865" s="6"/>
      <c r="M1865" s="6"/>
      <c r="N1865" s="6"/>
      <c r="O1865" s="6"/>
      <c r="P1865" s="6"/>
    </row>
    <row r="1866" spans="2:16" s="9" customFormat="1" ht="12.75" hidden="1" customHeight="1">
      <c r="B1866" s="63"/>
      <c r="C1866" s="63"/>
      <c r="D1866" s="64"/>
      <c r="E1866" s="64"/>
      <c r="F1866" s="65"/>
      <c r="K1866" s="6"/>
      <c r="L1866" s="6"/>
      <c r="M1866" s="6"/>
      <c r="N1866" s="6"/>
      <c r="O1866" s="6"/>
      <c r="P1866" s="6"/>
    </row>
    <row r="1867" spans="2:16" s="9" customFormat="1" ht="12.75" hidden="1" customHeight="1">
      <c r="B1867" s="63"/>
      <c r="C1867" s="63"/>
      <c r="D1867" s="64"/>
      <c r="E1867" s="64"/>
      <c r="F1867" s="65"/>
      <c r="K1867" s="6"/>
      <c r="L1867" s="6"/>
      <c r="M1867" s="6"/>
      <c r="N1867" s="6"/>
      <c r="O1867" s="6"/>
      <c r="P1867" s="6"/>
    </row>
    <row r="1868" spans="2:16" s="9" customFormat="1" ht="12.75" hidden="1" customHeight="1">
      <c r="B1868" s="63"/>
      <c r="C1868" s="63"/>
      <c r="D1868" s="64"/>
      <c r="E1868" s="64"/>
      <c r="F1868" s="65"/>
      <c r="K1868" s="6"/>
      <c r="L1868" s="6"/>
      <c r="M1868" s="6"/>
      <c r="N1868" s="6"/>
      <c r="O1868" s="6"/>
      <c r="P1868" s="6"/>
    </row>
    <row r="1869" spans="2:16" s="9" customFormat="1" ht="12.75" hidden="1" customHeight="1">
      <c r="B1869" s="63"/>
      <c r="C1869" s="63"/>
      <c r="D1869" s="64"/>
      <c r="E1869" s="64"/>
      <c r="F1869" s="65"/>
      <c r="K1869" s="6"/>
      <c r="L1869" s="6"/>
      <c r="M1869" s="6"/>
      <c r="N1869" s="6"/>
      <c r="O1869" s="6"/>
      <c r="P1869" s="6"/>
    </row>
    <row r="1870" spans="2:16" s="9" customFormat="1" ht="12.75" hidden="1" customHeight="1">
      <c r="B1870" s="63"/>
      <c r="C1870" s="63"/>
      <c r="D1870" s="64"/>
      <c r="E1870" s="64"/>
      <c r="F1870" s="65"/>
      <c r="K1870" s="6"/>
      <c r="L1870" s="6"/>
      <c r="M1870" s="6"/>
      <c r="N1870" s="6"/>
      <c r="O1870" s="6"/>
      <c r="P1870" s="6"/>
    </row>
    <row r="1871" spans="2:16" s="9" customFormat="1" ht="12.75" hidden="1" customHeight="1">
      <c r="B1871" s="63"/>
      <c r="C1871" s="63"/>
      <c r="D1871" s="64"/>
      <c r="E1871" s="64"/>
      <c r="F1871" s="65"/>
      <c r="K1871" s="6"/>
      <c r="L1871" s="6"/>
      <c r="M1871" s="6"/>
      <c r="N1871" s="6"/>
      <c r="O1871" s="6"/>
      <c r="P1871" s="6"/>
    </row>
    <row r="1872" spans="2:16" s="9" customFormat="1" ht="12.75" hidden="1" customHeight="1">
      <c r="B1872" s="63"/>
      <c r="C1872" s="63"/>
      <c r="D1872" s="64"/>
      <c r="E1872" s="64"/>
      <c r="F1872" s="65"/>
      <c r="K1872" s="6"/>
      <c r="L1872" s="6"/>
      <c r="M1872" s="6"/>
      <c r="N1872" s="6"/>
      <c r="O1872" s="6"/>
      <c r="P1872" s="6"/>
    </row>
    <row r="1873" spans="2:16" s="9" customFormat="1" ht="12.75" hidden="1" customHeight="1">
      <c r="B1873" s="63"/>
      <c r="C1873" s="63"/>
      <c r="D1873" s="64"/>
      <c r="E1873" s="64"/>
      <c r="F1873" s="65"/>
      <c r="K1873" s="6"/>
      <c r="L1873" s="6"/>
      <c r="M1873" s="6"/>
      <c r="N1873" s="6"/>
      <c r="O1873" s="6"/>
      <c r="P1873" s="6"/>
    </row>
    <row r="1874" spans="2:16" s="9" customFormat="1" ht="12.75" hidden="1" customHeight="1">
      <c r="B1874" s="63"/>
      <c r="C1874" s="63"/>
      <c r="D1874" s="64"/>
      <c r="E1874" s="64"/>
      <c r="F1874" s="65"/>
      <c r="K1874" s="6"/>
      <c r="L1874" s="6"/>
      <c r="M1874" s="6"/>
      <c r="N1874" s="6"/>
      <c r="O1874" s="6"/>
      <c r="P1874" s="6"/>
    </row>
    <row r="1875" spans="2:16" s="9" customFormat="1" ht="12.75" hidden="1" customHeight="1">
      <c r="B1875" s="63"/>
      <c r="C1875" s="63"/>
      <c r="D1875" s="64"/>
      <c r="E1875" s="64"/>
      <c r="F1875" s="65"/>
      <c r="K1875" s="6"/>
      <c r="L1875" s="6"/>
      <c r="M1875" s="6"/>
      <c r="N1875" s="6"/>
      <c r="O1875" s="6"/>
      <c r="P1875" s="6"/>
    </row>
    <row r="1876" spans="2:16" s="9" customFormat="1" ht="12.75" hidden="1" customHeight="1">
      <c r="B1876" s="63"/>
      <c r="C1876" s="63"/>
      <c r="D1876" s="64"/>
      <c r="E1876" s="64"/>
      <c r="F1876" s="65"/>
      <c r="K1876" s="6"/>
      <c r="L1876" s="6"/>
      <c r="M1876" s="6"/>
      <c r="N1876" s="6"/>
      <c r="O1876" s="6"/>
      <c r="P1876" s="6"/>
    </row>
    <row r="1877" spans="2:16" s="9" customFormat="1" ht="12.75" hidden="1" customHeight="1">
      <c r="B1877" s="63"/>
      <c r="C1877" s="63"/>
      <c r="D1877" s="64"/>
      <c r="E1877" s="64"/>
      <c r="F1877" s="65"/>
      <c r="K1877" s="6"/>
      <c r="L1877" s="6"/>
      <c r="M1877" s="6"/>
      <c r="N1877" s="6"/>
      <c r="O1877" s="6"/>
      <c r="P1877" s="6"/>
    </row>
    <row r="1878" spans="2:16" s="9" customFormat="1" ht="12.75" hidden="1" customHeight="1">
      <c r="B1878" s="63"/>
      <c r="C1878" s="63"/>
      <c r="D1878" s="64"/>
      <c r="E1878" s="64"/>
      <c r="F1878" s="65"/>
      <c r="K1878" s="6"/>
      <c r="L1878" s="6"/>
      <c r="M1878" s="6"/>
      <c r="N1878" s="6"/>
      <c r="O1878" s="6"/>
      <c r="P1878" s="6"/>
    </row>
    <row r="1879" spans="2:16" s="9" customFormat="1" ht="12.75" hidden="1" customHeight="1">
      <c r="B1879" s="63"/>
      <c r="C1879" s="63"/>
      <c r="D1879" s="64"/>
      <c r="E1879" s="64"/>
      <c r="F1879" s="65"/>
      <c r="K1879" s="6"/>
      <c r="L1879" s="6"/>
      <c r="M1879" s="6"/>
      <c r="N1879" s="6"/>
      <c r="O1879" s="6"/>
      <c r="P1879" s="6"/>
    </row>
    <row r="1880" spans="2:16" s="9" customFormat="1" ht="12.75" hidden="1" customHeight="1">
      <c r="B1880" s="63"/>
      <c r="C1880" s="63"/>
      <c r="D1880" s="64"/>
      <c r="E1880" s="64"/>
      <c r="F1880" s="65"/>
      <c r="K1880" s="6"/>
      <c r="L1880" s="6"/>
      <c r="M1880" s="6"/>
      <c r="N1880" s="6"/>
      <c r="O1880" s="6"/>
      <c r="P1880" s="6"/>
    </row>
    <row r="1881" spans="2:16" s="9" customFormat="1" ht="12.75" hidden="1" customHeight="1">
      <c r="B1881" s="63"/>
      <c r="C1881" s="63"/>
      <c r="D1881" s="64"/>
      <c r="E1881" s="64"/>
      <c r="F1881" s="65"/>
      <c r="K1881" s="6"/>
      <c r="L1881" s="6"/>
      <c r="M1881" s="6"/>
      <c r="N1881" s="6"/>
      <c r="O1881" s="6"/>
      <c r="P1881" s="6"/>
    </row>
    <row r="1882" spans="2:16" s="9" customFormat="1" ht="12.75" hidden="1" customHeight="1">
      <c r="B1882" s="63"/>
      <c r="C1882" s="63"/>
      <c r="D1882" s="64"/>
      <c r="E1882" s="64"/>
      <c r="F1882" s="65"/>
      <c r="K1882" s="6"/>
      <c r="L1882" s="6"/>
      <c r="M1882" s="6"/>
      <c r="N1882" s="6"/>
      <c r="O1882" s="6"/>
      <c r="P1882" s="6"/>
    </row>
    <row r="1883" spans="2:16" s="9" customFormat="1" ht="12.75" hidden="1" customHeight="1">
      <c r="B1883" s="63"/>
      <c r="C1883" s="63"/>
      <c r="D1883" s="64"/>
      <c r="E1883" s="64"/>
      <c r="F1883" s="65"/>
      <c r="K1883" s="6"/>
      <c r="L1883" s="6"/>
      <c r="M1883" s="6"/>
      <c r="N1883" s="6"/>
      <c r="O1883" s="6"/>
      <c r="P1883" s="6"/>
    </row>
    <row r="1884" spans="2:16" s="9" customFormat="1" ht="12.75" hidden="1" customHeight="1">
      <c r="B1884" s="63"/>
      <c r="C1884" s="63"/>
      <c r="D1884" s="64"/>
      <c r="E1884" s="64"/>
      <c r="F1884" s="65"/>
      <c r="K1884" s="6"/>
      <c r="L1884" s="6"/>
      <c r="M1884" s="6"/>
      <c r="N1884" s="6"/>
      <c r="O1884" s="6"/>
      <c r="P1884" s="6"/>
    </row>
    <row r="1885" spans="2:16" s="9" customFormat="1" ht="12.75" hidden="1" customHeight="1">
      <c r="B1885" s="63"/>
      <c r="C1885" s="63"/>
      <c r="D1885" s="64"/>
      <c r="E1885" s="64"/>
      <c r="F1885" s="65"/>
      <c r="K1885" s="6"/>
      <c r="L1885" s="6"/>
      <c r="M1885" s="6"/>
      <c r="N1885" s="6"/>
      <c r="O1885" s="6"/>
      <c r="P1885" s="6"/>
    </row>
    <row r="1886" spans="2:16" s="9" customFormat="1" ht="12.75" hidden="1" customHeight="1">
      <c r="B1886" s="63"/>
      <c r="C1886" s="63"/>
      <c r="D1886" s="64"/>
      <c r="E1886" s="64"/>
      <c r="F1886" s="65"/>
      <c r="K1886" s="6"/>
      <c r="L1886" s="6"/>
      <c r="M1886" s="6"/>
      <c r="N1886" s="6"/>
      <c r="O1886" s="6"/>
      <c r="P1886" s="6"/>
    </row>
    <row r="1887" spans="2:16" s="9" customFormat="1" ht="12.75" hidden="1" customHeight="1">
      <c r="B1887" s="63"/>
      <c r="C1887" s="63"/>
      <c r="D1887" s="64"/>
      <c r="E1887" s="64"/>
      <c r="F1887" s="65"/>
      <c r="K1887" s="6"/>
      <c r="L1887" s="6"/>
      <c r="M1887" s="6"/>
      <c r="N1887" s="6"/>
      <c r="O1887" s="6"/>
      <c r="P1887" s="6"/>
    </row>
    <row r="1888" spans="2:16" s="9" customFormat="1" ht="12.75" hidden="1" customHeight="1">
      <c r="B1888" s="63"/>
      <c r="C1888" s="63"/>
      <c r="D1888" s="64"/>
      <c r="E1888" s="64"/>
      <c r="F1888" s="65"/>
      <c r="K1888" s="6"/>
      <c r="L1888" s="6"/>
      <c r="M1888" s="6"/>
      <c r="N1888" s="6"/>
      <c r="O1888" s="6"/>
      <c r="P1888" s="6"/>
    </row>
    <row r="1889" spans="2:16" s="9" customFormat="1" ht="12.75" hidden="1" customHeight="1">
      <c r="B1889" s="63"/>
      <c r="C1889" s="63"/>
      <c r="D1889" s="64"/>
      <c r="E1889" s="64"/>
      <c r="F1889" s="65"/>
      <c r="K1889" s="6"/>
      <c r="L1889" s="6"/>
      <c r="M1889" s="6"/>
      <c r="N1889" s="6"/>
      <c r="O1889" s="6"/>
      <c r="P1889" s="6"/>
    </row>
    <row r="1890" spans="2:16" s="9" customFormat="1" ht="12.75" hidden="1" customHeight="1">
      <c r="B1890" s="63"/>
      <c r="C1890" s="63"/>
      <c r="D1890" s="64"/>
      <c r="E1890" s="64"/>
      <c r="F1890" s="65"/>
      <c r="K1890" s="6"/>
      <c r="L1890" s="6"/>
      <c r="M1890" s="6"/>
      <c r="N1890" s="6"/>
      <c r="O1890" s="6"/>
      <c r="P1890" s="6"/>
    </row>
    <row r="1891" spans="2:16" s="9" customFormat="1" ht="12.75" hidden="1" customHeight="1">
      <c r="B1891" s="63"/>
      <c r="C1891" s="63"/>
      <c r="D1891" s="64"/>
      <c r="E1891" s="64"/>
      <c r="F1891" s="65"/>
      <c r="K1891" s="6"/>
      <c r="L1891" s="6"/>
      <c r="M1891" s="6"/>
      <c r="N1891" s="6"/>
      <c r="O1891" s="6"/>
      <c r="P1891" s="6"/>
    </row>
    <row r="1892" spans="2:16" s="9" customFormat="1" ht="12.75" hidden="1" customHeight="1">
      <c r="B1892" s="63"/>
      <c r="C1892" s="63"/>
      <c r="D1892" s="64"/>
      <c r="E1892" s="64"/>
      <c r="F1892" s="65"/>
      <c r="K1892" s="6"/>
      <c r="L1892" s="6"/>
      <c r="M1892" s="6"/>
      <c r="N1892" s="6"/>
      <c r="O1892" s="6"/>
      <c r="P1892" s="6"/>
    </row>
    <row r="1893" spans="2:16" s="9" customFormat="1" ht="12.75" hidden="1" customHeight="1">
      <c r="B1893" s="63"/>
      <c r="C1893" s="63"/>
      <c r="D1893" s="64"/>
      <c r="E1893" s="64"/>
      <c r="F1893" s="65"/>
      <c r="K1893" s="6"/>
      <c r="L1893" s="6"/>
      <c r="M1893" s="6"/>
      <c r="N1893" s="6"/>
      <c r="O1893" s="6"/>
      <c r="P1893" s="6"/>
    </row>
    <row r="1894" spans="2:16" s="9" customFormat="1" ht="12.75" hidden="1" customHeight="1">
      <c r="B1894" s="63"/>
      <c r="C1894" s="63"/>
      <c r="D1894" s="64"/>
      <c r="E1894" s="64"/>
      <c r="F1894" s="65"/>
      <c r="K1894" s="6"/>
      <c r="L1894" s="6"/>
      <c r="M1894" s="6"/>
      <c r="N1894" s="6"/>
      <c r="O1894" s="6"/>
      <c r="P1894" s="6"/>
    </row>
    <row r="1895" spans="2:16" s="9" customFormat="1" ht="12.75" hidden="1" customHeight="1">
      <c r="B1895" s="63"/>
      <c r="C1895" s="63"/>
      <c r="D1895" s="64"/>
      <c r="E1895" s="64"/>
      <c r="F1895" s="65"/>
      <c r="K1895" s="6"/>
      <c r="L1895" s="6"/>
      <c r="M1895" s="6"/>
      <c r="N1895" s="6"/>
      <c r="O1895" s="6"/>
      <c r="P1895" s="6"/>
    </row>
    <row r="1896" spans="2:16" s="9" customFormat="1" ht="12.75" hidden="1" customHeight="1">
      <c r="B1896" s="63"/>
      <c r="C1896" s="63"/>
      <c r="D1896" s="64"/>
      <c r="E1896" s="64"/>
      <c r="F1896" s="65"/>
      <c r="K1896" s="6"/>
      <c r="L1896" s="6"/>
      <c r="M1896" s="6"/>
      <c r="N1896" s="6"/>
      <c r="O1896" s="6"/>
      <c r="P1896" s="6"/>
    </row>
    <row r="1897" spans="2:16" s="9" customFormat="1" ht="12.75" hidden="1" customHeight="1">
      <c r="B1897" s="63"/>
      <c r="C1897" s="63"/>
      <c r="D1897" s="64"/>
      <c r="E1897" s="64"/>
      <c r="F1897" s="65"/>
      <c r="K1897" s="6"/>
      <c r="L1897" s="6"/>
      <c r="M1897" s="6"/>
      <c r="N1897" s="6"/>
      <c r="O1897" s="6"/>
      <c r="P1897" s="6"/>
    </row>
    <row r="1898" spans="2:16" s="9" customFormat="1" ht="12.75" hidden="1" customHeight="1">
      <c r="B1898" s="63"/>
      <c r="C1898" s="63"/>
      <c r="D1898" s="64"/>
      <c r="E1898" s="64"/>
      <c r="F1898" s="65"/>
      <c r="K1898" s="6"/>
      <c r="L1898" s="6"/>
      <c r="M1898" s="6"/>
      <c r="N1898" s="6"/>
      <c r="O1898" s="6"/>
      <c r="P1898" s="6"/>
    </row>
    <row r="1899" spans="2:16" s="9" customFormat="1" ht="12.75" hidden="1" customHeight="1">
      <c r="B1899" s="63"/>
      <c r="C1899" s="63"/>
      <c r="D1899" s="64"/>
      <c r="E1899" s="64"/>
      <c r="F1899" s="65"/>
      <c r="K1899" s="6"/>
      <c r="L1899" s="6"/>
      <c r="M1899" s="6"/>
      <c r="N1899" s="6"/>
      <c r="O1899" s="6"/>
      <c r="P1899" s="6"/>
    </row>
    <row r="1900" spans="2:16" s="9" customFormat="1" ht="12.75" hidden="1" customHeight="1">
      <c r="B1900" s="63"/>
      <c r="C1900" s="63"/>
      <c r="D1900" s="64"/>
      <c r="E1900" s="64"/>
      <c r="F1900" s="65"/>
      <c r="K1900" s="6"/>
      <c r="L1900" s="6"/>
      <c r="M1900" s="6"/>
      <c r="N1900" s="6"/>
      <c r="O1900" s="6"/>
      <c r="P1900" s="6"/>
    </row>
    <row r="1901" spans="2:16" s="9" customFormat="1" ht="12.75" hidden="1" customHeight="1">
      <c r="B1901" s="63"/>
      <c r="C1901" s="63"/>
      <c r="D1901" s="64"/>
      <c r="E1901" s="64"/>
      <c r="F1901" s="65"/>
      <c r="K1901" s="6"/>
      <c r="L1901" s="6"/>
      <c r="M1901" s="6"/>
      <c r="N1901" s="6"/>
      <c r="O1901" s="6"/>
      <c r="P1901" s="6"/>
    </row>
    <row r="1902" spans="2:16" s="9" customFormat="1" ht="12.75" hidden="1" customHeight="1">
      <c r="B1902" s="63"/>
      <c r="C1902" s="63"/>
      <c r="D1902" s="64"/>
      <c r="E1902" s="64"/>
      <c r="F1902" s="65"/>
      <c r="K1902" s="6"/>
      <c r="L1902" s="6"/>
      <c r="M1902" s="6"/>
      <c r="N1902" s="6"/>
      <c r="O1902" s="6"/>
      <c r="P1902" s="6"/>
    </row>
    <row r="1903" spans="2:16" s="9" customFormat="1" ht="12.75" hidden="1" customHeight="1">
      <c r="B1903" s="63"/>
      <c r="C1903" s="63"/>
      <c r="D1903" s="64"/>
      <c r="E1903" s="64"/>
      <c r="F1903" s="65"/>
      <c r="K1903" s="6"/>
      <c r="L1903" s="6"/>
      <c r="M1903" s="6"/>
      <c r="N1903" s="6"/>
      <c r="O1903" s="6"/>
      <c r="P1903" s="6"/>
    </row>
    <row r="1904" spans="2:16" s="9" customFormat="1" ht="12.75" hidden="1" customHeight="1">
      <c r="B1904" s="63"/>
      <c r="C1904" s="63"/>
      <c r="D1904" s="64"/>
      <c r="E1904" s="64"/>
      <c r="F1904" s="65"/>
      <c r="K1904" s="6"/>
      <c r="L1904" s="6"/>
      <c r="M1904" s="6"/>
      <c r="N1904" s="6"/>
      <c r="O1904" s="6"/>
      <c r="P1904" s="6"/>
    </row>
    <row r="1905" spans="2:16" s="9" customFormat="1" ht="12.75" hidden="1" customHeight="1">
      <c r="B1905" s="63"/>
      <c r="C1905" s="63"/>
      <c r="D1905" s="64"/>
      <c r="E1905" s="64"/>
      <c r="F1905" s="65"/>
      <c r="K1905" s="6"/>
      <c r="L1905" s="6"/>
      <c r="M1905" s="6"/>
      <c r="N1905" s="6"/>
      <c r="O1905" s="6"/>
      <c r="P1905" s="6"/>
    </row>
    <row r="1906" spans="2:16" s="9" customFormat="1" ht="12.75" hidden="1" customHeight="1">
      <c r="B1906" s="63"/>
      <c r="C1906" s="63"/>
      <c r="D1906" s="64"/>
      <c r="E1906" s="64"/>
      <c r="F1906" s="65"/>
      <c r="K1906" s="6"/>
      <c r="L1906" s="6"/>
      <c r="M1906" s="6"/>
      <c r="N1906" s="6"/>
      <c r="O1906" s="6"/>
      <c r="P1906" s="6"/>
    </row>
    <row r="1907" spans="2:16" s="9" customFormat="1" ht="12.75" hidden="1" customHeight="1">
      <c r="B1907" s="63"/>
      <c r="C1907" s="63"/>
      <c r="D1907" s="64"/>
      <c r="E1907" s="64"/>
      <c r="F1907" s="65"/>
      <c r="K1907" s="6"/>
      <c r="L1907" s="6"/>
      <c r="M1907" s="6"/>
      <c r="N1907" s="6"/>
      <c r="O1907" s="6"/>
      <c r="P1907" s="6"/>
    </row>
    <row r="1908" spans="2:16" s="9" customFormat="1" ht="12.75" hidden="1" customHeight="1">
      <c r="B1908" s="63"/>
      <c r="C1908" s="63"/>
      <c r="D1908" s="64"/>
      <c r="E1908" s="64"/>
      <c r="F1908" s="65"/>
      <c r="K1908" s="6"/>
      <c r="L1908" s="6"/>
      <c r="M1908" s="6"/>
      <c r="N1908" s="6"/>
      <c r="O1908" s="6"/>
      <c r="P1908" s="6"/>
    </row>
    <row r="1909" spans="2:16" s="9" customFormat="1" ht="12.75" hidden="1" customHeight="1">
      <c r="B1909" s="63"/>
      <c r="C1909" s="63"/>
      <c r="D1909" s="64"/>
      <c r="E1909" s="64"/>
      <c r="F1909" s="65"/>
      <c r="K1909" s="6"/>
      <c r="L1909" s="6"/>
      <c r="M1909" s="6"/>
      <c r="N1909" s="6"/>
      <c r="O1909" s="6"/>
      <c r="P1909" s="6"/>
    </row>
    <row r="1910" spans="2:16" s="9" customFormat="1" ht="12.75" hidden="1" customHeight="1">
      <c r="B1910" s="63"/>
      <c r="C1910" s="63"/>
      <c r="D1910" s="64"/>
      <c r="E1910" s="64"/>
      <c r="F1910" s="65"/>
      <c r="K1910" s="6"/>
      <c r="L1910" s="6"/>
      <c r="M1910" s="6"/>
      <c r="N1910" s="6"/>
      <c r="O1910" s="6"/>
      <c r="P1910" s="6"/>
    </row>
    <row r="1911" spans="2:16" s="9" customFormat="1" ht="12.75" hidden="1" customHeight="1">
      <c r="B1911" s="63"/>
      <c r="C1911" s="63"/>
      <c r="D1911" s="64"/>
      <c r="E1911" s="64"/>
      <c r="F1911" s="65"/>
      <c r="K1911" s="6"/>
      <c r="L1911" s="6"/>
      <c r="M1911" s="6"/>
      <c r="N1911" s="6"/>
      <c r="O1911" s="6"/>
      <c r="P1911" s="6"/>
    </row>
    <row r="1912" spans="2:16" s="9" customFormat="1" ht="12.75" hidden="1" customHeight="1">
      <c r="B1912" s="63"/>
      <c r="C1912" s="63"/>
      <c r="D1912" s="64"/>
      <c r="E1912" s="64"/>
      <c r="F1912" s="65"/>
      <c r="K1912" s="6"/>
      <c r="L1912" s="6"/>
      <c r="M1912" s="6"/>
      <c r="N1912" s="6"/>
      <c r="O1912" s="6"/>
      <c r="P1912" s="6"/>
    </row>
    <row r="1913" spans="2:16" s="9" customFormat="1" ht="12.75" hidden="1" customHeight="1">
      <c r="B1913" s="63"/>
      <c r="C1913" s="63"/>
      <c r="D1913" s="64"/>
      <c r="E1913" s="64"/>
      <c r="F1913" s="65"/>
      <c r="K1913" s="6"/>
      <c r="L1913" s="6"/>
      <c r="M1913" s="6"/>
      <c r="N1913" s="6"/>
      <c r="O1913" s="6"/>
      <c r="P1913" s="6"/>
    </row>
    <row r="1914" spans="2:16" s="9" customFormat="1" ht="12.75" hidden="1" customHeight="1">
      <c r="B1914" s="63"/>
      <c r="C1914" s="63"/>
      <c r="D1914" s="64"/>
      <c r="E1914" s="64"/>
      <c r="F1914" s="65"/>
      <c r="K1914" s="6"/>
      <c r="L1914" s="6"/>
      <c r="M1914" s="6"/>
      <c r="N1914" s="6"/>
      <c r="O1914" s="6"/>
      <c r="P1914" s="6"/>
    </row>
    <row r="1915" spans="2:16" s="9" customFormat="1" ht="12.75" hidden="1" customHeight="1">
      <c r="B1915" s="63"/>
      <c r="C1915" s="63"/>
      <c r="D1915" s="64"/>
      <c r="E1915" s="64"/>
      <c r="F1915" s="65"/>
      <c r="K1915" s="6"/>
      <c r="L1915" s="6"/>
      <c r="M1915" s="6"/>
      <c r="N1915" s="6"/>
      <c r="O1915" s="6"/>
      <c r="P1915" s="6"/>
    </row>
    <row r="1916" spans="2:16" s="9" customFormat="1" ht="12.75" hidden="1" customHeight="1">
      <c r="B1916" s="63"/>
      <c r="C1916" s="63"/>
      <c r="D1916" s="64"/>
      <c r="E1916" s="64"/>
      <c r="F1916" s="65"/>
      <c r="K1916" s="6"/>
      <c r="L1916" s="6"/>
      <c r="M1916" s="6"/>
      <c r="N1916" s="6"/>
      <c r="O1916" s="6"/>
      <c r="P1916" s="6"/>
    </row>
    <row r="1917" spans="2:16" s="9" customFormat="1" ht="12.75" hidden="1" customHeight="1">
      <c r="B1917" s="63"/>
      <c r="C1917" s="63"/>
      <c r="D1917" s="64"/>
      <c r="E1917" s="64"/>
      <c r="F1917" s="65"/>
      <c r="K1917" s="6"/>
      <c r="L1917" s="6"/>
      <c r="M1917" s="6"/>
      <c r="N1917" s="6"/>
      <c r="O1917" s="6"/>
      <c r="P1917" s="6"/>
    </row>
    <row r="1918" spans="2:16" s="9" customFormat="1" ht="12.75" hidden="1" customHeight="1">
      <c r="B1918" s="63"/>
      <c r="C1918" s="63"/>
      <c r="D1918" s="64"/>
      <c r="E1918" s="64"/>
      <c r="F1918" s="65"/>
      <c r="K1918" s="6"/>
      <c r="L1918" s="6"/>
      <c r="M1918" s="6"/>
      <c r="N1918" s="6"/>
      <c r="O1918" s="6"/>
      <c r="P1918" s="6"/>
    </row>
    <row r="1919" spans="2:16" s="9" customFormat="1" ht="12.75" hidden="1" customHeight="1">
      <c r="B1919" s="63"/>
      <c r="C1919" s="63"/>
      <c r="D1919" s="64"/>
      <c r="E1919" s="64"/>
      <c r="F1919" s="65"/>
      <c r="K1919" s="6"/>
      <c r="L1919" s="6"/>
      <c r="M1919" s="6"/>
      <c r="N1919" s="6"/>
      <c r="O1919" s="6"/>
      <c r="P1919" s="6"/>
    </row>
    <row r="1920" spans="2:16" s="9" customFormat="1" ht="12.75" hidden="1" customHeight="1">
      <c r="B1920" s="63"/>
      <c r="C1920" s="63"/>
      <c r="D1920" s="64"/>
      <c r="E1920" s="64"/>
      <c r="F1920" s="65"/>
      <c r="K1920" s="6"/>
      <c r="L1920" s="6"/>
      <c r="M1920" s="6"/>
      <c r="N1920" s="6"/>
      <c r="O1920" s="6"/>
      <c r="P1920" s="6"/>
    </row>
    <row r="1921" spans="2:16" s="9" customFormat="1" ht="12.75" hidden="1" customHeight="1">
      <c r="B1921" s="63"/>
      <c r="C1921" s="63"/>
      <c r="D1921" s="64"/>
      <c r="E1921" s="64"/>
      <c r="F1921" s="65"/>
      <c r="K1921" s="6"/>
      <c r="L1921" s="6"/>
      <c r="M1921" s="6"/>
      <c r="N1921" s="6"/>
      <c r="O1921" s="6"/>
      <c r="P1921" s="6"/>
    </row>
    <row r="1922" spans="2:16" s="9" customFormat="1" ht="12.75" hidden="1" customHeight="1">
      <c r="B1922" s="63"/>
      <c r="C1922" s="63"/>
      <c r="D1922" s="64"/>
      <c r="E1922" s="64"/>
      <c r="F1922" s="65"/>
      <c r="K1922" s="6"/>
      <c r="L1922" s="6"/>
      <c r="M1922" s="6"/>
      <c r="N1922" s="6"/>
      <c r="O1922" s="6"/>
      <c r="P1922" s="6"/>
    </row>
    <row r="1923" spans="2:16" s="9" customFormat="1" ht="12.75" hidden="1" customHeight="1">
      <c r="B1923" s="63"/>
      <c r="C1923" s="63"/>
      <c r="D1923" s="64"/>
      <c r="E1923" s="64"/>
      <c r="F1923" s="65"/>
      <c r="K1923" s="6"/>
      <c r="L1923" s="6"/>
      <c r="M1923" s="6"/>
      <c r="N1923" s="6"/>
      <c r="O1923" s="6"/>
      <c r="P1923" s="6"/>
    </row>
    <row r="1924" spans="2:16" s="9" customFormat="1" ht="12.75" hidden="1" customHeight="1">
      <c r="B1924" s="63"/>
      <c r="C1924" s="63"/>
      <c r="D1924" s="64"/>
      <c r="E1924" s="64"/>
      <c r="F1924" s="65"/>
      <c r="K1924" s="6"/>
      <c r="L1924" s="6"/>
      <c r="M1924" s="6"/>
      <c r="N1924" s="6"/>
      <c r="O1924" s="6"/>
      <c r="P1924" s="6"/>
    </row>
    <row r="1925" spans="2:16" s="9" customFormat="1" ht="12.75" hidden="1" customHeight="1">
      <c r="B1925" s="63"/>
      <c r="C1925" s="63"/>
      <c r="D1925" s="64"/>
      <c r="E1925" s="64"/>
      <c r="F1925" s="65"/>
      <c r="K1925" s="6"/>
      <c r="L1925" s="6"/>
      <c r="M1925" s="6"/>
      <c r="N1925" s="6"/>
      <c r="O1925" s="6"/>
      <c r="P1925" s="6"/>
    </row>
    <row r="1926" spans="2:16" s="9" customFormat="1" ht="12.75" hidden="1" customHeight="1">
      <c r="B1926" s="63"/>
      <c r="C1926" s="63"/>
      <c r="D1926" s="64"/>
      <c r="E1926" s="64"/>
      <c r="F1926" s="65"/>
      <c r="K1926" s="6"/>
      <c r="L1926" s="6"/>
      <c r="M1926" s="6"/>
      <c r="N1926" s="6"/>
      <c r="O1926" s="6"/>
      <c r="P1926" s="6"/>
    </row>
    <row r="1927" spans="2:16" s="9" customFormat="1" ht="12.75" hidden="1" customHeight="1">
      <c r="B1927" s="63"/>
      <c r="C1927" s="63"/>
      <c r="D1927" s="64"/>
      <c r="E1927" s="64"/>
      <c r="F1927" s="65"/>
      <c r="K1927" s="6"/>
      <c r="L1927" s="6"/>
      <c r="M1927" s="6"/>
      <c r="N1927" s="6"/>
      <c r="O1927" s="6"/>
      <c r="P1927" s="6"/>
    </row>
    <row r="1928" spans="2:16" s="9" customFormat="1" ht="12.75" hidden="1" customHeight="1">
      <c r="B1928" s="63"/>
      <c r="C1928" s="63"/>
      <c r="D1928" s="64"/>
      <c r="E1928" s="64"/>
      <c r="F1928" s="65"/>
      <c r="K1928" s="6"/>
      <c r="L1928" s="6"/>
      <c r="M1928" s="6"/>
      <c r="N1928" s="6"/>
      <c r="O1928" s="6"/>
      <c r="P1928" s="6"/>
    </row>
    <row r="1929" spans="2:16" s="9" customFormat="1" ht="12.75" hidden="1" customHeight="1">
      <c r="B1929" s="63"/>
      <c r="C1929" s="63"/>
      <c r="D1929" s="64"/>
      <c r="E1929" s="64"/>
      <c r="F1929" s="65"/>
      <c r="K1929" s="6"/>
      <c r="L1929" s="6"/>
      <c r="M1929" s="6"/>
      <c r="N1929" s="6"/>
      <c r="O1929" s="6"/>
      <c r="P1929" s="6"/>
    </row>
    <row r="1930" spans="2:16" s="9" customFormat="1" ht="12.75" hidden="1" customHeight="1">
      <c r="B1930" s="63"/>
      <c r="C1930" s="63"/>
      <c r="D1930" s="64"/>
      <c r="E1930" s="64"/>
      <c r="F1930" s="65"/>
      <c r="K1930" s="6"/>
      <c r="L1930" s="6"/>
      <c r="M1930" s="6"/>
      <c r="N1930" s="6"/>
      <c r="O1930" s="6"/>
      <c r="P1930" s="6"/>
    </row>
    <row r="1931" spans="2:16" s="9" customFormat="1" ht="12.75" hidden="1" customHeight="1">
      <c r="B1931" s="63"/>
      <c r="C1931" s="63"/>
      <c r="D1931" s="64"/>
      <c r="E1931" s="64"/>
      <c r="F1931" s="65"/>
      <c r="K1931" s="6"/>
      <c r="L1931" s="6"/>
      <c r="M1931" s="6"/>
      <c r="N1931" s="6"/>
      <c r="O1931" s="6"/>
      <c r="P1931" s="6"/>
    </row>
    <row r="1932" spans="2:16" s="9" customFormat="1" ht="12.75" hidden="1" customHeight="1">
      <c r="B1932" s="63"/>
      <c r="C1932" s="63"/>
      <c r="D1932" s="64"/>
      <c r="E1932" s="64"/>
      <c r="F1932" s="65"/>
      <c r="K1932" s="6"/>
      <c r="L1932" s="6"/>
      <c r="M1932" s="6"/>
      <c r="N1932" s="6"/>
      <c r="O1932" s="6"/>
      <c r="P1932" s="6"/>
    </row>
    <row r="1933" spans="2:16" s="9" customFormat="1" ht="12.75" hidden="1" customHeight="1">
      <c r="B1933" s="63"/>
      <c r="C1933" s="63"/>
      <c r="D1933" s="64"/>
      <c r="E1933" s="64"/>
      <c r="F1933" s="65"/>
      <c r="K1933" s="6"/>
      <c r="L1933" s="6"/>
      <c r="M1933" s="6"/>
      <c r="N1933" s="6"/>
      <c r="O1933" s="6"/>
      <c r="P1933" s="6"/>
    </row>
    <row r="1934" spans="2:16" s="9" customFormat="1" ht="12.75" hidden="1" customHeight="1">
      <c r="B1934" s="63"/>
      <c r="C1934" s="63"/>
      <c r="D1934" s="64"/>
      <c r="E1934" s="64"/>
      <c r="F1934" s="65"/>
      <c r="K1934" s="6"/>
      <c r="L1934" s="6"/>
      <c r="M1934" s="6"/>
      <c r="N1934" s="6"/>
      <c r="O1934" s="6"/>
      <c r="P1934" s="6"/>
    </row>
    <row r="1935" spans="2:16" s="9" customFormat="1" ht="12.75" hidden="1" customHeight="1">
      <c r="B1935" s="63"/>
      <c r="C1935" s="63"/>
      <c r="D1935" s="64"/>
      <c r="E1935" s="64"/>
      <c r="F1935" s="65"/>
      <c r="K1935" s="6"/>
      <c r="L1935" s="6"/>
      <c r="M1935" s="6"/>
      <c r="N1935" s="6"/>
      <c r="O1935" s="6"/>
      <c r="P1935" s="6"/>
    </row>
    <row r="1936" spans="2:16" s="9" customFormat="1" ht="12.75" hidden="1" customHeight="1">
      <c r="B1936" s="63"/>
      <c r="C1936" s="63"/>
      <c r="D1936" s="64"/>
      <c r="E1936" s="64"/>
      <c r="F1936" s="65"/>
      <c r="K1936" s="6"/>
      <c r="L1936" s="6"/>
      <c r="M1936" s="6"/>
      <c r="N1936" s="6"/>
      <c r="O1936" s="6"/>
      <c r="P1936" s="6"/>
    </row>
    <row r="1937" spans="2:16" s="9" customFormat="1" ht="12.75" hidden="1" customHeight="1">
      <c r="B1937" s="63"/>
      <c r="C1937" s="63"/>
      <c r="D1937" s="64"/>
      <c r="E1937" s="64"/>
      <c r="F1937" s="65"/>
      <c r="K1937" s="6"/>
      <c r="L1937" s="6"/>
      <c r="M1937" s="6"/>
      <c r="N1937" s="6"/>
      <c r="O1937" s="6"/>
      <c r="P1937" s="6"/>
    </row>
    <row r="1938" spans="2:16" s="9" customFormat="1" ht="12.75" hidden="1" customHeight="1">
      <c r="B1938" s="63"/>
      <c r="C1938" s="63"/>
      <c r="D1938" s="64"/>
      <c r="E1938" s="64"/>
      <c r="F1938" s="65"/>
      <c r="K1938" s="6"/>
      <c r="L1938" s="6"/>
      <c r="M1938" s="6"/>
      <c r="N1938" s="6"/>
      <c r="O1938" s="6"/>
      <c r="P1938" s="6"/>
    </row>
    <row r="1939" spans="2:16" s="9" customFormat="1" ht="12.75" hidden="1" customHeight="1">
      <c r="B1939" s="63"/>
      <c r="C1939" s="63"/>
      <c r="D1939" s="64"/>
      <c r="E1939" s="64"/>
      <c r="F1939" s="65"/>
      <c r="K1939" s="6"/>
      <c r="L1939" s="6"/>
      <c r="M1939" s="6"/>
      <c r="N1939" s="6"/>
      <c r="O1939" s="6"/>
      <c r="P1939" s="6"/>
    </row>
    <row r="1940" spans="2:16" s="9" customFormat="1" ht="12.75" hidden="1" customHeight="1">
      <c r="B1940" s="63"/>
      <c r="C1940" s="63"/>
      <c r="D1940" s="64"/>
      <c r="E1940" s="64"/>
      <c r="F1940" s="65"/>
      <c r="K1940" s="6"/>
      <c r="L1940" s="6"/>
      <c r="M1940" s="6"/>
      <c r="N1940" s="6"/>
      <c r="O1940" s="6"/>
      <c r="P1940" s="6"/>
    </row>
    <row r="1941" spans="2:16" s="9" customFormat="1" ht="12.75" hidden="1" customHeight="1">
      <c r="B1941" s="63"/>
      <c r="C1941" s="63"/>
      <c r="D1941" s="64"/>
      <c r="E1941" s="64"/>
      <c r="F1941" s="65"/>
      <c r="K1941" s="6"/>
      <c r="L1941" s="6"/>
      <c r="M1941" s="6"/>
      <c r="N1941" s="6"/>
      <c r="O1941" s="6"/>
      <c r="P1941" s="6"/>
    </row>
    <row r="1942" spans="2:16" s="9" customFormat="1" ht="12.75" hidden="1" customHeight="1">
      <c r="B1942" s="63"/>
      <c r="C1942" s="63"/>
      <c r="D1942" s="64"/>
      <c r="E1942" s="64"/>
      <c r="F1942" s="65"/>
      <c r="K1942" s="6"/>
      <c r="L1942" s="6"/>
      <c r="M1942" s="6"/>
      <c r="N1942" s="6"/>
      <c r="O1942" s="6"/>
      <c r="P1942" s="6"/>
    </row>
    <row r="1943" spans="2:16" s="9" customFormat="1" ht="12.75" hidden="1" customHeight="1">
      <c r="B1943" s="63"/>
      <c r="C1943" s="63"/>
      <c r="D1943" s="64"/>
      <c r="E1943" s="64"/>
      <c r="F1943" s="65"/>
      <c r="K1943" s="6"/>
      <c r="L1943" s="6"/>
      <c r="M1943" s="6"/>
      <c r="N1943" s="6"/>
      <c r="O1943" s="6"/>
      <c r="P1943" s="6"/>
    </row>
    <row r="1944" spans="2:16" s="9" customFormat="1" ht="12.75" hidden="1" customHeight="1">
      <c r="B1944" s="63"/>
      <c r="C1944" s="63"/>
      <c r="D1944" s="64"/>
      <c r="E1944" s="64"/>
      <c r="F1944" s="65"/>
      <c r="K1944" s="6"/>
      <c r="L1944" s="6"/>
      <c r="M1944" s="6"/>
      <c r="N1944" s="6"/>
      <c r="O1944" s="6"/>
      <c r="P1944" s="6"/>
    </row>
    <row r="1945" spans="2:16" s="9" customFormat="1" ht="12.75" hidden="1" customHeight="1">
      <c r="B1945" s="63"/>
      <c r="C1945" s="63"/>
      <c r="D1945" s="64"/>
      <c r="E1945" s="64"/>
      <c r="F1945" s="65"/>
      <c r="K1945" s="6"/>
      <c r="L1945" s="6"/>
      <c r="M1945" s="6"/>
      <c r="N1945" s="6"/>
      <c r="O1945" s="6"/>
      <c r="P1945" s="6"/>
    </row>
    <row r="1946" spans="2:16" s="9" customFormat="1" ht="12.75" hidden="1" customHeight="1">
      <c r="B1946" s="63"/>
      <c r="C1946" s="63"/>
      <c r="D1946" s="64"/>
      <c r="E1946" s="64"/>
      <c r="F1946" s="65"/>
      <c r="K1946" s="6"/>
      <c r="L1946" s="6"/>
      <c r="M1946" s="6"/>
      <c r="N1946" s="6"/>
      <c r="O1946" s="6"/>
      <c r="P1946" s="6"/>
    </row>
    <row r="1947" spans="2:16" s="9" customFormat="1" ht="12.75" hidden="1" customHeight="1">
      <c r="B1947" s="63"/>
      <c r="C1947" s="63"/>
      <c r="D1947" s="64"/>
      <c r="E1947" s="64"/>
      <c r="F1947" s="65"/>
      <c r="K1947" s="6"/>
      <c r="L1947" s="6"/>
      <c r="M1947" s="6"/>
      <c r="N1947" s="6"/>
      <c r="O1947" s="6"/>
      <c r="P1947" s="6"/>
    </row>
    <row r="1948" spans="2:16" s="9" customFormat="1" ht="12.75" hidden="1" customHeight="1">
      <c r="B1948" s="63"/>
      <c r="C1948" s="63"/>
      <c r="D1948" s="64"/>
      <c r="E1948" s="64"/>
      <c r="F1948" s="65"/>
      <c r="K1948" s="6"/>
      <c r="L1948" s="6"/>
      <c r="M1948" s="6"/>
      <c r="N1948" s="6"/>
      <c r="O1948" s="6"/>
      <c r="P1948" s="6"/>
    </row>
    <row r="1949" spans="2:16" s="9" customFormat="1" ht="12.75" hidden="1" customHeight="1">
      <c r="B1949" s="63"/>
      <c r="C1949" s="63"/>
      <c r="D1949" s="64"/>
      <c r="E1949" s="64"/>
      <c r="F1949" s="65"/>
      <c r="K1949" s="6"/>
      <c r="L1949" s="6"/>
      <c r="M1949" s="6"/>
      <c r="N1949" s="6"/>
      <c r="O1949" s="6"/>
      <c r="P1949" s="6"/>
    </row>
    <row r="1950" spans="2:16" s="9" customFormat="1" ht="12.75" hidden="1" customHeight="1">
      <c r="B1950" s="63"/>
      <c r="C1950" s="63"/>
      <c r="D1950" s="64"/>
      <c r="E1950" s="64"/>
      <c r="F1950" s="65"/>
      <c r="K1950" s="6"/>
      <c r="L1950" s="6"/>
      <c r="M1950" s="6"/>
      <c r="N1950" s="6"/>
      <c r="O1950" s="6"/>
      <c r="P1950" s="6"/>
    </row>
    <row r="1951" spans="2:16" s="9" customFormat="1" ht="12.75" hidden="1" customHeight="1">
      <c r="B1951" s="63"/>
      <c r="C1951" s="63"/>
      <c r="D1951" s="64"/>
      <c r="E1951" s="64"/>
      <c r="F1951" s="65"/>
      <c r="K1951" s="6"/>
      <c r="L1951" s="6"/>
      <c r="M1951" s="6"/>
      <c r="N1951" s="6"/>
      <c r="O1951" s="6"/>
      <c r="P1951" s="6"/>
    </row>
    <row r="1952" spans="2:16" s="9" customFormat="1" ht="12.75" hidden="1" customHeight="1">
      <c r="B1952" s="63"/>
      <c r="C1952" s="63"/>
      <c r="D1952" s="64"/>
      <c r="E1952" s="64"/>
      <c r="F1952" s="65"/>
      <c r="K1952" s="6"/>
      <c r="L1952" s="6"/>
      <c r="M1952" s="6"/>
      <c r="N1952" s="6"/>
      <c r="O1952" s="6"/>
      <c r="P1952" s="6"/>
    </row>
    <row r="1953" spans="2:16" s="9" customFormat="1" ht="12.75" hidden="1" customHeight="1">
      <c r="B1953" s="63"/>
      <c r="C1953" s="63"/>
      <c r="D1953" s="64"/>
      <c r="E1953" s="64"/>
      <c r="F1953" s="65"/>
      <c r="K1953" s="6"/>
      <c r="L1953" s="6"/>
      <c r="M1953" s="6"/>
      <c r="N1953" s="6"/>
      <c r="O1953" s="6"/>
      <c r="P1953" s="6"/>
    </row>
    <row r="1954" spans="2:16" s="9" customFormat="1" ht="12.75" hidden="1" customHeight="1">
      <c r="B1954" s="63"/>
      <c r="C1954" s="63"/>
      <c r="D1954" s="64"/>
      <c r="E1954" s="64"/>
      <c r="F1954" s="65"/>
      <c r="K1954" s="6"/>
      <c r="L1954" s="6"/>
      <c r="M1954" s="6"/>
      <c r="N1954" s="6"/>
      <c r="O1954" s="6"/>
      <c r="P1954" s="6"/>
    </row>
    <row r="1955" spans="2:16" s="9" customFormat="1" ht="12.75" hidden="1" customHeight="1">
      <c r="B1955" s="63"/>
      <c r="C1955" s="63"/>
      <c r="D1955" s="64"/>
      <c r="E1955" s="64"/>
      <c r="F1955" s="65"/>
      <c r="K1955" s="6"/>
      <c r="L1955" s="6"/>
      <c r="M1955" s="6"/>
      <c r="N1955" s="6"/>
      <c r="O1955" s="6"/>
      <c r="P1955" s="6"/>
    </row>
    <row r="1956" spans="2:16" s="9" customFormat="1" ht="12.75" hidden="1" customHeight="1">
      <c r="B1956" s="63"/>
      <c r="C1956" s="63"/>
      <c r="D1956" s="64"/>
      <c r="E1956" s="64"/>
      <c r="F1956" s="65"/>
      <c r="K1956" s="6"/>
      <c r="L1956" s="6"/>
      <c r="M1956" s="6"/>
      <c r="N1956" s="6"/>
      <c r="O1956" s="6"/>
      <c r="P1956" s="6"/>
    </row>
    <row r="1957" spans="2:16" s="9" customFormat="1" ht="12.75" hidden="1" customHeight="1">
      <c r="B1957" s="63"/>
      <c r="C1957" s="63"/>
      <c r="D1957" s="64"/>
      <c r="E1957" s="64"/>
      <c r="F1957" s="65"/>
      <c r="K1957" s="6"/>
      <c r="L1957" s="6"/>
      <c r="M1957" s="6"/>
      <c r="N1957" s="6"/>
      <c r="O1957" s="6"/>
      <c r="P1957" s="6"/>
    </row>
    <row r="1958" spans="2:16" s="9" customFormat="1" ht="12.75" hidden="1" customHeight="1">
      <c r="B1958" s="63"/>
      <c r="C1958" s="63"/>
      <c r="D1958" s="64"/>
      <c r="E1958" s="64"/>
      <c r="F1958" s="65"/>
      <c r="K1958" s="6"/>
      <c r="L1958" s="6"/>
      <c r="M1958" s="6"/>
      <c r="N1958" s="6"/>
      <c r="O1958" s="6"/>
      <c r="P1958" s="6"/>
    </row>
    <row r="1959" spans="2:16" s="9" customFormat="1" ht="12.75" hidden="1" customHeight="1">
      <c r="B1959" s="63"/>
      <c r="C1959" s="63"/>
      <c r="D1959" s="64"/>
      <c r="E1959" s="64"/>
      <c r="F1959" s="65"/>
      <c r="K1959" s="6"/>
      <c r="L1959" s="6"/>
      <c r="M1959" s="6"/>
      <c r="N1959" s="6"/>
      <c r="O1959" s="6"/>
      <c r="P1959" s="6"/>
    </row>
    <row r="1960" spans="2:16" s="9" customFormat="1" ht="12.75" hidden="1" customHeight="1">
      <c r="B1960" s="63"/>
      <c r="C1960" s="63"/>
      <c r="D1960" s="64"/>
      <c r="E1960" s="64"/>
      <c r="F1960" s="65"/>
      <c r="K1960" s="6"/>
      <c r="L1960" s="6"/>
      <c r="M1960" s="6"/>
      <c r="N1960" s="6"/>
      <c r="O1960" s="6"/>
      <c r="P1960" s="6"/>
    </row>
    <row r="1961" spans="2:16" s="9" customFormat="1" ht="12.75" hidden="1" customHeight="1">
      <c r="B1961" s="63"/>
      <c r="C1961" s="63"/>
      <c r="D1961" s="64"/>
      <c r="E1961" s="64"/>
      <c r="F1961" s="65"/>
      <c r="K1961" s="6"/>
      <c r="L1961" s="6"/>
      <c r="M1961" s="6"/>
      <c r="N1961" s="6"/>
      <c r="O1961" s="6"/>
      <c r="P1961" s="6"/>
    </row>
    <row r="1962" spans="2:16" s="9" customFormat="1" ht="12.75" hidden="1" customHeight="1">
      <c r="B1962" s="63"/>
      <c r="C1962" s="63"/>
      <c r="D1962" s="64"/>
      <c r="E1962" s="64"/>
      <c r="F1962" s="65"/>
      <c r="K1962" s="6"/>
      <c r="L1962" s="6"/>
      <c r="M1962" s="6"/>
      <c r="N1962" s="6"/>
      <c r="O1962" s="6"/>
      <c r="P1962" s="6"/>
    </row>
    <row r="1963" spans="2:16" s="9" customFormat="1" ht="12.75" hidden="1" customHeight="1">
      <c r="B1963" s="63"/>
      <c r="C1963" s="63"/>
      <c r="D1963" s="64"/>
      <c r="E1963" s="64"/>
      <c r="F1963" s="65"/>
      <c r="K1963" s="6"/>
      <c r="L1963" s="6"/>
      <c r="M1963" s="6"/>
      <c r="N1963" s="6"/>
      <c r="O1963" s="6"/>
      <c r="P1963" s="6"/>
    </row>
    <row r="1964" spans="2:16" s="9" customFormat="1" ht="12.75" hidden="1" customHeight="1">
      <c r="B1964" s="63"/>
      <c r="C1964" s="63"/>
      <c r="D1964" s="64"/>
      <c r="E1964" s="64"/>
      <c r="F1964" s="65"/>
      <c r="K1964" s="6"/>
      <c r="L1964" s="6"/>
      <c r="M1964" s="6"/>
      <c r="N1964" s="6"/>
      <c r="O1964" s="6"/>
      <c r="P1964" s="6"/>
    </row>
    <row r="1965" spans="2:16" s="9" customFormat="1" ht="12.75" hidden="1" customHeight="1">
      <c r="B1965" s="63"/>
      <c r="C1965" s="63"/>
      <c r="D1965" s="64"/>
      <c r="E1965" s="64"/>
      <c r="F1965" s="65"/>
      <c r="K1965" s="6"/>
      <c r="L1965" s="6"/>
      <c r="M1965" s="6"/>
      <c r="N1965" s="6"/>
      <c r="O1965" s="6"/>
      <c r="P1965" s="6"/>
    </row>
    <row r="1966" spans="2:16" s="9" customFormat="1" ht="12.75" hidden="1" customHeight="1">
      <c r="B1966" s="63"/>
      <c r="C1966" s="63"/>
      <c r="D1966" s="64"/>
      <c r="E1966" s="64"/>
      <c r="F1966" s="65"/>
      <c r="K1966" s="6"/>
      <c r="L1966" s="6"/>
      <c r="M1966" s="6"/>
      <c r="N1966" s="6"/>
      <c r="O1966" s="6"/>
      <c r="P1966" s="6"/>
    </row>
    <row r="1967" spans="2:16" s="9" customFormat="1" ht="12.75" hidden="1" customHeight="1">
      <c r="B1967" s="63"/>
      <c r="C1967" s="63"/>
      <c r="D1967" s="64"/>
      <c r="E1967" s="64"/>
      <c r="F1967" s="65"/>
      <c r="K1967" s="6"/>
      <c r="L1967" s="6"/>
      <c r="M1967" s="6"/>
      <c r="N1967" s="6"/>
      <c r="O1967" s="6"/>
      <c r="P1967" s="6"/>
    </row>
    <row r="1968" spans="2:16" s="9" customFormat="1" ht="12.75" hidden="1" customHeight="1">
      <c r="B1968" s="63"/>
      <c r="C1968" s="63"/>
      <c r="D1968" s="64"/>
      <c r="E1968" s="64"/>
      <c r="F1968" s="65"/>
      <c r="K1968" s="6"/>
      <c r="L1968" s="6"/>
      <c r="M1968" s="6"/>
      <c r="N1968" s="6"/>
      <c r="O1968" s="6"/>
      <c r="P1968" s="6"/>
    </row>
    <row r="1969" spans="2:16" s="9" customFormat="1" ht="12.75" hidden="1" customHeight="1">
      <c r="B1969" s="63"/>
      <c r="C1969" s="63"/>
      <c r="D1969" s="64"/>
      <c r="E1969" s="64"/>
      <c r="F1969" s="65"/>
      <c r="K1969" s="6"/>
      <c r="L1969" s="6"/>
      <c r="M1969" s="6"/>
      <c r="N1969" s="6"/>
      <c r="O1969" s="6"/>
      <c r="P1969" s="6"/>
    </row>
    <row r="1970" spans="2:16" s="9" customFormat="1" ht="12.75" hidden="1" customHeight="1">
      <c r="B1970" s="63"/>
      <c r="C1970" s="63"/>
      <c r="D1970" s="64"/>
      <c r="E1970" s="64"/>
      <c r="F1970" s="65"/>
      <c r="K1970" s="6"/>
      <c r="L1970" s="6"/>
      <c r="M1970" s="6"/>
      <c r="N1970" s="6"/>
      <c r="O1970" s="6"/>
      <c r="P1970" s="6"/>
    </row>
    <row r="1971" spans="2:16" s="9" customFormat="1" ht="12.75" hidden="1" customHeight="1">
      <c r="B1971" s="63"/>
      <c r="C1971" s="63"/>
      <c r="D1971" s="64"/>
      <c r="E1971" s="64"/>
      <c r="F1971" s="65"/>
      <c r="K1971" s="6"/>
      <c r="L1971" s="6"/>
      <c r="M1971" s="6"/>
      <c r="N1971" s="6"/>
      <c r="O1971" s="6"/>
      <c r="P1971" s="6"/>
    </row>
    <row r="1972" spans="2:16" s="9" customFormat="1" ht="12.75" hidden="1" customHeight="1">
      <c r="B1972" s="63"/>
      <c r="C1972" s="63"/>
      <c r="D1972" s="64"/>
      <c r="E1972" s="64"/>
      <c r="F1972" s="65"/>
      <c r="K1972" s="6"/>
      <c r="L1972" s="6"/>
      <c r="M1972" s="6"/>
      <c r="N1972" s="6"/>
      <c r="O1972" s="6"/>
      <c r="P1972" s="6"/>
    </row>
    <row r="1973" spans="2:16" s="9" customFormat="1" ht="12.75" hidden="1" customHeight="1">
      <c r="B1973" s="63"/>
      <c r="C1973" s="63"/>
      <c r="D1973" s="64"/>
      <c r="E1973" s="64"/>
      <c r="F1973" s="65"/>
      <c r="K1973" s="6"/>
      <c r="L1973" s="6"/>
      <c r="M1973" s="6"/>
      <c r="N1973" s="6"/>
      <c r="O1973" s="6"/>
      <c r="P1973" s="6"/>
    </row>
    <row r="1974" spans="2:16" s="9" customFormat="1" ht="12.75" hidden="1" customHeight="1">
      <c r="B1974" s="63"/>
      <c r="C1974" s="63"/>
      <c r="D1974" s="64"/>
      <c r="E1974" s="64"/>
      <c r="F1974" s="65"/>
      <c r="K1974" s="6"/>
      <c r="L1974" s="6"/>
      <c r="M1974" s="6"/>
      <c r="N1974" s="6"/>
      <c r="O1974" s="6"/>
      <c r="P1974" s="6"/>
    </row>
    <row r="1975" spans="2:16" s="9" customFormat="1" ht="12.75" hidden="1" customHeight="1">
      <c r="B1975" s="63"/>
      <c r="C1975" s="63"/>
      <c r="D1975" s="64"/>
      <c r="E1975" s="64"/>
      <c r="F1975" s="65"/>
      <c r="K1975" s="6"/>
      <c r="L1975" s="6"/>
      <c r="M1975" s="6"/>
      <c r="N1975" s="6"/>
      <c r="O1975" s="6"/>
      <c r="P1975" s="6"/>
    </row>
    <row r="1976" spans="2:16" s="9" customFormat="1" ht="12.75" hidden="1" customHeight="1">
      <c r="B1976" s="63"/>
      <c r="C1976" s="63"/>
      <c r="D1976" s="64"/>
      <c r="E1976" s="64"/>
      <c r="F1976" s="65"/>
      <c r="K1976" s="6"/>
      <c r="L1976" s="6"/>
      <c r="M1976" s="6"/>
      <c r="N1976" s="6"/>
      <c r="O1976" s="6"/>
      <c r="P1976" s="6"/>
    </row>
    <row r="1977" spans="2:16" s="9" customFormat="1" ht="12.75" hidden="1" customHeight="1">
      <c r="B1977" s="63"/>
      <c r="C1977" s="63"/>
      <c r="D1977" s="64"/>
      <c r="E1977" s="64"/>
      <c r="F1977" s="65"/>
      <c r="K1977" s="6"/>
      <c r="L1977" s="6"/>
      <c r="M1977" s="6"/>
      <c r="N1977" s="6"/>
      <c r="O1977" s="6"/>
      <c r="P1977" s="6"/>
    </row>
    <row r="1978" spans="2:16" s="9" customFormat="1" ht="12.75" hidden="1" customHeight="1">
      <c r="B1978" s="63"/>
      <c r="C1978" s="63"/>
      <c r="D1978" s="64"/>
      <c r="E1978" s="64"/>
      <c r="F1978" s="65"/>
      <c r="K1978" s="6"/>
      <c r="L1978" s="6"/>
      <c r="M1978" s="6"/>
      <c r="N1978" s="6"/>
      <c r="O1978" s="6"/>
      <c r="P1978" s="6"/>
    </row>
    <row r="1979" spans="2:16" s="9" customFormat="1" ht="12.75" hidden="1" customHeight="1">
      <c r="B1979" s="63"/>
      <c r="C1979" s="63"/>
      <c r="D1979" s="64"/>
      <c r="E1979" s="64"/>
      <c r="F1979" s="65"/>
      <c r="K1979" s="6"/>
      <c r="L1979" s="6"/>
      <c r="M1979" s="6"/>
      <c r="N1979" s="6"/>
      <c r="O1979" s="6"/>
      <c r="P1979" s="6"/>
    </row>
    <row r="1980" spans="2:16" s="9" customFormat="1" ht="12.75" hidden="1" customHeight="1">
      <c r="B1980" s="63"/>
      <c r="C1980" s="63"/>
      <c r="D1980" s="64"/>
      <c r="E1980" s="64"/>
      <c r="F1980" s="65"/>
      <c r="K1980" s="6"/>
      <c r="L1980" s="6"/>
      <c r="M1980" s="6"/>
      <c r="N1980" s="6"/>
      <c r="O1980" s="6"/>
      <c r="P1980" s="6"/>
    </row>
    <row r="1981" spans="2:16" s="9" customFormat="1" ht="12.75" hidden="1" customHeight="1">
      <c r="B1981" s="63"/>
      <c r="C1981" s="63"/>
      <c r="D1981" s="64"/>
      <c r="E1981" s="64"/>
      <c r="F1981" s="65"/>
      <c r="K1981" s="6"/>
      <c r="L1981" s="6"/>
      <c r="M1981" s="6"/>
      <c r="N1981" s="6"/>
      <c r="O1981" s="6"/>
      <c r="P1981" s="6"/>
    </row>
    <row r="1982" spans="2:16" s="9" customFormat="1" ht="12.75" hidden="1" customHeight="1">
      <c r="B1982" s="63"/>
      <c r="C1982" s="63"/>
      <c r="D1982" s="64"/>
      <c r="E1982" s="64"/>
      <c r="F1982" s="65"/>
      <c r="K1982" s="6"/>
      <c r="L1982" s="6"/>
      <c r="M1982" s="6"/>
      <c r="N1982" s="6"/>
      <c r="O1982" s="6"/>
      <c r="P1982" s="6"/>
    </row>
    <row r="1983" spans="2:16" s="9" customFormat="1" ht="12.75" hidden="1" customHeight="1">
      <c r="B1983" s="63"/>
      <c r="C1983" s="63"/>
      <c r="D1983" s="64"/>
      <c r="E1983" s="64"/>
      <c r="F1983" s="65"/>
      <c r="K1983" s="6"/>
      <c r="L1983" s="6"/>
      <c r="M1983" s="6"/>
      <c r="N1983" s="6"/>
      <c r="O1983" s="6"/>
      <c r="P1983" s="6"/>
    </row>
    <row r="1984" spans="2:16" s="9" customFormat="1" ht="12.75" hidden="1" customHeight="1">
      <c r="B1984" s="63"/>
      <c r="C1984" s="63"/>
      <c r="D1984" s="64"/>
      <c r="E1984" s="64"/>
      <c r="F1984" s="65"/>
      <c r="K1984" s="6"/>
      <c r="L1984" s="6"/>
      <c r="M1984" s="6"/>
      <c r="N1984" s="6"/>
      <c r="O1984" s="6"/>
      <c r="P1984" s="6"/>
    </row>
    <row r="1985" spans="2:16" s="9" customFormat="1" ht="12.75" hidden="1" customHeight="1">
      <c r="B1985" s="63"/>
      <c r="C1985" s="63"/>
      <c r="D1985" s="64"/>
      <c r="E1985" s="64"/>
      <c r="F1985" s="65"/>
      <c r="K1985" s="6"/>
      <c r="L1985" s="6"/>
      <c r="M1985" s="6"/>
      <c r="N1985" s="6"/>
      <c r="O1985" s="6"/>
      <c r="P1985" s="6"/>
    </row>
    <row r="1986" spans="2:16" s="9" customFormat="1" ht="12.75" hidden="1" customHeight="1">
      <c r="B1986" s="63"/>
      <c r="C1986" s="63"/>
      <c r="D1986" s="64"/>
      <c r="E1986" s="64"/>
      <c r="F1986" s="65"/>
      <c r="K1986" s="6"/>
      <c r="L1986" s="6"/>
      <c r="M1986" s="6"/>
      <c r="N1986" s="6"/>
      <c r="O1986" s="6"/>
      <c r="P1986" s="6"/>
    </row>
    <row r="1987" spans="2:16" s="9" customFormat="1" ht="12.75" hidden="1" customHeight="1">
      <c r="B1987" s="63"/>
      <c r="C1987" s="63"/>
      <c r="D1987" s="64"/>
      <c r="E1987" s="64"/>
      <c r="F1987" s="65"/>
      <c r="K1987" s="6"/>
      <c r="L1987" s="6"/>
      <c r="M1987" s="6"/>
      <c r="N1987" s="6"/>
      <c r="O1987" s="6"/>
      <c r="P1987" s="6"/>
    </row>
    <row r="1988" spans="2:16" s="9" customFormat="1" ht="12.75" hidden="1" customHeight="1">
      <c r="B1988" s="63"/>
      <c r="C1988" s="63"/>
      <c r="D1988" s="64"/>
      <c r="E1988" s="64"/>
      <c r="F1988" s="65"/>
      <c r="K1988" s="6"/>
      <c r="L1988" s="6"/>
      <c r="M1988" s="6"/>
      <c r="N1988" s="6"/>
      <c r="O1988" s="6"/>
      <c r="P1988" s="6"/>
    </row>
    <row r="1989" spans="2:16" s="9" customFormat="1" ht="12.75" hidden="1" customHeight="1">
      <c r="B1989" s="63"/>
      <c r="C1989" s="63"/>
      <c r="D1989" s="64"/>
      <c r="E1989" s="64"/>
      <c r="F1989" s="65"/>
      <c r="K1989" s="6"/>
      <c r="L1989" s="6"/>
      <c r="M1989" s="6"/>
      <c r="N1989" s="6"/>
      <c r="O1989" s="6"/>
      <c r="P1989" s="6"/>
    </row>
    <row r="1990" spans="2:16" s="9" customFormat="1" ht="12.75" hidden="1" customHeight="1">
      <c r="B1990" s="63"/>
      <c r="C1990" s="63"/>
      <c r="D1990" s="64"/>
      <c r="E1990" s="64"/>
      <c r="F1990" s="65"/>
      <c r="K1990" s="6"/>
      <c r="L1990" s="6"/>
      <c r="M1990" s="6"/>
      <c r="N1990" s="6"/>
      <c r="O1990" s="6"/>
      <c r="P1990" s="6"/>
    </row>
    <row r="1991" spans="2:16" s="9" customFormat="1" ht="12.75" hidden="1" customHeight="1">
      <c r="B1991" s="63"/>
      <c r="C1991" s="63"/>
      <c r="D1991" s="64"/>
      <c r="E1991" s="64"/>
      <c r="F1991" s="65"/>
      <c r="K1991" s="6"/>
      <c r="L1991" s="6"/>
      <c r="M1991" s="6"/>
      <c r="N1991" s="6"/>
      <c r="O1991" s="6"/>
      <c r="P1991" s="6"/>
    </row>
    <row r="1992" spans="2:16" s="9" customFormat="1" ht="12.75" hidden="1" customHeight="1">
      <c r="B1992" s="63"/>
      <c r="C1992" s="63"/>
      <c r="D1992" s="64"/>
      <c r="E1992" s="64"/>
      <c r="F1992" s="65"/>
      <c r="K1992" s="6"/>
      <c r="L1992" s="6"/>
      <c r="M1992" s="6"/>
      <c r="N1992" s="6"/>
      <c r="O1992" s="6"/>
      <c r="P1992" s="6"/>
    </row>
    <row r="1993" spans="2:16" s="9" customFormat="1" ht="12.75" hidden="1" customHeight="1">
      <c r="B1993" s="63"/>
      <c r="C1993" s="63"/>
      <c r="D1993" s="64"/>
      <c r="E1993" s="64"/>
      <c r="F1993" s="65"/>
      <c r="K1993" s="6"/>
      <c r="L1993" s="6"/>
      <c r="M1993" s="6"/>
      <c r="N1993" s="6"/>
      <c r="O1993" s="6"/>
      <c r="P1993" s="6"/>
    </row>
    <row r="1994" spans="2:16" s="9" customFormat="1" ht="12.75" hidden="1" customHeight="1">
      <c r="B1994" s="63"/>
      <c r="C1994" s="63"/>
      <c r="D1994" s="64"/>
      <c r="E1994" s="64"/>
      <c r="F1994" s="65"/>
      <c r="K1994" s="6"/>
      <c r="L1994" s="6"/>
      <c r="M1994" s="6"/>
      <c r="N1994" s="6"/>
      <c r="O1994" s="6"/>
      <c r="P1994" s="6"/>
    </row>
    <row r="1995" spans="2:16" s="9" customFormat="1" ht="12.75" hidden="1" customHeight="1">
      <c r="B1995" s="63"/>
      <c r="C1995" s="63"/>
      <c r="D1995" s="64"/>
      <c r="E1995" s="64"/>
      <c r="F1995" s="65"/>
      <c r="K1995" s="6"/>
      <c r="L1995" s="6"/>
      <c r="M1995" s="6"/>
      <c r="N1995" s="6"/>
      <c r="O1995" s="6"/>
      <c r="P1995" s="6"/>
    </row>
    <row r="1996" spans="2:16" s="9" customFormat="1" ht="12.75" hidden="1" customHeight="1">
      <c r="B1996" s="63"/>
      <c r="C1996" s="63"/>
      <c r="D1996" s="64"/>
      <c r="E1996" s="64"/>
      <c r="F1996" s="65"/>
      <c r="K1996" s="6"/>
      <c r="L1996" s="6"/>
      <c r="M1996" s="6"/>
      <c r="N1996" s="6"/>
      <c r="O1996" s="6"/>
      <c r="P1996" s="6"/>
    </row>
    <row r="1997" spans="2:16" s="9" customFormat="1" ht="12.75" hidden="1" customHeight="1">
      <c r="B1997" s="63"/>
      <c r="C1997" s="63"/>
      <c r="D1997" s="64"/>
      <c r="E1997" s="64"/>
      <c r="F1997" s="65"/>
      <c r="K1997" s="6"/>
      <c r="L1997" s="6"/>
      <c r="M1997" s="6"/>
      <c r="N1997" s="6"/>
      <c r="O1997" s="6"/>
      <c r="P1997" s="6"/>
    </row>
    <row r="1998" spans="2:16" s="9" customFormat="1" ht="12.75" hidden="1" customHeight="1">
      <c r="B1998" s="63"/>
      <c r="C1998" s="63"/>
      <c r="D1998" s="64"/>
      <c r="E1998" s="64"/>
      <c r="F1998" s="65"/>
      <c r="K1998" s="6"/>
      <c r="L1998" s="6"/>
      <c r="M1998" s="6"/>
      <c r="N1998" s="6"/>
      <c r="O1998" s="6"/>
      <c r="P1998" s="6"/>
    </row>
    <row r="1999" spans="2:16" s="9" customFormat="1" ht="12.75" hidden="1" customHeight="1">
      <c r="B1999" s="63"/>
      <c r="C1999" s="63"/>
      <c r="D1999" s="64"/>
      <c r="E1999" s="64"/>
      <c r="F1999" s="65"/>
      <c r="K1999" s="6"/>
      <c r="L1999" s="6"/>
      <c r="M1999" s="6"/>
      <c r="N1999" s="6"/>
      <c r="O1999" s="6"/>
      <c r="P1999" s="6"/>
    </row>
    <row r="2000" spans="2:16" s="9" customFormat="1" ht="12.75" hidden="1" customHeight="1">
      <c r="B2000" s="63"/>
      <c r="C2000" s="63"/>
      <c r="D2000" s="64"/>
      <c r="E2000" s="64"/>
      <c r="F2000" s="65"/>
      <c r="K2000" s="6"/>
      <c r="L2000" s="6"/>
      <c r="M2000" s="6"/>
      <c r="N2000" s="6"/>
      <c r="O2000" s="6"/>
      <c r="P2000" s="6"/>
    </row>
    <row r="2001" spans="2:16" s="9" customFormat="1" ht="12.75" hidden="1" customHeight="1">
      <c r="B2001" s="63"/>
      <c r="C2001" s="63"/>
      <c r="D2001" s="64"/>
      <c r="E2001" s="64"/>
      <c r="F2001" s="65"/>
      <c r="K2001" s="6"/>
      <c r="L2001" s="6"/>
      <c r="M2001" s="6"/>
      <c r="N2001" s="6"/>
      <c r="O2001" s="6"/>
      <c r="P2001" s="6"/>
    </row>
    <row r="2002" spans="2:16" s="9" customFormat="1" ht="12.75" hidden="1" customHeight="1">
      <c r="B2002" s="63"/>
      <c r="C2002" s="63"/>
      <c r="D2002" s="64"/>
      <c r="E2002" s="64"/>
      <c r="F2002" s="65"/>
      <c r="K2002" s="6"/>
      <c r="L2002" s="6"/>
      <c r="M2002" s="6"/>
      <c r="N2002" s="6"/>
      <c r="O2002" s="6"/>
      <c r="P2002" s="6"/>
    </row>
    <row r="2003" spans="2:16" s="9" customFormat="1" ht="12.75" hidden="1" customHeight="1">
      <c r="B2003" s="63"/>
      <c r="C2003" s="63"/>
      <c r="D2003" s="64"/>
      <c r="E2003" s="64"/>
      <c r="F2003" s="65"/>
      <c r="K2003" s="6"/>
      <c r="L2003" s="6"/>
      <c r="M2003" s="6"/>
      <c r="N2003" s="6"/>
      <c r="O2003" s="6"/>
      <c r="P2003" s="6"/>
    </row>
    <row r="2004" spans="2:16" s="9" customFormat="1" ht="12.75" hidden="1" customHeight="1">
      <c r="B2004" s="63"/>
      <c r="C2004" s="63"/>
      <c r="D2004" s="64"/>
      <c r="E2004" s="64"/>
      <c r="F2004" s="65"/>
      <c r="K2004" s="6"/>
      <c r="L2004" s="6"/>
      <c r="M2004" s="6"/>
      <c r="N2004" s="6"/>
      <c r="O2004" s="6"/>
      <c r="P2004" s="6"/>
    </row>
    <row r="2005" spans="2:16" s="9" customFormat="1" ht="12.75" hidden="1" customHeight="1">
      <c r="B2005" s="63"/>
      <c r="C2005" s="63"/>
      <c r="D2005" s="64"/>
      <c r="E2005" s="64"/>
      <c r="F2005" s="65"/>
      <c r="K2005" s="6"/>
      <c r="L2005" s="6"/>
      <c r="M2005" s="6"/>
      <c r="N2005" s="6"/>
      <c r="O2005" s="6"/>
      <c r="P2005" s="6"/>
    </row>
    <row r="2006" spans="2:16" s="9" customFormat="1" ht="12.75" hidden="1" customHeight="1">
      <c r="B2006" s="63"/>
      <c r="C2006" s="63"/>
      <c r="D2006" s="64"/>
      <c r="E2006" s="64"/>
      <c r="F2006" s="65"/>
      <c r="K2006" s="6"/>
      <c r="L2006" s="6"/>
      <c r="M2006" s="6"/>
      <c r="N2006" s="6"/>
      <c r="O2006" s="6"/>
      <c r="P2006" s="6"/>
    </row>
    <row r="2007" spans="2:16" s="9" customFormat="1" ht="12.75" hidden="1" customHeight="1">
      <c r="B2007" s="63"/>
      <c r="C2007" s="63"/>
      <c r="D2007" s="64"/>
      <c r="E2007" s="64"/>
      <c r="F2007" s="65"/>
      <c r="K2007" s="6"/>
      <c r="L2007" s="6"/>
      <c r="M2007" s="6"/>
      <c r="N2007" s="6"/>
      <c r="O2007" s="6"/>
      <c r="P2007" s="6"/>
    </row>
    <row r="2008" spans="2:16" s="9" customFormat="1" ht="12.75" hidden="1" customHeight="1">
      <c r="B2008" s="63"/>
      <c r="C2008" s="63"/>
      <c r="D2008" s="64"/>
      <c r="E2008" s="64"/>
      <c r="F2008" s="65"/>
      <c r="K2008" s="6"/>
      <c r="L2008" s="6"/>
      <c r="M2008" s="6"/>
      <c r="N2008" s="6"/>
      <c r="O2008" s="6"/>
      <c r="P2008" s="6"/>
    </row>
    <row r="2009" spans="2:16" s="9" customFormat="1" ht="12.75" hidden="1" customHeight="1">
      <c r="B2009" s="63"/>
      <c r="C2009" s="63"/>
      <c r="D2009" s="64"/>
      <c r="E2009" s="64"/>
      <c r="F2009" s="65"/>
      <c r="K2009" s="6"/>
      <c r="L2009" s="6"/>
      <c r="M2009" s="6"/>
      <c r="N2009" s="6"/>
      <c r="O2009" s="6"/>
      <c r="P2009" s="6"/>
    </row>
    <row r="2010" spans="2:16" s="9" customFormat="1" ht="12.75" hidden="1" customHeight="1">
      <c r="B2010" s="63"/>
      <c r="C2010" s="63"/>
      <c r="D2010" s="64"/>
      <c r="E2010" s="64"/>
      <c r="F2010" s="65"/>
      <c r="K2010" s="6"/>
      <c r="L2010" s="6"/>
      <c r="M2010" s="6"/>
      <c r="N2010" s="6"/>
      <c r="O2010" s="6"/>
      <c r="P2010" s="6"/>
    </row>
    <row r="2011" spans="2:16" s="9" customFormat="1" ht="12.75" hidden="1" customHeight="1">
      <c r="B2011" s="63"/>
      <c r="C2011" s="63"/>
      <c r="D2011" s="64"/>
      <c r="E2011" s="64"/>
      <c r="F2011" s="65"/>
      <c r="K2011" s="6"/>
      <c r="L2011" s="6"/>
      <c r="M2011" s="6"/>
      <c r="N2011" s="6"/>
      <c r="O2011" s="6"/>
      <c r="P2011" s="6"/>
    </row>
    <row r="2012" spans="2:16" s="9" customFormat="1" ht="12.75" hidden="1" customHeight="1">
      <c r="B2012" s="63"/>
      <c r="C2012" s="63"/>
      <c r="D2012" s="64"/>
      <c r="E2012" s="64"/>
      <c r="F2012" s="65"/>
      <c r="K2012" s="6"/>
      <c r="L2012" s="6"/>
      <c r="M2012" s="6"/>
      <c r="N2012" s="6"/>
      <c r="O2012" s="6"/>
      <c r="P2012" s="6"/>
    </row>
    <row r="2013" spans="2:16" s="9" customFormat="1" ht="12.75" hidden="1" customHeight="1">
      <c r="B2013" s="63"/>
      <c r="C2013" s="63"/>
      <c r="D2013" s="64"/>
      <c r="E2013" s="64"/>
      <c r="F2013" s="65"/>
      <c r="K2013" s="6"/>
      <c r="L2013" s="6"/>
      <c r="M2013" s="6"/>
      <c r="N2013" s="6"/>
      <c r="O2013" s="6"/>
      <c r="P2013" s="6"/>
    </row>
    <row r="2014" spans="2:16" s="9" customFormat="1" ht="12.75" hidden="1" customHeight="1">
      <c r="B2014" s="63"/>
      <c r="C2014" s="63"/>
      <c r="D2014" s="64"/>
      <c r="E2014" s="64"/>
      <c r="F2014" s="65"/>
      <c r="K2014" s="6"/>
      <c r="L2014" s="6"/>
      <c r="M2014" s="6"/>
      <c r="N2014" s="6"/>
      <c r="O2014" s="6"/>
      <c r="P2014" s="6"/>
    </row>
    <row r="2015" spans="2:16" s="9" customFormat="1" ht="12.75" hidden="1" customHeight="1">
      <c r="B2015" s="63"/>
      <c r="C2015" s="63"/>
      <c r="D2015" s="64"/>
      <c r="E2015" s="64"/>
      <c r="F2015" s="65"/>
      <c r="K2015" s="6"/>
      <c r="L2015" s="6"/>
      <c r="M2015" s="6"/>
      <c r="N2015" s="6"/>
      <c r="O2015" s="6"/>
      <c r="P2015" s="6"/>
    </row>
    <row r="2016" spans="2:16" s="9" customFormat="1" ht="12.75" hidden="1" customHeight="1">
      <c r="B2016" s="63"/>
      <c r="C2016" s="63"/>
      <c r="D2016" s="64"/>
      <c r="E2016" s="64"/>
      <c r="F2016" s="65"/>
      <c r="K2016" s="6"/>
      <c r="L2016" s="6"/>
      <c r="M2016" s="6"/>
      <c r="N2016" s="6"/>
      <c r="O2016" s="6"/>
      <c r="P2016" s="6"/>
    </row>
    <row r="2017" spans="2:16" s="9" customFormat="1" ht="12.75" hidden="1" customHeight="1">
      <c r="B2017" s="63"/>
      <c r="C2017" s="63"/>
      <c r="D2017" s="64"/>
      <c r="E2017" s="64"/>
      <c r="F2017" s="65"/>
      <c r="K2017" s="6"/>
      <c r="L2017" s="6"/>
      <c r="M2017" s="6"/>
      <c r="N2017" s="6"/>
      <c r="O2017" s="6"/>
      <c r="P2017" s="6"/>
    </row>
    <row r="2018" spans="2:16" s="9" customFormat="1" ht="12.75" hidden="1" customHeight="1">
      <c r="B2018" s="63"/>
      <c r="C2018" s="63"/>
      <c r="D2018" s="64"/>
      <c r="E2018" s="64"/>
      <c r="F2018" s="65"/>
      <c r="K2018" s="6"/>
      <c r="L2018" s="6"/>
      <c r="M2018" s="6"/>
      <c r="N2018" s="6"/>
      <c r="O2018" s="6"/>
      <c r="P2018" s="6"/>
    </row>
    <row r="2019" spans="2:16" s="9" customFormat="1" ht="12.75" hidden="1" customHeight="1">
      <c r="B2019" s="63"/>
      <c r="C2019" s="63"/>
      <c r="D2019" s="64"/>
      <c r="E2019" s="64"/>
      <c r="F2019" s="65"/>
      <c r="K2019" s="6"/>
      <c r="L2019" s="6"/>
      <c r="M2019" s="6"/>
      <c r="N2019" s="6"/>
      <c r="O2019" s="6"/>
      <c r="P2019" s="6"/>
    </row>
    <row r="2020" spans="2:16" s="9" customFormat="1" ht="12.75" hidden="1" customHeight="1">
      <c r="B2020" s="63"/>
      <c r="C2020" s="63"/>
      <c r="D2020" s="64"/>
      <c r="E2020" s="64"/>
      <c r="F2020" s="65"/>
      <c r="K2020" s="6"/>
      <c r="L2020" s="6"/>
      <c r="M2020" s="6"/>
      <c r="N2020" s="6"/>
      <c r="O2020" s="6"/>
      <c r="P2020" s="6"/>
    </row>
    <row r="2021" spans="2:16" s="9" customFormat="1" ht="12.75" hidden="1" customHeight="1">
      <c r="B2021" s="63"/>
      <c r="C2021" s="63"/>
      <c r="D2021" s="64"/>
      <c r="E2021" s="64"/>
      <c r="F2021" s="65"/>
      <c r="K2021" s="6"/>
      <c r="L2021" s="6"/>
      <c r="M2021" s="6"/>
      <c r="N2021" s="6"/>
      <c r="O2021" s="6"/>
      <c r="P2021" s="6"/>
    </row>
    <row r="2022" spans="2:16" s="9" customFormat="1" ht="12.75" hidden="1" customHeight="1">
      <c r="B2022" s="63"/>
      <c r="C2022" s="63"/>
      <c r="D2022" s="64"/>
      <c r="E2022" s="64"/>
      <c r="F2022" s="65"/>
      <c r="K2022" s="6"/>
      <c r="L2022" s="6"/>
      <c r="M2022" s="6"/>
      <c r="N2022" s="6"/>
      <c r="O2022" s="6"/>
      <c r="P2022" s="6"/>
    </row>
    <row r="2023" spans="2:16" s="9" customFormat="1" ht="12.75" hidden="1" customHeight="1">
      <c r="B2023" s="63"/>
      <c r="C2023" s="63"/>
      <c r="D2023" s="64"/>
      <c r="E2023" s="64"/>
      <c r="F2023" s="65"/>
      <c r="K2023" s="6"/>
      <c r="L2023" s="6"/>
      <c r="M2023" s="6"/>
      <c r="N2023" s="6"/>
      <c r="O2023" s="6"/>
      <c r="P2023" s="6"/>
    </row>
    <row r="2024" spans="2:16" s="9" customFormat="1" ht="12.75" hidden="1" customHeight="1">
      <c r="B2024" s="63"/>
      <c r="C2024" s="63"/>
      <c r="D2024" s="64"/>
      <c r="E2024" s="64"/>
      <c r="F2024" s="65"/>
      <c r="K2024" s="6"/>
      <c r="L2024" s="6"/>
      <c r="M2024" s="6"/>
      <c r="N2024" s="6"/>
      <c r="O2024" s="6"/>
      <c r="P2024" s="6"/>
    </row>
    <row r="2025" spans="2:16" s="9" customFormat="1" ht="12.75" hidden="1" customHeight="1">
      <c r="B2025" s="63"/>
      <c r="C2025" s="63"/>
      <c r="D2025" s="64"/>
      <c r="E2025" s="64"/>
      <c r="F2025" s="65"/>
      <c r="K2025" s="6"/>
      <c r="L2025" s="6"/>
      <c r="M2025" s="6"/>
      <c r="N2025" s="6"/>
      <c r="O2025" s="6"/>
      <c r="P2025" s="6"/>
    </row>
    <row r="2026" spans="2:16" s="9" customFormat="1" ht="12.75" hidden="1" customHeight="1">
      <c r="B2026" s="63"/>
      <c r="C2026" s="63"/>
      <c r="D2026" s="64"/>
      <c r="E2026" s="64"/>
      <c r="F2026" s="65"/>
      <c r="K2026" s="6"/>
      <c r="L2026" s="6"/>
      <c r="M2026" s="6"/>
      <c r="N2026" s="6"/>
      <c r="O2026" s="6"/>
      <c r="P2026" s="6"/>
    </row>
    <row r="2027" spans="2:16" s="9" customFormat="1" ht="12.75" hidden="1" customHeight="1">
      <c r="B2027" s="63"/>
      <c r="C2027" s="63"/>
      <c r="D2027" s="64"/>
      <c r="E2027" s="64"/>
      <c r="F2027" s="65"/>
      <c r="K2027" s="6"/>
      <c r="L2027" s="6"/>
      <c r="M2027" s="6"/>
      <c r="N2027" s="6"/>
      <c r="O2027" s="6"/>
      <c r="P2027" s="6"/>
    </row>
    <row r="2028" spans="2:16" s="9" customFormat="1" ht="12.75" hidden="1" customHeight="1">
      <c r="B2028" s="63"/>
      <c r="C2028" s="63"/>
      <c r="D2028" s="64"/>
      <c r="E2028" s="64"/>
      <c r="F2028" s="65"/>
      <c r="K2028" s="6"/>
      <c r="L2028" s="6"/>
      <c r="M2028" s="6"/>
      <c r="N2028" s="6"/>
      <c r="O2028" s="6"/>
      <c r="P2028" s="6"/>
    </row>
    <row r="2029" spans="2:16" s="9" customFormat="1" ht="12.75" hidden="1" customHeight="1">
      <c r="B2029" s="63"/>
      <c r="C2029" s="63"/>
      <c r="D2029" s="64"/>
      <c r="E2029" s="64"/>
      <c r="F2029" s="65"/>
      <c r="K2029" s="6"/>
      <c r="L2029" s="6"/>
      <c r="M2029" s="6"/>
      <c r="N2029" s="6"/>
      <c r="O2029" s="6"/>
      <c r="P2029" s="6"/>
    </row>
    <row r="2030" spans="2:16" s="9" customFormat="1" ht="12.75" hidden="1" customHeight="1">
      <c r="B2030" s="63"/>
      <c r="C2030" s="63"/>
      <c r="D2030" s="64"/>
      <c r="E2030" s="64"/>
      <c r="F2030" s="65"/>
      <c r="K2030" s="6"/>
      <c r="L2030" s="6"/>
      <c r="M2030" s="6"/>
      <c r="N2030" s="6"/>
      <c r="O2030" s="6"/>
      <c r="P2030" s="6"/>
    </row>
    <row r="2031" spans="2:16" s="9" customFormat="1" ht="12.75" hidden="1" customHeight="1">
      <c r="B2031" s="63"/>
      <c r="C2031" s="63"/>
      <c r="D2031" s="64"/>
      <c r="E2031" s="64"/>
      <c r="F2031" s="65"/>
      <c r="K2031" s="6"/>
      <c r="L2031" s="6"/>
      <c r="M2031" s="6"/>
      <c r="N2031" s="6"/>
      <c r="O2031" s="6"/>
      <c r="P2031" s="6"/>
    </row>
    <row r="2032" spans="2:16" s="9" customFormat="1" ht="12.75" hidden="1" customHeight="1">
      <c r="B2032" s="63"/>
      <c r="C2032" s="63"/>
      <c r="D2032" s="64"/>
      <c r="E2032" s="64"/>
      <c r="F2032" s="65"/>
      <c r="K2032" s="6"/>
      <c r="L2032" s="6"/>
      <c r="M2032" s="6"/>
      <c r="N2032" s="6"/>
      <c r="O2032" s="6"/>
      <c r="P2032" s="6"/>
    </row>
    <row r="2033" spans="2:16" s="9" customFormat="1" ht="12.75" hidden="1" customHeight="1">
      <c r="B2033" s="63"/>
      <c r="C2033" s="63"/>
      <c r="D2033" s="64"/>
      <c r="E2033" s="64"/>
      <c r="F2033" s="65"/>
      <c r="K2033" s="6"/>
      <c r="L2033" s="6"/>
      <c r="M2033" s="6"/>
      <c r="N2033" s="6"/>
      <c r="O2033" s="6"/>
      <c r="P2033" s="6"/>
    </row>
    <row r="2034" spans="2:16" s="9" customFormat="1" ht="12.75" hidden="1" customHeight="1">
      <c r="B2034" s="63"/>
      <c r="C2034" s="63"/>
      <c r="D2034" s="64"/>
      <c r="E2034" s="64"/>
      <c r="F2034" s="65"/>
      <c r="K2034" s="6"/>
      <c r="L2034" s="6"/>
      <c r="M2034" s="6"/>
      <c r="N2034" s="6"/>
      <c r="O2034" s="6"/>
      <c r="P2034" s="6"/>
    </row>
    <row r="2035" spans="2:16" s="9" customFormat="1" ht="12.75" hidden="1" customHeight="1">
      <c r="B2035" s="63"/>
      <c r="C2035" s="63"/>
      <c r="D2035" s="64"/>
      <c r="E2035" s="64"/>
      <c r="F2035" s="65"/>
      <c r="K2035" s="6"/>
      <c r="L2035" s="6"/>
      <c r="M2035" s="6"/>
      <c r="N2035" s="6"/>
      <c r="O2035" s="6"/>
      <c r="P2035" s="6"/>
    </row>
    <row r="2036" spans="2:16" s="9" customFormat="1" ht="12.75" hidden="1" customHeight="1">
      <c r="B2036" s="63"/>
      <c r="C2036" s="63"/>
      <c r="D2036" s="64"/>
      <c r="E2036" s="64"/>
      <c r="F2036" s="65"/>
      <c r="K2036" s="6"/>
      <c r="L2036" s="6"/>
      <c r="M2036" s="6"/>
      <c r="N2036" s="6"/>
      <c r="O2036" s="6"/>
      <c r="P2036" s="6"/>
    </row>
    <row r="2037" spans="2:16" s="9" customFormat="1" ht="12.75" hidden="1" customHeight="1">
      <c r="B2037" s="63"/>
      <c r="C2037" s="63"/>
      <c r="D2037" s="64"/>
      <c r="E2037" s="64"/>
      <c r="F2037" s="65"/>
      <c r="K2037" s="6"/>
      <c r="L2037" s="6"/>
      <c r="M2037" s="6"/>
      <c r="N2037" s="6"/>
      <c r="O2037" s="6"/>
      <c r="P2037" s="6"/>
    </row>
    <row r="2038" spans="2:16" s="9" customFormat="1" ht="12.75" hidden="1" customHeight="1">
      <c r="B2038" s="63"/>
      <c r="C2038" s="63"/>
      <c r="D2038" s="64"/>
      <c r="E2038" s="64"/>
      <c r="F2038" s="65"/>
      <c r="K2038" s="6"/>
      <c r="L2038" s="6"/>
      <c r="M2038" s="6"/>
      <c r="N2038" s="6"/>
      <c r="O2038" s="6"/>
      <c r="P2038" s="6"/>
    </row>
    <row r="2039" spans="2:16" s="9" customFormat="1" ht="12.75" hidden="1" customHeight="1">
      <c r="B2039" s="63"/>
      <c r="C2039" s="63"/>
      <c r="D2039" s="64"/>
      <c r="E2039" s="64"/>
      <c r="F2039" s="65"/>
      <c r="K2039" s="6"/>
      <c r="L2039" s="6"/>
      <c r="M2039" s="6"/>
      <c r="N2039" s="6"/>
      <c r="O2039" s="6"/>
      <c r="P2039" s="6"/>
    </row>
    <row r="2040" spans="2:16" s="9" customFormat="1" ht="12.75" hidden="1" customHeight="1">
      <c r="B2040" s="63"/>
      <c r="C2040" s="63"/>
      <c r="D2040" s="64"/>
      <c r="E2040" s="64"/>
      <c r="F2040" s="65"/>
      <c r="K2040" s="6"/>
      <c r="L2040" s="6"/>
      <c r="M2040" s="6"/>
      <c r="N2040" s="6"/>
      <c r="O2040" s="6"/>
      <c r="P2040" s="6"/>
    </row>
    <row r="2041" spans="2:16" s="9" customFormat="1" ht="12.75" hidden="1" customHeight="1">
      <c r="B2041" s="63"/>
      <c r="C2041" s="63"/>
      <c r="D2041" s="64"/>
      <c r="E2041" s="64"/>
      <c r="F2041" s="65"/>
      <c r="K2041" s="6"/>
      <c r="L2041" s="6"/>
      <c r="M2041" s="6"/>
      <c r="N2041" s="6"/>
      <c r="O2041" s="6"/>
      <c r="P2041" s="6"/>
    </row>
    <row r="2042" spans="2:16" s="9" customFormat="1" ht="12.75" hidden="1" customHeight="1">
      <c r="B2042" s="63"/>
      <c r="C2042" s="63"/>
      <c r="D2042" s="64"/>
      <c r="E2042" s="64"/>
      <c r="F2042" s="65"/>
      <c r="K2042" s="6"/>
      <c r="L2042" s="6"/>
      <c r="M2042" s="6"/>
      <c r="N2042" s="6"/>
      <c r="O2042" s="6"/>
      <c r="P2042" s="6"/>
    </row>
    <row r="2043" spans="2:16" s="9" customFormat="1" ht="12.75" hidden="1" customHeight="1">
      <c r="B2043" s="63"/>
      <c r="C2043" s="63"/>
      <c r="D2043" s="64"/>
      <c r="E2043" s="64"/>
      <c r="F2043" s="65"/>
      <c r="K2043" s="6"/>
      <c r="L2043" s="6"/>
      <c r="M2043" s="6"/>
      <c r="N2043" s="6"/>
      <c r="O2043" s="6"/>
      <c r="P2043" s="6"/>
    </row>
    <row r="2044" spans="2:16" s="9" customFormat="1" ht="12.75" hidden="1" customHeight="1">
      <c r="B2044" s="63"/>
      <c r="C2044" s="63"/>
      <c r="D2044" s="64"/>
      <c r="E2044" s="64"/>
      <c r="F2044" s="65"/>
      <c r="K2044" s="6"/>
      <c r="L2044" s="6"/>
      <c r="M2044" s="6"/>
      <c r="N2044" s="6"/>
      <c r="O2044" s="6"/>
      <c r="P2044" s="6"/>
    </row>
    <row r="2045" spans="2:16" s="9" customFormat="1" ht="12.75" hidden="1" customHeight="1">
      <c r="B2045" s="63"/>
      <c r="C2045" s="63"/>
      <c r="D2045" s="64"/>
      <c r="E2045" s="64"/>
      <c r="F2045" s="65"/>
      <c r="K2045" s="6"/>
      <c r="L2045" s="6"/>
      <c r="M2045" s="6"/>
      <c r="N2045" s="6"/>
      <c r="O2045" s="6"/>
      <c r="P2045" s="6"/>
    </row>
    <row r="2046" spans="2:16" s="9" customFormat="1" ht="12.75" hidden="1" customHeight="1">
      <c r="B2046" s="63"/>
      <c r="C2046" s="63"/>
      <c r="D2046" s="64"/>
      <c r="E2046" s="64"/>
      <c r="F2046" s="65"/>
      <c r="K2046" s="6"/>
      <c r="L2046" s="6"/>
      <c r="M2046" s="6"/>
      <c r="N2046" s="6"/>
      <c r="O2046" s="6"/>
      <c r="P2046" s="6"/>
    </row>
    <row r="2047" spans="2:16" s="9" customFormat="1" ht="12.75" hidden="1" customHeight="1">
      <c r="B2047" s="63"/>
      <c r="C2047" s="63"/>
      <c r="D2047" s="64"/>
      <c r="E2047" s="64"/>
      <c r="F2047" s="65"/>
      <c r="K2047" s="6"/>
      <c r="L2047" s="6"/>
      <c r="M2047" s="6"/>
      <c r="N2047" s="6"/>
      <c r="O2047" s="6"/>
      <c r="P2047" s="6"/>
    </row>
    <row r="2048" spans="2:16" s="9" customFormat="1" ht="12.75" hidden="1" customHeight="1">
      <c r="B2048" s="63"/>
      <c r="C2048" s="63"/>
      <c r="D2048" s="64"/>
      <c r="E2048" s="64"/>
      <c r="F2048" s="65"/>
      <c r="K2048" s="6"/>
      <c r="L2048" s="6"/>
      <c r="M2048" s="6"/>
      <c r="N2048" s="6"/>
      <c r="O2048" s="6"/>
      <c r="P2048" s="6"/>
    </row>
    <row r="2049" spans="2:16" s="9" customFormat="1" ht="12.75" hidden="1" customHeight="1">
      <c r="B2049" s="63"/>
      <c r="C2049" s="63"/>
      <c r="D2049" s="64"/>
      <c r="E2049" s="64"/>
      <c r="F2049" s="65"/>
      <c r="K2049" s="6"/>
      <c r="L2049" s="6"/>
      <c r="M2049" s="6"/>
      <c r="N2049" s="6"/>
      <c r="O2049" s="6"/>
      <c r="P2049" s="6"/>
    </row>
    <row r="2050" spans="2:16" s="9" customFormat="1" ht="12.75" hidden="1" customHeight="1">
      <c r="B2050" s="63"/>
      <c r="C2050" s="63"/>
      <c r="D2050" s="64"/>
      <c r="E2050" s="64"/>
      <c r="F2050" s="65"/>
      <c r="K2050" s="6"/>
      <c r="L2050" s="6"/>
      <c r="M2050" s="6"/>
      <c r="N2050" s="6"/>
      <c r="O2050" s="6"/>
      <c r="P2050" s="6"/>
    </row>
    <row r="2051" spans="2:16" s="9" customFormat="1" ht="12.75" hidden="1" customHeight="1">
      <c r="B2051" s="63"/>
      <c r="C2051" s="63"/>
      <c r="D2051" s="64"/>
      <c r="E2051" s="64"/>
      <c r="F2051" s="65"/>
      <c r="K2051" s="6"/>
      <c r="L2051" s="6"/>
      <c r="M2051" s="6"/>
      <c r="N2051" s="6"/>
      <c r="O2051" s="6"/>
      <c r="P2051" s="6"/>
    </row>
    <row r="2052" spans="2:16" s="9" customFormat="1" ht="12.75" hidden="1" customHeight="1">
      <c r="B2052" s="63"/>
      <c r="C2052" s="63"/>
      <c r="D2052" s="64"/>
      <c r="E2052" s="64"/>
      <c r="F2052" s="65"/>
      <c r="K2052" s="6"/>
      <c r="L2052" s="6"/>
      <c r="M2052" s="6"/>
      <c r="N2052" s="6"/>
      <c r="O2052" s="6"/>
      <c r="P2052" s="6"/>
    </row>
    <row r="2053" spans="2:16" s="9" customFormat="1" ht="12.75" hidden="1" customHeight="1">
      <c r="B2053" s="63"/>
      <c r="C2053" s="63"/>
      <c r="D2053" s="64"/>
      <c r="E2053" s="64"/>
      <c r="F2053" s="65"/>
      <c r="K2053" s="6"/>
      <c r="L2053" s="6"/>
      <c r="M2053" s="6"/>
      <c r="N2053" s="6"/>
      <c r="O2053" s="6"/>
      <c r="P2053" s="6"/>
    </row>
    <row r="2054" spans="2:16" s="9" customFormat="1" ht="12.75" hidden="1" customHeight="1">
      <c r="B2054" s="63"/>
      <c r="C2054" s="63"/>
      <c r="D2054" s="64"/>
      <c r="E2054" s="64"/>
      <c r="F2054" s="65"/>
      <c r="K2054" s="6"/>
      <c r="L2054" s="6"/>
      <c r="M2054" s="6"/>
      <c r="N2054" s="6"/>
      <c r="O2054" s="6"/>
      <c r="P2054" s="6"/>
    </row>
    <row r="2055" spans="2:16" s="9" customFormat="1" ht="12.75" hidden="1" customHeight="1">
      <c r="B2055" s="63"/>
      <c r="C2055" s="63"/>
      <c r="D2055" s="64"/>
      <c r="E2055" s="64"/>
      <c r="F2055" s="65"/>
      <c r="K2055" s="6"/>
      <c r="L2055" s="6"/>
      <c r="M2055" s="6"/>
      <c r="N2055" s="6"/>
      <c r="O2055" s="6"/>
      <c r="P2055" s="6"/>
    </row>
    <row r="2056" spans="2:16" s="9" customFormat="1" ht="12.75" hidden="1" customHeight="1">
      <c r="B2056" s="63"/>
      <c r="C2056" s="63"/>
      <c r="D2056" s="64"/>
      <c r="E2056" s="64"/>
      <c r="F2056" s="65"/>
      <c r="K2056" s="6"/>
      <c r="L2056" s="6"/>
      <c r="M2056" s="6"/>
      <c r="N2056" s="6"/>
      <c r="O2056" s="6"/>
      <c r="P2056" s="6"/>
    </row>
    <row r="2057" spans="2:16" s="9" customFormat="1" ht="12.75" hidden="1" customHeight="1">
      <c r="B2057" s="63"/>
      <c r="C2057" s="63"/>
      <c r="D2057" s="64"/>
      <c r="E2057" s="64"/>
      <c r="F2057" s="65"/>
      <c r="K2057" s="6"/>
      <c r="L2057" s="6"/>
      <c r="M2057" s="6"/>
      <c r="N2057" s="6"/>
      <c r="O2057" s="6"/>
      <c r="P2057" s="6"/>
    </row>
    <row r="2058" spans="2:16" s="9" customFormat="1" ht="12.75" hidden="1" customHeight="1">
      <c r="B2058" s="63"/>
      <c r="C2058" s="63"/>
      <c r="D2058" s="64"/>
      <c r="E2058" s="64"/>
      <c r="F2058" s="65"/>
      <c r="K2058" s="6"/>
      <c r="L2058" s="6"/>
      <c r="M2058" s="6"/>
      <c r="N2058" s="6"/>
      <c r="O2058" s="6"/>
      <c r="P2058" s="6"/>
    </row>
    <row r="2059" spans="2:16" s="9" customFormat="1" ht="12.75" hidden="1" customHeight="1">
      <c r="B2059" s="63"/>
      <c r="C2059" s="63"/>
      <c r="D2059" s="64"/>
      <c r="E2059" s="64"/>
      <c r="F2059" s="65"/>
      <c r="K2059" s="6"/>
      <c r="L2059" s="6"/>
      <c r="M2059" s="6"/>
      <c r="N2059" s="6"/>
      <c r="O2059" s="6"/>
      <c r="P2059" s="6"/>
    </row>
    <row r="2060" spans="2:16" s="9" customFormat="1" ht="12.75" hidden="1" customHeight="1">
      <c r="B2060" s="63"/>
      <c r="C2060" s="63"/>
      <c r="D2060" s="64"/>
      <c r="E2060" s="64"/>
      <c r="F2060" s="65"/>
      <c r="K2060" s="6"/>
      <c r="L2060" s="6"/>
      <c r="M2060" s="6"/>
      <c r="N2060" s="6"/>
      <c r="O2060" s="6"/>
      <c r="P2060" s="6"/>
    </row>
    <row r="2061" spans="2:16" s="9" customFormat="1" ht="12.75" hidden="1" customHeight="1">
      <c r="B2061" s="63"/>
      <c r="C2061" s="63"/>
      <c r="D2061" s="64"/>
      <c r="E2061" s="64"/>
      <c r="F2061" s="65"/>
      <c r="K2061" s="6"/>
      <c r="L2061" s="6"/>
      <c r="M2061" s="6"/>
      <c r="N2061" s="6"/>
      <c r="O2061" s="6"/>
      <c r="P2061" s="6"/>
    </row>
    <row r="2062" spans="2:16" s="9" customFormat="1" ht="12.75" hidden="1" customHeight="1">
      <c r="B2062" s="63"/>
      <c r="C2062" s="63"/>
      <c r="D2062" s="64"/>
      <c r="E2062" s="64"/>
      <c r="F2062" s="65"/>
      <c r="K2062" s="6"/>
      <c r="L2062" s="6"/>
      <c r="M2062" s="6"/>
      <c r="N2062" s="6"/>
      <c r="O2062" s="6"/>
      <c r="P2062" s="6"/>
    </row>
    <row r="2063" spans="2:16" s="9" customFormat="1" ht="12.75" hidden="1" customHeight="1">
      <c r="B2063" s="63"/>
      <c r="C2063" s="63"/>
      <c r="D2063" s="64"/>
      <c r="E2063" s="64"/>
      <c r="F2063" s="65"/>
      <c r="K2063" s="6"/>
      <c r="L2063" s="6"/>
      <c r="M2063" s="6"/>
      <c r="N2063" s="6"/>
      <c r="O2063" s="6"/>
      <c r="P2063" s="6"/>
    </row>
    <row r="2064" spans="2:16" s="9" customFormat="1" ht="12.75" hidden="1" customHeight="1">
      <c r="B2064" s="63"/>
      <c r="C2064" s="63"/>
      <c r="D2064" s="64"/>
      <c r="E2064" s="64"/>
      <c r="F2064" s="65"/>
      <c r="K2064" s="6"/>
      <c r="L2064" s="6"/>
      <c r="M2064" s="6"/>
      <c r="N2064" s="6"/>
      <c r="O2064" s="6"/>
      <c r="P2064" s="6"/>
    </row>
    <row r="2065" spans="2:16" s="9" customFormat="1" ht="12.75" hidden="1" customHeight="1">
      <c r="B2065" s="63"/>
      <c r="C2065" s="63"/>
      <c r="D2065" s="64"/>
      <c r="E2065" s="64"/>
      <c r="F2065" s="65"/>
      <c r="K2065" s="6"/>
      <c r="L2065" s="6"/>
      <c r="M2065" s="6"/>
      <c r="N2065" s="6"/>
      <c r="O2065" s="6"/>
      <c r="P2065" s="6"/>
    </row>
    <row r="2066" spans="2:16" s="9" customFormat="1" ht="12.75" hidden="1" customHeight="1">
      <c r="B2066" s="63"/>
      <c r="C2066" s="63"/>
      <c r="D2066" s="64"/>
      <c r="E2066" s="64"/>
      <c r="F2066" s="65"/>
      <c r="K2066" s="6"/>
      <c r="L2066" s="6"/>
      <c r="M2066" s="6"/>
      <c r="N2066" s="6"/>
      <c r="O2066" s="6"/>
      <c r="P2066" s="6"/>
    </row>
    <row r="2067" spans="2:16" s="9" customFormat="1" ht="12.75" hidden="1" customHeight="1">
      <c r="B2067" s="63"/>
      <c r="C2067" s="63"/>
      <c r="D2067" s="64"/>
      <c r="E2067" s="64"/>
      <c r="F2067" s="65"/>
      <c r="K2067" s="6"/>
      <c r="L2067" s="6"/>
      <c r="M2067" s="6"/>
      <c r="N2067" s="6"/>
      <c r="O2067" s="6"/>
      <c r="P2067" s="6"/>
    </row>
    <row r="2068" spans="2:16" s="9" customFormat="1" ht="12.75" hidden="1" customHeight="1">
      <c r="B2068" s="63"/>
      <c r="C2068" s="63"/>
      <c r="D2068" s="64"/>
      <c r="E2068" s="64"/>
      <c r="F2068" s="65"/>
      <c r="K2068" s="6"/>
      <c r="L2068" s="6"/>
      <c r="M2068" s="6"/>
      <c r="N2068" s="6"/>
      <c r="O2068" s="6"/>
      <c r="P2068" s="6"/>
    </row>
    <row r="2069" spans="2:16" s="9" customFormat="1" ht="12.75" hidden="1" customHeight="1">
      <c r="B2069" s="63"/>
      <c r="C2069" s="63"/>
      <c r="D2069" s="64"/>
      <c r="E2069" s="64"/>
      <c r="F2069" s="65"/>
      <c r="K2069" s="6"/>
      <c r="L2069" s="6"/>
      <c r="M2069" s="6"/>
      <c r="N2069" s="6"/>
      <c r="O2069" s="6"/>
      <c r="P2069" s="6"/>
    </row>
    <row r="2070" spans="2:16" s="9" customFormat="1" ht="12.75" hidden="1" customHeight="1">
      <c r="B2070" s="63"/>
      <c r="C2070" s="63"/>
      <c r="D2070" s="64"/>
      <c r="E2070" s="64"/>
      <c r="F2070" s="65"/>
      <c r="K2070" s="6"/>
      <c r="L2070" s="6"/>
      <c r="M2070" s="6"/>
      <c r="N2070" s="6"/>
      <c r="O2070" s="6"/>
      <c r="P2070" s="6"/>
    </row>
    <row r="2071" spans="2:16" s="9" customFormat="1" ht="12.75" hidden="1" customHeight="1">
      <c r="B2071" s="63"/>
      <c r="C2071" s="63"/>
      <c r="D2071" s="64"/>
      <c r="E2071" s="64"/>
      <c r="F2071" s="65"/>
      <c r="K2071" s="6"/>
      <c r="L2071" s="6"/>
      <c r="M2071" s="6"/>
      <c r="N2071" s="6"/>
      <c r="O2071" s="6"/>
      <c r="P2071" s="6"/>
    </row>
    <row r="2072" spans="2:16" s="9" customFormat="1" ht="12.75" hidden="1" customHeight="1">
      <c r="B2072" s="63"/>
      <c r="C2072" s="63"/>
      <c r="D2072" s="64"/>
      <c r="E2072" s="64"/>
      <c r="F2072" s="65"/>
      <c r="K2072" s="6"/>
      <c r="L2072" s="6"/>
      <c r="M2072" s="6"/>
      <c r="N2072" s="6"/>
      <c r="O2072" s="6"/>
      <c r="P2072" s="6"/>
    </row>
    <row r="2073" spans="2:16" s="9" customFormat="1" ht="12.75" hidden="1" customHeight="1">
      <c r="B2073" s="63"/>
      <c r="C2073" s="63"/>
      <c r="D2073" s="64"/>
      <c r="E2073" s="64"/>
      <c r="F2073" s="65"/>
      <c r="K2073" s="6"/>
      <c r="L2073" s="6"/>
      <c r="M2073" s="6"/>
      <c r="N2073" s="6"/>
      <c r="O2073" s="6"/>
      <c r="P2073" s="6"/>
    </row>
    <row r="2074" spans="2:16" s="9" customFormat="1" ht="12.75" hidden="1" customHeight="1">
      <c r="B2074" s="63"/>
      <c r="C2074" s="63"/>
      <c r="D2074" s="64"/>
      <c r="E2074" s="64"/>
      <c r="F2074" s="65"/>
      <c r="K2074" s="6"/>
      <c r="L2074" s="6"/>
      <c r="M2074" s="6"/>
      <c r="N2074" s="6"/>
      <c r="O2074" s="6"/>
      <c r="P2074" s="6"/>
    </row>
    <row r="2075" spans="2:16" s="9" customFormat="1" ht="12.75" hidden="1" customHeight="1">
      <c r="B2075" s="63"/>
      <c r="C2075" s="63"/>
      <c r="D2075" s="64"/>
      <c r="E2075" s="64"/>
      <c r="F2075" s="65"/>
      <c r="K2075" s="6"/>
      <c r="L2075" s="6"/>
      <c r="M2075" s="6"/>
      <c r="N2075" s="6"/>
      <c r="O2075" s="6"/>
      <c r="P2075" s="6"/>
    </row>
    <row r="2076" spans="2:16" s="9" customFormat="1" ht="12.75" hidden="1" customHeight="1">
      <c r="B2076" s="63"/>
      <c r="C2076" s="63"/>
      <c r="D2076" s="64"/>
      <c r="E2076" s="64"/>
      <c r="F2076" s="65"/>
      <c r="K2076" s="6"/>
      <c r="L2076" s="6"/>
      <c r="M2076" s="6"/>
      <c r="N2076" s="6"/>
      <c r="O2076" s="6"/>
      <c r="P2076" s="6"/>
    </row>
    <row r="2077" spans="2:16" s="9" customFormat="1" ht="12.75" hidden="1" customHeight="1">
      <c r="B2077" s="63"/>
      <c r="C2077" s="63"/>
      <c r="D2077" s="64"/>
      <c r="E2077" s="64"/>
      <c r="F2077" s="65"/>
      <c r="K2077" s="6"/>
      <c r="L2077" s="6"/>
      <c r="M2077" s="6"/>
      <c r="N2077" s="6"/>
      <c r="O2077" s="6"/>
      <c r="P2077" s="6"/>
    </row>
    <row r="2078" spans="2:16" s="9" customFormat="1" ht="12.75" hidden="1" customHeight="1">
      <c r="B2078" s="63"/>
      <c r="C2078" s="63"/>
      <c r="D2078" s="64"/>
      <c r="E2078" s="64"/>
      <c r="F2078" s="65"/>
      <c r="K2078" s="6"/>
      <c r="L2078" s="6"/>
      <c r="M2078" s="6"/>
      <c r="N2078" s="6"/>
      <c r="O2078" s="6"/>
      <c r="P2078" s="6"/>
    </row>
    <row r="2079" spans="2:16" s="9" customFormat="1" ht="12.75" hidden="1" customHeight="1">
      <c r="B2079" s="63"/>
      <c r="C2079" s="63"/>
      <c r="D2079" s="64"/>
      <c r="E2079" s="64"/>
      <c r="F2079" s="65"/>
      <c r="K2079" s="6"/>
      <c r="L2079" s="6"/>
      <c r="M2079" s="6"/>
      <c r="N2079" s="6"/>
      <c r="O2079" s="6"/>
      <c r="P2079" s="6"/>
    </row>
    <row r="2080" spans="2:16" s="9" customFormat="1" ht="12.75" hidden="1" customHeight="1">
      <c r="B2080" s="63"/>
      <c r="C2080" s="63"/>
      <c r="D2080" s="64"/>
      <c r="E2080" s="64"/>
      <c r="F2080" s="65"/>
      <c r="K2080" s="6"/>
      <c r="L2080" s="6"/>
      <c r="M2080" s="6"/>
      <c r="N2080" s="6"/>
      <c r="O2080" s="6"/>
      <c r="P2080" s="6"/>
    </row>
    <row r="2081" spans="2:16" s="9" customFormat="1" ht="12.75" hidden="1" customHeight="1">
      <c r="B2081" s="63"/>
      <c r="C2081" s="63"/>
      <c r="D2081" s="64"/>
      <c r="E2081" s="64"/>
      <c r="F2081" s="65"/>
      <c r="K2081" s="6"/>
      <c r="L2081" s="6"/>
      <c r="M2081" s="6"/>
      <c r="N2081" s="6"/>
      <c r="O2081" s="6"/>
      <c r="P2081" s="6"/>
    </row>
    <row r="2082" spans="2:16" s="9" customFormat="1" ht="12.75" hidden="1" customHeight="1">
      <c r="B2082" s="63"/>
      <c r="C2082" s="63"/>
      <c r="D2082" s="64"/>
      <c r="E2082" s="64"/>
      <c r="F2082" s="65"/>
      <c r="K2082" s="6"/>
      <c r="L2082" s="6"/>
      <c r="M2082" s="6"/>
      <c r="N2082" s="6"/>
      <c r="O2082" s="6"/>
      <c r="P2082" s="6"/>
    </row>
    <row r="2083" spans="2:16" s="9" customFormat="1" ht="12.75" hidden="1" customHeight="1">
      <c r="B2083" s="63"/>
      <c r="C2083" s="63"/>
      <c r="D2083" s="64"/>
      <c r="E2083" s="64"/>
      <c r="F2083" s="65"/>
      <c r="K2083" s="6"/>
      <c r="L2083" s="6"/>
      <c r="M2083" s="6"/>
      <c r="N2083" s="6"/>
      <c r="O2083" s="6"/>
      <c r="P2083" s="6"/>
    </row>
    <row r="2084" spans="2:16" s="9" customFormat="1" ht="12.75" hidden="1" customHeight="1">
      <c r="B2084" s="63"/>
      <c r="C2084" s="63"/>
      <c r="D2084" s="64"/>
      <c r="E2084" s="64"/>
      <c r="F2084" s="65"/>
      <c r="K2084" s="6"/>
      <c r="L2084" s="6"/>
      <c r="M2084" s="6"/>
      <c r="N2084" s="6"/>
      <c r="O2084" s="6"/>
      <c r="P2084" s="6"/>
    </row>
    <row r="2085" spans="2:16" s="9" customFormat="1" ht="12.75" hidden="1" customHeight="1">
      <c r="B2085" s="63"/>
      <c r="C2085" s="63"/>
      <c r="D2085" s="64"/>
      <c r="E2085" s="64"/>
      <c r="F2085" s="65"/>
      <c r="K2085" s="6"/>
      <c r="L2085" s="6"/>
      <c r="M2085" s="6"/>
      <c r="N2085" s="6"/>
      <c r="O2085" s="6"/>
      <c r="P2085" s="6"/>
    </row>
    <row r="2086" spans="2:16" s="9" customFormat="1" ht="12.75" hidden="1" customHeight="1">
      <c r="B2086" s="63"/>
      <c r="C2086" s="63"/>
      <c r="D2086" s="64"/>
      <c r="E2086" s="64"/>
      <c r="F2086" s="65"/>
      <c r="K2086" s="6"/>
      <c r="L2086" s="6"/>
      <c r="M2086" s="6"/>
      <c r="N2086" s="6"/>
      <c r="O2086" s="6"/>
      <c r="P2086" s="6"/>
    </row>
    <row r="2087" spans="2:16" s="9" customFormat="1" ht="12.75" hidden="1" customHeight="1">
      <c r="B2087" s="63"/>
      <c r="C2087" s="63"/>
      <c r="D2087" s="64"/>
      <c r="E2087" s="64"/>
      <c r="F2087" s="65"/>
      <c r="K2087" s="6"/>
      <c r="L2087" s="6"/>
      <c r="M2087" s="6"/>
      <c r="N2087" s="6"/>
      <c r="O2087" s="6"/>
      <c r="P2087" s="6"/>
    </row>
    <row r="2088" spans="2:16" s="9" customFormat="1" ht="12.75" hidden="1" customHeight="1">
      <c r="B2088" s="63"/>
      <c r="C2088" s="63"/>
      <c r="D2088" s="64"/>
      <c r="E2088" s="64"/>
      <c r="F2088" s="65"/>
      <c r="K2088" s="6"/>
      <c r="L2088" s="6"/>
      <c r="M2088" s="6"/>
      <c r="N2088" s="6"/>
      <c r="O2088" s="6"/>
      <c r="P2088" s="6"/>
    </row>
    <row r="2089" spans="2:16" s="9" customFormat="1" ht="12.75" hidden="1" customHeight="1">
      <c r="B2089" s="63"/>
      <c r="C2089" s="63"/>
      <c r="D2089" s="64"/>
      <c r="E2089" s="64"/>
      <c r="F2089" s="65"/>
      <c r="K2089" s="6"/>
      <c r="L2089" s="6"/>
      <c r="M2089" s="6"/>
      <c r="N2089" s="6"/>
      <c r="O2089" s="6"/>
      <c r="P2089" s="6"/>
    </row>
    <row r="2090" spans="2:16" s="9" customFormat="1" ht="12.75" hidden="1" customHeight="1">
      <c r="B2090" s="63"/>
      <c r="C2090" s="63"/>
      <c r="D2090" s="64"/>
      <c r="E2090" s="64"/>
      <c r="F2090" s="65"/>
      <c r="K2090" s="6"/>
      <c r="L2090" s="6"/>
      <c r="M2090" s="6"/>
      <c r="N2090" s="6"/>
      <c r="O2090" s="6"/>
      <c r="P2090" s="6"/>
    </row>
    <row r="2091" spans="2:16" s="9" customFormat="1" ht="12.75" hidden="1" customHeight="1">
      <c r="B2091" s="63"/>
      <c r="C2091" s="63"/>
      <c r="D2091" s="64"/>
      <c r="E2091" s="64"/>
      <c r="F2091" s="65"/>
      <c r="K2091" s="6"/>
      <c r="L2091" s="6"/>
      <c r="M2091" s="6"/>
      <c r="N2091" s="6"/>
      <c r="O2091" s="6"/>
      <c r="P2091" s="6"/>
    </row>
    <row r="2092" spans="2:16" s="9" customFormat="1" ht="12.75" hidden="1" customHeight="1">
      <c r="B2092" s="63"/>
      <c r="C2092" s="63"/>
      <c r="D2092" s="64"/>
      <c r="E2092" s="64"/>
      <c r="F2092" s="65"/>
      <c r="K2092" s="6"/>
      <c r="L2092" s="6"/>
      <c r="M2092" s="6"/>
      <c r="N2092" s="6"/>
      <c r="O2092" s="6"/>
      <c r="P2092" s="6"/>
    </row>
    <row r="2093" spans="2:16" s="9" customFormat="1" ht="12.75" hidden="1" customHeight="1">
      <c r="B2093" s="63"/>
      <c r="C2093" s="63"/>
      <c r="D2093" s="64"/>
      <c r="E2093" s="64"/>
      <c r="F2093" s="65"/>
      <c r="K2093" s="6"/>
      <c r="L2093" s="6"/>
      <c r="M2093" s="6"/>
      <c r="N2093" s="6"/>
      <c r="O2093" s="6"/>
      <c r="P2093" s="6"/>
    </row>
    <row r="2094" spans="2:16" s="9" customFormat="1" ht="12.75" hidden="1" customHeight="1">
      <c r="B2094" s="63"/>
      <c r="C2094" s="63"/>
      <c r="D2094" s="64"/>
      <c r="E2094" s="64"/>
      <c r="F2094" s="65"/>
      <c r="K2094" s="6"/>
      <c r="L2094" s="6"/>
      <c r="M2094" s="6"/>
      <c r="N2094" s="6"/>
      <c r="O2094" s="6"/>
      <c r="P2094" s="6"/>
    </row>
    <row r="2095" spans="2:16" s="9" customFormat="1" ht="12.75" hidden="1" customHeight="1">
      <c r="B2095" s="63"/>
      <c r="C2095" s="63"/>
      <c r="D2095" s="64"/>
      <c r="E2095" s="64"/>
      <c r="F2095" s="65"/>
      <c r="K2095" s="6"/>
      <c r="L2095" s="6"/>
      <c r="M2095" s="6"/>
      <c r="N2095" s="6"/>
      <c r="O2095" s="6"/>
      <c r="P2095" s="6"/>
    </row>
    <row r="2096" spans="2:16" s="9" customFormat="1" ht="12.75" hidden="1" customHeight="1">
      <c r="B2096" s="63"/>
      <c r="C2096" s="63"/>
      <c r="D2096" s="64"/>
      <c r="E2096" s="64"/>
      <c r="F2096" s="65"/>
      <c r="K2096" s="6"/>
      <c r="L2096" s="6"/>
      <c r="M2096" s="6"/>
      <c r="N2096" s="6"/>
      <c r="O2096" s="6"/>
      <c r="P2096" s="6"/>
    </row>
    <row r="2097" spans="2:16" s="9" customFormat="1" ht="12.75" hidden="1" customHeight="1">
      <c r="B2097" s="63"/>
      <c r="C2097" s="63"/>
      <c r="D2097" s="64"/>
      <c r="E2097" s="64"/>
      <c r="F2097" s="65"/>
      <c r="K2097" s="6"/>
      <c r="L2097" s="6"/>
      <c r="M2097" s="6"/>
      <c r="N2097" s="6"/>
      <c r="O2097" s="6"/>
      <c r="P2097" s="6"/>
    </row>
    <row r="2098" spans="2:16" s="9" customFormat="1" ht="12.75" hidden="1" customHeight="1">
      <c r="B2098" s="63"/>
      <c r="C2098" s="63"/>
      <c r="D2098" s="64"/>
      <c r="E2098" s="64"/>
      <c r="F2098" s="65"/>
      <c r="K2098" s="6"/>
      <c r="L2098" s="6"/>
      <c r="M2098" s="6"/>
      <c r="N2098" s="6"/>
      <c r="O2098" s="6"/>
      <c r="P2098" s="6"/>
    </row>
    <row r="2099" spans="2:16" s="9" customFormat="1" ht="12.75" hidden="1" customHeight="1">
      <c r="B2099" s="63"/>
      <c r="C2099" s="63"/>
      <c r="D2099" s="64"/>
      <c r="E2099" s="64"/>
      <c r="F2099" s="65"/>
      <c r="K2099" s="6"/>
      <c r="L2099" s="6"/>
      <c r="M2099" s="6"/>
      <c r="N2099" s="6"/>
      <c r="O2099" s="6"/>
      <c r="P2099" s="6"/>
    </row>
    <row r="2100" spans="2:16" s="9" customFormat="1" ht="12.75" hidden="1" customHeight="1">
      <c r="B2100" s="63"/>
      <c r="C2100" s="63"/>
      <c r="D2100" s="64"/>
      <c r="E2100" s="64"/>
      <c r="F2100" s="65"/>
      <c r="K2100" s="6"/>
      <c r="L2100" s="6"/>
      <c r="M2100" s="6"/>
      <c r="N2100" s="6"/>
      <c r="O2100" s="6"/>
      <c r="P2100" s="6"/>
    </row>
    <row r="2101" spans="2:16" s="9" customFormat="1" ht="12.75" hidden="1" customHeight="1">
      <c r="B2101" s="63"/>
      <c r="C2101" s="63"/>
      <c r="D2101" s="64"/>
      <c r="E2101" s="64"/>
      <c r="F2101" s="65"/>
      <c r="K2101" s="6"/>
      <c r="L2101" s="6"/>
      <c r="M2101" s="6"/>
      <c r="N2101" s="6"/>
      <c r="O2101" s="6"/>
      <c r="P2101" s="6"/>
    </row>
    <row r="2102" spans="2:16" s="9" customFormat="1" ht="12.75" hidden="1" customHeight="1">
      <c r="B2102" s="63"/>
      <c r="C2102" s="63"/>
      <c r="D2102" s="64"/>
      <c r="E2102" s="64"/>
      <c r="F2102" s="65"/>
      <c r="K2102" s="6"/>
      <c r="L2102" s="6"/>
      <c r="M2102" s="6"/>
      <c r="N2102" s="6"/>
      <c r="O2102" s="6"/>
      <c r="P2102" s="6"/>
    </row>
    <row r="2103" spans="2:16" s="9" customFormat="1" ht="12.75" hidden="1" customHeight="1">
      <c r="B2103" s="63"/>
      <c r="C2103" s="63"/>
      <c r="D2103" s="64"/>
      <c r="E2103" s="64"/>
      <c r="F2103" s="65"/>
      <c r="K2103" s="6"/>
      <c r="L2103" s="6"/>
      <c r="M2103" s="6"/>
      <c r="N2103" s="6"/>
      <c r="O2103" s="6"/>
      <c r="P2103" s="6"/>
    </row>
    <row r="2104" spans="2:16" s="9" customFormat="1" ht="12.75" hidden="1" customHeight="1">
      <c r="B2104" s="63"/>
      <c r="C2104" s="63"/>
      <c r="D2104" s="64"/>
      <c r="E2104" s="64"/>
      <c r="F2104" s="65"/>
      <c r="K2104" s="6"/>
      <c r="L2104" s="6"/>
      <c r="M2104" s="6"/>
      <c r="N2104" s="6"/>
      <c r="O2104" s="6"/>
      <c r="P2104" s="6"/>
    </row>
    <row r="2105" spans="2:16" s="9" customFormat="1" ht="12.75" hidden="1" customHeight="1">
      <c r="B2105" s="63"/>
      <c r="C2105" s="63"/>
      <c r="D2105" s="64"/>
      <c r="E2105" s="64"/>
      <c r="F2105" s="65"/>
      <c r="K2105" s="6"/>
      <c r="L2105" s="6"/>
      <c r="M2105" s="6"/>
      <c r="N2105" s="6"/>
      <c r="O2105" s="6"/>
      <c r="P2105" s="6"/>
    </row>
    <row r="2106" spans="2:16" s="9" customFormat="1" ht="12.75" hidden="1" customHeight="1">
      <c r="B2106" s="63"/>
      <c r="C2106" s="63"/>
      <c r="D2106" s="64"/>
      <c r="E2106" s="64"/>
      <c r="F2106" s="65"/>
      <c r="K2106" s="6"/>
      <c r="L2106" s="6"/>
      <c r="M2106" s="6"/>
      <c r="N2106" s="6"/>
      <c r="O2106" s="6"/>
      <c r="P2106" s="6"/>
    </row>
    <row r="2107" spans="2:16" s="9" customFormat="1" ht="12.75" hidden="1" customHeight="1">
      <c r="B2107" s="63"/>
      <c r="C2107" s="63"/>
      <c r="D2107" s="64"/>
      <c r="E2107" s="64"/>
      <c r="F2107" s="65"/>
      <c r="K2107" s="6"/>
      <c r="L2107" s="6"/>
      <c r="M2107" s="6"/>
      <c r="N2107" s="6"/>
      <c r="O2107" s="6"/>
      <c r="P2107" s="6"/>
    </row>
    <row r="2108" spans="2:16" s="9" customFormat="1" ht="12.75" hidden="1" customHeight="1">
      <c r="B2108" s="63"/>
      <c r="C2108" s="63"/>
      <c r="D2108" s="64"/>
      <c r="E2108" s="64"/>
      <c r="F2108" s="65"/>
      <c r="K2108" s="6"/>
      <c r="L2108" s="6"/>
      <c r="M2108" s="6"/>
      <c r="N2108" s="6"/>
      <c r="O2108" s="6"/>
      <c r="P2108" s="6"/>
    </row>
    <row r="2109" spans="2:16" s="9" customFormat="1" ht="12.75" hidden="1" customHeight="1">
      <c r="B2109" s="63"/>
      <c r="C2109" s="63"/>
      <c r="D2109" s="64"/>
      <c r="E2109" s="64"/>
      <c r="F2109" s="65"/>
      <c r="K2109" s="6"/>
      <c r="L2109" s="6"/>
      <c r="M2109" s="6"/>
      <c r="N2109" s="6"/>
      <c r="O2109" s="6"/>
      <c r="P2109" s="6"/>
    </row>
    <row r="2110" spans="2:16" s="9" customFormat="1" ht="12.75" hidden="1" customHeight="1">
      <c r="B2110" s="63"/>
      <c r="C2110" s="63"/>
      <c r="D2110" s="64"/>
      <c r="E2110" s="64"/>
      <c r="F2110" s="65"/>
      <c r="K2110" s="6"/>
      <c r="L2110" s="6"/>
      <c r="M2110" s="6"/>
      <c r="N2110" s="6"/>
      <c r="O2110" s="6"/>
      <c r="P2110" s="6"/>
    </row>
    <row r="2111" spans="2:16" s="9" customFormat="1" ht="12.75" hidden="1" customHeight="1">
      <c r="B2111" s="63"/>
      <c r="C2111" s="63"/>
      <c r="D2111" s="64"/>
      <c r="E2111" s="64"/>
      <c r="F2111" s="65"/>
      <c r="K2111" s="6"/>
      <c r="L2111" s="6"/>
      <c r="M2111" s="6"/>
      <c r="N2111" s="6"/>
      <c r="O2111" s="6"/>
      <c r="P2111" s="6"/>
    </row>
    <row r="2112" spans="2:16" s="9" customFormat="1" ht="12.75" hidden="1" customHeight="1">
      <c r="B2112" s="63"/>
      <c r="C2112" s="63"/>
      <c r="D2112" s="64"/>
      <c r="E2112" s="64"/>
      <c r="F2112" s="65"/>
      <c r="K2112" s="6"/>
      <c r="L2112" s="6"/>
      <c r="M2112" s="6"/>
      <c r="N2112" s="6"/>
      <c r="O2112" s="6"/>
      <c r="P2112" s="6"/>
    </row>
    <row r="2113" spans="2:16" s="9" customFormat="1" ht="12.75" hidden="1" customHeight="1">
      <c r="B2113" s="63"/>
      <c r="C2113" s="63"/>
      <c r="D2113" s="64"/>
      <c r="E2113" s="64"/>
      <c r="F2113" s="65"/>
      <c r="K2113" s="6"/>
      <c r="L2113" s="6"/>
      <c r="M2113" s="6"/>
      <c r="N2113" s="6"/>
      <c r="O2113" s="6"/>
      <c r="P2113" s="6"/>
    </row>
    <row r="2114" spans="2:16" s="9" customFormat="1" ht="12.75" hidden="1" customHeight="1">
      <c r="B2114" s="63"/>
      <c r="C2114" s="63"/>
      <c r="D2114" s="64"/>
      <c r="E2114" s="64"/>
      <c r="F2114" s="65"/>
      <c r="K2114" s="6"/>
      <c r="L2114" s="6"/>
      <c r="M2114" s="6"/>
      <c r="N2114" s="6"/>
      <c r="O2114" s="6"/>
      <c r="P2114" s="6"/>
    </row>
    <row r="2115" spans="2:16" s="9" customFormat="1" ht="12.75" hidden="1" customHeight="1">
      <c r="B2115" s="63"/>
      <c r="C2115" s="63"/>
      <c r="D2115" s="64"/>
      <c r="E2115" s="64"/>
      <c r="F2115" s="65"/>
      <c r="K2115" s="6"/>
      <c r="L2115" s="6"/>
      <c r="M2115" s="6"/>
      <c r="N2115" s="6"/>
      <c r="O2115" s="6"/>
      <c r="P2115" s="6"/>
    </row>
    <row r="2116" spans="2:16" s="9" customFormat="1" ht="12.75" hidden="1" customHeight="1">
      <c r="B2116" s="63"/>
      <c r="C2116" s="63"/>
      <c r="D2116" s="64"/>
      <c r="E2116" s="64"/>
      <c r="F2116" s="65"/>
      <c r="K2116" s="6"/>
      <c r="L2116" s="6"/>
      <c r="M2116" s="6"/>
      <c r="N2116" s="6"/>
      <c r="O2116" s="6"/>
      <c r="P2116" s="6"/>
    </row>
    <row r="2117" spans="2:16" s="9" customFormat="1" ht="12.75" hidden="1" customHeight="1">
      <c r="B2117" s="63"/>
      <c r="C2117" s="63"/>
      <c r="D2117" s="64"/>
      <c r="E2117" s="64"/>
      <c r="F2117" s="65"/>
      <c r="K2117" s="6"/>
      <c r="L2117" s="6"/>
      <c r="M2117" s="6"/>
      <c r="N2117" s="6"/>
      <c r="O2117" s="6"/>
      <c r="P2117" s="6"/>
    </row>
    <row r="2118" spans="2:16" s="9" customFormat="1" ht="12.75" hidden="1" customHeight="1">
      <c r="B2118" s="63"/>
      <c r="C2118" s="63"/>
      <c r="D2118" s="64"/>
      <c r="E2118" s="64"/>
      <c r="F2118" s="65"/>
      <c r="K2118" s="6"/>
      <c r="L2118" s="6"/>
      <c r="M2118" s="6"/>
      <c r="N2118" s="6"/>
      <c r="O2118" s="6"/>
      <c r="P2118" s="6"/>
    </row>
    <row r="2119" spans="2:16" s="9" customFormat="1" ht="12.75" hidden="1" customHeight="1">
      <c r="B2119" s="63"/>
      <c r="C2119" s="63"/>
      <c r="D2119" s="64"/>
      <c r="E2119" s="64"/>
      <c r="F2119" s="65"/>
      <c r="K2119" s="6"/>
      <c r="L2119" s="6"/>
      <c r="M2119" s="6"/>
      <c r="N2119" s="6"/>
      <c r="O2119" s="6"/>
      <c r="P2119" s="6"/>
    </row>
    <row r="2120" spans="2:16" s="9" customFormat="1" ht="12.75" hidden="1" customHeight="1">
      <c r="B2120" s="63"/>
      <c r="C2120" s="63"/>
      <c r="D2120" s="64"/>
      <c r="E2120" s="64"/>
      <c r="F2120" s="65"/>
      <c r="K2120" s="6"/>
      <c r="L2120" s="6"/>
      <c r="M2120" s="6"/>
      <c r="N2120" s="6"/>
      <c r="O2120" s="6"/>
      <c r="P2120" s="6"/>
    </row>
    <row r="2121" spans="2:16" s="9" customFormat="1" ht="12.75" hidden="1" customHeight="1">
      <c r="B2121" s="63"/>
      <c r="C2121" s="63"/>
      <c r="D2121" s="64"/>
      <c r="E2121" s="64"/>
      <c r="F2121" s="65"/>
      <c r="K2121" s="6"/>
      <c r="L2121" s="6"/>
      <c r="M2121" s="6"/>
      <c r="N2121" s="6"/>
      <c r="O2121" s="6"/>
      <c r="P2121" s="6"/>
    </row>
    <row r="2122" spans="2:16" s="9" customFormat="1" ht="12.75" hidden="1" customHeight="1">
      <c r="B2122" s="63"/>
      <c r="C2122" s="63"/>
      <c r="D2122" s="64"/>
      <c r="E2122" s="64"/>
      <c r="F2122" s="65"/>
      <c r="K2122" s="6"/>
      <c r="L2122" s="6"/>
      <c r="M2122" s="6"/>
      <c r="N2122" s="6"/>
      <c r="O2122" s="6"/>
      <c r="P2122" s="6"/>
    </row>
    <row r="2123" spans="2:16" s="9" customFormat="1" ht="12.75" hidden="1" customHeight="1">
      <c r="B2123" s="63"/>
      <c r="C2123" s="63"/>
      <c r="D2123" s="64"/>
      <c r="E2123" s="64"/>
      <c r="F2123" s="65"/>
      <c r="K2123" s="6"/>
      <c r="L2123" s="6"/>
      <c r="M2123" s="6"/>
      <c r="N2123" s="6"/>
      <c r="O2123" s="6"/>
      <c r="P2123" s="6"/>
    </row>
    <row r="2124" spans="2:16" s="9" customFormat="1" ht="12.75" hidden="1" customHeight="1">
      <c r="B2124" s="63"/>
      <c r="C2124" s="63"/>
      <c r="D2124" s="64"/>
      <c r="E2124" s="64"/>
      <c r="F2124" s="65"/>
      <c r="K2124" s="6"/>
      <c r="L2124" s="6"/>
      <c r="M2124" s="6"/>
      <c r="N2124" s="6"/>
      <c r="O2124" s="6"/>
      <c r="P2124" s="6"/>
    </row>
    <row r="2125" spans="2:16" s="9" customFormat="1" ht="12.75" hidden="1" customHeight="1">
      <c r="B2125" s="63"/>
      <c r="C2125" s="63"/>
      <c r="D2125" s="64"/>
      <c r="E2125" s="64"/>
      <c r="F2125" s="65"/>
      <c r="K2125" s="6"/>
      <c r="L2125" s="6"/>
      <c r="M2125" s="6"/>
      <c r="N2125" s="6"/>
      <c r="O2125" s="6"/>
      <c r="P2125" s="6"/>
    </row>
    <row r="2126" spans="2:16" s="9" customFormat="1" ht="12.75" hidden="1" customHeight="1">
      <c r="B2126" s="63"/>
      <c r="C2126" s="63"/>
      <c r="D2126" s="64"/>
      <c r="E2126" s="64"/>
      <c r="F2126" s="65"/>
      <c r="K2126" s="6"/>
      <c r="L2126" s="6"/>
      <c r="M2126" s="6"/>
      <c r="N2126" s="6"/>
      <c r="O2126" s="6"/>
      <c r="P2126" s="6"/>
    </row>
    <row r="2127" spans="2:16" s="9" customFormat="1" ht="12.75" hidden="1" customHeight="1">
      <c r="B2127" s="63"/>
      <c r="C2127" s="63"/>
      <c r="D2127" s="64"/>
      <c r="E2127" s="64"/>
      <c r="F2127" s="65"/>
      <c r="K2127" s="6"/>
      <c r="L2127" s="6"/>
      <c r="M2127" s="6"/>
      <c r="N2127" s="6"/>
      <c r="O2127" s="6"/>
      <c r="P2127" s="6"/>
    </row>
    <row r="2128" spans="2:16" s="9" customFormat="1" ht="12.75" hidden="1" customHeight="1">
      <c r="B2128" s="63"/>
      <c r="C2128" s="63"/>
      <c r="D2128" s="64"/>
      <c r="E2128" s="64"/>
      <c r="F2128" s="65"/>
      <c r="K2128" s="6"/>
      <c r="L2128" s="6"/>
      <c r="M2128" s="6"/>
      <c r="N2128" s="6"/>
      <c r="O2128" s="6"/>
      <c r="P2128" s="6"/>
    </row>
    <row r="2129" spans="2:16" s="9" customFormat="1" ht="12.75" hidden="1" customHeight="1">
      <c r="B2129" s="63"/>
      <c r="C2129" s="63"/>
      <c r="D2129" s="64"/>
      <c r="E2129" s="64"/>
      <c r="F2129" s="65"/>
      <c r="K2129" s="6"/>
      <c r="L2129" s="6"/>
      <c r="M2129" s="6"/>
      <c r="N2129" s="6"/>
      <c r="O2129" s="6"/>
      <c r="P2129" s="6"/>
    </row>
    <row r="2130" spans="2:16" s="9" customFormat="1" ht="12.75" hidden="1" customHeight="1">
      <c r="B2130" s="63"/>
      <c r="C2130" s="63"/>
      <c r="D2130" s="64"/>
      <c r="E2130" s="64"/>
      <c r="F2130" s="65"/>
      <c r="K2130" s="6"/>
      <c r="L2130" s="6"/>
      <c r="M2130" s="6"/>
      <c r="N2130" s="6"/>
      <c r="O2130" s="6"/>
      <c r="P2130" s="6"/>
    </row>
    <row r="2131" spans="2:16" s="9" customFormat="1" ht="12.75" hidden="1" customHeight="1">
      <c r="B2131" s="63"/>
      <c r="C2131" s="63"/>
      <c r="D2131" s="64"/>
      <c r="E2131" s="64"/>
      <c r="F2131" s="65"/>
      <c r="K2131" s="6"/>
      <c r="L2131" s="6"/>
      <c r="M2131" s="6"/>
      <c r="N2131" s="6"/>
      <c r="O2131" s="6"/>
      <c r="P2131" s="6"/>
    </row>
    <row r="2132" spans="2:16" s="9" customFormat="1" ht="12.75" hidden="1" customHeight="1">
      <c r="B2132" s="63"/>
      <c r="C2132" s="63"/>
      <c r="D2132" s="64"/>
      <c r="E2132" s="64"/>
      <c r="F2132" s="65"/>
      <c r="K2132" s="6"/>
      <c r="L2132" s="6"/>
      <c r="M2132" s="6"/>
      <c r="N2132" s="6"/>
      <c r="O2132" s="6"/>
      <c r="P2132" s="6"/>
    </row>
    <row r="2133" spans="2:16" s="9" customFormat="1" ht="12.75" hidden="1" customHeight="1">
      <c r="B2133" s="63"/>
      <c r="C2133" s="63"/>
      <c r="D2133" s="64"/>
      <c r="E2133" s="64"/>
      <c r="F2133" s="65"/>
      <c r="K2133" s="6"/>
      <c r="L2133" s="6"/>
      <c r="M2133" s="6"/>
      <c r="N2133" s="6"/>
      <c r="O2133" s="6"/>
      <c r="P2133" s="6"/>
    </row>
    <row r="2134" spans="2:16" s="9" customFormat="1" ht="12.75" hidden="1" customHeight="1">
      <c r="B2134" s="63"/>
      <c r="C2134" s="63"/>
      <c r="D2134" s="64"/>
      <c r="E2134" s="64"/>
      <c r="F2134" s="65"/>
      <c r="K2134" s="6"/>
      <c r="L2134" s="6"/>
      <c r="M2134" s="6"/>
      <c r="N2134" s="6"/>
      <c r="O2134" s="6"/>
      <c r="P2134" s="6"/>
    </row>
    <row r="2135" spans="2:16" s="9" customFormat="1" ht="12.75" hidden="1" customHeight="1">
      <c r="B2135" s="63"/>
      <c r="C2135" s="63"/>
      <c r="D2135" s="64"/>
      <c r="E2135" s="64"/>
      <c r="F2135" s="65"/>
      <c r="K2135" s="6"/>
      <c r="L2135" s="6"/>
      <c r="M2135" s="6"/>
      <c r="N2135" s="6"/>
      <c r="O2135" s="6"/>
      <c r="P2135" s="6"/>
    </row>
    <row r="2136" spans="2:16" s="9" customFormat="1" ht="12.75" hidden="1" customHeight="1">
      <c r="B2136" s="63"/>
      <c r="C2136" s="63"/>
      <c r="D2136" s="64"/>
      <c r="E2136" s="64"/>
      <c r="F2136" s="65"/>
      <c r="K2136" s="6"/>
      <c r="L2136" s="6"/>
      <c r="M2136" s="6"/>
      <c r="N2136" s="6"/>
      <c r="O2136" s="6"/>
      <c r="P2136" s="6"/>
    </row>
    <row r="2137" spans="2:16" s="9" customFormat="1" ht="12.75" hidden="1" customHeight="1">
      <c r="B2137" s="63"/>
      <c r="C2137" s="63"/>
      <c r="D2137" s="64"/>
      <c r="E2137" s="64"/>
      <c r="F2137" s="65"/>
      <c r="K2137" s="6"/>
      <c r="L2137" s="6"/>
      <c r="M2137" s="6"/>
      <c r="N2137" s="6"/>
      <c r="O2137" s="6"/>
      <c r="P2137" s="6"/>
    </row>
    <row r="2138" spans="2:16" s="9" customFormat="1" ht="12.75" hidden="1" customHeight="1">
      <c r="B2138" s="63"/>
      <c r="C2138" s="63"/>
      <c r="D2138" s="64"/>
      <c r="E2138" s="64"/>
      <c r="F2138" s="65"/>
      <c r="K2138" s="6"/>
      <c r="L2138" s="6"/>
      <c r="M2138" s="6"/>
      <c r="N2138" s="6"/>
      <c r="O2138" s="6"/>
      <c r="P2138" s="6"/>
    </row>
    <row r="2139" spans="2:16" s="9" customFormat="1" ht="12.75" hidden="1" customHeight="1">
      <c r="B2139" s="63"/>
      <c r="C2139" s="63"/>
      <c r="D2139" s="64"/>
      <c r="E2139" s="64"/>
      <c r="F2139" s="65"/>
      <c r="K2139" s="6"/>
      <c r="L2139" s="6"/>
      <c r="M2139" s="6"/>
      <c r="N2139" s="6"/>
      <c r="O2139" s="6"/>
      <c r="P2139" s="6"/>
    </row>
    <row r="2140" spans="2:16" s="9" customFormat="1" ht="12.75" hidden="1" customHeight="1">
      <c r="B2140" s="63"/>
      <c r="C2140" s="63"/>
      <c r="D2140" s="64"/>
      <c r="E2140" s="64"/>
      <c r="F2140" s="65"/>
      <c r="K2140" s="6"/>
      <c r="L2140" s="6"/>
      <c r="M2140" s="6"/>
      <c r="N2140" s="6"/>
      <c r="O2140" s="6"/>
      <c r="P2140" s="6"/>
    </row>
    <row r="2141" spans="2:16" s="9" customFormat="1" ht="12.75" hidden="1" customHeight="1">
      <c r="B2141" s="63"/>
      <c r="C2141" s="63"/>
      <c r="D2141" s="64"/>
      <c r="E2141" s="64"/>
      <c r="F2141" s="65"/>
      <c r="K2141" s="6"/>
      <c r="L2141" s="6"/>
      <c r="M2141" s="6"/>
      <c r="N2141" s="6"/>
      <c r="O2141" s="6"/>
      <c r="P2141" s="6"/>
    </row>
    <row r="2142" spans="2:16" s="9" customFormat="1" ht="12.75" hidden="1" customHeight="1">
      <c r="B2142" s="63"/>
      <c r="C2142" s="63"/>
      <c r="D2142" s="64"/>
      <c r="E2142" s="64"/>
      <c r="F2142" s="65"/>
      <c r="K2142" s="6"/>
      <c r="L2142" s="6"/>
      <c r="M2142" s="6"/>
      <c r="N2142" s="6"/>
      <c r="O2142" s="6"/>
      <c r="P2142" s="6"/>
    </row>
    <row r="2143" spans="2:16" s="9" customFormat="1" ht="12.75" hidden="1" customHeight="1">
      <c r="B2143" s="63"/>
      <c r="C2143" s="63"/>
      <c r="D2143" s="64"/>
      <c r="E2143" s="64"/>
      <c r="F2143" s="65"/>
      <c r="K2143" s="6"/>
      <c r="L2143" s="6"/>
      <c r="M2143" s="6"/>
      <c r="N2143" s="6"/>
      <c r="O2143" s="6"/>
      <c r="P2143" s="6"/>
    </row>
    <row r="2144" spans="2:16" s="9" customFormat="1" ht="12.75" hidden="1" customHeight="1">
      <c r="B2144" s="63"/>
      <c r="C2144" s="63"/>
      <c r="D2144" s="64"/>
      <c r="E2144" s="64"/>
      <c r="F2144" s="65"/>
      <c r="K2144" s="6"/>
      <c r="L2144" s="6"/>
      <c r="M2144" s="6"/>
      <c r="N2144" s="6"/>
      <c r="O2144" s="6"/>
      <c r="P2144" s="6"/>
    </row>
    <row r="2145" spans="2:16" s="9" customFormat="1" ht="12.75" hidden="1" customHeight="1">
      <c r="B2145" s="63"/>
      <c r="C2145" s="63"/>
      <c r="D2145" s="64"/>
      <c r="E2145" s="64"/>
      <c r="F2145" s="65"/>
      <c r="K2145" s="6"/>
      <c r="L2145" s="6"/>
      <c r="M2145" s="6"/>
      <c r="N2145" s="6"/>
      <c r="O2145" s="6"/>
      <c r="P2145" s="6"/>
    </row>
    <row r="2146" spans="2:16" s="9" customFormat="1" ht="12.75" hidden="1" customHeight="1">
      <c r="B2146" s="63"/>
      <c r="C2146" s="63"/>
      <c r="D2146" s="64"/>
      <c r="E2146" s="64"/>
      <c r="F2146" s="65"/>
      <c r="K2146" s="6"/>
      <c r="L2146" s="6"/>
      <c r="M2146" s="6"/>
      <c r="N2146" s="6"/>
      <c r="O2146" s="6"/>
      <c r="P2146" s="6"/>
    </row>
    <row r="2147" spans="2:16" s="9" customFormat="1" ht="12.75" hidden="1" customHeight="1">
      <c r="B2147" s="63"/>
      <c r="C2147" s="63"/>
      <c r="D2147" s="64"/>
      <c r="E2147" s="64"/>
      <c r="F2147" s="65"/>
      <c r="K2147" s="6"/>
      <c r="L2147" s="6"/>
      <c r="M2147" s="6"/>
      <c r="N2147" s="6"/>
      <c r="O2147" s="6"/>
      <c r="P2147" s="6"/>
    </row>
    <row r="2148" spans="2:16" s="9" customFormat="1" ht="12.75" hidden="1" customHeight="1">
      <c r="B2148" s="63"/>
      <c r="C2148" s="63"/>
      <c r="D2148" s="64"/>
      <c r="E2148" s="64"/>
      <c r="F2148" s="65"/>
      <c r="K2148" s="6"/>
      <c r="L2148" s="6"/>
      <c r="M2148" s="6"/>
      <c r="N2148" s="6"/>
      <c r="O2148" s="6"/>
      <c r="P2148" s="6"/>
    </row>
    <row r="2149" spans="2:16" s="9" customFormat="1" ht="12.75" hidden="1" customHeight="1">
      <c r="B2149" s="63"/>
      <c r="C2149" s="63"/>
      <c r="D2149" s="64"/>
      <c r="E2149" s="64"/>
      <c r="F2149" s="65"/>
      <c r="K2149" s="6"/>
      <c r="L2149" s="6"/>
      <c r="M2149" s="6"/>
      <c r="N2149" s="6"/>
      <c r="O2149" s="6"/>
      <c r="P2149" s="6"/>
    </row>
    <row r="2150" spans="2:16" s="9" customFormat="1" ht="12.75" hidden="1" customHeight="1">
      <c r="B2150" s="63"/>
      <c r="C2150" s="63"/>
      <c r="D2150" s="64"/>
      <c r="E2150" s="64"/>
      <c r="F2150" s="65"/>
      <c r="K2150" s="6"/>
      <c r="L2150" s="6"/>
      <c r="M2150" s="6"/>
      <c r="N2150" s="6"/>
      <c r="O2150" s="6"/>
      <c r="P2150" s="6"/>
    </row>
    <row r="2151" spans="2:16" s="9" customFormat="1" ht="12.75" hidden="1" customHeight="1">
      <c r="B2151" s="63"/>
      <c r="C2151" s="63"/>
      <c r="D2151" s="64"/>
      <c r="E2151" s="64"/>
      <c r="F2151" s="65"/>
      <c r="K2151" s="6"/>
      <c r="L2151" s="6"/>
      <c r="M2151" s="6"/>
      <c r="N2151" s="6"/>
      <c r="O2151" s="6"/>
      <c r="P2151" s="6"/>
    </row>
    <row r="2152" spans="2:16" s="9" customFormat="1" ht="12.75" hidden="1" customHeight="1">
      <c r="B2152" s="63"/>
      <c r="C2152" s="63"/>
      <c r="D2152" s="64"/>
      <c r="E2152" s="64"/>
      <c r="F2152" s="65"/>
      <c r="K2152" s="6"/>
      <c r="L2152" s="6"/>
      <c r="M2152" s="6"/>
      <c r="N2152" s="6"/>
      <c r="O2152" s="6"/>
      <c r="P2152" s="6"/>
    </row>
    <row r="2153" spans="2:16" s="9" customFormat="1" ht="12.75" hidden="1" customHeight="1">
      <c r="B2153" s="63"/>
      <c r="C2153" s="63"/>
      <c r="D2153" s="64"/>
      <c r="E2153" s="64"/>
      <c r="F2153" s="65"/>
      <c r="K2153" s="6"/>
      <c r="L2153" s="6"/>
      <c r="M2153" s="6"/>
      <c r="N2153" s="6"/>
      <c r="O2153" s="6"/>
      <c r="P2153" s="6"/>
    </row>
    <row r="2154" spans="2:16" s="9" customFormat="1" ht="12.75" hidden="1" customHeight="1">
      <c r="B2154" s="63"/>
      <c r="C2154" s="63"/>
      <c r="D2154" s="64"/>
      <c r="E2154" s="64"/>
      <c r="F2154" s="65"/>
      <c r="K2154" s="6"/>
      <c r="L2154" s="6"/>
      <c r="M2154" s="6"/>
      <c r="N2154" s="6"/>
      <c r="O2154" s="6"/>
      <c r="P2154" s="6"/>
    </row>
    <row r="2155" spans="2:16" s="9" customFormat="1" ht="12.75" hidden="1" customHeight="1">
      <c r="B2155" s="63"/>
      <c r="C2155" s="63"/>
      <c r="D2155" s="64"/>
      <c r="E2155" s="64"/>
      <c r="F2155" s="65"/>
      <c r="K2155" s="6"/>
      <c r="L2155" s="6"/>
      <c r="M2155" s="6"/>
      <c r="N2155" s="6"/>
      <c r="O2155" s="6"/>
      <c r="P2155" s="6"/>
    </row>
    <row r="2156" spans="2:16" s="9" customFormat="1" ht="12.75" hidden="1" customHeight="1">
      <c r="B2156" s="63"/>
      <c r="C2156" s="63"/>
      <c r="D2156" s="64"/>
      <c r="E2156" s="64"/>
      <c r="F2156" s="65"/>
      <c r="K2156" s="6"/>
      <c r="L2156" s="6"/>
      <c r="M2156" s="6"/>
      <c r="N2156" s="6"/>
      <c r="O2156" s="6"/>
      <c r="P2156" s="6"/>
    </row>
    <row r="2157" spans="2:16" s="9" customFormat="1" ht="12.75" hidden="1" customHeight="1">
      <c r="B2157" s="63"/>
      <c r="C2157" s="63"/>
      <c r="D2157" s="64"/>
      <c r="E2157" s="64"/>
      <c r="F2157" s="65"/>
      <c r="K2157" s="6"/>
      <c r="L2157" s="6"/>
      <c r="M2157" s="6"/>
      <c r="N2157" s="6"/>
      <c r="O2157" s="6"/>
      <c r="P2157" s="6"/>
    </row>
    <row r="2158" spans="2:16" s="9" customFormat="1" ht="12.75" hidden="1" customHeight="1">
      <c r="B2158" s="63"/>
      <c r="C2158" s="63"/>
      <c r="D2158" s="64"/>
      <c r="E2158" s="64"/>
      <c r="F2158" s="65"/>
      <c r="K2158" s="6"/>
      <c r="L2158" s="6"/>
      <c r="M2158" s="6"/>
      <c r="N2158" s="6"/>
      <c r="O2158" s="6"/>
      <c r="P2158" s="6"/>
    </row>
    <row r="2159" spans="2:16" s="9" customFormat="1" ht="12.75" hidden="1" customHeight="1">
      <c r="B2159" s="63"/>
      <c r="C2159" s="63"/>
      <c r="D2159" s="64"/>
      <c r="E2159" s="64"/>
      <c r="F2159" s="65"/>
      <c r="K2159" s="6"/>
      <c r="L2159" s="6"/>
      <c r="M2159" s="6"/>
      <c r="N2159" s="6"/>
      <c r="O2159" s="6"/>
      <c r="P2159" s="6"/>
    </row>
    <row r="2160" spans="2:16" s="9" customFormat="1" ht="12.75" hidden="1" customHeight="1">
      <c r="B2160" s="63"/>
      <c r="C2160" s="63"/>
      <c r="D2160" s="64"/>
      <c r="E2160" s="64"/>
      <c r="F2160" s="65"/>
      <c r="K2160" s="6"/>
      <c r="L2160" s="6"/>
      <c r="M2160" s="6"/>
      <c r="N2160" s="6"/>
      <c r="O2160" s="6"/>
      <c r="P2160" s="6"/>
    </row>
    <row r="2161" spans="2:16" s="9" customFormat="1" ht="12.75" hidden="1" customHeight="1">
      <c r="B2161" s="63"/>
      <c r="C2161" s="63"/>
      <c r="D2161" s="64"/>
      <c r="E2161" s="64"/>
      <c r="F2161" s="65"/>
      <c r="K2161" s="6"/>
      <c r="L2161" s="6"/>
      <c r="M2161" s="6"/>
      <c r="N2161" s="6"/>
      <c r="O2161" s="6"/>
      <c r="P2161" s="6"/>
    </row>
    <row r="2162" spans="2:16" s="9" customFormat="1" ht="12.75" hidden="1" customHeight="1">
      <c r="B2162" s="63"/>
      <c r="C2162" s="63"/>
      <c r="D2162" s="64"/>
      <c r="E2162" s="64"/>
      <c r="F2162" s="65"/>
      <c r="K2162" s="6"/>
      <c r="L2162" s="6"/>
      <c r="M2162" s="6"/>
      <c r="N2162" s="6"/>
      <c r="O2162" s="6"/>
      <c r="P2162" s="6"/>
    </row>
    <row r="2163" spans="2:16" s="9" customFormat="1" ht="12.75" hidden="1" customHeight="1">
      <c r="B2163" s="63"/>
      <c r="C2163" s="63"/>
      <c r="D2163" s="64"/>
      <c r="E2163" s="64"/>
      <c r="F2163" s="65"/>
      <c r="K2163" s="6"/>
      <c r="L2163" s="6"/>
      <c r="M2163" s="6"/>
      <c r="N2163" s="6"/>
      <c r="O2163" s="6"/>
      <c r="P2163" s="6"/>
    </row>
    <row r="2164" spans="2:16" s="9" customFormat="1" ht="12.75" hidden="1" customHeight="1">
      <c r="B2164" s="63"/>
      <c r="C2164" s="63"/>
      <c r="D2164" s="64"/>
      <c r="E2164" s="64"/>
      <c r="F2164" s="65"/>
      <c r="K2164" s="6"/>
      <c r="L2164" s="6"/>
      <c r="M2164" s="6"/>
      <c r="N2164" s="6"/>
      <c r="O2164" s="6"/>
      <c r="P2164" s="6"/>
    </row>
    <row r="2165" spans="2:16" s="9" customFormat="1" ht="12.75" hidden="1" customHeight="1">
      <c r="B2165" s="63"/>
      <c r="C2165" s="63"/>
      <c r="D2165" s="64"/>
      <c r="E2165" s="64"/>
      <c r="F2165" s="65"/>
      <c r="K2165" s="6"/>
      <c r="L2165" s="6"/>
      <c r="M2165" s="6"/>
      <c r="N2165" s="6"/>
      <c r="O2165" s="6"/>
      <c r="P2165" s="6"/>
    </row>
    <row r="2166" spans="2:16" s="9" customFormat="1" ht="12.75" hidden="1" customHeight="1">
      <c r="B2166" s="63"/>
      <c r="C2166" s="63"/>
      <c r="D2166" s="64"/>
      <c r="E2166" s="64"/>
      <c r="F2166" s="65"/>
      <c r="K2166" s="6"/>
      <c r="L2166" s="6"/>
      <c r="M2166" s="6"/>
      <c r="N2166" s="6"/>
      <c r="O2166" s="6"/>
      <c r="P2166" s="6"/>
    </row>
    <row r="2167" spans="2:16" s="9" customFormat="1" ht="12.75" hidden="1" customHeight="1">
      <c r="B2167" s="63"/>
      <c r="C2167" s="63"/>
      <c r="D2167" s="64"/>
      <c r="E2167" s="64"/>
      <c r="F2167" s="65"/>
      <c r="K2167" s="6"/>
      <c r="L2167" s="6"/>
      <c r="M2167" s="6"/>
      <c r="N2167" s="6"/>
      <c r="O2167" s="6"/>
      <c r="P2167" s="6"/>
    </row>
    <row r="2168" spans="2:16" s="9" customFormat="1" ht="12.75" hidden="1" customHeight="1">
      <c r="B2168" s="63"/>
      <c r="C2168" s="63"/>
      <c r="D2168" s="64"/>
      <c r="E2168" s="64"/>
      <c r="F2168" s="65"/>
      <c r="K2168" s="6"/>
      <c r="L2168" s="6"/>
      <c r="M2168" s="6"/>
      <c r="N2168" s="6"/>
      <c r="O2168" s="6"/>
      <c r="P2168" s="6"/>
    </row>
    <row r="2169" spans="2:16" s="9" customFormat="1" ht="12.75" hidden="1" customHeight="1">
      <c r="B2169" s="63"/>
      <c r="C2169" s="63"/>
      <c r="D2169" s="64"/>
      <c r="E2169" s="64"/>
      <c r="F2169" s="65"/>
      <c r="K2169" s="6"/>
      <c r="L2169" s="6"/>
      <c r="M2169" s="6"/>
      <c r="N2169" s="6"/>
      <c r="O2169" s="6"/>
      <c r="P2169" s="6"/>
    </row>
    <row r="2170" spans="2:16" s="9" customFormat="1" ht="12.75" hidden="1" customHeight="1">
      <c r="B2170" s="63"/>
      <c r="C2170" s="63"/>
      <c r="D2170" s="64"/>
      <c r="E2170" s="64"/>
      <c r="F2170" s="65"/>
      <c r="K2170" s="6"/>
      <c r="L2170" s="6"/>
      <c r="M2170" s="6"/>
      <c r="N2170" s="6"/>
      <c r="O2170" s="6"/>
      <c r="P2170" s="6"/>
    </row>
    <row r="2171" spans="2:16" s="9" customFormat="1" ht="12.75" hidden="1" customHeight="1">
      <c r="B2171" s="63"/>
      <c r="C2171" s="63"/>
      <c r="D2171" s="64"/>
      <c r="E2171" s="64"/>
      <c r="F2171" s="65"/>
      <c r="K2171" s="6"/>
      <c r="L2171" s="6"/>
      <c r="M2171" s="6"/>
      <c r="N2171" s="6"/>
      <c r="O2171" s="6"/>
      <c r="P2171" s="6"/>
    </row>
    <row r="2172" spans="2:16" s="9" customFormat="1" ht="12.75" hidden="1" customHeight="1">
      <c r="B2172" s="63"/>
      <c r="C2172" s="63"/>
      <c r="D2172" s="64"/>
      <c r="E2172" s="64"/>
      <c r="F2172" s="65"/>
      <c r="K2172" s="6"/>
      <c r="L2172" s="6"/>
      <c r="M2172" s="6"/>
      <c r="N2172" s="6"/>
      <c r="O2172" s="6"/>
      <c r="P2172" s="6"/>
    </row>
    <row r="2173" spans="2:16" s="9" customFormat="1" ht="12.75" hidden="1" customHeight="1">
      <c r="B2173" s="63"/>
      <c r="C2173" s="63"/>
      <c r="D2173" s="64"/>
      <c r="E2173" s="64"/>
      <c r="F2173" s="65"/>
      <c r="K2173" s="6"/>
      <c r="L2173" s="6"/>
      <c r="M2173" s="6"/>
      <c r="N2173" s="6"/>
      <c r="O2173" s="6"/>
      <c r="P2173" s="6"/>
    </row>
    <row r="2174" spans="2:16" s="9" customFormat="1" ht="12.75" hidden="1" customHeight="1">
      <c r="B2174" s="63"/>
      <c r="C2174" s="63"/>
      <c r="D2174" s="64"/>
      <c r="E2174" s="64"/>
      <c r="F2174" s="65"/>
      <c r="K2174" s="6"/>
      <c r="L2174" s="6"/>
      <c r="M2174" s="6"/>
      <c r="N2174" s="6"/>
      <c r="O2174" s="6"/>
      <c r="P2174" s="6"/>
    </row>
    <row r="2175" spans="2:16" s="9" customFormat="1" ht="12.75" hidden="1" customHeight="1">
      <c r="B2175" s="63"/>
      <c r="C2175" s="63"/>
      <c r="D2175" s="64"/>
      <c r="E2175" s="64"/>
      <c r="F2175" s="65"/>
      <c r="K2175" s="6"/>
      <c r="L2175" s="6"/>
      <c r="M2175" s="6"/>
      <c r="N2175" s="6"/>
      <c r="O2175" s="6"/>
      <c r="P2175" s="6"/>
    </row>
    <row r="2176" spans="2:16" s="9" customFormat="1" ht="12.75" hidden="1" customHeight="1">
      <c r="B2176" s="63"/>
      <c r="C2176" s="63"/>
      <c r="D2176" s="64"/>
      <c r="E2176" s="64"/>
      <c r="F2176" s="65"/>
      <c r="K2176" s="6"/>
      <c r="L2176" s="6"/>
      <c r="M2176" s="6"/>
      <c r="N2176" s="6"/>
      <c r="O2176" s="6"/>
      <c r="P2176" s="6"/>
    </row>
    <row r="2177" spans="2:16" s="9" customFormat="1" ht="12.75" hidden="1" customHeight="1">
      <c r="B2177" s="63"/>
      <c r="C2177" s="63"/>
      <c r="D2177" s="64"/>
      <c r="E2177" s="64"/>
      <c r="F2177" s="65"/>
      <c r="K2177" s="6"/>
      <c r="L2177" s="6"/>
      <c r="M2177" s="6"/>
      <c r="N2177" s="6"/>
      <c r="O2177" s="6"/>
      <c r="P2177" s="6"/>
    </row>
    <row r="2178" spans="2:16" s="9" customFormat="1" ht="12.75" hidden="1" customHeight="1">
      <c r="B2178" s="63"/>
      <c r="C2178" s="63"/>
      <c r="D2178" s="64"/>
      <c r="E2178" s="64"/>
      <c r="F2178" s="65"/>
      <c r="K2178" s="6"/>
      <c r="L2178" s="6"/>
      <c r="M2178" s="6"/>
      <c r="N2178" s="6"/>
      <c r="O2178" s="6"/>
      <c r="P2178" s="6"/>
    </row>
    <row r="2179" spans="2:16" s="9" customFormat="1" ht="12.75" hidden="1" customHeight="1">
      <c r="B2179" s="63"/>
      <c r="C2179" s="63"/>
      <c r="D2179" s="64"/>
      <c r="E2179" s="64"/>
      <c r="F2179" s="65"/>
      <c r="K2179" s="6"/>
      <c r="L2179" s="6"/>
      <c r="M2179" s="6"/>
      <c r="N2179" s="6"/>
      <c r="O2179" s="6"/>
      <c r="P2179" s="6"/>
    </row>
    <row r="2180" spans="2:16" s="9" customFormat="1" ht="12.75" hidden="1" customHeight="1">
      <c r="B2180" s="63"/>
      <c r="C2180" s="63"/>
      <c r="D2180" s="64"/>
      <c r="E2180" s="64"/>
      <c r="F2180" s="65"/>
      <c r="K2180" s="6"/>
      <c r="L2180" s="6"/>
      <c r="M2180" s="6"/>
      <c r="N2180" s="6"/>
      <c r="O2180" s="6"/>
      <c r="P2180" s="6"/>
    </row>
    <row r="2181" spans="2:16" s="9" customFormat="1" ht="12.75" hidden="1" customHeight="1">
      <c r="B2181" s="63"/>
      <c r="C2181" s="63"/>
      <c r="D2181" s="64"/>
      <c r="E2181" s="64"/>
      <c r="F2181" s="65"/>
      <c r="K2181" s="6"/>
      <c r="L2181" s="6"/>
      <c r="M2181" s="6"/>
      <c r="N2181" s="6"/>
      <c r="O2181" s="6"/>
      <c r="P2181" s="6"/>
    </row>
    <row r="2182" spans="2:16" s="9" customFormat="1" ht="12.75" hidden="1" customHeight="1">
      <c r="B2182" s="63"/>
      <c r="C2182" s="63"/>
      <c r="D2182" s="64"/>
      <c r="E2182" s="64"/>
      <c r="F2182" s="65"/>
      <c r="K2182" s="6"/>
      <c r="L2182" s="6"/>
      <c r="M2182" s="6"/>
      <c r="N2182" s="6"/>
      <c r="O2182" s="6"/>
      <c r="P2182" s="6"/>
    </row>
    <row r="2183" spans="2:16" s="9" customFormat="1" ht="12.75" hidden="1" customHeight="1">
      <c r="B2183" s="63"/>
      <c r="C2183" s="63"/>
      <c r="D2183" s="64"/>
      <c r="E2183" s="64"/>
      <c r="F2183" s="65"/>
      <c r="K2183" s="6"/>
      <c r="L2183" s="6"/>
      <c r="M2183" s="6"/>
      <c r="N2183" s="6"/>
      <c r="O2183" s="6"/>
      <c r="P2183" s="6"/>
    </row>
    <row r="2184" spans="2:16" s="9" customFormat="1" ht="12.75" hidden="1" customHeight="1">
      <c r="B2184" s="63"/>
      <c r="C2184" s="63"/>
      <c r="D2184" s="64"/>
      <c r="E2184" s="64"/>
      <c r="F2184" s="65"/>
      <c r="K2184" s="6"/>
      <c r="L2184" s="6"/>
      <c r="M2184" s="6"/>
      <c r="N2184" s="6"/>
      <c r="O2184" s="6"/>
      <c r="P2184" s="6"/>
    </row>
    <row r="2185" spans="2:16" s="9" customFormat="1" ht="12.75" hidden="1" customHeight="1">
      <c r="B2185" s="63"/>
      <c r="C2185" s="63"/>
      <c r="D2185" s="64"/>
      <c r="E2185" s="64"/>
      <c r="F2185" s="65"/>
      <c r="K2185" s="6"/>
      <c r="L2185" s="6"/>
      <c r="M2185" s="6"/>
      <c r="N2185" s="6"/>
      <c r="O2185" s="6"/>
      <c r="P2185" s="6"/>
    </row>
    <row r="2186" spans="2:16" s="9" customFormat="1" ht="12.75" hidden="1" customHeight="1">
      <c r="B2186" s="63"/>
      <c r="C2186" s="63"/>
      <c r="D2186" s="64"/>
      <c r="E2186" s="64"/>
      <c r="F2186" s="65"/>
      <c r="K2186" s="6"/>
      <c r="L2186" s="6"/>
      <c r="M2186" s="6"/>
      <c r="N2186" s="6"/>
      <c r="O2186" s="6"/>
      <c r="P2186" s="6"/>
    </row>
    <row r="2187" spans="2:16" s="9" customFormat="1" ht="12.75" hidden="1" customHeight="1">
      <c r="B2187" s="63"/>
      <c r="C2187" s="63"/>
      <c r="D2187" s="64"/>
      <c r="E2187" s="64"/>
      <c r="F2187" s="65"/>
      <c r="K2187" s="6"/>
      <c r="L2187" s="6"/>
      <c r="M2187" s="6"/>
      <c r="N2187" s="6"/>
      <c r="O2187" s="6"/>
      <c r="P2187" s="6"/>
    </row>
    <row r="2188" spans="2:16" s="9" customFormat="1" ht="12.75" hidden="1" customHeight="1">
      <c r="B2188" s="63"/>
      <c r="C2188" s="63"/>
      <c r="D2188" s="64"/>
      <c r="E2188" s="64"/>
      <c r="F2188" s="65"/>
      <c r="K2188" s="6"/>
      <c r="L2188" s="6"/>
      <c r="M2188" s="6"/>
      <c r="N2188" s="6"/>
      <c r="O2188" s="6"/>
      <c r="P2188" s="6"/>
    </row>
    <row r="2189" spans="2:16" s="9" customFormat="1" ht="12.75" hidden="1" customHeight="1">
      <c r="B2189" s="63"/>
      <c r="C2189" s="63"/>
      <c r="D2189" s="64"/>
      <c r="E2189" s="64"/>
      <c r="F2189" s="65"/>
      <c r="K2189" s="6"/>
      <c r="L2189" s="6"/>
      <c r="M2189" s="6"/>
      <c r="N2189" s="6"/>
      <c r="O2189" s="6"/>
      <c r="P2189" s="6"/>
    </row>
    <row r="2190" spans="2:16" s="9" customFormat="1" ht="12.75" hidden="1" customHeight="1">
      <c r="B2190" s="63"/>
      <c r="C2190" s="63"/>
      <c r="D2190" s="64"/>
      <c r="E2190" s="64"/>
      <c r="F2190" s="65"/>
      <c r="K2190" s="6"/>
      <c r="L2190" s="6"/>
      <c r="M2190" s="6"/>
      <c r="N2190" s="6"/>
      <c r="O2190" s="6"/>
      <c r="P2190" s="6"/>
    </row>
    <row r="2191" spans="2:16" s="9" customFormat="1" ht="12.75" hidden="1" customHeight="1">
      <c r="B2191" s="63"/>
      <c r="C2191" s="63"/>
      <c r="D2191" s="64"/>
      <c r="E2191" s="64"/>
      <c r="F2191" s="65"/>
      <c r="K2191" s="6"/>
      <c r="L2191" s="6"/>
      <c r="M2191" s="6"/>
      <c r="N2191" s="6"/>
      <c r="O2191" s="6"/>
      <c r="P2191" s="6"/>
    </row>
    <row r="2192" spans="2:16" s="9" customFormat="1" ht="12.75" hidden="1" customHeight="1">
      <c r="B2192" s="63"/>
      <c r="C2192" s="63"/>
      <c r="D2192" s="64"/>
      <c r="E2192" s="64"/>
      <c r="F2192" s="65"/>
      <c r="K2192" s="6"/>
      <c r="L2192" s="6"/>
      <c r="M2192" s="6"/>
      <c r="N2192" s="6"/>
      <c r="O2192" s="6"/>
      <c r="P2192" s="6"/>
    </row>
    <row r="2193" spans="2:16" s="9" customFormat="1" ht="12.75" hidden="1" customHeight="1">
      <c r="B2193" s="63"/>
      <c r="C2193" s="63"/>
      <c r="D2193" s="64"/>
      <c r="E2193" s="64"/>
      <c r="F2193" s="65"/>
      <c r="K2193" s="6"/>
      <c r="L2193" s="6"/>
      <c r="M2193" s="6"/>
      <c r="N2193" s="6"/>
      <c r="O2193" s="6"/>
      <c r="P2193" s="6"/>
    </row>
    <row r="2194" spans="2:16" s="9" customFormat="1" ht="12.75" hidden="1" customHeight="1">
      <c r="B2194" s="63"/>
      <c r="C2194" s="63"/>
      <c r="D2194" s="64"/>
      <c r="E2194" s="64"/>
      <c r="F2194" s="65"/>
      <c r="K2194" s="6"/>
      <c r="L2194" s="6"/>
      <c r="M2194" s="6"/>
      <c r="N2194" s="6"/>
      <c r="O2194" s="6"/>
      <c r="P2194" s="6"/>
    </row>
    <row r="2195" spans="2:16" s="9" customFormat="1" ht="12.75" hidden="1" customHeight="1">
      <c r="B2195" s="63"/>
      <c r="C2195" s="63"/>
      <c r="D2195" s="64"/>
      <c r="E2195" s="64"/>
      <c r="F2195" s="65"/>
      <c r="K2195" s="6"/>
      <c r="L2195" s="6"/>
      <c r="M2195" s="6"/>
      <c r="N2195" s="6"/>
      <c r="O2195" s="6"/>
      <c r="P2195" s="6"/>
    </row>
    <row r="2196" spans="2:16" s="9" customFormat="1" ht="12.75" hidden="1" customHeight="1">
      <c r="B2196" s="63"/>
      <c r="C2196" s="63"/>
      <c r="D2196" s="64"/>
      <c r="E2196" s="64"/>
      <c r="F2196" s="65"/>
      <c r="K2196" s="6"/>
      <c r="L2196" s="6"/>
      <c r="M2196" s="6"/>
      <c r="N2196" s="6"/>
      <c r="O2196" s="6"/>
      <c r="P2196" s="6"/>
    </row>
    <row r="2197" spans="2:16" s="9" customFormat="1" ht="12.75" hidden="1" customHeight="1">
      <c r="B2197" s="63"/>
      <c r="C2197" s="63"/>
      <c r="D2197" s="64"/>
      <c r="E2197" s="64"/>
      <c r="F2197" s="65"/>
      <c r="K2197" s="6"/>
      <c r="L2197" s="6"/>
      <c r="M2197" s="6"/>
      <c r="N2197" s="6"/>
      <c r="O2197" s="6"/>
      <c r="P2197" s="6"/>
    </row>
    <row r="2198" spans="2:16" s="9" customFormat="1" ht="12.75" hidden="1" customHeight="1">
      <c r="B2198" s="63"/>
      <c r="C2198" s="63"/>
      <c r="D2198" s="64"/>
      <c r="E2198" s="64"/>
      <c r="F2198" s="65"/>
      <c r="K2198" s="6"/>
      <c r="L2198" s="6"/>
      <c r="M2198" s="6"/>
      <c r="N2198" s="6"/>
      <c r="O2198" s="6"/>
      <c r="P2198" s="6"/>
    </row>
    <row r="2199" spans="2:16" s="9" customFormat="1" ht="12.75" hidden="1" customHeight="1">
      <c r="B2199" s="63"/>
      <c r="C2199" s="63"/>
      <c r="D2199" s="64"/>
      <c r="E2199" s="64"/>
      <c r="F2199" s="65"/>
      <c r="K2199" s="6"/>
      <c r="L2199" s="6"/>
      <c r="M2199" s="6"/>
      <c r="N2199" s="6"/>
      <c r="O2199" s="6"/>
      <c r="P2199" s="6"/>
    </row>
    <row r="2200" spans="2:16" s="9" customFormat="1" ht="12.75" hidden="1" customHeight="1">
      <c r="B2200" s="63"/>
      <c r="C2200" s="63"/>
      <c r="D2200" s="64"/>
      <c r="E2200" s="64"/>
      <c r="F2200" s="65"/>
      <c r="K2200" s="6"/>
      <c r="L2200" s="6"/>
      <c r="M2200" s="6"/>
      <c r="N2200" s="6"/>
      <c r="O2200" s="6"/>
      <c r="P2200" s="6"/>
    </row>
    <row r="2201" spans="2:16" s="9" customFormat="1" ht="12.75" hidden="1" customHeight="1">
      <c r="B2201" s="63"/>
      <c r="C2201" s="63"/>
      <c r="D2201" s="64"/>
      <c r="E2201" s="64"/>
      <c r="F2201" s="65"/>
      <c r="K2201" s="6"/>
      <c r="L2201" s="6"/>
      <c r="M2201" s="6"/>
      <c r="N2201" s="6"/>
      <c r="O2201" s="6"/>
      <c r="P2201" s="6"/>
    </row>
    <row r="2202" spans="2:16" s="9" customFormat="1" ht="12.75" hidden="1" customHeight="1">
      <c r="B2202" s="63"/>
      <c r="C2202" s="63"/>
      <c r="D2202" s="64"/>
      <c r="E2202" s="64"/>
      <c r="F2202" s="65"/>
      <c r="K2202" s="6"/>
      <c r="L2202" s="6"/>
      <c r="M2202" s="6"/>
      <c r="N2202" s="6"/>
      <c r="O2202" s="6"/>
      <c r="P2202" s="6"/>
    </row>
    <row r="2203" spans="2:16" s="9" customFormat="1" ht="12.75" hidden="1" customHeight="1">
      <c r="B2203" s="63"/>
      <c r="C2203" s="63"/>
      <c r="D2203" s="64"/>
      <c r="E2203" s="64"/>
      <c r="F2203" s="65"/>
      <c r="K2203" s="6"/>
      <c r="L2203" s="6"/>
      <c r="M2203" s="6"/>
      <c r="N2203" s="6"/>
      <c r="O2203" s="6"/>
      <c r="P2203" s="6"/>
    </row>
    <row r="2204" spans="2:16" s="9" customFormat="1" ht="12.75" hidden="1" customHeight="1">
      <c r="B2204" s="63"/>
      <c r="C2204" s="63"/>
      <c r="D2204" s="64"/>
      <c r="E2204" s="64"/>
      <c r="F2204" s="65"/>
      <c r="K2204" s="6"/>
      <c r="L2204" s="6"/>
      <c r="M2204" s="6"/>
      <c r="N2204" s="6"/>
      <c r="O2204" s="6"/>
      <c r="P2204" s="6"/>
    </row>
    <row r="2205" spans="2:16" s="9" customFormat="1" ht="12.75" hidden="1" customHeight="1">
      <c r="B2205" s="63"/>
      <c r="C2205" s="63"/>
      <c r="D2205" s="64"/>
      <c r="E2205" s="64"/>
      <c r="F2205" s="65"/>
      <c r="K2205" s="6"/>
      <c r="L2205" s="6"/>
      <c r="M2205" s="6"/>
      <c r="N2205" s="6"/>
      <c r="O2205" s="6"/>
      <c r="P2205" s="6"/>
    </row>
    <row r="2206" spans="2:16" s="9" customFormat="1" ht="12.75" hidden="1" customHeight="1">
      <c r="B2206" s="63"/>
      <c r="C2206" s="63"/>
      <c r="D2206" s="64"/>
      <c r="E2206" s="64"/>
      <c r="F2206" s="65"/>
      <c r="K2206" s="6"/>
      <c r="L2206" s="6"/>
      <c r="M2206" s="6"/>
      <c r="N2206" s="6"/>
      <c r="O2206" s="6"/>
      <c r="P2206" s="6"/>
    </row>
    <row r="2207" spans="2:16" s="9" customFormat="1" ht="12.75" hidden="1" customHeight="1">
      <c r="B2207" s="63"/>
      <c r="C2207" s="63"/>
      <c r="D2207" s="64"/>
      <c r="E2207" s="64"/>
      <c r="F2207" s="65"/>
      <c r="K2207" s="6"/>
      <c r="L2207" s="6"/>
      <c r="M2207" s="6"/>
      <c r="N2207" s="6"/>
      <c r="O2207" s="6"/>
      <c r="P2207" s="6"/>
    </row>
    <row r="2208" spans="2:16" s="9" customFormat="1" ht="12.75" hidden="1" customHeight="1">
      <c r="B2208" s="63"/>
      <c r="C2208" s="63"/>
      <c r="D2208" s="64"/>
      <c r="E2208" s="64"/>
      <c r="F2208" s="65"/>
      <c r="K2208" s="6"/>
      <c r="L2208" s="6"/>
      <c r="M2208" s="6"/>
      <c r="N2208" s="6"/>
      <c r="O2208" s="6"/>
      <c r="P2208" s="6"/>
    </row>
    <row r="2209" spans="2:16" s="9" customFormat="1" ht="12.75" hidden="1" customHeight="1">
      <c r="B2209" s="63"/>
      <c r="C2209" s="63"/>
      <c r="D2209" s="64"/>
      <c r="E2209" s="64"/>
      <c r="F2209" s="65"/>
      <c r="K2209" s="6"/>
      <c r="L2209" s="6"/>
      <c r="M2209" s="6"/>
      <c r="N2209" s="6"/>
      <c r="O2209" s="6"/>
      <c r="P2209" s="6"/>
    </row>
    <row r="2210" spans="2:16" s="9" customFormat="1" ht="12.75" hidden="1" customHeight="1">
      <c r="B2210" s="63"/>
      <c r="C2210" s="63"/>
      <c r="D2210" s="64"/>
      <c r="E2210" s="64"/>
      <c r="F2210" s="65"/>
      <c r="K2210" s="6"/>
      <c r="L2210" s="6"/>
      <c r="M2210" s="6"/>
      <c r="N2210" s="6"/>
      <c r="O2210" s="6"/>
      <c r="P2210" s="6"/>
    </row>
    <row r="2211" spans="2:16" s="9" customFormat="1" ht="12.75" hidden="1" customHeight="1">
      <c r="B2211" s="63"/>
      <c r="C2211" s="63"/>
      <c r="D2211" s="64"/>
      <c r="E2211" s="64"/>
      <c r="F2211" s="65"/>
      <c r="K2211" s="6"/>
      <c r="L2211" s="6"/>
      <c r="M2211" s="6"/>
      <c r="N2211" s="6"/>
      <c r="O2211" s="6"/>
      <c r="P2211" s="6"/>
    </row>
    <row r="2212" spans="2:16" s="9" customFormat="1" ht="12.75" hidden="1" customHeight="1">
      <c r="B2212" s="63"/>
      <c r="C2212" s="63"/>
      <c r="D2212" s="64"/>
      <c r="E2212" s="64"/>
      <c r="F2212" s="65"/>
      <c r="K2212" s="6"/>
      <c r="L2212" s="6"/>
      <c r="M2212" s="6"/>
      <c r="N2212" s="6"/>
      <c r="O2212" s="6"/>
      <c r="P2212" s="6"/>
    </row>
    <row r="2213" spans="2:16" s="9" customFormat="1" ht="12.75" hidden="1" customHeight="1">
      <c r="B2213" s="63"/>
      <c r="C2213" s="63"/>
      <c r="D2213" s="64"/>
      <c r="E2213" s="64"/>
      <c r="F2213" s="65"/>
      <c r="K2213" s="6"/>
      <c r="L2213" s="6"/>
      <c r="M2213" s="6"/>
      <c r="N2213" s="6"/>
      <c r="O2213" s="6"/>
      <c r="P2213" s="6"/>
    </row>
    <row r="2214" spans="2:16" s="9" customFormat="1" ht="12.75" hidden="1" customHeight="1">
      <c r="B2214" s="63"/>
      <c r="C2214" s="63"/>
      <c r="D2214" s="64"/>
      <c r="E2214" s="64"/>
      <c r="F2214" s="65"/>
      <c r="K2214" s="6"/>
      <c r="L2214" s="6"/>
      <c r="M2214" s="6"/>
      <c r="N2214" s="6"/>
      <c r="O2214" s="6"/>
      <c r="P2214" s="6"/>
    </row>
    <row r="2215" spans="2:16" s="9" customFormat="1" ht="12.75" hidden="1" customHeight="1">
      <c r="B2215" s="63"/>
      <c r="C2215" s="63"/>
      <c r="D2215" s="64"/>
      <c r="E2215" s="64"/>
      <c r="F2215" s="65"/>
      <c r="K2215" s="6"/>
      <c r="L2215" s="6"/>
      <c r="M2215" s="6"/>
      <c r="N2215" s="6"/>
      <c r="O2215" s="6"/>
      <c r="P2215" s="6"/>
    </row>
    <row r="2216" spans="2:16" s="9" customFormat="1" ht="12.75" hidden="1" customHeight="1">
      <c r="B2216" s="63"/>
      <c r="C2216" s="63"/>
      <c r="D2216" s="64"/>
      <c r="E2216" s="64"/>
      <c r="F2216" s="65"/>
      <c r="K2216" s="6"/>
      <c r="L2216" s="6"/>
      <c r="M2216" s="6"/>
      <c r="N2216" s="6"/>
      <c r="O2216" s="6"/>
      <c r="P2216" s="6"/>
    </row>
    <row r="2217" spans="2:16" s="9" customFormat="1" ht="12.75" hidden="1" customHeight="1">
      <c r="B2217" s="63"/>
      <c r="C2217" s="63"/>
      <c r="D2217" s="64"/>
      <c r="E2217" s="64"/>
      <c r="F2217" s="65"/>
      <c r="K2217" s="6"/>
      <c r="L2217" s="6"/>
      <c r="M2217" s="6"/>
      <c r="N2217" s="6"/>
      <c r="O2217" s="6"/>
      <c r="P2217" s="6"/>
    </row>
    <row r="2218" spans="2:16" s="9" customFormat="1" ht="12.75" hidden="1" customHeight="1">
      <c r="B2218" s="63"/>
      <c r="C2218" s="63"/>
      <c r="D2218" s="64"/>
      <c r="E2218" s="64"/>
      <c r="F2218" s="65"/>
      <c r="K2218" s="6"/>
      <c r="L2218" s="6"/>
      <c r="M2218" s="6"/>
      <c r="N2218" s="6"/>
      <c r="O2218" s="6"/>
      <c r="P2218" s="6"/>
    </row>
    <row r="2219" spans="2:16" s="9" customFormat="1" ht="12.75" hidden="1" customHeight="1">
      <c r="B2219" s="63"/>
      <c r="C2219" s="63"/>
      <c r="D2219" s="64"/>
      <c r="E2219" s="64"/>
      <c r="F2219" s="65"/>
      <c r="K2219" s="6"/>
      <c r="L2219" s="6"/>
      <c r="M2219" s="6"/>
      <c r="N2219" s="6"/>
      <c r="O2219" s="6"/>
      <c r="P2219" s="6"/>
    </row>
    <row r="2220" spans="2:16" s="9" customFormat="1" ht="12.75" hidden="1" customHeight="1">
      <c r="B2220" s="63"/>
      <c r="C2220" s="63"/>
      <c r="D2220" s="64"/>
      <c r="E2220" s="64"/>
      <c r="F2220" s="65"/>
      <c r="K2220" s="6"/>
      <c r="L2220" s="6"/>
      <c r="M2220" s="6"/>
      <c r="N2220" s="6"/>
      <c r="O2220" s="6"/>
      <c r="P2220" s="6"/>
    </row>
    <row r="2221" spans="2:16" s="9" customFormat="1" ht="12.75" hidden="1" customHeight="1">
      <c r="B2221" s="63"/>
      <c r="C2221" s="63"/>
      <c r="D2221" s="64"/>
      <c r="E2221" s="64"/>
      <c r="F2221" s="65"/>
      <c r="K2221" s="6"/>
      <c r="L2221" s="6"/>
      <c r="M2221" s="6"/>
      <c r="N2221" s="6"/>
      <c r="O2221" s="6"/>
      <c r="P2221" s="6"/>
    </row>
    <row r="2222" spans="2:16" s="9" customFormat="1" ht="12.75" hidden="1" customHeight="1">
      <c r="B2222" s="63"/>
      <c r="C2222" s="63"/>
      <c r="D2222" s="64"/>
      <c r="E2222" s="64"/>
      <c r="F2222" s="65"/>
      <c r="K2222" s="6"/>
      <c r="L2222" s="6"/>
      <c r="M2222" s="6"/>
      <c r="N2222" s="6"/>
      <c r="O2222" s="6"/>
      <c r="P2222" s="6"/>
    </row>
    <row r="2223" spans="2:16" s="9" customFormat="1" ht="12.75" hidden="1" customHeight="1">
      <c r="B2223" s="63"/>
      <c r="C2223" s="63"/>
      <c r="D2223" s="64"/>
      <c r="E2223" s="64"/>
      <c r="F2223" s="65"/>
      <c r="K2223" s="6"/>
      <c r="L2223" s="6"/>
      <c r="M2223" s="6"/>
      <c r="N2223" s="6"/>
      <c r="O2223" s="6"/>
      <c r="P2223" s="6"/>
    </row>
    <row r="2224" spans="2:16" s="9" customFormat="1" ht="12.75" hidden="1" customHeight="1">
      <c r="B2224" s="63"/>
      <c r="C2224" s="63"/>
      <c r="D2224" s="64"/>
      <c r="E2224" s="64"/>
      <c r="F2224" s="65"/>
      <c r="K2224" s="6"/>
      <c r="L2224" s="6"/>
      <c r="M2224" s="6"/>
      <c r="N2224" s="6"/>
      <c r="O2224" s="6"/>
      <c r="P2224" s="6"/>
    </row>
    <row r="2225" spans="2:16" s="9" customFormat="1" ht="12.75" hidden="1" customHeight="1">
      <c r="B2225" s="63"/>
      <c r="C2225" s="63"/>
      <c r="D2225" s="64"/>
      <c r="E2225" s="64"/>
      <c r="F2225" s="65"/>
      <c r="K2225" s="6"/>
      <c r="L2225" s="6"/>
      <c r="M2225" s="6"/>
      <c r="N2225" s="6"/>
      <c r="O2225" s="6"/>
      <c r="P2225" s="6"/>
    </row>
    <row r="2226" spans="2:16" s="9" customFormat="1" ht="12.75" hidden="1" customHeight="1">
      <c r="B2226" s="63"/>
      <c r="C2226" s="63"/>
      <c r="D2226" s="64"/>
      <c r="E2226" s="64"/>
      <c r="F2226" s="65"/>
      <c r="K2226" s="6"/>
      <c r="L2226" s="6"/>
      <c r="M2226" s="6"/>
      <c r="N2226" s="6"/>
      <c r="O2226" s="6"/>
      <c r="P2226" s="6"/>
    </row>
    <row r="2227" spans="2:16" s="9" customFormat="1" ht="12.75" hidden="1" customHeight="1">
      <c r="B2227" s="63"/>
      <c r="C2227" s="63"/>
      <c r="D2227" s="64"/>
      <c r="E2227" s="64"/>
      <c r="F2227" s="65"/>
      <c r="K2227" s="6"/>
      <c r="L2227" s="6"/>
      <c r="M2227" s="6"/>
      <c r="N2227" s="6"/>
      <c r="O2227" s="6"/>
      <c r="P2227" s="6"/>
    </row>
    <row r="2228" spans="2:16" s="9" customFormat="1" ht="12.75" hidden="1" customHeight="1">
      <c r="B2228" s="63"/>
      <c r="C2228" s="63"/>
      <c r="D2228" s="64"/>
      <c r="E2228" s="64"/>
      <c r="F2228" s="65"/>
      <c r="K2228" s="6"/>
      <c r="L2228" s="6"/>
      <c r="M2228" s="6"/>
      <c r="N2228" s="6"/>
      <c r="O2228" s="6"/>
      <c r="P2228" s="6"/>
    </row>
    <row r="2229" spans="2:16" s="9" customFormat="1" ht="12.75" hidden="1" customHeight="1">
      <c r="B2229" s="63"/>
      <c r="C2229" s="63"/>
      <c r="D2229" s="64"/>
      <c r="E2229" s="64"/>
      <c r="F2229" s="65"/>
      <c r="K2229" s="6"/>
      <c r="L2229" s="6"/>
      <c r="M2229" s="6"/>
      <c r="N2229" s="6"/>
      <c r="O2229" s="6"/>
      <c r="P2229" s="6"/>
    </row>
    <row r="2230" spans="2:16" s="9" customFormat="1" ht="12.75" hidden="1" customHeight="1">
      <c r="B2230" s="63"/>
      <c r="C2230" s="63"/>
      <c r="D2230" s="64"/>
      <c r="E2230" s="64"/>
      <c r="F2230" s="65"/>
      <c r="K2230" s="6"/>
      <c r="L2230" s="6"/>
      <c r="M2230" s="6"/>
      <c r="N2230" s="6"/>
      <c r="O2230" s="6"/>
      <c r="P2230" s="6"/>
    </row>
    <row r="2231" spans="2:16" s="9" customFormat="1" ht="12.75" hidden="1" customHeight="1">
      <c r="B2231" s="63"/>
      <c r="C2231" s="63"/>
      <c r="D2231" s="64"/>
      <c r="E2231" s="64"/>
      <c r="F2231" s="65"/>
      <c r="K2231" s="6"/>
      <c r="L2231" s="6"/>
      <c r="M2231" s="6"/>
      <c r="N2231" s="6"/>
      <c r="O2231" s="6"/>
      <c r="P2231" s="6"/>
    </row>
    <row r="2232" spans="2:16" s="9" customFormat="1" ht="12.75" hidden="1" customHeight="1">
      <c r="B2232" s="63"/>
      <c r="C2232" s="63"/>
      <c r="D2232" s="64"/>
      <c r="E2232" s="64"/>
      <c r="F2232" s="65"/>
      <c r="K2232" s="6"/>
      <c r="L2232" s="6"/>
      <c r="M2232" s="6"/>
      <c r="N2232" s="6"/>
      <c r="O2232" s="6"/>
      <c r="P2232" s="6"/>
    </row>
    <row r="2233" spans="2:16" s="9" customFormat="1" ht="12.75" hidden="1" customHeight="1">
      <c r="B2233" s="63"/>
      <c r="C2233" s="63"/>
      <c r="D2233" s="64"/>
      <c r="E2233" s="64"/>
      <c r="F2233" s="65"/>
      <c r="K2233" s="6"/>
      <c r="L2233" s="6"/>
      <c r="M2233" s="6"/>
      <c r="N2233" s="6"/>
      <c r="O2233" s="6"/>
      <c r="P2233" s="6"/>
    </row>
    <row r="2234" spans="2:16" s="9" customFormat="1" ht="12.75" hidden="1" customHeight="1">
      <c r="B2234" s="63"/>
      <c r="C2234" s="63"/>
      <c r="D2234" s="64"/>
      <c r="E2234" s="64"/>
      <c r="F2234" s="65"/>
      <c r="K2234" s="6"/>
      <c r="L2234" s="6"/>
      <c r="M2234" s="6"/>
      <c r="N2234" s="6"/>
      <c r="O2234" s="6"/>
      <c r="P2234" s="6"/>
    </row>
    <row r="2235" spans="2:16" s="9" customFormat="1" ht="12.75" hidden="1" customHeight="1">
      <c r="B2235" s="63"/>
      <c r="C2235" s="63"/>
      <c r="D2235" s="64"/>
      <c r="E2235" s="64"/>
      <c r="F2235" s="65"/>
      <c r="K2235" s="6"/>
      <c r="L2235" s="6"/>
      <c r="M2235" s="6"/>
      <c r="N2235" s="6"/>
      <c r="O2235" s="6"/>
      <c r="P2235" s="6"/>
    </row>
    <row r="2236" spans="2:16" s="9" customFormat="1" ht="12.75" hidden="1" customHeight="1">
      <c r="B2236" s="63"/>
      <c r="C2236" s="63"/>
      <c r="D2236" s="64"/>
      <c r="E2236" s="64"/>
      <c r="F2236" s="65"/>
      <c r="K2236" s="6"/>
      <c r="L2236" s="6"/>
      <c r="M2236" s="6"/>
      <c r="N2236" s="6"/>
      <c r="O2236" s="6"/>
      <c r="P2236" s="6"/>
    </row>
    <row r="2237" spans="2:16" s="9" customFormat="1" ht="12.75" hidden="1" customHeight="1">
      <c r="B2237" s="63"/>
      <c r="C2237" s="63"/>
      <c r="D2237" s="64"/>
      <c r="E2237" s="64"/>
      <c r="F2237" s="65"/>
      <c r="K2237" s="6"/>
      <c r="L2237" s="6"/>
      <c r="M2237" s="6"/>
      <c r="N2237" s="6"/>
      <c r="O2237" s="6"/>
      <c r="P2237" s="6"/>
    </row>
    <row r="2238" spans="2:16" s="9" customFormat="1" ht="12.75" hidden="1" customHeight="1">
      <c r="B2238" s="63"/>
      <c r="C2238" s="63"/>
      <c r="D2238" s="64"/>
      <c r="E2238" s="64"/>
      <c r="F2238" s="65"/>
      <c r="K2238" s="6"/>
      <c r="L2238" s="6"/>
      <c r="M2238" s="6"/>
      <c r="N2238" s="6"/>
      <c r="O2238" s="6"/>
      <c r="P2238" s="6"/>
    </row>
    <row r="2239" spans="2:16" s="9" customFormat="1" ht="12.75" hidden="1" customHeight="1">
      <c r="B2239" s="63"/>
      <c r="C2239" s="63"/>
      <c r="D2239" s="64"/>
      <c r="E2239" s="64"/>
      <c r="F2239" s="65"/>
      <c r="K2239" s="6"/>
      <c r="L2239" s="6"/>
      <c r="M2239" s="6"/>
      <c r="N2239" s="6"/>
      <c r="O2239" s="6"/>
      <c r="P2239" s="6"/>
    </row>
    <row r="2240" spans="2:16" s="9" customFormat="1" ht="12.75" hidden="1" customHeight="1">
      <c r="B2240" s="63"/>
      <c r="C2240" s="63"/>
      <c r="D2240" s="64"/>
      <c r="E2240" s="64"/>
      <c r="F2240" s="65"/>
      <c r="K2240" s="6"/>
      <c r="L2240" s="6"/>
      <c r="M2240" s="6"/>
      <c r="N2240" s="6"/>
      <c r="O2240" s="6"/>
      <c r="P2240" s="6"/>
    </row>
    <row r="2241" spans="2:16" s="9" customFormat="1" ht="12.75" hidden="1" customHeight="1">
      <c r="B2241" s="63"/>
      <c r="C2241" s="63"/>
      <c r="D2241" s="64"/>
      <c r="E2241" s="64"/>
      <c r="F2241" s="65"/>
      <c r="K2241" s="6"/>
      <c r="L2241" s="6"/>
      <c r="M2241" s="6"/>
      <c r="N2241" s="6"/>
      <c r="O2241" s="6"/>
      <c r="P2241" s="6"/>
    </row>
    <row r="2242" spans="2:16" s="9" customFormat="1" ht="12.75" hidden="1" customHeight="1">
      <c r="B2242" s="63"/>
      <c r="C2242" s="63"/>
      <c r="D2242" s="64"/>
      <c r="E2242" s="64"/>
      <c r="F2242" s="65"/>
      <c r="K2242" s="6"/>
      <c r="L2242" s="6"/>
      <c r="M2242" s="6"/>
      <c r="N2242" s="6"/>
      <c r="O2242" s="6"/>
      <c r="P2242" s="6"/>
    </row>
    <row r="2243" spans="2:16" s="9" customFormat="1" ht="12.75" hidden="1" customHeight="1">
      <c r="B2243" s="63"/>
      <c r="C2243" s="63"/>
      <c r="D2243" s="64"/>
      <c r="E2243" s="64"/>
      <c r="F2243" s="65"/>
      <c r="K2243" s="6"/>
      <c r="L2243" s="6"/>
      <c r="M2243" s="6"/>
      <c r="N2243" s="6"/>
      <c r="O2243" s="6"/>
      <c r="P2243" s="6"/>
    </row>
    <row r="2244" spans="2:16" s="9" customFormat="1" ht="12.75" hidden="1" customHeight="1">
      <c r="B2244" s="63"/>
      <c r="C2244" s="63"/>
      <c r="D2244" s="64"/>
      <c r="E2244" s="64"/>
      <c r="F2244" s="65"/>
      <c r="K2244" s="6"/>
      <c r="L2244" s="6"/>
      <c r="M2244" s="6"/>
      <c r="N2244" s="6"/>
      <c r="O2244" s="6"/>
      <c r="P2244" s="6"/>
    </row>
    <row r="2245" spans="2:16" s="9" customFormat="1" ht="12.75" hidden="1" customHeight="1">
      <c r="B2245" s="63"/>
      <c r="C2245" s="63"/>
      <c r="D2245" s="64"/>
      <c r="E2245" s="64"/>
      <c r="F2245" s="65"/>
      <c r="K2245" s="6"/>
      <c r="L2245" s="6"/>
      <c r="M2245" s="6"/>
      <c r="N2245" s="6"/>
      <c r="O2245" s="6"/>
      <c r="P2245" s="6"/>
    </row>
    <row r="2246" spans="2:16" s="9" customFormat="1" ht="12.75" hidden="1" customHeight="1">
      <c r="B2246" s="63"/>
      <c r="C2246" s="63"/>
      <c r="D2246" s="64"/>
      <c r="E2246" s="64"/>
      <c r="F2246" s="65"/>
      <c r="K2246" s="6"/>
      <c r="L2246" s="6"/>
      <c r="M2246" s="6"/>
      <c r="N2246" s="6"/>
      <c r="O2246" s="6"/>
      <c r="P2246" s="6"/>
    </row>
    <row r="2247" spans="2:16" s="9" customFormat="1" ht="12.75" hidden="1" customHeight="1">
      <c r="B2247" s="63"/>
      <c r="C2247" s="63"/>
      <c r="D2247" s="64"/>
      <c r="E2247" s="64"/>
      <c r="F2247" s="65"/>
      <c r="K2247" s="6"/>
      <c r="L2247" s="6"/>
      <c r="M2247" s="6"/>
      <c r="N2247" s="6"/>
      <c r="O2247" s="6"/>
      <c r="P2247" s="6"/>
    </row>
    <row r="2248" spans="2:16" s="9" customFormat="1" ht="12.75" hidden="1" customHeight="1">
      <c r="B2248" s="63"/>
      <c r="C2248" s="63"/>
      <c r="D2248" s="64"/>
      <c r="E2248" s="64"/>
      <c r="F2248" s="65"/>
      <c r="K2248" s="6"/>
      <c r="L2248" s="6"/>
      <c r="M2248" s="6"/>
      <c r="N2248" s="6"/>
      <c r="O2248" s="6"/>
      <c r="P2248" s="6"/>
    </row>
    <row r="2249" spans="2:16" s="9" customFormat="1" ht="12.75" hidden="1" customHeight="1">
      <c r="B2249" s="63"/>
      <c r="C2249" s="63"/>
      <c r="D2249" s="64"/>
      <c r="E2249" s="64"/>
      <c r="F2249" s="65"/>
      <c r="K2249" s="6"/>
      <c r="L2249" s="6"/>
      <c r="M2249" s="6"/>
      <c r="N2249" s="6"/>
      <c r="O2249" s="6"/>
      <c r="P2249" s="6"/>
    </row>
    <row r="2250" spans="2:16" s="9" customFormat="1" ht="12.75" hidden="1" customHeight="1">
      <c r="B2250" s="63"/>
      <c r="C2250" s="63"/>
      <c r="D2250" s="64"/>
      <c r="E2250" s="64"/>
      <c r="F2250" s="65"/>
      <c r="K2250" s="6"/>
      <c r="L2250" s="6"/>
      <c r="M2250" s="6"/>
      <c r="N2250" s="6"/>
      <c r="O2250" s="6"/>
      <c r="P2250" s="6"/>
    </row>
    <row r="2251" spans="2:16" s="9" customFormat="1" ht="12.75" hidden="1" customHeight="1">
      <c r="B2251" s="63"/>
      <c r="C2251" s="63"/>
      <c r="D2251" s="64"/>
      <c r="E2251" s="64"/>
      <c r="F2251" s="65"/>
      <c r="K2251" s="6"/>
      <c r="L2251" s="6"/>
      <c r="M2251" s="6"/>
      <c r="N2251" s="6"/>
      <c r="O2251" s="6"/>
      <c r="P2251" s="6"/>
    </row>
    <row r="2252" spans="2:16" s="9" customFormat="1" ht="12.75" hidden="1" customHeight="1">
      <c r="B2252" s="63"/>
      <c r="C2252" s="63"/>
      <c r="D2252" s="64"/>
      <c r="E2252" s="64"/>
      <c r="F2252" s="65"/>
      <c r="K2252" s="6"/>
      <c r="L2252" s="6"/>
      <c r="M2252" s="6"/>
      <c r="N2252" s="6"/>
      <c r="O2252" s="6"/>
      <c r="P2252" s="6"/>
    </row>
    <row r="2253" spans="2:16" s="9" customFormat="1" ht="12.75" hidden="1" customHeight="1">
      <c r="B2253" s="63"/>
      <c r="C2253" s="63"/>
      <c r="D2253" s="64"/>
      <c r="E2253" s="64"/>
      <c r="F2253" s="65"/>
      <c r="K2253" s="6"/>
      <c r="L2253" s="6"/>
      <c r="M2253" s="6"/>
      <c r="N2253" s="6"/>
      <c r="O2253" s="6"/>
      <c r="P2253" s="6"/>
    </row>
    <row r="2254" spans="2:16" s="9" customFormat="1" ht="12.75" hidden="1" customHeight="1">
      <c r="B2254" s="63"/>
      <c r="C2254" s="63"/>
      <c r="D2254" s="64"/>
      <c r="E2254" s="64"/>
      <c r="F2254" s="65"/>
      <c r="K2254" s="6"/>
      <c r="L2254" s="6"/>
      <c r="M2254" s="6"/>
      <c r="N2254" s="6"/>
      <c r="O2254" s="6"/>
      <c r="P2254" s="6"/>
    </row>
    <row r="2255" spans="2:16" s="9" customFormat="1" ht="12.75" hidden="1" customHeight="1">
      <c r="B2255" s="63"/>
      <c r="C2255" s="63"/>
      <c r="D2255" s="64"/>
      <c r="E2255" s="64"/>
      <c r="F2255" s="65"/>
      <c r="K2255" s="6"/>
      <c r="L2255" s="6"/>
      <c r="M2255" s="6"/>
      <c r="N2255" s="6"/>
      <c r="O2255" s="6"/>
      <c r="P2255" s="6"/>
    </row>
    <row r="2256" spans="2:16" s="9" customFormat="1" ht="12.75" hidden="1" customHeight="1">
      <c r="B2256" s="63"/>
      <c r="C2256" s="63"/>
      <c r="D2256" s="64"/>
      <c r="E2256" s="64"/>
      <c r="F2256" s="65"/>
      <c r="K2256" s="6"/>
      <c r="L2256" s="6"/>
      <c r="M2256" s="6"/>
      <c r="N2256" s="6"/>
      <c r="O2256" s="6"/>
      <c r="P2256" s="6"/>
    </row>
    <row r="2257" spans="2:16" s="9" customFormat="1" ht="12.75" hidden="1" customHeight="1">
      <c r="B2257" s="63"/>
      <c r="C2257" s="63"/>
      <c r="D2257" s="64"/>
      <c r="E2257" s="64"/>
      <c r="F2257" s="65"/>
      <c r="K2257" s="6"/>
      <c r="L2257" s="6"/>
      <c r="M2257" s="6"/>
      <c r="N2257" s="6"/>
      <c r="O2257" s="6"/>
      <c r="P2257" s="6"/>
    </row>
    <row r="2258" spans="2:16" s="9" customFormat="1" ht="12.75" hidden="1" customHeight="1">
      <c r="B2258" s="63"/>
      <c r="C2258" s="63"/>
      <c r="D2258" s="64"/>
      <c r="E2258" s="64"/>
      <c r="F2258" s="65"/>
      <c r="K2258" s="6"/>
      <c r="L2258" s="6"/>
      <c r="M2258" s="6"/>
      <c r="N2258" s="6"/>
      <c r="O2258" s="6"/>
      <c r="P2258" s="6"/>
    </row>
    <row r="2259" spans="2:16" s="9" customFormat="1" ht="12.75" hidden="1" customHeight="1">
      <c r="B2259" s="63"/>
      <c r="C2259" s="63"/>
      <c r="D2259" s="64"/>
      <c r="E2259" s="64"/>
      <c r="F2259" s="65"/>
      <c r="K2259" s="6"/>
      <c r="L2259" s="6"/>
      <c r="M2259" s="6"/>
      <c r="N2259" s="6"/>
      <c r="O2259" s="6"/>
      <c r="P2259" s="6"/>
    </row>
    <row r="2260" spans="2:16" s="9" customFormat="1" ht="12.75" hidden="1" customHeight="1">
      <c r="B2260" s="63"/>
      <c r="C2260" s="63"/>
      <c r="D2260" s="64"/>
      <c r="E2260" s="64"/>
      <c r="F2260" s="65"/>
      <c r="K2260" s="6"/>
      <c r="L2260" s="6"/>
      <c r="M2260" s="6"/>
      <c r="N2260" s="6"/>
      <c r="O2260" s="6"/>
      <c r="P2260" s="6"/>
    </row>
    <row r="2261" spans="2:16" s="9" customFormat="1" ht="12.75" hidden="1" customHeight="1">
      <c r="B2261" s="63"/>
      <c r="C2261" s="63"/>
      <c r="D2261" s="64"/>
      <c r="E2261" s="64"/>
      <c r="F2261" s="65"/>
      <c r="K2261" s="6"/>
      <c r="L2261" s="6"/>
      <c r="M2261" s="6"/>
      <c r="N2261" s="6"/>
      <c r="O2261" s="6"/>
      <c r="P2261" s="6"/>
    </row>
    <row r="2262" spans="2:16" s="9" customFormat="1" ht="12.75" hidden="1" customHeight="1">
      <c r="B2262" s="63"/>
      <c r="C2262" s="63"/>
      <c r="D2262" s="64"/>
      <c r="E2262" s="64"/>
      <c r="F2262" s="65"/>
      <c r="K2262" s="6"/>
      <c r="L2262" s="6"/>
      <c r="M2262" s="6"/>
      <c r="N2262" s="6"/>
      <c r="O2262" s="6"/>
      <c r="P2262" s="6"/>
    </row>
    <row r="2263" spans="2:16" s="9" customFormat="1" ht="12.75" hidden="1" customHeight="1">
      <c r="B2263" s="63"/>
      <c r="C2263" s="63"/>
      <c r="D2263" s="64"/>
      <c r="E2263" s="64"/>
      <c r="F2263" s="65"/>
      <c r="K2263" s="6"/>
      <c r="L2263" s="6"/>
      <c r="M2263" s="6"/>
      <c r="N2263" s="6"/>
      <c r="O2263" s="6"/>
      <c r="P2263" s="6"/>
    </row>
    <row r="2264" spans="2:16" s="9" customFormat="1" ht="12.75" hidden="1" customHeight="1">
      <c r="B2264" s="63"/>
      <c r="C2264" s="63"/>
      <c r="D2264" s="64"/>
      <c r="E2264" s="64"/>
      <c r="F2264" s="65"/>
      <c r="K2264" s="6"/>
      <c r="L2264" s="6"/>
      <c r="M2264" s="6"/>
      <c r="N2264" s="6"/>
      <c r="O2264" s="6"/>
      <c r="P2264" s="6"/>
    </row>
    <row r="2265" spans="2:16" s="9" customFormat="1" ht="12.75" hidden="1" customHeight="1">
      <c r="B2265" s="63"/>
      <c r="C2265" s="63"/>
      <c r="D2265" s="64"/>
      <c r="E2265" s="64"/>
      <c r="F2265" s="65"/>
      <c r="K2265" s="6"/>
      <c r="L2265" s="6"/>
      <c r="M2265" s="6"/>
      <c r="N2265" s="6"/>
      <c r="O2265" s="6"/>
      <c r="P2265" s="6"/>
    </row>
    <row r="2266" spans="2:16" s="9" customFormat="1" ht="12.75" hidden="1" customHeight="1">
      <c r="B2266" s="63"/>
      <c r="C2266" s="63"/>
      <c r="D2266" s="64"/>
      <c r="E2266" s="64"/>
      <c r="F2266" s="65"/>
      <c r="K2266" s="6"/>
      <c r="L2266" s="6"/>
      <c r="M2266" s="6"/>
      <c r="N2266" s="6"/>
      <c r="O2266" s="6"/>
      <c r="P2266" s="6"/>
    </row>
    <row r="2267" spans="2:16" s="9" customFormat="1" ht="12.75" hidden="1" customHeight="1">
      <c r="B2267" s="63"/>
      <c r="C2267" s="63"/>
      <c r="D2267" s="64"/>
      <c r="E2267" s="64"/>
      <c r="F2267" s="65"/>
      <c r="K2267" s="6"/>
      <c r="L2267" s="6"/>
      <c r="M2267" s="6"/>
      <c r="N2267" s="6"/>
      <c r="O2267" s="6"/>
      <c r="P2267" s="6"/>
    </row>
    <row r="2268" spans="2:16" s="9" customFormat="1" ht="12.75" hidden="1" customHeight="1">
      <c r="B2268" s="63"/>
      <c r="C2268" s="63"/>
      <c r="D2268" s="64"/>
      <c r="E2268" s="64"/>
      <c r="F2268" s="65"/>
      <c r="K2268" s="6"/>
      <c r="L2268" s="6"/>
      <c r="M2268" s="6"/>
      <c r="N2268" s="6"/>
      <c r="O2268" s="6"/>
      <c r="P2268" s="6"/>
    </row>
    <row r="2269" spans="2:16" s="9" customFormat="1" ht="12.75" hidden="1" customHeight="1">
      <c r="B2269" s="63"/>
      <c r="C2269" s="63"/>
      <c r="D2269" s="64"/>
      <c r="E2269" s="64"/>
      <c r="F2269" s="65"/>
      <c r="K2269" s="6"/>
      <c r="L2269" s="6"/>
      <c r="M2269" s="6"/>
      <c r="N2269" s="6"/>
      <c r="O2269" s="6"/>
      <c r="P2269" s="6"/>
    </row>
    <row r="2270" spans="2:16" s="9" customFormat="1" ht="12.75" hidden="1" customHeight="1">
      <c r="B2270" s="63"/>
      <c r="C2270" s="63"/>
      <c r="D2270" s="64"/>
      <c r="E2270" s="64"/>
      <c r="F2270" s="65"/>
      <c r="K2270" s="6"/>
      <c r="L2270" s="6"/>
      <c r="M2270" s="6"/>
      <c r="N2270" s="6"/>
      <c r="O2270" s="6"/>
      <c r="P2270" s="6"/>
    </row>
    <row r="2271" spans="2:16" s="9" customFormat="1" ht="12.75" hidden="1" customHeight="1">
      <c r="B2271" s="63"/>
      <c r="C2271" s="63"/>
      <c r="D2271" s="64"/>
      <c r="E2271" s="64"/>
      <c r="F2271" s="65"/>
      <c r="K2271" s="6"/>
      <c r="L2271" s="6"/>
      <c r="M2271" s="6"/>
      <c r="N2271" s="6"/>
      <c r="O2271" s="6"/>
      <c r="P2271" s="6"/>
    </row>
    <row r="2272" spans="2:16" s="9" customFormat="1" ht="12.75" hidden="1" customHeight="1">
      <c r="B2272" s="63"/>
      <c r="C2272" s="63"/>
      <c r="D2272" s="64"/>
      <c r="E2272" s="64"/>
      <c r="F2272" s="65"/>
      <c r="K2272" s="6"/>
      <c r="L2272" s="6"/>
      <c r="M2272" s="6"/>
      <c r="N2272" s="6"/>
      <c r="O2272" s="6"/>
      <c r="P2272" s="6"/>
    </row>
    <row r="2273" spans="2:16" s="9" customFormat="1" ht="12.75" hidden="1" customHeight="1">
      <c r="B2273" s="63"/>
      <c r="C2273" s="63"/>
      <c r="D2273" s="64"/>
      <c r="E2273" s="64"/>
      <c r="F2273" s="65"/>
      <c r="K2273" s="6"/>
      <c r="L2273" s="6"/>
      <c r="M2273" s="6"/>
      <c r="N2273" s="6"/>
      <c r="O2273" s="6"/>
      <c r="P2273" s="6"/>
    </row>
    <row r="2274" spans="2:16" s="9" customFormat="1" ht="12.75" hidden="1" customHeight="1">
      <c r="B2274" s="63"/>
      <c r="C2274" s="63"/>
      <c r="D2274" s="64"/>
      <c r="E2274" s="64"/>
      <c r="F2274" s="65"/>
      <c r="K2274" s="6"/>
      <c r="L2274" s="6"/>
      <c r="M2274" s="6"/>
      <c r="N2274" s="6"/>
      <c r="O2274" s="6"/>
      <c r="P2274" s="6"/>
    </row>
    <row r="2275" spans="2:16" s="9" customFormat="1" ht="12.75" hidden="1" customHeight="1">
      <c r="B2275" s="63"/>
      <c r="C2275" s="63"/>
      <c r="D2275" s="64"/>
      <c r="E2275" s="64"/>
      <c r="F2275" s="65"/>
      <c r="K2275" s="6"/>
      <c r="L2275" s="6"/>
      <c r="M2275" s="6"/>
      <c r="N2275" s="6"/>
      <c r="O2275" s="6"/>
      <c r="P2275" s="6"/>
    </row>
    <row r="2276" spans="2:16" s="9" customFormat="1" ht="12.75" hidden="1" customHeight="1">
      <c r="B2276" s="63"/>
      <c r="C2276" s="63"/>
      <c r="D2276" s="64"/>
      <c r="E2276" s="64"/>
      <c r="F2276" s="65"/>
      <c r="K2276" s="6"/>
      <c r="L2276" s="6"/>
      <c r="M2276" s="6"/>
      <c r="N2276" s="6"/>
      <c r="O2276" s="6"/>
      <c r="P2276" s="6"/>
    </row>
    <row r="2277" spans="2:16" s="9" customFormat="1" ht="12.75" hidden="1" customHeight="1">
      <c r="B2277" s="63"/>
      <c r="C2277" s="63"/>
      <c r="D2277" s="64"/>
      <c r="E2277" s="64"/>
      <c r="F2277" s="65"/>
      <c r="K2277" s="6"/>
      <c r="L2277" s="6"/>
      <c r="M2277" s="6"/>
      <c r="N2277" s="6"/>
      <c r="O2277" s="6"/>
      <c r="P2277" s="6"/>
    </row>
    <row r="2278" spans="2:16" s="9" customFormat="1" ht="12.75" hidden="1" customHeight="1">
      <c r="B2278" s="63"/>
      <c r="C2278" s="63"/>
      <c r="D2278" s="64"/>
      <c r="E2278" s="64"/>
      <c r="F2278" s="65"/>
      <c r="K2278" s="6"/>
      <c r="L2278" s="6"/>
      <c r="M2278" s="6"/>
      <c r="N2278" s="6"/>
      <c r="O2278" s="6"/>
      <c r="P2278" s="6"/>
    </row>
    <row r="2279" spans="2:16" s="9" customFormat="1" ht="12.75" hidden="1" customHeight="1">
      <c r="B2279" s="63"/>
      <c r="C2279" s="63"/>
      <c r="D2279" s="64"/>
      <c r="E2279" s="64"/>
      <c r="F2279" s="65"/>
      <c r="K2279" s="6"/>
      <c r="L2279" s="6"/>
      <c r="M2279" s="6"/>
      <c r="N2279" s="6"/>
      <c r="O2279" s="6"/>
      <c r="P2279" s="6"/>
    </row>
    <row r="2280" spans="2:16" s="9" customFormat="1" ht="12.75" hidden="1" customHeight="1">
      <c r="B2280" s="63"/>
      <c r="C2280" s="63"/>
      <c r="D2280" s="64"/>
      <c r="E2280" s="64"/>
      <c r="F2280" s="65"/>
      <c r="K2280" s="6"/>
      <c r="L2280" s="6"/>
      <c r="M2280" s="6"/>
      <c r="N2280" s="6"/>
      <c r="O2280" s="6"/>
      <c r="P2280" s="6"/>
    </row>
    <row r="2281" spans="2:16" s="9" customFormat="1" ht="12.75" hidden="1" customHeight="1">
      <c r="B2281" s="63"/>
      <c r="C2281" s="63"/>
      <c r="D2281" s="64"/>
      <c r="E2281" s="64"/>
      <c r="F2281" s="65"/>
      <c r="K2281" s="6"/>
      <c r="L2281" s="6"/>
      <c r="M2281" s="6"/>
      <c r="N2281" s="6"/>
      <c r="O2281" s="6"/>
      <c r="P2281" s="6"/>
    </row>
    <row r="2282" spans="2:16" s="9" customFormat="1" ht="12.75" hidden="1" customHeight="1">
      <c r="B2282" s="63"/>
      <c r="C2282" s="63"/>
      <c r="D2282" s="64"/>
      <c r="E2282" s="64"/>
      <c r="F2282" s="65"/>
      <c r="K2282" s="6"/>
      <c r="L2282" s="6"/>
      <c r="M2282" s="6"/>
      <c r="N2282" s="6"/>
      <c r="O2282" s="6"/>
      <c r="P2282" s="6"/>
    </row>
    <row r="2283" spans="2:16" s="9" customFormat="1" ht="12.75" hidden="1" customHeight="1">
      <c r="B2283" s="63"/>
      <c r="C2283" s="63"/>
      <c r="D2283" s="64"/>
      <c r="E2283" s="64"/>
      <c r="F2283" s="65"/>
      <c r="K2283" s="6"/>
      <c r="L2283" s="6"/>
      <c r="M2283" s="6"/>
      <c r="N2283" s="6"/>
      <c r="O2283" s="6"/>
      <c r="P2283" s="6"/>
    </row>
    <row r="2284" spans="2:16" s="9" customFormat="1" ht="12.75" hidden="1" customHeight="1">
      <c r="B2284" s="63"/>
      <c r="C2284" s="63"/>
      <c r="D2284" s="64"/>
      <c r="E2284" s="64"/>
      <c r="F2284" s="65"/>
      <c r="K2284" s="6"/>
      <c r="L2284" s="6"/>
      <c r="M2284" s="6"/>
      <c r="N2284" s="6"/>
      <c r="O2284" s="6"/>
      <c r="P2284" s="6"/>
    </row>
    <row r="2285" spans="2:16" s="9" customFormat="1" ht="12.75" hidden="1" customHeight="1">
      <c r="B2285" s="63"/>
      <c r="C2285" s="63"/>
      <c r="D2285" s="64"/>
      <c r="E2285" s="64"/>
      <c r="F2285" s="65"/>
      <c r="K2285" s="6"/>
      <c r="L2285" s="6"/>
      <c r="M2285" s="6"/>
      <c r="N2285" s="6"/>
      <c r="O2285" s="6"/>
      <c r="P2285" s="6"/>
    </row>
    <row r="2286" spans="2:16" s="9" customFormat="1" ht="12.75" hidden="1" customHeight="1">
      <c r="B2286" s="63"/>
      <c r="C2286" s="63"/>
      <c r="D2286" s="64"/>
      <c r="E2286" s="64"/>
      <c r="F2286" s="65"/>
      <c r="K2286" s="6"/>
      <c r="L2286" s="6"/>
      <c r="M2286" s="6"/>
      <c r="N2286" s="6"/>
      <c r="O2286" s="6"/>
      <c r="P2286" s="6"/>
    </row>
    <row r="2287" spans="2:16" s="9" customFormat="1" ht="12.75" hidden="1" customHeight="1">
      <c r="B2287" s="63"/>
      <c r="C2287" s="63"/>
      <c r="D2287" s="64"/>
      <c r="E2287" s="64"/>
      <c r="F2287" s="65"/>
      <c r="K2287" s="6"/>
      <c r="L2287" s="6"/>
      <c r="M2287" s="6"/>
      <c r="N2287" s="6"/>
      <c r="O2287" s="6"/>
      <c r="P2287" s="6"/>
    </row>
    <row r="2288" spans="2:16" s="9" customFormat="1" ht="12.75" hidden="1" customHeight="1">
      <c r="B2288" s="63"/>
      <c r="C2288" s="63"/>
      <c r="D2288" s="64"/>
      <c r="E2288" s="64"/>
      <c r="F2288" s="65"/>
      <c r="K2288" s="6"/>
      <c r="L2288" s="6"/>
      <c r="M2288" s="6"/>
      <c r="N2288" s="6"/>
      <c r="O2288" s="6"/>
      <c r="P2288" s="6"/>
    </row>
    <row r="2289" spans="2:16" s="9" customFormat="1" ht="12.75" hidden="1" customHeight="1">
      <c r="B2289" s="63"/>
      <c r="C2289" s="63"/>
      <c r="D2289" s="64"/>
      <c r="E2289" s="64"/>
      <c r="F2289" s="65"/>
      <c r="K2289" s="6"/>
      <c r="L2289" s="6"/>
      <c r="M2289" s="6"/>
      <c r="N2289" s="6"/>
      <c r="O2289" s="6"/>
      <c r="P2289" s="6"/>
    </row>
    <row r="2290" spans="2:16" s="9" customFormat="1" ht="12.75" hidden="1" customHeight="1">
      <c r="B2290" s="63"/>
      <c r="C2290" s="63"/>
      <c r="D2290" s="64"/>
      <c r="E2290" s="64"/>
      <c r="F2290" s="65"/>
      <c r="K2290" s="6"/>
      <c r="L2290" s="6"/>
      <c r="M2290" s="6"/>
      <c r="N2290" s="6"/>
      <c r="O2290" s="6"/>
      <c r="P2290" s="6"/>
    </row>
    <row r="2291" spans="2:16" s="9" customFormat="1" ht="12.75" hidden="1" customHeight="1">
      <c r="B2291" s="63"/>
      <c r="C2291" s="63"/>
      <c r="D2291" s="64"/>
      <c r="E2291" s="64"/>
      <c r="F2291" s="65"/>
      <c r="K2291" s="6"/>
      <c r="L2291" s="6"/>
      <c r="M2291" s="6"/>
      <c r="N2291" s="6"/>
      <c r="O2291" s="6"/>
      <c r="P2291" s="6"/>
    </row>
    <row r="2292" spans="2:16" s="9" customFormat="1" ht="12.75" hidden="1" customHeight="1">
      <c r="B2292" s="63"/>
      <c r="C2292" s="63"/>
      <c r="D2292" s="64"/>
      <c r="E2292" s="64"/>
      <c r="F2292" s="65"/>
      <c r="K2292" s="6"/>
      <c r="L2292" s="6"/>
      <c r="M2292" s="6"/>
      <c r="N2292" s="6"/>
      <c r="O2292" s="6"/>
      <c r="P2292" s="6"/>
    </row>
    <row r="2293" spans="2:16" s="9" customFormat="1" ht="12.75" hidden="1" customHeight="1">
      <c r="B2293" s="63"/>
      <c r="C2293" s="63"/>
      <c r="D2293" s="64"/>
      <c r="E2293" s="64"/>
      <c r="F2293" s="65"/>
      <c r="K2293" s="6"/>
      <c r="L2293" s="6"/>
      <c r="M2293" s="6"/>
      <c r="N2293" s="6"/>
      <c r="O2293" s="6"/>
      <c r="P2293" s="6"/>
    </row>
    <row r="2294" spans="2:16" s="9" customFormat="1" ht="12.75" hidden="1" customHeight="1">
      <c r="B2294" s="63"/>
      <c r="C2294" s="63"/>
      <c r="D2294" s="64"/>
      <c r="E2294" s="64"/>
      <c r="F2294" s="65"/>
      <c r="K2294" s="6"/>
      <c r="L2294" s="6"/>
      <c r="M2294" s="6"/>
      <c r="N2294" s="6"/>
      <c r="O2294" s="6"/>
      <c r="P2294" s="6"/>
    </row>
    <row r="2295" spans="2:16" s="9" customFormat="1" ht="12.75" hidden="1" customHeight="1">
      <c r="B2295" s="63"/>
      <c r="C2295" s="63"/>
      <c r="D2295" s="64"/>
      <c r="E2295" s="64"/>
      <c r="F2295" s="65"/>
      <c r="K2295" s="6"/>
      <c r="L2295" s="6"/>
      <c r="M2295" s="6"/>
      <c r="N2295" s="6"/>
      <c r="O2295" s="6"/>
      <c r="P2295" s="6"/>
    </row>
    <row r="2296" spans="2:16" s="9" customFormat="1" ht="12.75" hidden="1" customHeight="1">
      <c r="B2296" s="63"/>
      <c r="C2296" s="63"/>
      <c r="D2296" s="64"/>
      <c r="E2296" s="64"/>
      <c r="F2296" s="65"/>
      <c r="K2296" s="6"/>
      <c r="L2296" s="6"/>
      <c r="M2296" s="6"/>
      <c r="N2296" s="6"/>
      <c r="O2296" s="6"/>
      <c r="P2296" s="6"/>
    </row>
    <row r="2297" spans="2:16" s="9" customFormat="1" ht="12.75" hidden="1" customHeight="1">
      <c r="B2297" s="63"/>
      <c r="C2297" s="63"/>
      <c r="D2297" s="64"/>
      <c r="E2297" s="64"/>
      <c r="F2297" s="65"/>
      <c r="K2297" s="6"/>
      <c r="L2297" s="6"/>
      <c r="M2297" s="6"/>
      <c r="N2297" s="6"/>
      <c r="O2297" s="6"/>
      <c r="P2297" s="6"/>
    </row>
    <row r="2298" spans="2:16" s="9" customFormat="1" ht="12.75" hidden="1" customHeight="1">
      <c r="B2298" s="63"/>
      <c r="C2298" s="63"/>
      <c r="D2298" s="64"/>
      <c r="E2298" s="64"/>
      <c r="F2298" s="65"/>
      <c r="K2298" s="6"/>
      <c r="L2298" s="6"/>
      <c r="M2298" s="6"/>
      <c r="N2298" s="6"/>
      <c r="O2298" s="6"/>
      <c r="P2298" s="6"/>
    </row>
    <row r="2299" spans="2:16" s="9" customFormat="1" ht="12.75" hidden="1" customHeight="1">
      <c r="B2299" s="63"/>
      <c r="C2299" s="63"/>
      <c r="D2299" s="64"/>
      <c r="E2299" s="64"/>
      <c r="F2299" s="65"/>
      <c r="K2299" s="6"/>
      <c r="L2299" s="6"/>
      <c r="M2299" s="6"/>
      <c r="N2299" s="6"/>
      <c r="O2299" s="6"/>
      <c r="P2299" s="6"/>
    </row>
    <row r="2300" spans="2:16" s="9" customFormat="1" ht="12.75" hidden="1" customHeight="1">
      <c r="B2300" s="63"/>
      <c r="C2300" s="63"/>
      <c r="D2300" s="64"/>
      <c r="E2300" s="64"/>
      <c r="F2300" s="65"/>
      <c r="K2300" s="6"/>
      <c r="L2300" s="6"/>
      <c r="M2300" s="6"/>
      <c r="N2300" s="6"/>
      <c r="O2300" s="6"/>
      <c r="P2300" s="6"/>
    </row>
    <row r="2301" spans="2:16" s="9" customFormat="1" ht="12.75" hidden="1" customHeight="1">
      <c r="B2301" s="63"/>
      <c r="C2301" s="63"/>
      <c r="D2301" s="64"/>
      <c r="E2301" s="64"/>
      <c r="F2301" s="65"/>
      <c r="K2301" s="6"/>
      <c r="L2301" s="6"/>
      <c r="M2301" s="6"/>
      <c r="N2301" s="6"/>
      <c r="O2301" s="6"/>
      <c r="P2301" s="6"/>
    </row>
    <row r="2302" spans="2:16" s="9" customFormat="1" ht="12.75" hidden="1" customHeight="1">
      <c r="B2302" s="63"/>
      <c r="C2302" s="63"/>
      <c r="D2302" s="64"/>
      <c r="E2302" s="64"/>
      <c r="F2302" s="65"/>
      <c r="K2302" s="6"/>
      <c r="L2302" s="6"/>
      <c r="M2302" s="6"/>
      <c r="N2302" s="6"/>
      <c r="O2302" s="6"/>
      <c r="P2302" s="6"/>
    </row>
    <row r="2303" spans="2:16" s="9" customFormat="1" ht="12.75" hidden="1" customHeight="1">
      <c r="B2303" s="63"/>
      <c r="C2303" s="63"/>
      <c r="D2303" s="64"/>
      <c r="E2303" s="64"/>
      <c r="F2303" s="65"/>
      <c r="K2303" s="6"/>
      <c r="L2303" s="6"/>
      <c r="M2303" s="6"/>
      <c r="N2303" s="6"/>
      <c r="O2303" s="6"/>
      <c r="P2303" s="6"/>
    </row>
    <row r="2304" spans="2:16" s="9" customFormat="1" ht="12.75" hidden="1" customHeight="1">
      <c r="B2304" s="63"/>
      <c r="C2304" s="63"/>
      <c r="D2304" s="64"/>
      <c r="E2304" s="64"/>
      <c r="F2304" s="65"/>
      <c r="K2304" s="6"/>
      <c r="L2304" s="6"/>
      <c r="M2304" s="6"/>
      <c r="N2304" s="6"/>
      <c r="O2304" s="6"/>
      <c r="P2304" s="6"/>
    </row>
    <row r="2305" spans="2:16" s="9" customFormat="1" ht="12.75" hidden="1" customHeight="1">
      <c r="B2305" s="63"/>
      <c r="C2305" s="63"/>
      <c r="D2305" s="64"/>
      <c r="E2305" s="64"/>
      <c r="F2305" s="65"/>
      <c r="K2305" s="6"/>
      <c r="L2305" s="6"/>
      <c r="M2305" s="6"/>
      <c r="N2305" s="6"/>
      <c r="O2305" s="6"/>
      <c r="P2305" s="6"/>
    </row>
    <row r="2306" spans="2:16" s="9" customFormat="1" ht="12.75" hidden="1" customHeight="1">
      <c r="B2306" s="63"/>
      <c r="C2306" s="63"/>
      <c r="D2306" s="64"/>
      <c r="E2306" s="64"/>
      <c r="F2306" s="65"/>
      <c r="K2306" s="6"/>
      <c r="L2306" s="6"/>
      <c r="M2306" s="6"/>
      <c r="N2306" s="6"/>
      <c r="O2306" s="6"/>
      <c r="P2306" s="6"/>
    </row>
    <row r="2307" spans="2:16" s="9" customFormat="1" ht="12.75" hidden="1" customHeight="1">
      <c r="B2307" s="63"/>
      <c r="C2307" s="63"/>
      <c r="D2307" s="64"/>
      <c r="E2307" s="64"/>
      <c r="F2307" s="65"/>
      <c r="K2307" s="6"/>
      <c r="L2307" s="6"/>
      <c r="M2307" s="6"/>
      <c r="N2307" s="6"/>
      <c r="O2307" s="6"/>
      <c r="P2307" s="6"/>
    </row>
    <row r="2308" spans="2:16" s="9" customFormat="1" ht="12.75" hidden="1" customHeight="1">
      <c r="B2308" s="63"/>
      <c r="C2308" s="63"/>
      <c r="D2308" s="64"/>
      <c r="E2308" s="64"/>
      <c r="F2308" s="65"/>
      <c r="K2308" s="6"/>
      <c r="L2308" s="6"/>
      <c r="M2308" s="6"/>
      <c r="N2308" s="6"/>
      <c r="O2308" s="6"/>
      <c r="P2308" s="6"/>
    </row>
    <row r="2309" spans="2:16" s="9" customFormat="1" ht="12.75" hidden="1" customHeight="1">
      <c r="B2309" s="63"/>
      <c r="C2309" s="63"/>
      <c r="D2309" s="64"/>
      <c r="E2309" s="64"/>
      <c r="F2309" s="65"/>
      <c r="K2309" s="6"/>
      <c r="L2309" s="6"/>
      <c r="M2309" s="6"/>
      <c r="N2309" s="6"/>
      <c r="O2309" s="6"/>
      <c r="P2309" s="6"/>
    </row>
    <row r="2310" spans="2:16" s="9" customFormat="1" ht="12.75" hidden="1" customHeight="1">
      <c r="B2310" s="63"/>
      <c r="C2310" s="63"/>
      <c r="D2310" s="64"/>
      <c r="E2310" s="64"/>
      <c r="F2310" s="65"/>
      <c r="K2310" s="6"/>
      <c r="L2310" s="6"/>
      <c r="M2310" s="6"/>
      <c r="N2310" s="6"/>
      <c r="O2310" s="6"/>
      <c r="P2310" s="6"/>
    </row>
    <row r="2311" spans="2:16" s="9" customFormat="1" ht="12.75" hidden="1" customHeight="1">
      <c r="B2311" s="63"/>
      <c r="C2311" s="63"/>
      <c r="D2311" s="64"/>
      <c r="E2311" s="64"/>
      <c r="F2311" s="65"/>
      <c r="K2311" s="6"/>
      <c r="L2311" s="6"/>
      <c r="M2311" s="6"/>
      <c r="N2311" s="6"/>
      <c r="O2311" s="6"/>
      <c r="P2311" s="6"/>
    </row>
    <row r="2312" spans="2:16" s="9" customFormat="1" ht="12.75" hidden="1" customHeight="1">
      <c r="B2312" s="63"/>
      <c r="C2312" s="63"/>
      <c r="D2312" s="64"/>
      <c r="E2312" s="64"/>
      <c r="F2312" s="65"/>
      <c r="K2312" s="6"/>
      <c r="L2312" s="6"/>
      <c r="M2312" s="6"/>
      <c r="N2312" s="6"/>
      <c r="O2312" s="6"/>
      <c r="P2312" s="6"/>
    </row>
    <row r="2313" spans="2:16" s="9" customFormat="1" ht="12.75" hidden="1" customHeight="1">
      <c r="B2313" s="63"/>
      <c r="C2313" s="63"/>
      <c r="D2313" s="64"/>
      <c r="E2313" s="64"/>
      <c r="F2313" s="65"/>
      <c r="K2313" s="6"/>
      <c r="L2313" s="6"/>
      <c r="M2313" s="6"/>
      <c r="N2313" s="6"/>
      <c r="O2313" s="6"/>
      <c r="P2313" s="6"/>
    </row>
    <row r="2314" spans="2:16" s="9" customFormat="1" ht="12.75" hidden="1" customHeight="1">
      <c r="B2314" s="63"/>
      <c r="C2314" s="63"/>
      <c r="D2314" s="64"/>
      <c r="E2314" s="64"/>
      <c r="F2314" s="65"/>
      <c r="K2314" s="6"/>
      <c r="L2314" s="6"/>
      <c r="M2314" s="6"/>
      <c r="N2314" s="6"/>
      <c r="O2314" s="6"/>
      <c r="P2314" s="6"/>
    </row>
    <row r="2315" spans="2:16" s="9" customFormat="1" ht="12.75" hidden="1" customHeight="1">
      <c r="B2315" s="63"/>
      <c r="C2315" s="63"/>
      <c r="D2315" s="64"/>
      <c r="E2315" s="64"/>
      <c r="F2315" s="65"/>
      <c r="K2315" s="6"/>
      <c r="L2315" s="6"/>
      <c r="M2315" s="6"/>
      <c r="N2315" s="6"/>
      <c r="O2315" s="6"/>
      <c r="P2315" s="6"/>
    </row>
    <row r="2316" spans="2:16" s="9" customFormat="1" ht="12.75" hidden="1" customHeight="1">
      <c r="B2316" s="63"/>
      <c r="C2316" s="63"/>
      <c r="D2316" s="64"/>
      <c r="E2316" s="64"/>
      <c r="F2316" s="65"/>
      <c r="K2316" s="6"/>
      <c r="L2316" s="6"/>
      <c r="M2316" s="6"/>
      <c r="N2316" s="6"/>
      <c r="O2316" s="6"/>
      <c r="P2316" s="6"/>
    </row>
    <row r="2317" spans="2:16" s="9" customFormat="1" ht="12.75" hidden="1" customHeight="1">
      <c r="B2317" s="63"/>
      <c r="C2317" s="63"/>
      <c r="D2317" s="64"/>
      <c r="E2317" s="64"/>
      <c r="F2317" s="65"/>
      <c r="K2317" s="6"/>
      <c r="L2317" s="6"/>
      <c r="M2317" s="6"/>
      <c r="N2317" s="6"/>
      <c r="O2317" s="6"/>
      <c r="P2317" s="6"/>
    </row>
    <row r="2318" spans="2:16" s="9" customFormat="1" ht="12.75" hidden="1" customHeight="1">
      <c r="B2318" s="63"/>
      <c r="C2318" s="63"/>
      <c r="D2318" s="64"/>
      <c r="E2318" s="64"/>
      <c r="F2318" s="65"/>
      <c r="K2318" s="6"/>
      <c r="L2318" s="6"/>
      <c r="M2318" s="6"/>
      <c r="N2318" s="6"/>
      <c r="O2318" s="6"/>
      <c r="P2318" s="6"/>
    </row>
    <row r="2319" spans="2:16" s="9" customFormat="1" ht="12.75" hidden="1" customHeight="1">
      <c r="B2319" s="63"/>
      <c r="C2319" s="63"/>
      <c r="D2319" s="64"/>
      <c r="E2319" s="64"/>
      <c r="F2319" s="65"/>
      <c r="K2319" s="6"/>
      <c r="L2319" s="6"/>
      <c r="M2319" s="6"/>
      <c r="N2319" s="6"/>
      <c r="O2319" s="6"/>
      <c r="P2319" s="6"/>
    </row>
    <row r="2320" spans="2:16" s="9" customFormat="1" ht="12.75" hidden="1" customHeight="1">
      <c r="B2320" s="63"/>
      <c r="C2320" s="63"/>
      <c r="D2320" s="64"/>
      <c r="E2320" s="64"/>
      <c r="F2320" s="65"/>
      <c r="K2320" s="6"/>
      <c r="L2320" s="6"/>
      <c r="M2320" s="6"/>
      <c r="N2320" s="6"/>
      <c r="O2320" s="6"/>
      <c r="P2320" s="6"/>
    </row>
    <row r="2321" spans="2:16" s="9" customFormat="1" ht="12.75" hidden="1" customHeight="1">
      <c r="B2321" s="63"/>
      <c r="C2321" s="63"/>
      <c r="D2321" s="64"/>
      <c r="E2321" s="64"/>
      <c r="F2321" s="65"/>
      <c r="K2321" s="6"/>
      <c r="L2321" s="6"/>
      <c r="M2321" s="6"/>
      <c r="N2321" s="6"/>
      <c r="O2321" s="6"/>
      <c r="P2321" s="6"/>
    </row>
    <row r="2322" spans="2:16" s="9" customFormat="1" ht="12.75" hidden="1" customHeight="1">
      <c r="B2322" s="63"/>
      <c r="C2322" s="63"/>
      <c r="D2322" s="64"/>
      <c r="E2322" s="64"/>
      <c r="F2322" s="65"/>
      <c r="K2322" s="6"/>
      <c r="L2322" s="6"/>
      <c r="M2322" s="6"/>
      <c r="N2322" s="6"/>
      <c r="O2322" s="6"/>
      <c r="P2322" s="6"/>
    </row>
    <row r="2323" spans="2:16" s="9" customFormat="1" ht="12.75" hidden="1" customHeight="1">
      <c r="B2323" s="63"/>
      <c r="C2323" s="63"/>
      <c r="D2323" s="64"/>
      <c r="E2323" s="64"/>
      <c r="F2323" s="65"/>
      <c r="K2323" s="6"/>
      <c r="L2323" s="6"/>
      <c r="M2323" s="6"/>
      <c r="N2323" s="6"/>
      <c r="O2323" s="6"/>
      <c r="P2323" s="6"/>
    </row>
    <row r="2324" spans="2:16" s="9" customFormat="1" ht="12.75" hidden="1" customHeight="1">
      <c r="B2324" s="63"/>
      <c r="C2324" s="63"/>
      <c r="D2324" s="64"/>
      <c r="E2324" s="64"/>
      <c r="F2324" s="65"/>
      <c r="K2324" s="6"/>
      <c r="L2324" s="6"/>
      <c r="M2324" s="6"/>
      <c r="N2324" s="6"/>
      <c r="O2324" s="6"/>
      <c r="P2324" s="6"/>
    </row>
    <row r="2325" spans="2:16" s="9" customFormat="1" ht="12.75" hidden="1" customHeight="1">
      <c r="B2325" s="63"/>
      <c r="C2325" s="63"/>
      <c r="D2325" s="64"/>
      <c r="E2325" s="64"/>
      <c r="F2325" s="65"/>
      <c r="K2325" s="6"/>
      <c r="L2325" s="6"/>
      <c r="M2325" s="6"/>
      <c r="N2325" s="6"/>
      <c r="O2325" s="6"/>
      <c r="P2325" s="6"/>
    </row>
    <row r="2326" spans="2:16" s="9" customFormat="1" ht="12.75" hidden="1" customHeight="1">
      <c r="B2326" s="63"/>
      <c r="C2326" s="63"/>
      <c r="D2326" s="64"/>
      <c r="E2326" s="64"/>
      <c r="F2326" s="65"/>
      <c r="K2326" s="6"/>
      <c r="L2326" s="6"/>
      <c r="M2326" s="6"/>
      <c r="N2326" s="6"/>
      <c r="O2326" s="6"/>
      <c r="P2326" s="6"/>
    </row>
    <row r="2327" spans="2:16" s="9" customFormat="1" ht="12.75" hidden="1" customHeight="1">
      <c r="B2327" s="63"/>
      <c r="C2327" s="63"/>
      <c r="D2327" s="64"/>
      <c r="E2327" s="64"/>
      <c r="F2327" s="65"/>
      <c r="K2327" s="6"/>
      <c r="L2327" s="6"/>
      <c r="M2327" s="6"/>
      <c r="N2327" s="6"/>
      <c r="O2327" s="6"/>
      <c r="P2327" s="6"/>
    </row>
    <row r="2328" spans="2:16" s="9" customFormat="1" ht="12.75" hidden="1" customHeight="1">
      <c r="B2328" s="63"/>
      <c r="C2328" s="63"/>
      <c r="D2328" s="64"/>
      <c r="E2328" s="64"/>
      <c r="F2328" s="65"/>
      <c r="K2328" s="6"/>
      <c r="L2328" s="6"/>
      <c r="M2328" s="6"/>
      <c r="N2328" s="6"/>
      <c r="O2328" s="6"/>
      <c r="P2328" s="6"/>
    </row>
    <row r="2329" spans="2:16" s="9" customFormat="1" ht="12.75" hidden="1" customHeight="1">
      <c r="B2329" s="63"/>
      <c r="C2329" s="63"/>
      <c r="D2329" s="64"/>
      <c r="E2329" s="64"/>
      <c r="F2329" s="65"/>
      <c r="K2329" s="6"/>
      <c r="L2329" s="6"/>
      <c r="M2329" s="6"/>
      <c r="N2329" s="6"/>
      <c r="O2329" s="6"/>
      <c r="P2329" s="6"/>
    </row>
    <row r="2330" spans="2:16" s="9" customFormat="1" ht="12.75" hidden="1" customHeight="1">
      <c r="B2330" s="63"/>
      <c r="C2330" s="63"/>
      <c r="D2330" s="64"/>
      <c r="E2330" s="64"/>
      <c r="F2330" s="65"/>
      <c r="K2330" s="6"/>
      <c r="L2330" s="6"/>
      <c r="M2330" s="6"/>
      <c r="N2330" s="6"/>
      <c r="O2330" s="6"/>
      <c r="P2330" s="6"/>
    </row>
    <row r="2331" spans="2:16" s="9" customFormat="1" ht="12.75" hidden="1" customHeight="1">
      <c r="B2331" s="63"/>
      <c r="C2331" s="63"/>
      <c r="D2331" s="64"/>
      <c r="E2331" s="64"/>
      <c r="F2331" s="65"/>
      <c r="K2331" s="6"/>
      <c r="L2331" s="6"/>
      <c r="M2331" s="6"/>
      <c r="N2331" s="6"/>
      <c r="O2331" s="6"/>
      <c r="P2331" s="6"/>
    </row>
    <row r="2332" spans="2:16" s="9" customFormat="1" ht="12.75" hidden="1" customHeight="1">
      <c r="B2332" s="63"/>
      <c r="C2332" s="63"/>
      <c r="D2332" s="64"/>
      <c r="E2332" s="64"/>
      <c r="F2332" s="65"/>
      <c r="K2332" s="6"/>
      <c r="L2332" s="6"/>
      <c r="M2332" s="6"/>
      <c r="N2332" s="6"/>
      <c r="O2332" s="6"/>
      <c r="P2332" s="6"/>
    </row>
    <row r="2333" spans="2:16" s="9" customFormat="1" ht="12.75" hidden="1" customHeight="1">
      <c r="B2333" s="63"/>
      <c r="C2333" s="63"/>
      <c r="D2333" s="64"/>
      <c r="E2333" s="64"/>
      <c r="F2333" s="65"/>
      <c r="K2333" s="6"/>
      <c r="L2333" s="6"/>
      <c r="M2333" s="6"/>
      <c r="N2333" s="6"/>
      <c r="O2333" s="6"/>
      <c r="P2333" s="6"/>
    </row>
    <row r="2334" spans="2:16" s="9" customFormat="1" ht="12.75" hidden="1" customHeight="1">
      <c r="B2334" s="63"/>
      <c r="C2334" s="63"/>
      <c r="D2334" s="64"/>
      <c r="E2334" s="64"/>
      <c r="F2334" s="65"/>
      <c r="K2334" s="6"/>
      <c r="L2334" s="6"/>
      <c r="M2334" s="6"/>
      <c r="N2334" s="6"/>
      <c r="O2334" s="6"/>
      <c r="P2334" s="6"/>
    </row>
    <row r="2335" spans="2:16" s="9" customFormat="1" ht="12.75" hidden="1" customHeight="1">
      <c r="B2335" s="63"/>
      <c r="C2335" s="63"/>
      <c r="D2335" s="64"/>
      <c r="E2335" s="64"/>
      <c r="F2335" s="65"/>
      <c r="K2335" s="6"/>
      <c r="L2335" s="6"/>
      <c r="M2335" s="6"/>
      <c r="N2335" s="6"/>
      <c r="O2335" s="6"/>
      <c r="P2335" s="6"/>
    </row>
    <row r="2336" spans="2:16" s="9" customFormat="1" ht="12.75" hidden="1" customHeight="1">
      <c r="B2336" s="63"/>
      <c r="C2336" s="63"/>
      <c r="D2336" s="64"/>
      <c r="E2336" s="64"/>
      <c r="F2336" s="65"/>
      <c r="K2336" s="6"/>
      <c r="L2336" s="6"/>
      <c r="M2336" s="6"/>
      <c r="N2336" s="6"/>
      <c r="O2336" s="6"/>
      <c r="P2336" s="6"/>
    </row>
    <row r="2337" spans="2:16" s="9" customFormat="1" ht="12.75" hidden="1" customHeight="1">
      <c r="B2337" s="63"/>
      <c r="C2337" s="63"/>
      <c r="D2337" s="64"/>
      <c r="E2337" s="64"/>
      <c r="F2337" s="65"/>
      <c r="K2337" s="6"/>
      <c r="L2337" s="6"/>
      <c r="M2337" s="6"/>
      <c r="N2337" s="6"/>
      <c r="O2337" s="6"/>
      <c r="P2337" s="6"/>
    </row>
    <row r="2338" spans="2:16" s="9" customFormat="1" ht="12.75" hidden="1" customHeight="1">
      <c r="B2338" s="63"/>
      <c r="C2338" s="63"/>
      <c r="D2338" s="64"/>
      <c r="E2338" s="64"/>
      <c r="F2338" s="65"/>
      <c r="K2338" s="6"/>
      <c r="L2338" s="6"/>
      <c r="M2338" s="6"/>
      <c r="N2338" s="6"/>
      <c r="O2338" s="6"/>
      <c r="P2338" s="6"/>
    </row>
    <row r="2339" spans="2:16" s="9" customFormat="1" ht="12.75" hidden="1" customHeight="1">
      <c r="B2339" s="63"/>
      <c r="C2339" s="63"/>
      <c r="D2339" s="64"/>
      <c r="E2339" s="64"/>
      <c r="F2339" s="65"/>
      <c r="K2339" s="6"/>
      <c r="L2339" s="6"/>
      <c r="M2339" s="6"/>
      <c r="N2339" s="6"/>
      <c r="O2339" s="6"/>
      <c r="P2339" s="6"/>
    </row>
    <row r="2340" spans="2:16" s="9" customFormat="1" ht="12.75" hidden="1" customHeight="1">
      <c r="B2340" s="63"/>
      <c r="C2340" s="63"/>
      <c r="D2340" s="64"/>
      <c r="E2340" s="64"/>
      <c r="F2340" s="65"/>
      <c r="K2340" s="6"/>
      <c r="L2340" s="6"/>
      <c r="M2340" s="6"/>
      <c r="N2340" s="6"/>
      <c r="O2340" s="6"/>
      <c r="P2340" s="6"/>
    </row>
    <row r="2341" spans="2:16" s="9" customFormat="1" ht="12.75" hidden="1" customHeight="1">
      <c r="B2341" s="63"/>
      <c r="C2341" s="63"/>
      <c r="D2341" s="64"/>
      <c r="E2341" s="64"/>
      <c r="F2341" s="65"/>
      <c r="K2341" s="6"/>
      <c r="L2341" s="6"/>
      <c r="M2341" s="6"/>
      <c r="N2341" s="6"/>
      <c r="O2341" s="6"/>
      <c r="P2341" s="6"/>
    </row>
    <row r="2342" spans="2:16" s="9" customFormat="1" ht="12.75" hidden="1" customHeight="1">
      <c r="B2342" s="63"/>
      <c r="C2342" s="63"/>
      <c r="D2342" s="64"/>
      <c r="E2342" s="64"/>
      <c r="F2342" s="65"/>
      <c r="K2342" s="6"/>
      <c r="L2342" s="6"/>
      <c r="M2342" s="6"/>
      <c r="N2342" s="6"/>
      <c r="O2342" s="6"/>
      <c r="P2342" s="6"/>
    </row>
    <row r="2343" spans="2:16" s="9" customFormat="1" ht="12.75" hidden="1" customHeight="1">
      <c r="B2343" s="63"/>
      <c r="C2343" s="63"/>
      <c r="D2343" s="64"/>
      <c r="E2343" s="64"/>
      <c r="F2343" s="65"/>
      <c r="K2343" s="6"/>
      <c r="L2343" s="6"/>
      <c r="M2343" s="6"/>
      <c r="N2343" s="6"/>
      <c r="O2343" s="6"/>
      <c r="P2343" s="6"/>
    </row>
    <row r="2344" spans="2:16" s="9" customFormat="1" ht="12.75" hidden="1" customHeight="1">
      <c r="B2344" s="63"/>
      <c r="C2344" s="63"/>
      <c r="D2344" s="64"/>
      <c r="E2344" s="64"/>
      <c r="F2344" s="65"/>
      <c r="K2344" s="6"/>
      <c r="L2344" s="6"/>
      <c r="M2344" s="6"/>
      <c r="N2344" s="6"/>
      <c r="O2344" s="6"/>
      <c r="P2344" s="6"/>
    </row>
    <row r="2345" spans="2:16" s="9" customFormat="1" ht="12.75" hidden="1" customHeight="1">
      <c r="B2345" s="63"/>
      <c r="C2345" s="63"/>
      <c r="D2345" s="64"/>
      <c r="E2345" s="64"/>
      <c r="F2345" s="65"/>
      <c r="K2345" s="6"/>
      <c r="L2345" s="6"/>
      <c r="M2345" s="6"/>
      <c r="N2345" s="6"/>
      <c r="O2345" s="6"/>
      <c r="P2345" s="6"/>
    </row>
    <row r="2346" spans="2:16" s="9" customFormat="1" ht="12.75" hidden="1" customHeight="1">
      <c r="B2346" s="63"/>
      <c r="C2346" s="63"/>
      <c r="D2346" s="64"/>
      <c r="E2346" s="64"/>
      <c r="F2346" s="65"/>
      <c r="K2346" s="6"/>
      <c r="L2346" s="6"/>
      <c r="M2346" s="6"/>
      <c r="N2346" s="6"/>
      <c r="O2346" s="6"/>
      <c r="P2346" s="6"/>
    </row>
    <row r="2347" spans="2:16" s="9" customFormat="1" ht="12.75" hidden="1" customHeight="1">
      <c r="B2347" s="63"/>
      <c r="C2347" s="63"/>
      <c r="D2347" s="64"/>
      <c r="E2347" s="64"/>
      <c r="F2347" s="65"/>
      <c r="K2347" s="6"/>
      <c r="L2347" s="6"/>
      <c r="M2347" s="6"/>
      <c r="N2347" s="6"/>
      <c r="O2347" s="6"/>
      <c r="P2347" s="6"/>
    </row>
    <row r="2348" spans="2:16" s="9" customFormat="1" ht="12.75" hidden="1" customHeight="1">
      <c r="B2348" s="63"/>
      <c r="C2348" s="63"/>
      <c r="D2348" s="64"/>
      <c r="E2348" s="64"/>
      <c r="F2348" s="65"/>
      <c r="K2348" s="6"/>
      <c r="L2348" s="6"/>
      <c r="M2348" s="6"/>
      <c r="N2348" s="6"/>
      <c r="O2348" s="6"/>
      <c r="P2348" s="6"/>
    </row>
    <row r="2349" spans="2:16" s="9" customFormat="1" ht="12.75" hidden="1" customHeight="1">
      <c r="B2349" s="63"/>
      <c r="C2349" s="63"/>
      <c r="D2349" s="64"/>
      <c r="E2349" s="64"/>
      <c r="F2349" s="65"/>
      <c r="K2349" s="6"/>
      <c r="L2349" s="6"/>
      <c r="M2349" s="6"/>
      <c r="N2349" s="6"/>
      <c r="O2349" s="6"/>
      <c r="P2349" s="6"/>
    </row>
    <row r="2350" spans="2:16" s="9" customFormat="1" ht="12.75" hidden="1" customHeight="1">
      <c r="B2350" s="63"/>
      <c r="C2350" s="63"/>
      <c r="D2350" s="64"/>
      <c r="E2350" s="64"/>
      <c r="F2350" s="65"/>
      <c r="K2350" s="6"/>
      <c r="L2350" s="6"/>
      <c r="M2350" s="6"/>
      <c r="N2350" s="6"/>
      <c r="O2350" s="6"/>
      <c r="P2350" s="6"/>
    </row>
    <row r="2351" spans="2:16" s="9" customFormat="1" ht="12.75" hidden="1" customHeight="1">
      <c r="B2351" s="63"/>
      <c r="C2351" s="63"/>
      <c r="D2351" s="64"/>
      <c r="E2351" s="64"/>
      <c r="F2351" s="65"/>
      <c r="K2351" s="6"/>
      <c r="L2351" s="6"/>
      <c r="M2351" s="6"/>
      <c r="N2351" s="6"/>
      <c r="O2351" s="6"/>
      <c r="P2351" s="6"/>
    </row>
    <row r="2352" spans="2:16" s="9" customFormat="1" ht="12.75" hidden="1" customHeight="1">
      <c r="B2352" s="63"/>
      <c r="C2352" s="63"/>
      <c r="D2352" s="64"/>
      <c r="E2352" s="64"/>
      <c r="F2352" s="65"/>
      <c r="K2352" s="6"/>
      <c r="L2352" s="6"/>
      <c r="M2352" s="6"/>
      <c r="N2352" s="6"/>
      <c r="O2352" s="6"/>
      <c r="P2352" s="6"/>
    </row>
    <row r="2353" spans="2:16" s="9" customFormat="1" ht="12.75" hidden="1" customHeight="1">
      <c r="B2353" s="63"/>
      <c r="C2353" s="63"/>
      <c r="D2353" s="64"/>
      <c r="E2353" s="64"/>
      <c r="F2353" s="65"/>
      <c r="K2353" s="6"/>
      <c r="L2353" s="6"/>
      <c r="M2353" s="6"/>
      <c r="N2353" s="6"/>
      <c r="O2353" s="6"/>
      <c r="P2353" s="6"/>
    </row>
    <row r="2354" spans="2:16" s="9" customFormat="1" ht="12.75" hidden="1" customHeight="1">
      <c r="B2354" s="63"/>
      <c r="C2354" s="63"/>
      <c r="D2354" s="64"/>
      <c r="E2354" s="64"/>
      <c r="F2354" s="65"/>
      <c r="K2354" s="6"/>
      <c r="L2354" s="6"/>
      <c r="M2354" s="6"/>
      <c r="N2354" s="6"/>
      <c r="O2354" s="6"/>
      <c r="P2354" s="6"/>
    </row>
    <row r="2355" spans="2:16" s="9" customFormat="1" ht="12.75" hidden="1" customHeight="1">
      <c r="B2355" s="63"/>
      <c r="C2355" s="63"/>
      <c r="D2355" s="64"/>
      <c r="E2355" s="64"/>
      <c r="F2355" s="65"/>
      <c r="K2355" s="6"/>
      <c r="L2355" s="6"/>
      <c r="M2355" s="6"/>
      <c r="N2355" s="6"/>
      <c r="O2355" s="6"/>
      <c r="P2355" s="6"/>
    </row>
    <row r="2356" spans="2:16" s="9" customFormat="1" ht="12.75" hidden="1" customHeight="1">
      <c r="B2356" s="63"/>
      <c r="C2356" s="63"/>
      <c r="D2356" s="64"/>
      <c r="E2356" s="64"/>
      <c r="F2356" s="65"/>
      <c r="K2356" s="6"/>
      <c r="L2356" s="6"/>
      <c r="M2356" s="6"/>
      <c r="N2356" s="6"/>
      <c r="O2356" s="6"/>
      <c r="P2356" s="6"/>
    </row>
    <row r="2357" spans="2:16" s="9" customFormat="1" ht="12.75" hidden="1" customHeight="1">
      <c r="B2357" s="63"/>
      <c r="C2357" s="63"/>
      <c r="D2357" s="64"/>
      <c r="E2357" s="64"/>
      <c r="F2357" s="65"/>
      <c r="K2357" s="6"/>
      <c r="L2357" s="6"/>
      <c r="M2357" s="6"/>
      <c r="N2357" s="6"/>
      <c r="O2357" s="6"/>
      <c r="P2357" s="6"/>
    </row>
    <row r="2358" spans="2:16" s="9" customFormat="1" ht="12.75" hidden="1" customHeight="1">
      <c r="B2358" s="63"/>
      <c r="C2358" s="63"/>
      <c r="D2358" s="64"/>
      <c r="E2358" s="64"/>
      <c r="F2358" s="65"/>
      <c r="K2358" s="6"/>
      <c r="L2358" s="6"/>
      <c r="M2358" s="6"/>
      <c r="N2358" s="6"/>
      <c r="O2358" s="6"/>
      <c r="P2358" s="6"/>
    </row>
    <row r="2359" spans="2:16" s="9" customFormat="1" ht="12.75" hidden="1" customHeight="1">
      <c r="B2359" s="63"/>
      <c r="C2359" s="63"/>
      <c r="D2359" s="64"/>
      <c r="E2359" s="64"/>
      <c r="F2359" s="65"/>
      <c r="K2359" s="6"/>
      <c r="L2359" s="6"/>
      <c r="M2359" s="6"/>
      <c r="N2359" s="6"/>
      <c r="O2359" s="6"/>
      <c r="P2359" s="6"/>
    </row>
    <row r="2360" spans="2:16" s="9" customFormat="1" ht="12.75" hidden="1" customHeight="1">
      <c r="B2360" s="63"/>
      <c r="C2360" s="63"/>
      <c r="D2360" s="64"/>
      <c r="E2360" s="64"/>
      <c r="F2360" s="65"/>
      <c r="K2360" s="6"/>
      <c r="L2360" s="6"/>
      <c r="M2360" s="6"/>
      <c r="N2360" s="6"/>
      <c r="O2360" s="6"/>
      <c r="P2360" s="6"/>
    </row>
    <row r="2361" spans="2:16" s="9" customFormat="1" ht="12.75" hidden="1" customHeight="1">
      <c r="B2361" s="63"/>
      <c r="C2361" s="63"/>
      <c r="D2361" s="64"/>
      <c r="E2361" s="64"/>
      <c r="F2361" s="65"/>
      <c r="K2361" s="6"/>
      <c r="L2361" s="6"/>
      <c r="M2361" s="6"/>
      <c r="N2361" s="6"/>
      <c r="O2361" s="6"/>
      <c r="P2361" s="6"/>
    </row>
    <row r="2362" spans="2:16" s="9" customFormat="1" ht="12.75" hidden="1" customHeight="1">
      <c r="B2362" s="63"/>
      <c r="C2362" s="63"/>
      <c r="D2362" s="64"/>
      <c r="E2362" s="64"/>
      <c r="F2362" s="65"/>
      <c r="K2362" s="6"/>
      <c r="L2362" s="6"/>
      <c r="M2362" s="6"/>
      <c r="N2362" s="6"/>
      <c r="O2362" s="6"/>
      <c r="P2362" s="6"/>
    </row>
    <row r="2363" spans="2:16" s="9" customFormat="1" ht="12.75" hidden="1" customHeight="1">
      <c r="B2363" s="63"/>
      <c r="C2363" s="63"/>
      <c r="D2363" s="64"/>
      <c r="E2363" s="64"/>
      <c r="F2363" s="65"/>
      <c r="K2363" s="6"/>
      <c r="L2363" s="6"/>
      <c r="M2363" s="6"/>
      <c r="N2363" s="6"/>
      <c r="O2363" s="6"/>
      <c r="P2363" s="6"/>
    </row>
    <row r="2364" spans="2:16" s="9" customFormat="1" ht="12.75" hidden="1" customHeight="1">
      <c r="B2364" s="63"/>
      <c r="C2364" s="63"/>
      <c r="D2364" s="64"/>
      <c r="E2364" s="64"/>
      <c r="F2364" s="65"/>
      <c r="K2364" s="6"/>
      <c r="L2364" s="6"/>
      <c r="M2364" s="6"/>
      <c r="N2364" s="6"/>
      <c r="O2364" s="6"/>
      <c r="P2364" s="6"/>
    </row>
    <row r="2365" spans="2:16" s="9" customFormat="1" ht="12.75" hidden="1" customHeight="1">
      <c r="B2365" s="63"/>
      <c r="C2365" s="63"/>
      <c r="D2365" s="64"/>
      <c r="E2365" s="64"/>
      <c r="F2365" s="65"/>
      <c r="K2365" s="6"/>
      <c r="L2365" s="6"/>
      <c r="M2365" s="6"/>
      <c r="N2365" s="6"/>
      <c r="O2365" s="6"/>
      <c r="P2365" s="6"/>
    </row>
    <row r="2366" spans="2:16" s="9" customFormat="1" ht="12.75" hidden="1" customHeight="1">
      <c r="B2366" s="63"/>
      <c r="C2366" s="63"/>
      <c r="D2366" s="64"/>
      <c r="E2366" s="64"/>
      <c r="F2366" s="65"/>
      <c r="K2366" s="6"/>
      <c r="L2366" s="6"/>
      <c r="M2366" s="6"/>
      <c r="N2366" s="6"/>
      <c r="O2366" s="6"/>
      <c r="P2366" s="6"/>
    </row>
    <row r="2367" spans="2:16" s="9" customFormat="1" ht="12.75" hidden="1" customHeight="1">
      <c r="B2367" s="63"/>
      <c r="C2367" s="63"/>
      <c r="D2367" s="64"/>
      <c r="E2367" s="64"/>
      <c r="F2367" s="65"/>
      <c r="K2367" s="6"/>
      <c r="L2367" s="6"/>
      <c r="M2367" s="6"/>
      <c r="N2367" s="6"/>
      <c r="O2367" s="6"/>
      <c r="P2367" s="6"/>
    </row>
    <row r="2368" spans="2:16" s="9" customFormat="1" ht="12.75" hidden="1" customHeight="1">
      <c r="B2368" s="63"/>
      <c r="C2368" s="63"/>
      <c r="D2368" s="64"/>
      <c r="E2368" s="64"/>
      <c r="F2368" s="65"/>
      <c r="K2368" s="6"/>
      <c r="L2368" s="6"/>
      <c r="M2368" s="6"/>
      <c r="N2368" s="6"/>
      <c r="O2368" s="6"/>
      <c r="P2368" s="6"/>
    </row>
    <row r="2369" spans="2:16" s="9" customFormat="1" ht="12.75" hidden="1" customHeight="1">
      <c r="B2369" s="63"/>
      <c r="C2369" s="63"/>
      <c r="D2369" s="64"/>
      <c r="E2369" s="64"/>
      <c r="F2369" s="65"/>
      <c r="K2369" s="6"/>
      <c r="L2369" s="6"/>
      <c r="M2369" s="6"/>
      <c r="N2369" s="6"/>
      <c r="O2369" s="6"/>
      <c r="P2369" s="6"/>
    </row>
    <row r="2370" spans="2:16" s="9" customFormat="1" ht="12.75" hidden="1" customHeight="1">
      <c r="B2370" s="63"/>
      <c r="C2370" s="63"/>
      <c r="D2370" s="64"/>
      <c r="E2370" s="64"/>
      <c r="F2370" s="65"/>
      <c r="K2370" s="6"/>
      <c r="L2370" s="6"/>
      <c r="M2370" s="6"/>
      <c r="N2370" s="6"/>
      <c r="O2370" s="6"/>
      <c r="P2370" s="6"/>
    </row>
    <row r="2371" spans="2:16" s="9" customFormat="1" ht="12.75" hidden="1" customHeight="1">
      <c r="B2371" s="63"/>
      <c r="C2371" s="63"/>
      <c r="D2371" s="64"/>
      <c r="E2371" s="64"/>
      <c r="F2371" s="65"/>
      <c r="K2371" s="6"/>
      <c r="L2371" s="6"/>
      <c r="M2371" s="6"/>
      <c r="N2371" s="6"/>
      <c r="O2371" s="6"/>
      <c r="P2371" s="6"/>
    </row>
    <row r="2372" spans="2:16" s="9" customFormat="1" ht="12.75" hidden="1" customHeight="1">
      <c r="B2372" s="63"/>
      <c r="C2372" s="63"/>
      <c r="D2372" s="64"/>
      <c r="E2372" s="64"/>
      <c r="F2372" s="65"/>
      <c r="K2372" s="6"/>
      <c r="L2372" s="6"/>
      <c r="M2372" s="6"/>
      <c r="N2372" s="6"/>
      <c r="O2372" s="6"/>
      <c r="P2372" s="6"/>
    </row>
    <row r="2373" spans="2:16" s="9" customFormat="1" ht="12.75" hidden="1" customHeight="1">
      <c r="B2373" s="63"/>
      <c r="C2373" s="63"/>
      <c r="D2373" s="64"/>
      <c r="E2373" s="64"/>
      <c r="F2373" s="65"/>
      <c r="K2373" s="6"/>
      <c r="L2373" s="6"/>
      <c r="M2373" s="6"/>
      <c r="N2373" s="6"/>
      <c r="O2373" s="6"/>
      <c r="P2373" s="6"/>
    </row>
    <row r="2374" spans="2:16" s="9" customFormat="1" ht="12.75" hidden="1" customHeight="1">
      <c r="B2374" s="63"/>
      <c r="C2374" s="63"/>
      <c r="D2374" s="64"/>
      <c r="E2374" s="64"/>
      <c r="F2374" s="65"/>
      <c r="K2374" s="6"/>
      <c r="L2374" s="6"/>
      <c r="M2374" s="6"/>
      <c r="N2374" s="6"/>
      <c r="O2374" s="6"/>
      <c r="P2374" s="6"/>
    </row>
    <row r="2375" spans="2:16" s="9" customFormat="1" ht="12.75" hidden="1" customHeight="1">
      <c r="B2375" s="63"/>
      <c r="C2375" s="63"/>
      <c r="D2375" s="64"/>
      <c r="E2375" s="64"/>
      <c r="F2375" s="65"/>
      <c r="K2375" s="6"/>
      <c r="L2375" s="6"/>
      <c r="M2375" s="6"/>
      <c r="N2375" s="6"/>
      <c r="O2375" s="6"/>
      <c r="P2375" s="6"/>
    </row>
    <row r="2376" spans="2:16" s="9" customFormat="1" ht="12.75" hidden="1" customHeight="1">
      <c r="B2376" s="63"/>
      <c r="C2376" s="63"/>
      <c r="D2376" s="64"/>
      <c r="E2376" s="64"/>
      <c r="F2376" s="65"/>
      <c r="K2376" s="6"/>
      <c r="L2376" s="6"/>
      <c r="M2376" s="6"/>
      <c r="N2376" s="6"/>
      <c r="O2376" s="6"/>
      <c r="P2376" s="6"/>
    </row>
    <row r="2377" spans="2:16" s="9" customFormat="1" ht="12.75" hidden="1" customHeight="1">
      <c r="B2377" s="63"/>
      <c r="C2377" s="63"/>
      <c r="D2377" s="64"/>
      <c r="E2377" s="64"/>
      <c r="F2377" s="65"/>
      <c r="K2377" s="6"/>
      <c r="L2377" s="6"/>
      <c r="M2377" s="6"/>
      <c r="N2377" s="6"/>
      <c r="O2377" s="6"/>
      <c r="P2377" s="6"/>
    </row>
    <row r="2378" spans="2:16" s="9" customFormat="1" ht="12.75" hidden="1" customHeight="1">
      <c r="B2378" s="63"/>
      <c r="C2378" s="63"/>
      <c r="D2378" s="64"/>
      <c r="E2378" s="64"/>
      <c r="F2378" s="65"/>
      <c r="K2378" s="6"/>
      <c r="L2378" s="6"/>
      <c r="M2378" s="6"/>
      <c r="N2378" s="6"/>
      <c r="O2378" s="6"/>
      <c r="P2378" s="6"/>
    </row>
    <row r="2379" spans="2:16" s="9" customFormat="1" ht="12.75" hidden="1" customHeight="1">
      <c r="B2379" s="63"/>
      <c r="C2379" s="63"/>
      <c r="D2379" s="64"/>
      <c r="E2379" s="64"/>
      <c r="F2379" s="65"/>
      <c r="K2379" s="6"/>
      <c r="L2379" s="6"/>
      <c r="M2379" s="6"/>
      <c r="N2379" s="6"/>
      <c r="O2379" s="6"/>
      <c r="P2379" s="6"/>
    </row>
    <row r="2380" spans="2:16" s="9" customFormat="1" ht="12.75" hidden="1" customHeight="1">
      <c r="B2380" s="63"/>
      <c r="C2380" s="63"/>
      <c r="D2380" s="64"/>
      <c r="E2380" s="64"/>
      <c r="F2380" s="65"/>
      <c r="K2380" s="6"/>
      <c r="L2380" s="6"/>
      <c r="M2380" s="6"/>
      <c r="N2380" s="6"/>
      <c r="O2380" s="6"/>
      <c r="P2380" s="6"/>
    </row>
    <row r="2381" spans="2:16" s="9" customFormat="1" ht="12.75" hidden="1" customHeight="1">
      <c r="B2381" s="63"/>
      <c r="C2381" s="63"/>
      <c r="D2381" s="64"/>
      <c r="E2381" s="64"/>
      <c r="F2381" s="65"/>
      <c r="K2381" s="6"/>
      <c r="L2381" s="6"/>
      <c r="M2381" s="6"/>
      <c r="N2381" s="6"/>
      <c r="O2381" s="6"/>
      <c r="P2381" s="6"/>
    </row>
    <row r="2382" spans="2:16" s="9" customFormat="1" ht="12.75" hidden="1" customHeight="1">
      <c r="B2382" s="63"/>
      <c r="C2382" s="63"/>
      <c r="D2382" s="64"/>
      <c r="E2382" s="64"/>
      <c r="F2382" s="65"/>
      <c r="K2382" s="6"/>
      <c r="L2382" s="6"/>
      <c r="M2382" s="6"/>
      <c r="N2382" s="6"/>
      <c r="O2382" s="6"/>
      <c r="P2382" s="6"/>
    </row>
    <row r="2383" spans="2:16" s="9" customFormat="1" ht="12.75" hidden="1" customHeight="1">
      <c r="B2383" s="63"/>
      <c r="C2383" s="63"/>
      <c r="D2383" s="64"/>
      <c r="E2383" s="64"/>
      <c r="F2383" s="65"/>
      <c r="K2383" s="6"/>
      <c r="L2383" s="6"/>
      <c r="M2383" s="6"/>
      <c r="N2383" s="6"/>
      <c r="O2383" s="6"/>
      <c r="P2383" s="6"/>
    </row>
    <row r="2384" spans="2:16" s="9" customFormat="1" ht="12.75" hidden="1" customHeight="1">
      <c r="B2384" s="63"/>
      <c r="C2384" s="63"/>
      <c r="D2384" s="64"/>
      <c r="E2384" s="64"/>
      <c r="F2384" s="65"/>
      <c r="K2384" s="6"/>
      <c r="L2384" s="6"/>
      <c r="M2384" s="6"/>
      <c r="N2384" s="6"/>
      <c r="O2384" s="6"/>
      <c r="P2384" s="6"/>
    </row>
    <row r="2385" spans="2:16" s="9" customFormat="1" ht="12.75" hidden="1" customHeight="1">
      <c r="B2385" s="63"/>
      <c r="C2385" s="63"/>
      <c r="D2385" s="64"/>
      <c r="E2385" s="64"/>
      <c r="F2385" s="65"/>
      <c r="K2385" s="6"/>
      <c r="L2385" s="6"/>
      <c r="M2385" s="6"/>
      <c r="N2385" s="6"/>
      <c r="O2385" s="6"/>
      <c r="P2385" s="6"/>
    </row>
    <row r="2386" spans="2:16" s="9" customFormat="1" ht="12.75" hidden="1" customHeight="1">
      <c r="B2386" s="63"/>
      <c r="C2386" s="63"/>
      <c r="D2386" s="64"/>
      <c r="E2386" s="64"/>
      <c r="F2386" s="65"/>
      <c r="K2386" s="6"/>
      <c r="L2386" s="6"/>
      <c r="M2386" s="6"/>
      <c r="N2386" s="6"/>
      <c r="O2386" s="6"/>
      <c r="P2386" s="6"/>
    </row>
    <row r="2387" spans="2:16" s="9" customFormat="1" ht="12.75" hidden="1" customHeight="1">
      <c r="B2387" s="63"/>
      <c r="C2387" s="63"/>
      <c r="D2387" s="64"/>
      <c r="E2387" s="64"/>
      <c r="F2387" s="65"/>
      <c r="K2387" s="6"/>
      <c r="L2387" s="6"/>
      <c r="M2387" s="6"/>
      <c r="N2387" s="6"/>
      <c r="O2387" s="6"/>
      <c r="P2387" s="6"/>
    </row>
    <row r="2388" spans="2:16" s="9" customFormat="1" ht="12.75" hidden="1" customHeight="1">
      <c r="B2388" s="63"/>
      <c r="C2388" s="63"/>
      <c r="D2388" s="64"/>
      <c r="E2388" s="64"/>
      <c r="F2388" s="65"/>
      <c r="K2388" s="6"/>
      <c r="L2388" s="6"/>
      <c r="M2388" s="6"/>
      <c r="N2388" s="6"/>
      <c r="O2388" s="6"/>
      <c r="P2388" s="6"/>
    </row>
    <row r="2389" spans="2:16" s="9" customFormat="1" ht="12.75" hidden="1" customHeight="1">
      <c r="B2389" s="63"/>
      <c r="C2389" s="63"/>
      <c r="D2389" s="64"/>
      <c r="E2389" s="64"/>
      <c r="F2389" s="65"/>
      <c r="K2389" s="6"/>
      <c r="L2389" s="6"/>
      <c r="M2389" s="6"/>
      <c r="N2389" s="6"/>
      <c r="O2389" s="6"/>
      <c r="P2389" s="6"/>
    </row>
    <row r="2390" spans="2:16" s="9" customFormat="1" ht="12.75" hidden="1" customHeight="1">
      <c r="B2390" s="63"/>
      <c r="C2390" s="63"/>
      <c r="D2390" s="64"/>
      <c r="E2390" s="64"/>
      <c r="F2390" s="65"/>
      <c r="K2390" s="6"/>
      <c r="L2390" s="6"/>
      <c r="M2390" s="6"/>
      <c r="N2390" s="6"/>
      <c r="O2390" s="6"/>
      <c r="P2390" s="6"/>
    </row>
    <row r="2391" spans="2:16" s="9" customFormat="1" ht="12.75" hidden="1" customHeight="1">
      <c r="B2391" s="63"/>
      <c r="C2391" s="63"/>
      <c r="D2391" s="64"/>
      <c r="E2391" s="64"/>
      <c r="F2391" s="65"/>
      <c r="K2391" s="6"/>
      <c r="L2391" s="6"/>
      <c r="M2391" s="6"/>
      <c r="N2391" s="6"/>
      <c r="O2391" s="6"/>
      <c r="P2391" s="6"/>
    </row>
    <row r="2392" spans="2:16" s="9" customFormat="1" ht="12.75" hidden="1" customHeight="1">
      <c r="B2392" s="63"/>
      <c r="C2392" s="63"/>
      <c r="D2392" s="64"/>
      <c r="E2392" s="64"/>
      <c r="F2392" s="65"/>
      <c r="K2392" s="6"/>
      <c r="L2392" s="6"/>
      <c r="M2392" s="6"/>
      <c r="N2392" s="6"/>
      <c r="O2392" s="6"/>
      <c r="P2392" s="6"/>
    </row>
    <row r="2393" spans="2:16" s="9" customFormat="1" ht="12.75" hidden="1" customHeight="1">
      <c r="B2393" s="63"/>
      <c r="C2393" s="63"/>
      <c r="D2393" s="64"/>
      <c r="E2393" s="64"/>
      <c r="F2393" s="65"/>
      <c r="K2393" s="6"/>
      <c r="L2393" s="6"/>
      <c r="M2393" s="6"/>
      <c r="N2393" s="6"/>
      <c r="O2393" s="6"/>
      <c r="P2393" s="6"/>
    </row>
    <row r="2394" spans="2:16" s="9" customFormat="1" ht="12.75" hidden="1" customHeight="1">
      <c r="B2394" s="63"/>
      <c r="C2394" s="63"/>
      <c r="D2394" s="64"/>
      <c r="E2394" s="64"/>
      <c r="F2394" s="65"/>
      <c r="K2394" s="6"/>
      <c r="L2394" s="6"/>
      <c r="M2394" s="6"/>
      <c r="N2394" s="6"/>
      <c r="O2394" s="6"/>
      <c r="P2394" s="6"/>
    </row>
    <row r="2395" spans="2:16" s="9" customFormat="1" ht="12.75" hidden="1" customHeight="1">
      <c r="B2395" s="63"/>
      <c r="C2395" s="63"/>
      <c r="D2395" s="64"/>
      <c r="E2395" s="64"/>
      <c r="F2395" s="65"/>
      <c r="K2395" s="6"/>
      <c r="L2395" s="6"/>
      <c r="M2395" s="6"/>
      <c r="N2395" s="6"/>
      <c r="O2395" s="6"/>
      <c r="P2395" s="6"/>
    </row>
    <row r="2396" spans="2:16" s="9" customFormat="1" ht="12.75" hidden="1" customHeight="1">
      <c r="B2396" s="63"/>
      <c r="C2396" s="63"/>
      <c r="D2396" s="64"/>
      <c r="E2396" s="64"/>
      <c r="F2396" s="65"/>
      <c r="K2396" s="6"/>
      <c r="L2396" s="6"/>
      <c r="M2396" s="6"/>
      <c r="N2396" s="6"/>
      <c r="O2396" s="6"/>
      <c r="P2396" s="6"/>
    </row>
    <row r="2397" spans="2:16" s="9" customFormat="1" ht="12.75" hidden="1" customHeight="1">
      <c r="B2397" s="63"/>
      <c r="C2397" s="63"/>
      <c r="D2397" s="64"/>
      <c r="E2397" s="64"/>
      <c r="F2397" s="65"/>
      <c r="K2397" s="6"/>
      <c r="L2397" s="6"/>
      <c r="M2397" s="6"/>
      <c r="N2397" s="6"/>
      <c r="O2397" s="6"/>
      <c r="P2397" s="6"/>
    </row>
    <row r="2398" spans="2:16" s="9" customFormat="1" ht="12.75" hidden="1" customHeight="1">
      <c r="B2398" s="63"/>
      <c r="C2398" s="63"/>
      <c r="D2398" s="64"/>
      <c r="E2398" s="64"/>
      <c r="F2398" s="65"/>
      <c r="K2398" s="6"/>
      <c r="L2398" s="6"/>
      <c r="M2398" s="6"/>
      <c r="N2398" s="6"/>
      <c r="O2398" s="6"/>
      <c r="P2398" s="6"/>
    </row>
    <row r="2399" spans="2:16" s="9" customFormat="1" ht="12.75" hidden="1" customHeight="1">
      <c r="B2399" s="63"/>
      <c r="C2399" s="63"/>
      <c r="D2399" s="64"/>
      <c r="E2399" s="64"/>
      <c r="F2399" s="65"/>
      <c r="K2399" s="6"/>
      <c r="L2399" s="6"/>
      <c r="M2399" s="6"/>
      <c r="N2399" s="6"/>
      <c r="O2399" s="6"/>
      <c r="P2399" s="6"/>
    </row>
    <row r="2400" spans="2:16" s="9" customFormat="1" ht="12.75" hidden="1" customHeight="1">
      <c r="B2400" s="63"/>
      <c r="C2400" s="63"/>
      <c r="D2400" s="64"/>
      <c r="E2400" s="64"/>
      <c r="F2400" s="65"/>
      <c r="K2400" s="6"/>
      <c r="L2400" s="6"/>
      <c r="M2400" s="6"/>
      <c r="N2400" s="6"/>
      <c r="O2400" s="6"/>
      <c r="P2400" s="6"/>
    </row>
    <row r="2401" spans="2:16" s="9" customFormat="1" ht="12.75" hidden="1" customHeight="1">
      <c r="B2401" s="63"/>
      <c r="C2401" s="63"/>
      <c r="D2401" s="64"/>
      <c r="E2401" s="64"/>
      <c r="F2401" s="65"/>
      <c r="K2401" s="6"/>
      <c r="L2401" s="6"/>
      <c r="M2401" s="6"/>
      <c r="N2401" s="6"/>
      <c r="O2401" s="6"/>
      <c r="P2401" s="6"/>
    </row>
    <row r="2402" spans="2:16" s="9" customFormat="1" ht="12.75" hidden="1" customHeight="1">
      <c r="B2402" s="63"/>
      <c r="C2402" s="63"/>
      <c r="D2402" s="64"/>
      <c r="E2402" s="64"/>
      <c r="F2402" s="65"/>
      <c r="K2402" s="6"/>
      <c r="L2402" s="6"/>
      <c r="M2402" s="6"/>
      <c r="N2402" s="6"/>
      <c r="O2402" s="6"/>
      <c r="P2402" s="6"/>
    </row>
    <row r="2403" spans="2:16" s="9" customFormat="1" ht="12.75" hidden="1" customHeight="1">
      <c r="B2403" s="63"/>
      <c r="C2403" s="63"/>
      <c r="D2403" s="64"/>
      <c r="E2403" s="64"/>
      <c r="F2403" s="65"/>
      <c r="K2403" s="6"/>
      <c r="L2403" s="6"/>
      <c r="M2403" s="6"/>
      <c r="N2403" s="6"/>
      <c r="O2403" s="6"/>
      <c r="P2403" s="6"/>
    </row>
    <row r="2404" spans="2:16" s="9" customFormat="1" ht="12.75" hidden="1" customHeight="1">
      <c r="B2404" s="63"/>
      <c r="C2404" s="63"/>
      <c r="D2404" s="64"/>
      <c r="E2404" s="64"/>
      <c r="F2404" s="65"/>
      <c r="K2404" s="6"/>
      <c r="L2404" s="6"/>
      <c r="M2404" s="6"/>
      <c r="N2404" s="6"/>
      <c r="O2404" s="6"/>
      <c r="P2404" s="6"/>
    </row>
    <row r="2405" spans="2:16" s="9" customFormat="1" ht="12.75" hidden="1" customHeight="1">
      <c r="B2405" s="63"/>
      <c r="C2405" s="63"/>
      <c r="D2405" s="64"/>
      <c r="E2405" s="64"/>
      <c r="F2405" s="65"/>
      <c r="K2405" s="6"/>
      <c r="L2405" s="6"/>
      <c r="M2405" s="6"/>
      <c r="N2405" s="6"/>
      <c r="O2405" s="6"/>
      <c r="P2405" s="6"/>
    </row>
    <row r="2406" spans="2:16" s="9" customFormat="1" ht="12.75" hidden="1" customHeight="1">
      <c r="B2406" s="63"/>
      <c r="C2406" s="63"/>
      <c r="D2406" s="64"/>
      <c r="E2406" s="64"/>
      <c r="F2406" s="65"/>
      <c r="K2406" s="6"/>
      <c r="L2406" s="6"/>
      <c r="M2406" s="6"/>
      <c r="N2406" s="6"/>
      <c r="O2406" s="6"/>
      <c r="P2406" s="6"/>
    </row>
    <row r="2407" spans="2:16" s="9" customFormat="1" ht="12.75" hidden="1" customHeight="1">
      <c r="B2407" s="63"/>
      <c r="C2407" s="63"/>
      <c r="D2407" s="64"/>
      <c r="E2407" s="64"/>
      <c r="F2407" s="65"/>
      <c r="K2407" s="6"/>
      <c r="L2407" s="6"/>
      <c r="M2407" s="6"/>
      <c r="N2407" s="6"/>
      <c r="O2407" s="6"/>
      <c r="P2407" s="6"/>
    </row>
    <row r="2408" spans="2:16" s="9" customFormat="1" ht="12.75" hidden="1" customHeight="1">
      <c r="B2408" s="63"/>
      <c r="C2408" s="63"/>
      <c r="D2408" s="64"/>
      <c r="E2408" s="64"/>
      <c r="F2408" s="65"/>
      <c r="K2408" s="6"/>
      <c r="L2408" s="6"/>
      <c r="M2408" s="6"/>
      <c r="N2408" s="6"/>
      <c r="O2408" s="6"/>
      <c r="P2408" s="6"/>
    </row>
    <row r="2409" spans="2:16" s="9" customFormat="1" ht="12.75" hidden="1" customHeight="1">
      <c r="B2409" s="63"/>
      <c r="C2409" s="63"/>
      <c r="D2409" s="64"/>
      <c r="E2409" s="64"/>
      <c r="F2409" s="65"/>
      <c r="K2409" s="6"/>
      <c r="L2409" s="6"/>
      <c r="M2409" s="6"/>
      <c r="N2409" s="6"/>
      <c r="O2409" s="6"/>
      <c r="P2409" s="6"/>
    </row>
    <row r="2410" spans="2:16" s="9" customFormat="1" ht="12.75" hidden="1" customHeight="1">
      <c r="B2410" s="63"/>
      <c r="C2410" s="63"/>
      <c r="D2410" s="64"/>
      <c r="E2410" s="64"/>
      <c r="F2410" s="65"/>
      <c r="K2410" s="6"/>
      <c r="L2410" s="6"/>
      <c r="M2410" s="6"/>
      <c r="N2410" s="6"/>
      <c r="O2410" s="6"/>
      <c r="P2410" s="6"/>
    </row>
    <row r="2411" spans="2:16" s="9" customFormat="1" ht="12.75" hidden="1" customHeight="1">
      <c r="B2411" s="63"/>
      <c r="C2411" s="63"/>
      <c r="D2411" s="64"/>
      <c r="E2411" s="64"/>
      <c r="F2411" s="65"/>
      <c r="K2411" s="6"/>
      <c r="L2411" s="6"/>
      <c r="M2411" s="6"/>
      <c r="N2411" s="6"/>
      <c r="O2411" s="6"/>
      <c r="P2411" s="6"/>
    </row>
    <row r="2412" spans="2:16" s="9" customFormat="1" ht="12.75" hidden="1" customHeight="1">
      <c r="B2412" s="63"/>
      <c r="C2412" s="63"/>
      <c r="D2412" s="64"/>
      <c r="E2412" s="64"/>
      <c r="F2412" s="65"/>
      <c r="K2412" s="6"/>
      <c r="L2412" s="6"/>
      <c r="M2412" s="6"/>
      <c r="N2412" s="6"/>
      <c r="O2412" s="6"/>
      <c r="P2412" s="6"/>
    </row>
    <row r="2413" spans="2:16" s="9" customFormat="1" ht="12.75" hidden="1" customHeight="1">
      <c r="B2413" s="63"/>
      <c r="C2413" s="63"/>
      <c r="D2413" s="64"/>
      <c r="E2413" s="64"/>
      <c r="F2413" s="65"/>
      <c r="K2413" s="6"/>
      <c r="L2413" s="6"/>
      <c r="M2413" s="6"/>
      <c r="N2413" s="6"/>
      <c r="O2413" s="6"/>
      <c r="P2413" s="6"/>
    </row>
    <row r="2414" spans="2:16" s="9" customFormat="1" ht="12.75" hidden="1" customHeight="1">
      <c r="B2414" s="63"/>
      <c r="C2414" s="63"/>
      <c r="D2414" s="64"/>
      <c r="E2414" s="64"/>
      <c r="F2414" s="65"/>
      <c r="K2414" s="6"/>
      <c r="L2414" s="6"/>
      <c r="M2414" s="6"/>
      <c r="N2414" s="6"/>
      <c r="O2414" s="6"/>
      <c r="P2414" s="6"/>
    </row>
    <row r="2415" spans="2:16" s="9" customFormat="1" ht="12.75" hidden="1" customHeight="1">
      <c r="B2415" s="63"/>
      <c r="C2415" s="63"/>
      <c r="D2415" s="64"/>
      <c r="E2415" s="64"/>
      <c r="F2415" s="65"/>
      <c r="K2415" s="6"/>
      <c r="L2415" s="6"/>
      <c r="M2415" s="6"/>
      <c r="N2415" s="6"/>
      <c r="O2415" s="6"/>
      <c r="P2415" s="6"/>
    </row>
    <row r="2416" spans="2:16" s="9" customFormat="1" ht="12.75" hidden="1" customHeight="1">
      <c r="B2416" s="63"/>
      <c r="C2416" s="63"/>
      <c r="D2416" s="64"/>
      <c r="E2416" s="64"/>
      <c r="F2416" s="65"/>
      <c r="K2416" s="6"/>
      <c r="L2416" s="6"/>
      <c r="M2416" s="6"/>
      <c r="N2416" s="6"/>
      <c r="O2416" s="6"/>
      <c r="P2416" s="6"/>
    </row>
    <row r="2417" spans="2:16" s="9" customFormat="1" ht="12.75" hidden="1" customHeight="1">
      <c r="B2417" s="63"/>
      <c r="C2417" s="63"/>
      <c r="D2417" s="64"/>
      <c r="E2417" s="64"/>
      <c r="F2417" s="65"/>
      <c r="K2417" s="6"/>
      <c r="L2417" s="6"/>
      <c r="M2417" s="6"/>
      <c r="N2417" s="6"/>
      <c r="O2417" s="6"/>
      <c r="P2417" s="6"/>
    </row>
    <row r="2418" spans="2:16" s="9" customFormat="1" ht="12.75" hidden="1" customHeight="1">
      <c r="B2418" s="63"/>
      <c r="C2418" s="63"/>
      <c r="D2418" s="64"/>
      <c r="E2418" s="64"/>
      <c r="F2418" s="65"/>
      <c r="K2418" s="6"/>
      <c r="L2418" s="6"/>
      <c r="M2418" s="6"/>
      <c r="N2418" s="6"/>
      <c r="O2418" s="6"/>
      <c r="P2418" s="6"/>
    </row>
    <row r="2419" spans="2:16" s="9" customFormat="1" ht="12.75" hidden="1" customHeight="1">
      <c r="B2419" s="63"/>
      <c r="C2419" s="63"/>
      <c r="D2419" s="64"/>
      <c r="E2419" s="64"/>
      <c r="F2419" s="65"/>
      <c r="K2419" s="6"/>
      <c r="L2419" s="6"/>
      <c r="M2419" s="6"/>
      <c r="N2419" s="6"/>
      <c r="O2419" s="6"/>
      <c r="P2419" s="6"/>
    </row>
    <row r="2420" spans="2:16" s="9" customFormat="1" ht="12.75" hidden="1" customHeight="1">
      <c r="B2420" s="63"/>
      <c r="C2420" s="63"/>
      <c r="D2420" s="64"/>
      <c r="E2420" s="64"/>
      <c r="F2420" s="65"/>
      <c r="K2420" s="6"/>
      <c r="L2420" s="6"/>
      <c r="M2420" s="6"/>
      <c r="N2420" s="6"/>
      <c r="O2420" s="6"/>
      <c r="P2420" s="6"/>
    </row>
    <row r="2421" spans="2:16" s="9" customFormat="1" ht="12.75" hidden="1" customHeight="1">
      <c r="B2421" s="63"/>
      <c r="C2421" s="63"/>
      <c r="D2421" s="64"/>
      <c r="E2421" s="64"/>
      <c r="F2421" s="65"/>
      <c r="K2421" s="6"/>
      <c r="L2421" s="6"/>
      <c r="M2421" s="6"/>
      <c r="N2421" s="6"/>
      <c r="O2421" s="6"/>
      <c r="P2421" s="6"/>
    </row>
    <row r="2422" spans="2:16" s="9" customFormat="1" ht="12.75" hidden="1" customHeight="1">
      <c r="B2422" s="63"/>
      <c r="C2422" s="63"/>
      <c r="D2422" s="64"/>
      <c r="E2422" s="64"/>
      <c r="F2422" s="65"/>
      <c r="K2422" s="6"/>
      <c r="L2422" s="6"/>
      <c r="M2422" s="6"/>
      <c r="N2422" s="6"/>
      <c r="O2422" s="6"/>
      <c r="P2422" s="6"/>
    </row>
    <row r="2423" spans="2:16" s="9" customFormat="1" ht="12.75" hidden="1" customHeight="1">
      <c r="B2423" s="63"/>
      <c r="C2423" s="63"/>
      <c r="D2423" s="64"/>
      <c r="E2423" s="64"/>
      <c r="F2423" s="65"/>
      <c r="K2423" s="6"/>
      <c r="L2423" s="6"/>
      <c r="M2423" s="6"/>
      <c r="N2423" s="6"/>
      <c r="O2423" s="6"/>
      <c r="P2423" s="6"/>
    </row>
    <row r="2424" spans="2:16" s="9" customFormat="1" ht="12.75" hidden="1" customHeight="1">
      <c r="B2424" s="63"/>
      <c r="C2424" s="63"/>
      <c r="D2424" s="64"/>
      <c r="E2424" s="64"/>
      <c r="F2424" s="65"/>
      <c r="K2424" s="6"/>
      <c r="L2424" s="6"/>
      <c r="M2424" s="6"/>
      <c r="N2424" s="6"/>
      <c r="O2424" s="6"/>
      <c r="P2424" s="6"/>
    </row>
    <row r="2425" spans="2:16" s="9" customFormat="1" ht="12.75" hidden="1" customHeight="1">
      <c r="B2425" s="63"/>
      <c r="C2425" s="63"/>
      <c r="D2425" s="64"/>
      <c r="E2425" s="64"/>
      <c r="F2425" s="65"/>
      <c r="K2425" s="6"/>
      <c r="L2425" s="6"/>
      <c r="M2425" s="6"/>
      <c r="N2425" s="6"/>
      <c r="O2425" s="6"/>
      <c r="P2425" s="6"/>
    </row>
    <row r="2426" spans="2:16" s="9" customFormat="1" ht="12.75" hidden="1" customHeight="1">
      <c r="B2426" s="63"/>
      <c r="C2426" s="63"/>
      <c r="D2426" s="64"/>
      <c r="E2426" s="64"/>
      <c r="F2426" s="65"/>
      <c r="K2426" s="6"/>
      <c r="L2426" s="6"/>
      <c r="M2426" s="6"/>
      <c r="N2426" s="6"/>
      <c r="O2426" s="6"/>
      <c r="P2426" s="6"/>
    </row>
    <row r="2427" spans="2:16" s="9" customFormat="1" ht="12.75" hidden="1" customHeight="1">
      <c r="B2427" s="63"/>
      <c r="C2427" s="63"/>
      <c r="D2427" s="64"/>
      <c r="E2427" s="64"/>
      <c r="F2427" s="65"/>
      <c r="K2427" s="6"/>
      <c r="L2427" s="6"/>
      <c r="M2427" s="6"/>
      <c r="N2427" s="6"/>
      <c r="O2427" s="6"/>
      <c r="P2427" s="6"/>
    </row>
    <row r="2428" spans="2:16" s="9" customFormat="1" ht="12.75" hidden="1" customHeight="1">
      <c r="B2428" s="63"/>
      <c r="C2428" s="63"/>
      <c r="D2428" s="64"/>
      <c r="E2428" s="64"/>
      <c r="F2428" s="65"/>
      <c r="K2428" s="6"/>
      <c r="L2428" s="6"/>
      <c r="M2428" s="6"/>
      <c r="N2428" s="6"/>
      <c r="O2428" s="6"/>
      <c r="P2428" s="6"/>
    </row>
    <row r="2429" spans="2:16" s="9" customFormat="1" ht="12.75" hidden="1" customHeight="1">
      <c r="B2429" s="63"/>
      <c r="C2429" s="63"/>
      <c r="D2429" s="64"/>
      <c r="E2429" s="64"/>
      <c r="F2429" s="65"/>
      <c r="K2429" s="6"/>
      <c r="L2429" s="6"/>
      <c r="M2429" s="6"/>
      <c r="N2429" s="6"/>
      <c r="O2429" s="6"/>
      <c r="P2429" s="6"/>
    </row>
    <row r="2430" spans="2:16" s="9" customFormat="1" ht="12.75" hidden="1" customHeight="1">
      <c r="B2430" s="63"/>
      <c r="C2430" s="63"/>
      <c r="D2430" s="64"/>
      <c r="E2430" s="64"/>
      <c r="F2430" s="65"/>
      <c r="K2430" s="6"/>
      <c r="L2430" s="6"/>
      <c r="M2430" s="6"/>
      <c r="N2430" s="6"/>
      <c r="O2430" s="6"/>
      <c r="P2430" s="6"/>
    </row>
    <row r="2431" spans="2:16" s="9" customFormat="1" ht="12.75" hidden="1" customHeight="1">
      <c r="B2431" s="63"/>
      <c r="C2431" s="63"/>
      <c r="D2431" s="64"/>
      <c r="E2431" s="64"/>
      <c r="F2431" s="65"/>
      <c r="K2431" s="6"/>
      <c r="L2431" s="6"/>
      <c r="M2431" s="6"/>
      <c r="N2431" s="6"/>
      <c r="O2431" s="6"/>
      <c r="P2431" s="6"/>
    </row>
    <row r="2432" spans="2:16" s="9" customFormat="1" ht="12.75" hidden="1" customHeight="1">
      <c r="B2432" s="63"/>
      <c r="C2432" s="63"/>
      <c r="D2432" s="64"/>
      <c r="E2432" s="64"/>
      <c r="F2432" s="65"/>
      <c r="K2432" s="6"/>
      <c r="L2432" s="6"/>
      <c r="M2432" s="6"/>
      <c r="N2432" s="6"/>
      <c r="O2432" s="6"/>
      <c r="P2432" s="6"/>
    </row>
    <row r="2433" spans="2:16" s="9" customFormat="1" ht="12.75" hidden="1" customHeight="1">
      <c r="B2433" s="63"/>
      <c r="C2433" s="63"/>
      <c r="D2433" s="64"/>
      <c r="E2433" s="64"/>
      <c r="F2433" s="65"/>
      <c r="K2433" s="6"/>
      <c r="L2433" s="6"/>
      <c r="M2433" s="6"/>
      <c r="N2433" s="6"/>
      <c r="O2433" s="6"/>
      <c r="P2433" s="6"/>
    </row>
    <row r="2434" spans="2:16" s="9" customFormat="1" ht="12.75" hidden="1" customHeight="1">
      <c r="B2434" s="63"/>
      <c r="C2434" s="63"/>
      <c r="D2434" s="64"/>
      <c r="E2434" s="64"/>
      <c r="F2434" s="65"/>
      <c r="K2434" s="6"/>
      <c r="L2434" s="6"/>
      <c r="M2434" s="6"/>
      <c r="N2434" s="6"/>
      <c r="O2434" s="6"/>
      <c r="P2434" s="6"/>
    </row>
    <row r="2435" spans="2:16" s="9" customFormat="1" ht="12.75" hidden="1" customHeight="1">
      <c r="B2435" s="63"/>
      <c r="C2435" s="63"/>
      <c r="D2435" s="64"/>
      <c r="E2435" s="64"/>
      <c r="F2435" s="65"/>
      <c r="K2435" s="6"/>
      <c r="L2435" s="6"/>
      <c r="M2435" s="6"/>
      <c r="N2435" s="6"/>
      <c r="O2435" s="6"/>
      <c r="P2435" s="6"/>
    </row>
    <row r="2436" spans="2:16" s="9" customFormat="1" ht="12.75" hidden="1" customHeight="1">
      <c r="B2436" s="63"/>
      <c r="C2436" s="63"/>
      <c r="D2436" s="64"/>
      <c r="E2436" s="64"/>
      <c r="F2436" s="65"/>
      <c r="K2436" s="6"/>
      <c r="L2436" s="6"/>
      <c r="M2436" s="6"/>
      <c r="N2436" s="6"/>
      <c r="O2436" s="6"/>
      <c r="P2436" s="6"/>
    </row>
    <row r="2437" spans="2:16" s="9" customFormat="1" ht="12.75" hidden="1" customHeight="1">
      <c r="B2437" s="63"/>
      <c r="C2437" s="63"/>
      <c r="D2437" s="64"/>
      <c r="E2437" s="64"/>
      <c r="F2437" s="65"/>
      <c r="K2437" s="6"/>
      <c r="L2437" s="6"/>
      <c r="M2437" s="6"/>
      <c r="N2437" s="6"/>
      <c r="O2437" s="6"/>
      <c r="P2437" s="6"/>
    </row>
    <row r="2438" spans="2:16" s="9" customFormat="1" ht="12.75" hidden="1" customHeight="1">
      <c r="B2438" s="63"/>
      <c r="C2438" s="63"/>
      <c r="D2438" s="64"/>
      <c r="E2438" s="64"/>
      <c r="F2438" s="65"/>
      <c r="K2438" s="6"/>
      <c r="L2438" s="6"/>
      <c r="M2438" s="6"/>
      <c r="N2438" s="6"/>
      <c r="O2438" s="6"/>
      <c r="P2438" s="6"/>
    </row>
    <row r="2439" spans="2:16" s="9" customFormat="1" ht="12.75" hidden="1" customHeight="1">
      <c r="B2439" s="63"/>
      <c r="C2439" s="63"/>
      <c r="D2439" s="64"/>
      <c r="E2439" s="64"/>
      <c r="F2439" s="65"/>
      <c r="K2439" s="6"/>
      <c r="L2439" s="6"/>
      <c r="M2439" s="6"/>
      <c r="N2439" s="6"/>
      <c r="O2439" s="6"/>
      <c r="P2439" s="6"/>
    </row>
    <row r="2440" spans="2:16" s="9" customFormat="1" ht="12.75" hidden="1" customHeight="1">
      <c r="B2440" s="63"/>
      <c r="C2440" s="63"/>
      <c r="D2440" s="64"/>
      <c r="E2440" s="64"/>
      <c r="F2440" s="65"/>
      <c r="K2440" s="6"/>
      <c r="L2440" s="6"/>
      <c r="M2440" s="6"/>
      <c r="N2440" s="6"/>
      <c r="O2440" s="6"/>
      <c r="P2440" s="6"/>
    </row>
    <row r="2441" spans="2:16" s="9" customFormat="1" ht="12.75" hidden="1" customHeight="1">
      <c r="B2441" s="63"/>
      <c r="C2441" s="63"/>
      <c r="D2441" s="64"/>
      <c r="E2441" s="64"/>
      <c r="F2441" s="65"/>
      <c r="K2441" s="6"/>
      <c r="L2441" s="6"/>
      <c r="M2441" s="6"/>
      <c r="N2441" s="6"/>
      <c r="O2441" s="6"/>
      <c r="P2441" s="6"/>
    </row>
    <row r="2442" spans="2:16" s="9" customFormat="1" ht="12.75" hidden="1" customHeight="1">
      <c r="B2442" s="63"/>
      <c r="C2442" s="63"/>
      <c r="D2442" s="64"/>
      <c r="E2442" s="64"/>
      <c r="F2442" s="65"/>
      <c r="K2442" s="6"/>
      <c r="L2442" s="6"/>
      <c r="M2442" s="6"/>
      <c r="N2442" s="6"/>
      <c r="O2442" s="6"/>
      <c r="P2442" s="6"/>
    </row>
    <row r="2443" spans="2:16" s="9" customFormat="1" ht="12.75" hidden="1" customHeight="1">
      <c r="B2443" s="63"/>
      <c r="C2443" s="63"/>
      <c r="D2443" s="64"/>
      <c r="E2443" s="64"/>
      <c r="F2443" s="65"/>
      <c r="K2443" s="6"/>
      <c r="L2443" s="6"/>
      <c r="M2443" s="6"/>
      <c r="N2443" s="6"/>
      <c r="O2443" s="6"/>
      <c r="P2443" s="6"/>
    </row>
    <row r="2444" spans="2:16" s="9" customFormat="1" ht="12.75" hidden="1" customHeight="1">
      <c r="B2444" s="63"/>
      <c r="C2444" s="63"/>
      <c r="D2444" s="64"/>
      <c r="E2444" s="64"/>
      <c r="F2444" s="65"/>
      <c r="K2444" s="6"/>
      <c r="L2444" s="6"/>
      <c r="M2444" s="6"/>
      <c r="N2444" s="6"/>
      <c r="O2444" s="6"/>
      <c r="P2444" s="6"/>
    </row>
    <row r="2445" spans="2:16" s="9" customFormat="1" ht="12.75" hidden="1" customHeight="1">
      <c r="B2445" s="63"/>
      <c r="C2445" s="63"/>
      <c r="D2445" s="64"/>
      <c r="E2445" s="64"/>
      <c r="F2445" s="65"/>
      <c r="K2445" s="6"/>
      <c r="L2445" s="6"/>
      <c r="M2445" s="6"/>
      <c r="N2445" s="6"/>
      <c r="O2445" s="6"/>
      <c r="P2445" s="6"/>
    </row>
    <row r="2446" spans="2:16" s="9" customFormat="1" ht="12.75" hidden="1" customHeight="1">
      <c r="B2446" s="63"/>
      <c r="C2446" s="63"/>
      <c r="D2446" s="64"/>
      <c r="E2446" s="64"/>
      <c r="F2446" s="65"/>
      <c r="K2446" s="6"/>
      <c r="L2446" s="6"/>
      <c r="M2446" s="6"/>
      <c r="N2446" s="6"/>
      <c r="O2446" s="6"/>
      <c r="P2446" s="6"/>
    </row>
    <row r="2447" spans="2:16" s="9" customFormat="1" ht="12.75" hidden="1" customHeight="1">
      <c r="B2447" s="63"/>
      <c r="C2447" s="63"/>
      <c r="D2447" s="64"/>
      <c r="E2447" s="64"/>
      <c r="F2447" s="65"/>
      <c r="K2447" s="6"/>
      <c r="L2447" s="6"/>
      <c r="M2447" s="6"/>
      <c r="N2447" s="6"/>
      <c r="O2447" s="6"/>
      <c r="P2447" s="6"/>
    </row>
    <row r="2448" spans="2:16" s="9" customFormat="1" ht="12.75" hidden="1" customHeight="1">
      <c r="B2448" s="63"/>
      <c r="C2448" s="63"/>
      <c r="D2448" s="64"/>
      <c r="E2448" s="64"/>
      <c r="F2448" s="65"/>
      <c r="K2448" s="6"/>
      <c r="L2448" s="6"/>
      <c r="M2448" s="6"/>
      <c r="N2448" s="6"/>
      <c r="O2448" s="6"/>
      <c r="P2448" s="6"/>
    </row>
    <row r="2449" spans="2:16" s="9" customFormat="1" ht="12.75" hidden="1" customHeight="1">
      <c r="B2449" s="63"/>
      <c r="C2449" s="63"/>
      <c r="D2449" s="64"/>
      <c r="E2449" s="64"/>
      <c r="F2449" s="65"/>
      <c r="K2449" s="6"/>
      <c r="L2449" s="6"/>
      <c r="M2449" s="6"/>
      <c r="N2449" s="6"/>
      <c r="O2449" s="6"/>
      <c r="P2449" s="6"/>
    </row>
    <row r="2450" spans="2:16" s="9" customFormat="1" ht="12.75" hidden="1" customHeight="1">
      <c r="B2450" s="63"/>
      <c r="C2450" s="63"/>
      <c r="D2450" s="64"/>
      <c r="E2450" s="64"/>
      <c r="F2450" s="65"/>
      <c r="K2450" s="6"/>
      <c r="L2450" s="6"/>
      <c r="M2450" s="6"/>
      <c r="N2450" s="6"/>
      <c r="O2450" s="6"/>
      <c r="P2450" s="6"/>
    </row>
    <row r="2451" spans="2:16" s="9" customFormat="1" ht="12.75" hidden="1" customHeight="1">
      <c r="B2451" s="63"/>
      <c r="C2451" s="63"/>
      <c r="D2451" s="64"/>
      <c r="E2451" s="64"/>
      <c r="F2451" s="65"/>
      <c r="K2451" s="6"/>
      <c r="L2451" s="6"/>
      <c r="M2451" s="6"/>
      <c r="N2451" s="6"/>
      <c r="O2451" s="6"/>
      <c r="P2451" s="6"/>
    </row>
    <row r="2452" spans="2:16" s="9" customFormat="1" ht="12.75" hidden="1" customHeight="1">
      <c r="B2452" s="63"/>
      <c r="C2452" s="63"/>
      <c r="D2452" s="64"/>
      <c r="E2452" s="64"/>
      <c r="F2452" s="65"/>
      <c r="K2452" s="6"/>
      <c r="L2452" s="6"/>
      <c r="M2452" s="6"/>
      <c r="N2452" s="6"/>
      <c r="O2452" s="6"/>
      <c r="P2452" s="6"/>
    </row>
    <row r="2453" spans="2:16" s="9" customFormat="1" ht="12.75" hidden="1" customHeight="1">
      <c r="B2453" s="63"/>
      <c r="C2453" s="63"/>
      <c r="D2453" s="64"/>
      <c r="E2453" s="64"/>
      <c r="F2453" s="65"/>
      <c r="K2453" s="6"/>
      <c r="L2453" s="6"/>
      <c r="M2453" s="6"/>
      <c r="N2453" s="6"/>
      <c r="O2453" s="6"/>
      <c r="P2453" s="6"/>
    </row>
    <row r="2454" spans="2:16" s="9" customFormat="1" ht="12.75" hidden="1" customHeight="1">
      <c r="B2454" s="63"/>
      <c r="C2454" s="63"/>
      <c r="D2454" s="64"/>
      <c r="E2454" s="64"/>
      <c r="F2454" s="65"/>
      <c r="K2454" s="6"/>
      <c r="L2454" s="6"/>
      <c r="M2454" s="6"/>
      <c r="N2454" s="6"/>
      <c r="O2454" s="6"/>
      <c r="P2454" s="6"/>
    </row>
    <row r="2455" spans="2:16" s="9" customFormat="1" ht="12.75" hidden="1" customHeight="1">
      <c r="B2455" s="63"/>
      <c r="C2455" s="63"/>
      <c r="D2455" s="64"/>
      <c r="E2455" s="64"/>
      <c r="F2455" s="65"/>
      <c r="K2455" s="6"/>
      <c r="L2455" s="6"/>
      <c r="M2455" s="6"/>
      <c r="N2455" s="6"/>
      <c r="O2455" s="6"/>
      <c r="P2455" s="6"/>
    </row>
    <row r="2456" spans="2:16" s="9" customFormat="1" ht="12.75" hidden="1" customHeight="1">
      <c r="B2456" s="63"/>
      <c r="C2456" s="63"/>
      <c r="D2456" s="64"/>
      <c r="E2456" s="64"/>
      <c r="F2456" s="65"/>
      <c r="K2456" s="6"/>
      <c r="L2456" s="6"/>
      <c r="M2456" s="6"/>
      <c r="N2456" s="6"/>
      <c r="O2456" s="6"/>
      <c r="P2456" s="6"/>
    </row>
    <row r="2457" spans="2:16" s="9" customFormat="1" ht="12.75" hidden="1" customHeight="1">
      <c r="B2457" s="63"/>
      <c r="C2457" s="63"/>
      <c r="D2457" s="64"/>
      <c r="E2457" s="64"/>
      <c r="F2457" s="65"/>
      <c r="K2457" s="6"/>
      <c r="L2457" s="6"/>
      <c r="M2457" s="6"/>
      <c r="N2457" s="6"/>
      <c r="O2457" s="6"/>
      <c r="P2457" s="6"/>
    </row>
    <row r="2458" spans="2:16" s="9" customFormat="1" ht="12.75" hidden="1" customHeight="1">
      <c r="B2458" s="63"/>
      <c r="C2458" s="63"/>
      <c r="D2458" s="64"/>
      <c r="E2458" s="64"/>
      <c r="F2458" s="65"/>
      <c r="K2458" s="6"/>
      <c r="L2458" s="6"/>
      <c r="M2458" s="6"/>
      <c r="N2458" s="6"/>
      <c r="O2458" s="6"/>
      <c r="P2458" s="6"/>
    </row>
    <row r="2459" spans="2:16" s="9" customFormat="1" ht="12.75" hidden="1" customHeight="1">
      <c r="B2459" s="63"/>
      <c r="C2459" s="63"/>
      <c r="D2459" s="64"/>
      <c r="E2459" s="64"/>
      <c r="F2459" s="65"/>
      <c r="K2459" s="6"/>
      <c r="L2459" s="6"/>
      <c r="M2459" s="6"/>
      <c r="N2459" s="6"/>
      <c r="O2459" s="6"/>
      <c r="P2459" s="6"/>
    </row>
    <row r="2460" spans="2:16" s="9" customFormat="1" ht="12.75" hidden="1" customHeight="1">
      <c r="B2460" s="63"/>
      <c r="C2460" s="63"/>
      <c r="D2460" s="64"/>
      <c r="E2460" s="64"/>
      <c r="F2460" s="65"/>
      <c r="K2460" s="6"/>
      <c r="L2460" s="6"/>
      <c r="M2460" s="6"/>
      <c r="N2460" s="6"/>
      <c r="O2460" s="6"/>
      <c r="P2460" s="6"/>
    </row>
    <row r="2461" spans="2:16" s="9" customFormat="1" ht="12.75" hidden="1" customHeight="1">
      <c r="B2461" s="63"/>
      <c r="C2461" s="63"/>
      <c r="D2461" s="64"/>
      <c r="E2461" s="64"/>
      <c r="F2461" s="65"/>
      <c r="K2461" s="6"/>
      <c r="L2461" s="6"/>
      <c r="M2461" s="6"/>
      <c r="N2461" s="6"/>
      <c r="O2461" s="6"/>
      <c r="P2461" s="6"/>
    </row>
    <row r="2462" spans="2:16" s="9" customFormat="1" ht="12.75" hidden="1" customHeight="1">
      <c r="B2462" s="63"/>
      <c r="C2462" s="63"/>
      <c r="D2462" s="64"/>
      <c r="E2462" s="64"/>
      <c r="F2462" s="65"/>
      <c r="K2462" s="6"/>
      <c r="L2462" s="6"/>
      <c r="M2462" s="6"/>
      <c r="N2462" s="6"/>
      <c r="O2462" s="6"/>
      <c r="P2462" s="6"/>
    </row>
    <row r="2463" spans="2:16" s="9" customFormat="1" ht="12.75" hidden="1" customHeight="1">
      <c r="B2463" s="63"/>
      <c r="C2463" s="63"/>
      <c r="D2463" s="64"/>
      <c r="E2463" s="64"/>
      <c r="F2463" s="65"/>
      <c r="K2463" s="6"/>
      <c r="L2463" s="6"/>
      <c r="M2463" s="6"/>
      <c r="N2463" s="6"/>
      <c r="O2463" s="6"/>
      <c r="P2463" s="6"/>
    </row>
    <row r="2464" spans="2:16" s="9" customFormat="1" ht="12.75" hidden="1" customHeight="1">
      <c r="B2464" s="63"/>
      <c r="C2464" s="63"/>
      <c r="D2464" s="64"/>
      <c r="E2464" s="64"/>
      <c r="F2464" s="65"/>
      <c r="K2464" s="6"/>
      <c r="L2464" s="6"/>
      <c r="M2464" s="6"/>
      <c r="N2464" s="6"/>
      <c r="O2464" s="6"/>
      <c r="P2464" s="6"/>
    </row>
    <row r="2465" spans="2:16" s="9" customFormat="1" ht="12.75" hidden="1" customHeight="1">
      <c r="B2465" s="63"/>
      <c r="C2465" s="63"/>
      <c r="D2465" s="64"/>
      <c r="E2465" s="64"/>
      <c r="F2465" s="65"/>
      <c r="K2465" s="6"/>
      <c r="L2465" s="6"/>
      <c r="M2465" s="6"/>
      <c r="N2465" s="6"/>
      <c r="O2465" s="6"/>
      <c r="P2465" s="6"/>
    </row>
    <row r="2466" spans="2:16" s="9" customFormat="1" ht="12.75" hidden="1" customHeight="1">
      <c r="B2466" s="63"/>
      <c r="C2466" s="63"/>
      <c r="D2466" s="64"/>
      <c r="E2466" s="64"/>
      <c r="F2466" s="65"/>
      <c r="K2466" s="6"/>
      <c r="L2466" s="6"/>
      <c r="M2466" s="6"/>
      <c r="N2466" s="6"/>
      <c r="O2466" s="6"/>
      <c r="P2466" s="6"/>
    </row>
    <row r="2467" spans="2:16" s="9" customFormat="1" ht="12.75" hidden="1" customHeight="1">
      <c r="B2467" s="63"/>
      <c r="C2467" s="63"/>
      <c r="D2467" s="64"/>
      <c r="E2467" s="64"/>
      <c r="F2467" s="65"/>
      <c r="K2467" s="6"/>
      <c r="L2467" s="6"/>
      <c r="M2467" s="6"/>
      <c r="N2467" s="6"/>
      <c r="O2467" s="6"/>
      <c r="P2467" s="6"/>
    </row>
    <row r="2468" spans="2:16" s="9" customFormat="1" ht="12.75" hidden="1" customHeight="1">
      <c r="B2468" s="63"/>
      <c r="C2468" s="63"/>
      <c r="D2468" s="64"/>
      <c r="E2468" s="64"/>
      <c r="F2468" s="65"/>
      <c r="K2468" s="6"/>
      <c r="L2468" s="6"/>
      <c r="M2468" s="6"/>
      <c r="N2468" s="6"/>
      <c r="O2468" s="6"/>
      <c r="P2468" s="6"/>
    </row>
    <row r="2469" spans="2:16" s="9" customFormat="1" ht="12.75" hidden="1" customHeight="1">
      <c r="B2469" s="63"/>
      <c r="C2469" s="63"/>
      <c r="D2469" s="64"/>
      <c r="E2469" s="64"/>
      <c r="F2469" s="65"/>
      <c r="K2469" s="6"/>
      <c r="L2469" s="6"/>
      <c r="M2469" s="6"/>
      <c r="N2469" s="6"/>
      <c r="O2469" s="6"/>
      <c r="P2469" s="6"/>
    </row>
    <row r="2470" spans="2:16" s="9" customFormat="1" ht="12.75" hidden="1" customHeight="1">
      <c r="B2470" s="63"/>
      <c r="C2470" s="63"/>
      <c r="D2470" s="64"/>
      <c r="E2470" s="64"/>
      <c r="F2470" s="65"/>
      <c r="K2470" s="6"/>
      <c r="L2470" s="6"/>
      <c r="M2470" s="6"/>
      <c r="N2470" s="6"/>
      <c r="O2470" s="6"/>
      <c r="P2470" s="6"/>
    </row>
    <row r="2471" spans="2:16" s="9" customFormat="1" ht="12.75" hidden="1" customHeight="1">
      <c r="B2471" s="63"/>
      <c r="C2471" s="63"/>
      <c r="D2471" s="64"/>
      <c r="E2471" s="64"/>
      <c r="F2471" s="65"/>
      <c r="K2471" s="6"/>
      <c r="L2471" s="6"/>
      <c r="M2471" s="6"/>
      <c r="N2471" s="6"/>
      <c r="O2471" s="6"/>
      <c r="P2471" s="6"/>
    </row>
    <row r="2472" spans="2:16" s="9" customFormat="1" ht="12.75" hidden="1" customHeight="1">
      <c r="B2472" s="63"/>
      <c r="C2472" s="63"/>
      <c r="D2472" s="64"/>
      <c r="E2472" s="64"/>
      <c r="F2472" s="65"/>
      <c r="K2472" s="6"/>
      <c r="L2472" s="6"/>
      <c r="M2472" s="6"/>
      <c r="N2472" s="6"/>
      <c r="O2472" s="6"/>
      <c r="P2472" s="6"/>
    </row>
    <row r="2473" spans="2:16" s="9" customFormat="1" ht="12.75" hidden="1" customHeight="1">
      <c r="B2473" s="63"/>
      <c r="C2473" s="63"/>
      <c r="D2473" s="64"/>
      <c r="E2473" s="64"/>
      <c r="F2473" s="65"/>
      <c r="K2473" s="6"/>
      <c r="L2473" s="6"/>
      <c r="M2473" s="6"/>
      <c r="N2473" s="6"/>
      <c r="O2473" s="6"/>
      <c r="P2473" s="6"/>
    </row>
    <row r="2474" spans="2:16" s="9" customFormat="1" ht="12.75" hidden="1" customHeight="1">
      <c r="B2474" s="63"/>
      <c r="C2474" s="63"/>
      <c r="D2474" s="64"/>
      <c r="E2474" s="64"/>
      <c r="F2474" s="65"/>
      <c r="K2474" s="6"/>
      <c r="L2474" s="6"/>
      <c r="M2474" s="6"/>
      <c r="N2474" s="6"/>
      <c r="O2474" s="6"/>
      <c r="P2474" s="6"/>
    </row>
    <row r="2475" spans="2:16" s="9" customFormat="1" ht="12.75" hidden="1" customHeight="1">
      <c r="B2475" s="63"/>
      <c r="C2475" s="63"/>
      <c r="D2475" s="64"/>
      <c r="E2475" s="64"/>
      <c r="F2475" s="65"/>
      <c r="K2475" s="6"/>
      <c r="L2475" s="6"/>
      <c r="M2475" s="6"/>
      <c r="N2475" s="6"/>
      <c r="O2475" s="6"/>
      <c r="P2475" s="6"/>
    </row>
    <row r="2476" spans="2:16" s="9" customFormat="1" ht="12.75" hidden="1" customHeight="1">
      <c r="B2476" s="63"/>
      <c r="C2476" s="63"/>
      <c r="D2476" s="64"/>
      <c r="E2476" s="64"/>
      <c r="F2476" s="65"/>
      <c r="K2476" s="6"/>
      <c r="L2476" s="6"/>
      <c r="M2476" s="6"/>
      <c r="N2476" s="6"/>
      <c r="O2476" s="6"/>
      <c r="P2476" s="6"/>
    </row>
    <row r="2477" spans="2:16" s="9" customFormat="1" ht="12.75" hidden="1" customHeight="1">
      <c r="B2477" s="63"/>
      <c r="C2477" s="63"/>
      <c r="D2477" s="64"/>
      <c r="E2477" s="64"/>
      <c r="F2477" s="65"/>
      <c r="K2477" s="6"/>
      <c r="L2477" s="6"/>
      <c r="M2477" s="6"/>
      <c r="N2477" s="6"/>
      <c r="O2477" s="6"/>
      <c r="P2477" s="6"/>
    </row>
    <row r="2478" spans="2:16" s="9" customFormat="1" ht="12.75" hidden="1" customHeight="1">
      <c r="B2478" s="63"/>
      <c r="C2478" s="63"/>
      <c r="D2478" s="64"/>
      <c r="E2478" s="64"/>
      <c r="F2478" s="65"/>
      <c r="K2478" s="6"/>
      <c r="L2478" s="6"/>
      <c r="M2478" s="6"/>
      <c r="N2478" s="6"/>
      <c r="O2478" s="6"/>
      <c r="P2478" s="6"/>
    </row>
    <row r="2479" spans="2:16" s="9" customFormat="1" ht="12.75" hidden="1" customHeight="1">
      <c r="B2479" s="63"/>
      <c r="C2479" s="63"/>
      <c r="D2479" s="64"/>
      <c r="E2479" s="64"/>
      <c r="F2479" s="65"/>
      <c r="K2479" s="6"/>
      <c r="L2479" s="6"/>
      <c r="M2479" s="6"/>
      <c r="N2479" s="6"/>
      <c r="O2479" s="6"/>
      <c r="P2479" s="6"/>
    </row>
    <row r="2480" spans="2:16" s="9" customFormat="1" ht="12.75" hidden="1" customHeight="1">
      <c r="B2480" s="63"/>
      <c r="C2480" s="63"/>
      <c r="D2480" s="64"/>
      <c r="E2480" s="64"/>
      <c r="F2480" s="65"/>
      <c r="K2480" s="6"/>
      <c r="L2480" s="6"/>
      <c r="M2480" s="6"/>
      <c r="N2480" s="6"/>
      <c r="O2480" s="6"/>
      <c r="P2480" s="6"/>
    </row>
    <row r="2481" spans="2:16" s="9" customFormat="1" ht="12.75" hidden="1" customHeight="1">
      <c r="B2481" s="63"/>
      <c r="C2481" s="63"/>
      <c r="D2481" s="64"/>
      <c r="E2481" s="64"/>
      <c r="F2481" s="65"/>
      <c r="K2481" s="6"/>
      <c r="L2481" s="6"/>
      <c r="M2481" s="6"/>
      <c r="N2481" s="6"/>
      <c r="O2481" s="6"/>
      <c r="P2481" s="6"/>
    </row>
    <row r="2482" spans="2:16" s="9" customFormat="1" ht="12.75" hidden="1" customHeight="1">
      <c r="B2482" s="63"/>
      <c r="C2482" s="63"/>
      <c r="D2482" s="64"/>
      <c r="E2482" s="64"/>
      <c r="F2482" s="65"/>
      <c r="K2482" s="6"/>
      <c r="L2482" s="6"/>
      <c r="M2482" s="6"/>
      <c r="N2482" s="6"/>
      <c r="O2482" s="6"/>
      <c r="P2482" s="6"/>
    </row>
    <row r="2483" spans="2:16" s="9" customFormat="1" ht="12.75" hidden="1" customHeight="1">
      <c r="B2483" s="63"/>
      <c r="C2483" s="63"/>
      <c r="D2483" s="64"/>
      <c r="E2483" s="64"/>
      <c r="F2483" s="65"/>
      <c r="K2483" s="6"/>
      <c r="L2483" s="6"/>
      <c r="M2483" s="6"/>
      <c r="N2483" s="6"/>
      <c r="O2483" s="6"/>
      <c r="P2483" s="6"/>
    </row>
    <row r="2484" spans="2:16" s="9" customFormat="1" ht="12.75" hidden="1" customHeight="1">
      <c r="B2484" s="63"/>
      <c r="C2484" s="63"/>
      <c r="D2484" s="64"/>
      <c r="E2484" s="64"/>
      <c r="F2484" s="65"/>
      <c r="K2484" s="6"/>
      <c r="L2484" s="6"/>
      <c r="M2484" s="6"/>
      <c r="N2484" s="6"/>
      <c r="O2484" s="6"/>
      <c r="P2484" s="6"/>
    </row>
    <row r="2485" spans="2:16" s="9" customFormat="1" ht="12.75" hidden="1" customHeight="1">
      <c r="B2485" s="63"/>
      <c r="C2485" s="63"/>
      <c r="D2485" s="64"/>
      <c r="E2485" s="64"/>
      <c r="F2485" s="65"/>
      <c r="K2485" s="6"/>
      <c r="L2485" s="6"/>
      <c r="M2485" s="6"/>
      <c r="N2485" s="6"/>
      <c r="O2485" s="6"/>
      <c r="P2485" s="6"/>
    </row>
    <row r="2486" spans="2:16" s="9" customFormat="1" ht="12.75" hidden="1" customHeight="1">
      <c r="B2486" s="63"/>
      <c r="C2486" s="63"/>
      <c r="D2486" s="64"/>
      <c r="E2486" s="64"/>
      <c r="F2486" s="65"/>
      <c r="K2486" s="6"/>
      <c r="L2486" s="6"/>
      <c r="M2486" s="6"/>
      <c r="N2486" s="6"/>
      <c r="O2486" s="6"/>
      <c r="P2486" s="6"/>
    </row>
    <row r="2487" spans="2:16" s="9" customFormat="1" ht="12.75" hidden="1" customHeight="1">
      <c r="B2487" s="63"/>
      <c r="C2487" s="63"/>
      <c r="D2487" s="64"/>
      <c r="E2487" s="64"/>
      <c r="F2487" s="65"/>
      <c r="K2487" s="6"/>
      <c r="L2487" s="6"/>
      <c r="M2487" s="6"/>
      <c r="N2487" s="6"/>
      <c r="O2487" s="6"/>
      <c r="P2487" s="6"/>
    </row>
    <row r="2488" spans="2:16" s="9" customFormat="1" ht="12.75" hidden="1" customHeight="1">
      <c r="B2488" s="63"/>
      <c r="C2488" s="63"/>
      <c r="D2488" s="64"/>
      <c r="E2488" s="64"/>
      <c r="F2488" s="65"/>
      <c r="K2488" s="6"/>
      <c r="L2488" s="6"/>
      <c r="M2488" s="6"/>
      <c r="N2488" s="6"/>
      <c r="O2488" s="6"/>
      <c r="P2488" s="6"/>
    </row>
    <row r="2489" spans="2:16" s="9" customFormat="1" ht="12.75" hidden="1" customHeight="1">
      <c r="B2489" s="63"/>
      <c r="C2489" s="63"/>
      <c r="D2489" s="64"/>
      <c r="E2489" s="64"/>
      <c r="F2489" s="65"/>
      <c r="K2489" s="6"/>
      <c r="L2489" s="6"/>
      <c r="M2489" s="6"/>
      <c r="N2489" s="6"/>
      <c r="O2489" s="6"/>
      <c r="P2489" s="6"/>
    </row>
    <row r="2490" spans="2:16" s="9" customFormat="1" ht="12.75" hidden="1" customHeight="1">
      <c r="B2490" s="63"/>
      <c r="C2490" s="63"/>
      <c r="D2490" s="64"/>
      <c r="E2490" s="64"/>
      <c r="F2490" s="65"/>
      <c r="K2490" s="6"/>
      <c r="L2490" s="6"/>
      <c r="M2490" s="6"/>
      <c r="N2490" s="6"/>
      <c r="O2490" s="6"/>
      <c r="P2490" s="6"/>
    </row>
    <row r="2491" spans="2:16" s="9" customFormat="1" ht="12.75" hidden="1" customHeight="1">
      <c r="B2491" s="63"/>
      <c r="C2491" s="63"/>
      <c r="D2491" s="64"/>
      <c r="E2491" s="64"/>
      <c r="F2491" s="65"/>
      <c r="K2491" s="6"/>
      <c r="L2491" s="6"/>
      <c r="M2491" s="6"/>
      <c r="N2491" s="6"/>
      <c r="O2491" s="6"/>
      <c r="P2491" s="6"/>
    </row>
    <row r="2492" spans="2:16" s="9" customFormat="1" ht="12.75" hidden="1" customHeight="1">
      <c r="B2492" s="63"/>
      <c r="C2492" s="63"/>
      <c r="D2492" s="64"/>
      <c r="E2492" s="64"/>
      <c r="F2492" s="65"/>
      <c r="K2492" s="6"/>
      <c r="L2492" s="6"/>
      <c r="M2492" s="6"/>
      <c r="N2492" s="6"/>
      <c r="O2492" s="6"/>
      <c r="P2492" s="6"/>
    </row>
    <row r="2493" spans="2:16" s="9" customFormat="1" ht="12.75" hidden="1" customHeight="1">
      <c r="B2493" s="63"/>
      <c r="C2493" s="63"/>
      <c r="D2493" s="64"/>
      <c r="E2493" s="64"/>
      <c r="F2493" s="65"/>
      <c r="K2493" s="6"/>
      <c r="L2493" s="6"/>
      <c r="M2493" s="6"/>
      <c r="N2493" s="6"/>
      <c r="O2493" s="6"/>
      <c r="P2493" s="6"/>
    </row>
    <row r="2494" spans="2:16" s="9" customFormat="1" ht="12.75" hidden="1" customHeight="1">
      <c r="B2494" s="63"/>
      <c r="C2494" s="63"/>
      <c r="D2494" s="64"/>
      <c r="E2494" s="64"/>
      <c r="F2494" s="65"/>
      <c r="K2494" s="6"/>
      <c r="L2494" s="6"/>
      <c r="M2494" s="6"/>
      <c r="N2494" s="6"/>
      <c r="O2494" s="6"/>
      <c r="P2494" s="6"/>
    </row>
    <row r="2495" spans="2:16" s="9" customFormat="1" ht="12.75" hidden="1" customHeight="1">
      <c r="B2495" s="63"/>
      <c r="C2495" s="63"/>
      <c r="D2495" s="64"/>
      <c r="E2495" s="64"/>
      <c r="F2495" s="65"/>
      <c r="K2495" s="6"/>
      <c r="L2495" s="6"/>
      <c r="M2495" s="6"/>
      <c r="N2495" s="6"/>
      <c r="O2495" s="6"/>
      <c r="P2495" s="6"/>
    </row>
    <row r="2496" spans="2:16" s="9" customFormat="1" ht="12.75" hidden="1" customHeight="1">
      <c r="B2496" s="63"/>
      <c r="C2496" s="63"/>
      <c r="D2496" s="64"/>
      <c r="E2496" s="64"/>
      <c r="F2496" s="65"/>
      <c r="K2496" s="6"/>
      <c r="L2496" s="6"/>
      <c r="M2496" s="6"/>
      <c r="N2496" s="6"/>
      <c r="O2496" s="6"/>
      <c r="P2496" s="6"/>
    </row>
    <row r="2497" spans="2:16" s="9" customFormat="1" ht="12.75" hidden="1" customHeight="1">
      <c r="B2497" s="63"/>
      <c r="C2497" s="63"/>
      <c r="D2497" s="64"/>
      <c r="E2497" s="64"/>
      <c r="F2497" s="65"/>
      <c r="K2497" s="6"/>
      <c r="L2497" s="6"/>
      <c r="M2497" s="6"/>
      <c r="N2497" s="6"/>
      <c r="O2497" s="6"/>
      <c r="P2497" s="6"/>
    </row>
    <row r="2498" spans="2:16" s="9" customFormat="1" ht="12.75" hidden="1" customHeight="1">
      <c r="B2498" s="63"/>
      <c r="C2498" s="63"/>
      <c r="D2498" s="64"/>
      <c r="E2498" s="64"/>
      <c r="F2498" s="65"/>
      <c r="K2498" s="6"/>
      <c r="L2498" s="6"/>
      <c r="M2498" s="6"/>
      <c r="N2498" s="6"/>
      <c r="O2498" s="6"/>
      <c r="P2498" s="6"/>
    </row>
    <row r="2499" spans="2:16" s="9" customFormat="1" ht="12.75" hidden="1" customHeight="1">
      <c r="B2499" s="63"/>
      <c r="C2499" s="63"/>
      <c r="D2499" s="64"/>
      <c r="E2499" s="64"/>
      <c r="F2499" s="65"/>
      <c r="K2499" s="6"/>
      <c r="L2499" s="6"/>
      <c r="M2499" s="6"/>
      <c r="N2499" s="6"/>
      <c r="O2499" s="6"/>
      <c r="P2499" s="6"/>
    </row>
    <row r="2500" spans="2:16" s="9" customFormat="1" ht="12.75" hidden="1" customHeight="1">
      <c r="B2500" s="63"/>
      <c r="C2500" s="63"/>
      <c r="D2500" s="64"/>
      <c r="E2500" s="64"/>
      <c r="F2500" s="65"/>
      <c r="K2500" s="6"/>
      <c r="L2500" s="6"/>
      <c r="M2500" s="6"/>
      <c r="N2500" s="6"/>
      <c r="O2500" s="6"/>
      <c r="P2500" s="6"/>
    </row>
    <row r="2501" spans="2:16" s="9" customFormat="1" ht="12.75" hidden="1" customHeight="1">
      <c r="B2501" s="63"/>
      <c r="C2501" s="63"/>
      <c r="D2501" s="64"/>
      <c r="E2501" s="64"/>
      <c r="F2501" s="65"/>
      <c r="K2501" s="6"/>
      <c r="L2501" s="6"/>
      <c r="M2501" s="6"/>
      <c r="N2501" s="6"/>
      <c r="O2501" s="6"/>
      <c r="P2501" s="6"/>
    </row>
    <row r="2502" spans="2:16" s="9" customFormat="1" ht="12.75" hidden="1" customHeight="1">
      <c r="B2502" s="63"/>
      <c r="C2502" s="63"/>
      <c r="D2502" s="64"/>
      <c r="E2502" s="64"/>
      <c r="F2502" s="65"/>
      <c r="K2502" s="6"/>
      <c r="L2502" s="6"/>
      <c r="M2502" s="6"/>
      <c r="N2502" s="6"/>
      <c r="O2502" s="6"/>
      <c r="P2502" s="6"/>
    </row>
    <row r="2503" spans="2:16" s="9" customFormat="1" ht="12.75" hidden="1" customHeight="1">
      <c r="B2503" s="63"/>
      <c r="C2503" s="63"/>
      <c r="D2503" s="64"/>
      <c r="E2503" s="64"/>
      <c r="F2503" s="65"/>
      <c r="K2503" s="6"/>
      <c r="L2503" s="6"/>
      <c r="M2503" s="6"/>
      <c r="N2503" s="6"/>
      <c r="O2503" s="6"/>
      <c r="P2503" s="6"/>
    </row>
    <row r="2504" spans="2:16" s="9" customFormat="1" ht="12.75" hidden="1" customHeight="1">
      <c r="B2504" s="63"/>
      <c r="C2504" s="63"/>
      <c r="D2504" s="64"/>
      <c r="E2504" s="64"/>
      <c r="F2504" s="65"/>
      <c r="K2504" s="6"/>
      <c r="L2504" s="6"/>
      <c r="M2504" s="6"/>
      <c r="N2504" s="6"/>
      <c r="O2504" s="6"/>
      <c r="P2504" s="6"/>
    </row>
    <row r="2505" spans="2:16" s="9" customFormat="1" ht="12.75" hidden="1" customHeight="1">
      <c r="B2505" s="63"/>
      <c r="C2505" s="63"/>
      <c r="D2505" s="64"/>
      <c r="E2505" s="64"/>
      <c r="F2505" s="65"/>
      <c r="K2505" s="6"/>
      <c r="L2505" s="6"/>
      <c r="M2505" s="6"/>
      <c r="N2505" s="6"/>
      <c r="O2505" s="6"/>
      <c r="P2505" s="6"/>
    </row>
    <row r="2506" spans="2:16" s="9" customFormat="1" ht="12.75" hidden="1" customHeight="1">
      <c r="B2506" s="63"/>
      <c r="C2506" s="63"/>
      <c r="D2506" s="64"/>
      <c r="E2506" s="64"/>
      <c r="F2506" s="65"/>
      <c r="K2506" s="6"/>
      <c r="L2506" s="6"/>
      <c r="M2506" s="6"/>
      <c r="N2506" s="6"/>
      <c r="O2506" s="6"/>
      <c r="P2506" s="6"/>
    </row>
    <row r="2507" spans="2:16" s="9" customFormat="1" ht="12.75" hidden="1" customHeight="1">
      <c r="B2507" s="63"/>
      <c r="C2507" s="63"/>
      <c r="D2507" s="64"/>
      <c r="E2507" s="64"/>
      <c r="F2507" s="65"/>
      <c r="K2507" s="6"/>
      <c r="L2507" s="6"/>
      <c r="M2507" s="6"/>
      <c r="N2507" s="6"/>
      <c r="O2507" s="6"/>
      <c r="P2507" s="6"/>
    </row>
    <row r="2508" spans="2:16" s="9" customFormat="1" ht="12.75" hidden="1" customHeight="1">
      <c r="B2508" s="63"/>
      <c r="C2508" s="63"/>
      <c r="D2508" s="64"/>
      <c r="E2508" s="64"/>
      <c r="F2508" s="65"/>
      <c r="K2508" s="6"/>
      <c r="L2508" s="6"/>
      <c r="M2508" s="6"/>
      <c r="N2508" s="6"/>
      <c r="O2508" s="6"/>
      <c r="P2508" s="6"/>
    </row>
    <row r="2509" spans="2:16" s="9" customFormat="1" ht="12.75" hidden="1" customHeight="1">
      <c r="B2509" s="63"/>
      <c r="C2509" s="63"/>
      <c r="D2509" s="64"/>
      <c r="E2509" s="64"/>
      <c r="F2509" s="65"/>
      <c r="K2509" s="6"/>
      <c r="L2509" s="6"/>
      <c r="M2509" s="6"/>
      <c r="N2509" s="6"/>
      <c r="O2509" s="6"/>
      <c r="P2509" s="6"/>
    </row>
    <row r="2510" spans="2:16" s="9" customFormat="1" ht="12.75" hidden="1" customHeight="1">
      <c r="B2510" s="63"/>
      <c r="C2510" s="63"/>
      <c r="D2510" s="64"/>
      <c r="E2510" s="64"/>
      <c r="F2510" s="65"/>
      <c r="K2510" s="6"/>
      <c r="L2510" s="6"/>
      <c r="M2510" s="6"/>
      <c r="N2510" s="6"/>
      <c r="O2510" s="6"/>
      <c r="P2510" s="6"/>
    </row>
    <row r="2511" spans="2:16" s="9" customFormat="1" ht="12.75" hidden="1" customHeight="1">
      <c r="B2511" s="63"/>
      <c r="C2511" s="63"/>
      <c r="D2511" s="64"/>
      <c r="E2511" s="64"/>
      <c r="F2511" s="65"/>
      <c r="K2511" s="6"/>
      <c r="L2511" s="6"/>
      <c r="M2511" s="6"/>
      <c r="N2511" s="6"/>
      <c r="O2511" s="6"/>
      <c r="P2511" s="6"/>
    </row>
    <row r="2512" spans="2:16" s="9" customFormat="1" ht="12.75" hidden="1" customHeight="1">
      <c r="B2512" s="63"/>
      <c r="C2512" s="63"/>
      <c r="D2512" s="64"/>
      <c r="E2512" s="64"/>
      <c r="F2512" s="65"/>
      <c r="K2512" s="6"/>
      <c r="L2512" s="6"/>
      <c r="M2512" s="6"/>
      <c r="N2512" s="6"/>
      <c r="O2512" s="6"/>
      <c r="P2512" s="6"/>
    </row>
    <row r="2513" spans="2:16" s="9" customFormat="1" ht="12.75" hidden="1" customHeight="1">
      <c r="B2513" s="63"/>
      <c r="C2513" s="63"/>
      <c r="D2513" s="64"/>
      <c r="E2513" s="64"/>
      <c r="F2513" s="65"/>
      <c r="K2513" s="6"/>
      <c r="L2513" s="6"/>
      <c r="M2513" s="6"/>
      <c r="N2513" s="6"/>
      <c r="O2513" s="6"/>
      <c r="P2513" s="6"/>
    </row>
    <row r="2514" spans="2:16" s="9" customFormat="1" ht="12.75" hidden="1" customHeight="1">
      <c r="B2514" s="63"/>
      <c r="C2514" s="63"/>
      <c r="D2514" s="64"/>
      <c r="E2514" s="64"/>
      <c r="F2514" s="65"/>
      <c r="K2514" s="6"/>
      <c r="L2514" s="6"/>
      <c r="M2514" s="6"/>
      <c r="N2514" s="6"/>
      <c r="O2514" s="6"/>
      <c r="P2514" s="6"/>
    </row>
    <row r="2515" spans="2:16" s="9" customFormat="1" ht="12.75" hidden="1" customHeight="1">
      <c r="B2515" s="63"/>
      <c r="C2515" s="63"/>
      <c r="D2515" s="64"/>
      <c r="E2515" s="64"/>
      <c r="F2515" s="65"/>
      <c r="K2515" s="6"/>
      <c r="L2515" s="6"/>
      <c r="M2515" s="6"/>
      <c r="N2515" s="6"/>
      <c r="O2515" s="6"/>
      <c r="P2515" s="6"/>
    </row>
    <row r="2516" spans="2:16" s="9" customFormat="1" ht="12.75" hidden="1" customHeight="1">
      <c r="B2516" s="63"/>
      <c r="C2516" s="63"/>
      <c r="D2516" s="64"/>
      <c r="E2516" s="64"/>
      <c r="F2516" s="65"/>
      <c r="K2516" s="6"/>
      <c r="L2516" s="6"/>
      <c r="M2516" s="6"/>
      <c r="N2516" s="6"/>
      <c r="O2516" s="6"/>
      <c r="P2516" s="6"/>
    </row>
    <row r="2517" spans="2:16" s="9" customFormat="1" ht="12.75" hidden="1" customHeight="1">
      <c r="B2517" s="63"/>
      <c r="C2517" s="63"/>
      <c r="D2517" s="64"/>
      <c r="E2517" s="64"/>
      <c r="F2517" s="65"/>
      <c r="K2517" s="6"/>
      <c r="L2517" s="6"/>
      <c r="M2517" s="6"/>
      <c r="N2517" s="6"/>
      <c r="O2517" s="6"/>
      <c r="P2517" s="6"/>
    </row>
    <row r="2518" spans="2:16" s="9" customFormat="1" ht="12.75" hidden="1" customHeight="1">
      <c r="B2518" s="63"/>
      <c r="C2518" s="63"/>
      <c r="D2518" s="64"/>
      <c r="E2518" s="64"/>
      <c r="F2518" s="65"/>
      <c r="K2518" s="6"/>
      <c r="L2518" s="6"/>
      <c r="M2518" s="6"/>
      <c r="N2518" s="6"/>
      <c r="O2518" s="6"/>
      <c r="P2518" s="6"/>
    </row>
    <row r="2519" spans="2:16" s="9" customFormat="1" ht="12.75" hidden="1" customHeight="1">
      <c r="B2519" s="63"/>
      <c r="C2519" s="63"/>
      <c r="D2519" s="64"/>
      <c r="E2519" s="64"/>
      <c r="F2519" s="65"/>
      <c r="K2519" s="6"/>
      <c r="L2519" s="6"/>
      <c r="M2519" s="6"/>
      <c r="N2519" s="6"/>
      <c r="O2519" s="6"/>
      <c r="P2519" s="6"/>
    </row>
    <row r="2520" spans="2:16" s="9" customFormat="1" ht="12.75" hidden="1" customHeight="1">
      <c r="B2520" s="63"/>
      <c r="C2520" s="63"/>
      <c r="D2520" s="64"/>
      <c r="E2520" s="64"/>
      <c r="F2520" s="65"/>
      <c r="K2520" s="6"/>
      <c r="L2520" s="6"/>
      <c r="M2520" s="6"/>
      <c r="N2520" s="6"/>
      <c r="O2520" s="6"/>
      <c r="P2520" s="6"/>
    </row>
    <row r="2521" spans="2:16" s="9" customFormat="1" ht="12.75" hidden="1" customHeight="1">
      <c r="B2521" s="63"/>
      <c r="C2521" s="63"/>
      <c r="D2521" s="64"/>
      <c r="E2521" s="64"/>
      <c r="F2521" s="65"/>
      <c r="K2521" s="6"/>
      <c r="L2521" s="6"/>
      <c r="M2521" s="6"/>
      <c r="N2521" s="6"/>
      <c r="O2521" s="6"/>
      <c r="P2521" s="6"/>
    </row>
    <row r="2522" spans="2:16" s="9" customFormat="1" ht="12.75" hidden="1" customHeight="1">
      <c r="B2522" s="63"/>
      <c r="C2522" s="63"/>
      <c r="D2522" s="64"/>
      <c r="E2522" s="64"/>
      <c r="F2522" s="65"/>
      <c r="K2522" s="6"/>
      <c r="L2522" s="6"/>
      <c r="M2522" s="6"/>
      <c r="N2522" s="6"/>
      <c r="O2522" s="6"/>
      <c r="P2522" s="6"/>
    </row>
    <row r="2523" spans="2:16" s="9" customFormat="1" ht="12.75" hidden="1" customHeight="1">
      <c r="B2523" s="63"/>
      <c r="C2523" s="63"/>
      <c r="D2523" s="64"/>
      <c r="E2523" s="64"/>
      <c r="F2523" s="65"/>
      <c r="K2523" s="6"/>
      <c r="L2523" s="6"/>
      <c r="M2523" s="6"/>
      <c r="N2523" s="6"/>
      <c r="O2523" s="6"/>
      <c r="P2523" s="6"/>
    </row>
    <row r="2524" spans="2:16" s="9" customFormat="1" ht="12.75" hidden="1" customHeight="1">
      <c r="B2524" s="63"/>
      <c r="C2524" s="63"/>
      <c r="D2524" s="64"/>
      <c r="E2524" s="64"/>
      <c r="F2524" s="65"/>
      <c r="K2524" s="6"/>
      <c r="L2524" s="6"/>
      <c r="M2524" s="6"/>
      <c r="N2524" s="6"/>
      <c r="O2524" s="6"/>
      <c r="P2524" s="6"/>
    </row>
    <row r="2525" spans="2:16" s="9" customFormat="1" ht="12.75" hidden="1" customHeight="1">
      <c r="B2525" s="63"/>
      <c r="C2525" s="63"/>
      <c r="D2525" s="64"/>
      <c r="E2525" s="64"/>
      <c r="F2525" s="65"/>
      <c r="K2525" s="6"/>
      <c r="L2525" s="6"/>
      <c r="M2525" s="6"/>
      <c r="N2525" s="6"/>
      <c r="O2525" s="6"/>
      <c r="P2525" s="6"/>
    </row>
    <row r="2526" spans="2:16" s="9" customFormat="1" ht="12.75" hidden="1" customHeight="1">
      <c r="B2526" s="63"/>
      <c r="C2526" s="63"/>
      <c r="D2526" s="64"/>
      <c r="E2526" s="64"/>
      <c r="F2526" s="65"/>
      <c r="K2526" s="6"/>
      <c r="L2526" s="6"/>
      <c r="M2526" s="6"/>
      <c r="N2526" s="6"/>
      <c r="O2526" s="6"/>
      <c r="P2526" s="6"/>
    </row>
    <row r="2527" spans="2:16" s="9" customFormat="1" ht="12.75" hidden="1" customHeight="1">
      <c r="B2527" s="63"/>
      <c r="C2527" s="63"/>
      <c r="D2527" s="64"/>
      <c r="E2527" s="64"/>
      <c r="F2527" s="65"/>
      <c r="K2527" s="6"/>
      <c r="L2527" s="6"/>
      <c r="M2527" s="6"/>
      <c r="N2527" s="6"/>
      <c r="O2527" s="6"/>
      <c r="P2527" s="6"/>
    </row>
    <row r="2528" spans="2:16" s="9" customFormat="1" ht="12.75" hidden="1" customHeight="1">
      <c r="B2528" s="63"/>
      <c r="C2528" s="63"/>
      <c r="D2528" s="64"/>
      <c r="E2528" s="64"/>
      <c r="F2528" s="65"/>
      <c r="K2528" s="6"/>
      <c r="L2528" s="6"/>
      <c r="M2528" s="6"/>
      <c r="N2528" s="6"/>
      <c r="O2528" s="6"/>
      <c r="P2528" s="6"/>
    </row>
    <row r="2529" spans="2:16" s="9" customFormat="1" ht="12.75" hidden="1" customHeight="1">
      <c r="B2529" s="63"/>
      <c r="C2529" s="63"/>
      <c r="D2529" s="64"/>
      <c r="E2529" s="64"/>
      <c r="F2529" s="65"/>
      <c r="K2529" s="6"/>
      <c r="L2529" s="6"/>
      <c r="M2529" s="6"/>
      <c r="N2529" s="6"/>
      <c r="O2529" s="6"/>
      <c r="P2529" s="6"/>
    </row>
    <row r="2530" spans="2:16" s="9" customFormat="1" ht="12.75" hidden="1" customHeight="1">
      <c r="B2530" s="63"/>
      <c r="C2530" s="63"/>
      <c r="D2530" s="64"/>
      <c r="E2530" s="64"/>
      <c r="F2530" s="65"/>
      <c r="K2530" s="6"/>
      <c r="L2530" s="6"/>
      <c r="M2530" s="6"/>
      <c r="N2530" s="6"/>
      <c r="O2530" s="6"/>
      <c r="P2530" s="6"/>
    </row>
    <row r="2531" spans="2:16" s="9" customFormat="1" ht="12.75" hidden="1" customHeight="1">
      <c r="B2531" s="63"/>
      <c r="C2531" s="63"/>
      <c r="D2531" s="64"/>
      <c r="E2531" s="64"/>
      <c r="F2531" s="65"/>
      <c r="K2531" s="6"/>
      <c r="L2531" s="6"/>
      <c r="M2531" s="6"/>
      <c r="N2531" s="6"/>
      <c r="O2531" s="6"/>
      <c r="P2531" s="6"/>
    </row>
    <row r="2532" spans="2:16" s="9" customFormat="1" ht="12.75" hidden="1" customHeight="1">
      <c r="B2532" s="63"/>
      <c r="C2532" s="63"/>
      <c r="D2532" s="64"/>
      <c r="E2532" s="64"/>
      <c r="F2532" s="65"/>
      <c r="K2532" s="6"/>
      <c r="L2532" s="6"/>
      <c r="M2532" s="6"/>
      <c r="N2532" s="6"/>
      <c r="O2532" s="6"/>
      <c r="P2532" s="6"/>
    </row>
    <row r="2533" spans="2:16" s="9" customFormat="1" ht="12.75" hidden="1" customHeight="1">
      <c r="B2533" s="63"/>
      <c r="C2533" s="63"/>
      <c r="D2533" s="64"/>
      <c r="E2533" s="64"/>
      <c r="F2533" s="65"/>
      <c r="K2533" s="6"/>
      <c r="L2533" s="6"/>
      <c r="M2533" s="6"/>
      <c r="N2533" s="6"/>
      <c r="O2533" s="6"/>
      <c r="P2533" s="6"/>
    </row>
    <row r="2534" spans="2:16" s="9" customFormat="1" ht="12.75" hidden="1" customHeight="1">
      <c r="B2534" s="63"/>
      <c r="C2534" s="63"/>
      <c r="D2534" s="64"/>
      <c r="E2534" s="64"/>
      <c r="F2534" s="65"/>
      <c r="K2534" s="6"/>
      <c r="L2534" s="6"/>
      <c r="M2534" s="6"/>
      <c r="N2534" s="6"/>
      <c r="O2534" s="6"/>
      <c r="P2534" s="6"/>
    </row>
    <row r="2535" spans="2:16" s="9" customFormat="1" ht="12.75" hidden="1" customHeight="1">
      <c r="B2535" s="63"/>
      <c r="C2535" s="63"/>
      <c r="D2535" s="64"/>
      <c r="E2535" s="64"/>
      <c r="F2535" s="65"/>
      <c r="K2535" s="6"/>
      <c r="L2535" s="6"/>
      <c r="M2535" s="6"/>
      <c r="N2535" s="6"/>
      <c r="O2535" s="6"/>
      <c r="P2535" s="6"/>
    </row>
    <row r="2536" spans="2:16" s="9" customFormat="1" ht="12.75" hidden="1" customHeight="1">
      <c r="B2536" s="63"/>
      <c r="C2536" s="63"/>
      <c r="D2536" s="64"/>
      <c r="E2536" s="64"/>
      <c r="F2536" s="65"/>
      <c r="K2536" s="6"/>
      <c r="L2536" s="6"/>
      <c r="M2536" s="6"/>
      <c r="N2536" s="6"/>
      <c r="O2536" s="6"/>
      <c r="P2536" s="6"/>
    </row>
    <row r="2537" spans="2:16" s="9" customFormat="1" ht="12.75" hidden="1" customHeight="1">
      <c r="B2537" s="63"/>
      <c r="C2537" s="63"/>
      <c r="D2537" s="64"/>
      <c r="E2537" s="64"/>
      <c r="F2537" s="65"/>
      <c r="K2537" s="6"/>
      <c r="L2537" s="6"/>
      <c r="M2537" s="6"/>
      <c r="N2537" s="6"/>
      <c r="O2537" s="6"/>
      <c r="P2537" s="6"/>
    </row>
    <row r="2538" spans="2:16" s="9" customFormat="1" ht="12.75" hidden="1" customHeight="1">
      <c r="B2538" s="63"/>
      <c r="C2538" s="63"/>
      <c r="D2538" s="64"/>
      <c r="E2538" s="64"/>
      <c r="F2538" s="65"/>
      <c r="K2538" s="6"/>
      <c r="L2538" s="6"/>
      <c r="M2538" s="6"/>
      <c r="N2538" s="6"/>
      <c r="O2538" s="6"/>
      <c r="P2538" s="6"/>
    </row>
    <row r="2539" spans="2:16" s="9" customFormat="1" ht="12.75" hidden="1" customHeight="1">
      <c r="B2539" s="63"/>
      <c r="C2539" s="63"/>
      <c r="D2539" s="64"/>
      <c r="E2539" s="64"/>
      <c r="F2539" s="65"/>
      <c r="K2539" s="6"/>
      <c r="L2539" s="6"/>
      <c r="M2539" s="6"/>
      <c r="N2539" s="6"/>
      <c r="O2539" s="6"/>
      <c r="P2539" s="6"/>
    </row>
    <row r="2540" spans="2:16" s="9" customFormat="1" ht="12.75" hidden="1" customHeight="1">
      <c r="B2540" s="63"/>
      <c r="C2540" s="63"/>
      <c r="D2540" s="64"/>
      <c r="E2540" s="64"/>
      <c r="F2540" s="65"/>
      <c r="K2540" s="6"/>
      <c r="L2540" s="6"/>
      <c r="M2540" s="6"/>
      <c r="N2540" s="6"/>
      <c r="O2540" s="6"/>
      <c r="P2540" s="6"/>
    </row>
    <row r="2541" spans="2:16" s="9" customFormat="1" ht="12.75" hidden="1" customHeight="1">
      <c r="B2541" s="63"/>
      <c r="C2541" s="63"/>
      <c r="D2541" s="64"/>
      <c r="E2541" s="64"/>
      <c r="F2541" s="65"/>
      <c r="K2541" s="6"/>
      <c r="L2541" s="6"/>
      <c r="M2541" s="6"/>
      <c r="N2541" s="6"/>
      <c r="O2541" s="6"/>
      <c r="P2541" s="6"/>
    </row>
    <row r="2542" spans="2:16" s="9" customFormat="1" ht="12.75" hidden="1" customHeight="1">
      <c r="B2542" s="63"/>
      <c r="C2542" s="63"/>
      <c r="D2542" s="64"/>
      <c r="E2542" s="64"/>
      <c r="F2542" s="65"/>
      <c r="K2542" s="6"/>
      <c r="L2542" s="6"/>
      <c r="M2542" s="6"/>
      <c r="N2542" s="6"/>
      <c r="O2542" s="6"/>
      <c r="P2542" s="6"/>
    </row>
    <row r="2543" spans="2:16" s="9" customFormat="1" ht="12.75" hidden="1" customHeight="1">
      <c r="B2543" s="63"/>
      <c r="C2543" s="63"/>
      <c r="D2543" s="64"/>
      <c r="E2543" s="64"/>
      <c r="F2543" s="65"/>
      <c r="K2543" s="6"/>
      <c r="L2543" s="6"/>
      <c r="M2543" s="6"/>
      <c r="N2543" s="6"/>
      <c r="O2543" s="6"/>
      <c r="P2543" s="6"/>
    </row>
    <row r="2544" spans="2:16" s="9" customFormat="1" ht="12.75" hidden="1" customHeight="1">
      <c r="B2544" s="63"/>
      <c r="C2544" s="63"/>
      <c r="D2544" s="64"/>
      <c r="E2544" s="64"/>
      <c r="F2544" s="65"/>
      <c r="K2544" s="6"/>
      <c r="L2544" s="6"/>
      <c r="M2544" s="6"/>
      <c r="N2544" s="6"/>
      <c r="O2544" s="6"/>
      <c r="P2544" s="6"/>
    </row>
    <row r="2545" spans="2:16" s="9" customFormat="1" ht="12.75" hidden="1" customHeight="1">
      <c r="B2545" s="63"/>
      <c r="C2545" s="63"/>
      <c r="D2545" s="64"/>
      <c r="E2545" s="64"/>
      <c r="F2545" s="65"/>
      <c r="K2545" s="6"/>
      <c r="L2545" s="6"/>
      <c r="M2545" s="6"/>
      <c r="N2545" s="6"/>
      <c r="O2545" s="6"/>
      <c r="P2545" s="6"/>
    </row>
    <row r="2546" spans="2:16" s="9" customFormat="1" ht="12.75" hidden="1" customHeight="1">
      <c r="B2546" s="63"/>
      <c r="C2546" s="63"/>
      <c r="D2546" s="64"/>
      <c r="E2546" s="64"/>
      <c r="F2546" s="65"/>
      <c r="K2546" s="6"/>
      <c r="L2546" s="6"/>
      <c r="M2546" s="6"/>
      <c r="N2546" s="6"/>
      <c r="O2546" s="6"/>
      <c r="P2546" s="6"/>
    </row>
    <row r="2547" spans="2:16" s="9" customFormat="1" ht="12.75" hidden="1" customHeight="1">
      <c r="B2547" s="63"/>
      <c r="C2547" s="63"/>
      <c r="D2547" s="64"/>
      <c r="E2547" s="64"/>
      <c r="F2547" s="65"/>
      <c r="K2547" s="6"/>
      <c r="L2547" s="6"/>
      <c r="M2547" s="6"/>
      <c r="N2547" s="6"/>
      <c r="O2547" s="6"/>
      <c r="P2547" s="6"/>
    </row>
    <row r="2548" spans="2:16" s="9" customFormat="1" ht="12.75" hidden="1" customHeight="1">
      <c r="B2548" s="63"/>
      <c r="C2548" s="63"/>
      <c r="D2548" s="64"/>
      <c r="E2548" s="64"/>
      <c r="F2548" s="65"/>
      <c r="K2548" s="6"/>
      <c r="L2548" s="6"/>
      <c r="M2548" s="6"/>
      <c r="N2548" s="6"/>
      <c r="O2548" s="6"/>
      <c r="P2548" s="6"/>
    </row>
    <row r="2549" spans="2:16" s="9" customFormat="1" ht="12.75" hidden="1" customHeight="1">
      <c r="B2549" s="63"/>
      <c r="C2549" s="63"/>
      <c r="D2549" s="64"/>
      <c r="E2549" s="64"/>
      <c r="F2549" s="65"/>
      <c r="K2549" s="6"/>
      <c r="L2549" s="6"/>
      <c r="M2549" s="6"/>
      <c r="N2549" s="6"/>
      <c r="O2549" s="6"/>
      <c r="P2549" s="6"/>
    </row>
    <row r="2550" spans="2:16" s="9" customFormat="1" ht="12.75" hidden="1" customHeight="1">
      <c r="B2550" s="63"/>
      <c r="C2550" s="63"/>
      <c r="D2550" s="64"/>
      <c r="E2550" s="64"/>
      <c r="F2550" s="65"/>
      <c r="K2550" s="6"/>
      <c r="L2550" s="6"/>
      <c r="M2550" s="6"/>
      <c r="N2550" s="6"/>
      <c r="O2550" s="6"/>
      <c r="P2550" s="6"/>
    </row>
    <row r="2551" spans="2:16" s="9" customFormat="1" ht="12.75" hidden="1" customHeight="1">
      <c r="B2551" s="63"/>
      <c r="C2551" s="63"/>
      <c r="D2551" s="64"/>
      <c r="E2551" s="64"/>
      <c r="F2551" s="65"/>
      <c r="K2551" s="6"/>
      <c r="L2551" s="6"/>
      <c r="M2551" s="6"/>
      <c r="N2551" s="6"/>
      <c r="O2551" s="6"/>
      <c r="P2551" s="6"/>
    </row>
    <row r="2552" spans="2:16" s="9" customFormat="1" ht="12.75" hidden="1" customHeight="1">
      <c r="B2552" s="63"/>
      <c r="C2552" s="63"/>
      <c r="D2552" s="64"/>
      <c r="E2552" s="64"/>
      <c r="F2552" s="65"/>
      <c r="K2552" s="6"/>
      <c r="L2552" s="6"/>
      <c r="M2552" s="6"/>
      <c r="N2552" s="6"/>
      <c r="O2552" s="6"/>
      <c r="P2552" s="6"/>
    </row>
    <row r="2553" spans="2:16" s="9" customFormat="1" ht="12.75" hidden="1" customHeight="1">
      <c r="B2553" s="63"/>
      <c r="C2553" s="63"/>
      <c r="D2553" s="64"/>
      <c r="E2553" s="64"/>
      <c r="F2553" s="65"/>
      <c r="K2553" s="6"/>
      <c r="L2553" s="6"/>
      <c r="M2553" s="6"/>
      <c r="N2553" s="6"/>
      <c r="O2553" s="6"/>
      <c r="P2553" s="6"/>
    </row>
    <row r="2554" spans="2:16" s="9" customFormat="1" ht="12.75" hidden="1" customHeight="1">
      <c r="B2554" s="63"/>
      <c r="C2554" s="63"/>
      <c r="D2554" s="64"/>
      <c r="E2554" s="64"/>
      <c r="F2554" s="65"/>
      <c r="K2554" s="6"/>
      <c r="L2554" s="6"/>
      <c r="M2554" s="6"/>
      <c r="N2554" s="6"/>
      <c r="O2554" s="6"/>
      <c r="P2554" s="6"/>
    </row>
    <row r="2555" spans="2:16" s="9" customFormat="1" ht="12.75" hidden="1" customHeight="1">
      <c r="B2555" s="63"/>
      <c r="C2555" s="63"/>
      <c r="D2555" s="64"/>
      <c r="E2555" s="64"/>
      <c r="F2555" s="65"/>
      <c r="K2555" s="6"/>
      <c r="L2555" s="6"/>
      <c r="M2555" s="6"/>
      <c r="N2555" s="6"/>
      <c r="O2555" s="6"/>
      <c r="P2555" s="6"/>
    </row>
    <row r="2556" spans="2:16" s="9" customFormat="1" ht="12.75" hidden="1" customHeight="1">
      <c r="B2556" s="63"/>
      <c r="C2556" s="63"/>
      <c r="D2556" s="64"/>
      <c r="E2556" s="64"/>
      <c r="F2556" s="65"/>
      <c r="K2556" s="6"/>
      <c r="L2556" s="6"/>
      <c r="M2556" s="6"/>
      <c r="N2556" s="6"/>
      <c r="O2556" s="6"/>
      <c r="P2556" s="6"/>
    </row>
    <row r="2557" spans="2:16" s="9" customFormat="1" ht="12.75" hidden="1" customHeight="1">
      <c r="B2557" s="63"/>
      <c r="C2557" s="63"/>
      <c r="D2557" s="64"/>
      <c r="E2557" s="64"/>
      <c r="F2557" s="65"/>
      <c r="K2557" s="6"/>
      <c r="L2557" s="6"/>
      <c r="M2557" s="6"/>
      <c r="N2557" s="6"/>
      <c r="O2557" s="6"/>
      <c r="P2557" s="6"/>
    </row>
    <row r="2558" spans="2:16" s="9" customFormat="1" ht="12.75" hidden="1" customHeight="1">
      <c r="B2558" s="63"/>
      <c r="C2558" s="63"/>
      <c r="D2558" s="64"/>
      <c r="E2558" s="64"/>
      <c r="F2558" s="65"/>
      <c r="K2558" s="6"/>
      <c r="L2558" s="6"/>
      <c r="M2558" s="6"/>
      <c r="N2558" s="6"/>
      <c r="O2558" s="6"/>
      <c r="P2558" s="6"/>
    </row>
    <row r="2559" spans="2:16" s="9" customFormat="1" ht="12.75" hidden="1" customHeight="1">
      <c r="B2559" s="63"/>
      <c r="C2559" s="63"/>
      <c r="D2559" s="64"/>
      <c r="E2559" s="64"/>
      <c r="F2559" s="65"/>
      <c r="K2559" s="6"/>
      <c r="L2559" s="6"/>
      <c r="M2559" s="6"/>
      <c r="N2559" s="6"/>
      <c r="O2559" s="6"/>
      <c r="P2559" s="6"/>
    </row>
    <row r="2560" spans="2:16" s="9" customFormat="1" ht="12.75" hidden="1" customHeight="1">
      <c r="B2560" s="63"/>
      <c r="C2560" s="63"/>
      <c r="D2560" s="64"/>
      <c r="E2560" s="64"/>
      <c r="F2560" s="65"/>
      <c r="K2560" s="6"/>
      <c r="L2560" s="6"/>
      <c r="M2560" s="6"/>
      <c r="N2560" s="6"/>
      <c r="O2560" s="6"/>
      <c r="P2560" s="6"/>
    </row>
    <row r="2561" spans="2:16" s="9" customFormat="1" ht="12.75" hidden="1" customHeight="1">
      <c r="B2561" s="63"/>
      <c r="C2561" s="63"/>
      <c r="D2561" s="64"/>
      <c r="E2561" s="64"/>
      <c r="F2561" s="65"/>
      <c r="K2561" s="6"/>
      <c r="L2561" s="6"/>
      <c r="M2561" s="6"/>
      <c r="N2561" s="6"/>
      <c r="O2561" s="6"/>
      <c r="P2561" s="6"/>
    </row>
    <row r="2562" spans="2:16" s="9" customFormat="1" ht="12.75" hidden="1" customHeight="1">
      <c r="B2562" s="63"/>
      <c r="C2562" s="63"/>
      <c r="D2562" s="64"/>
      <c r="E2562" s="64"/>
      <c r="F2562" s="65"/>
      <c r="K2562" s="6"/>
      <c r="L2562" s="6"/>
      <c r="M2562" s="6"/>
      <c r="N2562" s="6"/>
      <c r="O2562" s="6"/>
      <c r="P2562" s="6"/>
    </row>
    <row r="2563" spans="2:16" s="9" customFormat="1" ht="12.75" hidden="1" customHeight="1">
      <c r="B2563" s="63"/>
      <c r="C2563" s="63"/>
      <c r="D2563" s="64"/>
      <c r="E2563" s="64"/>
      <c r="F2563" s="65"/>
      <c r="K2563" s="6"/>
      <c r="L2563" s="6"/>
      <c r="M2563" s="6"/>
      <c r="N2563" s="6"/>
      <c r="O2563" s="6"/>
      <c r="P2563" s="6"/>
    </row>
    <row r="2564" spans="2:16" s="9" customFormat="1" ht="12.75" hidden="1" customHeight="1">
      <c r="B2564" s="63"/>
      <c r="C2564" s="63"/>
      <c r="D2564" s="64"/>
      <c r="E2564" s="64"/>
      <c r="F2564" s="65"/>
      <c r="K2564" s="6"/>
      <c r="L2564" s="6"/>
      <c r="M2564" s="6"/>
      <c r="N2564" s="6"/>
      <c r="O2564" s="6"/>
      <c r="P2564" s="6"/>
    </row>
    <row r="2565" spans="2:16" s="9" customFormat="1" ht="12.75" hidden="1" customHeight="1">
      <c r="B2565" s="63"/>
      <c r="C2565" s="63"/>
      <c r="D2565" s="64"/>
      <c r="E2565" s="64"/>
      <c r="F2565" s="65"/>
      <c r="K2565" s="6"/>
      <c r="L2565" s="6"/>
      <c r="M2565" s="6"/>
      <c r="N2565" s="6"/>
      <c r="O2565" s="6"/>
      <c r="P2565" s="6"/>
    </row>
    <row r="2566" spans="2:16" s="9" customFormat="1" ht="12.75" hidden="1" customHeight="1">
      <c r="B2566" s="63"/>
      <c r="C2566" s="63"/>
      <c r="D2566" s="64"/>
      <c r="E2566" s="64"/>
      <c r="F2566" s="65"/>
      <c r="K2566" s="6"/>
      <c r="L2566" s="6"/>
      <c r="M2566" s="6"/>
      <c r="N2566" s="6"/>
      <c r="O2566" s="6"/>
      <c r="P2566" s="6"/>
    </row>
    <row r="2567" spans="2:16" s="9" customFormat="1" ht="12.75" hidden="1" customHeight="1">
      <c r="B2567" s="63"/>
      <c r="C2567" s="63"/>
      <c r="D2567" s="64"/>
      <c r="E2567" s="64"/>
      <c r="F2567" s="65"/>
      <c r="K2567" s="6"/>
      <c r="L2567" s="6"/>
      <c r="M2567" s="6"/>
      <c r="N2567" s="6"/>
      <c r="O2567" s="6"/>
      <c r="P2567" s="6"/>
    </row>
    <row r="2568" spans="2:16" s="9" customFormat="1" ht="12.75" hidden="1" customHeight="1">
      <c r="B2568" s="63"/>
      <c r="C2568" s="63"/>
      <c r="D2568" s="64"/>
      <c r="E2568" s="64"/>
      <c r="F2568" s="65"/>
      <c r="K2568" s="6"/>
      <c r="L2568" s="6"/>
      <c r="M2568" s="6"/>
      <c r="N2568" s="6"/>
      <c r="O2568" s="6"/>
      <c r="P2568" s="6"/>
    </row>
    <row r="2569" spans="2:16" s="9" customFormat="1" ht="12.75" hidden="1" customHeight="1">
      <c r="B2569" s="63"/>
      <c r="C2569" s="63"/>
      <c r="D2569" s="64"/>
      <c r="E2569" s="64"/>
      <c r="F2569" s="65"/>
      <c r="K2569" s="6"/>
      <c r="L2569" s="6"/>
      <c r="M2569" s="6"/>
      <c r="N2569" s="6"/>
      <c r="O2569" s="6"/>
      <c r="P2569" s="6"/>
    </row>
    <row r="2570" spans="2:16" s="9" customFormat="1" ht="12.75" hidden="1" customHeight="1">
      <c r="B2570" s="63"/>
      <c r="C2570" s="63"/>
      <c r="D2570" s="64"/>
      <c r="E2570" s="64"/>
      <c r="F2570" s="65"/>
      <c r="K2570" s="6"/>
      <c r="L2570" s="6"/>
      <c r="M2570" s="6"/>
      <c r="N2570" s="6"/>
      <c r="O2570" s="6"/>
      <c r="P2570" s="6"/>
    </row>
    <row r="2571" spans="2:16" s="9" customFormat="1" ht="12.75" hidden="1" customHeight="1">
      <c r="B2571" s="63"/>
      <c r="C2571" s="63"/>
      <c r="D2571" s="64"/>
      <c r="E2571" s="64"/>
      <c r="F2571" s="65"/>
      <c r="K2571" s="6"/>
      <c r="L2571" s="6"/>
      <c r="M2571" s="6"/>
      <c r="N2571" s="6"/>
      <c r="O2571" s="6"/>
      <c r="P2571" s="6"/>
    </row>
    <row r="2572" spans="2:16" s="9" customFormat="1" ht="12.75" hidden="1" customHeight="1">
      <c r="B2572" s="63"/>
      <c r="C2572" s="63"/>
      <c r="D2572" s="64"/>
      <c r="E2572" s="64"/>
      <c r="F2572" s="65"/>
      <c r="K2572" s="6"/>
      <c r="L2572" s="6"/>
      <c r="M2572" s="6"/>
      <c r="N2572" s="6"/>
      <c r="O2572" s="6"/>
      <c r="P2572" s="6"/>
    </row>
    <row r="2573" spans="2:16" s="9" customFormat="1" ht="12.75" hidden="1" customHeight="1">
      <c r="B2573" s="63"/>
      <c r="C2573" s="63"/>
      <c r="D2573" s="64"/>
      <c r="E2573" s="64"/>
      <c r="F2573" s="65"/>
      <c r="K2573" s="6"/>
      <c r="L2573" s="6"/>
      <c r="M2573" s="6"/>
      <c r="N2573" s="6"/>
      <c r="O2573" s="6"/>
      <c r="P2573" s="6"/>
    </row>
    <row r="2574" spans="2:16" s="9" customFormat="1" ht="12.75" hidden="1" customHeight="1">
      <c r="B2574" s="63"/>
      <c r="C2574" s="63"/>
      <c r="D2574" s="64"/>
      <c r="E2574" s="64"/>
      <c r="F2574" s="65"/>
      <c r="K2574" s="6"/>
      <c r="L2574" s="6"/>
      <c r="M2574" s="6"/>
      <c r="N2574" s="6"/>
      <c r="O2574" s="6"/>
      <c r="P2574" s="6"/>
    </row>
    <row r="2575" spans="2:16" s="9" customFormat="1" ht="12.75" hidden="1" customHeight="1">
      <c r="B2575" s="63"/>
      <c r="C2575" s="63"/>
      <c r="D2575" s="64"/>
      <c r="E2575" s="64"/>
      <c r="F2575" s="65"/>
      <c r="K2575" s="6"/>
      <c r="L2575" s="6"/>
      <c r="M2575" s="6"/>
      <c r="N2575" s="6"/>
      <c r="O2575" s="6"/>
      <c r="P2575" s="6"/>
    </row>
    <row r="2576" spans="2:16" s="9" customFormat="1" ht="12.75" hidden="1" customHeight="1">
      <c r="B2576" s="63"/>
      <c r="C2576" s="63"/>
      <c r="D2576" s="64"/>
      <c r="E2576" s="64"/>
      <c r="F2576" s="65"/>
      <c r="K2576" s="6"/>
      <c r="L2576" s="6"/>
      <c r="M2576" s="6"/>
      <c r="N2576" s="6"/>
      <c r="O2576" s="6"/>
      <c r="P2576" s="6"/>
    </row>
    <row r="2577" spans="2:16" s="9" customFormat="1" ht="12.75" hidden="1" customHeight="1">
      <c r="B2577" s="63"/>
      <c r="C2577" s="63"/>
      <c r="D2577" s="64"/>
      <c r="E2577" s="64"/>
      <c r="F2577" s="65"/>
      <c r="K2577" s="6"/>
      <c r="L2577" s="6"/>
      <c r="M2577" s="6"/>
      <c r="N2577" s="6"/>
      <c r="O2577" s="6"/>
      <c r="P2577" s="6"/>
    </row>
    <row r="2578" spans="2:16" s="9" customFormat="1" ht="12.75" hidden="1" customHeight="1">
      <c r="B2578" s="63"/>
      <c r="C2578" s="63"/>
      <c r="D2578" s="64"/>
      <c r="E2578" s="64"/>
      <c r="F2578" s="65"/>
      <c r="K2578" s="6"/>
      <c r="L2578" s="6"/>
      <c r="M2578" s="6"/>
      <c r="N2578" s="6"/>
      <c r="O2578" s="6"/>
      <c r="P2578" s="6"/>
    </row>
    <row r="2579" spans="2:16" s="9" customFormat="1" ht="12.75" hidden="1" customHeight="1">
      <c r="B2579" s="63"/>
      <c r="C2579" s="63"/>
      <c r="D2579" s="64"/>
      <c r="E2579" s="64"/>
      <c r="F2579" s="65"/>
      <c r="K2579" s="6"/>
      <c r="L2579" s="6"/>
      <c r="M2579" s="6"/>
      <c r="N2579" s="6"/>
      <c r="O2579" s="6"/>
      <c r="P2579" s="6"/>
    </row>
    <row r="2580" spans="2:16" s="9" customFormat="1" ht="12.75" hidden="1" customHeight="1">
      <c r="B2580" s="63"/>
      <c r="C2580" s="63"/>
      <c r="D2580" s="64"/>
      <c r="E2580" s="64"/>
      <c r="F2580" s="65"/>
      <c r="K2580" s="6"/>
      <c r="L2580" s="6"/>
      <c r="M2580" s="6"/>
      <c r="N2580" s="6"/>
      <c r="O2580" s="6"/>
      <c r="P2580" s="6"/>
    </row>
    <row r="2581" spans="2:16" s="9" customFormat="1" ht="12.75" hidden="1" customHeight="1">
      <c r="B2581" s="63"/>
      <c r="C2581" s="63"/>
      <c r="D2581" s="64"/>
      <c r="E2581" s="64"/>
      <c r="F2581" s="65"/>
      <c r="K2581" s="6"/>
      <c r="L2581" s="6"/>
      <c r="M2581" s="6"/>
      <c r="N2581" s="6"/>
      <c r="O2581" s="6"/>
      <c r="P2581" s="6"/>
    </row>
    <row r="2582" spans="2:16" s="9" customFormat="1" ht="12.75" hidden="1" customHeight="1">
      <c r="B2582" s="63"/>
      <c r="C2582" s="63"/>
      <c r="D2582" s="64"/>
      <c r="E2582" s="64"/>
      <c r="F2582" s="65"/>
      <c r="K2582" s="6"/>
      <c r="L2582" s="6"/>
      <c r="M2582" s="6"/>
      <c r="N2582" s="6"/>
      <c r="O2582" s="6"/>
      <c r="P2582" s="6"/>
    </row>
    <row r="2583" spans="2:16" s="9" customFormat="1" ht="12.75" hidden="1" customHeight="1">
      <c r="B2583" s="63"/>
      <c r="C2583" s="63"/>
      <c r="D2583" s="64"/>
      <c r="E2583" s="64"/>
      <c r="F2583" s="65"/>
      <c r="K2583" s="6"/>
      <c r="L2583" s="6"/>
      <c r="M2583" s="6"/>
      <c r="N2583" s="6"/>
      <c r="O2583" s="6"/>
      <c r="P2583" s="6"/>
    </row>
    <row r="2584" spans="2:16" s="9" customFormat="1" ht="12.75" hidden="1" customHeight="1">
      <c r="B2584" s="63"/>
      <c r="C2584" s="63"/>
      <c r="D2584" s="64"/>
      <c r="E2584" s="64"/>
      <c r="F2584" s="65"/>
      <c r="K2584" s="6"/>
      <c r="L2584" s="6"/>
      <c r="M2584" s="6"/>
      <c r="N2584" s="6"/>
      <c r="O2584" s="6"/>
      <c r="P2584" s="6"/>
    </row>
    <row r="2585" spans="2:16" s="9" customFormat="1" ht="12.75" hidden="1" customHeight="1">
      <c r="B2585" s="63"/>
      <c r="C2585" s="63"/>
      <c r="D2585" s="64"/>
      <c r="E2585" s="64"/>
      <c r="F2585" s="65"/>
      <c r="K2585" s="6"/>
      <c r="L2585" s="6"/>
      <c r="M2585" s="6"/>
      <c r="N2585" s="6"/>
      <c r="O2585" s="6"/>
      <c r="P2585" s="6"/>
    </row>
    <row r="2586" spans="2:16" s="9" customFormat="1" ht="12.75" hidden="1" customHeight="1">
      <c r="B2586" s="63"/>
      <c r="C2586" s="63"/>
      <c r="D2586" s="64"/>
      <c r="E2586" s="64"/>
      <c r="F2586" s="65"/>
      <c r="K2586" s="6"/>
      <c r="L2586" s="6"/>
      <c r="M2586" s="6"/>
      <c r="N2586" s="6"/>
      <c r="O2586" s="6"/>
      <c r="P2586" s="6"/>
    </row>
    <row r="2587" spans="2:16" s="9" customFormat="1" ht="12.75" hidden="1" customHeight="1">
      <c r="B2587" s="63"/>
      <c r="C2587" s="63"/>
      <c r="D2587" s="64"/>
      <c r="E2587" s="64"/>
      <c r="F2587" s="65"/>
      <c r="K2587" s="6"/>
      <c r="L2587" s="6"/>
      <c r="M2587" s="6"/>
      <c r="N2587" s="6"/>
      <c r="O2587" s="6"/>
      <c r="P2587" s="6"/>
    </row>
    <row r="2588" spans="2:16" s="9" customFormat="1" ht="12.75" hidden="1" customHeight="1">
      <c r="B2588" s="63"/>
      <c r="C2588" s="63"/>
      <c r="D2588" s="64"/>
      <c r="E2588" s="64"/>
      <c r="F2588" s="65"/>
      <c r="K2588" s="6"/>
      <c r="L2588" s="6"/>
      <c r="M2588" s="6"/>
      <c r="N2588" s="6"/>
      <c r="O2588" s="6"/>
      <c r="P2588" s="6"/>
    </row>
    <row r="2589" spans="2:16" s="9" customFormat="1" ht="12.75" hidden="1" customHeight="1">
      <c r="B2589" s="63"/>
      <c r="C2589" s="63"/>
      <c r="D2589" s="64"/>
      <c r="E2589" s="64"/>
      <c r="F2589" s="65"/>
      <c r="K2589" s="6"/>
      <c r="L2589" s="6"/>
      <c r="M2589" s="6"/>
      <c r="N2589" s="6"/>
      <c r="O2589" s="6"/>
      <c r="P2589" s="6"/>
    </row>
    <row r="2590" spans="2:16" s="9" customFormat="1" ht="12.75" hidden="1" customHeight="1">
      <c r="B2590" s="63"/>
      <c r="C2590" s="63"/>
      <c r="D2590" s="64"/>
      <c r="E2590" s="64"/>
      <c r="F2590" s="65"/>
      <c r="K2590" s="6"/>
      <c r="L2590" s="6"/>
      <c r="M2590" s="6"/>
      <c r="N2590" s="6"/>
      <c r="O2590" s="6"/>
      <c r="P2590" s="6"/>
    </row>
    <row r="2591" spans="2:16" s="9" customFormat="1" ht="12.75" hidden="1" customHeight="1">
      <c r="B2591" s="63"/>
      <c r="C2591" s="63"/>
      <c r="D2591" s="64"/>
      <c r="E2591" s="64"/>
      <c r="F2591" s="65"/>
      <c r="K2591" s="6"/>
      <c r="L2591" s="6"/>
      <c r="M2591" s="6"/>
      <c r="N2591" s="6"/>
      <c r="O2591" s="6"/>
      <c r="P2591" s="6"/>
    </row>
    <row r="2592" spans="2:16" s="9" customFormat="1" ht="12.75" hidden="1" customHeight="1">
      <c r="B2592" s="63"/>
      <c r="C2592" s="63"/>
      <c r="D2592" s="64"/>
      <c r="E2592" s="64"/>
      <c r="F2592" s="65"/>
      <c r="K2592" s="6"/>
      <c r="L2592" s="6"/>
      <c r="M2592" s="6"/>
      <c r="N2592" s="6"/>
      <c r="O2592" s="6"/>
      <c r="P2592" s="6"/>
    </row>
    <row r="2593" spans="2:16" s="9" customFormat="1" ht="12.75" hidden="1" customHeight="1">
      <c r="B2593" s="63"/>
      <c r="C2593" s="63"/>
      <c r="D2593" s="64"/>
      <c r="E2593" s="64"/>
      <c r="F2593" s="65"/>
      <c r="K2593" s="6"/>
      <c r="L2593" s="6"/>
      <c r="M2593" s="6"/>
      <c r="N2593" s="6"/>
      <c r="O2593" s="6"/>
      <c r="P2593" s="6"/>
    </row>
    <row r="2594" spans="2:16" s="9" customFormat="1" ht="12.75" hidden="1" customHeight="1">
      <c r="B2594" s="63"/>
      <c r="C2594" s="63"/>
      <c r="D2594" s="64"/>
      <c r="E2594" s="64"/>
      <c r="F2594" s="65"/>
      <c r="K2594" s="6"/>
      <c r="L2594" s="6"/>
      <c r="M2594" s="6"/>
      <c r="N2594" s="6"/>
      <c r="O2594" s="6"/>
      <c r="P2594" s="6"/>
    </row>
    <row r="2595" spans="2:16" s="9" customFormat="1" ht="12.75" hidden="1" customHeight="1">
      <c r="B2595" s="63"/>
      <c r="C2595" s="63"/>
      <c r="D2595" s="64"/>
      <c r="E2595" s="64"/>
      <c r="F2595" s="65"/>
      <c r="K2595" s="6"/>
      <c r="L2595" s="6"/>
      <c r="M2595" s="6"/>
      <c r="N2595" s="6"/>
      <c r="O2595" s="6"/>
      <c r="P2595" s="6"/>
    </row>
    <row r="2596" spans="2:16" s="9" customFormat="1" ht="12.75" hidden="1" customHeight="1">
      <c r="B2596" s="63"/>
      <c r="C2596" s="63"/>
      <c r="D2596" s="64"/>
      <c r="E2596" s="64"/>
      <c r="F2596" s="65"/>
      <c r="K2596" s="6"/>
      <c r="L2596" s="6"/>
      <c r="M2596" s="6"/>
      <c r="N2596" s="6"/>
      <c r="O2596" s="6"/>
      <c r="P2596" s="6"/>
    </row>
    <row r="2597" spans="2:16" s="9" customFormat="1" ht="12.75" hidden="1" customHeight="1">
      <c r="B2597" s="63"/>
      <c r="C2597" s="63"/>
      <c r="D2597" s="64"/>
      <c r="E2597" s="64"/>
      <c r="F2597" s="65"/>
      <c r="K2597" s="6"/>
      <c r="L2597" s="6"/>
      <c r="M2597" s="6"/>
      <c r="N2597" s="6"/>
      <c r="O2597" s="6"/>
      <c r="P2597" s="6"/>
    </row>
    <row r="2598" spans="2:16" s="9" customFormat="1" ht="12.75" hidden="1" customHeight="1">
      <c r="B2598" s="63"/>
      <c r="C2598" s="63"/>
      <c r="D2598" s="64"/>
      <c r="E2598" s="64"/>
      <c r="F2598" s="65"/>
      <c r="K2598" s="6"/>
      <c r="L2598" s="6"/>
      <c r="M2598" s="6"/>
      <c r="N2598" s="6"/>
      <c r="O2598" s="6"/>
      <c r="P2598" s="6"/>
    </row>
    <row r="2599" spans="2:16" s="9" customFormat="1" ht="12.75" hidden="1" customHeight="1">
      <c r="B2599" s="63"/>
      <c r="C2599" s="63"/>
      <c r="D2599" s="64"/>
      <c r="E2599" s="64"/>
      <c r="F2599" s="65"/>
      <c r="K2599" s="6"/>
      <c r="L2599" s="6"/>
      <c r="M2599" s="6"/>
      <c r="N2599" s="6"/>
      <c r="O2599" s="6"/>
      <c r="P2599" s="6"/>
    </row>
    <row r="2600" spans="2:16" s="9" customFormat="1" ht="12.75" hidden="1" customHeight="1">
      <c r="B2600" s="63"/>
      <c r="C2600" s="63"/>
      <c r="D2600" s="64"/>
      <c r="E2600" s="64"/>
      <c r="F2600" s="65"/>
      <c r="K2600" s="6"/>
      <c r="L2600" s="6"/>
      <c r="M2600" s="6"/>
      <c r="N2600" s="6"/>
      <c r="O2600" s="6"/>
      <c r="P2600" s="6"/>
    </row>
    <row r="2601" spans="2:16" s="9" customFormat="1" ht="12.75" hidden="1" customHeight="1">
      <c r="B2601" s="63"/>
      <c r="C2601" s="63"/>
      <c r="D2601" s="64"/>
      <c r="E2601" s="64"/>
      <c r="F2601" s="65"/>
      <c r="K2601" s="6"/>
      <c r="L2601" s="6"/>
      <c r="M2601" s="6"/>
      <c r="N2601" s="6"/>
      <c r="O2601" s="6"/>
      <c r="P2601" s="6"/>
    </row>
    <row r="2602" spans="2:16" s="9" customFormat="1" ht="12.75" hidden="1" customHeight="1">
      <c r="B2602" s="63"/>
      <c r="C2602" s="63"/>
      <c r="D2602" s="64"/>
      <c r="E2602" s="64"/>
      <c r="F2602" s="65"/>
      <c r="K2602" s="6"/>
      <c r="L2602" s="6"/>
      <c r="M2602" s="6"/>
      <c r="N2602" s="6"/>
      <c r="O2602" s="6"/>
      <c r="P2602" s="6"/>
    </row>
    <row r="2603" spans="2:16" s="9" customFormat="1" ht="12.75" hidden="1" customHeight="1">
      <c r="B2603" s="63"/>
      <c r="C2603" s="63"/>
      <c r="D2603" s="64"/>
      <c r="E2603" s="64"/>
      <c r="F2603" s="65"/>
      <c r="K2603" s="6"/>
      <c r="L2603" s="6"/>
      <c r="M2603" s="6"/>
      <c r="N2603" s="6"/>
      <c r="O2603" s="6"/>
      <c r="P2603" s="6"/>
    </row>
    <row r="2604" spans="2:16" s="9" customFormat="1" ht="12.75" hidden="1" customHeight="1">
      <c r="B2604" s="63"/>
      <c r="C2604" s="63"/>
      <c r="D2604" s="64"/>
      <c r="E2604" s="64"/>
      <c r="F2604" s="65"/>
      <c r="K2604" s="6"/>
      <c r="L2604" s="6"/>
      <c r="M2604" s="6"/>
      <c r="N2604" s="6"/>
      <c r="O2604" s="6"/>
      <c r="P2604" s="6"/>
    </row>
    <row r="2605" spans="2:16" s="9" customFormat="1" ht="12.75" hidden="1" customHeight="1">
      <c r="B2605" s="63"/>
      <c r="C2605" s="63"/>
      <c r="D2605" s="64"/>
      <c r="E2605" s="64"/>
      <c r="F2605" s="65"/>
      <c r="K2605" s="6"/>
      <c r="L2605" s="6"/>
      <c r="M2605" s="6"/>
      <c r="N2605" s="6"/>
      <c r="O2605" s="6"/>
      <c r="P2605" s="6"/>
    </row>
    <row r="2606" spans="2:16" s="9" customFormat="1" ht="12.75" hidden="1" customHeight="1">
      <c r="B2606" s="63"/>
      <c r="C2606" s="63"/>
      <c r="D2606" s="64"/>
      <c r="E2606" s="64"/>
      <c r="F2606" s="65"/>
      <c r="K2606" s="6"/>
      <c r="L2606" s="6"/>
      <c r="M2606" s="6"/>
      <c r="N2606" s="6"/>
      <c r="O2606" s="6"/>
      <c r="P2606" s="6"/>
    </row>
    <row r="2607" spans="2:16" s="9" customFormat="1" ht="12.75" hidden="1" customHeight="1">
      <c r="B2607" s="63"/>
      <c r="C2607" s="63"/>
      <c r="D2607" s="64"/>
      <c r="E2607" s="64"/>
      <c r="F2607" s="65"/>
      <c r="K2607" s="6"/>
      <c r="L2607" s="6"/>
      <c r="M2607" s="6"/>
      <c r="N2607" s="6"/>
      <c r="O2607" s="6"/>
      <c r="P2607" s="6"/>
    </row>
    <row r="2608" spans="2:16" s="9" customFormat="1" ht="12.75" hidden="1" customHeight="1">
      <c r="B2608" s="63"/>
      <c r="C2608" s="63"/>
      <c r="D2608" s="64"/>
      <c r="E2608" s="64"/>
      <c r="F2608" s="65"/>
      <c r="K2608" s="6"/>
      <c r="L2608" s="6"/>
      <c r="M2608" s="6"/>
      <c r="N2608" s="6"/>
      <c r="O2608" s="6"/>
      <c r="P2608" s="6"/>
    </row>
    <row r="2609" spans="2:16" s="9" customFormat="1" ht="12.75" hidden="1" customHeight="1">
      <c r="B2609" s="63"/>
      <c r="C2609" s="63"/>
      <c r="D2609" s="64"/>
      <c r="E2609" s="64"/>
      <c r="F2609" s="65"/>
      <c r="K2609" s="6"/>
      <c r="L2609" s="6"/>
      <c r="M2609" s="6"/>
      <c r="N2609" s="6"/>
      <c r="O2609" s="6"/>
      <c r="P2609" s="6"/>
    </row>
    <row r="2610" spans="2:16" s="9" customFormat="1" ht="12.75" hidden="1" customHeight="1">
      <c r="B2610" s="63"/>
      <c r="C2610" s="63"/>
      <c r="D2610" s="64"/>
      <c r="E2610" s="64"/>
      <c r="F2610" s="65"/>
      <c r="K2610" s="6"/>
      <c r="L2610" s="6"/>
      <c r="M2610" s="6"/>
      <c r="N2610" s="6"/>
      <c r="O2610" s="6"/>
      <c r="P2610" s="6"/>
    </row>
    <row r="2611" spans="2:16" s="9" customFormat="1" ht="12.75" hidden="1" customHeight="1">
      <c r="B2611" s="63"/>
      <c r="C2611" s="63"/>
      <c r="D2611" s="64"/>
      <c r="E2611" s="64"/>
      <c r="F2611" s="65"/>
      <c r="K2611" s="6"/>
      <c r="L2611" s="6"/>
      <c r="M2611" s="6"/>
      <c r="N2611" s="6"/>
      <c r="O2611" s="6"/>
      <c r="P2611" s="6"/>
    </row>
    <row r="2612" spans="2:16" s="9" customFormat="1" ht="12.75" hidden="1" customHeight="1">
      <c r="B2612" s="63"/>
      <c r="C2612" s="63"/>
      <c r="D2612" s="64"/>
      <c r="E2612" s="64"/>
      <c r="F2612" s="65"/>
      <c r="K2612" s="6"/>
      <c r="L2612" s="6"/>
      <c r="M2612" s="6"/>
      <c r="N2612" s="6"/>
      <c r="O2612" s="6"/>
      <c r="P2612" s="6"/>
    </row>
    <row r="2613" spans="2:16" s="9" customFormat="1" ht="12.75" hidden="1" customHeight="1">
      <c r="B2613" s="63"/>
      <c r="C2613" s="63"/>
      <c r="D2613" s="64"/>
      <c r="E2613" s="64"/>
      <c r="F2613" s="65"/>
      <c r="K2613" s="6"/>
      <c r="L2613" s="6"/>
      <c r="M2613" s="6"/>
      <c r="N2613" s="6"/>
      <c r="O2613" s="6"/>
      <c r="P2613" s="6"/>
    </row>
    <row r="2614" spans="2:16" s="9" customFormat="1" ht="12.75" hidden="1" customHeight="1">
      <c r="B2614" s="63"/>
      <c r="C2614" s="63"/>
      <c r="D2614" s="64"/>
      <c r="E2614" s="64"/>
      <c r="F2614" s="65"/>
      <c r="K2614" s="6"/>
      <c r="L2614" s="6"/>
      <c r="M2614" s="6"/>
      <c r="N2614" s="6"/>
      <c r="O2614" s="6"/>
      <c r="P2614" s="6"/>
    </row>
    <row r="2615" spans="2:16" s="9" customFormat="1" ht="12.75" hidden="1" customHeight="1">
      <c r="B2615" s="63"/>
      <c r="C2615" s="63"/>
      <c r="D2615" s="64"/>
      <c r="E2615" s="64"/>
      <c r="F2615" s="65"/>
      <c r="K2615" s="6"/>
      <c r="L2615" s="6"/>
      <c r="M2615" s="6"/>
      <c r="N2615" s="6"/>
      <c r="O2615" s="6"/>
      <c r="P2615" s="6"/>
    </row>
    <row r="2616" spans="2:16" s="9" customFormat="1" ht="12.75" hidden="1" customHeight="1">
      <c r="B2616" s="63"/>
      <c r="C2616" s="63"/>
      <c r="D2616" s="64"/>
      <c r="E2616" s="64"/>
      <c r="F2616" s="65"/>
      <c r="K2616" s="6"/>
      <c r="L2616" s="6"/>
      <c r="M2616" s="6"/>
      <c r="N2616" s="6"/>
      <c r="O2616" s="6"/>
      <c r="P2616" s="6"/>
    </row>
    <row r="2617" spans="2:16" s="9" customFormat="1" ht="12.75" hidden="1" customHeight="1">
      <c r="B2617" s="63"/>
      <c r="C2617" s="63"/>
      <c r="D2617" s="64"/>
      <c r="E2617" s="64"/>
      <c r="F2617" s="65"/>
      <c r="K2617" s="6"/>
      <c r="L2617" s="6"/>
      <c r="M2617" s="6"/>
      <c r="N2617" s="6"/>
      <c r="O2617" s="6"/>
      <c r="P2617" s="6"/>
    </row>
    <row r="2618" spans="2:16" s="9" customFormat="1" ht="12.75" hidden="1" customHeight="1">
      <c r="B2618" s="63"/>
      <c r="C2618" s="63"/>
      <c r="D2618" s="64"/>
      <c r="E2618" s="64"/>
      <c r="F2618" s="65"/>
      <c r="K2618" s="6"/>
      <c r="L2618" s="6"/>
      <c r="M2618" s="6"/>
      <c r="N2618" s="6"/>
      <c r="O2618" s="6"/>
      <c r="P2618" s="6"/>
    </row>
    <row r="2619" spans="2:16" s="9" customFormat="1" ht="12.75" hidden="1" customHeight="1">
      <c r="B2619" s="63"/>
      <c r="C2619" s="63"/>
      <c r="D2619" s="64"/>
      <c r="E2619" s="64"/>
      <c r="F2619" s="65"/>
      <c r="K2619" s="6"/>
      <c r="L2619" s="6"/>
      <c r="M2619" s="6"/>
      <c r="N2619" s="6"/>
      <c r="O2619" s="6"/>
      <c r="P2619" s="6"/>
    </row>
    <row r="2620" spans="2:16" s="9" customFormat="1" ht="12.75" hidden="1" customHeight="1">
      <c r="B2620" s="63"/>
      <c r="C2620" s="63"/>
      <c r="D2620" s="64"/>
      <c r="E2620" s="64"/>
      <c r="F2620" s="65"/>
      <c r="K2620" s="6"/>
      <c r="L2620" s="6"/>
      <c r="M2620" s="6"/>
      <c r="N2620" s="6"/>
      <c r="O2620" s="6"/>
      <c r="P2620" s="6"/>
    </row>
    <row r="2621" spans="2:16" s="9" customFormat="1" ht="12.75" hidden="1" customHeight="1">
      <c r="B2621" s="63"/>
      <c r="C2621" s="63"/>
      <c r="D2621" s="64"/>
      <c r="E2621" s="64"/>
      <c r="F2621" s="65"/>
      <c r="K2621" s="6"/>
      <c r="L2621" s="6"/>
      <c r="M2621" s="6"/>
      <c r="N2621" s="6"/>
      <c r="O2621" s="6"/>
      <c r="P2621" s="6"/>
    </row>
    <row r="2622" spans="2:16" s="9" customFormat="1" ht="12.75" hidden="1" customHeight="1">
      <c r="B2622" s="63"/>
      <c r="C2622" s="63"/>
      <c r="D2622" s="64"/>
      <c r="E2622" s="64"/>
      <c r="F2622" s="65"/>
      <c r="K2622" s="6"/>
      <c r="L2622" s="6"/>
      <c r="M2622" s="6"/>
      <c r="N2622" s="6"/>
      <c r="O2622" s="6"/>
      <c r="P2622" s="6"/>
    </row>
    <row r="2623" spans="2:16" s="9" customFormat="1" ht="12.75" hidden="1" customHeight="1">
      <c r="B2623" s="63"/>
      <c r="C2623" s="63"/>
      <c r="D2623" s="64"/>
      <c r="E2623" s="64"/>
      <c r="F2623" s="65"/>
      <c r="K2623" s="6"/>
      <c r="L2623" s="6"/>
      <c r="M2623" s="6"/>
      <c r="N2623" s="6"/>
      <c r="O2623" s="6"/>
      <c r="P2623" s="6"/>
    </row>
    <row r="2624" spans="2:16" s="9" customFormat="1" ht="12.75" hidden="1" customHeight="1">
      <c r="B2624" s="63"/>
      <c r="C2624" s="63"/>
      <c r="D2624" s="64"/>
      <c r="E2624" s="64"/>
      <c r="F2624" s="65"/>
      <c r="K2624" s="6"/>
      <c r="L2624" s="6"/>
      <c r="M2624" s="6"/>
      <c r="N2624" s="6"/>
      <c r="O2624" s="6"/>
      <c r="P2624" s="6"/>
    </row>
    <row r="2625" spans="2:16" s="9" customFormat="1" ht="12.75" hidden="1" customHeight="1">
      <c r="B2625" s="63"/>
      <c r="C2625" s="63"/>
      <c r="D2625" s="64"/>
      <c r="E2625" s="64"/>
      <c r="F2625" s="65"/>
      <c r="K2625" s="6"/>
      <c r="L2625" s="6"/>
      <c r="M2625" s="6"/>
      <c r="N2625" s="6"/>
      <c r="O2625" s="6"/>
      <c r="P2625" s="6"/>
    </row>
    <row r="2626" spans="2:16" s="9" customFormat="1" ht="12.75" hidden="1" customHeight="1">
      <c r="B2626" s="63"/>
      <c r="C2626" s="63"/>
      <c r="D2626" s="64"/>
      <c r="E2626" s="64"/>
      <c r="F2626" s="65"/>
      <c r="K2626" s="6"/>
      <c r="L2626" s="6"/>
      <c r="M2626" s="6"/>
      <c r="N2626" s="6"/>
      <c r="O2626" s="6"/>
      <c r="P2626" s="6"/>
    </row>
    <row r="2627" spans="2:16" s="9" customFormat="1" ht="12.75" hidden="1" customHeight="1">
      <c r="B2627" s="63"/>
      <c r="C2627" s="63"/>
      <c r="D2627" s="64"/>
      <c r="E2627" s="64"/>
      <c r="F2627" s="65"/>
      <c r="K2627" s="6"/>
      <c r="L2627" s="6"/>
      <c r="M2627" s="6"/>
      <c r="N2627" s="6"/>
      <c r="O2627" s="6"/>
      <c r="P2627" s="6"/>
    </row>
    <row r="2628" spans="2:16" s="9" customFormat="1" ht="12.75" hidden="1" customHeight="1">
      <c r="B2628" s="63"/>
      <c r="C2628" s="63"/>
      <c r="D2628" s="64"/>
      <c r="E2628" s="64"/>
      <c r="F2628" s="65"/>
      <c r="K2628" s="6"/>
      <c r="L2628" s="6"/>
      <c r="M2628" s="6"/>
      <c r="N2628" s="6"/>
      <c r="O2628" s="6"/>
      <c r="P2628" s="6"/>
    </row>
    <row r="2629" spans="2:16" s="9" customFormat="1" ht="12.75" hidden="1" customHeight="1">
      <c r="B2629" s="63"/>
      <c r="C2629" s="63"/>
      <c r="D2629" s="64"/>
      <c r="E2629" s="64"/>
      <c r="F2629" s="65"/>
      <c r="K2629" s="6"/>
      <c r="L2629" s="6"/>
      <c r="M2629" s="6"/>
      <c r="N2629" s="6"/>
      <c r="O2629" s="6"/>
      <c r="P2629" s="6"/>
    </row>
    <row r="2630" spans="2:16" s="9" customFormat="1" ht="12.75" hidden="1" customHeight="1">
      <c r="B2630" s="63"/>
      <c r="C2630" s="63"/>
      <c r="D2630" s="64"/>
      <c r="E2630" s="64"/>
      <c r="F2630" s="65"/>
      <c r="K2630" s="6"/>
      <c r="L2630" s="6"/>
      <c r="M2630" s="6"/>
      <c r="N2630" s="6"/>
      <c r="O2630" s="6"/>
      <c r="P2630" s="6"/>
    </row>
    <row r="2631" spans="2:16" s="9" customFormat="1" ht="12.75" hidden="1" customHeight="1">
      <c r="B2631" s="63"/>
      <c r="C2631" s="63"/>
      <c r="D2631" s="64"/>
      <c r="E2631" s="64"/>
      <c r="F2631" s="65"/>
      <c r="K2631" s="6"/>
      <c r="L2631" s="6"/>
      <c r="M2631" s="6"/>
      <c r="N2631" s="6"/>
      <c r="O2631" s="6"/>
      <c r="P2631" s="6"/>
    </row>
    <row r="2632" spans="2:16" s="9" customFormat="1" ht="12.75" hidden="1" customHeight="1">
      <c r="B2632" s="63"/>
      <c r="C2632" s="63"/>
      <c r="D2632" s="64"/>
      <c r="E2632" s="64"/>
      <c r="F2632" s="65"/>
      <c r="K2632" s="6"/>
      <c r="L2632" s="6"/>
      <c r="M2632" s="6"/>
      <c r="N2632" s="6"/>
      <c r="O2632" s="6"/>
      <c r="P2632" s="6"/>
    </row>
    <row r="2633" spans="2:16" s="9" customFormat="1" ht="12.75" hidden="1" customHeight="1">
      <c r="B2633" s="63"/>
      <c r="C2633" s="63"/>
      <c r="D2633" s="64"/>
      <c r="E2633" s="64"/>
      <c r="F2633" s="65"/>
      <c r="K2633" s="6"/>
      <c r="L2633" s="6"/>
      <c r="M2633" s="6"/>
      <c r="N2633" s="6"/>
      <c r="O2633" s="6"/>
      <c r="P2633" s="6"/>
    </row>
    <row r="2634" spans="2:16" s="9" customFormat="1" ht="12.75" hidden="1" customHeight="1">
      <c r="B2634" s="63"/>
      <c r="C2634" s="63"/>
      <c r="D2634" s="64"/>
      <c r="E2634" s="64"/>
      <c r="F2634" s="65"/>
      <c r="K2634" s="6"/>
      <c r="L2634" s="6"/>
      <c r="M2634" s="6"/>
      <c r="N2634" s="6"/>
      <c r="O2634" s="6"/>
      <c r="P2634" s="6"/>
    </row>
    <row r="2635" spans="2:16" s="9" customFormat="1" ht="12.75" hidden="1" customHeight="1">
      <c r="B2635" s="63"/>
      <c r="C2635" s="63"/>
      <c r="D2635" s="64"/>
      <c r="E2635" s="64"/>
      <c r="F2635" s="65"/>
      <c r="K2635" s="6"/>
      <c r="L2635" s="6"/>
      <c r="M2635" s="6"/>
      <c r="N2635" s="6"/>
      <c r="O2635" s="6"/>
      <c r="P2635" s="6"/>
    </row>
    <row r="2636" spans="2:16" s="9" customFormat="1" ht="12.75" hidden="1" customHeight="1">
      <c r="B2636" s="63"/>
      <c r="C2636" s="63"/>
      <c r="D2636" s="64"/>
      <c r="E2636" s="64"/>
      <c r="F2636" s="65"/>
      <c r="K2636" s="6"/>
      <c r="L2636" s="6"/>
      <c r="M2636" s="6"/>
      <c r="N2636" s="6"/>
      <c r="O2636" s="6"/>
      <c r="P2636" s="6"/>
    </row>
    <row r="2637" spans="2:16" s="9" customFormat="1" ht="12.75" hidden="1" customHeight="1">
      <c r="B2637" s="63"/>
      <c r="C2637" s="63"/>
      <c r="D2637" s="64"/>
      <c r="E2637" s="64"/>
      <c r="F2637" s="65"/>
      <c r="K2637" s="6"/>
      <c r="L2637" s="6"/>
      <c r="M2637" s="6"/>
      <c r="N2637" s="6"/>
      <c r="O2637" s="6"/>
      <c r="P2637" s="6"/>
    </row>
    <row r="2638" spans="2:16" s="9" customFormat="1" ht="12.75" hidden="1" customHeight="1">
      <c r="B2638" s="63"/>
      <c r="C2638" s="63"/>
      <c r="D2638" s="64"/>
      <c r="E2638" s="64"/>
      <c r="F2638" s="65"/>
      <c r="K2638" s="6"/>
      <c r="L2638" s="6"/>
      <c r="M2638" s="6"/>
      <c r="N2638" s="6"/>
      <c r="O2638" s="6"/>
      <c r="P2638" s="6"/>
    </row>
    <row r="2639" spans="2:16" s="9" customFormat="1" ht="12.75" hidden="1" customHeight="1">
      <c r="B2639" s="63"/>
      <c r="C2639" s="63"/>
      <c r="D2639" s="64"/>
      <c r="E2639" s="64"/>
      <c r="F2639" s="65"/>
      <c r="K2639" s="6"/>
      <c r="L2639" s="6"/>
      <c r="M2639" s="6"/>
      <c r="N2639" s="6"/>
      <c r="O2639" s="6"/>
      <c r="P2639" s="6"/>
    </row>
    <row r="2640" spans="2:16" s="9" customFormat="1" ht="12.75" hidden="1" customHeight="1">
      <c r="B2640" s="63"/>
      <c r="C2640" s="63"/>
      <c r="D2640" s="64"/>
      <c r="E2640" s="64"/>
      <c r="F2640" s="65"/>
      <c r="K2640" s="6"/>
      <c r="L2640" s="6"/>
      <c r="M2640" s="6"/>
      <c r="N2640" s="6"/>
      <c r="O2640" s="6"/>
      <c r="P2640" s="6"/>
    </row>
    <row r="2641" spans="2:16" s="9" customFormat="1" ht="12.75" hidden="1" customHeight="1">
      <c r="B2641" s="63"/>
      <c r="C2641" s="63"/>
      <c r="D2641" s="64"/>
      <c r="E2641" s="64"/>
      <c r="F2641" s="65"/>
      <c r="K2641" s="6"/>
      <c r="L2641" s="6"/>
      <c r="M2641" s="6"/>
      <c r="N2641" s="6"/>
      <c r="O2641" s="6"/>
      <c r="P2641" s="6"/>
    </row>
    <row r="2642" spans="2:16" s="9" customFormat="1" ht="12.75" hidden="1" customHeight="1">
      <c r="B2642" s="63"/>
      <c r="C2642" s="63"/>
      <c r="D2642" s="64"/>
      <c r="E2642" s="64"/>
      <c r="F2642" s="65"/>
      <c r="K2642" s="6"/>
      <c r="L2642" s="6"/>
      <c r="M2642" s="6"/>
      <c r="N2642" s="6"/>
      <c r="O2642" s="6"/>
      <c r="P2642" s="6"/>
    </row>
    <row r="2643" spans="2:16" s="9" customFormat="1" ht="12.75" hidden="1" customHeight="1">
      <c r="B2643" s="63"/>
      <c r="C2643" s="63"/>
      <c r="D2643" s="64"/>
      <c r="E2643" s="64"/>
      <c r="F2643" s="65"/>
      <c r="K2643" s="6"/>
      <c r="L2643" s="6"/>
      <c r="M2643" s="6"/>
      <c r="N2643" s="6"/>
      <c r="O2643" s="6"/>
      <c r="P2643" s="6"/>
    </row>
    <row r="2644" spans="2:16" s="9" customFormat="1" ht="12.75" hidden="1" customHeight="1">
      <c r="B2644" s="63"/>
      <c r="C2644" s="63"/>
      <c r="D2644" s="64"/>
      <c r="E2644" s="64"/>
      <c r="F2644" s="65"/>
      <c r="K2644" s="6"/>
      <c r="L2644" s="6"/>
      <c r="M2644" s="6"/>
      <c r="N2644" s="6"/>
      <c r="O2644" s="6"/>
      <c r="P2644" s="6"/>
    </row>
    <row r="2645" spans="2:16" s="9" customFormat="1" ht="12.75" hidden="1" customHeight="1">
      <c r="B2645" s="63"/>
      <c r="C2645" s="63"/>
      <c r="D2645" s="64"/>
      <c r="E2645" s="64"/>
      <c r="F2645" s="65"/>
      <c r="K2645" s="6"/>
      <c r="L2645" s="6"/>
      <c r="M2645" s="6"/>
      <c r="N2645" s="6"/>
      <c r="O2645" s="6"/>
      <c r="P2645" s="6"/>
    </row>
    <row r="2646" spans="2:16" s="9" customFormat="1" ht="12.75" hidden="1" customHeight="1">
      <c r="B2646" s="63"/>
      <c r="C2646" s="63"/>
      <c r="D2646" s="64"/>
      <c r="E2646" s="64"/>
      <c r="F2646" s="65"/>
      <c r="K2646" s="6"/>
      <c r="L2646" s="6"/>
      <c r="M2646" s="6"/>
      <c r="N2646" s="6"/>
      <c r="O2646" s="6"/>
      <c r="P2646" s="6"/>
    </row>
    <row r="2647" spans="2:16" s="9" customFormat="1" ht="12.75" hidden="1" customHeight="1">
      <c r="B2647" s="63"/>
      <c r="C2647" s="63"/>
      <c r="D2647" s="64"/>
      <c r="E2647" s="64"/>
      <c r="F2647" s="65"/>
      <c r="K2647" s="6"/>
      <c r="L2647" s="6"/>
      <c r="M2647" s="6"/>
      <c r="N2647" s="6"/>
      <c r="O2647" s="6"/>
      <c r="P2647" s="6"/>
    </row>
    <row r="2648" spans="2:16" s="9" customFormat="1" ht="12.75" hidden="1" customHeight="1">
      <c r="B2648" s="63"/>
      <c r="C2648" s="63"/>
      <c r="D2648" s="64"/>
      <c r="E2648" s="64"/>
      <c r="F2648" s="65"/>
      <c r="K2648" s="6"/>
      <c r="L2648" s="6"/>
      <c r="M2648" s="6"/>
      <c r="N2648" s="6"/>
      <c r="O2648" s="6"/>
      <c r="P2648" s="6"/>
    </row>
    <row r="2649" spans="2:16" s="9" customFormat="1" ht="12.75" hidden="1" customHeight="1">
      <c r="B2649" s="63"/>
      <c r="C2649" s="63"/>
      <c r="D2649" s="64"/>
      <c r="E2649" s="64"/>
      <c r="F2649" s="65"/>
      <c r="K2649" s="6"/>
      <c r="L2649" s="6"/>
      <c r="M2649" s="6"/>
      <c r="N2649" s="6"/>
      <c r="O2649" s="6"/>
      <c r="P2649" s="6"/>
    </row>
    <row r="2650" spans="2:16" s="9" customFormat="1" ht="12.75" hidden="1" customHeight="1">
      <c r="B2650" s="63"/>
      <c r="C2650" s="63"/>
      <c r="D2650" s="64"/>
      <c r="E2650" s="64"/>
      <c r="F2650" s="65"/>
      <c r="K2650" s="6"/>
      <c r="L2650" s="6"/>
      <c r="M2650" s="6"/>
      <c r="N2650" s="6"/>
      <c r="O2650" s="6"/>
      <c r="P2650" s="6"/>
    </row>
    <row r="2651" spans="2:16" s="9" customFormat="1" ht="12.75" hidden="1" customHeight="1">
      <c r="B2651" s="63"/>
      <c r="C2651" s="63"/>
      <c r="D2651" s="64"/>
      <c r="E2651" s="64"/>
      <c r="F2651" s="65"/>
      <c r="K2651" s="6"/>
      <c r="L2651" s="6"/>
      <c r="M2651" s="6"/>
      <c r="N2651" s="6"/>
      <c r="O2651" s="6"/>
      <c r="P2651" s="6"/>
    </row>
    <row r="2652" spans="2:16" s="9" customFormat="1" ht="12.75" hidden="1" customHeight="1">
      <c r="B2652" s="63"/>
      <c r="C2652" s="63"/>
      <c r="D2652" s="64"/>
      <c r="E2652" s="64"/>
      <c r="F2652" s="65"/>
      <c r="K2652" s="6"/>
      <c r="L2652" s="6"/>
      <c r="M2652" s="6"/>
      <c r="N2652" s="6"/>
      <c r="O2652" s="6"/>
      <c r="P2652" s="6"/>
    </row>
    <row r="2653" spans="2:16" s="9" customFormat="1" ht="12.75" hidden="1" customHeight="1">
      <c r="B2653" s="63"/>
      <c r="C2653" s="63"/>
      <c r="D2653" s="64"/>
      <c r="E2653" s="64"/>
      <c r="F2653" s="65"/>
      <c r="K2653" s="6"/>
      <c r="L2653" s="6"/>
      <c r="M2653" s="6"/>
      <c r="N2653" s="6"/>
      <c r="O2653" s="6"/>
      <c r="P2653" s="6"/>
    </row>
    <row r="2654" spans="2:16" s="9" customFormat="1" ht="12.75" hidden="1" customHeight="1">
      <c r="B2654" s="63"/>
      <c r="C2654" s="63"/>
      <c r="D2654" s="64"/>
      <c r="E2654" s="64"/>
      <c r="F2654" s="65"/>
      <c r="K2654" s="6"/>
      <c r="L2654" s="6"/>
      <c r="M2654" s="6"/>
      <c r="N2654" s="6"/>
      <c r="O2654" s="6"/>
      <c r="P2654" s="6"/>
    </row>
    <row r="2655" spans="2:16" s="9" customFormat="1" ht="12.75" hidden="1" customHeight="1">
      <c r="B2655" s="63"/>
      <c r="C2655" s="63"/>
      <c r="D2655" s="64"/>
      <c r="E2655" s="64"/>
      <c r="F2655" s="65"/>
      <c r="K2655" s="6"/>
      <c r="L2655" s="6"/>
      <c r="M2655" s="6"/>
      <c r="N2655" s="6"/>
      <c r="O2655" s="6"/>
      <c r="P2655" s="6"/>
    </row>
    <row r="2656" spans="2:16" s="9" customFormat="1" ht="12.75" hidden="1" customHeight="1">
      <c r="B2656" s="63"/>
      <c r="C2656" s="63"/>
      <c r="D2656" s="64"/>
      <c r="E2656" s="64"/>
      <c r="F2656" s="65"/>
      <c r="K2656" s="6"/>
      <c r="L2656" s="6"/>
      <c r="M2656" s="6"/>
      <c r="N2656" s="6"/>
      <c r="O2656" s="6"/>
      <c r="P2656" s="6"/>
    </row>
    <row r="2657" spans="2:16" s="9" customFormat="1" ht="12.75" hidden="1" customHeight="1">
      <c r="B2657" s="63"/>
      <c r="C2657" s="63"/>
      <c r="D2657" s="64"/>
      <c r="E2657" s="64"/>
      <c r="F2657" s="65"/>
      <c r="K2657" s="6"/>
      <c r="L2657" s="6"/>
      <c r="M2657" s="6"/>
      <c r="N2657" s="6"/>
      <c r="O2657" s="6"/>
      <c r="P2657" s="6"/>
    </row>
    <row r="2658" spans="2:16" s="9" customFormat="1" ht="12.75" hidden="1" customHeight="1">
      <c r="B2658" s="63"/>
      <c r="C2658" s="63"/>
      <c r="D2658" s="64"/>
      <c r="E2658" s="64"/>
      <c r="F2658" s="65"/>
      <c r="K2658" s="6"/>
      <c r="L2658" s="6"/>
      <c r="M2658" s="6"/>
      <c r="N2658" s="6"/>
      <c r="O2658" s="6"/>
      <c r="P2658" s="6"/>
    </row>
    <row r="2659" spans="2:16" s="9" customFormat="1" ht="12.75" hidden="1" customHeight="1">
      <c r="B2659" s="63"/>
      <c r="C2659" s="63"/>
      <c r="D2659" s="64"/>
      <c r="E2659" s="64"/>
      <c r="F2659" s="65"/>
      <c r="K2659" s="6"/>
      <c r="L2659" s="6"/>
      <c r="M2659" s="6"/>
      <c r="N2659" s="6"/>
      <c r="O2659" s="6"/>
      <c r="P2659" s="6"/>
    </row>
    <row r="2660" spans="2:16" s="9" customFormat="1" ht="12.75" hidden="1" customHeight="1">
      <c r="B2660" s="63"/>
      <c r="C2660" s="63"/>
      <c r="D2660" s="64"/>
      <c r="E2660" s="64"/>
      <c r="F2660" s="65"/>
      <c r="K2660" s="6"/>
      <c r="L2660" s="6"/>
      <c r="M2660" s="6"/>
      <c r="N2660" s="6"/>
      <c r="O2660" s="6"/>
      <c r="P2660" s="6"/>
    </row>
    <row r="2661" spans="2:16" s="9" customFormat="1" ht="12.75" hidden="1" customHeight="1">
      <c r="B2661" s="63"/>
      <c r="C2661" s="63"/>
      <c r="D2661" s="64"/>
      <c r="E2661" s="64"/>
      <c r="F2661" s="65"/>
      <c r="K2661" s="6"/>
      <c r="L2661" s="6"/>
      <c r="M2661" s="6"/>
      <c r="N2661" s="6"/>
      <c r="O2661" s="6"/>
      <c r="P2661" s="6"/>
    </row>
    <row r="2662" spans="2:16" s="9" customFormat="1" ht="12.75" hidden="1" customHeight="1">
      <c r="B2662" s="63"/>
      <c r="C2662" s="63"/>
      <c r="D2662" s="64"/>
      <c r="E2662" s="64"/>
      <c r="F2662" s="65"/>
      <c r="K2662" s="6"/>
      <c r="L2662" s="6"/>
      <c r="M2662" s="6"/>
      <c r="N2662" s="6"/>
      <c r="O2662" s="6"/>
      <c r="P2662" s="6"/>
    </row>
    <row r="2663" spans="2:16" s="9" customFormat="1" ht="12.75" hidden="1" customHeight="1">
      <c r="B2663" s="63"/>
      <c r="C2663" s="63"/>
      <c r="D2663" s="64"/>
      <c r="E2663" s="64"/>
      <c r="F2663" s="65"/>
      <c r="K2663" s="6"/>
      <c r="L2663" s="6"/>
      <c r="M2663" s="6"/>
      <c r="N2663" s="6"/>
      <c r="O2663" s="6"/>
      <c r="P2663" s="6"/>
    </row>
    <row r="2664" spans="2:16" s="9" customFormat="1" ht="12.75" hidden="1" customHeight="1">
      <c r="B2664" s="63"/>
      <c r="C2664" s="63"/>
      <c r="D2664" s="64"/>
      <c r="E2664" s="64"/>
      <c r="F2664" s="65"/>
      <c r="K2664" s="6"/>
      <c r="L2664" s="6"/>
      <c r="M2664" s="6"/>
      <c r="N2664" s="6"/>
      <c r="O2664" s="6"/>
      <c r="P2664" s="6"/>
    </row>
    <row r="2665" spans="2:16" s="9" customFormat="1" ht="12.75" hidden="1" customHeight="1">
      <c r="B2665" s="63"/>
      <c r="C2665" s="63"/>
      <c r="D2665" s="64"/>
      <c r="E2665" s="64"/>
      <c r="F2665" s="65"/>
      <c r="K2665" s="6"/>
      <c r="L2665" s="6"/>
      <c r="M2665" s="6"/>
      <c r="N2665" s="6"/>
      <c r="O2665" s="6"/>
      <c r="P2665" s="6"/>
    </row>
    <row r="2666" spans="2:16" s="9" customFormat="1" ht="12.75" hidden="1" customHeight="1">
      <c r="B2666" s="63"/>
      <c r="C2666" s="63"/>
      <c r="D2666" s="64"/>
      <c r="E2666" s="64"/>
      <c r="F2666" s="65"/>
      <c r="K2666" s="6"/>
      <c r="L2666" s="6"/>
      <c r="M2666" s="6"/>
      <c r="N2666" s="6"/>
      <c r="O2666" s="6"/>
      <c r="P2666" s="6"/>
    </row>
    <row r="2667" spans="2:16" s="9" customFormat="1" ht="12.75" hidden="1" customHeight="1">
      <c r="B2667" s="63"/>
      <c r="C2667" s="63"/>
      <c r="D2667" s="64"/>
      <c r="E2667" s="64"/>
      <c r="F2667" s="65"/>
      <c r="K2667" s="6"/>
      <c r="L2667" s="6"/>
      <c r="M2667" s="6"/>
      <c r="N2667" s="6"/>
      <c r="O2667" s="6"/>
      <c r="P2667" s="6"/>
    </row>
    <row r="2668" spans="2:16" s="9" customFormat="1" ht="12.75" hidden="1" customHeight="1">
      <c r="B2668" s="63"/>
      <c r="C2668" s="63"/>
      <c r="D2668" s="64"/>
      <c r="E2668" s="64"/>
      <c r="F2668" s="65"/>
      <c r="K2668" s="6"/>
      <c r="L2668" s="6"/>
      <c r="M2668" s="6"/>
      <c r="N2668" s="6"/>
      <c r="O2668" s="6"/>
      <c r="P2668" s="6"/>
    </row>
    <row r="2669" spans="2:16" s="9" customFormat="1" ht="12.75" hidden="1" customHeight="1">
      <c r="B2669" s="63"/>
      <c r="C2669" s="63"/>
      <c r="D2669" s="64"/>
      <c r="E2669" s="64"/>
      <c r="F2669" s="65"/>
      <c r="K2669" s="6"/>
      <c r="L2669" s="6"/>
      <c r="M2669" s="6"/>
      <c r="N2669" s="6"/>
      <c r="O2669" s="6"/>
      <c r="P2669" s="6"/>
    </row>
    <row r="2670" spans="2:16" s="9" customFormat="1" ht="12.75" hidden="1" customHeight="1">
      <c r="B2670" s="63"/>
      <c r="C2670" s="63"/>
      <c r="D2670" s="64"/>
      <c r="E2670" s="64"/>
      <c r="F2670" s="65"/>
      <c r="K2670" s="6"/>
      <c r="L2670" s="6"/>
      <c r="M2670" s="6"/>
      <c r="N2670" s="6"/>
      <c r="O2670" s="6"/>
      <c r="P2670" s="6"/>
    </row>
    <row r="2671" spans="2:16" s="9" customFormat="1" ht="12.75" hidden="1" customHeight="1">
      <c r="B2671" s="63"/>
      <c r="C2671" s="63"/>
      <c r="D2671" s="64"/>
      <c r="E2671" s="64"/>
      <c r="F2671" s="65"/>
      <c r="K2671" s="6"/>
      <c r="L2671" s="6"/>
      <c r="M2671" s="6"/>
      <c r="N2671" s="6"/>
      <c r="O2671" s="6"/>
      <c r="P2671" s="6"/>
    </row>
    <row r="2672" spans="2:16" s="9" customFormat="1" ht="12.75" hidden="1" customHeight="1">
      <c r="B2672" s="63"/>
      <c r="C2672" s="63"/>
      <c r="D2672" s="64"/>
      <c r="E2672" s="64"/>
      <c r="F2672" s="65"/>
      <c r="K2672" s="6"/>
      <c r="L2672" s="6"/>
      <c r="M2672" s="6"/>
      <c r="N2672" s="6"/>
      <c r="O2672" s="6"/>
      <c r="P2672" s="6"/>
    </row>
    <row r="2673" spans="2:16" s="9" customFormat="1" ht="12.75" hidden="1" customHeight="1">
      <c r="B2673" s="63"/>
      <c r="C2673" s="63"/>
      <c r="D2673" s="64"/>
      <c r="E2673" s="64"/>
      <c r="F2673" s="65"/>
      <c r="K2673" s="6"/>
      <c r="L2673" s="6"/>
      <c r="M2673" s="6"/>
      <c r="N2673" s="6"/>
      <c r="O2673" s="6"/>
      <c r="P2673" s="6"/>
    </row>
    <row r="2674" spans="2:16" s="9" customFormat="1" ht="12.75" hidden="1" customHeight="1">
      <c r="B2674" s="63"/>
      <c r="C2674" s="63"/>
      <c r="D2674" s="64"/>
      <c r="E2674" s="64"/>
      <c r="F2674" s="65"/>
      <c r="K2674" s="6"/>
      <c r="L2674" s="6"/>
      <c r="M2674" s="6"/>
      <c r="N2674" s="6"/>
      <c r="O2674" s="6"/>
      <c r="P2674" s="6"/>
    </row>
    <row r="2675" spans="2:16" s="9" customFormat="1" ht="12.75" hidden="1" customHeight="1">
      <c r="B2675" s="63"/>
      <c r="C2675" s="63"/>
      <c r="D2675" s="64"/>
      <c r="E2675" s="64"/>
      <c r="F2675" s="65"/>
      <c r="K2675" s="6"/>
      <c r="L2675" s="6"/>
      <c r="M2675" s="6"/>
      <c r="N2675" s="6"/>
      <c r="O2675" s="6"/>
      <c r="P2675" s="6"/>
    </row>
    <row r="2676" spans="2:16" s="9" customFormat="1" ht="12.75" hidden="1" customHeight="1">
      <c r="B2676" s="63"/>
      <c r="C2676" s="63"/>
      <c r="D2676" s="64"/>
      <c r="E2676" s="64"/>
      <c r="F2676" s="65"/>
      <c r="K2676" s="6"/>
      <c r="L2676" s="6"/>
      <c r="M2676" s="6"/>
      <c r="N2676" s="6"/>
      <c r="O2676" s="6"/>
      <c r="P2676" s="6"/>
    </row>
    <row r="2677" spans="2:16" s="9" customFormat="1" ht="12.75" hidden="1" customHeight="1">
      <c r="B2677" s="63"/>
      <c r="C2677" s="63"/>
      <c r="D2677" s="64"/>
      <c r="E2677" s="64"/>
      <c r="F2677" s="65"/>
      <c r="K2677" s="6"/>
      <c r="L2677" s="6"/>
      <c r="M2677" s="6"/>
      <c r="N2677" s="6"/>
      <c r="O2677" s="6"/>
      <c r="P2677" s="6"/>
    </row>
    <row r="2678" spans="2:16" s="9" customFormat="1" ht="12.75" hidden="1" customHeight="1">
      <c r="B2678" s="63"/>
      <c r="C2678" s="63"/>
      <c r="D2678" s="64"/>
      <c r="E2678" s="64"/>
      <c r="F2678" s="65"/>
      <c r="K2678" s="6"/>
      <c r="L2678" s="6"/>
      <c r="M2678" s="6"/>
      <c r="N2678" s="6"/>
      <c r="O2678" s="6"/>
      <c r="P2678" s="6"/>
    </row>
    <row r="2679" spans="2:16" s="9" customFormat="1" ht="12.75" hidden="1" customHeight="1">
      <c r="B2679" s="63"/>
      <c r="C2679" s="63"/>
      <c r="D2679" s="64"/>
      <c r="E2679" s="64"/>
      <c r="F2679" s="65"/>
      <c r="K2679" s="6"/>
      <c r="L2679" s="6"/>
      <c r="M2679" s="6"/>
      <c r="N2679" s="6"/>
      <c r="O2679" s="6"/>
      <c r="P2679" s="6"/>
    </row>
    <row r="2680" spans="2:16" s="9" customFormat="1" ht="12.75" hidden="1" customHeight="1">
      <c r="B2680" s="63"/>
      <c r="C2680" s="63"/>
      <c r="D2680" s="64"/>
      <c r="E2680" s="64"/>
      <c r="F2680" s="65"/>
      <c r="K2680" s="6"/>
      <c r="L2680" s="6"/>
      <c r="M2680" s="6"/>
      <c r="N2680" s="6"/>
      <c r="O2680" s="6"/>
      <c r="P2680" s="6"/>
    </row>
    <row r="2681" spans="2:16" s="9" customFormat="1" ht="12.75" hidden="1" customHeight="1">
      <c r="B2681" s="63"/>
      <c r="C2681" s="63"/>
      <c r="D2681" s="64"/>
      <c r="E2681" s="64"/>
      <c r="F2681" s="65"/>
      <c r="K2681" s="6"/>
      <c r="L2681" s="6"/>
      <c r="M2681" s="6"/>
      <c r="N2681" s="6"/>
      <c r="O2681" s="6"/>
      <c r="P2681" s="6"/>
    </row>
    <row r="2682" spans="2:16" s="9" customFormat="1" ht="12.75" hidden="1" customHeight="1">
      <c r="B2682" s="63"/>
      <c r="C2682" s="63"/>
      <c r="D2682" s="64"/>
      <c r="E2682" s="64"/>
      <c r="F2682" s="65"/>
      <c r="K2682" s="6"/>
      <c r="L2682" s="6"/>
      <c r="M2682" s="6"/>
      <c r="N2682" s="6"/>
      <c r="O2682" s="6"/>
      <c r="P2682" s="6"/>
    </row>
    <row r="2683" spans="2:16" s="9" customFormat="1" ht="12.75" hidden="1" customHeight="1">
      <c r="B2683" s="63"/>
      <c r="C2683" s="63"/>
      <c r="D2683" s="64"/>
      <c r="E2683" s="64"/>
      <c r="F2683" s="65"/>
      <c r="K2683" s="6"/>
      <c r="L2683" s="6"/>
      <c r="M2683" s="6"/>
      <c r="N2683" s="6"/>
      <c r="O2683" s="6"/>
      <c r="P2683" s="6"/>
    </row>
    <row r="2684" spans="2:16" s="9" customFormat="1" ht="12.75" hidden="1" customHeight="1">
      <c r="B2684" s="63"/>
      <c r="C2684" s="63"/>
      <c r="D2684" s="64"/>
      <c r="E2684" s="64"/>
      <c r="F2684" s="65"/>
      <c r="K2684" s="6"/>
      <c r="L2684" s="6"/>
      <c r="M2684" s="6"/>
      <c r="N2684" s="6"/>
      <c r="O2684" s="6"/>
      <c r="P2684" s="6"/>
    </row>
    <row r="2685" spans="2:16" s="9" customFormat="1" ht="12.75" hidden="1" customHeight="1">
      <c r="B2685" s="63"/>
      <c r="C2685" s="63"/>
      <c r="D2685" s="64"/>
      <c r="E2685" s="64"/>
      <c r="F2685" s="65"/>
      <c r="K2685" s="6"/>
      <c r="L2685" s="6"/>
      <c r="M2685" s="6"/>
      <c r="N2685" s="6"/>
      <c r="O2685" s="6"/>
      <c r="P2685" s="6"/>
    </row>
    <row r="2686" spans="2:16" s="9" customFormat="1" ht="12.75" hidden="1" customHeight="1">
      <c r="B2686" s="63"/>
      <c r="C2686" s="63"/>
      <c r="D2686" s="64"/>
      <c r="E2686" s="64"/>
      <c r="F2686" s="65"/>
      <c r="K2686" s="6"/>
      <c r="L2686" s="6"/>
      <c r="M2686" s="6"/>
      <c r="N2686" s="6"/>
      <c r="O2686" s="6"/>
      <c r="P2686" s="6"/>
    </row>
    <row r="2687" spans="2:16" s="9" customFormat="1" ht="12.75" hidden="1" customHeight="1">
      <c r="B2687" s="63"/>
      <c r="C2687" s="63"/>
      <c r="D2687" s="64"/>
      <c r="E2687" s="64"/>
      <c r="F2687" s="65"/>
      <c r="K2687" s="6"/>
      <c r="L2687" s="6"/>
      <c r="M2687" s="6"/>
      <c r="N2687" s="6"/>
      <c r="O2687" s="6"/>
      <c r="P2687" s="6"/>
    </row>
    <row r="2688" spans="2:16" s="9" customFormat="1" ht="12.75" hidden="1" customHeight="1">
      <c r="B2688" s="63"/>
      <c r="C2688" s="63"/>
      <c r="D2688" s="64"/>
      <c r="E2688" s="64"/>
      <c r="F2688" s="65"/>
      <c r="K2688" s="6"/>
      <c r="L2688" s="6"/>
      <c r="M2688" s="6"/>
      <c r="N2688" s="6"/>
      <c r="O2688" s="6"/>
      <c r="P2688" s="6"/>
    </row>
    <row r="2689" spans="2:16" s="9" customFormat="1" ht="12.75" hidden="1" customHeight="1">
      <c r="B2689" s="63"/>
      <c r="C2689" s="63"/>
      <c r="D2689" s="64"/>
      <c r="E2689" s="64"/>
      <c r="F2689" s="65"/>
      <c r="K2689" s="6"/>
      <c r="L2689" s="6"/>
      <c r="M2689" s="6"/>
      <c r="N2689" s="6"/>
      <c r="O2689" s="6"/>
      <c r="P2689" s="6"/>
    </row>
    <row r="2690" spans="2:16" s="9" customFormat="1" ht="12.75" hidden="1" customHeight="1">
      <c r="B2690" s="63"/>
      <c r="C2690" s="63"/>
      <c r="D2690" s="64"/>
      <c r="E2690" s="64"/>
      <c r="F2690" s="65"/>
      <c r="K2690" s="6"/>
      <c r="L2690" s="6"/>
      <c r="M2690" s="6"/>
      <c r="N2690" s="6"/>
      <c r="O2690" s="6"/>
      <c r="P2690" s="6"/>
    </row>
    <row r="2691" spans="2:16" s="9" customFormat="1" ht="12.75" hidden="1" customHeight="1">
      <c r="B2691" s="63"/>
      <c r="C2691" s="63"/>
      <c r="D2691" s="64"/>
      <c r="E2691" s="64"/>
      <c r="F2691" s="65"/>
      <c r="K2691" s="6"/>
      <c r="L2691" s="6"/>
      <c r="M2691" s="6"/>
      <c r="N2691" s="6"/>
      <c r="O2691" s="6"/>
      <c r="P2691" s="6"/>
    </row>
    <row r="2692" spans="2:16" s="9" customFormat="1" ht="12.75" hidden="1" customHeight="1">
      <c r="B2692" s="63"/>
      <c r="C2692" s="63"/>
      <c r="D2692" s="64"/>
      <c r="E2692" s="64"/>
      <c r="F2692" s="65"/>
      <c r="K2692" s="6"/>
      <c r="L2692" s="6"/>
      <c r="M2692" s="6"/>
      <c r="N2692" s="6"/>
      <c r="O2692" s="6"/>
      <c r="P2692" s="6"/>
    </row>
    <row r="2693" spans="2:16" s="9" customFormat="1" ht="12.75" hidden="1" customHeight="1">
      <c r="B2693" s="63"/>
      <c r="C2693" s="63"/>
      <c r="D2693" s="64"/>
      <c r="E2693" s="64"/>
      <c r="F2693" s="65"/>
      <c r="K2693" s="6"/>
      <c r="L2693" s="6"/>
      <c r="M2693" s="6"/>
      <c r="N2693" s="6"/>
      <c r="O2693" s="6"/>
      <c r="P2693" s="6"/>
    </row>
    <row r="2694" spans="2:16" s="9" customFormat="1" ht="12.75" hidden="1" customHeight="1">
      <c r="B2694" s="63"/>
      <c r="C2694" s="63"/>
      <c r="D2694" s="64"/>
      <c r="E2694" s="64"/>
      <c r="F2694" s="65"/>
      <c r="K2694" s="6"/>
      <c r="L2694" s="6"/>
      <c r="M2694" s="6"/>
      <c r="N2694" s="6"/>
      <c r="O2694" s="6"/>
      <c r="P2694" s="6"/>
    </row>
    <row r="2695" spans="2:16" s="9" customFormat="1" ht="12.75" hidden="1" customHeight="1">
      <c r="B2695" s="63"/>
      <c r="C2695" s="63"/>
      <c r="D2695" s="64"/>
      <c r="E2695" s="64"/>
      <c r="F2695" s="65"/>
      <c r="K2695" s="6"/>
      <c r="L2695" s="6"/>
      <c r="M2695" s="6"/>
      <c r="N2695" s="6"/>
      <c r="O2695" s="6"/>
      <c r="P2695" s="6"/>
    </row>
    <row r="2696" spans="2:16" s="9" customFormat="1" ht="12.75" hidden="1" customHeight="1">
      <c r="B2696" s="63"/>
      <c r="C2696" s="63"/>
      <c r="D2696" s="64"/>
      <c r="E2696" s="64"/>
      <c r="F2696" s="65"/>
      <c r="K2696" s="6"/>
      <c r="L2696" s="6"/>
      <c r="M2696" s="6"/>
      <c r="N2696" s="6"/>
      <c r="O2696" s="6"/>
      <c r="P2696" s="6"/>
    </row>
    <row r="2697" spans="2:16" s="9" customFormat="1" ht="12.75" hidden="1" customHeight="1">
      <c r="B2697" s="63"/>
      <c r="C2697" s="63"/>
      <c r="D2697" s="64"/>
      <c r="E2697" s="64"/>
      <c r="F2697" s="65"/>
      <c r="K2697" s="6"/>
      <c r="L2697" s="6"/>
      <c r="M2697" s="6"/>
      <c r="N2697" s="6"/>
      <c r="O2697" s="6"/>
      <c r="P2697" s="6"/>
    </row>
    <row r="2698" spans="2:16" s="9" customFormat="1" ht="12.75" hidden="1" customHeight="1">
      <c r="B2698" s="63"/>
      <c r="C2698" s="63"/>
      <c r="D2698" s="64"/>
      <c r="E2698" s="64"/>
      <c r="F2698" s="65"/>
      <c r="K2698" s="6"/>
      <c r="L2698" s="6"/>
      <c r="M2698" s="6"/>
      <c r="N2698" s="6"/>
      <c r="O2698" s="6"/>
      <c r="P2698" s="6"/>
    </row>
    <row r="2699" spans="2:16" s="9" customFormat="1" ht="12.75" hidden="1" customHeight="1">
      <c r="B2699" s="63"/>
      <c r="C2699" s="63"/>
      <c r="D2699" s="64"/>
      <c r="E2699" s="64"/>
      <c r="F2699" s="65"/>
      <c r="K2699" s="6"/>
      <c r="L2699" s="6"/>
      <c r="M2699" s="6"/>
      <c r="N2699" s="6"/>
      <c r="O2699" s="6"/>
      <c r="P2699" s="6"/>
    </row>
    <row r="2700" spans="2:16" s="9" customFormat="1" ht="12.75" hidden="1" customHeight="1">
      <c r="B2700" s="63"/>
      <c r="C2700" s="63"/>
      <c r="D2700" s="64"/>
      <c r="E2700" s="64"/>
      <c r="F2700" s="65"/>
      <c r="K2700" s="6"/>
      <c r="L2700" s="6"/>
      <c r="M2700" s="6"/>
      <c r="N2700" s="6"/>
      <c r="O2700" s="6"/>
      <c r="P2700" s="6"/>
    </row>
    <row r="2701" spans="2:16" s="9" customFormat="1" ht="12.75" hidden="1" customHeight="1">
      <c r="B2701" s="63"/>
      <c r="C2701" s="63"/>
      <c r="D2701" s="64"/>
      <c r="E2701" s="64"/>
      <c r="F2701" s="65"/>
      <c r="K2701" s="6"/>
      <c r="L2701" s="6"/>
      <c r="M2701" s="6"/>
      <c r="N2701" s="6"/>
      <c r="O2701" s="6"/>
      <c r="P2701" s="6"/>
    </row>
    <row r="2702" spans="2:16" s="9" customFormat="1" ht="12.75" hidden="1" customHeight="1">
      <c r="B2702" s="63"/>
      <c r="C2702" s="63"/>
      <c r="D2702" s="64"/>
      <c r="E2702" s="64"/>
      <c r="F2702" s="65"/>
      <c r="K2702" s="6"/>
      <c r="L2702" s="6"/>
      <c r="M2702" s="6"/>
      <c r="N2702" s="6"/>
      <c r="O2702" s="6"/>
      <c r="P2702" s="6"/>
    </row>
    <row r="2703" spans="2:16" s="9" customFormat="1" ht="12.75" hidden="1" customHeight="1">
      <c r="B2703" s="63"/>
      <c r="C2703" s="63"/>
      <c r="D2703" s="64"/>
      <c r="E2703" s="64"/>
      <c r="F2703" s="65"/>
      <c r="K2703" s="6"/>
      <c r="L2703" s="6"/>
      <c r="M2703" s="6"/>
      <c r="N2703" s="6"/>
      <c r="O2703" s="6"/>
      <c r="P2703" s="6"/>
    </row>
    <row r="2704" spans="2:16" s="9" customFormat="1" ht="12.75" hidden="1" customHeight="1">
      <c r="B2704" s="63"/>
      <c r="C2704" s="63"/>
      <c r="D2704" s="64"/>
      <c r="E2704" s="64"/>
      <c r="F2704" s="65"/>
      <c r="K2704" s="6"/>
      <c r="L2704" s="6"/>
      <c r="M2704" s="6"/>
      <c r="N2704" s="6"/>
      <c r="O2704" s="6"/>
      <c r="P2704" s="6"/>
    </row>
    <row r="2705" spans="2:16" s="9" customFormat="1" ht="12.75" hidden="1" customHeight="1">
      <c r="B2705" s="63"/>
      <c r="C2705" s="63"/>
      <c r="D2705" s="64"/>
      <c r="E2705" s="64"/>
      <c r="F2705" s="65"/>
      <c r="K2705" s="6"/>
      <c r="L2705" s="6"/>
      <c r="M2705" s="6"/>
      <c r="N2705" s="6"/>
      <c r="O2705" s="6"/>
      <c r="P2705" s="6"/>
    </row>
    <row r="2706" spans="2:16" s="9" customFormat="1" ht="12.75" hidden="1" customHeight="1">
      <c r="B2706" s="63"/>
      <c r="C2706" s="63"/>
      <c r="D2706" s="64"/>
      <c r="E2706" s="64"/>
      <c r="F2706" s="65"/>
      <c r="K2706" s="6"/>
      <c r="L2706" s="6"/>
      <c r="M2706" s="6"/>
      <c r="N2706" s="6"/>
      <c r="O2706" s="6"/>
      <c r="P2706" s="6"/>
    </row>
    <row r="2707" spans="2:16" s="9" customFormat="1" ht="12.75" hidden="1" customHeight="1">
      <c r="B2707" s="63"/>
      <c r="C2707" s="63"/>
      <c r="D2707" s="64"/>
      <c r="E2707" s="64"/>
      <c r="F2707" s="65"/>
      <c r="K2707" s="6"/>
      <c r="L2707" s="6"/>
      <c r="M2707" s="6"/>
      <c r="N2707" s="6"/>
      <c r="O2707" s="6"/>
      <c r="P2707" s="6"/>
    </row>
    <row r="2708" spans="2:16" s="9" customFormat="1" ht="12.75" hidden="1" customHeight="1">
      <c r="B2708" s="63"/>
      <c r="C2708" s="63"/>
      <c r="D2708" s="64"/>
      <c r="E2708" s="64"/>
      <c r="F2708" s="65"/>
      <c r="K2708" s="6"/>
      <c r="L2708" s="6"/>
      <c r="M2708" s="6"/>
      <c r="N2708" s="6"/>
      <c r="O2708" s="6"/>
      <c r="P2708" s="6"/>
    </row>
    <row r="2709" spans="2:16" s="9" customFormat="1" ht="12.75" hidden="1" customHeight="1">
      <c r="B2709" s="63"/>
      <c r="C2709" s="63"/>
      <c r="D2709" s="64"/>
      <c r="E2709" s="64"/>
      <c r="F2709" s="65"/>
      <c r="K2709" s="6"/>
      <c r="L2709" s="6"/>
      <c r="M2709" s="6"/>
      <c r="N2709" s="6"/>
      <c r="O2709" s="6"/>
      <c r="P2709" s="6"/>
    </row>
    <row r="2710" spans="2:16" s="9" customFormat="1" ht="12.75" hidden="1" customHeight="1">
      <c r="B2710" s="63"/>
      <c r="C2710" s="63"/>
      <c r="D2710" s="64"/>
      <c r="E2710" s="64"/>
      <c r="F2710" s="65"/>
      <c r="K2710" s="6"/>
      <c r="L2710" s="6"/>
      <c r="M2710" s="6"/>
      <c r="N2710" s="6"/>
      <c r="O2710" s="6"/>
      <c r="P2710" s="6"/>
    </row>
    <row r="2711" spans="2:16" s="9" customFormat="1" ht="12.75" hidden="1" customHeight="1">
      <c r="B2711" s="63"/>
      <c r="C2711" s="63"/>
      <c r="D2711" s="64"/>
      <c r="E2711" s="64"/>
      <c r="F2711" s="65"/>
      <c r="K2711" s="6"/>
      <c r="L2711" s="6"/>
      <c r="M2711" s="6"/>
      <c r="N2711" s="6"/>
      <c r="O2711" s="6"/>
      <c r="P2711" s="6"/>
    </row>
    <row r="2712" spans="2:16" s="9" customFormat="1" ht="12.75" hidden="1" customHeight="1">
      <c r="B2712" s="63"/>
      <c r="C2712" s="63"/>
      <c r="D2712" s="64"/>
      <c r="E2712" s="64"/>
      <c r="F2712" s="65"/>
      <c r="K2712" s="6"/>
      <c r="L2712" s="6"/>
      <c r="M2712" s="6"/>
      <c r="N2712" s="6"/>
      <c r="O2712" s="6"/>
      <c r="P2712" s="6"/>
    </row>
    <row r="2713" spans="2:16" s="9" customFormat="1" ht="12.75" hidden="1" customHeight="1">
      <c r="B2713" s="63"/>
      <c r="C2713" s="63"/>
      <c r="D2713" s="64"/>
      <c r="E2713" s="64"/>
      <c r="F2713" s="65"/>
      <c r="K2713" s="6"/>
      <c r="L2713" s="6"/>
      <c r="M2713" s="6"/>
      <c r="N2713" s="6"/>
      <c r="O2713" s="6"/>
      <c r="P2713" s="6"/>
    </row>
    <row r="2714" spans="2:16" s="9" customFormat="1" ht="12.75" hidden="1" customHeight="1">
      <c r="B2714" s="63"/>
      <c r="C2714" s="63"/>
      <c r="D2714" s="64"/>
      <c r="E2714" s="64"/>
      <c r="F2714" s="65"/>
      <c r="K2714" s="6"/>
      <c r="L2714" s="6"/>
      <c r="M2714" s="6"/>
      <c r="N2714" s="6"/>
      <c r="O2714" s="6"/>
      <c r="P2714" s="6"/>
    </row>
    <row r="2715" spans="2:16" s="9" customFormat="1" ht="12.75" hidden="1" customHeight="1">
      <c r="B2715" s="63"/>
      <c r="C2715" s="63"/>
      <c r="D2715" s="64"/>
      <c r="E2715" s="64"/>
      <c r="F2715" s="65"/>
      <c r="K2715" s="6"/>
      <c r="L2715" s="6"/>
      <c r="M2715" s="6"/>
      <c r="N2715" s="6"/>
      <c r="O2715" s="6"/>
      <c r="P2715" s="6"/>
    </row>
    <row r="2716" spans="2:16" s="9" customFormat="1" ht="12.75" hidden="1" customHeight="1">
      <c r="B2716" s="63"/>
      <c r="C2716" s="63"/>
      <c r="D2716" s="64"/>
      <c r="E2716" s="64"/>
      <c r="F2716" s="65"/>
      <c r="K2716" s="6"/>
      <c r="L2716" s="6"/>
      <c r="M2716" s="6"/>
      <c r="N2716" s="6"/>
      <c r="O2716" s="6"/>
      <c r="P2716" s="6"/>
    </row>
    <row r="2717" spans="2:16" s="9" customFormat="1" ht="12.75" hidden="1" customHeight="1">
      <c r="B2717" s="63"/>
      <c r="C2717" s="63"/>
      <c r="D2717" s="64"/>
      <c r="E2717" s="64"/>
      <c r="F2717" s="65"/>
      <c r="K2717" s="6"/>
      <c r="L2717" s="6"/>
      <c r="M2717" s="6"/>
      <c r="N2717" s="6"/>
      <c r="O2717" s="6"/>
      <c r="P2717" s="6"/>
    </row>
    <row r="2718" spans="2:16" s="9" customFormat="1" ht="12.75" hidden="1" customHeight="1">
      <c r="B2718" s="63"/>
      <c r="C2718" s="63"/>
      <c r="D2718" s="64"/>
      <c r="E2718" s="64"/>
      <c r="F2718" s="65"/>
      <c r="K2718" s="6"/>
      <c r="L2718" s="6"/>
      <c r="M2718" s="6"/>
      <c r="N2718" s="6"/>
      <c r="O2718" s="6"/>
      <c r="P2718" s="6"/>
    </row>
    <row r="2719" spans="2:16" s="9" customFormat="1" ht="12.75" hidden="1" customHeight="1">
      <c r="B2719" s="63"/>
      <c r="C2719" s="63"/>
      <c r="D2719" s="64"/>
      <c r="E2719" s="64"/>
      <c r="F2719" s="65"/>
      <c r="K2719" s="6"/>
      <c r="L2719" s="6"/>
      <c r="M2719" s="6"/>
      <c r="N2719" s="6"/>
      <c r="O2719" s="6"/>
      <c r="P2719" s="6"/>
    </row>
    <row r="2720" spans="2:16" s="9" customFormat="1" ht="12.75" hidden="1" customHeight="1">
      <c r="B2720" s="63"/>
      <c r="C2720" s="63"/>
      <c r="D2720" s="64"/>
      <c r="E2720" s="64"/>
      <c r="F2720" s="65"/>
      <c r="K2720" s="6"/>
      <c r="L2720" s="6"/>
      <c r="M2720" s="6"/>
      <c r="N2720" s="6"/>
      <c r="O2720" s="6"/>
      <c r="P2720" s="6"/>
    </row>
    <row r="2721" spans="2:16" s="9" customFormat="1" ht="12.75" hidden="1" customHeight="1">
      <c r="B2721" s="63"/>
      <c r="C2721" s="63"/>
      <c r="D2721" s="64"/>
      <c r="E2721" s="64"/>
      <c r="F2721" s="65"/>
      <c r="K2721" s="6"/>
      <c r="L2721" s="6"/>
      <c r="M2721" s="6"/>
      <c r="N2721" s="6"/>
      <c r="O2721" s="6"/>
      <c r="P2721" s="6"/>
    </row>
    <row r="2722" spans="2:16" s="9" customFormat="1" ht="12.75" hidden="1" customHeight="1">
      <c r="B2722" s="63"/>
      <c r="C2722" s="63"/>
      <c r="D2722" s="64"/>
      <c r="E2722" s="64"/>
      <c r="F2722" s="65"/>
      <c r="K2722" s="6"/>
      <c r="L2722" s="6"/>
      <c r="M2722" s="6"/>
      <c r="N2722" s="6"/>
      <c r="O2722" s="6"/>
      <c r="P2722" s="6"/>
    </row>
    <row r="2723" spans="2:16" s="9" customFormat="1" ht="12.75" hidden="1" customHeight="1">
      <c r="B2723" s="63"/>
      <c r="C2723" s="63"/>
      <c r="D2723" s="64"/>
      <c r="E2723" s="64"/>
      <c r="F2723" s="65"/>
      <c r="K2723" s="6"/>
      <c r="L2723" s="6"/>
      <c r="M2723" s="6"/>
      <c r="N2723" s="6"/>
      <c r="O2723" s="6"/>
      <c r="P2723" s="6"/>
    </row>
    <row r="2724" spans="2:16" s="9" customFormat="1" ht="12.75" hidden="1" customHeight="1">
      <c r="B2724" s="63"/>
      <c r="C2724" s="63"/>
      <c r="D2724" s="64"/>
      <c r="E2724" s="64"/>
      <c r="F2724" s="65"/>
      <c r="K2724" s="6"/>
      <c r="L2724" s="6"/>
      <c r="M2724" s="6"/>
      <c r="N2724" s="6"/>
      <c r="O2724" s="6"/>
      <c r="P2724" s="6"/>
    </row>
    <row r="2725" spans="2:16" s="9" customFormat="1" ht="12.75" hidden="1" customHeight="1">
      <c r="B2725" s="63"/>
      <c r="C2725" s="63"/>
      <c r="D2725" s="64"/>
      <c r="E2725" s="64"/>
      <c r="F2725" s="65"/>
      <c r="K2725" s="6"/>
      <c r="L2725" s="6"/>
      <c r="M2725" s="6"/>
      <c r="N2725" s="6"/>
      <c r="O2725" s="6"/>
      <c r="P2725" s="6"/>
    </row>
    <row r="2726" spans="2:16" s="9" customFormat="1" ht="12.75" hidden="1" customHeight="1">
      <c r="B2726" s="63"/>
      <c r="C2726" s="63"/>
      <c r="D2726" s="64"/>
      <c r="E2726" s="64"/>
      <c r="F2726" s="65"/>
      <c r="K2726" s="6"/>
      <c r="L2726" s="6"/>
      <c r="M2726" s="6"/>
      <c r="N2726" s="6"/>
      <c r="O2726" s="6"/>
      <c r="P2726" s="6"/>
    </row>
    <row r="2727" spans="2:16" s="9" customFormat="1" ht="12.75" hidden="1" customHeight="1">
      <c r="B2727" s="63"/>
      <c r="C2727" s="63"/>
      <c r="D2727" s="64"/>
      <c r="E2727" s="64"/>
      <c r="F2727" s="65"/>
      <c r="K2727" s="6"/>
      <c r="L2727" s="6"/>
      <c r="M2727" s="6"/>
      <c r="N2727" s="6"/>
      <c r="O2727" s="6"/>
      <c r="P2727" s="6"/>
    </row>
    <row r="2728" spans="2:16" s="9" customFormat="1" ht="12.75" hidden="1" customHeight="1">
      <c r="B2728" s="63"/>
      <c r="C2728" s="63"/>
      <c r="D2728" s="64"/>
      <c r="E2728" s="64"/>
      <c r="F2728" s="65"/>
      <c r="K2728" s="6"/>
      <c r="L2728" s="6"/>
      <c r="M2728" s="6"/>
      <c r="N2728" s="6"/>
      <c r="O2728" s="6"/>
      <c r="P2728" s="6"/>
    </row>
    <row r="2729" spans="2:16" s="9" customFormat="1" ht="12.75" hidden="1" customHeight="1">
      <c r="B2729" s="63"/>
      <c r="C2729" s="63"/>
      <c r="D2729" s="64"/>
      <c r="E2729" s="64"/>
      <c r="F2729" s="65"/>
      <c r="K2729" s="6"/>
      <c r="L2729" s="6"/>
      <c r="M2729" s="6"/>
      <c r="N2729" s="6"/>
      <c r="O2729" s="6"/>
      <c r="P2729" s="6"/>
    </row>
    <row r="2730" spans="2:16" s="9" customFormat="1" ht="12.75" hidden="1" customHeight="1">
      <c r="B2730" s="63"/>
      <c r="C2730" s="63"/>
      <c r="D2730" s="64"/>
      <c r="E2730" s="64"/>
      <c r="F2730" s="65"/>
      <c r="K2730" s="6"/>
      <c r="L2730" s="6"/>
      <c r="M2730" s="6"/>
      <c r="N2730" s="6"/>
      <c r="O2730" s="6"/>
      <c r="P2730" s="6"/>
    </row>
    <row r="2731" spans="2:16" s="9" customFormat="1" ht="12.75" hidden="1" customHeight="1">
      <c r="B2731" s="63"/>
      <c r="C2731" s="63"/>
      <c r="D2731" s="64"/>
      <c r="E2731" s="64"/>
      <c r="F2731" s="65"/>
      <c r="K2731" s="6"/>
      <c r="L2731" s="6"/>
      <c r="M2731" s="6"/>
      <c r="N2731" s="6"/>
      <c r="O2731" s="6"/>
      <c r="P2731" s="6"/>
    </row>
    <row r="2732" spans="2:16" s="9" customFormat="1" ht="12.75" hidden="1" customHeight="1">
      <c r="B2732" s="63"/>
      <c r="C2732" s="63"/>
      <c r="D2732" s="64"/>
      <c r="E2732" s="64"/>
      <c r="F2732" s="65"/>
      <c r="K2732" s="6"/>
      <c r="L2732" s="6"/>
      <c r="M2732" s="6"/>
      <c r="N2732" s="6"/>
      <c r="O2732" s="6"/>
      <c r="P2732" s="6"/>
    </row>
    <row r="2733" spans="2:16" s="9" customFormat="1" ht="12.75" hidden="1" customHeight="1">
      <c r="B2733" s="63"/>
      <c r="C2733" s="63"/>
      <c r="D2733" s="64"/>
      <c r="E2733" s="64"/>
      <c r="F2733" s="65"/>
      <c r="K2733" s="6"/>
      <c r="L2733" s="6"/>
      <c r="M2733" s="6"/>
      <c r="N2733" s="6"/>
      <c r="O2733" s="6"/>
      <c r="P2733" s="6"/>
    </row>
    <row r="2734" spans="2:16" s="9" customFormat="1" ht="12.75" hidden="1" customHeight="1">
      <c r="B2734" s="63"/>
      <c r="C2734" s="63"/>
      <c r="D2734" s="64"/>
      <c r="E2734" s="64"/>
      <c r="F2734" s="65"/>
      <c r="K2734" s="6"/>
      <c r="L2734" s="6"/>
      <c r="M2734" s="6"/>
      <c r="N2734" s="6"/>
      <c r="O2734" s="6"/>
      <c r="P2734" s="6"/>
    </row>
    <row r="2735" spans="2:16" s="9" customFormat="1" ht="12.75" hidden="1" customHeight="1">
      <c r="B2735" s="63"/>
      <c r="C2735" s="63"/>
      <c r="D2735" s="64"/>
      <c r="E2735" s="64"/>
      <c r="F2735" s="65"/>
      <c r="K2735" s="6"/>
      <c r="L2735" s="6"/>
      <c r="M2735" s="6"/>
      <c r="N2735" s="6"/>
      <c r="O2735" s="6"/>
      <c r="P2735" s="6"/>
    </row>
    <row r="2736" spans="2:16" s="9" customFormat="1" ht="12.75" hidden="1" customHeight="1">
      <c r="B2736" s="63"/>
      <c r="C2736" s="63"/>
      <c r="D2736" s="64"/>
      <c r="E2736" s="64"/>
      <c r="F2736" s="65"/>
      <c r="K2736" s="6"/>
      <c r="L2736" s="6"/>
      <c r="M2736" s="6"/>
      <c r="N2736" s="6"/>
      <c r="O2736" s="6"/>
      <c r="P2736" s="6"/>
    </row>
    <row r="2737" spans="2:16" s="9" customFormat="1" ht="12.75" hidden="1" customHeight="1">
      <c r="B2737" s="63"/>
      <c r="C2737" s="63"/>
      <c r="D2737" s="64"/>
      <c r="E2737" s="64"/>
      <c r="F2737" s="65"/>
      <c r="K2737" s="6"/>
      <c r="L2737" s="6"/>
      <c r="M2737" s="6"/>
      <c r="N2737" s="6"/>
      <c r="O2737" s="6"/>
      <c r="P2737" s="6"/>
    </row>
    <row r="2738" spans="2:16" s="9" customFormat="1" ht="12.75" hidden="1" customHeight="1">
      <c r="B2738" s="63"/>
      <c r="C2738" s="63"/>
      <c r="D2738" s="64"/>
      <c r="E2738" s="64"/>
      <c r="F2738" s="65"/>
      <c r="K2738" s="6"/>
      <c r="L2738" s="6"/>
      <c r="M2738" s="6"/>
      <c r="N2738" s="6"/>
      <c r="O2738" s="6"/>
      <c r="P2738" s="6"/>
    </row>
    <row r="2739" spans="2:16" s="9" customFormat="1" ht="12.75" hidden="1" customHeight="1">
      <c r="B2739" s="63"/>
      <c r="C2739" s="63"/>
      <c r="D2739" s="64"/>
      <c r="E2739" s="64"/>
      <c r="F2739" s="65"/>
      <c r="K2739" s="6"/>
      <c r="L2739" s="6"/>
      <c r="M2739" s="6"/>
      <c r="N2739" s="6"/>
      <c r="O2739" s="6"/>
      <c r="P2739" s="6"/>
    </row>
    <row r="2740" spans="2:16" s="9" customFormat="1" ht="12.75" hidden="1" customHeight="1">
      <c r="B2740" s="63"/>
      <c r="C2740" s="63"/>
      <c r="D2740" s="64"/>
      <c r="E2740" s="64"/>
      <c r="F2740" s="65"/>
      <c r="K2740" s="6"/>
      <c r="L2740" s="6"/>
      <c r="M2740" s="6"/>
      <c r="N2740" s="6"/>
      <c r="O2740" s="6"/>
      <c r="P2740" s="6"/>
    </row>
    <row r="2741" spans="2:16" s="9" customFormat="1" ht="12.75" hidden="1" customHeight="1">
      <c r="B2741" s="63"/>
      <c r="C2741" s="63"/>
      <c r="D2741" s="64"/>
      <c r="E2741" s="64"/>
      <c r="F2741" s="65"/>
      <c r="K2741" s="6"/>
      <c r="L2741" s="6"/>
      <c r="M2741" s="6"/>
      <c r="N2741" s="6"/>
      <c r="O2741" s="6"/>
      <c r="P2741" s="6"/>
    </row>
    <row r="2742" spans="2:16" s="9" customFormat="1" ht="12.75" hidden="1" customHeight="1">
      <c r="B2742" s="63"/>
      <c r="C2742" s="63"/>
      <c r="D2742" s="64"/>
      <c r="E2742" s="64"/>
      <c r="F2742" s="65"/>
      <c r="K2742" s="6"/>
      <c r="L2742" s="6"/>
      <c r="M2742" s="6"/>
      <c r="N2742" s="6"/>
      <c r="O2742" s="6"/>
      <c r="P2742" s="6"/>
    </row>
    <row r="2743" spans="2:16" s="9" customFormat="1" ht="12.75" hidden="1" customHeight="1">
      <c r="B2743" s="63"/>
      <c r="C2743" s="63"/>
      <c r="D2743" s="64"/>
      <c r="E2743" s="64"/>
      <c r="F2743" s="65"/>
      <c r="K2743" s="6"/>
      <c r="L2743" s="6"/>
      <c r="M2743" s="6"/>
      <c r="N2743" s="6"/>
      <c r="O2743" s="6"/>
      <c r="P2743" s="6"/>
    </row>
    <row r="2744" spans="2:16" s="9" customFormat="1" ht="12.75" hidden="1" customHeight="1">
      <c r="B2744" s="63"/>
      <c r="C2744" s="63"/>
      <c r="D2744" s="64"/>
      <c r="E2744" s="64"/>
      <c r="F2744" s="65"/>
      <c r="K2744" s="6"/>
      <c r="L2744" s="6"/>
      <c r="M2744" s="6"/>
      <c r="N2744" s="6"/>
      <c r="O2744" s="6"/>
      <c r="P2744" s="6"/>
    </row>
    <row r="2745" spans="2:16" s="9" customFormat="1" ht="12.75" hidden="1" customHeight="1">
      <c r="B2745" s="63"/>
      <c r="C2745" s="63"/>
      <c r="D2745" s="64"/>
      <c r="E2745" s="64"/>
      <c r="F2745" s="65"/>
      <c r="K2745" s="6"/>
      <c r="L2745" s="6"/>
      <c r="M2745" s="6"/>
      <c r="N2745" s="6"/>
      <c r="O2745" s="6"/>
      <c r="P2745" s="6"/>
    </row>
    <row r="2746" spans="2:16" s="9" customFormat="1" ht="12.75" hidden="1" customHeight="1">
      <c r="B2746" s="63"/>
      <c r="C2746" s="63"/>
      <c r="D2746" s="64"/>
      <c r="E2746" s="64"/>
      <c r="F2746" s="65"/>
      <c r="K2746" s="6"/>
      <c r="L2746" s="6"/>
      <c r="M2746" s="6"/>
      <c r="N2746" s="6"/>
      <c r="O2746" s="6"/>
      <c r="P2746" s="6"/>
    </row>
    <row r="2747" spans="2:16" s="9" customFormat="1" ht="12.75" hidden="1" customHeight="1">
      <c r="B2747" s="63"/>
      <c r="C2747" s="63"/>
      <c r="D2747" s="64"/>
      <c r="E2747" s="64"/>
      <c r="F2747" s="65"/>
      <c r="K2747" s="6"/>
      <c r="L2747" s="6"/>
      <c r="M2747" s="6"/>
      <c r="N2747" s="6"/>
      <c r="O2747" s="6"/>
      <c r="P2747" s="6"/>
    </row>
    <row r="2748" spans="2:16" s="9" customFormat="1" ht="12.75" hidden="1" customHeight="1">
      <c r="B2748" s="63"/>
      <c r="C2748" s="63"/>
      <c r="D2748" s="64"/>
      <c r="E2748" s="64"/>
      <c r="F2748" s="65"/>
      <c r="K2748" s="6"/>
      <c r="L2748" s="6"/>
      <c r="M2748" s="6"/>
      <c r="N2748" s="6"/>
      <c r="O2748" s="6"/>
      <c r="P2748" s="6"/>
    </row>
    <row r="2749" spans="2:16" s="9" customFormat="1" ht="12.75" hidden="1" customHeight="1">
      <c r="B2749" s="63"/>
      <c r="C2749" s="63"/>
      <c r="D2749" s="64"/>
      <c r="E2749" s="64"/>
      <c r="F2749" s="65"/>
      <c r="K2749" s="6"/>
      <c r="L2749" s="6"/>
      <c r="M2749" s="6"/>
      <c r="N2749" s="6"/>
      <c r="O2749" s="6"/>
      <c r="P2749" s="6"/>
    </row>
    <row r="2750" spans="2:16" s="9" customFormat="1" ht="12.75" hidden="1" customHeight="1">
      <c r="B2750" s="63"/>
      <c r="C2750" s="63"/>
      <c r="D2750" s="64"/>
      <c r="E2750" s="64"/>
      <c r="F2750" s="65"/>
      <c r="K2750" s="6"/>
      <c r="L2750" s="6"/>
      <c r="M2750" s="6"/>
      <c r="N2750" s="6"/>
      <c r="O2750" s="6"/>
      <c r="P2750" s="6"/>
    </row>
    <row r="2751" spans="2:16" s="9" customFormat="1" ht="12.75" hidden="1" customHeight="1">
      <c r="B2751" s="63"/>
      <c r="C2751" s="63"/>
      <c r="D2751" s="64"/>
      <c r="E2751" s="64"/>
      <c r="F2751" s="65"/>
      <c r="K2751" s="6"/>
      <c r="L2751" s="6"/>
      <c r="M2751" s="6"/>
      <c r="N2751" s="6"/>
      <c r="O2751" s="6"/>
      <c r="P2751" s="6"/>
    </row>
    <row r="2752" spans="2:16" s="9" customFormat="1" ht="12.75" hidden="1" customHeight="1">
      <c r="B2752" s="63"/>
      <c r="C2752" s="63"/>
      <c r="D2752" s="64"/>
      <c r="E2752" s="64"/>
      <c r="F2752" s="65"/>
      <c r="K2752" s="6"/>
      <c r="L2752" s="6"/>
      <c r="M2752" s="6"/>
      <c r="N2752" s="6"/>
      <c r="O2752" s="6"/>
      <c r="P2752" s="6"/>
    </row>
    <row r="2753" spans="2:16" s="9" customFormat="1" ht="12.75" hidden="1" customHeight="1">
      <c r="B2753" s="63"/>
      <c r="C2753" s="63"/>
      <c r="D2753" s="64"/>
      <c r="E2753" s="64"/>
      <c r="F2753" s="65"/>
      <c r="K2753" s="6"/>
      <c r="L2753" s="6"/>
      <c r="M2753" s="6"/>
      <c r="N2753" s="6"/>
      <c r="O2753" s="6"/>
      <c r="P2753" s="6"/>
    </row>
    <row r="2754" spans="2:16" s="9" customFormat="1" ht="12.75" hidden="1" customHeight="1">
      <c r="B2754" s="63"/>
      <c r="C2754" s="63"/>
      <c r="D2754" s="64"/>
      <c r="E2754" s="64"/>
      <c r="F2754" s="65"/>
      <c r="K2754" s="6"/>
      <c r="L2754" s="6"/>
      <c r="M2754" s="6"/>
      <c r="N2754" s="6"/>
      <c r="O2754" s="6"/>
      <c r="P2754" s="6"/>
    </row>
    <row r="2755" spans="2:16" s="9" customFormat="1" ht="12.75" hidden="1" customHeight="1">
      <c r="B2755" s="63"/>
      <c r="C2755" s="63"/>
      <c r="D2755" s="64"/>
      <c r="E2755" s="64"/>
      <c r="F2755" s="65"/>
      <c r="K2755" s="6"/>
      <c r="L2755" s="6"/>
      <c r="M2755" s="6"/>
      <c r="N2755" s="6"/>
      <c r="O2755" s="6"/>
      <c r="P2755" s="6"/>
    </row>
    <row r="2756" spans="2:16" s="9" customFormat="1" ht="12.75" hidden="1" customHeight="1">
      <c r="B2756" s="63"/>
      <c r="C2756" s="63"/>
      <c r="D2756" s="64"/>
      <c r="E2756" s="64"/>
      <c r="F2756" s="65"/>
      <c r="K2756" s="6"/>
      <c r="L2756" s="6"/>
      <c r="M2756" s="6"/>
      <c r="N2756" s="6"/>
      <c r="O2756" s="6"/>
      <c r="P2756" s="6"/>
    </row>
    <row r="2757" spans="2:16" s="9" customFormat="1" ht="12.75" hidden="1" customHeight="1">
      <c r="B2757" s="63"/>
      <c r="C2757" s="63"/>
      <c r="D2757" s="64"/>
      <c r="E2757" s="64"/>
      <c r="F2757" s="65"/>
      <c r="K2757" s="6"/>
      <c r="L2757" s="6"/>
      <c r="M2757" s="6"/>
      <c r="N2757" s="6"/>
      <c r="O2757" s="6"/>
      <c r="P2757" s="6"/>
    </row>
    <row r="2758" spans="2:16" s="9" customFormat="1" ht="12.75" hidden="1" customHeight="1">
      <c r="B2758" s="63"/>
      <c r="C2758" s="63"/>
      <c r="D2758" s="64"/>
      <c r="E2758" s="64"/>
      <c r="F2758" s="65"/>
      <c r="K2758" s="6"/>
      <c r="L2758" s="6"/>
      <c r="M2758" s="6"/>
      <c r="N2758" s="6"/>
      <c r="O2758" s="6"/>
      <c r="P2758" s="6"/>
    </row>
    <row r="2759" spans="2:16" s="9" customFormat="1" ht="12.75" hidden="1" customHeight="1">
      <c r="B2759" s="63"/>
      <c r="C2759" s="63"/>
      <c r="D2759" s="64"/>
      <c r="E2759" s="64"/>
      <c r="F2759" s="65"/>
      <c r="K2759" s="6"/>
      <c r="L2759" s="6"/>
      <c r="M2759" s="6"/>
      <c r="N2759" s="6"/>
      <c r="O2759" s="6"/>
      <c r="P2759" s="6"/>
    </row>
    <row r="2760" spans="2:16" s="9" customFormat="1" ht="12.75" hidden="1" customHeight="1">
      <c r="B2760" s="63"/>
      <c r="C2760" s="63"/>
      <c r="D2760" s="64"/>
      <c r="E2760" s="64"/>
      <c r="F2760" s="65"/>
      <c r="K2760" s="6"/>
      <c r="L2760" s="6"/>
      <c r="M2760" s="6"/>
      <c r="N2760" s="6"/>
      <c r="O2760" s="6"/>
      <c r="P2760" s="6"/>
    </row>
    <row r="2761" spans="2:16" s="9" customFormat="1" ht="12.75" hidden="1" customHeight="1">
      <c r="B2761" s="63"/>
      <c r="C2761" s="63"/>
      <c r="D2761" s="64"/>
      <c r="E2761" s="64"/>
      <c r="F2761" s="65"/>
      <c r="K2761" s="6"/>
      <c r="L2761" s="6"/>
      <c r="M2761" s="6"/>
      <c r="N2761" s="6"/>
      <c r="O2761" s="6"/>
      <c r="P2761" s="6"/>
    </row>
    <row r="2762" spans="2:16" s="9" customFormat="1" ht="12.75" hidden="1" customHeight="1">
      <c r="B2762" s="63"/>
      <c r="C2762" s="63"/>
      <c r="D2762" s="64"/>
      <c r="E2762" s="64"/>
      <c r="F2762" s="65"/>
      <c r="K2762" s="6"/>
      <c r="L2762" s="6"/>
      <c r="M2762" s="6"/>
      <c r="N2762" s="6"/>
      <c r="O2762" s="6"/>
      <c r="P2762" s="6"/>
    </row>
    <row r="2763" spans="2:16" s="9" customFormat="1" ht="12.75" hidden="1" customHeight="1">
      <c r="B2763" s="63"/>
      <c r="C2763" s="63"/>
      <c r="D2763" s="64"/>
      <c r="E2763" s="64"/>
      <c r="F2763" s="65"/>
      <c r="K2763" s="6"/>
      <c r="L2763" s="6"/>
      <c r="M2763" s="6"/>
      <c r="N2763" s="6"/>
      <c r="O2763" s="6"/>
      <c r="P2763" s="6"/>
    </row>
    <row r="2764" spans="2:16" s="9" customFormat="1" ht="12.75" hidden="1" customHeight="1">
      <c r="B2764" s="63"/>
      <c r="C2764" s="63"/>
      <c r="D2764" s="64"/>
      <c r="E2764" s="64"/>
      <c r="F2764" s="65"/>
      <c r="K2764" s="6"/>
      <c r="L2764" s="6"/>
      <c r="M2764" s="6"/>
      <c r="N2764" s="6"/>
      <c r="O2764" s="6"/>
      <c r="P2764" s="6"/>
    </row>
    <row r="2765" spans="2:16" s="9" customFormat="1" ht="12.75" hidden="1" customHeight="1">
      <c r="B2765" s="63"/>
      <c r="C2765" s="63"/>
      <c r="D2765" s="64"/>
      <c r="E2765" s="64"/>
      <c r="F2765" s="65"/>
      <c r="K2765" s="6"/>
      <c r="L2765" s="6"/>
      <c r="M2765" s="6"/>
      <c r="N2765" s="6"/>
      <c r="O2765" s="6"/>
      <c r="P2765" s="6"/>
    </row>
    <row r="2766" spans="2:16" s="9" customFormat="1" ht="12.75" hidden="1" customHeight="1">
      <c r="B2766" s="63"/>
      <c r="C2766" s="63"/>
      <c r="D2766" s="64"/>
      <c r="E2766" s="64"/>
      <c r="F2766" s="65"/>
      <c r="K2766" s="6"/>
      <c r="L2766" s="6"/>
      <c r="M2766" s="6"/>
      <c r="N2766" s="6"/>
      <c r="O2766" s="6"/>
      <c r="P2766" s="6"/>
    </row>
    <row r="2767" spans="2:16" s="9" customFormat="1" ht="12.75" hidden="1" customHeight="1">
      <c r="B2767" s="63"/>
      <c r="C2767" s="63"/>
      <c r="D2767" s="64"/>
      <c r="E2767" s="64"/>
      <c r="F2767" s="65"/>
      <c r="K2767" s="6"/>
      <c r="L2767" s="6"/>
      <c r="M2767" s="6"/>
      <c r="N2767" s="6"/>
      <c r="O2767" s="6"/>
      <c r="P2767" s="6"/>
    </row>
    <row r="2768" spans="2:16" s="9" customFormat="1" ht="12.75" hidden="1" customHeight="1">
      <c r="B2768" s="63"/>
      <c r="C2768" s="63"/>
      <c r="D2768" s="64"/>
      <c r="E2768" s="64"/>
      <c r="F2768" s="65"/>
      <c r="K2768" s="6"/>
      <c r="L2768" s="6"/>
      <c r="M2768" s="6"/>
      <c r="N2768" s="6"/>
      <c r="O2768" s="6"/>
      <c r="P2768" s="6"/>
    </row>
    <row r="2769" spans="2:16" s="9" customFormat="1" ht="12.75" hidden="1" customHeight="1">
      <c r="B2769" s="63"/>
      <c r="C2769" s="63"/>
      <c r="D2769" s="64"/>
      <c r="E2769" s="64"/>
      <c r="F2769" s="65"/>
      <c r="K2769" s="6"/>
      <c r="L2769" s="6"/>
      <c r="M2769" s="6"/>
      <c r="N2769" s="6"/>
      <c r="O2769" s="6"/>
      <c r="P2769" s="6"/>
    </row>
    <row r="2770" spans="2:16" s="9" customFormat="1" ht="12.75" hidden="1" customHeight="1">
      <c r="B2770" s="63"/>
      <c r="C2770" s="63"/>
      <c r="D2770" s="64"/>
      <c r="E2770" s="64"/>
      <c r="F2770" s="65"/>
      <c r="K2770" s="6"/>
      <c r="L2770" s="6"/>
      <c r="M2770" s="6"/>
      <c r="N2770" s="6"/>
      <c r="O2770" s="6"/>
      <c r="P2770" s="6"/>
    </row>
    <row r="2771" spans="2:16" s="9" customFormat="1" ht="12.75" hidden="1" customHeight="1">
      <c r="B2771" s="63"/>
      <c r="C2771" s="63"/>
      <c r="D2771" s="64"/>
      <c r="E2771" s="64"/>
      <c r="F2771" s="65"/>
      <c r="K2771" s="6"/>
      <c r="L2771" s="6"/>
      <c r="M2771" s="6"/>
      <c r="N2771" s="6"/>
      <c r="O2771" s="6"/>
      <c r="P2771" s="6"/>
    </row>
    <row r="2772" spans="2:16" s="9" customFormat="1" ht="12.75" hidden="1" customHeight="1">
      <c r="B2772" s="63"/>
      <c r="C2772" s="63"/>
      <c r="D2772" s="64"/>
      <c r="E2772" s="64"/>
      <c r="F2772" s="65"/>
      <c r="K2772" s="6"/>
      <c r="L2772" s="6"/>
      <c r="M2772" s="6"/>
      <c r="N2772" s="6"/>
      <c r="O2772" s="6"/>
      <c r="P2772" s="6"/>
    </row>
    <row r="2773" spans="2:16" s="9" customFormat="1" ht="12.75" hidden="1" customHeight="1">
      <c r="B2773" s="63"/>
      <c r="C2773" s="63"/>
      <c r="D2773" s="64"/>
      <c r="E2773" s="64"/>
      <c r="F2773" s="65"/>
      <c r="K2773" s="6"/>
      <c r="L2773" s="6"/>
      <c r="M2773" s="6"/>
      <c r="N2773" s="6"/>
      <c r="O2773" s="6"/>
      <c r="P2773" s="6"/>
    </row>
    <row r="2774" spans="2:16" s="9" customFormat="1" ht="12.75" hidden="1" customHeight="1">
      <c r="B2774" s="63"/>
      <c r="C2774" s="63"/>
      <c r="D2774" s="64"/>
      <c r="E2774" s="64"/>
      <c r="F2774" s="65"/>
      <c r="K2774" s="6"/>
      <c r="L2774" s="6"/>
      <c r="M2774" s="6"/>
      <c r="N2774" s="6"/>
      <c r="O2774" s="6"/>
      <c r="P2774" s="6"/>
    </row>
    <row r="2775" spans="2:16" s="9" customFormat="1" ht="12.75" hidden="1" customHeight="1">
      <c r="B2775" s="63"/>
      <c r="C2775" s="63"/>
      <c r="D2775" s="64"/>
      <c r="E2775" s="64"/>
      <c r="F2775" s="65"/>
      <c r="K2775" s="6"/>
      <c r="L2775" s="6"/>
      <c r="M2775" s="6"/>
      <c r="N2775" s="6"/>
      <c r="O2775" s="6"/>
      <c r="P2775" s="6"/>
    </row>
    <row r="2776" spans="2:16" s="9" customFormat="1" ht="12.75" hidden="1" customHeight="1">
      <c r="B2776" s="63"/>
      <c r="C2776" s="63"/>
      <c r="D2776" s="64"/>
      <c r="E2776" s="64"/>
      <c r="F2776" s="65"/>
      <c r="K2776" s="6"/>
      <c r="L2776" s="6"/>
      <c r="M2776" s="6"/>
      <c r="N2776" s="6"/>
      <c r="O2776" s="6"/>
      <c r="P2776" s="6"/>
    </row>
    <row r="2777" spans="2:16" s="9" customFormat="1" ht="12.75" hidden="1" customHeight="1">
      <c r="B2777" s="63"/>
      <c r="C2777" s="63"/>
      <c r="D2777" s="64"/>
      <c r="E2777" s="64"/>
      <c r="F2777" s="65"/>
      <c r="K2777" s="6"/>
      <c r="L2777" s="6"/>
      <c r="M2777" s="6"/>
      <c r="N2777" s="6"/>
      <c r="O2777" s="6"/>
      <c r="P2777" s="6"/>
    </row>
    <row r="2778" spans="2:16" s="9" customFormat="1" ht="12.75" hidden="1" customHeight="1">
      <c r="B2778" s="63"/>
      <c r="C2778" s="63"/>
      <c r="D2778" s="64"/>
      <c r="E2778" s="64"/>
      <c r="F2778" s="65"/>
      <c r="K2778" s="6"/>
      <c r="L2778" s="6"/>
      <c r="M2778" s="6"/>
      <c r="N2778" s="6"/>
      <c r="O2778" s="6"/>
      <c r="P2778" s="6"/>
    </row>
    <row r="2779" spans="2:16" s="9" customFormat="1" ht="12.75" hidden="1" customHeight="1">
      <c r="B2779" s="63"/>
      <c r="C2779" s="63"/>
      <c r="D2779" s="64"/>
      <c r="E2779" s="64"/>
      <c r="F2779" s="65"/>
      <c r="K2779" s="6"/>
      <c r="L2779" s="6"/>
      <c r="M2779" s="6"/>
      <c r="N2779" s="6"/>
      <c r="O2779" s="6"/>
      <c r="P2779" s="6"/>
    </row>
    <row r="2780" spans="2:16" s="9" customFormat="1" ht="12.75" hidden="1" customHeight="1">
      <c r="B2780" s="63"/>
      <c r="C2780" s="63"/>
      <c r="D2780" s="64"/>
      <c r="E2780" s="64"/>
      <c r="F2780" s="65"/>
      <c r="K2780" s="6"/>
      <c r="L2780" s="6"/>
      <c r="M2780" s="6"/>
      <c r="N2780" s="6"/>
      <c r="O2780" s="6"/>
      <c r="P2780" s="6"/>
    </row>
    <row r="2781" spans="2:16" s="9" customFormat="1" ht="12.75" hidden="1" customHeight="1">
      <c r="B2781" s="63"/>
      <c r="C2781" s="63"/>
      <c r="D2781" s="64"/>
      <c r="E2781" s="64"/>
      <c r="F2781" s="65"/>
      <c r="K2781" s="6"/>
      <c r="L2781" s="6"/>
      <c r="M2781" s="6"/>
      <c r="N2781" s="6"/>
      <c r="O2781" s="6"/>
      <c r="P2781" s="6"/>
    </row>
    <row r="2782" spans="2:16" s="9" customFormat="1" ht="12.75" hidden="1" customHeight="1">
      <c r="B2782" s="63"/>
      <c r="C2782" s="63"/>
      <c r="D2782" s="64"/>
      <c r="E2782" s="64"/>
      <c r="F2782" s="65"/>
      <c r="K2782" s="6"/>
      <c r="L2782" s="6"/>
      <c r="M2782" s="6"/>
      <c r="N2782" s="6"/>
      <c r="O2782" s="6"/>
      <c r="P2782" s="6"/>
    </row>
    <row r="2783" spans="2:16" s="9" customFormat="1" ht="12.75" hidden="1" customHeight="1">
      <c r="B2783" s="63"/>
      <c r="C2783" s="63"/>
      <c r="D2783" s="64"/>
      <c r="E2783" s="64"/>
      <c r="F2783" s="65"/>
      <c r="K2783" s="6"/>
      <c r="L2783" s="6"/>
      <c r="M2783" s="6"/>
      <c r="N2783" s="6"/>
      <c r="O2783" s="6"/>
      <c r="P2783" s="6"/>
    </row>
    <row r="2784" spans="2:16" s="9" customFormat="1" ht="12.75" hidden="1" customHeight="1">
      <c r="B2784" s="63"/>
      <c r="C2784" s="63"/>
      <c r="D2784" s="64"/>
      <c r="E2784" s="64"/>
      <c r="F2784" s="65"/>
      <c r="K2784" s="6"/>
      <c r="L2784" s="6"/>
      <c r="M2784" s="6"/>
      <c r="N2784" s="6"/>
      <c r="O2784" s="6"/>
      <c r="P2784" s="6"/>
    </row>
    <row r="2785" spans="2:16" s="9" customFormat="1" ht="12.75" hidden="1" customHeight="1">
      <c r="B2785" s="63"/>
      <c r="C2785" s="63"/>
      <c r="D2785" s="64"/>
      <c r="E2785" s="64"/>
      <c r="F2785" s="65"/>
      <c r="K2785" s="6"/>
      <c r="L2785" s="6"/>
      <c r="M2785" s="6"/>
      <c r="N2785" s="6"/>
      <c r="O2785" s="6"/>
      <c r="P2785" s="6"/>
    </row>
    <row r="2786" spans="2:16" s="9" customFormat="1" ht="12.75" hidden="1" customHeight="1">
      <c r="B2786" s="63"/>
      <c r="C2786" s="63"/>
      <c r="D2786" s="64"/>
      <c r="E2786" s="64"/>
      <c r="F2786" s="65"/>
      <c r="K2786" s="6"/>
      <c r="L2786" s="6"/>
      <c r="M2786" s="6"/>
      <c r="N2786" s="6"/>
      <c r="O2786" s="6"/>
      <c r="P2786" s="6"/>
    </row>
    <row r="2787" spans="2:16" s="9" customFormat="1" ht="12.75" hidden="1" customHeight="1">
      <c r="B2787" s="63"/>
      <c r="C2787" s="63"/>
      <c r="D2787" s="64"/>
      <c r="E2787" s="64"/>
      <c r="F2787" s="65"/>
      <c r="K2787" s="6"/>
      <c r="L2787" s="6"/>
      <c r="M2787" s="6"/>
      <c r="N2787" s="6"/>
      <c r="O2787" s="6"/>
      <c r="P2787" s="6"/>
    </row>
    <row r="2788" spans="2:16" s="9" customFormat="1" ht="12.75" hidden="1" customHeight="1">
      <c r="B2788" s="63"/>
      <c r="C2788" s="63"/>
      <c r="D2788" s="64"/>
      <c r="E2788" s="64"/>
      <c r="F2788" s="65"/>
      <c r="K2788" s="6"/>
      <c r="L2788" s="6"/>
      <c r="M2788" s="6"/>
      <c r="N2788" s="6"/>
      <c r="O2788" s="6"/>
      <c r="P2788" s="6"/>
    </row>
    <row r="2789" spans="2:16" s="9" customFormat="1" ht="12.75" hidden="1" customHeight="1">
      <c r="B2789" s="63"/>
      <c r="C2789" s="63"/>
      <c r="D2789" s="64"/>
      <c r="E2789" s="64"/>
      <c r="F2789" s="65"/>
      <c r="K2789" s="6"/>
      <c r="L2789" s="6"/>
      <c r="M2789" s="6"/>
      <c r="N2789" s="6"/>
      <c r="O2789" s="6"/>
      <c r="P2789" s="6"/>
    </row>
    <row r="2790" spans="2:16" s="9" customFormat="1" ht="12.75" hidden="1" customHeight="1">
      <c r="B2790" s="63"/>
      <c r="C2790" s="63"/>
      <c r="D2790" s="64"/>
      <c r="E2790" s="64"/>
      <c r="F2790" s="65"/>
      <c r="K2790" s="6"/>
      <c r="L2790" s="6"/>
      <c r="M2790" s="6"/>
      <c r="N2790" s="6"/>
      <c r="O2790" s="6"/>
      <c r="P2790" s="6"/>
    </row>
    <row r="2791" spans="2:16" s="9" customFormat="1" ht="12.75" hidden="1" customHeight="1">
      <c r="B2791" s="63"/>
      <c r="C2791" s="63"/>
      <c r="D2791" s="64"/>
      <c r="E2791" s="64"/>
      <c r="F2791" s="65"/>
      <c r="K2791" s="6"/>
      <c r="L2791" s="6"/>
      <c r="M2791" s="6"/>
      <c r="N2791" s="6"/>
      <c r="O2791" s="6"/>
      <c r="P2791" s="6"/>
    </row>
    <row r="2792" spans="2:16" s="9" customFormat="1" ht="12.75" hidden="1" customHeight="1">
      <c r="B2792" s="63"/>
      <c r="C2792" s="63"/>
      <c r="D2792" s="64"/>
      <c r="E2792" s="64"/>
      <c r="F2792" s="65"/>
      <c r="K2792" s="6"/>
      <c r="L2792" s="6"/>
      <c r="M2792" s="6"/>
      <c r="N2792" s="6"/>
      <c r="O2792" s="6"/>
      <c r="P2792" s="6"/>
    </row>
    <row r="2793" spans="2:16" s="9" customFormat="1" ht="12.75" hidden="1" customHeight="1">
      <c r="B2793" s="63"/>
      <c r="C2793" s="63"/>
      <c r="D2793" s="64"/>
      <c r="E2793" s="64"/>
      <c r="F2793" s="65"/>
      <c r="K2793" s="6"/>
      <c r="L2793" s="6"/>
      <c r="M2793" s="6"/>
      <c r="N2793" s="6"/>
      <c r="O2793" s="6"/>
      <c r="P2793" s="6"/>
    </row>
    <row r="2794" spans="2:16" s="9" customFormat="1" ht="12.75" hidden="1" customHeight="1">
      <c r="B2794" s="63"/>
      <c r="C2794" s="63"/>
      <c r="D2794" s="64"/>
      <c r="E2794" s="64"/>
      <c r="F2794" s="65"/>
      <c r="K2794" s="6"/>
      <c r="L2794" s="6"/>
      <c r="M2794" s="6"/>
      <c r="N2794" s="6"/>
      <c r="O2794" s="6"/>
      <c r="P2794" s="6"/>
    </row>
    <row r="2795" spans="2:16" s="9" customFormat="1" ht="12.75" hidden="1" customHeight="1">
      <c r="B2795" s="63"/>
      <c r="C2795" s="63"/>
      <c r="D2795" s="64"/>
      <c r="E2795" s="64"/>
      <c r="F2795" s="65"/>
      <c r="K2795" s="6"/>
      <c r="L2795" s="6"/>
      <c r="M2795" s="6"/>
      <c r="N2795" s="6"/>
      <c r="O2795" s="6"/>
      <c r="P2795" s="6"/>
    </row>
    <row r="2796" spans="2:16" s="9" customFormat="1" ht="12.75" hidden="1" customHeight="1">
      <c r="B2796" s="63"/>
      <c r="C2796" s="63"/>
      <c r="D2796" s="64"/>
      <c r="E2796" s="64"/>
      <c r="F2796" s="65"/>
      <c r="K2796" s="6"/>
      <c r="L2796" s="6"/>
      <c r="M2796" s="6"/>
      <c r="N2796" s="6"/>
      <c r="O2796" s="6"/>
      <c r="P2796" s="6"/>
    </row>
    <row r="2797" spans="2:16" s="9" customFormat="1" ht="12.75" hidden="1" customHeight="1">
      <c r="B2797" s="63"/>
      <c r="C2797" s="63"/>
      <c r="D2797" s="64"/>
      <c r="E2797" s="64"/>
      <c r="F2797" s="65"/>
      <c r="K2797" s="6"/>
      <c r="L2797" s="6"/>
      <c r="M2797" s="6"/>
      <c r="N2797" s="6"/>
      <c r="O2797" s="6"/>
      <c r="P2797" s="6"/>
    </row>
    <row r="2798" spans="2:16" s="9" customFormat="1" ht="12.75" hidden="1" customHeight="1">
      <c r="B2798" s="63"/>
      <c r="C2798" s="63"/>
      <c r="D2798" s="64"/>
      <c r="E2798" s="64"/>
      <c r="F2798" s="65"/>
      <c r="K2798" s="6"/>
      <c r="L2798" s="6"/>
      <c r="M2798" s="6"/>
      <c r="N2798" s="6"/>
      <c r="O2798" s="6"/>
      <c r="P2798" s="6"/>
    </row>
    <row r="2799" spans="2:16" s="9" customFormat="1" ht="12.75" hidden="1" customHeight="1">
      <c r="B2799" s="63"/>
      <c r="C2799" s="63"/>
      <c r="D2799" s="64"/>
      <c r="E2799" s="64"/>
      <c r="F2799" s="65"/>
      <c r="K2799" s="6"/>
      <c r="L2799" s="6"/>
      <c r="M2799" s="6"/>
      <c r="N2799" s="6"/>
      <c r="O2799" s="6"/>
      <c r="P2799" s="6"/>
    </row>
    <row r="2800" spans="2:16" s="9" customFormat="1" ht="12.75" hidden="1" customHeight="1">
      <c r="B2800" s="63"/>
      <c r="C2800" s="63"/>
      <c r="D2800" s="64"/>
      <c r="E2800" s="64"/>
      <c r="F2800" s="65"/>
      <c r="K2800" s="6"/>
      <c r="L2800" s="6"/>
      <c r="M2800" s="6"/>
      <c r="N2800" s="6"/>
      <c r="O2800" s="6"/>
      <c r="P2800" s="6"/>
    </row>
    <row r="2801" spans="2:16" s="9" customFormat="1" ht="12.75" hidden="1" customHeight="1">
      <c r="B2801" s="63"/>
      <c r="C2801" s="63"/>
      <c r="D2801" s="64"/>
      <c r="E2801" s="64"/>
      <c r="F2801" s="65"/>
      <c r="K2801" s="6"/>
      <c r="L2801" s="6"/>
      <c r="M2801" s="6"/>
      <c r="N2801" s="6"/>
      <c r="O2801" s="6"/>
      <c r="P2801" s="6"/>
    </row>
    <row r="2802" spans="2:16" s="9" customFormat="1" ht="12.75" hidden="1" customHeight="1">
      <c r="B2802" s="63"/>
      <c r="C2802" s="63"/>
      <c r="D2802" s="64"/>
      <c r="E2802" s="64"/>
      <c r="F2802" s="65"/>
      <c r="K2802" s="6"/>
      <c r="L2802" s="6"/>
      <c r="M2802" s="6"/>
      <c r="N2802" s="6"/>
      <c r="O2802" s="6"/>
      <c r="P2802" s="6"/>
    </row>
    <row r="2803" spans="2:16" s="9" customFormat="1" ht="12.75" hidden="1" customHeight="1">
      <c r="B2803" s="63"/>
      <c r="C2803" s="63"/>
      <c r="D2803" s="64"/>
      <c r="E2803" s="64"/>
      <c r="F2803" s="65"/>
      <c r="K2803" s="6"/>
      <c r="L2803" s="6"/>
      <c r="M2803" s="6"/>
      <c r="N2803" s="6"/>
      <c r="O2803" s="6"/>
      <c r="P2803" s="6"/>
    </row>
    <row r="2804" spans="2:16" s="9" customFormat="1" ht="12.75" hidden="1" customHeight="1">
      <c r="B2804" s="63"/>
      <c r="C2804" s="63"/>
      <c r="D2804" s="64"/>
      <c r="E2804" s="64"/>
      <c r="F2804" s="65"/>
      <c r="K2804" s="6"/>
      <c r="L2804" s="6"/>
      <c r="M2804" s="6"/>
      <c r="N2804" s="6"/>
      <c r="O2804" s="6"/>
      <c r="P2804" s="6"/>
    </row>
    <row r="2805" spans="2:16" s="9" customFormat="1" ht="12.75" hidden="1" customHeight="1">
      <c r="B2805" s="63"/>
      <c r="C2805" s="63"/>
      <c r="D2805" s="64"/>
      <c r="E2805" s="64"/>
      <c r="F2805" s="65"/>
      <c r="K2805" s="6"/>
      <c r="L2805" s="6"/>
      <c r="M2805" s="6"/>
      <c r="N2805" s="6"/>
      <c r="O2805" s="6"/>
      <c r="P2805" s="6"/>
    </row>
    <row r="2806" spans="2:16" s="9" customFormat="1" ht="12.75" hidden="1" customHeight="1">
      <c r="B2806" s="63"/>
      <c r="C2806" s="63"/>
      <c r="D2806" s="64"/>
      <c r="E2806" s="64"/>
      <c r="F2806" s="65"/>
      <c r="K2806" s="6"/>
      <c r="L2806" s="6"/>
      <c r="M2806" s="6"/>
      <c r="N2806" s="6"/>
      <c r="O2806" s="6"/>
      <c r="P2806" s="6"/>
    </row>
    <row r="2807" spans="2:16" s="9" customFormat="1" ht="12.75" hidden="1" customHeight="1">
      <c r="B2807" s="63"/>
      <c r="C2807" s="63"/>
      <c r="D2807" s="64"/>
      <c r="E2807" s="64"/>
      <c r="F2807" s="65"/>
      <c r="K2807" s="6"/>
      <c r="L2807" s="6"/>
      <c r="M2807" s="6"/>
      <c r="N2807" s="6"/>
      <c r="O2807" s="6"/>
      <c r="P2807" s="6"/>
    </row>
    <row r="2808" spans="2:16" s="9" customFormat="1" ht="12.75" hidden="1" customHeight="1">
      <c r="B2808" s="63"/>
      <c r="C2808" s="63"/>
      <c r="D2808" s="64"/>
      <c r="E2808" s="64"/>
      <c r="F2808" s="65"/>
      <c r="K2808" s="6"/>
      <c r="L2808" s="6"/>
      <c r="M2808" s="6"/>
      <c r="N2808" s="6"/>
      <c r="O2808" s="6"/>
      <c r="P2808" s="6"/>
    </row>
    <row r="2809" spans="2:16" s="9" customFormat="1" ht="12.75" hidden="1" customHeight="1">
      <c r="B2809" s="63"/>
      <c r="C2809" s="63"/>
      <c r="D2809" s="64"/>
      <c r="E2809" s="64"/>
      <c r="F2809" s="65"/>
      <c r="K2809" s="6"/>
      <c r="L2809" s="6"/>
      <c r="M2809" s="6"/>
      <c r="N2809" s="6"/>
      <c r="O2809" s="6"/>
      <c r="P2809" s="6"/>
    </row>
    <row r="2810" spans="2:16" s="9" customFormat="1" ht="12.75" hidden="1" customHeight="1">
      <c r="B2810" s="63"/>
      <c r="C2810" s="63"/>
      <c r="D2810" s="64"/>
      <c r="E2810" s="64"/>
      <c r="F2810" s="65"/>
      <c r="K2810" s="6"/>
      <c r="L2810" s="6"/>
      <c r="M2810" s="6"/>
      <c r="N2810" s="6"/>
      <c r="O2810" s="6"/>
      <c r="P2810" s="6"/>
    </row>
    <row r="2811" spans="2:16" s="9" customFormat="1" ht="12.75" hidden="1" customHeight="1">
      <c r="B2811" s="63"/>
      <c r="C2811" s="63"/>
      <c r="D2811" s="64"/>
      <c r="E2811" s="64"/>
      <c r="F2811" s="65"/>
      <c r="K2811" s="6"/>
      <c r="L2811" s="6"/>
      <c r="M2811" s="6"/>
      <c r="N2811" s="6"/>
      <c r="O2811" s="6"/>
      <c r="P2811" s="6"/>
    </row>
    <row r="2812" spans="2:16" s="9" customFormat="1" ht="12.75" hidden="1" customHeight="1">
      <c r="B2812" s="63"/>
      <c r="C2812" s="63"/>
      <c r="D2812" s="64"/>
      <c r="E2812" s="64"/>
      <c r="F2812" s="65"/>
      <c r="K2812" s="6"/>
      <c r="L2812" s="6"/>
      <c r="M2812" s="6"/>
      <c r="N2812" s="6"/>
      <c r="O2812" s="6"/>
      <c r="P2812" s="6"/>
    </row>
    <row r="2813" spans="2:16" s="9" customFormat="1" ht="12.75" hidden="1" customHeight="1">
      <c r="B2813" s="63"/>
      <c r="C2813" s="63"/>
      <c r="D2813" s="64"/>
      <c r="E2813" s="64"/>
      <c r="F2813" s="65"/>
      <c r="K2813" s="6"/>
      <c r="L2813" s="6"/>
      <c r="M2813" s="6"/>
      <c r="N2813" s="6"/>
      <c r="O2813" s="6"/>
      <c r="P2813" s="6"/>
    </row>
    <row r="2814" spans="2:16" s="9" customFormat="1" ht="12.75" hidden="1" customHeight="1">
      <c r="B2814" s="63"/>
      <c r="C2814" s="63"/>
      <c r="D2814" s="64"/>
      <c r="E2814" s="64"/>
      <c r="F2814" s="65"/>
      <c r="K2814" s="6"/>
      <c r="L2814" s="6"/>
      <c r="M2814" s="6"/>
      <c r="N2814" s="6"/>
      <c r="O2814" s="6"/>
      <c r="P2814" s="6"/>
    </row>
    <row r="2815" spans="2:16" s="9" customFormat="1" ht="12.75" hidden="1" customHeight="1">
      <c r="B2815" s="63"/>
      <c r="C2815" s="63"/>
      <c r="D2815" s="64"/>
      <c r="E2815" s="64"/>
      <c r="F2815" s="65"/>
      <c r="K2815" s="6"/>
      <c r="L2815" s="6"/>
      <c r="M2815" s="6"/>
      <c r="N2815" s="6"/>
      <c r="O2815" s="6"/>
      <c r="P2815" s="6"/>
    </row>
    <row r="2816" spans="2:16" s="9" customFormat="1" ht="12.75" hidden="1" customHeight="1">
      <c r="B2816" s="63"/>
      <c r="C2816" s="63"/>
      <c r="D2816" s="64"/>
      <c r="E2816" s="64"/>
      <c r="F2816" s="65"/>
      <c r="K2816" s="6"/>
      <c r="L2816" s="6"/>
      <c r="M2816" s="6"/>
      <c r="N2816" s="6"/>
      <c r="O2816" s="6"/>
      <c r="P2816" s="6"/>
    </row>
    <row r="2817" spans="2:16" s="9" customFormat="1" ht="12.75" hidden="1" customHeight="1">
      <c r="B2817" s="63"/>
      <c r="C2817" s="63"/>
      <c r="D2817" s="64"/>
      <c r="E2817" s="64"/>
      <c r="F2817" s="65"/>
      <c r="K2817" s="6"/>
      <c r="L2817" s="6"/>
      <c r="M2817" s="6"/>
      <c r="N2817" s="6"/>
      <c r="O2817" s="6"/>
      <c r="P2817" s="6"/>
    </row>
    <row r="2818" spans="2:16" s="9" customFormat="1" ht="12.75" hidden="1" customHeight="1">
      <c r="B2818" s="63"/>
      <c r="C2818" s="63"/>
      <c r="D2818" s="64"/>
      <c r="E2818" s="64"/>
      <c r="F2818" s="65"/>
      <c r="K2818" s="6"/>
      <c r="L2818" s="6"/>
      <c r="M2818" s="6"/>
      <c r="N2818" s="6"/>
      <c r="O2818" s="6"/>
      <c r="P2818" s="6"/>
    </row>
    <row r="2819" spans="2:16" s="9" customFormat="1" ht="12.75" hidden="1" customHeight="1">
      <c r="B2819" s="63"/>
      <c r="C2819" s="63"/>
      <c r="D2819" s="64"/>
      <c r="E2819" s="64"/>
      <c r="F2819" s="65"/>
      <c r="K2819" s="6"/>
      <c r="L2819" s="6"/>
      <c r="M2819" s="6"/>
      <c r="N2819" s="6"/>
      <c r="O2819" s="6"/>
      <c r="P2819" s="6"/>
    </row>
    <row r="2820" spans="2:16" s="9" customFormat="1" ht="12.75" hidden="1" customHeight="1">
      <c r="B2820" s="63"/>
      <c r="C2820" s="63"/>
      <c r="D2820" s="64"/>
      <c r="E2820" s="64"/>
      <c r="F2820" s="65"/>
      <c r="K2820" s="6"/>
      <c r="L2820" s="6"/>
      <c r="M2820" s="6"/>
      <c r="N2820" s="6"/>
      <c r="O2820" s="6"/>
      <c r="P2820" s="6"/>
    </row>
    <row r="2821" spans="2:16" s="9" customFormat="1" ht="12.75" hidden="1" customHeight="1">
      <c r="B2821" s="63"/>
      <c r="C2821" s="63"/>
      <c r="D2821" s="64"/>
      <c r="E2821" s="64"/>
      <c r="F2821" s="65"/>
      <c r="K2821" s="6"/>
      <c r="L2821" s="6"/>
      <c r="M2821" s="6"/>
      <c r="N2821" s="6"/>
      <c r="O2821" s="6"/>
      <c r="P2821" s="6"/>
    </row>
    <row r="2822" spans="2:16" s="9" customFormat="1" ht="12.75" hidden="1" customHeight="1">
      <c r="B2822" s="63"/>
      <c r="C2822" s="63"/>
      <c r="D2822" s="64"/>
      <c r="E2822" s="64"/>
      <c r="F2822" s="65"/>
      <c r="K2822" s="6"/>
      <c r="L2822" s="6"/>
      <c r="M2822" s="6"/>
      <c r="N2822" s="6"/>
      <c r="O2822" s="6"/>
      <c r="P2822" s="6"/>
    </row>
    <row r="2823" spans="2:16" s="9" customFormat="1" ht="12.75" hidden="1" customHeight="1">
      <c r="B2823" s="63"/>
      <c r="C2823" s="63"/>
      <c r="D2823" s="64"/>
      <c r="E2823" s="64"/>
      <c r="F2823" s="65"/>
      <c r="K2823" s="6"/>
      <c r="L2823" s="6"/>
      <c r="M2823" s="6"/>
      <c r="N2823" s="6"/>
      <c r="O2823" s="6"/>
      <c r="P2823" s="6"/>
    </row>
    <row r="2824" spans="2:16" s="9" customFormat="1" ht="12.75" hidden="1" customHeight="1">
      <c r="B2824" s="63"/>
      <c r="C2824" s="63"/>
      <c r="D2824" s="64"/>
      <c r="E2824" s="64"/>
      <c r="F2824" s="65"/>
      <c r="K2824" s="6"/>
      <c r="L2824" s="6"/>
      <c r="M2824" s="6"/>
      <c r="N2824" s="6"/>
      <c r="O2824" s="6"/>
      <c r="P2824" s="6"/>
    </row>
    <row r="2825" spans="2:16" s="9" customFormat="1" ht="12.75" hidden="1" customHeight="1">
      <c r="B2825" s="63"/>
      <c r="C2825" s="63"/>
      <c r="D2825" s="64"/>
      <c r="E2825" s="64"/>
      <c r="F2825" s="65"/>
      <c r="K2825" s="6"/>
      <c r="L2825" s="6"/>
      <c r="M2825" s="6"/>
      <c r="N2825" s="6"/>
      <c r="O2825" s="6"/>
      <c r="P2825" s="6"/>
    </row>
    <row r="2826" spans="2:16" s="9" customFormat="1" ht="12.75" hidden="1" customHeight="1">
      <c r="B2826" s="63"/>
      <c r="C2826" s="63"/>
      <c r="D2826" s="64"/>
      <c r="E2826" s="64"/>
      <c r="F2826" s="65"/>
      <c r="K2826" s="6"/>
      <c r="L2826" s="6"/>
      <c r="M2826" s="6"/>
      <c r="N2826" s="6"/>
      <c r="O2826" s="6"/>
      <c r="P2826" s="6"/>
    </row>
    <row r="2827" spans="2:16" s="9" customFormat="1" ht="12.75" hidden="1" customHeight="1">
      <c r="B2827" s="63"/>
      <c r="C2827" s="63"/>
      <c r="D2827" s="64"/>
      <c r="E2827" s="64"/>
      <c r="F2827" s="65"/>
      <c r="K2827" s="6"/>
      <c r="L2827" s="6"/>
      <c r="M2827" s="6"/>
      <c r="N2827" s="6"/>
      <c r="O2827" s="6"/>
      <c r="P2827" s="6"/>
    </row>
    <row r="2828" spans="2:16" s="9" customFormat="1" ht="12.75" hidden="1" customHeight="1">
      <c r="B2828" s="63"/>
      <c r="C2828" s="63"/>
      <c r="D2828" s="64"/>
      <c r="E2828" s="64"/>
      <c r="F2828" s="65"/>
      <c r="K2828" s="6"/>
      <c r="L2828" s="6"/>
      <c r="M2828" s="6"/>
      <c r="N2828" s="6"/>
      <c r="O2828" s="6"/>
      <c r="P2828" s="6"/>
    </row>
    <row r="2829" spans="2:16" s="9" customFormat="1" ht="12.75" hidden="1" customHeight="1">
      <c r="B2829" s="63"/>
      <c r="C2829" s="63"/>
      <c r="D2829" s="64"/>
      <c r="E2829" s="64"/>
      <c r="F2829" s="65"/>
      <c r="K2829" s="6"/>
      <c r="L2829" s="6"/>
      <c r="M2829" s="6"/>
      <c r="N2829" s="6"/>
      <c r="O2829" s="6"/>
      <c r="P2829" s="6"/>
    </row>
    <row r="2830" spans="2:16" s="9" customFormat="1" ht="12.75" hidden="1" customHeight="1">
      <c r="B2830" s="63"/>
      <c r="C2830" s="63"/>
      <c r="D2830" s="64"/>
      <c r="E2830" s="64"/>
      <c r="F2830" s="65"/>
      <c r="K2830" s="6"/>
      <c r="L2830" s="6"/>
      <c r="M2830" s="6"/>
      <c r="N2830" s="6"/>
      <c r="O2830" s="6"/>
      <c r="P2830" s="6"/>
    </row>
    <row r="2831" spans="2:16" s="9" customFormat="1" ht="12.75" hidden="1" customHeight="1">
      <c r="B2831" s="63"/>
      <c r="C2831" s="63"/>
      <c r="D2831" s="64"/>
      <c r="E2831" s="64"/>
      <c r="F2831" s="65"/>
      <c r="K2831" s="6"/>
      <c r="L2831" s="6"/>
      <c r="M2831" s="6"/>
      <c r="N2831" s="6"/>
      <c r="O2831" s="6"/>
      <c r="P2831" s="6"/>
    </row>
    <row r="2832" spans="2:16" s="9" customFormat="1" ht="12.75" hidden="1" customHeight="1">
      <c r="B2832" s="63"/>
      <c r="C2832" s="63"/>
      <c r="D2832" s="64"/>
      <c r="E2832" s="64"/>
      <c r="F2832" s="65"/>
      <c r="K2832" s="6"/>
      <c r="L2832" s="6"/>
      <c r="M2832" s="6"/>
      <c r="N2832" s="6"/>
      <c r="O2832" s="6"/>
      <c r="P2832" s="6"/>
    </row>
    <row r="2833" spans="2:16" s="9" customFormat="1" ht="12.75" hidden="1" customHeight="1">
      <c r="B2833" s="63"/>
      <c r="C2833" s="63"/>
      <c r="D2833" s="64"/>
      <c r="E2833" s="64"/>
      <c r="F2833" s="65"/>
      <c r="K2833" s="6"/>
      <c r="L2833" s="6"/>
      <c r="M2833" s="6"/>
      <c r="N2833" s="6"/>
      <c r="O2833" s="6"/>
      <c r="P2833" s="6"/>
    </row>
    <row r="2834" spans="2:16" s="9" customFormat="1" ht="12.75" hidden="1" customHeight="1">
      <c r="B2834" s="63"/>
      <c r="C2834" s="63"/>
      <c r="D2834" s="64"/>
      <c r="E2834" s="64"/>
      <c r="F2834" s="65"/>
      <c r="K2834" s="6"/>
      <c r="L2834" s="6"/>
      <c r="M2834" s="6"/>
      <c r="N2834" s="6"/>
      <c r="O2834" s="6"/>
      <c r="P2834" s="6"/>
    </row>
    <row r="2835" spans="2:16" s="9" customFormat="1" ht="12.75" hidden="1" customHeight="1">
      <c r="B2835" s="63"/>
      <c r="C2835" s="63"/>
      <c r="D2835" s="64"/>
      <c r="E2835" s="64"/>
      <c r="F2835" s="65"/>
      <c r="K2835" s="6"/>
      <c r="L2835" s="6"/>
      <c r="M2835" s="6"/>
      <c r="N2835" s="6"/>
      <c r="O2835" s="6"/>
      <c r="P2835" s="6"/>
    </row>
    <row r="2836" spans="2:16" s="9" customFormat="1" ht="12.75" hidden="1" customHeight="1">
      <c r="B2836" s="63"/>
      <c r="C2836" s="63"/>
      <c r="D2836" s="64"/>
      <c r="E2836" s="64"/>
      <c r="F2836" s="65"/>
      <c r="K2836" s="6"/>
      <c r="L2836" s="6"/>
      <c r="M2836" s="6"/>
      <c r="N2836" s="6"/>
      <c r="O2836" s="6"/>
      <c r="P2836" s="6"/>
    </row>
    <row r="2837" spans="2:16" s="9" customFormat="1" ht="12.75" hidden="1" customHeight="1">
      <c r="B2837" s="63"/>
      <c r="C2837" s="63"/>
      <c r="D2837" s="64"/>
      <c r="E2837" s="64"/>
      <c r="F2837" s="65"/>
      <c r="K2837" s="6"/>
      <c r="L2837" s="6"/>
      <c r="M2837" s="6"/>
      <c r="N2837" s="6"/>
      <c r="O2837" s="6"/>
      <c r="P2837" s="6"/>
    </row>
    <row r="2838" spans="2:16" s="9" customFormat="1" ht="12.75" hidden="1" customHeight="1">
      <c r="B2838" s="63"/>
      <c r="C2838" s="63"/>
      <c r="D2838" s="64"/>
      <c r="E2838" s="64"/>
      <c r="F2838" s="65"/>
      <c r="K2838" s="6"/>
      <c r="L2838" s="6"/>
      <c r="M2838" s="6"/>
      <c r="N2838" s="6"/>
      <c r="O2838" s="6"/>
      <c r="P2838" s="6"/>
    </row>
    <row r="2839" spans="2:16" s="9" customFormat="1" ht="12.75" hidden="1" customHeight="1">
      <c r="B2839" s="63"/>
      <c r="C2839" s="63"/>
      <c r="D2839" s="64"/>
      <c r="E2839" s="64"/>
      <c r="F2839" s="65"/>
      <c r="K2839" s="6"/>
      <c r="L2839" s="6"/>
      <c r="M2839" s="6"/>
      <c r="N2839" s="6"/>
      <c r="O2839" s="6"/>
      <c r="P2839" s="6"/>
    </row>
    <row r="2840" spans="2:16" s="9" customFormat="1" ht="12.75" hidden="1" customHeight="1">
      <c r="B2840" s="63"/>
      <c r="C2840" s="63"/>
      <c r="D2840" s="64"/>
      <c r="E2840" s="64"/>
      <c r="F2840" s="65"/>
      <c r="K2840" s="6"/>
      <c r="L2840" s="6"/>
      <c r="M2840" s="6"/>
      <c r="N2840" s="6"/>
      <c r="O2840" s="6"/>
      <c r="P2840" s="6"/>
    </row>
    <row r="2841" spans="2:16" s="9" customFormat="1" ht="12.75" hidden="1" customHeight="1">
      <c r="B2841" s="63"/>
      <c r="C2841" s="63"/>
      <c r="D2841" s="64"/>
      <c r="E2841" s="64"/>
      <c r="F2841" s="65"/>
      <c r="K2841" s="6"/>
      <c r="L2841" s="6"/>
      <c r="M2841" s="6"/>
      <c r="N2841" s="6"/>
      <c r="O2841" s="6"/>
      <c r="P2841" s="6"/>
    </row>
    <row r="2842" spans="2:16" s="9" customFormat="1" ht="12.75" hidden="1" customHeight="1">
      <c r="B2842" s="63"/>
      <c r="C2842" s="63"/>
      <c r="D2842" s="64"/>
      <c r="E2842" s="64"/>
      <c r="F2842" s="65"/>
      <c r="K2842" s="6"/>
      <c r="L2842" s="6"/>
      <c r="M2842" s="6"/>
      <c r="N2842" s="6"/>
      <c r="O2842" s="6"/>
      <c r="P2842" s="6"/>
    </row>
    <row r="2843" spans="2:16" s="9" customFormat="1" ht="12.75" hidden="1" customHeight="1">
      <c r="B2843" s="63"/>
      <c r="C2843" s="63"/>
      <c r="D2843" s="64"/>
      <c r="E2843" s="64"/>
      <c r="F2843" s="65"/>
      <c r="K2843" s="6"/>
      <c r="L2843" s="6"/>
      <c r="M2843" s="6"/>
      <c r="N2843" s="6"/>
      <c r="O2843" s="6"/>
      <c r="P2843" s="6"/>
    </row>
    <row r="2844" spans="2:16" s="9" customFormat="1" ht="12.75" hidden="1" customHeight="1">
      <c r="B2844" s="63"/>
      <c r="C2844" s="63"/>
      <c r="D2844" s="64"/>
      <c r="E2844" s="64"/>
      <c r="F2844" s="65"/>
      <c r="K2844" s="6"/>
      <c r="L2844" s="6"/>
      <c r="M2844" s="6"/>
      <c r="N2844" s="6"/>
      <c r="O2844" s="6"/>
      <c r="P2844" s="6"/>
    </row>
    <row r="2845" spans="2:16" s="9" customFormat="1" ht="12.75" hidden="1" customHeight="1">
      <c r="B2845" s="63"/>
      <c r="C2845" s="63"/>
      <c r="D2845" s="64"/>
      <c r="E2845" s="64"/>
      <c r="F2845" s="65"/>
      <c r="K2845" s="6"/>
      <c r="L2845" s="6"/>
      <c r="M2845" s="6"/>
      <c r="N2845" s="6"/>
      <c r="O2845" s="6"/>
      <c r="P2845" s="6"/>
    </row>
    <row r="2846" spans="2:16" s="9" customFormat="1" ht="12.75" hidden="1" customHeight="1">
      <c r="B2846" s="63"/>
      <c r="C2846" s="63"/>
      <c r="D2846" s="64"/>
      <c r="E2846" s="64"/>
      <c r="F2846" s="65"/>
      <c r="K2846" s="6"/>
      <c r="L2846" s="6"/>
      <c r="M2846" s="6"/>
      <c r="N2846" s="6"/>
      <c r="O2846" s="6"/>
      <c r="P2846" s="6"/>
    </row>
    <row r="2847" spans="2:16" s="9" customFormat="1" ht="12.75" hidden="1" customHeight="1">
      <c r="B2847" s="63"/>
      <c r="C2847" s="63"/>
      <c r="D2847" s="64"/>
      <c r="E2847" s="64"/>
      <c r="F2847" s="65"/>
      <c r="K2847" s="6"/>
      <c r="L2847" s="6"/>
      <c r="M2847" s="6"/>
      <c r="N2847" s="6"/>
      <c r="O2847" s="6"/>
      <c r="P2847" s="6"/>
    </row>
    <row r="2848" spans="2:16" s="9" customFormat="1" ht="12.75" hidden="1" customHeight="1">
      <c r="B2848" s="63"/>
      <c r="C2848" s="63"/>
      <c r="D2848" s="64"/>
      <c r="E2848" s="64"/>
      <c r="F2848" s="65"/>
      <c r="K2848" s="6"/>
      <c r="L2848" s="6"/>
      <c r="M2848" s="6"/>
      <c r="N2848" s="6"/>
      <c r="O2848" s="6"/>
      <c r="P2848" s="6"/>
    </row>
    <row r="2849" spans="2:16" s="9" customFormat="1" ht="12.75" hidden="1" customHeight="1">
      <c r="B2849" s="63"/>
      <c r="C2849" s="63"/>
      <c r="D2849" s="64"/>
      <c r="E2849" s="64"/>
      <c r="F2849" s="65"/>
      <c r="K2849" s="6"/>
      <c r="L2849" s="6"/>
      <c r="M2849" s="6"/>
      <c r="N2849" s="6"/>
      <c r="O2849" s="6"/>
      <c r="P2849" s="6"/>
    </row>
    <row r="2850" spans="2:16" s="9" customFormat="1" ht="12.75" hidden="1" customHeight="1">
      <c r="B2850" s="63"/>
      <c r="C2850" s="63"/>
      <c r="D2850" s="64"/>
      <c r="E2850" s="64"/>
      <c r="F2850" s="65"/>
      <c r="K2850" s="6"/>
      <c r="L2850" s="6"/>
      <c r="M2850" s="6"/>
      <c r="N2850" s="6"/>
      <c r="O2850" s="6"/>
      <c r="P2850" s="6"/>
    </row>
    <row r="2851" spans="2:16" s="9" customFormat="1" ht="12.75" hidden="1" customHeight="1">
      <c r="B2851" s="63"/>
      <c r="C2851" s="63"/>
      <c r="D2851" s="64"/>
      <c r="E2851" s="64"/>
      <c r="F2851" s="65"/>
      <c r="K2851" s="6"/>
      <c r="L2851" s="6"/>
      <c r="M2851" s="6"/>
      <c r="N2851" s="6"/>
      <c r="O2851" s="6"/>
      <c r="P2851" s="6"/>
    </row>
    <row r="2852" spans="2:16" s="9" customFormat="1" ht="12.75" hidden="1" customHeight="1">
      <c r="B2852" s="63"/>
      <c r="C2852" s="63"/>
      <c r="D2852" s="64"/>
      <c r="E2852" s="64"/>
      <c r="F2852" s="65"/>
      <c r="K2852" s="6"/>
      <c r="L2852" s="6"/>
      <c r="M2852" s="6"/>
      <c r="N2852" s="6"/>
      <c r="O2852" s="6"/>
      <c r="P2852" s="6"/>
    </row>
    <row r="2853" spans="2:16" s="9" customFormat="1" ht="12.75" hidden="1" customHeight="1">
      <c r="B2853" s="63"/>
      <c r="C2853" s="63"/>
      <c r="D2853" s="64"/>
      <c r="E2853" s="64"/>
      <c r="F2853" s="65"/>
      <c r="K2853" s="6"/>
      <c r="L2853" s="6"/>
      <c r="M2853" s="6"/>
      <c r="N2853" s="6"/>
      <c r="O2853" s="6"/>
      <c r="P2853" s="6"/>
    </row>
    <row r="2854" spans="2:16" s="9" customFormat="1" ht="12.75" hidden="1" customHeight="1">
      <c r="B2854" s="63"/>
      <c r="C2854" s="63"/>
      <c r="D2854" s="64"/>
      <c r="E2854" s="64"/>
      <c r="F2854" s="65"/>
      <c r="K2854" s="6"/>
      <c r="L2854" s="6"/>
      <c r="M2854" s="6"/>
      <c r="N2854" s="6"/>
      <c r="O2854" s="6"/>
      <c r="P2854" s="6"/>
    </row>
    <row r="2855" spans="2:16" s="9" customFormat="1" ht="12.75" hidden="1" customHeight="1">
      <c r="B2855" s="63"/>
      <c r="C2855" s="63"/>
      <c r="D2855" s="64"/>
      <c r="E2855" s="64"/>
      <c r="F2855" s="65"/>
      <c r="K2855" s="6"/>
      <c r="L2855" s="6"/>
      <c r="M2855" s="6"/>
      <c r="N2855" s="6"/>
      <c r="O2855" s="6"/>
      <c r="P2855" s="6"/>
    </row>
    <row r="2856" spans="2:16" s="9" customFormat="1" ht="12.75" hidden="1" customHeight="1">
      <c r="B2856" s="63"/>
      <c r="C2856" s="63"/>
      <c r="D2856" s="64"/>
      <c r="E2856" s="64"/>
      <c r="F2856" s="65"/>
      <c r="K2856" s="6"/>
      <c r="L2856" s="6"/>
      <c r="M2856" s="6"/>
      <c r="N2856" s="6"/>
      <c r="O2856" s="6"/>
      <c r="P2856" s="6"/>
    </row>
    <row r="2857" spans="2:16" s="9" customFormat="1" ht="12.75" hidden="1" customHeight="1">
      <c r="B2857" s="63"/>
      <c r="C2857" s="63"/>
      <c r="D2857" s="64"/>
      <c r="E2857" s="64"/>
      <c r="F2857" s="65"/>
      <c r="K2857" s="6"/>
      <c r="L2857" s="6"/>
      <c r="M2857" s="6"/>
      <c r="N2857" s="6"/>
      <c r="O2857" s="6"/>
      <c r="P2857" s="6"/>
    </row>
    <row r="2858" spans="2:16" s="9" customFormat="1" ht="12.75" hidden="1" customHeight="1">
      <c r="B2858" s="63"/>
      <c r="C2858" s="63"/>
      <c r="D2858" s="64"/>
      <c r="E2858" s="64"/>
      <c r="F2858" s="65"/>
      <c r="K2858" s="6"/>
      <c r="L2858" s="6"/>
      <c r="M2858" s="6"/>
      <c r="N2858" s="6"/>
      <c r="O2858" s="6"/>
      <c r="P2858" s="6"/>
    </row>
    <row r="2859" spans="2:16" s="9" customFormat="1" ht="12.75" hidden="1" customHeight="1">
      <c r="B2859" s="63"/>
      <c r="C2859" s="63"/>
      <c r="D2859" s="64"/>
      <c r="E2859" s="64"/>
      <c r="F2859" s="65"/>
      <c r="K2859" s="6"/>
      <c r="L2859" s="6"/>
      <c r="M2859" s="6"/>
      <c r="N2859" s="6"/>
      <c r="O2859" s="6"/>
      <c r="P2859" s="6"/>
    </row>
    <row r="2860" spans="2:16" s="9" customFormat="1" ht="12.75" hidden="1" customHeight="1">
      <c r="B2860" s="63"/>
      <c r="C2860" s="63"/>
      <c r="D2860" s="64"/>
      <c r="E2860" s="64"/>
      <c r="F2860" s="65"/>
      <c r="K2860" s="6"/>
      <c r="L2860" s="6"/>
      <c r="M2860" s="6"/>
      <c r="N2860" s="6"/>
      <c r="O2860" s="6"/>
      <c r="P2860" s="6"/>
    </row>
    <row r="2861" spans="2:16" s="9" customFormat="1" ht="12.75" hidden="1" customHeight="1">
      <c r="B2861" s="63"/>
      <c r="C2861" s="63"/>
      <c r="D2861" s="64"/>
      <c r="E2861" s="64"/>
      <c r="F2861" s="65"/>
      <c r="K2861" s="6"/>
      <c r="L2861" s="6"/>
      <c r="M2861" s="6"/>
      <c r="N2861" s="6"/>
      <c r="O2861" s="6"/>
      <c r="P2861" s="6"/>
    </row>
    <row r="2862" spans="2:16" s="9" customFormat="1" ht="12.75" hidden="1" customHeight="1">
      <c r="B2862" s="63"/>
      <c r="C2862" s="63"/>
      <c r="D2862" s="64"/>
      <c r="E2862" s="64"/>
      <c r="F2862" s="65"/>
      <c r="K2862" s="6"/>
      <c r="L2862" s="6"/>
      <c r="M2862" s="6"/>
      <c r="N2862" s="6"/>
      <c r="O2862" s="6"/>
      <c r="P2862" s="6"/>
    </row>
    <row r="2863" spans="2:16" s="9" customFormat="1" ht="12.75" hidden="1" customHeight="1">
      <c r="B2863" s="63"/>
      <c r="C2863" s="63"/>
      <c r="D2863" s="64"/>
      <c r="E2863" s="64"/>
      <c r="F2863" s="65"/>
      <c r="K2863" s="6"/>
      <c r="L2863" s="6"/>
      <c r="M2863" s="6"/>
      <c r="N2863" s="6"/>
      <c r="O2863" s="6"/>
      <c r="P2863" s="6"/>
    </row>
    <row r="2864" spans="2:16" s="9" customFormat="1" ht="12.75" hidden="1" customHeight="1">
      <c r="B2864" s="63"/>
      <c r="C2864" s="63"/>
      <c r="D2864" s="64"/>
      <c r="E2864" s="64"/>
      <c r="F2864" s="65"/>
      <c r="K2864" s="6"/>
      <c r="L2864" s="6"/>
      <c r="M2864" s="6"/>
      <c r="N2864" s="6"/>
      <c r="O2864" s="6"/>
      <c r="P2864" s="6"/>
    </row>
    <row r="2865" spans="2:16" s="9" customFormat="1" ht="12.75" hidden="1" customHeight="1">
      <c r="B2865" s="63"/>
      <c r="C2865" s="63"/>
      <c r="D2865" s="64"/>
      <c r="E2865" s="64"/>
      <c r="F2865" s="65"/>
      <c r="K2865" s="6"/>
      <c r="L2865" s="6"/>
      <c r="M2865" s="6"/>
      <c r="N2865" s="6"/>
      <c r="O2865" s="6"/>
      <c r="P2865" s="6"/>
    </row>
    <row r="2866" spans="2:16" s="9" customFormat="1" ht="12.75" hidden="1" customHeight="1">
      <c r="B2866" s="63"/>
      <c r="C2866" s="63"/>
      <c r="D2866" s="64"/>
      <c r="E2866" s="64"/>
      <c r="F2866" s="65"/>
      <c r="K2866" s="6"/>
      <c r="L2866" s="6"/>
      <c r="M2866" s="6"/>
      <c r="N2866" s="6"/>
      <c r="O2866" s="6"/>
      <c r="P2866" s="6"/>
    </row>
    <row r="2867" spans="2:16" s="9" customFormat="1" ht="12.75" hidden="1" customHeight="1">
      <c r="B2867" s="63"/>
      <c r="C2867" s="63"/>
      <c r="D2867" s="64"/>
      <c r="E2867" s="64"/>
      <c r="F2867" s="65"/>
      <c r="K2867" s="6"/>
      <c r="L2867" s="6"/>
      <c r="M2867" s="6"/>
      <c r="N2867" s="6"/>
      <c r="O2867" s="6"/>
      <c r="P2867" s="6"/>
    </row>
    <row r="2868" spans="2:16" s="9" customFormat="1" ht="12.75" hidden="1" customHeight="1">
      <c r="B2868" s="63"/>
      <c r="C2868" s="63"/>
      <c r="D2868" s="64"/>
      <c r="E2868" s="64"/>
      <c r="F2868" s="65"/>
      <c r="K2868" s="6"/>
      <c r="L2868" s="6"/>
      <c r="M2868" s="6"/>
      <c r="N2868" s="6"/>
      <c r="O2868" s="6"/>
      <c r="P2868" s="6"/>
    </row>
    <row r="2869" spans="2:16" s="9" customFormat="1" ht="12.75" hidden="1" customHeight="1">
      <c r="B2869" s="63"/>
      <c r="C2869" s="63"/>
      <c r="D2869" s="64"/>
      <c r="E2869" s="64"/>
      <c r="F2869" s="65"/>
      <c r="K2869" s="6"/>
      <c r="L2869" s="6"/>
      <c r="M2869" s="6"/>
      <c r="N2869" s="6"/>
      <c r="O2869" s="6"/>
      <c r="P2869" s="6"/>
    </row>
    <row r="2870" spans="2:16" s="9" customFormat="1" ht="12.75" hidden="1" customHeight="1">
      <c r="B2870" s="63"/>
      <c r="C2870" s="63"/>
      <c r="D2870" s="64"/>
      <c r="E2870" s="64"/>
      <c r="F2870" s="65"/>
      <c r="K2870" s="6"/>
      <c r="L2870" s="6"/>
      <c r="M2870" s="6"/>
      <c r="N2870" s="6"/>
      <c r="O2870" s="6"/>
      <c r="P2870" s="6"/>
    </row>
    <row r="2871" spans="2:16" s="9" customFormat="1" ht="12.75" hidden="1" customHeight="1">
      <c r="B2871" s="63"/>
      <c r="C2871" s="63"/>
      <c r="D2871" s="64"/>
      <c r="E2871" s="64"/>
      <c r="F2871" s="65"/>
      <c r="K2871" s="6"/>
      <c r="L2871" s="6"/>
      <c r="M2871" s="6"/>
      <c r="N2871" s="6"/>
      <c r="O2871" s="6"/>
      <c r="P2871" s="6"/>
    </row>
    <row r="2872" spans="2:16" s="9" customFormat="1" ht="12.75" hidden="1" customHeight="1">
      <c r="B2872" s="63"/>
      <c r="C2872" s="63"/>
      <c r="D2872" s="64"/>
      <c r="E2872" s="64"/>
      <c r="F2872" s="65"/>
      <c r="K2872" s="6"/>
      <c r="L2872" s="6"/>
      <c r="M2872" s="6"/>
      <c r="N2872" s="6"/>
      <c r="O2872" s="6"/>
      <c r="P2872" s="6"/>
    </row>
    <row r="2873" spans="2:16" s="9" customFormat="1" ht="12.75" hidden="1" customHeight="1">
      <c r="B2873" s="63"/>
      <c r="C2873" s="63"/>
      <c r="D2873" s="64"/>
      <c r="E2873" s="64"/>
      <c r="F2873" s="65"/>
      <c r="K2873" s="6"/>
      <c r="L2873" s="6"/>
      <c r="M2873" s="6"/>
      <c r="N2873" s="6"/>
      <c r="O2873" s="6"/>
      <c r="P2873" s="6"/>
    </row>
    <row r="2874" spans="2:16" s="9" customFormat="1" ht="12.75" hidden="1" customHeight="1">
      <c r="B2874" s="63"/>
      <c r="C2874" s="63"/>
      <c r="D2874" s="64"/>
      <c r="E2874" s="64"/>
      <c r="F2874" s="65"/>
      <c r="K2874" s="6"/>
      <c r="L2874" s="6"/>
      <c r="M2874" s="6"/>
      <c r="N2874" s="6"/>
      <c r="O2874" s="6"/>
      <c r="P2874" s="6"/>
    </row>
    <row r="2875" spans="2:16" s="9" customFormat="1" ht="12.75" hidden="1" customHeight="1">
      <c r="B2875" s="63"/>
      <c r="C2875" s="63"/>
      <c r="D2875" s="64"/>
      <c r="E2875" s="64"/>
      <c r="F2875" s="65"/>
      <c r="K2875" s="6"/>
      <c r="L2875" s="6"/>
      <c r="M2875" s="6"/>
      <c r="N2875" s="6"/>
      <c r="O2875" s="6"/>
      <c r="P2875" s="6"/>
    </row>
    <row r="2876" spans="2:16" s="9" customFormat="1" ht="12.75" hidden="1" customHeight="1">
      <c r="B2876" s="63"/>
      <c r="C2876" s="63"/>
      <c r="D2876" s="64"/>
      <c r="E2876" s="64"/>
      <c r="F2876" s="65"/>
      <c r="K2876" s="6"/>
      <c r="L2876" s="6"/>
      <c r="M2876" s="6"/>
      <c r="N2876" s="6"/>
      <c r="O2876" s="6"/>
      <c r="P2876" s="6"/>
    </row>
    <row r="2877" spans="2:16" s="9" customFormat="1" ht="12.75" hidden="1" customHeight="1">
      <c r="B2877" s="63"/>
      <c r="C2877" s="63"/>
      <c r="D2877" s="64"/>
      <c r="E2877" s="64"/>
      <c r="F2877" s="65"/>
      <c r="K2877" s="6"/>
      <c r="L2877" s="6"/>
      <c r="M2877" s="6"/>
      <c r="N2877" s="6"/>
      <c r="O2877" s="6"/>
      <c r="P2877" s="6"/>
    </row>
    <row r="2878" spans="2:16" s="9" customFormat="1" ht="12.75" hidden="1" customHeight="1">
      <c r="B2878" s="63"/>
      <c r="C2878" s="63"/>
      <c r="D2878" s="64"/>
      <c r="E2878" s="64"/>
      <c r="F2878" s="65"/>
      <c r="K2878" s="6"/>
      <c r="L2878" s="6"/>
      <c r="M2878" s="6"/>
      <c r="N2878" s="6"/>
      <c r="O2878" s="6"/>
      <c r="P2878" s="6"/>
    </row>
    <row r="2879" spans="2:16" s="9" customFormat="1" ht="12.75" hidden="1" customHeight="1">
      <c r="B2879" s="63"/>
      <c r="C2879" s="63"/>
      <c r="D2879" s="64"/>
      <c r="E2879" s="64"/>
      <c r="F2879" s="65"/>
      <c r="K2879" s="6"/>
      <c r="L2879" s="6"/>
      <c r="M2879" s="6"/>
      <c r="N2879" s="6"/>
      <c r="O2879" s="6"/>
      <c r="P2879" s="6"/>
    </row>
    <row r="2880" spans="2:16" s="9" customFormat="1" ht="12.75" hidden="1" customHeight="1">
      <c r="B2880" s="63"/>
      <c r="C2880" s="63"/>
      <c r="D2880" s="64"/>
      <c r="E2880" s="64"/>
      <c r="F2880" s="65"/>
      <c r="K2880" s="6"/>
      <c r="L2880" s="6"/>
      <c r="M2880" s="6"/>
      <c r="N2880" s="6"/>
      <c r="O2880" s="6"/>
      <c r="P2880" s="6"/>
    </row>
    <row r="2881" spans="2:16" s="9" customFormat="1" ht="12.75" hidden="1" customHeight="1">
      <c r="B2881" s="63"/>
      <c r="C2881" s="63"/>
      <c r="D2881" s="64"/>
      <c r="E2881" s="64"/>
      <c r="F2881" s="65"/>
      <c r="K2881" s="6"/>
      <c r="L2881" s="6"/>
      <c r="M2881" s="6"/>
      <c r="N2881" s="6"/>
      <c r="O2881" s="6"/>
      <c r="P2881" s="6"/>
    </row>
    <row r="2882" spans="2:16" s="9" customFormat="1" ht="12.75" hidden="1" customHeight="1">
      <c r="B2882" s="63"/>
      <c r="C2882" s="63"/>
      <c r="D2882" s="64"/>
      <c r="E2882" s="64"/>
      <c r="F2882" s="65"/>
      <c r="K2882" s="6"/>
      <c r="L2882" s="6"/>
      <c r="M2882" s="6"/>
      <c r="N2882" s="6"/>
      <c r="O2882" s="6"/>
      <c r="P2882" s="6"/>
    </row>
    <row r="2883" spans="2:16" s="9" customFormat="1" ht="12.75" hidden="1" customHeight="1">
      <c r="B2883" s="63"/>
      <c r="C2883" s="63"/>
      <c r="D2883" s="64"/>
      <c r="E2883" s="64"/>
      <c r="F2883" s="65"/>
      <c r="K2883" s="6"/>
      <c r="L2883" s="6"/>
      <c r="M2883" s="6"/>
      <c r="N2883" s="6"/>
      <c r="O2883" s="6"/>
      <c r="P2883" s="6"/>
    </row>
    <row r="2884" spans="2:16" s="9" customFormat="1" ht="12.75" hidden="1" customHeight="1">
      <c r="B2884" s="63"/>
      <c r="C2884" s="63"/>
      <c r="D2884" s="64"/>
      <c r="E2884" s="64"/>
      <c r="F2884" s="65"/>
      <c r="K2884" s="6"/>
      <c r="L2884" s="6"/>
      <c r="M2884" s="6"/>
      <c r="N2884" s="6"/>
      <c r="O2884" s="6"/>
      <c r="P2884" s="6"/>
    </row>
    <row r="2885" spans="2:16" s="9" customFormat="1" ht="12.75" hidden="1" customHeight="1">
      <c r="B2885" s="63"/>
      <c r="C2885" s="63"/>
      <c r="D2885" s="64"/>
      <c r="E2885" s="64"/>
      <c r="F2885" s="65"/>
      <c r="K2885" s="6"/>
      <c r="L2885" s="6"/>
      <c r="M2885" s="6"/>
      <c r="N2885" s="6"/>
      <c r="O2885" s="6"/>
      <c r="P2885" s="6"/>
    </row>
    <row r="2886" spans="2:16" s="9" customFormat="1" ht="12.75" hidden="1" customHeight="1">
      <c r="B2886" s="63"/>
      <c r="C2886" s="63"/>
      <c r="D2886" s="64"/>
      <c r="E2886" s="64"/>
      <c r="F2886" s="65"/>
      <c r="K2886" s="6"/>
      <c r="L2886" s="6"/>
      <c r="M2886" s="6"/>
      <c r="N2886" s="6"/>
      <c r="O2886" s="6"/>
      <c r="P2886" s="6"/>
    </row>
    <row r="2887" spans="2:16" s="9" customFormat="1" ht="12.75" hidden="1" customHeight="1">
      <c r="B2887" s="63"/>
      <c r="C2887" s="63"/>
      <c r="D2887" s="64"/>
      <c r="E2887" s="64"/>
      <c r="F2887" s="65"/>
      <c r="K2887" s="6"/>
      <c r="L2887" s="6"/>
      <c r="M2887" s="6"/>
      <c r="N2887" s="6"/>
      <c r="O2887" s="6"/>
      <c r="P2887" s="6"/>
    </row>
    <row r="2888" spans="2:16" s="9" customFormat="1" ht="12.75" hidden="1" customHeight="1">
      <c r="B2888" s="63"/>
      <c r="C2888" s="63"/>
      <c r="D2888" s="64"/>
      <c r="E2888" s="64"/>
      <c r="F2888" s="65"/>
      <c r="K2888" s="6"/>
      <c r="L2888" s="6"/>
      <c r="M2888" s="6"/>
      <c r="N2888" s="6"/>
      <c r="O2888" s="6"/>
      <c r="P2888" s="6"/>
    </row>
    <row r="2889" spans="2:16" s="9" customFormat="1" ht="12.75" hidden="1" customHeight="1">
      <c r="B2889" s="63"/>
      <c r="C2889" s="63"/>
      <c r="D2889" s="64"/>
      <c r="E2889" s="64"/>
      <c r="F2889" s="65"/>
      <c r="K2889" s="6"/>
      <c r="L2889" s="6"/>
      <c r="M2889" s="6"/>
      <c r="N2889" s="6"/>
      <c r="O2889" s="6"/>
      <c r="P2889" s="6"/>
    </row>
    <row r="2890" spans="2:16" s="9" customFormat="1" ht="12.75" hidden="1" customHeight="1">
      <c r="B2890" s="63"/>
      <c r="C2890" s="63"/>
      <c r="D2890" s="64"/>
      <c r="E2890" s="64"/>
      <c r="F2890" s="65"/>
      <c r="K2890" s="6"/>
      <c r="L2890" s="6"/>
      <c r="M2890" s="6"/>
      <c r="N2890" s="6"/>
      <c r="O2890" s="6"/>
      <c r="P2890" s="6"/>
    </row>
    <row r="2891" spans="2:16" s="9" customFormat="1" ht="12.75" hidden="1" customHeight="1">
      <c r="B2891" s="63"/>
      <c r="C2891" s="63"/>
      <c r="D2891" s="64"/>
      <c r="E2891" s="64"/>
      <c r="F2891" s="65"/>
      <c r="K2891" s="6"/>
      <c r="L2891" s="6"/>
      <c r="M2891" s="6"/>
      <c r="N2891" s="6"/>
      <c r="O2891" s="6"/>
      <c r="P2891" s="6"/>
    </row>
    <row r="2892" spans="2:16" s="9" customFormat="1" ht="12.75" hidden="1" customHeight="1">
      <c r="B2892" s="63"/>
      <c r="C2892" s="63"/>
      <c r="D2892" s="64"/>
      <c r="E2892" s="64"/>
      <c r="F2892" s="65"/>
      <c r="K2892" s="6"/>
      <c r="L2892" s="6"/>
      <c r="M2892" s="6"/>
      <c r="N2892" s="6"/>
      <c r="O2892" s="6"/>
      <c r="P2892" s="6"/>
    </row>
    <row r="2893" spans="2:16" s="9" customFormat="1" ht="12.75" hidden="1" customHeight="1">
      <c r="B2893" s="63"/>
      <c r="C2893" s="63"/>
      <c r="D2893" s="64"/>
      <c r="E2893" s="64"/>
      <c r="F2893" s="65"/>
      <c r="K2893" s="6"/>
      <c r="L2893" s="6"/>
      <c r="M2893" s="6"/>
      <c r="N2893" s="6"/>
      <c r="O2893" s="6"/>
      <c r="P2893" s="6"/>
    </row>
    <row r="2894" spans="2:16" s="9" customFormat="1" ht="12.75" hidden="1" customHeight="1">
      <c r="B2894" s="63"/>
      <c r="C2894" s="63"/>
      <c r="D2894" s="64"/>
      <c r="E2894" s="64"/>
      <c r="F2894" s="65"/>
      <c r="K2894" s="6"/>
      <c r="L2894" s="6"/>
      <c r="M2894" s="6"/>
      <c r="N2894" s="6"/>
      <c r="O2894" s="6"/>
      <c r="P2894" s="6"/>
    </row>
    <row r="2895" spans="2:16" s="9" customFormat="1" ht="12.75" hidden="1" customHeight="1">
      <c r="B2895" s="63"/>
      <c r="C2895" s="63"/>
      <c r="D2895" s="64"/>
      <c r="E2895" s="64"/>
      <c r="F2895" s="65"/>
      <c r="K2895" s="6"/>
      <c r="L2895" s="6"/>
      <c r="M2895" s="6"/>
      <c r="N2895" s="6"/>
      <c r="O2895" s="6"/>
      <c r="P2895" s="6"/>
    </row>
    <row r="2896" spans="2:16" s="9" customFormat="1" ht="12.75" hidden="1" customHeight="1">
      <c r="B2896" s="63"/>
      <c r="C2896" s="63"/>
      <c r="D2896" s="64"/>
      <c r="E2896" s="64"/>
      <c r="F2896" s="65"/>
      <c r="K2896" s="6"/>
      <c r="L2896" s="6"/>
      <c r="M2896" s="6"/>
      <c r="N2896" s="6"/>
      <c r="O2896" s="6"/>
      <c r="P2896" s="6"/>
    </row>
    <row r="2897" spans="2:16" s="9" customFormat="1" ht="12.75" hidden="1" customHeight="1">
      <c r="B2897" s="63"/>
      <c r="C2897" s="63"/>
      <c r="D2897" s="64"/>
      <c r="E2897" s="64"/>
      <c r="F2897" s="65"/>
      <c r="K2897" s="6"/>
      <c r="L2897" s="6"/>
      <c r="M2897" s="6"/>
      <c r="N2897" s="6"/>
      <c r="O2897" s="6"/>
      <c r="P2897" s="6"/>
    </row>
    <row r="2898" spans="2:16" s="9" customFormat="1" ht="12.75" hidden="1" customHeight="1">
      <c r="B2898" s="63"/>
      <c r="C2898" s="63"/>
      <c r="D2898" s="64"/>
      <c r="E2898" s="64"/>
      <c r="F2898" s="65"/>
      <c r="K2898" s="6"/>
      <c r="L2898" s="6"/>
      <c r="M2898" s="6"/>
      <c r="N2898" s="6"/>
      <c r="O2898" s="6"/>
      <c r="P2898" s="6"/>
    </row>
    <row r="2899" spans="2:16" s="9" customFormat="1" ht="12.75" hidden="1" customHeight="1">
      <c r="B2899" s="63"/>
      <c r="C2899" s="63"/>
      <c r="D2899" s="64"/>
      <c r="E2899" s="64"/>
      <c r="F2899" s="65"/>
      <c r="K2899" s="6"/>
      <c r="L2899" s="6"/>
      <c r="M2899" s="6"/>
      <c r="N2899" s="6"/>
      <c r="O2899" s="6"/>
      <c r="P2899" s="6"/>
    </row>
    <row r="2900" spans="2:16" s="9" customFormat="1" ht="12.75" hidden="1" customHeight="1">
      <c r="B2900" s="63"/>
      <c r="C2900" s="63"/>
      <c r="D2900" s="64"/>
      <c r="E2900" s="64"/>
      <c r="F2900" s="65"/>
      <c r="K2900" s="6"/>
      <c r="L2900" s="6"/>
      <c r="M2900" s="6"/>
      <c r="N2900" s="6"/>
      <c r="O2900" s="6"/>
      <c r="P2900" s="6"/>
    </row>
    <row r="2901" spans="2:16" s="9" customFormat="1" ht="12.75" hidden="1" customHeight="1">
      <c r="B2901" s="63"/>
      <c r="C2901" s="63"/>
      <c r="D2901" s="64"/>
      <c r="E2901" s="64"/>
      <c r="F2901" s="65"/>
      <c r="K2901" s="6"/>
      <c r="L2901" s="6"/>
      <c r="M2901" s="6"/>
      <c r="N2901" s="6"/>
      <c r="O2901" s="6"/>
      <c r="P2901" s="6"/>
    </row>
    <row r="2902" spans="2:16" s="9" customFormat="1" ht="12.75" hidden="1" customHeight="1">
      <c r="B2902" s="63"/>
      <c r="C2902" s="63"/>
      <c r="D2902" s="64"/>
      <c r="E2902" s="64"/>
      <c r="F2902" s="65"/>
      <c r="K2902" s="6"/>
      <c r="L2902" s="6"/>
      <c r="M2902" s="6"/>
      <c r="N2902" s="6"/>
      <c r="O2902" s="6"/>
      <c r="P2902" s="6"/>
    </row>
    <row r="2903" spans="2:16" s="9" customFormat="1" ht="12.75" hidden="1" customHeight="1">
      <c r="B2903" s="63"/>
      <c r="C2903" s="63"/>
      <c r="D2903" s="64"/>
      <c r="E2903" s="64"/>
      <c r="F2903" s="65"/>
      <c r="K2903" s="6"/>
      <c r="L2903" s="6"/>
      <c r="M2903" s="6"/>
      <c r="N2903" s="6"/>
      <c r="O2903" s="6"/>
      <c r="P2903" s="6"/>
    </row>
    <row r="2904" spans="2:16" s="9" customFormat="1" ht="12.75" hidden="1" customHeight="1">
      <c r="B2904" s="63"/>
      <c r="C2904" s="63"/>
      <c r="D2904" s="64"/>
      <c r="E2904" s="64"/>
      <c r="F2904" s="65"/>
      <c r="K2904" s="6"/>
      <c r="L2904" s="6"/>
      <c r="M2904" s="6"/>
      <c r="N2904" s="6"/>
      <c r="O2904" s="6"/>
      <c r="P2904" s="6"/>
    </row>
    <row r="2905" spans="2:16" s="9" customFormat="1" ht="12.75" hidden="1" customHeight="1">
      <c r="B2905" s="63"/>
      <c r="C2905" s="63"/>
      <c r="D2905" s="64"/>
      <c r="E2905" s="64"/>
      <c r="F2905" s="65"/>
      <c r="K2905" s="6"/>
      <c r="L2905" s="6"/>
      <c r="M2905" s="6"/>
      <c r="N2905" s="6"/>
      <c r="O2905" s="6"/>
      <c r="P2905" s="6"/>
    </row>
    <row r="2906" spans="2:16" s="9" customFormat="1" ht="12.75" hidden="1" customHeight="1">
      <c r="B2906" s="63"/>
      <c r="C2906" s="63"/>
      <c r="D2906" s="64"/>
      <c r="E2906" s="64"/>
      <c r="F2906" s="65"/>
      <c r="K2906" s="6"/>
      <c r="L2906" s="6"/>
      <c r="M2906" s="6"/>
      <c r="N2906" s="6"/>
      <c r="O2906" s="6"/>
      <c r="P2906" s="6"/>
    </row>
    <row r="2907" spans="2:16" s="9" customFormat="1" ht="12.75" hidden="1" customHeight="1">
      <c r="B2907" s="63"/>
      <c r="C2907" s="63"/>
      <c r="D2907" s="64"/>
      <c r="E2907" s="64"/>
      <c r="F2907" s="65"/>
      <c r="K2907" s="6"/>
      <c r="L2907" s="6"/>
      <c r="M2907" s="6"/>
      <c r="N2907" s="6"/>
      <c r="O2907" s="6"/>
      <c r="P2907" s="6"/>
    </row>
    <row r="2908" spans="2:16" s="9" customFormat="1" ht="12.75" hidden="1" customHeight="1">
      <c r="B2908" s="63"/>
      <c r="C2908" s="63"/>
      <c r="D2908" s="64"/>
      <c r="E2908" s="64"/>
      <c r="F2908" s="65"/>
      <c r="K2908" s="6"/>
      <c r="L2908" s="6"/>
      <c r="M2908" s="6"/>
      <c r="N2908" s="6"/>
      <c r="O2908" s="6"/>
      <c r="P2908" s="6"/>
    </row>
    <row r="2909" spans="2:16" s="9" customFormat="1" ht="12.75" hidden="1" customHeight="1">
      <c r="B2909" s="63"/>
      <c r="C2909" s="63"/>
      <c r="D2909" s="64"/>
      <c r="E2909" s="64"/>
      <c r="F2909" s="65"/>
      <c r="K2909" s="6"/>
      <c r="L2909" s="6"/>
      <c r="M2909" s="6"/>
      <c r="N2909" s="6"/>
      <c r="O2909" s="6"/>
      <c r="P2909" s="6"/>
    </row>
    <row r="2910" spans="2:16" s="9" customFormat="1" ht="12.75" hidden="1" customHeight="1">
      <c r="B2910" s="63"/>
      <c r="C2910" s="63"/>
      <c r="D2910" s="64"/>
      <c r="E2910" s="64"/>
      <c r="F2910" s="65"/>
      <c r="K2910" s="6"/>
      <c r="L2910" s="6"/>
      <c r="M2910" s="6"/>
      <c r="N2910" s="6"/>
      <c r="O2910" s="6"/>
      <c r="P2910" s="6"/>
    </row>
    <row r="2911" spans="2:16" s="9" customFormat="1" ht="12.75" hidden="1" customHeight="1">
      <c r="B2911" s="63"/>
      <c r="C2911" s="63"/>
      <c r="D2911" s="64"/>
      <c r="E2911" s="64"/>
      <c r="F2911" s="65"/>
      <c r="K2911" s="6"/>
      <c r="L2911" s="6"/>
      <c r="M2911" s="6"/>
      <c r="N2911" s="6"/>
      <c r="O2911" s="6"/>
      <c r="P2911" s="6"/>
    </row>
    <row r="2912" spans="2:16" s="9" customFormat="1" ht="12.75" hidden="1" customHeight="1">
      <c r="B2912" s="63"/>
      <c r="C2912" s="63"/>
      <c r="D2912" s="64"/>
      <c r="E2912" s="64"/>
      <c r="F2912" s="65"/>
      <c r="K2912" s="6"/>
      <c r="L2912" s="6"/>
      <c r="M2912" s="6"/>
      <c r="N2912" s="6"/>
      <c r="O2912" s="6"/>
      <c r="P2912" s="6"/>
    </row>
    <row r="2913" spans="2:16" s="9" customFormat="1" ht="12.75" hidden="1" customHeight="1">
      <c r="B2913" s="63"/>
      <c r="C2913" s="63"/>
      <c r="D2913" s="64"/>
      <c r="E2913" s="64"/>
      <c r="F2913" s="65"/>
      <c r="K2913" s="6"/>
      <c r="L2913" s="6"/>
      <c r="M2913" s="6"/>
      <c r="N2913" s="6"/>
      <c r="O2913" s="6"/>
      <c r="P2913" s="6"/>
    </row>
    <row r="2914" spans="2:16" s="9" customFormat="1" ht="12.75" hidden="1" customHeight="1">
      <c r="B2914" s="63"/>
      <c r="C2914" s="63"/>
      <c r="D2914" s="64"/>
      <c r="E2914" s="64"/>
      <c r="F2914" s="65"/>
      <c r="K2914" s="6"/>
      <c r="L2914" s="6"/>
      <c r="M2914" s="6"/>
      <c r="N2914" s="6"/>
      <c r="O2914" s="6"/>
      <c r="P2914" s="6"/>
    </row>
    <row r="2915" spans="2:16" s="9" customFormat="1" ht="12.75" hidden="1" customHeight="1">
      <c r="B2915" s="63"/>
      <c r="C2915" s="63"/>
      <c r="D2915" s="64"/>
      <c r="E2915" s="64"/>
      <c r="F2915" s="65"/>
      <c r="K2915" s="6"/>
      <c r="L2915" s="6"/>
      <c r="M2915" s="6"/>
      <c r="N2915" s="6"/>
      <c r="O2915" s="6"/>
      <c r="P2915" s="6"/>
    </row>
    <row r="2916" spans="2:16" s="9" customFormat="1" ht="12.75" hidden="1" customHeight="1">
      <c r="B2916" s="63"/>
      <c r="C2916" s="63"/>
      <c r="D2916" s="64"/>
      <c r="E2916" s="64"/>
      <c r="F2916" s="65"/>
      <c r="K2916" s="6"/>
      <c r="L2916" s="6"/>
      <c r="M2916" s="6"/>
      <c r="N2916" s="6"/>
      <c r="O2916" s="6"/>
      <c r="P2916" s="6"/>
    </row>
    <row r="2917" spans="2:16" s="9" customFormat="1" ht="12.75" hidden="1" customHeight="1">
      <c r="B2917" s="63"/>
      <c r="C2917" s="63"/>
      <c r="D2917" s="64"/>
      <c r="E2917" s="64"/>
      <c r="F2917" s="65"/>
      <c r="K2917" s="6"/>
      <c r="L2917" s="6"/>
      <c r="M2917" s="6"/>
      <c r="N2917" s="6"/>
      <c r="O2917" s="6"/>
      <c r="P2917" s="6"/>
    </row>
    <row r="2918" spans="2:16" s="9" customFormat="1" ht="12.75" hidden="1" customHeight="1">
      <c r="B2918" s="63"/>
      <c r="C2918" s="63"/>
      <c r="D2918" s="64"/>
      <c r="E2918" s="64"/>
      <c r="F2918" s="65"/>
      <c r="K2918" s="6"/>
      <c r="L2918" s="6"/>
      <c r="M2918" s="6"/>
      <c r="N2918" s="6"/>
      <c r="O2918" s="6"/>
      <c r="P2918" s="6"/>
    </row>
    <row r="2919" spans="2:16" s="9" customFormat="1" ht="12.75" hidden="1" customHeight="1">
      <c r="B2919" s="63"/>
      <c r="C2919" s="63"/>
      <c r="D2919" s="64"/>
      <c r="E2919" s="64"/>
      <c r="F2919" s="65"/>
      <c r="K2919" s="6"/>
      <c r="L2919" s="6"/>
      <c r="M2919" s="6"/>
      <c r="N2919" s="6"/>
      <c r="O2919" s="6"/>
      <c r="P2919" s="6"/>
    </row>
    <row r="2920" spans="2:16" s="9" customFormat="1" ht="12.75" hidden="1" customHeight="1">
      <c r="B2920" s="63"/>
      <c r="C2920" s="63"/>
      <c r="D2920" s="64"/>
      <c r="E2920" s="64"/>
      <c r="F2920" s="65"/>
      <c r="K2920" s="6"/>
      <c r="L2920" s="6"/>
      <c r="M2920" s="6"/>
      <c r="N2920" s="6"/>
      <c r="O2920" s="6"/>
      <c r="P2920" s="6"/>
    </row>
    <row r="2921" spans="2:16" s="9" customFormat="1" ht="12.75" hidden="1" customHeight="1">
      <c r="B2921" s="63"/>
      <c r="C2921" s="63"/>
      <c r="D2921" s="64"/>
      <c r="E2921" s="64"/>
      <c r="F2921" s="65"/>
      <c r="K2921" s="6"/>
      <c r="L2921" s="6"/>
      <c r="M2921" s="6"/>
      <c r="N2921" s="6"/>
      <c r="O2921" s="6"/>
      <c r="P2921" s="6"/>
    </row>
    <row r="2922" spans="2:16" s="9" customFormat="1" ht="12.75" hidden="1" customHeight="1">
      <c r="B2922" s="63"/>
      <c r="C2922" s="63"/>
      <c r="D2922" s="64"/>
      <c r="E2922" s="64"/>
      <c r="F2922" s="65"/>
      <c r="K2922" s="6"/>
      <c r="L2922" s="6"/>
      <c r="M2922" s="6"/>
      <c r="N2922" s="6"/>
      <c r="O2922" s="6"/>
      <c r="P2922" s="6"/>
    </row>
    <row r="2923" spans="2:16" s="9" customFormat="1" ht="12.75" hidden="1" customHeight="1">
      <c r="B2923" s="63"/>
      <c r="C2923" s="63"/>
      <c r="D2923" s="64"/>
      <c r="E2923" s="64"/>
      <c r="F2923" s="65"/>
      <c r="K2923" s="6"/>
      <c r="L2923" s="6"/>
      <c r="M2923" s="6"/>
      <c r="N2923" s="6"/>
      <c r="O2923" s="6"/>
      <c r="P2923" s="6"/>
    </row>
    <row r="2924" spans="2:16" s="9" customFormat="1" ht="12.75" hidden="1" customHeight="1">
      <c r="B2924" s="63"/>
      <c r="C2924" s="63"/>
      <c r="D2924" s="64"/>
      <c r="E2924" s="64"/>
      <c r="F2924" s="65"/>
      <c r="K2924" s="6"/>
      <c r="L2924" s="6"/>
      <c r="M2924" s="6"/>
      <c r="N2924" s="6"/>
      <c r="O2924" s="6"/>
      <c r="P2924" s="6"/>
    </row>
    <row r="2925" spans="2:16" s="9" customFormat="1" ht="12.75" hidden="1" customHeight="1">
      <c r="B2925" s="63"/>
      <c r="C2925" s="63"/>
      <c r="D2925" s="64"/>
      <c r="E2925" s="64"/>
      <c r="F2925" s="65"/>
      <c r="K2925" s="6"/>
      <c r="L2925" s="6"/>
      <c r="M2925" s="6"/>
      <c r="N2925" s="6"/>
      <c r="O2925" s="6"/>
      <c r="P2925" s="6"/>
    </row>
    <row r="2926" spans="2:16" s="9" customFormat="1" ht="12.75" hidden="1" customHeight="1">
      <c r="B2926" s="63"/>
      <c r="C2926" s="63"/>
      <c r="D2926" s="64"/>
      <c r="E2926" s="64"/>
      <c r="F2926" s="65"/>
      <c r="K2926" s="6"/>
      <c r="L2926" s="6"/>
      <c r="M2926" s="6"/>
      <c r="N2926" s="6"/>
      <c r="O2926" s="6"/>
      <c r="P2926" s="6"/>
    </row>
    <row r="2927" spans="2:16" s="9" customFormat="1" ht="12.75" hidden="1" customHeight="1">
      <c r="B2927" s="63"/>
      <c r="C2927" s="63"/>
      <c r="D2927" s="64"/>
      <c r="E2927" s="64"/>
      <c r="F2927" s="65"/>
      <c r="K2927" s="6"/>
      <c r="L2927" s="6"/>
      <c r="M2927" s="6"/>
      <c r="N2927" s="6"/>
      <c r="O2927" s="6"/>
      <c r="P2927" s="6"/>
    </row>
    <row r="2928" spans="2:16" s="9" customFormat="1" ht="12.75" hidden="1" customHeight="1">
      <c r="B2928" s="63"/>
      <c r="C2928" s="63"/>
      <c r="D2928" s="64"/>
      <c r="E2928" s="64"/>
      <c r="F2928" s="65"/>
      <c r="K2928" s="6"/>
      <c r="L2928" s="6"/>
      <c r="M2928" s="6"/>
      <c r="N2928" s="6"/>
      <c r="O2928" s="6"/>
      <c r="P2928" s="6"/>
    </row>
    <row r="2929" spans="2:16" s="9" customFormat="1" ht="12.75" hidden="1" customHeight="1">
      <c r="B2929" s="63"/>
      <c r="C2929" s="63"/>
      <c r="D2929" s="64"/>
      <c r="E2929" s="64"/>
      <c r="F2929" s="65"/>
      <c r="K2929" s="6"/>
      <c r="L2929" s="6"/>
      <c r="M2929" s="6"/>
      <c r="N2929" s="6"/>
      <c r="O2929" s="6"/>
      <c r="P2929" s="6"/>
    </row>
    <row r="2930" spans="2:16" s="9" customFormat="1" ht="12.75" hidden="1" customHeight="1">
      <c r="B2930" s="63"/>
      <c r="C2930" s="63"/>
      <c r="D2930" s="64"/>
      <c r="E2930" s="64"/>
      <c r="F2930" s="65"/>
      <c r="K2930" s="6"/>
      <c r="L2930" s="6"/>
      <c r="M2930" s="6"/>
      <c r="N2930" s="6"/>
      <c r="O2930" s="6"/>
      <c r="P2930" s="6"/>
    </row>
    <row r="2931" spans="2:16" s="9" customFormat="1" ht="12.75" hidden="1" customHeight="1">
      <c r="B2931" s="63"/>
      <c r="C2931" s="63"/>
      <c r="D2931" s="64"/>
      <c r="E2931" s="64"/>
      <c r="F2931" s="65"/>
      <c r="K2931" s="6"/>
      <c r="L2931" s="6"/>
      <c r="M2931" s="6"/>
      <c r="N2931" s="6"/>
      <c r="O2931" s="6"/>
      <c r="P2931" s="6"/>
    </row>
    <row r="2932" spans="2:16" s="9" customFormat="1" ht="12.75" hidden="1" customHeight="1">
      <c r="B2932" s="63"/>
      <c r="C2932" s="63"/>
      <c r="D2932" s="64"/>
      <c r="E2932" s="64"/>
      <c r="F2932" s="65"/>
      <c r="K2932" s="6"/>
      <c r="L2932" s="6"/>
      <c r="M2932" s="6"/>
      <c r="N2932" s="6"/>
      <c r="O2932" s="6"/>
      <c r="P2932" s="6"/>
    </row>
    <row r="2933" spans="2:16" s="9" customFormat="1" ht="12.75" hidden="1" customHeight="1">
      <c r="B2933" s="63"/>
      <c r="C2933" s="63"/>
      <c r="D2933" s="64"/>
      <c r="E2933" s="64"/>
      <c r="F2933" s="65"/>
      <c r="K2933" s="6"/>
      <c r="L2933" s="6"/>
      <c r="M2933" s="6"/>
      <c r="N2933" s="6"/>
      <c r="O2933" s="6"/>
      <c r="P2933" s="6"/>
    </row>
    <row r="2934" spans="2:16" s="9" customFormat="1" ht="12.75" hidden="1" customHeight="1">
      <c r="B2934" s="63"/>
      <c r="C2934" s="63"/>
      <c r="D2934" s="64"/>
      <c r="E2934" s="64"/>
      <c r="F2934" s="65"/>
      <c r="K2934" s="6"/>
      <c r="L2934" s="6"/>
      <c r="M2934" s="6"/>
      <c r="N2934" s="6"/>
      <c r="O2934" s="6"/>
      <c r="P2934" s="6"/>
    </row>
    <row r="2935" spans="2:16" s="9" customFormat="1" ht="12.75" hidden="1" customHeight="1">
      <c r="B2935" s="63"/>
      <c r="C2935" s="63"/>
      <c r="D2935" s="64"/>
      <c r="E2935" s="64"/>
      <c r="F2935" s="65"/>
      <c r="K2935" s="6"/>
      <c r="L2935" s="6"/>
      <c r="M2935" s="6"/>
      <c r="N2935" s="6"/>
      <c r="O2935" s="6"/>
      <c r="P2935" s="6"/>
    </row>
    <row r="2936" spans="2:16" s="9" customFormat="1" ht="12.75" hidden="1" customHeight="1">
      <c r="B2936" s="63"/>
      <c r="C2936" s="63"/>
      <c r="D2936" s="64"/>
      <c r="E2936" s="64"/>
      <c r="F2936" s="65"/>
      <c r="K2936" s="6"/>
      <c r="L2936" s="6"/>
      <c r="M2936" s="6"/>
      <c r="N2936" s="6"/>
      <c r="O2936" s="6"/>
      <c r="P2936" s="6"/>
    </row>
    <row r="2937" spans="2:16" s="9" customFormat="1" ht="12.75" hidden="1" customHeight="1">
      <c r="B2937" s="63"/>
      <c r="C2937" s="63"/>
      <c r="D2937" s="64"/>
      <c r="E2937" s="64"/>
      <c r="F2937" s="65"/>
      <c r="K2937" s="6"/>
      <c r="L2937" s="6"/>
      <c r="M2937" s="6"/>
      <c r="N2937" s="6"/>
      <c r="O2937" s="6"/>
      <c r="P2937" s="6"/>
    </row>
    <row r="2938" spans="2:16" s="9" customFormat="1" ht="12.75" hidden="1" customHeight="1">
      <c r="B2938" s="63"/>
      <c r="C2938" s="63"/>
      <c r="D2938" s="64"/>
      <c r="E2938" s="64"/>
      <c r="F2938" s="65"/>
      <c r="K2938" s="6"/>
      <c r="L2938" s="6"/>
      <c r="M2938" s="6"/>
      <c r="N2938" s="6"/>
      <c r="O2938" s="6"/>
      <c r="P2938" s="6"/>
    </row>
    <row r="2939" spans="2:16" s="9" customFormat="1" ht="12.75" hidden="1" customHeight="1">
      <c r="B2939" s="63"/>
      <c r="C2939" s="63"/>
      <c r="D2939" s="64"/>
      <c r="E2939" s="64"/>
      <c r="F2939" s="65"/>
      <c r="K2939" s="6"/>
      <c r="L2939" s="6"/>
      <c r="M2939" s="6"/>
      <c r="N2939" s="6"/>
      <c r="O2939" s="6"/>
      <c r="P2939" s="6"/>
    </row>
    <row r="2940" spans="2:16" s="9" customFormat="1" ht="12.75" hidden="1" customHeight="1">
      <c r="B2940" s="63"/>
      <c r="C2940" s="63"/>
      <c r="D2940" s="64"/>
      <c r="E2940" s="64"/>
      <c r="F2940" s="65"/>
      <c r="K2940" s="6"/>
      <c r="L2940" s="6"/>
      <c r="M2940" s="6"/>
      <c r="N2940" s="6"/>
      <c r="O2940" s="6"/>
      <c r="P2940" s="6"/>
    </row>
    <row r="2941" spans="2:16" s="9" customFormat="1" ht="12.75" hidden="1" customHeight="1">
      <c r="B2941" s="63"/>
      <c r="C2941" s="63"/>
      <c r="D2941" s="64"/>
      <c r="E2941" s="64"/>
      <c r="F2941" s="65"/>
      <c r="K2941" s="6"/>
      <c r="L2941" s="6"/>
      <c r="M2941" s="6"/>
      <c r="N2941" s="6"/>
      <c r="O2941" s="6"/>
      <c r="P2941" s="6"/>
    </row>
    <row r="2942" spans="2:16" s="9" customFormat="1" ht="12.75" hidden="1" customHeight="1">
      <c r="B2942" s="63"/>
      <c r="C2942" s="63"/>
      <c r="D2942" s="64"/>
      <c r="E2942" s="64"/>
      <c r="F2942" s="65"/>
      <c r="K2942" s="6"/>
      <c r="L2942" s="6"/>
      <c r="M2942" s="6"/>
      <c r="N2942" s="6"/>
      <c r="O2942" s="6"/>
      <c r="P2942" s="6"/>
    </row>
    <row r="2943" spans="2:16" s="9" customFormat="1" ht="12.75" hidden="1" customHeight="1">
      <c r="B2943" s="63"/>
      <c r="C2943" s="63"/>
      <c r="D2943" s="64"/>
      <c r="E2943" s="64"/>
      <c r="F2943" s="65"/>
      <c r="K2943" s="6"/>
      <c r="L2943" s="6"/>
      <c r="M2943" s="6"/>
      <c r="N2943" s="6"/>
      <c r="O2943" s="6"/>
      <c r="P2943" s="6"/>
    </row>
    <row r="2944" spans="2:16" s="9" customFormat="1" ht="12.75" hidden="1" customHeight="1">
      <c r="B2944" s="63"/>
      <c r="C2944" s="63"/>
      <c r="D2944" s="64"/>
      <c r="E2944" s="64"/>
      <c r="F2944" s="65"/>
      <c r="K2944" s="6"/>
      <c r="L2944" s="6"/>
      <c r="M2944" s="6"/>
      <c r="N2944" s="6"/>
      <c r="O2944" s="6"/>
      <c r="P2944" s="6"/>
    </row>
    <row r="2945" spans="2:16" s="9" customFormat="1" ht="12.75" hidden="1" customHeight="1">
      <c r="B2945" s="63"/>
      <c r="C2945" s="63"/>
      <c r="D2945" s="64"/>
      <c r="E2945" s="64"/>
      <c r="F2945" s="65"/>
      <c r="K2945" s="6"/>
      <c r="L2945" s="6"/>
      <c r="M2945" s="6"/>
      <c r="N2945" s="6"/>
      <c r="O2945" s="6"/>
      <c r="P2945" s="6"/>
    </row>
    <row r="2946" spans="2:16" s="9" customFormat="1" ht="12.75" hidden="1" customHeight="1">
      <c r="B2946" s="63"/>
      <c r="C2946" s="63"/>
      <c r="D2946" s="64"/>
      <c r="E2946" s="64"/>
      <c r="F2946" s="65"/>
      <c r="K2946" s="6"/>
      <c r="L2946" s="6"/>
      <c r="M2946" s="6"/>
      <c r="N2946" s="6"/>
      <c r="O2946" s="6"/>
      <c r="P2946" s="6"/>
    </row>
    <row r="2947" spans="2:16" s="9" customFormat="1" ht="12.75" hidden="1" customHeight="1">
      <c r="B2947" s="63"/>
      <c r="C2947" s="63"/>
      <c r="D2947" s="64"/>
      <c r="E2947" s="64"/>
      <c r="F2947" s="65"/>
      <c r="K2947" s="6"/>
      <c r="L2947" s="6"/>
      <c r="M2947" s="6"/>
      <c r="N2947" s="6"/>
      <c r="O2947" s="6"/>
      <c r="P2947" s="6"/>
    </row>
    <row r="2948" spans="2:16" s="9" customFormat="1" ht="12.75" hidden="1" customHeight="1">
      <c r="B2948" s="63"/>
      <c r="C2948" s="63"/>
      <c r="D2948" s="64"/>
      <c r="E2948" s="64"/>
      <c r="F2948" s="65"/>
      <c r="K2948" s="6"/>
      <c r="L2948" s="6"/>
      <c r="M2948" s="6"/>
      <c r="N2948" s="6"/>
      <c r="O2948" s="6"/>
      <c r="P2948" s="6"/>
    </row>
    <row r="2949" spans="2:16" s="9" customFormat="1" ht="12.75" hidden="1" customHeight="1">
      <c r="B2949" s="63"/>
      <c r="C2949" s="63"/>
      <c r="D2949" s="64"/>
      <c r="E2949" s="64"/>
      <c r="F2949" s="65"/>
      <c r="K2949" s="6"/>
      <c r="L2949" s="6"/>
      <c r="M2949" s="6"/>
      <c r="N2949" s="6"/>
      <c r="O2949" s="6"/>
      <c r="P2949" s="6"/>
    </row>
    <row r="2950" spans="2:16" s="9" customFormat="1" ht="12.75" hidden="1" customHeight="1">
      <c r="B2950" s="63"/>
      <c r="C2950" s="63"/>
      <c r="D2950" s="64"/>
      <c r="E2950" s="64"/>
      <c r="F2950" s="65"/>
      <c r="K2950" s="6"/>
      <c r="L2950" s="6"/>
      <c r="M2950" s="6"/>
      <c r="N2950" s="6"/>
      <c r="O2950" s="6"/>
      <c r="P2950" s="6"/>
    </row>
    <row r="2951" spans="2:16" s="9" customFormat="1" ht="12.75" hidden="1" customHeight="1">
      <c r="B2951" s="63"/>
      <c r="C2951" s="63"/>
      <c r="D2951" s="64"/>
      <c r="E2951" s="64"/>
      <c r="F2951" s="65"/>
      <c r="K2951" s="6"/>
      <c r="L2951" s="6"/>
      <c r="M2951" s="6"/>
      <c r="N2951" s="6"/>
      <c r="O2951" s="6"/>
      <c r="P2951" s="6"/>
    </row>
    <row r="2952" spans="2:16" s="9" customFormat="1" ht="12.75" hidden="1" customHeight="1">
      <c r="B2952" s="63"/>
      <c r="C2952" s="63"/>
      <c r="D2952" s="64"/>
      <c r="E2952" s="64"/>
      <c r="F2952" s="65"/>
      <c r="K2952" s="6"/>
      <c r="L2952" s="6"/>
      <c r="M2952" s="6"/>
      <c r="N2952" s="6"/>
      <c r="O2952" s="6"/>
      <c r="P2952" s="6"/>
    </row>
    <row r="2953" spans="2:16" s="9" customFormat="1" ht="12.75" hidden="1" customHeight="1">
      <c r="B2953" s="63"/>
      <c r="C2953" s="63"/>
      <c r="D2953" s="64"/>
      <c r="E2953" s="64"/>
      <c r="F2953" s="65"/>
      <c r="K2953" s="6"/>
      <c r="L2953" s="6"/>
      <c r="M2953" s="6"/>
      <c r="N2953" s="6"/>
      <c r="O2953" s="6"/>
      <c r="P2953" s="6"/>
    </row>
    <row r="2954" spans="2:16" s="9" customFormat="1" ht="12.75" hidden="1" customHeight="1">
      <c r="B2954" s="63"/>
      <c r="C2954" s="63"/>
      <c r="D2954" s="64"/>
      <c r="E2954" s="64"/>
      <c r="F2954" s="65"/>
      <c r="K2954" s="6"/>
      <c r="L2954" s="6"/>
      <c r="M2954" s="6"/>
      <c r="N2954" s="6"/>
      <c r="O2954" s="6"/>
      <c r="P2954" s="6"/>
    </row>
    <row r="2955" spans="2:16" s="9" customFormat="1" ht="12.75" hidden="1" customHeight="1">
      <c r="B2955" s="63"/>
      <c r="C2955" s="63"/>
      <c r="D2955" s="64"/>
      <c r="E2955" s="64"/>
      <c r="F2955" s="65"/>
      <c r="K2955" s="6"/>
      <c r="L2955" s="6"/>
      <c r="M2955" s="6"/>
      <c r="N2955" s="6"/>
      <c r="O2955" s="6"/>
      <c r="P2955" s="6"/>
    </row>
    <row r="2956" spans="2:16" s="9" customFormat="1" ht="12.75" hidden="1" customHeight="1">
      <c r="B2956" s="63"/>
      <c r="C2956" s="63"/>
      <c r="D2956" s="64"/>
      <c r="E2956" s="64"/>
      <c r="F2956" s="65"/>
      <c r="K2956" s="6"/>
      <c r="L2956" s="6"/>
      <c r="M2956" s="6"/>
      <c r="N2956" s="6"/>
      <c r="O2956" s="6"/>
      <c r="P2956" s="6"/>
    </row>
    <row r="2957" spans="2:16" s="9" customFormat="1" ht="12.75" hidden="1" customHeight="1">
      <c r="B2957" s="63"/>
      <c r="C2957" s="63"/>
      <c r="D2957" s="64"/>
      <c r="E2957" s="64"/>
      <c r="F2957" s="65"/>
      <c r="K2957" s="6"/>
      <c r="L2957" s="6"/>
      <c r="M2957" s="6"/>
      <c r="N2957" s="6"/>
      <c r="O2957" s="6"/>
      <c r="P2957" s="6"/>
    </row>
    <row r="2958" spans="2:16" s="9" customFormat="1" ht="12.75" hidden="1" customHeight="1">
      <c r="B2958" s="63"/>
      <c r="C2958" s="63"/>
      <c r="D2958" s="64"/>
      <c r="E2958" s="64"/>
      <c r="F2958" s="65"/>
      <c r="K2958" s="6"/>
      <c r="L2958" s="6"/>
      <c r="M2958" s="6"/>
      <c r="N2958" s="6"/>
      <c r="O2958" s="6"/>
      <c r="P2958" s="6"/>
    </row>
    <row r="2959" spans="2:16" s="9" customFormat="1" ht="12.75" hidden="1" customHeight="1">
      <c r="B2959" s="63"/>
      <c r="C2959" s="63"/>
      <c r="D2959" s="64"/>
      <c r="E2959" s="64"/>
      <c r="F2959" s="65"/>
      <c r="K2959" s="6"/>
      <c r="L2959" s="6"/>
      <c r="M2959" s="6"/>
      <c r="N2959" s="6"/>
      <c r="O2959" s="6"/>
      <c r="P2959" s="6"/>
    </row>
    <row r="2960" spans="2:16" s="9" customFormat="1" ht="12.75" hidden="1" customHeight="1">
      <c r="B2960" s="63"/>
      <c r="C2960" s="63"/>
      <c r="D2960" s="64"/>
      <c r="E2960" s="64"/>
      <c r="F2960" s="65"/>
      <c r="K2960" s="6"/>
      <c r="L2960" s="6"/>
      <c r="M2960" s="6"/>
      <c r="N2960" s="6"/>
      <c r="O2960" s="6"/>
      <c r="P2960" s="6"/>
    </row>
    <row r="2961" spans="2:16" s="9" customFormat="1" ht="12.75" hidden="1" customHeight="1">
      <c r="B2961" s="63"/>
      <c r="C2961" s="63"/>
      <c r="D2961" s="64"/>
      <c r="E2961" s="64"/>
      <c r="F2961" s="65"/>
      <c r="K2961" s="6"/>
      <c r="L2961" s="6"/>
      <c r="M2961" s="6"/>
      <c r="N2961" s="6"/>
      <c r="O2961" s="6"/>
      <c r="P2961" s="6"/>
    </row>
    <row r="2962" spans="2:16" s="9" customFormat="1" ht="12.75" hidden="1" customHeight="1">
      <c r="B2962" s="63"/>
      <c r="C2962" s="63"/>
      <c r="D2962" s="64"/>
      <c r="E2962" s="64"/>
      <c r="F2962" s="65"/>
      <c r="K2962" s="6"/>
      <c r="L2962" s="6"/>
      <c r="M2962" s="6"/>
      <c r="N2962" s="6"/>
      <c r="O2962" s="6"/>
      <c r="P2962" s="6"/>
    </row>
    <row r="2963" spans="2:16" s="9" customFormat="1" ht="12.75" hidden="1" customHeight="1">
      <c r="B2963" s="63"/>
      <c r="C2963" s="63"/>
      <c r="D2963" s="64"/>
      <c r="E2963" s="64"/>
      <c r="F2963" s="65"/>
      <c r="K2963" s="6"/>
      <c r="L2963" s="6"/>
      <c r="M2963" s="6"/>
      <c r="N2963" s="6"/>
      <c r="O2963" s="6"/>
      <c r="P2963" s="6"/>
    </row>
    <row r="2964" spans="2:16" s="9" customFormat="1" ht="12.75" hidden="1" customHeight="1">
      <c r="B2964" s="63"/>
      <c r="C2964" s="63"/>
      <c r="D2964" s="64"/>
      <c r="E2964" s="64"/>
      <c r="F2964" s="65"/>
      <c r="K2964" s="6"/>
      <c r="L2964" s="6"/>
      <c r="M2964" s="6"/>
      <c r="N2964" s="6"/>
      <c r="O2964" s="6"/>
      <c r="P2964" s="6"/>
    </row>
    <row r="2965" spans="2:16" s="9" customFormat="1" ht="12.75" hidden="1" customHeight="1">
      <c r="B2965" s="63"/>
      <c r="C2965" s="63"/>
      <c r="D2965" s="64"/>
      <c r="E2965" s="64"/>
      <c r="F2965" s="65"/>
      <c r="K2965" s="6"/>
      <c r="L2965" s="6"/>
      <c r="M2965" s="6"/>
      <c r="N2965" s="6"/>
      <c r="O2965" s="6"/>
      <c r="P2965" s="6"/>
    </row>
    <row r="2966" spans="2:16" s="9" customFormat="1" ht="12.75" hidden="1" customHeight="1">
      <c r="B2966" s="63"/>
      <c r="C2966" s="63"/>
      <c r="D2966" s="64"/>
      <c r="E2966" s="64"/>
      <c r="F2966" s="65"/>
      <c r="K2966" s="6"/>
      <c r="L2966" s="6"/>
      <c r="M2966" s="6"/>
      <c r="N2966" s="6"/>
      <c r="O2966" s="6"/>
      <c r="P2966" s="6"/>
    </row>
    <row r="2967" spans="2:16" s="9" customFormat="1" ht="12.75" hidden="1" customHeight="1">
      <c r="B2967" s="63"/>
      <c r="C2967" s="63"/>
      <c r="D2967" s="64"/>
      <c r="E2967" s="64"/>
      <c r="F2967" s="65"/>
      <c r="K2967" s="6"/>
      <c r="L2967" s="6"/>
      <c r="M2967" s="6"/>
      <c r="N2967" s="6"/>
      <c r="O2967" s="6"/>
      <c r="P2967" s="6"/>
    </row>
    <row r="2968" spans="2:16" s="9" customFormat="1" ht="12.75" hidden="1" customHeight="1">
      <c r="B2968" s="63"/>
      <c r="C2968" s="63"/>
      <c r="D2968" s="64"/>
      <c r="E2968" s="64"/>
      <c r="F2968" s="65"/>
      <c r="K2968" s="6"/>
      <c r="L2968" s="6"/>
      <c r="M2968" s="6"/>
      <c r="N2968" s="6"/>
      <c r="O2968" s="6"/>
      <c r="P2968" s="6"/>
    </row>
    <row r="2969" spans="2:16" s="9" customFormat="1" ht="12.75" hidden="1" customHeight="1">
      <c r="B2969" s="63"/>
      <c r="C2969" s="63"/>
      <c r="D2969" s="64"/>
      <c r="E2969" s="64"/>
      <c r="F2969" s="65"/>
      <c r="K2969" s="6"/>
      <c r="L2969" s="6"/>
      <c r="M2969" s="6"/>
      <c r="N2969" s="6"/>
      <c r="O2969" s="6"/>
      <c r="P2969" s="6"/>
    </row>
    <row r="2970" spans="2:16" s="9" customFormat="1" ht="12.75" hidden="1" customHeight="1">
      <c r="B2970" s="63"/>
      <c r="C2970" s="63"/>
      <c r="D2970" s="64"/>
      <c r="E2970" s="64"/>
      <c r="F2970" s="65"/>
      <c r="K2970" s="6"/>
      <c r="L2970" s="6"/>
      <c r="M2970" s="6"/>
      <c r="N2970" s="6"/>
      <c r="O2970" s="6"/>
      <c r="P2970" s="6"/>
    </row>
    <row r="2971" spans="2:16" s="9" customFormat="1" ht="12.75" hidden="1" customHeight="1">
      <c r="B2971" s="63"/>
      <c r="C2971" s="63"/>
      <c r="D2971" s="64"/>
      <c r="E2971" s="64"/>
      <c r="F2971" s="65"/>
      <c r="K2971" s="6"/>
      <c r="L2971" s="6"/>
      <c r="M2971" s="6"/>
      <c r="N2971" s="6"/>
      <c r="O2971" s="6"/>
      <c r="P2971" s="6"/>
    </row>
    <row r="2972" spans="2:16" s="9" customFormat="1" ht="12.75" hidden="1" customHeight="1">
      <c r="B2972" s="63"/>
      <c r="C2972" s="63"/>
      <c r="D2972" s="64"/>
      <c r="E2972" s="64"/>
      <c r="F2972" s="65"/>
      <c r="K2972" s="6"/>
      <c r="L2972" s="6"/>
      <c r="M2972" s="6"/>
      <c r="N2972" s="6"/>
      <c r="O2972" s="6"/>
      <c r="P2972" s="6"/>
    </row>
    <row r="2973" spans="2:16" s="9" customFormat="1" ht="12.75" hidden="1" customHeight="1">
      <c r="B2973" s="63"/>
      <c r="C2973" s="63"/>
      <c r="D2973" s="64"/>
      <c r="E2973" s="64"/>
      <c r="F2973" s="65"/>
      <c r="K2973" s="6"/>
      <c r="L2973" s="6"/>
      <c r="M2973" s="6"/>
      <c r="N2973" s="6"/>
      <c r="O2973" s="6"/>
      <c r="P2973" s="6"/>
    </row>
    <row r="2974" spans="2:16" s="9" customFormat="1" ht="12.75" hidden="1" customHeight="1">
      <c r="B2974" s="63"/>
      <c r="C2974" s="63"/>
      <c r="D2974" s="64"/>
      <c r="E2974" s="64"/>
      <c r="F2974" s="65"/>
      <c r="K2974" s="6"/>
      <c r="L2974" s="6"/>
      <c r="M2974" s="6"/>
      <c r="N2974" s="6"/>
      <c r="O2974" s="6"/>
      <c r="P2974" s="6"/>
    </row>
    <row r="2975" spans="2:16" s="9" customFormat="1" ht="12.75" hidden="1" customHeight="1">
      <c r="B2975" s="63"/>
      <c r="C2975" s="63"/>
      <c r="D2975" s="64"/>
      <c r="E2975" s="64"/>
      <c r="F2975" s="65"/>
      <c r="K2975" s="6"/>
      <c r="L2975" s="6"/>
      <c r="M2975" s="6"/>
      <c r="N2975" s="6"/>
      <c r="O2975" s="6"/>
      <c r="P2975" s="6"/>
    </row>
    <row r="2976" spans="2:16" s="9" customFormat="1" ht="12.75" hidden="1" customHeight="1">
      <c r="B2976" s="63"/>
      <c r="C2976" s="63"/>
      <c r="D2976" s="64"/>
      <c r="E2976" s="64"/>
      <c r="F2976" s="65"/>
      <c r="K2976" s="6"/>
      <c r="L2976" s="6"/>
      <c r="M2976" s="6"/>
      <c r="N2976" s="6"/>
      <c r="O2976" s="6"/>
      <c r="P2976" s="6"/>
    </row>
    <row r="2977" spans="2:16" s="9" customFormat="1" ht="12.75" hidden="1" customHeight="1">
      <c r="B2977" s="63"/>
      <c r="C2977" s="63"/>
      <c r="D2977" s="64"/>
      <c r="E2977" s="64"/>
      <c r="F2977" s="65"/>
      <c r="K2977" s="6"/>
      <c r="L2977" s="6"/>
      <c r="M2977" s="6"/>
      <c r="N2977" s="6"/>
      <c r="O2977" s="6"/>
      <c r="P2977" s="6"/>
    </row>
    <row r="2978" spans="2:16" s="9" customFormat="1" ht="12.75" hidden="1" customHeight="1">
      <c r="B2978" s="63"/>
      <c r="C2978" s="63"/>
      <c r="D2978" s="64"/>
      <c r="E2978" s="64"/>
      <c r="F2978" s="65"/>
      <c r="K2978" s="6"/>
      <c r="L2978" s="6"/>
      <c r="M2978" s="6"/>
      <c r="N2978" s="6"/>
      <c r="O2978" s="6"/>
      <c r="P2978" s="6"/>
    </row>
    <row r="2979" spans="2:16" s="9" customFormat="1" ht="12.75" hidden="1" customHeight="1">
      <c r="B2979" s="63"/>
      <c r="C2979" s="63"/>
      <c r="D2979" s="64"/>
      <c r="E2979" s="64"/>
      <c r="F2979" s="65"/>
      <c r="K2979" s="6"/>
      <c r="L2979" s="6"/>
      <c r="M2979" s="6"/>
      <c r="N2979" s="6"/>
      <c r="O2979" s="6"/>
      <c r="P2979" s="6"/>
    </row>
    <row r="2980" spans="2:16" s="9" customFormat="1" ht="12.75" hidden="1" customHeight="1">
      <c r="B2980" s="63"/>
      <c r="C2980" s="63"/>
      <c r="D2980" s="64"/>
      <c r="E2980" s="64"/>
      <c r="F2980" s="65"/>
      <c r="K2980" s="6"/>
      <c r="L2980" s="6"/>
      <c r="M2980" s="6"/>
      <c r="N2980" s="6"/>
      <c r="O2980" s="6"/>
      <c r="P2980" s="6"/>
    </row>
    <row r="2981" spans="2:16" s="9" customFormat="1" ht="12.75" hidden="1" customHeight="1">
      <c r="B2981" s="63"/>
      <c r="C2981" s="63"/>
      <c r="D2981" s="64"/>
      <c r="E2981" s="64"/>
      <c r="F2981" s="65"/>
      <c r="K2981" s="6"/>
      <c r="L2981" s="6"/>
      <c r="M2981" s="6"/>
      <c r="N2981" s="6"/>
      <c r="O2981" s="6"/>
      <c r="P2981" s="6"/>
    </row>
    <row r="2982" spans="2:16" s="9" customFormat="1" ht="12.75" hidden="1" customHeight="1">
      <c r="B2982" s="63"/>
      <c r="C2982" s="63"/>
      <c r="D2982" s="64"/>
      <c r="E2982" s="64"/>
      <c r="F2982" s="65"/>
      <c r="K2982" s="6"/>
      <c r="L2982" s="6"/>
      <c r="M2982" s="6"/>
      <c r="N2982" s="6"/>
      <c r="O2982" s="6"/>
      <c r="P2982" s="6"/>
    </row>
    <row r="2983" spans="2:16" s="9" customFormat="1" ht="12.75" hidden="1" customHeight="1">
      <c r="B2983" s="63"/>
      <c r="C2983" s="63"/>
      <c r="D2983" s="64"/>
      <c r="E2983" s="64"/>
      <c r="F2983" s="65"/>
      <c r="K2983" s="6"/>
      <c r="L2983" s="6"/>
      <c r="M2983" s="6"/>
      <c r="N2983" s="6"/>
      <c r="O2983" s="6"/>
      <c r="P2983" s="6"/>
    </row>
    <row r="2984" spans="2:16" s="9" customFormat="1" ht="12.75" hidden="1" customHeight="1">
      <c r="B2984" s="63"/>
      <c r="C2984" s="63"/>
      <c r="D2984" s="64"/>
      <c r="E2984" s="64"/>
      <c r="F2984" s="65"/>
      <c r="K2984" s="6"/>
      <c r="L2984" s="6"/>
      <c r="M2984" s="6"/>
      <c r="N2984" s="6"/>
      <c r="O2984" s="6"/>
      <c r="P2984" s="6"/>
    </row>
    <row r="2985" spans="2:16" s="9" customFormat="1" ht="12.75" hidden="1" customHeight="1">
      <c r="B2985" s="63"/>
      <c r="C2985" s="63"/>
      <c r="D2985" s="64"/>
      <c r="E2985" s="64"/>
      <c r="F2985" s="65"/>
      <c r="K2985" s="6"/>
      <c r="L2985" s="6"/>
      <c r="M2985" s="6"/>
      <c r="N2985" s="6"/>
      <c r="O2985" s="6"/>
      <c r="P2985" s="6"/>
    </row>
    <row r="2986" spans="2:16" s="9" customFormat="1" ht="12.75" hidden="1" customHeight="1">
      <c r="B2986" s="63"/>
      <c r="C2986" s="63"/>
      <c r="D2986" s="64"/>
      <c r="E2986" s="64"/>
      <c r="F2986" s="65"/>
      <c r="K2986" s="6"/>
      <c r="L2986" s="6"/>
      <c r="M2986" s="6"/>
      <c r="N2986" s="6"/>
      <c r="O2986" s="6"/>
      <c r="P2986" s="6"/>
    </row>
    <row r="2987" spans="2:16" s="9" customFormat="1" ht="12.75" hidden="1" customHeight="1">
      <c r="B2987" s="63"/>
      <c r="C2987" s="63"/>
      <c r="D2987" s="64"/>
      <c r="E2987" s="64"/>
      <c r="F2987" s="65"/>
      <c r="K2987" s="6"/>
      <c r="L2987" s="6"/>
      <c r="M2987" s="6"/>
      <c r="N2987" s="6"/>
      <c r="O2987" s="6"/>
      <c r="P2987" s="6"/>
    </row>
    <row r="2988" spans="2:16" s="9" customFormat="1" ht="12.75" hidden="1" customHeight="1">
      <c r="B2988" s="63"/>
      <c r="C2988" s="63"/>
      <c r="D2988" s="64"/>
      <c r="E2988" s="64"/>
      <c r="F2988" s="65"/>
      <c r="K2988" s="6"/>
      <c r="L2988" s="6"/>
      <c r="M2988" s="6"/>
      <c r="N2988" s="6"/>
      <c r="O2988" s="6"/>
      <c r="P2988" s="6"/>
    </row>
    <row r="2989" spans="2:16" s="9" customFormat="1" ht="12.75" hidden="1" customHeight="1">
      <c r="B2989" s="63"/>
      <c r="C2989" s="63"/>
      <c r="D2989" s="64"/>
      <c r="E2989" s="64"/>
      <c r="F2989" s="65"/>
      <c r="K2989" s="6"/>
      <c r="L2989" s="6"/>
      <c r="M2989" s="6"/>
      <c r="N2989" s="6"/>
      <c r="O2989" s="6"/>
      <c r="P2989" s="6"/>
    </row>
    <row r="2990" spans="2:16" s="9" customFormat="1" ht="12.75" hidden="1" customHeight="1">
      <c r="B2990" s="63"/>
      <c r="C2990" s="63"/>
      <c r="D2990" s="64"/>
      <c r="E2990" s="64"/>
      <c r="F2990" s="65"/>
      <c r="K2990" s="6"/>
      <c r="L2990" s="6"/>
      <c r="M2990" s="6"/>
      <c r="N2990" s="6"/>
      <c r="O2990" s="6"/>
      <c r="P2990" s="6"/>
    </row>
    <row r="2991" spans="2:16" s="9" customFormat="1" ht="12.75" hidden="1" customHeight="1">
      <c r="B2991" s="63"/>
      <c r="C2991" s="63"/>
      <c r="D2991" s="64"/>
      <c r="E2991" s="64"/>
      <c r="F2991" s="65"/>
      <c r="K2991" s="6"/>
      <c r="L2991" s="6"/>
      <c r="M2991" s="6"/>
      <c r="N2991" s="6"/>
      <c r="O2991" s="6"/>
      <c r="P2991" s="6"/>
    </row>
    <row r="2992" spans="2:16" s="9" customFormat="1" ht="12.75" hidden="1" customHeight="1">
      <c r="B2992" s="63"/>
      <c r="C2992" s="63"/>
      <c r="D2992" s="64"/>
      <c r="E2992" s="64"/>
      <c r="F2992" s="65"/>
      <c r="K2992" s="6"/>
      <c r="L2992" s="6"/>
      <c r="M2992" s="6"/>
      <c r="N2992" s="6"/>
      <c r="O2992" s="6"/>
      <c r="P2992" s="6"/>
    </row>
    <row r="2993" spans="2:16" s="9" customFormat="1" ht="12.75" hidden="1" customHeight="1">
      <c r="B2993" s="63"/>
      <c r="C2993" s="63"/>
      <c r="D2993" s="64"/>
      <c r="E2993" s="64"/>
      <c r="F2993" s="65"/>
      <c r="K2993" s="6"/>
      <c r="L2993" s="6"/>
      <c r="M2993" s="6"/>
      <c r="N2993" s="6"/>
      <c r="O2993" s="6"/>
      <c r="P2993" s="6"/>
    </row>
    <row r="2994" spans="2:16" s="9" customFormat="1" ht="12.75" hidden="1" customHeight="1">
      <c r="B2994" s="63"/>
      <c r="C2994" s="63"/>
      <c r="D2994" s="64"/>
      <c r="E2994" s="64"/>
      <c r="F2994" s="65"/>
      <c r="K2994" s="6"/>
      <c r="L2994" s="6"/>
      <c r="M2994" s="6"/>
      <c r="N2994" s="6"/>
      <c r="O2994" s="6"/>
      <c r="P2994" s="6"/>
    </row>
    <row r="2995" spans="2:16" s="9" customFormat="1" ht="12.75" hidden="1" customHeight="1">
      <c r="B2995" s="63"/>
      <c r="C2995" s="63"/>
      <c r="D2995" s="64"/>
      <c r="E2995" s="64"/>
      <c r="F2995" s="65"/>
      <c r="K2995" s="6"/>
      <c r="L2995" s="6"/>
      <c r="M2995" s="6"/>
      <c r="N2995" s="6"/>
      <c r="O2995" s="6"/>
      <c r="P2995" s="6"/>
    </row>
    <row r="2996" spans="2:16" s="9" customFormat="1" ht="12.75" hidden="1" customHeight="1">
      <c r="B2996" s="63"/>
      <c r="C2996" s="63"/>
      <c r="D2996" s="64"/>
      <c r="E2996" s="64"/>
      <c r="F2996" s="65"/>
      <c r="K2996" s="6"/>
      <c r="L2996" s="6"/>
      <c r="M2996" s="6"/>
      <c r="N2996" s="6"/>
      <c r="O2996" s="6"/>
      <c r="P2996" s="6"/>
    </row>
    <row r="2997" spans="2:16" s="9" customFormat="1" ht="12.75" hidden="1" customHeight="1">
      <c r="B2997" s="63"/>
      <c r="C2997" s="63"/>
      <c r="D2997" s="64"/>
      <c r="E2997" s="64"/>
      <c r="F2997" s="65"/>
      <c r="K2997" s="6"/>
      <c r="L2997" s="6"/>
      <c r="M2997" s="6"/>
      <c r="N2997" s="6"/>
      <c r="O2997" s="6"/>
      <c r="P2997" s="6"/>
    </row>
    <row r="2998" spans="2:16" s="9" customFormat="1" ht="12.75" hidden="1" customHeight="1">
      <c r="B2998" s="63"/>
      <c r="C2998" s="63"/>
      <c r="D2998" s="64"/>
      <c r="E2998" s="64"/>
      <c r="F2998" s="65"/>
      <c r="K2998" s="6"/>
      <c r="L2998" s="6"/>
      <c r="M2998" s="6"/>
      <c r="N2998" s="6"/>
      <c r="O2998" s="6"/>
      <c r="P2998" s="6"/>
    </row>
    <row r="2999" spans="2:16" s="9" customFormat="1" ht="12.75" hidden="1" customHeight="1">
      <c r="B2999" s="63"/>
      <c r="C2999" s="63"/>
      <c r="D2999" s="64"/>
      <c r="E2999" s="64"/>
      <c r="F2999" s="65"/>
      <c r="K2999" s="6"/>
      <c r="L2999" s="6"/>
      <c r="M2999" s="6"/>
      <c r="N2999" s="6"/>
      <c r="O2999" s="6"/>
      <c r="P2999" s="6"/>
    </row>
    <row r="3000" spans="2:16" s="9" customFormat="1" ht="12.75" hidden="1" customHeight="1">
      <c r="B3000" s="63"/>
      <c r="C3000" s="63"/>
      <c r="D3000" s="64"/>
      <c r="E3000" s="64"/>
      <c r="F3000" s="65"/>
      <c r="K3000" s="6"/>
      <c r="L3000" s="6"/>
      <c r="M3000" s="6"/>
      <c r="N3000" s="6"/>
      <c r="O3000" s="6"/>
      <c r="P3000" s="6"/>
    </row>
    <row r="3001" spans="2:16" s="9" customFormat="1" ht="12.75" hidden="1" customHeight="1">
      <c r="B3001" s="63"/>
      <c r="C3001" s="63"/>
      <c r="D3001" s="64"/>
      <c r="E3001" s="64"/>
      <c r="F3001" s="65"/>
      <c r="K3001" s="6"/>
      <c r="L3001" s="6"/>
      <c r="M3001" s="6"/>
      <c r="N3001" s="6"/>
      <c r="O3001" s="6"/>
      <c r="P3001" s="6"/>
    </row>
    <row r="3002" spans="2:16" s="9" customFormat="1" ht="12.75" hidden="1" customHeight="1">
      <c r="B3002" s="63"/>
      <c r="C3002" s="63"/>
      <c r="D3002" s="64"/>
      <c r="E3002" s="64"/>
      <c r="F3002" s="65"/>
      <c r="K3002" s="6"/>
      <c r="L3002" s="6"/>
      <c r="M3002" s="6"/>
      <c r="N3002" s="6"/>
      <c r="O3002" s="6"/>
      <c r="P3002" s="6"/>
    </row>
    <row r="3003" spans="2:16" s="9" customFormat="1" ht="12.75" hidden="1" customHeight="1">
      <c r="B3003" s="63"/>
      <c r="C3003" s="63"/>
      <c r="D3003" s="64"/>
      <c r="E3003" s="64"/>
      <c r="F3003" s="65"/>
      <c r="K3003" s="6"/>
      <c r="L3003" s="6"/>
      <c r="M3003" s="6"/>
      <c r="N3003" s="6"/>
      <c r="O3003" s="6"/>
      <c r="P3003" s="6"/>
    </row>
    <row r="3004" spans="2:16" s="9" customFormat="1" ht="12.75" hidden="1" customHeight="1">
      <c r="B3004" s="63"/>
      <c r="C3004" s="63"/>
      <c r="D3004" s="64"/>
      <c r="E3004" s="64"/>
      <c r="F3004" s="65"/>
      <c r="K3004" s="6"/>
      <c r="L3004" s="6"/>
      <c r="M3004" s="6"/>
      <c r="N3004" s="6"/>
      <c r="O3004" s="6"/>
      <c r="P3004" s="6"/>
    </row>
    <row r="3005" spans="2:16" s="9" customFormat="1" ht="12.75" hidden="1" customHeight="1">
      <c r="B3005" s="63"/>
      <c r="C3005" s="63"/>
      <c r="D3005" s="64"/>
      <c r="E3005" s="64"/>
      <c r="F3005" s="65"/>
      <c r="K3005" s="6"/>
      <c r="L3005" s="6"/>
      <c r="M3005" s="6"/>
      <c r="N3005" s="6"/>
      <c r="O3005" s="6"/>
      <c r="P3005" s="6"/>
    </row>
    <row r="3006" spans="2:16" s="9" customFormat="1" ht="12.75" hidden="1" customHeight="1">
      <c r="B3006" s="63"/>
      <c r="C3006" s="63"/>
      <c r="D3006" s="64"/>
      <c r="E3006" s="64"/>
      <c r="F3006" s="65"/>
      <c r="K3006" s="6"/>
      <c r="L3006" s="6"/>
      <c r="M3006" s="6"/>
      <c r="N3006" s="6"/>
      <c r="O3006" s="6"/>
      <c r="P3006" s="6"/>
    </row>
    <row r="3007" spans="2:16" s="9" customFormat="1" ht="12.75" hidden="1" customHeight="1">
      <c r="B3007" s="63"/>
      <c r="C3007" s="63"/>
      <c r="D3007" s="64"/>
      <c r="E3007" s="64"/>
      <c r="F3007" s="65"/>
      <c r="K3007" s="6"/>
      <c r="L3007" s="6"/>
      <c r="M3007" s="6"/>
      <c r="N3007" s="6"/>
      <c r="O3007" s="6"/>
      <c r="P3007" s="6"/>
    </row>
    <row r="3008" spans="2:16" s="9" customFormat="1" ht="12.75" hidden="1" customHeight="1">
      <c r="B3008" s="63"/>
      <c r="C3008" s="63"/>
      <c r="D3008" s="64"/>
      <c r="E3008" s="64"/>
      <c r="F3008" s="65"/>
      <c r="K3008" s="6"/>
      <c r="L3008" s="6"/>
      <c r="M3008" s="6"/>
      <c r="N3008" s="6"/>
      <c r="O3008" s="6"/>
      <c r="P3008" s="6"/>
    </row>
    <row r="3009" spans="2:16" s="9" customFormat="1" ht="12.75" hidden="1" customHeight="1">
      <c r="B3009" s="63"/>
      <c r="C3009" s="63"/>
      <c r="D3009" s="64"/>
      <c r="E3009" s="64"/>
      <c r="F3009" s="65"/>
      <c r="K3009" s="6"/>
      <c r="L3009" s="6"/>
      <c r="M3009" s="6"/>
      <c r="N3009" s="6"/>
      <c r="O3009" s="6"/>
      <c r="P3009" s="6"/>
    </row>
    <row r="3010" spans="2:16" s="9" customFormat="1" ht="12.75" hidden="1" customHeight="1">
      <c r="B3010" s="63"/>
      <c r="C3010" s="63"/>
      <c r="D3010" s="64"/>
      <c r="E3010" s="64"/>
      <c r="F3010" s="65"/>
      <c r="K3010" s="6"/>
      <c r="L3010" s="6"/>
      <c r="M3010" s="6"/>
      <c r="N3010" s="6"/>
      <c r="O3010" s="6"/>
      <c r="P3010" s="6"/>
    </row>
    <row r="3011" spans="2:16" s="9" customFormat="1" ht="12.75" hidden="1" customHeight="1">
      <c r="B3011" s="63"/>
      <c r="C3011" s="63"/>
      <c r="D3011" s="64"/>
      <c r="E3011" s="64"/>
      <c r="F3011" s="65"/>
      <c r="K3011" s="6"/>
      <c r="L3011" s="6"/>
      <c r="M3011" s="6"/>
      <c r="N3011" s="6"/>
      <c r="O3011" s="6"/>
      <c r="P3011" s="6"/>
    </row>
    <row r="3012" spans="2:16" s="9" customFormat="1" ht="12.75" hidden="1" customHeight="1">
      <c r="B3012" s="63"/>
      <c r="C3012" s="63"/>
      <c r="D3012" s="64"/>
      <c r="E3012" s="64"/>
      <c r="F3012" s="65"/>
      <c r="K3012" s="6"/>
      <c r="L3012" s="6"/>
      <c r="M3012" s="6"/>
      <c r="N3012" s="6"/>
      <c r="O3012" s="6"/>
      <c r="P3012" s="6"/>
    </row>
    <row r="3013" spans="2:16" s="9" customFormat="1" ht="12.75" hidden="1" customHeight="1">
      <c r="B3013" s="63"/>
      <c r="C3013" s="63"/>
      <c r="D3013" s="64"/>
      <c r="E3013" s="64"/>
      <c r="F3013" s="65"/>
      <c r="K3013" s="6"/>
      <c r="L3013" s="6"/>
      <c r="M3013" s="6"/>
      <c r="N3013" s="6"/>
      <c r="O3013" s="6"/>
      <c r="P3013" s="6"/>
    </row>
    <row r="3014" spans="2:16" s="9" customFormat="1" ht="12.75" hidden="1" customHeight="1">
      <c r="B3014" s="63"/>
      <c r="C3014" s="63"/>
      <c r="D3014" s="64"/>
      <c r="E3014" s="64"/>
      <c r="F3014" s="65"/>
      <c r="K3014" s="6"/>
      <c r="L3014" s="6"/>
      <c r="M3014" s="6"/>
      <c r="N3014" s="6"/>
      <c r="O3014" s="6"/>
      <c r="P3014" s="6"/>
    </row>
    <row r="3015" spans="2:16" s="9" customFormat="1" ht="12.75" hidden="1" customHeight="1">
      <c r="B3015" s="63"/>
      <c r="C3015" s="63"/>
      <c r="D3015" s="64"/>
      <c r="E3015" s="64"/>
      <c r="F3015" s="65"/>
      <c r="K3015" s="6"/>
      <c r="L3015" s="6"/>
      <c r="M3015" s="6"/>
      <c r="N3015" s="6"/>
      <c r="O3015" s="6"/>
      <c r="P3015" s="6"/>
    </row>
    <row r="3016" spans="2:16" s="9" customFormat="1" ht="12.75" hidden="1" customHeight="1">
      <c r="B3016" s="63"/>
      <c r="C3016" s="63"/>
      <c r="D3016" s="64"/>
      <c r="E3016" s="64"/>
      <c r="F3016" s="65"/>
      <c r="K3016" s="6"/>
      <c r="L3016" s="6"/>
      <c r="M3016" s="6"/>
      <c r="N3016" s="6"/>
      <c r="O3016" s="6"/>
      <c r="P3016" s="6"/>
    </row>
    <row r="3017" spans="2:16" s="9" customFormat="1" ht="12.75" hidden="1" customHeight="1">
      <c r="B3017" s="63"/>
      <c r="C3017" s="63"/>
      <c r="D3017" s="64"/>
      <c r="E3017" s="64"/>
      <c r="F3017" s="65"/>
      <c r="K3017" s="6"/>
      <c r="L3017" s="6"/>
      <c r="M3017" s="6"/>
      <c r="N3017" s="6"/>
      <c r="O3017" s="6"/>
      <c r="P3017" s="6"/>
    </row>
    <row r="3018" spans="2:16" s="9" customFormat="1" ht="12.75" hidden="1" customHeight="1">
      <c r="B3018" s="63"/>
      <c r="C3018" s="63"/>
      <c r="D3018" s="64"/>
      <c r="E3018" s="64"/>
      <c r="F3018" s="65"/>
      <c r="K3018" s="6"/>
      <c r="L3018" s="6"/>
      <c r="M3018" s="6"/>
      <c r="N3018" s="6"/>
      <c r="O3018" s="6"/>
      <c r="P3018" s="6"/>
    </row>
    <row r="3019" spans="2:16" s="9" customFormat="1" ht="12.75" hidden="1" customHeight="1">
      <c r="B3019" s="63"/>
      <c r="C3019" s="63"/>
      <c r="D3019" s="64"/>
      <c r="E3019" s="64"/>
      <c r="F3019" s="65"/>
      <c r="K3019" s="6"/>
      <c r="L3019" s="6"/>
      <c r="M3019" s="6"/>
      <c r="N3019" s="6"/>
      <c r="O3019" s="6"/>
      <c r="P3019" s="6"/>
    </row>
    <row r="3020" spans="2:16" s="9" customFormat="1" ht="12.75" hidden="1" customHeight="1">
      <c r="B3020" s="63"/>
      <c r="C3020" s="63"/>
      <c r="D3020" s="64"/>
      <c r="E3020" s="64"/>
      <c r="F3020" s="65"/>
      <c r="K3020" s="6"/>
      <c r="L3020" s="6"/>
      <c r="M3020" s="6"/>
      <c r="N3020" s="6"/>
      <c r="O3020" s="6"/>
      <c r="P3020" s="6"/>
    </row>
    <row r="3021" spans="2:16" s="9" customFormat="1" ht="12.75" hidden="1" customHeight="1">
      <c r="B3021" s="63"/>
      <c r="C3021" s="63"/>
      <c r="D3021" s="64"/>
      <c r="E3021" s="64"/>
      <c r="F3021" s="65"/>
      <c r="K3021" s="6"/>
      <c r="L3021" s="6"/>
      <c r="M3021" s="6"/>
      <c r="N3021" s="6"/>
      <c r="O3021" s="6"/>
      <c r="P3021" s="6"/>
    </row>
    <row r="3022" spans="2:16" ht="0" hidden="1" customHeight="1">
      <c r="C3022" s="63"/>
      <c r="D3022" s="64"/>
    </row>
    <row r="3023" spans="2:16" ht="0" hidden="1" customHeight="1">
      <c r="C3023" s="63"/>
      <c r="D3023" s="64"/>
    </row>
    <row r="3024" spans="2:16" ht="0" hidden="1" customHeight="1">
      <c r="C3024" s="63"/>
      <c r="D3024" s="64"/>
    </row>
    <row r="3025" spans="3:4" ht="0" hidden="1" customHeight="1">
      <c r="C3025" s="63"/>
      <c r="D3025" s="64"/>
    </row>
  </sheetData>
  <sheetProtection selectLockedCells="1"/>
  <mergeCells count="3">
    <mergeCell ref="F6:F8"/>
    <mergeCell ref="D32:D34"/>
    <mergeCell ref="C32:C34"/>
  </mergeCells>
  <dataValidations count="1">
    <dataValidation type="list" allowBlank="1" showInputMessage="1" showErrorMessage="1" sqref="D3">
      <formula1>Region</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499984740745262"/>
  </sheetPr>
  <dimension ref="B2:U18"/>
  <sheetViews>
    <sheetView showGridLines="0" workbookViewId="0">
      <selection activeCell="G26" sqref="G26"/>
    </sheetView>
  </sheetViews>
  <sheetFormatPr defaultRowHeight="14.25"/>
  <cols>
    <col min="1" max="1" width="2.7109375" style="189" customWidth="1"/>
    <col min="2" max="2" width="22.85546875" style="189" bestFit="1" customWidth="1"/>
    <col min="3" max="3" width="11.7109375" style="189" bestFit="1" customWidth="1"/>
    <col min="4" max="5" width="10" style="189" customWidth="1"/>
    <col min="6" max="6" width="16.42578125" style="189" bestFit="1" customWidth="1"/>
    <col min="7" max="7" width="16.28515625" style="189" bestFit="1" customWidth="1"/>
    <col min="8" max="8" width="16.42578125" style="189" bestFit="1" customWidth="1"/>
    <col min="9" max="9" width="16.140625" style="189" bestFit="1" customWidth="1"/>
    <col min="10" max="10" width="16" style="189" bestFit="1" customWidth="1"/>
    <col min="11" max="11" width="16.140625" style="189" bestFit="1" customWidth="1"/>
    <col min="12" max="12" width="26.42578125" style="189" bestFit="1" customWidth="1"/>
    <col min="13" max="13" width="10.7109375" style="189" customWidth="1"/>
    <col min="14" max="14" width="2.7109375" style="189" customWidth="1"/>
    <col min="15" max="15" width="9.140625" style="189"/>
    <col min="16" max="16" width="10.42578125" style="189" bestFit="1" customWidth="1"/>
    <col min="17" max="17" width="9.7109375" style="189" bestFit="1" customWidth="1"/>
    <col min="18" max="18" width="10.42578125" style="189" bestFit="1" customWidth="1"/>
    <col min="19" max="19" width="12.42578125" style="189" bestFit="1" customWidth="1"/>
    <col min="20" max="20" width="11.7109375" style="189" bestFit="1" customWidth="1"/>
    <col min="21" max="21" width="12.42578125" style="189" bestFit="1" customWidth="1"/>
    <col min="22" max="16384" width="9.140625" style="189"/>
  </cols>
  <sheetData>
    <row r="2" spans="2:21" ht="15">
      <c r="B2" s="221" t="s">
        <v>1820</v>
      </c>
      <c r="C2" s="221" t="s">
        <v>1602</v>
      </c>
      <c r="D2" s="221" t="s">
        <v>1602</v>
      </c>
      <c r="E2" s="221" t="s">
        <v>1602</v>
      </c>
      <c r="F2" s="262" t="s">
        <v>1596</v>
      </c>
      <c r="G2" s="262" t="s">
        <v>1597</v>
      </c>
      <c r="H2" s="262" t="s">
        <v>1598</v>
      </c>
      <c r="I2" s="262" t="s">
        <v>1599</v>
      </c>
      <c r="J2" s="262" t="s">
        <v>1600</v>
      </c>
      <c r="K2" s="262" t="s">
        <v>1601</v>
      </c>
      <c r="L2" s="262" t="s">
        <v>1603</v>
      </c>
      <c r="M2" s="262" t="s">
        <v>1614</v>
      </c>
      <c r="O2" s="221" t="s">
        <v>1615</v>
      </c>
    </row>
    <row r="3" spans="2:21" ht="15">
      <c r="B3" s="189" t="s">
        <v>1549</v>
      </c>
      <c r="C3" s="263" t="str">
        <f>IFERROR(HLOOKUP(MDUBuildTypeSelection1&amp;"-"&amp;MDUCurrentService1,$F$2:$M$15,COUNTA($B$2:$B3),FALSE),"NA")</f>
        <v>NA</v>
      </c>
      <c r="D3" s="263" t="str">
        <f>IFERROR(HLOOKUP(MDUBuildTypeSelection2&amp;"-"&amp;MDUCurrentService2,$F$2:$M$15,COUNTA($B$2:$B3),FALSE),"NA")</f>
        <v>NA</v>
      </c>
      <c r="E3" s="263" t="str">
        <f>IFERROR(HLOOKUP(MDUBuildTypeSelection3&amp;"-"&amp;MDUCurrentService3,$F$2:$M$15,COUNTA($B$2:$B3),FALSE),"NA")</f>
        <v>NA</v>
      </c>
      <c r="F3" s="260">
        <v>0.05</v>
      </c>
      <c r="G3" s="260" t="s">
        <v>1522</v>
      </c>
      <c r="H3" s="260">
        <v>0.2</v>
      </c>
      <c r="I3" s="260" t="s">
        <v>1522</v>
      </c>
      <c r="J3" s="260" t="s">
        <v>1522</v>
      </c>
      <c r="K3" s="260">
        <v>0.4</v>
      </c>
      <c r="L3" s="260">
        <v>0</v>
      </c>
      <c r="M3" s="260">
        <f>IFERROR(VLOOKUP(RegionSelection,$O$4:$U$10,COUNTA($B$2:$B3),FALSE),"SELECT REGION")</f>
        <v>0.443</v>
      </c>
      <c r="P3" s="189" t="s">
        <v>1616</v>
      </c>
      <c r="Q3" s="189" t="s">
        <v>1617</v>
      </c>
      <c r="R3" s="189" t="s">
        <v>1618</v>
      </c>
      <c r="S3" s="189" t="s">
        <v>1563</v>
      </c>
      <c r="T3" s="189" t="s">
        <v>1562</v>
      </c>
      <c r="U3" s="189" t="s">
        <v>1564</v>
      </c>
    </row>
    <row r="4" spans="2:21" ht="15">
      <c r="B4" s="189" t="s">
        <v>1555</v>
      </c>
      <c r="C4" s="263" t="str">
        <f>IFERROR(HLOOKUP(MDUBuildTypeSelection1&amp;"-"&amp;MDUCurrentService1,$F$2:$M$15,COUNTA($B$2:$B4),FALSE),"NA")</f>
        <v>NA</v>
      </c>
      <c r="D4" s="263" t="str">
        <f>IFERROR(HLOOKUP(MDUBuildTypeSelection2&amp;"-"&amp;MDUCurrentService2,$F$2:$M$15,COUNTA($B$2:$B4),FALSE),"NA")</f>
        <v>NA</v>
      </c>
      <c r="E4" s="263" t="str">
        <f>IFERROR(HLOOKUP(MDUBuildTypeSelection3&amp;"-"&amp;MDUCurrentService3,$F$2:$M$15,COUNTA($B$2:$B4),FALSE),"NA")</f>
        <v>NA</v>
      </c>
      <c r="F4" s="260">
        <v>0.05</v>
      </c>
      <c r="G4" s="260" t="s">
        <v>1522</v>
      </c>
      <c r="H4" s="260">
        <v>0.2</v>
      </c>
      <c r="I4" s="260" t="s">
        <v>1522</v>
      </c>
      <c r="J4" s="260" t="s">
        <v>1522</v>
      </c>
      <c r="K4" s="260">
        <v>0.4</v>
      </c>
      <c r="L4" s="260">
        <v>0</v>
      </c>
      <c r="M4" s="260">
        <f>IFERROR(VLOOKUP(RegionSelection,$O$4:$U$10,COUNTA($B$2:$B4),FALSE),"SELECT REGION")</f>
        <v>0.48899999999999999</v>
      </c>
      <c r="O4" s="189" t="s">
        <v>7</v>
      </c>
      <c r="P4" s="260">
        <v>0.42</v>
      </c>
      <c r="Q4" s="260">
        <v>0.52300000000000002</v>
      </c>
      <c r="R4" s="260">
        <v>0.19700000000000001</v>
      </c>
      <c r="S4" s="223">
        <v>85.25</v>
      </c>
      <c r="T4" s="223">
        <v>50.74</v>
      </c>
      <c r="U4" s="223">
        <v>26.04</v>
      </c>
    </row>
    <row r="5" spans="2:21" ht="15">
      <c r="B5" s="189" t="s">
        <v>1557</v>
      </c>
      <c r="C5" s="263" t="str">
        <f>IFERROR(HLOOKUP(MDUBuildTypeSelection1&amp;"-"&amp;MDUCurrentService1,$F$2:$M$15,COUNTA($B$2:$B5),FALSE),"NA")</f>
        <v>NA</v>
      </c>
      <c r="D5" s="263" t="str">
        <f>IFERROR(HLOOKUP(MDUBuildTypeSelection2&amp;"-"&amp;MDUCurrentService2,$F$2:$M$15,COUNTA($B$2:$B5),FALSE),"NA")</f>
        <v>NA</v>
      </c>
      <c r="E5" s="263" t="str">
        <f>IFERROR(HLOOKUP(MDUBuildTypeSelection3&amp;"-"&amp;MDUCurrentService3,$F$2:$M$15,COUNTA($B$2:$B5),FALSE),"NA")</f>
        <v>NA</v>
      </c>
      <c r="F5" s="260">
        <v>0</v>
      </c>
      <c r="G5" s="260" t="s">
        <v>1522</v>
      </c>
      <c r="H5" s="260">
        <v>7.4999999999999997E-2</v>
      </c>
      <c r="I5" s="260" t="s">
        <v>1522</v>
      </c>
      <c r="J5" s="260" t="s">
        <v>1522</v>
      </c>
      <c r="K5" s="260">
        <v>0.15</v>
      </c>
      <c r="L5" s="260">
        <v>0</v>
      </c>
      <c r="M5" s="260">
        <f>IFERROR(VLOOKUP(RegionSelection,$O$4:$U$10,COUNTA($B$2:$B5),FALSE),"SELECT REGION")</f>
        <v>0.19900000000000001</v>
      </c>
      <c r="O5" s="189" t="s">
        <v>8</v>
      </c>
      <c r="P5" s="260">
        <v>0.314</v>
      </c>
      <c r="Q5" s="260">
        <v>0.376</v>
      </c>
      <c r="R5" s="260">
        <v>0.127</v>
      </c>
      <c r="S5" s="223">
        <v>85.98</v>
      </c>
      <c r="T5" s="223">
        <v>48.98</v>
      </c>
      <c r="U5" s="223">
        <v>25.59</v>
      </c>
    </row>
    <row r="6" spans="2:21" ht="15">
      <c r="B6" s="189" t="s">
        <v>1563</v>
      </c>
      <c r="C6" s="264" t="str">
        <f>IFERROR(HLOOKUP(MDUBuildTypeSelection1&amp;"-"&amp;MDUCurrentService1,$F$2:$M$15,COUNTA($B$2:$B6),FALSE),"NA")</f>
        <v>NA</v>
      </c>
      <c r="D6" s="264" t="str">
        <f>IFERROR(HLOOKUP(MDUBuildTypeSelection2&amp;"-"&amp;MDUCurrentService2,$F$2:$M$15,COUNTA($B$2:$B6),FALSE),"NA")</f>
        <v>NA</v>
      </c>
      <c r="E6" s="264" t="str">
        <f>IFERROR(HLOOKUP(MDUBuildTypeSelection3&amp;"-"&amp;MDUCurrentService3,$F$2:$M$15,COUNTA($B$2:$B6),FALSE),"NA")</f>
        <v>NA</v>
      </c>
      <c r="F6" s="223">
        <v>60</v>
      </c>
      <c r="G6" s="260" t="s">
        <v>1522</v>
      </c>
      <c r="H6" s="223">
        <v>60</v>
      </c>
      <c r="I6" s="260" t="s">
        <v>1522</v>
      </c>
      <c r="J6" s="260" t="s">
        <v>1522</v>
      </c>
      <c r="K6" s="223">
        <v>60</v>
      </c>
      <c r="L6" s="223">
        <v>60</v>
      </c>
      <c r="M6" s="260">
        <f>IFERROR(VLOOKUP(RegionSelection,$O$4:$U$10,COUNTA($B$2:$B6),FALSE),"SELECT REGION")</f>
        <v>80.83</v>
      </c>
      <c r="O6" s="189" t="s">
        <v>9</v>
      </c>
      <c r="P6" s="260">
        <v>0.38700000000000001</v>
      </c>
      <c r="Q6" s="260">
        <v>0.47899999999999998</v>
      </c>
      <c r="R6" s="260">
        <v>0.17799999999999999</v>
      </c>
      <c r="S6" s="223">
        <v>82.52</v>
      </c>
      <c r="T6" s="223">
        <v>49.34</v>
      </c>
      <c r="U6" s="223">
        <v>24.5</v>
      </c>
    </row>
    <row r="7" spans="2:21" ht="15">
      <c r="B7" s="189" t="s">
        <v>1562</v>
      </c>
      <c r="C7" s="264" t="str">
        <f>IFERROR(HLOOKUP(MDUBuildTypeSelection1&amp;"-"&amp;MDUCurrentService1,$F$2:$M$15,COUNTA($B$2:$B7),FALSE),"NA")</f>
        <v>NA</v>
      </c>
      <c r="D7" s="264" t="str">
        <f>IFERROR(HLOOKUP(MDUBuildTypeSelection2&amp;"-"&amp;MDUCurrentService2,$F$2:$M$15,COUNTA($B$2:$B7),FALSE),"NA")</f>
        <v>NA</v>
      </c>
      <c r="E7" s="264" t="str">
        <f>IFERROR(HLOOKUP(MDUBuildTypeSelection3&amp;"-"&amp;MDUCurrentService3,$F$2:$M$15,COUNTA($B$2:$B7),FALSE),"NA")</f>
        <v>NA</v>
      </c>
      <c r="F7" s="223">
        <v>30</v>
      </c>
      <c r="G7" s="260" t="s">
        <v>1522</v>
      </c>
      <c r="H7" s="223">
        <v>30</v>
      </c>
      <c r="I7" s="260" t="s">
        <v>1522</v>
      </c>
      <c r="J7" s="260" t="s">
        <v>1522</v>
      </c>
      <c r="K7" s="223">
        <v>30</v>
      </c>
      <c r="L7" s="223">
        <v>30</v>
      </c>
      <c r="M7" s="260">
        <f>IFERROR(VLOOKUP(RegionSelection,$O$4:$U$10,COUNTA($B$2:$B7),FALSE),"SELECT REGION")</f>
        <v>49.65</v>
      </c>
      <c r="O7" s="189" t="s">
        <v>10</v>
      </c>
      <c r="P7" s="260">
        <v>0.38700000000000001</v>
      </c>
      <c r="Q7" s="260">
        <v>0.47899999999999998</v>
      </c>
      <c r="R7" s="260">
        <v>0.17799999999999999</v>
      </c>
      <c r="S7" s="223">
        <v>82.52</v>
      </c>
      <c r="T7" s="223">
        <v>49.34</v>
      </c>
      <c r="U7" s="223">
        <v>24.5</v>
      </c>
    </row>
    <row r="8" spans="2:21" ht="15">
      <c r="B8" s="189" t="s">
        <v>1564</v>
      </c>
      <c r="C8" s="264" t="str">
        <f>IFERROR(HLOOKUP(MDUBuildTypeSelection1&amp;"-"&amp;MDUCurrentService1,$F$2:$M$15,COUNTA($B$2:$B8),FALSE),"NA")</f>
        <v>NA</v>
      </c>
      <c r="D8" s="264" t="str">
        <f>IFERROR(HLOOKUP(MDUBuildTypeSelection2&amp;"-"&amp;MDUCurrentService2,$F$2:$M$15,COUNTA($B$2:$B8),FALSE),"NA")</f>
        <v>NA</v>
      </c>
      <c r="E8" s="264" t="str">
        <f>IFERROR(HLOOKUP(MDUBuildTypeSelection3&amp;"-"&amp;MDUCurrentService3,$F$2:$M$15,COUNTA($B$2:$B8),FALSE),"NA")</f>
        <v>NA</v>
      </c>
      <c r="F8" s="223">
        <v>30</v>
      </c>
      <c r="G8" s="260" t="s">
        <v>1522</v>
      </c>
      <c r="H8" s="223">
        <v>30</v>
      </c>
      <c r="I8" s="260" t="s">
        <v>1522</v>
      </c>
      <c r="J8" s="260" t="s">
        <v>1522</v>
      </c>
      <c r="K8" s="223">
        <v>30</v>
      </c>
      <c r="L8" s="223">
        <v>30</v>
      </c>
      <c r="M8" s="260">
        <f>IFERROR(VLOOKUP(RegionSelection,$O$4:$U$10,COUNTA($B$2:$B8),FALSE),"SELECT REGION")</f>
        <v>23.96</v>
      </c>
      <c r="O8" s="189" t="s">
        <v>11</v>
      </c>
      <c r="P8" s="260">
        <v>0.46100000000000002</v>
      </c>
      <c r="Q8" s="260">
        <v>0.55700000000000005</v>
      </c>
      <c r="R8" s="260">
        <v>0.20200000000000001</v>
      </c>
      <c r="S8" s="223">
        <v>80.790000000000006</v>
      </c>
      <c r="T8" s="223">
        <v>52.18</v>
      </c>
      <c r="U8" s="223">
        <v>25.48</v>
      </c>
    </row>
    <row r="9" spans="2:21" ht="15">
      <c r="B9" s="189" t="s">
        <v>1550</v>
      </c>
      <c r="C9" s="263" t="str">
        <f>IFERROR(HLOOKUP(MDUBuildTypeSelection1&amp;"-"&amp;MDUCurrentService1,$F$2:$M$15,COUNTA($B$2:$B9),FALSE),"NA")</f>
        <v>NA</v>
      </c>
      <c r="D9" s="263" t="str">
        <f>IFERROR(HLOOKUP(MDUBuildTypeSelection2&amp;"-"&amp;MDUCurrentService2,$F$2:$M$15,COUNTA($B$2:$B9),FALSE),"NA")</f>
        <v>NA</v>
      </c>
      <c r="E9" s="263" t="str">
        <f>IFERROR(HLOOKUP(MDUBuildTypeSelection3&amp;"-"&amp;MDUCurrentService3,$F$2:$M$15,COUNTA($B$2:$B9),FALSE),"NA")</f>
        <v>NA</v>
      </c>
      <c r="F9" s="260">
        <v>0.05</v>
      </c>
      <c r="G9" s="260" t="s">
        <v>1522</v>
      </c>
      <c r="H9" s="260">
        <v>0.05</v>
      </c>
      <c r="I9" s="260" t="s">
        <v>1522</v>
      </c>
      <c r="J9" s="260" t="s">
        <v>1522</v>
      </c>
      <c r="K9" s="260">
        <v>0.05</v>
      </c>
      <c r="L9" s="260">
        <v>0</v>
      </c>
      <c r="M9" s="260">
        <v>0</v>
      </c>
      <c r="O9" s="189" t="s">
        <v>12</v>
      </c>
      <c r="P9" s="260">
        <v>0.501</v>
      </c>
      <c r="Q9" s="260">
        <v>0.58299999999999996</v>
      </c>
      <c r="R9" s="260">
        <v>0.23899999999999999</v>
      </c>
      <c r="S9" s="223">
        <v>81.42</v>
      </c>
      <c r="T9" s="223">
        <v>52.21</v>
      </c>
      <c r="U9" s="223">
        <v>25.54</v>
      </c>
    </row>
    <row r="10" spans="2:21" ht="15">
      <c r="B10" s="189" t="s">
        <v>1556</v>
      </c>
      <c r="C10" s="263" t="str">
        <f>IFERROR(HLOOKUP(MDUBuildTypeSelection1&amp;"-"&amp;MDUCurrentService1,$F$2:$M$15,COUNTA($B$2:$B10),FALSE),"NA")</f>
        <v>NA</v>
      </c>
      <c r="D10" s="263" t="str">
        <f>IFERROR(HLOOKUP(MDUBuildTypeSelection2&amp;"-"&amp;MDUCurrentService2,$F$2:$M$15,COUNTA($B$2:$B10),FALSE),"NA")</f>
        <v>NA</v>
      </c>
      <c r="E10" s="263" t="str">
        <f>IFERROR(HLOOKUP(MDUBuildTypeSelection3&amp;"-"&amp;MDUCurrentService3,$F$2:$M$15,COUNTA($B$2:$B10),FALSE),"NA")</f>
        <v>NA</v>
      </c>
      <c r="F10" s="260">
        <v>0.05</v>
      </c>
      <c r="G10" s="260" t="s">
        <v>1522</v>
      </c>
      <c r="H10" s="260">
        <v>0.05</v>
      </c>
      <c r="I10" s="260" t="s">
        <v>1522</v>
      </c>
      <c r="J10" s="260" t="s">
        <v>1522</v>
      </c>
      <c r="K10" s="260">
        <v>0.05</v>
      </c>
      <c r="L10" s="260">
        <v>0</v>
      </c>
      <c r="M10" s="260">
        <v>0</v>
      </c>
      <c r="O10" s="189" t="s">
        <v>13</v>
      </c>
      <c r="P10" s="260">
        <v>0.443</v>
      </c>
      <c r="Q10" s="260">
        <v>0.48899999999999999</v>
      </c>
      <c r="R10" s="260">
        <v>0.19900000000000001</v>
      </c>
      <c r="S10" s="223">
        <v>80.83</v>
      </c>
      <c r="T10" s="223">
        <v>49.65</v>
      </c>
      <c r="U10" s="223">
        <v>23.96</v>
      </c>
    </row>
    <row r="11" spans="2:21" ht="15">
      <c r="B11" s="189" t="s">
        <v>1558</v>
      </c>
      <c r="C11" s="263" t="str">
        <f>IFERROR(HLOOKUP(MDUBuildTypeSelection1&amp;"-"&amp;MDUCurrentService1,$F$2:$M$15,COUNTA($B$2:$B11),FALSE),"NA")</f>
        <v>NA</v>
      </c>
      <c r="D11" s="263" t="str">
        <f>IFERROR(HLOOKUP(MDUBuildTypeSelection2&amp;"-"&amp;MDUCurrentService2,$F$2:$M$15,COUNTA($B$2:$B11),FALSE),"NA")</f>
        <v>NA</v>
      </c>
      <c r="E11" s="263" t="str">
        <f>IFERROR(HLOOKUP(MDUBuildTypeSelection3&amp;"-"&amp;MDUCurrentService3,$F$2:$M$15,COUNTA($B$2:$B11),FALSE),"NA")</f>
        <v>NA</v>
      </c>
      <c r="F11" s="260">
        <v>0.05</v>
      </c>
      <c r="G11" s="260" t="s">
        <v>1522</v>
      </c>
      <c r="H11" s="260">
        <v>0.05</v>
      </c>
      <c r="I11" s="260" t="s">
        <v>1522</v>
      </c>
      <c r="J11" s="260" t="s">
        <v>1522</v>
      </c>
      <c r="K11" s="260">
        <v>0.05</v>
      </c>
      <c r="L11" s="260">
        <v>0</v>
      </c>
      <c r="M11" s="260">
        <v>0</v>
      </c>
    </row>
    <row r="12" spans="2:21" ht="15">
      <c r="B12" s="189" t="s">
        <v>1604</v>
      </c>
      <c r="C12" s="264" t="str">
        <f>IFERROR(HLOOKUP(MDUBuildTypeSelection1&amp;"-"&amp;MDUCurrentService1,$F$2:$M$15,COUNTA($B$2:$B12),FALSE),"NA")</f>
        <v>NA</v>
      </c>
      <c r="D12" s="264" t="str">
        <f>IFERROR(HLOOKUP(MDUBuildTypeSelection2&amp;"-"&amp;MDUCurrentService2,$F$2:$M$15,COUNTA($B$2:$B12),FALSE),"NA")</f>
        <v>NA</v>
      </c>
      <c r="E12" s="264" t="str">
        <f>IFERROR(HLOOKUP(MDUBuildTypeSelection3&amp;"-"&amp;MDUCurrentService3,$F$2:$M$15,COUNTA($B$2:$B12),FALSE),"NA")</f>
        <v>NA</v>
      </c>
      <c r="F12" s="223">
        <v>0</v>
      </c>
      <c r="G12" s="260" t="s">
        <v>1522</v>
      </c>
      <c r="H12" s="223">
        <v>90</v>
      </c>
      <c r="I12" s="260" t="s">
        <v>1522</v>
      </c>
      <c r="J12" s="260" t="s">
        <v>1522</v>
      </c>
      <c r="K12" s="223">
        <v>275</v>
      </c>
      <c r="L12" s="223">
        <v>0</v>
      </c>
      <c r="M12" s="223">
        <v>275</v>
      </c>
    </row>
    <row r="13" spans="2:21" ht="15">
      <c r="B13" s="189" t="s">
        <v>1605</v>
      </c>
      <c r="C13" s="264" t="str">
        <f>IFERROR(HLOOKUP(MDUBuildTypeSelection1&amp;"-"&amp;MDUCurrentService1,$F$2:$M$15,COUNTA($B$2:$B13),FALSE),"NA")</f>
        <v>NA</v>
      </c>
      <c r="D13" s="264" t="str">
        <f>IFERROR(HLOOKUP(MDUBuildTypeSelection2&amp;"-"&amp;MDUCurrentService2,$F$2:$M$15,COUNTA($B$2:$B13),FALSE),"NA")</f>
        <v>NA</v>
      </c>
      <c r="E13" s="264" t="str">
        <f>IFERROR(HLOOKUP(MDUBuildTypeSelection3&amp;"-"&amp;MDUCurrentService3,$F$2:$M$15,COUNTA($B$2:$B13),FALSE),"NA")</f>
        <v>NA</v>
      </c>
      <c r="F13" s="223">
        <v>0</v>
      </c>
      <c r="G13" s="260" t="s">
        <v>1522</v>
      </c>
      <c r="H13" s="223">
        <v>200</v>
      </c>
      <c r="I13" s="260" t="s">
        <v>1522</v>
      </c>
      <c r="J13" s="260" t="s">
        <v>1522</v>
      </c>
      <c r="K13" s="223">
        <v>200</v>
      </c>
      <c r="L13" s="223">
        <v>0</v>
      </c>
      <c r="M13" s="223">
        <v>0</v>
      </c>
    </row>
    <row r="14" spans="2:21" ht="15">
      <c r="B14" s="189" t="s">
        <v>1606</v>
      </c>
      <c r="C14" s="265" t="str">
        <f>IFERROR(HLOOKUP(MDUBuildTypeSelection1&amp;"-"&amp;MDUCurrentService1,$F$2:$M$15,COUNTA($B$2:$B14),FALSE),"NA")</f>
        <v>NA</v>
      </c>
      <c r="D14" s="265" t="str">
        <f>IFERROR(HLOOKUP(MDUBuildTypeSelection2&amp;"-"&amp;MDUCurrentService2,$F$2:$M$15,COUNTA($B$2:$B14),FALSE),"NA")</f>
        <v>NA</v>
      </c>
      <c r="E14" s="265" t="str">
        <f>IFERROR(HLOOKUP(MDUBuildTypeSelection3&amp;"-"&amp;MDUCurrentService3,$F$2:$M$15,COUNTA($B$2:$B14),FALSE),"NA")</f>
        <v>NA</v>
      </c>
      <c r="F14" s="224">
        <v>250</v>
      </c>
      <c r="G14" s="260" t="s">
        <v>1522</v>
      </c>
      <c r="H14" s="224">
        <v>50</v>
      </c>
      <c r="I14" s="260" t="s">
        <v>1522</v>
      </c>
      <c r="J14" s="260" t="s">
        <v>1522</v>
      </c>
      <c r="K14" s="224">
        <v>50</v>
      </c>
      <c r="L14" s="224">
        <v>0</v>
      </c>
      <c r="M14" s="261">
        <v>0</v>
      </c>
    </row>
    <row r="15" spans="2:21" ht="15">
      <c r="B15" s="189" t="s">
        <v>38</v>
      </c>
      <c r="C15" s="263" t="str">
        <f>IFERROR(HLOOKUP(MDUBuildTypeSelection1&amp;"-"&amp;MDUCurrentService1,$F$2:$M$15,COUNTA($B$2:$B15),FALSE),"NA")</f>
        <v>NA</v>
      </c>
      <c r="D15" s="263" t="str">
        <f>IFERROR(HLOOKUP(MDUBuildTypeSelection2&amp;"-"&amp;MDUCurrentService2,$F$2:$M$15,COUNTA($B$2:$B15),FALSE),"NA")</f>
        <v>NA</v>
      </c>
      <c r="E15" s="263" t="str">
        <f>IFERROR(HLOOKUP(MDUBuildTypeSelection3&amp;"-"&amp;MDUCurrentService3,$F$2:$M$15,COUNTA($B$2:$B15),FALSE),"NA")</f>
        <v>NA</v>
      </c>
      <c r="F15" s="260">
        <v>0.45</v>
      </c>
      <c r="G15" s="260">
        <v>0.45</v>
      </c>
      <c r="H15" s="260">
        <v>0.45</v>
      </c>
      <c r="I15" s="260">
        <v>0.45</v>
      </c>
      <c r="J15" s="260">
        <v>0.45</v>
      </c>
      <c r="K15" s="260">
        <v>0.45</v>
      </c>
      <c r="L15" s="260">
        <v>0.45</v>
      </c>
      <c r="M15" s="260">
        <v>0.45</v>
      </c>
    </row>
    <row r="16" spans="2:21" ht="15">
      <c r="B16" s="189" t="s">
        <v>1822</v>
      </c>
      <c r="C16" s="264" t="str">
        <f>IFERROR(HLOOKUP(MDUBuildTypeSelection1&amp;"-"&amp;MDUCurrentService1,$F$2:$M$18,COUNTA($B$2:$B16),FALSE),"NA")</f>
        <v>NA</v>
      </c>
      <c r="D16" s="264" t="str">
        <f>IFERROR(HLOOKUP(MDUBuildTypeSelection2&amp;"-"&amp;MDUCurrentService1,$F$2:$M$18,COUNTA($B$2:$B16),FALSE),"NA")</f>
        <v>NA</v>
      </c>
      <c r="E16" s="264" t="str">
        <f>IFERROR(HLOOKUP(MDUBuildTypeSelection3&amp;"-"&amp;MDUCurrentService1,$F$2:$M$18,COUNTA($B$2:$B16),FALSE),"NA")</f>
        <v>NA</v>
      </c>
      <c r="F16" s="223">
        <v>99</v>
      </c>
      <c r="G16" s="223">
        <v>99</v>
      </c>
      <c r="H16" s="223">
        <v>99</v>
      </c>
      <c r="I16" s="223">
        <v>99</v>
      </c>
      <c r="J16" s="223">
        <v>99</v>
      </c>
      <c r="K16" s="223">
        <v>99</v>
      </c>
      <c r="L16" s="223">
        <v>99</v>
      </c>
      <c r="M16" s="223">
        <v>99</v>
      </c>
    </row>
    <row r="17" spans="2:13" ht="15">
      <c r="B17" s="189" t="s">
        <v>1823</v>
      </c>
      <c r="C17" s="264" t="str">
        <f>IFERROR(HLOOKUP(MDUBuildTypeSelection1&amp;"-"&amp;MDUCurrentService1,$F$2:$M$18,COUNTA($B$2:$B17),FALSE),"NA")</f>
        <v>NA</v>
      </c>
      <c r="D17" s="264" t="str">
        <f>IFERROR(HLOOKUP(MDUBuildTypeSelection2&amp;"-"&amp;MDUCurrentService1,$F$2:$M$18,COUNTA($B$2:$B17),FALSE),"NA")</f>
        <v>NA</v>
      </c>
      <c r="E17" s="264" t="str">
        <f>IFERROR(HLOOKUP(MDUBuildTypeSelection3&amp;"-"&amp;MDUCurrentService1,$F$2:$M$18,COUNTA($B$2:$B17),FALSE),"NA")</f>
        <v>NA</v>
      </c>
      <c r="F17" s="223">
        <v>32</v>
      </c>
      <c r="G17" s="223">
        <v>32</v>
      </c>
      <c r="H17" s="223">
        <v>32</v>
      </c>
      <c r="I17" s="223">
        <v>32</v>
      </c>
      <c r="J17" s="223">
        <v>32</v>
      </c>
      <c r="K17" s="223">
        <v>32</v>
      </c>
      <c r="L17" s="223">
        <v>32</v>
      </c>
      <c r="M17" s="223">
        <v>32</v>
      </c>
    </row>
    <row r="18" spans="2:13" ht="15">
      <c r="B18" s="189" t="s">
        <v>1824</v>
      </c>
      <c r="C18" s="264" t="str">
        <f>IFERROR(HLOOKUP(MDUBuildTypeSelection1&amp;"-"&amp;MDUCurrentService1,$F$2:$M$18,COUNTA($B$2:$B18),FALSE),"NA")</f>
        <v>NA</v>
      </c>
      <c r="D18" s="264" t="str">
        <f>IFERROR(HLOOKUP(MDUBuildTypeSelection2&amp;"-"&amp;MDUCurrentService1,$F$2:$M$18,COUNTA($B$2:$B18),FALSE),"NA")</f>
        <v>NA</v>
      </c>
      <c r="E18" s="264" t="str">
        <f>IFERROR(HLOOKUP(MDUBuildTypeSelection3&amp;"-"&amp;MDUCurrentService1,$F$2:$M$18,COUNTA($B$2:$B18),FALSE),"NA")</f>
        <v>NA</v>
      </c>
      <c r="F18" s="223">
        <v>75.25</v>
      </c>
      <c r="G18" s="223">
        <v>75.25</v>
      </c>
      <c r="H18" s="223">
        <v>75.25</v>
      </c>
      <c r="I18" s="223">
        <v>75.25</v>
      </c>
      <c r="J18" s="223">
        <v>75.25</v>
      </c>
      <c r="K18" s="223">
        <v>75.25</v>
      </c>
      <c r="L18" s="223">
        <v>75.25</v>
      </c>
      <c r="M18" s="223">
        <v>75.25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499984740745262"/>
  </sheetPr>
  <dimension ref="B2:R21"/>
  <sheetViews>
    <sheetView showGridLines="0" workbookViewId="0">
      <selection activeCell="G30" sqref="G30"/>
    </sheetView>
  </sheetViews>
  <sheetFormatPr defaultRowHeight="14.25"/>
  <cols>
    <col min="1" max="1" width="2.7109375" style="189" customWidth="1"/>
    <col min="2" max="2" width="16.140625" style="189" bestFit="1" customWidth="1"/>
    <col min="3" max="3" width="13" style="189" bestFit="1" customWidth="1"/>
    <col min="4" max="4" width="2.7109375" style="189" customWidth="1"/>
    <col min="5" max="5" width="16.140625" style="189" bestFit="1" customWidth="1"/>
    <col min="6" max="6" width="10.85546875" style="189" bestFit="1" customWidth="1"/>
    <col min="7" max="7" width="10.85546875" style="189" customWidth="1"/>
    <col min="8" max="8" width="2.7109375" style="189" customWidth="1"/>
    <col min="9" max="9" width="26" style="189" customWidth="1"/>
    <col min="10" max="11" width="13.42578125" style="189" bestFit="1" customWidth="1"/>
    <col min="12" max="12" width="18.28515625" style="189" bestFit="1" customWidth="1"/>
    <col min="13" max="13" width="10.140625" style="189" customWidth="1"/>
    <col min="14" max="16" width="9.140625" style="189"/>
    <col min="17" max="17" width="12.140625" style="189" bestFit="1" customWidth="1"/>
    <col min="18" max="16384" width="9.140625" style="189"/>
  </cols>
  <sheetData>
    <row r="2" spans="2:18" ht="15.75">
      <c r="B2" s="221" t="s">
        <v>1475</v>
      </c>
      <c r="C2" s="225" t="s">
        <v>328</v>
      </c>
      <c r="E2" s="221" t="s">
        <v>1475</v>
      </c>
      <c r="F2" s="225" t="s">
        <v>1511</v>
      </c>
      <c r="G2" s="226" t="s">
        <v>1521</v>
      </c>
      <c r="I2" s="222" t="s">
        <v>1518</v>
      </c>
      <c r="J2" s="222"/>
      <c r="K2" s="222"/>
      <c r="N2" s="222" t="s">
        <v>1622</v>
      </c>
    </row>
    <row r="3" spans="2:18" ht="15">
      <c r="B3" s="189" t="s">
        <v>560</v>
      </c>
      <c r="C3" s="220">
        <v>2000</v>
      </c>
      <c r="E3" s="189" t="s">
        <v>1515</v>
      </c>
      <c r="F3" s="231">
        <v>19</v>
      </c>
      <c r="G3" s="223" t="s">
        <v>1522</v>
      </c>
      <c r="J3" s="227" t="s">
        <v>1516</v>
      </c>
      <c r="K3" s="227" t="s">
        <v>1517</v>
      </c>
      <c r="L3" s="227" t="s">
        <v>1519</v>
      </c>
      <c r="N3" s="227" t="s">
        <v>1623</v>
      </c>
      <c r="O3" s="227">
        <f>IFERROR(VLOOKUP(DCSelectedSize&amp;"-"&amp;N3,Q:R,2,FALSE),0)</f>
        <v>0</v>
      </c>
      <c r="Q3" s="227" t="s">
        <v>1830</v>
      </c>
      <c r="R3" s="189">
        <v>1</v>
      </c>
    </row>
    <row r="4" spans="2:18">
      <c r="B4" s="189" t="s">
        <v>1512</v>
      </c>
      <c r="C4" s="220">
        <v>13287.8</v>
      </c>
      <c r="E4" s="189" t="s">
        <v>560</v>
      </c>
      <c r="F4" s="230">
        <f>$F$3*G4</f>
        <v>95</v>
      </c>
      <c r="G4" s="224">
        <v>5</v>
      </c>
      <c r="I4" s="189" t="s">
        <v>1499</v>
      </c>
      <c r="J4" s="228">
        <v>1000</v>
      </c>
      <c r="K4" s="228">
        <v>1000</v>
      </c>
      <c r="L4" s="228">
        <v>1000</v>
      </c>
      <c r="N4" s="227" t="s">
        <v>1624</v>
      </c>
      <c r="O4" s="227">
        <f>IFERROR(VLOOKUP(DCSelectedSize&amp;"-"&amp;N4,Q:R,2,FALSE),0)</f>
        <v>0</v>
      </c>
      <c r="Q4" s="227" t="s">
        <v>1831</v>
      </c>
      <c r="R4" s="189">
        <v>2</v>
      </c>
    </row>
    <row r="5" spans="2:18">
      <c r="B5" s="189" t="s">
        <v>632</v>
      </c>
      <c r="C5" s="220">
        <v>75694.5</v>
      </c>
      <c r="E5" s="189" t="s">
        <v>1512</v>
      </c>
      <c r="F5" s="230">
        <f>$F$3*G5</f>
        <v>760</v>
      </c>
      <c r="G5" s="224">
        <v>40</v>
      </c>
      <c r="I5" s="189" t="s">
        <v>1520</v>
      </c>
      <c r="J5" s="228">
        <v>1055</v>
      </c>
      <c r="K5" s="228">
        <v>1108</v>
      </c>
      <c r="L5" s="228">
        <v>1245</v>
      </c>
      <c r="N5" s="227" t="s">
        <v>1625</v>
      </c>
      <c r="O5" s="227">
        <f>IFERROR(VLOOKUP(DCSelectedSize&amp;"-"&amp;N5,Q:R,2,FALSE),0)</f>
        <v>0</v>
      </c>
      <c r="Q5" s="227" t="s">
        <v>1832</v>
      </c>
      <c r="R5" s="189">
        <v>3</v>
      </c>
    </row>
    <row r="6" spans="2:18">
      <c r="B6" s="189" t="s">
        <v>1513</v>
      </c>
      <c r="C6" s="220">
        <v>109168</v>
      </c>
      <c r="E6" s="189" t="s">
        <v>632</v>
      </c>
      <c r="F6" s="230">
        <f>$F$3*G6</f>
        <v>1520</v>
      </c>
      <c r="G6" s="224">
        <v>80</v>
      </c>
      <c r="I6" s="189" t="s">
        <v>1501</v>
      </c>
      <c r="J6" s="228">
        <v>1500</v>
      </c>
      <c r="K6" s="228">
        <v>1500</v>
      </c>
      <c r="L6" s="228">
        <v>1500</v>
      </c>
      <c r="N6" s="227" t="s">
        <v>1626</v>
      </c>
      <c r="O6" s="227">
        <f>IFERROR(VLOOKUP(DCSelectedSize&amp;"-"&amp;N6,Q:R,2,FALSE),0)</f>
        <v>0</v>
      </c>
      <c r="Q6" s="227" t="s">
        <v>1833</v>
      </c>
      <c r="R6" s="189">
        <v>4</v>
      </c>
    </row>
    <row r="7" spans="2:18">
      <c r="B7" s="189" t="s">
        <v>1514</v>
      </c>
      <c r="C7" s="220">
        <v>112948</v>
      </c>
      <c r="E7" s="189" t="s">
        <v>1513</v>
      </c>
      <c r="F7" s="230">
        <f>$F$3*G7</f>
        <v>1520</v>
      </c>
      <c r="G7" s="224">
        <v>80</v>
      </c>
      <c r="I7" s="189" t="s">
        <v>1523</v>
      </c>
      <c r="J7" s="228">
        <v>2000</v>
      </c>
      <c r="K7" s="228">
        <v>2000</v>
      </c>
      <c r="L7" s="228">
        <v>2000</v>
      </c>
      <c r="N7" s="227" t="s">
        <v>1627</v>
      </c>
      <c r="O7" s="227">
        <f>IFERROR(VLOOKUP(DCSelectedSize&amp;"-"&amp;N7,Q:R,2,FALSE),0)</f>
        <v>0</v>
      </c>
      <c r="Q7" s="227" t="s">
        <v>1834</v>
      </c>
      <c r="R7" s="189">
        <v>4</v>
      </c>
    </row>
    <row r="8" spans="2:18" ht="15">
      <c r="B8" s="189" t="s">
        <v>1527</v>
      </c>
      <c r="E8" s="189" t="s">
        <v>1514</v>
      </c>
      <c r="F8" s="230">
        <f>$F$3*G8</f>
        <v>3040</v>
      </c>
      <c r="G8" s="224">
        <v>160</v>
      </c>
      <c r="I8" s="189" t="s">
        <v>1524</v>
      </c>
      <c r="J8" s="232" t="s">
        <v>560</v>
      </c>
      <c r="K8" s="232" t="s">
        <v>560</v>
      </c>
      <c r="L8" s="232" t="s">
        <v>632</v>
      </c>
      <c r="Q8" s="227" t="s">
        <v>1835</v>
      </c>
      <c r="R8" s="189">
        <v>3</v>
      </c>
    </row>
    <row r="9" spans="2:18">
      <c r="F9" s="220"/>
      <c r="G9" s="223"/>
      <c r="I9" s="189" t="s">
        <v>1474</v>
      </c>
      <c r="J9" s="233">
        <f>VLOOKUP(J8,$B$3:$C$7,2,FALSE)</f>
        <v>2000</v>
      </c>
      <c r="K9" s="233">
        <f>VLOOKUP(K8,$B$3:$C$7,2,FALSE)</f>
        <v>2000</v>
      </c>
      <c r="L9" s="233">
        <f>VLOOKUP(L8,$B$3:$C$7,2,FALSE)</f>
        <v>75694.5</v>
      </c>
      <c r="Q9" s="227" t="s">
        <v>1836</v>
      </c>
      <c r="R9" s="189">
        <v>5</v>
      </c>
    </row>
    <row r="10" spans="2:18">
      <c r="I10" s="189" t="s">
        <v>1525</v>
      </c>
      <c r="J10" s="229">
        <v>0.12</v>
      </c>
      <c r="K10" s="229">
        <v>0.12</v>
      </c>
      <c r="L10" s="229">
        <v>0.12</v>
      </c>
      <c r="Q10" s="227" t="s">
        <v>1837</v>
      </c>
      <c r="R10" s="189">
        <v>7</v>
      </c>
    </row>
    <row r="11" spans="2:18">
      <c r="Q11" s="227" t="s">
        <v>1838</v>
      </c>
      <c r="R11" s="189">
        <v>9</v>
      </c>
    </row>
    <row r="12" spans="2:18" ht="15" thickBot="1">
      <c r="I12" s="234" t="s">
        <v>1629</v>
      </c>
      <c r="Q12" s="227" t="s">
        <v>1839</v>
      </c>
      <c r="R12" s="189">
        <v>11</v>
      </c>
    </row>
    <row r="13" spans="2:18" ht="15" thickBot="1">
      <c r="I13" s="189" t="s">
        <v>1499</v>
      </c>
      <c r="J13" s="313">
        <f>IFERROR(HLOOKUP(DCSelectedSize,$J$3:$L$10,COUNTA($I$12:$I13),FALSE),0)</f>
        <v>0</v>
      </c>
      <c r="Q13" s="227" t="s">
        <v>1840</v>
      </c>
      <c r="R13" s="189">
        <v>3</v>
      </c>
    </row>
    <row r="14" spans="2:18" ht="15" thickBot="1">
      <c r="I14" s="189" t="s">
        <v>1520</v>
      </c>
      <c r="J14" s="313">
        <f>IFERROR(HLOOKUP(DCSelectedSize,$J$3:$L$10,COUNTA($I$12:$I14),FALSE),0)</f>
        <v>0</v>
      </c>
      <c r="Q14" s="227" t="s">
        <v>1841</v>
      </c>
      <c r="R14" s="189">
        <v>5</v>
      </c>
    </row>
    <row r="15" spans="2:18" ht="15" thickBot="1">
      <c r="I15" s="189" t="s">
        <v>1501</v>
      </c>
      <c r="J15" s="313">
        <f>IFERROR(HLOOKUP(DCSelectedSize,$J$3:$L$10,COUNTA($I$12:$I15),FALSE),0)</f>
        <v>0</v>
      </c>
      <c r="Q15" s="227" t="s">
        <v>1842</v>
      </c>
      <c r="R15" s="189">
        <v>10</v>
      </c>
    </row>
    <row r="16" spans="2:18" ht="15" thickBot="1">
      <c r="I16" s="189" t="s">
        <v>1523</v>
      </c>
      <c r="J16" s="313">
        <f>IFERROR(HLOOKUP(DCSelectedSize,$J$3:$L$10,COUNTA($I$12:$I16),FALSE),0)</f>
        <v>0</v>
      </c>
      <c r="Q16" s="227" t="s">
        <v>1843</v>
      </c>
      <c r="R16" s="189">
        <v>15</v>
      </c>
    </row>
    <row r="17" spans="9:18" ht="15" thickBot="1">
      <c r="I17" s="189" t="s">
        <v>1524</v>
      </c>
      <c r="J17" s="313" t="str">
        <f>IFERROR(HLOOKUP(DCSelectedSize,$J$3:$L$10,COUNTA($I$12:$I17),FALSE),"")</f>
        <v/>
      </c>
      <c r="Q17" s="227" t="s">
        <v>1844</v>
      </c>
      <c r="R17" s="189">
        <v>19</v>
      </c>
    </row>
    <row r="18" spans="9:18" ht="15" thickBot="1">
      <c r="I18" s="189" t="s">
        <v>1474</v>
      </c>
      <c r="J18" s="313" t="str">
        <f>IFERROR(VLOOKUP(DCEquipmentType,$B$3:$C$7,2,FALSE),"")</f>
        <v/>
      </c>
    </row>
    <row r="19" spans="9:18" ht="15" thickBot="1">
      <c r="I19" s="189" t="s">
        <v>1525</v>
      </c>
      <c r="J19" s="314">
        <f>IFERROR(HLOOKUP(DCSelectedSize,$J$3:$L$10,COUNTA($I$12:$I19),FALSE),0)</f>
        <v>0</v>
      </c>
    </row>
    <row r="20" spans="9:18" ht="15" thickBot="1">
      <c r="I20" s="189" t="s">
        <v>1630</v>
      </c>
      <c r="J20" s="313">
        <f>IF(DCRecommendedEquipment="",0,VLOOKUP(DCRecommendedEquipment,$E:$F,2,FALSE))</f>
        <v>0</v>
      </c>
    </row>
    <row r="21" spans="9:18" ht="15" thickBot="1">
      <c r="I21" s="189" t="s">
        <v>1494</v>
      </c>
      <c r="J21" s="316" t="str">
        <f>IFERROR(VLOOKUP(DataCenterSelection,'Data Center List'!$B:$K,10,FALSE),"")</f>
        <v/>
      </c>
    </row>
  </sheetData>
  <sheetProtection selectLockedCells="1" selectUnlockedCell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499984740745262"/>
  </sheetPr>
  <dimension ref="A1:K641"/>
  <sheetViews>
    <sheetView showGridLines="0" zoomScale="80" zoomScaleNormal="80" workbookViewId="0"/>
  </sheetViews>
  <sheetFormatPr defaultRowHeight="15"/>
  <cols>
    <col min="1" max="1" width="17.28515625" style="216" bestFit="1" customWidth="1"/>
    <col min="2" max="2" width="75.7109375" style="216" bestFit="1" customWidth="1"/>
    <col min="3" max="3" width="35.7109375" style="216" customWidth="1"/>
    <col min="4" max="4" width="35.140625" style="216" customWidth="1"/>
    <col min="5" max="5" width="44" style="216" bestFit="1" customWidth="1"/>
    <col min="6" max="6" width="13.85546875" style="216" customWidth="1"/>
    <col min="7" max="7" width="6.28515625" style="216" customWidth="1"/>
    <col min="8" max="8" width="54" style="216" bestFit="1" customWidth="1"/>
    <col min="9" max="9" width="14.140625" style="218" customWidth="1"/>
    <col min="10" max="10" width="19.42578125" style="218" bestFit="1" customWidth="1"/>
    <col min="11" max="11" width="35.85546875" style="216" bestFit="1" customWidth="1"/>
    <col min="12" max="16384" width="9.140625" style="216"/>
  </cols>
  <sheetData>
    <row r="1" spans="1:11" ht="33.75" customHeight="1">
      <c r="A1" s="219" t="s">
        <v>6</v>
      </c>
      <c r="B1" s="219" t="s">
        <v>1528</v>
      </c>
      <c r="C1" s="219" t="s">
        <v>1481</v>
      </c>
      <c r="D1" s="219" t="s">
        <v>1480</v>
      </c>
      <c r="E1" s="219" t="s">
        <v>549</v>
      </c>
      <c r="F1" s="219" t="s">
        <v>0</v>
      </c>
      <c r="G1" s="219" t="s">
        <v>1479</v>
      </c>
      <c r="H1" s="219" t="s">
        <v>1478</v>
      </c>
      <c r="I1" s="219" t="s">
        <v>1477</v>
      </c>
      <c r="J1" s="219" t="s">
        <v>1476</v>
      </c>
      <c r="K1" s="219" t="s">
        <v>1561</v>
      </c>
    </row>
    <row r="2" spans="1:11" ht="15.75">
      <c r="A2" s="214" t="s">
        <v>7</v>
      </c>
      <c r="B2" s="214" t="s">
        <v>1621</v>
      </c>
      <c r="C2" s="217"/>
      <c r="D2" s="214"/>
      <c r="E2" s="214"/>
      <c r="F2" s="214"/>
      <c r="G2" s="214"/>
      <c r="H2" s="214"/>
      <c r="I2" s="215"/>
      <c r="J2" s="213"/>
      <c r="K2" s="213"/>
    </row>
    <row r="3" spans="1:11" ht="15.75">
      <c r="A3" s="214" t="s">
        <v>7</v>
      </c>
      <c r="B3" s="214" t="str">
        <f>C3&amp;" - "&amp;E3</f>
        <v xml:space="preserve">
Digital West Networks - 3620 Sacramento Drive</v>
      </c>
      <c r="C3" s="217" t="s">
        <v>1325</v>
      </c>
      <c r="D3" s="214"/>
      <c r="E3" s="214" t="s">
        <v>1324</v>
      </c>
      <c r="F3" s="214" t="s">
        <v>1323</v>
      </c>
      <c r="G3" s="214" t="s">
        <v>16</v>
      </c>
      <c r="H3" s="214" t="s">
        <v>561</v>
      </c>
      <c r="I3" s="215" t="s">
        <v>562</v>
      </c>
      <c r="J3" s="213" t="s">
        <v>561</v>
      </c>
      <c r="K3" s="213" t="s">
        <v>1516</v>
      </c>
    </row>
    <row r="4" spans="1:11" ht="15.75">
      <c r="A4" s="214" t="s">
        <v>7</v>
      </c>
      <c r="B4" s="214" t="str">
        <f t="shared" ref="B4:B66" si="0">C4&amp;" - "&amp;E4</f>
        <v>360 Spear - 360 Spear Street</v>
      </c>
      <c r="C4" s="217" t="s">
        <v>1329</v>
      </c>
      <c r="D4" s="214" t="s">
        <v>684</v>
      </c>
      <c r="E4" s="214" t="s">
        <v>1326</v>
      </c>
      <c r="F4" s="214" t="s">
        <v>1253</v>
      </c>
      <c r="G4" s="214" t="s">
        <v>16</v>
      </c>
      <c r="H4" s="214"/>
      <c r="I4" s="215" t="s">
        <v>570</v>
      </c>
      <c r="J4" s="213" t="s">
        <v>570</v>
      </c>
      <c r="K4" s="213" t="s">
        <v>1516</v>
      </c>
    </row>
    <row r="5" spans="1:11" ht="15.75">
      <c r="A5" s="214" t="s">
        <v>7</v>
      </c>
      <c r="B5" s="214" t="str">
        <f t="shared" si="0"/>
        <v>365 Data Centers - 1400 65th St</v>
      </c>
      <c r="C5" s="217" t="s">
        <v>829</v>
      </c>
      <c r="D5" s="214" t="s">
        <v>828</v>
      </c>
      <c r="E5" s="214" t="s">
        <v>1432</v>
      </c>
      <c r="F5" s="214" t="s">
        <v>1299</v>
      </c>
      <c r="G5" s="214" t="s">
        <v>16</v>
      </c>
      <c r="H5" s="214"/>
      <c r="I5" s="215" t="s">
        <v>562</v>
      </c>
      <c r="J5" s="213" t="s">
        <v>570</v>
      </c>
      <c r="K5" s="213" t="s">
        <v>1517</v>
      </c>
    </row>
    <row r="6" spans="1:11" ht="15.75">
      <c r="A6" s="214" t="s">
        <v>7</v>
      </c>
      <c r="B6" s="214" t="str">
        <f t="shared" si="0"/>
        <v>365 DATA CENTERS - 534 Stockton Ave, 1st floor</v>
      </c>
      <c r="C6" s="217" t="s">
        <v>1294</v>
      </c>
      <c r="D6" s="214" t="s">
        <v>1294</v>
      </c>
      <c r="E6" s="214" t="s">
        <v>1293</v>
      </c>
      <c r="F6" s="214" t="s">
        <v>1251</v>
      </c>
      <c r="G6" s="214" t="s">
        <v>16</v>
      </c>
      <c r="H6" s="214" t="s">
        <v>561</v>
      </c>
      <c r="I6" s="215" t="s">
        <v>562</v>
      </c>
      <c r="J6" s="213" t="s">
        <v>561</v>
      </c>
      <c r="K6" s="213" t="s">
        <v>1516</v>
      </c>
    </row>
    <row r="7" spans="1:11" ht="15.75">
      <c r="A7" s="214" t="s">
        <v>7</v>
      </c>
      <c r="B7" s="214" t="str">
        <f t="shared" si="0"/>
        <v>365 Data Centers - 534 Stockton Ave, 1st floor</v>
      </c>
      <c r="C7" s="217" t="s">
        <v>829</v>
      </c>
      <c r="D7" s="214" t="s">
        <v>828</v>
      </c>
      <c r="E7" s="214" t="s">
        <v>1293</v>
      </c>
      <c r="F7" s="214" t="s">
        <v>1251</v>
      </c>
      <c r="G7" s="214" t="s">
        <v>16</v>
      </c>
      <c r="H7" s="214" t="s">
        <v>561</v>
      </c>
      <c r="I7" s="215" t="s">
        <v>562</v>
      </c>
      <c r="J7" s="213" t="s">
        <v>561</v>
      </c>
      <c r="K7" s="213" t="s">
        <v>1517</v>
      </c>
    </row>
    <row r="8" spans="1:11" ht="15.75">
      <c r="A8" s="214" t="s">
        <v>7</v>
      </c>
      <c r="B8" s="214" t="str">
        <f t="shared" si="0"/>
        <v>365 Main - 39760 Eureka Drive</v>
      </c>
      <c r="C8" s="217" t="s">
        <v>1266</v>
      </c>
      <c r="D8" s="214"/>
      <c r="E8" s="214" t="s">
        <v>1319</v>
      </c>
      <c r="F8" s="214" t="s">
        <v>1318</v>
      </c>
      <c r="G8" s="214" t="s">
        <v>16</v>
      </c>
      <c r="H8" s="214" t="s">
        <v>561</v>
      </c>
      <c r="I8" s="215" t="s">
        <v>562</v>
      </c>
      <c r="J8" s="213" t="s">
        <v>561</v>
      </c>
      <c r="K8" s="213" t="s">
        <v>1516</v>
      </c>
    </row>
    <row r="9" spans="1:11" ht="15.75">
      <c r="A9" s="214" t="s">
        <v>7</v>
      </c>
      <c r="B9" s="214" t="str">
        <f t="shared" si="0"/>
        <v>365 Main - 720 2nd Street</v>
      </c>
      <c r="C9" s="217" t="s">
        <v>1266</v>
      </c>
      <c r="D9" s="214"/>
      <c r="E9" s="214" t="s">
        <v>1265</v>
      </c>
      <c r="F9" s="214" t="s">
        <v>1264</v>
      </c>
      <c r="G9" s="214" t="s">
        <v>16</v>
      </c>
      <c r="H9" s="214" t="s">
        <v>561</v>
      </c>
      <c r="I9" s="215" t="s">
        <v>570</v>
      </c>
      <c r="J9" s="213" t="s">
        <v>561</v>
      </c>
      <c r="K9" s="213" t="s">
        <v>1516</v>
      </c>
    </row>
    <row r="10" spans="1:11" ht="15.75">
      <c r="A10" s="214" t="s">
        <v>7</v>
      </c>
      <c r="B10" s="214" t="str">
        <f t="shared" si="0"/>
        <v xml:space="preserve">Astound - 200 Paul Avenue   </v>
      </c>
      <c r="C10" s="217" t="s">
        <v>1401</v>
      </c>
      <c r="D10" s="214" t="s">
        <v>1306</v>
      </c>
      <c r="E10" s="214" t="s">
        <v>1400</v>
      </c>
      <c r="F10" s="214" t="s">
        <v>1253</v>
      </c>
      <c r="G10" s="214" t="s">
        <v>16</v>
      </c>
      <c r="H10" s="214" t="s">
        <v>561</v>
      </c>
      <c r="I10" s="215" t="s">
        <v>570</v>
      </c>
      <c r="J10" s="213" t="s">
        <v>561</v>
      </c>
      <c r="K10" s="213" t="s">
        <v>1516</v>
      </c>
    </row>
    <row r="11" spans="1:11" ht="15.75">
      <c r="A11" s="214" t="s">
        <v>7</v>
      </c>
      <c r="B11" s="214" t="str">
        <f t="shared" si="0"/>
        <v>AT&amp;T - 3175 Spring Street</v>
      </c>
      <c r="C11" s="217" t="s">
        <v>772</v>
      </c>
      <c r="D11" s="214" t="s">
        <v>772</v>
      </c>
      <c r="E11" s="214" t="s">
        <v>1336</v>
      </c>
      <c r="F11" s="214" t="s">
        <v>1335</v>
      </c>
      <c r="G11" s="214" t="s">
        <v>16</v>
      </c>
      <c r="H11" s="214" t="s">
        <v>561</v>
      </c>
      <c r="I11" s="215" t="s">
        <v>562</v>
      </c>
      <c r="J11" s="213" t="s">
        <v>561</v>
      </c>
      <c r="K11" s="213" t="s">
        <v>1517</v>
      </c>
    </row>
    <row r="12" spans="1:11" ht="15.75">
      <c r="A12" s="214" t="s">
        <v>7</v>
      </c>
      <c r="B12" s="214" t="str">
        <f t="shared" si="0"/>
        <v>AT&amp;T - 344 20th St</v>
      </c>
      <c r="C12" s="217" t="s">
        <v>772</v>
      </c>
      <c r="D12" s="214" t="s">
        <v>772</v>
      </c>
      <c r="E12" s="214" t="s">
        <v>1333</v>
      </c>
      <c r="F12" s="214" t="s">
        <v>1264</v>
      </c>
      <c r="G12" s="214" t="s">
        <v>16</v>
      </c>
      <c r="H12" s="214" t="s">
        <v>561</v>
      </c>
      <c r="I12" s="215" t="s">
        <v>562</v>
      </c>
      <c r="J12" s="213" t="s">
        <v>561</v>
      </c>
      <c r="K12" s="213" t="s">
        <v>1517</v>
      </c>
    </row>
    <row r="13" spans="1:11" ht="15.75">
      <c r="A13" s="214" t="s">
        <v>7</v>
      </c>
      <c r="B13" s="214" t="str">
        <f t="shared" si="0"/>
        <v>AT&amp;T - 400 Holger Way</v>
      </c>
      <c r="C13" s="217" t="s">
        <v>772</v>
      </c>
      <c r="D13" s="214"/>
      <c r="E13" s="214" t="s">
        <v>1317</v>
      </c>
      <c r="F13" s="214" t="s">
        <v>1251</v>
      </c>
      <c r="G13" s="214" t="s">
        <v>16</v>
      </c>
      <c r="H13" s="214" t="s">
        <v>561</v>
      </c>
      <c r="I13" s="215" t="s">
        <v>570</v>
      </c>
      <c r="J13" s="213" t="s">
        <v>561</v>
      </c>
      <c r="K13" s="213" t="s">
        <v>1516</v>
      </c>
    </row>
    <row r="14" spans="1:11" ht="15.75">
      <c r="A14" s="214" t="s">
        <v>7</v>
      </c>
      <c r="B14" s="214" t="str">
        <f t="shared" si="0"/>
        <v>AT&amp;T - 4658 Willow Road</v>
      </c>
      <c r="C14" s="217" t="s">
        <v>772</v>
      </c>
      <c r="D14" s="214" t="s">
        <v>772</v>
      </c>
      <c r="E14" s="214" t="s">
        <v>1310</v>
      </c>
      <c r="F14" s="214" t="s">
        <v>1309</v>
      </c>
      <c r="G14" s="214" t="s">
        <v>16</v>
      </c>
      <c r="H14" s="214" t="s">
        <v>561</v>
      </c>
      <c r="I14" s="215" t="s">
        <v>562</v>
      </c>
      <c r="J14" s="213" t="s">
        <v>561</v>
      </c>
      <c r="K14" s="213" t="s">
        <v>1519</v>
      </c>
    </row>
    <row r="15" spans="1:11" ht="15.75">
      <c r="A15" s="214" t="s">
        <v>7</v>
      </c>
      <c r="B15" s="214" t="str">
        <f t="shared" si="0"/>
        <v>Atlantic Metro Comm - 624 South Grand Avenue</v>
      </c>
      <c r="C15" s="217" t="s">
        <v>1275</v>
      </c>
      <c r="D15" s="214" t="s">
        <v>1059</v>
      </c>
      <c r="E15" s="214" t="s">
        <v>1274</v>
      </c>
      <c r="F15" s="214" t="s">
        <v>1273</v>
      </c>
      <c r="G15" s="214" t="s">
        <v>16</v>
      </c>
      <c r="H15" s="214" t="s">
        <v>561</v>
      </c>
      <c r="I15" s="215" t="s">
        <v>570</v>
      </c>
      <c r="J15" s="213" t="s">
        <v>561</v>
      </c>
      <c r="K15" s="213" t="s">
        <v>1516</v>
      </c>
    </row>
    <row r="16" spans="1:11" ht="15.75">
      <c r="A16" s="214" t="s">
        <v>7</v>
      </c>
      <c r="B16" s="214" t="str">
        <f t="shared" si="0"/>
        <v>Ayera Technologies - 801 Tenth Street</v>
      </c>
      <c r="C16" s="217" t="s">
        <v>1257</v>
      </c>
      <c r="D16" s="214"/>
      <c r="E16" s="214" t="s">
        <v>1256</v>
      </c>
      <c r="F16" s="214" t="s">
        <v>1247</v>
      </c>
      <c r="G16" s="214" t="s">
        <v>16</v>
      </c>
      <c r="H16" s="214" t="s">
        <v>561</v>
      </c>
      <c r="I16" s="215" t="s">
        <v>570</v>
      </c>
      <c r="J16" s="213" t="s">
        <v>561</v>
      </c>
      <c r="K16" s="213" t="s">
        <v>1516</v>
      </c>
    </row>
    <row r="17" spans="1:11" ht="15.75">
      <c r="A17" s="214" t="s">
        <v>7</v>
      </c>
      <c r="B17" s="214" t="str">
        <f t="shared" si="0"/>
        <v>BAIS Data Center - 2050 Martin Avenue</v>
      </c>
      <c r="C17" s="217" t="s">
        <v>1390</v>
      </c>
      <c r="D17" s="214"/>
      <c r="E17" s="214" t="s">
        <v>1389</v>
      </c>
      <c r="F17" s="214" t="s">
        <v>1249</v>
      </c>
      <c r="G17" s="214" t="s">
        <v>16</v>
      </c>
      <c r="H17" s="214" t="s">
        <v>561</v>
      </c>
      <c r="I17" s="215" t="s">
        <v>570</v>
      </c>
      <c r="J17" s="213" t="s">
        <v>561</v>
      </c>
      <c r="K17" s="213" t="s">
        <v>1516</v>
      </c>
    </row>
    <row r="18" spans="1:11" ht="15.75">
      <c r="A18" s="214" t="s">
        <v>7</v>
      </c>
      <c r="B18" s="214" t="str">
        <f t="shared" si="0"/>
        <v>Behringer Harvard Opp REIT I - 800 Central Expressway</v>
      </c>
      <c r="C18" s="217" t="s">
        <v>1259</v>
      </c>
      <c r="D18" s="214"/>
      <c r="E18" s="214" t="s">
        <v>1258</v>
      </c>
      <c r="F18" s="214" t="s">
        <v>1249</v>
      </c>
      <c r="G18" s="214" t="s">
        <v>16</v>
      </c>
      <c r="H18" s="214" t="s">
        <v>561</v>
      </c>
      <c r="I18" s="215" t="s">
        <v>562</v>
      </c>
      <c r="J18" s="213" t="s">
        <v>561</v>
      </c>
      <c r="K18" s="213" t="s">
        <v>1516</v>
      </c>
    </row>
    <row r="19" spans="1:11" ht="15.75">
      <c r="A19" s="214" t="s">
        <v>7</v>
      </c>
      <c r="B19" s="214" t="str">
        <f t="shared" si="0"/>
        <v>CenturyLink (Savvis) - 1320 Kifer Road</v>
      </c>
      <c r="C19" s="217" t="s">
        <v>674</v>
      </c>
      <c r="D19" s="214"/>
      <c r="E19" s="214" t="s">
        <v>1438</v>
      </c>
      <c r="F19" s="214" t="s">
        <v>1248</v>
      </c>
      <c r="G19" s="214" t="s">
        <v>16</v>
      </c>
      <c r="H19" s="214" t="s">
        <v>561</v>
      </c>
      <c r="I19" s="215" t="s">
        <v>570</v>
      </c>
      <c r="J19" s="213" t="s">
        <v>561</v>
      </c>
      <c r="K19" s="213" t="s">
        <v>1516</v>
      </c>
    </row>
    <row r="20" spans="1:11" ht="15.75">
      <c r="A20" s="214" t="s">
        <v>7</v>
      </c>
      <c r="B20" s="214" t="str">
        <f t="shared" si="0"/>
        <v>CenturyLink (Savvis) - 1400 Kifer Road</v>
      </c>
      <c r="C20" s="217" t="s">
        <v>674</v>
      </c>
      <c r="D20" s="214" t="s">
        <v>630</v>
      </c>
      <c r="E20" s="214" t="s">
        <v>1431</v>
      </c>
      <c r="F20" s="214" t="s">
        <v>1248</v>
      </c>
      <c r="G20" s="214" t="s">
        <v>16</v>
      </c>
      <c r="H20" s="214" t="s">
        <v>1430</v>
      </c>
      <c r="I20" s="215" t="s">
        <v>562</v>
      </c>
      <c r="J20" s="213" t="s">
        <v>570</v>
      </c>
      <c r="K20" s="213" t="s">
        <v>1517</v>
      </c>
    </row>
    <row r="21" spans="1:11" ht="15.75">
      <c r="A21" s="214" t="s">
        <v>7</v>
      </c>
      <c r="B21" s="214" t="str">
        <f t="shared" si="0"/>
        <v>CenturyLink (Savvis) - 2101 Tasman Drive</v>
      </c>
      <c r="C21" s="217" t="s">
        <v>674</v>
      </c>
      <c r="D21" s="214"/>
      <c r="E21" s="214" t="s">
        <v>1388</v>
      </c>
      <c r="F21" s="214" t="s">
        <v>1249</v>
      </c>
      <c r="G21" s="214" t="s">
        <v>16</v>
      </c>
      <c r="H21" s="214" t="s">
        <v>561</v>
      </c>
      <c r="I21" s="215" t="s">
        <v>562</v>
      </c>
      <c r="J21" s="213" t="s">
        <v>561</v>
      </c>
      <c r="K21" s="213" t="s">
        <v>1516</v>
      </c>
    </row>
    <row r="22" spans="1:11" ht="15.75">
      <c r="A22" s="214" t="s">
        <v>7</v>
      </c>
      <c r="B22" s="214" t="str">
        <f t="shared" si="0"/>
        <v>CenturyLink (Savvis) - 2401 Walsh Avenue</v>
      </c>
      <c r="C22" s="217" t="s">
        <v>674</v>
      </c>
      <c r="D22" s="214" t="s">
        <v>683</v>
      </c>
      <c r="E22" s="214" t="s">
        <v>1381</v>
      </c>
      <c r="F22" s="214" t="s">
        <v>1249</v>
      </c>
      <c r="G22" s="214" t="s">
        <v>16</v>
      </c>
      <c r="H22" s="214" t="s">
        <v>561</v>
      </c>
      <c r="I22" s="215" t="s">
        <v>570</v>
      </c>
      <c r="J22" s="213" t="s">
        <v>561</v>
      </c>
      <c r="K22" s="213" t="s">
        <v>1519</v>
      </c>
    </row>
    <row r="23" spans="1:11" ht="15.75">
      <c r="A23" s="214" t="s">
        <v>7</v>
      </c>
      <c r="B23" s="214" t="str">
        <f t="shared" si="0"/>
        <v>CenturyLink (Savvis) - 2403 Walsh Avenue</v>
      </c>
      <c r="C23" s="217" t="s">
        <v>674</v>
      </c>
      <c r="D23" s="214" t="s">
        <v>683</v>
      </c>
      <c r="E23" s="214" t="s">
        <v>1380</v>
      </c>
      <c r="F23" s="214" t="s">
        <v>1249</v>
      </c>
      <c r="G23" s="214" t="s">
        <v>16</v>
      </c>
      <c r="H23" s="214" t="s">
        <v>561</v>
      </c>
      <c r="I23" s="215" t="s">
        <v>570</v>
      </c>
      <c r="J23" s="213" t="s">
        <v>561</v>
      </c>
      <c r="K23" s="213" t="s">
        <v>1519</v>
      </c>
    </row>
    <row r="24" spans="1:11" ht="15.75">
      <c r="A24" s="214" t="s">
        <v>7</v>
      </c>
      <c r="B24" s="214" t="str">
        <f t="shared" si="0"/>
        <v>CenturyLink (Savvis) - 4650 Old Ironsides Drive</v>
      </c>
      <c r="C24" s="217" t="s">
        <v>674</v>
      </c>
      <c r="D24" s="214" t="s">
        <v>684</v>
      </c>
      <c r="E24" s="214" t="s">
        <v>1311</v>
      </c>
      <c r="F24" s="214" t="s">
        <v>1249</v>
      </c>
      <c r="G24" s="214" t="s">
        <v>16</v>
      </c>
      <c r="H24" s="214" t="s">
        <v>561</v>
      </c>
      <c r="I24" s="215" t="s">
        <v>570</v>
      </c>
      <c r="J24" s="213" t="s">
        <v>561</v>
      </c>
      <c r="K24" s="213" t="s">
        <v>1519</v>
      </c>
    </row>
    <row r="25" spans="1:11" ht="15.75">
      <c r="A25" s="214" t="s">
        <v>7</v>
      </c>
      <c r="B25" s="214" t="str">
        <f t="shared" si="0"/>
        <v>CenturyLink (Savvis) - 4700 Old Ironsides Drive</v>
      </c>
      <c r="C25" s="217" t="s">
        <v>674</v>
      </c>
      <c r="D25" s="214" t="s">
        <v>683</v>
      </c>
      <c r="E25" s="214" t="s">
        <v>1308</v>
      </c>
      <c r="F25" s="214" t="s">
        <v>1249</v>
      </c>
      <c r="G25" s="214" t="s">
        <v>16</v>
      </c>
      <c r="H25" s="214"/>
      <c r="I25" s="215" t="s">
        <v>562</v>
      </c>
      <c r="J25" s="213" t="s">
        <v>570</v>
      </c>
      <c r="K25" s="213" t="s">
        <v>1519</v>
      </c>
    </row>
    <row r="26" spans="1:11" ht="15.75">
      <c r="A26" s="214" t="s">
        <v>7</v>
      </c>
      <c r="B26" s="214" t="str">
        <f t="shared" si="0"/>
        <v>CHINA UNICOM - 624 South Grand Ave #110</v>
      </c>
      <c r="C26" s="217" t="s">
        <v>1280</v>
      </c>
      <c r="D26" s="214" t="s">
        <v>1280</v>
      </c>
      <c r="E26" s="214" t="s">
        <v>1279</v>
      </c>
      <c r="F26" s="214" t="s">
        <v>1273</v>
      </c>
      <c r="G26" s="214" t="s">
        <v>16</v>
      </c>
      <c r="H26" s="214" t="s">
        <v>561</v>
      </c>
      <c r="I26" s="215" t="s">
        <v>570</v>
      </c>
      <c r="J26" s="213" t="s">
        <v>561</v>
      </c>
      <c r="K26" s="213" t="s">
        <v>1516</v>
      </c>
    </row>
    <row r="27" spans="1:11" ht="15.75">
      <c r="A27" s="214" t="s">
        <v>7</v>
      </c>
      <c r="B27" s="214" t="str">
        <f t="shared" si="0"/>
        <v>Cogent Communications - 1624 Franklin Street</v>
      </c>
      <c r="C27" s="217" t="s">
        <v>672</v>
      </c>
      <c r="D27" s="214" t="s">
        <v>672</v>
      </c>
      <c r="E27" s="214" t="s">
        <v>1417</v>
      </c>
      <c r="F27" s="214" t="s">
        <v>1264</v>
      </c>
      <c r="G27" s="214" t="s">
        <v>16</v>
      </c>
      <c r="H27" s="214" t="s">
        <v>561</v>
      </c>
      <c r="I27" s="215" t="s">
        <v>570</v>
      </c>
      <c r="J27" s="213" t="s">
        <v>561</v>
      </c>
      <c r="K27" s="213" t="s">
        <v>1517</v>
      </c>
    </row>
    <row r="28" spans="1:11" ht="15.75">
      <c r="A28" s="214" t="s">
        <v>7</v>
      </c>
      <c r="B28" s="214" t="str">
        <f t="shared" si="0"/>
        <v>COLOCROSSING - 55 South Market Street</v>
      </c>
      <c r="C28" s="217" t="s">
        <v>742</v>
      </c>
      <c r="D28" s="214" t="s">
        <v>1088</v>
      </c>
      <c r="E28" s="214" t="s">
        <v>1288</v>
      </c>
      <c r="F28" s="214" t="s">
        <v>1253</v>
      </c>
      <c r="G28" s="214" t="s">
        <v>16</v>
      </c>
      <c r="H28" s="214" t="s">
        <v>561</v>
      </c>
      <c r="I28" s="215" t="s">
        <v>562</v>
      </c>
      <c r="J28" s="213" t="s">
        <v>561</v>
      </c>
      <c r="K28" s="213" t="s">
        <v>1519</v>
      </c>
    </row>
    <row r="29" spans="1:11" ht="15.75">
      <c r="A29" s="214" t="s">
        <v>7</v>
      </c>
      <c r="B29" s="214" t="str">
        <f t="shared" si="0"/>
        <v>COLOSERVE / GOGRID - 360 Spear St. Suite 200</v>
      </c>
      <c r="C29" s="217" t="s">
        <v>1331</v>
      </c>
      <c r="D29" s="214" t="s">
        <v>684</v>
      </c>
      <c r="E29" s="214" t="s">
        <v>1330</v>
      </c>
      <c r="F29" s="214" t="s">
        <v>1253</v>
      </c>
      <c r="G29" s="214" t="s">
        <v>16</v>
      </c>
      <c r="H29" s="214" t="s">
        <v>561</v>
      </c>
      <c r="I29" s="215" t="s">
        <v>562</v>
      </c>
      <c r="J29" s="213" t="s">
        <v>561</v>
      </c>
      <c r="K29" s="213" t="s">
        <v>1517</v>
      </c>
    </row>
    <row r="30" spans="1:11" ht="15.75">
      <c r="A30" s="214" t="s">
        <v>7</v>
      </c>
      <c r="B30" s="214" t="str">
        <f t="shared" si="0"/>
        <v>Colovore - 1101 Space Park Dr.</v>
      </c>
      <c r="C30" s="217" t="s">
        <v>1450</v>
      </c>
      <c r="D30" s="214" t="s">
        <v>1449</v>
      </c>
      <c r="E30" s="214" t="s">
        <v>1448</v>
      </c>
      <c r="F30" s="214" t="s">
        <v>1249</v>
      </c>
      <c r="G30" s="214" t="s">
        <v>16</v>
      </c>
      <c r="H30" s="214" t="s">
        <v>561</v>
      </c>
      <c r="I30" s="215" t="s">
        <v>570</v>
      </c>
      <c r="J30" s="213" t="s">
        <v>561</v>
      </c>
      <c r="K30" s="213" t="s">
        <v>1517</v>
      </c>
    </row>
    <row r="31" spans="1:11" ht="15.75">
      <c r="A31" s="214" t="s">
        <v>7</v>
      </c>
      <c r="B31" s="214" t="str">
        <f t="shared" si="0"/>
        <v>CoreSite - 1656 McCarthy Boulevard</v>
      </c>
      <c r="C31" s="217" t="s">
        <v>1064</v>
      </c>
      <c r="D31" s="214" t="s">
        <v>1088</v>
      </c>
      <c r="E31" s="214" t="s">
        <v>1415</v>
      </c>
      <c r="F31" s="214" t="s">
        <v>1412</v>
      </c>
      <c r="G31" s="214" t="s">
        <v>16</v>
      </c>
      <c r="H31" s="214" t="s">
        <v>561</v>
      </c>
      <c r="I31" s="215" t="s">
        <v>570</v>
      </c>
      <c r="J31" s="213" t="s">
        <v>561</v>
      </c>
      <c r="K31" s="213" t="s">
        <v>1519</v>
      </c>
    </row>
    <row r="32" spans="1:11" ht="15.75">
      <c r="A32" s="214" t="s">
        <v>7</v>
      </c>
      <c r="B32" s="214" t="str">
        <f t="shared" si="0"/>
        <v>CoreSite - 2950 Stender</v>
      </c>
      <c r="C32" s="217" t="s">
        <v>1064</v>
      </c>
      <c r="D32" s="214" t="s">
        <v>1088</v>
      </c>
      <c r="E32" s="214" t="s">
        <v>1356</v>
      </c>
      <c r="F32" s="214" t="s">
        <v>1249</v>
      </c>
      <c r="G32" s="214" t="s">
        <v>16</v>
      </c>
      <c r="H32" s="214" t="s">
        <v>561</v>
      </c>
      <c r="I32" s="215" t="s">
        <v>570</v>
      </c>
      <c r="J32" s="213" t="s">
        <v>561</v>
      </c>
      <c r="K32" s="213" t="s">
        <v>1516</v>
      </c>
    </row>
    <row r="33" spans="1:11" ht="15.75">
      <c r="A33" s="214" t="s">
        <v>7</v>
      </c>
      <c r="B33" s="214" t="str">
        <f t="shared" si="0"/>
        <v>CoreSite - 624 South Grand Avenue</v>
      </c>
      <c r="C33" s="217" t="s">
        <v>1064</v>
      </c>
      <c r="D33" s="214" t="s">
        <v>1088</v>
      </c>
      <c r="E33" s="214" t="s">
        <v>1274</v>
      </c>
      <c r="F33" s="214" t="s">
        <v>1273</v>
      </c>
      <c r="G33" s="214" t="s">
        <v>16</v>
      </c>
      <c r="H33" s="214" t="s">
        <v>561</v>
      </c>
      <c r="I33" s="215" t="s">
        <v>570</v>
      </c>
      <c r="J33" s="213" t="s">
        <v>561</v>
      </c>
      <c r="K33" s="213" t="s">
        <v>1519</v>
      </c>
    </row>
    <row r="34" spans="1:11" ht="15.75">
      <c r="A34" s="214" t="s">
        <v>7</v>
      </c>
      <c r="B34" s="214" t="str">
        <f t="shared" si="0"/>
        <v>Coresite Realty Corporation - 2900 Coronado Dr not Stender Way per Jim Kesser</v>
      </c>
      <c r="C34" s="217" t="s">
        <v>1089</v>
      </c>
      <c r="D34" s="214" t="s">
        <v>1088</v>
      </c>
      <c r="E34" s="214" t="s">
        <v>1360</v>
      </c>
      <c r="F34" s="214" t="s">
        <v>1249</v>
      </c>
      <c r="G34" s="214" t="s">
        <v>16</v>
      </c>
      <c r="H34" s="214" t="s">
        <v>561</v>
      </c>
      <c r="I34" s="215" t="s">
        <v>570</v>
      </c>
      <c r="J34" s="213" t="s">
        <v>561</v>
      </c>
      <c r="K34" s="213" t="s">
        <v>1519</v>
      </c>
    </row>
    <row r="35" spans="1:11" ht="15.75">
      <c r="A35" s="214" t="s">
        <v>7</v>
      </c>
      <c r="B35" s="214" t="str">
        <f t="shared" si="0"/>
        <v>Coresite Realty Corporation - 2901 Coronado Drive</v>
      </c>
      <c r="C35" s="217" t="s">
        <v>1089</v>
      </c>
      <c r="D35" s="214" t="s">
        <v>1089</v>
      </c>
      <c r="E35" s="214" t="s">
        <v>1358</v>
      </c>
      <c r="F35" s="214" t="s">
        <v>1249</v>
      </c>
      <c r="G35" s="214" t="s">
        <v>16</v>
      </c>
      <c r="H35" s="214" t="s">
        <v>561</v>
      </c>
      <c r="I35" s="215" t="s">
        <v>570</v>
      </c>
      <c r="J35" s="213" t="s">
        <v>561</v>
      </c>
      <c r="K35" s="213" t="s">
        <v>1519</v>
      </c>
    </row>
    <row r="36" spans="1:11" ht="15.75">
      <c r="A36" s="214" t="s">
        <v>7</v>
      </c>
      <c r="B36" s="214" t="str">
        <f t="shared" si="0"/>
        <v>CORESITE REALTY CORPORATION - 2902 Stender Way</v>
      </c>
      <c r="C36" s="217" t="s">
        <v>1088</v>
      </c>
      <c r="D36" s="214" t="s">
        <v>1088</v>
      </c>
      <c r="E36" s="214" t="s">
        <v>1357</v>
      </c>
      <c r="F36" s="214" t="s">
        <v>1249</v>
      </c>
      <c r="G36" s="214" t="s">
        <v>16</v>
      </c>
      <c r="H36" s="214" t="s">
        <v>561</v>
      </c>
      <c r="I36" s="215" t="s">
        <v>562</v>
      </c>
      <c r="J36" s="213" t="s">
        <v>561</v>
      </c>
      <c r="K36" s="213" t="s">
        <v>1519</v>
      </c>
    </row>
    <row r="37" spans="1:11" ht="15.75">
      <c r="A37" s="214" t="s">
        <v>7</v>
      </c>
      <c r="B37" s="214" t="str">
        <f t="shared" si="0"/>
        <v>Coresite Realty Corporation - 2972 Stender Way</v>
      </c>
      <c r="C37" s="217" t="s">
        <v>1089</v>
      </c>
      <c r="D37" s="214" t="s">
        <v>1089</v>
      </c>
      <c r="E37" s="214" t="s">
        <v>1352</v>
      </c>
      <c r="F37" s="214" t="s">
        <v>1249</v>
      </c>
      <c r="G37" s="214" t="s">
        <v>16</v>
      </c>
      <c r="H37" s="214" t="s">
        <v>561</v>
      </c>
      <c r="I37" s="215" t="s">
        <v>570</v>
      </c>
      <c r="J37" s="213" t="s">
        <v>561</v>
      </c>
      <c r="K37" s="213" t="s">
        <v>1519</v>
      </c>
    </row>
    <row r="38" spans="1:11" ht="15.75">
      <c r="A38" s="214" t="s">
        <v>7</v>
      </c>
      <c r="B38" s="214" t="str">
        <f t="shared" si="0"/>
        <v>CoreSite Realty Corporation - 55 South Market Street</v>
      </c>
      <c r="C38" s="217" t="s">
        <v>1290</v>
      </c>
      <c r="D38" s="214" t="s">
        <v>1290</v>
      </c>
      <c r="E38" s="214" t="s">
        <v>1288</v>
      </c>
      <c r="F38" s="214" t="s">
        <v>1251</v>
      </c>
      <c r="G38" s="214" t="s">
        <v>16</v>
      </c>
      <c r="H38" s="214" t="s">
        <v>561</v>
      </c>
      <c r="I38" s="215" t="s">
        <v>570</v>
      </c>
      <c r="J38" s="213" t="s">
        <v>561</v>
      </c>
      <c r="K38" s="213" t="s">
        <v>1519</v>
      </c>
    </row>
    <row r="39" spans="1:11" ht="15.75">
      <c r="A39" s="214" t="s">
        <v>7</v>
      </c>
      <c r="B39" s="214" t="str">
        <f t="shared" si="0"/>
        <v>Datapipe - 150 South First Street</v>
      </c>
      <c r="C39" s="217" t="s">
        <v>1429</v>
      </c>
      <c r="D39" s="214" t="s">
        <v>683</v>
      </c>
      <c r="E39" s="214" t="s">
        <v>1428</v>
      </c>
      <c r="F39" s="214" t="s">
        <v>1251</v>
      </c>
      <c r="G39" s="214" t="s">
        <v>16</v>
      </c>
      <c r="H39" s="214" t="s">
        <v>561</v>
      </c>
      <c r="I39" s="215" t="s">
        <v>570</v>
      </c>
      <c r="J39" s="213" t="s">
        <v>561</v>
      </c>
      <c r="K39" s="213" t="s">
        <v>1519</v>
      </c>
    </row>
    <row r="40" spans="1:11" ht="15.75">
      <c r="A40" s="214" t="s">
        <v>7</v>
      </c>
      <c r="B40" s="214" t="str">
        <f t="shared" si="0"/>
        <v>DCI Technology Holdings - Sacramento</v>
      </c>
      <c r="C40" s="217" t="s">
        <v>1022</v>
      </c>
      <c r="D40" s="214"/>
      <c r="E40" s="214" t="str">
        <f>F40</f>
        <v>Sacramento</v>
      </c>
      <c r="F40" s="214" t="s">
        <v>1243</v>
      </c>
      <c r="G40" s="214" t="s">
        <v>16</v>
      </c>
      <c r="H40" s="214" t="s">
        <v>561</v>
      </c>
      <c r="I40" s="215" t="s">
        <v>562</v>
      </c>
      <c r="J40" s="213" t="s">
        <v>561</v>
      </c>
      <c r="K40" s="213" t="s">
        <v>1516</v>
      </c>
    </row>
    <row r="41" spans="1:11" ht="15.75">
      <c r="A41" s="214" t="s">
        <v>7</v>
      </c>
      <c r="B41" s="214" t="str">
        <f t="shared" si="0"/>
        <v>DCI Technology Holdings - Sunnyvale</v>
      </c>
      <c r="C41" s="217" t="s">
        <v>1022</v>
      </c>
      <c r="D41" s="214"/>
      <c r="E41" s="214" t="str">
        <f>F41</f>
        <v>Sunnyvale</v>
      </c>
      <c r="F41" s="214" t="s">
        <v>1248</v>
      </c>
      <c r="G41" s="214" t="s">
        <v>16</v>
      </c>
      <c r="H41" s="214" t="s">
        <v>561</v>
      </c>
      <c r="I41" s="215" t="s">
        <v>562</v>
      </c>
      <c r="J41" s="213" t="s">
        <v>561</v>
      </c>
      <c r="K41" s="213" t="s">
        <v>1516</v>
      </c>
    </row>
    <row r="42" spans="1:11" ht="15.75">
      <c r="A42" s="214" t="s">
        <v>7</v>
      </c>
      <c r="B42" s="214" t="str">
        <f t="shared" si="0"/>
        <v>DIGITAL REALTY TRUST - Rancho Cordova</v>
      </c>
      <c r="C42" s="217" t="s">
        <v>683</v>
      </c>
      <c r="D42" s="214" t="s">
        <v>683</v>
      </c>
      <c r="E42" s="214" t="str">
        <f>F42</f>
        <v>Rancho Cordova</v>
      </c>
      <c r="F42" s="214" t="s">
        <v>1245</v>
      </c>
      <c r="G42" s="214" t="s">
        <v>16</v>
      </c>
      <c r="H42" s="214" t="s">
        <v>561</v>
      </c>
      <c r="I42" s="215" t="s">
        <v>562</v>
      </c>
      <c r="J42" s="213" t="s">
        <v>561</v>
      </c>
      <c r="K42" s="213" t="s">
        <v>1519</v>
      </c>
    </row>
    <row r="43" spans="1:11" ht="15.75">
      <c r="A43" s="214" t="s">
        <v>7</v>
      </c>
      <c r="B43" s="214" t="str">
        <f t="shared" si="0"/>
        <v>Digital Realty Trust - 1100 Space Park Drive</v>
      </c>
      <c r="C43" s="217" t="s">
        <v>684</v>
      </c>
      <c r="D43" s="214" t="s">
        <v>684</v>
      </c>
      <c r="E43" s="214" t="s">
        <v>1451</v>
      </c>
      <c r="F43" s="214" t="s">
        <v>1249</v>
      </c>
      <c r="G43" s="214" t="s">
        <v>16</v>
      </c>
      <c r="H43" s="214"/>
      <c r="I43" s="215" t="s">
        <v>562</v>
      </c>
      <c r="J43" s="213" t="s">
        <v>570</v>
      </c>
      <c r="K43" s="213" t="s">
        <v>1519</v>
      </c>
    </row>
    <row r="44" spans="1:11" ht="15.75">
      <c r="A44" s="214" t="s">
        <v>7</v>
      </c>
      <c r="B44" s="214" t="str">
        <f t="shared" si="0"/>
        <v>Digital Realty Trust - 11085 Sun Center Dr</v>
      </c>
      <c r="C44" s="217" t="s">
        <v>684</v>
      </c>
      <c r="D44" s="214" t="s">
        <v>683</v>
      </c>
      <c r="E44" s="214" t="s">
        <v>1447</v>
      </c>
      <c r="F44" s="214" t="s">
        <v>1245</v>
      </c>
      <c r="G44" s="214" t="s">
        <v>16</v>
      </c>
      <c r="H44" s="214" t="s">
        <v>561</v>
      </c>
      <c r="I44" s="215" t="s">
        <v>570</v>
      </c>
      <c r="J44" s="213" t="s">
        <v>561</v>
      </c>
      <c r="K44" s="213" t="s">
        <v>1519</v>
      </c>
    </row>
    <row r="45" spans="1:11" ht="15.75">
      <c r="A45" s="214" t="s">
        <v>7</v>
      </c>
      <c r="B45" s="214" t="str">
        <f t="shared" si="0"/>
        <v>Digital Realty Trust - 1201 Comstock Street</v>
      </c>
      <c r="C45" s="217" t="s">
        <v>684</v>
      </c>
      <c r="D45" s="214" t="s">
        <v>684</v>
      </c>
      <c r="E45" s="214" t="s">
        <v>1443</v>
      </c>
      <c r="F45" s="214" t="s">
        <v>1249</v>
      </c>
      <c r="G45" s="214" t="s">
        <v>16</v>
      </c>
      <c r="H45" s="214" t="s">
        <v>561</v>
      </c>
      <c r="I45" s="215" t="s">
        <v>562</v>
      </c>
      <c r="J45" s="213" t="s">
        <v>561</v>
      </c>
      <c r="K45" s="213" t="s">
        <v>1519</v>
      </c>
    </row>
    <row r="46" spans="1:11" ht="15.75">
      <c r="A46" s="214" t="s">
        <v>7</v>
      </c>
      <c r="B46" s="214" t="str">
        <f t="shared" si="0"/>
        <v>Digital Realty Trust - 1350 Duane Ave &amp; 3080 Raymond St</v>
      </c>
      <c r="C46" s="217" t="s">
        <v>684</v>
      </c>
      <c r="D46" s="214" t="s">
        <v>683</v>
      </c>
      <c r="E46" s="214" t="s">
        <v>1437</v>
      </c>
      <c r="F46" s="214" t="s">
        <v>1249</v>
      </c>
      <c r="G46" s="214" t="s">
        <v>16</v>
      </c>
      <c r="H46" s="214" t="s">
        <v>561</v>
      </c>
      <c r="I46" s="215" t="s">
        <v>562</v>
      </c>
      <c r="J46" s="213" t="s">
        <v>561</v>
      </c>
      <c r="K46" s="213" t="s">
        <v>1519</v>
      </c>
    </row>
    <row r="47" spans="1:11" ht="15.75">
      <c r="A47" s="214" t="s">
        <v>7</v>
      </c>
      <c r="B47" s="214" t="str">
        <f t="shared" si="0"/>
        <v>Digital Realty Trust - 150 South First Street</v>
      </c>
      <c r="C47" s="217" t="s">
        <v>684</v>
      </c>
      <c r="D47" s="214" t="s">
        <v>683</v>
      </c>
      <c r="E47" s="214" t="s">
        <v>1428</v>
      </c>
      <c r="F47" s="214" t="s">
        <v>1251</v>
      </c>
      <c r="G47" s="214" t="s">
        <v>16</v>
      </c>
      <c r="H47" s="214" t="s">
        <v>561</v>
      </c>
      <c r="I47" s="215" t="s">
        <v>570</v>
      </c>
      <c r="J47" s="213" t="s">
        <v>561</v>
      </c>
      <c r="K47" s="213" t="s">
        <v>1519</v>
      </c>
    </row>
    <row r="48" spans="1:11" ht="15.75">
      <c r="A48" s="214" t="s">
        <v>7</v>
      </c>
      <c r="B48" s="214" t="str">
        <f t="shared" si="0"/>
        <v>Digital Realty Trust - 1500 Space Park Drive</v>
      </c>
      <c r="C48" s="217" t="s">
        <v>684</v>
      </c>
      <c r="D48" s="214" t="s">
        <v>683</v>
      </c>
      <c r="E48" s="214" t="s">
        <v>1427</v>
      </c>
      <c r="F48" s="214" t="s">
        <v>1249</v>
      </c>
      <c r="G48" s="214" t="s">
        <v>16</v>
      </c>
      <c r="H48" s="214" t="s">
        <v>561</v>
      </c>
      <c r="I48" s="215" t="s">
        <v>562</v>
      </c>
      <c r="J48" s="213" t="s">
        <v>561</v>
      </c>
      <c r="K48" s="213" t="s">
        <v>1519</v>
      </c>
    </row>
    <row r="49" spans="1:11" ht="15.75">
      <c r="A49" s="214" t="s">
        <v>7</v>
      </c>
      <c r="B49" s="214" t="str">
        <f t="shared" si="0"/>
        <v>Digital Realty Trust - 1525 Comstock Street</v>
      </c>
      <c r="C49" s="217" t="s">
        <v>684</v>
      </c>
      <c r="D49" s="214" t="s">
        <v>683</v>
      </c>
      <c r="E49" s="214" t="s">
        <v>1422</v>
      </c>
      <c r="F49" s="214" t="s">
        <v>1249</v>
      </c>
      <c r="G49" s="214" t="s">
        <v>16</v>
      </c>
      <c r="H49" s="214"/>
      <c r="I49" s="215" t="s">
        <v>562</v>
      </c>
      <c r="J49" s="213" t="s">
        <v>570</v>
      </c>
      <c r="K49" s="213" t="s">
        <v>1517</v>
      </c>
    </row>
    <row r="50" spans="1:11" ht="15.75">
      <c r="A50" s="214" t="s">
        <v>7</v>
      </c>
      <c r="B50" s="214" t="str">
        <f t="shared" si="0"/>
        <v>Digital Realty Trust - 1550 Space Park Drive</v>
      </c>
      <c r="C50" s="217" t="s">
        <v>684</v>
      </c>
      <c r="D50" s="214" t="s">
        <v>1306</v>
      </c>
      <c r="E50" s="214" t="s">
        <v>1421</v>
      </c>
      <c r="F50" s="214" t="s">
        <v>1249</v>
      </c>
      <c r="G50" s="214" t="s">
        <v>16</v>
      </c>
      <c r="H50" s="214" t="s">
        <v>561</v>
      </c>
      <c r="I50" s="215" t="s">
        <v>570</v>
      </c>
      <c r="J50" s="213" t="s">
        <v>561</v>
      </c>
      <c r="K50" s="213" t="s">
        <v>1516</v>
      </c>
    </row>
    <row r="51" spans="1:11" ht="15.75">
      <c r="A51" s="214" t="s">
        <v>7</v>
      </c>
      <c r="B51" s="214" t="str">
        <f t="shared" si="0"/>
        <v>Digital Realty Trust - 1725 Comstock Street</v>
      </c>
      <c r="C51" s="217" t="s">
        <v>684</v>
      </c>
      <c r="D51" s="214" t="s">
        <v>683</v>
      </c>
      <c r="E51" s="214" t="s">
        <v>1406</v>
      </c>
      <c r="F51" s="214" t="s">
        <v>1249</v>
      </c>
      <c r="G51" s="214" t="s">
        <v>16</v>
      </c>
      <c r="H51" s="214" t="s">
        <v>561</v>
      </c>
      <c r="I51" s="215" t="s">
        <v>562</v>
      </c>
      <c r="J51" s="213" t="s">
        <v>561</v>
      </c>
      <c r="K51" s="213" t="s">
        <v>1519</v>
      </c>
    </row>
    <row r="52" spans="1:11" ht="15.75">
      <c r="A52" s="214" t="s">
        <v>7</v>
      </c>
      <c r="B52" s="214" t="str">
        <f t="shared" si="0"/>
        <v xml:space="preserve">Digital Realty Trust - 200 Paul Avenue   </v>
      </c>
      <c r="C52" s="217" t="s">
        <v>684</v>
      </c>
      <c r="D52" s="214" t="s">
        <v>683</v>
      </c>
      <c r="E52" s="214" t="s">
        <v>1400</v>
      </c>
      <c r="F52" s="214" t="s">
        <v>1253</v>
      </c>
      <c r="G52" s="214" t="s">
        <v>16</v>
      </c>
      <c r="H52" s="214" t="s">
        <v>561</v>
      </c>
      <c r="I52" s="215" t="s">
        <v>570</v>
      </c>
      <c r="J52" s="213" t="s">
        <v>561</v>
      </c>
      <c r="K52" s="213" t="s">
        <v>1519</v>
      </c>
    </row>
    <row r="53" spans="1:11" ht="15.75">
      <c r="A53" s="214" t="s">
        <v>7</v>
      </c>
      <c r="B53" s="214" t="str">
        <f t="shared" si="0"/>
        <v>Digital Realty Trust - 2045 &amp; 2055 Lafayette St</v>
      </c>
      <c r="C53" s="217" t="s">
        <v>684</v>
      </c>
      <c r="D53" s="214" t="s">
        <v>683</v>
      </c>
      <c r="E53" s="214" t="s">
        <v>1392</v>
      </c>
      <c r="F53" s="214" t="s">
        <v>1249</v>
      </c>
      <c r="G53" s="214" t="s">
        <v>16</v>
      </c>
      <c r="H53" s="214" t="s">
        <v>561</v>
      </c>
      <c r="I53" s="215" t="s">
        <v>562</v>
      </c>
      <c r="J53" s="213" t="s">
        <v>561</v>
      </c>
      <c r="K53" s="213" t="s">
        <v>1519</v>
      </c>
    </row>
    <row r="54" spans="1:11" ht="15.75">
      <c r="A54" s="214" t="s">
        <v>7</v>
      </c>
      <c r="B54" s="214" t="str">
        <f t="shared" si="0"/>
        <v>Digital Realty Trust - 2334 Lundy Place</v>
      </c>
      <c r="C54" s="217" t="s">
        <v>684</v>
      </c>
      <c r="D54" s="214" t="s">
        <v>683</v>
      </c>
      <c r="E54" s="214" t="s">
        <v>1384</v>
      </c>
      <c r="F54" s="214" t="s">
        <v>1251</v>
      </c>
      <c r="G54" s="214" t="s">
        <v>16</v>
      </c>
      <c r="H54" s="214" t="s">
        <v>561</v>
      </c>
      <c r="I54" s="215" t="s">
        <v>570</v>
      </c>
      <c r="J54" s="213" t="s">
        <v>561</v>
      </c>
      <c r="K54" s="213" t="s">
        <v>1519</v>
      </c>
    </row>
    <row r="55" spans="1:11" ht="15.75">
      <c r="A55" s="214" t="s">
        <v>7</v>
      </c>
      <c r="B55" s="214" t="str">
        <f t="shared" si="0"/>
        <v>Digital Realty Trust - 2401 Walsh Avenue</v>
      </c>
      <c r="C55" s="217" t="s">
        <v>684</v>
      </c>
      <c r="D55" s="214" t="s">
        <v>684</v>
      </c>
      <c r="E55" s="214" t="s">
        <v>1381</v>
      </c>
      <c r="F55" s="214" t="s">
        <v>1249</v>
      </c>
      <c r="G55" s="214" t="s">
        <v>16</v>
      </c>
      <c r="H55" s="214" t="s">
        <v>561</v>
      </c>
      <c r="I55" s="215" t="s">
        <v>570</v>
      </c>
      <c r="J55" s="213" t="s">
        <v>561</v>
      </c>
      <c r="K55" s="213" t="s">
        <v>1519</v>
      </c>
    </row>
    <row r="56" spans="1:11" ht="15.75">
      <c r="A56" s="214" t="s">
        <v>7</v>
      </c>
      <c r="B56" s="214" t="str">
        <f t="shared" si="0"/>
        <v>Digital Realty Trust - 2403 Walsh Avenue</v>
      </c>
      <c r="C56" s="217" t="s">
        <v>684</v>
      </c>
      <c r="D56" s="214" t="s">
        <v>1306</v>
      </c>
      <c r="E56" s="214" t="s">
        <v>1380</v>
      </c>
      <c r="F56" s="214" t="s">
        <v>1249</v>
      </c>
      <c r="G56" s="214" t="s">
        <v>16</v>
      </c>
      <c r="H56" s="214" t="s">
        <v>561</v>
      </c>
      <c r="I56" s="215" t="s">
        <v>570</v>
      </c>
      <c r="J56" s="213" t="s">
        <v>561</v>
      </c>
      <c r="K56" s="213" t="s">
        <v>1519</v>
      </c>
    </row>
    <row r="57" spans="1:11" ht="15.75">
      <c r="A57" s="214" t="s">
        <v>7</v>
      </c>
      <c r="B57" s="214" t="str">
        <f t="shared" si="0"/>
        <v>Digital Realty Trust - 2805 Lafayette Street</v>
      </c>
      <c r="C57" s="217" t="s">
        <v>684</v>
      </c>
      <c r="D57" s="214" t="s">
        <v>1306</v>
      </c>
      <c r="E57" s="214" t="s">
        <v>1372</v>
      </c>
      <c r="F57" s="214" t="s">
        <v>1249</v>
      </c>
      <c r="G57" s="214" t="s">
        <v>16</v>
      </c>
      <c r="H57" s="214" t="s">
        <v>561</v>
      </c>
      <c r="I57" s="215" t="s">
        <v>570</v>
      </c>
      <c r="J57" s="213" t="s">
        <v>561</v>
      </c>
      <c r="K57" s="213" t="s">
        <v>1519</v>
      </c>
    </row>
    <row r="58" spans="1:11" ht="15.75">
      <c r="A58" s="214" t="s">
        <v>7</v>
      </c>
      <c r="B58" s="214" t="str">
        <f t="shared" si="0"/>
        <v>Digital Realty Trust - 2950 Zanker Rd</v>
      </c>
      <c r="C58" s="217" t="s">
        <v>684</v>
      </c>
      <c r="D58" s="214" t="s">
        <v>684</v>
      </c>
      <c r="E58" s="214" t="s">
        <v>1355</v>
      </c>
      <c r="F58" s="214" t="s">
        <v>1251</v>
      </c>
      <c r="G58" s="214" t="s">
        <v>16</v>
      </c>
      <c r="H58" s="214" t="s">
        <v>561</v>
      </c>
      <c r="I58" s="215" t="s">
        <v>570</v>
      </c>
      <c r="J58" s="213" t="s">
        <v>561</v>
      </c>
      <c r="K58" s="213" t="s">
        <v>1519</v>
      </c>
    </row>
    <row r="59" spans="1:11" ht="15.75">
      <c r="A59" s="214" t="s">
        <v>7</v>
      </c>
      <c r="B59" s="214" t="str">
        <f t="shared" si="0"/>
        <v>Digital Realty Trust - 3011 Lafayette Street</v>
      </c>
      <c r="C59" s="217" t="s">
        <v>684</v>
      </c>
      <c r="D59" s="214" t="s">
        <v>684</v>
      </c>
      <c r="E59" s="214" t="s">
        <v>1347</v>
      </c>
      <c r="F59" s="214" t="s">
        <v>1249</v>
      </c>
      <c r="G59" s="214" t="s">
        <v>16</v>
      </c>
      <c r="H59" s="214" t="s">
        <v>561</v>
      </c>
      <c r="I59" s="215" t="s">
        <v>562</v>
      </c>
      <c r="J59" s="213" t="s">
        <v>561</v>
      </c>
      <c r="K59" s="213" t="s">
        <v>1519</v>
      </c>
    </row>
    <row r="60" spans="1:11" ht="15.75">
      <c r="A60" s="214" t="s">
        <v>7</v>
      </c>
      <c r="B60" s="214" t="str">
        <f t="shared" si="0"/>
        <v>Digital Realty Trust - 3065 Gold Camp Drive</v>
      </c>
      <c r="C60" s="217" t="s">
        <v>684</v>
      </c>
      <c r="D60" s="214" t="s">
        <v>683</v>
      </c>
      <c r="E60" s="214" t="s">
        <v>1345</v>
      </c>
      <c r="F60" s="214" t="s">
        <v>1245</v>
      </c>
      <c r="G60" s="214" t="s">
        <v>16</v>
      </c>
      <c r="H60" s="214" t="s">
        <v>561</v>
      </c>
      <c r="I60" s="215" t="s">
        <v>562</v>
      </c>
      <c r="J60" s="213" t="s">
        <v>561</v>
      </c>
      <c r="K60" s="213" t="s">
        <v>1519</v>
      </c>
    </row>
    <row r="61" spans="1:11" ht="15.75">
      <c r="A61" s="214" t="s">
        <v>7</v>
      </c>
      <c r="B61" s="214" t="str">
        <f t="shared" si="0"/>
        <v>Digital Realty Trust - 3105 &amp; 3205 Alfred St</v>
      </c>
      <c r="C61" s="217" t="s">
        <v>684</v>
      </c>
      <c r="D61" s="214" t="s">
        <v>683</v>
      </c>
      <c r="E61" s="214" t="s">
        <v>1339</v>
      </c>
      <c r="F61" s="214" t="s">
        <v>1249</v>
      </c>
      <c r="G61" s="214" t="s">
        <v>16</v>
      </c>
      <c r="H61" s="214" t="s">
        <v>561</v>
      </c>
      <c r="I61" s="215" t="s">
        <v>570</v>
      </c>
      <c r="J61" s="213" t="s">
        <v>561</v>
      </c>
      <c r="K61" s="213" t="s">
        <v>1517</v>
      </c>
    </row>
    <row r="62" spans="1:11" ht="15.75">
      <c r="A62" s="214" t="s">
        <v>7</v>
      </c>
      <c r="B62" s="214" t="str">
        <f t="shared" si="0"/>
        <v>Digital Realty Trust - 3115 Alfred Road</v>
      </c>
      <c r="C62" s="217" t="s">
        <v>684</v>
      </c>
      <c r="D62" s="214" t="s">
        <v>1306</v>
      </c>
      <c r="E62" s="214" t="s">
        <v>1337</v>
      </c>
      <c r="F62" s="214" t="s">
        <v>1249</v>
      </c>
      <c r="G62" s="214" t="s">
        <v>16</v>
      </c>
      <c r="H62" s="214" t="s">
        <v>561</v>
      </c>
      <c r="I62" s="215" t="s">
        <v>562</v>
      </c>
      <c r="J62" s="213" t="s">
        <v>561</v>
      </c>
      <c r="K62" s="213" t="s">
        <v>1516</v>
      </c>
    </row>
    <row r="63" spans="1:11" ht="15.75">
      <c r="A63" s="214" t="s">
        <v>7</v>
      </c>
      <c r="B63" s="214" t="str">
        <f t="shared" si="0"/>
        <v>Digital Realty Trust - 34551 Ardenwood Boulevard</v>
      </c>
      <c r="C63" s="217" t="s">
        <v>684</v>
      </c>
      <c r="D63" s="214" t="s">
        <v>1306</v>
      </c>
      <c r="E63" s="214" t="s">
        <v>1332</v>
      </c>
      <c r="F63" s="214" t="s">
        <v>1260</v>
      </c>
      <c r="G63" s="214" t="s">
        <v>16</v>
      </c>
      <c r="H63" s="214" t="s">
        <v>561</v>
      </c>
      <c r="I63" s="215" t="s">
        <v>562</v>
      </c>
      <c r="J63" s="213" t="s">
        <v>561</v>
      </c>
      <c r="K63" s="213" t="s">
        <v>1516</v>
      </c>
    </row>
    <row r="64" spans="1:11" ht="15.75">
      <c r="A64" s="214" t="s">
        <v>7</v>
      </c>
      <c r="B64" s="214" t="str">
        <f t="shared" si="0"/>
        <v>Digital Realty Trust - 360 Spear Street</v>
      </c>
      <c r="C64" s="217" t="s">
        <v>684</v>
      </c>
      <c r="D64" s="214" t="s">
        <v>684</v>
      </c>
      <c r="E64" s="214" t="s">
        <v>1326</v>
      </c>
      <c r="F64" s="214" t="s">
        <v>1253</v>
      </c>
      <c r="G64" s="214" t="s">
        <v>16</v>
      </c>
      <c r="H64" s="214" t="s">
        <v>561</v>
      </c>
      <c r="I64" s="215" t="s">
        <v>570</v>
      </c>
      <c r="J64" s="213" t="s">
        <v>561</v>
      </c>
      <c r="K64" s="213" t="s">
        <v>1519</v>
      </c>
    </row>
    <row r="65" spans="1:11" ht="15.75">
      <c r="A65" s="214" t="s">
        <v>7</v>
      </c>
      <c r="B65" s="214" t="str">
        <f t="shared" si="0"/>
        <v>Digital Realty Trust - 365 Main Street</v>
      </c>
      <c r="C65" s="217" t="s">
        <v>684</v>
      </c>
      <c r="D65" s="214" t="s">
        <v>684</v>
      </c>
      <c r="E65" s="214" t="s">
        <v>1322</v>
      </c>
      <c r="F65" s="214" t="s">
        <v>1253</v>
      </c>
      <c r="G65" s="214" t="s">
        <v>16</v>
      </c>
      <c r="H65" s="214" t="s">
        <v>561</v>
      </c>
      <c r="I65" s="215" t="s">
        <v>570</v>
      </c>
      <c r="J65" s="213" t="s">
        <v>561</v>
      </c>
      <c r="K65" s="213" t="s">
        <v>1519</v>
      </c>
    </row>
    <row r="66" spans="1:11" ht="15.75">
      <c r="A66" s="214" t="s">
        <v>7</v>
      </c>
      <c r="B66" s="214" t="str">
        <f t="shared" si="0"/>
        <v>Digital Realty Trust - 444 Toyoma Drive</v>
      </c>
      <c r="C66" s="217" t="s">
        <v>684</v>
      </c>
      <c r="D66" s="214" t="s">
        <v>684</v>
      </c>
      <c r="E66" s="214" t="s">
        <v>1312</v>
      </c>
      <c r="F66" s="214" t="s">
        <v>1248</v>
      </c>
      <c r="G66" s="214" t="s">
        <v>16</v>
      </c>
      <c r="H66" s="214" t="s">
        <v>561</v>
      </c>
      <c r="I66" s="215" t="s">
        <v>570</v>
      </c>
      <c r="J66" s="213" t="s">
        <v>561</v>
      </c>
      <c r="K66" s="213" t="s">
        <v>1517</v>
      </c>
    </row>
    <row r="67" spans="1:11" ht="15.75">
      <c r="A67" s="214" t="s">
        <v>7</v>
      </c>
      <c r="B67" s="214" t="str">
        <f t="shared" ref="B67:B130" si="1">C67&amp;" - "&amp;E67</f>
        <v>Digital Realty Trust - 4650 Old Ironsides Drive</v>
      </c>
      <c r="C67" s="217" t="s">
        <v>684</v>
      </c>
      <c r="D67" s="214" t="s">
        <v>684</v>
      </c>
      <c r="E67" s="214" t="s">
        <v>1311</v>
      </c>
      <c r="F67" s="214" t="s">
        <v>1249</v>
      </c>
      <c r="G67" s="214" t="s">
        <v>16</v>
      </c>
      <c r="H67" s="214" t="s">
        <v>561</v>
      </c>
      <c r="I67" s="215" t="s">
        <v>570</v>
      </c>
      <c r="J67" s="213" t="s">
        <v>561</v>
      </c>
      <c r="K67" s="213" t="s">
        <v>1519</v>
      </c>
    </row>
    <row r="68" spans="1:11" ht="15.75">
      <c r="A68" s="214" t="s">
        <v>7</v>
      </c>
      <c r="B68" s="214" t="str">
        <f t="shared" si="1"/>
        <v>Digital Realty Trust - 4700 Old Ironsides Drive</v>
      </c>
      <c r="C68" s="217" t="s">
        <v>684</v>
      </c>
      <c r="D68" s="214" t="s">
        <v>683</v>
      </c>
      <c r="E68" s="214" t="s">
        <v>1308</v>
      </c>
      <c r="F68" s="214" t="s">
        <v>1249</v>
      </c>
      <c r="G68" s="214" t="s">
        <v>16</v>
      </c>
      <c r="H68" s="214" t="s">
        <v>561</v>
      </c>
      <c r="I68" s="215" t="s">
        <v>562</v>
      </c>
      <c r="J68" s="213" t="s">
        <v>561</v>
      </c>
      <c r="K68" s="213" t="s">
        <v>1517</v>
      </c>
    </row>
    <row r="69" spans="1:11" ht="15.75">
      <c r="A69" s="214" t="s">
        <v>7</v>
      </c>
      <c r="B69" s="214" t="str">
        <f t="shared" si="1"/>
        <v>Digital Realty Trust - 47700 Kato Road &amp; 1055 Page Avenue</v>
      </c>
      <c r="C69" s="217" t="s">
        <v>684</v>
      </c>
      <c r="D69" s="214" t="s">
        <v>1306</v>
      </c>
      <c r="E69" s="214" t="s">
        <v>1305</v>
      </c>
      <c r="F69" s="214" t="s">
        <v>1260</v>
      </c>
      <c r="G69" s="214" t="s">
        <v>16</v>
      </c>
      <c r="H69" s="214" t="s">
        <v>561</v>
      </c>
      <c r="I69" s="215" t="s">
        <v>562</v>
      </c>
      <c r="J69" s="213" t="s">
        <v>561</v>
      </c>
      <c r="K69" s="213" t="s">
        <v>1516</v>
      </c>
    </row>
    <row r="70" spans="1:11" ht="15.75">
      <c r="A70" s="214" t="s">
        <v>7</v>
      </c>
      <c r="B70" s="214" t="str">
        <f t="shared" si="1"/>
        <v>Digital Realty Trust - 700-750 Central Expressway</v>
      </c>
      <c r="C70" s="217" t="s">
        <v>684</v>
      </c>
      <c r="D70" s="214"/>
      <c r="E70" s="214" t="s">
        <v>1267</v>
      </c>
      <c r="F70" s="214" t="s">
        <v>1249</v>
      </c>
      <c r="G70" s="214" t="s">
        <v>16</v>
      </c>
      <c r="H70" s="214" t="s">
        <v>561</v>
      </c>
      <c r="I70" s="215" t="s">
        <v>562</v>
      </c>
      <c r="J70" s="213" t="s">
        <v>561</v>
      </c>
      <c r="K70" s="213" t="s">
        <v>1516</v>
      </c>
    </row>
    <row r="71" spans="1:11" ht="15.75">
      <c r="A71" s="214" t="s">
        <v>7</v>
      </c>
      <c r="B71" s="214" t="str">
        <f t="shared" si="1"/>
        <v>Digital Realty Trust - 720 2nd Street</v>
      </c>
      <c r="C71" s="217" t="s">
        <v>684</v>
      </c>
      <c r="D71" s="214" t="s">
        <v>683</v>
      </c>
      <c r="E71" s="214" t="s">
        <v>1265</v>
      </c>
      <c r="F71" s="214" t="s">
        <v>1264</v>
      </c>
      <c r="G71" s="214" t="s">
        <v>16</v>
      </c>
      <c r="H71" s="214" t="s">
        <v>561</v>
      </c>
      <c r="I71" s="215" t="s">
        <v>570</v>
      </c>
      <c r="J71" s="213" t="s">
        <v>561</v>
      </c>
      <c r="K71" s="213" t="s">
        <v>1519</v>
      </c>
    </row>
    <row r="72" spans="1:11" ht="15.75">
      <c r="A72" s="214" t="s">
        <v>7</v>
      </c>
      <c r="B72" s="214" t="str">
        <f t="shared" si="1"/>
        <v>DuPont Fabros - TBD</v>
      </c>
      <c r="C72" s="217" t="s">
        <v>1250</v>
      </c>
      <c r="D72" s="214"/>
      <c r="E72" s="214" t="s">
        <v>889</v>
      </c>
      <c r="F72" s="214" t="s">
        <v>1249</v>
      </c>
      <c r="G72" s="214" t="s">
        <v>16</v>
      </c>
      <c r="H72" s="214" t="s">
        <v>561</v>
      </c>
      <c r="I72" s="215" t="s">
        <v>562</v>
      </c>
      <c r="J72" s="213" t="s">
        <v>561</v>
      </c>
      <c r="K72" s="213" t="s">
        <v>1516</v>
      </c>
    </row>
    <row r="73" spans="1:11" ht="15.75">
      <c r="A73" s="214" t="s">
        <v>7</v>
      </c>
      <c r="B73" s="214" t="str">
        <f t="shared" si="1"/>
        <v>DUPONT FABROS TECHNOLOGY - 555 Reed St.</v>
      </c>
      <c r="C73" s="217" t="s">
        <v>1287</v>
      </c>
      <c r="D73" s="214" t="s">
        <v>1287</v>
      </c>
      <c r="E73" s="214" t="s">
        <v>1286</v>
      </c>
      <c r="F73" s="214" t="s">
        <v>1249</v>
      </c>
      <c r="G73" s="214" t="s">
        <v>16</v>
      </c>
      <c r="H73" s="214"/>
      <c r="I73" s="215" t="s">
        <v>562</v>
      </c>
      <c r="J73" s="213" t="s">
        <v>570</v>
      </c>
      <c r="K73" s="213" t="s">
        <v>1519</v>
      </c>
    </row>
    <row r="74" spans="1:11" ht="15.75">
      <c r="A74" s="214" t="s">
        <v>7</v>
      </c>
      <c r="B74" s="214" t="str">
        <f t="shared" si="1"/>
        <v>EDGECONNEX - Rancho Cordova</v>
      </c>
      <c r="C74" s="217" t="s">
        <v>1003</v>
      </c>
      <c r="D74" s="214" t="s">
        <v>1003</v>
      </c>
      <c r="E74" s="214" t="str">
        <f>F74</f>
        <v>Rancho Cordova</v>
      </c>
      <c r="F74" s="214" t="s">
        <v>1245</v>
      </c>
      <c r="G74" s="214" t="s">
        <v>16</v>
      </c>
      <c r="H74" s="214" t="s">
        <v>561</v>
      </c>
      <c r="I74" s="215" t="s">
        <v>562</v>
      </c>
      <c r="J74" s="213" t="s">
        <v>561</v>
      </c>
      <c r="K74" s="213" t="s">
        <v>1519</v>
      </c>
    </row>
    <row r="75" spans="1:11" ht="15.75">
      <c r="A75" s="214" t="s">
        <v>7</v>
      </c>
      <c r="B75" s="214" t="str">
        <f t="shared" si="1"/>
        <v>EdgeConneX - 10980 Gold Center Drive</v>
      </c>
      <c r="C75" s="217" t="s">
        <v>750</v>
      </c>
      <c r="D75" s="214"/>
      <c r="E75" s="214" t="s">
        <v>1458</v>
      </c>
      <c r="F75" s="214" t="s">
        <v>1245</v>
      </c>
      <c r="G75" s="214" t="s">
        <v>16</v>
      </c>
      <c r="H75" s="214" t="s">
        <v>561</v>
      </c>
      <c r="I75" s="215" t="s">
        <v>570</v>
      </c>
      <c r="J75" s="213" t="s">
        <v>561</v>
      </c>
      <c r="K75" s="213" t="s">
        <v>1516</v>
      </c>
    </row>
    <row r="76" spans="1:11" ht="15.75">
      <c r="A76" s="214" t="s">
        <v>7</v>
      </c>
      <c r="B76" s="214" t="str">
        <f t="shared" si="1"/>
        <v>EdgeConneX - 2972 Stender Way</v>
      </c>
      <c r="C76" s="217" t="s">
        <v>750</v>
      </c>
      <c r="D76" s="214" t="s">
        <v>1089</v>
      </c>
      <c r="E76" s="214" t="s">
        <v>1352</v>
      </c>
      <c r="F76" s="214" t="s">
        <v>1249</v>
      </c>
      <c r="G76" s="214" t="s">
        <v>16</v>
      </c>
      <c r="H76" s="214" t="s">
        <v>561</v>
      </c>
      <c r="I76" s="215" t="s">
        <v>570</v>
      </c>
      <c r="J76" s="213" t="s">
        <v>561</v>
      </c>
      <c r="K76" s="213" t="s">
        <v>1516</v>
      </c>
    </row>
    <row r="77" spans="1:11" ht="15.75">
      <c r="A77" s="214" t="s">
        <v>7</v>
      </c>
      <c r="B77" s="214" t="str">
        <f t="shared" si="1"/>
        <v>Equinix - 11 Great Oaks Boulevard</v>
      </c>
      <c r="C77" s="217" t="s">
        <v>812</v>
      </c>
      <c r="D77" s="214" t="s">
        <v>1457</v>
      </c>
      <c r="E77" s="214" t="s">
        <v>1456</v>
      </c>
      <c r="F77" s="214" t="s">
        <v>1251</v>
      </c>
      <c r="G77" s="214" t="s">
        <v>16</v>
      </c>
      <c r="H77" s="214" t="s">
        <v>561</v>
      </c>
      <c r="I77" s="215" t="s">
        <v>570</v>
      </c>
      <c r="J77" s="213" t="s">
        <v>561</v>
      </c>
      <c r="K77" s="213" t="s">
        <v>1519</v>
      </c>
    </row>
    <row r="78" spans="1:11" ht="15.75">
      <c r="A78" s="214" t="s">
        <v>7</v>
      </c>
      <c r="B78" s="214" t="str">
        <f t="shared" si="1"/>
        <v>Equinix - 1350 Duane Avenue</v>
      </c>
      <c r="C78" s="217" t="s">
        <v>812</v>
      </c>
      <c r="D78" s="214" t="s">
        <v>683</v>
      </c>
      <c r="E78" s="214" t="s">
        <v>1436</v>
      </c>
      <c r="F78" s="214" t="s">
        <v>1249</v>
      </c>
      <c r="G78" s="214" t="s">
        <v>16</v>
      </c>
      <c r="H78" s="214" t="s">
        <v>561</v>
      </c>
      <c r="I78" s="215" t="s">
        <v>570</v>
      </c>
      <c r="J78" s="213" t="s">
        <v>561</v>
      </c>
      <c r="K78" s="213" t="s">
        <v>1519</v>
      </c>
    </row>
    <row r="79" spans="1:11" ht="15.75">
      <c r="A79" s="214" t="s">
        <v>7</v>
      </c>
      <c r="B79" s="214" t="str">
        <f t="shared" si="1"/>
        <v>Equinix - 255 Caspian Drive</v>
      </c>
      <c r="C79" s="217" t="s">
        <v>812</v>
      </c>
      <c r="D79" s="214" t="s">
        <v>800</v>
      </c>
      <c r="E79" s="214" t="s">
        <v>1376</v>
      </c>
      <c r="F79" s="214" t="s">
        <v>1248</v>
      </c>
      <c r="G79" s="214" t="s">
        <v>16</v>
      </c>
      <c r="H79" s="214" t="s">
        <v>561</v>
      </c>
      <c r="I79" s="215" t="s">
        <v>570</v>
      </c>
      <c r="J79" s="213" t="s">
        <v>561</v>
      </c>
      <c r="K79" s="213" t="s">
        <v>1519</v>
      </c>
    </row>
    <row r="80" spans="1:11" ht="15.75">
      <c r="A80" s="214" t="s">
        <v>7</v>
      </c>
      <c r="B80" s="214" t="str">
        <f t="shared" si="1"/>
        <v>Equinix - 444 Toyoma Drive</v>
      </c>
      <c r="C80" s="217" t="s">
        <v>812</v>
      </c>
      <c r="D80" s="214" t="s">
        <v>684</v>
      </c>
      <c r="E80" s="214" t="s">
        <v>1312</v>
      </c>
      <c r="F80" s="214" t="s">
        <v>1248</v>
      </c>
      <c r="G80" s="214" t="s">
        <v>16</v>
      </c>
      <c r="H80" s="214" t="s">
        <v>561</v>
      </c>
      <c r="I80" s="215" t="s">
        <v>570</v>
      </c>
      <c r="J80" s="213" t="s">
        <v>561</v>
      </c>
      <c r="K80" s="213" t="s">
        <v>1517</v>
      </c>
    </row>
    <row r="81" spans="1:11" ht="15.75">
      <c r="A81" s="214" t="s">
        <v>7</v>
      </c>
      <c r="B81" s="214" t="str">
        <f t="shared" si="1"/>
        <v>Equinix - 529 Bryant Street</v>
      </c>
      <c r="C81" s="217" t="s">
        <v>812</v>
      </c>
      <c r="D81" s="214" t="s">
        <v>1297</v>
      </c>
      <c r="E81" s="214" t="s">
        <v>1296</v>
      </c>
      <c r="F81" s="214" t="s">
        <v>1295</v>
      </c>
      <c r="G81" s="214" t="s">
        <v>16</v>
      </c>
      <c r="H81" s="214" t="s">
        <v>561</v>
      </c>
      <c r="I81" s="215" t="s">
        <v>570</v>
      </c>
      <c r="J81" s="213" t="s">
        <v>561</v>
      </c>
      <c r="K81" s="213" t="s">
        <v>1517</v>
      </c>
    </row>
    <row r="82" spans="1:11" ht="15.75">
      <c r="A82" s="214" t="s">
        <v>7</v>
      </c>
      <c r="B82" s="214" t="str">
        <f t="shared" si="1"/>
        <v>Equinix - 9 Great Oaks Boulevard</v>
      </c>
      <c r="C82" s="217" t="s">
        <v>812</v>
      </c>
      <c r="D82" s="214" t="s">
        <v>800</v>
      </c>
      <c r="E82" s="214" t="s">
        <v>1255</v>
      </c>
      <c r="F82" s="214" t="s">
        <v>1251</v>
      </c>
      <c r="G82" s="214" t="s">
        <v>16</v>
      </c>
      <c r="H82" s="214" t="s">
        <v>561</v>
      </c>
      <c r="I82" s="215" t="s">
        <v>570</v>
      </c>
      <c r="J82" s="213" t="s">
        <v>561</v>
      </c>
      <c r="K82" s="213" t="s">
        <v>1519</v>
      </c>
    </row>
    <row r="83" spans="1:11" ht="15.75">
      <c r="A83" s="214" t="s">
        <v>7</v>
      </c>
      <c r="B83" s="214" t="str">
        <f t="shared" si="1"/>
        <v>Equinix  - 1735 Lundy Avenue</v>
      </c>
      <c r="C83" s="217" t="s">
        <v>1292</v>
      </c>
      <c r="D83" s="214" t="s">
        <v>800</v>
      </c>
      <c r="E83" s="214" t="s">
        <v>1405</v>
      </c>
      <c r="F83" s="214" t="s">
        <v>1251</v>
      </c>
      <c r="G83" s="214" t="s">
        <v>16</v>
      </c>
      <c r="H83" s="214" t="s">
        <v>561</v>
      </c>
      <c r="I83" s="215" t="s">
        <v>570</v>
      </c>
      <c r="J83" s="213" t="s">
        <v>561</v>
      </c>
      <c r="K83" s="213" t="s">
        <v>1519</v>
      </c>
    </row>
    <row r="84" spans="1:11" ht="15.75">
      <c r="A84" s="214" t="s">
        <v>7</v>
      </c>
      <c r="B84" s="214" t="str">
        <f t="shared" si="1"/>
        <v>Equinix  - 534 Stockton Avenue</v>
      </c>
      <c r="C84" s="217" t="s">
        <v>1292</v>
      </c>
      <c r="D84" s="214"/>
      <c r="E84" s="214" t="s">
        <v>1291</v>
      </c>
      <c r="F84" s="214" t="s">
        <v>1251</v>
      </c>
      <c r="G84" s="214" t="s">
        <v>16</v>
      </c>
      <c r="H84" s="214" t="s">
        <v>561</v>
      </c>
      <c r="I84" s="215" t="s">
        <v>562</v>
      </c>
      <c r="J84" s="213" t="s">
        <v>561</v>
      </c>
      <c r="K84" s="213" t="s">
        <v>1516</v>
      </c>
    </row>
    <row r="85" spans="1:11" ht="15.75">
      <c r="A85" s="214" t="s">
        <v>7</v>
      </c>
      <c r="B85" s="214" t="str">
        <f t="shared" si="1"/>
        <v>FACEBOOK - 2001 Fortune Drive</v>
      </c>
      <c r="C85" s="217" t="s">
        <v>1399</v>
      </c>
      <c r="D85" s="214" t="s">
        <v>1398</v>
      </c>
      <c r="E85" s="214" t="s">
        <v>1394</v>
      </c>
      <c r="F85" s="214" t="s">
        <v>1251</v>
      </c>
      <c r="G85" s="214" t="s">
        <v>16</v>
      </c>
      <c r="H85" s="214" t="s">
        <v>561</v>
      </c>
      <c r="I85" s="215" t="s">
        <v>570</v>
      </c>
      <c r="J85" s="213" t="s">
        <v>561</v>
      </c>
      <c r="K85" s="213" t="s">
        <v>1517</v>
      </c>
    </row>
    <row r="86" spans="1:11" ht="15.75">
      <c r="A86" s="214" t="s">
        <v>7</v>
      </c>
      <c r="B86" s="214" t="str">
        <f t="shared" si="1"/>
        <v>Facebook - 2050 Martin Ave.</v>
      </c>
      <c r="C86" s="217" t="s">
        <v>1348</v>
      </c>
      <c r="D86" s="214" t="s">
        <v>649</v>
      </c>
      <c r="E86" s="214" t="s">
        <v>1391</v>
      </c>
      <c r="F86" s="214" t="s">
        <v>1249</v>
      </c>
      <c r="G86" s="214" t="s">
        <v>16</v>
      </c>
      <c r="H86" s="214" t="s">
        <v>561</v>
      </c>
      <c r="I86" s="215" t="s">
        <v>570</v>
      </c>
      <c r="J86" s="213" t="s">
        <v>561</v>
      </c>
      <c r="K86" s="213" t="s">
        <v>1517</v>
      </c>
    </row>
    <row r="87" spans="1:11" ht="15.75">
      <c r="A87" s="214" t="s">
        <v>7</v>
      </c>
      <c r="B87" s="214" t="str">
        <f t="shared" si="1"/>
        <v>Facebook - 2901 Coronado Dr</v>
      </c>
      <c r="C87" s="217" t="s">
        <v>1348</v>
      </c>
      <c r="D87" s="214" t="s">
        <v>1059</v>
      </c>
      <c r="E87" s="214" t="s">
        <v>1359</v>
      </c>
      <c r="F87" s="214" t="s">
        <v>1249</v>
      </c>
      <c r="G87" s="214" t="s">
        <v>16</v>
      </c>
      <c r="H87" s="214" t="s">
        <v>561</v>
      </c>
      <c r="I87" s="215" t="s">
        <v>570</v>
      </c>
      <c r="J87" s="213" t="s">
        <v>561</v>
      </c>
      <c r="K87" s="213" t="s">
        <v>1517</v>
      </c>
    </row>
    <row r="88" spans="1:11" ht="15.75">
      <c r="A88" s="214" t="s">
        <v>7</v>
      </c>
      <c r="B88" s="214" t="str">
        <f t="shared" si="1"/>
        <v>Facebook - 3011 Lafayette Street</v>
      </c>
      <c r="C88" s="217" t="s">
        <v>1348</v>
      </c>
      <c r="D88" s="214" t="s">
        <v>684</v>
      </c>
      <c r="E88" s="214" t="s">
        <v>1347</v>
      </c>
      <c r="F88" s="214" t="s">
        <v>1249</v>
      </c>
      <c r="G88" s="214" t="s">
        <v>16</v>
      </c>
      <c r="H88" s="214" t="s">
        <v>561</v>
      </c>
      <c r="I88" s="215" t="s">
        <v>562</v>
      </c>
      <c r="J88" s="213" t="s">
        <v>561</v>
      </c>
      <c r="K88" s="213" t="s">
        <v>1519</v>
      </c>
    </row>
    <row r="89" spans="1:11" ht="15.75">
      <c r="A89" s="214" t="s">
        <v>7</v>
      </c>
      <c r="B89" s="214" t="str">
        <f t="shared" si="1"/>
        <v>Fastmetrics - 360 Spear Street</v>
      </c>
      <c r="C89" s="217" t="s">
        <v>1328</v>
      </c>
      <c r="D89" s="214" t="s">
        <v>684</v>
      </c>
      <c r="E89" s="214" t="s">
        <v>1326</v>
      </c>
      <c r="F89" s="214" t="s">
        <v>1253</v>
      </c>
      <c r="G89" s="214" t="s">
        <v>16</v>
      </c>
      <c r="H89" s="214" t="s">
        <v>561</v>
      </c>
      <c r="I89" s="215" t="s">
        <v>570</v>
      </c>
      <c r="J89" s="213" t="s">
        <v>561</v>
      </c>
      <c r="K89" s="213" t="s">
        <v>1516</v>
      </c>
    </row>
    <row r="90" spans="1:11" ht="15.75">
      <c r="A90" s="214" t="s">
        <v>7</v>
      </c>
      <c r="B90" s="214" t="str">
        <f t="shared" si="1"/>
        <v>Herakles Data - 1100 North Market Boulevard</v>
      </c>
      <c r="C90" s="217" t="s">
        <v>1455</v>
      </c>
      <c r="D90" s="214"/>
      <c r="E90" s="214" t="s">
        <v>1454</v>
      </c>
      <c r="F90" s="214" t="s">
        <v>1243</v>
      </c>
      <c r="G90" s="214" t="s">
        <v>16</v>
      </c>
      <c r="H90" s="214" t="s">
        <v>561</v>
      </c>
      <c r="I90" s="215" t="s">
        <v>570</v>
      </c>
      <c r="J90" s="213" t="s">
        <v>561</v>
      </c>
      <c r="K90" s="213" t="s">
        <v>1516</v>
      </c>
    </row>
    <row r="91" spans="1:11" ht="15.75">
      <c r="A91" s="214" t="s">
        <v>7</v>
      </c>
      <c r="B91" s="214" t="str">
        <f t="shared" si="1"/>
        <v>Hosting.com - 630 3rd Street</v>
      </c>
      <c r="C91" s="217" t="s">
        <v>1067</v>
      </c>
      <c r="D91" s="214" t="s">
        <v>1066</v>
      </c>
      <c r="E91" s="214" t="s">
        <v>1272</v>
      </c>
      <c r="F91" s="214" t="s">
        <v>1253</v>
      </c>
      <c r="G91" s="214" t="s">
        <v>16</v>
      </c>
      <c r="H91" s="214" t="s">
        <v>561</v>
      </c>
      <c r="I91" s="215" t="s">
        <v>570</v>
      </c>
      <c r="J91" s="213" t="s">
        <v>561</v>
      </c>
      <c r="K91" s="213" t="s">
        <v>1517</v>
      </c>
    </row>
    <row r="92" spans="1:11" ht="15.75">
      <c r="A92" s="214" t="s">
        <v>7</v>
      </c>
      <c r="B92" s="214" t="str">
        <f t="shared" si="1"/>
        <v>Hurricane Electric - 760 Mission Court</v>
      </c>
      <c r="C92" s="217" t="s">
        <v>1263</v>
      </c>
      <c r="D92" s="214" t="s">
        <v>1262</v>
      </c>
      <c r="E92" s="214" t="s">
        <v>1261</v>
      </c>
      <c r="F92" s="214" t="s">
        <v>1260</v>
      </c>
      <c r="G92" s="214" t="s">
        <v>16</v>
      </c>
      <c r="H92" s="214" t="s">
        <v>561</v>
      </c>
      <c r="I92" s="215" t="s">
        <v>570</v>
      </c>
      <c r="J92" s="213" t="s">
        <v>561</v>
      </c>
      <c r="K92" s="213" t="s">
        <v>1517</v>
      </c>
    </row>
    <row r="93" spans="1:11" ht="15.75">
      <c r="A93" s="214" t="s">
        <v>7</v>
      </c>
      <c r="B93" s="214" t="str">
        <f t="shared" si="1"/>
        <v>HURRICANE ELECTRIC INTERNET SERVICES - 48233 Warm Springs Boulevard</v>
      </c>
      <c r="C93" s="217" t="s">
        <v>1262</v>
      </c>
      <c r="D93" s="214" t="s">
        <v>1262</v>
      </c>
      <c r="E93" s="214" t="s">
        <v>1303</v>
      </c>
      <c r="F93" s="214" t="s">
        <v>1260</v>
      </c>
      <c r="G93" s="214" t="s">
        <v>16</v>
      </c>
      <c r="H93" s="214" t="s">
        <v>561</v>
      </c>
      <c r="I93" s="215" t="s">
        <v>570</v>
      </c>
      <c r="J93" s="213" t="s">
        <v>561</v>
      </c>
      <c r="K93" s="213" t="s">
        <v>1519</v>
      </c>
    </row>
    <row r="94" spans="1:11" ht="15.75">
      <c r="A94" s="214" t="s">
        <v>7</v>
      </c>
      <c r="B94" s="214" t="str">
        <f t="shared" si="1"/>
        <v>HURRICANE ELECTRIC INTERNET SERVICES - 55 South Market Street</v>
      </c>
      <c r="C94" s="217" t="s">
        <v>1262</v>
      </c>
      <c r="D94" s="214" t="s">
        <v>1290</v>
      </c>
      <c r="E94" s="214" t="s">
        <v>1288</v>
      </c>
      <c r="F94" s="214" t="s">
        <v>1251</v>
      </c>
      <c r="G94" s="214" t="s">
        <v>16</v>
      </c>
      <c r="H94" s="214" t="s">
        <v>561</v>
      </c>
      <c r="I94" s="215" t="s">
        <v>570</v>
      </c>
      <c r="J94" s="213" t="s">
        <v>561</v>
      </c>
      <c r="K94" s="213" t="s">
        <v>1517</v>
      </c>
    </row>
    <row r="95" spans="1:11" ht="15.75">
      <c r="A95" s="214" t="s">
        <v>7</v>
      </c>
      <c r="B95" s="214" t="str">
        <f t="shared" si="1"/>
        <v>IM Data Centers - 650 Townsend Street, Suite 180</v>
      </c>
      <c r="C95" s="217" t="s">
        <v>1270</v>
      </c>
      <c r="D95" s="214" t="s">
        <v>1270</v>
      </c>
      <c r="E95" s="214" t="s">
        <v>1269</v>
      </c>
      <c r="F95" s="214" t="s">
        <v>1253</v>
      </c>
      <c r="G95" s="214" t="s">
        <v>16</v>
      </c>
      <c r="H95" s="214" t="s">
        <v>561</v>
      </c>
      <c r="I95" s="215" t="s">
        <v>562</v>
      </c>
      <c r="J95" s="213" t="s">
        <v>561</v>
      </c>
      <c r="K95" s="213" t="s">
        <v>1519</v>
      </c>
    </row>
    <row r="96" spans="1:11" ht="15.75">
      <c r="A96" s="214" t="s">
        <v>7</v>
      </c>
      <c r="B96" s="214" t="str">
        <f t="shared" si="1"/>
        <v>Infomart Data Centers - 2001 Fortune Drive</v>
      </c>
      <c r="C96" s="217" t="s">
        <v>1397</v>
      </c>
      <c r="D96" s="214" t="s">
        <v>1396</v>
      </c>
      <c r="E96" s="214" t="s">
        <v>1394</v>
      </c>
      <c r="F96" s="214" t="s">
        <v>1251</v>
      </c>
      <c r="G96" s="214" t="s">
        <v>16</v>
      </c>
      <c r="H96" s="214" t="s">
        <v>561</v>
      </c>
      <c r="I96" s="215" t="s">
        <v>570</v>
      </c>
      <c r="J96" s="213" t="s">
        <v>561</v>
      </c>
      <c r="K96" s="213" t="s">
        <v>1519</v>
      </c>
    </row>
    <row r="97" spans="1:11" ht="15.75">
      <c r="A97" s="214" t="s">
        <v>7</v>
      </c>
      <c r="B97" s="214" t="str">
        <f t="shared" si="1"/>
        <v>Integra Telecom - 3075 Raymond Street</v>
      </c>
      <c r="C97" s="217" t="s">
        <v>734</v>
      </c>
      <c r="D97" s="214"/>
      <c r="E97" s="214" t="s">
        <v>1344</v>
      </c>
      <c r="F97" s="214" t="s">
        <v>1249</v>
      </c>
      <c r="G97" s="214" t="s">
        <v>16</v>
      </c>
      <c r="H97" s="214" t="s">
        <v>561</v>
      </c>
      <c r="I97" s="215" t="s">
        <v>562</v>
      </c>
      <c r="J97" s="213" t="s">
        <v>561</v>
      </c>
      <c r="K97" s="213" t="s">
        <v>1516</v>
      </c>
    </row>
    <row r="98" spans="1:11" ht="15.75">
      <c r="A98" s="214" t="s">
        <v>7</v>
      </c>
      <c r="B98" s="214" t="str">
        <f t="shared" si="1"/>
        <v>Integra Telecom - 3224 Luyung Drive</v>
      </c>
      <c r="C98" s="217" t="s">
        <v>734</v>
      </c>
      <c r="D98" s="214"/>
      <c r="E98" s="214" t="s">
        <v>1334</v>
      </c>
      <c r="F98" s="214" t="s">
        <v>1245</v>
      </c>
      <c r="G98" s="214" t="s">
        <v>16</v>
      </c>
      <c r="H98" s="214" t="s">
        <v>561</v>
      </c>
      <c r="I98" s="215" t="s">
        <v>562</v>
      </c>
      <c r="J98" s="213" t="s">
        <v>561</v>
      </c>
      <c r="K98" s="213" t="s">
        <v>1516</v>
      </c>
    </row>
    <row r="99" spans="1:11" ht="15.75">
      <c r="A99" s="214" t="s">
        <v>7</v>
      </c>
      <c r="B99" s="214" t="str">
        <f t="shared" si="1"/>
        <v>Integra Telecom - 650 J Street</v>
      </c>
      <c r="C99" s="217" t="s">
        <v>734</v>
      </c>
      <c r="D99" s="214"/>
      <c r="E99" s="214" t="s">
        <v>1271</v>
      </c>
      <c r="F99" s="214" t="s">
        <v>1243</v>
      </c>
      <c r="G99" s="214" t="s">
        <v>16</v>
      </c>
      <c r="H99" s="214" t="s">
        <v>561</v>
      </c>
      <c r="I99" s="215" t="s">
        <v>562</v>
      </c>
      <c r="J99" s="213" t="s">
        <v>561</v>
      </c>
      <c r="K99" s="213" t="s">
        <v>1516</v>
      </c>
    </row>
    <row r="100" spans="1:11" ht="15.75">
      <c r="A100" s="214" t="s">
        <v>7</v>
      </c>
      <c r="B100" s="214" t="str">
        <f t="shared" si="1"/>
        <v>Inteliquent - 11 Great Oaks Boulevard</v>
      </c>
      <c r="C100" s="217" t="s">
        <v>642</v>
      </c>
      <c r="D100" s="214"/>
      <c r="E100" s="214" t="s">
        <v>1456</v>
      </c>
      <c r="F100" s="214" t="s">
        <v>1251</v>
      </c>
      <c r="G100" s="214" t="s">
        <v>16</v>
      </c>
      <c r="H100" s="214" t="s">
        <v>561</v>
      </c>
      <c r="I100" s="215" t="s">
        <v>570</v>
      </c>
      <c r="J100" s="213" t="s">
        <v>561</v>
      </c>
      <c r="K100" s="213" t="s">
        <v>1516</v>
      </c>
    </row>
    <row r="101" spans="1:11" ht="15.75">
      <c r="A101" s="214" t="s">
        <v>7</v>
      </c>
      <c r="B101" s="214" t="str">
        <f t="shared" si="1"/>
        <v xml:space="preserve">Inteliquent - 200 Paul Avenue   </v>
      </c>
      <c r="C101" s="217" t="s">
        <v>642</v>
      </c>
      <c r="D101" s="214" t="s">
        <v>1306</v>
      </c>
      <c r="E101" s="214" t="s">
        <v>1400</v>
      </c>
      <c r="F101" s="214" t="s">
        <v>1253</v>
      </c>
      <c r="G101" s="214" t="s">
        <v>16</v>
      </c>
      <c r="H101" s="214" t="s">
        <v>561</v>
      </c>
      <c r="I101" s="215" t="s">
        <v>570</v>
      </c>
      <c r="J101" s="213" t="s">
        <v>561</v>
      </c>
      <c r="K101" s="213" t="s">
        <v>1516</v>
      </c>
    </row>
    <row r="102" spans="1:11" ht="15.75">
      <c r="A102" s="214" t="s">
        <v>7</v>
      </c>
      <c r="B102" s="214" t="str">
        <f t="shared" si="1"/>
        <v>Inteliquent - 274 Brannan Street</v>
      </c>
      <c r="C102" s="217" t="s">
        <v>642</v>
      </c>
      <c r="D102" s="214"/>
      <c r="E102" s="214" t="s">
        <v>1373</v>
      </c>
      <c r="F102" s="214" t="s">
        <v>1253</v>
      </c>
      <c r="G102" s="214" t="s">
        <v>16</v>
      </c>
      <c r="H102" s="214" t="s">
        <v>561</v>
      </c>
      <c r="I102" s="215" t="s">
        <v>562</v>
      </c>
      <c r="J102" s="213" t="s">
        <v>561</v>
      </c>
      <c r="K102" s="213" t="s">
        <v>1516</v>
      </c>
    </row>
    <row r="103" spans="1:11" ht="15.75">
      <c r="A103" s="214" t="s">
        <v>7</v>
      </c>
      <c r="B103" s="214" t="str">
        <f t="shared" si="1"/>
        <v>Inteliquent - 529 Bryant Street</v>
      </c>
      <c r="C103" s="217" t="s">
        <v>642</v>
      </c>
      <c r="D103" s="214"/>
      <c r="E103" s="214" t="s">
        <v>1296</v>
      </c>
      <c r="F103" s="214" t="s">
        <v>1295</v>
      </c>
      <c r="G103" s="214" t="s">
        <v>16</v>
      </c>
      <c r="H103" s="214" t="s">
        <v>561</v>
      </c>
      <c r="I103" s="215" t="s">
        <v>562</v>
      </c>
      <c r="J103" s="213" t="s">
        <v>561</v>
      </c>
      <c r="K103" s="213" t="s">
        <v>1516</v>
      </c>
    </row>
    <row r="104" spans="1:11" ht="15.75">
      <c r="A104" s="214" t="s">
        <v>7</v>
      </c>
      <c r="B104" s="214" t="str">
        <f t="shared" si="1"/>
        <v>Inteliquent - 624 South Grand Avenue</v>
      </c>
      <c r="C104" s="217" t="s">
        <v>642</v>
      </c>
      <c r="D104" s="214"/>
      <c r="E104" s="214" t="s">
        <v>1274</v>
      </c>
      <c r="F104" s="214" t="s">
        <v>1273</v>
      </c>
      <c r="G104" s="214" t="s">
        <v>16</v>
      </c>
      <c r="H104" s="214" t="s">
        <v>561</v>
      </c>
      <c r="I104" s="215" t="s">
        <v>570</v>
      </c>
      <c r="J104" s="213" t="s">
        <v>561</v>
      </c>
      <c r="K104" s="213" t="s">
        <v>1516</v>
      </c>
    </row>
    <row r="105" spans="1:11" ht="15.75">
      <c r="A105" s="214" t="s">
        <v>7</v>
      </c>
      <c r="B105" s="214" t="str">
        <f t="shared" si="1"/>
        <v>Inteliquent - 624 South Grand Avenue</v>
      </c>
      <c r="C105" s="217" t="s">
        <v>642</v>
      </c>
      <c r="D105" s="214"/>
      <c r="E105" s="214" t="s">
        <v>1274</v>
      </c>
      <c r="F105" s="214" t="s">
        <v>1273</v>
      </c>
      <c r="G105" s="214" t="s">
        <v>16</v>
      </c>
      <c r="H105" s="214" t="s">
        <v>561</v>
      </c>
      <c r="I105" s="215" t="s">
        <v>570</v>
      </c>
      <c r="J105" s="213" t="s">
        <v>561</v>
      </c>
      <c r="K105" s="213" t="s">
        <v>1516</v>
      </c>
    </row>
    <row r="106" spans="1:11" ht="15.75">
      <c r="A106" s="214" t="s">
        <v>7</v>
      </c>
      <c r="B106" s="214" t="str">
        <f t="shared" si="1"/>
        <v>Internap - 720 2nd Street</v>
      </c>
      <c r="C106" s="217" t="s">
        <v>755</v>
      </c>
      <c r="D106" s="214" t="s">
        <v>683</v>
      </c>
      <c r="E106" s="214" t="s">
        <v>1265</v>
      </c>
      <c r="F106" s="214" t="s">
        <v>1264</v>
      </c>
      <c r="G106" s="214" t="s">
        <v>16</v>
      </c>
      <c r="H106" s="214" t="s">
        <v>561</v>
      </c>
      <c r="I106" s="215" t="s">
        <v>570</v>
      </c>
      <c r="J106" s="213" t="s">
        <v>561</v>
      </c>
      <c r="K106" s="213" t="s">
        <v>1519</v>
      </c>
    </row>
    <row r="107" spans="1:11" ht="15.75">
      <c r="A107" s="214" t="s">
        <v>7</v>
      </c>
      <c r="B107" s="214" t="str">
        <f t="shared" si="1"/>
        <v>Internap Network Services - 100 Century Center Court</v>
      </c>
      <c r="C107" s="217" t="s">
        <v>1208</v>
      </c>
      <c r="D107" s="214" t="s">
        <v>1208</v>
      </c>
      <c r="E107" s="214" t="s">
        <v>1464</v>
      </c>
      <c r="F107" s="214" t="s">
        <v>1251</v>
      </c>
      <c r="G107" s="214" t="s">
        <v>16</v>
      </c>
      <c r="H107" s="214"/>
      <c r="I107" s="215" t="s">
        <v>562</v>
      </c>
      <c r="J107" s="213" t="s">
        <v>570</v>
      </c>
      <c r="K107" s="213" t="s">
        <v>1517</v>
      </c>
    </row>
    <row r="108" spans="1:11" ht="15.75">
      <c r="A108" s="214" t="s">
        <v>7</v>
      </c>
      <c r="B108" s="214" t="str">
        <f t="shared" si="1"/>
        <v>Internap Network Services - 1525 Comstock Street</v>
      </c>
      <c r="C108" s="217" t="s">
        <v>1208</v>
      </c>
      <c r="D108" s="214" t="s">
        <v>1423</v>
      </c>
      <c r="E108" s="214" t="s">
        <v>1422</v>
      </c>
      <c r="F108" s="214" t="s">
        <v>1249</v>
      </c>
      <c r="G108" s="214" t="s">
        <v>16</v>
      </c>
      <c r="H108" s="214" t="s">
        <v>561</v>
      </c>
      <c r="I108" s="215" t="s">
        <v>562</v>
      </c>
      <c r="J108" s="213" t="s">
        <v>561</v>
      </c>
      <c r="K108" s="213" t="s">
        <v>1516</v>
      </c>
    </row>
    <row r="109" spans="1:11" ht="15.75">
      <c r="A109" s="214" t="s">
        <v>7</v>
      </c>
      <c r="B109" s="214" t="str">
        <f t="shared" si="1"/>
        <v>Internap Network Services - 2151 Mission College Boulevard</v>
      </c>
      <c r="C109" s="217" t="s">
        <v>1208</v>
      </c>
      <c r="D109" s="214" t="s">
        <v>755</v>
      </c>
      <c r="E109" s="214" t="s">
        <v>1386</v>
      </c>
      <c r="F109" s="214" t="s">
        <v>1249</v>
      </c>
      <c r="G109" s="214" t="s">
        <v>16</v>
      </c>
      <c r="H109" s="214" t="s">
        <v>561</v>
      </c>
      <c r="I109" s="215" t="s">
        <v>562</v>
      </c>
      <c r="J109" s="213" t="s">
        <v>561</v>
      </c>
      <c r="K109" s="213" t="s">
        <v>1517</v>
      </c>
    </row>
    <row r="110" spans="1:11" ht="15.75">
      <c r="A110" s="214" t="s">
        <v>7</v>
      </c>
      <c r="B110" s="214" t="str">
        <f t="shared" si="1"/>
        <v>iStreet Solutions - 1019 Mission Street</v>
      </c>
      <c r="C110" s="217" t="s">
        <v>1461</v>
      </c>
      <c r="D110" s="214"/>
      <c r="E110" s="214" t="s">
        <v>1462</v>
      </c>
      <c r="F110" s="214" t="s">
        <v>1253</v>
      </c>
      <c r="G110" s="214" t="s">
        <v>16</v>
      </c>
      <c r="H110" s="214" t="s">
        <v>561</v>
      </c>
      <c r="I110" s="215" t="s">
        <v>562</v>
      </c>
      <c r="J110" s="213" t="s">
        <v>561</v>
      </c>
      <c r="K110" s="213" t="s">
        <v>1516</v>
      </c>
    </row>
    <row r="111" spans="1:11" ht="15.75">
      <c r="A111" s="214" t="s">
        <v>7</v>
      </c>
      <c r="B111" s="214" t="str">
        <f t="shared" si="1"/>
        <v>iStreet Solutions - 1075 Triangle Court</v>
      </c>
      <c r="C111" s="217" t="s">
        <v>1461</v>
      </c>
      <c r="D111" s="214"/>
      <c r="E111" s="214" t="s">
        <v>1460</v>
      </c>
      <c r="F111" s="214" t="s">
        <v>1459</v>
      </c>
      <c r="G111" s="214" t="s">
        <v>16</v>
      </c>
      <c r="H111" s="214" t="s">
        <v>561</v>
      </c>
      <c r="I111" s="215" t="s">
        <v>570</v>
      </c>
      <c r="J111" s="213" t="s">
        <v>561</v>
      </c>
      <c r="K111" s="213" t="s">
        <v>1516</v>
      </c>
    </row>
    <row r="112" spans="1:11" ht="15.75">
      <c r="A112" s="214" t="s">
        <v>7</v>
      </c>
      <c r="B112" s="214" t="str">
        <f t="shared" si="1"/>
        <v>JMA Ventures - 360 Spear Street</v>
      </c>
      <c r="C112" s="217" t="s">
        <v>1327</v>
      </c>
      <c r="D112" s="214" t="s">
        <v>684</v>
      </c>
      <c r="E112" s="214" t="s">
        <v>1326</v>
      </c>
      <c r="F112" s="214" t="s">
        <v>1253</v>
      </c>
      <c r="G112" s="214" t="s">
        <v>16</v>
      </c>
      <c r="H112" s="214" t="s">
        <v>561</v>
      </c>
      <c r="I112" s="215" t="s">
        <v>570</v>
      </c>
      <c r="J112" s="213" t="s">
        <v>561</v>
      </c>
      <c r="K112" s="213" t="s">
        <v>1516</v>
      </c>
    </row>
    <row r="113" spans="1:11" ht="15.75">
      <c r="A113" s="214" t="s">
        <v>7</v>
      </c>
      <c r="B113" s="214" t="str">
        <f t="shared" si="1"/>
        <v>KD-Web - 50 W San Fernando</v>
      </c>
      <c r="C113" s="217" t="s">
        <v>1302</v>
      </c>
      <c r="D113" s="214"/>
      <c r="E113" s="214" t="s">
        <v>1301</v>
      </c>
      <c r="F113" s="214" t="s">
        <v>1251</v>
      </c>
      <c r="G113" s="214" t="s">
        <v>16</v>
      </c>
      <c r="H113" s="214" t="s">
        <v>561</v>
      </c>
      <c r="I113" s="215" t="s">
        <v>570</v>
      </c>
      <c r="J113" s="213" t="s">
        <v>561</v>
      </c>
      <c r="K113" s="213" t="s">
        <v>1516</v>
      </c>
    </row>
    <row r="114" spans="1:11" ht="15.75">
      <c r="A114" s="214" t="s">
        <v>7</v>
      </c>
      <c r="B114" s="214" t="str">
        <f t="shared" si="1"/>
        <v>Layer42 Networks - 1555 Plymouth Street</v>
      </c>
      <c r="C114" s="217" t="s">
        <v>1420</v>
      </c>
      <c r="D114" s="214" t="s">
        <v>1343</v>
      </c>
      <c r="E114" s="214" t="s">
        <v>1419</v>
      </c>
      <c r="F114" s="214" t="s">
        <v>1418</v>
      </c>
      <c r="G114" s="214" t="s">
        <v>16</v>
      </c>
      <c r="H114" s="214" t="s">
        <v>561</v>
      </c>
      <c r="I114" s="215" t="s">
        <v>570</v>
      </c>
      <c r="J114" s="213" t="s">
        <v>561</v>
      </c>
      <c r="K114" s="213" t="s">
        <v>1517</v>
      </c>
    </row>
    <row r="115" spans="1:11" ht="15.75">
      <c r="A115" s="214" t="s">
        <v>7</v>
      </c>
      <c r="B115" s="214" t="str">
        <f t="shared" si="1"/>
        <v>LAYER42 NETWORKS - 3080 Raymond Street</v>
      </c>
      <c r="C115" s="217" t="s">
        <v>1343</v>
      </c>
      <c r="D115" s="214" t="s">
        <v>1343</v>
      </c>
      <c r="E115" s="214" t="s">
        <v>1340</v>
      </c>
      <c r="F115" s="214" t="s">
        <v>1249</v>
      </c>
      <c r="G115" s="214" t="s">
        <v>16</v>
      </c>
      <c r="H115" s="214" t="s">
        <v>1342</v>
      </c>
      <c r="I115" s="215" t="s">
        <v>562</v>
      </c>
      <c r="J115" s="213" t="s">
        <v>570</v>
      </c>
      <c r="K115" s="213" t="s">
        <v>1519</v>
      </c>
    </row>
    <row r="116" spans="1:11" ht="15.75">
      <c r="A116" s="214" t="s">
        <v>7</v>
      </c>
      <c r="B116" s="214" t="str">
        <f t="shared" si="1"/>
        <v>Level 3 - 1005 North B Street</v>
      </c>
      <c r="C116" s="217" t="s">
        <v>985</v>
      </c>
      <c r="D116" s="214" t="s">
        <v>985</v>
      </c>
      <c r="E116" s="214" t="s">
        <v>1463</v>
      </c>
      <c r="F116" s="214" t="s">
        <v>1243</v>
      </c>
      <c r="G116" s="214" t="s">
        <v>16</v>
      </c>
      <c r="H116" s="214" t="s">
        <v>561</v>
      </c>
      <c r="I116" s="215" t="s">
        <v>562</v>
      </c>
      <c r="J116" s="213" t="s">
        <v>561</v>
      </c>
      <c r="K116" s="213" t="s">
        <v>1516</v>
      </c>
    </row>
    <row r="117" spans="1:11" ht="15.75">
      <c r="A117" s="214" t="s">
        <v>7</v>
      </c>
      <c r="B117" s="214" t="str">
        <f t="shared" si="1"/>
        <v>LEVEL 3 COMMUNICATIONS - Modesto</v>
      </c>
      <c r="C117" s="217" t="s">
        <v>816</v>
      </c>
      <c r="D117" s="214" t="s">
        <v>816</v>
      </c>
      <c r="E117" s="214" t="str">
        <f>F117</f>
        <v>Modesto</v>
      </c>
      <c r="F117" s="214" t="s">
        <v>1247</v>
      </c>
      <c r="G117" s="214" t="s">
        <v>16</v>
      </c>
      <c r="H117" s="214" t="s">
        <v>561</v>
      </c>
      <c r="I117" s="215" t="s">
        <v>562</v>
      </c>
      <c r="J117" s="213" t="s">
        <v>561</v>
      </c>
      <c r="K117" s="213" t="s">
        <v>1516</v>
      </c>
    </row>
    <row r="118" spans="1:11" ht="15.75">
      <c r="A118" s="214" t="s">
        <v>7</v>
      </c>
      <c r="B118" s="214" t="str">
        <f t="shared" si="1"/>
        <v>LEVEL 3 COMMUNICATIONS - Sacramento</v>
      </c>
      <c r="C118" s="217" t="s">
        <v>816</v>
      </c>
      <c r="D118" s="214" t="s">
        <v>816</v>
      </c>
      <c r="E118" s="214" t="str">
        <f>F118</f>
        <v>Sacramento</v>
      </c>
      <c r="F118" s="214" t="s">
        <v>1243</v>
      </c>
      <c r="G118" s="214" t="s">
        <v>16</v>
      </c>
      <c r="H118" s="214" t="s">
        <v>561</v>
      </c>
      <c r="I118" s="215" t="s">
        <v>562</v>
      </c>
      <c r="J118" s="213" t="s">
        <v>561</v>
      </c>
      <c r="K118" s="213" t="s">
        <v>1516</v>
      </c>
    </row>
    <row r="119" spans="1:11" ht="15.75">
      <c r="A119" s="214" t="s">
        <v>7</v>
      </c>
      <c r="B119" s="214" t="str">
        <f t="shared" si="1"/>
        <v>LEVEL 3 COMMUNICATIONS - 122 Helena Avenue</v>
      </c>
      <c r="C119" s="217" t="s">
        <v>816</v>
      </c>
      <c r="D119" s="214" t="s">
        <v>816</v>
      </c>
      <c r="E119" s="214" t="s">
        <v>1442</v>
      </c>
      <c r="F119" s="214" t="s">
        <v>1441</v>
      </c>
      <c r="G119" s="214" t="s">
        <v>16</v>
      </c>
      <c r="H119" s="214" t="s">
        <v>561</v>
      </c>
      <c r="I119" s="215" t="s">
        <v>562</v>
      </c>
      <c r="J119" s="213" t="s">
        <v>561</v>
      </c>
      <c r="K119" s="213" t="s">
        <v>1516</v>
      </c>
    </row>
    <row r="120" spans="1:11" ht="15.75">
      <c r="A120" s="214" t="s">
        <v>7</v>
      </c>
      <c r="B120" s="214" t="str">
        <f t="shared" si="1"/>
        <v>Level 3 Communications - 1313 53rd Street</v>
      </c>
      <c r="C120" s="217" t="s">
        <v>621</v>
      </c>
      <c r="D120" s="214" t="s">
        <v>621</v>
      </c>
      <c r="E120" s="214" t="s">
        <v>1439</v>
      </c>
      <c r="F120" s="214" t="s">
        <v>1299</v>
      </c>
      <c r="G120" s="214" t="s">
        <v>16</v>
      </c>
      <c r="H120" s="214" t="s">
        <v>561</v>
      </c>
      <c r="I120" s="215" t="s">
        <v>562</v>
      </c>
      <c r="J120" s="213" t="s">
        <v>561</v>
      </c>
      <c r="K120" s="213" t="s">
        <v>1517</v>
      </c>
    </row>
    <row r="121" spans="1:11" ht="15.75">
      <c r="A121" s="214" t="s">
        <v>7</v>
      </c>
      <c r="B121" s="214" t="str">
        <f t="shared" si="1"/>
        <v>Level 3 Communications - 1360 Kifer Rd.</v>
      </c>
      <c r="C121" s="217" t="s">
        <v>621</v>
      </c>
      <c r="D121" s="214" t="s">
        <v>816</v>
      </c>
      <c r="E121" s="214" t="s">
        <v>1435</v>
      </c>
      <c r="F121" s="214" t="s">
        <v>1248</v>
      </c>
      <c r="G121" s="214" t="s">
        <v>16</v>
      </c>
      <c r="H121" s="214" t="s">
        <v>561</v>
      </c>
      <c r="I121" s="215" t="s">
        <v>570</v>
      </c>
      <c r="J121" s="213" t="s">
        <v>561</v>
      </c>
      <c r="K121" s="213" t="s">
        <v>1519</v>
      </c>
    </row>
    <row r="122" spans="1:11" ht="15.75">
      <c r="A122" s="214" t="s">
        <v>7</v>
      </c>
      <c r="B122" s="214" t="str">
        <f t="shared" si="1"/>
        <v>LEVEL 3 COMMUNICATIONS - 1380 Kifer Road</v>
      </c>
      <c r="C122" s="217" t="s">
        <v>816</v>
      </c>
      <c r="D122" s="214" t="s">
        <v>816</v>
      </c>
      <c r="E122" s="214" t="s">
        <v>1434</v>
      </c>
      <c r="F122" s="214" t="s">
        <v>1248</v>
      </c>
      <c r="G122" s="214" t="s">
        <v>16</v>
      </c>
      <c r="H122" s="214" t="s">
        <v>561</v>
      </c>
      <c r="I122" s="215" t="s">
        <v>570</v>
      </c>
      <c r="J122" s="213" t="s">
        <v>561</v>
      </c>
      <c r="K122" s="213" t="s">
        <v>1519</v>
      </c>
    </row>
    <row r="123" spans="1:11" ht="15.75">
      <c r="A123" s="214" t="s">
        <v>7</v>
      </c>
      <c r="B123" s="214" t="str">
        <f t="shared" si="1"/>
        <v>LEVEL 3 COMMUNICATIONS - 185 Berry Street</v>
      </c>
      <c r="C123" s="217" t="s">
        <v>816</v>
      </c>
      <c r="D123" s="214" t="s">
        <v>816</v>
      </c>
      <c r="E123" s="214" t="s">
        <v>1404</v>
      </c>
      <c r="F123" s="214" t="s">
        <v>1253</v>
      </c>
      <c r="G123" s="214" t="s">
        <v>16</v>
      </c>
      <c r="H123" s="214" t="s">
        <v>561</v>
      </c>
      <c r="I123" s="215" t="s">
        <v>562</v>
      </c>
      <c r="J123" s="213" t="s">
        <v>561</v>
      </c>
      <c r="K123" s="213" t="s">
        <v>1517</v>
      </c>
    </row>
    <row r="124" spans="1:11" ht="15.75">
      <c r="A124" s="214" t="s">
        <v>7</v>
      </c>
      <c r="B124" s="214" t="str">
        <f t="shared" si="1"/>
        <v>Level 3 Communications - 200 Paul Ave</v>
      </c>
      <c r="C124" s="217" t="s">
        <v>621</v>
      </c>
      <c r="D124" s="214" t="s">
        <v>683</v>
      </c>
      <c r="E124" s="214" t="s">
        <v>1403</v>
      </c>
      <c r="F124" s="214" t="s">
        <v>1253</v>
      </c>
      <c r="G124" s="214" t="s">
        <v>16</v>
      </c>
      <c r="H124" s="214" t="s">
        <v>561</v>
      </c>
      <c r="I124" s="215" t="s">
        <v>570</v>
      </c>
      <c r="J124" s="213" t="s">
        <v>561</v>
      </c>
      <c r="K124" s="213" t="s">
        <v>1517</v>
      </c>
    </row>
    <row r="125" spans="1:11" ht="15.75">
      <c r="A125" s="214" t="s">
        <v>7</v>
      </c>
      <c r="B125" s="214" t="str">
        <f t="shared" si="1"/>
        <v>LEVEL 3 COMMUNICATIONS - 23965 Connecticut Street</v>
      </c>
      <c r="C125" s="217" t="s">
        <v>816</v>
      </c>
      <c r="D125" s="214" t="s">
        <v>816</v>
      </c>
      <c r="E125" s="214" t="s">
        <v>1383</v>
      </c>
      <c r="F125" s="214" t="s">
        <v>1382</v>
      </c>
      <c r="G125" s="214" t="s">
        <v>16</v>
      </c>
      <c r="H125" s="214" t="s">
        <v>561</v>
      </c>
      <c r="I125" s="215" t="s">
        <v>562</v>
      </c>
      <c r="J125" s="213" t="s">
        <v>561</v>
      </c>
      <c r="K125" s="213" t="s">
        <v>1516</v>
      </c>
    </row>
    <row r="126" spans="1:11" ht="15.75">
      <c r="A126" s="214" t="s">
        <v>7</v>
      </c>
      <c r="B126" s="214" t="str">
        <f t="shared" si="1"/>
        <v>LEVEL 3 COMMUNICATIONS - 444 Toyama Drive</v>
      </c>
      <c r="C126" s="217" t="s">
        <v>816</v>
      </c>
      <c r="D126" s="214" t="s">
        <v>816</v>
      </c>
      <c r="E126" s="214" t="s">
        <v>1313</v>
      </c>
      <c r="F126" s="214" t="s">
        <v>1248</v>
      </c>
      <c r="G126" s="214" t="s">
        <v>16</v>
      </c>
      <c r="H126" s="214" t="s">
        <v>561</v>
      </c>
      <c r="I126" s="215" t="s">
        <v>570</v>
      </c>
      <c r="J126" s="213" t="s">
        <v>561</v>
      </c>
      <c r="K126" s="213" t="s">
        <v>1516</v>
      </c>
    </row>
    <row r="127" spans="1:11" ht="15.75">
      <c r="A127" s="214" t="s">
        <v>7</v>
      </c>
      <c r="B127" s="214" t="str">
        <f t="shared" si="1"/>
        <v>Level 3 Communications - 5000 Hollis Street</v>
      </c>
      <c r="C127" s="217" t="s">
        <v>621</v>
      </c>
      <c r="D127" s="214" t="s">
        <v>621</v>
      </c>
      <c r="E127" s="214" t="s">
        <v>1300</v>
      </c>
      <c r="F127" s="214" t="s">
        <v>1299</v>
      </c>
      <c r="G127" s="214" t="s">
        <v>16</v>
      </c>
      <c r="H127" s="214" t="s">
        <v>561</v>
      </c>
      <c r="I127" s="215" t="s">
        <v>570</v>
      </c>
      <c r="J127" s="213" t="s">
        <v>561</v>
      </c>
      <c r="K127" s="213" t="s">
        <v>1517</v>
      </c>
    </row>
    <row r="128" spans="1:11" ht="15.75">
      <c r="A128" s="214" t="s">
        <v>7</v>
      </c>
      <c r="B128" s="214" t="str">
        <f t="shared" si="1"/>
        <v>McClellan BRC - 4235 Forcum Avenue</v>
      </c>
      <c r="C128" s="217" t="s">
        <v>1315</v>
      </c>
      <c r="D128" s="214"/>
      <c r="E128" s="214" t="s">
        <v>1314</v>
      </c>
      <c r="F128" s="214" t="s">
        <v>567</v>
      </c>
      <c r="G128" s="214" t="s">
        <v>16</v>
      </c>
      <c r="H128" s="214" t="s">
        <v>561</v>
      </c>
      <c r="I128" s="215" t="s">
        <v>570</v>
      </c>
      <c r="J128" s="213" t="s">
        <v>561</v>
      </c>
      <c r="K128" s="213" t="s">
        <v>1516</v>
      </c>
    </row>
    <row r="129" spans="1:11" ht="15.75">
      <c r="A129" s="214" t="s">
        <v>7</v>
      </c>
      <c r="B129" s="214" t="str">
        <f t="shared" si="1"/>
        <v>NAVISITE / TIME WARNER CABLE - 2720 Zanker Road</v>
      </c>
      <c r="C129" s="217" t="s">
        <v>1341</v>
      </c>
      <c r="D129" s="214" t="s">
        <v>1375</v>
      </c>
      <c r="E129" s="214" t="s">
        <v>1374</v>
      </c>
      <c r="F129" s="214" t="s">
        <v>1251</v>
      </c>
      <c r="G129" s="214" t="s">
        <v>16</v>
      </c>
      <c r="H129" s="214" t="s">
        <v>561</v>
      </c>
      <c r="I129" s="215" t="s">
        <v>570</v>
      </c>
      <c r="J129" s="213" t="s">
        <v>561</v>
      </c>
      <c r="K129" s="213" t="s">
        <v>1517</v>
      </c>
    </row>
    <row r="130" spans="1:11" ht="15.75">
      <c r="A130" s="214" t="s">
        <v>7</v>
      </c>
      <c r="B130" s="214" t="str">
        <f t="shared" si="1"/>
        <v>NAVISITE / TIME WARNER CABLE - 3080 Raymond Street</v>
      </c>
      <c r="C130" s="217" t="s">
        <v>1341</v>
      </c>
      <c r="D130" s="214" t="s">
        <v>1341</v>
      </c>
      <c r="E130" s="214" t="s">
        <v>1340</v>
      </c>
      <c r="F130" s="214" t="s">
        <v>1249</v>
      </c>
      <c r="G130" s="214" t="s">
        <v>16</v>
      </c>
      <c r="H130" s="214" t="s">
        <v>561</v>
      </c>
      <c r="I130" s="215" t="s">
        <v>562</v>
      </c>
      <c r="J130" s="213" t="s">
        <v>561</v>
      </c>
      <c r="K130" s="213" t="s">
        <v>1516</v>
      </c>
    </row>
    <row r="131" spans="1:11" ht="15.75">
      <c r="A131" s="214" t="s">
        <v>7</v>
      </c>
      <c r="B131" s="214" t="str">
        <f t="shared" ref="B131:B192" si="2">C131&amp;" - "&amp;E131</f>
        <v>NTT America - 2334 Lundy Place</v>
      </c>
      <c r="C131" s="217" t="s">
        <v>1385</v>
      </c>
      <c r="D131" s="214" t="s">
        <v>683</v>
      </c>
      <c r="E131" s="214" t="s">
        <v>1384</v>
      </c>
      <c r="F131" s="214" t="s">
        <v>1251</v>
      </c>
      <c r="G131" s="214" t="s">
        <v>16</v>
      </c>
      <c r="H131" s="214" t="s">
        <v>561</v>
      </c>
      <c r="I131" s="215" t="s">
        <v>570</v>
      </c>
      <c r="J131" s="213" t="s">
        <v>561</v>
      </c>
      <c r="K131" s="213" t="s">
        <v>1519</v>
      </c>
    </row>
    <row r="132" spans="1:11" ht="15.75">
      <c r="A132" s="214" t="s">
        <v>7</v>
      </c>
      <c r="B132" s="214" t="str">
        <f t="shared" si="2"/>
        <v>NTT COMMUNICATIONS - 1525 Comstock St.</v>
      </c>
      <c r="C132" s="217" t="s">
        <v>1395</v>
      </c>
      <c r="D132" s="214" t="s">
        <v>683</v>
      </c>
      <c r="E132" s="214" t="s">
        <v>1424</v>
      </c>
      <c r="F132" s="214" t="s">
        <v>1249</v>
      </c>
      <c r="G132" s="214" t="s">
        <v>16</v>
      </c>
      <c r="H132" s="214" t="s">
        <v>561</v>
      </c>
      <c r="I132" s="215" t="s">
        <v>562</v>
      </c>
      <c r="J132" s="213" t="s">
        <v>561</v>
      </c>
      <c r="K132" s="213" t="s">
        <v>1517</v>
      </c>
    </row>
    <row r="133" spans="1:11" ht="15.75">
      <c r="A133" s="214" t="s">
        <v>7</v>
      </c>
      <c r="B133" s="214" t="str">
        <f t="shared" si="2"/>
        <v>NTT COMMUNICATIONS - 2001 Fortune Drive</v>
      </c>
      <c r="C133" s="217" t="s">
        <v>1395</v>
      </c>
      <c r="D133" s="214" t="s">
        <v>683</v>
      </c>
      <c r="E133" s="214" t="s">
        <v>1394</v>
      </c>
      <c r="F133" s="214" t="s">
        <v>1251</v>
      </c>
      <c r="G133" s="214" t="s">
        <v>16</v>
      </c>
      <c r="H133" s="214" t="s">
        <v>561</v>
      </c>
      <c r="I133" s="215" t="s">
        <v>570</v>
      </c>
      <c r="J133" s="213" t="s">
        <v>561</v>
      </c>
      <c r="K133" s="213" t="s">
        <v>1517</v>
      </c>
    </row>
    <row r="134" spans="1:11" ht="15.75">
      <c r="A134" s="214" t="s">
        <v>7</v>
      </c>
      <c r="B134" s="214" t="str">
        <f t="shared" si="2"/>
        <v>Opus Interactive - 1100 Space Park Dr. Suite 200</v>
      </c>
      <c r="C134" s="217" t="s">
        <v>1453</v>
      </c>
      <c r="D134" s="214" t="s">
        <v>684</v>
      </c>
      <c r="E134" s="214" t="s">
        <v>1452</v>
      </c>
      <c r="F134" s="214" t="s">
        <v>1249</v>
      </c>
      <c r="G134" s="214" t="s">
        <v>16</v>
      </c>
      <c r="H134" s="214" t="s">
        <v>561</v>
      </c>
      <c r="I134" s="215" t="s">
        <v>562</v>
      </c>
      <c r="J134" s="213" t="s">
        <v>561</v>
      </c>
      <c r="K134" s="213" t="s">
        <v>1517</v>
      </c>
    </row>
    <row r="135" spans="1:11" ht="15.75">
      <c r="A135" s="214" t="s">
        <v>7</v>
      </c>
      <c r="B135" s="214" t="str">
        <f t="shared" si="2"/>
        <v>Peak Hosting - 1657 McCarthy Boulevard</v>
      </c>
      <c r="C135" s="217" t="s">
        <v>1414</v>
      </c>
      <c r="D135" s="214"/>
      <c r="E135" s="214" t="s">
        <v>1413</v>
      </c>
      <c r="F135" s="214" t="s">
        <v>1412</v>
      </c>
      <c r="G135" s="214" t="s">
        <v>16</v>
      </c>
      <c r="H135" s="214" t="s">
        <v>561</v>
      </c>
      <c r="I135" s="215" t="s">
        <v>562</v>
      </c>
      <c r="J135" s="213" t="s">
        <v>561</v>
      </c>
      <c r="K135" s="213" t="s">
        <v>1516</v>
      </c>
    </row>
    <row r="136" spans="1:11" ht="15.75">
      <c r="A136" s="214" t="s">
        <v>7</v>
      </c>
      <c r="B136" s="214" t="str">
        <f t="shared" si="2"/>
        <v>Peer 1 - 11 Great Oaks Boulevard</v>
      </c>
      <c r="C136" s="217" t="s">
        <v>1278</v>
      </c>
      <c r="D136" s="214"/>
      <c r="E136" s="214" t="s">
        <v>1456</v>
      </c>
      <c r="F136" s="214" t="s">
        <v>1251</v>
      </c>
      <c r="G136" s="214" t="s">
        <v>16</v>
      </c>
      <c r="H136" s="214" t="s">
        <v>561</v>
      </c>
      <c r="I136" s="215" t="s">
        <v>570</v>
      </c>
      <c r="J136" s="213" t="s">
        <v>561</v>
      </c>
      <c r="K136" s="213" t="s">
        <v>1516</v>
      </c>
    </row>
    <row r="137" spans="1:11" ht="15.75">
      <c r="A137" s="214" t="s">
        <v>7</v>
      </c>
      <c r="B137" s="214" t="str">
        <f t="shared" si="2"/>
        <v>Peer 1 - 42340 Albrae Street</v>
      </c>
      <c r="C137" s="217" t="s">
        <v>1278</v>
      </c>
      <c r="D137" s="214"/>
      <c r="E137" s="214" t="s">
        <v>1316</v>
      </c>
      <c r="F137" s="214" t="s">
        <v>1260</v>
      </c>
      <c r="G137" s="214" t="s">
        <v>16</v>
      </c>
      <c r="H137" s="214" t="s">
        <v>561</v>
      </c>
      <c r="I137" s="215" t="s">
        <v>562</v>
      </c>
      <c r="J137" s="213" t="s">
        <v>561</v>
      </c>
      <c r="K137" s="213" t="s">
        <v>1516</v>
      </c>
    </row>
    <row r="138" spans="1:11" ht="15.75">
      <c r="A138" s="214" t="s">
        <v>7</v>
      </c>
      <c r="B138" s="214" t="str">
        <f t="shared" si="2"/>
        <v>Peer 1 - 624 South Grand Avenue</v>
      </c>
      <c r="C138" s="217" t="s">
        <v>1278</v>
      </c>
      <c r="D138" s="214"/>
      <c r="E138" s="214" t="s">
        <v>1274</v>
      </c>
      <c r="F138" s="214" t="s">
        <v>1273</v>
      </c>
      <c r="G138" s="214" t="s">
        <v>16</v>
      </c>
      <c r="H138" s="214" t="s">
        <v>561</v>
      </c>
      <c r="I138" s="215" t="s">
        <v>570</v>
      </c>
      <c r="J138" s="213" t="s">
        <v>561</v>
      </c>
      <c r="K138" s="213" t="s">
        <v>1516</v>
      </c>
    </row>
    <row r="139" spans="1:11" ht="15.75">
      <c r="A139" s="214" t="s">
        <v>7</v>
      </c>
      <c r="B139" s="214" t="str">
        <f t="shared" si="2"/>
        <v>Peer 1 Hosting - 55 South Market Street</v>
      </c>
      <c r="C139" s="217" t="s">
        <v>1289</v>
      </c>
      <c r="D139" s="214" t="s">
        <v>806</v>
      </c>
      <c r="E139" s="214" t="s">
        <v>1288</v>
      </c>
      <c r="F139" s="214" t="s">
        <v>1251</v>
      </c>
      <c r="G139" s="214" t="s">
        <v>16</v>
      </c>
      <c r="H139" s="214" t="s">
        <v>561</v>
      </c>
      <c r="I139" s="215" t="s">
        <v>562</v>
      </c>
      <c r="J139" s="213" t="s">
        <v>561</v>
      </c>
      <c r="K139" s="213" t="s">
        <v>1516</v>
      </c>
    </row>
    <row r="140" spans="1:11" ht="15.75">
      <c r="A140" s="214" t="s">
        <v>7</v>
      </c>
      <c r="B140" s="214" t="str">
        <f t="shared" si="2"/>
        <v>QTS - 1100 North Market Boulevard</v>
      </c>
      <c r="C140" s="217" t="s">
        <v>1369</v>
      </c>
      <c r="D140" s="214"/>
      <c r="E140" s="214" t="s">
        <v>1454</v>
      </c>
      <c r="F140" s="214" t="s">
        <v>1243</v>
      </c>
      <c r="G140" s="214" t="s">
        <v>16</v>
      </c>
      <c r="H140" s="214" t="s">
        <v>561</v>
      </c>
      <c r="I140" s="215" t="s">
        <v>570</v>
      </c>
      <c r="J140" s="213" t="s">
        <v>561</v>
      </c>
      <c r="K140" s="213" t="s">
        <v>1516</v>
      </c>
    </row>
    <row r="141" spans="1:11" ht="15.75">
      <c r="A141" s="214" t="s">
        <v>7</v>
      </c>
      <c r="B141" s="214" t="str">
        <f t="shared" si="2"/>
        <v>QTS  - 2805 Mission College Boulevard</v>
      </c>
      <c r="C141" s="217" t="s">
        <v>1370</v>
      </c>
      <c r="D141" s="214" t="s">
        <v>1369</v>
      </c>
      <c r="E141" s="214" t="s">
        <v>1371</v>
      </c>
      <c r="F141" s="214" t="s">
        <v>1249</v>
      </c>
      <c r="G141" s="214" t="s">
        <v>16</v>
      </c>
      <c r="H141" s="214"/>
      <c r="I141" s="215" t="s">
        <v>562</v>
      </c>
      <c r="J141" s="213" t="s">
        <v>570</v>
      </c>
      <c r="K141" s="213" t="s">
        <v>1517</v>
      </c>
    </row>
    <row r="142" spans="1:11" ht="15.75">
      <c r="A142" s="214" t="s">
        <v>7</v>
      </c>
      <c r="B142" s="214" t="str">
        <f t="shared" si="2"/>
        <v>QTS  - 2807 Mission College Boulevard</v>
      </c>
      <c r="C142" s="217" t="s">
        <v>1370</v>
      </c>
      <c r="D142" s="214" t="s">
        <v>1369</v>
      </c>
      <c r="E142" s="214" t="s">
        <v>1368</v>
      </c>
      <c r="F142" s="214" t="s">
        <v>1249</v>
      </c>
      <c r="G142" s="214" t="s">
        <v>16</v>
      </c>
      <c r="H142" s="214" t="s">
        <v>561</v>
      </c>
      <c r="I142" s="215" t="s">
        <v>570</v>
      </c>
      <c r="J142" s="213" t="s">
        <v>561</v>
      </c>
      <c r="K142" s="213" t="s">
        <v>1519</v>
      </c>
    </row>
    <row r="143" spans="1:11" ht="15.75">
      <c r="A143" s="214" t="s">
        <v>7</v>
      </c>
      <c r="B143" s="214" t="str">
        <f t="shared" si="2"/>
        <v>QTS REALTY TRUST - Sacramento</v>
      </c>
      <c r="C143" s="217" t="s">
        <v>1246</v>
      </c>
      <c r="D143" s="214" t="s">
        <v>1246</v>
      </c>
      <c r="E143" s="214" t="str">
        <f>F143</f>
        <v>Sacramento</v>
      </c>
      <c r="F143" s="214" t="s">
        <v>1243</v>
      </c>
      <c r="G143" s="214" t="s">
        <v>16</v>
      </c>
      <c r="H143" s="214" t="s">
        <v>561</v>
      </c>
      <c r="I143" s="215" t="s">
        <v>562</v>
      </c>
      <c r="J143" s="213" t="s">
        <v>561</v>
      </c>
      <c r="K143" s="213" t="s">
        <v>1519</v>
      </c>
    </row>
    <row r="144" spans="1:11" ht="15.75">
      <c r="A144" s="214" t="s">
        <v>7</v>
      </c>
      <c r="B144" s="214" t="str">
        <f t="shared" si="2"/>
        <v>QTS REALTY TRUST - Not Specified</v>
      </c>
      <c r="C144" s="217" t="s">
        <v>1246</v>
      </c>
      <c r="D144" s="214" t="s">
        <v>1246</v>
      </c>
      <c r="E144" s="214" t="s">
        <v>590</v>
      </c>
      <c r="F144" s="214" t="s">
        <v>1243</v>
      </c>
      <c r="G144" s="214" t="s">
        <v>16</v>
      </c>
      <c r="H144" s="214" t="s">
        <v>561</v>
      </c>
      <c r="I144" s="215" t="s">
        <v>562</v>
      </c>
      <c r="J144" s="213" t="s">
        <v>561</v>
      </c>
      <c r="K144" s="213" t="s">
        <v>1519</v>
      </c>
    </row>
    <row r="145" spans="1:11" ht="15.75">
      <c r="A145" s="214" t="s">
        <v>7</v>
      </c>
      <c r="B145" s="214" t="str">
        <f t="shared" si="2"/>
        <v>Quandrant Data Systems - 10 Hamilton Landing</v>
      </c>
      <c r="C145" s="217" t="s">
        <v>1467</v>
      </c>
      <c r="D145" s="214"/>
      <c r="E145" s="214" t="s">
        <v>1466</v>
      </c>
      <c r="F145" s="214" t="s">
        <v>1465</v>
      </c>
      <c r="G145" s="214" t="s">
        <v>16</v>
      </c>
      <c r="H145" s="214" t="s">
        <v>561</v>
      </c>
      <c r="I145" s="215" t="s">
        <v>570</v>
      </c>
      <c r="J145" s="213" t="s">
        <v>561</v>
      </c>
      <c r="K145" s="213" t="s">
        <v>1516</v>
      </c>
    </row>
    <row r="146" spans="1:11" ht="15.75">
      <c r="A146" s="214" t="s">
        <v>7</v>
      </c>
      <c r="B146" s="214" t="str">
        <f t="shared" si="2"/>
        <v>Quest Technologies - 4235 Forcum Avenue</v>
      </c>
      <c r="C146" s="217" t="s">
        <v>566</v>
      </c>
      <c r="D146" s="214"/>
      <c r="E146" s="214" t="s">
        <v>1314</v>
      </c>
      <c r="F146" s="214" t="s">
        <v>567</v>
      </c>
      <c r="G146" s="214" t="s">
        <v>16</v>
      </c>
      <c r="H146" s="214" t="s">
        <v>561</v>
      </c>
      <c r="I146" s="215" t="s">
        <v>570</v>
      </c>
      <c r="J146" s="213" t="s">
        <v>561</v>
      </c>
      <c r="K146" s="213" t="s">
        <v>1516</v>
      </c>
    </row>
    <row r="147" spans="1:11" ht="15.75">
      <c r="A147" s="214" t="s">
        <v>7</v>
      </c>
      <c r="B147" s="214" t="str">
        <f t="shared" si="2"/>
        <v>Quest Technologies - 9000 Foothills</v>
      </c>
      <c r="C147" s="217" t="s">
        <v>566</v>
      </c>
      <c r="D147" s="214"/>
      <c r="E147" s="214" t="s">
        <v>565</v>
      </c>
      <c r="F147" s="214" t="s">
        <v>564</v>
      </c>
      <c r="G147" s="214" t="s">
        <v>563</v>
      </c>
      <c r="H147" s="214" t="s">
        <v>561</v>
      </c>
      <c r="I147" s="215" t="s">
        <v>562</v>
      </c>
      <c r="J147" s="213" t="s">
        <v>561</v>
      </c>
      <c r="K147" s="213" t="s">
        <v>1516</v>
      </c>
    </row>
    <row r="148" spans="1:11" ht="15.75">
      <c r="A148" s="214" t="s">
        <v>7</v>
      </c>
      <c r="B148" s="214" t="str">
        <f t="shared" si="2"/>
        <v>Raging Wire - 1200 Striker Avenue</v>
      </c>
      <c r="C148" s="217" t="s">
        <v>1408</v>
      </c>
      <c r="D148" s="214" t="s">
        <v>1244</v>
      </c>
      <c r="E148" s="214" t="s">
        <v>1444</v>
      </c>
      <c r="F148" s="214" t="s">
        <v>1243</v>
      </c>
      <c r="G148" s="214" t="s">
        <v>16</v>
      </c>
      <c r="H148" s="214" t="s">
        <v>561</v>
      </c>
      <c r="I148" s="215" t="s">
        <v>570</v>
      </c>
      <c r="J148" s="213" t="s">
        <v>561</v>
      </c>
      <c r="K148" s="213" t="s">
        <v>1519</v>
      </c>
    </row>
    <row r="149" spans="1:11" ht="15.75">
      <c r="A149" s="214" t="s">
        <v>7</v>
      </c>
      <c r="B149" s="214" t="str">
        <f t="shared" si="2"/>
        <v>Raging Wire - 1625 W National Drive</v>
      </c>
      <c r="C149" s="217" t="s">
        <v>1408</v>
      </c>
      <c r="D149" s="214"/>
      <c r="E149" s="214" t="s">
        <v>1416</v>
      </c>
      <c r="F149" s="214" t="s">
        <v>1243</v>
      </c>
      <c r="G149" s="214" t="s">
        <v>16</v>
      </c>
      <c r="H149" s="214" t="s">
        <v>561</v>
      </c>
      <c r="I149" s="215" t="s">
        <v>570</v>
      </c>
      <c r="J149" s="213" t="s">
        <v>561</v>
      </c>
      <c r="K149" s="213" t="s">
        <v>1516</v>
      </c>
    </row>
    <row r="150" spans="1:11" ht="15.75">
      <c r="A150" s="214" t="s">
        <v>7</v>
      </c>
      <c r="B150" s="214" t="str">
        <f t="shared" si="2"/>
        <v>Raging Wire - 1701 National Drive</v>
      </c>
      <c r="C150" s="217" t="s">
        <v>1408</v>
      </c>
      <c r="D150" s="214"/>
      <c r="E150" s="214" t="s">
        <v>1407</v>
      </c>
      <c r="F150" s="214" t="s">
        <v>1243</v>
      </c>
      <c r="G150" s="214" t="s">
        <v>16</v>
      </c>
      <c r="H150" s="214"/>
      <c r="I150" s="215" t="s">
        <v>562</v>
      </c>
      <c r="J150" s="213" t="s">
        <v>570</v>
      </c>
      <c r="K150" s="213" t="s">
        <v>1516</v>
      </c>
    </row>
    <row r="151" spans="1:11" ht="15.75">
      <c r="A151" s="214" t="s">
        <v>7</v>
      </c>
      <c r="B151" s="214" t="str">
        <f t="shared" si="2"/>
        <v>RAGINGWIRE / NTT - Sacramento</v>
      </c>
      <c r="C151" s="217" t="s">
        <v>1244</v>
      </c>
      <c r="D151" s="214" t="s">
        <v>1244</v>
      </c>
      <c r="E151" s="214" t="str">
        <f>F151</f>
        <v>Sacramento</v>
      </c>
      <c r="F151" s="214" t="s">
        <v>1243</v>
      </c>
      <c r="G151" s="214" t="s">
        <v>16</v>
      </c>
      <c r="H151" s="214" t="s">
        <v>561</v>
      </c>
      <c r="I151" s="215" t="s">
        <v>562</v>
      </c>
      <c r="J151" s="213" t="s">
        <v>561</v>
      </c>
      <c r="K151" s="213" t="s">
        <v>1519</v>
      </c>
    </row>
    <row r="152" spans="1:11" ht="15.75">
      <c r="A152" s="214" t="s">
        <v>7</v>
      </c>
      <c r="B152" s="214" t="str">
        <f t="shared" si="2"/>
        <v>RAGINGWIRE / NTT - 1312 Striker Ave.</v>
      </c>
      <c r="C152" s="217" t="s">
        <v>1244</v>
      </c>
      <c r="D152" s="214" t="s">
        <v>1244</v>
      </c>
      <c r="E152" s="214" t="s">
        <v>1440</v>
      </c>
      <c r="F152" s="214" t="s">
        <v>1243</v>
      </c>
      <c r="G152" s="214" t="s">
        <v>16</v>
      </c>
      <c r="H152" s="214" t="s">
        <v>561</v>
      </c>
      <c r="I152" s="215" t="s">
        <v>570</v>
      </c>
      <c r="J152" s="213" t="s">
        <v>561</v>
      </c>
      <c r="K152" s="213" t="s">
        <v>1519</v>
      </c>
    </row>
    <row r="153" spans="1:11" ht="15.75">
      <c r="A153" s="214" t="s">
        <v>7</v>
      </c>
      <c r="B153" s="214" t="str">
        <f t="shared" si="2"/>
        <v>RelyNet Data Center - 2999 Gold Canal Road</v>
      </c>
      <c r="C153" s="217" t="s">
        <v>1351</v>
      </c>
      <c r="D153" s="214"/>
      <c r="E153" s="214" t="s">
        <v>1350</v>
      </c>
      <c r="F153" s="214" t="s">
        <v>1245</v>
      </c>
      <c r="G153" s="214" t="s">
        <v>16</v>
      </c>
      <c r="H153" s="214" t="s">
        <v>561</v>
      </c>
      <c r="I153" s="215" t="s">
        <v>570</v>
      </c>
      <c r="J153" s="213" t="s">
        <v>561</v>
      </c>
      <c r="K153" s="213" t="s">
        <v>1516</v>
      </c>
    </row>
    <row r="154" spans="1:11" ht="15.75">
      <c r="A154" s="214" t="s">
        <v>7</v>
      </c>
      <c r="B154" s="214" t="str">
        <f t="shared" si="2"/>
        <v>SAVVIS / CENTURYLINK - 390 Main St.</v>
      </c>
      <c r="C154" s="217" t="s">
        <v>630</v>
      </c>
      <c r="D154" s="214" t="s">
        <v>630</v>
      </c>
      <c r="E154" s="214" t="s">
        <v>1320</v>
      </c>
      <c r="F154" s="214" t="s">
        <v>1253</v>
      </c>
      <c r="G154" s="214" t="s">
        <v>16</v>
      </c>
      <c r="H154" s="214" t="s">
        <v>561</v>
      </c>
      <c r="I154" s="215" t="s">
        <v>562</v>
      </c>
      <c r="J154" s="213" t="s">
        <v>561</v>
      </c>
      <c r="K154" s="213" t="s">
        <v>1517</v>
      </c>
    </row>
    <row r="155" spans="1:11" ht="15.75">
      <c r="A155" s="214" t="s">
        <v>7</v>
      </c>
      <c r="B155" s="214" t="str">
        <f t="shared" si="2"/>
        <v>Server Farm Realty - 5101 Lafayette St.</v>
      </c>
      <c r="C155" s="217" t="s">
        <v>1254</v>
      </c>
      <c r="D155" s="214" t="s">
        <v>1254</v>
      </c>
      <c r="E155" s="214" t="s">
        <v>1298</v>
      </c>
      <c r="F155" s="214" t="s">
        <v>1249</v>
      </c>
      <c r="G155" s="214" t="s">
        <v>16</v>
      </c>
      <c r="H155" s="214" t="s">
        <v>561</v>
      </c>
      <c r="I155" s="215" t="s">
        <v>562</v>
      </c>
      <c r="J155" s="213" t="s">
        <v>561</v>
      </c>
      <c r="K155" s="213" t="s">
        <v>1517</v>
      </c>
    </row>
    <row r="156" spans="1:11" ht="15.75">
      <c r="A156" s="214" t="s">
        <v>7</v>
      </c>
      <c r="B156" s="214" t="str">
        <f t="shared" si="2"/>
        <v>Server Farm Realty - TBD</v>
      </c>
      <c r="C156" s="217" t="s">
        <v>1254</v>
      </c>
      <c r="D156" s="214"/>
      <c r="E156" s="214" t="s">
        <v>889</v>
      </c>
      <c r="F156" s="214" t="s">
        <v>1253</v>
      </c>
      <c r="G156" s="214" t="s">
        <v>16</v>
      </c>
      <c r="H156" s="214" t="s">
        <v>561</v>
      </c>
      <c r="I156" s="215" t="s">
        <v>562</v>
      </c>
      <c r="J156" s="213" t="s">
        <v>561</v>
      </c>
      <c r="K156" s="213" t="s">
        <v>1516</v>
      </c>
    </row>
    <row r="157" spans="1:11" ht="15.75">
      <c r="A157" s="214" t="s">
        <v>7</v>
      </c>
      <c r="B157" s="214" t="str">
        <f t="shared" si="2"/>
        <v>ServerCentral - TBD</v>
      </c>
      <c r="C157" s="217" t="s">
        <v>1252</v>
      </c>
      <c r="D157" s="214"/>
      <c r="E157" s="214" t="s">
        <v>889</v>
      </c>
      <c r="F157" s="214" t="s">
        <v>1251</v>
      </c>
      <c r="G157" s="214" t="s">
        <v>16</v>
      </c>
      <c r="H157" s="214" t="s">
        <v>561</v>
      </c>
      <c r="I157" s="215" t="s">
        <v>562</v>
      </c>
      <c r="J157" s="213" t="s">
        <v>561</v>
      </c>
      <c r="K157" s="213" t="s">
        <v>1516</v>
      </c>
    </row>
    <row r="158" spans="1:11" ht="15.75">
      <c r="A158" s="214" t="s">
        <v>7</v>
      </c>
      <c r="B158" s="214" t="str">
        <f t="shared" si="2"/>
        <v>Silicon Valley Colocation - 1111 Karlstad Drive</v>
      </c>
      <c r="C158" s="217" t="s">
        <v>1411</v>
      </c>
      <c r="D158" s="214" t="s">
        <v>1410</v>
      </c>
      <c r="E158" s="214" t="s">
        <v>1445</v>
      </c>
      <c r="F158" s="214" t="s">
        <v>1248</v>
      </c>
      <c r="G158" s="214" t="s">
        <v>16</v>
      </c>
      <c r="H158" s="214" t="s">
        <v>561</v>
      </c>
      <c r="I158" s="215" t="s">
        <v>562</v>
      </c>
      <c r="J158" s="213" t="s">
        <v>561</v>
      </c>
      <c r="K158" s="213" t="s">
        <v>1516</v>
      </c>
    </row>
    <row r="159" spans="1:11" ht="15.75">
      <c r="A159" s="214" t="s">
        <v>7</v>
      </c>
      <c r="B159" s="214" t="str">
        <f t="shared" si="2"/>
        <v>Silicon Valley Colocation - 1700 Richard Avenue</v>
      </c>
      <c r="C159" s="217" t="s">
        <v>1411</v>
      </c>
      <c r="D159" s="214" t="s">
        <v>1410</v>
      </c>
      <c r="E159" s="214" t="s">
        <v>1409</v>
      </c>
      <c r="F159" s="214" t="s">
        <v>1249</v>
      </c>
      <c r="G159" s="214" t="s">
        <v>16</v>
      </c>
      <c r="H159" s="214" t="s">
        <v>561</v>
      </c>
      <c r="I159" s="215" t="s">
        <v>562</v>
      </c>
      <c r="J159" s="213" t="s">
        <v>561</v>
      </c>
      <c r="K159" s="213" t="s">
        <v>1517</v>
      </c>
    </row>
    <row r="160" spans="1:11" ht="15.75">
      <c r="A160" s="214" t="s">
        <v>7</v>
      </c>
      <c r="B160" s="214" t="str">
        <f t="shared" si="2"/>
        <v>Silicon Valley Telecom - 250 Stockton Avenue</v>
      </c>
      <c r="C160" s="217" t="s">
        <v>1379</v>
      </c>
      <c r="D160" s="214"/>
      <c r="E160" s="214" t="s">
        <v>1377</v>
      </c>
      <c r="F160" s="214" t="s">
        <v>1251</v>
      </c>
      <c r="G160" s="214" t="s">
        <v>16</v>
      </c>
      <c r="H160" s="214" t="s">
        <v>561</v>
      </c>
      <c r="I160" s="215" t="s">
        <v>562</v>
      </c>
      <c r="J160" s="213" t="s">
        <v>561</v>
      </c>
      <c r="K160" s="213" t="s">
        <v>1516</v>
      </c>
    </row>
    <row r="161" spans="1:11" ht="15.75">
      <c r="A161" s="214" t="s">
        <v>7</v>
      </c>
      <c r="B161" s="214" t="str">
        <f t="shared" si="2"/>
        <v>SoftLayer - 3105 Alfred Road</v>
      </c>
      <c r="C161" s="217" t="s">
        <v>756</v>
      </c>
      <c r="D161" s="214" t="s">
        <v>1306</v>
      </c>
      <c r="E161" s="214" t="s">
        <v>1338</v>
      </c>
      <c r="F161" s="214" t="s">
        <v>1249</v>
      </c>
      <c r="G161" s="214" t="s">
        <v>16</v>
      </c>
      <c r="H161" s="214" t="s">
        <v>561</v>
      </c>
      <c r="I161" s="215" t="s">
        <v>570</v>
      </c>
      <c r="J161" s="213" t="s">
        <v>561</v>
      </c>
      <c r="K161" s="213" t="s">
        <v>1516</v>
      </c>
    </row>
    <row r="162" spans="1:11" ht="15.75">
      <c r="A162" s="214" t="s">
        <v>7</v>
      </c>
      <c r="B162" s="214" t="str">
        <f t="shared" si="2"/>
        <v>Sonic.Net - 2260 Apollo Way</v>
      </c>
      <c r="C162" s="217" t="s">
        <v>573</v>
      </c>
      <c r="D162" s="214"/>
      <c r="E162" s="214" t="s">
        <v>572</v>
      </c>
      <c r="F162" s="214" t="s">
        <v>571</v>
      </c>
      <c r="G162" s="214" t="s">
        <v>16</v>
      </c>
      <c r="H162" s="214" t="s">
        <v>561</v>
      </c>
      <c r="I162" s="215" t="s">
        <v>570</v>
      </c>
      <c r="J162" s="213" t="s">
        <v>561</v>
      </c>
      <c r="K162" s="213" t="s">
        <v>1516</v>
      </c>
    </row>
    <row r="163" spans="1:11" ht="15.75">
      <c r="A163" s="214" t="s">
        <v>7</v>
      </c>
      <c r="B163" s="214" t="str">
        <f t="shared" si="2"/>
        <v>SPROCKET NETWORKS - 624 S Grand Ave #110</v>
      </c>
      <c r="C163" s="217" t="s">
        <v>1282</v>
      </c>
      <c r="D163" s="214" t="s">
        <v>1282</v>
      </c>
      <c r="E163" s="214" t="s">
        <v>1281</v>
      </c>
      <c r="F163" s="214" t="s">
        <v>1273</v>
      </c>
      <c r="G163" s="214" t="s">
        <v>16</v>
      </c>
      <c r="H163" s="214" t="s">
        <v>561</v>
      </c>
      <c r="I163" s="215" t="s">
        <v>570</v>
      </c>
      <c r="J163" s="213" t="s">
        <v>561</v>
      </c>
      <c r="K163" s="213" t="s">
        <v>1516</v>
      </c>
    </row>
    <row r="164" spans="1:11" ht="15.75">
      <c r="A164" s="214" t="s">
        <v>7</v>
      </c>
      <c r="B164" s="214" t="str">
        <f t="shared" si="2"/>
        <v>SunGard - 2841 Deerwood Drive</v>
      </c>
      <c r="C164" s="217" t="s">
        <v>628</v>
      </c>
      <c r="D164" s="214"/>
      <c r="E164" s="214" t="s">
        <v>1366</v>
      </c>
      <c r="F164" s="214" t="s">
        <v>1365</v>
      </c>
      <c r="G164" s="214" t="s">
        <v>16</v>
      </c>
      <c r="H164" s="214" t="s">
        <v>561</v>
      </c>
      <c r="I164" s="215" t="s">
        <v>562</v>
      </c>
      <c r="J164" s="213" t="s">
        <v>561</v>
      </c>
      <c r="K164" s="213" t="s">
        <v>1516</v>
      </c>
    </row>
    <row r="165" spans="1:11" ht="15.75">
      <c r="A165" s="214" t="s">
        <v>7</v>
      </c>
      <c r="B165" s="214" t="str">
        <f t="shared" si="2"/>
        <v>SUNGARD AVAILABILITY SERVICES - Rancho Cordova</v>
      </c>
      <c r="C165" s="217" t="s">
        <v>641</v>
      </c>
      <c r="D165" s="214" t="s">
        <v>683</v>
      </c>
      <c r="E165" s="214" t="str">
        <f>F165</f>
        <v>Rancho Cordova</v>
      </c>
      <c r="F165" s="214" t="s">
        <v>1245</v>
      </c>
      <c r="G165" s="214" t="s">
        <v>16</v>
      </c>
      <c r="H165" s="214" t="s">
        <v>561</v>
      </c>
      <c r="I165" s="215" t="s">
        <v>562</v>
      </c>
      <c r="J165" s="213" t="s">
        <v>561</v>
      </c>
      <c r="K165" s="213" t="s">
        <v>1517</v>
      </c>
    </row>
    <row r="166" spans="1:11" ht="15.75">
      <c r="A166" s="214" t="s">
        <v>7</v>
      </c>
      <c r="B166" s="214" t="str">
        <f t="shared" si="2"/>
        <v>SunGard Availability Services - 11085 Sun Center Drive</v>
      </c>
      <c r="C166" s="217" t="s">
        <v>1069</v>
      </c>
      <c r="D166" s="214" t="s">
        <v>641</v>
      </c>
      <c r="E166" s="214" t="s">
        <v>1446</v>
      </c>
      <c r="F166" s="214" t="s">
        <v>1245</v>
      </c>
      <c r="G166" s="214" t="s">
        <v>16</v>
      </c>
      <c r="H166" s="214" t="s">
        <v>561</v>
      </c>
      <c r="I166" s="215" t="s">
        <v>570</v>
      </c>
      <c r="J166" s="213" t="s">
        <v>561</v>
      </c>
      <c r="K166" s="213" t="s">
        <v>1517</v>
      </c>
    </row>
    <row r="167" spans="1:11" ht="15.75">
      <c r="A167" s="214" t="s">
        <v>7</v>
      </c>
      <c r="B167" s="214" t="str">
        <f t="shared" si="2"/>
        <v>Surewest (Consolidated) - 5115 Arnold</v>
      </c>
      <c r="C167" s="217" t="s">
        <v>569</v>
      </c>
      <c r="D167" s="214"/>
      <c r="E167" s="214" t="s">
        <v>568</v>
      </c>
      <c r="F167" s="214" t="s">
        <v>567</v>
      </c>
      <c r="G167" s="214" t="s">
        <v>16</v>
      </c>
      <c r="H167" s="214" t="s">
        <v>561</v>
      </c>
      <c r="I167" s="215" t="s">
        <v>562</v>
      </c>
      <c r="J167" s="213" t="s">
        <v>561</v>
      </c>
      <c r="K167" s="213" t="s">
        <v>1516</v>
      </c>
    </row>
    <row r="168" spans="1:11" ht="15.75">
      <c r="A168" s="214" t="s">
        <v>7</v>
      </c>
      <c r="B168" s="214" t="str">
        <f t="shared" si="2"/>
        <v>SVTIX - 250 Stockton Avenue</v>
      </c>
      <c r="C168" s="217" t="s">
        <v>1378</v>
      </c>
      <c r="D168" s="214" t="s">
        <v>1378</v>
      </c>
      <c r="E168" s="214" t="s">
        <v>1377</v>
      </c>
      <c r="F168" s="214" t="s">
        <v>1251</v>
      </c>
      <c r="G168" s="214" t="s">
        <v>16</v>
      </c>
      <c r="H168" s="214" t="s">
        <v>561</v>
      </c>
      <c r="I168" s="215" t="s">
        <v>562</v>
      </c>
      <c r="J168" s="213" t="s">
        <v>561</v>
      </c>
      <c r="K168" s="213" t="s">
        <v>1519</v>
      </c>
    </row>
    <row r="169" spans="1:11" ht="15.75">
      <c r="A169" s="214" t="s">
        <v>7</v>
      </c>
      <c r="B169" s="214" t="str">
        <f t="shared" si="2"/>
        <v>Syptec - 3705 Raymond Street</v>
      </c>
      <c r="C169" s="217" t="s">
        <v>1007</v>
      </c>
      <c r="D169" s="214"/>
      <c r="E169" s="214" t="s">
        <v>1321</v>
      </c>
      <c r="F169" s="214" t="s">
        <v>1251</v>
      </c>
      <c r="G169" s="214" t="s">
        <v>16</v>
      </c>
      <c r="H169" s="214" t="s">
        <v>561</v>
      </c>
      <c r="I169" s="215" t="s">
        <v>562</v>
      </c>
      <c r="J169" s="213" t="s">
        <v>561</v>
      </c>
      <c r="K169" s="213" t="s">
        <v>1516</v>
      </c>
    </row>
    <row r="170" spans="1:11" ht="15.75">
      <c r="A170" s="214" t="s">
        <v>7</v>
      </c>
      <c r="B170" s="214" t="str">
        <f t="shared" si="2"/>
        <v>Tata Communications - 1100 Space Park Drive</v>
      </c>
      <c r="C170" s="217" t="s">
        <v>890</v>
      </c>
      <c r="D170" s="214" t="s">
        <v>684</v>
      </c>
      <c r="E170" s="214" t="s">
        <v>1451</v>
      </c>
      <c r="F170" s="214" t="s">
        <v>1249</v>
      </c>
      <c r="G170" s="214" t="s">
        <v>16</v>
      </c>
      <c r="H170" s="214" t="s">
        <v>561</v>
      </c>
      <c r="I170" s="215" t="s">
        <v>562</v>
      </c>
      <c r="J170" s="213" t="s">
        <v>561</v>
      </c>
      <c r="K170" s="213" t="s">
        <v>1517</v>
      </c>
    </row>
    <row r="171" spans="1:11" ht="15.75">
      <c r="A171" s="214" t="s">
        <v>7</v>
      </c>
      <c r="B171" s="214" t="str">
        <f t="shared" si="2"/>
        <v>Telepacific (TPAC) - 1515 K Street</v>
      </c>
      <c r="C171" s="217" t="s">
        <v>1426</v>
      </c>
      <c r="D171" s="214"/>
      <c r="E171" s="214" t="s">
        <v>1425</v>
      </c>
      <c r="F171" s="214" t="s">
        <v>1243</v>
      </c>
      <c r="G171" s="214" t="s">
        <v>16</v>
      </c>
      <c r="H171" s="214" t="s">
        <v>561</v>
      </c>
      <c r="I171" s="215" t="s">
        <v>570</v>
      </c>
      <c r="J171" s="213" t="s">
        <v>561</v>
      </c>
      <c r="K171" s="213" t="s">
        <v>1516</v>
      </c>
    </row>
    <row r="172" spans="1:11" ht="15.75">
      <c r="A172" s="214" t="s">
        <v>7</v>
      </c>
      <c r="B172" s="214" t="str">
        <f t="shared" si="2"/>
        <v>Telx - 1100 Space Park Drive</v>
      </c>
      <c r="C172" s="217" t="s">
        <v>748</v>
      </c>
      <c r="D172" s="214" t="s">
        <v>684</v>
      </c>
      <c r="E172" s="214" t="s">
        <v>1451</v>
      </c>
      <c r="F172" s="214" t="s">
        <v>1249</v>
      </c>
      <c r="G172" s="214" t="s">
        <v>16</v>
      </c>
      <c r="H172" s="214" t="s">
        <v>561</v>
      </c>
      <c r="I172" s="215" t="s">
        <v>562</v>
      </c>
      <c r="J172" s="213" t="s">
        <v>561</v>
      </c>
      <c r="K172" s="213" t="s">
        <v>1516</v>
      </c>
    </row>
    <row r="173" spans="1:11" ht="15.75">
      <c r="A173" s="214" t="s">
        <v>7</v>
      </c>
      <c r="B173" s="214" t="str">
        <f t="shared" si="2"/>
        <v xml:space="preserve">Telx - 200 Paul Avenue   </v>
      </c>
      <c r="C173" s="217" t="s">
        <v>748</v>
      </c>
      <c r="D173" s="214" t="s">
        <v>683</v>
      </c>
      <c r="E173" s="214" t="s">
        <v>1400</v>
      </c>
      <c r="F173" s="214" t="s">
        <v>1253</v>
      </c>
      <c r="G173" s="214" t="s">
        <v>16</v>
      </c>
      <c r="H173" s="214" t="s">
        <v>561</v>
      </c>
      <c r="I173" s="215" t="s">
        <v>570</v>
      </c>
      <c r="J173" s="213" t="s">
        <v>561</v>
      </c>
      <c r="K173" s="213" t="s">
        <v>1517</v>
      </c>
    </row>
    <row r="174" spans="1:11" ht="15.75">
      <c r="A174" s="214" t="s">
        <v>7</v>
      </c>
      <c r="B174" s="214" t="str">
        <f t="shared" si="2"/>
        <v>Telx - 2820 Northwestern Parkway</v>
      </c>
      <c r="C174" s="217" t="s">
        <v>748</v>
      </c>
      <c r="D174" s="214" t="s">
        <v>709</v>
      </c>
      <c r="E174" s="214" t="s">
        <v>1367</v>
      </c>
      <c r="F174" s="214" t="s">
        <v>1249</v>
      </c>
      <c r="G174" s="214" t="s">
        <v>16</v>
      </c>
      <c r="H174" s="214" t="s">
        <v>561</v>
      </c>
      <c r="I174" s="215" t="s">
        <v>562</v>
      </c>
      <c r="J174" s="213" t="s">
        <v>561</v>
      </c>
      <c r="K174" s="213" t="s">
        <v>1517</v>
      </c>
    </row>
    <row r="175" spans="1:11" ht="15.75">
      <c r="A175" s="214" t="s">
        <v>7</v>
      </c>
      <c r="B175" s="214" t="str">
        <f t="shared" si="2"/>
        <v>telx - 624 South Grand Avenue</v>
      </c>
      <c r="C175" s="217" t="s">
        <v>1277</v>
      </c>
      <c r="D175" s="214"/>
      <c r="E175" s="214" t="s">
        <v>1274</v>
      </c>
      <c r="F175" s="214" t="s">
        <v>1273</v>
      </c>
      <c r="G175" s="214" t="s">
        <v>16</v>
      </c>
      <c r="H175" s="214" t="s">
        <v>561</v>
      </c>
      <c r="I175" s="215" t="s">
        <v>570</v>
      </c>
      <c r="J175" s="213" t="s">
        <v>561</v>
      </c>
      <c r="K175" s="213" t="s">
        <v>1516</v>
      </c>
    </row>
    <row r="176" spans="1:11" ht="15.75">
      <c r="A176" s="214" t="s">
        <v>7</v>
      </c>
      <c r="B176" s="214" t="str">
        <f t="shared" si="2"/>
        <v>Terremark (Verizon) - 2030 Fortune Drive</v>
      </c>
      <c r="C176" s="217" t="s">
        <v>722</v>
      </c>
      <c r="D176" s="214" t="s">
        <v>721</v>
      </c>
      <c r="E176" s="214" t="s">
        <v>1393</v>
      </c>
      <c r="F176" s="214" t="s">
        <v>1251</v>
      </c>
      <c r="G176" s="214" t="s">
        <v>16</v>
      </c>
      <c r="H176" s="214" t="s">
        <v>561</v>
      </c>
      <c r="I176" s="215" t="s">
        <v>562</v>
      </c>
      <c r="J176" s="213" t="s">
        <v>561</v>
      </c>
      <c r="K176" s="213" t="s">
        <v>1517</v>
      </c>
    </row>
    <row r="177" spans="1:11" ht="15.75">
      <c r="A177" s="214" t="s">
        <v>7</v>
      </c>
      <c r="B177" s="214" t="str">
        <f t="shared" si="2"/>
        <v>Terremark (Verizon) - 2950 Zanker Road</v>
      </c>
      <c r="C177" s="217" t="s">
        <v>722</v>
      </c>
      <c r="D177" s="214" t="s">
        <v>721</v>
      </c>
      <c r="E177" s="214" t="s">
        <v>1354</v>
      </c>
      <c r="F177" s="214" t="s">
        <v>1251</v>
      </c>
      <c r="G177" s="214" t="s">
        <v>16</v>
      </c>
      <c r="H177" s="214" t="s">
        <v>1353</v>
      </c>
      <c r="I177" s="215" t="s">
        <v>570</v>
      </c>
      <c r="J177" s="213" t="s">
        <v>570</v>
      </c>
      <c r="K177" s="213" t="s">
        <v>1519</v>
      </c>
    </row>
    <row r="178" spans="1:11" ht="15.75">
      <c r="A178" s="214" t="s">
        <v>7</v>
      </c>
      <c r="B178" s="214" t="str">
        <f t="shared" si="2"/>
        <v>Terremark (Verizon) - 3000 Corvin Drive</v>
      </c>
      <c r="C178" s="217" t="s">
        <v>722</v>
      </c>
      <c r="D178" s="214"/>
      <c r="E178" s="214" t="s">
        <v>1349</v>
      </c>
      <c r="F178" s="214" t="s">
        <v>1249</v>
      </c>
      <c r="G178" s="214" t="s">
        <v>16</v>
      </c>
      <c r="H178" s="214" t="s">
        <v>561</v>
      </c>
      <c r="I178" s="215" t="s">
        <v>562</v>
      </c>
      <c r="J178" s="213" t="s">
        <v>561</v>
      </c>
      <c r="K178" s="213" t="s">
        <v>1516</v>
      </c>
    </row>
    <row r="179" spans="1:11" ht="15.75">
      <c r="A179" s="214" t="s">
        <v>7</v>
      </c>
      <c r="B179" s="214" t="str">
        <f t="shared" si="2"/>
        <v>Terremark (Verizon) - 3030 Corvin Drive</v>
      </c>
      <c r="C179" s="217" t="s">
        <v>722</v>
      </c>
      <c r="D179" s="214" t="s">
        <v>721</v>
      </c>
      <c r="E179" s="214" t="s">
        <v>1346</v>
      </c>
      <c r="F179" s="214" t="s">
        <v>1249</v>
      </c>
      <c r="G179" s="214" t="s">
        <v>16</v>
      </c>
      <c r="H179" s="214" t="s">
        <v>561</v>
      </c>
      <c r="I179" s="215" t="s">
        <v>570</v>
      </c>
      <c r="J179" s="213" t="s">
        <v>561</v>
      </c>
      <c r="K179" s="213" t="s">
        <v>1519</v>
      </c>
    </row>
    <row r="180" spans="1:11" ht="15.75">
      <c r="A180" s="214" t="s">
        <v>7</v>
      </c>
      <c r="B180" s="214" t="str">
        <f t="shared" si="2"/>
        <v>Terremark (Verizon) - 5667 Gibraltar Drive</v>
      </c>
      <c r="C180" s="217" t="s">
        <v>722</v>
      </c>
      <c r="D180" s="214" t="s">
        <v>721</v>
      </c>
      <c r="E180" s="214" t="s">
        <v>1285</v>
      </c>
      <c r="F180" s="214" t="s">
        <v>1253</v>
      </c>
      <c r="G180" s="214" t="s">
        <v>16</v>
      </c>
      <c r="H180" s="214" t="s">
        <v>561</v>
      </c>
      <c r="I180" s="215" t="s">
        <v>562</v>
      </c>
      <c r="J180" s="213" t="s">
        <v>561</v>
      </c>
      <c r="K180" s="213" t="s">
        <v>1517</v>
      </c>
    </row>
    <row r="181" spans="1:11" ht="15.75">
      <c r="A181" s="214" t="s">
        <v>7</v>
      </c>
      <c r="B181" s="214" t="str">
        <f t="shared" si="2"/>
        <v xml:space="preserve">UnitedLayer - 200 Paul Avenue   </v>
      </c>
      <c r="C181" s="217" t="s">
        <v>1284</v>
      </c>
      <c r="D181" s="214" t="s">
        <v>683</v>
      </c>
      <c r="E181" s="214" t="s">
        <v>1400</v>
      </c>
      <c r="F181" s="214" t="s">
        <v>1253</v>
      </c>
      <c r="G181" s="214" t="s">
        <v>16</v>
      </c>
      <c r="H181" s="214" t="s">
        <v>561</v>
      </c>
      <c r="I181" s="215" t="s">
        <v>570</v>
      </c>
      <c r="J181" s="213" t="s">
        <v>561</v>
      </c>
      <c r="K181" s="213" t="s">
        <v>1519</v>
      </c>
    </row>
    <row r="182" spans="1:11" ht="15.75">
      <c r="A182" s="214" t="s">
        <v>7</v>
      </c>
      <c r="B182" s="214" t="str">
        <f t="shared" si="2"/>
        <v>UnitedLayer - 60 Federal Street</v>
      </c>
      <c r="C182" s="217" t="s">
        <v>1284</v>
      </c>
      <c r="D182" s="214"/>
      <c r="E182" s="214" t="s">
        <v>1283</v>
      </c>
      <c r="F182" s="214" t="s">
        <v>1253</v>
      </c>
      <c r="G182" s="214" t="s">
        <v>16</v>
      </c>
      <c r="H182" s="214" t="s">
        <v>561</v>
      </c>
      <c r="I182" s="215" t="s">
        <v>562</v>
      </c>
      <c r="J182" s="213" t="s">
        <v>561</v>
      </c>
      <c r="K182" s="213" t="s">
        <v>1516</v>
      </c>
    </row>
    <row r="183" spans="1:11" ht="15.75">
      <c r="A183" s="214" t="s">
        <v>7</v>
      </c>
      <c r="B183" s="214" t="str">
        <f t="shared" si="2"/>
        <v>Vantage Data Centers - 2880 Northwestern Pkwy V1</v>
      </c>
      <c r="C183" s="217" t="s">
        <v>1362</v>
      </c>
      <c r="D183" s="214" t="s">
        <v>1362</v>
      </c>
      <c r="E183" s="214" t="s">
        <v>1364</v>
      </c>
      <c r="F183" s="214" t="s">
        <v>1249</v>
      </c>
      <c r="G183" s="214" t="s">
        <v>16</v>
      </c>
      <c r="H183" s="214"/>
      <c r="I183" s="215" t="s">
        <v>562</v>
      </c>
      <c r="J183" s="213" t="s">
        <v>570</v>
      </c>
      <c r="K183" s="213" t="s">
        <v>1519</v>
      </c>
    </row>
    <row r="184" spans="1:11" ht="15.75">
      <c r="A184" s="214" t="s">
        <v>7</v>
      </c>
      <c r="B184" s="214" t="str">
        <f t="shared" si="2"/>
        <v>Vantage Data Centers - 2880 Northwestern Pkwy V2</v>
      </c>
      <c r="C184" s="217" t="s">
        <v>1362</v>
      </c>
      <c r="D184" s="214" t="s">
        <v>709</v>
      </c>
      <c r="E184" s="214" t="s">
        <v>1363</v>
      </c>
      <c r="F184" s="214" t="s">
        <v>1249</v>
      </c>
      <c r="G184" s="214" t="s">
        <v>16</v>
      </c>
      <c r="H184" s="214" t="s">
        <v>561</v>
      </c>
      <c r="I184" s="215" t="s">
        <v>562</v>
      </c>
      <c r="J184" s="213" t="s">
        <v>561</v>
      </c>
      <c r="K184" s="213" t="s">
        <v>1519</v>
      </c>
    </row>
    <row r="185" spans="1:11" ht="15.75">
      <c r="A185" s="214" t="s">
        <v>7</v>
      </c>
      <c r="B185" s="214" t="str">
        <f t="shared" si="2"/>
        <v>Vantage Data Centers - 2880 Northwestern Pkwy V3</v>
      </c>
      <c r="C185" s="217" t="s">
        <v>1362</v>
      </c>
      <c r="D185" s="214" t="s">
        <v>709</v>
      </c>
      <c r="E185" s="214" t="s">
        <v>1361</v>
      </c>
      <c r="F185" s="214" t="s">
        <v>1249</v>
      </c>
      <c r="G185" s="214" t="s">
        <v>16</v>
      </c>
      <c r="H185" s="214" t="s">
        <v>561</v>
      </c>
      <c r="I185" s="215" t="s">
        <v>562</v>
      </c>
      <c r="J185" s="213" t="s">
        <v>561</v>
      </c>
      <c r="K185" s="213" t="s">
        <v>1519</v>
      </c>
    </row>
    <row r="186" spans="1:11" ht="15.75">
      <c r="A186" s="214" t="s">
        <v>7</v>
      </c>
      <c r="B186" s="214" t="str">
        <f t="shared" si="2"/>
        <v>VERIZON TERREMARK - Not Specified</v>
      </c>
      <c r="C186" s="217" t="s">
        <v>721</v>
      </c>
      <c r="D186" s="214" t="s">
        <v>721</v>
      </c>
      <c r="E186" s="214" t="s">
        <v>590</v>
      </c>
      <c r="F186" s="214" t="s">
        <v>1251</v>
      </c>
      <c r="G186" s="214" t="s">
        <v>16</v>
      </c>
      <c r="H186" s="214" t="s">
        <v>561</v>
      </c>
      <c r="I186" s="215" t="s">
        <v>562</v>
      </c>
      <c r="J186" s="213" t="s">
        <v>561</v>
      </c>
      <c r="K186" s="213" t="s">
        <v>1517</v>
      </c>
    </row>
    <row r="187" spans="1:11" ht="15.75">
      <c r="A187" s="214" t="s">
        <v>7</v>
      </c>
      <c r="B187" s="214" t="str">
        <f t="shared" si="2"/>
        <v>vXchnge - 2050 Martin Ave.</v>
      </c>
      <c r="C187" s="217" t="s">
        <v>959</v>
      </c>
      <c r="D187" s="214" t="s">
        <v>649</v>
      </c>
      <c r="E187" s="214" t="s">
        <v>1391</v>
      </c>
      <c r="F187" s="214" t="s">
        <v>1249</v>
      </c>
      <c r="G187" s="214" t="s">
        <v>16</v>
      </c>
      <c r="H187" s="214" t="s">
        <v>561</v>
      </c>
      <c r="I187" s="215" t="s">
        <v>570</v>
      </c>
      <c r="J187" s="213" t="s">
        <v>561</v>
      </c>
      <c r="K187" s="213" t="s">
        <v>1517</v>
      </c>
    </row>
    <row r="188" spans="1:11" ht="15.75">
      <c r="A188" s="214" t="s">
        <v>7</v>
      </c>
      <c r="B188" s="214" t="str">
        <f t="shared" si="2"/>
        <v>Wilshire Connection - 624 South Grand Avenue</v>
      </c>
      <c r="C188" s="217" t="s">
        <v>1276</v>
      </c>
      <c r="D188" s="214"/>
      <c r="E188" s="214" t="s">
        <v>1274</v>
      </c>
      <c r="F188" s="214" t="s">
        <v>1273</v>
      </c>
      <c r="G188" s="214" t="s">
        <v>16</v>
      </c>
      <c r="H188" s="214" t="s">
        <v>561</v>
      </c>
      <c r="I188" s="215" t="s">
        <v>570</v>
      </c>
      <c r="J188" s="213" t="s">
        <v>561</v>
      </c>
      <c r="K188" s="213" t="s">
        <v>1516</v>
      </c>
    </row>
    <row r="189" spans="1:11" ht="15.75">
      <c r="A189" s="214" t="s">
        <v>7</v>
      </c>
      <c r="B189" s="214" t="str">
        <f t="shared" si="2"/>
        <v>x2nSAT - 1310 Redwood Way</v>
      </c>
      <c r="C189" s="217" t="s">
        <v>586</v>
      </c>
      <c r="D189" s="214"/>
      <c r="E189" s="214" t="s">
        <v>585</v>
      </c>
      <c r="F189" s="214" t="s">
        <v>584</v>
      </c>
      <c r="G189" s="214" t="s">
        <v>16</v>
      </c>
      <c r="H189" s="214" t="s">
        <v>561</v>
      </c>
      <c r="I189" s="215" t="s">
        <v>570</v>
      </c>
      <c r="J189" s="213" t="s">
        <v>561</v>
      </c>
      <c r="K189" s="213" t="s">
        <v>1516</v>
      </c>
    </row>
    <row r="190" spans="1:11" ht="15.75">
      <c r="A190" s="214" t="s">
        <v>7</v>
      </c>
      <c r="B190" s="214" t="str">
        <f t="shared" si="2"/>
        <v>XO - 47293 Warm Springs Road</v>
      </c>
      <c r="C190" s="217" t="s">
        <v>966</v>
      </c>
      <c r="D190" s="214"/>
      <c r="E190" s="214" t="s">
        <v>1307</v>
      </c>
      <c r="F190" s="214" t="s">
        <v>1260</v>
      </c>
      <c r="G190" s="214" t="s">
        <v>16</v>
      </c>
      <c r="H190" s="214" t="s">
        <v>561</v>
      </c>
      <c r="I190" s="215" t="s">
        <v>562</v>
      </c>
      <c r="J190" s="213" t="s">
        <v>561</v>
      </c>
      <c r="K190" s="213" t="s">
        <v>1516</v>
      </c>
    </row>
    <row r="191" spans="1:11" ht="15.75">
      <c r="A191" s="214" t="s">
        <v>7</v>
      </c>
      <c r="B191" s="214" t="str">
        <f t="shared" si="2"/>
        <v>XO - 651 Brannan Street</v>
      </c>
      <c r="C191" s="217" t="s">
        <v>966</v>
      </c>
      <c r="D191" s="214"/>
      <c r="E191" s="214" t="s">
        <v>1268</v>
      </c>
      <c r="F191" s="214" t="s">
        <v>1253</v>
      </c>
      <c r="G191" s="214" t="s">
        <v>16</v>
      </c>
      <c r="H191" s="214" t="s">
        <v>561</v>
      </c>
      <c r="I191" s="215" t="s">
        <v>562</v>
      </c>
      <c r="J191" s="213" t="s">
        <v>561</v>
      </c>
      <c r="K191" s="213" t="s">
        <v>1516</v>
      </c>
    </row>
    <row r="192" spans="1:11" ht="15.75">
      <c r="A192" s="214" t="s">
        <v>7</v>
      </c>
      <c r="B192" s="214" t="str">
        <f t="shared" si="2"/>
        <v>XO COMMUNICATIONS - Roseville</v>
      </c>
      <c r="C192" s="217" t="s">
        <v>689</v>
      </c>
      <c r="D192" s="214" t="s">
        <v>689</v>
      </c>
      <c r="E192" s="214" t="str">
        <f>F192</f>
        <v>Roseville</v>
      </c>
      <c r="F192" s="214" t="s">
        <v>564</v>
      </c>
      <c r="G192" s="214" t="s">
        <v>16</v>
      </c>
      <c r="H192" s="214" t="s">
        <v>561</v>
      </c>
      <c r="I192" s="215" t="s">
        <v>562</v>
      </c>
      <c r="J192" s="213" t="s">
        <v>561</v>
      </c>
      <c r="K192" s="213" t="s">
        <v>1516</v>
      </c>
    </row>
    <row r="193" spans="1:11" ht="15.75">
      <c r="A193" s="214" t="s">
        <v>7</v>
      </c>
      <c r="B193" s="214" t="str">
        <f t="shared" ref="B193:B257" si="3">C193&amp;" - "&amp;E193</f>
        <v>XO COMMUNICATIONS - 1390 Lead Hill Blvd. 1st Floor</v>
      </c>
      <c r="C193" s="217" t="s">
        <v>689</v>
      </c>
      <c r="D193" s="214" t="s">
        <v>689</v>
      </c>
      <c r="E193" s="214" t="s">
        <v>1433</v>
      </c>
      <c r="F193" s="214" t="s">
        <v>564</v>
      </c>
      <c r="G193" s="214" t="s">
        <v>16</v>
      </c>
      <c r="H193" s="214" t="s">
        <v>561</v>
      </c>
      <c r="I193" s="215" t="s">
        <v>562</v>
      </c>
      <c r="J193" s="213" t="s">
        <v>561</v>
      </c>
      <c r="K193" s="213" t="s">
        <v>1516</v>
      </c>
    </row>
    <row r="194" spans="1:11" ht="15.75">
      <c r="A194" s="214" t="s">
        <v>7</v>
      </c>
      <c r="B194" s="214" t="str">
        <f t="shared" si="3"/>
        <v>XO COMMUNICATIONS - 200 Paul Ave. 2nd Floor</v>
      </c>
      <c r="C194" s="217" t="s">
        <v>689</v>
      </c>
      <c r="D194" s="214" t="s">
        <v>683</v>
      </c>
      <c r="E194" s="214" t="s">
        <v>1402</v>
      </c>
      <c r="F194" s="214" t="s">
        <v>1253</v>
      </c>
      <c r="G194" s="214" t="s">
        <v>16</v>
      </c>
      <c r="H194" s="214" t="s">
        <v>561</v>
      </c>
      <c r="I194" s="215" t="s">
        <v>570</v>
      </c>
      <c r="J194" s="213" t="s">
        <v>561</v>
      </c>
      <c r="K194" s="213" t="s">
        <v>1517</v>
      </c>
    </row>
    <row r="195" spans="1:11" ht="15.75">
      <c r="A195" s="214" t="s">
        <v>7</v>
      </c>
      <c r="B195" s="214" t="str">
        <f t="shared" si="3"/>
        <v>XO Communications - 2107 N. 1st St.</v>
      </c>
      <c r="C195" s="217" t="s">
        <v>673</v>
      </c>
      <c r="D195" s="214" t="s">
        <v>689</v>
      </c>
      <c r="E195" s="214" t="s">
        <v>1387</v>
      </c>
      <c r="F195" s="214" t="s">
        <v>1251</v>
      </c>
      <c r="G195" s="214" t="s">
        <v>16</v>
      </c>
      <c r="H195" s="214" t="s">
        <v>561</v>
      </c>
      <c r="I195" s="215" t="s">
        <v>562</v>
      </c>
      <c r="J195" s="213" t="s">
        <v>561</v>
      </c>
      <c r="K195" s="213" t="s">
        <v>1517</v>
      </c>
    </row>
    <row r="196" spans="1:11" ht="15.75">
      <c r="A196" s="214" t="s">
        <v>7</v>
      </c>
      <c r="B196" s="214" t="str">
        <f t="shared" si="3"/>
        <v>XO Communications - 47923 Warm Springs Blvd</v>
      </c>
      <c r="C196" s="217" t="s">
        <v>673</v>
      </c>
      <c r="D196" s="214" t="s">
        <v>673</v>
      </c>
      <c r="E196" s="214" t="s">
        <v>1304</v>
      </c>
      <c r="F196" s="214" t="s">
        <v>1260</v>
      </c>
      <c r="G196" s="214" t="s">
        <v>16</v>
      </c>
      <c r="H196" s="214" t="s">
        <v>561</v>
      </c>
      <c r="I196" s="215" t="s">
        <v>562</v>
      </c>
      <c r="J196" s="213" t="s">
        <v>561</v>
      </c>
      <c r="K196" s="213" t="s">
        <v>1517</v>
      </c>
    </row>
    <row r="197" spans="1:11" ht="15.75">
      <c r="A197" s="214" t="s">
        <v>8</v>
      </c>
      <c r="B197" s="214" t="s">
        <v>1621</v>
      </c>
      <c r="C197" s="217"/>
      <c r="D197" s="214"/>
      <c r="E197" s="214"/>
      <c r="F197" s="214"/>
      <c r="G197" s="214"/>
      <c r="H197" s="214"/>
      <c r="I197" s="215"/>
      <c r="J197" s="213"/>
      <c r="K197" s="213"/>
    </row>
    <row r="198" spans="1:11" ht="15.75">
      <c r="A198" s="214" t="s">
        <v>8</v>
      </c>
      <c r="B198" s="214" t="str">
        <f t="shared" si="3"/>
        <v>Alpheus - 1010 Travis St.</v>
      </c>
      <c r="C198" s="217" t="s">
        <v>1239</v>
      </c>
      <c r="D198" s="214" t="s">
        <v>1239</v>
      </c>
      <c r="E198" s="214" t="s">
        <v>1238</v>
      </c>
      <c r="F198" s="214" t="s">
        <v>8</v>
      </c>
      <c r="G198" s="214" t="s">
        <v>24</v>
      </c>
      <c r="H198" s="214"/>
      <c r="I198" s="215" t="s">
        <v>562</v>
      </c>
      <c r="J198" s="213" t="s">
        <v>570</v>
      </c>
      <c r="K198" s="213" t="s">
        <v>1517</v>
      </c>
    </row>
    <row r="199" spans="1:11" ht="15.75">
      <c r="A199" s="214" t="s">
        <v>8</v>
      </c>
      <c r="B199" s="214" t="str">
        <f t="shared" si="3"/>
        <v>ALPHEUS - 1510 Primewest Pkwy</v>
      </c>
      <c r="C199" s="217" t="s">
        <v>1184</v>
      </c>
      <c r="D199" s="214" t="s">
        <v>1198</v>
      </c>
      <c r="E199" s="214" t="s">
        <v>1197</v>
      </c>
      <c r="F199" s="214" t="s">
        <v>1193</v>
      </c>
      <c r="G199" s="214" t="s">
        <v>24</v>
      </c>
      <c r="H199" s="214" t="s">
        <v>561</v>
      </c>
      <c r="I199" s="215" t="s">
        <v>570</v>
      </c>
      <c r="J199" s="213" t="s">
        <v>561</v>
      </c>
      <c r="K199" s="213" t="s">
        <v>1517</v>
      </c>
    </row>
    <row r="200" spans="1:11" ht="15.75">
      <c r="A200" s="214" t="s">
        <v>8</v>
      </c>
      <c r="B200" s="214" t="str">
        <f t="shared" si="3"/>
        <v>ALPHEUS - 4635 Southwest Freeway </v>
      </c>
      <c r="C200" s="217" t="s">
        <v>1184</v>
      </c>
      <c r="D200" s="214" t="s">
        <v>1184</v>
      </c>
      <c r="E200" s="214" t="s">
        <v>1183</v>
      </c>
      <c r="F200" s="214" t="s">
        <v>8</v>
      </c>
      <c r="G200" s="214" t="s">
        <v>24</v>
      </c>
      <c r="H200" s="214" t="s">
        <v>561</v>
      </c>
      <c r="I200" s="215" t="s">
        <v>570</v>
      </c>
      <c r="J200" s="213" t="s">
        <v>561</v>
      </c>
      <c r="K200" s="213" t="s">
        <v>1517</v>
      </c>
    </row>
    <row r="201" spans="1:11" ht="15.75">
      <c r="A201" s="214" t="s">
        <v>8</v>
      </c>
      <c r="B201" s="214" t="str">
        <f t="shared" si="3"/>
        <v>Alpheus Houston - 777 Walker Street (Two Shell Plaza)</v>
      </c>
      <c r="C201" s="217" t="s">
        <v>1161</v>
      </c>
      <c r="D201" s="214"/>
      <c r="E201" s="214" t="s">
        <v>1160</v>
      </c>
      <c r="F201" s="214" t="s">
        <v>8</v>
      </c>
      <c r="G201" s="214" t="s">
        <v>24</v>
      </c>
      <c r="H201" s="214"/>
      <c r="I201" s="215" t="s">
        <v>562</v>
      </c>
      <c r="J201" s="213" t="s">
        <v>570</v>
      </c>
      <c r="K201" s="213" t="s">
        <v>1517</v>
      </c>
    </row>
    <row r="202" spans="1:11" ht="15.75">
      <c r="A202" s="214" t="s">
        <v>8</v>
      </c>
      <c r="B202" s="214" t="str">
        <f t="shared" si="3"/>
        <v>Carrier Colo Downtown - 777 Walker Street (Two Shell Plaza)</v>
      </c>
      <c r="C202" s="217" t="s">
        <v>1162</v>
      </c>
      <c r="D202" s="214"/>
      <c r="E202" s="214" t="s">
        <v>1160</v>
      </c>
      <c r="F202" s="214" t="s">
        <v>8</v>
      </c>
      <c r="G202" s="214" t="s">
        <v>24</v>
      </c>
      <c r="H202" s="214" t="s">
        <v>561</v>
      </c>
      <c r="I202" s="215" t="s">
        <v>562</v>
      </c>
      <c r="J202" s="213" t="s">
        <v>561</v>
      </c>
      <c r="K202" s="213" t="s">
        <v>1516</v>
      </c>
    </row>
    <row r="203" spans="1:11" ht="15.75">
      <c r="A203" s="214" t="s">
        <v>8</v>
      </c>
      <c r="B203" s="214" t="str">
        <f t="shared" si="3"/>
        <v>Cogent Communications - 12061 North Freeway</v>
      </c>
      <c r="C203" s="217" t="s">
        <v>672</v>
      </c>
      <c r="D203" s="214" t="s">
        <v>684</v>
      </c>
      <c r="E203" s="214" t="s">
        <v>1218</v>
      </c>
      <c r="F203" s="214" t="s">
        <v>8</v>
      </c>
      <c r="G203" s="214" t="s">
        <v>24</v>
      </c>
      <c r="H203" s="214" t="s">
        <v>561</v>
      </c>
      <c r="I203" s="215" t="s">
        <v>562</v>
      </c>
      <c r="J203" s="213" t="s">
        <v>561</v>
      </c>
      <c r="K203" s="213" t="s">
        <v>1516</v>
      </c>
    </row>
    <row r="204" spans="1:11" ht="15.75">
      <c r="A204" s="214" t="s">
        <v>8</v>
      </c>
      <c r="B204" s="214" t="str">
        <f t="shared" si="3"/>
        <v>CONSOLIDATED COMMUNICATIONS - 4001 Technology Forest Boulevard</v>
      </c>
      <c r="C204" s="217" t="s">
        <v>1188</v>
      </c>
      <c r="D204" s="214" t="s">
        <v>681</v>
      </c>
      <c r="E204" s="214" t="s">
        <v>1187</v>
      </c>
      <c r="F204" s="214" t="s">
        <v>1186</v>
      </c>
      <c r="G204" s="214" t="s">
        <v>24</v>
      </c>
      <c r="H204" s="214" t="s">
        <v>561</v>
      </c>
      <c r="I204" s="215" t="s">
        <v>562</v>
      </c>
      <c r="J204" s="213" t="s">
        <v>561</v>
      </c>
      <c r="K204" s="213" t="s">
        <v>1517</v>
      </c>
    </row>
    <row r="205" spans="1:11" ht="15.75">
      <c r="A205" s="214" t="s">
        <v>8</v>
      </c>
      <c r="B205" s="214" t="str">
        <f t="shared" si="3"/>
        <v>CryusOne - 4211 Southwest Freeway</v>
      </c>
      <c r="C205" s="217" t="s">
        <v>579</v>
      </c>
      <c r="D205" s="214"/>
      <c r="E205" s="214" t="s">
        <v>578</v>
      </c>
      <c r="F205" s="214">
        <v>0</v>
      </c>
      <c r="G205" s="214">
        <v>0</v>
      </c>
      <c r="H205" s="214" t="s">
        <v>561</v>
      </c>
      <c r="I205" s="215" t="s">
        <v>570</v>
      </c>
      <c r="J205" s="213" t="s">
        <v>561</v>
      </c>
      <c r="K205" s="213" t="s">
        <v>1516</v>
      </c>
    </row>
    <row r="206" spans="1:11" ht="15.75">
      <c r="A206" s="214" t="s">
        <v>8</v>
      </c>
      <c r="B206" s="214" t="str">
        <f t="shared" si="3"/>
        <v>CyrusOne - 11003 Corporate Center Drive</v>
      </c>
      <c r="C206" s="217" t="s">
        <v>588</v>
      </c>
      <c r="D206" s="214"/>
      <c r="E206" s="214" t="s">
        <v>587</v>
      </c>
      <c r="F206" s="214">
        <v>0</v>
      </c>
      <c r="G206" s="214">
        <v>0</v>
      </c>
      <c r="H206" s="214" t="s">
        <v>561</v>
      </c>
      <c r="I206" s="215" t="s">
        <v>562</v>
      </c>
      <c r="J206" s="213" t="s">
        <v>561</v>
      </c>
      <c r="K206" s="213" t="s">
        <v>1516</v>
      </c>
    </row>
    <row r="207" spans="1:11" ht="15.75">
      <c r="A207" s="214" t="s">
        <v>8</v>
      </c>
      <c r="B207" s="214" t="str">
        <f t="shared" si="3"/>
        <v>CyrusOne - 12175 North Freeway</v>
      </c>
      <c r="C207" s="217" t="s">
        <v>588</v>
      </c>
      <c r="D207" s="214" t="s">
        <v>684</v>
      </c>
      <c r="E207" s="214" t="s">
        <v>1214</v>
      </c>
      <c r="F207" s="214" t="s">
        <v>8</v>
      </c>
      <c r="G207" s="214" t="s">
        <v>24</v>
      </c>
      <c r="H207" s="214" t="s">
        <v>561</v>
      </c>
      <c r="I207" s="215" t="s">
        <v>562</v>
      </c>
      <c r="J207" s="213" t="s">
        <v>561</v>
      </c>
      <c r="K207" s="213" t="s">
        <v>1517</v>
      </c>
    </row>
    <row r="208" spans="1:11" ht="15.75">
      <c r="A208" s="214" t="s">
        <v>8</v>
      </c>
      <c r="B208" s="214" t="str">
        <f t="shared" si="3"/>
        <v>CyrusOne - 4201 Southwest Freeway</v>
      </c>
      <c r="C208" s="217" t="s">
        <v>588</v>
      </c>
      <c r="D208" s="214" t="s">
        <v>588</v>
      </c>
      <c r="E208" s="214" t="s">
        <v>1185</v>
      </c>
      <c r="F208" s="214" t="s">
        <v>8</v>
      </c>
      <c r="G208" s="214" t="s">
        <v>24</v>
      </c>
      <c r="H208" s="214" t="s">
        <v>561</v>
      </c>
      <c r="I208" s="215" t="s">
        <v>570</v>
      </c>
      <c r="J208" s="213" t="s">
        <v>561</v>
      </c>
      <c r="K208" s="213" t="s">
        <v>1519</v>
      </c>
    </row>
    <row r="209" spans="1:11" ht="15.75">
      <c r="A209" s="214" t="s">
        <v>8</v>
      </c>
      <c r="B209" s="214" t="str">
        <f t="shared" si="3"/>
        <v>CyrusOne - 5150 Westway Park Blvd</v>
      </c>
      <c r="C209" s="217" t="s">
        <v>588</v>
      </c>
      <c r="D209" s="214" t="s">
        <v>588</v>
      </c>
      <c r="E209" s="214" t="s">
        <v>1182</v>
      </c>
      <c r="F209" s="214" t="s">
        <v>8</v>
      </c>
      <c r="G209" s="214" t="s">
        <v>24</v>
      </c>
      <c r="H209" s="214" t="s">
        <v>561</v>
      </c>
      <c r="I209" s="215" t="s">
        <v>570</v>
      </c>
      <c r="J209" s="213" t="s">
        <v>561</v>
      </c>
      <c r="K209" s="213" t="s">
        <v>1519</v>
      </c>
    </row>
    <row r="210" spans="1:11" ht="15.75">
      <c r="A210" s="214" t="s">
        <v>8</v>
      </c>
      <c r="B210" s="214" t="str">
        <f t="shared" si="3"/>
        <v>CyrusOne - 5150 Westway Park Blvd</v>
      </c>
      <c r="C210" s="217" t="s">
        <v>588</v>
      </c>
      <c r="D210" s="214" t="s">
        <v>588</v>
      </c>
      <c r="E210" s="214" t="s">
        <v>1182</v>
      </c>
      <c r="F210" s="214" t="s">
        <v>8</v>
      </c>
      <c r="G210" s="214" t="s">
        <v>24</v>
      </c>
      <c r="H210" s="214" t="s">
        <v>561</v>
      </c>
      <c r="I210" s="215" t="s">
        <v>570</v>
      </c>
      <c r="J210" s="213" t="s">
        <v>561</v>
      </c>
      <c r="K210" s="213" t="s">
        <v>1519</v>
      </c>
    </row>
    <row r="211" spans="1:11" ht="15.75">
      <c r="A211" s="214" t="s">
        <v>8</v>
      </c>
      <c r="B211" s="214" t="str">
        <f t="shared" si="3"/>
        <v>CyrusOne - 5150 Westway Park Blvd.</v>
      </c>
      <c r="C211" s="217" t="s">
        <v>588</v>
      </c>
      <c r="D211" s="214" t="s">
        <v>1181</v>
      </c>
      <c r="E211" s="214" t="s">
        <v>1180</v>
      </c>
      <c r="F211" s="214" t="s">
        <v>8</v>
      </c>
      <c r="G211" s="214" t="s">
        <v>24</v>
      </c>
      <c r="H211" s="214" t="s">
        <v>561</v>
      </c>
      <c r="I211" s="215" t="s">
        <v>570</v>
      </c>
      <c r="J211" s="213" t="s">
        <v>561</v>
      </c>
      <c r="K211" s="213" t="s">
        <v>1519</v>
      </c>
    </row>
    <row r="212" spans="1:11" ht="15.75">
      <c r="A212" s="214" t="s">
        <v>8</v>
      </c>
      <c r="B212" s="214" t="str">
        <f t="shared" si="3"/>
        <v>CyrusOne - 5170 Westway Park Blvd</v>
      </c>
      <c r="C212" s="217" t="s">
        <v>588</v>
      </c>
      <c r="D212" s="214" t="s">
        <v>588</v>
      </c>
      <c r="E212" s="214" t="s">
        <v>1179</v>
      </c>
      <c r="F212" s="214" t="s">
        <v>8</v>
      </c>
      <c r="G212" s="214" t="s">
        <v>24</v>
      </c>
      <c r="H212" s="214" t="s">
        <v>561</v>
      </c>
      <c r="I212" s="215" t="s">
        <v>570</v>
      </c>
      <c r="J212" s="213" t="s">
        <v>561</v>
      </c>
      <c r="K212" s="213" t="s">
        <v>1516</v>
      </c>
    </row>
    <row r="213" spans="1:11" ht="15.75">
      <c r="A213" s="214" t="s">
        <v>8</v>
      </c>
      <c r="B213" s="214" t="str">
        <f t="shared" si="3"/>
        <v>Data Foundry - 5555 San Felipe Street</v>
      </c>
      <c r="C213" s="217" t="s">
        <v>1169</v>
      </c>
      <c r="D213" s="214" t="s">
        <v>1168</v>
      </c>
      <c r="E213" s="214" t="s">
        <v>1173</v>
      </c>
      <c r="F213" s="214" t="s">
        <v>8</v>
      </c>
      <c r="G213" s="214" t="s">
        <v>24</v>
      </c>
      <c r="H213" s="214" t="s">
        <v>561</v>
      </c>
      <c r="I213" s="215" t="s">
        <v>570</v>
      </c>
      <c r="J213" s="213" t="s">
        <v>561</v>
      </c>
      <c r="K213" s="213" t="s">
        <v>1517</v>
      </c>
    </row>
    <row r="214" spans="1:11" ht="15.75">
      <c r="A214" s="214" t="s">
        <v>8</v>
      </c>
      <c r="B214" s="214" t="str">
        <f t="shared" si="3"/>
        <v>Data Foundry - 660 Greens Parkway</v>
      </c>
      <c r="C214" s="217" t="s">
        <v>1169</v>
      </c>
      <c r="D214" s="214" t="s">
        <v>1168</v>
      </c>
      <c r="E214" s="214" t="s">
        <v>1167</v>
      </c>
      <c r="F214" s="214" t="s">
        <v>8</v>
      </c>
      <c r="G214" s="214" t="s">
        <v>24</v>
      </c>
      <c r="H214" s="214" t="s">
        <v>561</v>
      </c>
      <c r="I214" s="215" t="s">
        <v>570</v>
      </c>
      <c r="J214" s="213" t="s">
        <v>561</v>
      </c>
      <c r="K214" s="213" t="s">
        <v>1519</v>
      </c>
    </row>
    <row r="215" spans="1:11" ht="15.75">
      <c r="A215" s="214" t="s">
        <v>8</v>
      </c>
      <c r="B215" s="214" t="str">
        <f t="shared" si="3"/>
        <v>Datastream - TBD</v>
      </c>
      <c r="C215" s="217" t="s">
        <v>1156</v>
      </c>
      <c r="D215" s="214"/>
      <c r="E215" s="214" t="s">
        <v>889</v>
      </c>
      <c r="F215" s="214" t="s">
        <v>1155</v>
      </c>
      <c r="G215" s="214" t="s">
        <v>24</v>
      </c>
      <c r="H215" s="214" t="s">
        <v>561</v>
      </c>
      <c r="I215" s="215" t="s">
        <v>562</v>
      </c>
      <c r="J215" s="213" t="s">
        <v>561</v>
      </c>
      <c r="K215" s="213" t="s">
        <v>1516</v>
      </c>
    </row>
    <row r="216" spans="1:11" ht="15.75">
      <c r="A216" s="214" t="s">
        <v>8</v>
      </c>
      <c r="B216" s="214" t="str">
        <f t="shared" si="3"/>
        <v>Digital Realty Trust - 12001 North Freeway 12001-12245 N Freeway</v>
      </c>
      <c r="C216" s="217" t="s">
        <v>684</v>
      </c>
      <c r="D216" s="214" t="s">
        <v>684</v>
      </c>
      <c r="E216" s="214" t="s">
        <v>1226</v>
      </c>
      <c r="F216" s="214" t="s">
        <v>8</v>
      </c>
      <c r="G216" s="214" t="s">
        <v>24</v>
      </c>
      <c r="H216" s="214" t="s">
        <v>561</v>
      </c>
      <c r="I216" s="215" t="s">
        <v>570</v>
      </c>
      <c r="J216" s="213" t="s">
        <v>561</v>
      </c>
      <c r="K216" s="213" t="s">
        <v>1519</v>
      </c>
    </row>
    <row r="217" spans="1:11" ht="15.75">
      <c r="A217" s="214" t="s">
        <v>8</v>
      </c>
      <c r="B217" s="214" t="str">
        <f t="shared" si="3"/>
        <v>Digital Realty Trust - 12025 North Freeway</v>
      </c>
      <c r="C217" s="217" t="s">
        <v>684</v>
      </c>
      <c r="D217" s="214" t="s">
        <v>684</v>
      </c>
      <c r="E217" s="214" t="s">
        <v>1222</v>
      </c>
      <c r="F217" s="214" t="s">
        <v>8</v>
      </c>
      <c r="G217" s="214" t="s">
        <v>24</v>
      </c>
      <c r="H217" s="214" t="s">
        <v>561</v>
      </c>
      <c r="I217" s="215" t="s">
        <v>570</v>
      </c>
      <c r="J217" s="213" t="s">
        <v>561</v>
      </c>
      <c r="K217" s="213" t="s">
        <v>1516</v>
      </c>
    </row>
    <row r="218" spans="1:11" ht="15.75">
      <c r="A218" s="214" t="s">
        <v>8</v>
      </c>
      <c r="B218" s="214" t="str">
        <f t="shared" si="3"/>
        <v>Digital Realty Trust - 12061 North Freeway</v>
      </c>
      <c r="C218" s="217" t="s">
        <v>684</v>
      </c>
      <c r="D218" s="214" t="s">
        <v>684</v>
      </c>
      <c r="E218" s="214" t="s">
        <v>1218</v>
      </c>
      <c r="F218" s="214" t="s">
        <v>8</v>
      </c>
      <c r="G218" s="214" t="s">
        <v>24</v>
      </c>
      <c r="H218" s="214" t="s">
        <v>561</v>
      </c>
      <c r="I218" s="215" t="s">
        <v>562</v>
      </c>
      <c r="J218" s="213" t="s">
        <v>561</v>
      </c>
      <c r="K218" s="213" t="s">
        <v>1516</v>
      </c>
    </row>
    <row r="219" spans="1:11" ht="15.75">
      <c r="A219" s="214" t="s">
        <v>8</v>
      </c>
      <c r="B219" s="214" t="str">
        <f t="shared" si="3"/>
        <v>Digital Realty Trust - 12175 North Freeway</v>
      </c>
      <c r="C219" s="217" t="s">
        <v>684</v>
      </c>
      <c r="D219" s="214" t="s">
        <v>684</v>
      </c>
      <c r="E219" s="214" t="s">
        <v>1214</v>
      </c>
      <c r="F219" s="214" t="s">
        <v>8</v>
      </c>
      <c r="G219" s="214" t="s">
        <v>24</v>
      </c>
      <c r="H219" s="214" t="s">
        <v>561</v>
      </c>
      <c r="I219" s="215" t="s">
        <v>562</v>
      </c>
      <c r="J219" s="213" t="s">
        <v>561</v>
      </c>
      <c r="K219" s="213" t="s">
        <v>1516</v>
      </c>
    </row>
    <row r="220" spans="1:11" ht="15.75">
      <c r="A220" s="214" t="s">
        <v>8</v>
      </c>
      <c r="B220" s="214" t="str">
        <f t="shared" si="3"/>
        <v>Digital Realty Trust - 12235 North Freeway</v>
      </c>
      <c r="C220" s="217" t="s">
        <v>684</v>
      </c>
      <c r="D220" s="214" t="s">
        <v>684</v>
      </c>
      <c r="E220" s="214" t="s">
        <v>1213</v>
      </c>
      <c r="F220" s="214" t="s">
        <v>8</v>
      </c>
      <c r="G220" s="214" t="s">
        <v>24</v>
      </c>
      <c r="H220" s="214"/>
      <c r="I220" s="215" t="s">
        <v>562</v>
      </c>
      <c r="J220" s="213" t="s">
        <v>570</v>
      </c>
      <c r="K220" s="213" t="s">
        <v>1516</v>
      </c>
    </row>
    <row r="221" spans="1:11" ht="15.75">
      <c r="A221" s="214" t="s">
        <v>8</v>
      </c>
      <c r="B221" s="214" t="str">
        <f t="shared" si="3"/>
        <v>Digital Realty Trust - 12245 North Freeway</v>
      </c>
      <c r="C221" s="217" t="s">
        <v>684</v>
      </c>
      <c r="D221" s="214" t="s">
        <v>684</v>
      </c>
      <c r="E221" s="214" t="s">
        <v>1212</v>
      </c>
      <c r="F221" s="214" t="s">
        <v>8</v>
      </c>
      <c r="G221" s="214" t="s">
        <v>24</v>
      </c>
      <c r="H221" s="214"/>
      <c r="I221" s="215" t="s">
        <v>562</v>
      </c>
      <c r="J221" s="213" t="s">
        <v>570</v>
      </c>
      <c r="K221" s="213" t="s">
        <v>1516</v>
      </c>
    </row>
    <row r="222" spans="1:11" ht="15.75">
      <c r="A222" s="214" t="s">
        <v>8</v>
      </c>
      <c r="B222" s="214" t="str">
        <f t="shared" si="3"/>
        <v>EdgeConnex - 1510 Primewest Parkway</v>
      </c>
      <c r="C222" s="217" t="s">
        <v>751</v>
      </c>
      <c r="D222" s="214"/>
      <c r="E222" s="214" t="s">
        <v>1201</v>
      </c>
      <c r="F222" s="214" t="s">
        <v>1193</v>
      </c>
      <c r="G222" s="214" t="s">
        <v>24</v>
      </c>
      <c r="H222" s="214" t="s">
        <v>561</v>
      </c>
      <c r="I222" s="215" t="s">
        <v>570</v>
      </c>
      <c r="J222" s="213" t="s">
        <v>561</v>
      </c>
      <c r="K222" s="213" t="s">
        <v>1517</v>
      </c>
    </row>
    <row r="223" spans="1:11" ht="15.75">
      <c r="A223" s="214" t="s">
        <v>8</v>
      </c>
      <c r="B223" s="214" t="str">
        <f t="shared" si="3"/>
        <v>FIBERTOWN - 110 N Main St.</v>
      </c>
      <c r="C223" s="217" t="s">
        <v>1235</v>
      </c>
      <c r="D223" s="214" t="s">
        <v>1235</v>
      </c>
      <c r="E223" s="214" t="s">
        <v>1234</v>
      </c>
      <c r="F223" s="214" t="s">
        <v>1229</v>
      </c>
      <c r="G223" s="214" t="s">
        <v>24</v>
      </c>
      <c r="H223" s="214" t="s">
        <v>561</v>
      </c>
      <c r="I223" s="215" t="s">
        <v>562</v>
      </c>
      <c r="J223" s="213" t="s">
        <v>561</v>
      </c>
      <c r="K223" s="213" t="s">
        <v>1517</v>
      </c>
    </row>
    <row r="224" spans="1:11" ht="15.75">
      <c r="A224" s="214" t="s">
        <v>8</v>
      </c>
      <c r="B224" s="214" t="str">
        <f t="shared" si="3"/>
        <v>Fibertown - 120 North Main</v>
      </c>
      <c r="C224" s="217" t="s">
        <v>1221</v>
      </c>
      <c r="D224" s="214"/>
      <c r="E224" s="214" t="s">
        <v>1230</v>
      </c>
      <c r="F224" s="214" t="s">
        <v>1229</v>
      </c>
      <c r="G224" s="214" t="s">
        <v>24</v>
      </c>
      <c r="H224" s="214" t="s">
        <v>561</v>
      </c>
      <c r="I224" s="215" t="s">
        <v>562</v>
      </c>
      <c r="J224" s="213" t="s">
        <v>561</v>
      </c>
      <c r="K224" s="213" t="s">
        <v>1516</v>
      </c>
    </row>
    <row r="225" spans="1:11" ht="15.75">
      <c r="A225" s="214" t="s">
        <v>8</v>
      </c>
      <c r="B225" s="214" t="str">
        <f t="shared" si="3"/>
        <v>Fibertown - 12031 North Freeway</v>
      </c>
      <c r="C225" s="217" t="s">
        <v>1221</v>
      </c>
      <c r="D225" s="214" t="s">
        <v>684</v>
      </c>
      <c r="E225" s="214" t="s">
        <v>1220</v>
      </c>
      <c r="F225" s="214" t="s">
        <v>8</v>
      </c>
      <c r="G225" s="214" t="s">
        <v>24</v>
      </c>
      <c r="H225" s="214" t="s">
        <v>1219</v>
      </c>
      <c r="I225" s="215" t="s">
        <v>562</v>
      </c>
      <c r="J225" s="213" t="s">
        <v>570</v>
      </c>
      <c r="K225" s="213" t="s">
        <v>1517</v>
      </c>
    </row>
    <row r="226" spans="1:11" ht="15.75">
      <c r="A226" s="214" t="s">
        <v>8</v>
      </c>
      <c r="B226" s="214" t="str">
        <f t="shared" si="3"/>
        <v>Griffin Partners - 1301 Fannin Street</v>
      </c>
      <c r="C226" s="217" t="s">
        <v>1204</v>
      </c>
      <c r="D226" s="214" t="s">
        <v>1204</v>
      </c>
      <c r="E226" s="214" t="s">
        <v>1203</v>
      </c>
      <c r="F226" s="214" t="s">
        <v>8</v>
      </c>
      <c r="G226" s="214" t="s">
        <v>24</v>
      </c>
      <c r="H226" s="214" t="s">
        <v>561</v>
      </c>
      <c r="I226" s="215" t="s">
        <v>570</v>
      </c>
      <c r="J226" s="213" t="s">
        <v>561</v>
      </c>
      <c r="K226" s="213" t="s">
        <v>1519</v>
      </c>
    </row>
    <row r="227" spans="1:11" ht="15.75">
      <c r="A227" s="214" t="s">
        <v>8</v>
      </c>
      <c r="B227" s="214" t="str">
        <f t="shared" si="3"/>
        <v>iland Internet Solutions Corporation - 12001 North Freeway</v>
      </c>
      <c r="C227" s="217" t="s">
        <v>1228</v>
      </c>
      <c r="D227" s="214" t="s">
        <v>684</v>
      </c>
      <c r="E227" s="214" t="s">
        <v>1227</v>
      </c>
      <c r="F227" s="214" t="s">
        <v>8</v>
      </c>
      <c r="G227" s="214" t="s">
        <v>24</v>
      </c>
      <c r="H227" s="214" t="s">
        <v>561</v>
      </c>
      <c r="I227" s="215" t="s">
        <v>570</v>
      </c>
      <c r="J227" s="213" t="s">
        <v>561</v>
      </c>
      <c r="K227" s="213" t="s">
        <v>1516</v>
      </c>
    </row>
    <row r="228" spans="1:11" ht="15.75">
      <c r="A228" s="214" t="s">
        <v>8</v>
      </c>
      <c r="B228" s="214" t="str">
        <f t="shared" si="3"/>
        <v>Integra Telecom - 2500 CityWest Boulevard</v>
      </c>
      <c r="C228" s="217" t="s">
        <v>734</v>
      </c>
      <c r="D228" s="214"/>
      <c r="E228" s="214" t="s">
        <v>1191</v>
      </c>
      <c r="F228" s="214" t="s">
        <v>8</v>
      </c>
      <c r="G228" s="214" t="s">
        <v>24</v>
      </c>
      <c r="H228" s="214" t="s">
        <v>561</v>
      </c>
      <c r="I228" s="215" t="s">
        <v>570</v>
      </c>
      <c r="J228" s="213" t="s">
        <v>561</v>
      </c>
      <c r="K228" s="213" t="s">
        <v>1516</v>
      </c>
    </row>
    <row r="229" spans="1:11" ht="15.75">
      <c r="A229" s="214" t="s">
        <v>8</v>
      </c>
      <c r="B229" s="214" t="str">
        <f t="shared" si="3"/>
        <v>Inteliquent - 5959 Corporate Drive</v>
      </c>
      <c r="C229" s="217" t="s">
        <v>642</v>
      </c>
      <c r="D229" s="214" t="s">
        <v>985</v>
      </c>
      <c r="E229" s="214" t="s">
        <v>1170</v>
      </c>
      <c r="F229" s="214" t="s">
        <v>8</v>
      </c>
      <c r="G229" s="214" t="s">
        <v>24</v>
      </c>
      <c r="H229" s="214" t="s">
        <v>561</v>
      </c>
      <c r="I229" s="215" t="s">
        <v>570</v>
      </c>
      <c r="J229" s="213" t="s">
        <v>561</v>
      </c>
      <c r="K229" s="213" t="s">
        <v>1516</v>
      </c>
    </row>
    <row r="230" spans="1:11" ht="15.75">
      <c r="A230" s="214" t="s">
        <v>8</v>
      </c>
      <c r="B230" s="214" t="str">
        <f t="shared" si="3"/>
        <v>Internap Network Services - 1301 Fannin St. Suite 1100</v>
      </c>
      <c r="C230" s="217" t="s">
        <v>1208</v>
      </c>
      <c r="D230" s="214" t="s">
        <v>580</v>
      </c>
      <c r="E230" s="214" t="s">
        <v>1207</v>
      </c>
      <c r="F230" s="214" t="s">
        <v>8</v>
      </c>
      <c r="G230" s="214" t="s">
        <v>24</v>
      </c>
      <c r="H230" s="214" t="s">
        <v>561</v>
      </c>
      <c r="I230" s="215" t="s">
        <v>570</v>
      </c>
      <c r="J230" s="213" t="s">
        <v>561</v>
      </c>
      <c r="K230" s="213" t="s">
        <v>1517</v>
      </c>
    </row>
    <row r="231" spans="1:11" ht="15.75">
      <c r="A231" s="214" t="s">
        <v>8</v>
      </c>
      <c r="B231" s="214" t="str">
        <f t="shared" si="3"/>
        <v>Level 3 Communications - 1124 Hardy Road</v>
      </c>
      <c r="C231" s="217" t="s">
        <v>621</v>
      </c>
      <c r="D231" s="214" t="s">
        <v>621</v>
      </c>
      <c r="E231" s="214" t="s">
        <v>1231</v>
      </c>
      <c r="F231" s="214" t="s">
        <v>8</v>
      </c>
      <c r="G231" s="214" t="s">
        <v>24</v>
      </c>
      <c r="H231" s="214" t="s">
        <v>561</v>
      </c>
      <c r="I231" s="215" t="s">
        <v>570</v>
      </c>
      <c r="J231" s="213" t="s">
        <v>561</v>
      </c>
      <c r="K231" s="213" t="s">
        <v>1516</v>
      </c>
    </row>
    <row r="232" spans="1:11" ht="15.75">
      <c r="A232" s="214" t="s">
        <v>8</v>
      </c>
      <c r="B232" s="214" t="str">
        <f t="shared" si="3"/>
        <v>Level 3 Communications - 12001 North Freeway</v>
      </c>
      <c r="C232" s="217" t="s">
        <v>621</v>
      </c>
      <c r="D232" s="214" t="s">
        <v>684</v>
      </c>
      <c r="E232" s="214" t="s">
        <v>1227</v>
      </c>
      <c r="F232" s="214" t="s">
        <v>8</v>
      </c>
      <c r="G232" s="214" t="s">
        <v>24</v>
      </c>
      <c r="H232" s="214" t="s">
        <v>561</v>
      </c>
      <c r="I232" s="215" t="s">
        <v>570</v>
      </c>
      <c r="J232" s="213" t="s">
        <v>561</v>
      </c>
      <c r="K232" s="213" t="s">
        <v>1519</v>
      </c>
    </row>
    <row r="233" spans="1:11" ht="15.75">
      <c r="A233" s="214" t="s">
        <v>8</v>
      </c>
      <c r="B233" s="214" t="str">
        <f t="shared" si="3"/>
        <v>Level 3 Communications - 1301 Fannin Street</v>
      </c>
      <c r="C233" s="217" t="s">
        <v>621</v>
      </c>
      <c r="D233" s="214" t="s">
        <v>1204</v>
      </c>
      <c r="E233" s="214" t="s">
        <v>1203</v>
      </c>
      <c r="F233" s="214" t="s">
        <v>8</v>
      </c>
      <c r="G233" s="214" t="s">
        <v>24</v>
      </c>
      <c r="H233" s="214" t="s">
        <v>561</v>
      </c>
      <c r="I233" s="215" t="s">
        <v>570</v>
      </c>
      <c r="J233" s="213" t="s">
        <v>561</v>
      </c>
      <c r="K233" s="213" t="s">
        <v>1516</v>
      </c>
    </row>
    <row r="234" spans="1:11" ht="15.75">
      <c r="A234" s="214" t="s">
        <v>8</v>
      </c>
      <c r="B234" s="214" t="str">
        <f t="shared" si="3"/>
        <v>Level 3 Communications - 5959 Corporate Dr. Ste. 3900</v>
      </c>
      <c r="C234" s="217" t="s">
        <v>621</v>
      </c>
      <c r="D234" s="214" t="s">
        <v>621</v>
      </c>
      <c r="E234" s="214" t="s">
        <v>1172</v>
      </c>
      <c r="F234" s="214" t="s">
        <v>8</v>
      </c>
      <c r="G234" s="214" t="s">
        <v>24</v>
      </c>
      <c r="H234" s="214" t="s">
        <v>561</v>
      </c>
      <c r="I234" s="215" t="s">
        <v>570</v>
      </c>
      <c r="J234" s="213" t="s">
        <v>561</v>
      </c>
      <c r="K234" s="213" t="s">
        <v>1517</v>
      </c>
    </row>
    <row r="235" spans="1:11" ht="15.75">
      <c r="A235" s="214" t="s">
        <v>8</v>
      </c>
      <c r="B235" s="214" t="str">
        <f t="shared" si="3"/>
        <v>Level 3 Communications - 7060 Empire Central Drive</v>
      </c>
      <c r="C235" s="217" t="s">
        <v>621</v>
      </c>
      <c r="D235" s="214" t="s">
        <v>635</v>
      </c>
      <c r="E235" s="214" t="s">
        <v>1166</v>
      </c>
      <c r="F235" s="214" t="s">
        <v>8</v>
      </c>
      <c r="G235" s="214" t="s">
        <v>24</v>
      </c>
      <c r="H235" s="214" t="s">
        <v>561</v>
      </c>
      <c r="I235" s="215" t="s">
        <v>562</v>
      </c>
      <c r="J235" s="213" t="s">
        <v>561</v>
      </c>
      <c r="K235" s="213" t="s">
        <v>1517</v>
      </c>
    </row>
    <row r="236" spans="1:11" ht="15.75">
      <c r="A236" s="214" t="s">
        <v>8</v>
      </c>
      <c r="B236" s="214" t="str">
        <f t="shared" si="3"/>
        <v>Montgomery Westland Bunker - 550 Club Drive</v>
      </c>
      <c r="C236" s="217" t="s">
        <v>1178</v>
      </c>
      <c r="D236" s="214" t="s">
        <v>1177</v>
      </c>
      <c r="E236" s="214" t="s">
        <v>1176</v>
      </c>
      <c r="F236" s="214" t="s">
        <v>1175</v>
      </c>
      <c r="G236" s="214" t="s">
        <v>24</v>
      </c>
      <c r="H236" s="214" t="s">
        <v>1174</v>
      </c>
      <c r="I236" s="215" t="s">
        <v>562</v>
      </c>
      <c r="J236" s="213" t="s">
        <v>570</v>
      </c>
      <c r="K236" s="213" t="s">
        <v>1517</v>
      </c>
    </row>
    <row r="237" spans="1:11" ht="15.75">
      <c r="A237" s="214" t="s">
        <v>8</v>
      </c>
      <c r="B237" s="214" t="str">
        <f t="shared" si="3"/>
        <v>Navisite / Time Warner Cable - 1301 Fannin Street</v>
      </c>
      <c r="C237" s="217" t="s">
        <v>1206</v>
      </c>
      <c r="D237" s="214" t="s">
        <v>580</v>
      </c>
      <c r="E237" s="214" t="s">
        <v>1203</v>
      </c>
      <c r="F237" s="214" t="s">
        <v>8</v>
      </c>
      <c r="G237" s="214" t="s">
        <v>24</v>
      </c>
      <c r="H237" s="214" t="s">
        <v>561</v>
      </c>
      <c r="I237" s="215" t="s">
        <v>570</v>
      </c>
      <c r="J237" s="213" t="s">
        <v>561</v>
      </c>
      <c r="K237" s="213" t="s">
        <v>1517</v>
      </c>
    </row>
    <row r="238" spans="1:11" ht="15.75">
      <c r="A238" s="214" t="s">
        <v>8</v>
      </c>
      <c r="B238" s="214" t="str">
        <f t="shared" si="3"/>
        <v>NETRALITY PROPERTIES - 1301 Fannin St.</v>
      </c>
      <c r="C238" s="217" t="s">
        <v>580</v>
      </c>
      <c r="D238" s="214" t="s">
        <v>580</v>
      </c>
      <c r="E238" s="214" t="s">
        <v>1211</v>
      </c>
      <c r="F238" s="214" t="s">
        <v>8</v>
      </c>
      <c r="G238" s="214" t="s">
        <v>24</v>
      </c>
      <c r="H238" s="214" t="s">
        <v>1210</v>
      </c>
      <c r="I238" s="215" t="s">
        <v>562</v>
      </c>
      <c r="J238" s="213" t="s">
        <v>570</v>
      </c>
      <c r="K238" s="213" t="s">
        <v>1519</v>
      </c>
    </row>
    <row r="239" spans="1:11" ht="15.75">
      <c r="A239" s="214" t="s">
        <v>8</v>
      </c>
      <c r="B239" s="214" t="str">
        <f t="shared" si="3"/>
        <v>Optiquest - 780 Westridge Road</v>
      </c>
      <c r="C239" s="217" t="s">
        <v>1159</v>
      </c>
      <c r="D239" s="214"/>
      <c r="E239" s="214" t="s">
        <v>1158</v>
      </c>
      <c r="F239" s="214" t="s">
        <v>1155</v>
      </c>
      <c r="G239" s="214" t="s">
        <v>24</v>
      </c>
      <c r="H239" s="214" t="s">
        <v>561</v>
      </c>
      <c r="I239" s="215" t="s">
        <v>570</v>
      </c>
      <c r="J239" s="213" t="s">
        <v>561</v>
      </c>
      <c r="K239" s="213" t="s">
        <v>1516</v>
      </c>
    </row>
    <row r="240" spans="1:11" ht="15.75">
      <c r="A240" s="214" t="s">
        <v>8</v>
      </c>
      <c r="B240" s="214" t="str">
        <f t="shared" si="3"/>
        <v>Quasar Data Center - 1001 Texas Street</v>
      </c>
      <c r="C240" s="217" t="s">
        <v>1242</v>
      </c>
      <c r="D240" s="214" t="s">
        <v>1241</v>
      </c>
      <c r="E240" s="214" t="s">
        <v>1240</v>
      </c>
      <c r="F240" s="214" t="s">
        <v>8</v>
      </c>
      <c r="G240" s="214" t="s">
        <v>24</v>
      </c>
      <c r="H240" s="214" t="s">
        <v>561</v>
      </c>
      <c r="I240" s="215" t="s">
        <v>570</v>
      </c>
      <c r="J240" s="213" t="s">
        <v>561</v>
      </c>
      <c r="K240" s="213" t="s">
        <v>1517</v>
      </c>
    </row>
    <row r="241" spans="1:11" ht="15.75">
      <c r="A241" s="214" t="s">
        <v>8</v>
      </c>
      <c r="B241" s="214" t="str">
        <f t="shared" si="3"/>
        <v>SCALEMATRIX - 1510 Primewest Pkwy</v>
      </c>
      <c r="C241" s="217" t="s">
        <v>1200</v>
      </c>
      <c r="D241" s="214" t="s">
        <v>1199</v>
      </c>
      <c r="E241" s="214" t="s">
        <v>1197</v>
      </c>
      <c r="F241" s="214" t="s">
        <v>1193</v>
      </c>
      <c r="G241" s="214" t="s">
        <v>24</v>
      </c>
      <c r="H241" s="214" t="s">
        <v>561</v>
      </c>
      <c r="I241" s="215" t="s">
        <v>570</v>
      </c>
      <c r="J241" s="213" t="s">
        <v>561</v>
      </c>
      <c r="K241" s="213" t="s">
        <v>1517</v>
      </c>
    </row>
    <row r="242" spans="1:11" ht="15.75">
      <c r="A242" s="214" t="s">
        <v>8</v>
      </c>
      <c r="B242" s="214" t="str">
        <f t="shared" si="3"/>
        <v>SKYBOX DATACENTERS - 22000 Franz Rd.</v>
      </c>
      <c r="C242" s="217" t="s">
        <v>1195</v>
      </c>
      <c r="D242" s="214" t="s">
        <v>1195</v>
      </c>
      <c r="E242" s="214" t="s">
        <v>1194</v>
      </c>
      <c r="F242" s="214" t="s">
        <v>1193</v>
      </c>
      <c r="G242" s="214" t="s">
        <v>24</v>
      </c>
      <c r="H242" s="214"/>
      <c r="I242" s="215" t="s">
        <v>562</v>
      </c>
      <c r="J242" s="213" t="s">
        <v>570</v>
      </c>
      <c r="K242" s="213" t="s">
        <v>1517</v>
      </c>
    </row>
    <row r="243" spans="1:11" ht="15.75">
      <c r="A243" s="214" t="s">
        <v>8</v>
      </c>
      <c r="B243" s="214" t="str">
        <f t="shared" si="3"/>
        <v>SoftLayer - 390 Benmar Drive</v>
      </c>
      <c r="C243" s="217" t="s">
        <v>756</v>
      </c>
      <c r="D243" s="214"/>
      <c r="E243" s="214" t="s">
        <v>1190</v>
      </c>
      <c r="F243" s="214" t="s">
        <v>8</v>
      </c>
      <c r="G243" s="214" t="s">
        <v>24</v>
      </c>
      <c r="H243" s="214" t="s">
        <v>561</v>
      </c>
      <c r="I243" s="215" t="s">
        <v>562</v>
      </c>
      <c r="J243" s="213" t="s">
        <v>561</v>
      </c>
      <c r="K243" s="213" t="s">
        <v>1516</v>
      </c>
    </row>
    <row r="244" spans="1:11" ht="15.75">
      <c r="A244" s="214" t="s">
        <v>8</v>
      </c>
      <c r="B244" s="214" t="str">
        <f t="shared" si="3"/>
        <v>SoftLayer - 855 Greens Parkway</v>
      </c>
      <c r="C244" s="217" t="s">
        <v>756</v>
      </c>
      <c r="D244" s="214"/>
      <c r="E244" s="214" t="s">
        <v>1157</v>
      </c>
      <c r="F244" s="214" t="s">
        <v>8</v>
      </c>
      <c r="G244" s="214" t="s">
        <v>24</v>
      </c>
      <c r="H244" s="214" t="s">
        <v>561</v>
      </c>
      <c r="I244" s="215" t="s">
        <v>562</v>
      </c>
      <c r="J244" s="213" t="s">
        <v>561</v>
      </c>
      <c r="K244" s="213" t="s">
        <v>1516</v>
      </c>
    </row>
    <row r="245" spans="1:11" ht="15.75">
      <c r="A245" s="214" t="s">
        <v>8</v>
      </c>
      <c r="B245" s="214" t="str">
        <f t="shared" si="3"/>
        <v>Southern Union - 7210 Ardmore Street</v>
      </c>
      <c r="C245" s="217" t="s">
        <v>1165</v>
      </c>
      <c r="D245" s="214"/>
      <c r="E245" s="214" t="s">
        <v>1164</v>
      </c>
      <c r="F245" s="214" t="s">
        <v>8</v>
      </c>
      <c r="G245" s="214" t="s">
        <v>24</v>
      </c>
      <c r="H245" s="214" t="s">
        <v>561</v>
      </c>
      <c r="I245" s="215" t="s">
        <v>562</v>
      </c>
      <c r="J245" s="213" t="s">
        <v>561</v>
      </c>
      <c r="K245" s="213" t="s">
        <v>1516</v>
      </c>
    </row>
    <row r="246" spans="1:11" ht="15.75">
      <c r="A246" s="214" t="s">
        <v>8</v>
      </c>
      <c r="B246" s="214" t="str">
        <f t="shared" si="3"/>
        <v>StratITsphere - 10555 Cossey Road</v>
      </c>
      <c r="C246" s="217" t="s">
        <v>1237</v>
      </c>
      <c r="D246" s="214" t="s">
        <v>1202</v>
      </c>
      <c r="E246" s="214" t="s">
        <v>1236</v>
      </c>
      <c r="F246" s="214" t="s">
        <v>8</v>
      </c>
      <c r="G246" s="214" t="s">
        <v>24</v>
      </c>
      <c r="H246" s="214" t="s">
        <v>561</v>
      </c>
      <c r="I246" s="215" t="s">
        <v>570</v>
      </c>
      <c r="J246" s="213" t="s">
        <v>561</v>
      </c>
      <c r="K246" s="213" t="s">
        <v>1517</v>
      </c>
    </row>
    <row r="247" spans="1:11" ht="15.75">
      <c r="A247" s="214" t="s">
        <v>8</v>
      </c>
      <c r="B247" s="214" t="str">
        <f t="shared" si="3"/>
        <v>STRATITSPHERE DATA - 1510 Primewest Parkway</v>
      </c>
      <c r="C247" s="217" t="s">
        <v>1202</v>
      </c>
      <c r="D247" s="214" t="s">
        <v>1202</v>
      </c>
      <c r="E247" s="214" t="s">
        <v>1201</v>
      </c>
      <c r="F247" s="214" t="s">
        <v>1193</v>
      </c>
      <c r="G247" s="214" t="s">
        <v>24</v>
      </c>
      <c r="H247" s="214" t="s">
        <v>561</v>
      </c>
      <c r="I247" s="215" t="s">
        <v>570</v>
      </c>
      <c r="J247" s="213" t="s">
        <v>561</v>
      </c>
      <c r="K247" s="213" t="s">
        <v>1519</v>
      </c>
    </row>
    <row r="248" spans="1:11" ht="15.75">
      <c r="A248" s="214" t="s">
        <v>8</v>
      </c>
      <c r="B248" s="214" t="str">
        <f t="shared" si="3"/>
        <v>Stream Data Centers - 4001 Technology Forest Boulevard</v>
      </c>
      <c r="C248" s="217" t="s">
        <v>1079</v>
      </c>
      <c r="D248" s="214" t="s">
        <v>681</v>
      </c>
      <c r="E248" s="214" t="s">
        <v>1187</v>
      </c>
      <c r="F248" s="214" t="s">
        <v>1186</v>
      </c>
      <c r="G248" s="214" t="s">
        <v>24</v>
      </c>
      <c r="H248" s="214" t="s">
        <v>1189</v>
      </c>
      <c r="I248" s="215" t="s">
        <v>562</v>
      </c>
      <c r="J248" s="213" t="s">
        <v>570</v>
      </c>
      <c r="K248" s="213" t="s">
        <v>1517</v>
      </c>
    </row>
    <row r="249" spans="1:11" ht="15.75">
      <c r="A249" s="214" t="s">
        <v>8</v>
      </c>
      <c r="B249" s="214" t="str">
        <f t="shared" si="3"/>
        <v>SunGard - 12175 North Freeway</v>
      </c>
      <c r="C249" s="217" t="s">
        <v>628</v>
      </c>
      <c r="D249" s="214" t="s">
        <v>684</v>
      </c>
      <c r="E249" s="214" t="s">
        <v>1214</v>
      </c>
      <c r="F249" s="214" t="s">
        <v>8</v>
      </c>
      <c r="G249" s="214" t="s">
        <v>24</v>
      </c>
      <c r="H249" s="214" t="s">
        <v>561</v>
      </c>
      <c r="I249" s="215" t="s">
        <v>562</v>
      </c>
      <c r="J249" s="213" t="s">
        <v>561</v>
      </c>
      <c r="K249" s="213" t="s">
        <v>1516</v>
      </c>
    </row>
    <row r="250" spans="1:11" ht="15.75">
      <c r="A250" s="214" t="s">
        <v>8</v>
      </c>
      <c r="B250" s="214" t="str">
        <f t="shared" si="3"/>
        <v>SunGard Availability Services - 12025 North Freeway</v>
      </c>
      <c r="C250" s="217" t="s">
        <v>1069</v>
      </c>
      <c r="D250" s="214" t="s">
        <v>684</v>
      </c>
      <c r="E250" s="214" t="s">
        <v>1222</v>
      </c>
      <c r="F250" s="214" t="s">
        <v>8</v>
      </c>
      <c r="G250" s="214" t="s">
        <v>24</v>
      </c>
      <c r="H250" s="214" t="s">
        <v>561</v>
      </c>
      <c r="I250" s="215" t="s">
        <v>570</v>
      </c>
      <c r="J250" s="213" t="s">
        <v>561</v>
      </c>
      <c r="K250" s="213" t="s">
        <v>1517</v>
      </c>
    </row>
    <row r="251" spans="1:11" ht="15.75">
      <c r="A251" s="214" t="s">
        <v>8</v>
      </c>
      <c r="B251" s="214" t="str">
        <f t="shared" si="3"/>
        <v>SunGard Availability Services - 757 N Eldridge Parkway, Suite 200</v>
      </c>
      <c r="C251" s="217" t="s">
        <v>1069</v>
      </c>
      <c r="D251" s="214" t="s">
        <v>641</v>
      </c>
      <c r="E251" s="214" t="s">
        <v>1163</v>
      </c>
      <c r="F251" s="214" t="s">
        <v>8</v>
      </c>
      <c r="G251" s="214" t="s">
        <v>24</v>
      </c>
      <c r="H251" s="214" t="s">
        <v>561</v>
      </c>
      <c r="I251" s="215" t="s">
        <v>570</v>
      </c>
      <c r="J251" s="213" t="s">
        <v>561</v>
      </c>
      <c r="K251" s="213" t="s">
        <v>1517</v>
      </c>
    </row>
    <row r="252" spans="1:11" ht="15.75">
      <c r="A252" s="214" t="s">
        <v>8</v>
      </c>
      <c r="B252" s="214" t="str">
        <f t="shared" si="3"/>
        <v>TeleSource IDC - 1301 Fannin Street</v>
      </c>
      <c r="C252" s="217" t="s">
        <v>1205</v>
      </c>
      <c r="D252" s="214" t="s">
        <v>1204</v>
      </c>
      <c r="E252" s="214" t="s">
        <v>1203</v>
      </c>
      <c r="F252" s="214" t="s">
        <v>8</v>
      </c>
      <c r="G252" s="214" t="s">
        <v>24</v>
      </c>
      <c r="H252" s="214" t="s">
        <v>561</v>
      </c>
      <c r="I252" s="215" t="s">
        <v>570</v>
      </c>
      <c r="J252" s="213" t="s">
        <v>561</v>
      </c>
      <c r="K252" s="213" t="s">
        <v>1516</v>
      </c>
    </row>
    <row r="253" spans="1:11" ht="15.75">
      <c r="A253" s="214" t="s">
        <v>8</v>
      </c>
      <c r="B253" s="214" t="str">
        <f t="shared" si="3"/>
        <v>Terremark (Verizon) - 1515 Aldine Meadow Road</v>
      </c>
      <c r="C253" s="217" t="s">
        <v>722</v>
      </c>
      <c r="D253" s="214" t="s">
        <v>721</v>
      </c>
      <c r="E253" s="214" t="s">
        <v>1196</v>
      </c>
      <c r="F253" s="214" t="s">
        <v>8</v>
      </c>
      <c r="G253" s="214" t="s">
        <v>24</v>
      </c>
      <c r="H253" s="214"/>
      <c r="I253" s="215" t="s">
        <v>562</v>
      </c>
      <c r="J253" s="213" t="s">
        <v>570</v>
      </c>
      <c r="K253" s="213" t="s">
        <v>1519</v>
      </c>
    </row>
    <row r="254" spans="1:11" ht="15.75">
      <c r="A254" s="214" t="s">
        <v>8</v>
      </c>
      <c r="B254" s="214" t="str">
        <f t="shared" si="3"/>
        <v>Verizon / Terremark - 1100 Louisiana St</v>
      </c>
      <c r="C254" s="217" t="s">
        <v>1233</v>
      </c>
      <c r="D254" s="214" t="s">
        <v>721</v>
      </c>
      <c r="E254" s="214" t="s">
        <v>1232</v>
      </c>
      <c r="F254" s="214" t="s">
        <v>8</v>
      </c>
      <c r="G254" s="214" t="s">
        <v>24</v>
      </c>
      <c r="H254" s="214" t="s">
        <v>561</v>
      </c>
      <c r="I254" s="215" t="s">
        <v>562</v>
      </c>
      <c r="J254" s="213" t="s">
        <v>561</v>
      </c>
      <c r="K254" s="213" t="s">
        <v>1517</v>
      </c>
    </row>
    <row r="255" spans="1:11" ht="15.75">
      <c r="A255" s="214" t="s">
        <v>8</v>
      </c>
      <c r="B255" s="214" t="str">
        <f t="shared" si="3"/>
        <v>WINDSTREAM HOSTED SOLUTIONS - 12017 North Freeway</v>
      </c>
      <c r="C255" s="217" t="s">
        <v>1225</v>
      </c>
      <c r="D255" s="214" t="s">
        <v>1224</v>
      </c>
      <c r="E255" s="214" t="s">
        <v>1223</v>
      </c>
      <c r="F255" s="214" t="s">
        <v>8</v>
      </c>
      <c r="G255" s="214" t="s">
        <v>24</v>
      </c>
      <c r="H255" s="214" t="s">
        <v>561</v>
      </c>
      <c r="I255" s="215" t="s">
        <v>562</v>
      </c>
      <c r="J255" s="213" t="s">
        <v>561</v>
      </c>
      <c r="K255" s="213" t="s">
        <v>1516</v>
      </c>
    </row>
    <row r="256" spans="1:11" ht="15.75">
      <c r="A256" s="214" t="s">
        <v>8</v>
      </c>
      <c r="B256" s="214" t="str">
        <f t="shared" si="3"/>
        <v>Windstream Hosted Solutions - 12105 North Freeway</v>
      </c>
      <c r="C256" s="217" t="s">
        <v>1216</v>
      </c>
      <c r="D256" s="214" t="s">
        <v>684</v>
      </c>
      <c r="E256" s="214" t="s">
        <v>1217</v>
      </c>
      <c r="F256" s="214" t="s">
        <v>8</v>
      </c>
      <c r="G256" s="214" t="s">
        <v>24</v>
      </c>
      <c r="H256" s="214" t="s">
        <v>561</v>
      </c>
      <c r="I256" s="215" t="s">
        <v>562</v>
      </c>
      <c r="J256" s="213" t="s">
        <v>561</v>
      </c>
      <c r="K256" s="213" t="s">
        <v>1519</v>
      </c>
    </row>
    <row r="257" spans="1:11" ht="15.75">
      <c r="A257" s="214" t="s">
        <v>8</v>
      </c>
      <c r="B257" s="214" t="str">
        <f t="shared" si="3"/>
        <v>Windstream Hosted Solutions - 12167 N I 45</v>
      </c>
      <c r="C257" s="217" t="s">
        <v>1216</v>
      </c>
      <c r="D257" s="214" t="s">
        <v>684</v>
      </c>
      <c r="E257" s="214" t="s">
        <v>1215</v>
      </c>
      <c r="F257" s="214" t="s">
        <v>8</v>
      </c>
      <c r="G257" s="214" t="s">
        <v>24</v>
      </c>
      <c r="H257" s="214" t="s">
        <v>561</v>
      </c>
      <c r="I257" s="215" t="s">
        <v>562</v>
      </c>
      <c r="J257" s="213" t="s">
        <v>561</v>
      </c>
      <c r="K257" s="213" t="s">
        <v>1516</v>
      </c>
    </row>
    <row r="258" spans="1:11" ht="15.75">
      <c r="A258" s="214" t="s">
        <v>8</v>
      </c>
      <c r="B258" s="214" t="str">
        <f t="shared" ref="B258:B322" si="4">C258&amp;" - "&amp;E258</f>
        <v>WiredZone - 5959 Corporate Drive</v>
      </c>
      <c r="C258" s="217" t="s">
        <v>1171</v>
      </c>
      <c r="D258" s="214"/>
      <c r="E258" s="214" t="s">
        <v>1170</v>
      </c>
      <c r="F258" s="214" t="s">
        <v>8</v>
      </c>
      <c r="G258" s="214" t="s">
        <v>24</v>
      </c>
      <c r="H258" s="214" t="s">
        <v>561</v>
      </c>
      <c r="I258" s="215" t="s">
        <v>570</v>
      </c>
      <c r="J258" s="213" t="s">
        <v>561</v>
      </c>
      <c r="K258" s="213" t="s">
        <v>1516</v>
      </c>
    </row>
    <row r="259" spans="1:11" ht="15.75">
      <c r="A259" s="214" t="s">
        <v>8</v>
      </c>
      <c r="B259" s="214" t="str">
        <f t="shared" si="4"/>
        <v>XO Communications - 1301 Fannin St. 11th Floor</v>
      </c>
      <c r="C259" s="217" t="s">
        <v>673</v>
      </c>
      <c r="D259" s="214" t="s">
        <v>580</v>
      </c>
      <c r="E259" s="214" t="s">
        <v>1209</v>
      </c>
      <c r="F259" s="214" t="s">
        <v>8</v>
      </c>
      <c r="G259" s="214" t="s">
        <v>24</v>
      </c>
      <c r="H259" s="214" t="s">
        <v>561</v>
      </c>
      <c r="I259" s="215" t="s">
        <v>570</v>
      </c>
      <c r="J259" s="213" t="s">
        <v>561</v>
      </c>
      <c r="K259" s="213" t="s">
        <v>1517</v>
      </c>
    </row>
    <row r="260" spans="1:11" ht="15.75">
      <c r="A260" s="214" t="s">
        <v>8</v>
      </c>
      <c r="B260" s="214" t="str">
        <f t="shared" si="4"/>
        <v>XO Communications - 2401 Portsmouth Street</v>
      </c>
      <c r="C260" s="217" t="s">
        <v>673</v>
      </c>
      <c r="D260" s="214" t="s">
        <v>673</v>
      </c>
      <c r="E260" s="214" t="s">
        <v>1192</v>
      </c>
      <c r="F260" s="214" t="s">
        <v>8</v>
      </c>
      <c r="G260" s="214" t="s">
        <v>24</v>
      </c>
      <c r="H260" s="214" t="s">
        <v>561</v>
      </c>
      <c r="I260" s="215" t="s">
        <v>570</v>
      </c>
      <c r="J260" s="213" t="s">
        <v>561</v>
      </c>
      <c r="K260" s="213" t="s">
        <v>1517</v>
      </c>
    </row>
    <row r="261" spans="1:11" ht="15.75">
      <c r="A261" s="214" t="s">
        <v>577</v>
      </c>
      <c r="B261" s="214" t="s">
        <v>1621</v>
      </c>
      <c r="C261" s="217"/>
      <c r="D261" s="214"/>
      <c r="E261" s="214"/>
      <c r="F261" s="214"/>
      <c r="G261" s="214"/>
      <c r="H261" s="214"/>
      <c r="I261" s="215"/>
      <c r="J261" s="213"/>
      <c r="K261" s="213"/>
    </row>
    <row r="262" spans="1:11" ht="15.75">
      <c r="A262" s="214" t="s">
        <v>577</v>
      </c>
      <c r="B262" s="214" t="str">
        <f t="shared" si="4"/>
        <v>365 MAIN - 3110 North Central Ave.</v>
      </c>
      <c r="C262" s="217" t="s">
        <v>828</v>
      </c>
      <c r="D262" s="214" t="s">
        <v>828</v>
      </c>
      <c r="E262" s="214" t="s">
        <v>1471</v>
      </c>
      <c r="F262" s="214" t="s">
        <v>1470</v>
      </c>
      <c r="G262" s="214" t="s">
        <v>15</v>
      </c>
      <c r="H262" s="214" t="s">
        <v>561</v>
      </c>
      <c r="I262" s="215" t="s">
        <v>562</v>
      </c>
      <c r="J262" s="213" t="s">
        <v>561</v>
      </c>
      <c r="K262" s="213" t="s">
        <v>1516</v>
      </c>
    </row>
    <row r="263" spans="1:11" ht="15.75">
      <c r="A263" s="214" t="s">
        <v>577</v>
      </c>
      <c r="B263" s="214" t="str">
        <f t="shared" si="4"/>
        <v>4dv.net - 6 Inverness Drive East</v>
      </c>
      <c r="C263" s="217" t="s">
        <v>1091</v>
      </c>
      <c r="D263" s="214"/>
      <c r="E263" s="214" t="s">
        <v>1090</v>
      </c>
      <c r="F263" s="214" t="s">
        <v>1045</v>
      </c>
      <c r="G263" s="214" t="s">
        <v>17</v>
      </c>
      <c r="H263" s="214" t="s">
        <v>561</v>
      </c>
      <c r="I263" s="215" t="s">
        <v>562</v>
      </c>
      <c r="J263" s="213" t="s">
        <v>561</v>
      </c>
      <c r="K263" s="213" t="s">
        <v>1516</v>
      </c>
    </row>
    <row r="264" spans="1:11" ht="15.75">
      <c r="A264" s="214" t="s">
        <v>577</v>
      </c>
      <c r="B264" s="214" t="str">
        <f t="shared" si="4"/>
        <v>910 Telecom - 910 15th Street</v>
      </c>
      <c r="C264" s="217" t="s">
        <v>1062</v>
      </c>
      <c r="D264" s="214" t="s">
        <v>1060</v>
      </c>
      <c r="E264" s="214" t="s">
        <v>1057</v>
      </c>
      <c r="F264" s="214" t="s">
        <v>1021</v>
      </c>
      <c r="G264" s="214" t="s">
        <v>17</v>
      </c>
      <c r="H264" s="214" t="s">
        <v>561</v>
      </c>
      <c r="I264" s="215" t="s">
        <v>570</v>
      </c>
      <c r="J264" s="213" t="s">
        <v>561</v>
      </c>
      <c r="K264" s="213" t="s">
        <v>1516</v>
      </c>
    </row>
    <row r="265" spans="1:11" ht="15.75">
      <c r="A265" s="214" t="s">
        <v>577</v>
      </c>
      <c r="B265" s="214" t="str">
        <f t="shared" si="4"/>
        <v>ASCENT - Denver</v>
      </c>
      <c r="C265" s="217" t="s">
        <v>1154</v>
      </c>
      <c r="D265" s="214" t="s">
        <v>1154</v>
      </c>
      <c r="E265" s="214" t="str">
        <f>F265</f>
        <v>Denver</v>
      </c>
      <c r="F265" s="214" t="s">
        <v>1021</v>
      </c>
      <c r="G265" s="214" t="s">
        <v>17</v>
      </c>
      <c r="H265" s="214" t="s">
        <v>561</v>
      </c>
      <c r="I265" s="215" t="s">
        <v>562</v>
      </c>
      <c r="J265" s="213" t="s">
        <v>561</v>
      </c>
      <c r="K265" s="213" t="s">
        <v>1519</v>
      </c>
    </row>
    <row r="266" spans="1:11" ht="15.75">
      <c r="A266" s="214" t="s">
        <v>577</v>
      </c>
      <c r="B266" s="214" t="str">
        <f t="shared" si="4"/>
        <v>AT&amp;T - 572 South Delong Street</v>
      </c>
      <c r="C266" s="217" t="s">
        <v>772</v>
      </c>
      <c r="D266" s="214"/>
      <c r="E266" s="214" t="s">
        <v>984</v>
      </c>
      <c r="F266" s="214" t="s">
        <v>967</v>
      </c>
      <c r="G266" s="214" t="s">
        <v>25</v>
      </c>
      <c r="H266" s="214" t="s">
        <v>561</v>
      </c>
      <c r="I266" s="215" t="s">
        <v>570</v>
      </c>
      <c r="J266" s="213" t="s">
        <v>561</v>
      </c>
      <c r="K266" s="213" t="s">
        <v>1516</v>
      </c>
    </row>
    <row r="267" spans="1:11" ht="15.75">
      <c r="A267" s="214" t="s">
        <v>577</v>
      </c>
      <c r="B267" s="214" t="str">
        <f t="shared" si="4"/>
        <v>ATT/CenturyLink Carrier Hotel - 70 South State</v>
      </c>
      <c r="C267" s="217" t="s">
        <v>982</v>
      </c>
      <c r="D267" s="214"/>
      <c r="E267" s="214" t="s">
        <v>981</v>
      </c>
      <c r="F267" s="214" t="s">
        <v>967</v>
      </c>
      <c r="G267" s="214" t="s">
        <v>25</v>
      </c>
      <c r="H267" s="214" t="s">
        <v>561</v>
      </c>
      <c r="I267" s="215" t="s">
        <v>562</v>
      </c>
      <c r="J267" s="213" t="s">
        <v>561</v>
      </c>
      <c r="K267" s="213" t="s">
        <v>1516</v>
      </c>
    </row>
    <row r="268" spans="1:11" ht="15.75">
      <c r="A268" s="214" t="s">
        <v>577</v>
      </c>
      <c r="B268" s="214" t="str">
        <f t="shared" si="4"/>
        <v>bigbyte.cc - 123 Central Ave NW</v>
      </c>
      <c r="C268" s="217" t="s">
        <v>1038</v>
      </c>
      <c r="D268" s="214" t="s">
        <v>1038</v>
      </c>
      <c r="E268" s="214" t="s">
        <v>1037</v>
      </c>
      <c r="F268" s="214" t="s">
        <v>1024</v>
      </c>
      <c r="G268" s="214" t="s">
        <v>22</v>
      </c>
      <c r="H268" s="214" t="s">
        <v>1036</v>
      </c>
      <c r="I268" s="215" t="s">
        <v>562</v>
      </c>
      <c r="J268" s="213" t="s">
        <v>570</v>
      </c>
      <c r="K268" s="213" t="s">
        <v>1519</v>
      </c>
    </row>
    <row r="269" spans="1:11" ht="15.75">
      <c r="A269" s="214" t="s">
        <v>577</v>
      </c>
      <c r="B269" s="214" t="str">
        <f t="shared" si="4"/>
        <v>C7 DATA CENTERS - 14926 Pony Express Dr.</v>
      </c>
      <c r="C269" s="217" t="s">
        <v>995</v>
      </c>
      <c r="D269" s="214" t="s">
        <v>995</v>
      </c>
      <c r="E269" s="214" t="s">
        <v>1012</v>
      </c>
      <c r="F269" s="214" t="s">
        <v>1010</v>
      </c>
      <c r="G269" s="214" t="s">
        <v>25</v>
      </c>
      <c r="H269" s="214" t="s">
        <v>561</v>
      </c>
      <c r="I269" s="215" t="s">
        <v>570</v>
      </c>
      <c r="J269" s="213" t="s">
        <v>561</v>
      </c>
      <c r="K269" s="213" t="s">
        <v>1519</v>
      </c>
    </row>
    <row r="270" spans="1:11" ht="15.75">
      <c r="A270" s="214" t="s">
        <v>577</v>
      </c>
      <c r="B270" s="214" t="str">
        <f t="shared" si="4"/>
        <v>C7 Data Centers - 14944 Pony Express Drive</v>
      </c>
      <c r="C270" s="217" t="s">
        <v>980</v>
      </c>
      <c r="D270" s="214" t="s">
        <v>995</v>
      </c>
      <c r="E270" s="214" t="s">
        <v>1011</v>
      </c>
      <c r="F270" s="214" t="s">
        <v>1010</v>
      </c>
      <c r="G270" s="214" t="s">
        <v>25</v>
      </c>
      <c r="H270" s="214" t="s">
        <v>561</v>
      </c>
      <c r="I270" s="215" t="s">
        <v>570</v>
      </c>
      <c r="J270" s="213" t="s">
        <v>561</v>
      </c>
      <c r="K270" s="213" t="s">
        <v>1517</v>
      </c>
    </row>
    <row r="271" spans="1:11" ht="15.75">
      <c r="A271" s="214" t="s">
        <v>577</v>
      </c>
      <c r="B271" s="214" t="str">
        <f t="shared" si="4"/>
        <v>C7 Data Centers - 179 Social Hall Ave. St. 200</v>
      </c>
      <c r="C271" s="217" t="s">
        <v>980</v>
      </c>
      <c r="D271" s="214" t="s">
        <v>995</v>
      </c>
      <c r="E271" s="214" t="s">
        <v>1009</v>
      </c>
      <c r="F271" s="214" t="s">
        <v>967</v>
      </c>
      <c r="G271" s="214" t="s">
        <v>25</v>
      </c>
      <c r="H271" s="214" t="s">
        <v>561</v>
      </c>
      <c r="I271" s="215" t="s">
        <v>570</v>
      </c>
      <c r="J271" s="213" t="s">
        <v>561</v>
      </c>
      <c r="K271" s="213" t="s">
        <v>1517</v>
      </c>
    </row>
    <row r="272" spans="1:11" ht="15.75">
      <c r="A272" s="214" t="s">
        <v>577</v>
      </c>
      <c r="B272" s="214" t="str">
        <f t="shared" si="4"/>
        <v>C7 Data Centers - 2080 Industrial Road</v>
      </c>
      <c r="C272" s="217" t="s">
        <v>980</v>
      </c>
      <c r="D272" s="214"/>
      <c r="E272" s="214" t="s">
        <v>1005</v>
      </c>
      <c r="F272" s="214" t="s">
        <v>967</v>
      </c>
      <c r="G272" s="214" t="s">
        <v>25</v>
      </c>
      <c r="H272" s="214" t="s">
        <v>561</v>
      </c>
      <c r="I272" s="215" t="s">
        <v>562</v>
      </c>
      <c r="J272" s="213" t="s">
        <v>561</v>
      </c>
      <c r="K272" s="213" t="s">
        <v>1516</v>
      </c>
    </row>
    <row r="273" spans="1:11" ht="15.75">
      <c r="A273" s="214" t="s">
        <v>577</v>
      </c>
      <c r="B273" s="214" t="str">
        <f t="shared" si="4"/>
        <v>C7 Data Centers - 357 South 670 West</v>
      </c>
      <c r="C273" s="217" t="s">
        <v>980</v>
      </c>
      <c r="D273" s="214" t="s">
        <v>995</v>
      </c>
      <c r="E273" s="214" t="s">
        <v>994</v>
      </c>
      <c r="F273" s="214" t="s">
        <v>993</v>
      </c>
      <c r="G273" s="214" t="s">
        <v>25</v>
      </c>
      <c r="H273" s="214" t="s">
        <v>561</v>
      </c>
      <c r="I273" s="215" t="s">
        <v>570</v>
      </c>
      <c r="J273" s="213" t="s">
        <v>561</v>
      </c>
      <c r="K273" s="213" t="s">
        <v>1517</v>
      </c>
    </row>
    <row r="274" spans="1:11" ht="15.75">
      <c r="A274" s="214" t="s">
        <v>577</v>
      </c>
      <c r="B274" s="214" t="str">
        <f t="shared" si="4"/>
        <v>C7 Data Centers - 703 East Technology Avenue</v>
      </c>
      <c r="C274" s="217" t="s">
        <v>980</v>
      </c>
      <c r="D274" s="214"/>
      <c r="E274" s="214" t="s">
        <v>979</v>
      </c>
      <c r="F274" s="214" t="s">
        <v>978</v>
      </c>
      <c r="G274" s="214" t="s">
        <v>25</v>
      </c>
      <c r="H274" s="214" t="s">
        <v>561</v>
      </c>
      <c r="I274" s="215" t="s">
        <v>570</v>
      </c>
      <c r="J274" s="213" t="s">
        <v>561</v>
      </c>
      <c r="K274" s="213" t="s">
        <v>1516</v>
      </c>
    </row>
    <row r="275" spans="1:11" ht="15.75">
      <c r="A275" s="214" t="s">
        <v>577</v>
      </c>
      <c r="B275" s="214" t="str">
        <f t="shared" si="4"/>
        <v>CENTURYLINK - Albuquerque</v>
      </c>
      <c r="C275" s="217" t="s">
        <v>652</v>
      </c>
      <c r="D275" s="214" t="s">
        <v>1041</v>
      </c>
      <c r="E275" s="214" t="str">
        <f>F275</f>
        <v>Albuquerque</v>
      </c>
      <c r="F275" s="214" t="s">
        <v>1024</v>
      </c>
      <c r="G275" s="214" t="s">
        <v>22</v>
      </c>
      <c r="H275" s="214" t="s">
        <v>561</v>
      </c>
      <c r="I275" s="215" t="s">
        <v>562</v>
      </c>
      <c r="J275" s="213" t="s">
        <v>561</v>
      </c>
      <c r="K275" s="213" t="s">
        <v>1517</v>
      </c>
    </row>
    <row r="276" spans="1:11" ht="15.75">
      <c r="A276" s="214" t="s">
        <v>577</v>
      </c>
      <c r="B276" s="214" t="str">
        <f t="shared" si="4"/>
        <v>CENTURYLINK - 9110 Commerce Center Circle</v>
      </c>
      <c r="C276" s="217" t="s">
        <v>652</v>
      </c>
      <c r="D276" s="214" t="s">
        <v>652</v>
      </c>
      <c r="E276" s="214" t="s">
        <v>1056</v>
      </c>
      <c r="F276" s="214" t="s">
        <v>1055</v>
      </c>
      <c r="G276" s="214" t="s">
        <v>17</v>
      </c>
      <c r="H276" s="214" t="s">
        <v>561</v>
      </c>
      <c r="I276" s="215" t="s">
        <v>570</v>
      </c>
      <c r="J276" s="213" t="s">
        <v>561</v>
      </c>
      <c r="K276" s="213" t="s">
        <v>1516</v>
      </c>
    </row>
    <row r="277" spans="1:11" ht="15.75">
      <c r="A277" s="214" t="s">
        <v>577</v>
      </c>
      <c r="B277" s="214" t="str">
        <f t="shared" si="4"/>
        <v>CenturyLink (Savvis) - 8534 Concord Center Drive</v>
      </c>
      <c r="C277" s="217" t="s">
        <v>674</v>
      </c>
      <c r="D277" s="214"/>
      <c r="E277" s="214" t="s">
        <v>1073</v>
      </c>
      <c r="F277" s="214" t="s">
        <v>1045</v>
      </c>
      <c r="G277" s="214" t="s">
        <v>17</v>
      </c>
      <c r="H277" s="214"/>
      <c r="I277" s="215" t="s">
        <v>562</v>
      </c>
      <c r="J277" s="213" t="s">
        <v>570</v>
      </c>
      <c r="K277" s="213" t="s">
        <v>1519</v>
      </c>
    </row>
    <row r="278" spans="1:11" ht="15.75">
      <c r="A278" s="214" t="s">
        <v>577</v>
      </c>
      <c r="B278" s="214" t="str">
        <f t="shared" si="4"/>
        <v>CenturyLink (Savvis) - 9150 Commerce Center Circle</v>
      </c>
      <c r="C278" s="217" t="s">
        <v>674</v>
      </c>
      <c r="D278" s="214" t="s">
        <v>630</v>
      </c>
      <c r="E278" s="214" t="s">
        <v>1054</v>
      </c>
      <c r="F278" s="214" t="s">
        <v>1052</v>
      </c>
      <c r="G278" s="214" t="s">
        <v>17</v>
      </c>
      <c r="H278" s="214" t="s">
        <v>561</v>
      </c>
      <c r="I278" s="215" t="s">
        <v>570</v>
      </c>
      <c r="J278" s="213" t="s">
        <v>561</v>
      </c>
      <c r="K278" s="213" t="s">
        <v>1519</v>
      </c>
    </row>
    <row r="279" spans="1:11" ht="15.75">
      <c r="A279" s="214" t="s">
        <v>577</v>
      </c>
      <c r="B279" s="214" t="str">
        <f t="shared" si="4"/>
        <v>CenturyLink (Savvis) - 9180 Commerce Center Circle</v>
      </c>
      <c r="C279" s="217" t="s">
        <v>674</v>
      </c>
      <c r="D279" s="214" t="s">
        <v>630</v>
      </c>
      <c r="E279" s="214" t="s">
        <v>1053</v>
      </c>
      <c r="F279" s="214" t="s">
        <v>1052</v>
      </c>
      <c r="G279" s="214" t="s">
        <v>17</v>
      </c>
      <c r="H279" s="214" t="s">
        <v>561</v>
      </c>
      <c r="I279" s="215" t="s">
        <v>570</v>
      </c>
      <c r="J279" s="213" t="s">
        <v>561</v>
      </c>
      <c r="K279" s="213" t="s">
        <v>1517</v>
      </c>
    </row>
    <row r="280" spans="1:11" ht="15.75">
      <c r="A280" s="214" t="s">
        <v>577</v>
      </c>
      <c r="B280" s="214" t="str">
        <f t="shared" si="4"/>
        <v>CenturyLink (Savvis) - TBD</v>
      </c>
      <c r="C280" s="217" t="s">
        <v>674</v>
      </c>
      <c r="D280" s="214" t="s">
        <v>630</v>
      </c>
      <c r="E280" s="214" t="s">
        <v>889</v>
      </c>
      <c r="F280" s="214" t="s">
        <v>1024</v>
      </c>
      <c r="G280" s="214" t="s">
        <v>22</v>
      </c>
      <c r="H280" s="214" t="s">
        <v>561</v>
      </c>
      <c r="I280" s="215" t="s">
        <v>562</v>
      </c>
      <c r="J280" s="213" t="s">
        <v>561</v>
      </c>
      <c r="K280" s="213" t="s">
        <v>1517</v>
      </c>
    </row>
    <row r="281" spans="1:11" ht="15.75">
      <c r="A281" s="214" t="s">
        <v>577</v>
      </c>
      <c r="B281" s="214" t="str">
        <f t="shared" si="4"/>
        <v>Cogent - 102 S Tejon St,</v>
      </c>
      <c r="C281" s="217" t="s">
        <v>1029</v>
      </c>
      <c r="D281" s="214" t="s">
        <v>1148</v>
      </c>
      <c r="E281" s="214" t="s">
        <v>1151</v>
      </c>
      <c r="F281" s="214" t="s">
        <v>1150</v>
      </c>
      <c r="G281" s="214" t="s">
        <v>1149</v>
      </c>
      <c r="H281" s="214" t="s">
        <v>561</v>
      </c>
      <c r="I281" s="215" t="s">
        <v>570</v>
      </c>
      <c r="J281" s="213" t="s">
        <v>561</v>
      </c>
      <c r="K281" s="213" t="s">
        <v>1519</v>
      </c>
    </row>
    <row r="282" spans="1:11" ht="15.75">
      <c r="A282" s="214" t="s">
        <v>577</v>
      </c>
      <c r="B282" s="214" t="str">
        <f t="shared" si="4"/>
        <v>Cogent - 505 Marquette Ave NW</v>
      </c>
      <c r="C282" s="217" t="s">
        <v>1029</v>
      </c>
      <c r="D282" s="214" t="s">
        <v>1028</v>
      </c>
      <c r="E282" s="214" t="s">
        <v>1027</v>
      </c>
      <c r="F282" s="214" t="s">
        <v>1024</v>
      </c>
      <c r="G282" s="214" t="s">
        <v>22</v>
      </c>
      <c r="H282" s="214" t="s">
        <v>561</v>
      </c>
      <c r="I282" s="215" t="s">
        <v>562</v>
      </c>
      <c r="J282" s="213" t="s">
        <v>561</v>
      </c>
      <c r="K282" s="213" t="s">
        <v>1519</v>
      </c>
    </row>
    <row r="283" spans="1:11" ht="15.75">
      <c r="A283" s="214" t="s">
        <v>577</v>
      </c>
      <c r="B283" s="214" t="str">
        <f t="shared" si="4"/>
        <v>COGENT COMMUNICATIONS - 96 Inverness Dr. 1st Fl</v>
      </c>
      <c r="C283" s="217" t="s">
        <v>1050</v>
      </c>
      <c r="D283" s="214" t="s">
        <v>1050</v>
      </c>
      <c r="E283" s="214" t="s">
        <v>1049</v>
      </c>
      <c r="F283" s="214" t="s">
        <v>1045</v>
      </c>
      <c r="G283" s="214" t="s">
        <v>17</v>
      </c>
      <c r="H283" s="214" t="s">
        <v>561</v>
      </c>
      <c r="I283" s="215" t="s">
        <v>562</v>
      </c>
      <c r="J283" s="213" t="s">
        <v>561</v>
      </c>
      <c r="K283" s="213" t="s">
        <v>1517</v>
      </c>
    </row>
    <row r="284" spans="1:11" ht="15.75">
      <c r="A284" s="214" t="s">
        <v>577</v>
      </c>
      <c r="B284" s="214" t="str">
        <f t="shared" si="4"/>
        <v>CoreLink - 3110 North Central Avenue</v>
      </c>
      <c r="C284" s="217" t="s">
        <v>766</v>
      </c>
      <c r="D284" s="214"/>
      <c r="E284" s="214" t="s">
        <v>1473</v>
      </c>
      <c r="F284" s="214" t="s">
        <v>1470</v>
      </c>
      <c r="G284" s="214" t="s">
        <v>15</v>
      </c>
      <c r="H284" s="214" t="s">
        <v>561</v>
      </c>
      <c r="I284" s="215" t="s">
        <v>562</v>
      </c>
      <c r="J284" s="213" t="s">
        <v>561</v>
      </c>
      <c r="K284" s="213" t="s">
        <v>1516</v>
      </c>
    </row>
    <row r="285" spans="1:11" ht="15.75">
      <c r="A285" s="214" t="s">
        <v>577</v>
      </c>
      <c r="B285" s="214" t="str">
        <f t="shared" si="4"/>
        <v>Coresite - 1001 17th Street</v>
      </c>
      <c r="C285" s="217" t="s">
        <v>1153</v>
      </c>
      <c r="D285" s="214"/>
      <c r="E285" s="214" t="s">
        <v>1152</v>
      </c>
      <c r="F285" s="214" t="s">
        <v>1021</v>
      </c>
      <c r="G285" s="214" t="s">
        <v>17</v>
      </c>
      <c r="H285" s="214" t="s">
        <v>561</v>
      </c>
      <c r="I285" s="215" t="s">
        <v>562</v>
      </c>
      <c r="J285" s="213" t="s">
        <v>561</v>
      </c>
      <c r="K285" s="213" t="s">
        <v>1516</v>
      </c>
    </row>
    <row r="286" spans="1:11" ht="15.75">
      <c r="A286" s="214" t="s">
        <v>577</v>
      </c>
      <c r="B286" s="214" t="str">
        <f t="shared" si="4"/>
        <v>CoreSite - 910 15th Street</v>
      </c>
      <c r="C286" s="217" t="s">
        <v>1064</v>
      </c>
      <c r="D286" s="214" t="s">
        <v>1060</v>
      </c>
      <c r="E286" s="214" t="s">
        <v>1057</v>
      </c>
      <c r="F286" s="214" t="s">
        <v>1021</v>
      </c>
      <c r="G286" s="214" t="s">
        <v>17</v>
      </c>
      <c r="H286" s="214" t="s">
        <v>561</v>
      </c>
      <c r="I286" s="215" t="s">
        <v>570</v>
      </c>
      <c r="J286" s="213" t="s">
        <v>561</v>
      </c>
      <c r="K286" s="213" t="s">
        <v>1516</v>
      </c>
    </row>
    <row r="287" spans="1:11" ht="15.75">
      <c r="A287" s="214" t="s">
        <v>577</v>
      </c>
      <c r="B287" s="214" t="str">
        <f t="shared" si="4"/>
        <v>Coresite Realty Corporation - 3200 Blake Street</v>
      </c>
      <c r="C287" s="217" t="s">
        <v>1089</v>
      </c>
      <c r="D287" s="214" t="s">
        <v>1089</v>
      </c>
      <c r="E287" s="214" t="s">
        <v>1121</v>
      </c>
      <c r="F287" s="214" t="s">
        <v>1021</v>
      </c>
      <c r="G287" s="214" t="s">
        <v>17</v>
      </c>
      <c r="H287" s="214" t="s">
        <v>1120</v>
      </c>
      <c r="I287" s="215" t="s">
        <v>562</v>
      </c>
      <c r="J287" s="213" t="s">
        <v>570</v>
      </c>
      <c r="K287" s="213" t="s">
        <v>1516</v>
      </c>
    </row>
    <row r="288" spans="1:11" ht="15.75">
      <c r="A288" s="214" t="s">
        <v>577</v>
      </c>
      <c r="B288" s="214" t="str">
        <f t="shared" si="4"/>
        <v>Coresite Realty Corporation - 639 E 18th Avenue</v>
      </c>
      <c r="C288" s="217" t="s">
        <v>1089</v>
      </c>
      <c r="D288" s="214" t="s">
        <v>1088</v>
      </c>
      <c r="E288" s="214" t="s">
        <v>1087</v>
      </c>
      <c r="F288" s="214" t="s">
        <v>1021</v>
      </c>
      <c r="G288" s="214" t="s">
        <v>17</v>
      </c>
      <c r="H288" s="214" t="s">
        <v>561</v>
      </c>
      <c r="I288" s="215" t="s">
        <v>562</v>
      </c>
      <c r="J288" s="213" t="s">
        <v>561</v>
      </c>
      <c r="K288" s="213" t="s">
        <v>1517</v>
      </c>
    </row>
    <row r="289" spans="1:11" ht="15.75">
      <c r="A289" s="214" t="s">
        <v>577</v>
      </c>
      <c r="B289" s="214" t="str">
        <f t="shared" si="4"/>
        <v>Corkat Data Services - 451 Railroad Avenue</v>
      </c>
      <c r="C289" s="217" t="s">
        <v>1109</v>
      </c>
      <c r="D289" s="214"/>
      <c r="E289" s="214" t="s">
        <v>1108</v>
      </c>
      <c r="F289" s="214" t="s">
        <v>1107</v>
      </c>
      <c r="G289" s="214" t="s">
        <v>17</v>
      </c>
      <c r="H289" s="214" t="s">
        <v>561</v>
      </c>
      <c r="I289" s="215" t="s">
        <v>570</v>
      </c>
      <c r="J289" s="213" t="s">
        <v>561</v>
      </c>
      <c r="K289" s="213" t="s">
        <v>1516</v>
      </c>
    </row>
    <row r="290" spans="1:11" ht="15.75">
      <c r="A290" s="214" t="s">
        <v>577</v>
      </c>
      <c r="B290" s="214" t="str">
        <f t="shared" si="4"/>
        <v>Data102 - 102 South Tejon Street</v>
      </c>
      <c r="C290" s="217" t="s">
        <v>1148</v>
      </c>
      <c r="D290" s="214"/>
      <c r="E290" s="214" t="s">
        <v>1147</v>
      </c>
      <c r="F290" s="214" t="s">
        <v>1042</v>
      </c>
      <c r="G290" s="214" t="s">
        <v>17</v>
      </c>
      <c r="H290" s="214" t="s">
        <v>561</v>
      </c>
      <c r="I290" s="215" t="s">
        <v>570</v>
      </c>
      <c r="J290" s="213" t="s">
        <v>561</v>
      </c>
      <c r="K290" s="213" t="s">
        <v>1519</v>
      </c>
    </row>
    <row r="291" spans="1:11" ht="15.75">
      <c r="A291" s="214" t="s">
        <v>577</v>
      </c>
      <c r="B291" s="214" t="str">
        <f t="shared" si="4"/>
        <v>DCI Technology Holdings - TBD</v>
      </c>
      <c r="C291" s="217" t="s">
        <v>1022</v>
      </c>
      <c r="D291" s="214"/>
      <c r="E291" s="214" t="s">
        <v>889</v>
      </c>
      <c r="F291" s="214" t="s">
        <v>1023</v>
      </c>
      <c r="G291" s="214" t="s">
        <v>17</v>
      </c>
      <c r="H291" s="214" t="s">
        <v>561</v>
      </c>
      <c r="I291" s="215" t="s">
        <v>562</v>
      </c>
      <c r="J291" s="213" t="s">
        <v>561</v>
      </c>
      <c r="K291" s="213" t="s">
        <v>1516</v>
      </c>
    </row>
    <row r="292" spans="1:11" ht="15.75">
      <c r="A292" s="214" t="s">
        <v>577</v>
      </c>
      <c r="B292" s="214" t="str">
        <f t="shared" si="4"/>
        <v>DCI Technology Holdings - TBD</v>
      </c>
      <c r="C292" s="217" t="s">
        <v>1022</v>
      </c>
      <c r="D292" s="214"/>
      <c r="E292" s="214" t="s">
        <v>889</v>
      </c>
      <c r="F292" s="214" t="s">
        <v>1021</v>
      </c>
      <c r="G292" s="214" t="s">
        <v>17</v>
      </c>
      <c r="H292" s="214" t="s">
        <v>561</v>
      </c>
      <c r="I292" s="215" t="s">
        <v>562</v>
      </c>
      <c r="J292" s="213" t="s">
        <v>561</v>
      </c>
      <c r="K292" s="213" t="s">
        <v>1516</v>
      </c>
    </row>
    <row r="293" spans="1:11" ht="15.75">
      <c r="A293" s="214" t="s">
        <v>577</v>
      </c>
      <c r="B293" s="214" t="str">
        <f t="shared" si="4"/>
        <v>Digital Realty Trust - 11900 E Cornell Ave</v>
      </c>
      <c r="C293" s="217" t="s">
        <v>684</v>
      </c>
      <c r="D293" s="214" t="s">
        <v>684</v>
      </c>
      <c r="E293" s="214" t="s">
        <v>1145</v>
      </c>
      <c r="F293" s="214" t="s">
        <v>1023</v>
      </c>
      <c r="G293" s="214" t="s">
        <v>17</v>
      </c>
      <c r="H293" s="214" t="s">
        <v>561</v>
      </c>
      <c r="I293" s="215" t="s">
        <v>570</v>
      </c>
      <c r="J293" s="213" t="s">
        <v>561</v>
      </c>
      <c r="K293" s="213" t="s">
        <v>1519</v>
      </c>
    </row>
    <row r="294" spans="1:11" ht="15.75">
      <c r="A294" s="214" t="s">
        <v>577</v>
      </c>
      <c r="B294" s="214" t="str">
        <f t="shared" si="4"/>
        <v>Digital Realty Trust - 8534 Concord Center Drive</v>
      </c>
      <c r="C294" s="217" t="s">
        <v>684</v>
      </c>
      <c r="D294" s="214" t="s">
        <v>683</v>
      </c>
      <c r="E294" s="214" t="s">
        <v>1073</v>
      </c>
      <c r="F294" s="214" t="s">
        <v>1045</v>
      </c>
      <c r="G294" s="214" t="s">
        <v>17</v>
      </c>
      <c r="H294" s="214" t="s">
        <v>561</v>
      </c>
      <c r="I294" s="215" t="s">
        <v>562</v>
      </c>
      <c r="J294" s="213" t="s">
        <v>561</v>
      </c>
      <c r="K294" s="213" t="s">
        <v>1519</v>
      </c>
    </row>
    <row r="295" spans="1:11" ht="15.75">
      <c r="A295" s="214" t="s">
        <v>577</v>
      </c>
      <c r="B295" s="214" t="str">
        <f t="shared" si="4"/>
        <v>Eagle Net - 4735 Walnut Street</v>
      </c>
      <c r="C295" s="217" t="s">
        <v>576</v>
      </c>
      <c r="D295" s="214"/>
      <c r="E295" s="214" t="s">
        <v>575</v>
      </c>
      <c r="F295" s="214" t="s">
        <v>574</v>
      </c>
      <c r="G295" s="214" t="s">
        <v>17</v>
      </c>
      <c r="H295" s="214" t="s">
        <v>561</v>
      </c>
      <c r="I295" s="215" t="s">
        <v>570</v>
      </c>
      <c r="J295" s="213" t="s">
        <v>561</v>
      </c>
      <c r="K295" s="213" t="s">
        <v>1516</v>
      </c>
    </row>
    <row r="296" spans="1:11" ht="15.75">
      <c r="A296" s="214" t="s">
        <v>577</v>
      </c>
      <c r="B296" s="214" t="str">
        <f t="shared" si="4"/>
        <v>Earthnet - 5335 Sterling Drive</v>
      </c>
      <c r="C296" s="217" t="s">
        <v>1099</v>
      </c>
      <c r="D296" s="214"/>
      <c r="E296" s="214" t="s">
        <v>1098</v>
      </c>
      <c r="F296" s="214" t="s">
        <v>574</v>
      </c>
      <c r="G296" s="214" t="s">
        <v>17</v>
      </c>
      <c r="H296" s="214" t="s">
        <v>561</v>
      </c>
      <c r="I296" s="215" t="s">
        <v>570</v>
      </c>
      <c r="J296" s="213" t="s">
        <v>561</v>
      </c>
      <c r="K296" s="213" t="s">
        <v>1516</v>
      </c>
    </row>
    <row r="297" spans="1:11" ht="15.75">
      <c r="A297" s="214" t="s">
        <v>577</v>
      </c>
      <c r="B297" s="214" t="str">
        <f t="shared" si="4"/>
        <v>EdgeConnex - 2302 South Presidents Drive</v>
      </c>
      <c r="C297" s="217" t="s">
        <v>751</v>
      </c>
      <c r="D297" s="214" t="s">
        <v>1003</v>
      </c>
      <c r="E297" s="214" t="s">
        <v>1001</v>
      </c>
      <c r="F297" s="214" t="s">
        <v>1002</v>
      </c>
      <c r="G297" s="214" t="s">
        <v>25</v>
      </c>
      <c r="H297" s="214" t="s">
        <v>561</v>
      </c>
      <c r="I297" s="215" t="s">
        <v>562</v>
      </c>
      <c r="J297" s="213" t="s">
        <v>561</v>
      </c>
      <c r="K297" s="213" t="s">
        <v>1517</v>
      </c>
    </row>
    <row r="298" spans="1:11" ht="15.75">
      <c r="A298" s="214" t="s">
        <v>577</v>
      </c>
      <c r="B298" s="214" t="str">
        <f t="shared" si="4"/>
        <v>EdgeConnex - 8535 Highfield Parkway</v>
      </c>
      <c r="C298" s="217" t="s">
        <v>751</v>
      </c>
      <c r="D298" s="214" t="s">
        <v>750</v>
      </c>
      <c r="E298" s="214" t="s">
        <v>1072</v>
      </c>
      <c r="F298" s="214" t="s">
        <v>1045</v>
      </c>
      <c r="G298" s="214" t="s">
        <v>17</v>
      </c>
      <c r="H298" s="214" t="s">
        <v>561</v>
      </c>
      <c r="I298" s="215" t="s">
        <v>570</v>
      </c>
      <c r="J298" s="213" t="s">
        <v>561</v>
      </c>
      <c r="K298" s="213" t="s">
        <v>1517</v>
      </c>
    </row>
    <row r="299" spans="1:11" ht="15.75">
      <c r="A299" s="214" t="s">
        <v>577</v>
      </c>
      <c r="B299" s="214" t="str">
        <f t="shared" si="4"/>
        <v>Equinix - 3110 North Central Avenue</v>
      </c>
      <c r="C299" s="217" t="s">
        <v>812</v>
      </c>
      <c r="D299" s="214"/>
      <c r="E299" s="214" t="s">
        <v>1473</v>
      </c>
      <c r="F299" s="214" t="s">
        <v>1470</v>
      </c>
      <c r="G299" s="214" t="s">
        <v>15</v>
      </c>
      <c r="H299" s="214" t="s">
        <v>561</v>
      </c>
      <c r="I299" s="215" t="s">
        <v>562</v>
      </c>
      <c r="J299" s="213" t="s">
        <v>561</v>
      </c>
      <c r="K299" s="213" t="s">
        <v>1516</v>
      </c>
    </row>
    <row r="300" spans="1:11" ht="15.75">
      <c r="A300" s="214" t="s">
        <v>577</v>
      </c>
      <c r="B300" s="214" t="str">
        <f t="shared" si="4"/>
        <v>Equinix - 9706 East Easter Avenue</v>
      </c>
      <c r="C300" s="217" t="s">
        <v>812</v>
      </c>
      <c r="D300" s="214" t="s">
        <v>1047</v>
      </c>
      <c r="E300" s="214" t="s">
        <v>1046</v>
      </c>
      <c r="F300" s="214" t="s">
        <v>1045</v>
      </c>
      <c r="G300" s="214" t="s">
        <v>17</v>
      </c>
      <c r="H300" s="214" t="s">
        <v>561</v>
      </c>
      <c r="I300" s="215" t="s">
        <v>570</v>
      </c>
      <c r="J300" s="213" t="s">
        <v>561</v>
      </c>
      <c r="K300" s="213" t="s">
        <v>1517</v>
      </c>
    </row>
    <row r="301" spans="1:11" ht="15.75">
      <c r="A301" s="214" t="s">
        <v>577</v>
      </c>
      <c r="B301" s="214" t="str">
        <f t="shared" si="4"/>
        <v>FDC SERVERS - 1500 Champa St.</v>
      </c>
      <c r="C301" s="217" t="s">
        <v>1137</v>
      </c>
      <c r="D301" s="214" t="s">
        <v>1133</v>
      </c>
      <c r="E301" s="214" t="s">
        <v>1136</v>
      </c>
      <c r="F301" s="214" t="s">
        <v>1021</v>
      </c>
      <c r="G301" s="214" t="s">
        <v>17</v>
      </c>
      <c r="H301" s="214" t="s">
        <v>561</v>
      </c>
      <c r="I301" s="215" t="s">
        <v>562</v>
      </c>
      <c r="J301" s="213" t="s">
        <v>561</v>
      </c>
      <c r="K301" s="213" t="s">
        <v>1516</v>
      </c>
    </row>
    <row r="302" spans="1:11" ht="15.75">
      <c r="A302" s="214" t="s">
        <v>577</v>
      </c>
      <c r="B302" s="214" t="str">
        <f t="shared" si="4"/>
        <v>Fibernet Corp - 1155 S 800 E</v>
      </c>
      <c r="C302" s="217" t="s">
        <v>1020</v>
      </c>
      <c r="D302" s="214"/>
      <c r="E302" s="214" t="s">
        <v>1019</v>
      </c>
      <c r="F302" s="214" t="s">
        <v>978</v>
      </c>
      <c r="G302" s="214" t="s">
        <v>25</v>
      </c>
      <c r="H302" s="214" t="s">
        <v>561</v>
      </c>
      <c r="I302" s="215" t="s">
        <v>570</v>
      </c>
      <c r="J302" s="213" t="s">
        <v>561</v>
      </c>
      <c r="K302" s="213" t="s">
        <v>1516</v>
      </c>
    </row>
    <row r="303" spans="1:11" ht="15.75">
      <c r="A303" s="214" t="s">
        <v>577</v>
      </c>
      <c r="B303" s="214" t="str">
        <f t="shared" si="4"/>
        <v>FOGO DATA CENTERS - Not Specified</v>
      </c>
      <c r="C303" s="217" t="s">
        <v>968</v>
      </c>
      <c r="D303" s="214" t="s">
        <v>968</v>
      </c>
      <c r="E303" s="214" t="s">
        <v>590</v>
      </c>
      <c r="F303" s="214" t="s">
        <v>967</v>
      </c>
      <c r="G303" s="214" t="s">
        <v>25</v>
      </c>
      <c r="H303" s="214" t="s">
        <v>561</v>
      </c>
      <c r="I303" s="215" t="s">
        <v>562</v>
      </c>
      <c r="J303" s="213" t="s">
        <v>561</v>
      </c>
      <c r="K303" s="213" t="s">
        <v>1516</v>
      </c>
    </row>
    <row r="304" spans="1:11" ht="15.75">
      <c r="A304" s="214" t="s">
        <v>577</v>
      </c>
      <c r="B304" s="214" t="str">
        <f t="shared" si="4"/>
        <v>Fortrust - 4300 Brighton Boulevard</v>
      </c>
      <c r="C304" s="217" t="s">
        <v>1112</v>
      </c>
      <c r="D304" s="214" t="s">
        <v>1111</v>
      </c>
      <c r="E304" s="214" t="s">
        <v>1110</v>
      </c>
      <c r="F304" s="214" t="s">
        <v>1021</v>
      </c>
      <c r="G304" s="214" t="s">
        <v>17</v>
      </c>
      <c r="H304" s="214" t="s">
        <v>561</v>
      </c>
      <c r="I304" s="215" t="s">
        <v>570</v>
      </c>
      <c r="J304" s="213" t="s">
        <v>561</v>
      </c>
      <c r="K304" s="213" t="s">
        <v>1519</v>
      </c>
    </row>
    <row r="305" spans="1:11" ht="15.75">
      <c r="A305" s="214" t="s">
        <v>577</v>
      </c>
      <c r="B305" s="214" t="str">
        <f t="shared" si="4"/>
        <v>FRII (Front Range Internet) - 3350 Eastbrook Drive</v>
      </c>
      <c r="C305" s="217" t="s">
        <v>583</v>
      </c>
      <c r="D305" s="214"/>
      <c r="E305" s="214" t="s">
        <v>582</v>
      </c>
      <c r="F305" s="214" t="s">
        <v>581</v>
      </c>
      <c r="G305" s="214" t="s">
        <v>17</v>
      </c>
      <c r="H305" s="214" t="s">
        <v>561</v>
      </c>
      <c r="I305" s="215" t="s">
        <v>570</v>
      </c>
      <c r="J305" s="213" t="s">
        <v>561</v>
      </c>
      <c r="K305" s="213" t="s">
        <v>1516</v>
      </c>
    </row>
    <row r="306" spans="1:11" ht="15.75">
      <c r="A306" s="214" t="s">
        <v>577</v>
      </c>
      <c r="B306" s="214" t="str">
        <f t="shared" si="4"/>
        <v>Grand County Internet - 495 E Jasper Avenue</v>
      </c>
      <c r="C306" s="217" t="s">
        <v>1106</v>
      </c>
      <c r="D306" s="214"/>
      <c r="E306" s="214" t="s">
        <v>1105</v>
      </c>
      <c r="F306" s="214" t="s">
        <v>1104</v>
      </c>
      <c r="G306" s="214" t="s">
        <v>17</v>
      </c>
      <c r="H306" s="214" t="s">
        <v>561</v>
      </c>
      <c r="I306" s="215" t="s">
        <v>562</v>
      </c>
      <c r="J306" s="213" t="s">
        <v>561</v>
      </c>
      <c r="K306" s="213" t="s">
        <v>1516</v>
      </c>
    </row>
    <row r="307" spans="1:11" ht="15.75">
      <c r="A307" s="214" t="s">
        <v>577</v>
      </c>
      <c r="B307" s="214" t="str">
        <f t="shared" si="4"/>
        <v>H5 DATA CENTERS - 5350 S Valentia Way Bldg #1</v>
      </c>
      <c r="C307" s="217" t="s">
        <v>881</v>
      </c>
      <c r="D307" s="214" t="s">
        <v>1096</v>
      </c>
      <c r="E307" s="214" t="s">
        <v>1097</v>
      </c>
      <c r="F307" s="214" t="s">
        <v>1094</v>
      </c>
      <c r="G307" s="214" t="s">
        <v>17</v>
      </c>
      <c r="H307" s="214" t="s">
        <v>561</v>
      </c>
      <c r="I307" s="215" t="s">
        <v>562</v>
      </c>
      <c r="J307" s="213" t="s">
        <v>561</v>
      </c>
      <c r="K307" s="213" t="s">
        <v>1519</v>
      </c>
    </row>
    <row r="308" spans="1:11" ht="15.75">
      <c r="A308" s="214" t="s">
        <v>577</v>
      </c>
      <c r="B308" s="214" t="str">
        <f t="shared" si="4"/>
        <v>H5 DATA CENTERS - 5350 S Valentia Way Bldg #2</v>
      </c>
      <c r="C308" s="217" t="s">
        <v>881</v>
      </c>
      <c r="D308" s="214" t="s">
        <v>1096</v>
      </c>
      <c r="E308" s="214" t="s">
        <v>1095</v>
      </c>
      <c r="F308" s="214" t="s">
        <v>1094</v>
      </c>
      <c r="G308" s="214" t="s">
        <v>17</v>
      </c>
      <c r="H308" s="214" t="s">
        <v>561</v>
      </c>
      <c r="I308" s="215" t="s">
        <v>562</v>
      </c>
      <c r="J308" s="213" t="s">
        <v>561</v>
      </c>
      <c r="K308" s="213" t="s">
        <v>1519</v>
      </c>
    </row>
    <row r="309" spans="1:11" ht="15.75">
      <c r="A309" s="214" t="s">
        <v>577</v>
      </c>
      <c r="B309" s="214" t="str">
        <f t="shared" si="4"/>
        <v>Handy Networks - 1801 California St. Suite 240</v>
      </c>
      <c r="C309" s="217" t="s">
        <v>1131</v>
      </c>
      <c r="D309" s="214" t="s">
        <v>1130</v>
      </c>
      <c r="E309" s="214" t="s">
        <v>1129</v>
      </c>
      <c r="F309" s="214" t="s">
        <v>1021</v>
      </c>
      <c r="G309" s="214" t="s">
        <v>17</v>
      </c>
      <c r="H309" s="214"/>
      <c r="I309" s="215" t="s">
        <v>562</v>
      </c>
      <c r="J309" s="213" t="s">
        <v>570</v>
      </c>
      <c r="K309" s="213" t="s">
        <v>1516</v>
      </c>
    </row>
    <row r="310" spans="1:11" ht="15.75">
      <c r="A310" s="214" t="s">
        <v>577</v>
      </c>
      <c r="B310" s="214" t="str">
        <f t="shared" si="4"/>
        <v>Hosting.com - 900 South Broadway</v>
      </c>
      <c r="C310" s="217" t="s">
        <v>1067</v>
      </c>
      <c r="D310" s="214" t="s">
        <v>1066</v>
      </c>
      <c r="E310" s="214" t="s">
        <v>1065</v>
      </c>
      <c r="F310" s="214" t="s">
        <v>1021</v>
      </c>
      <c r="G310" s="214" t="s">
        <v>17</v>
      </c>
      <c r="H310" s="214" t="s">
        <v>561</v>
      </c>
      <c r="I310" s="215" t="s">
        <v>570</v>
      </c>
      <c r="J310" s="213" t="s">
        <v>561</v>
      </c>
      <c r="K310" s="213" t="s">
        <v>1517</v>
      </c>
    </row>
    <row r="311" spans="1:11" ht="15.75">
      <c r="A311" s="214" t="s">
        <v>577</v>
      </c>
      <c r="B311" s="214" t="str">
        <f t="shared" si="4"/>
        <v>HP Data Center - 311 Rockrimmon Boulevard</v>
      </c>
      <c r="C311" s="217" t="s">
        <v>1124</v>
      </c>
      <c r="D311" s="214"/>
      <c r="E311" s="214" t="s">
        <v>1123</v>
      </c>
      <c r="F311" s="214" t="s">
        <v>1042</v>
      </c>
      <c r="G311" s="214" t="s">
        <v>17</v>
      </c>
      <c r="H311" s="214" t="s">
        <v>561</v>
      </c>
      <c r="I311" s="215" t="s">
        <v>570</v>
      </c>
      <c r="J311" s="213" t="s">
        <v>561</v>
      </c>
      <c r="K311" s="213" t="s">
        <v>1516</v>
      </c>
    </row>
    <row r="312" spans="1:11" ht="15.75">
      <c r="A312" s="214" t="s">
        <v>577</v>
      </c>
      <c r="B312" s="214" t="str">
        <f t="shared" si="4"/>
        <v>Integra Telecom - 265 East 100 South</v>
      </c>
      <c r="C312" s="217" t="s">
        <v>734</v>
      </c>
      <c r="D312" s="214"/>
      <c r="E312" s="214" t="s">
        <v>999</v>
      </c>
      <c r="F312" s="214" t="s">
        <v>967</v>
      </c>
      <c r="G312" s="214" t="s">
        <v>25</v>
      </c>
      <c r="H312" s="214" t="s">
        <v>561</v>
      </c>
      <c r="I312" s="215" t="s">
        <v>570</v>
      </c>
      <c r="J312" s="213" t="s">
        <v>561</v>
      </c>
      <c r="K312" s="213" t="s">
        <v>1516</v>
      </c>
    </row>
    <row r="313" spans="1:11" ht="15.75">
      <c r="A313" s="214" t="s">
        <v>577</v>
      </c>
      <c r="B313" s="214" t="str">
        <f t="shared" si="4"/>
        <v>Integra Telecom - 4 Triad Center</v>
      </c>
      <c r="C313" s="217" t="s">
        <v>734</v>
      </c>
      <c r="D313" s="214"/>
      <c r="E313" s="214" t="s">
        <v>989</v>
      </c>
      <c r="F313" s="214" t="s">
        <v>967</v>
      </c>
      <c r="G313" s="214" t="s">
        <v>25</v>
      </c>
      <c r="H313" s="214" t="s">
        <v>561</v>
      </c>
      <c r="I313" s="215" t="s">
        <v>562</v>
      </c>
      <c r="J313" s="213" t="s">
        <v>561</v>
      </c>
      <c r="K313" s="213" t="s">
        <v>1516</v>
      </c>
    </row>
    <row r="314" spans="1:11" ht="15.75">
      <c r="A314" s="214" t="s">
        <v>577</v>
      </c>
      <c r="B314" s="214" t="str">
        <f t="shared" si="4"/>
        <v>Inteliquent - 1500 Champa Street</v>
      </c>
      <c r="C314" s="217" t="s">
        <v>642</v>
      </c>
      <c r="D314" s="214"/>
      <c r="E314" s="214" t="s">
        <v>1132</v>
      </c>
      <c r="F314" s="214" t="s">
        <v>1021</v>
      </c>
      <c r="G314" s="214" t="s">
        <v>17</v>
      </c>
      <c r="H314" s="214" t="s">
        <v>561</v>
      </c>
      <c r="I314" s="215" t="s">
        <v>570</v>
      </c>
      <c r="J314" s="213" t="s">
        <v>561</v>
      </c>
      <c r="K314" s="213" t="s">
        <v>1516</v>
      </c>
    </row>
    <row r="315" spans="1:11" ht="15.75">
      <c r="A315" s="214" t="s">
        <v>577</v>
      </c>
      <c r="B315" s="214" t="str">
        <f t="shared" si="4"/>
        <v>Inteliquent - 2282 South Presidents Drive</v>
      </c>
      <c r="C315" s="217" t="s">
        <v>642</v>
      </c>
      <c r="D315" s="214"/>
      <c r="E315" s="214" t="s">
        <v>1004</v>
      </c>
      <c r="F315" s="214" t="s">
        <v>1000</v>
      </c>
      <c r="G315" s="214" t="s">
        <v>25</v>
      </c>
      <c r="H315" s="214" t="s">
        <v>561</v>
      </c>
      <c r="I315" s="215" t="s">
        <v>562</v>
      </c>
      <c r="J315" s="213" t="s">
        <v>561</v>
      </c>
      <c r="K315" s="213" t="s">
        <v>1516</v>
      </c>
    </row>
    <row r="316" spans="1:11" ht="15.75">
      <c r="A316" s="214" t="s">
        <v>577</v>
      </c>
      <c r="B316" s="214" t="str">
        <f t="shared" si="4"/>
        <v>Intellisys - 572 South Delong Street</v>
      </c>
      <c r="C316" s="217" t="s">
        <v>986</v>
      </c>
      <c r="D316" s="214"/>
      <c r="E316" s="214" t="s">
        <v>984</v>
      </c>
      <c r="F316" s="214" t="s">
        <v>967</v>
      </c>
      <c r="G316" s="214" t="s">
        <v>25</v>
      </c>
      <c r="H316" s="214" t="s">
        <v>561</v>
      </c>
      <c r="I316" s="215" t="s">
        <v>570</v>
      </c>
      <c r="J316" s="213" t="s">
        <v>561</v>
      </c>
      <c r="K316" s="213" t="s">
        <v>1516</v>
      </c>
    </row>
    <row r="317" spans="1:11" ht="15.75">
      <c r="A317" s="214" t="s">
        <v>577</v>
      </c>
      <c r="B317" s="214" t="str">
        <f t="shared" si="4"/>
        <v>Kearns Building - 136 South Main Street ( 136 South Temple Street)</v>
      </c>
      <c r="C317" s="217" t="s">
        <v>1017</v>
      </c>
      <c r="D317" s="214" t="s">
        <v>1016</v>
      </c>
      <c r="E317" s="214" t="s">
        <v>1015</v>
      </c>
      <c r="F317" s="214" t="s">
        <v>967</v>
      </c>
      <c r="G317" s="214" t="s">
        <v>25</v>
      </c>
      <c r="H317" s="214" t="s">
        <v>561</v>
      </c>
      <c r="I317" s="215" t="s">
        <v>562</v>
      </c>
      <c r="J317" s="213" t="s">
        <v>561</v>
      </c>
      <c r="K317" s="213" t="s">
        <v>1516</v>
      </c>
    </row>
    <row r="318" spans="1:11" ht="15.75">
      <c r="A318" s="214" t="s">
        <v>577</v>
      </c>
      <c r="B318" s="214" t="str">
        <f t="shared" si="4"/>
        <v>Level 3 - 572 South Delong Street</v>
      </c>
      <c r="C318" s="217" t="s">
        <v>985</v>
      </c>
      <c r="D318" s="214"/>
      <c r="E318" s="214" t="s">
        <v>984</v>
      </c>
      <c r="F318" s="214" t="s">
        <v>967</v>
      </c>
      <c r="G318" s="214" t="s">
        <v>25</v>
      </c>
      <c r="H318" s="214" t="s">
        <v>561</v>
      </c>
      <c r="I318" s="215" t="s">
        <v>570</v>
      </c>
      <c r="J318" s="213" t="s">
        <v>561</v>
      </c>
      <c r="K318" s="213" t="s">
        <v>1516</v>
      </c>
    </row>
    <row r="319" spans="1:11" ht="15.75">
      <c r="A319" s="214" t="s">
        <v>577</v>
      </c>
      <c r="B319" s="214" t="str">
        <f t="shared" si="4"/>
        <v>Level 3 Communications - 102 South Tejon Street</v>
      </c>
      <c r="C319" s="217" t="s">
        <v>621</v>
      </c>
      <c r="D319" s="214"/>
      <c r="E319" s="214" t="s">
        <v>1147</v>
      </c>
      <c r="F319" s="214" t="s">
        <v>1042</v>
      </c>
      <c r="G319" s="214" t="s">
        <v>17</v>
      </c>
      <c r="H319" s="214" t="s">
        <v>561</v>
      </c>
      <c r="I319" s="215" t="s">
        <v>570</v>
      </c>
      <c r="J319" s="213" t="s">
        <v>561</v>
      </c>
      <c r="K319" s="213" t="s">
        <v>1516</v>
      </c>
    </row>
    <row r="320" spans="1:11" ht="15.75">
      <c r="A320" s="214" t="s">
        <v>577</v>
      </c>
      <c r="B320" s="214" t="str">
        <f t="shared" si="4"/>
        <v>Level 3 Communications - 102 South Tejon Street</v>
      </c>
      <c r="C320" s="217" t="s">
        <v>621</v>
      </c>
      <c r="D320" s="214"/>
      <c r="E320" s="214" t="s">
        <v>1147</v>
      </c>
      <c r="F320" s="214" t="s">
        <v>1042</v>
      </c>
      <c r="G320" s="214" t="s">
        <v>17</v>
      </c>
      <c r="H320" s="214" t="s">
        <v>561</v>
      </c>
      <c r="I320" s="215" t="s">
        <v>570</v>
      </c>
      <c r="J320" s="213" t="s">
        <v>561</v>
      </c>
      <c r="K320" s="213" t="s">
        <v>1516</v>
      </c>
    </row>
    <row r="321" spans="1:11" ht="15.75">
      <c r="A321" s="214" t="s">
        <v>577</v>
      </c>
      <c r="B321" s="214" t="str">
        <f t="shared" si="4"/>
        <v>Level 3 Communications - 14200 E Jewell Avenue</v>
      </c>
      <c r="C321" s="217" t="s">
        <v>621</v>
      </c>
      <c r="D321" s="214" t="s">
        <v>635</v>
      </c>
      <c r="E321" s="214" t="s">
        <v>1138</v>
      </c>
      <c r="F321" s="214" t="s">
        <v>1023</v>
      </c>
      <c r="G321" s="214" t="s">
        <v>17</v>
      </c>
      <c r="H321" s="214" t="s">
        <v>561</v>
      </c>
      <c r="I321" s="215" t="s">
        <v>562</v>
      </c>
      <c r="J321" s="213" t="s">
        <v>561</v>
      </c>
      <c r="K321" s="213" t="s">
        <v>1516</v>
      </c>
    </row>
    <row r="322" spans="1:11" ht="15.75">
      <c r="A322" s="214" t="s">
        <v>577</v>
      </c>
      <c r="B322" s="214" t="str">
        <f t="shared" si="4"/>
        <v>LEVEL 3 COMMUNICATIONS - 175 Harrier Drive</v>
      </c>
      <c r="C322" s="217" t="s">
        <v>816</v>
      </c>
      <c r="D322" s="214" t="s">
        <v>816</v>
      </c>
      <c r="E322" s="214" t="s">
        <v>1034</v>
      </c>
      <c r="F322" s="214" t="s">
        <v>1033</v>
      </c>
      <c r="G322" s="214" t="s">
        <v>22</v>
      </c>
      <c r="H322" s="214" t="s">
        <v>561</v>
      </c>
      <c r="I322" s="215" t="s">
        <v>562</v>
      </c>
      <c r="J322" s="213" t="s">
        <v>561</v>
      </c>
      <c r="K322" s="213" t="s">
        <v>1516</v>
      </c>
    </row>
    <row r="323" spans="1:11" ht="15.75">
      <c r="A323" s="214" t="s">
        <v>577</v>
      </c>
      <c r="B323" s="214" t="str">
        <f t="shared" ref="B323:B386" si="5">C323&amp;" - "&amp;E323</f>
        <v>Level 3 Communications - 1850 Pearl Street</v>
      </c>
      <c r="C323" s="217" t="s">
        <v>621</v>
      </c>
      <c r="D323" s="214" t="s">
        <v>816</v>
      </c>
      <c r="E323" s="214" t="s">
        <v>1126</v>
      </c>
      <c r="F323" s="214" t="s">
        <v>1021</v>
      </c>
      <c r="G323" s="214" t="s">
        <v>17</v>
      </c>
      <c r="H323" s="214" t="s">
        <v>561</v>
      </c>
      <c r="I323" s="215" t="s">
        <v>570</v>
      </c>
      <c r="J323" s="213" t="s">
        <v>561</v>
      </c>
      <c r="K323" s="213" t="s">
        <v>1517</v>
      </c>
    </row>
    <row r="324" spans="1:11" ht="15.75">
      <c r="A324" s="214" t="s">
        <v>577</v>
      </c>
      <c r="B324" s="214" t="str">
        <f t="shared" si="5"/>
        <v>LEVEL 3 COMMUNICATIONS - 23901 E. 6th Avenue</v>
      </c>
      <c r="C324" s="217" t="s">
        <v>816</v>
      </c>
      <c r="D324" s="214" t="s">
        <v>816</v>
      </c>
      <c r="E324" s="214" t="s">
        <v>1125</v>
      </c>
      <c r="F324" s="214" t="s">
        <v>1023</v>
      </c>
      <c r="G324" s="214" t="s">
        <v>17</v>
      </c>
      <c r="H324" s="214" t="s">
        <v>561</v>
      </c>
      <c r="I324" s="215" t="s">
        <v>562</v>
      </c>
      <c r="J324" s="213" t="s">
        <v>561</v>
      </c>
      <c r="K324" s="213" t="s">
        <v>1516</v>
      </c>
    </row>
    <row r="325" spans="1:11" ht="15.75">
      <c r="A325" s="214" t="s">
        <v>577</v>
      </c>
      <c r="B325" s="214" t="str">
        <f t="shared" si="5"/>
        <v>LEVEL 3 COMMUNICATIONS - 3670 W 500 S</v>
      </c>
      <c r="C325" s="217" t="s">
        <v>816</v>
      </c>
      <c r="D325" s="214"/>
      <c r="E325" s="214" t="s">
        <v>992</v>
      </c>
      <c r="F325" s="214" t="s">
        <v>967</v>
      </c>
      <c r="G325" s="214" t="s">
        <v>25</v>
      </c>
      <c r="H325" s="214" t="s">
        <v>561</v>
      </c>
      <c r="I325" s="215" t="s">
        <v>562</v>
      </c>
      <c r="J325" s="213" t="s">
        <v>561</v>
      </c>
      <c r="K325" s="213" t="s">
        <v>1516</v>
      </c>
    </row>
    <row r="326" spans="1:11" ht="15.75">
      <c r="A326" s="214" t="s">
        <v>577</v>
      </c>
      <c r="B326" s="214" t="str">
        <f t="shared" si="5"/>
        <v>Level 3 Communications - 3830 Singer Boulevard NE</v>
      </c>
      <c r="C326" s="217" t="s">
        <v>621</v>
      </c>
      <c r="D326" s="214" t="s">
        <v>621</v>
      </c>
      <c r="E326" s="214" t="s">
        <v>1030</v>
      </c>
      <c r="F326" s="214" t="s">
        <v>1024</v>
      </c>
      <c r="G326" s="214" t="s">
        <v>22</v>
      </c>
      <c r="H326" s="214" t="s">
        <v>561</v>
      </c>
      <c r="I326" s="215" t="s">
        <v>562</v>
      </c>
      <c r="J326" s="213" t="s">
        <v>561</v>
      </c>
      <c r="K326" s="213" t="s">
        <v>1516</v>
      </c>
    </row>
    <row r="327" spans="1:11" ht="15.75">
      <c r="A327" s="214" t="s">
        <v>577</v>
      </c>
      <c r="B327" s="214" t="str">
        <f t="shared" si="5"/>
        <v>LEVEL 3 COMMUNICATIONS - 910 15th Street</v>
      </c>
      <c r="C327" s="217" t="s">
        <v>816</v>
      </c>
      <c r="D327" s="214" t="s">
        <v>816</v>
      </c>
      <c r="E327" s="214" t="s">
        <v>1057</v>
      </c>
      <c r="F327" s="214" t="s">
        <v>1021</v>
      </c>
      <c r="G327" s="214" t="s">
        <v>17</v>
      </c>
      <c r="H327" s="214" t="s">
        <v>561</v>
      </c>
      <c r="I327" s="215" t="s">
        <v>562</v>
      </c>
      <c r="J327" s="213" t="s">
        <v>561</v>
      </c>
      <c r="K327" s="213" t="s">
        <v>1516</v>
      </c>
    </row>
    <row r="328" spans="1:11" ht="15.75">
      <c r="A328" s="214" t="s">
        <v>577</v>
      </c>
      <c r="B328" s="214" t="str">
        <f t="shared" si="5"/>
        <v>LEVEL 3 COMMUNICATIONS - 950 17th Street</v>
      </c>
      <c r="C328" s="217" t="s">
        <v>816</v>
      </c>
      <c r="D328" s="214" t="s">
        <v>816</v>
      </c>
      <c r="E328" s="214" t="s">
        <v>1051</v>
      </c>
      <c r="F328" s="214" t="s">
        <v>1021</v>
      </c>
      <c r="G328" s="214" t="s">
        <v>17</v>
      </c>
      <c r="H328" s="214" t="s">
        <v>561</v>
      </c>
      <c r="I328" s="215" t="s">
        <v>562</v>
      </c>
      <c r="J328" s="213" t="s">
        <v>561</v>
      </c>
      <c r="K328" s="213" t="s">
        <v>1516</v>
      </c>
    </row>
    <row r="329" spans="1:11" ht="15.75">
      <c r="A329" s="214" t="s">
        <v>577</v>
      </c>
      <c r="B329" s="214" t="str">
        <f t="shared" si="5"/>
        <v>MASSIVE NETWORKS - 181 Inverness Dr. West</v>
      </c>
      <c r="C329" s="217" t="s">
        <v>1128</v>
      </c>
      <c r="D329" s="214" t="s">
        <v>1128</v>
      </c>
      <c r="E329" s="214" t="s">
        <v>1127</v>
      </c>
      <c r="F329" s="214" t="s">
        <v>1021</v>
      </c>
      <c r="G329" s="214" t="s">
        <v>17</v>
      </c>
      <c r="H329" s="214"/>
      <c r="I329" s="215" t="s">
        <v>562</v>
      </c>
      <c r="J329" s="213" t="s">
        <v>570</v>
      </c>
      <c r="K329" s="213" t="s">
        <v>1517</v>
      </c>
    </row>
    <row r="330" spans="1:11" ht="15.75">
      <c r="A330" s="214" t="s">
        <v>577</v>
      </c>
      <c r="B330" s="214" t="str">
        <f t="shared" si="5"/>
        <v>Morgan Reed Group - 12121 Grant Street</v>
      </c>
      <c r="C330" s="217" t="s">
        <v>1135</v>
      </c>
      <c r="D330" s="214" t="s">
        <v>1134</v>
      </c>
      <c r="E330" s="214" t="s">
        <v>1141</v>
      </c>
      <c r="F330" s="214" t="s">
        <v>1140</v>
      </c>
      <c r="G330" s="214" t="s">
        <v>17</v>
      </c>
      <c r="H330" s="214" t="s">
        <v>561</v>
      </c>
      <c r="I330" s="215" t="s">
        <v>570</v>
      </c>
      <c r="J330" s="213" t="s">
        <v>561</v>
      </c>
      <c r="K330" s="213" t="s">
        <v>1517</v>
      </c>
    </row>
    <row r="331" spans="1:11" ht="15.75">
      <c r="A331" s="214" t="s">
        <v>577</v>
      </c>
      <c r="B331" s="214" t="str">
        <f t="shared" si="5"/>
        <v>Morgan Reed Group - 1500 Champa Street</v>
      </c>
      <c r="C331" s="217" t="s">
        <v>1135</v>
      </c>
      <c r="D331" s="214" t="s">
        <v>1134</v>
      </c>
      <c r="E331" s="214" t="s">
        <v>1132</v>
      </c>
      <c r="F331" s="214" t="s">
        <v>1021</v>
      </c>
      <c r="G331" s="214" t="s">
        <v>17</v>
      </c>
      <c r="H331" s="214" t="s">
        <v>561</v>
      </c>
      <c r="I331" s="215" t="s">
        <v>570</v>
      </c>
      <c r="J331" s="213" t="s">
        <v>561</v>
      </c>
      <c r="K331" s="213" t="s">
        <v>1517</v>
      </c>
    </row>
    <row r="332" spans="1:11" ht="15.75">
      <c r="A332" s="214" t="s">
        <v>577</v>
      </c>
      <c r="B332" s="214" t="str">
        <f t="shared" si="5"/>
        <v>NATIONAL SECURITY AGENCY (NSA) - Camp Williams</v>
      </c>
      <c r="C332" s="217" t="s">
        <v>970</v>
      </c>
      <c r="D332" s="214" t="s">
        <v>970</v>
      </c>
      <c r="E332" s="214" t="s">
        <v>969</v>
      </c>
      <c r="F332" s="214" t="s">
        <v>967</v>
      </c>
      <c r="G332" s="214" t="s">
        <v>25</v>
      </c>
      <c r="H332" s="214" t="s">
        <v>561</v>
      </c>
      <c r="I332" s="215" t="s">
        <v>562</v>
      </c>
      <c r="J332" s="213" t="s">
        <v>561</v>
      </c>
      <c r="K332" s="213" t="s">
        <v>1519</v>
      </c>
    </row>
    <row r="333" spans="1:11" ht="15.75">
      <c r="A333" s="214" t="s">
        <v>577</v>
      </c>
      <c r="B333" s="214" t="str">
        <f t="shared" si="5"/>
        <v>NEGMA BUSINESS SOLUTIONS - 76 Inverness Drive East, Suite B</v>
      </c>
      <c r="C333" s="217" t="s">
        <v>1076</v>
      </c>
      <c r="D333" s="214" t="s">
        <v>1075</v>
      </c>
      <c r="E333" s="214" t="s">
        <v>1074</v>
      </c>
      <c r="F333" s="214" t="s">
        <v>1045</v>
      </c>
      <c r="G333" s="214" t="s">
        <v>17</v>
      </c>
      <c r="H333" s="214" t="s">
        <v>561</v>
      </c>
      <c r="I333" s="215" t="s">
        <v>570</v>
      </c>
      <c r="J333" s="213" t="s">
        <v>561</v>
      </c>
      <c r="K333" s="213" t="s">
        <v>1516</v>
      </c>
    </row>
    <row r="334" spans="1:11" ht="15.75">
      <c r="A334" s="214" t="s">
        <v>577</v>
      </c>
      <c r="B334" s="214" t="str">
        <f t="shared" si="5"/>
        <v>ONENECK / TDS / VISI - 8675 Concord Center Drive</v>
      </c>
      <c r="C334" s="217" t="s">
        <v>679</v>
      </c>
      <c r="D334" s="214" t="s">
        <v>703</v>
      </c>
      <c r="E334" s="214" t="s">
        <v>1070</v>
      </c>
      <c r="F334" s="214" t="s">
        <v>1045</v>
      </c>
      <c r="G334" s="214" t="s">
        <v>17</v>
      </c>
      <c r="H334" s="214"/>
      <c r="I334" s="215" t="s">
        <v>562</v>
      </c>
      <c r="J334" s="213" t="s">
        <v>570</v>
      </c>
      <c r="K334" s="213" t="s">
        <v>1519</v>
      </c>
    </row>
    <row r="335" spans="1:11" ht="15.75">
      <c r="A335" s="214" t="s">
        <v>577</v>
      </c>
      <c r="B335" s="214" t="str">
        <f t="shared" si="5"/>
        <v>OSO Technologies - 5921 Jefferson Street NE</v>
      </c>
      <c r="C335" s="217" t="s">
        <v>1026</v>
      </c>
      <c r="D335" s="214"/>
      <c r="E335" s="214" t="s">
        <v>1025</v>
      </c>
      <c r="F335" s="214" t="s">
        <v>1024</v>
      </c>
      <c r="G335" s="214" t="s">
        <v>22</v>
      </c>
      <c r="H335" s="214" t="s">
        <v>561</v>
      </c>
      <c r="I335" s="215" t="s">
        <v>562</v>
      </c>
      <c r="J335" s="213" t="s">
        <v>561</v>
      </c>
      <c r="K335" s="213" t="s">
        <v>1516</v>
      </c>
    </row>
    <row r="336" spans="1:11" ht="15.75">
      <c r="A336" s="214" t="s">
        <v>577</v>
      </c>
      <c r="B336" s="214" t="str">
        <f t="shared" si="5"/>
        <v>PeakColo - 910 15th Street</v>
      </c>
      <c r="C336" s="217" t="s">
        <v>1063</v>
      </c>
      <c r="D336" s="214" t="s">
        <v>1060</v>
      </c>
      <c r="E336" s="214" t="s">
        <v>1057</v>
      </c>
      <c r="F336" s="214" t="s">
        <v>1021</v>
      </c>
      <c r="G336" s="214" t="s">
        <v>17</v>
      </c>
      <c r="H336" s="214" t="s">
        <v>561</v>
      </c>
      <c r="I336" s="215" t="s">
        <v>570</v>
      </c>
      <c r="J336" s="213" t="s">
        <v>561</v>
      </c>
      <c r="K336" s="213" t="s">
        <v>1516</v>
      </c>
    </row>
    <row r="337" spans="1:11" ht="15.75">
      <c r="A337" s="214" t="s">
        <v>577</v>
      </c>
      <c r="B337" s="214" t="str">
        <f t="shared" si="5"/>
        <v>PRISM Technologies - 219 Central Avenue NW</v>
      </c>
      <c r="C337" s="217" t="s">
        <v>1032</v>
      </c>
      <c r="D337" s="214"/>
      <c r="E337" s="214" t="s">
        <v>1031</v>
      </c>
      <c r="F337" s="214" t="s">
        <v>1024</v>
      </c>
      <c r="G337" s="214" t="s">
        <v>22</v>
      </c>
      <c r="H337" s="214" t="s">
        <v>561</v>
      </c>
      <c r="I337" s="215" t="s">
        <v>562</v>
      </c>
      <c r="J337" s="213" t="s">
        <v>561</v>
      </c>
      <c r="K337" s="213" t="s">
        <v>1516</v>
      </c>
    </row>
    <row r="338" spans="1:11" ht="15.75">
      <c r="A338" s="214" t="s">
        <v>577</v>
      </c>
      <c r="B338" s="214" t="str">
        <f t="shared" si="5"/>
        <v>RIPTIDEHOSTING.COM - 4973 S Owens St.</v>
      </c>
      <c r="C338" s="217" t="s">
        <v>1103</v>
      </c>
      <c r="D338" s="214" t="s">
        <v>1103</v>
      </c>
      <c r="E338" s="214" t="s">
        <v>1102</v>
      </c>
      <c r="F338" s="214" t="s">
        <v>1101</v>
      </c>
      <c r="G338" s="214" t="s">
        <v>17</v>
      </c>
      <c r="H338" s="214"/>
      <c r="I338" s="215" t="s">
        <v>562</v>
      </c>
      <c r="J338" s="213" t="s">
        <v>570</v>
      </c>
      <c r="K338" s="213" t="s">
        <v>1517</v>
      </c>
    </row>
    <row r="339" spans="1:11" ht="15.75">
      <c r="A339" s="214" t="s">
        <v>577</v>
      </c>
      <c r="B339" s="214" t="str">
        <f t="shared" si="5"/>
        <v>RockyNet - 1050 17th Street</v>
      </c>
      <c r="C339" s="217" t="s">
        <v>1061</v>
      </c>
      <c r="D339" s="214" t="s">
        <v>1117</v>
      </c>
      <c r="E339" s="214" t="s">
        <v>1146</v>
      </c>
      <c r="F339" s="214" t="s">
        <v>1021</v>
      </c>
      <c r="G339" s="214" t="s">
        <v>17</v>
      </c>
      <c r="H339" s="214" t="s">
        <v>561</v>
      </c>
      <c r="I339" s="215" t="s">
        <v>562</v>
      </c>
      <c r="J339" s="213" t="s">
        <v>561</v>
      </c>
      <c r="K339" s="213" t="s">
        <v>1516</v>
      </c>
    </row>
    <row r="340" spans="1:11" ht="15.75">
      <c r="A340" s="214" t="s">
        <v>577</v>
      </c>
      <c r="B340" s="214" t="str">
        <f t="shared" si="5"/>
        <v>RockyNet - 382 S. Arthur Avenue</v>
      </c>
      <c r="C340" s="217" t="s">
        <v>1061</v>
      </c>
      <c r="D340" s="214" t="s">
        <v>1117</v>
      </c>
      <c r="E340" s="214" t="s">
        <v>1116</v>
      </c>
      <c r="F340" s="214" t="s">
        <v>1115</v>
      </c>
      <c r="G340" s="214" t="s">
        <v>17</v>
      </c>
      <c r="H340" s="214" t="s">
        <v>561</v>
      </c>
      <c r="I340" s="215" t="s">
        <v>570</v>
      </c>
      <c r="J340" s="213" t="s">
        <v>561</v>
      </c>
      <c r="K340" s="213" t="s">
        <v>1516</v>
      </c>
    </row>
    <row r="341" spans="1:11" ht="15.75">
      <c r="A341" s="214" t="s">
        <v>577</v>
      </c>
      <c r="B341" s="214" t="str">
        <f t="shared" si="5"/>
        <v>RockyNet - 910 15th Street</v>
      </c>
      <c r="C341" s="217" t="s">
        <v>1061</v>
      </c>
      <c r="D341" s="214" t="s">
        <v>1060</v>
      </c>
      <c r="E341" s="214" t="s">
        <v>1057</v>
      </c>
      <c r="F341" s="214" t="s">
        <v>1021</v>
      </c>
      <c r="G341" s="214" t="s">
        <v>17</v>
      </c>
      <c r="H341" s="214" t="s">
        <v>561</v>
      </c>
      <c r="I341" s="215" t="s">
        <v>570</v>
      </c>
      <c r="J341" s="213" t="s">
        <v>561</v>
      </c>
      <c r="K341" s="213" t="s">
        <v>1516</v>
      </c>
    </row>
    <row r="342" spans="1:11" ht="15.75">
      <c r="A342" s="214" t="s">
        <v>577</v>
      </c>
      <c r="B342" s="214" t="str">
        <f t="shared" si="5"/>
        <v>SAVVIS / CENTURYLINK - 8534 Concord Center Drive</v>
      </c>
      <c r="C342" s="217" t="s">
        <v>630</v>
      </c>
      <c r="D342" s="214" t="s">
        <v>630</v>
      </c>
      <c r="E342" s="214" t="s">
        <v>1073</v>
      </c>
      <c r="F342" s="214" t="s">
        <v>1045</v>
      </c>
      <c r="G342" s="214" t="s">
        <v>17</v>
      </c>
      <c r="H342" s="214" t="s">
        <v>561</v>
      </c>
      <c r="I342" s="215" t="s">
        <v>562</v>
      </c>
      <c r="J342" s="213" t="s">
        <v>561</v>
      </c>
      <c r="K342" s="213" t="s">
        <v>1517</v>
      </c>
    </row>
    <row r="343" spans="1:11" ht="15.75">
      <c r="A343" s="214" t="s">
        <v>577</v>
      </c>
      <c r="B343" s="214" t="str">
        <f t="shared" si="5"/>
        <v>Springs Hosting - 1205 Shasta Drive</v>
      </c>
      <c r="C343" s="217" t="s">
        <v>1143</v>
      </c>
      <c r="D343" s="214" t="s">
        <v>1143</v>
      </c>
      <c r="E343" s="214" t="s">
        <v>1142</v>
      </c>
      <c r="F343" s="214" t="s">
        <v>1042</v>
      </c>
      <c r="G343" s="214" t="s">
        <v>17</v>
      </c>
      <c r="H343" s="214" t="s">
        <v>561</v>
      </c>
      <c r="I343" s="215" t="s">
        <v>570</v>
      </c>
      <c r="J343" s="213" t="s">
        <v>561</v>
      </c>
      <c r="K343" s="213" t="s">
        <v>1519</v>
      </c>
    </row>
    <row r="344" spans="1:11" ht="15.75">
      <c r="A344" s="214" t="s">
        <v>577</v>
      </c>
      <c r="B344" s="214" t="str">
        <f t="shared" si="5"/>
        <v>Stream Data Centers - 7579 W 103rd Ave.</v>
      </c>
      <c r="C344" s="217" t="s">
        <v>1079</v>
      </c>
      <c r="D344" s="214" t="s">
        <v>1079</v>
      </c>
      <c r="E344" s="214" t="s">
        <v>1078</v>
      </c>
      <c r="F344" s="214" t="s">
        <v>1077</v>
      </c>
      <c r="G344" s="214" t="s">
        <v>17</v>
      </c>
      <c r="H344" s="214"/>
      <c r="I344" s="215" t="s">
        <v>562</v>
      </c>
      <c r="J344" s="213" t="s">
        <v>570</v>
      </c>
      <c r="K344" s="213" t="s">
        <v>1517</v>
      </c>
    </row>
    <row r="345" spans="1:11" ht="15.75">
      <c r="A345" s="214" t="s">
        <v>577</v>
      </c>
      <c r="B345" s="214" t="str">
        <f t="shared" si="5"/>
        <v>SunGard - 7499 East Paradise Lane</v>
      </c>
      <c r="C345" s="217" t="s">
        <v>628</v>
      </c>
      <c r="D345" s="214" t="s">
        <v>641</v>
      </c>
      <c r="E345" s="214" t="s">
        <v>1469</v>
      </c>
      <c r="F345" s="214" t="s">
        <v>1468</v>
      </c>
      <c r="G345" s="214" t="s">
        <v>15</v>
      </c>
      <c r="H345" s="214" t="s">
        <v>561</v>
      </c>
      <c r="I345" s="215" t="s">
        <v>570</v>
      </c>
      <c r="J345" s="213" t="s">
        <v>561</v>
      </c>
      <c r="K345" s="213" t="s">
        <v>1517</v>
      </c>
    </row>
    <row r="346" spans="1:11" ht="15.75">
      <c r="A346" s="214" t="s">
        <v>577</v>
      </c>
      <c r="B346" s="214" t="str">
        <f t="shared" si="5"/>
        <v>SUNGARD AVAILABILITY SERVICES - 3431 N. Windsor Drive</v>
      </c>
      <c r="C346" s="217" t="s">
        <v>641</v>
      </c>
      <c r="D346" s="214" t="s">
        <v>641</v>
      </c>
      <c r="E346" s="214" t="s">
        <v>1118</v>
      </c>
      <c r="F346" s="214" t="s">
        <v>1023</v>
      </c>
      <c r="G346" s="214" t="s">
        <v>17</v>
      </c>
      <c r="H346" s="214" t="s">
        <v>561</v>
      </c>
      <c r="I346" s="215" t="s">
        <v>570</v>
      </c>
      <c r="J346" s="213" t="s">
        <v>561</v>
      </c>
      <c r="K346" s="213" t="s">
        <v>1519</v>
      </c>
    </row>
    <row r="347" spans="1:11" ht="15.75">
      <c r="A347" s="214" t="s">
        <v>577</v>
      </c>
      <c r="B347" s="214" t="str">
        <f t="shared" si="5"/>
        <v>SunGard Availability Services - 550 E. 84th Avenue Suite E-5</v>
      </c>
      <c r="C347" s="217" t="s">
        <v>1069</v>
      </c>
      <c r="D347" s="214" t="s">
        <v>1069</v>
      </c>
      <c r="E347" s="214" t="s">
        <v>1093</v>
      </c>
      <c r="F347" s="214" t="s">
        <v>1092</v>
      </c>
      <c r="G347" s="214" t="s">
        <v>17</v>
      </c>
      <c r="H347" s="214" t="s">
        <v>561</v>
      </c>
      <c r="I347" s="215" t="s">
        <v>570</v>
      </c>
      <c r="J347" s="213" t="s">
        <v>561</v>
      </c>
      <c r="K347" s="213" t="s">
        <v>1517</v>
      </c>
    </row>
    <row r="348" spans="1:11" ht="15.75">
      <c r="A348" s="214" t="s">
        <v>577</v>
      </c>
      <c r="B348" s="214" t="str">
        <f t="shared" si="5"/>
        <v>SunGard Availability Services - 6675 S. Kenton Street</v>
      </c>
      <c r="C348" s="217" t="s">
        <v>1069</v>
      </c>
      <c r="D348" s="214"/>
      <c r="E348" s="214" t="s">
        <v>1086</v>
      </c>
      <c r="F348" s="214" t="s">
        <v>1045</v>
      </c>
      <c r="G348" s="214" t="s">
        <v>17</v>
      </c>
      <c r="H348" s="214" t="s">
        <v>561</v>
      </c>
      <c r="I348" s="215" t="s">
        <v>562</v>
      </c>
      <c r="J348" s="213" t="s">
        <v>561</v>
      </c>
      <c r="K348" s="213" t="s">
        <v>1516</v>
      </c>
    </row>
    <row r="349" spans="1:11" ht="15.75">
      <c r="A349" s="214" t="s">
        <v>577</v>
      </c>
      <c r="B349" s="214" t="str">
        <f t="shared" si="5"/>
        <v>SunGard Availability Services - 900 Bannock Street</v>
      </c>
      <c r="C349" s="217" t="s">
        <v>1069</v>
      </c>
      <c r="D349" s="214" t="s">
        <v>1069</v>
      </c>
      <c r="E349" s="214" t="s">
        <v>1068</v>
      </c>
      <c r="F349" s="214" t="s">
        <v>1021</v>
      </c>
      <c r="G349" s="214" t="s">
        <v>17</v>
      </c>
      <c r="H349" s="214" t="s">
        <v>561</v>
      </c>
      <c r="I349" s="215" t="s">
        <v>562</v>
      </c>
      <c r="J349" s="213" t="s">
        <v>561</v>
      </c>
      <c r="K349" s="213" t="s">
        <v>1517</v>
      </c>
    </row>
    <row r="350" spans="1:11" ht="15.75">
      <c r="A350" s="214" t="s">
        <v>577</v>
      </c>
      <c r="B350" s="214" t="str">
        <f t="shared" si="5"/>
        <v>Syptec - 200 S 100 E</v>
      </c>
      <c r="C350" s="217" t="s">
        <v>1007</v>
      </c>
      <c r="D350" s="214"/>
      <c r="E350" s="214" t="s">
        <v>1006</v>
      </c>
      <c r="F350" s="214" t="s">
        <v>967</v>
      </c>
      <c r="G350" s="214" t="s">
        <v>25</v>
      </c>
      <c r="H350" s="214" t="s">
        <v>561</v>
      </c>
      <c r="I350" s="215" t="s">
        <v>562</v>
      </c>
      <c r="J350" s="213" t="s">
        <v>561</v>
      </c>
      <c r="K350" s="213" t="s">
        <v>1516</v>
      </c>
    </row>
    <row r="351" spans="1:11" ht="15.75">
      <c r="A351" s="214" t="s">
        <v>577</v>
      </c>
      <c r="B351" s="214" t="str">
        <f t="shared" si="5"/>
        <v>T5 DATA CENTERS - South Executive Circle and east of Janitell Road</v>
      </c>
      <c r="C351" s="217" t="s">
        <v>893</v>
      </c>
      <c r="D351" s="214" t="s">
        <v>893</v>
      </c>
      <c r="E351" s="214" t="s">
        <v>1043</v>
      </c>
      <c r="F351" s="214" t="s">
        <v>1042</v>
      </c>
      <c r="G351" s="214" t="s">
        <v>17</v>
      </c>
      <c r="H351" s="214" t="s">
        <v>561</v>
      </c>
      <c r="I351" s="215" t="s">
        <v>562</v>
      </c>
      <c r="J351" s="213" t="s">
        <v>561</v>
      </c>
      <c r="K351" s="213" t="s">
        <v>1519</v>
      </c>
    </row>
    <row r="352" spans="1:11" ht="15.75">
      <c r="A352" s="214" t="s">
        <v>577</v>
      </c>
      <c r="B352" s="214" t="str">
        <f t="shared" si="5"/>
        <v>T5 DATA CENTERS - South Executive Circle and east of Janitell Road</v>
      </c>
      <c r="C352" s="217" t="s">
        <v>893</v>
      </c>
      <c r="D352" s="214" t="s">
        <v>893</v>
      </c>
      <c r="E352" s="214" t="s">
        <v>1043</v>
      </c>
      <c r="F352" s="214" t="s">
        <v>1042</v>
      </c>
      <c r="G352" s="214" t="s">
        <v>17</v>
      </c>
      <c r="H352" s="214"/>
      <c r="I352" s="215" t="s">
        <v>562</v>
      </c>
      <c r="J352" s="213" t="s">
        <v>570</v>
      </c>
      <c r="K352" s="213" t="s">
        <v>1516</v>
      </c>
    </row>
    <row r="353" spans="1:11" ht="15.75">
      <c r="A353" s="214" t="s">
        <v>577</v>
      </c>
      <c r="B353" s="214" t="str">
        <f t="shared" si="5"/>
        <v>Terremark (Verizon) - 335 Inverness Drive South</v>
      </c>
      <c r="C353" s="217" t="s">
        <v>722</v>
      </c>
      <c r="D353" s="214" t="s">
        <v>721</v>
      </c>
      <c r="E353" s="214" t="s">
        <v>1119</v>
      </c>
      <c r="F353" s="214" t="s">
        <v>1045</v>
      </c>
      <c r="G353" s="214" t="s">
        <v>17</v>
      </c>
      <c r="H353" s="214" t="s">
        <v>561</v>
      </c>
      <c r="I353" s="215" t="s">
        <v>570</v>
      </c>
      <c r="J353" s="213" t="s">
        <v>561</v>
      </c>
      <c r="K353" s="213" t="s">
        <v>1519</v>
      </c>
    </row>
    <row r="354" spans="1:11" ht="15.75">
      <c r="A354" s="214" t="s">
        <v>577</v>
      </c>
      <c r="B354" s="214" t="str">
        <f t="shared" si="5"/>
        <v>Terremark (Verizon) - 910 15th Street</v>
      </c>
      <c r="C354" s="217" t="s">
        <v>722</v>
      </c>
      <c r="D354" s="214" t="s">
        <v>1059</v>
      </c>
      <c r="E354" s="214" t="s">
        <v>1057</v>
      </c>
      <c r="F354" s="214" t="s">
        <v>1021</v>
      </c>
      <c r="G354" s="214" t="s">
        <v>17</v>
      </c>
      <c r="H354" s="214" t="s">
        <v>561</v>
      </c>
      <c r="I354" s="215" t="s">
        <v>570</v>
      </c>
      <c r="J354" s="213" t="s">
        <v>561</v>
      </c>
      <c r="K354" s="213" t="s">
        <v>1517</v>
      </c>
    </row>
    <row r="355" spans="1:11" ht="15.75">
      <c r="A355" s="214" t="s">
        <v>577</v>
      </c>
      <c r="B355" s="214" t="str">
        <f t="shared" si="5"/>
        <v>Tonaquint Data Center - 912 West 1600 South</v>
      </c>
      <c r="C355" s="217" t="s">
        <v>973</v>
      </c>
      <c r="D355" s="214"/>
      <c r="E355" s="214" t="s">
        <v>972</v>
      </c>
      <c r="F355" s="214" t="s">
        <v>971</v>
      </c>
      <c r="G355" s="214" t="s">
        <v>25</v>
      </c>
      <c r="H355" s="214" t="s">
        <v>561</v>
      </c>
      <c r="I355" s="215" t="s">
        <v>562</v>
      </c>
      <c r="J355" s="213" t="s">
        <v>561</v>
      </c>
      <c r="K355" s="213" t="s">
        <v>1516</v>
      </c>
    </row>
    <row r="356" spans="1:11" ht="15.75">
      <c r="A356" s="214" t="s">
        <v>577</v>
      </c>
      <c r="B356" s="214" t="str">
        <f t="shared" si="5"/>
        <v>Travelport - 5350 S Valentia Way Bldg #1</v>
      </c>
      <c r="C356" s="217" t="s">
        <v>1082</v>
      </c>
      <c r="D356" s="214" t="s">
        <v>1082</v>
      </c>
      <c r="E356" s="214" t="s">
        <v>1097</v>
      </c>
      <c r="F356" s="214" t="s">
        <v>1094</v>
      </c>
      <c r="G356" s="214" t="s">
        <v>17</v>
      </c>
      <c r="H356" s="214" t="s">
        <v>561</v>
      </c>
      <c r="I356" s="215" t="s">
        <v>562</v>
      </c>
      <c r="J356" s="213" t="s">
        <v>561</v>
      </c>
      <c r="K356" s="213" t="s">
        <v>1517</v>
      </c>
    </row>
    <row r="357" spans="1:11" ht="15.75">
      <c r="A357" s="214" t="s">
        <v>577</v>
      </c>
      <c r="B357" s="214" t="str">
        <f t="shared" si="5"/>
        <v>Travelport - 5350 S Valentia Way Bldg #2</v>
      </c>
      <c r="C357" s="217" t="s">
        <v>1082</v>
      </c>
      <c r="D357" s="214" t="s">
        <v>1082</v>
      </c>
      <c r="E357" s="214" t="s">
        <v>1095</v>
      </c>
      <c r="F357" s="214" t="s">
        <v>1094</v>
      </c>
      <c r="G357" s="214" t="s">
        <v>17</v>
      </c>
      <c r="H357" s="214" t="s">
        <v>561</v>
      </c>
      <c r="I357" s="215" t="s">
        <v>570</v>
      </c>
      <c r="J357" s="213" t="s">
        <v>561</v>
      </c>
      <c r="K357" s="213" t="s">
        <v>1517</v>
      </c>
    </row>
    <row r="358" spans="1:11" ht="15.75">
      <c r="A358" s="214" t="s">
        <v>577</v>
      </c>
      <c r="B358" s="214" t="str">
        <f t="shared" si="5"/>
        <v>Travelport - 6901 South Havana Street</v>
      </c>
      <c r="C358" s="217" t="s">
        <v>1082</v>
      </c>
      <c r="D358" s="214"/>
      <c r="E358" s="214" t="s">
        <v>1081</v>
      </c>
      <c r="F358" s="214" t="s">
        <v>1080</v>
      </c>
      <c r="G358" s="214" t="s">
        <v>17</v>
      </c>
      <c r="H358" s="214" t="s">
        <v>561</v>
      </c>
      <c r="I358" s="215" t="s">
        <v>562</v>
      </c>
      <c r="J358" s="213" t="s">
        <v>561</v>
      </c>
      <c r="K358" s="213" t="s">
        <v>1516</v>
      </c>
    </row>
    <row r="359" spans="1:11" ht="15.75">
      <c r="A359" s="214" t="s">
        <v>577</v>
      </c>
      <c r="B359" s="214" t="str">
        <f t="shared" si="5"/>
        <v>tw telecom - 123 Central Avenue NW</v>
      </c>
      <c r="C359" s="217" t="s">
        <v>727</v>
      </c>
      <c r="D359" s="214"/>
      <c r="E359" s="214" t="s">
        <v>1035</v>
      </c>
      <c r="F359" s="214" t="s">
        <v>1024</v>
      </c>
      <c r="G359" s="214" t="s">
        <v>22</v>
      </c>
      <c r="H359" s="214" t="s">
        <v>561</v>
      </c>
      <c r="I359" s="215" t="s">
        <v>562</v>
      </c>
      <c r="J359" s="213" t="s">
        <v>561</v>
      </c>
      <c r="K359" s="213" t="s">
        <v>1516</v>
      </c>
    </row>
    <row r="360" spans="1:11" ht="15.75">
      <c r="A360" s="214" t="s">
        <v>577</v>
      </c>
      <c r="B360" s="214" t="str">
        <f t="shared" si="5"/>
        <v>VASTNET - Denver</v>
      </c>
      <c r="C360" s="217" t="s">
        <v>1044</v>
      </c>
      <c r="D360" s="214" t="s">
        <v>1044</v>
      </c>
      <c r="E360" s="214" t="str">
        <f>F360</f>
        <v>Denver</v>
      </c>
      <c r="F360" s="214" t="s">
        <v>1021</v>
      </c>
      <c r="G360" s="214" t="s">
        <v>17</v>
      </c>
      <c r="H360" s="214" t="s">
        <v>561</v>
      </c>
      <c r="I360" s="215" t="s">
        <v>562</v>
      </c>
      <c r="J360" s="213" t="s">
        <v>561</v>
      </c>
      <c r="K360" s="213" t="s">
        <v>1516</v>
      </c>
    </row>
    <row r="361" spans="1:11" ht="15.75">
      <c r="A361" s="214" t="s">
        <v>577</v>
      </c>
      <c r="B361" s="214" t="str">
        <f t="shared" si="5"/>
        <v>VASTNET - Not Specified</v>
      </c>
      <c r="C361" s="217" t="s">
        <v>1044</v>
      </c>
      <c r="D361" s="214" t="s">
        <v>1044</v>
      </c>
      <c r="E361" s="214" t="s">
        <v>590</v>
      </c>
      <c r="F361" s="214" t="s">
        <v>1021</v>
      </c>
      <c r="G361" s="214" t="s">
        <v>17</v>
      </c>
      <c r="H361" s="214" t="s">
        <v>561</v>
      </c>
      <c r="I361" s="215" t="s">
        <v>562</v>
      </c>
      <c r="J361" s="213" t="s">
        <v>561</v>
      </c>
      <c r="K361" s="213" t="s">
        <v>1516</v>
      </c>
    </row>
    <row r="362" spans="1:11" ht="15.75">
      <c r="A362" s="214" t="s">
        <v>577</v>
      </c>
      <c r="B362" s="214" t="str">
        <f t="shared" si="5"/>
        <v>ViaWest - 118 South 1000 West</v>
      </c>
      <c r="C362" s="217" t="s">
        <v>661</v>
      </c>
      <c r="D362" s="214"/>
      <c r="E362" s="214" t="s">
        <v>1018</v>
      </c>
      <c r="F362" s="214" t="s">
        <v>967</v>
      </c>
      <c r="G362" s="214" t="s">
        <v>25</v>
      </c>
      <c r="H362" s="214" t="s">
        <v>561</v>
      </c>
      <c r="I362" s="215" t="s">
        <v>570</v>
      </c>
      <c r="J362" s="213" t="s">
        <v>561</v>
      </c>
      <c r="K362" s="213" t="s">
        <v>1516</v>
      </c>
    </row>
    <row r="363" spans="1:11" ht="15.75">
      <c r="A363" s="214" t="s">
        <v>577</v>
      </c>
      <c r="B363" s="214" t="str">
        <f t="shared" si="5"/>
        <v>ViaWest - 11900 E. Cornell Ave. Suite A</v>
      </c>
      <c r="C363" s="217" t="s">
        <v>661</v>
      </c>
      <c r="D363" s="214" t="s">
        <v>593</v>
      </c>
      <c r="E363" s="214" t="s">
        <v>1144</v>
      </c>
      <c r="F363" s="214" t="s">
        <v>1023</v>
      </c>
      <c r="G363" s="214" t="s">
        <v>17</v>
      </c>
      <c r="H363" s="214" t="s">
        <v>561</v>
      </c>
      <c r="I363" s="215" t="s">
        <v>570</v>
      </c>
      <c r="J363" s="213" t="s">
        <v>561</v>
      </c>
      <c r="K363" s="213" t="s">
        <v>1519</v>
      </c>
    </row>
    <row r="364" spans="1:11" ht="15.75">
      <c r="A364" s="214" t="s">
        <v>577</v>
      </c>
      <c r="B364" s="214" t="str">
        <f t="shared" si="5"/>
        <v>ViaWest - 12500 East Arapahoe Road</v>
      </c>
      <c r="C364" s="217" t="s">
        <v>661</v>
      </c>
      <c r="D364" s="214" t="s">
        <v>593</v>
      </c>
      <c r="E364" s="214" t="s">
        <v>1139</v>
      </c>
      <c r="F364" s="214" t="s">
        <v>1080</v>
      </c>
      <c r="G364" s="214" t="s">
        <v>17</v>
      </c>
      <c r="H364" s="214" t="s">
        <v>561</v>
      </c>
      <c r="I364" s="215" t="s">
        <v>570</v>
      </c>
      <c r="J364" s="213" t="s">
        <v>561</v>
      </c>
      <c r="K364" s="213" t="s">
        <v>1517</v>
      </c>
    </row>
    <row r="365" spans="1:11" ht="15.75">
      <c r="A365" s="214" t="s">
        <v>577</v>
      </c>
      <c r="B365" s="214" t="str">
        <f t="shared" si="5"/>
        <v>ViaWest - 1500 Champa Street</v>
      </c>
      <c r="C365" s="217" t="s">
        <v>661</v>
      </c>
      <c r="D365" s="214" t="s">
        <v>1133</v>
      </c>
      <c r="E365" s="214" t="s">
        <v>1132</v>
      </c>
      <c r="F365" s="214" t="s">
        <v>1021</v>
      </c>
      <c r="G365" s="214" t="s">
        <v>17</v>
      </c>
      <c r="H365" s="214" t="s">
        <v>561</v>
      </c>
      <c r="I365" s="215" t="s">
        <v>570</v>
      </c>
      <c r="J365" s="213" t="s">
        <v>561</v>
      </c>
      <c r="K365" s="213" t="s">
        <v>1517</v>
      </c>
    </row>
    <row r="366" spans="1:11" ht="15.75">
      <c r="A366" s="214" t="s">
        <v>577</v>
      </c>
      <c r="B366" s="214" t="str">
        <f t="shared" si="5"/>
        <v>ViaWest - 180 E 100 S</v>
      </c>
      <c r="C366" s="217" t="s">
        <v>661</v>
      </c>
      <c r="D366" s="214"/>
      <c r="E366" s="214" t="s">
        <v>1008</v>
      </c>
      <c r="F366" s="214" t="s">
        <v>967</v>
      </c>
      <c r="G366" s="214" t="s">
        <v>25</v>
      </c>
      <c r="H366" s="214" t="s">
        <v>561</v>
      </c>
      <c r="I366" s="215" t="s">
        <v>562</v>
      </c>
      <c r="J366" s="213" t="s">
        <v>561</v>
      </c>
      <c r="K366" s="213" t="s">
        <v>1516</v>
      </c>
    </row>
    <row r="367" spans="1:11" ht="15.75">
      <c r="A367" s="214" t="s">
        <v>577</v>
      </c>
      <c r="B367" s="214" t="str">
        <f t="shared" si="5"/>
        <v>ViaWest - 2282 South Presidents Drive</v>
      </c>
      <c r="C367" s="217" t="s">
        <v>661</v>
      </c>
      <c r="D367" s="214"/>
      <c r="E367" s="214" t="s">
        <v>1004</v>
      </c>
      <c r="F367" s="214" t="s">
        <v>1000</v>
      </c>
      <c r="G367" s="214" t="s">
        <v>25</v>
      </c>
      <c r="H367" s="214" t="s">
        <v>561</v>
      </c>
      <c r="I367" s="215" t="s">
        <v>562</v>
      </c>
      <c r="J367" s="213" t="s">
        <v>561</v>
      </c>
      <c r="K367" s="213" t="s">
        <v>1516</v>
      </c>
    </row>
    <row r="368" spans="1:11" ht="15.75">
      <c r="A368" s="214" t="s">
        <v>577</v>
      </c>
      <c r="B368" s="214" t="str">
        <f t="shared" si="5"/>
        <v>VIAWEST - 30 E. Broadway</v>
      </c>
      <c r="C368" s="217" t="s">
        <v>593</v>
      </c>
      <c r="D368" s="214" t="s">
        <v>593</v>
      </c>
      <c r="E368" s="214" t="s">
        <v>997</v>
      </c>
      <c r="F368" s="214" t="s">
        <v>967</v>
      </c>
      <c r="G368" s="214" t="s">
        <v>25</v>
      </c>
      <c r="H368" s="214" t="s">
        <v>998</v>
      </c>
      <c r="I368" s="215" t="s">
        <v>562</v>
      </c>
      <c r="J368" s="213" t="s">
        <v>570</v>
      </c>
      <c r="K368" s="213" t="s">
        <v>1517</v>
      </c>
    </row>
    <row r="369" spans="1:11" ht="15.75">
      <c r="A369" s="214" t="s">
        <v>577</v>
      </c>
      <c r="B369" s="214" t="str">
        <f t="shared" si="5"/>
        <v>VIAWEST - 30 E. Broadway</v>
      </c>
      <c r="C369" s="217" t="s">
        <v>593</v>
      </c>
      <c r="D369" s="214" t="s">
        <v>593</v>
      </c>
      <c r="E369" s="214" t="s">
        <v>997</v>
      </c>
      <c r="F369" s="214" t="s">
        <v>967</v>
      </c>
      <c r="G369" s="214" t="s">
        <v>25</v>
      </c>
      <c r="H369" s="214" t="s">
        <v>561</v>
      </c>
      <c r="I369" s="215" t="s">
        <v>562</v>
      </c>
      <c r="J369" s="213" t="s">
        <v>561</v>
      </c>
      <c r="K369" s="213" t="s">
        <v>1517</v>
      </c>
    </row>
    <row r="370" spans="1:11" ht="15.75">
      <c r="A370" s="214" t="s">
        <v>577</v>
      </c>
      <c r="B370" s="214" t="str">
        <f t="shared" si="5"/>
        <v>VIAWEST - 30 E. Broadway</v>
      </c>
      <c r="C370" s="217" t="s">
        <v>593</v>
      </c>
      <c r="D370" s="214" t="s">
        <v>593</v>
      </c>
      <c r="E370" s="214" t="s">
        <v>997</v>
      </c>
      <c r="F370" s="214" t="s">
        <v>967</v>
      </c>
      <c r="G370" s="214" t="s">
        <v>25</v>
      </c>
      <c r="H370" s="214" t="s">
        <v>561</v>
      </c>
      <c r="I370" s="215" t="s">
        <v>562</v>
      </c>
      <c r="J370" s="213" t="s">
        <v>561</v>
      </c>
      <c r="K370" s="213" t="s">
        <v>1517</v>
      </c>
    </row>
    <row r="371" spans="1:11" ht="15.75">
      <c r="A371" s="214" t="s">
        <v>577</v>
      </c>
      <c r="B371" s="214" t="str">
        <f t="shared" si="5"/>
        <v>VIAWEST - 30 E. Broadway</v>
      </c>
      <c r="C371" s="217" t="s">
        <v>593</v>
      </c>
      <c r="D371" s="214" t="s">
        <v>593</v>
      </c>
      <c r="E371" s="214" t="s">
        <v>997</v>
      </c>
      <c r="F371" s="214" t="s">
        <v>967</v>
      </c>
      <c r="G371" s="214" t="s">
        <v>25</v>
      </c>
      <c r="H371" s="214" t="s">
        <v>561</v>
      </c>
      <c r="I371" s="215" t="s">
        <v>562</v>
      </c>
      <c r="J371" s="213" t="s">
        <v>561</v>
      </c>
      <c r="K371" s="213" t="s">
        <v>1517</v>
      </c>
    </row>
    <row r="372" spans="1:11" ht="15.75">
      <c r="A372" s="214" t="s">
        <v>577</v>
      </c>
      <c r="B372" s="214" t="str">
        <f t="shared" si="5"/>
        <v>VIAWEST - 30 E. Broadway</v>
      </c>
      <c r="C372" s="217" t="s">
        <v>593</v>
      </c>
      <c r="D372" s="214" t="s">
        <v>593</v>
      </c>
      <c r="E372" s="214" t="s">
        <v>997</v>
      </c>
      <c r="F372" s="214" t="s">
        <v>967</v>
      </c>
      <c r="G372" s="214" t="s">
        <v>25</v>
      </c>
      <c r="H372" s="214" t="s">
        <v>561</v>
      </c>
      <c r="I372" s="215" t="s">
        <v>562</v>
      </c>
      <c r="J372" s="213" t="s">
        <v>561</v>
      </c>
      <c r="K372" s="213" t="s">
        <v>1517</v>
      </c>
    </row>
    <row r="373" spans="1:11" ht="15.75">
      <c r="A373" s="214" t="s">
        <v>577</v>
      </c>
      <c r="B373" s="214" t="str">
        <f t="shared" si="5"/>
        <v>VIAWEST - 30 E. Broadway</v>
      </c>
      <c r="C373" s="217" t="s">
        <v>593</v>
      </c>
      <c r="D373" s="214" t="s">
        <v>593</v>
      </c>
      <c r="E373" s="214" t="s">
        <v>997</v>
      </c>
      <c r="F373" s="214" t="s">
        <v>967</v>
      </c>
      <c r="G373" s="214" t="s">
        <v>25</v>
      </c>
      <c r="H373" s="214" t="s">
        <v>561</v>
      </c>
      <c r="I373" s="215" t="s">
        <v>562</v>
      </c>
      <c r="J373" s="213" t="s">
        <v>561</v>
      </c>
      <c r="K373" s="213" t="s">
        <v>1517</v>
      </c>
    </row>
    <row r="374" spans="1:11" ht="15.75">
      <c r="A374" s="214" t="s">
        <v>577</v>
      </c>
      <c r="B374" s="214" t="str">
        <f t="shared" si="5"/>
        <v>VIAWEST - 30 E. Broadway</v>
      </c>
      <c r="C374" s="217" t="s">
        <v>593</v>
      </c>
      <c r="D374" s="214" t="s">
        <v>593</v>
      </c>
      <c r="E374" s="214" t="s">
        <v>997</v>
      </c>
      <c r="F374" s="214" t="s">
        <v>967</v>
      </c>
      <c r="G374" s="214" t="s">
        <v>25</v>
      </c>
      <c r="H374" s="214" t="s">
        <v>561</v>
      </c>
      <c r="I374" s="215" t="s">
        <v>562</v>
      </c>
      <c r="J374" s="213" t="s">
        <v>561</v>
      </c>
      <c r="K374" s="213" t="s">
        <v>1517</v>
      </c>
    </row>
    <row r="375" spans="1:11" ht="15.75">
      <c r="A375" s="214" t="s">
        <v>577</v>
      </c>
      <c r="B375" s="214" t="str">
        <f t="shared" si="5"/>
        <v>ViaWest - 333 South 520 West</v>
      </c>
      <c r="C375" s="217" t="s">
        <v>661</v>
      </c>
      <c r="D375" s="214"/>
      <c r="E375" s="214" t="s">
        <v>996</v>
      </c>
      <c r="F375" s="214" t="s">
        <v>993</v>
      </c>
      <c r="G375" s="214" t="s">
        <v>25</v>
      </c>
      <c r="H375" s="214" t="s">
        <v>561</v>
      </c>
      <c r="I375" s="215" t="s">
        <v>570</v>
      </c>
      <c r="J375" s="213" t="s">
        <v>561</v>
      </c>
      <c r="K375" s="213" t="s">
        <v>1516</v>
      </c>
    </row>
    <row r="376" spans="1:11" ht="15.75">
      <c r="A376" s="214" t="s">
        <v>577</v>
      </c>
      <c r="B376" s="214" t="str">
        <f t="shared" si="5"/>
        <v>ViaWest - 501 Wazee Street</v>
      </c>
      <c r="C376" s="217" t="s">
        <v>661</v>
      </c>
      <c r="D376" s="214" t="s">
        <v>593</v>
      </c>
      <c r="E376" s="214" t="s">
        <v>1100</v>
      </c>
      <c r="F376" s="214" t="s">
        <v>1021</v>
      </c>
      <c r="G376" s="214" t="s">
        <v>17</v>
      </c>
      <c r="H376" s="214"/>
      <c r="I376" s="215" t="s">
        <v>562</v>
      </c>
      <c r="J376" s="213" t="s">
        <v>570</v>
      </c>
      <c r="K376" s="213" t="s">
        <v>1517</v>
      </c>
    </row>
    <row r="377" spans="1:11" ht="15.75">
      <c r="A377" s="214" t="s">
        <v>577</v>
      </c>
      <c r="B377" s="214" t="str">
        <f t="shared" si="5"/>
        <v>ViaWest - 572 South Delong Street</v>
      </c>
      <c r="C377" s="217" t="s">
        <v>661</v>
      </c>
      <c r="D377" s="214"/>
      <c r="E377" s="214" t="s">
        <v>984</v>
      </c>
      <c r="F377" s="214" t="s">
        <v>967</v>
      </c>
      <c r="G377" s="214" t="s">
        <v>25</v>
      </c>
      <c r="H377" s="214" t="s">
        <v>561</v>
      </c>
      <c r="I377" s="215" t="s">
        <v>570</v>
      </c>
      <c r="J377" s="213" t="s">
        <v>561</v>
      </c>
      <c r="K377" s="213" t="s">
        <v>1516</v>
      </c>
    </row>
    <row r="378" spans="1:11" ht="15.75">
      <c r="A378" s="214" t="s">
        <v>577</v>
      </c>
      <c r="B378" s="214" t="str">
        <f t="shared" si="5"/>
        <v>ViaWest - 6340 South 3000 East</v>
      </c>
      <c r="C378" s="217" t="s">
        <v>661</v>
      </c>
      <c r="D378" s="214"/>
      <c r="E378" s="214" t="s">
        <v>983</v>
      </c>
      <c r="F378" s="214" t="s">
        <v>967</v>
      </c>
      <c r="G378" s="214" t="s">
        <v>25</v>
      </c>
      <c r="H378" s="214" t="s">
        <v>561</v>
      </c>
      <c r="I378" s="215" t="s">
        <v>570</v>
      </c>
      <c r="J378" s="213" t="s">
        <v>561</v>
      </c>
      <c r="K378" s="213" t="s">
        <v>1516</v>
      </c>
    </row>
    <row r="379" spans="1:11" ht="15.75">
      <c r="A379" s="214" t="s">
        <v>577</v>
      </c>
      <c r="B379" s="214" t="str">
        <f t="shared" si="5"/>
        <v>ViaWest - 7202 South Campus View Drive</v>
      </c>
      <c r="C379" s="217" t="s">
        <v>661</v>
      </c>
      <c r="D379" s="214"/>
      <c r="E379" s="214" t="s">
        <v>977</v>
      </c>
      <c r="F379" s="214" t="s">
        <v>976</v>
      </c>
      <c r="G379" s="214" t="s">
        <v>25</v>
      </c>
      <c r="H379" s="214" t="s">
        <v>561</v>
      </c>
      <c r="I379" s="215" t="s">
        <v>570</v>
      </c>
      <c r="J379" s="213" t="s">
        <v>561</v>
      </c>
      <c r="K379" s="213" t="s">
        <v>1516</v>
      </c>
    </row>
    <row r="380" spans="1:11" ht="15.75">
      <c r="A380" s="214" t="s">
        <v>577</v>
      </c>
      <c r="B380" s="214" t="str">
        <f t="shared" si="5"/>
        <v>ViaWest - 8636 SPeoria</v>
      </c>
      <c r="C380" s="217" t="s">
        <v>661</v>
      </c>
      <c r="D380" s="214" t="s">
        <v>593</v>
      </c>
      <c r="E380" s="214" t="s">
        <v>1071</v>
      </c>
      <c r="F380" s="214" t="s">
        <v>1045</v>
      </c>
      <c r="G380" s="214" t="s">
        <v>17</v>
      </c>
      <c r="H380" s="214" t="s">
        <v>561</v>
      </c>
      <c r="I380" s="215" t="s">
        <v>570</v>
      </c>
      <c r="J380" s="213" t="s">
        <v>561</v>
      </c>
      <c r="K380" s="213" t="s">
        <v>1519</v>
      </c>
    </row>
    <row r="381" spans="1:11" ht="15.75">
      <c r="A381" s="214" t="s">
        <v>577</v>
      </c>
      <c r="B381" s="214" t="str">
        <f t="shared" si="5"/>
        <v>ViaWest  - 3949 South 200 East</v>
      </c>
      <c r="C381" s="217" t="s">
        <v>991</v>
      </c>
      <c r="D381" s="214"/>
      <c r="E381" s="214" t="s">
        <v>990</v>
      </c>
      <c r="F381" s="214" t="s">
        <v>967</v>
      </c>
      <c r="G381" s="214" t="s">
        <v>25</v>
      </c>
      <c r="H381" s="214" t="s">
        <v>561</v>
      </c>
      <c r="I381" s="215" t="s">
        <v>562</v>
      </c>
      <c r="J381" s="213" t="s">
        <v>561</v>
      </c>
      <c r="K381" s="213" t="s">
        <v>1516</v>
      </c>
    </row>
    <row r="382" spans="1:11" ht="15.75">
      <c r="A382" s="214" t="s">
        <v>577</v>
      </c>
      <c r="B382" s="214" t="str">
        <f t="shared" si="5"/>
        <v>VLEC Communications - 910 15th Street</v>
      </c>
      <c r="C382" s="217" t="s">
        <v>1058</v>
      </c>
      <c r="D382" s="214"/>
      <c r="E382" s="214" t="s">
        <v>1057</v>
      </c>
      <c r="F382" s="214" t="s">
        <v>1021</v>
      </c>
      <c r="G382" s="214" t="s">
        <v>17</v>
      </c>
      <c r="H382" s="214" t="s">
        <v>561</v>
      </c>
      <c r="I382" s="215" t="s">
        <v>570</v>
      </c>
      <c r="J382" s="213" t="s">
        <v>561</v>
      </c>
      <c r="K382" s="213" t="s">
        <v>1516</v>
      </c>
    </row>
    <row r="383" spans="1:11" ht="15.75">
      <c r="A383" s="214" t="s">
        <v>577</v>
      </c>
      <c r="B383" s="214" t="str">
        <f t="shared" si="5"/>
        <v>Voonami - 2302 South Presidents Drive</v>
      </c>
      <c r="C383" s="217" t="s">
        <v>988</v>
      </c>
      <c r="D383" s="214"/>
      <c r="E383" s="214" t="s">
        <v>1001</v>
      </c>
      <c r="F383" s="214" t="s">
        <v>1000</v>
      </c>
      <c r="G383" s="214" t="s">
        <v>25</v>
      </c>
      <c r="H383" s="214" t="s">
        <v>561</v>
      </c>
      <c r="I383" s="215" t="s">
        <v>570</v>
      </c>
      <c r="J383" s="213" t="s">
        <v>561</v>
      </c>
      <c r="K383" s="213" t="s">
        <v>1516</v>
      </c>
    </row>
    <row r="384" spans="1:11" ht="15.75">
      <c r="A384" s="214" t="s">
        <v>577</v>
      </c>
      <c r="B384" s="214" t="str">
        <f t="shared" si="5"/>
        <v>Voonami - 510 East Technology Avenue</v>
      </c>
      <c r="C384" s="217" t="s">
        <v>988</v>
      </c>
      <c r="D384" s="214"/>
      <c r="E384" s="214" t="s">
        <v>987</v>
      </c>
      <c r="F384" s="214" t="s">
        <v>978</v>
      </c>
      <c r="G384" s="214" t="s">
        <v>25</v>
      </c>
      <c r="H384" s="214" t="s">
        <v>561</v>
      </c>
      <c r="I384" s="215" t="s">
        <v>570</v>
      </c>
      <c r="J384" s="213" t="s">
        <v>561</v>
      </c>
      <c r="K384" s="213" t="s">
        <v>1516</v>
      </c>
    </row>
    <row r="385" spans="1:11" ht="15.75">
      <c r="A385" s="214" t="s">
        <v>577</v>
      </c>
      <c r="B385" s="214" t="str">
        <f t="shared" si="5"/>
        <v>Windstream - 111 3rd St NW</v>
      </c>
      <c r="C385" s="217" t="s">
        <v>1040</v>
      </c>
      <c r="D385" s="214" t="s">
        <v>1040</v>
      </c>
      <c r="E385" s="214" t="s">
        <v>1039</v>
      </c>
      <c r="F385" s="214" t="s">
        <v>1024</v>
      </c>
      <c r="G385" s="214" t="s">
        <v>22</v>
      </c>
      <c r="H385" s="214" t="s">
        <v>561</v>
      </c>
      <c r="I385" s="215" t="s">
        <v>562</v>
      </c>
      <c r="J385" s="213" t="s">
        <v>561</v>
      </c>
      <c r="K385" s="213" t="s">
        <v>1519</v>
      </c>
    </row>
    <row r="386" spans="1:11" ht="15.75">
      <c r="A386" s="214" t="s">
        <v>577</v>
      </c>
      <c r="B386" s="214" t="str">
        <f t="shared" si="5"/>
        <v>Xhelion - 1414 South Main Street</v>
      </c>
      <c r="C386" s="217" t="s">
        <v>1014</v>
      </c>
      <c r="D386" s="214"/>
      <c r="E386" s="214" t="s">
        <v>1013</v>
      </c>
      <c r="F386" s="214" t="s">
        <v>967</v>
      </c>
      <c r="G386" s="214" t="s">
        <v>25</v>
      </c>
      <c r="H386" s="214" t="s">
        <v>561</v>
      </c>
      <c r="I386" s="215" t="s">
        <v>570</v>
      </c>
      <c r="J386" s="213" t="s">
        <v>561</v>
      </c>
      <c r="K386" s="213" t="s">
        <v>1516</v>
      </c>
    </row>
    <row r="387" spans="1:11" ht="15.75">
      <c r="A387" s="214" t="s">
        <v>577</v>
      </c>
      <c r="B387" s="214" t="str">
        <f t="shared" ref="B387:B452" si="6">C387&amp;" - "&amp;E387</f>
        <v>XO Communications - 313 Inverness Way South</v>
      </c>
      <c r="C387" s="217" t="s">
        <v>673</v>
      </c>
      <c r="D387" s="214" t="s">
        <v>673</v>
      </c>
      <c r="E387" s="214" t="s">
        <v>1122</v>
      </c>
      <c r="F387" s="214" t="s">
        <v>1045</v>
      </c>
      <c r="G387" s="214" t="s">
        <v>17</v>
      </c>
      <c r="H387" s="214" t="s">
        <v>561</v>
      </c>
      <c r="I387" s="215" t="s">
        <v>562</v>
      </c>
      <c r="J387" s="213" t="s">
        <v>561</v>
      </c>
      <c r="K387" s="213" t="s">
        <v>1516</v>
      </c>
    </row>
    <row r="388" spans="1:11" ht="15.75">
      <c r="A388" s="214" t="s">
        <v>577</v>
      </c>
      <c r="B388" s="214" t="str">
        <f t="shared" si="6"/>
        <v>XO Communications - 8871 Sandy Parkway</v>
      </c>
      <c r="C388" s="217" t="s">
        <v>673</v>
      </c>
      <c r="D388" s="214" t="s">
        <v>673</v>
      </c>
      <c r="E388" s="214" t="s">
        <v>975</v>
      </c>
      <c r="F388" s="214" t="s">
        <v>974</v>
      </c>
      <c r="G388" s="214" t="s">
        <v>25</v>
      </c>
      <c r="H388" s="214" t="s">
        <v>561</v>
      </c>
      <c r="I388" s="215" t="s">
        <v>562</v>
      </c>
      <c r="J388" s="213" t="s">
        <v>561</v>
      </c>
      <c r="K388" s="213" t="s">
        <v>1516</v>
      </c>
    </row>
    <row r="389" spans="1:11" ht="15.75">
      <c r="A389" s="214" t="s">
        <v>577</v>
      </c>
      <c r="B389" s="214" t="str">
        <f t="shared" si="6"/>
        <v>XO Communications - 9706 East Easter Ave Suite 100</v>
      </c>
      <c r="C389" s="217" t="s">
        <v>673</v>
      </c>
      <c r="D389" s="214" t="s">
        <v>1047</v>
      </c>
      <c r="E389" s="214" t="s">
        <v>1048</v>
      </c>
      <c r="F389" s="214" t="s">
        <v>1045</v>
      </c>
      <c r="G389" s="214" t="s">
        <v>17</v>
      </c>
      <c r="H389" s="214" t="s">
        <v>561</v>
      </c>
      <c r="I389" s="215" t="s">
        <v>570</v>
      </c>
      <c r="J389" s="213" t="s">
        <v>561</v>
      </c>
      <c r="K389" s="213" t="s">
        <v>1516</v>
      </c>
    </row>
    <row r="390" spans="1:11" ht="15.75">
      <c r="A390" s="214" t="s">
        <v>577</v>
      </c>
      <c r="B390" s="214" t="str">
        <f t="shared" si="6"/>
        <v>ZCOLO - 1500 Champa St.</v>
      </c>
      <c r="C390" s="217" t="s">
        <v>699</v>
      </c>
      <c r="D390" s="214"/>
      <c r="E390" s="214" t="s">
        <v>1136</v>
      </c>
      <c r="F390" s="214" t="s">
        <v>1021</v>
      </c>
      <c r="G390" s="214" t="s">
        <v>17</v>
      </c>
      <c r="H390" s="214" t="s">
        <v>561</v>
      </c>
      <c r="I390" s="215" t="s">
        <v>562</v>
      </c>
      <c r="J390" s="213" t="s">
        <v>561</v>
      </c>
      <c r="K390" s="213" t="s">
        <v>1519</v>
      </c>
    </row>
    <row r="391" spans="1:11" ht="15.75">
      <c r="A391" s="214" t="s">
        <v>577</v>
      </c>
      <c r="B391" s="214" t="str">
        <f t="shared" si="6"/>
        <v>zColo - 393 Inverness Parkway</v>
      </c>
      <c r="C391" s="217" t="s">
        <v>700</v>
      </c>
      <c r="D391" s="214" t="s">
        <v>1085</v>
      </c>
      <c r="E391" s="214" t="s">
        <v>1114</v>
      </c>
      <c r="F391" s="214" t="s">
        <v>1045</v>
      </c>
      <c r="G391" s="214" t="s">
        <v>17</v>
      </c>
      <c r="H391" s="214" t="s">
        <v>561</v>
      </c>
      <c r="I391" s="215" t="s">
        <v>570</v>
      </c>
      <c r="J391" s="213" t="s">
        <v>561</v>
      </c>
      <c r="K391" s="213" t="s">
        <v>1517</v>
      </c>
    </row>
    <row r="392" spans="1:11" ht="15.75">
      <c r="A392" s="214" t="s">
        <v>577</v>
      </c>
      <c r="B392" s="214" t="str">
        <f t="shared" si="6"/>
        <v>ZCOLO - 393 Inverness Pkwy</v>
      </c>
      <c r="C392" s="217" t="s">
        <v>699</v>
      </c>
      <c r="D392" s="214"/>
      <c r="E392" s="214" t="s">
        <v>1113</v>
      </c>
      <c r="F392" s="214" t="s">
        <v>1045</v>
      </c>
      <c r="G392" s="214" t="s">
        <v>17</v>
      </c>
      <c r="H392" s="214" t="s">
        <v>561</v>
      </c>
      <c r="I392" s="215" t="s">
        <v>562</v>
      </c>
      <c r="J392" s="213" t="s">
        <v>561</v>
      </c>
      <c r="K392" s="213" t="s">
        <v>1519</v>
      </c>
    </row>
    <row r="393" spans="1:11" ht="15.75">
      <c r="A393" s="214" t="s">
        <v>577</v>
      </c>
      <c r="B393" s="214" t="str">
        <f t="shared" si="6"/>
        <v>zColo - 6900 S. Peoria Street</v>
      </c>
      <c r="C393" s="217" t="s">
        <v>700</v>
      </c>
      <c r="D393" s="214" t="s">
        <v>1085</v>
      </c>
      <c r="E393" s="214" t="s">
        <v>1084</v>
      </c>
      <c r="F393" s="214" t="s">
        <v>1045</v>
      </c>
      <c r="G393" s="214" t="s">
        <v>17</v>
      </c>
      <c r="H393" s="214" t="s">
        <v>561</v>
      </c>
      <c r="I393" s="215" t="s">
        <v>570</v>
      </c>
      <c r="J393" s="213" t="s">
        <v>561</v>
      </c>
      <c r="K393" s="213" t="s">
        <v>1517</v>
      </c>
    </row>
    <row r="394" spans="1:11" ht="15.75">
      <c r="A394" s="214" t="s">
        <v>577</v>
      </c>
      <c r="B394" s="214" t="str">
        <f t="shared" si="6"/>
        <v>ZCOLO - 6900 South Peoria St.</v>
      </c>
      <c r="C394" s="217" t="s">
        <v>699</v>
      </c>
      <c r="D394" s="214"/>
      <c r="E394" s="214" t="s">
        <v>1083</v>
      </c>
      <c r="F394" s="214" t="s">
        <v>1021</v>
      </c>
      <c r="G394" s="214" t="s">
        <v>17</v>
      </c>
      <c r="H394" s="214" t="s">
        <v>561</v>
      </c>
      <c r="I394" s="215" t="s">
        <v>570</v>
      </c>
      <c r="J394" s="213" t="s">
        <v>561</v>
      </c>
      <c r="K394" s="213" t="s">
        <v>1519</v>
      </c>
    </row>
    <row r="395" spans="1:11" ht="15.75">
      <c r="A395" s="214" t="s">
        <v>577</v>
      </c>
      <c r="B395" s="214" t="str">
        <f t="shared" si="6"/>
        <v>ZCOLO / CORELINK - 3110 N Central Ave, Suite B75</v>
      </c>
      <c r="C395" s="217" t="s">
        <v>759</v>
      </c>
      <c r="D395" s="214" t="s">
        <v>759</v>
      </c>
      <c r="E395" s="214" t="s">
        <v>1472</v>
      </c>
      <c r="F395" s="214" t="s">
        <v>1470</v>
      </c>
      <c r="G395" s="214" t="s">
        <v>15</v>
      </c>
      <c r="H395" s="214" t="s">
        <v>561</v>
      </c>
      <c r="I395" s="215" t="s">
        <v>562</v>
      </c>
      <c r="J395" s="213" t="s">
        <v>561</v>
      </c>
      <c r="K395" s="213" t="s">
        <v>1517</v>
      </c>
    </row>
    <row r="396" spans="1:11" ht="15.75">
      <c r="A396" s="214" t="s">
        <v>11</v>
      </c>
      <c r="B396" s="214" t="s">
        <v>1621</v>
      </c>
      <c r="C396" s="217"/>
      <c r="D396" s="214"/>
      <c r="E396" s="214"/>
      <c r="F396" s="214"/>
      <c r="G396" s="214"/>
      <c r="H396" s="214"/>
      <c r="I396" s="215"/>
      <c r="J396" s="213"/>
      <c r="K396" s="213"/>
    </row>
    <row r="397" spans="1:11" ht="15.75">
      <c r="A397" s="214" t="s">
        <v>11</v>
      </c>
      <c r="B397" s="214" t="str">
        <f t="shared" si="6"/>
        <v>Cascade Divide - 213 SW Columbia Rd</v>
      </c>
      <c r="C397" s="217" t="s">
        <v>941</v>
      </c>
      <c r="D397" s="214" t="s">
        <v>941</v>
      </c>
      <c r="E397" s="214" t="s">
        <v>940</v>
      </c>
      <c r="F397" s="214" t="s">
        <v>939</v>
      </c>
      <c r="G397" s="214" t="s">
        <v>23</v>
      </c>
      <c r="H397" s="214"/>
      <c r="I397" s="215" t="s">
        <v>562</v>
      </c>
      <c r="J397" s="213" t="s">
        <v>570</v>
      </c>
      <c r="K397" s="213" t="s">
        <v>1519</v>
      </c>
    </row>
    <row r="398" spans="1:11" ht="15.75">
      <c r="A398" s="214" t="s">
        <v>11</v>
      </c>
      <c r="B398" s="214" t="str">
        <f t="shared" si="6"/>
        <v>Clackamas Educational Service District - 13455 SE 97th Avenue</v>
      </c>
      <c r="C398" s="217" t="s">
        <v>957</v>
      </c>
      <c r="D398" s="214"/>
      <c r="E398" s="214" t="s">
        <v>956</v>
      </c>
      <c r="F398" s="214" t="s">
        <v>955</v>
      </c>
      <c r="G398" s="214" t="s">
        <v>23</v>
      </c>
      <c r="H398" s="214" t="s">
        <v>561</v>
      </c>
      <c r="I398" s="215" t="s">
        <v>570</v>
      </c>
      <c r="J398" s="213" t="s">
        <v>561</v>
      </c>
      <c r="K398" s="213" t="s">
        <v>1516</v>
      </c>
    </row>
    <row r="399" spans="1:11" ht="15.75">
      <c r="A399" s="214" t="s">
        <v>11</v>
      </c>
      <c r="B399" s="214" t="str">
        <f t="shared" si="6"/>
        <v>Data Center West - 739 Welch Drive</v>
      </c>
      <c r="C399" s="217" t="s">
        <v>915</v>
      </c>
      <c r="D399" s="214" t="s">
        <v>915</v>
      </c>
      <c r="E399" s="214" t="s">
        <v>914</v>
      </c>
      <c r="F399" s="214" t="s">
        <v>913</v>
      </c>
      <c r="G399" s="214" t="s">
        <v>23</v>
      </c>
      <c r="H399" s="214"/>
      <c r="I399" s="215" t="s">
        <v>562</v>
      </c>
      <c r="J399" s="213" t="s">
        <v>570</v>
      </c>
      <c r="K399" s="213" t="s">
        <v>1519</v>
      </c>
    </row>
    <row r="400" spans="1:11" ht="15.75">
      <c r="A400" s="214" t="s">
        <v>11</v>
      </c>
      <c r="B400" s="214" t="str">
        <f t="shared" si="6"/>
        <v>Digital Realty Trust - 3825 NW Aloclek Pl</v>
      </c>
      <c r="C400" s="217" t="s">
        <v>684</v>
      </c>
      <c r="D400" s="214" t="s">
        <v>684</v>
      </c>
      <c r="E400" s="214" t="s">
        <v>928</v>
      </c>
      <c r="F400" s="214" t="s">
        <v>891</v>
      </c>
      <c r="G400" s="214" t="s">
        <v>23</v>
      </c>
      <c r="H400" s="214" t="s">
        <v>561</v>
      </c>
      <c r="I400" s="215" t="s">
        <v>570</v>
      </c>
      <c r="J400" s="213" t="s">
        <v>561</v>
      </c>
      <c r="K400" s="213" t="s">
        <v>1517</v>
      </c>
    </row>
    <row r="401" spans="1:11" ht="15.75">
      <c r="A401" s="214" t="s">
        <v>11</v>
      </c>
      <c r="B401" s="214" t="str">
        <f t="shared" si="6"/>
        <v>EasyStreet Online Services - 511 SW 10th Avenue, Suite 300</v>
      </c>
      <c r="C401" s="217" t="s">
        <v>902</v>
      </c>
      <c r="D401" s="214"/>
      <c r="E401" s="214" t="s">
        <v>923</v>
      </c>
      <c r="F401" s="214" t="s">
        <v>11</v>
      </c>
      <c r="G401" s="214" t="s">
        <v>23</v>
      </c>
      <c r="H401" s="214" t="s">
        <v>561</v>
      </c>
      <c r="I401" s="215" t="s">
        <v>570</v>
      </c>
      <c r="J401" s="213" t="s">
        <v>561</v>
      </c>
      <c r="K401" s="213" t="s">
        <v>1517</v>
      </c>
    </row>
    <row r="402" spans="1:11" ht="15.75">
      <c r="A402" s="214" t="s">
        <v>11</v>
      </c>
      <c r="B402" s="214" t="str">
        <f t="shared" si="6"/>
        <v>EASYSTREET ONLINE SERVICES - 9610 SW Sunshine Ct.</v>
      </c>
      <c r="C402" s="217" t="s">
        <v>900</v>
      </c>
      <c r="D402" s="214" t="s">
        <v>900</v>
      </c>
      <c r="E402" s="214" t="s">
        <v>903</v>
      </c>
      <c r="F402" s="214" t="s">
        <v>898</v>
      </c>
      <c r="G402" s="214" t="s">
        <v>23</v>
      </c>
      <c r="H402" s="214" t="s">
        <v>561</v>
      </c>
      <c r="I402" s="215" t="s">
        <v>570</v>
      </c>
      <c r="J402" s="213" t="s">
        <v>561</v>
      </c>
      <c r="K402" s="213" t="s">
        <v>1517</v>
      </c>
    </row>
    <row r="403" spans="1:11" ht="15.75">
      <c r="A403" s="214" t="s">
        <v>11</v>
      </c>
      <c r="B403" s="214" t="str">
        <f t="shared" si="6"/>
        <v>EasyStreet Online Services - 9705 SW Sunshine Court</v>
      </c>
      <c r="C403" s="217" t="s">
        <v>902</v>
      </c>
      <c r="D403" s="214" t="s">
        <v>900</v>
      </c>
      <c r="E403" s="214" t="s">
        <v>901</v>
      </c>
      <c r="F403" s="214" t="s">
        <v>898</v>
      </c>
      <c r="G403" s="214" t="s">
        <v>23</v>
      </c>
      <c r="H403" s="214" t="s">
        <v>561</v>
      </c>
      <c r="I403" s="215" t="s">
        <v>570</v>
      </c>
      <c r="J403" s="213" t="s">
        <v>561</v>
      </c>
      <c r="K403" s="213" t="s">
        <v>1517</v>
      </c>
    </row>
    <row r="404" spans="1:11" ht="15.75">
      <c r="A404" s="214" t="s">
        <v>11</v>
      </c>
      <c r="B404" s="214" t="str">
        <f t="shared" si="6"/>
        <v>EdgeConnex - 23245 NW Evergreen Parkway, Building C</v>
      </c>
      <c r="C404" s="217" t="s">
        <v>751</v>
      </c>
      <c r="D404" s="214" t="s">
        <v>750</v>
      </c>
      <c r="E404" s="214" t="s">
        <v>930</v>
      </c>
      <c r="F404" s="214" t="s">
        <v>891</v>
      </c>
      <c r="G404" s="214" t="s">
        <v>23</v>
      </c>
      <c r="H404" s="214" t="s">
        <v>561</v>
      </c>
      <c r="I404" s="215" t="s">
        <v>570</v>
      </c>
      <c r="J404" s="213" t="s">
        <v>561</v>
      </c>
      <c r="K404" s="213" t="s">
        <v>1517</v>
      </c>
    </row>
    <row r="405" spans="1:11" ht="15.75">
      <c r="A405" s="214" t="s">
        <v>11</v>
      </c>
      <c r="B405" s="214" t="str">
        <f t="shared" si="6"/>
        <v>FORK NETWORKING - 921 SW Washington St.</v>
      </c>
      <c r="C405" s="217" t="s">
        <v>909</v>
      </c>
      <c r="D405" s="214" t="s">
        <v>909</v>
      </c>
      <c r="E405" s="214" t="s">
        <v>907</v>
      </c>
      <c r="F405" s="214" t="s">
        <v>11</v>
      </c>
      <c r="G405" s="214" t="s">
        <v>23</v>
      </c>
      <c r="H405" s="214" t="s">
        <v>561</v>
      </c>
      <c r="I405" s="215" t="s">
        <v>570</v>
      </c>
      <c r="J405" s="213" t="s">
        <v>561</v>
      </c>
      <c r="K405" s="213" t="s">
        <v>1516</v>
      </c>
    </row>
    <row r="406" spans="1:11" ht="15.75">
      <c r="A406" s="214" t="s">
        <v>11</v>
      </c>
      <c r="B406" s="214" t="str">
        <f t="shared" si="6"/>
        <v>Fortune (Informart Data Center) - 21515 NW Evergreen Parkway</v>
      </c>
      <c r="C406" s="217" t="s">
        <v>935</v>
      </c>
      <c r="D406" s="214" t="s">
        <v>934</v>
      </c>
      <c r="E406" s="214" t="s">
        <v>931</v>
      </c>
      <c r="F406" s="214" t="s">
        <v>891</v>
      </c>
      <c r="G406" s="214" t="s">
        <v>23</v>
      </c>
      <c r="H406" s="214" t="s">
        <v>561</v>
      </c>
      <c r="I406" s="215" t="s">
        <v>570</v>
      </c>
      <c r="J406" s="213" t="s">
        <v>561</v>
      </c>
      <c r="K406" s="213" t="s">
        <v>1519</v>
      </c>
    </row>
    <row r="407" spans="1:11" ht="15.75">
      <c r="A407" s="214" t="s">
        <v>11</v>
      </c>
      <c r="B407" s="214" t="str">
        <f t="shared" si="6"/>
        <v>GREEN HOUSE DATA - 9705 SW Sunshine Ct.</v>
      </c>
      <c r="C407" s="217" t="s">
        <v>716</v>
      </c>
      <c r="D407" s="214" t="s">
        <v>900</v>
      </c>
      <c r="E407" s="214" t="s">
        <v>899</v>
      </c>
      <c r="F407" s="214" t="s">
        <v>898</v>
      </c>
      <c r="G407" s="214" t="s">
        <v>23</v>
      </c>
      <c r="H407" s="214" t="s">
        <v>561</v>
      </c>
      <c r="I407" s="215" t="s">
        <v>570</v>
      </c>
      <c r="J407" s="213" t="s">
        <v>561</v>
      </c>
      <c r="K407" s="213" t="s">
        <v>1517</v>
      </c>
    </row>
    <row r="408" spans="1:11" ht="15.75">
      <c r="A408" s="214" t="s">
        <v>11</v>
      </c>
      <c r="B408" s="214" t="str">
        <f t="shared" si="6"/>
        <v>Integra Telecom - 400 SW 6th Avenue</v>
      </c>
      <c r="C408" s="217" t="s">
        <v>734</v>
      </c>
      <c r="D408" s="214"/>
      <c r="E408" s="214" t="s">
        <v>924</v>
      </c>
      <c r="F408" s="214" t="s">
        <v>11</v>
      </c>
      <c r="G408" s="214" t="s">
        <v>23</v>
      </c>
      <c r="H408" s="214" t="s">
        <v>561</v>
      </c>
      <c r="I408" s="215" t="s">
        <v>570</v>
      </c>
      <c r="J408" s="213" t="s">
        <v>561</v>
      </c>
      <c r="K408" s="213" t="s">
        <v>1516</v>
      </c>
    </row>
    <row r="409" spans="1:11" ht="15.75">
      <c r="A409" s="214" t="s">
        <v>11</v>
      </c>
      <c r="B409" s="214" t="str">
        <f t="shared" si="6"/>
        <v>Integra Telecom - 6058 NE 78th Court</v>
      </c>
      <c r="C409" s="217" t="s">
        <v>734</v>
      </c>
      <c r="D409" s="214"/>
      <c r="E409" s="214" t="s">
        <v>921</v>
      </c>
      <c r="F409" s="214" t="s">
        <v>11</v>
      </c>
      <c r="G409" s="214" t="s">
        <v>23</v>
      </c>
      <c r="H409" s="214"/>
      <c r="I409" s="215" t="s">
        <v>562</v>
      </c>
      <c r="J409" s="213" t="s">
        <v>570</v>
      </c>
      <c r="K409" s="213" t="s">
        <v>1516</v>
      </c>
    </row>
    <row r="410" spans="1:11" ht="15.75">
      <c r="A410" s="214" t="s">
        <v>11</v>
      </c>
      <c r="B410" s="214" t="str">
        <f t="shared" si="6"/>
        <v>Inteliquent - 707 SW Washington Street</v>
      </c>
      <c r="C410" s="217" t="s">
        <v>642</v>
      </c>
      <c r="D410" s="214"/>
      <c r="E410" s="214" t="s">
        <v>916</v>
      </c>
      <c r="F410" s="214" t="s">
        <v>11</v>
      </c>
      <c r="G410" s="214" t="s">
        <v>23</v>
      </c>
      <c r="H410" s="214" t="s">
        <v>561</v>
      </c>
      <c r="I410" s="215" t="s">
        <v>570</v>
      </c>
      <c r="J410" s="213" t="s">
        <v>561</v>
      </c>
      <c r="K410" s="213" t="s">
        <v>1516</v>
      </c>
    </row>
    <row r="411" spans="1:11" ht="15.75">
      <c r="A411" s="214" t="s">
        <v>11</v>
      </c>
      <c r="B411" s="214" t="str">
        <f t="shared" si="6"/>
        <v>LEVEL 3 COMMUNICATIONS - 1745 W 5th Ave.</v>
      </c>
      <c r="C411" s="217" t="s">
        <v>816</v>
      </c>
      <c r="D411" s="214"/>
      <c r="E411" s="214" t="s">
        <v>948</v>
      </c>
      <c r="F411" s="214" t="s">
        <v>910</v>
      </c>
      <c r="G411" s="214" t="s">
        <v>23</v>
      </c>
      <c r="H411" s="214" t="s">
        <v>561</v>
      </c>
      <c r="I411" s="215" t="s">
        <v>570</v>
      </c>
      <c r="J411" s="213" t="s">
        <v>561</v>
      </c>
      <c r="K411" s="213" t="s">
        <v>1516</v>
      </c>
    </row>
    <row r="412" spans="1:11" ht="15.75">
      <c r="A412" s="214" t="s">
        <v>11</v>
      </c>
      <c r="B412" s="214" t="str">
        <f t="shared" si="6"/>
        <v>LEVEL 3 COMMUNICATIONS - 707 SW Washington Ave.</v>
      </c>
      <c r="C412" s="217" t="s">
        <v>816</v>
      </c>
      <c r="D412" s="214"/>
      <c r="E412" s="214" t="s">
        <v>917</v>
      </c>
      <c r="F412" s="214" t="s">
        <v>11</v>
      </c>
      <c r="G412" s="214" t="s">
        <v>23</v>
      </c>
      <c r="H412" s="214" t="s">
        <v>561</v>
      </c>
      <c r="I412" s="215" t="s">
        <v>570</v>
      </c>
      <c r="J412" s="213" t="s">
        <v>561</v>
      </c>
      <c r="K412" s="213" t="s">
        <v>1516</v>
      </c>
    </row>
    <row r="413" spans="1:11" ht="15.75">
      <c r="A413" s="214" t="s">
        <v>11</v>
      </c>
      <c r="B413" s="214" t="str">
        <f t="shared" si="6"/>
        <v>LEVEL 3 COMMUNICATIONS - 90470 Prarie Rd.</v>
      </c>
      <c r="C413" s="217" t="s">
        <v>816</v>
      </c>
      <c r="D413" s="214"/>
      <c r="E413" s="214" t="s">
        <v>911</v>
      </c>
      <c r="F413" s="214" t="s">
        <v>910</v>
      </c>
      <c r="G413" s="214" t="s">
        <v>23</v>
      </c>
      <c r="H413" s="214" t="s">
        <v>561</v>
      </c>
      <c r="I413" s="215" t="s">
        <v>562</v>
      </c>
      <c r="J413" s="213" t="s">
        <v>561</v>
      </c>
      <c r="K413" s="213" t="s">
        <v>1516</v>
      </c>
    </row>
    <row r="414" spans="1:11" ht="15.75">
      <c r="A414" s="214" t="s">
        <v>11</v>
      </c>
      <c r="B414" s="214" t="str">
        <f t="shared" si="6"/>
        <v>Level 3 Telecommunications - 14197 SW Millikan Way</v>
      </c>
      <c r="C414" s="217" t="s">
        <v>954</v>
      </c>
      <c r="D414" s="214"/>
      <c r="E414" s="214" t="s">
        <v>953</v>
      </c>
      <c r="F414" s="214" t="s">
        <v>952</v>
      </c>
      <c r="G414" s="214" t="s">
        <v>23</v>
      </c>
      <c r="H414" s="214" t="s">
        <v>561</v>
      </c>
      <c r="I414" s="215" t="s">
        <v>562</v>
      </c>
      <c r="J414" s="213" t="s">
        <v>561</v>
      </c>
      <c r="K414" s="213" t="s">
        <v>1516</v>
      </c>
    </row>
    <row r="415" spans="1:11" ht="15.75">
      <c r="A415" s="214" t="s">
        <v>11</v>
      </c>
      <c r="B415" s="214" t="str">
        <f t="shared" si="6"/>
        <v>Lightpoint Colocation &amp; Hosting - 625 SW Stark St. Ste. 500</v>
      </c>
      <c r="C415" s="217" t="s">
        <v>920</v>
      </c>
      <c r="D415" s="214" t="s">
        <v>919</v>
      </c>
      <c r="E415" s="214" t="s">
        <v>918</v>
      </c>
      <c r="F415" s="214" t="s">
        <v>11</v>
      </c>
      <c r="G415" s="214" t="s">
        <v>23</v>
      </c>
      <c r="H415" s="214" t="s">
        <v>561</v>
      </c>
      <c r="I415" s="215" t="s">
        <v>570</v>
      </c>
      <c r="J415" s="213" t="s">
        <v>561</v>
      </c>
      <c r="K415" s="213" t="s">
        <v>1517</v>
      </c>
    </row>
    <row r="416" spans="1:11" ht="15.75">
      <c r="A416" s="214" t="s">
        <v>11</v>
      </c>
      <c r="B416" s="214" t="str">
        <f t="shared" si="6"/>
        <v>OneNeck - 20845 Sockeye Pl</v>
      </c>
      <c r="C416" s="217" t="s">
        <v>947</v>
      </c>
      <c r="D416" s="214" t="s">
        <v>947</v>
      </c>
      <c r="E416" s="214" t="s">
        <v>946</v>
      </c>
      <c r="F416" s="214" t="s">
        <v>939</v>
      </c>
      <c r="G416" s="214" t="s">
        <v>945</v>
      </c>
      <c r="H416" s="214" t="s">
        <v>944</v>
      </c>
      <c r="I416" s="215" t="s">
        <v>562</v>
      </c>
      <c r="J416" s="213" t="s">
        <v>570</v>
      </c>
      <c r="K416" s="213" t="s">
        <v>1519</v>
      </c>
    </row>
    <row r="417" spans="1:11" ht="15.75">
      <c r="A417" s="214" t="s">
        <v>11</v>
      </c>
      <c r="B417" s="214" t="str">
        <f t="shared" si="6"/>
        <v>OPUS INTERACTIVE - 1225 W Burnside St.</v>
      </c>
      <c r="C417" s="217" t="s">
        <v>933</v>
      </c>
      <c r="D417" s="214" t="s">
        <v>933</v>
      </c>
      <c r="E417" s="214" t="s">
        <v>963</v>
      </c>
      <c r="F417" s="214" t="s">
        <v>11</v>
      </c>
      <c r="G417" s="214" t="s">
        <v>23</v>
      </c>
      <c r="H417" s="214" t="s">
        <v>561</v>
      </c>
      <c r="I417" s="215" t="s">
        <v>570</v>
      </c>
      <c r="J417" s="213" t="s">
        <v>561</v>
      </c>
      <c r="K417" s="213" t="s">
        <v>1516</v>
      </c>
    </row>
    <row r="418" spans="1:11" ht="15.75">
      <c r="A418" s="214" t="s">
        <v>11</v>
      </c>
      <c r="B418" s="214" t="str">
        <f t="shared" si="6"/>
        <v>OPUS INTERACTIVE - 21515 NW Evergreen Parkway</v>
      </c>
      <c r="C418" s="217" t="s">
        <v>933</v>
      </c>
      <c r="D418" s="214" t="s">
        <v>932</v>
      </c>
      <c r="E418" s="214" t="s">
        <v>931</v>
      </c>
      <c r="F418" s="214" t="s">
        <v>891</v>
      </c>
      <c r="G418" s="214" t="s">
        <v>23</v>
      </c>
      <c r="H418" s="214" t="s">
        <v>561</v>
      </c>
      <c r="I418" s="215" t="s">
        <v>570</v>
      </c>
      <c r="J418" s="213" t="s">
        <v>561</v>
      </c>
      <c r="K418" s="213" t="s">
        <v>1519</v>
      </c>
    </row>
    <row r="419" spans="1:11" ht="15.75">
      <c r="A419" s="214" t="s">
        <v>11</v>
      </c>
      <c r="B419" s="214" t="str">
        <f t="shared" si="6"/>
        <v>Pittock Internet Exchange - 921 SW Washington Street</v>
      </c>
      <c r="C419" s="217" t="s">
        <v>906</v>
      </c>
      <c r="D419" s="214" t="s">
        <v>905</v>
      </c>
      <c r="E419" s="214" t="s">
        <v>904</v>
      </c>
      <c r="F419" s="214" t="s">
        <v>11</v>
      </c>
      <c r="G419" s="214" t="s">
        <v>23</v>
      </c>
      <c r="H419" s="214" t="s">
        <v>561</v>
      </c>
      <c r="I419" s="215" t="s">
        <v>570</v>
      </c>
      <c r="J419" s="213" t="s">
        <v>561</v>
      </c>
      <c r="K419" s="213" t="s">
        <v>1516</v>
      </c>
    </row>
    <row r="420" spans="1:11" ht="15.75">
      <c r="A420" s="214" t="s">
        <v>11</v>
      </c>
      <c r="B420" s="214" t="str">
        <f t="shared" si="6"/>
        <v>PORTLAND NAP - 921 SW Washington St.</v>
      </c>
      <c r="C420" s="217" t="s">
        <v>908</v>
      </c>
      <c r="D420" s="214" t="s">
        <v>908</v>
      </c>
      <c r="E420" s="214" t="s">
        <v>907</v>
      </c>
      <c r="F420" s="214" t="s">
        <v>11</v>
      </c>
      <c r="G420" s="214" t="s">
        <v>23</v>
      </c>
      <c r="H420" s="214" t="s">
        <v>561</v>
      </c>
      <c r="I420" s="215" t="s">
        <v>570</v>
      </c>
      <c r="J420" s="213" t="s">
        <v>561</v>
      </c>
      <c r="K420" s="213" t="s">
        <v>1519</v>
      </c>
    </row>
    <row r="421" spans="1:11" ht="15.75">
      <c r="A421" s="214" t="s">
        <v>11</v>
      </c>
      <c r="B421" s="214" t="str">
        <f t="shared" si="6"/>
        <v>Spiretech - 2140 SW Jefferson St.</v>
      </c>
      <c r="C421" s="217" t="s">
        <v>938</v>
      </c>
      <c r="D421" s="214" t="s">
        <v>937</v>
      </c>
      <c r="E421" s="214" t="s">
        <v>936</v>
      </c>
      <c r="F421" s="214" t="s">
        <v>11</v>
      </c>
      <c r="G421" s="214" t="s">
        <v>23</v>
      </c>
      <c r="H421" s="214" t="s">
        <v>561</v>
      </c>
      <c r="I421" s="215" t="s">
        <v>570</v>
      </c>
      <c r="J421" s="213" t="s">
        <v>561</v>
      </c>
      <c r="K421" s="213" t="s">
        <v>1516</v>
      </c>
    </row>
    <row r="422" spans="1:11" ht="15.75">
      <c r="A422" s="214" t="s">
        <v>11</v>
      </c>
      <c r="B422" s="214" t="str">
        <f t="shared" si="6"/>
        <v>Sterling Communications - 14945 SW Sequoia Parkway</v>
      </c>
      <c r="C422" s="217" t="s">
        <v>951</v>
      </c>
      <c r="D422" s="214" t="s">
        <v>950</v>
      </c>
      <c r="E422" s="214" t="s">
        <v>949</v>
      </c>
      <c r="F422" s="214" t="s">
        <v>11</v>
      </c>
      <c r="G422" s="214" t="s">
        <v>23</v>
      </c>
      <c r="H422" s="214" t="s">
        <v>561</v>
      </c>
      <c r="I422" s="215" t="s">
        <v>570</v>
      </c>
      <c r="J422" s="213" t="s">
        <v>561</v>
      </c>
      <c r="K422" s="213" t="s">
        <v>1516</v>
      </c>
    </row>
    <row r="423" spans="1:11" ht="15.75">
      <c r="A423" s="214" t="s">
        <v>11</v>
      </c>
      <c r="B423" s="214" t="str">
        <f t="shared" si="6"/>
        <v>Strataverse (Tata) - 1225 W Burnside Street</v>
      </c>
      <c r="C423" s="217" t="s">
        <v>962</v>
      </c>
      <c r="D423" s="214"/>
      <c r="E423" s="214" t="s">
        <v>961</v>
      </c>
      <c r="F423" s="214" t="s">
        <v>11</v>
      </c>
      <c r="G423" s="214" t="s">
        <v>23</v>
      </c>
      <c r="H423" s="214" t="s">
        <v>561</v>
      </c>
      <c r="I423" s="215" t="s">
        <v>570</v>
      </c>
      <c r="J423" s="213" t="s">
        <v>561</v>
      </c>
      <c r="K423" s="213" t="s">
        <v>1516</v>
      </c>
    </row>
    <row r="424" spans="1:11" ht="15.75">
      <c r="A424" s="214" t="s">
        <v>11</v>
      </c>
      <c r="B424" s="214" t="str">
        <f t="shared" si="6"/>
        <v>SUNGARD AVAILABILITY SERVICES - 1233 NW 12th Ave. Suite 201</v>
      </c>
      <c r="C424" s="217" t="s">
        <v>641</v>
      </c>
      <c r="D424" s="214" t="s">
        <v>641</v>
      </c>
      <c r="E424" s="214" t="s">
        <v>958</v>
      </c>
      <c r="F424" s="214" t="s">
        <v>11</v>
      </c>
      <c r="G424" s="214" t="s">
        <v>23</v>
      </c>
      <c r="H424" s="214" t="s">
        <v>561</v>
      </c>
      <c r="I424" s="215" t="s">
        <v>570</v>
      </c>
      <c r="J424" s="213" t="s">
        <v>561</v>
      </c>
      <c r="K424" s="213" t="s">
        <v>1517</v>
      </c>
    </row>
    <row r="425" spans="1:11" ht="15.75">
      <c r="A425" s="214" t="s">
        <v>11</v>
      </c>
      <c r="B425" s="214" t="str">
        <f t="shared" si="6"/>
        <v>T5 DATA CENTERS - SW corner of NW Evergreen Rd at NE Brookwood Pkwy</v>
      </c>
      <c r="C425" s="217" t="s">
        <v>893</v>
      </c>
      <c r="D425" s="214" t="s">
        <v>893</v>
      </c>
      <c r="E425" s="214" t="s">
        <v>892</v>
      </c>
      <c r="F425" s="214" t="s">
        <v>891</v>
      </c>
      <c r="G425" s="214" t="s">
        <v>23</v>
      </c>
      <c r="H425" s="214" t="s">
        <v>895</v>
      </c>
      <c r="I425" s="215" t="s">
        <v>562</v>
      </c>
      <c r="J425" s="213" t="s">
        <v>570</v>
      </c>
      <c r="K425" s="213" t="s">
        <v>1519</v>
      </c>
    </row>
    <row r="426" spans="1:11" ht="15.75">
      <c r="A426" s="214" t="s">
        <v>11</v>
      </c>
      <c r="B426" s="214" t="str">
        <f t="shared" si="6"/>
        <v>T5 DATA CENTERS - SW corner of NW Evergreen Rd at NE Brookwood Pkwy</v>
      </c>
      <c r="C426" s="217" t="s">
        <v>893</v>
      </c>
      <c r="D426" s="214" t="s">
        <v>893</v>
      </c>
      <c r="E426" s="214" t="s">
        <v>892</v>
      </c>
      <c r="F426" s="214" t="s">
        <v>891</v>
      </c>
      <c r="G426" s="214" t="s">
        <v>23</v>
      </c>
      <c r="H426" s="214" t="s">
        <v>894</v>
      </c>
      <c r="I426" s="215" t="s">
        <v>562</v>
      </c>
      <c r="J426" s="213" t="s">
        <v>570</v>
      </c>
      <c r="K426" s="213" t="s">
        <v>1519</v>
      </c>
    </row>
    <row r="427" spans="1:11" ht="15.75">
      <c r="A427" s="214" t="s">
        <v>11</v>
      </c>
      <c r="B427" s="214" t="str">
        <f t="shared" si="6"/>
        <v>T5 DATA CENTERS - SW corner of NW Evergreen Rd at NE Brookwood Pkwy</v>
      </c>
      <c r="C427" s="217" t="s">
        <v>893</v>
      </c>
      <c r="D427" s="214" t="s">
        <v>893</v>
      </c>
      <c r="E427" s="214" t="s">
        <v>892</v>
      </c>
      <c r="F427" s="214" t="s">
        <v>891</v>
      </c>
      <c r="G427" s="214" t="s">
        <v>23</v>
      </c>
      <c r="H427" s="214" t="s">
        <v>561</v>
      </c>
      <c r="I427" s="215" t="s">
        <v>562</v>
      </c>
      <c r="J427" s="213" t="s">
        <v>561</v>
      </c>
      <c r="K427" s="213" t="s">
        <v>1516</v>
      </c>
    </row>
    <row r="428" spans="1:11" ht="15.75">
      <c r="A428" s="214" t="s">
        <v>11</v>
      </c>
      <c r="B428" s="214" t="str">
        <f t="shared" si="6"/>
        <v>Tata Communications - 1225 West Burnside Street</v>
      </c>
      <c r="C428" s="217" t="s">
        <v>890</v>
      </c>
      <c r="D428" s="214" t="s">
        <v>897</v>
      </c>
      <c r="E428" s="214" t="s">
        <v>960</v>
      </c>
      <c r="F428" s="214" t="s">
        <v>11</v>
      </c>
      <c r="G428" s="214" t="s">
        <v>23</v>
      </c>
      <c r="H428" s="214" t="s">
        <v>561</v>
      </c>
      <c r="I428" s="215" t="s">
        <v>570</v>
      </c>
      <c r="J428" s="213" t="s">
        <v>561</v>
      </c>
      <c r="K428" s="213" t="s">
        <v>1517</v>
      </c>
    </row>
    <row r="429" spans="1:11" ht="15.75">
      <c r="A429" s="214" t="s">
        <v>11</v>
      </c>
      <c r="B429" s="214" t="str">
        <f t="shared" si="6"/>
        <v>Tata Communications - 21101 NW Evergreen Parkway</v>
      </c>
      <c r="C429" s="217" t="s">
        <v>890</v>
      </c>
      <c r="D429" s="214"/>
      <c r="E429" s="214" t="s">
        <v>943</v>
      </c>
      <c r="F429" s="214" t="s">
        <v>942</v>
      </c>
      <c r="G429" s="214" t="s">
        <v>23</v>
      </c>
      <c r="H429" s="214" t="s">
        <v>561</v>
      </c>
      <c r="I429" s="215" t="s">
        <v>562</v>
      </c>
      <c r="J429" s="213" t="s">
        <v>561</v>
      </c>
      <c r="K429" s="213" t="s">
        <v>1516</v>
      </c>
    </row>
    <row r="430" spans="1:11" ht="15.75">
      <c r="A430" s="214" t="s">
        <v>11</v>
      </c>
      <c r="B430" s="214" t="str">
        <f t="shared" si="6"/>
        <v>TATA COMMUNICATIONS - Located off Highway 26 in the heart of the Silicon Forest</v>
      </c>
      <c r="C430" s="217" t="s">
        <v>897</v>
      </c>
      <c r="D430" s="214" t="s">
        <v>897</v>
      </c>
      <c r="E430" s="214" t="s">
        <v>896</v>
      </c>
      <c r="F430" s="214" t="s">
        <v>891</v>
      </c>
      <c r="G430" s="214" t="s">
        <v>23</v>
      </c>
      <c r="H430" s="214" t="s">
        <v>561</v>
      </c>
      <c r="I430" s="215" t="s">
        <v>562</v>
      </c>
      <c r="J430" s="213" t="s">
        <v>561</v>
      </c>
      <c r="K430" s="213" t="s">
        <v>1516</v>
      </c>
    </row>
    <row r="431" spans="1:11" ht="15.75">
      <c r="A431" s="214" t="s">
        <v>11</v>
      </c>
      <c r="B431" s="214" t="str">
        <f t="shared" si="6"/>
        <v>Tata Communications - TBD</v>
      </c>
      <c r="C431" s="217" t="s">
        <v>890</v>
      </c>
      <c r="D431" s="214"/>
      <c r="E431" s="214" t="s">
        <v>889</v>
      </c>
      <c r="F431" s="214" t="s">
        <v>888</v>
      </c>
      <c r="G431" s="214" t="s">
        <v>23</v>
      </c>
      <c r="H431" s="214" t="s">
        <v>561</v>
      </c>
      <c r="I431" s="215" t="s">
        <v>562</v>
      </c>
      <c r="J431" s="213" t="s">
        <v>561</v>
      </c>
      <c r="K431" s="213" t="s">
        <v>1516</v>
      </c>
    </row>
    <row r="432" spans="1:11" ht="15.75">
      <c r="A432" s="214" t="s">
        <v>11</v>
      </c>
      <c r="B432" s="214" t="str">
        <f t="shared" si="6"/>
        <v>Telx - 3825 NW Aloclek Place</v>
      </c>
      <c r="C432" s="217" t="s">
        <v>748</v>
      </c>
      <c r="D432" s="214" t="s">
        <v>747</v>
      </c>
      <c r="E432" s="214" t="s">
        <v>927</v>
      </c>
      <c r="F432" s="214" t="s">
        <v>926</v>
      </c>
      <c r="G432" s="214" t="s">
        <v>23</v>
      </c>
      <c r="H432" s="214" t="s">
        <v>561</v>
      </c>
      <c r="I432" s="215" t="s">
        <v>570</v>
      </c>
      <c r="J432" s="213" t="s">
        <v>561</v>
      </c>
      <c r="K432" s="213" t="s">
        <v>1517</v>
      </c>
    </row>
    <row r="433" spans="1:11" ht="15.75">
      <c r="A433" s="214" t="s">
        <v>11</v>
      </c>
      <c r="B433" s="214" t="str">
        <f t="shared" si="6"/>
        <v>tw telecom - 520 SW 6th Avenue</v>
      </c>
      <c r="C433" s="217" t="s">
        <v>727</v>
      </c>
      <c r="D433" s="214"/>
      <c r="E433" s="214" t="s">
        <v>922</v>
      </c>
      <c r="F433" s="214" t="s">
        <v>11</v>
      </c>
      <c r="G433" s="214" t="s">
        <v>23</v>
      </c>
      <c r="H433" s="214" t="s">
        <v>561</v>
      </c>
      <c r="I433" s="215" t="s">
        <v>570</v>
      </c>
      <c r="J433" s="213" t="s">
        <v>561</v>
      </c>
      <c r="K433" s="213" t="s">
        <v>1516</v>
      </c>
    </row>
    <row r="434" spans="1:11" ht="15.75">
      <c r="A434" s="214" t="s">
        <v>11</v>
      </c>
      <c r="B434" s="214" t="str">
        <f t="shared" si="6"/>
        <v>ViaWest - 23605 NW Huffman St</v>
      </c>
      <c r="C434" s="217" t="s">
        <v>661</v>
      </c>
      <c r="D434" s="214"/>
      <c r="E434" s="214" t="s">
        <v>929</v>
      </c>
      <c r="F434" s="214" t="s">
        <v>891</v>
      </c>
      <c r="G434" s="214" t="s">
        <v>23</v>
      </c>
      <c r="H434" s="214" t="s">
        <v>561</v>
      </c>
      <c r="I434" s="215" t="s">
        <v>562</v>
      </c>
      <c r="J434" s="213" t="s">
        <v>561</v>
      </c>
      <c r="K434" s="213" t="s">
        <v>1516</v>
      </c>
    </row>
    <row r="435" spans="1:11" ht="15.75">
      <c r="A435" s="214" t="s">
        <v>11</v>
      </c>
      <c r="B435" s="214" t="str">
        <f t="shared" si="6"/>
        <v>ViaWest - 3935 NW Aloclek Place</v>
      </c>
      <c r="C435" s="217" t="s">
        <v>661</v>
      </c>
      <c r="D435" s="214"/>
      <c r="E435" s="214" t="s">
        <v>925</v>
      </c>
      <c r="F435" s="214" t="s">
        <v>891</v>
      </c>
      <c r="G435" s="214" t="s">
        <v>23</v>
      </c>
      <c r="H435" s="214" t="s">
        <v>561</v>
      </c>
      <c r="I435" s="215" t="s">
        <v>570</v>
      </c>
      <c r="J435" s="213" t="s">
        <v>561</v>
      </c>
      <c r="K435" s="213" t="s">
        <v>1516</v>
      </c>
    </row>
    <row r="436" spans="1:11" ht="15.75">
      <c r="A436" s="214" t="s">
        <v>11</v>
      </c>
      <c r="B436" s="214" t="str">
        <f t="shared" si="6"/>
        <v>VIAWEST - 3935 NW Aloclek Place</v>
      </c>
      <c r="C436" s="217" t="s">
        <v>593</v>
      </c>
      <c r="D436" s="214" t="s">
        <v>593</v>
      </c>
      <c r="E436" s="214" t="s">
        <v>925</v>
      </c>
      <c r="F436" s="214" t="s">
        <v>891</v>
      </c>
      <c r="G436" s="214" t="s">
        <v>23</v>
      </c>
      <c r="H436" s="214" t="s">
        <v>561</v>
      </c>
      <c r="I436" s="215" t="s">
        <v>570</v>
      </c>
      <c r="J436" s="213" t="s">
        <v>561</v>
      </c>
      <c r="K436" s="213" t="s">
        <v>1517</v>
      </c>
    </row>
    <row r="437" spans="1:11" ht="15.75">
      <c r="A437" s="214" t="s">
        <v>11</v>
      </c>
      <c r="B437" s="214" t="str">
        <f t="shared" si="6"/>
        <v>VIAWEST - 3935 NW Aloclek Place</v>
      </c>
      <c r="C437" s="217" t="s">
        <v>593</v>
      </c>
      <c r="D437" s="214" t="s">
        <v>593</v>
      </c>
      <c r="E437" s="214" t="s">
        <v>925</v>
      </c>
      <c r="F437" s="214" t="s">
        <v>891</v>
      </c>
      <c r="G437" s="214" t="s">
        <v>23</v>
      </c>
      <c r="H437" s="214" t="s">
        <v>561</v>
      </c>
      <c r="I437" s="215" t="s">
        <v>570</v>
      </c>
      <c r="J437" s="213" t="s">
        <v>561</v>
      </c>
      <c r="K437" s="213" t="s">
        <v>1517</v>
      </c>
    </row>
    <row r="438" spans="1:11" ht="15.75">
      <c r="A438" s="214" t="s">
        <v>11</v>
      </c>
      <c r="B438" s="214" t="str">
        <f t="shared" si="6"/>
        <v>vXchnge - 1233 NW 12th Ave. Suite 201</v>
      </c>
      <c r="C438" s="217" t="s">
        <v>959</v>
      </c>
      <c r="D438" s="214" t="s">
        <v>641</v>
      </c>
      <c r="E438" s="214" t="s">
        <v>958</v>
      </c>
      <c r="F438" s="214" t="s">
        <v>11</v>
      </c>
      <c r="G438" s="214" t="s">
        <v>23</v>
      </c>
      <c r="H438" s="214" t="s">
        <v>561</v>
      </c>
      <c r="I438" s="215" t="s">
        <v>562</v>
      </c>
      <c r="J438" s="213" t="s">
        <v>561</v>
      </c>
      <c r="K438" s="213" t="s">
        <v>1517</v>
      </c>
    </row>
    <row r="439" spans="1:11" ht="15.75">
      <c r="A439" s="214" t="s">
        <v>11</v>
      </c>
      <c r="B439" s="214" t="str">
        <f t="shared" si="6"/>
        <v>XO - 10575 SW Cascade Avenue</v>
      </c>
      <c r="C439" s="217" t="s">
        <v>966</v>
      </c>
      <c r="D439" s="214"/>
      <c r="E439" s="214" t="s">
        <v>965</v>
      </c>
      <c r="F439" s="214" t="s">
        <v>964</v>
      </c>
      <c r="G439" s="214" t="s">
        <v>23</v>
      </c>
      <c r="H439" s="214" t="s">
        <v>561</v>
      </c>
      <c r="I439" s="215" t="s">
        <v>562</v>
      </c>
      <c r="J439" s="213" t="s">
        <v>561</v>
      </c>
      <c r="K439" s="213" t="s">
        <v>1516</v>
      </c>
    </row>
    <row r="440" spans="1:11" ht="15.75">
      <c r="A440" s="214" t="s">
        <v>11</v>
      </c>
      <c r="B440" s="214" t="str">
        <f t="shared" si="6"/>
        <v>XO Communications - 9000 SW Nimbus Avenue</v>
      </c>
      <c r="C440" s="217" t="s">
        <v>673</v>
      </c>
      <c r="D440" s="214" t="s">
        <v>673</v>
      </c>
      <c r="E440" s="214" t="s">
        <v>912</v>
      </c>
      <c r="F440" s="214" t="s">
        <v>898</v>
      </c>
      <c r="G440" s="214" t="s">
        <v>23</v>
      </c>
      <c r="H440" s="214" t="s">
        <v>561</v>
      </c>
      <c r="I440" s="215" t="s">
        <v>562</v>
      </c>
      <c r="J440" s="213" t="s">
        <v>561</v>
      </c>
      <c r="K440" s="213" t="s">
        <v>1516</v>
      </c>
    </row>
    <row r="441" spans="1:11" ht="15.75">
      <c r="A441" s="214" t="s">
        <v>12</v>
      </c>
      <c r="B441" s="214" t="s">
        <v>1621</v>
      </c>
      <c r="C441" s="217"/>
      <c r="D441" s="214"/>
      <c r="E441" s="214"/>
      <c r="F441" s="214"/>
      <c r="G441" s="214"/>
      <c r="H441" s="214"/>
      <c r="I441" s="215"/>
      <c r="J441" s="213"/>
      <c r="K441" s="213"/>
    </row>
    <row r="442" spans="1:11" ht="15.75">
      <c r="A442" s="214" t="s">
        <v>12</v>
      </c>
      <c r="B442" s="214" t="str">
        <f t="shared" si="6"/>
        <v>365 Data Centers - 1914 3rd Avenue (Securities Building Technology Center)</v>
      </c>
      <c r="C442" s="217" t="s">
        <v>829</v>
      </c>
      <c r="D442" s="214" t="s">
        <v>828</v>
      </c>
      <c r="E442" s="214" t="s">
        <v>827</v>
      </c>
      <c r="F442" s="214" t="s">
        <v>12</v>
      </c>
      <c r="G442" s="214" t="s">
        <v>26</v>
      </c>
      <c r="H442" s="214" t="s">
        <v>561</v>
      </c>
      <c r="I442" s="215" t="s">
        <v>562</v>
      </c>
      <c r="J442" s="213" t="s">
        <v>561</v>
      </c>
      <c r="K442" s="213" t="s">
        <v>1517</v>
      </c>
    </row>
    <row r="443" spans="1:11" ht="15.75">
      <c r="A443" s="214" t="s">
        <v>12</v>
      </c>
      <c r="B443" s="214" t="str">
        <f t="shared" si="6"/>
        <v>Adtaq Issaquah - 1420 NW Gilman Boulevard #2316</v>
      </c>
      <c r="C443" s="217" t="s">
        <v>841</v>
      </c>
      <c r="D443" s="214" t="s">
        <v>840</v>
      </c>
      <c r="E443" s="214" t="s">
        <v>839</v>
      </c>
      <c r="F443" s="214" t="s">
        <v>838</v>
      </c>
      <c r="G443" s="214" t="s">
        <v>26</v>
      </c>
      <c r="H443" s="214" t="s">
        <v>561</v>
      </c>
      <c r="I443" s="215" t="s">
        <v>562</v>
      </c>
      <c r="J443" s="213" t="s">
        <v>561</v>
      </c>
      <c r="K443" s="213" t="s">
        <v>1516</v>
      </c>
    </row>
    <row r="444" spans="1:11" ht="15.75">
      <c r="A444" s="214" t="s">
        <v>12</v>
      </c>
      <c r="B444" s="214" t="str">
        <f t="shared" si="6"/>
        <v>Advantagecom - 255 A Street</v>
      </c>
      <c r="C444" s="217" t="s">
        <v>780</v>
      </c>
      <c r="D444" s="214"/>
      <c r="E444" s="214" t="s">
        <v>779</v>
      </c>
      <c r="F444" s="214" t="s">
        <v>778</v>
      </c>
      <c r="G444" s="214" t="s">
        <v>26</v>
      </c>
      <c r="H444" s="214" t="s">
        <v>561</v>
      </c>
      <c r="I444" s="215" t="s">
        <v>562</v>
      </c>
      <c r="J444" s="213" t="s">
        <v>561</v>
      </c>
      <c r="K444" s="213" t="s">
        <v>1516</v>
      </c>
    </row>
    <row r="445" spans="1:11" ht="15.75">
      <c r="A445" s="214" t="s">
        <v>12</v>
      </c>
      <c r="B445" s="214" t="str">
        <f t="shared" si="6"/>
        <v>AT&amp;T - 17300 Highhway 99</v>
      </c>
      <c r="C445" s="217" t="s">
        <v>772</v>
      </c>
      <c r="D445" s="214"/>
      <c r="E445" s="214" t="s">
        <v>830</v>
      </c>
      <c r="F445" s="214" t="s">
        <v>736</v>
      </c>
      <c r="G445" s="214" t="s">
        <v>26</v>
      </c>
      <c r="H445" s="214" t="s">
        <v>561</v>
      </c>
      <c r="I445" s="215" t="s">
        <v>562</v>
      </c>
      <c r="J445" s="213" t="s">
        <v>561</v>
      </c>
      <c r="K445" s="213" t="s">
        <v>1516</v>
      </c>
    </row>
    <row r="446" spans="1:11" ht="15.75">
      <c r="A446" s="214" t="s">
        <v>12</v>
      </c>
      <c r="B446" s="214" t="str">
        <f t="shared" si="6"/>
        <v>AT&amp;T - 3225 Alderwood Mall Blvd - Suite E</v>
      </c>
      <c r="C446" s="217" t="s">
        <v>772</v>
      </c>
      <c r="D446" s="214" t="s">
        <v>772</v>
      </c>
      <c r="E446" s="214" t="s">
        <v>771</v>
      </c>
      <c r="F446" s="214" t="s">
        <v>736</v>
      </c>
      <c r="G446" s="214" t="s">
        <v>26</v>
      </c>
      <c r="H446" s="214" t="s">
        <v>561</v>
      </c>
      <c r="I446" s="215" t="s">
        <v>562</v>
      </c>
      <c r="J446" s="213" t="s">
        <v>561</v>
      </c>
      <c r="K446" s="213" t="s">
        <v>1519</v>
      </c>
    </row>
    <row r="447" spans="1:11" ht="15.75">
      <c r="A447" s="214" t="s">
        <v>12</v>
      </c>
      <c r="B447" s="214" t="str">
        <f t="shared" si="6"/>
        <v>Benaroya Companies - 1015 39th Avenue SE</v>
      </c>
      <c r="C447" s="217" t="s">
        <v>877</v>
      </c>
      <c r="D447" s="214" t="s">
        <v>876</v>
      </c>
      <c r="E447" s="214" t="s">
        <v>878</v>
      </c>
      <c r="F447" s="214" t="s">
        <v>12</v>
      </c>
      <c r="G447" s="214" t="s">
        <v>26</v>
      </c>
      <c r="H447" s="214"/>
      <c r="I447" s="215" t="s">
        <v>562</v>
      </c>
      <c r="J447" s="213" t="s">
        <v>570</v>
      </c>
      <c r="K447" s="213" t="s">
        <v>1519</v>
      </c>
    </row>
    <row r="448" spans="1:11" ht="15.75">
      <c r="A448" s="214" t="s">
        <v>12</v>
      </c>
      <c r="B448" s="214" t="str">
        <f t="shared" si="6"/>
        <v xml:space="preserve">Benaroya Companies - 1023 39th Avenue SE </v>
      </c>
      <c r="C448" s="217" t="s">
        <v>877</v>
      </c>
      <c r="D448" s="214" t="s">
        <v>876</v>
      </c>
      <c r="E448" s="214" t="s">
        <v>875</v>
      </c>
      <c r="F448" s="214" t="s">
        <v>12</v>
      </c>
      <c r="G448" s="214" t="s">
        <v>26</v>
      </c>
      <c r="H448" s="214" t="s">
        <v>561</v>
      </c>
      <c r="I448" s="215" t="s">
        <v>570</v>
      </c>
      <c r="J448" s="213" t="s">
        <v>561</v>
      </c>
      <c r="K448" s="213" t="s">
        <v>1519</v>
      </c>
    </row>
    <row r="449" spans="1:11" ht="15.75">
      <c r="A449" s="214" t="s">
        <v>12</v>
      </c>
      <c r="B449" s="214" t="str">
        <f t="shared" si="6"/>
        <v>BitPusher - 12101 Tukwila International Boulevard</v>
      </c>
      <c r="C449" s="217" t="s">
        <v>859</v>
      </c>
      <c r="D449" s="214" t="s">
        <v>732</v>
      </c>
      <c r="E449" s="214" t="s">
        <v>858</v>
      </c>
      <c r="F449" s="214" t="s">
        <v>723</v>
      </c>
      <c r="G449" s="214" t="s">
        <v>26</v>
      </c>
      <c r="H449" s="214" t="s">
        <v>561</v>
      </c>
      <c r="I449" s="215" t="s">
        <v>570</v>
      </c>
      <c r="J449" s="213" t="s">
        <v>561</v>
      </c>
      <c r="K449" s="213" t="s">
        <v>1516</v>
      </c>
    </row>
    <row r="450" spans="1:11" ht="15.75">
      <c r="A450" s="214" t="s">
        <v>12</v>
      </c>
      <c r="B450" s="214" t="str">
        <f t="shared" si="6"/>
        <v>Bothell Data Services - 3301 Monte Villa Pkwy Suite 125</v>
      </c>
      <c r="C450" s="217" t="s">
        <v>770</v>
      </c>
      <c r="D450" s="214" t="s">
        <v>770</v>
      </c>
      <c r="E450" s="214" t="s">
        <v>769</v>
      </c>
      <c r="F450" s="214" t="s">
        <v>768</v>
      </c>
      <c r="G450" s="214" t="s">
        <v>26</v>
      </c>
      <c r="H450" s="214" t="s">
        <v>561</v>
      </c>
      <c r="I450" s="215" t="s">
        <v>570</v>
      </c>
      <c r="J450" s="213" t="s">
        <v>561</v>
      </c>
      <c r="K450" s="213" t="s">
        <v>1516</v>
      </c>
    </row>
    <row r="451" spans="1:11" ht="15.75">
      <c r="A451" s="214" t="s">
        <v>12</v>
      </c>
      <c r="B451" s="214" t="str">
        <f t="shared" si="6"/>
        <v>ByteGrid / NetRiver - 4200 194th Street SW</v>
      </c>
      <c r="C451" s="217" t="s">
        <v>739</v>
      </c>
      <c r="D451" s="214" t="s">
        <v>738</v>
      </c>
      <c r="E451" s="214" t="s">
        <v>737</v>
      </c>
      <c r="F451" s="214" t="s">
        <v>736</v>
      </c>
      <c r="G451" s="214" t="s">
        <v>26</v>
      </c>
      <c r="H451" s="214" t="s">
        <v>561</v>
      </c>
      <c r="I451" s="215" t="s">
        <v>570</v>
      </c>
      <c r="J451" s="213" t="s">
        <v>561</v>
      </c>
      <c r="K451" s="213" t="s">
        <v>1517</v>
      </c>
    </row>
    <row r="452" spans="1:11" ht="15.75">
      <c r="A452" s="214" t="s">
        <v>12</v>
      </c>
      <c r="B452" s="214" t="str">
        <f t="shared" si="6"/>
        <v>CenturyLink (Savvis) - 12101 Tukwila International (Intergate West)</v>
      </c>
      <c r="C452" s="217" t="s">
        <v>674</v>
      </c>
      <c r="D452" s="214" t="s">
        <v>630</v>
      </c>
      <c r="E452" s="214" t="s">
        <v>864</v>
      </c>
      <c r="F452" s="214" t="s">
        <v>723</v>
      </c>
      <c r="G452" s="214" t="s">
        <v>26</v>
      </c>
      <c r="H452" s="214" t="s">
        <v>561</v>
      </c>
      <c r="I452" s="215" t="s">
        <v>570</v>
      </c>
      <c r="J452" s="213" t="s">
        <v>561</v>
      </c>
      <c r="K452" s="213" t="s">
        <v>1519</v>
      </c>
    </row>
    <row r="453" spans="1:11" ht="15.75">
      <c r="A453" s="214" t="s">
        <v>12</v>
      </c>
      <c r="B453" s="214" t="str">
        <f t="shared" ref="B453:B516" si="7">C453&amp;" - "&amp;E453</f>
        <v>CenturyLink (Savvis) - 12301 Tukwila International Boulevard</v>
      </c>
      <c r="C453" s="217" t="s">
        <v>674</v>
      </c>
      <c r="D453" s="214" t="s">
        <v>732</v>
      </c>
      <c r="E453" s="214" t="s">
        <v>853</v>
      </c>
      <c r="F453" s="214" t="s">
        <v>723</v>
      </c>
      <c r="G453" s="214" t="s">
        <v>26</v>
      </c>
      <c r="H453" s="214" t="s">
        <v>561</v>
      </c>
      <c r="I453" s="215" t="s">
        <v>570</v>
      </c>
      <c r="J453" s="213" t="s">
        <v>561</v>
      </c>
      <c r="K453" s="213" t="s">
        <v>1516</v>
      </c>
    </row>
    <row r="454" spans="1:11" ht="15.75">
      <c r="A454" s="214" t="s">
        <v>12</v>
      </c>
      <c r="B454" s="214" t="str">
        <f t="shared" si="7"/>
        <v>CenturyLink (Savvis) - 3355 South 120th Place (building 5)</v>
      </c>
      <c r="C454" s="217" t="s">
        <v>674</v>
      </c>
      <c r="D454" s="214" t="s">
        <v>732</v>
      </c>
      <c r="E454" s="214" t="s">
        <v>753</v>
      </c>
      <c r="F454" s="214" t="s">
        <v>723</v>
      </c>
      <c r="G454" s="214" t="s">
        <v>26</v>
      </c>
      <c r="H454" s="214" t="s">
        <v>561</v>
      </c>
      <c r="I454" s="215" t="s">
        <v>570</v>
      </c>
      <c r="J454" s="213" t="s">
        <v>561</v>
      </c>
      <c r="K454" s="213" t="s">
        <v>1519</v>
      </c>
    </row>
    <row r="455" spans="1:11" ht="15.75">
      <c r="A455" s="214" t="s">
        <v>12</v>
      </c>
      <c r="B455" s="214" t="str">
        <f t="shared" si="7"/>
        <v>Centurylink (Savvis) - 6101 S 180th St</v>
      </c>
      <c r="C455" s="217" t="s">
        <v>631</v>
      </c>
      <c r="D455" s="214" t="s">
        <v>630</v>
      </c>
      <c r="E455" s="214" t="s">
        <v>724</v>
      </c>
      <c r="F455" s="214" t="s">
        <v>723</v>
      </c>
      <c r="G455" s="214" t="s">
        <v>26</v>
      </c>
      <c r="H455" s="214" t="s">
        <v>561</v>
      </c>
      <c r="I455" s="215" t="s">
        <v>570</v>
      </c>
      <c r="J455" s="213" t="s">
        <v>561</v>
      </c>
      <c r="K455" s="213" t="s">
        <v>1517</v>
      </c>
    </row>
    <row r="456" spans="1:11" ht="15.75">
      <c r="A456" s="214" t="s">
        <v>12</v>
      </c>
      <c r="B456" s="214" t="str">
        <f t="shared" si="7"/>
        <v>Colliers Intl - 1505 5th Avenue</v>
      </c>
      <c r="C456" s="217" t="s">
        <v>837</v>
      </c>
      <c r="D456" s="214"/>
      <c r="E456" s="214" t="s">
        <v>836</v>
      </c>
      <c r="F456" s="214" t="s">
        <v>12</v>
      </c>
      <c r="G456" s="214" t="s">
        <v>26</v>
      </c>
      <c r="H456" s="214" t="s">
        <v>561</v>
      </c>
      <c r="I456" s="215" t="s">
        <v>562</v>
      </c>
      <c r="J456" s="213" t="s">
        <v>561</v>
      </c>
      <c r="K456" s="213" t="s">
        <v>1516</v>
      </c>
    </row>
    <row r="457" spans="1:11" ht="15.75">
      <c r="A457" s="214" t="s">
        <v>12</v>
      </c>
      <c r="B457" s="214" t="str">
        <f t="shared" si="7"/>
        <v>Colocenters - 2001 Sixth Avenue</v>
      </c>
      <c r="C457" s="217" t="s">
        <v>811</v>
      </c>
      <c r="D457" s="214" t="s">
        <v>810</v>
      </c>
      <c r="E457" s="214" t="s">
        <v>802</v>
      </c>
      <c r="F457" s="214" t="s">
        <v>12</v>
      </c>
      <c r="G457" s="214" t="s">
        <v>809</v>
      </c>
      <c r="H457" s="214" t="s">
        <v>561</v>
      </c>
      <c r="I457" s="215" t="s">
        <v>570</v>
      </c>
      <c r="J457" s="213" t="s">
        <v>561</v>
      </c>
      <c r="K457" s="213" t="s">
        <v>1516</v>
      </c>
    </row>
    <row r="458" spans="1:11" ht="15.75">
      <c r="A458" s="214" t="s">
        <v>12</v>
      </c>
      <c r="B458" s="214" t="str">
        <f t="shared" si="7"/>
        <v>COLOCENTERS - Westin Building, 2001 6th Ave</v>
      </c>
      <c r="C458" s="217" t="s">
        <v>810</v>
      </c>
      <c r="D458" s="214" t="s">
        <v>683</v>
      </c>
      <c r="E458" s="214" t="s">
        <v>820</v>
      </c>
      <c r="F458" s="214" t="s">
        <v>12</v>
      </c>
      <c r="G458" s="214" t="s">
        <v>26</v>
      </c>
      <c r="H458" s="214" t="s">
        <v>561</v>
      </c>
      <c r="I458" s="215" t="s">
        <v>562</v>
      </c>
      <c r="J458" s="213" t="s">
        <v>561</v>
      </c>
      <c r="K458" s="213" t="s">
        <v>1516</v>
      </c>
    </row>
    <row r="459" spans="1:11" ht="15.75">
      <c r="A459" s="214" t="s">
        <v>12</v>
      </c>
      <c r="B459" s="214" t="str">
        <f t="shared" si="7"/>
        <v>COLOCROSSING - 4200 194th St. SW</v>
      </c>
      <c r="C459" s="217" t="s">
        <v>742</v>
      </c>
      <c r="D459" s="214" t="s">
        <v>741</v>
      </c>
      <c r="E459" s="214" t="s">
        <v>740</v>
      </c>
      <c r="F459" s="214" t="s">
        <v>736</v>
      </c>
      <c r="G459" s="214" t="s">
        <v>26</v>
      </c>
      <c r="H459" s="214" t="s">
        <v>561</v>
      </c>
      <c r="I459" s="215" t="s">
        <v>562</v>
      </c>
      <c r="J459" s="213" t="s">
        <v>561</v>
      </c>
      <c r="K459" s="213" t="s">
        <v>1517</v>
      </c>
    </row>
    <row r="460" spans="1:11" ht="15.75">
      <c r="A460" s="214" t="s">
        <v>12</v>
      </c>
      <c r="B460" s="214" t="str">
        <f t="shared" si="7"/>
        <v>CoreLink - 12101 Tukwila International Boulevard</v>
      </c>
      <c r="C460" s="217" t="s">
        <v>766</v>
      </c>
      <c r="D460" s="214" t="s">
        <v>732</v>
      </c>
      <c r="E460" s="214" t="s">
        <v>858</v>
      </c>
      <c r="F460" s="214" t="s">
        <v>723</v>
      </c>
      <c r="G460" s="214" t="s">
        <v>26</v>
      </c>
      <c r="H460" s="214" t="s">
        <v>561</v>
      </c>
      <c r="I460" s="215" t="s">
        <v>570</v>
      </c>
      <c r="J460" s="213" t="s">
        <v>561</v>
      </c>
      <c r="K460" s="213" t="s">
        <v>1516</v>
      </c>
    </row>
    <row r="461" spans="1:11" ht="15.75">
      <c r="A461" s="214" t="s">
        <v>12</v>
      </c>
      <c r="B461" s="214" t="str">
        <f t="shared" si="7"/>
        <v>CoreLink - 3311 South 120th Place</v>
      </c>
      <c r="C461" s="217" t="s">
        <v>766</v>
      </c>
      <c r="D461" s="214" t="s">
        <v>732</v>
      </c>
      <c r="E461" s="214" t="s">
        <v>762</v>
      </c>
      <c r="F461" s="214" t="s">
        <v>723</v>
      </c>
      <c r="G461" s="214" t="s">
        <v>26</v>
      </c>
      <c r="H461" s="214" t="s">
        <v>561</v>
      </c>
      <c r="I461" s="215" t="s">
        <v>570</v>
      </c>
      <c r="J461" s="213" t="s">
        <v>561</v>
      </c>
      <c r="K461" s="213" t="s">
        <v>1516</v>
      </c>
    </row>
    <row r="462" spans="1:11" ht="15.75">
      <c r="A462" s="214" t="s">
        <v>12</v>
      </c>
      <c r="B462" s="214" t="str">
        <f t="shared" si="7"/>
        <v>CORTLAND COMMUNICATIONS - 2001 Sixth Avenue</v>
      </c>
      <c r="C462" s="217" t="s">
        <v>808</v>
      </c>
      <c r="D462" s="214" t="s">
        <v>808</v>
      </c>
      <c r="E462" s="214" t="s">
        <v>802</v>
      </c>
      <c r="F462" s="214" t="s">
        <v>12</v>
      </c>
      <c r="G462" s="214" t="s">
        <v>26</v>
      </c>
      <c r="H462" s="214" t="s">
        <v>561</v>
      </c>
      <c r="I462" s="215" t="s">
        <v>570</v>
      </c>
      <c r="J462" s="213" t="s">
        <v>561</v>
      </c>
      <c r="K462" s="213" t="s">
        <v>1516</v>
      </c>
    </row>
    <row r="463" spans="1:11" ht="15.75">
      <c r="A463" s="214" t="s">
        <v>12</v>
      </c>
      <c r="B463" s="214" t="str">
        <f t="shared" si="7"/>
        <v>CORTLAND COMMUNICATIONS - Westin Building, 2001 6th Ave</v>
      </c>
      <c r="C463" s="217" t="s">
        <v>808</v>
      </c>
      <c r="D463" s="214" t="s">
        <v>683</v>
      </c>
      <c r="E463" s="214" t="s">
        <v>820</v>
      </c>
      <c r="F463" s="214" t="s">
        <v>12</v>
      </c>
      <c r="G463" s="214" t="s">
        <v>26</v>
      </c>
      <c r="H463" s="214" t="s">
        <v>561</v>
      </c>
      <c r="I463" s="215" t="s">
        <v>562</v>
      </c>
      <c r="J463" s="213" t="s">
        <v>561</v>
      </c>
      <c r="K463" s="213" t="s">
        <v>1516</v>
      </c>
    </row>
    <row r="464" spans="1:11" ht="15.75">
      <c r="A464" s="214" t="s">
        <v>12</v>
      </c>
      <c r="B464" s="214" t="str">
        <f t="shared" si="7"/>
        <v>CUTTHROAT COMMUNICATIONS - Westin Building, 2001 6th Ave</v>
      </c>
      <c r="C464" s="217" t="s">
        <v>817</v>
      </c>
      <c r="D464" s="214" t="s">
        <v>683</v>
      </c>
      <c r="E464" s="214" t="s">
        <v>820</v>
      </c>
      <c r="F464" s="214" t="s">
        <v>12</v>
      </c>
      <c r="G464" s="214" t="s">
        <v>26</v>
      </c>
      <c r="H464" s="214" t="s">
        <v>561</v>
      </c>
      <c r="I464" s="215" t="s">
        <v>562</v>
      </c>
      <c r="J464" s="213" t="s">
        <v>561</v>
      </c>
      <c r="K464" s="213" t="s">
        <v>1516</v>
      </c>
    </row>
    <row r="465" spans="1:11" ht="15.75">
      <c r="A465" s="214" t="s">
        <v>12</v>
      </c>
      <c r="B465" s="214" t="str">
        <f t="shared" si="7"/>
        <v>CUTTHROAT COMMUNICATIONS - Westin Building, 2001 6th Ave.</v>
      </c>
      <c r="C465" s="217" t="s">
        <v>817</v>
      </c>
      <c r="D465" s="214" t="s">
        <v>817</v>
      </c>
      <c r="E465" s="214" t="s">
        <v>815</v>
      </c>
      <c r="F465" s="214" t="s">
        <v>12</v>
      </c>
      <c r="G465" s="214" t="s">
        <v>26</v>
      </c>
      <c r="H465" s="214" t="s">
        <v>561</v>
      </c>
      <c r="I465" s="215" t="s">
        <v>562</v>
      </c>
      <c r="J465" s="213" t="s">
        <v>561</v>
      </c>
      <c r="K465" s="213" t="s">
        <v>1516</v>
      </c>
    </row>
    <row r="466" spans="1:11" ht="15.75">
      <c r="A466" s="214" t="s">
        <v>12</v>
      </c>
      <c r="B466" s="214" t="str">
        <f t="shared" si="7"/>
        <v>DIGITAL FORTRESS - 12101 Tukwila International Blvd.</v>
      </c>
      <c r="C466" s="217" t="s">
        <v>863</v>
      </c>
      <c r="D466" s="214" t="s">
        <v>863</v>
      </c>
      <c r="E466" s="214" t="s">
        <v>861</v>
      </c>
      <c r="F466" s="214" t="s">
        <v>12</v>
      </c>
      <c r="G466" s="214" t="s">
        <v>26</v>
      </c>
      <c r="H466" s="214" t="s">
        <v>561</v>
      </c>
      <c r="I466" s="215" t="s">
        <v>570</v>
      </c>
      <c r="J466" s="213" t="s">
        <v>561</v>
      </c>
      <c r="K466" s="213" t="s">
        <v>1519</v>
      </c>
    </row>
    <row r="467" spans="1:11" ht="15.75">
      <c r="A467" s="214" t="s">
        <v>12</v>
      </c>
      <c r="B467" s="214" t="str">
        <f t="shared" si="7"/>
        <v>Digital Fortress - 3101 Western Ave.</v>
      </c>
      <c r="C467" s="217" t="s">
        <v>774</v>
      </c>
      <c r="D467" s="214" t="s">
        <v>774</v>
      </c>
      <c r="E467" s="214" t="s">
        <v>773</v>
      </c>
      <c r="F467" s="214" t="s">
        <v>12</v>
      </c>
      <c r="G467" s="214" t="s">
        <v>26</v>
      </c>
      <c r="H467" s="214" t="s">
        <v>561</v>
      </c>
      <c r="I467" s="215" t="s">
        <v>570</v>
      </c>
      <c r="J467" s="213" t="s">
        <v>561</v>
      </c>
      <c r="K467" s="213" t="s">
        <v>1517</v>
      </c>
    </row>
    <row r="468" spans="1:11" ht="15.75">
      <c r="A468" s="214" t="s">
        <v>12</v>
      </c>
      <c r="B468" s="214" t="str">
        <f t="shared" si="7"/>
        <v>Digital Realty Trust - 2001 Sixth Avenue</v>
      </c>
      <c r="C468" s="217" t="s">
        <v>684</v>
      </c>
      <c r="D468" s="214" t="s">
        <v>683</v>
      </c>
      <c r="E468" s="214" t="s">
        <v>802</v>
      </c>
      <c r="F468" s="214" t="s">
        <v>12</v>
      </c>
      <c r="G468" s="214" t="s">
        <v>26</v>
      </c>
      <c r="H468" s="214" t="s">
        <v>561</v>
      </c>
      <c r="I468" s="215" t="s">
        <v>570</v>
      </c>
      <c r="J468" s="213" t="s">
        <v>561</v>
      </c>
      <c r="K468" s="213" t="s">
        <v>1517</v>
      </c>
    </row>
    <row r="469" spans="1:11" ht="15.75">
      <c r="A469" s="214" t="s">
        <v>12</v>
      </c>
      <c r="B469" s="214" t="str">
        <f t="shared" si="7"/>
        <v>Digital Realty Trust - 2020 5th Ave</v>
      </c>
      <c r="C469" s="217" t="s">
        <v>684</v>
      </c>
      <c r="D469" s="214" t="s">
        <v>684</v>
      </c>
      <c r="E469" s="214" t="s">
        <v>801</v>
      </c>
      <c r="F469" s="214" t="s">
        <v>12</v>
      </c>
      <c r="G469" s="214" t="s">
        <v>26</v>
      </c>
      <c r="H469" s="214"/>
      <c r="I469" s="215" t="s">
        <v>562</v>
      </c>
      <c r="J469" s="213" t="s">
        <v>570</v>
      </c>
      <c r="K469" s="213" t="s">
        <v>1519</v>
      </c>
    </row>
    <row r="470" spans="1:11" ht="15.75">
      <c r="A470" s="214" t="s">
        <v>12</v>
      </c>
      <c r="B470" s="214" t="str">
        <f t="shared" si="7"/>
        <v>DIGITAL REALTY TRUST - Westin Building, 2001 6th Ave</v>
      </c>
      <c r="C470" s="217" t="s">
        <v>683</v>
      </c>
      <c r="D470" s="214" t="s">
        <v>683</v>
      </c>
      <c r="E470" s="214" t="s">
        <v>820</v>
      </c>
      <c r="F470" s="214" t="s">
        <v>12</v>
      </c>
      <c r="G470" s="214" t="s">
        <v>26</v>
      </c>
      <c r="H470" s="214" t="s">
        <v>561</v>
      </c>
      <c r="I470" s="215" t="s">
        <v>562</v>
      </c>
      <c r="J470" s="213" t="s">
        <v>561</v>
      </c>
      <c r="K470" s="213" t="s">
        <v>1519</v>
      </c>
    </row>
    <row r="471" spans="1:11" ht="15.75">
      <c r="A471" s="214" t="s">
        <v>12</v>
      </c>
      <c r="B471" s="214" t="str">
        <f t="shared" si="7"/>
        <v>EASYSTREET ONLINE - 1101 SE Tech Center Dr. Suite 150</v>
      </c>
      <c r="C471" s="217" t="s">
        <v>870</v>
      </c>
      <c r="D471" s="214" t="s">
        <v>870</v>
      </c>
      <c r="E471" s="214" t="s">
        <v>869</v>
      </c>
      <c r="F471" s="214" t="s">
        <v>868</v>
      </c>
      <c r="G471" s="214" t="s">
        <v>26</v>
      </c>
      <c r="H471" s="214" t="s">
        <v>561</v>
      </c>
      <c r="I471" s="215" t="s">
        <v>570</v>
      </c>
      <c r="J471" s="213" t="s">
        <v>561</v>
      </c>
      <c r="K471" s="213" t="s">
        <v>1517</v>
      </c>
    </row>
    <row r="472" spans="1:11" ht="15.75">
      <c r="A472" s="214" t="s">
        <v>12</v>
      </c>
      <c r="B472" s="214" t="str">
        <f t="shared" si="7"/>
        <v>EdgeConnex - 3425 South 116th (Building 6, Suite 133)</v>
      </c>
      <c r="C472" s="217" t="s">
        <v>751</v>
      </c>
      <c r="D472" s="214" t="s">
        <v>750</v>
      </c>
      <c r="E472" s="214" t="s">
        <v>749</v>
      </c>
      <c r="F472" s="214" t="s">
        <v>723</v>
      </c>
      <c r="G472" s="214" t="s">
        <v>26</v>
      </c>
      <c r="H472" s="214" t="s">
        <v>561</v>
      </c>
      <c r="I472" s="215" t="s">
        <v>570</v>
      </c>
      <c r="J472" s="213" t="s">
        <v>561</v>
      </c>
      <c r="K472" s="213" t="s">
        <v>1517</v>
      </c>
    </row>
    <row r="473" spans="1:11" ht="15.75">
      <c r="A473" s="214" t="s">
        <v>12</v>
      </c>
      <c r="B473" s="214" t="str">
        <f t="shared" si="7"/>
        <v>Equinix - 1914 Third Avenue</v>
      </c>
      <c r="C473" s="217" t="s">
        <v>812</v>
      </c>
      <c r="D473" s="214" t="s">
        <v>826</v>
      </c>
      <c r="E473" s="214" t="s">
        <v>825</v>
      </c>
      <c r="F473" s="214" t="s">
        <v>12</v>
      </c>
      <c r="G473" s="214" t="s">
        <v>26</v>
      </c>
      <c r="H473" s="214" t="s">
        <v>561</v>
      </c>
      <c r="I473" s="215" t="s">
        <v>562</v>
      </c>
      <c r="J473" s="213" t="s">
        <v>561</v>
      </c>
      <c r="K473" s="213" t="s">
        <v>1516</v>
      </c>
    </row>
    <row r="474" spans="1:11" ht="15.75">
      <c r="A474" s="214" t="s">
        <v>12</v>
      </c>
      <c r="B474" s="214" t="str">
        <f t="shared" si="7"/>
        <v>Equinix - 2001 Sixth Avenue</v>
      </c>
      <c r="C474" s="217" t="s">
        <v>812</v>
      </c>
      <c r="D474" s="214" t="s">
        <v>800</v>
      </c>
      <c r="E474" s="214" t="s">
        <v>802</v>
      </c>
      <c r="F474" s="214" t="s">
        <v>12</v>
      </c>
      <c r="G474" s="214" t="s">
        <v>26</v>
      </c>
      <c r="H474" s="214" t="s">
        <v>561</v>
      </c>
      <c r="I474" s="215" t="s">
        <v>570</v>
      </c>
      <c r="J474" s="213" t="s">
        <v>561</v>
      </c>
      <c r="K474" s="213" t="s">
        <v>1517</v>
      </c>
    </row>
    <row r="475" spans="1:11" ht="15.75">
      <c r="A475" s="214" t="s">
        <v>12</v>
      </c>
      <c r="B475" s="214" t="str">
        <f t="shared" si="7"/>
        <v>EQUINIX - 2020 Fifth Avenue, Westin Annex</v>
      </c>
      <c r="C475" s="217" t="s">
        <v>800</v>
      </c>
      <c r="D475" s="214" t="s">
        <v>800</v>
      </c>
      <c r="E475" s="214" t="s">
        <v>798</v>
      </c>
      <c r="F475" s="214" t="s">
        <v>12</v>
      </c>
      <c r="G475" s="214" t="s">
        <v>26</v>
      </c>
      <c r="H475" s="214"/>
      <c r="I475" s="215" t="s">
        <v>562</v>
      </c>
      <c r="J475" s="213" t="s">
        <v>570</v>
      </c>
      <c r="K475" s="213" t="s">
        <v>1519</v>
      </c>
    </row>
    <row r="476" spans="1:11" ht="15.75">
      <c r="A476" s="214" t="s">
        <v>12</v>
      </c>
      <c r="B476" s="214" t="str">
        <f t="shared" si="7"/>
        <v>EQUINIX - Westin Building, 2001 6th Ave, Suite 1202</v>
      </c>
      <c r="C476" s="217" t="s">
        <v>800</v>
      </c>
      <c r="D476" s="214" t="s">
        <v>683</v>
      </c>
      <c r="E476" s="214" t="s">
        <v>819</v>
      </c>
      <c r="F476" s="214" t="s">
        <v>12</v>
      </c>
      <c r="G476" s="214" t="s">
        <v>26</v>
      </c>
      <c r="H476" s="214" t="s">
        <v>561</v>
      </c>
      <c r="I476" s="215" t="s">
        <v>562</v>
      </c>
      <c r="J476" s="213" t="s">
        <v>561</v>
      </c>
      <c r="K476" s="213" t="s">
        <v>1519</v>
      </c>
    </row>
    <row r="477" spans="1:11" ht="15.75">
      <c r="A477" s="214" t="s">
        <v>12</v>
      </c>
      <c r="B477" s="214" t="str">
        <f t="shared" si="7"/>
        <v>FIBERCLOUD - 2001 Sixth Avenue</v>
      </c>
      <c r="C477" s="217" t="s">
        <v>777</v>
      </c>
      <c r="D477" s="214" t="s">
        <v>777</v>
      </c>
      <c r="E477" s="214" t="s">
        <v>802</v>
      </c>
      <c r="F477" s="214" t="s">
        <v>12</v>
      </c>
      <c r="G477" s="214" t="s">
        <v>26</v>
      </c>
      <c r="H477" s="214" t="s">
        <v>561</v>
      </c>
      <c r="I477" s="215" t="s">
        <v>570</v>
      </c>
      <c r="J477" s="213" t="s">
        <v>561</v>
      </c>
      <c r="K477" s="213" t="s">
        <v>1516</v>
      </c>
    </row>
    <row r="478" spans="1:11" ht="15.75">
      <c r="A478" s="214" t="s">
        <v>12</v>
      </c>
      <c r="B478" s="214" t="str">
        <f t="shared" si="7"/>
        <v>FIBERCLOUD - 2001 Sixth Avenue</v>
      </c>
      <c r="C478" s="217" t="s">
        <v>777</v>
      </c>
      <c r="D478" s="214" t="s">
        <v>777</v>
      </c>
      <c r="E478" s="214" t="s">
        <v>802</v>
      </c>
      <c r="F478" s="214" t="s">
        <v>12</v>
      </c>
      <c r="G478" s="214" t="s">
        <v>26</v>
      </c>
      <c r="H478" s="214" t="s">
        <v>561</v>
      </c>
      <c r="I478" s="215" t="s">
        <v>570</v>
      </c>
      <c r="J478" s="213" t="s">
        <v>561</v>
      </c>
      <c r="K478" s="213" t="s">
        <v>1517</v>
      </c>
    </row>
    <row r="479" spans="1:11" ht="15.75">
      <c r="A479" s="214" t="s">
        <v>12</v>
      </c>
      <c r="B479" s="214" t="str">
        <f t="shared" si="7"/>
        <v>FIBERCLOUD - 2707 Colby Ave.</v>
      </c>
      <c r="C479" s="217" t="s">
        <v>777</v>
      </c>
      <c r="D479" s="214" t="s">
        <v>777</v>
      </c>
      <c r="E479" s="214" t="s">
        <v>776</v>
      </c>
      <c r="F479" s="214" t="s">
        <v>775</v>
      </c>
      <c r="G479" s="214" t="s">
        <v>26</v>
      </c>
      <c r="H479" s="214" t="s">
        <v>561</v>
      </c>
      <c r="I479" s="215" t="s">
        <v>570</v>
      </c>
      <c r="J479" s="213" t="s">
        <v>561</v>
      </c>
      <c r="K479" s="213" t="s">
        <v>1516</v>
      </c>
    </row>
    <row r="480" spans="1:11" ht="15.75">
      <c r="A480" s="214" t="s">
        <v>12</v>
      </c>
      <c r="B480" s="214" t="str">
        <f t="shared" si="7"/>
        <v>FISHER PLAZA - 140 Fourth Avenue North</v>
      </c>
      <c r="C480" s="217" t="s">
        <v>849</v>
      </c>
      <c r="D480" s="214" t="s">
        <v>849</v>
      </c>
      <c r="E480" s="214" t="s">
        <v>847</v>
      </c>
      <c r="F480" s="214" t="s">
        <v>12</v>
      </c>
      <c r="G480" s="214" t="s">
        <v>26</v>
      </c>
      <c r="H480" s="214" t="s">
        <v>561</v>
      </c>
      <c r="I480" s="215" t="s">
        <v>570</v>
      </c>
      <c r="J480" s="213" t="s">
        <v>561</v>
      </c>
      <c r="K480" s="213" t="s">
        <v>1519</v>
      </c>
    </row>
    <row r="481" spans="1:11" ht="15.75">
      <c r="A481" s="214" t="s">
        <v>12</v>
      </c>
      <c r="B481" s="214" t="str">
        <f t="shared" si="7"/>
        <v>GREEN HOUSE DATA - 2707 Colby Ave.</v>
      </c>
      <c r="C481" s="217" t="s">
        <v>716</v>
      </c>
      <c r="D481" s="214" t="s">
        <v>716</v>
      </c>
      <c r="E481" s="214" t="s">
        <v>776</v>
      </c>
      <c r="F481" s="214" t="s">
        <v>775</v>
      </c>
      <c r="G481" s="214" t="s">
        <v>26</v>
      </c>
      <c r="H481" s="214" t="s">
        <v>561</v>
      </c>
      <c r="I481" s="215" t="s">
        <v>570</v>
      </c>
      <c r="J481" s="213" t="s">
        <v>561</v>
      </c>
      <c r="K481" s="213" t="s">
        <v>1516</v>
      </c>
    </row>
    <row r="482" spans="1:11" ht="15.75">
      <c r="A482" s="214" t="s">
        <v>12</v>
      </c>
      <c r="B482" s="214" t="str">
        <f t="shared" si="7"/>
        <v>GREEN HOUSE DATA - 851 Coho Way Suite 206</v>
      </c>
      <c r="C482" s="217" t="s">
        <v>716</v>
      </c>
      <c r="D482" s="214" t="s">
        <v>716</v>
      </c>
      <c r="E482" s="214" t="s">
        <v>715</v>
      </c>
      <c r="F482" s="214" t="s">
        <v>714</v>
      </c>
      <c r="G482" s="214" t="s">
        <v>26</v>
      </c>
      <c r="H482" s="214" t="s">
        <v>561</v>
      </c>
      <c r="I482" s="215" t="s">
        <v>570</v>
      </c>
      <c r="J482" s="213" t="s">
        <v>561</v>
      </c>
      <c r="K482" s="213" t="s">
        <v>1516</v>
      </c>
    </row>
    <row r="483" spans="1:11" ht="15.75">
      <c r="A483" s="214" t="s">
        <v>12</v>
      </c>
      <c r="B483" s="214" t="str">
        <f t="shared" si="7"/>
        <v>GREEN HOUSE DATA - Westin Building, 2001 6th Ave</v>
      </c>
      <c r="C483" s="217" t="s">
        <v>716</v>
      </c>
      <c r="D483" s="214" t="s">
        <v>683</v>
      </c>
      <c r="E483" s="214" t="s">
        <v>820</v>
      </c>
      <c r="F483" s="214" t="s">
        <v>12</v>
      </c>
      <c r="G483" s="214" t="s">
        <v>26</v>
      </c>
      <c r="H483" s="214" t="s">
        <v>561</v>
      </c>
      <c r="I483" s="215" t="s">
        <v>562</v>
      </c>
      <c r="J483" s="213" t="s">
        <v>561</v>
      </c>
      <c r="K483" s="213" t="s">
        <v>1517</v>
      </c>
    </row>
    <row r="484" spans="1:11" ht="15.75">
      <c r="A484" s="214" t="s">
        <v>12</v>
      </c>
      <c r="B484" s="214" t="str">
        <f t="shared" si="7"/>
        <v xml:space="preserve">H5 DATA CENTERS - 1000 Denny Way </v>
      </c>
      <c r="C484" s="217" t="s">
        <v>881</v>
      </c>
      <c r="D484" s="214" t="s">
        <v>880</v>
      </c>
      <c r="E484" s="214" t="s">
        <v>879</v>
      </c>
      <c r="F484" s="214" t="s">
        <v>12</v>
      </c>
      <c r="G484" s="214" t="s">
        <v>26</v>
      </c>
      <c r="H484" s="214" t="s">
        <v>561</v>
      </c>
      <c r="I484" s="215" t="s">
        <v>570</v>
      </c>
      <c r="J484" s="213" t="s">
        <v>561</v>
      </c>
      <c r="K484" s="213" t="s">
        <v>1519</v>
      </c>
    </row>
    <row r="485" spans="1:11" ht="15.75">
      <c r="A485" s="214" t="s">
        <v>12</v>
      </c>
      <c r="B485" s="214" t="str">
        <f t="shared" si="7"/>
        <v>HOPONE INTERNET CORP - 3311 S. 120th Pl.</v>
      </c>
      <c r="C485" s="217" t="s">
        <v>765</v>
      </c>
      <c r="D485" s="214" t="s">
        <v>765</v>
      </c>
      <c r="E485" s="214" t="s">
        <v>767</v>
      </c>
      <c r="F485" s="214" t="s">
        <v>723</v>
      </c>
      <c r="G485" s="214" t="s">
        <v>26</v>
      </c>
      <c r="H485" s="214" t="s">
        <v>561</v>
      </c>
      <c r="I485" s="215" t="s">
        <v>570</v>
      </c>
      <c r="J485" s="213" t="s">
        <v>561</v>
      </c>
      <c r="K485" s="213" t="s">
        <v>1516</v>
      </c>
    </row>
    <row r="486" spans="1:11" ht="15.75">
      <c r="A486" s="214" t="s">
        <v>12</v>
      </c>
      <c r="B486" s="214" t="str">
        <f t="shared" si="7"/>
        <v>HOPONE INTERNET CORP - 3311 South 120th Place</v>
      </c>
      <c r="C486" s="217" t="s">
        <v>765</v>
      </c>
      <c r="D486" s="214" t="s">
        <v>765</v>
      </c>
      <c r="E486" s="214" t="s">
        <v>762</v>
      </c>
      <c r="F486" s="214" t="s">
        <v>723</v>
      </c>
      <c r="G486" s="214" t="s">
        <v>26</v>
      </c>
      <c r="H486" s="214" t="s">
        <v>561</v>
      </c>
      <c r="I486" s="215" t="s">
        <v>570</v>
      </c>
      <c r="J486" s="213" t="s">
        <v>561</v>
      </c>
      <c r="K486" s="213" t="s">
        <v>1517</v>
      </c>
    </row>
    <row r="487" spans="1:11" ht="15.75">
      <c r="A487" s="214" t="s">
        <v>12</v>
      </c>
      <c r="B487" s="214" t="str">
        <f t="shared" si="7"/>
        <v>INFINITY INTERNET - 1101 SE Tech Center Dr. Suite 150</v>
      </c>
      <c r="C487" s="217" t="s">
        <v>871</v>
      </c>
      <c r="D487" s="214" t="s">
        <v>871</v>
      </c>
      <c r="E487" s="214" t="s">
        <v>869</v>
      </c>
      <c r="F487" s="214" t="s">
        <v>868</v>
      </c>
      <c r="G487" s="214" t="s">
        <v>26</v>
      </c>
      <c r="H487" s="214" t="s">
        <v>561</v>
      </c>
      <c r="I487" s="215" t="s">
        <v>570</v>
      </c>
      <c r="J487" s="213" t="s">
        <v>561</v>
      </c>
      <c r="K487" s="213" t="s">
        <v>1517</v>
      </c>
    </row>
    <row r="488" spans="1:11" ht="15.75">
      <c r="A488" s="214" t="s">
        <v>12</v>
      </c>
      <c r="B488" s="214" t="str">
        <f t="shared" si="7"/>
        <v>Integra Telecom - 1218 3rd Avenue</v>
      </c>
      <c r="C488" s="217" t="s">
        <v>734</v>
      </c>
      <c r="D488" s="214"/>
      <c r="E488" s="214" t="s">
        <v>857</v>
      </c>
      <c r="F488" s="214" t="s">
        <v>12</v>
      </c>
      <c r="G488" s="214" t="s">
        <v>26</v>
      </c>
      <c r="H488" s="214" t="s">
        <v>561</v>
      </c>
      <c r="I488" s="215" t="s">
        <v>562</v>
      </c>
      <c r="J488" s="213" t="s">
        <v>561</v>
      </c>
      <c r="K488" s="213" t="s">
        <v>1516</v>
      </c>
    </row>
    <row r="489" spans="1:11" ht="15.75">
      <c r="A489" s="214" t="s">
        <v>12</v>
      </c>
      <c r="B489" s="214" t="str">
        <f t="shared" si="7"/>
        <v>Integra Telecom - 1301 120th Avenue NE</v>
      </c>
      <c r="C489" s="217" t="s">
        <v>734</v>
      </c>
      <c r="D489" s="214"/>
      <c r="E489" s="214" t="s">
        <v>851</v>
      </c>
      <c r="F489" s="214" t="s">
        <v>832</v>
      </c>
      <c r="G489" s="214" t="s">
        <v>26</v>
      </c>
      <c r="H489" s="214" t="s">
        <v>561</v>
      </c>
      <c r="I489" s="215" t="s">
        <v>562</v>
      </c>
      <c r="J489" s="213" t="s">
        <v>561</v>
      </c>
      <c r="K489" s="213" t="s">
        <v>1516</v>
      </c>
    </row>
    <row r="490" spans="1:11" ht="15.75">
      <c r="A490" s="214" t="s">
        <v>12</v>
      </c>
      <c r="B490" s="214" t="str">
        <f t="shared" si="7"/>
        <v>Integra Telecom - 13075 Gateway Drive</v>
      </c>
      <c r="C490" s="217" t="s">
        <v>734</v>
      </c>
      <c r="D490" s="214"/>
      <c r="E490" s="214" t="s">
        <v>850</v>
      </c>
      <c r="F490" s="214" t="s">
        <v>12</v>
      </c>
      <c r="G490" s="214" t="s">
        <v>26</v>
      </c>
      <c r="H490" s="214" t="s">
        <v>561</v>
      </c>
      <c r="I490" s="215" t="s">
        <v>562</v>
      </c>
      <c r="J490" s="213" t="s">
        <v>561</v>
      </c>
      <c r="K490" s="213" t="s">
        <v>1516</v>
      </c>
    </row>
    <row r="491" spans="1:11" ht="15.75">
      <c r="A491" s="214" t="s">
        <v>12</v>
      </c>
      <c r="B491" s="214" t="str">
        <f t="shared" si="7"/>
        <v>Integra Telecom - 1st Avenue</v>
      </c>
      <c r="C491" s="217" t="s">
        <v>734</v>
      </c>
      <c r="D491" s="214"/>
      <c r="E491" s="214" t="s">
        <v>824</v>
      </c>
      <c r="F491" s="214" t="s">
        <v>12</v>
      </c>
      <c r="G491" s="214" t="s">
        <v>26</v>
      </c>
      <c r="H491" s="214" t="s">
        <v>561</v>
      </c>
      <c r="I491" s="215" t="s">
        <v>562</v>
      </c>
      <c r="J491" s="213" t="s">
        <v>561</v>
      </c>
      <c r="K491" s="213" t="s">
        <v>1516</v>
      </c>
    </row>
    <row r="492" spans="1:11" ht="15.75">
      <c r="A492" s="214" t="s">
        <v>12</v>
      </c>
      <c r="B492" s="214" t="str">
        <f t="shared" si="7"/>
        <v>INTEGRA TELECOM - 20435 72nd Ave S. Suite 150</v>
      </c>
      <c r="C492" s="217" t="s">
        <v>797</v>
      </c>
      <c r="D492" s="214" t="s">
        <v>797</v>
      </c>
      <c r="E492" s="214" t="s">
        <v>796</v>
      </c>
      <c r="F492" s="214" t="s">
        <v>719</v>
      </c>
      <c r="G492" s="214" t="s">
        <v>26</v>
      </c>
      <c r="H492" s="214" t="s">
        <v>561</v>
      </c>
      <c r="I492" s="215" t="s">
        <v>570</v>
      </c>
      <c r="J492" s="213" t="s">
        <v>561</v>
      </c>
      <c r="K492" s="213" t="s">
        <v>1517</v>
      </c>
    </row>
    <row r="493" spans="1:11" ht="15.75">
      <c r="A493" s="214" t="s">
        <v>12</v>
      </c>
      <c r="B493" s="214" t="str">
        <f t="shared" si="7"/>
        <v>Integra Telecom - 422 West Riverside Avenue</v>
      </c>
      <c r="C493" s="217" t="s">
        <v>734</v>
      </c>
      <c r="D493" s="214"/>
      <c r="E493" s="214" t="s">
        <v>735</v>
      </c>
      <c r="F493" s="214" t="s">
        <v>725</v>
      </c>
      <c r="G493" s="214" t="s">
        <v>26</v>
      </c>
      <c r="H493" s="214" t="s">
        <v>561</v>
      </c>
      <c r="I493" s="215" t="s">
        <v>570</v>
      </c>
      <c r="J493" s="213" t="s">
        <v>561</v>
      </c>
      <c r="K493" s="213" t="s">
        <v>1516</v>
      </c>
    </row>
    <row r="494" spans="1:11" ht="15.75">
      <c r="A494" s="214" t="s">
        <v>12</v>
      </c>
      <c r="B494" s="214" t="str">
        <f t="shared" si="7"/>
        <v>Integra Telecom - 4310 South Adams Street</v>
      </c>
      <c r="C494" s="217" t="s">
        <v>734</v>
      </c>
      <c r="D494" s="214"/>
      <c r="E494" s="214" t="s">
        <v>733</v>
      </c>
      <c r="F494" s="214" t="s">
        <v>12</v>
      </c>
      <c r="G494" s="214" t="s">
        <v>26</v>
      </c>
      <c r="H494" s="214" t="s">
        <v>561</v>
      </c>
      <c r="I494" s="215" t="s">
        <v>562</v>
      </c>
      <c r="J494" s="213" t="s">
        <v>561</v>
      </c>
      <c r="K494" s="213" t="s">
        <v>1516</v>
      </c>
    </row>
    <row r="495" spans="1:11" ht="15.75">
      <c r="A495" s="214" t="s">
        <v>12</v>
      </c>
      <c r="B495" s="214" t="str">
        <f t="shared" si="7"/>
        <v>Inteliquent - 2001 Sixth Avenue</v>
      </c>
      <c r="C495" s="217" t="s">
        <v>642</v>
      </c>
      <c r="D495" s="214"/>
      <c r="E495" s="214" t="s">
        <v>802</v>
      </c>
      <c r="F495" s="214" t="s">
        <v>12</v>
      </c>
      <c r="G495" s="214" t="s">
        <v>26</v>
      </c>
      <c r="H495" s="214" t="s">
        <v>561</v>
      </c>
      <c r="I495" s="215" t="s">
        <v>570</v>
      </c>
      <c r="J495" s="213" t="s">
        <v>561</v>
      </c>
      <c r="K495" s="213" t="s">
        <v>1516</v>
      </c>
    </row>
    <row r="496" spans="1:11" ht="15.75">
      <c r="A496" s="214" t="s">
        <v>12</v>
      </c>
      <c r="B496" s="214" t="str">
        <f t="shared" si="7"/>
        <v>Inteliquent - 2001 Sixth Avenue</v>
      </c>
      <c r="C496" s="217" t="s">
        <v>642</v>
      </c>
      <c r="D496" s="214"/>
      <c r="E496" s="214" t="s">
        <v>802</v>
      </c>
      <c r="F496" s="214" t="s">
        <v>12</v>
      </c>
      <c r="G496" s="214" t="s">
        <v>26</v>
      </c>
      <c r="H496" s="214" t="s">
        <v>561</v>
      </c>
      <c r="I496" s="215" t="s">
        <v>570</v>
      </c>
      <c r="J496" s="213" t="s">
        <v>561</v>
      </c>
      <c r="K496" s="213" t="s">
        <v>1516</v>
      </c>
    </row>
    <row r="497" spans="1:11" ht="15.75">
      <c r="A497" s="214" t="s">
        <v>12</v>
      </c>
      <c r="B497" s="214" t="str">
        <f t="shared" si="7"/>
        <v>Internap - 3355 South 120th Place (building 5)</v>
      </c>
      <c r="C497" s="217" t="s">
        <v>755</v>
      </c>
      <c r="D497" s="214" t="s">
        <v>732</v>
      </c>
      <c r="E497" s="214" t="s">
        <v>753</v>
      </c>
      <c r="F497" s="214" t="s">
        <v>723</v>
      </c>
      <c r="G497" s="214" t="s">
        <v>26</v>
      </c>
      <c r="H497" s="214" t="s">
        <v>561</v>
      </c>
      <c r="I497" s="215" t="s">
        <v>570</v>
      </c>
      <c r="J497" s="213" t="s">
        <v>561</v>
      </c>
      <c r="K497" s="213" t="s">
        <v>1519</v>
      </c>
    </row>
    <row r="498" spans="1:11" ht="15.75">
      <c r="A498" s="214" t="s">
        <v>12</v>
      </c>
      <c r="B498" s="214" t="str">
        <f t="shared" si="7"/>
        <v>INTERNAP NETWORK SERVICES - 140 Fourth Avenue North</v>
      </c>
      <c r="C498" s="217" t="s">
        <v>848</v>
      </c>
      <c r="D498" s="214" t="s">
        <v>848</v>
      </c>
      <c r="E498" s="214" t="s">
        <v>847</v>
      </c>
      <c r="F498" s="214" t="s">
        <v>12</v>
      </c>
      <c r="G498" s="214" t="s">
        <v>26</v>
      </c>
      <c r="H498" s="214" t="s">
        <v>561</v>
      </c>
      <c r="I498" s="215" t="s">
        <v>570</v>
      </c>
      <c r="J498" s="213" t="s">
        <v>561</v>
      </c>
      <c r="K498" s="213" t="s">
        <v>1517</v>
      </c>
    </row>
    <row r="499" spans="1:11" ht="15.75">
      <c r="A499" s="214" t="s">
        <v>12</v>
      </c>
      <c r="B499" s="214" t="str">
        <f t="shared" si="7"/>
        <v>ISOMEDIA - 15400 SE Place</v>
      </c>
      <c r="C499" s="217" t="s">
        <v>784</v>
      </c>
      <c r="D499" s="214" t="s">
        <v>834</v>
      </c>
      <c r="E499" s="214" t="s">
        <v>833</v>
      </c>
      <c r="F499" s="214" t="s">
        <v>832</v>
      </c>
      <c r="G499" s="214" t="s">
        <v>26</v>
      </c>
      <c r="H499" s="214" t="s">
        <v>561</v>
      </c>
      <c r="I499" s="215" t="s">
        <v>562</v>
      </c>
      <c r="J499" s="213" t="s">
        <v>561</v>
      </c>
      <c r="K499" s="213" t="s">
        <v>1516</v>
      </c>
    </row>
    <row r="500" spans="1:11" ht="15.75">
      <c r="A500" s="214" t="s">
        <v>12</v>
      </c>
      <c r="B500" s="214" t="str">
        <f t="shared" si="7"/>
        <v>ISOMEDIA - 2001 Sixth Avenue</v>
      </c>
      <c r="C500" s="217" t="s">
        <v>784</v>
      </c>
      <c r="D500" s="214" t="s">
        <v>804</v>
      </c>
      <c r="E500" s="214" t="s">
        <v>802</v>
      </c>
      <c r="F500" s="214" t="s">
        <v>12</v>
      </c>
      <c r="G500" s="214" t="s">
        <v>26</v>
      </c>
      <c r="H500" s="214" t="s">
        <v>561</v>
      </c>
      <c r="I500" s="215" t="s">
        <v>570</v>
      </c>
      <c r="J500" s="213" t="s">
        <v>561</v>
      </c>
      <c r="K500" s="213" t="s">
        <v>1517</v>
      </c>
    </row>
    <row r="501" spans="1:11" ht="15.75">
      <c r="A501" s="214" t="s">
        <v>12</v>
      </c>
      <c r="B501" s="214" t="str">
        <f t="shared" si="7"/>
        <v>ISOMEDIA - 2400 152nd Avenue NE</v>
      </c>
      <c r="C501" s="217" t="s">
        <v>784</v>
      </c>
      <c r="D501" s="214" t="s">
        <v>783</v>
      </c>
      <c r="E501" s="214" t="s">
        <v>782</v>
      </c>
      <c r="F501" s="214" t="s">
        <v>781</v>
      </c>
      <c r="G501" s="214" t="s">
        <v>26</v>
      </c>
      <c r="H501" s="214" t="s">
        <v>561</v>
      </c>
      <c r="I501" s="215" t="s">
        <v>562</v>
      </c>
      <c r="J501" s="213" t="s">
        <v>561</v>
      </c>
      <c r="K501" s="213" t="s">
        <v>1516</v>
      </c>
    </row>
    <row r="502" spans="1:11" ht="15.75">
      <c r="A502" s="214" t="s">
        <v>12</v>
      </c>
      <c r="B502" s="214" t="str">
        <f t="shared" si="7"/>
        <v>ISOMEDIA - Westin Building, 2001 6th Ave</v>
      </c>
      <c r="C502" s="217" t="s">
        <v>784</v>
      </c>
      <c r="D502" s="214" t="s">
        <v>683</v>
      </c>
      <c r="E502" s="214" t="s">
        <v>820</v>
      </c>
      <c r="F502" s="214" t="s">
        <v>12</v>
      </c>
      <c r="G502" s="214" t="s">
        <v>26</v>
      </c>
      <c r="H502" s="214" t="s">
        <v>561</v>
      </c>
      <c r="I502" s="215" t="s">
        <v>562</v>
      </c>
      <c r="J502" s="213" t="s">
        <v>561</v>
      </c>
      <c r="K502" s="213" t="s">
        <v>1517</v>
      </c>
    </row>
    <row r="503" spans="1:11" ht="15.75">
      <c r="A503" s="214" t="s">
        <v>12</v>
      </c>
      <c r="B503" s="214" t="str">
        <f t="shared" si="7"/>
        <v>Level 3 Communications - 1000 Denny Way, 4th Floor</v>
      </c>
      <c r="C503" s="217" t="s">
        <v>621</v>
      </c>
      <c r="D503" s="214" t="s">
        <v>880</v>
      </c>
      <c r="E503" s="214" t="s">
        <v>883</v>
      </c>
      <c r="F503" s="214" t="s">
        <v>12</v>
      </c>
      <c r="G503" s="214" t="s">
        <v>26</v>
      </c>
      <c r="H503" s="214" t="s">
        <v>561</v>
      </c>
      <c r="I503" s="215" t="s">
        <v>570</v>
      </c>
      <c r="J503" s="213" t="s">
        <v>561</v>
      </c>
      <c r="K503" s="213" t="s">
        <v>1517</v>
      </c>
    </row>
    <row r="504" spans="1:11" ht="15.75">
      <c r="A504" s="214" t="s">
        <v>12</v>
      </c>
      <c r="B504" s="214" t="str">
        <f t="shared" si="7"/>
        <v>Level 3 Communications - 1511 6th Ave. 2nd Floor</v>
      </c>
      <c r="C504" s="217" t="s">
        <v>621</v>
      </c>
      <c r="D504" s="214" t="s">
        <v>621</v>
      </c>
      <c r="E504" s="214" t="s">
        <v>835</v>
      </c>
      <c r="F504" s="214" t="s">
        <v>12</v>
      </c>
      <c r="G504" s="214" t="s">
        <v>26</v>
      </c>
      <c r="H504" s="214" t="s">
        <v>561</v>
      </c>
      <c r="I504" s="215" t="s">
        <v>562</v>
      </c>
      <c r="J504" s="213" t="s">
        <v>561</v>
      </c>
      <c r="K504" s="213" t="s">
        <v>1517</v>
      </c>
    </row>
    <row r="505" spans="1:11" ht="15.75">
      <c r="A505" s="214" t="s">
        <v>12</v>
      </c>
      <c r="B505" s="214" t="str">
        <f t="shared" si="7"/>
        <v>LEVEL 3 COMMUNICATIONS - 2001 6th Ave.</v>
      </c>
      <c r="C505" s="217" t="s">
        <v>816</v>
      </c>
      <c r="D505" s="214"/>
      <c r="E505" s="214" t="s">
        <v>823</v>
      </c>
      <c r="F505" s="214" t="s">
        <v>12</v>
      </c>
      <c r="G505" s="214" t="s">
        <v>26</v>
      </c>
      <c r="H505" s="214" t="s">
        <v>561</v>
      </c>
      <c r="I505" s="215" t="s">
        <v>562</v>
      </c>
      <c r="J505" s="213" t="s">
        <v>561</v>
      </c>
      <c r="K505" s="213" t="s">
        <v>1516</v>
      </c>
    </row>
    <row r="506" spans="1:11" ht="15.75">
      <c r="A506" s="214" t="s">
        <v>12</v>
      </c>
      <c r="B506" s="214" t="str">
        <f t="shared" si="7"/>
        <v>Level 3 Communications - 223 Taylor Avenue N</v>
      </c>
      <c r="C506" s="217" t="s">
        <v>621</v>
      </c>
      <c r="D506" s="214" t="s">
        <v>621</v>
      </c>
      <c r="E506" s="214" t="s">
        <v>793</v>
      </c>
      <c r="F506" s="214" t="s">
        <v>12</v>
      </c>
      <c r="G506" s="214" t="s">
        <v>26</v>
      </c>
      <c r="H506" s="214" t="s">
        <v>561</v>
      </c>
      <c r="I506" s="215" t="s">
        <v>562</v>
      </c>
      <c r="J506" s="213" t="s">
        <v>561</v>
      </c>
      <c r="K506" s="213" t="s">
        <v>1516</v>
      </c>
    </row>
    <row r="507" spans="1:11" ht="15.75">
      <c r="A507" s="214" t="s">
        <v>12</v>
      </c>
      <c r="B507" s="214" t="str">
        <f t="shared" si="7"/>
        <v>LEVEL 3 COMMUNICATIONS - Westin Building, 2001 6th Ave</v>
      </c>
      <c r="C507" s="217" t="s">
        <v>816</v>
      </c>
      <c r="D507" s="214" t="s">
        <v>683</v>
      </c>
      <c r="E507" s="214" t="s">
        <v>820</v>
      </c>
      <c r="F507" s="214" t="s">
        <v>12</v>
      </c>
      <c r="G507" s="214" t="s">
        <v>26</v>
      </c>
      <c r="H507" s="214" t="s">
        <v>561</v>
      </c>
      <c r="I507" s="215" t="s">
        <v>562</v>
      </c>
      <c r="J507" s="213" t="s">
        <v>561</v>
      </c>
      <c r="K507" s="213" t="s">
        <v>1517</v>
      </c>
    </row>
    <row r="508" spans="1:11" ht="15.75">
      <c r="A508" s="214" t="s">
        <v>12</v>
      </c>
      <c r="B508" s="214" t="str">
        <f t="shared" si="7"/>
        <v>LEVEL 3 COMMUNICATIONS - Westin Building, 2001 6th Ave.</v>
      </c>
      <c r="C508" s="217" t="s">
        <v>816</v>
      </c>
      <c r="D508" s="214" t="s">
        <v>816</v>
      </c>
      <c r="E508" s="214" t="s">
        <v>815</v>
      </c>
      <c r="F508" s="214" t="s">
        <v>12</v>
      </c>
      <c r="G508" s="214" t="s">
        <v>26</v>
      </c>
      <c r="H508" s="214" t="s">
        <v>561</v>
      </c>
      <c r="I508" s="215" t="s">
        <v>562</v>
      </c>
      <c r="J508" s="213" t="s">
        <v>561</v>
      </c>
      <c r="K508" s="213" t="s">
        <v>1517</v>
      </c>
    </row>
    <row r="509" spans="1:11" ht="15.75">
      <c r="A509" s="214" t="s">
        <v>12</v>
      </c>
      <c r="B509" s="214" t="str">
        <f t="shared" si="7"/>
        <v>NetRiver - 10 S Post Street</v>
      </c>
      <c r="C509" s="217" t="s">
        <v>738</v>
      </c>
      <c r="D509" s="214" t="s">
        <v>885</v>
      </c>
      <c r="E509" s="214" t="s">
        <v>884</v>
      </c>
      <c r="F509" s="214" t="s">
        <v>725</v>
      </c>
      <c r="G509" s="214" t="s">
        <v>26</v>
      </c>
      <c r="H509" s="214" t="s">
        <v>561</v>
      </c>
      <c r="I509" s="215" t="s">
        <v>570</v>
      </c>
      <c r="J509" s="213" t="s">
        <v>561</v>
      </c>
      <c r="K509" s="213" t="s">
        <v>1516</v>
      </c>
    </row>
    <row r="510" spans="1:11" ht="15.75">
      <c r="A510" s="214" t="s">
        <v>12</v>
      </c>
      <c r="B510" s="214" t="str">
        <f t="shared" si="7"/>
        <v>OneEighty Networks - 1 West Alder Street</v>
      </c>
      <c r="C510" s="217" t="s">
        <v>887</v>
      </c>
      <c r="D510" s="214"/>
      <c r="E510" s="214" t="s">
        <v>886</v>
      </c>
      <c r="F510" s="214" t="s">
        <v>778</v>
      </c>
      <c r="G510" s="214" t="s">
        <v>26</v>
      </c>
      <c r="H510" s="214" t="s">
        <v>561</v>
      </c>
      <c r="I510" s="215" t="s">
        <v>562</v>
      </c>
      <c r="J510" s="213" t="s">
        <v>561</v>
      </c>
      <c r="K510" s="213" t="s">
        <v>1516</v>
      </c>
    </row>
    <row r="511" spans="1:11" ht="15.75">
      <c r="A511" s="214" t="s">
        <v>12</v>
      </c>
      <c r="B511" s="214" t="str">
        <f t="shared" si="7"/>
        <v>OPTIC FUSION - 1101 A. St. Suite 400</v>
      </c>
      <c r="C511" s="217" t="s">
        <v>807</v>
      </c>
      <c r="D511" s="214" t="s">
        <v>807</v>
      </c>
      <c r="E511" s="214" t="s">
        <v>873</v>
      </c>
      <c r="F511" s="214" t="s">
        <v>872</v>
      </c>
      <c r="G511" s="214" t="s">
        <v>26</v>
      </c>
      <c r="H511" s="214" t="s">
        <v>561</v>
      </c>
      <c r="I511" s="215" t="s">
        <v>570</v>
      </c>
      <c r="J511" s="213" t="s">
        <v>561</v>
      </c>
      <c r="K511" s="213" t="s">
        <v>1516</v>
      </c>
    </row>
    <row r="512" spans="1:11" ht="15.75">
      <c r="A512" s="214" t="s">
        <v>12</v>
      </c>
      <c r="B512" s="214" t="str">
        <f t="shared" si="7"/>
        <v>OPTIC FUSION - 2001 Sixth Avenue</v>
      </c>
      <c r="C512" s="217" t="s">
        <v>807</v>
      </c>
      <c r="D512" s="214" t="s">
        <v>804</v>
      </c>
      <c r="E512" s="214" t="s">
        <v>802</v>
      </c>
      <c r="F512" s="214" t="s">
        <v>12</v>
      </c>
      <c r="G512" s="214" t="s">
        <v>26</v>
      </c>
      <c r="H512" s="214" t="s">
        <v>561</v>
      </c>
      <c r="I512" s="215" t="s">
        <v>570</v>
      </c>
      <c r="J512" s="213" t="s">
        <v>561</v>
      </c>
      <c r="K512" s="213" t="s">
        <v>1516</v>
      </c>
    </row>
    <row r="513" spans="1:11" ht="15.75">
      <c r="A513" s="214" t="s">
        <v>12</v>
      </c>
      <c r="B513" s="214" t="str">
        <f t="shared" si="7"/>
        <v>OPTIC FUSION - Westin Building, 2001 6th Ave, Suite 2505</v>
      </c>
      <c r="C513" s="217" t="s">
        <v>807</v>
      </c>
      <c r="D513" s="214" t="s">
        <v>683</v>
      </c>
      <c r="E513" s="214" t="s">
        <v>818</v>
      </c>
      <c r="F513" s="214" t="s">
        <v>12</v>
      </c>
      <c r="G513" s="214" t="s">
        <v>26</v>
      </c>
      <c r="H513" s="214" t="s">
        <v>561</v>
      </c>
      <c r="I513" s="215" t="s">
        <v>562</v>
      </c>
      <c r="J513" s="213" t="s">
        <v>561</v>
      </c>
      <c r="K513" s="213" t="s">
        <v>1516</v>
      </c>
    </row>
    <row r="514" spans="1:11" ht="15.75">
      <c r="A514" s="214" t="s">
        <v>12</v>
      </c>
      <c r="B514" s="214" t="str">
        <f t="shared" si="7"/>
        <v>Orbitcom, Inc. - 118 N. Stevens Street</v>
      </c>
      <c r="C514" s="217" t="s">
        <v>867</v>
      </c>
      <c r="D514" s="214" t="s">
        <v>866</v>
      </c>
      <c r="E514" s="214" t="s">
        <v>865</v>
      </c>
      <c r="F514" s="214" t="s">
        <v>725</v>
      </c>
      <c r="G514" s="214" t="s">
        <v>26</v>
      </c>
      <c r="H514" s="214" t="s">
        <v>561</v>
      </c>
      <c r="I514" s="215" t="s">
        <v>562</v>
      </c>
      <c r="J514" s="213" t="s">
        <v>561</v>
      </c>
      <c r="K514" s="213" t="s">
        <v>1516</v>
      </c>
    </row>
    <row r="515" spans="1:11" ht="15.75">
      <c r="A515" s="214" t="s">
        <v>12</v>
      </c>
      <c r="B515" s="214" t="str">
        <f t="shared" si="7"/>
        <v>PEER 1 HOSTING - 2001 Sixth Avenue</v>
      </c>
      <c r="C515" s="217" t="s">
        <v>806</v>
      </c>
      <c r="D515" s="214" t="s">
        <v>806</v>
      </c>
      <c r="E515" s="214" t="s">
        <v>802</v>
      </c>
      <c r="F515" s="214" t="s">
        <v>12</v>
      </c>
      <c r="G515" s="214" t="s">
        <v>26</v>
      </c>
      <c r="H515" s="214" t="s">
        <v>561</v>
      </c>
      <c r="I515" s="215" t="s">
        <v>570</v>
      </c>
      <c r="J515" s="213" t="s">
        <v>561</v>
      </c>
      <c r="K515" s="213" t="s">
        <v>1516</v>
      </c>
    </row>
    <row r="516" spans="1:11" ht="15.75">
      <c r="A516" s="214" t="s">
        <v>12</v>
      </c>
      <c r="B516" s="214" t="str">
        <f t="shared" si="7"/>
        <v>PEER 1 HOSTING - 2001 Sixth Avenue</v>
      </c>
      <c r="C516" s="217" t="s">
        <v>806</v>
      </c>
      <c r="D516" s="214" t="s">
        <v>806</v>
      </c>
      <c r="E516" s="214" t="s">
        <v>802</v>
      </c>
      <c r="F516" s="214" t="s">
        <v>12</v>
      </c>
      <c r="G516" s="214" t="s">
        <v>26</v>
      </c>
      <c r="H516" s="214" t="s">
        <v>561</v>
      </c>
      <c r="I516" s="215" t="s">
        <v>570</v>
      </c>
      <c r="J516" s="213" t="s">
        <v>561</v>
      </c>
      <c r="K516" s="213" t="s">
        <v>1516</v>
      </c>
    </row>
    <row r="517" spans="1:11" ht="15.75">
      <c r="A517" s="214" t="s">
        <v>12</v>
      </c>
      <c r="B517" s="214" t="str">
        <f t="shared" ref="B517:B581" si="8">C517&amp;" - "&amp;E517</f>
        <v>PEER 1 HOSTING - Westin Building, 2001 6th Ave</v>
      </c>
      <c r="C517" s="217" t="s">
        <v>806</v>
      </c>
      <c r="D517" s="214" t="s">
        <v>683</v>
      </c>
      <c r="E517" s="214" t="s">
        <v>820</v>
      </c>
      <c r="F517" s="214" t="s">
        <v>12</v>
      </c>
      <c r="G517" s="214" t="s">
        <v>26</v>
      </c>
      <c r="H517" s="214" t="s">
        <v>561</v>
      </c>
      <c r="I517" s="215" t="s">
        <v>562</v>
      </c>
      <c r="J517" s="213" t="s">
        <v>561</v>
      </c>
      <c r="K517" s="213" t="s">
        <v>1516</v>
      </c>
    </row>
    <row r="518" spans="1:11" ht="15.75">
      <c r="A518" s="214" t="s">
        <v>12</v>
      </c>
      <c r="B518" s="214" t="str">
        <f t="shared" si="8"/>
        <v>Sabey - 4405 Grant Road</v>
      </c>
      <c r="C518" s="217" t="s">
        <v>732</v>
      </c>
      <c r="D518" s="214" t="s">
        <v>732</v>
      </c>
      <c r="E518" s="214" t="s">
        <v>731</v>
      </c>
      <c r="F518" s="214" t="s">
        <v>730</v>
      </c>
      <c r="G518" s="214" t="s">
        <v>26</v>
      </c>
      <c r="H518" s="214" t="s">
        <v>561</v>
      </c>
      <c r="I518" s="215" t="s">
        <v>562</v>
      </c>
      <c r="J518" s="213" t="s">
        <v>561</v>
      </c>
      <c r="K518" s="213" t="s">
        <v>1516</v>
      </c>
    </row>
    <row r="519" spans="1:11" ht="15.75">
      <c r="A519" s="214" t="s">
        <v>12</v>
      </c>
      <c r="B519" s="214" t="str">
        <f t="shared" si="8"/>
        <v>SABEY DATA CENTERS - Columbia</v>
      </c>
      <c r="C519" s="217" t="s">
        <v>710</v>
      </c>
      <c r="D519" s="214" t="s">
        <v>710</v>
      </c>
      <c r="E519" s="214" t="str">
        <f>F519</f>
        <v>Columbia</v>
      </c>
      <c r="F519" s="214" t="s">
        <v>713</v>
      </c>
      <c r="G519" s="214" t="s">
        <v>26</v>
      </c>
      <c r="H519" s="214" t="s">
        <v>561</v>
      </c>
      <c r="I519" s="215" t="s">
        <v>562</v>
      </c>
      <c r="J519" s="213" t="s">
        <v>561</v>
      </c>
      <c r="K519" s="213" t="s">
        <v>1519</v>
      </c>
    </row>
    <row r="520" spans="1:11" ht="15.75">
      <c r="A520" s="214" t="s">
        <v>12</v>
      </c>
      <c r="B520" s="214" t="str">
        <f t="shared" si="8"/>
        <v>SABEY DATA CENTERS - Quincy</v>
      </c>
      <c r="C520" s="217" t="s">
        <v>710</v>
      </c>
      <c r="D520" s="214" t="s">
        <v>710</v>
      </c>
      <c r="E520" s="214" t="str">
        <f>F520</f>
        <v>Quincy</v>
      </c>
      <c r="F520" s="214" t="s">
        <v>707</v>
      </c>
      <c r="G520" s="214" t="s">
        <v>26</v>
      </c>
      <c r="H520" s="214" t="s">
        <v>561</v>
      </c>
      <c r="I520" s="215" t="s">
        <v>562</v>
      </c>
      <c r="J520" s="213" t="s">
        <v>561</v>
      </c>
      <c r="K520" s="213" t="s">
        <v>1519</v>
      </c>
    </row>
    <row r="521" spans="1:11" ht="15.75">
      <c r="A521" s="214" t="s">
        <v>12</v>
      </c>
      <c r="B521" s="214" t="str">
        <f t="shared" si="8"/>
        <v>SABEY DATA CENTERS - Quincy</v>
      </c>
      <c r="C521" s="217" t="s">
        <v>710</v>
      </c>
      <c r="D521" s="214" t="s">
        <v>710</v>
      </c>
      <c r="E521" s="214" t="str">
        <f>F521</f>
        <v>Quincy</v>
      </c>
      <c r="F521" s="214" t="s">
        <v>707</v>
      </c>
      <c r="G521" s="214" t="s">
        <v>26</v>
      </c>
      <c r="H521" s="214" t="s">
        <v>561</v>
      </c>
      <c r="I521" s="215" t="s">
        <v>562</v>
      </c>
      <c r="J521" s="213" t="s">
        <v>561</v>
      </c>
      <c r="K521" s="213" t="s">
        <v>1519</v>
      </c>
    </row>
    <row r="522" spans="1:11" ht="15.75">
      <c r="A522" s="214" t="s">
        <v>12</v>
      </c>
      <c r="B522" s="214" t="str">
        <f t="shared" si="8"/>
        <v>Sabey Data Centers - 12101 Tukwila International Boulevard</v>
      </c>
      <c r="C522" s="217" t="s">
        <v>744</v>
      </c>
      <c r="D522" s="214" t="s">
        <v>744</v>
      </c>
      <c r="E522" s="214" t="s">
        <v>858</v>
      </c>
      <c r="F522" s="214" t="s">
        <v>723</v>
      </c>
      <c r="G522" s="214" t="s">
        <v>26</v>
      </c>
      <c r="H522" s="214" t="s">
        <v>561</v>
      </c>
      <c r="I522" s="215" t="s">
        <v>570</v>
      </c>
      <c r="J522" s="213" t="s">
        <v>561</v>
      </c>
      <c r="K522" s="213" t="s">
        <v>1517</v>
      </c>
    </row>
    <row r="523" spans="1:11" ht="15.75">
      <c r="A523" s="214" t="s">
        <v>12</v>
      </c>
      <c r="B523" s="214" t="str">
        <f t="shared" si="8"/>
        <v>Sabey Data Centers - 12201 Tukwila International (Intergate West)</v>
      </c>
      <c r="C523" s="217" t="s">
        <v>744</v>
      </c>
      <c r="D523" s="214" t="s">
        <v>744</v>
      </c>
      <c r="E523" s="214" t="s">
        <v>856</v>
      </c>
      <c r="F523" s="214" t="s">
        <v>723</v>
      </c>
      <c r="G523" s="214" t="s">
        <v>26</v>
      </c>
      <c r="H523" s="214" t="s">
        <v>561</v>
      </c>
      <c r="I523" s="215" t="s">
        <v>570</v>
      </c>
      <c r="J523" s="213" t="s">
        <v>561</v>
      </c>
      <c r="K523" s="213" t="s">
        <v>1517</v>
      </c>
    </row>
    <row r="524" spans="1:11" ht="15.75">
      <c r="A524" s="214" t="s">
        <v>12</v>
      </c>
      <c r="B524" s="214" t="str">
        <f t="shared" si="8"/>
        <v>Sabey Data Centers - 12301 Tukwila International (Intergate West)</v>
      </c>
      <c r="C524" s="217" t="s">
        <v>744</v>
      </c>
      <c r="D524" s="214" t="s">
        <v>744</v>
      </c>
      <c r="E524" s="214" t="s">
        <v>854</v>
      </c>
      <c r="F524" s="214" t="s">
        <v>723</v>
      </c>
      <c r="G524" s="214" t="s">
        <v>26</v>
      </c>
      <c r="H524" s="214" t="s">
        <v>561</v>
      </c>
      <c r="I524" s="215" t="s">
        <v>562</v>
      </c>
      <c r="J524" s="213" t="s">
        <v>561</v>
      </c>
      <c r="K524" s="213" t="s">
        <v>1517</v>
      </c>
    </row>
    <row r="525" spans="1:11" ht="15.75">
      <c r="A525" s="214" t="s">
        <v>12</v>
      </c>
      <c r="B525" s="214" t="str">
        <f t="shared" si="8"/>
        <v>Sabey Data Centers - 3311 South 120th Place (building 2)</v>
      </c>
      <c r="C525" s="217" t="s">
        <v>744</v>
      </c>
      <c r="D525" s="214" t="s">
        <v>732</v>
      </c>
      <c r="E525" s="214" t="s">
        <v>761</v>
      </c>
      <c r="F525" s="214" t="s">
        <v>723</v>
      </c>
      <c r="G525" s="214" t="s">
        <v>26</v>
      </c>
      <c r="H525" s="214" t="s">
        <v>760</v>
      </c>
      <c r="I525" s="215" t="s">
        <v>570</v>
      </c>
      <c r="J525" s="213" t="s">
        <v>570</v>
      </c>
      <c r="K525" s="213" t="s">
        <v>1519</v>
      </c>
    </row>
    <row r="526" spans="1:11" ht="15.75">
      <c r="A526" s="214" t="s">
        <v>12</v>
      </c>
      <c r="B526" s="214" t="str">
        <f t="shared" si="8"/>
        <v>Sabey Data Centers - 3333 South 120th Street (building 3)</v>
      </c>
      <c r="C526" s="217" t="s">
        <v>744</v>
      </c>
      <c r="D526" s="214" t="s">
        <v>710</v>
      </c>
      <c r="E526" s="214" t="s">
        <v>757</v>
      </c>
      <c r="F526" s="214" t="s">
        <v>723</v>
      </c>
      <c r="G526" s="214" t="s">
        <v>26</v>
      </c>
      <c r="H526" s="214"/>
      <c r="I526" s="215" t="s">
        <v>570</v>
      </c>
      <c r="J526" s="213" t="s">
        <v>570</v>
      </c>
      <c r="K526" s="213" t="s">
        <v>1519</v>
      </c>
    </row>
    <row r="527" spans="1:11" ht="15.75">
      <c r="A527" s="214" t="s">
        <v>12</v>
      </c>
      <c r="B527" s="214" t="str">
        <f t="shared" si="8"/>
        <v>Sabey Data Centers - 3355 South 120th Place</v>
      </c>
      <c r="C527" s="217" t="s">
        <v>744</v>
      </c>
      <c r="D527" s="214" t="s">
        <v>732</v>
      </c>
      <c r="E527" s="214" t="s">
        <v>754</v>
      </c>
      <c r="F527" s="214" t="s">
        <v>723</v>
      </c>
      <c r="G527" s="214" t="s">
        <v>26</v>
      </c>
      <c r="H527" s="214" t="s">
        <v>561</v>
      </c>
      <c r="I527" s="215" t="s">
        <v>570</v>
      </c>
      <c r="J527" s="213" t="s">
        <v>561</v>
      </c>
      <c r="K527" s="213" t="s">
        <v>1519</v>
      </c>
    </row>
    <row r="528" spans="1:11" ht="15.75">
      <c r="A528" s="214" t="s">
        <v>12</v>
      </c>
      <c r="B528" s="214" t="str">
        <f t="shared" si="8"/>
        <v>Sabey Data Centers - 3355 South 120th Place (building 5)</v>
      </c>
      <c r="C528" s="217" t="s">
        <v>744</v>
      </c>
      <c r="D528" s="214" t="s">
        <v>744</v>
      </c>
      <c r="E528" s="214" t="s">
        <v>753</v>
      </c>
      <c r="F528" s="214" t="s">
        <v>723</v>
      </c>
      <c r="G528" s="214" t="s">
        <v>26</v>
      </c>
      <c r="H528" s="214" t="s">
        <v>561</v>
      </c>
      <c r="I528" s="215" t="s">
        <v>570</v>
      </c>
      <c r="J528" s="213" t="s">
        <v>561</v>
      </c>
      <c r="K528" s="213" t="s">
        <v>1517</v>
      </c>
    </row>
    <row r="529" spans="1:11" ht="15.75">
      <c r="A529" s="214" t="s">
        <v>12</v>
      </c>
      <c r="B529" s="214" t="str">
        <f t="shared" si="8"/>
        <v>Sabey Data Centers - 3355 South 120th Place (building 5)</v>
      </c>
      <c r="C529" s="217" t="s">
        <v>744</v>
      </c>
      <c r="D529" s="214" t="s">
        <v>744</v>
      </c>
      <c r="E529" s="214" t="s">
        <v>753</v>
      </c>
      <c r="F529" s="214" t="s">
        <v>723</v>
      </c>
      <c r="G529" s="214" t="s">
        <v>26</v>
      </c>
      <c r="H529" s="214" t="s">
        <v>561</v>
      </c>
      <c r="I529" s="215" t="s">
        <v>570</v>
      </c>
      <c r="J529" s="213" t="s">
        <v>561</v>
      </c>
      <c r="K529" s="213" t="s">
        <v>1517</v>
      </c>
    </row>
    <row r="530" spans="1:11" ht="15.75">
      <c r="A530" s="214" t="s">
        <v>12</v>
      </c>
      <c r="B530" s="214" t="str">
        <f t="shared" si="8"/>
        <v>Sabey Data Centers - 3355 South 120th Place (building 5)</v>
      </c>
      <c r="C530" s="217" t="s">
        <v>744</v>
      </c>
      <c r="D530" s="214" t="s">
        <v>744</v>
      </c>
      <c r="E530" s="214" t="s">
        <v>753</v>
      </c>
      <c r="F530" s="214" t="s">
        <v>723</v>
      </c>
      <c r="G530" s="214" t="s">
        <v>26</v>
      </c>
      <c r="H530" s="214" t="s">
        <v>561</v>
      </c>
      <c r="I530" s="215" t="s">
        <v>570</v>
      </c>
      <c r="J530" s="213" t="s">
        <v>561</v>
      </c>
      <c r="K530" s="213" t="s">
        <v>1519</v>
      </c>
    </row>
    <row r="531" spans="1:11" ht="15.75">
      <c r="A531" s="214" t="s">
        <v>12</v>
      </c>
      <c r="B531" s="214" t="str">
        <f t="shared" si="8"/>
        <v>Sabey Data Centers - 3411 South 120th Place (building 1)</v>
      </c>
      <c r="C531" s="217" t="s">
        <v>744</v>
      </c>
      <c r="D531" s="214" t="s">
        <v>744</v>
      </c>
      <c r="E531" s="214" t="s">
        <v>752</v>
      </c>
      <c r="F531" s="214" t="s">
        <v>723</v>
      </c>
      <c r="G531" s="214" t="s">
        <v>26</v>
      </c>
      <c r="H531" s="214" t="s">
        <v>561</v>
      </c>
      <c r="I531" s="215" t="s">
        <v>562</v>
      </c>
      <c r="J531" s="213" t="s">
        <v>561</v>
      </c>
      <c r="K531" s="213" t="s">
        <v>1517</v>
      </c>
    </row>
    <row r="532" spans="1:11" ht="15.75">
      <c r="A532" s="214" t="s">
        <v>12</v>
      </c>
      <c r="B532" s="214" t="str">
        <f t="shared" si="8"/>
        <v>Sabey Data Centers - 3433 South 120th Place (building 4)</v>
      </c>
      <c r="C532" s="217" t="s">
        <v>744</v>
      </c>
      <c r="D532" s="214" t="s">
        <v>744</v>
      </c>
      <c r="E532" s="214" t="s">
        <v>745</v>
      </c>
      <c r="F532" s="214" t="s">
        <v>723</v>
      </c>
      <c r="G532" s="214" t="s">
        <v>26</v>
      </c>
      <c r="H532" s="214" t="s">
        <v>561</v>
      </c>
      <c r="I532" s="215" t="s">
        <v>562</v>
      </c>
      <c r="J532" s="213" t="s">
        <v>561</v>
      </c>
      <c r="K532" s="213" t="s">
        <v>1519</v>
      </c>
    </row>
    <row r="533" spans="1:11" ht="15.75">
      <c r="A533" s="214" t="s">
        <v>12</v>
      </c>
      <c r="B533" s="214" t="str">
        <f t="shared" si="8"/>
        <v>Sabey Data Centers - 3511 South 120th Place</v>
      </c>
      <c r="C533" s="217" t="s">
        <v>744</v>
      </c>
      <c r="D533" s="214" t="s">
        <v>732</v>
      </c>
      <c r="E533" s="214" t="s">
        <v>743</v>
      </c>
      <c r="F533" s="214" t="s">
        <v>723</v>
      </c>
      <c r="G533" s="214" t="s">
        <v>26</v>
      </c>
      <c r="H533" s="214" t="s">
        <v>561</v>
      </c>
      <c r="I533" s="215" t="s">
        <v>562</v>
      </c>
      <c r="J533" s="213" t="s">
        <v>561</v>
      </c>
      <c r="K533" s="213" t="s">
        <v>1516</v>
      </c>
    </row>
    <row r="534" spans="1:11" ht="15.75">
      <c r="A534" s="214" t="s">
        <v>12</v>
      </c>
      <c r="B534" s="214" t="str">
        <f t="shared" si="8"/>
        <v>SABEY DATA CENTERS - Not Specified</v>
      </c>
      <c r="C534" s="217" t="s">
        <v>710</v>
      </c>
      <c r="D534" s="214" t="s">
        <v>710</v>
      </c>
      <c r="E534" s="214" t="s">
        <v>590</v>
      </c>
      <c r="F534" s="214" t="s">
        <v>713</v>
      </c>
      <c r="G534" s="214" t="s">
        <v>26</v>
      </c>
      <c r="H534" s="214" t="s">
        <v>561</v>
      </c>
      <c r="I534" s="215" t="s">
        <v>562</v>
      </c>
      <c r="J534" s="213" t="s">
        <v>561</v>
      </c>
      <c r="K534" s="213" t="s">
        <v>1519</v>
      </c>
    </row>
    <row r="535" spans="1:11" ht="15.75">
      <c r="A535" s="214" t="s">
        <v>12</v>
      </c>
      <c r="B535" s="214" t="str">
        <f t="shared" si="8"/>
        <v>SABEY DATA CENTERS - Not Specified</v>
      </c>
      <c r="C535" s="217" t="s">
        <v>710</v>
      </c>
      <c r="D535" s="214" t="s">
        <v>710</v>
      </c>
      <c r="E535" s="214" t="s">
        <v>590</v>
      </c>
      <c r="F535" s="214" t="s">
        <v>707</v>
      </c>
      <c r="G535" s="214" t="s">
        <v>26</v>
      </c>
      <c r="H535" s="214" t="s">
        <v>561</v>
      </c>
      <c r="I535" s="215" t="s">
        <v>562</v>
      </c>
      <c r="J535" s="213" t="s">
        <v>561</v>
      </c>
      <c r="K535" s="213" t="s">
        <v>1519</v>
      </c>
    </row>
    <row r="536" spans="1:11" ht="15.75">
      <c r="A536" s="214" t="s">
        <v>12</v>
      </c>
      <c r="B536" s="214" t="str">
        <f t="shared" si="8"/>
        <v>Semaphore Corp. - 2001 Sixth Avenue</v>
      </c>
      <c r="C536" s="217" t="s">
        <v>805</v>
      </c>
      <c r="D536" s="214"/>
      <c r="E536" s="214" t="s">
        <v>802</v>
      </c>
      <c r="F536" s="214" t="s">
        <v>12</v>
      </c>
      <c r="G536" s="214" t="s">
        <v>26</v>
      </c>
      <c r="H536" s="214" t="s">
        <v>561</v>
      </c>
      <c r="I536" s="215" t="s">
        <v>570</v>
      </c>
      <c r="J536" s="213" t="s">
        <v>561</v>
      </c>
      <c r="K536" s="213" t="s">
        <v>1516</v>
      </c>
    </row>
    <row r="537" spans="1:11" ht="15.75">
      <c r="A537" s="214" t="s">
        <v>12</v>
      </c>
      <c r="B537" s="214" t="str">
        <f t="shared" si="8"/>
        <v>SERVER FARM REALTY - Moses Lake</v>
      </c>
      <c r="C537" s="217" t="s">
        <v>712</v>
      </c>
      <c r="D537" s="214" t="s">
        <v>712</v>
      </c>
      <c r="E537" s="214" t="str">
        <f>F537</f>
        <v>Moses Lake</v>
      </c>
      <c r="F537" s="214" t="s">
        <v>711</v>
      </c>
      <c r="G537" s="214" t="s">
        <v>26</v>
      </c>
      <c r="H537" s="214" t="s">
        <v>561</v>
      </c>
      <c r="I537" s="215" t="s">
        <v>562</v>
      </c>
      <c r="J537" s="213" t="s">
        <v>561</v>
      </c>
      <c r="K537" s="213" t="s">
        <v>1517</v>
      </c>
    </row>
    <row r="538" spans="1:11" ht="15.75">
      <c r="A538" s="214" t="s">
        <v>12</v>
      </c>
      <c r="B538" s="214" t="str">
        <f t="shared" si="8"/>
        <v>SERVER FARM REALTY - Not Specified</v>
      </c>
      <c r="C538" s="217" t="s">
        <v>712</v>
      </c>
      <c r="D538" s="214" t="s">
        <v>712</v>
      </c>
      <c r="E538" s="214" t="s">
        <v>590</v>
      </c>
      <c r="F538" s="214" t="s">
        <v>711</v>
      </c>
      <c r="G538" s="214" t="s">
        <v>26</v>
      </c>
      <c r="H538" s="214" t="s">
        <v>561</v>
      </c>
      <c r="I538" s="215" t="s">
        <v>562</v>
      </c>
      <c r="J538" s="213" t="s">
        <v>561</v>
      </c>
      <c r="K538" s="213" t="s">
        <v>1517</v>
      </c>
    </row>
    <row r="539" spans="1:11" ht="15.75">
      <c r="A539" s="214" t="s">
        <v>12</v>
      </c>
      <c r="B539" s="214" t="str">
        <f t="shared" si="8"/>
        <v>SoftLayer - 3355 South 120th Place</v>
      </c>
      <c r="C539" s="217" t="s">
        <v>756</v>
      </c>
      <c r="D539" s="214" t="s">
        <v>732</v>
      </c>
      <c r="E539" s="214" t="s">
        <v>754</v>
      </c>
      <c r="F539" s="214" t="s">
        <v>723</v>
      </c>
      <c r="G539" s="214" t="s">
        <v>26</v>
      </c>
      <c r="H539" s="214" t="s">
        <v>561</v>
      </c>
      <c r="I539" s="215" t="s">
        <v>570</v>
      </c>
      <c r="J539" s="213" t="s">
        <v>561</v>
      </c>
      <c r="K539" s="213" t="s">
        <v>1516</v>
      </c>
    </row>
    <row r="540" spans="1:11" ht="15.75">
      <c r="A540" s="214" t="s">
        <v>12</v>
      </c>
      <c r="B540" s="214" t="str">
        <f t="shared" si="8"/>
        <v>SunGard - 501 S. 336th Street</v>
      </c>
      <c r="C540" s="217" t="s">
        <v>628</v>
      </c>
      <c r="D540" s="214"/>
      <c r="E540" s="214" t="s">
        <v>729</v>
      </c>
      <c r="F540" s="214" t="s">
        <v>728</v>
      </c>
      <c r="G540" s="214" t="s">
        <v>26</v>
      </c>
      <c r="H540" s="214" t="s">
        <v>561</v>
      </c>
      <c r="I540" s="215" t="s">
        <v>570</v>
      </c>
      <c r="J540" s="213" t="s">
        <v>561</v>
      </c>
      <c r="K540" s="213" t="s">
        <v>1516</v>
      </c>
    </row>
    <row r="541" spans="1:11" ht="15.75">
      <c r="A541" s="214" t="s">
        <v>12</v>
      </c>
      <c r="B541" s="214" t="str">
        <f t="shared" si="8"/>
        <v>SunGard - 841 Powell Avenue SW</v>
      </c>
      <c r="C541" s="217" t="s">
        <v>628</v>
      </c>
      <c r="D541" s="214"/>
      <c r="E541" s="214" t="s">
        <v>718</v>
      </c>
      <c r="F541" s="214" t="s">
        <v>717</v>
      </c>
      <c r="G541" s="214" t="s">
        <v>26</v>
      </c>
      <c r="H541" s="214" t="s">
        <v>561</v>
      </c>
      <c r="I541" s="215" t="s">
        <v>562</v>
      </c>
      <c r="J541" s="213" t="s">
        <v>561</v>
      </c>
      <c r="K541" s="213" t="s">
        <v>1516</v>
      </c>
    </row>
    <row r="542" spans="1:11" ht="15.75">
      <c r="A542" s="214" t="s">
        <v>12</v>
      </c>
      <c r="B542" s="214" t="str">
        <f t="shared" si="8"/>
        <v>Superb Internet - 3311 South 120th Place</v>
      </c>
      <c r="C542" s="217" t="s">
        <v>764</v>
      </c>
      <c r="D542" s="214" t="s">
        <v>763</v>
      </c>
      <c r="E542" s="214" t="s">
        <v>762</v>
      </c>
      <c r="F542" s="214" t="s">
        <v>723</v>
      </c>
      <c r="G542" s="214" t="s">
        <v>26</v>
      </c>
      <c r="H542" s="214" t="s">
        <v>561</v>
      </c>
      <c r="I542" s="215" t="s">
        <v>570</v>
      </c>
      <c r="J542" s="213" t="s">
        <v>561</v>
      </c>
      <c r="K542" s="213" t="s">
        <v>1516</v>
      </c>
    </row>
    <row r="543" spans="1:11" ht="15.75">
      <c r="A543" s="214" t="s">
        <v>12</v>
      </c>
      <c r="B543" s="214" t="str">
        <f t="shared" si="8"/>
        <v>Telx - 3433 S 120th Place, Tukwila WA</v>
      </c>
      <c r="C543" s="217" t="s">
        <v>748</v>
      </c>
      <c r="D543" s="214" t="s">
        <v>747</v>
      </c>
      <c r="E543" s="214" t="s">
        <v>746</v>
      </c>
      <c r="F543" s="214" t="s">
        <v>723</v>
      </c>
      <c r="G543" s="214" t="s">
        <v>26</v>
      </c>
      <c r="H543" s="214"/>
      <c r="I543" s="215" t="s">
        <v>562</v>
      </c>
      <c r="J543" s="213" t="s">
        <v>570</v>
      </c>
      <c r="K543" s="213" t="s">
        <v>1517</v>
      </c>
    </row>
    <row r="544" spans="1:11" ht="15.75">
      <c r="A544" s="214" t="s">
        <v>12</v>
      </c>
      <c r="B544" s="214" t="str">
        <f t="shared" si="8"/>
        <v>Terremark (Verizon) - 6906 S. 204th Street</v>
      </c>
      <c r="C544" s="217" t="s">
        <v>722</v>
      </c>
      <c r="D544" s="214" t="s">
        <v>721</v>
      </c>
      <c r="E544" s="214" t="s">
        <v>720</v>
      </c>
      <c r="F544" s="214" t="s">
        <v>719</v>
      </c>
      <c r="G544" s="214" t="s">
        <v>26</v>
      </c>
      <c r="H544" s="214"/>
      <c r="I544" s="215" t="s">
        <v>562</v>
      </c>
      <c r="J544" s="213" t="s">
        <v>570</v>
      </c>
      <c r="K544" s="213" t="s">
        <v>1519</v>
      </c>
    </row>
    <row r="545" spans="1:11" ht="15.75">
      <c r="A545" s="214" t="s">
        <v>12</v>
      </c>
      <c r="B545" s="214" t="str">
        <f t="shared" si="8"/>
        <v>THRESHOLD COMMUNICATIONS - Westin Building, 2001 6th Ave, Suite 2505</v>
      </c>
      <c r="C545" s="217" t="s">
        <v>814</v>
      </c>
      <c r="D545" s="214" t="s">
        <v>683</v>
      </c>
      <c r="E545" s="214" t="s">
        <v>818</v>
      </c>
      <c r="F545" s="214" t="s">
        <v>12</v>
      </c>
      <c r="G545" s="214" t="s">
        <v>26</v>
      </c>
      <c r="H545" s="214" t="s">
        <v>561</v>
      </c>
      <c r="I545" s="215" t="s">
        <v>562</v>
      </c>
      <c r="J545" s="213" t="s">
        <v>561</v>
      </c>
      <c r="K545" s="213" t="s">
        <v>1516</v>
      </c>
    </row>
    <row r="546" spans="1:11" ht="15.75">
      <c r="A546" s="214" t="s">
        <v>12</v>
      </c>
      <c r="B546" s="214" t="str">
        <f t="shared" si="8"/>
        <v>THRESHOLD COMMUNICATIONS - Westin Building, 2001 6th Ave. Suite 2505</v>
      </c>
      <c r="C546" s="217" t="s">
        <v>814</v>
      </c>
      <c r="D546" s="214" t="s">
        <v>814</v>
      </c>
      <c r="E546" s="214" t="s">
        <v>813</v>
      </c>
      <c r="F546" s="214" t="s">
        <v>12</v>
      </c>
      <c r="G546" s="214" t="s">
        <v>26</v>
      </c>
      <c r="H546" s="214" t="s">
        <v>561</v>
      </c>
      <c r="I546" s="215" t="s">
        <v>562</v>
      </c>
      <c r="J546" s="213" t="s">
        <v>561</v>
      </c>
      <c r="K546" s="213" t="s">
        <v>1516</v>
      </c>
    </row>
    <row r="547" spans="1:11" ht="15.75">
      <c r="A547" s="214" t="s">
        <v>12</v>
      </c>
      <c r="B547" s="214" t="str">
        <f t="shared" si="8"/>
        <v>TierPoint - 23403 E. Mission Avenue</v>
      </c>
      <c r="C547" s="217" t="s">
        <v>788</v>
      </c>
      <c r="D547" s="214" t="s">
        <v>787</v>
      </c>
      <c r="E547" s="214" t="s">
        <v>786</v>
      </c>
      <c r="F547" s="214" t="s">
        <v>785</v>
      </c>
      <c r="G547" s="214" t="s">
        <v>26</v>
      </c>
      <c r="H547" s="214" t="s">
        <v>561</v>
      </c>
      <c r="I547" s="215" t="s">
        <v>570</v>
      </c>
      <c r="J547" s="213" t="s">
        <v>561</v>
      </c>
      <c r="K547" s="213" t="s">
        <v>1516</v>
      </c>
    </row>
    <row r="548" spans="1:11" ht="15.75">
      <c r="A548" s="214" t="s">
        <v>12</v>
      </c>
      <c r="B548" s="214" t="str">
        <f t="shared" si="8"/>
        <v>TIERPOINT (FORMERLY ADHOST) - Fisher Plaza, 140 4th Ave, Suite 310</v>
      </c>
      <c r="C548" s="217" t="s">
        <v>843</v>
      </c>
      <c r="D548" s="214" t="s">
        <v>843</v>
      </c>
      <c r="E548" s="214" t="s">
        <v>846</v>
      </c>
      <c r="F548" s="214" t="s">
        <v>12</v>
      </c>
      <c r="G548" s="214" t="s">
        <v>26</v>
      </c>
      <c r="H548" s="214" t="s">
        <v>561</v>
      </c>
      <c r="I548" s="215" t="s">
        <v>562</v>
      </c>
      <c r="J548" s="213" t="s">
        <v>561</v>
      </c>
      <c r="K548" s="213" t="s">
        <v>1516</v>
      </c>
    </row>
    <row r="549" spans="1:11" ht="15.75">
      <c r="A549" s="214" t="s">
        <v>12</v>
      </c>
      <c r="B549" s="214" t="str">
        <f t="shared" si="8"/>
        <v>TIERPOINT (FORMERLY ADHOST) - Fisher Plaza, 140 4th Ave, Suite 330</v>
      </c>
      <c r="C549" s="217" t="s">
        <v>843</v>
      </c>
      <c r="D549" s="214" t="s">
        <v>843</v>
      </c>
      <c r="E549" s="214" t="s">
        <v>845</v>
      </c>
      <c r="F549" s="214" t="s">
        <v>12</v>
      </c>
      <c r="G549" s="214" t="s">
        <v>26</v>
      </c>
      <c r="H549" s="214" t="s">
        <v>561</v>
      </c>
      <c r="I549" s="215" t="s">
        <v>562</v>
      </c>
      <c r="J549" s="213" t="s">
        <v>561</v>
      </c>
      <c r="K549" s="213" t="s">
        <v>1517</v>
      </c>
    </row>
    <row r="550" spans="1:11" ht="15.75">
      <c r="A550" s="214" t="s">
        <v>12</v>
      </c>
      <c r="B550" s="214" t="str">
        <f t="shared" si="8"/>
        <v>TIERPOINT (FORMERLY ADHOST) - Fisher Plaza, 140 4th Ave, Suite 365</v>
      </c>
      <c r="C550" s="217" t="s">
        <v>843</v>
      </c>
      <c r="D550" s="214" t="s">
        <v>843</v>
      </c>
      <c r="E550" s="214" t="s">
        <v>844</v>
      </c>
      <c r="F550" s="214" t="s">
        <v>12</v>
      </c>
      <c r="G550" s="214" t="s">
        <v>26</v>
      </c>
      <c r="H550" s="214" t="s">
        <v>561</v>
      </c>
      <c r="I550" s="215" t="s">
        <v>562</v>
      </c>
      <c r="J550" s="213" t="s">
        <v>561</v>
      </c>
      <c r="K550" s="213" t="s">
        <v>1517</v>
      </c>
    </row>
    <row r="551" spans="1:11" ht="15.75">
      <c r="A551" s="214" t="s">
        <v>12</v>
      </c>
      <c r="B551" s="214" t="str">
        <f t="shared" si="8"/>
        <v>TIERPOINT (FORMERLY ADHOST) - Fisher Plaza, 140 4th Ave, Suite 600</v>
      </c>
      <c r="C551" s="217" t="s">
        <v>843</v>
      </c>
      <c r="D551" s="214" t="s">
        <v>843</v>
      </c>
      <c r="E551" s="214" t="s">
        <v>842</v>
      </c>
      <c r="F551" s="214" t="s">
        <v>12</v>
      </c>
      <c r="G551" s="214" t="s">
        <v>26</v>
      </c>
      <c r="H551" s="214" t="s">
        <v>561</v>
      </c>
      <c r="I551" s="215" t="s">
        <v>562</v>
      </c>
      <c r="J551" s="213" t="s">
        <v>561</v>
      </c>
      <c r="K551" s="213" t="s">
        <v>1517</v>
      </c>
    </row>
    <row r="552" spans="1:11" ht="15.75">
      <c r="A552" s="214" t="s">
        <v>12</v>
      </c>
      <c r="B552" s="214" t="str">
        <f t="shared" si="8"/>
        <v>tw telecom - 22722 29th Drive SE</v>
      </c>
      <c r="C552" s="217" t="s">
        <v>727</v>
      </c>
      <c r="D552" s="214"/>
      <c r="E552" s="214" t="s">
        <v>789</v>
      </c>
      <c r="F552" s="214" t="s">
        <v>768</v>
      </c>
      <c r="G552" s="214" t="s">
        <v>26</v>
      </c>
      <c r="H552" s="214" t="s">
        <v>561</v>
      </c>
      <c r="I552" s="215" t="s">
        <v>562</v>
      </c>
      <c r="J552" s="213" t="s">
        <v>561</v>
      </c>
      <c r="K552" s="213" t="s">
        <v>1516</v>
      </c>
    </row>
    <row r="553" spans="1:11" ht="15.75">
      <c r="A553" s="214" t="s">
        <v>12</v>
      </c>
      <c r="B553" s="214" t="str">
        <f t="shared" si="8"/>
        <v>tw telecom - 601 W Main Avenue</v>
      </c>
      <c r="C553" s="217" t="s">
        <v>727</v>
      </c>
      <c r="D553" s="214"/>
      <c r="E553" s="214" t="s">
        <v>726</v>
      </c>
      <c r="F553" s="214" t="s">
        <v>725</v>
      </c>
      <c r="G553" s="214" t="s">
        <v>26</v>
      </c>
      <c r="H553" s="214" t="s">
        <v>561</v>
      </c>
      <c r="I553" s="215" t="s">
        <v>562</v>
      </c>
      <c r="J553" s="213" t="s">
        <v>561</v>
      </c>
      <c r="K553" s="213" t="s">
        <v>1516</v>
      </c>
    </row>
    <row r="554" spans="1:11" ht="15.75">
      <c r="A554" s="214" t="s">
        <v>12</v>
      </c>
      <c r="B554" s="214" t="str">
        <f t="shared" si="8"/>
        <v>U.S. COLO - 12101 Tukwila International Blvd.</v>
      </c>
      <c r="C554" s="217" t="s">
        <v>862</v>
      </c>
      <c r="D554" s="214" t="s">
        <v>862</v>
      </c>
      <c r="E554" s="214" t="s">
        <v>861</v>
      </c>
      <c r="F554" s="214" t="s">
        <v>12</v>
      </c>
      <c r="G554" s="214" t="s">
        <v>26</v>
      </c>
      <c r="H554" s="214" t="s">
        <v>561</v>
      </c>
      <c r="I554" s="215" t="s">
        <v>570</v>
      </c>
      <c r="J554" s="213" t="s">
        <v>561</v>
      </c>
      <c r="K554" s="213" t="s">
        <v>1517</v>
      </c>
    </row>
    <row r="555" spans="1:11" ht="15.75">
      <c r="A555" s="214" t="s">
        <v>12</v>
      </c>
      <c r="B555" s="214" t="str">
        <f t="shared" si="8"/>
        <v>Ubiquity - 12101 Tukwila International Boulevard</v>
      </c>
      <c r="C555" s="217" t="s">
        <v>860</v>
      </c>
      <c r="D555" s="214" t="s">
        <v>732</v>
      </c>
      <c r="E555" s="214" t="s">
        <v>858</v>
      </c>
      <c r="F555" s="214" t="s">
        <v>723</v>
      </c>
      <c r="G555" s="214" t="s">
        <v>26</v>
      </c>
      <c r="H555" s="214" t="s">
        <v>561</v>
      </c>
      <c r="I555" s="215" t="s">
        <v>570</v>
      </c>
      <c r="J555" s="213" t="s">
        <v>561</v>
      </c>
      <c r="K555" s="213" t="s">
        <v>1516</v>
      </c>
    </row>
    <row r="556" spans="1:11" ht="15.75">
      <c r="A556" s="214" t="s">
        <v>12</v>
      </c>
      <c r="B556" s="214" t="str">
        <f t="shared" si="8"/>
        <v>VANTAGE DATA CENTERS - Road 11 NW and Road 0 NW</v>
      </c>
      <c r="C556" s="217" t="s">
        <v>709</v>
      </c>
      <c r="D556" s="214" t="s">
        <v>709</v>
      </c>
      <c r="E556" s="214" t="s">
        <v>708</v>
      </c>
      <c r="F556" s="214" t="s">
        <v>707</v>
      </c>
      <c r="G556" s="214" t="s">
        <v>26</v>
      </c>
      <c r="H556" s="214"/>
      <c r="I556" s="215" t="s">
        <v>562</v>
      </c>
      <c r="J556" s="213" t="s">
        <v>570</v>
      </c>
      <c r="K556" s="213" t="s">
        <v>1519</v>
      </c>
    </row>
    <row r="557" spans="1:11" ht="15.75">
      <c r="A557" s="214" t="s">
        <v>12</v>
      </c>
      <c r="B557" s="214" t="str">
        <f t="shared" si="8"/>
        <v>Vivio Technologie - 22 West Main Street</v>
      </c>
      <c r="C557" s="217" t="s">
        <v>795</v>
      </c>
      <c r="D557" s="214"/>
      <c r="E557" s="214" t="s">
        <v>794</v>
      </c>
      <c r="F557" s="214" t="s">
        <v>778</v>
      </c>
      <c r="G557" s="214" t="s">
        <v>26</v>
      </c>
      <c r="H557" s="214" t="s">
        <v>561</v>
      </c>
      <c r="I557" s="215" t="s">
        <v>562</v>
      </c>
      <c r="J557" s="213" t="s">
        <v>561</v>
      </c>
      <c r="K557" s="213" t="s">
        <v>1516</v>
      </c>
    </row>
    <row r="558" spans="1:11" ht="15.75">
      <c r="A558" s="214" t="s">
        <v>12</v>
      </c>
      <c r="B558" s="214" t="str">
        <f t="shared" si="8"/>
        <v>WESTIN BUILDING EXCHANGE - Westin Building, 2001 6th Ave</v>
      </c>
      <c r="C558" s="217" t="s">
        <v>821</v>
      </c>
      <c r="D558" s="214" t="s">
        <v>683</v>
      </c>
      <c r="E558" s="214" t="s">
        <v>820</v>
      </c>
      <c r="F558" s="214" t="s">
        <v>12</v>
      </c>
      <c r="G558" s="214" t="s">
        <v>26</v>
      </c>
      <c r="H558" s="214" t="s">
        <v>561</v>
      </c>
      <c r="I558" s="215" t="s">
        <v>562</v>
      </c>
      <c r="J558" s="213" t="s">
        <v>561</v>
      </c>
      <c r="K558" s="213" t="s">
        <v>1519</v>
      </c>
    </row>
    <row r="559" spans="1:11" ht="15.75">
      <c r="A559" s="214" t="s">
        <v>12</v>
      </c>
      <c r="B559" s="214" t="str">
        <f t="shared" si="8"/>
        <v>WESTIN BUSINESS EXCHANGE - 2020 Fifth Avenue, Westin Annex</v>
      </c>
      <c r="C559" s="217" t="s">
        <v>799</v>
      </c>
      <c r="D559" s="214" t="s">
        <v>799</v>
      </c>
      <c r="E559" s="214" t="s">
        <v>798</v>
      </c>
      <c r="F559" s="214" t="s">
        <v>12</v>
      </c>
      <c r="G559" s="214" t="s">
        <v>26</v>
      </c>
      <c r="H559" s="214" t="s">
        <v>561</v>
      </c>
      <c r="I559" s="215" t="s">
        <v>562</v>
      </c>
      <c r="J559" s="213" t="s">
        <v>561</v>
      </c>
      <c r="K559" s="213" t="s">
        <v>1519</v>
      </c>
    </row>
    <row r="560" spans="1:11" ht="15.75">
      <c r="A560" s="214" t="s">
        <v>12</v>
      </c>
      <c r="B560" s="214" t="str">
        <f t="shared" si="8"/>
        <v>WESTIN BUSINESS EXCHANGE - Westin Building, 2001 6th Ave</v>
      </c>
      <c r="C560" s="217" t="s">
        <v>799</v>
      </c>
      <c r="D560" s="214" t="s">
        <v>799</v>
      </c>
      <c r="E560" s="214" t="s">
        <v>820</v>
      </c>
      <c r="F560" s="214" t="s">
        <v>12</v>
      </c>
      <c r="G560" s="214" t="s">
        <v>26</v>
      </c>
      <c r="H560" s="214" t="s">
        <v>561</v>
      </c>
      <c r="I560" s="215" t="s">
        <v>562</v>
      </c>
      <c r="J560" s="213" t="s">
        <v>561</v>
      </c>
      <c r="K560" s="213" t="s">
        <v>1519</v>
      </c>
    </row>
    <row r="561" spans="1:11" ht="15.75">
      <c r="A561" s="214" t="s">
        <v>12</v>
      </c>
      <c r="B561" s="214" t="str">
        <f t="shared" si="8"/>
        <v>WORLDLINK - 1300 SW 7th Street</v>
      </c>
      <c r="C561" s="217" t="s">
        <v>792</v>
      </c>
      <c r="D561" s="214" t="s">
        <v>791</v>
      </c>
      <c r="E561" s="214" t="s">
        <v>852</v>
      </c>
      <c r="F561" s="214" t="s">
        <v>723</v>
      </c>
      <c r="G561" s="214" t="s">
        <v>26</v>
      </c>
      <c r="H561" s="214" t="s">
        <v>561</v>
      </c>
      <c r="I561" s="215" t="s">
        <v>562</v>
      </c>
      <c r="J561" s="213" t="s">
        <v>561</v>
      </c>
      <c r="K561" s="213" t="s">
        <v>1516</v>
      </c>
    </row>
    <row r="562" spans="1:11" ht="15.75">
      <c r="A562" s="214" t="s">
        <v>12</v>
      </c>
      <c r="B562" s="214" t="str">
        <f t="shared" si="8"/>
        <v>WORLDLINK - 2001 Sixth Avenue</v>
      </c>
      <c r="C562" s="217" t="s">
        <v>792</v>
      </c>
      <c r="D562" s="214" t="s">
        <v>804</v>
      </c>
      <c r="E562" s="214" t="s">
        <v>802</v>
      </c>
      <c r="F562" s="214" t="s">
        <v>12</v>
      </c>
      <c r="G562" s="214" t="s">
        <v>26</v>
      </c>
      <c r="H562" s="214" t="s">
        <v>561</v>
      </c>
      <c r="I562" s="215" t="s">
        <v>570</v>
      </c>
      <c r="J562" s="213" t="s">
        <v>561</v>
      </c>
      <c r="K562" s="213" t="s">
        <v>1517</v>
      </c>
    </row>
    <row r="563" spans="1:11" ht="15.75">
      <c r="A563" s="214" t="s">
        <v>12</v>
      </c>
      <c r="B563" s="214" t="str">
        <f t="shared" si="8"/>
        <v>WORLDLINK - 22522 29th Drive SE</v>
      </c>
      <c r="C563" s="217" t="s">
        <v>792</v>
      </c>
      <c r="D563" s="214" t="s">
        <v>791</v>
      </c>
      <c r="E563" s="214" t="s">
        <v>790</v>
      </c>
      <c r="F563" s="214" t="s">
        <v>768</v>
      </c>
      <c r="G563" s="214" t="s">
        <v>26</v>
      </c>
      <c r="H563" s="214" t="s">
        <v>561</v>
      </c>
      <c r="I563" s="215" t="s">
        <v>562</v>
      </c>
      <c r="J563" s="213" t="s">
        <v>561</v>
      </c>
      <c r="K563" s="213" t="s">
        <v>1516</v>
      </c>
    </row>
    <row r="564" spans="1:11" ht="15.75">
      <c r="A564" s="214" t="s">
        <v>12</v>
      </c>
      <c r="B564" s="214" t="str">
        <f t="shared" si="8"/>
        <v>WORLDLINK - Westin Building, 2001 6th Ave</v>
      </c>
      <c r="C564" s="217" t="s">
        <v>792</v>
      </c>
      <c r="D564" s="214" t="s">
        <v>683</v>
      </c>
      <c r="E564" s="214" t="s">
        <v>820</v>
      </c>
      <c r="F564" s="214" t="s">
        <v>12</v>
      </c>
      <c r="G564" s="214" t="s">
        <v>26</v>
      </c>
      <c r="H564" s="214" t="s">
        <v>561</v>
      </c>
      <c r="I564" s="215" t="s">
        <v>562</v>
      </c>
      <c r="J564" s="213" t="s">
        <v>561</v>
      </c>
      <c r="K564" s="213" t="s">
        <v>1517</v>
      </c>
    </row>
    <row r="565" spans="1:11" ht="15.75">
      <c r="A565" s="214" t="s">
        <v>12</v>
      </c>
      <c r="B565" s="214" t="str">
        <f t="shared" si="8"/>
        <v>Wow Technologies - 2001 Sixth Avenue</v>
      </c>
      <c r="C565" s="217" t="s">
        <v>803</v>
      </c>
      <c r="D565" s="214"/>
      <c r="E565" s="214" t="s">
        <v>802</v>
      </c>
      <c r="F565" s="214" t="s">
        <v>12</v>
      </c>
      <c r="G565" s="214" t="s">
        <v>26</v>
      </c>
      <c r="H565" s="214" t="s">
        <v>561</v>
      </c>
      <c r="I565" s="215" t="s">
        <v>570</v>
      </c>
      <c r="J565" s="213" t="s">
        <v>561</v>
      </c>
      <c r="K565" s="213" t="s">
        <v>1516</v>
      </c>
    </row>
    <row r="566" spans="1:11" ht="15.75">
      <c r="A566" s="214" t="s">
        <v>12</v>
      </c>
      <c r="B566" s="214" t="str">
        <f t="shared" si="8"/>
        <v>XO Communications - 1000 Denny Way</v>
      </c>
      <c r="C566" s="217" t="s">
        <v>673</v>
      </c>
      <c r="D566" s="214" t="s">
        <v>880</v>
      </c>
      <c r="E566" s="214" t="s">
        <v>882</v>
      </c>
      <c r="F566" s="214" t="s">
        <v>12</v>
      </c>
      <c r="G566" s="214" t="s">
        <v>26</v>
      </c>
      <c r="H566" s="214" t="s">
        <v>561</v>
      </c>
      <c r="I566" s="215" t="s">
        <v>570</v>
      </c>
      <c r="J566" s="213" t="s">
        <v>561</v>
      </c>
      <c r="K566" s="213" t="s">
        <v>1516</v>
      </c>
    </row>
    <row r="567" spans="1:11" ht="15.75">
      <c r="A567" s="214" t="s">
        <v>12</v>
      </c>
      <c r="B567" s="214" t="str">
        <f t="shared" si="8"/>
        <v>XO Communications - 1100 Second Avenue</v>
      </c>
      <c r="C567" s="217" t="s">
        <v>673</v>
      </c>
      <c r="D567" s="214" t="s">
        <v>673</v>
      </c>
      <c r="E567" s="214" t="s">
        <v>874</v>
      </c>
      <c r="F567" s="214" t="s">
        <v>12</v>
      </c>
      <c r="G567" s="214" t="s">
        <v>26</v>
      </c>
      <c r="H567" s="214" t="s">
        <v>561</v>
      </c>
      <c r="I567" s="215" t="s">
        <v>562</v>
      </c>
      <c r="J567" s="213" t="s">
        <v>561</v>
      </c>
      <c r="K567" s="213" t="s">
        <v>1516</v>
      </c>
    </row>
    <row r="568" spans="1:11" ht="15.75">
      <c r="A568" s="214" t="s">
        <v>12</v>
      </c>
      <c r="B568" s="214" t="str">
        <f t="shared" si="8"/>
        <v>XO Communications - 155 S. Stevens St. 2nd Floor</v>
      </c>
      <c r="C568" s="217" t="s">
        <v>673</v>
      </c>
      <c r="D568" s="214" t="s">
        <v>673</v>
      </c>
      <c r="E568" s="214" t="s">
        <v>831</v>
      </c>
      <c r="F568" s="214" t="s">
        <v>725</v>
      </c>
      <c r="G568" s="214" t="s">
        <v>26</v>
      </c>
      <c r="H568" s="214" t="s">
        <v>561</v>
      </c>
      <c r="I568" s="215" t="s">
        <v>562</v>
      </c>
      <c r="J568" s="213" t="s">
        <v>561</v>
      </c>
      <c r="K568" s="213" t="s">
        <v>1516</v>
      </c>
    </row>
    <row r="569" spans="1:11" ht="15.75">
      <c r="A569" s="214" t="s">
        <v>12</v>
      </c>
      <c r="B569" s="214" t="str">
        <f t="shared" si="8"/>
        <v>zColo - 12201 Tukwila Intl Blvd, Suite 200</v>
      </c>
      <c r="C569" s="217" t="s">
        <v>700</v>
      </c>
      <c r="D569" s="214" t="s">
        <v>744</v>
      </c>
      <c r="E569" s="214" t="s">
        <v>855</v>
      </c>
      <c r="F569" s="214" t="s">
        <v>723</v>
      </c>
      <c r="G569" s="214" t="s">
        <v>26</v>
      </c>
      <c r="H569" s="214" t="s">
        <v>561</v>
      </c>
      <c r="I569" s="215" t="s">
        <v>570</v>
      </c>
      <c r="J569" s="213" t="s">
        <v>561</v>
      </c>
      <c r="K569" s="213" t="s">
        <v>1517</v>
      </c>
    </row>
    <row r="570" spans="1:11" ht="15.75">
      <c r="A570" s="214" t="s">
        <v>12</v>
      </c>
      <c r="B570" s="214" t="str">
        <f t="shared" si="8"/>
        <v>zColo - 2001 6th Ave., Seattle WA 98121</v>
      </c>
      <c r="C570" s="217" t="s">
        <v>700</v>
      </c>
      <c r="D570" s="214" t="s">
        <v>699</v>
      </c>
      <c r="E570" s="214" t="s">
        <v>822</v>
      </c>
      <c r="F570" s="214" t="s">
        <v>12</v>
      </c>
      <c r="G570" s="214" t="s">
        <v>26</v>
      </c>
      <c r="H570" s="214" t="s">
        <v>561</v>
      </c>
      <c r="I570" s="215" t="s">
        <v>562</v>
      </c>
      <c r="J570" s="213" t="s">
        <v>561</v>
      </c>
      <c r="K570" s="213" t="s">
        <v>1517</v>
      </c>
    </row>
    <row r="571" spans="1:11" ht="15.75">
      <c r="A571" s="214" t="s">
        <v>12</v>
      </c>
      <c r="B571" s="214" t="str">
        <f t="shared" si="8"/>
        <v>ZCOLO - 3311 South 120th Place, Suite 120</v>
      </c>
      <c r="C571" s="217" t="s">
        <v>699</v>
      </c>
      <c r="D571" s="214" t="s">
        <v>699</v>
      </c>
      <c r="E571" s="214" t="s">
        <v>758</v>
      </c>
      <c r="F571" s="214" t="s">
        <v>723</v>
      </c>
      <c r="G571" s="214" t="s">
        <v>26</v>
      </c>
      <c r="H571" s="214" t="s">
        <v>561</v>
      </c>
      <c r="I571" s="215" t="s">
        <v>570</v>
      </c>
      <c r="J571" s="213" t="s">
        <v>561</v>
      </c>
      <c r="K571" s="213" t="s">
        <v>1516</v>
      </c>
    </row>
    <row r="572" spans="1:11" ht="15.75">
      <c r="A572" s="214" t="s">
        <v>12</v>
      </c>
      <c r="B572" s="214" t="str">
        <f t="shared" si="8"/>
        <v>zColo - 3311 South 120th Place, Suite 120</v>
      </c>
      <c r="C572" s="217" t="s">
        <v>700</v>
      </c>
      <c r="D572" s="214" t="s">
        <v>759</v>
      </c>
      <c r="E572" s="214" t="s">
        <v>758</v>
      </c>
      <c r="F572" s="214" t="s">
        <v>723</v>
      </c>
      <c r="G572" s="214" t="s">
        <v>26</v>
      </c>
      <c r="H572" s="214" t="s">
        <v>561</v>
      </c>
      <c r="I572" s="215" t="s">
        <v>570</v>
      </c>
      <c r="J572" s="213" t="s">
        <v>561</v>
      </c>
      <c r="K572" s="213" t="s">
        <v>1517</v>
      </c>
    </row>
    <row r="573" spans="1:11" ht="15.75">
      <c r="A573" s="214" t="s">
        <v>12</v>
      </c>
      <c r="B573" s="214" t="str">
        <f t="shared" si="8"/>
        <v>ZCOLO - Westin Building, 2001 6th Ave</v>
      </c>
      <c r="C573" s="217" t="s">
        <v>699</v>
      </c>
      <c r="D573" s="214" t="s">
        <v>683</v>
      </c>
      <c r="E573" s="214" t="s">
        <v>820</v>
      </c>
      <c r="F573" s="214" t="s">
        <v>12</v>
      </c>
      <c r="G573" s="214" t="s">
        <v>26</v>
      </c>
      <c r="H573" s="214" t="s">
        <v>561</v>
      </c>
      <c r="I573" s="215" t="s">
        <v>562</v>
      </c>
      <c r="J573" s="213" t="s">
        <v>561</v>
      </c>
      <c r="K573" s="213" t="s">
        <v>1516</v>
      </c>
    </row>
    <row r="574" spans="1:11" ht="15.75">
      <c r="A574" s="214" t="s">
        <v>13</v>
      </c>
      <c r="B574" s="214" t="s">
        <v>1621</v>
      </c>
      <c r="C574" s="217"/>
      <c r="D574" s="214"/>
      <c r="E574" s="214"/>
      <c r="F574" s="214"/>
      <c r="G574" s="214"/>
      <c r="H574" s="214"/>
      <c r="I574" s="215"/>
      <c r="J574" s="213"/>
      <c r="K574" s="213"/>
    </row>
    <row r="575" spans="1:11" ht="15.75">
      <c r="A575" s="214" t="s">
        <v>13</v>
      </c>
      <c r="B575" s="214" t="str">
        <f t="shared" si="8"/>
        <v>511 Building - 511 11th Avenue South</v>
      </c>
      <c r="C575" s="217" t="s">
        <v>643</v>
      </c>
      <c r="D575" s="214"/>
      <c r="E575" s="214" t="s">
        <v>639</v>
      </c>
      <c r="F575" s="214" t="s">
        <v>605</v>
      </c>
      <c r="G575" s="214" t="s">
        <v>20</v>
      </c>
      <c r="H575" s="214" t="s">
        <v>561</v>
      </c>
      <c r="I575" s="215" t="s">
        <v>570</v>
      </c>
      <c r="J575" s="213" t="s">
        <v>561</v>
      </c>
      <c r="K575" s="213" t="s">
        <v>1516</v>
      </c>
    </row>
    <row r="576" spans="1:11" ht="15.75">
      <c r="A576" s="214" t="s">
        <v>13</v>
      </c>
      <c r="B576" s="214" t="str">
        <f t="shared" si="8"/>
        <v>Atomic - 400 Roberts Street</v>
      </c>
      <c r="C576" s="217" t="s">
        <v>657</v>
      </c>
      <c r="D576" s="214"/>
      <c r="E576" s="214" t="s">
        <v>656</v>
      </c>
      <c r="F576" s="214" t="s">
        <v>655</v>
      </c>
      <c r="G576" s="214" t="s">
        <v>20</v>
      </c>
      <c r="H576" s="214" t="s">
        <v>561</v>
      </c>
      <c r="I576" s="215" t="s">
        <v>570</v>
      </c>
      <c r="J576" s="213" t="s">
        <v>561</v>
      </c>
      <c r="K576" s="213" t="s">
        <v>1516</v>
      </c>
    </row>
    <row r="577" spans="1:11" ht="15.75">
      <c r="A577" s="214" t="s">
        <v>13</v>
      </c>
      <c r="B577" s="214" t="str">
        <f t="shared" si="8"/>
        <v>ATOMIC DATA - 1200 N Washington Ave.</v>
      </c>
      <c r="C577" s="217" t="s">
        <v>603</v>
      </c>
      <c r="D577" s="214" t="s">
        <v>603</v>
      </c>
      <c r="E577" s="214" t="s">
        <v>690</v>
      </c>
      <c r="F577" s="214" t="s">
        <v>605</v>
      </c>
      <c r="G577" s="214" t="s">
        <v>20</v>
      </c>
      <c r="H577" s="214" t="s">
        <v>561</v>
      </c>
      <c r="I577" s="215" t="s">
        <v>562</v>
      </c>
      <c r="J577" s="213" t="s">
        <v>561</v>
      </c>
      <c r="K577" s="213" t="s">
        <v>1516</v>
      </c>
    </row>
    <row r="578" spans="1:11" ht="15.75">
      <c r="A578" s="214" t="s">
        <v>13</v>
      </c>
      <c r="B578" s="214" t="str">
        <f t="shared" si="8"/>
        <v>ATOMIC DATA - 1200 N Washington Ave.</v>
      </c>
      <c r="C578" s="217" t="s">
        <v>603</v>
      </c>
      <c r="D578" s="214" t="s">
        <v>603</v>
      </c>
      <c r="E578" s="214" t="s">
        <v>690</v>
      </c>
      <c r="F578" s="214" t="s">
        <v>605</v>
      </c>
      <c r="G578" s="214" t="s">
        <v>20</v>
      </c>
      <c r="H578" s="214"/>
      <c r="I578" s="215" t="s">
        <v>562</v>
      </c>
      <c r="J578" s="213" t="s">
        <v>570</v>
      </c>
      <c r="K578" s="213" t="s">
        <v>1516</v>
      </c>
    </row>
    <row r="579" spans="1:11" ht="15.75">
      <c r="A579" s="214" t="s">
        <v>13</v>
      </c>
      <c r="B579" s="214" t="str">
        <f t="shared" si="8"/>
        <v>Atomic Data - 250 Marquette Ave.</v>
      </c>
      <c r="C579" s="217" t="s">
        <v>604</v>
      </c>
      <c r="D579" s="214" t="s">
        <v>603</v>
      </c>
      <c r="E579" s="214" t="s">
        <v>675</v>
      </c>
      <c r="F579" s="214" t="s">
        <v>605</v>
      </c>
      <c r="G579" s="214" t="s">
        <v>20</v>
      </c>
      <c r="H579" s="214" t="s">
        <v>561</v>
      </c>
      <c r="I579" s="215" t="s">
        <v>570</v>
      </c>
      <c r="J579" s="213" t="s">
        <v>561</v>
      </c>
      <c r="K579" s="213" t="s">
        <v>1517</v>
      </c>
    </row>
    <row r="580" spans="1:11" ht="15.75">
      <c r="A580" s="214" t="s">
        <v>13</v>
      </c>
      <c r="B580" s="214" t="str">
        <f t="shared" si="8"/>
        <v>ATOMIC DATA - 615 North 3rd St.</v>
      </c>
      <c r="C580" s="217" t="s">
        <v>603</v>
      </c>
      <c r="D580" s="214" t="s">
        <v>603</v>
      </c>
      <c r="E580" s="214" t="s">
        <v>625</v>
      </c>
      <c r="F580" s="214" t="s">
        <v>605</v>
      </c>
      <c r="G580" s="214" t="s">
        <v>20</v>
      </c>
      <c r="H580" s="214" t="s">
        <v>561</v>
      </c>
      <c r="I580" s="215" t="s">
        <v>570</v>
      </c>
      <c r="J580" s="213" t="s">
        <v>561</v>
      </c>
      <c r="K580" s="213" t="s">
        <v>1516</v>
      </c>
    </row>
    <row r="581" spans="1:11" ht="15.75">
      <c r="A581" s="214" t="s">
        <v>13</v>
      </c>
      <c r="B581" s="214" t="str">
        <f t="shared" si="8"/>
        <v>Atomic Data - 7700 France Ave. S</v>
      </c>
      <c r="C581" s="217" t="s">
        <v>604</v>
      </c>
      <c r="D581" s="214" t="s">
        <v>603</v>
      </c>
      <c r="E581" s="214" t="s">
        <v>600</v>
      </c>
      <c r="F581" s="214" t="s">
        <v>597</v>
      </c>
      <c r="G581" s="214" t="s">
        <v>20</v>
      </c>
      <c r="H581" s="214" t="s">
        <v>561</v>
      </c>
      <c r="I581" s="215" t="s">
        <v>570</v>
      </c>
      <c r="J581" s="213" t="s">
        <v>561</v>
      </c>
      <c r="K581" s="213" t="s">
        <v>1516</v>
      </c>
    </row>
    <row r="582" spans="1:11" ht="15.75">
      <c r="A582" s="214" t="s">
        <v>13</v>
      </c>
      <c r="B582" s="214" t="str">
        <f t="shared" ref="B582:B641" si="9">C582&amp;" - "&amp;E582</f>
        <v>BHI Advanced Internet - 7599 Corporate Way</v>
      </c>
      <c r="C582" s="217" t="s">
        <v>614</v>
      </c>
      <c r="D582" s="214" t="s">
        <v>614</v>
      </c>
      <c r="E582" s="214" t="s">
        <v>613</v>
      </c>
      <c r="F582" s="214" t="s">
        <v>612</v>
      </c>
      <c r="G582" s="214" t="s">
        <v>20</v>
      </c>
      <c r="H582" s="214" t="s">
        <v>561</v>
      </c>
      <c r="I582" s="215" t="s">
        <v>562</v>
      </c>
      <c r="J582" s="213" t="s">
        <v>561</v>
      </c>
      <c r="K582" s="213" t="s">
        <v>1517</v>
      </c>
    </row>
    <row r="583" spans="1:11" ht="15.75">
      <c r="A583" s="214" t="s">
        <v>13</v>
      </c>
      <c r="B583" s="214" t="str">
        <f t="shared" si="9"/>
        <v>CDW BERBEE - 7145 Boone Ave. N Suite 140</v>
      </c>
      <c r="C583" s="217" t="s">
        <v>624</v>
      </c>
      <c r="D583" s="214" t="s">
        <v>624</v>
      </c>
      <c r="E583" s="214" t="s">
        <v>623</v>
      </c>
      <c r="F583" s="214" t="s">
        <v>622</v>
      </c>
      <c r="G583" s="214" t="s">
        <v>20</v>
      </c>
      <c r="H583" s="214" t="s">
        <v>561</v>
      </c>
      <c r="I583" s="215" t="s">
        <v>570</v>
      </c>
      <c r="J583" s="213" t="s">
        <v>561</v>
      </c>
      <c r="K583" s="213" t="s">
        <v>1517</v>
      </c>
    </row>
    <row r="584" spans="1:11" ht="15.75">
      <c r="A584" s="214" t="s">
        <v>13</v>
      </c>
      <c r="B584" s="214" t="str">
        <f t="shared" si="9"/>
        <v>CENTURYLINK - 4450 Dean Lakes Blvd</v>
      </c>
      <c r="C584" s="217" t="s">
        <v>652</v>
      </c>
      <c r="D584" s="214" t="s">
        <v>596</v>
      </c>
      <c r="E584" s="214" t="s">
        <v>651</v>
      </c>
      <c r="F584" s="214" t="s">
        <v>594</v>
      </c>
      <c r="G584" s="214" t="s">
        <v>20</v>
      </c>
      <c r="H584" s="214" t="s">
        <v>561</v>
      </c>
      <c r="I584" s="215" t="s">
        <v>570</v>
      </c>
      <c r="J584" s="213" t="s">
        <v>561</v>
      </c>
      <c r="K584" s="213" t="s">
        <v>1517</v>
      </c>
    </row>
    <row r="585" spans="1:11" ht="15.75">
      <c r="A585" s="214" t="s">
        <v>13</v>
      </c>
      <c r="B585" s="214" t="str">
        <f t="shared" si="9"/>
        <v>CenturyLink (Savvis) - 250 Marquette Avenue</v>
      </c>
      <c r="C585" s="217" t="s">
        <v>674</v>
      </c>
      <c r="D585" s="214"/>
      <c r="E585" s="214" t="s">
        <v>671</v>
      </c>
      <c r="F585" s="214" t="s">
        <v>605</v>
      </c>
      <c r="G585" s="214" t="s">
        <v>20</v>
      </c>
      <c r="H585" s="214" t="s">
        <v>561</v>
      </c>
      <c r="I585" s="215" t="s">
        <v>570</v>
      </c>
      <c r="J585" s="213" t="s">
        <v>561</v>
      </c>
      <c r="K585" s="213" t="s">
        <v>1516</v>
      </c>
    </row>
    <row r="586" spans="1:11" ht="15.75">
      <c r="A586" s="214" t="s">
        <v>13</v>
      </c>
      <c r="B586" s="214" t="str">
        <f t="shared" si="9"/>
        <v>Centurylink (Savvis) - 600 Stinson Boulevard</v>
      </c>
      <c r="C586" s="217" t="s">
        <v>631</v>
      </c>
      <c r="D586" s="214" t="s">
        <v>630</v>
      </c>
      <c r="E586" s="214" t="s">
        <v>629</v>
      </c>
      <c r="F586" s="214" t="s">
        <v>605</v>
      </c>
      <c r="G586" s="214" t="s">
        <v>20</v>
      </c>
      <c r="H586" s="214" t="s">
        <v>561</v>
      </c>
      <c r="I586" s="215" t="s">
        <v>570</v>
      </c>
      <c r="J586" s="213" t="s">
        <v>561</v>
      </c>
      <c r="K586" s="213" t="s">
        <v>1517</v>
      </c>
    </row>
    <row r="587" spans="1:11" ht="15.75">
      <c r="A587" s="214" t="s">
        <v>13</v>
      </c>
      <c r="B587" s="214" t="str">
        <f t="shared" si="9"/>
        <v>Cogent Communications - 250 Marquette Avenue</v>
      </c>
      <c r="C587" s="217" t="s">
        <v>672</v>
      </c>
      <c r="D587" s="214" t="s">
        <v>672</v>
      </c>
      <c r="E587" s="214" t="s">
        <v>671</v>
      </c>
      <c r="F587" s="214" t="s">
        <v>605</v>
      </c>
      <c r="G587" s="214" t="s">
        <v>20</v>
      </c>
      <c r="H587" s="214" t="s">
        <v>561</v>
      </c>
      <c r="I587" s="215" t="s">
        <v>570</v>
      </c>
      <c r="J587" s="213" t="s">
        <v>561</v>
      </c>
      <c r="K587" s="213" t="s">
        <v>1517</v>
      </c>
    </row>
    <row r="588" spans="1:11" ht="15.75">
      <c r="A588" s="214" t="s">
        <v>13</v>
      </c>
      <c r="B588" s="214" t="str">
        <f t="shared" si="9"/>
        <v>COLOGIX - 511 11th Ave. S</v>
      </c>
      <c r="C588" s="217" t="s">
        <v>645</v>
      </c>
      <c r="D588" s="214" t="s">
        <v>645</v>
      </c>
      <c r="E588" s="214" t="s">
        <v>644</v>
      </c>
      <c r="F588" s="214" t="s">
        <v>605</v>
      </c>
      <c r="G588" s="214" t="s">
        <v>20</v>
      </c>
      <c r="H588" s="214" t="s">
        <v>561</v>
      </c>
      <c r="I588" s="215" t="s">
        <v>570</v>
      </c>
      <c r="J588" s="213" t="s">
        <v>561</v>
      </c>
      <c r="K588" s="213" t="s">
        <v>1517</v>
      </c>
    </row>
    <row r="589" spans="1:11" ht="15.75">
      <c r="A589" s="214" t="s">
        <v>13</v>
      </c>
      <c r="B589" s="214" t="str">
        <f t="shared" si="9"/>
        <v>Cologix - 511 11th Avenue South</v>
      </c>
      <c r="C589" s="217" t="s">
        <v>646</v>
      </c>
      <c r="D589" s="214" t="s">
        <v>646</v>
      </c>
      <c r="E589" s="214" t="s">
        <v>639</v>
      </c>
      <c r="F589" s="214" t="s">
        <v>605</v>
      </c>
      <c r="G589" s="214" t="s">
        <v>20</v>
      </c>
      <c r="H589" s="214" t="s">
        <v>561</v>
      </c>
      <c r="I589" s="215" t="s">
        <v>570</v>
      </c>
      <c r="J589" s="213" t="s">
        <v>561</v>
      </c>
      <c r="K589" s="213" t="s">
        <v>1517</v>
      </c>
    </row>
    <row r="590" spans="1:11" ht="15.75">
      <c r="A590" s="214" t="s">
        <v>13</v>
      </c>
      <c r="B590" s="214" t="str">
        <f t="shared" si="9"/>
        <v>Cologix The Minnesota Gateway - 511 11th Avenue South</v>
      </c>
      <c r="C590" s="217" t="s">
        <v>647</v>
      </c>
      <c r="D590" s="214" t="s">
        <v>646</v>
      </c>
      <c r="E590" s="214" t="s">
        <v>639</v>
      </c>
      <c r="F590" s="214" t="s">
        <v>605</v>
      </c>
      <c r="G590" s="214" t="s">
        <v>20</v>
      </c>
      <c r="H590" s="214" t="s">
        <v>561</v>
      </c>
      <c r="I590" s="215" t="s">
        <v>570</v>
      </c>
      <c r="J590" s="213" t="s">
        <v>561</v>
      </c>
      <c r="K590" s="213" t="s">
        <v>1517</v>
      </c>
    </row>
    <row r="591" spans="1:11" ht="15.75">
      <c r="A591" s="214" t="s">
        <v>13</v>
      </c>
      <c r="B591" s="214" t="str">
        <f t="shared" si="9"/>
        <v>COMPASS DATACENTERS - 4450 Dean Lakes Blvd</v>
      </c>
      <c r="C591" s="217" t="s">
        <v>596</v>
      </c>
      <c r="D591" s="214" t="s">
        <v>596</v>
      </c>
      <c r="E591" s="214" t="s">
        <v>651</v>
      </c>
      <c r="F591" s="214" t="s">
        <v>594</v>
      </c>
      <c r="G591" s="214" t="s">
        <v>20</v>
      </c>
      <c r="H591" s="214" t="s">
        <v>561</v>
      </c>
      <c r="I591" s="215" t="s">
        <v>570</v>
      </c>
      <c r="J591" s="213" t="s">
        <v>561</v>
      </c>
      <c r="K591" s="213" t="s">
        <v>1519</v>
      </c>
    </row>
    <row r="592" spans="1:11" ht="15.75">
      <c r="A592" s="214" t="s">
        <v>13</v>
      </c>
      <c r="B592" s="214" t="str">
        <f t="shared" si="9"/>
        <v>COMPASS DATACENTERS - Deak Lakes Property</v>
      </c>
      <c r="C592" s="217" t="s">
        <v>596</v>
      </c>
      <c r="D592" s="214" t="s">
        <v>596</v>
      </c>
      <c r="E592" s="214" t="s">
        <v>595</v>
      </c>
      <c r="F592" s="214" t="s">
        <v>594</v>
      </c>
      <c r="G592" s="214" t="s">
        <v>20</v>
      </c>
      <c r="H592" s="214" t="s">
        <v>561</v>
      </c>
      <c r="I592" s="215" t="s">
        <v>562</v>
      </c>
      <c r="J592" s="213" t="s">
        <v>561</v>
      </c>
      <c r="K592" s="213" t="s">
        <v>1516</v>
      </c>
    </row>
    <row r="593" spans="1:11" ht="15.75">
      <c r="A593" s="214" t="s">
        <v>13</v>
      </c>
      <c r="B593" s="214" t="str">
        <f t="shared" si="9"/>
        <v>Databank - 3255 Neil Armstrong Blvd.</v>
      </c>
      <c r="C593" s="217" t="s">
        <v>602</v>
      </c>
      <c r="D593" s="214" t="s">
        <v>667</v>
      </c>
      <c r="E593" s="214" t="s">
        <v>666</v>
      </c>
      <c r="F593" s="214" t="s">
        <v>665</v>
      </c>
      <c r="G593" s="214" t="s">
        <v>20</v>
      </c>
      <c r="H593" s="214" t="s">
        <v>561</v>
      </c>
      <c r="I593" s="215" t="s">
        <v>570</v>
      </c>
      <c r="J593" s="213" t="s">
        <v>561</v>
      </c>
      <c r="K593" s="213" t="s">
        <v>1517</v>
      </c>
    </row>
    <row r="594" spans="1:11" ht="15.75">
      <c r="A594" s="214" t="s">
        <v>13</v>
      </c>
      <c r="B594" s="214" t="str">
        <f t="shared" si="9"/>
        <v>Databank - 7700 France Ave. S</v>
      </c>
      <c r="C594" s="217" t="s">
        <v>602</v>
      </c>
      <c r="D594" s="214" t="s">
        <v>601</v>
      </c>
      <c r="E594" s="214" t="s">
        <v>600</v>
      </c>
      <c r="F594" s="214" t="s">
        <v>597</v>
      </c>
      <c r="G594" s="214" t="s">
        <v>20</v>
      </c>
      <c r="H594" s="214" t="s">
        <v>561</v>
      </c>
      <c r="I594" s="215" t="s">
        <v>570</v>
      </c>
      <c r="J594" s="213" t="s">
        <v>561</v>
      </c>
      <c r="K594" s="213" t="s">
        <v>1517</v>
      </c>
    </row>
    <row r="595" spans="1:11" ht="15.75">
      <c r="A595" s="214" t="s">
        <v>13</v>
      </c>
      <c r="B595" s="214" t="str">
        <f t="shared" si="9"/>
        <v>DIGITAL REALTY TRUST - 1125 Energy Park Dr</v>
      </c>
      <c r="C595" s="217" t="s">
        <v>683</v>
      </c>
      <c r="D595" s="214" t="s">
        <v>683</v>
      </c>
      <c r="E595" s="214" t="s">
        <v>696</v>
      </c>
      <c r="F595" s="214" t="s">
        <v>626</v>
      </c>
      <c r="G595" s="214" t="s">
        <v>20</v>
      </c>
      <c r="H595" s="214" t="s">
        <v>561</v>
      </c>
      <c r="I595" s="215" t="s">
        <v>562</v>
      </c>
      <c r="J595" s="213" t="s">
        <v>561</v>
      </c>
      <c r="K595" s="213" t="s">
        <v>1517</v>
      </c>
    </row>
    <row r="596" spans="1:11" ht="15.75">
      <c r="A596" s="214" t="s">
        <v>13</v>
      </c>
      <c r="B596" s="214" t="str">
        <f t="shared" si="9"/>
        <v>Digital Realty Trust - 1125 Energy Park Drive</v>
      </c>
      <c r="C596" s="217" t="s">
        <v>684</v>
      </c>
      <c r="D596" s="214" t="s">
        <v>683</v>
      </c>
      <c r="E596" s="214" t="s">
        <v>694</v>
      </c>
      <c r="F596" s="214" t="s">
        <v>626</v>
      </c>
      <c r="G596" s="214" t="s">
        <v>20</v>
      </c>
      <c r="H596" s="214" t="s">
        <v>561</v>
      </c>
      <c r="I596" s="215" t="s">
        <v>562</v>
      </c>
      <c r="J596" s="213" t="s">
        <v>561</v>
      </c>
      <c r="K596" s="213" t="s">
        <v>1517</v>
      </c>
    </row>
    <row r="597" spans="1:11" ht="15.75">
      <c r="A597" s="214" t="s">
        <v>13</v>
      </c>
      <c r="B597" s="214" t="str">
        <f t="shared" si="9"/>
        <v>Digital Realty Trust - 1500 Towerview Rd</v>
      </c>
      <c r="C597" s="217" t="s">
        <v>684</v>
      </c>
      <c r="D597" s="214" t="s">
        <v>683</v>
      </c>
      <c r="E597" s="214" t="s">
        <v>682</v>
      </c>
      <c r="F597" s="214" t="s">
        <v>665</v>
      </c>
      <c r="G597" s="214" t="s">
        <v>20</v>
      </c>
      <c r="H597" s="214"/>
      <c r="I597" s="215" t="s">
        <v>562</v>
      </c>
      <c r="J597" s="213" t="s">
        <v>570</v>
      </c>
      <c r="K597" s="213" t="s">
        <v>1519</v>
      </c>
    </row>
    <row r="598" spans="1:11" ht="15.75">
      <c r="A598" s="214" t="s">
        <v>13</v>
      </c>
      <c r="B598" s="214" t="str">
        <f t="shared" si="9"/>
        <v>Honeycomb Internet Services - 77 13th Ave. NE Suite 210</v>
      </c>
      <c r="C598" s="217" t="s">
        <v>608</v>
      </c>
      <c r="D598" s="214" t="s">
        <v>607</v>
      </c>
      <c r="E598" s="214" t="s">
        <v>606</v>
      </c>
      <c r="F598" s="214" t="s">
        <v>605</v>
      </c>
      <c r="G598" s="214" t="s">
        <v>20</v>
      </c>
      <c r="H598" s="214" t="s">
        <v>561</v>
      </c>
      <c r="I598" s="215" t="s">
        <v>562</v>
      </c>
      <c r="J598" s="213" t="s">
        <v>561</v>
      </c>
      <c r="K598" s="213" t="s">
        <v>1516</v>
      </c>
    </row>
    <row r="599" spans="1:11" ht="15.75">
      <c r="A599" s="214" t="s">
        <v>13</v>
      </c>
      <c r="B599" s="214" t="str">
        <f t="shared" si="9"/>
        <v>HP - Minneapolis</v>
      </c>
      <c r="C599" s="217" t="s">
        <v>706</v>
      </c>
      <c r="D599" s="214"/>
      <c r="E599" s="214" t="str">
        <f>F599</f>
        <v>Minneapolis</v>
      </c>
      <c r="F599" s="214" t="s">
        <v>605</v>
      </c>
      <c r="G599" s="214" t="s">
        <v>20</v>
      </c>
      <c r="H599" s="214" t="s">
        <v>561</v>
      </c>
      <c r="I599" s="215" t="s">
        <v>562</v>
      </c>
      <c r="J599" s="213" t="s">
        <v>561</v>
      </c>
      <c r="K599" s="213" t="s">
        <v>1516</v>
      </c>
    </row>
    <row r="600" spans="1:11" ht="15.75">
      <c r="A600" s="214" t="s">
        <v>13</v>
      </c>
      <c r="B600" s="214" t="str">
        <f t="shared" si="9"/>
        <v>IMPLEX - 120 S 6th St. Suite B10</v>
      </c>
      <c r="C600" s="217" t="s">
        <v>693</v>
      </c>
      <c r="D600" s="214" t="s">
        <v>693</v>
      </c>
      <c r="E600" s="214" t="s">
        <v>692</v>
      </c>
      <c r="F600" s="214" t="s">
        <v>605</v>
      </c>
      <c r="G600" s="214" t="s">
        <v>20</v>
      </c>
      <c r="H600" s="214" t="s">
        <v>561</v>
      </c>
      <c r="I600" s="215" t="s">
        <v>570</v>
      </c>
      <c r="J600" s="213" t="s">
        <v>561</v>
      </c>
      <c r="K600" s="213" t="s">
        <v>1516</v>
      </c>
    </row>
    <row r="601" spans="1:11" ht="15.75">
      <c r="A601" s="214" t="s">
        <v>13</v>
      </c>
      <c r="B601" s="214" t="str">
        <f t="shared" si="9"/>
        <v>Inteliquent - 511 11th Avenue South</v>
      </c>
      <c r="C601" s="217" t="s">
        <v>642</v>
      </c>
      <c r="D601" s="214"/>
      <c r="E601" s="214" t="s">
        <v>639</v>
      </c>
      <c r="F601" s="214" t="s">
        <v>605</v>
      </c>
      <c r="G601" s="214" t="s">
        <v>20</v>
      </c>
      <c r="H601" s="214" t="s">
        <v>561</v>
      </c>
      <c r="I601" s="215" t="s">
        <v>570</v>
      </c>
      <c r="J601" s="213" t="s">
        <v>561</v>
      </c>
      <c r="K601" s="213" t="s">
        <v>1516</v>
      </c>
    </row>
    <row r="602" spans="1:11" ht="15.75">
      <c r="A602" s="214" t="s">
        <v>13</v>
      </c>
      <c r="B602" s="214" t="str">
        <f t="shared" si="9"/>
        <v>ipHouse - 331 2nd Avenue South</v>
      </c>
      <c r="C602" s="217" t="s">
        <v>664</v>
      </c>
      <c r="D602" s="214" t="s">
        <v>663</v>
      </c>
      <c r="E602" s="214" t="s">
        <v>662</v>
      </c>
      <c r="F602" s="214" t="s">
        <v>605</v>
      </c>
      <c r="G602" s="214" t="s">
        <v>20</v>
      </c>
      <c r="H602" s="214" t="s">
        <v>561</v>
      </c>
      <c r="I602" s="215" t="s">
        <v>562</v>
      </c>
      <c r="J602" s="213" t="s">
        <v>561</v>
      </c>
      <c r="K602" s="213" t="s">
        <v>1516</v>
      </c>
    </row>
    <row r="603" spans="1:11" ht="15.75">
      <c r="A603" s="214" t="s">
        <v>13</v>
      </c>
      <c r="B603" s="214" t="str">
        <f t="shared" si="9"/>
        <v>IronGate Data Centers - 401 Bielenberg Drive</v>
      </c>
      <c r="C603" s="217" t="s">
        <v>617</v>
      </c>
      <c r="D603" s="214"/>
      <c r="E603" s="214" t="s">
        <v>654</v>
      </c>
      <c r="F603" s="214" t="s">
        <v>653</v>
      </c>
      <c r="G603" s="214" t="s">
        <v>20</v>
      </c>
      <c r="H603" s="214" t="s">
        <v>561</v>
      </c>
      <c r="I603" s="215" t="s">
        <v>570</v>
      </c>
      <c r="J603" s="213" t="s">
        <v>561</v>
      </c>
      <c r="K603" s="213" t="s">
        <v>1516</v>
      </c>
    </row>
    <row r="604" spans="1:11" ht="15.75">
      <c r="A604" s="214" t="s">
        <v>13</v>
      </c>
      <c r="B604" s="214" t="str">
        <f t="shared" si="9"/>
        <v>IronGate Data Centers - 510 North First Avenue</v>
      </c>
      <c r="C604" s="217" t="s">
        <v>617</v>
      </c>
      <c r="D604" s="214"/>
      <c r="E604" s="214" t="s">
        <v>650</v>
      </c>
      <c r="F604" s="214" t="s">
        <v>605</v>
      </c>
      <c r="G604" s="214" t="s">
        <v>20</v>
      </c>
      <c r="H604" s="214" t="s">
        <v>561</v>
      </c>
      <c r="I604" s="215" t="s">
        <v>562</v>
      </c>
      <c r="J604" s="213" t="s">
        <v>561</v>
      </c>
      <c r="K604" s="213" t="s">
        <v>1516</v>
      </c>
    </row>
    <row r="605" spans="1:11" ht="15.75">
      <c r="A605" s="214" t="s">
        <v>13</v>
      </c>
      <c r="B605" s="214" t="str">
        <f t="shared" si="9"/>
        <v>IronGate Data Centers - 7225 Northland Drive</v>
      </c>
      <c r="C605" s="217" t="s">
        <v>617</v>
      </c>
      <c r="D605" s="214"/>
      <c r="E605" s="214" t="s">
        <v>616</v>
      </c>
      <c r="F605" s="214" t="s">
        <v>615</v>
      </c>
      <c r="G605" s="214" t="s">
        <v>20</v>
      </c>
      <c r="H605" s="214" t="s">
        <v>561</v>
      </c>
      <c r="I605" s="215" t="s">
        <v>562</v>
      </c>
      <c r="J605" s="213" t="s">
        <v>561</v>
      </c>
      <c r="K605" s="213" t="s">
        <v>1516</v>
      </c>
    </row>
    <row r="606" spans="1:11" ht="15.75">
      <c r="A606" s="214" t="s">
        <v>13</v>
      </c>
      <c r="B606" s="214" t="str">
        <f t="shared" si="9"/>
        <v>Level 3 Communications - 222 S 9th St. Suite 700</v>
      </c>
      <c r="C606" s="217" t="s">
        <v>621</v>
      </c>
      <c r="D606" s="214" t="s">
        <v>621</v>
      </c>
      <c r="E606" s="214" t="s">
        <v>676</v>
      </c>
      <c r="F606" s="214" t="s">
        <v>605</v>
      </c>
      <c r="G606" s="214" t="s">
        <v>20</v>
      </c>
      <c r="H606" s="214" t="s">
        <v>561</v>
      </c>
      <c r="I606" s="215" t="s">
        <v>562</v>
      </c>
      <c r="J606" s="213" t="s">
        <v>561</v>
      </c>
      <c r="K606" s="213" t="s">
        <v>1516</v>
      </c>
    </row>
    <row r="607" spans="1:11" ht="15.75">
      <c r="A607" s="214" t="s">
        <v>13</v>
      </c>
      <c r="B607" s="214" t="str">
        <f t="shared" si="9"/>
        <v>Level 3 Communications - 511 11th Avenue South</v>
      </c>
      <c r="C607" s="217" t="s">
        <v>621</v>
      </c>
      <c r="D607" s="214" t="s">
        <v>621</v>
      </c>
      <c r="E607" s="214" t="s">
        <v>639</v>
      </c>
      <c r="F607" s="214" t="s">
        <v>605</v>
      </c>
      <c r="G607" s="214" t="s">
        <v>20</v>
      </c>
      <c r="H607" s="214" t="s">
        <v>561</v>
      </c>
      <c r="I607" s="215" t="s">
        <v>570</v>
      </c>
      <c r="J607" s="213" t="s">
        <v>561</v>
      </c>
      <c r="K607" s="213" t="s">
        <v>1516</v>
      </c>
    </row>
    <row r="608" spans="1:11" ht="15.75">
      <c r="A608" s="214" t="s">
        <v>13</v>
      </c>
      <c r="B608" s="214" t="str">
        <f t="shared" si="9"/>
        <v>Level 3 Communications - 511 11th Avenue South</v>
      </c>
      <c r="C608" s="217" t="s">
        <v>621</v>
      </c>
      <c r="D608" s="214" t="s">
        <v>621</v>
      </c>
      <c r="E608" s="214" t="s">
        <v>639</v>
      </c>
      <c r="F608" s="214" t="s">
        <v>605</v>
      </c>
      <c r="G608" s="214" t="s">
        <v>20</v>
      </c>
      <c r="H608" s="214" t="s">
        <v>561</v>
      </c>
      <c r="I608" s="215" t="s">
        <v>570</v>
      </c>
      <c r="J608" s="213" t="s">
        <v>561</v>
      </c>
      <c r="K608" s="213" t="s">
        <v>1517</v>
      </c>
    </row>
    <row r="609" spans="1:11" ht="15.75">
      <c r="A609" s="214" t="s">
        <v>13</v>
      </c>
      <c r="B609" s="214" t="str">
        <f t="shared" si="9"/>
        <v>Level 3 Communications - 5480 Feltl Road</v>
      </c>
      <c r="C609" s="217" t="s">
        <v>621</v>
      </c>
      <c r="D609" s="214" t="s">
        <v>635</v>
      </c>
      <c r="E609" s="214" t="s">
        <v>634</v>
      </c>
      <c r="F609" s="214" t="s">
        <v>633</v>
      </c>
      <c r="G609" s="214" t="s">
        <v>20</v>
      </c>
      <c r="H609" s="214" t="s">
        <v>561</v>
      </c>
      <c r="I609" s="215" t="s">
        <v>562</v>
      </c>
      <c r="J609" s="213" t="s">
        <v>561</v>
      </c>
      <c r="K609" s="213" t="s">
        <v>1519</v>
      </c>
    </row>
    <row r="610" spans="1:11" ht="15.75">
      <c r="A610" s="214" t="s">
        <v>13</v>
      </c>
      <c r="B610" s="214" t="str">
        <f t="shared" si="9"/>
        <v>Level 3 Communications - 715 N 2nd St.</v>
      </c>
      <c r="C610" s="217" t="s">
        <v>621</v>
      </c>
      <c r="D610" s="214" t="s">
        <v>621</v>
      </c>
      <c r="E610" s="214" t="s">
        <v>620</v>
      </c>
      <c r="F610" s="214" t="s">
        <v>605</v>
      </c>
      <c r="G610" s="214" t="s">
        <v>20</v>
      </c>
      <c r="H610" s="214" t="s">
        <v>561</v>
      </c>
      <c r="I610" s="215" t="s">
        <v>562</v>
      </c>
      <c r="J610" s="213" t="s">
        <v>561</v>
      </c>
      <c r="K610" s="213" t="s">
        <v>1516</v>
      </c>
    </row>
    <row r="611" spans="1:11" ht="15.75">
      <c r="A611" s="214" t="s">
        <v>13</v>
      </c>
      <c r="B611" s="214" t="str">
        <f t="shared" si="9"/>
        <v>LIGHTEDGE - Minneapolis</v>
      </c>
      <c r="C611" s="217" t="s">
        <v>705</v>
      </c>
      <c r="D611" s="214" t="s">
        <v>705</v>
      </c>
      <c r="E611" s="214" t="str">
        <f>F611</f>
        <v>Minneapolis</v>
      </c>
      <c r="F611" s="214" t="s">
        <v>605</v>
      </c>
      <c r="G611" s="214" t="s">
        <v>20</v>
      </c>
      <c r="H611" s="214" t="s">
        <v>561</v>
      </c>
      <c r="I611" s="215" t="s">
        <v>562</v>
      </c>
      <c r="J611" s="213" t="s">
        <v>561</v>
      </c>
      <c r="K611" s="213" t="s">
        <v>1519</v>
      </c>
    </row>
    <row r="612" spans="1:11" ht="15.75">
      <c r="A612" s="214" t="s">
        <v>13</v>
      </c>
      <c r="B612" s="214" t="str">
        <f t="shared" si="9"/>
        <v>NETWORK MEDICS - 1200 N Washington Ave.</v>
      </c>
      <c r="C612" s="217" t="s">
        <v>691</v>
      </c>
      <c r="D612" s="214" t="s">
        <v>691</v>
      </c>
      <c r="E612" s="214" t="s">
        <v>690</v>
      </c>
      <c r="F612" s="214" t="s">
        <v>605</v>
      </c>
      <c r="G612" s="214" t="s">
        <v>20</v>
      </c>
      <c r="H612" s="214" t="s">
        <v>561</v>
      </c>
      <c r="I612" s="215" t="s">
        <v>562</v>
      </c>
      <c r="J612" s="213" t="s">
        <v>561</v>
      </c>
      <c r="K612" s="213" t="s">
        <v>1516</v>
      </c>
    </row>
    <row r="613" spans="1:11" ht="15.75">
      <c r="A613" s="214" t="s">
        <v>13</v>
      </c>
      <c r="B613" s="214" t="str">
        <f t="shared" si="9"/>
        <v>NETWORK MEDICS - 1200 N Washington Ave.</v>
      </c>
      <c r="C613" s="217" t="s">
        <v>691</v>
      </c>
      <c r="D613" s="214" t="s">
        <v>691</v>
      </c>
      <c r="E613" s="214" t="s">
        <v>690</v>
      </c>
      <c r="F613" s="214" t="s">
        <v>605</v>
      </c>
      <c r="G613" s="214" t="s">
        <v>20</v>
      </c>
      <c r="H613" s="214" t="s">
        <v>561</v>
      </c>
      <c r="I613" s="215" t="s">
        <v>562</v>
      </c>
      <c r="J613" s="213" t="s">
        <v>561</v>
      </c>
      <c r="K613" s="213" t="s">
        <v>1516</v>
      </c>
    </row>
    <row r="614" spans="1:11" ht="15.75">
      <c r="A614" s="214" t="s">
        <v>13</v>
      </c>
      <c r="B614" s="214" t="str">
        <f t="shared" si="9"/>
        <v>ONENECK / TDS - 10290 West 70th Street</v>
      </c>
      <c r="C614" s="217" t="s">
        <v>703</v>
      </c>
      <c r="D614" s="214" t="s">
        <v>703</v>
      </c>
      <c r="E614" s="214" t="s">
        <v>702</v>
      </c>
      <c r="F614" s="214" t="s">
        <v>612</v>
      </c>
      <c r="G614" s="214" t="s">
        <v>20</v>
      </c>
      <c r="H614" s="214" t="s">
        <v>561</v>
      </c>
      <c r="I614" s="215" t="s">
        <v>570</v>
      </c>
      <c r="J614" s="213" t="s">
        <v>561</v>
      </c>
      <c r="K614" s="213" t="s">
        <v>1517</v>
      </c>
    </row>
    <row r="615" spans="1:11" ht="15.75">
      <c r="A615" s="214" t="s">
        <v>13</v>
      </c>
      <c r="B615" s="214" t="str">
        <f t="shared" si="9"/>
        <v>ONENECK / TDS / VISI - 10290 West 70th Street</v>
      </c>
      <c r="C615" s="217" t="s">
        <v>679</v>
      </c>
      <c r="D615" s="214" t="s">
        <v>704</v>
      </c>
      <c r="E615" s="214" t="s">
        <v>702</v>
      </c>
      <c r="F615" s="214" t="s">
        <v>612</v>
      </c>
      <c r="G615" s="214" t="s">
        <v>20</v>
      </c>
      <c r="H615" s="214" t="s">
        <v>561</v>
      </c>
      <c r="I615" s="215" t="s">
        <v>570</v>
      </c>
      <c r="J615" s="213" t="s">
        <v>561</v>
      </c>
      <c r="K615" s="213" t="s">
        <v>1517</v>
      </c>
    </row>
    <row r="616" spans="1:11" ht="15.75">
      <c r="A616" s="214" t="s">
        <v>13</v>
      </c>
      <c r="B616" s="214" t="str">
        <f t="shared" si="9"/>
        <v>ONENECK / TDS / VISI - 10290 West 70th Street</v>
      </c>
      <c r="C616" s="217" t="s">
        <v>679</v>
      </c>
      <c r="D616" s="214" t="s">
        <v>678</v>
      </c>
      <c r="E616" s="214" t="s">
        <v>702</v>
      </c>
      <c r="F616" s="214" t="s">
        <v>612</v>
      </c>
      <c r="G616" s="214" t="s">
        <v>20</v>
      </c>
      <c r="H616" s="214" t="s">
        <v>561</v>
      </c>
      <c r="I616" s="215" t="s">
        <v>570</v>
      </c>
      <c r="J616" s="213" t="s">
        <v>561</v>
      </c>
      <c r="K616" s="213" t="s">
        <v>1517</v>
      </c>
    </row>
    <row r="617" spans="1:11" ht="15.75">
      <c r="A617" s="214" t="s">
        <v>13</v>
      </c>
      <c r="B617" s="214" t="str">
        <f t="shared" si="9"/>
        <v>ONENECK / TDS / VISI - 180 East 5th Street</v>
      </c>
      <c r="C617" s="217" t="s">
        <v>679</v>
      </c>
      <c r="D617" s="214" t="s">
        <v>678</v>
      </c>
      <c r="E617" s="214" t="s">
        <v>677</v>
      </c>
      <c r="F617" s="214" t="s">
        <v>626</v>
      </c>
      <c r="G617" s="214" t="s">
        <v>20</v>
      </c>
      <c r="H617" s="214" t="s">
        <v>561</v>
      </c>
      <c r="I617" s="215" t="s">
        <v>570</v>
      </c>
      <c r="J617" s="213" t="s">
        <v>561</v>
      </c>
      <c r="K617" s="213" t="s">
        <v>1517</v>
      </c>
    </row>
    <row r="618" spans="1:11" ht="15.75">
      <c r="A618" s="214" t="s">
        <v>13</v>
      </c>
      <c r="B618" s="214" t="str">
        <f t="shared" si="9"/>
        <v>Server Tune - 7611 Harold Ave.</v>
      </c>
      <c r="C618" s="217" t="s">
        <v>611</v>
      </c>
      <c r="D618" s="214" t="s">
        <v>610</v>
      </c>
      <c r="E618" s="214" t="s">
        <v>609</v>
      </c>
      <c r="F618" s="214" t="s">
        <v>605</v>
      </c>
      <c r="G618" s="214" t="s">
        <v>20</v>
      </c>
      <c r="H618" s="214" t="s">
        <v>561</v>
      </c>
      <c r="I618" s="215" t="s">
        <v>562</v>
      </c>
      <c r="J618" s="213" t="s">
        <v>561</v>
      </c>
      <c r="K618" s="213" t="s">
        <v>1516</v>
      </c>
    </row>
    <row r="619" spans="1:11" ht="15.75">
      <c r="A619" s="214" t="s">
        <v>13</v>
      </c>
      <c r="B619" s="214" t="str">
        <f t="shared" si="9"/>
        <v>STREAM DATA CENTERS - 1708 West Creek Lane</v>
      </c>
      <c r="C619" s="217" t="s">
        <v>681</v>
      </c>
      <c r="D619" s="214" t="s">
        <v>681</v>
      </c>
      <c r="E619" s="214" t="s">
        <v>680</v>
      </c>
      <c r="F619" s="214" t="s">
        <v>592</v>
      </c>
      <c r="G619" s="214" t="s">
        <v>20</v>
      </c>
      <c r="H619" s="214" t="s">
        <v>561</v>
      </c>
      <c r="I619" s="215" t="s">
        <v>570</v>
      </c>
      <c r="J619" s="213" t="s">
        <v>561</v>
      </c>
      <c r="K619" s="213" t="s">
        <v>1517</v>
      </c>
    </row>
    <row r="620" spans="1:11" ht="15.75">
      <c r="A620" s="214" t="s">
        <v>13</v>
      </c>
      <c r="B620" s="214" t="str">
        <f t="shared" si="9"/>
        <v>SunGard - 511 11th Avenue South</v>
      </c>
      <c r="C620" s="217" t="s">
        <v>628</v>
      </c>
      <c r="D620" s="214"/>
      <c r="E620" s="214" t="s">
        <v>639</v>
      </c>
      <c r="F620" s="214" t="s">
        <v>605</v>
      </c>
      <c r="G620" s="214" t="s">
        <v>20</v>
      </c>
      <c r="H620" s="214" t="s">
        <v>561</v>
      </c>
      <c r="I620" s="215" t="s">
        <v>570</v>
      </c>
      <c r="J620" s="213" t="s">
        <v>561</v>
      </c>
      <c r="K620" s="213" t="s">
        <v>1516</v>
      </c>
    </row>
    <row r="621" spans="1:11" ht="15.75">
      <c r="A621" s="214" t="s">
        <v>13</v>
      </c>
      <c r="B621" s="214" t="str">
        <f t="shared" si="9"/>
        <v>SunGard - 605 N. Fairview Avenue</v>
      </c>
      <c r="C621" s="217" t="s">
        <v>628</v>
      </c>
      <c r="D621" s="214"/>
      <c r="E621" s="214" t="s">
        <v>627</v>
      </c>
      <c r="F621" s="214" t="s">
        <v>626</v>
      </c>
      <c r="G621" s="214" t="s">
        <v>20</v>
      </c>
      <c r="H621" s="214" t="s">
        <v>561</v>
      </c>
      <c r="I621" s="215" t="s">
        <v>562</v>
      </c>
      <c r="J621" s="213" t="s">
        <v>561</v>
      </c>
      <c r="K621" s="213" t="s">
        <v>1516</v>
      </c>
    </row>
    <row r="622" spans="1:11" ht="15.75">
      <c r="A622" s="214" t="s">
        <v>13</v>
      </c>
      <c r="B622" s="214" t="str">
        <f t="shared" si="9"/>
        <v>SUNGARD AVAILABILITY SERVICES - 1125 Energy Park Drive</v>
      </c>
      <c r="C622" s="217" t="s">
        <v>641</v>
      </c>
      <c r="D622" s="214" t="s">
        <v>683</v>
      </c>
      <c r="E622" s="214" t="s">
        <v>694</v>
      </c>
      <c r="F622" s="214" t="s">
        <v>626</v>
      </c>
      <c r="G622" s="214" t="s">
        <v>20</v>
      </c>
      <c r="H622" s="214" t="s">
        <v>561</v>
      </c>
      <c r="I622" s="215" t="s">
        <v>562</v>
      </c>
      <c r="J622" s="213" t="s">
        <v>561</v>
      </c>
      <c r="K622" s="213" t="s">
        <v>1517</v>
      </c>
    </row>
    <row r="623" spans="1:11" ht="15.75">
      <c r="A623" s="214" t="s">
        <v>13</v>
      </c>
      <c r="B623" s="214" t="str">
        <f t="shared" si="9"/>
        <v>SUNGARD AVAILABILITY SERVICES - 511 11th Avenue South</v>
      </c>
      <c r="C623" s="217" t="s">
        <v>641</v>
      </c>
      <c r="D623" s="214" t="s">
        <v>641</v>
      </c>
      <c r="E623" s="214" t="s">
        <v>639</v>
      </c>
      <c r="F623" s="214" t="s">
        <v>605</v>
      </c>
      <c r="G623" s="214" t="s">
        <v>20</v>
      </c>
      <c r="H623" s="214" t="s">
        <v>561</v>
      </c>
      <c r="I623" s="215" t="s">
        <v>570</v>
      </c>
      <c r="J623" s="213" t="s">
        <v>561</v>
      </c>
      <c r="K623" s="213" t="s">
        <v>1517</v>
      </c>
    </row>
    <row r="624" spans="1:11" ht="15.75">
      <c r="A624" s="214" t="s">
        <v>13</v>
      </c>
      <c r="B624" s="214" t="str">
        <f t="shared" si="9"/>
        <v>Time Share Systems - 511 11th Avenue South</v>
      </c>
      <c r="C624" s="217" t="s">
        <v>640</v>
      </c>
      <c r="D624" s="214"/>
      <c r="E624" s="214" t="s">
        <v>639</v>
      </c>
      <c r="F624" s="214" t="s">
        <v>605</v>
      </c>
      <c r="G624" s="214" t="s">
        <v>20</v>
      </c>
      <c r="H624" s="214" t="s">
        <v>561</v>
      </c>
      <c r="I624" s="215" t="s">
        <v>570</v>
      </c>
      <c r="J624" s="213" t="s">
        <v>561</v>
      </c>
      <c r="K624" s="213" t="s">
        <v>1516</v>
      </c>
    </row>
    <row r="625" spans="1:11" ht="15.75">
      <c r="A625" s="214" t="s">
        <v>13</v>
      </c>
      <c r="B625" s="214" t="str">
        <f t="shared" si="9"/>
        <v>Unisys - 3199 Pilot Knob Road</v>
      </c>
      <c r="C625" s="217" t="s">
        <v>669</v>
      </c>
      <c r="D625" s="214"/>
      <c r="E625" s="214" t="s">
        <v>668</v>
      </c>
      <c r="F625" s="214" t="s">
        <v>665</v>
      </c>
      <c r="G625" s="214" t="s">
        <v>20</v>
      </c>
      <c r="H625" s="214" t="s">
        <v>561</v>
      </c>
      <c r="I625" s="215" t="s">
        <v>570</v>
      </c>
      <c r="J625" s="213" t="s">
        <v>561</v>
      </c>
      <c r="K625" s="213" t="s">
        <v>1516</v>
      </c>
    </row>
    <row r="626" spans="1:11" ht="15.75">
      <c r="A626" s="214" t="s">
        <v>13</v>
      </c>
      <c r="B626" s="214" t="str">
        <f t="shared" si="9"/>
        <v>US Internet - 12450 Wayzata Boulevard</v>
      </c>
      <c r="C626" s="217" t="s">
        <v>687</v>
      </c>
      <c r="D626" s="214" t="s">
        <v>686</v>
      </c>
      <c r="E626" s="214" t="s">
        <v>685</v>
      </c>
      <c r="F626" s="214" t="s">
        <v>633</v>
      </c>
      <c r="G626" s="214" t="s">
        <v>20</v>
      </c>
      <c r="H626" s="214" t="s">
        <v>561</v>
      </c>
      <c r="I626" s="215" t="s">
        <v>570</v>
      </c>
      <c r="J626" s="213" t="s">
        <v>561</v>
      </c>
      <c r="K626" s="213" t="s">
        <v>1517</v>
      </c>
    </row>
    <row r="627" spans="1:11" ht="15.75">
      <c r="A627" s="214" t="s">
        <v>13</v>
      </c>
      <c r="B627" s="214" t="str">
        <f t="shared" si="9"/>
        <v xml:space="preserve">VAULTAS - 26 6th Ave </v>
      </c>
      <c r="C627" s="217" t="s">
        <v>591</v>
      </c>
      <c r="D627" s="214" t="s">
        <v>591</v>
      </c>
      <c r="E627" s="214" t="s">
        <v>670</v>
      </c>
      <c r="F627" s="214" t="s">
        <v>589</v>
      </c>
      <c r="G627" s="214" t="s">
        <v>20</v>
      </c>
      <c r="H627" s="214" t="s">
        <v>561</v>
      </c>
      <c r="I627" s="215" t="s">
        <v>562</v>
      </c>
      <c r="J627" s="213" t="s">
        <v>561</v>
      </c>
      <c r="K627" s="213" t="s">
        <v>1517</v>
      </c>
    </row>
    <row r="628" spans="1:11" ht="15.75">
      <c r="A628" s="214" t="s">
        <v>13</v>
      </c>
      <c r="B628" s="214" t="str">
        <f t="shared" si="9"/>
        <v>Vaultas - 3701 18th Street S</v>
      </c>
      <c r="C628" s="217" t="s">
        <v>659</v>
      </c>
      <c r="D628" s="214"/>
      <c r="E628" s="214" t="s">
        <v>658</v>
      </c>
      <c r="F628" s="214" t="s">
        <v>589</v>
      </c>
      <c r="G628" s="214" t="s">
        <v>20</v>
      </c>
      <c r="H628" s="214" t="s">
        <v>561</v>
      </c>
      <c r="I628" s="215" t="s">
        <v>562</v>
      </c>
      <c r="J628" s="213" t="s">
        <v>561</v>
      </c>
      <c r="K628" s="213" t="s">
        <v>1516</v>
      </c>
    </row>
    <row r="629" spans="1:11" ht="15.75">
      <c r="A629" s="214" t="s">
        <v>13</v>
      </c>
      <c r="B629" s="214" t="str">
        <f t="shared" si="9"/>
        <v xml:space="preserve">VAULTAS - 720 Hawthorne Street </v>
      </c>
      <c r="C629" s="217" t="s">
        <v>591</v>
      </c>
      <c r="D629" s="214" t="s">
        <v>591</v>
      </c>
      <c r="E629" s="214" t="s">
        <v>619</v>
      </c>
      <c r="F629" s="214" t="s">
        <v>618</v>
      </c>
      <c r="G629" s="214" t="s">
        <v>20</v>
      </c>
      <c r="H629" s="214"/>
      <c r="I629" s="215" t="s">
        <v>562</v>
      </c>
      <c r="J629" s="213" t="s">
        <v>570</v>
      </c>
      <c r="K629" s="213" t="s">
        <v>1517</v>
      </c>
    </row>
    <row r="630" spans="1:11" ht="15.75">
      <c r="A630" s="214" t="s">
        <v>13</v>
      </c>
      <c r="B630" s="214" t="str">
        <f t="shared" si="9"/>
        <v>VAULTAS - Not Specified</v>
      </c>
      <c r="C630" s="217" t="s">
        <v>591</v>
      </c>
      <c r="D630" s="214" t="s">
        <v>591</v>
      </c>
      <c r="E630" s="214" t="s">
        <v>590</v>
      </c>
      <c r="F630" s="214" t="s">
        <v>589</v>
      </c>
      <c r="G630" s="214" t="s">
        <v>20</v>
      </c>
      <c r="H630" s="214" t="s">
        <v>561</v>
      </c>
      <c r="I630" s="215" t="s">
        <v>562</v>
      </c>
      <c r="J630" s="213" t="s">
        <v>561</v>
      </c>
      <c r="K630" s="213" t="s">
        <v>1517</v>
      </c>
    </row>
    <row r="631" spans="1:11" ht="15.75">
      <c r="A631" s="214" t="s">
        <v>13</v>
      </c>
      <c r="B631" s="214" t="str">
        <f t="shared" si="9"/>
        <v>Velocity Telephone - 511 11th Avenue South Suite 241</v>
      </c>
      <c r="C631" s="217" t="s">
        <v>638</v>
      </c>
      <c r="D631" s="214" t="s">
        <v>637</v>
      </c>
      <c r="E631" s="214" t="s">
        <v>636</v>
      </c>
      <c r="F631" s="214" t="s">
        <v>605</v>
      </c>
      <c r="G631" s="214" t="s">
        <v>20</v>
      </c>
      <c r="H631" s="214" t="s">
        <v>561</v>
      </c>
      <c r="I631" s="215" t="s">
        <v>570</v>
      </c>
      <c r="J631" s="213" t="s">
        <v>561</v>
      </c>
      <c r="K631" s="213" t="s">
        <v>1516</v>
      </c>
    </row>
    <row r="632" spans="1:11" ht="15.75">
      <c r="A632" s="214" t="s">
        <v>13</v>
      </c>
      <c r="B632" s="214" t="str">
        <f t="shared" si="9"/>
        <v>Verispace - 7700 France Avenue South</v>
      </c>
      <c r="C632" s="217" t="s">
        <v>599</v>
      </c>
      <c r="D632" s="214"/>
      <c r="E632" s="214" t="s">
        <v>598</v>
      </c>
      <c r="F632" s="214" t="s">
        <v>597</v>
      </c>
      <c r="G632" s="214" t="s">
        <v>20</v>
      </c>
      <c r="H632" s="214" t="s">
        <v>561</v>
      </c>
      <c r="I632" s="215" t="s">
        <v>570</v>
      </c>
      <c r="J632" s="213" t="s">
        <v>561</v>
      </c>
      <c r="K632" s="213" t="s">
        <v>1516</v>
      </c>
    </row>
    <row r="633" spans="1:11" ht="15.75">
      <c r="A633" s="214" t="s">
        <v>13</v>
      </c>
      <c r="B633" s="214" t="str">
        <f t="shared" si="9"/>
        <v>ViaWest - 3500 Lyman Blvd</v>
      </c>
      <c r="C633" s="217" t="s">
        <v>661</v>
      </c>
      <c r="D633" s="214" t="s">
        <v>593</v>
      </c>
      <c r="E633" s="214" t="s">
        <v>660</v>
      </c>
      <c r="F633" s="214" t="s">
        <v>592</v>
      </c>
      <c r="G633" s="214" t="s">
        <v>20</v>
      </c>
      <c r="H633" s="214" t="s">
        <v>561</v>
      </c>
      <c r="I633" s="215" t="s">
        <v>570</v>
      </c>
      <c r="J633" s="213" t="s">
        <v>561</v>
      </c>
      <c r="K633" s="213" t="s">
        <v>1517</v>
      </c>
    </row>
    <row r="634" spans="1:11" ht="15.75">
      <c r="A634" s="214" t="s">
        <v>13</v>
      </c>
      <c r="B634" s="214" t="str">
        <f t="shared" si="9"/>
        <v>VIAWEST - Not Specified</v>
      </c>
      <c r="C634" s="217" t="s">
        <v>593</v>
      </c>
      <c r="D634" s="214" t="s">
        <v>593</v>
      </c>
      <c r="E634" s="214" t="s">
        <v>590</v>
      </c>
      <c r="F634" s="214" t="s">
        <v>592</v>
      </c>
      <c r="G634" s="214" t="s">
        <v>20</v>
      </c>
      <c r="H634" s="214" t="s">
        <v>561</v>
      </c>
      <c r="I634" s="215" t="s">
        <v>562</v>
      </c>
      <c r="J634" s="213" t="s">
        <v>561</v>
      </c>
      <c r="K634" s="213" t="s">
        <v>1516</v>
      </c>
    </row>
    <row r="635" spans="1:11" ht="15.75">
      <c r="A635" s="214" t="s">
        <v>13</v>
      </c>
      <c r="B635" s="214" t="str">
        <f t="shared" si="9"/>
        <v>VXCHNGE - 1125 Energy Park Dr</v>
      </c>
      <c r="C635" s="217" t="s">
        <v>649</v>
      </c>
      <c r="D635" s="214" t="s">
        <v>683</v>
      </c>
      <c r="E635" s="214" t="s">
        <v>696</v>
      </c>
      <c r="F635" s="214" t="s">
        <v>626</v>
      </c>
      <c r="G635" s="214" t="s">
        <v>20</v>
      </c>
      <c r="H635" s="214" t="s">
        <v>695</v>
      </c>
      <c r="I635" s="215" t="s">
        <v>562</v>
      </c>
      <c r="J635" s="213" t="s">
        <v>570</v>
      </c>
      <c r="K635" s="213" t="s">
        <v>1517</v>
      </c>
    </row>
    <row r="636" spans="1:11" ht="15.75">
      <c r="A636" s="214" t="s">
        <v>13</v>
      </c>
      <c r="B636" s="214" t="str">
        <f t="shared" si="9"/>
        <v>VXCHNGE - 511 11th Ave S</v>
      </c>
      <c r="C636" s="217" t="s">
        <v>649</v>
      </c>
      <c r="D636" s="214" t="s">
        <v>649</v>
      </c>
      <c r="E636" s="214" t="s">
        <v>648</v>
      </c>
      <c r="F636" s="214" t="s">
        <v>605</v>
      </c>
      <c r="G636" s="214" t="s">
        <v>20</v>
      </c>
      <c r="H636" s="214" t="s">
        <v>561</v>
      </c>
      <c r="I636" s="215" t="s">
        <v>570</v>
      </c>
      <c r="J636" s="213" t="s">
        <v>561</v>
      </c>
      <c r="K636" s="213" t="s">
        <v>1517</v>
      </c>
    </row>
    <row r="637" spans="1:11" ht="15.75">
      <c r="A637" s="214" t="s">
        <v>13</v>
      </c>
      <c r="B637" s="214" t="str">
        <f t="shared" si="9"/>
        <v>XO COMMUNICATIONS - 1200 Washington Ave. North</v>
      </c>
      <c r="C637" s="217" t="s">
        <v>689</v>
      </c>
      <c r="D637" s="214" t="s">
        <v>689</v>
      </c>
      <c r="E637" s="214" t="s">
        <v>688</v>
      </c>
      <c r="F637" s="214" t="s">
        <v>605</v>
      </c>
      <c r="G637" s="214" t="s">
        <v>20</v>
      </c>
      <c r="H637" s="214" t="s">
        <v>561</v>
      </c>
      <c r="I637" s="215" t="s">
        <v>562</v>
      </c>
      <c r="J637" s="213" t="s">
        <v>561</v>
      </c>
      <c r="K637" s="213" t="s">
        <v>1517</v>
      </c>
    </row>
    <row r="638" spans="1:11" ht="15.75">
      <c r="A638" s="214" t="s">
        <v>13</v>
      </c>
      <c r="B638" s="214" t="str">
        <f t="shared" si="9"/>
        <v>XO Communications - 250 Marquette Avenue</v>
      </c>
      <c r="C638" s="217" t="s">
        <v>673</v>
      </c>
      <c r="D638" s="214" t="s">
        <v>673</v>
      </c>
      <c r="E638" s="214" t="s">
        <v>671</v>
      </c>
      <c r="F638" s="214" t="s">
        <v>605</v>
      </c>
      <c r="G638" s="214" t="s">
        <v>20</v>
      </c>
      <c r="H638" s="214" t="s">
        <v>561</v>
      </c>
      <c r="I638" s="215" t="s">
        <v>570</v>
      </c>
      <c r="J638" s="213" t="s">
        <v>561</v>
      </c>
      <c r="K638" s="213" t="s">
        <v>1516</v>
      </c>
    </row>
    <row r="639" spans="1:11" ht="15.75">
      <c r="A639" s="214" t="s">
        <v>13</v>
      </c>
      <c r="B639" s="214" t="str">
        <f t="shared" si="9"/>
        <v>ZCOLO - 10300 6th Ave. N</v>
      </c>
      <c r="C639" s="217" t="s">
        <v>699</v>
      </c>
      <c r="D639" s="214"/>
      <c r="E639" s="214" t="s">
        <v>701</v>
      </c>
      <c r="F639" s="214" t="s">
        <v>605</v>
      </c>
      <c r="G639" s="214" t="s">
        <v>20</v>
      </c>
      <c r="H639" s="214" t="s">
        <v>561</v>
      </c>
      <c r="I639" s="215" t="s">
        <v>562</v>
      </c>
      <c r="J639" s="213" t="s">
        <v>561</v>
      </c>
      <c r="K639" s="213" t="s">
        <v>1516</v>
      </c>
    </row>
    <row r="640" spans="1:11" ht="15.75">
      <c r="A640" s="214" t="s">
        <v>13</v>
      </c>
      <c r="B640" s="214" t="str">
        <f t="shared" si="9"/>
        <v>ZCOLO - 10300 6th Ave. N</v>
      </c>
      <c r="C640" s="217" t="s">
        <v>699</v>
      </c>
      <c r="D640" s="214" t="s">
        <v>699</v>
      </c>
      <c r="E640" s="214" t="s">
        <v>701</v>
      </c>
      <c r="F640" s="214" t="s">
        <v>605</v>
      </c>
      <c r="G640" s="214" t="s">
        <v>20</v>
      </c>
      <c r="H640" s="214" t="s">
        <v>561</v>
      </c>
      <c r="I640" s="215" t="s">
        <v>562</v>
      </c>
      <c r="J640" s="213" t="s">
        <v>561</v>
      </c>
      <c r="K640" s="213" t="s">
        <v>1516</v>
      </c>
    </row>
    <row r="641" spans="1:11" ht="15.75">
      <c r="A641" s="214" t="s">
        <v>13</v>
      </c>
      <c r="B641" s="214" t="str">
        <f t="shared" si="9"/>
        <v>zColo - 10300 6th Avenue</v>
      </c>
      <c r="C641" s="217" t="s">
        <v>700</v>
      </c>
      <c r="D641" s="214" t="s">
        <v>699</v>
      </c>
      <c r="E641" s="214" t="s">
        <v>698</v>
      </c>
      <c r="F641" s="214" t="s">
        <v>697</v>
      </c>
      <c r="G641" s="214" t="s">
        <v>20</v>
      </c>
      <c r="H641" s="214" t="s">
        <v>561</v>
      </c>
      <c r="I641" s="215" t="s">
        <v>562</v>
      </c>
      <c r="J641" s="213" t="s">
        <v>561</v>
      </c>
      <c r="K641" s="213" t="s">
        <v>1517</v>
      </c>
    </row>
  </sheetData>
  <autoFilter ref="A1:K641"/>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499984740745262"/>
  </sheetPr>
  <dimension ref="A1:BN52"/>
  <sheetViews>
    <sheetView showGridLines="0" topLeftCell="AX1" zoomScale="90" zoomScaleNormal="90" workbookViewId="0">
      <selection activeCell="J60" sqref="J60"/>
    </sheetView>
  </sheetViews>
  <sheetFormatPr defaultRowHeight="16.5"/>
  <cols>
    <col min="1" max="1" width="2.7109375" customWidth="1"/>
    <col min="2" max="2" width="14.5703125" customWidth="1"/>
    <col min="3" max="3" width="2.7109375" customWidth="1"/>
    <col min="4" max="4" width="14.5703125" customWidth="1"/>
    <col min="5" max="5" width="2.7109375" customWidth="1"/>
    <col min="6" max="6" width="14.5703125" customWidth="1"/>
    <col min="7" max="7" width="2.7109375" customWidth="1"/>
    <col min="8" max="8" width="14.5703125" customWidth="1"/>
    <col min="9" max="9" width="2.7109375" customWidth="1"/>
    <col min="10" max="10" width="9.7109375" bestFit="1" customWidth="1"/>
    <col min="11" max="11" width="2.7109375" customWidth="1"/>
    <col min="12" max="12" width="9.7109375" bestFit="1" customWidth="1"/>
    <col min="13" max="13" width="2.7109375" customWidth="1"/>
    <col min="14" max="14" width="9.7109375" bestFit="1" customWidth="1"/>
    <col min="15" max="15" width="2.7109375" customWidth="1"/>
    <col min="16" max="16" width="9.7109375" bestFit="1" customWidth="1"/>
    <col min="17" max="17" width="2.7109375" customWidth="1"/>
    <col min="18" max="18" width="9.7109375" bestFit="1" customWidth="1"/>
    <col min="19" max="19" width="2.7109375" customWidth="1"/>
    <col min="20" max="20" width="9.7109375" bestFit="1" customWidth="1"/>
    <col min="21" max="21" width="2.7109375" customWidth="1"/>
    <col min="22" max="22" width="9.7109375" bestFit="1" customWidth="1"/>
    <col min="23" max="23" width="2.7109375" customWidth="1"/>
    <col min="24" max="24" width="9.7109375" bestFit="1" customWidth="1"/>
    <col min="25" max="25" width="2.7109375" customWidth="1"/>
    <col min="27" max="27" width="2.7109375" customWidth="1"/>
    <col min="28" max="28" width="4.85546875" bestFit="1" customWidth="1"/>
    <col min="29" max="29" width="2.7109375" customWidth="1"/>
    <col min="30" max="30" width="19.85546875" bestFit="1" customWidth="1"/>
    <col min="31" max="31" width="2.7109375" customWidth="1"/>
    <col min="32" max="32" width="12.28515625" customWidth="1"/>
    <col min="33" max="33" width="5" bestFit="1" customWidth="1"/>
    <col min="34" max="34" width="4.85546875" bestFit="1" customWidth="1"/>
    <col min="35" max="35" width="2.7109375" customWidth="1"/>
    <col min="36" max="36" width="13.140625" bestFit="1" customWidth="1"/>
    <col min="37" max="37" width="2.7109375" customWidth="1"/>
    <col min="38" max="38" width="13.140625" customWidth="1"/>
    <col min="39" max="39" width="2.7109375" customWidth="1"/>
    <col min="40" max="40" width="13.140625" customWidth="1"/>
    <col min="41" max="41" width="2.7109375" customWidth="1"/>
    <col min="42" max="42" width="13.140625" customWidth="1"/>
    <col min="43" max="43" width="2.7109375" customWidth="1"/>
    <col min="44" max="44" width="13.140625" customWidth="1"/>
    <col min="45" max="45" width="2.7109375" customWidth="1"/>
    <col min="46" max="46" width="1.7109375" customWidth="1"/>
    <col min="47" max="47" width="2.7109375" customWidth="1"/>
    <col min="48" max="48" width="14.85546875" customWidth="1"/>
    <col min="49" max="49" width="8.42578125" bestFit="1" customWidth="1"/>
    <col min="50" max="50" width="5.5703125" bestFit="1" customWidth="1"/>
    <col min="51" max="51" width="2.7109375" customWidth="1"/>
    <col min="52" max="52" width="25.42578125" bestFit="1" customWidth="1"/>
    <col min="53" max="54" width="12.7109375" customWidth="1"/>
    <col min="55" max="55" width="2.7109375" customWidth="1"/>
    <col min="56" max="56" width="18.85546875" customWidth="1"/>
    <col min="57" max="58" width="11.140625" customWidth="1"/>
    <col min="59" max="59" width="2.7109375" customWidth="1"/>
    <col min="61" max="61" width="9.85546875" bestFit="1" customWidth="1"/>
    <col min="62" max="62" width="38.42578125" bestFit="1" customWidth="1"/>
    <col min="63" max="63" width="35.28515625" bestFit="1" customWidth="1"/>
    <col min="65" max="65" width="12.85546875" customWidth="1"/>
    <col min="66" max="66" width="52" customWidth="1"/>
  </cols>
  <sheetData>
    <row r="1" spans="1:66" ht="25.5">
      <c r="A1" s="22" t="s">
        <v>34</v>
      </c>
      <c r="B1" s="5"/>
      <c r="C1" s="5"/>
      <c r="D1" s="5"/>
      <c r="F1" s="5"/>
      <c r="H1" s="5"/>
      <c r="K1" s="34" t="s">
        <v>79</v>
      </c>
      <c r="L1" t="str">
        <f>IF(RegionSelection="Mile High","MileHigh",IF(RegionSelection="Twin Cities","TwinCities",RegionSelection))</f>
        <v>TwinCities</v>
      </c>
      <c r="AT1" s="21"/>
      <c r="AU1" s="22" t="s">
        <v>33</v>
      </c>
      <c r="BH1" s="34" t="s">
        <v>1547</v>
      </c>
      <c r="BI1" t="str">
        <f>RegionSelection</f>
        <v>Twin Cities</v>
      </c>
      <c r="BJ1" t="str">
        <f>VLOOKUP($BI$1,$BI$4:$BK$10,2,FALSE)</f>
        <v>Thomas_Salmi-Bydalek@cable.comcast.com</v>
      </c>
      <c r="BK1" t="str">
        <f>VLOOKUP($BI$1,$BI$4:$BK$10,3,FALSE)</f>
        <v>Kaylene_Hautamaki@cable.comcast.com</v>
      </c>
      <c r="BN1" t="str">
        <f>VLOOKUP($BI$1,BM4:BN10,2,FALSE)</f>
        <v>_WD_TC_MDInvestmentCommitteeApproval_@comcast.com</v>
      </c>
    </row>
    <row r="2" spans="1:66">
      <c r="B2" s="4" t="s">
        <v>67</v>
      </c>
      <c r="C2" s="4"/>
      <c r="D2" s="4" t="s">
        <v>44</v>
      </c>
      <c r="F2" s="4" t="s">
        <v>71</v>
      </c>
      <c r="H2" s="4" t="s">
        <v>48</v>
      </c>
      <c r="J2" s="4" t="s">
        <v>6</v>
      </c>
      <c r="L2" s="4" t="s">
        <v>7</v>
      </c>
      <c r="N2" s="4" t="s">
        <v>8</v>
      </c>
      <c r="P2" s="4" t="s">
        <v>9</v>
      </c>
      <c r="R2" s="4" t="s">
        <v>10</v>
      </c>
      <c r="T2" s="4" t="s">
        <v>11</v>
      </c>
      <c r="V2" s="4" t="s">
        <v>12</v>
      </c>
      <c r="X2" s="4" t="s">
        <v>13</v>
      </c>
      <c r="Z2" s="4" t="s">
        <v>32</v>
      </c>
      <c r="AA2" s="4"/>
      <c r="AB2" s="4" t="s">
        <v>55</v>
      </c>
      <c r="AC2" s="4"/>
      <c r="AD2" s="4" t="s">
        <v>321</v>
      </c>
      <c r="AE2" s="4"/>
      <c r="AF2" s="4" t="s">
        <v>90</v>
      </c>
      <c r="AG2" s="4"/>
      <c r="AH2" s="4" t="s">
        <v>91</v>
      </c>
      <c r="AI2" s="4"/>
      <c r="AJ2" s="4" t="s">
        <v>323</v>
      </c>
      <c r="AK2" s="4"/>
      <c r="AL2" s="4" t="s">
        <v>1535</v>
      </c>
      <c r="AM2" s="4"/>
      <c r="AN2" s="4" t="s">
        <v>1553</v>
      </c>
      <c r="AO2" s="4"/>
      <c r="AP2" s="4" t="s">
        <v>1565</v>
      </c>
      <c r="AQ2" s="4"/>
      <c r="AR2" s="4" t="s">
        <v>1565</v>
      </c>
      <c r="AT2" s="21"/>
      <c r="AV2" s="4" t="s">
        <v>35</v>
      </c>
      <c r="AZ2" s="4" t="s">
        <v>42</v>
      </c>
      <c r="BD2" s="4" t="s">
        <v>59</v>
      </c>
    </row>
    <row r="3" spans="1:66">
      <c r="B3" t="s">
        <v>3</v>
      </c>
      <c r="D3" t="s">
        <v>65</v>
      </c>
      <c r="F3" t="s">
        <v>36</v>
      </c>
      <c r="H3" t="s">
        <v>75</v>
      </c>
      <c r="J3" t="s">
        <v>7</v>
      </c>
      <c r="L3" t="s">
        <v>16</v>
      </c>
      <c r="N3" t="s">
        <v>24</v>
      </c>
      <c r="P3" t="s">
        <v>17</v>
      </c>
      <c r="R3" t="s">
        <v>15</v>
      </c>
      <c r="T3" t="s">
        <v>23</v>
      </c>
      <c r="V3" t="s">
        <v>26</v>
      </c>
      <c r="X3" t="s">
        <v>19</v>
      </c>
      <c r="Z3" t="s">
        <v>53</v>
      </c>
      <c r="AB3" t="s">
        <v>53</v>
      </c>
      <c r="AD3" t="s">
        <v>319</v>
      </c>
      <c r="AF3" t="s">
        <v>92</v>
      </c>
      <c r="AG3" t="e">
        <f>MATCH(ESTCompMO,Month,0)</f>
        <v>#NAME?</v>
      </c>
      <c r="AH3" s="35">
        <v>42736</v>
      </c>
      <c r="AJ3" s="35" t="s">
        <v>324</v>
      </c>
      <c r="AK3" s="35"/>
      <c r="AL3" s="35" t="s">
        <v>1536</v>
      </c>
      <c r="AM3" s="35"/>
      <c r="AN3" s="35" t="s">
        <v>66</v>
      </c>
      <c r="AO3" s="35"/>
      <c r="AP3" s="35" t="s">
        <v>75</v>
      </c>
      <c r="AQ3" s="35"/>
      <c r="AR3" s="371">
        <v>12</v>
      </c>
      <c r="AT3" s="21"/>
      <c r="AW3" s="23" t="s">
        <v>36</v>
      </c>
      <c r="AX3" s="23" t="s">
        <v>37</v>
      </c>
      <c r="BA3" s="23" t="s">
        <v>40</v>
      </c>
      <c r="BB3" s="23" t="s">
        <v>41</v>
      </c>
      <c r="BE3" s="23" t="s">
        <v>119</v>
      </c>
      <c r="BF3" s="23" t="s">
        <v>118</v>
      </c>
      <c r="BI3" s="248" t="s">
        <v>6</v>
      </c>
      <c r="BJ3" s="248" t="s">
        <v>1539</v>
      </c>
      <c r="BK3" s="248" t="s">
        <v>1540</v>
      </c>
      <c r="BM3" s="249" t="s">
        <v>1541</v>
      </c>
    </row>
    <row r="4" spans="1:66">
      <c r="B4" t="s">
        <v>68</v>
      </c>
      <c r="D4" t="s">
        <v>70</v>
      </c>
      <c r="F4" t="s">
        <v>37</v>
      </c>
      <c r="H4" t="s">
        <v>76</v>
      </c>
      <c r="J4" t="s">
        <v>8</v>
      </c>
      <c r="P4" t="s">
        <v>22</v>
      </c>
      <c r="R4" t="s">
        <v>25</v>
      </c>
      <c r="T4" t="s">
        <v>26</v>
      </c>
      <c r="X4" t="s">
        <v>20</v>
      </c>
      <c r="Z4" t="s">
        <v>54</v>
      </c>
      <c r="AB4" t="s">
        <v>54</v>
      </c>
      <c r="AD4" t="s">
        <v>312</v>
      </c>
      <c r="AF4" t="s">
        <v>93</v>
      </c>
      <c r="AH4" s="35">
        <v>43101</v>
      </c>
      <c r="AJ4" s="35" t="s">
        <v>325</v>
      </c>
      <c r="AK4" s="35"/>
      <c r="AL4" s="35" t="s">
        <v>1537</v>
      </c>
      <c r="AM4" s="35"/>
      <c r="AN4" s="35" t="s">
        <v>1554</v>
      </c>
      <c r="AO4" s="35"/>
      <c r="AP4" s="35" t="s">
        <v>76</v>
      </c>
      <c r="AQ4" s="35"/>
      <c r="AR4" s="371">
        <v>24</v>
      </c>
      <c r="AT4" s="21"/>
      <c r="AV4" s="24" t="s">
        <v>38</v>
      </c>
      <c r="AW4" s="25">
        <v>0.3</v>
      </c>
      <c r="AX4" s="25">
        <v>0.2</v>
      </c>
      <c r="AZ4" s="24" t="s">
        <v>7</v>
      </c>
      <c r="BA4" s="28">
        <v>203</v>
      </c>
      <c r="BB4" s="28">
        <v>1446</v>
      </c>
      <c r="BD4" s="24" t="s">
        <v>7</v>
      </c>
      <c r="BE4" s="26">
        <v>0.25559999999999999</v>
      </c>
      <c r="BF4" s="26">
        <v>0.38300000000000001</v>
      </c>
      <c r="BI4" s="24" t="s">
        <v>7</v>
      </c>
      <c r="BJ4" s="24" t="s">
        <v>1571</v>
      </c>
      <c r="BK4" s="24" t="s">
        <v>1577</v>
      </c>
      <c r="BM4" t="s">
        <v>7</v>
      </c>
      <c r="BN4" s="250" t="s">
        <v>1542</v>
      </c>
    </row>
    <row r="5" spans="1:66">
      <c r="B5" t="s">
        <v>66</v>
      </c>
      <c r="F5" t="s">
        <v>534</v>
      </c>
      <c r="H5" t="s">
        <v>77</v>
      </c>
      <c r="J5" t="s">
        <v>9</v>
      </c>
      <c r="R5" t="s">
        <v>18</v>
      </c>
      <c r="X5" t="s">
        <v>21</v>
      </c>
      <c r="AB5" t="s">
        <v>56</v>
      </c>
      <c r="AD5" t="s">
        <v>316</v>
      </c>
      <c r="AF5" t="s">
        <v>94</v>
      </c>
      <c r="AH5" s="35">
        <v>43466</v>
      </c>
      <c r="AJ5" s="35" t="s">
        <v>536</v>
      </c>
      <c r="AK5" s="35"/>
      <c r="AL5" s="35" t="s">
        <v>1538</v>
      </c>
      <c r="AM5" s="35"/>
      <c r="AN5" s="35" t="s">
        <v>1538</v>
      </c>
      <c r="AO5" s="35"/>
      <c r="AP5" t="s">
        <v>1628</v>
      </c>
      <c r="AR5" s="371">
        <v>36</v>
      </c>
      <c r="AT5" s="21"/>
      <c r="AV5" s="24" t="s">
        <v>39</v>
      </c>
      <c r="AW5" s="26">
        <v>5.0000000000000001E-3</v>
      </c>
      <c r="AX5" s="26">
        <v>5.0000000000000001E-3</v>
      </c>
      <c r="AZ5" s="24" t="s">
        <v>8</v>
      </c>
      <c r="BA5" s="28">
        <v>197</v>
      </c>
      <c r="BB5" s="28">
        <v>1101</v>
      </c>
      <c r="BD5" s="24" t="s">
        <v>8</v>
      </c>
      <c r="BE5" s="26">
        <v>0.2402</v>
      </c>
      <c r="BF5" s="26">
        <v>0.32340000000000002</v>
      </c>
      <c r="BI5" s="24" t="s">
        <v>8</v>
      </c>
      <c r="BJ5" s="24" t="s">
        <v>1572</v>
      </c>
      <c r="BK5" s="24" t="s">
        <v>1578</v>
      </c>
      <c r="BM5" t="s">
        <v>8</v>
      </c>
      <c r="BN5" s="250" t="s">
        <v>1825</v>
      </c>
    </row>
    <row r="6" spans="1:66">
      <c r="B6" t="s">
        <v>1481</v>
      </c>
      <c r="F6" t="s">
        <v>72</v>
      </c>
      <c r="J6" t="s">
        <v>10</v>
      </c>
      <c r="X6" t="s">
        <v>27</v>
      </c>
      <c r="AD6" t="s">
        <v>318</v>
      </c>
      <c r="AF6" t="s">
        <v>95</v>
      </c>
      <c r="AH6" s="35">
        <v>43831</v>
      </c>
      <c r="AJ6" s="35"/>
      <c r="AK6" s="35"/>
      <c r="AL6" s="35" t="s">
        <v>1481</v>
      </c>
      <c r="AM6" s="35"/>
      <c r="AN6" s="35"/>
      <c r="AO6" s="35"/>
      <c r="AP6" s="35" t="s">
        <v>1566</v>
      </c>
      <c r="AQ6" s="35"/>
      <c r="AR6" s="371">
        <v>48</v>
      </c>
      <c r="AT6" s="21"/>
      <c r="AZ6" s="24" t="s">
        <v>9</v>
      </c>
      <c r="BA6" s="28">
        <v>200</v>
      </c>
      <c r="BB6" s="28">
        <v>1093</v>
      </c>
      <c r="BD6" s="24" t="s">
        <v>9</v>
      </c>
      <c r="BE6" s="90">
        <v>0.2447</v>
      </c>
      <c r="BF6" s="26">
        <v>0.39389999999999997</v>
      </c>
      <c r="BI6" s="24" t="s">
        <v>9</v>
      </c>
      <c r="BJ6" s="24" t="s">
        <v>1573</v>
      </c>
      <c r="BK6" s="24" t="s">
        <v>1579</v>
      </c>
      <c r="BM6" t="s">
        <v>9</v>
      </c>
      <c r="BN6" s="250" t="s">
        <v>1545</v>
      </c>
    </row>
    <row r="7" spans="1:66">
      <c r="F7" t="s">
        <v>73</v>
      </c>
      <c r="J7" t="s">
        <v>11</v>
      </c>
      <c r="AD7" t="s">
        <v>313</v>
      </c>
      <c r="AF7" t="s">
        <v>103</v>
      </c>
      <c r="AH7" s="35">
        <v>44197</v>
      </c>
      <c r="AJ7" s="35"/>
      <c r="AK7" s="35"/>
      <c r="AL7" s="35" t="s">
        <v>66</v>
      </c>
      <c r="AM7" s="35"/>
      <c r="AN7" s="35"/>
      <c r="AO7" s="35"/>
      <c r="AP7" s="35"/>
      <c r="AQ7" s="35"/>
      <c r="AR7" s="371">
        <v>60</v>
      </c>
      <c r="AT7" s="21"/>
      <c r="AZ7" s="24" t="s">
        <v>10</v>
      </c>
      <c r="BA7" s="28">
        <v>189</v>
      </c>
      <c r="BB7" s="28">
        <v>1093</v>
      </c>
      <c r="BD7" s="24" t="s">
        <v>10</v>
      </c>
      <c r="BE7" s="26">
        <v>0.30170000000000002</v>
      </c>
      <c r="BF7" s="26">
        <v>0.41799999999999998</v>
      </c>
      <c r="BI7" s="24" t="s">
        <v>10</v>
      </c>
      <c r="BJ7" s="24" t="s">
        <v>1573</v>
      </c>
      <c r="BK7" s="24" t="s">
        <v>1579</v>
      </c>
      <c r="BM7" t="s">
        <v>10</v>
      </c>
      <c r="BN7" s="250" t="s">
        <v>1543</v>
      </c>
    </row>
    <row r="8" spans="1:66">
      <c r="B8" s="47"/>
      <c r="F8" t="s">
        <v>74</v>
      </c>
      <c r="J8" t="s">
        <v>12</v>
      </c>
      <c r="AD8" t="s">
        <v>315</v>
      </c>
      <c r="AF8" t="s">
        <v>96</v>
      </c>
      <c r="AH8" s="35">
        <v>44562</v>
      </c>
      <c r="AJ8" s="35"/>
      <c r="AK8" s="35"/>
      <c r="AL8" s="35"/>
      <c r="AM8" s="35"/>
      <c r="AN8" s="35"/>
      <c r="AO8" s="35"/>
      <c r="AP8" s="35"/>
      <c r="AQ8" s="35"/>
      <c r="AR8" s="35"/>
      <c r="AT8" s="21"/>
      <c r="AZ8" s="24" t="s">
        <v>11</v>
      </c>
      <c r="BA8" s="28">
        <v>189</v>
      </c>
      <c r="BB8" s="28">
        <v>899</v>
      </c>
      <c r="BD8" s="24" t="s">
        <v>11</v>
      </c>
      <c r="BE8" s="26">
        <v>0.31609999999999999</v>
      </c>
      <c r="BF8" s="26">
        <v>0.44979999999999998</v>
      </c>
      <c r="BI8" s="24" t="s">
        <v>11</v>
      </c>
      <c r="BJ8" s="24" t="s">
        <v>1574</v>
      </c>
      <c r="BK8" s="24" t="s">
        <v>1580</v>
      </c>
      <c r="BM8" t="s">
        <v>11</v>
      </c>
      <c r="BN8" s="250" t="s">
        <v>1826</v>
      </c>
    </row>
    <row r="9" spans="1:66">
      <c r="J9" t="s">
        <v>13</v>
      </c>
      <c r="AD9" t="s">
        <v>317</v>
      </c>
      <c r="AF9" t="s">
        <v>97</v>
      </c>
      <c r="AH9" s="35">
        <v>44927</v>
      </c>
      <c r="AJ9" s="35"/>
      <c r="AK9" s="35"/>
      <c r="AL9" s="35"/>
      <c r="AM9" s="35"/>
      <c r="AN9" s="35"/>
      <c r="AO9" s="35"/>
      <c r="AP9" s="35"/>
      <c r="AQ9" s="35"/>
      <c r="AR9" s="35"/>
      <c r="AT9" s="21"/>
      <c r="AZ9" s="24" t="s">
        <v>12</v>
      </c>
      <c r="BA9" s="28">
        <v>194</v>
      </c>
      <c r="BB9" s="28">
        <v>1005</v>
      </c>
      <c r="BD9" s="24" t="s">
        <v>12</v>
      </c>
      <c r="BE9" s="26">
        <v>0.26290000000000002</v>
      </c>
      <c r="BF9" s="26">
        <v>0.39150000000000001</v>
      </c>
      <c r="BI9" s="24" t="s">
        <v>12</v>
      </c>
      <c r="BJ9" s="24" t="s">
        <v>1575</v>
      </c>
      <c r="BK9" s="24" t="s">
        <v>1581</v>
      </c>
      <c r="BM9" t="s">
        <v>12</v>
      </c>
      <c r="BN9" s="250" t="s">
        <v>1546</v>
      </c>
    </row>
    <row r="10" spans="1:66">
      <c r="AD10" t="s">
        <v>314</v>
      </c>
      <c r="AF10" t="s">
        <v>98</v>
      </c>
      <c r="AH10" s="35">
        <v>45292</v>
      </c>
      <c r="AJ10" s="35"/>
      <c r="AK10" s="35"/>
      <c r="AL10" s="35"/>
      <c r="AM10" s="35"/>
      <c r="AN10" s="35"/>
      <c r="AO10" s="35"/>
      <c r="AP10" s="35"/>
      <c r="AQ10" s="35"/>
      <c r="AR10" s="35"/>
      <c r="AT10" s="21"/>
      <c r="AZ10" s="24" t="s">
        <v>13</v>
      </c>
      <c r="BA10" s="28">
        <v>187</v>
      </c>
      <c r="BB10" s="28">
        <v>944</v>
      </c>
      <c r="BD10" s="24" t="s">
        <v>13</v>
      </c>
      <c r="BE10" s="26">
        <v>0.32379999999999998</v>
      </c>
      <c r="BF10" s="26">
        <v>0.42299999999999999</v>
      </c>
      <c r="BI10" s="24" t="s">
        <v>13</v>
      </c>
      <c r="BJ10" s="24" t="s">
        <v>1576</v>
      </c>
      <c r="BK10" s="24" t="s">
        <v>1582</v>
      </c>
      <c r="BM10" t="s">
        <v>13</v>
      </c>
      <c r="BN10" s="250" t="s">
        <v>1544</v>
      </c>
    </row>
    <row r="11" spans="1:66">
      <c r="AD11" t="s">
        <v>311</v>
      </c>
      <c r="AF11" t="s">
        <v>99</v>
      </c>
      <c r="AH11" s="35">
        <v>45658</v>
      </c>
      <c r="AJ11" s="35"/>
      <c r="AK11" s="35"/>
      <c r="AL11" s="35"/>
      <c r="AM11" s="35"/>
      <c r="AN11" s="35"/>
      <c r="AO11" s="35"/>
      <c r="AP11" s="35"/>
      <c r="AQ11" s="35"/>
      <c r="AR11" s="35"/>
      <c r="AT11" s="21"/>
      <c r="AZ11" s="42" t="s">
        <v>326</v>
      </c>
      <c r="BA11" s="43">
        <v>197</v>
      </c>
      <c r="BB11" s="43">
        <v>1154</v>
      </c>
    </row>
    <row r="12" spans="1:66">
      <c r="AD12" t="s">
        <v>320</v>
      </c>
      <c r="AF12" t="s">
        <v>100</v>
      </c>
      <c r="AH12" s="35">
        <v>46023</v>
      </c>
      <c r="AJ12" s="35"/>
      <c r="AK12" s="35"/>
      <c r="AL12" s="35"/>
      <c r="AM12" s="35"/>
      <c r="AN12" s="35"/>
      <c r="AO12" s="35"/>
      <c r="AP12" s="35"/>
      <c r="AQ12" s="35"/>
      <c r="AR12" s="35"/>
      <c r="AT12" s="21"/>
      <c r="BD12" s="24" t="s">
        <v>60</v>
      </c>
      <c r="BE12" s="26">
        <f>IFERROR(VLOOKUP(RegionSelection,$BD:$BF,2,FALSE),"")</f>
        <v>0.32379999999999998</v>
      </c>
      <c r="BF12" s="41"/>
    </row>
    <row r="13" spans="1:66">
      <c r="AF13" t="s">
        <v>101</v>
      </c>
      <c r="AJ13" s="35"/>
      <c r="AK13" s="35"/>
      <c r="AL13" s="35"/>
      <c r="AM13" s="35"/>
      <c r="AN13" s="35"/>
      <c r="AO13" s="35"/>
      <c r="AP13" s="35"/>
      <c r="AQ13" s="35"/>
      <c r="AR13" s="35"/>
      <c r="AT13" s="21"/>
      <c r="AZ13" s="46" t="s">
        <v>64</v>
      </c>
      <c r="BA13" s="27">
        <f>IFERROR(VLOOKUP(RegionSelection,$AZ:$BB,2,FALSE),"")</f>
        <v>187</v>
      </c>
      <c r="BB13" s="27">
        <f>IFERROR(VLOOKUP(RegionSelection,$AZ:$BB,3,FALSE),"")</f>
        <v>944</v>
      </c>
      <c r="BD13" s="24" t="s">
        <v>61</v>
      </c>
      <c r="BE13" s="26">
        <f>IFERROR(VLOOKUP(RegionSelection,$BD:$BF,3,FALSE),"")</f>
        <v>0.42299999999999999</v>
      </c>
      <c r="BF13" s="41"/>
    </row>
    <row r="14" spans="1:66">
      <c r="AF14" t="s">
        <v>102</v>
      </c>
      <c r="AJ14" s="35"/>
      <c r="AK14" s="35"/>
      <c r="AL14" s="35"/>
      <c r="AM14" s="35"/>
      <c r="AN14" s="35"/>
      <c r="AO14" s="35"/>
      <c r="AP14" s="35"/>
      <c r="AQ14" s="35"/>
      <c r="AR14" s="35"/>
      <c r="AT14" s="21"/>
      <c r="BD14" s="24" t="s">
        <v>62</v>
      </c>
      <c r="BE14" s="26">
        <f>IF(RegionSelection="","",10%)</f>
        <v>0.1</v>
      </c>
      <c r="BF14" s="41"/>
    </row>
    <row r="15" spans="1:66">
      <c r="AT15" s="21"/>
      <c r="AZ15" s="46" t="s">
        <v>546</v>
      </c>
      <c r="BA15" s="27" t="str">
        <f>IFERROR(VLOOKUP(RegionSelectionCalc,$AZ:$BB,2,FALSE),"")</f>
        <v/>
      </c>
      <c r="BB15" s="27" t="str">
        <f>IFERROR(VLOOKUP(RegionSelectionCalc,$AZ:$BB,3,FALSE),"")</f>
        <v/>
      </c>
      <c r="BD15" s="24" t="s">
        <v>63</v>
      </c>
      <c r="BE15" s="26">
        <f>IF(RegionSelection="","",20%)</f>
        <v>0.2</v>
      </c>
      <c r="BF15" s="41"/>
    </row>
    <row r="16" spans="1:66">
      <c r="AT16" s="21"/>
      <c r="BD16" s="89" t="s">
        <v>547</v>
      </c>
    </row>
    <row r="17" spans="46:58">
      <c r="AT17" s="21"/>
      <c r="BD17" s="24" t="s">
        <v>60</v>
      </c>
      <c r="BE17" s="26" t="str">
        <f>IFERROR(VLOOKUP(RegionSelectionCalc,$BD:$BF,2,FALSE),"")</f>
        <v/>
      </c>
    </row>
    <row r="18" spans="46:58">
      <c r="AT18" s="21"/>
      <c r="BD18" s="24" t="s">
        <v>61</v>
      </c>
      <c r="BE18" s="26" t="str">
        <f>IFERROR(VLOOKUP(RegionSelectionCalc,$BD:$BF,3,FALSE),"")</f>
        <v/>
      </c>
    </row>
    <row r="19" spans="46:58">
      <c r="AT19" s="21"/>
      <c r="BD19" s="24" t="s">
        <v>62</v>
      </c>
      <c r="BE19" s="26" t="str">
        <f>IF(RegionSelectionCalc="","",10%)</f>
        <v/>
      </c>
    </row>
    <row r="20" spans="46:58">
      <c r="AT20" s="21"/>
      <c r="BD20" s="24" t="s">
        <v>63</v>
      </c>
      <c r="BE20" s="26" t="str">
        <f>IF(RegionSelectionCalc="","",20%)</f>
        <v/>
      </c>
    </row>
    <row r="21" spans="46:58">
      <c r="AT21" s="21"/>
    </row>
    <row r="22" spans="46:58">
      <c r="AT22" s="21"/>
    </row>
    <row r="23" spans="46:58">
      <c r="AT23" s="21"/>
    </row>
    <row r="24" spans="46:58">
      <c r="AT24" s="21"/>
    </row>
    <row r="25" spans="46:58">
      <c r="AT25" s="21"/>
    </row>
    <row r="26" spans="46:58">
      <c r="AT26" s="21"/>
    </row>
    <row r="27" spans="46:58">
      <c r="AT27" s="21"/>
    </row>
    <row r="28" spans="46:58">
      <c r="AT28" s="21"/>
      <c r="AV28" s="47" t="s">
        <v>340</v>
      </c>
    </row>
    <row r="29" spans="46:58" ht="17.25" thickBot="1">
      <c r="AT29" s="21"/>
      <c r="AV29" s="33" t="s">
        <v>333</v>
      </c>
      <c r="AZ29" s="33" t="s">
        <v>334</v>
      </c>
      <c r="BD29" s="33" t="s">
        <v>115</v>
      </c>
    </row>
    <row r="30" spans="46:58" ht="17.25" thickBot="1">
      <c r="AT30" s="21"/>
      <c r="AV30" t="s">
        <v>328</v>
      </c>
      <c r="AW30" s="44">
        <v>2242</v>
      </c>
      <c r="AZ30" t="s">
        <v>328</v>
      </c>
      <c r="BA30" s="44">
        <f>BA47+0.7*BA48+0.6*BA49</f>
        <v>349.5</v>
      </c>
      <c r="BD30" s="37" t="s">
        <v>113</v>
      </c>
      <c r="BE30" s="31">
        <f>PrivPartyCost/BuildingCount</f>
        <v>2408</v>
      </c>
      <c r="BF30" s="38"/>
    </row>
    <row r="31" spans="46:58" ht="17.25" thickBot="1">
      <c r="AT31" s="21"/>
      <c r="AV31" t="s">
        <v>327</v>
      </c>
      <c r="AW31" s="44">
        <v>280</v>
      </c>
      <c r="AZ31" t="s">
        <v>330</v>
      </c>
      <c r="BA31">
        <f>-SMBARPU*0.25</f>
        <v>-48.5</v>
      </c>
      <c r="BD31" s="37" t="s">
        <v>114</v>
      </c>
      <c r="BE31" s="31">
        <f>IFERROR(LatCostPerBuilding/(((SUM(SMBQBs,ENTQBs)-(BuildingCount-MultiTenantBuildings))/(MultiTenantBuildings-COUNTIF(Buildings!$G:$G,"MDU")))*(SMBPen36Mo*SMBQBs/(SUM(SMBQBs,ENTQBs))+ENTPen36Mo*ENTQBs/SUM(SMBQBs,ENTQBs))),0)</f>
        <v>283.5164835164835</v>
      </c>
      <c r="BF31" s="38"/>
    </row>
    <row r="32" spans="46:58" ht="17.25" thickBot="1">
      <c r="AT32" s="21"/>
      <c r="AV32" t="s">
        <v>329</v>
      </c>
      <c r="AW32" s="45">
        <f>4.24*85*ENTARPU/DivisionARPUAssumption</f>
        <v>313.86655112651653</v>
      </c>
      <c r="AZ32" t="s">
        <v>331</v>
      </c>
      <c r="BA32" s="30">
        <f>0.6*SMBARPU</f>
        <v>116.39999999999999</v>
      </c>
      <c r="BD32" s="37" t="s">
        <v>82</v>
      </c>
      <c r="BE32" s="31">
        <f>LatCostPerBuilding*(BuildingCount-MultiTenantBuildings)/(SUM(SMBQBs,ENTQBs))+LatCostPerConnectMultiTenant*(SUM(SMBQBs,ENTQBs)-(BuildingCount-MultiTenantBuildings))/SUM(SMBQBs,ENTQBs)</f>
        <v>283.5164835164835</v>
      </c>
      <c r="BF32" s="38"/>
    </row>
    <row r="33" spans="46:58" ht="17.25" thickBot="1">
      <c r="AT33" s="21"/>
      <c r="AV33" t="s">
        <v>330</v>
      </c>
      <c r="AW33">
        <f>-ENTARPU*0.25</f>
        <v>-251.25</v>
      </c>
      <c r="AZ33" t="s">
        <v>332</v>
      </c>
      <c r="BA33" s="44">
        <f>SUM(BA30:BA32)</f>
        <v>417.4</v>
      </c>
      <c r="BD33" s="37" t="s">
        <v>83</v>
      </c>
      <c r="BE33" s="31">
        <f>LatCostPerBuilding*(BuildingCount-MultiTenantBuildings)/(SUM(SMBQBs,ENTQBs))+LatCostPerConnectMultiTenant*(SUM(SMBQBs,ENTQBs)-(BuildingCount-MultiTenantBuildings))/SUM(SMBQBs,ENTQBs)</f>
        <v>283.5164835164835</v>
      </c>
      <c r="BF33" s="38"/>
    </row>
    <row r="34" spans="46:58" ht="17.25" thickBot="1">
      <c r="AT34" s="21"/>
      <c r="AV34" t="s">
        <v>331</v>
      </c>
      <c r="AW34" s="30">
        <f>0.6*ENTARPU</f>
        <v>603</v>
      </c>
      <c r="BD34" s="37" t="s">
        <v>120</v>
      </c>
      <c r="BE34" s="31">
        <f>IFERROR(TotalUpfrontSMBLatCosts+AddOSPLatCostSMB,0)</f>
        <v>700.91648351648348</v>
      </c>
    </row>
    <row r="35" spans="46:58" ht="17.25" thickBot="1">
      <c r="AT35" s="21"/>
      <c r="AV35" t="s">
        <v>332</v>
      </c>
      <c r="AW35" s="44">
        <f>SUM(AW30:AW34)</f>
        <v>3187.6165511265167</v>
      </c>
      <c r="BD35" s="37" t="s">
        <v>121</v>
      </c>
      <c r="BE35" s="31">
        <f>IFERROR(TotalUpfrontENTLatCosts+AddOSPLatCostENT,0)</f>
        <v>3471.1330346430004</v>
      </c>
    </row>
    <row r="36" spans="46:58">
      <c r="AT36" s="21"/>
      <c r="BD36" s="10"/>
      <c r="BE36" s="10"/>
      <c r="BF36" s="10"/>
    </row>
    <row r="37" spans="46:58" ht="17.25" thickBot="1">
      <c r="AT37" s="21"/>
      <c r="AV37" s="33" t="s">
        <v>333</v>
      </c>
      <c r="AZ37" s="33" t="s">
        <v>334</v>
      </c>
      <c r="BD37" s="33" t="s">
        <v>543</v>
      </c>
    </row>
    <row r="38" spans="46:58" ht="17.25" thickBot="1">
      <c r="AT38" s="21"/>
      <c r="AV38" t="s">
        <v>328</v>
      </c>
      <c r="AW38" s="44">
        <v>2242</v>
      </c>
      <c r="AZ38" t="s">
        <v>328</v>
      </c>
      <c r="BA38" s="44">
        <f>BA47+0.7*BA48+0.6*BA49</f>
        <v>349.5</v>
      </c>
      <c r="BD38" t="s">
        <v>113</v>
      </c>
      <c r="BE38" s="31" t="e">
        <f>PrivPartyCostCalc/BuildingCountCalc</f>
        <v>#DIV/0!</v>
      </c>
    </row>
    <row r="39" spans="46:58" ht="17.25" thickBot="1">
      <c r="AT39" s="21"/>
      <c r="AV39" t="s">
        <v>327</v>
      </c>
      <c r="AW39" s="44">
        <v>280</v>
      </c>
      <c r="AZ39" t="s">
        <v>330</v>
      </c>
      <c r="BA39" t="e">
        <f>-SMBARPUCalc*0.25</f>
        <v>#VALUE!</v>
      </c>
      <c r="BD39" t="s">
        <v>114</v>
      </c>
      <c r="BE39" s="31">
        <f>IFERROR(LatCostPerBuildingCalc/(((SUM(SMBCalcQBs,ENTCalcQBs)-(BuildingCountCalc-MultiTenantCalc))/MultiTenantCalc)*(SMB36moPenCalc*SMBCalcQBs/(SUM(SMBCalcQBs,ENTCalcQBs))+ENT36moPenCalc*ENTCalcQBs/SUM(SMBCalcQBs,ENTCalcQBs))),0)</f>
        <v>0</v>
      </c>
    </row>
    <row r="40" spans="46:58" ht="17.25" thickBot="1">
      <c r="AT40" s="21"/>
      <c r="AV40" t="s">
        <v>329</v>
      </c>
      <c r="AW40" s="45" t="e">
        <f>4.24*85*ENTARPUCalc/DivisionARPUAssumption</f>
        <v>#VALUE!</v>
      </c>
      <c r="AZ40" t="s">
        <v>331</v>
      </c>
      <c r="BA40" s="30" t="e">
        <f>0.6*SMBARPUCalc</f>
        <v>#VALUE!</v>
      </c>
      <c r="BD40" t="s">
        <v>82</v>
      </c>
      <c r="BE40" s="31" t="e">
        <f>LatCostPerBuildingCalc*(BuildingCountCalc-MultiTenantCalc)/(SUM(SMBCalcQBs,ENTCalcQBs))+LatCostPerMultiTenantCalc*(SUM(SMBCalcQBs,ENTCalcQBs)-(BuildingCountCalc-MultiTenantCalc))/SUM(SMBCalcQBs,ENTCalcQBs)</f>
        <v>#DIV/0!</v>
      </c>
    </row>
    <row r="41" spans="46:58" ht="17.25" thickBot="1">
      <c r="AT41" s="21"/>
      <c r="AV41" t="s">
        <v>330</v>
      </c>
      <c r="AW41" t="e">
        <f>-ENTARPUCalc*0.25</f>
        <v>#VALUE!</v>
      </c>
      <c r="AZ41" t="s">
        <v>332</v>
      </c>
      <c r="BA41" s="44" t="e">
        <f>SUM(BA38:BA40)</f>
        <v>#VALUE!</v>
      </c>
      <c r="BD41" t="s">
        <v>83</v>
      </c>
      <c r="BE41" s="31" t="e">
        <f>LatCostPerBuildingCalc*(BuildingCountCalc-MultiTenantCalc)/(SUM(SMBCalcQBs,ENTCalcQBs))+LatCostPerMultiTenantCalc*(SUM(SMBCalcQBs,ENTCalcQBs)-(BuildingCountCalc-MultiTenantCalc))/SUM(SMBCalcQBs,ENTCalcQBs)</f>
        <v>#DIV/0!</v>
      </c>
    </row>
    <row r="42" spans="46:58" ht="17.25" thickBot="1">
      <c r="AT42" s="21"/>
      <c r="AV42" t="s">
        <v>331</v>
      </c>
      <c r="AW42" s="30" t="e">
        <f>0.6*ENTARPUCalc</f>
        <v>#VALUE!</v>
      </c>
      <c r="BD42" s="37" t="s">
        <v>120</v>
      </c>
      <c r="BE42" s="31">
        <f>IFERROR(TotalUpfrontSMBCalc+AddOSPSMBCalc,0)</f>
        <v>0</v>
      </c>
    </row>
    <row r="43" spans="46:58" ht="17.25" thickBot="1">
      <c r="AT43" s="21"/>
      <c r="AV43" t="s">
        <v>332</v>
      </c>
      <c r="AW43" s="44" t="e">
        <f>SUM(AW38:AW42)</f>
        <v>#VALUE!</v>
      </c>
      <c r="BD43" s="37" t="s">
        <v>121</v>
      </c>
      <c r="BE43" s="31">
        <f>IFERROR(TotalUpfrontENTCalc+AddOSPENTCalc,0)</f>
        <v>0</v>
      </c>
    </row>
    <row r="44" spans="46:58">
      <c r="AT44" s="21"/>
    </row>
    <row r="45" spans="46:58">
      <c r="AT45" s="21"/>
    </row>
    <row r="46" spans="46:58">
      <c r="AT46" s="21"/>
      <c r="AZ46" t="s">
        <v>335</v>
      </c>
      <c r="BA46" t="s">
        <v>336</v>
      </c>
    </row>
    <row r="47" spans="46:58">
      <c r="AT47" s="21"/>
      <c r="AZ47" t="s">
        <v>337</v>
      </c>
      <c r="BA47" s="44">
        <v>170</v>
      </c>
    </row>
    <row r="48" spans="46:58">
      <c r="AT48" s="21"/>
      <c r="AZ48" t="s">
        <v>338</v>
      </c>
      <c r="BA48" s="44">
        <v>175</v>
      </c>
    </row>
    <row r="49" spans="46:53">
      <c r="AT49" s="21"/>
      <c r="AZ49" t="s">
        <v>339</v>
      </c>
      <c r="BA49" s="44">
        <v>95</v>
      </c>
    </row>
    <row r="50" spans="46:53">
      <c r="AT50" s="21"/>
    </row>
    <row r="51" spans="46:53">
      <c r="AT51" s="21"/>
    </row>
    <row r="52" spans="46:53">
      <c r="AT52" s="21"/>
    </row>
  </sheetData>
  <sheetProtection selectLockedCells="1" selectUnlockedCells="1"/>
  <hyperlinks>
    <hyperlink ref="BN7" r:id="rId1"/>
    <hyperlink ref="BN6" r:id="rId2"/>
    <hyperlink ref="BN5" r:id="rId3"/>
    <hyperlink ref="BN4" r:id="rId4"/>
    <hyperlink ref="BN8" r:id="rId5"/>
    <hyperlink ref="BN9" r:id="rId6"/>
    <hyperlink ref="BN10" r:id="rId7"/>
  </hyperlink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J136"/>
  <sheetViews>
    <sheetView showGridLines="0" showRowColHeaders="0" zoomScaleNormal="100" workbookViewId="0"/>
  </sheetViews>
  <sheetFormatPr defaultColWidth="0" defaultRowHeight="0" customHeight="1" zeroHeight="1"/>
  <cols>
    <col min="1" max="1" width="10.5703125" style="39" customWidth="1"/>
    <col min="2" max="2" width="20.7109375" style="39" customWidth="1"/>
    <col min="3" max="3" width="25.7109375" style="39" customWidth="1"/>
    <col min="4" max="4" width="82.7109375" style="39" customWidth="1"/>
    <col min="5" max="5" width="2.7109375" style="39" customWidth="1"/>
    <col min="6" max="17" width="8.85546875" style="1" hidden="1" customWidth="1"/>
    <col min="18" max="18" width="0" style="1" hidden="1" customWidth="1"/>
    <col min="19" max="22" width="8.85546875" style="1" hidden="1" customWidth="1"/>
    <col min="23" max="36" width="0" style="1" hidden="1" customWidth="1"/>
    <col min="37" max="16384" width="8.85546875" style="1" hidden="1"/>
  </cols>
  <sheetData>
    <row r="1" spans="1:5" s="19" customFormat="1" ht="16.5" customHeight="1">
      <c r="A1" s="143"/>
      <c r="B1" s="143"/>
      <c r="C1" s="143"/>
      <c r="D1" s="143"/>
      <c r="E1" s="143"/>
    </row>
    <row r="2" spans="1:5" ht="16.5" customHeight="1">
      <c r="A2" s="144"/>
      <c r="B2" s="145" t="s">
        <v>341</v>
      </c>
      <c r="C2" s="145" t="s">
        <v>343</v>
      </c>
      <c r="D2" s="145" t="s">
        <v>342</v>
      </c>
      <c r="E2" s="144"/>
    </row>
    <row r="3" spans="1:5" ht="16.5" customHeight="1">
      <c r="A3" s="144"/>
      <c r="B3" s="175">
        <v>1</v>
      </c>
      <c r="C3" s="146">
        <v>42423</v>
      </c>
      <c r="D3" s="147" t="s">
        <v>1846</v>
      </c>
      <c r="E3" s="144"/>
    </row>
    <row r="4" spans="1:5" ht="16.5" customHeight="1">
      <c r="A4" s="144"/>
      <c r="B4" s="176">
        <v>1.1000000000000001</v>
      </c>
      <c r="C4" s="148">
        <v>42468</v>
      </c>
      <c r="D4" s="474" t="s">
        <v>544</v>
      </c>
      <c r="E4" s="144"/>
    </row>
    <row r="5" spans="1:5" ht="16.5" customHeight="1">
      <c r="A5" s="144"/>
      <c r="B5" s="176"/>
      <c r="C5" s="148"/>
      <c r="D5" s="474"/>
      <c r="E5" s="144"/>
    </row>
    <row r="6" spans="1:5" ht="16.5" customHeight="1">
      <c r="A6" s="144"/>
      <c r="B6" s="176"/>
      <c r="C6" s="148"/>
      <c r="D6" s="474"/>
      <c r="E6" s="144"/>
    </row>
    <row r="7" spans="1:5" ht="16.5" customHeight="1">
      <c r="A7" s="144"/>
      <c r="B7" s="176"/>
      <c r="C7" s="148"/>
      <c r="D7" s="474"/>
      <c r="E7" s="144"/>
    </row>
    <row r="8" spans="1:5" ht="16.5" customHeight="1">
      <c r="A8" s="144"/>
      <c r="B8" s="176">
        <v>1.2</v>
      </c>
      <c r="C8" s="148">
        <v>42507</v>
      </c>
      <c r="D8" s="149" t="s">
        <v>1862</v>
      </c>
      <c r="E8" s="144"/>
    </row>
    <row r="9" spans="1:5" ht="16.5" customHeight="1">
      <c r="A9" s="144"/>
      <c r="B9" s="176">
        <v>1.3</v>
      </c>
      <c r="C9" s="148">
        <v>42529</v>
      </c>
      <c r="D9" s="149" t="s">
        <v>548</v>
      </c>
      <c r="E9" s="144"/>
    </row>
    <row r="10" spans="1:5" ht="16.5" customHeight="1">
      <c r="A10" s="144"/>
      <c r="B10" s="176">
        <v>2</v>
      </c>
      <c r="C10" s="148">
        <v>42614</v>
      </c>
      <c r="D10" s="474" t="s">
        <v>1821</v>
      </c>
      <c r="E10" s="144"/>
    </row>
    <row r="11" spans="1:5" ht="16.5" customHeight="1">
      <c r="A11" s="144"/>
      <c r="B11" s="176"/>
      <c r="C11" s="150"/>
      <c r="D11" s="474"/>
      <c r="E11" s="144"/>
    </row>
    <row r="12" spans="1:5" ht="16.5" customHeight="1">
      <c r="A12" s="144"/>
      <c r="B12" s="176"/>
      <c r="C12" s="150"/>
      <c r="D12" s="474"/>
      <c r="E12" s="144"/>
    </row>
    <row r="13" spans="1:5" s="142" customFormat="1" ht="16.5" customHeight="1">
      <c r="A13" s="144"/>
      <c r="B13" s="372">
        <v>2.1</v>
      </c>
      <c r="C13" s="374">
        <v>42718</v>
      </c>
      <c r="D13" s="475" t="s">
        <v>1854</v>
      </c>
      <c r="E13" s="144"/>
    </row>
    <row r="14" spans="1:5" s="3" customFormat="1" ht="16.5">
      <c r="A14" s="144"/>
      <c r="B14" s="372"/>
      <c r="C14" s="40"/>
      <c r="D14" s="475"/>
      <c r="E14" s="144"/>
    </row>
    <row r="15" spans="1:5" s="3" customFormat="1" ht="16.5">
      <c r="A15" s="144"/>
      <c r="B15" s="372">
        <v>2.2000000000000002</v>
      </c>
      <c r="C15" s="374">
        <v>42732</v>
      </c>
      <c r="D15" s="401" t="s">
        <v>1856</v>
      </c>
      <c r="E15" s="144"/>
    </row>
    <row r="16" spans="1:5" s="3" customFormat="1" ht="16.5">
      <c r="A16" s="144"/>
      <c r="B16" s="372">
        <v>2.2999999999999998</v>
      </c>
      <c r="C16" s="374">
        <v>42733</v>
      </c>
      <c r="D16" s="401" t="s">
        <v>1857</v>
      </c>
      <c r="E16" s="144"/>
    </row>
    <row r="17" spans="1:5" s="3" customFormat="1" ht="16.5">
      <c r="A17" s="144"/>
      <c r="B17" s="372">
        <v>2.4</v>
      </c>
      <c r="C17" s="374">
        <v>42758</v>
      </c>
      <c r="D17" s="400" t="s">
        <v>1858</v>
      </c>
      <c r="E17" s="144"/>
    </row>
    <row r="18" spans="1:5" s="3" customFormat="1" ht="16.5">
      <c r="A18" s="144"/>
      <c r="B18" s="372">
        <v>2.5</v>
      </c>
      <c r="C18" s="374">
        <v>42905</v>
      </c>
      <c r="D18" s="400" t="s">
        <v>1866</v>
      </c>
      <c r="E18" s="144"/>
    </row>
    <row r="19" spans="1:5" s="3" customFormat="1" ht="16.5">
      <c r="A19" s="144"/>
      <c r="B19" s="372">
        <v>2.6</v>
      </c>
      <c r="C19" s="374">
        <v>42934</v>
      </c>
      <c r="D19" s="400" t="s">
        <v>1869</v>
      </c>
      <c r="E19" s="144"/>
    </row>
    <row r="20" spans="1:5" s="3" customFormat="1" ht="16.5">
      <c r="A20" s="144"/>
      <c r="B20" s="373">
        <v>2.7</v>
      </c>
      <c r="C20" s="387">
        <v>42986</v>
      </c>
      <c r="D20" s="397" t="s">
        <v>1875</v>
      </c>
      <c r="E20" s="144"/>
    </row>
    <row r="21" spans="1:5" s="3" customFormat="1" ht="16.5">
      <c r="A21" s="144"/>
      <c r="B21" s="144"/>
      <c r="C21" s="144"/>
      <c r="D21" s="144"/>
      <c r="E21" s="144"/>
    </row>
    <row r="22" spans="1:5" s="3" customFormat="1" ht="16.5" hidden="1" customHeight="1">
      <c r="A22" s="39"/>
      <c r="B22" s="151"/>
      <c r="C22" s="151"/>
      <c r="D22" s="151"/>
      <c r="E22" s="151"/>
    </row>
    <row r="23" spans="1:5" s="3" customFormat="1" ht="16.5" hidden="1">
      <c r="A23" s="39"/>
      <c r="B23" s="151"/>
      <c r="C23" s="151"/>
      <c r="D23" s="151"/>
      <c r="E23" s="151"/>
    </row>
    <row r="24" spans="1:5" s="3" customFormat="1" ht="16.5" hidden="1">
      <c r="A24" s="39"/>
      <c r="B24" s="151"/>
      <c r="C24" s="151"/>
      <c r="D24" s="151"/>
      <c r="E24" s="65"/>
    </row>
    <row r="25" spans="1:5" s="3" customFormat="1" ht="16.5" hidden="1">
      <c r="A25" s="39"/>
      <c r="B25" s="151"/>
      <c r="C25" s="151"/>
      <c r="D25" s="151"/>
      <c r="E25" s="65"/>
    </row>
    <row r="26" spans="1:5" s="3" customFormat="1" ht="16.5" hidden="1">
      <c r="A26" s="39"/>
      <c r="B26" s="151"/>
      <c r="C26" s="151"/>
      <c r="D26" s="151"/>
      <c r="E26" s="65"/>
    </row>
    <row r="27" spans="1:5" s="3" customFormat="1" ht="16.5" hidden="1">
      <c r="A27" s="39"/>
      <c r="B27" s="151"/>
      <c r="C27" s="151"/>
      <c r="D27" s="151"/>
      <c r="E27" s="65"/>
    </row>
    <row r="28" spans="1:5" s="3" customFormat="1" ht="16.5" hidden="1">
      <c r="A28" s="39"/>
      <c r="B28" s="151"/>
      <c r="C28" s="151"/>
      <c r="D28" s="151"/>
      <c r="E28" s="65"/>
    </row>
    <row r="29" spans="1:5" s="3" customFormat="1" ht="16.5" hidden="1">
      <c r="A29" s="39"/>
      <c r="B29" s="151"/>
      <c r="C29" s="151"/>
      <c r="D29" s="151"/>
      <c r="E29" s="65"/>
    </row>
    <row r="30" spans="1:5" s="3" customFormat="1" ht="16.5" hidden="1">
      <c r="A30" s="39"/>
      <c r="B30" s="151"/>
      <c r="C30" s="151"/>
      <c r="D30" s="151"/>
      <c r="E30" s="65"/>
    </row>
    <row r="31" spans="1:5" s="3" customFormat="1" ht="16.5" hidden="1">
      <c r="A31" s="39"/>
      <c r="B31" s="151"/>
      <c r="C31" s="151"/>
      <c r="D31" s="151"/>
      <c r="E31" s="65"/>
    </row>
    <row r="32" spans="1:5" s="3" customFormat="1" ht="16.5" hidden="1">
      <c r="A32" s="39"/>
      <c r="B32" s="151"/>
      <c r="C32" s="151"/>
      <c r="D32" s="151"/>
      <c r="E32" s="65"/>
    </row>
    <row r="33" spans="1:5" s="3" customFormat="1" ht="16.5" hidden="1">
      <c r="A33" s="39"/>
      <c r="B33" s="151"/>
      <c r="C33" s="151"/>
      <c r="D33" s="151"/>
      <c r="E33" s="65"/>
    </row>
    <row r="34" spans="1:5" s="3" customFormat="1" ht="16.5" hidden="1">
      <c r="A34" s="39"/>
      <c r="B34" s="151"/>
      <c r="C34" s="151"/>
      <c r="D34" s="151"/>
      <c r="E34" s="65"/>
    </row>
    <row r="35" spans="1:5" s="3" customFormat="1" ht="16.5" hidden="1">
      <c r="A35" s="39"/>
      <c r="B35" s="151"/>
      <c r="C35" s="151"/>
      <c r="D35" s="151"/>
      <c r="E35" s="65"/>
    </row>
    <row r="36" spans="1:5" s="3" customFormat="1" ht="16.5" hidden="1">
      <c r="A36" s="39"/>
      <c r="B36" s="151"/>
      <c r="C36" s="151"/>
      <c r="D36" s="151"/>
      <c r="E36" s="65"/>
    </row>
    <row r="37" spans="1:5" s="3" customFormat="1" ht="16.5" hidden="1">
      <c r="A37" s="39"/>
      <c r="B37" s="151"/>
      <c r="C37" s="151"/>
      <c r="D37" s="151"/>
      <c r="E37" s="65"/>
    </row>
    <row r="38" spans="1:5" s="3" customFormat="1" ht="16.5" hidden="1">
      <c r="A38" s="39"/>
      <c r="B38" s="151"/>
      <c r="C38" s="151"/>
      <c r="D38" s="151"/>
      <c r="E38" s="65"/>
    </row>
    <row r="39" spans="1:5" s="3" customFormat="1" ht="16.5" hidden="1">
      <c r="A39" s="39"/>
      <c r="B39" s="151"/>
      <c r="C39" s="151"/>
      <c r="D39" s="151"/>
      <c r="E39" s="65"/>
    </row>
    <row r="40" spans="1:5" s="3" customFormat="1" ht="16.5" hidden="1">
      <c r="A40" s="39"/>
      <c r="B40" s="151"/>
      <c r="C40" s="151"/>
      <c r="D40" s="151"/>
      <c r="E40" s="65"/>
    </row>
    <row r="41" spans="1:5" s="3" customFormat="1" ht="16.5" hidden="1">
      <c r="A41" s="39"/>
      <c r="B41" s="151"/>
      <c r="C41" s="151"/>
      <c r="D41" s="151"/>
      <c r="E41" s="65"/>
    </row>
    <row r="42" spans="1:5" s="3" customFormat="1" ht="16.5" hidden="1">
      <c r="A42" s="39"/>
      <c r="B42" s="151"/>
      <c r="C42" s="151"/>
      <c r="D42" s="151"/>
      <c r="E42" s="65"/>
    </row>
    <row r="43" spans="1:5" s="3" customFormat="1" ht="16.5" hidden="1">
      <c r="A43" s="39"/>
      <c r="B43" s="151"/>
      <c r="C43" s="151"/>
      <c r="D43" s="151"/>
      <c r="E43" s="65"/>
    </row>
    <row r="44" spans="1:5" s="3" customFormat="1" ht="16.5" hidden="1">
      <c r="A44" s="39"/>
      <c r="B44" s="151"/>
      <c r="C44" s="151"/>
      <c r="D44" s="151"/>
      <c r="E44" s="65"/>
    </row>
    <row r="45" spans="1:5" s="3" customFormat="1" ht="16.5" hidden="1">
      <c r="A45" s="39"/>
      <c r="B45" s="151"/>
      <c r="C45" s="151"/>
      <c r="D45" s="151"/>
      <c r="E45" s="151"/>
    </row>
    <row r="46" spans="1:5" s="3" customFormat="1" ht="16.5" hidden="1">
      <c r="A46" s="39"/>
      <c r="B46" s="151"/>
      <c r="C46" s="151"/>
      <c r="D46" s="151"/>
      <c r="E46" s="151"/>
    </row>
    <row r="47" spans="1:5" s="3" customFormat="1" ht="16.5" hidden="1">
      <c r="A47" s="39"/>
      <c r="B47" s="151"/>
      <c r="C47" s="151"/>
      <c r="D47" s="151"/>
      <c r="E47" s="151"/>
    </row>
    <row r="48" spans="1:5" s="3" customFormat="1" ht="16.5" hidden="1">
      <c r="A48" s="39"/>
      <c r="B48" s="151"/>
      <c r="C48" s="151"/>
      <c r="D48" s="151"/>
      <c r="E48" s="151"/>
    </row>
    <row r="49" spans="1:5" s="3" customFormat="1" ht="16.5" hidden="1">
      <c r="A49" s="39"/>
      <c r="B49" s="151"/>
      <c r="C49" s="151"/>
      <c r="D49" s="151"/>
      <c r="E49" s="151"/>
    </row>
    <row r="50" spans="1:5" s="3" customFormat="1" ht="16.5" hidden="1">
      <c r="A50" s="39"/>
      <c r="B50" s="151"/>
      <c r="C50" s="151"/>
      <c r="D50" s="151"/>
      <c r="E50" s="151"/>
    </row>
    <row r="51" spans="1:5" s="3" customFormat="1" ht="16.5" hidden="1">
      <c r="A51" s="39"/>
      <c r="B51" s="151"/>
      <c r="C51" s="151"/>
      <c r="D51" s="151"/>
      <c r="E51" s="151"/>
    </row>
    <row r="52" spans="1:5" s="3" customFormat="1" ht="16.5" hidden="1">
      <c r="A52" s="39"/>
      <c r="B52" s="151"/>
      <c r="C52" s="151"/>
      <c r="D52" s="151"/>
      <c r="E52" s="151"/>
    </row>
    <row r="53" spans="1:5" s="3" customFormat="1" ht="16.5" hidden="1">
      <c r="A53" s="39"/>
      <c r="B53" s="151"/>
      <c r="C53" s="151"/>
      <c r="D53" s="151"/>
      <c r="E53" s="151"/>
    </row>
    <row r="54" spans="1:5" s="3" customFormat="1" ht="16.5" hidden="1">
      <c r="A54" s="39"/>
      <c r="B54" s="151"/>
      <c r="C54" s="151"/>
      <c r="D54" s="151"/>
      <c r="E54" s="151"/>
    </row>
    <row r="55" spans="1:5" s="3" customFormat="1" ht="16.5" hidden="1">
      <c r="A55" s="39"/>
      <c r="B55" s="151"/>
      <c r="C55" s="151"/>
      <c r="D55" s="151"/>
      <c r="E55" s="151"/>
    </row>
    <row r="56" spans="1:5" s="3" customFormat="1" ht="16.5" hidden="1">
      <c r="A56" s="39"/>
      <c r="B56" s="151"/>
      <c r="C56" s="151"/>
      <c r="D56" s="151"/>
      <c r="E56" s="151"/>
    </row>
    <row r="57" spans="1:5" s="3" customFormat="1" ht="16.5" hidden="1">
      <c r="A57" s="39"/>
      <c r="B57" s="151"/>
      <c r="C57" s="151"/>
      <c r="D57" s="151"/>
      <c r="E57" s="151"/>
    </row>
    <row r="58" spans="1:5" s="3" customFormat="1" ht="16.5" hidden="1">
      <c r="A58" s="39"/>
      <c r="B58" s="151"/>
      <c r="C58" s="151"/>
      <c r="D58" s="151"/>
      <c r="E58" s="151"/>
    </row>
    <row r="59" spans="1:5" s="3" customFormat="1" ht="16.5" hidden="1">
      <c r="A59" s="39"/>
      <c r="B59" s="151"/>
      <c r="C59" s="151"/>
      <c r="D59" s="151"/>
      <c r="E59" s="151"/>
    </row>
    <row r="60" spans="1:5" s="3" customFormat="1" ht="16.5" hidden="1">
      <c r="A60" s="39"/>
      <c r="B60" s="151"/>
      <c r="C60" s="151"/>
      <c r="D60" s="151"/>
      <c r="E60" s="151"/>
    </row>
    <row r="61" spans="1:5" s="3" customFormat="1" ht="16.5" hidden="1">
      <c r="A61" s="39"/>
      <c r="B61" s="151"/>
      <c r="C61" s="151"/>
      <c r="D61" s="151"/>
      <c r="E61" s="151"/>
    </row>
    <row r="62" spans="1:5" s="3" customFormat="1" ht="16.5" hidden="1">
      <c r="A62" s="39"/>
      <c r="B62" s="151"/>
      <c r="C62" s="151"/>
      <c r="D62" s="151"/>
      <c r="E62" s="151"/>
    </row>
    <row r="63" spans="1:5" s="3" customFormat="1" ht="16.5" hidden="1">
      <c r="A63" s="39"/>
      <c r="B63" s="151"/>
      <c r="C63" s="151"/>
      <c r="D63" s="151"/>
      <c r="E63" s="151"/>
    </row>
    <row r="64" spans="1:5" s="3" customFormat="1" ht="16.5" hidden="1">
      <c r="A64" s="39"/>
      <c r="B64" s="151"/>
      <c r="C64" s="151"/>
      <c r="D64" s="151"/>
      <c r="E64" s="151"/>
    </row>
    <row r="65" spans="1:5" s="3" customFormat="1" ht="16.5" hidden="1">
      <c r="A65" s="39"/>
      <c r="B65" s="151"/>
      <c r="C65" s="151"/>
      <c r="D65" s="151"/>
      <c r="E65" s="151"/>
    </row>
    <row r="66" spans="1:5" s="3" customFormat="1" ht="16.5" hidden="1">
      <c r="A66" s="39"/>
      <c r="B66" s="151"/>
      <c r="C66" s="151"/>
      <c r="D66" s="151"/>
      <c r="E66" s="151"/>
    </row>
    <row r="67" spans="1:5" s="3" customFormat="1" ht="16.5" hidden="1">
      <c r="A67" s="39"/>
      <c r="B67" s="151"/>
      <c r="C67" s="151"/>
      <c r="D67" s="151"/>
      <c r="E67" s="151"/>
    </row>
    <row r="68" spans="1:5" s="3" customFormat="1" ht="16.5" hidden="1">
      <c r="A68" s="39"/>
      <c r="B68" s="151"/>
      <c r="C68" s="151"/>
      <c r="D68" s="151"/>
      <c r="E68" s="151"/>
    </row>
    <row r="69" spans="1:5" s="3" customFormat="1" ht="16.5" hidden="1">
      <c r="A69" s="39"/>
      <c r="B69" s="151"/>
      <c r="C69" s="151"/>
      <c r="D69" s="151"/>
      <c r="E69" s="151"/>
    </row>
    <row r="70" spans="1:5" s="3" customFormat="1" ht="16.5" hidden="1">
      <c r="A70" s="39"/>
      <c r="B70" s="151"/>
      <c r="C70" s="151"/>
      <c r="D70" s="151"/>
      <c r="E70" s="151"/>
    </row>
    <row r="71" spans="1:5" s="3" customFormat="1" ht="16.5" hidden="1">
      <c r="A71" s="39"/>
      <c r="B71" s="151"/>
      <c r="C71" s="151"/>
      <c r="D71" s="151"/>
      <c r="E71" s="151"/>
    </row>
    <row r="72" spans="1:5" s="3" customFormat="1" ht="16.5" hidden="1">
      <c r="A72" s="39"/>
      <c r="B72" s="151"/>
      <c r="C72" s="151"/>
      <c r="D72" s="151"/>
      <c r="E72" s="151"/>
    </row>
    <row r="73" spans="1:5" s="3" customFormat="1" ht="16.5" hidden="1">
      <c r="A73" s="39"/>
      <c r="B73" s="151"/>
      <c r="C73" s="151"/>
      <c r="D73" s="151"/>
      <c r="E73" s="151"/>
    </row>
    <row r="74" spans="1:5" s="3" customFormat="1" ht="16.5" hidden="1">
      <c r="A74" s="39"/>
      <c r="B74" s="151"/>
      <c r="C74" s="151"/>
      <c r="D74" s="151"/>
      <c r="E74" s="151"/>
    </row>
    <row r="75" spans="1:5" s="3" customFormat="1" ht="16.5" hidden="1">
      <c r="A75" s="39"/>
      <c r="B75" s="151"/>
      <c r="C75" s="151"/>
      <c r="D75" s="151"/>
      <c r="E75" s="151"/>
    </row>
    <row r="76" spans="1:5" s="3" customFormat="1" ht="16.5" hidden="1">
      <c r="A76" s="39"/>
      <c r="B76" s="151"/>
      <c r="C76" s="151"/>
      <c r="D76" s="151"/>
      <c r="E76" s="151"/>
    </row>
    <row r="77" spans="1:5" s="3" customFormat="1" ht="16.5" hidden="1">
      <c r="A77" s="39"/>
      <c r="B77" s="151"/>
      <c r="C77" s="151"/>
      <c r="D77" s="151"/>
      <c r="E77" s="151"/>
    </row>
    <row r="78" spans="1:5" s="3" customFormat="1" ht="16.5" hidden="1">
      <c r="A78" s="39"/>
      <c r="B78" s="151"/>
      <c r="C78" s="151"/>
      <c r="D78" s="151"/>
      <c r="E78" s="151"/>
    </row>
    <row r="79" spans="1:5" s="3" customFormat="1" ht="16.5" hidden="1">
      <c r="A79" s="39"/>
      <c r="B79" s="151"/>
      <c r="C79" s="151"/>
      <c r="D79" s="151"/>
      <c r="E79" s="151"/>
    </row>
    <row r="80" spans="1:5" s="3" customFormat="1" ht="16.5" hidden="1">
      <c r="A80" s="39"/>
      <c r="B80" s="151"/>
      <c r="C80" s="151"/>
      <c r="D80" s="151"/>
      <c r="E80" s="151"/>
    </row>
    <row r="81" spans="1:5" s="3" customFormat="1" ht="16.5" hidden="1">
      <c r="A81" s="39"/>
      <c r="B81" s="151"/>
      <c r="C81" s="151"/>
      <c r="D81" s="151"/>
      <c r="E81" s="151"/>
    </row>
    <row r="82" spans="1:5" s="3" customFormat="1" ht="16.5" hidden="1">
      <c r="A82" s="39"/>
      <c r="B82" s="151"/>
      <c r="C82" s="151"/>
      <c r="D82" s="151"/>
      <c r="E82" s="151"/>
    </row>
    <row r="83" spans="1:5" s="3" customFormat="1" ht="16.5" hidden="1">
      <c r="A83" s="39"/>
      <c r="B83" s="151"/>
      <c r="C83" s="151"/>
      <c r="D83" s="151"/>
      <c r="E83" s="151"/>
    </row>
    <row r="84" spans="1:5" s="3" customFormat="1" ht="16.5" hidden="1">
      <c r="A84" s="39"/>
      <c r="B84" s="151"/>
      <c r="C84" s="151"/>
      <c r="D84" s="151"/>
      <c r="E84" s="151"/>
    </row>
    <row r="85" spans="1:5" s="3" customFormat="1" ht="16.5" hidden="1">
      <c r="A85" s="39"/>
      <c r="B85" s="151"/>
      <c r="C85" s="151"/>
      <c r="D85" s="151"/>
      <c r="E85" s="151"/>
    </row>
    <row r="86" spans="1:5" s="3" customFormat="1" ht="16.5" hidden="1">
      <c r="A86" s="39"/>
      <c r="B86" s="151"/>
      <c r="C86" s="151"/>
      <c r="D86" s="151"/>
      <c r="E86" s="151"/>
    </row>
    <row r="87" spans="1:5" s="3" customFormat="1" ht="16.5" hidden="1">
      <c r="A87" s="39"/>
      <c r="B87" s="151"/>
      <c r="C87" s="151"/>
      <c r="D87" s="151"/>
      <c r="E87" s="151"/>
    </row>
    <row r="88" spans="1:5" s="3" customFormat="1" ht="16.5" hidden="1">
      <c r="A88" s="39"/>
      <c r="B88" s="151"/>
      <c r="C88" s="151"/>
      <c r="D88" s="151"/>
      <c r="E88" s="151"/>
    </row>
    <row r="89" spans="1:5" s="3" customFormat="1" ht="16.5" hidden="1">
      <c r="A89" s="39"/>
      <c r="B89" s="151"/>
      <c r="C89" s="151"/>
      <c r="D89" s="151"/>
      <c r="E89" s="151"/>
    </row>
    <row r="90" spans="1:5" s="3" customFormat="1" ht="16.5" hidden="1">
      <c r="A90" s="39"/>
      <c r="B90" s="151"/>
      <c r="C90" s="151"/>
      <c r="D90" s="151"/>
      <c r="E90" s="151"/>
    </row>
    <row r="91" spans="1:5" s="3" customFormat="1" ht="16.5" hidden="1">
      <c r="A91" s="39"/>
      <c r="B91" s="151"/>
      <c r="C91" s="151"/>
      <c r="D91" s="151"/>
      <c r="E91" s="151"/>
    </row>
    <row r="92" spans="1:5" s="3" customFormat="1" ht="16.5" hidden="1">
      <c r="A92" s="39"/>
      <c r="B92" s="151"/>
      <c r="C92" s="151"/>
      <c r="D92" s="151"/>
      <c r="E92" s="151"/>
    </row>
    <row r="93" spans="1:5" s="3" customFormat="1" ht="16.5" hidden="1">
      <c r="A93" s="39"/>
      <c r="B93" s="151"/>
      <c r="C93" s="151"/>
      <c r="D93" s="151"/>
      <c r="E93" s="151"/>
    </row>
    <row r="94" spans="1:5" s="3" customFormat="1" ht="16.5" hidden="1">
      <c r="A94" s="39"/>
      <c r="B94" s="151"/>
      <c r="C94" s="151"/>
      <c r="D94" s="151"/>
      <c r="E94" s="151"/>
    </row>
    <row r="95" spans="1:5" s="3" customFormat="1" ht="16.5" hidden="1">
      <c r="A95" s="39"/>
      <c r="B95" s="151"/>
      <c r="C95" s="151"/>
      <c r="D95" s="151"/>
      <c r="E95" s="151"/>
    </row>
    <row r="96" spans="1:5" s="3" customFormat="1" ht="16.5" hidden="1">
      <c r="A96" s="39"/>
      <c r="B96" s="151"/>
      <c r="C96" s="151"/>
      <c r="D96" s="151"/>
      <c r="E96" s="151"/>
    </row>
    <row r="97" spans="1:5" s="3" customFormat="1" ht="16.5" hidden="1">
      <c r="A97" s="39"/>
      <c r="B97" s="151"/>
      <c r="C97" s="151"/>
      <c r="D97" s="151"/>
      <c r="E97" s="151"/>
    </row>
    <row r="98" spans="1:5" s="3" customFormat="1" ht="16.5" hidden="1">
      <c r="A98" s="39"/>
      <c r="B98" s="151"/>
      <c r="C98" s="151"/>
      <c r="D98" s="151"/>
      <c r="E98" s="151"/>
    </row>
    <row r="99" spans="1:5" s="3" customFormat="1" ht="16.5" hidden="1">
      <c r="A99" s="39"/>
      <c r="B99" s="151"/>
      <c r="C99" s="151"/>
      <c r="D99" s="151"/>
      <c r="E99" s="151"/>
    </row>
    <row r="100" spans="1:5" s="3" customFormat="1" ht="16.5" hidden="1">
      <c r="A100" s="39"/>
      <c r="B100" s="151"/>
      <c r="C100" s="151"/>
      <c r="D100" s="151"/>
      <c r="E100" s="151"/>
    </row>
    <row r="101" spans="1:5" s="3" customFormat="1" ht="16.5" hidden="1">
      <c r="A101" s="39"/>
      <c r="B101" s="151"/>
      <c r="C101" s="151"/>
      <c r="D101" s="151"/>
      <c r="E101" s="151"/>
    </row>
    <row r="102" spans="1:5" s="3" customFormat="1" ht="16.5" hidden="1">
      <c r="A102" s="39"/>
      <c r="B102" s="151"/>
      <c r="C102" s="151"/>
      <c r="D102" s="151"/>
      <c r="E102" s="151"/>
    </row>
    <row r="103" spans="1:5" s="3" customFormat="1" ht="16.5" hidden="1">
      <c r="A103" s="39"/>
      <c r="B103" s="151"/>
      <c r="C103" s="151"/>
      <c r="D103" s="151"/>
      <c r="E103" s="151"/>
    </row>
    <row r="104" spans="1:5" s="3" customFormat="1" ht="16.5" hidden="1">
      <c r="A104" s="39"/>
      <c r="B104" s="151"/>
      <c r="C104" s="151"/>
      <c r="D104" s="151"/>
      <c r="E104" s="151"/>
    </row>
    <row r="105" spans="1:5" s="3" customFormat="1" ht="16.5" hidden="1">
      <c r="A105" s="39"/>
      <c r="B105" s="151"/>
      <c r="C105" s="151"/>
      <c r="D105" s="151"/>
      <c r="E105" s="151"/>
    </row>
    <row r="106" spans="1:5" s="3" customFormat="1" ht="16.5" hidden="1">
      <c r="A106" s="39"/>
      <c r="B106" s="151"/>
      <c r="C106" s="151"/>
      <c r="D106" s="151"/>
      <c r="E106" s="151"/>
    </row>
    <row r="107" spans="1:5" s="3" customFormat="1" ht="16.5" hidden="1">
      <c r="A107" s="39"/>
      <c r="B107" s="151"/>
      <c r="C107" s="151"/>
      <c r="D107" s="151"/>
      <c r="E107" s="151"/>
    </row>
    <row r="108" spans="1:5" s="3" customFormat="1" ht="16.5" hidden="1">
      <c r="A108" s="39"/>
      <c r="B108" s="151"/>
      <c r="C108" s="151"/>
      <c r="D108" s="151"/>
      <c r="E108" s="151"/>
    </row>
    <row r="109" spans="1:5" s="3" customFormat="1" ht="16.5" hidden="1">
      <c r="A109" s="39"/>
      <c r="B109" s="151"/>
      <c r="C109" s="151"/>
      <c r="D109" s="151"/>
      <c r="E109" s="151"/>
    </row>
    <row r="110" spans="1:5" s="3" customFormat="1" ht="16.5" hidden="1">
      <c r="A110" s="39"/>
      <c r="B110" s="151"/>
      <c r="C110" s="151"/>
      <c r="D110" s="151"/>
      <c r="E110" s="151"/>
    </row>
    <row r="111" spans="1:5" s="3" customFormat="1" ht="16.5" hidden="1">
      <c r="A111" s="39"/>
      <c r="B111" s="151"/>
      <c r="C111" s="151"/>
      <c r="D111" s="151"/>
      <c r="E111" s="151"/>
    </row>
    <row r="112" spans="1:5" s="3" customFormat="1" ht="16.5" hidden="1">
      <c r="A112" s="39"/>
      <c r="B112" s="151"/>
      <c r="C112" s="151"/>
      <c r="D112" s="151"/>
      <c r="E112" s="151"/>
    </row>
    <row r="113" spans="1:5" s="3" customFormat="1" ht="16.5" hidden="1">
      <c r="A113" s="39"/>
      <c r="B113" s="151"/>
      <c r="C113" s="151"/>
      <c r="D113" s="151"/>
      <c r="E113" s="151"/>
    </row>
    <row r="114" spans="1:5" s="3" customFormat="1" ht="16.5" hidden="1">
      <c r="A114" s="39"/>
      <c r="B114" s="151"/>
      <c r="C114" s="151"/>
      <c r="D114" s="151"/>
      <c r="E114" s="151"/>
    </row>
    <row r="115" spans="1:5" s="3" customFormat="1" ht="16.5" hidden="1">
      <c r="A115" s="39"/>
      <c r="B115" s="151"/>
      <c r="C115" s="151"/>
      <c r="D115" s="151"/>
      <c r="E115" s="151"/>
    </row>
    <row r="116" spans="1:5" s="3" customFormat="1" ht="16.5" hidden="1">
      <c r="A116" s="39"/>
      <c r="B116" s="151"/>
      <c r="C116" s="151"/>
      <c r="D116" s="151"/>
      <c r="E116" s="151"/>
    </row>
    <row r="117" spans="1:5" s="3" customFormat="1" ht="16.5" hidden="1">
      <c r="A117" s="39"/>
      <c r="B117" s="151"/>
      <c r="C117" s="151"/>
      <c r="D117" s="151"/>
      <c r="E117" s="151"/>
    </row>
    <row r="118" spans="1:5" s="3" customFormat="1" ht="16.5" hidden="1">
      <c r="A118" s="39"/>
      <c r="B118" s="151"/>
      <c r="C118" s="151"/>
      <c r="D118" s="151"/>
      <c r="E118" s="151"/>
    </row>
    <row r="119" spans="1:5" s="3" customFormat="1" ht="16.5" hidden="1">
      <c r="A119" s="39"/>
      <c r="B119" s="151"/>
      <c r="C119" s="151"/>
      <c r="D119" s="151"/>
      <c r="E119" s="151"/>
    </row>
    <row r="120" spans="1:5" s="3" customFormat="1" ht="16.5" hidden="1">
      <c r="A120" s="39"/>
      <c r="B120" s="151"/>
      <c r="C120" s="151"/>
      <c r="D120" s="151"/>
      <c r="E120" s="151"/>
    </row>
    <row r="121" spans="1:5" s="3" customFormat="1" ht="16.5" hidden="1">
      <c r="A121" s="39"/>
      <c r="B121" s="151"/>
      <c r="C121" s="151"/>
      <c r="D121" s="151"/>
      <c r="E121" s="151"/>
    </row>
    <row r="122" spans="1:5" s="3" customFormat="1" ht="16.5" hidden="1">
      <c r="A122" s="39"/>
      <c r="B122" s="151"/>
      <c r="C122" s="151"/>
      <c r="D122" s="151"/>
      <c r="E122" s="151"/>
    </row>
    <row r="123" spans="1:5" s="3" customFormat="1" ht="16.5" hidden="1">
      <c r="A123" s="39"/>
      <c r="B123" s="151"/>
      <c r="C123" s="151"/>
      <c r="D123" s="151"/>
      <c r="E123" s="151"/>
    </row>
    <row r="124" spans="1:5" s="3" customFormat="1" ht="16.5" hidden="1">
      <c r="A124" s="39"/>
      <c r="B124" s="151"/>
      <c r="C124" s="151"/>
      <c r="D124" s="151"/>
      <c r="E124" s="151"/>
    </row>
    <row r="125" spans="1:5" s="3" customFormat="1" ht="16.5" hidden="1">
      <c r="A125" s="39"/>
      <c r="B125" s="151"/>
      <c r="C125" s="151"/>
      <c r="D125" s="151"/>
      <c r="E125" s="151"/>
    </row>
    <row r="126" spans="1:5" s="3" customFormat="1" ht="16.5" hidden="1">
      <c r="A126" s="39"/>
      <c r="B126" s="151"/>
      <c r="C126" s="151"/>
      <c r="D126" s="151"/>
      <c r="E126" s="151"/>
    </row>
    <row r="127" spans="1:5" s="3" customFormat="1" ht="16.5" hidden="1">
      <c r="A127" s="39"/>
      <c r="B127" s="151"/>
      <c r="C127" s="151"/>
      <c r="D127" s="151"/>
      <c r="E127" s="151"/>
    </row>
    <row r="128" spans="1:5" s="3" customFormat="1" ht="16.5" hidden="1">
      <c r="A128" s="39"/>
      <c r="B128" s="151"/>
      <c r="C128" s="151"/>
      <c r="D128" s="151"/>
      <c r="E128" s="151"/>
    </row>
    <row r="129" spans="1:5" s="3" customFormat="1" ht="16.5" hidden="1">
      <c r="A129" s="39"/>
      <c r="B129" s="151"/>
      <c r="C129" s="151"/>
      <c r="D129" s="151"/>
      <c r="E129" s="151"/>
    </row>
    <row r="130" spans="1:5" s="3" customFormat="1" ht="16.5" hidden="1">
      <c r="A130" s="39"/>
      <c r="B130" s="151"/>
      <c r="C130" s="151"/>
      <c r="D130" s="151"/>
      <c r="E130" s="151"/>
    </row>
    <row r="131" spans="1:5" s="3" customFormat="1" ht="16.5" hidden="1">
      <c r="A131" s="39"/>
      <c r="B131" s="151"/>
      <c r="C131" s="151"/>
      <c r="D131" s="151"/>
      <c r="E131" s="151"/>
    </row>
    <row r="132" spans="1:5" s="3" customFormat="1" ht="16.5" hidden="1">
      <c r="A132" s="39"/>
      <c r="B132" s="151"/>
      <c r="C132" s="151"/>
      <c r="D132" s="151"/>
      <c r="E132" s="151"/>
    </row>
    <row r="133" spans="1:5" s="3" customFormat="1" ht="16.5" hidden="1">
      <c r="A133" s="39"/>
      <c r="B133" s="151"/>
      <c r="C133" s="151"/>
      <c r="D133" s="151"/>
      <c r="E133" s="151"/>
    </row>
    <row r="134" spans="1:5" s="3" customFormat="1" ht="16.5" hidden="1">
      <c r="A134" s="39"/>
      <c r="B134" s="151"/>
      <c r="C134" s="151"/>
      <c r="D134" s="151"/>
      <c r="E134" s="151"/>
    </row>
    <row r="135" spans="1:5" s="3" customFormat="1" ht="16.5" hidden="1">
      <c r="A135" s="39"/>
      <c r="B135" s="39"/>
      <c r="C135" s="39"/>
      <c r="D135" s="39"/>
      <c r="E135" s="39"/>
    </row>
    <row r="136" spans="1:5" s="3" customFormat="1" ht="16.5" hidden="1">
      <c r="A136" s="39"/>
      <c r="B136" s="39"/>
      <c r="C136" s="39"/>
      <c r="D136" s="39"/>
      <c r="E136" s="39"/>
    </row>
  </sheetData>
  <sheetProtection selectLockedCells="1" selectUnlockedCells="1"/>
  <mergeCells count="3">
    <mergeCell ref="D4:D7"/>
    <mergeCell ref="D10:D12"/>
    <mergeCell ref="D13:D14"/>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C000"/>
  </sheetPr>
  <dimension ref="A1:GG150"/>
  <sheetViews>
    <sheetView showGridLines="0" showRowColHeaders="0" zoomScale="80" zoomScaleNormal="80" workbookViewId="0">
      <pane xSplit="1" topLeftCell="C1" activePane="topRight" state="frozen"/>
      <selection pane="topRight"/>
    </sheetView>
  </sheetViews>
  <sheetFormatPr defaultColWidth="0" defaultRowHeight="0" customHeight="1" zeroHeight="1"/>
  <cols>
    <col min="1" max="1" width="22.7109375" customWidth="1"/>
    <col min="2" max="2" width="2.7109375" customWidth="1"/>
    <col min="3" max="14" width="9.7109375" customWidth="1"/>
    <col min="15" max="183" width="9.7109375" style="1" customWidth="1"/>
    <col min="184" max="184" width="2.7109375" style="1" customWidth="1"/>
    <col min="185" max="185" width="8.85546875" style="1" customWidth="1"/>
    <col min="186" max="16384" width="8.85546875" style="1" hidden="1"/>
  </cols>
  <sheetData>
    <row r="1" spans="1:189" s="19" customFormat="1" ht="6" customHeight="1"/>
    <row r="2" spans="1:189" s="19" customFormat="1" ht="16.5"/>
    <row r="3" spans="1:189" s="19" customFormat="1" ht="16.5"/>
    <row r="4" spans="1:189" ht="6.75" customHeight="1">
      <c r="A4" s="1"/>
      <c r="B4" s="101"/>
      <c r="C4" s="152">
        <v>0</v>
      </c>
      <c r="D4" s="153">
        <v>1</v>
      </c>
      <c r="E4" s="153">
        <v>2</v>
      </c>
      <c r="F4" s="153">
        <v>3</v>
      </c>
      <c r="G4" s="153">
        <f>F4+1</f>
        <v>4</v>
      </c>
      <c r="H4" s="153">
        <f t="shared" ref="H4:BS4" si="0">G4+1</f>
        <v>5</v>
      </c>
      <c r="I4" s="153">
        <f t="shared" si="0"/>
        <v>6</v>
      </c>
      <c r="J4" s="153">
        <f t="shared" si="0"/>
        <v>7</v>
      </c>
      <c r="K4" s="153">
        <f t="shared" si="0"/>
        <v>8</v>
      </c>
      <c r="L4" s="153">
        <f t="shared" si="0"/>
        <v>9</v>
      </c>
      <c r="M4" s="153">
        <f t="shared" si="0"/>
        <v>10</v>
      </c>
      <c r="N4" s="153">
        <f t="shared" si="0"/>
        <v>11</v>
      </c>
      <c r="O4" s="153">
        <f t="shared" si="0"/>
        <v>12</v>
      </c>
      <c r="P4" s="153">
        <f t="shared" si="0"/>
        <v>13</v>
      </c>
      <c r="Q4" s="153">
        <f t="shared" si="0"/>
        <v>14</v>
      </c>
      <c r="R4" s="153">
        <f t="shared" si="0"/>
        <v>15</v>
      </c>
      <c r="S4" s="153">
        <f t="shared" si="0"/>
        <v>16</v>
      </c>
      <c r="T4" s="153">
        <f t="shared" si="0"/>
        <v>17</v>
      </c>
      <c r="U4" s="153">
        <f t="shared" si="0"/>
        <v>18</v>
      </c>
      <c r="V4" s="153">
        <f t="shared" si="0"/>
        <v>19</v>
      </c>
      <c r="W4" s="153">
        <f t="shared" si="0"/>
        <v>20</v>
      </c>
      <c r="X4" s="153">
        <f t="shared" si="0"/>
        <v>21</v>
      </c>
      <c r="Y4" s="153">
        <f t="shared" si="0"/>
        <v>22</v>
      </c>
      <c r="Z4" s="153">
        <f t="shared" si="0"/>
        <v>23</v>
      </c>
      <c r="AA4" s="153">
        <f t="shared" si="0"/>
        <v>24</v>
      </c>
      <c r="AB4" s="153">
        <f t="shared" si="0"/>
        <v>25</v>
      </c>
      <c r="AC4" s="153">
        <f t="shared" si="0"/>
        <v>26</v>
      </c>
      <c r="AD4" s="153">
        <f t="shared" si="0"/>
        <v>27</v>
      </c>
      <c r="AE4" s="153">
        <f t="shared" si="0"/>
        <v>28</v>
      </c>
      <c r="AF4" s="153">
        <f t="shared" si="0"/>
        <v>29</v>
      </c>
      <c r="AG4" s="153">
        <f t="shared" si="0"/>
        <v>30</v>
      </c>
      <c r="AH4" s="153">
        <f t="shared" si="0"/>
        <v>31</v>
      </c>
      <c r="AI4" s="153">
        <f t="shared" si="0"/>
        <v>32</v>
      </c>
      <c r="AJ4" s="153">
        <f t="shared" si="0"/>
        <v>33</v>
      </c>
      <c r="AK4" s="153">
        <f t="shared" si="0"/>
        <v>34</v>
      </c>
      <c r="AL4" s="153">
        <f t="shared" si="0"/>
        <v>35</v>
      </c>
      <c r="AM4" s="153">
        <f t="shared" si="0"/>
        <v>36</v>
      </c>
      <c r="AN4" s="153">
        <f t="shared" si="0"/>
        <v>37</v>
      </c>
      <c r="AO4" s="153">
        <f t="shared" si="0"/>
        <v>38</v>
      </c>
      <c r="AP4" s="153">
        <f t="shared" si="0"/>
        <v>39</v>
      </c>
      <c r="AQ4" s="153">
        <f t="shared" si="0"/>
        <v>40</v>
      </c>
      <c r="AR4" s="153">
        <f t="shared" si="0"/>
        <v>41</v>
      </c>
      <c r="AS4" s="153">
        <f t="shared" si="0"/>
        <v>42</v>
      </c>
      <c r="AT4" s="153">
        <f t="shared" si="0"/>
        <v>43</v>
      </c>
      <c r="AU4" s="153">
        <f t="shared" si="0"/>
        <v>44</v>
      </c>
      <c r="AV4" s="153">
        <f t="shared" si="0"/>
        <v>45</v>
      </c>
      <c r="AW4" s="153">
        <f t="shared" si="0"/>
        <v>46</v>
      </c>
      <c r="AX4" s="153">
        <f t="shared" si="0"/>
        <v>47</v>
      </c>
      <c r="AY4" s="153">
        <f t="shared" si="0"/>
        <v>48</v>
      </c>
      <c r="AZ4" s="153">
        <f t="shared" si="0"/>
        <v>49</v>
      </c>
      <c r="BA4" s="153">
        <f t="shared" si="0"/>
        <v>50</v>
      </c>
      <c r="BB4" s="153">
        <f t="shared" si="0"/>
        <v>51</v>
      </c>
      <c r="BC4" s="153">
        <f t="shared" si="0"/>
        <v>52</v>
      </c>
      <c r="BD4" s="153">
        <f t="shared" si="0"/>
        <v>53</v>
      </c>
      <c r="BE4" s="153">
        <f t="shared" si="0"/>
        <v>54</v>
      </c>
      <c r="BF4" s="153">
        <f t="shared" si="0"/>
        <v>55</v>
      </c>
      <c r="BG4" s="153">
        <f t="shared" si="0"/>
        <v>56</v>
      </c>
      <c r="BH4" s="153">
        <f t="shared" si="0"/>
        <v>57</v>
      </c>
      <c r="BI4" s="153">
        <f t="shared" si="0"/>
        <v>58</v>
      </c>
      <c r="BJ4" s="153">
        <f t="shared" si="0"/>
        <v>59</v>
      </c>
      <c r="BK4" s="153">
        <f t="shared" si="0"/>
        <v>60</v>
      </c>
      <c r="BL4" s="153">
        <f t="shared" si="0"/>
        <v>61</v>
      </c>
      <c r="BM4" s="153">
        <f t="shared" si="0"/>
        <v>62</v>
      </c>
      <c r="BN4" s="153">
        <f t="shared" si="0"/>
        <v>63</v>
      </c>
      <c r="BO4" s="153">
        <f t="shared" si="0"/>
        <v>64</v>
      </c>
      <c r="BP4" s="153">
        <f t="shared" si="0"/>
        <v>65</v>
      </c>
      <c r="BQ4" s="153">
        <f t="shared" si="0"/>
        <v>66</v>
      </c>
      <c r="BR4" s="153">
        <f t="shared" si="0"/>
        <v>67</v>
      </c>
      <c r="BS4" s="153">
        <f t="shared" si="0"/>
        <v>68</v>
      </c>
      <c r="BT4" s="153">
        <f t="shared" ref="BT4:DK4" si="1">BS4+1</f>
        <v>69</v>
      </c>
      <c r="BU4" s="153">
        <f t="shared" si="1"/>
        <v>70</v>
      </c>
      <c r="BV4" s="153">
        <f t="shared" si="1"/>
        <v>71</v>
      </c>
      <c r="BW4" s="153">
        <f t="shared" si="1"/>
        <v>72</v>
      </c>
      <c r="BX4" s="153">
        <f t="shared" si="1"/>
        <v>73</v>
      </c>
      <c r="BY4" s="153">
        <f t="shared" si="1"/>
        <v>74</v>
      </c>
      <c r="BZ4" s="153">
        <f t="shared" si="1"/>
        <v>75</v>
      </c>
      <c r="CA4" s="153">
        <f t="shared" si="1"/>
        <v>76</v>
      </c>
      <c r="CB4" s="153">
        <f t="shared" si="1"/>
        <v>77</v>
      </c>
      <c r="CC4" s="153">
        <f t="shared" si="1"/>
        <v>78</v>
      </c>
      <c r="CD4" s="153">
        <f t="shared" si="1"/>
        <v>79</v>
      </c>
      <c r="CE4" s="153">
        <f t="shared" si="1"/>
        <v>80</v>
      </c>
      <c r="CF4" s="153">
        <f t="shared" si="1"/>
        <v>81</v>
      </c>
      <c r="CG4" s="153">
        <f t="shared" si="1"/>
        <v>82</v>
      </c>
      <c r="CH4" s="153">
        <f t="shared" si="1"/>
        <v>83</v>
      </c>
      <c r="CI4" s="153">
        <f t="shared" si="1"/>
        <v>84</v>
      </c>
      <c r="CJ4" s="153">
        <f t="shared" si="1"/>
        <v>85</v>
      </c>
      <c r="CK4" s="153">
        <f t="shared" si="1"/>
        <v>86</v>
      </c>
      <c r="CL4" s="153">
        <f t="shared" si="1"/>
        <v>87</v>
      </c>
      <c r="CM4" s="153">
        <f t="shared" si="1"/>
        <v>88</v>
      </c>
      <c r="CN4" s="153">
        <f t="shared" si="1"/>
        <v>89</v>
      </c>
      <c r="CO4" s="153">
        <f t="shared" si="1"/>
        <v>90</v>
      </c>
      <c r="CP4" s="153">
        <f t="shared" si="1"/>
        <v>91</v>
      </c>
      <c r="CQ4" s="153">
        <f t="shared" si="1"/>
        <v>92</v>
      </c>
      <c r="CR4" s="153">
        <f t="shared" si="1"/>
        <v>93</v>
      </c>
      <c r="CS4" s="153">
        <f t="shared" si="1"/>
        <v>94</v>
      </c>
      <c r="CT4" s="153">
        <f t="shared" si="1"/>
        <v>95</v>
      </c>
      <c r="CU4" s="153">
        <f t="shared" si="1"/>
        <v>96</v>
      </c>
      <c r="CV4" s="153">
        <f t="shared" si="1"/>
        <v>97</v>
      </c>
      <c r="CW4" s="153">
        <f t="shared" si="1"/>
        <v>98</v>
      </c>
      <c r="CX4" s="153">
        <f t="shared" si="1"/>
        <v>99</v>
      </c>
      <c r="CY4" s="153">
        <f t="shared" si="1"/>
        <v>100</v>
      </c>
      <c r="CZ4" s="153">
        <f t="shared" si="1"/>
        <v>101</v>
      </c>
      <c r="DA4" s="153">
        <f t="shared" si="1"/>
        <v>102</v>
      </c>
      <c r="DB4" s="153">
        <f t="shared" si="1"/>
        <v>103</v>
      </c>
      <c r="DC4" s="153">
        <f t="shared" si="1"/>
        <v>104</v>
      </c>
      <c r="DD4" s="153">
        <f t="shared" si="1"/>
        <v>105</v>
      </c>
      <c r="DE4" s="153">
        <f t="shared" si="1"/>
        <v>106</v>
      </c>
      <c r="DF4" s="153">
        <f t="shared" si="1"/>
        <v>107</v>
      </c>
      <c r="DG4" s="153">
        <f t="shared" si="1"/>
        <v>108</v>
      </c>
      <c r="DH4" s="153">
        <f t="shared" si="1"/>
        <v>109</v>
      </c>
      <c r="DI4" s="153">
        <f t="shared" si="1"/>
        <v>110</v>
      </c>
      <c r="DJ4" s="153">
        <f t="shared" si="1"/>
        <v>111</v>
      </c>
      <c r="DK4" s="153">
        <f t="shared" si="1"/>
        <v>112</v>
      </c>
      <c r="DL4" s="153">
        <f>DK4+1</f>
        <v>113</v>
      </c>
      <c r="DM4" s="153">
        <f t="shared" ref="DM4:FX4" si="2">DL4+1</f>
        <v>114</v>
      </c>
      <c r="DN4" s="153">
        <f t="shared" si="2"/>
        <v>115</v>
      </c>
      <c r="DO4" s="153">
        <f t="shared" si="2"/>
        <v>116</v>
      </c>
      <c r="DP4" s="153">
        <f t="shared" si="2"/>
        <v>117</v>
      </c>
      <c r="DQ4" s="153">
        <f t="shared" si="2"/>
        <v>118</v>
      </c>
      <c r="DR4" s="153">
        <f t="shared" si="2"/>
        <v>119</v>
      </c>
      <c r="DS4" s="153">
        <f t="shared" si="2"/>
        <v>120</v>
      </c>
      <c r="DT4" s="153">
        <f t="shared" si="2"/>
        <v>121</v>
      </c>
      <c r="DU4" s="153">
        <f t="shared" si="2"/>
        <v>122</v>
      </c>
      <c r="DV4" s="153">
        <f t="shared" si="2"/>
        <v>123</v>
      </c>
      <c r="DW4" s="153">
        <f t="shared" si="2"/>
        <v>124</v>
      </c>
      <c r="DX4" s="153">
        <f t="shared" si="2"/>
        <v>125</v>
      </c>
      <c r="DY4" s="153">
        <f t="shared" si="2"/>
        <v>126</v>
      </c>
      <c r="DZ4" s="153">
        <f t="shared" si="2"/>
        <v>127</v>
      </c>
      <c r="EA4" s="153">
        <f t="shared" si="2"/>
        <v>128</v>
      </c>
      <c r="EB4" s="153">
        <f t="shared" si="2"/>
        <v>129</v>
      </c>
      <c r="EC4" s="153">
        <f t="shared" si="2"/>
        <v>130</v>
      </c>
      <c r="ED4" s="153">
        <f t="shared" si="2"/>
        <v>131</v>
      </c>
      <c r="EE4" s="153">
        <f t="shared" si="2"/>
        <v>132</v>
      </c>
      <c r="EF4" s="153">
        <f t="shared" si="2"/>
        <v>133</v>
      </c>
      <c r="EG4" s="153">
        <f t="shared" si="2"/>
        <v>134</v>
      </c>
      <c r="EH4" s="153">
        <f t="shared" si="2"/>
        <v>135</v>
      </c>
      <c r="EI4" s="153">
        <f t="shared" si="2"/>
        <v>136</v>
      </c>
      <c r="EJ4" s="153">
        <f t="shared" si="2"/>
        <v>137</v>
      </c>
      <c r="EK4" s="153">
        <f t="shared" si="2"/>
        <v>138</v>
      </c>
      <c r="EL4" s="153">
        <f t="shared" si="2"/>
        <v>139</v>
      </c>
      <c r="EM4" s="153">
        <f t="shared" si="2"/>
        <v>140</v>
      </c>
      <c r="EN4" s="153">
        <f t="shared" si="2"/>
        <v>141</v>
      </c>
      <c r="EO4" s="153">
        <f t="shared" si="2"/>
        <v>142</v>
      </c>
      <c r="EP4" s="153">
        <f t="shared" si="2"/>
        <v>143</v>
      </c>
      <c r="EQ4" s="153">
        <f t="shared" si="2"/>
        <v>144</v>
      </c>
      <c r="ER4" s="153">
        <f t="shared" si="2"/>
        <v>145</v>
      </c>
      <c r="ES4" s="153">
        <f t="shared" si="2"/>
        <v>146</v>
      </c>
      <c r="ET4" s="153">
        <f t="shared" si="2"/>
        <v>147</v>
      </c>
      <c r="EU4" s="153">
        <f t="shared" si="2"/>
        <v>148</v>
      </c>
      <c r="EV4" s="153">
        <f t="shared" si="2"/>
        <v>149</v>
      </c>
      <c r="EW4" s="153">
        <f t="shared" si="2"/>
        <v>150</v>
      </c>
      <c r="EX4" s="153">
        <f t="shared" si="2"/>
        <v>151</v>
      </c>
      <c r="EY4" s="153">
        <f t="shared" si="2"/>
        <v>152</v>
      </c>
      <c r="EZ4" s="153">
        <f t="shared" si="2"/>
        <v>153</v>
      </c>
      <c r="FA4" s="153">
        <f t="shared" si="2"/>
        <v>154</v>
      </c>
      <c r="FB4" s="153">
        <f t="shared" si="2"/>
        <v>155</v>
      </c>
      <c r="FC4" s="153">
        <f t="shared" si="2"/>
        <v>156</v>
      </c>
      <c r="FD4" s="153">
        <f t="shared" si="2"/>
        <v>157</v>
      </c>
      <c r="FE4" s="153">
        <f t="shared" si="2"/>
        <v>158</v>
      </c>
      <c r="FF4" s="153">
        <f t="shared" si="2"/>
        <v>159</v>
      </c>
      <c r="FG4" s="153">
        <f t="shared" si="2"/>
        <v>160</v>
      </c>
      <c r="FH4" s="153">
        <f t="shared" si="2"/>
        <v>161</v>
      </c>
      <c r="FI4" s="153">
        <f t="shared" si="2"/>
        <v>162</v>
      </c>
      <c r="FJ4" s="153">
        <f t="shared" si="2"/>
        <v>163</v>
      </c>
      <c r="FK4" s="153">
        <f t="shared" si="2"/>
        <v>164</v>
      </c>
      <c r="FL4" s="153">
        <f t="shared" si="2"/>
        <v>165</v>
      </c>
      <c r="FM4" s="153">
        <f t="shared" si="2"/>
        <v>166</v>
      </c>
      <c r="FN4" s="153">
        <f t="shared" si="2"/>
        <v>167</v>
      </c>
      <c r="FO4" s="153">
        <f t="shared" si="2"/>
        <v>168</v>
      </c>
      <c r="FP4" s="153">
        <f t="shared" si="2"/>
        <v>169</v>
      </c>
      <c r="FQ4" s="153">
        <f t="shared" si="2"/>
        <v>170</v>
      </c>
      <c r="FR4" s="153">
        <f t="shared" si="2"/>
        <v>171</v>
      </c>
      <c r="FS4" s="153">
        <f t="shared" si="2"/>
        <v>172</v>
      </c>
      <c r="FT4" s="153">
        <f t="shared" si="2"/>
        <v>173</v>
      </c>
      <c r="FU4" s="153">
        <f t="shared" si="2"/>
        <v>174</v>
      </c>
      <c r="FV4" s="153">
        <f t="shared" si="2"/>
        <v>175</v>
      </c>
      <c r="FW4" s="153">
        <f t="shared" si="2"/>
        <v>176</v>
      </c>
      <c r="FX4" s="153">
        <f t="shared" si="2"/>
        <v>177</v>
      </c>
      <c r="FY4" s="153">
        <f>FX4+1</f>
        <v>178</v>
      </c>
      <c r="FZ4" s="153">
        <f>FY4+1</f>
        <v>179</v>
      </c>
      <c r="GA4" s="153">
        <f>FZ4+1</f>
        <v>180</v>
      </c>
      <c r="GB4" s="154"/>
    </row>
    <row r="5" spans="1:189" s="20" customFormat="1" ht="33">
      <c r="B5" s="155"/>
      <c r="C5" s="156" t="str">
        <f>"SMB Rev Mo "&amp;C$4</f>
        <v>SMB Rev Mo 0</v>
      </c>
      <c r="D5" s="157" t="str">
        <f t="shared" ref="D5:BO5" si="3">"SMB Rev Mo "&amp;D$4</f>
        <v>SMB Rev Mo 1</v>
      </c>
      <c r="E5" s="157" t="str">
        <f t="shared" si="3"/>
        <v>SMB Rev Mo 2</v>
      </c>
      <c r="F5" s="157" t="str">
        <f t="shared" si="3"/>
        <v>SMB Rev Mo 3</v>
      </c>
      <c r="G5" s="157" t="str">
        <f t="shared" si="3"/>
        <v>SMB Rev Mo 4</v>
      </c>
      <c r="H5" s="157" t="str">
        <f t="shared" si="3"/>
        <v>SMB Rev Mo 5</v>
      </c>
      <c r="I5" s="157" t="str">
        <f t="shared" si="3"/>
        <v>SMB Rev Mo 6</v>
      </c>
      <c r="J5" s="157" t="str">
        <f t="shared" si="3"/>
        <v>SMB Rev Mo 7</v>
      </c>
      <c r="K5" s="157" t="str">
        <f t="shared" si="3"/>
        <v>SMB Rev Mo 8</v>
      </c>
      <c r="L5" s="157" t="str">
        <f t="shared" si="3"/>
        <v>SMB Rev Mo 9</v>
      </c>
      <c r="M5" s="157" t="str">
        <f t="shared" si="3"/>
        <v>SMB Rev Mo 10</v>
      </c>
      <c r="N5" s="157" t="str">
        <f t="shared" si="3"/>
        <v>SMB Rev Mo 11</v>
      </c>
      <c r="O5" s="157" t="str">
        <f t="shared" si="3"/>
        <v>SMB Rev Mo 12</v>
      </c>
      <c r="P5" s="157" t="str">
        <f t="shared" si="3"/>
        <v>SMB Rev Mo 13</v>
      </c>
      <c r="Q5" s="157" t="str">
        <f t="shared" si="3"/>
        <v>SMB Rev Mo 14</v>
      </c>
      <c r="R5" s="157" t="str">
        <f t="shared" si="3"/>
        <v>SMB Rev Mo 15</v>
      </c>
      <c r="S5" s="157" t="str">
        <f t="shared" si="3"/>
        <v>SMB Rev Mo 16</v>
      </c>
      <c r="T5" s="157" t="str">
        <f t="shared" si="3"/>
        <v>SMB Rev Mo 17</v>
      </c>
      <c r="U5" s="157" t="str">
        <f t="shared" si="3"/>
        <v>SMB Rev Mo 18</v>
      </c>
      <c r="V5" s="157" t="str">
        <f t="shared" si="3"/>
        <v>SMB Rev Mo 19</v>
      </c>
      <c r="W5" s="157" t="str">
        <f t="shared" si="3"/>
        <v>SMB Rev Mo 20</v>
      </c>
      <c r="X5" s="157" t="str">
        <f t="shared" si="3"/>
        <v>SMB Rev Mo 21</v>
      </c>
      <c r="Y5" s="157" t="str">
        <f t="shared" si="3"/>
        <v>SMB Rev Mo 22</v>
      </c>
      <c r="Z5" s="157" t="str">
        <f t="shared" si="3"/>
        <v>SMB Rev Mo 23</v>
      </c>
      <c r="AA5" s="157" t="str">
        <f t="shared" si="3"/>
        <v>SMB Rev Mo 24</v>
      </c>
      <c r="AB5" s="157" t="str">
        <f t="shared" si="3"/>
        <v>SMB Rev Mo 25</v>
      </c>
      <c r="AC5" s="157" t="str">
        <f t="shared" si="3"/>
        <v>SMB Rev Mo 26</v>
      </c>
      <c r="AD5" s="157" t="str">
        <f t="shared" si="3"/>
        <v>SMB Rev Mo 27</v>
      </c>
      <c r="AE5" s="157" t="str">
        <f t="shared" si="3"/>
        <v>SMB Rev Mo 28</v>
      </c>
      <c r="AF5" s="157" t="str">
        <f t="shared" si="3"/>
        <v>SMB Rev Mo 29</v>
      </c>
      <c r="AG5" s="157" t="str">
        <f t="shared" si="3"/>
        <v>SMB Rev Mo 30</v>
      </c>
      <c r="AH5" s="157" t="str">
        <f t="shared" si="3"/>
        <v>SMB Rev Mo 31</v>
      </c>
      <c r="AI5" s="157" t="str">
        <f t="shared" si="3"/>
        <v>SMB Rev Mo 32</v>
      </c>
      <c r="AJ5" s="157" t="str">
        <f t="shared" si="3"/>
        <v>SMB Rev Mo 33</v>
      </c>
      <c r="AK5" s="157" t="str">
        <f t="shared" si="3"/>
        <v>SMB Rev Mo 34</v>
      </c>
      <c r="AL5" s="157" t="str">
        <f t="shared" si="3"/>
        <v>SMB Rev Mo 35</v>
      </c>
      <c r="AM5" s="157" t="str">
        <f t="shared" si="3"/>
        <v>SMB Rev Mo 36</v>
      </c>
      <c r="AN5" s="157" t="str">
        <f t="shared" si="3"/>
        <v>SMB Rev Mo 37</v>
      </c>
      <c r="AO5" s="157" t="str">
        <f t="shared" si="3"/>
        <v>SMB Rev Mo 38</v>
      </c>
      <c r="AP5" s="157" t="str">
        <f t="shared" si="3"/>
        <v>SMB Rev Mo 39</v>
      </c>
      <c r="AQ5" s="157" t="str">
        <f t="shared" si="3"/>
        <v>SMB Rev Mo 40</v>
      </c>
      <c r="AR5" s="157" t="str">
        <f t="shared" si="3"/>
        <v>SMB Rev Mo 41</v>
      </c>
      <c r="AS5" s="157" t="str">
        <f t="shared" si="3"/>
        <v>SMB Rev Mo 42</v>
      </c>
      <c r="AT5" s="157" t="str">
        <f t="shared" si="3"/>
        <v>SMB Rev Mo 43</v>
      </c>
      <c r="AU5" s="157" t="str">
        <f t="shared" si="3"/>
        <v>SMB Rev Mo 44</v>
      </c>
      <c r="AV5" s="157" t="str">
        <f t="shared" si="3"/>
        <v>SMB Rev Mo 45</v>
      </c>
      <c r="AW5" s="157" t="str">
        <f t="shared" si="3"/>
        <v>SMB Rev Mo 46</v>
      </c>
      <c r="AX5" s="157" t="str">
        <f t="shared" si="3"/>
        <v>SMB Rev Mo 47</v>
      </c>
      <c r="AY5" s="157" t="str">
        <f t="shared" si="3"/>
        <v>SMB Rev Mo 48</v>
      </c>
      <c r="AZ5" s="157" t="str">
        <f t="shared" si="3"/>
        <v>SMB Rev Mo 49</v>
      </c>
      <c r="BA5" s="157" t="str">
        <f t="shared" si="3"/>
        <v>SMB Rev Mo 50</v>
      </c>
      <c r="BB5" s="157" t="str">
        <f t="shared" si="3"/>
        <v>SMB Rev Mo 51</v>
      </c>
      <c r="BC5" s="157" t="str">
        <f t="shared" si="3"/>
        <v>SMB Rev Mo 52</v>
      </c>
      <c r="BD5" s="157" t="str">
        <f t="shared" si="3"/>
        <v>SMB Rev Mo 53</v>
      </c>
      <c r="BE5" s="157" t="str">
        <f t="shared" si="3"/>
        <v>SMB Rev Mo 54</v>
      </c>
      <c r="BF5" s="157" t="str">
        <f t="shared" si="3"/>
        <v>SMB Rev Mo 55</v>
      </c>
      <c r="BG5" s="157" t="str">
        <f t="shared" si="3"/>
        <v>SMB Rev Mo 56</v>
      </c>
      <c r="BH5" s="157" t="str">
        <f t="shared" si="3"/>
        <v>SMB Rev Mo 57</v>
      </c>
      <c r="BI5" s="157" t="str">
        <f t="shared" si="3"/>
        <v>SMB Rev Mo 58</v>
      </c>
      <c r="BJ5" s="157" t="str">
        <f t="shared" si="3"/>
        <v>SMB Rev Mo 59</v>
      </c>
      <c r="BK5" s="157" t="str">
        <f t="shared" si="3"/>
        <v>SMB Rev Mo 60</v>
      </c>
      <c r="BL5" s="157" t="str">
        <f t="shared" si="3"/>
        <v>SMB Rev Mo 61</v>
      </c>
      <c r="BM5" s="157" t="str">
        <f t="shared" si="3"/>
        <v>SMB Rev Mo 62</v>
      </c>
      <c r="BN5" s="157" t="str">
        <f t="shared" si="3"/>
        <v>SMB Rev Mo 63</v>
      </c>
      <c r="BO5" s="157" t="str">
        <f t="shared" si="3"/>
        <v>SMB Rev Mo 64</v>
      </c>
      <c r="BP5" s="157" t="str">
        <f t="shared" ref="BP5:EA5" si="4">"SMB Rev Mo "&amp;BP$4</f>
        <v>SMB Rev Mo 65</v>
      </c>
      <c r="BQ5" s="157" t="str">
        <f t="shared" si="4"/>
        <v>SMB Rev Mo 66</v>
      </c>
      <c r="BR5" s="157" t="str">
        <f t="shared" si="4"/>
        <v>SMB Rev Mo 67</v>
      </c>
      <c r="BS5" s="157" t="str">
        <f t="shared" si="4"/>
        <v>SMB Rev Mo 68</v>
      </c>
      <c r="BT5" s="157" t="str">
        <f t="shared" si="4"/>
        <v>SMB Rev Mo 69</v>
      </c>
      <c r="BU5" s="157" t="str">
        <f t="shared" si="4"/>
        <v>SMB Rev Mo 70</v>
      </c>
      <c r="BV5" s="157" t="str">
        <f t="shared" si="4"/>
        <v>SMB Rev Mo 71</v>
      </c>
      <c r="BW5" s="157" t="str">
        <f t="shared" si="4"/>
        <v>SMB Rev Mo 72</v>
      </c>
      <c r="BX5" s="157" t="str">
        <f t="shared" si="4"/>
        <v>SMB Rev Mo 73</v>
      </c>
      <c r="BY5" s="157" t="str">
        <f t="shared" si="4"/>
        <v>SMB Rev Mo 74</v>
      </c>
      <c r="BZ5" s="157" t="str">
        <f t="shared" si="4"/>
        <v>SMB Rev Mo 75</v>
      </c>
      <c r="CA5" s="157" t="str">
        <f t="shared" si="4"/>
        <v>SMB Rev Mo 76</v>
      </c>
      <c r="CB5" s="157" t="str">
        <f t="shared" si="4"/>
        <v>SMB Rev Mo 77</v>
      </c>
      <c r="CC5" s="157" t="str">
        <f t="shared" si="4"/>
        <v>SMB Rev Mo 78</v>
      </c>
      <c r="CD5" s="157" t="str">
        <f t="shared" si="4"/>
        <v>SMB Rev Mo 79</v>
      </c>
      <c r="CE5" s="157" t="str">
        <f t="shared" si="4"/>
        <v>SMB Rev Mo 80</v>
      </c>
      <c r="CF5" s="157" t="str">
        <f t="shared" si="4"/>
        <v>SMB Rev Mo 81</v>
      </c>
      <c r="CG5" s="157" t="str">
        <f t="shared" si="4"/>
        <v>SMB Rev Mo 82</v>
      </c>
      <c r="CH5" s="157" t="str">
        <f t="shared" si="4"/>
        <v>SMB Rev Mo 83</v>
      </c>
      <c r="CI5" s="157" t="str">
        <f t="shared" si="4"/>
        <v>SMB Rev Mo 84</v>
      </c>
      <c r="CJ5" s="157" t="str">
        <f t="shared" si="4"/>
        <v>SMB Rev Mo 85</v>
      </c>
      <c r="CK5" s="157" t="str">
        <f t="shared" si="4"/>
        <v>SMB Rev Mo 86</v>
      </c>
      <c r="CL5" s="157" t="str">
        <f t="shared" si="4"/>
        <v>SMB Rev Mo 87</v>
      </c>
      <c r="CM5" s="157" t="str">
        <f t="shared" si="4"/>
        <v>SMB Rev Mo 88</v>
      </c>
      <c r="CN5" s="157" t="str">
        <f t="shared" si="4"/>
        <v>SMB Rev Mo 89</v>
      </c>
      <c r="CO5" s="157" t="str">
        <f t="shared" si="4"/>
        <v>SMB Rev Mo 90</v>
      </c>
      <c r="CP5" s="157" t="str">
        <f t="shared" si="4"/>
        <v>SMB Rev Mo 91</v>
      </c>
      <c r="CQ5" s="157" t="str">
        <f t="shared" si="4"/>
        <v>SMB Rev Mo 92</v>
      </c>
      <c r="CR5" s="157" t="str">
        <f t="shared" si="4"/>
        <v>SMB Rev Mo 93</v>
      </c>
      <c r="CS5" s="157" t="str">
        <f t="shared" si="4"/>
        <v>SMB Rev Mo 94</v>
      </c>
      <c r="CT5" s="157" t="str">
        <f t="shared" si="4"/>
        <v>SMB Rev Mo 95</v>
      </c>
      <c r="CU5" s="157" t="str">
        <f t="shared" si="4"/>
        <v>SMB Rev Mo 96</v>
      </c>
      <c r="CV5" s="157" t="str">
        <f t="shared" si="4"/>
        <v>SMB Rev Mo 97</v>
      </c>
      <c r="CW5" s="157" t="str">
        <f t="shared" si="4"/>
        <v>SMB Rev Mo 98</v>
      </c>
      <c r="CX5" s="157" t="str">
        <f t="shared" si="4"/>
        <v>SMB Rev Mo 99</v>
      </c>
      <c r="CY5" s="157" t="str">
        <f t="shared" si="4"/>
        <v>SMB Rev Mo 100</v>
      </c>
      <c r="CZ5" s="157" t="str">
        <f t="shared" si="4"/>
        <v>SMB Rev Mo 101</v>
      </c>
      <c r="DA5" s="157" t="str">
        <f t="shared" si="4"/>
        <v>SMB Rev Mo 102</v>
      </c>
      <c r="DB5" s="157" t="str">
        <f t="shared" si="4"/>
        <v>SMB Rev Mo 103</v>
      </c>
      <c r="DC5" s="157" t="str">
        <f t="shared" si="4"/>
        <v>SMB Rev Mo 104</v>
      </c>
      <c r="DD5" s="157" t="str">
        <f t="shared" si="4"/>
        <v>SMB Rev Mo 105</v>
      </c>
      <c r="DE5" s="157" t="str">
        <f t="shared" si="4"/>
        <v>SMB Rev Mo 106</v>
      </c>
      <c r="DF5" s="157" t="str">
        <f t="shared" si="4"/>
        <v>SMB Rev Mo 107</v>
      </c>
      <c r="DG5" s="157" t="str">
        <f t="shared" si="4"/>
        <v>SMB Rev Mo 108</v>
      </c>
      <c r="DH5" s="157" t="str">
        <f t="shared" si="4"/>
        <v>SMB Rev Mo 109</v>
      </c>
      <c r="DI5" s="157" t="str">
        <f t="shared" si="4"/>
        <v>SMB Rev Mo 110</v>
      </c>
      <c r="DJ5" s="157" t="str">
        <f t="shared" si="4"/>
        <v>SMB Rev Mo 111</v>
      </c>
      <c r="DK5" s="157" t="str">
        <f t="shared" si="4"/>
        <v>SMB Rev Mo 112</v>
      </c>
      <c r="DL5" s="157" t="str">
        <f t="shared" si="4"/>
        <v>SMB Rev Mo 113</v>
      </c>
      <c r="DM5" s="157" t="str">
        <f t="shared" si="4"/>
        <v>SMB Rev Mo 114</v>
      </c>
      <c r="DN5" s="157" t="str">
        <f t="shared" si="4"/>
        <v>SMB Rev Mo 115</v>
      </c>
      <c r="DO5" s="157" t="str">
        <f t="shared" si="4"/>
        <v>SMB Rev Mo 116</v>
      </c>
      <c r="DP5" s="157" t="str">
        <f t="shared" si="4"/>
        <v>SMB Rev Mo 117</v>
      </c>
      <c r="DQ5" s="157" t="str">
        <f t="shared" si="4"/>
        <v>SMB Rev Mo 118</v>
      </c>
      <c r="DR5" s="157" t="str">
        <f t="shared" si="4"/>
        <v>SMB Rev Mo 119</v>
      </c>
      <c r="DS5" s="157" t="str">
        <f t="shared" si="4"/>
        <v>SMB Rev Mo 120</v>
      </c>
      <c r="DT5" s="157" t="str">
        <f t="shared" si="4"/>
        <v>SMB Rev Mo 121</v>
      </c>
      <c r="DU5" s="157" t="str">
        <f t="shared" si="4"/>
        <v>SMB Rev Mo 122</v>
      </c>
      <c r="DV5" s="157" t="str">
        <f t="shared" si="4"/>
        <v>SMB Rev Mo 123</v>
      </c>
      <c r="DW5" s="157" t="str">
        <f t="shared" si="4"/>
        <v>SMB Rev Mo 124</v>
      </c>
      <c r="DX5" s="157" t="str">
        <f t="shared" si="4"/>
        <v>SMB Rev Mo 125</v>
      </c>
      <c r="DY5" s="157" t="str">
        <f t="shared" si="4"/>
        <v>SMB Rev Mo 126</v>
      </c>
      <c r="DZ5" s="157" t="str">
        <f t="shared" si="4"/>
        <v>SMB Rev Mo 127</v>
      </c>
      <c r="EA5" s="157" t="str">
        <f t="shared" si="4"/>
        <v>SMB Rev Mo 128</v>
      </c>
      <c r="EB5" s="157" t="str">
        <f t="shared" ref="EB5:GA5" si="5">"SMB Rev Mo "&amp;EB$4</f>
        <v>SMB Rev Mo 129</v>
      </c>
      <c r="EC5" s="157" t="str">
        <f t="shared" si="5"/>
        <v>SMB Rev Mo 130</v>
      </c>
      <c r="ED5" s="157" t="str">
        <f t="shared" si="5"/>
        <v>SMB Rev Mo 131</v>
      </c>
      <c r="EE5" s="157" t="str">
        <f t="shared" si="5"/>
        <v>SMB Rev Mo 132</v>
      </c>
      <c r="EF5" s="157" t="str">
        <f t="shared" si="5"/>
        <v>SMB Rev Mo 133</v>
      </c>
      <c r="EG5" s="157" t="str">
        <f t="shared" si="5"/>
        <v>SMB Rev Mo 134</v>
      </c>
      <c r="EH5" s="157" t="str">
        <f t="shared" si="5"/>
        <v>SMB Rev Mo 135</v>
      </c>
      <c r="EI5" s="157" t="str">
        <f t="shared" si="5"/>
        <v>SMB Rev Mo 136</v>
      </c>
      <c r="EJ5" s="157" t="str">
        <f t="shared" si="5"/>
        <v>SMB Rev Mo 137</v>
      </c>
      <c r="EK5" s="157" t="str">
        <f t="shared" si="5"/>
        <v>SMB Rev Mo 138</v>
      </c>
      <c r="EL5" s="157" t="str">
        <f t="shared" si="5"/>
        <v>SMB Rev Mo 139</v>
      </c>
      <c r="EM5" s="157" t="str">
        <f t="shared" si="5"/>
        <v>SMB Rev Mo 140</v>
      </c>
      <c r="EN5" s="157" t="str">
        <f t="shared" si="5"/>
        <v>SMB Rev Mo 141</v>
      </c>
      <c r="EO5" s="157" t="str">
        <f t="shared" si="5"/>
        <v>SMB Rev Mo 142</v>
      </c>
      <c r="EP5" s="157" t="str">
        <f t="shared" si="5"/>
        <v>SMB Rev Mo 143</v>
      </c>
      <c r="EQ5" s="157" t="str">
        <f t="shared" si="5"/>
        <v>SMB Rev Mo 144</v>
      </c>
      <c r="ER5" s="157" t="str">
        <f t="shared" si="5"/>
        <v>SMB Rev Mo 145</v>
      </c>
      <c r="ES5" s="157" t="str">
        <f t="shared" si="5"/>
        <v>SMB Rev Mo 146</v>
      </c>
      <c r="ET5" s="157" t="str">
        <f t="shared" si="5"/>
        <v>SMB Rev Mo 147</v>
      </c>
      <c r="EU5" s="157" t="str">
        <f t="shared" si="5"/>
        <v>SMB Rev Mo 148</v>
      </c>
      <c r="EV5" s="157" t="str">
        <f t="shared" si="5"/>
        <v>SMB Rev Mo 149</v>
      </c>
      <c r="EW5" s="157" t="str">
        <f t="shared" si="5"/>
        <v>SMB Rev Mo 150</v>
      </c>
      <c r="EX5" s="157" t="str">
        <f t="shared" si="5"/>
        <v>SMB Rev Mo 151</v>
      </c>
      <c r="EY5" s="157" t="str">
        <f t="shared" si="5"/>
        <v>SMB Rev Mo 152</v>
      </c>
      <c r="EZ5" s="157" t="str">
        <f t="shared" si="5"/>
        <v>SMB Rev Mo 153</v>
      </c>
      <c r="FA5" s="157" t="str">
        <f t="shared" si="5"/>
        <v>SMB Rev Mo 154</v>
      </c>
      <c r="FB5" s="157" t="str">
        <f t="shared" si="5"/>
        <v>SMB Rev Mo 155</v>
      </c>
      <c r="FC5" s="157" t="str">
        <f t="shared" si="5"/>
        <v>SMB Rev Mo 156</v>
      </c>
      <c r="FD5" s="157" t="str">
        <f t="shared" si="5"/>
        <v>SMB Rev Mo 157</v>
      </c>
      <c r="FE5" s="157" t="str">
        <f t="shared" si="5"/>
        <v>SMB Rev Mo 158</v>
      </c>
      <c r="FF5" s="157" t="str">
        <f t="shared" si="5"/>
        <v>SMB Rev Mo 159</v>
      </c>
      <c r="FG5" s="157" t="str">
        <f t="shared" si="5"/>
        <v>SMB Rev Mo 160</v>
      </c>
      <c r="FH5" s="157" t="str">
        <f t="shared" si="5"/>
        <v>SMB Rev Mo 161</v>
      </c>
      <c r="FI5" s="157" t="str">
        <f t="shared" si="5"/>
        <v>SMB Rev Mo 162</v>
      </c>
      <c r="FJ5" s="157" t="str">
        <f t="shared" si="5"/>
        <v>SMB Rev Mo 163</v>
      </c>
      <c r="FK5" s="157" t="str">
        <f t="shared" si="5"/>
        <v>SMB Rev Mo 164</v>
      </c>
      <c r="FL5" s="157" t="str">
        <f t="shared" si="5"/>
        <v>SMB Rev Mo 165</v>
      </c>
      <c r="FM5" s="157" t="str">
        <f t="shared" si="5"/>
        <v>SMB Rev Mo 166</v>
      </c>
      <c r="FN5" s="157" t="str">
        <f t="shared" si="5"/>
        <v>SMB Rev Mo 167</v>
      </c>
      <c r="FO5" s="157" t="str">
        <f t="shared" si="5"/>
        <v>SMB Rev Mo 168</v>
      </c>
      <c r="FP5" s="157" t="str">
        <f t="shared" si="5"/>
        <v>SMB Rev Mo 169</v>
      </c>
      <c r="FQ5" s="157" t="str">
        <f t="shared" si="5"/>
        <v>SMB Rev Mo 170</v>
      </c>
      <c r="FR5" s="157" t="str">
        <f t="shared" si="5"/>
        <v>SMB Rev Mo 171</v>
      </c>
      <c r="FS5" s="157" t="str">
        <f t="shared" si="5"/>
        <v>SMB Rev Mo 172</v>
      </c>
      <c r="FT5" s="157" t="str">
        <f t="shared" si="5"/>
        <v>SMB Rev Mo 173</v>
      </c>
      <c r="FU5" s="157" t="str">
        <f t="shared" si="5"/>
        <v>SMB Rev Mo 174</v>
      </c>
      <c r="FV5" s="157" t="str">
        <f t="shared" si="5"/>
        <v>SMB Rev Mo 175</v>
      </c>
      <c r="FW5" s="157" t="str">
        <f t="shared" si="5"/>
        <v>SMB Rev Mo 176</v>
      </c>
      <c r="FX5" s="157" t="str">
        <f t="shared" si="5"/>
        <v>SMB Rev Mo 177</v>
      </c>
      <c r="FY5" s="157" t="str">
        <f t="shared" si="5"/>
        <v>SMB Rev Mo 178</v>
      </c>
      <c r="FZ5" s="157" t="str">
        <f t="shared" si="5"/>
        <v>SMB Rev Mo 179</v>
      </c>
      <c r="GA5" s="157" t="str">
        <f t="shared" si="5"/>
        <v>SMB Rev Mo 180</v>
      </c>
      <c r="GB5" s="158"/>
      <c r="GC5" s="159"/>
    </row>
    <row r="6" spans="1:189" ht="16.5" customHeight="1">
      <c r="A6" s="1"/>
      <c r="B6" s="99"/>
      <c r="C6" s="160">
        <f t="shared" ref="C6:AH6" si="6">IFERROR(IF(C$4&lt;2,0,IF(C$4&lt;=36,SMBCalcQBs*C$21*SMBARPUCalc,B6*(1-SMBChurn))),0)</f>
        <v>0</v>
      </c>
      <c r="D6" s="161">
        <f t="shared" si="6"/>
        <v>0</v>
      </c>
      <c r="E6" s="161">
        <f t="shared" si="6"/>
        <v>0</v>
      </c>
      <c r="F6" s="161">
        <f t="shared" si="6"/>
        <v>0</v>
      </c>
      <c r="G6" s="161">
        <f t="shared" si="6"/>
        <v>0</v>
      </c>
      <c r="H6" s="161">
        <f t="shared" si="6"/>
        <v>0</v>
      </c>
      <c r="I6" s="161">
        <f t="shared" si="6"/>
        <v>0</v>
      </c>
      <c r="J6" s="161">
        <f t="shared" si="6"/>
        <v>0</v>
      </c>
      <c r="K6" s="161">
        <f t="shared" si="6"/>
        <v>0</v>
      </c>
      <c r="L6" s="161">
        <f t="shared" si="6"/>
        <v>0</v>
      </c>
      <c r="M6" s="161">
        <f t="shared" si="6"/>
        <v>0</v>
      </c>
      <c r="N6" s="161">
        <f t="shared" si="6"/>
        <v>0</v>
      </c>
      <c r="O6" s="161">
        <f t="shared" si="6"/>
        <v>0</v>
      </c>
      <c r="P6" s="161">
        <f t="shared" si="6"/>
        <v>0</v>
      </c>
      <c r="Q6" s="161">
        <f t="shared" si="6"/>
        <v>0</v>
      </c>
      <c r="R6" s="161">
        <f t="shared" si="6"/>
        <v>0</v>
      </c>
      <c r="S6" s="161">
        <f t="shared" si="6"/>
        <v>0</v>
      </c>
      <c r="T6" s="161">
        <f t="shared" si="6"/>
        <v>0</v>
      </c>
      <c r="U6" s="161">
        <f t="shared" si="6"/>
        <v>0</v>
      </c>
      <c r="V6" s="161">
        <f t="shared" si="6"/>
        <v>0</v>
      </c>
      <c r="W6" s="161">
        <f t="shared" si="6"/>
        <v>0</v>
      </c>
      <c r="X6" s="161">
        <f t="shared" si="6"/>
        <v>0</v>
      </c>
      <c r="Y6" s="161">
        <f t="shared" si="6"/>
        <v>0</v>
      </c>
      <c r="Z6" s="161">
        <f t="shared" si="6"/>
        <v>0</v>
      </c>
      <c r="AA6" s="161">
        <f t="shared" si="6"/>
        <v>0</v>
      </c>
      <c r="AB6" s="161">
        <f t="shared" si="6"/>
        <v>0</v>
      </c>
      <c r="AC6" s="161">
        <f t="shared" si="6"/>
        <v>0</v>
      </c>
      <c r="AD6" s="161">
        <f t="shared" si="6"/>
        <v>0</v>
      </c>
      <c r="AE6" s="161">
        <f t="shared" si="6"/>
        <v>0</v>
      </c>
      <c r="AF6" s="161">
        <f t="shared" si="6"/>
        <v>0</v>
      </c>
      <c r="AG6" s="161">
        <f t="shared" si="6"/>
        <v>0</v>
      </c>
      <c r="AH6" s="161">
        <f t="shared" si="6"/>
        <v>0</v>
      </c>
      <c r="AI6" s="161">
        <f t="shared" ref="AI6:BN6" si="7">IFERROR(IF(AI$4&lt;2,0,IF(AI$4&lt;=36,SMBCalcQBs*AI$21*SMBARPUCalc,AH6*(1-SMBChurn))),0)</f>
        <v>0</v>
      </c>
      <c r="AJ6" s="161">
        <f t="shared" si="7"/>
        <v>0</v>
      </c>
      <c r="AK6" s="161">
        <f t="shared" si="7"/>
        <v>0</v>
      </c>
      <c r="AL6" s="161">
        <f t="shared" si="7"/>
        <v>0</v>
      </c>
      <c r="AM6" s="161">
        <f t="shared" si="7"/>
        <v>0</v>
      </c>
      <c r="AN6" s="161">
        <f t="shared" si="7"/>
        <v>0</v>
      </c>
      <c r="AO6" s="161">
        <f t="shared" si="7"/>
        <v>0</v>
      </c>
      <c r="AP6" s="161">
        <f t="shared" si="7"/>
        <v>0</v>
      </c>
      <c r="AQ6" s="161">
        <f t="shared" si="7"/>
        <v>0</v>
      </c>
      <c r="AR6" s="161">
        <f t="shared" si="7"/>
        <v>0</v>
      </c>
      <c r="AS6" s="161">
        <f t="shared" si="7"/>
        <v>0</v>
      </c>
      <c r="AT6" s="161">
        <f t="shared" si="7"/>
        <v>0</v>
      </c>
      <c r="AU6" s="161">
        <f t="shared" si="7"/>
        <v>0</v>
      </c>
      <c r="AV6" s="161">
        <f t="shared" si="7"/>
        <v>0</v>
      </c>
      <c r="AW6" s="161">
        <f t="shared" si="7"/>
        <v>0</v>
      </c>
      <c r="AX6" s="161">
        <f t="shared" si="7"/>
        <v>0</v>
      </c>
      <c r="AY6" s="161">
        <f t="shared" si="7"/>
        <v>0</v>
      </c>
      <c r="AZ6" s="161">
        <f t="shared" si="7"/>
        <v>0</v>
      </c>
      <c r="BA6" s="161">
        <f t="shared" si="7"/>
        <v>0</v>
      </c>
      <c r="BB6" s="161">
        <f t="shared" si="7"/>
        <v>0</v>
      </c>
      <c r="BC6" s="161">
        <f t="shared" si="7"/>
        <v>0</v>
      </c>
      <c r="BD6" s="161">
        <f t="shared" si="7"/>
        <v>0</v>
      </c>
      <c r="BE6" s="161">
        <f t="shared" si="7"/>
        <v>0</v>
      </c>
      <c r="BF6" s="161">
        <f t="shared" si="7"/>
        <v>0</v>
      </c>
      <c r="BG6" s="161">
        <f t="shared" si="7"/>
        <v>0</v>
      </c>
      <c r="BH6" s="161">
        <f t="shared" si="7"/>
        <v>0</v>
      </c>
      <c r="BI6" s="161">
        <f t="shared" si="7"/>
        <v>0</v>
      </c>
      <c r="BJ6" s="161">
        <f t="shared" si="7"/>
        <v>0</v>
      </c>
      <c r="BK6" s="161">
        <f t="shared" si="7"/>
        <v>0</v>
      </c>
      <c r="BL6" s="161">
        <f t="shared" si="7"/>
        <v>0</v>
      </c>
      <c r="BM6" s="161">
        <f t="shared" si="7"/>
        <v>0</v>
      </c>
      <c r="BN6" s="161">
        <f t="shared" si="7"/>
        <v>0</v>
      </c>
      <c r="BO6" s="161">
        <f t="shared" ref="BO6:CT6" si="8">IFERROR(IF(BO$4&lt;2,0,IF(BO$4&lt;=36,SMBCalcQBs*BO$21*SMBARPUCalc,BN6*(1-SMBChurn))),0)</f>
        <v>0</v>
      </c>
      <c r="BP6" s="161">
        <f t="shared" si="8"/>
        <v>0</v>
      </c>
      <c r="BQ6" s="161">
        <f t="shared" si="8"/>
        <v>0</v>
      </c>
      <c r="BR6" s="161">
        <f t="shared" si="8"/>
        <v>0</v>
      </c>
      <c r="BS6" s="161">
        <f t="shared" si="8"/>
        <v>0</v>
      </c>
      <c r="BT6" s="161">
        <f t="shared" si="8"/>
        <v>0</v>
      </c>
      <c r="BU6" s="161">
        <f t="shared" si="8"/>
        <v>0</v>
      </c>
      <c r="BV6" s="161">
        <f t="shared" si="8"/>
        <v>0</v>
      </c>
      <c r="BW6" s="161">
        <f t="shared" si="8"/>
        <v>0</v>
      </c>
      <c r="BX6" s="161">
        <f t="shared" si="8"/>
        <v>0</v>
      </c>
      <c r="BY6" s="161">
        <f t="shared" si="8"/>
        <v>0</v>
      </c>
      <c r="BZ6" s="161">
        <f t="shared" si="8"/>
        <v>0</v>
      </c>
      <c r="CA6" s="161">
        <f t="shared" si="8"/>
        <v>0</v>
      </c>
      <c r="CB6" s="161">
        <f t="shared" si="8"/>
        <v>0</v>
      </c>
      <c r="CC6" s="161">
        <f t="shared" si="8"/>
        <v>0</v>
      </c>
      <c r="CD6" s="161">
        <f t="shared" si="8"/>
        <v>0</v>
      </c>
      <c r="CE6" s="161">
        <f t="shared" si="8"/>
        <v>0</v>
      </c>
      <c r="CF6" s="161">
        <f t="shared" si="8"/>
        <v>0</v>
      </c>
      <c r="CG6" s="161">
        <f t="shared" si="8"/>
        <v>0</v>
      </c>
      <c r="CH6" s="161">
        <f t="shared" si="8"/>
        <v>0</v>
      </c>
      <c r="CI6" s="161">
        <f t="shared" si="8"/>
        <v>0</v>
      </c>
      <c r="CJ6" s="161">
        <f t="shared" si="8"/>
        <v>0</v>
      </c>
      <c r="CK6" s="161">
        <f t="shared" si="8"/>
        <v>0</v>
      </c>
      <c r="CL6" s="161">
        <f t="shared" si="8"/>
        <v>0</v>
      </c>
      <c r="CM6" s="161">
        <f t="shared" si="8"/>
        <v>0</v>
      </c>
      <c r="CN6" s="161">
        <f t="shared" si="8"/>
        <v>0</v>
      </c>
      <c r="CO6" s="161">
        <f t="shared" si="8"/>
        <v>0</v>
      </c>
      <c r="CP6" s="161">
        <f t="shared" si="8"/>
        <v>0</v>
      </c>
      <c r="CQ6" s="161">
        <f t="shared" si="8"/>
        <v>0</v>
      </c>
      <c r="CR6" s="161">
        <f t="shared" si="8"/>
        <v>0</v>
      </c>
      <c r="CS6" s="161">
        <f t="shared" si="8"/>
        <v>0</v>
      </c>
      <c r="CT6" s="161">
        <f t="shared" si="8"/>
        <v>0</v>
      </c>
      <c r="CU6" s="161">
        <f t="shared" ref="CU6:DZ6" si="9">IFERROR(IF(CU$4&lt;2,0,IF(CU$4&lt;=36,SMBCalcQBs*CU$21*SMBARPUCalc,CT6*(1-SMBChurn))),0)</f>
        <v>0</v>
      </c>
      <c r="CV6" s="161">
        <f t="shared" si="9"/>
        <v>0</v>
      </c>
      <c r="CW6" s="161">
        <f t="shared" si="9"/>
        <v>0</v>
      </c>
      <c r="CX6" s="161">
        <f t="shared" si="9"/>
        <v>0</v>
      </c>
      <c r="CY6" s="161">
        <f t="shared" si="9"/>
        <v>0</v>
      </c>
      <c r="CZ6" s="161">
        <f t="shared" si="9"/>
        <v>0</v>
      </c>
      <c r="DA6" s="161">
        <f t="shared" si="9"/>
        <v>0</v>
      </c>
      <c r="DB6" s="161">
        <f t="shared" si="9"/>
        <v>0</v>
      </c>
      <c r="DC6" s="161">
        <f t="shared" si="9"/>
        <v>0</v>
      </c>
      <c r="DD6" s="161">
        <f t="shared" si="9"/>
        <v>0</v>
      </c>
      <c r="DE6" s="161">
        <f t="shared" si="9"/>
        <v>0</v>
      </c>
      <c r="DF6" s="161">
        <f t="shared" si="9"/>
        <v>0</v>
      </c>
      <c r="DG6" s="161">
        <f t="shared" si="9"/>
        <v>0</v>
      </c>
      <c r="DH6" s="161">
        <f t="shared" si="9"/>
        <v>0</v>
      </c>
      <c r="DI6" s="161">
        <f t="shared" si="9"/>
        <v>0</v>
      </c>
      <c r="DJ6" s="161">
        <f t="shared" si="9"/>
        <v>0</v>
      </c>
      <c r="DK6" s="161">
        <f t="shared" si="9"/>
        <v>0</v>
      </c>
      <c r="DL6" s="161">
        <f t="shared" si="9"/>
        <v>0</v>
      </c>
      <c r="DM6" s="161">
        <f t="shared" si="9"/>
        <v>0</v>
      </c>
      <c r="DN6" s="161">
        <f t="shared" si="9"/>
        <v>0</v>
      </c>
      <c r="DO6" s="161">
        <f t="shared" si="9"/>
        <v>0</v>
      </c>
      <c r="DP6" s="161">
        <f t="shared" si="9"/>
        <v>0</v>
      </c>
      <c r="DQ6" s="161">
        <f t="shared" si="9"/>
        <v>0</v>
      </c>
      <c r="DR6" s="161">
        <f t="shared" si="9"/>
        <v>0</v>
      </c>
      <c r="DS6" s="161">
        <f t="shared" si="9"/>
        <v>0</v>
      </c>
      <c r="DT6" s="161">
        <f t="shared" si="9"/>
        <v>0</v>
      </c>
      <c r="DU6" s="161">
        <f t="shared" si="9"/>
        <v>0</v>
      </c>
      <c r="DV6" s="161">
        <f t="shared" si="9"/>
        <v>0</v>
      </c>
      <c r="DW6" s="161">
        <f t="shared" si="9"/>
        <v>0</v>
      </c>
      <c r="DX6" s="161">
        <f t="shared" si="9"/>
        <v>0</v>
      </c>
      <c r="DY6" s="161">
        <f t="shared" si="9"/>
        <v>0</v>
      </c>
      <c r="DZ6" s="161">
        <f t="shared" si="9"/>
        <v>0</v>
      </c>
      <c r="EA6" s="161">
        <f t="shared" ref="EA6:FF6" si="10">IFERROR(IF(EA$4&lt;2,0,IF(EA$4&lt;=36,SMBCalcQBs*EA$21*SMBARPUCalc,DZ6*(1-SMBChurn))),0)</f>
        <v>0</v>
      </c>
      <c r="EB6" s="161">
        <f t="shared" si="10"/>
        <v>0</v>
      </c>
      <c r="EC6" s="161">
        <f t="shared" si="10"/>
        <v>0</v>
      </c>
      <c r="ED6" s="161">
        <f t="shared" si="10"/>
        <v>0</v>
      </c>
      <c r="EE6" s="161">
        <f t="shared" si="10"/>
        <v>0</v>
      </c>
      <c r="EF6" s="161">
        <f t="shared" si="10"/>
        <v>0</v>
      </c>
      <c r="EG6" s="161">
        <f t="shared" si="10"/>
        <v>0</v>
      </c>
      <c r="EH6" s="161">
        <f t="shared" si="10"/>
        <v>0</v>
      </c>
      <c r="EI6" s="161">
        <f t="shared" si="10"/>
        <v>0</v>
      </c>
      <c r="EJ6" s="161">
        <f t="shared" si="10"/>
        <v>0</v>
      </c>
      <c r="EK6" s="161">
        <f t="shared" si="10"/>
        <v>0</v>
      </c>
      <c r="EL6" s="161">
        <f t="shared" si="10"/>
        <v>0</v>
      </c>
      <c r="EM6" s="161">
        <f t="shared" si="10"/>
        <v>0</v>
      </c>
      <c r="EN6" s="161">
        <f t="shared" si="10"/>
        <v>0</v>
      </c>
      <c r="EO6" s="161">
        <f t="shared" si="10"/>
        <v>0</v>
      </c>
      <c r="EP6" s="161">
        <f t="shared" si="10"/>
        <v>0</v>
      </c>
      <c r="EQ6" s="161">
        <f t="shared" si="10"/>
        <v>0</v>
      </c>
      <c r="ER6" s="161">
        <f t="shared" si="10"/>
        <v>0</v>
      </c>
      <c r="ES6" s="161">
        <f t="shared" si="10"/>
        <v>0</v>
      </c>
      <c r="ET6" s="161">
        <f t="shared" si="10"/>
        <v>0</v>
      </c>
      <c r="EU6" s="161">
        <f t="shared" si="10"/>
        <v>0</v>
      </c>
      <c r="EV6" s="161">
        <f t="shared" si="10"/>
        <v>0</v>
      </c>
      <c r="EW6" s="161">
        <f t="shared" si="10"/>
        <v>0</v>
      </c>
      <c r="EX6" s="161">
        <f t="shared" si="10"/>
        <v>0</v>
      </c>
      <c r="EY6" s="161">
        <f t="shared" si="10"/>
        <v>0</v>
      </c>
      <c r="EZ6" s="161">
        <f t="shared" si="10"/>
        <v>0</v>
      </c>
      <c r="FA6" s="161">
        <f t="shared" si="10"/>
        <v>0</v>
      </c>
      <c r="FB6" s="161">
        <f t="shared" si="10"/>
        <v>0</v>
      </c>
      <c r="FC6" s="161">
        <f t="shared" si="10"/>
        <v>0</v>
      </c>
      <c r="FD6" s="161">
        <f t="shared" si="10"/>
        <v>0</v>
      </c>
      <c r="FE6" s="161">
        <f t="shared" si="10"/>
        <v>0</v>
      </c>
      <c r="FF6" s="161">
        <f t="shared" si="10"/>
        <v>0</v>
      </c>
      <c r="FG6" s="161">
        <f t="shared" ref="FG6:GA6" si="11">IFERROR(IF(FG$4&lt;2,0,IF(FG$4&lt;=36,SMBCalcQBs*FG$21*SMBARPUCalc,FF6*(1-SMBChurn))),0)</f>
        <v>0</v>
      </c>
      <c r="FH6" s="161">
        <f t="shared" si="11"/>
        <v>0</v>
      </c>
      <c r="FI6" s="161">
        <f t="shared" si="11"/>
        <v>0</v>
      </c>
      <c r="FJ6" s="161">
        <f t="shared" si="11"/>
        <v>0</v>
      </c>
      <c r="FK6" s="161">
        <f t="shared" si="11"/>
        <v>0</v>
      </c>
      <c r="FL6" s="161">
        <f t="shared" si="11"/>
        <v>0</v>
      </c>
      <c r="FM6" s="161">
        <f t="shared" si="11"/>
        <v>0</v>
      </c>
      <c r="FN6" s="161">
        <f t="shared" si="11"/>
        <v>0</v>
      </c>
      <c r="FO6" s="161">
        <f t="shared" si="11"/>
        <v>0</v>
      </c>
      <c r="FP6" s="161">
        <f t="shared" si="11"/>
        <v>0</v>
      </c>
      <c r="FQ6" s="161">
        <f t="shared" si="11"/>
        <v>0</v>
      </c>
      <c r="FR6" s="161">
        <f t="shared" si="11"/>
        <v>0</v>
      </c>
      <c r="FS6" s="161">
        <f t="shared" si="11"/>
        <v>0</v>
      </c>
      <c r="FT6" s="161">
        <f t="shared" si="11"/>
        <v>0</v>
      </c>
      <c r="FU6" s="161">
        <f t="shared" si="11"/>
        <v>0</v>
      </c>
      <c r="FV6" s="161">
        <f t="shared" si="11"/>
        <v>0</v>
      </c>
      <c r="FW6" s="161">
        <f t="shared" si="11"/>
        <v>0</v>
      </c>
      <c r="FX6" s="161">
        <f t="shared" si="11"/>
        <v>0</v>
      </c>
      <c r="FY6" s="161">
        <f t="shared" si="11"/>
        <v>0</v>
      </c>
      <c r="FZ6" s="161">
        <f t="shared" si="11"/>
        <v>0</v>
      </c>
      <c r="GA6" s="161">
        <f t="shared" si="11"/>
        <v>0</v>
      </c>
      <c r="GB6" s="162"/>
      <c r="GC6" s="3"/>
      <c r="GD6" s="3"/>
      <c r="GE6" s="3"/>
      <c r="GF6" s="3"/>
      <c r="GG6" s="3"/>
    </row>
    <row r="7" spans="1:189" ht="6.75" customHeight="1">
      <c r="A7" s="1"/>
      <c r="B7" s="99"/>
      <c r="C7" s="99"/>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100"/>
    </row>
    <row r="8" spans="1:189" s="20" customFormat="1" ht="33">
      <c r="B8" s="155"/>
      <c r="C8" s="156" t="str">
        <f>"ENT Rev Mo "&amp;C$4</f>
        <v>ENT Rev Mo 0</v>
      </c>
      <c r="D8" s="157" t="str">
        <f t="shared" ref="D8:BO8" si="12">"ENT Rev Mo "&amp;D$4</f>
        <v>ENT Rev Mo 1</v>
      </c>
      <c r="E8" s="157" t="str">
        <f t="shared" si="12"/>
        <v>ENT Rev Mo 2</v>
      </c>
      <c r="F8" s="157" t="str">
        <f t="shared" si="12"/>
        <v>ENT Rev Mo 3</v>
      </c>
      <c r="G8" s="157" t="str">
        <f t="shared" si="12"/>
        <v>ENT Rev Mo 4</v>
      </c>
      <c r="H8" s="157" t="str">
        <f t="shared" si="12"/>
        <v>ENT Rev Mo 5</v>
      </c>
      <c r="I8" s="157" t="str">
        <f t="shared" si="12"/>
        <v>ENT Rev Mo 6</v>
      </c>
      <c r="J8" s="157" t="str">
        <f t="shared" si="12"/>
        <v>ENT Rev Mo 7</v>
      </c>
      <c r="K8" s="157" t="str">
        <f t="shared" si="12"/>
        <v>ENT Rev Mo 8</v>
      </c>
      <c r="L8" s="157" t="str">
        <f t="shared" si="12"/>
        <v>ENT Rev Mo 9</v>
      </c>
      <c r="M8" s="157" t="str">
        <f t="shared" si="12"/>
        <v>ENT Rev Mo 10</v>
      </c>
      <c r="N8" s="157" t="str">
        <f t="shared" si="12"/>
        <v>ENT Rev Mo 11</v>
      </c>
      <c r="O8" s="157" t="str">
        <f t="shared" si="12"/>
        <v>ENT Rev Mo 12</v>
      </c>
      <c r="P8" s="157" t="str">
        <f t="shared" si="12"/>
        <v>ENT Rev Mo 13</v>
      </c>
      <c r="Q8" s="157" t="str">
        <f t="shared" si="12"/>
        <v>ENT Rev Mo 14</v>
      </c>
      <c r="R8" s="157" t="str">
        <f t="shared" si="12"/>
        <v>ENT Rev Mo 15</v>
      </c>
      <c r="S8" s="157" t="str">
        <f t="shared" si="12"/>
        <v>ENT Rev Mo 16</v>
      </c>
      <c r="T8" s="157" t="str">
        <f t="shared" si="12"/>
        <v>ENT Rev Mo 17</v>
      </c>
      <c r="U8" s="157" t="str">
        <f t="shared" si="12"/>
        <v>ENT Rev Mo 18</v>
      </c>
      <c r="V8" s="157" t="str">
        <f t="shared" si="12"/>
        <v>ENT Rev Mo 19</v>
      </c>
      <c r="W8" s="157" t="str">
        <f t="shared" si="12"/>
        <v>ENT Rev Mo 20</v>
      </c>
      <c r="X8" s="157" t="str">
        <f t="shared" si="12"/>
        <v>ENT Rev Mo 21</v>
      </c>
      <c r="Y8" s="157" t="str">
        <f t="shared" si="12"/>
        <v>ENT Rev Mo 22</v>
      </c>
      <c r="Z8" s="157" t="str">
        <f t="shared" si="12"/>
        <v>ENT Rev Mo 23</v>
      </c>
      <c r="AA8" s="157" t="str">
        <f t="shared" si="12"/>
        <v>ENT Rev Mo 24</v>
      </c>
      <c r="AB8" s="157" t="str">
        <f t="shared" si="12"/>
        <v>ENT Rev Mo 25</v>
      </c>
      <c r="AC8" s="157" t="str">
        <f t="shared" si="12"/>
        <v>ENT Rev Mo 26</v>
      </c>
      <c r="AD8" s="157" t="str">
        <f t="shared" si="12"/>
        <v>ENT Rev Mo 27</v>
      </c>
      <c r="AE8" s="157" t="str">
        <f t="shared" si="12"/>
        <v>ENT Rev Mo 28</v>
      </c>
      <c r="AF8" s="157" t="str">
        <f t="shared" si="12"/>
        <v>ENT Rev Mo 29</v>
      </c>
      <c r="AG8" s="157" t="str">
        <f t="shared" si="12"/>
        <v>ENT Rev Mo 30</v>
      </c>
      <c r="AH8" s="157" t="str">
        <f t="shared" si="12"/>
        <v>ENT Rev Mo 31</v>
      </c>
      <c r="AI8" s="157" t="str">
        <f t="shared" si="12"/>
        <v>ENT Rev Mo 32</v>
      </c>
      <c r="AJ8" s="157" t="str">
        <f t="shared" si="12"/>
        <v>ENT Rev Mo 33</v>
      </c>
      <c r="AK8" s="157" t="str">
        <f t="shared" si="12"/>
        <v>ENT Rev Mo 34</v>
      </c>
      <c r="AL8" s="157" t="str">
        <f t="shared" si="12"/>
        <v>ENT Rev Mo 35</v>
      </c>
      <c r="AM8" s="157" t="str">
        <f t="shared" si="12"/>
        <v>ENT Rev Mo 36</v>
      </c>
      <c r="AN8" s="157" t="str">
        <f t="shared" si="12"/>
        <v>ENT Rev Mo 37</v>
      </c>
      <c r="AO8" s="157" t="str">
        <f t="shared" si="12"/>
        <v>ENT Rev Mo 38</v>
      </c>
      <c r="AP8" s="157" t="str">
        <f t="shared" si="12"/>
        <v>ENT Rev Mo 39</v>
      </c>
      <c r="AQ8" s="157" t="str">
        <f t="shared" si="12"/>
        <v>ENT Rev Mo 40</v>
      </c>
      <c r="AR8" s="157" t="str">
        <f t="shared" si="12"/>
        <v>ENT Rev Mo 41</v>
      </c>
      <c r="AS8" s="157" t="str">
        <f t="shared" si="12"/>
        <v>ENT Rev Mo 42</v>
      </c>
      <c r="AT8" s="157" t="str">
        <f t="shared" si="12"/>
        <v>ENT Rev Mo 43</v>
      </c>
      <c r="AU8" s="157" t="str">
        <f t="shared" si="12"/>
        <v>ENT Rev Mo 44</v>
      </c>
      <c r="AV8" s="157" t="str">
        <f t="shared" si="12"/>
        <v>ENT Rev Mo 45</v>
      </c>
      <c r="AW8" s="157" t="str">
        <f t="shared" si="12"/>
        <v>ENT Rev Mo 46</v>
      </c>
      <c r="AX8" s="157" t="str">
        <f t="shared" si="12"/>
        <v>ENT Rev Mo 47</v>
      </c>
      <c r="AY8" s="157" t="str">
        <f t="shared" si="12"/>
        <v>ENT Rev Mo 48</v>
      </c>
      <c r="AZ8" s="157" t="str">
        <f t="shared" si="12"/>
        <v>ENT Rev Mo 49</v>
      </c>
      <c r="BA8" s="157" t="str">
        <f t="shared" si="12"/>
        <v>ENT Rev Mo 50</v>
      </c>
      <c r="BB8" s="157" t="str">
        <f t="shared" si="12"/>
        <v>ENT Rev Mo 51</v>
      </c>
      <c r="BC8" s="157" t="str">
        <f t="shared" si="12"/>
        <v>ENT Rev Mo 52</v>
      </c>
      <c r="BD8" s="157" t="str">
        <f t="shared" si="12"/>
        <v>ENT Rev Mo 53</v>
      </c>
      <c r="BE8" s="157" t="str">
        <f t="shared" si="12"/>
        <v>ENT Rev Mo 54</v>
      </c>
      <c r="BF8" s="157" t="str">
        <f t="shared" si="12"/>
        <v>ENT Rev Mo 55</v>
      </c>
      <c r="BG8" s="157" t="str">
        <f t="shared" si="12"/>
        <v>ENT Rev Mo 56</v>
      </c>
      <c r="BH8" s="157" t="str">
        <f t="shared" si="12"/>
        <v>ENT Rev Mo 57</v>
      </c>
      <c r="BI8" s="157" t="str">
        <f t="shared" si="12"/>
        <v>ENT Rev Mo 58</v>
      </c>
      <c r="BJ8" s="157" t="str">
        <f t="shared" si="12"/>
        <v>ENT Rev Mo 59</v>
      </c>
      <c r="BK8" s="157" t="str">
        <f t="shared" si="12"/>
        <v>ENT Rev Mo 60</v>
      </c>
      <c r="BL8" s="157" t="str">
        <f t="shared" si="12"/>
        <v>ENT Rev Mo 61</v>
      </c>
      <c r="BM8" s="157" t="str">
        <f t="shared" si="12"/>
        <v>ENT Rev Mo 62</v>
      </c>
      <c r="BN8" s="157" t="str">
        <f t="shared" si="12"/>
        <v>ENT Rev Mo 63</v>
      </c>
      <c r="BO8" s="157" t="str">
        <f t="shared" si="12"/>
        <v>ENT Rev Mo 64</v>
      </c>
      <c r="BP8" s="157" t="str">
        <f t="shared" ref="BP8:EA8" si="13">"ENT Rev Mo "&amp;BP$4</f>
        <v>ENT Rev Mo 65</v>
      </c>
      <c r="BQ8" s="157" t="str">
        <f t="shared" si="13"/>
        <v>ENT Rev Mo 66</v>
      </c>
      <c r="BR8" s="157" t="str">
        <f t="shared" si="13"/>
        <v>ENT Rev Mo 67</v>
      </c>
      <c r="BS8" s="157" t="str">
        <f t="shared" si="13"/>
        <v>ENT Rev Mo 68</v>
      </c>
      <c r="BT8" s="157" t="str">
        <f t="shared" si="13"/>
        <v>ENT Rev Mo 69</v>
      </c>
      <c r="BU8" s="157" t="str">
        <f t="shared" si="13"/>
        <v>ENT Rev Mo 70</v>
      </c>
      <c r="BV8" s="157" t="str">
        <f t="shared" si="13"/>
        <v>ENT Rev Mo 71</v>
      </c>
      <c r="BW8" s="157" t="str">
        <f t="shared" si="13"/>
        <v>ENT Rev Mo 72</v>
      </c>
      <c r="BX8" s="157" t="str">
        <f t="shared" si="13"/>
        <v>ENT Rev Mo 73</v>
      </c>
      <c r="BY8" s="157" t="str">
        <f t="shared" si="13"/>
        <v>ENT Rev Mo 74</v>
      </c>
      <c r="BZ8" s="157" t="str">
        <f t="shared" si="13"/>
        <v>ENT Rev Mo 75</v>
      </c>
      <c r="CA8" s="157" t="str">
        <f t="shared" si="13"/>
        <v>ENT Rev Mo 76</v>
      </c>
      <c r="CB8" s="157" t="str">
        <f t="shared" si="13"/>
        <v>ENT Rev Mo 77</v>
      </c>
      <c r="CC8" s="157" t="str">
        <f t="shared" si="13"/>
        <v>ENT Rev Mo 78</v>
      </c>
      <c r="CD8" s="157" t="str">
        <f t="shared" si="13"/>
        <v>ENT Rev Mo 79</v>
      </c>
      <c r="CE8" s="157" t="str">
        <f t="shared" si="13"/>
        <v>ENT Rev Mo 80</v>
      </c>
      <c r="CF8" s="157" t="str">
        <f t="shared" si="13"/>
        <v>ENT Rev Mo 81</v>
      </c>
      <c r="CG8" s="157" t="str">
        <f t="shared" si="13"/>
        <v>ENT Rev Mo 82</v>
      </c>
      <c r="CH8" s="157" t="str">
        <f t="shared" si="13"/>
        <v>ENT Rev Mo 83</v>
      </c>
      <c r="CI8" s="157" t="str">
        <f t="shared" si="13"/>
        <v>ENT Rev Mo 84</v>
      </c>
      <c r="CJ8" s="157" t="str">
        <f t="shared" si="13"/>
        <v>ENT Rev Mo 85</v>
      </c>
      <c r="CK8" s="157" t="str">
        <f t="shared" si="13"/>
        <v>ENT Rev Mo 86</v>
      </c>
      <c r="CL8" s="157" t="str">
        <f t="shared" si="13"/>
        <v>ENT Rev Mo 87</v>
      </c>
      <c r="CM8" s="157" t="str">
        <f t="shared" si="13"/>
        <v>ENT Rev Mo 88</v>
      </c>
      <c r="CN8" s="157" t="str">
        <f t="shared" si="13"/>
        <v>ENT Rev Mo 89</v>
      </c>
      <c r="CO8" s="157" t="str">
        <f t="shared" si="13"/>
        <v>ENT Rev Mo 90</v>
      </c>
      <c r="CP8" s="157" t="str">
        <f t="shared" si="13"/>
        <v>ENT Rev Mo 91</v>
      </c>
      <c r="CQ8" s="157" t="str">
        <f t="shared" si="13"/>
        <v>ENT Rev Mo 92</v>
      </c>
      <c r="CR8" s="157" t="str">
        <f t="shared" si="13"/>
        <v>ENT Rev Mo 93</v>
      </c>
      <c r="CS8" s="157" t="str">
        <f t="shared" si="13"/>
        <v>ENT Rev Mo 94</v>
      </c>
      <c r="CT8" s="157" t="str">
        <f t="shared" si="13"/>
        <v>ENT Rev Mo 95</v>
      </c>
      <c r="CU8" s="157" t="str">
        <f t="shared" si="13"/>
        <v>ENT Rev Mo 96</v>
      </c>
      <c r="CV8" s="157" t="str">
        <f t="shared" si="13"/>
        <v>ENT Rev Mo 97</v>
      </c>
      <c r="CW8" s="157" t="str">
        <f t="shared" si="13"/>
        <v>ENT Rev Mo 98</v>
      </c>
      <c r="CX8" s="157" t="str">
        <f t="shared" si="13"/>
        <v>ENT Rev Mo 99</v>
      </c>
      <c r="CY8" s="157" t="str">
        <f t="shared" si="13"/>
        <v>ENT Rev Mo 100</v>
      </c>
      <c r="CZ8" s="157" t="str">
        <f t="shared" si="13"/>
        <v>ENT Rev Mo 101</v>
      </c>
      <c r="DA8" s="157" t="str">
        <f t="shared" si="13"/>
        <v>ENT Rev Mo 102</v>
      </c>
      <c r="DB8" s="157" t="str">
        <f t="shared" si="13"/>
        <v>ENT Rev Mo 103</v>
      </c>
      <c r="DC8" s="157" t="str">
        <f t="shared" si="13"/>
        <v>ENT Rev Mo 104</v>
      </c>
      <c r="DD8" s="157" t="str">
        <f t="shared" si="13"/>
        <v>ENT Rev Mo 105</v>
      </c>
      <c r="DE8" s="157" t="str">
        <f t="shared" si="13"/>
        <v>ENT Rev Mo 106</v>
      </c>
      <c r="DF8" s="157" t="str">
        <f t="shared" si="13"/>
        <v>ENT Rev Mo 107</v>
      </c>
      <c r="DG8" s="157" t="str">
        <f t="shared" si="13"/>
        <v>ENT Rev Mo 108</v>
      </c>
      <c r="DH8" s="157" t="str">
        <f t="shared" si="13"/>
        <v>ENT Rev Mo 109</v>
      </c>
      <c r="DI8" s="157" t="str">
        <f t="shared" si="13"/>
        <v>ENT Rev Mo 110</v>
      </c>
      <c r="DJ8" s="157" t="str">
        <f t="shared" si="13"/>
        <v>ENT Rev Mo 111</v>
      </c>
      <c r="DK8" s="157" t="str">
        <f t="shared" si="13"/>
        <v>ENT Rev Mo 112</v>
      </c>
      <c r="DL8" s="157" t="str">
        <f t="shared" si="13"/>
        <v>ENT Rev Mo 113</v>
      </c>
      <c r="DM8" s="157" t="str">
        <f t="shared" si="13"/>
        <v>ENT Rev Mo 114</v>
      </c>
      <c r="DN8" s="157" t="str">
        <f t="shared" si="13"/>
        <v>ENT Rev Mo 115</v>
      </c>
      <c r="DO8" s="157" t="str">
        <f t="shared" si="13"/>
        <v>ENT Rev Mo 116</v>
      </c>
      <c r="DP8" s="157" t="str">
        <f t="shared" si="13"/>
        <v>ENT Rev Mo 117</v>
      </c>
      <c r="DQ8" s="157" t="str">
        <f t="shared" si="13"/>
        <v>ENT Rev Mo 118</v>
      </c>
      <c r="DR8" s="157" t="str">
        <f t="shared" si="13"/>
        <v>ENT Rev Mo 119</v>
      </c>
      <c r="DS8" s="157" t="str">
        <f t="shared" si="13"/>
        <v>ENT Rev Mo 120</v>
      </c>
      <c r="DT8" s="157" t="str">
        <f t="shared" si="13"/>
        <v>ENT Rev Mo 121</v>
      </c>
      <c r="DU8" s="157" t="str">
        <f t="shared" si="13"/>
        <v>ENT Rev Mo 122</v>
      </c>
      <c r="DV8" s="157" t="str">
        <f t="shared" si="13"/>
        <v>ENT Rev Mo 123</v>
      </c>
      <c r="DW8" s="157" t="str">
        <f t="shared" si="13"/>
        <v>ENT Rev Mo 124</v>
      </c>
      <c r="DX8" s="157" t="str">
        <f t="shared" si="13"/>
        <v>ENT Rev Mo 125</v>
      </c>
      <c r="DY8" s="157" t="str">
        <f t="shared" si="13"/>
        <v>ENT Rev Mo 126</v>
      </c>
      <c r="DZ8" s="157" t="str">
        <f t="shared" si="13"/>
        <v>ENT Rev Mo 127</v>
      </c>
      <c r="EA8" s="157" t="str">
        <f t="shared" si="13"/>
        <v>ENT Rev Mo 128</v>
      </c>
      <c r="EB8" s="157" t="str">
        <f t="shared" ref="EB8:GA8" si="14">"ENT Rev Mo "&amp;EB$4</f>
        <v>ENT Rev Mo 129</v>
      </c>
      <c r="EC8" s="157" t="str">
        <f t="shared" si="14"/>
        <v>ENT Rev Mo 130</v>
      </c>
      <c r="ED8" s="157" t="str">
        <f t="shared" si="14"/>
        <v>ENT Rev Mo 131</v>
      </c>
      <c r="EE8" s="157" t="str">
        <f t="shared" si="14"/>
        <v>ENT Rev Mo 132</v>
      </c>
      <c r="EF8" s="157" t="str">
        <f t="shared" si="14"/>
        <v>ENT Rev Mo 133</v>
      </c>
      <c r="EG8" s="157" t="str">
        <f t="shared" si="14"/>
        <v>ENT Rev Mo 134</v>
      </c>
      <c r="EH8" s="157" t="str">
        <f t="shared" si="14"/>
        <v>ENT Rev Mo 135</v>
      </c>
      <c r="EI8" s="157" t="str">
        <f t="shared" si="14"/>
        <v>ENT Rev Mo 136</v>
      </c>
      <c r="EJ8" s="157" t="str">
        <f t="shared" si="14"/>
        <v>ENT Rev Mo 137</v>
      </c>
      <c r="EK8" s="157" t="str">
        <f t="shared" si="14"/>
        <v>ENT Rev Mo 138</v>
      </c>
      <c r="EL8" s="157" t="str">
        <f t="shared" si="14"/>
        <v>ENT Rev Mo 139</v>
      </c>
      <c r="EM8" s="157" t="str">
        <f t="shared" si="14"/>
        <v>ENT Rev Mo 140</v>
      </c>
      <c r="EN8" s="157" t="str">
        <f t="shared" si="14"/>
        <v>ENT Rev Mo 141</v>
      </c>
      <c r="EO8" s="157" t="str">
        <f t="shared" si="14"/>
        <v>ENT Rev Mo 142</v>
      </c>
      <c r="EP8" s="157" t="str">
        <f t="shared" si="14"/>
        <v>ENT Rev Mo 143</v>
      </c>
      <c r="EQ8" s="157" t="str">
        <f t="shared" si="14"/>
        <v>ENT Rev Mo 144</v>
      </c>
      <c r="ER8" s="157" t="str">
        <f t="shared" si="14"/>
        <v>ENT Rev Mo 145</v>
      </c>
      <c r="ES8" s="157" t="str">
        <f t="shared" si="14"/>
        <v>ENT Rev Mo 146</v>
      </c>
      <c r="ET8" s="157" t="str">
        <f t="shared" si="14"/>
        <v>ENT Rev Mo 147</v>
      </c>
      <c r="EU8" s="157" t="str">
        <f t="shared" si="14"/>
        <v>ENT Rev Mo 148</v>
      </c>
      <c r="EV8" s="157" t="str">
        <f t="shared" si="14"/>
        <v>ENT Rev Mo 149</v>
      </c>
      <c r="EW8" s="157" t="str">
        <f t="shared" si="14"/>
        <v>ENT Rev Mo 150</v>
      </c>
      <c r="EX8" s="157" t="str">
        <f t="shared" si="14"/>
        <v>ENT Rev Mo 151</v>
      </c>
      <c r="EY8" s="157" t="str">
        <f t="shared" si="14"/>
        <v>ENT Rev Mo 152</v>
      </c>
      <c r="EZ8" s="157" t="str">
        <f t="shared" si="14"/>
        <v>ENT Rev Mo 153</v>
      </c>
      <c r="FA8" s="157" t="str">
        <f t="shared" si="14"/>
        <v>ENT Rev Mo 154</v>
      </c>
      <c r="FB8" s="157" t="str">
        <f t="shared" si="14"/>
        <v>ENT Rev Mo 155</v>
      </c>
      <c r="FC8" s="157" t="str">
        <f t="shared" si="14"/>
        <v>ENT Rev Mo 156</v>
      </c>
      <c r="FD8" s="157" t="str">
        <f t="shared" si="14"/>
        <v>ENT Rev Mo 157</v>
      </c>
      <c r="FE8" s="157" t="str">
        <f t="shared" si="14"/>
        <v>ENT Rev Mo 158</v>
      </c>
      <c r="FF8" s="157" t="str">
        <f t="shared" si="14"/>
        <v>ENT Rev Mo 159</v>
      </c>
      <c r="FG8" s="157" t="str">
        <f t="shared" si="14"/>
        <v>ENT Rev Mo 160</v>
      </c>
      <c r="FH8" s="157" t="str">
        <f t="shared" si="14"/>
        <v>ENT Rev Mo 161</v>
      </c>
      <c r="FI8" s="157" t="str">
        <f t="shared" si="14"/>
        <v>ENT Rev Mo 162</v>
      </c>
      <c r="FJ8" s="157" t="str">
        <f t="shared" si="14"/>
        <v>ENT Rev Mo 163</v>
      </c>
      <c r="FK8" s="157" t="str">
        <f t="shared" si="14"/>
        <v>ENT Rev Mo 164</v>
      </c>
      <c r="FL8" s="157" t="str">
        <f t="shared" si="14"/>
        <v>ENT Rev Mo 165</v>
      </c>
      <c r="FM8" s="157" t="str">
        <f t="shared" si="14"/>
        <v>ENT Rev Mo 166</v>
      </c>
      <c r="FN8" s="157" t="str">
        <f t="shared" si="14"/>
        <v>ENT Rev Mo 167</v>
      </c>
      <c r="FO8" s="157" t="str">
        <f t="shared" si="14"/>
        <v>ENT Rev Mo 168</v>
      </c>
      <c r="FP8" s="157" t="str">
        <f t="shared" si="14"/>
        <v>ENT Rev Mo 169</v>
      </c>
      <c r="FQ8" s="157" t="str">
        <f t="shared" si="14"/>
        <v>ENT Rev Mo 170</v>
      </c>
      <c r="FR8" s="157" t="str">
        <f t="shared" si="14"/>
        <v>ENT Rev Mo 171</v>
      </c>
      <c r="FS8" s="157" t="str">
        <f t="shared" si="14"/>
        <v>ENT Rev Mo 172</v>
      </c>
      <c r="FT8" s="157" t="str">
        <f t="shared" si="14"/>
        <v>ENT Rev Mo 173</v>
      </c>
      <c r="FU8" s="157" t="str">
        <f t="shared" si="14"/>
        <v>ENT Rev Mo 174</v>
      </c>
      <c r="FV8" s="157" t="str">
        <f t="shared" si="14"/>
        <v>ENT Rev Mo 175</v>
      </c>
      <c r="FW8" s="157" t="str">
        <f t="shared" si="14"/>
        <v>ENT Rev Mo 176</v>
      </c>
      <c r="FX8" s="157" t="str">
        <f t="shared" si="14"/>
        <v>ENT Rev Mo 177</v>
      </c>
      <c r="FY8" s="157" t="str">
        <f t="shared" si="14"/>
        <v>ENT Rev Mo 178</v>
      </c>
      <c r="FZ8" s="157" t="str">
        <f t="shared" si="14"/>
        <v>ENT Rev Mo 179</v>
      </c>
      <c r="GA8" s="157" t="str">
        <f t="shared" si="14"/>
        <v>ENT Rev Mo 180</v>
      </c>
      <c r="GB8" s="158"/>
    </row>
    <row r="9" spans="1:189" ht="16.5" customHeight="1">
      <c r="A9" s="1"/>
      <c r="B9" s="99"/>
      <c r="C9" s="160">
        <f t="shared" ref="C9:AH9" si="15">IFERROR(IF(C$4&lt;3,0,IF(C$4&lt;=36,ENTCalcQBs*C$24*ENTARPUCalc,B9*(1-ENTChurn))),0)</f>
        <v>0</v>
      </c>
      <c r="D9" s="161">
        <f t="shared" si="15"/>
        <v>0</v>
      </c>
      <c r="E9" s="161">
        <f t="shared" si="15"/>
        <v>0</v>
      </c>
      <c r="F9" s="161">
        <f t="shared" si="15"/>
        <v>0</v>
      </c>
      <c r="G9" s="161">
        <f t="shared" si="15"/>
        <v>0</v>
      </c>
      <c r="H9" s="161">
        <f t="shared" si="15"/>
        <v>0</v>
      </c>
      <c r="I9" s="161">
        <f t="shared" si="15"/>
        <v>0</v>
      </c>
      <c r="J9" s="161">
        <f t="shared" si="15"/>
        <v>0</v>
      </c>
      <c r="K9" s="161">
        <f t="shared" si="15"/>
        <v>0</v>
      </c>
      <c r="L9" s="161">
        <f t="shared" si="15"/>
        <v>0</v>
      </c>
      <c r="M9" s="161">
        <f t="shared" si="15"/>
        <v>0</v>
      </c>
      <c r="N9" s="161">
        <f t="shared" si="15"/>
        <v>0</v>
      </c>
      <c r="O9" s="161">
        <f t="shared" si="15"/>
        <v>0</v>
      </c>
      <c r="P9" s="161">
        <f t="shared" si="15"/>
        <v>0</v>
      </c>
      <c r="Q9" s="161">
        <f t="shared" si="15"/>
        <v>0</v>
      </c>
      <c r="R9" s="161">
        <f t="shared" si="15"/>
        <v>0</v>
      </c>
      <c r="S9" s="161">
        <f t="shared" si="15"/>
        <v>0</v>
      </c>
      <c r="T9" s="161">
        <f t="shared" si="15"/>
        <v>0</v>
      </c>
      <c r="U9" s="161">
        <f t="shared" si="15"/>
        <v>0</v>
      </c>
      <c r="V9" s="161">
        <f t="shared" si="15"/>
        <v>0</v>
      </c>
      <c r="W9" s="161">
        <f t="shared" si="15"/>
        <v>0</v>
      </c>
      <c r="X9" s="161">
        <f t="shared" si="15"/>
        <v>0</v>
      </c>
      <c r="Y9" s="161">
        <f t="shared" si="15"/>
        <v>0</v>
      </c>
      <c r="Z9" s="161">
        <f t="shared" si="15"/>
        <v>0</v>
      </c>
      <c r="AA9" s="161">
        <f t="shared" si="15"/>
        <v>0</v>
      </c>
      <c r="AB9" s="161">
        <f t="shared" si="15"/>
        <v>0</v>
      </c>
      <c r="AC9" s="161">
        <f t="shared" si="15"/>
        <v>0</v>
      </c>
      <c r="AD9" s="161">
        <f t="shared" si="15"/>
        <v>0</v>
      </c>
      <c r="AE9" s="161">
        <f t="shared" si="15"/>
        <v>0</v>
      </c>
      <c r="AF9" s="161">
        <f t="shared" si="15"/>
        <v>0</v>
      </c>
      <c r="AG9" s="161">
        <f t="shared" si="15"/>
        <v>0</v>
      </c>
      <c r="AH9" s="161">
        <f t="shared" si="15"/>
        <v>0</v>
      </c>
      <c r="AI9" s="161">
        <f t="shared" ref="AI9:BN9" si="16">IFERROR(IF(AI$4&lt;3,0,IF(AI$4&lt;=36,ENTCalcQBs*AI$24*ENTARPUCalc,AH9*(1-ENTChurn))),0)</f>
        <v>0</v>
      </c>
      <c r="AJ9" s="161">
        <f t="shared" si="16"/>
        <v>0</v>
      </c>
      <c r="AK9" s="161">
        <f t="shared" si="16"/>
        <v>0</v>
      </c>
      <c r="AL9" s="161">
        <f t="shared" si="16"/>
        <v>0</v>
      </c>
      <c r="AM9" s="161">
        <f t="shared" si="16"/>
        <v>0</v>
      </c>
      <c r="AN9" s="161">
        <f t="shared" si="16"/>
        <v>0</v>
      </c>
      <c r="AO9" s="161">
        <f t="shared" si="16"/>
        <v>0</v>
      </c>
      <c r="AP9" s="161">
        <f t="shared" si="16"/>
        <v>0</v>
      </c>
      <c r="AQ9" s="161">
        <f t="shared" si="16"/>
        <v>0</v>
      </c>
      <c r="AR9" s="161">
        <f t="shared" si="16"/>
        <v>0</v>
      </c>
      <c r="AS9" s="161">
        <f t="shared" si="16"/>
        <v>0</v>
      </c>
      <c r="AT9" s="161">
        <f t="shared" si="16"/>
        <v>0</v>
      </c>
      <c r="AU9" s="161">
        <f t="shared" si="16"/>
        <v>0</v>
      </c>
      <c r="AV9" s="161">
        <f t="shared" si="16"/>
        <v>0</v>
      </c>
      <c r="AW9" s="161">
        <f t="shared" si="16"/>
        <v>0</v>
      </c>
      <c r="AX9" s="161">
        <f t="shared" si="16"/>
        <v>0</v>
      </c>
      <c r="AY9" s="161">
        <f t="shared" si="16"/>
        <v>0</v>
      </c>
      <c r="AZ9" s="161">
        <f t="shared" si="16"/>
        <v>0</v>
      </c>
      <c r="BA9" s="161">
        <f t="shared" si="16"/>
        <v>0</v>
      </c>
      <c r="BB9" s="161">
        <f t="shared" si="16"/>
        <v>0</v>
      </c>
      <c r="BC9" s="161">
        <f t="shared" si="16"/>
        <v>0</v>
      </c>
      <c r="BD9" s="161">
        <f t="shared" si="16"/>
        <v>0</v>
      </c>
      <c r="BE9" s="161">
        <f t="shared" si="16"/>
        <v>0</v>
      </c>
      <c r="BF9" s="161">
        <f t="shared" si="16"/>
        <v>0</v>
      </c>
      <c r="BG9" s="161">
        <f t="shared" si="16"/>
        <v>0</v>
      </c>
      <c r="BH9" s="161">
        <f t="shared" si="16"/>
        <v>0</v>
      </c>
      <c r="BI9" s="161">
        <f t="shared" si="16"/>
        <v>0</v>
      </c>
      <c r="BJ9" s="161">
        <f t="shared" si="16"/>
        <v>0</v>
      </c>
      <c r="BK9" s="161">
        <f t="shared" si="16"/>
        <v>0</v>
      </c>
      <c r="BL9" s="161">
        <f t="shared" si="16"/>
        <v>0</v>
      </c>
      <c r="BM9" s="161">
        <f t="shared" si="16"/>
        <v>0</v>
      </c>
      <c r="BN9" s="161">
        <f t="shared" si="16"/>
        <v>0</v>
      </c>
      <c r="BO9" s="161">
        <f t="shared" ref="BO9:CT9" si="17">IFERROR(IF(BO$4&lt;3,0,IF(BO$4&lt;=36,ENTCalcQBs*BO$24*ENTARPUCalc,BN9*(1-ENTChurn))),0)</f>
        <v>0</v>
      </c>
      <c r="BP9" s="161">
        <f t="shared" si="17"/>
        <v>0</v>
      </c>
      <c r="BQ9" s="161">
        <f t="shared" si="17"/>
        <v>0</v>
      </c>
      <c r="BR9" s="161">
        <f t="shared" si="17"/>
        <v>0</v>
      </c>
      <c r="BS9" s="161">
        <f t="shared" si="17"/>
        <v>0</v>
      </c>
      <c r="BT9" s="161">
        <f t="shared" si="17"/>
        <v>0</v>
      </c>
      <c r="BU9" s="161">
        <f t="shared" si="17"/>
        <v>0</v>
      </c>
      <c r="BV9" s="161">
        <f t="shared" si="17"/>
        <v>0</v>
      </c>
      <c r="BW9" s="161">
        <f t="shared" si="17"/>
        <v>0</v>
      </c>
      <c r="BX9" s="161">
        <f t="shared" si="17"/>
        <v>0</v>
      </c>
      <c r="BY9" s="161">
        <f t="shared" si="17"/>
        <v>0</v>
      </c>
      <c r="BZ9" s="161">
        <f t="shared" si="17"/>
        <v>0</v>
      </c>
      <c r="CA9" s="161">
        <f t="shared" si="17"/>
        <v>0</v>
      </c>
      <c r="CB9" s="161">
        <f t="shared" si="17"/>
        <v>0</v>
      </c>
      <c r="CC9" s="161">
        <f t="shared" si="17"/>
        <v>0</v>
      </c>
      <c r="CD9" s="161">
        <f t="shared" si="17"/>
        <v>0</v>
      </c>
      <c r="CE9" s="161">
        <f t="shared" si="17"/>
        <v>0</v>
      </c>
      <c r="CF9" s="161">
        <f t="shared" si="17"/>
        <v>0</v>
      </c>
      <c r="CG9" s="161">
        <f t="shared" si="17"/>
        <v>0</v>
      </c>
      <c r="CH9" s="161">
        <f t="shared" si="17"/>
        <v>0</v>
      </c>
      <c r="CI9" s="161">
        <f t="shared" si="17"/>
        <v>0</v>
      </c>
      <c r="CJ9" s="161">
        <f t="shared" si="17"/>
        <v>0</v>
      </c>
      <c r="CK9" s="161">
        <f t="shared" si="17"/>
        <v>0</v>
      </c>
      <c r="CL9" s="161">
        <f t="shared" si="17"/>
        <v>0</v>
      </c>
      <c r="CM9" s="161">
        <f t="shared" si="17"/>
        <v>0</v>
      </c>
      <c r="CN9" s="161">
        <f t="shared" si="17"/>
        <v>0</v>
      </c>
      <c r="CO9" s="161">
        <f t="shared" si="17"/>
        <v>0</v>
      </c>
      <c r="CP9" s="161">
        <f t="shared" si="17"/>
        <v>0</v>
      </c>
      <c r="CQ9" s="161">
        <f t="shared" si="17"/>
        <v>0</v>
      </c>
      <c r="CR9" s="161">
        <f t="shared" si="17"/>
        <v>0</v>
      </c>
      <c r="CS9" s="161">
        <f t="shared" si="17"/>
        <v>0</v>
      </c>
      <c r="CT9" s="161">
        <f t="shared" si="17"/>
        <v>0</v>
      </c>
      <c r="CU9" s="161">
        <f t="shared" ref="CU9:DZ9" si="18">IFERROR(IF(CU$4&lt;3,0,IF(CU$4&lt;=36,ENTCalcQBs*CU$24*ENTARPUCalc,CT9*(1-ENTChurn))),0)</f>
        <v>0</v>
      </c>
      <c r="CV9" s="161">
        <f t="shared" si="18"/>
        <v>0</v>
      </c>
      <c r="CW9" s="161">
        <f t="shared" si="18"/>
        <v>0</v>
      </c>
      <c r="CX9" s="161">
        <f t="shared" si="18"/>
        <v>0</v>
      </c>
      <c r="CY9" s="161">
        <f t="shared" si="18"/>
        <v>0</v>
      </c>
      <c r="CZ9" s="161">
        <f t="shared" si="18"/>
        <v>0</v>
      </c>
      <c r="DA9" s="161">
        <f t="shared" si="18"/>
        <v>0</v>
      </c>
      <c r="DB9" s="161">
        <f t="shared" si="18"/>
        <v>0</v>
      </c>
      <c r="DC9" s="161">
        <f t="shared" si="18"/>
        <v>0</v>
      </c>
      <c r="DD9" s="161">
        <f t="shared" si="18"/>
        <v>0</v>
      </c>
      <c r="DE9" s="161">
        <f t="shared" si="18"/>
        <v>0</v>
      </c>
      <c r="DF9" s="161">
        <f t="shared" si="18"/>
        <v>0</v>
      </c>
      <c r="DG9" s="161">
        <f t="shared" si="18"/>
        <v>0</v>
      </c>
      <c r="DH9" s="161">
        <f t="shared" si="18"/>
        <v>0</v>
      </c>
      <c r="DI9" s="161">
        <f t="shared" si="18"/>
        <v>0</v>
      </c>
      <c r="DJ9" s="161">
        <f t="shared" si="18"/>
        <v>0</v>
      </c>
      <c r="DK9" s="161">
        <f t="shared" si="18"/>
        <v>0</v>
      </c>
      <c r="DL9" s="161">
        <f t="shared" si="18"/>
        <v>0</v>
      </c>
      <c r="DM9" s="161">
        <f t="shared" si="18"/>
        <v>0</v>
      </c>
      <c r="DN9" s="161">
        <f t="shared" si="18"/>
        <v>0</v>
      </c>
      <c r="DO9" s="161">
        <f t="shared" si="18"/>
        <v>0</v>
      </c>
      <c r="DP9" s="161">
        <f t="shared" si="18"/>
        <v>0</v>
      </c>
      <c r="DQ9" s="161">
        <f t="shared" si="18"/>
        <v>0</v>
      </c>
      <c r="DR9" s="161">
        <f t="shared" si="18"/>
        <v>0</v>
      </c>
      <c r="DS9" s="161">
        <f t="shared" si="18"/>
        <v>0</v>
      </c>
      <c r="DT9" s="161">
        <f t="shared" si="18"/>
        <v>0</v>
      </c>
      <c r="DU9" s="161">
        <f t="shared" si="18"/>
        <v>0</v>
      </c>
      <c r="DV9" s="161">
        <f t="shared" si="18"/>
        <v>0</v>
      </c>
      <c r="DW9" s="161">
        <f t="shared" si="18"/>
        <v>0</v>
      </c>
      <c r="DX9" s="161">
        <f t="shared" si="18"/>
        <v>0</v>
      </c>
      <c r="DY9" s="161">
        <f t="shared" si="18"/>
        <v>0</v>
      </c>
      <c r="DZ9" s="161">
        <f t="shared" si="18"/>
        <v>0</v>
      </c>
      <c r="EA9" s="161">
        <f t="shared" ref="EA9:FF9" si="19">IFERROR(IF(EA$4&lt;3,0,IF(EA$4&lt;=36,ENTCalcQBs*EA$24*ENTARPUCalc,DZ9*(1-ENTChurn))),0)</f>
        <v>0</v>
      </c>
      <c r="EB9" s="161">
        <f t="shared" si="19"/>
        <v>0</v>
      </c>
      <c r="EC9" s="161">
        <f t="shared" si="19"/>
        <v>0</v>
      </c>
      <c r="ED9" s="161">
        <f t="shared" si="19"/>
        <v>0</v>
      </c>
      <c r="EE9" s="161">
        <f t="shared" si="19"/>
        <v>0</v>
      </c>
      <c r="EF9" s="161">
        <f t="shared" si="19"/>
        <v>0</v>
      </c>
      <c r="EG9" s="161">
        <f t="shared" si="19"/>
        <v>0</v>
      </c>
      <c r="EH9" s="161">
        <f t="shared" si="19"/>
        <v>0</v>
      </c>
      <c r="EI9" s="161">
        <f t="shared" si="19"/>
        <v>0</v>
      </c>
      <c r="EJ9" s="161">
        <f t="shared" si="19"/>
        <v>0</v>
      </c>
      <c r="EK9" s="161">
        <f t="shared" si="19"/>
        <v>0</v>
      </c>
      <c r="EL9" s="161">
        <f t="shared" si="19"/>
        <v>0</v>
      </c>
      <c r="EM9" s="161">
        <f t="shared" si="19"/>
        <v>0</v>
      </c>
      <c r="EN9" s="161">
        <f t="shared" si="19"/>
        <v>0</v>
      </c>
      <c r="EO9" s="161">
        <f t="shared" si="19"/>
        <v>0</v>
      </c>
      <c r="EP9" s="161">
        <f t="shared" si="19"/>
        <v>0</v>
      </c>
      <c r="EQ9" s="161">
        <f t="shared" si="19"/>
        <v>0</v>
      </c>
      <c r="ER9" s="161">
        <f t="shared" si="19"/>
        <v>0</v>
      </c>
      <c r="ES9" s="161">
        <f t="shared" si="19"/>
        <v>0</v>
      </c>
      <c r="ET9" s="161">
        <f t="shared" si="19"/>
        <v>0</v>
      </c>
      <c r="EU9" s="161">
        <f t="shared" si="19"/>
        <v>0</v>
      </c>
      <c r="EV9" s="161">
        <f t="shared" si="19"/>
        <v>0</v>
      </c>
      <c r="EW9" s="161">
        <f t="shared" si="19"/>
        <v>0</v>
      </c>
      <c r="EX9" s="161">
        <f t="shared" si="19"/>
        <v>0</v>
      </c>
      <c r="EY9" s="161">
        <f t="shared" si="19"/>
        <v>0</v>
      </c>
      <c r="EZ9" s="161">
        <f t="shared" si="19"/>
        <v>0</v>
      </c>
      <c r="FA9" s="161">
        <f t="shared" si="19"/>
        <v>0</v>
      </c>
      <c r="FB9" s="161">
        <f t="shared" si="19"/>
        <v>0</v>
      </c>
      <c r="FC9" s="161">
        <f t="shared" si="19"/>
        <v>0</v>
      </c>
      <c r="FD9" s="161">
        <f t="shared" si="19"/>
        <v>0</v>
      </c>
      <c r="FE9" s="161">
        <f t="shared" si="19"/>
        <v>0</v>
      </c>
      <c r="FF9" s="161">
        <f t="shared" si="19"/>
        <v>0</v>
      </c>
      <c r="FG9" s="161">
        <f t="shared" ref="FG9:GA9" si="20">IFERROR(IF(FG$4&lt;3,0,IF(FG$4&lt;=36,ENTCalcQBs*FG$24*ENTARPUCalc,FF9*(1-ENTChurn))),0)</f>
        <v>0</v>
      </c>
      <c r="FH9" s="161">
        <f t="shared" si="20"/>
        <v>0</v>
      </c>
      <c r="FI9" s="161">
        <f t="shared" si="20"/>
        <v>0</v>
      </c>
      <c r="FJ9" s="161">
        <f t="shared" si="20"/>
        <v>0</v>
      </c>
      <c r="FK9" s="161">
        <f t="shared" si="20"/>
        <v>0</v>
      </c>
      <c r="FL9" s="161">
        <f t="shared" si="20"/>
        <v>0</v>
      </c>
      <c r="FM9" s="161">
        <f t="shared" si="20"/>
        <v>0</v>
      </c>
      <c r="FN9" s="161">
        <f t="shared" si="20"/>
        <v>0</v>
      </c>
      <c r="FO9" s="161">
        <f t="shared" si="20"/>
        <v>0</v>
      </c>
      <c r="FP9" s="161">
        <f t="shared" si="20"/>
        <v>0</v>
      </c>
      <c r="FQ9" s="161">
        <f t="shared" si="20"/>
        <v>0</v>
      </c>
      <c r="FR9" s="161">
        <f t="shared" si="20"/>
        <v>0</v>
      </c>
      <c r="FS9" s="161">
        <f t="shared" si="20"/>
        <v>0</v>
      </c>
      <c r="FT9" s="161">
        <f t="shared" si="20"/>
        <v>0</v>
      </c>
      <c r="FU9" s="161">
        <f t="shared" si="20"/>
        <v>0</v>
      </c>
      <c r="FV9" s="161">
        <f t="shared" si="20"/>
        <v>0</v>
      </c>
      <c r="FW9" s="161">
        <f t="shared" si="20"/>
        <v>0</v>
      </c>
      <c r="FX9" s="161">
        <f t="shared" si="20"/>
        <v>0</v>
      </c>
      <c r="FY9" s="161">
        <f t="shared" si="20"/>
        <v>0</v>
      </c>
      <c r="FZ9" s="161">
        <f t="shared" si="20"/>
        <v>0</v>
      </c>
      <c r="GA9" s="161">
        <f t="shared" si="20"/>
        <v>0</v>
      </c>
      <c r="GB9" s="162"/>
    </row>
    <row r="10" spans="1:189" ht="6.75" customHeight="1">
      <c r="A10" s="1"/>
      <c r="B10" s="99"/>
      <c r="C10" s="99"/>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100"/>
    </row>
    <row r="11" spans="1:189" s="20" customFormat="1" ht="33">
      <c r="B11" s="155"/>
      <c r="C11" s="156" t="str">
        <f>"Cost Mo "&amp;C$4</f>
        <v>Cost Mo 0</v>
      </c>
      <c r="D11" s="157" t="str">
        <f t="shared" ref="D11:BO11" si="21">"Cost Mo "&amp;D$4</f>
        <v>Cost Mo 1</v>
      </c>
      <c r="E11" s="157" t="str">
        <f t="shared" si="21"/>
        <v>Cost Mo 2</v>
      </c>
      <c r="F11" s="157" t="str">
        <f t="shared" si="21"/>
        <v>Cost Mo 3</v>
      </c>
      <c r="G11" s="157" t="str">
        <f t="shared" si="21"/>
        <v>Cost Mo 4</v>
      </c>
      <c r="H11" s="157" t="str">
        <f t="shared" si="21"/>
        <v>Cost Mo 5</v>
      </c>
      <c r="I11" s="157" t="str">
        <f t="shared" si="21"/>
        <v>Cost Mo 6</v>
      </c>
      <c r="J11" s="157" t="str">
        <f t="shared" si="21"/>
        <v>Cost Mo 7</v>
      </c>
      <c r="K11" s="157" t="str">
        <f t="shared" si="21"/>
        <v>Cost Mo 8</v>
      </c>
      <c r="L11" s="157" t="str">
        <f t="shared" si="21"/>
        <v>Cost Mo 9</v>
      </c>
      <c r="M11" s="157" t="str">
        <f t="shared" si="21"/>
        <v>Cost Mo 10</v>
      </c>
      <c r="N11" s="157" t="str">
        <f t="shared" si="21"/>
        <v>Cost Mo 11</v>
      </c>
      <c r="O11" s="157" t="str">
        <f t="shared" si="21"/>
        <v>Cost Mo 12</v>
      </c>
      <c r="P11" s="157" t="str">
        <f t="shared" si="21"/>
        <v>Cost Mo 13</v>
      </c>
      <c r="Q11" s="157" t="str">
        <f t="shared" si="21"/>
        <v>Cost Mo 14</v>
      </c>
      <c r="R11" s="157" t="str">
        <f t="shared" si="21"/>
        <v>Cost Mo 15</v>
      </c>
      <c r="S11" s="157" t="str">
        <f t="shared" si="21"/>
        <v>Cost Mo 16</v>
      </c>
      <c r="T11" s="157" t="str">
        <f t="shared" si="21"/>
        <v>Cost Mo 17</v>
      </c>
      <c r="U11" s="157" t="str">
        <f t="shared" si="21"/>
        <v>Cost Mo 18</v>
      </c>
      <c r="V11" s="157" t="str">
        <f t="shared" si="21"/>
        <v>Cost Mo 19</v>
      </c>
      <c r="W11" s="157" t="str">
        <f t="shared" si="21"/>
        <v>Cost Mo 20</v>
      </c>
      <c r="X11" s="157" t="str">
        <f t="shared" si="21"/>
        <v>Cost Mo 21</v>
      </c>
      <c r="Y11" s="157" t="str">
        <f t="shared" si="21"/>
        <v>Cost Mo 22</v>
      </c>
      <c r="Z11" s="157" t="str">
        <f t="shared" si="21"/>
        <v>Cost Mo 23</v>
      </c>
      <c r="AA11" s="157" t="str">
        <f t="shared" si="21"/>
        <v>Cost Mo 24</v>
      </c>
      <c r="AB11" s="157" t="str">
        <f t="shared" si="21"/>
        <v>Cost Mo 25</v>
      </c>
      <c r="AC11" s="157" t="str">
        <f t="shared" si="21"/>
        <v>Cost Mo 26</v>
      </c>
      <c r="AD11" s="157" t="str">
        <f t="shared" si="21"/>
        <v>Cost Mo 27</v>
      </c>
      <c r="AE11" s="157" t="str">
        <f t="shared" si="21"/>
        <v>Cost Mo 28</v>
      </c>
      <c r="AF11" s="157" t="str">
        <f t="shared" si="21"/>
        <v>Cost Mo 29</v>
      </c>
      <c r="AG11" s="157" t="str">
        <f t="shared" si="21"/>
        <v>Cost Mo 30</v>
      </c>
      <c r="AH11" s="157" t="str">
        <f t="shared" si="21"/>
        <v>Cost Mo 31</v>
      </c>
      <c r="AI11" s="157" t="str">
        <f t="shared" si="21"/>
        <v>Cost Mo 32</v>
      </c>
      <c r="AJ11" s="157" t="str">
        <f t="shared" si="21"/>
        <v>Cost Mo 33</v>
      </c>
      <c r="AK11" s="157" t="str">
        <f t="shared" si="21"/>
        <v>Cost Mo 34</v>
      </c>
      <c r="AL11" s="157" t="str">
        <f t="shared" si="21"/>
        <v>Cost Mo 35</v>
      </c>
      <c r="AM11" s="157" t="str">
        <f t="shared" si="21"/>
        <v>Cost Mo 36</v>
      </c>
      <c r="AN11" s="157" t="str">
        <f t="shared" si="21"/>
        <v>Cost Mo 37</v>
      </c>
      <c r="AO11" s="157" t="str">
        <f t="shared" si="21"/>
        <v>Cost Mo 38</v>
      </c>
      <c r="AP11" s="157" t="str">
        <f t="shared" si="21"/>
        <v>Cost Mo 39</v>
      </c>
      <c r="AQ11" s="157" t="str">
        <f t="shared" si="21"/>
        <v>Cost Mo 40</v>
      </c>
      <c r="AR11" s="157" t="str">
        <f t="shared" si="21"/>
        <v>Cost Mo 41</v>
      </c>
      <c r="AS11" s="157" t="str">
        <f t="shared" si="21"/>
        <v>Cost Mo 42</v>
      </c>
      <c r="AT11" s="157" t="str">
        <f t="shared" si="21"/>
        <v>Cost Mo 43</v>
      </c>
      <c r="AU11" s="157" t="str">
        <f t="shared" si="21"/>
        <v>Cost Mo 44</v>
      </c>
      <c r="AV11" s="157" t="str">
        <f t="shared" si="21"/>
        <v>Cost Mo 45</v>
      </c>
      <c r="AW11" s="157" t="str">
        <f t="shared" si="21"/>
        <v>Cost Mo 46</v>
      </c>
      <c r="AX11" s="157" t="str">
        <f t="shared" si="21"/>
        <v>Cost Mo 47</v>
      </c>
      <c r="AY11" s="157" t="str">
        <f t="shared" si="21"/>
        <v>Cost Mo 48</v>
      </c>
      <c r="AZ11" s="157" t="str">
        <f t="shared" si="21"/>
        <v>Cost Mo 49</v>
      </c>
      <c r="BA11" s="157" t="str">
        <f t="shared" si="21"/>
        <v>Cost Mo 50</v>
      </c>
      <c r="BB11" s="157" t="str">
        <f t="shared" si="21"/>
        <v>Cost Mo 51</v>
      </c>
      <c r="BC11" s="157" t="str">
        <f t="shared" si="21"/>
        <v>Cost Mo 52</v>
      </c>
      <c r="BD11" s="157" t="str">
        <f t="shared" si="21"/>
        <v>Cost Mo 53</v>
      </c>
      <c r="BE11" s="157" t="str">
        <f t="shared" si="21"/>
        <v>Cost Mo 54</v>
      </c>
      <c r="BF11" s="157" t="str">
        <f t="shared" si="21"/>
        <v>Cost Mo 55</v>
      </c>
      <c r="BG11" s="157" t="str">
        <f t="shared" si="21"/>
        <v>Cost Mo 56</v>
      </c>
      <c r="BH11" s="157" t="str">
        <f t="shared" si="21"/>
        <v>Cost Mo 57</v>
      </c>
      <c r="BI11" s="157" t="str">
        <f t="shared" si="21"/>
        <v>Cost Mo 58</v>
      </c>
      <c r="BJ11" s="157" t="str">
        <f t="shared" si="21"/>
        <v>Cost Mo 59</v>
      </c>
      <c r="BK11" s="157" t="str">
        <f t="shared" si="21"/>
        <v>Cost Mo 60</v>
      </c>
      <c r="BL11" s="157" t="str">
        <f t="shared" si="21"/>
        <v>Cost Mo 61</v>
      </c>
      <c r="BM11" s="157" t="str">
        <f t="shared" si="21"/>
        <v>Cost Mo 62</v>
      </c>
      <c r="BN11" s="157" t="str">
        <f t="shared" si="21"/>
        <v>Cost Mo 63</v>
      </c>
      <c r="BO11" s="157" t="str">
        <f t="shared" si="21"/>
        <v>Cost Mo 64</v>
      </c>
      <c r="BP11" s="157" t="str">
        <f t="shared" ref="BP11:EA11" si="22">"Cost Mo "&amp;BP$4</f>
        <v>Cost Mo 65</v>
      </c>
      <c r="BQ11" s="157" t="str">
        <f t="shared" si="22"/>
        <v>Cost Mo 66</v>
      </c>
      <c r="BR11" s="157" t="str">
        <f t="shared" si="22"/>
        <v>Cost Mo 67</v>
      </c>
      <c r="BS11" s="157" t="str">
        <f t="shared" si="22"/>
        <v>Cost Mo 68</v>
      </c>
      <c r="BT11" s="157" t="str">
        <f t="shared" si="22"/>
        <v>Cost Mo 69</v>
      </c>
      <c r="BU11" s="157" t="str">
        <f t="shared" si="22"/>
        <v>Cost Mo 70</v>
      </c>
      <c r="BV11" s="157" t="str">
        <f t="shared" si="22"/>
        <v>Cost Mo 71</v>
      </c>
      <c r="BW11" s="157" t="str">
        <f t="shared" si="22"/>
        <v>Cost Mo 72</v>
      </c>
      <c r="BX11" s="157" t="str">
        <f t="shared" si="22"/>
        <v>Cost Mo 73</v>
      </c>
      <c r="BY11" s="157" t="str">
        <f t="shared" si="22"/>
        <v>Cost Mo 74</v>
      </c>
      <c r="BZ11" s="157" t="str">
        <f t="shared" si="22"/>
        <v>Cost Mo 75</v>
      </c>
      <c r="CA11" s="157" t="str">
        <f t="shared" si="22"/>
        <v>Cost Mo 76</v>
      </c>
      <c r="CB11" s="157" t="str">
        <f t="shared" si="22"/>
        <v>Cost Mo 77</v>
      </c>
      <c r="CC11" s="157" t="str">
        <f t="shared" si="22"/>
        <v>Cost Mo 78</v>
      </c>
      <c r="CD11" s="157" t="str">
        <f t="shared" si="22"/>
        <v>Cost Mo 79</v>
      </c>
      <c r="CE11" s="157" t="str">
        <f t="shared" si="22"/>
        <v>Cost Mo 80</v>
      </c>
      <c r="CF11" s="157" t="str">
        <f t="shared" si="22"/>
        <v>Cost Mo 81</v>
      </c>
      <c r="CG11" s="157" t="str">
        <f t="shared" si="22"/>
        <v>Cost Mo 82</v>
      </c>
      <c r="CH11" s="157" t="str">
        <f t="shared" si="22"/>
        <v>Cost Mo 83</v>
      </c>
      <c r="CI11" s="157" t="str">
        <f t="shared" si="22"/>
        <v>Cost Mo 84</v>
      </c>
      <c r="CJ11" s="157" t="str">
        <f t="shared" si="22"/>
        <v>Cost Mo 85</v>
      </c>
      <c r="CK11" s="157" t="str">
        <f t="shared" si="22"/>
        <v>Cost Mo 86</v>
      </c>
      <c r="CL11" s="157" t="str">
        <f t="shared" si="22"/>
        <v>Cost Mo 87</v>
      </c>
      <c r="CM11" s="157" t="str">
        <f t="shared" si="22"/>
        <v>Cost Mo 88</v>
      </c>
      <c r="CN11" s="157" t="str">
        <f t="shared" si="22"/>
        <v>Cost Mo 89</v>
      </c>
      <c r="CO11" s="157" t="str">
        <f t="shared" si="22"/>
        <v>Cost Mo 90</v>
      </c>
      <c r="CP11" s="157" t="str">
        <f t="shared" si="22"/>
        <v>Cost Mo 91</v>
      </c>
      <c r="CQ11" s="157" t="str">
        <f t="shared" si="22"/>
        <v>Cost Mo 92</v>
      </c>
      <c r="CR11" s="157" t="str">
        <f t="shared" si="22"/>
        <v>Cost Mo 93</v>
      </c>
      <c r="CS11" s="157" t="str">
        <f t="shared" si="22"/>
        <v>Cost Mo 94</v>
      </c>
      <c r="CT11" s="157" t="str">
        <f t="shared" si="22"/>
        <v>Cost Mo 95</v>
      </c>
      <c r="CU11" s="157" t="str">
        <f t="shared" si="22"/>
        <v>Cost Mo 96</v>
      </c>
      <c r="CV11" s="157" t="str">
        <f t="shared" si="22"/>
        <v>Cost Mo 97</v>
      </c>
      <c r="CW11" s="157" t="str">
        <f t="shared" si="22"/>
        <v>Cost Mo 98</v>
      </c>
      <c r="CX11" s="157" t="str">
        <f t="shared" si="22"/>
        <v>Cost Mo 99</v>
      </c>
      <c r="CY11" s="157" t="str">
        <f t="shared" si="22"/>
        <v>Cost Mo 100</v>
      </c>
      <c r="CZ11" s="157" t="str">
        <f t="shared" si="22"/>
        <v>Cost Mo 101</v>
      </c>
      <c r="DA11" s="157" t="str">
        <f t="shared" si="22"/>
        <v>Cost Mo 102</v>
      </c>
      <c r="DB11" s="157" t="str">
        <f t="shared" si="22"/>
        <v>Cost Mo 103</v>
      </c>
      <c r="DC11" s="157" t="str">
        <f t="shared" si="22"/>
        <v>Cost Mo 104</v>
      </c>
      <c r="DD11" s="157" t="str">
        <f t="shared" si="22"/>
        <v>Cost Mo 105</v>
      </c>
      <c r="DE11" s="157" t="str">
        <f t="shared" si="22"/>
        <v>Cost Mo 106</v>
      </c>
      <c r="DF11" s="157" t="str">
        <f t="shared" si="22"/>
        <v>Cost Mo 107</v>
      </c>
      <c r="DG11" s="157" t="str">
        <f t="shared" si="22"/>
        <v>Cost Mo 108</v>
      </c>
      <c r="DH11" s="157" t="str">
        <f t="shared" si="22"/>
        <v>Cost Mo 109</v>
      </c>
      <c r="DI11" s="157" t="str">
        <f t="shared" si="22"/>
        <v>Cost Mo 110</v>
      </c>
      <c r="DJ11" s="157" t="str">
        <f t="shared" si="22"/>
        <v>Cost Mo 111</v>
      </c>
      <c r="DK11" s="157" t="str">
        <f t="shared" si="22"/>
        <v>Cost Mo 112</v>
      </c>
      <c r="DL11" s="157" t="str">
        <f t="shared" si="22"/>
        <v>Cost Mo 113</v>
      </c>
      <c r="DM11" s="157" t="str">
        <f t="shared" si="22"/>
        <v>Cost Mo 114</v>
      </c>
      <c r="DN11" s="157" t="str">
        <f t="shared" si="22"/>
        <v>Cost Mo 115</v>
      </c>
      <c r="DO11" s="157" t="str">
        <f t="shared" si="22"/>
        <v>Cost Mo 116</v>
      </c>
      <c r="DP11" s="157" t="str">
        <f t="shared" si="22"/>
        <v>Cost Mo 117</v>
      </c>
      <c r="DQ11" s="157" t="str">
        <f t="shared" si="22"/>
        <v>Cost Mo 118</v>
      </c>
      <c r="DR11" s="157" t="str">
        <f t="shared" si="22"/>
        <v>Cost Mo 119</v>
      </c>
      <c r="DS11" s="157" t="str">
        <f t="shared" si="22"/>
        <v>Cost Mo 120</v>
      </c>
      <c r="DT11" s="157" t="str">
        <f t="shared" si="22"/>
        <v>Cost Mo 121</v>
      </c>
      <c r="DU11" s="157" t="str">
        <f t="shared" si="22"/>
        <v>Cost Mo 122</v>
      </c>
      <c r="DV11" s="157" t="str">
        <f t="shared" si="22"/>
        <v>Cost Mo 123</v>
      </c>
      <c r="DW11" s="157" t="str">
        <f t="shared" si="22"/>
        <v>Cost Mo 124</v>
      </c>
      <c r="DX11" s="157" t="str">
        <f t="shared" si="22"/>
        <v>Cost Mo 125</v>
      </c>
      <c r="DY11" s="157" t="str">
        <f t="shared" si="22"/>
        <v>Cost Mo 126</v>
      </c>
      <c r="DZ11" s="157" t="str">
        <f t="shared" si="22"/>
        <v>Cost Mo 127</v>
      </c>
      <c r="EA11" s="157" t="str">
        <f t="shared" si="22"/>
        <v>Cost Mo 128</v>
      </c>
      <c r="EB11" s="157" t="str">
        <f t="shared" ref="EB11:GA11" si="23">"Cost Mo "&amp;EB$4</f>
        <v>Cost Mo 129</v>
      </c>
      <c r="EC11" s="157" t="str">
        <f t="shared" si="23"/>
        <v>Cost Mo 130</v>
      </c>
      <c r="ED11" s="157" t="str">
        <f t="shared" si="23"/>
        <v>Cost Mo 131</v>
      </c>
      <c r="EE11" s="157" t="str">
        <f t="shared" si="23"/>
        <v>Cost Mo 132</v>
      </c>
      <c r="EF11" s="157" t="str">
        <f t="shared" si="23"/>
        <v>Cost Mo 133</v>
      </c>
      <c r="EG11" s="157" t="str">
        <f t="shared" si="23"/>
        <v>Cost Mo 134</v>
      </c>
      <c r="EH11" s="157" t="str">
        <f t="shared" si="23"/>
        <v>Cost Mo 135</v>
      </c>
      <c r="EI11" s="157" t="str">
        <f t="shared" si="23"/>
        <v>Cost Mo 136</v>
      </c>
      <c r="EJ11" s="157" t="str">
        <f t="shared" si="23"/>
        <v>Cost Mo 137</v>
      </c>
      <c r="EK11" s="157" t="str">
        <f t="shared" si="23"/>
        <v>Cost Mo 138</v>
      </c>
      <c r="EL11" s="157" t="str">
        <f t="shared" si="23"/>
        <v>Cost Mo 139</v>
      </c>
      <c r="EM11" s="157" t="str">
        <f t="shared" si="23"/>
        <v>Cost Mo 140</v>
      </c>
      <c r="EN11" s="157" t="str">
        <f t="shared" si="23"/>
        <v>Cost Mo 141</v>
      </c>
      <c r="EO11" s="157" t="str">
        <f t="shared" si="23"/>
        <v>Cost Mo 142</v>
      </c>
      <c r="EP11" s="157" t="str">
        <f t="shared" si="23"/>
        <v>Cost Mo 143</v>
      </c>
      <c r="EQ11" s="157" t="str">
        <f t="shared" si="23"/>
        <v>Cost Mo 144</v>
      </c>
      <c r="ER11" s="157" t="str">
        <f t="shared" si="23"/>
        <v>Cost Mo 145</v>
      </c>
      <c r="ES11" s="157" t="str">
        <f t="shared" si="23"/>
        <v>Cost Mo 146</v>
      </c>
      <c r="ET11" s="157" t="str">
        <f t="shared" si="23"/>
        <v>Cost Mo 147</v>
      </c>
      <c r="EU11" s="157" t="str">
        <f t="shared" si="23"/>
        <v>Cost Mo 148</v>
      </c>
      <c r="EV11" s="157" t="str">
        <f t="shared" si="23"/>
        <v>Cost Mo 149</v>
      </c>
      <c r="EW11" s="157" t="str">
        <f t="shared" si="23"/>
        <v>Cost Mo 150</v>
      </c>
      <c r="EX11" s="157" t="str">
        <f t="shared" si="23"/>
        <v>Cost Mo 151</v>
      </c>
      <c r="EY11" s="157" t="str">
        <f t="shared" si="23"/>
        <v>Cost Mo 152</v>
      </c>
      <c r="EZ11" s="157" t="str">
        <f t="shared" si="23"/>
        <v>Cost Mo 153</v>
      </c>
      <c r="FA11" s="157" t="str">
        <f t="shared" si="23"/>
        <v>Cost Mo 154</v>
      </c>
      <c r="FB11" s="157" t="str">
        <f t="shared" si="23"/>
        <v>Cost Mo 155</v>
      </c>
      <c r="FC11" s="157" t="str">
        <f t="shared" si="23"/>
        <v>Cost Mo 156</v>
      </c>
      <c r="FD11" s="157" t="str">
        <f t="shared" si="23"/>
        <v>Cost Mo 157</v>
      </c>
      <c r="FE11" s="157" t="str">
        <f t="shared" si="23"/>
        <v>Cost Mo 158</v>
      </c>
      <c r="FF11" s="157" t="str">
        <f t="shared" si="23"/>
        <v>Cost Mo 159</v>
      </c>
      <c r="FG11" s="157" t="str">
        <f t="shared" si="23"/>
        <v>Cost Mo 160</v>
      </c>
      <c r="FH11" s="157" t="str">
        <f t="shared" si="23"/>
        <v>Cost Mo 161</v>
      </c>
      <c r="FI11" s="157" t="str">
        <f t="shared" si="23"/>
        <v>Cost Mo 162</v>
      </c>
      <c r="FJ11" s="157" t="str">
        <f t="shared" si="23"/>
        <v>Cost Mo 163</v>
      </c>
      <c r="FK11" s="157" t="str">
        <f t="shared" si="23"/>
        <v>Cost Mo 164</v>
      </c>
      <c r="FL11" s="157" t="str">
        <f t="shared" si="23"/>
        <v>Cost Mo 165</v>
      </c>
      <c r="FM11" s="157" t="str">
        <f t="shared" si="23"/>
        <v>Cost Mo 166</v>
      </c>
      <c r="FN11" s="157" t="str">
        <f t="shared" si="23"/>
        <v>Cost Mo 167</v>
      </c>
      <c r="FO11" s="157" t="str">
        <f t="shared" si="23"/>
        <v>Cost Mo 168</v>
      </c>
      <c r="FP11" s="157" t="str">
        <f t="shared" si="23"/>
        <v>Cost Mo 169</v>
      </c>
      <c r="FQ11" s="157" t="str">
        <f t="shared" si="23"/>
        <v>Cost Mo 170</v>
      </c>
      <c r="FR11" s="157" t="str">
        <f t="shared" si="23"/>
        <v>Cost Mo 171</v>
      </c>
      <c r="FS11" s="157" t="str">
        <f t="shared" si="23"/>
        <v>Cost Mo 172</v>
      </c>
      <c r="FT11" s="157" t="str">
        <f t="shared" si="23"/>
        <v>Cost Mo 173</v>
      </c>
      <c r="FU11" s="157" t="str">
        <f t="shared" si="23"/>
        <v>Cost Mo 174</v>
      </c>
      <c r="FV11" s="157" t="str">
        <f t="shared" si="23"/>
        <v>Cost Mo 175</v>
      </c>
      <c r="FW11" s="157" t="str">
        <f t="shared" si="23"/>
        <v>Cost Mo 176</v>
      </c>
      <c r="FX11" s="157" t="str">
        <f t="shared" si="23"/>
        <v>Cost Mo 177</v>
      </c>
      <c r="FY11" s="157" t="str">
        <f t="shared" si="23"/>
        <v>Cost Mo 178</v>
      </c>
      <c r="FZ11" s="157" t="str">
        <f t="shared" si="23"/>
        <v>Cost Mo 179</v>
      </c>
      <c r="GA11" s="157" t="str">
        <f t="shared" si="23"/>
        <v>Cost Mo 180</v>
      </c>
      <c r="GB11" s="158"/>
    </row>
    <row r="12" spans="1:189" ht="16.5" customHeight="1">
      <c r="A12" s="1"/>
      <c r="B12" s="99"/>
      <c r="C12" s="160">
        <f t="shared" ref="C12:O12" si="24">IFERROR(IF(C$4=0,-1*EstROWCostCalc,IF(C$4&gt;2,SMB12moPenCalc/12*SMBCalcQBs*SMBCostCalc*-1,IF(C$4=2,SMB12moPenCalc*C$4/12*SMBCalcQBs*SMBCostCalc*-1))+SMBOpexLoad*C$6*-1+IF(C$4&gt;3,ENT12moPenCalc/12*ENTCalcQBs*ENTCostCalc*-1,IF(C$4=3,ENT12moPenCalc*C$4/12*ENTCalcQBs*ENTCostCalc*-1))+ENTOpexLoad*C$9*-1),0)</f>
        <v>0</v>
      </c>
      <c r="D12" s="161">
        <f t="shared" si="24"/>
        <v>0</v>
      </c>
      <c r="E12" s="161">
        <f t="shared" si="24"/>
        <v>0</v>
      </c>
      <c r="F12" s="161">
        <f t="shared" si="24"/>
        <v>0</v>
      </c>
      <c r="G12" s="161">
        <f t="shared" si="24"/>
        <v>0</v>
      </c>
      <c r="H12" s="161">
        <f t="shared" si="24"/>
        <v>0</v>
      </c>
      <c r="I12" s="161">
        <f t="shared" si="24"/>
        <v>0</v>
      </c>
      <c r="J12" s="161">
        <f t="shared" si="24"/>
        <v>0</v>
      </c>
      <c r="K12" s="161">
        <f t="shared" si="24"/>
        <v>0</v>
      </c>
      <c r="L12" s="161">
        <f t="shared" si="24"/>
        <v>0</v>
      </c>
      <c r="M12" s="161">
        <f t="shared" si="24"/>
        <v>0</v>
      </c>
      <c r="N12" s="161">
        <f t="shared" si="24"/>
        <v>0</v>
      </c>
      <c r="O12" s="161">
        <f t="shared" si="24"/>
        <v>0</v>
      </c>
      <c r="P12" s="161">
        <f t="shared" ref="P12:AM12" si="25">IFERROR(SUM((SMB36moPenCalc-SMB12moPenCalc)/24*SMBCalcQBs*SMBCostCalc+SMBOpexLoad*P$6,(ENT36moPenCalc-ENT12moPenCalc)/24*ENTCalcQBs*ENTCostCalc+ENTOpexLoad*P$9)*-1,0)</f>
        <v>0</v>
      </c>
      <c r="Q12" s="161">
        <f t="shared" si="25"/>
        <v>0</v>
      </c>
      <c r="R12" s="161">
        <f t="shared" si="25"/>
        <v>0</v>
      </c>
      <c r="S12" s="161">
        <f t="shared" si="25"/>
        <v>0</v>
      </c>
      <c r="T12" s="161">
        <f t="shared" si="25"/>
        <v>0</v>
      </c>
      <c r="U12" s="161">
        <f t="shared" si="25"/>
        <v>0</v>
      </c>
      <c r="V12" s="161">
        <f t="shared" si="25"/>
        <v>0</v>
      </c>
      <c r="W12" s="161">
        <f t="shared" si="25"/>
        <v>0</v>
      </c>
      <c r="X12" s="161">
        <f t="shared" si="25"/>
        <v>0</v>
      </c>
      <c r="Y12" s="161">
        <f t="shared" si="25"/>
        <v>0</v>
      </c>
      <c r="Z12" s="161">
        <f t="shared" si="25"/>
        <v>0</v>
      </c>
      <c r="AA12" s="161">
        <f t="shared" si="25"/>
        <v>0</v>
      </c>
      <c r="AB12" s="161">
        <f t="shared" si="25"/>
        <v>0</v>
      </c>
      <c r="AC12" s="161">
        <f t="shared" si="25"/>
        <v>0</v>
      </c>
      <c r="AD12" s="161">
        <f t="shared" si="25"/>
        <v>0</v>
      </c>
      <c r="AE12" s="161">
        <f t="shared" si="25"/>
        <v>0</v>
      </c>
      <c r="AF12" s="161">
        <f t="shared" si="25"/>
        <v>0</v>
      </c>
      <c r="AG12" s="161">
        <f t="shared" si="25"/>
        <v>0</v>
      </c>
      <c r="AH12" s="161">
        <f t="shared" si="25"/>
        <v>0</v>
      </c>
      <c r="AI12" s="161">
        <f t="shared" si="25"/>
        <v>0</v>
      </c>
      <c r="AJ12" s="161">
        <f t="shared" si="25"/>
        <v>0</v>
      </c>
      <c r="AK12" s="161">
        <f t="shared" si="25"/>
        <v>0</v>
      </c>
      <c r="AL12" s="161">
        <f t="shared" si="25"/>
        <v>0</v>
      </c>
      <c r="AM12" s="161">
        <f t="shared" si="25"/>
        <v>0</v>
      </c>
      <c r="AN12" s="161">
        <f t="shared" ref="AN12:CY12" si="26">IFERROR(SUM(SMBOpexLoad*AN$6,ENTOpexLoad*AN$9)*-1+(-1*AccessFeesMonthly),0)</f>
        <v>0</v>
      </c>
      <c r="AO12" s="161">
        <f t="shared" si="26"/>
        <v>0</v>
      </c>
      <c r="AP12" s="161">
        <f t="shared" si="26"/>
        <v>0</v>
      </c>
      <c r="AQ12" s="161">
        <f t="shared" si="26"/>
        <v>0</v>
      </c>
      <c r="AR12" s="161">
        <f t="shared" si="26"/>
        <v>0</v>
      </c>
      <c r="AS12" s="161">
        <f t="shared" si="26"/>
        <v>0</v>
      </c>
      <c r="AT12" s="161">
        <f t="shared" si="26"/>
        <v>0</v>
      </c>
      <c r="AU12" s="161">
        <f t="shared" si="26"/>
        <v>0</v>
      </c>
      <c r="AV12" s="161">
        <f t="shared" si="26"/>
        <v>0</v>
      </c>
      <c r="AW12" s="161">
        <f t="shared" si="26"/>
        <v>0</v>
      </c>
      <c r="AX12" s="161">
        <f t="shared" si="26"/>
        <v>0</v>
      </c>
      <c r="AY12" s="161">
        <f t="shared" si="26"/>
        <v>0</v>
      </c>
      <c r="AZ12" s="161">
        <f t="shared" si="26"/>
        <v>0</v>
      </c>
      <c r="BA12" s="161">
        <f t="shared" si="26"/>
        <v>0</v>
      </c>
      <c r="BB12" s="161">
        <f t="shared" si="26"/>
        <v>0</v>
      </c>
      <c r="BC12" s="161">
        <f t="shared" si="26"/>
        <v>0</v>
      </c>
      <c r="BD12" s="161">
        <f t="shared" si="26"/>
        <v>0</v>
      </c>
      <c r="BE12" s="161">
        <f t="shared" si="26"/>
        <v>0</v>
      </c>
      <c r="BF12" s="161">
        <f t="shared" si="26"/>
        <v>0</v>
      </c>
      <c r="BG12" s="161">
        <f t="shared" si="26"/>
        <v>0</v>
      </c>
      <c r="BH12" s="161">
        <f t="shared" si="26"/>
        <v>0</v>
      </c>
      <c r="BI12" s="161">
        <f t="shared" si="26"/>
        <v>0</v>
      </c>
      <c r="BJ12" s="161">
        <f t="shared" si="26"/>
        <v>0</v>
      </c>
      <c r="BK12" s="161">
        <f t="shared" si="26"/>
        <v>0</v>
      </c>
      <c r="BL12" s="161">
        <f t="shared" si="26"/>
        <v>0</v>
      </c>
      <c r="BM12" s="161">
        <f t="shared" si="26"/>
        <v>0</v>
      </c>
      <c r="BN12" s="161">
        <f t="shared" si="26"/>
        <v>0</v>
      </c>
      <c r="BO12" s="161">
        <f t="shared" si="26"/>
        <v>0</v>
      </c>
      <c r="BP12" s="161">
        <f t="shared" si="26"/>
        <v>0</v>
      </c>
      <c r="BQ12" s="161">
        <f t="shared" si="26"/>
        <v>0</v>
      </c>
      <c r="BR12" s="161">
        <f t="shared" si="26"/>
        <v>0</v>
      </c>
      <c r="BS12" s="161">
        <f t="shared" si="26"/>
        <v>0</v>
      </c>
      <c r="BT12" s="161">
        <f t="shared" si="26"/>
        <v>0</v>
      </c>
      <c r="BU12" s="161">
        <f t="shared" si="26"/>
        <v>0</v>
      </c>
      <c r="BV12" s="161">
        <f t="shared" si="26"/>
        <v>0</v>
      </c>
      <c r="BW12" s="161">
        <f t="shared" si="26"/>
        <v>0</v>
      </c>
      <c r="BX12" s="161">
        <f t="shared" si="26"/>
        <v>0</v>
      </c>
      <c r="BY12" s="161">
        <f t="shared" si="26"/>
        <v>0</v>
      </c>
      <c r="BZ12" s="161">
        <f t="shared" si="26"/>
        <v>0</v>
      </c>
      <c r="CA12" s="161">
        <f t="shared" si="26"/>
        <v>0</v>
      </c>
      <c r="CB12" s="161">
        <f t="shared" si="26"/>
        <v>0</v>
      </c>
      <c r="CC12" s="161">
        <f t="shared" si="26"/>
        <v>0</v>
      </c>
      <c r="CD12" s="161">
        <f t="shared" si="26"/>
        <v>0</v>
      </c>
      <c r="CE12" s="161">
        <f t="shared" si="26"/>
        <v>0</v>
      </c>
      <c r="CF12" s="161">
        <f t="shared" si="26"/>
        <v>0</v>
      </c>
      <c r="CG12" s="161">
        <f t="shared" si="26"/>
        <v>0</v>
      </c>
      <c r="CH12" s="161">
        <f t="shared" si="26"/>
        <v>0</v>
      </c>
      <c r="CI12" s="161">
        <f t="shared" si="26"/>
        <v>0</v>
      </c>
      <c r="CJ12" s="161">
        <f t="shared" si="26"/>
        <v>0</v>
      </c>
      <c r="CK12" s="161">
        <f t="shared" si="26"/>
        <v>0</v>
      </c>
      <c r="CL12" s="161">
        <f t="shared" si="26"/>
        <v>0</v>
      </c>
      <c r="CM12" s="161">
        <f t="shared" si="26"/>
        <v>0</v>
      </c>
      <c r="CN12" s="161">
        <f t="shared" si="26"/>
        <v>0</v>
      </c>
      <c r="CO12" s="161">
        <f t="shared" si="26"/>
        <v>0</v>
      </c>
      <c r="CP12" s="161">
        <f t="shared" si="26"/>
        <v>0</v>
      </c>
      <c r="CQ12" s="161">
        <f t="shared" si="26"/>
        <v>0</v>
      </c>
      <c r="CR12" s="161">
        <f t="shared" si="26"/>
        <v>0</v>
      </c>
      <c r="CS12" s="161">
        <f t="shared" si="26"/>
        <v>0</v>
      </c>
      <c r="CT12" s="161">
        <f t="shared" si="26"/>
        <v>0</v>
      </c>
      <c r="CU12" s="161">
        <f t="shared" si="26"/>
        <v>0</v>
      </c>
      <c r="CV12" s="161">
        <f t="shared" si="26"/>
        <v>0</v>
      </c>
      <c r="CW12" s="161">
        <f t="shared" si="26"/>
        <v>0</v>
      </c>
      <c r="CX12" s="161">
        <f t="shared" si="26"/>
        <v>0</v>
      </c>
      <c r="CY12" s="161">
        <f t="shared" si="26"/>
        <v>0</v>
      </c>
      <c r="CZ12" s="161">
        <f t="shared" ref="CZ12:FK12" si="27">IFERROR(SUM(SMBOpexLoad*CZ$6,ENTOpexLoad*CZ$9)*-1+(-1*AccessFeesMonthly),0)</f>
        <v>0</v>
      </c>
      <c r="DA12" s="161">
        <f t="shared" si="27"/>
        <v>0</v>
      </c>
      <c r="DB12" s="161">
        <f t="shared" si="27"/>
        <v>0</v>
      </c>
      <c r="DC12" s="161">
        <f t="shared" si="27"/>
        <v>0</v>
      </c>
      <c r="DD12" s="161">
        <f t="shared" si="27"/>
        <v>0</v>
      </c>
      <c r="DE12" s="161">
        <f t="shared" si="27"/>
        <v>0</v>
      </c>
      <c r="DF12" s="161">
        <f t="shared" si="27"/>
        <v>0</v>
      </c>
      <c r="DG12" s="161">
        <f t="shared" si="27"/>
        <v>0</v>
      </c>
      <c r="DH12" s="161">
        <f t="shared" si="27"/>
        <v>0</v>
      </c>
      <c r="DI12" s="161">
        <f t="shared" si="27"/>
        <v>0</v>
      </c>
      <c r="DJ12" s="161">
        <f t="shared" si="27"/>
        <v>0</v>
      </c>
      <c r="DK12" s="161">
        <f t="shared" si="27"/>
        <v>0</v>
      </c>
      <c r="DL12" s="161">
        <f t="shared" si="27"/>
        <v>0</v>
      </c>
      <c r="DM12" s="161">
        <f t="shared" si="27"/>
        <v>0</v>
      </c>
      <c r="DN12" s="161">
        <f t="shared" si="27"/>
        <v>0</v>
      </c>
      <c r="DO12" s="161">
        <f t="shared" si="27"/>
        <v>0</v>
      </c>
      <c r="DP12" s="161">
        <f t="shared" si="27"/>
        <v>0</v>
      </c>
      <c r="DQ12" s="161">
        <f t="shared" si="27"/>
        <v>0</v>
      </c>
      <c r="DR12" s="161">
        <f t="shared" si="27"/>
        <v>0</v>
      </c>
      <c r="DS12" s="161">
        <f t="shared" si="27"/>
        <v>0</v>
      </c>
      <c r="DT12" s="161">
        <f t="shared" si="27"/>
        <v>0</v>
      </c>
      <c r="DU12" s="161">
        <f t="shared" si="27"/>
        <v>0</v>
      </c>
      <c r="DV12" s="161">
        <f t="shared" si="27"/>
        <v>0</v>
      </c>
      <c r="DW12" s="161">
        <f t="shared" si="27"/>
        <v>0</v>
      </c>
      <c r="DX12" s="161">
        <f t="shared" si="27"/>
        <v>0</v>
      </c>
      <c r="DY12" s="161">
        <f t="shared" si="27"/>
        <v>0</v>
      </c>
      <c r="DZ12" s="161">
        <f t="shared" si="27"/>
        <v>0</v>
      </c>
      <c r="EA12" s="161">
        <f t="shared" si="27"/>
        <v>0</v>
      </c>
      <c r="EB12" s="161">
        <f t="shared" si="27"/>
        <v>0</v>
      </c>
      <c r="EC12" s="161">
        <f t="shared" si="27"/>
        <v>0</v>
      </c>
      <c r="ED12" s="161">
        <f t="shared" si="27"/>
        <v>0</v>
      </c>
      <c r="EE12" s="161">
        <f t="shared" si="27"/>
        <v>0</v>
      </c>
      <c r="EF12" s="161">
        <f t="shared" si="27"/>
        <v>0</v>
      </c>
      <c r="EG12" s="161">
        <f t="shared" si="27"/>
        <v>0</v>
      </c>
      <c r="EH12" s="161">
        <f t="shared" si="27"/>
        <v>0</v>
      </c>
      <c r="EI12" s="161">
        <f t="shared" si="27"/>
        <v>0</v>
      </c>
      <c r="EJ12" s="161">
        <f t="shared" si="27"/>
        <v>0</v>
      </c>
      <c r="EK12" s="161">
        <f t="shared" si="27"/>
        <v>0</v>
      </c>
      <c r="EL12" s="161">
        <f t="shared" si="27"/>
        <v>0</v>
      </c>
      <c r="EM12" s="161">
        <f t="shared" si="27"/>
        <v>0</v>
      </c>
      <c r="EN12" s="161">
        <f t="shared" si="27"/>
        <v>0</v>
      </c>
      <c r="EO12" s="161">
        <f t="shared" si="27"/>
        <v>0</v>
      </c>
      <c r="EP12" s="161">
        <f t="shared" si="27"/>
        <v>0</v>
      </c>
      <c r="EQ12" s="161">
        <f t="shared" si="27"/>
        <v>0</v>
      </c>
      <c r="ER12" s="161">
        <f t="shared" si="27"/>
        <v>0</v>
      </c>
      <c r="ES12" s="161">
        <f t="shared" si="27"/>
        <v>0</v>
      </c>
      <c r="ET12" s="161">
        <f t="shared" si="27"/>
        <v>0</v>
      </c>
      <c r="EU12" s="161">
        <f t="shared" si="27"/>
        <v>0</v>
      </c>
      <c r="EV12" s="161">
        <f t="shared" si="27"/>
        <v>0</v>
      </c>
      <c r="EW12" s="161">
        <f t="shared" si="27"/>
        <v>0</v>
      </c>
      <c r="EX12" s="161">
        <f t="shared" si="27"/>
        <v>0</v>
      </c>
      <c r="EY12" s="161">
        <f t="shared" si="27"/>
        <v>0</v>
      </c>
      <c r="EZ12" s="161">
        <f t="shared" si="27"/>
        <v>0</v>
      </c>
      <c r="FA12" s="161">
        <f t="shared" si="27"/>
        <v>0</v>
      </c>
      <c r="FB12" s="161">
        <f t="shared" si="27"/>
        <v>0</v>
      </c>
      <c r="FC12" s="161">
        <f t="shared" si="27"/>
        <v>0</v>
      </c>
      <c r="FD12" s="161">
        <f t="shared" si="27"/>
        <v>0</v>
      </c>
      <c r="FE12" s="161">
        <f t="shared" si="27"/>
        <v>0</v>
      </c>
      <c r="FF12" s="161">
        <f t="shared" si="27"/>
        <v>0</v>
      </c>
      <c r="FG12" s="161">
        <f t="shared" si="27"/>
        <v>0</v>
      </c>
      <c r="FH12" s="161">
        <f t="shared" si="27"/>
        <v>0</v>
      </c>
      <c r="FI12" s="161">
        <f t="shared" si="27"/>
        <v>0</v>
      </c>
      <c r="FJ12" s="161">
        <f t="shared" si="27"/>
        <v>0</v>
      </c>
      <c r="FK12" s="161">
        <f t="shared" si="27"/>
        <v>0</v>
      </c>
      <c r="FL12" s="161">
        <f t="shared" ref="FL12:GA12" si="28">IFERROR(SUM(SMBOpexLoad*FL$6,ENTOpexLoad*FL$9)*-1+(-1*AccessFeesMonthly),0)</f>
        <v>0</v>
      </c>
      <c r="FM12" s="161">
        <f t="shared" si="28"/>
        <v>0</v>
      </c>
      <c r="FN12" s="161">
        <f t="shared" si="28"/>
        <v>0</v>
      </c>
      <c r="FO12" s="161">
        <f t="shared" si="28"/>
        <v>0</v>
      </c>
      <c r="FP12" s="161">
        <f t="shared" si="28"/>
        <v>0</v>
      </c>
      <c r="FQ12" s="161">
        <f t="shared" si="28"/>
        <v>0</v>
      </c>
      <c r="FR12" s="161">
        <f t="shared" si="28"/>
        <v>0</v>
      </c>
      <c r="FS12" s="161">
        <f t="shared" si="28"/>
        <v>0</v>
      </c>
      <c r="FT12" s="161">
        <f t="shared" si="28"/>
        <v>0</v>
      </c>
      <c r="FU12" s="161">
        <f t="shared" si="28"/>
        <v>0</v>
      </c>
      <c r="FV12" s="161">
        <f t="shared" si="28"/>
        <v>0</v>
      </c>
      <c r="FW12" s="161">
        <f t="shared" si="28"/>
        <v>0</v>
      </c>
      <c r="FX12" s="161">
        <f t="shared" si="28"/>
        <v>0</v>
      </c>
      <c r="FY12" s="161">
        <f t="shared" si="28"/>
        <v>0</v>
      </c>
      <c r="FZ12" s="161">
        <f t="shared" si="28"/>
        <v>0</v>
      </c>
      <c r="GA12" s="161">
        <f t="shared" si="28"/>
        <v>0</v>
      </c>
      <c r="GB12" s="162"/>
    </row>
    <row r="13" spans="1:189" ht="6.75" customHeight="1">
      <c r="A13" s="1"/>
      <c r="B13" s="99"/>
      <c r="C13" s="99"/>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100"/>
    </row>
    <row r="14" spans="1:189" s="20" customFormat="1" ht="33">
      <c r="B14" s="155"/>
      <c r="C14" s="156" t="str">
        <f>"Cash Flow "&amp;C$4</f>
        <v>Cash Flow 0</v>
      </c>
      <c r="D14" s="157" t="str">
        <f t="shared" ref="D14:BO14" si="29">"Cash Flow "&amp;D$4</f>
        <v>Cash Flow 1</v>
      </c>
      <c r="E14" s="157" t="str">
        <f t="shared" si="29"/>
        <v>Cash Flow 2</v>
      </c>
      <c r="F14" s="157" t="str">
        <f t="shared" si="29"/>
        <v>Cash Flow 3</v>
      </c>
      <c r="G14" s="157" t="str">
        <f t="shared" si="29"/>
        <v>Cash Flow 4</v>
      </c>
      <c r="H14" s="157" t="str">
        <f t="shared" si="29"/>
        <v>Cash Flow 5</v>
      </c>
      <c r="I14" s="157" t="str">
        <f t="shared" si="29"/>
        <v>Cash Flow 6</v>
      </c>
      <c r="J14" s="157" t="str">
        <f t="shared" si="29"/>
        <v>Cash Flow 7</v>
      </c>
      <c r="K14" s="157" t="str">
        <f t="shared" si="29"/>
        <v>Cash Flow 8</v>
      </c>
      <c r="L14" s="157" t="str">
        <f t="shared" si="29"/>
        <v>Cash Flow 9</v>
      </c>
      <c r="M14" s="157" t="str">
        <f t="shared" si="29"/>
        <v>Cash Flow 10</v>
      </c>
      <c r="N14" s="157" t="str">
        <f t="shared" si="29"/>
        <v>Cash Flow 11</v>
      </c>
      <c r="O14" s="157" t="str">
        <f t="shared" si="29"/>
        <v>Cash Flow 12</v>
      </c>
      <c r="P14" s="157" t="str">
        <f t="shared" si="29"/>
        <v>Cash Flow 13</v>
      </c>
      <c r="Q14" s="157" t="str">
        <f t="shared" si="29"/>
        <v>Cash Flow 14</v>
      </c>
      <c r="R14" s="157" t="str">
        <f t="shared" si="29"/>
        <v>Cash Flow 15</v>
      </c>
      <c r="S14" s="157" t="str">
        <f t="shared" si="29"/>
        <v>Cash Flow 16</v>
      </c>
      <c r="T14" s="157" t="str">
        <f t="shared" si="29"/>
        <v>Cash Flow 17</v>
      </c>
      <c r="U14" s="157" t="str">
        <f t="shared" si="29"/>
        <v>Cash Flow 18</v>
      </c>
      <c r="V14" s="157" t="str">
        <f t="shared" si="29"/>
        <v>Cash Flow 19</v>
      </c>
      <c r="W14" s="157" t="str">
        <f t="shared" si="29"/>
        <v>Cash Flow 20</v>
      </c>
      <c r="X14" s="157" t="str">
        <f t="shared" si="29"/>
        <v>Cash Flow 21</v>
      </c>
      <c r="Y14" s="157" t="str">
        <f t="shared" si="29"/>
        <v>Cash Flow 22</v>
      </c>
      <c r="Z14" s="157" t="str">
        <f t="shared" si="29"/>
        <v>Cash Flow 23</v>
      </c>
      <c r="AA14" s="157" t="str">
        <f t="shared" si="29"/>
        <v>Cash Flow 24</v>
      </c>
      <c r="AB14" s="157" t="str">
        <f t="shared" si="29"/>
        <v>Cash Flow 25</v>
      </c>
      <c r="AC14" s="157" t="str">
        <f t="shared" si="29"/>
        <v>Cash Flow 26</v>
      </c>
      <c r="AD14" s="157" t="str">
        <f t="shared" si="29"/>
        <v>Cash Flow 27</v>
      </c>
      <c r="AE14" s="157" t="str">
        <f t="shared" si="29"/>
        <v>Cash Flow 28</v>
      </c>
      <c r="AF14" s="157" t="str">
        <f t="shared" si="29"/>
        <v>Cash Flow 29</v>
      </c>
      <c r="AG14" s="157" t="str">
        <f t="shared" si="29"/>
        <v>Cash Flow 30</v>
      </c>
      <c r="AH14" s="157" t="str">
        <f t="shared" si="29"/>
        <v>Cash Flow 31</v>
      </c>
      <c r="AI14" s="157" t="str">
        <f t="shared" si="29"/>
        <v>Cash Flow 32</v>
      </c>
      <c r="AJ14" s="157" t="str">
        <f t="shared" si="29"/>
        <v>Cash Flow 33</v>
      </c>
      <c r="AK14" s="157" t="str">
        <f t="shared" si="29"/>
        <v>Cash Flow 34</v>
      </c>
      <c r="AL14" s="157" t="str">
        <f t="shared" si="29"/>
        <v>Cash Flow 35</v>
      </c>
      <c r="AM14" s="157" t="str">
        <f t="shared" si="29"/>
        <v>Cash Flow 36</v>
      </c>
      <c r="AN14" s="157" t="str">
        <f t="shared" si="29"/>
        <v>Cash Flow 37</v>
      </c>
      <c r="AO14" s="157" t="str">
        <f t="shared" si="29"/>
        <v>Cash Flow 38</v>
      </c>
      <c r="AP14" s="157" t="str">
        <f t="shared" si="29"/>
        <v>Cash Flow 39</v>
      </c>
      <c r="AQ14" s="157" t="str">
        <f t="shared" si="29"/>
        <v>Cash Flow 40</v>
      </c>
      <c r="AR14" s="157" t="str">
        <f t="shared" si="29"/>
        <v>Cash Flow 41</v>
      </c>
      <c r="AS14" s="157" t="str">
        <f t="shared" si="29"/>
        <v>Cash Flow 42</v>
      </c>
      <c r="AT14" s="157" t="str">
        <f t="shared" si="29"/>
        <v>Cash Flow 43</v>
      </c>
      <c r="AU14" s="157" t="str">
        <f t="shared" si="29"/>
        <v>Cash Flow 44</v>
      </c>
      <c r="AV14" s="157" t="str">
        <f t="shared" si="29"/>
        <v>Cash Flow 45</v>
      </c>
      <c r="AW14" s="157" t="str">
        <f t="shared" si="29"/>
        <v>Cash Flow 46</v>
      </c>
      <c r="AX14" s="157" t="str">
        <f t="shared" si="29"/>
        <v>Cash Flow 47</v>
      </c>
      <c r="AY14" s="157" t="str">
        <f t="shared" si="29"/>
        <v>Cash Flow 48</v>
      </c>
      <c r="AZ14" s="157" t="str">
        <f t="shared" si="29"/>
        <v>Cash Flow 49</v>
      </c>
      <c r="BA14" s="157" t="str">
        <f t="shared" si="29"/>
        <v>Cash Flow 50</v>
      </c>
      <c r="BB14" s="157" t="str">
        <f t="shared" si="29"/>
        <v>Cash Flow 51</v>
      </c>
      <c r="BC14" s="157" t="str">
        <f t="shared" si="29"/>
        <v>Cash Flow 52</v>
      </c>
      <c r="BD14" s="157" t="str">
        <f t="shared" si="29"/>
        <v>Cash Flow 53</v>
      </c>
      <c r="BE14" s="157" t="str">
        <f t="shared" si="29"/>
        <v>Cash Flow 54</v>
      </c>
      <c r="BF14" s="157" t="str">
        <f t="shared" si="29"/>
        <v>Cash Flow 55</v>
      </c>
      <c r="BG14" s="157" t="str">
        <f t="shared" si="29"/>
        <v>Cash Flow 56</v>
      </c>
      <c r="BH14" s="157" t="str">
        <f t="shared" si="29"/>
        <v>Cash Flow 57</v>
      </c>
      <c r="BI14" s="157" t="str">
        <f t="shared" si="29"/>
        <v>Cash Flow 58</v>
      </c>
      <c r="BJ14" s="157" t="str">
        <f t="shared" si="29"/>
        <v>Cash Flow 59</v>
      </c>
      <c r="BK14" s="157" t="str">
        <f t="shared" si="29"/>
        <v>Cash Flow 60</v>
      </c>
      <c r="BL14" s="157" t="str">
        <f t="shared" si="29"/>
        <v>Cash Flow 61</v>
      </c>
      <c r="BM14" s="157" t="str">
        <f t="shared" si="29"/>
        <v>Cash Flow 62</v>
      </c>
      <c r="BN14" s="157" t="str">
        <f t="shared" si="29"/>
        <v>Cash Flow 63</v>
      </c>
      <c r="BO14" s="157" t="str">
        <f t="shared" si="29"/>
        <v>Cash Flow 64</v>
      </c>
      <c r="BP14" s="157" t="str">
        <f t="shared" ref="BP14:EA14" si="30">"Cash Flow "&amp;BP$4</f>
        <v>Cash Flow 65</v>
      </c>
      <c r="BQ14" s="157" t="str">
        <f t="shared" si="30"/>
        <v>Cash Flow 66</v>
      </c>
      <c r="BR14" s="157" t="str">
        <f t="shared" si="30"/>
        <v>Cash Flow 67</v>
      </c>
      <c r="BS14" s="157" t="str">
        <f t="shared" si="30"/>
        <v>Cash Flow 68</v>
      </c>
      <c r="BT14" s="157" t="str">
        <f t="shared" si="30"/>
        <v>Cash Flow 69</v>
      </c>
      <c r="BU14" s="157" t="str">
        <f t="shared" si="30"/>
        <v>Cash Flow 70</v>
      </c>
      <c r="BV14" s="157" t="str">
        <f t="shared" si="30"/>
        <v>Cash Flow 71</v>
      </c>
      <c r="BW14" s="157" t="str">
        <f t="shared" si="30"/>
        <v>Cash Flow 72</v>
      </c>
      <c r="BX14" s="157" t="str">
        <f t="shared" si="30"/>
        <v>Cash Flow 73</v>
      </c>
      <c r="BY14" s="157" t="str">
        <f t="shared" si="30"/>
        <v>Cash Flow 74</v>
      </c>
      <c r="BZ14" s="157" t="str">
        <f t="shared" si="30"/>
        <v>Cash Flow 75</v>
      </c>
      <c r="CA14" s="157" t="str">
        <f t="shared" si="30"/>
        <v>Cash Flow 76</v>
      </c>
      <c r="CB14" s="157" t="str">
        <f t="shared" si="30"/>
        <v>Cash Flow 77</v>
      </c>
      <c r="CC14" s="157" t="str">
        <f t="shared" si="30"/>
        <v>Cash Flow 78</v>
      </c>
      <c r="CD14" s="157" t="str">
        <f t="shared" si="30"/>
        <v>Cash Flow 79</v>
      </c>
      <c r="CE14" s="157" t="str">
        <f t="shared" si="30"/>
        <v>Cash Flow 80</v>
      </c>
      <c r="CF14" s="157" t="str">
        <f t="shared" si="30"/>
        <v>Cash Flow 81</v>
      </c>
      <c r="CG14" s="157" t="str">
        <f t="shared" si="30"/>
        <v>Cash Flow 82</v>
      </c>
      <c r="CH14" s="157" t="str">
        <f t="shared" si="30"/>
        <v>Cash Flow 83</v>
      </c>
      <c r="CI14" s="157" t="str">
        <f t="shared" si="30"/>
        <v>Cash Flow 84</v>
      </c>
      <c r="CJ14" s="157" t="str">
        <f t="shared" si="30"/>
        <v>Cash Flow 85</v>
      </c>
      <c r="CK14" s="157" t="str">
        <f t="shared" si="30"/>
        <v>Cash Flow 86</v>
      </c>
      <c r="CL14" s="157" t="str">
        <f t="shared" si="30"/>
        <v>Cash Flow 87</v>
      </c>
      <c r="CM14" s="157" t="str">
        <f t="shared" si="30"/>
        <v>Cash Flow 88</v>
      </c>
      <c r="CN14" s="157" t="str">
        <f t="shared" si="30"/>
        <v>Cash Flow 89</v>
      </c>
      <c r="CO14" s="157" t="str">
        <f t="shared" si="30"/>
        <v>Cash Flow 90</v>
      </c>
      <c r="CP14" s="157" t="str">
        <f t="shared" si="30"/>
        <v>Cash Flow 91</v>
      </c>
      <c r="CQ14" s="157" t="str">
        <f t="shared" si="30"/>
        <v>Cash Flow 92</v>
      </c>
      <c r="CR14" s="157" t="str">
        <f t="shared" si="30"/>
        <v>Cash Flow 93</v>
      </c>
      <c r="CS14" s="157" t="str">
        <f t="shared" si="30"/>
        <v>Cash Flow 94</v>
      </c>
      <c r="CT14" s="157" t="str">
        <f t="shared" si="30"/>
        <v>Cash Flow 95</v>
      </c>
      <c r="CU14" s="157" t="str">
        <f t="shared" si="30"/>
        <v>Cash Flow 96</v>
      </c>
      <c r="CV14" s="157" t="str">
        <f t="shared" si="30"/>
        <v>Cash Flow 97</v>
      </c>
      <c r="CW14" s="157" t="str">
        <f t="shared" si="30"/>
        <v>Cash Flow 98</v>
      </c>
      <c r="CX14" s="157" t="str">
        <f t="shared" si="30"/>
        <v>Cash Flow 99</v>
      </c>
      <c r="CY14" s="157" t="str">
        <f t="shared" si="30"/>
        <v>Cash Flow 100</v>
      </c>
      <c r="CZ14" s="157" t="str">
        <f t="shared" si="30"/>
        <v>Cash Flow 101</v>
      </c>
      <c r="DA14" s="157" t="str">
        <f t="shared" si="30"/>
        <v>Cash Flow 102</v>
      </c>
      <c r="DB14" s="157" t="str">
        <f t="shared" si="30"/>
        <v>Cash Flow 103</v>
      </c>
      <c r="DC14" s="157" t="str">
        <f t="shared" si="30"/>
        <v>Cash Flow 104</v>
      </c>
      <c r="DD14" s="157" t="str">
        <f t="shared" si="30"/>
        <v>Cash Flow 105</v>
      </c>
      <c r="DE14" s="157" t="str">
        <f t="shared" si="30"/>
        <v>Cash Flow 106</v>
      </c>
      <c r="DF14" s="157" t="str">
        <f t="shared" si="30"/>
        <v>Cash Flow 107</v>
      </c>
      <c r="DG14" s="157" t="str">
        <f t="shared" si="30"/>
        <v>Cash Flow 108</v>
      </c>
      <c r="DH14" s="157" t="str">
        <f t="shared" si="30"/>
        <v>Cash Flow 109</v>
      </c>
      <c r="DI14" s="157" t="str">
        <f t="shared" si="30"/>
        <v>Cash Flow 110</v>
      </c>
      <c r="DJ14" s="157" t="str">
        <f t="shared" si="30"/>
        <v>Cash Flow 111</v>
      </c>
      <c r="DK14" s="157" t="str">
        <f t="shared" si="30"/>
        <v>Cash Flow 112</v>
      </c>
      <c r="DL14" s="157" t="str">
        <f t="shared" si="30"/>
        <v>Cash Flow 113</v>
      </c>
      <c r="DM14" s="157" t="str">
        <f t="shared" si="30"/>
        <v>Cash Flow 114</v>
      </c>
      <c r="DN14" s="157" t="str">
        <f t="shared" si="30"/>
        <v>Cash Flow 115</v>
      </c>
      <c r="DO14" s="157" t="str">
        <f t="shared" si="30"/>
        <v>Cash Flow 116</v>
      </c>
      <c r="DP14" s="157" t="str">
        <f t="shared" si="30"/>
        <v>Cash Flow 117</v>
      </c>
      <c r="DQ14" s="157" t="str">
        <f t="shared" si="30"/>
        <v>Cash Flow 118</v>
      </c>
      <c r="DR14" s="157" t="str">
        <f t="shared" si="30"/>
        <v>Cash Flow 119</v>
      </c>
      <c r="DS14" s="157" t="str">
        <f t="shared" si="30"/>
        <v>Cash Flow 120</v>
      </c>
      <c r="DT14" s="157" t="str">
        <f t="shared" si="30"/>
        <v>Cash Flow 121</v>
      </c>
      <c r="DU14" s="157" t="str">
        <f t="shared" si="30"/>
        <v>Cash Flow 122</v>
      </c>
      <c r="DV14" s="157" t="str">
        <f t="shared" si="30"/>
        <v>Cash Flow 123</v>
      </c>
      <c r="DW14" s="157" t="str">
        <f t="shared" si="30"/>
        <v>Cash Flow 124</v>
      </c>
      <c r="DX14" s="157" t="str">
        <f t="shared" si="30"/>
        <v>Cash Flow 125</v>
      </c>
      <c r="DY14" s="157" t="str">
        <f t="shared" si="30"/>
        <v>Cash Flow 126</v>
      </c>
      <c r="DZ14" s="157" t="str">
        <f t="shared" si="30"/>
        <v>Cash Flow 127</v>
      </c>
      <c r="EA14" s="157" t="str">
        <f t="shared" si="30"/>
        <v>Cash Flow 128</v>
      </c>
      <c r="EB14" s="157" t="str">
        <f t="shared" ref="EB14:GA14" si="31">"Cash Flow "&amp;EB$4</f>
        <v>Cash Flow 129</v>
      </c>
      <c r="EC14" s="157" t="str">
        <f t="shared" si="31"/>
        <v>Cash Flow 130</v>
      </c>
      <c r="ED14" s="157" t="str">
        <f t="shared" si="31"/>
        <v>Cash Flow 131</v>
      </c>
      <c r="EE14" s="157" t="str">
        <f t="shared" si="31"/>
        <v>Cash Flow 132</v>
      </c>
      <c r="EF14" s="157" t="str">
        <f t="shared" si="31"/>
        <v>Cash Flow 133</v>
      </c>
      <c r="EG14" s="157" t="str">
        <f t="shared" si="31"/>
        <v>Cash Flow 134</v>
      </c>
      <c r="EH14" s="157" t="str">
        <f t="shared" si="31"/>
        <v>Cash Flow 135</v>
      </c>
      <c r="EI14" s="157" t="str">
        <f t="shared" si="31"/>
        <v>Cash Flow 136</v>
      </c>
      <c r="EJ14" s="157" t="str">
        <f t="shared" si="31"/>
        <v>Cash Flow 137</v>
      </c>
      <c r="EK14" s="157" t="str">
        <f t="shared" si="31"/>
        <v>Cash Flow 138</v>
      </c>
      <c r="EL14" s="157" t="str">
        <f t="shared" si="31"/>
        <v>Cash Flow 139</v>
      </c>
      <c r="EM14" s="157" t="str">
        <f t="shared" si="31"/>
        <v>Cash Flow 140</v>
      </c>
      <c r="EN14" s="157" t="str">
        <f t="shared" si="31"/>
        <v>Cash Flow 141</v>
      </c>
      <c r="EO14" s="157" t="str">
        <f t="shared" si="31"/>
        <v>Cash Flow 142</v>
      </c>
      <c r="EP14" s="157" t="str">
        <f t="shared" si="31"/>
        <v>Cash Flow 143</v>
      </c>
      <c r="EQ14" s="157" t="str">
        <f t="shared" si="31"/>
        <v>Cash Flow 144</v>
      </c>
      <c r="ER14" s="157" t="str">
        <f t="shared" si="31"/>
        <v>Cash Flow 145</v>
      </c>
      <c r="ES14" s="157" t="str">
        <f t="shared" si="31"/>
        <v>Cash Flow 146</v>
      </c>
      <c r="ET14" s="157" t="str">
        <f t="shared" si="31"/>
        <v>Cash Flow 147</v>
      </c>
      <c r="EU14" s="157" t="str">
        <f t="shared" si="31"/>
        <v>Cash Flow 148</v>
      </c>
      <c r="EV14" s="157" t="str">
        <f t="shared" si="31"/>
        <v>Cash Flow 149</v>
      </c>
      <c r="EW14" s="157" t="str">
        <f t="shared" si="31"/>
        <v>Cash Flow 150</v>
      </c>
      <c r="EX14" s="157" t="str">
        <f t="shared" si="31"/>
        <v>Cash Flow 151</v>
      </c>
      <c r="EY14" s="157" t="str">
        <f t="shared" si="31"/>
        <v>Cash Flow 152</v>
      </c>
      <c r="EZ14" s="157" t="str">
        <f t="shared" si="31"/>
        <v>Cash Flow 153</v>
      </c>
      <c r="FA14" s="157" t="str">
        <f t="shared" si="31"/>
        <v>Cash Flow 154</v>
      </c>
      <c r="FB14" s="157" t="str">
        <f t="shared" si="31"/>
        <v>Cash Flow 155</v>
      </c>
      <c r="FC14" s="157" t="str">
        <f t="shared" si="31"/>
        <v>Cash Flow 156</v>
      </c>
      <c r="FD14" s="157" t="str">
        <f t="shared" si="31"/>
        <v>Cash Flow 157</v>
      </c>
      <c r="FE14" s="157" t="str">
        <f t="shared" si="31"/>
        <v>Cash Flow 158</v>
      </c>
      <c r="FF14" s="157" t="str">
        <f t="shared" si="31"/>
        <v>Cash Flow 159</v>
      </c>
      <c r="FG14" s="157" t="str">
        <f t="shared" si="31"/>
        <v>Cash Flow 160</v>
      </c>
      <c r="FH14" s="157" t="str">
        <f t="shared" si="31"/>
        <v>Cash Flow 161</v>
      </c>
      <c r="FI14" s="157" t="str">
        <f t="shared" si="31"/>
        <v>Cash Flow 162</v>
      </c>
      <c r="FJ14" s="157" t="str">
        <f t="shared" si="31"/>
        <v>Cash Flow 163</v>
      </c>
      <c r="FK14" s="157" t="str">
        <f t="shared" si="31"/>
        <v>Cash Flow 164</v>
      </c>
      <c r="FL14" s="157" t="str">
        <f t="shared" si="31"/>
        <v>Cash Flow 165</v>
      </c>
      <c r="FM14" s="157" t="str">
        <f t="shared" si="31"/>
        <v>Cash Flow 166</v>
      </c>
      <c r="FN14" s="157" t="str">
        <f t="shared" si="31"/>
        <v>Cash Flow 167</v>
      </c>
      <c r="FO14" s="157" t="str">
        <f t="shared" si="31"/>
        <v>Cash Flow 168</v>
      </c>
      <c r="FP14" s="157" t="str">
        <f t="shared" si="31"/>
        <v>Cash Flow 169</v>
      </c>
      <c r="FQ14" s="157" t="str">
        <f t="shared" si="31"/>
        <v>Cash Flow 170</v>
      </c>
      <c r="FR14" s="157" t="str">
        <f t="shared" si="31"/>
        <v>Cash Flow 171</v>
      </c>
      <c r="FS14" s="157" t="str">
        <f t="shared" si="31"/>
        <v>Cash Flow 172</v>
      </c>
      <c r="FT14" s="157" t="str">
        <f t="shared" si="31"/>
        <v>Cash Flow 173</v>
      </c>
      <c r="FU14" s="157" t="str">
        <f t="shared" si="31"/>
        <v>Cash Flow 174</v>
      </c>
      <c r="FV14" s="157" t="str">
        <f t="shared" si="31"/>
        <v>Cash Flow 175</v>
      </c>
      <c r="FW14" s="157" t="str">
        <f t="shared" si="31"/>
        <v>Cash Flow 176</v>
      </c>
      <c r="FX14" s="157" t="str">
        <f t="shared" si="31"/>
        <v>Cash Flow 177</v>
      </c>
      <c r="FY14" s="157" t="str">
        <f t="shared" si="31"/>
        <v>Cash Flow 178</v>
      </c>
      <c r="FZ14" s="157" t="str">
        <f t="shared" si="31"/>
        <v>Cash Flow 179</v>
      </c>
      <c r="GA14" s="157" t="str">
        <f t="shared" si="31"/>
        <v>Cash Flow 180</v>
      </c>
      <c r="GB14" s="158"/>
    </row>
    <row r="15" spans="1:189" ht="16.5" customHeight="1">
      <c r="A15" s="1"/>
      <c r="B15" s="99"/>
      <c r="C15" s="160">
        <f>C6+C9+C12</f>
        <v>0</v>
      </c>
      <c r="D15" s="161">
        <f t="shared" ref="D15:BO15" si="32">D6+D9+D12</f>
        <v>0</v>
      </c>
      <c r="E15" s="161">
        <f t="shared" si="32"/>
        <v>0</v>
      </c>
      <c r="F15" s="161">
        <f t="shared" si="32"/>
        <v>0</v>
      </c>
      <c r="G15" s="161">
        <f t="shared" si="32"/>
        <v>0</v>
      </c>
      <c r="H15" s="161">
        <f t="shared" si="32"/>
        <v>0</v>
      </c>
      <c r="I15" s="161">
        <f t="shared" si="32"/>
        <v>0</v>
      </c>
      <c r="J15" s="161">
        <f t="shared" si="32"/>
        <v>0</v>
      </c>
      <c r="K15" s="161">
        <f t="shared" si="32"/>
        <v>0</v>
      </c>
      <c r="L15" s="161">
        <f t="shared" si="32"/>
        <v>0</v>
      </c>
      <c r="M15" s="161">
        <f t="shared" si="32"/>
        <v>0</v>
      </c>
      <c r="N15" s="161">
        <f t="shared" si="32"/>
        <v>0</v>
      </c>
      <c r="O15" s="161">
        <f t="shared" si="32"/>
        <v>0</v>
      </c>
      <c r="P15" s="161">
        <f t="shared" si="32"/>
        <v>0</v>
      </c>
      <c r="Q15" s="161">
        <f t="shared" si="32"/>
        <v>0</v>
      </c>
      <c r="R15" s="161">
        <f t="shared" si="32"/>
        <v>0</v>
      </c>
      <c r="S15" s="161">
        <f t="shared" si="32"/>
        <v>0</v>
      </c>
      <c r="T15" s="161">
        <f t="shared" si="32"/>
        <v>0</v>
      </c>
      <c r="U15" s="161">
        <f t="shared" si="32"/>
        <v>0</v>
      </c>
      <c r="V15" s="161">
        <f t="shared" si="32"/>
        <v>0</v>
      </c>
      <c r="W15" s="161">
        <f t="shared" si="32"/>
        <v>0</v>
      </c>
      <c r="X15" s="161">
        <f t="shared" si="32"/>
        <v>0</v>
      </c>
      <c r="Y15" s="161">
        <f t="shared" si="32"/>
        <v>0</v>
      </c>
      <c r="Z15" s="161">
        <f t="shared" si="32"/>
        <v>0</v>
      </c>
      <c r="AA15" s="161">
        <f t="shared" si="32"/>
        <v>0</v>
      </c>
      <c r="AB15" s="161">
        <f t="shared" si="32"/>
        <v>0</v>
      </c>
      <c r="AC15" s="161">
        <f t="shared" si="32"/>
        <v>0</v>
      </c>
      <c r="AD15" s="161">
        <f t="shared" si="32"/>
        <v>0</v>
      </c>
      <c r="AE15" s="161">
        <f t="shared" si="32"/>
        <v>0</v>
      </c>
      <c r="AF15" s="161">
        <f t="shared" si="32"/>
        <v>0</v>
      </c>
      <c r="AG15" s="161">
        <f t="shared" si="32"/>
        <v>0</v>
      </c>
      <c r="AH15" s="161">
        <f t="shared" si="32"/>
        <v>0</v>
      </c>
      <c r="AI15" s="161">
        <f t="shared" si="32"/>
        <v>0</v>
      </c>
      <c r="AJ15" s="161">
        <f t="shared" si="32"/>
        <v>0</v>
      </c>
      <c r="AK15" s="161">
        <f t="shared" si="32"/>
        <v>0</v>
      </c>
      <c r="AL15" s="161">
        <f t="shared" si="32"/>
        <v>0</v>
      </c>
      <c r="AM15" s="161">
        <f t="shared" si="32"/>
        <v>0</v>
      </c>
      <c r="AN15" s="161">
        <f t="shared" si="32"/>
        <v>0</v>
      </c>
      <c r="AO15" s="161">
        <f t="shared" si="32"/>
        <v>0</v>
      </c>
      <c r="AP15" s="161">
        <f t="shared" si="32"/>
        <v>0</v>
      </c>
      <c r="AQ15" s="161">
        <f t="shared" si="32"/>
        <v>0</v>
      </c>
      <c r="AR15" s="161">
        <f t="shared" si="32"/>
        <v>0</v>
      </c>
      <c r="AS15" s="161">
        <f t="shared" si="32"/>
        <v>0</v>
      </c>
      <c r="AT15" s="161">
        <f t="shared" si="32"/>
        <v>0</v>
      </c>
      <c r="AU15" s="161">
        <f t="shared" si="32"/>
        <v>0</v>
      </c>
      <c r="AV15" s="161">
        <f t="shared" si="32"/>
        <v>0</v>
      </c>
      <c r="AW15" s="161">
        <f t="shared" si="32"/>
        <v>0</v>
      </c>
      <c r="AX15" s="161">
        <f t="shared" si="32"/>
        <v>0</v>
      </c>
      <c r="AY15" s="161">
        <f t="shared" si="32"/>
        <v>0</v>
      </c>
      <c r="AZ15" s="161">
        <f t="shared" si="32"/>
        <v>0</v>
      </c>
      <c r="BA15" s="161">
        <f t="shared" si="32"/>
        <v>0</v>
      </c>
      <c r="BB15" s="161">
        <f t="shared" si="32"/>
        <v>0</v>
      </c>
      <c r="BC15" s="161">
        <f t="shared" si="32"/>
        <v>0</v>
      </c>
      <c r="BD15" s="161">
        <f t="shared" si="32"/>
        <v>0</v>
      </c>
      <c r="BE15" s="161">
        <f t="shared" si="32"/>
        <v>0</v>
      </c>
      <c r="BF15" s="161">
        <f t="shared" si="32"/>
        <v>0</v>
      </c>
      <c r="BG15" s="161">
        <f t="shared" si="32"/>
        <v>0</v>
      </c>
      <c r="BH15" s="161">
        <f t="shared" si="32"/>
        <v>0</v>
      </c>
      <c r="BI15" s="161">
        <f t="shared" si="32"/>
        <v>0</v>
      </c>
      <c r="BJ15" s="161">
        <f t="shared" si="32"/>
        <v>0</v>
      </c>
      <c r="BK15" s="161">
        <f t="shared" si="32"/>
        <v>0</v>
      </c>
      <c r="BL15" s="161">
        <f t="shared" si="32"/>
        <v>0</v>
      </c>
      <c r="BM15" s="161">
        <f t="shared" si="32"/>
        <v>0</v>
      </c>
      <c r="BN15" s="161">
        <f t="shared" si="32"/>
        <v>0</v>
      </c>
      <c r="BO15" s="161">
        <f t="shared" si="32"/>
        <v>0</v>
      </c>
      <c r="BP15" s="161">
        <f t="shared" ref="BP15:EA15" si="33">BP6+BP9+BP12</f>
        <v>0</v>
      </c>
      <c r="BQ15" s="161">
        <f t="shared" si="33"/>
        <v>0</v>
      </c>
      <c r="BR15" s="161">
        <f t="shared" si="33"/>
        <v>0</v>
      </c>
      <c r="BS15" s="161">
        <f t="shared" si="33"/>
        <v>0</v>
      </c>
      <c r="BT15" s="161">
        <f t="shared" si="33"/>
        <v>0</v>
      </c>
      <c r="BU15" s="161">
        <f t="shared" si="33"/>
        <v>0</v>
      </c>
      <c r="BV15" s="161">
        <f t="shared" si="33"/>
        <v>0</v>
      </c>
      <c r="BW15" s="161">
        <f t="shared" si="33"/>
        <v>0</v>
      </c>
      <c r="BX15" s="161">
        <f t="shared" si="33"/>
        <v>0</v>
      </c>
      <c r="BY15" s="161">
        <f t="shared" si="33"/>
        <v>0</v>
      </c>
      <c r="BZ15" s="161">
        <f t="shared" si="33"/>
        <v>0</v>
      </c>
      <c r="CA15" s="161">
        <f t="shared" si="33"/>
        <v>0</v>
      </c>
      <c r="CB15" s="161">
        <f t="shared" si="33"/>
        <v>0</v>
      </c>
      <c r="CC15" s="161">
        <f t="shared" si="33"/>
        <v>0</v>
      </c>
      <c r="CD15" s="161">
        <f t="shared" si="33"/>
        <v>0</v>
      </c>
      <c r="CE15" s="161">
        <f t="shared" si="33"/>
        <v>0</v>
      </c>
      <c r="CF15" s="161">
        <f t="shared" si="33"/>
        <v>0</v>
      </c>
      <c r="CG15" s="161">
        <f t="shared" si="33"/>
        <v>0</v>
      </c>
      <c r="CH15" s="161">
        <f t="shared" si="33"/>
        <v>0</v>
      </c>
      <c r="CI15" s="161">
        <f t="shared" si="33"/>
        <v>0</v>
      </c>
      <c r="CJ15" s="161">
        <f t="shared" si="33"/>
        <v>0</v>
      </c>
      <c r="CK15" s="161">
        <f t="shared" si="33"/>
        <v>0</v>
      </c>
      <c r="CL15" s="161">
        <f t="shared" si="33"/>
        <v>0</v>
      </c>
      <c r="CM15" s="161">
        <f t="shared" si="33"/>
        <v>0</v>
      </c>
      <c r="CN15" s="161">
        <f t="shared" si="33"/>
        <v>0</v>
      </c>
      <c r="CO15" s="161">
        <f t="shared" si="33"/>
        <v>0</v>
      </c>
      <c r="CP15" s="161">
        <f t="shared" si="33"/>
        <v>0</v>
      </c>
      <c r="CQ15" s="161">
        <f t="shared" si="33"/>
        <v>0</v>
      </c>
      <c r="CR15" s="161">
        <f t="shared" si="33"/>
        <v>0</v>
      </c>
      <c r="CS15" s="161">
        <f t="shared" si="33"/>
        <v>0</v>
      </c>
      <c r="CT15" s="161">
        <f t="shared" si="33"/>
        <v>0</v>
      </c>
      <c r="CU15" s="161">
        <f t="shared" si="33"/>
        <v>0</v>
      </c>
      <c r="CV15" s="161">
        <f t="shared" si="33"/>
        <v>0</v>
      </c>
      <c r="CW15" s="161">
        <f t="shared" si="33"/>
        <v>0</v>
      </c>
      <c r="CX15" s="161">
        <f t="shared" si="33"/>
        <v>0</v>
      </c>
      <c r="CY15" s="161">
        <f t="shared" si="33"/>
        <v>0</v>
      </c>
      <c r="CZ15" s="161">
        <f t="shared" si="33"/>
        <v>0</v>
      </c>
      <c r="DA15" s="161">
        <f t="shared" si="33"/>
        <v>0</v>
      </c>
      <c r="DB15" s="161">
        <f t="shared" si="33"/>
        <v>0</v>
      </c>
      <c r="DC15" s="161">
        <f t="shared" si="33"/>
        <v>0</v>
      </c>
      <c r="DD15" s="161">
        <f t="shared" si="33"/>
        <v>0</v>
      </c>
      <c r="DE15" s="161">
        <f t="shared" si="33"/>
        <v>0</v>
      </c>
      <c r="DF15" s="161">
        <f t="shared" si="33"/>
        <v>0</v>
      </c>
      <c r="DG15" s="161">
        <f t="shared" si="33"/>
        <v>0</v>
      </c>
      <c r="DH15" s="161">
        <f t="shared" si="33"/>
        <v>0</v>
      </c>
      <c r="DI15" s="161">
        <f t="shared" si="33"/>
        <v>0</v>
      </c>
      <c r="DJ15" s="161">
        <f t="shared" si="33"/>
        <v>0</v>
      </c>
      <c r="DK15" s="161">
        <f t="shared" si="33"/>
        <v>0</v>
      </c>
      <c r="DL15" s="161">
        <f t="shared" si="33"/>
        <v>0</v>
      </c>
      <c r="DM15" s="161">
        <f t="shared" si="33"/>
        <v>0</v>
      </c>
      <c r="DN15" s="161">
        <f t="shared" si="33"/>
        <v>0</v>
      </c>
      <c r="DO15" s="161">
        <f t="shared" si="33"/>
        <v>0</v>
      </c>
      <c r="DP15" s="161">
        <f t="shared" si="33"/>
        <v>0</v>
      </c>
      <c r="DQ15" s="161">
        <f t="shared" si="33"/>
        <v>0</v>
      </c>
      <c r="DR15" s="161">
        <f t="shared" si="33"/>
        <v>0</v>
      </c>
      <c r="DS15" s="161">
        <f t="shared" si="33"/>
        <v>0</v>
      </c>
      <c r="DT15" s="161">
        <f t="shared" si="33"/>
        <v>0</v>
      </c>
      <c r="DU15" s="161">
        <f t="shared" si="33"/>
        <v>0</v>
      </c>
      <c r="DV15" s="161">
        <f t="shared" si="33"/>
        <v>0</v>
      </c>
      <c r="DW15" s="161">
        <f t="shared" si="33"/>
        <v>0</v>
      </c>
      <c r="DX15" s="161">
        <f t="shared" si="33"/>
        <v>0</v>
      </c>
      <c r="DY15" s="161">
        <f t="shared" si="33"/>
        <v>0</v>
      </c>
      <c r="DZ15" s="161">
        <f t="shared" si="33"/>
        <v>0</v>
      </c>
      <c r="EA15" s="161">
        <f t="shared" si="33"/>
        <v>0</v>
      </c>
      <c r="EB15" s="161">
        <f t="shared" ref="EB15:GA15" si="34">EB6+EB9+EB12</f>
        <v>0</v>
      </c>
      <c r="EC15" s="161">
        <f t="shared" si="34"/>
        <v>0</v>
      </c>
      <c r="ED15" s="161">
        <f t="shared" si="34"/>
        <v>0</v>
      </c>
      <c r="EE15" s="161">
        <f t="shared" si="34"/>
        <v>0</v>
      </c>
      <c r="EF15" s="161">
        <f t="shared" si="34"/>
        <v>0</v>
      </c>
      <c r="EG15" s="161">
        <f t="shared" si="34"/>
        <v>0</v>
      </c>
      <c r="EH15" s="161">
        <f t="shared" si="34"/>
        <v>0</v>
      </c>
      <c r="EI15" s="161">
        <f t="shared" si="34"/>
        <v>0</v>
      </c>
      <c r="EJ15" s="161">
        <f t="shared" si="34"/>
        <v>0</v>
      </c>
      <c r="EK15" s="161">
        <f t="shared" si="34"/>
        <v>0</v>
      </c>
      <c r="EL15" s="161">
        <f t="shared" si="34"/>
        <v>0</v>
      </c>
      <c r="EM15" s="161">
        <f t="shared" si="34"/>
        <v>0</v>
      </c>
      <c r="EN15" s="161">
        <f t="shared" si="34"/>
        <v>0</v>
      </c>
      <c r="EO15" s="161">
        <f t="shared" si="34"/>
        <v>0</v>
      </c>
      <c r="EP15" s="161">
        <f t="shared" si="34"/>
        <v>0</v>
      </c>
      <c r="EQ15" s="161">
        <f t="shared" si="34"/>
        <v>0</v>
      </c>
      <c r="ER15" s="161">
        <f t="shared" si="34"/>
        <v>0</v>
      </c>
      <c r="ES15" s="161">
        <f t="shared" si="34"/>
        <v>0</v>
      </c>
      <c r="ET15" s="161">
        <f t="shared" si="34"/>
        <v>0</v>
      </c>
      <c r="EU15" s="161">
        <f t="shared" si="34"/>
        <v>0</v>
      </c>
      <c r="EV15" s="161">
        <f t="shared" si="34"/>
        <v>0</v>
      </c>
      <c r="EW15" s="161">
        <f t="shared" si="34"/>
        <v>0</v>
      </c>
      <c r="EX15" s="161">
        <f t="shared" si="34"/>
        <v>0</v>
      </c>
      <c r="EY15" s="161">
        <f t="shared" si="34"/>
        <v>0</v>
      </c>
      <c r="EZ15" s="161">
        <f t="shared" si="34"/>
        <v>0</v>
      </c>
      <c r="FA15" s="161">
        <f t="shared" si="34"/>
        <v>0</v>
      </c>
      <c r="FB15" s="161">
        <f t="shared" si="34"/>
        <v>0</v>
      </c>
      <c r="FC15" s="161">
        <f t="shared" si="34"/>
        <v>0</v>
      </c>
      <c r="FD15" s="161">
        <f t="shared" si="34"/>
        <v>0</v>
      </c>
      <c r="FE15" s="161">
        <f t="shared" si="34"/>
        <v>0</v>
      </c>
      <c r="FF15" s="161">
        <f t="shared" si="34"/>
        <v>0</v>
      </c>
      <c r="FG15" s="161">
        <f t="shared" si="34"/>
        <v>0</v>
      </c>
      <c r="FH15" s="161">
        <f t="shared" si="34"/>
        <v>0</v>
      </c>
      <c r="FI15" s="161">
        <f t="shared" si="34"/>
        <v>0</v>
      </c>
      <c r="FJ15" s="161">
        <f t="shared" si="34"/>
        <v>0</v>
      </c>
      <c r="FK15" s="161">
        <f t="shared" si="34"/>
        <v>0</v>
      </c>
      <c r="FL15" s="161">
        <f t="shared" si="34"/>
        <v>0</v>
      </c>
      <c r="FM15" s="161">
        <f t="shared" si="34"/>
        <v>0</v>
      </c>
      <c r="FN15" s="161">
        <f t="shared" si="34"/>
        <v>0</v>
      </c>
      <c r="FO15" s="161">
        <f t="shared" si="34"/>
        <v>0</v>
      </c>
      <c r="FP15" s="161">
        <f t="shared" si="34"/>
        <v>0</v>
      </c>
      <c r="FQ15" s="161">
        <f t="shared" si="34"/>
        <v>0</v>
      </c>
      <c r="FR15" s="161">
        <f t="shared" si="34"/>
        <v>0</v>
      </c>
      <c r="FS15" s="161">
        <f t="shared" si="34"/>
        <v>0</v>
      </c>
      <c r="FT15" s="161">
        <f t="shared" si="34"/>
        <v>0</v>
      </c>
      <c r="FU15" s="161">
        <f t="shared" si="34"/>
        <v>0</v>
      </c>
      <c r="FV15" s="161">
        <f t="shared" si="34"/>
        <v>0</v>
      </c>
      <c r="FW15" s="161">
        <f t="shared" si="34"/>
        <v>0</v>
      </c>
      <c r="FX15" s="161">
        <f t="shared" si="34"/>
        <v>0</v>
      </c>
      <c r="FY15" s="161">
        <f t="shared" si="34"/>
        <v>0</v>
      </c>
      <c r="FZ15" s="161">
        <f t="shared" si="34"/>
        <v>0</v>
      </c>
      <c r="GA15" s="161">
        <f t="shared" si="34"/>
        <v>0</v>
      </c>
      <c r="GB15" s="162"/>
    </row>
    <row r="16" spans="1:189" ht="6.75" customHeight="1">
      <c r="A16" s="1"/>
      <c r="B16" s="99"/>
      <c r="C16" s="99"/>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100"/>
    </row>
    <row r="17" spans="1:184" s="20" customFormat="1" ht="33" customHeight="1">
      <c r="B17" s="155"/>
      <c r="C17" s="156" t="str">
        <f>"BE "&amp;C$4</f>
        <v>BE 0</v>
      </c>
      <c r="D17" s="157" t="str">
        <f t="shared" ref="D17:BO17" si="35">"BE "&amp;D$4</f>
        <v>BE 1</v>
      </c>
      <c r="E17" s="157" t="str">
        <f t="shared" si="35"/>
        <v>BE 2</v>
      </c>
      <c r="F17" s="157" t="str">
        <f t="shared" si="35"/>
        <v>BE 3</v>
      </c>
      <c r="G17" s="157" t="str">
        <f t="shared" si="35"/>
        <v>BE 4</v>
      </c>
      <c r="H17" s="157" t="str">
        <f t="shared" si="35"/>
        <v>BE 5</v>
      </c>
      <c r="I17" s="157" t="str">
        <f t="shared" si="35"/>
        <v>BE 6</v>
      </c>
      <c r="J17" s="157" t="str">
        <f t="shared" si="35"/>
        <v>BE 7</v>
      </c>
      <c r="K17" s="157" t="str">
        <f t="shared" si="35"/>
        <v>BE 8</v>
      </c>
      <c r="L17" s="157" t="str">
        <f t="shared" si="35"/>
        <v>BE 9</v>
      </c>
      <c r="M17" s="157" t="str">
        <f t="shared" si="35"/>
        <v>BE 10</v>
      </c>
      <c r="N17" s="157" t="str">
        <f t="shared" si="35"/>
        <v>BE 11</v>
      </c>
      <c r="O17" s="157" t="str">
        <f t="shared" si="35"/>
        <v>BE 12</v>
      </c>
      <c r="P17" s="157" t="str">
        <f t="shared" si="35"/>
        <v>BE 13</v>
      </c>
      <c r="Q17" s="157" t="str">
        <f t="shared" si="35"/>
        <v>BE 14</v>
      </c>
      <c r="R17" s="157" t="str">
        <f t="shared" si="35"/>
        <v>BE 15</v>
      </c>
      <c r="S17" s="157" t="str">
        <f t="shared" si="35"/>
        <v>BE 16</v>
      </c>
      <c r="T17" s="157" t="str">
        <f t="shared" si="35"/>
        <v>BE 17</v>
      </c>
      <c r="U17" s="157" t="str">
        <f t="shared" si="35"/>
        <v>BE 18</v>
      </c>
      <c r="V17" s="157" t="str">
        <f t="shared" si="35"/>
        <v>BE 19</v>
      </c>
      <c r="W17" s="157" t="str">
        <f t="shared" si="35"/>
        <v>BE 20</v>
      </c>
      <c r="X17" s="157" t="str">
        <f t="shared" si="35"/>
        <v>BE 21</v>
      </c>
      <c r="Y17" s="157" t="str">
        <f t="shared" si="35"/>
        <v>BE 22</v>
      </c>
      <c r="Z17" s="157" t="str">
        <f t="shared" si="35"/>
        <v>BE 23</v>
      </c>
      <c r="AA17" s="157" t="str">
        <f t="shared" si="35"/>
        <v>BE 24</v>
      </c>
      <c r="AB17" s="157" t="str">
        <f t="shared" si="35"/>
        <v>BE 25</v>
      </c>
      <c r="AC17" s="157" t="str">
        <f t="shared" si="35"/>
        <v>BE 26</v>
      </c>
      <c r="AD17" s="157" t="str">
        <f t="shared" si="35"/>
        <v>BE 27</v>
      </c>
      <c r="AE17" s="157" t="str">
        <f t="shared" si="35"/>
        <v>BE 28</v>
      </c>
      <c r="AF17" s="157" t="str">
        <f t="shared" si="35"/>
        <v>BE 29</v>
      </c>
      <c r="AG17" s="157" t="str">
        <f t="shared" si="35"/>
        <v>BE 30</v>
      </c>
      <c r="AH17" s="157" t="str">
        <f t="shared" si="35"/>
        <v>BE 31</v>
      </c>
      <c r="AI17" s="157" t="str">
        <f t="shared" si="35"/>
        <v>BE 32</v>
      </c>
      <c r="AJ17" s="157" t="str">
        <f t="shared" si="35"/>
        <v>BE 33</v>
      </c>
      <c r="AK17" s="157" t="str">
        <f t="shared" si="35"/>
        <v>BE 34</v>
      </c>
      <c r="AL17" s="157" t="str">
        <f t="shared" si="35"/>
        <v>BE 35</v>
      </c>
      <c r="AM17" s="157" t="str">
        <f t="shared" si="35"/>
        <v>BE 36</v>
      </c>
      <c r="AN17" s="157" t="str">
        <f t="shared" si="35"/>
        <v>BE 37</v>
      </c>
      <c r="AO17" s="157" t="str">
        <f t="shared" si="35"/>
        <v>BE 38</v>
      </c>
      <c r="AP17" s="157" t="str">
        <f t="shared" si="35"/>
        <v>BE 39</v>
      </c>
      <c r="AQ17" s="157" t="str">
        <f t="shared" si="35"/>
        <v>BE 40</v>
      </c>
      <c r="AR17" s="157" t="str">
        <f t="shared" si="35"/>
        <v>BE 41</v>
      </c>
      <c r="AS17" s="157" t="str">
        <f t="shared" si="35"/>
        <v>BE 42</v>
      </c>
      <c r="AT17" s="157" t="str">
        <f t="shared" si="35"/>
        <v>BE 43</v>
      </c>
      <c r="AU17" s="157" t="str">
        <f t="shared" si="35"/>
        <v>BE 44</v>
      </c>
      <c r="AV17" s="157" t="str">
        <f t="shared" si="35"/>
        <v>BE 45</v>
      </c>
      <c r="AW17" s="157" t="str">
        <f t="shared" si="35"/>
        <v>BE 46</v>
      </c>
      <c r="AX17" s="157" t="str">
        <f t="shared" si="35"/>
        <v>BE 47</v>
      </c>
      <c r="AY17" s="157" t="str">
        <f t="shared" si="35"/>
        <v>BE 48</v>
      </c>
      <c r="AZ17" s="157" t="str">
        <f t="shared" si="35"/>
        <v>BE 49</v>
      </c>
      <c r="BA17" s="157" t="str">
        <f t="shared" si="35"/>
        <v>BE 50</v>
      </c>
      <c r="BB17" s="157" t="str">
        <f t="shared" si="35"/>
        <v>BE 51</v>
      </c>
      <c r="BC17" s="157" t="str">
        <f t="shared" si="35"/>
        <v>BE 52</v>
      </c>
      <c r="BD17" s="157" t="str">
        <f t="shared" si="35"/>
        <v>BE 53</v>
      </c>
      <c r="BE17" s="157" t="str">
        <f t="shared" si="35"/>
        <v>BE 54</v>
      </c>
      <c r="BF17" s="157" t="str">
        <f t="shared" si="35"/>
        <v>BE 55</v>
      </c>
      <c r="BG17" s="157" t="str">
        <f t="shared" si="35"/>
        <v>BE 56</v>
      </c>
      <c r="BH17" s="157" t="str">
        <f t="shared" si="35"/>
        <v>BE 57</v>
      </c>
      <c r="BI17" s="157" t="str">
        <f t="shared" si="35"/>
        <v>BE 58</v>
      </c>
      <c r="BJ17" s="157" t="str">
        <f t="shared" si="35"/>
        <v>BE 59</v>
      </c>
      <c r="BK17" s="157" t="str">
        <f t="shared" si="35"/>
        <v>BE 60</v>
      </c>
      <c r="BL17" s="157" t="str">
        <f t="shared" si="35"/>
        <v>BE 61</v>
      </c>
      <c r="BM17" s="157" t="str">
        <f t="shared" si="35"/>
        <v>BE 62</v>
      </c>
      <c r="BN17" s="157" t="str">
        <f t="shared" si="35"/>
        <v>BE 63</v>
      </c>
      <c r="BO17" s="157" t="str">
        <f t="shared" si="35"/>
        <v>BE 64</v>
      </c>
      <c r="BP17" s="157" t="str">
        <f t="shared" ref="BP17:EA17" si="36">"BE "&amp;BP$4</f>
        <v>BE 65</v>
      </c>
      <c r="BQ17" s="157" t="str">
        <f t="shared" si="36"/>
        <v>BE 66</v>
      </c>
      <c r="BR17" s="157" t="str">
        <f t="shared" si="36"/>
        <v>BE 67</v>
      </c>
      <c r="BS17" s="157" t="str">
        <f t="shared" si="36"/>
        <v>BE 68</v>
      </c>
      <c r="BT17" s="157" t="str">
        <f t="shared" si="36"/>
        <v>BE 69</v>
      </c>
      <c r="BU17" s="157" t="str">
        <f t="shared" si="36"/>
        <v>BE 70</v>
      </c>
      <c r="BV17" s="157" t="str">
        <f t="shared" si="36"/>
        <v>BE 71</v>
      </c>
      <c r="BW17" s="157" t="str">
        <f t="shared" si="36"/>
        <v>BE 72</v>
      </c>
      <c r="BX17" s="157" t="str">
        <f t="shared" si="36"/>
        <v>BE 73</v>
      </c>
      <c r="BY17" s="157" t="str">
        <f t="shared" si="36"/>
        <v>BE 74</v>
      </c>
      <c r="BZ17" s="157" t="str">
        <f t="shared" si="36"/>
        <v>BE 75</v>
      </c>
      <c r="CA17" s="157" t="str">
        <f t="shared" si="36"/>
        <v>BE 76</v>
      </c>
      <c r="CB17" s="157" t="str">
        <f t="shared" si="36"/>
        <v>BE 77</v>
      </c>
      <c r="CC17" s="157" t="str">
        <f t="shared" si="36"/>
        <v>BE 78</v>
      </c>
      <c r="CD17" s="157" t="str">
        <f t="shared" si="36"/>
        <v>BE 79</v>
      </c>
      <c r="CE17" s="157" t="str">
        <f t="shared" si="36"/>
        <v>BE 80</v>
      </c>
      <c r="CF17" s="157" t="str">
        <f t="shared" si="36"/>
        <v>BE 81</v>
      </c>
      <c r="CG17" s="157" t="str">
        <f t="shared" si="36"/>
        <v>BE 82</v>
      </c>
      <c r="CH17" s="157" t="str">
        <f t="shared" si="36"/>
        <v>BE 83</v>
      </c>
      <c r="CI17" s="157" t="str">
        <f t="shared" si="36"/>
        <v>BE 84</v>
      </c>
      <c r="CJ17" s="157" t="str">
        <f t="shared" si="36"/>
        <v>BE 85</v>
      </c>
      <c r="CK17" s="157" t="str">
        <f t="shared" si="36"/>
        <v>BE 86</v>
      </c>
      <c r="CL17" s="157" t="str">
        <f t="shared" si="36"/>
        <v>BE 87</v>
      </c>
      <c r="CM17" s="157" t="str">
        <f t="shared" si="36"/>
        <v>BE 88</v>
      </c>
      <c r="CN17" s="157" t="str">
        <f t="shared" si="36"/>
        <v>BE 89</v>
      </c>
      <c r="CO17" s="157" t="str">
        <f t="shared" si="36"/>
        <v>BE 90</v>
      </c>
      <c r="CP17" s="157" t="str">
        <f t="shared" si="36"/>
        <v>BE 91</v>
      </c>
      <c r="CQ17" s="157" t="str">
        <f t="shared" si="36"/>
        <v>BE 92</v>
      </c>
      <c r="CR17" s="157" t="str">
        <f t="shared" si="36"/>
        <v>BE 93</v>
      </c>
      <c r="CS17" s="157" t="str">
        <f t="shared" si="36"/>
        <v>BE 94</v>
      </c>
      <c r="CT17" s="157" t="str">
        <f t="shared" si="36"/>
        <v>BE 95</v>
      </c>
      <c r="CU17" s="157" t="str">
        <f t="shared" si="36"/>
        <v>BE 96</v>
      </c>
      <c r="CV17" s="157" t="str">
        <f t="shared" si="36"/>
        <v>BE 97</v>
      </c>
      <c r="CW17" s="157" t="str">
        <f t="shared" si="36"/>
        <v>BE 98</v>
      </c>
      <c r="CX17" s="157" t="str">
        <f t="shared" si="36"/>
        <v>BE 99</v>
      </c>
      <c r="CY17" s="157" t="str">
        <f t="shared" si="36"/>
        <v>BE 100</v>
      </c>
      <c r="CZ17" s="157" t="str">
        <f t="shared" si="36"/>
        <v>BE 101</v>
      </c>
      <c r="DA17" s="157" t="str">
        <f t="shared" si="36"/>
        <v>BE 102</v>
      </c>
      <c r="DB17" s="157" t="str">
        <f t="shared" si="36"/>
        <v>BE 103</v>
      </c>
      <c r="DC17" s="157" t="str">
        <f t="shared" si="36"/>
        <v>BE 104</v>
      </c>
      <c r="DD17" s="157" t="str">
        <f t="shared" si="36"/>
        <v>BE 105</v>
      </c>
      <c r="DE17" s="157" t="str">
        <f t="shared" si="36"/>
        <v>BE 106</v>
      </c>
      <c r="DF17" s="157" t="str">
        <f t="shared" si="36"/>
        <v>BE 107</v>
      </c>
      <c r="DG17" s="157" t="str">
        <f t="shared" si="36"/>
        <v>BE 108</v>
      </c>
      <c r="DH17" s="157" t="str">
        <f t="shared" si="36"/>
        <v>BE 109</v>
      </c>
      <c r="DI17" s="157" t="str">
        <f t="shared" si="36"/>
        <v>BE 110</v>
      </c>
      <c r="DJ17" s="157" t="str">
        <f t="shared" si="36"/>
        <v>BE 111</v>
      </c>
      <c r="DK17" s="157" t="str">
        <f t="shared" si="36"/>
        <v>BE 112</v>
      </c>
      <c r="DL17" s="157" t="str">
        <f t="shared" si="36"/>
        <v>BE 113</v>
      </c>
      <c r="DM17" s="157" t="str">
        <f t="shared" si="36"/>
        <v>BE 114</v>
      </c>
      <c r="DN17" s="157" t="str">
        <f t="shared" si="36"/>
        <v>BE 115</v>
      </c>
      <c r="DO17" s="157" t="str">
        <f t="shared" si="36"/>
        <v>BE 116</v>
      </c>
      <c r="DP17" s="157" t="str">
        <f t="shared" si="36"/>
        <v>BE 117</v>
      </c>
      <c r="DQ17" s="157" t="str">
        <f t="shared" si="36"/>
        <v>BE 118</v>
      </c>
      <c r="DR17" s="157" t="str">
        <f t="shared" si="36"/>
        <v>BE 119</v>
      </c>
      <c r="DS17" s="157" t="str">
        <f t="shared" si="36"/>
        <v>BE 120</v>
      </c>
      <c r="DT17" s="157" t="str">
        <f t="shared" si="36"/>
        <v>BE 121</v>
      </c>
      <c r="DU17" s="157" t="str">
        <f t="shared" si="36"/>
        <v>BE 122</v>
      </c>
      <c r="DV17" s="157" t="str">
        <f t="shared" si="36"/>
        <v>BE 123</v>
      </c>
      <c r="DW17" s="157" t="str">
        <f t="shared" si="36"/>
        <v>BE 124</v>
      </c>
      <c r="DX17" s="157" t="str">
        <f t="shared" si="36"/>
        <v>BE 125</v>
      </c>
      <c r="DY17" s="157" t="str">
        <f t="shared" si="36"/>
        <v>BE 126</v>
      </c>
      <c r="DZ17" s="157" t="str">
        <f t="shared" si="36"/>
        <v>BE 127</v>
      </c>
      <c r="EA17" s="157" t="str">
        <f t="shared" si="36"/>
        <v>BE 128</v>
      </c>
      <c r="EB17" s="157" t="str">
        <f t="shared" ref="EB17:GA17" si="37">"BE "&amp;EB$4</f>
        <v>BE 129</v>
      </c>
      <c r="EC17" s="157" t="str">
        <f t="shared" si="37"/>
        <v>BE 130</v>
      </c>
      <c r="ED17" s="157" t="str">
        <f t="shared" si="37"/>
        <v>BE 131</v>
      </c>
      <c r="EE17" s="157" t="str">
        <f t="shared" si="37"/>
        <v>BE 132</v>
      </c>
      <c r="EF17" s="157" t="str">
        <f t="shared" si="37"/>
        <v>BE 133</v>
      </c>
      <c r="EG17" s="157" t="str">
        <f t="shared" si="37"/>
        <v>BE 134</v>
      </c>
      <c r="EH17" s="157" t="str">
        <f t="shared" si="37"/>
        <v>BE 135</v>
      </c>
      <c r="EI17" s="157" t="str">
        <f t="shared" si="37"/>
        <v>BE 136</v>
      </c>
      <c r="EJ17" s="157" t="str">
        <f t="shared" si="37"/>
        <v>BE 137</v>
      </c>
      <c r="EK17" s="157" t="str">
        <f t="shared" si="37"/>
        <v>BE 138</v>
      </c>
      <c r="EL17" s="157" t="str">
        <f t="shared" si="37"/>
        <v>BE 139</v>
      </c>
      <c r="EM17" s="157" t="str">
        <f t="shared" si="37"/>
        <v>BE 140</v>
      </c>
      <c r="EN17" s="157" t="str">
        <f t="shared" si="37"/>
        <v>BE 141</v>
      </c>
      <c r="EO17" s="157" t="str">
        <f t="shared" si="37"/>
        <v>BE 142</v>
      </c>
      <c r="EP17" s="157" t="str">
        <f t="shared" si="37"/>
        <v>BE 143</v>
      </c>
      <c r="EQ17" s="157" t="str">
        <f t="shared" si="37"/>
        <v>BE 144</v>
      </c>
      <c r="ER17" s="157" t="str">
        <f t="shared" si="37"/>
        <v>BE 145</v>
      </c>
      <c r="ES17" s="157" t="str">
        <f t="shared" si="37"/>
        <v>BE 146</v>
      </c>
      <c r="ET17" s="157" t="str">
        <f t="shared" si="37"/>
        <v>BE 147</v>
      </c>
      <c r="EU17" s="157" t="str">
        <f t="shared" si="37"/>
        <v>BE 148</v>
      </c>
      <c r="EV17" s="157" t="str">
        <f t="shared" si="37"/>
        <v>BE 149</v>
      </c>
      <c r="EW17" s="157" t="str">
        <f t="shared" si="37"/>
        <v>BE 150</v>
      </c>
      <c r="EX17" s="157" t="str">
        <f t="shared" si="37"/>
        <v>BE 151</v>
      </c>
      <c r="EY17" s="157" t="str">
        <f t="shared" si="37"/>
        <v>BE 152</v>
      </c>
      <c r="EZ17" s="157" t="str">
        <f t="shared" si="37"/>
        <v>BE 153</v>
      </c>
      <c r="FA17" s="157" t="str">
        <f t="shared" si="37"/>
        <v>BE 154</v>
      </c>
      <c r="FB17" s="157" t="str">
        <f t="shared" si="37"/>
        <v>BE 155</v>
      </c>
      <c r="FC17" s="157" t="str">
        <f t="shared" si="37"/>
        <v>BE 156</v>
      </c>
      <c r="FD17" s="157" t="str">
        <f t="shared" si="37"/>
        <v>BE 157</v>
      </c>
      <c r="FE17" s="157" t="str">
        <f t="shared" si="37"/>
        <v>BE 158</v>
      </c>
      <c r="FF17" s="157" t="str">
        <f t="shared" si="37"/>
        <v>BE 159</v>
      </c>
      <c r="FG17" s="157" t="str">
        <f t="shared" si="37"/>
        <v>BE 160</v>
      </c>
      <c r="FH17" s="157" t="str">
        <f t="shared" si="37"/>
        <v>BE 161</v>
      </c>
      <c r="FI17" s="157" t="str">
        <f t="shared" si="37"/>
        <v>BE 162</v>
      </c>
      <c r="FJ17" s="157" t="str">
        <f t="shared" si="37"/>
        <v>BE 163</v>
      </c>
      <c r="FK17" s="157" t="str">
        <f t="shared" si="37"/>
        <v>BE 164</v>
      </c>
      <c r="FL17" s="157" t="str">
        <f t="shared" si="37"/>
        <v>BE 165</v>
      </c>
      <c r="FM17" s="157" t="str">
        <f t="shared" si="37"/>
        <v>BE 166</v>
      </c>
      <c r="FN17" s="157" t="str">
        <f t="shared" si="37"/>
        <v>BE 167</v>
      </c>
      <c r="FO17" s="157" t="str">
        <f t="shared" si="37"/>
        <v>BE 168</v>
      </c>
      <c r="FP17" s="157" t="str">
        <f t="shared" si="37"/>
        <v>BE 169</v>
      </c>
      <c r="FQ17" s="157" t="str">
        <f t="shared" si="37"/>
        <v>BE 170</v>
      </c>
      <c r="FR17" s="157" t="str">
        <f t="shared" si="37"/>
        <v>BE 171</v>
      </c>
      <c r="FS17" s="157" t="str">
        <f t="shared" si="37"/>
        <v>BE 172</v>
      </c>
      <c r="FT17" s="157" t="str">
        <f t="shared" si="37"/>
        <v>BE 173</v>
      </c>
      <c r="FU17" s="157" t="str">
        <f t="shared" si="37"/>
        <v>BE 174</v>
      </c>
      <c r="FV17" s="157" t="str">
        <f t="shared" si="37"/>
        <v>BE 175</v>
      </c>
      <c r="FW17" s="157" t="str">
        <f t="shared" si="37"/>
        <v>BE 176</v>
      </c>
      <c r="FX17" s="157" t="str">
        <f t="shared" si="37"/>
        <v>BE 177</v>
      </c>
      <c r="FY17" s="157" t="str">
        <f t="shared" si="37"/>
        <v>BE 178</v>
      </c>
      <c r="FZ17" s="157" t="str">
        <f t="shared" si="37"/>
        <v>BE 179</v>
      </c>
      <c r="GA17" s="157" t="str">
        <f t="shared" si="37"/>
        <v>BE 180</v>
      </c>
      <c r="GB17" s="158"/>
    </row>
    <row r="18" spans="1:184" ht="16.5" customHeight="1">
      <c r="A18" s="1"/>
      <c r="B18" s="99"/>
      <c r="C18" s="163" t="str">
        <f>IFERROR(IF(SUM($C$15:C15)&gt;0,C$4,""),"")</f>
        <v/>
      </c>
      <c r="D18" s="164" t="str">
        <f>IFERROR(IF(SUM($C$15:D15)&gt;0,D$4,""),"")</f>
        <v/>
      </c>
      <c r="E18" s="164" t="str">
        <f>IFERROR(IF(SUM($C$15:E15)&gt;0,E$4,""),"")</f>
        <v/>
      </c>
      <c r="F18" s="164" t="str">
        <f>IFERROR(IF(SUM($C$15:F15)&gt;0,F$4,""),"")</f>
        <v/>
      </c>
      <c r="G18" s="164" t="str">
        <f>IFERROR(IF(SUM($C$15:G15)&gt;0,G$4,""),"")</f>
        <v/>
      </c>
      <c r="H18" s="164" t="str">
        <f>IFERROR(IF(SUM($C$15:H15)&gt;0,H$4,""),"")</f>
        <v/>
      </c>
      <c r="I18" s="164" t="str">
        <f>IFERROR(IF(SUM($C$15:I15)&gt;0,I$4,""),"")</f>
        <v/>
      </c>
      <c r="J18" s="164" t="str">
        <f>IFERROR(IF(SUM($C$15:J15)&gt;0,J$4,""),"")</f>
        <v/>
      </c>
      <c r="K18" s="164" t="str">
        <f>IFERROR(IF(SUM($C$15:K15)&gt;0,K$4,""),"")</f>
        <v/>
      </c>
      <c r="L18" s="164" t="str">
        <f>IFERROR(IF(SUM($C$15:L15)&gt;0,L$4,""),"")</f>
        <v/>
      </c>
      <c r="M18" s="164" t="str">
        <f>IFERROR(IF(SUM($C$15:M15)&gt;0,M$4,""),"")</f>
        <v/>
      </c>
      <c r="N18" s="164" t="str">
        <f>IFERROR(IF(SUM($C$15:N15)&gt;0,N$4,""),"")</f>
        <v/>
      </c>
      <c r="O18" s="164" t="str">
        <f>IFERROR(IF(SUM($C$15:O15)&gt;0,O$4,""),"")</f>
        <v/>
      </c>
      <c r="P18" s="164" t="str">
        <f>IFERROR(IF(SUM($C$15:P15)&gt;0,P$4,""),"")</f>
        <v/>
      </c>
      <c r="Q18" s="164" t="str">
        <f>IFERROR(IF(SUM($C$15:Q15)&gt;0,Q$4,""),"")</f>
        <v/>
      </c>
      <c r="R18" s="164" t="str">
        <f>IFERROR(IF(SUM($C$15:R15)&gt;0,R$4,""),"")</f>
        <v/>
      </c>
      <c r="S18" s="164" t="str">
        <f>IFERROR(IF(SUM($C$15:S15)&gt;0,S$4,""),"")</f>
        <v/>
      </c>
      <c r="T18" s="164" t="str">
        <f>IFERROR(IF(SUM($C$15:T15)&gt;0,T$4,""),"")</f>
        <v/>
      </c>
      <c r="U18" s="164" t="str">
        <f>IFERROR(IF(SUM($C$15:U15)&gt;0,U$4,""),"")</f>
        <v/>
      </c>
      <c r="V18" s="164" t="str">
        <f>IFERROR(IF(SUM($C$15:V15)&gt;0,V$4,""),"")</f>
        <v/>
      </c>
      <c r="W18" s="164" t="str">
        <f>IFERROR(IF(SUM($C$15:W15)&gt;0,W$4,""),"")</f>
        <v/>
      </c>
      <c r="X18" s="164" t="str">
        <f>IFERROR(IF(SUM($C$15:X15)&gt;0,X$4,""),"")</f>
        <v/>
      </c>
      <c r="Y18" s="164" t="str">
        <f>IFERROR(IF(SUM($C$15:Y15)&gt;0,Y$4,""),"")</f>
        <v/>
      </c>
      <c r="Z18" s="164" t="str">
        <f>IFERROR(IF(SUM($C$15:Z15)&gt;0,Z$4,""),"")</f>
        <v/>
      </c>
      <c r="AA18" s="164" t="str">
        <f>IFERROR(IF(SUM($C$15:AA15)&gt;0,AA$4,""),"")</f>
        <v/>
      </c>
      <c r="AB18" s="164" t="str">
        <f>IFERROR(IF(SUM($C$15:AB15)&gt;0,AB$4,""),"")</f>
        <v/>
      </c>
      <c r="AC18" s="164" t="str">
        <f>IFERROR(IF(SUM($C$15:AC15)&gt;0,AC$4,""),"")</f>
        <v/>
      </c>
      <c r="AD18" s="164" t="str">
        <f>IFERROR(IF(SUM($C$15:AD15)&gt;0,AD$4,""),"")</f>
        <v/>
      </c>
      <c r="AE18" s="164" t="str">
        <f>IFERROR(IF(SUM($C$15:AE15)&gt;0,AE$4,""),"")</f>
        <v/>
      </c>
      <c r="AF18" s="164" t="str">
        <f>IFERROR(IF(SUM($C$15:AF15)&gt;0,AF$4,""),"")</f>
        <v/>
      </c>
      <c r="AG18" s="164" t="str">
        <f>IFERROR(IF(SUM($C$15:AG15)&gt;0,AG$4,""),"")</f>
        <v/>
      </c>
      <c r="AH18" s="164" t="str">
        <f>IFERROR(IF(SUM($C$15:AH15)&gt;0,AH$4,""),"")</f>
        <v/>
      </c>
      <c r="AI18" s="164" t="str">
        <f>IFERROR(IF(SUM($C$15:AI15)&gt;0,AI$4,""),"")</f>
        <v/>
      </c>
      <c r="AJ18" s="164" t="str">
        <f>IFERROR(IF(SUM($C$15:AJ15)&gt;0,AJ$4,""),"")</f>
        <v/>
      </c>
      <c r="AK18" s="164" t="str">
        <f>IFERROR(IF(SUM($C$15:AK15)&gt;0,AK$4,""),"")</f>
        <v/>
      </c>
      <c r="AL18" s="164" t="str">
        <f>IFERROR(IF(SUM($C$15:AL15)&gt;0,AL$4,""),"")</f>
        <v/>
      </c>
      <c r="AM18" s="164" t="str">
        <f>IFERROR(IF(SUM($C$15:AM15)&gt;0,AM$4,""),"")</f>
        <v/>
      </c>
      <c r="AN18" s="164" t="str">
        <f>IFERROR(IF(SUM($C$15:AN15)&gt;0,AN$4,""),"")</f>
        <v/>
      </c>
      <c r="AO18" s="164" t="str">
        <f>IFERROR(IF(SUM($C$15:AO15)&gt;0,AO$4,""),"")</f>
        <v/>
      </c>
      <c r="AP18" s="164" t="str">
        <f>IFERROR(IF(SUM($C$15:AP15)&gt;0,AP$4,""),"")</f>
        <v/>
      </c>
      <c r="AQ18" s="164" t="str">
        <f>IFERROR(IF(SUM($C$15:AQ15)&gt;0,AQ$4,""),"")</f>
        <v/>
      </c>
      <c r="AR18" s="164" t="str">
        <f>IFERROR(IF(SUM($C$15:AR15)&gt;0,AR$4,""),"")</f>
        <v/>
      </c>
      <c r="AS18" s="164" t="str">
        <f>IFERROR(IF(SUM($C$15:AS15)&gt;0,AS$4,""),"")</f>
        <v/>
      </c>
      <c r="AT18" s="164" t="str">
        <f>IFERROR(IF(SUM($C$15:AT15)&gt;0,AT$4,""),"")</f>
        <v/>
      </c>
      <c r="AU18" s="164" t="str">
        <f>IFERROR(IF(SUM($C$15:AU15)&gt;0,AU$4,""),"")</f>
        <v/>
      </c>
      <c r="AV18" s="164" t="str">
        <f>IFERROR(IF(SUM($C$15:AV15)&gt;0,AV$4,""),"")</f>
        <v/>
      </c>
      <c r="AW18" s="164" t="str">
        <f>IFERROR(IF(SUM($C$15:AW15)&gt;0,AW$4,""),"")</f>
        <v/>
      </c>
      <c r="AX18" s="164" t="str">
        <f>IFERROR(IF(SUM($C$15:AX15)&gt;0,AX$4,""),"")</f>
        <v/>
      </c>
      <c r="AY18" s="164" t="str">
        <f>IFERROR(IF(SUM($C$15:AY15)&gt;0,AY$4,""),"")</f>
        <v/>
      </c>
      <c r="AZ18" s="164" t="str">
        <f>IFERROR(IF(SUM($C$15:AZ15)&gt;0,AZ$4,""),"")</f>
        <v/>
      </c>
      <c r="BA18" s="164" t="str">
        <f>IFERROR(IF(SUM($C$15:BA15)&gt;0,BA$4,""),"")</f>
        <v/>
      </c>
      <c r="BB18" s="164" t="str">
        <f>IFERROR(IF(SUM($C$15:BB15)&gt;0,BB$4,""),"")</f>
        <v/>
      </c>
      <c r="BC18" s="164" t="str">
        <f>IFERROR(IF(SUM($C$15:BC15)&gt;0,BC$4,""),"")</f>
        <v/>
      </c>
      <c r="BD18" s="164" t="str">
        <f>IFERROR(IF(SUM($C$15:BD15)&gt;0,BD$4,""),"")</f>
        <v/>
      </c>
      <c r="BE18" s="164" t="str">
        <f>IFERROR(IF(SUM($C$15:BE15)&gt;0,BE$4,""),"")</f>
        <v/>
      </c>
      <c r="BF18" s="164" t="str">
        <f>IFERROR(IF(SUM($C$15:BF15)&gt;0,BF$4,""),"")</f>
        <v/>
      </c>
      <c r="BG18" s="164" t="str">
        <f>IFERROR(IF(SUM($C$15:BG15)&gt;0,BG$4,""),"")</f>
        <v/>
      </c>
      <c r="BH18" s="164" t="str">
        <f>IFERROR(IF(SUM($C$15:BH15)&gt;0,BH$4,""),"")</f>
        <v/>
      </c>
      <c r="BI18" s="164" t="str">
        <f>IFERROR(IF(SUM($C$15:BI15)&gt;0,BI$4,""),"")</f>
        <v/>
      </c>
      <c r="BJ18" s="164" t="str">
        <f>IFERROR(IF(SUM($C$15:BJ15)&gt;0,BJ$4,""),"")</f>
        <v/>
      </c>
      <c r="BK18" s="164" t="str">
        <f>IFERROR(IF(SUM($C$15:BK15)&gt;0,BK$4,""),"")</f>
        <v/>
      </c>
      <c r="BL18" s="164" t="str">
        <f>IFERROR(IF(SUM($C$15:BL15)&gt;0,BL$4,""),"")</f>
        <v/>
      </c>
      <c r="BM18" s="164" t="str">
        <f>IFERROR(IF(SUM($C$15:BM15)&gt;0,BM$4,""),"")</f>
        <v/>
      </c>
      <c r="BN18" s="164" t="str">
        <f>IFERROR(IF(SUM($C$15:BN15)&gt;0,BN$4,""),"")</f>
        <v/>
      </c>
      <c r="BO18" s="164" t="str">
        <f>IFERROR(IF(SUM($C$15:BO15)&gt;0,BO$4,""),"")</f>
        <v/>
      </c>
      <c r="BP18" s="164" t="str">
        <f>IFERROR(IF(SUM($C$15:BP15)&gt;0,BP$4,""),"")</f>
        <v/>
      </c>
      <c r="BQ18" s="164" t="str">
        <f>IFERROR(IF(SUM($C$15:BQ15)&gt;0,BQ$4,""),"")</f>
        <v/>
      </c>
      <c r="BR18" s="164" t="str">
        <f>IFERROR(IF(SUM($C$15:BR15)&gt;0,BR$4,""),"")</f>
        <v/>
      </c>
      <c r="BS18" s="164" t="str">
        <f>IFERROR(IF(SUM($C$15:BS15)&gt;0,BS$4,""),"")</f>
        <v/>
      </c>
      <c r="BT18" s="164" t="str">
        <f>IFERROR(IF(SUM($C$15:BT15)&gt;0,BT$4,""),"")</f>
        <v/>
      </c>
      <c r="BU18" s="164" t="str">
        <f>IFERROR(IF(SUM($C$15:BU15)&gt;0,BU$4,""),"")</f>
        <v/>
      </c>
      <c r="BV18" s="164" t="str">
        <f>IFERROR(IF(SUM($C$15:BV15)&gt;0,BV$4,""),"")</f>
        <v/>
      </c>
      <c r="BW18" s="164" t="str">
        <f>IFERROR(IF(SUM($C$15:BW15)&gt;0,BW$4,""),"")</f>
        <v/>
      </c>
      <c r="BX18" s="164" t="str">
        <f>IFERROR(IF(SUM($C$15:BX15)&gt;0,BX$4,""),"")</f>
        <v/>
      </c>
      <c r="BY18" s="164" t="str">
        <f>IFERROR(IF(SUM($C$15:BY15)&gt;0,BY$4,""),"")</f>
        <v/>
      </c>
      <c r="BZ18" s="164" t="str">
        <f>IFERROR(IF(SUM($C$15:BZ15)&gt;0,BZ$4,""),"")</f>
        <v/>
      </c>
      <c r="CA18" s="164" t="str">
        <f>IFERROR(IF(SUM($C$15:CA15)&gt;0,CA$4,""),"")</f>
        <v/>
      </c>
      <c r="CB18" s="164" t="str">
        <f>IFERROR(IF(SUM($C$15:CB15)&gt;0,CB$4,""),"")</f>
        <v/>
      </c>
      <c r="CC18" s="164" t="str">
        <f>IFERROR(IF(SUM($C$15:CC15)&gt;0,CC$4,""),"")</f>
        <v/>
      </c>
      <c r="CD18" s="164" t="str">
        <f>IFERROR(IF(SUM($C$15:CD15)&gt;0,CD$4,""),"")</f>
        <v/>
      </c>
      <c r="CE18" s="164" t="str">
        <f>IFERROR(IF(SUM($C$15:CE15)&gt;0,CE$4,""),"")</f>
        <v/>
      </c>
      <c r="CF18" s="164" t="str">
        <f>IFERROR(IF(SUM($C$15:CF15)&gt;0,CF$4,""),"")</f>
        <v/>
      </c>
      <c r="CG18" s="164" t="str">
        <f>IFERROR(IF(SUM($C$15:CG15)&gt;0,CG$4,""),"")</f>
        <v/>
      </c>
      <c r="CH18" s="164" t="str">
        <f>IFERROR(IF(SUM($C$15:CH15)&gt;0,CH$4,""),"")</f>
        <v/>
      </c>
      <c r="CI18" s="164" t="str">
        <f>IFERROR(IF(SUM($C$15:CI15)&gt;0,CI$4,""),"")</f>
        <v/>
      </c>
      <c r="CJ18" s="164" t="str">
        <f>IFERROR(IF(SUM($C$15:CJ15)&gt;0,CJ$4,""),"")</f>
        <v/>
      </c>
      <c r="CK18" s="164" t="str">
        <f>IFERROR(IF(SUM($C$15:CK15)&gt;0,CK$4,""),"")</f>
        <v/>
      </c>
      <c r="CL18" s="164" t="str">
        <f>IFERROR(IF(SUM($C$15:CL15)&gt;0,CL$4,""),"")</f>
        <v/>
      </c>
      <c r="CM18" s="164" t="str">
        <f>IFERROR(IF(SUM($C$15:CM15)&gt;0,CM$4,""),"")</f>
        <v/>
      </c>
      <c r="CN18" s="164" t="str">
        <f>IFERROR(IF(SUM($C$15:CN15)&gt;0,CN$4,""),"")</f>
        <v/>
      </c>
      <c r="CO18" s="164" t="str">
        <f>IFERROR(IF(SUM($C$15:CO15)&gt;0,CO$4,""),"")</f>
        <v/>
      </c>
      <c r="CP18" s="164" t="str">
        <f>IFERROR(IF(SUM($C$15:CP15)&gt;0,CP$4,""),"")</f>
        <v/>
      </c>
      <c r="CQ18" s="164" t="str">
        <f>IFERROR(IF(SUM($C$15:CQ15)&gt;0,CQ$4,""),"")</f>
        <v/>
      </c>
      <c r="CR18" s="164" t="str">
        <f>IFERROR(IF(SUM($C$15:CR15)&gt;0,CR$4,""),"")</f>
        <v/>
      </c>
      <c r="CS18" s="164" t="str">
        <f>IFERROR(IF(SUM($C$15:CS15)&gt;0,CS$4,""),"")</f>
        <v/>
      </c>
      <c r="CT18" s="164" t="str">
        <f>IFERROR(IF(SUM($C$15:CT15)&gt;0,CT$4,""),"")</f>
        <v/>
      </c>
      <c r="CU18" s="164" t="str">
        <f>IFERROR(IF(SUM($C$15:CU15)&gt;0,CU$4,""),"")</f>
        <v/>
      </c>
      <c r="CV18" s="164" t="str">
        <f>IFERROR(IF(SUM($C$15:CV15)&gt;0,CV$4,""),"")</f>
        <v/>
      </c>
      <c r="CW18" s="164" t="str">
        <f>IFERROR(IF(SUM($C$15:CW15)&gt;0,CW$4,""),"")</f>
        <v/>
      </c>
      <c r="CX18" s="164" t="str">
        <f>IFERROR(IF(SUM($C$15:CX15)&gt;0,CX$4,""),"")</f>
        <v/>
      </c>
      <c r="CY18" s="164" t="str">
        <f>IFERROR(IF(SUM($C$15:CY15)&gt;0,CY$4,""),"")</f>
        <v/>
      </c>
      <c r="CZ18" s="164" t="str">
        <f>IFERROR(IF(SUM($C$15:CZ15)&gt;0,CZ$4,""),"")</f>
        <v/>
      </c>
      <c r="DA18" s="164" t="str">
        <f>IFERROR(IF(SUM($C$15:DA15)&gt;0,DA$4,""),"")</f>
        <v/>
      </c>
      <c r="DB18" s="164" t="str">
        <f>IFERROR(IF(SUM($C$15:DB15)&gt;0,DB$4,""),"")</f>
        <v/>
      </c>
      <c r="DC18" s="164" t="str">
        <f>IFERROR(IF(SUM($C$15:DC15)&gt;0,DC$4,""),"")</f>
        <v/>
      </c>
      <c r="DD18" s="164" t="str">
        <f>IFERROR(IF(SUM($C$15:DD15)&gt;0,DD$4,""),"")</f>
        <v/>
      </c>
      <c r="DE18" s="164" t="str">
        <f>IFERROR(IF(SUM($C$15:DE15)&gt;0,DE$4,""),"")</f>
        <v/>
      </c>
      <c r="DF18" s="164" t="str">
        <f>IFERROR(IF(SUM($C$15:DF15)&gt;0,DF$4,""),"")</f>
        <v/>
      </c>
      <c r="DG18" s="164" t="str">
        <f>IFERROR(IF(SUM($C$15:DG15)&gt;0,DG$4,""),"")</f>
        <v/>
      </c>
      <c r="DH18" s="164" t="str">
        <f>IFERROR(IF(SUM($C$15:DH15)&gt;0,DH$4,""),"")</f>
        <v/>
      </c>
      <c r="DI18" s="164" t="str">
        <f>IFERROR(IF(SUM($C$15:DI15)&gt;0,DI$4,""),"")</f>
        <v/>
      </c>
      <c r="DJ18" s="164" t="str">
        <f>IFERROR(IF(SUM($C$15:DJ15)&gt;0,DJ$4,""),"")</f>
        <v/>
      </c>
      <c r="DK18" s="164" t="str">
        <f>IFERROR(IF(SUM($C$15:DK15)&gt;0,DK$4,""),"")</f>
        <v/>
      </c>
      <c r="DL18" s="164" t="str">
        <f>IFERROR(IF(SUM($C$15:DL15)&gt;0,DL$4,""),"")</f>
        <v/>
      </c>
      <c r="DM18" s="164" t="str">
        <f>IFERROR(IF(SUM($C$15:DM15)&gt;0,DM$4,""),"")</f>
        <v/>
      </c>
      <c r="DN18" s="164" t="str">
        <f>IFERROR(IF(SUM($C$15:DN15)&gt;0,DN$4,""),"")</f>
        <v/>
      </c>
      <c r="DO18" s="164" t="str">
        <f>IFERROR(IF(SUM($C$15:DO15)&gt;0,DO$4,""),"")</f>
        <v/>
      </c>
      <c r="DP18" s="164" t="str">
        <f>IFERROR(IF(SUM($C$15:DP15)&gt;0,DP$4,""),"")</f>
        <v/>
      </c>
      <c r="DQ18" s="164" t="str">
        <f>IFERROR(IF(SUM($C$15:DQ15)&gt;0,DQ$4,""),"")</f>
        <v/>
      </c>
      <c r="DR18" s="164" t="str">
        <f>IFERROR(IF(SUM($C$15:DR15)&gt;0,DR$4,""),"")</f>
        <v/>
      </c>
      <c r="DS18" s="164" t="str">
        <f>IFERROR(IF(SUM($C$15:DS15)&gt;0,DS$4,""),"")</f>
        <v/>
      </c>
      <c r="DT18" s="164" t="str">
        <f>IFERROR(IF(SUM($C$15:DT15)&gt;0,DT$4,""),"")</f>
        <v/>
      </c>
      <c r="DU18" s="164" t="str">
        <f>IFERROR(IF(SUM($C$15:DU15)&gt;0,DU$4,""),"")</f>
        <v/>
      </c>
      <c r="DV18" s="164" t="str">
        <f>IFERROR(IF(SUM($C$15:DV15)&gt;0,DV$4,""),"")</f>
        <v/>
      </c>
      <c r="DW18" s="164" t="str">
        <f>IFERROR(IF(SUM($C$15:DW15)&gt;0,DW$4,""),"")</f>
        <v/>
      </c>
      <c r="DX18" s="164" t="str">
        <f>IFERROR(IF(SUM($C$15:DX15)&gt;0,DX$4,""),"")</f>
        <v/>
      </c>
      <c r="DY18" s="164" t="str">
        <f>IFERROR(IF(SUM($C$15:DY15)&gt;0,DY$4,""),"")</f>
        <v/>
      </c>
      <c r="DZ18" s="164" t="str">
        <f>IFERROR(IF(SUM($C$15:DZ15)&gt;0,DZ$4,""),"")</f>
        <v/>
      </c>
      <c r="EA18" s="164" t="str">
        <f>IFERROR(IF(SUM($C$15:EA15)&gt;0,EA$4,""),"")</f>
        <v/>
      </c>
      <c r="EB18" s="164" t="str">
        <f>IFERROR(IF(SUM($C$15:EB15)&gt;0,EB$4,""),"")</f>
        <v/>
      </c>
      <c r="EC18" s="164" t="str">
        <f>IFERROR(IF(SUM($C$15:EC15)&gt;0,EC$4,""),"")</f>
        <v/>
      </c>
      <c r="ED18" s="164" t="str">
        <f>IFERROR(IF(SUM($C$15:ED15)&gt;0,ED$4,""),"")</f>
        <v/>
      </c>
      <c r="EE18" s="164" t="str">
        <f>IFERROR(IF(SUM($C$15:EE15)&gt;0,EE$4,""),"")</f>
        <v/>
      </c>
      <c r="EF18" s="164" t="str">
        <f>IFERROR(IF(SUM($C$15:EF15)&gt;0,EF$4,""),"")</f>
        <v/>
      </c>
      <c r="EG18" s="164" t="str">
        <f>IFERROR(IF(SUM($C$15:EG15)&gt;0,EG$4,""),"")</f>
        <v/>
      </c>
      <c r="EH18" s="164" t="str">
        <f>IFERROR(IF(SUM($C$15:EH15)&gt;0,EH$4,""),"")</f>
        <v/>
      </c>
      <c r="EI18" s="164" t="str">
        <f>IFERROR(IF(SUM($C$15:EI15)&gt;0,EI$4,""),"")</f>
        <v/>
      </c>
      <c r="EJ18" s="164" t="str">
        <f>IFERROR(IF(SUM($C$15:EJ15)&gt;0,EJ$4,""),"")</f>
        <v/>
      </c>
      <c r="EK18" s="164" t="str">
        <f>IFERROR(IF(SUM($C$15:EK15)&gt;0,EK$4,""),"")</f>
        <v/>
      </c>
      <c r="EL18" s="164" t="str">
        <f>IFERROR(IF(SUM($C$15:EL15)&gt;0,EL$4,""),"")</f>
        <v/>
      </c>
      <c r="EM18" s="164" t="str">
        <f>IFERROR(IF(SUM($C$15:EM15)&gt;0,EM$4,""),"")</f>
        <v/>
      </c>
      <c r="EN18" s="164" t="str">
        <f>IFERROR(IF(SUM($C$15:EN15)&gt;0,EN$4,""),"")</f>
        <v/>
      </c>
      <c r="EO18" s="164" t="str">
        <f>IFERROR(IF(SUM($C$15:EO15)&gt;0,EO$4,""),"")</f>
        <v/>
      </c>
      <c r="EP18" s="164" t="str">
        <f>IFERROR(IF(SUM($C$15:EP15)&gt;0,EP$4,""),"")</f>
        <v/>
      </c>
      <c r="EQ18" s="164" t="str">
        <f>IFERROR(IF(SUM($C$15:EQ15)&gt;0,EQ$4,""),"")</f>
        <v/>
      </c>
      <c r="ER18" s="164" t="str">
        <f>IFERROR(IF(SUM($C$15:ER15)&gt;0,ER$4,""),"")</f>
        <v/>
      </c>
      <c r="ES18" s="164" t="str">
        <f>IFERROR(IF(SUM($C$15:ES15)&gt;0,ES$4,""),"")</f>
        <v/>
      </c>
      <c r="ET18" s="164" t="str">
        <f>IFERROR(IF(SUM($C$15:ET15)&gt;0,ET$4,""),"")</f>
        <v/>
      </c>
      <c r="EU18" s="164" t="str">
        <f>IFERROR(IF(SUM($C$15:EU15)&gt;0,EU$4,""),"")</f>
        <v/>
      </c>
      <c r="EV18" s="164" t="str">
        <f>IFERROR(IF(SUM($C$15:EV15)&gt;0,EV$4,""),"")</f>
        <v/>
      </c>
      <c r="EW18" s="164" t="str">
        <f>IFERROR(IF(SUM($C$15:EW15)&gt;0,EW$4,""),"")</f>
        <v/>
      </c>
      <c r="EX18" s="164" t="str">
        <f>IFERROR(IF(SUM($C$15:EX15)&gt;0,EX$4,""),"")</f>
        <v/>
      </c>
      <c r="EY18" s="164" t="str">
        <f>IFERROR(IF(SUM($C$15:EY15)&gt;0,EY$4,""),"")</f>
        <v/>
      </c>
      <c r="EZ18" s="164" t="str">
        <f>IFERROR(IF(SUM($C$15:EZ15)&gt;0,EZ$4,""),"")</f>
        <v/>
      </c>
      <c r="FA18" s="164" t="str">
        <f>IFERROR(IF(SUM($C$15:FA15)&gt;0,FA$4,""),"")</f>
        <v/>
      </c>
      <c r="FB18" s="164" t="str">
        <f>IFERROR(IF(SUM($C$15:FB15)&gt;0,FB$4,""),"")</f>
        <v/>
      </c>
      <c r="FC18" s="164" t="str">
        <f>IFERROR(IF(SUM($C$15:FC15)&gt;0,FC$4,""),"")</f>
        <v/>
      </c>
      <c r="FD18" s="164" t="str">
        <f>IFERROR(IF(SUM($C$15:FD15)&gt;0,FD$4,""),"")</f>
        <v/>
      </c>
      <c r="FE18" s="164" t="str">
        <f>IFERROR(IF(SUM($C$15:FE15)&gt;0,FE$4,""),"")</f>
        <v/>
      </c>
      <c r="FF18" s="164" t="str">
        <f>IFERROR(IF(SUM($C$15:FF15)&gt;0,FF$4,""),"")</f>
        <v/>
      </c>
      <c r="FG18" s="164" t="str">
        <f>IFERROR(IF(SUM($C$15:FG15)&gt;0,FG$4,""),"")</f>
        <v/>
      </c>
      <c r="FH18" s="164" t="str">
        <f>IFERROR(IF(SUM($C$15:FH15)&gt;0,FH$4,""),"")</f>
        <v/>
      </c>
      <c r="FI18" s="164" t="str">
        <f>IFERROR(IF(SUM($C$15:FI15)&gt;0,FI$4,""),"")</f>
        <v/>
      </c>
      <c r="FJ18" s="164" t="str">
        <f>IFERROR(IF(SUM($C$15:FJ15)&gt;0,FJ$4,""),"")</f>
        <v/>
      </c>
      <c r="FK18" s="164" t="str">
        <f>IFERROR(IF(SUM($C$15:FK15)&gt;0,FK$4,""),"")</f>
        <v/>
      </c>
      <c r="FL18" s="164" t="str">
        <f>IFERROR(IF(SUM($C$15:FL15)&gt;0,FL$4,""),"")</f>
        <v/>
      </c>
      <c r="FM18" s="164" t="str">
        <f>IFERROR(IF(SUM($C$15:FM15)&gt;0,FM$4,""),"")</f>
        <v/>
      </c>
      <c r="FN18" s="164" t="str">
        <f>IFERROR(IF(SUM($C$15:FN15)&gt;0,FN$4,""),"")</f>
        <v/>
      </c>
      <c r="FO18" s="164" t="str">
        <f>IFERROR(IF(SUM($C$15:FO15)&gt;0,FO$4,""),"")</f>
        <v/>
      </c>
      <c r="FP18" s="164" t="str">
        <f>IFERROR(IF(SUM($C$15:FP15)&gt;0,FP$4,""),"")</f>
        <v/>
      </c>
      <c r="FQ18" s="164" t="str">
        <f>IFERROR(IF(SUM($C$15:FQ15)&gt;0,FQ$4,""),"")</f>
        <v/>
      </c>
      <c r="FR18" s="164" t="str">
        <f>IFERROR(IF(SUM($C$15:FR15)&gt;0,FR$4,""),"")</f>
        <v/>
      </c>
      <c r="FS18" s="164" t="str">
        <f>IFERROR(IF(SUM($C$15:FS15)&gt;0,FS$4,""),"")</f>
        <v/>
      </c>
      <c r="FT18" s="164" t="str">
        <f>IFERROR(IF(SUM($C$15:FT15)&gt;0,FT$4,""),"")</f>
        <v/>
      </c>
      <c r="FU18" s="164" t="str">
        <f>IFERROR(IF(SUM($C$15:FU15)&gt;0,FU$4,""),"")</f>
        <v/>
      </c>
      <c r="FV18" s="164" t="str">
        <f>IFERROR(IF(SUM($C$15:FV15)&gt;0,FV$4,""),"")</f>
        <v/>
      </c>
      <c r="FW18" s="164" t="str">
        <f>IFERROR(IF(SUM($C$15:FW15)&gt;0,FW$4,""),"")</f>
        <v/>
      </c>
      <c r="FX18" s="164" t="str">
        <f>IFERROR(IF(SUM($C$15:FX15)&gt;0,FX$4,""),"")</f>
        <v/>
      </c>
      <c r="FY18" s="164" t="str">
        <f>IFERROR(IF(SUM($C$15:FY15)&gt;0,FY$4,""),"")</f>
        <v/>
      </c>
      <c r="FZ18" s="164" t="str">
        <f>IFERROR(IF(SUM($C$15:FZ15)&gt;0,FZ$4,""),"")</f>
        <v/>
      </c>
      <c r="GA18" s="164" t="str">
        <f>IFERROR(IF(SUM($C$15:GA15)&gt;0,GA$4,""),"")</f>
        <v/>
      </c>
      <c r="GB18" s="165"/>
    </row>
    <row r="19" spans="1:184" ht="6.75" customHeight="1">
      <c r="A19" s="1"/>
      <c r="B19" s="99"/>
      <c r="C19" s="99"/>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100"/>
    </row>
    <row r="20" spans="1:184" s="20" customFormat="1" ht="33" customHeight="1">
      <c r="B20" s="155"/>
      <c r="C20" s="156" t="str">
        <f>"SMB Pen "&amp;C$4</f>
        <v>SMB Pen 0</v>
      </c>
      <c r="D20" s="157" t="str">
        <f t="shared" ref="D20:AM20" si="38">"SMB Pen "&amp;D$4</f>
        <v>SMB Pen 1</v>
      </c>
      <c r="E20" s="157" t="str">
        <f t="shared" si="38"/>
        <v>SMB Pen 2</v>
      </c>
      <c r="F20" s="157" t="str">
        <f t="shared" si="38"/>
        <v>SMB Pen 3</v>
      </c>
      <c r="G20" s="157" t="str">
        <f t="shared" si="38"/>
        <v>SMB Pen 4</v>
      </c>
      <c r="H20" s="157" t="str">
        <f t="shared" si="38"/>
        <v>SMB Pen 5</v>
      </c>
      <c r="I20" s="157" t="str">
        <f t="shared" si="38"/>
        <v>SMB Pen 6</v>
      </c>
      <c r="J20" s="157" t="str">
        <f t="shared" si="38"/>
        <v>SMB Pen 7</v>
      </c>
      <c r="K20" s="157" t="str">
        <f t="shared" si="38"/>
        <v>SMB Pen 8</v>
      </c>
      <c r="L20" s="157" t="str">
        <f t="shared" si="38"/>
        <v>SMB Pen 9</v>
      </c>
      <c r="M20" s="157" t="str">
        <f t="shared" si="38"/>
        <v>SMB Pen 10</v>
      </c>
      <c r="N20" s="157" t="str">
        <f t="shared" si="38"/>
        <v>SMB Pen 11</v>
      </c>
      <c r="O20" s="157" t="str">
        <f t="shared" si="38"/>
        <v>SMB Pen 12</v>
      </c>
      <c r="P20" s="157" t="str">
        <f t="shared" si="38"/>
        <v>SMB Pen 13</v>
      </c>
      <c r="Q20" s="157" t="str">
        <f t="shared" si="38"/>
        <v>SMB Pen 14</v>
      </c>
      <c r="R20" s="157" t="str">
        <f t="shared" si="38"/>
        <v>SMB Pen 15</v>
      </c>
      <c r="S20" s="157" t="str">
        <f t="shared" si="38"/>
        <v>SMB Pen 16</v>
      </c>
      <c r="T20" s="157" t="str">
        <f t="shared" si="38"/>
        <v>SMB Pen 17</v>
      </c>
      <c r="U20" s="157" t="str">
        <f t="shared" si="38"/>
        <v>SMB Pen 18</v>
      </c>
      <c r="V20" s="157" t="str">
        <f t="shared" si="38"/>
        <v>SMB Pen 19</v>
      </c>
      <c r="W20" s="157" t="str">
        <f t="shared" si="38"/>
        <v>SMB Pen 20</v>
      </c>
      <c r="X20" s="157" t="str">
        <f t="shared" si="38"/>
        <v>SMB Pen 21</v>
      </c>
      <c r="Y20" s="157" t="str">
        <f t="shared" si="38"/>
        <v>SMB Pen 22</v>
      </c>
      <c r="Z20" s="157" t="str">
        <f t="shared" si="38"/>
        <v>SMB Pen 23</v>
      </c>
      <c r="AA20" s="157" t="str">
        <f t="shared" si="38"/>
        <v>SMB Pen 24</v>
      </c>
      <c r="AB20" s="157" t="str">
        <f t="shared" si="38"/>
        <v>SMB Pen 25</v>
      </c>
      <c r="AC20" s="157" t="str">
        <f t="shared" si="38"/>
        <v>SMB Pen 26</v>
      </c>
      <c r="AD20" s="157" t="str">
        <f t="shared" si="38"/>
        <v>SMB Pen 27</v>
      </c>
      <c r="AE20" s="157" t="str">
        <f t="shared" si="38"/>
        <v>SMB Pen 28</v>
      </c>
      <c r="AF20" s="157" t="str">
        <f t="shared" si="38"/>
        <v>SMB Pen 29</v>
      </c>
      <c r="AG20" s="157" t="str">
        <f t="shared" si="38"/>
        <v>SMB Pen 30</v>
      </c>
      <c r="AH20" s="157" t="str">
        <f t="shared" si="38"/>
        <v>SMB Pen 31</v>
      </c>
      <c r="AI20" s="157" t="str">
        <f t="shared" si="38"/>
        <v>SMB Pen 32</v>
      </c>
      <c r="AJ20" s="157" t="str">
        <f t="shared" si="38"/>
        <v>SMB Pen 33</v>
      </c>
      <c r="AK20" s="157" t="str">
        <f t="shared" si="38"/>
        <v>SMB Pen 34</v>
      </c>
      <c r="AL20" s="157" t="str">
        <f t="shared" si="38"/>
        <v>SMB Pen 35</v>
      </c>
      <c r="AM20" s="157" t="str">
        <f t="shared" si="38"/>
        <v>SMB Pen 36</v>
      </c>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c r="BJ20" s="157"/>
      <c r="BK20" s="157"/>
      <c r="BL20" s="157"/>
      <c r="BM20" s="157"/>
      <c r="BN20" s="157"/>
      <c r="BO20" s="157"/>
      <c r="BP20" s="157"/>
      <c r="BQ20" s="157"/>
      <c r="BR20" s="157"/>
      <c r="BS20" s="157"/>
      <c r="BT20" s="157"/>
      <c r="BU20" s="157"/>
      <c r="BV20" s="157"/>
      <c r="BW20" s="157"/>
      <c r="BX20" s="157"/>
      <c r="BY20" s="157"/>
      <c r="BZ20" s="157"/>
      <c r="CA20" s="157"/>
      <c r="CB20" s="157"/>
      <c r="CC20" s="157"/>
      <c r="CD20" s="157"/>
      <c r="CE20" s="157"/>
      <c r="CF20" s="157"/>
      <c r="CG20" s="157"/>
      <c r="CH20" s="157"/>
      <c r="CI20" s="157"/>
      <c r="CJ20" s="157"/>
      <c r="CK20" s="157"/>
      <c r="CL20" s="157"/>
      <c r="CM20" s="157"/>
      <c r="CN20" s="157"/>
      <c r="CO20" s="157"/>
      <c r="CP20" s="157"/>
      <c r="CQ20" s="157"/>
      <c r="CR20" s="157"/>
      <c r="CS20" s="157"/>
      <c r="CT20" s="157"/>
      <c r="CU20" s="157"/>
      <c r="CV20" s="157"/>
      <c r="CW20" s="157"/>
      <c r="CX20" s="157"/>
      <c r="CY20" s="157"/>
      <c r="CZ20" s="157"/>
      <c r="DA20" s="157"/>
      <c r="DB20" s="157"/>
      <c r="DC20" s="157"/>
      <c r="DD20" s="157"/>
      <c r="DE20" s="157"/>
      <c r="DF20" s="157"/>
      <c r="DG20" s="157"/>
      <c r="DH20" s="157"/>
      <c r="DI20" s="157"/>
      <c r="DJ20" s="157"/>
      <c r="DK20" s="157"/>
      <c r="DL20" s="157"/>
      <c r="DM20" s="157"/>
      <c r="DN20" s="157"/>
      <c r="DO20" s="157"/>
      <c r="DP20" s="157"/>
      <c r="DQ20" s="157"/>
      <c r="DR20" s="157"/>
      <c r="DS20" s="157"/>
      <c r="DT20" s="157"/>
      <c r="DU20" s="157"/>
      <c r="DV20" s="157"/>
      <c r="DW20" s="157"/>
      <c r="DX20" s="157"/>
      <c r="DY20" s="157"/>
      <c r="DZ20" s="157"/>
      <c r="EA20" s="157"/>
      <c r="EB20" s="157"/>
      <c r="EC20" s="157"/>
      <c r="ED20" s="157"/>
      <c r="EE20" s="157"/>
      <c r="EF20" s="157"/>
      <c r="EG20" s="157"/>
      <c r="EH20" s="157"/>
      <c r="EI20" s="157"/>
      <c r="EJ20" s="157"/>
      <c r="EK20" s="157"/>
      <c r="EL20" s="157"/>
      <c r="EM20" s="157"/>
      <c r="EN20" s="157"/>
      <c r="EO20" s="157"/>
      <c r="EP20" s="157"/>
      <c r="EQ20" s="157"/>
      <c r="ER20" s="157"/>
      <c r="ES20" s="157"/>
      <c r="ET20" s="157"/>
      <c r="EU20" s="157"/>
      <c r="EV20" s="157"/>
      <c r="EW20" s="157"/>
      <c r="EX20" s="157"/>
      <c r="EY20" s="157"/>
      <c r="EZ20" s="157"/>
      <c r="FA20" s="157"/>
      <c r="FB20" s="157"/>
      <c r="FC20" s="157"/>
      <c r="FD20" s="157"/>
      <c r="FE20" s="157"/>
      <c r="FF20" s="157"/>
      <c r="FG20" s="157"/>
      <c r="FH20" s="157"/>
      <c r="FI20" s="157"/>
      <c r="FJ20" s="157"/>
      <c r="FK20" s="157"/>
      <c r="FL20" s="157"/>
      <c r="FM20" s="157"/>
      <c r="FN20" s="157"/>
      <c r="FO20" s="157"/>
      <c r="FP20" s="157"/>
      <c r="FQ20" s="157"/>
      <c r="FR20" s="157"/>
      <c r="FS20" s="157"/>
      <c r="FT20" s="157"/>
      <c r="FU20" s="157"/>
      <c r="FV20" s="157"/>
      <c r="FW20" s="157"/>
      <c r="FX20" s="157"/>
      <c r="FY20" s="157"/>
      <c r="FZ20" s="157"/>
      <c r="GA20" s="157"/>
      <c r="GB20" s="158"/>
    </row>
    <row r="21" spans="1:184" ht="16.5" customHeight="1">
      <c r="A21" s="1"/>
      <c r="B21" s="99"/>
      <c r="C21" s="166">
        <f t="shared" ref="C21:AM21" si="39">IFERROR(IF(OR(C$4=0,C$4=1),0,IF(AND(C$4&gt;=2,C$4&lt;=12),(C$4/12)*SMB12moPenCalc,B21+(SMB36moPenCalc/24-SMB12moPenCalc/24))),0)</f>
        <v>0</v>
      </c>
      <c r="D21" s="167">
        <f t="shared" si="39"/>
        <v>0</v>
      </c>
      <c r="E21" s="167">
        <f t="shared" si="39"/>
        <v>0</v>
      </c>
      <c r="F21" s="167">
        <f t="shared" si="39"/>
        <v>0</v>
      </c>
      <c r="G21" s="167">
        <f t="shared" si="39"/>
        <v>0</v>
      </c>
      <c r="H21" s="167">
        <f t="shared" si="39"/>
        <v>0</v>
      </c>
      <c r="I21" s="167">
        <f t="shared" si="39"/>
        <v>0</v>
      </c>
      <c r="J21" s="167">
        <f t="shared" si="39"/>
        <v>0</v>
      </c>
      <c r="K21" s="167">
        <f t="shared" si="39"/>
        <v>0</v>
      </c>
      <c r="L21" s="167">
        <f t="shared" si="39"/>
        <v>0</v>
      </c>
      <c r="M21" s="167">
        <f t="shared" si="39"/>
        <v>0</v>
      </c>
      <c r="N21" s="167">
        <f t="shared" si="39"/>
        <v>0</v>
      </c>
      <c r="O21" s="167">
        <f t="shared" si="39"/>
        <v>0</v>
      </c>
      <c r="P21" s="167">
        <f t="shared" si="39"/>
        <v>0</v>
      </c>
      <c r="Q21" s="167">
        <f t="shared" si="39"/>
        <v>0</v>
      </c>
      <c r="R21" s="167">
        <f t="shared" si="39"/>
        <v>0</v>
      </c>
      <c r="S21" s="167">
        <f t="shared" si="39"/>
        <v>0</v>
      </c>
      <c r="T21" s="167">
        <f t="shared" si="39"/>
        <v>0</v>
      </c>
      <c r="U21" s="167">
        <f t="shared" si="39"/>
        <v>0</v>
      </c>
      <c r="V21" s="167">
        <f t="shared" si="39"/>
        <v>0</v>
      </c>
      <c r="W21" s="167">
        <f t="shared" si="39"/>
        <v>0</v>
      </c>
      <c r="X21" s="167">
        <f t="shared" si="39"/>
        <v>0</v>
      </c>
      <c r="Y21" s="167">
        <f t="shared" si="39"/>
        <v>0</v>
      </c>
      <c r="Z21" s="167">
        <f t="shared" si="39"/>
        <v>0</v>
      </c>
      <c r="AA21" s="167">
        <f t="shared" si="39"/>
        <v>0</v>
      </c>
      <c r="AB21" s="167">
        <f t="shared" si="39"/>
        <v>0</v>
      </c>
      <c r="AC21" s="167">
        <f t="shared" si="39"/>
        <v>0</v>
      </c>
      <c r="AD21" s="167">
        <f t="shared" si="39"/>
        <v>0</v>
      </c>
      <c r="AE21" s="167">
        <f t="shared" si="39"/>
        <v>0</v>
      </c>
      <c r="AF21" s="167">
        <f t="shared" si="39"/>
        <v>0</v>
      </c>
      <c r="AG21" s="167">
        <f t="shared" si="39"/>
        <v>0</v>
      </c>
      <c r="AH21" s="167">
        <f t="shared" si="39"/>
        <v>0</v>
      </c>
      <c r="AI21" s="167">
        <f t="shared" si="39"/>
        <v>0</v>
      </c>
      <c r="AJ21" s="167">
        <f t="shared" si="39"/>
        <v>0</v>
      </c>
      <c r="AK21" s="167">
        <f t="shared" si="39"/>
        <v>0</v>
      </c>
      <c r="AL21" s="167">
        <f t="shared" si="39"/>
        <v>0</v>
      </c>
      <c r="AM21" s="167">
        <f t="shared" si="39"/>
        <v>0</v>
      </c>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100"/>
    </row>
    <row r="22" spans="1:184" ht="6.75" customHeight="1">
      <c r="A22" s="1"/>
      <c r="B22" s="99"/>
      <c r="C22" s="99"/>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100"/>
    </row>
    <row r="23" spans="1:184" s="20" customFormat="1" ht="33" customHeight="1">
      <c r="B23" s="155"/>
      <c r="C23" s="156" t="str">
        <f>"ENT Pen "&amp;C$4</f>
        <v>ENT Pen 0</v>
      </c>
      <c r="D23" s="157" t="str">
        <f t="shared" ref="D23:AM23" si="40">"ENT Pen "&amp;D$4</f>
        <v>ENT Pen 1</v>
      </c>
      <c r="E23" s="157" t="str">
        <f t="shared" si="40"/>
        <v>ENT Pen 2</v>
      </c>
      <c r="F23" s="157" t="str">
        <f t="shared" si="40"/>
        <v>ENT Pen 3</v>
      </c>
      <c r="G23" s="157" t="str">
        <f t="shared" si="40"/>
        <v>ENT Pen 4</v>
      </c>
      <c r="H23" s="157" t="str">
        <f t="shared" si="40"/>
        <v>ENT Pen 5</v>
      </c>
      <c r="I23" s="157" t="str">
        <f t="shared" si="40"/>
        <v>ENT Pen 6</v>
      </c>
      <c r="J23" s="157" t="str">
        <f t="shared" si="40"/>
        <v>ENT Pen 7</v>
      </c>
      <c r="K23" s="157" t="str">
        <f t="shared" si="40"/>
        <v>ENT Pen 8</v>
      </c>
      <c r="L23" s="157" t="str">
        <f t="shared" si="40"/>
        <v>ENT Pen 9</v>
      </c>
      <c r="M23" s="157" t="str">
        <f t="shared" si="40"/>
        <v>ENT Pen 10</v>
      </c>
      <c r="N23" s="157" t="str">
        <f t="shared" si="40"/>
        <v>ENT Pen 11</v>
      </c>
      <c r="O23" s="157" t="str">
        <f t="shared" si="40"/>
        <v>ENT Pen 12</v>
      </c>
      <c r="P23" s="157" t="str">
        <f t="shared" si="40"/>
        <v>ENT Pen 13</v>
      </c>
      <c r="Q23" s="157" t="str">
        <f t="shared" si="40"/>
        <v>ENT Pen 14</v>
      </c>
      <c r="R23" s="157" t="str">
        <f t="shared" si="40"/>
        <v>ENT Pen 15</v>
      </c>
      <c r="S23" s="157" t="str">
        <f t="shared" si="40"/>
        <v>ENT Pen 16</v>
      </c>
      <c r="T23" s="157" t="str">
        <f t="shared" si="40"/>
        <v>ENT Pen 17</v>
      </c>
      <c r="U23" s="157" t="str">
        <f t="shared" si="40"/>
        <v>ENT Pen 18</v>
      </c>
      <c r="V23" s="157" t="str">
        <f t="shared" si="40"/>
        <v>ENT Pen 19</v>
      </c>
      <c r="W23" s="157" t="str">
        <f t="shared" si="40"/>
        <v>ENT Pen 20</v>
      </c>
      <c r="X23" s="157" t="str">
        <f t="shared" si="40"/>
        <v>ENT Pen 21</v>
      </c>
      <c r="Y23" s="157" t="str">
        <f t="shared" si="40"/>
        <v>ENT Pen 22</v>
      </c>
      <c r="Z23" s="157" t="str">
        <f t="shared" si="40"/>
        <v>ENT Pen 23</v>
      </c>
      <c r="AA23" s="157" t="str">
        <f t="shared" si="40"/>
        <v>ENT Pen 24</v>
      </c>
      <c r="AB23" s="157" t="str">
        <f t="shared" si="40"/>
        <v>ENT Pen 25</v>
      </c>
      <c r="AC23" s="157" t="str">
        <f t="shared" si="40"/>
        <v>ENT Pen 26</v>
      </c>
      <c r="AD23" s="157" t="str">
        <f t="shared" si="40"/>
        <v>ENT Pen 27</v>
      </c>
      <c r="AE23" s="157" t="str">
        <f t="shared" si="40"/>
        <v>ENT Pen 28</v>
      </c>
      <c r="AF23" s="157" t="str">
        <f t="shared" si="40"/>
        <v>ENT Pen 29</v>
      </c>
      <c r="AG23" s="157" t="str">
        <f t="shared" si="40"/>
        <v>ENT Pen 30</v>
      </c>
      <c r="AH23" s="157" t="str">
        <f t="shared" si="40"/>
        <v>ENT Pen 31</v>
      </c>
      <c r="AI23" s="157" t="str">
        <f t="shared" si="40"/>
        <v>ENT Pen 32</v>
      </c>
      <c r="AJ23" s="157" t="str">
        <f t="shared" si="40"/>
        <v>ENT Pen 33</v>
      </c>
      <c r="AK23" s="157" t="str">
        <f t="shared" si="40"/>
        <v>ENT Pen 34</v>
      </c>
      <c r="AL23" s="157" t="str">
        <f t="shared" si="40"/>
        <v>ENT Pen 35</v>
      </c>
      <c r="AM23" s="157" t="str">
        <f t="shared" si="40"/>
        <v>ENT Pen 36</v>
      </c>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c r="BJ23" s="157"/>
      <c r="BK23" s="157"/>
      <c r="BL23" s="157"/>
      <c r="BM23" s="157"/>
      <c r="BN23" s="157"/>
      <c r="BO23" s="157"/>
      <c r="BP23" s="157"/>
      <c r="BQ23" s="157"/>
      <c r="BR23" s="157"/>
      <c r="BS23" s="157"/>
      <c r="BT23" s="157"/>
      <c r="BU23" s="157"/>
      <c r="BV23" s="157"/>
      <c r="BW23" s="157"/>
      <c r="BX23" s="157"/>
      <c r="BY23" s="157"/>
      <c r="BZ23" s="157"/>
      <c r="CA23" s="157"/>
      <c r="CB23" s="157"/>
      <c r="CC23" s="157"/>
      <c r="CD23" s="157"/>
      <c r="CE23" s="157"/>
      <c r="CF23" s="157"/>
      <c r="CG23" s="157"/>
      <c r="CH23" s="157"/>
      <c r="CI23" s="157"/>
      <c r="CJ23" s="157"/>
      <c r="CK23" s="157"/>
      <c r="CL23" s="157"/>
      <c r="CM23" s="157"/>
      <c r="CN23" s="157"/>
      <c r="CO23" s="157"/>
      <c r="CP23" s="157"/>
      <c r="CQ23" s="157"/>
      <c r="CR23" s="157"/>
      <c r="CS23" s="157"/>
      <c r="CT23" s="157"/>
      <c r="CU23" s="157"/>
      <c r="CV23" s="157"/>
      <c r="CW23" s="157"/>
      <c r="CX23" s="157"/>
      <c r="CY23" s="157"/>
      <c r="CZ23" s="157"/>
      <c r="DA23" s="157"/>
      <c r="DB23" s="157"/>
      <c r="DC23" s="157"/>
      <c r="DD23" s="157"/>
      <c r="DE23" s="157"/>
      <c r="DF23" s="157"/>
      <c r="DG23" s="157"/>
      <c r="DH23" s="157"/>
      <c r="DI23" s="157"/>
      <c r="DJ23" s="157"/>
      <c r="DK23" s="157"/>
      <c r="DL23" s="157"/>
      <c r="DM23" s="157"/>
      <c r="DN23" s="157"/>
      <c r="DO23" s="157"/>
      <c r="DP23" s="157"/>
      <c r="DQ23" s="157"/>
      <c r="DR23" s="157"/>
      <c r="DS23" s="157"/>
      <c r="DT23" s="157"/>
      <c r="DU23" s="157"/>
      <c r="DV23" s="157"/>
      <c r="DW23" s="157"/>
      <c r="DX23" s="157"/>
      <c r="DY23" s="157"/>
      <c r="DZ23" s="157"/>
      <c r="EA23" s="157"/>
      <c r="EB23" s="157"/>
      <c r="EC23" s="157"/>
      <c r="ED23" s="157"/>
      <c r="EE23" s="157"/>
      <c r="EF23" s="157"/>
      <c r="EG23" s="157"/>
      <c r="EH23" s="157"/>
      <c r="EI23" s="157"/>
      <c r="EJ23" s="157"/>
      <c r="EK23" s="157"/>
      <c r="EL23" s="157"/>
      <c r="EM23" s="157"/>
      <c r="EN23" s="157"/>
      <c r="EO23" s="157"/>
      <c r="EP23" s="157"/>
      <c r="EQ23" s="157"/>
      <c r="ER23" s="157"/>
      <c r="ES23" s="157"/>
      <c r="ET23" s="157"/>
      <c r="EU23" s="157"/>
      <c r="EV23" s="157"/>
      <c r="EW23" s="157"/>
      <c r="EX23" s="157"/>
      <c r="EY23" s="157"/>
      <c r="EZ23" s="157"/>
      <c r="FA23" s="157"/>
      <c r="FB23" s="157"/>
      <c r="FC23" s="157"/>
      <c r="FD23" s="157"/>
      <c r="FE23" s="157"/>
      <c r="FF23" s="157"/>
      <c r="FG23" s="157"/>
      <c r="FH23" s="157"/>
      <c r="FI23" s="157"/>
      <c r="FJ23" s="157"/>
      <c r="FK23" s="157"/>
      <c r="FL23" s="157"/>
      <c r="FM23" s="157"/>
      <c r="FN23" s="157"/>
      <c r="FO23" s="157"/>
      <c r="FP23" s="157"/>
      <c r="FQ23" s="157"/>
      <c r="FR23" s="157"/>
      <c r="FS23" s="157"/>
      <c r="FT23" s="157"/>
      <c r="FU23" s="157"/>
      <c r="FV23" s="157"/>
      <c r="FW23" s="157"/>
      <c r="FX23" s="157"/>
      <c r="FY23" s="157"/>
      <c r="FZ23" s="157"/>
      <c r="GA23" s="157"/>
      <c r="GB23" s="158"/>
    </row>
    <row r="24" spans="1:184" ht="16.5" customHeight="1">
      <c r="A24" s="1"/>
      <c r="B24" s="99"/>
      <c r="C24" s="166">
        <f t="shared" ref="C24:AM24" si="41">IFERROR(IF(OR(C$4=0,C$4=1,C$4=2),0,IF(AND(C$4&gt;=3,C$4&lt;=12),(C$4/12)*ENT12moPenCalc,B24+(ENT36moPenCalc/24-ENT12moPenCalc/24))),0)</f>
        <v>0</v>
      </c>
      <c r="D24" s="167">
        <f t="shared" si="41"/>
        <v>0</v>
      </c>
      <c r="E24" s="167">
        <f t="shared" si="41"/>
        <v>0</v>
      </c>
      <c r="F24" s="167">
        <f t="shared" si="41"/>
        <v>0</v>
      </c>
      <c r="G24" s="167">
        <f t="shared" si="41"/>
        <v>0</v>
      </c>
      <c r="H24" s="167">
        <f t="shared" si="41"/>
        <v>0</v>
      </c>
      <c r="I24" s="167">
        <f t="shared" si="41"/>
        <v>0</v>
      </c>
      <c r="J24" s="167">
        <f t="shared" si="41"/>
        <v>0</v>
      </c>
      <c r="K24" s="167">
        <f t="shared" si="41"/>
        <v>0</v>
      </c>
      <c r="L24" s="167">
        <f t="shared" si="41"/>
        <v>0</v>
      </c>
      <c r="M24" s="167">
        <f t="shared" si="41"/>
        <v>0</v>
      </c>
      <c r="N24" s="167">
        <f t="shared" si="41"/>
        <v>0</v>
      </c>
      <c r="O24" s="167">
        <f t="shared" si="41"/>
        <v>0</v>
      </c>
      <c r="P24" s="167">
        <f t="shared" si="41"/>
        <v>0</v>
      </c>
      <c r="Q24" s="167">
        <f t="shared" si="41"/>
        <v>0</v>
      </c>
      <c r="R24" s="167">
        <f t="shared" si="41"/>
        <v>0</v>
      </c>
      <c r="S24" s="167">
        <f t="shared" si="41"/>
        <v>0</v>
      </c>
      <c r="T24" s="167">
        <f t="shared" si="41"/>
        <v>0</v>
      </c>
      <c r="U24" s="167">
        <f t="shared" si="41"/>
        <v>0</v>
      </c>
      <c r="V24" s="167">
        <f t="shared" si="41"/>
        <v>0</v>
      </c>
      <c r="W24" s="167">
        <f t="shared" si="41"/>
        <v>0</v>
      </c>
      <c r="X24" s="167">
        <f t="shared" si="41"/>
        <v>0</v>
      </c>
      <c r="Y24" s="167">
        <f t="shared" si="41"/>
        <v>0</v>
      </c>
      <c r="Z24" s="167">
        <f t="shared" si="41"/>
        <v>0</v>
      </c>
      <c r="AA24" s="167">
        <f t="shared" si="41"/>
        <v>0</v>
      </c>
      <c r="AB24" s="167">
        <f t="shared" si="41"/>
        <v>0</v>
      </c>
      <c r="AC24" s="167">
        <f t="shared" si="41"/>
        <v>0</v>
      </c>
      <c r="AD24" s="167">
        <f t="shared" si="41"/>
        <v>0</v>
      </c>
      <c r="AE24" s="167">
        <f t="shared" si="41"/>
        <v>0</v>
      </c>
      <c r="AF24" s="167">
        <f t="shared" si="41"/>
        <v>0</v>
      </c>
      <c r="AG24" s="167">
        <f t="shared" si="41"/>
        <v>0</v>
      </c>
      <c r="AH24" s="167">
        <f t="shared" si="41"/>
        <v>0</v>
      </c>
      <c r="AI24" s="167">
        <f t="shared" si="41"/>
        <v>0</v>
      </c>
      <c r="AJ24" s="167">
        <f t="shared" si="41"/>
        <v>0</v>
      </c>
      <c r="AK24" s="167">
        <f t="shared" si="41"/>
        <v>0</v>
      </c>
      <c r="AL24" s="167">
        <f t="shared" si="41"/>
        <v>0</v>
      </c>
      <c r="AM24" s="167">
        <f t="shared" si="41"/>
        <v>0</v>
      </c>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100"/>
    </row>
    <row r="25" spans="1:184" ht="6.75" customHeight="1">
      <c r="A25" s="1"/>
      <c r="B25" s="99"/>
      <c r="C25" s="99"/>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100"/>
    </row>
    <row r="26" spans="1:184" s="20" customFormat="1" ht="33" customHeight="1">
      <c r="B26" s="155"/>
      <c r="C26" s="156" t="str">
        <f>"SMB Cust "&amp;C$4</f>
        <v>SMB Cust 0</v>
      </c>
      <c r="D26" s="157" t="str">
        <f t="shared" ref="D26:BO26" si="42">"SMB Cust "&amp;D$4</f>
        <v>SMB Cust 1</v>
      </c>
      <c r="E26" s="157" t="str">
        <f t="shared" si="42"/>
        <v>SMB Cust 2</v>
      </c>
      <c r="F26" s="157" t="str">
        <f t="shared" si="42"/>
        <v>SMB Cust 3</v>
      </c>
      <c r="G26" s="157" t="str">
        <f t="shared" si="42"/>
        <v>SMB Cust 4</v>
      </c>
      <c r="H26" s="157" t="str">
        <f t="shared" si="42"/>
        <v>SMB Cust 5</v>
      </c>
      <c r="I26" s="157" t="str">
        <f t="shared" si="42"/>
        <v>SMB Cust 6</v>
      </c>
      <c r="J26" s="157" t="str">
        <f t="shared" si="42"/>
        <v>SMB Cust 7</v>
      </c>
      <c r="K26" s="157" t="str">
        <f t="shared" si="42"/>
        <v>SMB Cust 8</v>
      </c>
      <c r="L26" s="157" t="str">
        <f t="shared" si="42"/>
        <v>SMB Cust 9</v>
      </c>
      <c r="M26" s="157" t="str">
        <f t="shared" si="42"/>
        <v>SMB Cust 10</v>
      </c>
      <c r="N26" s="157" t="str">
        <f t="shared" si="42"/>
        <v>SMB Cust 11</v>
      </c>
      <c r="O26" s="157" t="str">
        <f t="shared" si="42"/>
        <v>SMB Cust 12</v>
      </c>
      <c r="P26" s="157" t="str">
        <f t="shared" si="42"/>
        <v>SMB Cust 13</v>
      </c>
      <c r="Q26" s="157" t="str">
        <f t="shared" si="42"/>
        <v>SMB Cust 14</v>
      </c>
      <c r="R26" s="157" t="str">
        <f t="shared" si="42"/>
        <v>SMB Cust 15</v>
      </c>
      <c r="S26" s="157" t="str">
        <f t="shared" si="42"/>
        <v>SMB Cust 16</v>
      </c>
      <c r="T26" s="157" t="str">
        <f t="shared" si="42"/>
        <v>SMB Cust 17</v>
      </c>
      <c r="U26" s="157" t="str">
        <f t="shared" si="42"/>
        <v>SMB Cust 18</v>
      </c>
      <c r="V26" s="157" t="str">
        <f t="shared" si="42"/>
        <v>SMB Cust 19</v>
      </c>
      <c r="W26" s="157" t="str">
        <f t="shared" si="42"/>
        <v>SMB Cust 20</v>
      </c>
      <c r="X26" s="157" t="str">
        <f t="shared" si="42"/>
        <v>SMB Cust 21</v>
      </c>
      <c r="Y26" s="157" t="str">
        <f t="shared" si="42"/>
        <v>SMB Cust 22</v>
      </c>
      <c r="Z26" s="157" t="str">
        <f t="shared" si="42"/>
        <v>SMB Cust 23</v>
      </c>
      <c r="AA26" s="157" t="str">
        <f t="shared" si="42"/>
        <v>SMB Cust 24</v>
      </c>
      <c r="AB26" s="157" t="str">
        <f t="shared" si="42"/>
        <v>SMB Cust 25</v>
      </c>
      <c r="AC26" s="157" t="str">
        <f t="shared" si="42"/>
        <v>SMB Cust 26</v>
      </c>
      <c r="AD26" s="157" t="str">
        <f t="shared" si="42"/>
        <v>SMB Cust 27</v>
      </c>
      <c r="AE26" s="157" t="str">
        <f t="shared" si="42"/>
        <v>SMB Cust 28</v>
      </c>
      <c r="AF26" s="157" t="str">
        <f t="shared" si="42"/>
        <v>SMB Cust 29</v>
      </c>
      <c r="AG26" s="157" t="str">
        <f t="shared" si="42"/>
        <v>SMB Cust 30</v>
      </c>
      <c r="AH26" s="157" t="str">
        <f t="shared" si="42"/>
        <v>SMB Cust 31</v>
      </c>
      <c r="AI26" s="157" t="str">
        <f t="shared" si="42"/>
        <v>SMB Cust 32</v>
      </c>
      <c r="AJ26" s="157" t="str">
        <f t="shared" si="42"/>
        <v>SMB Cust 33</v>
      </c>
      <c r="AK26" s="157" t="str">
        <f t="shared" si="42"/>
        <v>SMB Cust 34</v>
      </c>
      <c r="AL26" s="157" t="str">
        <f t="shared" si="42"/>
        <v>SMB Cust 35</v>
      </c>
      <c r="AM26" s="157" t="str">
        <f t="shared" si="42"/>
        <v>SMB Cust 36</v>
      </c>
      <c r="AN26" s="157" t="str">
        <f t="shared" si="42"/>
        <v>SMB Cust 37</v>
      </c>
      <c r="AO26" s="157" t="str">
        <f t="shared" si="42"/>
        <v>SMB Cust 38</v>
      </c>
      <c r="AP26" s="157" t="str">
        <f t="shared" si="42"/>
        <v>SMB Cust 39</v>
      </c>
      <c r="AQ26" s="157" t="str">
        <f t="shared" si="42"/>
        <v>SMB Cust 40</v>
      </c>
      <c r="AR26" s="157" t="str">
        <f t="shared" si="42"/>
        <v>SMB Cust 41</v>
      </c>
      <c r="AS26" s="157" t="str">
        <f t="shared" si="42"/>
        <v>SMB Cust 42</v>
      </c>
      <c r="AT26" s="157" t="str">
        <f t="shared" si="42"/>
        <v>SMB Cust 43</v>
      </c>
      <c r="AU26" s="157" t="str">
        <f t="shared" si="42"/>
        <v>SMB Cust 44</v>
      </c>
      <c r="AV26" s="157" t="str">
        <f t="shared" si="42"/>
        <v>SMB Cust 45</v>
      </c>
      <c r="AW26" s="157" t="str">
        <f t="shared" si="42"/>
        <v>SMB Cust 46</v>
      </c>
      <c r="AX26" s="157" t="str">
        <f t="shared" si="42"/>
        <v>SMB Cust 47</v>
      </c>
      <c r="AY26" s="157" t="str">
        <f t="shared" si="42"/>
        <v>SMB Cust 48</v>
      </c>
      <c r="AZ26" s="157" t="str">
        <f t="shared" si="42"/>
        <v>SMB Cust 49</v>
      </c>
      <c r="BA26" s="157" t="str">
        <f t="shared" si="42"/>
        <v>SMB Cust 50</v>
      </c>
      <c r="BB26" s="157" t="str">
        <f t="shared" si="42"/>
        <v>SMB Cust 51</v>
      </c>
      <c r="BC26" s="157" t="str">
        <f t="shared" si="42"/>
        <v>SMB Cust 52</v>
      </c>
      <c r="BD26" s="157" t="str">
        <f t="shared" si="42"/>
        <v>SMB Cust 53</v>
      </c>
      <c r="BE26" s="157" t="str">
        <f t="shared" si="42"/>
        <v>SMB Cust 54</v>
      </c>
      <c r="BF26" s="157" t="str">
        <f t="shared" si="42"/>
        <v>SMB Cust 55</v>
      </c>
      <c r="BG26" s="157" t="str">
        <f t="shared" si="42"/>
        <v>SMB Cust 56</v>
      </c>
      <c r="BH26" s="157" t="str">
        <f t="shared" si="42"/>
        <v>SMB Cust 57</v>
      </c>
      <c r="BI26" s="157" t="str">
        <f t="shared" si="42"/>
        <v>SMB Cust 58</v>
      </c>
      <c r="BJ26" s="157" t="str">
        <f t="shared" si="42"/>
        <v>SMB Cust 59</v>
      </c>
      <c r="BK26" s="157" t="str">
        <f t="shared" si="42"/>
        <v>SMB Cust 60</v>
      </c>
      <c r="BL26" s="157" t="str">
        <f t="shared" si="42"/>
        <v>SMB Cust 61</v>
      </c>
      <c r="BM26" s="157" t="str">
        <f t="shared" si="42"/>
        <v>SMB Cust 62</v>
      </c>
      <c r="BN26" s="157" t="str">
        <f t="shared" si="42"/>
        <v>SMB Cust 63</v>
      </c>
      <c r="BO26" s="157" t="str">
        <f t="shared" si="42"/>
        <v>SMB Cust 64</v>
      </c>
      <c r="BP26" s="157" t="str">
        <f t="shared" ref="BP26:EA26" si="43">"SMB Cust "&amp;BP$4</f>
        <v>SMB Cust 65</v>
      </c>
      <c r="BQ26" s="157" t="str">
        <f t="shared" si="43"/>
        <v>SMB Cust 66</v>
      </c>
      <c r="BR26" s="157" t="str">
        <f t="shared" si="43"/>
        <v>SMB Cust 67</v>
      </c>
      <c r="BS26" s="157" t="str">
        <f t="shared" si="43"/>
        <v>SMB Cust 68</v>
      </c>
      <c r="BT26" s="157" t="str">
        <f t="shared" si="43"/>
        <v>SMB Cust 69</v>
      </c>
      <c r="BU26" s="157" t="str">
        <f t="shared" si="43"/>
        <v>SMB Cust 70</v>
      </c>
      <c r="BV26" s="157" t="str">
        <f t="shared" si="43"/>
        <v>SMB Cust 71</v>
      </c>
      <c r="BW26" s="157" t="str">
        <f t="shared" si="43"/>
        <v>SMB Cust 72</v>
      </c>
      <c r="BX26" s="157" t="str">
        <f t="shared" si="43"/>
        <v>SMB Cust 73</v>
      </c>
      <c r="BY26" s="157" t="str">
        <f t="shared" si="43"/>
        <v>SMB Cust 74</v>
      </c>
      <c r="BZ26" s="157" t="str">
        <f t="shared" si="43"/>
        <v>SMB Cust 75</v>
      </c>
      <c r="CA26" s="157" t="str">
        <f t="shared" si="43"/>
        <v>SMB Cust 76</v>
      </c>
      <c r="CB26" s="157" t="str">
        <f t="shared" si="43"/>
        <v>SMB Cust 77</v>
      </c>
      <c r="CC26" s="157" t="str">
        <f t="shared" si="43"/>
        <v>SMB Cust 78</v>
      </c>
      <c r="CD26" s="157" t="str">
        <f t="shared" si="43"/>
        <v>SMB Cust 79</v>
      </c>
      <c r="CE26" s="157" t="str">
        <f t="shared" si="43"/>
        <v>SMB Cust 80</v>
      </c>
      <c r="CF26" s="157" t="str">
        <f t="shared" si="43"/>
        <v>SMB Cust 81</v>
      </c>
      <c r="CG26" s="157" t="str">
        <f t="shared" si="43"/>
        <v>SMB Cust 82</v>
      </c>
      <c r="CH26" s="157" t="str">
        <f t="shared" si="43"/>
        <v>SMB Cust 83</v>
      </c>
      <c r="CI26" s="157" t="str">
        <f t="shared" si="43"/>
        <v>SMB Cust 84</v>
      </c>
      <c r="CJ26" s="157" t="str">
        <f t="shared" si="43"/>
        <v>SMB Cust 85</v>
      </c>
      <c r="CK26" s="157" t="str">
        <f t="shared" si="43"/>
        <v>SMB Cust 86</v>
      </c>
      <c r="CL26" s="157" t="str">
        <f t="shared" si="43"/>
        <v>SMB Cust 87</v>
      </c>
      <c r="CM26" s="157" t="str">
        <f t="shared" si="43"/>
        <v>SMB Cust 88</v>
      </c>
      <c r="CN26" s="157" t="str">
        <f t="shared" si="43"/>
        <v>SMB Cust 89</v>
      </c>
      <c r="CO26" s="157" t="str">
        <f t="shared" si="43"/>
        <v>SMB Cust 90</v>
      </c>
      <c r="CP26" s="157" t="str">
        <f t="shared" si="43"/>
        <v>SMB Cust 91</v>
      </c>
      <c r="CQ26" s="157" t="str">
        <f t="shared" si="43"/>
        <v>SMB Cust 92</v>
      </c>
      <c r="CR26" s="157" t="str">
        <f t="shared" si="43"/>
        <v>SMB Cust 93</v>
      </c>
      <c r="CS26" s="157" t="str">
        <f t="shared" si="43"/>
        <v>SMB Cust 94</v>
      </c>
      <c r="CT26" s="157" t="str">
        <f t="shared" si="43"/>
        <v>SMB Cust 95</v>
      </c>
      <c r="CU26" s="157" t="str">
        <f t="shared" si="43"/>
        <v>SMB Cust 96</v>
      </c>
      <c r="CV26" s="157" t="str">
        <f t="shared" si="43"/>
        <v>SMB Cust 97</v>
      </c>
      <c r="CW26" s="157" t="str">
        <f t="shared" si="43"/>
        <v>SMB Cust 98</v>
      </c>
      <c r="CX26" s="157" t="str">
        <f t="shared" si="43"/>
        <v>SMB Cust 99</v>
      </c>
      <c r="CY26" s="157" t="str">
        <f t="shared" si="43"/>
        <v>SMB Cust 100</v>
      </c>
      <c r="CZ26" s="157" t="str">
        <f t="shared" si="43"/>
        <v>SMB Cust 101</v>
      </c>
      <c r="DA26" s="157" t="str">
        <f t="shared" si="43"/>
        <v>SMB Cust 102</v>
      </c>
      <c r="DB26" s="157" t="str">
        <f t="shared" si="43"/>
        <v>SMB Cust 103</v>
      </c>
      <c r="DC26" s="157" t="str">
        <f t="shared" si="43"/>
        <v>SMB Cust 104</v>
      </c>
      <c r="DD26" s="157" t="str">
        <f t="shared" si="43"/>
        <v>SMB Cust 105</v>
      </c>
      <c r="DE26" s="157" t="str">
        <f t="shared" si="43"/>
        <v>SMB Cust 106</v>
      </c>
      <c r="DF26" s="157" t="str">
        <f t="shared" si="43"/>
        <v>SMB Cust 107</v>
      </c>
      <c r="DG26" s="157" t="str">
        <f t="shared" si="43"/>
        <v>SMB Cust 108</v>
      </c>
      <c r="DH26" s="157" t="str">
        <f t="shared" si="43"/>
        <v>SMB Cust 109</v>
      </c>
      <c r="DI26" s="157" t="str">
        <f t="shared" si="43"/>
        <v>SMB Cust 110</v>
      </c>
      <c r="DJ26" s="157" t="str">
        <f t="shared" si="43"/>
        <v>SMB Cust 111</v>
      </c>
      <c r="DK26" s="157" t="str">
        <f t="shared" si="43"/>
        <v>SMB Cust 112</v>
      </c>
      <c r="DL26" s="157" t="str">
        <f t="shared" si="43"/>
        <v>SMB Cust 113</v>
      </c>
      <c r="DM26" s="157" t="str">
        <f t="shared" si="43"/>
        <v>SMB Cust 114</v>
      </c>
      <c r="DN26" s="157" t="str">
        <f t="shared" si="43"/>
        <v>SMB Cust 115</v>
      </c>
      <c r="DO26" s="157" t="str">
        <f t="shared" si="43"/>
        <v>SMB Cust 116</v>
      </c>
      <c r="DP26" s="157" t="str">
        <f t="shared" si="43"/>
        <v>SMB Cust 117</v>
      </c>
      <c r="DQ26" s="157" t="str">
        <f t="shared" si="43"/>
        <v>SMB Cust 118</v>
      </c>
      <c r="DR26" s="157" t="str">
        <f t="shared" si="43"/>
        <v>SMB Cust 119</v>
      </c>
      <c r="DS26" s="157" t="str">
        <f t="shared" si="43"/>
        <v>SMB Cust 120</v>
      </c>
      <c r="DT26" s="157" t="str">
        <f t="shared" si="43"/>
        <v>SMB Cust 121</v>
      </c>
      <c r="DU26" s="157" t="str">
        <f t="shared" si="43"/>
        <v>SMB Cust 122</v>
      </c>
      <c r="DV26" s="157" t="str">
        <f t="shared" si="43"/>
        <v>SMB Cust 123</v>
      </c>
      <c r="DW26" s="157" t="str">
        <f t="shared" si="43"/>
        <v>SMB Cust 124</v>
      </c>
      <c r="DX26" s="157" t="str">
        <f t="shared" si="43"/>
        <v>SMB Cust 125</v>
      </c>
      <c r="DY26" s="157" t="str">
        <f t="shared" si="43"/>
        <v>SMB Cust 126</v>
      </c>
      <c r="DZ26" s="157" t="str">
        <f t="shared" si="43"/>
        <v>SMB Cust 127</v>
      </c>
      <c r="EA26" s="157" t="str">
        <f t="shared" si="43"/>
        <v>SMB Cust 128</v>
      </c>
      <c r="EB26" s="157" t="str">
        <f t="shared" ref="EB26:GA26" si="44">"SMB Cust "&amp;EB$4</f>
        <v>SMB Cust 129</v>
      </c>
      <c r="EC26" s="157" t="str">
        <f t="shared" si="44"/>
        <v>SMB Cust 130</v>
      </c>
      <c r="ED26" s="157" t="str">
        <f t="shared" si="44"/>
        <v>SMB Cust 131</v>
      </c>
      <c r="EE26" s="157" t="str">
        <f t="shared" si="44"/>
        <v>SMB Cust 132</v>
      </c>
      <c r="EF26" s="157" t="str">
        <f t="shared" si="44"/>
        <v>SMB Cust 133</v>
      </c>
      <c r="EG26" s="157" t="str">
        <f t="shared" si="44"/>
        <v>SMB Cust 134</v>
      </c>
      <c r="EH26" s="157" t="str">
        <f t="shared" si="44"/>
        <v>SMB Cust 135</v>
      </c>
      <c r="EI26" s="157" t="str">
        <f t="shared" si="44"/>
        <v>SMB Cust 136</v>
      </c>
      <c r="EJ26" s="157" t="str">
        <f t="shared" si="44"/>
        <v>SMB Cust 137</v>
      </c>
      <c r="EK26" s="157" t="str">
        <f t="shared" si="44"/>
        <v>SMB Cust 138</v>
      </c>
      <c r="EL26" s="157" t="str">
        <f t="shared" si="44"/>
        <v>SMB Cust 139</v>
      </c>
      <c r="EM26" s="157" t="str">
        <f t="shared" si="44"/>
        <v>SMB Cust 140</v>
      </c>
      <c r="EN26" s="157" t="str">
        <f t="shared" si="44"/>
        <v>SMB Cust 141</v>
      </c>
      <c r="EO26" s="157" t="str">
        <f t="shared" si="44"/>
        <v>SMB Cust 142</v>
      </c>
      <c r="EP26" s="157" t="str">
        <f t="shared" si="44"/>
        <v>SMB Cust 143</v>
      </c>
      <c r="EQ26" s="157" t="str">
        <f t="shared" si="44"/>
        <v>SMB Cust 144</v>
      </c>
      <c r="ER26" s="157" t="str">
        <f t="shared" si="44"/>
        <v>SMB Cust 145</v>
      </c>
      <c r="ES26" s="157" t="str">
        <f t="shared" si="44"/>
        <v>SMB Cust 146</v>
      </c>
      <c r="ET26" s="157" t="str">
        <f t="shared" si="44"/>
        <v>SMB Cust 147</v>
      </c>
      <c r="EU26" s="157" t="str">
        <f t="shared" si="44"/>
        <v>SMB Cust 148</v>
      </c>
      <c r="EV26" s="157" t="str">
        <f t="shared" si="44"/>
        <v>SMB Cust 149</v>
      </c>
      <c r="EW26" s="157" t="str">
        <f t="shared" si="44"/>
        <v>SMB Cust 150</v>
      </c>
      <c r="EX26" s="157" t="str">
        <f t="shared" si="44"/>
        <v>SMB Cust 151</v>
      </c>
      <c r="EY26" s="157" t="str">
        <f t="shared" si="44"/>
        <v>SMB Cust 152</v>
      </c>
      <c r="EZ26" s="157" t="str">
        <f t="shared" si="44"/>
        <v>SMB Cust 153</v>
      </c>
      <c r="FA26" s="157" t="str">
        <f t="shared" si="44"/>
        <v>SMB Cust 154</v>
      </c>
      <c r="FB26" s="157" t="str">
        <f t="shared" si="44"/>
        <v>SMB Cust 155</v>
      </c>
      <c r="FC26" s="157" t="str">
        <f t="shared" si="44"/>
        <v>SMB Cust 156</v>
      </c>
      <c r="FD26" s="157" t="str">
        <f t="shared" si="44"/>
        <v>SMB Cust 157</v>
      </c>
      <c r="FE26" s="157" t="str">
        <f t="shared" si="44"/>
        <v>SMB Cust 158</v>
      </c>
      <c r="FF26" s="157" t="str">
        <f t="shared" si="44"/>
        <v>SMB Cust 159</v>
      </c>
      <c r="FG26" s="157" t="str">
        <f t="shared" si="44"/>
        <v>SMB Cust 160</v>
      </c>
      <c r="FH26" s="157" t="str">
        <f t="shared" si="44"/>
        <v>SMB Cust 161</v>
      </c>
      <c r="FI26" s="157" t="str">
        <f t="shared" si="44"/>
        <v>SMB Cust 162</v>
      </c>
      <c r="FJ26" s="157" t="str">
        <f t="shared" si="44"/>
        <v>SMB Cust 163</v>
      </c>
      <c r="FK26" s="157" t="str">
        <f t="shared" si="44"/>
        <v>SMB Cust 164</v>
      </c>
      <c r="FL26" s="157" t="str">
        <f t="shared" si="44"/>
        <v>SMB Cust 165</v>
      </c>
      <c r="FM26" s="157" t="str">
        <f t="shared" si="44"/>
        <v>SMB Cust 166</v>
      </c>
      <c r="FN26" s="157" t="str">
        <f t="shared" si="44"/>
        <v>SMB Cust 167</v>
      </c>
      <c r="FO26" s="157" t="str">
        <f t="shared" si="44"/>
        <v>SMB Cust 168</v>
      </c>
      <c r="FP26" s="157" t="str">
        <f t="shared" si="44"/>
        <v>SMB Cust 169</v>
      </c>
      <c r="FQ26" s="157" t="str">
        <f t="shared" si="44"/>
        <v>SMB Cust 170</v>
      </c>
      <c r="FR26" s="157" t="str">
        <f t="shared" si="44"/>
        <v>SMB Cust 171</v>
      </c>
      <c r="FS26" s="157" t="str">
        <f t="shared" si="44"/>
        <v>SMB Cust 172</v>
      </c>
      <c r="FT26" s="157" t="str">
        <f t="shared" si="44"/>
        <v>SMB Cust 173</v>
      </c>
      <c r="FU26" s="157" t="str">
        <f t="shared" si="44"/>
        <v>SMB Cust 174</v>
      </c>
      <c r="FV26" s="157" t="str">
        <f t="shared" si="44"/>
        <v>SMB Cust 175</v>
      </c>
      <c r="FW26" s="157" t="str">
        <f t="shared" si="44"/>
        <v>SMB Cust 176</v>
      </c>
      <c r="FX26" s="157" t="str">
        <f t="shared" si="44"/>
        <v>SMB Cust 177</v>
      </c>
      <c r="FY26" s="157" t="str">
        <f t="shared" si="44"/>
        <v>SMB Cust 178</v>
      </c>
      <c r="FZ26" s="157" t="str">
        <f t="shared" si="44"/>
        <v>SMB Cust 179</v>
      </c>
      <c r="GA26" s="157" t="str">
        <f t="shared" si="44"/>
        <v>SMB Cust 180</v>
      </c>
      <c r="GB26" s="158"/>
    </row>
    <row r="27" spans="1:184" ht="16.5" customHeight="1">
      <c r="A27" s="1"/>
      <c r="B27" s="99"/>
      <c r="C27" s="168">
        <f t="shared" ref="C27:AH27" si="45">IFERROR(C6/SMBARPUCalc,0)</f>
        <v>0</v>
      </c>
      <c r="D27" s="169">
        <f t="shared" si="45"/>
        <v>0</v>
      </c>
      <c r="E27" s="169">
        <f t="shared" si="45"/>
        <v>0</v>
      </c>
      <c r="F27" s="169">
        <f t="shared" si="45"/>
        <v>0</v>
      </c>
      <c r="G27" s="169">
        <f t="shared" si="45"/>
        <v>0</v>
      </c>
      <c r="H27" s="169">
        <f t="shared" si="45"/>
        <v>0</v>
      </c>
      <c r="I27" s="169">
        <f t="shared" si="45"/>
        <v>0</v>
      </c>
      <c r="J27" s="169">
        <f t="shared" si="45"/>
        <v>0</v>
      </c>
      <c r="K27" s="169">
        <f t="shared" si="45"/>
        <v>0</v>
      </c>
      <c r="L27" s="169">
        <f t="shared" si="45"/>
        <v>0</v>
      </c>
      <c r="M27" s="169">
        <f t="shared" si="45"/>
        <v>0</v>
      </c>
      <c r="N27" s="169">
        <f t="shared" si="45"/>
        <v>0</v>
      </c>
      <c r="O27" s="169">
        <f t="shared" si="45"/>
        <v>0</v>
      </c>
      <c r="P27" s="169">
        <f t="shared" si="45"/>
        <v>0</v>
      </c>
      <c r="Q27" s="169">
        <f t="shared" si="45"/>
        <v>0</v>
      </c>
      <c r="R27" s="169">
        <f t="shared" si="45"/>
        <v>0</v>
      </c>
      <c r="S27" s="169">
        <f t="shared" si="45"/>
        <v>0</v>
      </c>
      <c r="T27" s="169">
        <f t="shared" si="45"/>
        <v>0</v>
      </c>
      <c r="U27" s="169">
        <f t="shared" si="45"/>
        <v>0</v>
      </c>
      <c r="V27" s="169">
        <f t="shared" si="45"/>
        <v>0</v>
      </c>
      <c r="W27" s="169">
        <f t="shared" si="45"/>
        <v>0</v>
      </c>
      <c r="X27" s="169">
        <f t="shared" si="45"/>
        <v>0</v>
      </c>
      <c r="Y27" s="169">
        <f t="shared" si="45"/>
        <v>0</v>
      </c>
      <c r="Z27" s="169">
        <f t="shared" si="45"/>
        <v>0</v>
      </c>
      <c r="AA27" s="169">
        <f t="shared" si="45"/>
        <v>0</v>
      </c>
      <c r="AB27" s="169">
        <f t="shared" si="45"/>
        <v>0</v>
      </c>
      <c r="AC27" s="169">
        <f t="shared" si="45"/>
        <v>0</v>
      </c>
      <c r="AD27" s="169">
        <f t="shared" si="45"/>
        <v>0</v>
      </c>
      <c r="AE27" s="169">
        <f t="shared" si="45"/>
        <v>0</v>
      </c>
      <c r="AF27" s="169">
        <f t="shared" si="45"/>
        <v>0</v>
      </c>
      <c r="AG27" s="169">
        <f t="shared" si="45"/>
        <v>0</v>
      </c>
      <c r="AH27" s="169">
        <f t="shared" si="45"/>
        <v>0</v>
      </c>
      <c r="AI27" s="169">
        <f t="shared" ref="AI27:BN27" si="46">IFERROR(AI6/SMBARPUCalc,0)</f>
        <v>0</v>
      </c>
      <c r="AJ27" s="169">
        <f t="shared" si="46"/>
        <v>0</v>
      </c>
      <c r="AK27" s="169">
        <f t="shared" si="46"/>
        <v>0</v>
      </c>
      <c r="AL27" s="169">
        <f t="shared" si="46"/>
        <v>0</v>
      </c>
      <c r="AM27" s="169">
        <f t="shared" si="46"/>
        <v>0</v>
      </c>
      <c r="AN27" s="169">
        <f t="shared" si="46"/>
        <v>0</v>
      </c>
      <c r="AO27" s="169">
        <f t="shared" si="46"/>
        <v>0</v>
      </c>
      <c r="AP27" s="169">
        <f t="shared" si="46"/>
        <v>0</v>
      </c>
      <c r="AQ27" s="169">
        <f t="shared" si="46"/>
        <v>0</v>
      </c>
      <c r="AR27" s="169">
        <f t="shared" si="46"/>
        <v>0</v>
      </c>
      <c r="AS27" s="169">
        <f t="shared" si="46"/>
        <v>0</v>
      </c>
      <c r="AT27" s="169">
        <f t="shared" si="46"/>
        <v>0</v>
      </c>
      <c r="AU27" s="169">
        <f t="shared" si="46"/>
        <v>0</v>
      </c>
      <c r="AV27" s="169">
        <f t="shared" si="46"/>
        <v>0</v>
      </c>
      <c r="AW27" s="169">
        <f t="shared" si="46"/>
        <v>0</v>
      </c>
      <c r="AX27" s="169">
        <f t="shared" si="46"/>
        <v>0</v>
      </c>
      <c r="AY27" s="169">
        <f t="shared" si="46"/>
        <v>0</v>
      </c>
      <c r="AZ27" s="169">
        <f t="shared" si="46"/>
        <v>0</v>
      </c>
      <c r="BA27" s="169">
        <f t="shared" si="46"/>
        <v>0</v>
      </c>
      <c r="BB27" s="169">
        <f t="shared" si="46"/>
        <v>0</v>
      </c>
      <c r="BC27" s="169">
        <f t="shared" si="46"/>
        <v>0</v>
      </c>
      <c r="BD27" s="169">
        <f t="shared" si="46"/>
        <v>0</v>
      </c>
      <c r="BE27" s="169">
        <f t="shared" si="46"/>
        <v>0</v>
      </c>
      <c r="BF27" s="169">
        <f t="shared" si="46"/>
        <v>0</v>
      </c>
      <c r="BG27" s="169">
        <f t="shared" si="46"/>
        <v>0</v>
      </c>
      <c r="BH27" s="169">
        <f t="shared" si="46"/>
        <v>0</v>
      </c>
      <c r="BI27" s="169">
        <f t="shared" si="46"/>
        <v>0</v>
      </c>
      <c r="BJ27" s="169">
        <f t="shared" si="46"/>
        <v>0</v>
      </c>
      <c r="BK27" s="169">
        <f t="shared" si="46"/>
        <v>0</v>
      </c>
      <c r="BL27" s="169">
        <f t="shared" si="46"/>
        <v>0</v>
      </c>
      <c r="BM27" s="169">
        <f t="shared" si="46"/>
        <v>0</v>
      </c>
      <c r="BN27" s="169">
        <f t="shared" si="46"/>
        <v>0</v>
      </c>
      <c r="BO27" s="169">
        <f t="shared" ref="BO27:CT27" si="47">IFERROR(BO6/SMBARPUCalc,0)</f>
        <v>0</v>
      </c>
      <c r="BP27" s="169">
        <f t="shared" si="47"/>
        <v>0</v>
      </c>
      <c r="BQ27" s="169">
        <f t="shared" si="47"/>
        <v>0</v>
      </c>
      <c r="BR27" s="169">
        <f t="shared" si="47"/>
        <v>0</v>
      </c>
      <c r="BS27" s="169">
        <f t="shared" si="47"/>
        <v>0</v>
      </c>
      <c r="BT27" s="169">
        <f t="shared" si="47"/>
        <v>0</v>
      </c>
      <c r="BU27" s="169">
        <f t="shared" si="47"/>
        <v>0</v>
      </c>
      <c r="BV27" s="169">
        <f t="shared" si="47"/>
        <v>0</v>
      </c>
      <c r="BW27" s="169">
        <f t="shared" si="47"/>
        <v>0</v>
      </c>
      <c r="BX27" s="169">
        <f t="shared" si="47"/>
        <v>0</v>
      </c>
      <c r="BY27" s="169">
        <f t="shared" si="47"/>
        <v>0</v>
      </c>
      <c r="BZ27" s="169">
        <f t="shared" si="47"/>
        <v>0</v>
      </c>
      <c r="CA27" s="169">
        <f t="shared" si="47"/>
        <v>0</v>
      </c>
      <c r="CB27" s="169">
        <f t="shared" si="47"/>
        <v>0</v>
      </c>
      <c r="CC27" s="169">
        <f t="shared" si="47"/>
        <v>0</v>
      </c>
      <c r="CD27" s="169">
        <f t="shared" si="47"/>
        <v>0</v>
      </c>
      <c r="CE27" s="169">
        <f t="shared" si="47"/>
        <v>0</v>
      </c>
      <c r="CF27" s="169">
        <f t="shared" si="47"/>
        <v>0</v>
      </c>
      <c r="CG27" s="169">
        <f t="shared" si="47"/>
        <v>0</v>
      </c>
      <c r="CH27" s="169">
        <f t="shared" si="47"/>
        <v>0</v>
      </c>
      <c r="CI27" s="169">
        <f t="shared" si="47"/>
        <v>0</v>
      </c>
      <c r="CJ27" s="169">
        <f t="shared" si="47"/>
        <v>0</v>
      </c>
      <c r="CK27" s="169">
        <f t="shared" si="47"/>
        <v>0</v>
      </c>
      <c r="CL27" s="169">
        <f t="shared" si="47"/>
        <v>0</v>
      </c>
      <c r="CM27" s="169">
        <f t="shared" si="47"/>
        <v>0</v>
      </c>
      <c r="CN27" s="169">
        <f t="shared" si="47"/>
        <v>0</v>
      </c>
      <c r="CO27" s="169">
        <f t="shared" si="47"/>
        <v>0</v>
      </c>
      <c r="CP27" s="169">
        <f t="shared" si="47"/>
        <v>0</v>
      </c>
      <c r="CQ27" s="169">
        <f t="shared" si="47"/>
        <v>0</v>
      </c>
      <c r="CR27" s="169">
        <f t="shared" si="47"/>
        <v>0</v>
      </c>
      <c r="CS27" s="169">
        <f t="shared" si="47"/>
        <v>0</v>
      </c>
      <c r="CT27" s="169">
        <f t="shared" si="47"/>
        <v>0</v>
      </c>
      <c r="CU27" s="169">
        <f t="shared" ref="CU27:DZ27" si="48">IFERROR(CU6/SMBARPUCalc,0)</f>
        <v>0</v>
      </c>
      <c r="CV27" s="169">
        <f t="shared" si="48"/>
        <v>0</v>
      </c>
      <c r="CW27" s="169">
        <f t="shared" si="48"/>
        <v>0</v>
      </c>
      <c r="CX27" s="169">
        <f t="shared" si="48"/>
        <v>0</v>
      </c>
      <c r="CY27" s="169">
        <f t="shared" si="48"/>
        <v>0</v>
      </c>
      <c r="CZ27" s="169">
        <f t="shared" si="48"/>
        <v>0</v>
      </c>
      <c r="DA27" s="169">
        <f t="shared" si="48"/>
        <v>0</v>
      </c>
      <c r="DB27" s="169">
        <f t="shared" si="48"/>
        <v>0</v>
      </c>
      <c r="DC27" s="169">
        <f t="shared" si="48"/>
        <v>0</v>
      </c>
      <c r="DD27" s="169">
        <f t="shared" si="48"/>
        <v>0</v>
      </c>
      <c r="DE27" s="169">
        <f t="shared" si="48"/>
        <v>0</v>
      </c>
      <c r="DF27" s="169">
        <f t="shared" si="48"/>
        <v>0</v>
      </c>
      <c r="DG27" s="169">
        <f t="shared" si="48"/>
        <v>0</v>
      </c>
      <c r="DH27" s="169">
        <f t="shared" si="48"/>
        <v>0</v>
      </c>
      <c r="DI27" s="169">
        <f t="shared" si="48"/>
        <v>0</v>
      </c>
      <c r="DJ27" s="169">
        <f t="shared" si="48"/>
        <v>0</v>
      </c>
      <c r="DK27" s="169">
        <f t="shared" si="48"/>
        <v>0</v>
      </c>
      <c r="DL27" s="169">
        <f t="shared" si="48"/>
        <v>0</v>
      </c>
      <c r="DM27" s="169">
        <f t="shared" si="48"/>
        <v>0</v>
      </c>
      <c r="DN27" s="169">
        <f t="shared" si="48"/>
        <v>0</v>
      </c>
      <c r="DO27" s="169">
        <f t="shared" si="48"/>
        <v>0</v>
      </c>
      <c r="DP27" s="169">
        <f t="shared" si="48"/>
        <v>0</v>
      </c>
      <c r="DQ27" s="169">
        <f t="shared" si="48"/>
        <v>0</v>
      </c>
      <c r="DR27" s="169">
        <f t="shared" si="48"/>
        <v>0</v>
      </c>
      <c r="DS27" s="169">
        <f t="shared" si="48"/>
        <v>0</v>
      </c>
      <c r="DT27" s="169">
        <f t="shared" si="48"/>
        <v>0</v>
      </c>
      <c r="DU27" s="169">
        <f t="shared" si="48"/>
        <v>0</v>
      </c>
      <c r="DV27" s="169">
        <f t="shared" si="48"/>
        <v>0</v>
      </c>
      <c r="DW27" s="169">
        <f t="shared" si="48"/>
        <v>0</v>
      </c>
      <c r="DX27" s="169">
        <f t="shared" si="48"/>
        <v>0</v>
      </c>
      <c r="DY27" s="169">
        <f t="shared" si="48"/>
        <v>0</v>
      </c>
      <c r="DZ27" s="169">
        <f t="shared" si="48"/>
        <v>0</v>
      </c>
      <c r="EA27" s="169">
        <f t="shared" ref="EA27:FF27" si="49">IFERROR(EA6/SMBARPUCalc,0)</f>
        <v>0</v>
      </c>
      <c r="EB27" s="169">
        <f t="shared" si="49"/>
        <v>0</v>
      </c>
      <c r="EC27" s="169">
        <f t="shared" si="49"/>
        <v>0</v>
      </c>
      <c r="ED27" s="169">
        <f t="shared" si="49"/>
        <v>0</v>
      </c>
      <c r="EE27" s="169">
        <f t="shared" si="49"/>
        <v>0</v>
      </c>
      <c r="EF27" s="169">
        <f t="shared" si="49"/>
        <v>0</v>
      </c>
      <c r="EG27" s="169">
        <f t="shared" si="49"/>
        <v>0</v>
      </c>
      <c r="EH27" s="169">
        <f t="shared" si="49"/>
        <v>0</v>
      </c>
      <c r="EI27" s="169">
        <f t="shared" si="49"/>
        <v>0</v>
      </c>
      <c r="EJ27" s="169">
        <f t="shared" si="49"/>
        <v>0</v>
      </c>
      <c r="EK27" s="169">
        <f t="shared" si="49"/>
        <v>0</v>
      </c>
      <c r="EL27" s="169">
        <f t="shared" si="49"/>
        <v>0</v>
      </c>
      <c r="EM27" s="169">
        <f t="shared" si="49"/>
        <v>0</v>
      </c>
      <c r="EN27" s="169">
        <f t="shared" si="49"/>
        <v>0</v>
      </c>
      <c r="EO27" s="169">
        <f t="shared" si="49"/>
        <v>0</v>
      </c>
      <c r="EP27" s="169">
        <f t="shared" si="49"/>
        <v>0</v>
      </c>
      <c r="EQ27" s="169">
        <f t="shared" si="49"/>
        <v>0</v>
      </c>
      <c r="ER27" s="169">
        <f t="shared" si="49"/>
        <v>0</v>
      </c>
      <c r="ES27" s="169">
        <f t="shared" si="49"/>
        <v>0</v>
      </c>
      <c r="ET27" s="169">
        <f t="shared" si="49"/>
        <v>0</v>
      </c>
      <c r="EU27" s="169">
        <f t="shared" si="49"/>
        <v>0</v>
      </c>
      <c r="EV27" s="169">
        <f t="shared" si="49"/>
        <v>0</v>
      </c>
      <c r="EW27" s="169">
        <f t="shared" si="49"/>
        <v>0</v>
      </c>
      <c r="EX27" s="169">
        <f t="shared" si="49"/>
        <v>0</v>
      </c>
      <c r="EY27" s="169">
        <f t="shared" si="49"/>
        <v>0</v>
      </c>
      <c r="EZ27" s="169">
        <f t="shared" si="49"/>
        <v>0</v>
      </c>
      <c r="FA27" s="169">
        <f t="shared" si="49"/>
        <v>0</v>
      </c>
      <c r="FB27" s="169">
        <f t="shared" si="49"/>
        <v>0</v>
      </c>
      <c r="FC27" s="169">
        <f t="shared" si="49"/>
        <v>0</v>
      </c>
      <c r="FD27" s="169">
        <f t="shared" si="49"/>
        <v>0</v>
      </c>
      <c r="FE27" s="169">
        <f t="shared" si="49"/>
        <v>0</v>
      </c>
      <c r="FF27" s="169">
        <f t="shared" si="49"/>
        <v>0</v>
      </c>
      <c r="FG27" s="169">
        <f t="shared" ref="FG27:GA27" si="50">IFERROR(FG6/SMBARPUCalc,0)</f>
        <v>0</v>
      </c>
      <c r="FH27" s="169">
        <f t="shared" si="50"/>
        <v>0</v>
      </c>
      <c r="FI27" s="169">
        <f t="shared" si="50"/>
        <v>0</v>
      </c>
      <c r="FJ27" s="169">
        <f t="shared" si="50"/>
        <v>0</v>
      </c>
      <c r="FK27" s="169">
        <f t="shared" si="50"/>
        <v>0</v>
      </c>
      <c r="FL27" s="169">
        <f t="shared" si="50"/>
        <v>0</v>
      </c>
      <c r="FM27" s="169">
        <f t="shared" si="50"/>
        <v>0</v>
      </c>
      <c r="FN27" s="169">
        <f t="shared" si="50"/>
        <v>0</v>
      </c>
      <c r="FO27" s="169">
        <f t="shared" si="50"/>
        <v>0</v>
      </c>
      <c r="FP27" s="169">
        <f t="shared" si="50"/>
        <v>0</v>
      </c>
      <c r="FQ27" s="169">
        <f t="shared" si="50"/>
        <v>0</v>
      </c>
      <c r="FR27" s="169">
        <f t="shared" si="50"/>
        <v>0</v>
      </c>
      <c r="FS27" s="169">
        <f t="shared" si="50"/>
        <v>0</v>
      </c>
      <c r="FT27" s="169">
        <f t="shared" si="50"/>
        <v>0</v>
      </c>
      <c r="FU27" s="169">
        <f t="shared" si="50"/>
        <v>0</v>
      </c>
      <c r="FV27" s="169">
        <f t="shared" si="50"/>
        <v>0</v>
      </c>
      <c r="FW27" s="169">
        <f t="shared" si="50"/>
        <v>0</v>
      </c>
      <c r="FX27" s="169">
        <f t="shared" si="50"/>
        <v>0</v>
      </c>
      <c r="FY27" s="169">
        <f t="shared" si="50"/>
        <v>0</v>
      </c>
      <c r="FZ27" s="169">
        <f t="shared" si="50"/>
        <v>0</v>
      </c>
      <c r="GA27" s="169">
        <f t="shared" si="50"/>
        <v>0</v>
      </c>
      <c r="GB27" s="170"/>
    </row>
    <row r="28" spans="1:184" ht="6.75" customHeight="1">
      <c r="A28" s="1"/>
      <c r="B28" s="99"/>
      <c r="C28" s="99"/>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100"/>
    </row>
    <row r="29" spans="1:184" s="20" customFormat="1" ht="33" customHeight="1">
      <c r="B29" s="155"/>
      <c r="C29" s="156" t="str">
        <f>"ENT Cust "&amp;C$4</f>
        <v>ENT Cust 0</v>
      </c>
      <c r="D29" s="157" t="str">
        <f t="shared" ref="D29:BO29" si="51">"ENT Cust "&amp;D$4</f>
        <v>ENT Cust 1</v>
      </c>
      <c r="E29" s="157" t="str">
        <f t="shared" si="51"/>
        <v>ENT Cust 2</v>
      </c>
      <c r="F29" s="157" t="str">
        <f t="shared" si="51"/>
        <v>ENT Cust 3</v>
      </c>
      <c r="G29" s="157" t="str">
        <f t="shared" si="51"/>
        <v>ENT Cust 4</v>
      </c>
      <c r="H29" s="157" t="str">
        <f t="shared" si="51"/>
        <v>ENT Cust 5</v>
      </c>
      <c r="I29" s="157" t="str">
        <f t="shared" si="51"/>
        <v>ENT Cust 6</v>
      </c>
      <c r="J29" s="157" t="str">
        <f t="shared" si="51"/>
        <v>ENT Cust 7</v>
      </c>
      <c r="K29" s="157" t="str">
        <f t="shared" si="51"/>
        <v>ENT Cust 8</v>
      </c>
      <c r="L29" s="157" t="str">
        <f t="shared" si="51"/>
        <v>ENT Cust 9</v>
      </c>
      <c r="M29" s="157" t="str">
        <f t="shared" si="51"/>
        <v>ENT Cust 10</v>
      </c>
      <c r="N29" s="157" t="str">
        <f t="shared" si="51"/>
        <v>ENT Cust 11</v>
      </c>
      <c r="O29" s="157" t="str">
        <f t="shared" si="51"/>
        <v>ENT Cust 12</v>
      </c>
      <c r="P29" s="157" t="str">
        <f t="shared" si="51"/>
        <v>ENT Cust 13</v>
      </c>
      <c r="Q29" s="157" t="str">
        <f t="shared" si="51"/>
        <v>ENT Cust 14</v>
      </c>
      <c r="R29" s="157" t="str">
        <f t="shared" si="51"/>
        <v>ENT Cust 15</v>
      </c>
      <c r="S29" s="157" t="str">
        <f t="shared" si="51"/>
        <v>ENT Cust 16</v>
      </c>
      <c r="T29" s="157" t="str">
        <f t="shared" si="51"/>
        <v>ENT Cust 17</v>
      </c>
      <c r="U29" s="157" t="str">
        <f t="shared" si="51"/>
        <v>ENT Cust 18</v>
      </c>
      <c r="V29" s="157" t="str">
        <f t="shared" si="51"/>
        <v>ENT Cust 19</v>
      </c>
      <c r="W29" s="157" t="str">
        <f t="shared" si="51"/>
        <v>ENT Cust 20</v>
      </c>
      <c r="X29" s="157" t="str">
        <f t="shared" si="51"/>
        <v>ENT Cust 21</v>
      </c>
      <c r="Y29" s="157" t="str">
        <f t="shared" si="51"/>
        <v>ENT Cust 22</v>
      </c>
      <c r="Z29" s="157" t="str">
        <f t="shared" si="51"/>
        <v>ENT Cust 23</v>
      </c>
      <c r="AA29" s="157" t="str">
        <f t="shared" si="51"/>
        <v>ENT Cust 24</v>
      </c>
      <c r="AB29" s="157" t="str">
        <f t="shared" si="51"/>
        <v>ENT Cust 25</v>
      </c>
      <c r="AC29" s="157" t="str">
        <f t="shared" si="51"/>
        <v>ENT Cust 26</v>
      </c>
      <c r="AD29" s="157" t="str">
        <f t="shared" si="51"/>
        <v>ENT Cust 27</v>
      </c>
      <c r="AE29" s="157" t="str">
        <f t="shared" si="51"/>
        <v>ENT Cust 28</v>
      </c>
      <c r="AF29" s="157" t="str">
        <f t="shared" si="51"/>
        <v>ENT Cust 29</v>
      </c>
      <c r="AG29" s="157" t="str">
        <f t="shared" si="51"/>
        <v>ENT Cust 30</v>
      </c>
      <c r="AH29" s="157" t="str">
        <f t="shared" si="51"/>
        <v>ENT Cust 31</v>
      </c>
      <c r="AI29" s="157" t="str">
        <f t="shared" si="51"/>
        <v>ENT Cust 32</v>
      </c>
      <c r="AJ29" s="157" t="str">
        <f t="shared" si="51"/>
        <v>ENT Cust 33</v>
      </c>
      <c r="AK29" s="157" t="str">
        <f t="shared" si="51"/>
        <v>ENT Cust 34</v>
      </c>
      <c r="AL29" s="157" t="str">
        <f t="shared" si="51"/>
        <v>ENT Cust 35</v>
      </c>
      <c r="AM29" s="157" t="str">
        <f t="shared" si="51"/>
        <v>ENT Cust 36</v>
      </c>
      <c r="AN29" s="157" t="str">
        <f t="shared" si="51"/>
        <v>ENT Cust 37</v>
      </c>
      <c r="AO29" s="157" t="str">
        <f t="shared" si="51"/>
        <v>ENT Cust 38</v>
      </c>
      <c r="AP29" s="157" t="str">
        <f t="shared" si="51"/>
        <v>ENT Cust 39</v>
      </c>
      <c r="AQ29" s="157" t="str">
        <f t="shared" si="51"/>
        <v>ENT Cust 40</v>
      </c>
      <c r="AR29" s="157" t="str">
        <f t="shared" si="51"/>
        <v>ENT Cust 41</v>
      </c>
      <c r="AS29" s="157" t="str">
        <f t="shared" si="51"/>
        <v>ENT Cust 42</v>
      </c>
      <c r="AT29" s="157" t="str">
        <f t="shared" si="51"/>
        <v>ENT Cust 43</v>
      </c>
      <c r="AU29" s="157" t="str">
        <f t="shared" si="51"/>
        <v>ENT Cust 44</v>
      </c>
      <c r="AV29" s="157" t="str">
        <f t="shared" si="51"/>
        <v>ENT Cust 45</v>
      </c>
      <c r="AW29" s="157" t="str">
        <f t="shared" si="51"/>
        <v>ENT Cust 46</v>
      </c>
      <c r="AX29" s="157" t="str">
        <f t="shared" si="51"/>
        <v>ENT Cust 47</v>
      </c>
      <c r="AY29" s="157" t="str">
        <f t="shared" si="51"/>
        <v>ENT Cust 48</v>
      </c>
      <c r="AZ29" s="157" t="str">
        <f t="shared" si="51"/>
        <v>ENT Cust 49</v>
      </c>
      <c r="BA29" s="157" t="str">
        <f t="shared" si="51"/>
        <v>ENT Cust 50</v>
      </c>
      <c r="BB29" s="157" t="str">
        <f t="shared" si="51"/>
        <v>ENT Cust 51</v>
      </c>
      <c r="BC29" s="157" t="str">
        <f t="shared" si="51"/>
        <v>ENT Cust 52</v>
      </c>
      <c r="BD29" s="157" t="str">
        <f t="shared" si="51"/>
        <v>ENT Cust 53</v>
      </c>
      <c r="BE29" s="157" t="str">
        <f t="shared" si="51"/>
        <v>ENT Cust 54</v>
      </c>
      <c r="BF29" s="157" t="str">
        <f t="shared" si="51"/>
        <v>ENT Cust 55</v>
      </c>
      <c r="BG29" s="157" t="str">
        <f t="shared" si="51"/>
        <v>ENT Cust 56</v>
      </c>
      <c r="BH29" s="157" t="str">
        <f t="shared" si="51"/>
        <v>ENT Cust 57</v>
      </c>
      <c r="BI29" s="157" t="str">
        <f t="shared" si="51"/>
        <v>ENT Cust 58</v>
      </c>
      <c r="BJ29" s="157" t="str">
        <f t="shared" si="51"/>
        <v>ENT Cust 59</v>
      </c>
      <c r="BK29" s="157" t="str">
        <f t="shared" si="51"/>
        <v>ENT Cust 60</v>
      </c>
      <c r="BL29" s="157" t="str">
        <f t="shared" si="51"/>
        <v>ENT Cust 61</v>
      </c>
      <c r="BM29" s="157" t="str">
        <f t="shared" si="51"/>
        <v>ENT Cust 62</v>
      </c>
      <c r="BN29" s="157" t="str">
        <f t="shared" si="51"/>
        <v>ENT Cust 63</v>
      </c>
      <c r="BO29" s="157" t="str">
        <f t="shared" si="51"/>
        <v>ENT Cust 64</v>
      </c>
      <c r="BP29" s="157" t="str">
        <f t="shared" ref="BP29:EA29" si="52">"ENT Cust "&amp;BP$4</f>
        <v>ENT Cust 65</v>
      </c>
      <c r="BQ29" s="157" t="str">
        <f t="shared" si="52"/>
        <v>ENT Cust 66</v>
      </c>
      <c r="BR29" s="157" t="str">
        <f t="shared" si="52"/>
        <v>ENT Cust 67</v>
      </c>
      <c r="BS29" s="157" t="str">
        <f t="shared" si="52"/>
        <v>ENT Cust 68</v>
      </c>
      <c r="BT29" s="157" t="str">
        <f t="shared" si="52"/>
        <v>ENT Cust 69</v>
      </c>
      <c r="BU29" s="157" t="str">
        <f t="shared" si="52"/>
        <v>ENT Cust 70</v>
      </c>
      <c r="BV29" s="157" t="str">
        <f t="shared" si="52"/>
        <v>ENT Cust 71</v>
      </c>
      <c r="BW29" s="157" t="str">
        <f t="shared" si="52"/>
        <v>ENT Cust 72</v>
      </c>
      <c r="BX29" s="157" t="str">
        <f t="shared" si="52"/>
        <v>ENT Cust 73</v>
      </c>
      <c r="BY29" s="157" t="str">
        <f t="shared" si="52"/>
        <v>ENT Cust 74</v>
      </c>
      <c r="BZ29" s="157" t="str">
        <f t="shared" si="52"/>
        <v>ENT Cust 75</v>
      </c>
      <c r="CA29" s="157" t="str">
        <f t="shared" si="52"/>
        <v>ENT Cust 76</v>
      </c>
      <c r="CB29" s="157" t="str">
        <f t="shared" si="52"/>
        <v>ENT Cust 77</v>
      </c>
      <c r="CC29" s="157" t="str">
        <f t="shared" si="52"/>
        <v>ENT Cust 78</v>
      </c>
      <c r="CD29" s="157" t="str">
        <f t="shared" si="52"/>
        <v>ENT Cust 79</v>
      </c>
      <c r="CE29" s="157" t="str">
        <f t="shared" si="52"/>
        <v>ENT Cust 80</v>
      </c>
      <c r="CF29" s="157" t="str">
        <f t="shared" si="52"/>
        <v>ENT Cust 81</v>
      </c>
      <c r="CG29" s="157" t="str">
        <f t="shared" si="52"/>
        <v>ENT Cust 82</v>
      </c>
      <c r="CH29" s="157" t="str">
        <f t="shared" si="52"/>
        <v>ENT Cust 83</v>
      </c>
      <c r="CI29" s="157" t="str">
        <f t="shared" si="52"/>
        <v>ENT Cust 84</v>
      </c>
      <c r="CJ29" s="157" t="str">
        <f t="shared" si="52"/>
        <v>ENT Cust 85</v>
      </c>
      <c r="CK29" s="157" t="str">
        <f t="shared" si="52"/>
        <v>ENT Cust 86</v>
      </c>
      <c r="CL29" s="157" t="str">
        <f t="shared" si="52"/>
        <v>ENT Cust 87</v>
      </c>
      <c r="CM29" s="157" t="str">
        <f t="shared" si="52"/>
        <v>ENT Cust 88</v>
      </c>
      <c r="CN29" s="157" t="str">
        <f t="shared" si="52"/>
        <v>ENT Cust 89</v>
      </c>
      <c r="CO29" s="157" t="str">
        <f t="shared" si="52"/>
        <v>ENT Cust 90</v>
      </c>
      <c r="CP29" s="157" t="str">
        <f t="shared" si="52"/>
        <v>ENT Cust 91</v>
      </c>
      <c r="CQ29" s="157" t="str">
        <f t="shared" si="52"/>
        <v>ENT Cust 92</v>
      </c>
      <c r="CR29" s="157" t="str">
        <f t="shared" si="52"/>
        <v>ENT Cust 93</v>
      </c>
      <c r="CS29" s="157" t="str">
        <f t="shared" si="52"/>
        <v>ENT Cust 94</v>
      </c>
      <c r="CT29" s="157" t="str">
        <f t="shared" si="52"/>
        <v>ENT Cust 95</v>
      </c>
      <c r="CU29" s="157" t="str">
        <f t="shared" si="52"/>
        <v>ENT Cust 96</v>
      </c>
      <c r="CV29" s="157" t="str">
        <f t="shared" si="52"/>
        <v>ENT Cust 97</v>
      </c>
      <c r="CW29" s="157" t="str">
        <f t="shared" si="52"/>
        <v>ENT Cust 98</v>
      </c>
      <c r="CX29" s="157" t="str">
        <f t="shared" si="52"/>
        <v>ENT Cust 99</v>
      </c>
      <c r="CY29" s="157" t="str">
        <f t="shared" si="52"/>
        <v>ENT Cust 100</v>
      </c>
      <c r="CZ29" s="157" t="str">
        <f t="shared" si="52"/>
        <v>ENT Cust 101</v>
      </c>
      <c r="DA29" s="157" t="str">
        <f t="shared" si="52"/>
        <v>ENT Cust 102</v>
      </c>
      <c r="DB29" s="157" t="str">
        <f t="shared" si="52"/>
        <v>ENT Cust 103</v>
      </c>
      <c r="DC29" s="157" t="str">
        <f t="shared" si="52"/>
        <v>ENT Cust 104</v>
      </c>
      <c r="DD29" s="157" t="str">
        <f t="shared" si="52"/>
        <v>ENT Cust 105</v>
      </c>
      <c r="DE29" s="157" t="str">
        <f t="shared" si="52"/>
        <v>ENT Cust 106</v>
      </c>
      <c r="DF29" s="157" t="str">
        <f t="shared" si="52"/>
        <v>ENT Cust 107</v>
      </c>
      <c r="DG29" s="157" t="str">
        <f t="shared" si="52"/>
        <v>ENT Cust 108</v>
      </c>
      <c r="DH29" s="157" t="str">
        <f t="shared" si="52"/>
        <v>ENT Cust 109</v>
      </c>
      <c r="DI29" s="157" t="str">
        <f t="shared" si="52"/>
        <v>ENT Cust 110</v>
      </c>
      <c r="DJ29" s="157" t="str">
        <f t="shared" si="52"/>
        <v>ENT Cust 111</v>
      </c>
      <c r="DK29" s="157" t="str">
        <f t="shared" si="52"/>
        <v>ENT Cust 112</v>
      </c>
      <c r="DL29" s="157" t="str">
        <f t="shared" si="52"/>
        <v>ENT Cust 113</v>
      </c>
      <c r="DM29" s="157" t="str">
        <f t="shared" si="52"/>
        <v>ENT Cust 114</v>
      </c>
      <c r="DN29" s="157" t="str">
        <f t="shared" si="52"/>
        <v>ENT Cust 115</v>
      </c>
      <c r="DO29" s="157" t="str">
        <f t="shared" si="52"/>
        <v>ENT Cust 116</v>
      </c>
      <c r="DP29" s="157" t="str">
        <f t="shared" si="52"/>
        <v>ENT Cust 117</v>
      </c>
      <c r="DQ29" s="157" t="str">
        <f t="shared" si="52"/>
        <v>ENT Cust 118</v>
      </c>
      <c r="DR29" s="157" t="str">
        <f t="shared" si="52"/>
        <v>ENT Cust 119</v>
      </c>
      <c r="DS29" s="157" t="str">
        <f t="shared" si="52"/>
        <v>ENT Cust 120</v>
      </c>
      <c r="DT29" s="157" t="str">
        <f t="shared" si="52"/>
        <v>ENT Cust 121</v>
      </c>
      <c r="DU29" s="157" t="str">
        <f t="shared" si="52"/>
        <v>ENT Cust 122</v>
      </c>
      <c r="DV29" s="157" t="str">
        <f t="shared" si="52"/>
        <v>ENT Cust 123</v>
      </c>
      <c r="DW29" s="157" t="str">
        <f t="shared" si="52"/>
        <v>ENT Cust 124</v>
      </c>
      <c r="DX29" s="157" t="str">
        <f t="shared" si="52"/>
        <v>ENT Cust 125</v>
      </c>
      <c r="DY29" s="157" t="str">
        <f t="shared" si="52"/>
        <v>ENT Cust 126</v>
      </c>
      <c r="DZ29" s="157" t="str">
        <f t="shared" si="52"/>
        <v>ENT Cust 127</v>
      </c>
      <c r="EA29" s="157" t="str">
        <f t="shared" si="52"/>
        <v>ENT Cust 128</v>
      </c>
      <c r="EB29" s="157" t="str">
        <f t="shared" ref="EB29:GA29" si="53">"ENT Cust "&amp;EB$4</f>
        <v>ENT Cust 129</v>
      </c>
      <c r="EC29" s="157" t="str">
        <f t="shared" si="53"/>
        <v>ENT Cust 130</v>
      </c>
      <c r="ED29" s="157" t="str">
        <f t="shared" si="53"/>
        <v>ENT Cust 131</v>
      </c>
      <c r="EE29" s="157" t="str">
        <f t="shared" si="53"/>
        <v>ENT Cust 132</v>
      </c>
      <c r="EF29" s="157" t="str">
        <f t="shared" si="53"/>
        <v>ENT Cust 133</v>
      </c>
      <c r="EG29" s="157" t="str">
        <f t="shared" si="53"/>
        <v>ENT Cust 134</v>
      </c>
      <c r="EH29" s="157" t="str">
        <f t="shared" si="53"/>
        <v>ENT Cust 135</v>
      </c>
      <c r="EI29" s="157" t="str">
        <f t="shared" si="53"/>
        <v>ENT Cust 136</v>
      </c>
      <c r="EJ29" s="157" t="str">
        <f t="shared" si="53"/>
        <v>ENT Cust 137</v>
      </c>
      <c r="EK29" s="157" t="str">
        <f t="shared" si="53"/>
        <v>ENT Cust 138</v>
      </c>
      <c r="EL29" s="157" t="str">
        <f t="shared" si="53"/>
        <v>ENT Cust 139</v>
      </c>
      <c r="EM29" s="157" t="str">
        <f t="shared" si="53"/>
        <v>ENT Cust 140</v>
      </c>
      <c r="EN29" s="157" t="str">
        <f t="shared" si="53"/>
        <v>ENT Cust 141</v>
      </c>
      <c r="EO29" s="157" t="str">
        <f t="shared" si="53"/>
        <v>ENT Cust 142</v>
      </c>
      <c r="EP29" s="157" t="str">
        <f t="shared" si="53"/>
        <v>ENT Cust 143</v>
      </c>
      <c r="EQ29" s="157" t="str">
        <f t="shared" si="53"/>
        <v>ENT Cust 144</v>
      </c>
      <c r="ER29" s="157" t="str">
        <f t="shared" si="53"/>
        <v>ENT Cust 145</v>
      </c>
      <c r="ES29" s="157" t="str">
        <f t="shared" si="53"/>
        <v>ENT Cust 146</v>
      </c>
      <c r="ET29" s="157" t="str">
        <f t="shared" si="53"/>
        <v>ENT Cust 147</v>
      </c>
      <c r="EU29" s="157" t="str">
        <f t="shared" si="53"/>
        <v>ENT Cust 148</v>
      </c>
      <c r="EV29" s="157" t="str">
        <f t="shared" si="53"/>
        <v>ENT Cust 149</v>
      </c>
      <c r="EW29" s="157" t="str">
        <f t="shared" si="53"/>
        <v>ENT Cust 150</v>
      </c>
      <c r="EX29" s="157" t="str">
        <f t="shared" si="53"/>
        <v>ENT Cust 151</v>
      </c>
      <c r="EY29" s="157" t="str">
        <f t="shared" si="53"/>
        <v>ENT Cust 152</v>
      </c>
      <c r="EZ29" s="157" t="str">
        <f t="shared" si="53"/>
        <v>ENT Cust 153</v>
      </c>
      <c r="FA29" s="157" t="str">
        <f t="shared" si="53"/>
        <v>ENT Cust 154</v>
      </c>
      <c r="FB29" s="157" t="str">
        <f t="shared" si="53"/>
        <v>ENT Cust 155</v>
      </c>
      <c r="FC29" s="157" t="str">
        <f t="shared" si="53"/>
        <v>ENT Cust 156</v>
      </c>
      <c r="FD29" s="157" t="str">
        <f t="shared" si="53"/>
        <v>ENT Cust 157</v>
      </c>
      <c r="FE29" s="157" t="str">
        <f t="shared" si="53"/>
        <v>ENT Cust 158</v>
      </c>
      <c r="FF29" s="157" t="str">
        <f t="shared" si="53"/>
        <v>ENT Cust 159</v>
      </c>
      <c r="FG29" s="157" t="str">
        <f t="shared" si="53"/>
        <v>ENT Cust 160</v>
      </c>
      <c r="FH29" s="157" t="str">
        <f t="shared" si="53"/>
        <v>ENT Cust 161</v>
      </c>
      <c r="FI29" s="157" t="str">
        <f t="shared" si="53"/>
        <v>ENT Cust 162</v>
      </c>
      <c r="FJ29" s="157" t="str">
        <f t="shared" si="53"/>
        <v>ENT Cust 163</v>
      </c>
      <c r="FK29" s="157" t="str">
        <f t="shared" si="53"/>
        <v>ENT Cust 164</v>
      </c>
      <c r="FL29" s="157" t="str">
        <f t="shared" si="53"/>
        <v>ENT Cust 165</v>
      </c>
      <c r="FM29" s="157" t="str">
        <f t="shared" si="53"/>
        <v>ENT Cust 166</v>
      </c>
      <c r="FN29" s="157" t="str">
        <f t="shared" si="53"/>
        <v>ENT Cust 167</v>
      </c>
      <c r="FO29" s="157" t="str">
        <f t="shared" si="53"/>
        <v>ENT Cust 168</v>
      </c>
      <c r="FP29" s="157" t="str">
        <f t="shared" si="53"/>
        <v>ENT Cust 169</v>
      </c>
      <c r="FQ29" s="157" t="str">
        <f t="shared" si="53"/>
        <v>ENT Cust 170</v>
      </c>
      <c r="FR29" s="157" t="str">
        <f t="shared" si="53"/>
        <v>ENT Cust 171</v>
      </c>
      <c r="FS29" s="157" t="str">
        <f t="shared" si="53"/>
        <v>ENT Cust 172</v>
      </c>
      <c r="FT29" s="157" t="str">
        <f t="shared" si="53"/>
        <v>ENT Cust 173</v>
      </c>
      <c r="FU29" s="157" t="str">
        <f t="shared" si="53"/>
        <v>ENT Cust 174</v>
      </c>
      <c r="FV29" s="157" t="str">
        <f t="shared" si="53"/>
        <v>ENT Cust 175</v>
      </c>
      <c r="FW29" s="157" t="str">
        <f t="shared" si="53"/>
        <v>ENT Cust 176</v>
      </c>
      <c r="FX29" s="157" t="str">
        <f t="shared" si="53"/>
        <v>ENT Cust 177</v>
      </c>
      <c r="FY29" s="157" t="str">
        <f t="shared" si="53"/>
        <v>ENT Cust 178</v>
      </c>
      <c r="FZ29" s="157" t="str">
        <f t="shared" si="53"/>
        <v>ENT Cust 179</v>
      </c>
      <c r="GA29" s="157" t="str">
        <f t="shared" si="53"/>
        <v>ENT Cust 180</v>
      </c>
      <c r="GB29" s="158"/>
    </row>
    <row r="30" spans="1:184" ht="16.5" customHeight="1">
      <c r="A30" s="1"/>
      <c r="B30" s="102"/>
      <c r="C30" s="171">
        <f t="shared" ref="C30:AH30" si="54">IFERROR(C9/ENTARPUCalc,0)</f>
        <v>0</v>
      </c>
      <c r="D30" s="172">
        <f t="shared" si="54"/>
        <v>0</v>
      </c>
      <c r="E30" s="172">
        <f t="shared" si="54"/>
        <v>0</v>
      </c>
      <c r="F30" s="172">
        <f t="shared" si="54"/>
        <v>0</v>
      </c>
      <c r="G30" s="172">
        <f t="shared" si="54"/>
        <v>0</v>
      </c>
      <c r="H30" s="172">
        <f t="shared" si="54"/>
        <v>0</v>
      </c>
      <c r="I30" s="172">
        <f t="shared" si="54"/>
        <v>0</v>
      </c>
      <c r="J30" s="172">
        <f t="shared" si="54"/>
        <v>0</v>
      </c>
      <c r="K30" s="172">
        <f t="shared" si="54"/>
        <v>0</v>
      </c>
      <c r="L30" s="172">
        <f t="shared" si="54"/>
        <v>0</v>
      </c>
      <c r="M30" s="172">
        <f t="shared" si="54"/>
        <v>0</v>
      </c>
      <c r="N30" s="172">
        <f t="shared" si="54"/>
        <v>0</v>
      </c>
      <c r="O30" s="172">
        <f t="shared" si="54"/>
        <v>0</v>
      </c>
      <c r="P30" s="172">
        <f t="shared" si="54"/>
        <v>0</v>
      </c>
      <c r="Q30" s="172">
        <f t="shared" si="54"/>
        <v>0</v>
      </c>
      <c r="R30" s="172">
        <f t="shared" si="54"/>
        <v>0</v>
      </c>
      <c r="S30" s="172">
        <f t="shared" si="54"/>
        <v>0</v>
      </c>
      <c r="T30" s="172">
        <f t="shared" si="54"/>
        <v>0</v>
      </c>
      <c r="U30" s="172">
        <f t="shared" si="54"/>
        <v>0</v>
      </c>
      <c r="V30" s="172">
        <f t="shared" si="54"/>
        <v>0</v>
      </c>
      <c r="W30" s="172">
        <f t="shared" si="54"/>
        <v>0</v>
      </c>
      <c r="X30" s="172">
        <f t="shared" si="54"/>
        <v>0</v>
      </c>
      <c r="Y30" s="172">
        <f t="shared" si="54"/>
        <v>0</v>
      </c>
      <c r="Z30" s="172">
        <f t="shared" si="54"/>
        <v>0</v>
      </c>
      <c r="AA30" s="172">
        <f t="shared" si="54"/>
        <v>0</v>
      </c>
      <c r="AB30" s="172">
        <f t="shared" si="54"/>
        <v>0</v>
      </c>
      <c r="AC30" s="172">
        <f t="shared" si="54"/>
        <v>0</v>
      </c>
      <c r="AD30" s="172">
        <f t="shared" si="54"/>
        <v>0</v>
      </c>
      <c r="AE30" s="172">
        <f t="shared" si="54"/>
        <v>0</v>
      </c>
      <c r="AF30" s="172">
        <f t="shared" si="54"/>
        <v>0</v>
      </c>
      <c r="AG30" s="172">
        <f t="shared" si="54"/>
        <v>0</v>
      </c>
      <c r="AH30" s="172">
        <f t="shared" si="54"/>
        <v>0</v>
      </c>
      <c r="AI30" s="172">
        <f t="shared" ref="AI30:BN30" si="55">IFERROR(AI9/ENTARPUCalc,0)</f>
        <v>0</v>
      </c>
      <c r="AJ30" s="172">
        <f t="shared" si="55"/>
        <v>0</v>
      </c>
      <c r="AK30" s="172">
        <f t="shared" si="55"/>
        <v>0</v>
      </c>
      <c r="AL30" s="172">
        <f t="shared" si="55"/>
        <v>0</v>
      </c>
      <c r="AM30" s="172">
        <f t="shared" si="55"/>
        <v>0</v>
      </c>
      <c r="AN30" s="172">
        <f t="shared" si="55"/>
        <v>0</v>
      </c>
      <c r="AO30" s="172">
        <f t="shared" si="55"/>
        <v>0</v>
      </c>
      <c r="AP30" s="172">
        <f t="shared" si="55"/>
        <v>0</v>
      </c>
      <c r="AQ30" s="172">
        <f t="shared" si="55"/>
        <v>0</v>
      </c>
      <c r="AR30" s="172">
        <f t="shared" si="55"/>
        <v>0</v>
      </c>
      <c r="AS30" s="172">
        <f t="shared" si="55"/>
        <v>0</v>
      </c>
      <c r="AT30" s="172">
        <f t="shared" si="55"/>
        <v>0</v>
      </c>
      <c r="AU30" s="172">
        <f t="shared" si="55"/>
        <v>0</v>
      </c>
      <c r="AV30" s="172">
        <f t="shared" si="55"/>
        <v>0</v>
      </c>
      <c r="AW30" s="172">
        <f t="shared" si="55"/>
        <v>0</v>
      </c>
      <c r="AX30" s="172">
        <f t="shared" si="55"/>
        <v>0</v>
      </c>
      <c r="AY30" s="172">
        <f t="shared" si="55"/>
        <v>0</v>
      </c>
      <c r="AZ30" s="172">
        <f t="shared" si="55"/>
        <v>0</v>
      </c>
      <c r="BA30" s="172">
        <f t="shared" si="55"/>
        <v>0</v>
      </c>
      <c r="BB30" s="172">
        <f t="shared" si="55"/>
        <v>0</v>
      </c>
      <c r="BC30" s="172">
        <f t="shared" si="55"/>
        <v>0</v>
      </c>
      <c r="BD30" s="172">
        <f t="shared" si="55"/>
        <v>0</v>
      </c>
      <c r="BE30" s="172">
        <f t="shared" si="55"/>
        <v>0</v>
      </c>
      <c r="BF30" s="172">
        <f t="shared" si="55"/>
        <v>0</v>
      </c>
      <c r="BG30" s="172">
        <f t="shared" si="55"/>
        <v>0</v>
      </c>
      <c r="BH30" s="172">
        <f t="shared" si="55"/>
        <v>0</v>
      </c>
      <c r="BI30" s="172">
        <f t="shared" si="55"/>
        <v>0</v>
      </c>
      <c r="BJ30" s="172">
        <f t="shared" si="55"/>
        <v>0</v>
      </c>
      <c r="BK30" s="172">
        <f t="shared" si="55"/>
        <v>0</v>
      </c>
      <c r="BL30" s="172">
        <f t="shared" si="55"/>
        <v>0</v>
      </c>
      <c r="BM30" s="172">
        <f t="shared" si="55"/>
        <v>0</v>
      </c>
      <c r="BN30" s="172">
        <f t="shared" si="55"/>
        <v>0</v>
      </c>
      <c r="BO30" s="172">
        <f t="shared" ref="BO30:CT30" si="56">IFERROR(BO9/ENTARPUCalc,0)</f>
        <v>0</v>
      </c>
      <c r="BP30" s="172">
        <f t="shared" si="56"/>
        <v>0</v>
      </c>
      <c r="BQ30" s="172">
        <f t="shared" si="56"/>
        <v>0</v>
      </c>
      <c r="BR30" s="172">
        <f t="shared" si="56"/>
        <v>0</v>
      </c>
      <c r="BS30" s="172">
        <f t="shared" si="56"/>
        <v>0</v>
      </c>
      <c r="BT30" s="172">
        <f t="shared" si="56"/>
        <v>0</v>
      </c>
      <c r="BU30" s="172">
        <f t="shared" si="56"/>
        <v>0</v>
      </c>
      <c r="BV30" s="172">
        <f t="shared" si="56"/>
        <v>0</v>
      </c>
      <c r="BW30" s="172">
        <f t="shared" si="56"/>
        <v>0</v>
      </c>
      <c r="BX30" s="172">
        <f t="shared" si="56"/>
        <v>0</v>
      </c>
      <c r="BY30" s="172">
        <f t="shared" si="56"/>
        <v>0</v>
      </c>
      <c r="BZ30" s="172">
        <f t="shared" si="56"/>
        <v>0</v>
      </c>
      <c r="CA30" s="172">
        <f t="shared" si="56"/>
        <v>0</v>
      </c>
      <c r="CB30" s="172">
        <f t="shared" si="56"/>
        <v>0</v>
      </c>
      <c r="CC30" s="172">
        <f t="shared" si="56"/>
        <v>0</v>
      </c>
      <c r="CD30" s="172">
        <f t="shared" si="56"/>
        <v>0</v>
      </c>
      <c r="CE30" s="172">
        <f t="shared" si="56"/>
        <v>0</v>
      </c>
      <c r="CF30" s="172">
        <f t="shared" si="56"/>
        <v>0</v>
      </c>
      <c r="CG30" s="172">
        <f t="shared" si="56"/>
        <v>0</v>
      </c>
      <c r="CH30" s="172">
        <f t="shared" si="56"/>
        <v>0</v>
      </c>
      <c r="CI30" s="172">
        <f t="shared" si="56"/>
        <v>0</v>
      </c>
      <c r="CJ30" s="172">
        <f t="shared" si="56"/>
        <v>0</v>
      </c>
      <c r="CK30" s="172">
        <f t="shared" si="56"/>
        <v>0</v>
      </c>
      <c r="CL30" s="172">
        <f t="shared" si="56"/>
        <v>0</v>
      </c>
      <c r="CM30" s="172">
        <f t="shared" si="56"/>
        <v>0</v>
      </c>
      <c r="CN30" s="172">
        <f t="shared" si="56"/>
        <v>0</v>
      </c>
      <c r="CO30" s="172">
        <f t="shared" si="56"/>
        <v>0</v>
      </c>
      <c r="CP30" s="172">
        <f t="shared" si="56"/>
        <v>0</v>
      </c>
      <c r="CQ30" s="172">
        <f t="shared" si="56"/>
        <v>0</v>
      </c>
      <c r="CR30" s="172">
        <f t="shared" si="56"/>
        <v>0</v>
      </c>
      <c r="CS30" s="172">
        <f t="shared" si="56"/>
        <v>0</v>
      </c>
      <c r="CT30" s="172">
        <f t="shared" si="56"/>
        <v>0</v>
      </c>
      <c r="CU30" s="172">
        <f t="shared" ref="CU30:DZ30" si="57">IFERROR(CU9/ENTARPUCalc,0)</f>
        <v>0</v>
      </c>
      <c r="CV30" s="172">
        <f t="shared" si="57"/>
        <v>0</v>
      </c>
      <c r="CW30" s="172">
        <f t="shared" si="57"/>
        <v>0</v>
      </c>
      <c r="CX30" s="172">
        <f t="shared" si="57"/>
        <v>0</v>
      </c>
      <c r="CY30" s="172">
        <f t="shared" si="57"/>
        <v>0</v>
      </c>
      <c r="CZ30" s="172">
        <f t="shared" si="57"/>
        <v>0</v>
      </c>
      <c r="DA30" s="172">
        <f t="shared" si="57"/>
        <v>0</v>
      </c>
      <c r="DB30" s="172">
        <f t="shared" si="57"/>
        <v>0</v>
      </c>
      <c r="DC30" s="172">
        <f t="shared" si="57"/>
        <v>0</v>
      </c>
      <c r="DD30" s="172">
        <f t="shared" si="57"/>
        <v>0</v>
      </c>
      <c r="DE30" s="172">
        <f t="shared" si="57"/>
        <v>0</v>
      </c>
      <c r="DF30" s="172">
        <f t="shared" si="57"/>
        <v>0</v>
      </c>
      <c r="DG30" s="172">
        <f t="shared" si="57"/>
        <v>0</v>
      </c>
      <c r="DH30" s="172">
        <f t="shared" si="57"/>
        <v>0</v>
      </c>
      <c r="DI30" s="172">
        <f t="shared" si="57"/>
        <v>0</v>
      </c>
      <c r="DJ30" s="172">
        <f t="shared" si="57"/>
        <v>0</v>
      </c>
      <c r="DK30" s="172">
        <f t="shared" si="57"/>
        <v>0</v>
      </c>
      <c r="DL30" s="172">
        <f t="shared" si="57"/>
        <v>0</v>
      </c>
      <c r="DM30" s="172">
        <f t="shared" si="57"/>
        <v>0</v>
      </c>
      <c r="DN30" s="172">
        <f t="shared" si="57"/>
        <v>0</v>
      </c>
      <c r="DO30" s="172">
        <f t="shared" si="57"/>
        <v>0</v>
      </c>
      <c r="DP30" s="172">
        <f t="shared" si="57"/>
        <v>0</v>
      </c>
      <c r="DQ30" s="172">
        <f t="shared" si="57"/>
        <v>0</v>
      </c>
      <c r="DR30" s="172">
        <f t="shared" si="57"/>
        <v>0</v>
      </c>
      <c r="DS30" s="172">
        <f t="shared" si="57"/>
        <v>0</v>
      </c>
      <c r="DT30" s="172">
        <f t="shared" si="57"/>
        <v>0</v>
      </c>
      <c r="DU30" s="172">
        <f t="shared" si="57"/>
        <v>0</v>
      </c>
      <c r="DV30" s="172">
        <f t="shared" si="57"/>
        <v>0</v>
      </c>
      <c r="DW30" s="172">
        <f t="shared" si="57"/>
        <v>0</v>
      </c>
      <c r="DX30" s="172">
        <f t="shared" si="57"/>
        <v>0</v>
      </c>
      <c r="DY30" s="172">
        <f t="shared" si="57"/>
        <v>0</v>
      </c>
      <c r="DZ30" s="172">
        <f t="shared" si="57"/>
        <v>0</v>
      </c>
      <c r="EA30" s="172">
        <f t="shared" ref="EA30:FF30" si="58">IFERROR(EA9/ENTARPUCalc,0)</f>
        <v>0</v>
      </c>
      <c r="EB30" s="172">
        <f t="shared" si="58"/>
        <v>0</v>
      </c>
      <c r="EC30" s="172">
        <f t="shared" si="58"/>
        <v>0</v>
      </c>
      <c r="ED30" s="172">
        <f t="shared" si="58"/>
        <v>0</v>
      </c>
      <c r="EE30" s="172">
        <f t="shared" si="58"/>
        <v>0</v>
      </c>
      <c r="EF30" s="172">
        <f t="shared" si="58"/>
        <v>0</v>
      </c>
      <c r="EG30" s="172">
        <f t="shared" si="58"/>
        <v>0</v>
      </c>
      <c r="EH30" s="172">
        <f t="shared" si="58"/>
        <v>0</v>
      </c>
      <c r="EI30" s="172">
        <f t="shared" si="58"/>
        <v>0</v>
      </c>
      <c r="EJ30" s="172">
        <f t="shared" si="58"/>
        <v>0</v>
      </c>
      <c r="EK30" s="172">
        <f t="shared" si="58"/>
        <v>0</v>
      </c>
      <c r="EL30" s="172">
        <f t="shared" si="58"/>
        <v>0</v>
      </c>
      <c r="EM30" s="172">
        <f t="shared" si="58"/>
        <v>0</v>
      </c>
      <c r="EN30" s="172">
        <f t="shared" si="58"/>
        <v>0</v>
      </c>
      <c r="EO30" s="172">
        <f t="shared" si="58"/>
        <v>0</v>
      </c>
      <c r="EP30" s="172">
        <f t="shared" si="58"/>
        <v>0</v>
      </c>
      <c r="EQ30" s="172">
        <f t="shared" si="58"/>
        <v>0</v>
      </c>
      <c r="ER30" s="172">
        <f t="shared" si="58"/>
        <v>0</v>
      </c>
      <c r="ES30" s="172">
        <f t="shared" si="58"/>
        <v>0</v>
      </c>
      <c r="ET30" s="172">
        <f t="shared" si="58"/>
        <v>0</v>
      </c>
      <c r="EU30" s="172">
        <f t="shared" si="58"/>
        <v>0</v>
      </c>
      <c r="EV30" s="172">
        <f t="shared" si="58"/>
        <v>0</v>
      </c>
      <c r="EW30" s="172">
        <f t="shared" si="58"/>
        <v>0</v>
      </c>
      <c r="EX30" s="172">
        <f t="shared" si="58"/>
        <v>0</v>
      </c>
      <c r="EY30" s="172">
        <f t="shared" si="58"/>
        <v>0</v>
      </c>
      <c r="EZ30" s="172">
        <f t="shared" si="58"/>
        <v>0</v>
      </c>
      <c r="FA30" s="172">
        <f t="shared" si="58"/>
        <v>0</v>
      </c>
      <c r="FB30" s="172">
        <f t="shared" si="58"/>
        <v>0</v>
      </c>
      <c r="FC30" s="172">
        <f t="shared" si="58"/>
        <v>0</v>
      </c>
      <c r="FD30" s="172">
        <f t="shared" si="58"/>
        <v>0</v>
      </c>
      <c r="FE30" s="172">
        <f t="shared" si="58"/>
        <v>0</v>
      </c>
      <c r="FF30" s="172">
        <f t="shared" si="58"/>
        <v>0</v>
      </c>
      <c r="FG30" s="172">
        <f t="shared" ref="FG30:GA30" si="59">IFERROR(FG9/ENTARPUCalc,0)</f>
        <v>0</v>
      </c>
      <c r="FH30" s="172">
        <f t="shared" si="59"/>
        <v>0</v>
      </c>
      <c r="FI30" s="172">
        <f t="shared" si="59"/>
        <v>0</v>
      </c>
      <c r="FJ30" s="172">
        <f t="shared" si="59"/>
        <v>0</v>
      </c>
      <c r="FK30" s="172">
        <f t="shared" si="59"/>
        <v>0</v>
      </c>
      <c r="FL30" s="172">
        <f t="shared" si="59"/>
        <v>0</v>
      </c>
      <c r="FM30" s="172">
        <f t="shared" si="59"/>
        <v>0</v>
      </c>
      <c r="FN30" s="172">
        <f t="shared" si="59"/>
        <v>0</v>
      </c>
      <c r="FO30" s="172">
        <f t="shared" si="59"/>
        <v>0</v>
      </c>
      <c r="FP30" s="172">
        <f t="shared" si="59"/>
        <v>0</v>
      </c>
      <c r="FQ30" s="172">
        <f t="shared" si="59"/>
        <v>0</v>
      </c>
      <c r="FR30" s="172">
        <f t="shared" si="59"/>
        <v>0</v>
      </c>
      <c r="FS30" s="172">
        <f t="shared" si="59"/>
        <v>0</v>
      </c>
      <c r="FT30" s="172">
        <f t="shared" si="59"/>
        <v>0</v>
      </c>
      <c r="FU30" s="172">
        <f t="shared" si="59"/>
        <v>0</v>
      </c>
      <c r="FV30" s="172">
        <f t="shared" si="59"/>
        <v>0</v>
      </c>
      <c r="FW30" s="172">
        <f t="shared" si="59"/>
        <v>0</v>
      </c>
      <c r="FX30" s="172">
        <f t="shared" si="59"/>
        <v>0</v>
      </c>
      <c r="FY30" s="172">
        <f t="shared" si="59"/>
        <v>0</v>
      </c>
      <c r="FZ30" s="172">
        <f t="shared" si="59"/>
        <v>0</v>
      </c>
      <c r="GA30" s="172">
        <f t="shared" si="59"/>
        <v>0</v>
      </c>
      <c r="GB30" s="173"/>
    </row>
    <row r="31" spans="1:184" s="3" customFormat="1" ht="16.5">
      <c r="A31" s="1"/>
    </row>
    <row r="32" spans="1:184" s="3" customFormat="1" ht="16.5" hidden="1">
      <c r="A32" s="1"/>
    </row>
    <row r="33" spans="1:1" s="3" customFormat="1" ht="16.5" hidden="1">
      <c r="A33" s="1"/>
    </row>
    <row r="34" spans="1:1" s="3" customFormat="1" ht="16.5" hidden="1">
      <c r="A34" s="1"/>
    </row>
    <row r="35" spans="1:1" s="3" customFormat="1" ht="16.5" hidden="1">
      <c r="A35" s="1"/>
    </row>
    <row r="36" spans="1:1" s="3" customFormat="1" ht="16.5" hidden="1">
      <c r="A36" s="1"/>
    </row>
    <row r="37" spans="1:1" s="3" customFormat="1" ht="16.5" hidden="1">
      <c r="A37" s="1"/>
    </row>
    <row r="38" spans="1:1" s="3" customFormat="1" ht="16.5" hidden="1">
      <c r="A38" s="1"/>
    </row>
    <row r="39" spans="1:1" s="3" customFormat="1" ht="16.5" hidden="1">
      <c r="A39" s="1"/>
    </row>
    <row r="40" spans="1:1" s="3" customFormat="1" ht="16.5" hidden="1">
      <c r="A40" s="1"/>
    </row>
    <row r="41" spans="1:1" s="3" customFormat="1" ht="16.5" hidden="1">
      <c r="A41" s="1"/>
    </row>
    <row r="42" spans="1:1" s="3" customFormat="1" ht="16.5" hidden="1">
      <c r="A42" s="1"/>
    </row>
    <row r="43" spans="1:1" s="3" customFormat="1" ht="16.5" hidden="1">
      <c r="A43" s="1"/>
    </row>
    <row r="44" spans="1:1" s="3" customFormat="1" ht="16.5" hidden="1">
      <c r="A44" s="1"/>
    </row>
    <row r="45" spans="1:1" s="3" customFormat="1" ht="16.5" hidden="1">
      <c r="A45" s="1"/>
    </row>
    <row r="46" spans="1:1" s="3" customFormat="1" ht="16.5" hidden="1">
      <c r="A46" s="1"/>
    </row>
    <row r="47" spans="1:1" s="3" customFormat="1" ht="16.5" hidden="1">
      <c r="A47" s="1"/>
    </row>
    <row r="48" spans="1:1" s="3" customFormat="1" ht="16.5" hidden="1">
      <c r="A48" s="1"/>
    </row>
    <row r="49" spans="1:1" s="3" customFormat="1" ht="16.5" hidden="1">
      <c r="A49" s="1"/>
    </row>
    <row r="50" spans="1:1" s="3" customFormat="1" ht="16.5" hidden="1">
      <c r="A50" s="1"/>
    </row>
    <row r="51" spans="1:1" s="3" customFormat="1" ht="16.5" hidden="1">
      <c r="A51" s="1"/>
    </row>
    <row r="52" spans="1:1" s="3" customFormat="1" ht="16.5" hidden="1">
      <c r="A52" s="1"/>
    </row>
    <row r="53" spans="1:1" s="3" customFormat="1" ht="16.5" hidden="1">
      <c r="A53" s="1"/>
    </row>
    <row r="54" spans="1:1" s="3" customFormat="1" ht="16.5" hidden="1">
      <c r="A54" s="1"/>
    </row>
    <row r="55" spans="1:1" s="3" customFormat="1" ht="16.5" hidden="1">
      <c r="A55" s="1"/>
    </row>
    <row r="56" spans="1:1" s="3" customFormat="1" ht="16.5" hidden="1">
      <c r="A56" s="1"/>
    </row>
    <row r="57" spans="1:1" s="3" customFormat="1" ht="16.5" hidden="1">
      <c r="A57" s="1"/>
    </row>
    <row r="58" spans="1:1" s="3" customFormat="1" ht="16.5" hidden="1">
      <c r="A58" s="1"/>
    </row>
    <row r="59" spans="1:1" s="3" customFormat="1" ht="16.5" hidden="1">
      <c r="A59" s="1"/>
    </row>
    <row r="60" spans="1:1" s="3" customFormat="1" ht="16.5" hidden="1">
      <c r="A60" s="1"/>
    </row>
    <row r="61" spans="1:1" s="3" customFormat="1" ht="16.5" hidden="1">
      <c r="A61" s="1"/>
    </row>
    <row r="62" spans="1:1" s="3" customFormat="1" ht="16.5" hidden="1">
      <c r="A62" s="1"/>
    </row>
    <row r="63" spans="1:1" s="3" customFormat="1" ht="16.5" hidden="1">
      <c r="A63" s="1"/>
    </row>
    <row r="64" spans="1:1" s="3" customFormat="1" ht="16.5" hidden="1">
      <c r="A64" s="1"/>
    </row>
    <row r="65" spans="1:1" s="3" customFormat="1" ht="16.5" hidden="1">
      <c r="A65" s="1"/>
    </row>
    <row r="66" spans="1:1" s="3" customFormat="1" ht="16.5" hidden="1">
      <c r="A66" s="1"/>
    </row>
    <row r="67" spans="1:1" s="3" customFormat="1" ht="16.5" hidden="1">
      <c r="A67" s="1"/>
    </row>
    <row r="68" spans="1:1" s="3" customFormat="1" ht="16.5" hidden="1">
      <c r="A68" s="1"/>
    </row>
    <row r="69" spans="1:1" s="3" customFormat="1" ht="16.5" hidden="1">
      <c r="A69" s="1"/>
    </row>
    <row r="70" spans="1:1" s="3" customFormat="1" ht="16.5" hidden="1">
      <c r="A70" s="1"/>
    </row>
    <row r="71" spans="1:1" s="3" customFormat="1" ht="16.5" hidden="1">
      <c r="A71" s="1"/>
    </row>
    <row r="72" spans="1:1" s="3" customFormat="1" ht="16.5" hidden="1">
      <c r="A72" s="1"/>
    </row>
    <row r="73" spans="1:1" s="3" customFormat="1" ht="16.5" hidden="1">
      <c r="A73" s="1"/>
    </row>
    <row r="74" spans="1:1" s="3" customFormat="1" ht="16.5" hidden="1">
      <c r="A74" s="1"/>
    </row>
    <row r="75" spans="1:1" s="3" customFormat="1" ht="16.5" hidden="1">
      <c r="A75" s="1"/>
    </row>
    <row r="76" spans="1:1" s="3" customFormat="1" ht="16.5" hidden="1">
      <c r="A76" s="1"/>
    </row>
    <row r="77" spans="1:1" s="3" customFormat="1" ht="16.5" hidden="1">
      <c r="A77" s="1"/>
    </row>
    <row r="78" spans="1:1" s="3" customFormat="1" ht="16.5" hidden="1">
      <c r="A78" s="1"/>
    </row>
    <row r="79" spans="1:1" s="3" customFormat="1" ht="16.5" hidden="1">
      <c r="A79" s="1"/>
    </row>
    <row r="80" spans="1:1" s="3" customFormat="1" ht="16.5" hidden="1">
      <c r="A80" s="1"/>
    </row>
    <row r="81" spans="1:1" s="3" customFormat="1" ht="16.5" hidden="1">
      <c r="A81" s="1"/>
    </row>
    <row r="82" spans="1:1" s="3" customFormat="1" ht="16.5" hidden="1">
      <c r="A82" s="1"/>
    </row>
    <row r="83" spans="1:1" s="3" customFormat="1" ht="16.5" hidden="1">
      <c r="A83" s="1"/>
    </row>
    <row r="84" spans="1:1" s="3" customFormat="1" ht="16.5" hidden="1">
      <c r="A84" s="1"/>
    </row>
    <row r="85" spans="1:1" s="3" customFormat="1" ht="16.5" hidden="1">
      <c r="A85" s="1"/>
    </row>
    <row r="86" spans="1:1" s="3" customFormat="1" ht="16.5" hidden="1">
      <c r="A86" s="1"/>
    </row>
    <row r="87" spans="1:1" s="3" customFormat="1" ht="16.5" hidden="1">
      <c r="A87" s="1"/>
    </row>
    <row r="88" spans="1:1" s="3" customFormat="1" ht="16.5" hidden="1">
      <c r="A88" s="1"/>
    </row>
    <row r="89" spans="1:1" s="3" customFormat="1" ht="16.5" hidden="1">
      <c r="A89" s="1"/>
    </row>
    <row r="90" spans="1:1" s="3" customFormat="1" ht="16.5" hidden="1">
      <c r="A90" s="1"/>
    </row>
    <row r="91" spans="1:1" s="3" customFormat="1" ht="16.5" hidden="1">
      <c r="A91" s="1"/>
    </row>
    <row r="92" spans="1:1" s="3" customFormat="1" ht="16.5" hidden="1">
      <c r="A92" s="1"/>
    </row>
    <row r="93" spans="1:1" s="3" customFormat="1" ht="16.5" hidden="1">
      <c r="A93" s="1"/>
    </row>
    <row r="94" spans="1:1" s="3" customFormat="1" ht="16.5" hidden="1">
      <c r="A94" s="1"/>
    </row>
    <row r="95" spans="1:1" s="3" customFormat="1" ht="16.5" hidden="1">
      <c r="A95" s="1"/>
    </row>
    <row r="96" spans="1:1" s="3" customFormat="1" ht="16.5" hidden="1">
      <c r="A96" s="1"/>
    </row>
    <row r="97" spans="1:1" s="3" customFormat="1" ht="16.5" hidden="1">
      <c r="A97" s="1"/>
    </row>
    <row r="98" spans="1:1" s="3" customFormat="1" ht="16.5" hidden="1">
      <c r="A98" s="1"/>
    </row>
    <row r="99" spans="1:1" s="3" customFormat="1" ht="16.5" hidden="1">
      <c r="A99" s="1"/>
    </row>
    <row r="100" spans="1:1" s="3" customFormat="1" ht="16.5" hidden="1">
      <c r="A100" s="1"/>
    </row>
    <row r="101" spans="1:1" s="3" customFormat="1" ht="16.5" hidden="1">
      <c r="A101" s="1"/>
    </row>
    <row r="102" spans="1:1" s="3" customFormat="1" ht="16.5" hidden="1">
      <c r="A102" s="1"/>
    </row>
    <row r="103" spans="1:1" s="3" customFormat="1" ht="16.5" hidden="1">
      <c r="A103" s="1"/>
    </row>
    <row r="104" spans="1:1" s="3" customFormat="1" ht="16.5" hidden="1">
      <c r="A104" s="1"/>
    </row>
    <row r="105" spans="1:1" s="3" customFormat="1" ht="16.5" hidden="1">
      <c r="A105" s="1"/>
    </row>
    <row r="106" spans="1:1" s="3" customFormat="1" ht="16.5" hidden="1">
      <c r="A106" s="1"/>
    </row>
    <row r="107" spans="1:1" s="3" customFormat="1" ht="16.5" hidden="1">
      <c r="A107" s="1"/>
    </row>
    <row r="108" spans="1:1" s="3" customFormat="1" ht="16.5" hidden="1">
      <c r="A108" s="1"/>
    </row>
    <row r="109" spans="1:1" s="3" customFormat="1" ht="16.5" hidden="1">
      <c r="A109" s="1"/>
    </row>
    <row r="110" spans="1:1" s="3" customFormat="1" ht="16.5" hidden="1">
      <c r="A110" s="1"/>
    </row>
    <row r="111" spans="1:1" s="3" customFormat="1" ht="16.5" hidden="1">
      <c r="A111" s="1"/>
    </row>
    <row r="112" spans="1:1" s="3" customFormat="1" ht="16.5" hidden="1">
      <c r="A112" s="1"/>
    </row>
    <row r="113" spans="1:13" s="3" customFormat="1" ht="16.5" hidden="1">
      <c r="A113" s="1"/>
    </row>
    <row r="114" spans="1:13" s="3" customFormat="1" ht="16.5" hidden="1">
      <c r="A114" s="1"/>
    </row>
    <row r="115" spans="1:13" s="3" customFormat="1" ht="16.5" hidden="1">
      <c r="A115" s="1"/>
    </row>
    <row r="116" spans="1:13" s="3" customFormat="1" ht="16.5" hidden="1">
      <c r="A116" s="1"/>
    </row>
    <row r="117" spans="1:13" s="3" customFormat="1" ht="16.5" hidden="1">
      <c r="A117" s="1"/>
    </row>
    <row r="118" spans="1:13" s="3" customFormat="1" ht="16.5" hidden="1">
      <c r="A118" s="1"/>
    </row>
    <row r="119" spans="1:13" s="3" customFormat="1" ht="16.5" hidden="1">
      <c r="A119" s="1"/>
    </row>
    <row r="120" spans="1:13" s="3" customFormat="1" ht="16.5" hidden="1">
      <c r="A120" s="1"/>
    </row>
    <row r="121" spans="1:13" s="3" customFormat="1" ht="16.5" hidden="1">
      <c r="A121" s="1"/>
    </row>
    <row r="122" spans="1:13" s="3" customFormat="1" ht="16.5" hidden="1">
      <c r="A122" s="1"/>
    </row>
    <row r="123" spans="1:13" s="3" customFormat="1" ht="16.5" hidden="1">
      <c r="A123" s="1"/>
      <c r="C123" s="1"/>
      <c r="D123" s="1"/>
      <c r="E123" s="1"/>
      <c r="F123" s="1"/>
      <c r="G123" s="1"/>
      <c r="H123" s="1"/>
      <c r="I123" s="1"/>
      <c r="J123" s="1"/>
      <c r="K123" s="1"/>
      <c r="L123" s="1"/>
      <c r="M123" s="1"/>
    </row>
    <row r="124" spans="1:13" s="3" customFormat="1" ht="16.5" hidden="1">
      <c r="A124" s="1"/>
      <c r="C124" s="1"/>
      <c r="D124" s="1"/>
      <c r="E124" s="1"/>
      <c r="F124" s="1"/>
      <c r="G124" s="1"/>
      <c r="H124" s="1"/>
      <c r="I124" s="1"/>
      <c r="J124" s="1"/>
      <c r="K124" s="1"/>
      <c r="L124" s="1"/>
      <c r="M124" s="1"/>
    </row>
    <row r="125" spans="1:13" s="3" customFormat="1" ht="16.5" hidden="1">
      <c r="A125" s="1"/>
      <c r="C125" s="1"/>
      <c r="D125" s="1"/>
      <c r="E125" s="1"/>
      <c r="F125" s="1"/>
      <c r="G125" s="1"/>
      <c r="H125" s="1"/>
      <c r="I125" s="1"/>
      <c r="J125" s="1"/>
      <c r="K125" s="1"/>
      <c r="L125" s="1"/>
      <c r="M125" s="1"/>
    </row>
    <row r="126" spans="1:13" s="3" customFormat="1" ht="16.5" hidden="1">
      <c r="A126" s="1"/>
      <c r="C126" s="1"/>
      <c r="D126" s="1"/>
      <c r="E126" s="1"/>
      <c r="F126" s="1"/>
      <c r="G126" s="1"/>
      <c r="H126" s="1"/>
      <c r="I126" s="1"/>
      <c r="J126" s="1"/>
      <c r="K126" s="1"/>
      <c r="L126" s="1"/>
      <c r="M126" s="1"/>
    </row>
    <row r="127" spans="1:13" s="3" customFormat="1" ht="16.5" hidden="1">
      <c r="A127" s="1"/>
      <c r="C127" s="1"/>
      <c r="D127" s="1"/>
      <c r="E127" s="1"/>
      <c r="F127" s="1"/>
      <c r="G127" s="1"/>
      <c r="H127" s="1"/>
      <c r="I127" s="1"/>
      <c r="J127" s="1"/>
      <c r="K127" s="1"/>
      <c r="L127" s="1"/>
      <c r="M127" s="1"/>
    </row>
    <row r="128" spans="1:13" s="3" customFormat="1" ht="16.5" hidden="1">
      <c r="A128" s="1"/>
      <c r="C128" s="1"/>
      <c r="D128" s="1"/>
      <c r="E128" s="1"/>
      <c r="F128" s="1"/>
      <c r="G128" s="1"/>
      <c r="H128" s="1"/>
      <c r="I128" s="1"/>
      <c r="J128" s="1"/>
      <c r="K128" s="1"/>
      <c r="L128" s="1"/>
      <c r="M128" s="1"/>
    </row>
    <row r="129" spans="1:13" s="3" customFormat="1" ht="16.5" hidden="1">
      <c r="A129" s="1"/>
      <c r="C129" s="1"/>
      <c r="D129" s="1"/>
      <c r="E129" s="1"/>
      <c r="F129" s="1"/>
      <c r="G129" s="1"/>
      <c r="H129" s="1"/>
      <c r="I129" s="1"/>
      <c r="J129" s="1"/>
      <c r="K129" s="1"/>
      <c r="L129" s="1"/>
      <c r="M129" s="1"/>
    </row>
    <row r="130" spans="1:13" s="3" customFormat="1" ht="16.5" hidden="1">
      <c r="A130" s="1"/>
      <c r="C130" s="1"/>
      <c r="D130" s="1"/>
      <c r="E130" s="1"/>
      <c r="F130" s="1"/>
      <c r="G130" s="1"/>
      <c r="H130" s="1"/>
      <c r="I130" s="1"/>
      <c r="J130" s="1"/>
      <c r="K130" s="1"/>
      <c r="L130" s="1"/>
      <c r="M130" s="1"/>
    </row>
    <row r="131" spans="1:13" s="3" customFormat="1" ht="16.5" hidden="1">
      <c r="A131" s="1"/>
      <c r="C131" s="1"/>
      <c r="D131" s="1"/>
      <c r="E131" s="1"/>
      <c r="F131" s="1"/>
      <c r="G131" s="1"/>
      <c r="H131" s="1"/>
      <c r="I131" s="1"/>
      <c r="J131" s="1"/>
      <c r="K131" s="1"/>
      <c r="L131" s="1"/>
      <c r="M131" s="1"/>
    </row>
    <row r="132" spans="1:13" s="3" customFormat="1" ht="16.5" hidden="1">
      <c r="A132" s="1"/>
      <c r="C132" s="1"/>
      <c r="D132" s="1"/>
      <c r="E132" s="1"/>
      <c r="F132" s="1"/>
      <c r="G132" s="1"/>
      <c r="H132" s="1"/>
      <c r="I132" s="1"/>
      <c r="J132" s="1"/>
      <c r="K132" s="1"/>
      <c r="L132" s="1"/>
      <c r="M132" s="1"/>
    </row>
    <row r="133" spans="1:13" s="3" customFormat="1" ht="16.5" hidden="1">
      <c r="A133" s="1"/>
      <c r="C133" s="1"/>
      <c r="D133" s="1"/>
      <c r="E133" s="1"/>
      <c r="F133" s="1"/>
      <c r="G133" s="1"/>
      <c r="H133" s="1"/>
      <c r="I133" s="1"/>
      <c r="J133" s="1"/>
      <c r="K133" s="1"/>
      <c r="L133" s="1"/>
      <c r="M133" s="1"/>
    </row>
    <row r="134" spans="1:13" s="3" customFormat="1" ht="16.5" hidden="1">
      <c r="A134" s="1"/>
      <c r="C134" s="1"/>
      <c r="D134" s="1"/>
      <c r="E134" s="1"/>
      <c r="F134" s="1"/>
      <c r="G134" s="1"/>
      <c r="H134" s="1"/>
      <c r="I134" s="1"/>
      <c r="J134" s="1"/>
      <c r="K134" s="1"/>
      <c r="L134" s="1"/>
      <c r="M134" s="1"/>
    </row>
    <row r="135" spans="1:13" s="3" customFormat="1" ht="16.5" hidden="1">
      <c r="A135" s="1"/>
      <c r="C135" s="1"/>
      <c r="D135" s="1"/>
      <c r="E135" s="1"/>
      <c r="F135" s="1"/>
      <c r="G135" s="1"/>
      <c r="H135" s="1"/>
      <c r="I135" s="1"/>
      <c r="J135" s="1"/>
      <c r="K135" s="1"/>
      <c r="L135" s="1"/>
      <c r="M135" s="1"/>
    </row>
    <row r="136" spans="1:13" s="3" customFormat="1" ht="16.5" hidden="1">
      <c r="A136" s="1"/>
      <c r="C136" s="1"/>
      <c r="D136" s="1"/>
      <c r="E136" s="1"/>
      <c r="F136" s="1"/>
      <c r="G136" s="1"/>
      <c r="H136" s="1"/>
      <c r="I136" s="1"/>
      <c r="J136" s="1"/>
      <c r="K136" s="1"/>
      <c r="L136" s="1"/>
      <c r="M136" s="1"/>
    </row>
    <row r="137" spans="1:13" s="3" customFormat="1" ht="16.5" hidden="1">
      <c r="A137" s="1"/>
      <c r="C137" s="1"/>
      <c r="D137" s="1"/>
      <c r="E137" s="1"/>
      <c r="F137" s="1"/>
      <c r="G137" s="1"/>
      <c r="H137" s="1"/>
      <c r="I137" s="1"/>
      <c r="J137" s="1"/>
      <c r="K137" s="1"/>
      <c r="L137" s="1"/>
      <c r="M137" s="1"/>
    </row>
    <row r="138" spans="1:13" s="3" customFormat="1" ht="16.5" hidden="1">
      <c r="A138" s="1"/>
      <c r="C138" s="1"/>
      <c r="D138" s="1"/>
      <c r="E138" s="1"/>
      <c r="F138" s="1"/>
      <c r="G138" s="1"/>
      <c r="H138" s="1"/>
      <c r="I138" s="1"/>
      <c r="J138" s="1"/>
      <c r="K138" s="1"/>
      <c r="L138" s="1"/>
      <c r="M138" s="1"/>
    </row>
    <row r="139" spans="1:13" s="3" customFormat="1" ht="16.5" hidden="1">
      <c r="A139" s="1"/>
      <c r="C139" s="1"/>
      <c r="D139" s="1"/>
      <c r="E139" s="1"/>
      <c r="F139" s="1"/>
      <c r="G139" s="1"/>
      <c r="H139" s="1"/>
      <c r="I139" s="1"/>
      <c r="J139" s="1"/>
      <c r="K139" s="1"/>
      <c r="L139" s="1"/>
      <c r="M139" s="1"/>
    </row>
    <row r="140" spans="1:13" s="3" customFormat="1" ht="16.5" hidden="1">
      <c r="A140" s="1"/>
      <c r="C140" s="1"/>
      <c r="D140" s="1"/>
      <c r="E140" s="1"/>
      <c r="F140" s="1"/>
      <c r="G140" s="1"/>
      <c r="H140" s="1"/>
      <c r="I140" s="1"/>
      <c r="J140" s="1"/>
      <c r="K140" s="1"/>
      <c r="L140" s="1"/>
      <c r="M140" s="1"/>
    </row>
    <row r="141" spans="1:13" s="3" customFormat="1" ht="16.5" hidden="1">
      <c r="A141" s="1"/>
      <c r="C141" s="1"/>
      <c r="D141" s="1"/>
      <c r="E141" s="1"/>
      <c r="F141" s="1"/>
      <c r="G141" s="1"/>
      <c r="H141" s="1"/>
      <c r="I141" s="1"/>
      <c r="J141" s="1"/>
      <c r="K141" s="1"/>
      <c r="L141" s="1"/>
      <c r="M141" s="1"/>
    </row>
    <row r="142" spans="1:13" s="3" customFormat="1" ht="16.5" hidden="1">
      <c r="A142" s="1"/>
      <c r="C142" s="1"/>
      <c r="D142" s="1"/>
      <c r="E142" s="1"/>
      <c r="F142" s="1"/>
      <c r="G142" s="1"/>
      <c r="H142" s="1"/>
      <c r="I142" s="1"/>
      <c r="J142" s="1"/>
      <c r="K142" s="1"/>
      <c r="L142" s="1"/>
      <c r="M142" s="1"/>
    </row>
    <row r="143" spans="1:13" s="3" customFormat="1" ht="16.5" hidden="1">
      <c r="A143" s="1"/>
      <c r="C143" s="1"/>
      <c r="D143" s="1"/>
      <c r="E143" s="1"/>
      <c r="F143" s="1"/>
      <c r="G143" s="1"/>
      <c r="H143" s="1"/>
      <c r="I143" s="1"/>
      <c r="J143" s="1"/>
      <c r="K143" s="1"/>
      <c r="L143" s="1"/>
      <c r="M143" s="1"/>
    </row>
    <row r="144" spans="1:13" s="3" customFormat="1" ht="16.5" hidden="1">
      <c r="A144" s="1"/>
      <c r="C144" s="1"/>
      <c r="D144" s="1"/>
      <c r="E144" s="1"/>
      <c r="F144" s="1"/>
      <c r="G144" s="1"/>
      <c r="H144" s="1"/>
      <c r="I144" s="1"/>
      <c r="J144" s="1"/>
      <c r="K144" s="1"/>
      <c r="L144" s="1"/>
      <c r="M144" s="1"/>
    </row>
    <row r="145" spans="1:14" s="3" customFormat="1" ht="16.5" hidden="1">
      <c r="A145" s="1"/>
      <c r="C145" s="1"/>
      <c r="D145" s="1"/>
      <c r="E145" s="1"/>
      <c r="F145" s="1"/>
      <c r="G145" s="1"/>
      <c r="H145" s="1"/>
      <c r="I145" s="1"/>
      <c r="J145" s="1"/>
      <c r="K145" s="1"/>
      <c r="L145" s="1"/>
      <c r="M145" s="1"/>
    </row>
    <row r="146" spans="1:14" s="3" customFormat="1" ht="16.5" hidden="1">
      <c r="A146" s="1"/>
      <c r="C146" s="1"/>
      <c r="D146" s="1"/>
      <c r="E146" s="1"/>
      <c r="F146" s="1"/>
      <c r="G146" s="1"/>
      <c r="H146" s="1"/>
      <c r="I146" s="1"/>
      <c r="J146" s="1"/>
      <c r="K146" s="1"/>
      <c r="L146" s="1"/>
      <c r="M146" s="1"/>
    </row>
    <row r="147" spans="1:14" s="3" customFormat="1" ht="16.5" hidden="1">
      <c r="A147" s="1"/>
      <c r="C147" s="1"/>
      <c r="D147" s="1"/>
      <c r="E147" s="1"/>
      <c r="F147" s="1"/>
      <c r="G147" s="1"/>
      <c r="H147" s="1"/>
      <c r="I147" s="1"/>
      <c r="J147" s="1"/>
      <c r="K147" s="1"/>
      <c r="L147" s="1"/>
      <c r="M147" s="1"/>
    </row>
    <row r="148" spans="1:14" ht="16.5" hidden="1">
      <c r="A148" s="1"/>
      <c r="B148" s="1"/>
      <c r="C148" s="1"/>
      <c r="D148" s="1"/>
      <c r="E148" s="1"/>
      <c r="F148" s="1"/>
      <c r="G148" s="1"/>
      <c r="H148" s="1"/>
      <c r="I148" s="1"/>
      <c r="J148" s="1"/>
      <c r="K148" s="1"/>
      <c r="L148" s="1"/>
      <c r="M148" s="1"/>
      <c r="N148" s="1"/>
    </row>
    <row r="149" spans="1:14" ht="16.5" hidden="1">
      <c r="A149" s="1"/>
      <c r="B149" s="1"/>
      <c r="C149" s="1"/>
      <c r="D149" s="1"/>
      <c r="E149" s="1"/>
      <c r="F149" s="1"/>
      <c r="G149" s="1"/>
      <c r="H149" s="1"/>
      <c r="I149" s="1"/>
      <c r="J149" s="1"/>
      <c r="K149" s="1"/>
      <c r="L149" s="1"/>
      <c r="M149" s="1"/>
      <c r="N149" s="1"/>
    </row>
    <row r="150" spans="1:14" ht="16.5" hidden="1">
      <c r="A150" s="1"/>
      <c r="B150" s="1"/>
      <c r="C150" s="1"/>
      <c r="D150" s="1"/>
      <c r="E150" s="1"/>
      <c r="F150" s="1"/>
      <c r="G150" s="1"/>
      <c r="H150" s="1"/>
      <c r="I150" s="1"/>
      <c r="J150" s="1"/>
      <c r="K150" s="1"/>
      <c r="L150" s="1"/>
      <c r="M150" s="1"/>
      <c r="N150" s="1"/>
    </row>
  </sheetData>
  <sheetProtection selectLockedCells="1" selectUnlockedCell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sheetPr>
  <dimension ref="A1:BA2"/>
  <sheetViews>
    <sheetView zoomScale="90" zoomScaleNormal="90" workbookViewId="0"/>
  </sheetViews>
  <sheetFormatPr defaultColWidth="9.140625" defaultRowHeight="12.75"/>
  <cols>
    <col min="1" max="1" width="5.85546875" style="60" bestFit="1" customWidth="1"/>
    <col min="2" max="2" width="4" style="60" bestFit="1" customWidth="1"/>
    <col min="3" max="3" width="4.42578125" style="60" bestFit="1" customWidth="1"/>
    <col min="4" max="4" width="8.28515625" style="60" bestFit="1" customWidth="1"/>
    <col min="5" max="5" width="10.5703125" style="60" bestFit="1" customWidth="1"/>
    <col min="6" max="6" width="8.42578125" style="60" bestFit="1" customWidth="1"/>
    <col min="7" max="7" width="11.7109375" style="60" bestFit="1" customWidth="1"/>
    <col min="8" max="8" width="15.28515625" style="60" bestFit="1" customWidth="1"/>
    <col min="9" max="9" width="15.42578125" style="60" bestFit="1" customWidth="1"/>
    <col min="10" max="10" width="10.85546875" style="60" bestFit="1" customWidth="1"/>
    <col min="11" max="11" width="22.140625" style="60" bestFit="1" customWidth="1"/>
    <col min="12" max="12" width="16.7109375" style="60" bestFit="1" customWidth="1"/>
    <col min="13" max="13" width="10" style="60" bestFit="1" customWidth="1"/>
    <col min="14" max="14" width="11.5703125" style="60" bestFit="1" customWidth="1"/>
    <col min="15" max="15" width="11.140625" style="60" bestFit="1" customWidth="1"/>
    <col min="16" max="16" width="10.7109375" style="60" bestFit="1" customWidth="1"/>
    <col min="17" max="17" width="19.85546875" style="60" bestFit="1" customWidth="1"/>
    <col min="18" max="18" width="17.85546875" style="60" bestFit="1" customWidth="1"/>
    <col min="19" max="19" width="33.5703125" style="60" bestFit="1" customWidth="1"/>
    <col min="20" max="20" width="33.140625" style="60" bestFit="1" customWidth="1"/>
    <col min="21" max="21" width="36.42578125" style="60" bestFit="1" customWidth="1"/>
    <col min="22" max="22" width="12.5703125" style="60" bestFit="1" customWidth="1"/>
    <col min="23" max="23" width="5.7109375" style="60" bestFit="1" customWidth="1"/>
    <col min="24" max="24" width="10.140625" style="60" bestFit="1" customWidth="1"/>
    <col min="25" max="25" width="11.85546875" style="60" bestFit="1" customWidth="1"/>
    <col min="26" max="26" width="13.28515625" style="60" bestFit="1" customWidth="1"/>
    <col min="27" max="27" width="19.85546875" style="60" bestFit="1" customWidth="1"/>
    <col min="28" max="29" width="14.7109375" style="60" bestFit="1" customWidth="1"/>
    <col min="30" max="31" width="14.28515625" style="60" bestFit="1" customWidth="1"/>
    <col min="32" max="32" width="9.85546875" style="60" bestFit="1" customWidth="1"/>
    <col min="33" max="33" width="9.28515625" style="60" bestFit="1" customWidth="1"/>
    <col min="34" max="34" width="53.85546875" style="60" bestFit="1" customWidth="1"/>
    <col min="35" max="35" width="11" style="60" bestFit="1" customWidth="1"/>
    <col min="36" max="36" width="16" style="60" bestFit="1" customWidth="1"/>
    <col min="37" max="37" width="18.5703125" style="60" bestFit="1" customWidth="1"/>
    <col min="38" max="38" width="19.5703125" style="60" bestFit="1" customWidth="1"/>
    <col min="39" max="39" width="24" style="60" bestFit="1" customWidth="1"/>
    <col min="40" max="40" width="8.28515625" style="60" bestFit="1" customWidth="1"/>
    <col min="41" max="41" width="9" style="60" bestFit="1" customWidth="1"/>
    <col min="42" max="42" width="4.7109375" style="60" bestFit="1" customWidth="1"/>
    <col min="43" max="43" width="14.42578125" style="60" bestFit="1" customWidth="1"/>
    <col min="44" max="44" width="13.140625" style="60" bestFit="1" customWidth="1"/>
    <col min="45" max="45" width="18.42578125" style="60" bestFit="1" customWidth="1"/>
    <col min="46" max="46" width="17.28515625" style="60" bestFit="1" customWidth="1"/>
    <col min="47" max="47" width="11.5703125" style="60" bestFit="1" customWidth="1"/>
    <col min="48" max="48" width="11" style="60" bestFit="1" customWidth="1"/>
    <col min="49" max="49" width="9.140625" style="60"/>
    <col min="50" max="50" width="4.7109375" style="60" bestFit="1" customWidth="1"/>
    <col min="51" max="51" width="21.5703125" style="60" bestFit="1" customWidth="1"/>
    <col min="52" max="52" width="22" style="60" bestFit="1" customWidth="1"/>
    <col min="53" max="16384" width="9.140625" style="60"/>
  </cols>
  <sheetData>
    <row r="1" spans="1:53" ht="16.5">
      <c r="A1" t="s">
        <v>6</v>
      </c>
      <c r="B1" t="s">
        <v>0</v>
      </c>
      <c r="C1" t="s">
        <v>1</v>
      </c>
      <c r="D1" t="s">
        <v>1878</v>
      </c>
      <c r="E1" t="s">
        <v>1879</v>
      </c>
      <c r="F1" t="s">
        <v>1880</v>
      </c>
      <c r="G1" t="s">
        <v>1881</v>
      </c>
      <c r="H1" t="s">
        <v>1882</v>
      </c>
      <c r="I1" t="s">
        <v>1883</v>
      </c>
      <c r="J1" t="s">
        <v>1884</v>
      </c>
      <c r="K1" t="s">
        <v>1885</v>
      </c>
      <c r="L1" t="s">
        <v>1886</v>
      </c>
      <c r="M1" t="s">
        <v>1887</v>
      </c>
      <c r="N1" t="s">
        <v>1888</v>
      </c>
      <c r="O1" t="s">
        <v>1889</v>
      </c>
      <c r="P1" t="s">
        <v>1890</v>
      </c>
      <c r="Q1" t="s">
        <v>1891</v>
      </c>
      <c r="R1" t="s">
        <v>1892</v>
      </c>
      <c r="S1" t="s">
        <v>1893</v>
      </c>
      <c r="T1" t="s">
        <v>1894</v>
      </c>
      <c r="U1" t="s">
        <v>1895</v>
      </c>
      <c r="V1" t="s">
        <v>1896</v>
      </c>
      <c r="W1" t="s">
        <v>29</v>
      </c>
      <c r="X1" t="s">
        <v>30</v>
      </c>
      <c r="Y1" t="s">
        <v>1897</v>
      </c>
      <c r="Z1" t="s">
        <v>1898</v>
      </c>
      <c r="AA1" t="s">
        <v>1899</v>
      </c>
      <c r="AB1" t="s">
        <v>1900</v>
      </c>
      <c r="AC1" t="s">
        <v>1901</v>
      </c>
      <c r="AD1" t="s">
        <v>1902</v>
      </c>
      <c r="AE1" t="s">
        <v>1903</v>
      </c>
      <c r="AF1" t="s">
        <v>1904</v>
      </c>
      <c r="AG1" t="s">
        <v>1905</v>
      </c>
      <c r="AH1" t="s">
        <v>1478</v>
      </c>
      <c r="AI1" t="s">
        <v>307</v>
      </c>
      <c r="AJ1" t="s">
        <v>1906</v>
      </c>
      <c r="AK1" t="s">
        <v>1907</v>
      </c>
      <c r="AL1" t="s">
        <v>1908</v>
      </c>
      <c r="AM1" t="s">
        <v>1909</v>
      </c>
      <c r="AN1" t="s">
        <v>1812</v>
      </c>
      <c r="AO1" t="s">
        <v>1813</v>
      </c>
      <c r="AP1" t="s">
        <v>1910</v>
      </c>
      <c r="AQ1" t="s">
        <v>1911</v>
      </c>
      <c r="AR1" t="s">
        <v>1912</v>
      </c>
      <c r="AS1" t="s">
        <v>1913</v>
      </c>
      <c r="AT1" t="s">
        <v>1914</v>
      </c>
      <c r="AU1" t="s">
        <v>1915</v>
      </c>
      <c r="AV1" t="s">
        <v>1916</v>
      </c>
      <c r="AW1" t="s">
        <v>1917</v>
      </c>
      <c r="AX1" t="s">
        <v>1918</v>
      </c>
      <c r="AY1" t="s">
        <v>1919</v>
      </c>
      <c r="AZ1" t="s">
        <v>1920</v>
      </c>
      <c r="BA1" t="s">
        <v>1868</v>
      </c>
    </row>
    <row r="2" spans="1:53" s="61" customFormat="1">
      <c r="A2" s="91" t="str">
        <f>IF(RegionSelection="","",RegionSelection)</f>
        <v>Twin Cities</v>
      </c>
      <c r="B2" s="91" t="str">
        <f>IF(City="","",City)</f>
        <v/>
      </c>
      <c r="C2" s="91" t="str">
        <f>IF(State="","",State)</f>
        <v/>
      </c>
      <c r="D2" s="91" t="str">
        <f>IF(TypeofBuild="","",TypeofBuild)</f>
        <v>Smartbuild</v>
      </c>
      <c r="E2" s="91" t="str">
        <f>IF(FundingBucket="","",FundingBucket)</f>
        <v>Region</v>
      </c>
      <c r="F2" s="91">
        <f>IF(ROEGate="","",ROEGate)</f>
        <v>0</v>
      </c>
      <c r="G2" s="62" t="str">
        <f>IF(ROEGateDate="","",ROEGateDate)</f>
        <v/>
      </c>
      <c r="H2" s="62" t="str">
        <f>IF(PermittingGateDate="","",PermittingGateDate)</f>
        <v/>
      </c>
      <c r="I2" s="62" t="str">
        <f>IF(EstCompDate="","",MONTH(EstCompDate)&amp;"/1/"&amp;YEAR(EstCompDate))</f>
        <v>1/1/2018</v>
      </c>
      <c r="J2" s="62">
        <f ca="1">IF(ApprovalDate="","",ApprovalDate)</f>
        <v>43340</v>
      </c>
      <c r="K2" s="62" t="str">
        <f>IF(ReviewStatus="","",ReviewStatus)</f>
        <v/>
      </c>
      <c r="L2" s="91" t="str">
        <f>IF(HistOpptys="","",HistOpptys)</f>
        <v/>
      </c>
      <c r="M2" s="91" t="str">
        <f>IF(TypeOfSurvey="","",TypeOfSurvey)</f>
        <v>Walkout</v>
      </c>
      <c r="N2" s="91">
        <f>IF(SMBQBs="","",SMBQBs)</f>
        <v>65</v>
      </c>
      <c r="O2" s="91">
        <f>IF(ENTQBs="","",ENTQBs)</f>
        <v>0</v>
      </c>
      <c r="P2" s="91">
        <f>IF(BuildingCount="","",BuildingCount)</f>
        <v>3</v>
      </c>
      <c r="Q2" s="91">
        <f>IF(MultiTenantBuildings="","",MultiTenantBuildings)</f>
        <v>3</v>
      </c>
      <c r="R2" s="92">
        <f>IF(EstBuildCostROW="","",EstBuildCostROW)</f>
        <v>1973</v>
      </c>
      <c r="S2" s="92">
        <f>IFERROR(IF(AddOSPLatCostSMB="","",AddOSPLatCostSMB),0)</f>
        <v>283.5164835164835</v>
      </c>
      <c r="T2" s="92">
        <f>IFERROR(IF(AddOSPLatCostENT="","",AddOSPLatCostENT),0)</f>
        <v>283.5164835164835</v>
      </c>
      <c r="U2" s="93">
        <f>IF(LatsConstructedUpfront="","",LatsConstructedUpfront)</f>
        <v>1</v>
      </c>
      <c r="V2" s="92">
        <f>IF(CARValue="","",CARValue)</f>
        <v>9197</v>
      </c>
      <c r="W2" s="92">
        <f ca="1">IF(IRR="","",IRR)</f>
        <v>2.887982812287937</v>
      </c>
      <c r="X2" s="92">
        <f ca="1">IF(NPV="","",NPV)</f>
        <v>187656.58811913099</v>
      </c>
      <c r="Y2" s="92">
        <f>IF(PaybackMonth="","",PaybackMonth)</f>
        <v>19</v>
      </c>
      <c r="Z2" s="92">
        <f>IF(CostPerPassing="","",CostPerPassing)</f>
        <v>141.49230769230769</v>
      </c>
      <c r="AA2" s="92">
        <f>IF(LatCostPerConnect="","",LatCostPerConnect)</f>
        <v>283.5164835164835</v>
      </c>
      <c r="AB2" s="93">
        <f>IF(SMBPen12Mo="","",SMBPen12Mo)</f>
        <v>0.05</v>
      </c>
      <c r="AC2" s="93">
        <f>IF(SMBPen36Mo="","",SMBPen36Mo)</f>
        <v>0.39200000000000002</v>
      </c>
      <c r="AD2" s="93">
        <f>IF(ENTPen12Mo="","",ENTPen12Mo)</f>
        <v>0.1</v>
      </c>
      <c r="AE2" s="93">
        <f>IF(ENTPen36Mo="","",ENTPen36Mo)</f>
        <v>0.2</v>
      </c>
      <c r="AF2" s="92">
        <f>IF(SMBARPU="","",SMBARPU)</f>
        <v>194</v>
      </c>
      <c r="AG2" s="92">
        <f>IF(ENTARPU="","",ENTARPU)</f>
        <v>1005</v>
      </c>
      <c r="AH2" s="91" t="str">
        <f>IF(BusinessJustification="","",BusinessJustification)</f>
        <v/>
      </c>
      <c r="AI2" s="91" t="str">
        <f>IF(Considerations="","",Considerations)</f>
        <v/>
      </c>
      <c r="AJ2" s="91" t="str">
        <f>IF(NumFiberComp="","",NumFiberComp)</f>
        <v/>
      </c>
      <c r="AK2" s="91" t="str">
        <f>IF(FiberComp="","",FiberComp)</f>
        <v/>
      </c>
      <c r="AL2" s="91" t="str">
        <f>IF(MaxDSL="","",MaxDSL)</f>
        <v/>
      </c>
      <c r="AM2" s="91" t="str">
        <f>IF(ICTakeaway="","",ICTakeaway)</f>
        <v/>
      </c>
      <c r="AN2" s="91"/>
      <c r="AO2" s="91" t="str">
        <f>IF(ProbuildName="","",UPPER(TRIM(ProbuildName)))</f>
        <v/>
      </c>
      <c r="AP2" s="91">
        <f>IF(Term="","",Term)</f>
        <v>180</v>
      </c>
      <c r="AQ2" s="91">
        <f>IF(DealInHandMRC="","",DealInHandMRC)</f>
        <v>0</v>
      </c>
      <c r="AR2" s="91">
        <f>IF(DealInHandQty="","",DealInHandQty)</f>
        <v>0</v>
      </c>
      <c r="AS2" s="91">
        <f>IF(AccessFeesLumpSum="","",AccessFeesLumpSum)</f>
        <v>0</v>
      </c>
      <c r="AT2" s="91">
        <f>IF(AccessFeesMonthly="","",AccessFeesMonthly)</f>
        <v>0</v>
      </c>
      <c r="AU2" s="356">
        <f>HeadEndCost</f>
        <v>0</v>
      </c>
      <c r="AV2" s="356">
        <f>TransportCost</f>
        <v>0</v>
      </c>
      <c r="AW2" s="357">
        <f ca="1">IRRminusHETP</f>
        <v>2.887982812287937</v>
      </c>
      <c r="AX2" s="363">
        <f>JTID</f>
        <v>0</v>
      </c>
      <c r="AY2" s="356">
        <f>BusinessMaxActualCapital</f>
        <v>114251.2843609578</v>
      </c>
      <c r="AZ2" s="356">
        <f>MDUMaxActualCapital</f>
        <v>0</v>
      </c>
    </row>
  </sheetData>
  <sheetProtection selectLockedCell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sheetPr>
  <dimension ref="A1:K2001"/>
  <sheetViews>
    <sheetView zoomScale="90" zoomScaleNormal="90" workbookViewId="0"/>
  </sheetViews>
  <sheetFormatPr defaultColWidth="9.140625" defaultRowHeight="12.75"/>
  <cols>
    <col min="1" max="1" width="9.42578125" style="32" bestFit="1" customWidth="1"/>
    <col min="2" max="8" width="13.5703125" style="32" customWidth="1"/>
    <col min="9" max="9" width="10.7109375" style="32" bestFit="1" customWidth="1"/>
    <col min="10" max="10" width="11" style="32" bestFit="1" customWidth="1"/>
    <col min="11" max="16384" width="9.140625" style="32"/>
  </cols>
  <sheetData>
    <row r="1" spans="1:11">
      <c r="A1" s="32" t="s">
        <v>1921</v>
      </c>
      <c r="B1" s="60" t="s">
        <v>45</v>
      </c>
      <c r="C1" s="60" t="s">
        <v>46</v>
      </c>
      <c r="D1" s="60" t="s">
        <v>0</v>
      </c>
      <c r="E1" s="60" t="s">
        <v>1</v>
      </c>
      <c r="F1" s="32" t="s">
        <v>47</v>
      </c>
      <c r="G1" s="32" t="s">
        <v>1922</v>
      </c>
      <c r="H1" s="32" t="s">
        <v>1813</v>
      </c>
      <c r="I1" s="32" t="s">
        <v>1923</v>
      </c>
      <c r="J1" s="32" t="s">
        <v>535</v>
      </c>
      <c r="K1" s="362" t="s">
        <v>1874</v>
      </c>
    </row>
    <row r="2" spans="1:11">
      <c r="B2" s="32" t="str">
        <f>IF(K2="N/A","N/A","")</f>
        <v/>
      </c>
      <c r="C2" s="32" t="str">
        <f>IF(Buildings!C3="","N/A",Buildings!C3)</f>
        <v>N/A</v>
      </c>
      <c r="D2" s="32" t="str">
        <f>IF(Buildings!D3="","N/A",Buildings!D3)</f>
        <v>N/A</v>
      </c>
      <c r="E2" s="32" t="str">
        <f>IF(Buildings!E3="","N/A",Buildings!E3)</f>
        <v>N/A</v>
      </c>
      <c r="F2" s="32" t="str">
        <f>IF(Buildings!F3="","N/A",Buildings!F3)</f>
        <v>N/A</v>
      </c>
      <c r="G2" s="32" t="str">
        <f>IF(Buildings!G3="","N/A",Buildings!G3)</f>
        <v>Data Center</v>
      </c>
      <c r="H2" s="32" t="str">
        <f t="shared" ref="H2:H65" si="0">IF(B2="N/A","N/A",UPPER(TRIM(ProbuildName)))</f>
        <v/>
      </c>
      <c r="I2" s="32" t="str">
        <f>IF(Buildings!H3="","N/A",Buildings!H3)</f>
        <v>Multi-Tenant</v>
      </c>
      <c r="J2" s="32">
        <f>IF(Buildings!I3="","N/A",Buildings!I3)</f>
        <v>1</v>
      </c>
      <c r="K2" s="362">
        <f>IF(AND(Buildings!B3="",Buildings!C3&lt;&gt;""),0,IF(Buildings!B3="","N/A",IF(ISNUMBER(Buildings!B3),Buildings!B3,0)))</f>
        <v>1</v>
      </c>
    </row>
    <row r="3" spans="1:11">
      <c r="B3" s="32" t="str">
        <f t="shared" ref="B3:B66" si="1">IF(K3="N/A","N/A","")</f>
        <v>N/A</v>
      </c>
      <c r="C3" s="32" t="str">
        <f>IF(Buildings!C4="","N/A",Buildings!C4)</f>
        <v>N/A</v>
      </c>
      <c r="D3" s="32" t="str">
        <f>IF(Buildings!D4="","N/A",Buildings!D4)</f>
        <v>N/A</v>
      </c>
      <c r="E3" s="32" t="str">
        <f>IF(Buildings!E4="","N/A",Buildings!E4)</f>
        <v>N/A</v>
      </c>
      <c r="F3" s="32" t="str">
        <f>IF(Buildings!F4="","N/A",Buildings!F4)</f>
        <v>N/A</v>
      </c>
      <c r="G3" s="32" t="str">
        <f>IF(Buildings!G4="","N/A",Buildings!G4)</f>
        <v>N/A</v>
      </c>
      <c r="H3" s="32" t="str">
        <f t="shared" si="0"/>
        <v>N/A</v>
      </c>
      <c r="I3" s="32" t="str">
        <f>IF(Buildings!H4="","N/A",Buildings!H4)</f>
        <v>N/A</v>
      </c>
      <c r="J3" s="32" t="str">
        <f>IF(Buildings!I4="","N/A",Buildings!I4)</f>
        <v>N/A</v>
      </c>
      <c r="K3" s="362" t="str">
        <f>IF(AND(Buildings!B4="",Buildings!C4&lt;&gt;""),0,IF(Buildings!B4="","N/A",IF(ISNUMBER(Buildings!B4),Buildings!B4,0)))</f>
        <v>N/A</v>
      </c>
    </row>
    <row r="4" spans="1:11">
      <c r="B4" s="32" t="str">
        <f t="shared" si="1"/>
        <v>N/A</v>
      </c>
      <c r="C4" s="32" t="str">
        <f>IF(Buildings!C5="","N/A",Buildings!C5)</f>
        <v>N/A</v>
      </c>
      <c r="D4" s="32" t="str">
        <f>IF(Buildings!D5="","N/A",Buildings!D5)</f>
        <v>N/A</v>
      </c>
      <c r="E4" s="32" t="str">
        <f>IF(Buildings!E5="","N/A",Buildings!E5)</f>
        <v>N/A</v>
      </c>
      <c r="F4" s="32" t="str">
        <f>IF(Buildings!F5="","N/A",Buildings!F5)</f>
        <v>N/A</v>
      </c>
      <c r="G4" s="32" t="str">
        <f>IF(Buildings!G5="","N/A",Buildings!G5)</f>
        <v>N/A</v>
      </c>
      <c r="H4" s="32" t="str">
        <f t="shared" si="0"/>
        <v>N/A</v>
      </c>
      <c r="I4" s="32" t="str">
        <f>IF(Buildings!H5="","N/A",Buildings!H5)</f>
        <v>N/A</v>
      </c>
      <c r="J4" s="32" t="str">
        <f>IF(Buildings!I5="","N/A",Buildings!I5)</f>
        <v>N/A</v>
      </c>
      <c r="K4" s="362" t="str">
        <f>IF(AND(Buildings!B5="",Buildings!C5&lt;&gt;""),0,IF(Buildings!B5="","N/A",IF(ISNUMBER(Buildings!B5),Buildings!B5,0)))</f>
        <v>N/A</v>
      </c>
    </row>
    <row r="5" spans="1:11">
      <c r="B5" s="32" t="str">
        <f t="shared" si="1"/>
        <v>N/A</v>
      </c>
      <c r="C5" s="32" t="str">
        <f>IF(Buildings!C6="","N/A",Buildings!C6)</f>
        <v>N/A</v>
      </c>
      <c r="D5" s="32" t="str">
        <f>IF(Buildings!D6="","N/A",Buildings!D6)</f>
        <v>N/A</v>
      </c>
      <c r="E5" s="32" t="str">
        <f>IF(Buildings!E6="","N/A",Buildings!E6)</f>
        <v>N/A</v>
      </c>
      <c r="F5" s="32" t="str">
        <f>IF(Buildings!F6="","N/A",Buildings!F6)</f>
        <v>N/A</v>
      </c>
      <c r="G5" s="32" t="str">
        <f>IF(Buildings!G6="","N/A",Buildings!G6)</f>
        <v>N/A</v>
      </c>
      <c r="H5" s="32" t="str">
        <f t="shared" si="0"/>
        <v>N/A</v>
      </c>
      <c r="I5" s="32" t="str">
        <f>IF(Buildings!H6="","N/A",Buildings!H6)</f>
        <v>N/A</v>
      </c>
      <c r="J5" s="32" t="str">
        <f>IF(Buildings!I6="","N/A",Buildings!I6)</f>
        <v>N/A</v>
      </c>
      <c r="K5" s="362" t="str">
        <f>IF(AND(Buildings!B6="",Buildings!C6&lt;&gt;""),0,IF(Buildings!B6="","N/A",IF(ISNUMBER(Buildings!B6),Buildings!B6,0)))</f>
        <v>N/A</v>
      </c>
    </row>
    <row r="6" spans="1:11">
      <c r="B6" s="32" t="str">
        <f t="shared" si="1"/>
        <v>N/A</v>
      </c>
      <c r="C6" s="32" t="str">
        <f>IF(Buildings!C7="","N/A",Buildings!C7)</f>
        <v>N/A</v>
      </c>
      <c r="D6" s="32" t="str">
        <f>IF(Buildings!D7="","N/A",Buildings!D7)</f>
        <v>N/A</v>
      </c>
      <c r="E6" s="32" t="str">
        <f>IF(Buildings!E7="","N/A",Buildings!E7)</f>
        <v>N/A</v>
      </c>
      <c r="F6" s="32" t="str">
        <f>IF(Buildings!F7="","N/A",Buildings!F7)</f>
        <v>N/A</v>
      </c>
      <c r="G6" s="32" t="str">
        <f>IF(Buildings!G7="","N/A",Buildings!G7)</f>
        <v>N/A</v>
      </c>
      <c r="H6" s="32" t="str">
        <f t="shared" si="0"/>
        <v>N/A</v>
      </c>
      <c r="I6" s="32" t="str">
        <f>IF(Buildings!H7="","N/A",Buildings!H7)</f>
        <v>N/A</v>
      </c>
      <c r="J6" s="32" t="str">
        <f>IF(Buildings!I7="","N/A",Buildings!I7)</f>
        <v>N/A</v>
      </c>
      <c r="K6" s="362" t="str">
        <f>IF(AND(Buildings!B7="",Buildings!C7&lt;&gt;""),0,IF(Buildings!B7="","N/A",IF(ISNUMBER(Buildings!B7),Buildings!B7,0)))</f>
        <v>N/A</v>
      </c>
    </row>
    <row r="7" spans="1:11">
      <c r="B7" s="32" t="str">
        <f t="shared" si="1"/>
        <v>N/A</v>
      </c>
      <c r="C7" s="32" t="str">
        <f>IF(Buildings!C8="","N/A",Buildings!C8)</f>
        <v>N/A</v>
      </c>
      <c r="D7" s="32" t="str">
        <f>IF(Buildings!D8="","N/A",Buildings!D8)</f>
        <v>N/A</v>
      </c>
      <c r="E7" s="32" t="str">
        <f>IF(Buildings!E8="","N/A",Buildings!E8)</f>
        <v>N/A</v>
      </c>
      <c r="F7" s="32" t="str">
        <f>IF(Buildings!F8="","N/A",Buildings!F8)</f>
        <v>N/A</v>
      </c>
      <c r="G7" s="32" t="str">
        <f>IF(Buildings!G8="","N/A",Buildings!G8)</f>
        <v>N/A</v>
      </c>
      <c r="H7" s="32" t="str">
        <f t="shared" si="0"/>
        <v>N/A</v>
      </c>
      <c r="I7" s="32" t="str">
        <f>IF(Buildings!H8="","N/A",Buildings!H8)</f>
        <v>N/A</v>
      </c>
      <c r="J7" s="32" t="str">
        <f>IF(Buildings!I8="","N/A",Buildings!I8)</f>
        <v>N/A</v>
      </c>
      <c r="K7" s="362" t="str">
        <f>IF(AND(Buildings!B8="",Buildings!C8&lt;&gt;""),0,IF(Buildings!B8="","N/A",IF(ISNUMBER(Buildings!B8),Buildings!B8,0)))</f>
        <v>N/A</v>
      </c>
    </row>
    <row r="8" spans="1:11">
      <c r="B8" s="32" t="str">
        <f t="shared" si="1"/>
        <v>N/A</v>
      </c>
      <c r="C8" s="32" t="str">
        <f>IF(Buildings!C9="","N/A",Buildings!C9)</f>
        <v>N/A</v>
      </c>
      <c r="D8" s="32" t="str">
        <f>IF(Buildings!D9="","N/A",Buildings!D9)</f>
        <v>N/A</v>
      </c>
      <c r="E8" s="32" t="str">
        <f>IF(Buildings!E9="","N/A",Buildings!E9)</f>
        <v>N/A</v>
      </c>
      <c r="F8" s="32" t="str">
        <f>IF(Buildings!F9="","N/A",Buildings!F9)</f>
        <v>N/A</v>
      </c>
      <c r="G8" s="32" t="str">
        <f>IF(Buildings!G9="","N/A",Buildings!G9)</f>
        <v>N/A</v>
      </c>
      <c r="H8" s="32" t="str">
        <f t="shared" si="0"/>
        <v>N/A</v>
      </c>
      <c r="I8" s="32" t="str">
        <f>IF(Buildings!H9="","N/A",Buildings!H9)</f>
        <v>N/A</v>
      </c>
      <c r="J8" s="32" t="str">
        <f>IF(Buildings!I9="","N/A",Buildings!I9)</f>
        <v>N/A</v>
      </c>
      <c r="K8" s="362" t="str">
        <f>IF(AND(Buildings!B9="",Buildings!C9&lt;&gt;""),0,IF(Buildings!B9="","N/A",IF(ISNUMBER(Buildings!B9),Buildings!B9,0)))</f>
        <v>N/A</v>
      </c>
    </row>
    <row r="9" spans="1:11">
      <c r="B9" s="32" t="str">
        <f t="shared" si="1"/>
        <v>N/A</v>
      </c>
      <c r="C9" s="32" t="str">
        <f>IF(Buildings!C10="","N/A",Buildings!C10)</f>
        <v>N/A</v>
      </c>
      <c r="D9" s="32" t="str">
        <f>IF(Buildings!D10="","N/A",Buildings!D10)</f>
        <v>N/A</v>
      </c>
      <c r="E9" s="32" t="str">
        <f>IF(Buildings!E10="","N/A",Buildings!E10)</f>
        <v>N/A</v>
      </c>
      <c r="F9" s="32" t="str">
        <f>IF(Buildings!F10="","N/A",Buildings!F10)</f>
        <v>N/A</v>
      </c>
      <c r="G9" s="32" t="str">
        <f>IF(Buildings!G10="","N/A",Buildings!G10)</f>
        <v>N/A</v>
      </c>
      <c r="H9" s="32" t="str">
        <f t="shared" si="0"/>
        <v>N/A</v>
      </c>
      <c r="I9" s="32" t="str">
        <f>IF(Buildings!H10="","N/A",Buildings!H10)</f>
        <v>N/A</v>
      </c>
      <c r="J9" s="32" t="str">
        <f>IF(Buildings!I10="","N/A",Buildings!I10)</f>
        <v>N/A</v>
      </c>
      <c r="K9" s="362" t="str">
        <f>IF(AND(Buildings!B10="",Buildings!C10&lt;&gt;""),0,IF(Buildings!B10="","N/A",IF(ISNUMBER(Buildings!B10),Buildings!B10,0)))</f>
        <v>N/A</v>
      </c>
    </row>
    <row r="10" spans="1:11">
      <c r="B10" s="32" t="str">
        <f t="shared" si="1"/>
        <v>N/A</v>
      </c>
      <c r="C10" s="32" t="str">
        <f>IF(Buildings!C11="","N/A",Buildings!C11)</f>
        <v>N/A</v>
      </c>
      <c r="D10" s="32" t="str">
        <f>IF(Buildings!D11="","N/A",Buildings!D11)</f>
        <v>N/A</v>
      </c>
      <c r="E10" s="32" t="str">
        <f>IF(Buildings!E11="","N/A",Buildings!E11)</f>
        <v>N/A</v>
      </c>
      <c r="F10" s="32" t="str">
        <f>IF(Buildings!F11="","N/A",Buildings!F11)</f>
        <v>N/A</v>
      </c>
      <c r="G10" s="32" t="str">
        <f>IF(Buildings!G11="","N/A",Buildings!G11)</f>
        <v>N/A</v>
      </c>
      <c r="H10" s="32" t="str">
        <f t="shared" si="0"/>
        <v>N/A</v>
      </c>
      <c r="I10" s="32" t="str">
        <f>IF(Buildings!H11="","N/A",Buildings!H11)</f>
        <v>N/A</v>
      </c>
      <c r="J10" s="32" t="str">
        <f>IF(Buildings!I11="","N/A",Buildings!I11)</f>
        <v>N/A</v>
      </c>
      <c r="K10" s="362" t="str">
        <f>IF(AND(Buildings!B11="",Buildings!C11&lt;&gt;""),0,IF(Buildings!B11="","N/A",IF(ISNUMBER(Buildings!B11),Buildings!B11,0)))</f>
        <v>N/A</v>
      </c>
    </row>
    <row r="11" spans="1:11">
      <c r="B11" s="32" t="str">
        <f t="shared" si="1"/>
        <v>N/A</v>
      </c>
      <c r="C11" s="32" t="str">
        <f>IF(Buildings!C12="","N/A",Buildings!C12)</f>
        <v>N/A</v>
      </c>
      <c r="D11" s="32" t="str">
        <f>IF(Buildings!D12="","N/A",Buildings!D12)</f>
        <v>N/A</v>
      </c>
      <c r="E11" s="32" t="str">
        <f>IF(Buildings!E12="","N/A",Buildings!E12)</f>
        <v>N/A</v>
      </c>
      <c r="F11" s="32" t="str">
        <f>IF(Buildings!F12="","N/A",Buildings!F12)</f>
        <v>N/A</v>
      </c>
      <c r="G11" s="32" t="str">
        <f>IF(Buildings!G12="","N/A",Buildings!G12)</f>
        <v>N/A</v>
      </c>
      <c r="H11" s="32" t="str">
        <f t="shared" si="0"/>
        <v>N/A</v>
      </c>
      <c r="I11" s="32" t="str">
        <f>IF(Buildings!H12="","N/A",Buildings!H12)</f>
        <v>N/A</v>
      </c>
      <c r="J11" s="32" t="str">
        <f>IF(Buildings!I12="","N/A",Buildings!I12)</f>
        <v>N/A</v>
      </c>
      <c r="K11" s="362" t="str">
        <f>IF(AND(Buildings!B12="",Buildings!C12&lt;&gt;""),0,IF(Buildings!B12="","N/A",IF(ISNUMBER(Buildings!B12),Buildings!B12,0)))</f>
        <v>N/A</v>
      </c>
    </row>
    <row r="12" spans="1:11">
      <c r="B12" s="32" t="str">
        <f t="shared" si="1"/>
        <v>N/A</v>
      </c>
      <c r="C12" s="32" t="str">
        <f>IF(Buildings!C13="","N/A",Buildings!C13)</f>
        <v>N/A</v>
      </c>
      <c r="D12" s="32" t="str">
        <f>IF(Buildings!D13="","N/A",Buildings!D13)</f>
        <v>N/A</v>
      </c>
      <c r="E12" s="32" t="str">
        <f>IF(Buildings!E13="","N/A",Buildings!E13)</f>
        <v>N/A</v>
      </c>
      <c r="F12" s="32" t="str">
        <f>IF(Buildings!F13="","N/A",Buildings!F13)</f>
        <v>N/A</v>
      </c>
      <c r="G12" s="32" t="str">
        <f>IF(Buildings!G13="","N/A",Buildings!G13)</f>
        <v>N/A</v>
      </c>
      <c r="H12" s="32" t="str">
        <f t="shared" si="0"/>
        <v>N/A</v>
      </c>
      <c r="I12" s="32" t="str">
        <f>IF(Buildings!H13="","N/A",Buildings!H13)</f>
        <v>N/A</v>
      </c>
      <c r="J12" s="32" t="str">
        <f>IF(Buildings!I13="","N/A",Buildings!I13)</f>
        <v>N/A</v>
      </c>
      <c r="K12" s="362" t="str">
        <f>IF(AND(Buildings!B13="",Buildings!C13&lt;&gt;""),0,IF(Buildings!B13="","N/A",IF(ISNUMBER(Buildings!B13),Buildings!B13,0)))</f>
        <v>N/A</v>
      </c>
    </row>
    <row r="13" spans="1:11">
      <c r="B13" s="32" t="str">
        <f t="shared" si="1"/>
        <v>N/A</v>
      </c>
      <c r="C13" s="32" t="str">
        <f>IF(Buildings!C14="","N/A",Buildings!C14)</f>
        <v>N/A</v>
      </c>
      <c r="D13" s="32" t="str">
        <f>IF(Buildings!D14="","N/A",Buildings!D14)</f>
        <v>N/A</v>
      </c>
      <c r="E13" s="32" t="str">
        <f>IF(Buildings!E14="","N/A",Buildings!E14)</f>
        <v>N/A</v>
      </c>
      <c r="F13" s="32" t="str">
        <f>IF(Buildings!F14="","N/A",Buildings!F14)</f>
        <v>N/A</v>
      </c>
      <c r="G13" s="32" t="str">
        <f>IF(Buildings!G14="","N/A",Buildings!G14)</f>
        <v>N/A</v>
      </c>
      <c r="H13" s="32" t="str">
        <f t="shared" si="0"/>
        <v>N/A</v>
      </c>
      <c r="I13" s="32" t="str">
        <f>IF(Buildings!H14="","N/A",Buildings!H14)</f>
        <v>N/A</v>
      </c>
      <c r="J13" s="32" t="str">
        <f>IF(Buildings!I14="","N/A",Buildings!I14)</f>
        <v>N/A</v>
      </c>
      <c r="K13" s="362" t="str">
        <f>IF(AND(Buildings!B14="",Buildings!C14&lt;&gt;""),0,IF(Buildings!B14="","N/A",IF(ISNUMBER(Buildings!B14),Buildings!B14,0)))</f>
        <v>N/A</v>
      </c>
    </row>
    <row r="14" spans="1:11">
      <c r="B14" s="32" t="str">
        <f t="shared" si="1"/>
        <v>N/A</v>
      </c>
      <c r="C14" s="32" t="str">
        <f>IF(Buildings!C15="","N/A",Buildings!C15)</f>
        <v>N/A</v>
      </c>
      <c r="D14" s="32" t="str">
        <f>IF(Buildings!D15="","N/A",Buildings!D15)</f>
        <v>N/A</v>
      </c>
      <c r="E14" s="32" t="str">
        <f>IF(Buildings!E15="","N/A",Buildings!E15)</f>
        <v>N/A</v>
      </c>
      <c r="F14" s="32" t="str">
        <f>IF(Buildings!F15="","N/A",Buildings!F15)</f>
        <v>N/A</v>
      </c>
      <c r="G14" s="32" t="str">
        <f>IF(Buildings!G15="","N/A",Buildings!G15)</f>
        <v>N/A</v>
      </c>
      <c r="H14" s="32" t="str">
        <f t="shared" si="0"/>
        <v>N/A</v>
      </c>
      <c r="I14" s="32" t="str">
        <f>IF(Buildings!H15="","N/A",Buildings!H15)</f>
        <v>N/A</v>
      </c>
      <c r="J14" s="32" t="str">
        <f>IF(Buildings!I15="","N/A",Buildings!I15)</f>
        <v>N/A</v>
      </c>
      <c r="K14" s="362" t="str">
        <f>IF(AND(Buildings!B15="",Buildings!C15&lt;&gt;""),0,IF(Buildings!B15="","N/A",IF(ISNUMBER(Buildings!B15),Buildings!B15,0)))</f>
        <v>N/A</v>
      </c>
    </row>
    <row r="15" spans="1:11">
      <c r="B15" s="32" t="str">
        <f t="shared" si="1"/>
        <v>N/A</v>
      </c>
      <c r="C15" s="32" t="str">
        <f>IF(Buildings!C16="","N/A",Buildings!C16)</f>
        <v>N/A</v>
      </c>
      <c r="D15" s="32" t="str">
        <f>IF(Buildings!D16="","N/A",Buildings!D16)</f>
        <v>N/A</v>
      </c>
      <c r="E15" s="32" t="str">
        <f>IF(Buildings!E16="","N/A",Buildings!E16)</f>
        <v>N/A</v>
      </c>
      <c r="F15" s="32" t="str">
        <f>IF(Buildings!F16="","N/A",Buildings!F16)</f>
        <v>N/A</v>
      </c>
      <c r="G15" s="32" t="str">
        <f>IF(Buildings!G16="","N/A",Buildings!G16)</f>
        <v>N/A</v>
      </c>
      <c r="H15" s="32" t="str">
        <f t="shared" si="0"/>
        <v>N/A</v>
      </c>
      <c r="I15" s="32" t="str">
        <f>IF(Buildings!H16="","N/A",Buildings!H16)</f>
        <v>N/A</v>
      </c>
      <c r="J15" s="32" t="str">
        <f>IF(Buildings!I16="","N/A",Buildings!I16)</f>
        <v>N/A</v>
      </c>
      <c r="K15" s="362" t="str">
        <f>IF(AND(Buildings!B16="",Buildings!C16&lt;&gt;""),0,IF(Buildings!B16="","N/A",IF(ISNUMBER(Buildings!B16),Buildings!B16,0)))</f>
        <v>N/A</v>
      </c>
    </row>
    <row r="16" spans="1:11">
      <c r="B16" s="32" t="str">
        <f t="shared" si="1"/>
        <v>N/A</v>
      </c>
      <c r="C16" s="32" t="str">
        <f>IF(Buildings!C17="","N/A",Buildings!C17)</f>
        <v>N/A</v>
      </c>
      <c r="D16" s="32" t="str">
        <f>IF(Buildings!D17="","N/A",Buildings!D17)</f>
        <v>N/A</v>
      </c>
      <c r="E16" s="32" t="str">
        <f>IF(Buildings!E17="","N/A",Buildings!E17)</f>
        <v>N/A</v>
      </c>
      <c r="F16" s="32" t="str">
        <f>IF(Buildings!F17="","N/A",Buildings!F17)</f>
        <v>N/A</v>
      </c>
      <c r="G16" s="32" t="str">
        <f>IF(Buildings!G17="","N/A",Buildings!G17)</f>
        <v>N/A</v>
      </c>
      <c r="H16" s="32" t="str">
        <f t="shared" si="0"/>
        <v>N/A</v>
      </c>
      <c r="I16" s="32" t="str">
        <f>IF(Buildings!H17="","N/A",Buildings!H17)</f>
        <v>N/A</v>
      </c>
      <c r="J16" s="32" t="str">
        <f>IF(Buildings!I17="","N/A",Buildings!I17)</f>
        <v>N/A</v>
      </c>
      <c r="K16" s="362" t="str">
        <f>IF(AND(Buildings!B17="",Buildings!C17&lt;&gt;""),0,IF(Buildings!B17="","N/A",IF(ISNUMBER(Buildings!B17),Buildings!B17,0)))</f>
        <v>N/A</v>
      </c>
    </row>
    <row r="17" spans="2:11">
      <c r="B17" s="32" t="str">
        <f t="shared" si="1"/>
        <v>N/A</v>
      </c>
      <c r="C17" s="32" t="str">
        <f>IF(Buildings!C18="","N/A",Buildings!C18)</f>
        <v>N/A</v>
      </c>
      <c r="D17" s="32" t="str">
        <f>IF(Buildings!D18="","N/A",Buildings!D18)</f>
        <v>N/A</v>
      </c>
      <c r="E17" s="32" t="str">
        <f>IF(Buildings!E18="","N/A",Buildings!E18)</f>
        <v>N/A</v>
      </c>
      <c r="F17" s="32" t="str">
        <f>IF(Buildings!F18="","N/A",Buildings!F18)</f>
        <v>N/A</v>
      </c>
      <c r="G17" s="32" t="str">
        <f>IF(Buildings!G18="","N/A",Buildings!G18)</f>
        <v>N/A</v>
      </c>
      <c r="H17" s="32" t="str">
        <f t="shared" si="0"/>
        <v>N/A</v>
      </c>
      <c r="I17" s="32" t="str">
        <f>IF(Buildings!H18="","N/A",Buildings!H18)</f>
        <v>N/A</v>
      </c>
      <c r="J17" s="32" t="str">
        <f>IF(Buildings!I18="","N/A",Buildings!I18)</f>
        <v>N/A</v>
      </c>
      <c r="K17" s="362" t="str">
        <f>IF(AND(Buildings!B18="",Buildings!C18&lt;&gt;""),0,IF(Buildings!B18="","N/A",IF(ISNUMBER(Buildings!B18),Buildings!B18,0)))</f>
        <v>N/A</v>
      </c>
    </row>
    <row r="18" spans="2:11">
      <c r="B18" s="32" t="str">
        <f t="shared" si="1"/>
        <v>N/A</v>
      </c>
      <c r="C18" s="32" t="str">
        <f>IF(Buildings!C19="","N/A",Buildings!C19)</f>
        <v>N/A</v>
      </c>
      <c r="D18" s="32" t="str">
        <f>IF(Buildings!D19="","N/A",Buildings!D19)</f>
        <v>N/A</v>
      </c>
      <c r="E18" s="32" t="str">
        <f>IF(Buildings!E19="","N/A",Buildings!E19)</f>
        <v>N/A</v>
      </c>
      <c r="F18" s="32" t="str">
        <f>IF(Buildings!F19="","N/A",Buildings!F19)</f>
        <v>N/A</v>
      </c>
      <c r="G18" s="32" t="str">
        <f>IF(Buildings!G19="","N/A",Buildings!G19)</f>
        <v>N/A</v>
      </c>
      <c r="H18" s="32" t="str">
        <f t="shared" si="0"/>
        <v>N/A</v>
      </c>
      <c r="I18" s="32" t="str">
        <f>IF(Buildings!H19="","N/A",Buildings!H19)</f>
        <v>N/A</v>
      </c>
      <c r="J18" s="32" t="str">
        <f>IF(Buildings!I19="","N/A",Buildings!I19)</f>
        <v>N/A</v>
      </c>
      <c r="K18" s="362" t="str">
        <f>IF(AND(Buildings!B19="",Buildings!C19&lt;&gt;""),0,IF(Buildings!B19="","N/A",IF(ISNUMBER(Buildings!B19),Buildings!B19,0)))</f>
        <v>N/A</v>
      </c>
    </row>
    <row r="19" spans="2:11">
      <c r="B19" s="32" t="str">
        <f t="shared" si="1"/>
        <v>N/A</v>
      </c>
      <c r="C19" s="32" t="str">
        <f>IF(Buildings!C20="","N/A",Buildings!C20)</f>
        <v>N/A</v>
      </c>
      <c r="D19" s="32" t="str">
        <f>IF(Buildings!D20="","N/A",Buildings!D20)</f>
        <v>N/A</v>
      </c>
      <c r="E19" s="32" t="str">
        <f>IF(Buildings!E20="","N/A",Buildings!E20)</f>
        <v>N/A</v>
      </c>
      <c r="F19" s="32" t="str">
        <f>IF(Buildings!F20="","N/A",Buildings!F20)</f>
        <v>N/A</v>
      </c>
      <c r="G19" s="32" t="str">
        <f>IF(Buildings!G20="","N/A",Buildings!G20)</f>
        <v>N/A</v>
      </c>
      <c r="H19" s="32" t="str">
        <f t="shared" si="0"/>
        <v>N/A</v>
      </c>
      <c r="I19" s="32" t="str">
        <f>IF(Buildings!H20="","N/A",Buildings!H20)</f>
        <v>N/A</v>
      </c>
      <c r="J19" s="32" t="str">
        <f>IF(Buildings!I20="","N/A",Buildings!I20)</f>
        <v>N/A</v>
      </c>
      <c r="K19" s="362" t="str">
        <f>IF(AND(Buildings!B20="",Buildings!C20&lt;&gt;""),0,IF(Buildings!B20="","N/A",IF(ISNUMBER(Buildings!B20),Buildings!B20,0)))</f>
        <v>N/A</v>
      </c>
    </row>
    <row r="20" spans="2:11">
      <c r="B20" s="32" t="str">
        <f t="shared" si="1"/>
        <v>N/A</v>
      </c>
      <c r="C20" s="32" t="str">
        <f>IF(Buildings!C21="","N/A",Buildings!C21)</f>
        <v>N/A</v>
      </c>
      <c r="D20" s="32" t="str">
        <f>IF(Buildings!D21="","N/A",Buildings!D21)</f>
        <v>N/A</v>
      </c>
      <c r="E20" s="32" t="str">
        <f>IF(Buildings!E21="","N/A",Buildings!E21)</f>
        <v>N/A</v>
      </c>
      <c r="F20" s="32" t="str">
        <f>IF(Buildings!F21="","N/A",Buildings!F21)</f>
        <v>N/A</v>
      </c>
      <c r="G20" s="32" t="str">
        <f>IF(Buildings!G21="","N/A",Buildings!G21)</f>
        <v>N/A</v>
      </c>
      <c r="H20" s="32" t="str">
        <f t="shared" si="0"/>
        <v>N/A</v>
      </c>
      <c r="I20" s="32" t="str">
        <f>IF(Buildings!H21="","N/A",Buildings!H21)</f>
        <v>N/A</v>
      </c>
      <c r="J20" s="32" t="str">
        <f>IF(Buildings!I21="","N/A",Buildings!I21)</f>
        <v>N/A</v>
      </c>
      <c r="K20" s="362" t="str">
        <f>IF(AND(Buildings!B21="",Buildings!C21&lt;&gt;""),0,IF(Buildings!B21="","N/A",IF(ISNUMBER(Buildings!B21),Buildings!B21,0)))</f>
        <v>N/A</v>
      </c>
    </row>
    <row r="21" spans="2:11">
      <c r="B21" s="32" t="str">
        <f t="shared" si="1"/>
        <v>N/A</v>
      </c>
      <c r="C21" s="32" t="str">
        <f>IF(Buildings!C22="","N/A",Buildings!C22)</f>
        <v>N/A</v>
      </c>
      <c r="D21" s="32" t="str">
        <f>IF(Buildings!D22="","N/A",Buildings!D22)</f>
        <v>N/A</v>
      </c>
      <c r="E21" s="32" t="str">
        <f>IF(Buildings!E22="","N/A",Buildings!E22)</f>
        <v>N/A</v>
      </c>
      <c r="F21" s="32" t="str">
        <f>IF(Buildings!F22="","N/A",Buildings!F22)</f>
        <v>N/A</v>
      </c>
      <c r="G21" s="32" t="str">
        <f>IF(Buildings!G22="","N/A",Buildings!G22)</f>
        <v>N/A</v>
      </c>
      <c r="H21" s="32" t="str">
        <f t="shared" si="0"/>
        <v>N/A</v>
      </c>
      <c r="I21" s="32" t="str">
        <f>IF(Buildings!H22="","N/A",Buildings!H22)</f>
        <v>N/A</v>
      </c>
      <c r="J21" s="32" t="str">
        <f>IF(Buildings!I22="","N/A",Buildings!I22)</f>
        <v>N/A</v>
      </c>
      <c r="K21" s="362" t="str">
        <f>IF(AND(Buildings!B22="",Buildings!C22&lt;&gt;""),0,IF(Buildings!B22="","N/A",IF(ISNUMBER(Buildings!B22),Buildings!B22,0)))</f>
        <v>N/A</v>
      </c>
    </row>
    <row r="22" spans="2:11">
      <c r="B22" s="32" t="str">
        <f t="shared" si="1"/>
        <v>N/A</v>
      </c>
      <c r="C22" s="32" t="str">
        <f>IF(Buildings!C23="","N/A",Buildings!C23)</f>
        <v>N/A</v>
      </c>
      <c r="D22" s="32" t="str">
        <f>IF(Buildings!D23="","N/A",Buildings!D23)</f>
        <v>N/A</v>
      </c>
      <c r="E22" s="32" t="str">
        <f>IF(Buildings!E23="","N/A",Buildings!E23)</f>
        <v>N/A</v>
      </c>
      <c r="F22" s="32" t="str">
        <f>IF(Buildings!F23="","N/A",Buildings!F23)</f>
        <v>N/A</v>
      </c>
      <c r="G22" s="32" t="str">
        <f>IF(Buildings!G23="","N/A",Buildings!G23)</f>
        <v>N/A</v>
      </c>
      <c r="H22" s="32" t="str">
        <f t="shared" si="0"/>
        <v>N/A</v>
      </c>
      <c r="I22" s="32" t="str">
        <f>IF(Buildings!H23="","N/A",Buildings!H23)</f>
        <v>N/A</v>
      </c>
      <c r="J22" s="32" t="str">
        <f>IF(Buildings!I23="","N/A",Buildings!I23)</f>
        <v>N/A</v>
      </c>
      <c r="K22" s="362" t="str">
        <f>IF(AND(Buildings!B23="",Buildings!C23&lt;&gt;""),0,IF(Buildings!B23="","N/A",IF(ISNUMBER(Buildings!B23),Buildings!B23,0)))</f>
        <v>N/A</v>
      </c>
    </row>
    <row r="23" spans="2:11">
      <c r="B23" s="32" t="str">
        <f t="shared" si="1"/>
        <v>N/A</v>
      </c>
      <c r="C23" s="32" t="str">
        <f>IF(Buildings!C24="","N/A",Buildings!C24)</f>
        <v>N/A</v>
      </c>
      <c r="D23" s="32" t="str">
        <f>IF(Buildings!D24="","N/A",Buildings!D24)</f>
        <v>N/A</v>
      </c>
      <c r="E23" s="32" t="str">
        <f>IF(Buildings!E24="","N/A",Buildings!E24)</f>
        <v>N/A</v>
      </c>
      <c r="F23" s="32" t="str">
        <f>IF(Buildings!F24="","N/A",Buildings!F24)</f>
        <v>N/A</v>
      </c>
      <c r="G23" s="32" t="str">
        <f>IF(Buildings!G24="","N/A",Buildings!G24)</f>
        <v>N/A</v>
      </c>
      <c r="H23" s="32" t="str">
        <f t="shared" si="0"/>
        <v>N/A</v>
      </c>
      <c r="I23" s="32" t="str">
        <f>IF(Buildings!H24="","N/A",Buildings!H24)</f>
        <v>N/A</v>
      </c>
      <c r="J23" s="32" t="str">
        <f>IF(Buildings!I24="","N/A",Buildings!I24)</f>
        <v>N/A</v>
      </c>
      <c r="K23" s="362" t="str">
        <f>IF(AND(Buildings!B24="",Buildings!C24&lt;&gt;""),0,IF(Buildings!B24="","N/A",IF(ISNUMBER(Buildings!B24),Buildings!B24,0)))</f>
        <v>N/A</v>
      </c>
    </row>
    <row r="24" spans="2:11">
      <c r="B24" s="32" t="str">
        <f t="shared" si="1"/>
        <v>N/A</v>
      </c>
      <c r="C24" s="32" t="str">
        <f>IF(Buildings!C25="","N/A",Buildings!C25)</f>
        <v>N/A</v>
      </c>
      <c r="D24" s="32" t="str">
        <f>IF(Buildings!D25="","N/A",Buildings!D25)</f>
        <v>N/A</v>
      </c>
      <c r="E24" s="32" t="str">
        <f>IF(Buildings!E25="","N/A",Buildings!E25)</f>
        <v>N/A</v>
      </c>
      <c r="F24" s="32" t="str">
        <f>IF(Buildings!F25="","N/A",Buildings!F25)</f>
        <v>N/A</v>
      </c>
      <c r="G24" s="32" t="str">
        <f>IF(Buildings!G25="","N/A",Buildings!G25)</f>
        <v>N/A</v>
      </c>
      <c r="H24" s="32" t="str">
        <f t="shared" si="0"/>
        <v>N/A</v>
      </c>
      <c r="I24" s="32" t="str">
        <f>IF(Buildings!H25="","N/A",Buildings!H25)</f>
        <v>N/A</v>
      </c>
      <c r="J24" s="32" t="str">
        <f>IF(Buildings!I25="","N/A",Buildings!I25)</f>
        <v>N/A</v>
      </c>
      <c r="K24" s="362" t="str">
        <f>IF(AND(Buildings!B25="",Buildings!C25&lt;&gt;""),0,IF(Buildings!B25="","N/A",IF(ISNUMBER(Buildings!B25),Buildings!B25,0)))</f>
        <v>N/A</v>
      </c>
    </row>
    <row r="25" spans="2:11">
      <c r="B25" s="32" t="str">
        <f t="shared" si="1"/>
        <v>N/A</v>
      </c>
      <c r="C25" s="32" t="str">
        <f>IF(Buildings!C26="","N/A",Buildings!C26)</f>
        <v>N/A</v>
      </c>
      <c r="D25" s="32" t="str">
        <f>IF(Buildings!D26="","N/A",Buildings!D26)</f>
        <v>N/A</v>
      </c>
      <c r="E25" s="32" t="str">
        <f>IF(Buildings!E26="","N/A",Buildings!E26)</f>
        <v>N/A</v>
      </c>
      <c r="F25" s="32" t="str">
        <f>IF(Buildings!F26="","N/A",Buildings!F26)</f>
        <v>N/A</v>
      </c>
      <c r="G25" s="32" t="str">
        <f>IF(Buildings!G26="","N/A",Buildings!G26)</f>
        <v>N/A</v>
      </c>
      <c r="H25" s="32" t="str">
        <f t="shared" si="0"/>
        <v>N/A</v>
      </c>
      <c r="I25" s="32" t="str">
        <f>IF(Buildings!H26="","N/A",Buildings!H26)</f>
        <v>N/A</v>
      </c>
      <c r="J25" s="32" t="str">
        <f>IF(Buildings!I26="","N/A",Buildings!I26)</f>
        <v>N/A</v>
      </c>
      <c r="K25" s="362" t="str">
        <f>IF(AND(Buildings!B26="",Buildings!C26&lt;&gt;""),0,IF(Buildings!B26="","N/A",IF(ISNUMBER(Buildings!B26),Buildings!B26,0)))</f>
        <v>N/A</v>
      </c>
    </row>
    <row r="26" spans="2:11">
      <c r="B26" s="32" t="str">
        <f t="shared" si="1"/>
        <v>N/A</v>
      </c>
      <c r="C26" s="32" t="str">
        <f>IF(Buildings!C27="","N/A",Buildings!C27)</f>
        <v>N/A</v>
      </c>
      <c r="D26" s="32" t="str">
        <f>IF(Buildings!D27="","N/A",Buildings!D27)</f>
        <v>N/A</v>
      </c>
      <c r="E26" s="32" t="str">
        <f>IF(Buildings!E27="","N/A",Buildings!E27)</f>
        <v>N/A</v>
      </c>
      <c r="F26" s="32" t="str">
        <f>IF(Buildings!F27="","N/A",Buildings!F27)</f>
        <v>N/A</v>
      </c>
      <c r="G26" s="32" t="str">
        <f>IF(Buildings!G27="","N/A",Buildings!G27)</f>
        <v>N/A</v>
      </c>
      <c r="H26" s="32" t="str">
        <f t="shared" si="0"/>
        <v>N/A</v>
      </c>
      <c r="I26" s="32" t="str">
        <f>IF(Buildings!H27="","N/A",Buildings!H27)</f>
        <v>N/A</v>
      </c>
      <c r="J26" s="32" t="str">
        <f>IF(Buildings!I27="","N/A",Buildings!I27)</f>
        <v>N/A</v>
      </c>
      <c r="K26" s="362" t="str">
        <f>IF(AND(Buildings!B27="",Buildings!C27&lt;&gt;""),0,IF(Buildings!B27="","N/A",IF(ISNUMBER(Buildings!B27),Buildings!B27,0)))</f>
        <v>N/A</v>
      </c>
    </row>
    <row r="27" spans="2:11">
      <c r="B27" s="32" t="str">
        <f t="shared" si="1"/>
        <v>N/A</v>
      </c>
      <c r="C27" s="32" t="str">
        <f>IF(Buildings!C28="","N/A",Buildings!C28)</f>
        <v>N/A</v>
      </c>
      <c r="D27" s="32" t="str">
        <f>IF(Buildings!D28="","N/A",Buildings!D28)</f>
        <v>N/A</v>
      </c>
      <c r="E27" s="32" t="str">
        <f>IF(Buildings!E28="","N/A",Buildings!E28)</f>
        <v>N/A</v>
      </c>
      <c r="F27" s="32" t="str">
        <f>IF(Buildings!F28="","N/A",Buildings!F28)</f>
        <v>N/A</v>
      </c>
      <c r="G27" s="32" t="str">
        <f>IF(Buildings!G28="","N/A",Buildings!G28)</f>
        <v>N/A</v>
      </c>
      <c r="H27" s="32" t="str">
        <f t="shared" si="0"/>
        <v>N/A</v>
      </c>
      <c r="I27" s="32" t="str">
        <f>IF(Buildings!H28="","N/A",Buildings!H28)</f>
        <v>N/A</v>
      </c>
      <c r="J27" s="32" t="str">
        <f>IF(Buildings!I28="","N/A",Buildings!I28)</f>
        <v>N/A</v>
      </c>
      <c r="K27" s="362" t="str">
        <f>IF(AND(Buildings!B28="",Buildings!C28&lt;&gt;""),0,IF(Buildings!B28="","N/A",IF(ISNUMBER(Buildings!B28),Buildings!B28,0)))</f>
        <v>N/A</v>
      </c>
    </row>
    <row r="28" spans="2:11">
      <c r="B28" s="32" t="str">
        <f t="shared" si="1"/>
        <v>N/A</v>
      </c>
      <c r="C28" s="32" t="str">
        <f>IF(Buildings!C29="","N/A",Buildings!C29)</f>
        <v>N/A</v>
      </c>
      <c r="D28" s="32" t="str">
        <f>IF(Buildings!D29="","N/A",Buildings!D29)</f>
        <v>N/A</v>
      </c>
      <c r="E28" s="32" t="str">
        <f>IF(Buildings!E29="","N/A",Buildings!E29)</f>
        <v>N/A</v>
      </c>
      <c r="F28" s="32" t="str">
        <f>IF(Buildings!F29="","N/A",Buildings!F29)</f>
        <v>N/A</v>
      </c>
      <c r="G28" s="32" t="str">
        <f>IF(Buildings!G29="","N/A",Buildings!G29)</f>
        <v>N/A</v>
      </c>
      <c r="H28" s="32" t="str">
        <f t="shared" si="0"/>
        <v>N/A</v>
      </c>
      <c r="I28" s="32" t="str">
        <f>IF(Buildings!H29="","N/A",Buildings!H29)</f>
        <v>N/A</v>
      </c>
      <c r="J28" s="32" t="str">
        <f>IF(Buildings!I29="","N/A",Buildings!I29)</f>
        <v>N/A</v>
      </c>
      <c r="K28" s="362" t="str">
        <f>IF(AND(Buildings!B29="",Buildings!C29&lt;&gt;""),0,IF(Buildings!B29="","N/A",IF(ISNUMBER(Buildings!B29),Buildings!B29,0)))</f>
        <v>N/A</v>
      </c>
    </row>
    <row r="29" spans="2:11">
      <c r="B29" s="32" t="str">
        <f t="shared" si="1"/>
        <v>N/A</v>
      </c>
      <c r="C29" s="32" t="str">
        <f>IF(Buildings!C30="","N/A",Buildings!C30)</f>
        <v>N/A</v>
      </c>
      <c r="D29" s="32" t="str">
        <f>IF(Buildings!D30="","N/A",Buildings!D30)</f>
        <v>N/A</v>
      </c>
      <c r="E29" s="32" t="str">
        <f>IF(Buildings!E30="","N/A",Buildings!E30)</f>
        <v>N/A</v>
      </c>
      <c r="F29" s="32" t="str">
        <f>IF(Buildings!F30="","N/A",Buildings!F30)</f>
        <v>N/A</v>
      </c>
      <c r="G29" s="32" t="str">
        <f>IF(Buildings!G30="","N/A",Buildings!G30)</f>
        <v>N/A</v>
      </c>
      <c r="H29" s="32" t="str">
        <f t="shared" si="0"/>
        <v>N/A</v>
      </c>
      <c r="I29" s="32" t="str">
        <f>IF(Buildings!H30="","N/A",Buildings!H30)</f>
        <v>N/A</v>
      </c>
      <c r="J29" s="32" t="str">
        <f>IF(Buildings!I30="","N/A",Buildings!I30)</f>
        <v>N/A</v>
      </c>
      <c r="K29" s="362" t="str">
        <f>IF(AND(Buildings!B30="",Buildings!C30&lt;&gt;""),0,IF(Buildings!B30="","N/A",IF(ISNUMBER(Buildings!B30),Buildings!B30,0)))</f>
        <v>N/A</v>
      </c>
    </row>
    <row r="30" spans="2:11">
      <c r="B30" s="32" t="str">
        <f t="shared" si="1"/>
        <v>N/A</v>
      </c>
      <c r="C30" s="32" t="str">
        <f>IF(Buildings!C31="","N/A",Buildings!C31)</f>
        <v>N/A</v>
      </c>
      <c r="D30" s="32" t="str">
        <f>IF(Buildings!D31="","N/A",Buildings!D31)</f>
        <v>N/A</v>
      </c>
      <c r="E30" s="32" t="str">
        <f>IF(Buildings!E31="","N/A",Buildings!E31)</f>
        <v>N/A</v>
      </c>
      <c r="F30" s="32" t="str">
        <f>IF(Buildings!F31="","N/A",Buildings!F31)</f>
        <v>N/A</v>
      </c>
      <c r="G30" s="32" t="str">
        <f>IF(Buildings!G31="","N/A",Buildings!G31)</f>
        <v>N/A</v>
      </c>
      <c r="H30" s="32" t="str">
        <f t="shared" si="0"/>
        <v>N/A</v>
      </c>
      <c r="I30" s="32" t="str">
        <f>IF(Buildings!H31="","N/A",Buildings!H31)</f>
        <v>N/A</v>
      </c>
      <c r="J30" s="32" t="str">
        <f>IF(Buildings!I31="","N/A",Buildings!I31)</f>
        <v>N/A</v>
      </c>
      <c r="K30" s="362" t="str">
        <f>IF(AND(Buildings!B31="",Buildings!C31&lt;&gt;""),0,IF(Buildings!B31="","N/A",IF(ISNUMBER(Buildings!B31),Buildings!B31,0)))</f>
        <v>N/A</v>
      </c>
    </row>
    <row r="31" spans="2:11">
      <c r="B31" s="32" t="str">
        <f t="shared" si="1"/>
        <v>N/A</v>
      </c>
      <c r="C31" s="32" t="str">
        <f>IF(Buildings!C32="","N/A",Buildings!C32)</f>
        <v>N/A</v>
      </c>
      <c r="D31" s="32" t="str">
        <f>IF(Buildings!D32="","N/A",Buildings!D32)</f>
        <v>N/A</v>
      </c>
      <c r="E31" s="32" t="str">
        <f>IF(Buildings!E32="","N/A",Buildings!E32)</f>
        <v>N/A</v>
      </c>
      <c r="F31" s="32" t="str">
        <f>IF(Buildings!F32="","N/A",Buildings!F32)</f>
        <v>N/A</v>
      </c>
      <c r="G31" s="32" t="str">
        <f>IF(Buildings!G32="","N/A",Buildings!G32)</f>
        <v>N/A</v>
      </c>
      <c r="H31" s="32" t="str">
        <f t="shared" si="0"/>
        <v>N/A</v>
      </c>
      <c r="I31" s="32" t="str">
        <f>IF(Buildings!H32="","N/A",Buildings!H32)</f>
        <v>N/A</v>
      </c>
      <c r="J31" s="32" t="str">
        <f>IF(Buildings!I32="","N/A",Buildings!I32)</f>
        <v>N/A</v>
      </c>
      <c r="K31" s="362" t="str">
        <f>IF(AND(Buildings!B32="",Buildings!C32&lt;&gt;""),0,IF(Buildings!B32="","N/A",IF(ISNUMBER(Buildings!B32),Buildings!B32,0)))</f>
        <v>N/A</v>
      </c>
    </row>
    <row r="32" spans="2:11">
      <c r="B32" s="32" t="str">
        <f t="shared" si="1"/>
        <v>N/A</v>
      </c>
      <c r="C32" s="32" t="str">
        <f>IF(Buildings!C33="","N/A",Buildings!C33)</f>
        <v>N/A</v>
      </c>
      <c r="D32" s="32" t="str">
        <f>IF(Buildings!D33="","N/A",Buildings!D33)</f>
        <v>N/A</v>
      </c>
      <c r="E32" s="32" t="str">
        <f>IF(Buildings!E33="","N/A",Buildings!E33)</f>
        <v>N/A</v>
      </c>
      <c r="F32" s="32" t="str">
        <f>IF(Buildings!F33="","N/A",Buildings!F33)</f>
        <v>N/A</v>
      </c>
      <c r="G32" s="32" t="str">
        <f>IF(Buildings!G33="","N/A",Buildings!G33)</f>
        <v>N/A</v>
      </c>
      <c r="H32" s="32" t="str">
        <f t="shared" si="0"/>
        <v>N/A</v>
      </c>
      <c r="I32" s="32" t="str">
        <f>IF(Buildings!H33="","N/A",Buildings!H33)</f>
        <v>N/A</v>
      </c>
      <c r="J32" s="32" t="str">
        <f>IF(Buildings!I33="","N/A",Buildings!I33)</f>
        <v>N/A</v>
      </c>
      <c r="K32" s="362" t="str">
        <f>IF(AND(Buildings!B33="",Buildings!C33&lt;&gt;""),0,IF(Buildings!B33="","N/A",IF(ISNUMBER(Buildings!B33),Buildings!B33,0)))</f>
        <v>N/A</v>
      </c>
    </row>
    <row r="33" spans="2:11">
      <c r="B33" s="32" t="str">
        <f t="shared" si="1"/>
        <v>N/A</v>
      </c>
      <c r="C33" s="32" t="str">
        <f>IF(Buildings!C34="","N/A",Buildings!C34)</f>
        <v>N/A</v>
      </c>
      <c r="D33" s="32" t="str">
        <f>IF(Buildings!D34="","N/A",Buildings!D34)</f>
        <v>N/A</v>
      </c>
      <c r="E33" s="32" t="str">
        <f>IF(Buildings!E34="","N/A",Buildings!E34)</f>
        <v>N/A</v>
      </c>
      <c r="F33" s="32" t="str">
        <f>IF(Buildings!F34="","N/A",Buildings!F34)</f>
        <v>N/A</v>
      </c>
      <c r="G33" s="32" t="str">
        <f>IF(Buildings!G34="","N/A",Buildings!G34)</f>
        <v>N/A</v>
      </c>
      <c r="H33" s="32" t="str">
        <f t="shared" si="0"/>
        <v>N/A</v>
      </c>
      <c r="I33" s="32" t="str">
        <f>IF(Buildings!H34="","N/A",Buildings!H34)</f>
        <v>N/A</v>
      </c>
      <c r="J33" s="32" t="str">
        <f>IF(Buildings!I34="","N/A",Buildings!I34)</f>
        <v>N/A</v>
      </c>
      <c r="K33" s="362" t="str">
        <f>IF(AND(Buildings!B34="",Buildings!C34&lt;&gt;""),0,IF(Buildings!B34="","N/A",IF(ISNUMBER(Buildings!B34),Buildings!B34,0)))</f>
        <v>N/A</v>
      </c>
    </row>
    <row r="34" spans="2:11">
      <c r="B34" s="32" t="str">
        <f t="shared" si="1"/>
        <v>N/A</v>
      </c>
      <c r="C34" s="32" t="str">
        <f>IF(Buildings!C35="","N/A",Buildings!C35)</f>
        <v>N/A</v>
      </c>
      <c r="D34" s="32" t="str">
        <f>IF(Buildings!D35="","N/A",Buildings!D35)</f>
        <v>N/A</v>
      </c>
      <c r="E34" s="32" t="str">
        <f>IF(Buildings!E35="","N/A",Buildings!E35)</f>
        <v>N/A</v>
      </c>
      <c r="F34" s="32" t="str">
        <f>IF(Buildings!F35="","N/A",Buildings!F35)</f>
        <v>N/A</v>
      </c>
      <c r="G34" s="32" t="str">
        <f>IF(Buildings!G35="","N/A",Buildings!G35)</f>
        <v>N/A</v>
      </c>
      <c r="H34" s="32" t="str">
        <f t="shared" si="0"/>
        <v>N/A</v>
      </c>
      <c r="I34" s="32" t="str">
        <f>IF(Buildings!H35="","N/A",Buildings!H35)</f>
        <v>N/A</v>
      </c>
      <c r="J34" s="32" t="str">
        <f>IF(Buildings!I35="","N/A",Buildings!I35)</f>
        <v>N/A</v>
      </c>
      <c r="K34" s="362" t="str">
        <f>IF(AND(Buildings!B35="",Buildings!C35&lt;&gt;""),0,IF(Buildings!B35="","N/A",IF(ISNUMBER(Buildings!B35),Buildings!B35,0)))</f>
        <v>N/A</v>
      </c>
    </row>
    <row r="35" spans="2:11">
      <c r="B35" s="32" t="str">
        <f t="shared" si="1"/>
        <v>N/A</v>
      </c>
      <c r="C35" s="32" t="str">
        <f>IF(Buildings!C36="","N/A",Buildings!C36)</f>
        <v>N/A</v>
      </c>
      <c r="D35" s="32" t="str">
        <f>IF(Buildings!D36="","N/A",Buildings!D36)</f>
        <v>N/A</v>
      </c>
      <c r="E35" s="32" t="str">
        <f>IF(Buildings!E36="","N/A",Buildings!E36)</f>
        <v>N/A</v>
      </c>
      <c r="F35" s="32" t="str">
        <f>IF(Buildings!F36="","N/A",Buildings!F36)</f>
        <v>N/A</v>
      </c>
      <c r="G35" s="32" t="str">
        <f>IF(Buildings!G36="","N/A",Buildings!G36)</f>
        <v>N/A</v>
      </c>
      <c r="H35" s="32" t="str">
        <f t="shared" si="0"/>
        <v>N/A</v>
      </c>
      <c r="I35" s="32" t="str">
        <f>IF(Buildings!H36="","N/A",Buildings!H36)</f>
        <v>N/A</v>
      </c>
      <c r="J35" s="32" t="str">
        <f>IF(Buildings!I36="","N/A",Buildings!I36)</f>
        <v>N/A</v>
      </c>
      <c r="K35" s="362" t="str">
        <f>IF(AND(Buildings!B36="",Buildings!C36&lt;&gt;""),0,IF(Buildings!B36="","N/A",IF(ISNUMBER(Buildings!B36),Buildings!B36,0)))</f>
        <v>N/A</v>
      </c>
    </row>
    <row r="36" spans="2:11">
      <c r="B36" s="32" t="str">
        <f t="shared" si="1"/>
        <v>N/A</v>
      </c>
      <c r="C36" s="32" t="str">
        <f>IF(Buildings!C37="","N/A",Buildings!C37)</f>
        <v>N/A</v>
      </c>
      <c r="D36" s="32" t="str">
        <f>IF(Buildings!D37="","N/A",Buildings!D37)</f>
        <v>N/A</v>
      </c>
      <c r="E36" s="32" t="str">
        <f>IF(Buildings!E37="","N/A",Buildings!E37)</f>
        <v>N/A</v>
      </c>
      <c r="F36" s="32" t="str">
        <f>IF(Buildings!F37="","N/A",Buildings!F37)</f>
        <v>N/A</v>
      </c>
      <c r="G36" s="32" t="str">
        <f>IF(Buildings!G37="","N/A",Buildings!G37)</f>
        <v>N/A</v>
      </c>
      <c r="H36" s="32" t="str">
        <f t="shared" si="0"/>
        <v>N/A</v>
      </c>
      <c r="I36" s="32" t="str">
        <f>IF(Buildings!H37="","N/A",Buildings!H37)</f>
        <v>N/A</v>
      </c>
      <c r="J36" s="32" t="str">
        <f>IF(Buildings!I37="","N/A",Buildings!I37)</f>
        <v>N/A</v>
      </c>
      <c r="K36" s="362" t="str">
        <f>IF(AND(Buildings!B37="",Buildings!C37&lt;&gt;""),0,IF(Buildings!B37="","N/A",IF(ISNUMBER(Buildings!B37),Buildings!B37,0)))</f>
        <v>N/A</v>
      </c>
    </row>
    <row r="37" spans="2:11">
      <c r="B37" s="32" t="str">
        <f t="shared" si="1"/>
        <v>N/A</v>
      </c>
      <c r="C37" s="32" t="str">
        <f>IF(Buildings!C38="","N/A",Buildings!C38)</f>
        <v>N/A</v>
      </c>
      <c r="D37" s="32" t="str">
        <f>IF(Buildings!D38="","N/A",Buildings!D38)</f>
        <v>N/A</v>
      </c>
      <c r="E37" s="32" t="str">
        <f>IF(Buildings!E38="","N/A",Buildings!E38)</f>
        <v>N/A</v>
      </c>
      <c r="F37" s="32" t="str">
        <f>IF(Buildings!F38="","N/A",Buildings!F38)</f>
        <v>N/A</v>
      </c>
      <c r="G37" s="32" t="str">
        <f>IF(Buildings!G38="","N/A",Buildings!G38)</f>
        <v>N/A</v>
      </c>
      <c r="H37" s="32" t="str">
        <f t="shared" si="0"/>
        <v>N/A</v>
      </c>
      <c r="I37" s="32" t="str">
        <f>IF(Buildings!H38="","N/A",Buildings!H38)</f>
        <v>N/A</v>
      </c>
      <c r="J37" s="32" t="str">
        <f>IF(Buildings!I38="","N/A",Buildings!I38)</f>
        <v>N/A</v>
      </c>
      <c r="K37" s="362" t="str">
        <f>IF(AND(Buildings!B38="",Buildings!C38&lt;&gt;""),0,IF(Buildings!B38="","N/A",IF(ISNUMBER(Buildings!B38),Buildings!B38,0)))</f>
        <v>N/A</v>
      </c>
    </row>
    <row r="38" spans="2:11">
      <c r="B38" s="32" t="str">
        <f t="shared" si="1"/>
        <v>N/A</v>
      </c>
      <c r="C38" s="32" t="str">
        <f>IF(Buildings!C39="","N/A",Buildings!C39)</f>
        <v>N/A</v>
      </c>
      <c r="D38" s="32" t="str">
        <f>IF(Buildings!D39="","N/A",Buildings!D39)</f>
        <v>N/A</v>
      </c>
      <c r="E38" s="32" t="str">
        <f>IF(Buildings!E39="","N/A",Buildings!E39)</f>
        <v>N/A</v>
      </c>
      <c r="F38" s="32" t="str">
        <f>IF(Buildings!F39="","N/A",Buildings!F39)</f>
        <v>N/A</v>
      </c>
      <c r="G38" s="32" t="str">
        <f>IF(Buildings!G39="","N/A",Buildings!G39)</f>
        <v>N/A</v>
      </c>
      <c r="H38" s="32" t="str">
        <f t="shared" si="0"/>
        <v>N/A</v>
      </c>
      <c r="I38" s="32" t="str">
        <f>IF(Buildings!H39="","N/A",Buildings!H39)</f>
        <v>N/A</v>
      </c>
      <c r="J38" s="32" t="str">
        <f>IF(Buildings!I39="","N/A",Buildings!I39)</f>
        <v>N/A</v>
      </c>
      <c r="K38" s="362" t="str">
        <f>IF(AND(Buildings!B39="",Buildings!C39&lt;&gt;""),0,IF(Buildings!B39="","N/A",IF(ISNUMBER(Buildings!B39),Buildings!B39,0)))</f>
        <v>N/A</v>
      </c>
    </row>
    <row r="39" spans="2:11">
      <c r="B39" s="32" t="str">
        <f t="shared" si="1"/>
        <v>N/A</v>
      </c>
      <c r="C39" s="32" t="str">
        <f>IF(Buildings!C40="","N/A",Buildings!C40)</f>
        <v>N/A</v>
      </c>
      <c r="D39" s="32" t="str">
        <f>IF(Buildings!D40="","N/A",Buildings!D40)</f>
        <v>N/A</v>
      </c>
      <c r="E39" s="32" t="str">
        <f>IF(Buildings!E40="","N/A",Buildings!E40)</f>
        <v>N/A</v>
      </c>
      <c r="F39" s="32" t="str">
        <f>IF(Buildings!F40="","N/A",Buildings!F40)</f>
        <v>N/A</v>
      </c>
      <c r="G39" s="32" t="str">
        <f>IF(Buildings!G40="","N/A",Buildings!G40)</f>
        <v>N/A</v>
      </c>
      <c r="H39" s="32" t="str">
        <f t="shared" si="0"/>
        <v>N/A</v>
      </c>
      <c r="I39" s="32" t="str">
        <f>IF(Buildings!H40="","N/A",Buildings!H40)</f>
        <v>N/A</v>
      </c>
      <c r="J39" s="32" t="str">
        <f>IF(Buildings!I40="","N/A",Buildings!I40)</f>
        <v>N/A</v>
      </c>
      <c r="K39" s="362" t="str">
        <f>IF(AND(Buildings!B40="",Buildings!C40&lt;&gt;""),0,IF(Buildings!B40="","N/A",IF(ISNUMBER(Buildings!B40),Buildings!B40,0)))</f>
        <v>N/A</v>
      </c>
    </row>
    <row r="40" spans="2:11">
      <c r="B40" s="32" t="str">
        <f t="shared" si="1"/>
        <v>N/A</v>
      </c>
      <c r="C40" s="32" t="str">
        <f>IF(Buildings!C41="","N/A",Buildings!C41)</f>
        <v>N/A</v>
      </c>
      <c r="D40" s="32" t="str">
        <f>IF(Buildings!D41="","N/A",Buildings!D41)</f>
        <v>N/A</v>
      </c>
      <c r="E40" s="32" t="str">
        <f>IF(Buildings!E41="","N/A",Buildings!E41)</f>
        <v>N/A</v>
      </c>
      <c r="F40" s="32" t="str">
        <f>IF(Buildings!F41="","N/A",Buildings!F41)</f>
        <v>N/A</v>
      </c>
      <c r="G40" s="32" t="str">
        <f>IF(Buildings!G41="","N/A",Buildings!G41)</f>
        <v>N/A</v>
      </c>
      <c r="H40" s="32" t="str">
        <f t="shared" si="0"/>
        <v>N/A</v>
      </c>
      <c r="I40" s="32" t="str">
        <f>IF(Buildings!H41="","N/A",Buildings!H41)</f>
        <v>N/A</v>
      </c>
      <c r="J40" s="32" t="str">
        <f>IF(Buildings!I41="","N/A",Buildings!I41)</f>
        <v>N/A</v>
      </c>
      <c r="K40" s="362" t="str">
        <f>IF(AND(Buildings!B41="",Buildings!C41&lt;&gt;""),0,IF(Buildings!B41="","N/A",IF(ISNUMBER(Buildings!B41),Buildings!B41,0)))</f>
        <v>N/A</v>
      </c>
    </row>
    <row r="41" spans="2:11">
      <c r="B41" s="32" t="str">
        <f t="shared" si="1"/>
        <v>N/A</v>
      </c>
      <c r="C41" s="32" t="str">
        <f>IF(Buildings!C42="","N/A",Buildings!C42)</f>
        <v>N/A</v>
      </c>
      <c r="D41" s="32" t="str">
        <f>IF(Buildings!D42="","N/A",Buildings!D42)</f>
        <v>N/A</v>
      </c>
      <c r="E41" s="32" t="str">
        <f>IF(Buildings!E42="","N/A",Buildings!E42)</f>
        <v>N/A</v>
      </c>
      <c r="F41" s="32" t="str">
        <f>IF(Buildings!F42="","N/A",Buildings!F42)</f>
        <v>N/A</v>
      </c>
      <c r="G41" s="32" t="str">
        <f>IF(Buildings!G42="","N/A",Buildings!G42)</f>
        <v>N/A</v>
      </c>
      <c r="H41" s="32" t="str">
        <f t="shared" si="0"/>
        <v>N/A</v>
      </c>
      <c r="I41" s="32" t="str">
        <f>IF(Buildings!H42="","N/A",Buildings!H42)</f>
        <v>N/A</v>
      </c>
      <c r="J41" s="32" t="str">
        <f>IF(Buildings!I42="","N/A",Buildings!I42)</f>
        <v>N/A</v>
      </c>
      <c r="K41" s="362" t="str">
        <f>IF(AND(Buildings!B42="",Buildings!C42&lt;&gt;""),0,IF(Buildings!B42="","N/A",IF(ISNUMBER(Buildings!B42),Buildings!B42,0)))</f>
        <v>N/A</v>
      </c>
    </row>
    <row r="42" spans="2:11">
      <c r="B42" s="32" t="str">
        <f t="shared" si="1"/>
        <v>N/A</v>
      </c>
      <c r="C42" s="32" t="str">
        <f>IF(Buildings!C43="","N/A",Buildings!C43)</f>
        <v>N/A</v>
      </c>
      <c r="D42" s="32" t="str">
        <f>IF(Buildings!D43="","N/A",Buildings!D43)</f>
        <v>N/A</v>
      </c>
      <c r="E42" s="32" t="str">
        <f>IF(Buildings!E43="","N/A",Buildings!E43)</f>
        <v>N/A</v>
      </c>
      <c r="F42" s="32" t="str">
        <f>IF(Buildings!F43="","N/A",Buildings!F43)</f>
        <v>N/A</v>
      </c>
      <c r="G42" s="32" t="str">
        <f>IF(Buildings!G43="","N/A",Buildings!G43)</f>
        <v>N/A</v>
      </c>
      <c r="H42" s="32" t="str">
        <f t="shared" si="0"/>
        <v>N/A</v>
      </c>
      <c r="I42" s="32" t="str">
        <f>IF(Buildings!H43="","N/A",Buildings!H43)</f>
        <v>N/A</v>
      </c>
      <c r="J42" s="32" t="str">
        <f>IF(Buildings!I43="","N/A",Buildings!I43)</f>
        <v>N/A</v>
      </c>
      <c r="K42" s="362" t="str">
        <f>IF(AND(Buildings!B43="",Buildings!C43&lt;&gt;""),0,IF(Buildings!B43="","N/A",IF(ISNUMBER(Buildings!B43),Buildings!B43,0)))</f>
        <v>N/A</v>
      </c>
    </row>
    <row r="43" spans="2:11">
      <c r="B43" s="32" t="str">
        <f t="shared" si="1"/>
        <v>N/A</v>
      </c>
      <c r="C43" s="32" t="str">
        <f>IF(Buildings!C44="","N/A",Buildings!C44)</f>
        <v>N/A</v>
      </c>
      <c r="D43" s="32" t="str">
        <f>IF(Buildings!D44="","N/A",Buildings!D44)</f>
        <v>N/A</v>
      </c>
      <c r="E43" s="32" t="str">
        <f>IF(Buildings!E44="","N/A",Buildings!E44)</f>
        <v>N/A</v>
      </c>
      <c r="F43" s="32" t="str">
        <f>IF(Buildings!F44="","N/A",Buildings!F44)</f>
        <v>N/A</v>
      </c>
      <c r="G43" s="32" t="str">
        <f>IF(Buildings!G44="","N/A",Buildings!G44)</f>
        <v>N/A</v>
      </c>
      <c r="H43" s="32" t="str">
        <f t="shared" si="0"/>
        <v>N/A</v>
      </c>
      <c r="I43" s="32" t="str">
        <f>IF(Buildings!H44="","N/A",Buildings!H44)</f>
        <v>N/A</v>
      </c>
      <c r="J43" s="32" t="str">
        <f>IF(Buildings!I44="","N/A",Buildings!I44)</f>
        <v>N/A</v>
      </c>
      <c r="K43" s="362" t="str">
        <f>IF(AND(Buildings!B44="",Buildings!C44&lt;&gt;""),0,IF(Buildings!B44="","N/A",IF(ISNUMBER(Buildings!B44),Buildings!B44,0)))</f>
        <v>N/A</v>
      </c>
    </row>
    <row r="44" spans="2:11">
      <c r="B44" s="32" t="str">
        <f t="shared" si="1"/>
        <v>N/A</v>
      </c>
      <c r="C44" s="32" t="str">
        <f>IF(Buildings!C45="","N/A",Buildings!C45)</f>
        <v>N/A</v>
      </c>
      <c r="D44" s="32" t="str">
        <f>IF(Buildings!D45="","N/A",Buildings!D45)</f>
        <v>N/A</v>
      </c>
      <c r="E44" s="32" t="str">
        <f>IF(Buildings!E45="","N/A",Buildings!E45)</f>
        <v>N/A</v>
      </c>
      <c r="F44" s="32" t="str">
        <f>IF(Buildings!F45="","N/A",Buildings!F45)</f>
        <v>N/A</v>
      </c>
      <c r="G44" s="32" t="str">
        <f>IF(Buildings!G45="","N/A",Buildings!G45)</f>
        <v>N/A</v>
      </c>
      <c r="H44" s="32" t="str">
        <f t="shared" si="0"/>
        <v>N/A</v>
      </c>
      <c r="I44" s="32" t="str">
        <f>IF(Buildings!H45="","N/A",Buildings!H45)</f>
        <v>N/A</v>
      </c>
      <c r="J44" s="32" t="str">
        <f>IF(Buildings!I45="","N/A",Buildings!I45)</f>
        <v>N/A</v>
      </c>
      <c r="K44" s="362" t="str">
        <f>IF(AND(Buildings!B45="",Buildings!C45&lt;&gt;""),0,IF(Buildings!B45="","N/A",IF(ISNUMBER(Buildings!B45),Buildings!B45,0)))</f>
        <v>N/A</v>
      </c>
    </row>
    <row r="45" spans="2:11">
      <c r="B45" s="32" t="str">
        <f t="shared" si="1"/>
        <v>N/A</v>
      </c>
      <c r="C45" s="32" t="str">
        <f>IF(Buildings!C46="","N/A",Buildings!C46)</f>
        <v>N/A</v>
      </c>
      <c r="D45" s="32" t="str">
        <f>IF(Buildings!D46="","N/A",Buildings!D46)</f>
        <v>N/A</v>
      </c>
      <c r="E45" s="32" t="str">
        <f>IF(Buildings!E46="","N/A",Buildings!E46)</f>
        <v>N/A</v>
      </c>
      <c r="F45" s="32" t="str">
        <f>IF(Buildings!F46="","N/A",Buildings!F46)</f>
        <v>N/A</v>
      </c>
      <c r="G45" s="32" t="str">
        <f>IF(Buildings!G46="","N/A",Buildings!G46)</f>
        <v>N/A</v>
      </c>
      <c r="H45" s="32" t="str">
        <f t="shared" si="0"/>
        <v>N/A</v>
      </c>
      <c r="I45" s="32" t="str">
        <f>IF(Buildings!H46="","N/A",Buildings!H46)</f>
        <v>N/A</v>
      </c>
      <c r="J45" s="32" t="str">
        <f>IF(Buildings!I46="","N/A",Buildings!I46)</f>
        <v>N/A</v>
      </c>
      <c r="K45" s="362" t="str">
        <f>IF(AND(Buildings!B46="",Buildings!C46&lt;&gt;""),0,IF(Buildings!B46="","N/A",IF(ISNUMBER(Buildings!B46),Buildings!B46,0)))</f>
        <v>N/A</v>
      </c>
    </row>
    <row r="46" spans="2:11">
      <c r="B46" s="32" t="str">
        <f t="shared" si="1"/>
        <v>N/A</v>
      </c>
      <c r="C46" s="32" t="str">
        <f>IF(Buildings!C47="","N/A",Buildings!C47)</f>
        <v>N/A</v>
      </c>
      <c r="D46" s="32" t="str">
        <f>IF(Buildings!D47="","N/A",Buildings!D47)</f>
        <v>N/A</v>
      </c>
      <c r="E46" s="32" t="str">
        <f>IF(Buildings!E47="","N/A",Buildings!E47)</f>
        <v>N/A</v>
      </c>
      <c r="F46" s="32" t="str">
        <f>IF(Buildings!F47="","N/A",Buildings!F47)</f>
        <v>N/A</v>
      </c>
      <c r="G46" s="32" t="str">
        <f>IF(Buildings!G47="","N/A",Buildings!G47)</f>
        <v>N/A</v>
      </c>
      <c r="H46" s="32" t="str">
        <f t="shared" si="0"/>
        <v>N/A</v>
      </c>
      <c r="I46" s="32" t="str">
        <f>IF(Buildings!H47="","N/A",Buildings!H47)</f>
        <v>N/A</v>
      </c>
      <c r="J46" s="32" t="str">
        <f>IF(Buildings!I47="","N/A",Buildings!I47)</f>
        <v>N/A</v>
      </c>
      <c r="K46" s="362" t="str">
        <f>IF(AND(Buildings!B47="",Buildings!C47&lt;&gt;""),0,IF(Buildings!B47="","N/A",IF(ISNUMBER(Buildings!B47),Buildings!B47,0)))</f>
        <v>N/A</v>
      </c>
    </row>
    <row r="47" spans="2:11">
      <c r="B47" s="32" t="str">
        <f t="shared" si="1"/>
        <v>N/A</v>
      </c>
      <c r="C47" s="32" t="str">
        <f>IF(Buildings!C48="","N/A",Buildings!C48)</f>
        <v>N/A</v>
      </c>
      <c r="D47" s="32" t="str">
        <f>IF(Buildings!D48="","N/A",Buildings!D48)</f>
        <v>N/A</v>
      </c>
      <c r="E47" s="32" t="str">
        <f>IF(Buildings!E48="","N/A",Buildings!E48)</f>
        <v>N/A</v>
      </c>
      <c r="F47" s="32" t="str">
        <f>IF(Buildings!F48="","N/A",Buildings!F48)</f>
        <v>N/A</v>
      </c>
      <c r="G47" s="32" t="str">
        <f>IF(Buildings!G48="","N/A",Buildings!G48)</f>
        <v>N/A</v>
      </c>
      <c r="H47" s="32" t="str">
        <f t="shared" si="0"/>
        <v>N/A</v>
      </c>
      <c r="I47" s="32" t="str">
        <f>IF(Buildings!H48="","N/A",Buildings!H48)</f>
        <v>N/A</v>
      </c>
      <c r="J47" s="32" t="str">
        <f>IF(Buildings!I48="","N/A",Buildings!I48)</f>
        <v>N/A</v>
      </c>
      <c r="K47" s="362" t="str">
        <f>IF(AND(Buildings!B48="",Buildings!C48&lt;&gt;""),0,IF(Buildings!B48="","N/A",IF(ISNUMBER(Buildings!B48),Buildings!B48,0)))</f>
        <v>N/A</v>
      </c>
    </row>
    <row r="48" spans="2:11">
      <c r="B48" s="32" t="str">
        <f t="shared" si="1"/>
        <v>N/A</v>
      </c>
      <c r="C48" s="32" t="str">
        <f>IF(Buildings!C49="","N/A",Buildings!C49)</f>
        <v>N/A</v>
      </c>
      <c r="D48" s="32" t="str">
        <f>IF(Buildings!D49="","N/A",Buildings!D49)</f>
        <v>N/A</v>
      </c>
      <c r="E48" s="32" t="str">
        <f>IF(Buildings!E49="","N/A",Buildings!E49)</f>
        <v>N/A</v>
      </c>
      <c r="F48" s="32" t="str">
        <f>IF(Buildings!F49="","N/A",Buildings!F49)</f>
        <v>N/A</v>
      </c>
      <c r="G48" s="32" t="str">
        <f>IF(Buildings!G49="","N/A",Buildings!G49)</f>
        <v>N/A</v>
      </c>
      <c r="H48" s="32" t="str">
        <f t="shared" si="0"/>
        <v>N/A</v>
      </c>
      <c r="I48" s="32" t="str">
        <f>IF(Buildings!H49="","N/A",Buildings!H49)</f>
        <v>N/A</v>
      </c>
      <c r="J48" s="32" t="str">
        <f>IF(Buildings!I49="","N/A",Buildings!I49)</f>
        <v>N/A</v>
      </c>
      <c r="K48" s="362" t="str">
        <f>IF(AND(Buildings!B49="",Buildings!C49&lt;&gt;""),0,IF(Buildings!B49="","N/A",IF(ISNUMBER(Buildings!B49),Buildings!B49,0)))</f>
        <v>N/A</v>
      </c>
    </row>
    <row r="49" spans="2:11">
      <c r="B49" s="32" t="str">
        <f t="shared" si="1"/>
        <v>N/A</v>
      </c>
      <c r="C49" s="32" t="str">
        <f>IF(Buildings!C50="","N/A",Buildings!C50)</f>
        <v>N/A</v>
      </c>
      <c r="D49" s="32" t="str">
        <f>IF(Buildings!D50="","N/A",Buildings!D50)</f>
        <v>N/A</v>
      </c>
      <c r="E49" s="32" t="str">
        <f>IF(Buildings!E50="","N/A",Buildings!E50)</f>
        <v>N/A</v>
      </c>
      <c r="F49" s="32" t="str">
        <f>IF(Buildings!F50="","N/A",Buildings!F50)</f>
        <v>N/A</v>
      </c>
      <c r="G49" s="32" t="str">
        <f>IF(Buildings!G50="","N/A",Buildings!G50)</f>
        <v>N/A</v>
      </c>
      <c r="H49" s="32" t="str">
        <f t="shared" si="0"/>
        <v>N/A</v>
      </c>
      <c r="I49" s="32" t="str">
        <f>IF(Buildings!H50="","N/A",Buildings!H50)</f>
        <v>N/A</v>
      </c>
      <c r="J49" s="32" t="str">
        <f>IF(Buildings!I50="","N/A",Buildings!I50)</f>
        <v>N/A</v>
      </c>
      <c r="K49" s="362" t="str">
        <f>IF(AND(Buildings!B50="",Buildings!C50&lt;&gt;""),0,IF(Buildings!B50="","N/A",IF(ISNUMBER(Buildings!B50),Buildings!B50,0)))</f>
        <v>N/A</v>
      </c>
    </row>
    <row r="50" spans="2:11">
      <c r="B50" s="32" t="str">
        <f t="shared" si="1"/>
        <v>N/A</v>
      </c>
      <c r="C50" s="32" t="str">
        <f>IF(Buildings!C51="","N/A",Buildings!C51)</f>
        <v>N/A</v>
      </c>
      <c r="D50" s="32" t="str">
        <f>IF(Buildings!D51="","N/A",Buildings!D51)</f>
        <v>N/A</v>
      </c>
      <c r="E50" s="32" t="str">
        <f>IF(Buildings!E51="","N/A",Buildings!E51)</f>
        <v>N/A</v>
      </c>
      <c r="F50" s="32" t="str">
        <f>IF(Buildings!F51="","N/A",Buildings!F51)</f>
        <v>N/A</v>
      </c>
      <c r="G50" s="32" t="str">
        <f>IF(Buildings!G51="","N/A",Buildings!G51)</f>
        <v>N/A</v>
      </c>
      <c r="H50" s="32" t="str">
        <f t="shared" si="0"/>
        <v>N/A</v>
      </c>
      <c r="I50" s="32" t="str">
        <f>IF(Buildings!H51="","N/A",Buildings!H51)</f>
        <v>N/A</v>
      </c>
      <c r="J50" s="32" t="str">
        <f>IF(Buildings!I51="","N/A",Buildings!I51)</f>
        <v>N/A</v>
      </c>
      <c r="K50" s="362" t="str">
        <f>IF(AND(Buildings!B51="",Buildings!C51&lt;&gt;""),0,IF(Buildings!B51="","N/A",IF(ISNUMBER(Buildings!B51),Buildings!B51,0)))</f>
        <v>N/A</v>
      </c>
    </row>
    <row r="51" spans="2:11">
      <c r="B51" s="32" t="str">
        <f t="shared" si="1"/>
        <v>N/A</v>
      </c>
      <c r="C51" s="32" t="str">
        <f>IF(Buildings!C52="","N/A",Buildings!C52)</f>
        <v>N/A</v>
      </c>
      <c r="D51" s="32" t="str">
        <f>IF(Buildings!D52="","N/A",Buildings!D52)</f>
        <v>N/A</v>
      </c>
      <c r="E51" s="32" t="str">
        <f>IF(Buildings!E52="","N/A",Buildings!E52)</f>
        <v>N/A</v>
      </c>
      <c r="F51" s="32" t="str">
        <f>IF(Buildings!F52="","N/A",Buildings!F52)</f>
        <v>N/A</v>
      </c>
      <c r="G51" s="32" t="str">
        <f>IF(Buildings!G52="","N/A",Buildings!G52)</f>
        <v>N/A</v>
      </c>
      <c r="H51" s="32" t="str">
        <f t="shared" si="0"/>
        <v>N/A</v>
      </c>
      <c r="I51" s="32" t="str">
        <f>IF(Buildings!H52="","N/A",Buildings!H52)</f>
        <v>N/A</v>
      </c>
      <c r="J51" s="32" t="str">
        <f>IF(Buildings!I52="","N/A",Buildings!I52)</f>
        <v>N/A</v>
      </c>
      <c r="K51" s="362" t="str">
        <f>IF(AND(Buildings!B52="",Buildings!C52&lt;&gt;""),0,IF(Buildings!B52="","N/A",IF(ISNUMBER(Buildings!B52),Buildings!B52,0)))</f>
        <v>N/A</v>
      </c>
    </row>
    <row r="52" spans="2:11">
      <c r="B52" s="32" t="str">
        <f t="shared" si="1"/>
        <v>N/A</v>
      </c>
      <c r="C52" s="32" t="str">
        <f>IF(Buildings!C53="","N/A",Buildings!C53)</f>
        <v>N/A</v>
      </c>
      <c r="D52" s="32" t="str">
        <f>IF(Buildings!D53="","N/A",Buildings!D53)</f>
        <v>N/A</v>
      </c>
      <c r="E52" s="32" t="str">
        <f>IF(Buildings!E53="","N/A",Buildings!E53)</f>
        <v>N/A</v>
      </c>
      <c r="F52" s="32" t="str">
        <f>IF(Buildings!F53="","N/A",Buildings!F53)</f>
        <v>N/A</v>
      </c>
      <c r="G52" s="32" t="str">
        <f>IF(Buildings!G53="","N/A",Buildings!G53)</f>
        <v>N/A</v>
      </c>
      <c r="H52" s="32" t="str">
        <f t="shared" si="0"/>
        <v>N/A</v>
      </c>
      <c r="I52" s="32" t="str">
        <f>IF(Buildings!H53="","N/A",Buildings!H53)</f>
        <v>N/A</v>
      </c>
      <c r="J52" s="32" t="str">
        <f>IF(Buildings!I53="","N/A",Buildings!I53)</f>
        <v>N/A</v>
      </c>
      <c r="K52" s="362" t="str">
        <f>IF(AND(Buildings!B53="",Buildings!C53&lt;&gt;""),0,IF(Buildings!B53="","N/A",IF(ISNUMBER(Buildings!B53),Buildings!B53,0)))</f>
        <v>N/A</v>
      </c>
    </row>
    <row r="53" spans="2:11">
      <c r="B53" s="32" t="str">
        <f t="shared" si="1"/>
        <v>N/A</v>
      </c>
      <c r="C53" s="32" t="str">
        <f>IF(Buildings!C54="","N/A",Buildings!C54)</f>
        <v>N/A</v>
      </c>
      <c r="D53" s="32" t="str">
        <f>IF(Buildings!D54="","N/A",Buildings!D54)</f>
        <v>N/A</v>
      </c>
      <c r="E53" s="32" t="str">
        <f>IF(Buildings!E54="","N/A",Buildings!E54)</f>
        <v>N/A</v>
      </c>
      <c r="F53" s="32" t="str">
        <f>IF(Buildings!F54="","N/A",Buildings!F54)</f>
        <v>N/A</v>
      </c>
      <c r="G53" s="32" t="str">
        <f>IF(Buildings!G54="","N/A",Buildings!G54)</f>
        <v>N/A</v>
      </c>
      <c r="H53" s="32" t="str">
        <f t="shared" si="0"/>
        <v>N/A</v>
      </c>
      <c r="I53" s="32" t="str">
        <f>IF(Buildings!H54="","N/A",Buildings!H54)</f>
        <v>N/A</v>
      </c>
      <c r="J53" s="32" t="str">
        <f>IF(Buildings!I54="","N/A",Buildings!I54)</f>
        <v>N/A</v>
      </c>
      <c r="K53" s="362" t="str">
        <f>IF(AND(Buildings!B54="",Buildings!C54&lt;&gt;""),0,IF(Buildings!B54="","N/A",IF(ISNUMBER(Buildings!B54),Buildings!B54,0)))</f>
        <v>N/A</v>
      </c>
    </row>
    <row r="54" spans="2:11">
      <c r="B54" s="32" t="str">
        <f t="shared" si="1"/>
        <v>N/A</v>
      </c>
      <c r="C54" s="32" t="str">
        <f>IF(Buildings!C55="","N/A",Buildings!C55)</f>
        <v>N/A</v>
      </c>
      <c r="D54" s="32" t="str">
        <f>IF(Buildings!D55="","N/A",Buildings!D55)</f>
        <v>N/A</v>
      </c>
      <c r="E54" s="32" t="str">
        <f>IF(Buildings!E55="","N/A",Buildings!E55)</f>
        <v>N/A</v>
      </c>
      <c r="F54" s="32" t="str">
        <f>IF(Buildings!F55="","N/A",Buildings!F55)</f>
        <v>N/A</v>
      </c>
      <c r="G54" s="32" t="str">
        <f>IF(Buildings!G55="","N/A",Buildings!G55)</f>
        <v>N/A</v>
      </c>
      <c r="H54" s="32" t="str">
        <f t="shared" si="0"/>
        <v>N/A</v>
      </c>
      <c r="I54" s="32" t="str">
        <f>IF(Buildings!H55="","N/A",Buildings!H55)</f>
        <v>N/A</v>
      </c>
      <c r="J54" s="32" t="str">
        <f>IF(Buildings!I55="","N/A",Buildings!I55)</f>
        <v>N/A</v>
      </c>
      <c r="K54" s="362" t="str">
        <f>IF(AND(Buildings!B55="",Buildings!C55&lt;&gt;""),0,IF(Buildings!B55="","N/A",IF(ISNUMBER(Buildings!B55),Buildings!B55,0)))</f>
        <v>N/A</v>
      </c>
    </row>
    <row r="55" spans="2:11">
      <c r="B55" s="32" t="str">
        <f t="shared" si="1"/>
        <v>N/A</v>
      </c>
      <c r="C55" s="32" t="str">
        <f>IF(Buildings!C56="","N/A",Buildings!C56)</f>
        <v>N/A</v>
      </c>
      <c r="D55" s="32" t="str">
        <f>IF(Buildings!D56="","N/A",Buildings!D56)</f>
        <v>N/A</v>
      </c>
      <c r="E55" s="32" t="str">
        <f>IF(Buildings!E56="","N/A",Buildings!E56)</f>
        <v>N/A</v>
      </c>
      <c r="F55" s="32" t="str">
        <f>IF(Buildings!F56="","N/A",Buildings!F56)</f>
        <v>N/A</v>
      </c>
      <c r="G55" s="32" t="str">
        <f>IF(Buildings!G56="","N/A",Buildings!G56)</f>
        <v>N/A</v>
      </c>
      <c r="H55" s="32" t="str">
        <f t="shared" si="0"/>
        <v>N/A</v>
      </c>
      <c r="I55" s="32" t="str">
        <f>IF(Buildings!H56="","N/A",Buildings!H56)</f>
        <v>N/A</v>
      </c>
      <c r="J55" s="32" t="str">
        <f>IF(Buildings!I56="","N/A",Buildings!I56)</f>
        <v>N/A</v>
      </c>
      <c r="K55" s="362" t="str">
        <f>IF(AND(Buildings!B56="",Buildings!C56&lt;&gt;""),0,IF(Buildings!B56="","N/A",IF(ISNUMBER(Buildings!B56),Buildings!B56,0)))</f>
        <v>N/A</v>
      </c>
    </row>
    <row r="56" spans="2:11">
      <c r="B56" s="32" t="str">
        <f t="shared" si="1"/>
        <v>N/A</v>
      </c>
      <c r="C56" s="32" t="str">
        <f>IF(Buildings!C57="","N/A",Buildings!C57)</f>
        <v>N/A</v>
      </c>
      <c r="D56" s="32" t="str">
        <f>IF(Buildings!D57="","N/A",Buildings!D57)</f>
        <v>N/A</v>
      </c>
      <c r="E56" s="32" t="str">
        <f>IF(Buildings!E57="","N/A",Buildings!E57)</f>
        <v>N/A</v>
      </c>
      <c r="F56" s="32" t="str">
        <f>IF(Buildings!F57="","N/A",Buildings!F57)</f>
        <v>N/A</v>
      </c>
      <c r="G56" s="32" t="str">
        <f>IF(Buildings!G57="","N/A",Buildings!G57)</f>
        <v>N/A</v>
      </c>
      <c r="H56" s="32" t="str">
        <f t="shared" si="0"/>
        <v>N/A</v>
      </c>
      <c r="I56" s="32" t="str">
        <f>IF(Buildings!H57="","N/A",Buildings!H57)</f>
        <v>N/A</v>
      </c>
      <c r="J56" s="32" t="str">
        <f>IF(Buildings!I57="","N/A",Buildings!I57)</f>
        <v>N/A</v>
      </c>
      <c r="K56" s="362" t="str">
        <f>IF(AND(Buildings!B57="",Buildings!C57&lt;&gt;""),0,IF(Buildings!B57="","N/A",IF(ISNUMBER(Buildings!B57),Buildings!B57,0)))</f>
        <v>N/A</v>
      </c>
    </row>
    <row r="57" spans="2:11">
      <c r="B57" s="32" t="str">
        <f t="shared" si="1"/>
        <v>N/A</v>
      </c>
      <c r="C57" s="32" t="str">
        <f>IF(Buildings!C58="","N/A",Buildings!C58)</f>
        <v>N/A</v>
      </c>
      <c r="D57" s="32" t="str">
        <f>IF(Buildings!D58="","N/A",Buildings!D58)</f>
        <v>N/A</v>
      </c>
      <c r="E57" s="32" t="str">
        <f>IF(Buildings!E58="","N/A",Buildings!E58)</f>
        <v>N/A</v>
      </c>
      <c r="F57" s="32" t="str">
        <f>IF(Buildings!F58="","N/A",Buildings!F58)</f>
        <v>N/A</v>
      </c>
      <c r="G57" s="32" t="str">
        <f>IF(Buildings!G58="","N/A",Buildings!G58)</f>
        <v>N/A</v>
      </c>
      <c r="H57" s="32" t="str">
        <f t="shared" si="0"/>
        <v>N/A</v>
      </c>
      <c r="I57" s="32" t="str">
        <f>IF(Buildings!H58="","N/A",Buildings!H58)</f>
        <v>N/A</v>
      </c>
      <c r="J57" s="32" t="str">
        <f>IF(Buildings!I58="","N/A",Buildings!I58)</f>
        <v>N/A</v>
      </c>
      <c r="K57" s="362" t="str">
        <f>IF(AND(Buildings!B58="",Buildings!C58&lt;&gt;""),0,IF(Buildings!B58="","N/A",IF(ISNUMBER(Buildings!B58),Buildings!B58,0)))</f>
        <v>N/A</v>
      </c>
    </row>
    <row r="58" spans="2:11">
      <c r="B58" s="32" t="str">
        <f t="shared" si="1"/>
        <v>N/A</v>
      </c>
      <c r="C58" s="32" t="str">
        <f>IF(Buildings!C59="","N/A",Buildings!C59)</f>
        <v>N/A</v>
      </c>
      <c r="D58" s="32" t="str">
        <f>IF(Buildings!D59="","N/A",Buildings!D59)</f>
        <v>N/A</v>
      </c>
      <c r="E58" s="32" t="str">
        <f>IF(Buildings!E59="","N/A",Buildings!E59)</f>
        <v>N/A</v>
      </c>
      <c r="F58" s="32" t="str">
        <f>IF(Buildings!F59="","N/A",Buildings!F59)</f>
        <v>N/A</v>
      </c>
      <c r="G58" s="32" t="str">
        <f>IF(Buildings!G59="","N/A",Buildings!G59)</f>
        <v>N/A</v>
      </c>
      <c r="H58" s="32" t="str">
        <f t="shared" si="0"/>
        <v>N/A</v>
      </c>
      <c r="I58" s="32" t="str">
        <f>IF(Buildings!H59="","N/A",Buildings!H59)</f>
        <v>N/A</v>
      </c>
      <c r="J58" s="32" t="str">
        <f>IF(Buildings!I59="","N/A",Buildings!I59)</f>
        <v>N/A</v>
      </c>
      <c r="K58" s="362" t="str">
        <f>IF(AND(Buildings!B59="",Buildings!C59&lt;&gt;""),0,IF(Buildings!B59="","N/A",IF(ISNUMBER(Buildings!B59),Buildings!B59,0)))</f>
        <v>N/A</v>
      </c>
    </row>
    <row r="59" spans="2:11">
      <c r="B59" s="32" t="str">
        <f t="shared" si="1"/>
        <v>N/A</v>
      </c>
      <c r="C59" s="32" t="str">
        <f>IF(Buildings!C60="","N/A",Buildings!C60)</f>
        <v>N/A</v>
      </c>
      <c r="D59" s="32" t="str">
        <f>IF(Buildings!D60="","N/A",Buildings!D60)</f>
        <v>N/A</v>
      </c>
      <c r="E59" s="32" t="str">
        <f>IF(Buildings!E60="","N/A",Buildings!E60)</f>
        <v>N/A</v>
      </c>
      <c r="F59" s="32" t="str">
        <f>IF(Buildings!F60="","N/A",Buildings!F60)</f>
        <v>N/A</v>
      </c>
      <c r="G59" s="32" t="str">
        <f>IF(Buildings!G60="","N/A",Buildings!G60)</f>
        <v>N/A</v>
      </c>
      <c r="H59" s="32" t="str">
        <f t="shared" si="0"/>
        <v>N/A</v>
      </c>
      <c r="I59" s="32" t="str">
        <f>IF(Buildings!H60="","N/A",Buildings!H60)</f>
        <v>N/A</v>
      </c>
      <c r="J59" s="32" t="str">
        <f>IF(Buildings!I60="","N/A",Buildings!I60)</f>
        <v>N/A</v>
      </c>
      <c r="K59" s="362" t="str">
        <f>IF(AND(Buildings!B60="",Buildings!C60&lt;&gt;""),0,IF(Buildings!B60="","N/A",IF(ISNUMBER(Buildings!B60),Buildings!B60,0)))</f>
        <v>N/A</v>
      </c>
    </row>
    <row r="60" spans="2:11">
      <c r="B60" s="32" t="str">
        <f t="shared" si="1"/>
        <v>N/A</v>
      </c>
      <c r="C60" s="32" t="str">
        <f>IF(Buildings!C61="","N/A",Buildings!C61)</f>
        <v>N/A</v>
      </c>
      <c r="D60" s="32" t="str">
        <f>IF(Buildings!D61="","N/A",Buildings!D61)</f>
        <v>N/A</v>
      </c>
      <c r="E60" s="32" t="str">
        <f>IF(Buildings!E61="","N/A",Buildings!E61)</f>
        <v>N/A</v>
      </c>
      <c r="F60" s="32" t="str">
        <f>IF(Buildings!F61="","N/A",Buildings!F61)</f>
        <v>N/A</v>
      </c>
      <c r="G60" s="32" t="str">
        <f>IF(Buildings!G61="","N/A",Buildings!G61)</f>
        <v>N/A</v>
      </c>
      <c r="H60" s="32" t="str">
        <f t="shared" si="0"/>
        <v>N/A</v>
      </c>
      <c r="I60" s="32" t="str">
        <f>IF(Buildings!H61="","N/A",Buildings!H61)</f>
        <v>N/A</v>
      </c>
      <c r="J60" s="32" t="str">
        <f>IF(Buildings!I61="","N/A",Buildings!I61)</f>
        <v>N/A</v>
      </c>
      <c r="K60" s="362" t="str">
        <f>IF(AND(Buildings!B61="",Buildings!C61&lt;&gt;""),0,IF(Buildings!B61="","N/A",IF(ISNUMBER(Buildings!B61),Buildings!B61,0)))</f>
        <v>N/A</v>
      </c>
    </row>
    <row r="61" spans="2:11">
      <c r="B61" s="32" t="str">
        <f t="shared" si="1"/>
        <v>N/A</v>
      </c>
      <c r="C61" s="32" t="str">
        <f>IF(Buildings!C62="","N/A",Buildings!C62)</f>
        <v>N/A</v>
      </c>
      <c r="D61" s="32" t="str">
        <f>IF(Buildings!D62="","N/A",Buildings!D62)</f>
        <v>N/A</v>
      </c>
      <c r="E61" s="32" t="str">
        <f>IF(Buildings!E62="","N/A",Buildings!E62)</f>
        <v>N/A</v>
      </c>
      <c r="F61" s="32" t="str">
        <f>IF(Buildings!F62="","N/A",Buildings!F62)</f>
        <v>N/A</v>
      </c>
      <c r="G61" s="32" t="str">
        <f>IF(Buildings!G62="","N/A",Buildings!G62)</f>
        <v>N/A</v>
      </c>
      <c r="H61" s="32" t="str">
        <f t="shared" si="0"/>
        <v>N/A</v>
      </c>
      <c r="I61" s="32" t="str">
        <f>IF(Buildings!H62="","N/A",Buildings!H62)</f>
        <v>N/A</v>
      </c>
      <c r="J61" s="32" t="str">
        <f>IF(Buildings!I62="","N/A",Buildings!I62)</f>
        <v>N/A</v>
      </c>
      <c r="K61" s="362" t="str">
        <f>IF(AND(Buildings!B62="",Buildings!C62&lt;&gt;""),0,IF(Buildings!B62="","N/A",IF(ISNUMBER(Buildings!B62),Buildings!B62,0)))</f>
        <v>N/A</v>
      </c>
    </row>
    <row r="62" spans="2:11">
      <c r="B62" s="32" t="str">
        <f t="shared" si="1"/>
        <v>N/A</v>
      </c>
      <c r="C62" s="32" t="str">
        <f>IF(Buildings!C63="","N/A",Buildings!C63)</f>
        <v>N/A</v>
      </c>
      <c r="D62" s="32" t="str">
        <f>IF(Buildings!D63="","N/A",Buildings!D63)</f>
        <v>N/A</v>
      </c>
      <c r="E62" s="32" t="str">
        <f>IF(Buildings!E63="","N/A",Buildings!E63)</f>
        <v>N/A</v>
      </c>
      <c r="F62" s="32" t="str">
        <f>IF(Buildings!F63="","N/A",Buildings!F63)</f>
        <v>N/A</v>
      </c>
      <c r="G62" s="32" t="str">
        <f>IF(Buildings!G63="","N/A",Buildings!G63)</f>
        <v>N/A</v>
      </c>
      <c r="H62" s="32" t="str">
        <f t="shared" si="0"/>
        <v>N/A</v>
      </c>
      <c r="I62" s="32" t="str">
        <f>IF(Buildings!H63="","N/A",Buildings!H63)</f>
        <v>N/A</v>
      </c>
      <c r="J62" s="32" t="str">
        <f>IF(Buildings!I63="","N/A",Buildings!I63)</f>
        <v>N/A</v>
      </c>
      <c r="K62" s="362" t="str">
        <f>IF(AND(Buildings!B63="",Buildings!C63&lt;&gt;""),0,IF(Buildings!B63="","N/A",IF(ISNUMBER(Buildings!B63),Buildings!B63,0)))</f>
        <v>N/A</v>
      </c>
    </row>
    <row r="63" spans="2:11">
      <c r="B63" s="32" t="str">
        <f t="shared" si="1"/>
        <v>N/A</v>
      </c>
      <c r="C63" s="32" t="str">
        <f>IF(Buildings!C64="","N/A",Buildings!C64)</f>
        <v>N/A</v>
      </c>
      <c r="D63" s="32" t="str">
        <f>IF(Buildings!D64="","N/A",Buildings!D64)</f>
        <v>N/A</v>
      </c>
      <c r="E63" s="32" t="str">
        <f>IF(Buildings!E64="","N/A",Buildings!E64)</f>
        <v>N/A</v>
      </c>
      <c r="F63" s="32" t="str">
        <f>IF(Buildings!F64="","N/A",Buildings!F64)</f>
        <v>N/A</v>
      </c>
      <c r="G63" s="32" t="str">
        <f>IF(Buildings!G64="","N/A",Buildings!G64)</f>
        <v>N/A</v>
      </c>
      <c r="H63" s="32" t="str">
        <f t="shared" si="0"/>
        <v>N/A</v>
      </c>
      <c r="I63" s="32" t="str">
        <f>IF(Buildings!H64="","N/A",Buildings!H64)</f>
        <v>N/A</v>
      </c>
      <c r="J63" s="32" t="str">
        <f>IF(Buildings!I64="","N/A",Buildings!I64)</f>
        <v>N/A</v>
      </c>
      <c r="K63" s="362" t="str">
        <f>IF(AND(Buildings!B64="",Buildings!C64&lt;&gt;""),0,IF(Buildings!B64="","N/A",IF(ISNUMBER(Buildings!B64),Buildings!B64,0)))</f>
        <v>N/A</v>
      </c>
    </row>
    <row r="64" spans="2:11">
      <c r="B64" s="32" t="str">
        <f t="shared" si="1"/>
        <v>N/A</v>
      </c>
      <c r="C64" s="32" t="str">
        <f>IF(Buildings!C65="","N/A",Buildings!C65)</f>
        <v>N/A</v>
      </c>
      <c r="D64" s="32" t="str">
        <f>IF(Buildings!D65="","N/A",Buildings!D65)</f>
        <v>N/A</v>
      </c>
      <c r="E64" s="32" t="str">
        <f>IF(Buildings!E65="","N/A",Buildings!E65)</f>
        <v>N/A</v>
      </c>
      <c r="F64" s="32" t="str">
        <f>IF(Buildings!F65="","N/A",Buildings!F65)</f>
        <v>N/A</v>
      </c>
      <c r="G64" s="32" t="str">
        <f>IF(Buildings!G65="","N/A",Buildings!G65)</f>
        <v>N/A</v>
      </c>
      <c r="H64" s="32" t="str">
        <f t="shared" si="0"/>
        <v>N/A</v>
      </c>
      <c r="I64" s="32" t="str">
        <f>IF(Buildings!H65="","N/A",Buildings!H65)</f>
        <v>N/A</v>
      </c>
      <c r="J64" s="32" t="str">
        <f>IF(Buildings!I65="","N/A",Buildings!I65)</f>
        <v>N/A</v>
      </c>
      <c r="K64" s="362" t="str">
        <f>IF(AND(Buildings!B65="",Buildings!C65&lt;&gt;""),0,IF(Buildings!B65="","N/A",IF(ISNUMBER(Buildings!B65),Buildings!B65,0)))</f>
        <v>N/A</v>
      </c>
    </row>
    <row r="65" spans="2:11">
      <c r="B65" s="32" t="str">
        <f t="shared" si="1"/>
        <v>N/A</v>
      </c>
      <c r="C65" s="32" t="str">
        <f>IF(Buildings!C66="","N/A",Buildings!C66)</f>
        <v>N/A</v>
      </c>
      <c r="D65" s="32" t="str">
        <f>IF(Buildings!D66="","N/A",Buildings!D66)</f>
        <v>N/A</v>
      </c>
      <c r="E65" s="32" t="str">
        <f>IF(Buildings!E66="","N/A",Buildings!E66)</f>
        <v>N/A</v>
      </c>
      <c r="F65" s="32" t="str">
        <f>IF(Buildings!F66="","N/A",Buildings!F66)</f>
        <v>N/A</v>
      </c>
      <c r="G65" s="32" t="str">
        <f>IF(Buildings!G66="","N/A",Buildings!G66)</f>
        <v>N/A</v>
      </c>
      <c r="H65" s="32" t="str">
        <f t="shared" si="0"/>
        <v>N/A</v>
      </c>
      <c r="I65" s="32" t="str">
        <f>IF(Buildings!H66="","N/A",Buildings!H66)</f>
        <v>N/A</v>
      </c>
      <c r="J65" s="32" t="str">
        <f>IF(Buildings!I66="","N/A",Buildings!I66)</f>
        <v>N/A</v>
      </c>
      <c r="K65" s="362" t="str">
        <f>IF(AND(Buildings!B66="",Buildings!C66&lt;&gt;""),0,IF(Buildings!B66="","N/A",IF(ISNUMBER(Buildings!B66),Buildings!B66,0)))</f>
        <v>N/A</v>
      </c>
    </row>
    <row r="66" spans="2:11">
      <c r="B66" s="32" t="str">
        <f t="shared" si="1"/>
        <v>N/A</v>
      </c>
      <c r="C66" s="32" t="str">
        <f>IF(Buildings!C67="","N/A",Buildings!C67)</f>
        <v>N/A</v>
      </c>
      <c r="D66" s="32" t="str">
        <f>IF(Buildings!D67="","N/A",Buildings!D67)</f>
        <v>N/A</v>
      </c>
      <c r="E66" s="32" t="str">
        <f>IF(Buildings!E67="","N/A",Buildings!E67)</f>
        <v>N/A</v>
      </c>
      <c r="F66" s="32" t="str">
        <f>IF(Buildings!F67="","N/A",Buildings!F67)</f>
        <v>N/A</v>
      </c>
      <c r="G66" s="32" t="str">
        <f>IF(Buildings!G67="","N/A",Buildings!G67)</f>
        <v>N/A</v>
      </c>
      <c r="H66" s="32" t="str">
        <f t="shared" ref="H66:H129" si="2">IF(B66="N/A","N/A",UPPER(TRIM(ProbuildName)))</f>
        <v>N/A</v>
      </c>
      <c r="I66" s="32" t="str">
        <f>IF(Buildings!H67="","N/A",Buildings!H67)</f>
        <v>N/A</v>
      </c>
      <c r="J66" s="32" t="str">
        <f>IF(Buildings!I67="","N/A",Buildings!I67)</f>
        <v>N/A</v>
      </c>
      <c r="K66" s="362" t="str">
        <f>IF(AND(Buildings!B67="",Buildings!C67&lt;&gt;""),0,IF(Buildings!B67="","N/A",IF(ISNUMBER(Buildings!B67),Buildings!B67,0)))</f>
        <v>N/A</v>
      </c>
    </row>
    <row r="67" spans="2:11">
      <c r="B67" s="32" t="str">
        <f t="shared" ref="B67:B130" si="3">IF(K67="N/A","N/A","")</f>
        <v>N/A</v>
      </c>
      <c r="C67" s="32" t="str">
        <f>IF(Buildings!C68="","N/A",Buildings!C68)</f>
        <v>N/A</v>
      </c>
      <c r="D67" s="32" t="str">
        <f>IF(Buildings!D68="","N/A",Buildings!D68)</f>
        <v>N/A</v>
      </c>
      <c r="E67" s="32" t="str">
        <f>IF(Buildings!E68="","N/A",Buildings!E68)</f>
        <v>N/A</v>
      </c>
      <c r="F67" s="32" t="str">
        <f>IF(Buildings!F68="","N/A",Buildings!F68)</f>
        <v>N/A</v>
      </c>
      <c r="G67" s="32" t="str">
        <f>IF(Buildings!G68="","N/A",Buildings!G68)</f>
        <v>N/A</v>
      </c>
      <c r="H67" s="32" t="str">
        <f t="shared" si="2"/>
        <v>N/A</v>
      </c>
      <c r="I67" s="32" t="str">
        <f>IF(Buildings!H68="","N/A",Buildings!H68)</f>
        <v>N/A</v>
      </c>
      <c r="J67" s="32" t="str">
        <f>IF(Buildings!I68="","N/A",Buildings!I68)</f>
        <v>N/A</v>
      </c>
      <c r="K67" s="362" t="str">
        <f>IF(AND(Buildings!B68="",Buildings!C68&lt;&gt;""),0,IF(Buildings!B68="","N/A",IF(ISNUMBER(Buildings!B68),Buildings!B68,0)))</f>
        <v>N/A</v>
      </c>
    </row>
    <row r="68" spans="2:11">
      <c r="B68" s="32" t="str">
        <f t="shared" si="3"/>
        <v>N/A</v>
      </c>
      <c r="C68" s="32" t="str">
        <f>IF(Buildings!C69="","N/A",Buildings!C69)</f>
        <v>N/A</v>
      </c>
      <c r="D68" s="32" t="str">
        <f>IF(Buildings!D69="","N/A",Buildings!D69)</f>
        <v>N/A</v>
      </c>
      <c r="E68" s="32" t="str">
        <f>IF(Buildings!E69="","N/A",Buildings!E69)</f>
        <v>N/A</v>
      </c>
      <c r="F68" s="32" t="str">
        <f>IF(Buildings!F69="","N/A",Buildings!F69)</f>
        <v>N/A</v>
      </c>
      <c r="G68" s="32" t="str">
        <f>IF(Buildings!G69="","N/A",Buildings!G69)</f>
        <v>N/A</v>
      </c>
      <c r="H68" s="32" t="str">
        <f t="shared" si="2"/>
        <v>N/A</v>
      </c>
      <c r="I68" s="32" t="str">
        <f>IF(Buildings!H69="","N/A",Buildings!H69)</f>
        <v>N/A</v>
      </c>
      <c r="J68" s="32" t="str">
        <f>IF(Buildings!I69="","N/A",Buildings!I69)</f>
        <v>N/A</v>
      </c>
      <c r="K68" s="362" t="str">
        <f>IF(AND(Buildings!B69="",Buildings!C69&lt;&gt;""),0,IF(Buildings!B69="","N/A",IF(ISNUMBER(Buildings!B69),Buildings!B69,0)))</f>
        <v>N/A</v>
      </c>
    </row>
    <row r="69" spans="2:11">
      <c r="B69" s="32" t="str">
        <f t="shared" si="3"/>
        <v>N/A</v>
      </c>
      <c r="C69" s="32" t="str">
        <f>IF(Buildings!C70="","N/A",Buildings!C70)</f>
        <v>N/A</v>
      </c>
      <c r="D69" s="32" t="str">
        <f>IF(Buildings!D70="","N/A",Buildings!D70)</f>
        <v>N/A</v>
      </c>
      <c r="E69" s="32" t="str">
        <f>IF(Buildings!E70="","N/A",Buildings!E70)</f>
        <v>N/A</v>
      </c>
      <c r="F69" s="32" t="str">
        <f>IF(Buildings!F70="","N/A",Buildings!F70)</f>
        <v>N/A</v>
      </c>
      <c r="G69" s="32" t="str">
        <f>IF(Buildings!G70="","N/A",Buildings!G70)</f>
        <v>N/A</v>
      </c>
      <c r="H69" s="32" t="str">
        <f t="shared" si="2"/>
        <v>N/A</v>
      </c>
      <c r="I69" s="32" t="str">
        <f>IF(Buildings!H70="","N/A",Buildings!H70)</f>
        <v>N/A</v>
      </c>
      <c r="J69" s="32" t="str">
        <f>IF(Buildings!I70="","N/A",Buildings!I70)</f>
        <v>N/A</v>
      </c>
      <c r="K69" s="362" t="str">
        <f>IF(AND(Buildings!B70="",Buildings!C70&lt;&gt;""),0,IF(Buildings!B70="","N/A",IF(ISNUMBER(Buildings!B70),Buildings!B70,0)))</f>
        <v>N/A</v>
      </c>
    </row>
    <row r="70" spans="2:11">
      <c r="B70" s="32" t="str">
        <f t="shared" si="3"/>
        <v>N/A</v>
      </c>
      <c r="C70" s="32" t="str">
        <f>IF(Buildings!C71="","N/A",Buildings!C71)</f>
        <v>N/A</v>
      </c>
      <c r="D70" s="32" t="str">
        <f>IF(Buildings!D71="","N/A",Buildings!D71)</f>
        <v>N/A</v>
      </c>
      <c r="E70" s="32" t="str">
        <f>IF(Buildings!E71="","N/A",Buildings!E71)</f>
        <v>N/A</v>
      </c>
      <c r="F70" s="32" t="str">
        <f>IF(Buildings!F71="","N/A",Buildings!F71)</f>
        <v>N/A</v>
      </c>
      <c r="G70" s="32" t="str">
        <f>IF(Buildings!G71="","N/A",Buildings!G71)</f>
        <v>N/A</v>
      </c>
      <c r="H70" s="32" t="str">
        <f t="shared" si="2"/>
        <v>N/A</v>
      </c>
      <c r="I70" s="32" t="str">
        <f>IF(Buildings!H71="","N/A",Buildings!H71)</f>
        <v>N/A</v>
      </c>
      <c r="J70" s="32" t="str">
        <f>IF(Buildings!I71="","N/A",Buildings!I71)</f>
        <v>N/A</v>
      </c>
      <c r="K70" s="362" t="str">
        <f>IF(AND(Buildings!B71="",Buildings!C71&lt;&gt;""),0,IF(Buildings!B71="","N/A",IF(ISNUMBER(Buildings!B71),Buildings!B71,0)))</f>
        <v>N/A</v>
      </c>
    </row>
    <row r="71" spans="2:11">
      <c r="B71" s="32" t="str">
        <f t="shared" si="3"/>
        <v>N/A</v>
      </c>
      <c r="C71" s="32" t="str">
        <f>IF(Buildings!C72="","N/A",Buildings!C72)</f>
        <v>N/A</v>
      </c>
      <c r="D71" s="32" t="str">
        <f>IF(Buildings!D72="","N/A",Buildings!D72)</f>
        <v>N/A</v>
      </c>
      <c r="E71" s="32" t="str">
        <f>IF(Buildings!E72="","N/A",Buildings!E72)</f>
        <v>N/A</v>
      </c>
      <c r="F71" s="32" t="str">
        <f>IF(Buildings!F72="","N/A",Buildings!F72)</f>
        <v>N/A</v>
      </c>
      <c r="G71" s="32" t="str">
        <f>IF(Buildings!G72="","N/A",Buildings!G72)</f>
        <v>N/A</v>
      </c>
      <c r="H71" s="32" t="str">
        <f t="shared" si="2"/>
        <v>N/A</v>
      </c>
      <c r="I71" s="32" t="str">
        <f>IF(Buildings!H72="","N/A",Buildings!H72)</f>
        <v>N/A</v>
      </c>
      <c r="J71" s="32" t="str">
        <f>IF(Buildings!I72="","N/A",Buildings!I72)</f>
        <v>N/A</v>
      </c>
      <c r="K71" s="362" t="str">
        <f>IF(AND(Buildings!B72="",Buildings!C72&lt;&gt;""),0,IF(Buildings!B72="","N/A",IF(ISNUMBER(Buildings!B72),Buildings!B72,0)))</f>
        <v>N/A</v>
      </c>
    </row>
    <row r="72" spans="2:11">
      <c r="B72" s="32" t="str">
        <f t="shared" si="3"/>
        <v>N/A</v>
      </c>
      <c r="C72" s="32" t="str">
        <f>IF(Buildings!C73="","N/A",Buildings!C73)</f>
        <v>N/A</v>
      </c>
      <c r="D72" s="32" t="str">
        <f>IF(Buildings!D73="","N/A",Buildings!D73)</f>
        <v>N/A</v>
      </c>
      <c r="E72" s="32" t="str">
        <f>IF(Buildings!E73="","N/A",Buildings!E73)</f>
        <v>N/A</v>
      </c>
      <c r="F72" s="32" t="str">
        <f>IF(Buildings!F73="","N/A",Buildings!F73)</f>
        <v>N/A</v>
      </c>
      <c r="G72" s="32" t="str">
        <f>IF(Buildings!G73="","N/A",Buildings!G73)</f>
        <v>N/A</v>
      </c>
      <c r="H72" s="32" t="str">
        <f t="shared" si="2"/>
        <v>N/A</v>
      </c>
      <c r="I72" s="32" t="str">
        <f>IF(Buildings!H73="","N/A",Buildings!H73)</f>
        <v>N/A</v>
      </c>
      <c r="J72" s="32" t="str">
        <f>IF(Buildings!I73="","N/A",Buildings!I73)</f>
        <v>N/A</v>
      </c>
      <c r="K72" s="362" t="str">
        <f>IF(AND(Buildings!B73="",Buildings!C73&lt;&gt;""),0,IF(Buildings!B73="","N/A",IF(ISNUMBER(Buildings!B73),Buildings!B73,0)))</f>
        <v>N/A</v>
      </c>
    </row>
    <row r="73" spans="2:11">
      <c r="B73" s="32" t="str">
        <f t="shared" si="3"/>
        <v>N/A</v>
      </c>
      <c r="C73" s="32" t="str">
        <f>IF(Buildings!C74="","N/A",Buildings!C74)</f>
        <v>N/A</v>
      </c>
      <c r="D73" s="32" t="str">
        <f>IF(Buildings!D74="","N/A",Buildings!D74)</f>
        <v>N/A</v>
      </c>
      <c r="E73" s="32" t="str">
        <f>IF(Buildings!E74="","N/A",Buildings!E74)</f>
        <v>N/A</v>
      </c>
      <c r="F73" s="32" t="str">
        <f>IF(Buildings!F74="","N/A",Buildings!F74)</f>
        <v>N/A</v>
      </c>
      <c r="G73" s="32" t="str">
        <f>IF(Buildings!G74="","N/A",Buildings!G74)</f>
        <v>N/A</v>
      </c>
      <c r="H73" s="32" t="str">
        <f t="shared" si="2"/>
        <v>N/A</v>
      </c>
      <c r="I73" s="32" t="str">
        <f>IF(Buildings!H74="","N/A",Buildings!H74)</f>
        <v>N/A</v>
      </c>
      <c r="J73" s="32" t="str">
        <f>IF(Buildings!I74="","N/A",Buildings!I74)</f>
        <v>N/A</v>
      </c>
      <c r="K73" s="362" t="str">
        <f>IF(AND(Buildings!B74="",Buildings!C74&lt;&gt;""),0,IF(Buildings!B74="","N/A",IF(ISNUMBER(Buildings!B74),Buildings!B74,0)))</f>
        <v>N/A</v>
      </c>
    </row>
    <row r="74" spans="2:11">
      <c r="B74" s="32" t="str">
        <f t="shared" si="3"/>
        <v>N/A</v>
      </c>
      <c r="C74" s="32" t="str">
        <f>IF(Buildings!C75="","N/A",Buildings!C75)</f>
        <v>N/A</v>
      </c>
      <c r="D74" s="32" t="str">
        <f>IF(Buildings!D75="","N/A",Buildings!D75)</f>
        <v>N/A</v>
      </c>
      <c r="E74" s="32" t="str">
        <f>IF(Buildings!E75="","N/A",Buildings!E75)</f>
        <v>N/A</v>
      </c>
      <c r="F74" s="32" t="str">
        <f>IF(Buildings!F75="","N/A",Buildings!F75)</f>
        <v>N/A</v>
      </c>
      <c r="G74" s="32" t="str">
        <f>IF(Buildings!G75="","N/A",Buildings!G75)</f>
        <v>N/A</v>
      </c>
      <c r="H74" s="32" t="str">
        <f t="shared" si="2"/>
        <v>N/A</v>
      </c>
      <c r="I74" s="32" t="str">
        <f>IF(Buildings!H75="","N/A",Buildings!H75)</f>
        <v>N/A</v>
      </c>
      <c r="J74" s="32" t="str">
        <f>IF(Buildings!I75="","N/A",Buildings!I75)</f>
        <v>N/A</v>
      </c>
      <c r="K74" s="362" t="str">
        <f>IF(AND(Buildings!B75="",Buildings!C75&lt;&gt;""),0,IF(Buildings!B75="","N/A",IF(ISNUMBER(Buildings!B75),Buildings!B75,0)))</f>
        <v>N/A</v>
      </c>
    </row>
    <row r="75" spans="2:11">
      <c r="B75" s="32" t="str">
        <f t="shared" si="3"/>
        <v>N/A</v>
      </c>
      <c r="C75" s="32" t="str">
        <f>IF(Buildings!C76="","N/A",Buildings!C76)</f>
        <v>N/A</v>
      </c>
      <c r="D75" s="32" t="str">
        <f>IF(Buildings!D76="","N/A",Buildings!D76)</f>
        <v>N/A</v>
      </c>
      <c r="E75" s="32" t="str">
        <f>IF(Buildings!E76="","N/A",Buildings!E76)</f>
        <v>N/A</v>
      </c>
      <c r="F75" s="32" t="str">
        <f>IF(Buildings!F76="","N/A",Buildings!F76)</f>
        <v>N/A</v>
      </c>
      <c r="G75" s="32" t="str">
        <f>IF(Buildings!G76="","N/A",Buildings!G76)</f>
        <v>N/A</v>
      </c>
      <c r="H75" s="32" t="str">
        <f t="shared" si="2"/>
        <v>N/A</v>
      </c>
      <c r="I75" s="32" t="str">
        <f>IF(Buildings!H76="","N/A",Buildings!H76)</f>
        <v>N/A</v>
      </c>
      <c r="J75" s="32" t="str">
        <f>IF(Buildings!I76="","N/A",Buildings!I76)</f>
        <v>N/A</v>
      </c>
      <c r="K75" s="362" t="str">
        <f>IF(AND(Buildings!B76="",Buildings!C76&lt;&gt;""),0,IF(Buildings!B76="","N/A",IF(ISNUMBER(Buildings!B76),Buildings!B76,0)))</f>
        <v>N/A</v>
      </c>
    </row>
    <row r="76" spans="2:11">
      <c r="B76" s="32" t="str">
        <f t="shared" si="3"/>
        <v>N/A</v>
      </c>
      <c r="C76" s="32" t="str">
        <f>IF(Buildings!C77="","N/A",Buildings!C77)</f>
        <v>N/A</v>
      </c>
      <c r="D76" s="32" t="str">
        <f>IF(Buildings!D77="","N/A",Buildings!D77)</f>
        <v>N/A</v>
      </c>
      <c r="E76" s="32" t="str">
        <f>IF(Buildings!E77="","N/A",Buildings!E77)</f>
        <v>N/A</v>
      </c>
      <c r="F76" s="32" t="str">
        <f>IF(Buildings!F77="","N/A",Buildings!F77)</f>
        <v>N/A</v>
      </c>
      <c r="G76" s="32" t="str">
        <f>IF(Buildings!G77="","N/A",Buildings!G77)</f>
        <v>N/A</v>
      </c>
      <c r="H76" s="32" t="str">
        <f t="shared" si="2"/>
        <v>N/A</v>
      </c>
      <c r="I76" s="32" t="str">
        <f>IF(Buildings!H77="","N/A",Buildings!H77)</f>
        <v>N/A</v>
      </c>
      <c r="J76" s="32" t="str">
        <f>IF(Buildings!I77="","N/A",Buildings!I77)</f>
        <v>N/A</v>
      </c>
      <c r="K76" s="362" t="str">
        <f>IF(AND(Buildings!B77="",Buildings!C77&lt;&gt;""),0,IF(Buildings!B77="","N/A",IF(ISNUMBER(Buildings!B77),Buildings!B77,0)))</f>
        <v>N/A</v>
      </c>
    </row>
    <row r="77" spans="2:11">
      <c r="B77" s="32" t="str">
        <f t="shared" si="3"/>
        <v>N/A</v>
      </c>
      <c r="C77" s="32" t="str">
        <f>IF(Buildings!C78="","N/A",Buildings!C78)</f>
        <v>N/A</v>
      </c>
      <c r="D77" s="32" t="str">
        <f>IF(Buildings!D78="","N/A",Buildings!D78)</f>
        <v>N/A</v>
      </c>
      <c r="E77" s="32" t="str">
        <f>IF(Buildings!E78="","N/A",Buildings!E78)</f>
        <v>N/A</v>
      </c>
      <c r="F77" s="32" t="str">
        <f>IF(Buildings!F78="","N/A",Buildings!F78)</f>
        <v>N/A</v>
      </c>
      <c r="G77" s="32" t="str">
        <f>IF(Buildings!G78="","N/A",Buildings!G78)</f>
        <v>N/A</v>
      </c>
      <c r="H77" s="32" t="str">
        <f t="shared" si="2"/>
        <v>N/A</v>
      </c>
      <c r="I77" s="32" t="str">
        <f>IF(Buildings!H78="","N/A",Buildings!H78)</f>
        <v>N/A</v>
      </c>
      <c r="J77" s="32" t="str">
        <f>IF(Buildings!I78="","N/A",Buildings!I78)</f>
        <v>N/A</v>
      </c>
      <c r="K77" s="362" t="str">
        <f>IF(AND(Buildings!B78="",Buildings!C78&lt;&gt;""),0,IF(Buildings!B78="","N/A",IF(ISNUMBER(Buildings!B78),Buildings!B78,0)))</f>
        <v>N/A</v>
      </c>
    </row>
    <row r="78" spans="2:11">
      <c r="B78" s="32" t="str">
        <f t="shared" si="3"/>
        <v>N/A</v>
      </c>
      <c r="C78" s="32" t="str">
        <f>IF(Buildings!C79="","N/A",Buildings!C79)</f>
        <v>N/A</v>
      </c>
      <c r="D78" s="32" t="str">
        <f>IF(Buildings!D79="","N/A",Buildings!D79)</f>
        <v>N/A</v>
      </c>
      <c r="E78" s="32" t="str">
        <f>IF(Buildings!E79="","N/A",Buildings!E79)</f>
        <v>N/A</v>
      </c>
      <c r="F78" s="32" t="str">
        <f>IF(Buildings!F79="","N/A",Buildings!F79)</f>
        <v>N/A</v>
      </c>
      <c r="G78" s="32" t="str">
        <f>IF(Buildings!G79="","N/A",Buildings!G79)</f>
        <v>N/A</v>
      </c>
      <c r="H78" s="32" t="str">
        <f t="shared" si="2"/>
        <v>N/A</v>
      </c>
      <c r="I78" s="32" t="str">
        <f>IF(Buildings!H79="","N/A",Buildings!H79)</f>
        <v>N/A</v>
      </c>
      <c r="J78" s="32" t="str">
        <f>IF(Buildings!I79="","N/A",Buildings!I79)</f>
        <v>N/A</v>
      </c>
      <c r="K78" s="362" t="str">
        <f>IF(AND(Buildings!B79="",Buildings!C79&lt;&gt;""),0,IF(Buildings!B79="","N/A",IF(ISNUMBER(Buildings!B79),Buildings!B79,0)))</f>
        <v>N/A</v>
      </c>
    </row>
    <row r="79" spans="2:11">
      <c r="B79" s="32" t="str">
        <f t="shared" si="3"/>
        <v>N/A</v>
      </c>
      <c r="C79" s="32" t="str">
        <f>IF(Buildings!C80="","N/A",Buildings!C80)</f>
        <v>N/A</v>
      </c>
      <c r="D79" s="32" t="str">
        <f>IF(Buildings!D80="","N/A",Buildings!D80)</f>
        <v>N/A</v>
      </c>
      <c r="E79" s="32" t="str">
        <f>IF(Buildings!E80="","N/A",Buildings!E80)</f>
        <v>N/A</v>
      </c>
      <c r="F79" s="32" t="str">
        <f>IF(Buildings!F80="","N/A",Buildings!F80)</f>
        <v>N/A</v>
      </c>
      <c r="G79" s="32" t="str">
        <f>IF(Buildings!G80="","N/A",Buildings!G80)</f>
        <v>N/A</v>
      </c>
      <c r="H79" s="32" t="str">
        <f t="shared" si="2"/>
        <v>N/A</v>
      </c>
      <c r="I79" s="32" t="str">
        <f>IF(Buildings!H80="","N/A",Buildings!H80)</f>
        <v>N/A</v>
      </c>
      <c r="J79" s="32" t="str">
        <f>IF(Buildings!I80="","N/A",Buildings!I80)</f>
        <v>N/A</v>
      </c>
      <c r="K79" s="362" t="str">
        <f>IF(AND(Buildings!B80="",Buildings!C80&lt;&gt;""),0,IF(Buildings!B80="","N/A",IF(ISNUMBER(Buildings!B80),Buildings!B80,0)))</f>
        <v>N/A</v>
      </c>
    </row>
    <row r="80" spans="2:11">
      <c r="B80" s="32" t="str">
        <f t="shared" si="3"/>
        <v>N/A</v>
      </c>
      <c r="C80" s="32" t="str">
        <f>IF(Buildings!C81="","N/A",Buildings!C81)</f>
        <v>N/A</v>
      </c>
      <c r="D80" s="32" t="str">
        <f>IF(Buildings!D81="","N/A",Buildings!D81)</f>
        <v>N/A</v>
      </c>
      <c r="E80" s="32" t="str">
        <f>IF(Buildings!E81="","N/A",Buildings!E81)</f>
        <v>N/A</v>
      </c>
      <c r="F80" s="32" t="str">
        <f>IF(Buildings!F81="","N/A",Buildings!F81)</f>
        <v>N/A</v>
      </c>
      <c r="G80" s="32" t="str">
        <f>IF(Buildings!G81="","N/A",Buildings!G81)</f>
        <v>N/A</v>
      </c>
      <c r="H80" s="32" t="str">
        <f t="shared" si="2"/>
        <v>N/A</v>
      </c>
      <c r="I80" s="32" t="str">
        <f>IF(Buildings!H81="","N/A",Buildings!H81)</f>
        <v>N/A</v>
      </c>
      <c r="J80" s="32" t="str">
        <f>IF(Buildings!I81="","N/A",Buildings!I81)</f>
        <v>N/A</v>
      </c>
      <c r="K80" s="362" t="str">
        <f>IF(AND(Buildings!B81="",Buildings!C81&lt;&gt;""),0,IF(Buildings!B81="","N/A",IF(ISNUMBER(Buildings!B81),Buildings!B81,0)))</f>
        <v>N/A</v>
      </c>
    </row>
    <row r="81" spans="2:11">
      <c r="B81" s="32" t="str">
        <f t="shared" si="3"/>
        <v>N/A</v>
      </c>
      <c r="C81" s="32" t="str">
        <f>IF(Buildings!C82="","N/A",Buildings!C82)</f>
        <v>N/A</v>
      </c>
      <c r="D81" s="32" t="str">
        <f>IF(Buildings!D82="","N/A",Buildings!D82)</f>
        <v>N/A</v>
      </c>
      <c r="E81" s="32" t="str">
        <f>IF(Buildings!E82="","N/A",Buildings!E82)</f>
        <v>N/A</v>
      </c>
      <c r="F81" s="32" t="str">
        <f>IF(Buildings!F82="","N/A",Buildings!F82)</f>
        <v>N/A</v>
      </c>
      <c r="G81" s="32" t="str">
        <f>IF(Buildings!G82="","N/A",Buildings!G82)</f>
        <v>N/A</v>
      </c>
      <c r="H81" s="32" t="str">
        <f t="shared" si="2"/>
        <v>N/A</v>
      </c>
      <c r="I81" s="32" t="str">
        <f>IF(Buildings!H82="","N/A",Buildings!H82)</f>
        <v>N/A</v>
      </c>
      <c r="J81" s="32" t="str">
        <f>IF(Buildings!I82="","N/A",Buildings!I82)</f>
        <v>N/A</v>
      </c>
      <c r="K81" s="362" t="str">
        <f>IF(AND(Buildings!B82="",Buildings!C82&lt;&gt;""),0,IF(Buildings!B82="","N/A",IF(ISNUMBER(Buildings!B82),Buildings!B82,0)))</f>
        <v>N/A</v>
      </c>
    </row>
    <row r="82" spans="2:11">
      <c r="B82" s="32" t="str">
        <f t="shared" si="3"/>
        <v>N/A</v>
      </c>
      <c r="C82" s="32" t="str">
        <f>IF(Buildings!C83="","N/A",Buildings!C83)</f>
        <v>N/A</v>
      </c>
      <c r="D82" s="32" t="str">
        <f>IF(Buildings!D83="","N/A",Buildings!D83)</f>
        <v>N/A</v>
      </c>
      <c r="E82" s="32" t="str">
        <f>IF(Buildings!E83="","N/A",Buildings!E83)</f>
        <v>N/A</v>
      </c>
      <c r="F82" s="32" t="str">
        <f>IF(Buildings!F83="","N/A",Buildings!F83)</f>
        <v>N/A</v>
      </c>
      <c r="G82" s="32" t="str">
        <f>IF(Buildings!G83="","N/A",Buildings!G83)</f>
        <v>N/A</v>
      </c>
      <c r="H82" s="32" t="str">
        <f t="shared" si="2"/>
        <v>N/A</v>
      </c>
      <c r="I82" s="32" t="str">
        <f>IF(Buildings!H83="","N/A",Buildings!H83)</f>
        <v>N/A</v>
      </c>
      <c r="J82" s="32" t="str">
        <f>IF(Buildings!I83="","N/A",Buildings!I83)</f>
        <v>N/A</v>
      </c>
      <c r="K82" s="362" t="str">
        <f>IF(AND(Buildings!B83="",Buildings!C83&lt;&gt;""),0,IF(Buildings!B83="","N/A",IF(ISNUMBER(Buildings!B83),Buildings!B83,0)))</f>
        <v>N/A</v>
      </c>
    </row>
    <row r="83" spans="2:11">
      <c r="B83" s="32" t="str">
        <f t="shared" si="3"/>
        <v>N/A</v>
      </c>
      <c r="C83" s="32" t="str">
        <f>IF(Buildings!C84="","N/A",Buildings!C84)</f>
        <v>N/A</v>
      </c>
      <c r="D83" s="32" t="str">
        <f>IF(Buildings!D84="","N/A",Buildings!D84)</f>
        <v>N/A</v>
      </c>
      <c r="E83" s="32" t="str">
        <f>IF(Buildings!E84="","N/A",Buildings!E84)</f>
        <v>N/A</v>
      </c>
      <c r="F83" s="32" t="str">
        <f>IF(Buildings!F84="","N/A",Buildings!F84)</f>
        <v>N/A</v>
      </c>
      <c r="G83" s="32" t="str">
        <f>IF(Buildings!G84="","N/A",Buildings!G84)</f>
        <v>N/A</v>
      </c>
      <c r="H83" s="32" t="str">
        <f t="shared" si="2"/>
        <v>N/A</v>
      </c>
      <c r="I83" s="32" t="str">
        <f>IF(Buildings!H84="","N/A",Buildings!H84)</f>
        <v>N/A</v>
      </c>
      <c r="J83" s="32" t="str">
        <f>IF(Buildings!I84="","N/A",Buildings!I84)</f>
        <v>N/A</v>
      </c>
      <c r="K83" s="362" t="str">
        <f>IF(AND(Buildings!B84="",Buildings!C84&lt;&gt;""),0,IF(Buildings!B84="","N/A",IF(ISNUMBER(Buildings!B84),Buildings!B84,0)))</f>
        <v>N/A</v>
      </c>
    </row>
    <row r="84" spans="2:11">
      <c r="B84" s="32" t="str">
        <f t="shared" si="3"/>
        <v>N/A</v>
      </c>
      <c r="C84" s="32" t="str">
        <f>IF(Buildings!C85="","N/A",Buildings!C85)</f>
        <v>N/A</v>
      </c>
      <c r="D84" s="32" t="str">
        <f>IF(Buildings!D85="","N/A",Buildings!D85)</f>
        <v>N/A</v>
      </c>
      <c r="E84" s="32" t="str">
        <f>IF(Buildings!E85="","N/A",Buildings!E85)</f>
        <v>N/A</v>
      </c>
      <c r="F84" s="32" t="str">
        <f>IF(Buildings!F85="","N/A",Buildings!F85)</f>
        <v>N/A</v>
      </c>
      <c r="G84" s="32" t="str">
        <f>IF(Buildings!G85="","N/A",Buildings!G85)</f>
        <v>N/A</v>
      </c>
      <c r="H84" s="32" t="str">
        <f t="shared" si="2"/>
        <v>N/A</v>
      </c>
      <c r="I84" s="32" t="str">
        <f>IF(Buildings!H85="","N/A",Buildings!H85)</f>
        <v>N/A</v>
      </c>
      <c r="J84" s="32" t="str">
        <f>IF(Buildings!I85="","N/A",Buildings!I85)</f>
        <v>N/A</v>
      </c>
      <c r="K84" s="362" t="str">
        <f>IF(AND(Buildings!B85="",Buildings!C85&lt;&gt;""),0,IF(Buildings!B85="","N/A",IF(ISNUMBER(Buildings!B85),Buildings!B85,0)))</f>
        <v>N/A</v>
      </c>
    </row>
    <row r="85" spans="2:11">
      <c r="B85" s="32" t="str">
        <f t="shared" si="3"/>
        <v>N/A</v>
      </c>
      <c r="C85" s="32" t="str">
        <f>IF(Buildings!C86="","N/A",Buildings!C86)</f>
        <v>N/A</v>
      </c>
      <c r="D85" s="32" t="str">
        <f>IF(Buildings!D86="","N/A",Buildings!D86)</f>
        <v>N/A</v>
      </c>
      <c r="E85" s="32" t="str">
        <f>IF(Buildings!E86="","N/A",Buildings!E86)</f>
        <v>N/A</v>
      </c>
      <c r="F85" s="32" t="str">
        <f>IF(Buildings!F86="","N/A",Buildings!F86)</f>
        <v>N/A</v>
      </c>
      <c r="G85" s="32" t="str">
        <f>IF(Buildings!G86="","N/A",Buildings!G86)</f>
        <v>N/A</v>
      </c>
      <c r="H85" s="32" t="str">
        <f t="shared" si="2"/>
        <v>N/A</v>
      </c>
      <c r="I85" s="32" t="str">
        <f>IF(Buildings!H86="","N/A",Buildings!H86)</f>
        <v>N/A</v>
      </c>
      <c r="J85" s="32" t="str">
        <f>IF(Buildings!I86="","N/A",Buildings!I86)</f>
        <v>N/A</v>
      </c>
      <c r="K85" s="362" t="str">
        <f>IF(AND(Buildings!B86="",Buildings!C86&lt;&gt;""),0,IF(Buildings!B86="","N/A",IF(ISNUMBER(Buildings!B86),Buildings!B86,0)))</f>
        <v>N/A</v>
      </c>
    </row>
    <row r="86" spans="2:11">
      <c r="B86" s="32" t="str">
        <f t="shared" si="3"/>
        <v>N/A</v>
      </c>
      <c r="C86" s="32" t="str">
        <f>IF(Buildings!C87="","N/A",Buildings!C87)</f>
        <v>N/A</v>
      </c>
      <c r="D86" s="32" t="str">
        <f>IF(Buildings!D87="","N/A",Buildings!D87)</f>
        <v>N/A</v>
      </c>
      <c r="E86" s="32" t="str">
        <f>IF(Buildings!E87="","N/A",Buildings!E87)</f>
        <v>N/A</v>
      </c>
      <c r="F86" s="32" t="str">
        <f>IF(Buildings!F87="","N/A",Buildings!F87)</f>
        <v>N/A</v>
      </c>
      <c r="G86" s="32" t="str">
        <f>IF(Buildings!G87="","N/A",Buildings!G87)</f>
        <v>N/A</v>
      </c>
      <c r="H86" s="32" t="str">
        <f t="shared" si="2"/>
        <v>N/A</v>
      </c>
      <c r="I86" s="32" t="str">
        <f>IF(Buildings!H87="","N/A",Buildings!H87)</f>
        <v>N/A</v>
      </c>
      <c r="J86" s="32" t="str">
        <f>IF(Buildings!I87="","N/A",Buildings!I87)</f>
        <v>N/A</v>
      </c>
      <c r="K86" s="362" t="str">
        <f>IF(AND(Buildings!B87="",Buildings!C87&lt;&gt;""),0,IF(Buildings!B87="","N/A",IF(ISNUMBER(Buildings!B87),Buildings!B87,0)))</f>
        <v>N/A</v>
      </c>
    </row>
    <row r="87" spans="2:11">
      <c r="B87" s="32" t="str">
        <f t="shared" si="3"/>
        <v>N/A</v>
      </c>
      <c r="C87" s="32" t="str">
        <f>IF(Buildings!C88="","N/A",Buildings!C88)</f>
        <v>N/A</v>
      </c>
      <c r="D87" s="32" t="str">
        <f>IF(Buildings!D88="","N/A",Buildings!D88)</f>
        <v>N/A</v>
      </c>
      <c r="E87" s="32" t="str">
        <f>IF(Buildings!E88="","N/A",Buildings!E88)</f>
        <v>N/A</v>
      </c>
      <c r="F87" s="32" t="str">
        <f>IF(Buildings!F88="","N/A",Buildings!F88)</f>
        <v>N/A</v>
      </c>
      <c r="G87" s="32" t="str">
        <f>IF(Buildings!G88="","N/A",Buildings!G88)</f>
        <v>N/A</v>
      </c>
      <c r="H87" s="32" t="str">
        <f t="shared" si="2"/>
        <v>N/A</v>
      </c>
      <c r="I87" s="32" t="str">
        <f>IF(Buildings!H88="","N/A",Buildings!H88)</f>
        <v>N/A</v>
      </c>
      <c r="J87" s="32" t="str">
        <f>IF(Buildings!I88="","N/A",Buildings!I88)</f>
        <v>N/A</v>
      </c>
      <c r="K87" s="362" t="str">
        <f>IF(AND(Buildings!B88="",Buildings!C88&lt;&gt;""),0,IF(Buildings!B88="","N/A",IF(ISNUMBER(Buildings!B88),Buildings!B88,0)))</f>
        <v>N/A</v>
      </c>
    </row>
    <row r="88" spans="2:11">
      <c r="B88" s="32" t="str">
        <f t="shared" si="3"/>
        <v>N/A</v>
      </c>
      <c r="C88" s="32" t="str">
        <f>IF(Buildings!C89="","N/A",Buildings!C89)</f>
        <v>N/A</v>
      </c>
      <c r="D88" s="32" t="str">
        <f>IF(Buildings!D89="","N/A",Buildings!D89)</f>
        <v>N/A</v>
      </c>
      <c r="E88" s="32" t="str">
        <f>IF(Buildings!E89="","N/A",Buildings!E89)</f>
        <v>N/A</v>
      </c>
      <c r="F88" s="32" t="str">
        <f>IF(Buildings!F89="","N/A",Buildings!F89)</f>
        <v>N/A</v>
      </c>
      <c r="G88" s="32" t="str">
        <f>IF(Buildings!G89="","N/A",Buildings!G89)</f>
        <v>N/A</v>
      </c>
      <c r="H88" s="32" t="str">
        <f t="shared" si="2"/>
        <v>N/A</v>
      </c>
      <c r="I88" s="32" t="str">
        <f>IF(Buildings!H89="","N/A",Buildings!H89)</f>
        <v>N/A</v>
      </c>
      <c r="J88" s="32" t="str">
        <f>IF(Buildings!I89="","N/A",Buildings!I89)</f>
        <v>N/A</v>
      </c>
      <c r="K88" s="362" t="str">
        <f>IF(AND(Buildings!B89="",Buildings!C89&lt;&gt;""),0,IF(Buildings!B89="","N/A",IF(ISNUMBER(Buildings!B89),Buildings!B89,0)))</f>
        <v>N/A</v>
      </c>
    </row>
    <row r="89" spans="2:11">
      <c r="B89" s="32" t="str">
        <f t="shared" si="3"/>
        <v>N/A</v>
      </c>
      <c r="C89" s="32" t="str">
        <f>IF(Buildings!C90="","N/A",Buildings!C90)</f>
        <v>N/A</v>
      </c>
      <c r="D89" s="32" t="str">
        <f>IF(Buildings!D90="","N/A",Buildings!D90)</f>
        <v>N/A</v>
      </c>
      <c r="E89" s="32" t="str">
        <f>IF(Buildings!E90="","N/A",Buildings!E90)</f>
        <v>N/A</v>
      </c>
      <c r="F89" s="32" t="str">
        <f>IF(Buildings!F90="","N/A",Buildings!F90)</f>
        <v>N/A</v>
      </c>
      <c r="G89" s="32" t="str">
        <f>IF(Buildings!G90="","N/A",Buildings!G90)</f>
        <v>N/A</v>
      </c>
      <c r="H89" s="32" t="str">
        <f t="shared" si="2"/>
        <v>N/A</v>
      </c>
      <c r="I89" s="32" t="str">
        <f>IF(Buildings!H90="","N/A",Buildings!H90)</f>
        <v>N/A</v>
      </c>
      <c r="J89" s="32" t="str">
        <f>IF(Buildings!I90="","N/A",Buildings!I90)</f>
        <v>N/A</v>
      </c>
      <c r="K89" s="362" t="str">
        <f>IF(AND(Buildings!B90="",Buildings!C90&lt;&gt;""),0,IF(Buildings!B90="","N/A",IF(ISNUMBER(Buildings!B90),Buildings!B90,0)))</f>
        <v>N/A</v>
      </c>
    </row>
    <row r="90" spans="2:11">
      <c r="B90" s="32" t="str">
        <f t="shared" si="3"/>
        <v>N/A</v>
      </c>
      <c r="C90" s="32" t="str">
        <f>IF(Buildings!C91="","N/A",Buildings!C91)</f>
        <v>N/A</v>
      </c>
      <c r="D90" s="32" t="str">
        <f>IF(Buildings!D91="","N/A",Buildings!D91)</f>
        <v>N/A</v>
      </c>
      <c r="E90" s="32" t="str">
        <f>IF(Buildings!E91="","N/A",Buildings!E91)</f>
        <v>N/A</v>
      </c>
      <c r="F90" s="32" t="str">
        <f>IF(Buildings!F91="","N/A",Buildings!F91)</f>
        <v>N/A</v>
      </c>
      <c r="G90" s="32" t="str">
        <f>IF(Buildings!G91="","N/A",Buildings!G91)</f>
        <v>N/A</v>
      </c>
      <c r="H90" s="32" t="str">
        <f t="shared" si="2"/>
        <v>N/A</v>
      </c>
      <c r="I90" s="32" t="str">
        <f>IF(Buildings!H91="","N/A",Buildings!H91)</f>
        <v>N/A</v>
      </c>
      <c r="J90" s="32" t="str">
        <f>IF(Buildings!I91="","N/A",Buildings!I91)</f>
        <v>N/A</v>
      </c>
      <c r="K90" s="362" t="str">
        <f>IF(AND(Buildings!B91="",Buildings!C91&lt;&gt;""),0,IF(Buildings!B91="","N/A",IF(ISNUMBER(Buildings!B91),Buildings!B91,0)))</f>
        <v>N/A</v>
      </c>
    </row>
    <row r="91" spans="2:11">
      <c r="B91" s="32" t="str">
        <f t="shared" si="3"/>
        <v>N/A</v>
      </c>
      <c r="C91" s="32" t="str">
        <f>IF(Buildings!C92="","N/A",Buildings!C92)</f>
        <v>N/A</v>
      </c>
      <c r="D91" s="32" t="str">
        <f>IF(Buildings!D92="","N/A",Buildings!D92)</f>
        <v>N/A</v>
      </c>
      <c r="E91" s="32" t="str">
        <f>IF(Buildings!E92="","N/A",Buildings!E92)</f>
        <v>N/A</v>
      </c>
      <c r="F91" s="32" t="str">
        <f>IF(Buildings!F92="","N/A",Buildings!F92)</f>
        <v>N/A</v>
      </c>
      <c r="G91" s="32" t="str">
        <f>IF(Buildings!G92="","N/A",Buildings!G92)</f>
        <v>N/A</v>
      </c>
      <c r="H91" s="32" t="str">
        <f t="shared" si="2"/>
        <v>N/A</v>
      </c>
      <c r="I91" s="32" t="str">
        <f>IF(Buildings!H92="","N/A",Buildings!H92)</f>
        <v>N/A</v>
      </c>
      <c r="J91" s="32" t="str">
        <f>IF(Buildings!I92="","N/A",Buildings!I92)</f>
        <v>N/A</v>
      </c>
      <c r="K91" s="362" t="str">
        <f>IF(AND(Buildings!B92="",Buildings!C92&lt;&gt;""),0,IF(Buildings!B92="","N/A",IF(ISNUMBER(Buildings!B92),Buildings!B92,0)))</f>
        <v>N/A</v>
      </c>
    </row>
    <row r="92" spans="2:11">
      <c r="B92" s="32" t="str">
        <f t="shared" si="3"/>
        <v>N/A</v>
      </c>
      <c r="C92" s="32" t="str">
        <f>IF(Buildings!C93="","N/A",Buildings!C93)</f>
        <v>N/A</v>
      </c>
      <c r="D92" s="32" t="str">
        <f>IF(Buildings!D93="","N/A",Buildings!D93)</f>
        <v>N/A</v>
      </c>
      <c r="E92" s="32" t="str">
        <f>IF(Buildings!E93="","N/A",Buildings!E93)</f>
        <v>N/A</v>
      </c>
      <c r="F92" s="32" t="str">
        <f>IF(Buildings!F93="","N/A",Buildings!F93)</f>
        <v>N/A</v>
      </c>
      <c r="G92" s="32" t="str">
        <f>IF(Buildings!G93="","N/A",Buildings!G93)</f>
        <v>N/A</v>
      </c>
      <c r="H92" s="32" t="str">
        <f t="shared" si="2"/>
        <v>N/A</v>
      </c>
      <c r="I92" s="32" t="str">
        <f>IF(Buildings!H93="","N/A",Buildings!H93)</f>
        <v>N/A</v>
      </c>
      <c r="J92" s="32" t="str">
        <f>IF(Buildings!I93="","N/A",Buildings!I93)</f>
        <v>N/A</v>
      </c>
      <c r="K92" s="362" t="str">
        <f>IF(AND(Buildings!B93="",Buildings!C93&lt;&gt;""),0,IF(Buildings!B93="","N/A",IF(ISNUMBER(Buildings!B93),Buildings!B93,0)))</f>
        <v>N/A</v>
      </c>
    </row>
    <row r="93" spans="2:11">
      <c r="B93" s="32" t="str">
        <f t="shared" si="3"/>
        <v>N/A</v>
      </c>
      <c r="C93" s="32" t="str">
        <f>IF(Buildings!C94="","N/A",Buildings!C94)</f>
        <v>N/A</v>
      </c>
      <c r="D93" s="32" t="str">
        <f>IF(Buildings!D94="","N/A",Buildings!D94)</f>
        <v>N/A</v>
      </c>
      <c r="E93" s="32" t="str">
        <f>IF(Buildings!E94="","N/A",Buildings!E94)</f>
        <v>N/A</v>
      </c>
      <c r="F93" s="32" t="str">
        <f>IF(Buildings!F94="","N/A",Buildings!F94)</f>
        <v>N/A</v>
      </c>
      <c r="G93" s="32" t="str">
        <f>IF(Buildings!G94="","N/A",Buildings!G94)</f>
        <v>N/A</v>
      </c>
      <c r="H93" s="32" t="str">
        <f t="shared" si="2"/>
        <v>N/A</v>
      </c>
      <c r="I93" s="32" t="str">
        <f>IF(Buildings!H94="","N/A",Buildings!H94)</f>
        <v>N/A</v>
      </c>
      <c r="J93" s="32" t="str">
        <f>IF(Buildings!I94="","N/A",Buildings!I94)</f>
        <v>N/A</v>
      </c>
      <c r="K93" s="362" t="str">
        <f>IF(AND(Buildings!B94="",Buildings!C94&lt;&gt;""),0,IF(Buildings!B94="","N/A",IF(ISNUMBER(Buildings!B94),Buildings!B94,0)))</f>
        <v>N/A</v>
      </c>
    </row>
    <row r="94" spans="2:11">
      <c r="B94" s="32" t="str">
        <f t="shared" si="3"/>
        <v>N/A</v>
      </c>
      <c r="C94" s="32" t="str">
        <f>IF(Buildings!C95="","N/A",Buildings!C95)</f>
        <v>N/A</v>
      </c>
      <c r="D94" s="32" t="str">
        <f>IF(Buildings!D95="","N/A",Buildings!D95)</f>
        <v>N/A</v>
      </c>
      <c r="E94" s="32" t="str">
        <f>IF(Buildings!E95="","N/A",Buildings!E95)</f>
        <v>N/A</v>
      </c>
      <c r="F94" s="32" t="str">
        <f>IF(Buildings!F95="","N/A",Buildings!F95)</f>
        <v>N/A</v>
      </c>
      <c r="G94" s="32" t="str">
        <f>IF(Buildings!G95="","N/A",Buildings!G95)</f>
        <v>N/A</v>
      </c>
      <c r="H94" s="32" t="str">
        <f t="shared" si="2"/>
        <v>N/A</v>
      </c>
      <c r="I94" s="32" t="str">
        <f>IF(Buildings!H95="","N/A",Buildings!H95)</f>
        <v>N/A</v>
      </c>
      <c r="J94" s="32" t="str">
        <f>IF(Buildings!I95="","N/A",Buildings!I95)</f>
        <v>N/A</v>
      </c>
      <c r="K94" s="362" t="str">
        <f>IF(AND(Buildings!B95="",Buildings!C95&lt;&gt;""),0,IF(Buildings!B95="","N/A",IF(ISNUMBER(Buildings!B95),Buildings!B95,0)))</f>
        <v>N/A</v>
      </c>
    </row>
    <row r="95" spans="2:11">
      <c r="B95" s="32" t="str">
        <f t="shared" si="3"/>
        <v>N/A</v>
      </c>
      <c r="C95" s="32" t="str">
        <f>IF(Buildings!C96="","N/A",Buildings!C96)</f>
        <v>N/A</v>
      </c>
      <c r="D95" s="32" t="str">
        <f>IF(Buildings!D96="","N/A",Buildings!D96)</f>
        <v>N/A</v>
      </c>
      <c r="E95" s="32" t="str">
        <f>IF(Buildings!E96="","N/A",Buildings!E96)</f>
        <v>N/A</v>
      </c>
      <c r="F95" s="32" t="str">
        <f>IF(Buildings!F96="","N/A",Buildings!F96)</f>
        <v>N/A</v>
      </c>
      <c r="G95" s="32" t="str">
        <f>IF(Buildings!G96="","N/A",Buildings!G96)</f>
        <v>N/A</v>
      </c>
      <c r="H95" s="32" t="str">
        <f t="shared" si="2"/>
        <v>N/A</v>
      </c>
      <c r="I95" s="32" t="str">
        <f>IF(Buildings!H96="","N/A",Buildings!H96)</f>
        <v>N/A</v>
      </c>
      <c r="J95" s="32" t="str">
        <f>IF(Buildings!I96="","N/A",Buildings!I96)</f>
        <v>N/A</v>
      </c>
      <c r="K95" s="362" t="str">
        <f>IF(AND(Buildings!B96="",Buildings!C96&lt;&gt;""),0,IF(Buildings!B96="","N/A",IF(ISNUMBER(Buildings!B96),Buildings!B96,0)))</f>
        <v>N/A</v>
      </c>
    </row>
    <row r="96" spans="2:11">
      <c r="B96" s="32" t="str">
        <f t="shared" si="3"/>
        <v>N/A</v>
      </c>
      <c r="C96" s="32" t="str">
        <f>IF(Buildings!C97="","N/A",Buildings!C97)</f>
        <v>N/A</v>
      </c>
      <c r="D96" s="32" t="str">
        <f>IF(Buildings!D97="","N/A",Buildings!D97)</f>
        <v>N/A</v>
      </c>
      <c r="E96" s="32" t="str">
        <f>IF(Buildings!E97="","N/A",Buildings!E97)</f>
        <v>N/A</v>
      </c>
      <c r="F96" s="32" t="str">
        <f>IF(Buildings!F97="","N/A",Buildings!F97)</f>
        <v>N/A</v>
      </c>
      <c r="G96" s="32" t="str">
        <f>IF(Buildings!G97="","N/A",Buildings!G97)</f>
        <v>N/A</v>
      </c>
      <c r="H96" s="32" t="str">
        <f t="shared" si="2"/>
        <v>N/A</v>
      </c>
      <c r="I96" s="32" t="str">
        <f>IF(Buildings!H97="","N/A",Buildings!H97)</f>
        <v>N/A</v>
      </c>
      <c r="J96" s="32" t="str">
        <f>IF(Buildings!I97="","N/A",Buildings!I97)</f>
        <v>N/A</v>
      </c>
      <c r="K96" s="362" t="str">
        <f>IF(AND(Buildings!B97="",Buildings!C97&lt;&gt;""),0,IF(Buildings!B97="","N/A",IF(ISNUMBER(Buildings!B97),Buildings!B97,0)))</f>
        <v>N/A</v>
      </c>
    </row>
    <row r="97" spans="2:11">
      <c r="B97" s="32" t="str">
        <f t="shared" si="3"/>
        <v>N/A</v>
      </c>
      <c r="C97" s="32" t="str">
        <f>IF(Buildings!C98="","N/A",Buildings!C98)</f>
        <v>N/A</v>
      </c>
      <c r="D97" s="32" t="str">
        <f>IF(Buildings!D98="","N/A",Buildings!D98)</f>
        <v>N/A</v>
      </c>
      <c r="E97" s="32" t="str">
        <f>IF(Buildings!E98="","N/A",Buildings!E98)</f>
        <v>N/A</v>
      </c>
      <c r="F97" s="32" t="str">
        <f>IF(Buildings!F98="","N/A",Buildings!F98)</f>
        <v>N/A</v>
      </c>
      <c r="G97" s="32" t="str">
        <f>IF(Buildings!G98="","N/A",Buildings!G98)</f>
        <v>N/A</v>
      </c>
      <c r="H97" s="32" t="str">
        <f t="shared" si="2"/>
        <v>N/A</v>
      </c>
      <c r="I97" s="32" t="str">
        <f>IF(Buildings!H98="","N/A",Buildings!H98)</f>
        <v>N/A</v>
      </c>
      <c r="J97" s="32" t="str">
        <f>IF(Buildings!I98="","N/A",Buildings!I98)</f>
        <v>N/A</v>
      </c>
      <c r="K97" s="362" t="str">
        <f>IF(AND(Buildings!B98="",Buildings!C98&lt;&gt;""),0,IF(Buildings!B98="","N/A",IF(ISNUMBER(Buildings!B98),Buildings!B98,0)))</f>
        <v>N/A</v>
      </c>
    </row>
    <row r="98" spans="2:11">
      <c r="B98" s="32" t="str">
        <f t="shared" si="3"/>
        <v>N/A</v>
      </c>
      <c r="C98" s="32" t="str">
        <f>IF(Buildings!C99="","N/A",Buildings!C99)</f>
        <v>N/A</v>
      </c>
      <c r="D98" s="32" t="str">
        <f>IF(Buildings!D99="","N/A",Buildings!D99)</f>
        <v>N/A</v>
      </c>
      <c r="E98" s="32" t="str">
        <f>IF(Buildings!E99="","N/A",Buildings!E99)</f>
        <v>N/A</v>
      </c>
      <c r="F98" s="32" t="str">
        <f>IF(Buildings!F99="","N/A",Buildings!F99)</f>
        <v>N/A</v>
      </c>
      <c r="G98" s="32" t="str">
        <f>IF(Buildings!G99="","N/A",Buildings!G99)</f>
        <v>N/A</v>
      </c>
      <c r="H98" s="32" t="str">
        <f t="shared" si="2"/>
        <v>N/A</v>
      </c>
      <c r="I98" s="32" t="str">
        <f>IF(Buildings!H99="","N/A",Buildings!H99)</f>
        <v>N/A</v>
      </c>
      <c r="J98" s="32" t="str">
        <f>IF(Buildings!I99="","N/A",Buildings!I99)</f>
        <v>N/A</v>
      </c>
      <c r="K98" s="362" t="str">
        <f>IF(AND(Buildings!B99="",Buildings!C99&lt;&gt;""),0,IF(Buildings!B99="","N/A",IF(ISNUMBER(Buildings!B99),Buildings!B99,0)))</f>
        <v>N/A</v>
      </c>
    </row>
    <row r="99" spans="2:11">
      <c r="B99" s="32" t="str">
        <f t="shared" si="3"/>
        <v>N/A</v>
      </c>
      <c r="C99" s="32" t="str">
        <f>IF(Buildings!C100="","N/A",Buildings!C100)</f>
        <v>N/A</v>
      </c>
      <c r="D99" s="32" t="str">
        <f>IF(Buildings!D100="","N/A",Buildings!D100)</f>
        <v>N/A</v>
      </c>
      <c r="E99" s="32" t="str">
        <f>IF(Buildings!E100="","N/A",Buildings!E100)</f>
        <v>N/A</v>
      </c>
      <c r="F99" s="32" t="str">
        <f>IF(Buildings!F100="","N/A",Buildings!F100)</f>
        <v>N/A</v>
      </c>
      <c r="G99" s="32" t="str">
        <f>IF(Buildings!G100="","N/A",Buildings!G100)</f>
        <v>N/A</v>
      </c>
      <c r="H99" s="32" t="str">
        <f t="shared" si="2"/>
        <v>N/A</v>
      </c>
      <c r="I99" s="32" t="str">
        <f>IF(Buildings!H100="","N/A",Buildings!H100)</f>
        <v>N/A</v>
      </c>
      <c r="J99" s="32" t="str">
        <f>IF(Buildings!I100="","N/A",Buildings!I100)</f>
        <v>N/A</v>
      </c>
      <c r="K99" s="362" t="str">
        <f>IF(AND(Buildings!B100="",Buildings!C100&lt;&gt;""),0,IF(Buildings!B100="","N/A",IF(ISNUMBER(Buildings!B100),Buildings!B100,0)))</f>
        <v>N/A</v>
      </c>
    </row>
    <row r="100" spans="2:11">
      <c r="B100" s="32" t="str">
        <f t="shared" si="3"/>
        <v>N/A</v>
      </c>
      <c r="C100" s="32" t="str">
        <f>IF(Buildings!C101="","N/A",Buildings!C101)</f>
        <v>N/A</v>
      </c>
      <c r="D100" s="32" t="str">
        <f>IF(Buildings!D101="","N/A",Buildings!D101)</f>
        <v>N/A</v>
      </c>
      <c r="E100" s="32" t="str">
        <f>IF(Buildings!E101="","N/A",Buildings!E101)</f>
        <v>N/A</v>
      </c>
      <c r="F100" s="32" t="str">
        <f>IF(Buildings!F101="","N/A",Buildings!F101)</f>
        <v>N/A</v>
      </c>
      <c r="G100" s="32" t="str">
        <f>IF(Buildings!G101="","N/A",Buildings!G101)</f>
        <v>N/A</v>
      </c>
      <c r="H100" s="32" t="str">
        <f t="shared" si="2"/>
        <v>N/A</v>
      </c>
      <c r="I100" s="32" t="str">
        <f>IF(Buildings!H101="","N/A",Buildings!H101)</f>
        <v>N/A</v>
      </c>
      <c r="J100" s="32" t="str">
        <f>IF(Buildings!I101="","N/A",Buildings!I101)</f>
        <v>N/A</v>
      </c>
      <c r="K100" s="362" t="str">
        <f>IF(AND(Buildings!B101="",Buildings!C101&lt;&gt;""),0,IF(Buildings!B101="","N/A",IF(ISNUMBER(Buildings!B101),Buildings!B101,0)))</f>
        <v>N/A</v>
      </c>
    </row>
    <row r="101" spans="2:11">
      <c r="B101" s="32" t="str">
        <f t="shared" si="3"/>
        <v>N/A</v>
      </c>
      <c r="C101" s="32" t="str">
        <f>IF(Buildings!C102="","N/A",Buildings!C102)</f>
        <v>N/A</v>
      </c>
      <c r="D101" s="32" t="str">
        <f>IF(Buildings!D102="","N/A",Buildings!D102)</f>
        <v>N/A</v>
      </c>
      <c r="E101" s="32" t="str">
        <f>IF(Buildings!E102="","N/A",Buildings!E102)</f>
        <v>N/A</v>
      </c>
      <c r="F101" s="32" t="str">
        <f>IF(Buildings!F102="","N/A",Buildings!F102)</f>
        <v>N/A</v>
      </c>
      <c r="G101" s="32" t="str">
        <f>IF(Buildings!G102="","N/A",Buildings!G102)</f>
        <v>N/A</v>
      </c>
      <c r="H101" s="32" t="str">
        <f t="shared" si="2"/>
        <v>N/A</v>
      </c>
      <c r="I101" s="32" t="str">
        <f>IF(Buildings!H102="","N/A",Buildings!H102)</f>
        <v>N/A</v>
      </c>
      <c r="J101" s="32" t="str">
        <f>IF(Buildings!I102="","N/A",Buildings!I102)</f>
        <v>N/A</v>
      </c>
      <c r="K101" s="362" t="str">
        <f>IF(AND(Buildings!B102="",Buildings!C102&lt;&gt;""),0,IF(Buildings!B102="","N/A",IF(ISNUMBER(Buildings!B102),Buildings!B102,0)))</f>
        <v>N/A</v>
      </c>
    </row>
    <row r="102" spans="2:11">
      <c r="B102" s="32" t="str">
        <f t="shared" si="3"/>
        <v>N/A</v>
      </c>
      <c r="C102" s="32" t="str">
        <f>IF(Buildings!C103="","N/A",Buildings!C103)</f>
        <v>N/A</v>
      </c>
      <c r="D102" s="32" t="str">
        <f>IF(Buildings!D103="","N/A",Buildings!D103)</f>
        <v>N/A</v>
      </c>
      <c r="E102" s="32" t="str">
        <f>IF(Buildings!E103="","N/A",Buildings!E103)</f>
        <v>N/A</v>
      </c>
      <c r="F102" s="32" t="str">
        <f>IF(Buildings!F103="","N/A",Buildings!F103)</f>
        <v>N/A</v>
      </c>
      <c r="G102" s="32" t="str">
        <f>IF(Buildings!G103="","N/A",Buildings!G103)</f>
        <v>N/A</v>
      </c>
      <c r="H102" s="32" t="str">
        <f t="shared" si="2"/>
        <v>N/A</v>
      </c>
      <c r="I102" s="32" t="str">
        <f>IF(Buildings!H103="","N/A",Buildings!H103)</f>
        <v>N/A</v>
      </c>
      <c r="J102" s="32" t="str">
        <f>IF(Buildings!I103="","N/A",Buildings!I103)</f>
        <v>N/A</v>
      </c>
      <c r="K102" s="362" t="str">
        <f>IF(AND(Buildings!B103="",Buildings!C103&lt;&gt;""),0,IF(Buildings!B103="","N/A",IF(ISNUMBER(Buildings!B103),Buildings!B103,0)))</f>
        <v>N/A</v>
      </c>
    </row>
    <row r="103" spans="2:11">
      <c r="B103" s="32" t="str">
        <f t="shared" si="3"/>
        <v>N/A</v>
      </c>
      <c r="C103" s="32" t="str">
        <f>IF(Buildings!C104="","N/A",Buildings!C104)</f>
        <v>N/A</v>
      </c>
      <c r="D103" s="32" t="str">
        <f>IF(Buildings!D104="","N/A",Buildings!D104)</f>
        <v>N/A</v>
      </c>
      <c r="E103" s="32" t="str">
        <f>IF(Buildings!E104="","N/A",Buildings!E104)</f>
        <v>N/A</v>
      </c>
      <c r="F103" s="32" t="str">
        <f>IF(Buildings!F104="","N/A",Buildings!F104)</f>
        <v>N/A</v>
      </c>
      <c r="G103" s="32" t="str">
        <f>IF(Buildings!G104="","N/A",Buildings!G104)</f>
        <v>N/A</v>
      </c>
      <c r="H103" s="32" t="str">
        <f t="shared" si="2"/>
        <v>N/A</v>
      </c>
      <c r="I103" s="32" t="str">
        <f>IF(Buildings!H104="","N/A",Buildings!H104)</f>
        <v>N/A</v>
      </c>
      <c r="J103" s="32" t="str">
        <f>IF(Buildings!I104="","N/A",Buildings!I104)</f>
        <v>N/A</v>
      </c>
      <c r="K103" s="362" t="str">
        <f>IF(AND(Buildings!B104="",Buildings!C104&lt;&gt;""),0,IF(Buildings!B104="","N/A",IF(ISNUMBER(Buildings!B104),Buildings!B104,0)))</f>
        <v>N/A</v>
      </c>
    </row>
    <row r="104" spans="2:11">
      <c r="B104" s="32" t="str">
        <f t="shared" si="3"/>
        <v>N/A</v>
      </c>
      <c r="C104" s="32" t="str">
        <f>IF(Buildings!C105="","N/A",Buildings!C105)</f>
        <v>N/A</v>
      </c>
      <c r="D104" s="32" t="str">
        <f>IF(Buildings!D105="","N/A",Buildings!D105)</f>
        <v>N/A</v>
      </c>
      <c r="E104" s="32" t="str">
        <f>IF(Buildings!E105="","N/A",Buildings!E105)</f>
        <v>N/A</v>
      </c>
      <c r="F104" s="32" t="str">
        <f>IF(Buildings!F105="","N/A",Buildings!F105)</f>
        <v>N/A</v>
      </c>
      <c r="G104" s="32" t="str">
        <f>IF(Buildings!G105="","N/A",Buildings!G105)</f>
        <v>N/A</v>
      </c>
      <c r="H104" s="32" t="str">
        <f t="shared" si="2"/>
        <v>N/A</v>
      </c>
      <c r="I104" s="32" t="str">
        <f>IF(Buildings!H105="","N/A",Buildings!H105)</f>
        <v>N/A</v>
      </c>
      <c r="J104" s="32" t="str">
        <f>IF(Buildings!I105="","N/A",Buildings!I105)</f>
        <v>N/A</v>
      </c>
      <c r="K104" s="362" t="str">
        <f>IF(AND(Buildings!B105="",Buildings!C105&lt;&gt;""),0,IF(Buildings!B105="","N/A",IF(ISNUMBER(Buildings!B105),Buildings!B105,0)))</f>
        <v>N/A</v>
      </c>
    </row>
    <row r="105" spans="2:11">
      <c r="B105" s="32" t="str">
        <f t="shared" si="3"/>
        <v>N/A</v>
      </c>
      <c r="C105" s="32" t="str">
        <f>IF(Buildings!C106="","N/A",Buildings!C106)</f>
        <v>N/A</v>
      </c>
      <c r="D105" s="32" t="str">
        <f>IF(Buildings!D106="","N/A",Buildings!D106)</f>
        <v>N/A</v>
      </c>
      <c r="E105" s="32" t="str">
        <f>IF(Buildings!E106="","N/A",Buildings!E106)</f>
        <v>N/A</v>
      </c>
      <c r="F105" s="32" t="str">
        <f>IF(Buildings!F106="","N/A",Buildings!F106)</f>
        <v>N/A</v>
      </c>
      <c r="G105" s="32" t="str">
        <f>IF(Buildings!G106="","N/A",Buildings!G106)</f>
        <v>N/A</v>
      </c>
      <c r="H105" s="32" t="str">
        <f t="shared" si="2"/>
        <v>N/A</v>
      </c>
      <c r="I105" s="32" t="str">
        <f>IF(Buildings!H106="","N/A",Buildings!H106)</f>
        <v>N/A</v>
      </c>
      <c r="J105" s="32" t="str">
        <f>IF(Buildings!I106="","N/A",Buildings!I106)</f>
        <v>N/A</v>
      </c>
      <c r="K105" s="362" t="str">
        <f>IF(AND(Buildings!B106="",Buildings!C106&lt;&gt;""),0,IF(Buildings!B106="","N/A",IF(ISNUMBER(Buildings!B106),Buildings!B106,0)))</f>
        <v>N/A</v>
      </c>
    </row>
    <row r="106" spans="2:11">
      <c r="B106" s="32" t="str">
        <f t="shared" si="3"/>
        <v>N/A</v>
      </c>
      <c r="C106" s="32" t="str">
        <f>IF(Buildings!C107="","N/A",Buildings!C107)</f>
        <v>N/A</v>
      </c>
      <c r="D106" s="32" t="str">
        <f>IF(Buildings!D107="","N/A",Buildings!D107)</f>
        <v>N/A</v>
      </c>
      <c r="E106" s="32" t="str">
        <f>IF(Buildings!E107="","N/A",Buildings!E107)</f>
        <v>N/A</v>
      </c>
      <c r="F106" s="32" t="str">
        <f>IF(Buildings!F107="","N/A",Buildings!F107)</f>
        <v>N/A</v>
      </c>
      <c r="G106" s="32" t="str">
        <f>IF(Buildings!G107="","N/A",Buildings!G107)</f>
        <v>N/A</v>
      </c>
      <c r="H106" s="32" t="str">
        <f t="shared" si="2"/>
        <v>N/A</v>
      </c>
      <c r="I106" s="32" t="str">
        <f>IF(Buildings!H107="","N/A",Buildings!H107)</f>
        <v>N/A</v>
      </c>
      <c r="J106" s="32" t="str">
        <f>IF(Buildings!I107="","N/A",Buildings!I107)</f>
        <v>N/A</v>
      </c>
      <c r="K106" s="362" t="str">
        <f>IF(AND(Buildings!B107="",Buildings!C107&lt;&gt;""),0,IF(Buildings!B107="","N/A",IF(ISNUMBER(Buildings!B107),Buildings!B107,0)))</f>
        <v>N/A</v>
      </c>
    </row>
    <row r="107" spans="2:11">
      <c r="B107" s="32" t="str">
        <f t="shared" si="3"/>
        <v>N/A</v>
      </c>
      <c r="C107" s="32" t="str">
        <f>IF(Buildings!C108="","N/A",Buildings!C108)</f>
        <v>N/A</v>
      </c>
      <c r="D107" s="32" t="str">
        <f>IF(Buildings!D108="","N/A",Buildings!D108)</f>
        <v>N/A</v>
      </c>
      <c r="E107" s="32" t="str">
        <f>IF(Buildings!E108="","N/A",Buildings!E108)</f>
        <v>N/A</v>
      </c>
      <c r="F107" s="32" t="str">
        <f>IF(Buildings!F108="","N/A",Buildings!F108)</f>
        <v>N/A</v>
      </c>
      <c r="G107" s="32" t="str">
        <f>IF(Buildings!G108="","N/A",Buildings!G108)</f>
        <v>N/A</v>
      </c>
      <c r="H107" s="32" t="str">
        <f t="shared" si="2"/>
        <v>N/A</v>
      </c>
      <c r="I107" s="32" t="str">
        <f>IF(Buildings!H108="","N/A",Buildings!H108)</f>
        <v>N/A</v>
      </c>
      <c r="J107" s="32" t="str">
        <f>IF(Buildings!I108="","N/A",Buildings!I108)</f>
        <v>N/A</v>
      </c>
      <c r="K107" s="362" t="str">
        <f>IF(AND(Buildings!B108="",Buildings!C108&lt;&gt;""),0,IF(Buildings!B108="","N/A",IF(ISNUMBER(Buildings!B108),Buildings!B108,0)))</f>
        <v>N/A</v>
      </c>
    </row>
    <row r="108" spans="2:11">
      <c r="B108" s="32" t="str">
        <f t="shared" si="3"/>
        <v>N/A</v>
      </c>
      <c r="C108" s="32" t="str">
        <f>IF(Buildings!C109="","N/A",Buildings!C109)</f>
        <v>N/A</v>
      </c>
      <c r="D108" s="32" t="str">
        <f>IF(Buildings!D109="","N/A",Buildings!D109)</f>
        <v>N/A</v>
      </c>
      <c r="E108" s="32" t="str">
        <f>IF(Buildings!E109="","N/A",Buildings!E109)</f>
        <v>N/A</v>
      </c>
      <c r="F108" s="32" t="str">
        <f>IF(Buildings!F109="","N/A",Buildings!F109)</f>
        <v>N/A</v>
      </c>
      <c r="G108" s="32" t="str">
        <f>IF(Buildings!G109="","N/A",Buildings!G109)</f>
        <v>N/A</v>
      </c>
      <c r="H108" s="32" t="str">
        <f t="shared" si="2"/>
        <v>N/A</v>
      </c>
      <c r="I108" s="32" t="str">
        <f>IF(Buildings!H109="","N/A",Buildings!H109)</f>
        <v>N/A</v>
      </c>
      <c r="J108" s="32" t="str">
        <f>IF(Buildings!I109="","N/A",Buildings!I109)</f>
        <v>N/A</v>
      </c>
      <c r="K108" s="362" t="str">
        <f>IF(AND(Buildings!B109="",Buildings!C109&lt;&gt;""),0,IF(Buildings!B109="","N/A",IF(ISNUMBER(Buildings!B109),Buildings!B109,0)))</f>
        <v>N/A</v>
      </c>
    </row>
    <row r="109" spans="2:11">
      <c r="B109" s="32" t="str">
        <f t="shared" si="3"/>
        <v>N/A</v>
      </c>
      <c r="C109" s="32" t="str">
        <f>IF(Buildings!C110="","N/A",Buildings!C110)</f>
        <v>N/A</v>
      </c>
      <c r="D109" s="32" t="str">
        <f>IF(Buildings!D110="","N/A",Buildings!D110)</f>
        <v>N/A</v>
      </c>
      <c r="E109" s="32" t="str">
        <f>IF(Buildings!E110="","N/A",Buildings!E110)</f>
        <v>N/A</v>
      </c>
      <c r="F109" s="32" t="str">
        <f>IF(Buildings!F110="","N/A",Buildings!F110)</f>
        <v>N/A</v>
      </c>
      <c r="G109" s="32" t="str">
        <f>IF(Buildings!G110="","N/A",Buildings!G110)</f>
        <v>N/A</v>
      </c>
      <c r="H109" s="32" t="str">
        <f t="shared" si="2"/>
        <v>N/A</v>
      </c>
      <c r="I109" s="32" t="str">
        <f>IF(Buildings!H110="","N/A",Buildings!H110)</f>
        <v>N/A</v>
      </c>
      <c r="J109" s="32" t="str">
        <f>IF(Buildings!I110="","N/A",Buildings!I110)</f>
        <v>N/A</v>
      </c>
      <c r="K109" s="362" t="str">
        <f>IF(AND(Buildings!B110="",Buildings!C110&lt;&gt;""),0,IF(Buildings!B110="","N/A",IF(ISNUMBER(Buildings!B110),Buildings!B110,0)))</f>
        <v>N/A</v>
      </c>
    </row>
    <row r="110" spans="2:11">
      <c r="B110" s="32" t="str">
        <f t="shared" si="3"/>
        <v>N/A</v>
      </c>
      <c r="C110" s="32" t="str">
        <f>IF(Buildings!C111="","N/A",Buildings!C111)</f>
        <v>N/A</v>
      </c>
      <c r="D110" s="32" t="str">
        <f>IF(Buildings!D111="","N/A",Buildings!D111)</f>
        <v>N/A</v>
      </c>
      <c r="E110" s="32" t="str">
        <f>IF(Buildings!E111="","N/A",Buildings!E111)</f>
        <v>N/A</v>
      </c>
      <c r="F110" s="32" t="str">
        <f>IF(Buildings!F111="","N/A",Buildings!F111)</f>
        <v>N/A</v>
      </c>
      <c r="G110" s="32" t="str">
        <f>IF(Buildings!G111="","N/A",Buildings!G111)</f>
        <v>N/A</v>
      </c>
      <c r="H110" s="32" t="str">
        <f t="shared" si="2"/>
        <v>N/A</v>
      </c>
      <c r="I110" s="32" t="str">
        <f>IF(Buildings!H111="","N/A",Buildings!H111)</f>
        <v>N/A</v>
      </c>
      <c r="J110" s="32" t="str">
        <f>IF(Buildings!I111="","N/A",Buildings!I111)</f>
        <v>N/A</v>
      </c>
      <c r="K110" s="362" t="str">
        <f>IF(AND(Buildings!B111="",Buildings!C111&lt;&gt;""),0,IF(Buildings!B111="","N/A",IF(ISNUMBER(Buildings!B111),Buildings!B111,0)))</f>
        <v>N/A</v>
      </c>
    </row>
    <row r="111" spans="2:11">
      <c r="B111" s="32" t="str">
        <f t="shared" si="3"/>
        <v>N/A</v>
      </c>
      <c r="C111" s="32" t="str">
        <f>IF(Buildings!C112="","N/A",Buildings!C112)</f>
        <v>N/A</v>
      </c>
      <c r="D111" s="32" t="str">
        <f>IF(Buildings!D112="","N/A",Buildings!D112)</f>
        <v>N/A</v>
      </c>
      <c r="E111" s="32" t="str">
        <f>IF(Buildings!E112="","N/A",Buildings!E112)</f>
        <v>N/A</v>
      </c>
      <c r="F111" s="32" t="str">
        <f>IF(Buildings!F112="","N/A",Buildings!F112)</f>
        <v>N/A</v>
      </c>
      <c r="G111" s="32" t="str">
        <f>IF(Buildings!G112="","N/A",Buildings!G112)</f>
        <v>N/A</v>
      </c>
      <c r="H111" s="32" t="str">
        <f t="shared" si="2"/>
        <v>N/A</v>
      </c>
      <c r="I111" s="32" t="str">
        <f>IF(Buildings!H112="","N/A",Buildings!H112)</f>
        <v>N/A</v>
      </c>
      <c r="J111" s="32" t="str">
        <f>IF(Buildings!I112="","N/A",Buildings!I112)</f>
        <v>N/A</v>
      </c>
      <c r="K111" s="362" t="str">
        <f>IF(AND(Buildings!B112="",Buildings!C112&lt;&gt;""),0,IF(Buildings!B112="","N/A",IF(ISNUMBER(Buildings!B112),Buildings!B112,0)))</f>
        <v>N/A</v>
      </c>
    </row>
    <row r="112" spans="2:11">
      <c r="B112" s="32" t="str">
        <f t="shared" si="3"/>
        <v>N/A</v>
      </c>
      <c r="C112" s="32" t="str">
        <f>IF(Buildings!C113="","N/A",Buildings!C113)</f>
        <v>N/A</v>
      </c>
      <c r="D112" s="32" t="str">
        <f>IF(Buildings!D113="","N/A",Buildings!D113)</f>
        <v>N/A</v>
      </c>
      <c r="E112" s="32" t="str">
        <f>IF(Buildings!E113="","N/A",Buildings!E113)</f>
        <v>N/A</v>
      </c>
      <c r="F112" s="32" t="str">
        <f>IF(Buildings!F113="","N/A",Buildings!F113)</f>
        <v>N/A</v>
      </c>
      <c r="G112" s="32" t="str">
        <f>IF(Buildings!G113="","N/A",Buildings!G113)</f>
        <v>N/A</v>
      </c>
      <c r="H112" s="32" t="str">
        <f t="shared" si="2"/>
        <v>N/A</v>
      </c>
      <c r="I112" s="32" t="str">
        <f>IF(Buildings!H113="","N/A",Buildings!H113)</f>
        <v>N/A</v>
      </c>
      <c r="J112" s="32" t="str">
        <f>IF(Buildings!I113="","N/A",Buildings!I113)</f>
        <v>N/A</v>
      </c>
      <c r="K112" s="362" t="str">
        <f>IF(AND(Buildings!B113="",Buildings!C113&lt;&gt;""),0,IF(Buildings!B113="","N/A",IF(ISNUMBER(Buildings!B113),Buildings!B113,0)))</f>
        <v>N/A</v>
      </c>
    </row>
    <row r="113" spans="2:11">
      <c r="B113" s="32" t="str">
        <f t="shared" si="3"/>
        <v>N/A</v>
      </c>
      <c r="C113" s="32" t="str">
        <f>IF(Buildings!C114="","N/A",Buildings!C114)</f>
        <v>N/A</v>
      </c>
      <c r="D113" s="32" t="str">
        <f>IF(Buildings!D114="","N/A",Buildings!D114)</f>
        <v>N/A</v>
      </c>
      <c r="E113" s="32" t="str">
        <f>IF(Buildings!E114="","N/A",Buildings!E114)</f>
        <v>N/A</v>
      </c>
      <c r="F113" s="32" t="str">
        <f>IF(Buildings!F114="","N/A",Buildings!F114)</f>
        <v>N/A</v>
      </c>
      <c r="G113" s="32" t="str">
        <f>IF(Buildings!G114="","N/A",Buildings!G114)</f>
        <v>N/A</v>
      </c>
      <c r="H113" s="32" t="str">
        <f t="shared" si="2"/>
        <v>N/A</v>
      </c>
      <c r="I113" s="32" t="str">
        <f>IF(Buildings!H114="","N/A",Buildings!H114)</f>
        <v>N/A</v>
      </c>
      <c r="J113" s="32" t="str">
        <f>IF(Buildings!I114="","N/A",Buildings!I114)</f>
        <v>N/A</v>
      </c>
      <c r="K113" s="362" t="str">
        <f>IF(AND(Buildings!B114="",Buildings!C114&lt;&gt;""),0,IF(Buildings!B114="","N/A",IF(ISNUMBER(Buildings!B114),Buildings!B114,0)))</f>
        <v>N/A</v>
      </c>
    </row>
    <row r="114" spans="2:11">
      <c r="B114" s="32" t="str">
        <f t="shared" si="3"/>
        <v>N/A</v>
      </c>
      <c r="C114" s="32" t="str">
        <f>IF(Buildings!C115="","N/A",Buildings!C115)</f>
        <v>N/A</v>
      </c>
      <c r="D114" s="32" t="str">
        <f>IF(Buildings!D115="","N/A",Buildings!D115)</f>
        <v>N/A</v>
      </c>
      <c r="E114" s="32" t="str">
        <f>IF(Buildings!E115="","N/A",Buildings!E115)</f>
        <v>N/A</v>
      </c>
      <c r="F114" s="32" t="str">
        <f>IF(Buildings!F115="","N/A",Buildings!F115)</f>
        <v>N/A</v>
      </c>
      <c r="G114" s="32" t="str">
        <f>IF(Buildings!G115="","N/A",Buildings!G115)</f>
        <v>N/A</v>
      </c>
      <c r="H114" s="32" t="str">
        <f t="shared" si="2"/>
        <v>N/A</v>
      </c>
      <c r="I114" s="32" t="str">
        <f>IF(Buildings!H115="","N/A",Buildings!H115)</f>
        <v>N/A</v>
      </c>
      <c r="J114" s="32" t="str">
        <f>IF(Buildings!I115="","N/A",Buildings!I115)</f>
        <v>N/A</v>
      </c>
      <c r="K114" s="362" t="str">
        <f>IF(AND(Buildings!B115="",Buildings!C115&lt;&gt;""),0,IF(Buildings!B115="","N/A",IF(ISNUMBER(Buildings!B115),Buildings!B115,0)))</f>
        <v>N/A</v>
      </c>
    </row>
    <row r="115" spans="2:11">
      <c r="B115" s="32" t="str">
        <f t="shared" si="3"/>
        <v>N/A</v>
      </c>
      <c r="C115" s="32" t="str">
        <f>IF(Buildings!C116="","N/A",Buildings!C116)</f>
        <v>N/A</v>
      </c>
      <c r="D115" s="32" t="str">
        <f>IF(Buildings!D116="","N/A",Buildings!D116)</f>
        <v>N/A</v>
      </c>
      <c r="E115" s="32" t="str">
        <f>IF(Buildings!E116="","N/A",Buildings!E116)</f>
        <v>N/A</v>
      </c>
      <c r="F115" s="32" t="str">
        <f>IF(Buildings!F116="","N/A",Buildings!F116)</f>
        <v>N/A</v>
      </c>
      <c r="G115" s="32" t="str">
        <f>IF(Buildings!G116="","N/A",Buildings!G116)</f>
        <v>N/A</v>
      </c>
      <c r="H115" s="32" t="str">
        <f t="shared" si="2"/>
        <v>N/A</v>
      </c>
      <c r="I115" s="32" t="str">
        <f>IF(Buildings!H116="","N/A",Buildings!H116)</f>
        <v>N/A</v>
      </c>
      <c r="J115" s="32" t="str">
        <f>IF(Buildings!I116="","N/A",Buildings!I116)</f>
        <v>N/A</v>
      </c>
      <c r="K115" s="362" t="str">
        <f>IF(AND(Buildings!B116="",Buildings!C116&lt;&gt;""),0,IF(Buildings!B116="","N/A",IF(ISNUMBER(Buildings!B116),Buildings!B116,0)))</f>
        <v>N/A</v>
      </c>
    </row>
    <row r="116" spans="2:11">
      <c r="B116" s="32" t="str">
        <f t="shared" si="3"/>
        <v>N/A</v>
      </c>
      <c r="C116" s="32" t="str">
        <f>IF(Buildings!C117="","N/A",Buildings!C117)</f>
        <v>N/A</v>
      </c>
      <c r="D116" s="32" t="str">
        <f>IF(Buildings!D117="","N/A",Buildings!D117)</f>
        <v>N/A</v>
      </c>
      <c r="E116" s="32" t="str">
        <f>IF(Buildings!E117="","N/A",Buildings!E117)</f>
        <v>N/A</v>
      </c>
      <c r="F116" s="32" t="str">
        <f>IF(Buildings!F117="","N/A",Buildings!F117)</f>
        <v>N/A</v>
      </c>
      <c r="G116" s="32" t="str">
        <f>IF(Buildings!G117="","N/A",Buildings!G117)</f>
        <v>N/A</v>
      </c>
      <c r="H116" s="32" t="str">
        <f t="shared" si="2"/>
        <v>N/A</v>
      </c>
      <c r="I116" s="32" t="str">
        <f>IF(Buildings!H117="","N/A",Buildings!H117)</f>
        <v>N/A</v>
      </c>
      <c r="J116" s="32" t="str">
        <f>IF(Buildings!I117="","N/A",Buildings!I117)</f>
        <v>N/A</v>
      </c>
      <c r="K116" s="362" t="str">
        <f>IF(AND(Buildings!B117="",Buildings!C117&lt;&gt;""),0,IF(Buildings!B117="","N/A",IF(ISNUMBER(Buildings!B117),Buildings!B117,0)))</f>
        <v>N/A</v>
      </c>
    </row>
    <row r="117" spans="2:11">
      <c r="B117" s="32" t="str">
        <f t="shared" si="3"/>
        <v>N/A</v>
      </c>
      <c r="C117" s="32" t="str">
        <f>IF(Buildings!C118="","N/A",Buildings!C118)</f>
        <v>N/A</v>
      </c>
      <c r="D117" s="32" t="str">
        <f>IF(Buildings!D118="","N/A",Buildings!D118)</f>
        <v>N/A</v>
      </c>
      <c r="E117" s="32" t="str">
        <f>IF(Buildings!E118="","N/A",Buildings!E118)</f>
        <v>N/A</v>
      </c>
      <c r="F117" s="32" t="str">
        <f>IF(Buildings!F118="","N/A",Buildings!F118)</f>
        <v>N/A</v>
      </c>
      <c r="G117" s="32" t="str">
        <f>IF(Buildings!G118="","N/A",Buildings!G118)</f>
        <v>N/A</v>
      </c>
      <c r="H117" s="32" t="str">
        <f t="shared" si="2"/>
        <v>N/A</v>
      </c>
      <c r="I117" s="32" t="str">
        <f>IF(Buildings!H118="","N/A",Buildings!H118)</f>
        <v>N/A</v>
      </c>
      <c r="J117" s="32" t="str">
        <f>IF(Buildings!I118="","N/A",Buildings!I118)</f>
        <v>N/A</v>
      </c>
      <c r="K117" s="362" t="str">
        <f>IF(AND(Buildings!B118="",Buildings!C118&lt;&gt;""),0,IF(Buildings!B118="","N/A",IF(ISNUMBER(Buildings!B118),Buildings!B118,0)))</f>
        <v>N/A</v>
      </c>
    </row>
    <row r="118" spans="2:11">
      <c r="B118" s="32" t="str">
        <f t="shared" si="3"/>
        <v>N/A</v>
      </c>
      <c r="C118" s="32" t="str">
        <f>IF(Buildings!C119="","N/A",Buildings!C119)</f>
        <v>N/A</v>
      </c>
      <c r="D118" s="32" t="str">
        <f>IF(Buildings!D119="","N/A",Buildings!D119)</f>
        <v>N/A</v>
      </c>
      <c r="E118" s="32" t="str">
        <f>IF(Buildings!E119="","N/A",Buildings!E119)</f>
        <v>N/A</v>
      </c>
      <c r="F118" s="32" t="str">
        <f>IF(Buildings!F119="","N/A",Buildings!F119)</f>
        <v>N/A</v>
      </c>
      <c r="G118" s="32" t="str">
        <f>IF(Buildings!G119="","N/A",Buildings!G119)</f>
        <v>N/A</v>
      </c>
      <c r="H118" s="32" t="str">
        <f t="shared" si="2"/>
        <v>N/A</v>
      </c>
      <c r="I118" s="32" t="str">
        <f>IF(Buildings!H119="","N/A",Buildings!H119)</f>
        <v>N/A</v>
      </c>
      <c r="J118" s="32" t="str">
        <f>IF(Buildings!I119="","N/A",Buildings!I119)</f>
        <v>N/A</v>
      </c>
      <c r="K118" s="362" t="str">
        <f>IF(AND(Buildings!B119="",Buildings!C119&lt;&gt;""),0,IF(Buildings!B119="","N/A",IF(ISNUMBER(Buildings!B119),Buildings!B119,0)))</f>
        <v>N/A</v>
      </c>
    </row>
    <row r="119" spans="2:11">
      <c r="B119" s="32" t="str">
        <f t="shared" si="3"/>
        <v>N/A</v>
      </c>
      <c r="C119" s="32" t="str">
        <f>IF(Buildings!C120="","N/A",Buildings!C120)</f>
        <v>N/A</v>
      </c>
      <c r="D119" s="32" t="str">
        <f>IF(Buildings!D120="","N/A",Buildings!D120)</f>
        <v>N/A</v>
      </c>
      <c r="E119" s="32" t="str">
        <f>IF(Buildings!E120="","N/A",Buildings!E120)</f>
        <v>N/A</v>
      </c>
      <c r="F119" s="32" t="str">
        <f>IF(Buildings!F120="","N/A",Buildings!F120)</f>
        <v>N/A</v>
      </c>
      <c r="G119" s="32" t="str">
        <f>IF(Buildings!G120="","N/A",Buildings!G120)</f>
        <v>N/A</v>
      </c>
      <c r="H119" s="32" t="str">
        <f t="shared" si="2"/>
        <v>N/A</v>
      </c>
      <c r="I119" s="32" t="str">
        <f>IF(Buildings!H120="","N/A",Buildings!H120)</f>
        <v>N/A</v>
      </c>
      <c r="J119" s="32" t="str">
        <f>IF(Buildings!I120="","N/A",Buildings!I120)</f>
        <v>N/A</v>
      </c>
      <c r="K119" s="362" t="str">
        <f>IF(AND(Buildings!B120="",Buildings!C120&lt;&gt;""),0,IF(Buildings!B120="","N/A",IF(ISNUMBER(Buildings!B120),Buildings!B120,0)))</f>
        <v>N/A</v>
      </c>
    </row>
    <row r="120" spans="2:11">
      <c r="B120" s="32" t="str">
        <f t="shared" si="3"/>
        <v>N/A</v>
      </c>
      <c r="C120" s="32" t="str">
        <f>IF(Buildings!C121="","N/A",Buildings!C121)</f>
        <v>N/A</v>
      </c>
      <c r="D120" s="32" t="str">
        <f>IF(Buildings!D121="","N/A",Buildings!D121)</f>
        <v>N/A</v>
      </c>
      <c r="E120" s="32" t="str">
        <f>IF(Buildings!E121="","N/A",Buildings!E121)</f>
        <v>N/A</v>
      </c>
      <c r="F120" s="32" t="str">
        <f>IF(Buildings!F121="","N/A",Buildings!F121)</f>
        <v>N/A</v>
      </c>
      <c r="G120" s="32" t="str">
        <f>IF(Buildings!G121="","N/A",Buildings!G121)</f>
        <v>N/A</v>
      </c>
      <c r="H120" s="32" t="str">
        <f t="shared" si="2"/>
        <v>N/A</v>
      </c>
      <c r="I120" s="32" t="str">
        <f>IF(Buildings!H121="","N/A",Buildings!H121)</f>
        <v>N/A</v>
      </c>
      <c r="J120" s="32" t="str">
        <f>IF(Buildings!I121="","N/A",Buildings!I121)</f>
        <v>N/A</v>
      </c>
      <c r="K120" s="362" t="str">
        <f>IF(AND(Buildings!B121="",Buildings!C121&lt;&gt;""),0,IF(Buildings!B121="","N/A",IF(ISNUMBER(Buildings!B121),Buildings!B121,0)))</f>
        <v>N/A</v>
      </c>
    </row>
    <row r="121" spans="2:11">
      <c r="B121" s="32" t="str">
        <f t="shared" si="3"/>
        <v>N/A</v>
      </c>
      <c r="C121" s="32" t="str">
        <f>IF(Buildings!C122="","N/A",Buildings!C122)</f>
        <v>N/A</v>
      </c>
      <c r="D121" s="32" t="str">
        <f>IF(Buildings!D122="","N/A",Buildings!D122)</f>
        <v>N/A</v>
      </c>
      <c r="E121" s="32" t="str">
        <f>IF(Buildings!E122="","N/A",Buildings!E122)</f>
        <v>N/A</v>
      </c>
      <c r="F121" s="32" t="str">
        <f>IF(Buildings!F122="","N/A",Buildings!F122)</f>
        <v>N/A</v>
      </c>
      <c r="G121" s="32" t="str">
        <f>IF(Buildings!G122="","N/A",Buildings!G122)</f>
        <v>N/A</v>
      </c>
      <c r="H121" s="32" t="str">
        <f t="shared" si="2"/>
        <v>N/A</v>
      </c>
      <c r="I121" s="32" t="str">
        <f>IF(Buildings!H122="","N/A",Buildings!H122)</f>
        <v>N/A</v>
      </c>
      <c r="J121" s="32" t="str">
        <f>IF(Buildings!I122="","N/A",Buildings!I122)</f>
        <v>N/A</v>
      </c>
      <c r="K121" s="362" t="str">
        <f>IF(AND(Buildings!B122="",Buildings!C122&lt;&gt;""),0,IF(Buildings!B122="","N/A",IF(ISNUMBER(Buildings!B122),Buildings!B122,0)))</f>
        <v>N/A</v>
      </c>
    </row>
    <row r="122" spans="2:11">
      <c r="B122" s="32" t="str">
        <f t="shared" si="3"/>
        <v>N/A</v>
      </c>
      <c r="C122" s="32" t="str">
        <f>IF(Buildings!C123="","N/A",Buildings!C123)</f>
        <v>N/A</v>
      </c>
      <c r="D122" s="32" t="str">
        <f>IF(Buildings!D123="","N/A",Buildings!D123)</f>
        <v>N/A</v>
      </c>
      <c r="E122" s="32" t="str">
        <f>IF(Buildings!E123="","N/A",Buildings!E123)</f>
        <v>N/A</v>
      </c>
      <c r="F122" s="32" t="str">
        <f>IF(Buildings!F123="","N/A",Buildings!F123)</f>
        <v>N/A</v>
      </c>
      <c r="G122" s="32" t="str">
        <f>IF(Buildings!G123="","N/A",Buildings!G123)</f>
        <v>N/A</v>
      </c>
      <c r="H122" s="32" t="str">
        <f t="shared" si="2"/>
        <v>N/A</v>
      </c>
      <c r="I122" s="32" t="str">
        <f>IF(Buildings!H123="","N/A",Buildings!H123)</f>
        <v>N/A</v>
      </c>
      <c r="J122" s="32" t="str">
        <f>IF(Buildings!I123="","N/A",Buildings!I123)</f>
        <v>N/A</v>
      </c>
      <c r="K122" s="362" t="str">
        <f>IF(AND(Buildings!B123="",Buildings!C123&lt;&gt;""),0,IF(Buildings!B123="","N/A",IF(ISNUMBER(Buildings!B123),Buildings!B123,0)))</f>
        <v>N/A</v>
      </c>
    </row>
    <row r="123" spans="2:11">
      <c r="B123" s="32" t="str">
        <f t="shared" si="3"/>
        <v>N/A</v>
      </c>
      <c r="C123" s="32" t="str">
        <f>IF(Buildings!C124="","N/A",Buildings!C124)</f>
        <v>N/A</v>
      </c>
      <c r="D123" s="32" t="str">
        <f>IF(Buildings!D124="","N/A",Buildings!D124)</f>
        <v>N/A</v>
      </c>
      <c r="E123" s="32" t="str">
        <f>IF(Buildings!E124="","N/A",Buildings!E124)</f>
        <v>N/A</v>
      </c>
      <c r="F123" s="32" t="str">
        <f>IF(Buildings!F124="","N/A",Buildings!F124)</f>
        <v>N/A</v>
      </c>
      <c r="G123" s="32" t="str">
        <f>IF(Buildings!G124="","N/A",Buildings!G124)</f>
        <v>N/A</v>
      </c>
      <c r="H123" s="32" t="str">
        <f t="shared" si="2"/>
        <v>N/A</v>
      </c>
      <c r="I123" s="32" t="str">
        <f>IF(Buildings!H124="","N/A",Buildings!H124)</f>
        <v>N/A</v>
      </c>
      <c r="J123" s="32" t="str">
        <f>IF(Buildings!I124="","N/A",Buildings!I124)</f>
        <v>N/A</v>
      </c>
      <c r="K123" s="362" t="str">
        <f>IF(AND(Buildings!B124="",Buildings!C124&lt;&gt;""),0,IF(Buildings!B124="","N/A",IF(ISNUMBER(Buildings!B124),Buildings!B124,0)))</f>
        <v>N/A</v>
      </c>
    </row>
    <row r="124" spans="2:11">
      <c r="B124" s="32" t="str">
        <f t="shared" si="3"/>
        <v>N/A</v>
      </c>
      <c r="C124" s="32" t="str">
        <f>IF(Buildings!C125="","N/A",Buildings!C125)</f>
        <v>N/A</v>
      </c>
      <c r="D124" s="32" t="str">
        <f>IF(Buildings!D125="","N/A",Buildings!D125)</f>
        <v>N/A</v>
      </c>
      <c r="E124" s="32" t="str">
        <f>IF(Buildings!E125="","N/A",Buildings!E125)</f>
        <v>N/A</v>
      </c>
      <c r="F124" s="32" t="str">
        <f>IF(Buildings!F125="","N/A",Buildings!F125)</f>
        <v>N/A</v>
      </c>
      <c r="G124" s="32" t="str">
        <f>IF(Buildings!G125="","N/A",Buildings!G125)</f>
        <v>N/A</v>
      </c>
      <c r="H124" s="32" t="str">
        <f t="shared" si="2"/>
        <v>N/A</v>
      </c>
      <c r="I124" s="32" t="str">
        <f>IF(Buildings!H125="","N/A",Buildings!H125)</f>
        <v>N/A</v>
      </c>
      <c r="J124" s="32" t="str">
        <f>IF(Buildings!I125="","N/A",Buildings!I125)</f>
        <v>N/A</v>
      </c>
      <c r="K124" s="362" t="str">
        <f>IF(AND(Buildings!B125="",Buildings!C125&lt;&gt;""),0,IF(Buildings!B125="","N/A",IF(ISNUMBER(Buildings!B125),Buildings!B125,0)))</f>
        <v>N/A</v>
      </c>
    </row>
    <row r="125" spans="2:11">
      <c r="B125" s="32" t="str">
        <f t="shared" si="3"/>
        <v>N/A</v>
      </c>
      <c r="C125" s="32" t="str">
        <f>IF(Buildings!C126="","N/A",Buildings!C126)</f>
        <v>N/A</v>
      </c>
      <c r="D125" s="32" t="str">
        <f>IF(Buildings!D126="","N/A",Buildings!D126)</f>
        <v>N/A</v>
      </c>
      <c r="E125" s="32" t="str">
        <f>IF(Buildings!E126="","N/A",Buildings!E126)</f>
        <v>N/A</v>
      </c>
      <c r="F125" s="32" t="str">
        <f>IF(Buildings!F126="","N/A",Buildings!F126)</f>
        <v>N/A</v>
      </c>
      <c r="G125" s="32" t="str">
        <f>IF(Buildings!G126="","N/A",Buildings!G126)</f>
        <v>N/A</v>
      </c>
      <c r="H125" s="32" t="str">
        <f t="shared" si="2"/>
        <v>N/A</v>
      </c>
      <c r="I125" s="32" t="str">
        <f>IF(Buildings!H126="","N/A",Buildings!H126)</f>
        <v>N/A</v>
      </c>
      <c r="J125" s="32" t="str">
        <f>IF(Buildings!I126="","N/A",Buildings!I126)</f>
        <v>N/A</v>
      </c>
      <c r="K125" s="362" t="str">
        <f>IF(AND(Buildings!B126="",Buildings!C126&lt;&gt;""),0,IF(Buildings!B126="","N/A",IF(ISNUMBER(Buildings!B126),Buildings!B126,0)))</f>
        <v>N/A</v>
      </c>
    </row>
    <row r="126" spans="2:11">
      <c r="B126" s="32" t="str">
        <f t="shared" si="3"/>
        <v>N/A</v>
      </c>
      <c r="C126" s="32" t="str">
        <f>IF(Buildings!C127="","N/A",Buildings!C127)</f>
        <v>N/A</v>
      </c>
      <c r="D126" s="32" t="str">
        <f>IF(Buildings!D127="","N/A",Buildings!D127)</f>
        <v>N/A</v>
      </c>
      <c r="E126" s="32" t="str">
        <f>IF(Buildings!E127="","N/A",Buildings!E127)</f>
        <v>N/A</v>
      </c>
      <c r="F126" s="32" t="str">
        <f>IF(Buildings!F127="","N/A",Buildings!F127)</f>
        <v>N/A</v>
      </c>
      <c r="G126" s="32" t="str">
        <f>IF(Buildings!G127="","N/A",Buildings!G127)</f>
        <v>N/A</v>
      </c>
      <c r="H126" s="32" t="str">
        <f t="shared" si="2"/>
        <v>N/A</v>
      </c>
      <c r="I126" s="32" t="str">
        <f>IF(Buildings!H127="","N/A",Buildings!H127)</f>
        <v>N/A</v>
      </c>
      <c r="J126" s="32" t="str">
        <f>IF(Buildings!I127="","N/A",Buildings!I127)</f>
        <v>N/A</v>
      </c>
      <c r="K126" s="362" t="str">
        <f>IF(AND(Buildings!B127="",Buildings!C127&lt;&gt;""),0,IF(Buildings!B127="","N/A",IF(ISNUMBER(Buildings!B127),Buildings!B127,0)))</f>
        <v>N/A</v>
      </c>
    </row>
    <row r="127" spans="2:11">
      <c r="B127" s="32" t="str">
        <f t="shared" si="3"/>
        <v>N/A</v>
      </c>
      <c r="C127" s="32" t="str">
        <f>IF(Buildings!C128="","N/A",Buildings!C128)</f>
        <v>N/A</v>
      </c>
      <c r="D127" s="32" t="str">
        <f>IF(Buildings!D128="","N/A",Buildings!D128)</f>
        <v>N/A</v>
      </c>
      <c r="E127" s="32" t="str">
        <f>IF(Buildings!E128="","N/A",Buildings!E128)</f>
        <v>N/A</v>
      </c>
      <c r="F127" s="32" t="str">
        <f>IF(Buildings!F128="","N/A",Buildings!F128)</f>
        <v>N/A</v>
      </c>
      <c r="G127" s="32" t="str">
        <f>IF(Buildings!G128="","N/A",Buildings!G128)</f>
        <v>N/A</v>
      </c>
      <c r="H127" s="32" t="str">
        <f t="shared" si="2"/>
        <v>N/A</v>
      </c>
      <c r="I127" s="32" t="str">
        <f>IF(Buildings!H128="","N/A",Buildings!H128)</f>
        <v>N/A</v>
      </c>
      <c r="J127" s="32" t="str">
        <f>IF(Buildings!I128="","N/A",Buildings!I128)</f>
        <v>N/A</v>
      </c>
      <c r="K127" s="362" t="str">
        <f>IF(AND(Buildings!B128="",Buildings!C128&lt;&gt;""),0,IF(Buildings!B128="","N/A",IF(ISNUMBER(Buildings!B128),Buildings!B128,0)))</f>
        <v>N/A</v>
      </c>
    </row>
    <row r="128" spans="2:11">
      <c r="B128" s="32" t="str">
        <f t="shared" si="3"/>
        <v>N/A</v>
      </c>
      <c r="C128" s="32" t="str">
        <f>IF(Buildings!C129="","N/A",Buildings!C129)</f>
        <v>N/A</v>
      </c>
      <c r="D128" s="32" t="str">
        <f>IF(Buildings!D129="","N/A",Buildings!D129)</f>
        <v>N/A</v>
      </c>
      <c r="E128" s="32" t="str">
        <f>IF(Buildings!E129="","N/A",Buildings!E129)</f>
        <v>N/A</v>
      </c>
      <c r="F128" s="32" t="str">
        <f>IF(Buildings!F129="","N/A",Buildings!F129)</f>
        <v>N/A</v>
      </c>
      <c r="G128" s="32" t="str">
        <f>IF(Buildings!G129="","N/A",Buildings!G129)</f>
        <v>N/A</v>
      </c>
      <c r="H128" s="32" t="str">
        <f t="shared" si="2"/>
        <v>N/A</v>
      </c>
      <c r="I128" s="32" t="str">
        <f>IF(Buildings!H129="","N/A",Buildings!H129)</f>
        <v>N/A</v>
      </c>
      <c r="J128" s="32" t="str">
        <f>IF(Buildings!I129="","N/A",Buildings!I129)</f>
        <v>N/A</v>
      </c>
      <c r="K128" s="362" t="str">
        <f>IF(AND(Buildings!B129="",Buildings!C129&lt;&gt;""),0,IF(Buildings!B129="","N/A",IF(ISNUMBER(Buildings!B129),Buildings!B129,0)))</f>
        <v>N/A</v>
      </c>
    </row>
    <row r="129" spans="2:11">
      <c r="B129" s="32" t="str">
        <f t="shared" si="3"/>
        <v>N/A</v>
      </c>
      <c r="C129" s="32" t="str">
        <f>IF(Buildings!C130="","N/A",Buildings!C130)</f>
        <v>N/A</v>
      </c>
      <c r="D129" s="32" t="str">
        <f>IF(Buildings!D130="","N/A",Buildings!D130)</f>
        <v>N/A</v>
      </c>
      <c r="E129" s="32" t="str">
        <f>IF(Buildings!E130="","N/A",Buildings!E130)</f>
        <v>N/A</v>
      </c>
      <c r="F129" s="32" t="str">
        <f>IF(Buildings!F130="","N/A",Buildings!F130)</f>
        <v>N/A</v>
      </c>
      <c r="G129" s="32" t="str">
        <f>IF(Buildings!G130="","N/A",Buildings!G130)</f>
        <v>N/A</v>
      </c>
      <c r="H129" s="32" t="str">
        <f t="shared" si="2"/>
        <v>N/A</v>
      </c>
      <c r="I129" s="32" t="str">
        <f>IF(Buildings!H130="","N/A",Buildings!H130)</f>
        <v>N/A</v>
      </c>
      <c r="J129" s="32" t="str">
        <f>IF(Buildings!I130="","N/A",Buildings!I130)</f>
        <v>N/A</v>
      </c>
      <c r="K129" s="362" t="str">
        <f>IF(AND(Buildings!B130="",Buildings!C130&lt;&gt;""),0,IF(Buildings!B130="","N/A",IF(ISNUMBER(Buildings!B130),Buildings!B130,0)))</f>
        <v>N/A</v>
      </c>
    </row>
    <row r="130" spans="2:11">
      <c r="B130" s="32" t="str">
        <f t="shared" si="3"/>
        <v>N/A</v>
      </c>
      <c r="C130" s="32" t="str">
        <f>IF(Buildings!C131="","N/A",Buildings!C131)</f>
        <v>N/A</v>
      </c>
      <c r="D130" s="32" t="str">
        <f>IF(Buildings!D131="","N/A",Buildings!D131)</f>
        <v>N/A</v>
      </c>
      <c r="E130" s="32" t="str">
        <f>IF(Buildings!E131="","N/A",Buildings!E131)</f>
        <v>N/A</v>
      </c>
      <c r="F130" s="32" t="str">
        <f>IF(Buildings!F131="","N/A",Buildings!F131)</f>
        <v>N/A</v>
      </c>
      <c r="G130" s="32" t="str">
        <f>IF(Buildings!G131="","N/A",Buildings!G131)</f>
        <v>N/A</v>
      </c>
      <c r="H130" s="32" t="str">
        <f t="shared" ref="H130:H193" si="4">IF(B130="N/A","N/A",UPPER(TRIM(ProbuildName)))</f>
        <v>N/A</v>
      </c>
      <c r="I130" s="32" t="str">
        <f>IF(Buildings!H131="","N/A",Buildings!H131)</f>
        <v>N/A</v>
      </c>
      <c r="J130" s="32" t="str">
        <f>IF(Buildings!I131="","N/A",Buildings!I131)</f>
        <v>N/A</v>
      </c>
      <c r="K130" s="362" t="str">
        <f>IF(AND(Buildings!B131="",Buildings!C131&lt;&gt;""),0,IF(Buildings!B131="","N/A",IF(ISNUMBER(Buildings!B131),Buildings!B131,0)))</f>
        <v>N/A</v>
      </c>
    </row>
    <row r="131" spans="2:11">
      <c r="B131" s="32" t="str">
        <f t="shared" ref="B131:B194" si="5">IF(K131="N/A","N/A","")</f>
        <v>N/A</v>
      </c>
      <c r="C131" s="32" t="str">
        <f>IF(Buildings!C132="","N/A",Buildings!C132)</f>
        <v>N/A</v>
      </c>
      <c r="D131" s="32" t="str">
        <f>IF(Buildings!D132="","N/A",Buildings!D132)</f>
        <v>N/A</v>
      </c>
      <c r="E131" s="32" t="str">
        <f>IF(Buildings!E132="","N/A",Buildings!E132)</f>
        <v>N/A</v>
      </c>
      <c r="F131" s="32" t="str">
        <f>IF(Buildings!F132="","N/A",Buildings!F132)</f>
        <v>N/A</v>
      </c>
      <c r="G131" s="32" t="str">
        <f>IF(Buildings!G132="","N/A",Buildings!G132)</f>
        <v>N/A</v>
      </c>
      <c r="H131" s="32" t="str">
        <f t="shared" si="4"/>
        <v>N/A</v>
      </c>
      <c r="I131" s="32" t="str">
        <f>IF(Buildings!H132="","N/A",Buildings!H132)</f>
        <v>N/A</v>
      </c>
      <c r="J131" s="32" t="str">
        <f>IF(Buildings!I132="","N/A",Buildings!I132)</f>
        <v>N/A</v>
      </c>
      <c r="K131" s="362" t="str">
        <f>IF(AND(Buildings!B132="",Buildings!C132&lt;&gt;""),0,IF(Buildings!B132="","N/A",IF(ISNUMBER(Buildings!B132),Buildings!B132,0)))</f>
        <v>N/A</v>
      </c>
    </row>
    <row r="132" spans="2:11">
      <c r="B132" s="32" t="str">
        <f t="shared" si="5"/>
        <v>N/A</v>
      </c>
      <c r="C132" s="32" t="str">
        <f>IF(Buildings!C133="","N/A",Buildings!C133)</f>
        <v>N/A</v>
      </c>
      <c r="D132" s="32" t="str">
        <f>IF(Buildings!D133="","N/A",Buildings!D133)</f>
        <v>N/A</v>
      </c>
      <c r="E132" s="32" t="str">
        <f>IF(Buildings!E133="","N/A",Buildings!E133)</f>
        <v>N/A</v>
      </c>
      <c r="F132" s="32" t="str">
        <f>IF(Buildings!F133="","N/A",Buildings!F133)</f>
        <v>N/A</v>
      </c>
      <c r="G132" s="32" t="str">
        <f>IF(Buildings!G133="","N/A",Buildings!G133)</f>
        <v>N/A</v>
      </c>
      <c r="H132" s="32" t="str">
        <f t="shared" si="4"/>
        <v>N/A</v>
      </c>
      <c r="I132" s="32" t="str">
        <f>IF(Buildings!H133="","N/A",Buildings!H133)</f>
        <v>N/A</v>
      </c>
      <c r="J132" s="32" t="str">
        <f>IF(Buildings!I133="","N/A",Buildings!I133)</f>
        <v>N/A</v>
      </c>
      <c r="K132" s="362" t="str">
        <f>IF(AND(Buildings!B133="",Buildings!C133&lt;&gt;""),0,IF(Buildings!B133="","N/A",IF(ISNUMBER(Buildings!B133),Buildings!B133,0)))</f>
        <v>N/A</v>
      </c>
    </row>
    <row r="133" spans="2:11">
      <c r="B133" s="32" t="str">
        <f t="shared" si="5"/>
        <v>N/A</v>
      </c>
      <c r="C133" s="32" t="str">
        <f>IF(Buildings!C134="","N/A",Buildings!C134)</f>
        <v>N/A</v>
      </c>
      <c r="D133" s="32" t="str">
        <f>IF(Buildings!D134="","N/A",Buildings!D134)</f>
        <v>N/A</v>
      </c>
      <c r="E133" s="32" t="str">
        <f>IF(Buildings!E134="","N/A",Buildings!E134)</f>
        <v>N/A</v>
      </c>
      <c r="F133" s="32" t="str">
        <f>IF(Buildings!F134="","N/A",Buildings!F134)</f>
        <v>N/A</v>
      </c>
      <c r="G133" s="32" t="str">
        <f>IF(Buildings!G134="","N/A",Buildings!G134)</f>
        <v>N/A</v>
      </c>
      <c r="H133" s="32" t="str">
        <f t="shared" si="4"/>
        <v>N/A</v>
      </c>
      <c r="I133" s="32" t="str">
        <f>IF(Buildings!H134="","N/A",Buildings!H134)</f>
        <v>N/A</v>
      </c>
      <c r="J133" s="32" t="str">
        <f>IF(Buildings!I134="","N/A",Buildings!I134)</f>
        <v>N/A</v>
      </c>
      <c r="K133" s="362" t="str">
        <f>IF(AND(Buildings!B134="",Buildings!C134&lt;&gt;""),0,IF(Buildings!B134="","N/A",IF(ISNUMBER(Buildings!B134),Buildings!B134,0)))</f>
        <v>N/A</v>
      </c>
    </row>
    <row r="134" spans="2:11">
      <c r="B134" s="32" t="str">
        <f t="shared" si="5"/>
        <v>N/A</v>
      </c>
      <c r="C134" s="32" t="str">
        <f>IF(Buildings!C135="","N/A",Buildings!C135)</f>
        <v>N/A</v>
      </c>
      <c r="D134" s="32" t="str">
        <f>IF(Buildings!D135="","N/A",Buildings!D135)</f>
        <v>N/A</v>
      </c>
      <c r="E134" s="32" t="str">
        <f>IF(Buildings!E135="","N/A",Buildings!E135)</f>
        <v>N/A</v>
      </c>
      <c r="F134" s="32" t="str">
        <f>IF(Buildings!F135="","N/A",Buildings!F135)</f>
        <v>N/A</v>
      </c>
      <c r="G134" s="32" t="str">
        <f>IF(Buildings!G135="","N/A",Buildings!G135)</f>
        <v>N/A</v>
      </c>
      <c r="H134" s="32" t="str">
        <f t="shared" si="4"/>
        <v>N/A</v>
      </c>
      <c r="I134" s="32" t="str">
        <f>IF(Buildings!H135="","N/A",Buildings!H135)</f>
        <v>N/A</v>
      </c>
      <c r="J134" s="32" t="str">
        <f>IF(Buildings!I135="","N/A",Buildings!I135)</f>
        <v>N/A</v>
      </c>
      <c r="K134" s="362" t="str">
        <f>IF(AND(Buildings!B135="",Buildings!C135&lt;&gt;""),0,IF(Buildings!B135="","N/A",IF(ISNUMBER(Buildings!B135),Buildings!B135,0)))</f>
        <v>N/A</v>
      </c>
    </row>
    <row r="135" spans="2:11">
      <c r="B135" s="32" t="str">
        <f t="shared" si="5"/>
        <v>N/A</v>
      </c>
      <c r="C135" s="32" t="str">
        <f>IF(Buildings!C136="","N/A",Buildings!C136)</f>
        <v>N/A</v>
      </c>
      <c r="D135" s="32" t="str">
        <f>IF(Buildings!D136="","N/A",Buildings!D136)</f>
        <v>N/A</v>
      </c>
      <c r="E135" s="32" t="str">
        <f>IF(Buildings!E136="","N/A",Buildings!E136)</f>
        <v>N/A</v>
      </c>
      <c r="F135" s="32" t="str">
        <f>IF(Buildings!F136="","N/A",Buildings!F136)</f>
        <v>N/A</v>
      </c>
      <c r="G135" s="32" t="str">
        <f>IF(Buildings!G136="","N/A",Buildings!G136)</f>
        <v>N/A</v>
      </c>
      <c r="H135" s="32" t="str">
        <f t="shared" si="4"/>
        <v>N/A</v>
      </c>
      <c r="I135" s="32" t="str">
        <f>IF(Buildings!H136="","N/A",Buildings!H136)</f>
        <v>N/A</v>
      </c>
      <c r="J135" s="32" t="str">
        <f>IF(Buildings!I136="","N/A",Buildings!I136)</f>
        <v>N/A</v>
      </c>
      <c r="K135" s="362" t="str">
        <f>IF(AND(Buildings!B136="",Buildings!C136&lt;&gt;""),0,IF(Buildings!B136="","N/A",IF(ISNUMBER(Buildings!B136),Buildings!B136,0)))</f>
        <v>N/A</v>
      </c>
    </row>
    <row r="136" spans="2:11">
      <c r="B136" s="32" t="str">
        <f t="shared" si="5"/>
        <v>N/A</v>
      </c>
      <c r="C136" s="32" t="str">
        <f>IF(Buildings!C137="","N/A",Buildings!C137)</f>
        <v>N/A</v>
      </c>
      <c r="D136" s="32" t="str">
        <f>IF(Buildings!D137="","N/A",Buildings!D137)</f>
        <v>N/A</v>
      </c>
      <c r="E136" s="32" t="str">
        <f>IF(Buildings!E137="","N/A",Buildings!E137)</f>
        <v>N/A</v>
      </c>
      <c r="F136" s="32" t="str">
        <f>IF(Buildings!F137="","N/A",Buildings!F137)</f>
        <v>N/A</v>
      </c>
      <c r="G136" s="32" t="str">
        <f>IF(Buildings!G137="","N/A",Buildings!G137)</f>
        <v>N/A</v>
      </c>
      <c r="H136" s="32" t="str">
        <f t="shared" si="4"/>
        <v>N/A</v>
      </c>
      <c r="I136" s="32" t="str">
        <f>IF(Buildings!H137="","N/A",Buildings!H137)</f>
        <v>N/A</v>
      </c>
      <c r="J136" s="32" t="str">
        <f>IF(Buildings!I137="","N/A",Buildings!I137)</f>
        <v>N/A</v>
      </c>
      <c r="K136" s="362" t="str">
        <f>IF(AND(Buildings!B137="",Buildings!C137&lt;&gt;""),0,IF(Buildings!B137="","N/A",IF(ISNUMBER(Buildings!B137),Buildings!B137,0)))</f>
        <v>N/A</v>
      </c>
    </row>
    <row r="137" spans="2:11">
      <c r="B137" s="32" t="str">
        <f t="shared" si="5"/>
        <v>N/A</v>
      </c>
      <c r="C137" s="32" t="str">
        <f>IF(Buildings!C138="","N/A",Buildings!C138)</f>
        <v>N/A</v>
      </c>
      <c r="D137" s="32" t="str">
        <f>IF(Buildings!D138="","N/A",Buildings!D138)</f>
        <v>N/A</v>
      </c>
      <c r="E137" s="32" t="str">
        <f>IF(Buildings!E138="","N/A",Buildings!E138)</f>
        <v>N/A</v>
      </c>
      <c r="F137" s="32" t="str">
        <f>IF(Buildings!F138="","N/A",Buildings!F138)</f>
        <v>N/A</v>
      </c>
      <c r="G137" s="32" t="str">
        <f>IF(Buildings!G138="","N/A",Buildings!G138)</f>
        <v>N/A</v>
      </c>
      <c r="H137" s="32" t="str">
        <f t="shared" si="4"/>
        <v>N/A</v>
      </c>
      <c r="I137" s="32" t="str">
        <f>IF(Buildings!H138="","N/A",Buildings!H138)</f>
        <v>N/A</v>
      </c>
      <c r="J137" s="32" t="str">
        <f>IF(Buildings!I138="","N/A",Buildings!I138)</f>
        <v>N/A</v>
      </c>
      <c r="K137" s="362" t="str">
        <f>IF(AND(Buildings!B138="",Buildings!C138&lt;&gt;""),0,IF(Buildings!B138="","N/A",IF(ISNUMBER(Buildings!B138),Buildings!B138,0)))</f>
        <v>N/A</v>
      </c>
    </row>
    <row r="138" spans="2:11">
      <c r="B138" s="32" t="str">
        <f t="shared" si="5"/>
        <v>N/A</v>
      </c>
      <c r="C138" s="32" t="str">
        <f>IF(Buildings!C139="","N/A",Buildings!C139)</f>
        <v>N/A</v>
      </c>
      <c r="D138" s="32" t="str">
        <f>IF(Buildings!D139="","N/A",Buildings!D139)</f>
        <v>N/A</v>
      </c>
      <c r="E138" s="32" t="str">
        <f>IF(Buildings!E139="","N/A",Buildings!E139)</f>
        <v>N/A</v>
      </c>
      <c r="F138" s="32" t="str">
        <f>IF(Buildings!F139="","N/A",Buildings!F139)</f>
        <v>N/A</v>
      </c>
      <c r="G138" s="32" t="str">
        <f>IF(Buildings!G139="","N/A",Buildings!G139)</f>
        <v>N/A</v>
      </c>
      <c r="H138" s="32" t="str">
        <f t="shared" si="4"/>
        <v>N/A</v>
      </c>
      <c r="I138" s="32" t="str">
        <f>IF(Buildings!H139="","N/A",Buildings!H139)</f>
        <v>N/A</v>
      </c>
      <c r="J138" s="32" t="str">
        <f>IF(Buildings!I139="","N/A",Buildings!I139)</f>
        <v>N/A</v>
      </c>
      <c r="K138" s="362" t="str">
        <f>IF(AND(Buildings!B139="",Buildings!C139&lt;&gt;""),0,IF(Buildings!B139="","N/A",IF(ISNUMBER(Buildings!B139),Buildings!B139,0)))</f>
        <v>N/A</v>
      </c>
    </row>
    <row r="139" spans="2:11">
      <c r="B139" s="32" t="str">
        <f t="shared" si="5"/>
        <v>N/A</v>
      </c>
      <c r="C139" s="32" t="str">
        <f>IF(Buildings!C140="","N/A",Buildings!C140)</f>
        <v>N/A</v>
      </c>
      <c r="D139" s="32" t="str">
        <f>IF(Buildings!D140="","N/A",Buildings!D140)</f>
        <v>N/A</v>
      </c>
      <c r="E139" s="32" t="str">
        <f>IF(Buildings!E140="","N/A",Buildings!E140)</f>
        <v>N/A</v>
      </c>
      <c r="F139" s="32" t="str">
        <f>IF(Buildings!F140="","N/A",Buildings!F140)</f>
        <v>N/A</v>
      </c>
      <c r="G139" s="32" t="str">
        <f>IF(Buildings!G140="","N/A",Buildings!G140)</f>
        <v>N/A</v>
      </c>
      <c r="H139" s="32" t="str">
        <f t="shared" si="4"/>
        <v>N/A</v>
      </c>
      <c r="I139" s="32" t="str">
        <f>IF(Buildings!H140="","N/A",Buildings!H140)</f>
        <v>N/A</v>
      </c>
      <c r="J139" s="32" t="str">
        <f>IF(Buildings!I140="","N/A",Buildings!I140)</f>
        <v>N/A</v>
      </c>
      <c r="K139" s="362" t="str">
        <f>IF(AND(Buildings!B140="",Buildings!C140&lt;&gt;""),0,IF(Buildings!B140="","N/A",IF(ISNUMBER(Buildings!B140),Buildings!B140,0)))</f>
        <v>N/A</v>
      </c>
    </row>
    <row r="140" spans="2:11">
      <c r="B140" s="32" t="str">
        <f t="shared" si="5"/>
        <v>N/A</v>
      </c>
      <c r="C140" s="32" t="str">
        <f>IF(Buildings!C141="","N/A",Buildings!C141)</f>
        <v>N/A</v>
      </c>
      <c r="D140" s="32" t="str">
        <f>IF(Buildings!D141="","N/A",Buildings!D141)</f>
        <v>N/A</v>
      </c>
      <c r="E140" s="32" t="str">
        <f>IF(Buildings!E141="","N/A",Buildings!E141)</f>
        <v>N/A</v>
      </c>
      <c r="F140" s="32" t="str">
        <f>IF(Buildings!F141="","N/A",Buildings!F141)</f>
        <v>N/A</v>
      </c>
      <c r="G140" s="32" t="str">
        <f>IF(Buildings!G141="","N/A",Buildings!G141)</f>
        <v>N/A</v>
      </c>
      <c r="H140" s="32" t="str">
        <f t="shared" si="4"/>
        <v>N/A</v>
      </c>
      <c r="I140" s="32" t="str">
        <f>IF(Buildings!H141="","N/A",Buildings!H141)</f>
        <v>N/A</v>
      </c>
      <c r="J140" s="32" t="str">
        <f>IF(Buildings!I141="","N/A",Buildings!I141)</f>
        <v>N/A</v>
      </c>
      <c r="K140" s="362" t="str">
        <f>IF(AND(Buildings!B141="",Buildings!C141&lt;&gt;""),0,IF(Buildings!B141="","N/A",IF(ISNUMBER(Buildings!B141),Buildings!B141,0)))</f>
        <v>N/A</v>
      </c>
    </row>
    <row r="141" spans="2:11">
      <c r="B141" s="32" t="str">
        <f t="shared" si="5"/>
        <v>N/A</v>
      </c>
      <c r="C141" s="32" t="str">
        <f>IF(Buildings!C142="","N/A",Buildings!C142)</f>
        <v>N/A</v>
      </c>
      <c r="D141" s="32" t="str">
        <f>IF(Buildings!D142="","N/A",Buildings!D142)</f>
        <v>N/A</v>
      </c>
      <c r="E141" s="32" t="str">
        <f>IF(Buildings!E142="","N/A",Buildings!E142)</f>
        <v>N/A</v>
      </c>
      <c r="F141" s="32" t="str">
        <f>IF(Buildings!F142="","N/A",Buildings!F142)</f>
        <v>N/A</v>
      </c>
      <c r="G141" s="32" t="str">
        <f>IF(Buildings!G142="","N/A",Buildings!G142)</f>
        <v>N/A</v>
      </c>
      <c r="H141" s="32" t="str">
        <f t="shared" si="4"/>
        <v>N/A</v>
      </c>
      <c r="I141" s="32" t="str">
        <f>IF(Buildings!H142="","N/A",Buildings!H142)</f>
        <v>N/A</v>
      </c>
      <c r="J141" s="32" t="str">
        <f>IF(Buildings!I142="","N/A",Buildings!I142)</f>
        <v>N/A</v>
      </c>
      <c r="K141" s="362" t="str">
        <f>IF(AND(Buildings!B142="",Buildings!C142&lt;&gt;""),0,IF(Buildings!B142="","N/A",IF(ISNUMBER(Buildings!B142),Buildings!B142,0)))</f>
        <v>N/A</v>
      </c>
    </row>
    <row r="142" spans="2:11">
      <c r="B142" s="32" t="str">
        <f t="shared" si="5"/>
        <v>N/A</v>
      </c>
      <c r="C142" s="32" t="str">
        <f>IF(Buildings!C143="","N/A",Buildings!C143)</f>
        <v>N/A</v>
      </c>
      <c r="D142" s="32" t="str">
        <f>IF(Buildings!D143="","N/A",Buildings!D143)</f>
        <v>N/A</v>
      </c>
      <c r="E142" s="32" t="str">
        <f>IF(Buildings!E143="","N/A",Buildings!E143)</f>
        <v>N/A</v>
      </c>
      <c r="F142" s="32" t="str">
        <f>IF(Buildings!F143="","N/A",Buildings!F143)</f>
        <v>N/A</v>
      </c>
      <c r="G142" s="32" t="str">
        <f>IF(Buildings!G143="","N/A",Buildings!G143)</f>
        <v>N/A</v>
      </c>
      <c r="H142" s="32" t="str">
        <f t="shared" si="4"/>
        <v>N/A</v>
      </c>
      <c r="I142" s="32" t="str">
        <f>IF(Buildings!H143="","N/A",Buildings!H143)</f>
        <v>N/A</v>
      </c>
      <c r="J142" s="32" t="str">
        <f>IF(Buildings!I143="","N/A",Buildings!I143)</f>
        <v>N/A</v>
      </c>
      <c r="K142" s="362" t="str">
        <f>IF(AND(Buildings!B143="",Buildings!C143&lt;&gt;""),0,IF(Buildings!B143="","N/A",IF(ISNUMBER(Buildings!B143),Buildings!B143,0)))</f>
        <v>N/A</v>
      </c>
    </row>
    <row r="143" spans="2:11">
      <c r="B143" s="32" t="str">
        <f t="shared" si="5"/>
        <v>N/A</v>
      </c>
      <c r="C143" s="32" t="str">
        <f>IF(Buildings!C144="","N/A",Buildings!C144)</f>
        <v>N/A</v>
      </c>
      <c r="D143" s="32" t="str">
        <f>IF(Buildings!D144="","N/A",Buildings!D144)</f>
        <v>N/A</v>
      </c>
      <c r="E143" s="32" t="str">
        <f>IF(Buildings!E144="","N/A",Buildings!E144)</f>
        <v>N/A</v>
      </c>
      <c r="F143" s="32" t="str">
        <f>IF(Buildings!F144="","N/A",Buildings!F144)</f>
        <v>N/A</v>
      </c>
      <c r="G143" s="32" t="str">
        <f>IF(Buildings!G144="","N/A",Buildings!G144)</f>
        <v>N/A</v>
      </c>
      <c r="H143" s="32" t="str">
        <f t="shared" si="4"/>
        <v>N/A</v>
      </c>
      <c r="I143" s="32" t="str">
        <f>IF(Buildings!H144="","N/A",Buildings!H144)</f>
        <v>N/A</v>
      </c>
      <c r="J143" s="32" t="str">
        <f>IF(Buildings!I144="","N/A",Buildings!I144)</f>
        <v>N/A</v>
      </c>
      <c r="K143" s="362" t="str">
        <f>IF(AND(Buildings!B144="",Buildings!C144&lt;&gt;""),0,IF(Buildings!B144="","N/A",IF(ISNUMBER(Buildings!B144),Buildings!B144,0)))</f>
        <v>N/A</v>
      </c>
    </row>
    <row r="144" spans="2:11">
      <c r="B144" s="32" t="str">
        <f t="shared" si="5"/>
        <v>N/A</v>
      </c>
      <c r="C144" s="32" t="str">
        <f>IF(Buildings!C145="","N/A",Buildings!C145)</f>
        <v>N/A</v>
      </c>
      <c r="D144" s="32" t="str">
        <f>IF(Buildings!D145="","N/A",Buildings!D145)</f>
        <v>N/A</v>
      </c>
      <c r="E144" s="32" t="str">
        <f>IF(Buildings!E145="","N/A",Buildings!E145)</f>
        <v>N/A</v>
      </c>
      <c r="F144" s="32" t="str">
        <f>IF(Buildings!F145="","N/A",Buildings!F145)</f>
        <v>N/A</v>
      </c>
      <c r="G144" s="32" t="str">
        <f>IF(Buildings!G145="","N/A",Buildings!G145)</f>
        <v>N/A</v>
      </c>
      <c r="H144" s="32" t="str">
        <f t="shared" si="4"/>
        <v>N/A</v>
      </c>
      <c r="I144" s="32" t="str">
        <f>IF(Buildings!H145="","N/A",Buildings!H145)</f>
        <v>N/A</v>
      </c>
      <c r="J144" s="32" t="str">
        <f>IF(Buildings!I145="","N/A",Buildings!I145)</f>
        <v>N/A</v>
      </c>
      <c r="K144" s="362" t="str">
        <f>IF(AND(Buildings!B145="",Buildings!C145&lt;&gt;""),0,IF(Buildings!B145="","N/A",IF(ISNUMBER(Buildings!B145),Buildings!B145,0)))</f>
        <v>N/A</v>
      </c>
    </row>
    <row r="145" spans="2:11">
      <c r="B145" s="32" t="str">
        <f t="shared" si="5"/>
        <v>N/A</v>
      </c>
      <c r="C145" s="32" t="str">
        <f>IF(Buildings!C146="","N/A",Buildings!C146)</f>
        <v>N/A</v>
      </c>
      <c r="D145" s="32" t="str">
        <f>IF(Buildings!D146="","N/A",Buildings!D146)</f>
        <v>N/A</v>
      </c>
      <c r="E145" s="32" t="str">
        <f>IF(Buildings!E146="","N/A",Buildings!E146)</f>
        <v>N/A</v>
      </c>
      <c r="F145" s="32" t="str">
        <f>IF(Buildings!F146="","N/A",Buildings!F146)</f>
        <v>N/A</v>
      </c>
      <c r="G145" s="32" t="str">
        <f>IF(Buildings!G146="","N/A",Buildings!G146)</f>
        <v>N/A</v>
      </c>
      <c r="H145" s="32" t="str">
        <f t="shared" si="4"/>
        <v>N/A</v>
      </c>
      <c r="I145" s="32" t="str">
        <f>IF(Buildings!H146="","N/A",Buildings!H146)</f>
        <v>N/A</v>
      </c>
      <c r="J145" s="32" t="str">
        <f>IF(Buildings!I146="","N/A",Buildings!I146)</f>
        <v>N/A</v>
      </c>
      <c r="K145" s="362" t="str">
        <f>IF(AND(Buildings!B146="",Buildings!C146&lt;&gt;""),0,IF(Buildings!B146="","N/A",IF(ISNUMBER(Buildings!B146),Buildings!B146,0)))</f>
        <v>N/A</v>
      </c>
    </row>
    <row r="146" spans="2:11">
      <c r="B146" s="32" t="str">
        <f t="shared" si="5"/>
        <v>N/A</v>
      </c>
      <c r="C146" s="32" t="str">
        <f>IF(Buildings!C147="","N/A",Buildings!C147)</f>
        <v>N/A</v>
      </c>
      <c r="D146" s="32" t="str">
        <f>IF(Buildings!D147="","N/A",Buildings!D147)</f>
        <v>N/A</v>
      </c>
      <c r="E146" s="32" t="str">
        <f>IF(Buildings!E147="","N/A",Buildings!E147)</f>
        <v>N/A</v>
      </c>
      <c r="F146" s="32" t="str">
        <f>IF(Buildings!F147="","N/A",Buildings!F147)</f>
        <v>N/A</v>
      </c>
      <c r="G146" s="32" t="str">
        <f>IF(Buildings!G147="","N/A",Buildings!G147)</f>
        <v>N/A</v>
      </c>
      <c r="H146" s="32" t="str">
        <f t="shared" si="4"/>
        <v>N/A</v>
      </c>
      <c r="I146" s="32" t="str">
        <f>IF(Buildings!H147="","N/A",Buildings!H147)</f>
        <v>N/A</v>
      </c>
      <c r="J146" s="32" t="str">
        <f>IF(Buildings!I147="","N/A",Buildings!I147)</f>
        <v>N/A</v>
      </c>
      <c r="K146" s="362" t="str">
        <f>IF(AND(Buildings!B147="",Buildings!C147&lt;&gt;""),0,IF(Buildings!B147="","N/A",IF(ISNUMBER(Buildings!B147),Buildings!B147,0)))</f>
        <v>N/A</v>
      </c>
    </row>
    <row r="147" spans="2:11">
      <c r="B147" s="32" t="str">
        <f t="shared" si="5"/>
        <v>N/A</v>
      </c>
      <c r="C147" s="32" t="str">
        <f>IF(Buildings!C148="","N/A",Buildings!C148)</f>
        <v>N/A</v>
      </c>
      <c r="D147" s="32" t="str">
        <f>IF(Buildings!D148="","N/A",Buildings!D148)</f>
        <v>N/A</v>
      </c>
      <c r="E147" s="32" t="str">
        <f>IF(Buildings!E148="","N/A",Buildings!E148)</f>
        <v>N/A</v>
      </c>
      <c r="F147" s="32" t="str">
        <f>IF(Buildings!F148="","N/A",Buildings!F148)</f>
        <v>N/A</v>
      </c>
      <c r="G147" s="32" t="str">
        <f>IF(Buildings!G148="","N/A",Buildings!G148)</f>
        <v>N/A</v>
      </c>
      <c r="H147" s="32" t="str">
        <f t="shared" si="4"/>
        <v>N/A</v>
      </c>
      <c r="I147" s="32" t="str">
        <f>IF(Buildings!H148="","N/A",Buildings!H148)</f>
        <v>N/A</v>
      </c>
      <c r="J147" s="32" t="str">
        <f>IF(Buildings!I148="","N/A",Buildings!I148)</f>
        <v>N/A</v>
      </c>
      <c r="K147" s="362" t="str">
        <f>IF(AND(Buildings!B148="",Buildings!C148&lt;&gt;""),0,IF(Buildings!B148="","N/A",IF(ISNUMBER(Buildings!B148),Buildings!B148,0)))</f>
        <v>N/A</v>
      </c>
    </row>
    <row r="148" spans="2:11">
      <c r="B148" s="32" t="str">
        <f t="shared" si="5"/>
        <v>N/A</v>
      </c>
      <c r="C148" s="32" t="str">
        <f>IF(Buildings!C149="","N/A",Buildings!C149)</f>
        <v>N/A</v>
      </c>
      <c r="D148" s="32" t="str">
        <f>IF(Buildings!D149="","N/A",Buildings!D149)</f>
        <v>N/A</v>
      </c>
      <c r="E148" s="32" t="str">
        <f>IF(Buildings!E149="","N/A",Buildings!E149)</f>
        <v>N/A</v>
      </c>
      <c r="F148" s="32" t="str">
        <f>IF(Buildings!F149="","N/A",Buildings!F149)</f>
        <v>N/A</v>
      </c>
      <c r="G148" s="32" t="str">
        <f>IF(Buildings!G149="","N/A",Buildings!G149)</f>
        <v>N/A</v>
      </c>
      <c r="H148" s="32" t="str">
        <f t="shared" si="4"/>
        <v>N/A</v>
      </c>
      <c r="I148" s="32" t="str">
        <f>IF(Buildings!H149="","N/A",Buildings!H149)</f>
        <v>N/A</v>
      </c>
      <c r="J148" s="32" t="str">
        <f>IF(Buildings!I149="","N/A",Buildings!I149)</f>
        <v>N/A</v>
      </c>
      <c r="K148" s="362" t="str">
        <f>IF(AND(Buildings!B149="",Buildings!C149&lt;&gt;""),0,IF(Buildings!B149="","N/A",IF(ISNUMBER(Buildings!B149),Buildings!B149,0)))</f>
        <v>N/A</v>
      </c>
    </row>
    <row r="149" spans="2:11">
      <c r="B149" s="32" t="str">
        <f t="shared" si="5"/>
        <v>N/A</v>
      </c>
      <c r="C149" s="32" t="str">
        <f>IF(Buildings!C150="","N/A",Buildings!C150)</f>
        <v>N/A</v>
      </c>
      <c r="D149" s="32" t="str">
        <f>IF(Buildings!D150="","N/A",Buildings!D150)</f>
        <v>N/A</v>
      </c>
      <c r="E149" s="32" t="str">
        <f>IF(Buildings!E150="","N/A",Buildings!E150)</f>
        <v>N/A</v>
      </c>
      <c r="F149" s="32" t="str">
        <f>IF(Buildings!F150="","N/A",Buildings!F150)</f>
        <v>N/A</v>
      </c>
      <c r="G149" s="32" t="str">
        <f>IF(Buildings!G150="","N/A",Buildings!G150)</f>
        <v>N/A</v>
      </c>
      <c r="H149" s="32" t="str">
        <f t="shared" si="4"/>
        <v>N/A</v>
      </c>
      <c r="I149" s="32" t="str">
        <f>IF(Buildings!H150="","N/A",Buildings!H150)</f>
        <v>N/A</v>
      </c>
      <c r="J149" s="32" t="str">
        <f>IF(Buildings!I150="","N/A",Buildings!I150)</f>
        <v>N/A</v>
      </c>
      <c r="K149" s="362" t="str">
        <f>IF(AND(Buildings!B150="",Buildings!C150&lt;&gt;""),0,IF(Buildings!B150="","N/A",IF(ISNUMBER(Buildings!B150),Buildings!B150,0)))</f>
        <v>N/A</v>
      </c>
    </row>
    <row r="150" spans="2:11">
      <c r="B150" s="32" t="str">
        <f t="shared" si="5"/>
        <v>N/A</v>
      </c>
      <c r="C150" s="32" t="str">
        <f>IF(Buildings!C151="","N/A",Buildings!C151)</f>
        <v>N/A</v>
      </c>
      <c r="D150" s="32" t="str">
        <f>IF(Buildings!D151="","N/A",Buildings!D151)</f>
        <v>N/A</v>
      </c>
      <c r="E150" s="32" t="str">
        <f>IF(Buildings!E151="","N/A",Buildings!E151)</f>
        <v>N/A</v>
      </c>
      <c r="F150" s="32" t="str">
        <f>IF(Buildings!F151="","N/A",Buildings!F151)</f>
        <v>N/A</v>
      </c>
      <c r="G150" s="32" t="str">
        <f>IF(Buildings!G151="","N/A",Buildings!G151)</f>
        <v>N/A</v>
      </c>
      <c r="H150" s="32" t="str">
        <f t="shared" si="4"/>
        <v>N/A</v>
      </c>
      <c r="I150" s="32" t="str">
        <f>IF(Buildings!H151="","N/A",Buildings!H151)</f>
        <v>N/A</v>
      </c>
      <c r="J150" s="32" t="str">
        <f>IF(Buildings!I151="","N/A",Buildings!I151)</f>
        <v>N/A</v>
      </c>
      <c r="K150" s="362" t="str">
        <f>IF(AND(Buildings!B151="",Buildings!C151&lt;&gt;""),0,IF(Buildings!B151="","N/A",IF(ISNUMBER(Buildings!B151),Buildings!B151,0)))</f>
        <v>N/A</v>
      </c>
    </row>
    <row r="151" spans="2:11">
      <c r="B151" s="32" t="str">
        <f t="shared" si="5"/>
        <v>N/A</v>
      </c>
      <c r="C151" s="32" t="str">
        <f>IF(Buildings!C152="","N/A",Buildings!C152)</f>
        <v>N/A</v>
      </c>
      <c r="D151" s="32" t="str">
        <f>IF(Buildings!D152="","N/A",Buildings!D152)</f>
        <v>N/A</v>
      </c>
      <c r="E151" s="32" t="str">
        <f>IF(Buildings!E152="","N/A",Buildings!E152)</f>
        <v>N/A</v>
      </c>
      <c r="F151" s="32" t="str">
        <f>IF(Buildings!F152="","N/A",Buildings!F152)</f>
        <v>N/A</v>
      </c>
      <c r="G151" s="32" t="str">
        <f>IF(Buildings!G152="","N/A",Buildings!G152)</f>
        <v>N/A</v>
      </c>
      <c r="H151" s="32" t="str">
        <f t="shared" si="4"/>
        <v>N/A</v>
      </c>
      <c r="I151" s="32" t="str">
        <f>IF(Buildings!H152="","N/A",Buildings!H152)</f>
        <v>N/A</v>
      </c>
      <c r="J151" s="32" t="str">
        <f>IF(Buildings!I152="","N/A",Buildings!I152)</f>
        <v>N/A</v>
      </c>
      <c r="K151" s="362" t="str">
        <f>IF(AND(Buildings!B152="",Buildings!C152&lt;&gt;""),0,IF(Buildings!B152="","N/A",IF(ISNUMBER(Buildings!B152),Buildings!B152,0)))</f>
        <v>N/A</v>
      </c>
    </row>
    <row r="152" spans="2:11">
      <c r="B152" s="32" t="str">
        <f t="shared" si="5"/>
        <v>N/A</v>
      </c>
      <c r="C152" s="32" t="str">
        <f>IF(Buildings!C153="","N/A",Buildings!C153)</f>
        <v>N/A</v>
      </c>
      <c r="D152" s="32" t="str">
        <f>IF(Buildings!D153="","N/A",Buildings!D153)</f>
        <v>N/A</v>
      </c>
      <c r="E152" s="32" t="str">
        <f>IF(Buildings!E153="","N/A",Buildings!E153)</f>
        <v>N/A</v>
      </c>
      <c r="F152" s="32" t="str">
        <f>IF(Buildings!F153="","N/A",Buildings!F153)</f>
        <v>N/A</v>
      </c>
      <c r="G152" s="32" t="str">
        <f>IF(Buildings!G153="","N/A",Buildings!G153)</f>
        <v>N/A</v>
      </c>
      <c r="H152" s="32" t="str">
        <f t="shared" si="4"/>
        <v>N/A</v>
      </c>
      <c r="I152" s="32" t="str">
        <f>IF(Buildings!H153="","N/A",Buildings!H153)</f>
        <v>N/A</v>
      </c>
      <c r="J152" s="32" t="str">
        <f>IF(Buildings!I153="","N/A",Buildings!I153)</f>
        <v>N/A</v>
      </c>
      <c r="K152" s="362" t="str">
        <f>IF(AND(Buildings!B153="",Buildings!C153&lt;&gt;""),0,IF(Buildings!B153="","N/A",IF(ISNUMBER(Buildings!B153),Buildings!B153,0)))</f>
        <v>N/A</v>
      </c>
    </row>
    <row r="153" spans="2:11">
      <c r="B153" s="32" t="str">
        <f t="shared" si="5"/>
        <v>N/A</v>
      </c>
      <c r="C153" s="32" t="str">
        <f>IF(Buildings!C154="","N/A",Buildings!C154)</f>
        <v>N/A</v>
      </c>
      <c r="D153" s="32" t="str">
        <f>IF(Buildings!D154="","N/A",Buildings!D154)</f>
        <v>N/A</v>
      </c>
      <c r="E153" s="32" t="str">
        <f>IF(Buildings!E154="","N/A",Buildings!E154)</f>
        <v>N/A</v>
      </c>
      <c r="F153" s="32" t="str">
        <f>IF(Buildings!F154="","N/A",Buildings!F154)</f>
        <v>N/A</v>
      </c>
      <c r="G153" s="32" t="str">
        <f>IF(Buildings!G154="","N/A",Buildings!G154)</f>
        <v>N/A</v>
      </c>
      <c r="H153" s="32" t="str">
        <f t="shared" si="4"/>
        <v>N/A</v>
      </c>
      <c r="I153" s="32" t="str">
        <f>IF(Buildings!H154="","N/A",Buildings!H154)</f>
        <v>N/A</v>
      </c>
      <c r="J153" s="32" t="str">
        <f>IF(Buildings!I154="","N/A",Buildings!I154)</f>
        <v>N/A</v>
      </c>
      <c r="K153" s="362" t="str">
        <f>IF(AND(Buildings!B154="",Buildings!C154&lt;&gt;""),0,IF(Buildings!B154="","N/A",IF(ISNUMBER(Buildings!B154),Buildings!B154,0)))</f>
        <v>N/A</v>
      </c>
    </row>
    <row r="154" spans="2:11">
      <c r="B154" s="32" t="str">
        <f t="shared" si="5"/>
        <v>N/A</v>
      </c>
      <c r="C154" s="32" t="str">
        <f>IF(Buildings!C155="","N/A",Buildings!C155)</f>
        <v>N/A</v>
      </c>
      <c r="D154" s="32" t="str">
        <f>IF(Buildings!D155="","N/A",Buildings!D155)</f>
        <v>N/A</v>
      </c>
      <c r="E154" s="32" t="str">
        <f>IF(Buildings!E155="","N/A",Buildings!E155)</f>
        <v>N/A</v>
      </c>
      <c r="F154" s="32" t="str">
        <f>IF(Buildings!F155="","N/A",Buildings!F155)</f>
        <v>N/A</v>
      </c>
      <c r="G154" s="32" t="str">
        <f>IF(Buildings!G155="","N/A",Buildings!G155)</f>
        <v>N/A</v>
      </c>
      <c r="H154" s="32" t="str">
        <f t="shared" si="4"/>
        <v>N/A</v>
      </c>
      <c r="I154" s="32" t="str">
        <f>IF(Buildings!H155="","N/A",Buildings!H155)</f>
        <v>N/A</v>
      </c>
      <c r="J154" s="32" t="str">
        <f>IF(Buildings!I155="","N/A",Buildings!I155)</f>
        <v>N/A</v>
      </c>
      <c r="K154" s="362" t="str">
        <f>IF(AND(Buildings!B155="",Buildings!C155&lt;&gt;""),0,IF(Buildings!B155="","N/A",IF(ISNUMBER(Buildings!B155),Buildings!B155,0)))</f>
        <v>N/A</v>
      </c>
    </row>
    <row r="155" spans="2:11">
      <c r="B155" s="32" t="str">
        <f t="shared" si="5"/>
        <v>N/A</v>
      </c>
      <c r="C155" s="32" t="str">
        <f>IF(Buildings!C156="","N/A",Buildings!C156)</f>
        <v>N/A</v>
      </c>
      <c r="D155" s="32" t="str">
        <f>IF(Buildings!D156="","N/A",Buildings!D156)</f>
        <v>N/A</v>
      </c>
      <c r="E155" s="32" t="str">
        <f>IF(Buildings!E156="","N/A",Buildings!E156)</f>
        <v>N/A</v>
      </c>
      <c r="F155" s="32" t="str">
        <f>IF(Buildings!F156="","N/A",Buildings!F156)</f>
        <v>N/A</v>
      </c>
      <c r="G155" s="32" t="str">
        <f>IF(Buildings!G156="","N/A",Buildings!G156)</f>
        <v>N/A</v>
      </c>
      <c r="H155" s="32" t="str">
        <f t="shared" si="4"/>
        <v>N/A</v>
      </c>
      <c r="I155" s="32" t="str">
        <f>IF(Buildings!H156="","N/A",Buildings!H156)</f>
        <v>N/A</v>
      </c>
      <c r="J155" s="32" t="str">
        <f>IF(Buildings!I156="","N/A",Buildings!I156)</f>
        <v>N/A</v>
      </c>
      <c r="K155" s="362" t="str">
        <f>IF(AND(Buildings!B156="",Buildings!C156&lt;&gt;""),0,IF(Buildings!B156="","N/A",IF(ISNUMBER(Buildings!B156),Buildings!B156,0)))</f>
        <v>N/A</v>
      </c>
    </row>
    <row r="156" spans="2:11">
      <c r="B156" s="32" t="str">
        <f t="shared" si="5"/>
        <v>N/A</v>
      </c>
      <c r="C156" s="32" t="str">
        <f>IF(Buildings!C157="","N/A",Buildings!C157)</f>
        <v>N/A</v>
      </c>
      <c r="D156" s="32" t="str">
        <f>IF(Buildings!D157="","N/A",Buildings!D157)</f>
        <v>N/A</v>
      </c>
      <c r="E156" s="32" t="str">
        <f>IF(Buildings!E157="","N/A",Buildings!E157)</f>
        <v>N/A</v>
      </c>
      <c r="F156" s="32" t="str">
        <f>IF(Buildings!F157="","N/A",Buildings!F157)</f>
        <v>N/A</v>
      </c>
      <c r="G156" s="32" t="str">
        <f>IF(Buildings!G157="","N/A",Buildings!G157)</f>
        <v>N/A</v>
      </c>
      <c r="H156" s="32" t="str">
        <f t="shared" si="4"/>
        <v>N/A</v>
      </c>
      <c r="I156" s="32" t="str">
        <f>IF(Buildings!H157="","N/A",Buildings!H157)</f>
        <v>N/A</v>
      </c>
      <c r="J156" s="32" t="str">
        <f>IF(Buildings!I157="","N/A",Buildings!I157)</f>
        <v>N/A</v>
      </c>
      <c r="K156" s="362" t="str">
        <f>IF(AND(Buildings!B157="",Buildings!C157&lt;&gt;""),0,IF(Buildings!B157="","N/A",IF(ISNUMBER(Buildings!B157),Buildings!B157,0)))</f>
        <v>N/A</v>
      </c>
    </row>
    <row r="157" spans="2:11">
      <c r="B157" s="32" t="str">
        <f t="shared" si="5"/>
        <v>N/A</v>
      </c>
      <c r="C157" s="32" t="str">
        <f>IF(Buildings!C158="","N/A",Buildings!C158)</f>
        <v>N/A</v>
      </c>
      <c r="D157" s="32" t="str">
        <f>IF(Buildings!D158="","N/A",Buildings!D158)</f>
        <v>N/A</v>
      </c>
      <c r="E157" s="32" t="str">
        <f>IF(Buildings!E158="","N/A",Buildings!E158)</f>
        <v>N/A</v>
      </c>
      <c r="F157" s="32" t="str">
        <f>IF(Buildings!F158="","N/A",Buildings!F158)</f>
        <v>N/A</v>
      </c>
      <c r="G157" s="32" t="str">
        <f>IF(Buildings!G158="","N/A",Buildings!G158)</f>
        <v>N/A</v>
      </c>
      <c r="H157" s="32" t="str">
        <f t="shared" si="4"/>
        <v>N/A</v>
      </c>
      <c r="I157" s="32" t="str">
        <f>IF(Buildings!H158="","N/A",Buildings!H158)</f>
        <v>N/A</v>
      </c>
      <c r="J157" s="32" t="str">
        <f>IF(Buildings!I158="","N/A",Buildings!I158)</f>
        <v>N/A</v>
      </c>
      <c r="K157" s="362" t="str">
        <f>IF(AND(Buildings!B158="",Buildings!C158&lt;&gt;""),0,IF(Buildings!B158="","N/A",IF(ISNUMBER(Buildings!B158),Buildings!B158,0)))</f>
        <v>N/A</v>
      </c>
    </row>
    <row r="158" spans="2:11">
      <c r="B158" s="32" t="str">
        <f t="shared" si="5"/>
        <v>N/A</v>
      </c>
      <c r="C158" s="32" t="str">
        <f>IF(Buildings!C159="","N/A",Buildings!C159)</f>
        <v>N/A</v>
      </c>
      <c r="D158" s="32" t="str">
        <f>IF(Buildings!D159="","N/A",Buildings!D159)</f>
        <v>N/A</v>
      </c>
      <c r="E158" s="32" t="str">
        <f>IF(Buildings!E159="","N/A",Buildings!E159)</f>
        <v>N/A</v>
      </c>
      <c r="F158" s="32" t="str">
        <f>IF(Buildings!F159="","N/A",Buildings!F159)</f>
        <v>N/A</v>
      </c>
      <c r="G158" s="32" t="str">
        <f>IF(Buildings!G159="","N/A",Buildings!G159)</f>
        <v>N/A</v>
      </c>
      <c r="H158" s="32" t="str">
        <f t="shared" si="4"/>
        <v>N/A</v>
      </c>
      <c r="I158" s="32" t="str">
        <f>IF(Buildings!H159="","N/A",Buildings!H159)</f>
        <v>N/A</v>
      </c>
      <c r="J158" s="32" t="str">
        <f>IF(Buildings!I159="","N/A",Buildings!I159)</f>
        <v>N/A</v>
      </c>
      <c r="K158" s="362" t="str">
        <f>IF(AND(Buildings!B159="",Buildings!C159&lt;&gt;""),0,IF(Buildings!B159="","N/A",IF(ISNUMBER(Buildings!B159),Buildings!B159,0)))</f>
        <v>N/A</v>
      </c>
    </row>
    <row r="159" spans="2:11">
      <c r="B159" s="32" t="str">
        <f t="shared" si="5"/>
        <v>N/A</v>
      </c>
      <c r="C159" s="32" t="str">
        <f>IF(Buildings!C160="","N/A",Buildings!C160)</f>
        <v>N/A</v>
      </c>
      <c r="D159" s="32" t="str">
        <f>IF(Buildings!D160="","N/A",Buildings!D160)</f>
        <v>N/A</v>
      </c>
      <c r="E159" s="32" t="str">
        <f>IF(Buildings!E160="","N/A",Buildings!E160)</f>
        <v>N/A</v>
      </c>
      <c r="F159" s="32" t="str">
        <f>IF(Buildings!F160="","N/A",Buildings!F160)</f>
        <v>N/A</v>
      </c>
      <c r="G159" s="32" t="str">
        <f>IF(Buildings!G160="","N/A",Buildings!G160)</f>
        <v>N/A</v>
      </c>
      <c r="H159" s="32" t="str">
        <f t="shared" si="4"/>
        <v>N/A</v>
      </c>
      <c r="I159" s="32" t="str">
        <f>IF(Buildings!H160="","N/A",Buildings!H160)</f>
        <v>N/A</v>
      </c>
      <c r="J159" s="32" t="str">
        <f>IF(Buildings!I160="","N/A",Buildings!I160)</f>
        <v>N/A</v>
      </c>
      <c r="K159" s="362" t="str">
        <f>IF(AND(Buildings!B160="",Buildings!C160&lt;&gt;""),0,IF(Buildings!B160="","N/A",IF(ISNUMBER(Buildings!B160),Buildings!B160,0)))</f>
        <v>N/A</v>
      </c>
    </row>
    <row r="160" spans="2:11">
      <c r="B160" s="32" t="str">
        <f t="shared" si="5"/>
        <v>N/A</v>
      </c>
      <c r="C160" s="32" t="str">
        <f>IF(Buildings!C161="","N/A",Buildings!C161)</f>
        <v>N/A</v>
      </c>
      <c r="D160" s="32" t="str">
        <f>IF(Buildings!D161="","N/A",Buildings!D161)</f>
        <v>N/A</v>
      </c>
      <c r="E160" s="32" t="str">
        <f>IF(Buildings!E161="","N/A",Buildings!E161)</f>
        <v>N/A</v>
      </c>
      <c r="F160" s="32" t="str">
        <f>IF(Buildings!F161="","N/A",Buildings!F161)</f>
        <v>N/A</v>
      </c>
      <c r="G160" s="32" t="str">
        <f>IF(Buildings!G161="","N/A",Buildings!G161)</f>
        <v>N/A</v>
      </c>
      <c r="H160" s="32" t="str">
        <f t="shared" si="4"/>
        <v>N/A</v>
      </c>
      <c r="I160" s="32" t="str">
        <f>IF(Buildings!H161="","N/A",Buildings!H161)</f>
        <v>N/A</v>
      </c>
      <c r="J160" s="32" t="str">
        <f>IF(Buildings!I161="","N/A",Buildings!I161)</f>
        <v>N/A</v>
      </c>
      <c r="K160" s="362" t="str">
        <f>IF(AND(Buildings!B161="",Buildings!C161&lt;&gt;""),0,IF(Buildings!B161="","N/A",IF(ISNUMBER(Buildings!B161),Buildings!B161,0)))</f>
        <v>N/A</v>
      </c>
    </row>
    <row r="161" spans="2:11">
      <c r="B161" s="32" t="str">
        <f t="shared" si="5"/>
        <v>N/A</v>
      </c>
      <c r="C161" s="32" t="str">
        <f>IF(Buildings!C162="","N/A",Buildings!C162)</f>
        <v>N/A</v>
      </c>
      <c r="D161" s="32" t="str">
        <f>IF(Buildings!D162="","N/A",Buildings!D162)</f>
        <v>N/A</v>
      </c>
      <c r="E161" s="32" t="str">
        <f>IF(Buildings!E162="","N/A",Buildings!E162)</f>
        <v>N/A</v>
      </c>
      <c r="F161" s="32" t="str">
        <f>IF(Buildings!F162="","N/A",Buildings!F162)</f>
        <v>N/A</v>
      </c>
      <c r="G161" s="32" t="str">
        <f>IF(Buildings!G162="","N/A",Buildings!G162)</f>
        <v>N/A</v>
      </c>
      <c r="H161" s="32" t="str">
        <f t="shared" si="4"/>
        <v>N/A</v>
      </c>
      <c r="I161" s="32" t="str">
        <f>IF(Buildings!H162="","N/A",Buildings!H162)</f>
        <v>N/A</v>
      </c>
      <c r="J161" s="32" t="str">
        <f>IF(Buildings!I162="","N/A",Buildings!I162)</f>
        <v>N/A</v>
      </c>
      <c r="K161" s="362" t="str">
        <f>IF(AND(Buildings!B162="",Buildings!C162&lt;&gt;""),0,IF(Buildings!B162="","N/A",IF(ISNUMBER(Buildings!B162),Buildings!B162,0)))</f>
        <v>N/A</v>
      </c>
    </row>
    <row r="162" spans="2:11">
      <c r="B162" s="32" t="str">
        <f t="shared" si="5"/>
        <v>N/A</v>
      </c>
      <c r="C162" s="32" t="str">
        <f>IF(Buildings!C163="","N/A",Buildings!C163)</f>
        <v>N/A</v>
      </c>
      <c r="D162" s="32" t="str">
        <f>IF(Buildings!D163="","N/A",Buildings!D163)</f>
        <v>N/A</v>
      </c>
      <c r="E162" s="32" t="str">
        <f>IF(Buildings!E163="","N/A",Buildings!E163)</f>
        <v>N/A</v>
      </c>
      <c r="F162" s="32" t="str">
        <f>IF(Buildings!F163="","N/A",Buildings!F163)</f>
        <v>N/A</v>
      </c>
      <c r="G162" s="32" t="str">
        <f>IF(Buildings!G163="","N/A",Buildings!G163)</f>
        <v>N/A</v>
      </c>
      <c r="H162" s="32" t="str">
        <f t="shared" si="4"/>
        <v>N/A</v>
      </c>
      <c r="I162" s="32" t="str">
        <f>IF(Buildings!H163="","N/A",Buildings!H163)</f>
        <v>N/A</v>
      </c>
      <c r="J162" s="32" t="str">
        <f>IF(Buildings!I163="","N/A",Buildings!I163)</f>
        <v>N/A</v>
      </c>
      <c r="K162" s="362" t="str">
        <f>IF(AND(Buildings!B163="",Buildings!C163&lt;&gt;""),0,IF(Buildings!B163="","N/A",IF(ISNUMBER(Buildings!B163),Buildings!B163,0)))</f>
        <v>N/A</v>
      </c>
    </row>
    <row r="163" spans="2:11">
      <c r="B163" s="32" t="str">
        <f t="shared" si="5"/>
        <v>N/A</v>
      </c>
      <c r="C163" s="32" t="str">
        <f>IF(Buildings!C164="","N/A",Buildings!C164)</f>
        <v>N/A</v>
      </c>
      <c r="D163" s="32" t="str">
        <f>IF(Buildings!D164="","N/A",Buildings!D164)</f>
        <v>N/A</v>
      </c>
      <c r="E163" s="32" t="str">
        <f>IF(Buildings!E164="","N/A",Buildings!E164)</f>
        <v>N/A</v>
      </c>
      <c r="F163" s="32" t="str">
        <f>IF(Buildings!F164="","N/A",Buildings!F164)</f>
        <v>N/A</v>
      </c>
      <c r="G163" s="32" t="str">
        <f>IF(Buildings!G164="","N/A",Buildings!G164)</f>
        <v>N/A</v>
      </c>
      <c r="H163" s="32" t="str">
        <f t="shared" si="4"/>
        <v>N/A</v>
      </c>
      <c r="I163" s="32" t="str">
        <f>IF(Buildings!H164="","N/A",Buildings!H164)</f>
        <v>N/A</v>
      </c>
      <c r="J163" s="32" t="str">
        <f>IF(Buildings!I164="","N/A",Buildings!I164)</f>
        <v>N/A</v>
      </c>
      <c r="K163" s="362" t="str">
        <f>IF(AND(Buildings!B164="",Buildings!C164&lt;&gt;""),0,IF(Buildings!B164="","N/A",IF(ISNUMBER(Buildings!B164),Buildings!B164,0)))</f>
        <v>N/A</v>
      </c>
    </row>
    <row r="164" spans="2:11">
      <c r="B164" s="32" t="str">
        <f t="shared" si="5"/>
        <v>N/A</v>
      </c>
      <c r="C164" s="32" t="str">
        <f>IF(Buildings!C165="","N/A",Buildings!C165)</f>
        <v>N/A</v>
      </c>
      <c r="D164" s="32" t="str">
        <f>IF(Buildings!D165="","N/A",Buildings!D165)</f>
        <v>N/A</v>
      </c>
      <c r="E164" s="32" t="str">
        <f>IF(Buildings!E165="","N/A",Buildings!E165)</f>
        <v>N/A</v>
      </c>
      <c r="F164" s="32" t="str">
        <f>IF(Buildings!F165="","N/A",Buildings!F165)</f>
        <v>N/A</v>
      </c>
      <c r="G164" s="32" t="str">
        <f>IF(Buildings!G165="","N/A",Buildings!G165)</f>
        <v>N/A</v>
      </c>
      <c r="H164" s="32" t="str">
        <f t="shared" si="4"/>
        <v>N/A</v>
      </c>
      <c r="I164" s="32" t="str">
        <f>IF(Buildings!H165="","N/A",Buildings!H165)</f>
        <v>N/A</v>
      </c>
      <c r="J164" s="32" t="str">
        <f>IF(Buildings!I165="","N/A",Buildings!I165)</f>
        <v>N/A</v>
      </c>
      <c r="K164" s="362" t="str">
        <f>IF(AND(Buildings!B165="",Buildings!C165&lt;&gt;""),0,IF(Buildings!B165="","N/A",IF(ISNUMBER(Buildings!B165),Buildings!B165,0)))</f>
        <v>N/A</v>
      </c>
    </row>
    <row r="165" spans="2:11">
      <c r="B165" s="32" t="str">
        <f t="shared" si="5"/>
        <v>N/A</v>
      </c>
      <c r="C165" s="32" t="str">
        <f>IF(Buildings!C166="","N/A",Buildings!C166)</f>
        <v>N/A</v>
      </c>
      <c r="D165" s="32" t="str">
        <f>IF(Buildings!D166="","N/A",Buildings!D166)</f>
        <v>N/A</v>
      </c>
      <c r="E165" s="32" t="str">
        <f>IF(Buildings!E166="","N/A",Buildings!E166)</f>
        <v>N/A</v>
      </c>
      <c r="F165" s="32" t="str">
        <f>IF(Buildings!F166="","N/A",Buildings!F166)</f>
        <v>N/A</v>
      </c>
      <c r="G165" s="32" t="str">
        <f>IF(Buildings!G166="","N/A",Buildings!G166)</f>
        <v>N/A</v>
      </c>
      <c r="H165" s="32" t="str">
        <f t="shared" si="4"/>
        <v>N/A</v>
      </c>
      <c r="I165" s="32" t="str">
        <f>IF(Buildings!H166="","N/A",Buildings!H166)</f>
        <v>N/A</v>
      </c>
      <c r="J165" s="32" t="str">
        <f>IF(Buildings!I166="","N/A",Buildings!I166)</f>
        <v>N/A</v>
      </c>
      <c r="K165" s="362" t="str">
        <f>IF(AND(Buildings!B166="",Buildings!C166&lt;&gt;""),0,IF(Buildings!B166="","N/A",IF(ISNUMBER(Buildings!B166),Buildings!B166,0)))</f>
        <v>N/A</v>
      </c>
    </row>
    <row r="166" spans="2:11">
      <c r="B166" s="32" t="str">
        <f t="shared" si="5"/>
        <v>N/A</v>
      </c>
      <c r="C166" s="32" t="str">
        <f>IF(Buildings!C167="","N/A",Buildings!C167)</f>
        <v>N/A</v>
      </c>
      <c r="D166" s="32" t="str">
        <f>IF(Buildings!D167="","N/A",Buildings!D167)</f>
        <v>N/A</v>
      </c>
      <c r="E166" s="32" t="str">
        <f>IF(Buildings!E167="","N/A",Buildings!E167)</f>
        <v>N/A</v>
      </c>
      <c r="F166" s="32" t="str">
        <f>IF(Buildings!F167="","N/A",Buildings!F167)</f>
        <v>N/A</v>
      </c>
      <c r="G166" s="32" t="str">
        <f>IF(Buildings!G167="","N/A",Buildings!G167)</f>
        <v>N/A</v>
      </c>
      <c r="H166" s="32" t="str">
        <f t="shared" si="4"/>
        <v>N/A</v>
      </c>
      <c r="I166" s="32" t="str">
        <f>IF(Buildings!H167="","N/A",Buildings!H167)</f>
        <v>N/A</v>
      </c>
      <c r="J166" s="32" t="str">
        <f>IF(Buildings!I167="","N/A",Buildings!I167)</f>
        <v>N/A</v>
      </c>
      <c r="K166" s="362" t="str">
        <f>IF(AND(Buildings!B167="",Buildings!C167&lt;&gt;""),0,IF(Buildings!B167="","N/A",IF(ISNUMBER(Buildings!B167),Buildings!B167,0)))</f>
        <v>N/A</v>
      </c>
    </row>
    <row r="167" spans="2:11">
      <c r="B167" s="32" t="str">
        <f t="shared" si="5"/>
        <v>N/A</v>
      </c>
      <c r="C167" s="32" t="str">
        <f>IF(Buildings!C168="","N/A",Buildings!C168)</f>
        <v>N/A</v>
      </c>
      <c r="D167" s="32" t="str">
        <f>IF(Buildings!D168="","N/A",Buildings!D168)</f>
        <v>N/A</v>
      </c>
      <c r="E167" s="32" t="str">
        <f>IF(Buildings!E168="","N/A",Buildings!E168)</f>
        <v>N/A</v>
      </c>
      <c r="F167" s="32" t="str">
        <f>IF(Buildings!F168="","N/A",Buildings!F168)</f>
        <v>N/A</v>
      </c>
      <c r="G167" s="32" t="str">
        <f>IF(Buildings!G168="","N/A",Buildings!G168)</f>
        <v>N/A</v>
      </c>
      <c r="H167" s="32" t="str">
        <f t="shared" si="4"/>
        <v>N/A</v>
      </c>
      <c r="I167" s="32" t="str">
        <f>IF(Buildings!H168="","N/A",Buildings!H168)</f>
        <v>N/A</v>
      </c>
      <c r="J167" s="32" t="str">
        <f>IF(Buildings!I168="","N/A",Buildings!I168)</f>
        <v>N/A</v>
      </c>
      <c r="K167" s="362" t="str">
        <f>IF(AND(Buildings!B168="",Buildings!C168&lt;&gt;""),0,IF(Buildings!B168="","N/A",IF(ISNUMBER(Buildings!B168),Buildings!B168,0)))</f>
        <v>N/A</v>
      </c>
    </row>
    <row r="168" spans="2:11">
      <c r="B168" s="32" t="str">
        <f t="shared" si="5"/>
        <v>N/A</v>
      </c>
      <c r="C168" s="32" t="str">
        <f>IF(Buildings!C169="","N/A",Buildings!C169)</f>
        <v>N/A</v>
      </c>
      <c r="D168" s="32" t="str">
        <f>IF(Buildings!D169="","N/A",Buildings!D169)</f>
        <v>N/A</v>
      </c>
      <c r="E168" s="32" t="str">
        <f>IF(Buildings!E169="","N/A",Buildings!E169)</f>
        <v>N/A</v>
      </c>
      <c r="F168" s="32" t="str">
        <f>IF(Buildings!F169="","N/A",Buildings!F169)</f>
        <v>N/A</v>
      </c>
      <c r="G168" s="32" t="str">
        <f>IF(Buildings!G169="","N/A",Buildings!G169)</f>
        <v>N/A</v>
      </c>
      <c r="H168" s="32" t="str">
        <f t="shared" si="4"/>
        <v>N/A</v>
      </c>
      <c r="I168" s="32" t="str">
        <f>IF(Buildings!H169="","N/A",Buildings!H169)</f>
        <v>N/A</v>
      </c>
      <c r="J168" s="32" t="str">
        <f>IF(Buildings!I169="","N/A",Buildings!I169)</f>
        <v>N/A</v>
      </c>
      <c r="K168" s="362" t="str">
        <f>IF(AND(Buildings!B169="",Buildings!C169&lt;&gt;""),0,IF(Buildings!B169="","N/A",IF(ISNUMBER(Buildings!B169),Buildings!B169,0)))</f>
        <v>N/A</v>
      </c>
    </row>
    <row r="169" spans="2:11">
      <c r="B169" s="32" t="str">
        <f t="shared" si="5"/>
        <v>N/A</v>
      </c>
      <c r="C169" s="32" t="str">
        <f>IF(Buildings!C170="","N/A",Buildings!C170)</f>
        <v>N/A</v>
      </c>
      <c r="D169" s="32" t="str">
        <f>IF(Buildings!D170="","N/A",Buildings!D170)</f>
        <v>N/A</v>
      </c>
      <c r="E169" s="32" t="str">
        <f>IF(Buildings!E170="","N/A",Buildings!E170)</f>
        <v>N/A</v>
      </c>
      <c r="F169" s="32" t="str">
        <f>IF(Buildings!F170="","N/A",Buildings!F170)</f>
        <v>N/A</v>
      </c>
      <c r="G169" s="32" t="str">
        <f>IF(Buildings!G170="","N/A",Buildings!G170)</f>
        <v>N/A</v>
      </c>
      <c r="H169" s="32" t="str">
        <f t="shared" si="4"/>
        <v>N/A</v>
      </c>
      <c r="I169" s="32" t="str">
        <f>IF(Buildings!H170="","N/A",Buildings!H170)</f>
        <v>N/A</v>
      </c>
      <c r="J169" s="32" t="str">
        <f>IF(Buildings!I170="","N/A",Buildings!I170)</f>
        <v>N/A</v>
      </c>
      <c r="K169" s="362" t="str">
        <f>IF(AND(Buildings!B170="",Buildings!C170&lt;&gt;""),0,IF(Buildings!B170="","N/A",IF(ISNUMBER(Buildings!B170),Buildings!B170,0)))</f>
        <v>N/A</v>
      </c>
    </row>
    <row r="170" spans="2:11">
      <c r="B170" s="32" t="str">
        <f t="shared" si="5"/>
        <v>N/A</v>
      </c>
      <c r="C170" s="32" t="str">
        <f>IF(Buildings!C171="","N/A",Buildings!C171)</f>
        <v>N/A</v>
      </c>
      <c r="D170" s="32" t="str">
        <f>IF(Buildings!D171="","N/A",Buildings!D171)</f>
        <v>N/A</v>
      </c>
      <c r="E170" s="32" t="str">
        <f>IF(Buildings!E171="","N/A",Buildings!E171)</f>
        <v>N/A</v>
      </c>
      <c r="F170" s="32" t="str">
        <f>IF(Buildings!F171="","N/A",Buildings!F171)</f>
        <v>N/A</v>
      </c>
      <c r="G170" s="32" t="str">
        <f>IF(Buildings!G171="","N/A",Buildings!G171)</f>
        <v>N/A</v>
      </c>
      <c r="H170" s="32" t="str">
        <f t="shared" si="4"/>
        <v>N/A</v>
      </c>
      <c r="I170" s="32" t="str">
        <f>IF(Buildings!H171="","N/A",Buildings!H171)</f>
        <v>N/A</v>
      </c>
      <c r="J170" s="32" t="str">
        <f>IF(Buildings!I171="","N/A",Buildings!I171)</f>
        <v>N/A</v>
      </c>
      <c r="K170" s="362" t="str">
        <f>IF(AND(Buildings!B171="",Buildings!C171&lt;&gt;""),0,IF(Buildings!B171="","N/A",IF(ISNUMBER(Buildings!B171),Buildings!B171,0)))</f>
        <v>N/A</v>
      </c>
    </row>
    <row r="171" spans="2:11">
      <c r="B171" s="32" t="str">
        <f t="shared" si="5"/>
        <v>N/A</v>
      </c>
      <c r="C171" s="32" t="str">
        <f>IF(Buildings!C172="","N/A",Buildings!C172)</f>
        <v>N/A</v>
      </c>
      <c r="D171" s="32" t="str">
        <f>IF(Buildings!D172="","N/A",Buildings!D172)</f>
        <v>N/A</v>
      </c>
      <c r="E171" s="32" t="str">
        <f>IF(Buildings!E172="","N/A",Buildings!E172)</f>
        <v>N/A</v>
      </c>
      <c r="F171" s="32" t="str">
        <f>IF(Buildings!F172="","N/A",Buildings!F172)</f>
        <v>N/A</v>
      </c>
      <c r="G171" s="32" t="str">
        <f>IF(Buildings!G172="","N/A",Buildings!G172)</f>
        <v>N/A</v>
      </c>
      <c r="H171" s="32" t="str">
        <f t="shared" si="4"/>
        <v>N/A</v>
      </c>
      <c r="I171" s="32" t="str">
        <f>IF(Buildings!H172="","N/A",Buildings!H172)</f>
        <v>N/A</v>
      </c>
      <c r="J171" s="32" t="str">
        <f>IF(Buildings!I172="","N/A",Buildings!I172)</f>
        <v>N/A</v>
      </c>
      <c r="K171" s="362" t="str">
        <f>IF(AND(Buildings!B172="",Buildings!C172&lt;&gt;""),0,IF(Buildings!B172="","N/A",IF(ISNUMBER(Buildings!B172),Buildings!B172,0)))</f>
        <v>N/A</v>
      </c>
    </row>
    <row r="172" spans="2:11">
      <c r="B172" s="32" t="str">
        <f t="shared" si="5"/>
        <v>N/A</v>
      </c>
      <c r="C172" s="32" t="str">
        <f>IF(Buildings!C173="","N/A",Buildings!C173)</f>
        <v>N/A</v>
      </c>
      <c r="D172" s="32" t="str">
        <f>IF(Buildings!D173="","N/A",Buildings!D173)</f>
        <v>N/A</v>
      </c>
      <c r="E172" s="32" t="str">
        <f>IF(Buildings!E173="","N/A",Buildings!E173)</f>
        <v>N/A</v>
      </c>
      <c r="F172" s="32" t="str">
        <f>IF(Buildings!F173="","N/A",Buildings!F173)</f>
        <v>N/A</v>
      </c>
      <c r="G172" s="32" t="str">
        <f>IF(Buildings!G173="","N/A",Buildings!G173)</f>
        <v>N/A</v>
      </c>
      <c r="H172" s="32" t="str">
        <f t="shared" si="4"/>
        <v>N/A</v>
      </c>
      <c r="I172" s="32" t="str">
        <f>IF(Buildings!H173="","N/A",Buildings!H173)</f>
        <v>N/A</v>
      </c>
      <c r="J172" s="32" t="str">
        <f>IF(Buildings!I173="","N/A",Buildings!I173)</f>
        <v>N/A</v>
      </c>
      <c r="K172" s="362" t="str">
        <f>IF(AND(Buildings!B173="",Buildings!C173&lt;&gt;""),0,IF(Buildings!B173="","N/A",IF(ISNUMBER(Buildings!B173),Buildings!B173,0)))</f>
        <v>N/A</v>
      </c>
    </row>
    <row r="173" spans="2:11">
      <c r="B173" s="32" t="str">
        <f t="shared" si="5"/>
        <v>N/A</v>
      </c>
      <c r="C173" s="32" t="str">
        <f>IF(Buildings!C174="","N/A",Buildings!C174)</f>
        <v>N/A</v>
      </c>
      <c r="D173" s="32" t="str">
        <f>IF(Buildings!D174="","N/A",Buildings!D174)</f>
        <v>N/A</v>
      </c>
      <c r="E173" s="32" t="str">
        <f>IF(Buildings!E174="","N/A",Buildings!E174)</f>
        <v>N/A</v>
      </c>
      <c r="F173" s="32" t="str">
        <f>IF(Buildings!F174="","N/A",Buildings!F174)</f>
        <v>N/A</v>
      </c>
      <c r="G173" s="32" t="str">
        <f>IF(Buildings!G174="","N/A",Buildings!G174)</f>
        <v>N/A</v>
      </c>
      <c r="H173" s="32" t="str">
        <f t="shared" si="4"/>
        <v>N/A</v>
      </c>
      <c r="I173" s="32" t="str">
        <f>IF(Buildings!H174="","N/A",Buildings!H174)</f>
        <v>N/A</v>
      </c>
      <c r="J173" s="32" t="str">
        <f>IF(Buildings!I174="","N/A",Buildings!I174)</f>
        <v>N/A</v>
      </c>
      <c r="K173" s="362" t="str">
        <f>IF(AND(Buildings!B174="",Buildings!C174&lt;&gt;""),0,IF(Buildings!B174="","N/A",IF(ISNUMBER(Buildings!B174),Buildings!B174,0)))</f>
        <v>N/A</v>
      </c>
    </row>
    <row r="174" spans="2:11">
      <c r="B174" s="32" t="str">
        <f t="shared" si="5"/>
        <v>N/A</v>
      </c>
      <c r="C174" s="32" t="str">
        <f>IF(Buildings!C175="","N/A",Buildings!C175)</f>
        <v>N/A</v>
      </c>
      <c r="D174" s="32" t="str">
        <f>IF(Buildings!D175="","N/A",Buildings!D175)</f>
        <v>N/A</v>
      </c>
      <c r="E174" s="32" t="str">
        <f>IF(Buildings!E175="","N/A",Buildings!E175)</f>
        <v>N/A</v>
      </c>
      <c r="F174" s="32" t="str">
        <f>IF(Buildings!F175="","N/A",Buildings!F175)</f>
        <v>N/A</v>
      </c>
      <c r="G174" s="32" t="str">
        <f>IF(Buildings!G175="","N/A",Buildings!G175)</f>
        <v>N/A</v>
      </c>
      <c r="H174" s="32" t="str">
        <f t="shared" si="4"/>
        <v>N/A</v>
      </c>
      <c r="I174" s="32" t="str">
        <f>IF(Buildings!H175="","N/A",Buildings!H175)</f>
        <v>N/A</v>
      </c>
      <c r="J174" s="32" t="str">
        <f>IF(Buildings!I175="","N/A",Buildings!I175)</f>
        <v>N/A</v>
      </c>
      <c r="K174" s="362" t="str">
        <f>IF(AND(Buildings!B175="",Buildings!C175&lt;&gt;""),0,IF(Buildings!B175="","N/A",IF(ISNUMBER(Buildings!B175),Buildings!B175,0)))</f>
        <v>N/A</v>
      </c>
    </row>
    <row r="175" spans="2:11">
      <c r="B175" s="32" t="str">
        <f t="shared" si="5"/>
        <v>N/A</v>
      </c>
      <c r="C175" s="32" t="str">
        <f>IF(Buildings!C176="","N/A",Buildings!C176)</f>
        <v>N/A</v>
      </c>
      <c r="D175" s="32" t="str">
        <f>IF(Buildings!D176="","N/A",Buildings!D176)</f>
        <v>N/A</v>
      </c>
      <c r="E175" s="32" t="str">
        <f>IF(Buildings!E176="","N/A",Buildings!E176)</f>
        <v>N/A</v>
      </c>
      <c r="F175" s="32" t="str">
        <f>IF(Buildings!F176="","N/A",Buildings!F176)</f>
        <v>N/A</v>
      </c>
      <c r="G175" s="32" t="str">
        <f>IF(Buildings!G176="","N/A",Buildings!G176)</f>
        <v>N/A</v>
      </c>
      <c r="H175" s="32" t="str">
        <f t="shared" si="4"/>
        <v>N/A</v>
      </c>
      <c r="I175" s="32" t="str">
        <f>IF(Buildings!H176="","N/A",Buildings!H176)</f>
        <v>N/A</v>
      </c>
      <c r="J175" s="32" t="str">
        <f>IF(Buildings!I176="","N/A",Buildings!I176)</f>
        <v>N/A</v>
      </c>
      <c r="K175" s="362" t="str">
        <f>IF(AND(Buildings!B176="",Buildings!C176&lt;&gt;""),0,IF(Buildings!B176="","N/A",IF(ISNUMBER(Buildings!B176),Buildings!B176,0)))</f>
        <v>N/A</v>
      </c>
    </row>
    <row r="176" spans="2:11">
      <c r="B176" s="32" t="str">
        <f t="shared" si="5"/>
        <v>N/A</v>
      </c>
      <c r="C176" s="32" t="str">
        <f>IF(Buildings!C177="","N/A",Buildings!C177)</f>
        <v>N/A</v>
      </c>
      <c r="D176" s="32" t="str">
        <f>IF(Buildings!D177="","N/A",Buildings!D177)</f>
        <v>N/A</v>
      </c>
      <c r="E176" s="32" t="str">
        <f>IF(Buildings!E177="","N/A",Buildings!E177)</f>
        <v>N/A</v>
      </c>
      <c r="F176" s="32" t="str">
        <f>IF(Buildings!F177="","N/A",Buildings!F177)</f>
        <v>N/A</v>
      </c>
      <c r="G176" s="32" t="str">
        <f>IF(Buildings!G177="","N/A",Buildings!G177)</f>
        <v>N/A</v>
      </c>
      <c r="H176" s="32" t="str">
        <f t="shared" si="4"/>
        <v>N/A</v>
      </c>
      <c r="I176" s="32" t="str">
        <f>IF(Buildings!H177="","N/A",Buildings!H177)</f>
        <v>N/A</v>
      </c>
      <c r="J176" s="32" t="str">
        <f>IF(Buildings!I177="","N/A",Buildings!I177)</f>
        <v>N/A</v>
      </c>
      <c r="K176" s="362" t="str">
        <f>IF(AND(Buildings!B177="",Buildings!C177&lt;&gt;""),0,IF(Buildings!B177="","N/A",IF(ISNUMBER(Buildings!B177),Buildings!B177,0)))</f>
        <v>N/A</v>
      </c>
    </row>
    <row r="177" spans="2:11">
      <c r="B177" s="32" t="str">
        <f t="shared" si="5"/>
        <v>N/A</v>
      </c>
      <c r="C177" s="32" t="str">
        <f>IF(Buildings!C178="","N/A",Buildings!C178)</f>
        <v>N/A</v>
      </c>
      <c r="D177" s="32" t="str">
        <f>IF(Buildings!D178="","N/A",Buildings!D178)</f>
        <v>N/A</v>
      </c>
      <c r="E177" s="32" t="str">
        <f>IF(Buildings!E178="","N/A",Buildings!E178)</f>
        <v>N/A</v>
      </c>
      <c r="F177" s="32" t="str">
        <f>IF(Buildings!F178="","N/A",Buildings!F178)</f>
        <v>N/A</v>
      </c>
      <c r="G177" s="32" t="str">
        <f>IF(Buildings!G178="","N/A",Buildings!G178)</f>
        <v>N/A</v>
      </c>
      <c r="H177" s="32" t="str">
        <f t="shared" si="4"/>
        <v>N/A</v>
      </c>
      <c r="I177" s="32" t="str">
        <f>IF(Buildings!H178="","N/A",Buildings!H178)</f>
        <v>N/A</v>
      </c>
      <c r="J177" s="32" t="str">
        <f>IF(Buildings!I178="","N/A",Buildings!I178)</f>
        <v>N/A</v>
      </c>
      <c r="K177" s="362" t="str">
        <f>IF(AND(Buildings!B178="",Buildings!C178&lt;&gt;""),0,IF(Buildings!B178="","N/A",IF(ISNUMBER(Buildings!B178),Buildings!B178,0)))</f>
        <v>N/A</v>
      </c>
    </row>
    <row r="178" spans="2:11">
      <c r="B178" s="32" t="str">
        <f t="shared" si="5"/>
        <v>N/A</v>
      </c>
      <c r="C178" s="32" t="str">
        <f>IF(Buildings!C179="","N/A",Buildings!C179)</f>
        <v>N/A</v>
      </c>
      <c r="D178" s="32" t="str">
        <f>IF(Buildings!D179="","N/A",Buildings!D179)</f>
        <v>N/A</v>
      </c>
      <c r="E178" s="32" t="str">
        <f>IF(Buildings!E179="","N/A",Buildings!E179)</f>
        <v>N/A</v>
      </c>
      <c r="F178" s="32" t="str">
        <f>IF(Buildings!F179="","N/A",Buildings!F179)</f>
        <v>N/A</v>
      </c>
      <c r="G178" s="32" t="str">
        <f>IF(Buildings!G179="","N/A",Buildings!G179)</f>
        <v>N/A</v>
      </c>
      <c r="H178" s="32" t="str">
        <f t="shared" si="4"/>
        <v>N/A</v>
      </c>
      <c r="I178" s="32" t="str">
        <f>IF(Buildings!H179="","N/A",Buildings!H179)</f>
        <v>N/A</v>
      </c>
      <c r="J178" s="32" t="str">
        <f>IF(Buildings!I179="","N/A",Buildings!I179)</f>
        <v>N/A</v>
      </c>
      <c r="K178" s="362" t="str">
        <f>IF(AND(Buildings!B179="",Buildings!C179&lt;&gt;""),0,IF(Buildings!B179="","N/A",IF(ISNUMBER(Buildings!B179),Buildings!B179,0)))</f>
        <v>N/A</v>
      </c>
    </row>
    <row r="179" spans="2:11">
      <c r="B179" s="32" t="str">
        <f t="shared" si="5"/>
        <v>N/A</v>
      </c>
      <c r="C179" s="32" t="str">
        <f>IF(Buildings!C180="","N/A",Buildings!C180)</f>
        <v>N/A</v>
      </c>
      <c r="D179" s="32" t="str">
        <f>IF(Buildings!D180="","N/A",Buildings!D180)</f>
        <v>N/A</v>
      </c>
      <c r="E179" s="32" t="str">
        <f>IF(Buildings!E180="","N/A",Buildings!E180)</f>
        <v>N/A</v>
      </c>
      <c r="F179" s="32" t="str">
        <f>IF(Buildings!F180="","N/A",Buildings!F180)</f>
        <v>N/A</v>
      </c>
      <c r="G179" s="32" t="str">
        <f>IF(Buildings!G180="","N/A",Buildings!G180)</f>
        <v>N/A</v>
      </c>
      <c r="H179" s="32" t="str">
        <f t="shared" si="4"/>
        <v>N/A</v>
      </c>
      <c r="I179" s="32" t="str">
        <f>IF(Buildings!H180="","N/A",Buildings!H180)</f>
        <v>N/A</v>
      </c>
      <c r="J179" s="32" t="str">
        <f>IF(Buildings!I180="","N/A",Buildings!I180)</f>
        <v>N/A</v>
      </c>
      <c r="K179" s="362" t="str">
        <f>IF(AND(Buildings!B180="",Buildings!C180&lt;&gt;""),0,IF(Buildings!B180="","N/A",IF(ISNUMBER(Buildings!B180),Buildings!B180,0)))</f>
        <v>N/A</v>
      </c>
    </row>
    <row r="180" spans="2:11">
      <c r="B180" s="32" t="str">
        <f t="shared" si="5"/>
        <v>N/A</v>
      </c>
      <c r="C180" s="32" t="str">
        <f>IF(Buildings!C181="","N/A",Buildings!C181)</f>
        <v>N/A</v>
      </c>
      <c r="D180" s="32" t="str">
        <f>IF(Buildings!D181="","N/A",Buildings!D181)</f>
        <v>N/A</v>
      </c>
      <c r="E180" s="32" t="str">
        <f>IF(Buildings!E181="","N/A",Buildings!E181)</f>
        <v>N/A</v>
      </c>
      <c r="F180" s="32" t="str">
        <f>IF(Buildings!F181="","N/A",Buildings!F181)</f>
        <v>N/A</v>
      </c>
      <c r="G180" s="32" t="str">
        <f>IF(Buildings!G181="","N/A",Buildings!G181)</f>
        <v>N/A</v>
      </c>
      <c r="H180" s="32" t="str">
        <f t="shared" si="4"/>
        <v>N/A</v>
      </c>
      <c r="I180" s="32" t="str">
        <f>IF(Buildings!H181="","N/A",Buildings!H181)</f>
        <v>N/A</v>
      </c>
      <c r="J180" s="32" t="str">
        <f>IF(Buildings!I181="","N/A",Buildings!I181)</f>
        <v>N/A</v>
      </c>
      <c r="K180" s="362" t="str">
        <f>IF(AND(Buildings!B181="",Buildings!C181&lt;&gt;""),0,IF(Buildings!B181="","N/A",IF(ISNUMBER(Buildings!B181),Buildings!B181,0)))</f>
        <v>N/A</v>
      </c>
    </row>
    <row r="181" spans="2:11">
      <c r="B181" s="32" t="str">
        <f t="shared" si="5"/>
        <v>N/A</v>
      </c>
      <c r="C181" s="32" t="str">
        <f>IF(Buildings!C182="","N/A",Buildings!C182)</f>
        <v>N/A</v>
      </c>
      <c r="D181" s="32" t="str">
        <f>IF(Buildings!D182="","N/A",Buildings!D182)</f>
        <v>N/A</v>
      </c>
      <c r="E181" s="32" t="str">
        <f>IF(Buildings!E182="","N/A",Buildings!E182)</f>
        <v>N/A</v>
      </c>
      <c r="F181" s="32" t="str">
        <f>IF(Buildings!F182="","N/A",Buildings!F182)</f>
        <v>N/A</v>
      </c>
      <c r="G181" s="32" t="str">
        <f>IF(Buildings!G182="","N/A",Buildings!G182)</f>
        <v>N/A</v>
      </c>
      <c r="H181" s="32" t="str">
        <f t="shared" si="4"/>
        <v>N/A</v>
      </c>
      <c r="I181" s="32" t="str">
        <f>IF(Buildings!H182="","N/A",Buildings!H182)</f>
        <v>N/A</v>
      </c>
      <c r="J181" s="32" t="str">
        <f>IF(Buildings!I182="","N/A",Buildings!I182)</f>
        <v>N/A</v>
      </c>
      <c r="K181" s="362" t="str">
        <f>IF(AND(Buildings!B182="",Buildings!C182&lt;&gt;""),0,IF(Buildings!B182="","N/A",IF(ISNUMBER(Buildings!B182),Buildings!B182,0)))</f>
        <v>N/A</v>
      </c>
    </row>
    <row r="182" spans="2:11">
      <c r="B182" s="32" t="str">
        <f t="shared" si="5"/>
        <v>N/A</v>
      </c>
      <c r="C182" s="32" t="str">
        <f>IF(Buildings!C183="","N/A",Buildings!C183)</f>
        <v>N/A</v>
      </c>
      <c r="D182" s="32" t="str">
        <f>IF(Buildings!D183="","N/A",Buildings!D183)</f>
        <v>N/A</v>
      </c>
      <c r="E182" s="32" t="str">
        <f>IF(Buildings!E183="","N/A",Buildings!E183)</f>
        <v>N/A</v>
      </c>
      <c r="F182" s="32" t="str">
        <f>IF(Buildings!F183="","N/A",Buildings!F183)</f>
        <v>N/A</v>
      </c>
      <c r="G182" s="32" t="str">
        <f>IF(Buildings!G183="","N/A",Buildings!G183)</f>
        <v>N/A</v>
      </c>
      <c r="H182" s="32" t="str">
        <f t="shared" si="4"/>
        <v>N/A</v>
      </c>
      <c r="I182" s="32" t="str">
        <f>IF(Buildings!H183="","N/A",Buildings!H183)</f>
        <v>N/A</v>
      </c>
      <c r="J182" s="32" t="str">
        <f>IF(Buildings!I183="","N/A",Buildings!I183)</f>
        <v>N/A</v>
      </c>
      <c r="K182" s="362" t="str">
        <f>IF(AND(Buildings!B183="",Buildings!C183&lt;&gt;""),0,IF(Buildings!B183="","N/A",IF(ISNUMBER(Buildings!B183),Buildings!B183,0)))</f>
        <v>N/A</v>
      </c>
    </row>
    <row r="183" spans="2:11">
      <c r="B183" s="32" t="str">
        <f t="shared" si="5"/>
        <v>N/A</v>
      </c>
      <c r="C183" s="32" t="str">
        <f>IF(Buildings!C184="","N/A",Buildings!C184)</f>
        <v>N/A</v>
      </c>
      <c r="D183" s="32" t="str">
        <f>IF(Buildings!D184="","N/A",Buildings!D184)</f>
        <v>N/A</v>
      </c>
      <c r="E183" s="32" t="str">
        <f>IF(Buildings!E184="","N/A",Buildings!E184)</f>
        <v>N/A</v>
      </c>
      <c r="F183" s="32" t="str">
        <f>IF(Buildings!F184="","N/A",Buildings!F184)</f>
        <v>N/A</v>
      </c>
      <c r="G183" s="32" t="str">
        <f>IF(Buildings!G184="","N/A",Buildings!G184)</f>
        <v>N/A</v>
      </c>
      <c r="H183" s="32" t="str">
        <f t="shared" si="4"/>
        <v>N/A</v>
      </c>
      <c r="I183" s="32" t="str">
        <f>IF(Buildings!H184="","N/A",Buildings!H184)</f>
        <v>N/A</v>
      </c>
      <c r="J183" s="32" t="str">
        <f>IF(Buildings!I184="","N/A",Buildings!I184)</f>
        <v>N/A</v>
      </c>
      <c r="K183" s="362" t="str">
        <f>IF(AND(Buildings!B184="",Buildings!C184&lt;&gt;""),0,IF(Buildings!B184="","N/A",IF(ISNUMBER(Buildings!B184),Buildings!B184,0)))</f>
        <v>N/A</v>
      </c>
    </row>
    <row r="184" spans="2:11">
      <c r="B184" s="32" t="str">
        <f t="shared" si="5"/>
        <v>N/A</v>
      </c>
      <c r="C184" s="32" t="str">
        <f>IF(Buildings!C185="","N/A",Buildings!C185)</f>
        <v>N/A</v>
      </c>
      <c r="D184" s="32" t="str">
        <f>IF(Buildings!D185="","N/A",Buildings!D185)</f>
        <v>N/A</v>
      </c>
      <c r="E184" s="32" t="str">
        <f>IF(Buildings!E185="","N/A",Buildings!E185)</f>
        <v>N/A</v>
      </c>
      <c r="F184" s="32" t="str">
        <f>IF(Buildings!F185="","N/A",Buildings!F185)</f>
        <v>N/A</v>
      </c>
      <c r="G184" s="32" t="str">
        <f>IF(Buildings!G185="","N/A",Buildings!G185)</f>
        <v>N/A</v>
      </c>
      <c r="H184" s="32" t="str">
        <f t="shared" si="4"/>
        <v>N/A</v>
      </c>
      <c r="I184" s="32" t="str">
        <f>IF(Buildings!H185="","N/A",Buildings!H185)</f>
        <v>N/A</v>
      </c>
      <c r="J184" s="32" t="str">
        <f>IF(Buildings!I185="","N/A",Buildings!I185)</f>
        <v>N/A</v>
      </c>
      <c r="K184" s="362" t="str">
        <f>IF(AND(Buildings!B185="",Buildings!C185&lt;&gt;""),0,IF(Buildings!B185="","N/A",IF(ISNUMBER(Buildings!B185),Buildings!B185,0)))</f>
        <v>N/A</v>
      </c>
    </row>
    <row r="185" spans="2:11">
      <c r="B185" s="32" t="str">
        <f t="shared" si="5"/>
        <v>N/A</v>
      </c>
      <c r="C185" s="32" t="str">
        <f>IF(Buildings!C186="","N/A",Buildings!C186)</f>
        <v>N/A</v>
      </c>
      <c r="D185" s="32" t="str">
        <f>IF(Buildings!D186="","N/A",Buildings!D186)</f>
        <v>N/A</v>
      </c>
      <c r="E185" s="32" t="str">
        <f>IF(Buildings!E186="","N/A",Buildings!E186)</f>
        <v>N/A</v>
      </c>
      <c r="F185" s="32" t="str">
        <f>IF(Buildings!F186="","N/A",Buildings!F186)</f>
        <v>N/A</v>
      </c>
      <c r="G185" s="32" t="str">
        <f>IF(Buildings!G186="","N/A",Buildings!G186)</f>
        <v>N/A</v>
      </c>
      <c r="H185" s="32" t="str">
        <f t="shared" si="4"/>
        <v>N/A</v>
      </c>
      <c r="I185" s="32" t="str">
        <f>IF(Buildings!H186="","N/A",Buildings!H186)</f>
        <v>N/A</v>
      </c>
      <c r="J185" s="32" t="str">
        <f>IF(Buildings!I186="","N/A",Buildings!I186)</f>
        <v>N/A</v>
      </c>
      <c r="K185" s="362" t="str">
        <f>IF(AND(Buildings!B186="",Buildings!C186&lt;&gt;""),0,IF(Buildings!B186="","N/A",IF(ISNUMBER(Buildings!B186),Buildings!B186,0)))</f>
        <v>N/A</v>
      </c>
    </row>
    <row r="186" spans="2:11">
      <c r="B186" s="32" t="str">
        <f t="shared" si="5"/>
        <v>N/A</v>
      </c>
      <c r="C186" s="32" t="str">
        <f>IF(Buildings!C187="","N/A",Buildings!C187)</f>
        <v>N/A</v>
      </c>
      <c r="D186" s="32" t="str">
        <f>IF(Buildings!D187="","N/A",Buildings!D187)</f>
        <v>N/A</v>
      </c>
      <c r="E186" s="32" t="str">
        <f>IF(Buildings!E187="","N/A",Buildings!E187)</f>
        <v>N/A</v>
      </c>
      <c r="F186" s="32" t="str">
        <f>IF(Buildings!F187="","N/A",Buildings!F187)</f>
        <v>N/A</v>
      </c>
      <c r="G186" s="32" t="str">
        <f>IF(Buildings!G187="","N/A",Buildings!G187)</f>
        <v>N/A</v>
      </c>
      <c r="H186" s="32" t="str">
        <f t="shared" si="4"/>
        <v>N/A</v>
      </c>
      <c r="I186" s="32" t="str">
        <f>IF(Buildings!H187="","N/A",Buildings!H187)</f>
        <v>N/A</v>
      </c>
      <c r="J186" s="32" t="str">
        <f>IF(Buildings!I187="","N/A",Buildings!I187)</f>
        <v>N/A</v>
      </c>
      <c r="K186" s="362" t="str">
        <f>IF(AND(Buildings!B187="",Buildings!C187&lt;&gt;""),0,IF(Buildings!B187="","N/A",IF(ISNUMBER(Buildings!B187),Buildings!B187,0)))</f>
        <v>N/A</v>
      </c>
    </row>
    <row r="187" spans="2:11">
      <c r="B187" s="32" t="str">
        <f t="shared" si="5"/>
        <v>N/A</v>
      </c>
      <c r="C187" s="32" t="str">
        <f>IF(Buildings!C188="","N/A",Buildings!C188)</f>
        <v>N/A</v>
      </c>
      <c r="D187" s="32" t="str">
        <f>IF(Buildings!D188="","N/A",Buildings!D188)</f>
        <v>N/A</v>
      </c>
      <c r="E187" s="32" t="str">
        <f>IF(Buildings!E188="","N/A",Buildings!E188)</f>
        <v>N/A</v>
      </c>
      <c r="F187" s="32" t="str">
        <f>IF(Buildings!F188="","N/A",Buildings!F188)</f>
        <v>N/A</v>
      </c>
      <c r="G187" s="32" t="str">
        <f>IF(Buildings!G188="","N/A",Buildings!G188)</f>
        <v>N/A</v>
      </c>
      <c r="H187" s="32" t="str">
        <f t="shared" si="4"/>
        <v>N/A</v>
      </c>
      <c r="I187" s="32" t="str">
        <f>IF(Buildings!H188="","N/A",Buildings!H188)</f>
        <v>N/A</v>
      </c>
      <c r="J187" s="32" t="str">
        <f>IF(Buildings!I188="","N/A",Buildings!I188)</f>
        <v>N/A</v>
      </c>
      <c r="K187" s="362" t="str">
        <f>IF(AND(Buildings!B188="",Buildings!C188&lt;&gt;""),0,IF(Buildings!B188="","N/A",IF(ISNUMBER(Buildings!B188),Buildings!B188,0)))</f>
        <v>N/A</v>
      </c>
    </row>
    <row r="188" spans="2:11">
      <c r="B188" s="32" t="str">
        <f t="shared" si="5"/>
        <v>N/A</v>
      </c>
      <c r="C188" s="32" t="str">
        <f>IF(Buildings!C189="","N/A",Buildings!C189)</f>
        <v>N/A</v>
      </c>
      <c r="D188" s="32" t="str">
        <f>IF(Buildings!D189="","N/A",Buildings!D189)</f>
        <v>N/A</v>
      </c>
      <c r="E188" s="32" t="str">
        <f>IF(Buildings!E189="","N/A",Buildings!E189)</f>
        <v>N/A</v>
      </c>
      <c r="F188" s="32" t="str">
        <f>IF(Buildings!F189="","N/A",Buildings!F189)</f>
        <v>N/A</v>
      </c>
      <c r="G188" s="32" t="str">
        <f>IF(Buildings!G189="","N/A",Buildings!G189)</f>
        <v>N/A</v>
      </c>
      <c r="H188" s="32" t="str">
        <f t="shared" si="4"/>
        <v>N/A</v>
      </c>
      <c r="I188" s="32" t="str">
        <f>IF(Buildings!H189="","N/A",Buildings!H189)</f>
        <v>N/A</v>
      </c>
      <c r="J188" s="32" t="str">
        <f>IF(Buildings!I189="","N/A",Buildings!I189)</f>
        <v>N/A</v>
      </c>
      <c r="K188" s="362" t="str">
        <f>IF(AND(Buildings!B189="",Buildings!C189&lt;&gt;""),0,IF(Buildings!B189="","N/A",IF(ISNUMBER(Buildings!B189),Buildings!B189,0)))</f>
        <v>N/A</v>
      </c>
    </row>
    <row r="189" spans="2:11">
      <c r="B189" s="32" t="str">
        <f t="shared" si="5"/>
        <v>N/A</v>
      </c>
      <c r="C189" s="32" t="str">
        <f>IF(Buildings!C190="","N/A",Buildings!C190)</f>
        <v>N/A</v>
      </c>
      <c r="D189" s="32" t="str">
        <f>IF(Buildings!D190="","N/A",Buildings!D190)</f>
        <v>N/A</v>
      </c>
      <c r="E189" s="32" t="str">
        <f>IF(Buildings!E190="","N/A",Buildings!E190)</f>
        <v>N/A</v>
      </c>
      <c r="F189" s="32" t="str">
        <f>IF(Buildings!F190="","N/A",Buildings!F190)</f>
        <v>N/A</v>
      </c>
      <c r="G189" s="32" t="str">
        <f>IF(Buildings!G190="","N/A",Buildings!G190)</f>
        <v>N/A</v>
      </c>
      <c r="H189" s="32" t="str">
        <f t="shared" si="4"/>
        <v>N/A</v>
      </c>
      <c r="I189" s="32" t="str">
        <f>IF(Buildings!H190="","N/A",Buildings!H190)</f>
        <v>N/A</v>
      </c>
      <c r="J189" s="32" t="str">
        <f>IF(Buildings!I190="","N/A",Buildings!I190)</f>
        <v>N/A</v>
      </c>
      <c r="K189" s="362" t="str">
        <f>IF(AND(Buildings!B190="",Buildings!C190&lt;&gt;""),0,IF(Buildings!B190="","N/A",IF(ISNUMBER(Buildings!B190),Buildings!B190,0)))</f>
        <v>N/A</v>
      </c>
    </row>
    <row r="190" spans="2:11">
      <c r="B190" s="32" t="str">
        <f t="shared" si="5"/>
        <v>N/A</v>
      </c>
      <c r="C190" s="32" t="str">
        <f>IF(Buildings!C191="","N/A",Buildings!C191)</f>
        <v>N/A</v>
      </c>
      <c r="D190" s="32" t="str">
        <f>IF(Buildings!D191="","N/A",Buildings!D191)</f>
        <v>N/A</v>
      </c>
      <c r="E190" s="32" t="str">
        <f>IF(Buildings!E191="","N/A",Buildings!E191)</f>
        <v>N/A</v>
      </c>
      <c r="F190" s="32" t="str">
        <f>IF(Buildings!F191="","N/A",Buildings!F191)</f>
        <v>N/A</v>
      </c>
      <c r="G190" s="32" t="str">
        <f>IF(Buildings!G191="","N/A",Buildings!G191)</f>
        <v>N/A</v>
      </c>
      <c r="H190" s="32" t="str">
        <f t="shared" si="4"/>
        <v>N/A</v>
      </c>
      <c r="I190" s="32" t="str">
        <f>IF(Buildings!H191="","N/A",Buildings!H191)</f>
        <v>N/A</v>
      </c>
      <c r="J190" s="32" t="str">
        <f>IF(Buildings!I191="","N/A",Buildings!I191)</f>
        <v>N/A</v>
      </c>
      <c r="K190" s="362" t="str">
        <f>IF(AND(Buildings!B191="",Buildings!C191&lt;&gt;""),0,IF(Buildings!B191="","N/A",IF(ISNUMBER(Buildings!B191),Buildings!B191,0)))</f>
        <v>N/A</v>
      </c>
    </row>
    <row r="191" spans="2:11">
      <c r="B191" s="32" t="str">
        <f t="shared" si="5"/>
        <v>N/A</v>
      </c>
      <c r="C191" s="32" t="str">
        <f>IF(Buildings!C192="","N/A",Buildings!C192)</f>
        <v>N/A</v>
      </c>
      <c r="D191" s="32" t="str">
        <f>IF(Buildings!D192="","N/A",Buildings!D192)</f>
        <v>N/A</v>
      </c>
      <c r="E191" s="32" t="str">
        <f>IF(Buildings!E192="","N/A",Buildings!E192)</f>
        <v>N/A</v>
      </c>
      <c r="F191" s="32" t="str">
        <f>IF(Buildings!F192="","N/A",Buildings!F192)</f>
        <v>N/A</v>
      </c>
      <c r="G191" s="32" t="str">
        <f>IF(Buildings!G192="","N/A",Buildings!G192)</f>
        <v>N/A</v>
      </c>
      <c r="H191" s="32" t="str">
        <f t="shared" si="4"/>
        <v>N/A</v>
      </c>
      <c r="I191" s="32" t="str">
        <f>IF(Buildings!H192="","N/A",Buildings!H192)</f>
        <v>N/A</v>
      </c>
      <c r="J191" s="32" t="str">
        <f>IF(Buildings!I192="","N/A",Buildings!I192)</f>
        <v>N/A</v>
      </c>
      <c r="K191" s="362" t="str">
        <f>IF(AND(Buildings!B192="",Buildings!C192&lt;&gt;""),0,IF(Buildings!B192="","N/A",IF(ISNUMBER(Buildings!B192),Buildings!B192,0)))</f>
        <v>N/A</v>
      </c>
    </row>
    <row r="192" spans="2:11">
      <c r="B192" s="32" t="str">
        <f t="shared" si="5"/>
        <v>N/A</v>
      </c>
      <c r="C192" s="32" t="str">
        <f>IF(Buildings!C193="","N/A",Buildings!C193)</f>
        <v>N/A</v>
      </c>
      <c r="D192" s="32" t="str">
        <f>IF(Buildings!D193="","N/A",Buildings!D193)</f>
        <v>N/A</v>
      </c>
      <c r="E192" s="32" t="str">
        <f>IF(Buildings!E193="","N/A",Buildings!E193)</f>
        <v>N/A</v>
      </c>
      <c r="F192" s="32" t="str">
        <f>IF(Buildings!F193="","N/A",Buildings!F193)</f>
        <v>N/A</v>
      </c>
      <c r="G192" s="32" t="str">
        <f>IF(Buildings!G193="","N/A",Buildings!G193)</f>
        <v>N/A</v>
      </c>
      <c r="H192" s="32" t="str">
        <f t="shared" si="4"/>
        <v>N/A</v>
      </c>
      <c r="I192" s="32" t="str">
        <f>IF(Buildings!H193="","N/A",Buildings!H193)</f>
        <v>N/A</v>
      </c>
      <c r="J192" s="32" t="str">
        <f>IF(Buildings!I193="","N/A",Buildings!I193)</f>
        <v>N/A</v>
      </c>
      <c r="K192" s="362" t="str">
        <f>IF(AND(Buildings!B193="",Buildings!C193&lt;&gt;""),0,IF(Buildings!B193="","N/A",IF(ISNUMBER(Buildings!B193),Buildings!B193,0)))</f>
        <v>N/A</v>
      </c>
    </row>
    <row r="193" spans="2:11">
      <c r="B193" s="32" t="str">
        <f t="shared" si="5"/>
        <v>N/A</v>
      </c>
      <c r="C193" s="32" t="str">
        <f>IF(Buildings!C194="","N/A",Buildings!C194)</f>
        <v>N/A</v>
      </c>
      <c r="D193" s="32" t="str">
        <f>IF(Buildings!D194="","N/A",Buildings!D194)</f>
        <v>N/A</v>
      </c>
      <c r="E193" s="32" t="str">
        <f>IF(Buildings!E194="","N/A",Buildings!E194)</f>
        <v>N/A</v>
      </c>
      <c r="F193" s="32" t="str">
        <f>IF(Buildings!F194="","N/A",Buildings!F194)</f>
        <v>N/A</v>
      </c>
      <c r="G193" s="32" t="str">
        <f>IF(Buildings!G194="","N/A",Buildings!G194)</f>
        <v>N/A</v>
      </c>
      <c r="H193" s="32" t="str">
        <f t="shared" si="4"/>
        <v>N/A</v>
      </c>
      <c r="I193" s="32" t="str">
        <f>IF(Buildings!H194="","N/A",Buildings!H194)</f>
        <v>N/A</v>
      </c>
      <c r="J193" s="32" t="str">
        <f>IF(Buildings!I194="","N/A",Buildings!I194)</f>
        <v>N/A</v>
      </c>
      <c r="K193" s="362" t="str">
        <f>IF(AND(Buildings!B194="",Buildings!C194&lt;&gt;""),0,IF(Buildings!B194="","N/A",IF(ISNUMBER(Buildings!B194),Buildings!B194,0)))</f>
        <v>N/A</v>
      </c>
    </row>
    <row r="194" spans="2:11">
      <c r="B194" s="32" t="str">
        <f t="shared" si="5"/>
        <v>N/A</v>
      </c>
      <c r="C194" s="32" t="str">
        <f>IF(Buildings!C195="","N/A",Buildings!C195)</f>
        <v>N/A</v>
      </c>
      <c r="D194" s="32" t="str">
        <f>IF(Buildings!D195="","N/A",Buildings!D195)</f>
        <v>N/A</v>
      </c>
      <c r="E194" s="32" t="str">
        <f>IF(Buildings!E195="","N/A",Buildings!E195)</f>
        <v>N/A</v>
      </c>
      <c r="F194" s="32" t="str">
        <f>IF(Buildings!F195="","N/A",Buildings!F195)</f>
        <v>N/A</v>
      </c>
      <c r="G194" s="32" t="str">
        <f>IF(Buildings!G195="","N/A",Buildings!G195)</f>
        <v>N/A</v>
      </c>
      <c r="H194" s="32" t="str">
        <f t="shared" ref="H194:H257" si="6">IF(B194="N/A","N/A",UPPER(TRIM(ProbuildName)))</f>
        <v>N/A</v>
      </c>
      <c r="I194" s="32" t="str">
        <f>IF(Buildings!H195="","N/A",Buildings!H195)</f>
        <v>N/A</v>
      </c>
      <c r="J194" s="32" t="str">
        <f>IF(Buildings!I195="","N/A",Buildings!I195)</f>
        <v>N/A</v>
      </c>
      <c r="K194" s="362" t="str">
        <f>IF(AND(Buildings!B195="",Buildings!C195&lt;&gt;""),0,IF(Buildings!B195="","N/A",IF(ISNUMBER(Buildings!B195),Buildings!B195,0)))</f>
        <v>N/A</v>
      </c>
    </row>
    <row r="195" spans="2:11">
      <c r="B195" s="32" t="str">
        <f t="shared" ref="B195:B258" si="7">IF(K195="N/A","N/A","")</f>
        <v>N/A</v>
      </c>
      <c r="C195" s="32" t="str">
        <f>IF(Buildings!C196="","N/A",Buildings!C196)</f>
        <v>N/A</v>
      </c>
      <c r="D195" s="32" t="str">
        <f>IF(Buildings!D196="","N/A",Buildings!D196)</f>
        <v>N/A</v>
      </c>
      <c r="E195" s="32" t="str">
        <f>IF(Buildings!E196="","N/A",Buildings!E196)</f>
        <v>N/A</v>
      </c>
      <c r="F195" s="32" t="str">
        <f>IF(Buildings!F196="","N/A",Buildings!F196)</f>
        <v>N/A</v>
      </c>
      <c r="G195" s="32" t="str">
        <f>IF(Buildings!G196="","N/A",Buildings!G196)</f>
        <v>N/A</v>
      </c>
      <c r="H195" s="32" t="str">
        <f t="shared" si="6"/>
        <v>N/A</v>
      </c>
      <c r="I195" s="32" t="str">
        <f>IF(Buildings!H196="","N/A",Buildings!H196)</f>
        <v>N/A</v>
      </c>
      <c r="J195" s="32" t="str">
        <f>IF(Buildings!I196="","N/A",Buildings!I196)</f>
        <v>N/A</v>
      </c>
      <c r="K195" s="362" t="str">
        <f>IF(AND(Buildings!B196="",Buildings!C196&lt;&gt;""),0,IF(Buildings!B196="","N/A",IF(ISNUMBER(Buildings!B196),Buildings!B196,0)))</f>
        <v>N/A</v>
      </c>
    </row>
    <row r="196" spans="2:11">
      <c r="B196" s="32" t="str">
        <f t="shared" si="7"/>
        <v>N/A</v>
      </c>
      <c r="C196" s="32" t="str">
        <f>IF(Buildings!C197="","N/A",Buildings!C197)</f>
        <v>N/A</v>
      </c>
      <c r="D196" s="32" t="str">
        <f>IF(Buildings!D197="","N/A",Buildings!D197)</f>
        <v>N/A</v>
      </c>
      <c r="E196" s="32" t="str">
        <f>IF(Buildings!E197="","N/A",Buildings!E197)</f>
        <v>N/A</v>
      </c>
      <c r="F196" s="32" t="str">
        <f>IF(Buildings!F197="","N/A",Buildings!F197)</f>
        <v>N/A</v>
      </c>
      <c r="G196" s="32" t="str">
        <f>IF(Buildings!G197="","N/A",Buildings!G197)</f>
        <v>N/A</v>
      </c>
      <c r="H196" s="32" t="str">
        <f t="shared" si="6"/>
        <v>N/A</v>
      </c>
      <c r="I196" s="32" t="str">
        <f>IF(Buildings!H197="","N/A",Buildings!H197)</f>
        <v>N/A</v>
      </c>
      <c r="J196" s="32" t="str">
        <f>IF(Buildings!I197="","N/A",Buildings!I197)</f>
        <v>N/A</v>
      </c>
      <c r="K196" s="362" t="str">
        <f>IF(AND(Buildings!B197="",Buildings!C197&lt;&gt;""),0,IF(Buildings!B197="","N/A",IF(ISNUMBER(Buildings!B197),Buildings!B197,0)))</f>
        <v>N/A</v>
      </c>
    </row>
    <row r="197" spans="2:11">
      <c r="B197" s="32" t="str">
        <f t="shared" si="7"/>
        <v>N/A</v>
      </c>
      <c r="C197" s="32" t="str">
        <f>IF(Buildings!C198="","N/A",Buildings!C198)</f>
        <v>N/A</v>
      </c>
      <c r="D197" s="32" t="str">
        <f>IF(Buildings!D198="","N/A",Buildings!D198)</f>
        <v>N/A</v>
      </c>
      <c r="E197" s="32" t="str">
        <f>IF(Buildings!E198="","N/A",Buildings!E198)</f>
        <v>N/A</v>
      </c>
      <c r="F197" s="32" t="str">
        <f>IF(Buildings!F198="","N/A",Buildings!F198)</f>
        <v>N/A</v>
      </c>
      <c r="G197" s="32" t="str">
        <f>IF(Buildings!G198="","N/A",Buildings!G198)</f>
        <v>N/A</v>
      </c>
      <c r="H197" s="32" t="str">
        <f t="shared" si="6"/>
        <v>N/A</v>
      </c>
      <c r="I197" s="32" t="str">
        <f>IF(Buildings!H198="","N/A",Buildings!H198)</f>
        <v>N/A</v>
      </c>
      <c r="J197" s="32" t="str">
        <f>IF(Buildings!I198="","N/A",Buildings!I198)</f>
        <v>N/A</v>
      </c>
      <c r="K197" s="362" t="str">
        <f>IF(AND(Buildings!B198="",Buildings!C198&lt;&gt;""),0,IF(Buildings!B198="","N/A",IF(ISNUMBER(Buildings!B198),Buildings!B198,0)))</f>
        <v>N/A</v>
      </c>
    </row>
    <row r="198" spans="2:11">
      <c r="B198" s="32" t="str">
        <f t="shared" si="7"/>
        <v>N/A</v>
      </c>
      <c r="C198" s="32" t="str">
        <f>IF(Buildings!C199="","N/A",Buildings!C199)</f>
        <v>N/A</v>
      </c>
      <c r="D198" s="32" t="str">
        <f>IF(Buildings!D199="","N/A",Buildings!D199)</f>
        <v>N/A</v>
      </c>
      <c r="E198" s="32" t="str">
        <f>IF(Buildings!E199="","N/A",Buildings!E199)</f>
        <v>N/A</v>
      </c>
      <c r="F198" s="32" t="str">
        <f>IF(Buildings!F199="","N/A",Buildings!F199)</f>
        <v>N/A</v>
      </c>
      <c r="G198" s="32" t="str">
        <f>IF(Buildings!G199="","N/A",Buildings!G199)</f>
        <v>N/A</v>
      </c>
      <c r="H198" s="32" t="str">
        <f t="shared" si="6"/>
        <v>N/A</v>
      </c>
      <c r="I198" s="32" t="str">
        <f>IF(Buildings!H199="","N/A",Buildings!H199)</f>
        <v>N/A</v>
      </c>
      <c r="J198" s="32" t="str">
        <f>IF(Buildings!I199="","N/A",Buildings!I199)</f>
        <v>N/A</v>
      </c>
      <c r="K198" s="362" t="str">
        <f>IF(AND(Buildings!B199="",Buildings!C199&lt;&gt;""),0,IF(Buildings!B199="","N/A",IF(ISNUMBER(Buildings!B199),Buildings!B199,0)))</f>
        <v>N/A</v>
      </c>
    </row>
    <row r="199" spans="2:11">
      <c r="B199" s="32" t="str">
        <f t="shared" si="7"/>
        <v>N/A</v>
      </c>
      <c r="C199" s="32" t="str">
        <f>IF(Buildings!C200="","N/A",Buildings!C200)</f>
        <v>N/A</v>
      </c>
      <c r="D199" s="32" t="str">
        <f>IF(Buildings!D200="","N/A",Buildings!D200)</f>
        <v>N/A</v>
      </c>
      <c r="E199" s="32" t="str">
        <f>IF(Buildings!E200="","N/A",Buildings!E200)</f>
        <v>N/A</v>
      </c>
      <c r="F199" s="32" t="str">
        <f>IF(Buildings!F200="","N/A",Buildings!F200)</f>
        <v>N/A</v>
      </c>
      <c r="G199" s="32" t="str">
        <f>IF(Buildings!G200="","N/A",Buildings!G200)</f>
        <v>N/A</v>
      </c>
      <c r="H199" s="32" t="str">
        <f t="shared" si="6"/>
        <v>N/A</v>
      </c>
      <c r="I199" s="32" t="str">
        <f>IF(Buildings!H200="","N/A",Buildings!H200)</f>
        <v>N/A</v>
      </c>
      <c r="J199" s="32" t="str">
        <f>IF(Buildings!I200="","N/A",Buildings!I200)</f>
        <v>N/A</v>
      </c>
      <c r="K199" s="362" t="str">
        <f>IF(AND(Buildings!B200="",Buildings!C200&lt;&gt;""),0,IF(Buildings!B200="","N/A",IF(ISNUMBER(Buildings!B200),Buildings!B200,0)))</f>
        <v>N/A</v>
      </c>
    </row>
    <row r="200" spans="2:11">
      <c r="B200" s="32" t="str">
        <f t="shared" si="7"/>
        <v>N/A</v>
      </c>
      <c r="C200" s="32" t="str">
        <f>IF(Buildings!C201="","N/A",Buildings!C201)</f>
        <v>N/A</v>
      </c>
      <c r="D200" s="32" t="str">
        <f>IF(Buildings!D201="","N/A",Buildings!D201)</f>
        <v>N/A</v>
      </c>
      <c r="E200" s="32" t="str">
        <f>IF(Buildings!E201="","N/A",Buildings!E201)</f>
        <v>N/A</v>
      </c>
      <c r="F200" s="32" t="str">
        <f>IF(Buildings!F201="","N/A",Buildings!F201)</f>
        <v>N/A</v>
      </c>
      <c r="G200" s="32" t="str">
        <f>IF(Buildings!G201="","N/A",Buildings!G201)</f>
        <v>N/A</v>
      </c>
      <c r="H200" s="32" t="str">
        <f t="shared" si="6"/>
        <v>N/A</v>
      </c>
      <c r="I200" s="32" t="str">
        <f>IF(Buildings!H201="","N/A",Buildings!H201)</f>
        <v>N/A</v>
      </c>
      <c r="J200" s="32" t="str">
        <f>IF(Buildings!I201="","N/A",Buildings!I201)</f>
        <v>N/A</v>
      </c>
      <c r="K200" s="362" t="str">
        <f>IF(AND(Buildings!B201="",Buildings!C201&lt;&gt;""),0,IF(Buildings!B201="","N/A",IF(ISNUMBER(Buildings!B201),Buildings!B201,0)))</f>
        <v>N/A</v>
      </c>
    </row>
    <row r="201" spans="2:11">
      <c r="B201" s="32" t="str">
        <f t="shared" si="7"/>
        <v>N/A</v>
      </c>
      <c r="C201" s="32" t="str">
        <f>IF(Buildings!C202="","N/A",Buildings!C202)</f>
        <v>N/A</v>
      </c>
      <c r="D201" s="32" t="str">
        <f>IF(Buildings!D202="","N/A",Buildings!D202)</f>
        <v>N/A</v>
      </c>
      <c r="E201" s="32" t="str">
        <f>IF(Buildings!E202="","N/A",Buildings!E202)</f>
        <v>N/A</v>
      </c>
      <c r="F201" s="32" t="str">
        <f>IF(Buildings!F202="","N/A",Buildings!F202)</f>
        <v>N/A</v>
      </c>
      <c r="G201" s="32" t="str">
        <f>IF(Buildings!G202="","N/A",Buildings!G202)</f>
        <v>N/A</v>
      </c>
      <c r="H201" s="32" t="str">
        <f t="shared" si="6"/>
        <v>N/A</v>
      </c>
      <c r="I201" s="32" t="str">
        <f>IF(Buildings!H202="","N/A",Buildings!H202)</f>
        <v>N/A</v>
      </c>
      <c r="J201" s="32" t="str">
        <f>IF(Buildings!I202="","N/A",Buildings!I202)</f>
        <v>N/A</v>
      </c>
      <c r="K201" s="362" t="str">
        <f>IF(AND(Buildings!B202="",Buildings!C202&lt;&gt;""),0,IF(Buildings!B202="","N/A",IF(ISNUMBER(Buildings!B202),Buildings!B202,0)))</f>
        <v>N/A</v>
      </c>
    </row>
    <row r="202" spans="2:11">
      <c r="B202" s="32" t="str">
        <f t="shared" si="7"/>
        <v>N/A</v>
      </c>
      <c r="C202" s="32" t="str">
        <f>IF(Buildings!C203="","N/A",Buildings!C203)</f>
        <v>N/A</v>
      </c>
      <c r="D202" s="32" t="str">
        <f>IF(Buildings!D203="","N/A",Buildings!D203)</f>
        <v>N/A</v>
      </c>
      <c r="E202" s="32" t="str">
        <f>IF(Buildings!E203="","N/A",Buildings!E203)</f>
        <v>N/A</v>
      </c>
      <c r="F202" s="32" t="str">
        <f>IF(Buildings!F203="","N/A",Buildings!F203)</f>
        <v>N/A</v>
      </c>
      <c r="G202" s="32" t="str">
        <f>IF(Buildings!G203="","N/A",Buildings!G203)</f>
        <v>N/A</v>
      </c>
      <c r="H202" s="32" t="str">
        <f t="shared" si="6"/>
        <v>N/A</v>
      </c>
      <c r="I202" s="32" t="str">
        <f>IF(Buildings!H203="","N/A",Buildings!H203)</f>
        <v>N/A</v>
      </c>
      <c r="J202" s="32" t="str">
        <f>IF(Buildings!I203="","N/A",Buildings!I203)</f>
        <v>N/A</v>
      </c>
      <c r="K202" s="362" t="str">
        <f>IF(AND(Buildings!B203="",Buildings!C203&lt;&gt;""),0,IF(Buildings!B203="","N/A",IF(ISNUMBER(Buildings!B203),Buildings!B203,0)))</f>
        <v>N/A</v>
      </c>
    </row>
    <row r="203" spans="2:11">
      <c r="B203" s="32" t="str">
        <f t="shared" si="7"/>
        <v>N/A</v>
      </c>
      <c r="C203" s="32" t="str">
        <f>IF(Buildings!C204="","N/A",Buildings!C204)</f>
        <v>N/A</v>
      </c>
      <c r="D203" s="32" t="str">
        <f>IF(Buildings!D204="","N/A",Buildings!D204)</f>
        <v>N/A</v>
      </c>
      <c r="E203" s="32" t="str">
        <f>IF(Buildings!E204="","N/A",Buildings!E204)</f>
        <v>N/A</v>
      </c>
      <c r="F203" s="32" t="str">
        <f>IF(Buildings!F204="","N/A",Buildings!F204)</f>
        <v>N/A</v>
      </c>
      <c r="G203" s="32" t="str">
        <f>IF(Buildings!G204="","N/A",Buildings!G204)</f>
        <v>N/A</v>
      </c>
      <c r="H203" s="32" t="str">
        <f t="shared" si="6"/>
        <v>N/A</v>
      </c>
      <c r="I203" s="32" t="str">
        <f>IF(Buildings!H204="","N/A",Buildings!H204)</f>
        <v>N/A</v>
      </c>
      <c r="J203" s="32" t="str">
        <f>IF(Buildings!I204="","N/A",Buildings!I204)</f>
        <v>N/A</v>
      </c>
      <c r="K203" s="362" t="str">
        <f>IF(AND(Buildings!B204="",Buildings!C204&lt;&gt;""),0,IF(Buildings!B204="","N/A",IF(ISNUMBER(Buildings!B204),Buildings!B204,0)))</f>
        <v>N/A</v>
      </c>
    </row>
    <row r="204" spans="2:11">
      <c r="B204" s="32" t="str">
        <f t="shared" si="7"/>
        <v>N/A</v>
      </c>
      <c r="C204" s="32" t="str">
        <f>IF(Buildings!C205="","N/A",Buildings!C205)</f>
        <v>N/A</v>
      </c>
      <c r="D204" s="32" t="str">
        <f>IF(Buildings!D205="","N/A",Buildings!D205)</f>
        <v>N/A</v>
      </c>
      <c r="E204" s="32" t="str">
        <f>IF(Buildings!E205="","N/A",Buildings!E205)</f>
        <v>N/A</v>
      </c>
      <c r="F204" s="32" t="str">
        <f>IF(Buildings!F205="","N/A",Buildings!F205)</f>
        <v>N/A</v>
      </c>
      <c r="G204" s="32" t="str">
        <f>IF(Buildings!G205="","N/A",Buildings!G205)</f>
        <v>N/A</v>
      </c>
      <c r="H204" s="32" t="str">
        <f t="shared" si="6"/>
        <v>N/A</v>
      </c>
      <c r="I204" s="32" t="str">
        <f>IF(Buildings!H205="","N/A",Buildings!H205)</f>
        <v>N/A</v>
      </c>
      <c r="J204" s="32" t="str">
        <f>IF(Buildings!I205="","N/A",Buildings!I205)</f>
        <v>N/A</v>
      </c>
      <c r="K204" s="362" t="str">
        <f>IF(AND(Buildings!B205="",Buildings!C205&lt;&gt;""),0,IF(Buildings!B205="","N/A",IF(ISNUMBER(Buildings!B205),Buildings!B205,0)))</f>
        <v>N/A</v>
      </c>
    </row>
    <row r="205" spans="2:11">
      <c r="B205" s="32" t="str">
        <f t="shared" si="7"/>
        <v>N/A</v>
      </c>
      <c r="C205" s="32" t="str">
        <f>IF(Buildings!C206="","N/A",Buildings!C206)</f>
        <v>N/A</v>
      </c>
      <c r="D205" s="32" t="str">
        <f>IF(Buildings!D206="","N/A",Buildings!D206)</f>
        <v>N/A</v>
      </c>
      <c r="E205" s="32" t="str">
        <f>IF(Buildings!E206="","N/A",Buildings!E206)</f>
        <v>N/A</v>
      </c>
      <c r="F205" s="32" t="str">
        <f>IF(Buildings!F206="","N/A",Buildings!F206)</f>
        <v>N/A</v>
      </c>
      <c r="G205" s="32" t="str">
        <f>IF(Buildings!G206="","N/A",Buildings!G206)</f>
        <v>N/A</v>
      </c>
      <c r="H205" s="32" t="str">
        <f t="shared" si="6"/>
        <v>N/A</v>
      </c>
      <c r="I205" s="32" t="str">
        <f>IF(Buildings!H206="","N/A",Buildings!H206)</f>
        <v>N/A</v>
      </c>
      <c r="J205" s="32" t="str">
        <f>IF(Buildings!I206="","N/A",Buildings!I206)</f>
        <v>N/A</v>
      </c>
      <c r="K205" s="362" t="str">
        <f>IF(AND(Buildings!B206="",Buildings!C206&lt;&gt;""),0,IF(Buildings!B206="","N/A",IF(ISNUMBER(Buildings!B206),Buildings!B206,0)))</f>
        <v>N/A</v>
      </c>
    </row>
    <row r="206" spans="2:11">
      <c r="B206" s="32" t="str">
        <f t="shared" si="7"/>
        <v>N/A</v>
      </c>
      <c r="C206" s="32" t="str">
        <f>IF(Buildings!C207="","N/A",Buildings!C207)</f>
        <v>N/A</v>
      </c>
      <c r="D206" s="32" t="str">
        <f>IF(Buildings!D207="","N/A",Buildings!D207)</f>
        <v>N/A</v>
      </c>
      <c r="E206" s="32" t="str">
        <f>IF(Buildings!E207="","N/A",Buildings!E207)</f>
        <v>N/A</v>
      </c>
      <c r="F206" s="32" t="str">
        <f>IF(Buildings!F207="","N/A",Buildings!F207)</f>
        <v>N/A</v>
      </c>
      <c r="G206" s="32" t="str">
        <f>IF(Buildings!G207="","N/A",Buildings!G207)</f>
        <v>N/A</v>
      </c>
      <c r="H206" s="32" t="str">
        <f t="shared" si="6"/>
        <v>N/A</v>
      </c>
      <c r="I206" s="32" t="str">
        <f>IF(Buildings!H207="","N/A",Buildings!H207)</f>
        <v>N/A</v>
      </c>
      <c r="J206" s="32" t="str">
        <f>IF(Buildings!I207="","N/A",Buildings!I207)</f>
        <v>N/A</v>
      </c>
      <c r="K206" s="362" t="str">
        <f>IF(AND(Buildings!B207="",Buildings!C207&lt;&gt;""),0,IF(Buildings!B207="","N/A",IF(ISNUMBER(Buildings!B207),Buildings!B207,0)))</f>
        <v>N/A</v>
      </c>
    </row>
    <row r="207" spans="2:11">
      <c r="B207" s="32" t="str">
        <f t="shared" si="7"/>
        <v>N/A</v>
      </c>
      <c r="C207" s="32" t="str">
        <f>IF(Buildings!C208="","N/A",Buildings!C208)</f>
        <v>N/A</v>
      </c>
      <c r="D207" s="32" t="str">
        <f>IF(Buildings!D208="","N/A",Buildings!D208)</f>
        <v>N/A</v>
      </c>
      <c r="E207" s="32" t="str">
        <f>IF(Buildings!E208="","N/A",Buildings!E208)</f>
        <v>N/A</v>
      </c>
      <c r="F207" s="32" t="str">
        <f>IF(Buildings!F208="","N/A",Buildings!F208)</f>
        <v>N/A</v>
      </c>
      <c r="G207" s="32" t="str">
        <f>IF(Buildings!G208="","N/A",Buildings!G208)</f>
        <v>N/A</v>
      </c>
      <c r="H207" s="32" t="str">
        <f t="shared" si="6"/>
        <v>N/A</v>
      </c>
      <c r="I207" s="32" t="str">
        <f>IF(Buildings!H208="","N/A",Buildings!H208)</f>
        <v>N/A</v>
      </c>
      <c r="J207" s="32" t="str">
        <f>IF(Buildings!I208="","N/A",Buildings!I208)</f>
        <v>N/A</v>
      </c>
      <c r="K207" s="362" t="str">
        <f>IF(AND(Buildings!B208="",Buildings!C208&lt;&gt;""),0,IF(Buildings!B208="","N/A",IF(ISNUMBER(Buildings!B208),Buildings!B208,0)))</f>
        <v>N/A</v>
      </c>
    </row>
    <row r="208" spans="2:11">
      <c r="B208" s="32" t="str">
        <f t="shared" si="7"/>
        <v>N/A</v>
      </c>
      <c r="C208" s="32" t="str">
        <f>IF(Buildings!C209="","N/A",Buildings!C209)</f>
        <v>N/A</v>
      </c>
      <c r="D208" s="32" t="str">
        <f>IF(Buildings!D209="","N/A",Buildings!D209)</f>
        <v>N/A</v>
      </c>
      <c r="E208" s="32" t="str">
        <f>IF(Buildings!E209="","N/A",Buildings!E209)</f>
        <v>N/A</v>
      </c>
      <c r="F208" s="32" t="str">
        <f>IF(Buildings!F209="","N/A",Buildings!F209)</f>
        <v>N/A</v>
      </c>
      <c r="G208" s="32" t="str">
        <f>IF(Buildings!G209="","N/A",Buildings!G209)</f>
        <v>N/A</v>
      </c>
      <c r="H208" s="32" t="str">
        <f t="shared" si="6"/>
        <v>N/A</v>
      </c>
      <c r="I208" s="32" t="str">
        <f>IF(Buildings!H209="","N/A",Buildings!H209)</f>
        <v>N/A</v>
      </c>
      <c r="J208" s="32" t="str">
        <f>IF(Buildings!I209="","N/A",Buildings!I209)</f>
        <v>N/A</v>
      </c>
      <c r="K208" s="362" t="str">
        <f>IF(AND(Buildings!B209="",Buildings!C209&lt;&gt;""),0,IF(Buildings!B209="","N/A",IF(ISNUMBER(Buildings!B209),Buildings!B209,0)))</f>
        <v>N/A</v>
      </c>
    </row>
    <row r="209" spans="2:11">
      <c r="B209" s="32" t="str">
        <f t="shared" si="7"/>
        <v>N/A</v>
      </c>
      <c r="C209" s="32" t="str">
        <f>IF(Buildings!C210="","N/A",Buildings!C210)</f>
        <v>N/A</v>
      </c>
      <c r="D209" s="32" t="str">
        <f>IF(Buildings!D210="","N/A",Buildings!D210)</f>
        <v>N/A</v>
      </c>
      <c r="E209" s="32" t="str">
        <f>IF(Buildings!E210="","N/A",Buildings!E210)</f>
        <v>N/A</v>
      </c>
      <c r="F209" s="32" t="str">
        <f>IF(Buildings!F210="","N/A",Buildings!F210)</f>
        <v>N/A</v>
      </c>
      <c r="G209" s="32" t="str">
        <f>IF(Buildings!G210="","N/A",Buildings!G210)</f>
        <v>N/A</v>
      </c>
      <c r="H209" s="32" t="str">
        <f t="shared" si="6"/>
        <v>N/A</v>
      </c>
      <c r="I209" s="32" t="str">
        <f>IF(Buildings!H210="","N/A",Buildings!H210)</f>
        <v>N/A</v>
      </c>
      <c r="J209" s="32" t="str">
        <f>IF(Buildings!I210="","N/A",Buildings!I210)</f>
        <v>N/A</v>
      </c>
      <c r="K209" s="362" t="str">
        <f>IF(AND(Buildings!B210="",Buildings!C210&lt;&gt;""),0,IF(Buildings!B210="","N/A",IF(ISNUMBER(Buildings!B210),Buildings!B210,0)))</f>
        <v>N/A</v>
      </c>
    </row>
    <row r="210" spans="2:11">
      <c r="B210" s="32" t="str">
        <f t="shared" si="7"/>
        <v>N/A</v>
      </c>
      <c r="C210" s="32" t="str">
        <f>IF(Buildings!C211="","N/A",Buildings!C211)</f>
        <v>N/A</v>
      </c>
      <c r="D210" s="32" t="str">
        <f>IF(Buildings!D211="","N/A",Buildings!D211)</f>
        <v>N/A</v>
      </c>
      <c r="E210" s="32" t="str">
        <f>IF(Buildings!E211="","N/A",Buildings!E211)</f>
        <v>N/A</v>
      </c>
      <c r="F210" s="32" t="str">
        <f>IF(Buildings!F211="","N/A",Buildings!F211)</f>
        <v>N/A</v>
      </c>
      <c r="G210" s="32" t="str">
        <f>IF(Buildings!G211="","N/A",Buildings!G211)</f>
        <v>N/A</v>
      </c>
      <c r="H210" s="32" t="str">
        <f t="shared" si="6"/>
        <v>N/A</v>
      </c>
      <c r="I210" s="32" t="str">
        <f>IF(Buildings!H211="","N/A",Buildings!H211)</f>
        <v>N/A</v>
      </c>
      <c r="J210" s="32" t="str">
        <f>IF(Buildings!I211="","N/A",Buildings!I211)</f>
        <v>N/A</v>
      </c>
      <c r="K210" s="362" t="str">
        <f>IF(AND(Buildings!B211="",Buildings!C211&lt;&gt;""),0,IF(Buildings!B211="","N/A",IF(ISNUMBER(Buildings!B211),Buildings!B211,0)))</f>
        <v>N/A</v>
      </c>
    </row>
    <row r="211" spans="2:11">
      <c r="B211" s="32" t="str">
        <f t="shared" si="7"/>
        <v>N/A</v>
      </c>
      <c r="C211" s="32" t="str">
        <f>IF(Buildings!C212="","N/A",Buildings!C212)</f>
        <v>N/A</v>
      </c>
      <c r="D211" s="32" t="str">
        <f>IF(Buildings!D212="","N/A",Buildings!D212)</f>
        <v>N/A</v>
      </c>
      <c r="E211" s="32" t="str">
        <f>IF(Buildings!E212="","N/A",Buildings!E212)</f>
        <v>N/A</v>
      </c>
      <c r="F211" s="32" t="str">
        <f>IF(Buildings!F212="","N/A",Buildings!F212)</f>
        <v>N/A</v>
      </c>
      <c r="G211" s="32" t="str">
        <f>IF(Buildings!G212="","N/A",Buildings!G212)</f>
        <v>N/A</v>
      </c>
      <c r="H211" s="32" t="str">
        <f t="shared" si="6"/>
        <v>N/A</v>
      </c>
      <c r="I211" s="32" t="str">
        <f>IF(Buildings!H212="","N/A",Buildings!H212)</f>
        <v>N/A</v>
      </c>
      <c r="J211" s="32" t="str">
        <f>IF(Buildings!I212="","N/A",Buildings!I212)</f>
        <v>N/A</v>
      </c>
      <c r="K211" s="362" t="str">
        <f>IF(AND(Buildings!B212="",Buildings!C212&lt;&gt;""),0,IF(Buildings!B212="","N/A",IF(ISNUMBER(Buildings!B212),Buildings!B212,0)))</f>
        <v>N/A</v>
      </c>
    </row>
    <row r="212" spans="2:11">
      <c r="B212" s="32" t="str">
        <f t="shared" si="7"/>
        <v>N/A</v>
      </c>
      <c r="C212" s="32" t="str">
        <f>IF(Buildings!C213="","N/A",Buildings!C213)</f>
        <v>N/A</v>
      </c>
      <c r="D212" s="32" t="str">
        <f>IF(Buildings!D213="","N/A",Buildings!D213)</f>
        <v>N/A</v>
      </c>
      <c r="E212" s="32" t="str">
        <f>IF(Buildings!E213="","N/A",Buildings!E213)</f>
        <v>N/A</v>
      </c>
      <c r="F212" s="32" t="str">
        <f>IF(Buildings!F213="","N/A",Buildings!F213)</f>
        <v>N/A</v>
      </c>
      <c r="G212" s="32" t="str">
        <f>IF(Buildings!G213="","N/A",Buildings!G213)</f>
        <v>N/A</v>
      </c>
      <c r="H212" s="32" t="str">
        <f t="shared" si="6"/>
        <v>N/A</v>
      </c>
      <c r="I212" s="32" t="str">
        <f>IF(Buildings!H213="","N/A",Buildings!H213)</f>
        <v>N/A</v>
      </c>
      <c r="J212" s="32" t="str">
        <f>IF(Buildings!I213="","N/A",Buildings!I213)</f>
        <v>N/A</v>
      </c>
      <c r="K212" s="362" t="str">
        <f>IF(AND(Buildings!B213="",Buildings!C213&lt;&gt;""),0,IF(Buildings!B213="","N/A",IF(ISNUMBER(Buildings!B213),Buildings!B213,0)))</f>
        <v>N/A</v>
      </c>
    </row>
    <row r="213" spans="2:11">
      <c r="B213" s="32" t="str">
        <f t="shared" si="7"/>
        <v>N/A</v>
      </c>
      <c r="C213" s="32" t="str">
        <f>IF(Buildings!C214="","N/A",Buildings!C214)</f>
        <v>N/A</v>
      </c>
      <c r="D213" s="32" t="str">
        <f>IF(Buildings!D214="","N/A",Buildings!D214)</f>
        <v>N/A</v>
      </c>
      <c r="E213" s="32" t="str">
        <f>IF(Buildings!E214="","N/A",Buildings!E214)</f>
        <v>N/A</v>
      </c>
      <c r="F213" s="32" t="str">
        <f>IF(Buildings!F214="","N/A",Buildings!F214)</f>
        <v>N/A</v>
      </c>
      <c r="G213" s="32" t="str">
        <f>IF(Buildings!G214="","N/A",Buildings!G214)</f>
        <v>N/A</v>
      </c>
      <c r="H213" s="32" t="str">
        <f t="shared" si="6"/>
        <v>N/A</v>
      </c>
      <c r="I213" s="32" t="str">
        <f>IF(Buildings!H214="","N/A",Buildings!H214)</f>
        <v>N/A</v>
      </c>
      <c r="J213" s="32" t="str">
        <f>IF(Buildings!I214="","N/A",Buildings!I214)</f>
        <v>N/A</v>
      </c>
      <c r="K213" s="362" t="str">
        <f>IF(AND(Buildings!B214="",Buildings!C214&lt;&gt;""),0,IF(Buildings!B214="","N/A",IF(ISNUMBER(Buildings!B214),Buildings!B214,0)))</f>
        <v>N/A</v>
      </c>
    </row>
    <row r="214" spans="2:11">
      <c r="B214" s="32" t="str">
        <f t="shared" si="7"/>
        <v>N/A</v>
      </c>
      <c r="C214" s="32" t="str">
        <f>IF(Buildings!C215="","N/A",Buildings!C215)</f>
        <v>N/A</v>
      </c>
      <c r="D214" s="32" t="str">
        <f>IF(Buildings!D215="","N/A",Buildings!D215)</f>
        <v>N/A</v>
      </c>
      <c r="E214" s="32" t="str">
        <f>IF(Buildings!E215="","N/A",Buildings!E215)</f>
        <v>N/A</v>
      </c>
      <c r="F214" s="32" t="str">
        <f>IF(Buildings!F215="","N/A",Buildings!F215)</f>
        <v>N/A</v>
      </c>
      <c r="G214" s="32" t="str">
        <f>IF(Buildings!G215="","N/A",Buildings!G215)</f>
        <v>N/A</v>
      </c>
      <c r="H214" s="32" t="str">
        <f t="shared" si="6"/>
        <v>N/A</v>
      </c>
      <c r="I214" s="32" t="str">
        <f>IF(Buildings!H215="","N/A",Buildings!H215)</f>
        <v>N/A</v>
      </c>
      <c r="J214" s="32" t="str">
        <f>IF(Buildings!I215="","N/A",Buildings!I215)</f>
        <v>N/A</v>
      </c>
      <c r="K214" s="362" t="str">
        <f>IF(AND(Buildings!B215="",Buildings!C215&lt;&gt;""),0,IF(Buildings!B215="","N/A",IF(ISNUMBER(Buildings!B215),Buildings!B215,0)))</f>
        <v>N/A</v>
      </c>
    </row>
    <row r="215" spans="2:11">
      <c r="B215" s="32" t="str">
        <f t="shared" si="7"/>
        <v>N/A</v>
      </c>
      <c r="C215" s="32" t="str">
        <f>IF(Buildings!C216="","N/A",Buildings!C216)</f>
        <v>N/A</v>
      </c>
      <c r="D215" s="32" t="str">
        <f>IF(Buildings!D216="","N/A",Buildings!D216)</f>
        <v>N/A</v>
      </c>
      <c r="E215" s="32" t="str">
        <f>IF(Buildings!E216="","N/A",Buildings!E216)</f>
        <v>N/A</v>
      </c>
      <c r="F215" s="32" t="str">
        <f>IF(Buildings!F216="","N/A",Buildings!F216)</f>
        <v>N/A</v>
      </c>
      <c r="G215" s="32" t="str">
        <f>IF(Buildings!G216="","N/A",Buildings!G216)</f>
        <v>N/A</v>
      </c>
      <c r="H215" s="32" t="str">
        <f t="shared" si="6"/>
        <v>N/A</v>
      </c>
      <c r="I215" s="32" t="str">
        <f>IF(Buildings!H216="","N/A",Buildings!H216)</f>
        <v>N/A</v>
      </c>
      <c r="J215" s="32" t="str">
        <f>IF(Buildings!I216="","N/A",Buildings!I216)</f>
        <v>N/A</v>
      </c>
      <c r="K215" s="362" t="str">
        <f>IF(AND(Buildings!B216="",Buildings!C216&lt;&gt;""),0,IF(Buildings!B216="","N/A",IF(ISNUMBER(Buildings!B216),Buildings!B216,0)))</f>
        <v>N/A</v>
      </c>
    </row>
    <row r="216" spans="2:11">
      <c r="B216" s="32" t="str">
        <f t="shared" si="7"/>
        <v>N/A</v>
      </c>
      <c r="C216" s="32" t="str">
        <f>IF(Buildings!C217="","N/A",Buildings!C217)</f>
        <v>N/A</v>
      </c>
      <c r="D216" s="32" t="str">
        <f>IF(Buildings!D217="","N/A",Buildings!D217)</f>
        <v>N/A</v>
      </c>
      <c r="E216" s="32" t="str">
        <f>IF(Buildings!E217="","N/A",Buildings!E217)</f>
        <v>N/A</v>
      </c>
      <c r="F216" s="32" t="str">
        <f>IF(Buildings!F217="","N/A",Buildings!F217)</f>
        <v>N/A</v>
      </c>
      <c r="G216" s="32" t="str">
        <f>IF(Buildings!G217="","N/A",Buildings!G217)</f>
        <v>N/A</v>
      </c>
      <c r="H216" s="32" t="str">
        <f t="shared" si="6"/>
        <v>N/A</v>
      </c>
      <c r="I216" s="32" t="str">
        <f>IF(Buildings!H217="","N/A",Buildings!H217)</f>
        <v>N/A</v>
      </c>
      <c r="J216" s="32" t="str">
        <f>IF(Buildings!I217="","N/A",Buildings!I217)</f>
        <v>N/A</v>
      </c>
      <c r="K216" s="362" t="str">
        <f>IF(AND(Buildings!B217="",Buildings!C217&lt;&gt;""),0,IF(Buildings!B217="","N/A",IF(ISNUMBER(Buildings!B217),Buildings!B217,0)))</f>
        <v>N/A</v>
      </c>
    </row>
    <row r="217" spans="2:11">
      <c r="B217" s="32" t="str">
        <f t="shared" si="7"/>
        <v>N/A</v>
      </c>
      <c r="C217" s="32" t="str">
        <f>IF(Buildings!C218="","N/A",Buildings!C218)</f>
        <v>N/A</v>
      </c>
      <c r="D217" s="32" t="str">
        <f>IF(Buildings!D218="","N/A",Buildings!D218)</f>
        <v>N/A</v>
      </c>
      <c r="E217" s="32" t="str">
        <f>IF(Buildings!E218="","N/A",Buildings!E218)</f>
        <v>N/A</v>
      </c>
      <c r="F217" s="32" t="str">
        <f>IF(Buildings!F218="","N/A",Buildings!F218)</f>
        <v>N/A</v>
      </c>
      <c r="G217" s="32" t="str">
        <f>IF(Buildings!G218="","N/A",Buildings!G218)</f>
        <v>N/A</v>
      </c>
      <c r="H217" s="32" t="str">
        <f t="shared" si="6"/>
        <v>N/A</v>
      </c>
      <c r="I217" s="32" t="str">
        <f>IF(Buildings!H218="","N/A",Buildings!H218)</f>
        <v>N/A</v>
      </c>
      <c r="J217" s="32" t="str">
        <f>IF(Buildings!I218="","N/A",Buildings!I218)</f>
        <v>N/A</v>
      </c>
      <c r="K217" s="362" t="str">
        <f>IF(AND(Buildings!B218="",Buildings!C218&lt;&gt;""),0,IF(Buildings!B218="","N/A",IF(ISNUMBER(Buildings!B218),Buildings!B218,0)))</f>
        <v>N/A</v>
      </c>
    </row>
    <row r="218" spans="2:11">
      <c r="B218" s="32" t="str">
        <f t="shared" si="7"/>
        <v>N/A</v>
      </c>
      <c r="C218" s="32" t="str">
        <f>IF(Buildings!C219="","N/A",Buildings!C219)</f>
        <v>N/A</v>
      </c>
      <c r="D218" s="32" t="str">
        <f>IF(Buildings!D219="","N/A",Buildings!D219)</f>
        <v>N/A</v>
      </c>
      <c r="E218" s="32" t="str">
        <f>IF(Buildings!E219="","N/A",Buildings!E219)</f>
        <v>N/A</v>
      </c>
      <c r="F218" s="32" t="str">
        <f>IF(Buildings!F219="","N/A",Buildings!F219)</f>
        <v>N/A</v>
      </c>
      <c r="G218" s="32" t="str">
        <f>IF(Buildings!G219="","N/A",Buildings!G219)</f>
        <v>N/A</v>
      </c>
      <c r="H218" s="32" t="str">
        <f t="shared" si="6"/>
        <v>N/A</v>
      </c>
      <c r="I218" s="32" t="str">
        <f>IF(Buildings!H219="","N/A",Buildings!H219)</f>
        <v>N/A</v>
      </c>
      <c r="J218" s="32" t="str">
        <f>IF(Buildings!I219="","N/A",Buildings!I219)</f>
        <v>N/A</v>
      </c>
      <c r="K218" s="362" t="str">
        <f>IF(AND(Buildings!B219="",Buildings!C219&lt;&gt;""),0,IF(Buildings!B219="","N/A",IF(ISNUMBER(Buildings!B219),Buildings!B219,0)))</f>
        <v>N/A</v>
      </c>
    </row>
    <row r="219" spans="2:11">
      <c r="B219" s="32" t="str">
        <f t="shared" si="7"/>
        <v>N/A</v>
      </c>
      <c r="C219" s="32" t="str">
        <f>IF(Buildings!C220="","N/A",Buildings!C220)</f>
        <v>N/A</v>
      </c>
      <c r="D219" s="32" t="str">
        <f>IF(Buildings!D220="","N/A",Buildings!D220)</f>
        <v>N/A</v>
      </c>
      <c r="E219" s="32" t="str">
        <f>IF(Buildings!E220="","N/A",Buildings!E220)</f>
        <v>N/A</v>
      </c>
      <c r="F219" s="32" t="str">
        <f>IF(Buildings!F220="","N/A",Buildings!F220)</f>
        <v>N/A</v>
      </c>
      <c r="G219" s="32" t="str">
        <f>IF(Buildings!G220="","N/A",Buildings!G220)</f>
        <v>N/A</v>
      </c>
      <c r="H219" s="32" t="str">
        <f t="shared" si="6"/>
        <v>N/A</v>
      </c>
      <c r="I219" s="32" t="str">
        <f>IF(Buildings!H220="","N/A",Buildings!H220)</f>
        <v>N/A</v>
      </c>
      <c r="J219" s="32" t="str">
        <f>IF(Buildings!I220="","N/A",Buildings!I220)</f>
        <v>N/A</v>
      </c>
      <c r="K219" s="362" t="str">
        <f>IF(AND(Buildings!B220="",Buildings!C220&lt;&gt;""),0,IF(Buildings!B220="","N/A",IF(ISNUMBER(Buildings!B220),Buildings!B220,0)))</f>
        <v>N/A</v>
      </c>
    </row>
    <row r="220" spans="2:11">
      <c r="B220" s="32" t="str">
        <f t="shared" si="7"/>
        <v>N/A</v>
      </c>
      <c r="C220" s="32" t="str">
        <f>IF(Buildings!C221="","N/A",Buildings!C221)</f>
        <v>N/A</v>
      </c>
      <c r="D220" s="32" t="str">
        <f>IF(Buildings!D221="","N/A",Buildings!D221)</f>
        <v>N/A</v>
      </c>
      <c r="E220" s="32" t="str">
        <f>IF(Buildings!E221="","N/A",Buildings!E221)</f>
        <v>N/A</v>
      </c>
      <c r="F220" s="32" t="str">
        <f>IF(Buildings!F221="","N/A",Buildings!F221)</f>
        <v>N/A</v>
      </c>
      <c r="G220" s="32" t="str">
        <f>IF(Buildings!G221="","N/A",Buildings!G221)</f>
        <v>N/A</v>
      </c>
      <c r="H220" s="32" t="str">
        <f t="shared" si="6"/>
        <v>N/A</v>
      </c>
      <c r="I220" s="32" t="str">
        <f>IF(Buildings!H221="","N/A",Buildings!H221)</f>
        <v>N/A</v>
      </c>
      <c r="J220" s="32" t="str">
        <f>IF(Buildings!I221="","N/A",Buildings!I221)</f>
        <v>N/A</v>
      </c>
      <c r="K220" s="362" t="str">
        <f>IF(AND(Buildings!B221="",Buildings!C221&lt;&gt;""),0,IF(Buildings!B221="","N/A",IF(ISNUMBER(Buildings!B221),Buildings!B221,0)))</f>
        <v>N/A</v>
      </c>
    </row>
    <row r="221" spans="2:11">
      <c r="B221" s="32" t="str">
        <f t="shared" si="7"/>
        <v>N/A</v>
      </c>
      <c r="C221" s="32" t="str">
        <f>IF(Buildings!C222="","N/A",Buildings!C222)</f>
        <v>N/A</v>
      </c>
      <c r="D221" s="32" t="str">
        <f>IF(Buildings!D222="","N/A",Buildings!D222)</f>
        <v>N/A</v>
      </c>
      <c r="E221" s="32" t="str">
        <f>IF(Buildings!E222="","N/A",Buildings!E222)</f>
        <v>N/A</v>
      </c>
      <c r="F221" s="32" t="str">
        <f>IF(Buildings!F222="","N/A",Buildings!F222)</f>
        <v>N/A</v>
      </c>
      <c r="G221" s="32" t="str">
        <f>IF(Buildings!G222="","N/A",Buildings!G222)</f>
        <v>N/A</v>
      </c>
      <c r="H221" s="32" t="str">
        <f t="shared" si="6"/>
        <v>N/A</v>
      </c>
      <c r="I221" s="32" t="str">
        <f>IF(Buildings!H222="","N/A",Buildings!H222)</f>
        <v>N/A</v>
      </c>
      <c r="J221" s="32" t="str">
        <f>IF(Buildings!I222="","N/A",Buildings!I222)</f>
        <v>N/A</v>
      </c>
      <c r="K221" s="362" t="str">
        <f>IF(AND(Buildings!B222="",Buildings!C222&lt;&gt;""),0,IF(Buildings!B222="","N/A",IF(ISNUMBER(Buildings!B222),Buildings!B222,0)))</f>
        <v>N/A</v>
      </c>
    </row>
    <row r="222" spans="2:11">
      <c r="B222" s="32" t="str">
        <f t="shared" si="7"/>
        <v>N/A</v>
      </c>
      <c r="C222" s="32" t="str">
        <f>IF(Buildings!C223="","N/A",Buildings!C223)</f>
        <v>N/A</v>
      </c>
      <c r="D222" s="32" t="str">
        <f>IF(Buildings!D223="","N/A",Buildings!D223)</f>
        <v>N/A</v>
      </c>
      <c r="E222" s="32" t="str">
        <f>IF(Buildings!E223="","N/A",Buildings!E223)</f>
        <v>N/A</v>
      </c>
      <c r="F222" s="32" t="str">
        <f>IF(Buildings!F223="","N/A",Buildings!F223)</f>
        <v>N/A</v>
      </c>
      <c r="G222" s="32" t="str">
        <f>IF(Buildings!G223="","N/A",Buildings!G223)</f>
        <v>N/A</v>
      </c>
      <c r="H222" s="32" t="str">
        <f t="shared" si="6"/>
        <v>N/A</v>
      </c>
      <c r="I222" s="32" t="str">
        <f>IF(Buildings!H223="","N/A",Buildings!H223)</f>
        <v>N/A</v>
      </c>
      <c r="J222" s="32" t="str">
        <f>IF(Buildings!I223="","N/A",Buildings!I223)</f>
        <v>N/A</v>
      </c>
      <c r="K222" s="362" t="str">
        <f>IF(AND(Buildings!B223="",Buildings!C223&lt;&gt;""),0,IF(Buildings!B223="","N/A",IF(ISNUMBER(Buildings!B223),Buildings!B223,0)))</f>
        <v>N/A</v>
      </c>
    </row>
    <row r="223" spans="2:11">
      <c r="B223" s="32" t="str">
        <f t="shared" si="7"/>
        <v>N/A</v>
      </c>
      <c r="C223" s="32" t="str">
        <f>IF(Buildings!C224="","N/A",Buildings!C224)</f>
        <v>N/A</v>
      </c>
      <c r="D223" s="32" t="str">
        <f>IF(Buildings!D224="","N/A",Buildings!D224)</f>
        <v>N/A</v>
      </c>
      <c r="E223" s="32" t="str">
        <f>IF(Buildings!E224="","N/A",Buildings!E224)</f>
        <v>N/A</v>
      </c>
      <c r="F223" s="32" t="str">
        <f>IF(Buildings!F224="","N/A",Buildings!F224)</f>
        <v>N/A</v>
      </c>
      <c r="G223" s="32" t="str">
        <f>IF(Buildings!G224="","N/A",Buildings!G224)</f>
        <v>N/A</v>
      </c>
      <c r="H223" s="32" t="str">
        <f t="shared" si="6"/>
        <v>N/A</v>
      </c>
      <c r="I223" s="32" t="str">
        <f>IF(Buildings!H224="","N/A",Buildings!H224)</f>
        <v>N/A</v>
      </c>
      <c r="J223" s="32" t="str">
        <f>IF(Buildings!I224="","N/A",Buildings!I224)</f>
        <v>N/A</v>
      </c>
      <c r="K223" s="362" t="str">
        <f>IF(AND(Buildings!B224="",Buildings!C224&lt;&gt;""),0,IF(Buildings!B224="","N/A",IF(ISNUMBER(Buildings!B224),Buildings!B224,0)))</f>
        <v>N/A</v>
      </c>
    </row>
    <row r="224" spans="2:11">
      <c r="B224" s="32" t="str">
        <f t="shared" si="7"/>
        <v>N/A</v>
      </c>
      <c r="C224" s="32" t="str">
        <f>IF(Buildings!C225="","N/A",Buildings!C225)</f>
        <v>N/A</v>
      </c>
      <c r="D224" s="32" t="str">
        <f>IF(Buildings!D225="","N/A",Buildings!D225)</f>
        <v>N/A</v>
      </c>
      <c r="E224" s="32" t="str">
        <f>IF(Buildings!E225="","N/A",Buildings!E225)</f>
        <v>N/A</v>
      </c>
      <c r="F224" s="32" t="str">
        <f>IF(Buildings!F225="","N/A",Buildings!F225)</f>
        <v>N/A</v>
      </c>
      <c r="G224" s="32" t="str">
        <f>IF(Buildings!G225="","N/A",Buildings!G225)</f>
        <v>N/A</v>
      </c>
      <c r="H224" s="32" t="str">
        <f t="shared" si="6"/>
        <v>N/A</v>
      </c>
      <c r="I224" s="32" t="str">
        <f>IF(Buildings!H225="","N/A",Buildings!H225)</f>
        <v>N/A</v>
      </c>
      <c r="J224" s="32" t="str">
        <f>IF(Buildings!I225="","N/A",Buildings!I225)</f>
        <v>N/A</v>
      </c>
      <c r="K224" s="362" t="str">
        <f>IF(AND(Buildings!B225="",Buildings!C225&lt;&gt;""),0,IF(Buildings!B225="","N/A",IF(ISNUMBER(Buildings!B225),Buildings!B225,0)))</f>
        <v>N/A</v>
      </c>
    </row>
    <row r="225" spans="2:11">
      <c r="B225" s="32" t="str">
        <f t="shared" si="7"/>
        <v>N/A</v>
      </c>
      <c r="C225" s="32" t="str">
        <f>IF(Buildings!C226="","N/A",Buildings!C226)</f>
        <v>N/A</v>
      </c>
      <c r="D225" s="32" t="str">
        <f>IF(Buildings!D226="","N/A",Buildings!D226)</f>
        <v>N/A</v>
      </c>
      <c r="E225" s="32" t="str">
        <f>IF(Buildings!E226="","N/A",Buildings!E226)</f>
        <v>N/A</v>
      </c>
      <c r="F225" s="32" t="str">
        <f>IF(Buildings!F226="","N/A",Buildings!F226)</f>
        <v>N/A</v>
      </c>
      <c r="G225" s="32" t="str">
        <f>IF(Buildings!G226="","N/A",Buildings!G226)</f>
        <v>N/A</v>
      </c>
      <c r="H225" s="32" t="str">
        <f t="shared" si="6"/>
        <v>N/A</v>
      </c>
      <c r="I225" s="32" t="str">
        <f>IF(Buildings!H226="","N/A",Buildings!H226)</f>
        <v>N/A</v>
      </c>
      <c r="J225" s="32" t="str">
        <f>IF(Buildings!I226="","N/A",Buildings!I226)</f>
        <v>N/A</v>
      </c>
      <c r="K225" s="362" t="str">
        <f>IF(AND(Buildings!B226="",Buildings!C226&lt;&gt;""),0,IF(Buildings!B226="","N/A",IF(ISNUMBER(Buildings!B226),Buildings!B226,0)))</f>
        <v>N/A</v>
      </c>
    </row>
    <row r="226" spans="2:11">
      <c r="B226" s="32" t="str">
        <f t="shared" si="7"/>
        <v>N/A</v>
      </c>
      <c r="C226" s="32" t="str">
        <f>IF(Buildings!C227="","N/A",Buildings!C227)</f>
        <v>N/A</v>
      </c>
      <c r="D226" s="32" t="str">
        <f>IF(Buildings!D227="","N/A",Buildings!D227)</f>
        <v>N/A</v>
      </c>
      <c r="E226" s="32" t="str">
        <f>IF(Buildings!E227="","N/A",Buildings!E227)</f>
        <v>N/A</v>
      </c>
      <c r="F226" s="32" t="str">
        <f>IF(Buildings!F227="","N/A",Buildings!F227)</f>
        <v>N/A</v>
      </c>
      <c r="G226" s="32" t="str">
        <f>IF(Buildings!G227="","N/A",Buildings!G227)</f>
        <v>N/A</v>
      </c>
      <c r="H226" s="32" t="str">
        <f t="shared" si="6"/>
        <v>N/A</v>
      </c>
      <c r="I226" s="32" t="str">
        <f>IF(Buildings!H227="","N/A",Buildings!H227)</f>
        <v>N/A</v>
      </c>
      <c r="J226" s="32" t="str">
        <f>IF(Buildings!I227="","N/A",Buildings!I227)</f>
        <v>N/A</v>
      </c>
      <c r="K226" s="362" t="str">
        <f>IF(AND(Buildings!B227="",Buildings!C227&lt;&gt;""),0,IF(Buildings!B227="","N/A",IF(ISNUMBER(Buildings!B227),Buildings!B227,0)))</f>
        <v>N/A</v>
      </c>
    </row>
    <row r="227" spans="2:11">
      <c r="B227" s="32" t="str">
        <f t="shared" si="7"/>
        <v>N/A</v>
      </c>
      <c r="C227" s="32" t="str">
        <f>IF(Buildings!C228="","N/A",Buildings!C228)</f>
        <v>N/A</v>
      </c>
      <c r="D227" s="32" t="str">
        <f>IF(Buildings!D228="","N/A",Buildings!D228)</f>
        <v>N/A</v>
      </c>
      <c r="E227" s="32" t="str">
        <f>IF(Buildings!E228="","N/A",Buildings!E228)</f>
        <v>N/A</v>
      </c>
      <c r="F227" s="32" t="str">
        <f>IF(Buildings!F228="","N/A",Buildings!F228)</f>
        <v>N/A</v>
      </c>
      <c r="G227" s="32" t="str">
        <f>IF(Buildings!G228="","N/A",Buildings!G228)</f>
        <v>N/A</v>
      </c>
      <c r="H227" s="32" t="str">
        <f t="shared" si="6"/>
        <v>N/A</v>
      </c>
      <c r="I227" s="32" t="str">
        <f>IF(Buildings!H228="","N/A",Buildings!H228)</f>
        <v>N/A</v>
      </c>
      <c r="J227" s="32" t="str">
        <f>IF(Buildings!I228="","N/A",Buildings!I228)</f>
        <v>N/A</v>
      </c>
      <c r="K227" s="362" t="str">
        <f>IF(AND(Buildings!B228="",Buildings!C228&lt;&gt;""),0,IF(Buildings!B228="","N/A",IF(ISNUMBER(Buildings!B228),Buildings!B228,0)))</f>
        <v>N/A</v>
      </c>
    </row>
    <row r="228" spans="2:11">
      <c r="B228" s="32" t="str">
        <f t="shared" si="7"/>
        <v>N/A</v>
      </c>
      <c r="C228" s="32" t="str">
        <f>IF(Buildings!C229="","N/A",Buildings!C229)</f>
        <v>N/A</v>
      </c>
      <c r="D228" s="32" t="str">
        <f>IF(Buildings!D229="","N/A",Buildings!D229)</f>
        <v>N/A</v>
      </c>
      <c r="E228" s="32" t="str">
        <f>IF(Buildings!E229="","N/A",Buildings!E229)</f>
        <v>N/A</v>
      </c>
      <c r="F228" s="32" t="str">
        <f>IF(Buildings!F229="","N/A",Buildings!F229)</f>
        <v>N/A</v>
      </c>
      <c r="G228" s="32" t="str">
        <f>IF(Buildings!G229="","N/A",Buildings!G229)</f>
        <v>N/A</v>
      </c>
      <c r="H228" s="32" t="str">
        <f t="shared" si="6"/>
        <v>N/A</v>
      </c>
      <c r="I228" s="32" t="str">
        <f>IF(Buildings!H229="","N/A",Buildings!H229)</f>
        <v>N/A</v>
      </c>
      <c r="J228" s="32" t="str">
        <f>IF(Buildings!I229="","N/A",Buildings!I229)</f>
        <v>N/A</v>
      </c>
      <c r="K228" s="362" t="str">
        <f>IF(AND(Buildings!B229="",Buildings!C229&lt;&gt;""),0,IF(Buildings!B229="","N/A",IF(ISNUMBER(Buildings!B229),Buildings!B229,0)))</f>
        <v>N/A</v>
      </c>
    </row>
    <row r="229" spans="2:11">
      <c r="B229" s="32" t="str">
        <f t="shared" si="7"/>
        <v>N/A</v>
      </c>
      <c r="C229" s="32" t="str">
        <f>IF(Buildings!C230="","N/A",Buildings!C230)</f>
        <v>N/A</v>
      </c>
      <c r="D229" s="32" t="str">
        <f>IF(Buildings!D230="","N/A",Buildings!D230)</f>
        <v>N/A</v>
      </c>
      <c r="E229" s="32" t="str">
        <f>IF(Buildings!E230="","N/A",Buildings!E230)</f>
        <v>N/A</v>
      </c>
      <c r="F229" s="32" t="str">
        <f>IF(Buildings!F230="","N/A",Buildings!F230)</f>
        <v>N/A</v>
      </c>
      <c r="G229" s="32" t="str">
        <f>IF(Buildings!G230="","N/A",Buildings!G230)</f>
        <v>N/A</v>
      </c>
      <c r="H229" s="32" t="str">
        <f t="shared" si="6"/>
        <v>N/A</v>
      </c>
      <c r="I229" s="32" t="str">
        <f>IF(Buildings!H230="","N/A",Buildings!H230)</f>
        <v>N/A</v>
      </c>
      <c r="J229" s="32" t="str">
        <f>IF(Buildings!I230="","N/A",Buildings!I230)</f>
        <v>N/A</v>
      </c>
      <c r="K229" s="362" t="str">
        <f>IF(AND(Buildings!B230="",Buildings!C230&lt;&gt;""),0,IF(Buildings!B230="","N/A",IF(ISNUMBER(Buildings!B230),Buildings!B230,0)))</f>
        <v>N/A</v>
      </c>
    </row>
    <row r="230" spans="2:11">
      <c r="B230" s="32" t="str">
        <f t="shared" si="7"/>
        <v>N/A</v>
      </c>
      <c r="C230" s="32" t="str">
        <f>IF(Buildings!C231="","N/A",Buildings!C231)</f>
        <v>N/A</v>
      </c>
      <c r="D230" s="32" t="str">
        <f>IF(Buildings!D231="","N/A",Buildings!D231)</f>
        <v>N/A</v>
      </c>
      <c r="E230" s="32" t="str">
        <f>IF(Buildings!E231="","N/A",Buildings!E231)</f>
        <v>N/A</v>
      </c>
      <c r="F230" s="32" t="str">
        <f>IF(Buildings!F231="","N/A",Buildings!F231)</f>
        <v>N/A</v>
      </c>
      <c r="G230" s="32" t="str">
        <f>IF(Buildings!G231="","N/A",Buildings!G231)</f>
        <v>N/A</v>
      </c>
      <c r="H230" s="32" t="str">
        <f t="shared" si="6"/>
        <v>N/A</v>
      </c>
      <c r="I230" s="32" t="str">
        <f>IF(Buildings!H231="","N/A",Buildings!H231)</f>
        <v>N/A</v>
      </c>
      <c r="J230" s="32" t="str">
        <f>IF(Buildings!I231="","N/A",Buildings!I231)</f>
        <v>N/A</v>
      </c>
      <c r="K230" s="362" t="str">
        <f>IF(AND(Buildings!B231="",Buildings!C231&lt;&gt;""),0,IF(Buildings!B231="","N/A",IF(ISNUMBER(Buildings!B231),Buildings!B231,0)))</f>
        <v>N/A</v>
      </c>
    </row>
    <row r="231" spans="2:11">
      <c r="B231" s="32" t="str">
        <f t="shared" si="7"/>
        <v>N/A</v>
      </c>
      <c r="C231" s="32" t="str">
        <f>IF(Buildings!C232="","N/A",Buildings!C232)</f>
        <v>N/A</v>
      </c>
      <c r="D231" s="32" t="str">
        <f>IF(Buildings!D232="","N/A",Buildings!D232)</f>
        <v>N/A</v>
      </c>
      <c r="E231" s="32" t="str">
        <f>IF(Buildings!E232="","N/A",Buildings!E232)</f>
        <v>N/A</v>
      </c>
      <c r="F231" s="32" t="str">
        <f>IF(Buildings!F232="","N/A",Buildings!F232)</f>
        <v>N/A</v>
      </c>
      <c r="G231" s="32" t="str">
        <f>IF(Buildings!G232="","N/A",Buildings!G232)</f>
        <v>N/A</v>
      </c>
      <c r="H231" s="32" t="str">
        <f t="shared" si="6"/>
        <v>N/A</v>
      </c>
      <c r="I231" s="32" t="str">
        <f>IF(Buildings!H232="","N/A",Buildings!H232)</f>
        <v>N/A</v>
      </c>
      <c r="J231" s="32" t="str">
        <f>IF(Buildings!I232="","N/A",Buildings!I232)</f>
        <v>N/A</v>
      </c>
      <c r="K231" s="362" t="str">
        <f>IF(AND(Buildings!B232="",Buildings!C232&lt;&gt;""),0,IF(Buildings!B232="","N/A",IF(ISNUMBER(Buildings!B232),Buildings!B232,0)))</f>
        <v>N/A</v>
      </c>
    </row>
    <row r="232" spans="2:11">
      <c r="B232" s="32" t="str">
        <f t="shared" si="7"/>
        <v>N/A</v>
      </c>
      <c r="C232" s="32" t="str">
        <f>IF(Buildings!C233="","N/A",Buildings!C233)</f>
        <v>N/A</v>
      </c>
      <c r="D232" s="32" t="str">
        <f>IF(Buildings!D233="","N/A",Buildings!D233)</f>
        <v>N/A</v>
      </c>
      <c r="E232" s="32" t="str">
        <f>IF(Buildings!E233="","N/A",Buildings!E233)</f>
        <v>N/A</v>
      </c>
      <c r="F232" s="32" t="str">
        <f>IF(Buildings!F233="","N/A",Buildings!F233)</f>
        <v>N/A</v>
      </c>
      <c r="G232" s="32" t="str">
        <f>IF(Buildings!G233="","N/A",Buildings!G233)</f>
        <v>N/A</v>
      </c>
      <c r="H232" s="32" t="str">
        <f t="shared" si="6"/>
        <v>N/A</v>
      </c>
      <c r="I232" s="32" t="str">
        <f>IF(Buildings!H233="","N/A",Buildings!H233)</f>
        <v>N/A</v>
      </c>
      <c r="J232" s="32" t="str">
        <f>IF(Buildings!I233="","N/A",Buildings!I233)</f>
        <v>N/A</v>
      </c>
      <c r="K232" s="362" t="str">
        <f>IF(AND(Buildings!B233="",Buildings!C233&lt;&gt;""),0,IF(Buildings!B233="","N/A",IF(ISNUMBER(Buildings!B233),Buildings!B233,0)))</f>
        <v>N/A</v>
      </c>
    </row>
    <row r="233" spans="2:11">
      <c r="B233" s="32" t="str">
        <f t="shared" si="7"/>
        <v>N/A</v>
      </c>
      <c r="C233" s="32" t="str">
        <f>IF(Buildings!C234="","N/A",Buildings!C234)</f>
        <v>N/A</v>
      </c>
      <c r="D233" s="32" t="str">
        <f>IF(Buildings!D234="","N/A",Buildings!D234)</f>
        <v>N/A</v>
      </c>
      <c r="E233" s="32" t="str">
        <f>IF(Buildings!E234="","N/A",Buildings!E234)</f>
        <v>N/A</v>
      </c>
      <c r="F233" s="32" t="str">
        <f>IF(Buildings!F234="","N/A",Buildings!F234)</f>
        <v>N/A</v>
      </c>
      <c r="G233" s="32" t="str">
        <f>IF(Buildings!G234="","N/A",Buildings!G234)</f>
        <v>N/A</v>
      </c>
      <c r="H233" s="32" t="str">
        <f t="shared" si="6"/>
        <v>N/A</v>
      </c>
      <c r="I233" s="32" t="str">
        <f>IF(Buildings!H234="","N/A",Buildings!H234)</f>
        <v>N/A</v>
      </c>
      <c r="J233" s="32" t="str">
        <f>IF(Buildings!I234="","N/A",Buildings!I234)</f>
        <v>N/A</v>
      </c>
      <c r="K233" s="362" t="str">
        <f>IF(AND(Buildings!B234="",Buildings!C234&lt;&gt;""),0,IF(Buildings!B234="","N/A",IF(ISNUMBER(Buildings!B234),Buildings!B234,0)))</f>
        <v>N/A</v>
      </c>
    </row>
    <row r="234" spans="2:11">
      <c r="B234" s="32" t="str">
        <f t="shared" si="7"/>
        <v>N/A</v>
      </c>
      <c r="C234" s="32" t="str">
        <f>IF(Buildings!C235="","N/A",Buildings!C235)</f>
        <v>N/A</v>
      </c>
      <c r="D234" s="32" t="str">
        <f>IF(Buildings!D235="","N/A",Buildings!D235)</f>
        <v>N/A</v>
      </c>
      <c r="E234" s="32" t="str">
        <f>IF(Buildings!E235="","N/A",Buildings!E235)</f>
        <v>N/A</v>
      </c>
      <c r="F234" s="32" t="str">
        <f>IF(Buildings!F235="","N/A",Buildings!F235)</f>
        <v>N/A</v>
      </c>
      <c r="G234" s="32" t="str">
        <f>IF(Buildings!G235="","N/A",Buildings!G235)</f>
        <v>N/A</v>
      </c>
      <c r="H234" s="32" t="str">
        <f t="shared" si="6"/>
        <v>N/A</v>
      </c>
      <c r="I234" s="32" t="str">
        <f>IF(Buildings!H235="","N/A",Buildings!H235)</f>
        <v>N/A</v>
      </c>
      <c r="J234" s="32" t="str">
        <f>IF(Buildings!I235="","N/A",Buildings!I235)</f>
        <v>N/A</v>
      </c>
      <c r="K234" s="362" t="str">
        <f>IF(AND(Buildings!B235="",Buildings!C235&lt;&gt;""),0,IF(Buildings!B235="","N/A",IF(ISNUMBER(Buildings!B235),Buildings!B235,0)))</f>
        <v>N/A</v>
      </c>
    </row>
    <row r="235" spans="2:11">
      <c r="B235" s="32" t="str">
        <f t="shared" si="7"/>
        <v>N/A</v>
      </c>
      <c r="C235" s="32" t="str">
        <f>IF(Buildings!C236="","N/A",Buildings!C236)</f>
        <v>N/A</v>
      </c>
      <c r="D235" s="32" t="str">
        <f>IF(Buildings!D236="","N/A",Buildings!D236)</f>
        <v>N/A</v>
      </c>
      <c r="E235" s="32" t="str">
        <f>IF(Buildings!E236="","N/A",Buildings!E236)</f>
        <v>N/A</v>
      </c>
      <c r="F235" s="32" t="str">
        <f>IF(Buildings!F236="","N/A",Buildings!F236)</f>
        <v>N/A</v>
      </c>
      <c r="G235" s="32" t="str">
        <f>IF(Buildings!G236="","N/A",Buildings!G236)</f>
        <v>N/A</v>
      </c>
      <c r="H235" s="32" t="str">
        <f t="shared" si="6"/>
        <v>N/A</v>
      </c>
      <c r="I235" s="32" t="str">
        <f>IF(Buildings!H236="","N/A",Buildings!H236)</f>
        <v>N/A</v>
      </c>
      <c r="J235" s="32" t="str">
        <f>IF(Buildings!I236="","N/A",Buildings!I236)</f>
        <v>N/A</v>
      </c>
      <c r="K235" s="362" t="str">
        <f>IF(AND(Buildings!B236="",Buildings!C236&lt;&gt;""),0,IF(Buildings!B236="","N/A",IF(ISNUMBER(Buildings!B236),Buildings!B236,0)))</f>
        <v>N/A</v>
      </c>
    </row>
    <row r="236" spans="2:11">
      <c r="B236" s="32" t="str">
        <f t="shared" si="7"/>
        <v>N/A</v>
      </c>
      <c r="C236" s="32" t="str">
        <f>IF(Buildings!C237="","N/A",Buildings!C237)</f>
        <v>N/A</v>
      </c>
      <c r="D236" s="32" t="str">
        <f>IF(Buildings!D237="","N/A",Buildings!D237)</f>
        <v>N/A</v>
      </c>
      <c r="E236" s="32" t="str">
        <f>IF(Buildings!E237="","N/A",Buildings!E237)</f>
        <v>N/A</v>
      </c>
      <c r="F236" s="32" t="str">
        <f>IF(Buildings!F237="","N/A",Buildings!F237)</f>
        <v>N/A</v>
      </c>
      <c r="G236" s="32" t="str">
        <f>IF(Buildings!G237="","N/A",Buildings!G237)</f>
        <v>N/A</v>
      </c>
      <c r="H236" s="32" t="str">
        <f t="shared" si="6"/>
        <v>N/A</v>
      </c>
      <c r="I236" s="32" t="str">
        <f>IF(Buildings!H237="","N/A",Buildings!H237)</f>
        <v>N/A</v>
      </c>
      <c r="J236" s="32" t="str">
        <f>IF(Buildings!I237="","N/A",Buildings!I237)</f>
        <v>N/A</v>
      </c>
      <c r="K236" s="362" t="str">
        <f>IF(AND(Buildings!B237="",Buildings!C237&lt;&gt;""),0,IF(Buildings!B237="","N/A",IF(ISNUMBER(Buildings!B237),Buildings!B237,0)))</f>
        <v>N/A</v>
      </c>
    </row>
    <row r="237" spans="2:11">
      <c r="B237" s="32" t="str">
        <f t="shared" si="7"/>
        <v>N/A</v>
      </c>
      <c r="C237" s="32" t="str">
        <f>IF(Buildings!C238="","N/A",Buildings!C238)</f>
        <v>N/A</v>
      </c>
      <c r="D237" s="32" t="str">
        <f>IF(Buildings!D238="","N/A",Buildings!D238)</f>
        <v>N/A</v>
      </c>
      <c r="E237" s="32" t="str">
        <f>IF(Buildings!E238="","N/A",Buildings!E238)</f>
        <v>N/A</v>
      </c>
      <c r="F237" s="32" t="str">
        <f>IF(Buildings!F238="","N/A",Buildings!F238)</f>
        <v>N/A</v>
      </c>
      <c r="G237" s="32" t="str">
        <f>IF(Buildings!G238="","N/A",Buildings!G238)</f>
        <v>N/A</v>
      </c>
      <c r="H237" s="32" t="str">
        <f t="shared" si="6"/>
        <v>N/A</v>
      </c>
      <c r="I237" s="32" t="str">
        <f>IF(Buildings!H238="","N/A",Buildings!H238)</f>
        <v>N/A</v>
      </c>
      <c r="J237" s="32" t="str">
        <f>IF(Buildings!I238="","N/A",Buildings!I238)</f>
        <v>N/A</v>
      </c>
      <c r="K237" s="362" t="str">
        <f>IF(AND(Buildings!B238="",Buildings!C238&lt;&gt;""),0,IF(Buildings!B238="","N/A",IF(ISNUMBER(Buildings!B238),Buildings!B238,0)))</f>
        <v>N/A</v>
      </c>
    </row>
    <row r="238" spans="2:11">
      <c r="B238" s="32" t="str">
        <f t="shared" si="7"/>
        <v>N/A</v>
      </c>
      <c r="C238" s="32" t="str">
        <f>IF(Buildings!C239="","N/A",Buildings!C239)</f>
        <v>N/A</v>
      </c>
      <c r="D238" s="32" t="str">
        <f>IF(Buildings!D239="","N/A",Buildings!D239)</f>
        <v>N/A</v>
      </c>
      <c r="E238" s="32" t="str">
        <f>IF(Buildings!E239="","N/A",Buildings!E239)</f>
        <v>N/A</v>
      </c>
      <c r="F238" s="32" t="str">
        <f>IF(Buildings!F239="","N/A",Buildings!F239)</f>
        <v>N/A</v>
      </c>
      <c r="G238" s="32" t="str">
        <f>IF(Buildings!G239="","N/A",Buildings!G239)</f>
        <v>N/A</v>
      </c>
      <c r="H238" s="32" t="str">
        <f t="shared" si="6"/>
        <v>N/A</v>
      </c>
      <c r="I238" s="32" t="str">
        <f>IF(Buildings!H239="","N/A",Buildings!H239)</f>
        <v>N/A</v>
      </c>
      <c r="J238" s="32" t="str">
        <f>IF(Buildings!I239="","N/A",Buildings!I239)</f>
        <v>N/A</v>
      </c>
      <c r="K238" s="362" t="str">
        <f>IF(AND(Buildings!B239="",Buildings!C239&lt;&gt;""),0,IF(Buildings!B239="","N/A",IF(ISNUMBER(Buildings!B239),Buildings!B239,0)))</f>
        <v>N/A</v>
      </c>
    </row>
    <row r="239" spans="2:11">
      <c r="B239" s="32" t="str">
        <f t="shared" si="7"/>
        <v>N/A</v>
      </c>
      <c r="C239" s="32" t="str">
        <f>IF(Buildings!C240="","N/A",Buildings!C240)</f>
        <v>N/A</v>
      </c>
      <c r="D239" s="32" t="str">
        <f>IF(Buildings!D240="","N/A",Buildings!D240)</f>
        <v>N/A</v>
      </c>
      <c r="E239" s="32" t="str">
        <f>IF(Buildings!E240="","N/A",Buildings!E240)</f>
        <v>N/A</v>
      </c>
      <c r="F239" s="32" t="str">
        <f>IF(Buildings!F240="","N/A",Buildings!F240)</f>
        <v>N/A</v>
      </c>
      <c r="G239" s="32" t="str">
        <f>IF(Buildings!G240="","N/A",Buildings!G240)</f>
        <v>N/A</v>
      </c>
      <c r="H239" s="32" t="str">
        <f t="shared" si="6"/>
        <v>N/A</v>
      </c>
      <c r="I239" s="32" t="str">
        <f>IF(Buildings!H240="","N/A",Buildings!H240)</f>
        <v>N/A</v>
      </c>
      <c r="J239" s="32" t="str">
        <f>IF(Buildings!I240="","N/A",Buildings!I240)</f>
        <v>N/A</v>
      </c>
      <c r="K239" s="362" t="str">
        <f>IF(AND(Buildings!B240="",Buildings!C240&lt;&gt;""),0,IF(Buildings!B240="","N/A",IF(ISNUMBER(Buildings!B240),Buildings!B240,0)))</f>
        <v>N/A</v>
      </c>
    </row>
    <row r="240" spans="2:11">
      <c r="B240" s="32" t="str">
        <f t="shared" si="7"/>
        <v>N/A</v>
      </c>
      <c r="C240" s="32" t="str">
        <f>IF(Buildings!C241="","N/A",Buildings!C241)</f>
        <v>N/A</v>
      </c>
      <c r="D240" s="32" t="str">
        <f>IF(Buildings!D241="","N/A",Buildings!D241)</f>
        <v>N/A</v>
      </c>
      <c r="E240" s="32" t="str">
        <f>IF(Buildings!E241="","N/A",Buildings!E241)</f>
        <v>N/A</v>
      </c>
      <c r="F240" s="32" t="str">
        <f>IF(Buildings!F241="","N/A",Buildings!F241)</f>
        <v>N/A</v>
      </c>
      <c r="G240" s="32" t="str">
        <f>IF(Buildings!G241="","N/A",Buildings!G241)</f>
        <v>N/A</v>
      </c>
      <c r="H240" s="32" t="str">
        <f t="shared" si="6"/>
        <v>N/A</v>
      </c>
      <c r="I240" s="32" t="str">
        <f>IF(Buildings!H241="","N/A",Buildings!H241)</f>
        <v>N/A</v>
      </c>
      <c r="J240" s="32" t="str">
        <f>IF(Buildings!I241="","N/A",Buildings!I241)</f>
        <v>N/A</v>
      </c>
      <c r="K240" s="362" t="str">
        <f>IF(AND(Buildings!B241="",Buildings!C241&lt;&gt;""),0,IF(Buildings!B241="","N/A",IF(ISNUMBER(Buildings!B241),Buildings!B241,0)))</f>
        <v>N/A</v>
      </c>
    </row>
    <row r="241" spans="2:11">
      <c r="B241" s="32" t="str">
        <f t="shared" si="7"/>
        <v>N/A</v>
      </c>
      <c r="C241" s="32" t="str">
        <f>IF(Buildings!C242="","N/A",Buildings!C242)</f>
        <v>N/A</v>
      </c>
      <c r="D241" s="32" t="str">
        <f>IF(Buildings!D242="","N/A",Buildings!D242)</f>
        <v>N/A</v>
      </c>
      <c r="E241" s="32" t="str">
        <f>IF(Buildings!E242="","N/A",Buildings!E242)</f>
        <v>N/A</v>
      </c>
      <c r="F241" s="32" t="str">
        <f>IF(Buildings!F242="","N/A",Buildings!F242)</f>
        <v>N/A</v>
      </c>
      <c r="G241" s="32" t="str">
        <f>IF(Buildings!G242="","N/A",Buildings!G242)</f>
        <v>N/A</v>
      </c>
      <c r="H241" s="32" t="str">
        <f t="shared" si="6"/>
        <v>N/A</v>
      </c>
      <c r="I241" s="32" t="str">
        <f>IF(Buildings!H242="","N/A",Buildings!H242)</f>
        <v>N/A</v>
      </c>
      <c r="J241" s="32" t="str">
        <f>IF(Buildings!I242="","N/A",Buildings!I242)</f>
        <v>N/A</v>
      </c>
      <c r="K241" s="362" t="str">
        <f>IF(AND(Buildings!B242="",Buildings!C242&lt;&gt;""),0,IF(Buildings!B242="","N/A",IF(ISNUMBER(Buildings!B242),Buildings!B242,0)))</f>
        <v>N/A</v>
      </c>
    </row>
    <row r="242" spans="2:11">
      <c r="B242" s="32" t="str">
        <f t="shared" si="7"/>
        <v>N/A</v>
      </c>
      <c r="C242" s="32" t="str">
        <f>IF(Buildings!C243="","N/A",Buildings!C243)</f>
        <v>N/A</v>
      </c>
      <c r="D242" s="32" t="str">
        <f>IF(Buildings!D243="","N/A",Buildings!D243)</f>
        <v>N/A</v>
      </c>
      <c r="E242" s="32" t="str">
        <f>IF(Buildings!E243="","N/A",Buildings!E243)</f>
        <v>N/A</v>
      </c>
      <c r="F242" s="32" t="str">
        <f>IF(Buildings!F243="","N/A",Buildings!F243)</f>
        <v>N/A</v>
      </c>
      <c r="G242" s="32" t="str">
        <f>IF(Buildings!G243="","N/A",Buildings!G243)</f>
        <v>N/A</v>
      </c>
      <c r="H242" s="32" t="str">
        <f t="shared" si="6"/>
        <v>N/A</v>
      </c>
      <c r="I242" s="32" t="str">
        <f>IF(Buildings!H243="","N/A",Buildings!H243)</f>
        <v>N/A</v>
      </c>
      <c r="J242" s="32" t="str">
        <f>IF(Buildings!I243="","N/A",Buildings!I243)</f>
        <v>N/A</v>
      </c>
      <c r="K242" s="362" t="str">
        <f>IF(AND(Buildings!B243="",Buildings!C243&lt;&gt;""),0,IF(Buildings!B243="","N/A",IF(ISNUMBER(Buildings!B243),Buildings!B243,0)))</f>
        <v>N/A</v>
      </c>
    </row>
    <row r="243" spans="2:11">
      <c r="B243" s="32" t="str">
        <f t="shared" si="7"/>
        <v>N/A</v>
      </c>
      <c r="C243" s="32" t="str">
        <f>IF(Buildings!C244="","N/A",Buildings!C244)</f>
        <v>N/A</v>
      </c>
      <c r="D243" s="32" t="str">
        <f>IF(Buildings!D244="","N/A",Buildings!D244)</f>
        <v>N/A</v>
      </c>
      <c r="E243" s="32" t="str">
        <f>IF(Buildings!E244="","N/A",Buildings!E244)</f>
        <v>N/A</v>
      </c>
      <c r="F243" s="32" t="str">
        <f>IF(Buildings!F244="","N/A",Buildings!F244)</f>
        <v>N/A</v>
      </c>
      <c r="G243" s="32" t="str">
        <f>IF(Buildings!G244="","N/A",Buildings!G244)</f>
        <v>N/A</v>
      </c>
      <c r="H243" s="32" t="str">
        <f t="shared" si="6"/>
        <v>N/A</v>
      </c>
      <c r="I243" s="32" t="str">
        <f>IF(Buildings!H244="","N/A",Buildings!H244)</f>
        <v>N/A</v>
      </c>
      <c r="J243" s="32" t="str">
        <f>IF(Buildings!I244="","N/A",Buildings!I244)</f>
        <v>N/A</v>
      </c>
      <c r="K243" s="362" t="str">
        <f>IF(AND(Buildings!B244="",Buildings!C244&lt;&gt;""),0,IF(Buildings!B244="","N/A",IF(ISNUMBER(Buildings!B244),Buildings!B244,0)))</f>
        <v>N/A</v>
      </c>
    </row>
    <row r="244" spans="2:11">
      <c r="B244" s="32" t="str">
        <f t="shared" si="7"/>
        <v>N/A</v>
      </c>
      <c r="C244" s="32" t="str">
        <f>IF(Buildings!C245="","N/A",Buildings!C245)</f>
        <v>N/A</v>
      </c>
      <c r="D244" s="32" t="str">
        <f>IF(Buildings!D245="","N/A",Buildings!D245)</f>
        <v>N/A</v>
      </c>
      <c r="E244" s="32" t="str">
        <f>IF(Buildings!E245="","N/A",Buildings!E245)</f>
        <v>N/A</v>
      </c>
      <c r="F244" s="32" t="str">
        <f>IF(Buildings!F245="","N/A",Buildings!F245)</f>
        <v>N/A</v>
      </c>
      <c r="G244" s="32" t="str">
        <f>IF(Buildings!G245="","N/A",Buildings!G245)</f>
        <v>N/A</v>
      </c>
      <c r="H244" s="32" t="str">
        <f t="shared" si="6"/>
        <v>N/A</v>
      </c>
      <c r="I244" s="32" t="str">
        <f>IF(Buildings!H245="","N/A",Buildings!H245)</f>
        <v>N/A</v>
      </c>
      <c r="J244" s="32" t="str">
        <f>IF(Buildings!I245="","N/A",Buildings!I245)</f>
        <v>N/A</v>
      </c>
      <c r="K244" s="362" t="str">
        <f>IF(AND(Buildings!B245="",Buildings!C245&lt;&gt;""),0,IF(Buildings!B245="","N/A",IF(ISNUMBER(Buildings!B245),Buildings!B245,0)))</f>
        <v>N/A</v>
      </c>
    </row>
    <row r="245" spans="2:11">
      <c r="B245" s="32" t="str">
        <f t="shared" si="7"/>
        <v>N/A</v>
      </c>
      <c r="C245" s="32" t="str">
        <f>IF(Buildings!C246="","N/A",Buildings!C246)</f>
        <v>N/A</v>
      </c>
      <c r="D245" s="32" t="str">
        <f>IF(Buildings!D246="","N/A",Buildings!D246)</f>
        <v>N/A</v>
      </c>
      <c r="E245" s="32" t="str">
        <f>IF(Buildings!E246="","N/A",Buildings!E246)</f>
        <v>N/A</v>
      </c>
      <c r="F245" s="32" t="str">
        <f>IF(Buildings!F246="","N/A",Buildings!F246)</f>
        <v>N/A</v>
      </c>
      <c r="G245" s="32" t="str">
        <f>IF(Buildings!G246="","N/A",Buildings!G246)</f>
        <v>N/A</v>
      </c>
      <c r="H245" s="32" t="str">
        <f t="shared" si="6"/>
        <v>N/A</v>
      </c>
      <c r="I245" s="32" t="str">
        <f>IF(Buildings!H246="","N/A",Buildings!H246)</f>
        <v>N/A</v>
      </c>
      <c r="J245" s="32" t="str">
        <f>IF(Buildings!I246="","N/A",Buildings!I246)</f>
        <v>N/A</v>
      </c>
      <c r="K245" s="362" t="str">
        <f>IF(AND(Buildings!B246="",Buildings!C246&lt;&gt;""),0,IF(Buildings!B246="","N/A",IF(ISNUMBER(Buildings!B246),Buildings!B246,0)))</f>
        <v>N/A</v>
      </c>
    </row>
    <row r="246" spans="2:11">
      <c r="B246" s="32" t="str">
        <f t="shared" si="7"/>
        <v>N/A</v>
      </c>
      <c r="C246" s="32" t="str">
        <f>IF(Buildings!C247="","N/A",Buildings!C247)</f>
        <v>N/A</v>
      </c>
      <c r="D246" s="32" t="str">
        <f>IF(Buildings!D247="","N/A",Buildings!D247)</f>
        <v>N/A</v>
      </c>
      <c r="E246" s="32" t="str">
        <f>IF(Buildings!E247="","N/A",Buildings!E247)</f>
        <v>N/A</v>
      </c>
      <c r="F246" s="32" t="str">
        <f>IF(Buildings!F247="","N/A",Buildings!F247)</f>
        <v>N/A</v>
      </c>
      <c r="G246" s="32" t="str">
        <f>IF(Buildings!G247="","N/A",Buildings!G247)</f>
        <v>N/A</v>
      </c>
      <c r="H246" s="32" t="str">
        <f t="shared" si="6"/>
        <v>N/A</v>
      </c>
      <c r="I246" s="32" t="str">
        <f>IF(Buildings!H247="","N/A",Buildings!H247)</f>
        <v>N/A</v>
      </c>
      <c r="J246" s="32" t="str">
        <f>IF(Buildings!I247="","N/A",Buildings!I247)</f>
        <v>N/A</v>
      </c>
      <c r="K246" s="362" t="str">
        <f>IF(AND(Buildings!B247="",Buildings!C247&lt;&gt;""),0,IF(Buildings!B247="","N/A",IF(ISNUMBER(Buildings!B247),Buildings!B247,0)))</f>
        <v>N/A</v>
      </c>
    </row>
    <row r="247" spans="2:11">
      <c r="B247" s="32" t="str">
        <f t="shared" si="7"/>
        <v>N/A</v>
      </c>
      <c r="C247" s="32" t="str">
        <f>IF(Buildings!C248="","N/A",Buildings!C248)</f>
        <v>N/A</v>
      </c>
      <c r="D247" s="32" t="str">
        <f>IF(Buildings!D248="","N/A",Buildings!D248)</f>
        <v>N/A</v>
      </c>
      <c r="E247" s="32" t="str">
        <f>IF(Buildings!E248="","N/A",Buildings!E248)</f>
        <v>N/A</v>
      </c>
      <c r="F247" s="32" t="str">
        <f>IF(Buildings!F248="","N/A",Buildings!F248)</f>
        <v>N/A</v>
      </c>
      <c r="G247" s="32" t="str">
        <f>IF(Buildings!G248="","N/A",Buildings!G248)</f>
        <v>N/A</v>
      </c>
      <c r="H247" s="32" t="str">
        <f t="shared" si="6"/>
        <v>N/A</v>
      </c>
      <c r="I247" s="32" t="str">
        <f>IF(Buildings!H248="","N/A",Buildings!H248)</f>
        <v>N/A</v>
      </c>
      <c r="J247" s="32" t="str">
        <f>IF(Buildings!I248="","N/A",Buildings!I248)</f>
        <v>N/A</v>
      </c>
      <c r="K247" s="362" t="str">
        <f>IF(AND(Buildings!B248="",Buildings!C248&lt;&gt;""),0,IF(Buildings!B248="","N/A",IF(ISNUMBER(Buildings!B248),Buildings!B248,0)))</f>
        <v>N/A</v>
      </c>
    </row>
    <row r="248" spans="2:11">
      <c r="B248" s="32" t="str">
        <f t="shared" si="7"/>
        <v>N/A</v>
      </c>
      <c r="C248" s="32" t="str">
        <f>IF(Buildings!C249="","N/A",Buildings!C249)</f>
        <v>N/A</v>
      </c>
      <c r="D248" s="32" t="str">
        <f>IF(Buildings!D249="","N/A",Buildings!D249)</f>
        <v>N/A</v>
      </c>
      <c r="E248" s="32" t="str">
        <f>IF(Buildings!E249="","N/A",Buildings!E249)</f>
        <v>N/A</v>
      </c>
      <c r="F248" s="32" t="str">
        <f>IF(Buildings!F249="","N/A",Buildings!F249)</f>
        <v>N/A</v>
      </c>
      <c r="G248" s="32" t="str">
        <f>IF(Buildings!G249="","N/A",Buildings!G249)</f>
        <v>N/A</v>
      </c>
      <c r="H248" s="32" t="str">
        <f t="shared" si="6"/>
        <v>N/A</v>
      </c>
      <c r="I248" s="32" t="str">
        <f>IF(Buildings!H249="","N/A",Buildings!H249)</f>
        <v>N/A</v>
      </c>
      <c r="J248" s="32" t="str">
        <f>IF(Buildings!I249="","N/A",Buildings!I249)</f>
        <v>N/A</v>
      </c>
      <c r="K248" s="362" t="str">
        <f>IF(AND(Buildings!B249="",Buildings!C249&lt;&gt;""),0,IF(Buildings!B249="","N/A",IF(ISNUMBER(Buildings!B249),Buildings!B249,0)))</f>
        <v>N/A</v>
      </c>
    </row>
    <row r="249" spans="2:11">
      <c r="B249" s="32" t="str">
        <f t="shared" si="7"/>
        <v>N/A</v>
      </c>
      <c r="C249" s="32" t="str">
        <f>IF(Buildings!C250="","N/A",Buildings!C250)</f>
        <v>N/A</v>
      </c>
      <c r="D249" s="32" t="str">
        <f>IF(Buildings!D250="","N/A",Buildings!D250)</f>
        <v>N/A</v>
      </c>
      <c r="E249" s="32" t="str">
        <f>IF(Buildings!E250="","N/A",Buildings!E250)</f>
        <v>N/A</v>
      </c>
      <c r="F249" s="32" t="str">
        <f>IF(Buildings!F250="","N/A",Buildings!F250)</f>
        <v>N/A</v>
      </c>
      <c r="G249" s="32" t="str">
        <f>IF(Buildings!G250="","N/A",Buildings!G250)</f>
        <v>N/A</v>
      </c>
      <c r="H249" s="32" t="str">
        <f t="shared" si="6"/>
        <v>N/A</v>
      </c>
      <c r="I249" s="32" t="str">
        <f>IF(Buildings!H250="","N/A",Buildings!H250)</f>
        <v>N/A</v>
      </c>
      <c r="J249" s="32" t="str">
        <f>IF(Buildings!I250="","N/A",Buildings!I250)</f>
        <v>N/A</v>
      </c>
      <c r="K249" s="362" t="str">
        <f>IF(AND(Buildings!B250="",Buildings!C250&lt;&gt;""),0,IF(Buildings!B250="","N/A",IF(ISNUMBER(Buildings!B250),Buildings!B250,0)))</f>
        <v>N/A</v>
      </c>
    </row>
    <row r="250" spans="2:11">
      <c r="B250" s="32" t="str">
        <f t="shared" si="7"/>
        <v>N/A</v>
      </c>
      <c r="C250" s="32" t="str">
        <f>IF(Buildings!C251="","N/A",Buildings!C251)</f>
        <v>N/A</v>
      </c>
      <c r="D250" s="32" t="str">
        <f>IF(Buildings!D251="","N/A",Buildings!D251)</f>
        <v>N/A</v>
      </c>
      <c r="E250" s="32" t="str">
        <f>IF(Buildings!E251="","N/A",Buildings!E251)</f>
        <v>N/A</v>
      </c>
      <c r="F250" s="32" t="str">
        <f>IF(Buildings!F251="","N/A",Buildings!F251)</f>
        <v>N/A</v>
      </c>
      <c r="G250" s="32" t="str">
        <f>IF(Buildings!G251="","N/A",Buildings!G251)</f>
        <v>N/A</v>
      </c>
      <c r="H250" s="32" t="str">
        <f t="shared" si="6"/>
        <v>N/A</v>
      </c>
      <c r="I250" s="32" t="str">
        <f>IF(Buildings!H251="","N/A",Buildings!H251)</f>
        <v>N/A</v>
      </c>
      <c r="J250" s="32" t="str">
        <f>IF(Buildings!I251="","N/A",Buildings!I251)</f>
        <v>N/A</v>
      </c>
      <c r="K250" s="362" t="str">
        <f>IF(AND(Buildings!B251="",Buildings!C251&lt;&gt;""),0,IF(Buildings!B251="","N/A",IF(ISNUMBER(Buildings!B251),Buildings!B251,0)))</f>
        <v>N/A</v>
      </c>
    </row>
    <row r="251" spans="2:11">
      <c r="B251" s="32" t="str">
        <f t="shared" si="7"/>
        <v>N/A</v>
      </c>
      <c r="C251" s="32" t="str">
        <f>IF(Buildings!C252="","N/A",Buildings!C252)</f>
        <v>N/A</v>
      </c>
      <c r="D251" s="32" t="str">
        <f>IF(Buildings!D252="","N/A",Buildings!D252)</f>
        <v>N/A</v>
      </c>
      <c r="E251" s="32" t="str">
        <f>IF(Buildings!E252="","N/A",Buildings!E252)</f>
        <v>N/A</v>
      </c>
      <c r="F251" s="32" t="str">
        <f>IF(Buildings!F252="","N/A",Buildings!F252)</f>
        <v>N/A</v>
      </c>
      <c r="G251" s="32" t="str">
        <f>IF(Buildings!G252="","N/A",Buildings!G252)</f>
        <v>N/A</v>
      </c>
      <c r="H251" s="32" t="str">
        <f t="shared" si="6"/>
        <v>N/A</v>
      </c>
      <c r="I251" s="32" t="str">
        <f>IF(Buildings!H252="","N/A",Buildings!H252)</f>
        <v>N/A</v>
      </c>
      <c r="J251" s="32" t="str">
        <f>IF(Buildings!I252="","N/A",Buildings!I252)</f>
        <v>N/A</v>
      </c>
      <c r="K251" s="362" t="str">
        <f>IF(AND(Buildings!B252="",Buildings!C252&lt;&gt;""),0,IF(Buildings!B252="","N/A",IF(ISNUMBER(Buildings!B252),Buildings!B252,0)))</f>
        <v>N/A</v>
      </c>
    </row>
    <row r="252" spans="2:11">
      <c r="B252" s="32" t="str">
        <f t="shared" si="7"/>
        <v>N/A</v>
      </c>
      <c r="C252" s="32" t="str">
        <f>IF(Buildings!C253="","N/A",Buildings!C253)</f>
        <v>N/A</v>
      </c>
      <c r="D252" s="32" t="str">
        <f>IF(Buildings!D253="","N/A",Buildings!D253)</f>
        <v>N/A</v>
      </c>
      <c r="E252" s="32" t="str">
        <f>IF(Buildings!E253="","N/A",Buildings!E253)</f>
        <v>N/A</v>
      </c>
      <c r="F252" s="32" t="str">
        <f>IF(Buildings!F253="","N/A",Buildings!F253)</f>
        <v>N/A</v>
      </c>
      <c r="G252" s="32" t="str">
        <f>IF(Buildings!G253="","N/A",Buildings!G253)</f>
        <v>N/A</v>
      </c>
      <c r="H252" s="32" t="str">
        <f t="shared" si="6"/>
        <v>N/A</v>
      </c>
      <c r="I252" s="32" t="str">
        <f>IF(Buildings!H253="","N/A",Buildings!H253)</f>
        <v>N/A</v>
      </c>
      <c r="J252" s="32" t="str">
        <f>IF(Buildings!I253="","N/A",Buildings!I253)</f>
        <v>N/A</v>
      </c>
      <c r="K252" s="362" t="str">
        <f>IF(AND(Buildings!B253="",Buildings!C253&lt;&gt;""),0,IF(Buildings!B253="","N/A",IF(ISNUMBER(Buildings!B253),Buildings!B253,0)))</f>
        <v>N/A</v>
      </c>
    </row>
    <row r="253" spans="2:11">
      <c r="B253" s="32" t="str">
        <f t="shared" si="7"/>
        <v>N/A</v>
      </c>
      <c r="C253" s="32" t="str">
        <f>IF(Buildings!C254="","N/A",Buildings!C254)</f>
        <v>N/A</v>
      </c>
      <c r="D253" s="32" t="str">
        <f>IF(Buildings!D254="","N/A",Buildings!D254)</f>
        <v>N/A</v>
      </c>
      <c r="E253" s="32" t="str">
        <f>IF(Buildings!E254="","N/A",Buildings!E254)</f>
        <v>N/A</v>
      </c>
      <c r="F253" s="32" t="str">
        <f>IF(Buildings!F254="","N/A",Buildings!F254)</f>
        <v>N/A</v>
      </c>
      <c r="G253" s="32" t="str">
        <f>IF(Buildings!G254="","N/A",Buildings!G254)</f>
        <v>N/A</v>
      </c>
      <c r="H253" s="32" t="str">
        <f t="shared" si="6"/>
        <v>N/A</v>
      </c>
      <c r="I253" s="32" t="str">
        <f>IF(Buildings!H254="","N/A",Buildings!H254)</f>
        <v>N/A</v>
      </c>
      <c r="J253" s="32" t="str">
        <f>IF(Buildings!I254="","N/A",Buildings!I254)</f>
        <v>N/A</v>
      </c>
      <c r="K253" s="362" t="str">
        <f>IF(AND(Buildings!B254="",Buildings!C254&lt;&gt;""),0,IF(Buildings!B254="","N/A",IF(ISNUMBER(Buildings!B254),Buildings!B254,0)))</f>
        <v>N/A</v>
      </c>
    </row>
    <row r="254" spans="2:11">
      <c r="B254" s="32" t="str">
        <f t="shared" si="7"/>
        <v>N/A</v>
      </c>
      <c r="C254" s="32" t="str">
        <f>IF(Buildings!C255="","N/A",Buildings!C255)</f>
        <v>N/A</v>
      </c>
      <c r="D254" s="32" t="str">
        <f>IF(Buildings!D255="","N/A",Buildings!D255)</f>
        <v>N/A</v>
      </c>
      <c r="E254" s="32" t="str">
        <f>IF(Buildings!E255="","N/A",Buildings!E255)</f>
        <v>N/A</v>
      </c>
      <c r="F254" s="32" t="str">
        <f>IF(Buildings!F255="","N/A",Buildings!F255)</f>
        <v>N/A</v>
      </c>
      <c r="G254" s="32" t="str">
        <f>IF(Buildings!G255="","N/A",Buildings!G255)</f>
        <v>N/A</v>
      </c>
      <c r="H254" s="32" t="str">
        <f t="shared" si="6"/>
        <v>N/A</v>
      </c>
      <c r="I254" s="32" t="str">
        <f>IF(Buildings!H255="","N/A",Buildings!H255)</f>
        <v>N/A</v>
      </c>
      <c r="J254" s="32" t="str">
        <f>IF(Buildings!I255="","N/A",Buildings!I255)</f>
        <v>N/A</v>
      </c>
      <c r="K254" s="362" t="str">
        <f>IF(AND(Buildings!B255="",Buildings!C255&lt;&gt;""),0,IF(Buildings!B255="","N/A",IF(ISNUMBER(Buildings!B255),Buildings!B255,0)))</f>
        <v>N/A</v>
      </c>
    </row>
    <row r="255" spans="2:11">
      <c r="B255" s="32" t="str">
        <f t="shared" si="7"/>
        <v>N/A</v>
      </c>
      <c r="C255" s="32" t="str">
        <f>IF(Buildings!C256="","N/A",Buildings!C256)</f>
        <v>N/A</v>
      </c>
      <c r="D255" s="32" t="str">
        <f>IF(Buildings!D256="","N/A",Buildings!D256)</f>
        <v>N/A</v>
      </c>
      <c r="E255" s="32" t="str">
        <f>IF(Buildings!E256="","N/A",Buildings!E256)</f>
        <v>N/A</v>
      </c>
      <c r="F255" s="32" t="str">
        <f>IF(Buildings!F256="","N/A",Buildings!F256)</f>
        <v>N/A</v>
      </c>
      <c r="G255" s="32" t="str">
        <f>IF(Buildings!G256="","N/A",Buildings!G256)</f>
        <v>N/A</v>
      </c>
      <c r="H255" s="32" t="str">
        <f t="shared" si="6"/>
        <v>N/A</v>
      </c>
      <c r="I255" s="32" t="str">
        <f>IF(Buildings!H256="","N/A",Buildings!H256)</f>
        <v>N/A</v>
      </c>
      <c r="J255" s="32" t="str">
        <f>IF(Buildings!I256="","N/A",Buildings!I256)</f>
        <v>N/A</v>
      </c>
      <c r="K255" s="362" t="str">
        <f>IF(AND(Buildings!B256="",Buildings!C256&lt;&gt;""),0,IF(Buildings!B256="","N/A",IF(ISNUMBER(Buildings!B256),Buildings!B256,0)))</f>
        <v>N/A</v>
      </c>
    </row>
    <row r="256" spans="2:11">
      <c r="B256" s="32" t="str">
        <f t="shared" si="7"/>
        <v>N/A</v>
      </c>
      <c r="C256" s="32" t="str">
        <f>IF(Buildings!C257="","N/A",Buildings!C257)</f>
        <v>N/A</v>
      </c>
      <c r="D256" s="32" t="str">
        <f>IF(Buildings!D257="","N/A",Buildings!D257)</f>
        <v>N/A</v>
      </c>
      <c r="E256" s="32" t="str">
        <f>IF(Buildings!E257="","N/A",Buildings!E257)</f>
        <v>N/A</v>
      </c>
      <c r="F256" s="32" t="str">
        <f>IF(Buildings!F257="","N/A",Buildings!F257)</f>
        <v>N/A</v>
      </c>
      <c r="G256" s="32" t="str">
        <f>IF(Buildings!G257="","N/A",Buildings!G257)</f>
        <v>N/A</v>
      </c>
      <c r="H256" s="32" t="str">
        <f t="shared" si="6"/>
        <v>N/A</v>
      </c>
      <c r="I256" s="32" t="str">
        <f>IF(Buildings!H257="","N/A",Buildings!H257)</f>
        <v>N/A</v>
      </c>
      <c r="J256" s="32" t="str">
        <f>IF(Buildings!I257="","N/A",Buildings!I257)</f>
        <v>N/A</v>
      </c>
      <c r="K256" s="362" t="str">
        <f>IF(AND(Buildings!B257="",Buildings!C257&lt;&gt;""),0,IF(Buildings!B257="","N/A",IF(ISNUMBER(Buildings!B257),Buildings!B257,0)))</f>
        <v>N/A</v>
      </c>
    </row>
    <row r="257" spans="2:11">
      <c r="B257" s="32" t="str">
        <f t="shared" si="7"/>
        <v>N/A</v>
      </c>
      <c r="C257" s="32" t="str">
        <f>IF(Buildings!C258="","N/A",Buildings!C258)</f>
        <v>N/A</v>
      </c>
      <c r="D257" s="32" t="str">
        <f>IF(Buildings!D258="","N/A",Buildings!D258)</f>
        <v>N/A</v>
      </c>
      <c r="E257" s="32" t="str">
        <f>IF(Buildings!E258="","N/A",Buildings!E258)</f>
        <v>N/A</v>
      </c>
      <c r="F257" s="32" t="str">
        <f>IF(Buildings!F258="","N/A",Buildings!F258)</f>
        <v>N/A</v>
      </c>
      <c r="G257" s="32" t="str">
        <f>IF(Buildings!G258="","N/A",Buildings!G258)</f>
        <v>N/A</v>
      </c>
      <c r="H257" s="32" t="str">
        <f t="shared" si="6"/>
        <v>N/A</v>
      </c>
      <c r="I257" s="32" t="str">
        <f>IF(Buildings!H258="","N/A",Buildings!H258)</f>
        <v>N/A</v>
      </c>
      <c r="J257" s="32" t="str">
        <f>IF(Buildings!I258="","N/A",Buildings!I258)</f>
        <v>N/A</v>
      </c>
      <c r="K257" s="362" t="str">
        <f>IF(AND(Buildings!B258="",Buildings!C258&lt;&gt;""),0,IF(Buildings!B258="","N/A",IF(ISNUMBER(Buildings!B258),Buildings!B258,0)))</f>
        <v>N/A</v>
      </c>
    </row>
    <row r="258" spans="2:11">
      <c r="B258" s="32" t="str">
        <f t="shared" si="7"/>
        <v>N/A</v>
      </c>
      <c r="C258" s="32" t="str">
        <f>IF(Buildings!C259="","N/A",Buildings!C259)</f>
        <v>N/A</v>
      </c>
      <c r="D258" s="32" t="str">
        <f>IF(Buildings!D259="","N/A",Buildings!D259)</f>
        <v>N/A</v>
      </c>
      <c r="E258" s="32" t="str">
        <f>IF(Buildings!E259="","N/A",Buildings!E259)</f>
        <v>N/A</v>
      </c>
      <c r="F258" s="32" t="str">
        <f>IF(Buildings!F259="","N/A",Buildings!F259)</f>
        <v>N/A</v>
      </c>
      <c r="G258" s="32" t="str">
        <f>IF(Buildings!G259="","N/A",Buildings!G259)</f>
        <v>N/A</v>
      </c>
      <c r="H258" s="32" t="str">
        <f t="shared" ref="H258:H321" si="8">IF(B258="N/A","N/A",UPPER(TRIM(ProbuildName)))</f>
        <v>N/A</v>
      </c>
      <c r="I258" s="32" t="str">
        <f>IF(Buildings!H259="","N/A",Buildings!H259)</f>
        <v>N/A</v>
      </c>
      <c r="J258" s="32" t="str">
        <f>IF(Buildings!I259="","N/A",Buildings!I259)</f>
        <v>N/A</v>
      </c>
      <c r="K258" s="362" t="str">
        <f>IF(AND(Buildings!B259="",Buildings!C259&lt;&gt;""),0,IF(Buildings!B259="","N/A",IF(ISNUMBER(Buildings!B259),Buildings!B259,0)))</f>
        <v>N/A</v>
      </c>
    </row>
    <row r="259" spans="2:11">
      <c r="B259" s="32" t="str">
        <f t="shared" ref="B259:B322" si="9">IF(K259="N/A","N/A","")</f>
        <v>N/A</v>
      </c>
      <c r="C259" s="32" t="str">
        <f>IF(Buildings!C260="","N/A",Buildings!C260)</f>
        <v>N/A</v>
      </c>
      <c r="D259" s="32" t="str">
        <f>IF(Buildings!D260="","N/A",Buildings!D260)</f>
        <v>N/A</v>
      </c>
      <c r="E259" s="32" t="str">
        <f>IF(Buildings!E260="","N/A",Buildings!E260)</f>
        <v>N/A</v>
      </c>
      <c r="F259" s="32" t="str">
        <f>IF(Buildings!F260="","N/A",Buildings!F260)</f>
        <v>N/A</v>
      </c>
      <c r="G259" s="32" t="str">
        <f>IF(Buildings!G260="","N/A",Buildings!G260)</f>
        <v>N/A</v>
      </c>
      <c r="H259" s="32" t="str">
        <f t="shared" si="8"/>
        <v>N/A</v>
      </c>
      <c r="I259" s="32" t="str">
        <f>IF(Buildings!H260="","N/A",Buildings!H260)</f>
        <v>N/A</v>
      </c>
      <c r="J259" s="32" t="str">
        <f>IF(Buildings!I260="","N/A",Buildings!I260)</f>
        <v>N/A</v>
      </c>
      <c r="K259" s="362" t="str">
        <f>IF(AND(Buildings!B260="",Buildings!C260&lt;&gt;""),0,IF(Buildings!B260="","N/A",IF(ISNUMBER(Buildings!B260),Buildings!B260,0)))</f>
        <v>N/A</v>
      </c>
    </row>
    <row r="260" spans="2:11">
      <c r="B260" s="32" t="str">
        <f t="shared" si="9"/>
        <v>N/A</v>
      </c>
      <c r="C260" s="32" t="str">
        <f>IF(Buildings!C261="","N/A",Buildings!C261)</f>
        <v>N/A</v>
      </c>
      <c r="D260" s="32" t="str">
        <f>IF(Buildings!D261="","N/A",Buildings!D261)</f>
        <v>N/A</v>
      </c>
      <c r="E260" s="32" t="str">
        <f>IF(Buildings!E261="","N/A",Buildings!E261)</f>
        <v>N/A</v>
      </c>
      <c r="F260" s="32" t="str">
        <f>IF(Buildings!F261="","N/A",Buildings!F261)</f>
        <v>N/A</v>
      </c>
      <c r="G260" s="32" t="str">
        <f>IF(Buildings!G261="","N/A",Buildings!G261)</f>
        <v>N/A</v>
      </c>
      <c r="H260" s="32" t="str">
        <f t="shared" si="8"/>
        <v>N/A</v>
      </c>
      <c r="I260" s="32" t="str">
        <f>IF(Buildings!H261="","N/A",Buildings!H261)</f>
        <v>N/A</v>
      </c>
      <c r="J260" s="32" t="str">
        <f>IF(Buildings!I261="","N/A",Buildings!I261)</f>
        <v>N/A</v>
      </c>
      <c r="K260" s="362" t="str">
        <f>IF(AND(Buildings!B261="",Buildings!C261&lt;&gt;""),0,IF(Buildings!B261="","N/A",IF(ISNUMBER(Buildings!B261),Buildings!B261,0)))</f>
        <v>N/A</v>
      </c>
    </row>
    <row r="261" spans="2:11">
      <c r="B261" s="32" t="str">
        <f t="shared" si="9"/>
        <v>N/A</v>
      </c>
      <c r="C261" s="32" t="str">
        <f>IF(Buildings!C262="","N/A",Buildings!C262)</f>
        <v>N/A</v>
      </c>
      <c r="D261" s="32" t="str">
        <f>IF(Buildings!D262="","N/A",Buildings!D262)</f>
        <v>N/A</v>
      </c>
      <c r="E261" s="32" t="str">
        <f>IF(Buildings!E262="","N/A",Buildings!E262)</f>
        <v>N/A</v>
      </c>
      <c r="F261" s="32" t="str">
        <f>IF(Buildings!F262="","N/A",Buildings!F262)</f>
        <v>N/A</v>
      </c>
      <c r="G261" s="32" t="str">
        <f>IF(Buildings!G262="","N/A",Buildings!G262)</f>
        <v>N/A</v>
      </c>
      <c r="H261" s="32" t="str">
        <f t="shared" si="8"/>
        <v>N/A</v>
      </c>
      <c r="I261" s="32" t="str">
        <f>IF(Buildings!H262="","N/A",Buildings!H262)</f>
        <v>N/A</v>
      </c>
      <c r="J261" s="32" t="str">
        <f>IF(Buildings!I262="","N/A",Buildings!I262)</f>
        <v>N/A</v>
      </c>
      <c r="K261" s="362" t="str">
        <f>IF(AND(Buildings!B262="",Buildings!C262&lt;&gt;""),0,IF(Buildings!B262="","N/A",IF(ISNUMBER(Buildings!B262),Buildings!B262,0)))</f>
        <v>N/A</v>
      </c>
    </row>
    <row r="262" spans="2:11">
      <c r="B262" s="32" t="str">
        <f t="shared" si="9"/>
        <v>N/A</v>
      </c>
      <c r="C262" s="32" t="str">
        <f>IF(Buildings!C263="","N/A",Buildings!C263)</f>
        <v>N/A</v>
      </c>
      <c r="D262" s="32" t="str">
        <f>IF(Buildings!D263="","N/A",Buildings!D263)</f>
        <v>N/A</v>
      </c>
      <c r="E262" s="32" t="str">
        <f>IF(Buildings!E263="","N/A",Buildings!E263)</f>
        <v>N/A</v>
      </c>
      <c r="F262" s="32" t="str">
        <f>IF(Buildings!F263="","N/A",Buildings!F263)</f>
        <v>N/A</v>
      </c>
      <c r="G262" s="32" t="str">
        <f>IF(Buildings!G263="","N/A",Buildings!G263)</f>
        <v>N/A</v>
      </c>
      <c r="H262" s="32" t="str">
        <f t="shared" si="8"/>
        <v>N/A</v>
      </c>
      <c r="I262" s="32" t="str">
        <f>IF(Buildings!H263="","N/A",Buildings!H263)</f>
        <v>N/A</v>
      </c>
      <c r="J262" s="32" t="str">
        <f>IF(Buildings!I263="","N/A",Buildings!I263)</f>
        <v>N/A</v>
      </c>
      <c r="K262" s="362" t="str">
        <f>IF(AND(Buildings!B263="",Buildings!C263&lt;&gt;""),0,IF(Buildings!B263="","N/A",IF(ISNUMBER(Buildings!B263),Buildings!B263,0)))</f>
        <v>N/A</v>
      </c>
    </row>
    <row r="263" spans="2:11">
      <c r="B263" s="32" t="str">
        <f t="shared" si="9"/>
        <v>N/A</v>
      </c>
      <c r="C263" s="32" t="str">
        <f>IF(Buildings!C264="","N/A",Buildings!C264)</f>
        <v>N/A</v>
      </c>
      <c r="D263" s="32" t="str">
        <f>IF(Buildings!D264="","N/A",Buildings!D264)</f>
        <v>N/A</v>
      </c>
      <c r="E263" s="32" t="str">
        <f>IF(Buildings!E264="","N/A",Buildings!E264)</f>
        <v>N/A</v>
      </c>
      <c r="F263" s="32" t="str">
        <f>IF(Buildings!F264="","N/A",Buildings!F264)</f>
        <v>N/A</v>
      </c>
      <c r="G263" s="32" t="str">
        <f>IF(Buildings!G264="","N/A",Buildings!G264)</f>
        <v>N/A</v>
      </c>
      <c r="H263" s="32" t="str">
        <f t="shared" si="8"/>
        <v>N/A</v>
      </c>
      <c r="I263" s="32" t="str">
        <f>IF(Buildings!H264="","N/A",Buildings!H264)</f>
        <v>N/A</v>
      </c>
      <c r="J263" s="32" t="str">
        <f>IF(Buildings!I264="","N/A",Buildings!I264)</f>
        <v>N/A</v>
      </c>
      <c r="K263" s="362" t="str">
        <f>IF(AND(Buildings!B264="",Buildings!C264&lt;&gt;""),0,IF(Buildings!B264="","N/A",IF(ISNUMBER(Buildings!B264),Buildings!B264,0)))</f>
        <v>N/A</v>
      </c>
    </row>
    <row r="264" spans="2:11">
      <c r="B264" s="32" t="str">
        <f t="shared" si="9"/>
        <v>N/A</v>
      </c>
      <c r="C264" s="32" t="str">
        <f>IF(Buildings!C265="","N/A",Buildings!C265)</f>
        <v>N/A</v>
      </c>
      <c r="D264" s="32" t="str">
        <f>IF(Buildings!D265="","N/A",Buildings!D265)</f>
        <v>N/A</v>
      </c>
      <c r="E264" s="32" t="str">
        <f>IF(Buildings!E265="","N/A",Buildings!E265)</f>
        <v>N/A</v>
      </c>
      <c r="F264" s="32" t="str">
        <f>IF(Buildings!F265="","N/A",Buildings!F265)</f>
        <v>N/A</v>
      </c>
      <c r="G264" s="32" t="str">
        <f>IF(Buildings!G265="","N/A",Buildings!G265)</f>
        <v>N/A</v>
      </c>
      <c r="H264" s="32" t="str">
        <f t="shared" si="8"/>
        <v>N/A</v>
      </c>
      <c r="I264" s="32" t="str">
        <f>IF(Buildings!H265="","N/A",Buildings!H265)</f>
        <v>N/A</v>
      </c>
      <c r="J264" s="32" t="str">
        <f>IF(Buildings!I265="","N/A",Buildings!I265)</f>
        <v>N/A</v>
      </c>
      <c r="K264" s="362" t="str">
        <f>IF(AND(Buildings!B265="",Buildings!C265&lt;&gt;""),0,IF(Buildings!B265="","N/A",IF(ISNUMBER(Buildings!B265),Buildings!B265,0)))</f>
        <v>N/A</v>
      </c>
    </row>
    <row r="265" spans="2:11">
      <c r="B265" s="32" t="str">
        <f t="shared" si="9"/>
        <v>N/A</v>
      </c>
      <c r="C265" s="32" t="str">
        <f>IF(Buildings!C266="","N/A",Buildings!C266)</f>
        <v>N/A</v>
      </c>
      <c r="D265" s="32" t="str">
        <f>IF(Buildings!D266="","N/A",Buildings!D266)</f>
        <v>N/A</v>
      </c>
      <c r="E265" s="32" t="str">
        <f>IF(Buildings!E266="","N/A",Buildings!E266)</f>
        <v>N/A</v>
      </c>
      <c r="F265" s="32" t="str">
        <f>IF(Buildings!F266="","N/A",Buildings!F266)</f>
        <v>N/A</v>
      </c>
      <c r="G265" s="32" t="str">
        <f>IF(Buildings!G266="","N/A",Buildings!G266)</f>
        <v>N/A</v>
      </c>
      <c r="H265" s="32" t="str">
        <f t="shared" si="8"/>
        <v>N/A</v>
      </c>
      <c r="I265" s="32" t="str">
        <f>IF(Buildings!H266="","N/A",Buildings!H266)</f>
        <v>N/A</v>
      </c>
      <c r="J265" s="32" t="str">
        <f>IF(Buildings!I266="","N/A",Buildings!I266)</f>
        <v>N/A</v>
      </c>
      <c r="K265" s="362" t="str">
        <f>IF(AND(Buildings!B266="",Buildings!C266&lt;&gt;""),0,IF(Buildings!B266="","N/A",IF(ISNUMBER(Buildings!B266),Buildings!B266,0)))</f>
        <v>N/A</v>
      </c>
    </row>
    <row r="266" spans="2:11">
      <c r="B266" s="32" t="str">
        <f t="shared" si="9"/>
        <v>N/A</v>
      </c>
      <c r="C266" s="32" t="str">
        <f>IF(Buildings!C267="","N/A",Buildings!C267)</f>
        <v>N/A</v>
      </c>
      <c r="D266" s="32" t="str">
        <f>IF(Buildings!D267="","N/A",Buildings!D267)</f>
        <v>N/A</v>
      </c>
      <c r="E266" s="32" t="str">
        <f>IF(Buildings!E267="","N/A",Buildings!E267)</f>
        <v>N/A</v>
      </c>
      <c r="F266" s="32" t="str">
        <f>IF(Buildings!F267="","N/A",Buildings!F267)</f>
        <v>N/A</v>
      </c>
      <c r="G266" s="32" t="str">
        <f>IF(Buildings!G267="","N/A",Buildings!G267)</f>
        <v>N/A</v>
      </c>
      <c r="H266" s="32" t="str">
        <f t="shared" si="8"/>
        <v>N/A</v>
      </c>
      <c r="I266" s="32" t="str">
        <f>IF(Buildings!H267="","N/A",Buildings!H267)</f>
        <v>N/A</v>
      </c>
      <c r="J266" s="32" t="str">
        <f>IF(Buildings!I267="","N/A",Buildings!I267)</f>
        <v>N/A</v>
      </c>
      <c r="K266" s="362" t="str">
        <f>IF(AND(Buildings!B267="",Buildings!C267&lt;&gt;""),0,IF(Buildings!B267="","N/A",IF(ISNUMBER(Buildings!B267),Buildings!B267,0)))</f>
        <v>N/A</v>
      </c>
    </row>
    <row r="267" spans="2:11">
      <c r="B267" s="32" t="str">
        <f t="shared" si="9"/>
        <v>N/A</v>
      </c>
      <c r="C267" s="32" t="str">
        <f>IF(Buildings!C268="","N/A",Buildings!C268)</f>
        <v>N/A</v>
      </c>
      <c r="D267" s="32" t="str">
        <f>IF(Buildings!D268="","N/A",Buildings!D268)</f>
        <v>N/A</v>
      </c>
      <c r="E267" s="32" t="str">
        <f>IF(Buildings!E268="","N/A",Buildings!E268)</f>
        <v>N/A</v>
      </c>
      <c r="F267" s="32" t="str">
        <f>IF(Buildings!F268="","N/A",Buildings!F268)</f>
        <v>N/A</v>
      </c>
      <c r="G267" s="32" t="str">
        <f>IF(Buildings!G268="","N/A",Buildings!G268)</f>
        <v>N/A</v>
      </c>
      <c r="H267" s="32" t="str">
        <f t="shared" si="8"/>
        <v>N/A</v>
      </c>
      <c r="I267" s="32" t="str">
        <f>IF(Buildings!H268="","N/A",Buildings!H268)</f>
        <v>N/A</v>
      </c>
      <c r="J267" s="32" t="str">
        <f>IF(Buildings!I268="","N/A",Buildings!I268)</f>
        <v>N/A</v>
      </c>
      <c r="K267" s="362" t="str">
        <f>IF(AND(Buildings!B268="",Buildings!C268&lt;&gt;""),0,IF(Buildings!B268="","N/A",IF(ISNUMBER(Buildings!B268),Buildings!B268,0)))</f>
        <v>N/A</v>
      </c>
    </row>
    <row r="268" spans="2:11">
      <c r="B268" s="32" t="str">
        <f t="shared" si="9"/>
        <v>N/A</v>
      </c>
      <c r="C268" s="32" t="str">
        <f>IF(Buildings!C269="","N/A",Buildings!C269)</f>
        <v>N/A</v>
      </c>
      <c r="D268" s="32" t="str">
        <f>IF(Buildings!D269="","N/A",Buildings!D269)</f>
        <v>N/A</v>
      </c>
      <c r="E268" s="32" t="str">
        <f>IF(Buildings!E269="","N/A",Buildings!E269)</f>
        <v>N/A</v>
      </c>
      <c r="F268" s="32" t="str">
        <f>IF(Buildings!F269="","N/A",Buildings!F269)</f>
        <v>N/A</v>
      </c>
      <c r="G268" s="32" t="str">
        <f>IF(Buildings!G269="","N/A",Buildings!G269)</f>
        <v>N/A</v>
      </c>
      <c r="H268" s="32" t="str">
        <f t="shared" si="8"/>
        <v>N/A</v>
      </c>
      <c r="I268" s="32" t="str">
        <f>IF(Buildings!H269="","N/A",Buildings!H269)</f>
        <v>N/A</v>
      </c>
      <c r="J268" s="32" t="str">
        <f>IF(Buildings!I269="","N/A",Buildings!I269)</f>
        <v>N/A</v>
      </c>
      <c r="K268" s="362" t="str">
        <f>IF(AND(Buildings!B269="",Buildings!C269&lt;&gt;""),0,IF(Buildings!B269="","N/A",IF(ISNUMBER(Buildings!B269),Buildings!B269,0)))</f>
        <v>N/A</v>
      </c>
    </row>
    <row r="269" spans="2:11">
      <c r="B269" s="32" t="str">
        <f t="shared" si="9"/>
        <v>N/A</v>
      </c>
      <c r="C269" s="32" t="str">
        <f>IF(Buildings!C270="","N/A",Buildings!C270)</f>
        <v>N/A</v>
      </c>
      <c r="D269" s="32" t="str">
        <f>IF(Buildings!D270="","N/A",Buildings!D270)</f>
        <v>N/A</v>
      </c>
      <c r="E269" s="32" t="str">
        <f>IF(Buildings!E270="","N/A",Buildings!E270)</f>
        <v>N/A</v>
      </c>
      <c r="F269" s="32" t="str">
        <f>IF(Buildings!F270="","N/A",Buildings!F270)</f>
        <v>N/A</v>
      </c>
      <c r="G269" s="32" t="str">
        <f>IF(Buildings!G270="","N/A",Buildings!G270)</f>
        <v>N/A</v>
      </c>
      <c r="H269" s="32" t="str">
        <f t="shared" si="8"/>
        <v>N/A</v>
      </c>
      <c r="I269" s="32" t="str">
        <f>IF(Buildings!H270="","N/A",Buildings!H270)</f>
        <v>N/A</v>
      </c>
      <c r="J269" s="32" t="str">
        <f>IF(Buildings!I270="","N/A",Buildings!I270)</f>
        <v>N/A</v>
      </c>
      <c r="K269" s="362" t="str">
        <f>IF(AND(Buildings!B270="",Buildings!C270&lt;&gt;""),0,IF(Buildings!B270="","N/A",IF(ISNUMBER(Buildings!B270),Buildings!B270,0)))</f>
        <v>N/A</v>
      </c>
    </row>
    <row r="270" spans="2:11">
      <c r="B270" s="32" t="str">
        <f t="shared" si="9"/>
        <v>N/A</v>
      </c>
      <c r="C270" s="32" t="str">
        <f>IF(Buildings!C271="","N/A",Buildings!C271)</f>
        <v>N/A</v>
      </c>
      <c r="D270" s="32" t="str">
        <f>IF(Buildings!D271="","N/A",Buildings!D271)</f>
        <v>N/A</v>
      </c>
      <c r="E270" s="32" t="str">
        <f>IF(Buildings!E271="","N/A",Buildings!E271)</f>
        <v>N/A</v>
      </c>
      <c r="F270" s="32" t="str">
        <f>IF(Buildings!F271="","N/A",Buildings!F271)</f>
        <v>N/A</v>
      </c>
      <c r="G270" s="32" t="str">
        <f>IF(Buildings!G271="","N/A",Buildings!G271)</f>
        <v>N/A</v>
      </c>
      <c r="H270" s="32" t="str">
        <f t="shared" si="8"/>
        <v>N/A</v>
      </c>
      <c r="I270" s="32" t="str">
        <f>IF(Buildings!H271="","N/A",Buildings!H271)</f>
        <v>N/A</v>
      </c>
      <c r="J270" s="32" t="str">
        <f>IF(Buildings!I271="","N/A",Buildings!I271)</f>
        <v>N/A</v>
      </c>
      <c r="K270" s="362" t="str">
        <f>IF(AND(Buildings!B271="",Buildings!C271&lt;&gt;""),0,IF(Buildings!B271="","N/A",IF(ISNUMBER(Buildings!B271),Buildings!B271,0)))</f>
        <v>N/A</v>
      </c>
    </row>
    <row r="271" spans="2:11">
      <c r="B271" s="32" t="str">
        <f t="shared" si="9"/>
        <v>N/A</v>
      </c>
      <c r="C271" s="32" t="str">
        <f>IF(Buildings!C272="","N/A",Buildings!C272)</f>
        <v>N/A</v>
      </c>
      <c r="D271" s="32" t="str">
        <f>IF(Buildings!D272="","N/A",Buildings!D272)</f>
        <v>N/A</v>
      </c>
      <c r="E271" s="32" t="str">
        <f>IF(Buildings!E272="","N/A",Buildings!E272)</f>
        <v>N/A</v>
      </c>
      <c r="F271" s="32" t="str">
        <f>IF(Buildings!F272="","N/A",Buildings!F272)</f>
        <v>N/A</v>
      </c>
      <c r="G271" s="32" t="str">
        <f>IF(Buildings!G272="","N/A",Buildings!G272)</f>
        <v>N/A</v>
      </c>
      <c r="H271" s="32" t="str">
        <f t="shared" si="8"/>
        <v>N/A</v>
      </c>
      <c r="I271" s="32" t="str">
        <f>IF(Buildings!H272="","N/A",Buildings!H272)</f>
        <v>N/A</v>
      </c>
      <c r="J271" s="32" t="str">
        <f>IF(Buildings!I272="","N/A",Buildings!I272)</f>
        <v>N/A</v>
      </c>
      <c r="K271" s="362" t="str">
        <f>IF(AND(Buildings!B272="",Buildings!C272&lt;&gt;""),0,IF(Buildings!B272="","N/A",IF(ISNUMBER(Buildings!B272),Buildings!B272,0)))</f>
        <v>N/A</v>
      </c>
    </row>
    <row r="272" spans="2:11">
      <c r="B272" s="32" t="str">
        <f t="shared" si="9"/>
        <v>N/A</v>
      </c>
      <c r="C272" s="32" t="str">
        <f>IF(Buildings!C273="","N/A",Buildings!C273)</f>
        <v>N/A</v>
      </c>
      <c r="D272" s="32" t="str">
        <f>IF(Buildings!D273="","N/A",Buildings!D273)</f>
        <v>N/A</v>
      </c>
      <c r="E272" s="32" t="str">
        <f>IF(Buildings!E273="","N/A",Buildings!E273)</f>
        <v>N/A</v>
      </c>
      <c r="F272" s="32" t="str">
        <f>IF(Buildings!F273="","N/A",Buildings!F273)</f>
        <v>N/A</v>
      </c>
      <c r="G272" s="32" t="str">
        <f>IF(Buildings!G273="","N/A",Buildings!G273)</f>
        <v>N/A</v>
      </c>
      <c r="H272" s="32" t="str">
        <f t="shared" si="8"/>
        <v>N/A</v>
      </c>
      <c r="I272" s="32" t="str">
        <f>IF(Buildings!H273="","N/A",Buildings!H273)</f>
        <v>N/A</v>
      </c>
      <c r="J272" s="32" t="str">
        <f>IF(Buildings!I273="","N/A",Buildings!I273)</f>
        <v>N/A</v>
      </c>
      <c r="K272" s="362" t="str">
        <f>IF(AND(Buildings!B273="",Buildings!C273&lt;&gt;""),0,IF(Buildings!B273="","N/A",IF(ISNUMBER(Buildings!B273),Buildings!B273,0)))</f>
        <v>N/A</v>
      </c>
    </row>
    <row r="273" spans="2:11">
      <c r="B273" s="32" t="str">
        <f t="shared" si="9"/>
        <v>N/A</v>
      </c>
      <c r="C273" s="32" t="str">
        <f>IF(Buildings!C274="","N/A",Buildings!C274)</f>
        <v>N/A</v>
      </c>
      <c r="D273" s="32" t="str">
        <f>IF(Buildings!D274="","N/A",Buildings!D274)</f>
        <v>N/A</v>
      </c>
      <c r="E273" s="32" t="str">
        <f>IF(Buildings!E274="","N/A",Buildings!E274)</f>
        <v>N/A</v>
      </c>
      <c r="F273" s="32" t="str">
        <f>IF(Buildings!F274="","N/A",Buildings!F274)</f>
        <v>N/A</v>
      </c>
      <c r="G273" s="32" t="str">
        <f>IF(Buildings!G274="","N/A",Buildings!G274)</f>
        <v>N/A</v>
      </c>
      <c r="H273" s="32" t="str">
        <f t="shared" si="8"/>
        <v>N/A</v>
      </c>
      <c r="I273" s="32" t="str">
        <f>IF(Buildings!H274="","N/A",Buildings!H274)</f>
        <v>N/A</v>
      </c>
      <c r="J273" s="32" t="str">
        <f>IF(Buildings!I274="","N/A",Buildings!I274)</f>
        <v>N/A</v>
      </c>
      <c r="K273" s="362" t="str">
        <f>IF(AND(Buildings!B274="",Buildings!C274&lt;&gt;""),0,IF(Buildings!B274="","N/A",IF(ISNUMBER(Buildings!B274),Buildings!B274,0)))</f>
        <v>N/A</v>
      </c>
    </row>
    <row r="274" spans="2:11">
      <c r="B274" s="32" t="str">
        <f t="shared" si="9"/>
        <v>N/A</v>
      </c>
      <c r="C274" s="32" t="str">
        <f>IF(Buildings!C275="","N/A",Buildings!C275)</f>
        <v>N/A</v>
      </c>
      <c r="D274" s="32" t="str">
        <f>IF(Buildings!D275="","N/A",Buildings!D275)</f>
        <v>N/A</v>
      </c>
      <c r="E274" s="32" t="str">
        <f>IF(Buildings!E275="","N/A",Buildings!E275)</f>
        <v>N/A</v>
      </c>
      <c r="F274" s="32" t="str">
        <f>IF(Buildings!F275="","N/A",Buildings!F275)</f>
        <v>N/A</v>
      </c>
      <c r="G274" s="32" t="str">
        <f>IF(Buildings!G275="","N/A",Buildings!G275)</f>
        <v>N/A</v>
      </c>
      <c r="H274" s="32" t="str">
        <f t="shared" si="8"/>
        <v>N/A</v>
      </c>
      <c r="I274" s="32" t="str">
        <f>IF(Buildings!H275="","N/A",Buildings!H275)</f>
        <v>N/A</v>
      </c>
      <c r="J274" s="32" t="str">
        <f>IF(Buildings!I275="","N/A",Buildings!I275)</f>
        <v>N/A</v>
      </c>
      <c r="K274" s="362" t="str">
        <f>IF(AND(Buildings!B275="",Buildings!C275&lt;&gt;""),0,IF(Buildings!B275="","N/A",IF(ISNUMBER(Buildings!B275),Buildings!B275,0)))</f>
        <v>N/A</v>
      </c>
    </row>
    <row r="275" spans="2:11">
      <c r="B275" s="32" t="str">
        <f t="shared" si="9"/>
        <v>N/A</v>
      </c>
      <c r="C275" s="32" t="str">
        <f>IF(Buildings!C276="","N/A",Buildings!C276)</f>
        <v>N/A</v>
      </c>
      <c r="D275" s="32" t="str">
        <f>IF(Buildings!D276="","N/A",Buildings!D276)</f>
        <v>N/A</v>
      </c>
      <c r="E275" s="32" t="str">
        <f>IF(Buildings!E276="","N/A",Buildings!E276)</f>
        <v>N/A</v>
      </c>
      <c r="F275" s="32" t="str">
        <f>IF(Buildings!F276="","N/A",Buildings!F276)</f>
        <v>N/A</v>
      </c>
      <c r="G275" s="32" t="str">
        <f>IF(Buildings!G276="","N/A",Buildings!G276)</f>
        <v>N/A</v>
      </c>
      <c r="H275" s="32" t="str">
        <f t="shared" si="8"/>
        <v>N/A</v>
      </c>
      <c r="I275" s="32" t="str">
        <f>IF(Buildings!H276="","N/A",Buildings!H276)</f>
        <v>N/A</v>
      </c>
      <c r="J275" s="32" t="str">
        <f>IF(Buildings!I276="","N/A",Buildings!I276)</f>
        <v>N/A</v>
      </c>
      <c r="K275" s="362" t="str">
        <f>IF(AND(Buildings!B276="",Buildings!C276&lt;&gt;""),0,IF(Buildings!B276="","N/A",IF(ISNUMBER(Buildings!B276),Buildings!B276,0)))</f>
        <v>N/A</v>
      </c>
    </row>
    <row r="276" spans="2:11">
      <c r="B276" s="32" t="str">
        <f t="shared" si="9"/>
        <v>N/A</v>
      </c>
      <c r="C276" s="32" t="str">
        <f>IF(Buildings!C277="","N/A",Buildings!C277)</f>
        <v>N/A</v>
      </c>
      <c r="D276" s="32" t="str">
        <f>IF(Buildings!D277="","N/A",Buildings!D277)</f>
        <v>N/A</v>
      </c>
      <c r="E276" s="32" t="str">
        <f>IF(Buildings!E277="","N/A",Buildings!E277)</f>
        <v>N/A</v>
      </c>
      <c r="F276" s="32" t="str">
        <f>IF(Buildings!F277="","N/A",Buildings!F277)</f>
        <v>N/A</v>
      </c>
      <c r="G276" s="32" t="str">
        <f>IF(Buildings!G277="","N/A",Buildings!G277)</f>
        <v>N/A</v>
      </c>
      <c r="H276" s="32" t="str">
        <f t="shared" si="8"/>
        <v>N/A</v>
      </c>
      <c r="I276" s="32" t="str">
        <f>IF(Buildings!H277="","N/A",Buildings!H277)</f>
        <v>N/A</v>
      </c>
      <c r="J276" s="32" t="str">
        <f>IF(Buildings!I277="","N/A",Buildings!I277)</f>
        <v>N/A</v>
      </c>
      <c r="K276" s="362" t="str">
        <f>IF(AND(Buildings!B277="",Buildings!C277&lt;&gt;""),0,IF(Buildings!B277="","N/A",IF(ISNUMBER(Buildings!B277),Buildings!B277,0)))</f>
        <v>N/A</v>
      </c>
    </row>
    <row r="277" spans="2:11">
      <c r="B277" s="32" t="str">
        <f t="shared" si="9"/>
        <v>N/A</v>
      </c>
      <c r="C277" s="32" t="str">
        <f>IF(Buildings!C278="","N/A",Buildings!C278)</f>
        <v>N/A</v>
      </c>
      <c r="D277" s="32" t="str">
        <f>IF(Buildings!D278="","N/A",Buildings!D278)</f>
        <v>N/A</v>
      </c>
      <c r="E277" s="32" t="str">
        <f>IF(Buildings!E278="","N/A",Buildings!E278)</f>
        <v>N/A</v>
      </c>
      <c r="F277" s="32" t="str">
        <f>IF(Buildings!F278="","N/A",Buildings!F278)</f>
        <v>N/A</v>
      </c>
      <c r="G277" s="32" t="str">
        <f>IF(Buildings!G278="","N/A",Buildings!G278)</f>
        <v>N/A</v>
      </c>
      <c r="H277" s="32" t="str">
        <f t="shared" si="8"/>
        <v>N/A</v>
      </c>
      <c r="I277" s="32" t="str">
        <f>IF(Buildings!H278="","N/A",Buildings!H278)</f>
        <v>N/A</v>
      </c>
      <c r="J277" s="32" t="str">
        <f>IF(Buildings!I278="","N/A",Buildings!I278)</f>
        <v>N/A</v>
      </c>
      <c r="K277" s="362" t="str">
        <f>IF(AND(Buildings!B278="",Buildings!C278&lt;&gt;""),0,IF(Buildings!B278="","N/A",IF(ISNUMBER(Buildings!B278),Buildings!B278,0)))</f>
        <v>N/A</v>
      </c>
    </row>
    <row r="278" spans="2:11">
      <c r="B278" s="32" t="str">
        <f t="shared" si="9"/>
        <v>N/A</v>
      </c>
      <c r="C278" s="32" t="str">
        <f>IF(Buildings!C279="","N/A",Buildings!C279)</f>
        <v>N/A</v>
      </c>
      <c r="D278" s="32" t="str">
        <f>IF(Buildings!D279="","N/A",Buildings!D279)</f>
        <v>N/A</v>
      </c>
      <c r="E278" s="32" t="str">
        <f>IF(Buildings!E279="","N/A",Buildings!E279)</f>
        <v>N/A</v>
      </c>
      <c r="F278" s="32" t="str">
        <f>IF(Buildings!F279="","N/A",Buildings!F279)</f>
        <v>N/A</v>
      </c>
      <c r="G278" s="32" t="str">
        <f>IF(Buildings!G279="","N/A",Buildings!G279)</f>
        <v>N/A</v>
      </c>
      <c r="H278" s="32" t="str">
        <f t="shared" si="8"/>
        <v>N/A</v>
      </c>
      <c r="I278" s="32" t="str">
        <f>IF(Buildings!H279="","N/A",Buildings!H279)</f>
        <v>N/A</v>
      </c>
      <c r="J278" s="32" t="str">
        <f>IF(Buildings!I279="","N/A",Buildings!I279)</f>
        <v>N/A</v>
      </c>
      <c r="K278" s="362" t="str">
        <f>IF(AND(Buildings!B279="",Buildings!C279&lt;&gt;""),0,IF(Buildings!B279="","N/A",IF(ISNUMBER(Buildings!B279),Buildings!B279,0)))</f>
        <v>N/A</v>
      </c>
    </row>
    <row r="279" spans="2:11">
      <c r="B279" s="32" t="str">
        <f t="shared" si="9"/>
        <v>N/A</v>
      </c>
      <c r="C279" s="32" t="str">
        <f>IF(Buildings!C280="","N/A",Buildings!C280)</f>
        <v>N/A</v>
      </c>
      <c r="D279" s="32" t="str">
        <f>IF(Buildings!D280="","N/A",Buildings!D280)</f>
        <v>N/A</v>
      </c>
      <c r="E279" s="32" t="str">
        <f>IF(Buildings!E280="","N/A",Buildings!E280)</f>
        <v>N/A</v>
      </c>
      <c r="F279" s="32" t="str">
        <f>IF(Buildings!F280="","N/A",Buildings!F280)</f>
        <v>N/A</v>
      </c>
      <c r="G279" s="32" t="str">
        <f>IF(Buildings!G280="","N/A",Buildings!G280)</f>
        <v>N/A</v>
      </c>
      <c r="H279" s="32" t="str">
        <f t="shared" si="8"/>
        <v>N/A</v>
      </c>
      <c r="I279" s="32" t="str">
        <f>IF(Buildings!H280="","N/A",Buildings!H280)</f>
        <v>N/A</v>
      </c>
      <c r="J279" s="32" t="str">
        <f>IF(Buildings!I280="","N/A",Buildings!I280)</f>
        <v>N/A</v>
      </c>
      <c r="K279" s="362" t="str">
        <f>IF(AND(Buildings!B280="",Buildings!C280&lt;&gt;""),0,IF(Buildings!B280="","N/A",IF(ISNUMBER(Buildings!B280),Buildings!B280,0)))</f>
        <v>N/A</v>
      </c>
    </row>
    <row r="280" spans="2:11">
      <c r="B280" s="32" t="str">
        <f t="shared" si="9"/>
        <v>N/A</v>
      </c>
      <c r="C280" s="32" t="str">
        <f>IF(Buildings!C281="","N/A",Buildings!C281)</f>
        <v>N/A</v>
      </c>
      <c r="D280" s="32" t="str">
        <f>IF(Buildings!D281="","N/A",Buildings!D281)</f>
        <v>N/A</v>
      </c>
      <c r="E280" s="32" t="str">
        <f>IF(Buildings!E281="","N/A",Buildings!E281)</f>
        <v>N/A</v>
      </c>
      <c r="F280" s="32" t="str">
        <f>IF(Buildings!F281="","N/A",Buildings!F281)</f>
        <v>N/A</v>
      </c>
      <c r="G280" s="32" t="str">
        <f>IF(Buildings!G281="","N/A",Buildings!G281)</f>
        <v>N/A</v>
      </c>
      <c r="H280" s="32" t="str">
        <f t="shared" si="8"/>
        <v>N/A</v>
      </c>
      <c r="I280" s="32" t="str">
        <f>IF(Buildings!H281="","N/A",Buildings!H281)</f>
        <v>N/A</v>
      </c>
      <c r="J280" s="32" t="str">
        <f>IF(Buildings!I281="","N/A",Buildings!I281)</f>
        <v>N/A</v>
      </c>
      <c r="K280" s="362" t="str">
        <f>IF(AND(Buildings!B281="",Buildings!C281&lt;&gt;""),0,IF(Buildings!B281="","N/A",IF(ISNUMBER(Buildings!B281),Buildings!B281,0)))</f>
        <v>N/A</v>
      </c>
    </row>
    <row r="281" spans="2:11">
      <c r="B281" s="32" t="str">
        <f t="shared" si="9"/>
        <v>N/A</v>
      </c>
      <c r="C281" s="32" t="str">
        <f>IF(Buildings!C282="","N/A",Buildings!C282)</f>
        <v>N/A</v>
      </c>
      <c r="D281" s="32" t="str">
        <f>IF(Buildings!D282="","N/A",Buildings!D282)</f>
        <v>N/A</v>
      </c>
      <c r="E281" s="32" t="str">
        <f>IF(Buildings!E282="","N/A",Buildings!E282)</f>
        <v>N/A</v>
      </c>
      <c r="F281" s="32" t="str">
        <f>IF(Buildings!F282="","N/A",Buildings!F282)</f>
        <v>N/A</v>
      </c>
      <c r="G281" s="32" t="str">
        <f>IF(Buildings!G282="","N/A",Buildings!G282)</f>
        <v>N/A</v>
      </c>
      <c r="H281" s="32" t="str">
        <f t="shared" si="8"/>
        <v>N/A</v>
      </c>
      <c r="I281" s="32" t="str">
        <f>IF(Buildings!H282="","N/A",Buildings!H282)</f>
        <v>N/A</v>
      </c>
      <c r="J281" s="32" t="str">
        <f>IF(Buildings!I282="","N/A",Buildings!I282)</f>
        <v>N/A</v>
      </c>
      <c r="K281" s="362" t="str">
        <f>IF(AND(Buildings!B282="",Buildings!C282&lt;&gt;""),0,IF(Buildings!B282="","N/A",IF(ISNUMBER(Buildings!B282),Buildings!B282,0)))</f>
        <v>N/A</v>
      </c>
    </row>
    <row r="282" spans="2:11">
      <c r="B282" s="32" t="str">
        <f t="shared" si="9"/>
        <v>N/A</v>
      </c>
      <c r="C282" s="32" t="str">
        <f>IF(Buildings!C283="","N/A",Buildings!C283)</f>
        <v>N/A</v>
      </c>
      <c r="D282" s="32" t="str">
        <f>IF(Buildings!D283="","N/A",Buildings!D283)</f>
        <v>N/A</v>
      </c>
      <c r="E282" s="32" t="str">
        <f>IF(Buildings!E283="","N/A",Buildings!E283)</f>
        <v>N/A</v>
      </c>
      <c r="F282" s="32" t="str">
        <f>IF(Buildings!F283="","N/A",Buildings!F283)</f>
        <v>N/A</v>
      </c>
      <c r="G282" s="32" t="str">
        <f>IF(Buildings!G283="","N/A",Buildings!G283)</f>
        <v>N/A</v>
      </c>
      <c r="H282" s="32" t="str">
        <f t="shared" si="8"/>
        <v>N/A</v>
      </c>
      <c r="I282" s="32" t="str">
        <f>IF(Buildings!H283="","N/A",Buildings!H283)</f>
        <v>N/A</v>
      </c>
      <c r="J282" s="32" t="str">
        <f>IF(Buildings!I283="","N/A",Buildings!I283)</f>
        <v>N/A</v>
      </c>
      <c r="K282" s="362" t="str">
        <f>IF(AND(Buildings!B283="",Buildings!C283&lt;&gt;""),0,IF(Buildings!B283="","N/A",IF(ISNUMBER(Buildings!B283),Buildings!B283,0)))</f>
        <v>N/A</v>
      </c>
    </row>
    <row r="283" spans="2:11">
      <c r="B283" s="32" t="str">
        <f t="shared" si="9"/>
        <v>N/A</v>
      </c>
      <c r="C283" s="32" t="str">
        <f>IF(Buildings!C284="","N/A",Buildings!C284)</f>
        <v>N/A</v>
      </c>
      <c r="D283" s="32" t="str">
        <f>IF(Buildings!D284="","N/A",Buildings!D284)</f>
        <v>N/A</v>
      </c>
      <c r="E283" s="32" t="str">
        <f>IF(Buildings!E284="","N/A",Buildings!E284)</f>
        <v>N/A</v>
      </c>
      <c r="F283" s="32" t="str">
        <f>IF(Buildings!F284="","N/A",Buildings!F284)</f>
        <v>N/A</v>
      </c>
      <c r="G283" s="32" t="str">
        <f>IF(Buildings!G284="","N/A",Buildings!G284)</f>
        <v>N/A</v>
      </c>
      <c r="H283" s="32" t="str">
        <f t="shared" si="8"/>
        <v>N/A</v>
      </c>
      <c r="I283" s="32" t="str">
        <f>IF(Buildings!H284="","N/A",Buildings!H284)</f>
        <v>N/A</v>
      </c>
      <c r="J283" s="32" t="str">
        <f>IF(Buildings!I284="","N/A",Buildings!I284)</f>
        <v>N/A</v>
      </c>
      <c r="K283" s="362" t="str">
        <f>IF(AND(Buildings!B284="",Buildings!C284&lt;&gt;""),0,IF(Buildings!B284="","N/A",IF(ISNUMBER(Buildings!B284),Buildings!B284,0)))</f>
        <v>N/A</v>
      </c>
    </row>
    <row r="284" spans="2:11">
      <c r="B284" s="32" t="str">
        <f t="shared" si="9"/>
        <v>N/A</v>
      </c>
      <c r="C284" s="32" t="str">
        <f>IF(Buildings!C285="","N/A",Buildings!C285)</f>
        <v>N/A</v>
      </c>
      <c r="D284" s="32" t="str">
        <f>IF(Buildings!D285="","N/A",Buildings!D285)</f>
        <v>N/A</v>
      </c>
      <c r="E284" s="32" t="str">
        <f>IF(Buildings!E285="","N/A",Buildings!E285)</f>
        <v>N/A</v>
      </c>
      <c r="F284" s="32" t="str">
        <f>IF(Buildings!F285="","N/A",Buildings!F285)</f>
        <v>N/A</v>
      </c>
      <c r="G284" s="32" t="str">
        <f>IF(Buildings!G285="","N/A",Buildings!G285)</f>
        <v>N/A</v>
      </c>
      <c r="H284" s="32" t="str">
        <f t="shared" si="8"/>
        <v>N/A</v>
      </c>
      <c r="I284" s="32" t="str">
        <f>IF(Buildings!H285="","N/A",Buildings!H285)</f>
        <v>N/A</v>
      </c>
      <c r="J284" s="32" t="str">
        <f>IF(Buildings!I285="","N/A",Buildings!I285)</f>
        <v>N/A</v>
      </c>
      <c r="K284" s="362" t="str">
        <f>IF(AND(Buildings!B285="",Buildings!C285&lt;&gt;""),0,IF(Buildings!B285="","N/A",IF(ISNUMBER(Buildings!B285),Buildings!B285,0)))</f>
        <v>N/A</v>
      </c>
    </row>
    <row r="285" spans="2:11">
      <c r="B285" s="32" t="str">
        <f t="shared" si="9"/>
        <v>N/A</v>
      </c>
      <c r="C285" s="32" t="str">
        <f>IF(Buildings!C286="","N/A",Buildings!C286)</f>
        <v>N/A</v>
      </c>
      <c r="D285" s="32" t="str">
        <f>IF(Buildings!D286="","N/A",Buildings!D286)</f>
        <v>N/A</v>
      </c>
      <c r="E285" s="32" t="str">
        <f>IF(Buildings!E286="","N/A",Buildings!E286)</f>
        <v>N/A</v>
      </c>
      <c r="F285" s="32" t="str">
        <f>IF(Buildings!F286="","N/A",Buildings!F286)</f>
        <v>N/A</v>
      </c>
      <c r="G285" s="32" t="str">
        <f>IF(Buildings!G286="","N/A",Buildings!G286)</f>
        <v>N/A</v>
      </c>
      <c r="H285" s="32" t="str">
        <f t="shared" si="8"/>
        <v>N/A</v>
      </c>
      <c r="I285" s="32" t="str">
        <f>IF(Buildings!H286="","N/A",Buildings!H286)</f>
        <v>N/A</v>
      </c>
      <c r="J285" s="32" t="str">
        <f>IF(Buildings!I286="","N/A",Buildings!I286)</f>
        <v>N/A</v>
      </c>
      <c r="K285" s="362" t="str">
        <f>IF(AND(Buildings!B286="",Buildings!C286&lt;&gt;""),0,IF(Buildings!B286="","N/A",IF(ISNUMBER(Buildings!B286),Buildings!B286,0)))</f>
        <v>N/A</v>
      </c>
    </row>
    <row r="286" spans="2:11">
      <c r="B286" s="32" t="str">
        <f t="shared" si="9"/>
        <v>N/A</v>
      </c>
      <c r="C286" s="32" t="str">
        <f>IF(Buildings!C287="","N/A",Buildings!C287)</f>
        <v>N/A</v>
      </c>
      <c r="D286" s="32" t="str">
        <f>IF(Buildings!D287="","N/A",Buildings!D287)</f>
        <v>N/A</v>
      </c>
      <c r="E286" s="32" t="str">
        <f>IF(Buildings!E287="","N/A",Buildings!E287)</f>
        <v>N/A</v>
      </c>
      <c r="F286" s="32" t="str">
        <f>IF(Buildings!F287="","N/A",Buildings!F287)</f>
        <v>N/A</v>
      </c>
      <c r="G286" s="32" t="str">
        <f>IF(Buildings!G287="","N/A",Buildings!G287)</f>
        <v>N/A</v>
      </c>
      <c r="H286" s="32" t="str">
        <f t="shared" si="8"/>
        <v>N/A</v>
      </c>
      <c r="I286" s="32" t="str">
        <f>IF(Buildings!H287="","N/A",Buildings!H287)</f>
        <v>N/A</v>
      </c>
      <c r="J286" s="32" t="str">
        <f>IF(Buildings!I287="","N/A",Buildings!I287)</f>
        <v>N/A</v>
      </c>
      <c r="K286" s="362" t="str">
        <f>IF(AND(Buildings!B287="",Buildings!C287&lt;&gt;""),0,IF(Buildings!B287="","N/A",IF(ISNUMBER(Buildings!B287),Buildings!B287,0)))</f>
        <v>N/A</v>
      </c>
    </row>
    <row r="287" spans="2:11">
      <c r="B287" s="32" t="str">
        <f t="shared" si="9"/>
        <v>N/A</v>
      </c>
      <c r="C287" s="32" t="str">
        <f>IF(Buildings!C288="","N/A",Buildings!C288)</f>
        <v>N/A</v>
      </c>
      <c r="D287" s="32" t="str">
        <f>IF(Buildings!D288="","N/A",Buildings!D288)</f>
        <v>N/A</v>
      </c>
      <c r="E287" s="32" t="str">
        <f>IF(Buildings!E288="","N/A",Buildings!E288)</f>
        <v>N/A</v>
      </c>
      <c r="F287" s="32" t="str">
        <f>IF(Buildings!F288="","N/A",Buildings!F288)</f>
        <v>N/A</v>
      </c>
      <c r="G287" s="32" t="str">
        <f>IF(Buildings!G288="","N/A",Buildings!G288)</f>
        <v>N/A</v>
      </c>
      <c r="H287" s="32" t="str">
        <f t="shared" si="8"/>
        <v>N/A</v>
      </c>
      <c r="I287" s="32" t="str">
        <f>IF(Buildings!H288="","N/A",Buildings!H288)</f>
        <v>N/A</v>
      </c>
      <c r="J287" s="32" t="str">
        <f>IF(Buildings!I288="","N/A",Buildings!I288)</f>
        <v>N/A</v>
      </c>
      <c r="K287" s="362" t="str">
        <f>IF(AND(Buildings!B288="",Buildings!C288&lt;&gt;""),0,IF(Buildings!B288="","N/A",IF(ISNUMBER(Buildings!B288),Buildings!B288,0)))</f>
        <v>N/A</v>
      </c>
    </row>
    <row r="288" spans="2:11">
      <c r="B288" s="32" t="str">
        <f t="shared" si="9"/>
        <v>N/A</v>
      </c>
      <c r="C288" s="32" t="str">
        <f>IF(Buildings!C289="","N/A",Buildings!C289)</f>
        <v>N/A</v>
      </c>
      <c r="D288" s="32" t="str">
        <f>IF(Buildings!D289="","N/A",Buildings!D289)</f>
        <v>N/A</v>
      </c>
      <c r="E288" s="32" t="str">
        <f>IF(Buildings!E289="","N/A",Buildings!E289)</f>
        <v>N/A</v>
      </c>
      <c r="F288" s="32" t="str">
        <f>IF(Buildings!F289="","N/A",Buildings!F289)</f>
        <v>N/A</v>
      </c>
      <c r="G288" s="32" t="str">
        <f>IF(Buildings!G289="","N/A",Buildings!G289)</f>
        <v>N/A</v>
      </c>
      <c r="H288" s="32" t="str">
        <f t="shared" si="8"/>
        <v>N/A</v>
      </c>
      <c r="I288" s="32" t="str">
        <f>IF(Buildings!H289="","N/A",Buildings!H289)</f>
        <v>N/A</v>
      </c>
      <c r="J288" s="32" t="str">
        <f>IF(Buildings!I289="","N/A",Buildings!I289)</f>
        <v>N/A</v>
      </c>
      <c r="K288" s="362" t="str">
        <f>IF(AND(Buildings!B289="",Buildings!C289&lt;&gt;""),0,IF(Buildings!B289="","N/A",IF(ISNUMBER(Buildings!B289),Buildings!B289,0)))</f>
        <v>N/A</v>
      </c>
    </row>
    <row r="289" spans="2:11">
      <c r="B289" s="32" t="str">
        <f t="shared" si="9"/>
        <v>N/A</v>
      </c>
      <c r="C289" s="32" t="str">
        <f>IF(Buildings!C290="","N/A",Buildings!C290)</f>
        <v>N/A</v>
      </c>
      <c r="D289" s="32" t="str">
        <f>IF(Buildings!D290="","N/A",Buildings!D290)</f>
        <v>N/A</v>
      </c>
      <c r="E289" s="32" t="str">
        <f>IF(Buildings!E290="","N/A",Buildings!E290)</f>
        <v>N/A</v>
      </c>
      <c r="F289" s="32" t="str">
        <f>IF(Buildings!F290="","N/A",Buildings!F290)</f>
        <v>N/A</v>
      </c>
      <c r="G289" s="32" t="str">
        <f>IF(Buildings!G290="","N/A",Buildings!G290)</f>
        <v>N/A</v>
      </c>
      <c r="H289" s="32" t="str">
        <f t="shared" si="8"/>
        <v>N/A</v>
      </c>
      <c r="I289" s="32" t="str">
        <f>IF(Buildings!H290="","N/A",Buildings!H290)</f>
        <v>N/A</v>
      </c>
      <c r="J289" s="32" t="str">
        <f>IF(Buildings!I290="","N/A",Buildings!I290)</f>
        <v>N/A</v>
      </c>
      <c r="K289" s="362" t="str">
        <f>IF(AND(Buildings!B290="",Buildings!C290&lt;&gt;""),0,IF(Buildings!B290="","N/A",IF(ISNUMBER(Buildings!B290),Buildings!B290,0)))</f>
        <v>N/A</v>
      </c>
    </row>
    <row r="290" spans="2:11">
      <c r="B290" s="32" t="str">
        <f t="shared" si="9"/>
        <v>N/A</v>
      </c>
      <c r="C290" s="32" t="str">
        <f>IF(Buildings!C291="","N/A",Buildings!C291)</f>
        <v>N/A</v>
      </c>
      <c r="D290" s="32" t="str">
        <f>IF(Buildings!D291="","N/A",Buildings!D291)</f>
        <v>N/A</v>
      </c>
      <c r="E290" s="32" t="str">
        <f>IF(Buildings!E291="","N/A",Buildings!E291)</f>
        <v>N/A</v>
      </c>
      <c r="F290" s="32" t="str">
        <f>IF(Buildings!F291="","N/A",Buildings!F291)</f>
        <v>N/A</v>
      </c>
      <c r="G290" s="32" t="str">
        <f>IF(Buildings!G291="","N/A",Buildings!G291)</f>
        <v>N/A</v>
      </c>
      <c r="H290" s="32" t="str">
        <f t="shared" si="8"/>
        <v>N/A</v>
      </c>
      <c r="I290" s="32" t="str">
        <f>IF(Buildings!H291="","N/A",Buildings!H291)</f>
        <v>N/A</v>
      </c>
      <c r="J290" s="32" t="str">
        <f>IF(Buildings!I291="","N/A",Buildings!I291)</f>
        <v>N/A</v>
      </c>
      <c r="K290" s="362" t="str">
        <f>IF(AND(Buildings!B291="",Buildings!C291&lt;&gt;""),0,IF(Buildings!B291="","N/A",IF(ISNUMBER(Buildings!B291),Buildings!B291,0)))</f>
        <v>N/A</v>
      </c>
    </row>
    <row r="291" spans="2:11">
      <c r="B291" s="32" t="str">
        <f t="shared" si="9"/>
        <v>N/A</v>
      </c>
      <c r="C291" s="32" t="str">
        <f>IF(Buildings!C292="","N/A",Buildings!C292)</f>
        <v>N/A</v>
      </c>
      <c r="D291" s="32" t="str">
        <f>IF(Buildings!D292="","N/A",Buildings!D292)</f>
        <v>N/A</v>
      </c>
      <c r="E291" s="32" t="str">
        <f>IF(Buildings!E292="","N/A",Buildings!E292)</f>
        <v>N/A</v>
      </c>
      <c r="F291" s="32" t="str">
        <f>IF(Buildings!F292="","N/A",Buildings!F292)</f>
        <v>N/A</v>
      </c>
      <c r="G291" s="32" t="str">
        <f>IF(Buildings!G292="","N/A",Buildings!G292)</f>
        <v>N/A</v>
      </c>
      <c r="H291" s="32" t="str">
        <f t="shared" si="8"/>
        <v>N/A</v>
      </c>
      <c r="I291" s="32" t="str">
        <f>IF(Buildings!H292="","N/A",Buildings!H292)</f>
        <v>N/A</v>
      </c>
      <c r="J291" s="32" t="str">
        <f>IF(Buildings!I292="","N/A",Buildings!I292)</f>
        <v>N/A</v>
      </c>
      <c r="K291" s="362" t="str">
        <f>IF(AND(Buildings!B292="",Buildings!C292&lt;&gt;""),0,IF(Buildings!B292="","N/A",IF(ISNUMBER(Buildings!B292),Buildings!B292,0)))</f>
        <v>N/A</v>
      </c>
    </row>
    <row r="292" spans="2:11">
      <c r="B292" s="32" t="str">
        <f t="shared" si="9"/>
        <v>N/A</v>
      </c>
      <c r="C292" s="32" t="str">
        <f>IF(Buildings!C293="","N/A",Buildings!C293)</f>
        <v>N/A</v>
      </c>
      <c r="D292" s="32" t="str">
        <f>IF(Buildings!D293="","N/A",Buildings!D293)</f>
        <v>N/A</v>
      </c>
      <c r="E292" s="32" t="str">
        <f>IF(Buildings!E293="","N/A",Buildings!E293)</f>
        <v>N/A</v>
      </c>
      <c r="F292" s="32" t="str">
        <f>IF(Buildings!F293="","N/A",Buildings!F293)</f>
        <v>N/A</v>
      </c>
      <c r="G292" s="32" t="str">
        <f>IF(Buildings!G293="","N/A",Buildings!G293)</f>
        <v>N/A</v>
      </c>
      <c r="H292" s="32" t="str">
        <f t="shared" si="8"/>
        <v>N/A</v>
      </c>
      <c r="I292" s="32" t="str">
        <f>IF(Buildings!H293="","N/A",Buildings!H293)</f>
        <v>N/A</v>
      </c>
      <c r="J292" s="32" t="str">
        <f>IF(Buildings!I293="","N/A",Buildings!I293)</f>
        <v>N/A</v>
      </c>
      <c r="K292" s="362" t="str">
        <f>IF(AND(Buildings!B293="",Buildings!C293&lt;&gt;""),0,IF(Buildings!B293="","N/A",IF(ISNUMBER(Buildings!B293),Buildings!B293,0)))</f>
        <v>N/A</v>
      </c>
    </row>
    <row r="293" spans="2:11">
      <c r="B293" s="32" t="str">
        <f t="shared" si="9"/>
        <v>N/A</v>
      </c>
      <c r="C293" s="32" t="str">
        <f>IF(Buildings!C294="","N/A",Buildings!C294)</f>
        <v>N/A</v>
      </c>
      <c r="D293" s="32" t="str">
        <f>IF(Buildings!D294="","N/A",Buildings!D294)</f>
        <v>N/A</v>
      </c>
      <c r="E293" s="32" t="str">
        <f>IF(Buildings!E294="","N/A",Buildings!E294)</f>
        <v>N/A</v>
      </c>
      <c r="F293" s="32" t="str">
        <f>IF(Buildings!F294="","N/A",Buildings!F294)</f>
        <v>N/A</v>
      </c>
      <c r="G293" s="32" t="str">
        <f>IF(Buildings!G294="","N/A",Buildings!G294)</f>
        <v>N/A</v>
      </c>
      <c r="H293" s="32" t="str">
        <f t="shared" si="8"/>
        <v>N/A</v>
      </c>
      <c r="I293" s="32" t="str">
        <f>IF(Buildings!H294="","N/A",Buildings!H294)</f>
        <v>N/A</v>
      </c>
      <c r="J293" s="32" t="str">
        <f>IF(Buildings!I294="","N/A",Buildings!I294)</f>
        <v>N/A</v>
      </c>
      <c r="K293" s="362" t="str">
        <f>IF(AND(Buildings!B294="",Buildings!C294&lt;&gt;""),0,IF(Buildings!B294="","N/A",IF(ISNUMBER(Buildings!B294),Buildings!B294,0)))</f>
        <v>N/A</v>
      </c>
    </row>
    <row r="294" spans="2:11">
      <c r="B294" s="32" t="str">
        <f t="shared" si="9"/>
        <v>N/A</v>
      </c>
      <c r="C294" s="32" t="str">
        <f>IF(Buildings!C295="","N/A",Buildings!C295)</f>
        <v>N/A</v>
      </c>
      <c r="D294" s="32" t="str">
        <f>IF(Buildings!D295="","N/A",Buildings!D295)</f>
        <v>N/A</v>
      </c>
      <c r="E294" s="32" t="str">
        <f>IF(Buildings!E295="","N/A",Buildings!E295)</f>
        <v>N/A</v>
      </c>
      <c r="F294" s="32" t="str">
        <f>IF(Buildings!F295="","N/A",Buildings!F295)</f>
        <v>N/A</v>
      </c>
      <c r="G294" s="32" t="str">
        <f>IF(Buildings!G295="","N/A",Buildings!G295)</f>
        <v>N/A</v>
      </c>
      <c r="H294" s="32" t="str">
        <f t="shared" si="8"/>
        <v>N/A</v>
      </c>
      <c r="I294" s="32" t="str">
        <f>IF(Buildings!H295="","N/A",Buildings!H295)</f>
        <v>N/A</v>
      </c>
      <c r="J294" s="32" t="str">
        <f>IF(Buildings!I295="","N/A",Buildings!I295)</f>
        <v>N/A</v>
      </c>
      <c r="K294" s="362" t="str">
        <f>IF(AND(Buildings!B295="",Buildings!C295&lt;&gt;""),0,IF(Buildings!B295="","N/A",IF(ISNUMBER(Buildings!B295),Buildings!B295,0)))</f>
        <v>N/A</v>
      </c>
    </row>
    <row r="295" spans="2:11">
      <c r="B295" s="32" t="str">
        <f t="shared" si="9"/>
        <v>N/A</v>
      </c>
      <c r="C295" s="32" t="str">
        <f>IF(Buildings!C296="","N/A",Buildings!C296)</f>
        <v>N/A</v>
      </c>
      <c r="D295" s="32" t="str">
        <f>IF(Buildings!D296="","N/A",Buildings!D296)</f>
        <v>N/A</v>
      </c>
      <c r="E295" s="32" t="str">
        <f>IF(Buildings!E296="","N/A",Buildings!E296)</f>
        <v>N/A</v>
      </c>
      <c r="F295" s="32" t="str">
        <f>IF(Buildings!F296="","N/A",Buildings!F296)</f>
        <v>N/A</v>
      </c>
      <c r="G295" s="32" t="str">
        <f>IF(Buildings!G296="","N/A",Buildings!G296)</f>
        <v>N/A</v>
      </c>
      <c r="H295" s="32" t="str">
        <f t="shared" si="8"/>
        <v>N/A</v>
      </c>
      <c r="I295" s="32" t="str">
        <f>IF(Buildings!H296="","N/A",Buildings!H296)</f>
        <v>N/A</v>
      </c>
      <c r="J295" s="32" t="str">
        <f>IF(Buildings!I296="","N/A",Buildings!I296)</f>
        <v>N/A</v>
      </c>
      <c r="K295" s="362" t="str">
        <f>IF(AND(Buildings!B296="",Buildings!C296&lt;&gt;""),0,IF(Buildings!B296="","N/A",IF(ISNUMBER(Buildings!B296),Buildings!B296,0)))</f>
        <v>N/A</v>
      </c>
    </row>
    <row r="296" spans="2:11">
      <c r="B296" s="32" t="str">
        <f t="shared" si="9"/>
        <v>N/A</v>
      </c>
      <c r="C296" s="32" t="str">
        <f>IF(Buildings!C297="","N/A",Buildings!C297)</f>
        <v>N/A</v>
      </c>
      <c r="D296" s="32" t="str">
        <f>IF(Buildings!D297="","N/A",Buildings!D297)</f>
        <v>N/A</v>
      </c>
      <c r="E296" s="32" t="str">
        <f>IF(Buildings!E297="","N/A",Buildings!E297)</f>
        <v>N/A</v>
      </c>
      <c r="F296" s="32" t="str">
        <f>IF(Buildings!F297="","N/A",Buildings!F297)</f>
        <v>N/A</v>
      </c>
      <c r="G296" s="32" t="str">
        <f>IF(Buildings!G297="","N/A",Buildings!G297)</f>
        <v>N/A</v>
      </c>
      <c r="H296" s="32" t="str">
        <f t="shared" si="8"/>
        <v>N/A</v>
      </c>
      <c r="I296" s="32" t="str">
        <f>IF(Buildings!H297="","N/A",Buildings!H297)</f>
        <v>N/A</v>
      </c>
      <c r="J296" s="32" t="str">
        <f>IF(Buildings!I297="","N/A",Buildings!I297)</f>
        <v>N/A</v>
      </c>
      <c r="K296" s="362" t="str">
        <f>IF(AND(Buildings!B297="",Buildings!C297&lt;&gt;""),0,IF(Buildings!B297="","N/A",IF(ISNUMBER(Buildings!B297),Buildings!B297,0)))</f>
        <v>N/A</v>
      </c>
    </row>
    <row r="297" spans="2:11">
      <c r="B297" s="32" t="str">
        <f t="shared" si="9"/>
        <v>N/A</v>
      </c>
      <c r="C297" s="32" t="str">
        <f>IF(Buildings!C298="","N/A",Buildings!C298)</f>
        <v>N/A</v>
      </c>
      <c r="D297" s="32" t="str">
        <f>IF(Buildings!D298="","N/A",Buildings!D298)</f>
        <v>N/A</v>
      </c>
      <c r="E297" s="32" t="str">
        <f>IF(Buildings!E298="","N/A",Buildings!E298)</f>
        <v>N/A</v>
      </c>
      <c r="F297" s="32" t="str">
        <f>IF(Buildings!F298="","N/A",Buildings!F298)</f>
        <v>N/A</v>
      </c>
      <c r="G297" s="32" t="str">
        <f>IF(Buildings!G298="","N/A",Buildings!G298)</f>
        <v>N/A</v>
      </c>
      <c r="H297" s="32" t="str">
        <f t="shared" si="8"/>
        <v>N/A</v>
      </c>
      <c r="I297" s="32" t="str">
        <f>IF(Buildings!H298="","N/A",Buildings!H298)</f>
        <v>N/A</v>
      </c>
      <c r="J297" s="32" t="str">
        <f>IF(Buildings!I298="","N/A",Buildings!I298)</f>
        <v>N/A</v>
      </c>
      <c r="K297" s="362" t="str">
        <f>IF(AND(Buildings!B298="",Buildings!C298&lt;&gt;""),0,IF(Buildings!B298="","N/A",IF(ISNUMBER(Buildings!B298),Buildings!B298,0)))</f>
        <v>N/A</v>
      </c>
    </row>
    <row r="298" spans="2:11">
      <c r="B298" s="32" t="str">
        <f t="shared" si="9"/>
        <v>N/A</v>
      </c>
      <c r="C298" s="32" t="str">
        <f>IF(Buildings!C299="","N/A",Buildings!C299)</f>
        <v>N/A</v>
      </c>
      <c r="D298" s="32" t="str">
        <f>IF(Buildings!D299="","N/A",Buildings!D299)</f>
        <v>N/A</v>
      </c>
      <c r="E298" s="32" t="str">
        <f>IF(Buildings!E299="","N/A",Buildings!E299)</f>
        <v>N/A</v>
      </c>
      <c r="F298" s="32" t="str">
        <f>IF(Buildings!F299="","N/A",Buildings!F299)</f>
        <v>N/A</v>
      </c>
      <c r="G298" s="32" t="str">
        <f>IF(Buildings!G299="","N/A",Buildings!G299)</f>
        <v>N/A</v>
      </c>
      <c r="H298" s="32" t="str">
        <f t="shared" si="8"/>
        <v>N/A</v>
      </c>
      <c r="I298" s="32" t="str">
        <f>IF(Buildings!H299="","N/A",Buildings!H299)</f>
        <v>N/A</v>
      </c>
      <c r="J298" s="32" t="str">
        <f>IF(Buildings!I299="","N/A",Buildings!I299)</f>
        <v>N/A</v>
      </c>
      <c r="K298" s="362" t="str">
        <f>IF(AND(Buildings!B299="",Buildings!C299&lt;&gt;""),0,IF(Buildings!B299="","N/A",IF(ISNUMBER(Buildings!B299),Buildings!B299,0)))</f>
        <v>N/A</v>
      </c>
    </row>
    <row r="299" spans="2:11">
      <c r="B299" s="32" t="str">
        <f t="shared" si="9"/>
        <v>N/A</v>
      </c>
      <c r="C299" s="32" t="str">
        <f>IF(Buildings!C300="","N/A",Buildings!C300)</f>
        <v>N/A</v>
      </c>
      <c r="D299" s="32" t="str">
        <f>IF(Buildings!D300="","N/A",Buildings!D300)</f>
        <v>N/A</v>
      </c>
      <c r="E299" s="32" t="str">
        <f>IF(Buildings!E300="","N/A",Buildings!E300)</f>
        <v>N/A</v>
      </c>
      <c r="F299" s="32" t="str">
        <f>IF(Buildings!F300="","N/A",Buildings!F300)</f>
        <v>N/A</v>
      </c>
      <c r="G299" s="32" t="str">
        <f>IF(Buildings!G300="","N/A",Buildings!G300)</f>
        <v>N/A</v>
      </c>
      <c r="H299" s="32" t="str">
        <f t="shared" si="8"/>
        <v>N/A</v>
      </c>
      <c r="I299" s="32" t="str">
        <f>IF(Buildings!H300="","N/A",Buildings!H300)</f>
        <v>N/A</v>
      </c>
      <c r="J299" s="32" t="str">
        <f>IF(Buildings!I300="","N/A",Buildings!I300)</f>
        <v>N/A</v>
      </c>
      <c r="K299" s="362" t="str">
        <f>IF(AND(Buildings!B300="",Buildings!C300&lt;&gt;""),0,IF(Buildings!B300="","N/A",IF(ISNUMBER(Buildings!B300),Buildings!B300,0)))</f>
        <v>N/A</v>
      </c>
    </row>
    <row r="300" spans="2:11">
      <c r="B300" s="32" t="str">
        <f t="shared" si="9"/>
        <v>N/A</v>
      </c>
      <c r="C300" s="32" t="str">
        <f>IF(Buildings!C301="","N/A",Buildings!C301)</f>
        <v>N/A</v>
      </c>
      <c r="D300" s="32" t="str">
        <f>IF(Buildings!D301="","N/A",Buildings!D301)</f>
        <v>N/A</v>
      </c>
      <c r="E300" s="32" t="str">
        <f>IF(Buildings!E301="","N/A",Buildings!E301)</f>
        <v>N/A</v>
      </c>
      <c r="F300" s="32" t="str">
        <f>IF(Buildings!F301="","N/A",Buildings!F301)</f>
        <v>N/A</v>
      </c>
      <c r="G300" s="32" t="str">
        <f>IF(Buildings!G301="","N/A",Buildings!G301)</f>
        <v>N/A</v>
      </c>
      <c r="H300" s="32" t="str">
        <f t="shared" si="8"/>
        <v>N/A</v>
      </c>
      <c r="I300" s="32" t="str">
        <f>IF(Buildings!H301="","N/A",Buildings!H301)</f>
        <v>N/A</v>
      </c>
      <c r="J300" s="32" t="str">
        <f>IF(Buildings!I301="","N/A",Buildings!I301)</f>
        <v>N/A</v>
      </c>
      <c r="K300" s="362" t="str">
        <f>IF(AND(Buildings!B301="",Buildings!C301&lt;&gt;""),0,IF(Buildings!B301="","N/A",IF(ISNUMBER(Buildings!B301),Buildings!B301,0)))</f>
        <v>N/A</v>
      </c>
    </row>
    <row r="301" spans="2:11">
      <c r="B301" s="32" t="str">
        <f t="shared" si="9"/>
        <v>N/A</v>
      </c>
      <c r="C301" s="32" t="str">
        <f>IF(Buildings!C302="","N/A",Buildings!C302)</f>
        <v>N/A</v>
      </c>
      <c r="D301" s="32" t="str">
        <f>IF(Buildings!D302="","N/A",Buildings!D302)</f>
        <v>N/A</v>
      </c>
      <c r="E301" s="32" t="str">
        <f>IF(Buildings!E302="","N/A",Buildings!E302)</f>
        <v>N/A</v>
      </c>
      <c r="F301" s="32" t="str">
        <f>IF(Buildings!F302="","N/A",Buildings!F302)</f>
        <v>N/A</v>
      </c>
      <c r="G301" s="32" t="str">
        <f>IF(Buildings!G302="","N/A",Buildings!G302)</f>
        <v>N/A</v>
      </c>
      <c r="H301" s="32" t="str">
        <f t="shared" si="8"/>
        <v>N/A</v>
      </c>
      <c r="I301" s="32" t="str">
        <f>IF(Buildings!H302="","N/A",Buildings!H302)</f>
        <v>N/A</v>
      </c>
      <c r="J301" s="32" t="str">
        <f>IF(Buildings!I302="","N/A",Buildings!I302)</f>
        <v>N/A</v>
      </c>
      <c r="K301" s="362" t="str">
        <f>IF(AND(Buildings!B302="",Buildings!C302&lt;&gt;""),0,IF(Buildings!B302="","N/A",IF(ISNUMBER(Buildings!B302),Buildings!B302,0)))</f>
        <v>N/A</v>
      </c>
    </row>
    <row r="302" spans="2:11">
      <c r="B302" s="32" t="str">
        <f t="shared" si="9"/>
        <v>N/A</v>
      </c>
      <c r="C302" s="32" t="str">
        <f>IF(Buildings!C303="","N/A",Buildings!C303)</f>
        <v>N/A</v>
      </c>
      <c r="D302" s="32" t="str">
        <f>IF(Buildings!D303="","N/A",Buildings!D303)</f>
        <v>N/A</v>
      </c>
      <c r="E302" s="32" t="str">
        <f>IF(Buildings!E303="","N/A",Buildings!E303)</f>
        <v>N/A</v>
      </c>
      <c r="F302" s="32" t="str">
        <f>IF(Buildings!F303="","N/A",Buildings!F303)</f>
        <v>N/A</v>
      </c>
      <c r="G302" s="32" t="str">
        <f>IF(Buildings!G303="","N/A",Buildings!G303)</f>
        <v>N/A</v>
      </c>
      <c r="H302" s="32" t="str">
        <f t="shared" si="8"/>
        <v>N/A</v>
      </c>
      <c r="I302" s="32" t="str">
        <f>IF(Buildings!H303="","N/A",Buildings!H303)</f>
        <v>N/A</v>
      </c>
      <c r="J302" s="32" t="str">
        <f>IF(Buildings!I303="","N/A",Buildings!I303)</f>
        <v>N/A</v>
      </c>
      <c r="K302" s="362" t="str">
        <f>IF(AND(Buildings!B303="",Buildings!C303&lt;&gt;""),0,IF(Buildings!B303="","N/A",IF(ISNUMBER(Buildings!B303),Buildings!B303,0)))</f>
        <v>N/A</v>
      </c>
    </row>
    <row r="303" spans="2:11">
      <c r="B303" s="32" t="str">
        <f t="shared" si="9"/>
        <v>N/A</v>
      </c>
      <c r="C303" s="32" t="str">
        <f>IF(Buildings!C304="","N/A",Buildings!C304)</f>
        <v>N/A</v>
      </c>
      <c r="D303" s="32" t="str">
        <f>IF(Buildings!D304="","N/A",Buildings!D304)</f>
        <v>N/A</v>
      </c>
      <c r="E303" s="32" t="str">
        <f>IF(Buildings!E304="","N/A",Buildings!E304)</f>
        <v>N/A</v>
      </c>
      <c r="F303" s="32" t="str">
        <f>IF(Buildings!F304="","N/A",Buildings!F304)</f>
        <v>N/A</v>
      </c>
      <c r="G303" s="32" t="str">
        <f>IF(Buildings!G304="","N/A",Buildings!G304)</f>
        <v>N/A</v>
      </c>
      <c r="H303" s="32" t="str">
        <f t="shared" si="8"/>
        <v>N/A</v>
      </c>
      <c r="I303" s="32" t="str">
        <f>IF(Buildings!H304="","N/A",Buildings!H304)</f>
        <v>N/A</v>
      </c>
      <c r="J303" s="32" t="str">
        <f>IF(Buildings!I304="","N/A",Buildings!I304)</f>
        <v>N/A</v>
      </c>
      <c r="K303" s="362" t="str">
        <f>IF(AND(Buildings!B304="",Buildings!C304&lt;&gt;""),0,IF(Buildings!B304="","N/A",IF(ISNUMBER(Buildings!B304),Buildings!B304,0)))</f>
        <v>N/A</v>
      </c>
    </row>
    <row r="304" spans="2:11">
      <c r="B304" s="32" t="str">
        <f t="shared" si="9"/>
        <v>N/A</v>
      </c>
      <c r="C304" s="32" t="str">
        <f>IF(Buildings!C305="","N/A",Buildings!C305)</f>
        <v>N/A</v>
      </c>
      <c r="D304" s="32" t="str">
        <f>IF(Buildings!D305="","N/A",Buildings!D305)</f>
        <v>N/A</v>
      </c>
      <c r="E304" s="32" t="str">
        <f>IF(Buildings!E305="","N/A",Buildings!E305)</f>
        <v>N/A</v>
      </c>
      <c r="F304" s="32" t="str">
        <f>IF(Buildings!F305="","N/A",Buildings!F305)</f>
        <v>N/A</v>
      </c>
      <c r="G304" s="32" t="str">
        <f>IF(Buildings!G305="","N/A",Buildings!G305)</f>
        <v>N/A</v>
      </c>
      <c r="H304" s="32" t="str">
        <f t="shared" si="8"/>
        <v>N/A</v>
      </c>
      <c r="I304" s="32" t="str">
        <f>IF(Buildings!H305="","N/A",Buildings!H305)</f>
        <v>N/A</v>
      </c>
      <c r="J304" s="32" t="str">
        <f>IF(Buildings!I305="","N/A",Buildings!I305)</f>
        <v>N/A</v>
      </c>
      <c r="K304" s="362" t="str">
        <f>IF(AND(Buildings!B305="",Buildings!C305&lt;&gt;""),0,IF(Buildings!B305="","N/A",IF(ISNUMBER(Buildings!B305),Buildings!B305,0)))</f>
        <v>N/A</v>
      </c>
    </row>
    <row r="305" spans="2:11">
      <c r="B305" s="32" t="str">
        <f t="shared" si="9"/>
        <v>N/A</v>
      </c>
      <c r="C305" s="32" t="str">
        <f>IF(Buildings!C306="","N/A",Buildings!C306)</f>
        <v>N/A</v>
      </c>
      <c r="D305" s="32" t="str">
        <f>IF(Buildings!D306="","N/A",Buildings!D306)</f>
        <v>N/A</v>
      </c>
      <c r="E305" s="32" t="str">
        <f>IF(Buildings!E306="","N/A",Buildings!E306)</f>
        <v>N/A</v>
      </c>
      <c r="F305" s="32" t="str">
        <f>IF(Buildings!F306="","N/A",Buildings!F306)</f>
        <v>N/A</v>
      </c>
      <c r="G305" s="32" t="str">
        <f>IF(Buildings!G306="","N/A",Buildings!G306)</f>
        <v>N/A</v>
      </c>
      <c r="H305" s="32" t="str">
        <f t="shared" si="8"/>
        <v>N/A</v>
      </c>
      <c r="I305" s="32" t="str">
        <f>IF(Buildings!H306="","N/A",Buildings!H306)</f>
        <v>N/A</v>
      </c>
      <c r="J305" s="32" t="str">
        <f>IF(Buildings!I306="","N/A",Buildings!I306)</f>
        <v>N/A</v>
      </c>
      <c r="K305" s="362" t="str">
        <f>IF(AND(Buildings!B306="",Buildings!C306&lt;&gt;""),0,IF(Buildings!B306="","N/A",IF(ISNUMBER(Buildings!B306),Buildings!B306,0)))</f>
        <v>N/A</v>
      </c>
    </row>
    <row r="306" spans="2:11">
      <c r="B306" s="32" t="str">
        <f t="shared" si="9"/>
        <v>N/A</v>
      </c>
      <c r="C306" s="32" t="str">
        <f>IF(Buildings!C307="","N/A",Buildings!C307)</f>
        <v>N/A</v>
      </c>
      <c r="D306" s="32" t="str">
        <f>IF(Buildings!D307="","N/A",Buildings!D307)</f>
        <v>N/A</v>
      </c>
      <c r="E306" s="32" t="str">
        <f>IF(Buildings!E307="","N/A",Buildings!E307)</f>
        <v>N/A</v>
      </c>
      <c r="F306" s="32" t="str">
        <f>IF(Buildings!F307="","N/A",Buildings!F307)</f>
        <v>N/A</v>
      </c>
      <c r="G306" s="32" t="str">
        <f>IF(Buildings!G307="","N/A",Buildings!G307)</f>
        <v>N/A</v>
      </c>
      <c r="H306" s="32" t="str">
        <f t="shared" si="8"/>
        <v>N/A</v>
      </c>
      <c r="I306" s="32" t="str">
        <f>IF(Buildings!H307="","N/A",Buildings!H307)</f>
        <v>N/A</v>
      </c>
      <c r="J306" s="32" t="str">
        <f>IF(Buildings!I307="","N/A",Buildings!I307)</f>
        <v>N/A</v>
      </c>
      <c r="K306" s="362" t="str">
        <f>IF(AND(Buildings!B307="",Buildings!C307&lt;&gt;""),0,IF(Buildings!B307="","N/A",IF(ISNUMBER(Buildings!B307),Buildings!B307,0)))</f>
        <v>N/A</v>
      </c>
    </row>
    <row r="307" spans="2:11">
      <c r="B307" s="32" t="str">
        <f t="shared" si="9"/>
        <v>N/A</v>
      </c>
      <c r="C307" s="32" t="str">
        <f>IF(Buildings!C308="","N/A",Buildings!C308)</f>
        <v>N/A</v>
      </c>
      <c r="D307" s="32" t="str">
        <f>IF(Buildings!D308="","N/A",Buildings!D308)</f>
        <v>N/A</v>
      </c>
      <c r="E307" s="32" t="str">
        <f>IF(Buildings!E308="","N/A",Buildings!E308)</f>
        <v>N/A</v>
      </c>
      <c r="F307" s="32" t="str">
        <f>IF(Buildings!F308="","N/A",Buildings!F308)</f>
        <v>N/A</v>
      </c>
      <c r="G307" s="32" t="str">
        <f>IF(Buildings!G308="","N/A",Buildings!G308)</f>
        <v>N/A</v>
      </c>
      <c r="H307" s="32" t="str">
        <f t="shared" si="8"/>
        <v>N/A</v>
      </c>
      <c r="I307" s="32" t="str">
        <f>IF(Buildings!H308="","N/A",Buildings!H308)</f>
        <v>N/A</v>
      </c>
      <c r="J307" s="32" t="str">
        <f>IF(Buildings!I308="","N/A",Buildings!I308)</f>
        <v>N/A</v>
      </c>
      <c r="K307" s="362" t="str">
        <f>IF(AND(Buildings!B308="",Buildings!C308&lt;&gt;""),0,IF(Buildings!B308="","N/A",IF(ISNUMBER(Buildings!B308),Buildings!B308,0)))</f>
        <v>N/A</v>
      </c>
    </row>
    <row r="308" spans="2:11">
      <c r="B308" s="32" t="str">
        <f t="shared" si="9"/>
        <v>N/A</v>
      </c>
      <c r="C308" s="32" t="str">
        <f>IF(Buildings!C309="","N/A",Buildings!C309)</f>
        <v>N/A</v>
      </c>
      <c r="D308" s="32" t="str">
        <f>IF(Buildings!D309="","N/A",Buildings!D309)</f>
        <v>N/A</v>
      </c>
      <c r="E308" s="32" t="str">
        <f>IF(Buildings!E309="","N/A",Buildings!E309)</f>
        <v>N/A</v>
      </c>
      <c r="F308" s="32" t="str">
        <f>IF(Buildings!F309="","N/A",Buildings!F309)</f>
        <v>N/A</v>
      </c>
      <c r="G308" s="32" t="str">
        <f>IF(Buildings!G309="","N/A",Buildings!G309)</f>
        <v>N/A</v>
      </c>
      <c r="H308" s="32" t="str">
        <f t="shared" si="8"/>
        <v>N/A</v>
      </c>
      <c r="I308" s="32" t="str">
        <f>IF(Buildings!H309="","N/A",Buildings!H309)</f>
        <v>N/A</v>
      </c>
      <c r="J308" s="32" t="str">
        <f>IF(Buildings!I309="","N/A",Buildings!I309)</f>
        <v>N/A</v>
      </c>
      <c r="K308" s="362" t="str">
        <f>IF(AND(Buildings!B309="",Buildings!C309&lt;&gt;""),0,IF(Buildings!B309="","N/A",IF(ISNUMBER(Buildings!B309),Buildings!B309,0)))</f>
        <v>N/A</v>
      </c>
    </row>
    <row r="309" spans="2:11">
      <c r="B309" s="32" t="str">
        <f t="shared" si="9"/>
        <v>N/A</v>
      </c>
      <c r="C309" s="32" t="str">
        <f>IF(Buildings!C310="","N/A",Buildings!C310)</f>
        <v>N/A</v>
      </c>
      <c r="D309" s="32" t="str">
        <f>IF(Buildings!D310="","N/A",Buildings!D310)</f>
        <v>N/A</v>
      </c>
      <c r="E309" s="32" t="str">
        <f>IF(Buildings!E310="","N/A",Buildings!E310)</f>
        <v>N/A</v>
      </c>
      <c r="F309" s="32" t="str">
        <f>IF(Buildings!F310="","N/A",Buildings!F310)</f>
        <v>N/A</v>
      </c>
      <c r="G309" s="32" t="str">
        <f>IF(Buildings!G310="","N/A",Buildings!G310)</f>
        <v>N/A</v>
      </c>
      <c r="H309" s="32" t="str">
        <f t="shared" si="8"/>
        <v>N/A</v>
      </c>
      <c r="I309" s="32" t="str">
        <f>IF(Buildings!H310="","N/A",Buildings!H310)</f>
        <v>N/A</v>
      </c>
      <c r="J309" s="32" t="str">
        <f>IF(Buildings!I310="","N/A",Buildings!I310)</f>
        <v>N/A</v>
      </c>
      <c r="K309" s="362" t="str">
        <f>IF(AND(Buildings!B310="",Buildings!C310&lt;&gt;""),0,IF(Buildings!B310="","N/A",IF(ISNUMBER(Buildings!B310),Buildings!B310,0)))</f>
        <v>N/A</v>
      </c>
    </row>
    <row r="310" spans="2:11">
      <c r="B310" s="32" t="str">
        <f t="shared" si="9"/>
        <v>N/A</v>
      </c>
      <c r="C310" s="32" t="str">
        <f>IF(Buildings!C311="","N/A",Buildings!C311)</f>
        <v>N/A</v>
      </c>
      <c r="D310" s="32" t="str">
        <f>IF(Buildings!D311="","N/A",Buildings!D311)</f>
        <v>N/A</v>
      </c>
      <c r="E310" s="32" t="str">
        <f>IF(Buildings!E311="","N/A",Buildings!E311)</f>
        <v>N/A</v>
      </c>
      <c r="F310" s="32" t="str">
        <f>IF(Buildings!F311="","N/A",Buildings!F311)</f>
        <v>N/A</v>
      </c>
      <c r="G310" s="32" t="str">
        <f>IF(Buildings!G311="","N/A",Buildings!G311)</f>
        <v>N/A</v>
      </c>
      <c r="H310" s="32" t="str">
        <f t="shared" si="8"/>
        <v>N/A</v>
      </c>
      <c r="I310" s="32" t="str">
        <f>IF(Buildings!H311="","N/A",Buildings!H311)</f>
        <v>N/A</v>
      </c>
      <c r="J310" s="32" t="str">
        <f>IF(Buildings!I311="","N/A",Buildings!I311)</f>
        <v>N/A</v>
      </c>
      <c r="K310" s="362" t="str">
        <f>IF(AND(Buildings!B311="",Buildings!C311&lt;&gt;""),0,IF(Buildings!B311="","N/A",IF(ISNUMBER(Buildings!B311),Buildings!B311,0)))</f>
        <v>N/A</v>
      </c>
    </row>
    <row r="311" spans="2:11">
      <c r="B311" s="32" t="str">
        <f t="shared" si="9"/>
        <v>N/A</v>
      </c>
      <c r="C311" s="32" t="str">
        <f>IF(Buildings!C312="","N/A",Buildings!C312)</f>
        <v>N/A</v>
      </c>
      <c r="D311" s="32" t="str">
        <f>IF(Buildings!D312="","N/A",Buildings!D312)</f>
        <v>N/A</v>
      </c>
      <c r="E311" s="32" t="str">
        <f>IF(Buildings!E312="","N/A",Buildings!E312)</f>
        <v>N/A</v>
      </c>
      <c r="F311" s="32" t="str">
        <f>IF(Buildings!F312="","N/A",Buildings!F312)</f>
        <v>N/A</v>
      </c>
      <c r="G311" s="32" t="str">
        <f>IF(Buildings!G312="","N/A",Buildings!G312)</f>
        <v>N/A</v>
      </c>
      <c r="H311" s="32" t="str">
        <f t="shared" si="8"/>
        <v>N/A</v>
      </c>
      <c r="I311" s="32" t="str">
        <f>IF(Buildings!H312="","N/A",Buildings!H312)</f>
        <v>N/A</v>
      </c>
      <c r="J311" s="32" t="str">
        <f>IF(Buildings!I312="","N/A",Buildings!I312)</f>
        <v>N/A</v>
      </c>
      <c r="K311" s="362" t="str">
        <f>IF(AND(Buildings!B312="",Buildings!C312&lt;&gt;""),0,IF(Buildings!B312="","N/A",IF(ISNUMBER(Buildings!B312),Buildings!B312,0)))</f>
        <v>N/A</v>
      </c>
    </row>
    <row r="312" spans="2:11">
      <c r="B312" s="32" t="str">
        <f t="shared" si="9"/>
        <v>N/A</v>
      </c>
      <c r="C312" s="32" t="str">
        <f>IF(Buildings!C313="","N/A",Buildings!C313)</f>
        <v>N/A</v>
      </c>
      <c r="D312" s="32" t="str">
        <f>IF(Buildings!D313="","N/A",Buildings!D313)</f>
        <v>N/A</v>
      </c>
      <c r="E312" s="32" t="str">
        <f>IF(Buildings!E313="","N/A",Buildings!E313)</f>
        <v>N/A</v>
      </c>
      <c r="F312" s="32" t="str">
        <f>IF(Buildings!F313="","N/A",Buildings!F313)</f>
        <v>N/A</v>
      </c>
      <c r="G312" s="32" t="str">
        <f>IF(Buildings!G313="","N/A",Buildings!G313)</f>
        <v>N/A</v>
      </c>
      <c r="H312" s="32" t="str">
        <f t="shared" si="8"/>
        <v>N/A</v>
      </c>
      <c r="I312" s="32" t="str">
        <f>IF(Buildings!H313="","N/A",Buildings!H313)</f>
        <v>N/A</v>
      </c>
      <c r="J312" s="32" t="str">
        <f>IF(Buildings!I313="","N/A",Buildings!I313)</f>
        <v>N/A</v>
      </c>
      <c r="K312" s="362" t="str">
        <f>IF(AND(Buildings!B313="",Buildings!C313&lt;&gt;""),0,IF(Buildings!B313="","N/A",IF(ISNUMBER(Buildings!B313),Buildings!B313,0)))</f>
        <v>N/A</v>
      </c>
    </row>
    <row r="313" spans="2:11">
      <c r="B313" s="32" t="str">
        <f t="shared" si="9"/>
        <v>N/A</v>
      </c>
      <c r="C313" s="32" t="str">
        <f>IF(Buildings!C314="","N/A",Buildings!C314)</f>
        <v>N/A</v>
      </c>
      <c r="D313" s="32" t="str">
        <f>IF(Buildings!D314="","N/A",Buildings!D314)</f>
        <v>N/A</v>
      </c>
      <c r="E313" s="32" t="str">
        <f>IF(Buildings!E314="","N/A",Buildings!E314)</f>
        <v>N/A</v>
      </c>
      <c r="F313" s="32" t="str">
        <f>IF(Buildings!F314="","N/A",Buildings!F314)</f>
        <v>N/A</v>
      </c>
      <c r="G313" s="32" t="str">
        <f>IF(Buildings!G314="","N/A",Buildings!G314)</f>
        <v>N/A</v>
      </c>
      <c r="H313" s="32" t="str">
        <f t="shared" si="8"/>
        <v>N/A</v>
      </c>
      <c r="I313" s="32" t="str">
        <f>IF(Buildings!H314="","N/A",Buildings!H314)</f>
        <v>N/A</v>
      </c>
      <c r="J313" s="32" t="str">
        <f>IF(Buildings!I314="","N/A",Buildings!I314)</f>
        <v>N/A</v>
      </c>
      <c r="K313" s="362" t="str">
        <f>IF(AND(Buildings!B314="",Buildings!C314&lt;&gt;""),0,IF(Buildings!B314="","N/A",IF(ISNUMBER(Buildings!B314),Buildings!B314,0)))</f>
        <v>N/A</v>
      </c>
    </row>
    <row r="314" spans="2:11">
      <c r="B314" s="32" t="str">
        <f t="shared" si="9"/>
        <v>N/A</v>
      </c>
      <c r="C314" s="32" t="str">
        <f>IF(Buildings!C315="","N/A",Buildings!C315)</f>
        <v>N/A</v>
      </c>
      <c r="D314" s="32" t="str">
        <f>IF(Buildings!D315="","N/A",Buildings!D315)</f>
        <v>N/A</v>
      </c>
      <c r="E314" s="32" t="str">
        <f>IF(Buildings!E315="","N/A",Buildings!E315)</f>
        <v>N/A</v>
      </c>
      <c r="F314" s="32" t="str">
        <f>IF(Buildings!F315="","N/A",Buildings!F315)</f>
        <v>N/A</v>
      </c>
      <c r="G314" s="32" t="str">
        <f>IF(Buildings!G315="","N/A",Buildings!G315)</f>
        <v>N/A</v>
      </c>
      <c r="H314" s="32" t="str">
        <f t="shared" si="8"/>
        <v>N/A</v>
      </c>
      <c r="I314" s="32" t="str">
        <f>IF(Buildings!H315="","N/A",Buildings!H315)</f>
        <v>N/A</v>
      </c>
      <c r="J314" s="32" t="str">
        <f>IF(Buildings!I315="","N/A",Buildings!I315)</f>
        <v>N/A</v>
      </c>
      <c r="K314" s="362" t="str">
        <f>IF(AND(Buildings!B315="",Buildings!C315&lt;&gt;""),0,IF(Buildings!B315="","N/A",IF(ISNUMBER(Buildings!B315),Buildings!B315,0)))</f>
        <v>N/A</v>
      </c>
    </row>
    <row r="315" spans="2:11">
      <c r="B315" s="32" t="str">
        <f t="shared" si="9"/>
        <v>N/A</v>
      </c>
      <c r="C315" s="32" t="str">
        <f>IF(Buildings!C316="","N/A",Buildings!C316)</f>
        <v>N/A</v>
      </c>
      <c r="D315" s="32" t="str">
        <f>IF(Buildings!D316="","N/A",Buildings!D316)</f>
        <v>N/A</v>
      </c>
      <c r="E315" s="32" t="str">
        <f>IF(Buildings!E316="","N/A",Buildings!E316)</f>
        <v>N/A</v>
      </c>
      <c r="F315" s="32" t="str">
        <f>IF(Buildings!F316="","N/A",Buildings!F316)</f>
        <v>N/A</v>
      </c>
      <c r="G315" s="32" t="str">
        <f>IF(Buildings!G316="","N/A",Buildings!G316)</f>
        <v>N/A</v>
      </c>
      <c r="H315" s="32" t="str">
        <f t="shared" si="8"/>
        <v>N/A</v>
      </c>
      <c r="I315" s="32" t="str">
        <f>IF(Buildings!H316="","N/A",Buildings!H316)</f>
        <v>N/A</v>
      </c>
      <c r="J315" s="32" t="str">
        <f>IF(Buildings!I316="","N/A",Buildings!I316)</f>
        <v>N/A</v>
      </c>
      <c r="K315" s="362" t="str">
        <f>IF(AND(Buildings!B316="",Buildings!C316&lt;&gt;""),0,IF(Buildings!B316="","N/A",IF(ISNUMBER(Buildings!B316),Buildings!B316,0)))</f>
        <v>N/A</v>
      </c>
    </row>
    <row r="316" spans="2:11">
      <c r="B316" s="32" t="str">
        <f t="shared" si="9"/>
        <v>N/A</v>
      </c>
      <c r="C316" s="32" t="str">
        <f>IF(Buildings!C317="","N/A",Buildings!C317)</f>
        <v>N/A</v>
      </c>
      <c r="D316" s="32" t="str">
        <f>IF(Buildings!D317="","N/A",Buildings!D317)</f>
        <v>N/A</v>
      </c>
      <c r="E316" s="32" t="str">
        <f>IF(Buildings!E317="","N/A",Buildings!E317)</f>
        <v>N/A</v>
      </c>
      <c r="F316" s="32" t="str">
        <f>IF(Buildings!F317="","N/A",Buildings!F317)</f>
        <v>N/A</v>
      </c>
      <c r="G316" s="32" t="str">
        <f>IF(Buildings!G317="","N/A",Buildings!G317)</f>
        <v>N/A</v>
      </c>
      <c r="H316" s="32" t="str">
        <f t="shared" si="8"/>
        <v>N/A</v>
      </c>
      <c r="I316" s="32" t="str">
        <f>IF(Buildings!H317="","N/A",Buildings!H317)</f>
        <v>N/A</v>
      </c>
      <c r="J316" s="32" t="str">
        <f>IF(Buildings!I317="","N/A",Buildings!I317)</f>
        <v>N/A</v>
      </c>
      <c r="K316" s="362" t="str">
        <f>IF(AND(Buildings!B317="",Buildings!C317&lt;&gt;""),0,IF(Buildings!B317="","N/A",IF(ISNUMBER(Buildings!B317),Buildings!B317,0)))</f>
        <v>N/A</v>
      </c>
    </row>
    <row r="317" spans="2:11">
      <c r="B317" s="32" t="str">
        <f t="shared" si="9"/>
        <v>N/A</v>
      </c>
      <c r="C317" s="32" t="str">
        <f>IF(Buildings!C318="","N/A",Buildings!C318)</f>
        <v>N/A</v>
      </c>
      <c r="D317" s="32" t="str">
        <f>IF(Buildings!D318="","N/A",Buildings!D318)</f>
        <v>N/A</v>
      </c>
      <c r="E317" s="32" t="str">
        <f>IF(Buildings!E318="","N/A",Buildings!E318)</f>
        <v>N/A</v>
      </c>
      <c r="F317" s="32" t="str">
        <f>IF(Buildings!F318="","N/A",Buildings!F318)</f>
        <v>N/A</v>
      </c>
      <c r="G317" s="32" t="str">
        <f>IF(Buildings!G318="","N/A",Buildings!G318)</f>
        <v>N/A</v>
      </c>
      <c r="H317" s="32" t="str">
        <f t="shared" si="8"/>
        <v>N/A</v>
      </c>
      <c r="I317" s="32" t="str">
        <f>IF(Buildings!H318="","N/A",Buildings!H318)</f>
        <v>N/A</v>
      </c>
      <c r="J317" s="32" t="str">
        <f>IF(Buildings!I318="","N/A",Buildings!I318)</f>
        <v>N/A</v>
      </c>
      <c r="K317" s="362" t="str">
        <f>IF(AND(Buildings!B318="",Buildings!C318&lt;&gt;""),0,IF(Buildings!B318="","N/A",IF(ISNUMBER(Buildings!B318),Buildings!B318,0)))</f>
        <v>N/A</v>
      </c>
    </row>
    <row r="318" spans="2:11">
      <c r="B318" s="32" t="str">
        <f t="shared" si="9"/>
        <v>N/A</v>
      </c>
      <c r="C318" s="32" t="str">
        <f>IF(Buildings!C319="","N/A",Buildings!C319)</f>
        <v>N/A</v>
      </c>
      <c r="D318" s="32" t="str">
        <f>IF(Buildings!D319="","N/A",Buildings!D319)</f>
        <v>N/A</v>
      </c>
      <c r="E318" s="32" t="str">
        <f>IF(Buildings!E319="","N/A",Buildings!E319)</f>
        <v>N/A</v>
      </c>
      <c r="F318" s="32" t="str">
        <f>IF(Buildings!F319="","N/A",Buildings!F319)</f>
        <v>N/A</v>
      </c>
      <c r="G318" s="32" t="str">
        <f>IF(Buildings!G319="","N/A",Buildings!G319)</f>
        <v>N/A</v>
      </c>
      <c r="H318" s="32" t="str">
        <f t="shared" si="8"/>
        <v>N/A</v>
      </c>
      <c r="I318" s="32" t="str">
        <f>IF(Buildings!H319="","N/A",Buildings!H319)</f>
        <v>N/A</v>
      </c>
      <c r="J318" s="32" t="str">
        <f>IF(Buildings!I319="","N/A",Buildings!I319)</f>
        <v>N/A</v>
      </c>
      <c r="K318" s="362" t="str">
        <f>IF(AND(Buildings!B319="",Buildings!C319&lt;&gt;""),0,IF(Buildings!B319="","N/A",IF(ISNUMBER(Buildings!B319),Buildings!B319,0)))</f>
        <v>N/A</v>
      </c>
    </row>
    <row r="319" spans="2:11">
      <c r="B319" s="32" t="str">
        <f t="shared" si="9"/>
        <v>N/A</v>
      </c>
      <c r="C319" s="32" t="str">
        <f>IF(Buildings!C320="","N/A",Buildings!C320)</f>
        <v>N/A</v>
      </c>
      <c r="D319" s="32" t="str">
        <f>IF(Buildings!D320="","N/A",Buildings!D320)</f>
        <v>N/A</v>
      </c>
      <c r="E319" s="32" t="str">
        <f>IF(Buildings!E320="","N/A",Buildings!E320)</f>
        <v>N/A</v>
      </c>
      <c r="F319" s="32" t="str">
        <f>IF(Buildings!F320="","N/A",Buildings!F320)</f>
        <v>N/A</v>
      </c>
      <c r="G319" s="32" t="str">
        <f>IF(Buildings!G320="","N/A",Buildings!G320)</f>
        <v>N/A</v>
      </c>
      <c r="H319" s="32" t="str">
        <f t="shared" si="8"/>
        <v>N/A</v>
      </c>
      <c r="I319" s="32" t="str">
        <f>IF(Buildings!H320="","N/A",Buildings!H320)</f>
        <v>N/A</v>
      </c>
      <c r="J319" s="32" t="str">
        <f>IF(Buildings!I320="","N/A",Buildings!I320)</f>
        <v>N/A</v>
      </c>
      <c r="K319" s="362" t="str">
        <f>IF(AND(Buildings!B320="",Buildings!C320&lt;&gt;""),0,IF(Buildings!B320="","N/A",IF(ISNUMBER(Buildings!B320),Buildings!B320,0)))</f>
        <v>N/A</v>
      </c>
    </row>
    <row r="320" spans="2:11">
      <c r="B320" s="32" t="str">
        <f t="shared" si="9"/>
        <v>N/A</v>
      </c>
      <c r="C320" s="32" t="str">
        <f>IF(Buildings!C321="","N/A",Buildings!C321)</f>
        <v>N/A</v>
      </c>
      <c r="D320" s="32" t="str">
        <f>IF(Buildings!D321="","N/A",Buildings!D321)</f>
        <v>N/A</v>
      </c>
      <c r="E320" s="32" t="str">
        <f>IF(Buildings!E321="","N/A",Buildings!E321)</f>
        <v>N/A</v>
      </c>
      <c r="F320" s="32" t="str">
        <f>IF(Buildings!F321="","N/A",Buildings!F321)</f>
        <v>N/A</v>
      </c>
      <c r="G320" s="32" t="str">
        <f>IF(Buildings!G321="","N/A",Buildings!G321)</f>
        <v>N/A</v>
      </c>
      <c r="H320" s="32" t="str">
        <f t="shared" si="8"/>
        <v>N/A</v>
      </c>
      <c r="I320" s="32" t="str">
        <f>IF(Buildings!H321="","N/A",Buildings!H321)</f>
        <v>N/A</v>
      </c>
      <c r="J320" s="32" t="str">
        <f>IF(Buildings!I321="","N/A",Buildings!I321)</f>
        <v>N/A</v>
      </c>
      <c r="K320" s="362" t="str">
        <f>IF(AND(Buildings!B321="",Buildings!C321&lt;&gt;""),0,IF(Buildings!B321="","N/A",IF(ISNUMBER(Buildings!B321),Buildings!B321,0)))</f>
        <v>N/A</v>
      </c>
    </row>
    <row r="321" spans="2:11">
      <c r="B321" s="32" t="str">
        <f t="shared" si="9"/>
        <v>N/A</v>
      </c>
      <c r="C321" s="32" t="str">
        <f>IF(Buildings!C322="","N/A",Buildings!C322)</f>
        <v>N/A</v>
      </c>
      <c r="D321" s="32" t="str">
        <f>IF(Buildings!D322="","N/A",Buildings!D322)</f>
        <v>N/A</v>
      </c>
      <c r="E321" s="32" t="str">
        <f>IF(Buildings!E322="","N/A",Buildings!E322)</f>
        <v>N/A</v>
      </c>
      <c r="F321" s="32" t="str">
        <f>IF(Buildings!F322="","N/A",Buildings!F322)</f>
        <v>N/A</v>
      </c>
      <c r="G321" s="32" t="str">
        <f>IF(Buildings!G322="","N/A",Buildings!G322)</f>
        <v>N/A</v>
      </c>
      <c r="H321" s="32" t="str">
        <f t="shared" si="8"/>
        <v>N/A</v>
      </c>
      <c r="I321" s="32" t="str">
        <f>IF(Buildings!H322="","N/A",Buildings!H322)</f>
        <v>N/A</v>
      </c>
      <c r="J321" s="32" t="str">
        <f>IF(Buildings!I322="","N/A",Buildings!I322)</f>
        <v>N/A</v>
      </c>
      <c r="K321" s="362" t="str">
        <f>IF(AND(Buildings!B322="",Buildings!C322&lt;&gt;""),0,IF(Buildings!B322="","N/A",IF(ISNUMBER(Buildings!B322),Buildings!B322,0)))</f>
        <v>N/A</v>
      </c>
    </row>
    <row r="322" spans="2:11">
      <c r="B322" s="32" t="str">
        <f t="shared" si="9"/>
        <v>N/A</v>
      </c>
      <c r="C322" s="32" t="str">
        <f>IF(Buildings!C323="","N/A",Buildings!C323)</f>
        <v>N/A</v>
      </c>
      <c r="D322" s="32" t="str">
        <f>IF(Buildings!D323="","N/A",Buildings!D323)</f>
        <v>N/A</v>
      </c>
      <c r="E322" s="32" t="str">
        <f>IF(Buildings!E323="","N/A",Buildings!E323)</f>
        <v>N/A</v>
      </c>
      <c r="F322" s="32" t="str">
        <f>IF(Buildings!F323="","N/A",Buildings!F323)</f>
        <v>N/A</v>
      </c>
      <c r="G322" s="32" t="str">
        <f>IF(Buildings!G323="","N/A",Buildings!G323)</f>
        <v>N/A</v>
      </c>
      <c r="H322" s="32" t="str">
        <f t="shared" ref="H322:H385" si="10">IF(B322="N/A","N/A",UPPER(TRIM(ProbuildName)))</f>
        <v>N/A</v>
      </c>
      <c r="I322" s="32" t="str">
        <f>IF(Buildings!H323="","N/A",Buildings!H323)</f>
        <v>N/A</v>
      </c>
      <c r="J322" s="32" t="str">
        <f>IF(Buildings!I323="","N/A",Buildings!I323)</f>
        <v>N/A</v>
      </c>
      <c r="K322" s="362" t="str">
        <f>IF(AND(Buildings!B323="",Buildings!C323&lt;&gt;""),0,IF(Buildings!B323="","N/A",IF(ISNUMBER(Buildings!B323),Buildings!B323,0)))</f>
        <v>N/A</v>
      </c>
    </row>
    <row r="323" spans="2:11">
      <c r="B323" s="32" t="str">
        <f t="shared" ref="B323:B386" si="11">IF(K323="N/A","N/A","")</f>
        <v>N/A</v>
      </c>
      <c r="C323" s="32" t="str">
        <f>IF(Buildings!C324="","N/A",Buildings!C324)</f>
        <v>N/A</v>
      </c>
      <c r="D323" s="32" t="str">
        <f>IF(Buildings!D324="","N/A",Buildings!D324)</f>
        <v>N/A</v>
      </c>
      <c r="E323" s="32" t="str">
        <f>IF(Buildings!E324="","N/A",Buildings!E324)</f>
        <v>N/A</v>
      </c>
      <c r="F323" s="32" t="str">
        <f>IF(Buildings!F324="","N/A",Buildings!F324)</f>
        <v>N/A</v>
      </c>
      <c r="G323" s="32" t="str">
        <f>IF(Buildings!G324="","N/A",Buildings!G324)</f>
        <v>N/A</v>
      </c>
      <c r="H323" s="32" t="str">
        <f t="shared" si="10"/>
        <v>N/A</v>
      </c>
      <c r="I323" s="32" t="str">
        <f>IF(Buildings!H324="","N/A",Buildings!H324)</f>
        <v>N/A</v>
      </c>
      <c r="J323" s="32" t="str">
        <f>IF(Buildings!I324="","N/A",Buildings!I324)</f>
        <v>N/A</v>
      </c>
      <c r="K323" s="362" t="str">
        <f>IF(AND(Buildings!B324="",Buildings!C324&lt;&gt;""),0,IF(Buildings!B324="","N/A",IF(ISNUMBER(Buildings!B324),Buildings!B324,0)))</f>
        <v>N/A</v>
      </c>
    </row>
    <row r="324" spans="2:11">
      <c r="B324" s="32" t="str">
        <f t="shared" si="11"/>
        <v>N/A</v>
      </c>
      <c r="C324" s="32" t="str">
        <f>IF(Buildings!C325="","N/A",Buildings!C325)</f>
        <v>N/A</v>
      </c>
      <c r="D324" s="32" t="str">
        <f>IF(Buildings!D325="","N/A",Buildings!D325)</f>
        <v>N/A</v>
      </c>
      <c r="E324" s="32" t="str">
        <f>IF(Buildings!E325="","N/A",Buildings!E325)</f>
        <v>N/A</v>
      </c>
      <c r="F324" s="32" t="str">
        <f>IF(Buildings!F325="","N/A",Buildings!F325)</f>
        <v>N/A</v>
      </c>
      <c r="G324" s="32" t="str">
        <f>IF(Buildings!G325="","N/A",Buildings!G325)</f>
        <v>N/A</v>
      </c>
      <c r="H324" s="32" t="str">
        <f t="shared" si="10"/>
        <v>N/A</v>
      </c>
      <c r="I324" s="32" t="str">
        <f>IF(Buildings!H325="","N/A",Buildings!H325)</f>
        <v>N/A</v>
      </c>
      <c r="J324" s="32" t="str">
        <f>IF(Buildings!I325="","N/A",Buildings!I325)</f>
        <v>N/A</v>
      </c>
      <c r="K324" s="362" t="str">
        <f>IF(AND(Buildings!B325="",Buildings!C325&lt;&gt;""),0,IF(Buildings!B325="","N/A",IF(ISNUMBER(Buildings!B325),Buildings!B325,0)))</f>
        <v>N/A</v>
      </c>
    </row>
    <row r="325" spans="2:11">
      <c r="B325" s="32" t="str">
        <f t="shared" si="11"/>
        <v>N/A</v>
      </c>
      <c r="C325" s="32" t="str">
        <f>IF(Buildings!C326="","N/A",Buildings!C326)</f>
        <v>N/A</v>
      </c>
      <c r="D325" s="32" t="str">
        <f>IF(Buildings!D326="","N/A",Buildings!D326)</f>
        <v>N/A</v>
      </c>
      <c r="E325" s="32" t="str">
        <f>IF(Buildings!E326="","N/A",Buildings!E326)</f>
        <v>N/A</v>
      </c>
      <c r="F325" s="32" t="str">
        <f>IF(Buildings!F326="","N/A",Buildings!F326)</f>
        <v>N/A</v>
      </c>
      <c r="G325" s="32" t="str">
        <f>IF(Buildings!G326="","N/A",Buildings!G326)</f>
        <v>N/A</v>
      </c>
      <c r="H325" s="32" t="str">
        <f t="shared" si="10"/>
        <v>N/A</v>
      </c>
      <c r="I325" s="32" t="str">
        <f>IF(Buildings!H326="","N/A",Buildings!H326)</f>
        <v>N/A</v>
      </c>
      <c r="J325" s="32" t="str">
        <f>IF(Buildings!I326="","N/A",Buildings!I326)</f>
        <v>N/A</v>
      </c>
      <c r="K325" s="362" t="str">
        <f>IF(AND(Buildings!B326="",Buildings!C326&lt;&gt;""),0,IF(Buildings!B326="","N/A",IF(ISNUMBER(Buildings!B326),Buildings!B326,0)))</f>
        <v>N/A</v>
      </c>
    </row>
    <row r="326" spans="2:11">
      <c r="B326" s="32" t="str">
        <f t="shared" si="11"/>
        <v>N/A</v>
      </c>
      <c r="C326" s="32" t="str">
        <f>IF(Buildings!C327="","N/A",Buildings!C327)</f>
        <v>N/A</v>
      </c>
      <c r="D326" s="32" t="str">
        <f>IF(Buildings!D327="","N/A",Buildings!D327)</f>
        <v>N/A</v>
      </c>
      <c r="E326" s="32" t="str">
        <f>IF(Buildings!E327="","N/A",Buildings!E327)</f>
        <v>N/A</v>
      </c>
      <c r="F326" s="32" t="str">
        <f>IF(Buildings!F327="","N/A",Buildings!F327)</f>
        <v>N/A</v>
      </c>
      <c r="G326" s="32" t="str">
        <f>IF(Buildings!G327="","N/A",Buildings!G327)</f>
        <v>N/A</v>
      </c>
      <c r="H326" s="32" t="str">
        <f t="shared" si="10"/>
        <v>N/A</v>
      </c>
      <c r="I326" s="32" t="str">
        <f>IF(Buildings!H327="","N/A",Buildings!H327)</f>
        <v>N/A</v>
      </c>
      <c r="J326" s="32" t="str">
        <f>IF(Buildings!I327="","N/A",Buildings!I327)</f>
        <v>N/A</v>
      </c>
      <c r="K326" s="362" t="str">
        <f>IF(AND(Buildings!B327="",Buildings!C327&lt;&gt;""),0,IF(Buildings!B327="","N/A",IF(ISNUMBER(Buildings!B327),Buildings!B327,0)))</f>
        <v>N/A</v>
      </c>
    </row>
    <row r="327" spans="2:11">
      <c r="B327" s="32" t="str">
        <f t="shared" si="11"/>
        <v>N/A</v>
      </c>
      <c r="C327" s="32" t="str">
        <f>IF(Buildings!C328="","N/A",Buildings!C328)</f>
        <v>N/A</v>
      </c>
      <c r="D327" s="32" t="str">
        <f>IF(Buildings!D328="","N/A",Buildings!D328)</f>
        <v>N/A</v>
      </c>
      <c r="E327" s="32" t="str">
        <f>IF(Buildings!E328="","N/A",Buildings!E328)</f>
        <v>N/A</v>
      </c>
      <c r="F327" s="32" t="str">
        <f>IF(Buildings!F328="","N/A",Buildings!F328)</f>
        <v>N/A</v>
      </c>
      <c r="G327" s="32" t="str">
        <f>IF(Buildings!G328="","N/A",Buildings!G328)</f>
        <v>N/A</v>
      </c>
      <c r="H327" s="32" t="str">
        <f t="shared" si="10"/>
        <v>N/A</v>
      </c>
      <c r="I327" s="32" t="str">
        <f>IF(Buildings!H328="","N/A",Buildings!H328)</f>
        <v>N/A</v>
      </c>
      <c r="J327" s="32" t="str">
        <f>IF(Buildings!I328="","N/A",Buildings!I328)</f>
        <v>N/A</v>
      </c>
      <c r="K327" s="362" t="str">
        <f>IF(AND(Buildings!B328="",Buildings!C328&lt;&gt;""),0,IF(Buildings!B328="","N/A",IF(ISNUMBER(Buildings!B328),Buildings!B328,0)))</f>
        <v>N/A</v>
      </c>
    </row>
    <row r="328" spans="2:11">
      <c r="B328" s="32" t="str">
        <f t="shared" si="11"/>
        <v>N/A</v>
      </c>
      <c r="C328" s="32" t="str">
        <f>IF(Buildings!C329="","N/A",Buildings!C329)</f>
        <v>N/A</v>
      </c>
      <c r="D328" s="32" t="str">
        <f>IF(Buildings!D329="","N/A",Buildings!D329)</f>
        <v>N/A</v>
      </c>
      <c r="E328" s="32" t="str">
        <f>IF(Buildings!E329="","N/A",Buildings!E329)</f>
        <v>N/A</v>
      </c>
      <c r="F328" s="32" t="str">
        <f>IF(Buildings!F329="","N/A",Buildings!F329)</f>
        <v>N/A</v>
      </c>
      <c r="G328" s="32" t="str">
        <f>IF(Buildings!G329="","N/A",Buildings!G329)</f>
        <v>N/A</v>
      </c>
      <c r="H328" s="32" t="str">
        <f t="shared" si="10"/>
        <v>N/A</v>
      </c>
      <c r="I328" s="32" t="str">
        <f>IF(Buildings!H329="","N/A",Buildings!H329)</f>
        <v>N/A</v>
      </c>
      <c r="J328" s="32" t="str">
        <f>IF(Buildings!I329="","N/A",Buildings!I329)</f>
        <v>N/A</v>
      </c>
      <c r="K328" s="362" t="str">
        <f>IF(AND(Buildings!B329="",Buildings!C329&lt;&gt;""),0,IF(Buildings!B329="","N/A",IF(ISNUMBER(Buildings!B329),Buildings!B329,0)))</f>
        <v>N/A</v>
      </c>
    </row>
    <row r="329" spans="2:11">
      <c r="B329" s="32" t="str">
        <f t="shared" si="11"/>
        <v>N/A</v>
      </c>
      <c r="C329" s="32" t="str">
        <f>IF(Buildings!C330="","N/A",Buildings!C330)</f>
        <v>N/A</v>
      </c>
      <c r="D329" s="32" t="str">
        <f>IF(Buildings!D330="","N/A",Buildings!D330)</f>
        <v>N/A</v>
      </c>
      <c r="E329" s="32" t="str">
        <f>IF(Buildings!E330="","N/A",Buildings!E330)</f>
        <v>N/A</v>
      </c>
      <c r="F329" s="32" t="str">
        <f>IF(Buildings!F330="","N/A",Buildings!F330)</f>
        <v>N/A</v>
      </c>
      <c r="G329" s="32" t="str">
        <f>IF(Buildings!G330="","N/A",Buildings!G330)</f>
        <v>N/A</v>
      </c>
      <c r="H329" s="32" t="str">
        <f t="shared" si="10"/>
        <v>N/A</v>
      </c>
      <c r="I329" s="32" t="str">
        <f>IF(Buildings!H330="","N/A",Buildings!H330)</f>
        <v>N/A</v>
      </c>
      <c r="J329" s="32" t="str">
        <f>IF(Buildings!I330="","N/A",Buildings!I330)</f>
        <v>N/A</v>
      </c>
      <c r="K329" s="362" t="str">
        <f>IF(AND(Buildings!B330="",Buildings!C330&lt;&gt;""),0,IF(Buildings!B330="","N/A",IF(ISNUMBER(Buildings!B330),Buildings!B330,0)))</f>
        <v>N/A</v>
      </c>
    </row>
    <row r="330" spans="2:11">
      <c r="B330" s="32" t="str">
        <f t="shared" si="11"/>
        <v>N/A</v>
      </c>
      <c r="C330" s="32" t="str">
        <f>IF(Buildings!C331="","N/A",Buildings!C331)</f>
        <v>N/A</v>
      </c>
      <c r="D330" s="32" t="str">
        <f>IF(Buildings!D331="","N/A",Buildings!D331)</f>
        <v>N/A</v>
      </c>
      <c r="E330" s="32" t="str">
        <f>IF(Buildings!E331="","N/A",Buildings!E331)</f>
        <v>N/A</v>
      </c>
      <c r="F330" s="32" t="str">
        <f>IF(Buildings!F331="","N/A",Buildings!F331)</f>
        <v>N/A</v>
      </c>
      <c r="G330" s="32" t="str">
        <f>IF(Buildings!G331="","N/A",Buildings!G331)</f>
        <v>N/A</v>
      </c>
      <c r="H330" s="32" t="str">
        <f t="shared" si="10"/>
        <v>N/A</v>
      </c>
      <c r="I330" s="32" t="str">
        <f>IF(Buildings!H331="","N/A",Buildings!H331)</f>
        <v>N/A</v>
      </c>
      <c r="J330" s="32" t="str">
        <f>IF(Buildings!I331="","N/A",Buildings!I331)</f>
        <v>N/A</v>
      </c>
      <c r="K330" s="362" t="str">
        <f>IF(AND(Buildings!B331="",Buildings!C331&lt;&gt;""),0,IF(Buildings!B331="","N/A",IF(ISNUMBER(Buildings!B331),Buildings!B331,0)))</f>
        <v>N/A</v>
      </c>
    </row>
    <row r="331" spans="2:11">
      <c r="B331" s="32" t="str">
        <f t="shared" si="11"/>
        <v>N/A</v>
      </c>
      <c r="C331" s="32" t="str">
        <f>IF(Buildings!C332="","N/A",Buildings!C332)</f>
        <v>N/A</v>
      </c>
      <c r="D331" s="32" t="str">
        <f>IF(Buildings!D332="","N/A",Buildings!D332)</f>
        <v>N/A</v>
      </c>
      <c r="E331" s="32" t="str">
        <f>IF(Buildings!E332="","N/A",Buildings!E332)</f>
        <v>N/A</v>
      </c>
      <c r="F331" s="32" t="str">
        <f>IF(Buildings!F332="","N/A",Buildings!F332)</f>
        <v>N/A</v>
      </c>
      <c r="G331" s="32" t="str">
        <f>IF(Buildings!G332="","N/A",Buildings!G332)</f>
        <v>N/A</v>
      </c>
      <c r="H331" s="32" t="str">
        <f t="shared" si="10"/>
        <v>N/A</v>
      </c>
      <c r="I331" s="32" t="str">
        <f>IF(Buildings!H332="","N/A",Buildings!H332)</f>
        <v>N/A</v>
      </c>
      <c r="J331" s="32" t="str">
        <f>IF(Buildings!I332="","N/A",Buildings!I332)</f>
        <v>N/A</v>
      </c>
      <c r="K331" s="362" t="str">
        <f>IF(AND(Buildings!B332="",Buildings!C332&lt;&gt;""),0,IF(Buildings!B332="","N/A",IF(ISNUMBER(Buildings!B332),Buildings!B332,0)))</f>
        <v>N/A</v>
      </c>
    </row>
    <row r="332" spans="2:11">
      <c r="B332" s="32" t="str">
        <f t="shared" si="11"/>
        <v>N/A</v>
      </c>
      <c r="C332" s="32" t="str">
        <f>IF(Buildings!C333="","N/A",Buildings!C333)</f>
        <v>N/A</v>
      </c>
      <c r="D332" s="32" t="str">
        <f>IF(Buildings!D333="","N/A",Buildings!D333)</f>
        <v>N/A</v>
      </c>
      <c r="E332" s="32" t="str">
        <f>IF(Buildings!E333="","N/A",Buildings!E333)</f>
        <v>N/A</v>
      </c>
      <c r="F332" s="32" t="str">
        <f>IF(Buildings!F333="","N/A",Buildings!F333)</f>
        <v>N/A</v>
      </c>
      <c r="G332" s="32" t="str">
        <f>IF(Buildings!G333="","N/A",Buildings!G333)</f>
        <v>N/A</v>
      </c>
      <c r="H332" s="32" t="str">
        <f t="shared" si="10"/>
        <v>N/A</v>
      </c>
      <c r="I332" s="32" t="str">
        <f>IF(Buildings!H333="","N/A",Buildings!H333)</f>
        <v>N/A</v>
      </c>
      <c r="J332" s="32" t="str">
        <f>IF(Buildings!I333="","N/A",Buildings!I333)</f>
        <v>N/A</v>
      </c>
      <c r="K332" s="362" t="str">
        <f>IF(AND(Buildings!B333="",Buildings!C333&lt;&gt;""),0,IF(Buildings!B333="","N/A",IF(ISNUMBER(Buildings!B333),Buildings!B333,0)))</f>
        <v>N/A</v>
      </c>
    </row>
    <row r="333" spans="2:11">
      <c r="B333" s="32" t="str">
        <f t="shared" si="11"/>
        <v>N/A</v>
      </c>
      <c r="C333" s="32" t="str">
        <f>IF(Buildings!C334="","N/A",Buildings!C334)</f>
        <v>N/A</v>
      </c>
      <c r="D333" s="32" t="str">
        <f>IF(Buildings!D334="","N/A",Buildings!D334)</f>
        <v>N/A</v>
      </c>
      <c r="E333" s="32" t="str">
        <f>IF(Buildings!E334="","N/A",Buildings!E334)</f>
        <v>N/A</v>
      </c>
      <c r="F333" s="32" t="str">
        <f>IF(Buildings!F334="","N/A",Buildings!F334)</f>
        <v>N/A</v>
      </c>
      <c r="G333" s="32" t="str">
        <f>IF(Buildings!G334="","N/A",Buildings!G334)</f>
        <v>N/A</v>
      </c>
      <c r="H333" s="32" t="str">
        <f t="shared" si="10"/>
        <v>N/A</v>
      </c>
      <c r="I333" s="32" t="str">
        <f>IF(Buildings!H334="","N/A",Buildings!H334)</f>
        <v>N/A</v>
      </c>
      <c r="J333" s="32" t="str">
        <f>IF(Buildings!I334="","N/A",Buildings!I334)</f>
        <v>N/A</v>
      </c>
      <c r="K333" s="362" t="str">
        <f>IF(AND(Buildings!B334="",Buildings!C334&lt;&gt;""),0,IF(Buildings!B334="","N/A",IF(ISNUMBER(Buildings!B334),Buildings!B334,0)))</f>
        <v>N/A</v>
      </c>
    </row>
    <row r="334" spans="2:11">
      <c r="B334" s="32" t="str">
        <f t="shared" si="11"/>
        <v>N/A</v>
      </c>
      <c r="C334" s="32" t="str">
        <f>IF(Buildings!C335="","N/A",Buildings!C335)</f>
        <v>N/A</v>
      </c>
      <c r="D334" s="32" t="str">
        <f>IF(Buildings!D335="","N/A",Buildings!D335)</f>
        <v>N/A</v>
      </c>
      <c r="E334" s="32" t="str">
        <f>IF(Buildings!E335="","N/A",Buildings!E335)</f>
        <v>N/A</v>
      </c>
      <c r="F334" s="32" t="str">
        <f>IF(Buildings!F335="","N/A",Buildings!F335)</f>
        <v>N/A</v>
      </c>
      <c r="G334" s="32" t="str">
        <f>IF(Buildings!G335="","N/A",Buildings!G335)</f>
        <v>N/A</v>
      </c>
      <c r="H334" s="32" t="str">
        <f t="shared" si="10"/>
        <v>N/A</v>
      </c>
      <c r="I334" s="32" t="str">
        <f>IF(Buildings!H335="","N/A",Buildings!H335)</f>
        <v>N/A</v>
      </c>
      <c r="J334" s="32" t="str">
        <f>IF(Buildings!I335="","N/A",Buildings!I335)</f>
        <v>N/A</v>
      </c>
      <c r="K334" s="362" t="str">
        <f>IF(AND(Buildings!B335="",Buildings!C335&lt;&gt;""),0,IF(Buildings!B335="","N/A",IF(ISNUMBER(Buildings!B335),Buildings!B335,0)))</f>
        <v>N/A</v>
      </c>
    </row>
    <row r="335" spans="2:11">
      <c r="B335" s="32" t="str">
        <f t="shared" si="11"/>
        <v>N/A</v>
      </c>
      <c r="C335" s="32" t="str">
        <f>IF(Buildings!C336="","N/A",Buildings!C336)</f>
        <v>N/A</v>
      </c>
      <c r="D335" s="32" t="str">
        <f>IF(Buildings!D336="","N/A",Buildings!D336)</f>
        <v>N/A</v>
      </c>
      <c r="E335" s="32" t="str">
        <f>IF(Buildings!E336="","N/A",Buildings!E336)</f>
        <v>N/A</v>
      </c>
      <c r="F335" s="32" t="str">
        <f>IF(Buildings!F336="","N/A",Buildings!F336)</f>
        <v>N/A</v>
      </c>
      <c r="G335" s="32" t="str">
        <f>IF(Buildings!G336="","N/A",Buildings!G336)</f>
        <v>N/A</v>
      </c>
      <c r="H335" s="32" t="str">
        <f t="shared" si="10"/>
        <v>N/A</v>
      </c>
      <c r="I335" s="32" t="str">
        <f>IF(Buildings!H336="","N/A",Buildings!H336)</f>
        <v>N/A</v>
      </c>
      <c r="J335" s="32" t="str">
        <f>IF(Buildings!I336="","N/A",Buildings!I336)</f>
        <v>N/A</v>
      </c>
      <c r="K335" s="362" t="str">
        <f>IF(AND(Buildings!B336="",Buildings!C336&lt;&gt;""),0,IF(Buildings!B336="","N/A",IF(ISNUMBER(Buildings!B336),Buildings!B336,0)))</f>
        <v>N/A</v>
      </c>
    </row>
    <row r="336" spans="2:11">
      <c r="B336" s="32" t="str">
        <f t="shared" si="11"/>
        <v>N/A</v>
      </c>
      <c r="C336" s="32" t="str">
        <f>IF(Buildings!C337="","N/A",Buildings!C337)</f>
        <v>N/A</v>
      </c>
      <c r="D336" s="32" t="str">
        <f>IF(Buildings!D337="","N/A",Buildings!D337)</f>
        <v>N/A</v>
      </c>
      <c r="E336" s="32" t="str">
        <f>IF(Buildings!E337="","N/A",Buildings!E337)</f>
        <v>N/A</v>
      </c>
      <c r="F336" s="32" t="str">
        <f>IF(Buildings!F337="","N/A",Buildings!F337)</f>
        <v>N/A</v>
      </c>
      <c r="G336" s="32" t="str">
        <f>IF(Buildings!G337="","N/A",Buildings!G337)</f>
        <v>N/A</v>
      </c>
      <c r="H336" s="32" t="str">
        <f t="shared" si="10"/>
        <v>N/A</v>
      </c>
      <c r="I336" s="32" t="str">
        <f>IF(Buildings!H337="","N/A",Buildings!H337)</f>
        <v>N/A</v>
      </c>
      <c r="J336" s="32" t="str">
        <f>IF(Buildings!I337="","N/A",Buildings!I337)</f>
        <v>N/A</v>
      </c>
      <c r="K336" s="362" t="str">
        <f>IF(AND(Buildings!B337="",Buildings!C337&lt;&gt;""),0,IF(Buildings!B337="","N/A",IF(ISNUMBER(Buildings!B337),Buildings!B337,0)))</f>
        <v>N/A</v>
      </c>
    </row>
    <row r="337" spans="2:11">
      <c r="B337" s="32" t="str">
        <f t="shared" si="11"/>
        <v>N/A</v>
      </c>
      <c r="C337" s="32" t="str">
        <f>IF(Buildings!C338="","N/A",Buildings!C338)</f>
        <v>N/A</v>
      </c>
      <c r="D337" s="32" t="str">
        <f>IF(Buildings!D338="","N/A",Buildings!D338)</f>
        <v>N/A</v>
      </c>
      <c r="E337" s="32" t="str">
        <f>IF(Buildings!E338="","N/A",Buildings!E338)</f>
        <v>N/A</v>
      </c>
      <c r="F337" s="32" t="str">
        <f>IF(Buildings!F338="","N/A",Buildings!F338)</f>
        <v>N/A</v>
      </c>
      <c r="G337" s="32" t="str">
        <f>IF(Buildings!G338="","N/A",Buildings!G338)</f>
        <v>N/A</v>
      </c>
      <c r="H337" s="32" t="str">
        <f t="shared" si="10"/>
        <v>N/A</v>
      </c>
      <c r="I337" s="32" t="str">
        <f>IF(Buildings!H338="","N/A",Buildings!H338)</f>
        <v>N/A</v>
      </c>
      <c r="J337" s="32" t="str">
        <f>IF(Buildings!I338="","N/A",Buildings!I338)</f>
        <v>N/A</v>
      </c>
      <c r="K337" s="362" t="str">
        <f>IF(AND(Buildings!B338="",Buildings!C338&lt;&gt;""),0,IF(Buildings!B338="","N/A",IF(ISNUMBER(Buildings!B338),Buildings!B338,0)))</f>
        <v>N/A</v>
      </c>
    </row>
    <row r="338" spans="2:11">
      <c r="B338" s="32" t="str">
        <f t="shared" si="11"/>
        <v>N/A</v>
      </c>
      <c r="C338" s="32" t="str">
        <f>IF(Buildings!C339="","N/A",Buildings!C339)</f>
        <v>N/A</v>
      </c>
      <c r="D338" s="32" t="str">
        <f>IF(Buildings!D339="","N/A",Buildings!D339)</f>
        <v>N/A</v>
      </c>
      <c r="E338" s="32" t="str">
        <f>IF(Buildings!E339="","N/A",Buildings!E339)</f>
        <v>N/A</v>
      </c>
      <c r="F338" s="32" t="str">
        <f>IF(Buildings!F339="","N/A",Buildings!F339)</f>
        <v>N/A</v>
      </c>
      <c r="G338" s="32" t="str">
        <f>IF(Buildings!G339="","N/A",Buildings!G339)</f>
        <v>N/A</v>
      </c>
      <c r="H338" s="32" t="str">
        <f t="shared" si="10"/>
        <v>N/A</v>
      </c>
      <c r="I338" s="32" t="str">
        <f>IF(Buildings!H339="","N/A",Buildings!H339)</f>
        <v>N/A</v>
      </c>
      <c r="J338" s="32" t="str">
        <f>IF(Buildings!I339="","N/A",Buildings!I339)</f>
        <v>N/A</v>
      </c>
      <c r="K338" s="362" t="str">
        <f>IF(AND(Buildings!B339="",Buildings!C339&lt;&gt;""),0,IF(Buildings!B339="","N/A",IF(ISNUMBER(Buildings!B339),Buildings!B339,0)))</f>
        <v>N/A</v>
      </c>
    </row>
    <row r="339" spans="2:11">
      <c r="B339" s="32" t="str">
        <f t="shared" si="11"/>
        <v>N/A</v>
      </c>
      <c r="C339" s="32" t="str">
        <f>IF(Buildings!C340="","N/A",Buildings!C340)</f>
        <v>N/A</v>
      </c>
      <c r="D339" s="32" t="str">
        <f>IF(Buildings!D340="","N/A",Buildings!D340)</f>
        <v>N/A</v>
      </c>
      <c r="E339" s="32" t="str">
        <f>IF(Buildings!E340="","N/A",Buildings!E340)</f>
        <v>N/A</v>
      </c>
      <c r="F339" s="32" t="str">
        <f>IF(Buildings!F340="","N/A",Buildings!F340)</f>
        <v>N/A</v>
      </c>
      <c r="G339" s="32" t="str">
        <f>IF(Buildings!G340="","N/A",Buildings!G340)</f>
        <v>N/A</v>
      </c>
      <c r="H339" s="32" t="str">
        <f t="shared" si="10"/>
        <v>N/A</v>
      </c>
      <c r="I339" s="32" t="str">
        <f>IF(Buildings!H340="","N/A",Buildings!H340)</f>
        <v>N/A</v>
      </c>
      <c r="J339" s="32" t="str">
        <f>IF(Buildings!I340="","N/A",Buildings!I340)</f>
        <v>N/A</v>
      </c>
      <c r="K339" s="362" t="str">
        <f>IF(AND(Buildings!B340="",Buildings!C340&lt;&gt;""),0,IF(Buildings!B340="","N/A",IF(ISNUMBER(Buildings!B340),Buildings!B340,0)))</f>
        <v>N/A</v>
      </c>
    </row>
    <row r="340" spans="2:11">
      <c r="B340" s="32" t="str">
        <f t="shared" si="11"/>
        <v>N/A</v>
      </c>
      <c r="C340" s="32" t="str">
        <f>IF(Buildings!C341="","N/A",Buildings!C341)</f>
        <v>N/A</v>
      </c>
      <c r="D340" s="32" t="str">
        <f>IF(Buildings!D341="","N/A",Buildings!D341)</f>
        <v>N/A</v>
      </c>
      <c r="E340" s="32" t="str">
        <f>IF(Buildings!E341="","N/A",Buildings!E341)</f>
        <v>N/A</v>
      </c>
      <c r="F340" s="32" t="str">
        <f>IF(Buildings!F341="","N/A",Buildings!F341)</f>
        <v>N/A</v>
      </c>
      <c r="G340" s="32" t="str">
        <f>IF(Buildings!G341="","N/A",Buildings!G341)</f>
        <v>N/A</v>
      </c>
      <c r="H340" s="32" t="str">
        <f t="shared" si="10"/>
        <v>N/A</v>
      </c>
      <c r="I340" s="32" t="str">
        <f>IF(Buildings!H341="","N/A",Buildings!H341)</f>
        <v>N/A</v>
      </c>
      <c r="J340" s="32" t="str">
        <f>IF(Buildings!I341="","N/A",Buildings!I341)</f>
        <v>N/A</v>
      </c>
      <c r="K340" s="362" t="str">
        <f>IF(AND(Buildings!B341="",Buildings!C341&lt;&gt;""),0,IF(Buildings!B341="","N/A",IF(ISNUMBER(Buildings!B341),Buildings!B341,0)))</f>
        <v>N/A</v>
      </c>
    </row>
    <row r="341" spans="2:11">
      <c r="B341" s="32" t="str">
        <f t="shared" si="11"/>
        <v>N/A</v>
      </c>
      <c r="C341" s="32" t="str">
        <f>IF(Buildings!C342="","N/A",Buildings!C342)</f>
        <v>N/A</v>
      </c>
      <c r="D341" s="32" t="str">
        <f>IF(Buildings!D342="","N/A",Buildings!D342)</f>
        <v>N/A</v>
      </c>
      <c r="E341" s="32" t="str">
        <f>IF(Buildings!E342="","N/A",Buildings!E342)</f>
        <v>N/A</v>
      </c>
      <c r="F341" s="32" t="str">
        <f>IF(Buildings!F342="","N/A",Buildings!F342)</f>
        <v>N/A</v>
      </c>
      <c r="G341" s="32" t="str">
        <f>IF(Buildings!G342="","N/A",Buildings!G342)</f>
        <v>N/A</v>
      </c>
      <c r="H341" s="32" t="str">
        <f t="shared" si="10"/>
        <v>N/A</v>
      </c>
      <c r="I341" s="32" t="str">
        <f>IF(Buildings!H342="","N/A",Buildings!H342)</f>
        <v>N/A</v>
      </c>
      <c r="J341" s="32" t="str">
        <f>IF(Buildings!I342="","N/A",Buildings!I342)</f>
        <v>N/A</v>
      </c>
      <c r="K341" s="362" t="str">
        <f>IF(AND(Buildings!B342="",Buildings!C342&lt;&gt;""),0,IF(Buildings!B342="","N/A",IF(ISNUMBER(Buildings!B342),Buildings!B342,0)))</f>
        <v>N/A</v>
      </c>
    </row>
    <row r="342" spans="2:11">
      <c r="B342" s="32" t="str">
        <f t="shared" si="11"/>
        <v>N/A</v>
      </c>
      <c r="C342" s="32" t="str">
        <f>IF(Buildings!C343="","N/A",Buildings!C343)</f>
        <v>N/A</v>
      </c>
      <c r="D342" s="32" t="str">
        <f>IF(Buildings!D343="","N/A",Buildings!D343)</f>
        <v>N/A</v>
      </c>
      <c r="E342" s="32" t="str">
        <f>IF(Buildings!E343="","N/A",Buildings!E343)</f>
        <v>N/A</v>
      </c>
      <c r="F342" s="32" t="str">
        <f>IF(Buildings!F343="","N/A",Buildings!F343)</f>
        <v>N/A</v>
      </c>
      <c r="G342" s="32" t="str">
        <f>IF(Buildings!G343="","N/A",Buildings!G343)</f>
        <v>N/A</v>
      </c>
      <c r="H342" s="32" t="str">
        <f t="shared" si="10"/>
        <v>N/A</v>
      </c>
      <c r="I342" s="32" t="str">
        <f>IF(Buildings!H343="","N/A",Buildings!H343)</f>
        <v>N/A</v>
      </c>
      <c r="J342" s="32" t="str">
        <f>IF(Buildings!I343="","N/A",Buildings!I343)</f>
        <v>N/A</v>
      </c>
      <c r="K342" s="362" t="str">
        <f>IF(AND(Buildings!B343="",Buildings!C343&lt;&gt;""),0,IF(Buildings!B343="","N/A",IF(ISNUMBER(Buildings!B343),Buildings!B343,0)))</f>
        <v>N/A</v>
      </c>
    </row>
    <row r="343" spans="2:11">
      <c r="B343" s="32" t="str">
        <f t="shared" si="11"/>
        <v>N/A</v>
      </c>
      <c r="C343" s="32" t="str">
        <f>IF(Buildings!C344="","N/A",Buildings!C344)</f>
        <v>N/A</v>
      </c>
      <c r="D343" s="32" t="str">
        <f>IF(Buildings!D344="","N/A",Buildings!D344)</f>
        <v>N/A</v>
      </c>
      <c r="E343" s="32" t="str">
        <f>IF(Buildings!E344="","N/A",Buildings!E344)</f>
        <v>N/A</v>
      </c>
      <c r="F343" s="32" t="str">
        <f>IF(Buildings!F344="","N/A",Buildings!F344)</f>
        <v>N/A</v>
      </c>
      <c r="G343" s="32" t="str">
        <f>IF(Buildings!G344="","N/A",Buildings!G344)</f>
        <v>N/A</v>
      </c>
      <c r="H343" s="32" t="str">
        <f t="shared" si="10"/>
        <v>N/A</v>
      </c>
      <c r="I343" s="32" t="str">
        <f>IF(Buildings!H344="","N/A",Buildings!H344)</f>
        <v>N/A</v>
      </c>
      <c r="J343" s="32" t="str">
        <f>IF(Buildings!I344="","N/A",Buildings!I344)</f>
        <v>N/A</v>
      </c>
      <c r="K343" s="362" t="str">
        <f>IF(AND(Buildings!B344="",Buildings!C344&lt;&gt;""),0,IF(Buildings!B344="","N/A",IF(ISNUMBER(Buildings!B344),Buildings!B344,0)))</f>
        <v>N/A</v>
      </c>
    </row>
    <row r="344" spans="2:11">
      <c r="B344" s="32" t="str">
        <f t="shared" si="11"/>
        <v>N/A</v>
      </c>
      <c r="C344" s="32" t="str">
        <f>IF(Buildings!C345="","N/A",Buildings!C345)</f>
        <v>N/A</v>
      </c>
      <c r="D344" s="32" t="str">
        <f>IF(Buildings!D345="","N/A",Buildings!D345)</f>
        <v>N/A</v>
      </c>
      <c r="E344" s="32" t="str">
        <f>IF(Buildings!E345="","N/A",Buildings!E345)</f>
        <v>N/A</v>
      </c>
      <c r="F344" s="32" t="str">
        <f>IF(Buildings!F345="","N/A",Buildings!F345)</f>
        <v>N/A</v>
      </c>
      <c r="G344" s="32" t="str">
        <f>IF(Buildings!G345="","N/A",Buildings!G345)</f>
        <v>N/A</v>
      </c>
      <c r="H344" s="32" t="str">
        <f t="shared" si="10"/>
        <v>N/A</v>
      </c>
      <c r="I344" s="32" t="str">
        <f>IF(Buildings!H345="","N/A",Buildings!H345)</f>
        <v>N/A</v>
      </c>
      <c r="J344" s="32" t="str">
        <f>IF(Buildings!I345="","N/A",Buildings!I345)</f>
        <v>N/A</v>
      </c>
      <c r="K344" s="362" t="str">
        <f>IF(AND(Buildings!B345="",Buildings!C345&lt;&gt;""),0,IF(Buildings!B345="","N/A",IF(ISNUMBER(Buildings!B345),Buildings!B345,0)))</f>
        <v>N/A</v>
      </c>
    </row>
    <row r="345" spans="2:11">
      <c r="B345" s="32" t="str">
        <f t="shared" si="11"/>
        <v>N/A</v>
      </c>
      <c r="C345" s="32" t="str">
        <f>IF(Buildings!C346="","N/A",Buildings!C346)</f>
        <v>N/A</v>
      </c>
      <c r="D345" s="32" t="str">
        <f>IF(Buildings!D346="","N/A",Buildings!D346)</f>
        <v>N/A</v>
      </c>
      <c r="E345" s="32" t="str">
        <f>IF(Buildings!E346="","N/A",Buildings!E346)</f>
        <v>N/A</v>
      </c>
      <c r="F345" s="32" t="str">
        <f>IF(Buildings!F346="","N/A",Buildings!F346)</f>
        <v>N/A</v>
      </c>
      <c r="G345" s="32" t="str">
        <f>IF(Buildings!G346="","N/A",Buildings!G346)</f>
        <v>N/A</v>
      </c>
      <c r="H345" s="32" t="str">
        <f t="shared" si="10"/>
        <v>N/A</v>
      </c>
      <c r="I345" s="32" t="str">
        <f>IF(Buildings!H346="","N/A",Buildings!H346)</f>
        <v>N/A</v>
      </c>
      <c r="J345" s="32" t="str">
        <f>IF(Buildings!I346="","N/A",Buildings!I346)</f>
        <v>N/A</v>
      </c>
      <c r="K345" s="362" t="str">
        <f>IF(AND(Buildings!B346="",Buildings!C346&lt;&gt;""),0,IF(Buildings!B346="","N/A",IF(ISNUMBER(Buildings!B346),Buildings!B346,0)))</f>
        <v>N/A</v>
      </c>
    </row>
    <row r="346" spans="2:11">
      <c r="B346" s="32" t="str">
        <f t="shared" si="11"/>
        <v>N/A</v>
      </c>
      <c r="C346" s="32" t="str">
        <f>IF(Buildings!C347="","N/A",Buildings!C347)</f>
        <v>N/A</v>
      </c>
      <c r="D346" s="32" t="str">
        <f>IF(Buildings!D347="","N/A",Buildings!D347)</f>
        <v>N/A</v>
      </c>
      <c r="E346" s="32" t="str">
        <f>IF(Buildings!E347="","N/A",Buildings!E347)</f>
        <v>N/A</v>
      </c>
      <c r="F346" s="32" t="str">
        <f>IF(Buildings!F347="","N/A",Buildings!F347)</f>
        <v>N/A</v>
      </c>
      <c r="G346" s="32" t="str">
        <f>IF(Buildings!G347="","N/A",Buildings!G347)</f>
        <v>N/A</v>
      </c>
      <c r="H346" s="32" t="str">
        <f t="shared" si="10"/>
        <v>N/A</v>
      </c>
      <c r="I346" s="32" t="str">
        <f>IF(Buildings!H347="","N/A",Buildings!H347)</f>
        <v>N/A</v>
      </c>
      <c r="J346" s="32" t="str">
        <f>IF(Buildings!I347="","N/A",Buildings!I347)</f>
        <v>N/A</v>
      </c>
      <c r="K346" s="362" t="str">
        <f>IF(AND(Buildings!B347="",Buildings!C347&lt;&gt;""),0,IF(Buildings!B347="","N/A",IF(ISNUMBER(Buildings!B347),Buildings!B347,0)))</f>
        <v>N/A</v>
      </c>
    </row>
    <row r="347" spans="2:11">
      <c r="B347" s="32" t="str">
        <f t="shared" si="11"/>
        <v>N/A</v>
      </c>
      <c r="C347" s="32" t="str">
        <f>IF(Buildings!C348="","N/A",Buildings!C348)</f>
        <v>N/A</v>
      </c>
      <c r="D347" s="32" t="str">
        <f>IF(Buildings!D348="","N/A",Buildings!D348)</f>
        <v>N/A</v>
      </c>
      <c r="E347" s="32" t="str">
        <f>IF(Buildings!E348="","N/A",Buildings!E348)</f>
        <v>N/A</v>
      </c>
      <c r="F347" s="32" t="str">
        <f>IF(Buildings!F348="","N/A",Buildings!F348)</f>
        <v>N/A</v>
      </c>
      <c r="G347" s="32" t="str">
        <f>IF(Buildings!G348="","N/A",Buildings!G348)</f>
        <v>N/A</v>
      </c>
      <c r="H347" s="32" t="str">
        <f t="shared" si="10"/>
        <v>N/A</v>
      </c>
      <c r="I347" s="32" t="str">
        <f>IF(Buildings!H348="","N/A",Buildings!H348)</f>
        <v>N/A</v>
      </c>
      <c r="J347" s="32" t="str">
        <f>IF(Buildings!I348="","N/A",Buildings!I348)</f>
        <v>N/A</v>
      </c>
      <c r="K347" s="362" t="str">
        <f>IF(AND(Buildings!B348="",Buildings!C348&lt;&gt;""),0,IF(Buildings!B348="","N/A",IF(ISNUMBER(Buildings!B348),Buildings!B348,0)))</f>
        <v>N/A</v>
      </c>
    </row>
    <row r="348" spans="2:11">
      <c r="B348" s="32" t="str">
        <f t="shared" si="11"/>
        <v>N/A</v>
      </c>
      <c r="C348" s="32" t="str">
        <f>IF(Buildings!C349="","N/A",Buildings!C349)</f>
        <v>N/A</v>
      </c>
      <c r="D348" s="32" t="str">
        <f>IF(Buildings!D349="","N/A",Buildings!D349)</f>
        <v>N/A</v>
      </c>
      <c r="E348" s="32" t="str">
        <f>IF(Buildings!E349="","N/A",Buildings!E349)</f>
        <v>N/A</v>
      </c>
      <c r="F348" s="32" t="str">
        <f>IF(Buildings!F349="","N/A",Buildings!F349)</f>
        <v>N/A</v>
      </c>
      <c r="G348" s="32" t="str">
        <f>IF(Buildings!G349="","N/A",Buildings!G349)</f>
        <v>N/A</v>
      </c>
      <c r="H348" s="32" t="str">
        <f t="shared" si="10"/>
        <v>N/A</v>
      </c>
      <c r="I348" s="32" t="str">
        <f>IF(Buildings!H349="","N/A",Buildings!H349)</f>
        <v>N/A</v>
      </c>
      <c r="J348" s="32" t="str">
        <f>IF(Buildings!I349="","N/A",Buildings!I349)</f>
        <v>N/A</v>
      </c>
      <c r="K348" s="362" t="str">
        <f>IF(AND(Buildings!B349="",Buildings!C349&lt;&gt;""),0,IF(Buildings!B349="","N/A",IF(ISNUMBER(Buildings!B349),Buildings!B349,0)))</f>
        <v>N/A</v>
      </c>
    </row>
    <row r="349" spans="2:11">
      <c r="B349" s="32" t="str">
        <f t="shared" si="11"/>
        <v>N/A</v>
      </c>
      <c r="C349" s="32" t="str">
        <f>IF(Buildings!C350="","N/A",Buildings!C350)</f>
        <v>N/A</v>
      </c>
      <c r="D349" s="32" t="str">
        <f>IF(Buildings!D350="","N/A",Buildings!D350)</f>
        <v>N/A</v>
      </c>
      <c r="E349" s="32" t="str">
        <f>IF(Buildings!E350="","N/A",Buildings!E350)</f>
        <v>N/A</v>
      </c>
      <c r="F349" s="32" t="str">
        <f>IF(Buildings!F350="","N/A",Buildings!F350)</f>
        <v>N/A</v>
      </c>
      <c r="G349" s="32" t="str">
        <f>IF(Buildings!G350="","N/A",Buildings!G350)</f>
        <v>N/A</v>
      </c>
      <c r="H349" s="32" t="str">
        <f t="shared" si="10"/>
        <v>N/A</v>
      </c>
      <c r="I349" s="32" t="str">
        <f>IF(Buildings!H350="","N/A",Buildings!H350)</f>
        <v>N/A</v>
      </c>
      <c r="J349" s="32" t="str">
        <f>IF(Buildings!I350="","N/A",Buildings!I350)</f>
        <v>N/A</v>
      </c>
      <c r="K349" s="362" t="str">
        <f>IF(AND(Buildings!B350="",Buildings!C350&lt;&gt;""),0,IF(Buildings!B350="","N/A",IF(ISNUMBER(Buildings!B350),Buildings!B350,0)))</f>
        <v>N/A</v>
      </c>
    </row>
    <row r="350" spans="2:11">
      <c r="B350" s="32" t="str">
        <f t="shared" si="11"/>
        <v>N/A</v>
      </c>
      <c r="C350" s="32" t="str">
        <f>IF(Buildings!C351="","N/A",Buildings!C351)</f>
        <v>N/A</v>
      </c>
      <c r="D350" s="32" t="str">
        <f>IF(Buildings!D351="","N/A",Buildings!D351)</f>
        <v>N/A</v>
      </c>
      <c r="E350" s="32" t="str">
        <f>IF(Buildings!E351="","N/A",Buildings!E351)</f>
        <v>N/A</v>
      </c>
      <c r="F350" s="32" t="str">
        <f>IF(Buildings!F351="","N/A",Buildings!F351)</f>
        <v>N/A</v>
      </c>
      <c r="G350" s="32" t="str">
        <f>IF(Buildings!G351="","N/A",Buildings!G351)</f>
        <v>N/A</v>
      </c>
      <c r="H350" s="32" t="str">
        <f t="shared" si="10"/>
        <v>N/A</v>
      </c>
      <c r="I350" s="32" t="str">
        <f>IF(Buildings!H351="","N/A",Buildings!H351)</f>
        <v>N/A</v>
      </c>
      <c r="J350" s="32" t="str">
        <f>IF(Buildings!I351="","N/A",Buildings!I351)</f>
        <v>N/A</v>
      </c>
      <c r="K350" s="362" t="str">
        <f>IF(AND(Buildings!B351="",Buildings!C351&lt;&gt;""),0,IF(Buildings!B351="","N/A",IF(ISNUMBER(Buildings!B351),Buildings!B351,0)))</f>
        <v>N/A</v>
      </c>
    </row>
    <row r="351" spans="2:11">
      <c r="B351" s="32" t="str">
        <f t="shared" si="11"/>
        <v>N/A</v>
      </c>
      <c r="C351" s="32" t="str">
        <f>IF(Buildings!C352="","N/A",Buildings!C352)</f>
        <v>N/A</v>
      </c>
      <c r="D351" s="32" t="str">
        <f>IF(Buildings!D352="","N/A",Buildings!D352)</f>
        <v>N/A</v>
      </c>
      <c r="E351" s="32" t="str">
        <f>IF(Buildings!E352="","N/A",Buildings!E352)</f>
        <v>N/A</v>
      </c>
      <c r="F351" s="32" t="str">
        <f>IF(Buildings!F352="","N/A",Buildings!F352)</f>
        <v>N/A</v>
      </c>
      <c r="G351" s="32" t="str">
        <f>IF(Buildings!G352="","N/A",Buildings!G352)</f>
        <v>N/A</v>
      </c>
      <c r="H351" s="32" t="str">
        <f t="shared" si="10"/>
        <v>N/A</v>
      </c>
      <c r="I351" s="32" t="str">
        <f>IF(Buildings!H352="","N/A",Buildings!H352)</f>
        <v>N/A</v>
      </c>
      <c r="J351" s="32" t="str">
        <f>IF(Buildings!I352="","N/A",Buildings!I352)</f>
        <v>N/A</v>
      </c>
      <c r="K351" s="362" t="str">
        <f>IF(AND(Buildings!B352="",Buildings!C352&lt;&gt;""),0,IF(Buildings!B352="","N/A",IF(ISNUMBER(Buildings!B352),Buildings!B352,0)))</f>
        <v>N/A</v>
      </c>
    </row>
    <row r="352" spans="2:11">
      <c r="B352" s="32" t="str">
        <f t="shared" si="11"/>
        <v>N/A</v>
      </c>
      <c r="C352" s="32" t="str">
        <f>IF(Buildings!C353="","N/A",Buildings!C353)</f>
        <v>N/A</v>
      </c>
      <c r="D352" s="32" t="str">
        <f>IF(Buildings!D353="","N/A",Buildings!D353)</f>
        <v>N/A</v>
      </c>
      <c r="E352" s="32" t="str">
        <f>IF(Buildings!E353="","N/A",Buildings!E353)</f>
        <v>N/A</v>
      </c>
      <c r="F352" s="32" t="str">
        <f>IF(Buildings!F353="","N/A",Buildings!F353)</f>
        <v>N/A</v>
      </c>
      <c r="G352" s="32" t="str">
        <f>IF(Buildings!G353="","N/A",Buildings!G353)</f>
        <v>N/A</v>
      </c>
      <c r="H352" s="32" t="str">
        <f t="shared" si="10"/>
        <v>N/A</v>
      </c>
      <c r="I352" s="32" t="str">
        <f>IF(Buildings!H353="","N/A",Buildings!H353)</f>
        <v>N/A</v>
      </c>
      <c r="J352" s="32" t="str">
        <f>IF(Buildings!I353="","N/A",Buildings!I353)</f>
        <v>N/A</v>
      </c>
      <c r="K352" s="362" t="str">
        <f>IF(AND(Buildings!B353="",Buildings!C353&lt;&gt;""),0,IF(Buildings!B353="","N/A",IF(ISNUMBER(Buildings!B353),Buildings!B353,0)))</f>
        <v>N/A</v>
      </c>
    </row>
    <row r="353" spans="2:11">
      <c r="B353" s="32" t="str">
        <f t="shared" si="11"/>
        <v>N/A</v>
      </c>
      <c r="C353" s="32" t="str">
        <f>IF(Buildings!C354="","N/A",Buildings!C354)</f>
        <v>N/A</v>
      </c>
      <c r="D353" s="32" t="str">
        <f>IF(Buildings!D354="","N/A",Buildings!D354)</f>
        <v>N/A</v>
      </c>
      <c r="E353" s="32" t="str">
        <f>IF(Buildings!E354="","N/A",Buildings!E354)</f>
        <v>N/A</v>
      </c>
      <c r="F353" s="32" t="str">
        <f>IF(Buildings!F354="","N/A",Buildings!F354)</f>
        <v>N/A</v>
      </c>
      <c r="G353" s="32" t="str">
        <f>IF(Buildings!G354="","N/A",Buildings!G354)</f>
        <v>N/A</v>
      </c>
      <c r="H353" s="32" t="str">
        <f t="shared" si="10"/>
        <v>N/A</v>
      </c>
      <c r="I353" s="32" t="str">
        <f>IF(Buildings!H354="","N/A",Buildings!H354)</f>
        <v>N/A</v>
      </c>
      <c r="J353" s="32" t="str">
        <f>IF(Buildings!I354="","N/A",Buildings!I354)</f>
        <v>N/A</v>
      </c>
      <c r="K353" s="362" t="str">
        <f>IF(AND(Buildings!B354="",Buildings!C354&lt;&gt;""),0,IF(Buildings!B354="","N/A",IF(ISNUMBER(Buildings!B354),Buildings!B354,0)))</f>
        <v>N/A</v>
      </c>
    </row>
    <row r="354" spans="2:11">
      <c r="B354" s="32" t="str">
        <f t="shared" si="11"/>
        <v>N/A</v>
      </c>
      <c r="C354" s="32" t="str">
        <f>IF(Buildings!C355="","N/A",Buildings!C355)</f>
        <v>N/A</v>
      </c>
      <c r="D354" s="32" t="str">
        <f>IF(Buildings!D355="","N/A",Buildings!D355)</f>
        <v>N/A</v>
      </c>
      <c r="E354" s="32" t="str">
        <f>IF(Buildings!E355="","N/A",Buildings!E355)</f>
        <v>N/A</v>
      </c>
      <c r="F354" s="32" t="str">
        <f>IF(Buildings!F355="","N/A",Buildings!F355)</f>
        <v>N/A</v>
      </c>
      <c r="G354" s="32" t="str">
        <f>IF(Buildings!G355="","N/A",Buildings!G355)</f>
        <v>N/A</v>
      </c>
      <c r="H354" s="32" t="str">
        <f t="shared" si="10"/>
        <v>N/A</v>
      </c>
      <c r="I354" s="32" t="str">
        <f>IF(Buildings!H355="","N/A",Buildings!H355)</f>
        <v>N/A</v>
      </c>
      <c r="J354" s="32" t="str">
        <f>IF(Buildings!I355="","N/A",Buildings!I355)</f>
        <v>N/A</v>
      </c>
      <c r="K354" s="362" t="str">
        <f>IF(AND(Buildings!B355="",Buildings!C355&lt;&gt;""),0,IF(Buildings!B355="","N/A",IF(ISNUMBER(Buildings!B355),Buildings!B355,0)))</f>
        <v>N/A</v>
      </c>
    </row>
    <row r="355" spans="2:11">
      <c r="B355" s="32" t="str">
        <f t="shared" si="11"/>
        <v>N/A</v>
      </c>
      <c r="C355" s="32" t="str">
        <f>IF(Buildings!C356="","N/A",Buildings!C356)</f>
        <v>N/A</v>
      </c>
      <c r="D355" s="32" t="str">
        <f>IF(Buildings!D356="","N/A",Buildings!D356)</f>
        <v>N/A</v>
      </c>
      <c r="E355" s="32" t="str">
        <f>IF(Buildings!E356="","N/A",Buildings!E356)</f>
        <v>N/A</v>
      </c>
      <c r="F355" s="32" t="str">
        <f>IF(Buildings!F356="","N/A",Buildings!F356)</f>
        <v>N/A</v>
      </c>
      <c r="G355" s="32" t="str">
        <f>IF(Buildings!G356="","N/A",Buildings!G356)</f>
        <v>N/A</v>
      </c>
      <c r="H355" s="32" t="str">
        <f t="shared" si="10"/>
        <v>N/A</v>
      </c>
      <c r="I355" s="32" t="str">
        <f>IF(Buildings!H356="","N/A",Buildings!H356)</f>
        <v>N/A</v>
      </c>
      <c r="J355" s="32" t="str">
        <f>IF(Buildings!I356="","N/A",Buildings!I356)</f>
        <v>N/A</v>
      </c>
      <c r="K355" s="362" t="str">
        <f>IF(AND(Buildings!B356="",Buildings!C356&lt;&gt;""),0,IF(Buildings!B356="","N/A",IF(ISNUMBER(Buildings!B356),Buildings!B356,0)))</f>
        <v>N/A</v>
      </c>
    </row>
    <row r="356" spans="2:11">
      <c r="B356" s="32" t="str">
        <f t="shared" si="11"/>
        <v>N/A</v>
      </c>
      <c r="C356" s="32" t="str">
        <f>IF(Buildings!C357="","N/A",Buildings!C357)</f>
        <v>N/A</v>
      </c>
      <c r="D356" s="32" t="str">
        <f>IF(Buildings!D357="","N/A",Buildings!D357)</f>
        <v>N/A</v>
      </c>
      <c r="E356" s="32" t="str">
        <f>IF(Buildings!E357="","N/A",Buildings!E357)</f>
        <v>N/A</v>
      </c>
      <c r="F356" s="32" t="str">
        <f>IF(Buildings!F357="","N/A",Buildings!F357)</f>
        <v>N/A</v>
      </c>
      <c r="G356" s="32" t="str">
        <f>IF(Buildings!G357="","N/A",Buildings!G357)</f>
        <v>N/A</v>
      </c>
      <c r="H356" s="32" t="str">
        <f t="shared" si="10"/>
        <v>N/A</v>
      </c>
      <c r="I356" s="32" t="str">
        <f>IF(Buildings!H357="","N/A",Buildings!H357)</f>
        <v>N/A</v>
      </c>
      <c r="J356" s="32" t="str">
        <f>IF(Buildings!I357="","N/A",Buildings!I357)</f>
        <v>N/A</v>
      </c>
      <c r="K356" s="362" t="str">
        <f>IF(AND(Buildings!B357="",Buildings!C357&lt;&gt;""),0,IF(Buildings!B357="","N/A",IF(ISNUMBER(Buildings!B357),Buildings!B357,0)))</f>
        <v>N/A</v>
      </c>
    </row>
    <row r="357" spans="2:11">
      <c r="B357" s="32" t="str">
        <f t="shared" si="11"/>
        <v>N/A</v>
      </c>
      <c r="C357" s="32" t="str">
        <f>IF(Buildings!C358="","N/A",Buildings!C358)</f>
        <v>N/A</v>
      </c>
      <c r="D357" s="32" t="str">
        <f>IF(Buildings!D358="","N/A",Buildings!D358)</f>
        <v>N/A</v>
      </c>
      <c r="E357" s="32" t="str">
        <f>IF(Buildings!E358="","N/A",Buildings!E358)</f>
        <v>N/A</v>
      </c>
      <c r="F357" s="32" t="str">
        <f>IF(Buildings!F358="","N/A",Buildings!F358)</f>
        <v>N/A</v>
      </c>
      <c r="G357" s="32" t="str">
        <f>IF(Buildings!G358="","N/A",Buildings!G358)</f>
        <v>N/A</v>
      </c>
      <c r="H357" s="32" t="str">
        <f t="shared" si="10"/>
        <v>N/A</v>
      </c>
      <c r="I357" s="32" t="str">
        <f>IF(Buildings!H358="","N/A",Buildings!H358)</f>
        <v>N/A</v>
      </c>
      <c r="J357" s="32" t="str">
        <f>IF(Buildings!I358="","N/A",Buildings!I358)</f>
        <v>N/A</v>
      </c>
      <c r="K357" s="362" t="str">
        <f>IF(AND(Buildings!B358="",Buildings!C358&lt;&gt;""),0,IF(Buildings!B358="","N/A",IF(ISNUMBER(Buildings!B358),Buildings!B358,0)))</f>
        <v>N/A</v>
      </c>
    </row>
    <row r="358" spans="2:11">
      <c r="B358" s="32" t="str">
        <f t="shared" si="11"/>
        <v>N/A</v>
      </c>
      <c r="C358" s="32" t="str">
        <f>IF(Buildings!C359="","N/A",Buildings!C359)</f>
        <v>N/A</v>
      </c>
      <c r="D358" s="32" t="str">
        <f>IF(Buildings!D359="","N/A",Buildings!D359)</f>
        <v>N/A</v>
      </c>
      <c r="E358" s="32" t="str">
        <f>IF(Buildings!E359="","N/A",Buildings!E359)</f>
        <v>N/A</v>
      </c>
      <c r="F358" s="32" t="str">
        <f>IF(Buildings!F359="","N/A",Buildings!F359)</f>
        <v>N/A</v>
      </c>
      <c r="G358" s="32" t="str">
        <f>IF(Buildings!G359="","N/A",Buildings!G359)</f>
        <v>N/A</v>
      </c>
      <c r="H358" s="32" t="str">
        <f t="shared" si="10"/>
        <v>N/A</v>
      </c>
      <c r="I358" s="32" t="str">
        <f>IF(Buildings!H359="","N/A",Buildings!H359)</f>
        <v>N/A</v>
      </c>
      <c r="J358" s="32" t="str">
        <f>IF(Buildings!I359="","N/A",Buildings!I359)</f>
        <v>N/A</v>
      </c>
      <c r="K358" s="362" t="str">
        <f>IF(AND(Buildings!B359="",Buildings!C359&lt;&gt;""),0,IF(Buildings!B359="","N/A",IF(ISNUMBER(Buildings!B359),Buildings!B359,0)))</f>
        <v>N/A</v>
      </c>
    </row>
    <row r="359" spans="2:11">
      <c r="B359" s="32" t="str">
        <f t="shared" si="11"/>
        <v>N/A</v>
      </c>
      <c r="C359" s="32" t="str">
        <f>IF(Buildings!C360="","N/A",Buildings!C360)</f>
        <v>N/A</v>
      </c>
      <c r="D359" s="32" t="str">
        <f>IF(Buildings!D360="","N/A",Buildings!D360)</f>
        <v>N/A</v>
      </c>
      <c r="E359" s="32" t="str">
        <f>IF(Buildings!E360="","N/A",Buildings!E360)</f>
        <v>N/A</v>
      </c>
      <c r="F359" s="32" t="str">
        <f>IF(Buildings!F360="","N/A",Buildings!F360)</f>
        <v>N/A</v>
      </c>
      <c r="G359" s="32" t="str">
        <f>IF(Buildings!G360="","N/A",Buildings!G360)</f>
        <v>N/A</v>
      </c>
      <c r="H359" s="32" t="str">
        <f t="shared" si="10"/>
        <v>N/A</v>
      </c>
      <c r="I359" s="32" t="str">
        <f>IF(Buildings!H360="","N/A",Buildings!H360)</f>
        <v>N/A</v>
      </c>
      <c r="J359" s="32" t="str">
        <f>IF(Buildings!I360="","N/A",Buildings!I360)</f>
        <v>N/A</v>
      </c>
      <c r="K359" s="362" t="str">
        <f>IF(AND(Buildings!B360="",Buildings!C360&lt;&gt;""),0,IF(Buildings!B360="","N/A",IF(ISNUMBER(Buildings!B360),Buildings!B360,0)))</f>
        <v>N/A</v>
      </c>
    </row>
    <row r="360" spans="2:11">
      <c r="B360" s="32" t="str">
        <f t="shared" si="11"/>
        <v>N/A</v>
      </c>
      <c r="C360" s="32" t="str">
        <f>IF(Buildings!C361="","N/A",Buildings!C361)</f>
        <v>N/A</v>
      </c>
      <c r="D360" s="32" t="str">
        <f>IF(Buildings!D361="","N/A",Buildings!D361)</f>
        <v>N/A</v>
      </c>
      <c r="E360" s="32" t="str">
        <f>IF(Buildings!E361="","N/A",Buildings!E361)</f>
        <v>N/A</v>
      </c>
      <c r="F360" s="32" t="str">
        <f>IF(Buildings!F361="","N/A",Buildings!F361)</f>
        <v>N/A</v>
      </c>
      <c r="G360" s="32" t="str">
        <f>IF(Buildings!G361="","N/A",Buildings!G361)</f>
        <v>N/A</v>
      </c>
      <c r="H360" s="32" t="str">
        <f t="shared" si="10"/>
        <v>N/A</v>
      </c>
      <c r="I360" s="32" t="str">
        <f>IF(Buildings!H361="","N/A",Buildings!H361)</f>
        <v>N/A</v>
      </c>
      <c r="J360" s="32" t="str">
        <f>IF(Buildings!I361="","N/A",Buildings!I361)</f>
        <v>N/A</v>
      </c>
      <c r="K360" s="362" t="str">
        <f>IF(AND(Buildings!B361="",Buildings!C361&lt;&gt;""),0,IF(Buildings!B361="","N/A",IF(ISNUMBER(Buildings!B361),Buildings!B361,0)))</f>
        <v>N/A</v>
      </c>
    </row>
    <row r="361" spans="2:11">
      <c r="B361" s="32" t="str">
        <f t="shared" si="11"/>
        <v>N/A</v>
      </c>
      <c r="C361" s="32" t="str">
        <f>IF(Buildings!C362="","N/A",Buildings!C362)</f>
        <v>N/A</v>
      </c>
      <c r="D361" s="32" t="str">
        <f>IF(Buildings!D362="","N/A",Buildings!D362)</f>
        <v>N/A</v>
      </c>
      <c r="E361" s="32" t="str">
        <f>IF(Buildings!E362="","N/A",Buildings!E362)</f>
        <v>N/A</v>
      </c>
      <c r="F361" s="32" t="str">
        <f>IF(Buildings!F362="","N/A",Buildings!F362)</f>
        <v>N/A</v>
      </c>
      <c r="G361" s="32" t="str">
        <f>IF(Buildings!G362="","N/A",Buildings!G362)</f>
        <v>N/A</v>
      </c>
      <c r="H361" s="32" t="str">
        <f t="shared" si="10"/>
        <v>N/A</v>
      </c>
      <c r="I361" s="32" t="str">
        <f>IF(Buildings!H362="","N/A",Buildings!H362)</f>
        <v>N/A</v>
      </c>
      <c r="J361" s="32" t="str">
        <f>IF(Buildings!I362="","N/A",Buildings!I362)</f>
        <v>N/A</v>
      </c>
      <c r="K361" s="362" t="str">
        <f>IF(AND(Buildings!B362="",Buildings!C362&lt;&gt;""),0,IF(Buildings!B362="","N/A",IF(ISNUMBER(Buildings!B362),Buildings!B362,0)))</f>
        <v>N/A</v>
      </c>
    </row>
    <row r="362" spans="2:11">
      <c r="B362" s="32" t="str">
        <f t="shared" si="11"/>
        <v>N/A</v>
      </c>
      <c r="C362" s="32" t="str">
        <f>IF(Buildings!C363="","N/A",Buildings!C363)</f>
        <v>N/A</v>
      </c>
      <c r="D362" s="32" t="str">
        <f>IF(Buildings!D363="","N/A",Buildings!D363)</f>
        <v>N/A</v>
      </c>
      <c r="E362" s="32" t="str">
        <f>IF(Buildings!E363="","N/A",Buildings!E363)</f>
        <v>N/A</v>
      </c>
      <c r="F362" s="32" t="str">
        <f>IF(Buildings!F363="","N/A",Buildings!F363)</f>
        <v>N/A</v>
      </c>
      <c r="G362" s="32" t="str">
        <f>IF(Buildings!G363="","N/A",Buildings!G363)</f>
        <v>N/A</v>
      </c>
      <c r="H362" s="32" t="str">
        <f t="shared" si="10"/>
        <v>N/A</v>
      </c>
      <c r="I362" s="32" t="str">
        <f>IF(Buildings!H363="","N/A",Buildings!H363)</f>
        <v>N/A</v>
      </c>
      <c r="J362" s="32" t="str">
        <f>IF(Buildings!I363="","N/A",Buildings!I363)</f>
        <v>N/A</v>
      </c>
      <c r="K362" s="362" t="str">
        <f>IF(AND(Buildings!B363="",Buildings!C363&lt;&gt;""),0,IF(Buildings!B363="","N/A",IF(ISNUMBER(Buildings!B363),Buildings!B363,0)))</f>
        <v>N/A</v>
      </c>
    </row>
    <row r="363" spans="2:11">
      <c r="B363" s="32" t="str">
        <f t="shared" si="11"/>
        <v>N/A</v>
      </c>
      <c r="C363" s="32" t="str">
        <f>IF(Buildings!C364="","N/A",Buildings!C364)</f>
        <v>N/A</v>
      </c>
      <c r="D363" s="32" t="str">
        <f>IF(Buildings!D364="","N/A",Buildings!D364)</f>
        <v>N/A</v>
      </c>
      <c r="E363" s="32" t="str">
        <f>IF(Buildings!E364="","N/A",Buildings!E364)</f>
        <v>N/A</v>
      </c>
      <c r="F363" s="32" t="str">
        <f>IF(Buildings!F364="","N/A",Buildings!F364)</f>
        <v>N/A</v>
      </c>
      <c r="G363" s="32" t="str">
        <f>IF(Buildings!G364="","N/A",Buildings!G364)</f>
        <v>N/A</v>
      </c>
      <c r="H363" s="32" t="str">
        <f t="shared" si="10"/>
        <v>N/A</v>
      </c>
      <c r="I363" s="32" t="str">
        <f>IF(Buildings!H364="","N/A",Buildings!H364)</f>
        <v>N/A</v>
      </c>
      <c r="J363" s="32" t="str">
        <f>IF(Buildings!I364="","N/A",Buildings!I364)</f>
        <v>N/A</v>
      </c>
      <c r="K363" s="362" t="str">
        <f>IF(AND(Buildings!B364="",Buildings!C364&lt;&gt;""),0,IF(Buildings!B364="","N/A",IF(ISNUMBER(Buildings!B364),Buildings!B364,0)))</f>
        <v>N/A</v>
      </c>
    </row>
    <row r="364" spans="2:11">
      <c r="B364" s="32" t="str">
        <f t="shared" si="11"/>
        <v>N/A</v>
      </c>
      <c r="C364" s="32" t="str">
        <f>IF(Buildings!C365="","N/A",Buildings!C365)</f>
        <v>N/A</v>
      </c>
      <c r="D364" s="32" t="str">
        <f>IF(Buildings!D365="","N/A",Buildings!D365)</f>
        <v>N/A</v>
      </c>
      <c r="E364" s="32" t="str">
        <f>IF(Buildings!E365="","N/A",Buildings!E365)</f>
        <v>N/A</v>
      </c>
      <c r="F364" s="32" t="str">
        <f>IF(Buildings!F365="","N/A",Buildings!F365)</f>
        <v>N/A</v>
      </c>
      <c r="G364" s="32" t="str">
        <f>IF(Buildings!G365="","N/A",Buildings!G365)</f>
        <v>N/A</v>
      </c>
      <c r="H364" s="32" t="str">
        <f t="shared" si="10"/>
        <v>N/A</v>
      </c>
      <c r="I364" s="32" t="str">
        <f>IF(Buildings!H365="","N/A",Buildings!H365)</f>
        <v>N/A</v>
      </c>
      <c r="J364" s="32" t="str">
        <f>IF(Buildings!I365="","N/A",Buildings!I365)</f>
        <v>N/A</v>
      </c>
      <c r="K364" s="362" t="str">
        <f>IF(AND(Buildings!B365="",Buildings!C365&lt;&gt;""),0,IF(Buildings!B365="","N/A",IF(ISNUMBER(Buildings!B365),Buildings!B365,0)))</f>
        <v>N/A</v>
      </c>
    </row>
    <row r="365" spans="2:11">
      <c r="B365" s="32" t="str">
        <f t="shared" si="11"/>
        <v>N/A</v>
      </c>
      <c r="C365" s="32" t="str">
        <f>IF(Buildings!C366="","N/A",Buildings!C366)</f>
        <v>N/A</v>
      </c>
      <c r="D365" s="32" t="str">
        <f>IF(Buildings!D366="","N/A",Buildings!D366)</f>
        <v>N/A</v>
      </c>
      <c r="E365" s="32" t="str">
        <f>IF(Buildings!E366="","N/A",Buildings!E366)</f>
        <v>N/A</v>
      </c>
      <c r="F365" s="32" t="str">
        <f>IF(Buildings!F366="","N/A",Buildings!F366)</f>
        <v>N/A</v>
      </c>
      <c r="G365" s="32" t="str">
        <f>IF(Buildings!G366="","N/A",Buildings!G366)</f>
        <v>N/A</v>
      </c>
      <c r="H365" s="32" t="str">
        <f t="shared" si="10"/>
        <v>N/A</v>
      </c>
      <c r="I365" s="32" t="str">
        <f>IF(Buildings!H366="","N/A",Buildings!H366)</f>
        <v>N/A</v>
      </c>
      <c r="J365" s="32" t="str">
        <f>IF(Buildings!I366="","N/A",Buildings!I366)</f>
        <v>N/A</v>
      </c>
      <c r="K365" s="362" t="str">
        <f>IF(AND(Buildings!B366="",Buildings!C366&lt;&gt;""),0,IF(Buildings!B366="","N/A",IF(ISNUMBER(Buildings!B366),Buildings!B366,0)))</f>
        <v>N/A</v>
      </c>
    </row>
    <row r="366" spans="2:11">
      <c r="B366" s="32" t="str">
        <f t="shared" si="11"/>
        <v>N/A</v>
      </c>
      <c r="C366" s="32" t="str">
        <f>IF(Buildings!C367="","N/A",Buildings!C367)</f>
        <v>N/A</v>
      </c>
      <c r="D366" s="32" t="str">
        <f>IF(Buildings!D367="","N/A",Buildings!D367)</f>
        <v>N/A</v>
      </c>
      <c r="E366" s="32" t="str">
        <f>IF(Buildings!E367="","N/A",Buildings!E367)</f>
        <v>N/A</v>
      </c>
      <c r="F366" s="32" t="str">
        <f>IF(Buildings!F367="","N/A",Buildings!F367)</f>
        <v>N/A</v>
      </c>
      <c r="G366" s="32" t="str">
        <f>IF(Buildings!G367="","N/A",Buildings!G367)</f>
        <v>N/A</v>
      </c>
      <c r="H366" s="32" t="str">
        <f t="shared" si="10"/>
        <v>N/A</v>
      </c>
      <c r="I366" s="32" t="str">
        <f>IF(Buildings!H367="","N/A",Buildings!H367)</f>
        <v>N/A</v>
      </c>
      <c r="J366" s="32" t="str">
        <f>IF(Buildings!I367="","N/A",Buildings!I367)</f>
        <v>N/A</v>
      </c>
      <c r="K366" s="362" t="str">
        <f>IF(AND(Buildings!B367="",Buildings!C367&lt;&gt;""),0,IF(Buildings!B367="","N/A",IF(ISNUMBER(Buildings!B367),Buildings!B367,0)))</f>
        <v>N/A</v>
      </c>
    </row>
    <row r="367" spans="2:11">
      <c r="B367" s="32" t="str">
        <f t="shared" si="11"/>
        <v>N/A</v>
      </c>
      <c r="C367" s="32" t="str">
        <f>IF(Buildings!C368="","N/A",Buildings!C368)</f>
        <v>N/A</v>
      </c>
      <c r="D367" s="32" t="str">
        <f>IF(Buildings!D368="","N/A",Buildings!D368)</f>
        <v>N/A</v>
      </c>
      <c r="E367" s="32" t="str">
        <f>IF(Buildings!E368="","N/A",Buildings!E368)</f>
        <v>N/A</v>
      </c>
      <c r="F367" s="32" t="str">
        <f>IF(Buildings!F368="","N/A",Buildings!F368)</f>
        <v>N/A</v>
      </c>
      <c r="G367" s="32" t="str">
        <f>IF(Buildings!G368="","N/A",Buildings!G368)</f>
        <v>N/A</v>
      </c>
      <c r="H367" s="32" t="str">
        <f t="shared" si="10"/>
        <v>N/A</v>
      </c>
      <c r="I367" s="32" t="str">
        <f>IF(Buildings!H368="","N/A",Buildings!H368)</f>
        <v>N/A</v>
      </c>
      <c r="J367" s="32" t="str">
        <f>IF(Buildings!I368="","N/A",Buildings!I368)</f>
        <v>N/A</v>
      </c>
      <c r="K367" s="362" t="str">
        <f>IF(AND(Buildings!B368="",Buildings!C368&lt;&gt;""),0,IF(Buildings!B368="","N/A",IF(ISNUMBER(Buildings!B368),Buildings!B368,0)))</f>
        <v>N/A</v>
      </c>
    </row>
    <row r="368" spans="2:11">
      <c r="B368" s="32" t="str">
        <f t="shared" si="11"/>
        <v>N/A</v>
      </c>
      <c r="C368" s="32" t="str">
        <f>IF(Buildings!C369="","N/A",Buildings!C369)</f>
        <v>N/A</v>
      </c>
      <c r="D368" s="32" t="str">
        <f>IF(Buildings!D369="","N/A",Buildings!D369)</f>
        <v>N/A</v>
      </c>
      <c r="E368" s="32" t="str">
        <f>IF(Buildings!E369="","N/A",Buildings!E369)</f>
        <v>N/A</v>
      </c>
      <c r="F368" s="32" t="str">
        <f>IF(Buildings!F369="","N/A",Buildings!F369)</f>
        <v>N/A</v>
      </c>
      <c r="G368" s="32" t="str">
        <f>IF(Buildings!G369="","N/A",Buildings!G369)</f>
        <v>N/A</v>
      </c>
      <c r="H368" s="32" t="str">
        <f t="shared" si="10"/>
        <v>N/A</v>
      </c>
      <c r="I368" s="32" t="str">
        <f>IF(Buildings!H369="","N/A",Buildings!H369)</f>
        <v>N/A</v>
      </c>
      <c r="J368" s="32" t="str">
        <f>IF(Buildings!I369="","N/A",Buildings!I369)</f>
        <v>N/A</v>
      </c>
      <c r="K368" s="362" t="str">
        <f>IF(AND(Buildings!B369="",Buildings!C369&lt;&gt;""),0,IF(Buildings!B369="","N/A",IF(ISNUMBER(Buildings!B369),Buildings!B369,0)))</f>
        <v>N/A</v>
      </c>
    </row>
    <row r="369" spans="2:11">
      <c r="B369" s="32" t="str">
        <f t="shared" si="11"/>
        <v>N/A</v>
      </c>
      <c r="C369" s="32" t="str">
        <f>IF(Buildings!C370="","N/A",Buildings!C370)</f>
        <v>N/A</v>
      </c>
      <c r="D369" s="32" t="str">
        <f>IF(Buildings!D370="","N/A",Buildings!D370)</f>
        <v>N/A</v>
      </c>
      <c r="E369" s="32" t="str">
        <f>IF(Buildings!E370="","N/A",Buildings!E370)</f>
        <v>N/A</v>
      </c>
      <c r="F369" s="32" t="str">
        <f>IF(Buildings!F370="","N/A",Buildings!F370)</f>
        <v>N/A</v>
      </c>
      <c r="G369" s="32" t="str">
        <f>IF(Buildings!G370="","N/A",Buildings!G370)</f>
        <v>N/A</v>
      </c>
      <c r="H369" s="32" t="str">
        <f t="shared" si="10"/>
        <v>N/A</v>
      </c>
      <c r="I369" s="32" t="str">
        <f>IF(Buildings!H370="","N/A",Buildings!H370)</f>
        <v>N/A</v>
      </c>
      <c r="J369" s="32" t="str">
        <f>IF(Buildings!I370="","N/A",Buildings!I370)</f>
        <v>N/A</v>
      </c>
      <c r="K369" s="362" t="str">
        <f>IF(AND(Buildings!B370="",Buildings!C370&lt;&gt;""),0,IF(Buildings!B370="","N/A",IF(ISNUMBER(Buildings!B370),Buildings!B370,0)))</f>
        <v>N/A</v>
      </c>
    </row>
    <row r="370" spans="2:11">
      <c r="B370" s="32" t="str">
        <f t="shared" si="11"/>
        <v>N/A</v>
      </c>
      <c r="C370" s="32" t="str">
        <f>IF(Buildings!C371="","N/A",Buildings!C371)</f>
        <v>N/A</v>
      </c>
      <c r="D370" s="32" t="str">
        <f>IF(Buildings!D371="","N/A",Buildings!D371)</f>
        <v>N/A</v>
      </c>
      <c r="E370" s="32" t="str">
        <f>IF(Buildings!E371="","N/A",Buildings!E371)</f>
        <v>N/A</v>
      </c>
      <c r="F370" s="32" t="str">
        <f>IF(Buildings!F371="","N/A",Buildings!F371)</f>
        <v>N/A</v>
      </c>
      <c r="G370" s="32" t="str">
        <f>IF(Buildings!G371="","N/A",Buildings!G371)</f>
        <v>N/A</v>
      </c>
      <c r="H370" s="32" t="str">
        <f t="shared" si="10"/>
        <v>N/A</v>
      </c>
      <c r="I370" s="32" t="str">
        <f>IF(Buildings!H371="","N/A",Buildings!H371)</f>
        <v>N/A</v>
      </c>
      <c r="J370" s="32" t="str">
        <f>IF(Buildings!I371="","N/A",Buildings!I371)</f>
        <v>N/A</v>
      </c>
      <c r="K370" s="362" t="str">
        <f>IF(AND(Buildings!B371="",Buildings!C371&lt;&gt;""),0,IF(Buildings!B371="","N/A",IF(ISNUMBER(Buildings!B371),Buildings!B371,0)))</f>
        <v>N/A</v>
      </c>
    </row>
    <row r="371" spans="2:11">
      <c r="B371" s="32" t="str">
        <f t="shared" si="11"/>
        <v>N/A</v>
      </c>
      <c r="C371" s="32" t="str">
        <f>IF(Buildings!C372="","N/A",Buildings!C372)</f>
        <v>N/A</v>
      </c>
      <c r="D371" s="32" t="str">
        <f>IF(Buildings!D372="","N/A",Buildings!D372)</f>
        <v>N/A</v>
      </c>
      <c r="E371" s="32" t="str">
        <f>IF(Buildings!E372="","N/A",Buildings!E372)</f>
        <v>N/A</v>
      </c>
      <c r="F371" s="32" t="str">
        <f>IF(Buildings!F372="","N/A",Buildings!F372)</f>
        <v>N/A</v>
      </c>
      <c r="G371" s="32" t="str">
        <f>IF(Buildings!G372="","N/A",Buildings!G372)</f>
        <v>N/A</v>
      </c>
      <c r="H371" s="32" t="str">
        <f t="shared" si="10"/>
        <v>N/A</v>
      </c>
      <c r="I371" s="32" t="str">
        <f>IF(Buildings!H372="","N/A",Buildings!H372)</f>
        <v>N/A</v>
      </c>
      <c r="J371" s="32" t="str">
        <f>IF(Buildings!I372="","N/A",Buildings!I372)</f>
        <v>N/A</v>
      </c>
      <c r="K371" s="362" t="str">
        <f>IF(AND(Buildings!B372="",Buildings!C372&lt;&gt;""),0,IF(Buildings!B372="","N/A",IF(ISNUMBER(Buildings!B372),Buildings!B372,0)))</f>
        <v>N/A</v>
      </c>
    </row>
    <row r="372" spans="2:11">
      <c r="B372" s="32" t="str">
        <f t="shared" si="11"/>
        <v>N/A</v>
      </c>
      <c r="C372" s="32" t="str">
        <f>IF(Buildings!C373="","N/A",Buildings!C373)</f>
        <v>N/A</v>
      </c>
      <c r="D372" s="32" t="str">
        <f>IF(Buildings!D373="","N/A",Buildings!D373)</f>
        <v>N/A</v>
      </c>
      <c r="E372" s="32" t="str">
        <f>IF(Buildings!E373="","N/A",Buildings!E373)</f>
        <v>N/A</v>
      </c>
      <c r="F372" s="32" t="str">
        <f>IF(Buildings!F373="","N/A",Buildings!F373)</f>
        <v>N/A</v>
      </c>
      <c r="G372" s="32" t="str">
        <f>IF(Buildings!G373="","N/A",Buildings!G373)</f>
        <v>N/A</v>
      </c>
      <c r="H372" s="32" t="str">
        <f t="shared" si="10"/>
        <v>N/A</v>
      </c>
      <c r="I372" s="32" t="str">
        <f>IF(Buildings!H373="","N/A",Buildings!H373)</f>
        <v>N/A</v>
      </c>
      <c r="J372" s="32" t="str">
        <f>IF(Buildings!I373="","N/A",Buildings!I373)</f>
        <v>N/A</v>
      </c>
      <c r="K372" s="362" t="str">
        <f>IF(AND(Buildings!B373="",Buildings!C373&lt;&gt;""),0,IF(Buildings!B373="","N/A",IF(ISNUMBER(Buildings!B373),Buildings!B373,0)))</f>
        <v>N/A</v>
      </c>
    </row>
    <row r="373" spans="2:11">
      <c r="B373" s="32" t="str">
        <f t="shared" si="11"/>
        <v>N/A</v>
      </c>
      <c r="C373" s="32" t="str">
        <f>IF(Buildings!C374="","N/A",Buildings!C374)</f>
        <v>N/A</v>
      </c>
      <c r="D373" s="32" t="str">
        <f>IF(Buildings!D374="","N/A",Buildings!D374)</f>
        <v>N/A</v>
      </c>
      <c r="E373" s="32" t="str">
        <f>IF(Buildings!E374="","N/A",Buildings!E374)</f>
        <v>N/A</v>
      </c>
      <c r="F373" s="32" t="str">
        <f>IF(Buildings!F374="","N/A",Buildings!F374)</f>
        <v>N/A</v>
      </c>
      <c r="G373" s="32" t="str">
        <f>IF(Buildings!G374="","N/A",Buildings!G374)</f>
        <v>N/A</v>
      </c>
      <c r="H373" s="32" t="str">
        <f t="shared" si="10"/>
        <v>N/A</v>
      </c>
      <c r="I373" s="32" t="str">
        <f>IF(Buildings!H374="","N/A",Buildings!H374)</f>
        <v>N/A</v>
      </c>
      <c r="J373" s="32" t="str">
        <f>IF(Buildings!I374="","N/A",Buildings!I374)</f>
        <v>N/A</v>
      </c>
      <c r="K373" s="362" t="str">
        <f>IF(AND(Buildings!B374="",Buildings!C374&lt;&gt;""),0,IF(Buildings!B374="","N/A",IF(ISNUMBER(Buildings!B374),Buildings!B374,0)))</f>
        <v>N/A</v>
      </c>
    </row>
    <row r="374" spans="2:11">
      <c r="B374" s="32" t="str">
        <f t="shared" si="11"/>
        <v>N/A</v>
      </c>
      <c r="C374" s="32" t="str">
        <f>IF(Buildings!C375="","N/A",Buildings!C375)</f>
        <v>N/A</v>
      </c>
      <c r="D374" s="32" t="str">
        <f>IF(Buildings!D375="","N/A",Buildings!D375)</f>
        <v>N/A</v>
      </c>
      <c r="E374" s="32" t="str">
        <f>IF(Buildings!E375="","N/A",Buildings!E375)</f>
        <v>N/A</v>
      </c>
      <c r="F374" s="32" t="str">
        <f>IF(Buildings!F375="","N/A",Buildings!F375)</f>
        <v>N/A</v>
      </c>
      <c r="G374" s="32" t="str">
        <f>IF(Buildings!G375="","N/A",Buildings!G375)</f>
        <v>N/A</v>
      </c>
      <c r="H374" s="32" t="str">
        <f t="shared" si="10"/>
        <v>N/A</v>
      </c>
      <c r="I374" s="32" t="str">
        <f>IF(Buildings!H375="","N/A",Buildings!H375)</f>
        <v>N/A</v>
      </c>
      <c r="J374" s="32" t="str">
        <f>IF(Buildings!I375="","N/A",Buildings!I375)</f>
        <v>N/A</v>
      </c>
      <c r="K374" s="362" t="str">
        <f>IF(AND(Buildings!B375="",Buildings!C375&lt;&gt;""),0,IF(Buildings!B375="","N/A",IF(ISNUMBER(Buildings!B375),Buildings!B375,0)))</f>
        <v>N/A</v>
      </c>
    </row>
    <row r="375" spans="2:11">
      <c r="B375" s="32" t="str">
        <f t="shared" si="11"/>
        <v>N/A</v>
      </c>
      <c r="C375" s="32" t="str">
        <f>IF(Buildings!C376="","N/A",Buildings!C376)</f>
        <v>N/A</v>
      </c>
      <c r="D375" s="32" t="str">
        <f>IF(Buildings!D376="","N/A",Buildings!D376)</f>
        <v>N/A</v>
      </c>
      <c r="E375" s="32" t="str">
        <f>IF(Buildings!E376="","N/A",Buildings!E376)</f>
        <v>N/A</v>
      </c>
      <c r="F375" s="32" t="str">
        <f>IF(Buildings!F376="","N/A",Buildings!F376)</f>
        <v>N/A</v>
      </c>
      <c r="G375" s="32" t="str">
        <f>IF(Buildings!G376="","N/A",Buildings!G376)</f>
        <v>N/A</v>
      </c>
      <c r="H375" s="32" t="str">
        <f t="shared" si="10"/>
        <v>N/A</v>
      </c>
      <c r="I375" s="32" t="str">
        <f>IF(Buildings!H376="","N/A",Buildings!H376)</f>
        <v>N/A</v>
      </c>
      <c r="J375" s="32" t="str">
        <f>IF(Buildings!I376="","N/A",Buildings!I376)</f>
        <v>N/A</v>
      </c>
      <c r="K375" s="362" t="str">
        <f>IF(AND(Buildings!B376="",Buildings!C376&lt;&gt;""),0,IF(Buildings!B376="","N/A",IF(ISNUMBER(Buildings!B376),Buildings!B376,0)))</f>
        <v>N/A</v>
      </c>
    </row>
    <row r="376" spans="2:11">
      <c r="B376" s="32" t="str">
        <f t="shared" si="11"/>
        <v>N/A</v>
      </c>
      <c r="C376" s="32" t="str">
        <f>IF(Buildings!C377="","N/A",Buildings!C377)</f>
        <v>N/A</v>
      </c>
      <c r="D376" s="32" t="str">
        <f>IF(Buildings!D377="","N/A",Buildings!D377)</f>
        <v>N/A</v>
      </c>
      <c r="E376" s="32" t="str">
        <f>IF(Buildings!E377="","N/A",Buildings!E377)</f>
        <v>N/A</v>
      </c>
      <c r="F376" s="32" t="str">
        <f>IF(Buildings!F377="","N/A",Buildings!F377)</f>
        <v>N/A</v>
      </c>
      <c r="G376" s="32" t="str">
        <f>IF(Buildings!G377="","N/A",Buildings!G377)</f>
        <v>N/A</v>
      </c>
      <c r="H376" s="32" t="str">
        <f t="shared" si="10"/>
        <v>N/A</v>
      </c>
      <c r="I376" s="32" t="str">
        <f>IF(Buildings!H377="","N/A",Buildings!H377)</f>
        <v>N/A</v>
      </c>
      <c r="J376" s="32" t="str">
        <f>IF(Buildings!I377="","N/A",Buildings!I377)</f>
        <v>N/A</v>
      </c>
      <c r="K376" s="362" t="str">
        <f>IF(AND(Buildings!B377="",Buildings!C377&lt;&gt;""),0,IF(Buildings!B377="","N/A",IF(ISNUMBER(Buildings!B377),Buildings!B377,0)))</f>
        <v>N/A</v>
      </c>
    </row>
    <row r="377" spans="2:11">
      <c r="B377" s="32" t="str">
        <f t="shared" si="11"/>
        <v>N/A</v>
      </c>
      <c r="C377" s="32" t="str">
        <f>IF(Buildings!C378="","N/A",Buildings!C378)</f>
        <v>N/A</v>
      </c>
      <c r="D377" s="32" t="str">
        <f>IF(Buildings!D378="","N/A",Buildings!D378)</f>
        <v>N/A</v>
      </c>
      <c r="E377" s="32" t="str">
        <f>IF(Buildings!E378="","N/A",Buildings!E378)</f>
        <v>N/A</v>
      </c>
      <c r="F377" s="32" t="str">
        <f>IF(Buildings!F378="","N/A",Buildings!F378)</f>
        <v>N/A</v>
      </c>
      <c r="G377" s="32" t="str">
        <f>IF(Buildings!G378="","N/A",Buildings!G378)</f>
        <v>N/A</v>
      </c>
      <c r="H377" s="32" t="str">
        <f t="shared" si="10"/>
        <v>N/A</v>
      </c>
      <c r="I377" s="32" t="str">
        <f>IF(Buildings!H378="","N/A",Buildings!H378)</f>
        <v>N/A</v>
      </c>
      <c r="J377" s="32" t="str">
        <f>IF(Buildings!I378="","N/A",Buildings!I378)</f>
        <v>N/A</v>
      </c>
      <c r="K377" s="362" t="str">
        <f>IF(AND(Buildings!B378="",Buildings!C378&lt;&gt;""),0,IF(Buildings!B378="","N/A",IF(ISNUMBER(Buildings!B378),Buildings!B378,0)))</f>
        <v>N/A</v>
      </c>
    </row>
    <row r="378" spans="2:11">
      <c r="B378" s="32" t="str">
        <f t="shared" si="11"/>
        <v>N/A</v>
      </c>
      <c r="C378" s="32" t="str">
        <f>IF(Buildings!C379="","N/A",Buildings!C379)</f>
        <v>N/A</v>
      </c>
      <c r="D378" s="32" t="str">
        <f>IF(Buildings!D379="","N/A",Buildings!D379)</f>
        <v>N/A</v>
      </c>
      <c r="E378" s="32" t="str">
        <f>IF(Buildings!E379="","N/A",Buildings!E379)</f>
        <v>N/A</v>
      </c>
      <c r="F378" s="32" t="str">
        <f>IF(Buildings!F379="","N/A",Buildings!F379)</f>
        <v>N/A</v>
      </c>
      <c r="G378" s="32" t="str">
        <f>IF(Buildings!G379="","N/A",Buildings!G379)</f>
        <v>N/A</v>
      </c>
      <c r="H378" s="32" t="str">
        <f t="shared" si="10"/>
        <v>N/A</v>
      </c>
      <c r="I378" s="32" t="str">
        <f>IF(Buildings!H379="","N/A",Buildings!H379)</f>
        <v>N/A</v>
      </c>
      <c r="J378" s="32" t="str">
        <f>IF(Buildings!I379="","N/A",Buildings!I379)</f>
        <v>N/A</v>
      </c>
      <c r="K378" s="362" t="str">
        <f>IF(AND(Buildings!B379="",Buildings!C379&lt;&gt;""),0,IF(Buildings!B379="","N/A",IF(ISNUMBER(Buildings!B379),Buildings!B379,0)))</f>
        <v>N/A</v>
      </c>
    </row>
    <row r="379" spans="2:11">
      <c r="B379" s="32" t="str">
        <f t="shared" si="11"/>
        <v>N/A</v>
      </c>
      <c r="C379" s="32" t="str">
        <f>IF(Buildings!C380="","N/A",Buildings!C380)</f>
        <v>N/A</v>
      </c>
      <c r="D379" s="32" t="str">
        <f>IF(Buildings!D380="","N/A",Buildings!D380)</f>
        <v>N/A</v>
      </c>
      <c r="E379" s="32" t="str">
        <f>IF(Buildings!E380="","N/A",Buildings!E380)</f>
        <v>N/A</v>
      </c>
      <c r="F379" s="32" t="str">
        <f>IF(Buildings!F380="","N/A",Buildings!F380)</f>
        <v>N/A</v>
      </c>
      <c r="G379" s="32" t="str">
        <f>IF(Buildings!G380="","N/A",Buildings!G380)</f>
        <v>N/A</v>
      </c>
      <c r="H379" s="32" t="str">
        <f t="shared" si="10"/>
        <v>N/A</v>
      </c>
      <c r="I379" s="32" t="str">
        <f>IF(Buildings!H380="","N/A",Buildings!H380)</f>
        <v>N/A</v>
      </c>
      <c r="J379" s="32" t="str">
        <f>IF(Buildings!I380="","N/A",Buildings!I380)</f>
        <v>N/A</v>
      </c>
      <c r="K379" s="362" t="str">
        <f>IF(AND(Buildings!B380="",Buildings!C380&lt;&gt;""),0,IF(Buildings!B380="","N/A",IF(ISNUMBER(Buildings!B380),Buildings!B380,0)))</f>
        <v>N/A</v>
      </c>
    </row>
    <row r="380" spans="2:11">
      <c r="B380" s="32" t="str">
        <f t="shared" si="11"/>
        <v>N/A</v>
      </c>
      <c r="C380" s="32" t="str">
        <f>IF(Buildings!C381="","N/A",Buildings!C381)</f>
        <v>N/A</v>
      </c>
      <c r="D380" s="32" t="str">
        <f>IF(Buildings!D381="","N/A",Buildings!D381)</f>
        <v>N/A</v>
      </c>
      <c r="E380" s="32" t="str">
        <f>IF(Buildings!E381="","N/A",Buildings!E381)</f>
        <v>N/A</v>
      </c>
      <c r="F380" s="32" t="str">
        <f>IF(Buildings!F381="","N/A",Buildings!F381)</f>
        <v>N/A</v>
      </c>
      <c r="G380" s="32" t="str">
        <f>IF(Buildings!G381="","N/A",Buildings!G381)</f>
        <v>N/A</v>
      </c>
      <c r="H380" s="32" t="str">
        <f t="shared" si="10"/>
        <v>N/A</v>
      </c>
      <c r="I380" s="32" t="str">
        <f>IF(Buildings!H381="","N/A",Buildings!H381)</f>
        <v>N/A</v>
      </c>
      <c r="J380" s="32" t="str">
        <f>IF(Buildings!I381="","N/A",Buildings!I381)</f>
        <v>N/A</v>
      </c>
      <c r="K380" s="362" t="str">
        <f>IF(AND(Buildings!B381="",Buildings!C381&lt;&gt;""),0,IF(Buildings!B381="","N/A",IF(ISNUMBER(Buildings!B381),Buildings!B381,0)))</f>
        <v>N/A</v>
      </c>
    </row>
    <row r="381" spans="2:11">
      <c r="B381" s="32" t="str">
        <f t="shared" si="11"/>
        <v>N/A</v>
      </c>
      <c r="C381" s="32" t="str">
        <f>IF(Buildings!C382="","N/A",Buildings!C382)</f>
        <v>N/A</v>
      </c>
      <c r="D381" s="32" t="str">
        <f>IF(Buildings!D382="","N/A",Buildings!D382)</f>
        <v>N/A</v>
      </c>
      <c r="E381" s="32" t="str">
        <f>IF(Buildings!E382="","N/A",Buildings!E382)</f>
        <v>N/A</v>
      </c>
      <c r="F381" s="32" t="str">
        <f>IF(Buildings!F382="","N/A",Buildings!F382)</f>
        <v>N/A</v>
      </c>
      <c r="G381" s="32" t="str">
        <f>IF(Buildings!G382="","N/A",Buildings!G382)</f>
        <v>N/A</v>
      </c>
      <c r="H381" s="32" t="str">
        <f t="shared" si="10"/>
        <v>N/A</v>
      </c>
      <c r="I381" s="32" t="str">
        <f>IF(Buildings!H382="","N/A",Buildings!H382)</f>
        <v>N/A</v>
      </c>
      <c r="J381" s="32" t="str">
        <f>IF(Buildings!I382="","N/A",Buildings!I382)</f>
        <v>N/A</v>
      </c>
      <c r="K381" s="362" t="str">
        <f>IF(AND(Buildings!B382="",Buildings!C382&lt;&gt;""),0,IF(Buildings!B382="","N/A",IF(ISNUMBER(Buildings!B382),Buildings!B382,0)))</f>
        <v>N/A</v>
      </c>
    </row>
    <row r="382" spans="2:11">
      <c r="B382" s="32" t="str">
        <f t="shared" si="11"/>
        <v>N/A</v>
      </c>
      <c r="C382" s="32" t="str">
        <f>IF(Buildings!C383="","N/A",Buildings!C383)</f>
        <v>N/A</v>
      </c>
      <c r="D382" s="32" t="str">
        <f>IF(Buildings!D383="","N/A",Buildings!D383)</f>
        <v>N/A</v>
      </c>
      <c r="E382" s="32" t="str">
        <f>IF(Buildings!E383="","N/A",Buildings!E383)</f>
        <v>N/A</v>
      </c>
      <c r="F382" s="32" t="str">
        <f>IF(Buildings!F383="","N/A",Buildings!F383)</f>
        <v>N/A</v>
      </c>
      <c r="G382" s="32" t="str">
        <f>IF(Buildings!G383="","N/A",Buildings!G383)</f>
        <v>N/A</v>
      </c>
      <c r="H382" s="32" t="str">
        <f t="shared" si="10"/>
        <v>N/A</v>
      </c>
      <c r="I382" s="32" t="str">
        <f>IF(Buildings!H383="","N/A",Buildings!H383)</f>
        <v>N/A</v>
      </c>
      <c r="J382" s="32" t="str">
        <f>IF(Buildings!I383="","N/A",Buildings!I383)</f>
        <v>N/A</v>
      </c>
      <c r="K382" s="362" t="str">
        <f>IF(AND(Buildings!B383="",Buildings!C383&lt;&gt;""),0,IF(Buildings!B383="","N/A",IF(ISNUMBER(Buildings!B383),Buildings!B383,0)))</f>
        <v>N/A</v>
      </c>
    </row>
    <row r="383" spans="2:11">
      <c r="B383" s="32" t="str">
        <f t="shared" si="11"/>
        <v>N/A</v>
      </c>
      <c r="C383" s="32" t="str">
        <f>IF(Buildings!C384="","N/A",Buildings!C384)</f>
        <v>N/A</v>
      </c>
      <c r="D383" s="32" t="str">
        <f>IF(Buildings!D384="","N/A",Buildings!D384)</f>
        <v>N/A</v>
      </c>
      <c r="E383" s="32" t="str">
        <f>IF(Buildings!E384="","N/A",Buildings!E384)</f>
        <v>N/A</v>
      </c>
      <c r="F383" s="32" t="str">
        <f>IF(Buildings!F384="","N/A",Buildings!F384)</f>
        <v>N/A</v>
      </c>
      <c r="G383" s="32" t="str">
        <f>IF(Buildings!G384="","N/A",Buildings!G384)</f>
        <v>N/A</v>
      </c>
      <c r="H383" s="32" t="str">
        <f t="shared" si="10"/>
        <v>N/A</v>
      </c>
      <c r="I383" s="32" t="str">
        <f>IF(Buildings!H384="","N/A",Buildings!H384)</f>
        <v>N/A</v>
      </c>
      <c r="J383" s="32" t="str">
        <f>IF(Buildings!I384="","N/A",Buildings!I384)</f>
        <v>N/A</v>
      </c>
      <c r="K383" s="362" t="str">
        <f>IF(AND(Buildings!B384="",Buildings!C384&lt;&gt;""),0,IF(Buildings!B384="","N/A",IF(ISNUMBER(Buildings!B384),Buildings!B384,0)))</f>
        <v>N/A</v>
      </c>
    </row>
    <row r="384" spans="2:11">
      <c r="B384" s="32" t="str">
        <f t="shared" si="11"/>
        <v>N/A</v>
      </c>
      <c r="C384" s="32" t="str">
        <f>IF(Buildings!C385="","N/A",Buildings!C385)</f>
        <v>N/A</v>
      </c>
      <c r="D384" s="32" t="str">
        <f>IF(Buildings!D385="","N/A",Buildings!D385)</f>
        <v>N/A</v>
      </c>
      <c r="E384" s="32" t="str">
        <f>IF(Buildings!E385="","N/A",Buildings!E385)</f>
        <v>N/A</v>
      </c>
      <c r="F384" s="32" t="str">
        <f>IF(Buildings!F385="","N/A",Buildings!F385)</f>
        <v>N/A</v>
      </c>
      <c r="G384" s="32" t="str">
        <f>IF(Buildings!G385="","N/A",Buildings!G385)</f>
        <v>N/A</v>
      </c>
      <c r="H384" s="32" t="str">
        <f t="shared" si="10"/>
        <v>N/A</v>
      </c>
      <c r="I384" s="32" t="str">
        <f>IF(Buildings!H385="","N/A",Buildings!H385)</f>
        <v>N/A</v>
      </c>
      <c r="J384" s="32" t="str">
        <f>IF(Buildings!I385="","N/A",Buildings!I385)</f>
        <v>N/A</v>
      </c>
      <c r="K384" s="362" t="str">
        <f>IF(AND(Buildings!B385="",Buildings!C385&lt;&gt;""),0,IF(Buildings!B385="","N/A",IF(ISNUMBER(Buildings!B385),Buildings!B385,0)))</f>
        <v>N/A</v>
      </c>
    </row>
    <row r="385" spans="2:11">
      <c r="B385" s="32" t="str">
        <f t="shared" si="11"/>
        <v>N/A</v>
      </c>
      <c r="C385" s="32" t="str">
        <f>IF(Buildings!C386="","N/A",Buildings!C386)</f>
        <v>N/A</v>
      </c>
      <c r="D385" s="32" t="str">
        <f>IF(Buildings!D386="","N/A",Buildings!D386)</f>
        <v>N/A</v>
      </c>
      <c r="E385" s="32" t="str">
        <f>IF(Buildings!E386="","N/A",Buildings!E386)</f>
        <v>N/A</v>
      </c>
      <c r="F385" s="32" t="str">
        <f>IF(Buildings!F386="","N/A",Buildings!F386)</f>
        <v>N/A</v>
      </c>
      <c r="G385" s="32" t="str">
        <f>IF(Buildings!G386="","N/A",Buildings!G386)</f>
        <v>N/A</v>
      </c>
      <c r="H385" s="32" t="str">
        <f t="shared" si="10"/>
        <v>N/A</v>
      </c>
      <c r="I385" s="32" t="str">
        <f>IF(Buildings!H386="","N/A",Buildings!H386)</f>
        <v>N/A</v>
      </c>
      <c r="J385" s="32" t="str">
        <f>IF(Buildings!I386="","N/A",Buildings!I386)</f>
        <v>N/A</v>
      </c>
      <c r="K385" s="362" t="str">
        <f>IF(AND(Buildings!B386="",Buildings!C386&lt;&gt;""),0,IF(Buildings!B386="","N/A",IF(ISNUMBER(Buildings!B386),Buildings!B386,0)))</f>
        <v>N/A</v>
      </c>
    </row>
    <row r="386" spans="2:11">
      <c r="B386" s="32" t="str">
        <f t="shared" si="11"/>
        <v>N/A</v>
      </c>
      <c r="C386" s="32" t="str">
        <f>IF(Buildings!C387="","N/A",Buildings!C387)</f>
        <v>N/A</v>
      </c>
      <c r="D386" s="32" t="str">
        <f>IF(Buildings!D387="","N/A",Buildings!D387)</f>
        <v>N/A</v>
      </c>
      <c r="E386" s="32" t="str">
        <f>IF(Buildings!E387="","N/A",Buildings!E387)</f>
        <v>N/A</v>
      </c>
      <c r="F386" s="32" t="str">
        <f>IF(Buildings!F387="","N/A",Buildings!F387)</f>
        <v>N/A</v>
      </c>
      <c r="G386" s="32" t="str">
        <f>IF(Buildings!G387="","N/A",Buildings!G387)</f>
        <v>N/A</v>
      </c>
      <c r="H386" s="32" t="str">
        <f t="shared" ref="H386:H449" si="12">IF(B386="N/A","N/A",UPPER(TRIM(ProbuildName)))</f>
        <v>N/A</v>
      </c>
      <c r="I386" s="32" t="str">
        <f>IF(Buildings!H387="","N/A",Buildings!H387)</f>
        <v>N/A</v>
      </c>
      <c r="J386" s="32" t="str">
        <f>IF(Buildings!I387="","N/A",Buildings!I387)</f>
        <v>N/A</v>
      </c>
      <c r="K386" s="362" t="str">
        <f>IF(AND(Buildings!B387="",Buildings!C387&lt;&gt;""),0,IF(Buildings!B387="","N/A",IF(ISNUMBER(Buildings!B387),Buildings!B387,0)))</f>
        <v>N/A</v>
      </c>
    </row>
    <row r="387" spans="2:11">
      <c r="B387" s="32" t="str">
        <f t="shared" ref="B387:B450" si="13">IF(K387="N/A","N/A","")</f>
        <v>N/A</v>
      </c>
      <c r="C387" s="32" t="str">
        <f>IF(Buildings!C388="","N/A",Buildings!C388)</f>
        <v>N/A</v>
      </c>
      <c r="D387" s="32" t="str">
        <f>IF(Buildings!D388="","N/A",Buildings!D388)</f>
        <v>N/A</v>
      </c>
      <c r="E387" s="32" t="str">
        <f>IF(Buildings!E388="","N/A",Buildings!E388)</f>
        <v>N/A</v>
      </c>
      <c r="F387" s="32" t="str">
        <f>IF(Buildings!F388="","N/A",Buildings!F388)</f>
        <v>N/A</v>
      </c>
      <c r="G387" s="32" t="str">
        <f>IF(Buildings!G388="","N/A",Buildings!G388)</f>
        <v>N/A</v>
      </c>
      <c r="H387" s="32" t="str">
        <f t="shared" si="12"/>
        <v>N/A</v>
      </c>
      <c r="I387" s="32" t="str">
        <f>IF(Buildings!H388="","N/A",Buildings!H388)</f>
        <v>N/A</v>
      </c>
      <c r="J387" s="32" t="str">
        <f>IF(Buildings!I388="","N/A",Buildings!I388)</f>
        <v>N/A</v>
      </c>
      <c r="K387" s="362" t="str">
        <f>IF(AND(Buildings!B388="",Buildings!C388&lt;&gt;""),0,IF(Buildings!B388="","N/A",IF(ISNUMBER(Buildings!B388),Buildings!B388,0)))</f>
        <v>N/A</v>
      </c>
    </row>
    <row r="388" spans="2:11">
      <c r="B388" s="32" t="str">
        <f t="shared" si="13"/>
        <v>N/A</v>
      </c>
      <c r="C388" s="32" t="str">
        <f>IF(Buildings!C389="","N/A",Buildings!C389)</f>
        <v>N/A</v>
      </c>
      <c r="D388" s="32" t="str">
        <f>IF(Buildings!D389="","N/A",Buildings!D389)</f>
        <v>N/A</v>
      </c>
      <c r="E388" s="32" t="str">
        <f>IF(Buildings!E389="","N/A",Buildings!E389)</f>
        <v>N/A</v>
      </c>
      <c r="F388" s="32" t="str">
        <f>IF(Buildings!F389="","N/A",Buildings!F389)</f>
        <v>N/A</v>
      </c>
      <c r="G388" s="32" t="str">
        <f>IF(Buildings!G389="","N/A",Buildings!G389)</f>
        <v>N/A</v>
      </c>
      <c r="H388" s="32" t="str">
        <f t="shared" si="12"/>
        <v>N/A</v>
      </c>
      <c r="I388" s="32" t="str">
        <f>IF(Buildings!H389="","N/A",Buildings!H389)</f>
        <v>N/A</v>
      </c>
      <c r="J388" s="32" t="str">
        <f>IF(Buildings!I389="","N/A",Buildings!I389)</f>
        <v>N/A</v>
      </c>
      <c r="K388" s="362" t="str">
        <f>IF(AND(Buildings!B389="",Buildings!C389&lt;&gt;""),0,IF(Buildings!B389="","N/A",IF(ISNUMBER(Buildings!B389),Buildings!B389,0)))</f>
        <v>N/A</v>
      </c>
    </row>
    <row r="389" spans="2:11">
      <c r="B389" s="32" t="str">
        <f t="shared" si="13"/>
        <v>N/A</v>
      </c>
      <c r="C389" s="32" t="str">
        <f>IF(Buildings!C390="","N/A",Buildings!C390)</f>
        <v>N/A</v>
      </c>
      <c r="D389" s="32" t="str">
        <f>IF(Buildings!D390="","N/A",Buildings!D390)</f>
        <v>N/A</v>
      </c>
      <c r="E389" s="32" t="str">
        <f>IF(Buildings!E390="","N/A",Buildings!E390)</f>
        <v>N/A</v>
      </c>
      <c r="F389" s="32" t="str">
        <f>IF(Buildings!F390="","N/A",Buildings!F390)</f>
        <v>N/A</v>
      </c>
      <c r="G389" s="32" t="str">
        <f>IF(Buildings!G390="","N/A",Buildings!G390)</f>
        <v>N/A</v>
      </c>
      <c r="H389" s="32" t="str">
        <f t="shared" si="12"/>
        <v>N/A</v>
      </c>
      <c r="I389" s="32" t="str">
        <f>IF(Buildings!H390="","N/A",Buildings!H390)</f>
        <v>N/A</v>
      </c>
      <c r="J389" s="32" t="str">
        <f>IF(Buildings!I390="","N/A",Buildings!I390)</f>
        <v>N/A</v>
      </c>
      <c r="K389" s="362" t="str">
        <f>IF(AND(Buildings!B390="",Buildings!C390&lt;&gt;""),0,IF(Buildings!B390="","N/A",IF(ISNUMBER(Buildings!B390),Buildings!B390,0)))</f>
        <v>N/A</v>
      </c>
    </row>
    <row r="390" spans="2:11">
      <c r="B390" s="32" t="str">
        <f t="shared" si="13"/>
        <v>N/A</v>
      </c>
      <c r="C390" s="32" t="str">
        <f>IF(Buildings!C391="","N/A",Buildings!C391)</f>
        <v>N/A</v>
      </c>
      <c r="D390" s="32" t="str">
        <f>IF(Buildings!D391="","N/A",Buildings!D391)</f>
        <v>N/A</v>
      </c>
      <c r="E390" s="32" t="str">
        <f>IF(Buildings!E391="","N/A",Buildings!E391)</f>
        <v>N/A</v>
      </c>
      <c r="F390" s="32" t="str">
        <f>IF(Buildings!F391="","N/A",Buildings!F391)</f>
        <v>N/A</v>
      </c>
      <c r="G390" s="32" t="str">
        <f>IF(Buildings!G391="","N/A",Buildings!G391)</f>
        <v>N/A</v>
      </c>
      <c r="H390" s="32" t="str">
        <f t="shared" si="12"/>
        <v>N/A</v>
      </c>
      <c r="I390" s="32" t="str">
        <f>IF(Buildings!H391="","N/A",Buildings!H391)</f>
        <v>N/A</v>
      </c>
      <c r="J390" s="32" t="str">
        <f>IF(Buildings!I391="","N/A",Buildings!I391)</f>
        <v>N/A</v>
      </c>
      <c r="K390" s="362" t="str">
        <f>IF(AND(Buildings!B391="",Buildings!C391&lt;&gt;""),0,IF(Buildings!B391="","N/A",IF(ISNUMBER(Buildings!B391),Buildings!B391,0)))</f>
        <v>N/A</v>
      </c>
    </row>
    <row r="391" spans="2:11">
      <c r="B391" s="32" t="str">
        <f t="shared" si="13"/>
        <v>N/A</v>
      </c>
      <c r="C391" s="32" t="str">
        <f>IF(Buildings!C392="","N/A",Buildings!C392)</f>
        <v>N/A</v>
      </c>
      <c r="D391" s="32" t="str">
        <f>IF(Buildings!D392="","N/A",Buildings!D392)</f>
        <v>N/A</v>
      </c>
      <c r="E391" s="32" t="str">
        <f>IF(Buildings!E392="","N/A",Buildings!E392)</f>
        <v>N/A</v>
      </c>
      <c r="F391" s="32" t="str">
        <f>IF(Buildings!F392="","N/A",Buildings!F392)</f>
        <v>N/A</v>
      </c>
      <c r="G391" s="32" t="str">
        <f>IF(Buildings!G392="","N/A",Buildings!G392)</f>
        <v>N/A</v>
      </c>
      <c r="H391" s="32" t="str">
        <f t="shared" si="12"/>
        <v>N/A</v>
      </c>
      <c r="I391" s="32" t="str">
        <f>IF(Buildings!H392="","N/A",Buildings!H392)</f>
        <v>N/A</v>
      </c>
      <c r="J391" s="32" t="str">
        <f>IF(Buildings!I392="","N/A",Buildings!I392)</f>
        <v>N/A</v>
      </c>
      <c r="K391" s="362" t="str">
        <f>IF(AND(Buildings!B392="",Buildings!C392&lt;&gt;""),0,IF(Buildings!B392="","N/A",IF(ISNUMBER(Buildings!B392),Buildings!B392,0)))</f>
        <v>N/A</v>
      </c>
    </row>
    <row r="392" spans="2:11">
      <c r="B392" s="32" t="str">
        <f t="shared" si="13"/>
        <v>N/A</v>
      </c>
      <c r="C392" s="32" t="str">
        <f>IF(Buildings!C393="","N/A",Buildings!C393)</f>
        <v>N/A</v>
      </c>
      <c r="D392" s="32" t="str">
        <f>IF(Buildings!D393="","N/A",Buildings!D393)</f>
        <v>N/A</v>
      </c>
      <c r="E392" s="32" t="str">
        <f>IF(Buildings!E393="","N/A",Buildings!E393)</f>
        <v>N/A</v>
      </c>
      <c r="F392" s="32" t="str">
        <f>IF(Buildings!F393="","N/A",Buildings!F393)</f>
        <v>N/A</v>
      </c>
      <c r="G392" s="32" t="str">
        <f>IF(Buildings!G393="","N/A",Buildings!G393)</f>
        <v>N/A</v>
      </c>
      <c r="H392" s="32" t="str">
        <f t="shared" si="12"/>
        <v>N/A</v>
      </c>
      <c r="I392" s="32" t="str">
        <f>IF(Buildings!H393="","N/A",Buildings!H393)</f>
        <v>N/A</v>
      </c>
      <c r="J392" s="32" t="str">
        <f>IF(Buildings!I393="","N/A",Buildings!I393)</f>
        <v>N/A</v>
      </c>
      <c r="K392" s="362" t="str">
        <f>IF(AND(Buildings!B393="",Buildings!C393&lt;&gt;""),0,IF(Buildings!B393="","N/A",IF(ISNUMBER(Buildings!B393),Buildings!B393,0)))</f>
        <v>N/A</v>
      </c>
    </row>
    <row r="393" spans="2:11">
      <c r="B393" s="32" t="str">
        <f t="shared" si="13"/>
        <v>N/A</v>
      </c>
      <c r="C393" s="32" t="str">
        <f>IF(Buildings!C394="","N/A",Buildings!C394)</f>
        <v>N/A</v>
      </c>
      <c r="D393" s="32" t="str">
        <f>IF(Buildings!D394="","N/A",Buildings!D394)</f>
        <v>N/A</v>
      </c>
      <c r="E393" s="32" t="str">
        <f>IF(Buildings!E394="","N/A",Buildings!E394)</f>
        <v>N/A</v>
      </c>
      <c r="F393" s="32" t="str">
        <f>IF(Buildings!F394="","N/A",Buildings!F394)</f>
        <v>N/A</v>
      </c>
      <c r="G393" s="32" t="str">
        <f>IF(Buildings!G394="","N/A",Buildings!G394)</f>
        <v>N/A</v>
      </c>
      <c r="H393" s="32" t="str">
        <f t="shared" si="12"/>
        <v>N/A</v>
      </c>
      <c r="I393" s="32" t="str">
        <f>IF(Buildings!H394="","N/A",Buildings!H394)</f>
        <v>N/A</v>
      </c>
      <c r="J393" s="32" t="str">
        <f>IF(Buildings!I394="","N/A",Buildings!I394)</f>
        <v>N/A</v>
      </c>
      <c r="K393" s="362" t="str">
        <f>IF(AND(Buildings!B394="",Buildings!C394&lt;&gt;""),0,IF(Buildings!B394="","N/A",IF(ISNUMBER(Buildings!B394),Buildings!B394,0)))</f>
        <v>N/A</v>
      </c>
    </row>
    <row r="394" spans="2:11">
      <c r="B394" s="32" t="str">
        <f t="shared" si="13"/>
        <v>N/A</v>
      </c>
      <c r="C394" s="32" t="str">
        <f>IF(Buildings!C395="","N/A",Buildings!C395)</f>
        <v>N/A</v>
      </c>
      <c r="D394" s="32" t="str">
        <f>IF(Buildings!D395="","N/A",Buildings!D395)</f>
        <v>N/A</v>
      </c>
      <c r="E394" s="32" t="str">
        <f>IF(Buildings!E395="","N/A",Buildings!E395)</f>
        <v>N/A</v>
      </c>
      <c r="F394" s="32" t="str">
        <f>IF(Buildings!F395="","N/A",Buildings!F395)</f>
        <v>N/A</v>
      </c>
      <c r="G394" s="32" t="str">
        <f>IF(Buildings!G395="","N/A",Buildings!G395)</f>
        <v>N/A</v>
      </c>
      <c r="H394" s="32" t="str">
        <f t="shared" si="12"/>
        <v>N/A</v>
      </c>
      <c r="I394" s="32" t="str">
        <f>IF(Buildings!H395="","N/A",Buildings!H395)</f>
        <v>N/A</v>
      </c>
      <c r="J394" s="32" t="str">
        <f>IF(Buildings!I395="","N/A",Buildings!I395)</f>
        <v>N/A</v>
      </c>
      <c r="K394" s="362" t="str">
        <f>IF(AND(Buildings!B395="",Buildings!C395&lt;&gt;""),0,IF(Buildings!B395="","N/A",IF(ISNUMBER(Buildings!B395),Buildings!B395,0)))</f>
        <v>N/A</v>
      </c>
    </row>
    <row r="395" spans="2:11">
      <c r="B395" s="32" t="str">
        <f t="shared" si="13"/>
        <v>N/A</v>
      </c>
      <c r="C395" s="32" t="str">
        <f>IF(Buildings!C396="","N/A",Buildings!C396)</f>
        <v>N/A</v>
      </c>
      <c r="D395" s="32" t="str">
        <f>IF(Buildings!D396="","N/A",Buildings!D396)</f>
        <v>N/A</v>
      </c>
      <c r="E395" s="32" t="str">
        <f>IF(Buildings!E396="","N/A",Buildings!E396)</f>
        <v>N/A</v>
      </c>
      <c r="F395" s="32" t="str">
        <f>IF(Buildings!F396="","N/A",Buildings!F396)</f>
        <v>N/A</v>
      </c>
      <c r="G395" s="32" t="str">
        <f>IF(Buildings!G396="","N/A",Buildings!G396)</f>
        <v>N/A</v>
      </c>
      <c r="H395" s="32" t="str">
        <f t="shared" si="12"/>
        <v>N/A</v>
      </c>
      <c r="I395" s="32" t="str">
        <f>IF(Buildings!H396="","N/A",Buildings!H396)</f>
        <v>N/A</v>
      </c>
      <c r="J395" s="32" t="str">
        <f>IF(Buildings!I396="","N/A",Buildings!I396)</f>
        <v>N/A</v>
      </c>
      <c r="K395" s="362" t="str">
        <f>IF(AND(Buildings!B396="",Buildings!C396&lt;&gt;""),0,IF(Buildings!B396="","N/A",IF(ISNUMBER(Buildings!B396),Buildings!B396,0)))</f>
        <v>N/A</v>
      </c>
    </row>
    <row r="396" spans="2:11">
      <c r="B396" s="32" t="str">
        <f t="shared" si="13"/>
        <v>N/A</v>
      </c>
      <c r="C396" s="32" t="str">
        <f>IF(Buildings!C397="","N/A",Buildings!C397)</f>
        <v>N/A</v>
      </c>
      <c r="D396" s="32" t="str">
        <f>IF(Buildings!D397="","N/A",Buildings!D397)</f>
        <v>N/A</v>
      </c>
      <c r="E396" s="32" t="str">
        <f>IF(Buildings!E397="","N/A",Buildings!E397)</f>
        <v>N/A</v>
      </c>
      <c r="F396" s="32" t="str">
        <f>IF(Buildings!F397="","N/A",Buildings!F397)</f>
        <v>N/A</v>
      </c>
      <c r="G396" s="32" t="str">
        <f>IF(Buildings!G397="","N/A",Buildings!G397)</f>
        <v>N/A</v>
      </c>
      <c r="H396" s="32" t="str">
        <f t="shared" si="12"/>
        <v>N/A</v>
      </c>
      <c r="I396" s="32" t="str">
        <f>IF(Buildings!H397="","N/A",Buildings!H397)</f>
        <v>N/A</v>
      </c>
      <c r="J396" s="32" t="str">
        <f>IF(Buildings!I397="","N/A",Buildings!I397)</f>
        <v>N/A</v>
      </c>
      <c r="K396" s="362" t="str">
        <f>IF(AND(Buildings!B397="",Buildings!C397&lt;&gt;""),0,IF(Buildings!B397="","N/A",IF(ISNUMBER(Buildings!B397),Buildings!B397,0)))</f>
        <v>N/A</v>
      </c>
    </row>
    <row r="397" spans="2:11">
      <c r="B397" s="32" t="str">
        <f t="shared" si="13"/>
        <v>N/A</v>
      </c>
      <c r="C397" s="32" t="str">
        <f>IF(Buildings!C398="","N/A",Buildings!C398)</f>
        <v>N/A</v>
      </c>
      <c r="D397" s="32" t="str">
        <f>IF(Buildings!D398="","N/A",Buildings!D398)</f>
        <v>N/A</v>
      </c>
      <c r="E397" s="32" t="str">
        <f>IF(Buildings!E398="","N/A",Buildings!E398)</f>
        <v>N/A</v>
      </c>
      <c r="F397" s="32" t="str">
        <f>IF(Buildings!F398="","N/A",Buildings!F398)</f>
        <v>N/A</v>
      </c>
      <c r="G397" s="32" t="str">
        <f>IF(Buildings!G398="","N/A",Buildings!G398)</f>
        <v>N/A</v>
      </c>
      <c r="H397" s="32" t="str">
        <f t="shared" si="12"/>
        <v>N/A</v>
      </c>
      <c r="I397" s="32" t="str">
        <f>IF(Buildings!H398="","N/A",Buildings!H398)</f>
        <v>N/A</v>
      </c>
      <c r="J397" s="32" t="str">
        <f>IF(Buildings!I398="","N/A",Buildings!I398)</f>
        <v>N/A</v>
      </c>
      <c r="K397" s="362" t="str">
        <f>IF(AND(Buildings!B398="",Buildings!C398&lt;&gt;""),0,IF(Buildings!B398="","N/A",IF(ISNUMBER(Buildings!B398),Buildings!B398,0)))</f>
        <v>N/A</v>
      </c>
    </row>
    <row r="398" spans="2:11">
      <c r="B398" s="32" t="str">
        <f t="shared" si="13"/>
        <v>N/A</v>
      </c>
      <c r="C398" s="32" t="str">
        <f>IF(Buildings!C399="","N/A",Buildings!C399)</f>
        <v>N/A</v>
      </c>
      <c r="D398" s="32" t="str">
        <f>IF(Buildings!D399="","N/A",Buildings!D399)</f>
        <v>N/A</v>
      </c>
      <c r="E398" s="32" t="str">
        <f>IF(Buildings!E399="","N/A",Buildings!E399)</f>
        <v>N/A</v>
      </c>
      <c r="F398" s="32" t="str">
        <f>IF(Buildings!F399="","N/A",Buildings!F399)</f>
        <v>N/A</v>
      </c>
      <c r="G398" s="32" t="str">
        <f>IF(Buildings!G399="","N/A",Buildings!G399)</f>
        <v>N/A</v>
      </c>
      <c r="H398" s="32" t="str">
        <f t="shared" si="12"/>
        <v>N/A</v>
      </c>
      <c r="I398" s="32" t="str">
        <f>IF(Buildings!H399="","N/A",Buildings!H399)</f>
        <v>N/A</v>
      </c>
      <c r="J398" s="32" t="str">
        <f>IF(Buildings!I399="","N/A",Buildings!I399)</f>
        <v>N/A</v>
      </c>
      <c r="K398" s="362" t="str">
        <f>IF(AND(Buildings!B399="",Buildings!C399&lt;&gt;""),0,IF(Buildings!B399="","N/A",IF(ISNUMBER(Buildings!B399),Buildings!B399,0)))</f>
        <v>N/A</v>
      </c>
    </row>
    <row r="399" spans="2:11">
      <c r="B399" s="32" t="str">
        <f t="shared" si="13"/>
        <v>N/A</v>
      </c>
      <c r="C399" s="32" t="str">
        <f>IF(Buildings!C400="","N/A",Buildings!C400)</f>
        <v>N/A</v>
      </c>
      <c r="D399" s="32" t="str">
        <f>IF(Buildings!D400="","N/A",Buildings!D400)</f>
        <v>N/A</v>
      </c>
      <c r="E399" s="32" t="str">
        <f>IF(Buildings!E400="","N/A",Buildings!E400)</f>
        <v>N/A</v>
      </c>
      <c r="F399" s="32" t="str">
        <f>IF(Buildings!F400="","N/A",Buildings!F400)</f>
        <v>N/A</v>
      </c>
      <c r="G399" s="32" t="str">
        <f>IF(Buildings!G400="","N/A",Buildings!G400)</f>
        <v>N/A</v>
      </c>
      <c r="H399" s="32" t="str">
        <f t="shared" si="12"/>
        <v>N/A</v>
      </c>
      <c r="I399" s="32" t="str">
        <f>IF(Buildings!H400="","N/A",Buildings!H400)</f>
        <v>N/A</v>
      </c>
      <c r="J399" s="32" t="str">
        <f>IF(Buildings!I400="","N/A",Buildings!I400)</f>
        <v>N/A</v>
      </c>
      <c r="K399" s="362" t="str">
        <f>IF(AND(Buildings!B400="",Buildings!C400&lt;&gt;""),0,IF(Buildings!B400="","N/A",IF(ISNUMBER(Buildings!B400),Buildings!B400,0)))</f>
        <v>N/A</v>
      </c>
    </row>
    <row r="400" spans="2:11">
      <c r="B400" s="32" t="str">
        <f t="shared" si="13"/>
        <v>N/A</v>
      </c>
      <c r="C400" s="32" t="str">
        <f>IF(Buildings!C401="","N/A",Buildings!C401)</f>
        <v>N/A</v>
      </c>
      <c r="D400" s="32" t="str">
        <f>IF(Buildings!D401="","N/A",Buildings!D401)</f>
        <v>N/A</v>
      </c>
      <c r="E400" s="32" t="str">
        <f>IF(Buildings!E401="","N/A",Buildings!E401)</f>
        <v>N/A</v>
      </c>
      <c r="F400" s="32" t="str">
        <f>IF(Buildings!F401="","N/A",Buildings!F401)</f>
        <v>N/A</v>
      </c>
      <c r="G400" s="32" t="str">
        <f>IF(Buildings!G401="","N/A",Buildings!G401)</f>
        <v>N/A</v>
      </c>
      <c r="H400" s="32" t="str">
        <f t="shared" si="12"/>
        <v>N/A</v>
      </c>
      <c r="I400" s="32" t="str">
        <f>IF(Buildings!H401="","N/A",Buildings!H401)</f>
        <v>N/A</v>
      </c>
      <c r="J400" s="32" t="str">
        <f>IF(Buildings!I401="","N/A",Buildings!I401)</f>
        <v>N/A</v>
      </c>
      <c r="K400" s="362" t="str">
        <f>IF(AND(Buildings!B401="",Buildings!C401&lt;&gt;""),0,IF(Buildings!B401="","N/A",IF(ISNUMBER(Buildings!B401),Buildings!B401,0)))</f>
        <v>N/A</v>
      </c>
    </row>
    <row r="401" spans="2:11">
      <c r="B401" s="32" t="str">
        <f t="shared" si="13"/>
        <v>N/A</v>
      </c>
      <c r="C401" s="32" t="str">
        <f>IF(Buildings!C402="","N/A",Buildings!C402)</f>
        <v>N/A</v>
      </c>
      <c r="D401" s="32" t="str">
        <f>IF(Buildings!D402="","N/A",Buildings!D402)</f>
        <v>N/A</v>
      </c>
      <c r="E401" s="32" t="str">
        <f>IF(Buildings!E402="","N/A",Buildings!E402)</f>
        <v>N/A</v>
      </c>
      <c r="F401" s="32" t="str">
        <f>IF(Buildings!F402="","N/A",Buildings!F402)</f>
        <v>N/A</v>
      </c>
      <c r="G401" s="32" t="str">
        <f>IF(Buildings!G402="","N/A",Buildings!G402)</f>
        <v>N/A</v>
      </c>
      <c r="H401" s="32" t="str">
        <f t="shared" si="12"/>
        <v>N/A</v>
      </c>
      <c r="I401" s="32" t="str">
        <f>IF(Buildings!H402="","N/A",Buildings!H402)</f>
        <v>N/A</v>
      </c>
      <c r="J401" s="32" t="str">
        <f>IF(Buildings!I402="","N/A",Buildings!I402)</f>
        <v>N/A</v>
      </c>
      <c r="K401" s="362" t="str">
        <f>IF(AND(Buildings!B402="",Buildings!C402&lt;&gt;""),0,IF(Buildings!B402="","N/A",IF(ISNUMBER(Buildings!B402),Buildings!B402,0)))</f>
        <v>N/A</v>
      </c>
    </row>
    <row r="402" spans="2:11">
      <c r="B402" s="32" t="str">
        <f t="shared" si="13"/>
        <v>N/A</v>
      </c>
      <c r="C402" s="32" t="str">
        <f>IF(Buildings!C403="","N/A",Buildings!C403)</f>
        <v>N/A</v>
      </c>
      <c r="D402" s="32" t="str">
        <f>IF(Buildings!D403="","N/A",Buildings!D403)</f>
        <v>N/A</v>
      </c>
      <c r="E402" s="32" t="str">
        <f>IF(Buildings!E403="","N/A",Buildings!E403)</f>
        <v>N/A</v>
      </c>
      <c r="F402" s="32" t="str">
        <f>IF(Buildings!F403="","N/A",Buildings!F403)</f>
        <v>N/A</v>
      </c>
      <c r="G402" s="32" t="str">
        <f>IF(Buildings!G403="","N/A",Buildings!G403)</f>
        <v>N/A</v>
      </c>
      <c r="H402" s="32" t="str">
        <f t="shared" si="12"/>
        <v>N/A</v>
      </c>
      <c r="I402" s="32" t="str">
        <f>IF(Buildings!H403="","N/A",Buildings!H403)</f>
        <v>N/A</v>
      </c>
      <c r="J402" s="32" t="str">
        <f>IF(Buildings!I403="","N/A",Buildings!I403)</f>
        <v>N/A</v>
      </c>
      <c r="K402" s="362" t="str">
        <f>IF(AND(Buildings!B403="",Buildings!C403&lt;&gt;""),0,IF(Buildings!B403="","N/A",IF(ISNUMBER(Buildings!B403),Buildings!B403,0)))</f>
        <v>N/A</v>
      </c>
    </row>
    <row r="403" spans="2:11">
      <c r="B403" s="32" t="str">
        <f t="shared" si="13"/>
        <v>N/A</v>
      </c>
      <c r="C403" s="32" t="str">
        <f>IF(Buildings!C404="","N/A",Buildings!C404)</f>
        <v>N/A</v>
      </c>
      <c r="D403" s="32" t="str">
        <f>IF(Buildings!D404="","N/A",Buildings!D404)</f>
        <v>N/A</v>
      </c>
      <c r="E403" s="32" t="str">
        <f>IF(Buildings!E404="","N/A",Buildings!E404)</f>
        <v>N/A</v>
      </c>
      <c r="F403" s="32" t="str">
        <f>IF(Buildings!F404="","N/A",Buildings!F404)</f>
        <v>N/A</v>
      </c>
      <c r="G403" s="32" t="str">
        <f>IF(Buildings!G404="","N/A",Buildings!G404)</f>
        <v>N/A</v>
      </c>
      <c r="H403" s="32" t="str">
        <f t="shared" si="12"/>
        <v>N/A</v>
      </c>
      <c r="I403" s="32" t="str">
        <f>IF(Buildings!H404="","N/A",Buildings!H404)</f>
        <v>N/A</v>
      </c>
      <c r="J403" s="32" t="str">
        <f>IF(Buildings!I404="","N/A",Buildings!I404)</f>
        <v>N/A</v>
      </c>
      <c r="K403" s="362" t="str">
        <f>IF(AND(Buildings!B404="",Buildings!C404&lt;&gt;""),0,IF(Buildings!B404="","N/A",IF(ISNUMBER(Buildings!B404),Buildings!B404,0)))</f>
        <v>N/A</v>
      </c>
    </row>
    <row r="404" spans="2:11">
      <c r="B404" s="32" t="str">
        <f t="shared" si="13"/>
        <v>N/A</v>
      </c>
      <c r="C404" s="32" t="str">
        <f>IF(Buildings!C405="","N/A",Buildings!C405)</f>
        <v>N/A</v>
      </c>
      <c r="D404" s="32" t="str">
        <f>IF(Buildings!D405="","N/A",Buildings!D405)</f>
        <v>N/A</v>
      </c>
      <c r="E404" s="32" t="str">
        <f>IF(Buildings!E405="","N/A",Buildings!E405)</f>
        <v>N/A</v>
      </c>
      <c r="F404" s="32" t="str">
        <f>IF(Buildings!F405="","N/A",Buildings!F405)</f>
        <v>N/A</v>
      </c>
      <c r="G404" s="32" t="str">
        <f>IF(Buildings!G405="","N/A",Buildings!G405)</f>
        <v>N/A</v>
      </c>
      <c r="H404" s="32" t="str">
        <f t="shared" si="12"/>
        <v>N/A</v>
      </c>
      <c r="I404" s="32" t="str">
        <f>IF(Buildings!H405="","N/A",Buildings!H405)</f>
        <v>N/A</v>
      </c>
      <c r="J404" s="32" t="str">
        <f>IF(Buildings!I405="","N/A",Buildings!I405)</f>
        <v>N/A</v>
      </c>
      <c r="K404" s="362" t="str">
        <f>IF(AND(Buildings!B405="",Buildings!C405&lt;&gt;""),0,IF(Buildings!B405="","N/A",IF(ISNUMBER(Buildings!B405),Buildings!B405,0)))</f>
        <v>N/A</v>
      </c>
    </row>
    <row r="405" spans="2:11">
      <c r="B405" s="32" t="str">
        <f t="shared" si="13"/>
        <v>N/A</v>
      </c>
      <c r="C405" s="32" t="str">
        <f>IF(Buildings!C406="","N/A",Buildings!C406)</f>
        <v>N/A</v>
      </c>
      <c r="D405" s="32" t="str">
        <f>IF(Buildings!D406="","N/A",Buildings!D406)</f>
        <v>N/A</v>
      </c>
      <c r="E405" s="32" t="str">
        <f>IF(Buildings!E406="","N/A",Buildings!E406)</f>
        <v>N/A</v>
      </c>
      <c r="F405" s="32" t="str">
        <f>IF(Buildings!F406="","N/A",Buildings!F406)</f>
        <v>N/A</v>
      </c>
      <c r="G405" s="32" t="str">
        <f>IF(Buildings!G406="","N/A",Buildings!G406)</f>
        <v>N/A</v>
      </c>
      <c r="H405" s="32" t="str">
        <f t="shared" si="12"/>
        <v>N/A</v>
      </c>
      <c r="I405" s="32" t="str">
        <f>IF(Buildings!H406="","N/A",Buildings!H406)</f>
        <v>N/A</v>
      </c>
      <c r="J405" s="32" t="str">
        <f>IF(Buildings!I406="","N/A",Buildings!I406)</f>
        <v>N/A</v>
      </c>
      <c r="K405" s="362" t="str">
        <f>IF(AND(Buildings!B406="",Buildings!C406&lt;&gt;""),0,IF(Buildings!B406="","N/A",IF(ISNUMBER(Buildings!B406),Buildings!B406,0)))</f>
        <v>N/A</v>
      </c>
    </row>
    <row r="406" spans="2:11">
      <c r="B406" s="32" t="str">
        <f t="shared" si="13"/>
        <v>N/A</v>
      </c>
      <c r="C406" s="32" t="str">
        <f>IF(Buildings!C407="","N/A",Buildings!C407)</f>
        <v>N/A</v>
      </c>
      <c r="D406" s="32" t="str">
        <f>IF(Buildings!D407="","N/A",Buildings!D407)</f>
        <v>N/A</v>
      </c>
      <c r="E406" s="32" t="str">
        <f>IF(Buildings!E407="","N/A",Buildings!E407)</f>
        <v>N/A</v>
      </c>
      <c r="F406" s="32" t="str">
        <f>IF(Buildings!F407="","N/A",Buildings!F407)</f>
        <v>N/A</v>
      </c>
      <c r="G406" s="32" t="str">
        <f>IF(Buildings!G407="","N/A",Buildings!G407)</f>
        <v>N/A</v>
      </c>
      <c r="H406" s="32" t="str">
        <f t="shared" si="12"/>
        <v>N/A</v>
      </c>
      <c r="I406" s="32" t="str">
        <f>IF(Buildings!H407="","N/A",Buildings!H407)</f>
        <v>N/A</v>
      </c>
      <c r="J406" s="32" t="str">
        <f>IF(Buildings!I407="","N/A",Buildings!I407)</f>
        <v>N/A</v>
      </c>
      <c r="K406" s="362" t="str">
        <f>IF(AND(Buildings!B407="",Buildings!C407&lt;&gt;""),0,IF(Buildings!B407="","N/A",IF(ISNUMBER(Buildings!B407),Buildings!B407,0)))</f>
        <v>N/A</v>
      </c>
    </row>
    <row r="407" spans="2:11">
      <c r="B407" s="32" t="str">
        <f t="shared" si="13"/>
        <v>N/A</v>
      </c>
      <c r="C407" s="32" t="str">
        <f>IF(Buildings!C408="","N/A",Buildings!C408)</f>
        <v>N/A</v>
      </c>
      <c r="D407" s="32" t="str">
        <f>IF(Buildings!D408="","N/A",Buildings!D408)</f>
        <v>N/A</v>
      </c>
      <c r="E407" s="32" t="str">
        <f>IF(Buildings!E408="","N/A",Buildings!E408)</f>
        <v>N/A</v>
      </c>
      <c r="F407" s="32" t="str">
        <f>IF(Buildings!F408="","N/A",Buildings!F408)</f>
        <v>N/A</v>
      </c>
      <c r="G407" s="32" t="str">
        <f>IF(Buildings!G408="","N/A",Buildings!G408)</f>
        <v>N/A</v>
      </c>
      <c r="H407" s="32" t="str">
        <f t="shared" si="12"/>
        <v>N/A</v>
      </c>
      <c r="I407" s="32" t="str">
        <f>IF(Buildings!H408="","N/A",Buildings!H408)</f>
        <v>N/A</v>
      </c>
      <c r="J407" s="32" t="str">
        <f>IF(Buildings!I408="","N/A",Buildings!I408)</f>
        <v>N/A</v>
      </c>
      <c r="K407" s="362" t="str">
        <f>IF(AND(Buildings!B408="",Buildings!C408&lt;&gt;""),0,IF(Buildings!B408="","N/A",IF(ISNUMBER(Buildings!B408),Buildings!B408,0)))</f>
        <v>N/A</v>
      </c>
    </row>
    <row r="408" spans="2:11">
      <c r="B408" s="32" t="str">
        <f t="shared" si="13"/>
        <v>N/A</v>
      </c>
      <c r="C408" s="32" t="str">
        <f>IF(Buildings!C409="","N/A",Buildings!C409)</f>
        <v>N/A</v>
      </c>
      <c r="D408" s="32" t="str">
        <f>IF(Buildings!D409="","N/A",Buildings!D409)</f>
        <v>N/A</v>
      </c>
      <c r="E408" s="32" t="str">
        <f>IF(Buildings!E409="","N/A",Buildings!E409)</f>
        <v>N/A</v>
      </c>
      <c r="F408" s="32" t="str">
        <f>IF(Buildings!F409="","N/A",Buildings!F409)</f>
        <v>N/A</v>
      </c>
      <c r="G408" s="32" t="str">
        <f>IF(Buildings!G409="","N/A",Buildings!G409)</f>
        <v>N/A</v>
      </c>
      <c r="H408" s="32" t="str">
        <f t="shared" si="12"/>
        <v>N/A</v>
      </c>
      <c r="I408" s="32" t="str">
        <f>IF(Buildings!H409="","N/A",Buildings!H409)</f>
        <v>N/A</v>
      </c>
      <c r="J408" s="32" t="str">
        <f>IF(Buildings!I409="","N/A",Buildings!I409)</f>
        <v>N/A</v>
      </c>
      <c r="K408" s="362" t="str">
        <f>IF(AND(Buildings!B409="",Buildings!C409&lt;&gt;""),0,IF(Buildings!B409="","N/A",IF(ISNUMBER(Buildings!B409),Buildings!B409,0)))</f>
        <v>N/A</v>
      </c>
    </row>
    <row r="409" spans="2:11">
      <c r="B409" s="32" t="str">
        <f t="shared" si="13"/>
        <v>N/A</v>
      </c>
      <c r="C409" s="32" t="str">
        <f>IF(Buildings!C410="","N/A",Buildings!C410)</f>
        <v>N/A</v>
      </c>
      <c r="D409" s="32" t="str">
        <f>IF(Buildings!D410="","N/A",Buildings!D410)</f>
        <v>N/A</v>
      </c>
      <c r="E409" s="32" t="str">
        <f>IF(Buildings!E410="","N/A",Buildings!E410)</f>
        <v>N/A</v>
      </c>
      <c r="F409" s="32" t="str">
        <f>IF(Buildings!F410="","N/A",Buildings!F410)</f>
        <v>N/A</v>
      </c>
      <c r="G409" s="32" t="str">
        <f>IF(Buildings!G410="","N/A",Buildings!G410)</f>
        <v>N/A</v>
      </c>
      <c r="H409" s="32" t="str">
        <f t="shared" si="12"/>
        <v>N/A</v>
      </c>
      <c r="I409" s="32" t="str">
        <f>IF(Buildings!H410="","N/A",Buildings!H410)</f>
        <v>N/A</v>
      </c>
      <c r="J409" s="32" t="str">
        <f>IF(Buildings!I410="","N/A",Buildings!I410)</f>
        <v>N/A</v>
      </c>
      <c r="K409" s="362" t="str">
        <f>IF(AND(Buildings!B410="",Buildings!C410&lt;&gt;""),0,IF(Buildings!B410="","N/A",IF(ISNUMBER(Buildings!B410),Buildings!B410,0)))</f>
        <v>N/A</v>
      </c>
    </row>
    <row r="410" spans="2:11">
      <c r="B410" s="32" t="str">
        <f t="shared" si="13"/>
        <v>N/A</v>
      </c>
      <c r="C410" s="32" t="str">
        <f>IF(Buildings!C411="","N/A",Buildings!C411)</f>
        <v>N/A</v>
      </c>
      <c r="D410" s="32" t="str">
        <f>IF(Buildings!D411="","N/A",Buildings!D411)</f>
        <v>N/A</v>
      </c>
      <c r="E410" s="32" t="str">
        <f>IF(Buildings!E411="","N/A",Buildings!E411)</f>
        <v>N/A</v>
      </c>
      <c r="F410" s="32" t="str">
        <f>IF(Buildings!F411="","N/A",Buildings!F411)</f>
        <v>N/A</v>
      </c>
      <c r="G410" s="32" t="str">
        <f>IF(Buildings!G411="","N/A",Buildings!G411)</f>
        <v>N/A</v>
      </c>
      <c r="H410" s="32" t="str">
        <f t="shared" si="12"/>
        <v>N/A</v>
      </c>
      <c r="I410" s="32" t="str">
        <f>IF(Buildings!H411="","N/A",Buildings!H411)</f>
        <v>N/A</v>
      </c>
      <c r="J410" s="32" t="str">
        <f>IF(Buildings!I411="","N/A",Buildings!I411)</f>
        <v>N/A</v>
      </c>
      <c r="K410" s="362" t="str">
        <f>IF(AND(Buildings!B411="",Buildings!C411&lt;&gt;""),0,IF(Buildings!B411="","N/A",IF(ISNUMBER(Buildings!B411),Buildings!B411,0)))</f>
        <v>N/A</v>
      </c>
    </row>
    <row r="411" spans="2:11">
      <c r="B411" s="32" t="str">
        <f t="shared" si="13"/>
        <v>N/A</v>
      </c>
      <c r="C411" s="32" t="str">
        <f>IF(Buildings!C412="","N/A",Buildings!C412)</f>
        <v>N/A</v>
      </c>
      <c r="D411" s="32" t="str">
        <f>IF(Buildings!D412="","N/A",Buildings!D412)</f>
        <v>N/A</v>
      </c>
      <c r="E411" s="32" t="str">
        <f>IF(Buildings!E412="","N/A",Buildings!E412)</f>
        <v>N/A</v>
      </c>
      <c r="F411" s="32" t="str">
        <f>IF(Buildings!F412="","N/A",Buildings!F412)</f>
        <v>N/A</v>
      </c>
      <c r="G411" s="32" t="str">
        <f>IF(Buildings!G412="","N/A",Buildings!G412)</f>
        <v>N/A</v>
      </c>
      <c r="H411" s="32" t="str">
        <f t="shared" si="12"/>
        <v>N/A</v>
      </c>
      <c r="I411" s="32" t="str">
        <f>IF(Buildings!H412="","N/A",Buildings!H412)</f>
        <v>N/A</v>
      </c>
      <c r="J411" s="32" t="str">
        <f>IF(Buildings!I412="","N/A",Buildings!I412)</f>
        <v>N/A</v>
      </c>
      <c r="K411" s="362" t="str">
        <f>IF(AND(Buildings!B412="",Buildings!C412&lt;&gt;""),0,IF(Buildings!B412="","N/A",IF(ISNUMBER(Buildings!B412),Buildings!B412,0)))</f>
        <v>N/A</v>
      </c>
    </row>
    <row r="412" spans="2:11">
      <c r="B412" s="32" t="str">
        <f t="shared" si="13"/>
        <v>N/A</v>
      </c>
      <c r="C412" s="32" t="str">
        <f>IF(Buildings!C413="","N/A",Buildings!C413)</f>
        <v>N/A</v>
      </c>
      <c r="D412" s="32" t="str">
        <f>IF(Buildings!D413="","N/A",Buildings!D413)</f>
        <v>N/A</v>
      </c>
      <c r="E412" s="32" t="str">
        <f>IF(Buildings!E413="","N/A",Buildings!E413)</f>
        <v>N/A</v>
      </c>
      <c r="F412" s="32" t="str">
        <f>IF(Buildings!F413="","N/A",Buildings!F413)</f>
        <v>N/A</v>
      </c>
      <c r="G412" s="32" t="str">
        <f>IF(Buildings!G413="","N/A",Buildings!G413)</f>
        <v>N/A</v>
      </c>
      <c r="H412" s="32" t="str">
        <f t="shared" si="12"/>
        <v>N/A</v>
      </c>
      <c r="I412" s="32" t="str">
        <f>IF(Buildings!H413="","N/A",Buildings!H413)</f>
        <v>N/A</v>
      </c>
      <c r="J412" s="32" t="str">
        <f>IF(Buildings!I413="","N/A",Buildings!I413)</f>
        <v>N/A</v>
      </c>
      <c r="K412" s="362" t="str">
        <f>IF(AND(Buildings!B413="",Buildings!C413&lt;&gt;""),0,IF(Buildings!B413="","N/A",IF(ISNUMBER(Buildings!B413),Buildings!B413,0)))</f>
        <v>N/A</v>
      </c>
    </row>
    <row r="413" spans="2:11">
      <c r="B413" s="32" t="str">
        <f t="shared" si="13"/>
        <v>N/A</v>
      </c>
      <c r="C413" s="32" t="str">
        <f>IF(Buildings!C414="","N/A",Buildings!C414)</f>
        <v>N/A</v>
      </c>
      <c r="D413" s="32" t="str">
        <f>IF(Buildings!D414="","N/A",Buildings!D414)</f>
        <v>N/A</v>
      </c>
      <c r="E413" s="32" t="str">
        <f>IF(Buildings!E414="","N/A",Buildings!E414)</f>
        <v>N/A</v>
      </c>
      <c r="F413" s="32" t="str">
        <f>IF(Buildings!F414="","N/A",Buildings!F414)</f>
        <v>N/A</v>
      </c>
      <c r="G413" s="32" t="str">
        <f>IF(Buildings!G414="","N/A",Buildings!G414)</f>
        <v>N/A</v>
      </c>
      <c r="H413" s="32" t="str">
        <f t="shared" si="12"/>
        <v>N/A</v>
      </c>
      <c r="I413" s="32" t="str">
        <f>IF(Buildings!H414="","N/A",Buildings!H414)</f>
        <v>N/A</v>
      </c>
      <c r="J413" s="32" t="str">
        <f>IF(Buildings!I414="","N/A",Buildings!I414)</f>
        <v>N/A</v>
      </c>
      <c r="K413" s="362" t="str">
        <f>IF(AND(Buildings!B414="",Buildings!C414&lt;&gt;""),0,IF(Buildings!B414="","N/A",IF(ISNUMBER(Buildings!B414),Buildings!B414,0)))</f>
        <v>N/A</v>
      </c>
    </row>
    <row r="414" spans="2:11">
      <c r="B414" s="32" t="str">
        <f t="shared" si="13"/>
        <v>N/A</v>
      </c>
      <c r="C414" s="32" t="str">
        <f>IF(Buildings!C415="","N/A",Buildings!C415)</f>
        <v>N/A</v>
      </c>
      <c r="D414" s="32" t="str">
        <f>IF(Buildings!D415="","N/A",Buildings!D415)</f>
        <v>N/A</v>
      </c>
      <c r="E414" s="32" t="str">
        <f>IF(Buildings!E415="","N/A",Buildings!E415)</f>
        <v>N/A</v>
      </c>
      <c r="F414" s="32" t="str">
        <f>IF(Buildings!F415="","N/A",Buildings!F415)</f>
        <v>N/A</v>
      </c>
      <c r="G414" s="32" t="str">
        <f>IF(Buildings!G415="","N/A",Buildings!G415)</f>
        <v>N/A</v>
      </c>
      <c r="H414" s="32" t="str">
        <f t="shared" si="12"/>
        <v>N/A</v>
      </c>
      <c r="I414" s="32" t="str">
        <f>IF(Buildings!H415="","N/A",Buildings!H415)</f>
        <v>N/A</v>
      </c>
      <c r="J414" s="32" t="str">
        <f>IF(Buildings!I415="","N/A",Buildings!I415)</f>
        <v>N/A</v>
      </c>
      <c r="K414" s="362" t="str">
        <f>IF(AND(Buildings!B415="",Buildings!C415&lt;&gt;""),0,IF(Buildings!B415="","N/A",IF(ISNUMBER(Buildings!B415),Buildings!B415,0)))</f>
        <v>N/A</v>
      </c>
    </row>
    <row r="415" spans="2:11">
      <c r="B415" s="32" t="str">
        <f t="shared" si="13"/>
        <v>N/A</v>
      </c>
      <c r="C415" s="32" t="str">
        <f>IF(Buildings!C416="","N/A",Buildings!C416)</f>
        <v>N/A</v>
      </c>
      <c r="D415" s="32" t="str">
        <f>IF(Buildings!D416="","N/A",Buildings!D416)</f>
        <v>N/A</v>
      </c>
      <c r="E415" s="32" t="str">
        <f>IF(Buildings!E416="","N/A",Buildings!E416)</f>
        <v>N/A</v>
      </c>
      <c r="F415" s="32" t="str">
        <f>IF(Buildings!F416="","N/A",Buildings!F416)</f>
        <v>N/A</v>
      </c>
      <c r="G415" s="32" t="str">
        <f>IF(Buildings!G416="","N/A",Buildings!G416)</f>
        <v>N/A</v>
      </c>
      <c r="H415" s="32" t="str">
        <f t="shared" si="12"/>
        <v>N/A</v>
      </c>
      <c r="I415" s="32" t="str">
        <f>IF(Buildings!H416="","N/A",Buildings!H416)</f>
        <v>N/A</v>
      </c>
      <c r="J415" s="32" t="str">
        <f>IF(Buildings!I416="","N/A",Buildings!I416)</f>
        <v>N/A</v>
      </c>
      <c r="K415" s="362" t="str">
        <f>IF(AND(Buildings!B416="",Buildings!C416&lt;&gt;""),0,IF(Buildings!B416="","N/A",IF(ISNUMBER(Buildings!B416),Buildings!B416,0)))</f>
        <v>N/A</v>
      </c>
    </row>
    <row r="416" spans="2:11">
      <c r="B416" s="32" t="str">
        <f t="shared" si="13"/>
        <v>N/A</v>
      </c>
      <c r="C416" s="32" t="str">
        <f>IF(Buildings!C417="","N/A",Buildings!C417)</f>
        <v>N/A</v>
      </c>
      <c r="D416" s="32" t="str">
        <f>IF(Buildings!D417="","N/A",Buildings!D417)</f>
        <v>N/A</v>
      </c>
      <c r="E416" s="32" t="str">
        <f>IF(Buildings!E417="","N/A",Buildings!E417)</f>
        <v>N/A</v>
      </c>
      <c r="F416" s="32" t="str">
        <f>IF(Buildings!F417="","N/A",Buildings!F417)</f>
        <v>N/A</v>
      </c>
      <c r="G416" s="32" t="str">
        <f>IF(Buildings!G417="","N/A",Buildings!G417)</f>
        <v>N/A</v>
      </c>
      <c r="H416" s="32" t="str">
        <f t="shared" si="12"/>
        <v>N/A</v>
      </c>
      <c r="I416" s="32" t="str">
        <f>IF(Buildings!H417="","N/A",Buildings!H417)</f>
        <v>N/A</v>
      </c>
      <c r="J416" s="32" t="str">
        <f>IF(Buildings!I417="","N/A",Buildings!I417)</f>
        <v>N/A</v>
      </c>
      <c r="K416" s="362" t="str">
        <f>IF(AND(Buildings!B417="",Buildings!C417&lt;&gt;""),0,IF(Buildings!B417="","N/A",IF(ISNUMBER(Buildings!B417),Buildings!B417,0)))</f>
        <v>N/A</v>
      </c>
    </row>
    <row r="417" spans="2:11">
      <c r="B417" s="32" t="str">
        <f t="shared" si="13"/>
        <v>N/A</v>
      </c>
      <c r="C417" s="32" t="str">
        <f>IF(Buildings!C418="","N/A",Buildings!C418)</f>
        <v>N/A</v>
      </c>
      <c r="D417" s="32" t="str">
        <f>IF(Buildings!D418="","N/A",Buildings!D418)</f>
        <v>N/A</v>
      </c>
      <c r="E417" s="32" t="str">
        <f>IF(Buildings!E418="","N/A",Buildings!E418)</f>
        <v>N/A</v>
      </c>
      <c r="F417" s="32" t="str">
        <f>IF(Buildings!F418="","N/A",Buildings!F418)</f>
        <v>N/A</v>
      </c>
      <c r="G417" s="32" t="str">
        <f>IF(Buildings!G418="","N/A",Buildings!G418)</f>
        <v>N/A</v>
      </c>
      <c r="H417" s="32" t="str">
        <f t="shared" si="12"/>
        <v>N/A</v>
      </c>
      <c r="I417" s="32" t="str">
        <f>IF(Buildings!H418="","N/A",Buildings!H418)</f>
        <v>N/A</v>
      </c>
      <c r="J417" s="32" t="str">
        <f>IF(Buildings!I418="","N/A",Buildings!I418)</f>
        <v>N/A</v>
      </c>
      <c r="K417" s="362" t="str">
        <f>IF(AND(Buildings!B418="",Buildings!C418&lt;&gt;""),0,IF(Buildings!B418="","N/A",IF(ISNUMBER(Buildings!B418),Buildings!B418,0)))</f>
        <v>N/A</v>
      </c>
    </row>
    <row r="418" spans="2:11">
      <c r="B418" s="32" t="str">
        <f t="shared" si="13"/>
        <v>N/A</v>
      </c>
      <c r="C418" s="32" t="str">
        <f>IF(Buildings!C419="","N/A",Buildings!C419)</f>
        <v>N/A</v>
      </c>
      <c r="D418" s="32" t="str">
        <f>IF(Buildings!D419="","N/A",Buildings!D419)</f>
        <v>N/A</v>
      </c>
      <c r="E418" s="32" t="str">
        <f>IF(Buildings!E419="","N/A",Buildings!E419)</f>
        <v>N/A</v>
      </c>
      <c r="F418" s="32" t="str">
        <f>IF(Buildings!F419="","N/A",Buildings!F419)</f>
        <v>N/A</v>
      </c>
      <c r="G418" s="32" t="str">
        <f>IF(Buildings!G419="","N/A",Buildings!G419)</f>
        <v>N/A</v>
      </c>
      <c r="H418" s="32" t="str">
        <f t="shared" si="12"/>
        <v>N/A</v>
      </c>
      <c r="I418" s="32" t="str">
        <f>IF(Buildings!H419="","N/A",Buildings!H419)</f>
        <v>N/A</v>
      </c>
      <c r="J418" s="32" t="str">
        <f>IF(Buildings!I419="","N/A",Buildings!I419)</f>
        <v>N/A</v>
      </c>
      <c r="K418" s="362" t="str">
        <f>IF(AND(Buildings!B419="",Buildings!C419&lt;&gt;""),0,IF(Buildings!B419="","N/A",IF(ISNUMBER(Buildings!B419),Buildings!B419,0)))</f>
        <v>N/A</v>
      </c>
    </row>
    <row r="419" spans="2:11">
      <c r="B419" s="32" t="str">
        <f t="shared" si="13"/>
        <v>N/A</v>
      </c>
      <c r="C419" s="32" t="str">
        <f>IF(Buildings!C420="","N/A",Buildings!C420)</f>
        <v>N/A</v>
      </c>
      <c r="D419" s="32" t="str">
        <f>IF(Buildings!D420="","N/A",Buildings!D420)</f>
        <v>N/A</v>
      </c>
      <c r="E419" s="32" t="str">
        <f>IF(Buildings!E420="","N/A",Buildings!E420)</f>
        <v>N/A</v>
      </c>
      <c r="F419" s="32" t="str">
        <f>IF(Buildings!F420="","N/A",Buildings!F420)</f>
        <v>N/A</v>
      </c>
      <c r="G419" s="32" t="str">
        <f>IF(Buildings!G420="","N/A",Buildings!G420)</f>
        <v>N/A</v>
      </c>
      <c r="H419" s="32" t="str">
        <f t="shared" si="12"/>
        <v>N/A</v>
      </c>
      <c r="I419" s="32" t="str">
        <f>IF(Buildings!H420="","N/A",Buildings!H420)</f>
        <v>N/A</v>
      </c>
      <c r="J419" s="32" t="str">
        <f>IF(Buildings!I420="","N/A",Buildings!I420)</f>
        <v>N/A</v>
      </c>
      <c r="K419" s="362" t="str">
        <f>IF(AND(Buildings!B420="",Buildings!C420&lt;&gt;""),0,IF(Buildings!B420="","N/A",IF(ISNUMBER(Buildings!B420),Buildings!B420,0)))</f>
        <v>N/A</v>
      </c>
    </row>
    <row r="420" spans="2:11">
      <c r="B420" s="32" t="str">
        <f t="shared" si="13"/>
        <v>N/A</v>
      </c>
      <c r="C420" s="32" t="str">
        <f>IF(Buildings!C421="","N/A",Buildings!C421)</f>
        <v>N/A</v>
      </c>
      <c r="D420" s="32" t="str">
        <f>IF(Buildings!D421="","N/A",Buildings!D421)</f>
        <v>N/A</v>
      </c>
      <c r="E420" s="32" t="str">
        <f>IF(Buildings!E421="","N/A",Buildings!E421)</f>
        <v>N/A</v>
      </c>
      <c r="F420" s="32" t="str">
        <f>IF(Buildings!F421="","N/A",Buildings!F421)</f>
        <v>N/A</v>
      </c>
      <c r="G420" s="32" t="str">
        <f>IF(Buildings!G421="","N/A",Buildings!G421)</f>
        <v>N/A</v>
      </c>
      <c r="H420" s="32" t="str">
        <f t="shared" si="12"/>
        <v>N/A</v>
      </c>
      <c r="I420" s="32" t="str">
        <f>IF(Buildings!H421="","N/A",Buildings!H421)</f>
        <v>N/A</v>
      </c>
      <c r="J420" s="32" t="str">
        <f>IF(Buildings!I421="","N/A",Buildings!I421)</f>
        <v>N/A</v>
      </c>
      <c r="K420" s="362" t="str">
        <f>IF(AND(Buildings!B421="",Buildings!C421&lt;&gt;""),0,IF(Buildings!B421="","N/A",IF(ISNUMBER(Buildings!B421),Buildings!B421,0)))</f>
        <v>N/A</v>
      </c>
    </row>
    <row r="421" spans="2:11">
      <c r="B421" s="32" t="str">
        <f t="shared" si="13"/>
        <v>N/A</v>
      </c>
      <c r="C421" s="32" t="str">
        <f>IF(Buildings!C422="","N/A",Buildings!C422)</f>
        <v>N/A</v>
      </c>
      <c r="D421" s="32" t="str">
        <f>IF(Buildings!D422="","N/A",Buildings!D422)</f>
        <v>N/A</v>
      </c>
      <c r="E421" s="32" t="str">
        <f>IF(Buildings!E422="","N/A",Buildings!E422)</f>
        <v>N/A</v>
      </c>
      <c r="F421" s="32" t="str">
        <f>IF(Buildings!F422="","N/A",Buildings!F422)</f>
        <v>N/A</v>
      </c>
      <c r="G421" s="32" t="str">
        <f>IF(Buildings!G422="","N/A",Buildings!G422)</f>
        <v>N/A</v>
      </c>
      <c r="H421" s="32" t="str">
        <f t="shared" si="12"/>
        <v>N/A</v>
      </c>
      <c r="I421" s="32" t="str">
        <f>IF(Buildings!H422="","N/A",Buildings!H422)</f>
        <v>N/A</v>
      </c>
      <c r="J421" s="32" t="str">
        <f>IF(Buildings!I422="","N/A",Buildings!I422)</f>
        <v>N/A</v>
      </c>
      <c r="K421" s="362" t="str">
        <f>IF(AND(Buildings!B422="",Buildings!C422&lt;&gt;""),0,IF(Buildings!B422="","N/A",IF(ISNUMBER(Buildings!B422),Buildings!B422,0)))</f>
        <v>N/A</v>
      </c>
    </row>
    <row r="422" spans="2:11">
      <c r="B422" s="32" t="str">
        <f t="shared" si="13"/>
        <v>N/A</v>
      </c>
      <c r="C422" s="32" t="str">
        <f>IF(Buildings!C423="","N/A",Buildings!C423)</f>
        <v>N/A</v>
      </c>
      <c r="D422" s="32" t="str">
        <f>IF(Buildings!D423="","N/A",Buildings!D423)</f>
        <v>N/A</v>
      </c>
      <c r="E422" s="32" t="str">
        <f>IF(Buildings!E423="","N/A",Buildings!E423)</f>
        <v>N/A</v>
      </c>
      <c r="F422" s="32" t="str">
        <f>IF(Buildings!F423="","N/A",Buildings!F423)</f>
        <v>N/A</v>
      </c>
      <c r="G422" s="32" t="str">
        <f>IF(Buildings!G423="","N/A",Buildings!G423)</f>
        <v>N/A</v>
      </c>
      <c r="H422" s="32" t="str">
        <f t="shared" si="12"/>
        <v>N/A</v>
      </c>
      <c r="I422" s="32" t="str">
        <f>IF(Buildings!H423="","N/A",Buildings!H423)</f>
        <v>N/A</v>
      </c>
      <c r="J422" s="32" t="str">
        <f>IF(Buildings!I423="","N/A",Buildings!I423)</f>
        <v>N/A</v>
      </c>
      <c r="K422" s="362" t="str">
        <f>IF(AND(Buildings!B423="",Buildings!C423&lt;&gt;""),0,IF(Buildings!B423="","N/A",IF(ISNUMBER(Buildings!B423),Buildings!B423,0)))</f>
        <v>N/A</v>
      </c>
    </row>
    <row r="423" spans="2:11">
      <c r="B423" s="32" t="str">
        <f t="shared" si="13"/>
        <v>N/A</v>
      </c>
      <c r="C423" s="32" t="str">
        <f>IF(Buildings!C424="","N/A",Buildings!C424)</f>
        <v>N/A</v>
      </c>
      <c r="D423" s="32" t="str">
        <f>IF(Buildings!D424="","N/A",Buildings!D424)</f>
        <v>N/A</v>
      </c>
      <c r="E423" s="32" t="str">
        <f>IF(Buildings!E424="","N/A",Buildings!E424)</f>
        <v>N/A</v>
      </c>
      <c r="F423" s="32" t="str">
        <f>IF(Buildings!F424="","N/A",Buildings!F424)</f>
        <v>N/A</v>
      </c>
      <c r="G423" s="32" t="str">
        <f>IF(Buildings!G424="","N/A",Buildings!G424)</f>
        <v>N/A</v>
      </c>
      <c r="H423" s="32" t="str">
        <f t="shared" si="12"/>
        <v>N/A</v>
      </c>
      <c r="I423" s="32" t="str">
        <f>IF(Buildings!H424="","N/A",Buildings!H424)</f>
        <v>N/A</v>
      </c>
      <c r="J423" s="32" t="str">
        <f>IF(Buildings!I424="","N/A",Buildings!I424)</f>
        <v>N/A</v>
      </c>
      <c r="K423" s="362" t="str">
        <f>IF(AND(Buildings!B424="",Buildings!C424&lt;&gt;""),0,IF(Buildings!B424="","N/A",IF(ISNUMBER(Buildings!B424),Buildings!B424,0)))</f>
        <v>N/A</v>
      </c>
    </row>
    <row r="424" spans="2:11">
      <c r="B424" s="32" t="str">
        <f t="shared" si="13"/>
        <v>N/A</v>
      </c>
      <c r="C424" s="32" t="str">
        <f>IF(Buildings!C425="","N/A",Buildings!C425)</f>
        <v>N/A</v>
      </c>
      <c r="D424" s="32" t="str">
        <f>IF(Buildings!D425="","N/A",Buildings!D425)</f>
        <v>N/A</v>
      </c>
      <c r="E424" s="32" t="str">
        <f>IF(Buildings!E425="","N/A",Buildings!E425)</f>
        <v>N/A</v>
      </c>
      <c r="F424" s="32" t="str">
        <f>IF(Buildings!F425="","N/A",Buildings!F425)</f>
        <v>N/A</v>
      </c>
      <c r="G424" s="32" t="str">
        <f>IF(Buildings!G425="","N/A",Buildings!G425)</f>
        <v>N/A</v>
      </c>
      <c r="H424" s="32" t="str">
        <f t="shared" si="12"/>
        <v>N/A</v>
      </c>
      <c r="I424" s="32" t="str">
        <f>IF(Buildings!H425="","N/A",Buildings!H425)</f>
        <v>N/A</v>
      </c>
      <c r="J424" s="32" t="str">
        <f>IF(Buildings!I425="","N/A",Buildings!I425)</f>
        <v>N/A</v>
      </c>
      <c r="K424" s="362" t="str">
        <f>IF(AND(Buildings!B425="",Buildings!C425&lt;&gt;""),0,IF(Buildings!B425="","N/A",IF(ISNUMBER(Buildings!B425),Buildings!B425,0)))</f>
        <v>N/A</v>
      </c>
    </row>
    <row r="425" spans="2:11">
      <c r="B425" s="32" t="str">
        <f t="shared" si="13"/>
        <v>N/A</v>
      </c>
      <c r="C425" s="32" t="str">
        <f>IF(Buildings!C426="","N/A",Buildings!C426)</f>
        <v>N/A</v>
      </c>
      <c r="D425" s="32" t="str">
        <f>IF(Buildings!D426="","N/A",Buildings!D426)</f>
        <v>N/A</v>
      </c>
      <c r="E425" s="32" t="str">
        <f>IF(Buildings!E426="","N/A",Buildings!E426)</f>
        <v>N/A</v>
      </c>
      <c r="F425" s="32" t="str">
        <f>IF(Buildings!F426="","N/A",Buildings!F426)</f>
        <v>N/A</v>
      </c>
      <c r="G425" s="32" t="str">
        <f>IF(Buildings!G426="","N/A",Buildings!G426)</f>
        <v>N/A</v>
      </c>
      <c r="H425" s="32" t="str">
        <f t="shared" si="12"/>
        <v>N/A</v>
      </c>
      <c r="I425" s="32" t="str">
        <f>IF(Buildings!H426="","N/A",Buildings!H426)</f>
        <v>N/A</v>
      </c>
      <c r="J425" s="32" t="str">
        <f>IF(Buildings!I426="","N/A",Buildings!I426)</f>
        <v>N/A</v>
      </c>
      <c r="K425" s="362" t="str">
        <f>IF(AND(Buildings!B426="",Buildings!C426&lt;&gt;""),0,IF(Buildings!B426="","N/A",IF(ISNUMBER(Buildings!B426),Buildings!B426,0)))</f>
        <v>N/A</v>
      </c>
    </row>
    <row r="426" spans="2:11">
      <c r="B426" s="32" t="str">
        <f t="shared" si="13"/>
        <v>N/A</v>
      </c>
      <c r="C426" s="32" t="str">
        <f>IF(Buildings!C427="","N/A",Buildings!C427)</f>
        <v>N/A</v>
      </c>
      <c r="D426" s="32" t="str">
        <f>IF(Buildings!D427="","N/A",Buildings!D427)</f>
        <v>N/A</v>
      </c>
      <c r="E426" s="32" t="str">
        <f>IF(Buildings!E427="","N/A",Buildings!E427)</f>
        <v>N/A</v>
      </c>
      <c r="F426" s="32" t="str">
        <f>IF(Buildings!F427="","N/A",Buildings!F427)</f>
        <v>N/A</v>
      </c>
      <c r="G426" s="32" t="str">
        <f>IF(Buildings!G427="","N/A",Buildings!G427)</f>
        <v>N/A</v>
      </c>
      <c r="H426" s="32" t="str">
        <f t="shared" si="12"/>
        <v>N/A</v>
      </c>
      <c r="I426" s="32" t="str">
        <f>IF(Buildings!H427="","N/A",Buildings!H427)</f>
        <v>N/A</v>
      </c>
      <c r="J426" s="32" t="str">
        <f>IF(Buildings!I427="","N/A",Buildings!I427)</f>
        <v>N/A</v>
      </c>
      <c r="K426" s="362" t="str">
        <f>IF(AND(Buildings!B427="",Buildings!C427&lt;&gt;""),0,IF(Buildings!B427="","N/A",IF(ISNUMBER(Buildings!B427),Buildings!B427,0)))</f>
        <v>N/A</v>
      </c>
    </row>
    <row r="427" spans="2:11">
      <c r="B427" s="32" t="str">
        <f t="shared" si="13"/>
        <v>N/A</v>
      </c>
      <c r="C427" s="32" t="str">
        <f>IF(Buildings!C428="","N/A",Buildings!C428)</f>
        <v>N/A</v>
      </c>
      <c r="D427" s="32" t="str">
        <f>IF(Buildings!D428="","N/A",Buildings!D428)</f>
        <v>N/A</v>
      </c>
      <c r="E427" s="32" t="str">
        <f>IF(Buildings!E428="","N/A",Buildings!E428)</f>
        <v>N/A</v>
      </c>
      <c r="F427" s="32" t="str">
        <f>IF(Buildings!F428="","N/A",Buildings!F428)</f>
        <v>N/A</v>
      </c>
      <c r="G427" s="32" t="str">
        <f>IF(Buildings!G428="","N/A",Buildings!G428)</f>
        <v>N/A</v>
      </c>
      <c r="H427" s="32" t="str">
        <f t="shared" si="12"/>
        <v>N/A</v>
      </c>
      <c r="I427" s="32" t="str">
        <f>IF(Buildings!H428="","N/A",Buildings!H428)</f>
        <v>N/A</v>
      </c>
      <c r="J427" s="32" t="str">
        <f>IF(Buildings!I428="","N/A",Buildings!I428)</f>
        <v>N/A</v>
      </c>
      <c r="K427" s="362" t="str">
        <f>IF(AND(Buildings!B428="",Buildings!C428&lt;&gt;""),0,IF(Buildings!B428="","N/A",IF(ISNUMBER(Buildings!B428),Buildings!B428,0)))</f>
        <v>N/A</v>
      </c>
    </row>
    <row r="428" spans="2:11">
      <c r="B428" s="32" t="str">
        <f t="shared" si="13"/>
        <v>N/A</v>
      </c>
      <c r="C428" s="32" t="str">
        <f>IF(Buildings!C429="","N/A",Buildings!C429)</f>
        <v>N/A</v>
      </c>
      <c r="D428" s="32" t="str">
        <f>IF(Buildings!D429="","N/A",Buildings!D429)</f>
        <v>N/A</v>
      </c>
      <c r="E428" s="32" t="str">
        <f>IF(Buildings!E429="","N/A",Buildings!E429)</f>
        <v>N/A</v>
      </c>
      <c r="F428" s="32" t="str">
        <f>IF(Buildings!F429="","N/A",Buildings!F429)</f>
        <v>N/A</v>
      </c>
      <c r="G428" s="32" t="str">
        <f>IF(Buildings!G429="","N/A",Buildings!G429)</f>
        <v>N/A</v>
      </c>
      <c r="H428" s="32" t="str">
        <f t="shared" si="12"/>
        <v>N/A</v>
      </c>
      <c r="I428" s="32" t="str">
        <f>IF(Buildings!H429="","N/A",Buildings!H429)</f>
        <v>N/A</v>
      </c>
      <c r="J428" s="32" t="str">
        <f>IF(Buildings!I429="","N/A",Buildings!I429)</f>
        <v>N/A</v>
      </c>
      <c r="K428" s="362" t="str">
        <f>IF(AND(Buildings!B429="",Buildings!C429&lt;&gt;""),0,IF(Buildings!B429="","N/A",IF(ISNUMBER(Buildings!B429),Buildings!B429,0)))</f>
        <v>N/A</v>
      </c>
    </row>
    <row r="429" spans="2:11">
      <c r="B429" s="32" t="str">
        <f t="shared" si="13"/>
        <v>N/A</v>
      </c>
      <c r="C429" s="32" t="str">
        <f>IF(Buildings!C430="","N/A",Buildings!C430)</f>
        <v>N/A</v>
      </c>
      <c r="D429" s="32" t="str">
        <f>IF(Buildings!D430="","N/A",Buildings!D430)</f>
        <v>N/A</v>
      </c>
      <c r="E429" s="32" t="str">
        <f>IF(Buildings!E430="","N/A",Buildings!E430)</f>
        <v>N/A</v>
      </c>
      <c r="F429" s="32" t="str">
        <f>IF(Buildings!F430="","N/A",Buildings!F430)</f>
        <v>N/A</v>
      </c>
      <c r="G429" s="32" t="str">
        <f>IF(Buildings!G430="","N/A",Buildings!G430)</f>
        <v>N/A</v>
      </c>
      <c r="H429" s="32" t="str">
        <f t="shared" si="12"/>
        <v>N/A</v>
      </c>
      <c r="I429" s="32" t="str">
        <f>IF(Buildings!H430="","N/A",Buildings!H430)</f>
        <v>N/A</v>
      </c>
      <c r="J429" s="32" t="str">
        <f>IF(Buildings!I430="","N/A",Buildings!I430)</f>
        <v>N/A</v>
      </c>
      <c r="K429" s="362" t="str">
        <f>IF(AND(Buildings!B430="",Buildings!C430&lt;&gt;""),0,IF(Buildings!B430="","N/A",IF(ISNUMBER(Buildings!B430),Buildings!B430,0)))</f>
        <v>N/A</v>
      </c>
    </row>
    <row r="430" spans="2:11">
      <c r="B430" s="32" t="str">
        <f t="shared" si="13"/>
        <v>N/A</v>
      </c>
      <c r="C430" s="32" t="str">
        <f>IF(Buildings!C431="","N/A",Buildings!C431)</f>
        <v>N/A</v>
      </c>
      <c r="D430" s="32" t="str">
        <f>IF(Buildings!D431="","N/A",Buildings!D431)</f>
        <v>N/A</v>
      </c>
      <c r="E430" s="32" t="str">
        <f>IF(Buildings!E431="","N/A",Buildings!E431)</f>
        <v>N/A</v>
      </c>
      <c r="F430" s="32" t="str">
        <f>IF(Buildings!F431="","N/A",Buildings!F431)</f>
        <v>N/A</v>
      </c>
      <c r="G430" s="32" t="str">
        <f>IF(Buildings!G431="","N/A",Buildings!G431)</f>
        <v>N/A</v>
      </c>
      <c r="H430" s="32" t="str">
        <f t="shared" si="12"/>
        <v>N/A</v>
      </c>
      <c r="I430" s="32" t="str">
        <f>IF(Buildings!H431="","N/A",Buildings!H431)</f>
        <v>N/A</v>
      </c>
      <c r="J430" s="32" t="str">
        <f>IF(Buildings!I431="","N/A",Buildings!I431)</f>
        <v>N/A</v>
      </c>
      <c r="K430" s="362" t="str">
        <f>IF(AND(Buildings!B431="",Buildings!C431&lt;&gt;""),0,IF(Buildings!B431="","N/A",IF(ISNUMBER(Buildings!B431),Buildings!B431,0)))</f>
        <v>N/A</v>
      </c>
    </row>
    <row r="431" spans="2:11">
      <c r="B431" s="32" t="str">
        <f t="shared" si="13"/>
        <v>N/A</v>
      </c>
      <c r="C431" s="32" t="str">
        <f>IF(Buildings!C432="","N/A",Buildings!C432)</f>
        <v>N/A</v>
      </c>
      <c r="D431" s="32" t="str">
        <f>IF(Buildings!D432="","N/A",Buildings!D432)</f>
        <v>N/A</v>
      </c>
      <c r="E431" s="32" t="str">
        <f>IF(Buildings!E432="","N/A",Buildings!E432)</f>
        <v>N/A</v>
      </c>
      <c r="F431" s="32" t="str">
        <f>IF(Buildings!F432="","N/A",Buildings!F432)</f>
        <v>N/A</v>
      </c>
      <c r="G431" s="32" t="str">
        <f>IF(Buildings!G432="","N/A",Buildings!G432)</f>
        <v>N/A</v>
      </c>
      <c r="H431" s="32" t="str">
        <f t="shared" si="12"/>
        <v>N/A</v>
      </c>
      <c r="I431" s="32" t="str">
        <f>IF(Buildings!H432="","N/A",Buildings!H432)</f>
        <v>N/A</v>
      </c>
      <c r="J431" s="32" t="str">
        <f>IF(Buildings!I432="","N/A",Buildings!I432)</f>
        <v>N/A</v>
      </c>
      <c r="K431" s="362" t="str">
        <f>IF(AND(Buildings!B432="",Buildings!C432&lt;&gt;""),0,IF(Buildings!B432="","N/A",IF(ISNUMBER(Buildings!B432),Buildings!B432,0)))</f>
        <v>N/A</v>
      </c>
    </row>
    <row r="432" spans="2:11">
      <c r="B432" s="32" t="str">
        <f t="shared" si="13"/>
        <v>N/A</v>
      </c>
      <c r="C432" s="32" t="str">
        <f>IF(Buildings!C433="","N/A",Buildings!C433)</f>
        <v>N/A</v>
      </c>
      <c r="D432" s="32" t="str">
        <f>IF(Buildings!D433="","N/A",Buildings!D433)</f>
        <v>N/A</v>
      </c>
      <c r="E432" s="32" t="str">
        <f>IF(Buildings!E433="","N/A",Buildings!E433)</f>
        <v>N/A</v>
      </c>
      <c r="F432" s="32" t="str">
        <f>IF(Buildings!F433="","N/A",Buildings!F433)</f>
        <v>N/A</v>
      </c>
      <c r="G432" s="32" t="str">
        <f>IF(Buildings!G433="","N/A",Buildings!G433)</f>
        <v>N/A</v>
      </c>
      <c r="H432" s="32" t="str">
        <f t="shared" si="12"/>
        <v>N/A</v>
      </c>
      <c r="I432" s="32" t="str">
        <f>IF(Buildings!H433="","N/A",Buildings!H433)</f>
        <v>N/A</v>
      </c>
      <c r="J432" s="32" t="str">
        <f>IF(Buildings!I433="","N/A",Buildings!I433)</f>
        <v>N/A</v>
      </c>
      <c r="K432" s="362" t="str">
        <f>IF(AND(Buildings!B433="",Buildings!C433&lt;&gt;""),0,IF(Buildings!B433="","N/A",IF(ISNUMBER(Buildings!B433),Buildings!B433,0)))</f>
        <v>N/A</v>
      </c>
    </row>
    <row r="433" spans="2:11">
      <c r="B433" s="32" t="str">
        <f t="shared" si="13"/>
        <v>N/A</v>
      </c>
      <c r="C433" s="32" t="str">
        <f>IF(Buildings!C434="","N/A",Buildings!C434)</f>
        <v>N/A</v>
      </c>
      <c r="D433" s="32" t="str">
        <f>IF(Buildings!D434="","N/A",Buildings!D434)</f>
        <v>N/A</v>
      </c>
      <c r="E433" s="32" t="str">
        <f>IF(Buildings!E434="","N/A",Buildings!E434)</f>
        <v>N/A</v>
      </c>
      <c r="F433" s="32" t="str">
        <f>IF(Buildings!F434="","N/A",Buildings!F434)</f>
        <v>N/A</v>
      </c>
      <c r="G433" s="32" t="str">
        <f>IF(Buildings!G434="","N/A",Buildings!G434)</f>
        <v>N/A</v>
      </c>
      <c r="H433" s="32" t="str">
        <f t="shared" si="12"/>
        <v>N/A</v>
      </c>
      <c r="I433" s="32" t="str">
        <f>IF(Buildings!H434="","N/A",Buildings!H434)</f>
        <v>N/A</v>
      </c>
      <c r="J433" s="32" t="str">
        <f>IF(Buildings!I434="","N/A",Buildings!I434)</f>
        <v>N/A</v>
      </c>
      <c r="K433" s="362" t="str">
        <f>IF(AND(Buildings!B434="",Buildings!C434&lt;&gt;""),0,IF(Buildings!B434="","N/A",IF(ISNUMBER(Buildings!B434),Buildings!B434,0)))</f>
        <v>N/A</v>
      </c>
    </row>
    <row r="434" spans="2:11">
      <c r="B434" s="32" t="str">
        <f t="shared" si="13"/>
        <v>N/A</v>
      </c>
      <c r="C434" s="32" t="str">
        <f>IF(Buildings!C435="","N/A",Buildings!C435)</f>
        <v>N/A</v>
      </c>
      <c r="D434" s="32" t="str">
        <f>IF(Buildings!D435="","N/A",Buildings!D435)</f>
        <v>N/A</v>
      </c>
      <c r="E434" s="32" t="str">
        <f>IF(Buildings!E435="","N/A",Buildings!E435)</f>
        <v>N/A</v>
      </c>
      <c r="F434" s="32" t="str">
        <f>IF(Buildings!F435="","N/A",Buildings!F435)</f>
        <v>N/A</v>
      </c>
      <c r="G434" s="32" t="str">
        <f>IF(Buildings!G435="","N/A",Buildings!G435)</f>
        <v>N/A</v>
      </c>
      <c r="H434" s="32" t="str">
        <f t="shared" si="12"/>
        <v>N/A</v>
      </c>
      <c r="I434" s="32" t="str">
        <f>IF(Buildings!H435="","N/A",Buildings!H435)</f>
        <v>N/A</v>
      </c>
      <c r="J434" s="32" t="str">
        <f>IF(Buildings!I435="","N/A",Buildings!I435)</f>
        <v>N/A</v>
      </c>
      <c r="K434" s="362" t="str">
        <f>IF(AND(Buildings!B435="",Buildings!C435&lt;&gt;""),0,IF(Buildings!B435="","N/A",IF(ISNUMBER(Buildings!B435),Buildings!B435,0)))</f>
        <v>N/A</v>
      </c>
    </row>
    <row r="435" spans="2:11">
      <c r="B435" s="32" t="str">
        <f t="shared" si="13"/>
        <v>N/A</v>
      </c>
      <c r="C435" s="32" t="str">
        <f>IF(Buildings!C436="","N/A",Buildings!C436)</f>
        <v>N/A</v>
      </c>
      <c r="D435" s="32" t="str">
        <f>IF(Buildings!D436="","N/A",Buildings!D436)</f>
        <v>N/A</v>
      </c>
      <c r="E435" s="32" t="str">
        <f>IF(Buildings!E436="","N/A",Buildings!E436)</f>
        <v>N/A</v>
      </c>
      <c r="F435" s="32" t="str">
        <f>IF(Buildings!F436="","N/A",Buildings!F436)</f>
        <v>N/A</v>
      </c>
      <c r="G435" s="32" t="str">
        <f>IF(Buildings!G436="","N/A",Buildings!G436)</f>
        <v>N/A</v>
      </c>
      <c r="H435" s="32" t="str">
        <f t="shared" si="12"/>
        <v>N/A</v>
      </c>
      <c r="I435" s="32" t="str">
        <f>IF(Buildings!H436="","N/A",Buildings!H436)</f>
        <v>N/A</v>
      </c>
      <c r="J435" s="32" t="str">
        <f>IF(Buildings!I436="","N/A",Buildings!I436)</f>
        <v>N/A</v>
      </c>
      <c r="K435" s="362" t="str">
        <f>IF(AND(Buildings!B436="",Buildings!C436&lt;&gt;""),0,IF(Buildings!B436="","N/A",IF(ISNUMBER(Buildings!B436),Buildings!B436,0)))</f>
        <v>N/A</v>
      </c>
    </row>
    <row r="436" spans="2:11">
      <c r="B436" s="32" t="str">
        <f t="shared" si="13"/>
        <v>N/A</v>
      </c>
      <c r="C436" s="32" t="str">
        <f>IF(Buildings!C437="","N/A",Buildings!C437)</f>
        <v>N/A</v>
      </c>
      <c r="D436" s="32" t="str">
        <f>IF(Buildings!D437="","N/A",Buildings!D437)</f>
        <v>N/A</v>
      </c>
      <c r="E436" s="32" t="str">
        <f>IF(Buildings!E437="","N/A",Buildings!E437)</f>
        <v>N/A</v>
      </c>
      <c r="F436" s="32" t="str">
        <f>IF(Buildings!F437="","N/A",Buildings!F437)</f>
        <v>N/A</v>
      </c>
      <c r="G436" s="32" t="str">
        <f>IF(Buildings!G437="","N/A",Buildings!G437)</f>
        <v>N/A</v>
      </c>
      <c r="H436" s="32" t="str">
        <f t="shared" si="12"/>
        <v>N/A</v>
      </c>
      <c r="I436" s="32" t="str">
        <f>IF(Buildings!H437="","N/A",Buildings!H437)</f>
        <v>N/A</v>
      </c>
      <c r="J436" s="32" t="str">
        <f>IF(Buildings!I437="","N/A",Buildings!I437)</f>
        <v>N/A</v>
      </c>
      <c r="K436" s="362" t="str">
        <f>IF(AND(Buildings!B437="",Buildings!C437&lt;&gt;""),0,IF(Buildings!B437="","N/A",IF(ISNUMBER(Buildings!B437),Buildings!B437,0)))</f>
        <v>N/A</v>
      </c>
    </row>
    <row r="437" spans="2:11">
      <c r="B437" s="32" t="str">
        <f t="shared" si="13"/>
        <v>N/A</v>
      </c>
      <c r="C437" s="32" t="str">
        <f>IF(Buildings!C438="","N/A",Buildings!C438)</f>
        <v>N/A</v>
      </c>
      <c r="D437" s="32" t="str">
        <f>IF(Buildings!D438="","N/A",Buildings!D438)</f>
        <v>N/A</v>
      </c>
      <c r="E437" s="32" t="str">
        <f>IF(Buildings!E438="","N/A",Buildings!E438)</f>
        <v>N/A</v>
      </c>
      <c r="F437" s="32" t="str">
        <f>IF(Buildings!F438="","N/A",Buildings!F438)</f>
        <v>N/A</v>
      </c>
      <c r="G437" s="32" t="str">
        <f>IF(Buildings!G438="","N/A",Buildings!G438)</f>
        <v>N/A</v>
      </c>
      <c r="H437" s="32" t="str">
        <f t="shared" si="12"/>
        <v>N/A</v>
      </c>
      <c r="I437" s="32" t="str">
        <f>IF(Buildings!H438="","N/A",Buildings!H438)</f>
        <v>N/A</v>
      </c>
      <c r="J437" s="32" t="str">
        <f>IF(Buildings!I438="","N/A",Buildings!I438)</f>
        <v>N/A</v>
      </c>
      <c r="K437" s="362" t="str">
        <f>IF(AND(Buildings!B438="",Buildings!C438&lt;&gt;""),0,IF(Buildings!B438="","N/A",IF(ISNUMBER(Buildings!B438),Buildings!B438,0)))</f>
        <v>N/A</v>
      </c>
    </row>
    <row r="438" spans="2:11">
      <c r="B438" s="32" t="str">
        <f t="shared" si="13"/>
        <v>N/A</v>
      </c>
      <c r="C438" s="32" t="str">
        <f>IF(Buildings!C439="","N/A",Buildings!C439)</f>
        <v>N/A</v>
      </c>
      <c r="D438" s="32" t="str">
        <f>IF(Buildings!D439="","N/A",Buildings!D439)</f>
        <v>N/A</v>
      </c>
      <c r="E438" s="32" t="str">
        <f>IF(Buildings!E439="","N/A",Buildings!E439)</f>
        <v>N/A</v>
      </c>
      <c r="F438" s="32" t="str">
        <f>IF(Buildings!F439="","N/A",Buildings!F439)</f>
        <v>N/A</v>
      </c>
      <c r="G438" s="32" t="str">
        <f>IF(Buildings!G439="","N/A",Buildings!G439)</f>
        <v>N/A</v>
      </c>
      <c r="H438" s="32" t="str">
        <f t="shared" si="12"/>
        <v>N/A</v>
      </c>
      <c r="I438" s="32" t="str">
        <f>IF(Buildings!H439="","N/A",Buildings!H439)</f>
        <v>N/A</v>
      </c>
      <c r="J438" s="32" t="str">
        <f>IF(Buildings!I439="","N/A",Buildings!I439)</f>
        <v>N/A</v>
      </c>
      <c r="K438" s="362" t="str">
        <f>IF(AND(Buildings!B439="",Buildings!C439&lt;&gt;""),0,IF(Buildings!B439="","N/A",IF(ISNUMBER(Buildings!B439),Buildings!B439,0)))</f>
        <v>N/A</v>
      </c>
    </row>
    <row r="439" spans="2:11">
      <c r="B439" s="32" t="str">
        <f t="shared" si="13"/>
        <v>N/A</v>
      </c>
      <c r="C439" s="32" t="str">
        <f>IF(Buildings!C440="","N/A",Buildings!C440)</f>
        <v>N/A</v>
      </c>
      <c r="D439" s="32" t="str">
        <f>IF(Buildings!D440="","N/A",Buildings!D440)</f>
        <v>N/A</v>
      </c>
      <c r="E439" s="32" t="str">
        <f>IF(Buildings!E440="","N/A",Buildings!E440)</f>
        <v>N/A</v>
      </c>
      <c r="F439" s="32" t="str">
        <f>IF(Buildings!F440="","N/A",Buildings!F440)</f>
        <v>N/A</v>
      </c>
      <c r="G439" s="32" t="str">
        <f>IF(Buildings!G440="","N/A",Buildings!G440)</f>
        <v>N/A</v>
      </c>
      <c r="H439" s="32" t="str">
        <f t="shared" si="12"/>
        <v>N/A</v>
      </c>
      <c r="I439" s="32" t="str">
        <f>IF(Buildings!H440="","N/A",Buildings!H440)</f>
        <v>N/A</v>
      </c>
      <c r="J439" s="32" t="str">
        <f>IF(Buildings!I440="","N/A",Buildings!I440)</f>
        <v>N/A</v>
      </c>
      <c r="K439" s="362" t="str">
        <f>IF(AND(Buildings!B440="",Buildings!C440&lt;&gt;""),0,IF(Buildings!B440="","N/A",IF(ISNUMBER(Buildings!B440),Buildings!B440,0)))</f>
        <v>N/A</v>
      </c>
    </row>
    <row r="440" spans="2:11">
      <c r="B440" s="32" t="str">
        <f t="shared" si="13"/>
        <v>N/A</v>
      </c>
      <c r="C440" s="32" t="str">
        <f>IF(Buildings!C441="","N/A",Buildings!C441)</f>
        <v>N/A</v>
      </c>
      <c r="D440" s="32" t="str">
        <f>IF(Buildings!D441="","N/A",Buildings!D441)</f>
        <v>N/A</v>
      </c>
      <c r="E440" s="32" t="str">
        <f>IF(Buildings!E441="","N/A",Buildings!E441)</f>
        <v>N/A</v>
      </c>
      <c r="F440" s="32" t="str">
        <f>IF(Buildings!F441="","N/A",Buildings!F441)</f>
        <v>N/A</v>
      </c>
      <c r="G440" s="32" t="str">
        <f>IF(Buildings!G441="","N/A",Buildings!G441)</f>
        <v>N/A</v>
      </c>
      <c r="H440" s="32" t="str">
        <f t="shared" si="12"/>
        <v>N/A</v>
      </c>
      <c r="I440" s="32" t="str">
        <f>IF(Buildings!H441="","N/A",Buildings!H441)</f>
        <v>N/A</v>
      </c>
      <c r="J440" s="32" t="str">
        <f>IF(Buildings!I441="","N/A",Buildings!I441)</f>
        <v>N/A</v>
      </c>
      <c r="K440" s="362" t="str">
        <f>IF(AND(Buildings!B441="",Buildings!C441&lt;&gt;""),0,IF(Buildings!B441="","N/A",IF(ISNUMBER(Buildings!B441),Buildings!B441,0)))</f>
        <v>N/A</v>
      </c>
    </row>
    <row r="441" spans="2:11">
      <c r="B441" s="32" t="str">
        <f t="shared" si="13"/>
        <v>N/A</v>
      </c>
      <c r="C441" s="32" t="str">
        <f>IF(Buildings!C442="","N/A",Buildings!C442)</f>
        <v>N/A</v>
      </c>
      <c r="D441" s="32" t="str">
        <f>IF(Buildings!D442="","N/A",Buildings!D442)</f>
        <v>N/A</v>
      </c>
      <c r="E441" s="32" t="str">
        <f>IF(Buildings!E442="","N/A",Buildings!E442)</f>
        <v>N/A</v>
      </c>
      <c r="F441" s="32" t="str">
        <f>IF(Buildings!F442="","N/A",Buildings!F442)</f>
        <v>N/A</v>
      </c>
      <c r="G441" s="32" t="str">
        <f>IF(Buildings!G442="","N/A",Buildings!G442)</f>
        <v>N/A</v>
      </c>
      <c r="H441" s="32" t="str">
        <f t="shared" si="12"/>
        <v>N/A</v>
      </c>
      <c r="I441" s="32" t="str">
        <f>IF(Buildings!H442="","N/A",Buildings!H442)</f>
        <v>N/A</v>
      </c>
      <c r="J441" s="32" t="str">
        <f>IF(Buildings!I442="","N/A",Buildings!I442)</f>
        <v>N/A</v>
      </c>
      <c r="K441" s="362" t="str">
        <f>IF(AND(Buildings!B442="",Buildings!C442&lt;&gt;""),0,IF(Buildings!B442="","N/A",IF(ISNUMBER(Buildings!B442),Buildings!B442,0)))</f>
        <v>N/A</v>
      </c>
    </row>
    <row r="442" spans="2:11">
      <c r="B442" s="32" t="str">
        <f t="shared" si="13"/>
        <v>N/A</v>
      </c>
      <c r="C442" s="32" t="str">
        <f>IF(Buildings!C443="","N/A",Buildings!C443)</f>
        <v>N/A</v>
      </c>
      <c r="D442" s="32" t="str">
        <f>IF(Buildings!D443="","N/A",Buildings!D443)</f>
        <v>N/A</v>
      </c>
      <c r="E442" s="32" t="str">
        <f>IF(Buildings!E443="","N/A",Buildings!E443)</f>
        <v>N/A</v>
      </c>
      <c r="F442" s="32" t="str">
        <f>IF(Buildings!F443="","N/A",Buildings!F443)</f>
        <v>N/A</v>
      </c>
      <c r="G442" s="32" t="str">
        <f>IF(Buildings!G443="","N/A",Buildings!G443)</f>
        <v>N/A</v>
      </c>
      <c r="H442" s="32" t="str">
        <f t="shared" si="12"/>
        <v>N/A</v>
      </c>
      <c r="I442" s="32" t="str">
        <f>IF(Buildings!H443="","N/A",Buildings!H443)</f>
        <v>N/A</v>
      </c>
      <c r="J442" s="32" t="str">
        <f>IF(Buildings!I443="","N/A",Buildings!I443)</f>
        <v>N/A</v>
      </c>
      <c r="K442" s="362" t="str">
        <f>IF(AND(Buildings!B443="",Buildings!C443&lt;&gt;""),0,IF(Buildings!B443="","N/A",IF(ISNUMBER(Buildings!B443),Buildings!B443,0)))</f>
        <v>N/A</v>
      </c>
    </row>
    <row r="443" spans="2:11">
      <c r="B443" s="32" t="str">
        <f t="shared" si="13"/>
        <v>N/A</v>
      </c>
      <c r="C443" s="32" t="str">
        <f>IF(Buildings!C444="","N/A",Buildings!C444)</f>
        <v>N/A</v>
      </c>
      <c r="D443" s="32" t="str">
        <f>IF(Buildings!D444="","N/A",Buildings!D444)</f>
        <v>N/A</v>
      </c>
      <c r="E443" s="32" t="str">
        <f>IF(Buildings!E444="","N/A",Buildings!E444)</f>
        <v>N/A</v>
      </c>
      <c r="F443" s="32" t="str">
        <f>IF(Buildings!F444="","N/A",Buildings!F444)</f>
        <v>N/A</v>
      </c>
      <c r="G443" s="32" t="str">
        <f>IF(Buildings!G444="","N/A",Buildings!G444)</f>
        <v>N/A</v>
      </c>
      <c r="H443" s="32" t="str">
        <f t="shared" si="12"/>
        <v>N/A</v>
      </c>
      <c r="I443" s="32" t="str">
        <f>IF(Buildings!H444="","N/A",Buildings!H444)</f>
        <v>N/A</v>
      </c>
      <c r="J443" s="32" t="str">
        <f>IF(Buildings!I444="","N/A",Buildings!I444)</f>
        <v>N/A</v>
      </c>
      <c r="K443" s="362" t="str">
        <f>IF(AND(Buildings!B444="",Buildings!C444&lt;&gt;""),0,IF(Buildings!B444="","N/A",IF(ISNUMBER(Buildings!B444),Buildings!B444,0)))</f>
        <v>N/A</v>
      </c>
    </row>
    <row r="444" spans="2:11">
      <c r="B444" s="32" t="str">
        <f t="shared" si="13"/>
        <v>N/A</v>
      </c>
      <c r="C444" s="32" t="str">
        <f>IF(Buildings!C445="","N/A",Buildings!C445)</f>
        <v>N/A</v>
      </c>
      <c r="D444" s="32" t="str">
        <f>IF(Buildings!D445="","N/A",Buildings!D445)</f>
        <v>N/A</v>
      </c>
      <c r="E444" s="32" t="str">
        <f>IF(Buildings!E445="","N/A",Buildings!E445)</f>
        <v>N/A</v>
      </c>
      <c r="F444" s="32" t="str">
        <f>IF(Buildings!F445="","N/A",Buildings!F445)</f>
        <v>N/A</v>
      </c>
      <c r="G444" s="32" t="str">
        <f>IF(Buildings!G445="","N/A",Buildings!G445)</f>
        <v>N/A</v>
      </c>
      <c r="H444" s="32" t="str">
        <f t="shared" si="12"/>
        <v>N/A</v>
      </c>
      <c r="I444" s="32" t="str">
        <f>IF(Buildings!H445="","N/A",Buildings!H445)</f>
        <v>N/A</v>
      </c>
      <c r="J444" s="32" t="str">
        <f>IF(Buildings!I445="","N/A",Buildings!I445)</f>
        <v>N/A</v>
      </c>
      <c r="K444" s="362" t="str">
        <f>IF(AND(Buildings!B445="",Buildings!C445&lt;&gt;""),0,IF(Buildings!B445="","N/A",IF(ISNUMBER(Buildings!B445),Buildings!B445,0)))</f>
        <v>N/A</v>
      </c>
    </row>
    <row r="445" spans="2:11">
      <c r="B445" s="32" t="str">
        <f t="shared" si="13"/>
        <v>N/A</v>
      </c>
      <c r="C445" s="32" t="str">
        <f>IF(Buildings!C446="","N/A",Buildings!C446)</f>
        <v>N/A</v>
      </c>
      <c r="D445" s="32" t="str">
        <f>IF(Buildings!D446="","N/A",Buildings!D446)</f>
        <v>N/A</v>
      </c>
      <c r="E445" s="32" t="str">
        <f>IF(Buildings!E446="","N/A",Buildings!E446)</f>
        <v>N/A</v>
      </c>
      <c r="F445" s="32" t="str">
        <f>IF(Buildings!F446="","N/A",Buildings!F446)</f>
        <v>N/A</v>
      </c>
      <c r="G445" s="32" t="str">
        <f>IF(Buildings!G446="","N/A",Buildings!G446)</f>
        <v>N/A</v>
      </c>
      <c r="H445" s="32" t="str">
        <f t="shared" si="12"/>
        <v>N/A</v>
      </c>
      <c r="I445" s="32" t="str">
        <f>IF(Buildings!H446="","N/A",Buildings!H446)</f>
        <v>N/A</v>
      </c>
      <c r="J445" s="32" t="str">
        <f>IF(Buildings!I446="","N/A",Buildings!I446)</f>
        <v>N/A</v>
      </c>
      <c r="K445" s="362" t="str">
        <f>IF(AND(Buildings!B446="",Buildings!C446&lt;&gt;""),0,IF(Buildings!B446="","N/A",IF(ISNUMBER(Buildings!B446),Buildings!B446,0)))</f>
        <v>N/A</v>
      </c>
    </row>
    <row r="446" spans="2:11">
      <c r="B446" s="32" t="str">
        <f t="shared" si="13"/>
        <v>N/A</v>
      </c>
      <c r="C446" s="32" t="str">
        <f>IF(Buildings!C447="","N/A",Buildings!C447)</f>
        <v>N/A</v>
      </c>
      <c r="D446" s="32" t="str">
        <f>IF(Buildings!D447="","N/A",Buildings!D447)</f>
        <v>N/A</v>
      </c>
      <c r="E446" s="32" t="str">
        <f>IF(Buildings!E447="","N/A",Buildings!E447)</f>
        <v>N/A</v>
      </c>
      <c r="F446" s="32" t="str">
        <f>IF(Buildings!F447="","N/A",Buildings!F447)</f>
        <v>N/A</v>
      </c>
      <c r="G446" s="32" t="str">
        <f>IF(Buildings!G447="","N/A",Buildings!G447)</f>
        <v>N/A</v>
      </c>
      <c r="H446" s="32" t="str">
        <f t="shared" si="12"/>
        <v>N/A</v>
      </c>
      <c r="I446" s="32" t="str">
        <f>IF(Buildings!H447="","N/A",Buildings!H447)</f>
        <v>N/A</v>
      </c>
      <c r="J446" s="32" t="str">
        <f>IF(Buildings!I447="","N/A",Buildings!I447)</f>
        <v>N/A</v>
      </c>
      <c r="K446" s="362" t="str">
        <f>IF(AND(Buildings!B447="",Buildings!C447&lt;&gt;""),0,IF(Buildings!B447="","N/A",IF(ISNUMBER(Buildings!B447),Buildings!B447,0)))</f>
        <v>N/A</v>
      </c>
    </row>
    <row r="447" spans="2:11">
      <c r="B447" s="32" t="str">
        <f t="shared" si="13"/>
        <v>N/A</v>
      </c>
      <c r="C447" s="32" t="str">
        <f>IF(Buildings!C448="","N/A",Buildings!C448)</f>
        <v>N/A</v>
      </c>
      <c r="D447" s="32" t="str">
        <f>IF(Buildings!D448="","N/A",Buildings!D448)</f>
        <v>N/A</v>
      </c>
      <c r="E447" s="32" t="str">
        <f>IF(Buildings!E448="","N/A",Buildings!E448)</f>
        <v>N/A</v>
      </c>
      <c r="F447" s="32" t="str">
        <f>IF(Buildings!F448="","N/A",Buildings!F448)</f>
        <v>N/A</v>
      </c>
      <c r="G447" s="32" t="str">
        <f>IF(Buildings!G448="","N/A",Buildings!G448)</f>
        <v>N/A</v>
      </c>
      <c r="H447" s="32" t="str">
        <f t="shared" si="12"/>
        <v>N/A</v>
      </c>
      <c r="I447" s="32" t="str">
        <f>IF(Buildings!H448="","N/A",Buildings!H448)</f>
        <v>N/A</v>
      </c>
      <c r="J447" s="32" t="str">
        <f>IF(Buildings!I448="","N/A",Buildings!I448)</f>
        <v>N/A</v>
      </c>
      <c r="K447" s="362" t="str">
        <f>IF(AND(Buildings!B448="",Buildings!C448&lt;&gt;""),0,IF(Buildings!B448="","N/A",IF(ISNUMBER(Buildings!B448),Buildings!B448,0)))</f>
        <v>N/A</v>
      </c>
    </row>
    <row r="448" spans="2:11">
      <c r="B448" s="32" t="str">
        <f t="shared" si="13"/>
        <v>N/A</v>
      </c>
      <c r="C448" s="32" t="str">
        <f>IF(Buildings!C449="","N/A",Buildings!C449)</f>
        <v>N/A</v>
      </c>
      <c r="D448" s="32" t="str">
        <f>IF(Buildings!D449="","N/A",Buildings!D449)</f>
        <v>N/A</v>
      </c>
      <c r="E448" s="32" t="str">
        <f>IF(Buildings!E449="","N/A",Buildings!E449)</f>
        <v>N/A</v>
      </c>
      <c r="F448" s="32" t="str">
        <f>IF(Buildings!F449="","N/A",Buildings!F449)</f>
        <v>N/A</v>
      </c>
      <c r="G448" s="32" t="str">
        <f>IF(Buildings!G449="","N/A",Buildings!G449)</f>
        <v>N/A</v>
      </c>
      <c r="H448" s="32" t="str">
        <f t="shared" si="12"/>
        <v>N/A</v>
      </c>
      <c r="I448" s="32" t="str">
        <f>IF(Buildings!H449="","N/A",Buildings!H449)</f>
        <v>N/A</v>
      </c>
      <c r="J448" s="32" t="str">
        <f>IF(Buildings!I449="","N/A",Buildings!I449)</f>
        <v>N/A</v>
      </c>
      <c r="K448" s="362" t="str">
        <f>IF(AND(Buildings!B449="",Buildings!C449&lt;&gt;""),0,IF(Buildings!B449="","N/A",IF(ISNUMBER(Buildings!B449),Buildings!B449,0)))</f>
        <v>N/A</v>
      </c>
    </row>
    <row r="449" spans="2:11">
      <c r="B449" s="32" t="str">
        <f t="shared" si="13"/>
        <v>N/A</v>
      </c>
      <c r="C449" s="32" t="str">
        <f>IF(Buildings!C450="","N/A",Buildings!C450)</f>
        <v>N/A</v>
      </c>
      <c r="D449" s="32" t="str">
        <f>IF(Buildings!D450="","N/A",Buildings!D450)</f>
        <v>N/A</v>
      </c>
      <c r="E449" s="32" t="str">
        <f>IF(Buildings!E450="","N/A",Buildings!E450)</f>
        <v>N/A</v>
      </c>
      <c r="F449" s="32" t="str">
        <f>IF(Buildings!F450="","N/A",Buildings!F450)</f>
        <v>N/A</v>
      </c>
      <c r="G449" s="32" t="str">
        <f>IF(Buildings!G450="","N/A",Buildings!G450)</f>
        <v>N/A</v>
      </c>
      <c r="H449" s="32" t="str">
        <f t="shared" si="12"/>
        <v>N/A</v>
      </c>
      <c r="I449" s="32" t="str">
        <f>IF(Buildings!H450="","N/A",Buildings!H450)</f>
        <v>N/A</v>
      </c>
      <c r="J449" s="32" t="str">
        <f>IF(Buildings!I450="","N/A",Buildings!I450)</f>
        <v>N/A</v>
      </c>
      <c r="K449" s="362" t="str">
        <f>IF(AND(Buildings!B450="",Buildings!C450&lt;&gt;""),0,IF(Buildings!B450="","N/A",IF(ISNUMBER(Buildings!B450),Buildings!B450,0)))</f>
        <v>N/A</v>
      </c>
    </row>
    <row r="450" spans="2:11">
      <c r="B450" s="32" t="str">
        <f t="shared" si="13"/>
        <v>N/A</v>
      </c>
      <c r="C450" s="32" t="str">
        <f>IF(Buildings!C451="","N/A",Buildings!C451)</f>
        <v>N/A</v>
      </c>
      <c r="D450" s="32" t="str">
        <f>IF(Buildings!D451="","N/A",Buildings!D451)</f>
        <v>N/A</v>
      </c>
      <c r="E450" s="32" t="str">
        <f>IF(Buildings!E451="","N/A",Buildings!E451)</f>
        <v>N/A</v>
      </c>
      <c r="F450" s="32" t="str">
        <f>IF(Buildings!F451="","N/A",Buildings!F451)</f>
        <v>N/A</v>
      </c>
      <c r="G450" s="32" t="str">
        <f>IF(Buildings!G451="","N/A",Buildings!G451)</f>
        <v>N/A</v>
      </c>
      <c r="H450" s="32" t="str">
        <f t="shared" ref="H450:H513" si="14">IF(B450="N/A","N/A",UPPER(TRIM(ProbuildName)))</f>
        <v>N/A</v>
      </c>
      <c r="I450" s="32" t="str">
        <f>IF(Buildings!H451="","N/A",Buildings!H451)</f>
        <v>N/A</v>
      </c>
      <c r="J450" s="32" t="str">
        <f>IF(Buildings!I451="","N/A",Buildings!I451)</f>
        <v>N/A</v>
      </c>
      <c r="K450" s="362" t="str">
        <f>IF(AND(Buildings!B451="",Buildings!C451&lt;&gt;""),0,IF(Buildings!B451="","N/A",IF(ISNUMBER(Buildings!B451),Buildings!B451,0)))</f>
        <v>N/A</v>
      </c>
    </row>
    <row r="451" spans="2:11">
      <c r="B451" s="32" t="str">
        <f t="shared" ref="B451:B514" si="15">IF(K451="N/A","N/A","")</f>
        <v>N/A</v>
      </c>
      <c r="C451" s="32" t="str">
        <f>IF(Buildings!C452="","N/A",Buildings!C452)</f>
        <v>N/A</v>
      </c>
      <c r="D451" s="32" t="str">
        <f>IF(Buildings!D452="","N/A",Buildings!D452)</f>
        <v>N/A</v>
      </c>
      <c r="E451" s="32" t="str">
        <f>IF(Buildings!E452="","N/A",Buildings!E452)</f>
        <v>N/A</v>
      </c>
      <c r="F451" s="32" t="str">
        <f>IF(Buildings!F452="","N/A",Buildings!F452)</f>
        <v>N/A</v>
      </c>
      <c r="G451" s="32" t="str">
        <f>IF(Buildings!G452="","N/A",Buildings!G452)</f>
        <v>N/A</v>
      </c>
      <c r="H451" s="32" t="str">
        <f t="shared" si="14"/>
        <v>N/A</v>
      </c>
      <c r="I451" s="32" t="str">
        <f>IF(Buildings!H452="","N/A",Buildings!H452)</f>
        <v>N/A</v>
      </c>
      <c r="J451" s="32" t="str">
        <f>IF(Buildings!I452="","N/A",Buildings!I452)</f>
        <v>N/A</v>
      </c>
      <c r="K451" s="362" t="str">
        <f>IF(AND(Buildings!B452="",Buildings!C452&lt;&gt;""),0,IF(Buildings!B452="","N/A",IF(ISNUMBER(Buildings!B452),Buildings!B452,0)))</f>
        <v>N/A</v>
      </c>
    </row>
    <row r="452" spans="2:11">
      <c r="B452" s="32" t="str">
        <f t="shared" si="15"/>
        <v>N/A</v>
      </c>
      <c r="C452" s="32" t="str">
        <f>IF(Buildings!C453="","N/A",Buildings!C453)</f>
        <v>N/A</v>
      </c>
      <c r="D452" s="32" t="str">
        <f>IF(Buildings!D453="","N/A",Buildings!D453)</f>
        <v>N/A</v>
      </c>
      <c r="E452" s="32" t="str">
        <f>IF(Buildings!E453="","N/A",Buildings!E453)</f>
        <v>N/A</v>
      </c>
      <c r="F452" s="32" t="str">
        <f>IF(Buildings!F453="","N/A",Buildings!F453)</f>
        <v>N/A</v>
      </c>
      <c r="G452" s="32" t="str">
        <f>IF(Buildings!G453="","N/A",Buildings!G453)</f>
        <v>N/A</v>
      </c>
      <c r="H452" s="32" t="str">
        <f t="shared" si="14"/>
        <v>N/A</v>
      </c>
      <c r="I452" s="32" t="str">
        <f>IF(Buildings!H453="","N/A",Buildings!H453)</f>
        <v>N/A</v>
      </c>
      <c r="J452" s="32" t="str">
        <f>IF(Buildings!I453="","N/A",Buildings!I453)</f>
        <v>N/A</v>
      </c>
      <c r="K452" s="362" t="str">
        <f>IF(AND(Buildings!B453="",Buildings!C453&lt;&gt;""),0,IF(Buildings!B453="","N/A",IF(ISNUMBER(Buildings!B453),Buildings!B453,0)))</f>
        <v>N/A</v>
      </c>
    </row>
    <row r="453" spans="2:11">
      <c r="B453" s="32" t="str">
        <f t="shared" si="15"/>
        <v>N/A</v>
      </c>
      <c r="C453" s="32" t="str">
        <f>IF(Buildings!C454="","N/A",Buildings!C454)</f>
        <v>N/A</v>
      </c>
      <c r="D453" s="32" t="str">
        <f>IF(Buildings!D454="","N/A",Buildings!D454)</f>
        <v>N/A</v>
      </c>
      <c r="E453" s="32" t="str">
        <f>IF(Buildings!E454="","N/A",Buildings!E454)</f>
        <v>N/A</v>
      </c>
      <c r="F453" s="32" t="str">
        <f>IF(Buildings!F454="","N/A",Buildings!F454)</f>
        <v>N/A</v>
      </c>
      <c r="G453" s="32" t="str">
        <f>IF(Buildings!G454="","N/A",Buildings!G454)</f>
        <v>N/A</v>
      </c>
      <c r="H453" s="32" t="str">
        <f t="shared" si="14"/>
        <v>N/A</v>
      </c>
      <c r="I453" s="32" t="str">
        <f>IF(Buildings!H454="","N/A",Buildings!H454)</f>
        <v>N/A</v>
      </c>
      <c r="J453" s="32" t="str">
        <f>IF(Buildings!I454="","N/A",Buildings!I454)</f>
        <v>N/A</v>
      </c>
      <c r="K453" s="362" t="str">
        <f>IF(AND(Buildings!B454="",Buildings!C454&lt;&gt;""),0,IF(Buildings!B454="","N/A",IF(ISNUMBER(Buildings!B454),Buildings!B454,0)))</f>
        <v>N/A</v>
      </c>
    </row>
    <row r="454" spans="2:11">
      <c r="B454" s="32" t="str">
        <f t="shared" si="15"/>
        <v>N/A</v>
      </c>
      <c r="C454" s="32" t="str">
        <f>IF(Buildings!C455="","N/A",Buildings!C455)</f>
        <v>N/A</v>
      </c>
      <c r="D454" s="32" t="str">
        <f>IF(Buildings!D455="","N/A",Buildings!D455)</f>
        <v>N/A</v>
      </c>
      <c r="E454" s="32" t="str">
        <f>IF(Buildings!E455="","N/A",Buildings!E455)</f>
        <v>N/A</v>
      </c>
      <c r="F454" s="32" t="str">
        <f>IF(Buildings!F455="","N/A",Buildings!F455)</f>
        <v>N/A</v>
      </c>
      <c r="G454" s="32" t="str">
        <f>IF(Buildings!G455="","N/A",Buildings!G455)</f>
        <v>N/A</v>
      </c>
      <c r="H454" s="32" t="str">
        <f t="shared" si="14"/>
        <v>N/A</v>
      </c>
      <c r="I454" s="32" t="str">
        <f>IF(Buildings!H455="","N/A",Buildings!H455)</f>
        <v>N/A</v>
      </c>
      <c r="J454" s="32" t="str">
        <f>IF(Buildings!I455="","N/A",Buildings!I455)</f>
        <v>N/A</v>
      </c>
      <c r="K454" s="362" t="str">
        <f>IF(AND(Buildings!B455="",Buildings!C455&lt;&gt;""),0,IF(Buildings!B455="","N/A",IF(ISNUMBER(Buildings!B455),Buildings!B455,0)))</f>
        <v>N/A</v>
      </c>
    </row>
    <row r="455" spans="2:11">
      <c r="B455" s="32" t="str">
        <f t="shared" si="15"/>
        <v>N/A</v>
      </c>
      <c r="C455" s="32" t="str">
        <f>IF(Buildings!C456="","N/A",Buildings!C456)</f>
        <v>N/A</v>
      </c>
      <c r="D455" s="32" t="str">
        <f>IF(Buildings!D456="","N/A",Buildings!D456)</f>
        <v>N/A</v>
      </c>
      <c r="E455" s="32" t="str">
        <f>IF(Buildings!E456="","N/A",Buildings!E456)</f>
        <v>N/A</v>
      </c>
      <c r="F455" s="32" t="str">
        <f>IF(Buildings!F456="","N/A",Buildings!F456)</f>
        <v>N/A</v>
      </c>
      <c r="G455" s="32" t="str">
        <f>IF(Buildings!G456="","N/A",Buildings!G456)</f>
        <v>N/A</v>
      </c>
      <c r="H455" s="32" t="str">
        <f t="shared" si="14"/>
        <v>N/A</v>
      </c>
      <c r="I455" s="32" t="str">
        <f>IF(Buildings!H456="","N/A",Buildings!H456)</f>
        <v>N/A</v>
      </c>
      <c r="J455" s="32" t="str">
        <f>IF(Buildings!I456="","N/A",Buildings!I456)</f>
        <v>N/A</v>
      </c>
      <c r="K455" s="362" t="str">
        <f>IF(AND(Buildings!B456="",Buildings!C456&lt;&gt;""),0,IF(Buildings!B456="","N/A",IF(ISNUMBER(Buildings!B456),Buildings!B456,0)))</f>
        <v>N/A</v>
      </c>
    </row>
    <row r="456" spans="2:11">
      <c r="B456" s="32" t="str">
        <f t="shared" si="15"/>
        <v>N/A</v>
      </c>
      <c r="C456" s="32" t="str">
        <f>IF(Buildings!C457="","N/A",Buildings!C457)</f>
        <v>N/A</v>
      </c>
      <c r="D456" s="32" t="str">
        <f>IF(Buildings!D457="","N/A",Buildings!D457)</f>
        <v>N/A</v>
      </c>
      <c r="E456" s="32" t="str">
        <f>IF(Buildings!E457="","N/A",Buildings!E457)</f>
        <v>N/A</v>
      </c>
      <c r="F456" s="32" t="str">
        <f>IF(Buildings!F457="","N/A",Buildings!F457)</f>
        <v>N/A</v>
      </c>
      <c r="G456" s="32" t="str">
        <f>IF(Buildings!G457="","N/A",Buildings!G457)</f>
        <v>N/A</v>
      </c>
      <c r="H456" s="32" t="str">
        <f t="shared" si="14"/>
        <v>N/A</v>
      </c>
      <c r="I456" s="32" t="str">
        <f>IF(Buildings!H457="","N/A",Buildings!H457)</f>
        <v>N/A</v>
      </c>
      <c r="J456" s="32" t="str">
        <f>IF(Buildings!I457="","N/A",Buildings!I457)</f>
        <v>N/A</v>
      </c>
      <c r="K456" s="362" t="str">
        <f>IF(AND(Buildings!B457="",Buildings!C457&lt;&gt;""),0,IF(Buildings!B457="","N/A",IF(ISNUMBER(Buildings!B457),Buildings!B457,0)))</f>
        <v>N/A</v>
      </c>
    </row>
    <row r="457" spans="2:11">
      <c r="B457" s="32" t="str">
        <f t="shared" si="15"/>
        <v>N/A</v>
      </c>
      <c r="C457" s="32" t="str">
        <f>IF(Buildings!C458="","N/A",Buildings!C458)</f>
        <v>N/A</v>
      </c>
      <c r="D457" s="32" t="str">
        <f>IF(Buildings!D458="","N/A",Buildings!D458)</f>
        <v>N/A</v>
      </c>
      <c r="E457" s="32" t="str">
        <f>IF(Buildings!E458="","N/A",Buildings!E458)</f>
        <v>N/A</v>
      </c>
      <c r="F457" s="32" t="str">
        <f>IF(Buildings!F458="","N/A",Buildings!F458)</f>
        <v>N/A</v>
      </c>
      <c r="G457" s="32" t="str">
        <f>IF(Buildings!G458="","N/A",Buildings!G458)</f>
        <v>N/A</v>
      </c>
      <c r="H457" s="32" t="str">
        <f t="shared" si="14"/>
        <v>N/A</v>
      </c>
      <c r="I457" s="32" t="str">
        <f>IF(Buildings!H458="","N/A",Buildings!H458)</f>
        <v>N/A</v>
      </c>
      <c r="J457" s="32" t="str">
        <f>IF(Buildings!I458="","N/A",Buildings!I458)</f>
        <v>N/A</v>
      </c>
      <c r="K457" s="362" t="str">
        <f>IF(AND(Buildings!B458="",Buildings!C458&lt;&gt;""),0,IF(Buildings!B458="","N/A",IF(ISNUMBER(Buildings!B458),Buildings!B458,0)))</f>
        <v>N/A</v>
      </c>
    </row>
    <row r="458" spans="2:11">
      <c r="B458" s="32" t="str">
        <f t="shared" si="15"/>
        <v>N/A</v>
      </c>
      <c r="C458" s="32" t="str">
        <f>IF(Buildings!C459="","N/A",Buildings!C459)</f>
        <v>N/A</v>
      </c>
      <c r="D458" s="32" t="str">
        <f>IF(Buildings!D459="","N/A",Buildings!D459)</f>
        <v>N/A</v>
      </c>
      <c r="E458" s="32" t="str">
        <f>IF(Buildings!E459="","N/A",Buildings!E459)</f>
        <v>N/A</v>
      </c>
      <c r="F458" s="32" t="str">
        <f>IF(Buildings!F459="","N/A",Buildings!F459)</f>
        <v>N/A</v>
      </c>
      <c r="G458" s="32" t="str">
        <f>IF(Buildings!G459="","N/A",Buildings!G459)</f>
        <v>N/A</v>
      </c>
      <c r="H458" s="32" t="str">
        <f t="shared" si="14"/>
        <v>N/A</v>
      </c>
      <c r="I458" s="32" t="str">
        <f>IF(Buildings!H459="","N/A",Buildings!H459)</f>
        <v>N/A</v>
      </c>
      <c r="J458" s="32" t="str">
        <f>IF(Buildings!I459="","N/A",Buildings!I459)</f>
        <v>N/A</v>
      </c>
      <c r="K458" s="362" t="str">
        <f>IF(AND(Buildings!B459="",Buildings!C459&lt;&gt;""),0,IF(Buildings!B459="","N/A",IF(ISNUMBER(Buildings!B459),Buildings!B459,0)))</f>
        <v>N/A</v>
      </c>
    </row>
    <row r="459" spans="2:11">
      <c r="B459" s="32" t="str">
        <f t="shared" si="15"/>
        <v>N/A</v>
      </c>
      <c r="C459" s="32" t="str">
        <f>IF(Buildings!C460="","N/A",Buildings!C460)</f>
        <v>N/A</v>
      </c>
      <c r="D459" s="32" t="str">
        <f>IF(Buildings!D460="","N/A",Buildings!D460)</f>
        <v>N/A</v>
      </c>
      <c r="E459" s="32" t="str">
        <f>IF(Buildings!E460="","N/A",Buildings!E460)</f>
        <v>N/A</v>
      </c>
      <c r="F459" s="32" t="str">
        <f>IF(Buildings!F460="","N/A",Buildings!F460)</f>
        <v>N/A</v>
      </c>
      <c r="G459" s="32" t="str">
        <f>IF(Buildings!G460="","N/A",Buildings!G460)</f>
        <v>N/A</v>
      </c>
      <c r="H459" s="32" t="str">
        <f t="shared" si="14"/>
        <v>N/A</v>
      </c>
      <c r="I459" s="32" t="str">
        <f>IF(Buildings!H460="","N/A",Buildings!H460)</f>
        <v>N/A</v>
      </c>
      <c r="J459" s="32" t="str">
        <f>IF(Buildings!I460="","N/A",Buildings!I460)</f>
        <v>N/A</v>
      </c>
      <c r="K459" s="362" t="str">
        <f>IF(AND(Buildings!B460="",Buildings!C460&lt;&gt;""),0,IF(Buildings!B460="","N/A",IF(ISNUMBER(Buildings!B460),Buildings!B460,0)))</f>
        <v>N/A</v>
      </c>
    </row>
    <row r="460" spans="2:11">
      <c r="B460" s="32" t="str">
        <f t="shared" si="15"/>
        <v>N/A</v>
      </c>
      <c r="C460" s="32" t="str">
        <f>IF(Buildings!C461="","N/A",Buildings!C461)</f>
        <v>N/A</v>
      </c>
      <c r="D460" s="32" t="str">
        <f>IF(Buildings!D461="","N/A",Buildings!D461)</f>
        <v>N/A</v>
      </c>
      <c r="E460" s="32" t="str">
        <f>IF(Buildings!E461="","N/A",Buildings!E461)</f>
        <v>N/A</v>
      </c>
      <c r="F460" s="32" t="str">
        <f>IF(Buildings!F461="","N/A",Buildings!F461)</f>
        <v>N/A</v>
      </c>
      <c r="G460" s="32" t="str">
        <f>IF(Buildings!G461="","N/A",Buildings!G461)</f>
        <v>N/A</v>
      </c>
      <c r="H460" s="32" t="str">
        <f t="shared" si="14"/>
        <v>N/A</v>
      </c>
      <c r="I460" s="32" t="str">
        <f>IF(Buildings!H461="","N/A",Buildings!H461)</f>
        <v>N/A</v>
      </c>
      <c r="J460" s="32" t="str">
        <f>IF(Buildings!I461="","N/A",Buildings!I461)</f>
        <v>N/A</v>
      </c>
      <c r="K460" s="362" t="str">
        <f>IF(AND(Buildings!B461="",Buildings!C461&lt;&gt;""),0,IF(Buildings!B461="","N/A",IF(ISNUMBER(Buildings!B461),Buildings!B461,0)))</f>
        <v>N/A</v>
      </c>
    </row>
    <row r="461" spans="2:11">
      <c r="B461" s="32" t="str">
        <f t="shared" si="15"/>
        <v>N/A</v>
      </c>
      <c r="C461" s="32" t="str">
        <f>IF(Buildings!C462="","N/A",Buildings!C462)</f>
        <v>N/A</v>
      </c>
      <c r="D461" s="32" t="str">
        <f>IF(Buildings!D462="","N/A",Buildings!D462)</f>
        <v>N/A</v>
      </c>
      <c r="E461" s="32" t="str">
        <f>IF(Buildings!E462="","N/A",Buildings!E462)</f>
        <v>N/A</v>
      </c>
      <c r="F461" s="32" t="str">
        <f>IF(Buildings!F462="","N/A",Buildings!F462)</f>
        <v>N/A</v>
      </c>
      <c r="G461" s="32" t="str">
        <f>IF(Buildings!G462="","N/A",Buildings!G462)</f>
        <v>N/A</v>
      </c>
      <c r="H461" s="32" t="str">
        <f t="shared" si="14"/>
        <v>N/A</v>
      </c>
      <c r="I461" s="32" t="str">
        <f>IF(Buildings!H462="","N/A",Buildings!H462)</f>
        <v>N/A</v>
      </c>
      <c r="J461" s="32" t="str">
        <f>IF(Buildings!I462="","N/A",Buildings!I462)</f>
        <v>N/A</v>
      </c>
      <c r="K461" s="362" t="str">
        <f>IF(AND(Buildings!B462="",Buildings!C462&lt;&gt;""),0,IF(Buildings!B462="","N/A",IF(ISNUMBER(Buildings!B462),Buildings!B462,0)))</f>
        <v>N/A</v>
      </c>
    </row>
    <row r="462" spans="2:11">
      <c r="B462" s="32" t="str">
        <f t="shared" si="15"/>
        <v>N/A</v>
      </c>
      <c r="C462" s="32" t="str">
        <f>IF(Buildings!C463="","N/A",Buildings!C463)</f>
        <v>N/A</v>
      </c>
      <c r="D462" s="32" t="str">
        <f>IF(Buildings!D463="","N/A",Buildings!D463)</f>
        <v>N/A</v>
      </c>
      <c r="E462" s="32" t="str">
        <f>IF(Buildings!E463="","N/A",Buildings!E463)</f>
        <v>N/A</v>
      </c>
      <c r="F462" s="32" t="str">
        <f>IF(Buildings!F463="","N/A",Buildings!F463)</f>
        <v>N/A</v>
      </c>
      <c r="G462" s="32" t="str">
        <f>IF(Buildings!G463="","N/A",Buildings!G463)</f>
        <v>N/A</v>
      </c>
      <c r="H462" s="32" t="str">
        <f t="shared" si="14"/>
        <v>N/A</v>
      </c>
      <c r="I462" s="32" t="str">
        <f>IF(Buildings!H463="","N/A",Buildings!H463)</f>
        <v>N/A</v>
      </c>
      <c r="J462" s="32" t="str">
        <f>IF(Buildings!I463="","N/A",Buildings!I463)</f>
        <v>N/A</v>
      </c>
      <c r="K462" s="362" t="str">
        <f>IF(AND(Buildings!B463="",Buildings!C463&lt;&gt;""),0,IF(Buildings!B463="","N/A",IF(ISNUMBER(Buildings!B463),Buildings!B463,0)))</f>
        <v>N/A</v>
      </c>
    </row>
    <row r="463" spans="2:11">
      <c r="B463" s="32" t="str">
        <f t="shared" si="15"/>
        <v>N/A</v>
      </c>
      <c r="C463" s="32" t="str">
        <f>IF(Buildings!C464="","N/A",Buildings!C464)</f>
        <v>N/A</v>
      </c>
      <c r="D463" s="32" t="str">
        <f>IF(Buildings!D464="","N/A",Buildings!D464)</f>
        <v>N/A</v>
      </c>
      <c r="E463" s="32" t="str">
        <f>IF(Buildings!E464="","N/A",Buildings!E464)</f>
        <v>N/A</v>
      </c>
      <c r="F463" s="32" t="str">
        <f>IF(Buildings!F464="","N/A",Buildings!F464)</f>
        <v>N/A</v>
      </c>
      <c r="G463" s="32" t="str">
        <f>IF(Buildings!G464="","N/A",Buildings!G464)</f>
        <v>N/A</v>
      </c>
      <c r="H463" s="32" t="str">
        <f t="shared" si="14"/>
        <v>N/A</v>
      </c>
      <c r="I463" s="32" t="str">
        <f>IF(Buildings!H464="","N/A",Buildings!H464)</f>
        <v>N/A</v>
      </c>
      <c r="J463" s="32" t="str">
        <f>IF(Buildings!I464="","N/A",Buildings!I464)</f>
        <v>N/A</v>
      </c>
      <c r="K463" s="362" t="str">
        <f>IF(AND(Buildings!B464="",Buildings!C464&lt;&gt;""),0,IF(Buildings!B464="","N/A",IF(ISNUMBER(Buildings!B464),Buildings!B464,0)))</f>
        <v>N/A</v>
      </c>
    </row>
    <row r="464" spans="2:11">
      <c r="B464" s="32" t="str">
        <f t="shared" si="15"/>
        <v>N/A</v>
      </c>
      <c r="C464" s="32" t="str">
        <f>IF(Buildings!C465="","N/A",Buildings!C465)</f>
        <v>N/A</v>
      </c>
      <c r="D464" s="32" t="str">
        <f>IF(Buildings!D465="","N/A",Buildings!D465)</f>
        <v>N/A</v>
      </c>
      <c r="E464" s="32" t="str">
        <f>IF(Buildings!E465="","N/A",Buildings!E465)</f>
        <v>N/A</v>
      </c>
      <c r="F464" s="32" t="str">
        <f>IF(Buildings!F465="","N/A",Buildings!F465)</f>
        <v>N/A</v>
      </c>
      <c r="G464" s="32" t="str">
        <f>IF(Buildings!G465="","N/A",Buildings!G465)</f>
        <v>N/A</v>
      </c>
      <c r="H464" s="32" t="str">
        <f t="shared" si="14"/>
        <v>N/A</v>
      </c>
      <c r="I464" s="32" t="str">
        <f>IF(Buildings!H465="","N/A",Buildings!H465)</f>
        <v>N/A</v>
      </c>
      <c r="J464" s="32" t="str">
        <f>IF(Buildings!I465="","N/A",Buildings!I465)</f>
        <v>N/A</v>
      </c>
      <c r="K464" s="362" t="str">
        <f>IF(AND(Buildings!B465="",Buildings!C465&lt;&gt;""),0,IF(Buildings!B465="","N/A",IF(ISNUMBER(Buildings!B465),Buildings!B465,0)))</f>
        <v>N/A</v>
      </c>
    </row>
    <row r="465" spans="2:11">
      <c r="B465" s="32" t="str">
        <f t="shared" si="15"/>
        <v>N/A</v>
      </c>
      <c r="C465" s="32" t="str">
        <f>IF(Buildings!C466="","N/A",Buildings!C466)</f>
        <v>N/A</v>
      </c>
      <c r="D465" s="32" t="str">
        <f>IF(Buildings!D466="","N/A",Buildings!D466)</f>
        <v>N/A</v>
      </c>
      <c r="E465" s="32" t="str">
        <f>IF(Buildings!E466="","N/A",Buildings!E466)</f>
        <v>N/A</v>
      </c>
      <c r="F465" s="32" t="str">
        <f>IF(Buildings!F466="","N/A",Buildings!F466)</f>
        <v>N/A</v>
      </c>
      <c r="G465" s="32" t="str">
        <f>IF(Buildings!G466="","N/A",Buildings!G466)</f>
        <v>N/A</v>
      </c>
      <c r="H465" s="32" t="str">
        <f t="shared" si="14"/>
        <v>N/A</v>
      </c>
      <c r="I465" s="32" t="str">
        <f>IF(Buildings!H466="","N/A",Buildings!H466)</f>
        <v>N/A</v>
      </c>
      <c r="J465" s="32" t="str">
        <f>IF(Buildings!I466="","N/A",Buildings!I466)</f>
        <v>N/A</v>
      </c>
      <c r="K465" s="362" t="str">
        <f>IF(AND(Buildings!B466="",Buildings!C466&lt;&gt;""),0,IF(Buildings!B466="","N/A",IF(ISNUMBER(Buildings!B466),Buildings!B466,0)))</f>
        <v>N/A</v>
      </c>
    </row>
    <row r="466" spans="2:11">
      <c r="B466" s="32" t="str">
        <f t="shared" si="15"/>
        <v>N/A</v>
      </c>
      <c r="C466" s="32" t="str">
        <f>IF(Buildings!C467="","N/A",Buildings!C467)</f>
        <v>N/A</v>
      </c>
      <c r="D466" s="32" t="str">
        <f>IF(Buildings!D467="","N/A",Buildings!D467)</f>
        <v>N/A</v>
      </c>
      <c r="E466" s="32" t="str">
        <f>IF(Buildings!E467="","N/A",Buildings!E467)</f>
        <v>N/A</v>
      </c>
      <c r="F466" s="32" t="str">
        <f>IF(Buildings!F467="","N/A",Buildings!F467)</f>
        <v>N/A</v>
      </c>
      <c r="G466" s="32" t="str">
        <f>IF(Buildings!G467="","N/A",Buildings!G467)</f>
        <v>N/A</v>
      </c>
      <c r="H466" s="32" t="str">
        <f t="shared" si="14"/>
        <v>N/A</v>
      </c>
      <c r="I466" s="32" t="str">
        <f>IF(Buildings!H467="","N/A",Buildings!H467)</f>
        <v>N/A</v>
      </c>
      <c r="J466" s="32" t="str">
        <f>IF(Buildings!I467="","N/A",Buildings!I467)</f>
        <v>N/A</v>
      </c>
      <c r="K466" s="362" t="str">
        <f>IF(AND(Buildings!B467="",Buildings!C467&lt;&gt;""),0,IF(Buildings!B467="","N/A",IF(ISNUMBER(Buildings!B467),Buildings!B467,0)))</f>
        <v>N/A</v>
      </c>
    </row>
    <row r="467" spans="2:11">
      <c r="B467" s="32" t="str">
        <f t="shared" si="15"/>
        <v>N/A</v>
      </c>
      <c r="C467" s="32" t="str">
        <f>IF(Buildings!C468="","N/A",Buildings!C468)</f>
        <v>N/A</v>
      </c>
      <c r="D467" s="32" t="str">
        <f>IF(Buildings!D468="","N/A",Buildings!D468)</f>
        <v>N/A</v>
      </c>
      <c r="E467" s="32" t="str">
        <f>IF(Buildings!E468="","N/A",Buildings!E468)</f>
        <v>N/A</v>
      </c>
      <c r="F467" s="32" t="str">
        <f>IF(Buildings!F468="","N/A",Buildings!F468)</f>
        <v>N/A</v>
      </c>
      <c r="G467" s="32" t="str">
        <f>IF(Buildings!G468="","N/A",Buildings!G468)</f>
        <v>N/A</v>
      </c>
      <c r="H467" s="32" t="str">
        <f t="shared" si="14"/>
        <v>N/A</v>
      </c>
      <c r="I467" s="32" t="str">
        <f>IF(Buildings!H468="","N/A",Buildings!H468)</f>
        <v>N/A</v>
      </c>
      <c r="J467" s="32" t="str">
        <f>IF(Buildings!I468="","N/A",Buildings!I468)</f>
        <v>N/A</v>
      </c>
      <c r="K467" s="362" t="str">
        <f>IF(AND(Buildings!B468="",Buildings!C468&lt;&gt;""),0,IF(Buildings!B468="","N/A",IF(ISNUMBER(Buildings!B468),Buildings!B468,0)))</f>
        <v>N/A</v>
      </c>
    </row>
    <row r="468" spans="2:11">
      <c r="B468" s="32" t="str">
        <f t="shared" si="15"/>
        <v>N/A</v>
      </c>
      <c r="C468" s="32" t="str">
        <f>IF(Buildings!C469="","N/A",Buildings!C469)</f>
        <v>N/A</v>
      </c>
      <c r="D468" s="32" t="str">
        <f>IF(Buildings!D469="","N/A",Buildings!D469)</f>
        <v>N/A</v>
      </c>
      <c r="E468" s="32" t="str">
        <f>IF(Buildings!E469="","N/A",Buildings!E469)</f>
        <v>N/A</v>
      </c>
      <c r="F468" s="32" t="str">
        <f>IF(Buildings!F469="","N/A",Buildings!F469)</f>
        <v>N/A</v>
      </c>
      <c r="G468" s="32" t="str">
        <f>IF(Buildings!G469="","N/A",Buildings!G469)</f>
        <v>N/A</v>
      </c>
      <c r="H468" s="32" t="str">
        <f t="shared" si="14"/>
        <v>N/A</v>
      </c>
      <c r="I468" s="32" t="str">
        <f>IF(Buildings!H469="","N/A",Buildings!H469)</f>
        <v>N/A</v>
      </c>
      <c r="J468" s="32" t="str">
        <f>IF(Buildings!I469="","N/A",Buildings!I469)</f>
        <v>N/A</v>
      </c>
      <c r="K468" s="362" t="str">
        <f>IF(AND(Buildings!B469="",Buildings!C469&lt;&gt;""),0,IF(Buildings!B469="","N/A",IF(ISNUMBER(Buildings!B469),Buildings!B469,0)))</f>
        <v>N/A</v>
      </c>
    </row>
    <row r="469" spans="2:11">
      <c r="B469" s="32" t="str">
        <f t="shared" si="15"/>
        <v>N/A</v>
      </c>
      <c r="C469" s="32" t="str">
        <f>IF(Buildings!C470="","N/A",Buildings!C470)</f>
        <v>N/A</v>
      </c>
      <c r="D469" s="32" t="str">
        <f>IF(Buildings!D470="","N/A",Buildings!D470)</f>
        <v>N/A</v>
      </c>
      <c r="E469" s="32" t="str">
        <f>IF(Buildings!E470="","N/A",Buildings!E470)</f>
        <v>N/A</v>
      </c>
      <c r="F469" s="32" t="str">
        <f>IF(Buildings!F470="","N/A",Buildings!F470)</f>
        <v>N/A</v>
      </c>
      <c r="G469" s="32" t="str">
        <f>IF(Buildings!G470="","N/A",Buildings!G470)</f>
        <v>N/A</v>
      </c>
      <c r="H469" s="32" t="str">
        <f t="shared" si="14"/>
        <v>N/A</v>
      </c>
      <c r="I469" s="32" t="str">
        <f>IF(Buildings!H470="","N/A",Buildings!H470)</f>
        <v>N/A</v>
      </c>
      <c r="J469" s="32" t="str">
        <f>IF(Buildings!I470="","N/A",Buildings!I470)</f>
        <v>N/A</v>
      </c>
      <c r="K469" s="362" t="str">
        <f>IF(AND(Buildings!B470="",Buildings!C470&lt;&gt;""),0,IF(Buildings!B470="","N/A",IF(ISNUMBER(Buildings!B470),Buildings!B470,0)))</f>
        <v>N/A</v>
      </c>
    </row>
    <row r="470" spans="2:11">
      <c r="B470" s="32" t="str">
        <f t="shared" si="15"/>
        <v>N/A</v>
      </c>
      <c r="C470" s="32" t="str">
        <f>IF(Buildings!C471="","N/A",Buildings!C471)</f>
        <v>N/A</v>
      </c>
      <c r="D470" s="32" t="str">
        <f>IF(Buildings!D471="","N/A",Buildings!D471)</f>
        <v>N/A</v>
      </c>
      <c r="E470" s="32" t="str">
        <f>IF(Buildings!E471="","N/A",Buildings!E471)</f>
        <v>N/A</v>
      </c>
      <c r="F470" s="32" t="str">
        <f>IF(Buildings!F471="","N/A",Buildings!F471)</f>
        <v>N/A</v>
      </c>
      <c r="G470" s="32" t="str">
        <f>IF(Buildings!G471="","N/A",Buildings!G471)</f>
        <v>N/A</v>
      </c>
      <c r="H470" s="32" t="str">
        <f t="shared" si="14"/>
        <v>N/A</v>
      </c>
      <c r="I470" s="32" t="str">
        <f>IF(Buildings!H471="","N/A",Buildings!H471)</f>
        <v>N/A</v>
      </c>
      <c r="J470" s="32" t="str">
        <f>IF(Buildings!I471="","N/A",Buildings!I471)</f>
        <v>N/A</v>
      </c>
      <c r="K470" s="362" t="str">
        <f>IF(AND(Buildings!B471="",Buildings!C471&lt;&gt;""),0,IF(Buildings!B471="","N/A",IF(ISNUMBER(Buildings!B471),Buildings!B471,0)))</f>
        <v>N/A</v>
      </c>
    </row>
    <row r="471" spans="2:11">
      <c r="B471" s="32" t="str">
        <f t="shared" si="15"/>
        <v>N/A</v>
      </c>
      <c r="C471" s="32" t="str">
        <f>IF(Buildings!C472="","N/A",Buildings!C472)</f>
        <v>N/A</v>
      </c>
      <c r="D471" s="32" t="str">
        <f>IF(Buildings!D472="","N/A",Buildings!D472)</f>
        <v>N/A</v>
      </c>
      <c r="E471" s="32" t="str">
        <f>IF(Buildings!E472="","N/A",Buildings!E472)</f>
        <v>N/A</v>
      </c>
      <c r="F471" s="32" t="str">
        <f>IF(Buildings!F472="","N/A",Buildings!F472)</f>
        <v>N/A</v>
      </c>
      <c r="G471" s="32" t="str">
        <f>IF(Buildings!G472="","N/A",Buildings!G472)</f>
        <v>N/A</v>
      </c>
      <c r="H471" s="32" t="str">
        <f t="shared" si="14"/>
        <v>N/A</v>
      </c>
      <c r="I471" s="32" t="str">
        <f>IF(Buildings!H472="","N/A",Buildings!H472)</f>
        <v>N/A</v>
      </c>
      <c r="J471" s="32" t="str">
        <f>IF(Buildings!I472="","N/A",Buildings!I472)</f>
        <v>N/A</v>
      </c>
      <c r="K471" s="362" t="str">
        <f>IF(AND(Buildings!B472="",Buildings!C472&lt;&gt;""),0,IF(Buildings!B472="","N/A",IF(ISNUMBER(Buildings!B472),Buildings!B472,0)))</f>
        <v>N/A</v>
      </c>
    </row>
    <row r="472" spans="2:11">
      <c r="B472" s="32" t="str">
        <f t="shared" si="15"/>
        <v>N/A</v>
      </c>
      <c r="C472" s="32" t="str">
        <f>IF(Buildings!C473="","N/A",Buildings!C473)</f>
        <v>N/A</v>
      </c>
      <c r="D472" s="32" t="str">
        <f>IF(Buildings!D473="","N/A",Buildings!D473)</f>
        <v>N/A</v>
      </c>
      <c r="E472" s="32" t="str">
        <f>IF(Buildings!E473="","N/A",Buildings!E473)</f>
        <v>N/A</v>
      </c>
      <c r="F472" s="32" t="str">
        <f>IF(Buildings!F473="","N/A",Buildings!F473)</f>
        <v>N/A</v>
      </c>
      <c r="G472" s="32" t="str">
        <f>IF(Buildings!G473="","N/A",Buildings!G473)</f>
        <v>N/A</v>
      </c>
      <c r="H472" s="32" t="str">
        <f t="shared" si="14"/>
        <v>N/A</v>
      </c>
      <c r="I472" s="32" t="str">
        <f>IF(Buildings!H473="","N/A",Buildings!H473)</f>
        <v>N/A</v>
      </c>
      <c r="J472" s="32" t="str">
        <f>IF(Buildings!I473="","N/A",Buildings!I473)</f>
        <v>N/A</v>
      </c>
      <c r="K472" s="362" t="str">
        <f>IF(AND(Buildings!B473="",Buildings!C473&lt;&gt;""),0,IF(Buildings!B473="","N/A",IF(ISNUMBER(Buildings!B473),Buildings!B473,0)))</f>
        <v>N/A</v>
      </c>
    </row>
    <row r="473" spans="2:11">
      <c r="B473" s="32" t="str">
        <f t="shared" si="15"/>
        <v>N/A</v>
      </c>
      <c r="C473" s="32" t="str">
        <f>IF(Buildings!C474="","N/A",Buildings!C474)</f>
        <v>N/A</v>
      </c>
      <c r="D473" s="32" t="str">
        <f>IF(Buildings!D474="","N/A",Buildings!D474)</f>
        <v>N/A</v>
      </c>
      <c r="E473" s="32" t="str">
        <f>IF(Buildings!E474="","N/A",Buildings!E474)</f>
        <v>N/A</v>
      </c>
      <c r="F473" s="32" t="str">
        <f>IF(Buildings!F474="","N/A",Buildings!F474)</f>
        <v>N/A</v>
      </c>
      <c r="G473" s="32" t="str">
        <f>IF(Buildings!G474="","N/A",Buildings!G474)</f>
        <v>N/A</v>
      </c>
      <c r="H473" s="32" t="str">
        <f t="shared" si="14"/>
        <v>N/A</v>
      </c>
      <c r="I473" s="32" t="str">
        <f>IF(Buildings!H474="","N/A",Buildings!H474)</f>
        <v>N/A</v>
      </c>
      <c r="J473" s="32" t="str">
        <f>IF(Buildings!I474="","N/A",Buildings!I474)</f>
        <v>N/A</v>
      </c>
      <c r="K473" s="362" t="str">
        <f>IF(AND(Buildings!B474="",Buildings!C474&lt;&gt;""),0,IF(Buildings!B474="","N/A",IF(ISNUMBER(Buildings!B474),Buildings!B474,0)))</f>
        <v>N/A</v>
      </c>
    </row>
    <row r="474" spans="2:11">
      <c r="B474" s="32" t="str">
        <f t="shared" si="15"/>
        <v>N/A</v>
      </c>
      <c r="C474" s="32" t="str">
        <f>IF(Buildings!C475="","N/A",Buildings!C475)</f>
        <v>N/A</v>
      </c>
      <c r="D474" s="32" t="str">
        <f>IF(Buildings!D475="","N/A",Buildings!D475)</f>
        <v>N/A</v>
      </c>
      <c r="E474" s="32" t="str">
        <f>IF(Buildings!E475="","N/A",Buildings!E475)</f>
        <v>N/A</v>
      </c>
      <c r="F474" s="32" t="str">
        <f>IF(Buildings!F475="","N/A",Buildings!F475)</f>
        <v>N/A</v>
      </c>
      <c r="G474" s="32" t="str">
        <f>IF(Buildings!G475="","N/A",Buildings!G475)</f>
        <v>N/A</v>
      </c>
      <c r="H474" s="32" t="str">
        <f t="shared" si="14"/>
        <v>N/A</v>
      </c>
      <c r="I474" s="32" t="str">
        <f>IF(Buildings!H475="","N/A",Buildings!H475)</f>
        <v>N/A</v>
      </c>
      <c r="J474" s="32" t="str">
        <f>IF(Buildings!I475="","N/A",Buildings!I475)</f>
        <v>N/A</v>
      </c>
      <c r="K474" s="362" t="str">
        <f>IF(AND(Buildings!B475="",Buildings!C475&lt;&gt;""),0,IF(Buildings!B475="","N/A",IF(ISNUMBER(Buildings!B475),Buildings!B475,0)))</f>
        <v>N/A</v>
      </c>
    </row>
    <row r="475" spans="2:11">
      <c r="B475" s="32" t="str">
        <f t="shared" si="15"/>
        <v>N/A</v>
      </c>
      <c r="C475" s="32" t="str">
        <f>IF(Buildings!C476="","N/A",Buildings!C476)</f>
        <v>N/A</v>
      </c>
      <c r="D475" s="32" t="str">
        <f>IF(Buildings!D476="","N/A",Buildings!D476)</f>
        <v>N/A</v>
      </c>
      <c r="E475" s="32" t="str">
        <f>IF(Buildings!E476="","N/A",Buildings!E476)</f>
        <v>N/A</v>
      </c>
      <c r="F475" s="32" t="str">
        <f>IF(Buildings!F476="","N/A",Buildings!F476)</f>
        <v>N/A</v>
      </c>
      <c r="G475" s="32" t="str">
        <f>IF(Buildings!G476="","N/A",Buildings!G476)</f>
        <v>N/A</v>
      </c>
      <c r="H475" s="32" t="str">
        <f t="shared" si="14"/>
        <v>N/A</v>
      </c>
      <c r="I475" s="32" t="str">
        <f>IF(Buildings!H476="","N/A",Buildings!H476)</f>
        <v>N/A</v>
      </c>
      <c r="J475" s="32" t="str">
        <f>IF(Buildings!I476="","N/A",Buildings!I476)</f>
        <v>N/A</v>
      </c>
      <c r="K475" s="362" t="str">
        <f>IF(AND(Buildings!B476="",Buildings!C476&lt;&gt;""),0,IF(Buildings!B476="","N/A",IF(ISNUMBER(Buildings!B476),Buildings!B476,0)))</f>
        <v>N/A</v>
      </c>
    </row>
    <row r="476" spans="2:11">
      <c r="B476" s="32" t="str">
        <f t="shared" si="15"/>
        <v>N/A</v>
      </c>
      <c r="C476" s="32" t="str">
        <f>IF(Buildings!C477="","N/A",Buildings!C477)</f>
        <v>N/A</v>
      </c>
      <c r="D476" s="32" t="str">
        <f>IF(Buildings!D477="","N/A",Buildings!D477)</f>
        <v>N/A</v>
      </c>
      <c r="E476" s="32" t="str">
        <f>IF(Buildings!E477="","N/A",Buildings!E477)</f>
        <v>N/A</v>
      </c>
      <c r="F476" s="32" t="str">
        <f>IF(Buildings!F477="","N/A",Buildings!F477)</f>
        <v>N/A</v>
      </c>
      <c r="G476" s="32" t="str">
        <f>IF(Buildings!G477="","N/A",Buildings!G477)</f>
        <v>N/A</v>
      </c>
      <c r="H476" s="32" t="str">
        <f t="shared" si="14"/>
        <v>N/A</v>
      </c>
      <c r="I476" s="32" t="str">
        <f>IF(Buildings!H477="","N/A",Buildings!H477)</f>
        <v>N/A</v>
      </c>
      <c r="J476" s="32" t="str">
        <f>IF(Buildings!I477="","N/A",Buildings!I477)</f>
        <v>N/A</v>
      </c>
      <c r="K476" s="362" t="str">
        <f>IF(AND(Buildings!B477="",Buildings!C477&lt;&gt;""),0,IF(Buildings!B477="","N/A",IF(ISNUMBER(Buildings!B477),Buildings!B477,0)))</f>
        <v>N/A</v>
      </c>
    </row>
    <row r="477" spans="2:11">
      <c r="B477" s="32" t="str">
        <f t="shared" si="15"/>
        <v>N/A</v>
      </c>
      <c r="C477" s="32" t="str">
        <f>IF(Buildings!C478="","N/A",Buildings!C478)</f>
        <v>N/A</v>
      </c>
      <c r="D477" s="32" t="str">
        <f>IF(Buildings!D478="","N/A",Buildings!D478)</f>
        <v>N/A</v>
      </c>
      <c r="E477" s="32" t="str">
        <f>IF(Buildings!E478="","N/A",Buildings!E478)</f>
        <v>N/A</v>
      </c>
      <c r="F477" s="32" t="str">
        <f>IF(Buildings!F478="","N/A",Buildings!F478)</f>
        <v>N/A</v>
      </c>
      <c r="G477" s="32" t="str">
        <f>IF(Buildings!G478="","N/A",Buildings!G478)</f>
        <v>N/A</v>
      </c>
      <c r="H477" s="32" t="str">
        <f t="shared" si="14"/>
        <v>N/A</v>
      </c>
      <c r="I477" s="32" t="str">
        <f>IF(Buildings!H478="","N/A",Buildings!H478)</f>
        <v>N/A</v>
      </c>
      <c r="J477" s="32" t="str">
        <f>IF(Buildings!I478="","N/A",Buildings!I478)</f>
        <v>N/A</v>
      </c>
      <c r="K477" s="362" t="str">
        <f>IF(AND(Buildings!B478="",Buildings!C478&lt;&gt;""),0,IF(Buildings!B478="","N/A",IF(ISNUMBER(Buildings!B478),Buildings!B478,0)))</f>
        <v>N/A</v>
      </c>
    </row>
    <row r="478" spans="2:11">
      <c r="B478" s="32" t="str">
        <f t="shared" si="15"/>
        <v>N/A</v>
      </c>
      <c r="C478" s="32" t="str">
        <f>IF(Buildings!C479="","N/A",Buildings!C479)</f>
        <v>N/A</v>
      </c>
      <c r="D478" s="32" t="str">
        <f>IF(Buildings!D479="","N/A",Buildings!D479)</f>
        <v>N/A</v>
      </c>
      <c r="E478" s="32" t="str">
        <f>IF(Buildings!E479="","N/A",Buildings!E479)</f>
        <v>N/A</v>
      </c>
      <c r="F478" s="32" t="str">
        <f>IF(Buildings!F479="","N/A",Buildings!F479)</f>
        <v>N/A</v>
      </c>
      <c r="G478" s="32" t="str">
        <f>IF(Buildings!G479="","N/A",Buildings!G479)</f>
        <v>N/A</v>
      </c>
      <c r="H478" s="32" t="str">
        <f t="shared" si="14"/>
        <v>N/A</v>
      </c>
      <c r="I478" s="32" t="str">
        <f>IF(Buildings!H479="","N/A",Buildings!H479)</f>
        <v>N/A</v>
      </c>
      <c r="J478" s="32" t="str">
        <f>IF(Buildings!I479="","N/A",Buildings!I479)</f>
        <v>N/A</v>
      </c>
      <c r="K478" s="362" t="str">
        <f>IF(AND(Buildings!B479="",Buildings!C479&lt;&gt;""),0,IF(Buildings!B479="","N/A",IF(ISNUMBER(Buildings!B479),Buildings!B479,0)))</f>
        <v>N/A</v>
      </c>
    </row>
    <row r="479" spans="2:11">
      <c r="B479" s="32" t="str">
        <f t="shared" si="15"/>
        <v>N/A</v>
      </c>
      <c r="C479" s="32" t="str">
        <f>IF(Buildings!C480="","N/A",Buildings!C480)</f>
        <v>N/A</v>
      </c>
      <c r="D479" s="32" t="str">
        <f>IF(Buildings!D480="","N/A",Buildings!D480)</f>
        <v>N/A</v>
      </c>
      <c r="E479" s="32" t="str">
        <f>IF(Buildings!E480="","N/A",Buildings!E480)</f>
        <v>N/A</v>
      </c>
      <c r="F479" s="32" t="str">
        <f>IF(Buildings!F480="","N/A",Buildings!F480)</f>
        <v>N/A</v>
      </c>
      <c r="G479" s="32" t="str">
        <f>IF(Buildings!G480="","N/A",Buildings!G480)</f>
        <v>N/A</v>
      </c>
      <c r="H479" s="32" t="str">
        <f t="shared" si="14"/>
        <v>N/A</v>
      </c>
      <c r="I479" s="32" t="str">
        <f>IF(Buildings!H480="","N/A",Buildings!H480)</f>
        <v>N/A</v>
      </c>
      <c r="J479" s="32" t="str">
        <f>IF(Buildings!I480="","N/A",Buildings!I480)</f>
        <v>N/A</v>
      </c>
      <c r="K479" s="362" t="str">
        <f>IF(AND(Buildings!B480="",Buildings!C480&lt;&gt;""),0,IF(Buildings!B480="","N/A",IF(ISNUMBER(Buildings!B480),Buildings!B480,0)))</f>
        <v>N/A</v>
      </c>
    </row>
    <row r="480" spans="2:11">
      <c r="B480" s="32" t="str">
        <f t="shared" si="15"/>
        <v>N/A</v>
      </c>
      <c r="C480" s="32" t="str">
        <f>IF(Buildings!C481="","N/A",Buildings!C481)</f>
        <v>N/A</v>
      </c>
      <c r="D480" s="32" t="str">
        <f>IF(Buildings!D481="","N/A",Buildings!D481)</f>
        <v>N/A</v>
      </c>
      <c r="E480" s="32" t="str">
        <f>IF(Buildings!E481="","N/A",Buildings!E481)</f>
        <v>N/A</v>
      </c>
      <c r="F480" s="32" t="str">
        <f>IF(Buildings!F481="","N/A",Buildings!F481)</f>
        <v>N/A</v>
      </c>
      <c r="G480" s="32" t="str">
        <f>IF(Buildings!G481="","N/A",Buildings!G481)</f>
        <v>N/A</v>
      </c>
      <c r="H480" s="32" t="str">
        <f t="shared" si="14"/>
        <v>N/A</v>
      </c>
      <c r="I480" s="32" t="str">
        <f>IF(Buildings!H481="","N/A",Buildings!H481)</f>
        <v>N/A</v>
      </c>
      <c r="J480" s="32" t="str">
        <f>IF(Buildings!I481="","N/A",Buildings!I481)</f>
        <v>N/A</v>
      </c>
      <c r="K480" s="362" t="str">
        <f>IF(AND(Buildings!B481="",Buildings!C481&lt;&gt;""),0,IF(Buildings!B481="","N/A",IF(ISNUMBER(Buildings!B481),Buildings!B481,0)))</f>
        <v>N/A</v>
      </c>
    </row>
    <row r="481" spans="2:11">
      <c r="B481" s="32" t="str">
        <f t="shared" si="15"/>
        <v>N/A</v>
      </c>
      <c r="C481" s="32" t="str">
        <f>IF(Buildings!C482="","N/A",Buildings!C482)</f>
        <v>N/A</v>
      </c>
      <c r="D481" s="32" t="str">
        <f>IF(Buildings!D482="","N/A",Buildings!D482)</f>
        <v>N/A</v>
      </c>
      <c r="E481" s="32" t="str">
        <f>IF(Buildings!E482="","N/A",Buildings!E482)</f>
        <v>N/A</v>
      </c>
      <c r="F481" s="32" t="str">
        <f>IF(Buildings!F482="","N/A",Buildings!F482)</f>
        <v>N/A</v>
      </c>
      <c r="G481" s="32" t="str">
        <f>IF(Buildings!G482="","N/A",Buildings!G482)</f>
        <v>N/A</v>
      </c>
      <c r="H481" s="32" t="str">
        <f t="shared" si="14"/>
        <v>N/A</v>
      </c>
      <c r="I481" s="32" t="str">
        <f>IF(Buildings!H482="","N/A",Buildings!H482)</f>
        <v>N/A</v>
      </c>
      <c r="J481" s="32" t="str">
        <f>IF(Buildings!I482="","N/A",Buildings!I482)</f>
        <v>N/A</v>
      </c>
      <c r="K481" s="362" t="str">
        <f>IF(AND(Buildings!B482="",Buildings!C482&lt;&gt;""),0,IF(Buildings!B482="","N/A",IF(ISNUMBER(Buildings!B482),Buildings!B482,0)))</f>
        <v>N/A</v>
      </c>
    </row>
    <row r="482" spans="2:11">
      <c r="B482" s="32" t="str">
        <f t="shared" si="15"/>
        <v>N/A</v>
      </c>
      <c r="C482" s="32" t="str">
        <f>IF(Buildings!C483="","N/A",Buildings!C483)</f>
        <v>N/A</v>
      </c>
      <c r="D482" s="32" t="str">
        <f>IF(Buildings!D483="","N/A",Buildings!D483)</f>
        <v>N/A</v>
      </c>
      <c r="E482" s="32" t="str">
        <f>IF(Buildings!E483="","N/A",Buildings!E483)</f>
        <v>N/A</v>
      </c>
      <c r="F482" s="32" t="str">
        <f>IF(Buildings!F483="","N/A",Buildings!F483)</f>
        <v>N/A</v>
      </c>
      <c r="G482" s="32" t="str">
        <f>IF(Buildings!G483="","N/A",Buildings!G483)</f>
        <v>N/A</v>
      </c>
      <c r="H482" s="32" t="str">
        <f t="shared" si="14"/>
        <v>N/A</v>
      </c>
      <c r="I482" s="32" t="str">
        <f>IF(Buildings!H483="","N/A",Buildings!H483)</f>
        <v>N/A</v>
      </c>
      <c r="J482" s="32" t="str">
        <f>IF(Buildings!I483="","N/A",Buildings!I483)</f>
        <v>N/A</v>
      </c>
      <c r="K482" s="362" t="str">
        <f>IF(AND(Buildings!B483="",Buildings!C483&lt;&gt;""),0,IF(Buildings!B483="","N/A",IF(ISNUMBER(Buildings!B483),Buildings!B483,0)))</f>
        <v>N/A</v>
      </c>
    </row>
    <row r="483" spans="2:11">
      <c r="B483" s="32" t="str">
        <f t="shared" si="15"/>
        <v>N/A</v>
      </c>
      <c r="C483" s="32" t="str">
        <f>IF(Buildings!C484="","N/A",Buildings!C484)</f>
        <v>N/A</v>
      </c>
      <c r="D483" s="32" t="str">
        <f>IF(Buildings!D484="","N/A",Buildings!D484)</f>
        <v>N/A</v>
      </c>
      <c r="E483" s="32" t="str">
        <f>IF(Buildings!E484="","N/A",Buildings!E484)</f>
        <v>N/A</v>
      </c>
      <c r="F483" s="32" t="str">
        <f>IF(Buildings!F484="","N/A",Buildings!F484)</f>
        <v>N/A</v>
      </c>
      <c r="G483" s="32" t="str">
        <f>IF(Buildings!G484="","N/A",Buildings!G484)</f>
        <v>N/A</v>
      </c>
      <c r="H483" s="32" t="str">
        <f t="shared" si="14"/>
        <v>N/A</v>
      </c>
      <c r="I483" s="32" t="str">
        <f>IF(Buildings!H484="","N/A",Buildings!H484)</f>
        <v>N/A</v>
      </c>
      <c r="J483" s="32" t="str">
        <f>IF(Buildings!I484="","N/A",Buildings!I484)</f>
        <v>N/A</v>
      </c>
      <c r="K483" s="362" t="str">
        <f>IF(AND(Buildings!B484="",Buildings!C484&lt;&gt;""),0,IF(Buildings!B484="","N/A",IF(ISNUMBER(Buildings!B484),Buildings!B484,0)))</f>
        <v>N/A</v>
      </c>
    </row>
    <row r="484" spans="2:11">
      <c r="B484" s="32" t="str">
        <f t="shared" si="15"/>
        <v>N/A</v>
      </c>
      <c r="C484" s="32" t="str">
        <f>IF(Buildings!C485="","N/A",Buildings!C485)</f>
        <v>N/A</v>
      </c>
      <c r="D484" s="32" t="str">
        <f>IF(Buildings!D485="","N/A",Buildings!D485)</f>
        <v>N/A</v>
      </c>
      <c r="E484" s="32" t="str">
        <f>IF(Buildings!E485="","N/A",Buildings!E485)</f>
        <v>N/A</v>
      </c>
      <c r="F484" s="32" t="str">
        <f>IF(Buildings!F485="","N/A",Buildings!F485)</f>
        <v>N/A</v>
      </c>
      <c r="G484" s="32" t="str">
        <f>IF(Buildings!G485="","N/A",Buildings!G485)</f>
        <v>N/A</v>
      </c>
      <c r="H484" s="32" t="str">
        <f t="shared" si="14"/>
        <v>N/A</v>
      </c>
      <c r="I484" s="32" t="str">
        <f>IF(Buildings!H485="","N/A",Buildings!H485)</f>
        <v>N/A</v>
      </c>
      <c r="J484" s="32" t="str">
        <f>IF(Buildings!I485="","N/A",Buildings!I485)</f>
        <v>N/A</v>
      </c>
      <c r="K484" s="362" t="str">
        <f>IF(AND(Buildings!B485="",Buildings!C485&lt;&gt;""),0,IF(Buildings!B485="","N/A",IF(ISNUMBER(Buildings!B485),Buildings!B485,0)))</f>
        <v>N/A</v>
      </c>
    </row>
    <row r="485" spans="2:11">
      <c r="B485" s="32" t="str">
        <f t="shared" si="15"/>
        <v>N/A</v>
      </c>
      <c r="C485" s="32" t="str">
        <f>IF(Buildings!C486="","N/A",Buildings!C486)</f>
        <v>N/A</v>
      </c>
      <c r="D485" s="32" t="str">
        <f>IF(Buildings!D486="","N/A",Buildings!D486)</f>
        <v>N/A</v>
      </c>
      <c r="E485" s="32" t="str">
        <f>IF(Buildings!E486="","N/A",Buildings!E486)</f>
        <v>N/A</v>
      </c>
      <c r="F485" s="32" t="str">
        <f>IF(Buildings!F486="","N/A",Buildings!F486)</f>
        <v>N/A</v>
      </c>
      <c r="G485" s="32" t="str">
        <f>IF(Buildings!G486="","N/A",Buildings!G486)</f>
        <v>N/A</v>
      </c>
      <c r="H485" s="32" t="str">
        <f t="shared" si="14"/>
        <v>N/A</v>
      </c>
      <c r="I485" s="32" t="str">
        <f>IF(Buildings!H486="","N/A",Buildings!H486)</f>
        <v>N/A</v>
      </c>
      <c r="J485" s="32" t="str">
        <f>IF(Buildings!I486="","N/A",Buildings!I486)</f>
        <v>N/A</v>
      </c>
      <c r="K485" s="362" t="str">
        <f>IF(AND(Buildings!B486="",Buildings!C486&lt;&gt;""),0,IF(Buildings!B486="","N/A",IF(ISNUMBER(Buildings!B486),Buildings!B486,0)))</f>
        <v>N/A</v>
      </c>
    </row>
    <row r="486" spans="2:11">
      <c r="B486" s="32" t="str">
        <f t="shared" si="15"/>
        <v>N/A</v>
      </c>
      <c r="C486" s="32" t="str">
        <f>IF(Buildings!C487="","N/A",Buildings!C487)</f>
        <v>N/A</v>
      </c>
      <c r="D486" s="32" t="str">
        <f>IF(Buildings!D487="","N/A",Buildings!D487)</f>
        <v>N/A</v>
      </c>
      <c r="E486" s="32" t="str">
        <f>IF(Buildings!E487="","N/A",Buildings!E487)</f>
        <v>N/A</v>
      </c>
      <c r="F486" s="32" t="str">
        <f>IF(Buildings!F487="","N/A",Buildings!F487)</f>
        <v>N/A</v>
      </c>
      <c r="G486" s="32" t="str">
        <f>IF(Buildings!G487="","N/A",Buildings!G487)</f>
        <v>N/A</v>
      </c>
      <c r="H486" s="32" t="str">
        <f t="shared" si="14"/>
        <v>N/A</v>
      </c>
      <c r="I486" s="32" t="str">
        <f>IF(Buildings!H487="","N/A",Buildings!H487)</f>
        <v>N/A</v>
      </c>
      <c r="J486" s="32" t="str">
        <f>IF(Buildings!I487="","N/A",Buildings!I487)</f>
        <v>N/A</v>
      </c>
      <c r="K486" s="362" t="str">
        <f>IF(AND(Buildings!B487="",Buildings!C487&lt;&gt;""),0,IF(Buildings!B487="","N/A",IF(ISNUMBER(Buildings!B487),Buildings!B487,0)))</f>
        <v>N/A</v>
      </c>
    </row>
    <row r="487" spans="2:11">
      <c r="B487" s="32" t="str">
        <f t="shared" si="15"/>
        <v>N/A</v>
      </c>
      <c r="C487" s="32" t="str">
        <f>IF(Buildings!C488="","N/A",Buildings!C488)</f>
        <v>N/A</v>
      </c>
      <c r="D487" s="32" t="str">
        <f>IF(Buildings!D488="","N/A",Buildings!D488)</f>
        <v>N/A</v>
      </c>
      <c r="E487" s="32" t="str">
        <f>IF(Buildings!E488="","N/A",Buildings!E488)</f>
        <v>N/A</v>
      </c>
      <c r="F487" s="32" t="str">
        <f>IF(Buildings!F488="","N/A",Buildings!F488)</f>
        <v>N/A</v>
      </c>
      <c r="G487" s="32" t="str">
        <f>IF(Buildings!G488="","N/A",Buildings!G488)</f>
        <v>N/A</v>
      </c>
      <c r="H487" s="32" t="str">
        <f t="shared" si="14"/>
        <v>N/A</v>
      </c>
      <c r="I487" s="32" t="str">
        <f>IF(Buildings!H488="","N/A",Buildings!H488)</f>
        <v>N/A</v>
      </c>
      <c r="J487" s="32" t="str">
        <f>IF(Buildings!I488="","N/A",Buildings!I488)</f>
        <v>N/A</v>
      </c>
      <c r="K487" s="362" t="str">
        <f>IF(AND(Buildings!B488="",Buildings!C488&lt;&gt;""),0,IF(Buildings!B488="","N/A",IF(ISNUMBER(Buildings!B488),Buildings!B488,0)))</f>
        <v>N/A</v>
      </c>
    </row>
    <row r="488" spans="2:11">
      <c r="B488" s="32" t="str">
        <f t="shared" si="15"/>
        <v>N/A</v>
      </c>
      <c r="C488" s="32" t="str">
        <f>IF(Buildings!C489="","N/A",Buildings!C489)</f>
        <v>N/A</v>
      </c>
      <c r="D488" s="32" t="str">
        <f>IF(Buildings!D489="","N/A",Buildings!D489)</f>
        <v>N/A</v>
      </c>
      <c r="E488" s="32" t="str">
        <f>IF(Buildings!E489="","N/A",Buildings!E489)</f>
        <v>N/A</v>
      </c>
      <c r="F488" s="32" t="str">
        <f>IF(Buildings!F489="","N/A",Buildings!F489)</f>
        <v>N/A</v>
      </c>
      <c r="G488" s="32" t="str">
        <f>IF(Buildings!G489="","N/A",Buildings!G489)</f>
        <v>N/A</v>
      </c>
      <c r="H488" s="32" t="str">
        <f t="shared" si="14"/>
        <v>N/A</v>
      </c>
      <c r="I488" s="32" t="str">
        <f>IF(Buildings!H489="","N/A",Buildings!H489)</f>
        <v>N/A</v>
      </c>
      <c r="J488" s="32" t="str">
        <f>IF(Buildings!I489="","N/A",Buildings!I489)</f>
        <v>N/A</v>
      </c>
      <c r="K488" s="362" t="str">
        <f>IF(AND(Buildings!B489="",Buildings!C489&lt;&gt;""),0,IF(Buildings!B489="","N/A",IF(ISNUMBER(Buildings!B489),Buildings!B489,0)))</f>
        <v>N/A</v>
      </c>
    </row>
    <row r="489" spans="2:11">
      <c r="B489" s="32" t="str">
        <f t="shared" si="15"/>
        <v>N/A</v>
      </c>
      <c r="C489" s="32" t="str">
        <f>IF(Buildings!C490="","N/A",Buildings!C490)</f>
        <v>N/A</v>
      </c>
      <c r="D489" s="32" t="str">
        <f>IF(Buildings!D490="","N/A",Buildings!D490)</f>
        <v>N/A</v>
      </c>
      <c r="E489" s="32" t="str">
        <f>IF(Buildings!E490="","N/A",Buildings!E490)</f>
        <v>N/A</v>
      </c>
      <c r="F489" s="32" t="str">
        <f>IF(Buildings!F490="","N/A",Buildings!F490)</f>
        <v>N/A</v>
      </c>
      <c r="G489" s="32" t="str">
        <f>IF(Buildings!G490="","N/A",Buildings!G490)</f>
        <v>N/A</v>
      </c>
      <c r="H489" s="32" t="str">
        <f t="shared" si="14"/>
        <v>N/A</v>
      </c>
      <c r="I489" s="32" t="str">
        <f>IF(Buildings!H490="","N/A",Buildings!H490)</f>
        <v>N/A</v>
      </c>
      <c r="J489" s="32" t="str">
        <f>IF(Buildings!I490="","N/A",Buildings!I490)</f>
        <v>N/A</v>
      </c>
      <c r="K489" s="362" t="str">
        <f>IF(AND(Buildings!B490="",Buildings!C490&lt;&gt;""),0,IF(Buildings!B490="","N/A",IF(ISNUMBER(Buildings!B490),Buildings!B490,0)))</f>
        <v>N/A</v>
      </c>
    </row>
    <row r="490" spans="2:11">
      <c r="B490" s="32" t="str">
        <f t="shared" si="15"/>
        <v>N/A</v>
      </c>
      <c r="C490" s="32" t="str">
        <f>IF(Buildings!C491="","N/A",Buildings!C491)</f>
        <v>N/A</v>
      </c>
      <c r="D490" s="32" t="str">
        <f>IF(Buildings!D491="","N/A",Buildings!D491)</f>
        <v>N/A</v>
      </c>
      <c r="E490" s="32" t="str">
        <f>IF(Buildings!E491="","N/A",Buildings!E491)</f>
        <v>N/A</v>
      </c>
      <c r="F490" s="32" t="str">
        <f>IF(Buildings!F491="","N/A",Buildings!F491)</f>
        <v>N/A</v>
      </c>
      <c r="G490" s="32" t="str">
        <f>IF(Buildings!G491="","N/A",Buildings!G491)</f>
        <v>N/A</v>
      </c>
      <c r="H490" s="32" t="str">
        <f t="shared" si="14"/>
        <v>N/A</v>
      </c>
      <c r="I490" s="32" t="str">
        <f>IF(Buildings!H491="","N/A",Buildings!H491)</f>
        <v>N/A</v>
      </c>
      <c r="J490" s="32" t="str">
        <f>IF(Buildings!I491="","N/A",Buildings!I491)</f>
        <v>N/A</v>
      </c>
      <c r="K490" s="362" t="str">
        <f>IF(AND(Buildings!B491="",Buildings!C491&lt;&gt;""),0,IF(Buildings!B491="","N/A",IF(ISNUMBER(Buildings!B491),Buildings!B491,0)))</f>
        <v>N/A</v>
      </c>
    </row>
    <row r="491" spans="2:11">
      <c r="B491" s="32" t="str">
        <f t="shared" si="15"/>
        <v>N/A</v>
      </c>
      <c r="C491" s="32" t="str">
        <f>IF(Buildings!C492="","N/A",Buildings!C492)</f>
        <v>N/A</v>
      </c>
      <c r="D491" s="32" t="str">
        <f>IF(Buildings!D492="","N/A",Buildings!D492)</f>
        <v>N/A</v>
      </c>
      <c r="E491" s="32" t="str">
        <f>IF(Buildings!E492="","N/A",Buildings!E492)</f>
        <v>N/A</v>
      </c>
      <c r="F491" s="32" t="str">
        <f>IF(Buildings!F492="","N/A",Buildings!F492)</f>
        <v>N/A</v>
      </c>
      <c r="G491" s="32" t="str">
        <f>IF(Buildings!G492="","N/A",Buildings!G492)</f>
        <v>N/A</v>
      </c>
      <c r="H491" s="32" t="str">
        <f t="shared" si="14"/>
        <v>N/A</v>
      </c>
      <c r="I491" s="32" t="str">
        <f>IF(Buildings!H492="","N/A",Buildings!H492)</f>
        <v>N/A</v>
      </c>
      <c r="J491" s="32" t="str">
        <f>IF(Buildings!I492="","N/A",Buildings!I492)</f>
        <v>N/A</v>
      </c>
      <c r="K491" s="362" t="str">
        <f>IF(AND(Buildings!B492="",Buildings!C492&lt;&gt;""),0,IF(Buildings!B492="","N/A",IF(ISNUMBER(Buildings!B492),Buildings!B492,0)))</f>
        <v>N/A</v>
      </c>
    </row>
    <row r="492" spans="2:11">
      <c r="B492" s="32" t="str">
        <f t="shared" si="15"/>
        <v>N/A</v>
      </c>
      <c r="C492" s="32" t="str">
        <f>IF(Buildings!C493="","N/A",Buildings!C493)</f>
        <v>N/A</v>
      </c>
      <c r="D492" s="32" t="str">
        <f>IF(Buildings!D493="","N/A",Buildings!D493)</f>
        <v>N/A</v>
      </c>
      <c r="E492" s="32" t="str">
        <f>IF(Buildings!E493="","N/A",Buildings!E493)</f>
        <v>N/A</v>
      </c>
      <c r="F492" s="32" t="str">
        <f>IF(Buildings!F493="","N/A",Buildings!F493)</f>
        <v>N/A</v>
      </c>
      <c r="G492" s="32" t="str">
        <f>IF(Buildings!G493="","N/A",Buildings!G493)</f>
        <v>N/A</v>
      </c>
      <c r="H492" s="32" t="str">
        <f t="shared" si="14"/>
        <v>N/A</v>
      </c>
      <c r="I492" s="32" t="str">
        <f>IF(Buildings!H493="","N/A",Buildings!H493)</f>
        <v>N/A</v>
      </c>
      <c r="J492" s="32" t="str">
        <f>IF(Buildings!I493="","N/A",Buildings!I493)</f>
        <v>N/A</v>
      </c>
      <c r="K492" s="362" t="str">
        <f>IF(AND(Buildings!B493="",Buildings!C493&lt;&gt;""),0,IF(Buildings!B493="","N/A",IF(ISNUMBER(Buildings!B493),Buildings!B493,0)))</f>
        <v>N/A</v>
      </c>
    </row>
    <row r="493" spans="2:11">
      <c r="B493" s="32" t="str">
        <f t="shared" si="15"/>
        <v>N/A</v>
      </c>
      <c r="C493" s="32" t="str">
        <f>IF(Buildings!C494="","N/A",Buildings!C494)</f>
        <v>N/A</v>
      </c>
      <c r="D493" s="32" t="str">
        <f>IF(Buildings!D494="","N/A",Buildings!D494)</f>
        <v>N/A</v>
      </c>
      <c r="E493" s="32" t="str">
        <f>IF(Buildings!E494="","N/A",Buildings!E494)</f>
        <v>N/A</v>
      </c>
      <c r="F493" s="32" t="str">
        <f>IF(Buildings!F494="","N/A",Buildings!F494)</f>
        <v>N/A</v>
      </c>
      <c r="G493" s="32" t="str">
        <f>IF(Buildings!G494="","N/A",Buildings!G494)</f>
        <v>N/A</v>
      </c>
      <c r="H493" s="32" t="str">
        <f t="shared" si="14"/>
        <v>N/A</v>
      </c>
      <c r="I493" s="32" t="str">
        <f>IF(Buildings!H494="","N/A",Buildings!H494)</f>
        <v>N/A</v>
      </c>
      <c r="J493" s="32" t="str">
        <f>IF(Buildings!I494="","N/A",Buildings!I494)</f>
        <v>N/A</v>
      </c>
      <c r="K493" s="362" t="str">
        <f>IF(AND(Buildings!B494="",Buildings!C494&lt;&gt;""),0,IF(Buildings!B494="","N/A",IF(ISNUMBER(Buildings!B494),Buildings!B494,0)))</f>
        <v>N/A</v>
      </c>
    </row>
    <row r="494" spans="2:11">
      <c r="B494" s="32" t="str">
        <f t="shared" si="15"/>
        <v>N/A</v>
      </c>
      <c r="C494" s="32" t="str">
        <f>IF(Buildings!C495="","N/A",Buildings!C495)</f>
        <v>N/A</v>
      </c>
      <c r="D494" s="32" t="str">
        <f>IF(Buildings!D495="","N/A",Buildings!D495)</f>
        <v>N/A</v>
      </c>
      <c r="E494" s="32" t="str">
        <f>IF(Buildings!E495="","N/A",Buildings!E495)</f>
        <v>N/A</v>
      </c>
      <c r="F494" s="32" t="str">
        <f>IF(Buildings!F495="","N/A",Buildings!F495)</f>
        <v>N/A</v>
      </c>
      <c r="G494" s="32" t="str">
        <f>IF(Buildings!G495="","N/A",Buildings!G495)</f>
        <v>N/A</v>
      </c>
      <c r="H494" s="32" t="str">
        <f t="shared" si="14"/>
        <v>N/A</v>
      </c>
      <c r="I494" s="32" t="str">
        <f>IF(Buildings!H495="","N/A",Buildings!H495)</f>
        <v>N/A</v>
      </c>
      <c r="J494" s="32" t="str">
        <f>IF(Buildings!I495="","N/A",Buildings!I495)</f>
        <v>N/A</v>
      </c>
      <c r="K494" s="362" t="str">
        <f>IF(AND(Buildings!B495="",Buildings!C495&lt;&gt;""),0,IF(Buildings!B495="","N/A",IF(ISNUMBER(Buildings!B495),Buildings!B495,0)))</f>
        <v>N/A</v>
      </c>
    </row>
    <row r="495" spans="2:11">
      <c r="B495" s="32" t="str">
        <f t="shared" si="15"/>
        <v>N/A</v>
      </c>
      <c r="C495" s="32" t="str">
        <f>IF(Buildings!C496="","N/A",Buildings!C496)</f>
        <v>N/A</v>
      </c>
      <c r="D495" s="32" t="str">
        <f>IF(Buildings!D496="","N/A",Buildings!D496)</f>
        <v>N/A</v>
      </c>
      <c r="E495" s="32" t="str">
        <f>IF(Buildings!E496="","N/A",Buildings!E496)</f>
        <v>N/A</v>
      </c>
      <c r="F495" s="32" t="str">
        <f>IF(Buildings!F496="","N/A",Buildings!F496)</f>
        <v>N/A</v>
      </c>
      <c r="G495" s="32" t="str">
        <f>IF(Buildings!G496="","N/A",Buildings!G496)</f>
        <v>N/A</v>
      </c>
      <c r="H495" s="32" t="str">
        <f t="shared" si="14"/>
        <v>N/A</v>
      </c>
      <c r="I495" s="32" t="str">
        <f>IF(Buildings!H496="","N/A",Buildings!H496)</f>
        <v>N/A</v>
      </c>
      <c r="J495" s="32" t="str">
        <f>IF(Buildings!I496="","N/A",Buildings!I496)</f>
        <v>N/A</v>
      </c>
      <c r="K495" s="362" t="str">
        <f>IF(AND(Buildings!B496="",Buildings!C496&lt;&gt;""),0,IF(Buildings!B496="","N/A",IF(ISNUMBER(Buildings!B496),Buildings!B496,0)))</f>
        <v>N/A</v>
      </c>
    </row>
    <row r="496" spans="2:11">
      <c r="B496" s="32" t="str">
        <f t="shared" si="15"/>
        <v>N/A</v>
      </c>
      <c r="C496" s="32" t="str">
        <f>IF(Buildings!C497="","N/A",Buildings!C497)</f>
        <v>N/A</v>
      </c>
      <c r="D496" s="32" t="str">
        <f>IF(Buildings!D497="","N/A",Buildings!D497)</f>
        <v>N/A</v>
      </c>
      <c r="E496" s="32" t="str">
        <f>IF(Buildings!E497="","N/A",Buildings!E497)</f>
        <v>N/A</v>
      </c>
      <c r="F496" s="32" t="str">
        <f>IF(Buildings!F497="","N/A",Buildings!F497)</f>
        <v>N/A</v>
      </c>
      <c r="G496" s="32" t="str">
        <f>IF(Buildings!G497="","N/A",Buildings!G497)</f>
        <v>N/A</v>
      </c>
      <c r="H496" s="32" t="str">
        <f t="shared" si="14"/>
        <v>N/A</v>
      </c>
      <c r="I496" s="32" t="str">
        <f>IF(Buildings!H497="","N/A",Buildings!H497)</f>
        <v>N/A</v>
      </c>
      <c r="J496" s="32" t="str">
        <f>IF(Buildings!I497="","N/A",Buildings!I497)</f>
        <v>N/A</v>
      </c>
      <c r="K496" s="362" t="str">
        <f>IF(AND(Buildings!B497="",Buildings!C497&lt;&gt;""),0,IF(Buildings!B497="","N/A",IF(ISNUMBER(Buildings!B497),Buildings!B497,0)))</f>
        <v>N/A</v>
      </c>
    </row>
    <row r="497" spans="2:11">
      <c r="B497" s="32" t="str">
        <f t="shared" si="15"/>
        <v>N/A</v>
      </c>
      <c r="C497" s="32" t="str">
        <f>IF(Buildings!C498="","N/A",Buildings!C498)</f>
        <v>N/A</v>
      </c>
      <c r="D497" s="32" t="str">
        <f>IF(Buildings!D498="","N/A",Buildings!D498)</f>
        <v>N/A</v>
      </c>
      <c r="E497" s="32" t="str">
        <f>IF(Buildings!E498="","N/A",Buildings!E498)</f>
        <v>N/A</v>
      </c>
      <c r="F497" s="32" t="str">
        <f>IF(Buildings!F498="","N/A",Buildings!F498)</f>
        <v>N/A</v>
      </c>
      <c r="G497" s="32" t="str">
        <f>IF(Buildings!G498="","N/A",Buildings!G498)</f>
        <v>N/A</v>
      </c>
      <c r="H497" s="32" t="str">
        <f t="shared" si="14"/>
        <v>N/A</v>
      </c>
      <c r="I497" s="32" t="str">
        <f>IF(Buildings!H498="","N/A",Buildings!H498)</f>
        <v>N/A</v>
      </c>
      <c r="J497" s="32" t="str">
        <f>IF(Buildings!I498="","N/A",Buildings!I498)</f>
        <v>N/A</v>
      </c>
      <c r="K497" s="362" t="str">
        <f>IF(AND(Buildings!B498="",Buildings!C498&lt;&gt;""),0,IF(Buildings!B498="","N/A",IF(ISNUMBER(Buildings!B498),Buildings!B498,0)))</f>
        <v>N/A</v>
      </c>
    </row>
    <row r="498" spans="2:11">
      <c r="B498" s="32" t="str">
        <f t="shared" si="15"/>
        <v>N/A</v>
      </c>
      <c r="C498" s="32" t="str">
        <f>IF(Buildings!C499="","N/A",Buildings!C499)</f>
        <v>N/A</v>
      </c>
      <c r="D498" s="32" t="str">
        <f>IF(Buildings!D499="","N/A",Buildings!D499)</f>
        <v>N/A</v>
      </c>
      <c r="E498" s="32" t="str">
        <f>IF(Buildings!E499="","N/A",Buildings!E499)</f>
        <v>N/A</v>
      </c>
      <c r="F498" s="32" t="str">
        <f>IF(Buildings!F499="","N/A",Buildings!F499)</f>
        <v>N/A</v>
      </c>
      <c r="G498" s="32" t="str">
        <f>IF(Buildings!G499="","N/A",Buildings!G499)</f>
        <v>N/A</v>
      </c>
      <c r="H498" s="32" t="str">
        <f t="shared" si="14"/>
        <v>N/A</v>
      </c>
      <c r="I498" s="32" t="str">
        <f>IF(Buildings!H499="","N/A",Buildings!H499)</f>
        <v>N/A</v>
      </c>
      <c r="J498" s="32" t="str">
        <f>IF(Buildings!I499="","N/A",Buildings!I499)</f>
        <v>N/A</v>
      </c>
      <c r="K498" s="362" t="str">
        <f>IF(AND(Buildings!B499="",Buildings!C499&lt;&gt;""),0,IF(Buildings!B499="","N/A",IF(ISNUMBER(Buildings!B499),Buildings!B499,0)))</f>
        <v>N/A</v>
      </c>
    </row>
    <row r="499" spans="2:11">
      <c r="B499" s="32" t="str">
        <f t="shared" si="15"/>
        <v>N/A</v>
      </c>
      <c r="C499" s="32" t="str">
        <f>IF(Buildings!C500="","N/A",Buildings!C500)</f>
        <v>N/A</v>
      </c>
      <c r="D499" s="32" t="str">
        <f>IF(Buildings!D500="","N/A",Buildings!D500)</f>
        <v>N/A</v>
      </c>
      <c r="E499" s="32" t="str">
        <f>IF(Buildings!E500="","N/A",Buildings!E500)</f>
        <v>N/A</v>
      </c>
      <c r="F499" s="32" t="str">
        <f>IF(Buildings!F500="","N/A",Buildings!F500)</f>
        <v>N/A</v>
      </c>
      <c r="G499" s="32" t="str">
        <f>IF(Buildings!G500="","N/A",Buildings!G500)</f>
        <v>N/A</v>
      </c>
      <c r="H499" s="32" t="str">
        <f t="shared" si="14"/>
        <v>N/A</v>
      </c>
      <c r="I499" s="32" t="str">
        <f>IF(Buildings!H500="","N/A",Buildings!H500)</f>
        <v>N/A</v>
      </c>
      <c r="J499" s="32" t="str">
        <f>IF(Buildings!I500="","N/A",Buildings!I500)</f>
        <v>N/A</v>
      </c>
      <c r="K499" s="362" t="str">
        <f>IF(AND(Buildings!B500="",Buildings!C500&lt;&gt;""),0,IF(Buildings!B500="","N/A",IF(ISNUMBER(Buildings!B500),Buildings!B500,0)))</f>
        <v>N/A</v>
      </c>
    </row>
    <row r="500" spans="2:11">
      <c r="B500" s="32" t="str">
        <f t="shared" si="15"/>
        <v>N/A</v>
      </c>
      <c r="C500" s="32" t="str">
        <f>IF(Buildings!C501="","N/A",Buildings!C501)</f>
        <v>N/A</v>
      </c>
      <c r="D500" s="32" t="str">
        <f>IF(Buildings!D501="","N/A",Buildings!D501)</f>
        <v>N/A</v>
      </c>
      <c r="E500" s="32" t="str">
        <f>IF(Buildings!E501="","N/A",Buildings!E501)</f>
        <v>N/A</v>
      </c>
      <c r="F500" s="32" t="str">
        <f>IF(Buildings!F501="","N/A",Buildings!F501)</f>
        <v>N/A</v>
      </c>
      <c r="G500" s="32" t="str">
        <f>IF(Buildings!G501="","N/A",Buildings!G501)</f>
        <v>N/A</v>
      </c>
      <c r="H500" s="32" t="str">
        <f t="shared" si="14"/>
        <v>N/A</v>
      </c>
      <c r="I500" s="32" t="str">
        <f>IF(Buildings!H501="","N/A",Buildings!H501)</f>
        <v>N/A</v>
      </c>
      <c r="J500" s="32" t="str">
        <f>IF(Buildings!I501="","N/A",Buildings!I501)</f>
        <v>N/A</v>
      </c>
      <c r="K500" s="362" t="str">
        <f>IF(AND(Buildings!B501="",Buildings!C501&lt;&gt;""),0,IF(Buildings!B501="","N/A",IF(ISNUMBER(Buildings!B501),Buildings!B501,0)))</f>
        <v>N/A</v>
      </c>
    </row>
    <row r="501" spans="2:11">
      <c r="B501" s="32" t="str">
        <f t="shared" si="15"/>
        <v>N/A</v>
      </c>
      <c r="C501" s="32" t="str">
        <f>IF(Buildings!C502="","N/A",Buildings!C502)</f>
        <v>N/A</v>
      </c>
      <c r="D501" s="32" t="str">
        <f>IF(Buildings!D502="","N/A",Buildings!D502)</f>
        <v>N/A</v>
      </c>
      <c r="E501" s="32" t="str">
        <f>IF(Buildings!E502="","N/A",Buildings!E502)</f>
        <v>N/A</v>
      </c>
      <c r="F501" s="32" t="str">
        <f>IF(Buildings!F502="","N/A",Buildings!F502)</f>
        <v>N/A</v>
      </c>
      <c r="G501" s="32" t="str">
        <f>IF(Buildings!G502="","N/A",Buildings!G502)</f>
        <v>N/A</v>
      </c>
      <c r="H501" s="32" t="str">
        <f t="shared" si="14"/>
        <v>N/A</v>
      </c>
      <c r="I501" s="32" t="str">
        <f>IF(Buildings!H502="","N/A",Buildings!H502)</f>
        <v>N/A</v>
      </c>
      <c r="J501" s="32" t="str">
        <f>IF(Buildings!I502="","N/A",Buildings!I502)</f>
        <v>N/A</v>
      </c>
      <c r="K501" s="362" t="str">
        <f>IF(AND(Buildings!B502="",Buildings!C502&lt;&gt;""),0,IF(Buildings!B502="","N/A",IF(ISNUMBER(Buildings!B502),Buildings!B502,0)))</f>
        <v>N/A</v>
      </c>
    </row>
    <row r="502" spans="2:11">
      <c r="B502" s="32" t="str">
        <f t="shared" si="15"/>
        <v>N/A</v>
      </c>
      <c r="C502" s="32" t="str">
        <f>IF(Buildings!C503="","N/A",Buildings!C503)</f>
        <v>N/A</v>
      </c>
      <c r="D502" s="32" t="str">
        <f>IF(Buildings!D503="","N/A",Buildings!D503)</f>
        <v>N/A</v>
      </c>
      <c r="E502" s="32" t="str">
        <f>IF(Buildings!E503="","N/A",Buildings!E503)</f>
        <v>N/A</v>
      </c>
      <c r="F502" s="32" t="str">
        <f>IF(Buildings!F503="","N/A",Buildings!F503)</f>
        <v>N/A</v>
      </c>
      <c r="G502" s="32" t="str">
        <f>IF(Buildings!G503="","N/A",Buildings!G503)</f>
        <v>N/A</v>
      </c>
      <c r="H502" s="32" t="str">
        <f t="shared" si="14"/>
        <v>N/A</v>
      </c>
      <c r="I502" s="32" t="str">
        <f>IF(Buildings!H503="","N/A",Buildings!H503)</f>
        <v>N/A</v>
      </c>
      <c r="J502" s="32" t="str">
        <f>IF(Buildings!I503="","N/A",Buildings!I503)</f>
        <v>N/A</v>
      </c>
      <c r="K502" s="362" t="str">
        <f>IF(AND(Buildings!B503="",Buildings!C503&lt;&gt;""),0,IF(Buildings!B503="","N/A",IF(ISNUMBER(Buildings!B503),Buildings!B503,0)))</f>
        <v>N/A</v>
      </c>
    </row>
    <row r="503" spans="2:11">
      <c r="B503" s="32" t="str">
        <f t="shared" si="15"/>
        <v>N/A</v>
      </c>
      <c r="C503" s="32" t="str">
        <f>IF(Buildings!C504="","N/A",Buildings!C504)</f>
        <v>N/A</v>
      </c>
      <c r="D503" s="32" t="str">
        <f>IF(Buildings!D504="","N/A",Buildings!D504)</f>
        <v>N/A</v>
      </c>
      <c r="E503" s="32" t="str">
        <f>IF(Buildings!E504="","N/A",Buildings!E504)</f>
        <v>N/A</v>
      </c>
      <c r="F503" s="32" t="str">
        <f>IF(Buildings!F504="","N/A",Buildings!F504)</f>
        <v>N/A</v>
      </c>
      <c r="G503" s="32" t="str">
        <f>IF(Buildings!G504="","N/A",Buildings!G504)</f>
        <v>N/A</v>
      </c>
      <c r="H503" s="32" t="str">
        <f t="shared" si="14"/>
        <v>N/A</v>
      </c>
      <c r="I503" s="32" t="str">
        <f>IF(Buildings!H504="","N/A",Buildings!H504)</f>
        <v>N/A</v>
      </c>
      <c r="J503" s="32" t="str">
        <f>IF(Buildings!I504="","N/A",Buildings!I504)</f>
        <v>N/A</v>
      </c>
      <c r="K503" s="362" t="str">
        <f>IF(AND(Buildings!B504="",Buildings!C504&lt;&gt;""),0,IF(Buildings!B504="","N/A",IF(ISNUMBER(Buildings!B504),Buildings!B504,0)))</f>
        <v>N/A</v>
      </c>
    </row>
    <row r="504" spans="2:11">
      <c r="B504" s="32" t="str">
        <f t="shared" si="15"/>
        <v>N/A</v>
      </c>
      <c r="C504" s="32" t="str">
        <f>IF(Buildings!C505="","N/A",Buildings!C505)</f>
        <v>N/A</v>
      </c>
      <c r="D504" s="32" t="str">
        <f>IF(Buildings!D505="","N/A",Buildings!D505)</f>
        <v>N/A</v>
      </c>
      <c r="E504" s="32" t="str">
        <f>IF(Buildings!E505="","N/A",Buildings!E505)</f>
        <v>N/A</v>
      </c>
      <c r="F504" s="32" t="str">
        <f>IF(Buildings!F505="","N/A",Buildings!F505)</f>
        <v>N/A</v>
      </c>
      <c r="G504" s="32" t="str">
        <f>IF(Buildings!G505="","N/A",Buildings!G505)</f>
        <v>N/A</v>
      </c>
      <c r="H504" s="32" t="str">
        <f t="shared" si="14"/>
        <v>N/A</v>
      </c>
      <c r="I504" s="32" t="str">
        <f>IF(Buildings!H505="","N/A",Buildings!H505)</f>
        <v>N/A</v>
      </c>
      <c r="J504" s="32" t="str">
        <f>IF(Buildings!I505="","N/A",Buildings!I505)</f>
        <v>N/A</v>
      </c>
      <c r="K504" s="362" t="str">
        <f>IF(AND(Buildings!B505="",Buildings!C505&lt;&gt;""),0,IF(Buildings!B505="","N/A",IF(ISNUMBER(Buildings!B505),Buildings!B505,0)))</f>
        <v>N/A</v>
      </c>
    </row>
    <row r="505" spans="2:11">
      <c r="B505" s="32" t="str">
        <f t="shared" si="15"/>
        <v>N/A</v>
      </c>
      <c r="C505" s="32" t="str">
        <f>IF(Buildings!C506="","N/A",Buildings!C506)</f>
        <v>N/A</v>
      </c>
      <c r="D505" s="32" t="str">
        <f>IF(Buildings!D506="","N/A",Buildings!D506)</f>
        <v>N/A</v>
      </c>
      <c r="E505" s="32" t="str">
        <f>IF(Buildings!E506="","N/A",Buildings!E506)</f>
        <v>N/A</v>
      </c>
      <c r="F505" s="32" t="str">
        <f>IF(Buildings!F506="","N/A",Buildings!F506)</f>
        <v>N/A</v>
      </c>
      <c r="G505" s="32" t="str">
        <f>IF(Buildings!G506="","N/A",Buildings!G506)</f>
        <v>N/A</v>
      </c>
      <c r="H505" s="32" t="str">
        <f t="shared" si="14"/>
        <v>N/A</v>
      </c>
      <c r="I505" s="32" t="str">
        <f>IF(Buildings!H506="","N/A",Buildings!H506)</f>
        <v>N/A</v>
      </c>
      <c r="J505" s="32" t="str">
        <f>IF(Buildings!I506="","N/A",Buildings!I506)</f>
        <v>N/A</v>
      </c>
      <c r="K505" s="362" t="str">
        <f>IF(AND(Buildings!B506="",Buildings!C506&lt;&gt;""),0,IF(Buildings!B506="","N/A",IF(ISNUMBER(Buildings!B506),Buildings!B506,0)))</f>
        <v>N/A</v>
      </c>
    </row>
    <row r="506" spans="2:11">
      <c r="B506" s="32" t="str">
        <f t="shared" si="15"/>
        <v>N/A</v>
      </c>
      <c r="C506" s="32" t="str">
        <f>IF(Buildings!C507="","N/A",Buildings!C507)</f>
        <v>N/A</v>
      </c>
      <c r="D506" s="32" t="str">
        <f>IF(Buildings!D507="","N/A",Buildings!D507)</f>
        <v>N/A</v>
      </c>
      <c r="E506" s="32" t="str">
        <f>IF(Buildings!E507="","N/A",Buildings!E507)</f>
        <v>N/A</v>
      </c>
      <c r="F506" s="32" t="str">
        <f>IF(Buildings!F507="","N/A",Buildings!F507)</f>
        <v>N/A</v>
      </c>
      <c r="G506" s="32" t="str">
        <f>IF(Buildings!G507="","N/A",Buildings!G507)</f>
        <v>N/A</v>
      </c>
      <c r="H506" s="32" t="str">
        <f t="shared" si="14"/>
        <v>N/A</v>
      </c>
      <c r="I506" s="32" t="str">
        <f>IF(Buildings!H507="","N/A",Buildings!H507)</f>
        <v>N/A</v>
      </c>
      <c r="J506" s="32" t="str">
        <f>IF(Buildings!I507="","N/A",Buildings!I507)</f>
        <v>N/A</v>
      </c>
      <c r="K506" s="362" t="str">
        <f>IF(AND(Buildings!B507="",Buildings!C507&lt;&gt;""),0,IF(Buildings!B507="","N/A",IF(ISNUMBER(Buildings!B507),Buildings!B507,0)))</f>
        <v>N/A</v>
      </c>
    </row>
    <row r="507" spans="2:11">
      <c r="B507" s="32" t="str">
        <f t="shared" si="15"/>
        <v>N/A</v>
      </c>
      <c r="C507" s="32" t="str">
        <f>IF(Buildings!C508="","N/A",Buildings!C508)</f>
        <v>N/A</v>
      </c>
      <c r="D507" s="32" t="str">
        <f>IF(Buildings!D508="","N/A",Buildings!D508)</f>
        <v>N/A</v>
      </c>
      <c r="E507" s="32" t="str">
        <f>IF(Buildings!E508="","N/A",Buildings!E508)</f>
        <v>N/A</v>
      </c>
      <c r="F507" s="32" t="str">
        <f>IF(Buildings!F508="","N/A",Buildings!F508)</f>
        <v>N/A</v>
      </c>
      <c r="G507" s="32" t="str">
        <f>IF(Buildings!G508="","N/A",Buildings!G508)</f>
        <v>N/A</v>
      </c>
      <c r="H507" s="32" t="str">
        <f t="shared" si="14"/>
        <v>N/A</v>
      </c>
      <c r="I507" s="32" t="str">
        <f>IF(Buildings!H508="","N/A",Buildings!H508)</f>
        <v>N/A</v>
      </c>
      <c r="J507" s="32" t="str">
        <f>IF(Buildings!I508="","N/A",Buildings!I508)</f>
        <v>N/A</v>
      </c>
      <c r="K507" s="362" t="str">
        <f>IF(AND(Buildings!B508="",Buildings!C508&lt;&gt;""),0,IF(Buildings!B508="","N/A",IF(ISNUMBER(Buildings!B508),Buildings!B508,0)))</f>
        <v>N/A</v>
      </c>
    </row>
    <row r="508" spans="2:11">
      <c r="B508" s="32" t="str">
        <f t="shared" si="15"/>
        <v>N/A</v>
      </c>
      <c r="C508" s="32" t="str">
        <f>IF(Buildings!C509="","N/A",Buildings!C509)</f>
        <v>N/A</v>
      </c>
      <c r="D508" s="32" t="str">
        <f>IF(Buildings!D509="","N/A",Buildings!D509)</f>
        <v>N/A</v>
      </c>
      <c r="E508" s="32" t="str">
        <f>IF(Buildings!E509="","N/A",Buildings!E509)</f>
        <v>N/A</v>
      </c>
      <c r="F508" s="32" t="str">
        <f>IF(Buildings!F509="","N/A",Buildings!F509)</f>
        <v>N/A</v>
      </c>
      <c r="G508" s="32" t="str">
        <f>IF(Buildings!G509="","N/A",Buildings!G509)</f>
        <v>N/A</v>
      </c>
      <c r="H508" s="32" t="str">
        <f t="shared" si="14"/>
        <v>N/A</v>
      </c>
      <c r="I508" s="32" t="str">
        <f>IF(Buildings!H509="","N/A",Buildings!H509)</f>
        <v>N/A</v>
      </c>
      <c r="J508" s="32" t="str">
        <f>IF(Buildings!I509="","N/A",Buildings!I509)</f>
        <v>N/A</v>
      </c>
      <c r="K508" s="362" t="str">
        <f>IF(AND(Buildings!B509="",Buildings!C509&lt;&gt;""),0,IF(Buildings!B509="","N/A",IF(ISNUMBER(Buildings!B509),Buildings!B509,0)))</f>
        <v>N/A</v>
      </c>
    </row>
    <row r="509" spans="2:11">
      <c r="B509" s="32" t="str">
        <f t="shared" si="15"/>
        <v>N/A</v>
      </c>
      <c r="C509" s="32" t="str">
        <f>IF(Buildings!C510="","N/A",Buildings!C510)</f>
        <v>N/A</v>
      </c>
      <c r="D509" s="32" t="str">
        <f>IF(Buildings!D510="","N/A",Buildings!D510)</f>
        <v>N/A</v>
      </c>
      <c r="E509" s="32" t="str">
        <f>IF(Buildings!E510="","N/A",Buildings!E510)</f>
        <v>N/A</v>
      </c>
      <c r="F509" s="32" t="str">
        <f>IF(Buildings!F510="","N/A",Buildings!F510)</f>
        <v>N/A</v>
      </c>
      <c r="G509" s="32" t="str">
        <f>IF(Buildings!G510="","N/A",Buildings!G510)</f>
        <v>N/A</v>
      </c>
      <c r="H509" s="32" t="str">
        <f t="shared" si="14"/>
        <v>N/A</v>
      </c>
      <c r="I509" s="32" t="str">
        <f>IF(Buildings!H510="","N/A",Buildings!H510)</f>
        <v>N/A</v>
      </c>
      <c r="J509" s="32" t="str">
        <f>IF(Buildings!I510="","N/A",Buildings!I510)</f>
        <v>N/A</v>
      </c>
      <c r="K509" s="362" t="str">
        <f>IF(AND(Buildings!B510="",Buildings!C510&lt;&gt;""),0,IF(Buildings!B510="","N/A",IF(ISNUMBER(Buildings!B510),Buildings!B510,0)))</f>
        <v>N/A</v>
      </c>
    </row>
    <row r="510" spans="2:11">
      <c r="B510" s="32" t="str">
        <f t="shared" si="15"/>
        <v>N/A</v>
      </c>
      <c r="C510" s="32" t="str">
        <f>IF(Buildings!C511="","N/A",Buildings!C511)</f>
        <v>N/A</v>
      </c>
      <c r="D510" s="32" t="str">
        <f>IF(Buildings!D511="","N/A",Buildings!D511)</f>
        <v>N/A</v>
      </c>
      <c r="E510" s="32" t="str">
        <f>IF(Buildings!E511="","N/A",Buildings!E511)</f>
        <v>N/A</v>
      </c>
      <c r="F510" s="32" t="str">
        <f>IF(Buildings!F511="","N/A",Buildings!F511)</f>
        <v>N/A</v>
      </c>
      <c r="G510" s="32" t="str">
        <f>IF(Buildings!G511="","N/A",Buildings!G511)</f>
        <v>N/A</v>
      </c>
      <c r="H510" s="32" t="str">
        <f t="shared" si="14"/>
        <v>N/A</v>
      </c>
      <c r="I510" s="32" t="str">
        <f>IF(Buildings!H511="","N/A",Buildings!H511)</f>
        <v>N/A</v>
      </c>
      <c r="J510" s="32" t="str">
        <f>IF(Buildings!I511="","N/A",Buildings!I511)</f>
        <v>N/A</v>
      </c>
      <c r="K510" s="362" t="str">
        <f>IF(AND(Buildings!B511="",Buildings!C511&lt;&gt;""),0,IF(Buildings!B511="","N/A",IF(ISNUMBER(Buildings!B511),Buildings!B511,0)))</f>
        <v>N/A</v>
      </c>
    </row>
    <row r="511" spans="2:11">
      <c r="B511" s="32" t="str">
        <f t="shared" si="15"/>
        <v>N/A</v>
      </c>
      <c r="C511" s="32" t="str">
        <f>IF(Buildings!C512="","N/A",Buildings!C512)</f>
        <v>N/A</v>
      </c>
      <c r="D511" s="32" t="str">
        <f>IF(Buildings!D512="","N/A",Buildings!D512)</f>
        <v>N/A</v>
      </c>
      <c r="E511" s="32" t="str">
        <f>IF(Buildings!E512="","N/A",Buildings!E512)</f>
        <v>N/A</v>
      </c>
      <c r="F511" s="32" t="str">
        <f>IF(Buildings!F512="","N/A",Buildings!F512)</f>
        <v>N/A</v>
      </c>
      <c r="G511" s="32" t="str">
        <f>IF(Buildings!G512="","N/A",Buildings!G512)</f>
        <v>N/A</v>
      </c>
      <c r="H511" s="32" t="str">
        <f t="shared" si="14"/>
        <v>N/A</v>
      </c>
      <c r="I511" s="32" t="str">
        <f>IF(Buildings!H512="","N/A",Buildings!H512)</f>
        <v>N/A</v>
      </c>
      <c r="J511" s="32" t="str">
        <f>IF(Buildings!I512="","N/A",Buildings!I512)</f>
        <v>N/A</v>
      </c>
      <c r="K511" s="362" t="str">
        <f>IF(AND(Buildings!B512="",Buildings!C512&lt;&gt;""),0,IF(Buildings!B512="","N/A",IF(ISNUMBER(Buildings!B512),Buildings!B512,0)))</f>
        <v>N/A</v>
      </c>
    </row>
    <row r="512" spans="2:11">
      <c r="B512" s="32" t="str">
        <f t="shared" si="15"/>
        <v>N/A</v>
      </c>
      <c r="C512" s="32" t="str">
        <f>IF(Buildings!C513="","N/A",Buildings!C513)</f>
        <v>N/A</v>
      </c>
      <c r="D512" s="32" t="str">
        <f>IF(Buildings!D513="","N/A",Buildings!D513)</f>
        <v>N/A</v>
      </c>
      <c r="E512" s="32" t="str">
        <f>IF(Buildings!E513="","N/A",Buildings!E513)</f>
        <v>N/A</v>
      </c>
      <c r="F512" s="32" t="str">
        <f>IF(Buildings!F513="","N/A",Buildings!F513)</f>
        <v>N/A</v>
      </c>
      <c r="G512" s="32" t="str">
        <f>IF(Buildings!G513="","N/A",Buildings!G513)</f>
        <v>N/A</v>
      </c>
      <c r="H512" s="32" t="str">
        <f t="shared" si="14"/>
        <v>N/A</v>
      </c>
      <c r="I512" s="32" t="str">
        <f>IF(Buildings!H513="","N/A",Buildings!H513)</f>
        <v>N/A</v>
      </c>
      <c r="J512" s="32" t="str">
        <f>IF(Buildings!I513="","N/A",Buildings!I513)</f>
        <v>N/A</v>
      </c>
      <c r="K512" s="362" t="str">
        <f>IF(AND(Buildings!B513="",Buildings!C513&lt;&gt;""),0,IF(Buildings!B513="","N/A",IF(ISNUMBER(Buildings!B513),Buildings!B513,0)))</f>
        <v>N/A</v>
      </c>
    </row>
    <row r="513" spans="2:11">
      <c r="B513" s="32" t="str">
        <f t="shared" si="15"/>
        <v>N/A</v>
      </c>
      <c r="C513" s="32" t="str">
        <f>IF(Buildings!C514="","N/A",Buildings!C514)</f>
        <v>N/A</v>
      </c>
      <c r="D513" s="32" t="str">
        <f>IF(Buildings!D514="","N/A",Buildings!D514)</f>
        <v>N/A</v>
      </c>
      <c r="E513" s="32" t="str">
        <f>IF(Buildings!E514="","N/A",Buildings!E514)</f>
        <v>N/A</v>
      </c>
      <c r="F513" s="32" t="str">
        <f>IF(Buildings!F514="","N/A",Buildings!F514)</f>
        <v>N/A</v>
      </c>
      <c r="G513" s="32" t="str">
        <f>IF(Buildings!G514="","N/A",Buildings!G514)</f>
        <v>N/A</v>
      </c>
      <c r="H513" s="32" t="str">
        <f t="shared" si="14"/>
        <v>N/A</v>
      </c>
      <c r="I513" s="32" t="str">
        <f>IF(Buildings!H514="","N/A",Buildings!H514)</f>
        <v>N/A</v>
      </c>
      <c r="J513" s="32" t="str">
        <f>IF(Buildings!I514="","N/A",Buildings!I514)</f>
        <v>N/A</v>
      </c>
      <c r="K513" s="362" t="str">
        <f>IF(AND(Buildings!B514="",Buildings!C514&lt;&gt;""),0,IF(Buildings!B514="","N/A",IF(ISNUMBER(Buildings!B514),Buildings!B514,0)))</f>
        <v>N/A</v>
      </c>
    </row>
    <row r="514" spans="2:11">
      <c r="B514" s="32" t="str">
        <f t="shared" si="15"/>
        <v>N/A</v>
      </c>
      <c r="C514" s="32" t="str">
        <f>IF(Buildings!C515="","N/A",Buildings!C515)</f>
        <v>N/A</v>
      </c>
      <c r="D514" s="32" t="str">
        <f>IF(Buildings!D515="","N/A",Buildings!D515)</f>
        <v>N/A</v>
      </c>
      <c r="E514" s="32" t="str">
        <f>IF(Buildings!E515="","N/A",Buildings!E515)</f>
        <v>N/A</v>
      </c>
      <c r="F514" s="32" t="str">
        <f>IF(Buildings!F515="","N/A",Buildings!F515)</f>
        <v>N/A</v>
      </c>
      <c r="G514" s="32" t="str">
        <f>IF(Buildings!G515="","N/A",Buildings!G515)</f>
        <v>N/A</v>
      </c>
      <c r="H514" s="32" t="str">
        <f t="shared" ref="H514:H577" si="16">IF(B514="N/A","N/A",UPPER(TRIM(ProbuildName)))</f>
        <v>N/A</v>
      </c>
      <c r="I514" s="32" t="str">
        <f>IF(Buildings!H515="","N/A",Buildings!H515)</f>
        <v>N/A</v>
      </c>
      <c r="J514" s="32" t="str">
        <f>IF(Buildings!I515="","N/A",Buildings!I515)</f>
        <v>N/A</v>
      </c>
      <c r="K514" s="362" t="str">
        <f>IF(AND(Buildings!B515="",Buildings!C515&lt;&gt;""),0,IF(Buildings!B515="","N/A",IF(ISNUMBER(Buildings!B515),Buildings!B515,0)))</f>
        <v>N/A</v>
      </c>
    </row>
    <row r="515" spans="2:11">
      <c r="B515" s="32" t="str">
        <f t="shared" ref="B515:B578" si="17">IF(K515="N/A","N/A","")</f>
        <v>N/A</v>
      </c>
      <c r="C515" s="32" t="str">
        <f>IF(Buildings!C516="","N/A",Buildings!C516)</f>
        <v>N/A</v>
      </c>
      <c r="D515" s="32" t="str">
        <f>IF(Buildings!D516="","N/A",Buildings!D516)</f>
        <v>N/A</v>
      </c>
      <c r="E515" s="32" t="str">
        <f>IF(Buildings!E516="","N/A",Buildings!E516)</f>
        <v>N/A</v>
      </c>
      <c r="F515" s="32" t="str">
        <f>IF(Buildings!F516="","N/A",Buildings!F516)</f>
        <v>N/A</v>
      </c>
      <c r="G515" s="32" t="str">
        <f>IF(Buildings!G516="","N/A",Buildings!G516)</f>
        <v>N/A</v>
      </c>
      <c r="H515" s="32" t="str">
        <f t="shared" si="16"/>
        <v>N/A</v>
      </c>
      <c r="I515" s="32" t="str">
        <f>IF(Buildings!H516="","N/A",Buildings!H516)</f>
        <v>N/A</v>
      </c>
      <c r="J515" s="32" t="str">
        <f>IF(Buildings!I516="","N/A",Buildings!I516)</f>
        <v>N/A</v>
      </c>
      <c r="K515" s="362" t="str">
        <f>IF(AND(Buildings!B516="",Buildings!C516&lt;&gt;""),0,IF(Buildings!B516="","N/A",IF(ISNUMBER(Buildings!B516),Buildings!B516,0)))</f>
        <v>N/A</v>
      </c>
    </row>
    <row r="516" spans="2:11">
      <c r="B516" s="32" t="str">
        <f t="shared" si="17"/>
        <v>N/A</v>
      </c>
      <c r="C516" s="32" t="str">
        <f>IF(Buildings!C517="","N/A",Buildings!C517)</f>
        <v>N/A</v>
      </c>
      <c r="D516" s="32" t="str">
        <f>IF(Buildings!D517="","N/A",Buildings!D517)</f>
        <v>N/A</v>
      </c>
      <c r="E516" s="32" t="str">
        <f>IF(Buildings!E517="","N/A",Buildings!E517)</f>
        <v>N/A</v>
      </c>
      <c r="F516" s="32" t="str">
        <f>IF(Buildings!F517="","N/A",Buildings!F517)</f>
        <v>N/A</v>
      </c>
      <c r="G516" s="32" t="str">
        <f>IF(Buildings!G517="","N/A",Buildings!G517)</f>
        <v>N/A</v>
      </c>
      <c r="H516" s="32" t="str">
        <f t="shared" si="16"/>
        <v>N/A</v>
      </c>
      <c r="I516" s="32" t="str">
        <f>IF(Buildings!H517="","N/A",Buildings!H517)</f>
        <v>N/A</v>
      </c>
      <c r="J516" s="32" t="str">
        <f>IF(Buildings!I517="","N/A",Buildings!I517)</f>
        <v>N/A</v>
      </c>
      <c r="K516" s="362" t="str">
        <f>IF(AND(Buildings!B517="",Buildings!C517&lt;&gt;""),0,IF(Buildings!B517="","N/A",IF(ISNUMBER(Buildings!B517),Buildings!B517,0)))</f>
        <v>N/A</v>
      </c>
    </row>
    <row r="517" spans="2:11">
      <c r="B517" s="32" t="str">
        <f t="shared" si="17"/>
        <v>N/A</v>
      </c>
      <c r="C517" s="32" t="str">
        <f>IF(Buildings!C518="","N/A",Buildings!C518)</f>
        <v>N/A</v>
      </c>
      <c r="D517" s="32" t="str">
        <f>IF(Buildings!D518="","N/A",Buildings!D518)</f>
        <v>N/A</v>
      </c>
      <c r="E517" s="32" t="str">
        <f>IF(Buildings!E518="","N/A",Buildings!E518)</f>
        <v>N/A</v>
      </c>
      <c r="F517" s="32" t="str">
        <f>IF(Buildings!F518="","N/A",Buildings!F518)</f>
        <v>N/A</v>
      </c>
      <c r="G517" s="32" t="str">
        <f>IF(Buildings!G518="","N/A",Buildings!G518)</f>
        <v>N/A</v>
      </c>
      <c r="H517" s="32" t="str">
        <f t="shared" si="16"/>
        <v>N/A</v>
      </c>
      <c r="I517" s="32" t="str">
        <f>IF(Buildings!H518="","N/A",Buildings!H518)</f>
        <v>N/A</v>
      </c>
      <c r="J517" s="32" t="str">
        <f>IF(Buildings!I518="","N/A",Buildings!I518)</f>
        <v>N/A</v>
      </c>
      <c r="K517" s="362" t="str">
        <f>IF(AND(Buildings!B518="",Buildings!C518&lt;&gt;""),0,IF(Buildings!B518="","N/A",IF(ISNUMBER(Buildings!B518),Buildings!B518,0)))</f>
        <v>N/A</v>
      </c>
    </row>
    <row r="518" spans="2:11">
      <c r="B518" s="32" t="str">
        <f t="shared" si="17"/>
        <v>N/A</v>
      </c>
      <c r="C518" s="32" t="str">
        <f>IF(Buildings!C519="","N/A",Buildings!C519)</f>
        <v>N/A</v>
      </c>
      <c r="D518" s="32" t="str">
        <f>IF(Buildings!D519="","N/A",Buildings!D519)</f>
        <v>N/A</v>
      </c>
      <c r="E518" s="32" t="str">
        <f>IF(Buildings!E519="","N/A",Buildings!E519)</f>
        <v>N/A</v>
      </c>
      <c r="F518" s="32" t="str">
        <f>IF(Buildings!F519="","N/A",Buildings!F519)</f>
        <v>N/A</v>
      </c>
      <c r="G518" s="32" t="str">
        <f>IF(Buildings!G519="","N/A",Buildings!G519)</f>
        <v>N/A</v>
      </c>
      <c r="H518" s="32" t="str">
        <f t="shared" si="16"/>
        <v>N/A</v>
      </c>
      <c r="I518" s="32" t="str">
        <f>IF(Buildings!H519="","N/A",Buildings!H519)</f>
        <v>N/A</v>
      </c>
      <c r="J518" s="32" t="str">
        <f>IF(Buildings!I519="","N/A",Buildings!I519)</f>
        <v>N/A</v>
      </c>
      <c r="K518" s="362" t="str">
        <f>IF(AND(Buildings!B519="",Buildings!C519&lt;&gt;""),0,IF(Buildings!B519="","N/A",IF(ISNUMBER(Buildings!B519),Buildings!B519,0)))</f>
        <v>N/A</v>
      </c>
    </row>
    <row r="519" spans="2:11">
      <c r="B519" s="32" t="str">
        <f t="shared" si="17"/>
        <v>N/A</v>
      </c>
      <c r="C519" s="32" t="str">
        <f>IF(Buildings!C520="","N/A",Buildings!C520)</f>
        <v>N/A</v>
      </c>
      <c r="D519" s="32" t="str">
        <f>IF(Buildings!D520="","N/A",Buildings!D520)</f>
        <v>N/A</v>
      </c>
      <c r="E519" s="32" t="str">
        <f>IF(Buildings!E520="","N/A",Buildings!E520)</f>
        <v>N/A</v>
      </c>
      <c r="F519" s="32" t="str">
        <f>IF(Buildings!F520="","N/A",Buildings!F520)</f>
        <v>N/A</v>
      </c>
      <c r="G519" s="32" t="str">
        <f>IF(Buildings!G520="","N/A",Buildings!G520)</f>
        <v>N/A</v>
      </c>
      <c r="H519" s="32" t="str">
        <f t="shared" si="16"/>
        <v>N/A</v>
      </c>
      <c r="I519" s="32" t="str">
        <f>IF(Buildings!H520="","N/A",Buildings!H520)</f>
        <v>N/A</v>
      </c>
      <c r="J519" s="32" t="str">
        <f>IF(Buildings!I520="","N/A",Buildings!I520)</f>
        <v>N/A</v>
      </c>
      <c r="K519" s="362" t="str">
        <f>IF(AND(Buildings!B520="",Buildings!C520&lt;&gt;""),0,IF(Buildings!B520="","N/A",IF(ISNUMBER(Buildings!B520),Buildings!B520,0)))</f>
        <v>N/A</v>
      </c>
    </row>
    <row r="520" spans="2:11">
      <c r="B520" s="32" t="str">
        <f t="shared" si="17"/>
        <v>N/A</v>
      </c>
      <c r="C520" s="32" t="str">
        <f>IF(Buildings!C521="","N/A",Buildings!C521)</f>
        <v>N/A</v>
      </c>
      <c r="D520" s="32" t="str">
        <f>IF(Buildings!D521="","N/A",Buildings!D521)</f>
        <v>N/A</v>
      </c>
      <c r="E520" s="32" t="str">
        <f>IF(Buildings!E521="","N/A",Buildings!E521)</f>
        <v>N/A</v>
      </c>
      <c r="F520" s="32" t="str">
        <f>IF(Buildings!F521="","N/A",Buildings!F521)</f>
        <v>N/A</v>
      </c>
      <c r="G520" s="32" t="str">
        <f>IF(Buildings!G521="","N/A",Buildings!G521)</f>
        <v>N/A</v>
      </c>
      <c r="H520" s="32" t="str">
        <f t="shared" si="16"/>
        <v>N/A</v>
      </c>
      <c r="I520" s="32" t="str">
        <f>IF(Buildings!H521="","N/A",Buildings!H521)</f>
        <v>N/A</v>
      </c>
      <c r="J520" s="32" t="str">
        <f>IF(Buildings!I521="","N/A",Buildings!I521)</f>
        <v>N/A</v>
      </c>
      <c r="K520" s="362" t="str">
        <f>IF(AND(Buildings!B521="",Buildings!C521&lt;&gt;""),0,IF(Buildings!B521="","N/A",IF(ISNUMBER(Buildings!B521),Buildings!B521,0)))</f>
        <v>N/A</v>
      </c>
    </row>
    <row r="521" spans="2:11">
      <c r="B521" s="32" t="str">
        <f t="shared" si="17"/>
        <v>N/A</v>
      </c>
      <c r="C521" s="32" t="str">
        <f>IF(Buildings!C522="","N/A",Buildings!C522)</f>
        <v>N/A</v>
      </c>
      <c r="D521" s="32" t="str">
        <f>IF(Buildings!D522="","N/A",Buildings!D522)</f>
        <v>N/A</v>
      </c>
      <c r="E521" s="32" t="str">
        <f>IF(Buildings!E522="","N/A",Buildings!E522)</f>
        <v>N/A</v>
      </c>
      <c r="F521" s="32" t="str">
        <f>IF(Buildings!F522="","N/A",Buildings!F522)</f>
        <v>N/A</v>
      </c>
      <c r="G521" s="32" t="str">
        <f>IF(Buildings!G522="","N/A",Buildings!G522)</f>
        <v>N/A</v>
      </c>
      <c r="H521" s="32" t="str">
        <f t="shared" si="16"/>
        <v>N/A</v>
      </c>
      <c r="I521" s="32" t="str">
        <f>IF(Buildings!H522="","N/A",Buildings!H522)</f>
        <v>N/A</v>
      </c>
      <c r="J521" s="32" t="str">
        <f>IF(Buildings!I522="","N/A",Buildings!I522)</f>
        <v>N/A</v>
      </c>
      <c r="K521" s="362" t="str">
        <f>IF(AND(Buildings!B522="",Buildings!C522&lt;&gt;""),0,IF(Buildings!B522="","N/A",IF(ISNUMBER(Buildings!B522),Buildings!B522,0)))</f>
        <v>N/A</v>
      </c>
    </row>
    <row r="522" spans="2:11">
      <c r="B522" s="32" t="str">
        <f t="shared" si="17"/>
        <v>N/A</v>
      </c>
      <c r="C522" s="32" t="str">
        <f>IF(Buildings!C523="","N/A",Buildings!C523)</f>
        <v>N/A</v>
      </c>
      <c r="D522" s="32" t="str">
        <f>IF(Buildings!D523="","N/A",Buildings!D523)</f>
        <v>N/A</v>
      </c>
      <c r="E522" s="32" t="str">
        <f>IF(Buildings!E523="","N/A",Buildings!E523)</f>
        <v>N/A</v>
      </c>
      <c r="F522" s="32" t="str">
        <f>IF(Buildings!F523="","N/A",Buildings!F523)</f>
        <v>N/A</v>
      </c>
      <c r="G522" s="32" t="str">
        <f>IF(Buildings!G523="","N/A",Buildings!G523)</f>
        <v>N/A</v>
      </c>
      <c r="H522" s="32" t="str">
        <f t="shared" si="16"/>
        <v>N/A</v>
      </c>
      <c r="I522" s="32" t="str">
        <f>IF(Buildings!H523="","N/A",Buildings!H523)</f>
        <v>N/A</v>
      </c>
      <c r="J522" s="32" t="str">
        <f>IF(Buildings!I523="","N/A",Buildings!I523)</f>
        <v>N/A</v>
      </c>
      <c r="K522" s="362" t="str">
        <f>IF(AND(Buildings!B523="",Buildings!C523&lt;&gt;""),0,IF(Buildings!B523="","N/A",IF(ISNUMBER(Buildings!B523),Buildings!B523,0)))</f>
        <v>N/A</v>
      </c>
    </row>
    <row r="523" spans="2:11">
      <c r="B523" s="32" t="str">
        <f t="shared" si="17"/>
        <v>N/A</v>
      </c>
      <c r="C523" s="32" t="str">
        <f>IF(Buildings!C524="","N/A",Buildings!C524)</f>
        <v>N/A</v>
      </c>
      <c r="D523" s="32" t="str">
        <f>IF(Buildings!D524="","N/A",Buildings!D524)</f>
        <v>N/A</v>
      </c>
      <c r="E523" s="32" t="str">
        <f>IF(Buildings!E524="","N/A",Buildings!E524)</f>
        <v>N/A</v>
      </c>
      <c r="F523" s="32" t="str">
        <f>IF(Buildings!F524="","N/A",Buildings!F524)</f>
        <v>N/A</v>
      </c>
      <c r="G523" s="32" t="str">
        <f>IF(Buildings!G524="","N/A",Buildings!G524)</f>
        <v>N/A</v>
      </c>
      <c r="H523" s="32" t="str">
        <f t="shared" si="16"/>
        <v>N/A</v>
      </c>
      <c r="I523" s="32" t="str">
        <f>IF(Buildings!H524="","N/A",Buildings!H524)</f>
        <v>N/A</v>
      </c>
      <c r="J523" s="32" t="str">
        <f>IF(Buildings!I524="","N/A",Buildings!I524)</f>
        <v>N/A</v>
      </c>
      <c r="K523" s="362" t="str">
        <f>IF(AND(Buildings!B524="",Buildings!C524&lt;&gt;""),0,IF(Buildings!B524="","N/A",IF(ISNUMBER(Buildings!B524),Buildings!B524,0)))</f>
        <v>N/A</v>
      </c>
    </row>
    <row r="524" spans="2:11">
      <c r="B524" s="32" t="str">
        <f t="shared" si="17"/>
        <v>N/A</v>
      </c>
      <c r="C524" s="32" t="str">
        <f>IF(Buildings!C525="","N/A",Buildings!C525)</f>
        <v>N/A</v>
      </c>
      <c r="D524" s="32" t="str">
        <f>IF(Buildings!D525="","N/A",Buildings!D525)</f>
        <v>N/A</v>
      </c>
      <c r="E524" s="32" t="str">
        <f>IF(Buildings!E525="","N/A",Buildings!E525)</f>
        <v>N/A</v>
      </c>
      <c r="F524" s="32" t="str">
        <f>IF(Buildings!F525="","N/A",Buildings!F525)</f>
        <v>N/A</v>
      </c>
      <c r="G524" s="32" t="str">
        <f>IF(Buildings!G525="","N/A",Buildings!G525)</f>
        <v>N/A</v>
      </c>
      <c r="H524" s="32" t="str">
        <f t="shared" si="16"/>
        <v>N/A</v>
      </c>
      <c r="I524" s="32" t="str">
        <f>IF(Buildings!H525="","N/A",Buildings!H525)</f>
        <v>N/A</v>
      </c>
      <c r="J524" s="32" t="str">
        <f>IF(Buildings!I525="","N/A",Buildings!I525)</f>
        <v>N/A</v>
      </c>
      <c r="K524" s="362" t="str">
        <f>IF(AND(Buildings!B525="",Buildings!C525&lt;&gt;""),0,IF(Buildings!B525="","N/A",IF(ISNUMBER(Buildings!B525),Buildings!B525,0)))</f>
        <v>N/A</v>
      </c>
    </row>
    <row r="525" spans="2:11">
      <c r="B525" s="32" t="str">
        <f t="shared" si="17"/>
        <v>N/A</v>
      </c>
      <c r="C525" s="32" t="str">
        <f>IF(Buildings!C526="","N/A",Buildings!C526)</f>
        <v>N/A</v>
      </c>
      <c r="D525" s="32" t="str">
        <f>IF(Buildings!D526="","N/A",Buildings!D526)</f>
        <v>N/A</v>
      </c>
      <c r="E525" s="32" t="str">
        <f>IF(Buildings!E526="","N/A",Buildings!E526)</f>
        <v>N/A</v>
      </c>
      <c r="F525" s="32" t="str">
        <f>IF(Buildings!F526="","N/A",Buildings!F526)</f>
        <v>N/A</v>
      </c>
      <c r="G525" s="32" t="str">
        <f>IF(Buildings!G526="","N/A",Buildings!G526)</f>
        <v>N/A</v>
      </c>
      <c r="H525" s="32" t="str">
        <f t="shared" si="16"/>
        <v>N/A</v>
      </c>
      <c r="I525" s="32" t="str">
        <f>IF(Buildings!H526="","N/A",Buildings!H526)</f>
        <v>N/A</v>
      </c>
      <c r="J525" s="32" t="str">
        <f>IF(Buildings!I526="","N/A",Buildings!I526)</f>
        <v>N/A</v>
      </c>
      <c r="K525" s="362" t="str">
        <f>IF(AND(Buildings!B526="",Buildings!C526&lt;&gt;""),0,IF(Buildings!B526="","N/A",IF(ISNUMBER(Buildings!B526),Buildings!B526,0)))</f>
        <v>N/A</v>
      </c>
    </row>
    <row r="526" spans="2:11">
      <c r="B526" s="32" t="str">
        <f t="shared" si="17"/>
        <v>N/A</v>
      </c>
      <c r="C526" s="32" t="str">
        <f>IF(Buildings!C527="","N/A",Buildings!C527)</f>
        <v>N/A</v>
      </c>
      <c r="D526" s="32" t="str">
        <f>IF(Buildings!D527="","N/A",Buildings!D527)</f>
        <v>N/A</v>
      </c>
      <c r="E526" s="32" t="str">
        <f>IF(Buildings!E527="","N/A",Buildings!E527)</f>
        <v>N/A</v>
      </c>
      <c r="F526" s="32" t="str">
        <f>IF(Buildings!F527="","N/A",Buildings!F527)</f>
        <v>N/A</v>
      </c>
      <c r="G526" s="32" t="str">
        <f>IF(Buildings!G527="","N/A",Buildings!G527)</f>
        <v>N/A</v>
      </c>
      <c r="H526" s="32" t="str">
        <f t="shared" si="16"/>
        <v>N/A</v>
      </c>
      <c r="I526" s="32" t="str">
        <f>IF(Buildings!H527="","N/A",Buildings!H527)</f>
        <v>N/A</v>
      </c>
      <c r="J526" s="32" t="str">
        <f>IF(Buildings!I527="","N/A",Buildings!I527)</f>
        <v>N/A</v>
      </c>
      <c r="K526" s="362" t="str">
        <f>IF(AND(Buildings!B527="",Buildings!C527&lt;&gt;""),0,IF(Buildings!B527="","N/A",IF(ISNUMBER(Buildings!B527),Buildings!B527,0)))</f>
        <v>N/A</v>
      </c>
    </row>
    <row r="527" spans="2:11">
      <c r="B527" s="32" t="str">
        <f t="shared" si="17"/>
        <v>N/A</v>
      </c>
      <c r="C527" s="32" t="str">
        <f>IF(Buildings!C528="","N/A",Buildings!C528)</f>
        <v>N/A</v>
      </c>
      <c r="D527" s="32" t="str">
        <f>IF(Buildings!D528="","N/A",Buildings!D528)</f>
        <v>N/A</v>
      </c>
      <c r="E527" s="32" t="str">
        <f>IF(Buildings!E528="","N/A",Buildings!E528)</f>
        <v>N/A</v>
      </c>
      <c r="F527" s="32" t="str">
        <f>IF(Buildings!F528="","N/A",Buildings!F528)</f>
        <v>N/A</v>
      </c>
      <c r="G527" s="32" t="str">
        <f>IF(Buildings!G528="","N/A",Buildings!G528)</f>
        <v>N/A</v>
      </c>
      <c r="H527" s="32" t="str">
        <f t="shared" si="16"/>
        <v>N/A</v>
      </c>
      <c r="I527" s="32" t="str">
        <f>IF(Buildings!H528="","N/A",Buildings!H528)</f>
        <v>N/A</v>
      </c>
      <c r="J527" s="32" t="str">
        <f>IF(Buildings!I528="","N/A",Buildings!I528)</f>
        <v>N/A</v>
      </c>
      <c r="K527" s="362" t="str">
        <f>IF(AND(Buildings!B528="",Buildings!C528&lt;&gt;""),0,IF(Buildings!B528="","N/A",IF(ISNUMBER(Buildings!B528),Buildings!B528,0)))</f>
        <v>N/A</v>
      </c>
    </row>
    <row r="528" spans="2:11">
      <c r="B528" s="32" t="str">
        <f t="shared" si="17"/>
        <v>N/A</v>
      </c>
      <c r="C528" s="32" t="str">
        <f>IF(Buildings!C529="","N/A",Buildings!C529)</f>
        <v>N/A</v>
      </c>
      <c r="D528" s="32" t="str">
        <f>IF(Buildings!D529="","N/A",Buildings!D529)</f>
        <v>N/A</v>
      </c>
      <c r="E528" s="32" t="str">
        <f>IF(Buildings!E529="","N/A",Buildings!E529)</f>
        <v>N/A</v>
      </c>
      <c r="F528" s="32" t="str">
        <f>IF(Buildings!F529="","N/A",Buildings!F529)</f>
        <v>N/A</v>
      </c>
      <c r="G528" s="32" t="str">
        <f>IF(Buildings!G529="","N/A",Buildings!G529)</f>
        <v>N/A</v>
      </c>
      <c r="H528" s="32" t="str">
        <f t="shared" si="16"/>
        <v>N/A</v>
      </c>
      <c r="I528" s="32" t="str">
        <f>IF(Buildings!H529="","N/A",Buildings!H529)</f>
        <v>N/A</v>
      </c>
      <c r="J528" s="32" t="str">
        <f>IF(Buildings!I529="","N/A",Buildings!I529)</f>
        <v>N/A</v>
      </c>
      <c r="K528" s="362" t="str">
        <f>IF(AND(Buildings!B529="",Buildings!C529&lt;&gt;""),0,IF(Buildings!B529="","N/A",IF(ISNUMBER(Buildings!B529),Buildings!B529,0)))</f>
        <v>N/A</v>
      </c>
    </row>
    <row r="529" spans="2:11">
      <c r="B529" s="32" t="str">
        <f t="shared" si="17"/>
        <v>N/A</v>
      </c>
      <c r="C529" s="32" t="str">
        <f>IF(Buildings!C530="","N/A",Buildings!C530)</f>
        <v>N/A</v>
      </c>
      <c r="D529" s="32" t="str">
        <f>IF(Buildings!D530="","N/A",Buildings!D530)</f>
        <v>N/A</v>
      </c>
      <c r="E529" s="32" t="str">
        <f>IF(Buildings!E530="","N/A",Buildings!E530)</f>
        <v>N/A</v>
      </c>
      <c r="F529" s="32" t="str">
        <f>IF(Buildings!F530="","N/A",Buildings!F530)</f>
        <v>N/A</v>
      </c>
      <c r="G529" s="32" t="str">
        <f>IF(Buildings!G530="","N/A",Buildings!G530)</f>
        <v>N/A</v>
      </c>
      <c r="H529" s="32" t="str">
        <f t="shared" si="16"/>
        <v>N/A</v>
      </c>
      <c r="I529" s="32" t="str">
        <f>IF(Buildings!H530="","N/A",Buildings!H530)</f>
        <v>N/A</v>
      </c>
      <c r="J529" s="32" t="str">
        <f>IF(Buildings!I530="","N/A",Buildings!I530)</f>
        <v>N/A</v>
      </c>
      <c r="K529" s="362" t="str">
        <f>IF(AND(Buildings!B530="",Buildings!C530&lt;&gt;""),0,IF(Buildings!B530="","N/A",IF(ISNUMBER(Buildings!B530),Buildings!B530,0)))</f>
        <v>N/A</v>
      </c>
    </row>
    <row r="530" spans="2:11">
      <c r="B530" s="32" t="str">
        <f t="shared" si="17"/>
        <v>N/A</v>
      </c>
      <c r="C530" s="32" t="str">
        <f>IF(Buildings!C531="","N/A",Buildings!C531)</f>
        <v>N/A</v>
      </c>
      <c r="D530" s="32" t="str">
        <f>IF(Buildings!D531="","N/A",Buildings!D531)</f>
        <v>N/A</v>
      </c>
      <c r="E530" s="32" t="str">
        <f>IF(Buildings!E531="","N/A",Buildings!E531)</f>
        <v>N/A</v>
      </c>
      <c r="F530" s="32" t="str">
        <f>IF(Buildings!F531="","N/A",Buildings!F531)</f>
        <v>N/A</v>
      </c>
      <c r="G530" s="32" t="str">
        <f>IF(Buildings!G531="","N/A",Buildings!G531)</f>
        <v>N/A</v>
      </c>
      <c r="H530" s="32" t="str">
        <f t="shared" si="16"/>
        <v>N/A</v>
      </c>
      <c r="I530" s="32" t="str">
        <f>IF(Buildings!H531="","N/A",Buildings!H531)</f>
        <v>N/A</v>
      </c>
      <c r="J530" s="32" t="str">
        <f>IF(Buildings!I531="","N/A",Buildings!I531)</f>
        <v>N/A</v>
      </c>
      <c r="K530" s="362" t="str">
        <f>IF(AND(Buildings!B531="",Buildings!C531&lt;&gt;""),0,IF(Buildings!B531="","N/A",IF(ISNUMBER(Buildings!B531),Buildings!B531,0)))</f>
        <v>N/A</v>
      </c>
    </row>
    <row r="531" spans="2:11">
      <c r="B531" s="32" t="str">
        <f t="shared" si="17"/>
        <v>N/A</v>
      </c>
      <c r="C531" s="32" t="str">
        <f>IF(Buildings!C532="","N/A",Buildings!C532)</f>
        <v>N/A</v>
      </c>
      <c r="D531" s="32" t="str">
        <f>IF(Buildings!D532="","N/A",Buildings!D532)</f>
        <v>N/A</v>
      </c>
      <c r="E531" s="32" t="str">
        <f>IF(Buildings!E532="","N/A",Buildings!E532)</f>
        <v>N/A</v>
      </c>
      <c r="F531" s="32" t="str">
        <f>IF(Buildings!F532="","N/A",Buildings!F532)</f>
        <v>N/A</v>
      </c>
      <c r="G531" s="32" t="str">
        <f>IF(Buildings!G532="","N/A",Buildings!G532)</f>
        <v>N/A</v>
      </c>
      <c r="H531" s="32" t="str">
        <f t="shared" si="16"/>
        <v>N/A</v>
      </c>
      <c r="I531" s="32" t="str">
        <f>IF(Buildings!H532="","N/A",Buildings!H532)</f>
        <v>N/A</v>
      </c>
      <c r="J531" s="32" t="str">
        <f>IF(Buildings!I532="","N/A",Buildings!I532)</f>
        <v>N/A</v>
      </c>
      <c r="K531" s="362" t="str">
        <f>IF(AND(Buildings!B532="",Buildings!C532&lt;&gt;""),0,IF(Buildings!B532="","N/A",IF(ISNUMBER(Buildings!B532),Buildings!B532,0)))</f>
        <v>N/A</v>
      </c>
    </row>
    <row r="532" spans="2:11">
      <c r="B532" s="32" t="str">
        <f t="shared" si="17"/>
        <v>N/A</v>
      </c>
      <c r="C532" s="32" t="str">
        <f>IF(Buildings!C533="","N/A",Buildings!C533)</f>
        <v>N/A</v>
      </c>
      <c r="D532" s="32" t="str">
        <f>IF(Buildings!D533="","N/A",Buildings!D533)</f>
        <v>N/A</v>
      </c>
      <c r="E532" s="32" t="str">
        <f>IF(Buildings!E533="","N/A",Buildings!E533)</f>
        <v>N/A</v>
      </c>
      <c r="F532" s="32" t="str">
        <f>IF(Buildings!F533="","N/A",Buildings!F533)</f>
        <v>N/A</v>
      </c>
      <c r="G532" s="32" t="str">
        <f>IF(Buildings!G533="","N/A",Buildings!G533)</f>
        <v>N/A</v>
      </c>
      <c r="H532" s="32" t="str">
        <f t="shared" si="16"/>
        <v>N/A</v>
      </c>
      <c r="I532" s="32" t="str">
        <f>IF(Buildings!H533="","N/A",Buildings!H533)</f>
        <v>N/A</v>
      </c>
      <c r="J532" s="32" t="str">
        <f>IF(Buildings!I533="","N/A",Buildings!I533)</f>
        <v>N/A</v>
      </c>
      <c r="K532" s="362" t="str">
        <f>IF(AND(Buildings!B533="",Buildings!C533&lt;&gt;""),0,IF(Buildings!B533="","N/A",IF(ISNUMBER(Buildings!B533),Buildings!B533,0)))</f>
        <v>N/A</v>
      </c>
    </row>
    <row r="533" spans="2:11">
      <c r="B533" s="32" t="str">
        <f t="shared" si="17"/>
        <v>N/A</v>
      </c>
      <c r="C533" s="32" t="str">
        <f>IF(Buildings!C534="","N/A",Buildings!C534)</f>
        <v>N/A</v>
      </c>
      <c r="D533" s="32" t="str">
        <f>IF(Buildings!D534="","N/A",Buildings!D534)</f>
        <v>N/A</v>
      </c>
      <c r="E533" s="32" t="str">
        <f>IF(Buildings!E534="","N/A",Buildings!E534)</f>
        <v>N/A</v>
      </c>
      <c r="F533" s="32" t="str">
        <f>IF(Buildings!F534="","N/A",Buildings!F534)</f>
        <v>N/A</v>
      </c>
      <c r="G533" s="32" t="str">
        <f>IF(Buildings!G534="","N/A",Buildings!G534)</f>
        <v>N/A</v>
      </c>
      <c r="H533" s="32" t="str">
        <f t="shared" si="16"/>
        <v>N/A</v>
      </c>
      <c r="I533" s="32" t="str">
        <f>IF(Buildings!H534="","N/A",Buildings!H534)</f>
        <v>N/A</v>
      </c>
      <c r="J533" s="32" t="str">
        <f>IF(Buildings!I534="","N/A",Buildings!I534)</f>
        <v>N/A</v>
      </c>
      <c r="K533" s="362" t="str">
        <f>IF(AND(Buildings!B534="",Buildings!C534&lt;&gt;""),0,IF(Buildings!B534="","N/A",IF(ISNUMBER(Buildings!B534),Buildings!B534,0)))</f>
        <v>N/A</v>
      </c>
    </row>
    <row r="534" spans="2:11">
      <c r="B534" s="32" t="str">
        <f t="shared" si="17"/>
        <v>N/A</v>
      </c>
      <c r="C534" s="32" t="str">
        <f>IF(Buildings!C535="","N/A",Buildings!C535)</f>
        <v>N/A</v>
      </c>
      <c r="D534" s="32" t="str">
        <f>IF(Buildings!D535="","N/A",Buildings!D535)</f>
        <v>N/A</v>
      </c>
      <c r="E534" s="32" t="str">
        <f>IF(Buildings!E535="","N/A",Buildings!E535)</f>
        <v>N/A</v>
      </c>
      <c r="F534" s="32" t="str">
        <f>IF(Buildings!F535="","N/A",Buildings!F535)</f>
        <v>N/A</v>
      </c>
      <c r="G534" s="32" t="str">
        <f>IF(Buildings!G535="","N/A",Buildings!G535)</f>
        <v>N/A</v>
      </c>
      <c r="H534" s="32" t="str">
        <f t="shared" si="16"/>
        <v>N/A</v>
      </c>
      <c r="I534" s="32" t="str">
        <f>IF(Buildings!H535="","N/A",Buildings!H535)</f>
        <v>N/A</v>
      </c>
      <c r="J534" s="32" t="str">
        <f>IF(Buildings!I535="","N/A",Buildings!I535)</f>
        <v>N/A</v>
      </c>
      <c r="K534" s="362" t="str">
        <f>IF(AND(Buildings!B535="",Buildings!C535&lt;&gt;""),0,IF(Buildings!B535="","N/A",IF(ISNUMBER(Buildings!B535),Buildings!B535,0)))</f>
        <v>N/A</v>
      </c>
    </row>
    <row r="535" spans="2:11">
      <c r="B535" s="32" t="str">
        <f t="shared" si="17"/>
        <v>N/A</v>
      </c>
      <c r="C535" s="32" t="str">
        <f>IF(Buildings!C536="","N/A",Buildings!C536)</f>
        <v>N/A</v>
      </c>
      <c r="D535" s="32" t="str">
        <f>IF(Buildings!D536="","N/A",Buildings!D536)</f>
        <v>N/A</v>
      </c>
      <c r="E535" s="32" t="str">
        <f>IF(Buildings!E536="","N/A",Buildings!E536)</f>
        <v>N/A</v>
      </c>
      <c r="F535" s="32" t="str">
        <f>IF(Buildings!F536="","N/A",Buildings!F536)</f>
        <v>N/A</v>
      </c>
      <c r="G535" s="32" t="str">
        <f>IF(Buildings!G536="","N/A",Buildings!G536)</f>
        <v>N/A</v>
      </c>
      <c r="H535" s="32" t="str">
        <f t="shared" si="16"/>
        <v>N/A</v>
      </c>
      <c r="I535" s="32" t="str">
        <f>IF(Buildings!H536="","N/A",Buildings!H536)</f>
        <v>N/A</v>
      </c>
      <c r="J535" s="32" t="str">
        <f>IF(Buildings!I536="","N/A",Buildings!I536)</f>
        <v>N/A</v>
      </c>
      <c r="K535" s="362" t="str">
        <f>IF(AND(Buildings!B536="",Buildings!C536&lt;&gt;""),0,IF(Buildings!B536="","N/A",IF(ISNUMBER(Buildings!B536),Buildings!B536,0)))</f>
        <v>N/A</v>
      </c>
    </row>
    <row r="536" spans="2:11">
      <c r="B536" s="32" t="str">
        <f t="shared" si="17"/>
        <v>N/A</v>
      </c>
      <c r="C536" s="32" t="str">
        <f>IF(Buildings!C537="","N/A",Buildings!C537)</f>
        <v>N/A</v>
      </c>
      <c r="D536" s="32" t="str">
        <f>IF(Buildings!D537="","N/A",Buildings!D537)</f>
        <v>N/A</v>
      </c>
      <c r="E536" s="32" t="str">
        <f>IF(Buildings!E537="","N/A",Buildings!E537)</f>
        <v>N/A</v>
      </c>
      <c r="F536" s="32" t="str">
        <f>IF(Buildings!F537="","N/A",Buildings!F537)</f>
        <v>N/A</v>
      </c>
      <c r="G536" s="32" t="str">
        <f>IF(Buildings!G537="","N/A",Buildings!G537)</f>
        <v>N/A</v>
      </c>
      <c r="H536" s="32" t="str">
        <f t="shared" si="16"/>
        <v>N/A</v>
      </c>
      <c r="I536" s="32" t="str">
        <f>IF(Buildings!H537="","N/A",Buildings!H537)</f>
        <v>N/A</v>
      </c>
      <c r="J536" s="32" t="str">
        <f>IF(Buildings!I537="","N/A",Buildings!I537)</f>
        <v>N/A</v>
      </c>
      <c r="K536" s="362" t="str">
        <f>IF(AND(Buildings!B537="",Buildings!C537&lt;&gt;""),0,IF(Buildings!B537="","N/A",IF(ISNUMBER(Buildings!B537),Buildings!B537,0)))</f>
        <v>N/A</v>
      </c>
    </row>
    <row r="537" spans="2:11">
      <c r="B537" s="32" t="str">
        <f t="shared" si="17"/>
        <v>N/A</v>
      </c>
      <c r="C537" s="32" t="str">
        <f>IF(Buildings!C538="","N/A",Buildings!C538)</f>
        <v>N/A</v>
      </c>
      <c r="D537" s="32" t="str">
        <f>IF(Buildings!D538="","N/A",Buildings!D538)</f>
        <v>N/A</v>
      </c>
      <c r="E537" s="32" t="str">
        <f>IF(Buildings!E538="","N/A",Buildings!E538)</f>
        <v>N/A</v>
      </c>
      <c r="F537" s="32" t="str">
        <f>IF(Buildings!F538="","N/A",Buildings!F538)</f>
        <v>N/A</v>
      </c>
      <c r="G537" s="32" t="str">
        <f>IF(Buildings!G538="","N/A",Buildings!G538)</f>
        <v>N/A</v>
      </c>
      <c r="H537" s="32" t="str">
        <f t="shared" si="16"/>
        <v>N/A</v>
      </c>
      <c r="I537" s="32" t="str">
        <f>IF(Buildings!H538="","N/A",Buildings!H538)</f>
        <v>N/A</v>
      </c>
      <c r="J537" s="32" t="str">
        <f>IF(Buildings!I538="","N/A",Buildings!I538)</f>
        <v>N/A</v>
      </c>
      <c r="K537" s="362" t="str">
        <f>IF(AND(Buildings!B538="",Buildings!C538&lt;&gt;""),0,IF(Buildings!B538="","N/A",IF(ISNUMBER(Buildings!B538),Buildings!B538,0)))</f>
        <v>N/A</v>
      </c>
    </row>
    <row r="538" spans="2:11">
      <c r="B538" s="32" t="str">
        <f t="shared" si="17"/>
        <v>N/A</v>
      </c>
      <c r="C538" s="32" t="str">
        <f>IF(Buildings!C539="","N/A",Buildings!C539)</f>
        <v>N/A</v>
      </c>
      <c r="D538" s="32" t="str">
        <f>IF(Buildings!D539="","N/A",Buildings!D539)</f>
        <v>N/A</v>
      </c>
      <c r="E538" s="32" t="str">
        <f>IF(Buildings!E539="","N/A",Buildings!E539)</f>
        <v>N/A</v>
      </c>
      <c r="F538" s="32" t="str">
        <f>IF(Buildings!F539="","N/A",Buildings!F539)</f>
        <v>N/A</v>
      </c>
      <c r="G538" s="32" t="str">
        <f>IF(Buildings!G539="","N/A",Buildings!G539)</f>
        <v>N/A</v>
      </c>
      <c r="H538" s="32" t="str">
        <f t="shared" si="16"/>
        <v>N/A</v>
      </c>
      <c r="I538" s="32" t="str">
        <f>IF(Buildings!H539="","N/A",Buildings!H539)</f>
        <v>N/A</v>
      </c>
      <c r="J538" s="32" t="str">
        <f>IF(Buildings!I539="","N/A",Buildings!I539)</f>
        <v>N/A</v>
      </c>
      <c r="K538" s="362" t="str">
        <f>IF(AND(Buildings!B539="",Buildings!C539&lt;&gt;""),0,IF(Buildings!B539="","N/A",IF(ISNUMBER(Buildings!B539),Buildings!B539,0)))</f>
        <v>N/A</v>
      </c>
    </row>
    <row r="539" spans="2:11">
      <c r="B539" s="32" t="str">
        <f t="shared" si="17"/>
        <v>N/A</v>
      </c>
      <c r="C539" s="32" t="str">
        <f>IF(Buildings!C540="","N/A",Buildings!C540)</f>
        <v>N/A</v>
      </c>
      <c r="D539" s="32" t="str">
        <f>IF(Buildings!D540="","N/A",Buildings!D540)</f>
        <v>N/A</v>
      </c>
      <c r="E539" s="32" t="str">
        <f>IF(Buildings!E540="","N/A",Buildings!E540)</f>
        <v>N/A</v>
      </c>
      <c r="F539" s="32" t="str">
        <f>IF(Buildings!F540="","N/A",Buildings!F540)</f>
        <v>N/A</v>
      </c>
      <c r="G539" s="32" t="str">
        <f>IF(Buildings!G540="","N/A",Buildings!G540)</f>
        <v>N/A</v>
      </c>
      <c r="H539" s="32" t="str">
        <f t="shared" si="16"/>
        <v>N/A</v>
      </c>
      <c r="I539" s="32" t="str">
        <f>IF(Buildings!H540="","N/A",Buildings!H540)</f>
        <v>N/A</v>
      </c>
      <c r="J539" s="32" t="str">
        <f>IF(Buildings!I540="","N/A",Buildings!I540)</f>
        <v>N/A</v>
      </c>
      <c r="K539" s="362" t="str">
        <f>IF(AND(Buildings!B540="",Buildings!C540&lt;&gt;""),0,IF(Buildings!B540="","N/A",IF(ISNUMBER(Buildings!B540),Buildings!B540,0)))</f>
        <v>N/A</v>
      </c>
    </row>
    <row r="540" spans="2:11">
      <c r="B540" s="32" t="str">
        <f t="shared" si="17"/>
        <v>N/A</v>
      </c>
      <c r="C540" s="32" t="str">
        <f>IF(Buildings!C541="","N/A",Buildings!C541)</f>
        <v>N/A</v>
      </c>
      <c r="D540" s="32" t="str">
        <f>IF(Buildings!D541="","N/A",Buildings!D541)</f>
        <v>N/A</v>
      </c>
      <c r="E540" s="32" t="str">
        <f>IF(Buildings!E541="","N/A",Buildings!E541)</f>
        <v>N/A</v>
      </c>
      <c r="F540" s="32" t="str">
        <f>IF(Buildings!F541="","N/A",Buildings!F541)</f>
        <v>N/A</v>
      </c>
      <c r="G540" s="32" t="str">
        <f>IF(Buildings!G541="","N/A",Buildings!G541)</f>
        <v>N/A</v>
      </c>
      <c r="H540" s="32" t="str">
        <f t="shared" si="16"/>
        <v>N/A</v>
      </c>
      <c r="I540" s="32" t="str">
        <f>IF(Buildings!H541="","N/A",Buildings!H541)</f>
        <v>N/A</v>
      </c>
      <c r="J540" s="32" t="str">
        <f>IF(Buildings!I541="","N/A",Buildings!I541)</f>
        <v>N/A</v>
      </c>
      <c r="K540" s="362" t="str">
        <f>IF(AND(Buildings!B541="",Buildings!C541&lt;&gt;""),0,IF(Buildings!B541="","N/A",IF(ISNUMBER(Buildings!B541),Buildings!B541,0)))</f>
        <v>N/A</v>
      </c>
    </row>
    <row r="541" spans="2:11">
      <c r="B541" s="32" t="str">
        <f t="shared" si="17"/>
        <v>N/A</v>
      </c>
      <c r="C541" s="32" t="str">
        <f>IF(Buildings!C542="","N/A",Buildings!C542)</f>
        <v>N/A</v>
      </c>
      <c r="D541" s="32" t="str">
        <f>IF(Buildings!D542="","N/A",Buildings!D542)</f>
        <v>N/A</v>
      </c>
      <c r="E541" s="32" t="str">
        <f>IF(Buildings!E542="","N/A",Buildings!E542)</f>
        <v>N/A</v>
      </c>
      <c r="F541" s="32" t="str">
        <f>IF(Buildings!F542="","N/A",Buildings!F542)</f>
        <v>N/A</v>
      </c>
      <c r="G541" s="32" t="str">
        <f>IF(Buildings!G542="","N/A",Buildings!G542)</f>
        <v>N/A</v>
      </c>
      <c r="H541" s="32" t="str">
        <f t="shared" si="16"/>
        <v>N/A</v>
      </c>
      <c r="I541" s="32" t="str">
        <f>IF(Buildings!H542="","N/A",Buildings!H542)</f>
        <v>N/A</v>
      </c>
      <c r="J541" s="32" t="str">
        <f>IF(Buildings!I542="","N/A",Buildings!I542)</f>
        <v>N/A</v>
      </c>
      <c r="K541" s="362" t="str">
        <f>IF(AND(Buildings!B542="",Buildings!C542&lt;&gt;""),0,IF(Buildings!B542="","N/A",IF(ISNUMBER(Buildings!B542),Buildings!B542,0)))</f>
        <v>N/A</v>
      </c>
    </row>
    <row r="542" spans="2:11">
      <c r="B542" s="32" t="str">
        <f t="shared" si="17"/>
        <v>N/A</v>
      </c>
      <c r="C542" s="32" t="str">
        <f>IF(Buildings!C543="","N/A",Buildings!C543)</f>
        <v>N/A</v>
      </c>
      <c r="D542" s="32" t="str">
        <f>IF(Buildings!D543="","N/A",Buildings!D543)</f>
        <v>N/A</v>
      </c>
      <c r="E542" s="32" t="str">
        <f>IF(Buildings!E543="","N/A",Buildings!E543)</f>
        <v>N/A</v>
      </c>
      <c r="F542" s="32" t="str">
        <f>IF(Buildings!F543="","N/A",Buildings!F543)</f>
        <v>N/A</v>
      </c>
      <c r="G542" s="32" t="str">
        <f>IF(Buildings!G543="","N/A",Buildings!G543)</f>
        <v>N/A</v>
      </c>
      <c r="H542" s="32" t="str">
        <f t="shared" si="16"/>
        <v>N/A</v>
      </c>
      <c r="I542" s="32" t="str">
        <f>IF(Buildings!H543="","N/A",Buildings!H543)</f>
        <v>N/A</v>
      </c>
      <c r="J542" s="32" t="str">
        <f>IF(Buildings!I543="","N/A",Buildings!I543)</f>
        <v>N/A</v>
      </c>
      <c r="K542" s="362" t="str">
        <f>IF(AND(Buildings!B543="",Buildings!C543&lt;&gt;""),0,IF(Buildings!B543="","N/A",IF(ISNUMBER(Buildings!B543),Buildings!B543,0)))</f>
        <v>N/A</v>
      </c>
    </row>
    <row r="543" spans="2:11">
      <c r="B543" s="32" t="str">
        <f t="shared" si="17"/>
        <v>N/A</v>
      </c>
      <c r="C543" s="32" t="str">
        <f>IF(Buildings!C544="","N/A",Buildings!C544)</f>
        <v>N/A</v>
      </c>
      <c r="D543" s="32" t="str">
        <f>IF(Buildings!D544="","N/A",Buildings!D544)</f>
        <v>N/A</v>
      </c>
      <c r="E543" s="32" t="str">
        <f>IF(Buildings!E544="","N/A",Buildings!E544)</f>
        <v>N/A</v>
      </c>
      <c r="F543" s="32" t="str">
        <f>IF(Buildings!F544="","N/A",Buildings!F544)</f>
        <v>N/A</v>
      </c>
      <c r="G543" s="32" t="str">
        <f>IF(Buildings!G544="","N/A",Buildings!G544)</f>
        <v>N/A</v>
      </c>
      <c r="H543" s="32" t="str">
        <f t="shared" si="16"/>
        <v>N/A</v>
      </c>
      <c r="I543" s="32" t="str">
        <f>IF(Buildings!H544="","N/A",Buildings!H544)</f>
        <v>N/A</v>
      </c>
      <c r="J543" s="32" t="str">
        <f>IF(Buildings!I544="","N/A",Buildings!I544)</f>
        <v>N/A</v>
      </c>
      <c r="K543" s="362" t="str">
        <f>IF(AND(Buildings!B544="",Buildings!C544&lt;&gt;""),0,IF(Buildings!B544="","N/A",IF(ISNUMBER(Buildings!B544),Buildings!B544,0)))</f>
        <v>N/A</v>
      </c>
    </row>
    <row r="544" spans="2:11">
      <c r="B544" s="32" t="str">
        <f t="shared" si="17"/>
        <v>N/A</v>
      </c>
      <c r="C544" s="32" t="str">
        <f>IF(Buildings!C545="","N/A",Buildings!C545)</f>
        <v>N/A</v>
      </c>
      <c r="D544" s="32" t="str">
        <f>IF(Buildings!D545="","N/A",Buildings!D545)</f>
        <v>N/A</v>
      </c>
      <c r="E544" s="32" t="str">
        <f>IF(Buildings!E545="","N/A",Buildings!E545)</f>
        <v>N/A</v>
      </c>
      <c r="F544" s="32" t="str">
        <f>IF(Buildings!F545="","N/A",Buildings!F545)</f>
        <v>N/A</v>
      </c>
      <c r="G544" s="32" t="str">
        <f>IF(Buildings!G545="","N/A",Buildings!G545)</f>
        <v>N/A</v>
      </c>
      <c r="H544" s="32" t="str">
        <f t="shared" si="16"/>
        <v>N/A</v>
      </c>
      <c r="I544" s="32" t="str">
        <f>IF(Buildings!H545="","N/A",Buildings!H545)</f>
        <v>N/A</v>
      </c>
      <c r="J544" s="32" t="str">
        <f>IF(Buildings!I545="","N/A",Buildings!I545)</f>
        <v>N/A</v>
      </c>
      <c r="K544" s="362" t="str">
        <f>IF(AND(Buildings!B545="",Buildings!C545&lt;&gt;""),0,IF(Buildings!B545="","N/A",IF(ISNUMBER(Buildings!B545),Buildings!B545,0)))</f>
        <v>N/A</v>
      </c>
    </row>
    <row r="545" spans="2:11">
      <c r="B545" s="32" t="str">
        <f t="shared" si="17"/>
        <v>N/A</v>
      </c>
      <c r="C545" s="32" t="str">
        <f>IF(Buildings!C546="","N/A",Buildings!C546)</f>
        <v>N/A</v>
      </c>
      <c r="D545" s="32" t="str">
        <f>IF(Buildings!D546="","N/A",Buildings!D546)</f>
        <v>N/A</v>
      </c>
      <c r="E545" s="32" t="str">
        <f>IF(Buildings!E546="","N/A",Buildings!E546)</f>
        <v>N/A</v>
      </c>
      <c r="F545" s="32" t="str">
        <f>IF(Buildings!F546="","N/A",Buildings!F546)</f>
        <v>N/A</v>
      </c>
      <c r="G545" s="32" t="str">
        <f>IF(Buildings!G546="","N/A",Buildings!G546)</f>
        <v>N/A</v>
      </c>
      <c r="H545" s="32" t="str">
        <f t="shared" si="16"/>
        <v>N/A</v>
      </c>
      <c r="I545" s="32" t="str">
        <f>IF(Buildings!H546="","N/A",Buildings!H546)</f>
        <v>N/A</v>
      </c>
      <c r="J545" s="32" t="str">
        <f>IF(Buildings!I546="","N/A",Buildings!I546)</f>
        <v>N/A</v>
      </c>
      <c r="K545" s="362" t="str">
        <f>IF(AND(Buildings!B546="",Buildings!C546&lt;&gt;""),0,IF(Buildings!B546="","N/A",IF(ISNUMBER(Buildings!B546),Buildings!B546,0)))</f>
        <v>N/A</v>
      </c>
    </row>
    <row r="546" spans="2:11">
      <c r="B546" s="32" t="str">
        <f t="shared" si="17"/>
        <v>N/A</v>
      </c>
      <c r="C546" s="32" t="str">
        <f>IF(Buildings!C547="","N/A",Buildings!C547)</f>
        <v>N/A</v>
      </c>
      <c r="D546" s="32" t="str">
        <f>IF(Buildings!D547="","N/A",Buildings!D547)</f>
        <v>N/A</v>
      </c>
      <c r="E546" s="32" t="str">
        <f>IF(Buildings!E547="","N/A",Buildings!E547)</f>
        <v>N/A</v>
      </c>
      <c r="F546" s="32" t="str">
        <f>IF(Buildings!F547="","N/A",Buildings!F547)</f>
        <v>N/A</v>
      </c>
      <c r="G546" s="32" t="str">
        <f>IF(Buildings!G547="","N/A",Buildings!G547)</f>
        <v>N/A</v>
      </c>
      <c r="H546" s="32" t="str">
        <f t="shared" si="16"/>
        <v>N/A</v>
      </c>
      <c r="I546" s="32" t="str">
        <f>IF(Buildings!H547="","N/A",Buildings!H547)</f>
        <v>N/A</v>
      </c>
      <c r="J546" s="32" t="str">
        <f>IF(Buildings!I547="","N/A",Buildings!I547)</f>
        <v>N/A</v>
      </c>
      <c r="K546" s="362" t="str">
        <f>IF(AND(Buildings!B547="",Buildings!C547&lt;&gt;""),0,IF(Buildings!B547="","N/A",IF(ISNUMBER(Buildings!B547),Buildings!B547,0)))</f>
        <v>N/A</v>
      </c>
    </row>
    <row r="547" spans="2:11">
      <c r="B547" s="32" t="str">
        <f t="shared" si="17"/>
        <v>N/A</v>
      </c>
      <c r="C547" s="32" t="str">
        <f>IF(Buildings!C548="","N/A",Buildings!C548)</f>
        <v>N/A</v>
      </c>
      <c r="D547" s="32" t="str">
        <f>IF(Buildings!D548="","N/A",Buildings!D548)</f>
        <v>N/A</v>
      </c>
      <c r="E547" s="32" t="str">
        <f>IF(Buildings!E548="","N/A",Buildings!E548)</f>
        <v>N/A</v>
      </c>
      <c r="F547" s="32" t="str">
        <f>IF(Buildings!F548="","N/A",Buildings!F548)</f>
        <v>N/A</v>
      </c>
      <c r="G547" s="32" t="str">
        <f>IF(Buildings!G548="","N/A",Buildings!G548)</f>
        <v>N/A</v>
      </c>
      <c r="H547" s="32" t="str">
        <f t="shared" si="16"/>
        <v>N/A</v>
      </c>
      <c r="I547" s="32" t="str">
        <f>IF(Buildings!H548="","N/A",Buildings!H548)</f>
        <v>N/A</v>
      </c>
      <c r="J547" s="32" t="str">
        <f>IF(Buildings!I548="","N/A",Buildings!I548)</f>
        <v>N/A</v>
      </c>
      <c r="K547" s="362" t="str">
        <f>IF(AND(Buildings!B548="",Buildings!C548&lt;&gt;""),0,IF(Buildings!B548="","N/A",IF(ISNUMBER(Buildings!B548),Buildings!B548,0)))</f>
        <v>N/A</v>
      </c>
    </row>
    <row r="548" spans="2:11">
      <c r="B548" s="32" t="str">
        <f t="shared" si="17"/>
        <v>N/A</v>
      </c>
      <c r="C548" s="32" t="str">
        <f>IF(Buildings!C549="","N/A",Buildings!C549)</f>
        <v>N/A</v>
      </c>
      <c r="D548" s="32" t="str">
        <f>IF(Buildings!D549="","N/A",Buildings!D549)</f>
        <v>N/A</v>
      </c>
      <c r="E548" s="32" t="str">
        <f>IF(Buildings!E549="","N/A",Buildings!E549)</f>
        <v>N/A</v>
      </c>
      <c r="F548" s="32" t="str">
        <f>IF(Buildings!F549="","N/A",Buildings!F549)</f>
        <v>N/A</v>
      </c>
      <c r="G548" s="32" t="str">
        <f>IF(Buildings!G549="","N/A",Buildings!G549)</f>
        <v>N/A</v>
      </c>
      <c r="H548" s="32" t="str">
        <f t="shared" si="16"/>
        <v>N/A</v>
      </c>
      <c r="I548" s="32" t="str">
        <f>IF(Buildings!H549="","N/A",Buildings!H549)</f>
        <v>N/A</v>
      </c>
      <c r="J548" s="32" t="str">
        <f>IF(Buildings!I549="","N/A",Buildings!I549)</f>
        <v>N/A</v>
      </c>
      <c r="K548" s="362" t="str">
        <f>IF(AND(Buildings!B549="",Buildings!C549&lt;&gt;""),0,IF(Buildings!B549="","N/A",IF(ISNUMBER(Buildings!B549),Buildings!B549,0)))</f>
        <v>N/A</v>
      </c>
    </row>
    <row r="549" spans="2:11">
      <c r="B549" s="32" t="str">
        <f t="shared" si="17"/>
        <v>N/A</v>
      </c>
      <c r="C549" s="32" t="str">
        <f>IF(Buildings!C550="","N/A",Buildings!C550)</f>
        <v>N/A</v>
      </c>
      <c r="D549" s="32" t="str">
        <f>IF(Buildings!D550="","N/A",Buildings!D550)</f>
        <v>N/A</v>
      </c>
      <c r="E549" s="32" t="str">
        <f>IF(Buildings!E550="","N/A",Buildings!E550)</f>
        <v>N/A</v>
      </c>
      <c r="F549" s="32" t="str">
        <f>IF(Buildings!F550="","N/A",Buildings!F550)</f>
        <v>N/A</v>
      </c>
      <c r="G549" s="32" t="str">
        <f>IF(Buildings!G550="","N/A",Buildings!G550)</f>
        <v>N/A</v>
      </c>
      <c r="H549" s="32" t="str">
        <f t="shared" si="16"/>
        <v>N/A</v>
      </c>
      <c r="I549" s="32" t="str">
        <f>IF(Buildings!H550="","N/A",Buildings!H550)</f>
        <v>N/A</v>
      </c>
      <c r="J549" s="32" t="str">
        <f>IF(Buildings!I550="","N/A",Buildings!I550)</f>
        <v>N/A</v>
      </c>
      <c r="K549" s="362" t="str">
        <f>IF(AND(Buildings!B550="",Buildings!C550&lt;&gt;""),0,IF(Buildings!B550="","N/A",IF(ISNUMBER(Buildings!B550),Buildings!B550,0)))</f>
        <v>N/A</v>
      </c>
    </row>
    <row r="550" spans="2:11">
      <c r="B550" s="32" t="str">
        <f t="shared" si="17"/>
        <v>N/A</v>
      </c>
      <c r="C550" s="32" t="str">
        <f>IF(Buildings!C551="","N/A",Buildings!C551)</f>
        <v>N/A</v>
      </c>
      <c r="D550" s="32" t="str">
        <f>IF(Buildings!D551="","N/A",Buildings!D551)</f>
        <v>N/A</v>
      </c>
      <c r="E550" s="32" t="str">
        <f>IF(Buildings!E551="","N/A",Buildings!E551)</f>
        <v>N/A</v>
      </c>
      <c r="F550" s="32" t="str">
        <f>IF(Buildings!F551="","N/A",Buildings!F551)</f>
        <v>N/A</v>
      </c>
      <c r="G550" s="32" t="str">
        <f>IF(Buildings!G551="","N/A",Buildings!G551)</f>
        <v>N/A</v>
      </c>
      <c r="H550" s="32" t="str">
        <f t="shared" si="16"/>
        <v>N/A</v>
      </c>
      <c r="I550" s="32" t="str">
        <f>IF(Buildings!H551="","N/A",Buildings!H551)</f>
        <v>N/A</v>
      </c>
      <c r="J550" s="32" t="str">
        <f>IF(Buildings!I551="","N/A",Buildings!I551)</f>
        <v>N/A</v>
      </c>
      <c r="K550" s="362" t="str">
        <f>IF(AND(Buildings!B551="",Buildings!C551&lt;&gt;""),0,IF(Buildings!B551="","N/A",IF(ISNUMBER(Buildings!B551),Buildings!B551,0)))</f>
        <v>N/A</v>
      </c>
    </row>
    <row r="551" spans="2:11">
      <c r="B551" s="32" t="str">
        <f t="shared" si="17"/>
        <v>N/A</v>
      </c>
      <c r="C551" s="32" t="str">
        <f>IF(Buildings!C552="","N/A",Buildings!C552)</f>
        <v>N/A</v>
      </c>
      <c r="D551" s="32" t="str">
        <f>IF(Buildings!D552="","N/A",Buildings!D552)</f>
        <v>N/A</v>
      </c>
      <c r="E551" s="32" t="str">
        <f>IF(Buildings!E552="","N/A",Buildings!E552)</f>
        <v>N/A</v>
      </c>
      <c r="F551" s="32" t="str">
        <f>IF(Buildings!F552="","N/A",Buildings!F552)</f>
        <v>N/A</v>
      </c>
      <c r="G551" s="32" t="str">
        <f>IF(Buildings!G552="","N/A",Buildings!G552)</f>
        <v>N/A</v>
      </c>
      <c r="H551" s="32" t="str">
        <f t="shared" si="16"/>
        <v>N/A</v>
      </c>
      <c r="I551" s="32" t="str">
        <f>IF(Buildings!H552="","N/A",Buildings!H552)</f>
        <v>N/A</v>
      </c>
      <c r="J551" s="32" t="str">
        <f>IF(Buildings!I552="","N/A",Buildings!I552)</f>
        <v>N/A</v>
      </c>
      <c r="K551" s="362" t="str">
        <f>IF(AND(Buildings!B552="",Buildings!C552&lt;&gt;""),0,IF(Buildings!B552="","N/A",IF(ISNUMBER(Buildings!B552),Buildings!B552,0)))</f>
        <v>N/A</v>
      </c>
    </row>
    <row r="552" spans="2:11">
      <c r="B552" s="32" t="str">
        <f t="shared" si="17"/>
        <v>N/A</v>
      </c>
      <c r="C552" s="32" t="str">
        <f>IF(Buildings!C553="","N/A",Buildings!C553)</f>
        <v>N/A</v>
      </c>
      <c r="D552" s="32" t="str">
        <f>IF(Buildings!D553="","N/A",Buildings!D553)</f>
        <v>N/A</v>
      </c>
      <c r="E552" s="32" t="str">
        <f>IF(Buildings!E553="","N/A",Buildings!E553)</f>
        <v>N/A</v>
      </c>
      <c r="F552" s="32" t="str">
        <f>IF(Buildings!F553="","N/A",Buildings!F553)</f>
        <v>N/A</v>
      </c>
      <c r="G552" s="32" t="str">
        <f>IF(Buildings!G553="","N/A",Buildings!G553)</f>
        <v>N/A</v>
      </c>
      <c r="H552" s="32" t="str">
        <f t="shared" si="16"/>
        <v>N/A</v>
      </c>
      <c r="I552" s="32" t="str">
        <f>IF(Buildings!H553="","N/A",Buildings!H553)</f>
        <v>N/A</v>
      </c>
      <c r="J552" s="32" t="str">
        <f>IF(Buildings!I553="","N/A",Buildings!I553)</f>
        <v>N/A</v>
      </c>
      <c r="K552" s="362" t="str">
        <f>IF(AND(Buildings!B553="",Buildings!C553&lt;&gt;""),0,IF(Buildings!B553="","N/A",IF(ISNUMBER(Buildings!B553),Buildings!B553,0)))</f>
        <v>N/A</v>
      </c>
    </row>
    <row r="553" spans="2:11">
      <c r="B553" s="32" t="str">
        <f t="shared" si="17"/>
        <v>N/A</v>
      </c>
      <c r="C553" s="32" t="str">
        <f>IF(Buildings!C554="","N/A",Buildings!C554)</f>
        <v>N/A</v>
      </c>
      <c r="D553" s="32" t="str">
        <f>IF(Buildings!D554="","N/A",Buildings!D554)</f>
        <v>N/A</v>
      </c>
      <c r="E553" s="32" t="str">
        <f>IF(Buildings!E554="","N/A",Buildings!E554)</f>
        <v>N/A</v>
      </c>
      <c r="F553" s="32" t="str">
        <f>IF(Buildings!F554="","N/A",Buildings!F554)</f>
        <v>N/A</v>
      </c>
      <c r="G553" s="32" t="str">
        <f>IF(Buildings!G554="","N/A",Buildings!G554)</f>
        <v>N/A</v>
      </c>
      <c r="H553" s="32" t="str">
        <f t="shared" si="16"/>
        <v>N/A</v>
      </c>
      <c r="I553" s="32" t="str">
        <f>IF(Buildings!H554="","N/A",Buildings!H554)</f>
        <v>N/A</v>
      </c>
      <c r="J553" s="32" t="str">
        <f>IF(Buildings!I554="","N/A",Buildings!I554)</f>
        <v>N/A</v>
      </c>
      <c r="K553" s="362" t="str">
        <f>IF(AND(Buildings!B554="",Buildings!C554&lt;&gt;""),0,IF(Buildings!B554="","N/A",IF(ISNUMBER(Buildings!B554),Buildings!B554,0)))</f>
        <v>N/A</v>
      </c>
    </row>
    <row r="554" spans="2:11">
      <c r="B554" s="32" t="str">
        <f t="shared" si="17"/>
        <v>N/A</v>
      </c>
      <c r="C554" s="32" t="str">
        <f>IF(Buildings!C555="","N/A",Buildings!C555)</f>
        <v>N/A</v>
      </c>
      <c r="D554" s="32" t="str">
        <f>IF(Buildings!D555="","N/A",Buildings!D555)</f>
        <v>N/A</v>
      </c>
      <c r="E554" s="32" t="str">
        <f>IF(Buildings!E555="","N/A",Buildings!E555)</f>
        <v>N/A</v>
      </c>
      <c r="F554" s="32" t="str">
        <f>IF(Buildings!F555="","N/A",Buildings!F555)</f>
        <v>N/A</v>
      </c>
      <c r="G554" s="32" t="str">
        <f>IF(Buildings!G555="","N/A",Buildings!G555)</f>
        <v>N/A</v>
      </c>
      <c r="H554" s="32" t="str">
        <f t="shared" si="16"/>
        <v>N/A</v>
      </c>
      <c r="I554" s="32" t="str">
        <f>IF(Buildings!H555="","N/A",Buildings!H555)</f>
        <v>N/A</v>
      </c>
      <c r="J554" s="32" t="str">
        <f>IF(Buildings!I555="","N/A",Buildings!I555)</f>
        <v>N/A</v>
      </c>
      <c r="K554" s="362" t="str">
        <f>IF(AND(Buildings!B555="",Buildings!C555&lt;&gt;""),0,IF(Buildings!B555="","N/A",IF(ISNUMBER(Buildings!B555),Buildings!B555,0)))</f>
        <v>N/A</v>
      </c>
    </row>
    <row r="555" spans="2:11">
      <c r="B555" s="32" t="str">
        <f t="shared" si="17"/>
        <v>N/A</v>
      </c>
      <c r="C555" s="32" t="str">
        <f>IF(Buildings!C556="","N/A",Buildings!C556)</f>
        <v>N/A</v>
      </c>
      <c r="D555" s="32" t="str">
        <f>IF(Buildings!D556="","N/A",Buildings!D556)</f>
        <v>N/A</v>
      </c>
      <c r="E555" s="32" t="str">
        <f>IF(Buildings!E556="","N/A",Buildings!E556)</f>
        <v>N/A</v>
      </c>
      <c r="F555" s="32" t="str">
        <f>IF(Buildings!F556="","N/A",Buildings!F556)</f>
        <v>N/A</v>
      </c>
      <c r="G555" s="32" t="str">
        <f>IF(Buildings!G556="","N/A",Buildings!G556)</f>
        <v>N/A</v>
      </c>
      <c r="H555" s="32" t="str">
        <f t="shared" si="16"/>
        <v>N/A</v>
      </c>
      <c r="I555" s="32" t="str">
        <f>IF(Buildings!H556="","N/A",Buildings!H556)</f>
        <v>N/A</v>
      </c>
      <c r="J555" s="32" t="str">
        <f>IF(Buildings!I556="","N/A",Buildings!I556)</f>
        <v>N/A</v>
      </c>
      <c r="K555" s="362" t="str">
        <f>IF(AND(Buildings!B556="",Buildings!C556&lt;&gt;""),0,IF(Buildings!B556="","N/A",IF(ISNUMBER(Buildings!B556),Buildings!B556,0)))</f>
        <v>N/A</v>
      </c>
    </row>
    <row r="556" spans="2:11">
      <c r="B556" s="32" t="str">
        <f t="shared" si="17"/>
        <v>N/A</v>
      </c>
      <c r="C556" s="32" t="str">
        <f>IF(Buildings!C557="","N/A",Buildings!C557)</f>
        <v>N/A</v>
      </c>
      <c r="D556" s="32" t="str">
        <f>IF(Buildings!D557="","N/A",Buildings!D557)</f>
        <v>N/A</v>
      </c>
      <c r="E556" s="32" t="str">
        <f>IF(Buildings!E557="","N/A",Buildings!E557)</f>
        <v>N/A</v>
      </c>
      <c r="F556" s="32" t="str">
        <f>IF(Buildings!F557="","N/A",Buildings!F557)</f>
        <v>N/A</v>
      </c>
      <c r="G556" s="32" t="str">
        <f>IF(Buildings!G557="","N/A",Buildings!G557)</f>
        <v>N/A</v>
      </c>
      <c r="H556" s="32" t="str">
        <f t="shared" si="16"/>
        <v>N/A</v>
      </c>
      <c r="I556" s="32" t="str">
        <f>IF(Buildings!H557="","N/A",Buildings!H557)</f>
        <v>N/A</v>
      </c>
      <c r="J556" s="32" t="str">
        <f>IF(Buildings!I557="","N/A",Buildings!I557)</f>
        <v>N/A</v>
      </c>
      <c r="K556" s="362" t="str">
        <f>IF(AND(Buildings!B557="",Buildings!C557&lt;&gt;""),0,IF(Buildings!B557="","N/A",IF(ISNUMBER(Buildings!B557),Buildings!B557,0)))</f>
        <v>N/A</v>
      </c>
    </row>
    <row r="557" spans="2:11">
      <c r="B557" s="32" t="str">
        <f t="shared" si="17"/>
        <v>N/A</v>
      </c>
      <c r="C557" s="32" t="str">
        <f>IF(Buildings!C558="","N/A",Buildings!C558)</f>
        <v>N/A</v>
      </c>
      <c r="D557" s="32" t="str">
        <f>IF(Buildings!D558="","N/A",Buildings!D558)</f>
        <v>N/A</v>
      </c>
      <c r="E557" s="32" t="str">
        <f>IF(Buildings!E558="","N/A",Buildings!E558)</f>
        <v>N/A</v>
      </c>
      <c r="F557" s="32" t="str">
        <f>IF(Buildings!F558="","N/A",Buildings!F558)</f>
        <v>N/A</v>
      </c>
      <c r="G557" s="32" t="str">
        <f>IF(Buildings!G558="","N/A",Buildings!G558)</f>
        <v>N/A</v>
      </c>
      <c r="H557" s="32" t="str">
        <f t="shared" si="16"/>
        <v>N/A</v>
      </c>
      <c r="I557" s="32" t="str">
        <f>IF(Buildings!H558="","N/A",Buildings!H558)</f>
        <v>N/A</v>
      </c>
      <c r="J557" s="32" t="str">
        <f>IF(Buildings!I558="","N/A",Buildings!I558)</f>
        <v>N/A</v>
      </c>
      <c r="K557" s="362" t="str">
        <f>IF(AND(Buildings!B558="",Buildings!C558&lt;&gt;""),0,IF(Buildings!B558="","N/A",IF(ISNUMBER(Buildings!B558),Buildings!B558,0)))</f>
        <v>N/A</v>
      </c>
    </row>
    <row r="558" spans="2:11">
      <c r="B558" s="32" t="str">
        <f t="shared" si="17"/>
        <v>N/A</v>
      </c>
      <c r="C558" s="32" t="str">
        <f>IF(Buildings!C559="","N/A",Buildings!C559)</f>
        <v>N/A</v>
      </c>
      <c r="D558" s="32" t="str">
        <f>IF(Buildings!D559="","N/A",Buildings!D559)</f>
        <v>N/A</v>
      </c>
      <c r="E558" s="32" t="str">
        <f>IF(Buildings!E559="","N/A",Buildings!E559)</f>
        <v>N/A</v>
      </c>
      <c r="F558" s="32" t="str">
        <f>IF(Buildings!F559="","N/A",Buildings!F559)</f>
        <v>N/A</v>
      </c>
      <c r="G558" s="32" t="str">
        <f>IF(Buildings!G559="","N/A",Buildings!G559)</f>
        <v>N/A</v>
      </c>
      <c r="H558" s="32" t="str">
        <f t="shared" si="16"/>
        <v>N/A</v>
      </c>
      <c r="I558" s="32" t="str">
        <f>IF(Buildings!H559="","N/A",Buildings!H559)</f>
        <v>N/A</v>
      </c>
      <c r="J558" s="32" t="str">
        <f>IF(Buildings!I559="","N/A",Buildings!I559)</f>
        <v>N/A</v>
      </c>
      <c r="K558" s="362" t="str">
        <f>IF(AND(Buildings!B559="",Buildings!C559&lt;&gt;""),0,IF(Buildings!B559="","N/A",IF(ISNUMBER(Buildings!B559),Buildings!B559,0)))</f>
        <v>N/A</v>
      </c>
    </row>
    <row r="559" spans="2:11">
      <c r="B559" s="32" t="str">
        <f t="shared" si="17"/>
        <v>N/A</v>
      </c>
      <c r="C559" s="32" t="str">
        <f>IF(Buildings!C560="","N/A",Buildings!C560)</f>
        <v>N/A</v>
      </c>
      <c r="D559" s="32" t="str">
        <f>IF(Buildings!D560="","N/A",Buildings!D560)</f>
        <v>N/A</v>
      </c>
      <c r="E559" s="32" t="str">
        <f>IF(Buildings!E560="","N/A",Buildings!E560)</f>
        <v>N/A</v>
      </c>
      <c r="F559" s="32" t="str">
        <f>IF(Buildings!F560="","N/A",Buildings!F560)</f>
        <v>N/A</v>
      </c>
      <c r="G559" s="32" t="str">
        <f>IF(Buildings!G560="","N/A",Buildings!G560)</f>
        <v>N/A</v>
      </c>
      <c r="H559" s="32" t="str">
        <f t="shared" si="16"/>
        <v>N/A</v>
      </c>
      <c r="I559" s="32" t="str">
        <f>IF(Buildings!H560="","N/A",Buildings!H560)</f>
        <v>N/A</v>
      </c>
      <c r="J559" s="32" t="str">
        <f>IF(Buildings!I560="","N/A",Buildings!I560)</f>
        <v>N/A</v>
      </c>
      <c r="K559" s="362" t="str">
        <f>IF(AND(Buildings!B560="",Buildings!C560&lt;&gt;""),0,IF(Buildings!B560="","N/A",IF(ISNUMBER(Buildings!B560),Buildings!B560,0)))</f>
        <v>N/A</v>
      </c>
    </row>
    <row r="560" spans="2:11">
      <c r="B560" s="32" t="str">
        <f t="shared" si="17"/>
        <v>N/A</v>
      </c>
      <c r="C560" s="32" t="str">
        <f>IF(Buildings!C561="","N/A",Buildings!C561)</f>
        <v>N/A</v>
      </c>
      <c r="D560" s="32" t="str">
        <f>IF(Buildings!D561="","N/A",Buildings!D561)</f>
        <v>N/A</v>
      </c>
      <c r="E560" s="32" t="str">
        <f>IF(Buildings!E561="","N/A",Buildings!E561)</f>
        <v>N/A</v>
      </c>
      <c r="F560" s="32" t="str">
        <f>IF(Buildings!F561="","N/A",Buildings!F561)</f>
        <v>N/A</v>
      </c>
      <c r="G560" s="32" t="str">
        <f>IF(Buildings!G561="","N/A",Buildings!G561)</f>
        <v>N/A</v>
      </c>
      <c r="H560" s="32" t="str">
        <f t="shared" si="16"/>
        <v>N/A</v>
      </c>
      <c r="I560" s="32" t="str">
        <f>IF(Buildings!H561="","N/A",Buildings!H561)</f>
        <v>N/A</v>
      </c>
      <c r="J560" s="32" t="str">
        <f>IF(Buildings!I561="","N/A",Buildings!I561)</f>
        <v>N/A</v>
      </c>
      <c r="K560" s="362" t="str">
        <f>IF(AND(Buildings!B561="",Buildings!C561&lt;&gt;""),0,IF(Buildings!B561="","N/A",IF(ISNUMBER(Buildings!B561),Buildings!B561,0)))</f>
        <v>N/A</v>
      </c>
    </row>
    <row r="561" spans="2:11">
      <c r="B561" s="32" t="str">
        <f t="shared" si="17"/>
        <v>N/A</v>
      </c>
      <c r="C561" s="32" t="str">
        <f>IF(Buildings!C562="","N/A",Buildings!C562)</f>
        <v>N/A</v>
      </c>
      <c r="D561" s="32" t="str">
        <f>IF(Buildings!D562="","N/A",Buildings!D562)</f>
        <v>N/A</v>
      </c>
      <c r="E561" s="32" t="str">
        <f>IF(Buildings!E562="","N/A",Buildings!E562)</f>
        <v>N/A</v>
      </c>
      <c r="F561" s="32" t="str">
        <f>IF(Buildings!F562="","N/A",Buildings!F562)</f>
        <v>N/A</v>
      </c>
      <c r="G561" s="32" t="str">
        <f>IF(Buildings!G562="","N/A",Buildings!G562)</f>
        <v>N/A</v>
      </c>
      <c r="H561" s="32" t="str">
        <f t="shared" si="16"/>
        <v>N/A</v>
      </c>
      <c r="I561" s="32" t="str">
        <f>IF(Buildings!H562="","N/A",Buildings!H562)</f>
        <v>N/A</v>
      </c>
      <c r="J561" s="32" t="str">
        <f>IF(Buildings!I562="","N/A",Buildings!I562)</f>
        <v>N/A</v>
      </c>
      <c r="K561" s="362" t="str">
        <f>IF(AND(Buildings!B562="",Buildings!C562&lt;&gt;""),0,IF(Buildings!B562="","N/A",IF(ISNUMBER(Buildings!B562),Buildings!B562,0)))</f>
        <v>N/A</v>
      </c>
    </row>
    <row r="562" spans="2:11">
      <c r="B562" s="32" t="str">
        <f t="shared" si="17"/>
        <v>N/A</v>
      </c>
      <c r="C562" s="32" t="str">
        <f>IF(Buildings!C563="","N/A",Buildings!C563)</f>
        <v>N/A</v>
      </c>
      <c r="D562" s="32" t="str">
        <f>IF(Buildings!D563="","N/A",Buildings!D563)</f>
        <v>N/A</v>
      </c>
      <c r="E562" s="32" t="str">
        <f>IF(Buildings!E563="","N/A",Buildings!E563)</f>
        <v>N/A</v>
      </c>
      <c r="F562" s="32" t="str">
        <f>IF(Buildings!F563="","N/A",Buildings!F563)</f>
        <v>N/A</v>
      </c>
      <c r="G562" s="32" t="str">
        <f>IF(Buildings!G563="","N/A",Buildings!G563)</f>
        <v>N/A</v>
      </c>
      <c r="H562" s="32" t="str">
        <f t="shared" si="16"/>
        <v>N/A</v>
      </c>
      <c r="I562" s="32" t="str">
        <f>IF(Buildings!H563="","N/A",Buildings!H563)</f>
        <v>N/A</v>
      </c>
      <c r="J562" s="32" t="str">
        <f>IF(Buildings!I563="","N/A",Buildings!I563)</f>
        <v>N/A</v>
      </c>
      <c r="K562" s="362" t="str">
        <f>IF(AND(Buildings!B563="",Buildings!C563&lt;&gt;""),0,IF(Buildings!B563="","N/A",IF(ISNUMBER(Buildings!B563),Buildings!B563,0)))</f>
        <v>N/A</v>
      </c>
    </row>
    <row r="563" spans="2:11">
      <c r="B563" s="32" t="str">
        <f t="shared" si="17"/>
        <v>N/A</v>
      </c>
      <c r="C563" s="32" t="str">
        <f>IF(Buildings!C564="","N/A",Buildings!C564)</f>
        <v>N/A</v>
      </c>
      <c r="D563" s="32" t="str">
        <f>IF(Buildings!D564="","N/A",Buildings!D564)</f>
        <v>N/A</v>
      </c>
      <c r="E563" s="32" t="str">
        <f>IF(Buildings!E564="","N/A",Buildings!E564)</f>
        <v>N/A</v>
      </c>
      <c r="F563" s="32" t="str">
        <f>IF(Buildings!F564="","N/A",Buildings!F564)</f>
        <v>N/A</v>
      </c>
      <c r="G563" s="32" t="str">
        <f>IF(Buildings!G564="","N/A",Buildings!G564)</f>
        <v>N/A</v>
      </c>
      <c r="H563" s="32" t="str">
        <f t="shared" si="16"/>
        <v>N/A</v>
      </c>
      <c r="I563" s="32" t="str">
        <f>IF(Buildings!H564="","N/A",Buildings!H564)</f>
        <v>N/A</v>
      </c>
      <c r="J563" s="32" t="str">
        <f>IF(Buildings!I564="","N/A",Buildings!I564)</f>
        <v>N/A</v>
      </c>
      <c r="K563" s="362" t="str">
        <f>IF(AND(Buildings!B564="",Buildings!C564&lt;&gt;""),0,IF(Buildings!B564="","N/A",IF(ISNUMBER(Buildings!B564),Buildings!B564,0)))</f>
        <v>N/A</v>
      </c>
    </row>
    <row r="564" spans="2:11">
      <c r="B564" s="32" t="str">
        <f t="shared" si="17"/>
        <v>N/A</v>
      </c>
      <c r="C564" s="32" t="str">
        <f>IF(Buildings!C565="","N/A",Buildings!C565)</f>
        <v>N/A</v>
      </c>
      <c r="D564" s="32" t="str">
        <f>IF(Buildings!D565="","N/A",Buildings!D565)</f>
        <v>N/A</v>
      </c>
      <c r="E564" s="32" t="str">
        <f>IF(Buildings!E565="","N/A",Buildings!E565)</f>
        <v>N/A</v>
      </c>
      <c r="F564" s="32" t="str">
        <f>IF(Buildings!F565="","N/A",Buildings!F565)</f>
        <v>N/A</v>
      </c>
      <c r="G564" s="32" t="str">
        <f>IF(Buildings!G565="","N/A",Buildings!G565)</f>
        <v>N/A</v>
      </c>
      <c r="H564" s="32" t="str">
        <f t="shared" si="16"/>
        <v>N/A</v>
      </c>
      <c r="I564" s="32" t="str">
        <f>IF(Buildings!H565="","N/A",Buildings!H565)</f>
        <v>N/A</v>
      </c>
      <c r="J564" s="32" t="str">
        <f>IF(Buildings!I565="","N/A",Buildings!I565)</f>
        <v>N/A</v>
      </c>
      <c r="K564" s="362" t="str">
        <f>IF(AND(Buildings!B565="",Buildings!C565&lt;&gt;""),0,IF(Buildings!B565="","N/A",IF(ISNUMBER(Buildings!B565),Buildings!B565,0)))</f>
        <v>N/A</v>
      </c>
    </row>
    <row r="565" spans="2:11">
      <c r="B565" s="32" t="str">
        <f t="shared" si="17"/>
        <v>N/A</v>
      </c>
      <c r="C565" s="32" t="str">
        <f>IF(Buildings!C566="","N/A",Buildings!C566)</f>
        <v>N/A</v>
      </c>
      <c r="D565" s="32" t="str">
        <f>IF(Buildings!D566="","N/A",Buildings!D566)</f>
        <v>N/A</v>
      </c>
      <c r="E565" s="32" t="str">
        <f>IF(Buildings!E566="","N/A",Buildings!E566)</f>
        <v>N/A</v>
      </c>
      <c r="F565" s="32" t="str">
        <f>IF(Buildings!F566="","N/A",Buildings!F566)</f>
        <v>N/A</v>
      </c>
      <c r="G565" s="32" t="str">
        <f>IF(Buildings!G566="","N/A",Buildings!G566)</f>
        <v>N/A</v>
      </c>
      <c r="H565" s="32" t="str">
        <f t="shared" si="16"/>
        <v>N/A</v>
      </c>
      <c r="I565" s="32" t="str">
        <f>IF(Buildings!H566="","N/A",Buildings!H566)</f>
        <v>N/A</v>
      </c>
      <c r="J565" s="32" t="str">
        <f>IF(Buildings!I566="","N/A",Buildings!I566)</f>
        <v>N/A</v>
      </c>
      <c r="K565" s="362" t="str">
        <f>IF(AND(Buildings!B566="",Buildings!C566&lt;&gt;""),0,IF(Buildings!B566="","N/A",IF(ISNUMBER(Buildings!B566),Buildings!B566,0)))</f>
        <v>N/A</v>
      </c>
    </row>
    <row r="566" spans="2:11">
      <c r="B566" s="32" t="str">
        <f t="shared" si="17"/>
        <v>N/A</v>
      </c>
      <c r="C566" s="32" t="str">
        <f>IF(Buildings!C567="","N/A",Buildings!C567)</f>
        <v>N/A</v>
      </c>
      <c r="D566" s="32" t="str">
        <f>IF(Buildings!D567="","N/A",Buildings!D567)</f>
        <v>N/A</v>
      </c>
      <c r="E566" s="32" t="str">
        <f>IF(Buildings!E567="","N/A",Buildings!E567)</f>
        <v>N/A</v>
      </c>
      <c r="F566" s="32" t="str">
        <f>IF(Buildings!F567="","N/A",Buildings!F567)</f>
        <v>N/A</v>
      </c>
      <c r="G566" s="32" t="str">
        <f>IF(Buildings!G567="","N/A",Buildings!G567)</f>
        <v>N/A</v>
      </c>
      <c r="H566" s="32" t="str">
        <f t="shared" si="16"/>
        <v>N/A</v>
      </c>
      <c r="I566" s="32" t="str">
        <f>IF(Buildings!H567="","N/A",Buildings!H567)</f>
        <v>N/A</v>
      </c>
      <c r="J566" s="32" t="str">
        <f>IF(Buildings!I567="","N/A",Buildings!I567)</f>
        <v>N/A</v>
      </c>
      <c r="K566" s="362" t="str">
        <f>IF(AND(Buildings!B567="",Buildings!C567&lt;&gt;""),0,IF(Buildings!B567="","N/A",IF(ISNUMBER(Buildings!B567),Buildings!B567,0)))</f>
        <v>N/A</v>
      </c>
    </row>
    <row r="567" spans="2:11">
      <c r="B567" s="32" t="str">
        <f t="shared" si="17"/>
        <v>N/A</v>
      </c>
      <c r="C567" s="32" t="str">
        <f>IF(Buildings!C568="","N/A",Buildings!C568)</f>
        <v>N/A</v>
      </c>
      <c r="D567" s="32" t="str">
        <f>IF(Buildings!D568="","N/A",Buildings!D568)</f>
        <v>N/A</v>
      </c>
      <c r="E567" s="32" t="str">
        <f>IF(Buildings!E568="","N/A",Buildings!E568)</f>
        <v>N/A</v>
      </c>
      <c r="F567" s="32" t="str">
        <f>IF(Buildings!F568="","N/A",Buildings!F568)</f>
        <v>N/A</v>
      </c>
      <c r="G567" s="32" t="str">
        <f>IF(Buildings!G568="","N/A",Buildings!G568)</f>
        <v>N/A</v>
      </c>
      <c r="H567" s="32" t="str">
        <f t="shared" si="16"/>
        <v>N/A</v>
      </c>
      <c r="I567" s="32" t="str">
        <f>IF(Buildings!H568="","N/A",Buildings!H568)</f>
        <v>N/A</v>
      </c>
      <c r="J567" s="32" t="str">
        <f>IF(Buildings!I568="","N/A",Buildings!I568)</f>
        <v>N/A</v>
      </c>
      <c r="K567" s="362" t="str">
        <f>IF(AND(Buildings!B568="",Buildings!C568&lt;&gt;""),0,IF(Buildings!B568="","N/A",IF(ISNUMBER(Buildings!B568),Buildings!B568,0)))</f>
        <v>N/A</v>
      </c>
    </row>
    <row r="568" spans="2:11">
      <c r="B568" s="32" t="str">
        <f t="shared" si="17"/>
        <v>N/A</v>
      </c>
      <c r="C568" s="32" t="str">
        <f>IF(Buildings!C569="","N/A",Buildings!C569)</f>
        <v>N/A</v>
      </c>
      <c r="D568" s="32" t="str">
        <f>IF(Buildings!D569="","N/A",Buildings!D569)</f>
        <v>N/A</v>
      </c>
      <c r="E568" s="32" t="str">
        <f>IF(Buildings!E569="","N/A",Buildings!E569)</f>
        <v>N/A</v>
      </c>
      <c r="F568" s="32" t="str">
        <f>IF(Buildings!F569="","N/A",Buildings!F569)</f>
        <v>N/A</v>
      </c>
      <c r="G568" s="32" t="str">
        <f>IF(Buildings!G569="","N/A",Buildings!G569)</f>
        <v>N/A</v>
      </c>
      <c r="H568" s="32" t="str">
        <f t="shared" si="16"/>
        <v>N/A</v>
      </c>
      <c r="I568" s="32" t="str">
        <f>IF(Buildings!H569="","N/A",Buildings!H569)</f>
        <v>N/A</v>
      </c>
      <c r="J568" s="32" t="str">
        <f>IF(Buildings!I569="","N/A",Buildings!I569)</f>
        <v>N/A</v>
      </c>
      <c r="K568" s="362" t="str">
        <f>IF(AND(Buildings!B569="",Buildings!C569&lt;&gt;""),0,IF(Buildings!B569="","N/A",IF(ISNUMBER(Buildings!B569),Buildings!B569,0)))</f>
        <v>N/A</v>
      </c>
    </row>
    <row r="569" spans="2:11">
      <c r="B569" s="32" t="str">
        <f t="shared" si="17"/>
        <v>N/A</v>
      </c>
      <c r="C569" s="32" t="str">
        <f>IF(Buildings!C570="","N/A",Buildings!C570)</f>
        <v>N/A</v>
      </c>
      <c r="D569" s="32" t="str">
        <f>IF(Buildings!D570="","N/A",Buildings!D570)</f>
        <v>N/A</v>
      </c>
      <c r="E569" s="32" t="str">
        <f>IF(Buildings!E570="","N/A",Buildings!E570)</f>
        <v>N/A</v>
      </c>
      <c r="F569" s="32" t="str">
        <f>IF(Buildings!F570="","N/A",Buildings!F570)</f>
        <v>N/A</v>
      </c>
      <c r="G569" s="32" t="str">
        <f>IF(Buildings!G570="","N/A",Buildings!G570)</f>
        <v>N/A</v>
      </c>
      <c r="H569" s="32" t="str">
        <f t="shared" si="16"/>
        <v>N/A</v>
      </c>
      <c r="I569" s="32" t="str">
        <f>IF(Buildings!H570="","N/A",Buildings!H570)</f>
        <v>N/A</v>
      </c>
      <c r="J569" s="32" t="str">
        <f>IF(Buildings!I570="","N/A",Buildings!I570)</f>
        <v>N/A</v>
      </c>
      <c r="K569" s="362" t="str">
        <f>IF(AND(Buildings!B570="",Buildings!C570&lt;&gt;""),0,IF(Buildings!B570="","N/A",IF(ISNUMBER(Buildings!B570),Buildings!B570,0)))</f>
        <v>N/A</v>
      </c>
    </row>
    <row r="570" spans="2:11">
      <c r="B570" s="32" t="str">
        <f t="shared" si="17"/>
        <v>N/A</v>
      </c>
      <c r="C570" s="32" t="str">
        <f>IF(Buildings!C571="","N/A",Buildings!C571)</f>
        <v>N/A</v>
      </c>
      <c r="D570" s="32" t="str">
        <f>IF(Buildings!D571="","N/A",Buildings!D571)</f>
        <v>N/A</v>
      </c>
      <c r="E570" s="32" t="str">
        <f>IF(Buildings!E571="","N/A",Buildings!E571)</f>
        <v>N/A</v>
      </c>
      <c r="F570" s="32" t="str">
        <f>IF(Buildings!F571="","N/A",Buildings!F571)</f>
        <v>N/A</v>
      </c>
      <c r="G570" s="32" t="str">
        <f>IF(Buildings!G571="","N/A",Buildings!G571)</f>
        <v>N/A</v>
      </c>
      <c r="H570" s="32" t="str">
        <f t="shared" si="16"/>
        <v>N/A</v>
      </c>
      <c r="I570" s="32" t="str">
        <f>IF(Buildings!H571="","N/A",Buildings!H571)</f>
        <v>N/A</v>
      </c>
      <c r="J570" s="32" t="str">
        <f>IF(Buildings!I571="","N/A",Buildings!I571)</f>
        <v>N/A</v>
      </c>
      <c r="K570" s="362" t="str">
        <f>IF(AND(Buildings!B571="",Buildings!C571&lt;&gt;""),0,IF(Buildings!B571="","N/A",IF(ISNUMBER(Buildings!B571),Buildings!B571,0)))</f>
        <v>N/A</v>
      </c>
    </row>
    <row r="571" spans="2:11">
      <c r="B571" s="32" t="str">
        <f t="shared" si="17"/>
        <v>N/A</v>
      </c>
      <c r="C571" s="32" t="str">
        <f>IF(Buildings!C572="","N/A",Buildings!C572)</f>
        <v>N/A</v>
      </c>
      <c r="D571" s="32" t="str">
        <f>IF(Buildings!D572="","N/A",Buildings!D572)</f>
        <v>N/A</v>
      </c>
      <c r="E571" s="32" t="str">
        <f>IF(Buildings!E572="","N/A",Buildings!E572)</f>
        <v>N/A</v>
      </c>
      <c r="F571" s="32" t="str">
        <f>IF(Buildings!F572="","N/A",Buildings!F572)</f>
        <v>N/A</v>
      </c>
      <c r="G571" s="32" t="str">
        <f>IF(Buildings!G572="","N/A",Buildings!G572)</f>
        <v>N/A</v>
      </c>
      <c r="H571" s="32" t="str">
        <f t="shared" si="16"/>
        <v>N/A</v>
      </c>
      <c r="I571" s="32" t="str">
        <f>IF(Buildings!H572="","N/A",Buildings!H572)</f>
        <v>N/A</v>
      </c>
      <c r="J571" s="32" t="str">
        <f>IF(Buildings!I572="","N/A",Buildings!I572)</f>
        <v>N/A</v>
      </c>
      <c r="K571" s="362" t="str">
        <f>IF(AND(Buildings!B572="",Buildings!C572&lt;&gt;""),0,IF(Buildings!B572="","N/A",IF(ISNUMBER(Buildings!B572),Buildings!B572,0)))</f>
        <v>N/A</v>
      </c>
    </row>
    <row r="572" spans="2:11">
      <c r="B572" s="32" t="str">
        <f t="shared" si="17"/>
        <v>N/A</v>
      </c>
      <c r="C572" s="32" t="str">
        <f>IF(Buildings!C573="","N/A",Buildings!C573)</f>
        <v>N/A</v>
      </c>
      <c r="D572" s="32" t="str">
        <f>IF(Buildings!D573="","N/A",Buildings!D573)</f>
        <v>N/A</v>
      </c>
      <c r="E572" s="32" t="str">
        <f>IF(Buildings!E573="","N/A",Buildings!E573)</f>
        <v>N/A</v>
      </c>
      <c r="F572" s="32" t="str">
        <f>IF(Buildings!F573="","N/A",Buildings!F573)</f>
        <v>N/A</v>
      </c>
      <c r="G572" s="32" t="str">
        <f>IF(Buildings!G573="","N/A",Buildings!G573)</f>
        <v>N/A</v>
      </c>
      <c r="H572" s="32" t="str">
        <f t="shared" si="16"/>
        <v>N/A</v>
      </c>
      <c r="I572" s="32" t="str">
        <f>IF(Buildings!H573="","N/A",Buildings!H573)</f>
        <v>N/A</v>
      </c>
      <c r="J572" s="32" t="str">
        <f>IF(Buildings!I573="","N/A",Buildings!I573)</f>
        <v>N/A</v>
      </c>
      <c r="K572" s="362" t="str">
        <f>IF(AND(Buildings!B573="",Buildings!C573&lt;&gt;""),0,IF(Buildings!B573="","N/A",IF(ISNUMBER(Buildings!B573),Buildings!B573,0)))</f>
        <v>N/A</v>
      </c>
    </row>
    <row r="573" spans="2:11">
      <c r="B573" s="32" t="str">
        <f t="shared" si="17"/>
        <v>N/A</v>
      </c>
      <c r="C573" s="32" t="str">
        <f>IF(Buildings!C574="","N/A",Buildings!C574)</f>
        <v>N/A</v>
      </c>
      <c r="D573" s="32" t="str">
        <f>IF(Buildings!D574="","N/A",Buildings!D574)</f>
        <v>N/A</v>
      </c>
      <c r="E573" s="32" t="str">
        <f>IF(Buildings!E574="","N/A",Buildings!E574)</f>
        <v>N/A</v>
      </c>
      <c r="F573" s="32" t="str">
        <f>IF(Buildings!F574="","N/A",Buildings!F574)</f>
        <v>N/A</v>
      </c>
      <c r="G573" s="32" t="str">
        <f>IF(Buildings!G574="","N/A",Buildings!G574)</f>
        <v>N/A</v>
      </c>
      <c r="H573" s="32" t="str">
        <f t="shared" si="16"/>
        <v>N/A</v>
      </c>
      <c r="I573" s="32" t="str">
        <f>IF(Buildings!H574="","N/A",Buildings!H574)</f>
        <v>N/A</v>
      </c>
      <c r="J573" s="32" t="str">
        <f>IF(Buildings!I574="","N/A",Buildings!I574)</f>
        <v>N/A</v>
      </c>
      <c r="K573" s="362" t="str">
        <f>IF(AND(Buildings!B574="",Buildings!C574&lt;&gt;""),0,IF(Buildings!B574="","N/A",IF(ISNUMBER(Buildings!B574),Buildings!B574,0)))</f>
        <v>N/A</v>
      </c>
    </row>
    <row r="574" spans="2:11">
      <c r="B574" s="32" t="str">
        <f t="shared" si="17"/>
        <v>N/A</v>
      </c>
      <c r="C574" s="32" t="str">
        <f>IF(Buildings!C575="","N/A",Buildings!C575)</f>
        <v>N/A</v>
      </c>
      <c r="D574" s="32" t="str">
        <f>IF(Buildings!D575="","N/A",Buildings!D575)</f>
        <v>N/A</v>
      </c>
      <c r="E574" s="32" t="str">
        <f>IF(Buildings!E575="","N/A",Buildings!E575)</f>
        <v>N/A</v>
      </c>
      <c r="F574" s="32" t="str">
        <f>IF(Buildings!F575="","N/A",Buildings!F575)</f>
        <v>N/A</v>
      </c>
      <c r="G574" s="32" t="str">
        <f>IF(Buildings!G575="","N/A",Buildings!G575)</f>
        <v>N/A</v>
      </c>
      <c r="H574" s="32" t="str">
        <f t="shared" si="16"/>
        <v>N/A</v>
      </c>
      <c r="I574" s="32" t="str">
        <f>IF(Buildings!H575="","N/A",Buildings!H575)</f>
        <v>N/A</v>
      </c>
      <c r="J574" s="32" t="str">
        <f>IF(Buildings!I575="","N/A",Buildings!I575)</f>
        <v>N/A</v>
      </c>
      <c r="K574" s="362" t="str">
        <f>IF(AND(Buildings!B575="",Buildings!C575&lt;&gt;""),0,IF(Buildings!B575="","N/A",IF(ISNUMBER(Buildings!B575),Buildings!B575,0)))</f>
        <v>N/A</v>
      </c>
    </row>
    <row r="575" spans="2:11">
      <c r="B575" s="32" t="str">
        <f t="shared" si="17"/>
        <v>N/A</v>
      </c>
      <c r="C575" s="32" t="str">
        <f>IF(Buildings!C576="","N/A",Buildings!C576)</f>
        <v>N/A</v>
      </c>
      <c r="D575" s="32" t="str">
        <f>IF(Buildings!D576="","N/A",Buildings!D576)</f>
        <v>N/A</v>
      </c>
      <c r="E575" s="32" t="str">
        <f>IF(Buildings!E576="","N/A",Buildings!E576)</f>
        <v>N/A</v>
      </c>
      <c r="F575" s="32" t="str">
        <f>IF(Buildings!F576="","N/A",Buildings!F576)</f>
        <v>N/A</v>
      </c>
      <c r="G575" s="32" t="str">
        <f>IF(Buildings!G576="","N/A",Buildings!G576)</f>
        <v>N/A</v>
      </c>
      <c r="H575" s="32" t="str">
        <f t="shared" si="16"/>
        <v>N/A</v>
      </c>
      <c r="I575" s="32" t="str">
        <f>IF(Buildings!H576="","N/A",Buildings!H576)</f>
        <v>N/A</v>
      </c>
      <c r="J575" s="32" t="str">
        <f>IF(Buildings!I576="","N/A",Buildings!I576)</f>
        <v>N/A</v>
      </c>
      <c r="K575" s="362" t="str">
        <f>IF(AND(Buildings!B576="",Buildings!C576&lt;&gt;""),0,IF(Buildings!B576="","N/A",IF(ISNUMBER(Buildings!B576),Buildings!B576,0)))</f>
        <v>N/A</v>
      </c>
    </row>
    <row r="576" spans="2:11">
      <c r="B576" s="32" t="str">
        <f t="shared" si="17"/>
        <v>N/A</v>
      </c>
      <c r="C576" s="32" t="str">
        <f>IF(Buildings!C577="","N/A",Buildings!C577)</f>
        <v>N/A</v>
      </c>
      <c r="D576" s="32" t="str">
        <f>IF(Buildings!D577="","N/A",Buildings!D577)</f>
        <v>N/A</v>
      </c>
      <c r="E576" s="32" t="str">
        <f>IF(Buildings!E577="","N/A",Buildings!E577)</f>
        <v>N/A</v>
      </c>
      <c r="F576" s="32" t="str">
        <f>IF(Buildings!F577="","N/A",Buildings!F577)</f>
        <v>N/A</v>
      </c>
      <c r="G576" s="32" t="str">
        <f>IF(Buildings!G577="","N/A",Buildings!G577)</f>
        <v>N/A</v>
      </c>
      <c r="H576" s="32" t="str">
        <f t="shared" si="16"/>
        <v>N/A</v>
      </c>
      <c r="I576" s="32" t="str">
        <f>IF(Buildings!H577="","N/A",Buildings!H577)</f>
        <v>N/A</v>
      </c>
      <c r="J576" s="32" t="str">
        <f>IF(Buildings!I577="","N/A",Buildings!I577)</f>
        <v>N/A</v>
      </c>
      <c r="K576" s="362" t="str">
        <f>IF(AND(Buildings!B577="",Buildings!C577&lt;&gt;""),0,IF(Buildings!B577="","N/A",IF(ISNUMBER(Buildings!B577),Buildings!B577,0)))</f>
        <v>N/A</v>
      </c>
    </row>
    <row r="577" spans="2:11">
      <c r="B577" s="32" t="str">
        <f t="shared" si="17"/>
        <v>N/A</v>
      </c>
      <c r="C577" s="32" t="str">
        <f>IF(Buildings!C578="","N/A",Buildings!C578)</f>
        <v>N/A</v>
      </c>
      <c r="D577" s="32" t="str">
        <f>IF(Buildings!D578="","N/A",Buildings!D578)</f>
        <v>N/A</v>
      </c>
      <c r="E577" s="32" t="str">
        <f>IF(Buildings!E578="","N/A",Buildings!E578)</f>
        <v>N/A</v>
      </c>
      <c r="F577" s="32" t="str">
        <f>IF(Buildings!F578="","N/A",Buildings!F578)</f>
        <v>N/A</v>
      </c>
      <c r="G577" s="32" t="str">
        <f>IF(Buildings!G578="","N/A",Buildings!G578)</f>
        <v>N/A</v>
      </c>
      <c r="H577" s="32" t="str">
        <f t="shared" si="16"/>
        <v>N/A</v>
      </c>
      <c r="I577" s="32" t="str">
        <f>IF(Buildings!H578="","N/A",Buildings!H578)</f>
        <v>N/A</v>
      </c>
      <c r="J577" s="32" t="str">
        <f>IF(Buildings!I578="","N/A",Buildings!I578)</f>
        <v>N/A</v>
      </c>
      <c r="K577" s="362" t="str">
        <f>IF(AND(Buildings!B578="",Buildings!C578&lt;&gt;""),0,IF(Buildings!B578="","N/A",IF(ISNUMBER(Buildings!B578),Buildings!B578,0)))</f>
        <v>N/A</v>
      </c>
    </row>
    <row r="578" spans="2:11">
      <c r="B578" s="32" t="str">
        <f t="shared" si="17"/>
        <v>N/A</v>
      </c>
      <c r="C578" s="32" t="str">
        <f>IF(Buildings!C579="","N/A",Buildings!C579)</f>
        <v>N/A</v>
      </c>
      <c r="D578" s="32" t="str">
        <f>IF(Buildings!D579="","N/A",Buildings!D579)</f>
        <v>N/A</v>
      </c>
      <c r="E578" s="32" t="str">
        <f>IF(Buildings!E579="","N/A",Buildings!E579)</f>
        <v>N/A</v>
      </c>
      <c r="F578" s="32" t="str">
        <f>IF(Buildings!F579="","N/A",Buildings!F579)</f>
        <v>N/A</v>
      </c>
      <c r="G578" s="32" t="str">
        <f>IF(Buildings!G579="","N/A",Buildings!G579)</f>
        <v>N/A</v>
      </c>
      <c r="H578" s="32" t="str">
        <f t="shared" ref="H578:H641" si="18">IF(B578="N/A","N/A",UPPER(TRIM(ProbuildName)))</f>
        <v>N/A</v>
      </c>
      <c r="I578" s="32" t="str">
        <f>IF(Buildings!H579="","N/A",Buildings!H579)</f>
        <v>N/A</v>
      </c>
      <c r="J578" s="32" t="str">
        <f>IF(Buildings!I579="","N/A",Buildings!I579)</f>
        <v>N/A</v>
      </c>
      <c r="K578" s="362" t="str">
        <f>IF(AND(Buildings!B579="",Buildings!C579&lt;&gt;""),0,IF(Buildings!B579="","N/A",IF(ISNUMBER(Buildings!B579),Buildings!B579,0)))</f>
        <v>N/A</v>
      </c>
    </row>
    <row r="579" spans="2:11">
      <c r="B579" s="32" t="str">
        <f t="shared" ref="B579:B642" si="19">IF(K579="N/A","N/A","")</f>
        <v>N/A</v>
      </c>
      <c r="C579" s="32" t="str">
        <f>IF(Buildings!C580="","N/A",Buildings!C580)</f>
        <v>N/A</v>
      </c>
      <c r="D579" s="32" t="str">
        <f>IF(Buildings!D580="","N/A",Buildings!D580)</f>
        <v>N/A</v>
      </c>
      <c r="E579" s="32" t="str">
        <f>IF(Buildings!E580="","N/A",Buildings!E580)</f>
        <v>N/A</v>
      </c>
      <c r="F579" s="32" t="str">
        <f>IF(Buildings!F580="","N/A",Buildings!F580)</f>
        <v>N/A</v>
      </c>
      <c r="G579" s="32" t="str">
        <f>IF(Buildings!G580="","N/A",Buildings!G580)</f>
        <v>N/A</v>
      </c>
      <c r="H579" s="32" t="str">
        <f t="shared" si="18"/>
        <v>N/A</v>
      </c>
      <c r="I579" s="32" t="str">
        <f>IF(Buildings!H580="","N/A",Buildings!H580)</f>
        <v>N/A</v>
      </c>
      <c r="J579" s="32" t="str">
        <f>IF(Buildings!I580="","N/A",Buildings!I580)</f>
        <v>N/A</v>
      </c>
      <c r="K579" s="362" t="str">
        <f>IF(AND(Buildings!B580="",Buildings!C580&lt;&gt;""),0,IF(Buildings!B580="","N/A",IF(ISNUMBER(Buildings!B580),Buildings!B580,0)))</f>
        <v>N/A</v>
      </c>
    </row>
    <row r="580" spans="2:11">
      <c r="B580" s="32" t="str">
        <f t="shared" si="19"/>
        <v>N/A</v>
      </c>
      <c r="C580" s="32" t="str">
        <f>IF(Buildings!C581="","N/A",Buildings!C581)</f>
        <v>N/A</v>
      </c>
      <c r="D580" s="32" t="str">
        <f>IF(Buildings!D581="","N/A",Buildings!D581)</f>
        <v>N/A</v>
      </c>
      <c r="E580" s="32" t="str">
        <f>IF(Buildings!E581="","N/A",Buildings!E581)</f>
        <v>N/A</v>
      </c>
      <c r="F580" s="32" t="str">
        <f>IF(Buildings!F581="","N/A",Buildings!F581)</f>
        <v>N/A</v>
      </c>
      <c r="G580" s="32" t="str">
        <f>IF(Buildings!G581="","N/A",Buildings!G581)</f>
        <v>N/A</v>
      </c>
      <c r="H580" s="32" t="str">
        <f t="shared" si="18"/>
        <v>N/A</v>
      </c>
      <c r="I580" s="32" t="str">
        <f>IF(Buildings!H581="","N/A",Buildings!H581)</f>
        <v>N/A</v>
      </c>
      <c r="J580" s="32" t="str">
        <f>IF(Buildings!I581="","N/A",Buildings!I581)</f>
        <v>N/A</v>
      </c>
      <c r="K580" s="362" t="str">
        <f>IF(AND(Buildings!B581="",Buildings!C581&lt;&gt;""),0,IF(Buildings!B581="","N/A",IF(ISNUMBER(Buildings!B581),Buildings!B581,0)))</f>
        <v>N/A</v>
      </c>
    </row>
    <row r="581" spans="2:11">
      <c r="B581" s="32" t="str">
        <f t="shared" si="19"/>
        <v>N/A</v>
      </c>
      <c r="C581" s="32" t="str">
        <f>IF(Buildings!C582="","N/A",Buildings!C582)</f>
        <v>N/A</v>
      </c>
      <c r="D581" s="32" t="str">
        <f>IF(Buildings!D582="","N/A",Buildings!D582)</f>
        <v>N/A</v>
      </c>
      <c r="E581" s="32" t="str">
        <f>IF(Buildings!E582="","N/A",Buildings!E582)</f>
        <v>N/A</v>
      </c>
      <c r="F581" s="32" t="str">
        <f>IF(Buildings!F582="","N/A",Buildings!F582)</f>
        <v>N/A</v>
      </c>
      <c r="G581" s="32" t="str">
        <f>IF(Buildings!G582="","N/A",Buildings!G582)</f>
        <v>N/A</v>
      </c>
      <c r="H581" s="32" t="str">
        <f t="shared" si="18"/>
        <v>N/A</v>
      </c>
      <c r="I581" s="32" t="str">
        <f>IF(Buildings!H582="","N/A",Buildings!H582)</f>
        <v>N/A</v>
      </c>
      <c r="J581" s="32" t="str">
        <f>IF(Buildings!I582="","N/A",Buildings!I582)</f>
        <v>N/A</v>
      </c>
      <c r="K581" s="362" t="str">
        <f>IF(AND(Buildings!B582="",Buildings!C582&lt;&gt;""),0,IF(Buildings!B582="","N/A",IF(ISNUMBER(Buildings!B582),Buildings!B582,0)))</f>
        <v>N/A</v>
      </c>
    </row>
    <row r="582" spans="2:11">
      <c r="B582" s="32" t="str">
        <f t="shared" si="19"/>
        <v>N/A</v>
      </c>
      <c r="C582" s="32" t="str">
        <f>IF(Buildings!C583="","N/A",Buildings!C583)</f>
        <v>N/A</v>
      </c>
      <c r="D582" s="32" t="str">
        <f>IF(Buildings!D583="","N/A",Buildings!D583)</f>
        <v>N/A</v>
      </c>
      <c r="E582" s="32" t="str">
        <f>IF(Buildings!E583="","N/A",Buildings!E583)</f>
        <v>N/A</v>
      </c>
      <c r="F582" s="32" t="str">
        <f>IF(Buildings!F583="","N/A",Buildings!F583)</f>
        <v>N/A</v>
      </c>
      <c r="G582" s="32" t="str">
        <f>IF(Buildings!G583="","N/A",Buildings!G583)</f>
        <v>N/A</v>
      </c>
      <c r="H582" s="32" t="str">
        <f t="shared" si="18"/>
        <v>N/A</v>
      </c>
      <c r="I582" s="32" t="str">
        <f>IF(Buildings!H583="","N/A",Buildings!H583)</f>
        <v>N/A</v>
      </c>
      <c r="J582" s="32" t="str">
        <f>IF(Buildings!I583="","N/A",Buildings!I583)</f>
        <v>N/A</v>
      </c>
      <c r="K582" s="362" t="str">
        <f>IF(AND(Buildings!B583="",Buildings!C583&lt;&gt;""),0,IF(Buildings!B583="","N/A",IF(ISNUMBER(Buildings!B583),Buildings!B583,0)))</f>
        <v>N/A</v>
      </c>
    </row>
    <row r="583" spans="2:11">
      <c r="B583" s="32" t="str">
        <f t="shared" si="19"/>
        <v>N/A</v>
      </c>
      <c r="C583" s="32" t="str">
        <f>IF(Buildings!C584="","N/A",Buildings!C584)</f>
        <v>N/A</v>
      </c>
      <c r="D583" s="32" t="str">
        <f>IF(Buildings!D584="","N/A",Buildings!D584)</f>
        <v>N/A</v>
      </c>
      <c r="E583" s="32" t="str">
        <f>IF(Buildings!E584="","N/A",Buildings!E584)</f>
        <v>N/A</v>
      </c>
      <c r="F583" s="32" t="str">
        <f>IF(Buildings!F584="","N/A",Buildings!F584)</f>
        <v>N/A</v>
      </c>
      <c r="G583" s="32" t="str">
        <f>IF(Buildings!G584="","N/A",Buildings!G584)</f>
        <v>N/A</v>
      </c>
      <c r="H583" s="32" t="str">
        <f t="shared" si="18"/>
        <v>N/A</v>
      </c>
      <c r="I583" s="32" t="str">
        <f>IF(Buildings!H584="","N/A",Buildings!H584)</f>
        <v>N/A</v>
      </c>
      <c r="J583" s="32" t="str">
        <f>IF(Buildings!I584="","N/A",Buildings!I584)</f>
        <v>N/A</v>
      </c>
      <c r="K583" s="362" t="str">
        <f>IF(AND(Buildings!B584="",Buildings!C584&lt;&gt;""),0,IF(Buildings!B584="","N/A",IF(ISNUMBER(Buildings!B584),Buildings!B584,0)))</f>
        <v>N/A</v>
      </c>
    </row>
    <row r="584" spans="2:11">
      <c r="B584" s="32" t="str">
        <f t="shared" si="19"/>
        <v>N/A</v>
      </c>
      <c r="C584" s="32" t="str">
        <f>IF(Buildings!C585="","N/A",Buildings!C585)</f>
        <v>N/A</v>
      </c>
      <c r="D584" s="32" t="str">
        <f>IF(Buildings!D585="","N/A",Buildings!D585)</f>
        <v>N/A</v>
      </c>
      <c r="E584" s="32" t="str">
        <f>IF(Buildings!E585="","N/A",Buildings!E585)</f>
        <v>N/A</v>
      </c>
      <c r="F584" s="32" t="str">
        <f>IF(Buildings!F585="","N/A",Buildings!F585)</f>
        <v>N/A</v>
      </c>
      <c r="G584" s="32" t="str">
        <f>IF(Buildings!G585="","N/A",Buildings!G585)</f>
        <v>N/A</v>
      </c>
      <c r="H584" s="32" t="str">
        <f t="shared" si="18"/>
        <v>N/A</v>
      </c>
      <c r="I584" s="32" t="str">
        <f>IF(Buildings!H585="","N/A",Buildings!H585)</f>
        <v>N/A</v>
      </c>
      <c r="J584" s="32" t="str">
        <f>IF(Buildings!I585="","N/A",Buildings!I585)</f>
        <v>N/A</v>
      </c>
      <c r="K584" s="362" t="str">
        <f>IF(AND(Buildings!B585="",Buildings!C585&lt;&gt;""),0,IF(Buildings!B585="","N/A",IF(ISNUMBER(Buildings!B585),Buildings!B585,0)))</f>
        <v>N/A</v>
      </c>
    </row>
    <row r="585" spans="2:11">
      <c r="B585" s="32" t="str">
        <f t="shared" si="19"/>
        <v>N/A</v>
      </c>
      <c r="C585" s="32" t="str">
        <f>IF(Buildings!C586="","N/A",Buildings!C586)</f>
        <v>N/A</v>
      </c>
      <c r="D585" s="32" t="str">
        <f>IF(Buildings!D586="","N/A",Buildings!D586)</f>
        <v>N/A</v>
      </c>
      <c r="E585" s="32" t="str">
        <f>IF(Buildings!E586="","N/A",Buildings!E586)</f>
        <v>N/A</v>
      </c>
      <c r="F585" s="32" t="str">
        <f>IF(Buildings!F586="","N/A",Buildings!F586)</f>
        <v>N/A</v>
      </c>
      <c r="G585" s="32" t="str">
        <f>IF(Buildings!G586="","N/A",Buildings!G586)</f>
        <v>N/A</v>
      </c>
      <c r="H585" s="32" t="str">
        <f t="shared" si="18"/>
        <v>N/A</v>
      </c>
      <c r="I585" s="32" t="str">
        <f>IF(Buildings!H586="","N/A",Buildings!H586)</f>
        <v>N/A</v>
      </c>
      <c r="J585" s="32" t="str">
        <f>IF(Buildings!I586="","N/A",Buildings!I586)</f>
        <v>N/A</v>
      </c>
      <c r="K585" s="362" t="str">
        <f>IF(AND(Buildings!B586="",Buildings!C586&lt;&gt;""),0,IF(Buildings!B586="","N/A",IF(ISNUMBER(Buildings!B586),Buildings!B586,0)))</f>
        <v>N/A</v>
      </c>
    </row>
    <row r="586" spans="2:11">
      <c r="B586" s="32" t="str">
        <f t="shared" si="19"/>
        <v>N/A</v>
      </c>
      <c r="C586" s="32" t="str">
        <f>IF(Buildings!C587="","N/A",Buildings!C587)</f>
        <v>N/A</v>
      </c>
      <c r="D586" s="32" t="str">
        <f>IF(Buildings!D587="","N/A",Buildings!D587)</f>
        <v>N/A</v>
      </c>
      <c r="E586" s="32" t="str">
        <f>IF(Buildings!E587="","N/A",Buildings!E587)</f>
        <v>N/A</v>
      </c>
      <c r="F586" s="32" t="str">
        <f>IF(Buildings!F587="","N/A",Buildings!F587)</f>
        <v>N/A</v>
      </c>
      <c r="G586" s="32" t="str">
        <f>IF(Buildings!G587="","N/A",Buildings!G587)</f>
        <v>N/A</v>
      </c>
      <c r="H586" s="32" t="str">
        <f t="shared" si="18"/>
        <v>N/A</v>
      </c>
      <c r="I586" s="32" t="str">
        <f>IF(Buildings!H587="","N/A",Buildings!H587)</f>
        <v>N/A</v>
      </c>
      <c r="J586" s="32" t="str">
        <f>IF(Buildings!I587="","N/A",Buildings!I587)</f>
        <v>N/A</v>
      </c>
      <c r="K586" s="362" t="str">
        <f>IF(AND(Buildings!B587="",Buildings!C587&lt;&gt;""),0,IF(Buildings!B587="","N/A",IF(ISNUMBER(Buildings!B587),Buildings!B587,0)))</f>
        <v>N/A</v>
      </c>
    </row>
    <row r="587" spans="2:11">
      <c r="B587" s="32" t="str">
        <f t="shared" si="19"/>
        <v>N/A</v>
      </c>
      <c r="C587" s="32" t="str">
        <f>IF(Buildings!C588="","N/A",Buildings!C588)</f>
        <v>N/A</v>
      </c>
      <c r="D587" s="32" t="str">
        <f>IF(Buildings!D588="","N/A",Buildings!D588)</f>
        <v>N/A</v>
      </c>
      <c r="E587" s="32" t="str">
        <f>IF(Buildings!E588="","N/A",Buildings!E588)</f>
        <v>N/A</v>
      </c>
      <c r="F587" s="32" t="str">
        <f>IF(Buildings!F588="","N/A",Buildings!F588)</f>
        <v>N/A</v>
      </c>
      <c r="G587" s="32" t="str">
        <f>IF(Buildings!G588="","N/A",Buildings!G588)</f>
        <v>N/A</v>
      </c>
      <c r="H587" s="32" t="str">
        <f t="shared" si="18"/>
        <v>N/A</v>
      </c>
      <c r="I587" s="32" t="str">
        <f>IF(Buildings!H588="","N/A",Buildings!H588)</f>
        <v>N/A</v>
      </c>
      <c r="J587" s="32" t="str">
        <f>IF(Buildings!I588="","N/A",Buildings!I588)</f>
        <v>N/A</v>
      </c>
      <c r="K587" s="362" t="str">
        <f>IF(AND(Buildings!B588="",Buildings!C588&lt;&gt;""),0,IF(Buildings!B588="","N/A",IF(ISNUMBER(Buildings!B588),Buildings!B588,0)))</f>
        <v>N/A</v>
      </c>
    </row>
    <row r="588" spans="2:11">
      <c r="B588" s="32" t="str">
        <f t="shared" si="19"/>
        <v>N/A</v>
      </c>
      <c r="C588" s="32" t="str">
        <f>IF(Buildings!C589="","N/A",Buildings!C589)</f>
        <v>N/A</v>
      </c>
      <c r="D588" s="32" t="str">
        <f>IF(Buildings!D589="","N/A",Buildings!D589)</f>
        <v>N/A</v>
      </c>
      <c r="E588" s="32" t="str">
        <f>IF(Buildings!E589="","N/A",Buildings!E589)</f>
        <v>N/A</v>
      </c>
      <c r="F588" s="32" t="str">
        <f>IF(Buildings!F589="","N/A",Buildings!F589)</f>
        <v>N/A</v>
      </c>
      <c r="G588" s="32" t="str">
        <f>IF(Buildings!G589="","N/A",Buildings!G589)</f>
        <v>N/A</v>
      </c>
      <c r="H588" s="32" t="str">
        <f t="shared" si="18"/>
        <v>N/A</v>
      </c>
      <c r="I588" s="32" t="str">
        <f>IF(Buildings!H589="","N/A",Buildings!H589)</f>
        <v>N/A</v>
      </c>
      <c r="J588" s="32" t="str">
        <f>IF(Buildings!I589="","N/A",Buildings!I589)</f>
        <v>N/A</v>
      </c>
      <c r="K588" s="362" t="str">
        <f>IF(AND(Buildings!B589="",Buildings!C589&lt;&gt;""),0,IF(Buildings!B589="","N/A",IF(ISNUMBER(Buildings!B589),Buildings!B589,0)))</f>
        <v>N/A</v>
      </c>
    </row>
    <row r="589" spans="2:11">
      <c r="B589" s="32" t="str">
        <f t="shared" si="19"/>
        <v>N/A</v>
      </c>
      <c r="C589" s="32" t="str">
        <f>IF(Buildings!C590="","N/A",Buildings!C590)</f>
        <v>N/A</v>
      </c>
      <c r="D589" s="32" t="str">
        <f>IF(Buildings!D590="","N/A",Buildings!D590)</f>
        <v>N/A</v>
      </c>
      <c r="E589" s="32" t="str">
        <f>IF(Buildings!E590="","N/A",Buildings!E590)</f>
        <v>N/A</v>
      </c>
      <c r="F589" s="32" t="str">
        <f>IF(Buildings!F590="","N/A",Buildings!F590)</f>
        <v>N/A</v>
      </c>
      <c r="G589" s="32" t="str">
        <f>IF(Buildings!G590="","N/A",Buildings!G590)</f>
        <v>N/A</v>
      </c>
      <c r="H589" s="32" t="str">
        <f t="shared" si="18"/>
        <v>N/A</v>
      </c>
      <c r="I589" s="32" t="str">
        <f>IF(Buildings!H590="","N/A",Buildings!H590)</f>
        <v>N/A</v>
      </c>
      <c r="J589" s="32" t="str">
        <f>IF(Buildings!I590="","N/A",Buildings!I590)</f>
        <v>N/A</v>
      </c>
      <c r="K589" s="362" t="str">
        <f>IF(AND(Buildings!B590="",Buildings!C590&lt;&gt;""),0,IF(Buildings!B590="","N/A",IF(ISNUMBER(Buildings!B590),Buildings!B590,0)))</f>
        <v>N/A</v>
      </c>
    </row>
    <row r="590" spans="2:11">
      <c r="B590" s="32" t="str">
        <f t="shared" si="19"/>
        <v>N/A</v>
      </c>
      <c r="C590" s="32" t="str">
        <f>IF(Buildings!C591="","N/A",Buildings!C591)</f>
        <v>N/A</v>
      </c>
      <c r="D590" s="32" t="str">
        <f>IF(Buildings!D591="","N/A",Buildings!D591)</f>
        <v>N/A</v>
      </c>
      <c r="E590" s="32" t="str">
        <f>IF(Buildings!E591="","N/A",Buildings!E591)</f>
        <v>N/A</v>
      </c>
      <c r="F590" s="32" t="str">
        <f>IF(Buildings!F591="","N/A",Buildings!F591)</f>
        <v>N/A</v>
      </c>
      <c r="G590" s="32" t="str">
        <f>IF(Buildings!G591="","N/A",Buildings!G591)</f>
        <v>N/A</v>
      </c>
      <c r="H590" s="32" t="str">
        <f t="shared" si="18"/>
        <v>N/A</v>
      </c>
      <c r="I590" s="32" t="str">
        <f>IF(Buildings!H591="","N/A",Buildings!H591)</f>
        <v>N/A</v>
      </c>
      <c r="J590" s="32" t="str">
        <f>IF(Buildings!I591="","N/A",Buildings!I591)</f>
        <v>N/A</v>
      </c>
      <c r="K590" s="362" t="str">
        <f>IF(AND(Buildings!B591="",Buildings!C591&lt;&gt;""),0,IF(Buildings!B591="","N/A",IF(ISNUMBER(Buildings!B591),Buildings!B591,0)))</f>
        <v>N/A</v>
      </c>
    </row>
    <row r="591" spans="2:11">
      <c r="B591" s="32" t="str">
        <f t="shared" si="19"/>
        <v>N/A</v>
      </c>
      <c r="C591" s="32" t="str">
        <f>IF(Buildings!C592="","N/A",Buildings!C592)</f>
        <v>N/A</v>
      </c>
      <c r="D591" s="32" t="str">
        <f>IF(Buildings!D592="","N/A",Buildings!D592)</f>
        <v>N/A</v>
      </c>
      <c r="E591" s="32" t="str">
        <f>IF(Buildings!E592="","N/A",Buildings!E592)</f>
        <v>N/A</v>
      </c>
      <c r="F591" s="32" t="str">
        <f>IF(Buildings!F592="","N/A",Buildings!F592)</f>
        <v>N/A</v>
      </c>
      <c r="G591" s="32" t="str">
        <f>IF(Buildings!G592="","N/A",Buildings!G592)</f>
        <v>N/A</v>
      </c>
      <c r="H591" s="32" t="str">
        <f t="shared" si="18"/>
        <v>N/A</v>
      </c>
      <c r="I591" s="32" t="str">
        <f>IF(Buildings!H592="","N/A",Buildings!H592)</f>
        <v>N/A</v>
      </c>
      <c r="J591" s="32" t="str">
        <f>IF(Buildings!I592="","N/A",Buildings!I592)</f>
        <v>N/A</v>
      </c>
      <c r="K591" s="362" t="str">
        <f>IF(AND(Buildings!B592="",Buildings!C592&lt;&gt;""),0,IF(Buildings!B592="","N/A",IF(ISNUMBER(Buildings!B592),Buildings!B592,0)))</f>
        <v>N/A</v>
      </c>
    </row>
    <row r="592" spans="2:11">
      <c r="B592" s="32" t="str">
        <f t="shared" si="19"/>
        <v>N/A</v>
      </c>
      <c r="C592" s="32" t="str">
        <f>IF(Buildings!C593="","N/A",Buildings!C593)</f>
        <v>N/A</v>
      </c>
      <c r="D592" s="32" t="str">
        <f>IF(Buildings!D593="","N/A",Buildings!D593)</f>
        <v>N/A</v>
      </c>
      <c r="E592" s="32" t="str">
        <f>IF(Buildings!E593="","N/A",Buildings!E593)</f>
        <v>N/A</v>
      </c>
      <c r="F592" s="32" t="str">
        <f>IF(Buildings!F593="","N/A",Buildings!F593)</f>
        <v>N/A</v>
      </c>
      <c r="G592" s="32" t="str">
        <f>IF(Buildings!G593="","N/A",Buildings!G593)</f>
        <v>N/A</v>
      </c>
      <c r="H592" s="32" t="str">
        <f t="shared" si="18"/>
        <v>N/A</v>
      </c>
      <c r="I592" s="32" t="str">
        <f>IF(Buildings!H593="","N/A",Buildings!H593)</f>
        <v>N/A</v>
      </c>
      <c r="J592" s="32" t="str">
        <f>IF(Buildings!I593="","N/A",Buildings!I593)</f>
        <v>N/A</v>
      </c>
      <c r="K592" s="362" t="str">
        <f>IF(AND(Buildings!B593="",Buildings!C593&lt;&gt;""),0,IF(Buildings!B593="","N/A",IF(ISNUMBER(Buildings!B593),Buildings!B593,0)))</f>
        <v>N/A</v>
      </c>
    </row>
    <row r="593" spans="2:11">
      <c r="B593" s="32" t="str">
        <f t="shared" si="19"/>
        <v>N/A</v>
      </c>
      <c r="C593" s="32" t="str">
        <f>IF(Buildings!C594="","N/A",Buildings!C594)</f>
        <v>N/A</v>
      </c>
      <c r="D593" s="32" t="str">
        <f>IF(Buildings!D594="","N/A",Buildings!D594)</f>
        <v>N/A</v>
      </c>
      <c r="E593" s="32" t="str">
        <f>IF(Buildings!E594="","N/A",Buildings!E594)</f>
        <v>N/A</v>
      </c>
      <c r="F593" s="32" t="str">
        <f>IF(Buildings!F594="","N/A",Buildings!F594)</f>
        <v>N/A</v>
      </c>
      <c r="G593" s="32" t="str">
        <f>IF(Buildings!G594="","N/A",Buildings!G594)</f>
        <v>N/A</v>
      </c>
      <c r="H593" s="32" t="str">
        <f t="shared" si="18"/>
        <v>N/A</v>
      </c>
      <c r="I593" s="32" t="str">
        <f>IF(Buildings!H594="","N/A",Buildings!H594)</f>
        <v>N/A</v>
      </c>
      <c r="J593" s="32" t="str">
        <f>IF(Buildings!I594="","N/A",Buildings!I594)</f>
        <v>N/A</v>
      </c>
      <c r="K593" s="362" t="str">
        <f>IF(AND(Buildings!B594="",Buildings!C594&lt;&gt;""),0,IF(Buildings!B594="","N/A",IF(ISNUMBER(Buildings!B594),Buildings!B594,0)))</f>
        <v>N/A</v>
      </c>
    </row>
    <row r="594" spans="2:11">
      <c r="B594" s="32" t="str">
        <f t="shared" si="19"/>
        <v>N/A</v>
      </c>
      <c r="C594" s="32" t="str">
        <f>IF(Buildings!C595="","N/A",Buildings!C595)</f>
        <v>N/A</v>
      </c>
      <c r="D594" s="32" t="str">
        <f>IF(Buildings!D595="","N/A",Buildings!D595)</f>
        <v>N/A</v>
      </c>
      <c r="E594" s="32" t="str">
        <f>IF(Buildings!E595="","N/A",Buildings!E595)</f>
        <v>N/A</v>
      </c>
      <c r="F594" s="32" t="str">
        <f>IF(Buildings!F595="","N/A",Buildings!F595)</f>
        <v>N/A</v>
      </c>
      <c r="G594" s="32" t="str">
        <f>IF(Buildings!G595="","N/A",Buildings!G595)</f>
        <v>N/A</v>
      </c>
      <c r="H594" s="32" t="str">
        <f t="shared" si="18"/>
        <v>N/A</v>
      </c>
      <c r="I594" s="32" t="str">
        <f>IF(Buildings!H595="","N/A",Buildings!H595)</f>
        <v>N/A</v>
      </c>
      <c r="J594" s="32" t="str">
        <f>IF(Buildings!I595="","N/A",Buildings!I595)</f>
        <v>N/A</v>
      </c>
      <c r="K594" s="362" t="str">
        <f>IF(AND(Buildings!B595="",Buildings!C595&lt;&gt;""),0,IF(Buildings!B595="","N/A",IF(ISNUMBER(Buildings!B595),Buildings!B595,0)))</f>
        <v>N/A</v>
      </c>
    </row>
    <row r="595" spans="2:11">
      <c r="B595" s="32" t="str">
        <f t="shared" si="19"/>
        <v>N/A</v>
      </c>
      <c r="C595" s="32" t="str">
        <f>IF(Buildings!C596="","N/A",Buildings!C596)</f>
        <v>N/A</v>
      </c>
      <c r="D595" s="32" t="str">
        <f>IF(Buildings!D596="","N/A",Buildings!D596)</f>
        <v>N/A</v>
      </c>
      <c r="E595" s="32" t="str">
        <f>IF(Buildings!E596="","N/A",Buildings!E596)</f>
        <v>N/A</v>
      </c>
      <c r="F595" s="32" t="str">
        <f>IF(Buildings!F596="","N/A",Buildings!F596)</f>
        <v>N/A</v>
      </c>
      <c r="G595" s="32" t="str">
        <f>IF(Buildings!G596="","N/A",Buildings!G596)</f>
        <v>N/A</v>
      </c>
      <c r="H595" s="32" t="str">
        <f t="shared" si="18"/>
        <v>N/A</v>
      </c>
      <c r="I595" s="32" t="str">
        <f>IF(Buildings!H596="","N/A",Buildings!H596)</f>
        <v>N/A</v>
      </c>
      <c r="J595" s="32" t="str">
        <f>IF(Buildings!I596="","N/A",Buildings!I596)</f>
        <v>N/A</v>
      </c>
      <c r="K595" s="362" t="str">
        <f>IF(AND(Buildings!B596="",Buildings!C596&lt;&gt;""),0,IF(Buildings!B596="","N/A",IF(ISNUMBER(Buildings!B596),Buildings!B596,0)))</f>
        <v>N/A</v>
      </c>
    </row>
    <row r="596" spans="2:11">
      <c r="B596" s="32" t="str">
        <f t="shared" si="19"/>
        <v>N/A</v>
      </c>
      <c r="C596" s="32" t="str">
        <f>IF(Buildings!C597="","N/A",Buildings!C597)</f>
        <v>N/A</v>
      </c>
      <c r="D596" s="32" t="str">
        <f>IF(Buildings!D597="","N/A",Buildings!D597)</f>
        <v>N/A</v>
      </c>
      <c r="E596" s="32" t="str">
        <f>IF(Buildings!E597="","N/A",Buildings!E597)</f>
        <v>N/A</v>
      </c>
      <c r="F596" s="32" t="str">
        <f>IF(Buildings!F597="","N/A",Buildings!F597)</f>
        <v>N/A</v>
      </c>
      <c r="G596" s="32" t="str">
        <f>IF(Buildings!G597="","N/A",Buildings!G597)</f>
        <v>N/A</v>
      </c>
      <c r="H596" s="32" t="str">
        <f t="shared" si="18"/>
        <v>N/A</v>
      </c>
      <c r="I596" s="32" t="str">
        <f>IF(Buildings!H597="","N/A",Buildings!H597)</f>
        <v>N/A</v>
      </c>
      <c r="J596" s="32" t="str">
        <f>IF(Buildings!I597="","N/A",Buildings!I597)</f>
        <v>N/A</v>
      </c>
      <c r="K596" s="362" t="str">
        <f>IF(AND(Buildings!B597="",Buildings!C597&lt;&gt;""),0,IF(Buildings!B597="","N/A",IF(ISNUMBER(Buildings!B597),Buildings!B597,0)))</f>
        <v>N/A</v>
      </c>
    </row>
    <row r="597" spans="2:11">
      <c r="B597" s="32" t="str">
        <f t="shared" si="19"/>
        <v>N/A</v>
      </c>
      <c r="C597" s="32" t="str">
        <f>IF(Buildings!C598="","N/A",Buildings!C598)</f>
        <v>N/A</v>
      </c>
      <c r="D597" s="32" t="str">
        <f>IF(Buildings!D598="","N/A",Buildings!D598)</f>
        <v>N/A</v>
      </c>
      <c r="E597" s="32" t="str">
        <f>IF(Buildings!E598="","N/A",Buildings!E598)</f>
        <v>N/A</v>
      </c>
      <c r="F597" s="32" t="str">
        <f>IF(Buildings!F598="","N/A",Buildings!F598)</f>
        <v>N/A</v>
      </c>
      <c r="G597" s="32" t="str">
        <f>IF(Buildings!G598="","N/A",Buildings!G598)</f>
        <v>N/A</v>
      </c>
      <c r="H597" s="32" t="str">
        <f t="shared" si="18"/>
        <v>N/A</v>
      </c>
      <c r="I597" s="32" t="str">
        <f>IF(Buildings!H598="","N/A",Buildings!H598)</f>
        <v>N/A</v>
      </c>
      <c r="J597" s="32" t="str">
        <f>IF(Buildings!I598="","N/A",Buildings!I598)</f>
        <v>N/A</v>
      </c>
      <c r="K597" s="362" t="str">
        <f>IF(AND(Buildings!B598="",Buildings!C598&lt;&gt;""),0,IF(Buildings!B598="","N/A",IF(ISNUMBER(Buildings!B598),Buildings!B598,0)))</f>
        <v>N/A</v>
      </c>
    </row>
    <row r="598" spans="2:11">
      <c r="B598" s="32" t="str">
        <f t="shared" si="19"/>
        <v>N/A</v>
      </c>
      <c r="C598" s="32" t="str">
        <f>IF(Buildings!C599="","N/A",Buildings!C599)</f>
        <v>N/A</v>
      </c>
      <c r="D598" s="32" t="str">
        <f>IF(Buildings!D599="","N/A",Buildings!D599)</f>
        <v>N/A</v>
      </c>
      <c r="E598" s="32" t="str">
        <f>IF(Buildings!E599="","N/A",Buildings!E599)</f>
        <v>N/A</v>
      </c>
      <c r="F598" s="32" t="str">
        <f>IF(Buildings!F599="","N/A",Buildings!F599)</f>
        <v>N/A</v>
      </c>
      <c r="G598" s="32" t="str">
        <f>IF(Buildings!G599="","N/A",Buildings!G599)</f>
        <v>N/A</v>
      </c>
      <c r="H598" s="32" t="str">
        <f t="shared" si="18"/>
        <v>N/A</v>
      </c>
      <c r="I598" s="32" t="str">
        <f>IF(Buildings!H599="","N/A",Buildings!H599)</f>
        <v>N/A</v>
      </c>
      <c r="J598" s="32" t="str">
        <f>IF(Buildings!I599="","N/A",Buildings!I599)</f>
        <v>N/A</v>
      </c>
      <c r="K598" s="362" t="str">
        <f>IF(AND(Buildings!B599="",Buildings!C599&lt;&gt;""),0,IF(Buildings!B599="","N/A",IF(ISNUMBER(Buildings!B599),Buildings!B599,0)))</f>
        <v>N/A</v>
      </c>
    </row>
    <row r="599" spans="2:11">
      <c r="B599" s="32" t="str">
        <f t="shared" si="19"/>
        <v>N/A</v>
      </c>
      <c r="C599" s="32" t="str">
        <f>IF(Buildings!C600="","N/A",Buildings!C600)</f>
        <v>N/A</v>
      </c>
      <c r="D599" s="32" t="str">
        <f>IF(Buildings!D600="","N/A",Buildings!D600)</f>
        <v>N/A</v>
      </c>
      <c r="E599" s="32" t="str">
        <f>IF(Buildings!E600="","N/A",Buildings!E600)</f>
        <v>N/A</v>
      </c>
      <c r="F599" s="32" t="str">
        <f>IF(Buildings!F600="","N/A",Buildings!F600)</f>
        <v>N/A</v>
      </c>
      <c r="G599" s="32" t="str">
        <f>IF(Buildings!G600="","N/A",Buildings!G600)</f>
        <v>N/A</v>
      </c>
      <c r="H599" s="32" t="str">
        <f t="shared" si="18"/>
        <v>N/A</v>
      </c>
      <c r="I599" s="32" t="str">
        <f>IF(Buildings!H600="","N/A",Buildings!H600)</f>
        <v>N/A</v>
      </c>
      <c r="J599" s="32" t="str">
        <f>IF(Buildings!I600="","N/A",Buildings!I600)</f>
        <v>N/A</v>
      </c>
      <c r="K599" s="362" t="str">
        <f>IF(AND(Buildings!B600="",Buildings!C600&lt;&gt;""),0,IF(Buildings!B600="","N/A",IF(ISNUMBER(Buildings!B600),Buildings!B600,0)))</f>
        <v>N/A</v>
      </c>
    </row>
    <row r="600" spans="2:11">
      <c r="B600" s="32" t="str">
        <f t="shared" si="19"/>
        <v>N/A</v>
      </c>
      <c r="C600" s="32" t="str">
        <f>IF(Buildings!C601="","N/A",Buildings!C601)</f>
        <v>N/A</v>
      </c>
      <c r="D600" s="32" t="str">
        <f>IF(Buildings!D601="","N/A",Buildings!D601)</f>
        <v>N/A</v>
      </c>
      <c r="E600" s="32" t="str">
        <f>IF(Buildings!E601="","N/A",Buildings!E601)</f>
        <v>N/A</v>
      </c>
      <c r="F600" s="32" t="str">
        <f>IF(Buildings!F601="","N/A",Buildings!F601)</f>
        <v>N/A</v>
      </c>
      <c r="G600" s="32" t="str">
        <f>IF(Buildings!G601="","N/A",Buildings!G601)</f>
        <v>N/A</v>
      </c>
      <c r="H600" s="32" t="str">
        <f t="shared" si="18"/>
        <v>N/A</v>
      </c>
      <c r="I600" s="32" t="str">
        <f>IF(Buildings!H601="","N/A",Buildings!H601)</f>
        <v>N/A</v>
      </c>
      <c r="J600" s="32" t="str">
        <f>IF(Buildings!I601="","N/A",Buildings!I601)</f>
        <v>N/A</v>
      </c>
      <c r="K600" s="362" t="str">
        <f>IF(AND(Buildings!B601="",Buildings!C601&lt;&gt;""),0,IF(Buildings!B601="","N/A",IF(ISNUMBER(Buildings!B601),Buildings!B601,0)))</f>
        <v>N/A</v>
      </c>
    </row>
    <row r="601" spans="2:11">
      <c r="B601" s="32" t="str">
        <f t="shared" si="19"/>
        <v>N/A</v>
      </c>
      <c r="C601" s="32" t="str">
        <f>IF(Buildings!C602="","N/A",Buildings!C602)</f>
        <v>N/A</v>
      </c>
      <c r="D601" s="32" t="str">
        <f>IF(Buildings!D602="","N/A",Buildings!D602)</f>
        <v>N/A</v>
      </c>
      <c r="E601" s="32" t="str">
        <f>IF(Buildings!E602="","N/A",Buildings!E602)</f>
        <v>N/A</v>
      </c>
      <c r="F601" s="32" t="str">
        <f>IF(Buildings!F602="","N/A",Buildings!F602)</f>
        <v>N/A</v>
      </c>
      <c r="G601" s="32" t="str">
        <f>IF(Buildings!G602="","N/A",Buildings!G602)</f>
        <v>N/A</v>
      </c>
      <c r="H601" s="32" t="str">
        <f t="shared" si="18"/>
        <v>N/A</v>
      </c>
      <c r="I601" s="32" t="str">
        <f>IF(Buildings!H602="","N/A",Buildings!H602)</f>
        <v>N/A</v>
      </c>
      <c r="J601" s="32" t="str">
        <f>IF(Buildings!I602="","N/A",Buildings!I602)</f>
        <v>N/A</v>
      </c>
      <c r="K601" s="362" t="str">
        <f>IF(AND(Buildings!B602="",Buildings!C602&lt;&gt;""),0,IF(Buildings!B602="","N/A",IF(ISNUMBER(Buildings!B602),Buildings!B602,0)))</f>
        <v>N/A</v>
      </c>
    </row>
    <row r="602" spans="2:11">
      <c r="B602" s="32" t="str">
        <f t="shared" si="19"/>
        <v>N/A</v>
      </c>
      <c r="C602" s="32" t="str">
        <f>IF(Buildings!C603="","N/A",Buildings!C603)</f>
        <v>N/A</v>
      </c>
      <c r="D602" s="32" t="str">
        <f>IF(Buildings!D603="","N/A",Buildings!D603)</f>
        <v>N/A</v>
      </c>
      <c r="E602" s="32" t="str">
        <f>IF(Buildings!E603="","N/A",Buildings!E603)</f>
        <v>N/A</v>
      </c>
      <c r="F602" s="32" t="str">
        <f>IF(Buildings!F603="","N/A",Buildings!F603)</f>
        <v>N/A</v>
      </c>
      <c r="G602" s="32" t="str">
        <f>IF(Buildings!G603="","N/A",Buildings!G603)</f>
        <v>N/A</v>
      </c>
      <c r="H602" s="32" t="str">
        <f t="shared" si="18"/>
        <v>N/A</v>
      </c>
      <c r="I602" s="32" t="str">
        <f>IF(Buildings!H603="","N/A",Buildings!H603)</f>
        <v>N/A</v>
      </c>
      <c r="J602" s="32" t="str">
        <f>IF(Buildings!I603="","N/A",Buildings!I603)</f>
        <v>N/A</v>
      </c>
      <c r="K602" s="362" t="str">
        <f>IF(AND(Buildings!B603="",Buildings!C603&lt;&gt;""),0,IF(Buildings!B603="","N/A",IF(ISNUMBER(Buildings!B603),Buildings!B603,0)))</f>
        <v>N/A</v>
      </c>
    </row>
    <row r="603" spans="2:11">
      <c r="B603" s="32" t="str">
        <f t="shared" si="19"/>
        <v>N/A</v>
      </c>
      <c r="C603" s="32" t="str">
        <f>IF(Buildings!C604="","N/A",Buildings!C604)</f>
        <v>N/A</v>
      </c>
      <c r="D603" s="32" t="str">
        <f>IF(Buildings!D604="","N/A",Buildings!D604)</f>
        <v>N/A</v>
      </c>
      <c r="E603" s="32" t="str">
        <f>IF(Buildings!E604="","N/A",Buildings!E604)</f>
        <v>N/A</v>
      </c>
      <c r="F603" s="32" t="str">
        <f>IF(Buildings!F604="","N/A",Buildings!F604)</f>
        <v>N/A</v>
      </c>
      <c r="G603" s="32" t="str">
        <f>IF(Buildings!G604="","N/A",Buildings!G604)</f>
        <v>N/A</v>
      </c>
      <c r="H603" s="32" t="str">
        <f t="shared" si="18"/>
        <v>N/A</v>
      </c>
      <c r="I603" s="32" t="str">
        <f>IF(Buildings!H604="","N/A",Buildings!H604)</f>
        <v>N/A</v>
      </c>
      <c r="J603" s="32" t="str">
        <f>IF(Buildings!I604="","N/A",Buildings!I604)</f>
        <v>N/A</v>
      </c>
      <c r="K603" s="362" t="str">
        <f>IF(AND(Buildings!B604="",Buildings!C604&lt;&gt;""),0,IF(Buildings!B604="","N/A",IF(ISNUMBER(Buildings!B604),Buildings!B604,0)))</f>
        <v>N/A</v>
      </c>
    </row>
    <row r="604" spans="2:11">
      <c r="B604" s="32" t="str">
        <f t="shared" si="19"/>
        <v>N/A</v>
      </c>
      <c r="C604" s="32" t="str">
        <f>IF(Buildings!C605="","N/A",Buildings!C605)</f>
        <v>N/A</v>
      </c>
      <c r="D604" s="32" t="str">
        <f>IF(Buildings!D605="","N/A",Buildings!D605)</f>
        <v>N/A</v>
      </c>
      <c r="E604" s="32" t="str">
        <f>IF(Buildings!E605="","N/A",Buildings!E605)</f>
        <v>N/A</v>
      </c>
      <c r="F604" s="32" t="str">
        <f>IF(Buildings!F605="","N/A",Buildings!F605)</f>
        <v>N/A</v>
      </c>
      <c r="G604" s="32" t="str">
        <f>IF(Buildings!G605="","N/A",Buildings!G605)</f>
        <v>N/A</v>
      </c>
      <c r="H604" s="32" t="str">
        <f t="shared" si="18"/>
        <v>N/A</v>
      </c>
      <c r="I604" s="32" t="str">
        <f>IF(Buildings!H605="","N/A",Buildings!H605)</f>
        <v>N/A</v>
      </c>
      <c r="J604" s="32" t="str">
        <f>IF(Buildings!I605="","N/A",Buildings!I605)</f>
        <v>N/A</v>
      </c>
      <c r="K604" s="362" t="str">
        <f>IF(AND(Buildings!B605="",Buildings!C605&lt;&gt;""),0,IF(Buildings!B605="","N/A",IF(ISNUMBER(Buildings!B605),Buildings!B605,0)))</f>
        <v>N/A</v>
      </c>
    </row>
    <row r="605" spans="2:11">
      <c r="B605" s="32" t="str">
        <f t="shared" si="19"/>
        <v>N/A</v>
      </c>
      <c r="C605" s="32" t="str">
        <f>IF(Buildings!C606="","N/A",Buildings!C606)</f>
        <v>N/A</v>
      </c>
      <c r="D605" s="32" t="str">
        <f>IF(Buildings!D606="","N/A",Buildings!D606)</f>
        <v>N/A</v>
      </c>
      <c r="E605" s="32" t="str">
        <f>IF(Buildings!E606="","N/A",Buildings!E606)</f>
        <v>N/A</v>
      </c>
      <c r="F605" s="32" t="str">
        <f>IF(Buildings!F606="","N/A",Buildings!F606)</f>
        <v>N/A</v>
      </c>
      <c r="G605" s="32" t="str">
        <f>IF(Buildings!G606="","N/A",Buildings!G606)</f>
        <v>N/A</v>
      </c>
      <c r="H605" s="32" t="str">
        <f t="shared" si="18"/>
        <v>N/A</v>
      </c>
      <c r="I605" s="32" t="str">
        <f>IF(Buildings!H606="","N/A",Buildings!H606)</f>
        <v>N/A</v>
      </c>
      <c r="J605" s="32" t="str">
        <f>IF(Buildings!I606="","N/A",Buildings!I606)</f>
        <v>N/A</v>
      </c>
      <c r="K605" s="362" t="str">
        <f>IF(AND(Buildings!B606="",Buildings!C606&lt;&gt;""),0,IF(Buildings!B606="","N/A",IF(ISNUMBER(Buildings!B606),Buildings!B606,0)))</f>
        <v>N/A</v>
      </c>
    </row>
    <row r="606" spans="2:11">
      <c r="B606" s="32" t="str">
        <f t="shared" si="19"/>
        <v>N/A</v>
      </c>
      <c r="C606" s="32" t="str">
        <f>IF(Buildings!C607="","N/A",Buildings!C607)</f>
        <v>N/A</v>
      </c>
      <c r="D606" s="32" t="str">
        <f>IF(Buildings!D607="","N/A",Buildings!D607)</f>
        <v>N/A</v>
      </c>
      <c r="E606" s="32" t="str">
        <f>IF(Buildings!E607="","N/A",Buildings!E607)</f>
        <v>N/A</v>
      </c>
      <c r="F606" s="32" t="str">
        <f>IF(Buildings!F607="","N/A",Buildings!F607)</f>
        <v>N/A</v>
      </c>
      <c r="G606" s="32" t="str">
        <f>IF(Buildings!G607="","N/A",Buildings!G607)</f>
        <v>N/A</v>
      </c>
      <c r="H606" s="32" t="str">
        <f t="shared" si="18"/>
        <v>N/A</v>
      </c>
      <c r="I606" s="32" t="str">
        <f>IF(Buildings!H607="","N/A",Buildings!H607)</f>
        <v>N/A</v>
      </c>
      <c r="J606" s="32" t="str">
        <f>IF(Buildings!I607="","N/A",Buildings!I607)</f>
        <v>N/A</v>
      </c>
      <c r="K606" s="362" t="str">
        <f>IF(AND(Buildings!B607="",Buildings!C607&lt;&gt;""),0,IF(Buildings!B607="","N/A",IF(ISNUMBER(Buildings!B607),Buildings!B607,0)))</f>
        <v>N/A</v>
      </c>
    </row>
    <row r="607" spans="2:11">
      <c r="B607" s="32" t="str">
        <f t="shared" si="19"/>
        <v>N/A</v>
      </c>
      <c r="C607" s="32" t="str">
        <f>IF(Buildings!C608="","N/A",Buildings!C608)</f>
        <v>N/A</v>
      </c>
      <c r="D607" s="32" t="str">
        <f>IF(Buildings!D608="","N/A",Buildings!D608)</f>
        <v>N/A</v>
      </c>
      <c r="E607" s="32" t="str">
        <f>IF(Buildings!E608="","N/A",Buildings!E608)</f>
        <v>N/A</v>
      </c>
      <c r="F607" s="32" t="str">
        <f>IF(Buildings!F608="","N/A",Buildings!F608)</f>
        <v>N/A</v>
      </c>
      <c r="G607" s="32" t="str">
        <f>IF(Buildings!G608="","N/A",Buildings!G608)</f>
        <v>N/A</v>
      </c>
      <c r="H607" s="32" t="str">
        <f t="shared" si="18"/>
        <v>N/A</v>
      </c>
      <c r="I607" s="32" t="str">
        <f>IF(Buildings!H608="","N/A",Buildings!H608)</f>
        <v>N/A</v>
      </c>
      <c r="J607" s="32" t="str">
        <f>IF(Buildings!I608="","N/A",Buildings!I608)</f>
        <v>N/A</v>
      </c>
      <c r="K607" s="362" t="str">
        <f>IF(AND(Buildings!B608="",Buildings!C608&lt;&gt;""),0,IF(Buildings!B608="","N/A",IF(ISNUMBER(Buildings!B608),Buildings!B608,0)))</f>
        <v>N/A</v>
      </c>
    </row>
    <row r="608" spans="2:11">
      <c r="B608" s="32" t="str">
        <f t="shared" si="19"/>
        <v>N/A</v>
      </c>
      <c r="C608" s="32" t="str">
        <f>IF(Buildings!C609="","N/A",Buildings!C609)</f>
        <v>N/A</v>
      </c>
      <c r="D608" s="32" t="str">
        <f>IF(Buildings!D609="","N/A",Buildings!D609)</f>
        <v>N/A</v>
      </c>
      <c r="E608" s="32" t="str">
        <f>IF(Buildings!E609="","N/A",Buildings!E609)</f>
        <v>N/A</v>
      </c>
      <c r="F608" s="32" t="str">
        <f>IF(Buildings!F609="","N/A",Buildings!F609)</f>
        <v>N/A</v>
      </c>
      <c r="G608" s="32" t="str">
        <f>IF(Buildings!G609="","N/A",Buildings!G609)</f>
        <v>N/A</v>
      </c>
      <c r="H608" s="32" t="str">
        <f t="shared" si="18"/>
        <v>N/A</v>
      </c>
      <c r="I608" s="32" t="str">
        <f>IF(Buildings!H609="","N/A",Buildings!H609)</f>
        <v>N/A</v>
      </c>
      <c r="J608" s="32" t="str">
        <f>IF(Buildings!I609="","N/A",Buildings!I609)</f>
        <v>N/A</v>
      </c>
      <c r="K608" s="362" t="str">
        <f>IF(AND(Buildings!B609="",Buildings!C609&lt;&gt;""),0,IF(Buildings!B609="","N/A",IF(ISNUMBER(Buildings!B609),Buildings!B609,0)))</f>
        <v>N/A</v>
      </c>
    </row>
    <row r="609" spans="2:11">
      <c r="B609" s="32" t="str">
        <f t="shared" si="19"/>
        <v>N/A</v>
      </c>
      <c r="C609" s="32" t="str">
        <f>IF(Buildings!C610="","N/A",Buildings!C610)</f>
        <v>N/A</v>
      </c>
      <c r="D609" s="32" t="str">
        <f>IF(Buildings!D610="","N/A",Buildings!D610)</f>
        <v>N/A</v>
      </c>
      <c r="E609" s="32" t="str">
        <f>IF(Buildings!E610="","N/A",Buildings!E610)</f>
        <v>N/A</v>
      </c>
      <c r="F609" s="32" t="str">
        <f>IF(Buildings!F610="","N/A",Buildings!F610)</f>
        <v>N/A</v>
      </c>
      <c r="G609" s="32" t="str">
        <f>IF(Buildings!G610="","N/A",Buildings!G610)</f>
        <v>N/A</v>
      </c>
      <c r="H609" s="32" t="str">
        <f t="shared" si="18"/>
        <v>N/A</v>
      </c>
      <c r="I609" s="32" t="str">
        <f>IF(Buildings!H610="","N/A",Buildings!H610)</f>
        <v>N/A</v>
      </c>
      <c r="J609" s="32" t="str">
        <f>IF(Buildings!I610="","N/A",Buildings!I610)</f>
        <v>N/A</v>
      </c>
      <c r="K609" s="362" t="str">
        <f>IF(AND(Buildings!B610="",Buildings!C610&lt;&gt;""),0,IF(Buildings!B610="","N/A",IF(ISNUMBER(Buildings!B610),Buildings!B610,0)))</f>
        <v>N/A</v>
      </c>
    </row>
    <row r="610" spans="2:11">
      <c r="B610" s="32" t="str">
        <f t="shared" si="19"/>
        <v>N/A</v>
      </c>
      <c r="C610" s="32" t="str">
        <f>IF(Buildings!C611="","N/A",Buildings!C611)</f>
        <v>N/A</v>
      </c>
      <c r="D610" s="32" t="str">
        <f>IF(Buildings!D611="","N/A",Buildings!D611)</f>
        <v>N/A</v>
      </c>
      <c r="E610" s="32" t="str">
        <f>IF(Buildings!E611="","N/A",Buildings!E611)</f>
        <v>N/A</v>
      </c>
      <c r="F610" s="32" t="str">
        <f>IF(Buildings!F611="","N/A",Buildings!F611)</f>
        <v>N/A</v>
      </c>
      <c r="G610" s="32" t="str">
        <f>IF(Buildings!G611="","N/A",Buildings!G611)</f>
        <v>N/A</v>
      </c>
      <c r="H610" s="32" t="str">
        <f t="shared" si="18"/>
        <v>N/A</v>
      </c>
      <c r="I610" s="32" t="str">
        <f>IF(Buildings!H611="","N/A",Buildings!H611)</f>
        <v>N/A</v>
      </c>
      <c r="J610" s="32" t="str">
        <f>IF(Buildings!I611="","N/A",Buildings!I611)</f>
        <v>N/A</v>
      </c>
      <c r="K610" s="362" t="str">
        <f>IF(AND(Buildings!B611="",Buildings!C611&lt;&gt;""),0,IF(Buildings!B611="","N/A",IF(ISNUMBER(Buildings!B611),Buildings!B611,0)))</f>
        <v>N/A</v>
      </c>
    </row>
    <row r="611" spans="2:11">
      <c r="B611" s="32" t="str">
        <f t="shared" si="19"/>
        <v>N/A</v>
      </c>
      <c r="C611" s="32" t="str">
        <f>IF(Buildings!C612="","N/A",Buildings!C612)</f>
        <v>N/A</v>
      </c>
      <c r="D611" s="32" t="str">
        <f>IF(Buildings!D612="","N/A",Buildings!D612)</f>
        <v>N/A</v>
      </c>
      <c r="E611" s="32" t="str">
        <f>IF(Buildings!E612="","N/A",Buildings!E612)</f>
        <v>N/A</v>
      </c>
      <c r="F611" s="32" t="str">
        <f>IF(Buildings!F612="","N/A",Buildings!F612)</f>
        <v>N/A</v>
      </c>
      <c r="G611" s="32" t="str">
        <f>IF(Buildings!G612="","N/A",Buildings!G612)</f>
        <v>N/A</v>
      </c>
      <c r="H611" s="32" t="str">
        <f t="shared" si="18"/>
        <v>N/A</v>
      </c>
      <c r="I611" s="32" t="str">
        <f>IF(Buildings!H612="","N/A",Buildings!H612)</f>
        <v>N/A</v>
      </c>
      <c r="J611" s="32" t="str">
        <f>IF(Buildings!I612="","N/A",Buildings!I612)</f>
        <v>N/A</v>
      </c>
      <c r="K611" s="362" t="str">
        <f>IF(AND(Buildings!B612="",Buildings!C612&lt;&gt;""),0,IF(Buildings!B612="","N/A",IF(ISNUMBER(Buildings!B612),Buildings!B612,0)))</f>
        <v>N/A</v>
      </c>
    </row>
    <row r="612" spans="2:11">
      <c r="B612" s="32" t="str">
        <f t="shared" si="19"/>
        <v>N/A</v>
      </c>
      <c r="C612" s="32" t="str">
        <f>IF(Buildings!C613="","N/A",Buildings!C613)</f>
        <v>N/A</v>
      </c>
      <c r="D612" s="32" t="str">
        <f>IF(Buildings!D613="","N/A",Buildings!D613)</f>
        <v>N/A</v>
      </c>
      <c r="E612" s="32" t="str">
        <f>IF(Buildings!E613="","N/A",Buildings!E613)</f>
        <v>N/A</v>
      </c>
      <c r="F612" s="32" t="str">
        <f>IF(Buildings!F613="","N/A",Buildings!F613)</f>
        <v>N/A</v>
      </c>
      <c r="G612" s="32" t="str">
        <f>IF(Buildings!G613="","N/A",Buildings!G613)</f>
        <v>N/A</v>
      </c>
      <c r="H612" s="32" t="str">
        <f t="shared" si="18"/>
        <v>N/A</v>
      </c>
      <c r="I612" s="32" t="str">
        <f>IF(Buildings!H613="","N/A",Buildings!H613)</f>
        <v>N/A</v>
      </c>
      <c r="J612" s="32" t="str">
        <f>IF(Buildings!I613="","N/A",Buildings!I613)</f>
        <v>N/A</v>
      </c>
      <c r="K612" s="362" t="str">
        <f>IF(AND(Buildings!B613="",Buildings!C613&lt;&gt;""),0,IF(Buildings!B613="","N/A",IF(ISNUMBER(Buildings!B613),Buildings!B613,0)))</f>
        <v>N/A</v>
      </c>
    </row>
    <row r="613" spans="2:11">
      <c r="B613" s="32" t="str">
        <f t="shared" si="19"/>
        <v>N/A</v>
      </c>
      <c r="C613" s="32" t="str">
        <f>IF(Buildings!C614="","N/A",Buildings!C614)</f>
        <v>N/A</v>
      </c>
      <c r="D613" s="32" t="str">
        <f>IF(Buildings!D614="","N/A",Buildings!D614)</f>
        <v>N/A</v>
      </c>
      <c r="E613" s="32" t="str">
        <f>IF(Buildings!E614="","N/A",Buildings!E614)</f>
        <v>N/A</v>
      </c>
      <c r="F613" s="32" t="str">
        <f>IF(Buildings!F614="","N/A",Buildings!F614)</f>
        <v>N/A</v>
      </c>
      <c r="G613" s="32" t="str">
        <f>IF(Buildings!G614="","N/A",Buildings!G614)</f>
        <v>N/A</v>
      </c>
      <c r="H613" s="32" t="str">
        <f t="shared" si="18"/>
        <v>N/A</v>
      </c>
      <c r="I613" s="32" t="str">
        <f>IF(Buildings!H614="","N/A",Buildings!H614)</f>
        <v>N/A</v>
      </c>
      <c r="J613" s="32" t="str">
        <f>IF(Buildings!I614="","N/A",Buildings!I614)</f>
        <v>N/A</v>
      </c>
      <c r="K613" s="362" t="str">
        <f>IF(AND(Buildings!B614="",Buildings!C614&lt;&gt;""),0,IF(Buildings!B614="","N/A",IF(ISNUMBER(Buildings!B614),Buildings!B614,0)))</f>
        <v>N/A</v>
      </c>
    </row>
    <row r="614" spans="2:11">
      <c r="B614" s="32" t="str">
        <f t="shared" si="19"/>
        <v>N/A</v>
      </c>
      <c r="C614" s="32" t="str">
        <f>IF(Buildings!C615="","N/A",Buildings!C615)</f>
        <v>N/A</v>
      </c>
      <c r="D614" s="32" t="str">
        <f>IF(Buildings!D615="","N/A",Buildings!D615)</f>
        <v>N/A</v>
      </c>
      <c r="E614" s="32" t="str">
        <f>IF(Buildings!E615="","N/A",Buildings!E615)</f>
        <v>N/A</v>
      </c>
      <c r="F614" s="32" t="str">
        <f>IF(Buildings!F615="","N/A",Buildings!F615)</f>
        <v>N/A</v>
      </c>
      <c r="G614" s="32" t="str">
        <f>IF(Buildings!G615="","N/A",Buildings!G615)</f>
        <v>N/A</v>
      </c>
      <c r="H614" s="32" t="str">
        <f t="shared" si="18"/>
        <v>N/A</v>
      </c>
      <c r="I614" s="32" t="str">
        <f>IF(Buildings!H615="","N/A",Buildings!H615)</f>
        <v>N/A</v>
      </c>
      <c r="J614" s="32" t="str">
        <f>IF(Buildings!I615="","N/A",Buildings!I615)</f>
        <v>N/A</v>
      </c>
      <c r="K614" s="362" t="str">
        <f>IF(AND(Buildings!B615="",Buildings!C615&lt;&gt;""),0,IF(Buildings!B615="","N/A",IF(ISNUMBER(Buildings!B615),Buildings!B615,0)))</f>
        <v>N/A</v>
      </c>
    </row>
    <row r="615" spans="2:11">
      <c r="B615" s="32" t="str">
        <f t="shared" si="19"/>
        <v>N/A</v>
      </c>
      <c r="C615" s="32" t="str">
        <f>IF(Buildings!C616="","N/A",Buildings!C616)</f>
        <v>N/A</v>
      </c>
      <c r="D615" s="32" t="str">
        <f>IF(Buildings!D616="","N/A",Buildings!D616)</f>
        <v>N/A</v>
      </c>
      <c r="E615" s="32" t="str">
        <f>IF(Buildings!E616="","N/A",Buildings!E616)</f>
        <v>N/A</v>
      </c>
      <c r="F615" s="32" t="str">
        <f>IF(Buildings!F616="","N/A",Buildings!F616)</f>
        <v>N/A</v>
      </c>
      <c r="G615" s="32" t="str">
        <f>IF(Buildings!G616="","N/A",Buildings!G616)</f>
        <v>N/A</v>
      </c>
      <c r="H615" s="32" t="str">
        <f t="shared" si="18"/>
        <v>N/A</v>
      </c>
      <c r="I615" s="32" t="str">
        <f>IF(Buildings!H616="","N/A",Buildings!H616)</f>
        <v>N/A</v>
      </c>
      <c r="J615" s="32" t="str">
        <f>IF(Buildings!I616="","N/A",Buildings!I616)</f>
        <v>N/A</v>
      </c>
      <c r="K615" s="362" t="str">
        <f>IF(AND(Buildings!B616="",Buildings!C616&lt;&gt;""),0,IF(Buildings!B616="","N/A",IF(ISNUMBER(Buildings!B616),Buildings!B616,0)))</f>
        <v>N/A</v>
      </c>
    </row>
    <row r="616" spans="2:11">
      <c r="B616" s="32" t="str">
        <f t="shared" si="19"/>
        <v>N/A</v>
      </c>
      <c r="C616" s="32" t="str">
        <f>IF(Buildings!C617="","N/A",Buildings!C617)</f>
        <v>N/A</v>
      </c>
      <c r="D616" s="32" t="str">
        <f>IF(Buildings!D617="","N/A",Buildings!D617)</f>
        <v>N/A</v>
      </c>
      <c r="E616" s="32" t="str">
        <f>IF(Buildings!E617="","N/A",Buildings!E617)</f>
        <v>N/A</v>
      </c>
      <c r="F616" s="32" t="str">
        <f>IF(Buildings!F617="","N/A",Buildings!F617)</f>
        <v>N/A</v>
      </c>
      <c r="G616" s="32" t="str">
        <f>IF(Buildings!G617="","N/A",Buildings!G617)</f>
        <v>N/A</v>
      </c>
      <c r="H616" s="32" t="str">
        <f t="shared" si="18"/>
        <v>N/A</v>
      </c>
      <c r="I616" s="32" t="str">
        <f>IF(Buildings!H617="","N/A",Buildings!H617)</f>
        <v>N/A</v>
      </c>
      <c r="J616" s="32" t="str">
        <f>IF(Buildings!I617="","N/A",Buildings!I617)</f>
        <v>N/A</v>
      </c>
      <c r="K616" s="362" t="str">
        <f>IF(AND(Buildings!B617="",Buildings!C617&lt;&gt;""),0,IF(Buildings!B617="","N/A",IF(ISNUMBER(Buildings!B617),Buildings!B617,0)))</f>
        <v>N/A</v>
      </c>
    </row>
    <row r="617" spans="2:11">
      <c r="B617" s="32" t="str">
        <f t="shared" si="19"/>
        <v>N/A</v>
      </c>
      <c r="C617" s="32" t="str">
        <f>IF(Buildings!C618="","N/A",Buildings!C618)</f>
        <v>N/A</v>
      </c>
      <c r="D617" s="32" t="str">
        <f>IF(Buildings!D618="","N/A",Buildings!D618)</f>
        <v>N/A</v>
      </c>
      <c r="E617" s="32" t="str">
        <f>IF(Buildings!E618="","N/A",Buildings!E618)</f>
        <v>N/A</v>
      </c>
      <c r="F617" s="32" t="str">
        <f>IF(Buildings!F618="","N/A",Buildings!F618)</f>
        <v>N/A</v>
      </c>
      <c r="G617" s="32" t="str">
        <f>IF(Buildings!G618="","N/A",Buildings!G618)</f>
        <v>N/A</v>
      </c>
      <c r="H617" s="32" t="str">
        <f t="shared" si="18"/>
        <v>N/A</v>
      </c>
      <c r="I617" s="32" t="str">
        <f>IF(Buildings!H618="","N/A",Buildings!H618)</f>
        <v>N/A</v>
      </c>
      <c r="J617" s="32" t="str">
        <f>IF(Buildings!I618="","N/A",Buildings!I618)</f>
        <v>N/A</v>
      </c>
      <c r="K617" s="362" t="str">
        <f>IF(AND(Buildings!B618="",Buildings!C618&lt;&gt;""),0,IF(Buildings!B618="","N/A",IF(ISNUMBER(Buildings!B618),Buildings!B618,0)))</f>
        <v>N/A</v>
      </c>
    </row>
    <row r="618" spans="2:11">
      <c r="B618" s="32" t="str">
        <f t="shared" si="19"/>
        <v>N/A</v>
      </c>
      <c r="C618" s="32" t="str">
        <f>IF(Buildings!C619="","N/A",Buildings!C619)</f>
        <v>N/A</v>
      </c>
      <c r="D618" s="32" t="str">
        <f>IF(Buildings!D619="","N/A",Buildings!D619)</f>
        <v>N/A</v>
      </c>
      <c r="E618" s="32" t="str">
        <f>IF(Buildings!E619="","N/A",Buildings!E619)</f>
        <v>N/A</v>
      </c>
      <c r="F618" s="32" t="str">
        <f>IF(Buildings!F619="","N/A",Buildings!F619)</f>
        <v>N/A</v>
      </c>
      <c r="G618" s="32" t="str">
        <f>IF(Buildings!G619="","N/A",Buildings!G619)</f>
        <v>N/A</v>
      </c>
      <c r="H618" s="32" t="str">
        <f t="shared" si="18"/>
        <v>N/A</v>
      </c>
      <c r="I618" s="32" t="str">
        <f>IF(Buildings!H619="","N/A",Buildings!H619)</f>
        <v>N/A</v>
      </c>
      <c r="J618" s="32" t="str">
        <f>IF(Buildings!I619="","N/A",Buildings!I619)</f>
        <v>N/A</v>
      </c>
      <c r="K618" s="362" t="str">
        <f>IF(AND(Buildings!B619="",Buildings!C619&lt;&gt;""),0,IF(Buildings!B619="","N/A",IF(ISNUMBER(Buildings!B619),Buildings!B619,0)))</f>
        <v>N/A</v>
      </c>
    </row>
    <row r="619" spans="2:11">
      <c r="B619" s="32" t="str">
        <f t="shared" si="19"/>
        <v>N/A</v>
      </c>
      <c r="C619" s="32" t="str">
        <f>IF(Buildings!C620="","N/A",Buildings!C620)</f>
        <v>N/A</v>
      </c>
      <c r="D619" s="32" t="str">
        <f>IF(Buildings!D620="","N/A",Buildings!D620)</f>
        <v>N/A</v>
      </c>
      <c r="E619" s="32" t="str">
        <f>IF(Buildings!E620="","N/A",Buildings!E620)</f>
        <v>N/A</v>
      </c>
      <c r="F619" s="32" t="str">
        <f>IF(Buildings!F620="","N/A",Buildings!F620)</f>
        <v>N/A</v>
      </c>
      <c r="G619" s="32" t="str">
        <f>IF(Buildings!G620="","N/A",Buildings!G620)</f>
        <v>N/A</v>
      </c>
      <c r="H619" s="32" t="str">
        <f t="shared" si="18"/>
        <v>N/A</v>
      </c>
      <c r="I619" s="32" t="str">
        <f>IF(Buildings!H620="","N/A",Buildings!H620)</f>
        <v>N/A</v>
      </c>
      <c r="J619" s="32" t="str">
        <f>IF(Buildings!I620="","N/A",Buildings!I620)</f>
        <v>N/A</v>
      </c>
      <c r="K619" s="362" t="str">
        <f>IF(AND(Buildings!B620="",Buildings!C620&lt;&gt;""),0,IF(Buildings!B620="","N/A",IF(ISNUMBER(Buildings!B620),Buildings!B620,0)))</f>
        <v>N/A</v>
      </c>
    </row>
    <row r="620" spans="2:11">
      <c r="B620" s="32" t="str">
        <f t="shared" si="19"/>
        <v>N/A</v>
      </c>
      <c r="C620" s="32" t="str">
        <f>IF(Buildings!C621="","N/A",Buildings!C621)</f>
        <v>N/A</v>
      </c>
      <c r="D620" s="32" t="str">
        <f>IF(Buildings!D621="","N/A",Buildings!D621)</f>
        <v>N/A</v>
      </c>
      <c r="E620" s="32" t="str">
        <f>IF(Buildings!E621="","N/A",Buildings!E621)</f>
        <v>N/A</v>
      </c>
      <c r="F620" s="32" t="str">
        <f>IF(Buildings!F621="","N/A",Buildings!F621)</f>
        <v>N/A</v>
      </c>
      <c r="G620" s="32" t="str">
        <f>IF(Buildings!G621="","N/A",Buildings!G621)</f>
        <v>N/A</v>
      </c>
      <c r="H620" s="32" t="str">
        <f t="shared" si="18"/>
        <v>N/A</v>
      </c>
      <c r="I620" s="32" t="str">
        <f>IF(Buildings!H621="","N/A",Buildings!H621)</f>
        <v>N/A</v>
      </c>
      <c r="J620" s="32" t="str">
        <f>IF(Buildings!I621="","N/A",Buildings!I621)</f>
        <v>N/A</v>
      </c>
      <c r="K620" s="362" t="str">
        <f>IF(AND(Buildings!B621="",Buildings!C621&lt;&gt;""),0,IF(Buildings!B621="","N/A",IF(ISNUMBER(Buildings!B621),Buildings!B621,0)))</f>
        <v>N/A</v>
      </c>
    </row>
    <row r="621" spans="2:11">
      <c r="B621" s="32" t="str">
        <f t="shared" si="19"/>
        <v>N/A</v>
      </c>
      <c r="C621" s="32" t="str">
        <f>IF(Buildings!C622="","N/A",Buildings!C622)</f>
        <v>N/A</v>
      </c>
      <c r="D621" s="32" t="str">
        <f>IF(Buildings!D622="","N/A",Buildings!D622)</f>
        <v>N/A</v>
      </c>
      <c r="E621" s="32" t="str">
        <f>IF(Buildings!E622="","N/A",Buildings!E622)</f>
        <v>N/A</v>
      </c>
      <c r="F621" s="32" t="str">
        <f>IF(Buildings!F622="","N/A",Buildings!F622)</f>
        <v>N/A</v>
      </c>
      <c r="G621" s="32" t="str">
        <f>IF(Buildings!G622="","N/A",Buildings!G622)</f>
        <v>N/A</v>
      </c>
      <c r="H621" s="32" t="str">
        <f t="shared" si="18"/>
        <v>N/A</v>
      </c>
      <c r="I621" s="32" t="str">
        <f>IF(Buildings!H622="","N/A",Buildings!H622)</f>
        <v>N/A</v>
      </c>
      <c r="J621" s="32" t="str">
        <f>IF(Buildings!I622="","N/A",Buildings!I622)</f>
        <v>N/A</v>
      </c>
      <c r="K621" s="362" t="str">
        <f>IF(AND(Buildings!B622="",Buildings!C622&lt;&gt;""),0,IF(Buildings!B622="","N/A",IF(ISNUMBER(Buildings!B622),Buildings!B622,0)))</f>
        <v>N/A</v>
      </c>
    </row>
    <row r="622" spans="2:11">
      <c r="B622" s="32" t="str">
        <f t="shared" si="19"/>
        <v>N/A</v>
      </c>
      <c r="C622" s="32" t="str">
        <f>IF(Buildings!C623="","N/A",Buildings!C623)</f>
        <v>N/A</v>
      </c>
      <c r="D622" s="32" t="str">
        <f>IF(Buildings!D623="","N/A",Buildings!D623)</f>
        <v>N/A</v>
      </c>
      <c r="E622" s="32" t="str">
        <f>IF(Buildings!E623="","N/A",Buildings!E623)</f>
        <v>N/A</v>
      </c>
      <c r="F622" s="32" t="str">
        <f>IF(Buildings!F623="","N/A",Buildings!F623)</f>
        <v>N/A</v>
      </c>
      <c r="G622" s="32" t="str">
        <f>IF(Buildings!G623="","N/A",Buildings!G623)</f>
        <v>N/A</v>
      </c>
      <c r="H622" s="32" t="str">
        <f t="shared" si="18"/>
        <v>N/A</v>
      </c>
      <c r="I622" s="32" t="str">
        <f>IF(Buildings!H623="","N/A",Buildings!H623)</f>
        <v>N/A</v>
      </c>
      <c r="J622" s="32" t="str">
        <f>IF(Buildings!I623="","N/A",Buildings!I623)</f>
        <v>N/A</v>
      </c>
      <c r="K622" s="362" t="str">
        <f>IF(AND(Buildings!B623="",Buildings!C623&lt;&gt;""),0,IF(Buildings!B623="","N/A",IF(ISNUMBER(Buildings!B623),Buildings!B623,0)))</f>
        <v>N/A</v>
      </c>
    </row>
    <row r="623" spans="2:11">
      <c r="B623" s="32" t="str">
        <f t="shared" si="19"/>
        <v>N/A</v>
      </c>
      <c r="C623" s="32" t="str">
        <f>IF(Buildings!C624="","N/A",Buildings!C624)</f>
        <v>N/A</v>
      </c>
      <c r="D623" s="32" t="str">
        <f>IF(Buildings!D624="","N/A",Buildings!D624)</f>
        <v>N/A</v>
      </c>
      <c r="E623" s="32" t="str">
        <f>IF(Buildings!E624="","N/A",Buildings!E624)</f>
        <v>N/A</v>
      </c>
      <c r="F623" s="32" t="str">
        <f>IF(Buildings!F624="","N/A",Buildings!F624)</f>
        <v>N/A</v>
      </c>
      <c r="G623" s="32" t="str">
        <f>IF(Buildings!G624="","N/A",Buildings!G624)</f>
        <v>N/A</v>
      </c>
      <c r="H623" s="32" t="str">
        <f t="shared" si="18"/>
        <v>N/A</v>
      </c>
      <c r="I623" s="32" t="str">
        <f>IF(Buildings!H624="","N/A",Buildings!H624)</f>
        <v>N/A</v>
      </c>
      <c r="J623" s="32" t="str">
        <f>IF(Buildings!I624="","N/A",Buildings!I624)</f>
        <v>N/A</v>
      </c>
      <c r="K623" s="362" t="str">
        <f>IF(AND(Buildings!B624="",Buildings!C624&lt;&gt;""),0,IF(Buildings!B624="","N/A",IF(ISNUMBER(Buildings!B624),Buildings!B624,0)))</f>
        <v>N/A</v>
      </c>
    </row>
    <row r="624" spans="2:11">
      <c r="B624" s="32" t="str">
        <f t="shared" si="19"/>
        <v>N/A</v>
      </c>
      <c r="C624" s="32" t="str">
        <f>IF(Buildings!C625="","N/A",Buildings!C625)</f>
        <v>N/A</v>
      </c>
      <c r="D624" s="32" t="str">
        <f>IF(Buildings!D625="","N/A",Buildings!D625)</f>
        <v>N/A</v>
      </c>
      <c r="E624" s="32" t="str">
        <f>IF(Buildings!E625="","N/A",Buildings!E625)</f>
        <v>N/A</v>
      </c>
      <c r="F624" s="32" t="str">
        <f>IF(Buildings!F625="","N/A",Buildings!F625)</f>
        <v>N/A</v>
      </c>
      <c r="G624" s="32" t="str">
        <f>IF(Buildings!G625="","N/A",Buildings!G625)</f>
        <v>N/A</v>
      </c>
      <c r="H624" s="32" t="str">
        <f t="shared" si="18"/>
        <v>N/A</v>
      </c>
      <c r="I624" s="32" t="str">
        <f>IF(Buildings!H625="","N/A",Buildings!H625)</f>
        <v>N/A</v>
      </c>
      <c r="J624" s="32" t="str">
        <f>IF(Buildings!I625="","N/A",Buildings!I625)</f>
        <v>N/A</v>
      </c>
      <c r="K624" s="362" t="str">
        <f>IF(AND(Buildings!B625="",Buildings!C625&lt;&gt;""),0,IF(Buildings!B625="","N/A",IF(ISNUMBER(Buildings!B625),Buildings!B625,0)))</f>
        <v>N/A</v>
      </c>
    </row>
    <row r="625" spans="2:11">
      <c r="B625" s="32" t="str">
        <f t="shared" si="19"/>
        <v>N/A</v>
      </c>
      <c r="C625" s="32" t="str">
        <f>IF(Buildings!C626="","N/A",Buildings!C626)</f>
        <v>N/A</v>
      </c>
      <c r="D625" s="32" t="str">
        <f>IF(Buildings!D626="","N/A",Buildings!D626)</f>
        <v>N/A</v>
      </c>
      <c r="E625" s="32" t="str">
        <f>IF(Buildings!E626="","N/A",Buildings!E626)</f>
        <v>N/A</v>
      </c>
      <c r="F625" s="32" t="str">
        <f>IF(Buildings!F626="","N/A",Buildings!F626)</f>
        <v>N/A</v>
      </c>
      <c r="G625" s="32" t="str">
        <f>IF(Buildings!G626="","N/A",Buildings!G626)</f>
        <v>N/A</v>
      </c>
      <c r="H625" s="32" t="str">
        <f t="shared" si="18"/>
        <v>N/A</v>
      </c>
      <c r="I625" s="32" t="str">
        <f>IF(Buildings!H626="","N/A",Buildings!H626)</f>
        <v>N/A</v>
      </c>
      <c r="J625" s="32" t="str">
        <f>IF(Buildings!I626="","N/A",Buildings!I626)</f>
        <v>N/A</v>
      </c>
      <c r="K625" s="362" t="str">
        <f>IF(AND(Buildings!B626="",Buildings!C626&lt;&gt;""),0,IF(Buildings!B626="","N/A",IF(ISNUMBER(Buildings!B626),Buildings!B626,0)))</f>
        <v>N/A</v>
      </c>
    </row>
    <row r="626" spans="2:11">
      <c r="B626" s="32" t="str">
        <f t="shared" si="19"/>
        <v>N/A</v>
      </c>
      <c r="C626" s="32" t="str">
        <f>IF(Buildings!C627="","N/A",Buildings!C627)</f>
        <v>N/A</v>
      </c>
      <c r="D626" s="32" t="str">
        <f>IF(Buildings!D627="","N/A",Buildings!D627)</f>
        <v>N/A</v>
      </c>
      <c r="E626" s="32" t="str">
        <f>IF(Buildings!E627="","N/A",Buildings!E627)</f>
        <v>N/A</v>
      </c>
      <c r="F626" s="32" t="str">
        <f>IF(Buildings!F627="","N/A",Buildings!F627)</f>
        <v>N/A</v>
      </c>
      <c r="G626" s="32" t="str">
        <f>IF(Buildings!G627="","N/A",Buildings!G627)</f>
        <v>N/A</v>
      </c>
      <c r="H626" s="32" t="str">
        <f t="shared" si="18"/>
        <v>N/A</v>
      </c>
      <c r="I626" s="32" t="str">
        <f>IF(Buildings!H627="","N/A",Buildings!H627)</f>
        <v>N/A</v>
      </c>
      <c r="J626" s="32" t="str">
        <f>IF(Buildings!I627="","N/A",Buildings!I627)</f>
        <v>N/A</v>
      </c>
      <c r="K626" s="362" t="str">
        <f>IF(AND(Buildings!B627="",Buildings!C627&lt;&gt;""),0,IF(Buildings!B627="","N/A",IF(ISNUMBER(Buildings!B627),Buildings!B627,0)))</f>
        <v>N/A</v>
      </c>
    </row>
    <row r="627" spans="2:11">
      <c r="B627" s="32" t="str">
        <f t="shared" si="19"/>
        <v>N/A</v>
      </c>
      <c r="C627" s="32" t="str">
        <f>IF(Buildings!C628="","N/A",Buildings!C628)</f>
        <v>N/A</v>
      </c>
      <c r="D627" s="32" t="str">
        <f>IF(Buildings!D628="","N/A",Buildings!D628)</f>
        <v>N/A</v>
      </c>
      <c r="E627" s="32" t="str">
        <f>IF(Buildings!E628="","N/A",Buildings!E628)</f>
        <v>N/A</v>
      </c>
      <c r="F627" s="32" t="str">
        <f>IF(Buildings!F628="","N/A",Buildings!F628)</f>
        <v>N/A</v>
      </c>
      <c r="G627" s="32" t="str">
        <f>IF(Buildings!G628="","N/A",Buildings!G628)</f>
        <v>N/A</v>
      </c>
      <c r="H627" s="32" t="str">
        <f t="shared" si="18"/>
        <v>N/A</v>
      </c>
      <c r="I627" s="32" t="str">
        <f>IF(Buildings!H628="","N/A",Buildings!H628)</f>
        <v>N/A</v>
      </c>
      <c r="J627" s="32" t="str">
        <f>IF(Buildings!I628="","N/A",Buildings!I628)</f>
        <v>N/A</v>
      </c>
      <c r="K627" s="362" t="str">
        <f>IF(AND(Buildings!B628="",Buildings!C628&lt;&gt;""),0,IF(Buildings!B628="","N/A",IF(ISNUMBER(Buildings!B628),Buildings!B628,0)))</f>
        <v>N/A</v>
      </c>
    </row>
    <row r="628" spans="2:11">
      <c r="B628" s="32" t="str">
        <f t="shared" si="19"/>
        <v>N/A</v>
      </c>
      <c r="C628" s="32" t="str">
        <f>IF(Buildings!C629="","N/A",Buildings!C629)</f>
        <v>N/A</v>
      </c>
      <c r="D628" s="32" t="str">
        <f>IF(Buildings!D629="","N/A",Buildings!D629)</f>
        <v>N/A</v>
      </c>
      <c r="E628" s="32" t="str">
        <f>IF(Buildings!E629="","N/A",Buildings!E629)</f>
        <v>N/A</v>
      </c>
      <c r="F628" s="32" t="str">
        <f>IF(Buildings!F629="","N/A",Buildings!F629)</f>
        <v>N/A</v>
      </c>
      <c r="G628" s="32" t="str">
        <f>IF(Buildings!G629="","N/A",Buildings!G629)</f>
        <v>N/A</v>
      </c>
      <c r="H628" s="32" t="str">
        <f t="shared" si="18"/>
        <v>N/A</v>
      </c>
      <c r="I628" s="32" t="str">
        <f>IF(Buildings!H629="","N/A",Buildings!H629)</f>
        <v>N/A</v>
      </c>
      <c r="J628" s="32" t="str">
        <f>IF(Buildings!I629="","N/A",Buildings!I629)</f>
        <v>N/A</v>
      </c>
      <c r="K628" s="362" t="str">
        <f>IF(AND(Buildings!B629="",Buildings!C629&lt;&gt;""),0,IF(Buildings!B629="","N/A",IF(ISNUMBER(Buildings!B629),Buildings!B629,0)))</f>
        <v>N/A</v>
      </c>
    </row>
    <row r="629" spans="2:11">
      <c r="B629" s="32" t="str">
        <f t="shared" si="19"/>
        <v>N/A</v>
      </c>
      <c r="C629" s="32" t="str">
        <f>IF(Buildings!C630="","N/A",Buildings!C630)</f>
        <v>N/A</v>
      </c>
      <c r="D629" s="32" t="str">
        <f>IF(Buildings!D630="","N/A",Buildings!D630)</f>
        <v>N/A</v>
      </c>
      <c r="E629" s="32" t="str">
        <f>IF(Buildings!E630="","N/A",Buildings!E630)</f>
        <v>N/A</v>
      </c>
      <c r="F629" s="32" t="str">
        <f>IF(Buildings!F630="","N/A",Buildings!F630)</f>
        <v>N/A</v>
      </c>
      <c r="G629" s="32" t="str">
        <f>IF(Buildings!G630="","N/A",Buildings!G630)</f>
        <v>N/A</v>
      </c>
      <c r="H629" s="32" t="str">
        <f t="shared" si="18"/>
        <v>N/A</v>
      </c>
      <c r="I629" s="32" t="str">
        <f>IF(Buildings!H630="","N/A",Buildings!H630)</f>
        <v>N/A</v>
      </c>
      <c r="J629" s="32" t="str">
        <f>IF(Buildings!I630="","N/A",Buildings!I630)</f>
        <v>N/A</v>
      </c>
      <c r="K629" s="362" t="str">
        <f>IF(AND(Buildings!B630="",Buildings!C630&lt;&gt;""),0,IF(Buildings!B630="","N/A",IF(ISNUMBER(Buildings!B630),Buildings!B630,0)))</f>
        <v>N/A</v>
      </c>
    </row>
    <row r="630" spans="2:11">
      <c r="B630" s="32" t="str">
        <f t="shared" si="19"/>
        <v>N/A</v>
      </c>
      <c r="C630" s="32" t="str">
        <f>IF(Buildings!C631="","N/A",Buildings!C631)</f>
        <v>N/A</v>
      </c>
      <c r="D630" s="32" t="str">
        <f>IF(Buildings!D631="","N/A",Buildings!D631)</f>
        <v>N/A</v>
      </c>
      <c r="E630" s="32" t="str">
        <f>IF(Buildings!E631="","N/A",Buildings!E631)</f>
        <v>N/A</v>
      </c>
      <c r="F630" s="32" t="str">
        <f>IF(Buildings!F631="","N/A",Buildings!F631)</f>
        <v>N/A</v>
      </c>
      <c r="G630" s="32" t="str">
        <f>IF(Buildings!G631="","N/A",Buildings!G631)</f>
        <v>N/A</v>
      </c>
      <c r="H630" s="32" t="str">
        <f t="shared" si="18"/>
        <v>N/A</v>
      </c>
      <c r="I630" s="32" t="str">
        <f>IF(Buildings!H631="","N/A",Buildings!H631)</f>
        <v>N/A</v>
      </c>
      <c r="J630" s="32" t="str">
        <f>IF(Buildings!I631="","N/A",Buildings!I631)</f>
        <v>N/A</v>
      </c>
      <c r="K630" s="362" t="str">
        <f>IF(AND(Buildings!B631="",Buildings!C631&lt;&gt;""),0,IF(Buildings!B631="","N/A",IF(ISNUMBER(Buildings!B631),Buildings!B631,0)))</f>
        <v>N/A</v>
      </c>
    </row>
    <row r="631" spans="2:11">
      <c r="B631" s="32" t="str">
        <f t="shared" si="19"/>
        <v>N/A</v>
      </c>
      <c r="C631" s="32" t="str">
        <f>IF(Buildings!C632="","N/A",Buildings!C632)</f>
        <v>N/A</v>
      </c>
      <c r="D631" s="32" t="str">
        <f>IF(Buildings!D632="","N/A",Buildings!D632)</f>
        <v>N/A</v>
      </c>
      <c r="E631" s="32" t="str">
        <f>IF(Buildings!E632="","N/A",Buildings!E632)</f>
        <v>N/A</v>
      </c>
      <c r="F631" s="32" t="str">
        <f>IF(Buildings!F632="","N/A",Buildings!F632)</f>
        <v>N/A</v>
      </c>
      <c r="G631" s="32" t="str">
        <f>IF(Buildings!G632="","N/A",Buildings!G632)</f>
        <v>N/A</v>
      </c>
      <c r="H631" s="32" t="str">
        <f t="shared" si="18"/>
        <v>N/A</v>
      </c>
      <c r="I631" s="32" t="str">
        <f>IF(Buildings!H632="","N/A",Buildings!H632)</f>
        <v>N/A</v>
      </c>
      <c r="J631" s="32" t="str">
        <f>IF(Buildings!I632="","N/A",Buildings!I632)</f>
        <v>N/A</v>
      </c>
      <c r="K631" s="362" t="str">
        <f>IF(AND(Buildings!B632="",Buildings!C632&lt;&gt;""),0,IF(Buildings!B632="","N/A",IF(ISNUMBER(Buildings!B632),Buildings!B632,0)))</f>
        <v>N/A</v>
      </c>
    </row>
    <row r="632" spans="2:11">
      <c r="B632" s="32" t="str">
        <f t="shared" si="19"/>
        <v>N/A</v>
      </c>
      <c r="C632" s="32" t="str">
        <f>IF(Buildings!C633="","N/A",Buildings!C633)</f>
        <v>N/A</v>
      </c>
      <c r="D632" s="32" t="str">
        <f>IF(Buildings!D633="","N/A",Buildings!D633)</f>
        <v>N/A</v>
      </c>
      <c r="E632" s="32" t="str">
        <f>IF(Buildings!E633="","N/A",Buildings!E633)</f>
        <v>N/A</v>
      </c>
      <c r="F632" s="32" t="str">
        <f>IF(Buildings!F633="","N/A",Buildings!F633)</f>
        <v>N/A</v>
      </c>
      <c r="G632" s="32" t="str">
        <f>IF(Buildings!G633="","N/A",Buildings!G633)</f>
        <v>N/A</v>
      </c>
      <c r="H632" s="32" t="str">
        <f t="shared" si="18"/>
        <v>N/A</v>
      </c>
      <c r="I632" s="32" t="str">
        <f>IF(Buildings!H633="","N/A",Buildings!H633)</f>
        <v>N/A</v>
      </c>
      <c r="J632" s="32" t="str">
        <f>IF(Buildings!I633="","N/A",Buildings!I633)</f>
        <v>N/A</v>
      </c>
      <c r="K632" s="362" t="str">
        <f>IF(AND(Buildings!B633="",Buildings!C633&lt;&gt;""),0,IF(Buildings!B633="","N/A",IF(ISNUMBER(Buildings!B633),Buildings!B633,0)))</f>
        <v>N/A</v>
      </c>
    </row>
    <row r="633" spans="2:11">
      <c r="B633" s="32" t="str">
        <f t="shared" si="19"/>
        <v>N/A</v>
      </c>
      <c r="C633" s="32" t="str">
        <f>IF(Buildings!C634="","N/A",Buildings!C634)</f>
        <v>N/A</v>
      </c>
      <c r="D633" s="32" t="str">
        <f>IF(Buildings!D634="","N/A",Buildings!D634)</f>
        <v>N/A</v>
      </c>
      <c r="E633" s="32" t="str">
        <f>IF(Buildings!E634="","N/A",Buildings!E634)</f>
        <v>N/A</v>
      </c>
      <c r="F633" s="32" t="str">
        <f>IF(Buildings!F634="","N/A",Buildings!F634)</f>
        <v>N/A</v>
      </c>
      <c r="G633" s="32" t="str">
        <f>IF(Buildings!G634="","N/A",Buildings!G634)</f>
        <v>N/A</v>
      </c>
      <c r="H633" s="32" t="str">
        <f t="shared" si="18"/>
        <v>N/A</v>
      </c>
      <c r="I633" s="32" t="str">
        <f>IF(Buildings!H634="","N/A",Buildings!H634)</f>
        <v>N/A</v>
      </c>
      <c r="J633" s="32" t="str">
        <f>IF(Buildings!I634="","N/A",Buildings!I634)</f>
        <v>N/A</v>
      </c>
      <c r="K633" s="362" t="str">
        <f>IF(AND(Buildings!B634="",Buildings!C634&lt;&gt;""),0,IF(Buildings!B634="","N/A",IF(ISNUMBER(Buildings!B634),Buildings!B634,0)))</f>
        <v>N/A</v>
      </c>
    </row>
    <row r="634" spans="2:11">
      <c r="B634" s="32" t="str">
        <f t="shared" si="19"/>
        <v>N/A</v>
      </c>
      <c r="C634" s="32" t="str">
        <f>IF(Buildings!C635="","N/A",Buildings!C635)</f>
        <v>N/A</v>
      </c>
      <c r="D634" s="32" t="str">
        <f>IF(Buildings!D635="","N/A",Buildings!D635)</f>
        <v>N/A</v>
      </c>
      <c r="E634" s="32" t="str">
        <f>IF(Buildings!E635="","N/A",Buildings!E635)</f>
        <v>N/A</v>
      </c>
      <c r="F634" s="32" t="str">
        <f>IF(Buildings!F635="","N/A",Buildings!F635)</f>
        <v>N/A</v>
      </c>
      <c r="G634" s="32" t="str">
        <f>IF(Buildings!G635="","N/A",Buildings!G635)</f>
        <v>N/A</v>
      </c>
      <c r="H634" s="32" t="str">
        <f t="shared" si="18"/>
        <v>N/A</v>
      </c>
      <c r="I634" s="32" t="str">
        <f>IF(Buildings!H635="","N/A",Buildings!H635)</f>
        <v>N/A</v>
      </c>
      <c r="J634" s="32" t="str">
        <f>IF(Buildings!I635="","N/A",Buildings!I635)</f>
        <v>N/A</v>
      </c>
      <c r="K634" s="362" t="str">
        <f>IF(AND(Buildings!B635="",Buildings!C635&lt;&gt;""),0,IF(Buildings!B635="","N/A",IF(ISNUMBER(Buildings!B635),Buildings!B635,0)))</f>
        <v>N/A</v>
      </c>
    </row>
    <row r="635" spans="2:11">
      <c r="B635" s="32" t="str">
        <f t="shared" si="19"/>
        <v>N/A</v>
      </c>
      <c r="C635" s="32" t="str">
        <f>IF(Buildings!C636="","N/A",Buildings!C636)</f>
        <v>N/A</v>
      </c>
      <c r="D635" s="32" t="str">
        <f>IF(Buildings!D636="","N/A",Buildings!D636)</f>
        <v>N/A</v>
      </c>
      <c r="E635" s="32" t="str">
        <f>IF(Buildings!E636="","N/A",Buildings!E636)</f>
        <v>N/A</v>
      </c>
      <c r="F635" s="32" t="str">
        <f>IF(Buildings!F636="","N/A",Buildings!F636)</f>
        <v>N/A</v>
      </c>
      <c r="G635" s="32" t="str">
        <f>IF(Buildings!G636="","N/A",Buildings!G636)</f>
        <v>N/A</v>
      </c>
      <c r="H635" s="32" t="str">
        <f t="shared" si="18"/>
        <v>N/A</v>
      </c>
      <c r="I635" s="32" t="str">
        <f>IF(Buildings!H636="","N/A",Buildings!H636)</f>
        <v>N/A</v>
      </c>
      <c r="J635" s="32" t="str">
        <f>IF(Buildings!I636="","N/A",Buildings!I636)</f>
        <v>N/A</v>
      </c>
      <c r="K635" s="362" t="str">
        <f>IF(AND(Buildings!B636="",Buildings!C636&lt;&gt;""),0,IF(Buildings!B636="","N/A",IF(ISNUMBER(Buildings!B636),Buildings!B636,0)))</f>
        <v>N/A</v>
      </c>
    </row>
    <row r="636" spans="2:11">
      <c r="B636" s="32" t="str">
        <f t="shared" si="19"/>
        <v>N/A</v>
      </c>
      <c r="C636" s="32" t="str">
        <f>IF(Buildings!C637="","N/A",Buildings!C637)</f>
        <v>N/A</v>
      </c>
      <c r="D636" s="32" t="str">
        <f>IF(Buildings!D637="","N/A",Buildings!D637)</f>
        <v>N/A</v>
      </c>
      <c r="E636" s="32" t="str">
        <f>IF(Buildings!E637="","N/A",Buildings!E637)</f>
        <v>N/A</v>
      </c>
      <c r="F636" s="32" t="str">
        <f>IF(Buildings!F637="","N/A",Buildings!F637)</f>
        <v>N/A</v>
      </c>
      <c r="G636" s="32" t="str">
        <f>IF(Buildings!G637="","N/A",Buildings!G637)</f>
        <v>N/A</v>
      </c>
      <c r="H636" s="32" t="str">
        <f t="shared" si="18"/>
        <v>N/A</v>
      </c>
      <c r="I636" s="32" t="str">
        <f>IF(Buildings!H637="","N/A",Buildings!H637)</f>
        <v>N/A</v>
      </c>
      <c r="J636" s="32" t="str">
        <f>IF(Buildings!I637="","N/A",Buildings!I637)</f>
        <v>N/A</v>
      </c>
      <c r="K636" s="362" t="str">
        <f>IF(AND(Buildings!B637="",Buildings!C637&lt;&gt;""),0,IF(Buildings!B637="","N/A",IF(ISNUMBER(Buildings!B637),Buildings!B637,0)))</f>
        <v>N/A</v>
      </c>
    </row>
    <row r="637" spans="2:11">
      <c r="B637" s="32" t="str">
        <f t="shared" si="19"/>
        <v>N/A</v>
      </c>
      <c r="C637" s="32" t="str">
        <f>IF(Buildings!C638="","N/A",Buildings!C638)</f>
        <v>N/A</v>
      </c>
      <c r="D637" s="32" t="str">
        <f>IF(Buildings!D638="","N/A",Buildings!D638)</f>
        <v>N/A</v>
      </c>
      <c r="E637" s="32" t="str">
        <f>IF(Buildings!E638="","N/A",Buildings!E638)</f>
        <v>N/A</v>
      </c>
      <c r="F637" s="32" t="str">
        <f>IF(Buildings!F638="","N/A",Buildings!F638)</f>
        <v>N/A</v>
      </c>
      <c r="G637" s="32" t="str">
        <f>IF(Buildings!G638="","N/A",Buildings!G638)</f>
        <v>N/A</v>
      </c>
      <c r="H637" s="32" t="str">
        <f t="shared" si="18"/>
        <v>N/A</v>
      </c>
      <c r="I637" s="32" t="str">
        <f>IF(Buildings!H638="","N/A",Buildings!H638)</f>
        <v>N/A</v>
      </c>
      <c r="J637" s="32" t="str">
        <f>IF(Buildings!I638="","N/A",Buildings!I638)</f>
        <v>N/A</v>
      </c>
      <c r="K637" s="362" t="str">
        <f>IF(AND(Buildings!B638="",Buildings!C638&lt;&gt;""),0,IF(Buildings!B638="","N/A",IF(ISNUMBER(Buildings!B638),Buildings!B638,0)))</f>
        <v>N/A</v>
      </c>
    </row>
    <row r="638" spans="2:11">
      <c r="B638" s="32" t="str">
        <f t="shared" si="19"/>
        <v>N/A</v>
      </c>
      <c r="C638" s="32" t="str">
        <f>IF(Buildings!C639="","N/A",Buildings!C639)</f>
        <v>N/A</v>
      </c>
      <c r="D638" s="32" t="str">
        <f>IF(Buildings!D639="","N/A",Buildings!D639)</f>
        <v>N/A</v>
      </c>
      <c r="E638" s="32" t="str">
        <f>IF(Buildings!E639="","N/A",Buildings!E639)</f>
        <v>N/A</v>
      </c>
      <c r="F638" s="32" t="str">
        <f>IF(Buildings!F639="","N/A",Buildings!F639)</f>
        <v>N/A</v>
      </c>
      <c r="G638" s="32" t="str">
        <f>IF(Buildings!G639="","N/A",Buildings!G639)</f>
        <v>N/A</v>
      </c>
      <c r="H638" s="32" t="str">
        <f t="shared" si="18"/>
        <v>N/A</v>
      </c>
      <c r="I638" s="32" t="str">
        <f>IF(Buildings!H639="","N/A",Buildings!H639)</f>
        <v>N/A</v>
      </c>
      <c r="J638" s="32" t="str">
        <f>IF(Buildings!I639="","N/A",Buildings!I639)</f>
        <v>N/A</v>
      </c>
      <c r="K638" s="362" t="str">
        <f>IF(AND(Buildings!B639="",Buildings!C639&lt;&gt;""),0,IF(Buildings!B639="","N/A",IF(ISNUMBER(Buildings!B639),Buildings!B639,0)))</f>
        <v>N/A</v>
      </c>
    </row>
    <row r="639" spans="2:11">
      <c r="B639" s="32" t="str">
        <f t="shared" si="19"/>
        <v>N/A</v>
      </c>
      <c r="C639" s="32" t="str">
        <f>IF(Buildings!C640="","N/A",Buildings!C640)</f>
        <v>N/A</v>
      </c>
      <c r="D639" s="32" t="str">
        <f>IF(Buildings!D640="","N/A",Buildings!D640)</f>
        <v>N/A</v>
      </c>
      <c r="E639" s="32" t="str">
        <f>IF(Buildings!E640="","N/A",Buildings!E640)</f>
        <v>N/A</v>
      </c>
      <c r="F639" s="32" t="str">
        <f>IF(Buildings!F640="","N/A",Buildings!F640)</f>
        <v>N/A</v>
      </c>
      <c r="G639" s="32" t="str">
        <f>IF(Buildings!G640="","N/A",Buildings!G640)</f>
        <v>N/A</v>
      </c>
      <c r="H639" s="32" t="str">
        <f t="shared" si="18"/>
        <v>N/A</v>
      </c>
      <c r="I639" s="32" t="str">
        <f>IF(Buildings!H640="","N/A",Buildings!H640)</f>
        <v>N/A</v>
      </c>
      <c r="J639" s="32" t="str">
        <f>IF(Buildings!I640="","N/A",Buildings!I640)</f>
        <v>N/A</v>
      </c>
      <c r="K639" s="362" t="str">
        <f>IF(AND(Buildings!B640="",Buildings!C640&lt;&gt;""),0,IF(Buildings!B640="","N/A",IF(ISNUMBER(Buildings!B640),Buildings!B640,0)))</f>
        <v>N/A</v>
      </c>
    </row>
    <row r="640" spans="2:11">
      <c r="B640" s="32" t="str">
        <f t="shared" si="19"/>
        <v>N/A</v>
      </c>
      <c r="C640" s="32" t="str">
        <f>IF(Buildings!C641="","N/A",Buildings!C641)</f>
        <v>N/A</v>
      </c>
      <c r="D640" s="32" t="str">
        <f>IF(Buildings!D641="","N/A",Buildings!D641)</f>
        <v>N/A</v>
      </c>
      <c r="E640" s="32" t="str">
        <f>IF(Buildings!E641="","N/A",Buildings!E641)</f>
        <v>N/A</v>
      </c>
      <c r="F640" s="32" t="str">
        <f>IF(Buildings!F641="","N/A",Buildings!F641)</f>
        <v>N/A</v>
      </c>
      <c r="G640" s="32" t="str">
        <f>IF(Buildings!G641="","N/A",Buildings!G641)</f>
        <v>N/A</v>
      </c>
      <c r="H640" s="32" t="str">
        <f t="shared" si="18"/>
        <v>N/A</v>
      </c>
      <c r="I640" s="32" t="str">
        <f>IF(Buildings!H641="","N/A",Buildings!H641)</f>
        <v>N/A</v>
      </c>
      <c r="J640" s="32" t="str">
        <f>IF(Buildings!I641="","N/A",Buildings!I641)</f>
        <v>N/A</v>
      </c>
      <c r="K640" s="362" t="str">
        <f>IF(AND(Buildings!B641="",Buildings!C641&lt;&gt;""),0,IF(Buildings!B641="","N/A",IF(ISNUMBER(Buildings!B641),Buildings!B641,0)))</f>
        <v>N/A</v>
      </c>
    </row>
    <row r="641" spans="2:11">
      <c r="B641" s="32" t="str">
        <f t="shared" si="19"/>
        <v>N/A</v>
      </c>
      <c r="C641" s="32" t="str">
        <f>IF(Buildings!C642="","N/A",Buildings!C642)</f>
        <v>N/A</v>
      </c>
      <c r="D641" s="32" t="str">
        <f>IF(Buildings!D642="","N/A",Buildings!D642)</f>
        <v>N/A</v>
      </c>
      <c r="E641" s="32" t="str">
        <f>IF(Buildings!E642="","N/A",Buildings!E642)</f>
        <v>N/A</v>
      </c>
      <c r="F641" s="32" t="str">
        <f>IF(Buildings!F642="","N/A",Buildings!F642)</f>
        <v>N/A</v>
      </c>
      <c r="G641" s="32" t="str">
        <f>IF(Buildings!G642="","N/A",Buildings!G642)</f>
        <v>N/A</v>
      </c>
      <c r="H641" s="32" t="str">
        <f t="shared" si="18"/>
        <v>N/A</v>
      </c>
      <c r="I641" s="32" t="str">
        <f>IF(Buildings!H642="","N/A",Buildings!H642)</f>
        <v>N/A</v>
      </c>
      <c r="J641" s="32" t="str">
        <f>IF(Buildings!I642="","N/A",Buildings!I642)</f>
        <v>N/A</v>
      </c>
      <c r="K641" s="362" t="str">
        <f>IF(AND(Buildings!B642="",Buildings!C642&lt;&gt;""),0,IF(Buildings!B642="","N/A",IF(ISNUMBER(Buildings!B642),Buildings!B642,0)))</f>
        <v>N/A</v>
      </c>
    </row>
    <row r="642" spans="2:11">
      <c r="B642" s="32" t="str">
        <f t="shared" si="19"/>
        <v>N/A</v>
      </c>
      <c r="C642" s="32" t="str">
        <f>IF(Buildings!C643="","N/A",Buildings!C643)</f>
        <v>N/A</v>
      </c>
      <c r="D642" s="32" t="str">
        <f>IF(Buildings!D643="","N/A",Buildings!D643)</f>
        <v>N/A</v>
      </c>
      <c r="E642" s="32" t="str">
        <f>IF(Buildings!E643="","N/A",Buildings!E643)</f>
        <v>N/A</v>
      </c>
      <c r="F642" s="32" t="str">
        <f>IF(Buildings!F643="","N/A",Buildings!F643)</f>
        <v>N/A</v>
      </c>
      <c r="G642" s="32" t="str">
        <f>IF(Buildings!G643="","N/A",Buildings!G643)</f>
        <v>N/A</v>
      </c>
      <c r="H642" s="32" t="str">
        <f t="shared" ref="H642:H705" si="20">IF(B642="N/A","N/A",UPPER(TRIM(ProbuildName)))</f>
        <v>N/A</v>
      </c>
      <c r="I642" s="32" t="str">
        <f>IF(Buildings!H643="","N/A",Buildings!H643)</f>
        <v>N/A</v>
      </c>
      <c r="J642" s="32" t="str">
        <f>IF(Buildings!I643="","N/A",Buildings!I643)</f>
        <v>N/A</v>
      </c>
      <c r="K642" s="362" t="str">
        <f>IF(AND(Buildings!B643="",Buildings!C643&lt;&gt;""),0,IF(Buildings!B643="","N/A",IF(ISNUMBER(Buildings!B643),Buildings!B643,0)))</f>
        <v>N/A</v>
      </c>
    </row>
    <row r="643" spans="2:11">
      <c r="B643" s="32" t="str">
        <f t="shared" ref="B643:B706" si="21">IF(K643="N/A","N/A","")</f>
        <v>N/A</v>
      </c>
      <c r="C643" s="32" t="str">
        <f>IF(Buildings!C644="","N/A",Buildings!C644)</f>
        <v>N/A</v>
      </c>
      <c r="D643" s="32" t="str">
        <f>IF(Buildings!D644="","N/A",Buildings!D644)</f>
        <v>N/A</v>
      </c>
      <c r="E643" s="32" t="str">
        <f>IF(Buildings!E644="","N/A",Buildings!E644)</f>
        <v>N/A</v>
      </c>
      <c r="F643" s="32" t="str">
        <f>IF(Buildings!F644="","N/A",Buildings!F644)</f>
        <v>N/A</v>
      </c>
      <c r="G643" s="32" t="str">
        <f>IF(Buildings!G644="","N/A",Buildings!G644)</f>
        <v>N/A</v>
      </c>
      <c r="H643" s="32" t="str">
        <f t="shared" si="20"/>
        <v>N/A</v>
      </c>
      <c r="I643" s="32" t="str">
        <f>IF(Buildings!H644="","N/A",Buildings!H644)</f>
        <v>N/A</v>
      </c>
      <c r="J643" s="32" t="str">
        <f>IF(Buildings!I644="","N/A",Buildings!I644)</f>
        <v>N/A</v>
      </c>
      <c r="K643" s="362" t="str">
        <f>IF(AND(Buildings!B644="",Buildings!C644&lt;&gt;""),0,IF(Buildings!B644="","N/A",IF(ISNUMBER(Buildings!B644),Buildings!B644,0)))</f>
        <v>N/A</v>
      </c>
    </row>
    <row r="644" spans="2:11">
      <c r="B644" s="32" t="str">
        <f t="shared" si="21"/>
        <v>N/A</v>
      </c>
      <c r="C644" s="32" t="str">
        <f>IF(Buildings!C645="","N/A",Buildings!C645)</f>
        <v>N/A</v>
      </c>
      <c r="D644" s="32" t="str">
        <f>IF(Buildings!D645="","N/A",Buildings!D645)</f>
        <v>N/A</v>
      </c>
      <c r="E644" s="32" t="str">
        <f>IF(Buildings!E645="","N/A",Buildings!E645)</f>
        <v>N/A</v>
      </c>
      <c r="F644" s="32" t="str">
        <f>IF(Buildings!F645="","N/A",Buildings!F645)</f>
        <v>N/A</v>
      </c>
      <c r="G644" s="32" t="str">
        <f>IF(Buildings!G645="","N/A",Buildings!G645)</f>
        <v>N/A</v>
      </c>
      <c r="H644" s="32" t="str">
        <f t="shared" si="20"/>
        <v>N/A</v>
      </c>
      <c r="I644" s="32" t="str">
        <f>IF(Buildings!H645="","N/A",Buildings!H645)</f>
        <v>N/A</v>
      </c>
      <c r="J644" s="32" t="str">
        <f>IF(Buildings!I645="","N/A",Buildings!I645)</f>
        <v>N/A</v>
      </c>
      <c r="K644" s="362" t="str">
        <f>IF(AND(Buildings!B645="",Buildings!C645&lt;&gt;""),0,IF(Buildings!B645="","N/A",IF(ISNUMBER(Buildings!B645),Buildings!B645,0)))</f>
        <v>N/A</v>
      </c>
    </row>
    <row r="645" spans="2:11">
      <c r="B645" s="32" t="str">
        <f t="shared" si="21"/>
        <v>N/A</v>
      </c>
      <c r="C645" s="32" t="str">
        <f>IF(Buildings!C646="","N/A",Buildings!C646)</f>
        <v>N/A</v>
      </c>
      <c r="D645" s="32" t="str">
        <f>IF(Buildings!D646="","N/A",Buildings!D646)</f>
        <v>N/A</v>
      </c>
      <c r="E645" s="32" t="str">
        <f>IF(Buildings!E646="","N/A",Buildings!E646)</f>
        <v>N/A</v>
      </c>
      <c r="F645" s="32" t="str">
        <f>IF(Buildings!F646="","N/A",Buildings!F646)</f>
        <v>N/A</v>
      </c>
      <c r="G645" s="32" t="str">
        <f>IF(Buildings!G646="","N/A",Buildings!G646)</f>
        <v>N/A</v>
      </c>
      <c r="H645" s="32" t="str">
        <f t="shared" si="20"/>
        <v>N/A</v>
      </c>
      <c r="I645" s="32" t="str">
        <f>IF(Buildings!H646="","N/A",Buildings!H646)</f>
        <v>N/A</v>
      </c>
      <c r="J645" s="32" t="str">
        <f>IF(Buildings!I646="","N/A",Buildings!I646)</f>
        <v>N/A</v>
      </c>
      <c r="K645" s="362" t="str">
        <f>IF(AND(Buildings!B646="",Buildings!C646&lt;&gt;""),0,IF(Buildings!B646="","N/A",IF(ISNUMBER(Buildings!B646),Buildings!B646,0)))</f>
        <v>N/A</v>
      </c>
    </row>
    <row r="646" spans="2:11">
      <c r="B646" s="32" t="str">
        <f t="shared" si="21"/>
        <v>N/A</v>
      </c>
      <c r="C646" s="32" t="str">
        <f>IF(Buildings!C647="","N/A",Buildings!C647)</f>
        <v>N/A</v>
      </c>
      <c r="D646" s="32" t="str">
        <f>IF(Buildings!D647="","N/A",Buildings!D647)</f>
        <v>N/A</v>
      </c>
      <c r="E646" s="32" t="str">
        <f>IF(Buildings!E647="","N/A",Buildings!E647)</f>
        <v>N/A</v>
      </c>
      <c r="F646" s="32" t="str">
        <f>IF(Buildings!F647="","N/A",Buildings!F647)</f>
        <v>N/A</v>
      </c>
      <c r="G646" s="32" t="str">
        <f>IF(Buildings!G647="","N/A",Buildings!G647)</f>
        <v>N/A</v>
      </c>
      <c r="H646" s="32" t="str">
        <f t="shared" si="20"/>
        <v>N/A</v>
      </c>
      <c r="I646" s="32" t="str">
        <f>IF(Buildings!H647="","N/A",Buildings!H647)</f>
        <v>N/A</v>
      </c>
      <c r="J646" s="32" t="str">
        <f>IF(Buildings!I647="","N/A",Buildings!I647)</f>
        <v>N/A</v>
      </c>
      <c r="K646" s="362" t="str">
        <f>IF(AND(Buildings!B647="",Buildings!C647&lt;&gt;""),0,IF(Buildings!B647="","N/A",IF(ISNUMBER(Buildings!B647),Buildings!B647,0)))</f>
        <v>N/A</v>
      </c>
    </row>
    <row r="647" spans="2:11">
      <c r="B647" s="32" t="str">
        <f t="shared" si="21"/>
        <v>N/A</v>
      </c>
      <c r="C647" s="32" t="str">
        <f>IF(Buildings!C648="","N/A",Buildings!C648)</f>
        <v>N/A</v>
      </c>
      <c r="D647" s="32" t="str">
        <f>IF(Buildings!D648="","N/A",Buildings!D648)</f>
        <v>N/A</v>
      </c>
      <c r="E647" s="32" t="str">
        <f>IF(Buildings!E648="","N/A",Buildings!E648)</f>
        <v>N/A</v>
      </c>
      <c r="F647" s="32" t="str">
        <f>IF(Buildings!F648="","N/A",Buildings!F648)</f>
        <v>N/A</v>
      </c>
      <c r="G647" s="32" t="str">
        <f>IF(Buildings!G648="","N/A",Buildings!G648)</f>
        <v>N/A</v>
      </c>
      <c r="H647" s="32" t="str">
        <f t="shared" si="20"/>
        <v>N/A</v>
      </c>
      <c r="I647" s="32" t="str">
        <f>IF(Buildings!H648="","N/A",Buildings!H648)</f>
        <v>N/A</v>
      </c>
      <c r="J647" s="32" t="str">
        <f>IF(Buildings!I648="","N/A",Buildings!I648)</f>
        <v>N/A</v>
      </c>
      <c r="K647" s="362" t="str">
        <f>IF(AND(Buildings!B648="",Buildings!C648&lt;&gt;""),0,IF(Buildings!B648="","N/A",IF(ISNUMBER(Buildings!B648),Buildings!B648,0)))</f>
        <v>N/A</v>
      </c>
    </row>
    <row r="648" spans="2:11">
      <c r="B648" s="32" t="str">
        <f t="shared" si="21"/>
        <v>N/A</v>
      </c>
      <c r="C648" s="32" t="str">
        <f>IF(Buildings!C649="","N/A",Buildings!C649)</f>
        <v>N/A</v>
      </c>
      <c r="D648" s="32" t="str">
        <f>IF(Buildings!D649="","N/A",Buildings!D649)</f>
        <v>N/A</v>
      </c>
      <c r="E648" s="32" t="str">
        <f>IF(Buildings!E649="","N/A",Buildings!E649)</f>
        <v>N/A</v>
      </c>
      <c r="F648" s="32" t="str">
        <f>IF(Buildings!F649="","N/A",Buildings!F649)</f>
        <v>N/A</v>
      </c>
      <c r="G648" s="32" t="str">
        <f>IF(Buildings!G649="","N/A",Buildings!G649)</f>
        <v>N/A</v>
      </c>
      <c r="H648" s="32" t="str">
        <f t="shared" si="20"/>
        <v>N/A</v>
      </c>
      <c r="I648" s="32" t="str">
        <f>IF(Buildings!H649="","N/A",Buildings!H649)</f>
        <v>N/A</v>
      </c>
      <c r="J648" s="32" t="str">
        <f>IF(Buildings!I649="","N/A",Buildings!I649)</f>
        <v>N/A</v>
      </c>
      <c r="K648" s="362" t="str">
        <f>IF(AND(Buildings!B649="",Buildings!C649&lt;&gt;""),0,IF(Buildings!B649="","N/A",IF(ISNUMBER(Buildings!B649),Buildings!B649,0)))</f>
        <v>N/A</v>
      </c>
    </row>
    <row r="649" spans="2:11">
      <c r="B649" s="32" t="str">
        <f t="shared" si="21"/>
        <v>N/A</v>
      </c>
      <c r="C649" s="32" t="str">
        <f>IF(Buildings!C650="","N/A",Buildings!C650)</f>
        <v>N/A</v>
      </c>
      <c r="D649" s="32" t="str">
        <f>IF(Buildings!D650="","N/A",Buildings!D650)</f>
        <v>N/A</v>
      </c>
      <c r="E649" s="32" t="str">
        <f>IF(Buildings!E650="","N/A",Buildings!E650)</f>
        <v>N/A</v>
      </c>
      <c r="F649" s="32" t="str">
        <f>IF(Buildings!F650="","N/A",Buildings!F650)</f>
        <v>N/A</v>
      </c>
      <c r="G649" s="32" t="str">
        <f>IF(Buildings!G650="","N/A",Buildings!G650)</f>
        <v>N/A</v>
      </c>
      <c r="H649" s="32" t="str">
        <f t="shared" si="20"/>
        <v>N/A</v>
      </c>
      <c r="I649" s="32" t="str">
        <f>IF(Buildings!H650="","N/A",Buildings!H650)</f>
        <v>N/A</v>
      </c>
      <c r="J649" s="32" t="str">
        <f>IF(Buildings!I650="","N/A",Buildings!I650)</f>
        <v>N/A</v>
      </c>
      <c r="K649" s="362" t="str">
        <f>IF(AND(Buildings!B650="",Buildings!C650&lt;&gt;""),0,IF(Buildings!B650="","N/A",IF(ISNUMBER(Buildings!B650),Buildings!B650,0)))</f>
        <v>N/A</v>
      </c>
    </row>
    <row r="650" spans="2:11">
      <c r="B650" s="32" t="str">
        <f t="shared" si="21"/>
        <v>N/A</v>
      </c>
      <c r="C650" s="32" t="str">
        <f>IF(Buildings!C651="","N/A",Buildings!C651)</f>
        <v>N/A</v>
      </c>
      <c r="D650" s="32" t="str">
        <f>IF(Buildings!D651="","N/A",Buildings!D651)</f>
        <v>N/A</v>
      </c>
      <c r="E650" s="32" t="str">
        <f>IF(Buildings!E651="","N/A",Buildings!E651)</f>
        <v>N/A</v>
      </c>
      <c r="F650" s="32" t="str">
        <f>IF(Buildings!F651="","N/A",Buildings!F651)</f>
        <v>N/A</v>
      </c>
      <c r="G650" s="32" t="str">
        <f>IF(Buildings!G651="","N/A",Buildings!G651)</f>
        <v>N/A</v>
      </c>
      <c r="H650" s="32" t="str">
        <f t="shared" si="20"/>
        <v>N/A</v>
      </c>
      <c r="I650" s="32" t="str">
        <f>IF(Buildings!H651="","N/A",Buildings!H651)</f>
        <v>N/A</v>
      </c>
      <c r="J650" s="32" t="str">
        <f>IF(Buildings!I651="","N/A",Buildings!I651)</f>
        <v>N/A</v>
      </c>
      <c r="K650" s="362" t="str">
        <f>IF(AND(Buildings!B651="",Buildings!C651&lt;&gt;""),0,IF(Buildings!B651="","N/A",IF(ISNUMBER(Buildings!B651),Buildings!B651,0)))</f>
        <v>N/A</v>
      </c>
    </row>
    <row r="651" spans="2:11">
      <c r="B651" s="32" t="str">
        <f t="shared" si="21"/>
        <v>N/A</v>
      </c>
      <c r="C651" s="32" t="str">
        <f>IF(Buildings!C652="","N/A",Buildings!C652)</f>
        <v>N/A</v>
      </c>
      <c r="D651" s="32" t="str">
        <f>IF(Buildings!D652="","N/A",Buildings!D652)</f>
        <v>N/A</v>
      </c>
      <c r="E651" s="32" t="str">
        <f>IF(Buildings!E652="","N/A",Buildings!E652)</f>
        <v>N/A</v>
      </c>
      <c r="F651" s="32" t="str">
        <f>IF(Buildings!F652="","N/A",Buildings!F652)</f>
        <v>N/A</v>
      </c>
      <c r="G651" s="32" t="str">
        <f>IF(Buildings!G652="","N/A",Buildings!G652)</f>
        <v>N/A</v>
      </c>
      <c r="H651" s="32" t="str">
        <f t="shared" si="20"/>
        <v>N/A</v>
      </c>
      <c r="I651" s="32" t="str">
        <f>IF(Buildings!H652="","N/A",Buildings!H652)</f>
        <v>N/A</v>
      </c>
      <c r="J651" s="32" t="str">
        <f>IF(Buildings!I652="","N/A",Buildings!I652)</f>
        <v>N/A</v>
      </c>
      <c r="K651" s="362" t="str">
        <f>IF(AND(Buildings!B652="",Buildings!C652&lt;&gt;""),0,IF(Buildings!B652="","N/A",IF(ISNUMBER(Buildings!B652),Buildings!B652,0)))</f>
        <v>N/A</v>
      </c>
    </row>
    <row r="652" spans="2:11">
      <c r="B652" s="32" t="str">
        <f t="shared" si="21"/>
        <v>N/A</v>
      </c>
      <c r="C652" s="32" t="str">
        <f>IF(Buildings!C653="","N/A",Buildings!C653)</f>
        <v>N/A</v>
      </c>
      <c r="D652" s="32" t="str">
        <f>IF(Buildings!D653="","N/A",Buildings!D653)</f>
        <v>N/A</v>
      </c>
      <c r="E652" s="32" t="str">
        <f>IF(Buildings!E653="","N/A",Buildings!E653)</f>
        <v>N/A</v>
      </c>
      <c r="F652" s="32" t="str">
        <f>IF(Buildings!F653="","N/A",Buildings!F653)</f>
        <v>N/A</v>
      </c>
      <c r="G652" s="32" t="str">
        <f>IF(Buildings!G653="","N/A",Buildings!G653)</f>
        <v>N/A</v>
      </c>
      <c r="H652" s="32" t="str">
        <f t="shared" si="20"/>
        <v>N/A</v>
      </c>
      <c r="I652" s="32" t="str">
        <f>IF(Buildings!H653="","N/A",Buildings!H653)</f>
        <v>N/A</v>
      </c>
      <c r="J652" s="32" t="str">
        <f>IF(Buildings!I653="","N/A",Buildings!I653)</f>
        <v>N/A</v>
      </c>
      <c r="K652" s="362" t="str">
        <f>IF(AND(Buildings!B653="",Buildings!C653&lt;&gt;""),0,IF(Buildings!B653="","N/A",IF(ISNUMBER(Buildings!B653),Buildings!B653,0)))</f>
        <v>N/A</v>
      </c>
    </row>
    <row r="653" spans="2:11">
      <c r="B653" s="32" t="str">
        <f t="shared" si="21"/>
        <v>N/A</v>
      </c>
      <c r="C653" s="32" t="str">
        <f>IF(Buildings!C654="","N/A",Buildings!C654)</f>
        <v>N/A</v>
      </c>
      <c r="D653" s="32" t="str">
        <f>IF(Buildings!D654="","N/A",Buildings!D654)</f>
        <v>N/A</v>
      </c>
      <c r="E653" s="32" t="str">
        <f>IF(Buildings!E654="","N/A",Buildings!E654)</f>
        <v>N/A</v>
      </c>
      <c r="F653" s="32" t="str">
        <f>IF(Buildings!F654="","N/A",Buildings!F654)</f>
        <v>N/A</v>
      </c>
      <c r="G653" s="32" t="str">
        <f>IF(Buildings!G654="","N/A",Buildings!G654)</f>
        <v>N/A</v>
      </c>
      <c r="H653" s="32" t="str">
        <f t="shared" si="20"/>
        <v>N/A</v>
      </c>
      <c r="I653" s="32" t="str">
        <f>IF(Buildings!H654="","N/A",Buildings!H654)</f>
        <v>N/A</v>
      </c>
      <c r="J653" s="32" t="str">
        <f>IF(Buildings!I654="","N/A",Buildings!I654)</f>
        <v>N/A</v>
      </c>
      <c r="K653" s="362" t="str">
        <f>IF(AND(Buildings!B654="",Buildings!C654&lt;&gt;""),0,IF(Buildings!B654="","N/A",IF(ISNUMBER(Buildings!B654),Buildings!B654,0)))</f>
        <v>N/A</v>
      </c>
    </row>
    <row r="654" spans="2:11">
      <c r="B654" s="32" t="str">
        <f t="shared" si="21"/>
        <v>N/A</v>
      </c>
      <c r="C654" s="32" t="str">
        <f>IF(Buildings!C655="","N/A",Buildings!C655)</f>
        <v>N/A</v>
      </c>
      <c r="D654" s="32" t="str">
        <f>IF(Buildings!D655="","N/A",Buildings!D655)</f>
        <v>N/A</v>
      </c>
      <c r="E654" s="32" t="str">
        <f>IF(Buildings!E655="","N/A",Buildings!E655)</f>
        <v>N/A</v>
      </c>
      <c r="F654" s="32" t="str">
        <f>IF(Buildings!F655="","N/A",Buildings!F655)</f>
        <v>N/A</v>
      </c>
      <c r="G654" s="32" t="str">
        <f>IF(Buildings!G655="","N/A",Buildings!G655)</f>
        <v>N/A</v>
      </c>
      <c r="H654" s="32" t="str">
        <f t="shared" si="20"/>
        <v>N/A</v>
      </c>
      <c r="I654" s="32" t="str">
        <f>IF(Buildings!H655="","N/A",Buildings!H655)</f>
        <v>N/A</v>
      </c>
      <c r="J654" s="32" t="str">
        <f>IF(Buildings!I655="","N/A",Buildings!I655)</f>
        <v>N/A</v>
      </c>
      <c r="K654" s="362" t="str">
        <f>IF(AND(Buildings!B655="",Buildings!C655&lt;&gt;""),0,IF(Buildings!B655="","N/A",IF(ISNUMBER(Buildings!B655),Buildings!B655,0)))</f>
        <v>N/A</v>
      </c>
    </row>
    <row r="655" spans="2:11">
      <c r="B655" s="32" t="str">
        <f t="shared" si="21"/>
        <v>N/A</v>
      </c>
      <c r="C655" s="32" t="str">
        <f>IF(Buildings!C656="","N/A",Buildings!C656)</f>
        <v>N/A</v>
      </c>
      <c r="D655" s="32" t="str">
        <f>IF(Buildings!D656="","N/A",Buildings!D656)</f>
        <v>N/A</v>
      </c>
      <c r="E655" s="32" t="str">
        <f>IF(Buildings!E656="","N/A",Buildings!E656)</f>
        <v>N/A</v>
      </c>
      <c r="F655" s="32" t="str">
        <f>IF(Buildings!F656="","N/A",Buildings!F656)</f>
        <v>N/A</v>
      </c>
      <c r="G655" s="32" t="str">
        <f>IF(Buildings!G656="","N/A",Buildings!G656)</f>
        <v>N/A</v>
      </c>
      <c r="H655" s="32" t="str">
        <f t="shared" si="20"/>
        <v>N/A</v>
      </c>
      <c r="I655" s="32" t="str">
        <f>IF(Buildings!H656="","N/A",Buildings!H656)</f>
        <v>N/A</v>
      </c>
      <c r="J655" s="32" t="str">
        <f>IF(Buildings!I656="","N/A",Buildings!I656)</f>
        <v>N/A</v>
      </c>
      <c r="K655" s="362" t="str">
        <f>IF(AND(Buildings!B656="",Buildings!C656&lt;&gt;""),0,IF(Buildings!B656="","N/A",IF(ISNUMBER(Buildings!B656),Buildings!B656,0)))</f>
        <v>N/A</v>
      </c>
    </row>
    <row r="656" spans="2:11">
      <c r="B656" s="32" t="str">
        <f t="shared" si="21"/>
        <v>N/A</v>
      </c>
      <c r="C656" s="32" t="str">
        <f>IF(Buildings!C657="","N/A",Buildings!C657)</f>
        <v>N/A</v>
      </c>
      <c r="D656" s="32" t="str">
        <f>IF(Buildings!D657="","N/A",Buildings!D657)</f>
        <v>N/A</v>
      </c>
      <c r="E656" s="32" t="str">
        <f>IF(Buildings!E657="","N/A",Buildings!E657)</f>
        <v>N/A</v>
      </c>
      <c r="F656" s="32" t="str">
        <f>IF(Buildings!F657="","N/A",Buildings!F657)</f>
        <v>N/A</v>
      </c>
      <c r="G656" s="32" t="str">
        <f>IF(Buildings!G657="","N/A",Buildings!G657)</f>
        <v>N/A</v>
      </c>
      <c r="H656" s="32" t="str">
        <f t="shared" si="20"/>
        <v>N/A</v>
      </c>
      <c r="I656" s="32" t="str">
        <f>IF(Buildings!H657="","N/A",Buildings!H657)</f>
        <v>N/A</v>
      </c>
      <c r="J656" s="32" t="str">
        <f>IF(Buildings!I657="","N/A",Buildings!I657)</f>
        <v>N/A</v>
      </c>
      <c r="K656" s="362" t="str">
        <f>IF(AND(Buildings!B657="",Buildings!C657&lt;&gt;""),0,IF(Buildings!B657="","N/A",IF(ISNUMBER(Buildings!B657),Buildings!B657,0)))</f>
        <v>N/A</v>
      </c>
    </row>
    <row r="657" spans="2:11">
      <c r="B657" s="32" t="str">
        <f t="shared" si="21"/>
        <v>N/A</v>
      </c>
      <c r="C657" s="32" t="str">
        <f>IF(Buildings!C658="","N/A",Buildings!C658)</f>
        <v>N/A</v>
      </c>
      <c r="D657" s="32" t="str">
        <f>IF(Buildings!D658="","N/A",Buildings!D658)</f>
        <v>N/A</v>
      </c>
      <c r="E657" s="32" t="str">
        <f>IF(Buildings!E658="","N/A",Buildings!E658)</f>
        <v>N/A</v>
      </c>
      <c r="F657" s="32" t="str">
        <f>IF(Buildings!F658="","N/A",Buildings!F658)</f>
        <v>N/A</v>
      </c>
      <c r="G657" s="32" t="str">
        <f>IF(Buildings!G658="","N/A",Buildings!G658)</f>
        <v>N/A</v>
      </c>
      <c r="H657" s="32" t="str">
        <f t="shared" si="20"/>
        <v>N/A</v>
      </c>
      <c r="I657" s="32" t="str">
        <f>IF(Buildings!H658="","N/A",Buildings!H658)</f>
        <v>N/A</v>
      </c>
      <c r="J657" s="32" t="str">
        <f>IF(Buildings!I658="","N/A",Buildings!I658)</f>
        <v>N/A</v>
      </c>
      <c r="K657" s="362" t="str">
        <f>IF(AND(Buildings!B658="",Buildings!C658&lt;&gt;""),0,IF(Buildings!B658="","N/A",IF(ISNUMBER(Buildings!B658),Buildings!B658,0)))</f>
        <v>N/A</v>
      </c>
    </row>
    <row r="658" spans="2:11">
      <c r="B658" s="32" t="str">
        <f t="shared" si="21"/>
        <v>N/A</v>
      </c>
      <c r="C658" s="32" t="str">
        <f>IF(Buildings!C659="","N/A",Buildings!C659)</f>
        <v>N/A</v>
      </c>
      <c r="D658" s="32" t="str">
        <f>IF(Buildings!D659="","N/A",Buildings!D659)</f>
        <v>N/A</v>
      </c>
      <c r="E658" s="32" t="str">
        <f>IF(Buildings!E659="","N/A",Buildings!E659)</f>
        <v>N/A</v>
      </c>
      <c r="F658" s="32" t="str">
        <f>IF(Buildings!F659="","N/A",Buildings!F659)</f>
        <v>N/A</v>
      </c>
      <c r="G658" s="32" t="str">
        <f>IF(Buildings!G659="","N/A",Buildings!G659)</f>
        <v>N/A</v>
      </c>
      <c r="H658" s="32" t="str">
        <f t="shared" si="20"/>
        <v>N/A</v>
      </c>
      <c r="I658" s="32" t="str">
        <f>IF(Buildings!H659="","N/A",Buildings!H659)</f>
        <v>N/A</v>
      </c>
      <c r="J658" s="32" t="str">
        <f>IF(Buildings!I659="","N/A",Buildings!I659)</f>
        <v>N/A</v>
      </c>
      <c r="K658" s="362" t="str">
        <f>IF(AND(Buildings!B659="",Buildings!C659&lt;&gt;""),0,IF(Buildings!B659="","N/A",IF(ISNUMBER(Buildings!B659),Buildings!B659,0)))</f>
        <v>N/A</v>
      </c>
    </row>
    <row r="659" spans="2:11">
      <c r="B659" s="32" t="str">
        <f t="shared" si="21"/>
        <v>N/A</v>
      </c>
      <c r="C659" s="32" t="str">
        <f>IF(Buildings!C660="","N/A",Buildings!C660)</f>
        <v>N/A</v>
      </c>
      <c r="D659" s="32" t="str">
        <f>IF(Buildings!D660="","N/A",Buildings!D660)</f>
        <v>N/A</v>
      </c>
      <c r="E659" s="32" t="str">
        <f>IF(Buildings!E660="","N/A",Buildings!E660)</f>
        <v>N/A</v>
      </c>
      <c r="F659" s="32" t="str">
        <f>IF(Buildings!F660="","N/A",Buildings!F660)</f>
        <v>N/A</v>
      </c>
      <c r="G659" s="32" t="str">
        <f>IF(Buildings!G660="","N/A",Buildings!G660)</f>
        <v>N/A</v>
      </c>
      <c r="H659" s="32" t="str">
        <f t="shared" si="20"/>
        <v>N/A</v>
      </c>
      <c r="I659" s="32" t="str">
        <f>IF(Buildings!H660="","N/A",Buildings!H660)</f>
        <v>N/A</v>
      </c>
      <c r="J659" s="32" t="str">
        <f>IF(Buildings!I660="","N/A",Buildings!I660)</f>
        <v>N/A</v>
      </c>
      <c r="K659" s="362" t="str">
        <f>IF(AND(Buildings!B660="",Buildings!C660&lt;&gt;""),0,IF(Buildings!B660="","N/A",IF(ISNUMBER(Buildings!B660),Buildings!B660,0)))</f>
        <v>N/A</v>
      </c>
    </row>
    <row r="660" spans="2:11">
      <c r="B660" s="32" t="str">
        <f t="shared" si="21"/>
        <v>N/A</v>
      </c>
      <c r="C660" s="32" t="str">
        <f>IF(Buildings!C661="","N/A",Buildings!C661)</f>
        <v>N/A</v>
      </c>
      <c r="D660" s="32" t="str">
        <f>IF(Buildings!D661="","N/A",Buildings!D661)</f>
        <v>N/A</v>
      </c>
      <c r="E660" s="32" t="str">
        <f>IF(Buildings!E661="","N/A",Buildings!E661)</f>
        <v>N/A</v>
      </c>
      <c r="F660" s="32" t="str">
        <f>IF(Buildings!F661="","N/A",Buildings!F661)</f>
        <v>N/A</v>
      </c>
      <c r="G660" s="32" t="str">
        <f>IF(Buildings!G661="","N/A",Buildings!G661)</f>
        <v>N/A</v>
      </c>
      <c r="H660" s="32" t="str">
        <f t="shared" si="20"/>
        <v>N/A</v>
      </c>
      <c r="I660" s="32" t="str">
        <f>IF(Buildings!H661="","N/A",Buildings!H661)</f>
        <v>N/A</v>
      </c>
      <c r="J660" s="32" t="str">
        <f>IF(Buildings!I661="","N/A",Buildings!I661)</f>
        <v>N/A</v>
      </c>
      <c r="K660" s="362" t="str">
        <f>IF(AND(Buildings!B661="",Buildings!C661&lt;&gt;""),0,IF(Buildings!B661="","N/A",IF(ISNUMBER(Buildings!B661),Buildings!B661,0)))</f>
        <v>N/A</v>
      </c>
    </row>
    <row r="661" spans="2:11">
      <c r="B661" s="32" t="str">
        <f t="shared" si="21"/>
        <v>N/A</v>
      </c>
      <c r="C661" s="32" t="str">
        <f>IF(Buildings!C662="","N/A",Buildings!C662)</f>
        <v>N/A</v>
      </c>
      <c r="D661" s="32" t="str">
        <f>IF(Buildings!D662="","N/A",Buildings!D662)</f>
        <v>N/A</v>
      </c>
      <c r="E661" s="32" t="str">
        <f>IF(Buildings!E662="","N/A",Buildings!E662)</f>
        <v>N/A</v>
      </c>
      <c r="F661" s="32" t="str">
        <f>IF(Buildings!F662="","N/A",Buildings!F662)</f>
        <v>N/A</v>
      </c>
      <c r="G661" s="32" t="str">
        <f>IF(Buildings!G662="","N/A",Buildings!G662)</f>
        <v>N/A</v>
      </c>
      <c r="H661" s="32" t="str">
        <f t="shared" si="20"/>
        <v>N/A</v>
      </c>
      <c r="I661" s="32" t="str">
        <f>IF(Buildings!H662="","N/A",Buildings!H662)</f>
        <v>N/A</v>
      </c>
      <c r="J661" s="32" t="str">
        <f>IF(Buildings!I662="","N/A",Buildings!I662)</f>
        <v>N/A</v>
      </c>
      <c r="K661" s="362" t="str">
        <f>IF(AND(Buildings!B662="",Buildings!C662&lt;&gt;""),0,IF(Buildings!B662="","N/A",IF(ISNUMBER(Buildings!B662),Buildings!B662,0)))</f>
        <v>N/A</v>
      </c>
    </row>
    <row r="662" spans="2:11">
      <c r="B662" s="32" t="str">
        <f t="shared" si="21"/>
        <v>N/A</v>
      </c>
      <c r="C662" s="32" t="str">
        <f>IF(Buildings!C663="","N/A",Buildings!C663)</f>
        <v>N/A</v>
      </c>
      <c r="D662" s="32" t="str">
        <f>IF(Buildings!D663="","N/A",Buildings!D663)</f>
        <v>N/A</v>
      </c>
      <c r="E662" s="32" t="str">
        <f>IF(Buildings!E663="","N/A",Buildings!E663)</f>
        <v>N/A</v>
      </c>
      <c r="F662" s="32" t="str">
        <f>IF(Buildings!F663="","N/A",Buildings!F663)</f>
        <v>N/A</v>
      </c>
      <c r="G662" s="32" t="str">
        <f>IF(Buildings!G663="","N/A",Buildings!G663)</f>
        <v>N/A</v>
      </c>
      <c r="H662" s="32" t="str">
        <f t="shared" si="20"/>
        <v>N/A</v>
      </c>
      <c r="I662" s="32" t="str">
        <f>IF(Buildings!H663="","N/A",Buildings!H663)</f>
        <v>N/A</v>
      </c>
      <c r="J662" s="32" t="str">
        <f>IF(Buildings!I663="","N/A",Buildings!I663)</f>
        <v>N/A</v>
      </c>
      <c r="K662" s="362" t="str">
        <f>IF(AND(Buildings!B663="",Buildings!C663&lt;&gt;""),0,IF(Buildings!B663="","N/A",IF(ISNUMBER(Buildings!B663),Buildings!B663,0)))</f>
        <v>N/A</v>
      </c>
    </row>
    <row r="663" spans="2:11">
      <c r="B663" s="32" t="str">
        <f t="shared" si="21"/>
        <v>N/A</v>
      </c>
      <c r="C663" s="32" t="str">
        <f>IF(Buildings!C664="","N/A",Buildings!C664)</f>
        <v>N/A</v>
      </c>
      <c r="D663" s="32" t="str">
        <f>IF(Buildings!D664="","N/A",Buildings!D664)</f>
        <v>N/A</v>
      </c>
      <c r="E663" s="32" t="str">
        <f>IF(Buildings!E664="","N/A",Buildings!E664)</f>
        <v>N/A</v>
      </c>
      <c r="F663" s="32" t="str">
        <f>IF(Buildings!F664="","N/A",Buildings!F664)</f>
        <v>N/A</v>
      </c>
      <c r="G663" s="32" t="str">
        <f>IF(Buildings!G664="","N/A",Buildings!G664)</f>
        <v>N/A</v>
      </c>
      <c r="H663" s="32" t="str">
        <f t="shared" si="20"/>
        <v>N/A</v>
      </c>
      <c r="I663" s="32" t="str">
        <f>IF(Buildings!H664="","N/A",Buildings!H664)</f>
        <v>N/A</v>
      </c>
      <c r="J663" s="32" t="str">
        <f>IF(Buildings!I664="","N/A",Buildings!I664)</f>
        <v>N/A</v>
      </c>
      <c r="K663" s="362" t="str">
        <f>IF(AND(Buildings!B664="",Buildings!C664&lt;&gt;""),0,IF(Buildings!B664="","N/A",IF(ISNUMBER(Buildings!B664),Buildings!B664,0)))</f>
        <v>N/A</v>
      </c>
    </row>
    <row r="664" spans="2:11">
      <c r="B664" s="32" t="str">
        <f t="shared" si="21"/>
        <v>N/A</v>
      </c>
      <c r="C664" s="32" t="str">
        <f>IF(Buildings!C665="","N/A",Buildings!C665)</f>
        <v>N/A</v>
      </c>
      <c r="D664" s="32" t="str">
        <f>IF(Buildings!D665="","N/A",Buildings!D665)</f>
        <v>N/A</v>
      </c>
      <c r="E664" s="32" t="str">
        <f>IF(Buildings!E665="","N/A",Buildings!E665)</f>
        <v>N/A</v>
      </c>
      <c r="F664" s="32" t="str">
        <f>IF(Buildings!F665="","N/A",Buildings!F665)</f>
        <v>N/A</v>
      </c>
      <c r="G664" s="32" t="str">
        <f>IF(Buildings!G665="","N/A",Buildings!G665)</f>
        <v>N/A</v>
      </c>
      <c r="H664" s="32" t="str">
        <f t="shared" si="20"/>
        <v>N/A</v>
      </c>
      <c r="I664" s="32" t="str">
        <f>IF(Buildings!H665="","N/A",Buildings!H665)</f>
        <v>N/A</v>
      </c>
      <c r="J664" s="32" t="str">
        <f>IF(Buildings!I665="","N/A",Buildings!I665)</f>
        <v>N/A</v>
      </c>
      <c r="K664" s="362" t="str">
        <f>IF(AND(Buildings!B665="",Buildings!C665&lt;&gt;""),0,IF(Buildings!B665="","N/A",IF(ISNUMBER(Buildings!B665),Buildings!B665,0)))</f>
        <v>N/A</v>
      </c>
    </row>
    <row r="665" spans="2:11">
      <c r="B665" s="32" t="str">
        <f t="shared" si="21"/>
        <v>N/A</v>
      </c>
      <c r="C665" s="32" t="str">
        <f>IF(Buildings!C666="","N/A",Buildings!C666)</f>
        <v>N/A</v>
      </c>
      <c r="D665" s="32" t="str">
        <f>IF(Buildings!D666="","N/A",Buildings!D666)</f>
        <v>N/A</v>
      </c>
      <c r="E665" s="32" t="str">
        <f>IF(Buildings!E666="","N/A",Buildings!E666)</f>
        <v>N/A</v>
      </c>
      <c r="F665" s="32" t="str">
        <f>IF(Buildings!F666="","N/A",Buildings!F666)</f>
        <v>N/A</v>
      </c>
      <c r="G665" s="32" t="str">
        <f>IF(Buildings!G666="","N/A",Buildings!G666)</f>
        <v>N/A</v>
      </c>
      <c r="H665" s="32" t="str">
        <f t="shared" si="20"/>
        <v>N/A</v>
      </c>
      <c r="I665" s="32" t="str">
        <f>IF(Buildings!H666="","N/A",Buildings!H666)</f>
        <v>N/A</v>
      </c>
      <c r="J665" s="32" t="str">
        <f>IF(Buildings!I666="","N/A",Buildings!I666)</f>
        <v>N/A</v>
      </c>
      <c r="K665" s="362" t="str">
        <f>IF(AND(Buildings!B666="",Buildings!C666&lt;&gt;""),0,IF(Buildings!B666="","N/A",IF(ISNUMBER(Buildings!B666),Buildings!B666,0)))</f>
        <v>N/A</v>
      </c>
    </row>
    <row r="666" spans="2:11">
      <c r="B666" s="32" t="str">
        <f t="shared" si="21"/>
        <v>N/A</v>
      </c>
      <c r="C666" s="32" t="str">
        <f>IF(Buildings!C667="","N/A",Buildings!C667)</f>
        <v>N/A</v>
      </c>
      <c r="D666" s="32" t="str">
        <f>IF(Buildings!D667="","N/A",Buildings!D667)</f>
        <v>N/A</v>
      </c>
      <c r="E666" s="32" t="str">
        <f>IF(Buildings!E667="","N/A",Buildings!E667)</f>
        <v>N/A</v>
      </c>
      <c r="F666" s="32" t="str">
        <f>IF(Buildings!F667="","N/A",Buildings!F667)</f>
        <v>N/A</v>
      </c>
      <c r="G666" s="32" t="str">
        <f>IF(Buildings!G667="","N/A",Buildings!G667)</f>
        <v>N/A</v>
      </c>
      <c r="H666" s="32" t="str">
        <f t="shared" si="20"/>
        <v>N/A</v>
      </c>
      <c r="I666" s="32" t="str">
        <f>IF(Buildings!H667="","N/A",Buildings!H667)</f>
        <v>N/A</v>
      </c>
      <c r="J666" s="32" t="str">
        <f>IF(Buildings!I667="","N/A",Buildings!I667)</f>
        <v>N/A</v>
      </c>
      <c r="K666" s="362" t="str">
        <f>IF(AND(Buildings!B667="",Buildings!C667&lt;&gt;""),0,IF(Buildings!B667="","N/A",IF(ISNUMBER(Buildings!B667),Buildings!B667,0)))</f>
        <v>N/A</v>
      </c>
    </row>
    <row r="667" spans="2:11">
      <c r="B667" s="32" t="str">
        <f t="shared" si="21"/>
        <v>N/A</v>
      </c>
      <c r="C667" s="32" t="str">
        <f>IF(Buildings!C668="","N/A",Buildings!C668)</f>
        <v>N/A</v>
      </c>
      <c r="D667" s="32" t="str">
        <f>IF(Buildings!D668="","N/A",Buildings!D668)</f>
        <v>N/A</v>
      </c>
      <c r="E667" s="32" t="str">
        <f>IF(Buildings!E668="","N/A",Buildings!E668)</f>
        <v>N/A</v>
      </c>
      <c r="F667" s="32" t="str">
        <f>IF(Buildings!F668="","N/A",Buildings!F668)</f>
        <v>N/A</v>
      </c>
      <c r="G667" s="32" t="str">
        <f>IF(Buildings!G668="","N/A",Buildings!G668)</f>
        <v>N/A</v>
      </c>
      <c r="H667" s="32" t="str">
        <f t="shared" si="20"/>
        <v>N/A</v>
      </c>
      <c r="I667" s="32" t="str">
        <f>IF(Buildings!H668="","N/A",Buildings!H668)</f>
        <v>N/A</v>
      </c>
      <c r="J667" s="32" t="str">
        <f>IF(Buildings!I668="","N/A",Buildings!I668)</f>
        <v>N/A</v>
      </c>
      <c r="K667" s="362" t="str">
        <f>IF(AND(Buildings!B668="",Buildings!C668&lt;&gt;""),0,IF(Buildings!B668="","N/A",IF(ISNUMBER(Buildings!B668),Buildings!B668,0)))</f>
        <v>N/A</v>
      </c>
    </row>
    <row r="668" spans="2:11">
      <c r="B668" s="32" t="str">
        <f t="shared" si="21"/>
        <v>N/A</v>
      </c>
      <c r="C668" s="32" t="str">
        <f>IF(Buildings!C669="","N/A",Buildings!C669)</f>
        <v>N/A</v>
      </c>
      <c r="D668" s="32" t="str">
        <f>IF(Buildings!D669="","N/A",Buildings!D669)</f>
        <v>N/A</v>
      </c>
      <c r="E668" s="32" t="str">
        <f>IF(Buildings!E669="","N/A",Buildings!E669)</f>
        <v>N/A</v>
      </c>
      <c r="F668" s="32" t="str">
        <f>IF(Buildings!F669="","N/A",Buildings!F669)</f>
        <v>N/A</v>
      </c>
      <c r="G668" s="32" t="str">
        <f>IF(Buildings!G669="","N/A",Buildings!G669)</f>
        <v>N/A</v>
      </c>
      <c r="H668" s="32" t="str">
        <f t="shared" si="20"/>
        <v>N/A</v>
      </c>
      <c r="I668" s="32" t="str">
        <f>IF(Buildings!H669="","N/A",Buildings!H669)</f>
        <v>N/A</v>
      </c>
      <c r="J668" s="32" t="str">
        <f>IF(Buildings!I669="","N/A",Buildings!I669)</f>
        <v>N/A</v>
      </c>
      <c r="K668" s="362" t="str">
        <f>IF(AND(Buildings!B669="",Buildings!C669&lt;&gt;""),0,IF(Buildings!B669="","N/A",IF(ISNUMBER(Buildings!B669),Buildings!B669,0)))</f>
        <v>N/A</v>
      </c>
    </row>
    <row r="669" spans="2:11">
      <c r="B669" s="32" t="str">
        <f t="shared" si="21"/>
        <v>N/A</v>
      </c>
      <c r="C669" s="32" t="str">
        <f>IF(Buildings!C670="","N/A",Buildings!C670)</f>
        <v>N/A</v>
      </c>
      <c r="D669" s="32" t="str">
        <f>IF(Buildings!D670="","N/A",Buildings!D670)</f>
        <v>N/A</v>
      </c>
      <c r="E669" s="32" t="str">
        <f>IF(Buildings!E670="","N/A",Buildings!E670)</f>
        <v>N/A</v>
      </c>
      <c r="F669" s="32" t="str">
        <f>IF(Buildings!F670="","N/A",Buildings!F670)</f>
        <v>N/A</v>
      </c>
      <c r="G669" s="32" t="str">
        <f>IF(Buildings!G670="","N/A",Buildings!G670)</f>
        <v>N/A</v>
      </c>
      <c r="H669" s="32" t="str">
        <f t="shared" si="20"/>
        <v>N/A</v>
      </c>
      <c r="I669" s="32" t="str">
        <f>IF(Buildings!H670="","N/A",Buildings!H670)</f>
        <v>N/A</v>
      </c>
      <c r="J669" s="32" t="str">
        <f>IF(Buildings!I670="","N/A",Buildings!I670)</f>
        <v>N/A</v>
      </c>
      <c r="K669" s="362" t="str">
        <f>IF(AND(Buildings!B670="",Buildings!C670&lt;&gt;""),0,IF(Buildings!B670="","N/A",IF(ISNUMBER(Buildings!B670),Buildings!B670,0)))</f>
        <v>N/A</v>
      </c>
    </row>
    <row r="670" spans="2:11">
      <c r="B670" s="32" t="str">
        <f t="shared" si="21"/>
        <v>N/A</v>
      </c>
      <c r="C670" s="32" t="str">
        <f>IF(Buildings!C671="","N/A",Buildings!C671)</f>
        <v>N/A</v>
      </c>
      <c r="D670" s="32" t="str">
        <f>IF(Buildings!D671="","N/A",Buildings!D671)</f>
        <v>N/A</v>
      </c>
      <c r="E670" s="32" t="str">
        <f>IF(Buildings!E671="","N/A",Buildings!E671)</f>
        <v>N/A</v>
      </c>
      <c r="F670" s="32" t="str">
        <f>IF(Buildings!F671="","N/A",Buildings!F671)</f>
        <v>N/A</v>
      </c>
      <c r="G670" s="32" t="str">
        <f>IF(Buildings!G671="","N/A",Buildings!G671)</f>
        <v>N/A</v>
      </c>
      <c r="H670" s="32" t="str">
        <f t="shared" si="20"/>
        <v>N/A</v>
      </c>
      <c r="I670" s="32" t="str">
        <f>IF(Buildings!H671="","N/A",Buildings!H671)</f>
        <v>N/A</v>
      </c>
      <c r="J670" s="32" t="str">
        <f>IF(Buildings!I671="","N/A",Buildings!I671)</f>
        <v>N/A</v>
      </c>
      <c r="K670" s="362" t="str">
        <f>IF(AND(Buildings!B671="",Buildings!C671&lt;&gt;""),0,IF(Buildings!B671="","N/A",IF(ISNUMBER(Buildings!B671),Buildings!B671,0)))</f>
        <v>N/A</v>
      </c>
    </row>
    <row r="671" spans="2:11">
      <c r="B671" s="32" t="str">
        <f t="shared" si="21"/>
        <v>N/A</v>
      </c>
      <c r="C671" s="32" t="str">
        <f>IF(Buildings!C672="","N/A",Buildings!C672)</f>
        <v>N/A</v>
      </c>
      <c r="D671" s="32" t="str">
        <f>IF(Buildings!D672="","N/A",Buildings!D672)</f>
        <v>N/A</v>
      </c>
      <c r="E671" s="32" t="str">
        <f>IF(Buildings!E672="","N/A",Buildings!E672)</f>
        <v>N/A</v>
      </c>
      <c r="F671" s="32" t="str">
        <f>IF(Buildings!F672="","N/A",Buildings!F672)</f>
        <v>N/A</v>
      </c>
      <c r="G671" s="32" t="str">
        <f>IF(Buildings!G672="","N/A",Buildings!G672)</f>
        <v>N/A</v>
      </c>
      <c r="H671" s="32" t="str">
        <f t="shared" si="20"/>
        <v>N/A</v>
      </c>
      <c r="I671" s="32" t="str">
        <f>IF(Buildings!H672="","N/A",Buildings!H672)</f>
        <v>N/A</v>
      </c>
      <c r="J671" s="32" t="str">
        <f>IF(Buildings!I672="","N/A",Buildings!I672)</f>
        <v>N/A</v>
      </c>
      <c r="K671" s="362" t="str">
        <f>IF(AND(Buildings!B672="",Buildings!C672&lt;&gt;""),0,IF(Buildings!B672="","N/A",IF(ISNUMBER(Buildings!B672),Buildings!B672,0)))</f>
        <v>N/A</v>
      </c>
    </row>
    <row r="672" spans="2:11">
      <c r="B672" s="32" t="str">
        <f t="shared" si="21"/>
        <v>N/A</v>
      </c>
      <c r="C672" s="32" t="str">
        <f>IF(Buildings!C673="","N/A",Buildings!C673)</f>
        <v>N/A</v>
      </c>
      <c r="D672" s="32" t="str">
        <f>IF(Buildings!D673="","N/A",Buildings!D673)</f>
        <v>N/A</v>
      </c>
      <c r="E672" s="32" t="str">
        <f>IF(Buildings!E673="","N/A",Buildings!E673)</f>
        <v>N/A</v>
      </c>
      <c r="F672" s="32" t="str">
        <f>IF(Buildings!F673="","N/A",Buildings!F673)</f>
        <v>N/A</v>
      </c>
      <c r="G672" s="32" t="str">
        <f>IF(Buildings!G673="","N/A",Buildings!G673)</f>
        <v>N/A</v>
      </c>
      <c r="H672" s="32" t="str">
        <f t="shared" si="20"/>
        <v>N/A</v>
      </c>
      <c r="I672" s="32" t="str">
        <f>IF(Buildings!H673="","N/A",Buildings!H673)</f>
        <v>N/A</v>
      </c>
      <c r="J672" s="32" t="str">
        <f>IF(Buildings!I673="","N/A",Buildings!I673)</f>
        <v>N/A</v>
      </c>
      <c r="K672" s="362" t="str">
        <f>IF(AND(Buildings!B673="",Buildings!C673&lt;&gt;""),0,IF(Buildings!B673="","N/A",IF(ISNUMBER(Buildings!B673),Buildings!B673,0)))</f>
        <v>N/A</v>
      </c>
    </row>
    <row r="673" spans="2:11">
      <c r="B673" s="32" t="str">
        <f t="shared" si="21"/>
        <v>N/A</v>
      </c>
      <c r="C673" s="32" t="str">
        <f>IF(Buildings!C674="","N/A",Buildings!C674)</f>
        <v>N/A</v>
      </c>
      <c r="D673" s="32" t="str">
        <f>IF(Buildings!D674="","N/A",Buildings!D674)</f>
        <v>N/A</v>
      </c>
      <c r="E673" s="32" t="str">
        <f>IF(Buildings!E674="","N/A",Buildings!E674)</f>
        <v>N/A</v>
      </c>
      <c r="F673" s="32" t="str">
        <f>IF(Buildings!F674="","N/A",Buildings!F674)</f>
        <v>N/A</v>
      </c>
      <c r="G673" s="32" t="str">
        <f>IF(Buildings!G674="","N/A",Buildings!G674)</f>
        <v>N/A</v>
      </c>
      <c r="H673" s="32" t="str">
        <f t="shared" si="20"/>
        <v>N/A</v>
      </c>
      <c r="I673" s="32" t="str">
        <f>IF(Buildings!H674="","N/A",Buildings!H674)</f>
        <v>N/A</v>
      </c>
      <c r="J673" s="32" t="str">
        <f>IF(Buildings!I674="","N/A",Buildings!I674)</f>
        <v>N/A</v>
      </c>
      <c r="K673" s="362" t="str">
        <f>IF(AND(Buildings!B674="",Buildings!C674&lt;&gt;""),0,IF(Buildings!B674="","N/A",IF(ISNUMBER(Buildings!B674),Buildings!B674,0)))</f>
        <v>N/A</v>
      </c>
    </row>
    <row r="674" spans="2:11">
      <c r="B674" s="32" t="str">
        <f t="shared" si="21"/>
        <v>N/A</v>
      </c>
      <c r="C674" s="32" t="str">
        <f>IF(Buildings!C675="","N/A",Buildings!C675)</f>
        <v>N/A</v>
      </c>
      <c r="D674" s="32" t="str">
        <f>IF(Buildings!D675="","N/A",Buildings!D675)</f>
        <v>N/A</v>
      </c>
      <c r="E674" s="32" t="str">
        <f>IF(Buildings!E675="","N/A",Buildings!E675)</f>
        <v>N/A</v>
      </c>
      <c r="F674" s="32" t="str">
        <f>IF(Buildings!F675="","N/A",Buildings!F675)</f>
        <v>N/A</v>
      </c>
      <c r="G674" s="32" t="str">
        <f>IF(Buildings!G675="","N/A",Buildings!G675)</f>
        <v>N/A</v>
      </c>
      <c r="H674" s="32" t="str">
        <f t="shared" si="20"/>
        <v>N/A</v>
      </c>
      <c r="I674" s="32" t="str">
        <f>IF(Buildings!H675="","N/A",Buildings!H675)</f>
        <v>N/A</v>
      </c>
      <c r="J674" s="32" t="str">
        <f>IF(Buildings!I675="","N/A",Buildings!I675)</f>
        <v>N/A</v>
      </c>
      <c r="K674" s="362" t="str">
        <f>IF(AND(Buildings!B675="",Buildings!C675&lt;&gt;""),0,IF(Buildings!B675="","N/A",IF(ISNUMBER(Buildings!B675),Buildings!B675,0)))</f>
        <v>N/A</v>
      </c>
    </row>
    <row r="675" spans="2:11">
      <c r="B675" s="32" t="str">
        <f t="shared" si="21"/>
        <v>N/A</v>
      </c>
      <c r="C675" s="32" t="str">
        <f>IF(Buildings!C676="","N/A",Buildings!C676)</f>
        <v>N/A</v>
      </c>
      <c r="D675" s="32" t="str">
        <f>IF(Buildings!D676="","N/A",Buildings!D676)</f>
        <v>N/A</v>
      </c>
      <c r="E675" s="32" t="str">
        <f>IF(Buildings!E676="","N/A",Buildings!E676)</f>
        <v>N/A</v>
      </c>
      <c r="F675" s="32" t="str">
        <f>IF(Buildings!F676="","N/A",Buildings!F676)</f>
        <v>N/A</v>
      </c>
      <c r="G675" s="32" t="str">
        <f>IF(Buildings!G676="","N/A",Buildings!G676)</f>
        <v>N/A</v>
      </c>
      <c r="H675" s="32" t="str">
        <f t="shared" si="20"/>
        <v>N/A</v>
      </c>
      <c r="I675" s="32" t="str">
        <f>IF(Buildings!H676="","N/A",Buildings!H676)</f>
        <v>N/A</v>
      </c>
      <c r="J675" s="32" t="str">
        <f>IF(Buildings!I676="","N/A",Buildings!I676)</f>
        <v>N/A</v>
      </c>
      <c r="K675" s="362" t="str">
        <f>IF(AND(Buildings!B676="",Buildings!C676&lt;&gt;""),0,IF(Buildings!B676="","N/A",IF(ISNUMBER(Buildings!B676),Buildings!B676,0)))</f>
        <v>N/A</v>
      </c>
    </row>
    <row r="676" spans="2:11">
      <c r="B676" s="32" t="str">
        <f t="shared" si="21"/>
        <v>N/A</v>
      </c>
      <c r="C676" s="32" t="str">
        <f>IF(Buildings!C677="","N/A",Buildings!C677)</f>
        <v>N/A</v>
      </c>
      <c r="D676" s="32" t="str">
        <f>IF(Buildings!D677="","N/A",Buildings!D677)</f>
        <v>N/A</v>
      </c>
      <c r="E676" s="32" t="str">
        <f>IF(Buildings!E677="","N/A",Buildings!E677)</f>
        <v>N/A</v>
      </c>
      <c r="F676" s="32" t="str">
        <f>IF(Buildings!F677="","N/A",Buildings!F677)</f>
        <v>N/A</v>
      </c>
      <c r="G676" s="32" t="str">
        <f>IF(Buildings!G677="","N/A",Buildings!G677)</f>
        <v>N/A</v>
      </c>
      <c r="H676" s="32" t="str">
        <f t="shared" si="20"/>
        <v>N/A</v>
      </c>
      <c r="I676" s="32" t="str">
        <f>IF(Buildings!H677="","N/A",Buildings!H677)</f>
        <v>N/A</v>
      </c>
      <c r="J676" s="32" t="str">
        <f>IF(Buildings!I677="","N/A",Buildings!I677)</f>
        <v>N/A</v>
      </c>
      <c r="K676" s="362" t="str">
        <f>IF(AND(Buildings!B677="",Buildings!C677&lt;&gt;""),0,IF(Buildings!B677="","N/A",IF(ISNUMBER(Buildings!B677),Buildings!B677,0)))</f>
        <v>N/A</v>
      </c>
    </row>
    <row r="677" spans="2:11">
      <c r="B677" s="32" t="str">
        <f t="shared" si="21"/>
        <v>N/A</v>
      </c>
      <c r="C677" s="32" t="str">
        <f>IF(Buildings!C678="","N/A",Buildings!C678)</f>
        <v>N/A</v>
      </c>
      <c r="D677" s="32" t="str">
        <f>IF(Buildings!D678="","N/A",Buildings!D678)</f>
        <v>N/A</v>
      </c>
      <c r="E677" s="32" t="str">
        <f>IF(Buildings!E678="","N/A",Buildings!E678)</f>
        <v>N/A</v>
      </c>
      <c r="F677" s="32" t="str">
        <f>IF(Buildings!F678="","N/A",Buildings!F678)</f>
        <v>N/A</v>
      </c>
      <c r="G677" s="32" t="str">
        <f>IF(Buildings!G678="","N/A",Buildings!G678)</f>
        <v>N/A</v>
      </c>
      <c r="H677" s="32" t="str">
        <f t="shared" si="20"/>
        <v>N/A</v>
      </c>
      <c r="I677" s="32" t="str">
        <f>IF(Buildings!H678="","N/A",Buildings!H678)</f>
        <v>N/A</v>
      </c>
      <c r="J677" s="32" t="str">
        <f>IF(Buildings!I678="","N/A",Buildings!I678)</f>
        <v>N/A</v>
      </c>
      <c r="K677" s="362" t="str">
        <f>IF(AND(Buildings!B678="",Buildings!C678&lt;&gt;""),0,IF(Buildings!B678="","N/A",IF(ISNUMBER(Buildings!B678),Buildings!B678,0)))</f>
        <v>N/A</v>
      </c>
    </row>
    <row r="678" spans="2:11">
      <c r="B678" s="32" t="str">
        <f t="shared" si="21"/>
        <v>N/A</v>
      </c>
      <c r="C678" s="32" t="str">
        <f>IF(Buildings!C679="","N/A",Buildings!C679)</f>
        <v>N/A</v>
      </c>
      <c r="D678" s="32" t="str">
        <f>IF(Buildings!D679="","N/A",Buildings!D679)</f>
        <v>N/A</v>
      </c>
      <c r="E678" s="32" t="str">
        <f>IF(Buildings!E679="","N/A",Buildings!E679)</f>
        <v>N/A</v>
      </c>
      <c r="F678" s="32" t="str">
        <f>IF(Buildings!F679="","N/A",Buildings!F679)</f>
        <v>N/A</v>
      </c>
      <c r="G678" s="32" t="str">
        <f>IF(Buildings!G679="","N/A",Buildings!G679)</f>
        <v>N/A</v>
      </c>
      <c r="H678" s="32" t="str">
        <f t="shared" si="20"/>
        <v>N/A</v>
      </c>
      <c r="I678" s="32" t="str">
        <f>IF(Buildings!H679="","N/A",Buildings!H679)</f>
        <v>N/A</v>
      </c>
      <c r="J678" s="32" t="str">
        <f>IF(Buildings!I679="","N/A",Buildings!I679)</f>
        <v>N/A</v>
      </c>
      <c r="K678" s="362" t="str">
        <f>IF(AND(Buildings!B679="",Buildings!C679&lt;&gt;""),0,IF(Buildings!B679="","N/A",IF(ISNUMBER(Buildings!B679),Buildings!B679,0)))</f>
        <v>N/A</v>
      </c>
    </row>
    <row r="679" spans="2:11">
      <c r="B679" s="32" t="str">
        <f t="shared" si="21"/>
        <v>N/A</v>
      </c>
      <c r="C679" s="32" t="str">
        <f>IF(Buildings!C680="","N/A",Buildings!C680)</f>
        <v>N/A</v>
      </c>
      <c r="D679" s="32" t="str">
        <f>IF(Buildings!D680="","N/A",Buildings!D680)</f>
        <v>N/A</v>
      </c>
      <c r="E679" s="32" t="str">
        <f>IF(Buildings!E680="","N/A",Buildings!E680)</f>
        <v>N/A</v>
      </c>
      <c r="F679" s="32" t="str">
        <f>IF(Buildings!F680="","N/A",Buildings!F680)</f>
        <v>N/A</v>
      </c>
      <c r="G679" s="32" t="str">
        <f>IF(Buildings!G680="","N/A",Buildings!G680)</f>
        <v>N/A</v>
      </c>
      <c r="H679" s="32" t="str">
        <f t="shared" si="20"/>
        <v>N/A</v>
      </c>
      <c r="I679" s="32" t="str">
        <f>IF(Buildings!H680="","N/A",Buildings!H680)</f>
        <v>N/A</v>
      </c>
      <c r="J679" s="32" t="str">
        <f>IF(Buildings!I680="","N/A",Buildings!I680)</f>
        <v>N/A</v>
      </c>
      <c r="K679" s="362" t="str">
        <f>IF(AND(Buildings!B680="",Buildings!C680&lt;&gt;""),0,IF(Buildings!B680="","N/A",IF(ISNUMBER(Buildings!B680),Buildings!B680,0)))</f>
        <v>N/A</v>
      </c>
    </row>
    <row r="680" spans="2:11">
      <c r="B680" s="32" t="str">
        <f t="shared" si="21"/>
        <v>N/A</v>
      </c>
      <c r="C680" s="32" t="str">
        <f>IF(Buildings!C681="","N/A",Buildings!C681)</f>
        <v>N/A</v>
      </c>
      <c r="D680" s="32" t="str">
        <f>IF(Buildings!D681="","N/A",Buildings!D681)</f>
        <v>N/A</v>
      </c>
      <c r="E680" s="32" t="str">
        <f>IF(Buildings!E681="","N/A",Buildings!E681)</f>
        <v>N/A</v>
      </c>
      <c r="F680" s="32" t="str">
        <f>IF(Buildings!F681="","N/A",Buildings!F681)</f>
        <v>N/A</v>
      </c>
      <c r="G680" s="32" t="str">
        <f>IF(Buildings!G681="","N/A",Buildings!G681)</f>
        <v>N/A</v>
      </c>
      <c r="H680" s="32" t="str">
        <f t="shared" si="20"/>
        <v>N/A</v>
      </c>
      <c r="I680" s="32" t="str">
        <f>IF(Buildings!H681="","N/A",Buildings!H681)</f>
        <v>N/A</v>
      </c>
      <c r="J680" s="32" t="str">
        <f>IF(Buildings!I681="","N/A",Buildings!I681)</f>
        <v>N/A</v>
      </c>
      <c r="K680" s="362" t="str">
        <f>IF(AND(Buildings!B681="",Buildings!C681&lt;&gt;""),0,IF(Buildings!B681="","N/A",IF(ISNUMBER(Buildings!B681),Buildings!B681,0)))</f>
        <v>N/A</v>
      </c>
    </row>
    <row r="681" spans="2:11">
      <c r="B681" s="32" t="str">
        <f t="shared" si="21"/>
        <v>N/A</v>
      </c>
      <c r="C681" s="32" t="str">
        <f>IF(Buildings!C682="","N/A",Buildings!C682)</f>
        <v>N/A</v>
      </c>
      <c r="D681" s="32" t="str">
        <f>IF(Buildings!D682="","N/A",Buildings!D682)</f>
        <v>N/A</v>
      </c>
      <c r="E681" s="32" t="str">
        <f>IF(Buildings!E682="","N/A",Buildings!E682)</f>
        <v>N/A</v>
      </c>
      <c r="F681" s="32" t="str">
        <f>IF(Buildings!F682="","N/A",Buildings!F682)</f>
        <v>N/A</v>
      </c>
      <c r="G681" s="32" t="str">
        <f>IF(Buildings!G682="","N/A",Buildings!G682)</f>
        <v>N/A</v>
      </c>
      <c r="H681" s="32" t="str">
        <f t="shared" si="20"/>
        <v>N/A</v>
      </c>
      <c r="I681" s="32" t="str">
        <f>IF(Buildings!H682="","N/A",Buildings!H682)</f>
        <v>N/A</v>
      </c>
      <c r="J681" s="32" t="str">
        <f>IF(Buildings!I682="","N/A",Buildings!I682)</f>
        <v>N/A</v>
      </c>
      <c r="K681" s="362" t="str">
        <f>IF(AND(Buildings!B682="",Buildings!C682&lt;&gt;""),0,IF(Buildings!B682="","N/A",IF(ISNUMBER(Buildings!B682),Buildings!B682,0)))</f>
        <v>N/A</v>
      </c>
    </row>
    <row r="682" spans="2:11">
      <c r="B682" s="32" t="str">
        <f t="shared" si="21"/>
        <v>N/A</v>
      </c>
      <c r="C682" s="32" t="str">
        <f>IF(Buildings!C683="","N/A",Buildings!C683)</f>
        <v>N/A</v>
      </c>
      <c r="D682" s="32" t="str">
        <f>IF(Buildings!D683="","N/A",Buildings!D683)</f>
        <v>N/A</v>
      </c>
      <c r="E682" s="32" t="str">
        <f>IF(Buildings!E683="","N/A",Buildings!E683)</f>
        <v>N/A</v>
      </c>
      <c r="F682" s="32" t="str">
        <f>IF(Buildings!F683="","N/A",Buildings!F683)</f>
        <v>N/A</v>
      </c>
      <c r="G682" s="32" t="str">
        <f>IF(Buildings!G683="","N/A",Buildings!G683)</f>
        <v>N/A</v>
      </c>
      <c r="H682" s="32" t="str">
        <f t="shared" si="20"/>
        <v>N/A</v>
      </c>
      <c r="I682" s="32" t="str">
        <f>IF(Buildings!H683="","N/A",Buildings!H683)</f>
        <v>N/A</v>
      </c>
      <c r="J682" s="32" t="str">
        <f>IF(Buildings!I683="","N/A",Buildings!I683)</f>
        <v>N/A</v>
      </c>
      <c r="K682" s="362" t="str">
        <f>IF(AND(Buildings!B683="",Buildings!C683&lt;&gt;""),0,IF(Buildings!B683="","N/A",IF(ISNUMBER(Buildings!B683),Buildings!B683,0)))</f>
        <v>N/A</v>
      </c>
    </row>
    <row r="683" spans="2:11">
      <c r="B683" s="32" t="str">
        <f t="shared" si="21"/>
        <v>N/A</v>
      </c>
      <c r="C683" s="32" t="str">
        <f>IF(Buildings!C684="","N/A",Buildings!C684)</f>
        <v>N/A</v>
      </c>
      <c r="D683" s="32" t="str">
        <f>IF(Buildings!D684="","N/A",Buildings!D684)</f>
        <v>N/A</v>
      </c>
      <c r="E683" s="32" t="str">
        <f>IF(Buildings!E684="","N/A",Buildings!E684)</f>
        <v>N/A</v>
      </c>
      <c r="F683" s="32" t="str">
        <f>IF(Buildings!F684="","N/A",Buildings!F684)</f>
        <v>N/A</v>
      </c>
      <c r="G683" s="32" t="str">
        <f>IF(Buildings!G684="","N/A",Buildings!G684)</f>
        <v>N/A</v>
      </c>
      <c r="H683" s="32" t="str">
        <f t="shared" si="20"/>
        <v>N/A</v>
      </c>
      <c r="I683" s="32" t="str">
        <f>IF(Buildings!H684="","N/A",Buildings!H684)</f>
        <v>N/A</v>
      </c>
      <c r="J683" s="32" t="str">
        <f>IF(Buildings!I684="","N/A",Buildings!I684)</f>
        <v>N/A</v>
      </c>
      <c r="K683" s="362" t="str">
        <f>IF(AND(Buildings!B684="",Buildings!C684&lt;&gt;""),0,IF(Buildings!B684="","N/A",IF(ISNUMBER(Buildings!B684),Buildings!B684,0)))</f>
        <v>N/A</v>
      </c>
    </row>
    <row r="684" spans="2:11">
      <c r="B684" s="32" t="str">
        <f t="shared" si="21"/>
        <v>N/A</v>
      </c>
      <c r="C684" s="32" t="str">
        <f>IF(Buildings!C685="","N/A",Buildings!C685)</f>
        <v>N/A</v>
      </c>
      <c r="D684" s="32" t="str">
        <f>IF(Buildings!D685="","N/A",Buildings!D685)</f>
        <v>N/A</v>
      </c>
      <c r="E684" s="32" t="str">
        <f>IF(Buildings!E685="","N/A",Buildings!E685)</f>
        <v>N/A</v>
      </c>
      <c r="F684" s="32" t="str">
        <f>IF(Buildings!F685="","N/A",Buildings!F685)</f>
        <v>N/A</v>
      </c>
      <c r="G684" s="32" t="str">
        <f>IF(Buildings!G685="","N/A",Buildings!G685)</f>
        <v>N/A</v>
      </c>
      <c r="H684" s="32" t="str">
        <f t="shared" si="20"/>
        <v>N/A</v>
      </c>
      <c r="I684" s="32" t="str">
        <f>IF(Buildings!H685="","N/A",Buildings!H685)</f>
        <v>N/A</v>
      </c>
      <c r="J684" s="32" t="str">
        <f>IF(Buildings!I685="","N/A",Buildings!I685)</f>
        <v>N/A</v>
      </c>
      <c r="K684" s="362" t="str">
        <f>IF(AND(Buildings!B685="",Buildings!C685&lt;&gt;""),0,IF(Buildings!B685="","N/A",IF(ISNUMBER(Buildings!B685),Buildings!B685,0)))</f>
        <v>N/A</v>
      </c>
    </row>
    <row r="685" spans="2:11">
      <c r="B685" s="32" t="str">
        <f t="shared" si="21"/>
        <v>N/A</v>
      </c>
      <c r="C685" s="32" t="str">
        <f>IF(Buildings!C686="","N/A",Buildings!C686)</f>
        <v>N/A</v>
      </c>
      <c r="D685" s="32" t="str">
        <f>IF(Buildings!D686="","N/A",Buildings!D686)</f>
        <v>N/A</v>
      </c>
      <c r="E685" s="32" t="str">
        <f>IF(Buildings!E686="","N/A",Buildings!E686)</f>
        <v>N/A</v>
      </c>
      <c r="F685" s="32" t="str">
        <f>IF(Buildings!F686="","N/A",Buildings!F686)</f>
        <v>N/A</v>
      </c>
      <c r="G685" s="32" t="str">
        <f>IF(Buildings!G686="","N/A",Buildings!G686)</f>
        <v>N/A</v>
      </c>
      <c r="H685" s="32" t="str">
        <f t="shared" si="20"/>
        <v>N/A</v>
      </c>
      <c r="I685" s="32" t="str">
        <f>IF(Buildings!H686="","N/A",Buildings!H686)</f>
        <v>N/A</v>
      </c>
      <c r="J685" s="32" t="str">
        <f>IF(Buildings!I686="","N/A",Buildings!I686)</f>
        <v>N/A</v>
      </c>
      <c r="K685" s="362" t="str">
        <f>IF(AND(Buildings!B686="",Buildings!C686&lt;&gt;""),0,IF(Buildings!B686="","N/A",IF(ISNUMBER(Buildings!B686),Buildings!B686,0)))</f>
        <v>N/A</v>
      </c>
    </row>
    <row r="686" spans="2:11">
      <c r="B686" s="32" t="str">
        <f t="shared" si="21"/>
        <v>N/A</v>
      </c>
      <c r="C686" s="32" t="str">
        <f>IF(Buildings!C687="","N/A",Buildings!C687)</f>
        <v>N/A</v>
      </c>
      <c r="D686" s="32" t="str">
        <f>IF(Buildings!D687="","N/A",Buildings!D687)</f>
        <v>N/A</v>
      </c>
      <c r="E686" s="32" t="str">
        <f>IF(Buildings!E687="","N/A",Buildings!E687)</f>
        <v>N/A</v>
      </c>
      <c r="F686" s="32" t="str">
        <f>IF(Buildings!F687="","N/A",Buildings!F687)</f>
        <v>N/A</v>
      </c>
      <c r="G686" s="32" t="str">
        <f>IF(Buildings!G687="","N/A",Buildings!G687)</f>
        <v>N/A</v>
      </c>
      <c r="H686" s="32" t="str">
        <f t="shared" si="20"/>
        <v>N/A</v>
      </c>
      <c r="I686" s="32" t="str">
        <f>IF(Buildings!H687="","N/A",Buildings!H687)</f>
        <v>N/A</v>
      </c>
      <c r="J686" s="32" t="str">
        <f>IF(Buildings!I687="","N/A",Buildings!I687)</f>
        <v>N/A</v>
      </c>
      <c r="K686" s="362" t="str">
        <f>IF(AND(Buildings!B687="",Buildings!C687&lt;&gt;""),0,IF(Buildings!B687="","N/A",IF(ISNUMBER(Buildings!B687),Buildings!B687,0)))</f>
        <v>N/A</v>
      </c>
    </row>
    <row r="687" spans="2:11">
      <c r="B687" s="32" t="str">
        <f t="shared" si="21"/>
        <v>N/A</v>
      </c>
      <c r="C687" s="32" t="str">
        <f>IF(Buildings!C688="","N/A",Buildings!C688)</f>
        <v>N/A</v>
      </c>
      <c r="D687" s="32" t="str">
        <f>IF(Buildings!D688="","N/A",Buildings!D688)</f>
        <v>N/A</v>
      </c>
      <c r="E687" s="32" t="str">
        <f>IF(Buildings!E688="","N/A",Buildings!E688)</f>
        <v>N/A</v>
      </c>
      <c r="F687" s="32" t="str">
        <f>IF(Buildings!F688="","N/A",Buildings!F688)</f>
        <v>N/A</v>
      </c>
      <c r="G687" s="32" t="str">
        <f>IF(Buildings!G688="","N/A",Buildings!G688)</f>
        <v>N/A</v>
      </c>
      <c r="H687" s="32" t="str">
        <f t="shared" si="20"/>
        <v>N/A</v>
      </c>
      <c r="I687" s="32" t="str">
        <f>IF(Buildings!H688="","N/A",Buildings!H688)</f>
        <v>N/A</v>
      </c>
      <c r="J687" s="32" t="str">
        <f>IF(Buildings!I688="","N/A",Buildings!I688)</f>
        <v>N/A</v>
      </c>
      <c r="K687" s="362" t="str">
        <f>IF(AND(Buildings!B688="",Buildings!C688&lt;&gt;""),0,IF(Buildings!B688="","N/A",IF(ISNUMBER(Buildings!B688),Buildings!B688,0)))</f>
        <v>N/A</v>
      </c>
    </row>
    <row r="688" spans="2:11">
      <c r="B688" s="32" t="str">
        <f t="shared" si="21"/>
        <v>N/A</v>
      </c>
      <c r="C688" s="32" t="str">
        <f>IF(Buildings!C689="","N/A",Buildings!C689)</f>
        <v>N/A</v>
      </c>
      <c r="D688" s="32" t="str">
        <f>IF(Buildings!D689="","N/A",Buildings!D689)</f>
        <v>N/A</v>
      </c>
      <c r="E688" s="32" t="str">
        <f>IF(Buildings!E689="","N/A",Buildings!E689)</f>
        <v>N/A</v>
      </c>
      <c r="F688" s="32" t="str">
        <f>IF(Buildings!F689="","N/A",Buildings!F689)</f>
        <v>N/A</v>
      </c>
      <c r="G688" s="32" t="str">
        <f>IF(Buildings!G689="","N/A",Buildings!G689)</f>
        <v>N/A</v>
      </c>
      <c r="H688" s="32" t="str">
        <f t="shared" si="20"/>
        <v>N/A</v>
      </c>
      <c r="I688" s="32" t="str">
        <f>IF(Buildings!H689="","N/A",Buildings!H689)</f>
        <v>N/A</v>
      </c>
      <c r="J688" s="32" t="str">
        <f>IF(Buildings!I689="","N/A",Buildings!I689)</f>
        <v>N/A</v>
      </c>
      <c r="K688" s="362" t="str">
        <f>IF(AND(Buildings!B689="",Buildings!C689&lt;&gt;""),0,IF(Buildings!B689="","N/A",IF(ISNUMBER(Buildings!B689),Buildings!B689,0)))</f>
        <v>N/A</v>
      </c>
    </row>
    <row r="689" spans="2:11">
      <c r="B689" s="32" t="str">
        <f t="shared" si="21"/>
        <v>N/A</v>
      </c>
      <c r="C689" s="32" t="str">
        <f>IF(Buildings!C690="","N/A",Buildings!C690)</f>
        <v>N/A</v>
      </c>
      <c r="D689" s="32" t="str">
        <f>IF(Buildings!D690="","N/A",Buildings!D690)</f>
        <v>N/A</v>
      </c>
      <c r="E689" s="32" t="str">
        <f>IF(Buildings!E690="","N/A",Buildings!E690)</f>
        <v>N/A</v>
      </c>
      <c r="F689" s="32" t="str">
        <f>IF(Buildings!F690="","N/A",Buildings!F690)</f>
        <v>N/A</v>
      </c>
      <c r="G689" s="32" t="str">
        <f>IF(Buildings!G690="","N/A",Buildings!G690)</f>
        <v>N/A</v>
      </c>
      <c r="H689" s="32" t="str">
        <f t="shared" si="20"/>
        <v>N/A</v>
      </c>
      <c r="I689" s="32" t="str">
        <f>IF(Buildings!H690="","N/A",Buildings!H690)</f>
        <v>N/A</v>
      </c>
      <c r="J689" s="32" t="str">
        <f>IF(Buildings!I690="","N/A",Buildings!I690)</f>
        <v>N/A</v>
      </c>
      <c r="K689" s="362" t="str">
        <f>IF(AND(Buildings!B690="",Buildings!C690&lt;&gt;""),0,IF(Buildings!B690="","N/A",IF(ISNUMBER(Buildings!B690),Buildings!B690,0)))</f>
        <v>N/A</v>
      </c>
    </row>
    <row r="690" spans="2:11">
      <c r="B690" s="32" t="str">
        <f t="shared" si="21"/>
        <v>N/A</v>
      </c>
      <c r="C690" s="32" t="str">
        <f>IF(Buildings!C691="","N/A",Buildings!C691)</f>
        <v>N/A</v>
      </c>
      <c r="D690" s="32" t="str">
        <f>IF(Buildings!D691="","N/A",Buildings!D691)</f>
        <v>N/A</v>
      </c>
      <c r="E690" s="32" t="str">
        <f>IF(Buildings!E691="","N/A",Buildings!E691)</f>
        <v>N/A</v>
      </c>
      <c r="F690" s="32" t="str">
        <f>IF(Buildings!F691="","N/A",Buildings!F691)</f>
        <v>N/A</v>
      </c>
      <c r="G690" s="32" t="str">
        <f>IF(Buildings!G691="","N/A",Buildings!G691)</f>
        <v>N/A</v>
      </c>
      <c r="H690" s="32" t="str">
        <f t="shared" si="20"/>
        <v>N/A</v>
      </c>
      <c r="I690" s="32" t="str">
        <f>IF(Buildings!H691="","N/A",Buildings!H691)</f>
        <v>N/A</v>
      </c>
      <c r="J690" s="32" t="str">
        <f>IF(Buildings!I691="","N/A",Buildings!I691)</f>
        <v>N/A</v>
      </c>
      <c r="K690" s="362" t="str">
        <f>IF(AND(Buildings!B691="",Buildings!C691&lt;&gt;""),0,IF(Buildings!B691="","N/A",IF(ISNUMBER(Buildings!B691),Buildings!B691,0)))</f>
        <v>N/A</v>
      </c>
    </row>
    <row r="691" spans="2:11">
      <c r="B691" s="32" t="str">
        <f t="shared" si="21"/>
        <v>N/A</v>
      </c>
      <c r="C691" s="32" t="str">
        <f>IF(Buildings!C692="","N/A",Buildings!C692)</f>
        <v>N/A</v>
      </c>
      <c r="D691" s="32" t="str">
        <f>IF(Buildings!D692="","N/A",Buildings!D692)</f>
        <v>N/A</v>
      </c>
      <c r="E691" s="32" t="str">
        <f>IF(Buildings!E692="","N/A",Buildings!E692)</f>
        <v>N/A</v>
      </c>
      <c r="F691" s="32" t="str">
        <f>IF(Buildings!F692="","N/A",Buildings!F692)</f>
        <v>N/A</v>
      </c>
      <c r="G691" s="32" t="str">
        <f>IF(Buildings!G692="","N/A",Buildings!G692)</f>
        <v>N/A</v>
      </c>
      <c r="H691" s="32" t="str">
        <f t="shared" si="20"/>
        <v>N/A</v>
      </c>
      <c r="I691" s="32" t="str">
        <f>IF(Buildings!H692="","N/A",Buildings!H692)</f>
        <v>N/A</v>
      </c>
      <c r="J691" s="32" t="str">
        <f>IF(Buildings!I692="","N/A",Buildings!I692)</f>
        <v>N/A</v>
      </c>
      <c r="K691" s="362" t="str">
        <f>IF(AND(Buildings!B692="",Buildings!C692&lt;&gt;""),0,IF(Buildings!B692="","N/A",IF(ISNUMBER(Buildings!B692),Buildings!B692,0)))</f>
        <v>N/A</v>
      </c>
    </row>
    <row r="692" spans="2:11">
      <c r="B692" s="32" t="str">
        <f t="shared" si="21"/>
        <v>N/A</v>
      </c>
      <c r="C692" s="32" t="str">
        <f>IF(Buildings!C693="","N/A",Buildings!C693)</f>
        <v>N/A</v>
      </c>
      <c r="D692" s="32" t="str">
        <f>IF(Buildings!D693="","N/A",Buildings!D693)</f>
        <v>N/A</v>
      </c>
      <c r="E692" s="32" t="str">
        <f>IF(Buildings!E693="","N/A",Buildings!E693)</f>
        <v>N/A</v>
      </c>
      <c r="F692" s="32" t="str">
        <f>IF(Buildings!F693="","N/A",Buildings!F693)</f>
        <v>N/A</v>
      </c>
      <c r="G692" s="32" t="str">
        <f>IF(Buildings!G693="","N/A",Buildings!G693)</f>
        <v>N/A</v>
      </c>
      <c r="H692" s="32" t="str">
        <f t="shared" si="20"/>
        <v>N/A</v>
      </c>
      <c r="I692" s="32" t="str">
        <f>IF(Buildings!H693="","N/A",Buildings!H693)</f>
        <v>N/A</v>
      </c>
      <c r="J692" s="32" t="str">
        <f>IF(Buildings!I693="","N/A",Buildings!I693)</f>
        <v>N/A</v>
      </c>
      <c r="K692" s="362" t="str">
        <f>IF(AND(Buildings!B693="",Buildings!C693&lt;&gt;""),0,IF(Buildings!B693="","N/A",IF(ISNUMBER(Buildings!B693),Buildings!B693,0)))</f>
        <v>N/A</v>
      </c>
    </row>
    <row r="693" spans="2:11">
      <c r="B693" s="32" t="str">
        <f t="shared" si="21"/>
        <v>N/A</v>
      </c>
      <c r="C693" s="32" t="str">
        <f>IF(Buildings!C694="","N/A",Buildings!C694)</f>
        <v>N/A</v>
      </c>
      <c r="D693" s="32" t="str">
        <f>IF(Buildings!D694="","N/A",Buildings!D694)</f>
        <v>N/A</v>
      </c>
      <c r="E693" s="32" t="str">
        <f>IF(Buildings!E694="","N/A",Buildings!E694)</f>
        <v>N/A</v>
      </c>
      <c r="F693" s="32" t="str">
        <f>IF(Buildings!F694="","N/A",Buildings!F694)</f>
        <v>N/A</v>
      </c>
      <c r="G693" s="32" t="str">
        <f>IF(Buildings!G694="","N/A",Buildings!G694)</f>
        <v>N/A</v>
      </c>
      <c r="H693" s="32" t="str">
        <f t="shared" si="20"/>
        <v>N/A</v>
      </c>
      <c r="I693" s="32" t="str">
        <f>IF(Buildings!H694="","N/A",Buildings!H694)</f>
        <v>N/A</v>
      </c>
      <c r="J693" s="32" t="str">
        <f>IF(Buildings!I694="","N/A",Buildings!I694)</f>
        <v>N/A</v>
      </c>
      <c r="K693" s="362" t="str">
        <f>IF(AND(Buildings!B694="",Buildings!C694&lt;&gt;""),0,IF(Buildings!B694="","N/A",IF(ISNUMBER(Buildings!B694),Buildings!B694,0)))</f>
        <v>N/A</v>
      </c>
    </row>
    <row r="694" spans="2:11">
      <c r="B694" s="32" t="str">
        <f t="shared" si="21"/>
        <v>N/A</v>
      </c>
      <c r="C694" s="32" t="str">
        <f>IF(Buildings!C695="","N/A",Buildings!C695)</f>
        <v>N/A</v>
      </c>
      <c r="D694" s="32" t="str">
        <f>IF(Buildings!D695="","N/A",Buildings!D695)</f>
        <v>N/A</v>
      </c>
      <c r="E694" s="32" t="str">
        <f>IF(Buildings!E695="","N/A",Buildings!E695)</f>
        <v>N/A</v>
      </c>
      <c r="F694" s="32" t="str">
        <f>IF(Buildings!F695="","N/A",Buildings!F695)</f>
        <v>N/A</v>
      </c>
      <c r="G694" s="32" t="str">
        <f>IF(Buildings!G695="","N/A",Buildings!G695)</f>
        <v>N/A</v>
      </c>
      <c r="H694" s="32" t="str">
        <f t="shared" si="20"/>
        <v>N/A</v>
      </c>
      <c r="I694" s="32" t="str">
        <f>IF(Buildings!H695="","N/A",Buildings!H695)</f>
        <v>N/A</v>
      </c>
      <c r="J694" s="32" t="str">
        <f>IF(Buildings!I695="","N/A",Buildings!I695)</f>
        <v>N/A</v>
      </c>
      <c r="K694" s="362" t="str">
        <f>IF(AND(Buildings!B695="",Buildings!C695&lt;&gt;""),0,IF(Buildings!B695="","N/A",IF(ISNUMBER(Buildings!B695),Buildings!B695,0)))</f>
        <v>N/A</v>
      </c>
    </row>
    <row r="695" spans="2:11">
      <c r="B695" s="32" t="str">
        <f t="shared" si="21"/>
        <v>N/A</v>
      </c>
      <c r="C695" s="32" t="str">
        <f>IF(Buildings!C696="","N/A",Buildings!C696)</f>
        <v>N/A</v>
      </c>
      <c r="D695" s="32" t="str">
        <f>IF(Buildings!D696="","N/A",Buildings!D696)</f>
        <v>N/A</v>
      </c>
      <c r="E695" s="32" t="str">
        <f>IF(Buildings!E696="","N/A",Buildings!E696)</f>
        <v>N/A</v>
      </c>
      <c r="F695" s="32" t="str">
        <f>IF(Buildings!F696="","N/A",Buildings!F696)</f>
        <v>N/A</v>
      </c>
      <c r="G695" s="32" t="str">
        <f>IF(Buildings!G696="","N/A",Buildings!G696)</f>
        <v>N/A</v>
      </c>
      <c r="H695" s="32" t="str">
        <f t="shared" si="20"/>
        <v>N/A</v>
      </c>
      <c r="I695" s="32" t="str">
        <f>IF(Buildings!H696="","N/A",Buildings!H696)</f>
        <v>N/A</v>
      </c>
      <c r="J695" s="32" t="str">
        <f>IF(Buildings!I696="","N/A",Buildings!I696)</f>
        <v>N/A</v>
      </c>
      <c r="K695" s="362" t="str">
        <f>IF(AND(Buildings!B696="",Buildings!C696&lt;&gt;""),0,IF(Buildings!B696="","N/A",IF(ISNUMBER(Buildings!B696),Buildings!B696,0)))</f>
        <v>N/A</v>
      </c>
    </row>
    <row r="696" spans="2:11">
      <c r="B696" s="32" t="str">
        <f t="shared" si="21"/>
        <v>N/A</v>
      </c>
      <c r="C696" s="32" t="str">
        <f>IF(Buildings!C697="","N/A",Buildings!C697)</f>
        <v>N/A</v>
      </c>
      <c r="D696" s="32" t="str">
        <f>IF(Buildings!D697="","N/A",Buildings!D697)</f>
        <v>N/A</v>
      </c>
      <c r="E696" s="32" t="str">
        <f>IF(Buildings!E697="","N/A",Buildings!E697)</f>
        <v>N/A</v>
      </c>
      <c r="F696" s="32" t="str">
        <f>IF(Buildings!F697="","N/A",Buildings!F697)</f>
        <v>N/A</v>
      </c>
      <c r="G696" s="32" t="str">
        <f>IF(Buildings!G697="","N/A",Buildings!G697)</f>
        <v>N/A</v>
      </c>
      <c r="H696" s="32" t="str">
        <f t="shared" si="20"/>
        <v>N/A</v>
      </c>
      <c r="I696" s="32" t="str">
        <f>IF(Buildings!H697="","N/A",Buildings!H697)</f>
        <v>N/A</v>
      </c>
      <c r="J696" s="32" t="str">
        <f>IF(Buildings!I697="","N/A",Buildings!I697)</f>
        <v>N/A</v>
      </c>
      <c r="K696" s="362" t="str">
        <f>IF(AND(Buildings!B697="",Buildings!C697&lt;&gt;""),0,IF(Buildings!B697="","N/A",IF(ISNUMBER(Buildings!B697),Buildings!B697,0)))</f>
        <v>N/A</v>
      </c>
    </row>
    <row r="697" spans="2:11">
      <c r="B697" s="32" t="str">
        <f t="shared" si="21"/>
        <v>N/A</v>
      </c>
      <c r="C697" s="32" t="str">
        <f>IF(Buildings!C698="","N/A",Buildings!C698)</f>
        <v>N/A</v>
      </c>
      <c r="D697" s="32" t="str">
        <f>IF(Buildings!D698="","N/A",Buildings!D698)</f>
        <v>N/A</v>
      </c>
      <c r="E697" s="32" t="str">
        <f>IF(Buildings!E698="","N/A",Buildings!E698)</f>
        <v>N/A</v>
      </c>
      <c r="F697" s="32" t="str">
        <f>IF(Buildings!F698="","N/A",Buildings!F698)</f>
        <v>N/A</v>
      </c>
      <c r="G697" s="32" t="str">
        <f>IF(Buildings!G698="","N/A",Buildings!G698)</f>
        <v>N/A</v>
      </c>
      <c r="H697" s="32" t="str">
        <f t="shared" si="20"/>
        <v>N/A</v>
      </c>
      <c r="I697" s="32" t="str">
        <f>IF(Buildings!H698="","N/A",Buildings!H698)</f>
        <v>N/A</v>
      </c>
      <c r="J697" s="32" t="str">
        <f>IF(Buildings!I698="","N/A",Buildings!I698)</f>
        <v>N/A</v>
      </c>
      <c r="K697" s="362" t="str">
        <f>IF(AND(Buildings!B698="",Buildings!C698&lt;&gt;""),0,IF(Buildings!B698="","N/A",IF(ISNUMBER(Buildings!B698),Buildings!B698,0)))</f>
        <v>N/A</v>
      </c>
    </row>
    <row r="698" spans="2:11">
      <c r="B698" s="32" t="str">
        <f t="shared" si="21"/>
        <v>N/A</v>
      </c>
      <c r="C698" s="32" t="str">
        <f>IF(Buildings!C699="","N/A",Buildings!C699)</f>
        <v>N/A</v>
      </c>
      <c r="D698" s="32" t="str">
        <f>IF(Buildings!D699="","N/A",Buildings!D699)</f>
        <v>N/A</v>
      </c>
      <c r="E698" s="32" t="str">
        <f>IF(Buildings!E699="","N/A",Buildings!E699)</f>
        <v>N/A</v>
      </c>
      <c r="F698" s="32" t="str">
        <f>IF(Buildings!F699="","N/A",Buildings!F699)</f>
        <v>N/A</v>
      </c>
      <c r="G698" s="32" t="str">
        <f>IF(Buildings!G699="","N/A",Buildings!G699)</f>
        <v>N/A</v>
      </c>
      <c r="H698" s="32" t="str">
        <f t="shared" si="20"/>
        <v>N/A</v>
      </c>
      <c r="I698" s="32" t="str">
        <f>IF(Buildings!H699="","N/A",Buildings!H699)</f>
        <v>N/A</v>
      </c>
      <c r="J698" s="32" t="str">
        <f>IF(Buildings!I699="","N/A",Buildings!I699)</f>
        <v>N/A</v>
      </c>
      <c r="K698" s="362" t="str">
        <f>IF(AND(Buildings!B699="",Buildings!C699&lt;&gt;""),0,IF(Buildings!B699="","N/A",IF(ISNUMBER(Buildings!B699),Buildings!B699,0)))</f>
        <v>N/A</v>
      </c>
    </row>
    <row r="699" spans="2:11">
      <c r="B699" s="32" t="str">
        <f t="shared" si="21"/>
        <v>N/A</v>
      </c>
      <c r="C699" s="32" t="str">
        <f>IF(Buildings!C700="","N/A",Buildings!C700)</f>
        <v>N/A</v>
      </c>
      <c r="D699" s="32" t="str">
        <f>IF(Buildings!D700="","N/A",Buildings!D700)</f>
        <v>N/A</v>
      </c>
      <c r="E699" s="32" t="str">
        <f>IF(Buildings!E700="","N/A",Buildings!E700)</f>
        <v>N/A</v>
      </c>
      <c r="F699" s="32" t="str">
        <f>IF(Buildings!F700="","N/A",Buildings!F700)</f>
        <v>N/A</v>
      </c>
      <c r="G699" s="32" t="str">
        <f>IF(Buildings!G700="","N/A",Buildings!G700)</f>
        <v>N/A</v>
      </c>
      <c r="H699" s="32" t="str">
        <f t="shared" si="20"/>
        <v>N/A</v>
      </c>
      <c r="I699" s="32" t="str">
        <f>IF(Buildings!H700="","N/A",Buildings!H700)</f>
        <v>N/A</v>
      </c>
      <c r="J699" s="32" t="str">
        <f>IF(Buildings!I700="","N/A",Buildings!I700)</f>
        <v>N/A</v>
      </c>
      <c r="K699" s="362" t="str">
        <f>IF(AND(Buildings!B700="",Buildings!C700&lt;&gt;""),0,IF(Buildings!B700="","N/A",IF(ISNUMBER(Buildings!B700),Buildings!B700,0)))</f>
        <v>N/A</v>
      </c>
    </row>
    <row r="700" spans="2:11">
      <c r="B700" s="32" t="str">
        <f t="shared" si="21"/>
        <v>N/A</v>
      </c>
      <c r="C700" s="32" t="str">
        <f>IF(Buildings!C701="","N/A",Buildings!C701)</f>
        <v>N/A</v>
      </c>
      <c r="D700" s="32" t="str">
        <f>IF(Buildings!D701="","N/A",Buildings!D701)</f>
        <v>N/A</v>
      </c>
      <c r="E700" s="32" t="str">
        <f>IF(Buildings!E701="","N/A",Buildings!E701)</f>
        <v>N/A</v>
      </c>
      <c r="F700" s="32" t="str">
        <f>IF(Buildings!F701="","N/A",Buildings!F701)</f>
        <v>N/A</v>
      </c>
      <c r="G700" s="32" t="str">
        <f>IF(Buildings!G701="","N/A",Buildings!G701)</f>
        <v>N/A</v>
      </c>
      <c r="H700" s="32" t="str">
        <f t="shared" si="20"/>
        <v>N/A</v>
      </c>
      <c r="I700" s="32" t="str">
        <f>IF(Buildings!H701="","N/A",Buildings!H701)</f>
        <v>N/A</v>
      </c>
      <c r="J700" s="32" t="str">
        <f>IF(Buildings!I701="","N/A",Buildings!I701)</f>
        <v>N/A</v>
      </c>
      <c r="K700" s="362" t="str">
        <f>IF(AND(Buildings!B701="",Buildings!C701&lt;&gt;""),0,IF(Buildings!B701="","N/A",IF(ISNUMBER(Buildings!B701),Buildings!B701,0)))</f>
        <v>N/A</v>
      </c>
    </row>
    <row r="701" spans="2:11">
      <c r="B701" s="32" t="str">
        <f t="shared" si="21"/>
        <v>N/A</v>
      </c>
      <c r="C701" s="32" t="str">
        <f>IF(Buildings!C702="","N/A",Buildings!C702)</f>
        <v>N/A</v>
      </c>
      <c r="D701" s="32" t="str">
        <f>IF(Buildings!D702="","N/A",Buildings!D702)</f>
        <v>N/A</v>
      </c>
      <c r="E701" s="32" t="str">
        <f>IF(Buildings!E702="","N/A",Buildings!E702)</f>
        <v>N/A</v>
      </c>
      <c r="F701" s="32" t="str">
        <f>IF(Buildings!F702="","N/A",Buildings!F702)</f>
        <v>N/A</v>
      </c>
      <c r="G701" s="32" t="str">
        <f>IF(Buildings!G702="","N/A",Buildings!G702)</f>
        <v>N/A</v>
      </c>
      <c r="H701" s="32" t="str">
        <f t="shared" si="20"/>
        <v>N/A</v>
      </c>
      <c r="I701" s="32" t="str">
        <f>IF(Buildings!H702="","N/A",Buildings!H702)</f>
        <v>N/A</v>
      </c>
      <c r="J701" s="32" t="str">
        <f>IF(Buildings!I702="","N/A",Buildings!I702)</f>
        <v>N/A</v>
      </c>
      <c r="K701" s="362" t="str">
        <f>IF(AND(Buildings!B702="",Buildings!C702&lt;&gt;""),0,IF(Buildings!B702="","N/A",IF(ISNUMBER(Buildings!B702),Buildings!B702,0)))</f>
        <v>N/A</v>
      </c>
    </row>
    <row r="702" spans="2:11">
      <c r="B702" s="32" t="str">
        <f t="shared" si="21"/>
        <v>N/A</v>
      </c>
      <c r="C702" s="32" t="str">
        <f>IF(Buildings!C703="","N/A",Buildings!C703)</f>
        <v>N/A</v>
      </c>
      <c r="D702" s="32" t="str">
        <f>IF(Buildings!D703="","N/A",Buildings!D703)</f>
        <v>N/A</v>
      </c>
      <c r="E702" s="32" t="str">
        <f>IF(Buildings!E703="","N/A",Buildings!E703)</f>
        <v>N/A</v>
      </c>
      <c r="F702" s="32" t="str">
        <f>IF(Buildings!F703="","N/A",Buildings!F703)</f>
        <v>N/A</v>
      </c>
      <c r="G702" s="32" t="str">
        <f>IF(Buildings!G703="","N/A",Buildings!G703)</f>
        <v>N/A</v>
      </c>
      <c r="H702" s="32" t="str">
        <f t="shared" si="20"/>
        <v>N/A</v>
      </c>
      <c r="I702" s="32" t="str">
        <f>IF(Buildings!H703="","N/A",Buildings!H703)</f>
        <v>N/A</v>
      </c>
      <c r="J702" s="32" t="str">
        <f>IF(Buildings!I703="","N/A",Buildings!I703)</f>
        <v>N/A</v>
      </c>
      <c r="K702" s="362" t="str">
        <f>IF(AND(Buildings!B703="",Buildings!C703&lt;&gt;""),0,IF(Buildings!B703="","N/A",IF(ISNUMBER(Buildings!B703),Buildings!B703,0)))</f>
        <v>N/A</v>
      </c>
    </row>
    <row r="703" spans="2:11">
      <c r="B703" s="32" t="str">
        <f t="shared" si="21"/>
        <v>N/A</v>
      </c>
      <c r="C703" s="32" t="str">
        <f>IF(Buildings!C704="","N/A",Buildings!C704)</f>
        <v>N/A</v>
      </c>
      <c r="D703" s="32" t="str">
        <f>IF(Buildings!D704="","N/A",Buildings!D704)</f>
        <v>N/A</v>
      </c>
      <c r="E703" s="32" t="str">
        <f>IF(Buildings!E704="","N/A",Buildings!E704)</f>
        <v>N/A</v>
      </c>
      <c r="F703" s="32" t="str">
        <f>IF(Buildings!F704="","N/A",Buildings!F704)</f>
        <v>N/A</v>
      </c>
      <c r="G703" s="32" t="str">
        <f>IF(Buildings!G704="","N/A",Buildings!G704)</f>
        <v>N/A</v>
      </c>
      <c r="H703" s="32" t="str">
        <f t="shared" si="20"/>
        <v>N/A</v>
      </c>
      <c r="I703" s="32" t="str">
        <f>IF(Buildings!H704="","N/A",Buildings!H704)</f>
        <v>N/A</v>
      </c>
      <c r="J703" s="32" t="str">
        <f>IF(Buildings!I704="","N/A",Buildings!I704)</f>
        <v>N/A</v>
      </c>
      <c r="K703" s="362" t="str">
        <f>IF(AND(Buildings!B704="",Buildings!C704&lt;&gt;""),0,IF(Buildings!B704="","N/A",IF(ISNUMBER(Buildings!B704),Buildings!B704,0)))</f>
        <v>N/A</v>
      </c>
    </row>
    <row r="704" spans="2:11">
      <c r="B704" s="32" t="str">
        <f t="shared" si="21"/>
        <v>N/A</v>
      </c>
      <c r="C704" s="32" t="str">
        <f>IF(Buildings!C705="","N/A",Buildings!C705)</f>
        <v>N/A</v>
      </c>
      <c r="D704" s="32" t="str">
        <f>IF(Buildings!D705="","N/A",Buildings!D705)</f>
        <v>N/A</v>
      </c>
      <c r="E704" s="32" t="str">
        <f>IF(Buildings!E705="","N/A",Buildings!E705)</f>
        <v>N/A</v>
      </c>
      <c r="F704" s="32" t="str">
        <f>IF(Buildings!F705="","N/A",Buildings!F705)</f>
        <v>N/A</v>
      </c>
      <c r="G704" s="32" t="str">
        <f>IF(Buildings!G705="","N/A",Buildings!G705)</f>
        <v>N/A</v>
      </c>
      <c r="H704" s="32" t="str">
        <f t="shared" si="20"/>
        <v>N/A</v>
      </c>
      <c r="I704" s="32" t="str">
        <f>IF(Buildings!H705="","N/A",Buildings!H705)</f>
        <v>N/A</v>
      </c>
      <c r="J704" s="32" t="str">
        <f>IF(Buildings!I705="","N/A",Buildings!I705)</f>
        <v>N/A</v>
      </c>
      <c r="K704" s="362" t="str">
        <f>IF(AND(Buildings!B705="",Buildings!C705&lt;&gt;""),0,IF(Buildings!B705="","N/A",IF(ISNUMBER(Buildings!B705),Buildings!B705,0)))</f>
        <v>N/A</v>
      </c>
    </row>
    <row r="705" spans="2:11">
      <c r="B705" s="32" t="str">
        <f t="shared" si="21"/>
        <v>N/A</v>
      </c>
      <c r="C705" s="32" t="str">
        <f>IF(Buildings!C706="","N/A",Buildings!C706)</f>
        <v>N/A</v>
      </c>
      <c r="D705" s="32" t="str">
        <f>IF(Buildings!D706="","N/A",Buildings!D706)</f>
        <v>N/A</v>
      </c>
      <c r="E705" s="32" t="str">
        <f>IF(Buildings!E706="","N/A",Buildings!E706)</f>
        <v>N/A</v>
      </c>
      <c r="F705" s="32" t="str">
        <f>IF(Buildings!F706="","N/A",Buildings!F706)</f>
        <v>N/A</v>
      </c>
      <c r="G705" s="32" t="str">
        <f>IF(Buildings!G706="","N/A",Buildings!G706)</f>
        <v>N/A</v>
      </c>
      <c r="H705" s="32" t="str">
        <f t="shared" si="20"/>
        <v>N/A</v>
      </c>
      <c r="I705" s="32" t="str">
        <f>IF(Buildings!H706="","N/A",Buildings!H706)</f>
        <v>N/A</v>
      </c>
      <c r="J705" s="32" t="str">
        <f>IF(Buildings!I706="","N/A",Buildings!I706)</f>
        <v>N/A</v>
      </c>
      <c r="K705" s="362" t="str">
        <f>IF(AND(Buildings!B706="",Buildings!C706&lt;&gt;""),0,IF(Buildings!B706="","N/A",IF(ISNUMBER(Buildings!B706),Buildings!B706,0)))</f>
        <v>N/A</v>
      </c>
    </row>
    <row r="706" spans="2:11">
      <c r="B706" s="32" t="str">
        <f t="shared" si="21"/>
        <v>N/A</v>
      </c>
      <c r="C706" s="32" t="str">
        <f>IF(Buildings!C707="","N/A",Buildings!C707)</f>
        <v>N/A</v>
      </c>
      <c r="D706" s="32" t="str">
        <f>IF(Buildings!D707="","N/A",Buildings!D707)</f>
        <v>N/A</v>
      </c>
      <c r="E706" s="32" t="str">
        <f>IF(Buildings!E707="","N/A",Buildings!E707)</f>
        <v>N/A</v>
      </c>
      <c r="F706" s="32" t="str">
        <f>IF(Buildings!F707="","N/A",Buildings!F707)</f>
        <v>N/A</v>
      </c>
      <c r="G706" s="32" t="str">
        <f>IF(Buildings!G707="","N/A",Buildings!G707)</f>
        <v>N/A</v>
      </c>
      <c r="H706" s="32" t="str">
        <f t="shared" ref="H706:H769" si="22">IF(B706="N/A","N/A",UPPER(TRIM(ProbuildName)))</f>
        <v>N/A</v>
      </c>
      <c r="I706" s="32" t="str">
        <f>IF(Buildings!H707="","N/A",Buildings!H707)</f>
        <v>N/A</v>
      </c>
      <c r="J706" s="32" t="str">
        <f>IF(Buildings!I707="","N/A",Buildings!I707)</f>
        <v>N/A</v>
      </c>
      <c r="K706" s="362" t="str">
        <f>IF(AND(Buildings!B707="",Buildings!C707&lt;&gt;""),0,IF(Buildings!B707="","N/A",IF(ISNUMBER(Buildings!B707),Buildings!B707,0)))</f>
        <v>N/A</v>
      </c>
    </row>
    <row r="707" spans="2:11">
      <c r="B707" s="32" t="str">
        <f t="shared" ref="B707:B770" si="23">IF(K707="N/A","N/A","")</f>
        <v>N/A</v>
      </c>
      <c r="C707" s="32" t="str">
        <f>IF(Buildings!C708="","N/A",Buildings!C708)</f>
        <v>N/A</v>
      </c>
      <c r="D707" s="32" t="str">
        <f>IF(Buildings!D708="","N/A",Buildings!D708)</f>
        <v>N/A</v>
      </c>
      <c r="E707" s="32" t="str">
        <f>IF(Buildings!E708="","N/A",Buildings!E708)</f>
        <v>N/A</v>
      </c>
      <c r="F707" s="32" t="str">
        <f>IF(Buildings!F708="","N/A",Buildings!F708)</f>
        <v>N/A</v>
      </c>
      <c r="G707" s="32" t="str">
        <f>IF(Buildings!G708="","N/A",Buildings!G708)</f>
        <v>N/A</v>
      </c>
      <c r="H707" s="32" t="str">
        <f t="shared" si="22"/>
        <v>N/A</v>
      </c>
      <c r="I707" s="32" t="str">
        <f>IF(Buildings!H708="","N/A",Buildings!H708)</f>
        <v>N/A</v>
      </c>
      <c r="J707" s="32" t="str">
        <f>IF(Buildings!I708="","N/A",Buildings!I708)</f>
        <v>N/A</v>
      </c>
      <c r="K707" s="362" t="str">
        <f>IF(AND(Buildings!B708="",Buildings!C708&lt;&gt;""),0,IF(Buildings!B708="","N/A",IF(ISNUMBER(Buildings!B708),Buildings!B708,0)))</f>
        <v>N/A</v>
      </c>
    </row>
    <row r="708" spans="2:11">
      <c r="B708" s="32" t="str">
        <f t="shared" si="23"/>
        <v>N/A</v>
      </c>
      <c r="C708" s="32" t="str">
        <f>IF(Buildings!C709="","N/A",Buildings!C709)</f>
        <v>N/A</v>
      </c>
      <c r="D708" s="32" t="str">
        <f>IF(Buildings!D709="","N/A",Buildings!D709)</f>
        <v>N/A</v>
      </c>
      <c r="E708" s="32" t="str">
        <f>IF(Buildings!E709="","N/A",Buildings!E709)</f>
        <v>N/A</v>
      </c>
      <c r="F708" s="32" t="str">
        <f>IF(Buildings!F709="","N/A",Buildings!F709)</f>
        <v>N/A</v>
      </c>
      <c r="G708" s="32" t="str">
        <f>IF(Buildings!G709="","N/A",Buildings!G709)</f>
        <v>N/A</v>
      </c>
      <c r="H708" s="32" t="str">
        <f t="shared" si="22"/>
        <v>N/A</v>
      </c>
      <c r="I708" s="32" t="str">
        <f>IF(Buildings!H709="","N/A",Buildings!H709)</f>
        <v>N/A</v>
      </c>
      <c r="J708" s="32" t="str">
        <f>IF(Buildings!I709="","N/A",Buildings!I709)</f>
        <v>N/A</v>
      </c>
      <c r="K708" s="362" t="str">
        <f>IF(AND(Buildings!B709="",Buildings!C709&lt;&gt;""),0,IF(Buildings!B709="","N/A",IF(ISNUMBER(Buildings!B709),Buildings!B709,0)))</f>
        <v>N/A</v>
      </c>
    </row>
    <row r="709" spans="2:11">
      <c r="B709" s="32" t="str">
        <f t="shared" si="23"/>
        <v>N/A</v>
      </c>
      <c r="C709" s="32" t="str">
        <f>IF(Buildings!C710="","N/A",Buildings!C710)</f>
        <v>N/A</v>
      </c>
      <c r="D709" s="32" t="str">
        <f>IF(Buildings!D710="","N/A",Buildings!D710)</f>
        <v>N/A</v>
      </c>
      <c r="E709" s="32" t="str">
        <f>IF(Buildings!E710="","N/A",Buildings!E710)</f>
        <v>N/A</v>
      </c>
      <c r="F709" s="32" t="str">
        <f>IF(Buildings!F710="","N/A",Buildings!F710)</f>
        <v>N/A</v>
      </c>
      <c r="G709" s="32" t="str">
        <f>IF(Buildings!G710="","N/A",Buildings!G710)</f>
        <v>N/A</v>
      </c>
      <c r="H709" s="32" t="str">
        <f t="shared" si="22"/>
        <v>N/A</v>
      </c>
      <c r="I709" s="32" t="str">
        <f>IF(Buildings!H710="","N/A",Buildings!H710)</f>
        <v>N/A</v>
      </c>
      <c r="J709" s="32" t="str">
        <f>IF(Buildings!I710="","N/A",Buildings!I710)</f>
        <v>N/A</v>
      </c>
      <c r="K709" s="362" t="str">
        <f>IF(AND(Buildings!B710="",Buildings!C710&lt;&gt;""),0,IF(Buildings!B710="","N/A",IF(ISNUMBER(Buildings!B710),Buildings!B710,0)))</f>
        <v>N/A</v>
      </c>
    </row>
    <row r="710" spans="2:11">
      <c r="B710" s="32" t="str">
        <f t="shared" si="23"/>
        <v>N/A</v>
      </c>
      <c r="C710" s="32" t="str">
        <f>IF(Buildings!C711="","N/A",Buildings!C711)</f>
        <v>N/A</v>
      </c>
      <c r="D710" s="32" t="str">
        <f>IF(Buildings!D711="","N/A",Buildings!D711)</f>
        <v>N/A</v>
      </c>
      <c r="E710" s="32" t="str">
        <f>IF(Buildings!E711="","N/A",Buildings!E711)</f>
        <v>N/A</v>
      </c>
      <c r="F710" s="32" t="str">
        <f>IF(Buildings!F711="","N/A",Buildings!F711)</f>
        <v>N/A</v>
      </c>
      <c r="G710" s="32" t="str">
        <f>IF(Buildings!G711="","N/A",Buildings!G711)</f>
        <v>N/A</v>
      </c>
      <c r="H710" s="32" t="str">
        <f t="shared" si="22"/>
        <v>N/A</v>
      </c>
      <c r="I710" s="32" t="str">
        <f>IF(Buildings!H711="","N/A",Buildings!H711)</f>
        <v>N/A</v>
      </c>
      <c r="J710" s="32" t="str">
        <f>IF(Buildings!I711="","N/A",Buildings!I711)</f>
        <v>N/A</v>
      </c>
      <c r="K710" s="362" t="str">
        <f>IF(AND(Buildings!B711="",Buildings!C711&lt;&gt;""),0,IF(Buildings!B711="","N/A",IF(ISNUMBER(Buildings!B711),Buildings!B711,0)))</f>
        <v>N/A</v>
      </c>
    </row>
    <row r="711" spans="2:11">
      <c r="B711" s="32" t="str">
        <f t="shared" si="23"/>
        <v>N/A</v>
      </c>
      <c r="C711" s="32" t="str">
        <f>IF(Buildings!C712="","N/A",Buildings!C712)</f>
        <v>N/A</v>
      </c>
      <c r="D711" s="32" t="str">
        <f>IF(Buildings!D712="","N/A",Buildings!D712)</f>
        <v>N/A</v>
      </c>
      <c r="E711" s="32" t="str">
        <f>IF(Buildings!E712="","N/A",Buildings!E712)</f>
        <v>N/A</v>
      </c>
      <c r="F711" s="32" t="str">
        <f>IF(Buildings!F712="","N/A",Buildings!F712)</f>
        <v>N/A</v>
      </c>
      <c r="G711" s="32" t="str">
        <f>IF(Buildings!G712="","N/A",Buildings!G712)</f>
        <v>N/A</v>
      </c>
      <c r="H711" s="32" t="str">
        <f t="shared" si="22"/>
        <v>N/A</v>
      </c>
      <c r="I711" s="32" t="str">
        <f>IF(Buildings!H712="","N/A",Buildings!H712)</f>
        <v>N/A</v>
      </c>
      <c r="J711" s="32" t="str">
        <f>IF(Buildings!I712="","N/A",Buildings!I712)</f>
        <v>N/A</v>
      </c>
      <c r="K711" s="362" t="str">
        <f>IF(AND(Buildings!B712="",Buildings!C712&lt;&gt;""),0,IF(Buildings!B712="","N/A",IF(ISNUMBER(Buildings!B712),Buildings!B712,0)))</f>
        <v>N/A</v>
      </c>
    </row>
    <row r="712" spans="2:11">
      <c r="B712" s="32" t="str">
        <f t="shared" si="23"/>
        <v>N/A</v>
      </c>
      <c r="C712" s="32" t="str">
        <f>IF(Buildings!C713="","N/A",Buildings!C713)</f>
        <v>N/A</v>
      </c>
      <c r="D712" s="32" t="str">
        <f>IF(Buildings!D713="","N/A",Buildings!D713)</f>
        <v>N/A</v>
      </c>
      <c r="E712" s="32" t="str">
        <f>IF(Buildings!E713="","N/A",Buildings!E713)</f>
        <v>N/A</v>
      </c>
      <c r="F712" s="32" t="str">
        <f>IF(Buildings!F713="","N/A",Buildings!F713)</f>
        <v>N/A</v>
      </c>
      <c r="G712" s="32" t="str">
        <f>IF(Buildings!G713="","N/A",Buildings!G713)</f>
        <v>N/A</v>
      </c>
      <c r="H712" s="32" t="str">
        <f t="shared" si="22"/>
        <v>N/A</v>
      </c>
      <c r="I712" s="32" t="str">
        <f>IF(Buildings!H713="","N/A",Buildings!H713)</f>
        <v>N/A</v>
      </c>
      <c r="J712" s="32" t="str">
        <f>IF(Buildings!I713="","N/A",Buildings!I713)</f>
        <v>N/A</v>
      </c>
      <c r="K712" s="362" t="str">
        <f>IF(AND(Buildings!B713="",Buildings!C713&lt;&gt;""),0,IF(Buildings!B713="","N/A",IF(ISNUMBER(Buildings!B713),Buildings!B713,0)))</f>
        <v>N/A</v>
      </c>
    </row>
    <row r="713" spans="2:11">
      <c r="B713" s="32" t="str">
        <f t="shared" si="23"/>
        <v>N/A</v>
      </c>
      <c r="C713" s="32" t="str">
        <f>IF(Buildings!C714="","N/A",Buildings!C714)</f>
        <v>N/A</v>
      </c>
      <c r="D713" s="32" t="str">
        <f>IF(Buildings!D714="","N/A",Buildings!D714)</f>
        <v>N/A</v>
      </c>
      <c r="E713" s="32" t="str">
        <f>IF(Buildings!E714="","N/A",Buildings!E714)</f>
        <v>N/A</v>
      </c>
      <c r="F713" s="32" t="str">
        <f>IF(Buildings!F714="","N/A",Buildings!F714)</f>
        <v>N/A</v>
      </c>
      <c r="G713" s="32" t="str">
        <f>IF(Buildings!G714="","N/A",Buildings!G714)</f>
        <v>N/A</v>
      </c>
      <c r="H713" s="32" t="str">
        <f t="shared" si="22"/>
        <v>N/A</v>
      </c>
      <c r="I713" s="32" t="str">
        <f>IF(Buildings!H714="","N/A",Buildings!H714)</f>
        <v>N/A</v>
      </c>
      <c r="J713" s="32" t="str">
        <f>IF(Buildings!I714="","N/A",Buildings!I714)</f>
        <v>N/A</v>
      </c>
      <c r="K713" s="362" t="str">
        <f>IF(AND(Buildings!B714="",Buildings!C714&lt;&gt;""),0,IF(Buildings!B714="","N/A",IF(ISNUMBER(Buildings!B714),Buildings!B714,0)))</f>
        <v>N/A</v>
      </c>
    </row>
    <row r="714" spans="2:11">
      <c r="B714" s="32" t="str">
        <f t="shared" si="23"/>
        <v>N/A</v>
      </c>
      <c r="C714" s="32" t="str">
        <f>IF(Buildings!C715="","N/A",Buildings!C715)</f>
        <v>N/A</v>
      </c>
      <c r="D714" s="32" t="str">
        <f>IF(Buildings!D715="","N/A",Buildings!D715)</f>
        <v>N/A</v>
      </c>
      <c r="E714" s="32" t="str">
        <f>IF(Buildings!E715="","N/A",Buildings!E715)</f>
        <v>N/A</v>
      </c>
      <c r="F714" s="32" t="str">
        <f>IF(Buildings!F715="","N/A",Buildings!F715)</f>
        <v>N/A</v>
      </c>
      <c r="G714" s="32" t="str">
        <f>IF(Buildings!G715="","N/A",Buildings!G715)</f>
        <v>N/A</v>
      </c>
      <c r="H714" s="32" t="str">
        <f t="shared" si="22"/>
        <v>N/A</v>
      </c>
      <c r="I714" s="32" t="str">
        <f>IF(Buildings!H715="","N/A",Buildings!H715)</f>
        <v>N/A</v>
      </c>
      <c r="J714" s="32" t="str">
        <f>IF(Buildings!I715="","N/A",Buildings!I715)</f>
        <v>N/A</v>
      </c>
      <c r="K714" s="362" t="str">
        <f>IF(AND(Buildings!B715="",Buildings!C715&lt;&gt;""),0,IF(Buildings!B715="","N/A",IF(ISNUMBER(Buildings!B715),Buildings!B715,0)))</f>
        <v>N/A</v>
      </c>
    </row>
    <row r="715" spans="2:11">
      <c r="B715" s="32" t="str">
        <f t="shared" si="23"/>
        <v>N/A</v>
      </c>
      <c r="C715" s="32" t="str">
        <f>IF(Buildings!C716="","N/A",Buildings!C716)</f>
        <v>N/A</v>
      </c>
      <c r="D715" s="32" t="str">
        <f>IF(Buildings!D716="","N/A",Buildings!D716)</f>
        <v>N/A</v>
      </c>
      <c r="E715" s="32" t="str">
        <f>IF(Buildings!E716="","N/A",Buildings!E716)</f>
        <v>N/A</v>
      </c>
      <c r="F715" s="32" t="str">
        <f>IF(Buildings!F716="","N/A",Buildings!F716)</f>
        <v>N/A</v>
      </c>
      <c r="G715" s="32" t="str">
        <f>IF(Buildings!G716="","N/A",Buildings!G716)</f>
        <v>N/A</v>
      </c>
      <c r="H715" s="32" t="str">
        <f t="shared" si="22"/>
        <v>N/A</v>
      </c>
      <c r="I715" s="32" t="str">
        <f>IF(Buildings!H716="","N/A",Buildings!H716)</f>
        <v>N/A</v>
      </c>
      <c r="J715" s="32" t="str">
        <f>IF(Buildings!I716="","N/A",Buildings!I716)</f>
        <v>N/A</v>
      </c>
      <c r="K715" s="362" t="str">
        <f>IF(AND(Buildings!B716="",Buildings!C716&lt;&gt;""),0,IF(Buildings!B716="","N/A",IF(ISNUMBER(Buildings!B716),Buildings!B716,0)))</f>
        <v>N/A</v>
      </c>
    </row>
    <row r="716" spans="2:11">
      <c r="B716" s="32" t="str">
        <f t="shared" si="23"/>
        <v>N/A</v>
      </c>
      <c r="C716" s="32" t="str">
        <f>IF(Buildings!C717="","N/A",Buildings!C717)</f>
        <v>N/A</v>
      </c>
      <c r="D716" s="32" t="str">
        <f>IF(Buildings!D717="","N/A",Buildings!D717)</f>
        <v>N/A</v>
      </c>
      <c r="E716" s="32" t="str">
        <f>IF(Buildings!E717="","N/A",Buildings!E717)</f>
        <v>N/A</v>
      </c>
      <c r="F716" s="32" t="str">
        <f>IF(Buildings!F717="","N/A",Buildings!F717)</f>
        <v>N/A</v>
      </c>
      <c r="G716" s="32" t="str">
        <f>IF(Buildings!G717="","N/A",Buildings!G717)</f>
        <v>N/A</v>
      </c>
      <c r="H716" s="32" t="str">
        <f t="shared" si="22"/>
        <v>N/A</v>
      </c>
      <c r="I716" s="32" t="str">
        <f>IF(Buildings!H717="","N/A",Buildings!H717)</f>
        <v>N/A</v>
      </c>
      <c r="J716" s="32" t="str">
        <f>IF(Buildings!I717="","N/A",Buildings!I717)</f>
        <v>N/A</v>
      </c>
      <c r="K716" s="362" t="str">
        <f>IF(AND(Buildings!B717="",Buildings!C717&lt;&gt;""),0,IF(Buildings!B717="","N/A",IF(ISNUMBER(Buildings!B717),Buildings!B717,0)))</f>
        <v>N/A</v>
      </c>
    </row>
    <row r="717" spans="2:11">
      <c r="B717" s="32" t="str">
        <f t="shared" si="23"/>
        <v>N/A</v>
      </c>
      <c r="C717" s="32" t="str">
        <f>IF(Buildings!C718="","N/A",Buildings!C718)</f>
        <v>N/A</v>
      </c>
      <c r="D717" s="32" t="str">
        <f>IF(Buildings!D718="","N/A",Buildings!D718)</f>
        <v>N/A</v>
      </c>
      <c r="E717" s="32" t="str">
        <f>IF(Buildings!E718="","N/A",Buildings!E718)</f>
        <v>N/A</v>
      </c>
      <c r="F717" s="32" t="str">
        <f>IF(Buildings!F718="","N/A",Buildings!F718)</f>
        <v>N/A</v>
      </c>
      <c r="G717" s="32" t="str">
        <f>IF(Buildings!G718="","N/A",Buildings!G718)</f>
        <v>N/A</v>
      </c>
      <c r="H717" s="32" t="str">
        <f t="shared" si="22"/>
        <v>N/A</v>
      </c>
      <c r="I717" s="32" t="str">
        <f>IF(Buildings!H718="","N/A",Buildings!H718)</f>
        <v>N/A</v>
      </c>
      <c r="J717" s="32" t="str">
        <f>IF(Buildings!I718="","N/A",Buildings!I718)</f>
        <v>N/A</v>
      </c>
      <c r="K717" s="362" t="str">
        <f>IF(AND(Buildings!B718="",Buildings!C718&lt;&gt;""),0,IF(Buildings!B718="","N/A",IF(ISNUMBER(Buildings!B718),Buildings!B718,0)))</f>
        <v>N/A</v>
      </c>
    </row>
    <row r="718" spans="2:11">
      <c r="B718" s="32" t="str">
        <f t="shared" si="23"/>
        <v>N/A</v>
      </c>
      <c r="C718" s="32" t="str">
        <f>IF(Buildings!C719="","N/A",Buildings!C719)</f>
        <v>N/A</v>
      </c>
      <c r="D718" s="32" t="str">
        <f>IF(Buildings!D719="","N/A",Buildings!D719)</f>
        <v>N/A</v>
      </c>
      <c r="E718" s="32" t="str">
        <f>IF(Buildings!E719="","N/A",Buildings!E719)</f>
        <v>N/A</v>
      </c>
      <c r="F718" s="32" t="str">
        <f>IF(Buildings!F719="","N/A",Buildings!F719)</f>
        <v>N/A</v>
      </c>
      <c r="G718" s="32" t="str">
        <f>IF(Buildings!G719="","N/A",Buildings!G719)</f>
        <v>N/A</v>
      </c>
      <c r="H718" s="32" t="str">
        <f t="shared" si="22"/>
        <v>N/A</v>
      </c>
      <c r="I718" s="32" t="str">
        <f>IF(Buildings!H719="","N/A",Buildings!H719)</f>
        <v>N/A</v>
      </c>
      <c r="J718" s="32" t="str">
        <f>IF(Buildings!I719="","N/A",Buildings!I719)</f>
        <v>N/A</v>
      </c>
      <c r="K718" s="362" t="str">
        <f>IF(AND(Buildings!B719="",Buildings!C719&lt;&gt;""),0,IF(Buildings!B719="","N/A",IF(ISNUMBER(Buildings!B719),Buildings!B719,0)))</f>
        <v>N/A</v>
      </c>
    </row>
    <row r="719" spans="2:11">
      <c r="B719" s="32" t="str">
        <f t="shared" si="23"/>
        <v>N/A</v>
      </c>
      <c r="C719" s="32" t="str">
        <f>IF(Buildings!C720="","N/A",Buildings!C720)</f>
        <v>N/A</v>
      </c>
      <c r="D719" s="32" t="str">
        <f>IF(Buildings!D720="","N/A",Buildings!D720)</f>
        <v>N/A</v>
      </c>
      <c r="E719" s="32" t="str">
        <f>IF(Buildings!E720="","N/A",Buildings!E720)</f>
        <v>N/A</v>
      </c>
      <c r="F719" s="32" t="str">
        <f>IF(Buildings!F720="","N/A",Buildings!F720)</f>
        <v>N/A</v>
      </c>
      <c r="G719" s="32" t="str">
        <f>IF(Buildings!G720="","N/A",Buildings!G720)</f>
        <v>N/A</v>
      </c>
      <c r="H719" s="32" t="str">
        <f t="shared" si="22"/>
        <v>N/A</v>
      </c>
      <c r="I719" s="32" t="str">
        <f>IF(Buildings!H720="","N/A",Buildings!H720)</f>
        <v>N/A</v>
      </c>
      <c r="J719" s="32" t="str">
        <f>IF(Buildings!I720="","N/A",Buildings!I720)</f>
        <v>N/A</v>
      </c>
      <c r="K719" s="362" t="str">
        <f>IF(AND(Buildings!B720="",Buildings!C720&lt;&gt;""),0,IF(Buildings!B720="","N/A",IF(ISNUMBER(Buildings!B720),Buildings!B720,0)))</f>
        <v>N/A</v>
      </c>
    </row>
    <row r="720" spans="2:11">
      <c r="B720" s="32" t="str">
        <f t="shared" si="23"/>
        <v>N/A</v>
      </c>
      <c r="C720" s="32" t="str">
        <f>IF(Buildings!C721="","N/A",Buildings!C721)</f>
        <v>N/A</v>
      </c>
      <c r="D720" s="32" t="str">
        <f>IF(Buildings!D721="","N/A",Buildings!D721)</f>
        <v>N/A</v>
      </c>
      <c r="E720" s="32" t="str">
        <f>IF(Buildings!E721="","N/A",Buildings!E721)</f>
        <v>N/A</v>
      </c>
      <c r="F720" s="32" t="str">
        <f>IF(Buildings!F721="","N/A",Buildings!F721)</f>
        <v>N/A</v>
      </c>
      <c r="G720" s="32" t="str">
        <f>IF(Buildings!G721="","N/A",Buildings!G721)</f>
        <v>N/A</v>
      </c>
      <c r="H720" s="32" t="str">
        <f t="shared" si="22"/>
        <v>N/A</v>
      </c>
      <c r="I720" s="32" t="str">
        <f>IF(Buildings!H721="","N/A",Buildings!H721)</f>
        <v>N/A</v>
      </c>
      <c r="J720" s="32" t="str">
        <f>IF(Buildings!I721="","N/A",Buildings!I721)</f>
        <v>N/A</v>
      </c>
      <c r="K720" s="362" t="str">
        <f>IF(AND(Buildings!B721="",Buildings!C721&lt;&gt;""),0,IF(Buildings!B721="","N/A",IF(ISNUMBER(Buildings!B721),Buildings!B721,0)))</f>
        <v>N/A</v>
      </c>
    </row>
    <row r="721" spans="2:11">
      <c r="B721" s="32" t="str">
        <f t="shared" si="23"/>
        <v>N/A</v>
      </c>
      <c r="C721" s="32" t="str">
        <f>IF(Buildings!C722="","N/A",Buildings!C722)</f>
        <v>N/A</v>
      </c>
      <c r="D721" s="32" t="str">
        <f>IF(Buildings!D722="","N/A",Buildings!D722)</f>
        <v>N/A</v>
      </c>
      <c r="E721" s="32" t="str">
        <f>IF(Buildings!E722="","N/A",Buildings!E722)</f>
        <v>N/A</v>
      </c>
      <c r="F721" s="32" t="str">
        <f>IF(Buildings!F722="","N/A",Buildings!F722)</f>
        <v>N/A</v>
      </c>
      <c r="G721" s="32" t="str">
        <f>IF(Buildings!G722="","N/A",Buildings!G722)</f>
        <v>N/A</v>
      </c>
      <c r="H721" s="32" t="str">
        <f t="shared" si="22"/>
        <v>N/A</v>
      </c>
      <c r="I721" s="32" t="str">
        <f>IF(Buildings!H722="","N/A",Buildings!H722)</f>
        <v>N/A</v>
      </c>
      <c r="J721" s="32" t="str">
        <f>IF(Buildings!I722="","N/A",Buildings!I722)</f>
        <v>N/A</v>
      </c>
      <c r="K721" s="362" t="str">
        <f>IF(AND(Buildings!B722="",Buildings!C722&lt;&gt;""),0,IF(Buildings!B722="","N/A",IF(ISNUMBER(Buildings!B722),Buildings!B722,0)))</f>
        <v>N/A</v>
      </c>
    </row>
    <row r="722" spans="2:11">
      <c r="B722" s="32" t="str">
        <f t="shared" si="23"/>
        <v>N/A</v>
      </c>
      <c r="C722" s="32" t="str">
        <f>IF(Buildings!C723="","N/A",Buildings!C723)</f>
        <v>N/A</v>
      </c>
      <c r="D722" s="32" t="str">
        <f>IF(Buildings!D723="","N/A",Buildings!D723)</f>
        <v>N/A</v>
      </c>
      <c r="E722" s="32" t="str">
        <f>IF(Buildings!E723="","N/A",Buildings!E723)</f>
        <v>N/A</v>
      </c>
      <c r="F722" s="32" t="str">
        <f>IF(Buildings!F723="","N/A",Buildings!F723)</f>
        <v>N/A</v>
      </c>
      <c r="G722" s="32" t="str">
        <f>IF(Buildings!G723="","N/A",Buildings!G723)</f>
        <v>N/A</v>
      </c>
      <c r="H722" s="32" t="str">
        <f t="shared" si="22"/>
        <v>N/A</v>
      </c>
      <c r="I722" s="32" t="str">
        <f>IF(Buildings!H723="","N/A",Buildings!H723)</f>
        <v>N/A</v>
      </c>
      <c r="J722" s="32" t="str">
        <f>IF(Buildings!I723="","N/A",Buildings!I723)</f>
        <v>N/A</v>
      </c>
      <c r="K722" s="362" t="str">
        <f>IF(AND(Buildings!B723="",Buildings!C723&lt;&gt;""),0,IF(Buildings!B723="","N/A",IF(ISNUMBER(Buildings!B723),Buildings!B723,0)))</f>
        <v>N/A</v>
      </c>
    </row>
    <row r="723" spans="2:11">
      <c r="B723" s="32" t="str">
        <f t="shared" si="23"/>
        <v>N/A</v>
      </c>
      <c r="C723" s="32" t="str">
        <f>IF(Buildings!C724="","N/A",Buildings!C724)</f>
        <v>N/A</v>
      </c>
      <c r="D723" s="32" t="str">
        <f>IF(Buildings!D724="","N/A",Buildings!D724)</f>
        <v>N/A</v>
      </c>
      <c r="E723" s="32" t="str">
        <f>IF(Buildings!E724="","N/A",Buildings!E724)</f>
        <v>N/A</v>
      </c>
      <c r="F723" s="32" t="str">
        <f>IF(Buildings!F724="","N/A",Buildings!F724)</f>
        <v>N/A</v>
      </c>
      <c r="G723" s="32" t="str">
        <f>IF(Buildings!G724="","N/A",Buildings!G724)</f>
        <v>N/A</v>
      </c>
      <c r="H723" s="32" t="str">
        <f t="shared" si="22"/>
        <v>N/A</v>
      </c>
      <c r="I723" s="32" t="str">
        <f>IF(Buildings!H724="","N/A",Buildings!H724)</f>
        <v>N/A</v>
      </c>
      <c r="J723" s="32" t="str">
        <f>IF(Buildings!I724="","N/A",Buildings!I724)</f>
        <v>N/A</v>
      </c>
      <c r="K723" s="362" t="str">
        <f>IF(AND(Buildings!B724="",Buildings!C724&lt;&gt;""),0,IF(Buildings!B724="","N/A",IF(ISNUMBER(Buildings!B724),Buildings!B724,0)))</f>
        <v>N/A</v>
      </c>
    </row>
    <row r="724" spans="2:11">
      <c r="B724" s="32" t="str">
        <f t="shared" si="23"/>
        <v>N/A</v>
      </c>
      <c r="C724" s="32" t="str">
        <f>IF(Buildings!C725="","N/A",Buildings!C725)</f>
        <v>N/A</v>
      </c>
      <c r="D724" s="32" t="str">
        <f>IF(Buildings!D725="","N/A",Buildings!D725)</f>
        <v>N/A</v>
      </c>
      <c r="E724" s="32" t="str">
        <f>IF(Buildings!E725="","N/A",Buildings!E725)</f>
        <v>N/A</v>
      </c>
      <c r="F724" s="32" t="str">
        <f>IF(Buildings!F725="","N/A",Buildings!F725)</f>
        <v>N/A</v>
      </c>
      <c r="G724" s="32" t="str">
        <f>IF(Buildings!G725="","N/A",Buildings!G725)</f>
        <v>N/A</v>
      </c>
      <c r="H724" s="32" t="str">
        <f t="shared" si="22"/>
        <v>N/A</v>
      </c>
      <c r="I724" s="32" t="str">
        <f>IF(Buildings!H725="","N/A",Buildings!H725)</f>
        <v>N/A</v>
      </c>
      <c r="J724" s="32" t="str">
        <f>IF(Buildings!I725="","N/A",Buildings!I725)</f>
        <v>N/A</v>
      </c>
      <c r="K724" s="362" t="str">
        <f>IF(AND(Buildings!B725="",Buildings!C725&lt;&gt;""),0,IF(Buildings!B725="","N/A",IF(ISNUMBER(Buildings!B725),Buildings!B725,0)))</f>
        <v>N/A</v>
      </c>
    </row>
    <row r="725" spans="2:11">
      <c r="B725" s="32" t="str">
        <f t="shared" si="23"/>
        <v>N/A</v>
      </c>
      <c r="C725" s="32" t="str">
        <f>IF(Buildings!C726="","N/A",Buildings!C726)</f>
        <v>N/A</v>
      </c>
      <c r="D725" s="32" t="str">
        <f>IF(Buildings!D726="","N/A",Buildings!D726)</f>
        <v>N/A</v>
      </c>
      <c r="E725" s="32" t="str">
        <f>IF(Buildings!E726="","N/A",Buildings!E726)</f>
        <v>N/A</v>
      </c>
      <c r="F725" s="32" t="str">
        <f>IF(Buildings!F726="","N/A",Buildings!F726)</f>
        <v>N/A</v>
      </c>
      <c r="G725" s="32" t="str">
        <f>IF(Buildings!G726="","N/A",Buildings!G726)</f>
        <v>N/A</v>
      </c>
      <c r="H725" s="32" t="str">
        <f t="shared" si="22"/>
        <v>N/A</v>
      </c>
      <c r="I725" s="32" t="str">
        <f>IF(Buildings!H726="","N/A",Buildings!H726)</f>
        <v>N/A</v>
      </c>
      <c r="J725" s="32" t="str">
        <f>IF(Buildings!I726="","N/A",Buildings!I726)</f>
        <v>N/A</v>
      </c>
      <c r="K725" s="362" t="str">
        <f>IF(AND(Buildings!B726="",Buildings!C726&lt;&gt;""),0,IF(Buildings!B726="","N/A",IF(ISNUMBER(Buildings!B726),Buildings!B726,0)))</f>
        <v>N/A</v>
      </c>
    </row>
    <row r="726" spans="2:11">
      <c r="B726" s="32" t="str">
        <f t="shared" si="23"/>
        <v>N/A</v>
      </c>
      <c r="C726" s="32" t="str">
        <f>IF(Buildings!C727="","N/A",Buildings!C727)</f>
        <v>N/A</v>
      </c>
      <c r="D726" s="32" t="str">
        <f>IF(Buildings!D727="","N/A",Buildings!D727)</f>
        <v>N/A</v>
      </c>
      <c r="E726" s="32" t="str">
        <f>IF(Buildings!E727="","N/A",Buildings!E727)</f>
        <v>N/A</v>
      </c>
      <c r="F726" s="32" t="str">
        <f>IF(Buildings!F727="","N/A",Buildings!F727)</f>
        <v>N/A</v>
      </c>
      <c r="G726" s="32" t="str">
        <f>IF(Buildings!G727="","N/A",Buildings!G727)</f>
        <v>N/A</v>
      </c>
      <c r="H726" s="32" t="str">
        <f t="shared" si="22"/>
        <v>N/A</v>
      </c>
      <c r="I726" s="32" t="str">
        <f>IF(Buildings!H727="","N/A",Buildings!H727)</f>
        <v>N/A</v>
      </c>
      <c r="J726" s="32" t="str">
        <f>IF(Buildings!I727="","N/A",Buildings!I727)</f>
        <v>N/A</v>
      </c>
      <c r="K726" s="362" t="str">
        <f>IF(AND(Buildings!B727="",Buildings!C727&lt;&gt;""),0,IF(Buildings!B727="","N/A",IF(ISNUMBER(Buildings!B727),Buildings!B727,0)))</f>
        <v>N/A</v>
      </c>
    </row>
    <row r="727" spans="2:11">
      <c r="B727" s="32" t="str">
        <f t="shared" si="23"/>
        <v>N/A</v>
      </c>
      <c r="C727" s="32" t="str">
        <f>IF(Buildings!C728="","N/A",Buildings!C728)</f>
        <v>N/A</v>
      </c>
      <c r="D727" s="32" t="str">
        <f>IF(Buildings!D728="","N/A",Buildings!D728)</f>
        <v>N/A</v>
      </c>
      <c r="E727" s="32" t="str">
        <f>IF(Buildings!E728="","N/A",Buildings!E728)</f>
        <v>N/A</v>
      </c>
      <c r="F727" s="32" t="str">
        <f>IF(Buildings!F728="","N/A",Buildings!F728)</f>
        <v>N/A</v>
      </c>
      <c r="G727" s="32" t="str">
        <f>IF(Buildings!G728="","N/A",Buildings!G728)</f>
        <v>N/A</v>
      </c>
      <c r="H727" s="32" t="str">
        <f t="shared" si="22"/>
        <v>N/A</v>
      </c>
      <c r="I727" s="32" t="str">
        <f>IF(Buildings!H728="","N/A",Buildings!H728)</f>
        <v>N/A</v>
      </c>
      <c r="J727" s="32" t="str">
        <f>IF(Buildings!I728="","N/A",Buildings!I728)</f>
        <v>N/A</v>
      </c>
      <c r="K727" s="362" t="str">
        <f>IF(AND(Buildings!B728="",Buildings!C728&lt;&gt;""),0,IF(Buildings!B728="","N/A",IF(ISNUMBER(Buildings!B728),Buildings!B728,0)))</f>
        <v>N/A</v>
      </c>
    </row>
    <row r="728" spans="2:11">
      <c r="B728" s="32" t="str">
        <f t="shared" si="23"/>
        <v>N/A</v>
      </c>
      <c r="C728" s="32" t="str">
        <f>IF(Buildings!C729="","N/A",Buildings!C729)</f>
        <v>N/A</v>
      </c>
      <c r="D728" s="32" t="str">
        <f>IF(Buildings!D729="","N/A",Buildings!D729)</f>
        <v>N/A</v>
      </c>
      <c r="E728" s="32" t="str">
        <f>IF(Buildings!E729="","N/A",Buildings!E729)</f>
        <v>N/A</v>
      </c>
      <c r="F728" s="32" t="str">
        <f>IF(Buildings!F729="","N/A",Buildings!F729)</f>
        <v>N/A</v>
      </c>
      <c r="G728" s="32" t="str">
        <f>IF(Buildings!G729="","N/A",Buildings!G729)</f>
        <v>N/A</v>
      </c>
      <c r="H728" s="32" t="str">
        <f t="shared" si="22"/>
        <v>N/A</v>
      </c>
      <c r="I728" s="32" t="str">
        <f>IF(Buildings!H729="","N/A",Buildings!H729)</f>
        <v>N/A</v>
      </c>
      <c r="J728" s="32" t="str">
        <f>IF(Buildings!I729="","N/A",Buildings!I729)</f>
        <v>N/A</v>
      </c>
      <c r="K728" s="362" t="str">
        <f>IF(AND(Buildings!B729="",Buildings!C729&lt;&gt;""),0,IF(Buildings!B729="","N/A",IF(ISNUMBER(Buildings!B729),Buildings!B729,0)))</f>
        <v>N/A</v>
      </c>
    </row>
    <row r="729" spans="2:11">
      <c r="B729" s="32" t="str">
        <f t="shared" si="23"/>
        <v>N/A</v>
      </c>
      <c r="C729" s="32" t="str">
        <f>IF(Buildings!C730="","N/A",Buildings!C730)</f>
        <v>N/A</v>
      </c>
      <c r="D729" s="32" t="str">
        <f>IF(Buildings!D730="","N/A",Buildings!D730)</f>
        <v>N/A</v>
      </c>
      <c r="E729" s="32" t="str">
        <f>IF(Buildings!E730="","N/A",Buildings!E730)</f>
        <v>N/A</v>
      </c>
      <c r="F729" s="32" t="str">
        <f>IF(Buildings!F730="","N/A",Buildings!F730)</f>
        <v>N/A</v>
      </c>
      <c r="G729" s="32" t="str">
        <f>IF(Buildings!G730="","N/A",Buildings!G730)</f>
        <v>N/A</v>
      </c>
      <c r="H729" s="32" t="str">
        <f t="shared" si="22"/>
        <v>N/A</v>
      </c>
      <c r="I729" s="32" t="str">
        <f>IF(Buildings!H730="","N/A",Buildings!H730)</f>
        <v>N/A</v>
      </c>
      <c r="J729" s="32" t="str">
        <f>IF(Buildings!I730="","N/A",Buildings!I730)</f>
        <v>N/A</v>
      </c>
      <c r="K729" s="362" t="str">
        <f>IF(AND(Buildings!B730="",Buildings!C730&lt;&gt;""),0,IF(Buildings!B730="","N/A",IF(ISNUMBER(Buildings!B730),Buildings!B730,0)))</f>
        <v>N/A</v>
      </c>
    </row>
    <row r="730" spans="2:11">
      <c r="B730" s="32" t="str">
        <f t="shared" si="23"/>
        <v>N/A</v>
      </c>
      <c r="C730" s="32" t="str">
        <f>IF(Buildings!C731="","N/A",Buildings!C731)</f>
        <v>N/A</v>
      </c>
      <c r="D730" s="32" t="str">
        <f>IF(Buildings!D731="","N/A",Buildings!D731)</f>
        <v>N/A</v>
      </c>
      <c r="E730" s="32" t="str">
        <f>IF(Buildings!E731="","N/A",Buildings!E731)</f>
        <v>N/A</v>
      </c>
      <c r="F730" s="32" t="str">
        <f>IF(Buildings!F731="","N/A",Buildings!F731)</f>
        <v>N/A</v>
      </c>
      <c r="G730" s="32" t="str">
        <f>IF(Buildings!G731="","N/A",Buildings!G731)</f>
        <v>N/A</v>
      </c>
      <c r="H730" s="32" t="str">
        <f t="shared" si="22"/>
        <v>N/A</v>
      </c>
      <c r="I730" s="32" t="str">
        <f>IF(Buildings!H731="","N/A",Buildings!H731)</f>
        <v>N/A</v>
      </c>
      <c r="J730" s="32" t="str">
        <f>IF(Buildings!I731="","N/A",Buildings!I731)</f>
        <v>N/A</v>
      </c>
      <c r="K730" s="362" t="str">
        <f>IF(AND(Buildings!B731="",Buildings!C731&lt;&gt;""),0,IF(Buildings!B731="","N/A",IF(ISNUMBER(Buildings!B731),Buildings!B731,0)))</f>
        <v>N/A</v>
      </c>
    </row>
    <row r="731" spans="2:11">
      <c r="B731" s="32" t="str">
        <f t="shared" si="23"/>
        <v>N/A</v>
      </c>
      <c r="C731" s="32" t="str">
        <f>IF(Buildings!C732="","N/A",Buildings!C732)</f>
        <v>N/A</v>
      </c>
      <c r="D731" s="32" t="str">
        <f>IF(Buildings!D732="","N/A",Buildings!D732)</f>
        <v>N/A</v>
      </c>
      <c r="E731" s="32" t="str">
        <f>IF(Buildings!E732="","N/A",Buildings!E732)</f>
        <v>N/A</v>
      </c>
      <c r="F731" s="32" t="str">
        <f>IF(Buildings!F732="","N/A",Buildings!F732)</f>
        <v>N/A</v>
      </c>
      <c r="G731" s="32" t="str">
        <f>IF(Buildings!G732="","N/A",Buildings!G732)</f>
        <v>N/A</v>
      </c>
      <c r="H731" s="32" t="str">
        <f t="shared" si="22"/>
        <v>N/A</v>
      </c>
      <c r="I731" s="32" t="str">
        <f>IF(Buildings!H732="","N/A",Buildings!H732)</f>
        <v>N/A</v>
      </c>
      <c r="J731" s="32" t="str">
        <f>IF(Buildings!I732="","N/A",Buildings!I732)</f>
        <v>N/A</v>
      </c>
      <c r="K731" s="362" t="str">
        <f>IF(AND(Buildings!B732="",Buildings!C732&lt;&gt;""),0,IF(Buildings!B732="","N/A",IF(ISNUMBER(Buildings!B732),Buildings!B732,0)))</f>
        <v>N/A</v>
      </c>
    </row>
    <row r="732" spans="2:11">
      <c r="B732" s="32" t="str">
        <f t="shared" si="23"/>
        <v>N/A</v>
      </c>
      <c r="C732" s="32" t="str">
        <f>IF(Buildings!C733="","N/A",Buildings!C733)</f>
        <v>N/A</v>
      </c>
      <c r="D732" s="32" t="str">
        <f>IF(Buildings!D733="","N/A",Buildings!D733)</f>
        <v>N/A</v>
      </c>
      <c r="E732" s="32" t="str">
        <f>IF(Buildings!E733="","N/A",Buildings!E733)</f>
        <v>N/A</v>
      </c>
      <c r="F732" s="32" t="str">
        <f>IF(Buildings!F733="","N/A",Buildings!F733)</f>
        <v>N/A</v>
      </c>
      <c r="G732" s="32" t="str">
        <f>IF(Buildings!G733="","N/A",Buildings!G733)</f>
        <v>N/A</v>
      </c>
      <c r="H732" s="32" t="str">
        <f t="shared" si="22"/>
        <v>N/A</v>
      </c>
      <c r="I732" s="32" t="str">
        <f>IF(Buildings!H733="","N/A",Buildings!H733)</f>
        <v>N/A</v>
      </c>
      <c r="J732" s="32" t="str">
        <f>IF(Buildings!I733="","N/A",Buildings!I733)</f>
        <v>N/A</v>
      </c>
      <c r="K732" s="362" t="str">
        <f>IF(AND(Buildings!B733="",Buildings!C733&lt;&gt;""),0,IF(Buildings!B733="","N/A",IF(ISNUMBER(Buildings!B733),Buildings!B733,0)))</f>
        <v>N/A</v>
      </c>
    </row>
    <row r="733" spans="2:11">
      <c r="B733" s="32" t="str">
        <f t="shared" si="23"/>
        <v>N/A</v>
      </c>
      <c r="C733" s="32" t="str">
        <f>IF(Buildings!C734="","N/A",Buildings!C734)</f>
        <v>N/A</v>
      </c>
      <c r="D733" s="32" t="str">
        <f>IF(Buildings!D734="","N/A",Buildings!D734)</f>
        <v>N/A</v>
      </c>
      <c r="E733" s="32" t="str">
        <f>IF(Buildings!E734="","N/A",Buildings!E734)</f>
        <v>N/A</v>
      </c>
      <c r="F733" s="32" t="str">
        <f>IF(Buildings!F734="","N/A",Buildings!F734)</f>
        <v>N/A</v>
      </c>
      <c r="G733" s="32" t="str">
        <f>IF(Buildings!G734="","N/A",Buildings!G734)</f>
        <v>N/A</v>
      </c>
      <c r="H733" s="32" t="str">
        <f t="shared" si="22"/>
        <v>N/A</v>
      </c>
      <c r="I733" s="32" t="str">
        <f>IF(Buildings!H734="","N/A",Buildings!H734)</f>
        <v>N/A</v>
      </c>
      <c r="J733" s="32" t="str">
        <f>IF(Buildings!I734="","N/A",Buildings!I734)</f>
        <v>N/A</v>
      </c>
      <c r="K733" s="362" t="str">
        <f>IF(AND(Buildings!B734="",Buildings!C734&lt;&gt;""),0,IF(Buildings!B734="","N/A",IF(ISNUMBER(Buildings!B734),Buildings!B734,0)))</f>
        <v>N/A</v>
      </c>
    </row>
    <row r="734" spans="2:11">
      <c r="B734" s="32" t="str">
        <f t="shared" si="23"/>
        <v>N/A</v>
      </c>
      <c r="C734" s="32" t="str">
        <f>IF(Buildings!C735="","N/A",Buildings!C735)</f>
        <v>N/A</v>
      </c>
      <c r="D734" s="32" t="str">
        <f>IF(Buildings!D735="","N/A",Buildings!D735)</f>
        <v>N/A</v>
      </c>
      <c r="E734" s="32" t="str">
        <f>IF(Buildings!E735="","N/A",Buildings!E735)</f>
        <v>N/A</v>
      </c>
      <c r="F734" s="32" t="str">
        <f>IF(Buildings!F735="","N/A",Buildings!F735)</f>
        <v>N/A</v>
      </c>
      <c r="G734" s="32" t="str">
        <f>IF(Buildings!G735="","N/A",Buildings!G735)</f>
        <v>N/A</v>
      </c>
      <c r="H734" s="32" t="str">
        <f t="shared" si="22"/>
        <v>N/A</v>
      </c>
      <c r="I734" s="32" t="str">
        <f>IF(Buildings!H735="","N/A",Buildings!H735)</f>
        <v>N/A</v>
      </c>
      <c r="J734" s="32" t="str">
        <f>IF(Buildings!I735="","N/A",Buildings!I735)</f>
        <v>N/A</v>
      </c>
      <c r="K734" s="362" t="str">
        <f>IF(AND(Buildings!B735="",Buildings!C735&lt;&gt;""),0,IF(Buildings!B735="","N/A",IF(ISNUMBER(Buildings!B735),Buildings!B735,0)))</f>
        <v>N/A</v>
      </c>
    </row>
    <row r="735" spans="2:11">
      <c r="B735" s="32" t="str">
        <f t="shared" si="23"/>
        <v>N/A</v>
      </c>
      <c r="C735" s="32" t="str">
        <f>IF(Buildings!C736="","N/A",Buildings!C736)</f>
        <v>N/A</v>
      </c>
      <c r="D735" s="32" t="str">
        <f>IF(Buildings!D736="","N/A",Buildings!D736)</f>
        <v>N/A</v>
      </c>
      <c r="E735" s="32" t="str">
        <f>IF(Buildings!E736="","N/A",Buildings!E736)</f>
        <v>N/A</v>
      </c>
      <c r="F735" s="32" t="str">
        <f>IF(Buildings!F736="","N/A",Buildings!F736)</f>
        <v>N/A</v>
      </c>
      <c r="G735" s="32" t="str">
        <f>IF(Buildings!G736="","N/A",Buildings!G736)</f>
        <v>N/A</v>
      </c>
      <c r="H735" s="32" t="str">
        <f t="shared" si="22"/>
        <v>N/A</v>
      </c>
      <c r="I735" s="32" t="str">
        <f>IF(Buildings!H736="","N/A",Buildings!H736)</f>
        <v>N/A</v>
      </c>
      <c r="J735" s="32" t="str">
        <f>IF(Buildings!I736="","N/A",Buildings!I736)</f>
        <v>N/A</v>
      </c>
      <c r="K735" s="362" t="str">
        <f>IF(AND(Buildings!B736="",Buildings!C736&lt;&gt;""),0,IF(Buildings!B736="","N/A",IF(ISNUMBER(Buildings!B736),Buildings!B736,0)))</f>
        <v>N/A</v>
      </c>
    </row>
    <row r="736" spans="2:11">
      <c r="B736" s="32" t="str">
        <f t="shared" si="23"/>
        <v>N/A</v>
      </c>
      <c r="C736" s="32" t="str">
        <f>IF(Buildings!C737="","N/A",Buildings!C737)</f>
        <v>N/A</v>
      </c>
      <c r="D736" s="32" t="str">
        <f>IF(Buildings!D737="","N/A",Buildings!D737)</f>
        <v>N/A</v>
      </c>
      <c r="E736" s="32" t="str">
        <f>IF(Buildings!E737="","N/A",Buildings!E737)</f>
        <v>N/A</v>
      </c>
      <c r="F736" s="32" t="str">
        <f>IF(Buildings!F737="","N/A",Buildings!F737)</f>
        <v>N/A</v>
      </c>
      <c r="G736" s="32" t="str">
        <f>IF(Buildings!G737="","N/A",Buildings!G737)</f>
        <v>N/A</v>
      </c>
      <c r="H736" s="32" t="str">
        <f t="shared" si="22"/>
        <v>N/A</v>
      </c>
      <c r="I736" s="32" t="str">
        <f>IF(Buildings!H737="","N/A",Buildings!H737)</f>
        <v>N/A</v>
      </c>
      <c r="J736" s="32" t="str">
        <f>IF(Buildings!I737="","N/A",Buildings!I737)</f>
        <v>N/A</v>
      </c>
      <c r="K736" s="362" t="str">
        <f>IF(AND(Buildings!B737="",Buildings!C737&lt;&gt;""),0,IF(Buildings!B737="","N/A",IF(ISNUMBER(Buildings!B737),Buildings!B737,0)))</f>
        <v>N/A</v>
      </c>
    </row>
    <row r="737" spans="2:11">
      <c r="B737" s="32" t="str">
        <f t="shared" si="23"/>
        <v>N/A</v>
      </c>
      <c r="C737" s="32" t="str">
        <f>IF(Buildings!C738="","N/A",Buildings!C738)</f>
        <v>N/A</v>
      </c>
      <c r="D737" s="32" t="str">
        <f>IF(Buildings!D738="","N/A",Buildings!D738)</f>
        <v>N/A</v>
      </c>
      <c r="E737" s="32" t="str">
        <f>IF(Buildings!E738="","N/A",Buildings!E738)</f>
        <v>N/A</v>
      </c>
      <c r="F737" s="32" t="str">
        <f>IF(Buildings!F738="","N/A",Buildings!F738)</f>
        <v>N/A</v>
      </c>
      <c r="G737" s="32" t="str">
        <f>IF(Buildings!G738="","N/A",Buildings!G738)</f>
        <v>N/A</v>
      </c>
      <c r="H737" s="32" t="str">
        <f t="shared" si="22"/>
        <v>N/A</v>
      </c>
      <c r="I737" s="32" t="str">
        <f>IF(Buildings!H738="","N/A",Buildings!H738)</f>
        <v>N/A</v>
      </c>
      <c r="J737" s="32" t="str">
        <f>IF(Buildings!I738="","N/A",Buildings!I738)</f>
        <v>N/A</v>
      </c>
      <c r="K737" s="362" t="str">
        <f>IF(AND(Buildings!B738="",Buildings!C738&lt;&gt;""),0,IF(Buildings!B738="","N/A",IF(ISNUMBER(Buildings!B738),Buildings!B738,0)))</f>
        <v>N/A</v>
      </c>
    </row>
    <row r="738" spans="2:11">
      <c r="B738" s="32" t="str">
        <f t="shared" si="23"/>
        <v>N/A</v>
      </c>
      <c r="C738" s="32" t="str">
        <f>IF(Buildings!C739="","N/A",Buildings!C739)</f>
        <v>N/A</v>
      </c>
      <c r="D738" s="32" t="str">
        <f>IF(Buildings!D739="","N/A",Buildings!D739)</f>
        <v>N/A</v>
      </c>
      <c r="E738" s="32" t="str">
        <f>IF(Buildings!E739="","N/A",Buildings!E739)</f>
        <v>N/A</v>
      </c>
      <c r="F738" s="32" t="str">
        <f>IF(Buildings!F739="","N/A",Buildings!F739)</f>
        <v>N/A</v>
      </c>
      <c r="G738" s="32" t="str">
        <f>IF(Buildings!G739="","N/A",Buildings!G739)</f>
        <v>N/A</v>
      </c>
      <c r="H738" s="32" t="str">
        <f t="shared" si="22"/>
        <v>N/A</v>
      </c>
      <c r="I738" s="32" t="str">
        <f>IF(Buildings!H739="","N/A",Buildings!H739)</f>
        <v>N/A</v>
      </c>
      <c r="J738" s="32" t="str">
        <f>IF(Buildings!I739="","N/A",Buildings!I739)</f>
        <v>N/A</v>
      </c>
      <c r="K738" s="362" t="str">
        <f>IF(AND(Buildings!B739="",Buildings!C739&lt;&gt;""),0,IF(Buildings!B739="","N/A",IF(ISNUMBER(Buildings!B739),Buildings!B739,0)))</f>
        <v>N/A</v>
      </c>
    </row>
    <row r="739" spans="2:11">
      <c r="B739" s="32" t="str">
        <f t="shared" si="23"/>
        <v>N/A</v>
      </c>
      <c r="C739" s="32" t="str">
        <f>IF(Buildings!C740="","N/A",Buildings!C740)</f>
        <v>N/A</v>
      </c>
      <c r="D739" s="32" t="str">
        <f>IF(Buildings!D740="","N/A",Buildings!D740)</f>
        <v>N/A</v>
      </c>
      <c r="E739" s="32" t="str">
        <f>IF(Buildings!E740="","N/A",Buildings!E740)</f>
        <v>N/A</v>
      </c>
      <c r="F739" s="32" t="str">
        <f>IF(Buildings!F740="","N/A",Buildings!F740)</f>
        <v>N/A</v>
      </c>
      <c r="G739" s="32" t="str">
        <f>IF(Buildings!G740="","N/A",Buildings!G740)</f>
        <v>N/A</v>
      </c>
      <c r="H739" s="32" t="str">
        <f t="shared" si="22"/>
        <v>N/A</v>
      </c>
      <c r="I739" s="32" t="str">
        <f>IF(Buildings!H740="","N/A",Buildings!H740)</f>
        <v>N/A</v>
      </c>
      <c r="J739" s="32" t="str">
        <f>IF(Buildings!I740="","N/A",Buildings!I740)</f>
        <v>N/A</v>
      </c>
      <c r="K739" s="362" t="str">
        <f>IF(AND(Buildings!B740="",Buildings!C740&lt;&gt;""),0,IF(Buildings!B740="","N/A",IF(ISNUMBER(Buildings!B740),Buildings!B740,0)))</f>
        <v>N/A</v>
      </c>
    </row>
    <row r="740" spans="2:11">
      <c r="B740" s="32" t="str">
        <f t="shared" si="23"/>
        <v>N/A</v>
      </c>
      <c r="C740" s="32" t="str">
        <f>IF(Buildings!C741="","N/A",Buildings!C741)</f>
        <v>N/A</v>
      </c>
      <c r="D740" s="32" t="str">
        <f>IF(Buildings!D741="","N/A",Buildings!D741)</f>
        <v>N/A</v>
      </c>
      <c r="E740" s="32" t="str">
        <f>IF(Buildings!E741="","N/A",Buildings!E741)</f>
        <v>N/A</v>
      </c>
      <c r="F740" s="32" t="str">
        <f>IF(Buildings!F741="","N/A",Buildings!F741)</f>
        <v>N/A</v>
      </c>
      <c r="G740" s="32" t="str">
        <f>IF(Buildings!G741="","N/A",Buildings!G741)</f>
        <v>N/A</v>
      </c>
      <c r="H740" s="32" t="str">
        <f t="shared" si="22"/>
        <v>N/A</v>
      </c>
      <c r="I740" s="32" t="str">
        <f>IF(Buildings!H741="","N/A",Buildings!H741)</f>
        <v>N/A</v>
      </c>
      <c r="J740" s="32" t="str">
        <f>IF(Buildings!I741="","N/A",Buildings!I741)</f>
        <v>N/A</v>
      </c>
      <c r="K740" s="362" t="str">
        <f>IF(AND(Buildings!B741="",Buildings!C741&lt;&gt;""),0,IF(Buildings!B741="","N/A",IF(ISNUMBER(Buildings!B741),Buildings!B741,0)))</f>
        <v>N/A</v>
      </c>
    </row>
    <row r="741" spans="2:11">
      <c r="B741" s="32" t="str">
        <f t="shared" si="23"/>
        <v>N/A</v>
      </c>
      <c r="C741" s="32" t="str">
        <f>IF(Buildings!C742="","N/A",Buildings!C742)</f>
        <v>N/A</v>
      </c>
      <c r="D741" s="32" t="str">
        <f>IF(Buildings!D742="","N/A",Buildings!D742)</f>
        <v>N/A</v>
      </c>
      <c r="E741" s="32" t="str">
        <f>IF(Buildings!E742="","N/A",Buildings!E742)</f>
        <v>N/A</v>
      </c>
      <c r="F741" s="32" t="str">
        <f>IF(Buildings!F742="","N/A",Buildings!F742)</f>
        <v>N/A</v>
      </c>
      <c r="G741" s="32" t="str">
        <f>IF(Buildings!G742="","N/A",Buildings!G742)</f>
        <v>N/A</v>
      </c>
      <c r="H741" s="32" t="str">
        <f t="shared" si="22"/>
        <v>N/A</v>
      </c>
      <c r="I741" s="32" t="str">
        <f>IF(Buildings!H742="","N/A",Buildings!H742)</f>
        <v>N/A</v>
      </c>
      <c r="J741" s="32" t="str">
        <f>IF(Buildings!I742="","N/A",Buildings!I742)</f>
        <v>N/A</v>
      </c>
      <c r="K741" s="362" t="str">
        <f>IF(AND(Buildings!B742="",Buildings!C742&lt;&gt;""),0,IF(Buildings!B742="","N/A",IF(ISNUMBER(Buildings!B742),Buildings!B742,0)))</f>
        <v>N/A</v>
      </c>
    </row>
    <row r="742" spans="2:11">
      <c r="B742" s="32" t="str">
        <f t="shared" si="23"/>
        <v>N/A</v>
      </c>
      <c r="C742" s="32" t="str">
        <f>IF(Buildings!C743="","N/A",Buildings!C743)</f>
        <v>N/A</v>
      </c>
      <c r="D742" s="32" t="str">
        <f>IF(Buildings!D743="","N/A",Buildings!D743)</f>
        <v>N/A</v>
      </c>
      <c r="E742" s="32" t="str">
        <f>IF(Buildings!E743="","N/A",Buildings!E743)</f>
        <v>N/A</v>
      </c>
      <c r="F742" s="32" t="str">
        <f>IF(Buildings!F743="","N/A",Buildings!F743)</f>
        <v>N/A</v>
      </c>
      <c r="G742" s="32" t="str">
        <f>IF(Buildings!G743="","N/A",Buildings!G743)</f>
        <v>N/A</v>
      </c>
      <c r="H742" s="32" t="str">
        <f t="shared" si="22"/>
        <v>N/A</v>
      </c>
      <c r="I742" s="32" t="str">
        <f>IF(Buildings!H743="","N/A",Buildings!H743)</f>
        <v>N/A</v>
      </c>
      <c r="J742" s="32" t="str">
        <f>IF(Buildings!I743="","N/A",Buildings!I743)</f>
        <v>N/A</v>
      </c>
      <c r="K742" s="362" t="str">
        <f>IF(AND(Buildings!B743="",Buildings!C743&lt;&gt;""),0,IF(Buildings!B743="","N/A",IF(ISNUMBER(Buildings!B743),Buildings!B743,0)))</f>
        <v>N/A</v>
      </c>
    </row>
    <row r="743" spans="2:11">
      <c r="B743" s="32" t="str">
        <f t="shared" si="23"/>
        <v>N/A</v>
      </c>
      <c r="C743" s="32" t="str">
        <f>IF(Buildings!C744="","N/A",Buildings!C744)</f>
        <v>N/A</v>
      </c>
      <c r="D743" s="32" t="str">
        <f>IF(Buildings!D744="","N/A",Buildings!D744)</f>
        <v>N/A</v>
      </c>
      <c r="E743" s="32" t="str">
        <f>IF(Buildings!E744="","N/A",Buildings!E744)</f>
        <v>N/A</v>
      </c>
      <c r="F743" s="32" t="str">
        <f>IF(Buildings!F744="","N/A",Buildings!F744)</f>
        <v>N/A</v>
      </c>
      <c r="G743" s="32" t="str">
        <f>IF(Buildings!G744="","N/A",Buildings!G744)</f>
        <v>N/A</v>
      </c>
      <c r="H743" s="32" t="str">
        <f t="shared" si="22"/>
        <v>N/A</v>
      </c>
      <c r="I743" s="32" t="str">
        <f>IF(Buildings!H744="","N/A",Buildings!H744)</f>
        <v>N/A</v>
      </c>
      <c r="J743" s="32" t="str">
        <f>IF(Buildings!I744="","N/A",Buildings!I744)</f>
        <v>N/A</v>
      </c>
      <c r="K743" s="362" t="str">
        <f>IF(AND(Buildings!B744="",Buildings!C744&lt;&gt;""),0,IF(Buildings!B744="","N/A",IF(ISNUMBER(Buildings!B744),Buildings!B744,0)))</f>
        <v>N/A</v>
      </c>
    </row>
    <row r="744" spans="2:11">
      <c r="B744" s="32" t="str">
        <f t="shared" si="23"/>
        <v>N/A</v>
      </c>
      <c r="C744" s="32" t="str">
        <f>IF(Buildings!C745="","N/A",Buildings!C745)</f>
        <v>N/A</v>
      </c>
      <c r="D744" s="32" t="str">
        <f>IF(Buildings!D745="","N/A",Buildings!D745)</f>
        <v>N/A</v>
      </c>
      <c r="E744" s="32" t="str">
        <f>IF(Buildings!E745="","N/A",Buildings!E745)</f>
        <v>N/A</v>
      </c>
      <c r="F744" s="32" t="str">
        <f>IF(Buildings!F745="","N/A",Buildings!F745)</f>
        <v>N/A</v>
      </c>
      <c r="G744" s="32" t="str">
        <f>IF(Buildings!G745="","N/A",Buildings!G745)</f>
        <v>N/A</v>
      </c>
      <c r="H744" s="32" t="str">
        <f t="shared" si="22"/>
        <v>N/A</v>
      </c>
      <c r="I744" s="32" t="str">
        <f>IF(Buildings!H745="","N/A",Buildings!H745)</f>
        <v>N/A</v>
      </c>
      <c r="J744" s="32" t="str">
        <f>IF(Buildings!I745="","N/A",Buildings!I745)</f>
        <v>N/A</v>
      </c>
      <c r="K744" s="362" t="str">
        <f>IF(AND(Buildings!B745="",Buildings!C745&lt;&gt;""),0,IF(Buildings!B745="","N/A",IF(ISNUMBER(Buildings!B745),Buildings!B745,0)))</f>
        <v>N/A</v>
      </c>
    </row>
    <row r="745" spans="2:11">
      <c r="B745" s="32" t="str">
        <f t="shared" si="23"/>
        <v>N/A</v>
      </c>
      <c r="C745" s="32" t="str">
        <f>IF(Buildings!C746="","N/A",Buildings!C746)</f>
        <v>N/A</v>
      </c>
      <c r="D745" s="32" t="str">
        <f>IF(Buildings!D746="","N/A",Buildings!D746)</f>
        <v>N/A</v>
      </c>
      <c r="E745" s="32" t="str">
        <f>IF(Buildings!E746="","N/A",Buildings!E746)</f>
        <v>N/A</v>
      </c>
      <c r="F745" s="32" t="str">
        <f>IF(Buildings!F746="","N/A",Buildings!F746)</f>
        <v>N/A</v>
      </c>
      <c r="G745" s="32" t="str">
        <f>IF(Buildings!G746="","N/A",Buildings!G746)</f>
        <v>N/A</v>
      </c>
      <c r="H745" s="32" t="str">
        <f t="shared" si="22"/>
        <v>N/A</v>
      </c>
      <c r="I745" s="32" t="str">
        <f>IF(Buildings!H746="","N/A",Buildings!H746)</f>
        <v>N/A</v>
      </c>
      <c r="J745" s="32" t="str">
        <f>IF(Buildings!I746="","N/A",Buildings!I746)</f>
        <v>N/A</v>
      </c>
      <c r="K745" s="362" t="str">
        <f>IF(AND(Buildings!B746="",Buildings!C746&lt;&gt;""),0,IF(Buildings!B746="","N/A",IF(ISNUMBER(Buildings!B746),Buildings!B746,0)))</f>
        <v>N/A</v>
      </c>
    </row>
    <row r="746" spans="2:11">
      <c r="B746" s="32" t="str">
        <f t="shared" si="23"/>
        <v>N/A</v>
      </c>
      <c r="C746" s="32" t="str">
        <f>IF(Buildings!C747="","N/A",Buildings!C747)</f>
        <v>N/A</v>
      </c>
      <c r="D746" s="32" t="str">
        <f>IF(Buildings!D747="","N/A",Buildings!D747)</f>
        <v>N/A</v>
      </c>
      <c r="E746" s="32" t="str">
        <f>IF(Buildings!E747="","N/A",Buildings!E747)</f>
        <v>N/A</v>
      </c>
      <c r="F746" s="32" t="str">
        <f>IF(Buildings!F747="","N/A",Buildings!F747)</f>
        <v>N/A</v>
      </c>
      <c r="G746" s="32" t="str">
        <f>IF(Buildings!G747="","N/A",Buildings!G747)</f>
        <v>N/A</v>
      </c>
      <c r="H746" s="32" t="str">
        <f t="shared" si="22"/>
        <v>N/A</v>
      </c>
      <c r="I746" s="32" t="str">
        <f>IF(Buildings!H747="","N/A",Buildings!H747)</f>
        <v>N/A</v>
      </c>
      <c r="J746" s="32" t="str">
        <f>IF(Buildings!I747="","N/A",Buildings!I747)</f>
        <v>N/A</v>
      </c>
      <c r="K746" s="362" t="str">
        <f>IF(AND(Buildings!B747="",Buildings!C747&lt;&gt;""),0,IF(Buildings!B747="","N/A",IF(ISNUMBER(Buildings!B747),Buildings!B747,0)))</f>
        <v>N/A</v>
      </c>
    </row>
    <row r="747" spans="2:11">
      <c r="B747" s="32" t="str">
        <f t="shared" si="23"/>
        <v>N/A</v>
      </c>
      <c r="C747" s="32" t="str">
        <f>IF(Buildings!C748="","N/A",Buildings!C748)</f>
        <v>N/A</v>
      </c>
      <c r="D747" s="32" t="str">
        <f>IF(Buildings!D748="","N/A",Buildings!D748)</f>
        <v>N/A</v>
      </c>
      <c r="E747" s="32" t="str">
        <f>IF(Buildings!E748="","N/A",Buildings!E748)</f>
        <v>N/A</v>
      </c>
      <c r="F747" s="32" t="str">
        <f>IF(Buildings!F748="","N/A",Buildings!F748)</f>
        <v>N/A</v>
      </c>
      <c r="G747" s="32" t="str">
        <f>IF(Buildings!G748="","N/A",Buildings!G748)</f>
        <v>N/A</v>
      </c>
      <c r="H747" s="32" t="str">
        <f t="shared" si="22"/>
        <v>N/A</v>
      </c>
      <c r="I747" s="32" t="str">
        <f>IF(Buildings!H748="","N/A",Buildings!H748)</f>
        <v>N/A</v>
      </c>
      <c r="J747" s="32" t="str">
        <f>IF(Buildings!I748="","N/A",Buildings!I748)</f>
        <v>N/A</v>
      </c>
      <c r="K747" s="362" t="str">
        <f>IF(AND(Buildings!B748="",Buildings!C748&lt;&gt;""),0,IF(Buildings!B748="","N/A",IF(ISNUMBER(Buildings!B748),Buildings!B748,0)))</f>
        <v>N/A</v>
      </c>
    </row>
    <row r="748" spans="2:11">
      <c r="B748" s="32" t="str">
        <f t="shared" si="23"/>
        <v>N/A</v>
      </c>
      <c r="C748" s="32" t="str">
        <f>IF(Buildings!C749="","N/A",Buildings!C749)</f>
        <v>N/A</v>
      </c>
      <c r="D748" s="32" t="str">
        <f>IF(Buildings!D749="","N/A",Buildings!D749)</f>
        <v>N/A</v>
      </c>
      <c r="E748" s="32" t="str">
        <f>IF(Buildings!E749="","N/A",Buildings!E749)</f>
        <v>N/A</v>
      </c>
      <c r="F748" s="32" t="str">
        <f>IF(Buildings!F749="","N/A",Buildings!F749)</f>
        <v>N/A</v>
      </c>
      <c r="G748" s="32" t="str">
        <f>IF(Buildings!G749="","N/A",Buildings!G749)</f>
        <v>N/A</v>
      </c>
      <c r="H748" s="32" t="str">
        <f t="shared" si="22"/>
        <v>N/A</v>
      </c>
      <c r="I748" s="32" t="str">
        <f>IF(Buildings!H749="","N/A",Buildings!H749)</f>
        <v>N/A</v>
      </c>
      <c r="J748" s="32" t="str">
        <f>IF(Buildings!I749="","N/A",Buildings!I749)</f>
        <v>N/A</v>
      </c>
      <c r="K748" s="362" t="str">
        <f>IF(AND(Buildings!B749="",Buildings!C749&lt;&gt;""),0,IF(Buildings!B749="","N/A",IF(ISNUMBER(Buildings!B749),Buildings!B749,0)))</f>
        <v>N/A</v>
      </c>
    </row>
    <row r="749" spans="2:11">
      <c r="B749" s="32" t="str">
        <f t="shared" si="23"/>
        <v>N/A</v>
      </c>
      <c r="C749" s="32" t="str">
        <f>IF(Buildings!C750="","N/A",Buildings!C750)</f>
        <v>N/A</v>
      </c>
      <c r="D749" s="32" t="str">
        <f>IF(Buildings!D750="","N/A",Buildings!D750)</f>
        <v>N/A</v>
      </c>
      <c r="E749" s="32" t="str">
        <f>IF(Buildings!E750="","N/A",Buildings!E750)</f>
        <v>N/A</v>
      </c>
      <c r="F749" s="32" t="str">
        <f>IF(Buildings!F750="","N/A",Buildings!F750)</f>
        <v>N/A</v>
      </c>
      <c r="G749" s="32" t="str">
        <f>IF(Buildings!G750="","N/A",Buildings!G750)</f>
        <v>N/A</v>
      </c>
      <c r="H749" s="32" t="str">
        <f t="shared" si="22"/>
        <v>N/A</v>
      </c>
      <c r="I749" s="32" t="str">
        <f>IF(Buildings!H750="","N/A",Buildings!H750)</f>
        <v>N/A</v>
      </c>
      <c r="J749" s="32" t="str">
        <f>IF(Buildings!I750="","N/A",Buildings!I750)</f>
        <v>N/A</v>
      </c>
      <c r="K749" s="362" t="str">
        <f>IF(AND(Buildings!B750="",Buildings!C750&lt;&gt;""),0,IF(Buildings!B750="","N/A",IF(ISNUMBER(Buildings!B750),Buildings!B750,0)))</f>
        <v>N/A</v>
      </c>
    </row>
    <row r="750" spans="2:11">
      <c r="B750" s="32" t="str">
        <f t="shared" si="23"/>
        <v>N/A</v>
      </c>
      <c r="C750" s="32" t="str">
        <f>IF(Buildings!C751="","N/A",Buildings!C751)</f>
        <v>N/A</v>
      </c>
      <c r="D750" s="32" t="str">
        <f>IF(Buildings!D751="","N/A",Buildings!D751)</f>
        <v>N/A</v>
      </c>
      <c r="E750" s="32" t="str">
        <f>IF(Buildings!E751="","N/A",Buildings!E751)</f>
        <v>N/A</v>
      </c>
      <c r="F750" s="32" t="str">
        <f>IF(Buildings!F751="","N/A",Buildings!F751)</f>
        <v>N/A</v>
      </c>
      <c r="G750" s="32" t="str">
        <f>IF(Buildings!G751="","N/A",Buildings!G751)</f>
        <v>N/A</v>
      </c>
      <c r="H750" s="32" t="str">
        <f t="shared" si="22"/>
        <v>N/A</v>
      </c>
      <c r="I750" s="32" t="str">
        <f>IF(Buildings!H751="","N/A",Buildings!H751)</f>
        <v>N/A</v>
      </c>
      <c r="J750" s="32" t="str">
        <f>IF(Buildings!I751="","N/A",Buildings!I751)</f>
        <v>N/A</v>
      </c>
      <c r="K750" s="362" t="str">
        <f>IF(AND(Buildings!B751="",Buildings!C751&lt;&gt;""),0,IF(Buildings!B751="","N/A",IF(ISNUMBER(Buildings!B751),Buildings!B751,0)))</f>
        <v>N/A</v>
      </c>
    </row>
    <row r="751" spans="2:11">
      <c r="B751" s="32" t="str">
        <f t="shared" si="23"/>
        <v>N/A</v>
      </c>
      <c r="C751" s="32" t="str">
        <f>IF(Buildings!C752="","N/A",Buildings!C752)</f>
        <v>N/A</v>
      </c>
      <c r="D751" s="32" t="str">
        <f>IF(Buildings!D752="","N/A",Buildings!D752)</f>
        <v>N/A</v>
      </c>
      <c r="E751" s="32" t="str">
        <f>IF(Buildings!E752="","N/A",Buildings!E752)</f>
        <v>N/A</v>
      </c>
      <c r="F751" s="32" t="str">
        <f>IF(Buildings!F752="","N/A",Buildings!F752)</f>
        <v>N/A</v>
      </c>
      <c r="G751" s="32" t="str">
        <f>IF(Buildings!G752="","N/A",Buildings!G752)</f>
        <v>N/A</v>
      </c>
      <c r="H751" s="32" t="str">
        <f t="shared" si="22"/>
        <v>N/A</v>
      </c>
      <c r="I751" s="32" t="str">
        <f>IF(Buildings!H752="","N/A",Buildings!H752)</f>
        <v>N/A</v>
      </c>
      <c r="J751" s="32" t="str">
        <f>IF(Buildings!I752="","N/A",Buildings!I752)</f>
        <v>N/A</v>
      </c>
      <c r="K751" s="362" t="str">
        <f>IF(AND(Buildings!B752="",Buildings!C752&lt;&gt;""),0,IF(Buildings!B752="","N/A",IF(ISNUMBER(Buildings!B752),Buildings!B752,0)))</f>
        <v>N/A</v>
      </c>
    </row>
    <row r="752" spans="2:11">
      <c r="B752" s="32" t="str">
        <f t="shared" si="23"/>
        <v>N/A</v>
      </c>
      <c r="C752" s="32" t="str">
        <f>IF(Buildings!C753="","N/A",Buildings!C753)</f>
        <v>N/A</v>
      </c>
      <c r="D752" s="32" t="str">
        <f>IF(Buildings!D753="","N/A",Buildings!D753)</f>
        <v>N/A</v>
      </c>
      <c r="E752" s="32" t="str">
        <f>IF(Buildings!E753="","N/A",Buildings!E753)</f>
        <v>N/A</v>
      </c>
      <c r="F752" s="32" t="str">
        <f>IF(Buildings!F753="","N/A",Buildings!F753)</f>
        <v>N/A</v>
      </c>
      <c r="G752" s="32" t="str">
        <f>IF(Buildings!G753="","N/A",Buildings!G753)</f>
        <v>N/A</v>
      </c>
      <c r="H752" s="32" t="str">
        <f t="shared" si="22"/>
        <v>N/A</v>
      </c>
      <c r="I752" s="32" t="str">
        <f>IF(Buildings!H753="","N/A",Buildings!H753)</f>
        <v>N/A</v>
      </c>
      <c r="J752" s="32" t="str">
        <f>IF(Buildings!I753="","N/A",Buildings!I753)</f>
        <v>N/A</v>
      </c>
      <c r="K752" s="362" t="str">
        <f>IF(AND(Buildings!B753="",Buildings!C753&lt;&gt;""),0,IF(Buildings!B753="","N/A",IF(ISNUMBER(Buildings!B753),Buildings!B753,0)))</f>
        <v>N/A</v>
      </c>
    </row>
    <row r="753" spans="2:11">
      <c r="B753" s="32" t="str">
        <f t="shared" si="23"/>
        <v>N/A</v>
      </c>
      <c r="C753" s="32" t="str">
        <f>IF(Buildings!C754="","N/A",Buildings!C754)</f>
        <v>N/A</v>
      </c>
      <c r="D753" s="32" t="str">
        <f>IF(Buildings!D754="","N/A",Buildings!D754)</f>
        <v>N/A</v>
      </c>
      <c r="E753" s="32" t="str">
        <f>IF(Buildings!E754="","N/A",Buildings!E754)</f>
        <v>N/A</v>
      </c>
      <c r="F753" s="32" t="str">
        <f>IF(Buildings!F754="","N/A",Buildings!F754)</f>
        <v>N/A</v>
      </c>
      <c r="G753" s="32" t="str">
        <f>IF(Buildings!G754="","N/A",Buildings!G754)</f>
        <v>N/A</v>
      </c>
      <c r="H753" s="32" t="str">
        <f t="shared" si="22"/>
        <v>N/A</v>
      </c>
      <c r="I753" s="32" t="str">
        <f>IF(Buildings!H754="","N/A",Buildings!H754)</f>
        <v>N/A</v>
      </c>
      <c r="J753" s="32" t="str">
        <f>IF(Buildings!I754="","N/A",Buildings!I754)</f>
        <v>N/A</v>
      </c>
      <c r="K753" s="362" t="str">
        <f>IF(AND(Buildings!B754="",Buildings!C754&lt;&gt;""),0,IF(Buildings!B754="","N/A",IF(ISNUMBER(Buildings!B754),Buildings!B754,0)))</f>
        <v>N/A</v>
      </c>
    </row>
    <row r="754" spans="2:11">
      <c r="B754" s="32" t="str">
        <f t="shared" si="23"/>
        <v>N/A</v>
      </c>
      <c r="C754" s="32" t="str">
        <f>IF(Buildings!C755="","N/A",Buildings!C755)</f>
        <v>N/A</v>
      </c>
      <c r="D754" s="32" t="str">
        <f>IF(Buildings!D755="","N/A",Buildings!D755)</f>
        <v>N/A</v>
      </c>
      <c r="E754" s="32" t="str">
        <f>IF(Buildings!E755="","N/A",Buildings!E755)</f>
        <v>N/A</v>
      </c>
      <c r="F754" s="32" t="str">
        <f>IF(Buildings!F755="","N/A",Buildings!F755)</f>
        <v>N/A</v>
      </c>
      <c r="G754" s="32" t="str">
        <f>IF(Buildings!G755="","N/A",Buildings!G755)</f>
        <v>N/A</v>
      </c>
      <c r="H754" s="32" t="str">
        <f t="shared" si="22"/>
        <v>N/A</v>
      </c>
      <c r="I754" s="32" t="str">
        <f>IF(Buildings!H755="","N/A",Buildings!H755)</f>
        <v>N/A</v>
      </c>
      <c r="J754" s="32" t="str">
        <f>IF(Buildings!I755="","N/A",Buildings!I755)</f>
        <v>N/A</v>
      </c>
      <c r="K754" s="362" t="str">
        <f>IF(AND(Buildings!B755="",Buildings!C755&lt;&gt;""),0,IF(Buildings!B755="","N/A",IF(ISNUMBER(Buildings!B755),Buildings!B755,0)))</f>
        <v>N/A</v>
      </c>
    </row>
    <row r="755" spans="2:11">
      <c r="B755" s="32" t="str">
        <f t="shared" si="23"/>
        <v>N/A</v>
      </c>
      <c r="C755" s="32" t="str">
        <f>IF(Buildings!C756="","N/A",Buildings!C756)</f>
        <v>N/A</v>
      </c>
      <c r="D755" s="32" t="str">
        <f>IF(Buildings!D756="","N/A",Buildings!D756)</f>
        <v>N/A</v>
      </c>
      <c r="E755" s="32" t="str">
        <f>IF(Buildings!E756="","N/A",Buildings!E756)</f>
        <v>N/A</v>
      </c>
      <c r="F755" s="32" t="str">
        <f>IF(Buildings!F756="","N/A",Buildings!F756)</f>
        <v>N/A</v>
      </c>
      <c r="G755" s="32" t="str">
        <f>IF(Buildings!G756="","N/A",Buildings!G756)</f>
        <v>N/A</v>
      </c>
      <c r="H755" s="32" t="str">
        <f t="shared" si="22"/>
        <v>N/A</v>
      </c>
      <c r="I755" s="32" t="str">
        <f>IF(Buildings!H756="","N/A",Buildings!H756)</f>
        <v>N/A</v>
      </c>
      <c r="J755" s="32" t="str">
        <f>IF(Buildings!I756="","N/A",Buildings!I756)</f>
        <v>N/A</v>
      </c>
      <c r="K755" s="362" t="str">
        <f>IF(AND(Buildings!B756="",Buildings!C756&lt;&gt;""),0,IF(Buildings!B756="","N/A",IF(ISNUMBER(Buildings!B756),Buildings!B756,0)))</f>
        <v>N/A</v>
      </c>
    </row>
    <row r="756" spans="2:11">
      <c r="B756" s="32" t="str">
        <f t="shared" si="23"/>
        <v>N/A</v>
      </c>
      <c r="C756" s="32" t="str">
        <f>IF(Buildings!C757="","N/A",Buildings!C757)</f>
        <v>N/A</v>
      </c>
      <c r="D756" s="32" t="str">
        <f>IF(Buildings!D757="","N/A",Buildings!D757)</f>
        <v>N/A</v>
      </c>
      <c r="E756" s="32" t="str">
        <f>IF(Buildings!E757="","N/A",Buildings!E757)</f>
        <v>N/A</v>
      </c>
      <c r="F756" s="32" t="str">
        <f>IF(Buildings!F757="","N/A",Buildings!F757)</f>
        <v>N/A</v>
      </c>
      <c r="G756" s="32" t="str">
        <f>IF(Buildings!G757="","N/A",Buildings!G757)</f>
        <v>N/A</v>
      </c>
      <c r="H756" s="32" t="str">
        <f t="shared" si="22"/>
        <v>N/A</v>
      </c>
      <c r="I756" s="32" t="str">
        <f>IF(Buildings!H757="","N/A",Buildings!H757)</f>
        <v>N/A</v>
      </c>
      <c r="J756" s="32" t="str">
        <f>IF(Buildings!I757="","N/A",Buildings!I757)</f>
        <v>N/A</v>
      </c>
      <c r="K756" s="362" t="str">
        <f>IF(AND(Buildings!B757="",Buildings!C757&lt;&gt;""),0,IF(Buildings!B757="","N/A",IF(ISNUMBER(Buildings!B757),Buildings!B757,0)))</f>
        <v>N/A</v>
      </c>
    </row>
    <row r="757" spans="2:11">
      <c r="B757" s="32" t="str">
        <f t="shared" si="23"/>
        <v>N/A</v>
      </c>
      <c r="C757" s="32" t="str">
        <f>IF(Buildings!C758="","N/A",Buildings!C758)</f>
        <v>N/A</v>
      </c>
      <c r="D757" s="32" t="str">
        <f>IF(Buildings!D758="","N/A",Buildings!D758)</f>
        <v>N/A</v>
      </c>
      <c r="E757" s="32" t="str">
        <f>IF(Buildings!E758="","N/A",Buildings!E758)</f>
        <v>N/A</v>
      </c>
      <c r="F757" s="32" t="str">
        <f>IF(Buildings!F758="","N/A",Buildings!F758)</f>
        <v>N/A</v>
      </c>
      <c r="G757" s="32" t="str">
        <f>IF(Buildings!G758="","N/A",Buildings!G758)</f>
        <v>N/A</v>
      </c>
      <c r="H757" s="32" t="str">
        <f t="shared" si="22"/>
        <v>N/A</v>
      </c>
      <c r="I757" s="32" t="str">
        <f>IF(Buildings!H758="","N/A",Buildings!H758)</f>
        <v>N/A</v>
      </c>
      <c r="J757" s="32" t="str">
        <f>IF(Buildings!I758="","N/A",Buildings!I758)</f>
        <v>N/A</v>
      </c>
      <c r="K757" s="362" t="str">
        <f>IF(AND(Buildings!B758="",Buildings!C758&lt;&gt;""),0,IF(Buildings!B758="","N/A",IF(ISNUMBER(Buildings!B758),Buildings!B758,0)))</f>
        <v>N/A</v>
      </c>
    </row>
    <row r="758" spans="2:11">
      <c r="B758" s="32" t="str">
        <f t="shared" si="23"/>
        <v>N/A</v>
      </c>
      <c r="C758" s="32" t="str">
        <f>IF(Buildings!C759="","N/A",Buildings!C759)</f>
        <v>N/A</v>
      </c>
      <c r="D758" s="32" t="str">
        <f>IF(Buildings!D759="","N/A",Buildings!D759)</f>
        <v>N/A</v>
      </c>
      <c r="E758" s="32" t="str">
        <f>IF(Buildings!E759="","N/A",Buildings!E759)</f>
        <v>N/A</v>
      </c>
      <c r="F758" s="32" t="str">
        <f>IF(Buildings!F759="","N/A",Buildings!F759)</f>
        <v>N/A</v>
      </c>
      <c r="G758" s="32" t="str">
        <f>IF(Buildings!G759="","N/A",Buildings!G759)</f>
        <v>N/A</v>
      </c>
      <c r="H758" s="32" t="str">
        <f t="shared" si="22"/>
        <v>N/A</v>
      </c>
      <c r="I758" s="32" t="str">
        <f>IF(Buildings!H759="","N/A",Buildings!H759)</f>
        <v>N/A</v>
      </c>
      <c r="J758" s="32" t="str">
        <f>IF(Buildings!I759="","N/A",Buildings!I759)</f>
        <v>N/A</v>
      </c>
      <c r="K758" s="362" t="str">
        <f>IF(AND(Buildings!B759="",Buildings!C759&lt;&gt;""),0,IF(Buildings!B759="","N/A",IF(ISNUMBER(Buildings!B759),Buildings!B759,0)))</f>
        <v>N/A</v>
      </c>
    </row>
    <row r="759" spans="2:11">
      <c r="B759" s="32" t="str">
        <f t="shared" si="23"/>
        <v>N/A</v>
      </c>
      <c r="C759" s="32" t="str">
        <f>IF(Buildings!C760="","N/A",Buildings!C760)</f>
        <v>N/A</v>
      </c>
      <c r="D759" s="32" t="str">
        <f>IF(Buildings!D760="","N/A",Buildings!D760)</f>
        <v>N/A</v>
      </c>
      <c r="E759" s="32" t="str">
        <f>IF(Buildings!E760="","N/A",Buildings!E760)</f>
        <v>N/A</v>
      </c>
      <c r="F759" s="32" t="str">
        <f>IF(Buildings!F760="","N/A",Buildings!F760)</f>
        <v>N/A</v>
      </c>
      <c r="G759" s="32" t="str">
        <f>IF(Buildings!G760="","N/A",Buildings!G760)</f>
        <v>N/A</v>
      </c>
      <c r="H759" s="32" t="str">
        <f t="shared" si="22"/>
        <v>N/A</v>
      </c>
      <c r="I759" s="32" t="str">
        <f>IF(Buildings!H760="","N/A",Buildings!H760)</f>
        <v>N/A</v>
      </c>
      <c r="J759" s="32" t="str">
        <f>IF(Buildings!I760="","N/A",Buildings!I760)</f>
        <v>N/A</v>
      </c>
      <c r="K759" s="362" t="str">
        <f>IF(AND(Buildings!B760="",Buildings!C760&lt;&gt;""),0,IF(Buildings!B760="","N/A",IF(ISNUMBER(Buildings!B760),Buildings!B760,0)))</f>
        <v>N/A</v>
      </c>
    </row>
    <row r="760" spans="2:11">
      <c r="B760" s="32" t="str">
        <f t="shared" si="23"/>
        <v>N/A</v>
      </c>
      <c r="C760" s="32" t="str">
        <f>IF(Buildings!C761="","N/A",Buildings!C761)</f>
        <v>N/A</v>
      </c>
      <c r="D760" s="32" t="str">
        <f>IF(Buildings!D761="","N/A",Buildings!D761)</f>
        <v>N/A</v>
      </c>
      <c r="E760" s="32" t="str">
        <f>IF(Buildings!E761="","N/A",Buildings!E761)</f>
        <v>N/A</v>
      </c>
      <c r="F760" s="32" t="str">
        <f>IF(Buildings!F761="","N/A",Buildings!F761)</f>
        <v>N/A</v>
      </c>
      <c r="G760" s="32" t="str">
        <f>IF(Buildings!G761="","N/A",Buildings!G761)</f>
        <v>N/A</v>
      </c>
      <c r="H760" s="32" t="str">
        <f t="shared" si="22"/>
        <v>N/A</v>
      </c>
      <c r="I760" s="32" t="str">
        <f>IF(Buildings!H761="","N/A",Buildings!H761)</f>
        <v>N/A</v>
      </c>
      <c r="J760" s="32" t="str">
        <f>IF(Buildings!I761="","N/A",Buildings!I761)</f>
        <v>N/A</v>
      </c>
      <c r="K760" s="362" t="str">
        <f>IF(AND(Buildings!B761="",Buildings!C761&lt;&gt;""),0,IF(Buildings!B761="","N/A",IF(ISNUMBER(Buildings!B761),Buildings!B761,0)))</f>
        <v>N/A</v>
      </c>
    </row>
    <row r="761" spans="2:11">
      <c r="B761" s="32" t="str">
        <f t="shared" si="23"/>
        <v>N/A</v>
      </c>
      <c r="C761" s="32" t="str">
        <f>IF(Buildings!C762="","N/A",Buildings!C762)</f>
        <v>N/A</v>
      </c>
      <c r="D761" s="32" t="str">
        <f>IF(Buildings!D762="","N/A",Buildings!D762)</f>
        <v>N/A</v>
      </c>
      <c r="E761" s="32" t="str">
        <f>IF(Buildings!E762="","N/A",Buildings!E762)</f>
        <v>N/A</v>
      </c>
      <c r="F761" s="32" t="str">
        <f>IF(Buildings!F762="","N/A",Buildings!F762)</f>
        <v>N/A</v>
      </c>
      <c r="G761" s="32" t="str">
        <f>IF(Buildings!G762="","N/A",Buildings!G762)</f>
        <v>N/A</v>
      </c>
      <c r="H761" s="32" t="str">
        <f t="shared" si="22"/>
        <v>N/A</v>
      </c>
      <c r="I761" s="32" t="str">
        <f>IF(Buildings!H762="","N/A",Buildings!H762)</f>
        <v>N/A</v>
      </c>
      <c r="J761" s="32" t="str">
        <f>IF(Buildings!I762="","N/A",Buildings!I762)</f>
        <v>N/A</v>
      </c>
      <c r="K761" s="362" t="str">
        <f>IF(AND(Buildings!B762="",Buildings!C762&lt;&gt;""),0,IF(Buildings!B762="","N/A",IF(ISNUMBER(Buildings!B762),Buildings!B762,0)))</f>
        <v>N/A</v>
      </c>
    </row>
    <row r="762" spans="2:11">
      <c r="B762" s="32" t="str">
        <f t="shared" si="23"/>
        <v>N/A</v>
      </c>
      <c r="C762" s="32" t="str">
        <f>IF(Buildings!C763="","N/A",Buildings!C763)</f>
        <v>N/A</v>
      </c>
      <c r="D762" s="32" t="str">
        <f>IF(Buildings!D763="","N/A",Buildings!D763)</f>
        <v>N/A</v>
      </c>
      <c r="E762" s="32" t="str">
        <f>IF(Buildings!E763="","N/A",Buildings!E763)</f>
        <v>N/A</v>
      </c>
      <c r="F762" s="32" t="str">
        <f>IF(Buildings!F763="","N/A",Buildings!F763)</f>
        <v>N/A</v>
      </c>
      <c r="G762" s="32" t="str">
        <f>IF(Buildings!G763="","N/A",Buildings!G763)</f>
        <v>N/A</v>
      </c>
      <c r="H762" s="32" t="str">
        <f t="shared" si="22"/>
        <v>N/A</v>
      </c>
      <c r="I762" s="32" t="str">
        <f>IF(Buildings!H763="","N/A",Buildings!H763)</f>
        <v>N/A</v>
      </c>
      <c r="J762" s="32" t="str">
        <f>IF(Buildings!I763="","N/A",Buildings!I763)</f>
        <v>N/A</v>
      </c>
      <c r="K762" s="362" t="str">
        <f>IF(AND(Buildings!B763="",Buildings!C763&lt;&gt;""),0,IF(Buildings!B763="","N/A",IF(ISNUMBER(Buildings!B763),Buildings!B763,0)))</f>
        <v>N/A</v>
      </c>
    </row>
    <row r="763" spans="2:11">
      <c r="B763" s="32" t="str">
        <f t="shared" si="23"/>
        <v>N/A</v>
      </c>
      <c r="C763" s="32" t="str">
        <f>IF(Buildings!C764="","N/A",Buildings!C764)</f>
        <v>N/A</v>
      </c>
      <c r="D763" s="32" t="str">
        <f>IF(Buildings!D764="","N/A",Buildings!D764)</f>
        <v>N/A</v>
      </c>
      <c r="E763" s="32" t="str">
        <f>IF(Buildings!E764="","N/A",Buildings!E764)</f>
        <v>N/A</v>
      </c>
      <c r="F763" s="32" t="str">
        <f>IF(Buildings!F764="","N/A",Buildings!F764)</f>
        <v>N/A</v>
      </c>
      <c r="G763" s="32" t="str">
        <f>IF(Buildings!G764="","N/A",Buildings!G764)</f>
        <v>N/A</v>
      </c>
      <c r="H763" s="32" t="str">
        <f t="shared" si="22"/>
        <v>N/A</v>
      </c>
      <c r="I763" s="32" t="str">
        <f>IF(Buildings!H764="","N/A",Buildings!H764)</f>
        <v>N/A</v>
      </c>
      <c r="J763" s="32" t="str">
        <f>IF(Buildings!I764="","N/A",Buildings!I764)</f>
        <v>N/A</v>
      </c>
      <c r="K763" s="362" t="str">
        <f>IF(AND(Buildings!B764="",Buildings!C764&lt;&gt;""),0,IF(Buildings!B764="","N/A",IF(ISNUMBER(Buildings!B764),Buildings!B764,0)))</f>
        <v>N/A</v>
      </c>
    </row>
    <row r="764" spans="2:11">
      <c r="B764" s="32" t="str">
        <f t="shared" si="23"/>
        <v>N/A</v>
      </c>
      <c r="C764" s="32" t="str">
        <f>IF(Buildings!C765="","N/A",Buildings!C765)</f>
        <v>N/A</v>
      </c>
      <c r="D764" s="32" t="str">
        <f>IF(Buildings!D765="","N/A",Buildings!D765)</f>
        <v>N/A</v>
      </c>
      <c r="E764" s="32" t="str">
        <f>IF(Buildings!E765="","N/A",Buildings!E765)</f>
        <v>N/A</v>
      </c>
      <c r="F764" s="32" t="str">
        <f>IF(Buildings!F765="","N/A",Buildings!F765)</f>
        <v>N/A</v>
      </c>
      <c r="G764" s="32" t="str">
        <f>IF(Buildings!G765="","N/A",Buildings!G765)</f>
        <v>N/A</v>
      </c>
      <c r="H764" s="32" t="str">
        <f t="shared" si="22"/>
        <v>N/A</v>
      </c>
      <c r="I764" s="32" t="str">
        <f>IF(Buildings!H765="","N/A",Buildings!H765)</f>
        <v>N/A</v>
      </c>
      <c r="J764" s="32" t="str">
        <f>IF(Buildings!I765="","N/A",Buildings!I765)</f>
        <v>N/A</v>
      </c>
      <c r="K764" s="362" t="str">
        <f>IF(AND(Buildings!B765="",Buildings!C765&lt;&gt;""),0,IF(Buildings!B765="","N/A",IF(ISNUMBER(Buildings!B765),Buildings!B765,0)))</f>
        <v>N/A</v>
      </c>
    </row>
    <row r="765" spans="2:11">
      <c r="B765" s="32" t="str">
        <f t="shared" si="23"/>
        <v>N/A</v>
      </c>
      <c r="C765" s="32" t="str">
        <f>IF(Buildings!C766="","N/A",Buildings!C766)</f>
        <v>N/A</v>
      </c>
      <c r="D765" s="32" t="str">
        <f>IF(Buildings!D766="","N/A",Buildings!D766)</f>
        <v>N/A</v>
      </c>
      <c r="E765" s="32" t="str">
        <f>IF(Buildings!E766="","N/A",Buildings!E766)</f>
        <v>N/A</v>
      </c>
      <c r="F765" s="32" t="str">
        <f>IF(Buildings!F766="","N/A",Buildings!F766)</f>
        <v>N/A</v>
      </c>
      <c r="G765" s="32" t="str">
        <f>IF(Buildings!G766="","N/A",Buildings!G766)</f>
        <v>N/A</v>
      </c>
      <c r="H765" s="32" t="str">
        <f t="shared" si="22"/>
        <v>N/A</v>
      </c>
      <c r="I765" s="32" t="str">
        <f>IF(Buildings!H766="","N/A",Buildings!H766)</f>
        <v>N/A</v>
      </c>
      <c r="J765" s="32" t="str">
        <f>IF(Buildings!I766="","N/A",Buildings!I766)</f>
        <v>N/A</v>
      </c>
      <c r="K765" s="362" t="str">
        <f>IF(AND(Buildings!B766="",Buildings!C766&lt;&gt;""),0,IF(Buildings!B766="","N/A",IF(ISNUMBER(Buildings!B766),Buildings!B766,0)))</f>
        <v>N/A</v>
      </c>
    </row>
    <row r="766" spans="2:11">
      <c r="B766" s="32" t="str">
        <f t="shared" si="23"/>
        <v>N/A</v>
      </c>
      <c r="C766" s="32" t="str">
        <f>IF(Buildings!C767="","N/A",Buildings!C767)</f>
        <v>N/A</v>
      </c>
      <c r="D766" s="32" t="str">
        <f>IF(Buildings!D767="","N/A",Buildings!D767)</f>
        <v>N/A</v>
      </c>
      <c r="E766" s="32" t="str">
        <f>IF(Buildings!E767="","N/A",Buildings!E767)</f>
        <v>N/A</v>
      </c>
      <c r="F766" s="32" t="str">
        <f>IF(Buildings!F767="","N/A",Buildings!F767)</f>
        <v>N/A</v>
      </c>
      <c r="G766" s="32" t="str">
        <f>IF(Buildings!G767="","N/A",Buildings!G767)</f>
        <v>N/A</v>
      </c>
      <c r="H766" s="32" t="str">
        <f t="shared" si="22"/>
        <v>N/A</v>
      </c>
      <c r="I766" s="32" t="str">
        <f>IF(Buildings!H767="","N/A",Buildings!H767)</f>
        <v>N/A</v>
      </c>
      <c r="J766" s="32" t="str">
        <f>IF(Buildings!I767="","N/A",Buildings!I767)</f>
        <v>N/A</v>
      </c>
      <c r="K766" s="362" t="str">
        <f>IF(AND(Buildings!B767="",Buildings!C767&lt;&gt;""),0,IF(Buildings!B767="","N/A",IF(ISNUMBER(Buildings!B767),Buildings!B767,0)))</f>
        <v>N/A</v>
      </c>
    </row>
    <row r="767" spans="2:11">
      <c r="B767" s="32" t="str">
        <f t="shared" si="23"/>
        <v>N/A</v>
      </c>
      <c r="C767" s="32" t="str">
        <f>IF(Buildings!C768="","N/A",Buildings!C768)</f>
        <v>N/A</v>
      </c>
      <c r="D767" s="32" t="str">
        <f>IF(Buildings!D768="","N/A",Buildings!D768)</f>
        <v>N/A</v>
      </c>
      <c r="E767" s="32" t="str">
        <f>IF(Buildings!E768="","N/A",Buildings!E768)</f>
        <v>N/A</v>
      </c>
      <c r="F767" s="32" t="str">
        <f>IF(Buildings!F768="","N/A",Buildings!F768)</f>
        <v>N/A</v>
      </c>
      <c r="G767" s="32" t="str">
        <f>IF(Buildings!G768="","N/A",Buildings!G768)</f>
        <v>N/A</v>
      </c>
      <c r="H767" s="32" t="str">
        <f t="shared" si="22"/>
        <v>N/A</v>
      </c>
      <c r="I767" s="32" t="str">
        <f>IF(Buildings!H768="","N/A",Buildings!H768)</f>
        <v>N/A</v>
      </c>
      <c r="J767" s="32" t="str">
        <f>IF(Buildings!I768="","N/A",Buildings!I768)</f>
        <v>N/A</v>
      </c>
      <c r="K767" s="362" t="str">
        <f>IF(AND(Buildings!B768="",Buildings!C768&lt;&gt;""),0,IF(Buildings!B768="","N/A",IF(ISNUMBER(Buildings!B768),Buildings!B768,0)))</f>
        <v>N/A</v>
      </c>
    </row>
    <row r="768" spans="2:11">
      <c r="B768" s="32" t="str">
        <f t="shared" si="23"/>
        <v>N/A</v>
      </c>
      <c r="C768" s="32" t="str">
        <f>IF(Buildings!C769="","N/A",Buildings!C769)</f>
        <v>N/A</v>
      </c>
      <c r="D768" s="32" t="str">
        <f>IF(Buildings!D769="","N/A",Buildings!D769)</f>
        <v>N/A</v>
      </c>
      <c r="E768" s="32" t="str">
        <f>IF(Buildings!E769="","N/A",Buildings!E769)</f>
        <v>N/A</v>
      </c>
      <c r="F768" s="32" t="str">
        <f>IF(Buildings!F769="","N/A",Buildings!F769)</f>
        <v>N/A</v>
      </c>
      <c r="G768" s="32" t="str">
        <f>IF(Buildings!G769="","N/A",Buildings!G769)</f>
        <v>N/A</v>
      </c>
      <c r="H768" s="32" t="str">
        <f t="shared" si="22"/>
        <v>N/A</v>
      </c>
      <c r="I768" s="32" t="str">
        <f>IF(Buildings!H769="","N/A",Buildings!H769)</f>
        <v>N/A</v>
      </c>
      <c r="J768" s="32" t="str">
        <f>IF(Buildings!I769="","N/A",Buildings!I769)</f>
        <v>N/A</v>
      </c>
      <c r="K768" s="362" t="str">
        <f>IF(AND(Buildings!B769="",Buildings!C769&lt;&gt;""),0,IF(Buildings!B769="","N/A",IF(ISNUMBER(Buildings!B769),Buildings!B769,0)))</f>
        <v>N/A</v>
      </c>
    </row>
    <row r="769" spans="2:11">
      <c r="B769" s="32" t="str">
        <f t="shared" si="23"/>
        <v>N/A</v>
      </c>
      <c r="C769" s="32" t="str">
        <f>IF(Buildings!C770="","N/A",Buildings!C770)</f>
        <v>N/A</v>
      </c>
      <c r="D769" s="32" t="str">
        <f>IF(Buildings!D770="","N/A",Buildings!D770)</f>
        <v>N/A</v>
      </c>
      <c r="E769" s="32" t="str">
        <f>IF(Buildings!E770="","N/A",Buildings!E770)</f>
        <v>N/A</v>
      </c>
      <c r="F769" s="32" t="str">
        <f>IF(Buildings!F770="","N/A",Buildings!F770)</f>
        <v>N/A</v>
      </c>
      <c r="G769" s="32" t="str">
        <f>IF(Buildings!G770="","N/A",Buildings!G770)</f>
        <v>N/A</v>
      </c>
      <c r="H769" s="32" t="str">
        <f t="shared" si="22"/>
        <v>N/A</v>
      </c>
      <c r="I769" s="32" t="str">
        <f>IF(Buildings!H770="","N/A",Buildings!H770)</f>
        <v>N/A</v>
      </c>
      <c r="J769" s="32" t="str">
        <f>IF(Buildings!I770="","N/A",Buildings!I770)</f>
        <v>N/A</v>
      </c>
      <c r="K769" s="362" t="str">
        <f>IF(AND(Buildings!B770="",Buildings!C770&lt;&gt;""),0,IF(Buildings!B770="","N/A",IF(ISNUMBER(Buildings!B770),Buildings!B770,0)))</f>
        <v>N/A</v>
      </c>
    </row>
    <row r="770" spans="2:11">
      <c r="B770" s="32" t="str">
        <f t="shared" si="23"/>
        <v>N/A</v>
      </c>
      <c r="C770" s="32" t="str">
        <f>IF(Buildings!C771="","N/A",Buildings!C771)</f>
        <v>N/A</v>
      </c>
      <c r="D770" s="32" t="str">
        <f>IF(Buildings!D771="","N/A",Buildings!D771)</f>
        <v>N/A</v>
      </c>
      <c r="E770" s="32" t="str">
        <f>IF(Buildings!E771="","N/A",Buildings!E771)</f>
        <v>N/A</v>
      </c>
      <c r="F770" s="32" t="str">
        <f>IF(Buildings!F771="","N/A",Buildings!F771)</f>
        <v>N/A</v>
      </c>
      <c r="G770" s="32" t="str">
        <f>IF(Buildings!G771="","N/A",Buildings!G771)</f>
        <v>N/A</v>
      </c>
      <c r="H770" s="32" t="str">
        <f t="shared" ref="H770:H833" si="24">IF(B770="N/A","N/A",UPPER(TRIM(ProbuildName)))</f>
        <v>N/A</v>
      </c>
      <c r="I770" s="32" t="str">
        <f>IF(Buildings!H771="","N/A",Buildings!H771)</f>
        <v>N/A</v>
      </c>
      <c r="J770" s="32" t="str">
        <f>IF(Buildings!I771="","N/A",Buildings!I771)</f>
        <v>N/A</v>
      </c>
      <c r="K770" s="362" t="str">
        <f>IF(AND(Buildings!B771="",Buildings!C771&lt;&gt;""),0,IF(Buildings!B771="","N/A",IF(ISNUMBER(Buildings!B771),Buildings!B771,0)))</f>
        <v>N/A</v>
      </c>
    </row>
    <row r="771" spans="2:11">
      <c r="B771" s="32" t="str">
        <f t="shared" ref="B771:B834" si="25">IF(K771="N/A","N/A","")</f>
        <v>N/A</v>
      </c>
      <c r="C771" s="32" t="str">
        <f>IF(Buildings!C772="","N/A",Buildings!C772)</f>
        <v>N/A</v>
      </c>
      <c r="D771" s="32" t="str">
        <f>IF(Buildings!D772="","N/A",Buildings!D772)</f>
        <v>N/A</v>
      </c>
      <c r="E771" s="32" t="str">
        <f>IF(Buildings!E772="","N/A",Buildings!E772)</f>
        <v>N/A</v>
      </c>
      <c r="F771" s="32" t="str">
        <f>IF(Buildings!F772="","N/A",Buildings!F772)</f>
        <v>N/A</v>
      </c>
      <c r="G771" s="32" t="str">
        <f>IF(Buildings!G772="","N/A",Buildings!G772)</f>
        <v>N/A</v>
      </c>
      <c r="H771" s="32" t="str">
        <f t="shared" si="24"/>
        <v>N/A</v>
      </c>
      <c r="I771" s="32" t="str">
        <f>IF(Buildings!H772="","N/A",Buildings!H772)</f>
        <v>N/A</v>
      </c>
      <c r="J771" s="32" t="str">
        <f>IF(Buildings!I772="","N/A",Buildings!I772)</f>
        <v>N/A</v>
      </c>
      <c r="K771" s="362" t="str">
        <f>IF(AND(Buildings!B772="",Buildings!C772&lt;&gt;""),0,IF(Buildings!B772="","N/A",IF(ISNUMBER(Buildings!B772),Buildings!B772,0)))</f>
        <v>N/A</v>
      </c>
    </row>
    <row r="772" spans="2:11">
      <c r="B772" s="32" t="str">
        <f t="shared" si="25"/>
        <v>N/A</v>
      </c>
      <c r="C772" s="32" t="str">
        <f>IF(Buildings!C773="","N/A",Buildings!C773)</f>
        <v>N/A</v>
      </c>
      <c r="D772" s="32" t="str">
        <f>IF(Buildings!D773="","N/A",Buildings!D773)</f>
        <v>N/A</v>
      </c>
      <c r="E772" s="32" t="str">
        <f>IF(Buildings!E773="","N/A",Buildings!E773)</f>
        <v>N/A</v>
      </c>
      <c r="F772" s="32" t="str">
        <f>IF(Buildings!F773="","N/A",Buildings!F773)</f>
        <v>N/A</v>
      </c>
      <c r="G772" s="32" t="str">
        <f>IF(Buildings!G773="","N/A",Buildings!G773)</f>
        <v>N/A</v>
      </c>
      <c r="H772" s="32" t="str">
        <f t="shared" si="24"/>
        <v>N/A</v>
      </c>
      <c r="I772" s="32" t="str">
        <f>IF(Buildings!H773="","N/A",Buildings!H773)</f>
        <v>N/A</v>
      </c>
      <c r="J772" s="32" t="str">
        <f>IF(Buildings!I773="","N/A",Buildings!I773)</f>
        <v>N/A</v>
      </c>
      <c r="K772" s="362" t="str">
        <f>IF(AND(Buildings!B773="",Buildings!C773&lt;&gt;""),0,IF(Buildings!B773="","N/A",IF(ISNUMBER(Buildings!B773),Buildings!B773,0)))</f>
        <v>N/A</v>
      </c>
    </row>
    <row r="773" spans="2:11">
      <c r="B773" s="32" t="str">
        <f t="shared" si="25"/>
        <v>N/A</v>
      </c>
      <c r="C773" s="32" t="str">
        <f>IF(Buildings!C774="","N/A",Buildings!C774)</f>
        <v>N/A</v>
      </c>
      <c r="D773" s="32" t="str">
        <f>IF(Buildings!D774="","N/A",Buildings!D774)</f>
        <v>N/A</v>
      </c>
      <c r="E773" s="32" t="str">
        <f>IF(Buildings!E774="","N/A",Buildings!E774)</f>
        <v>N/A</v>
      </c>
      <c r="F773" s="32" t="str">
        <f>IF(Buildings!F774="","N/A",Buildings!F774)</f>
        <v>N/A</v>
      </c>
      <c r="G773" s="32" t="str">
        <f>IF(Buildings!G774="","N/A",Buildings!G774)</f>
        <v>N/A</v>
      </c>
      <c r="H773" s="32" t="str">
        <f t="shared" si="24"/>
        <v>N/A</v>
      </c>
      <c r="I773" s="32" t="str">
        <f>IF(Buildings!H774="","N/A",Buildings!H774)</f>
        <v>N/A</v>
      </c>
      <c r="J773" s="32" t="str">
        <f>IF(Buildings!I774="","N/A",Buildings!I774)</f>
        <v>N/A</v>
      </c>
      <c r="K773" s="362" t="str">
        <f>IF(AND(Buildings!B774="",Buildings!C774&lt;&gt;""),0,IF(Buildings!B774="","N/A",IF(ISNUMBER(Buildings!B774),Buildings!B774,0)))</f>
        <v>N/A</v>
      </c>
    </row>
    <row r="774" spans="2:11">
      <c r="B774" s="32" t="str">
        <f t="shared" si="25"/>
        <v>N/A</v>
      </c>
      <c r="C774" s="32" t="str">
        <f>IF(Buildings!C775="","N/A",Buildings!C775)</f>
        <v>N/A</v>
      </c>
      <c r="D774" s="32" t="str">
        <f>IF(Buildings!D775="","N/A",Buildings!D775)</f>
        <v>N/A</v>
      </c>
      <c r="E774" s="32" t="str">
        <f>IF(Buildings!E775="","N/A",Buildings!E775)</f>
        <v>N/A</v>
      </c>
      <c r="F774" s="32" t="str">
        <f>IF(Buildings!F775="","N/A",Buildings!F775)</f>
        <v>N/A</v>
      </c>
      <c r="G774" s="32" t="str">
        <f>IF(Buildings!G775="","N/A",Buildings!G775)</f>
        <v>N/A</v>
      </c>
      <c r="H774" s="32" t="str">
        <f t="shared" si="24"/>
        <v>N/A</v>
      </c>
      <c r="I774" s="32" t="str">
        <f>IF(Buildings!H775="","N/A",Buildings!H775)</f>
        <v>N/A</v>
      </c>
      <c r="J774" s="32" t="str">
        <f>IF(Buildings!I775="","N/A",Buildings!I775)</f>
        <v>N/A</v>
      </c>
      <c r="K774" s="362" t="str">
        <f>IF(AND(Buildings!B775="",Buildings!C775&lt;&gt;""),0,IF(Buildings!B775="","N/A",IF(ISNUMBER(Buildings!B775),Buildings!B775,0)))</f>
        <v>N/A</v>
      </c>
    </row>
    <row r="775" spans="2:11">
      <c r="B775" s="32" t="str">
        <f t="shared" si="25"/>
        <v>N/A</v>
      </c>
      <c r="C775" s="32" t="str">
        <f>IF(Buildings!C776="","N/A",Buildings!C776)</f>
        <v>N/A</v>
      </c>
      <c r="D775" s="32" t="str">
        <f>IF(Buildings!D776="","N/A",Buildings!D776)</f>
        <v>N/A</v>
      </c>
      <c r="E775" s="32" t="str">
        <f>IF(Buildings!E776="","N/A",Buildings!E776)</f>
        <v>N/A</v>
      </c>
      <c r="F775" s="32" t="str">
        <f>IF(Buildings!F776="","N/A",Buildings!F776)</f>
        <v>N/A</v>
      </c>
      <c r="G775" s="32" t="str">
        <f>IF(Buildings!G776="","N/A",Buildings!G776)</f>
        <v>N/A</v>
      </c>
      <c r="H775" s="32" t="str">
        <f t="shared" si="24"/>
        <v>N/A</v>
      </c>
      <c r="I775" s="32" t="str">
        <f>IF(Buildings!H776="","N/A",Buildings!H776)</f>
        <v>N/A</v>
      </c>
      <c r="J775" s="32" t="str">
        <f>IF(Buildings!I776="","N/A",Buildings!I776)</f>
        <v>N/A</v>
      </c>
      <c r="K775" s="362" t="str">
        <f>IF(AND(Buildings!B776="",Buildings!C776&lt;&gt;""),0,IF(Buildings!B776="","N/A",IF(ISNUMBER(Buildings!B776),Buildings!B776,0)))</f>
        <v>N/A</v>
      </c>
    </row>
    <row r="776" spans="2:11">
      <c r="B776" s="32" t="str">
        <f t="shared" si="25"/>
        <v>N/A</v>
      </c>
      <c r="C776" s="32" t="str">
        <f>IF(Buildings!C777="","N/A",Buildings!C777)</f>
        <v>N/A</v>
      </c>
      <c r="D776" s="32" t="str">
        <f>IF(Buildings!D777="","N/A",Buildings!D777)</f>
        <v>N/A</v>
      </c>
      <c r="E776" s="32" t="str">
        <f>IF(Buildings!E777="","N/A",Buildings!E777)</f>
        <v>N/A</v>
      </c>
      <c r="F776" s="32" t="str">
        <f>IF(Buildings!F777="","N/A",Buildings!F777)</f>
        <v>N/A</v>
      </c>
      <c r="G776" s="32" t="str">
        <f>IF(Buildings!G777="","N/A",Buildings!G777)</f>
        <v>N/A</v>
      </c>
      <c r="H776" s="32" t="str">
        <f t="shared" si="24"/>
        <v>N/A</v>
      </c>
      <c r="I776" s="32" t="str">
        <f>IF(Buildings!H777="","N/A",Buildings!H777)</f>
        <v>N/A</v>
      </c>
      <c r="J776" s="32" t="str">
        <f>IF(Buildings!I777="","N/A",Buildings!I777)</f>
        <v>N/A</v>
      </c>
      <c r="K776" s="362" t="str">
        <f>IF(AND(Buildings!B777="",Buildings!C777&lt;&gt;""),0,IF(Buildings!B777="","N/A",IF(ISNUMBER(Buildings!B777),Buildings!B777,0)))</f>
        <v>N/A</v>
      </c>
    </row>
    <row r="777" spans="2:11">
      <c r="B777" s="32" t="str">
        <f t="shared" si="25"/>
        <v>N/A</v>
      </c>
      <c r="C777" s="32" t="str">
        <f>IF(Buildings!C778="","N/A",Buildings!C778)</f>
        <v>N/A</v>
      </c>
      <c r="D777" s="32" t="str">
        <f>IF(Buildings!D778="","N/A",Buildings!D778)</f>
        <v>N/A</v>
      </c>
      <c r="E777" s="32" t="str">
        <f>IF(Buildings!E778="","N/A",Buildings!E778)</f>
        <v>N/A</v>
      </c>
      <c r="F777" s="32" t="str">
        <f>IF(Buildings!F778="","N/A",Buildings!F778)</f>
        <v>N/A</v>
      </c>
      <c r="G777" s="32" t="str">
        <f>IF(Buildings!G778="","N/A",Buildings!G778)</f>
        <v>N/A</v>
      </c>
      <c r="H777" s="32" t="str">
        <f t="shared" si="24"/>
        <v>N/A</v>
      </c>
      <c r="I777" s="32" t="str">
        <f>IF(Buildings!H778="","N/A",Buildings!H778)</f>
        <v>N/A</v>
      </c>
      <c r="J777" s="32" t="str">
        <f>IF(Buildings!I778="","N/A",Buildings!I778)</f>
        <v>N/A</v>
      </c>
      <c r="K777" s="362" t="str">
        <f>IF(AND(Buildings!B778="",Buildings!C778&lt;&gt;""),0,IF(Buildings!B778="","N/A",IF(ISNUMBER(Buildings!B778),Buildings!B778,0)))</f>
        <v>N/A</v>
      </c>
    </row>
    <row r="778" spans="2:11">
      <c r="B778" s="32" t="str">
        <f t="shared" si="25"/>
        <v>N/A</v>
      </c>
      <c r="C778" s="32" t="str">
        <f>IF(Buildings!C779="","N/A",Buildings!C779)</f>
        <v>N/A</v>
      </c>
      <c r="D778" s="32" t="str">
        <f>IF(Buildings!D779="","N/A",Buildings!D779)</f>
        <v>N/A</v>
      </c>
      <c r="E778" s="32" t="str">
        <f>IF(Buildings!E779="","N/A",Buildings!E779)</f>
        <v>N/A</v>
      </c>
      <c r="F778" s="32" t="str">
        <f>IF(Buildings!F779="","N/A",Buildings!F779)</f>
        <v>N/A</v>
      </c>
      <c r="G778" s="32" t="str">
        <f>IF(Buildings!G779="","N/A",Buildings!G779)</f>
        <v>N/A</v>
      </c>
      <c r="H778" s="32" t="str">
        <f t="shared" si="24"/>
        <v>N/A</v>
      </c>
      <c r="I778" s="32" t="str">
        <f>IF(Buildings!H779="","N/A",Buildings!H779)</f>
        <v>N/A</v>
      </c>
      <c r="J778" s="32" t="str">
        <f>IF(Buildings!I779="","N/A",Buildings!I779)</f>
        <v>N/A</v>
      </c>
      <c r="K778" s="362" t="str">
        <f>IF(AND(Buildings!B779="",Buildings!C779&lt;&gt;""),0,IF(Buildings!B779="","N/A",IF(ISNUMBER(Buildings!B779),Buildings!B779,0)))</f>
        <v>N/A</v>
      </c>
    </row>
    <row r="779" spans="2:11">
      <c r="B779" s="32" t="str">
        <f t="shared" si="25"/>
        <v>N/A</v>
      </c>
      <c r="C779" s="32" t="str">
        <f>IF(Buildings!C780="","N/A",Buildings!C780)</f>
        <v>N/A</v>
      </c>
      <c r="D779" s="32" t="str">
        <f>IF(Buildings!D780="","N/A",Buildings!D780)</f>
        <v>N/A</v>
      </c>
      <c r="E779" s="32" t="str">
        <f>IF(Buildings!E780="","N/A",Buildings!E780)</f>
        <v>N/A</v>
      </c>
      <c r="F779" s="32" t="str">
        <f>IF(Buildings!F780="","N/A",Buildings!F780)</f>
        <v>N/A</v>
      </c>
      <c r="G779" s="32" t="str">
        <f>IF(Buildings!G780="","N/A",Buildings!G780)</f>
        <v>N/A</v>
      </c>
      <c r="H779" s="32" t="str">
        <f t="shared" si="24"/>
        <v>N/A</v>
      </c>
      <c r="I779" s="32" t="str">
        <f>IF(Buildings!H780="","N/A",Buildings!H780)</f>
        <v>N/A</v>
      </c>
      <c r="J779" s="32" t="str">
        <f>IF(Buildings!I780="","N/A",Buildings!I780)</f>
        <v>N/A</v>
      </c>
      <c r="K779" s="362" t="str">
        <f>IF(AND(Buildings!B780="",Buildings!C780&lt;&gt;""),0,IF(Buildings!B780="","N/A",IF(ISNUMBER(Buildings!B780),Buildings!B780,0)))</f>
        <v>N/A</v>
      </c>
    </row>
    <row r="780" spans="2:11">
      <c r="B780" s="32" t="str">
        <f t="shared" si="25"/>
        <v>N/A</v>
      </c>
      <c r="C780" s="32" t="str">
        <f>IF(Buildings!C781="","N/A",Buildings!C781)</f>
        <v>N/A</v>
      </c>
      <c r="D780" s="32" t="str">
        <f>IF(Buildings!D781="","N/A",Buildings!D781)</f>
        <v>N/A</v>
      </c>
      <c r="E780" s="32" t="str">
        <f>IF(Buildings!E781="","N/A",Buildings!E781)</f>
        <v>N/A</v>
      </c>
      <c r="F780" s="32" t="str">
        <f>IF(Buildings!F781="","N/A",Buildings!F781)</f>
        <v>N/A</v>
      </c>
      <c r="G780" s="32" t="str">
        <f>IF(Buildings!G781="","N/A",Buildings!G781)</f>
        <v>N/A</v>
      </c>
      <c r="H780" s="32" t="str">
        <f t="shared" si="24"/>
        <v>N/A</v>
      </c>
      <c r="I780" s="32" t="str">
        <f>IF(Buildings!H781="","N/A",Buildings!H781)</f>
        <v>N/A</v>
      </c>
      <c r="J780" s="32" t="str">
        <f>IF(Buildings!I781="","N/A",Buildings!I781)</f>
        <v>N/A</v>
      </c>
      <c r="K780" s="362" t="str">
        <f>IF(AND(Buildings!B781="",Buildings!C781&lt;&gt;""),0,IF(Buildings!B781="","N/A",IF(ISNUMBER(Buildings!B781),Buildings!B781,0)))</f>
        <v>N/A</v>
      </c>
    </row>
    <row r="781" spans="2:11">
      <c r="B781" s="32" t="str">
        <f t="shared" si="25"/>
        <v>N/A</v>
      </c>
      <c r="C781" s="32" t="str">
        <f>IF(Buildings!C782="","N/A",Buildings!C782)</f>
        <v>N/A</v>
      </c>
      <c r="D781" s="32" t="str">
        <f>IF(Buildings!D782="","N/A",Buildings!D782)</f>
        <v>N/A</v>
      </c>
      <c r="E781" s="32" t="str">
        <f>IF(Buildings!E782="","N/A",Buildings!E782)</f>
        <v>N/A</v>
      </c>
      <c r="F781" s="32" t="str">
        <f>IF(Buildings!F782="","N/A",Buildings!F782)</f>
        <v>N/A</v>
      </c>
      <c r="G781" s="32" t="str">
        <f>IF(Buildings!G782="","N/A",Buildings!G782)</f>
        <v>N/A</v>
      </c>
      <c r="H781" s="32" t="str">
        <f t="shared" si="24"/>
        <v>N/A</v>
      </c>
      <c r="I781" s="32" t="str">
        <f>IF(Buildings!H782="","N/A",Buildings!H782)</f>
        <v>N/A</v>
      </c>
      <c r="J781" s="32" t="str">
        <f>IF(Buildings!I782="","N/A",Buildings!I782)</f>
        <v>N/A</v>
      </c>
      <c r="K781" s="362" t="str">
        <f>IF(AND(Buildings!B782="",Buildings!C782&lt;&gt;""),0,IF(Buildings!B782="","N/A",IF(ISNUMBER(Buildings!B782),Buildings!B782,0)))</f>
        <v>N/A</v>
      </c>
    </row>
    <row r="782" spans="2:11">
      <c r="B782" s="32" t="str">
        <f t="shared" si="25"/>
        <v>N/A</v>
      </c>
      <c r="C782" s="32" t="str">
        <f>IF(Buildings!C783="","N/A",Buildings!C783)</f>
        <v>N/A</v>
      </c>
      <c r="D782" s="32" t="str">
        <f>IF(Buildings!D783="","N/A",Buildings!D783)</f>
        <v>N/A</v>
      </c>
      <c r="E782" s="32" t="str">
        <f>IF(Buildings!E783="","N/A",Buildings!E783)</f>
        <v>N/A</v>
      </c>
      <c r="F782" s="32" t="str">
        <f>IF(Buildings!F783="","N/A",Buildings!F783)</f>
        <v>N/A</v>
      </c>
      <c r="G782" s="32" t="str">
        <f>IF(Buildings!G783="","N/A",Buildings!G783)</f>
        <v>N/A</v>
      </c>
      <c r="H782" s="32" t="str">
        <f t="shared" si="24"/>
        <v>N/A</v>
      </c>
      <c r="I782" s="32" t="str">
        <f>IF(Buildings!H783="","N/A",Buildings!H783)</f>
        <v>N/A</v>
      </c>
      <c r="J782" s="32" t="str">
        <f>IF(Buildings!I783="","N/A",Buildings!I783)</f>
        <v>N/A</v>
      </c>
      <c r="K782" s="362" t="str">
        <f>IF(AND(Buildings!B783="",Buildings!C783&lt;&gt;""),0,IF(Buildings!B783="","N/A",IF(ISNUMBER(Buildings!B783),Buildings!B783,0)))</f>
        <v>N/A</v>
      </c>
    </row>
    <row r="783" spans="2:11">
      <c r="B783" s="32" t="str">
        <f t="shared" si="25"/>
        <v>N/A</v>
      </c>
      <c r="C783" s="32" t="str">
        <f>IF(Buildings!C784="","N/A",Buildings!C784)</f>
        <v>N/A</v>
      </c>
      <c r="D783" s="32" t="str">
        <f>IF(Buildings!D784="","N/A",Buildings!D784)</f>
        <v>N/A</v>
      </c>
      <c r="E783" s="32" t="str">
        <f>IF(Buildings!E784="","N/A",Buildings!E784)</f>
        <v>N/A</v>
      </c>
      <c r="F783" s="32" t="str">
        <f>IF(Buildings!F784="","N/A",Buildings!F784)</f>
        <v>N/A</v>
      </c>
      <c r="G783" s="32" t="str">
        <f>IF(Buildings!G784="","N/A",Buildings!G784)</f>
        <v>N/A</v>
      </c>
      <c r="H783" s="32" t="str">
        <f t="shared" si="24"/>
        <v>N/A</v>
      </c>
      <c r="I783" s="32" t="str">
        <f>IF(Buildings!H784="","N/A",Buildings!H784)</f>
        <v>N/A</v>
      </c>
      <c r="J783" s="32" t="str">
        <f>IF(Buildings!I784="","N/A",Buildings!I784)</f>
        <v>N/A</v>
      </c>
      <c r="K783" s="362" t="str">
        <f>IF(AND(Buildings!B784="",Buildings!C784&lt;&gt;""),0,IF(Buildings!B784="","N/A",IF(ISNUMBER(Buildings!B784),Buildings!B784,0)))</f>
        <v>N/A</v>
      </c>
    </row>
    <row r="784" spans="2:11">
      <c r="B784" s="32" t="str">
        <f t="shared" si="25"/>
        <v>N/A</v>
      </c>
      <c r="C784" s="32" t="str">
        <f>IF(Buildings!C785="","N/A",Buildings!C785)</f>
        <v>N/A</v>
      </c>
      <c r="D784" s="32" t="str">
        <f>IF(Buildings!D785="","N/A",Buildings!D785)</f>
        <v>N/A</v>
      </c>
      <c r="E784" s="32" t="str">
        <f>IF(Buildings!E785="","N/A",Buildings!E785)</f>
        <v>N/A</v>
      </c>
      <c r="F784" s="32" t="str">
        <f>IF(Buildings!F785="","N/A",Buildings!F785)</f>
        <v>N/A</v>
      </c>
      <c r="G784" s="32" t="str">
        <f>IF(Buildings!G785="","N/A",Buildings!G785)</f>
        <v>N/A</v>
      </c>
      <c r="H784" s="32" t="str">
        <f t="shared" si="24"/>
        <v>N/A</v>
      </c>
      <c r="I784" s="32" t="str">
        <f>IF(Buildings!H785="","N/A",Buildings!H785)</f>
        <v>N/A</v>
      </c>
      <c r="J784" s="32" t="str">
        <f>IF(Buildings!I785="","N/A",Buildings!I785)</f>
        <v>N/A</v>
      </c>
      <c r="K784" s="362" t="str">
        <f>IF(AND(Buildings!B785="",Buildings!C785&lt;&gt;""),0,IF(Buildings!B785="","N/A",IF(ISNUMBER(Buildings!B785),Buildings!B785,0)))</f>
        <v>N/A</v>
      </c>
    </row>
    <row r="785" spans="2:11">
      <c r="B785" s="32" t="str">
        <f t="shared" si="25"/>
        <v>N/A</v>
      </c>
      <c r="C785" s="32" t="str">
        <f>IF(Buildings!C786="","N/A",Buildings!C786)</f>
        <v>N/A</v>
      </c>
      <c r="D785" s="32" t="str">
        <f>IF(Buildings!D786="","N/A",Buildings!D786)</f>
        <v>N/A</v>
      </c>
      <c r="E785" s="32" t="str">
        <f>IF(Buildings!E786="","N/A",Buildings!E786)</f>
        <v>N/A</v>
      </c>
      <c r="F785" s="32" t="str">
        <f>IF(Buildings!F786="","N/A",Buildings!F786)</f>
        <v>N/A</v>
      </c>
      <c r="G785" s="32" t="str">
        <f>IF(Buildings!G786="","N/A",Buildings!G786)</f>
        <v>N/A</v>
      </c>
      <c r="H785" s="32" t="str">
        <f t="shared" si="24"/>
        <v>N/A</v>
      </c>
      <c r="I785" s="32" t="str">
        <f>IF(Buildings!H786="","N/A",Buildings!H786)</f>
        <v>N/A</v>
      </c>
      <c r="J785" s="32" t="str">
        <f>IF(Buildings!I786="","N/A",Buildings!I786)</f>
        <v>N/A</v>
      </c>
      <c r="K785" s="362" t="str">
        <f>IF(AND(Buildings!B786="",Buildings!C786&lt;&gt;""),0,IF(Buildings!B786="","N/A",IF(ISNUMBER(Buildings!B786),Buildings!B786,0)))</f>
        <v>N/A</v>
      </c>
    </row>
    <row r="786" spans="2:11">
      <c r="B786" s="32" t="str">
        <f t="shared" si="25"/>
        <v>N/A</v>
      </c>
      <c r="C786" s="32" t="str">
        <f>IF(Buildings!C787="","N/A",Buildings!C787)</f>
        <v>N/A</v>
      </c>
      <c r="D786" s="32" t="str">
        <f>IF(Buildings!D787="","N/A",Buildings!D787)</f>
        <v>N/A</v>
      </c>
      <c r="E786" s="32" t="str">
        <f>IF(Buildings!E787="","N/A",Buildings!E787)</f>
        <v>N/A</v>
      </c>
      <c r="F786" s="32" t="str">
        <f>IF(Buildings!F787="","N/A",Buildings!F787)</f>
        <v>N/A</v>
      </c>
      <c r="G786" s="32" t="str">
        <f>IF(Buildings!G787="","N/A",Buildings!G787)</f>
        <v>N/A</v>
      </c>
      <c r="H786" s="32" t="str">
        <f t="shared" si="24"/>
        <v>N/A</v>
      </c>
      <c r="I786" s="32" t="str">
        <f>IF(Buildings!H787="","N/A",Buildings!H787)</f>
        <v>N/A</v>
      </c>
      <c r="J786" s="32" t="str">
        <f>IF(Buildings!I787="","N/A",Buildings!I787)</f>
        <v>N/A</v>
      </c>
      <c r="K786" s="362" t="str">
        <f>IF(AND(Buildings!B787="",Buildings!C787&lt;&gt;""),0,IF(Buildings!B787="","N/A",IF(ISNUMBER(Buildings!B787),Buildings!B787,0)))</f>
        <v>N/A</v>
      </c>
    </row>
    <row r="787" spans="2:11">
      <c r="B787" s="32" t="str">
        <f t="shared" si="25"/>
        <v>N/A</v>
      </c>
      <c r="C787" s="32" t="str">
        <f>IF(Buildings!C788="","N/A",Buildings!C788)</f>
        <v>N/A</v>
      </c>
      <c r="D787" s="32" t="str">
        <f>IF(Buildings!D788="","N/A",Buildings!D788)</f>
        <v>N/A</v>
      </c>
      <c r="E787" s="32" t="str">
        <f>IF(Buildings!E788="","N/A",Buildings!E788)</f>
        <v>N/A</v>
      </c>
      <c r="F787" s="32" t="str">
        <f>IF(Buildings!F788="","N/A",Buildings!F788)</f>
        <v>N/A</v>
      </c>
      <c r="G787" s="32" t="str">
        <f>IF(Buildings!G788="","N/A",Buildings!G788)</f>
        <v>N/A</v>
      </c>
      <c r="H787" s="32" t="str">
        <f t="shared" si="24"/>
        <v>N/A</v>
      </c>
      <c r="I787" s="32" t="str">
        <f>IF(Buildings!H788="","N/A",Buildings!H788)</f>
        <v>N/A</v>
      </c>
      <c r="J787" s="32" t="str">
        <f>IF(Buildings!I788="","N/A",Buildings!I788)</f>
        <v>N/A</v>
      </c>
      <c r="K787" s="362" t="str">
        <f>IF(AND(Buildings!B788="",Buildings!C788&lt;&gt;""),0,IF(Buildings!B788="","N/A",IF(ISNUMBER(Buildings!B788),Buildings!B788,0)))</f>
        <v>N/A</v>
      </c>
    </row>
    <row r="788" spans="2:11">
      <c r="B788" s="32" t="str">
        <f t="shared" si="25"/>
        <v>N/A</v>
      </c>
      <c r="C788" s="32" t="str">
        <f>IF(Buildings!C789="","N/A",Buildings!C789)</f>
        <v>N/A</v>
      </c>
      <c r="D788" s="32" t="str">
        <f>IF(Buildings!D789="","N/A",Buildings!D789)</f>
        <v>N/A</v>
      </c>
      <c r="E788" s="32" t="str">
        <f>IF(Buildings!E789="","N/A",Buildings!E789)</f>
        <v>N/A</v>
      </c>
      <c r="F788" s="32" t="str">
        <f>IF(Buildings!F789="","N/A",Buildings!F789)</f>
        <v>N/A</v>
      </c>
      <c r="G788" s="32" t="str">
        <f>IF(Buildings!G789="","N/A",Buildings!G789)</f>
        <v>N/A</v>
      </c>
      <c r="H788" s="32" t="str">
        <f t="shared" si="24"/>
        <v>N/A</v>
      </c>
      <c r="I788" s="32" t="str">
        <f>IF(Buildings!H789="","N/A",Buildings!H789)</f>
        <v>N/A</v>
      </c>
      <c r="J788" s="32" t="str">
        <f>IF(Buildings!I789="","N/A",Buildings!I789)</f>
        <v>N/A</v>
      </c>
      <c r="K788" s="362" t="str">
        <f>IF(AND(Buildings!B789="",Buildings!C789&lt;&gt;""),0,IF(Buildings!B789="","N/A",IF(ISNUMBER(Buildings!B789),Buildings!B789,0)))</f>
        <v>N/A</v>
      </c>
    </row>
    <row r="789" spans="2:11">
      <c r="B789" s="32" t="str">
        <f t="shared" si="25"/>
        <v>N/A</v>
      </c>
      <c r="C789" s="32" t="str">
        <f>IF(Buildings!C790="","N/A",Buildings!C790)</f>
        <v>N/A</v>
      </c>
      <c r="D789" s="32" t="str">
        <f>IF(Buildings!D790="","N/A",Buildings!D790)</f>
        <v>N/A</v>
      </c>
      <c r="E789" s="32" t="str">
        <f>IF(Buildings!E790="","N/A",Buildings!E790)</f>
        <v>N/A</v>
      </c>
      <c r="F789" s="32" t="str">
        <f>IF(Buildings!F790="","N/A",Buildings!F790)</f>
        <v>N/A</v>
      </c>
      <c r="G789" s="32" t="str">
        <f>IF(Buildings!G790="","N/A",Buildings!G790)</f>
        <v>N/A</v>
      </c>
      <c r="H789" s="32" t="str">
        <f t="shared" si="24"/>
        <v>N/A</v>
      </c>
      <c r="I789" s="32" t="str">
        <f>IF(Buildings!H790="","N/A",Buildings!H790)</f>
        <v>N/A</v>
      </c>
      <c r="J789" s="32" t="str">
        <f>IF(Buildings!I790="","N/A",Buildings!I790)</f>
        <v>N/A</v>
      </c>
      <c r="K789" s="362" t="str">
        <f>IF(AND(Buildings!B790="",Buildings!C790&lt;&gt;""),0,IF(Buildings!B790="","N/A",IF(ISNUMBER(Buildings!B790),Buildings!B790,0)))</f>
        <v>N/A</v>
      </c>
    </row>
    <row r="790" spans="2:11">
      <c r="B790" s="32" t="str">
        <f t="shared" si="25"/>
        <v>N/A</v>
      </c>
      <c r="C790" s="32" t="str">
        <f>IF(Buildings!C791="","N/A",Buildings!C791)</f>
        <v>N/A</v>
      </c>
      <c r="D790" s="32" t="str">
        <f>IF(Buildings!D791="","N/A",Buildings!D791)</f>
        <v>N/A</v>
      </c>
      <c r="E790" s="32" t="str">
        <f>IF(Buildings!E791="","N/A",Buildings!E791)</f>
        <v>N/A</v>
      </c>
      <c r="F790" s="32" t="str">
        <f>IF(Buildings!F791="","N/A",Buildings!F791)</f>
        <v>N/A</v>
      </c>
      <c r="G790" s="32" t="str">
        <f>IF(Buildings!G791="","N/A",Buildings!G791)</f>
        <v>N/A</v>
      </c>
      <c r="H790" s="32" t="str">
        <f t="shared" si="24"/>
        <v>N/A</v>
      </c>
      <c r="I790" s="32" t="str">
        <f>IF(Buildings!H791="","N/A",Buildings!H791)</f>
        <v>N/A</v>
      </c>
      <c r="J790" s="32" t="str">
        <f>IF(Buildings!I791="","N/A",Buildings!I791)</f>
        <v>N/A</v>
      </c>
      <c r="K790" s="362" t="str">
        <f>IF(AND(Buildings!B791="",Buildings!C791&lt;&gt;""),0,IF(Buildings!B791="","N/A",IF(ISNUMBER(Buildings!B791),Buildings!B791,0)))</f>
        <v>N/A</v>
      </c>
    </row>
    <row r="791" spans="2:11">
      <c r="B791" s="32" t="str">
        <f t="shared" si="25"/>
        <v>N/A</v>
      </c>
      <c r="C791" s="32" t="str">
        <f>IF(Buildings!C792="","N/A",Buildings!C792)</f>
        <v>N/A</v>
      </c>
      <c r="D791" s="32" t="str">
        <f>IF(Buildings!D792="","N/A",Buildings!D792)</f>
        <v>N/A</v>
      </c>
      <c r="E791" s="32" t="str">
        <f>IF(Buildings!E792="","N/A",Buildings!E792)</f>
        <v>N/A</v>
      </c>
      <c r="F791" s="32" t="str">
        <f>IF(Buildings!F792="","N/A",Buildings!F792)</f>
        <v>N/A</v>
      </c>
      <c r="G791" s="32" t="str">
        <f>IF(Buildings!G792="","N/A",Buildings!G792)</f>
        <v>N/A</v>
      </c>
      <c r="H791" s="32" t="str">
        <f t="shared" si="24"/>
        <v>N/A</v>
      </c>
      <c r="I791" s="32" t="str">
        <f>IF(Buildings!H792="","N/A",Buildings!H792)</f>
        <v>N/A</v>
      </c>
      <c r="J791" s="32" t="str">
        <f>IF(Buildings!I792="","N/A",Buildings!I792)</f>
        <v>N/A</v>
      </c>
      <c r="K791" s="362" t="str">
        <f>IF(AND(Buildings!B792="",Buildings!C792&lt;&gt;""),0,IF(Buildings!B792="","N/A",IF(ISNUMBER(Buildings!B792),Buildings!B792,0)))</f>
        <v>N/A</v>
      </c>
    </row>
    <row r="792" spans="2:11">
      <c r="B792" s="32" t="str">
        <f t="shared" si="25"/>
        <v>N/A</v>
      </c>
      <c r="C792" s="32" t="str">
        <f>IF(Buildings!C793="","N/A",Buildings!C793)</f>
        <v>N/A</v>
      </c>
      <c r="D792" s="32" t="str">
        <f>IF(Buildings!D793="","N/A",Buildings!D793)</f>
        <v>N/A</v>
      </c>
      <c r="E792" s="32" t="str">
        <f>IF(Buildings!E793="","N/A",Buildings!E793)</f>
        <v>N/A</v>
      </c>
      <c r="F792" s="32" t="str">
        <f>IF(Buildings!F793="","N/A",Buildings!F793)</f>
        <v>N/A</v>
      </c>
      <c r="G792" s="32" t="str">
        <f>IF(Buildings!G793="","N/A",Buildings!G793)</f>
        <v>N/A</v>
      </c>
      <c r="H792" s="32" t="str">
        <f t="shared" si="24"/>
        <v>N/A</v>
      </c>
      <c r="I792" s="32" t="str">
        <f>IF(Buildings!H793="","N/A",Buildings!H793)</f>
        <v>N/A</v>
      </c>
      <c r="J792" s="32" t="str">
        <f>IF(Buildings!I793="","N/A",Buildings!I793)</f>
        <v>N/A</v>
      </c>
      <c r="K792" s="362" t="str">
        <f>IF(AND(Buildings!B793="",Buildings!C793&lt;&gt;""),0,IF(Buildings!B793="","N/A",IF(ISNUMBER(Buildings!B793),Buildings!B793,0)))</f>
        <v>N/A</v>
      </c>
    </row>
    <row r="793" spans="2:11">
      <c r="B793" s="32" t="str">
        <f t="shared" si="25"/>
        <v>N/A</v>
      </c>
      <c r="C793" s="32" t="str">
        <f>IF(Buildings!C794="","N/A",Buildings!C794)</f>
        <v>N/A</v>
      </c>
      <c r="D793" s="32" t="str">
        <f>IF(Buildings!D794="","N/A",Buildings!D794)</f>
        <v>N/A</v>
      </c>
      <c r="E793" s="32" t="str">
        <f>IF(Buildings!E794="","N/A",Buildings!E794)</f>
        <v>N/A</v>
      </c>
      <c r="F793" s="32" t="str">
        <f>IF(Buildings!F794="","N/A",Buildings!F794)</f>
        <v>N/A</v>
      </c>
      <c r="G793" s="32" t="str">
        <f>IF(Buildings!G794="","N/A",Buildings!G794)</f>
        <v>N/A</v>
      </c>
      <c r="H793" s="32" t="str">
        <f t="shared" si="24"/>
        <v>N/A</v>
      </c>
      <c r="I793" s="32" t="str">
        <f>IF(Buildings!H794="","N/A",Buildings!H794)</f>
        <v>N/A</v>
      </c>
      <c r="J793" s="32" t="str">
        <f>IF(Buildings!I794="","N/A",Buildings!I794)</f>
        <v>N/A</v>
      </c>
      <c r="K793" s="362" t="str">
        <f>IF(AND(Buildings!B794="",Buildings!C794&lt;&gt;""),0,IF(Buildings!B794="","N/A",IF(ISNUMBER(Buildings!B794),Buildings!B794,0)))</f>
        <v>N/A</v>
      </c>
    </row>
    <row r="794" spans="2:11">
      <c r="B794" s="32" t="str">
        <f t="shared" si="25"/>
        <v>N/A</v>
      </c>
      <c r="C794" s="32" t="str">
        <f>IF(Buildings!C795="","N/A",Buildings!C795)</f>
        <v>N/A</v>
      </c>
      <c r="D794" s="32" t="str">
        <f>IF(Buildings!D795="","N/A",Buildings!D795)</f>
        <v>N/A</v>
      </c>
      <c r="E794" s="32" t="str">
        <f>IF(Buildings!E795="","N/A",Buildings!E795)</f>
        <v>N/A</v>
      </c>
      <c r="F794" s="32" t="str">
        <f>IF(Buildings!F795="","N/A",Buildings!F795)</f>
        <v>N/A</v>
      </c>
      <c r="G794" s="32" t="str">
        <f>IF(Buildings!G795="","N/A",Buildings!G795)</f>
        <v>N/A</v>
      </c>
      <c r="H794" s="32" t="str">
        <f t="shared" si="24"/>
        <v>N/A</v>
      </c>
      <c r="I794" s="32" t="str">
        <f>IF(Buildings!H795="","N/A",Buildings!H795)</f>
        <v>N/A</v>
      </c>
      <c r="J794" s="32" t="str">
        <f>IF(Buildings!I795="","N/A",Buildings!I795)</f>
        <v>N/A</v>
      </c>
      <c r="K794" s="362" t="str">
        <f>IF(AND(Buildings!B795="",Buildings!C795&lt;&gt;""),0,IF(Buildings!B795="","N/A",IF(ISNUMBER(Buildings!B795),Buildings!B795,0)))</f>
        <v>N/A</v>
      </c>
    </row>
    <row r="795" spans="2:11">
      <c r="B795" s="32" t="str">
        <f t="shared" si="25"/>
        <v>N/A</v>
      </c>
      <c r="C795" s="32" t="str">
        <f>IF(Buildings!C796="","N/A",Buildings!C796)</f>
        <v>N/A</v>
      </c>
      <c r="D795" s="32" t="str">
        <f>IF(Buildings!D796="","N/A",Buildings!D796)</f>
        <v>N/A</v>
      </c>
      <c r="E795" s="32" t="str">
        <f>IF(Buildings!E796="","N/A",Buildings!E796)</f>
        <v>N/A</v>
      </c>
      <c r="F795" s="32" t="str">
        <f>IF(Buildings!F796="","N/A",Buildings!F796)</f>
        <v>N/A</v>
      </c>
      <c r="G795" s="32" t="str">
        <f>IF(Buildings!G796="","N/A",Buildings!G796)</f>
        <v>N/A</v>
      </c>
      <c r="H795" s="32" t="str">
        <f t="shared" si="24"/>
        <v>N/A</v>
      </c>
      <c r="I795" s="32" t="str">
        <f>IF(Buildings!H796="","N/A",Buildings!H796)</f>
        <v>N/A</v>
      </c>
      <c r="J795" s="32" t="str">
        <f>IF(Buildings!I796="","N/A",Buildings!I796)</f>
        <v>N/A</v>
      </c>
      <c r="K795" s="362" t="str">
        <f>IF(AND(Buildings!B796="",Buildings!C796&lt;&gt;""),0,IF(Buildings!B796="","N/A",IF(ISNUMBER(Buildings!B796),Buildings!B796,0)))</f>
        <v>N/A</v>
      </c>
    </row>
    <row r="796" spans="2:11">
      <c r="B796" s="32" t="str">
        <f t="shared" si="25"/>
        <v>N/A</v>
      </c>
      <c r="C796" s="32" t="str">
        <f>IF(Buildings!C797="","N/A",Buildings!C797)</f>
        <v>N/A</v>
      </c>
      <c r="D796" s="32" t="str">
        <f>IF(Buildings!D797="","N/A",Buildings!D797)</f>
        <v>N/A</v>
      </c>
      <c r="E796" s="32" t="str">
        <f>IF(Buildings!E797="","N/A",Buildings!E797)</f>
        <v>N/A</v>
      </c>
      <c r="F796" s="32" t="str">
        <f>IF(Buildings!F797="","N/A",Buildings!F797)</f>
        <v>N/A</v>
      </c>
      <c r="G796" s="32" t="str">
        <f>IF(Buildings!G797="","N/A",Buildings!G797)</f>
        <v>N/A</v>
      </c>
      <c r="H796" s="32" t="str">
        <f t="shared" si="24"/>
        <v>N/A</v>
      </c>
      <c r="I796" s="32" t="str">
        <f>IF(Buildings!H797="","N/A",Buildings!H797)</f>
        <v>N/A</v>
      </c>
      <c r="J796" s="32" t="str">
        <f>IF(Buildings!I797="","N/A",Buildings!I797)</f>
        <v>N/A</v>
      </c>
      <c r="K796" s="362" t="str">
        <f>IF(AND(Buildings!B797="",Buildings!C797&lt;&gt;""),0,IF(Buildings!B797="","N/A",IF(ISNUMBER(Buildings!B797),Buildings!B797,0)))</f>
        <v>N/A</v>
      </c>
    </row>
    <row r="797" spans="2:11">
      <c r="B797" s="32" t="str">
        <f t="shared" si="25"/>
        <v>N/A</v>
      </c>
      <c r="C797" s="32" t="str">
        <f>IF(Buildings!C798="","N/A",Buildings!C798)</f>
        <v>N/A</v>
      </c>
      <c r="D797" s="32" t="str">
        <f>IF(Buildings!D798="","N/A",Buildings!D798)</f>
        <v>N/A</v>
      </c>
      <c r="E797" s="32" t="str">
        <f>IF(Buildings!E798="","N/A",Buildings!E798)</f>
        <v>N/A</v>
      </c>
      <c r="F797" s="32" t="str">
        <f>IF(Buildings!F798="","N/A",Buildings!F798)</f>
        <v>N/A</v>
      </c>
      <c r="G797" s="32" t="str">
        <f>IF(Buildings!G798="","N/A",Buildings!G798)</f>
        <v>N/A</v>
      </c>
      <c r="H797" s="32" t="str">
        <f t="shared" si="24"/>
        <v>N/A</v>
      </c>
      <c r="I797" s="32" t="str">
        <f>IF(Buildings!H798="","N/A",Buildings!H798)</f>
        <v>N/A</v>
      </c>
      <c r="J797" s="32" t="str">
        <f>IF(Buildings!I798="","N/A",Buildings!I798)</f>
        <v>N/A</v>
      </c>
      <c r="K797" s="362" t="str">
        <f>IF(AND(Buildings!B798="",Buildings!C798&lt;&gt;""),0,IF(Buildings!B798="","N/A",IF(ISNUMBER(Buildings!B798),Buildings!B798,0)))</f>
        <v>N/A</v>
      </c>
    </row>
    <row r="798" spans="2:11">
      <c r="B798" s="32" t="str">
        <f t="shared" si="25"/>
        <v>N/A</v>
      </c>
      <c r="C798" s="32" t="str">
        <f>IF(Buildings!C799="","N/A",Buildings!C799)</f>
        <v>N/A</v>
      </c>
      <c r="D798" s="32" t="str">
        <f>IF(Buildings!D799="","N/A",Buildings!D799)</f>
        <v>N/A</v>
      </c>
      <c r="E798" s="32" t="str">
        <f>IF(Buildings!E799="","N/A",Buildings!E799)</f>
        <v>N/A</v>
      </c>
      <c r="F798" s="32" t="str">
        <f>IF(Buildings!F799="","N/A",Buildings!F799)</f>
        <v>N/A</v>
      </c>
      <c r="G798" s="32" t="str">
        <f>IF(Buildings!G799="","N/A",Buildings!G799)</f>
        <v>N/A</v>
      </c>
      <c r="H798" s="32" t="str">
        <f t="shared" si="24"/>
        <v>N/A</v>
      </c>
      <c r="I798" s="32" t="str">
        <f>IF(Buildings!H799="","N/A",Buildings!H799)</f>
        <v>N/A</v>
      </c>
      <c r="J798" s="32" t="str">
        <f>IF(Buildings!I799="","N/A",Buildings!I799)</f>
        <v>N/A</v>
      </c>
      <c r="K798" s="362" t="str">
        <f>IF(AND(Buildings!B799="",Buildings!C799&lt;&gt;""),0,IF(Buildings!B799="","N/A",IF(ISNUMBER(Buildings!B799),Buildings!B799,0)))</f>
        <v>N/A</v>
      </c>
    </row>
    <row r="799" spans="2:11">
      <c r="B799" s="32" t="str">
        <f t="shared" si="25"/>
        <v>N/A</v>
      </c>
      <c r="C799" s="32" t="str">
        <f>IF(Buildings!C800="","N/A",Buildings!C800)</f>
        <v>N/A</v>
      </c>
      <c r="D799" s="32" t="str">
        <f>IF(Buildings!D800="","N/A",Buildings!D800)</f>
        <v>N/A</v>
      </c>
      <c r="E799" s="32" t="str">
        <f>IF(Buildings!E800="","N/A",Buildings!E800)</f>
        <v>N/A</v>
      </c>
      <c r="F799" s="32" t="str">
        <f>IF(Buildings!F800="","N/A",Buildings!F800)</f>
        <v>N/A</v>
      </c>
      <c r="G799" s="32" t="str">
        <f>IF(Buildings!G800="","N/A",Buildings!G800)</f>
        <v>N/A</v>
      </c>
      <c r="H799" s="32" t="str">
        <f t="shared" si="24"/>
        <v>N/A</v>
      </c>
      <c r="I799" s="32" t="str">
        <f>IF(Buildings!H800="","N/A",Buildings!H800)</f>
        <v>N/A</v>
      </c>
      <c r="J799" s="32" t="str">
        <f>IF(Buildings!I800="","N/A",Buildings!I800)</f>
        <v>N/A</v>
      </c>
      <c r="K799" s="362" t="str">
        <f>IF(AND(Buildings!B800="",Buildings!C800&lt;&gt;""),0,IF(Buildings!B800="","N/A",IF(ISNUMBER(Buildings!B800),Buildings!B800,0)))</f>
        <v>N/A</v>
      </c>
    </row>
    <row r="800" spans="2:11">
      <c r="B800" s="32" t="str">
        <f t="shared" si="25"/>
        <v>N/A</v>
      </c>
      <c r="C800" s="32" t="str">
        <f>IF(Buildings!C801="","N/A",Buildings!C801)</f>
        <v>N/A</v>
      </c>
      <c r="D800" s="32" t="str">
        <f>IF(Buildings!D801="","N/A",Buildings!D801)</f>
        <v>N/A</v>
      </c>
      <c r="E800" s="32" t="str">
        <f>IF(Buildings!E801="","N/A",Buildings!E801)</f>
        <v>N/A</v>
      </c>
      <c r="F800" s="32" t="str">
        <f>IF(Buildings!F801="","N/A",Buildings!F801)</f>
        <v>N/A</v>
      </c>
      <c r="G800" s="32" t="str">
        <f>IF(Buildings!G801="","N/A",Buildings!G801)</f>
        <v>N/A</v>
      </c>
      <c r="H800" s="32" t="str">
        <f t="shared" si="24"/>
        <v>N/A</v>
      </c>
      <c r="I800" s="32" t="str">
        <f>IF(Buildings!H801="","N/A",Buildings!H801)</f>
        <v>N/A</v>
      </c>
      <c r="J800" s="32" t="str">
        <f>IF(Buildings!I801="","N/A",Buildings!I801)</f>
        <v>N/A</v>
      </c>
      <c r="K800" s="362" t="str">
        <f>IF(AND(Buildings!B801="",Buildings!C801&lt;&gt;""),0,IF(Buildings!B801="","N/A",IF(ISNUMBER(Buildings!B801),Buildings!B801,0)))</f>
        <v>N/A</v>
      </c>
    </row>
    <row r="801" spans="2:11">
      <c r="B801" s="32" t="str">
        <f t="shared" si="25"/>
        <v>N/A</v>
      </c>
      <c r="C801" s="32" t="str">
        <f>IF(Buildings!C802="","N/A",Buildings!C802)</f>
        <v>N/A</v>
      </c>
      <c r="D801" s="32" t="str">
        <f>IF(Buildings!D802="","N/A",Buildings!D802)</f>
        <v>N/A</v>
      </c>
      <c r="E801" s="32" t="str">
        <f>IF(Buildings!E802="","N/A",Buildings!E802)</f>
        <v>N/A</v>
      </c>
      <c r="F801" s="32" t="str">
        <f>IF(Buildings!F802="","N/A",Buildings!F802)</f>
        <v>N/A</v>
      </c>
      <c r="G801" s="32" t="str">
        <f>IF(Buildings!G802="","N/A",Buildings!G802)</f>
        <v>N/A</v>
      </c>
      <c r="H801" s="32" t="str">
        <f t="shared" si="24"/>
        <v>N/A</v>
      </c>
      <c r="I801" s="32" t="str">
        <f>IF(Buildings!H802="","N/A",Buildings!H802)</f>
        <v>N/A</v>
      </c>
      <c r="J801" s="32" t="str">
        <f>IF(Buildings!I802="","N/A",Buildings!I802)</f>
        <v>N/A</v>
      </c>
      <c r="K801" s="362" t="str">
        <f>IF(AND(Buildings!B802="",Buildings!C802&lt;&gt;""),0,IF(Buildings!B802="","N/A",IF(ISNUMBER(Buildings!B802),Buildings!B802,0)))</f>
        <v>N/A</v>
      </c>
    </row>
    <row r="802" spans="2:11">
      <c r="B802" s="32" t="str">
        <f t="shared" si="25"/>
        <v>N/A</v>
      </c>
      <c r="C802" s="32" t="str">
        <f>IF(Buildings!C803="","N/A",Buildings!C803)</f>
        <v>N/A</v>
      </c>
      <c r="D802" s="32" t="str">
        <f>IF(Buildings!D803="","N/A",Buildings!D803)</f>
        <v>N/A</v>
      </c>
      <c r="E802" s="32" t="str">
        <f>IF(Buildings!E803="","N/A",Buildings!E803)</f>
        <v>N/A</v>
      </c>
      <c r="F802" s="32" t="str">
        <f>IF(Buildings!F803="","N/A",Buildings!F803)</f>
        <v>N/A</v>
      </c>
      <c r="G802" s="32" t="str">
        <f>IF(Buildings!G803="","N/A",Buildings!G803)</f>
        <v>N/A</v>
      </c>
      <c r="H802" s="32" t="str">
        <f t="shared" si="24"/>
        <v>N/A</v>
      </c>
      <c r="I802" s="32" t="str">
        <f>IF(Buildings!H803="","N/A",Buildings!H803)</f>
        <v>N/A</v>
      </c>
      <c r="J802" s="32" t="str">
        <f>IF(Buildings!I803="","N/A",Buildings!I803)</f>
        <v>N/A</v>
      </c>
      <c r="K802" s="362" t="str">
        <f>IF(AND(Buildings!B803="",Buildings!C803&lt;&gt;""),0,IF(Buildings!B803="","N/A",IF(ISNUMBER(Buildings!B803),Buildings!B803,0)))</f>
        <v>N/A</v>
      </c>
    </row>
    <row r="803" spans="2:11">
      <c r="B803" s="32" t="str">
        <f t="shared" si="25"/>
        <v>N/A</v>
      </c>
      <c r="C803" s="32" t="str">
        <f>IF(Buildings!C804="","N/A",Buildings!C804)</f>
        <v>N/A</v>
      </c>
      <c r="D803" s="32" t="str">
        <f>IF(Buildings!D804="","N/A",Buildings!D804)</f>
        <v>N/A</v>
      </c>
      <c r="E803" s="32" t="str">
        <f>IF(Buildings!E804="","N/A",Buildings!E804)</f>
        <v>N/A</v>
      </c>
      <c r="F803" s="32" t="str">
        <f>IF(Buildings!F804="","N/A",Buildings!F804)</f>
        <v>N/A</v>
      </c>
      <c r="G803" s="32" t="str">
        <f>IF(Buildings!G804="","N/A",Buildings!G804)</f>
        <v>N/A</v>
      </c>
      <c r="H803" s="32" t="str">
        <f t="shared" si="24"/>
        <v>N/A</v>
      </c>
      <c r="I803" s="32" t="str">
        <f>IF(Buildings!H804="","N/A",Buildings!H804)</f>
        <v>N/A</v>
      </c>
      <c r="J803" s="32" t="str">
        <f>IF(Buildings!I804="","N/A",Buildings!I804)</f>
        <v>N/A</v>
      </c>
      <c r="K803" s="362" t="str">
        <f>IF(AND(Buildings!B804="",Buildings!C804&lt;&gt;""),0,IF(Buildings!B804="","N/A",IF(ISNUMBER(Buildings!B804),Buildings!B804,0)))</f>
        <v>N/A</v>
      </c>
    </row>
    <row r="804" spans="2:11">
      <c r="B804" s="32" t="str">
        <f t="shared" si="25"/>
        <v>N/A</v>
      </c>
      <c r="C804" s="32" t="str">
        <f>IF(Buildings!C805="","N/A",Buildings!C805)</f>
        <v>N/A</v>
      </c>
      <c r="D804" s="32" t="str">
        <f>IF(Buildings!D805="","N/A",Buildings!D805)</f>
        <v>N/A</v>
      </c>
      <c r="E804" s="32" t="str">
        <f>IF(Buildings!E805="","N/A",Buildings!E805)</f>
        <v>N/A</v>
      </c>
      <c r="F804" s="32" t="str">
        <f>IF(Buildings!F805="","N/A",Buildings!F805)</f>
        <v>N/A</v>
      </c>
      <c r="G804" s="32" t="str">
        <f>IF(Buildings!G805="","N/A",Buildings!G805)</f>
        <v>N/A</v>
      </c>
      <c r="H804" s="32" t="str">
        <f t="shared" si="24"/>
        <v>N/A</v>
      </c>
      <c r="I804" s="32" t="str">
        <f>IF(Buildings!H805="","N/A",Buildings!H805)</f>
        <v>N/A</v>
      </c>
      <c r="J804" s="32" t="str">
        <f>IF(Buildings!I805="","N/A",Buildings!I805)</f>
        <v>N/A</v>
      </c>
      <c r="K804" s="362" t="str">
        <f>IF(AND(Buildings!B805="",Buildings!C805&lt;&gt;""),0,IF(Buildings!B805="","N/A",IF(ISNUMBER(Buildings!B805),Buildings!B805,0)))</f>
        <v>N/A</v>
      </c>
    </row>
    <row r="805" spans="2:11">
      <c r="B805" s="32" t="str">
        <f t="shared" si="25"/>
        <v>N/A</v>
      </c>
      <c r="C805" s="32" t="str">
        <f>IF(Buildings!C806="","N/A",Buildings!C806)</f>
        <v>N/A</v>
      </c>
      <c r="D805" s="32" t="str">
        <f>IF(Buildings!D806="","N/A",Buildings!D806)</f>
        <v>N/A</v>
      </c>
      <c r="E805" s="32" t="str">
        <f>IF(Buildings!E806="","N/A",Buildings!E806)</f>
        <v>N/A</v>
      </c>
      <c r="F805" s="32" t="str">
        <f>IF(Buildings!F806="","N/A",Buildings!F806)</f>
        <v>N/A</v>
      </c>
      <c r="G805" s="32" t="str">
        <f>IF(Buildings!G806="","N/A",Buildings!G806)</f>
        <v>N/A</v>
      </c>
      <c r="H805" s="32" t="str">
        <f t="shared" si="24"/>
        <v>N/A</v>
      </c>
      <c r="I805" s="32" t="str">
        <f>IF(Buildings!H806="","N/A",Buildings!H806)</f>
        <v>N/A</v>
      </c>
      <c r="J805" s="32" t="str">
        <f>IF(Buildings!I806="","N/A",Buildings!I806)</f>
        <v>N/A</v>
      </c>
      <c r="K805" s="362" t="str">
        <f>IF(AND(Buildings!B806="",Buildings!C806&lt;&gt;""),0,IF(Buildings!B806="","N/A",IF(ISNUMBER(Buildings!B806),Buildings!B806,0)))</f>
        <v>N/A</v>
      </c>
    </row>
    <row r="806" spans="2:11">
      <c r="B806" s="32" t="str">
        <f t="shared" si="25"/>
        <v>N/A</v>
      </c>
      <c r="C806" s="32" t="str">
        <f>IF(Buildings!C807="","N/A",Buildings!C807)</f>
        <v>N/A</v>
      </c>
      <c r="D806" s="32" t="str">
        <f>IF(Buildings!D807="","N/A",Buildings!D807)</f>
        <v>N/A</v>
      </c>
      <c r="E806" s="32" t="str">
        <f>IF(Buildings!E807="","N/A",Buildings!E807)</f>
        <v>N/A</v>
      </c>
      <c r="F806" s="32" t="str">
        <f>IF(Buildings!F807="","N/A",Buildings!F807)</f>
        <v>N/A</v>
      </c>
      <c r="G806" s="32" t="str">
        <f>IF(Buildings!G807="","N/A",Buildings!G807)</f>
        <v>N/A</v>
      </c>
      <c r="H806" s="32" t="str">
        <f t="shared" si="24"/>
        <v>N/A</v>
      </c>
      <c r="I806" s="32" t="str">
        <f>IF(Buildings!H807="","N/A",Buildings!H807)</f>
        <v>N/A</v>
      </c>
      <c r="J806" s="32" t="str">
        <f>IF(Buildings!I807="","N/A",Buildings!I807)</f>
        <v>N/A</v>
      </c>
      <c r="K806" s="362" t="str">
        <f>IF(AND(Buildings!B807="",Buildings!C807&lt;&gt;""),0,IF(Buildings!B807="","N/A",IF(ISNUMBER(Buildings!B807),Buildings!B807,0)))</f>
        <v>N/A</v>
      </c>
    </row>
    <row r="807" spans="2:11">
      <c r="B807" s="32" t="str">
        <f t="shared" si="25"/>
        <v>N/A</v>
      </c>
      <c r="C807" s="32" t="str">
        <f>IF(Buildings!C808="","N/A",Buildings!C808)</f>
        <v>N/A</v>
      </c>
      <c r="D807" s="32" t="str">
        <f>IF(Buildings!D808="","N/A",Buildings!D808)</f>
        <v>N/A</v>
      </c>
      <c r="E807" s="32" t="str">
        <f>IF(Buildings!E808="","N/A",Buildings!E808)</f>
        <v>N/A</v>
      </c>
      <c r="F807" s="32" t="str">
        <f>IF(Buildings!F808="","N/A",Buildings!F808)</f>
        <v>N/A</v>
      </c>
      <c r="G807" s="32" t="str">
        <f>IF(Buildings!G808="","N/A",Buildings!G808)</f>
        <v>N/A</v>
      </c>
      <c r="H807" s="32" t="str">
        <f t="shared" si="24"/>
        <v>N/A</v>
      </c>
      <c r="I807" s="32" t="str">
        <f>IF(Buildings!H808="","N/A",Buildings!H808)</f>
        <v>N/A</v>
      </c>
      <c r="J807" s="32" t="str">
        <f>IF(Buildings!I808="","N/A",Buildings!I808)</f>
        <v>N/A</v>
      </c>
      <c r="K807" s="362" t="str">
        <f>IF(AND(Buildings!B808="",Buildings!C808&lt;&gt;""),0,IF(Buildings!B808="","N/A",IF(ISNUMBER(Buildings!B808),Buildings!B808,0)))</f>
        <v>N/A</v>
      </c>
    </row>
    <row r="808" spans="2:11">
      <c r="B808" s="32" t="str">
        <f t="shared" si="25"/>
        <v>N/A</v>
      </c>
      <c r="C808" s="32" t="str">
        <f>IF(Buildings!C809="","N/A",Buildings!C809)</f>
        <v>N/A</v>
      </c>
      <c r="D808" s="32" t="str">
        <f>IF(Buildings!D809="","N/A",Buildings!D809)</f>
        <v>N/A</v>
      </c>
      <c r="E808" s="32" t="str">
        <f>IF(Buildings!E809="","N/A",Buildings!E809)</f>
        <v>N/A</v>
      </c>
      <c r="F808" s="32" t="str">
        <f>IF(Buildings!F809="","N/A",Buildings!F809)</f>
        <v>N/A</v>
      </c>
      <c r="G808" s="32" t="str">
        <f>IF(Buildings!G809="","N/A",Buildings!G809)</f>
        <v>N/A</v>
      </c>
      <c r="H808" s="32" t="str">
        <f t="shared" si="24"/>
        <v>N/A</v>
      </c>
      <c r="I808" s="32" t="str">
        <f>IF(Buildings!H809="","N/A",Buildings!H809)</f>
        <v>N/A</v>
      </c>
      <c r="J808" s="32" t="str">
        <f>IF(Buildings!I809="","N/A",Buildings!I809)</f>
        <v>N/A</v>
      </c>
      <c r="K808" s="362" t="str">
        <f>IF(AND(Buildings!B809="",Buildings!C809&lt;&gt;""),0,IF(Buildings!B809="","N/A",IF(ISNUMBER(Buildings!B809),Buildings!B809,0)))</f>
        <v>N/A</v>
      </c>
    </row>
    <row r="809" spans="2:11">
      <c r="B809" s="32" t="str">
        <f t="shared" si="25"/>
        <v>N/A</v>
      </c>
      <c r="C809" s="32" t="str">
        <f>IF(Buildings!C810="","N/A",Buildings!C810)</f>
        <v>N/A</v>
      </c>
      <c r="D809" s="32" t="str">
        <f>IF(Buildings!D810="","N/A",Buildings!D810)</f>
        <v>N/A</v>
      </c>
      <c r="E809" s="32" t="str">
        <f>IF(Buildings!E810="","N/A",Buildings!E810)</f>
        <v>N/A</v>
      </c>
      <c r="F809" s="32" t="str">
        <f>IF(Buildings!F810="","N/A",Buildings!F810)</f>
        <v>N/A</v>
      </c>
      <c r="G809" s="32" t="str">
        <f>IF(Buildings!G810="","N/A",Buildings!G810)</f>
        <v>N/A</v>
      </c>
      <c r="H809" s="32" t="str">
        <f t="shared" si="24"/>
        <v>N/A</v>
      </c>
      <c r="I809" s="32" t="str">
        <f>IF(Buildings!H810="","N/A",Buildings!H810)</f>
        <v>N/A</v>
      </c>
      <c r="J809" s="32" t="str">
        <f>IF(Buildings!I810="","N/A",Buildings!I810)</f>
        <v>N/A</v>
      </c>
      <c r="K809" s="362" t="str">
        <f>IF(AND(Buildings!B810="",Buildings!C810&lt;&gt;""),0,IF(Buildings!B810="","N/A",IF(ISNUMBER(Buildings!B810),Buildings!B810,0)))</f>
        <v>N/A</v>
      </c>
    </row>
    <row r="810" spans="2:11">
      <c r="B810" s="32" t="str">
        <f t="shared" si="25"/>
        <v>N/A</v>
      </c>
      <c r="C810" s="32" t="str">
        <f>IF(Buildings!C811="","N/A",Buildings!C811)</f>
        <v>N/A</v>
      </c>
      <c r="D810" s="32" t="str">
        <f>IF(Buildings!D811="","N/A",Buildings!D811)</f>
        <v>N/A</v>
      </c>
      <c r="E810" s="32" t="str">
        <f>IF(Buildings!E811="","N/A",Buildings!E811)</f>
        <v>N/A</v>
      </c>
      <c r="F810" s="32" t="str">
        <f>IF(Buildings!F811="","N/A",Buildings!F811)</f>
        <v>N/A</v>
      </c>
      <c r="G810" s="32" t="str">
        <f>IF(Buildings!G811="","N/A",Buildings!G811)</f>
        <v>N/A</v>
      </c>
      <c r="H810" s="32" t="str">
        <f t="shared" si="24"/>
        <v>N/A</v>
      </c>
      <c r="I810" s="32" t="str">
        <f>IF(Buildings!H811="","N/A",Buildings!H811)</f>
        <v>N/A</v>
      </c>
      <c r="J810" s="32" t="str">
        <f>IF(Buildings!I811="","N/A",Buildings!I811)</f>
        <v>N/A</v>
      </c>
      <c r="K810" s="362" t="str">
        <f>IF(AND(Buildings!B811="",Buildings!C811&lt;&gt;""),0,IF(Buildings!B811="","N/A",IF(ISNUMBER(Buildings!B811),Buildings!B811,0)))</f>
        <v>N/A</v>
      </c>
    </row>
    <row r="811" spans="2:11">
      <c r="B811" s="32" t="str">
        <f t="shared" si="25"/>
        <v>N/A</v>
      </c>
      <c r="C811" s="32" t="str">
        <f>IF(Buildings!C812="","N/A",Buildings!C812)</f>
        <v>N/A</v>
      </c>
      <c r="D811" s="32" t="str">
        <f>IF(Buildings!D812="","N/A",Buildings!D812)</f>
        <v>N/A</v>
      </c>
      <c r="E811" s="32" t="str">
        <f>IF(Buildings!E812="","N/A",Buildings!E812)</f>
        <v>N/A</v>
      </c>
      <c r="F811" s="32" t="str">
        <f>IF(Buildings!F812="","N/A",Buildings!F812)</f>
        <v>N/A</v>
      </c>
      <c r="G811" s="32" t="str">
        <f>IF(Buildings!G812="","N/A",Buildings!G812)</f>
        <v>N/A</v>
      </c>
      <c r="H811" s="32" t="str">
        <f t="shared" si="24"/>
        <v>N/A</v>
      </c>
      <c r="I811" s="32" t="str">
        <f>IF(Buildings!H812="","N/A",Buildings!H812)</f>
        <v>N/A</v>
      </c>
      <c r="J811" s="32" t="str">
        <f>IF(Buildings!I812="","N/A",Buildings!I812)</f>
        <v>N/A</v>
      </c>
      <c r="K811" s="362" t="str">
        <f>IF(AND(Buildings!B812="",Buildings!C812&lt;&gt;""),0,IF(Buildings!B812="","N/A",IF(ISNUMBER(Buildings!B812),Buildings!B812,0)))</f>
        <v>N/A</v>
      </c>
    </row>
    <row r="812" spans="2:11">
      <c r="B812" s="32" t="str">
        <f t="shared" si="25"/>
        <v>N/A</v>
      </c>
      <c r="C812" s="32" t="str">
        <f>IF(Buildings!C813="","N/A",Buildings!C813)</f>
        <v>N/A</v>
      </c>
      <c r="D812" s="32" t="str">
        <f>IF(Buildings!D813="","N/A",Buildings!D813)</f>
        <v>N/A</v>
      </c>
      <c r="E812" s="32" t="str">
        <f>IF(Buildings!E813="","N/A",Buildings!E813)</f>
        <v>N/A</v>
      </c>
      <c r="F812" s="32" t="str">
        <f>IF(Buildings!F813="","N/A",Buildings!F813)</f>
        <v>N/A</v>
      </c>
      <c r="G812" s="32" t="str">
        <f>IF(Buildings!G813="","N/A",Buildings!G813)</f>
        <v>N/A</v>
      </c>
      <c r="H812" s="32" t="str">
        <f t="shared" si="24"/>
        <v>N/A</v>
      </c>
      <c r="I812" s="32" t="str">
        <f>IF(Buildings!H813="","N/A",Buildings!H813)</f>
        <v>N/A</v>
      </c>
      <c r="J812" s="32" t="str">
        <f>IF(Buildings!I813="","N/A",Buildings!I813)</f>
        <v>N/A</v>
      </c>
      <c r="K812" s="362" t="str">
        <f>IF(AND(Buildings!B813="",Buildings!C813&lt;&gt;""),0,IF(Buildings!B813="","N/A",IF(ISNUMBER(Buildings!B813),Buildings!B813,0)))</f>
        <v>N/A</v>
      </c>
    </row>
    <row r="813" spans="2:11">
      <c r="B813" s="32" t="str">
        <f t="shared" si="25"/>
        <v>N/A</v>
      </c>
      <c r="C813" s="32" t="str">
        <f>IF(Buildings!C814="","N/A",Buildings!C814)</f>
        <v>N/A</v>
      </c>
      <c r="D813" s="32" t="str">
        <f>IF(Buildings!D814="","N/A",Buildings!D814)</f>
        <v>N/A</v>
      </c>
      <c r="E813" s="32" t="str">
        <f>IF(Buildings!E814="","N/A",Buildings!E814)</f>
        <v>N/A</v>
      </c>
      <c r="F813" s="32" t="str">
        <f>IF(Buildings!F814="","N/A",Buildings!F814)</f>
        <v>N/A</v>
      </c>
      <c r="G813" s="32" t="str">
        <f>IF(Buildings!G814="","N/A",Buildings!G814)</f>
        <v>N/A</v>
      </c>
      <c r="H813" s="32" t="str">
        <f t="shared" si="24"/>
        <v>N/A</v>
      </c>
      <c r="I813" s="32" t="str">
        <f>IF(Buildings!H814="","N/A",Buildings!H814)</f>
        <v>N/A</v>
      </c>
      <c r="J813" s="32" t="str">
        <f>IF(Buildings!I814="","N/A",Buildings!I814)</f>
        <v>N/A</v>
      </c>
      <c r="K813" s="362" t="str">
        <f>IF(AND(Buildings!B814="",Buildings!C814&lt;&gt;""),0,IF(Buildings!B814="","N/A",IF(ISNUMBER(Buildings!B814),Buildings!B814,0)))</f>
        <v>N/A</v>
      </c>
    </row>
    <row r="814" spans="2:11">
      <c r="B814" s="32" t="str">
        <f t="shared" si="25"/>
        <v>N/A</v>
      </c>
      <c r="C814" s="32" t="str">
        <f>IF(Buildings!C815="","N/A",Buildings!C815)</f>
        <v>N/A</v>
      </c>
      <c r="D814" s="32" t="str">
        <f>IF(Buildings!D815="","N/A",Buildings!D815)</f>
        <v>N/A</v>
      </c>
      <c r="E814" s="32" t="str">
        <f>IF(Buildings!E815="","N/A",Buildings!E815)</f>
        <v>N/A</v>
      </c>
      <c r="F814" s="32" t="str">
        <f>IF(Buildings!F815="","N/A",Buildings!F815)</f>
        <v>N/A</v>
      </c>
      <c r="G814" s="32" t="str">
        <f>IF(Buildings!G815="","N/A",Buildings!G815)</f>
        <v>N/A</v>
      </c>
      <c r="H814" s="32" t="str">
        <f t="shared" si="24"/>
        <v>N/A</v>
      </c>
      <c r="I814" s="32" t="str">
        <f>IF(Buildings!H815="","N/A",Buildings!H815)</f>
        <v>N/A</v>
      </c>
      <c r="J814" s="32" t="str">
        <f>IF(Buildings!I815="","N/A",Buildings!I815)</f>
        <v>N/A</v>
      </c>
      <c r="K814" s="362" t="str">
        <f>IF(AND(Buildings!B815="",Buildings!C815&lt;&gt;""),0,IF(Buildings!B815="","N/A",IF(ISNUMBER(Buildings!B815),Buildings!B815,0)))</f>
        <v>N/A</v>
      </c>
    </row>
    <row r="815" spans="2:11">
      <c r="B815" s="32" t="str">
        <f t="shared" si="25"/>
        <v>N/A</v>
      </c>
      <c r="C815" s="32" t="str">
        <f>IF(Buildings!C816="","N/A",Buildings!C816)</f>
        <v>N/A</v>
      </c>
      <c r="D815" s="32" t="str">
        <f>IF(Buildings!D816="","N/A",Buildings!D816)</f>
        <v>N/A</v>
      </c>
      <c r="E815" s="32" t="str">
        <f>IF(Buildings!E816="","N/A",Buildings!E816)</f>
        <v>N/A</v>
      </c>
      <c r="F815" s="32" t="str">
        <f>IF(Buildings!F816="","N/A",Buildings!F816)</f>
        <v>N/A</v>
      </c>
      <c r="G815" s="32" t="str">
        <f>IF(Buildings!G816="","N/A",Buildings!G816)</f>
        <v>N/A</v>
      </c>
      <c r="H815" s="32" t="str">
        <f t="shared" si="24"/>
        <v>N/A</v>
      </c>
      <c r="I815" s="32" t="str">
        <f>IF(Buildings!H816="","N/A",Buildings!H816)</f>
        <v>N/A</v>
      </c>
      <c r="J815" s="32" t="str">
        <f>IF(Buildings!I816="","N/A",Buildings!I816)</f>
        <v>N/A</v>
      </c>
      <c r="K815" s="362" t="str">
        <f>IF(AND(Buildings!B816="",Buildings!C816&lt;&gt;""),0,IF(Buildings!B816="","N/A",IF(ISNUMBER(Buildings!B816),Buildings!B816,0)))</f>
        <v>N/A</v>
      </c>
    </row>
    <row r="816" spans="2:11">
      <c r="B816" s="32" t="str">
        <f t="shared" si="25"/>
        <v>N/A</v>
      </c>
      <c r="C816" s="32" t="str">
        <f>IF(Buildings!C817="","N/A",Buildings!C817)</f>
        <v>N/A</v>
      </c>
      <c r="D816" s="32" t="str">
        <f>IF(Buildings!D817="","N/A",Buildings!D817)</f>
        <v>N/A</v>
      </c>
      <c r="E816" s="32" t="str">
        <f>IF(Buildings!E817="","N/A",Buildings!E817)</f>
        <v>N/A</v>
      </c>
      <c r="F816" s="32" t="str">
        <f>IF(Buildings!F817="","N/A",Buildings!F817)</f>
        <v>N/A</v>
      </c>
      <c r="G816" s="32" t="str">
        <f>IF(Buildings!G817="","N/A",Buildings!G817)</f>
        <v>N/A</v>
      </c>
      <c r="H816" s="32" t="str">
        <f t="shared" si="24"/>
        <v>N/A</v>
      </c>
      <c r="I816" s="32" t="str">
        <f>IF(Buildings!H817="","N/A",Buildings!H817)</f>
        <v>N/A</v>
      </c>
      <c r="J816" s="32" t="str">
        <f>IF(Buildings!I817="","N/A",Buildings!I817)</f>
        <v>N/A</v>
      </c>
      <c r="K816" s="362" t="str">
        <f>IF(AND(Buildings!B817="",Buildings!C817&lt;&gt;""),0,IF(Buildings!B817="","N/A",IF(ISNUMBER(Buildings!B817),Buildings!B817,0)))</f>
        <v>N/A</v>
      </c>
    </row>
    <row r="817" spans="2:11">
      <c r="B817" s="32" t="str">
        <f t="shared" si="25"/>
        <v>N/A</v>
      </c>
      <c r="C817" s="32" t="str">
        <f>IF(Buildings!C818="","N/A",Buildings!C818)</f>
        <v>N/A</v>
      </c>
      <c r="D817" s="32" t="str">
        <f>IF(Buildings!D818="","N/A",Buildings!D818)</f>
        <v>N/A</v>
      </c>
      <c r="E817" s="32" t="str">
        <f>IF(Buildings!E818="","N/A",Buildings!E818)</f>
        <v>N/A</v>
      </c>
      <c r="F817" s="32" t="str">
        <f>IF(Buildings!F818="","N/A",Buildings!F818)</f>
        <v>N/A</v>
      </c>
      <c r="G817" s="32" t="str">
        <f>IF(Buildings!G818="","N/A",Buildings!G818)</f>
        <v>N/A</v>
      </c>
      <c r="H817" s="32" t="str">
        <f t="shared" si="24"/>
        <v>N/A</v>
      </c>
      <c r="I817" s="32" t="str">
        <f>IF(Buildings!H818="","N/A",Buildings!H818)</f>
        <v>N/A</v>
      </c>
      <c r="J817" s="32" t="str">
        <f>IF(Buildings!I818="","N/A",Buildings!I818)</f>
        <v>N/A</v>
      </c>
      <c r="K817" s="362" t="str">
        <f>IF(AND(Buildings!B818="",Buildings!C818&lt;&gt;""),0,IF(Buildings!B818="","N/A",IF(ISNUMBER(Buildings!B818),Buildings!B818,0)))</f>
        <v>N/A</v>
      </c>
    </row>
    <row r="818" spans="2:11">
      <c r="B818" s="32" t="str">
        <f t="shared" si="25"/>
        <v>N/A</v>
      </c>
      <c r="C818" s="32" t="str">
        <f>IF(Buildings!C819="","N/A",Buildings!C819)</f>
        <v>N/A</v>
      </c>
      <c r="D818" s="32" t="str">
        <f>IF(Buildings!D819="","N/A",Buildings!D819)</f>
        <v>N/A</v>
      </c>
      <c r="E818" s="32" t="str">
        <f>IF(Buildings!E819="","N/A",Buildings!E819)</f>
        <v>N/A</v>
      </c>
      <c r="F818" s="32" t="str">
        <f>IF(Buildings!F819="","N/A",Buildings!F819)</f>
        <v>N/A</v>
      </c>
      <c r="G818" s="32" t="str">
        <f>IF(Buildings!G819="","N/A",Buildings!G819)</f>
        <v>N/A</v>
      </c>
      <c r="H818" s="32" t="str">
        <f t="shared" si="24"/>
        <v>N/A</v>
      </c>
      <c r="I818" s="32" t="str">
        <f>IF(Buildings!H819="","N/A",Buildings!H819)</f>
        <v>N/A</v>
      </c>
      <c r="J818" s="32" t="str">
        <f>IF(Buildings!I819="","N/A",Buildings!I819)</f>
        <v>N/A</v>
      </c>
      <c r="K818" s="362" t="str">
        <f>IF(AND(Buildings!B819="",Buildings!C819&lt;&gt;""),0,IF(Buildings!B819="","N/A",IF(ISNUMBER(Buildings!B819),Buildings!B819,0)))</f>
        <v>N/A</v>
      </c>
    </row>
    <row r="819" spans="2:11">
      <c r="B819" s="32" t="str">
        <f t="shared" si="25"/>
        <v>N/A</v>
      </c>
      <c r="C819" s="32" t="str">
        <f>IF(Buildings!C820="","N/A",Buildings!C820)</f>
        <v>N/A</v>
      </c>
      <c r="D819" s="32" t="str">
        <f>IF(Buildings!D820="","N/A",Buildings!D820)</f>
        <v>N/A</v>
      </c>
      <c r="E819" s="32" t="str">
        <f>IF(Buildings!E820="","N/A",Buildings!E820)</f>
        <v>N/A</v>
      </c>
      <c r="F819" s="32" t="str">
        <f>IF(Buildings!F820="","N/A",Buildings!F820)</f>
        <v>N/A</v>
      </c>
      <c r="G819" s="32" t="str">
        <f>IF(Buildings!G820="","N/A",Buildings!G820)</f>
        <v>N/A</v>
      </c>
      <c r="H819" s="32" t="str">
        <f t="shared" si="24"/>
        <v>N/A</v>
      </c>
      <c r="I819" s="32" t="str">
        <f>IF(Buildings!H820="","N/A",Buildings!H820)</f>
        <v>N/A</v>
      </c>
      <c r="J819" s="32" t="str">
        <f>IF(Buildings!I820="","N/A",Buildings!I820)</f>
        <v>N/A</v>
      </c>
      <c r="K819" s="362" t="str">
        <f>IF(AND(Buildings!B820="",Buildings!C820&lt;&gt;""),0,IF(Buildings!B820="","N/A",IF(ISNUMBER(Buildings!B820),Buildings!B820,0)))</f>
        <v>N/A</v>
      </c>
    </row>
    <row r="820" spans="2:11">
      <c r="B820" s="32" t="str">
        <f t="shared" si="25"/>
        <v>N/A</v>
      </c>
      <c r="C820" s="32" t="str">
        <f>IF(Buildings!C821="","N/A",Buildings!C821)</f>
        <v>N/A</v>
      </c>
      <c r="D820" s="32" t="str">
        <f>IF(Buildings!D821="","N/A",Buildings!D821)</f>
        <v>N/A</v>
      </c>
      <c r="E820" s="32" t="str">
        <f>IF(Buildings!E821="","N/A",Buildings!E821)</f>
        <v>N/A</v>
      </c>
      <c r="F820" s="32" t="str">
        <f>IF(Buildings!F821="","N/A",Buildings!F821)</f>
        <v>N/A</v>
      </c>
      <c r="G820" s="32" t="str">
        <f>IF(Buildings!G821="","N/A",Buildings!G821)</f>
        <v>N/A</v>
      </c>
      <c r="H820" s="32" t="str">
        <f t="shared" si="24"/>
        <v>N/A</v>
      </c>
      <c r="I820" s="32" t="str">
        <f>IF(Buildings!H821="","N/A",Buildings!H821)</f>
        <v>N/A</v>
      </c>
      <c r="J820" s="32" t="str">
        <f>IF(Buildings!I821="","N/A",Buildings!I821)</f>
        <v>N/A</v>
      </c>
      <c r="K820" s="362" t="str">
        <f>IF(AND(Buildings!B821="",Buildings!C821&lt;&gt;""),0,IF(Buildings!B821="","N/A",IF(ISNUMBER(Buildings!B821),Buildings!B821,0)))</f>
        <v>N/A</v>
      </c>
    </row>
    <row r="821" spans="2:11">
      <c r="B821" s="32" t="str">
        <f t="shared" si="25"/>
        <v>N/A</v>
      </c>
      <c r="C821" s="32" t="str">
        <f>IF(Buildings!C822="","N/A",Buildings!C822)</f>
        <v>N/A</v>
      </c>
      <c r="D821" s="32" t="str">
        <f>IF(Buildings!D822="","N/A",Buildings!D822)</f>
        <v>N/A</v>
      </c>
      <c r="E821" s="32" t="str">
        <f>IF(Buildings!E822="","N/A",Buildings!E822)</f>
        <v>N/A</v>
      </c>
      <c r="F821" s="32" t="str">
        <f>IF(Buildings!F822="","N/A",Buildings!F822)</f>
        <v>N/A</v>
      </c>
      <c r="G821" s="32" t="str">
        <f>IF(Buildings!G822="","N/A",Buildings!G822)</f>
        <v>N/A</v>
      </c>
      <c r="H821" s="32" t="str">
        <f t="shared" si="24"/>
        <v>N/A</v>
      </c>
      <c r="I821" s="32" t="str">
        <f>IF(Buildings!H822="","N/A",Buildings!H822)</f>
        <v>N/A</v>
      </c>
      <c r="J821" s="32" t="str">
        <f>IF(Buildings!I822="","N/A",Buildings!I822)</f>
        <v>N/A</v>
      </c>
      <c r="K821" s="362" t="str">
        <f>IF(AND(Buildings!B822="",Buildings!C822&lt;&gt;""),0,IF(Buildings!B822="","N/A",IF(ISNUMBER(Buildings!B822),Buildings!B822,0)))</f>
        <v>N/A</v>
      </c>
    </row>
    <row r="822" spans="2:11">
      <c r="B822" s="32" t="str">
        <f t="shared" si="25"/>
        <v>N/A</v>
      </c>
      <c r="C822" s="32" t="str">
        <f>IF(Buildings!C823="","N/A",Buildings!C823)</f>
        <v>N/A</v>
      </c>
      <c r="D822" s="32" t="str">
        <f>IF(Buildings!D823="","N/A",Buildings!D823)</f>
        <v>N/A</v>
      </c>
      <c r="E822" s="32" t="str">
        <f>IF(Buildings!E823="","N/A",Buildings!E823)</f>
        <v>N/A</v>
      </c>
      <c r="F822" s="32" t="str">
        <f>IF(Buildings!F823="","N/A",Buildings!F823)</f>
        <v>N/A</v>
      </c>
      <c r="G822" s="32" t="str">
        <f>IF(Buildings!G823="","N/A",Buildings!G823)</f>
        <v>N/A</v>
      </c>
      <c r="H822" s="32" t="str">
        <f t="shared" si="24"/>
        <v>N/A</v>
      </c>
      <c r="I822" s="32" t="str">
        <f>IF(Buildings!H823="","N/A",Buildings!H823)</f>
        <v>N/A</v>
      </c>
      <c r="J822" s="32" t="str">
        <f>IF(Buildings!I823="","N/A",Buildings!I823)</f>
        <v>N/A</v>
      </c>
      <c r="K822" s="362" t="str">
        <f>IF(AND(Buildings!B823="",Buildings!C823&lt;&gt;""),0,IF(Buildings!B823="","N/A",IF(ISNUMBER(Buildings!B823),Buildings!B823,0)))</f>
        <v>N/A</v>
      </c>
    </row>
    <row r="823" spans="2:11">
      <c r="B823" s="32" t="str">
        <f t="shared" si="25"/>
        <v>N/A</v>
      </c>
      <c r="C823" s="32" t="str">
        <f>IF(Buildings!C824="","N/A",Buildings!C824)</f>
        <v>N/A</v>
      </c>
      <c r="D823" s="32" t="str">
        <f>IF(Buildings!D824="","N/A",Buildings!D824)</f>
        <v>N/A</v>
      </c>
      <c r="E823" s="32" t="str">
        <f>IF(Buildings!E824="","N/A",Buildings!E824)</f>
        <v>N/A</v>
      </c>
      <c r="F823" s="32" t="str">
        <f>IF(Buildings!F824="","N/A",Buildings!F824)</f>
        <v>N/A</v>
      </c>
      <c r="G823" s="32" t="str">
        <f>IF(Buildings!G824="","N/A",Buildings!G824)</f>
        <v>N/A</v>
      </c>
      <c r="H823" s="32" t="str">
        <f t="shared" si="24"/>
        <v>N/A</v>
      </c>
      <c r="I823" s="32" t="str">
        <f>IF(Buildings!H824="","N/A",Buildings!H824)</f>
        <v>N/A</v>
      </c>
      <c r="J823" s="32" t="str">
        <f>IF(Buildings!I824="","N/A",Buildings!I824)</f>
        <v>N/A</v>
      </c>
      <c r="K823" s="362" t="str">
        <f>IF(AND(Buildings!B824="",Buildings!C824&lt;&gt;""),0,IF(Buildings!B824="","N/A",IF(ISNUMBER(Buildings!B824),Buildings!B824,0)))</f>
        <v>N/A</v>
      </c>
    </row>
    <row r="824" spans="2:11">
      <c r="B824" s="32" t="str">
        <f t="shared" si="25"/>
        <v>N/A</v>
      </c>
      <c r="C824" s="32" t="str">
        <f>IF(Buildings!C825="","N/A",Buildings!C825)</f>
        <v>N/A</v>
      </c>
      <c r="D824" s="32" t="str">
        <f>IF(Buildings!D825="","N/A",Buildings!D825)</f>
        <v>N/A</v>
      </c>
      <c r="E824" s="32" t="str">
        <f>IF(Buildings!E825="","N/A",Buildings!E825)</f>
        <v>N/A</v>
      </c>
      <c r="F824" s="32" t="str">
        <f>IF(Buildings!F825="","N/A",Buildings!F825)</f>
        <v>N/A</v>
      </c>
      <c r="G824" s="32" t="str">
        <f>IF(Buildings!G825="","N/A",Buildings!G825)</f>
        <v>N/A</v>
      </c>
      <c r="H824" s="32" t="str">
        <f t="shared" si="24"/>
        <v>N/A</v>
      </c>
      <c r="I824" s="32" t="str">
        <f>IF(Buildings!H825="","N/A",Buildings!H825)</f>
        <v>N/A</v>
      </c>
      <c r="J824" s="32" t="str">
        <f>IF(Buildings!I825="","N/A",Buildings!I825)</f>
        <v>N/A</v>
      </c>
      <c r="K824" s="362" t="str">
        <f>IF(AND(Buildings!B825="",Buildings!C825&lt;&gt;""),0,IF(Buildings!B825="","N/A",IF(ISNUMBER(Buildings!B825),Buildings!B825,0)))</f>
        <v>N/A</v>
      </c>
    </row>
    <row r="825" spans="2:11">
      <c r="B825" s="32" t="str">
        <f t="shared" si="25"/>
        <v>N/A</v>
      </c>
      <c r="C825" s="32" t="str">
        <f>IF(Buildings!C826="","N/A",Buildings!C826)</f>
        <v>N/A</v>
      </c>
      <c r="D825" s="32" t="str">
        <f>IF(Buildings!D826="","N/A",Buildings!D826)</f>
        <v>N/A</v>
      </c>
      <c r="E825" s="32" t="str">
        <f>IF(Buildings!E826="","N/A",Buildings!E826)</f>
        <v>N/A</v>
      </c>
      <c r="F825" s="32" t="str">
        <f>IF(Buildings!F826="","N/A",Buildings!F826)</f>
        <v>N/A</v>
      </c>
      <c r="G825" s="32" t="str">
        <f>IF(Buildings!G826="","N/A",Buildings!G826)</f>
        <v>N/A</v>
      </c>
      <c r="H825" s="32" t="str">
        <f t="shared" si="24"/>
        <v>N/A</v>
      </c>
      <c r="I825" s="32" t="str">
        <f>IF(Buildings!H826="","N/A",Buildings!H826)</f>
        <v>N/A</v>
      </c>
      <c r="J825" s="32" t="str">
        <f>IF(Buildings!I826="","N/A",Buildings!I826)</f>
        <v>N/A</v>
      </c>
      <c r="K825" s="362" t="str">
        <f>IF(AND(Buildings!B826="",Buildings!C826&lt;&gt;""),0,IF(Buildings!B826="","N/A",IF(ISNUMBER(Buildings!B826),Buildings!B826,0)))</f>
        <v>N/A</v>
      </c>
    </row>
    <row r="826" spans="2:11">
      <c r="B826" s="32" t="str">
        <f t="shared" si="25"/>
        <v>N/A</v>
      </c>
      <c r="C826" s="32" t="str">
        <f>IF(Buildings!C827="","N/A",Buildings!C827)</f>
        <v>N/A</v>
      </c>
      <c r="D826" s="32" t="str">
        <f>IF(Buildings!D827="","N/A",Buildings!D827)</f>
        <v>N/A</v>
      </c>
      <c r="E826" s="32" t="str">
        <f>IF(Buildings!E827="","N/A",Buildings!E827)</f>
        <v>N/A</v>
      </c>
      <c r="F826" s="32" t="str">
        <f>IF(Buildings!F827="","N/A",Buildings!F827)</f>
        <v>N/A</v>
      </c>
      <c r="G826" s="32" t="str">
        <f>IF(Buildings!G827="","N/A",Buildings!G827)</f>
        <v>N/A</v>
      </c>
      <c r="H826" s="32" t="str">
        <f t="shared" si="24"/>
        <v>N/A</v>
      </c>
      <c r="I826" s="32" t="str">
        <f>IF(Buildings!H827="","N/A",Buildings!H827)</f>
        <v>N/A</v>
      </c>
      <c r="J826" s="32" t="str">
        <f>IF(Buildings!I827="","N/A",Buildings!I827)</f>
        <v>N/A</v>
      </c>
      <c r="K826" s="362" t="str">
        <f>IF(AND(Buildings!B827="",Buildings!C827&lt;&gt;""),0,IF(Buildings!B827="","N/A",IF(ISNUMBER(Buildings!B827),Buildings!B827,0)))</f>
        <v>N/A</v>
      </c>
    </row>
    <row r="827" spans="2:11">
      <c r="B827" s="32" t="str">
        <f t="shared" si="25"/>
        <v>N/A</v>
      </c>
      <c r="C827" s="32" t="str">
        <f>IF(Buildings!C828="","N/A",Buildings!C828)</f>
        <v>N/A</v>
      </c>
      <c r="D827" s="32" t="str">
        <f>IF(Buildings!D828="","N/A",Buildings!D828)</f>
        <v>N/A</v>
      </c>
      <c r="E827" s="32" t="str">
        <f>IF(Buildings!E828="","N/A",Buildings!E828)</f>
        <v>N/A</v>
      </c>
      <c r="F827" s="32" t="str">
        <f>IF(Buildings!F828="","N/A",Buildings!F828)</f>
        <v>N/A</v>
      </c>
      <c r="G827" s="32" t="str">
        <f>IF(Buildings!G828="","N/A",Buildings!G828)</f>
        <v>N/A</v>
      </c>
      <c r="H827" s="32" t="str">
        <f t="shared" si="24"/>
        <v>N/A</v>
      </c>
      <c r="I827" s="32" t="str">
        <f>IF(Buildings!H828="","N/A",Buildings!H828)</f>
        <v>N/A</v>
      </c>
      <c r="J827" s="32" t="str">
        <f>IF(Buildings!I828="","N/A",Buildings!I828)</f>
        <v>N/A</v>
      </c>
      <c r="K827" s="362" t="str">
        <f>IF(AND(Buildings!B828="",Buildings!C828&lt;&gt;""),0,IF(Buildings!B828="","N/A",IF(ISNUMBER(Buildings!B828),Buildings!B828,0)))</f>
        <v>N/A</v>
      </c>
    </row>
    <row r="828" spans="2:11">
      <c r="B828" s="32" t="str">
        <f t="shared" si="25"/>
        <v>N/A</v>
      </c>
      <c r="C828" s="32" t="str">
        <f>IF(Buildings!C829="","N/A",Buildings!C829)</f>
        <v>N/A</v>
      </c>
      <c r="D828" s="32" t="str">
        <f>IF(Buildings!D829="","N/A",Buildings!D829)</f>
        <v>N/A</v>
      </c>
      <c r="E828" s="32" t="str">
        <f>IF(Buildings!E829="","N/A",Buildings!E829)</f>
        <v>N/A</v>
      </c>
      <c r="F828" s="32" t="str">
        <f>IF(Buildings!F829="","N/A",Buildings!F829)</f>
        <v>N/A</v>
      </c>
      <c r="G828" s="32" t="str">
        <f>IF(Buildings!G829="","N/A",Buildings!G829)</f>
        <v>N/A</v>
      </c>
      <c r="H828" s="32" t="str">
        <f t="shared" si="24"/>
        <v>N/A</v>
      </c>
      <c r="I828" s="32" t="str">
        <f>IF(Buildings!H829="","N/A",Buildings!H829)</f>
        <v>N/A</v>
      </c>
      <c r="J828" s="32" t="str">
        <f>IF(Buildings!I829="","N/A",Buildings!I829)</f>
        <v>N/A</v>
      </c>
      <c r="K828" s="362" t="str">
        <f>IF(AND(Buildings!B829="",Buildings!C829&lt;&gt;""),0,IF(Buildings!B829="","N/A",IF(ISNUMBER(Buildings!B829),Buildings!B829,0)))</f>
        <v>N/A</v>
      </c>
    </row>
    <row r="829" spans="2:11">
      <c r="B829" s="32" t="str">
        <f t="shared" si="25"/>
        <v>N/A</v>
      </c>
      <c r="C829" s="32" t="str">
        <f>IF(Buildings!C830="","N/A",Buildings!C830)</f>
        <v>N/A</v>
      </c>
      <c r="D829" s="32" t="str">
        <f>IF(Buildings!D830="","N/A",Buildings!D830)</f>
        <v>N/A</v>
      </c>
      <c r="E829" s="32" t="str">
        <f>IF(Buildings!E830="","N/A",Buildings!E830)</f>
        <v>N/A</v>
      </c>
      <c r="F829" s="32" t="str">
        <f>IF(Buildings!F830="","N/A",Buildings!F830)</f>
        <v>N/A</v>
      </c>
      <c r="G829" s="32" t="str">
        <f>IF(Buildings!G830="","N/A",Buildings!G830)</f>
        <v>N/A</v>
      </c>
      <c r="H829" s="32" t="str">
        <f t="shared" si="24"/>
        <v>N/A</v>
      </c>
      <c r="I829" s="32" t="str">
        <f>IF(Buildings!H830="","N/A",Buildings!H830)</f>
        <v>N/A</v>
      </c>
      <c r="J829" s="32" t="str">
        <f>IF(Buildings!I830="","N/A",Buildings!I830)</f>
        <v>N/A</v>
      </c>
      <c r="K829" s="362" t="str">
        <f>IF(AND(Buildings!B830="",Buildings!C830&lt;&gt;""),0,IF(Buildings!B830="","N/A",IF(ISNUMBER(Buildings!B830),Buildings!B830,0)))</f>
        <v>N/A</v>
      </c>
    </row>
    <row r="830" spans="2:11">
      <c r="B830" s="32" t="str">
        <f t="shared" si="25"/>
        <v>N/A</v>
      </c>
      <c r="C830" s="32" t="str">
        <f>IF(Buildings!C831="","N/A",Buildings!C831)</f>
        <v>N/A</v>
      </c>
      <c r="D830" s="32" t="str">
        <f>IF(Buildings!D831="","N/A",Buildings!D831)</f>
        <v>N/A</v>
      </c>
      <c r="E830" s="32" t="str">
        <f>IF(Buildings!E831="","N/A",Buildings!E831)</f>
        <v>N/A</v>
      </c>
      <c r="F830" s="32" t="str">
        <f>IF(Buildings!F831="","N/A",Buildings!F831)</f>
        <v>N/A</v>
      </c>
      <c r="G830" s="32" t="str">
        <f>IF(Buildings!G831="","N/A",Buildings!G831)</f>
        <v>N/A</v>
      </c>
      <c r="H830" s="32" t="str">
        <f t="shared" si="24"/>
        <v>N/A</v>
      </c>
      <c r="I830" s="32" t="str">
        <f>IF(Buildings!H831="","N/A",Buildings!H831)</f>
        <v>N/A</v>
      </c>
      <c r="J830" s="32" t="str">
        <f>IF(Buildings!I831="","N/A",Buildings!I831)</f>
        <v>N/A</v>
      </c>
      <c r="K830" s="362" t="str">
        <f>IF(AND(Buildings!B831="",Buildings!C831&lt;&gt;""),0,IF(Buildings!B831="","N/A",IF(ISNUMBER(Buildings!B831),Buildings!B831,0)))</f>
        <v>N/A</v>
      </c>
    </row>
    <row r="831" spans="2:11">
      <c r="B831" s="32" t="str">
        <f t="shared" si="25"/>
        <v>N/A</v>
      </c>
      <c r="C831" s="32" t="str">
        <f>IF(Buildings!C832="","N/A",Buildings!C832)</f>
        <v>N/A</v>
      </c>
      <c r="D831" s="32" t="str">
        <f>IF(Buildings!D832="","N/A",Buildings!D832)</f>
        <v>N/A</v>
      </c>
      <c r="E831" s="32" t="str">
        <f>IF(Buildings!E832="","N/A",Buildings!E832)</f>
        <v>N/A</v>
      </c>
      <c r="F831" s="32" t="str">
        <f>IF(Buildings!F832="","N/A",Buildings!F832)</f>
        <v>N/A</v>
      </c>
      <c r="G831" s="32" t="str">
        <f>IF(Buildings!G832="","N/A",Buildings!G832)</f>
        <v>N/A</v>
      </c>
      <c r="H831" s="32" t="str">
        <f t="shared" si="24"/>
        <v>N/A</v>
      </c>
      <c r="I831" s="32" t="str">
        <f>IF(Buildings!H832="","N/A",Buildings!H832)</f>
        <v>N/A</v>
      </c>
      <c r="J831" s="32" t="str">
        <f>IF(Buildings!I832="","N/A",Buildings!I832)</f>
        <v>N/A</v>
      </c>
      <c r="K831" s="362" t="str">
        <f>IF(AND(Buildings!B832="",Buildings!C832&lt;&gt;""),0,IF(Buildings!B832="","N/A",IF(ISNUMBER(Buildings!B832),Buildings!B832,0)))</f>
        <v>N/A</v>
      </c>
    </row>
    <row r="832" spans="2:11">
      <c r="B832" s="32" t="str">
        <f t="shared" si="25"/>
        <v>N/A</v>
      </c>
      <c r="C832" s="32" t="str">
        <f>IF(Buildings!C833="","N/A",Buildings!C833)</f>
        <v>N/A</v>
      </c>
      <c r="D832" s="32" t="str">
        <f>IF(Buildings!D833="","N/A",Buildings!D833)</f>
        <v>N/A</v>
      </c>
      <c r="E832" s="32" t="str">
        <f>IF(Buildings!E833="","N/A",Buildings!E833)</f>
        <v>N/A</v>
      </c>
      <c r="F832" s="32" t="str">
        <f>IF(Buildings!F833="","N/A",Buildings!F833)</f>
        <v>N/A</v>
      </c>
      <c r="G832" s="32" t="str">
        <f>IF(Buildings!G833="","N/A",Buildings!G833)</f>
        <v>N/A</v>
      </c>
      <c r="H832" s="32" t="str">
        <f t="shared" si="24"/>
        <v>N/A</v>
      </c>
      <c r="I832" s="32" t="str">
        <f>IF(Buildings!H833="","N/A",Buildings!H833)</f>
        <v>N/A</v>
      </c>
      <c r="J832" s="32" t="str">
        <f>IF(Buildings!I833="","N/A",Buildings!I833)</f>
        <v>N/A</v>
      </c>
      <c r="K832" s="362" t="str">
        <f>IF(AND(Buildings!B833="",Buildings!C833&lt;&gt;""),0,IF(Buildings!B833="","N/A",IF(ISNUMBER(Buildings!B833),Buildings!B833,0)))</f>
        <v>N/A</v>
      </c>
    </row>
    <row r="833" spans="2:11">
      <c r="B833" s="32" t="str">
        <f t="shared" si="25"/>
        <v>N/A</v>
      </c>
      <c r="C833" s="32" t="str">
        <f>IF(Buildings!C834="","N/A",Buildings!C834)</f>
        <v>N/A</v>
      </c>
      <c r="D833" s="32" t="str">
        <f>IF(Buildings!D834="","N/A",Buildings!D834)</f>
        <v>N/A</v>
      </c>
      <c r="E833" s="32" t="str">
        <f>IF(Buildings!E834="","N/A",Buildings!E834)</f>
        <v>N/A</v>
      </c>
      <c r="F833" s="32" t="str">
        <f>IF(Buildings!F834="","N/A",Buildings!F834)</f>
        <v>N/A</v>
      </c>
      <c r="G833" s="32" t="str">
        <f>IF(Buildings!G834="","N/A",Buildings!G834)</f>
        <v>N/A</v>
      </c>
      <c r="H833" s="32" t="str">
        <f t="shared" si="24"/>
        <v>N/A</v>
      </c>
      <c r="I833" s="32" t="str">
        <f>IF(Buildings!H834="","N/A",Buildings!H834)</f>
        <v>N/A</v>
      </c>
      <c r="J833" s="32" t="str">
        <f>IF(Buildings!I834="","N/A",Buildings!I834)</f>
        <v>N/A</v>
      </c>
      <c r="K833" s="362" t="str">
        <f>IF(AND(Buildings!B834="",Buildings!C834&lt;&gt;""),0,IF(Buildings!B834="","N/A",IF(ISNUMBER(Buildings!B834),Buildings!B834,0)))</f>
        <v>N/A</v>
      </c>
    </row>
    <row r="834" spans="2:11">
      <c r="B834" s="32" t="str">
        <f t="shared" si="25"/>
        <v>N/A</v>
      </c>
      <c r="C834" s="32" t="str">
        <f>IF(Buildings!C835="","N/A",Buildings!C835)</f>
        <v>N/A</v>
      </c>
      <c r="D834" s="32" t="str">
        <f>IF(Buildings!D835="","N/A",Buildings!D835)</f>
        <v>N/A</v>
      </c>
      <c r="E834" s="32" t="str">
        <f>IF(Buildings!E835="","N/A",Buildings!E835)</f>
        <v>N/A</v>
      </c>
      <c r="F834" s="32" t="str">
        <f>IF(Buildings!F835="","N/A",Buildings!F835)</f>
        <v>N/A</v>
      </c>
      <c r="G834" s="32" t="str">
        <f>IF(Buildings!G835="","N/A",Buildings!G835)</f>
        <v>N/A</v>
      </c>
      <c r="H834" s="32" t="str">
        <f t="shared" ref="H834:H897" si="26">IF(B834="N/A","N/A",UPPER(TRIM(ProbuildName)))</f>
        <v>N/A</v>
      </c>
      <c r="I834" s="32" t="str">
        <f>IF(Buildings!H835="","N/A",Buildings!H835)</f>
        <v>N/A</v>
      </c>
      <c r="J834" s="32" t="str">
        <f>IF(Buildings!I835="","N/A",Buildings!I835)</f>
        <v>N/A</v>
      </c>
      <c r="K834" s="362" t="str">
        <f>IF(AND(Buildings!B835="",Buildings!C835&lt;&gt;""),0,IF(Buildings!B835="","N/A",IF(ISNUMBER(Buildings!B835),Buildings!B835,0)))</f>
        <v>N/A</v>
      </c>
    </row>
    <row r="835" spans="2:11">
      <c r="B835" s="32" t="str">
        <f t="shared" ref="B835:B898" si="27">IF(K835="N/A","N/A","")</f>
        <v>N/A</v>
      </c>
      <c r="C835" s="32" t="str">
        <f>IF(Buildings!C836="","N/A",Buildings!C836)</f>
        <v>N/A</v>
      </c>
      <c r="D835" s="32" t="str">
        <f>IF(Buildings!D836="","N/A",Buildings!D836)</f>
        <v>N/A</v>
      </c>
      <c r="E835" s="32" t="str">
        <f>IF(Buildings!E836="","N/A",Buildings!E836)</f>
        <v>N/A</v>
      </c>
      <c r="F835" s="32" t="str">
        <f>IF(Buildings!F836="","N/A",Buildings!F836)</f>
        <v>N/A</v>
      </c>
      <c r="G835" s="32" t="str">
        <f>IF(Buildings!G836="","N/A",Buildings!G836)</f>
        <v>N/A</v>
      </c>
      <c r="H835" s="32" t="str">
        <f t="shared" si="26"/>
        <v>N/A</v>
      </c>
      <c r="I835" s="32" t="str">
        <f>IF(Buildings!H836="","N/A",Buildings!H836)</f>
        <v>N/A</v>
      </c>
      <c r="J835" s="32" t="str">
        <f>IF(Buildings!I836="","N/A",Buildings!I836)</f>
        <v>N/A</v>
      </c>
      <c r="K835" s="362" t="str">
        <f>IF(AND(Buildings!B836="",Buildings!C836&lt;&gt;""),0,IF(Buildings!B836="","N/A",IF(ISNUMBER(Buildings!B836),Buildings!B836,0)))</f>
        <v>N/A</v>
      </c>
    </row>
    <row r="836" spans="2:11">
      <c r="B836" s="32" t="str">
        <f t="shared" si="27"/>
        <v>N/A</v>
      </c>
      <c r="C836" s="32" t="str">
        <f>IF(Buildings!C837="","N/A",Buildings!C837)</f>
        <v>N/A</v>
      </c>
      <c r="D836" s="32" t="str">
        <f>IF(Buildings!D837="","N/A",Buildings!D837)</f>
        <v>N/A</v>
      </c>
      <c r="E836" s="32" t="str">
        <f>IF(Buildings!E837="","N/A",Buildings!E837)</f>
        <v>N/A</v>
      </c>
      <c r="F836" s="32" t="str">
        <f>IF(Buildings!F837="","N/A",Buildings!F837)</f>
        <v>N/A</v>
      </c>
      <c r="G836" s="32" t="str">
        <f>IF(Buildings!G837="","N/A",Buildings!G837)</f>
        <v>N/A</v>
      </c>
      <c r="H836" s="32" t="str">
        <f t="shared" si="26"/>
        <v>N/A</v>
      </c>
      <c r="I836" s="32" t="str">
        <f>IF(Buildings!H837="","N/A",Buildings!H837)</f>
        <v>N/A</v>
      </c>
      <c r="J836" s="32" t="str">
        <f>IF(Buildings!I837="","N/A",Buildings!I837)</f>
        <v>N/A</v>
      </c>
      <c r="K836" s="362" t="str">
        <f>IF(AND(Buildings!B837="",Buildings!C837&lt;&gt;""),0,IF(Buildings!B837="","N/A",IF(ISNUMBER(Buildings!B837),Buildings!B837,0)))</f>
        <v>N/A</v>
      </c>
    </row>
    <row r="837" spans="2:11">
      <c r="B837" s="32" t="str">
        <f t="shared" si="27"/>
        <v>N/A</v>
      </c>
      <c r="C837" s="32" t="str">
        <f>IF(Buildings!C838="","N/A",Buildings!C838)</f>
        <v>N/A</v>
      </c>
      <c r="D837" s="32" t="str">
        <f>IF(Buildings!D838="","N/A",Buildings!D838)</f>
        <v>N/A</v>
      </c>
      <c r="E837" s="32" t="str">
        <f>IF(Buildings!E838="","N/A",Buildings!E838)</f>
        <v>N/A</v>
      </c>
      <c r="F837" s="32" t="str">
        <f>IF(Buildings!F838="","N/A",Buildings!F838)</f>
        <v>N/A</v>
      </c>
      <c r="G837" s="32" t="str">
        <f>IF(Buildings!G838="","N/A",Buildings!G838)</f>
        <v>N/A</v>
      </c>
      <c r="H837" s="32" t="str">
        <f t="shared" si="26"/>
        <v>N/A</v>
      </c>
      <c r="I837" s="32" t="str">
        <f>IF(Buildings!H838="","N/A",Buildings!H838)</f>
        <v>N/A</v>
      </c>
      <c r="J837" s="32" t="str">
        <f>IF(Buildings!I838="","N/A",Buildings!I838)</f>
        <v>N/A</v>
      </c>
      <c r="K837" s="362" t="str">
        <f>IF(AND(Buildings!B838="",Buildings!C838&lt;&gt;""),0,IF(Buildings!B838="","N/A",IF(ISNUMBER(Buildings!B838),Buildings!B838,0)))</f>
        <v>N/A</v>
      </c>
    </row>
    <row r="838" spans="2:11">
      <c r="B838" s="32" t="str">
        <f t="shared" si="27"/>
        <v>N/A</v>
      </c>
      <c r="C838" s="32" t="str">
        <f>IF(Buildings!C839="","N/A",Buildings!C839)</f>
        <v>N/A</v>
      </c>
      <c r="D838" s="32" t="str">
        <f>IF(Buildings!D839="","N/A",Buildings!D839)</f>
        <v>N/A</v>
      </c>
      <c r="E838" s="32" t="str">
        <f>IF(Buildings!E839="","N/A",Buildings!E839)</f>
        <v>N/A</v>
      </c>
      <c r="F838" s="32" t="str">
        <f>IF(Buildings!F839="","N/A",Buildings!F839)</f>
        <v>N/A</v>
      </c>
      <c r="G838" s="32" t="str">
        <f>IF(Buildings!G839="","N/A",Buildings!G839)</f>
        <v>N/A</v>
      </c>
      <c r="H838" s="32" t="str">
        <f t="shared" si="26"/>
        <v>N/A</v>
      </c>
      <c r="I838" s="32" t="str">
        <f>IF(Buildings!H839="","N/A",Buildings!H839)</f>
        <v>N/A</v>
      </c>
      <c r="J838" s="32" t="str">
        <f>IF(Buildings!I839="","N/A",Buildings!I839)</f>
        <v>N/A</v>
      </c>
      <c r="K838" s="362" t="str">
        <f>IF(AND(Buildings!B839="",Buildings!C839&lt;&gt;""),0,IF(Buildings!B839="","N/A",IF(ISNUMBER(Buildings!B839),Buildings!B839,0)))</f>
        <v>N/A</v>
      </c>
    </row>
    <row r="839" spans="2:11">
      <c r="B839" s="32" t="str">
        <f t="shared" si="27"/>
        <v>N/A</v>
      </c>
      <c r="C839" s="32" t="str">
        <f>IF(Buildings!C840="","N/A",Buildings!C840)</f>
        <v>N/A</v>
      </c>
      <c r="D839" s="32" t="str">
        <f>IF(Buildings!D840="","N/A",Buildings!D840)</f>
        <v>N/A</v>
      </c>
      <c r="E839" s="32" t="str">
        <f>IF(Buildings!E840="","N/A",Buildings!E840)</f>
        <v>N/A</v>
      </c>
      <c r="F839" s="32" t="str">
        <f>IF(Buildings!F840="","N/A",Buildings!F840)</f>
        <v>N/A</v>
      </c>
      <c r="G839" s="32" t="str">
        <f>IF(Buildings!G840="","N/A",Buildings!G840)</f>
        <v>N/A</v>
      </c>
      <c r="H839" s="32" t="str">
        <f t="shared" si="26"/>
        <v>N/A</v>
      </c>
      <c r="I839" s="32" t="str">
        <f>IF(Buildings!H840="","N/A",Buildings!H840)</f>
        <v>N/A</v>
      </c>
      <c r="J839" s="32" t="str">
        <f>IF(Buildings!I840="","N/A",Buildings!I840)</f>
        <v>N/A</v>
      </c>
      <c r="K839" s="362" t="str">
        <f>IF(AND(Buildings!B840="",Buildings!C840&lt;&gt;""),0,IF(Buildings!B840="","N/A",IF(ISNUMBER(Buildings!B840),Buildings!B840,0)))</f>
        <v>N/A</v>
      </c>
    </row>
    <row r="840" spans="2:11">
      <c r="B840" s="32" t="str">
        <f t="shared" si="27"/>
        <v>N/A</v>
      </c>
      <c r="C840" s="32" t="str">
        <f>IF(Buildings!C841="","N/A",Buildings!C841)</f>
        <v>N/A</v>
      </c>
      <c r="D840" s="32" t="str">
        <f>IF(Buildings!D841="","N/A",Buildings!D841)</f>
        <v>N/A</v>
      </c>
      <c r="E840" s="32" t="str">
        <f>IF(Buildings!E841="","N/A",Buildings!E841)</f>
        <v>N/A</v>
      </c>
      <c r="F840" s="32" t="str">
        <f>IF(Buildings!F841="","N/A",Buildings!F841)</f>
        <v>N/A</v>
      </c>
      <c r="G840" s="32" t="str">
        <f>IF(Buildings!G841="","N/A",Buildings!G841)</f>
        <v>N/A</v>
      </c>
      <c r="H840" s="32" t="str">
        <f t="shared" si="26"/>
        <v>N/A</v>
      </c>
      <c r="I840" s="32" t="str">
        <f>IF(Buildings!H841="","N/A",Buildings!H841)</f>
        <v>N/A</v>
      </c>
      <c r="J840" s="32" t="str">
        <f>IF(Buildings!I841="","N/A",Buildings!I841)</f>
        <v>N/A</v>
      </c>
      <c r="K840" s="362" t="str">
        <f>IF(AND(Buildings!B841="",Buildings!C841&lt;&gt;""),0,IF(Buildings!B841="","N/A",IF(ISNUMBER(Buildings!B841),Buildings!B841,0)))</f>
        <v>N/A</v>
      </c>
    </row>
    <row r="841" spans="2:11">
      <c r="B841" s="32" t="str">
        <f t="shared" si="27"/>
        <v>N/A</v>
      </c>
      <c r="C841" s="32" t="str">
        <f>IF(Buildings!C842="","N/A",Buildings!C842)</f>
        <v>N/A</v>
      </c>
      <c r="D841" s="32" t="str">
        <f>IF(Buildings!D842="","N/A",Buildings!D842)</f>
        <v>N/A</v>
      </c>
      <c r="E841" s="32" t="str">
        <f>IF(Buildings!E842="","N/A",Buildings!E842)</f>
        <v>N/A</v>
      </c>
      <c r="F841" s="32" t="str">
        <f>IF(Buildings!F842="","N/A",Buildings!F842)</f>
        <v>N/A</v>
      </c>
      <c r="G841" s="32" t="str">
        <f>IF(Buildings!G842="","N/A",Buildings!G842)</f>
        <v>N/A</v>
      </c>
      <c r="H841" s="32" t="str">
        <f t="shared" si="26"/>
        <v>N/A</v>
      </c>
      <c r="I841" s="32" t="str">
        <f>IF(Buildings!H842="","N/A",Buildings!H842)</f>
        <v>N/A</v>
      </c>
      <c r="J841" s="32" t="str">
        <f>IF(Buildings!I842="","N/A",Buildings!I842)</f>
        <v>N/A</v>
      </c>
      <c r="K841" s="362" t="str">
        <f>IF(AND(Buildings!B842="",Buildings!C842&lt;&gt;""),0,IF(Buildings!B842="","N/A",IF(ISNUMBER(Buildings!B842),Buildings!B842,0)))</f>
        <v>N/A</v>
      </c>
    </row>
    <row r="842" spans="2:11">
      <c r="B842" s="32" t="str">
        <f t="shared" si="27"/>
        <v>N/A</v>
      </c>
      <c r="C842" s="32" t="str">
        <f>IF(Buildings!C843="","N/A",Buildings!C843)</f>
        <v>N/A</v>
      </c>
      <c r="D842" s="32" t="str">
        <f>IF(Buildings!D843="","N/A",Buildings!D843)</f>
        <v>N/A</v>
      </c>
      <c r="E842" s="32" t="str">
        <f>IF(Buildings!E843="","N/A",Buildings!E843)</f>
        <v>N/A</v>
      </c>
      <c r="F842" s="32" t="str">
        <f>IF(Buildings!F843="","N/A",Buildings!F843)</f>
        <v>N/A</v>
      </c>
      <c r="G842" s="32" t="str">
        <f>IF(Buildings!G843="","N/A",Buildings!G843)</f>
        <v>N/A</v>
      </c>
      <c r="H842" s="32" t="str">
        <f t="shared" si="26"/>
        <v>N/A</v>
      </c>
      <c r="I842" s="32" t="str">
        <f>IF(Buildings!H843="","N/A",Buildings!H843)</f>
        <v>N/A</v>
      </c>
      <c r="J842" s="32" t="str">
        <f>IF(Buildings!I843="","N/A",Buildings!I843)</f>
        <v>N/A</v>
      </c>
      <c r="K842" s="362" t="str">
        <f>IF(AND(Buildings!B843="",Buildings!C843&lt;&gt;""),0,IF(Buildings!B843="","N/A",IF(ISNUMBER(Buildings!B843),Buildings!B843,0)))</f>
        <v>N/A</v>
      </c>
    </row>
    <row r="843" spans="2:11">
      <c r="B843" s="32" t="str">
        <f t="shared" si="27"/>
        <v>N/A</v>
      </c>
      <c r="C843" s="32" t="str">
        <f>IF(Buildings!C844="","N/A",Buildings!C844)</f>
        <v>N/A</v>
      </c>
      <c r="D843" s="32" t="str">
        <f>IF(Buildings!D844="","N/A",Buildings!D844)</f>
        <v>N/A</v>
      </c>
      <c r="E843" s="32" t="str">
        <f>IF(Buildings!E844="","N/A",Buildings!E844)</f>
        <v>N/A</v>
      </c>
      <c r="F843" s="32" t="str">
        <f>IF(Buildings!F844="","N/A",Buildings!F844)</f>
        <v>N/A</v>
      </c>
      <c r="G843" s="32" t="str">
        <f>IF(Buildings!G844="","N/A",Buildings!G844)</f>
        <v>N/A</v>
      </c>
      <c r="H843" s="32" t="str">
        <f t="shared" si="26"/>
        <v>N/A</v>
      </c>
      <c r="I843" s="32" t="str">
        <f>IF(Buildings!H844="","N/A",Buildings!H844)</f>
        <v>N/A</v>
      </c>
      <c r="J843" s="32" t="str">
        <f>IF(Buildings!I844="","N/A",Buildings!I844)</f>
        <v>N/A</v>
      </c>
      <c r="K843" s="362" t="str">
        <f>IF(AND(Buildings!B844="",Buildings!C844&lt;&gt;""),0,IF(Buildings!B844="","N/A",IF(ISNUMBER(Buildings!B844),Buildings!B844,0)))</f>
        <v>N/A</v>
      </c>
    </row>
    <row r="844" spans="2:11">
      <c r="B844" s="32" t="str">
        <f t="shared" si="27"/>
        <v>N/A</v>
      </c>
      <c r="C844" s="32" t="str">
        <f>IF(Buildings!C845="","N/A",Buildings!C845)</f>
        <v>N/A</v>
      </c>
      <c r="D844" s="32" t="str">
        <f>IF(Buildings!D845="","N/A",Buildings!D845)</f>
        <v>N/A</v>
      </c>
      <c r="E844" s="32" t="str">
        <f>IF(Buildings!E845="","N/A",Buildings!E845)</f>
        <v>N/A</v>
      </c>
      <c r="F844" s="32" t="str">
        <f>IF(Buildings!F845="","N/A",Buildings!F845)</f>
        <v>N/A</v>
      </c>
      <c r="G844" s="32" t="str">
        <f>IF(Buildings!G845="","N/A",Buildings!G845)</f>
        <v>N/A</v>
      </c>
      <c r="H844" s="32" t="str">
        <f t="shared" si="26"/>
        <v>N/A</v>
      </c>
      <c r="I844" s="32" t="str">
        <f>IF(Buildings!H845="","N/A",Buildings!H845)</f>
        <v>N/A</v>
      </c>
      <c r="J844" s="32" t="str">
        <f>IF(Buildings!I845="","N/A",Buildings!I845)</f>
        <v>N/A</v>
      </c>
      <c r="K844" s="362" t="str">
        <f>IF(AND(Buildings!B845="",Buildings!C845&lt;&gt;""),0,IF(Buildings!B845="","N/A",IF(ISNUMBER(Buildings!B845),Buildings!B845,0)))</f>
        <v>N/A</v>
      </c>
    </row>
    <row r="845" spans="2:11">
      <c r="B845" s="32" t="str">
        <f t="shared" si="27"/>
        <v>N/A</v>
      </c>
      <c r="C845" s="32" t="str">
        <f>IF(Buildings!C846="","N/A",Buildings!C846)</f>
        <v>N/A</v>
      </c>
      <c r="D845" s="32" t="str">
        <f>IF(Buildings!D846="","N/A",Buildings!D846)</f>
        <v>N/A</v>
      </c>
      <c r="E845" s="32" t="str">
        <f>IF(Buildings!E846="","N/A",Buildings!E846)</f>
        <v>N/A</v>
      </c>
      <c r="F845" s="32" t="str">
        <f>IF(Buildings!F846="","N/A",Buildings!F846)</f>
        <v>N/A</v>
      </c>
      <c r="G845" s="32" t="str">
        <f>IF(Buildings!G846="","N/A",Buildings!G846)</f>
        <v>N/A</v>
      </c>
      <c r="H845" s="32" t="str">
        <f t="shared" si="26"/>
        <v>N/A</v>
      </c>
      <c r="I845" s="32" t="str">
        <f>IF(Buildings!H846="","N/A",Buildings!H846)</f>
        <v>N/A</v>
      </c>
      <c r="J845" s="32" t="str">
        <f>IF(Buildings!I846="","N/A",Buildings!I846)</f>
        <v>N/A</v>
      </c>
      <c r="K845" s="362" t="str">
        <f>IF(AND(Buildings!B846="",Buildings!C846&lt;&gt;""),0,IF(Buildings!B846="","N/A",IF(ISNUMBER(Buildings!B846),Buildings!B846,0)))</f>
        <v>N/A</v>
      </c>
    </row>
    <row r="846" spans="2:11">
      <c r="B846" s="32" t="str">
        <f t="shared" si="27"/>
        <v>N/A</v>
      </c>
      <c r="C846" s="32" t="str">
        <f>IF(Buildings!C847="","N/A",Buildings!C847)</f>
        <v>N/A</v>
      </c>
      <c r="D846" s="32" t="str">
        <f>IF(Buildings!D847="","N/A",Buildings!D847)</f>
        <v>N/A</v>
      </c>
      <c r="E846" s="32" t="str">
        <f>IF(Buildings!E847="","N/A",Buildings!E847)</f>
        <v>N/A</v>
      </c>
      <c r="F846" s="32" t="str">
        <f>IF(Buildings!F847="","N/A",Buildings!F847)</f>
        <v>N/A</v>
      </c>
      <c r="G846" s="32" t="str">
        <f>IF(Buildings!G847="","N/A",Buildings!G847)</f>
        <v>N/A</v>
      </c>
      <c r="H846" s="32" t="str">
        <f t="shared" si="26"/>
        <v>N/A</v>
      </c>
      <c r="I846" s="32" t="str">
        <f>IF(Buildings!H847="","N/A",Buildings!H847)</f>
        <v>N/A</v>
      </c>
      <c r="J846" s="32" t="str">
        <f>IF(Buildings!I847="","N/A",Buildings!I847)</f>
        <v>N/A</v>
      </c>
      <c r="K846" s="362" t="str">
        <f>IF(AND(Buildings!B847="",Buildings!C847&lt;&gt;""),0,IF(Buildings!B847="","N/A",IF(ISNUMBER(Buildings!B847),Buildings!B847,0)))</f>
        <v>N/A</v>
      </c>
    </row>
    <row r="847" spans="2:11">
      <c r="B847" s="32" t="str">
        <f t="shared" si="27"/>
        <v>N/A</v>
      </c>
      <c r="C847" s="32" t="str">
        <f>IF(Buildings!C848="","N/A",Buildings!C848)</f>
        <v>N/A</v>
      </c>
      <c r="D847" s="32" t="str">
        <f>IF(Buildings!D848="","N/A",Buildings!D848)</f>
        <v>N/A</v>
      </c>
      <c r="E847" s="32" t="str">
        <f>IF(Buildings!E848="","N/A",Buildings!E848)</f>
        <v>N/A</v>
      </c>
      <c r="F847" s="32" t="str">
        <f>IF(Buildings!F848="","N/A",Buildings!F848)</f>
        <v>N/A</v>
      </c>
      <c r="G847" s="32" t="str">
        <f>IF(Buildings!G848="","N/A",Buildings!G848)</f>
        <v>N/A</v>
      </c>
      <c r="H847" s="32" t="str">
        <f t="shared" si="26"/>
        <v>N/A</v>
      </c>
      <c r="I847" s="32" t="str">
        <f>IF(Buildings!H848="","N/A",Buildings!H848)</f>
        <v>N/A</v>
      </c>
      <c r="J847" s="32" t="str">
        <f>IF(Buildings!I848="","N/A",Buildings!I848)</f>
        <v>N/A</v>
      </c>
      <c r="K847" s="362" t="str">
        <f>IF(AND(Buildings!B848="",Buildings!C848&lt;&gt;""),0,IF(Buildings!B848="","N/A",IF(ISNUMBER(Buildings!B848),Buildings!B848,0)))</f>
        <v>N/A</v>
      </c>
    </row>
    <row r="848" spans="2:11">
      <c r="B848" s="32" t="str">
        <f t="shared" si="27"/>
        <v>N/A</v>
      </c>
      <c r="C848" s="32" t="str">
        <f>IF(Buildings!C849="","N/A",Buildings!C849)</f>
        <v>N/A</v>
      </c>
      <c r="D848" s="32" t="str">
        <f>IF(Buildings!D849="","N/A",Buildings!D849)</f>
        <v>N/A</v>
      </c>
      <c r="E848" s="32" t="str">
        <f>IF(Buildings!E849="","N/A",Buildings!E849)</f>
        <v>N/A</v>
      </c>
      <c r="F848" s="32" t="str">
        <f>IF(Buildings!F849="","N/A",Buildings!F849)</f>
        <v>N/A</v>
      </c>
      <c r="G848" s="32" t="str">
        <f>IF(Buildings!G849="","N/A",Buildings!G849)</f>
        <v>N/A</v>
      </c>
      <c r="H848" s="32" t="str">
        <f t="shared" si="26"/>
        <v>N/A</v>
      </c>
      <c r="I848" s="32" t="str">
        <f>IF(Buildings!H849="","N/A",Buildings!H849)</f>
        <v>N/A</v>
      </c>
      <c r="J848" s="32" t="str">
        <f>IF(Buildings!I849="","N/A",Buildings!I849)</f>
        <v>N/A</v>
      </c>
      <c r="K848" s="362" t="str">
        <f>IF(AND(Buildings!B849="",Buildings!C849&lt;&gt;""),0,IF(Buildings!B849="","N/A",IF(ISNUMBER(Buildings!B849),Buildings!B849,0)))</f>
        <v>N/A</v>
      </c>
    </row>
    <row r="849" spans="2:11">
      <c r="B849" s="32" t="str">
        <f t="shared" si="27"/>
        <v>N/A</v>
      </c>
      <c r="C849" s="32" t="str">
        <f>IF(Buildings!C850="","N/A",Buildings!C850)</f>
        <v>N/A</v>
      </c>
      <c r="D849" s="32" t="str">
        <f>IF(Buildings!D850="","N/A",Buildings!D850)</f>
        <v>N/A</v>
      </c>
      <c r="E849" s="32" t="str">
        <f>IF(Buildings!E850="","N/A",Buildings!E850)</f>
        <v>N/A</v>
      </c>
      <c r="F849" s="32" t="str">
        <f>IF(Buildings!F850="","N/A",Buildings!F850)</f>
        <v>N/A</v>
      </c>
      <c r="G849" s="32" t="str">
        <f>IF(Buildings!G850="","N/A",Buildings!G850)</f>
        <v>N/A</v>
      </c>
      <c r="H849" s="32" t="str">
        <f t="shared" si="26"/>
        <v>N/A</v>
      </c>
      <c r="I849" s="32" t="str">
        <f>IF(Buildings!H850="","N/A",Buildings!H850)</f>
        <v>N/A</v>
      </c>
      <c r="J849" s="32" t="str">
        <f>IF(Buildings!I850="","N/A",Buildings!I850)</f>
        <v>N/A</v>
      </c>
      <c r="K849" s="362" t="str">
        <f>IF(AND(Buildings!B850="",Buildings!C850&lt;&gt;""),0,IF(Buildings!B850="","N/A",IF(ISNUMBER(Buildings!B850),Buildings!B850,0)))</f>
        <v>N/A</v>
      </c>
    </row>
    <row r="850" spans="2:11">
      <c r="B850" s="32" t="str">
        <f t="shared" si="27"/>
        <v>N/A</v>
      </c>
      <c r="C850" s="32" t="str">
        <f>IF(Buildings!C851="","N/A",Buildings!C851)</f>
        <v>N/A</v>
      </c>
      <c r="D850" s="32" t="str">
        <f>IF(Buildings!D851="","N/A",Buildings!D851)</f>
        <v>N/A</v>
      </c>
      <c r="E850" s="32" t="str">
        <f>IF(Buildings!E851="","N/A",Buildings!E851)</f>
        <v>N/A</v>
      </c>
      <c r="F850" s="32" t="str">
        <f>IF(Buildings!F851="","N/A",Buildings!F851)</f>
        <v>N/A</v>
      </c>
      <c r="G850" s="32" t="str">
        <f>IF(Buildings!G851="","N/A",Buildings!G851)</f>
        <v>N/A</v>
      </c>
      <c r="H850" s="32" t="str">
        <f t="shared" si="26"/>
        <v>N/A</v>
      </c>
      <c r="I850" s="32" t="str">
        <f>IF(Buildings!H851="","N/A",Buildings!H851)</f>
        <v>N/A</v>
      </c>
      <c r="J850" s="32" t="str">
        <f>IF(Buildings!I851="","N/A",Buildings!I851)</f>
        <v>N/A</v>
      </c>
      <c r="K850" s="362" t="str">
        <f>IF(AND(Buildings!B851="",Buildings!C851&lt;&gt;""),0,IF(Buildings!B851="","N/A",IF(ISNUMBER(Buildings!B851),Buildings!B851,0)))</f>
        <v>N/A</v>
      </c>
    </row>
    <row r="851" spans="2:11">
      <c r="B851" s="32" t="str">
        <f t="shared" si="27"/>
        <v>N/A</v>
      </c>
      <c r="C851" s="32" t="str">
        <f>IF(Buildings!C852="","N/A",Buildings!C852)</f>
        <v>N/A</v>
      </c>
      <c r="D851" s="32" t="str">
        <f>IF(Buildings!D852="","N/A",Buildings!D852)</f>
        <v>N/A</v>
      </c>
      <c r="E851" s="32" t="str">
        <f>IF(Buildings!E852="","N/A",Buildings!E852)</f>
        <v>N/A</v>
      </c>
      <c r="F851" s="32" t="str">
        <f>IF(Buildings!F852="","N/A",Buildings!F852)</f>
        <v>N/A</v>
      </c>
      <c r="G851" s="32" t="str">
        <f>IF(Buildings!G852="","N/A",Buildings!G852)</f>
        <v>N/A</v>
      </c>
      <c r="H851" s="32" t="str">
        <f t="shared" si="26"/>
        <v>N/A</v>
      </c>
      <c r="I851" s="32" t="str">
        <f>IF(Buildings!H852="","N/A",Buildings!H852)</f>
        <v>N/A</v>
      </c>
      <c r="J851" s="32" t="str">
        <f>IF(Buildings!I852="","N/A",Buildings!I852)</f>
        <v>N/A</v>
      </c>
      <c r="K851" s="362" t="str">
        <f>IF(AND(Buildings!B852="",Buildings!C852&lt;&gt;""),0,IF(Buildings!B852="","N/A",IF(ISNUMBER(Buildings!B852),Buildings!B852,0)))</f>
        <v>N/A</v>
      </c>
    </row>
    <row r="852" spans="2:11">
      <c r="B852" s="32" t="str">
        <f t="shared" si="27"/>
        <v>N/A</v>
      </c>
      <c r="C852" s="32" t="str">
        <f>IF(Buildings!C853="","N/A",Buildings!C853)</f>
        <v>N/A</v>
      </c>
      <c r="D852" s="32" t="str">
        <f>IF(Buildings!D853="","N/A",Buildings!D853)</f>
        <v>N/A</v>
      </c>
      <c r="E852" s="32" t="str">
        <f>IF(Buildings!E853="","N/A",Buildings!E853)</f>
        <v>N/A</v>
      </c>
      <c r="F852" s="32" t="str">
        <f>IF(Buildings!F853="","N/A",Buildings!F853)</f>
        <v>N/A</v>
      </c>
      <c r="G852" s="32" t="str">
        <f>IF(Buildings!G853="","N/A",Buildings!G853)</f>
        <v>N/A</v>
      </c>
      <c r="H852" s="32" t="str">
        <f t="shared" si="26"/>
        <v>N/A</v>
      </c>
      <c r="I852" s="32" t="str">
        <f>IF(Buildings!H853="","N/A",Buildings!H853)</f>
        <v>N/A</v>
      </c>
      <c r="J852" s="32" t="str">
        <f>IF(Buildings!I853="","N/A",Buildings!I853)</f>
        <v>N/A</v>
      </c>
      <c r="K852" s="362" t="str">
        <f>IF(AND(Buildings!B853="",Buildings!C853&lt;&gt;""),0,IF(Buildings!B853="","N/A",IF(ISNUMBER(Buildings!B853),Buildings!B853,0)))</f>
        <v>N/A</v>
      </c>
    </row>
    <row r="853" spans="2:11">
      <c r="B853" s="32" t="str">
        <f t="shared" si="27"/>
        <v>N/A</v>
      </c>
      <c r="C853" s="32" t="str">
        <f>IF(Buildings!C854="","N/A",Buildings!C854)</f>
        <v>N/A</v>
      </c>
      <c r="D853" s="32" t="str">
        <f>IF(Buildings!D854="","N/A",Buildings!D854)</f>
        <v>N/A</v>
      </c>
      <c r="E853" s="32" t="str">
        <f>IF(Buildings!E854="","N/A",Buildings!E854)</f>
        <v>N/A</v>
      </c>
      <c r="F853" s="32" t="str">
        <f>IF(Buildings!F854="","N/A",Buildings!F854)</f>
        <v>N/A</v>
      </c>
      <c r="G853" s="32" t="str">
        <f>IF(Buildings!G854="","N/A",Buildings!G854)</f>
        <v>N/A</v>
      </c>
      <c r="H853" s="32" t="str">
        <f t="shared" si="26"/>
        <v>N/A</v>
      </c>
      <c r="I853" s="32" t="str">
        <f>IF(Buildings!H854="","N/A",Buildings!H854)</f>
        <v>N/A</v>
      </c>
      <c r="J853" s="32" t="str">
        <f>IF(Buildings!I854="","N/A",Buildings!I854)</f>
        <v>N/A</v>
      </c>
      <c r="K853" s="362" t="str">
        <f>IF(AND(Buildings!B854="",Buildings!C854&lt;&gt;""),0,IF(Buildings!B854="","N/A",IF(ISNUMBER(Buildings!B854),Buildings!B854,0)))</f>
        <v>N/A</v>
      </c>
    </row>
    <row r="854" spans="2:11">
      <c r="B854" s="32" t="str">
        <f t="shared" si="27"/>
        <v>N/A</v>
      </c>
      <c r="C854" s="32" t="str">
        <f>IF(Buildings!C855="","N/A",Buildings!C855)</f>
        <v>N/A</v>
      </c>
      <c r="D854" s="32" t="str">
        <f>IF(Buildings!D855="","N/A",Buildings!D855)</f>
        <v>N/A</v>
      </c>
      <c r="E854" s="32" t="str">
        <f>IF(Buildings!E855="","N/A",Buildings!E855)</f>
        <v>N/A</v>
      </c>
      <c r="F854" s="32" t="str">
        <f>IF(Buildings!F855="","N/A",Buildings!F855)</f>
        <v>N/A</v>
      </c>
      <c r="G854" s="32" t="str">
        <f>IF(Buildings!G855="","N/A",Buildings!G855)</f>
        <v>N/A</v>
      </c>
      <c r="H854" s="32" t="str">
        <f t="shared" si="26"/>
        <v>N/A</v>
      </c>
      <c r="I854" s="32" t="str">
        <f>IF(Buildings!H855="","N/A",Buildings!H855)</f>
        <v>N/A</v>
      </c>
      <c r="J854" s="32" t="str">
        <f>IF(Buildings!I855="","N/A",Buildings!I855)</f>
        <v>N/A</v>
      </c>
      <c r="K854" s="362" t="str">
        <f>IF(AND(Buildings!B855="",Buildings!C855&lt;&gt;""),0,IF(Buildings!B855="","N/A",IF(ISNUMBER(Buildings!B855),Buildings!B855,0)))</f>
        <v>N/A</v>
      </c>
    </row>
    <row r="855" spans="2:11">
      <c r="B855" s="32" t="str">
        <f t="shared" si="27"/>
        <v>N/A</v>
      </c>
      <c r="C855" s="32" t="str">
        <f>IF(Buildings!C856="","N/A",Buildings!C856)</f>
        <v>N/A</v>
      </c>
      <c r="D855" s="32" t="str">
        <f>IF(Buildings!D856="","N/A",Buildings!D856)</f>
        <v>N/A</v>
      </c>
      <c r="E855" s="32" t="str">
        <f>IF(Buildings!E856="","N/A",Buildings!E856)</f>
        <v>N/A</v>
      </c>
      <c r="F855" s="32" t="str">
        <f>IF(Buildings!F856="","N/A",Buildings!F856)</f>
        <v>N/A</v>
      </c>
      <c r="G855" s="32" t="str">
        <f>IF(Buildings!G856="","N/A",Buildings!G856)</f>
        <v>N/A</v>
      </c>
      <c r="H855" s="32" t="str">
        <f t="shared" si="26"/>
        <v>N/A</v>
      </c>
      <c r="I855" s="32" t="str">
        <f>IF(Buildings!H856="","N/A",Buildings!H856)</f>
        <v>N/A</v>
      </c>
      <c r="J855" s="32" t="str">
        <f>IF(Buildings!I856="","N/A",Buildings!I856)</f>
        <v>N/A</v>
      </c>
      <c r="K855" s="362" t="str">
        <f>IF(AND(Buildings!B856="",Buildings!C856&lt;&gt;""),0,IF(Buildings!B856="","N/A",IF(ISNUMBER(Buildings!B856),Buildings!B856,0)))</f>
        <v>N/A</v>
      </c>
    </row>
    <row r="856" spans="2:11">
      <c r="B856" s="32" t="str">
        <f t="shared" si="27"/>
        <v>N/A</v>
      </c>
      <c r="C856" s="32" t="str">
        <f>IF(Buildings!C857="","N/A",Buildings!C857)</f>
        <v>N/A</v>
      </c>
      <c r="D856" s="32" t="str">
        <f>IF(Buildings!D857="","N/A",Buildings!D857)</f>
        <v>N/A</v>
      </c>
      <c r="E856" s="32" t="str">
        <f>IF(Buildings!E857="","N/A",Buildings!E857)</f>
        <v>N/A</v>
      </c>
      <c r="F856" s="32" t="str">
        <f>IF(Buildings!F857="","N/A",Buildings!F857)</f>
        <v>N/A</v>
      </c>
      <c r="G856" s="32" t="str">
        <f>IF(Buildings!G857="","N/A",Buildings!G857)</f>
        <v>N/A</v>
      </c>
      <c r="H856" s="32" t="str">
        <f t="shared" si="26"/>
        <v>N/A</v>
      </c>
      <c r="I856" s="32" t="str">
        <f>IF(Buildings!H857="","N/A",Buildings!H857)</f>
        <v>N/A</v>
      </c>
      <c r="J856" s="32" t="str">
        <f>IF(Buildings!I857="","N/A",Buildings!I857)</f>
        <v>N/A</v>
      </c>
      <c r="K856" s="362" t="str">
        <f>IF(AND(Buildings!B857="",Buildings!C857&lt;&gt;""),0,IF(Buildings!B857="","N/A",IF(ISNUMBER(Buildings!B857),Buildings!B857,0)))</f>
        <v>N/A</v>
      </c>
    </row>
    <row r="857" spans="2:11">
      <c r="B857" s="32" t="str">
        <f t="shared" si="27"/>
        <v>N/A</v>
      </c>
      <c r="C857" s="32" t="str">
        <f>IF(Buildings!C858="","N/A",Buildings!C858)</f>
        <v>N/A</v>
      </c>
      <c r="D857" s="32" t="str">
        <f>IF(Buildings!D858="","N/A",Buildings!D858)</f>
        <v>N/A</v>
      </c>
      <c r="E857" s="32" t="str">
        <f>IF(Buildings!E858="","N/A",Buildings!E858)</f>
        <v>N/A</v>
      </c>
      <c r="F857" s="32" t="str">
        <f>IF(Buildings!F858="","N/A",Buildings!F858)</f>
        <v>N/A</v>
      </c>
      <c r="G857" s="32" t="str">
        <f>IF(Buildings!G858="","N/A",Buildings!G858)</f>
        <v>N/A</v>
      </c>
      <c r="H857" s="32" t="str">
        <f t="shared" si="26"/>
        <v>N/A</v>
      </c>
      <c r="I857" s="32" t="str">
        <f>IF(Buildings!H858="","N/A",Buildings!H858)</f>
        <v>N/A</v>
      </c>
      <c r="J857" s="32" t="str">
        <f>IF(Buildings!I858="","N/A",Buildings!I858)</f>
        <v>N/A</v>
      </c>
      <c r="K857" s="362" t="str">
        <f>IF(AND(Buildings!B858="",Buildings!C858&lt;&gt;""),0,IF(Buildings!B858="","N/A",IF(ISNUMBER(Buildings!B858),Buildings!B858,0)))</f>
        <v>N/A</v>
      </c>
    </row>
    <row r="858" spans="2:11">
      <c r="B858" s="32" t="str">
        <f t="shared" si="27"/>
        <v>N/A</v>
      </c>
      <c r="C858" s="32" t="str">
        <f>IF(Buildings!C859="","N/A",Buildings!C859)</f>
        <v>N/A</v>
      </c>
      <c r="D858" s="32" t="str">
        <f>IF(Buildings!D859="","N/A",Buildings!D859)</f>
        <v>N/A</v>
      </c>
      <c r="E858" s="32" t="str">
        <f>IF(Buildings!E859="","N/A",Buildings!E859)</f>
        <v>N/A</v>
      </c>
      <c r="F858" s="32" t="str">
        <f>IF(Buildings!F859="","N/A",Buildings!F859)</f>
        <v>N/A</v>
      </c>
      <c r="G858" s="32" t="str">
        <f>IF(Buildings!G859="","N/A",Buildings!G859)</f>
        <v>N/A</v>
      </c>
      <c r="H858" s="32" t="str">
        <f t="shared" si="26"/>
        <v>N/A</v>
      </c>
      <c r="I858" s="32" t="str">
        <f>IF(Buildings!H859="","N/A",Buildings!H859)</f>
        <v>N/A</v>
      </c>
      <c r="J858" s="32" t="str">
        <f>IF(Buildings!I859="","N/A",Buildings!I859)</f>
        <v>N/A</v>
      </c>
      <c r="K858" s="362" t="str">
        <f>IF(AND(Buildings!B859="",Buildings!C859&lt;&gt;""),0,IF(Buildings!B859="","N/A",IF(ISNUMBER(Buildings!B859),Buildings!B859,0)))</f>
        <v>N/A</v>
      </c>
    </row>
    <row r="859" spans="2:11">
      <c r="B859" s="32" t="str">
        <f t="shared" si="27"/>
        <v>N/A</v>
      </c>
      <c r="C859" s="32" t="str">
        <f>IF(Buildings!C860="","N/A",Buildings!C860)</f>
        <v>N/A</v>
      </c>
      <c r="D859" s="32" t="str">
        <f>IF(Buildings!D860="","N/A",Buildings!D860)</f>
        <v>N/A</v>
      </c>
      <c r="E859" s="32" t="str">
        <f>IF(Buildings!E860="","N/A",Buildings!E860)</f>
        <v>N/A</v>
      </c>
      <c r="F859" s="32" t="str">
        <f>IF(Buildings!F860="","N/A",Buildings!F860)</f>
        <v>N/A</v>
      </c>
      <c r="G859" s="32" t="str">
        <f>IF(Buildings!G860="","N/A",Buildings!G860)</f>
        <v>N/A</v>
      </c>
      <c r="H859" s="32" t="str">
        <f t="shared" si="26"/>
        <v>N/A</v>
      </c>
      <c r="I859" s="32" t="str">
        <f>IF(Buildings!H860="","N/A",Buildings!H860)</f>
        <v>N/A</v>
      </c>
      <c r="J859" s="32" t="str">
        <f>IF(Buildings!I860="","N/A",Buildings!I860)</f>
        <v>N/A</v>
      </c>
      <c r="K859" s="362" t="str">
        <f>IF(AND(Buildings!B860="",Buildings!C860&lt;&gt;""),0,IF(Buildings!B860="","N/A",IF(ISNUMBER(Buildings!B860),Buildings!B860,0)))</f>
        <v>N/A</v>
      </c>
    </row>
    <row r="860" spans="2:11">
      <c r="B860" s="32" t="str">
        <f t="shared" si="27"/>
        <v>N/A</v>
      </c>
      <c r="C860" s="32" t="str">
        <f>IF(Buildings!C861="","N/A",Buildings!C861)</f>
        <v>N/A</v>
      </c>
      <c r="D860" s="32" t="str">
        <f>IF(Buildings!D861="","N/A",Buildings!D861)</f>
        <v>N/A</v>
      </c>
      <c r="E860" s="32" t="str">
        <f>IF(Buildings!E861="","N/A",Buildings!E861)</f>
        <v>N/A</v>
      </c>
      <c r="F860" s="32" t="str">
        <f>IF(Buildings!F861="","N/A",Buildings!F861)</f>
        <v>N/A</v>
      </c>
      <c r="G860" s="32" t="str">
        <f>IF(Buildings!G861="","N/A",Buildings!G861)</f>
        <v>N/A</v>
      </c>
      <c r="H860" s="32" t="str">
        <f t="shared" si="26"/>
        <v>N/A</v>
      </c>
      <c r="I860" s="32" t="str">
        <f>IF(Buildings!H861="","N/A",Buildings!H861)</f>
        <v>N/A</v>
      </c>
      <c r="J860" s="32" t="str">
        <f>IF(Buildings!I861="","N/A",Buildings!I861)</f>
        <v>N/A</v>
      </c>
      <c r="K860" s="362" t="str">
        <f>IF(AND(Buildings!B861="",Buildings!C861&lt;&gt;""),0,IF(Buildings!B861="","N/A",IF(ISNUMBER(Buildings!B861),Buildings!B861,0)))</f>
        <v>N/A</v>
      </c>
    </row>
    <row r="861" spans="2:11">
      <c r="B861" s="32" t="str">
        <f t="shared" si="27"/>
        <v>N/A</v>
      </c>
      <c r="C861" s="32" t="str">
        <f>IF(Buildings!C862="","N/A",Buildings!C862)</f>
        <v>N/A</v>
      </c>
      <c r="D861" s="32" t="str">
        <f>IF(Buildings!D862="","N/A",Buildings!D862)</f>
        <v>N/A</v>
      </c>
      <c r="E861" s="32" t="str">
        <f>IF(Buildings!E862="","N/A",Buildings!E862)</f>
        <v>N/A</v>
      </c>
      <c r="F861" s="32" t="str">
        <f>IF(Buildings!F862="","N/A",Buildings!F862)</f>
        <v>N/A</v>
      </c>
      <c r="G861" s="32" t="str">
        <f>IF(Buildings!G862="","N/A",Buildings!G862)</f>
        <v>N/A</v>
      </c>
      <c r="H861" s="32" t="str">
        <f t="shared" si="26"/>
        <v>N/A</v>
      </c>
      <c r="I861" s="32" t="str">
        <f>IF(Buildings!H862="","N/A",Buildings!H862)</f>
        <v>N/A</v>
      </c>
      <c r="J861" s="32" t="str">
        <f>IF(Buildings!I862="","N/A",Buildings!I862)</f>
        <v>N/A</v>
      </c>
      <c r="K861" s="362" t="str">
        <f>IF(AND(Buildings!B862="",Buildings!C862&lt;&gt;""),0,IF(Buildings!B862="","N/A",IF(ISNUMBER(Buildings!B862),Buildings!B862,0)))</f>
        <v>N/A</v>
      </c>
    </row>
    <row r="862" spans="2:11">
      <c r="B862" s="32" t="str">
        <f t="shared" si="27"/>
        <v>N/A</v>
      </c>
      <c r="C862" s="32" t="str">
        <f>IF(Buildings!C863="","N/A",Buildings!C863)</f>
        <v>N/A</v>
      </c>
      <c r="D862" s="32" t="str">
        <f>IF(Buildings!D863="","N/A",Buildings!D863)</f>
        <v>N/A</v>
      </c>
      <c r="E862" s="32" t="str">
        <f>IF(Buildings!E863="","N/A",Buildings!E863)</f>
        <v>N/A</v>
      </c>
      <c r="F862" s="32" t="str">
        <f>IF(Buildings!F863="","N/A",Buildings!F863)</f>
        <v>N/A</v>
      </c>
      <c r="G862" s="32" t="str">
        <f>IF(Buildings!G863="","N/A",Buildings!G863)</f>
        <v>N/A</v>
      </c>
      <c r="H862" s="32" t="str">
        <f t="shared" si="26"/>
        <v>N/A</v>
      </c>
      <c r="I862" s="32" t="str">
        <f>IF(Buildings!H863="","N/A",Buildings!H863)</f>
        <v>N/A</v>
      </c>
      <c r="J862" s="32" t="str">
        <f>IF(Buildings!I863="","N/A",Buildings!I863)</f>
        <v>N/A</v>
      </c>
      <c r="K862" s="362" t="str">
        <f>IF(AND(Buildings!B863="",Buildings!C863&lt;&gt;""),0,IF(Buildings!B863="","N/A",IF(ISNUMBER(Buildings!B863),Buildings!B863,0)))</f>
        <v>N/A</v>
      </c>
    </row>
    <row r="863" spans="2:11">
      <c r="B863" s="32" t="str">
        <f t="shared" si="27"/>
        <v>N/A</v>
      </c>
      <c r="C863" s="32" t="str">
        <f>IF(Buildings!C864="","N/A",Buildings!C864)</f>
        <v>N/A</v>
      </c>
      <c r="D863" s="32" t="str">
        <f>IF(Buildings!D864="","N/A",Buildings!D864)</f>
        <v>N/A</v>
      </c>
      <c r="E863" s="32" t="str">
        <f>IF(Buildings!E864="","N/A",Buildings!E864)</f>
        <v>N/A</v>
      </c>
      <c r="F863" s="32" t="str">
        <f>IF(Buildings!F864="","N/A",Buildings!F864)</f>
        <v>N/A</v>
      </c>
      <c r="G863" s="32" t="str">
        <f>IF(Buildings!G864="","N/A",Buildings!G864)</f>
        <v>N/A</v>
      </c>
      <c r="H863" s="32" t="str">
        <f t="shared" si="26"/>
        <v>N/A</v>
      </c>
      <c r="I863" s="32" t="str">
        <f>IF(Buildings!H864="","N/A",Buildings!H864)</f>
        <v>N/A</v>
      </c>
      <c r="J863" s="32" t="str">
        <f>IF(Buildings!I864="","N/A",Buildings!I864)</f>
        <v>N/A</v>
      </c>
      <c r="K863" s="362" t="str">
        <f>IF(AND(Buildings!B864="",Buildings!C864&lt;&gt;""),0,IF(Buildings!B864="","N/A",IF(ISNUMBER(Buildings!B864),Buildings!B864,0)))</f>
        <v>N/A</v>
      </c>
    </row>
    <row r="864" spans="2:11">
      <c r="B864" s="32" t="str">
        <f t="shared" si="27"/>
        <v>N/A</v>
      </c>
      <c r="C864" s="32" t="str">
        <f>IF(Buildings!C865="","N/A",Buildings!C865)</f>
        <v>N/A</v>
      </c>
      <c r="D864" s="32" t="str">
        <f>IF(Buildings!D865="","N/A",Buildings!D865)</f>
        <v>N/A</v>
      </c>
      <c r="E864" s="32" t="str">
        <f>IF(Buildings!E865="","N/A",Buildings!E865)</f>
        <v>N/A</v>
      </c>
      <c r="F864" s="32" t="str">
        <f>IF(Buildings!F865="","N/A",Buildings!F865)</f>
        <v>N/A</v>
      </c>
      <c r="G864" s="32" t="str">
        <f>IF(Buildings!G865="","N/A",Buildings!G865)</f>
        <v>N/A</v>
      </c>
      <c r="H864" s="32" t="str">
        <f t="shared" si="26"/>
        <v>N/A</v>
      </c>
      <c r="I864" s="32" t="str">
        <f>IF(Buildings!H865="","N/A",Buildings!H865)</f>
        <v>N/A</v>
      </c>
      <c r="J864" s="32" t="str">
        <f>IF(Buildings!I865="","N/A",Buildings!I865)</f>
        <v>N/A</v>
      </c>
      <c r="K864" s="362" t="str">
        <f>IF(AND(Buildings!B865="",Buildings!C865&lt;&gt;""),0,IF(Buildings!B865="","N/A",IF(ISNUMBER(Buildings!B865),Buildings!B865,0)))</f>
        <v>N/A</v>
      </c>
    </row>
    <row r="865" spans="2:11">
      <c r="B865" s="32" t="str">
        <f t="shared" si="27"/>
        <v>N/A</v>
      </c>
      <c r="C865" s="32" t="str">
        <f>IF(Buildings!C866="","N/A",Buildings!C866)</f>
        <v>N/A</v>
      </c>
      <c r="D865" s="32" t="str">
        <f>IF(Buildings!D866="","N/A",Buildings!D866)</f>
        <v>N/A</v>
      </c>
      <c r="E865" s="32" t="str">
        <f>IF(Buildings!E866="","N/A",Buildings!E866)</f>
        <v>N/A</v>
      </c>
      <c r="F865" s="32" t="str">
        <f>IF(Buildings!F866="","N/A",Buildings!F866)</f>
        <v>N/A</v>
      </c>
      <c r="G865" s="32" t="str">
        <f>IF(Buildings!G866="","N/A",Buildings!G866)</f>
        <v>N/A</v>
      </c>
      <c r="H865" s="32" t="str">
        <f t="shared" si="26"/>
        <v>N/A</v>
      </c>
      <c r="I865" s="32" t="str">
        <f>IF(Buildings!H866="","N/A",Buildings!H866)</f>
        <v>N/A</v>
      </c>
      <c r="J865" s="32" t="str">
        <f>IF(Buildings!I866="","N/A",Buildings!I866)</f>
        <v>N/A</v>
      </c>
      <c r="K865" s="362" t="str">
        <f>IF(AND(Buildings!B866="",Buildings!C866&lt;&gt;""),0,IF(Buildings!B866="","N/A",IF(ISNUMBER(Buildings!B866),Buildings!B866,0)))</f>
        <v>N/A</v>
      </c>
    </row>
    <row r="866" spans="2:11">
      <c r="B866" s="32" t="str">
        <f t="shared" si="27"/>
        <v>N/A</v>
      </c>
      <c r="C866" s="32" t="str">
        <f>IF(Buildings!C867="","N/A",Buildings!C867)</f>
        <v>N/A</v>
      </c>
      <c r="D866" s="32" t="str">
        <f>IF(Buildings!D867="","N/A",Buildings!D867)</f>
        <v>N/A</v>
      </c>
      <c r="E866" s="32" t="str">
        <f>IF(Buildings!E867="","N/A",Buildings!E867)</f>
        <v>N/A</v>
      </c>
      <c r="F866" s="32" t="str">
        <f>IF(Buildings!F867="","N/A",Buildings!F867)</f>
        <v>N/A</v>
      </c>
      <c r="G866" s="32" t="str">
        <f>IF(Buildings!G867="","N/A",Buildings!G867)</f>
        <v>N/A</v>
      </c>
      <c r="H866" s="32" t="str">
        <f t="shared" si="26"/>
        <v>N/A</v>
      </c>
      <c r="I866" s="32" t="str">
        <f>IF(Buildings!H867="","N/A",Buildings!H867)</f>
        <v>N/A</v>
      </c>
      <c r="J866" s="32" t="str">
        <f>IF(Buildings!I867="","N/A",Buildings!I867)</f>
        <v>N/A</v>
      </c>
      <c r="K866" s="362" t="str">
        <f>IF(AND(Buildings!B867="",Buildings!C867&lt;&gt;""),0,IF(Buildings!B867="","N/A",IF(ISNUMBER(Buildings!B867),Buildings!B867,0)))</f>
        <v>N/A</v>
      </c>
    </row>
    <row r="867" spans="2:11">
      <c r="B867" s="32" t="str">
        <f t="shared" si="27"/>
        <v>N/A</v>
      </c>
      <c r="C867" s="32" t="str">
        <f>IF(Buildings!C868="","N/A",Buildings!C868)</f>
        <v>N/A</v>
      </c>
      <c r="D867" s="32" t="str">
        <f>IF(Buildings!D868="","N/A",Buildings!D868)</f>
        <v>N/A</v>
      </c>
      <c r="E867" s="32" t="str">
        <f>IF(Buildings!E868="","N/A",Buildings!E868)</f>
        <v>N/A</v>
      </c>
      <c r="F867" s="32" t="str">
        <f>IF(Buildings!F868="","N/A",Buildings!F868)</f>
        <v>N/A</v>
      </c>
      <c r="G867" s="32" t="str">
        <f>IF(Buildings!G868="","N/A",Buildings!G868)</f>
        <v>N/A</v>
      </c>
      <c r="H867" s="32" t="str">
        <f t="shared" si="26"/>
        <v>N/A</v>
      </c>
      <c r="I867" s="32" t="str">
        <f>IF(Buildings!H868="","N/A",Buildings!H868)</f>
        <v>N/A</v>
      </c>
      <c r="J867" s="32" t="str">
        <f>IF(Buildings!I868="","N/A",Buildings!I868)</f>
        <v>N/A</v>
      </c>
      <c r="K867" s="362" t="str">
        <f>IF(AND(Buildings!B868="",Buildings!C868&lt;&gt;""),0,IF(Buildings!B868="","N/A",IF(ISNUMBER(Buildings!B868),Buildings!B868,0)))</f>
        <v>N/A</v>
      </c>
    </row>
    <row r="868" spans="2:11">
      <c r="B868" s="32" t="str">
        <f t="shared" si="27"/>
        <v>N/A</v>
      </c>
      <c r="C868" s="32" t="str">
        <f>IF(Buildings!C869="","N/A",Buildings!C869)</f>
        <v>N/A</v>
      </c>
      <c r="D868" s="32" t="str">
        <f>IF(Buildings!D869="","N/A",Buildings!D869)</f>
        <v>N/A</v>
      </c>
      <c r="E868" s="32" t="str">
        <f>IF(Buildings!E869="","N/A",Buildings!E869)</f>
        <v>N/A</v>
      </c>
      <c r="F868" s="32" t="str">
        <f>IF(Buildings!F869="","N/A",Buildings!F869)</f>
        <v>N/A</v>
      </c>
      <c r="G868" s="32" t="str">
        <f>IF(Buildings!G869="","N/A",Buildings!G869)</f>
        <v>N/A</v>
      </c>
      <c r="H868" s="32" t="str">
        <f t="shared" si="26"/>
        <v>N/A</v>
      </c>
      <c r="I868" s="32" t="str">
        <f>IF(Buildings!H869="","N/A",Buildings!H869)</f>
        <v>N/A</v>
      </c>
      <c r="J868" s="32" t="str">
        <f>IF(Buildings!I869="","N/A",Buildings!I869)</f>
        <v>N/A</v>
      </c>
      <c r="K868" s="362" t="str">
        <f>IF(AND(Buildings!B869="",Buildings!C869&lt;&gt;""),0,IF(Buildings!B869="","N/A",IF(ISNUMBER(Buildings!B869),Buildings!B869,0)))</f>
        <v>N/A</v>
      </c>
    </row>
    <row r="869" spans="2:11">
      <c r="B869" s="32" t="str">
        <f t="shared" si="27"/>
        <v>N/A</v>
      </c>
      <c r="C869" s="32" t="str">
        <f>IF(Buildings!C870="","N/A",Buildings!C870)</f>
        <v>N/A</v>
      </c>
      <c r="D869" s="32" t="str">
        <f>IF(Buildings!D870="","N/A",Buildings!D870)</f>
        <v>N/A</v>
      </c>
      <c r="E869" s="32" t="str">
        <f>IF(Buildings!E870="","N/A",Buildings!E870)</f>
        <v>N/A</v>
      </c>
      <c r="F869" s="32" t="str">
        <f>IF(Buildings!F870="","N/A",Buildings!F870)</f>
        <v>N/A</v>
      </c>
      <c r="G869" s="32" t="str">
        <f>IF(Buildings!G870="","N/A",Buildings!G870)</f>
        <v>N/A</v>
      </c>
      <c r="H869" s="32" t="str">
        <f t="shared" si="26"/>
        <v>N/A</v>
      </c>
      <c r="I869" s="32" t="str">
        <f>IF(Buildings!H870="","N/A",Buildings!H870)</f>
        <v>N/A</v>
      </c>
      <c r="J869" s="32" t="str">
        <f>IF(Buildings!I870="","N/A",Buildings!I870)</f>
        <v>N/A</v>
      </c>
      <c r="K869" s="362" t="str">
        <f>IF(AND(Buildings!B870="",Buildings!C870&lt;&gt;""),0,IF(Buildings!B870="","N/A",IF(ISNUMBER(Buildings!B870),Buildings!B870,0)))</f>
        <v>N/A</v>
      </c>
    </row>
    <row r="870" spans="2:11">
      <c r="B870" s="32" t="str">
        <f t="shared" si="27"/>
        <v>N/A</v>
      </c>
      <c r="C870" s="32" t="str">
        <f>IF(Buildings!C871="","N/A",Buildings!C871)</f>
        <v>N/A</v>
      </c>
      <c r="D870" s="32" t="str">
        <f>IF(Buildings!D871="","N/A",Buildings!D871)</f>
        <v>N/A</v>
      </c>
      <c r="E870" s="32" t="str">
        <f>IF(Buildings!E871="","N/A",Buildings!E871)</f>
        <v>N/A</v>
      </c>
      <c r="F870" s="32" t="str">
        <f>IF(Buildings!F871="","N/A",Buildings!F871)</f>
        <v>N/A</v>
      </c>
      <c r="G870" s="32" t="str">
        <f>IF(Buildings!G871="","N/A",Buildings!G871)</f>
        <v>N/A</v>
      </c>
      <c r="H870" s="32" t="str">
        <f t="shared" si="26"/>
        <v>N/A</v>
      </c>
      <c r="I870" s="32" t="str">
        <f>IF(Buildings!H871="","N/A",Buildings!H871)</f>
        <v>N/A</v>
      </c>
      <c r="J870" s="32" t="str">
        <f>IF(Buildings!I871="","N/A",Buildings!I871)</f>
        <v>N/A</v>
      </c>
      <c r="K870" s="362" t="str">
        <f>IF(AND(Buildings!B871="",Buildings!C871&lt;&gt;""),0,IF(Buildings!B871="","N/A",IF(ISNUMBER(Buildings!B871),Buildings!B871,0)))</f>
        <v>N/A</v>
      </c>
    </row>
    <row r="871" spans="2:11">
      <c r="B871" s="32" t="str">
        <f t="shared" si="27"/>
        <v>N/A</v>
      </c>
      <c r="C871" s="32" t="str">
        <f>IF(Buildings!C872="","N/A",Buildings!C872)</f>
        <v>N/A</v>
      </c>
      <c r="D871" s="32" t="str">
        <f>IF(Buildings!D872="","N/A",Buildings!D872)</f>
        <v>N/A</v>
      </c>
      <c r="E871" s="32" t="str">
        <f>IF(Buildings!E872="","N/A",Buildings!E872)</f>
        <v>N/A</v>
      </c>
      <c r="F871" s="32" t="str">
        <f>IF(Buildings!F872="","N/A",Buildings!F872)</f>
        <v>N/A</v>
      </c>
      <c r="G871" s="32" t="str">
        <f>IF(Buildings!G872="","N/A",Buildings!G872)</f>
        <v>N/A</v>
      </c>
      <c r="H871" s="32" t="str">
        <f t="shared" si="26"/>
        <v>N/A</v>
      </c>
      <c r="I871" s="32" t="str">
        <f>IF(Buildings!H872="","N/A",Buildings!H872)</f>
        <v>N/A</v>
      </c>
      <c r="J871" s="32" t="str">
        <f>IF(Buildings!I872="","N/A",Buildings!I872)</f>
        <v>N/A</v>
      </c>
      <c r="K871" s="362" t="str">
        <f>IF(AND(Buildings!B872="",Buildings!C872&lt;&gt;""),0,IF(Buildings!B872="","N/A",IF(ISNUMBER(Buildings!B872),Buildings!B872,0)))</f>
        <v>N/A</v>
      </c>
    </row>
    <row r="872" spans="2:11">
      <c r="B872" s="32" t="str">
        <f t="shared" si="27"/>
        <v>N/A</v>
      </c>
      <c r="C872" s="32" t="str">
        <f>IF(Buildings!C873="","N/A",Buildings!C873)</f>
        <v>N/A</v>
      </c>
      <c r="D872" s="32" t="str">
        <f>IF(Buildings!D873="","N/A",Buildings!D873)</f>
        <v>N/A</v>
      </c>
      <c r="E872" s="32" t="str">
        <f>IF(Buildings!E873="","N/A",Buildings!E873)</f>
        <v>N/A</v>
      </c>
      <c r="F872" s="32" t="str">
        <f>IF(Buildings!F873="","N/A",Buildings!F873)</f>
        <v>N/A</v>
      </c>
      <c r="G872" s="32" t="str">
        <f>IF(Buildings!G873="","N/A",Buildings!G873)</f>
        <v>N/A</v>
      </c>
      <c r="H872" s="32" t="str">
        <f t="shared" si="26"/>
        <v>N/A</v>
      </c>
      <c r="I872" s="32" t="str">
        <f>IF(Buildings!H873="","N/A",Buildings!H873)</f>
        <v>N/A</v>
      </c>
      <c r="J872" s="32" t="str">
        <f>IF(Buildings!I873="","N/A",Buildings!I873)</f>
        <v>N/A</v>
      </c>
      <c r="K872" s="362" t="str">
        <f>IF(AND(Buildings!B873="",Buildings!C873&lt;&gt;""),0,IF(Buildings!B873="","N/A",IF(ISNUMBER(Buildings!B873),Buildings!B873,0)))</f>
        <v>N/A</v>
      </c>
    </row>
    <row r="873" spans="2:11">
      <c r="B873" s="32" t="str">
        <f t="shared" si="27"/>
        <v>N/A</v>
      </c>
      <c r="C873" s="32" t="str">
        <f>IF(Buildings!C874="","N/A",Buildings!C874)</f>
        <v>N/A</v>
      </c>
      <c r="D873" s="32" t="str">
        <f>IF(Buildings!D874="","N/A",Buildings!D874)</f>
        <v>N/A</v>
      </c>
      <c r="E873" s="32" t="str">
        <f>IF(Buildings!E874="","N/A",Buildings!E874)</f>
        <v>N/A</v>
      </c>
      <c r="F873" s="32" t="str">
        <f>IF(Buildings!F874="","N/A",Buildings!F874)</f>
        <v>N/A</v>
      </c>
      <c r="G873" s="32" t="str">
        <f>IF(Buildings!G874="","N/A",Buildings!G874)</f>
        <v>N/A</v>
      </c>
      <c r="H873" s="32" t="str">
        <f t="shared" si="26"/>
        <v>N/A</v>
      </c>
      <c r="I873" s="32" t="str">
        <f>IF(Buildings!H874="","N/A",Buildings!H874)</f>
        <v>N/A</v>
      </c>
      <c r="J873" s="32" t="str">
        <f>IF(Buildings!I874="","N/A",Buildings!I874)</f>
        <v>N/A</v>
      </c>
      <c r="K873" s="362" t="str">
        <f>IF(AND(Buildings!B874="",Buildings!C874&lt;&gt;""),0,IF(Buildings!B874="","N/A",IF(ISNUMBER(Buildings!B874),Buildings!B874,0)))</f>
        <v>N/A</v>
      </c>
    </row>
    <row r="874" spans="2:11">
      <c r="B874" s="32" t="str">
        <f t="shared" si="27"/>
        <v>N/A</v>
      </c>
      <c r="C874" s="32" t="str">
        <f>IF(Buildings!C875="","N/A",Buildings!C875)</f>
        <v>N/A</v>
      </c>
      <c r="D874" s="32" t="str">
        <f>IF(Buildings!D875="","N/A",Buildings!D875)</f>
        <v>N/A</v>
      </c>
      <c r="E874" s="32" t="str">
        <f>IF(Buildings!E875="","N/A",Buildings!E875)</f>
        <v>N/A</v>
      </c>
      <c r="F874" s="32" t="str">
        <f>IF(Buildings!F875="","N/A",Buildings!F875)</f>
        <v>N/A</v>
      </c>
      <c r="G874" s="32" t="str">
        <f>IF(Buildings!G875="","N/A",Buildings!G875)</f>
        <v>N/A</v>
      </c>
      <c r="H874" s="32" t="str">
        <f t="shared" si="26"/>
        <v>N/A</v>
      </c>
      <c r="I874" s="32" t="str">
        <f>IF(Buildings!H875="","N/A",Buildings!H875)</f>
        <v>N/A</v>
      </c>
      <c r="J874" s="32" t="str">
        <f>IF(Buildings!I875="","N/A",Buildings!I875)</f>
        <v>N/A</v>
      </c>
      <c r="K874" s="362" t="str">
        <f>IF(AND(Buildings!B875="",Buildings!C875&lt;&gt;""),0,IF(Buildings!B875="","N/A",IF(ISNUMBER(Buildings!B875),Buildings!B875,0)))</f>
        <v>N/A</v>
      </c>
    </row>
    <row r="875" spans="2:11">
      <c r="B875" s="32" t="str">
        <f t="shared" si="27"/>
        <v>N/A</v>
      </c>
      <c r="C875" s="32" t="str">
        <f>IF(Buildings!C876="","N/A",Buildings!C876)</f>
        <v>N/A</v>
      </c>
      <c r="D875" s="32" t="str">
        <f>IF(Buildings!D876="","N/A",Buildings!D876)</f>
        <v>N/A</v>
      </c>
      <c r="E875" s="32" t="str">
        <f>IF(Buildings!E876="","N/A",Buildings!E876)</f>
        <v>N/A</v>
      </c>
      <c r="F875" s="32" t="str">
        <f>IF(Buildings!F876="","N/A",Buildings!F876)</f>
        <v>N/A</v>
      </c>
      <c r="G875" s="32" t="str">
        <f>IF(Buildings!G876="","N/A",Buildings!G876)</f>
        <v>N/A</v>
      </c>
      <c r="H875" s="32" t="str">
        <f t="shared" si="26"/>
        <v>N/A</v>
      </c>
      <c r="I875" s="32" t="str">
        <f>IF(Buildings!H876="","N/A",Buildings!H876)</f>
        <v>N/A</v>
      </c>
      <c r="J875" s="32" t="str">
        <f>IF(Buildings!I876="","N/A",Buildings!I876)</f>
        <v>N/A</v>
      </c>
      <c r="K875" s="362" t="str">
        <f>IF(AND(Buildings!B876="",Buildings!C876&lt;&gt;""),0,IF(Buildings!B876="","N/A",IF(ISNUMBER(Buildings!B876),Buildings!B876,0)))</f>
        <v>N/A</v>
      </c>
    </row>
    <row r="876" spans="2:11">
      <c r="B876" s="32" t="str">
        <f t="shared" si="27"/>
        <v>N/A</v>
      </c>
      <c r="C876" s="32" t="str">
        <f>IF(Buildings!C877="","N/A",Buildings!C877)</f>
        <v>N/A</v>
      </c>
      <c r="D876" s="32" t="str">
        <f>IF(Buildings!D877="","N/A",Buildings!D877)</f>
        <v>N/A</v>
      </c>
      <c r="E876" s="32" t="str">
        <f>IF(Buildings!E877="","N/A",Buildings!E877)</f>
        <v>N/A</v>
      </c>
      <c r="F876" s="32" t="str">
        <f>IF(Buildings!F877="","N/A",Buildings!F877)</f>
        <v>N/A</v>
      </c>
      <c r="G876" s="32" t="str">
        <f>IF(Buildings!G877="","N/A",Buildings!G877)</f>
        <v>N/A</v>
      </c>
      <c r="H876" s="32" t="str">
        <f t="shared" si="26"/>
        <v>N/A</v>
      </c>
      <c r="I876" s="32" t="str">
        <f>IF(Buildings!H877="","N/A",Buildings!H877)</f>
        <v>N/A</v>
      </c>
      <c r="J876" s="32" t="str">
        <f>IF(Buildings!I877="","N/A",Buildings!I877)</f>
        <v>N/A</v>
      </c>
      <c r="K876" s="362" t="str">
        <f>IF(AND(Buildings!B877="",Buildings!C877&lt;&gt;""),0,IF(Buildings!B877="","N/A",IF(ISNUMBER(Buildings!B877),Buildings!B877,0)))</f>
        <v>N/A</v>
      </c>
    </row>
    <row r="877" spans="2:11">
      <c r="B877" s="32" t="str">
        <f t="shared" si="27"/>
        <v>N/A</v>
      </c>
      <c r="C877" s="32" t="str">
        <f>IF(Buildings!C878="","N/A",Buildings!C878)</f>
        <v>N/A</v>
      </c>
      <c r="D877" s="32" t="str">
        <f>IF(Buildings!D878="","N/A",Buildings!D878)</f>
        <v>N/A</v>
      </c>
      <c r="E877" s="32" t="str">
        <f>IF(Buildings!E878="","N/A",Buildings!E878)</f>
        <v>N/A</v>
      </c>
      <c r="F877" s="32" t="str">
        <f>IF(Buildings!F878="","N/A",Buildings!F878)</f>
        <v>N/A</v>
      </c>
      <c r="G877" s="32" t="str">
        <f>IF(Buildings!G878="","N/A",Buildings!G878)</f>
        <v>N/A</v>
      </c>
      <c r="H877" s="32" t="str">
        <f t="shared" si="26"/>
        <v>N/A</v>
      </c>
      <c r="I877" s="32" t="str">
        <f>IF(Buildings!H878="","N/A",Buildings!H878)</f>
        <v>N/A</v>
      </c>
      <c r="J877" s="32" t="str">
        <f>IF(Buildings!I878="","N/A",Buildings!I878)</f>
        <v>N/A</v>
      </c>
      <c r="K877" s="362" t="str">
        <f>IF(AND(Buildings!B878="",Buildings!C878&lt;&gt;""),0,IF(Buildings!B878="","N/A",IF(ISNUMBER(Buildings!B878),Buildings!B878,0)))</f>
        <v>N/A</v>
      </c>
    </row>
    <row r="878" spans="2:11">
      <c r="B878" s="32" t="str">
        <f t="shared" si="27"/>
        <v>N/A</v>
      </c>
      <c r="C878" s="32" t="str">
        <f>IF(Buildings!C879="","N/A",Buildings!C879)</f>
        <v>N/A</v>
      </c>
      <c r="D878" s="32" t="str">
        <f>IF(Buildings!D879="","N/A",Buildings!D879)</f>
        <v>N/A</v>
      </c>
      <c r="E878" s="32" t="str">
        <f>IF(Buildings!E879="","N/A",Buildings!E879)</f>
        <v>N/A</v>
      </c>
      <c r="F878" s="32" t="str">
        <f>IF(Buildings!F879="","N/A",Buildings!F879)</f>
        <v>N/A</v>
      </c>
      <c r="G878" s="32" t="str">
        <f>IF(Buildings!G879="","N/A",Buildings!G879)</f>
        <v>N/A</v>
      </c>
      <c r="H878" s="32" t="str">
        <f t="shared" si="26"/>
        <v>N/A</v>
      </c>
      <c r="I878" s="32" t="str">
        <f>IF(Buildings!H879="","N/A",Buildings!H879)</f>
        <v>N/A</v>
      </c>
      <c r="J878" s="32" t="str">
        <f>IF(Buildings!I879="","N/A",Buildings!I879)</f>
        <v>N/A</v>
      </c>
      <c r="K878" s="362" t="str">
        <f>IF(AND(Buildings!B879="",Buildings!C879&lt;&gt;""),0,IF(Buildings!B879="","N/A",IF(ISNUMBER(Buildings!B879),Buildings!B879,0)))</f>
        <v>N/A</v>
      </c>
    </row>
    <row r="879" spans="2:11">
      <c r="B879" s="32" t="str">
        <f t="shared" si="27"/>
        <v>N/A</v>
      </c>
      <c r="C879" s="32" t="str">
        <f>IF(Buildings!C880="","N/A",Buildings!C880)</f>
        <v>N/A</v>
      </c>
      <c r="D879" s="32" t="str">
        <f>IF(Buildings!D880="","N/A",Buildings!D880)</f>
        <v>N/A</v>
      </c>
      <c r="E879" s="32" t="str">
        <f>IF(Buildings!E880="","N/A",Buildings!E880)</f>
        <v>N/A</v>
      </c>
      <c r="F879" s="32" t="str">
        <f>IF(Buildings!F880="","N/A",Buildings!F880)</f>
        <v>N/A</v>
      </c>
      <c r="G879" s="32" t="str">
        <f>IF(Buildings!G880="","N/A",Buildings!G880)</f>
        <v>N/A</v>
      </c>
      <c r="H879" s="32" t="str">
        <f t="shared" si="26"/>
        <v>N/A</v>
      </c>
      <c r="I879" s="32" t="str">
        <f>IF(Buildings!H880="","N/A",Buildings!H880)</f>
        <v>N/A</v>
      </c>
      <c r="J879" s="32" t="str">
        <f>IF(Buildings!I880="","N/A",Buildings!I880)</f>
        <v>N/A</v>
      </c>
      <c r="K879" s="362" t="str">
        <f>IF(AND(Buildings!B880="",Buildings!C880&lt;&gt;""),0,IF(Buildings!B880="","N/A",IF(ISNUMBER(Buildings!B880),Buildings!B880,0)))</f>
        <v>N/A</v>
      </c>
    </row>
    <row r="880" spans="2:11">
      <c r="B880" s="32" t="str">
        <f t="shared" si="27"/>
        <v>N/A</v>
      </c>
      <c r="C880" s="32" t="str">
        <f>IF(Buildings!C881="","N/A",Buildings!C881)</f>
        <v>N/A</v>
      </c>
      <c r="D880" s="32" t="str">
        <f>IF(Buildings!D881="","N/A",Buildings!D881)</f>
        <v>N/A</v>
      </c>
      <c r="E880" s="32" t="str">
        <f>IF(Buildings!E881="","N/A",Buildings!E881)</f>
        <v>N/A</v>
      </c>
      <c r="F880" s="32" t="str">
        <f>IF(Buildings!F881="","N/A",Buildings!F881)</f>
        <v>N/A</v>
      </c>
      <c r="G880" s="32" t="str">
        <f>IF(Buildings!G881="","N/A",Buildings!G881)</f>
        <v>N/A</v>
      </c>
      <c r="H880" s="32" t="str">
        <f t="shared" si="26"/>
        <v>N/A</v>
      </c>
      <c r="I880" s="32" t="str">
        <f>IF(Buildings!H881="","N/A",Buildings!H881)</f>
        <v>N/A</v>
      </c>
      <c r="J880" s="32" t="str">
        <f>IF(Buildings!I881="","N/A",Buildings!I881)</f>
        <v>N/A</v>
      </c>
      <c r="K880" s="362" t="str">
        <f>IF(AND(Buildings!B881="",Buildings!C881&lt;&gt;""),0,IF(Buildings!B881="","N/A",IF(ISNUMBER(Buildings!B881),Buildings!B881,0)))</f>
        <v>N/A</v>
      </c>
    </row>
    <row r="881" spans="2:11">
      <c r="B881" s="32" t="str">
        <f t="shared" si="27"/>
        <v>N/A</v>
      </c>
      <c r="C881" s="32" t="str">
        <f>IF(Buildings!C882="","N/A",Buildings!C882)</f>
        <v>N/A</v>
      </c>
      <c r="D881" s="32" t="str">
        <f>IF(Buildings!D882="","N/A",Buildings!D882)</f>
        <v>N/A</v>
      </c>
      <c r="E881" s="32" t="str">
        <f>IF(Buildings!E882="","N/A",Buildings!E882)</f>
        <v>N/A</v>
      </c>
      <c r="F881" s="32" t="str">
        <f>IF(Buildings!F882="","N/A",Buildings!F882)</f>
        <v>N/A</v>
      </c>
      <c r="G881" s="32" t="str">
        <f>IF(Buildings!G882="","N/A",Buildings!G882)</f>
        <v>N/A</v>
      </c>
      <c r="H881" s="32" t="str">
        <f t="shared" si="26"/>
        <v>N/A</v>
      </c>
      <c r="I881" s="32" t="str">
        <f>IF(Buildings!H882="","N/A",Buildings!H882)</f>
        <v>N/A</v>
      </c>
      <c r="J881" s="32" t="str">
        <f>IF(Buildings!I882="","N/A",Buildings!I882)</f>
        <v>N/A</v>
      </c>
      <c r="K881" s="362" t="str">
        <f>IF(AND(Buildings!B882="",Buildings!C882&lt;&gt;""),0,IF(Buildings!B882="","N/A",IF(ISNUMBER(Buildings!B882),Buildings!B882,0)))</f>
        <v>N/A</v>
      </c>
    </row>
    <row r="882" spans="2:11">
      <c r="B882" s="32" t="str">
        <f t="shared" si="27"/>
        <v>N/A</v>
      </c>
      <c r="C882" s="32" t="str">
        <f>IF(Buildings!C883="","N/A",Buildings!C883)</f>
        <v>N/A</v>
      </c>
      <c r="D882" s="32" t="str">
        <f>IF(Buildings!D883="","N/A",Buildings!D883)</f>
        <v>N/A</v>
      </c>
      <c r="E882" s="32" t="str">
        <f>IF(Buildings!E883="","N/A",Buildings!E883)</f>
        <v>N/A</v>
      </c>
      <c r="F882" s="32" t="str">
        <f>IF(Buildings!F883="","N/A",Buildings!F883)</f>
        <v>N/A</v>
      </c>
      <c r="G882" s="32" t="str">
        <f>IF(Buildings!G883="","N/A",Buildings!G883)</f>
        <v>N/A</v>
      </c>
      <c r="H882" s="32" t="str">
        <f t="shared" si="26"/>
        <v>N/A</v>
      </c>
      <c r="I882" s="32" t="str">
        <f>IF(Buildings!H883="","N/A",Buildings!H883)</f>
        <v>N/A</v>
      </c>
      <c r="J882" s="32" t="str">
        <f>IF(Buildings!I883="","N/A",Buildings!I883)</f>
        <v>N/A</v>
      </c>
      <c r="K882" s="362" t="str">
        <f>IF(AND(Buildings!B883="",Buildings!C883&lt;&gt;""),0,IF(Buildings!B883="","N/A",IF(ISNUMBER(Buildings!B883),Buildings!B883,0)))</f>
        <v>N/A</v>
      </c>
    </row>
    <row r="883" spans="2:11">
      <c r="B883" s="32" t="str">
        <f t="shared" si="27"/>
        <v>N/A</v>
      </c>
      <c r="C883" s="32" t="str">
        <f>IF(Buildings!C884="","N/A",Buildings!C884)</f>
        <v>N/A</v>
      </c>
      <c r="D883" s="32" t="str">
        <f>IF(Buildings!D884="","N/A",Buildings!D884)</f>
        <v>N/A</v>
      </c>
      <c r="E883" s="32" t="str">
        <f>IF(Buildings!E884="","N/A",Buildings!E884)</f>
        <v>N/A</v>
      </c>
      <c r="F883" s="32" t="str">
        <f>IF(Buildings!F884="","N/A",Buildings!F884)</f>
        <v>N/A</v>
      </c>
      <c r="G883" s="32" t="str">
        <f>IF(Buildings!G884="","N/A",Buildings!G884)</f>
        <v>N/A</v>
      </c>
      <c r="H883" s="32" t="str">
        <f t="shared" si="26"/>
        <v>N/A</v>
      </c>
      <c r="I883" s="32" t="str">
        <f>IF(Buildings!H884="","N/A",Buildings!H884)</f>
        <v>N/A</v>
      </c>
      <c r="J883" s="32" t="str">
        <f>IF(Buildings!I884="","N/A",Buildings!I884)</f>
        <v>N/A</v>
      </c>
      <c r="K883" s="362" t="str">
        <f>IF(AND(Buildings!B884="",Buildings!C884&lt;&gt;""),0,IF(Buildings!B884="","N/A",IF(ISNUMBER(Buildings!B884),Buildings!B884,0)))</f>
        <v>N/A</v>
      </c>
    </row>
    <row r="884" spans="2:11">
      <c r="B884" s="32" t="str">
        <f t="shared" si="27"/>
        <v>N/A</v>
      </c>
      <c r="C884" s="32" t="str">
        <f>IF(Buildings!C885="","N/A",Buildings!C885)</f>
        <v>N/A</v>
      </c>
      <c r="D884" s="32" t="str">
        <f>IF(Buildings!D885="","N/A",Buildings!D885)</f>
        <v>N/A</v>
      </c>
      <c r="E884" s="32" t="str">
        <f>IF(Buildings!E885="","N/A",Buildings!E885)</f>
        <v>N/A</v>
      </c>
      <c r="F884" s="32" t="str">
        <f>IF(Buildings!F885="","N/A",Buildings!F885)</f>
        <v>N/A</v>
      </c>
      <c r="G884" s="32" t="str">
        <f>IF(Buildings!G885="","N/A",Buildings!G885)</f>
        <v>N/A</v>
      </c>
      <c r="H884" s="32" t="str">
        <f t="shared" si="26"/>
        <v>N/A</v>
      </c>
      <c r="I884" s="32" t="str">
        <f>IF(Buildings!H885="","N/A",Buildings!H885)</f>
        <v>N/A</v>
      </c>
      <c r="J884" s="32" t="str">
        <f>IF(Buildings!I885="","N/A",Buildings!I885)</f>
        <v>N/A</v>
      </c>
      <c r="K884" s="362" t="str">
        <f>IF(AND(Buildings!B885="",Buildings!C885&lt;&gt;""),0,IF(Buildings!B885="","N/A",IF(ISNUMBER(Buildings!B885),Buildings!B885,0)))</f>
        <v>N/A</v>
      </c>
    </row>
    <row r="885" spans="2:11">
      <c r="B885" s="32" t="str">
        <f t="shared" si="27"/>
        <v>N/A</v>
      </c>
      <c r="C885" s="32" t="str">
        <f>IF(Buildings!C886="","N/A",Buildings!C886)</f>
        <v>N/A</v>
      </c>
      <c r="D885" s="32" t="str">
        <f>IF(Buildings!D886="","N/A",Buildings!D886)</f>
        <v>N/A</v>
      </c>
      <c r="E885" s="32" t="str">
        <f>IF(Buildings!E886="","N/A",Buildings!E886)</f>
        <v>N/A</v>
      </c>
      <c r="F885" s="32" t="str">
        <f>IF(Buildings!F886="","N/A",Buildings!F886)</f>
        <v>N/A</v>
      </c>
      <c r="G885" s="32" t="str">
        <f>IF(Buildings!G886="","N/A",Buildings!G886)</f>
        <v>N/A</v>
      </c>
      <c r="H885" s="32" t="str">
        <f t="shared" si="26"/>
        <v>N/A</v>
      </c>
      <c r="I885" s="32" t="str">
        <f>IF(Buildings!H886="","N/A",Buildings!H886)</f>
        <v>N/A</v>
      </c>
      <c r="J885" s="32" t="str">
        <f>IF(Buildings!I886="","N/A",Buildings!I886)</f>
        <v>N/A</v>
      </c>
      <c r="K885" s="362" t="str">
        <f>IF(AND(Buildings!B886="",Buildings!C886&lt;&gt;""),0,IF(Buildings!B886="","N/A",IF(ISNUMBER(Buildings!B886),Buildings!B886,0)))</f>
        <v>N/A</v>
      </c>
    </row>
    <row r="886" spans="2:11">
      <c r="B886" s="32" t="str">
        <f t="shared" si="27"/>
        <v>N/A</v>
      </c>
      <c r="C886" s="32" t="str">
        <f>IF(Buildings!C887="","N/A",Buildings!C887)</f>
        <v>N/A</v>
      </c>
      <c r="D886" s="32" t="str">
        <f>IF(Buildings!D887="","N/A",Buildings!D887)</f>
        <v>N/A</v>
      </c>
      <c r="E886" s="32" t="str">
        <f>IF(Buildings!E887="","N/A",Buildings!E887)</f>
        <v>N/A</v>
      </c>
      <c r="F886" s="32" t="str">
        <f>IF(Buildings!F887="","N/A",Buildings!F887)</f>
        <v>N/A</v>
      </c>
      <c r="G886" s="32" t="str">
        <f>IF(Buildings!G887="","N/A",Buildings!G887)</f>
        <v>N/A</v>
      </c>
      <c r="H886" s="32" t="str">
        <f t="shared" si="26"/>
        <v>N/A</v>
      </c>
      <c r="I886" s="32" t="str">
        <f>IF(Buildings!H887="","N/A",Buildings!H887)</f>
        <v>N/A</v>
      </c>
      <c r="J886" s="32" t="str">
        <f>IF(Buildings!I887="","N/A",Buildings!I887)</f>
        <v>N/A</v>
      </c>
      <c r="K886" s="362" t="str">
        <f>IF(AND(Buildings!B887="",Buildings!C887&lt;&gt;""),0,IF(Buildings!B887="","N/A",IF(ISNUMBER(Buildings!B887),Buildings!B887,0)))</f>
        <v>N/A</v>
      </c>
    </row>
    <row r="887" spans="2:11">
      <c r="B887" s="32" t="str">
        <f t="shared" si="27"/>
        <v>N/A</v>
      </c>
      <c r="C887" s="32" t="str">
        <f>IF(Buildings!C888="","N/A",Buildings!C888)</f>
        <v>N/A</v>
      </c>
      <c r="D887" s="32" t="str">
        <f>IF(Buildings!D888="","N/A",Buildings!D888)</f>
        <v>N/A</v>
      </c>
      <c r="E887" s="32" t="str">
        <f>IF(Buildings!E888="","N/A",Buildings!E888)</f>
        <v>N/A</v>
      </c>
      <c r="F887" s="32" t="str">
        <f>IF(Buildings!F888="","N/A",Buildings!F888)</f>
        <v>N/A</v>
      </c>
      <c r="G887" s="32" t="str">
        <f>IF(Buildings!G888="","N/A",Buildings!G888)</f>
        <v>N/A</v>
      </c>
      <c r="H887" s="32" t="str">
        <f t="shared" si="26"/>
        <v>N/A</v>
      </c>
      <c r="I887" s="32" t="str">
        <f>IF(Buildings!H888="","N/A",Buildings!H888)</f>
        <v>N/A</v>
      </c>
      <c r="J887" s="32" t="str">
        <f>IF(Buildings!I888="","N/A",Buildings!I888)</f>
        <v>N/A</v>
      </c>
      <c r="K887" s="362" t="str">
        <f>IF(AND(Buildings!B888="",Buildings!C888&lt;&gt;""),0,IF(Buildings!B888="","N/A",IF(ISNUMBER(Buildings!B888),Buildings!B888,0)))</f>
        <v>N/A</v>
      </c>
    </row>
    <row r="888" spans="2:11">
      <c r="B888" s="32" t="str">
        <f t="shared" si="27"/>
        <v>N/A</v>
      </c>
      <c r="C888" s="32" t="str">
        <f>IF(Buildings!C889="","N/A",Buildings!C889)</f>
        <v>N/A</v>
      </c>
      <c r="D888" s="32" t="str">
        <f>IF(Buildings!D889="","N/A",Buildings!D889)</f>
        <v>N/A</v>
      </c>
      <c r="E888" s="32" t="str">
        <f>IF(Buildings!E889="","N/A",Buildings!E889)</f>
        <v>N/A</v>
      </c>
      <c r="F888" s="32" t="str">
        <f>IF(Buildings!F889="","N/A",Buildings!F889)</f>
        <v>N/A</v>
      </c>
      <c r="G888" s="32" t="str">
        <f>IF(Buildings!G889="","N/A",Buildings!G889)</f>
        <v>N/A</v>
      </c>
      <c r="H888" s="32" t="str">
        <f t="shared" si="26"/>
        <v>N/A</v>
      </c>
      <c r="I888" s="32" t="str">
        <f>IF(Buildings!H889="","N/A",Buildings!H889)</f>
        <v>N/A</v>
      </c>
      <c r="J888" s="32" t="str">
        <f>IF(Buildings!I889="","N/A",Buildings!I889)</f>
        <v>N/A</v>
      </c>
      <c r="K888" s="362" t="str">
        <f>IF(AND(Buildings!B889="",Buildings!C889&lt;&gt;""),0,IF(Buildings!B889="","N/A",IF(ISNUMBER(Buildings!B889),Buildings!B889,0)))</f>
        <v>N/A</v>
      </c>
    </row>
    <row r="889" spans="2:11">
      <c r="B889" s="32" t="str">
        <f t="shared" si="27"/>
        <v>N/A</v>
      </c>
      <c r="C889" s="32" t="str">
        <f>IF(Buildings!C890="","N/A",Buildings!C890)</f>
        <v>N/A</v>
      </c>
      <c r="D889" s="32" t="str">
        <f>IF(Buildings!D890="","N/A",Buildings!D890)</f>
        <v>N/A</v>
      </c>
      <c r="E889" s="32" t="str">
        <f>IF(Buildings!E890="","N/A",Buildings!E890)</f>
        <v>N/A</v>
      </c>
      <c r="F889" s="32" t="str">
        <f>IF(Buildings!F890="","N/A",Buildings!F890)</f>
        <v>N/A</v>
      </c>
      <c r="G889" s="32" t="str">
        <f>IF(Buildings!G890="","N/A",Buildings!G890)</f>
        <v>N/A</v>
      </c>
      <c r="H889" s="32" t="str">
        <f t="shared" si="26"/>
        <v>N/A</v>
      </c>
      <c r="I889" s="32" t="str">
        <f>IF(Buildings!H890="","N/A",Buildings!H890)</f>
        <v>N/A</v>
      </c>
      <c r="J889" s="32" t="str">
        <f>IF(Buildings!I890="","N/A",Buildings!I890)</f>
        <v>N/A</v>
      </c>
      <c r="K889" s="362" t="str">
        <f>IF(AND(Buildings!B890="",Buildings!C890&lt;&gt;""),0,IF(Buildings!B890="","N/A",IF(ISNUMBER(Buildings!B890),Buildings!B890,0)))</f>
        <v>N/A</v>
      </c>
    </row>
    <row r="890" spans="2:11">
      <c r="B890" s="32" t="str">
        <f t="shared" si="27"/>
        <v>N/A</v>
      </c>
      <c r="C890" s="32" t="str">
        <f>IF(Buildings!C891="","N/A",Buildings!C891)</f>
        <v>N/A</v>
      </c>
      <c r="D890" s="32" t="str">
        <f>IF(Buildings!D891="","N/A",Buildings!D891)</f>
        <v>N/A</v>
      </c>
      <c r="E890" s="32" t="str">
        <f>IF(Buildings!E891="","N/A",Buildings!E891)</f>
        <v>N/A</v>
      </c>
      <c r="F890" s="32" t="str">
        <f>IF(Buildings!F891="","N/A",Buildings!F891)</f>
        <v>N/A</v>
      </c>
      <c r="G890" s="32" t="str">
        <f>IF(Buildings!G891="","N/A",Buildings!G891)</f>
        <v>N/A</v>
      </c>
      <c r="H890" s="32" t="str">
        <f t="shared" si="26"/>
        <v>N/A</v>
      </c>
      <c r="I890" s="32" t="str">
        <f>IF(Buildings!H891="","N/A",Buildings!H891)</f>
        <v>N/A</v>
      </c>
      <c r="J890" s="32" t="str">
        <f>IF(Buildings!I891="","N/A",Buildings!I891)</f>
        <v>N/A</v>
      </c>
      <c r="K890" s="362" t="str">
        <f>IF(AND(Buildings!B891="",Buildings!C891&lt;&gt;""),0,IF(Buildings!B891="","N/A",IF(ISNUMBER(Buildings!B891),Buildings!B891,0)))</f>
        <v>N/A</v>
      </c>
    </row>
    <row r="891" spans="2:11">
      <c r="B891" s="32" t="str">
        <f t="shared" si="27"/>
        <v>N/A</v>
      </c>
      <c r="C891" s="32" t="str">
        <f>IF(Buildings!C892="","N/A",Buildings!C892)</f>
        <v>N/A</v>
      </c>
      <c r="D891" s="32" t="str">
        <f>IF(Buildings!D892="","N/A",Buildings!D892)</f>
        <v>N/A</v>
      </c>
      <c r="E891" s="32" t="str">
        <f>IF(Buildings!E892="","N/A",Buildings!E892)</f>
        <v>N/A</v>
      </c>
      <c r="F891" s="32" t="str">
        <f>IF(Buildings!F892="","N/A",Buildings!F892)</f>
        <v>N/A</v>
      </c>
      <c r="G891" s="32" t="str">
        <f>IF(Buildings!G892="","N/A",Buildings!G892)</f>
        <v>N/A</v>
      </c>
      <c r="H891" s="32" t="str">
        <f t="shared" si="26"/>
        <v>N/A</v>
      </c>
      <c r="I891" s="32" t="str">
        <f>IF(Buildings!H892="","N/A",Buildings!H892)</f>
        <v>N/A</v>
      </c>
      <c r="J891" s="32" t="str">
        <f>IF(Buildings!I892="","N/A",Buildings!I892)</f>
        <v>N/A</v>
      </c>
      <c r="K891" s="362" t="str">
        <f>IF(AND(Buildings!B892="",Buildings!C892&lt;&gt;""),0,IF(Buildings!B892="","N/A",IF(ISNUMBER(Buildings!B892),Buildings!B892,0)))</f>
        <v>N/A</v>
      </c>
    </row>
    <row r="892" spans="2:11">
      <c r="B892" s="32" t="str">
        <f t="shared" si="27"/>
        <v>N/A</v>
      </c>
      <c r="C892" s="32" t="str">
        <f>IF(Buildings!C893="","N/A",Buildings!C893)</f>
        <v>N/A</v>
      </c>
      <c r="D892" s="32" t="str">
        <f>IF(Buildings!D893="","N/A",Buildings!D893)</f>
        <v>N/A</v>
      </c>
      <c r="E892" s="32" t="str">
        <f>IF(Buildings!E893="","N/A",Buildings!E893)</f>
        <v>N/A</v>
      </c>
      <c r="F892" s="32" t="str">
        <f>IF(Buildings!F893="","N/A",Buildings!F893)</f>
        <v>N/A</v>
      </c>
      <c r="G892" s="32" t="str">
        <f>IF(Buildings!G893="","N/A",Buildings!G893)</f>
        <v>N/A</v>
      </c>
      <c r="H892" s="32" t="str">
        <f t="shared" si="26"/>
        <v>N/A</v>
      </c>
      <c r="I892" s="32" t="str">
        <f>IF(Buildings!H893="","N/A",Buildings!H893)</f>
        <v>N/A</v>
      </c>
      <c r="J892" s="32" t="str">
        <f>IF(Buildings!I893="","N/A",Buildings!I893)</f>
        <v>N/A</v>
      </c>
      <c r="K892" s="362" t="str">
        <f>IF(AND(Buildings!B893="",Buildings!C893&lt;&gt;""),0,IF(Buildings!B893="","N/A",IF(ISNUMBER(Buildings!B893),Buildings!B893,0)))</f>
        <v>N/A</v>
      </c>
    </row>
    <row r="893" spans="2:11">
      <c r="B893" s="32" t="str">
        <f t="shared" si="27"/>
        <v>N/A</v>
      </c>
      <c r="C893" s="32" t="str">
        <f>IF(Buildings!C894="","N/A",Buildings!C894)</f>
        <v>N/A</v>
      </c>
      <c r="D893" s="32" t="str">
        <f>IF(Buildings!D894="","N/A",Buildings!D894)</f>
        <v>N/A</v>
      </c>
      <c r="E893" s="32" t="str">
        <f>IF(Buildings!E894="","N/A",Buildings!E894)</f>
        <v>N/A</v>
      </c>
      <c r="F893" s="32" t="str">
        <f>IF(Buildings!F894="","N/A",Buildings!F894)</f>
        <v>N/A</v>
      </c>
      <c r="G893" s="32" t="str">
        <f>IF(Buildings!G894="","N/A",Buildings!G894)</f>
        <v>N/A</v>
      </c>
      <c r="H893" s="32" t="str">
        <f t="shared" si="26"/>
        <v>N/A</v>
      </c>
      <c r="I893" s="32" t="str">
        <f>IF(Buildings!H894="","N/A",Buildings!H894)</f>
        <v>N/A</v>
      </c>
      <c r="J893" s="32" t="str">
        <f>IF(Buildings!I894="","N/A",Buildings!I894)</f>
        <v>N/A</v>
      </c>
      <c r="K893" s="362" t="str">
        <f>IF(AND(Buildings!B894="",Buildings!C894&lt;&gt;""),0,IF(Buildings!B894="","N/A",IF(ISNUMBER(Buildings!B894),Buildings!B894,0)))</f>
        <v>N/A</v>
      </c>
    </row>
    <row r="894" spans="2:11">
      <c r="B894" s="32" t="str">
        <f t="shared" si="27"/>
        <v>N/A</v>
      </c>
      <c r="C894" s="32" t="str">
        <f>IF(Buildings!C895="","N/A",Buildings!C895)</f>
        <v>N/A</v>
      </c>
      <c r="D894" s="32" t="str">
        <f>IF(Buildings!D895="","N/A",Buildings!D895)</f>
        <v>N/A</v>
      </c>
      <c r="E894" s="32" t="str">
        <f>IF(Buildings!E895="","N/A",Buildings!E895)</f>
        <v>N/A</v>
      </c>
      <c r="F894" s="32" t="str">
        <f>IF(Buildings!F895="","N/A",Buildings!F895)</f>
        <v>N/A</v>
      </c>
      <c r="G894" s="32" t="str">
        <f>IF(Buildings!G895="","N/A",Buildings!G895)</f>
        <v>N/A</v>
      </c>
      <c r="H894" s="32" t="str">
        <f t="shared" si="26"/>
        <v>N/A</v>
      </c>
      <c r="I894" s="32" t="str">
        <f>IF(Buildings!H895="","N/A",Buildings!H895)</f>
        <v>N/A</v>
      </c>
      <c r="J894" s="32" t="str">
        <f>IF(Buildings!I895="","N/A",Buildings!I895)</f>
        <v>N/A</v>
      </c>
      <c r="K894" s="362" t="str">
        <f>IF(AND(Buildings!B895="",Buildings!C895&lt;&gt;""),0,IF(Buildings!B895="","N/A",IF(ISNUMBER(Buildings!B895),Buildings!B895,0)))</f>
        <v>N/A</v>
      </c>
    </row>
    <row r="895" spans="2:11">
      <c r="B895" s="32" t="str">
        <f t="shared" si="27"/>
        <v>N/A</v>
      </c>
      <c r="C895" s="32" t="str">
        <f>IF(Buildings!C896="","N/A",Buildings!C896)</f>
        <v>N/A</v>
      </c>
      <c r="D895" s="32" t="str">
        <f>IF(Buildings!D896="","N/A",Buildings!D896)</f>
        <v>N/A</v>
      </c>
      <c r="E895" s="32" t="str">
        <f>IF(Buildings!E896="","N/A",Buildings!E896)</f>
        <v>N/A</v>
      </c>
      <c r="F895" s="32" t="str">
        <f>IF(Buildings!F896="","N/A",Buildings!F896)</f>
        <v>N/A</v>
      </c>
      <c r="G895" s="32" t="str">
        <f>IF(Buildings!G896="","N/A",Buildings!G896)</f>
        <v>N/A</v>
      </c>
      <c r="H895" s="32" t="str">
        <f t="shared" si="26"/>
        <v>N/A</v>
      </c>
      <c r="I895" s="32" t="str">
        <f>IF(Buildings!H896="","N/A",Buildings!H896)</f>
        <v>N/A</v>
      </c>
      <c r="J895" s="32" t="str">
        <f>IF(Buildings!I896="","N/A",Buildings!I896)</f>
        <v>N/A</v>
      </c>
      <c r="K895" s="362" t="str">
        <f>IF(AND(Buildings!B896="",Buildings!C896&lt;&gt;""),0,IF(Buildings!B896="","N/A",IF(ISNUMBER(Buildings!B896),Buildings!B896,0)))</f>
        <v>N/A</v>
      </c>
    </row>
    <row r="896" spans="2:11">
      <c r="B896" s="32" t="str">
        <f t="shared" si="27"/>
        <v>N/A</v>
      </c>
      <c r="C896" s="32" t="str">
        <f>IF(Buildings!C897="","N/A",Buildings!C897)</f>
        <v>N/A</v>
      </c>
      <c r="D896" s="32" t="str">
        <f>IF(Buildings!D897="","N/A",Buildings!D897)</f>
        <v>N/A</v>
      </c>
      <c r="E896" s="32" t="str">
        <f>IF(Buildings!E897="","N/A",Buildings!E897)</f>
        <v>N/A</v>
      </c>
      <c r="F896" s="32" t="str">
        <f>IF(Buildings!F897="","N/A",Buildings!F897)</f>
        <v>N/A</v>
      </c>
      <c r="G896" s="32" t="str">
        <f>IF(Buildings!G897="","N/A",Buildings!G897)</f>
        <v>N/A</v>
      </c>
      <c r="H896" s="32" t="str">
        <f t="shared" si="26"/>
        <v>N/A</v>
      </c>
      <c r="I896" s="32" t="str">
        <f>IF(Buildings!H897="","N/A",Buildings!H897)</f>
        <v>N/A</v>
      </c>
      <c r="J896" s="32" t="str">
        <f>IF(Buildings!I897="","N/A",Buildings!I897)</f>
        <v>N/A</v>
      </c>
      <c r="K896" s="362" t="str">
        <f>IF(AND(Buildings!B897="",Buildings!C897&lt;&gt;""),0,IF(Buildings!B897="","N/A",IF(ISNUMBER(Buildings!B897),Buildings!B897,0)))</f>
        <v>N/A</v>
      </c>
    </row>
    <row r="897" spans="2:11">
      <c r="B897" s="32" t="str">
        <f t="shared" si="27"/>
        <v>N/A</v>
      </c>
      <c r="C897" s="32" t="str">
        <f>IF(Buildings!C898="","N/A",Buildings!C898)</f>
        <v>N/A</v>
      </c>
      <c r="D897" s="32" t="str">
        <f>IF(Buildings!D898="","N/A",Buildings!D898)</f>
        <v>N/A</v>
      </c>
      <c r="E897" s="32" t="str">
        <f>IF(Buildings!E898="","N/A",Buildings!E898)</f>
        <v>N/A</v>
      </c>
      <c r="F897" s="32" t="str">
        <f>IF(Buildings!F898="","N/A",Buildings!F898)</f>
        <v>N/A</v>
      </c>
      <c r="G897" s="32" t="str">
        <f>IF(Buildings!G898="","N/A",Buildings!G898)</f>
        <v>N/A</v>
      </c>
      <c r="H897" s="32" t="str">
        <f t="shared" si="26"/>
        <v>N/A</v>
      </c>
      <c r="I897" s="32" t="str">
        <f>IF(Buildings!H898="","N/A",Buildings!H898)</f>
        <v>N/A</v>
      </c>
      <c r="J897" s="32" t="str">
        <f>IF(Buildings!I898="","N/A",Buildings!I898)</f>
        <v>N/A</v>
      </c>
      <c r="K897" s="362" t="str">
        <f>IF(AND(Buildings!B898="",Buildings!C898&lt;&gt;""),0,IF(Buildings!B898="","N/A",IF(ISNUMBER(Buildings!B898),Buildings!B898,0)))</f>
        <v>N/A</v>
      </c>
    </row>
    <row r="898" spans="2:11">
      <c r="B898" s="32" t="str">
        <f t="shared" si="27"/>
        <v>N/A</v>
      </c>
      <c r="C898" s="32" t="str">
        <f>IF(Buildings!C899="","N/A",Buildings!C899)</f>
        <v>N/A</v>
      </c>
      <c r="D898" s="32" t="str">
        <f>IF(Buildings!D899="","N/A",Buildings!D899)</f>
        <v>N/A</v>
      </c>
      <c r="E898" s="32" t="str">
        <f>IF(Buildings!E899="","N/A",Buildings!E899)</f>
        <v>N/A</v>
      </c>
      <c r="F898" s="32" t="str">
        <f>IF(Buildings!F899="","N/A",Buildings!F899)</f>
        <v>N/A</v>
      </c>
      <c r="G898" s="32" t="str">
        <f>IF(Buildings!G899="","N/A",Buildings!G899)</f>
        <v>N/A</v>
      </c>
      <c r="H898" s="32" t="str">
        <f t="shared" ref="H898:H961" si="28">IF(B898="N/A","N/A",UPPER(TRIM(ProbuildName)))</f>
        <v>N/A</v>
      </c>
      <c r="I898" s="32" t="str">
        <f>IF(Buildings!H899="","N/A",Buildings!H899)</f>
        <v>N/A</v>
      </c>
      <c r="J898" s="32" t="str">
        <f>IF(Buildings!I899="","N/A",Buildings!I899)</f>
        <v>N/A</v>
      </c>
      <c r="K898" s="362" t="str">
        <f>IF(AND(Buildings!B899="",Buildings!C899&lt;&gt;""),0,IF(Buildings!B899="","N/A",IF(ISNUMBER(Buildings!B899),Buildings!B899,0)))</f>
        <v>N/A</v>
      </c>
    </row>
    <row r="899" spans="2:11">
      <c r="B899" s="32" t="str">
        <f t="shared" ref="B899:B962" si="29">IF(K899="N/A","N/A","")</f>
        <v>N/A</v>
      </c>
      <c r="C899" s="32" t="str">
        <f>IF(Buildings!C900="","N/A",Buildings!C900)</f>
        <v>N/A</v>
      </c>
      <c r="D899" s="32" t="str">
        <f>IF(Buildings!D900="","N/A",Buildings!D900)</f>
        <v>N/A</v>
      </c>
      <c r="E899" s="32" t="str">
        <f>IF(Buildings!E900="","N/A",Buildings!E900)</f>
        <v>N/A</v>
      </c>
      <c r="F899" s="32" t="str">
        <f>IF(Buildings!F900="","N/A",Buildings!F900)</f>
        <v>N/A</v>
      </c>
      <c r="G899" s="32" t="str">
        <f>IF(Buildings!G900="","N/A",Buildings!G900)</f>
        <v>N/A</v>
      </c>
      <c r="H899" s="32" t="str">
        <f t="shared" si="28"/>
        <v>N/A</v>
      </c>
      <c r="I899" s="32" t="str">
        <f>IF(Buildings!H900="","N/A",Buildings!H900)</f>
        <v>N/A</v>
      </c>
      <c r="J899" s="32" t="str">
        <f>IF(Buildings!I900="","N/A",Buildings!I900)</f>
        <v>N/A</v>
      </c>
      <c r="K899" s="362" t="str">
        <f>IF(AND(Buildings!B900="",Buildings!C900&lt;&gt;""),0,IF(Buildings!B900="","N/A",IF(ISNUMBER(Buildings!B900),Buildings!B900,0)))</f>
        <v>N/A</v>
      </c>
    </row>
    <row r="900" spans="2:11">
      <c r="B900" s="32" t="str">
        <f t="shared" si="29"/>
        <v>N/A</v>
      </c>
      <c r="C900" s="32" t="str">
        <f>IF(Buildings!C901="","N/A",Buildings!C901)</f>
        <v>N/A</v>
      </c>
      <c r="D900" s="32" t="str">
        <f>IF(Buildings!D901="","N/A",Buildings!D901)</f>
        <v>N/A</v>
      </c>
      <c r="E900" s="32" t="str">
        <f>IF(Buildings!E901="","N/A",Buildings!E901)</f>
        <v>N/A</v>
      </c>
      <c r="F900" s="32" t="str">
        <f>IF(Buildings!F901="","N/A",Buildings!F901)</f>
        <v>N/A</v>
      </c>
      <c r="G900" s="32" t="str">
        <f>IF(Buildings!G901="","N/A",Buildings!G901)</f>
        <v>N/A</v>
      </c>
      <c r="H900" s="32" t="str">
        <f t="shared" si="28"/>
        <v>N/A</v>
      </c>
      <c r="I900" s="32" t="str">
        <f>IF(Buildings!H901="","N/A",Buildings!H901)</f>
        <v>N/A</v>
      </c>
      <c r="J900" s="32" t="str">
        <f>IF(Buildings!I901="","N/A",Buildings!I901)</f>
        <v>N/A</v>
      </c>
      <c r="K900" s="362" t="str">
        <f>IF(AND(Buildings!B901="",Buildings!C901&lt;&gt;""),0,IF(Buildings!B901="","N/A",IF(ISNUMBER(Buildings!B901),Buildings!B901,0)))</f>
        <v>N/A</v>
      </c>
    </row>
    <row r="901" spans="2:11">
      <c r="B901" s="32" t="str">
        <f t="shared" si="29"/>
        <v>N/A</v>
      </c>
      <c r="C901" s="32" t="str">
        <f>IF(Buildings!C902="","N/A",Buildings!C902)</f>
        <v>N/A</v>
      </c>
      <c r="D901" s="32" t="str">
        <f>IF(Buildings!D902="","N/A",Buildings!D902)</f>
        <v>N/A</v>
      </c>
      <c r="E901" s="32" t="str">
        <f>IF(Buildings!E902="","N/A",Buildings!E902)</f>
        <v>N/A</v>
      </c>
      <c r="F901" s="32" t="str">
        <f>IF(Buildings!F902="","N/A",Buildings!F902)</f>
        <v>N/A</v>
      </c>
      <c r="G901" s="32" t="str">
        <f>IF(Buildings!G902="","N/A",Buildings!G902)</f>
        <v>N/A</v>
      </c>
      <c r="H901" s="32" t="str">
        <f t="shared" si="28"/>
        <v>N/A</v>
      </c>
      <c r="I901" s="32" t="str">
        <f>IF(Buildings!H902="","N/A",Buildings!H902)</f>
        <v>N/A</v>
      </c>
      <c r="J901" s="32" t="str">
        <f>IF(Buildings!I902="","N/A",Buildings!I902)</f>
        <v>N/A</v>
      </c>
      <c r="K901" s="362" t="str">
        <f>IF(AND(Buildings!B902="",Buildings!C902&lt;&gt;""),0,IF(Buildings!B902="","N/A",IF(ISNUMBER(Buildings!B902),Buildings!B902,0)))</f>
        <v>N/A</v>
      </c>
    </row>
    <row r="902" spans="2:11">
      <c r="B902" s="32" t="str">
        <f t="shared" si="29"/>
        <v>N/A</v>
      </c>
      <c r="C902" s="32" t="str">
        <f>IF(Buildings!C903="","N/A",Buildings!C903)</f>
        <v>N/A</v>
      </c>
      <c r="D902" s="32" t="str">
        <f>IF(Buildings!D903="","N/A",Buildings!D903)</f>
        <v>N/A</v>
      </c>
      <c r="E902" s="32" t="str">
        <f>IF(Buildings!E903="","N/A",Buildings!E903)</f>
        <v>N/A</v>
      </c>
      <c r="F902" s="32" t="str">
        <f>IF(Buildings!F903="","N/A",Buildings!F903)</f>
        <v>N/A</v>
      </c>
      <c r="G902" s="32" t="str">
        <f>IF(Buildings!G903="","N/A",Buildings!G903)</f>
        <v>N/A</v>
      </c>
      <c r="H902" s="32" t="str">
        <f t="shared" si="28"/>
        <v>N/A</v>
      </c>
      <c r="I902" s="32" t="str">
        <f>IF(Buildings!H903="","N/A",Buildings!H903)</f>
        <v>N/A</v>
      </c>
      <c r="J902" s="32" t="str">
        <f>IF(Buildings!I903="","N/A",Buildings!I903)</f>
        <v>N/A</v>
      </c>
      <c r="K902" s="362" t="str">
        <f>IF(AND(Buildings!B903="",Buildings!C903&lt;&gt;""),0,IF(Buildings!B903="","N/A",IF(ISNUMBER(Buildings!B903),Buildings!B903,0)))</f>
        <v>N/A</v>
      </c>
    </row>
    <row r="903" spans="2:11">
      <c r="B903" s="32" t="str">
        <f t="shared" si="29"/>
        <v>N/A</v>
      </c>
      <c r="C903" s="32" t="str">
        <f>IF(Buildings!C904="","N/A",Buildings!C904)</f>
        <v>N/A</v>
      </c>
      <c r="D903" s="32" t="str">
        <f>IF(Buildings!D904="","N/A",Buildings!D904)</f>
        <v>N/A</v>
      </c>
      <c r="E903" s="32" t="str">
        <f>IF(Buildings!E904="","N/A",Buildings!E904)</f>
        <v>N/A</v>
      </c>
      <c r="F903" s="32" t="str">
        <f>IF(Buildings!F904="","N/A",Buildings!F904)</f>
        <v>N/A</v>
      </c>
      <c r="G903" s="32" t="str">
        <f>IF(Buildings!G904="","N/A",Buildings!G904)</f>
        <v>N/A</v>
      </c>
      <c r="H903" s="32" t="str">
        <f t="shared" si="28"/>
        <v>N/A</v>
      </c>
      <c r="I903" s="32" t="str">
        <f>IF(Buildings!H904="","N/A",Buildings!H904)</f>
        <v>N/A</v>
      </c>
      <c r="J903" s="32" t="str">
        <f>IF(Buildings!I904="","N/A",Buildings!I904)</f>
        <v>N/A</v>
      </c>
      <c r="K903" s="362" t="str">
        <f>IF(AND(Buildings!B904="",Buildings!C904&lt;&gt;""),0,IF(Buildings!B904="","N/A",IF(ISNUMBER(Buildings!B904),Buildings!B904,0)))</f>
        <v>N/A</v>
      </c>
    </row>
    <row r="904" spans="2:11">
      <c r="B904" s="32" t="str">
        <f t="shared" si="29"/>
        <v>N/A</v>
      </c>
      <c r="C904" s="32" t="str">
        <f>IF(Buildings!C905="","N/A",Buildings!C905)</f>
        <v>N/A</v>
      </c>
      <c r="D904" s="32" t="str">
        <f>IF(Buildings!D905="","N/A",Buildings!D905)</f>
        <v>N/A</v>
      </c>
      <c r="E904" s="32" t="str">
        <f>IF(Buildings!E905="","N/A",Buildings!E905)</f>
        <v>N/A</v>
      </c>
      <c r="F904" s="32" t="str">
        <f>IF(Buildings!F905="","N/A",Buildings!F905)</f>
        <v>N/A</v>
      </c>
      <c r="G904" s="32" t="str">
        <f>IF(Buildings!G905="","N/A",Buildings!G905)</f>
        <v>N/A</v>
      </c>
      <c r="H904" s="32" t="str">
        <f t="shared" si="28"/>
        <v>N/A</v>
      </c>
      <c r="I904" s="32" t="str">
        <f>IF(Buildings!H905="","N/A",Buildings!H905)</f>
        <v>N/A</v>
      </c>
      <c r="J904" s="32" t="str">
        <f>IF(Buildings!I905="","N/A",Buildings!I905)</f>
        <v>N/A</v>
      </c>
      <c r="K904" s="362" t="str">
        <f>IF(AND(Buildings!B905="",Buildings!C905&lt;&gt;""),0,IF(Buildings!B905="","N/A",IF(ISNUMBER(Buildings!B905),Buildings!B905,0)))</f>
        <v>N/A</v>
      </c>
    </row>
    <row r="905" spans="2:11">
      <c r="B905" s="32" t="str">
        <f t="shared" si="29"/>
        <v>N/A</v>
      </c>
      <c r="C905" s="32" t="str">
        <f>IF(Buildings!C906="","N/A",Buildings!C906)</f>
        <v>N/A</v>
      </c>
      <c r="D905" s="32" t="str">
        <f>IF(Buildings!D906="","N/A",Buildings!D906)</f>
        <v>N/A</v>
      </c>
      <c r="E905" s="32" t="str">
        <f>IF(Buildings!E906="","N/A",Buildings!E906)</f>
        <v>N/A</v>
      </c>
      <c r="F905" s="32" t="str">
        <f>IF(Buildings!F906="","N/A",Buildings!F906)</f>
        <v>N/A</v>
      </c>
      <c r="G905" s="32" t="str">
        <f>IF(Buildings!G906="","N/A",Buildings!G906)</f>
        <v>N/A</v>
      </c>
      <c r="H905" s="32" t="str">
        <f t="shared" si="28"/>
        <v>N/A</v>
      </c>
      <c r="I905" s="32" t="str">
        <f>IF(Buildings!H906="","N/A",Buildings!H906)</f>
        <v>N/A</v>
      </c>
      <c r="J905" s="32" t="str">
        <f>IF(Buildings!I906="","N/A",Buildings!I906)</f>
        <v>N/A</v>
      </c>
      <c r="K905" s="362" t="str">
        <f>IF(AND(Buildings!B906="",Buildings!C906&lt;&gt;""),0,IF(Buildings!B906="","N/A",IF(ISNUMBER(Buildings!B906),Buildings!B906,0)))</f>
        <v>N/A</v>
      </c>
    </row>
    <row r="906" spans="2:11">
      <c r="B906" s="32" t="str">
        <f t="shared" si="29"/>
        <v>N/A</v>
      </c>
      <c r="C906" s="32" t="str">
        <f>IF(Buildings!C907="","N/A",Buildings!C907)</f>
        <v>N/A</v>
      </c>
      <c r="D906" s="32" t="str">
        <f>IF(Buildings!D907="","N/A",Buildings!D907)</f>
        <v>N/A</v>
      </c>
      <c r="E906" s="32" t="str">
        <f>IF(Buildings!E907="","N/A",Buildings!E907)</f>
        <v>N/A</v>
      </c>
      <c r="F906" s="32" t="str">
        <f>IF(Buildings!F907="","N/A",Buildings!F907)</f>
        <v>N/A</v>
      </c>
      <c r="G906" s="32" t="str">
        <f>IF(Buildings!G907="","N/A",Buildings!G907)</f>
        <v>N/A</v>
      </c>
      <c r="H906" s="32" t="str">
        <f t="shared" si="28"/>
        <v>N/A</v>
      </c>
      <c r="I906" s="32" t="str">
        <f>IF(Buildings!H907="","N/A",Buildings!H907)</f>
        <v>N/A</v>
      </c>
      <c r="J906" s="32" t="str">
        <f>IF(Buildings!I907="","N/A",Buildings!I907)</f>
        <v>N/A</v>
      </c>
      <c r="K906" s="362" t="str">
        <f>IF(AND(Buildings!B907="",Buildings!C907&lt;&gt;""),0,IF(Buildings!B907="","N/A",IF(ISNUMBER(Buildings!B907),Buildings!B907,0)))</f>
        <v>N/A</v>
      </c>
    </row>
    <row r="907" spans="2:11">
      <c r="B907" s="32" t="str">
        <f t="shared" si="29"/>
        <v>N/A</v>
      </c>
      <c r="C907" s="32" t="str">
        <f>IF(Buildings!C908="","N/A",Buildings!C908)</f>
        <v>N/A</v>
      </c>
      <c r="D907" s="32" t="str">
        <f>IF(Buildings!D908="","N/A",Buildings!D908)</f>
        <v>N/A</v>
      </c>
      <c r="E907" s="32" t="str">
        <f>IF(Buildings!E908="","N/A",Buildings!E908)</f>
        <v>N/A</v>
      </c>
      <c r="F907" s="32" t="str">
        <f>IF(Buildings!F908="","N/A",Buildings!F908)</f>
        <v>N/A</v>
      </c>
      <c r="G907" s="32" t="str">
        <f>IF(Buildings!G908="","N/A",Buildings!G908)</f>
        <v>N/A</v>
      </c>
      <c r="H907" s="32" t="str">
        <f t="shared" si="28"/>
        <v>N/A</v>
      </c>
      <c r="I907" s="32" t="str">
        <f>IF(Buildings!H908="","N/A",Buildings!H908)</f>
        <v>N/A</v>
      </c>
      <c r="J907" s="32" t="str">
        <f>IF(Buildings!I908="","N/A",Buildings!I908)</f>
        <v>N/A</v>
      </c>
      <c r="K907" s="362" t="str">
        <f>IF(AND(Buildings!B908="",Buildings!C908&lt;&gt;""),0,IF(Buildings!B908="","N/A",IF(ISNUMBER(Buildings!B908),Buildings!B908,0)))</f>
        <v>N/A</v>
      </c>
    </row>
    <row r="908" spans="2:11">
      <c r="B908" s="32" t="str">
        <f t="shared" si="29"/>
        <v>N/A</v>
      </c>
      <c r="C908" s="32" t="str">
        <f>IF(Buildings!C909="","N/A",Buildings!C909)</f>
        <v>N/A</v>
      </c>
      <c r="D908" s="32" t="str">
        <f>IF(Buildings!D909="","N/A",Buildings!D909)</f>
        <v>N/A</v>
      </c>
      <c r="E908" s="32" t="str">
        <f>IF(Buildings!E909="","N/A",Buildings!E909)</f>
        <v>N/A</v>
      </c>
      <c r="F908" s="32" t="str">
        <f>IF(Buildings!F909="","N/A",Buildings!F909)</f>
        <v>N/A</v>
      </c>
      <c r="G908" s="32" t="str">
        <f>IF(Buildings!G909="","N/A",Buildings!G909)</f>
        <v>N/A</v>
      </c>
      <c r="H908" s="32" t="str">
        <f t="shared" si="28"/>
        <v>N/A</v>
      </c>
      <c r="I908" s="32" t="str">
        <f>IF(Buildings!H909="","N/A",Buildings!H909)</f>
        <v>N/A</v>
      </c>
      <c r="J908" s="32" t="str">
        <f>IF(Buildings!I909="","N/A",Buildings!I909)</f>
        <v>N/A</v>
      </c>
      <c r="K908" s="362" t="str">
        <f>IF(AND(Buildings!B909="",Buildings!C909&lt;&gt;""),0,IF(Buildings!B909="","N/A",IF(ISNUMBER(Buildings!B909),Buildings!B909,0)))</f>
        <v>N/A</v>
      </c>
    </row>
    <row r="909" spans="2:11">
      <c r="B909" s="32" t="str">
        <f t="shared" si="29"/>
        <v>N/A</v>
      </c>
      <c r="C909" s="32" t="str">
        <f>IF(Buildings!C910="","N/A",Buildings!C910)</f>
        <v>N/A</v>
      </c>
      <c r="D909" s="32" t="str">
        <f>IF(Buildings!D910="","N/A",Buildings!D910)</f>
        <v>N/A</v>
      </c>
      <c r="E909" s="32" t="str">
        <f>IF(Buildings!E910="","N/A",Buildings!E910)</f>
        <v>N/A</v>
      </c>
      <c r="F909" s="32" t="str">
        <f>IF(Buildings!F910="","N/A",Buildings!F910)</f>
        <v>N/A</v>
      </c>
      <c r="G909" s="32" t="str">
        <f>IF(Buildings!G910="","N/A",Buildings!G910)</f>
        <v>N/A</v>
      </c>
      <c r="H909" s="32" t="str">
        <f t="shared" si="28"/>
        <v>N/A</v>
      </c>
      <c r="I909" s="32" t="str">
        <f>IF(Buildings!H910="","N/A",Buildings!H910)</f>
        <v>N/A</v>
      </c>
      <c r="J909" s="32" t="str">
        <f>IF(Buildings!I910="","N/A",Buildings!I910)</f>
        <v>N/A</v>
      </c>
      <c r="K909" s="362" t="str">
        <f>IF(AND(Buildings!B910="",Buildings!C910&lt;&gt;""),0,IF(Buildings!B910="","N/A",IF(ISNUMBER(Buildings!B910),Buildings!B910,0)))</f>
        <v>N/A</v>
      </c>
    </row>
    <row r="910" spans="2:11">
      <c r="B910" s="32" t="str">
        <f t="shared" si="29"/>
        <v>N/A</v>
      </c>
      <c r="C910" s="32" t="str">
        <f>IF(Buildings!C911="","N/A",Buildings!C911)</f>
        <v>N/A</v>
      </c>
      <c r="D910" s="32" t="str">
        <f>IF(Buildings!D911="","N/A",Buildings!D911)</f>
        <v>N/A</v>
      </c>
      <c r="E910" s="32" t="str">
        <f>IF(Buildings!E911="","N/A",Buildings!E911)</f>
        <v>N/A</v>
      </c>
      <c r="F910" s="32" t="str">
        <f>IF(Buildings!F911="","N/A",Buildings!F911)</f>
        <v>N/A</v>
      </c>
      <c r="G910" s="32" t="str">
        <f>IF(Buildings!G911="","N/A",Buildings!G911)</f>
        <v>N/A</v>
      </c>
      <c r="H910" s="32" t="str">
        <f t="shared" si="28"/>
        <v>N/A</v>
      </c>
      <c r="I910" s="32" t="str">
        <f>IF(Buildings!H911="","N/A",Buildings!H911)</f>
        <v>N/A</v>
      </c>
      <c r="J910" s="32" t="str">
        <f>IF(Buildings!I911="","N/A",Buildings!I911)</f>
        <v>N/A</v>
      </c>
      <c r="K910" s="362" t="str">
        <f>IF(AND(Buildings!B911="",Buildings!C911&lt;&gt;""),0,IF(Buildings!B911="","N/A",IF(ISNUMBER(Buildings!B911),Buildings!B911,0)))</f>
        <v>N/A</v>
      </c>
    </row>
    <row r="911" spans="2:11">
      <c r="B911" s="32" t="str">
        <f t="shared" si="29"/>
        <v>N/A</v>
      </c>
      <c r="C911" s="32" t="str">
        <f>IF(Buildings!C912="","N/A",Buildings!C912)</f>
        <v>N/A</v>
      </c>
      <c r="D911" s="32" t="str">
        <f>IF(Buildings!D912="","N/A",Buildings!D912)</f>
        <v>N/A</v>
      </c>
      <c r="E911" s="32" t="str">
        <f>IF(Buildings!E912="","N/A",Buildings!E912)</f>
        <v>N/A</v>
      </c>
      <c r="F911" s="32" t="str">
        <f>IF(Buildings!F912="","N/A",Buildings!F912)</f>
        <v>N/A</v>
      </c>
      <c r="G911" s="32" t="str">
        <f>IF(Buildings!G912="","N/A",Buildings!G912)</f>
        <v>N/A</v>
      </c>
      <c r="H911" s="32" t="str">
        <f t="shared" si="28"/>
        <v>N/A</v>
      </c>
      <c r="I911" s="32" t="str">
        <f>IF(Buildings!H912="","N/A",Buildings!H912)</f>
        <v>N/A</v>
      </c>
      <c r="J911" s="32" t="str">
        <f>IF(Buildings!I912="","N/A",Buildings!I912)</f>
        <v>N/A</v>
      </c>
      <c r="K911" s="362" t="str">
        <f>IF(AND(Buildings!B912="",Buildings!C912&lt;&gt;""),0,IF(Buildings!B912="","N/A",IF(ISNUMBER(Buildings!B912),Buildings!B912,0)))</f>
        <v>N/A</v>
      </c>
    </row>
    <row r="912" spans="2:11">
      <c r="B912" s="32" t="str">
        <f t="shared" si="29"/>
        <v>N/A</v>
      </c>
      <c r="C912" s="32" t="str">
        <f>IF(Buildings!C913="","N/A",Buildings!C913)</f>
        <v>N/A</v>
      </c>
      <c r="D912" s="32" t="str">
        <f>IF(Buildings!D913="","N/A",Buildings!D913)</f>
        <v>N/A</v>
      </c>
      <c r="E912" s="32" t="str">
        <f>IF(Buildings!E913="","N/A",Buildings!E913)</f>
        <v>N/A</v>
      </c>
      <c r="F912" s="32" t="str">
        <f>IF(Buildings!F913="","N/A",Buildings!F913)</f>
        <v>N/A</v>
      </c>
      <c r="G912" s="32" t="str">
        <f>IF(Buildings!G913="","N/A",Buildings!G913)</f>
        <v>N/A</v>
      </c>
      <c r="H912" s="32" t="str">
        <f t="shared" si="28"/>
        <v>N/A</v>
      </c>
      <c r="I912" s="32" t="str">
        <f>IF(Buildings!H913="","N/A",Buildings!H913)</f>
        <v>N/A</v>
      </c>
      <c r="J912" s="32" t="str">
        <f>IF(Buildings!I913="","N/A",Buildings!I913)</f>
        <v>N/A</v>
      </c>
      <c r="K912" s="362" t="str">
        <f>IF(AND(Buildings!B913="",Buildings!C913&lt;&gt;""),0,IF(Buildings!B913="","N/A",IF(ISNUMBER(Buildings!B913),Buildings!B913,0)))</f>
        <v>N/A</v>
      </c>
    </row>
    <row r="913" spans="2:11">
      <c r="B913" s="32" t="str">
        <f t="shared" si="29"/>
        <v>N/A</v>
      </c>
      <c r="C913" s="32" t="str">
        <f>IF(Buildings!C914="","N/A",Buildings!C914)</f>
        <v>N/A</v>
      </c>
      <c r="D913" s="32" t="str">
        <f>IF(Buildings!D914="","N/A",Buildings!D914)</f>
        <v>N/A</v>
      </c>
      <c r="E913" s="32" t="str">
        <f>IF(Buildings!E914="","N/A",Buildings!E914)</f>
        <v>N/A</v>
      </c>
      <c r="F913" s="32" t="str">
        <f>IF(Buildings!F914="","N/A",Buildings!F914)</f>
        <v>N/A</v>
      </c>
      <c r="G913" s="32" t="str">
        <f>IF(Buildings!G914="","N/A",Buildings!G914)</f>
        <v>N/A</v>
      </c>
      <c r="H913" s="32" t="str">
        <f t="shared" si="28"/>
        <v>N/A</v>
      </c>
      <c r="I913" s="32" t="str">
        <f>IF(Buildings!H914="","N/A",Buildings!H914)</f>
        <v>N/A</v>
      </c>
      <c r="J913" s="32" t="str">
        <f>IF(Buildings!I914="","N/A",Buildings!I914)</f>
        <v>N/A</v>
      </c>
      <c r="K913" s="362" t="str">
        <f>IF(AND(Buildings!B914="",Buildings!C914&lt;&gt;""),0,IF(Buildings!B914="","N/A",IF(ISNUMBER(Buildings!B914),Buildings!B914,0)))</f>
        <v>N/A</v>
      </c>
    </row>
    <row r="914" spans="2:11">
      <c r="B914" s="32" t="str">
        <f t="shared" si="29"/>
        <v>N/A</v>
      </c>
      <c r="C914" s="32" t="str">
        <f>IF(Buildings!C915="","N/A",Buildings!C915)</f>
        <v>N/A</v>
      </c>
      <c r="D914" s="32" t="str">
        <f>IF(Buildings!D915="","N/A",Buildings!D915)</f>
        <v>N/A</v>
      </c>
      <c r="E914" s="32" t="str">
        <f>IF(Buildings!E915="","N/A",Buildings!E915)</f>
        <v>N/A</v>
      </c>
      <c r="F914" s="32" t="str">
        <f>IF(Buildings!F915="","N/A",Buildings!F915)</f>
        <v>N/A</v>
      </c>
      <c r="G914" s="32" t="str">
        <f>IF(Buildings!G915="","N/A",Buildings!G915)</f>
        <v>N/A</v>
      </c>
      <c r="H914" s="32" t="str">
        <f t="shared" si="28"/>
        <v>N/A</v>
      </c>
      <c r="I914" s="32" t="str">
        <f>IF(Buildings!H915="","N/A",Buildings!H915)</f>
        <v>N/A</v>
      </c>
      <c r="J914" s="32" t="str">
        <f>IF(Buildings!I915="","N/A",Buildings!I915)</f>
        <v>N/A</v>
      </c>
      <c r="K914" s="362" t="str">
        <f>IF(AND(Buildings!B915="",Buildings!C915&lt;&gt;""),0,IF(Buildings!B915="","N/A",IF(ISNUMBER(Buildings!B915),Buildings!B915,0)))</f>
        <v>N/A</v>
      </c>
    </row>
    <row r="915" spans="2:11">
      <c r="B915" s="32" t="str">
        <f t="shared" si="29"/>
        <v>N/A</v>
      </c>
      <c r="C915" s="32" t="str">
        <f>IF(Buildings!C916="","N/A",Buildings!C916)</f>
        <v>N/A</v>
      </c>
      <c r="D915" s="32" t="str">
        <f>IF(Buildings!D916="","N/A",Buildings!D916)</f>
        <v>N/A</v>
      </c>
      <c r="E915" s="32" t="str">
        <f>IF(Buildings!E916="","N/A",Buildings!E916)</f>
        <v>N/A</v>
      </c>
      <c r="F915" s="32" t="str">
        <f>IF(Buildings!F916="","N/A",Buildings!F916)</f>
        <v>N/A</v>
      </c>
      <c r="G915" s="32" t="str">
        <f>IF(Buildings!G916="","N/A",Buildings!G916)</f>
        <v>N/A</v>
      </c>
      <c r="H915" s="32" t="str">
        <f t="shared" si="28"/>
        <v>N/A</v>
      </c>
      <c r="I915" s="32" t="str">
        <f>IF(Buildings!H916="","N/A",Buildings!H916)</f>
        <v>N/A</v>
      </c>
      <c r="J915" s="32" t="str">
        <f>IF(Buildings!I916="","N/A",Buildings!I916)</f>
        <v>N/A</v>
      </c>
      <c r="K915" s="362" t="str">
        <f>IF(AND(Buildings!B916="",Buildings!C916&lt;&gt;""),0,IF(Buildings!B916="","N/A",IF(ISNUMBER(Buildings!B916),Buildings!B916,0)))</f>
        <v>N/A</v>
      </c>
    </row>
    <row r="916" spans="2:11">
      <c r="B916" s="32" t="str">
        <f t="shared" si="29"/>
        <v>N/A</v>
      </c>
      <c r="C916" s="32" t="str">
        <f>IF(Buildings!C917="","N/A",Buildings!C917)</f>
        <v>N/A</v>
      </c>
      <c r="D916" s="32" t="str">
        <f>IF(Buildings!D917="","N/A",Buildings!D917)</f>
        <v>N/A</v>
      </c>
      <c r="E916" s="32" t="str">
        <f>IF(Buildings!E917="","N/A",Buildings!E917)</f>
        <v>N/A</v>
      </c>
      <c r="F916" s="32" t="str">
        <f>IF(Buildings!F917="","N/A",Buildings!F917)</f>
        <v>N/A</v>
      </c>
      <c r="G916" s="32" t="str">
        <f>IF(Buildings!G917="","N/A",Buildings!G917)</f>
        <v>N/A</v>
      </c>
      <c r="H916" s="32" t="str">
        <f t="shared" si="28"/>
        <v>N/A</v>
      </c>
      <c r="I916" s="32" t="str">
        <f>IF(Buildings!H917="","N/A",Buildings!H917)</f>
        <v>N/A</v>
      </c>
      <c r="J916" s="32" t="str">
        <f>IF(Buildings!I917="","N/A",Buildings!I917)</f>
        <v>N/A</v>
      </c>
      <c r="K916" s="362" t="str">
        <f>IF(AND(Buildings!B917="",Buildings!C917&lt;&gt;""),0,IF(Buildings!B917="","N/A",IF(ISNUMBER(Buildings!B917),Buildings!B917,0)))</f>
        <v>N/A</v>
      </c>
    </row>
    <row r="917" spans="2:11">
      <c r="B917" s="32" t="str">
        <f t="shared" si="29"/>
        <v>N/A</v>
      </c>
      <c r="C917" s="32" t="str">
        <f>IF(Buildings!C918="","N/A",Buildings!C918)</f>
        <v>N/A</v>
      </c>
      <c r="D917" s="32" t="str">
        <f>IF(Buildings!D918="","N/A",Buildings!D918)</f>
        <v>N/A</v>
      </c>
      <c r="E917" s="32" t="str">
        <f>IF(Buildings!E918="","N/A",Buildings!E918)</f>
        <v>N/A</v>
      </c>
      <c r="F917" s="32" t="str">
        <f>IF(Buildings!F918="","N/A",Buildings!F918)</f>
        <v>N/A</v>
      </c>
      <c r="G917" s="32" t="str">
        <f>IF(Buildings!G918="","N/A",Buildings!G918)</f>
        <v>N/A</v>
      </c>
      <c r="H917" s="32" t="str">
        <f t="shared" si="28"/>
        <v>N/A</v>
      </c>
      <c r="I917" s="32" t="str">
        <f>IF(Buildings!H918="","N/A",Buildings!H918)</f>
        <v>N/A</v>
      </c>
      <c r="J917" s="32" t="str">
        <f>IF(Buildings!I918="","N/A",Buildings!I918)</f>
        <v>N/A</v>
      </c>
      <c r="K917" s="362" t="str">
        <f>IF(AND(Buildings!B918="",Buildings!C918&lt;&gt;""),0,IF(Buildings!B918="","N/A",IF(ISNUMBER(Buildings!B918),Buildings!B918,0)))</f>
        <v>N/A</v>
      </c>
    </row>
    <row r="918" spans="2:11">
      <c r="B918" s="32" t="str">
        <f t="shared" si="29"/>
        <v>N/A</v>
      </c>
      <c r="C918" s="32" t="str">
        <f>IF(Buildings!C919="","N/A",Buildings!C919)</f>
        <v>N/A</v>
      </c>
      <c r="D918" s="32" t="str">
        <f>IF(Buildings!D919="","N/A",Buildings!D919)</f>
        <v>N/A</v>
      </c>
      <c r="E918" s="32" t="str">
        <f>IF(Buildings!E919="","N/A",Buildings!E919)</f>
        <v>N/A</v>
      </c>
      <c r="F918" s="32" t="str">
        <f>IF(Buildings!F919="","N/A",Buildings!F919)</f>
        <v>N/A</v>
      </c>
      <c r="G918" s="32" t="str">
        <f>IF(Buildings!G919="","N/A",Buildings!G919)</f>
        <v>N/A</v>
      </c>
      <c r="H918" s="32" t="str">
        <f t="shared" si="28"/>
        <v>N/A</v>
      </c>
      <c r="I918" s="32" t="str">
        <f>IF(Buildings!H919="","N/A",Buildings!H919)</f>
        <v>N/A</v>
      </c>
      <c r="J918" s="32" t="str">
        <f>IF(Buildings!I919="","N/A",Buildings!I919)</f>
        <v>N/A</v>
      </c>
      <c r="K918" s="362" t="str">
        <f>IF(AND(Buildings!B919="",Buildings!C919&lt;&gt;""),0,IF(Buildings!B919="","N/A",IF(ISNUMBER(Buildings!B919),Buildings!B919,0)))</f>
        <v>N/A</v>
      </c>
    </row>
    <row r="919" spans="2:11">
      <c r="B919" s="32" t="str">
        <f t="shared" si="29"/>
        <v>N/A</v>
      </c>
      <c r="C919" s="32" t="str">
        <f>IF(Buildings!C920="","N/A",Buildings!C920)</f>
        <v>N/A</v>
      </c>
      <c r="D919" s="32" t="str">
        <f>IF(Buildings!D920="","N/A",Buildings!D920)</f>
        <v>N/A</v>
      </c>
      <c r="E919" s="32" t="str">
        <f>IF(Buildings!E920="","N/A",Buildings!E920)</f>
        <v>N/A</v>
      </c>
      <c r="F919" s="32" t="str">
        <f>IF(Buildings!F920="","N/A",Buildings!F920)</f>
        <v>N/A</v>
      </c>
      <c r="G919" s="32" t="str">
        <f>IF(Buildings!G920="","N/A",Buildings!G920)</f>
        <v>N/A</v>
      </c>
      <c r="H919" s="32" t="str">
        <f t="shared" si="28"/>
        <v>N/A</v>
      </c>
      <c r="I919" s="32" t="str">
        <f>IF(Buildings!H920="","N/A",Buildings!H920)</f>
        <v>N/A</v>
      </c>
      <c r="J919" s="32" t="str">
        <f>IF(Buildings!I920="","N/A",Buildings!I920)</f>
        <v>N/A</v>
      </c>
      <c r="K919" s="362" t="str">
        <f>IF(AND(Buildings!B920="",Buildings!C920&lt;&gt;""),0,IF(Buildings!B920="","N/A",IF(ISNUMBER(Buildings!B920),Buildings!B920,0)))</f>
        <v>N/A</v>
      </c>
    </row>
    <row r="920" spans="2:11">
      <c r="B920" s="32" t="str">
        <f t="shared" si="29"/>
        <v>N/A</v>
      </c>
      <c r="C920" s="32" t="str">
        <f>IF(Buildings!C921="","N/A",Buildings!C921)</f>
        <v>N/A</v>
      </c>
      <c r="D920" s="32" t="str">
        <f>IF(Buildings!D921="","N/A",Buildings!D921)</f>
        <v>N/A</v>
      </c>
      <c r="E920" s="32" t="str">
        <f>IF(Buildings!E921="","N/A",Buildings!E921)</f>
        <v>N/A</v>
      </c>
      <c r="F920" s="32" t="str">
        <f>IF(Buildings!F921="","N/A",Buildings!F921)</f>
        <v>N/A</v>
      </c>
      <c r="G920" s="32" t="str">
        <f>IF(Buildings!G921="","N/A",Buildings!G921)</f>
        <v>N/A</v>
      </c>
      <c r="H920" s="32" t="str">
        <f t="shared" si="28"/>
        <v>N/A</v>
      </c>
      <c r="I920" s="32" t="str">
        <f>IF(Buildings!H921="","N/A",Buildings!H921)</f>
        <v>N/A</v>
      </c>
      <c r="J920" s="32" t="str">
        <f>IF(Buildings!I921="","N/A",Buildings!I921)</f>
        <v>N/A</v>
      </c>
      <c r="K920" s="362" t="str">
        <f>IF(AND(Buildings!B921="",Buildings!C921&lt;&gt;""),0,IF(Buildings!B921="","N/A",IF(ISNUMBER(Buildings!B921),Buildings!B921,0)))</f>
        <v>N/A</v>
      </c>
    </row>
    <row r="921" spans="2:11">
      <c r="B921" s="32" t="str">
        <f t="shared" si="29"/>
        <v>N/A</v>
      </c>
      <c r="C921" s="32" t="str">
        <f>IF(Buildings!C922="","N/A",Buildings!C922)</f>
        <v>N/A</v>
      </c>
      <c r="D921" s="32" t="str">
        <f>IF(Buildings!D922="","N/A",Buildings!D922)</f>
        <v>N/A</v>
      </c>
      <c r="E921" s="32" t="str">
        <f>IF(Buildings!E922="","N/A",Buildings!E922)</f>
        <v>N/A</v>
      </c>
      <c r="F921" s="32" t="str">
        <f>IF(Buildings!F922="","N/A",Buildings!F922)</f>
        <v>N/A</v>
      </c>
      <c r="G921" s="32" t="str">
        <f>IF(Buildings!G922="","N/A",Buildings!G922)</f>
        <v>N/A</v>
      </c>
      <c r="H921" s="32" t="str">
        <f t="shared" si="28"/>
        <v>N/A</v>
      </c>
      <c r="I921" s="32" t="str">
        <f>IF(Buildings!H922="","N/A",Buildings!H922)</f>
        <v>N/A</v>
      </c>
      <c r="J921" s="32" t="str">
        <f>IF(Buildings!I922="","N/A",Buildings!I922)</f>
        <v>N/A</v>
      </c>
      <c r="K921" s="362" t="str">
        <f>IF(AND(Buildings!B922="",Buildings!C922&lt;&gt;""),0,IF(Buildings!B922="","N/A",IF(ISNUMBER(Buildings!B922),Buildings!B922,0)))</f>
        <v>N/A</v>
      </c>
    </row>
    <row r="922" spans="2:11">
      <c r="B922" s="32" t="str">
        <f t="shared" si="29"/>
        <v>N/A</v>
      </c>
      <c r="C922" s="32" t="str">
        <f>IF(Buildings!C923="","N/A",Buildings!C923)</f>
        <v>N/A</v>
      </c>
      <c r="D922" s="32" t="str">
        <f>IF(Buildings!D923="","N/A",Buildings!D923)</f>
        <v>N/A</v>
      </c>
      <c r="E922" s="32" t="str">
        <f>IF(Buildings!E923="","N/A",Buildings!E923)</f>
        <v>N/A</v>
      </c>
      <c r="F922" s="32" t="str">
        <f>IF(Buildings!F923="","N/A",Buildings!F923)</f>
        <v>N/A</v>
      </c>
      <c r="G922" s="32" t="str">
        <f>IF(Buildings!G923="","N/A",Buildings!G923)</f>
        <v>N/A</v>
      </c>
      <c r="H922" s="32" t="str">
        <f t="shared" si="28"/>
        <v>N/A</v>
      </c>
      <c r="I922" s="32" t="str">
        <f>IF(Buildings!H923="","N/A",Buildings!H923)</f>
        <v>N/A</v>
      </c>
      <c r="J922" s="32" t="str">
        <f>IF(Buildings!I923="","N/A",Buildings!I923)</f>
        <v>N/A</v>
      </c>
      <c r="K922" s="362" t="str">
        <f>IF(AND(Buildings!B923="",Buildings!C923&lt;&gt;""),0,IF(Buildings!B923="","N/A",IF(ISNUMBER(Buildings!B923),Buildings!B923,0)))</f>
        <v>N/A</v>
      </c>
    </row>
    <row r="923" spans="2:11">
      <c r="B923" s="32" t="str">
        <f t="shared" si="29"/>
        <v>N/A</v>
      </c>
      <c r="C923" s="32" t="str">
        <f>IF(Buildings!C924="","N/A",Buildings!C924)</f>
        <v>N/A</v>
      </c>
      <c r="D923" s="32" t="str">
        <f>IF(Buildings!D924="","N/A",Buildings!D924)</f>
        <v>N/A</v>
      </c>
      <c r="E923" s="32" t="str">
        <f>IF(Buildings!E924="","N/A",Buildings!E924)</f>
        <v>N/A</v>
      </c>
      <c r="F923" s="32" t="str">
        <f>IF(Buildings!F924="","N/A",Buildings!F924)</f>
        <v>N/A</v>
      </c>
      <c r="G923" s="32" t="str">
        <f>IF(Buildings!G924="","N/A",Buildings!G924)</f>
        <v>N/A</v>
      </c>
      <c r="H923" s="32" t="str">
        <f t="shared" si="28"/>
        <v>N/A</v>
      </c>
      <c r="I923" s="32" t="str">
        <f>IF(Buildings!H924="","N/A",Buildings!H924)</f>
        <v>N/A</v>
      </c>
      <c r="J923" s="32" t="str">
        <f>IF(Buildings!I924="","N/A",Buildings!I924)</f>
        <v>N/A</v>
      </c>
      <c r="K923" s="362" t="str">
        <f>IF(AND(Buildings!B924="",Buildings!C924&lt;&gt;""),0,IF(Buildings!B924="","N/A",IF(ISNUMBER(Buildings!B924),Buildings!B924,0)))</f>
        <v>N/A</v>
      </c>
    </row>
    <row r="924" spans="2:11">
      <c r="B924" s="32" t="str">
        <f t="shared" si="29"/>
        <v>N/A</v>
      </c>
      <c r="C924" s="32" t="str">
        <f>IF(Buildings!C925="","N/A",Buildings!C925)</f>
        <v>N/A</v>
      </c>
      <c r="D924" s="32" t="str">
        <f>IF(Buildings!D925="","N/A",Buildings!D925)</f>
        <v>N/A</v>
      </c>
      <c r="E924" s="32" t="str">
        <f>IF(Buildings!E925="","N/A",Buildings!E925)</f>
        <v>N/A</v>
      </c>
      <c r="F924" s="32" t="str">
        <f>IF(Buildings!F925="","N/A",Buildings!F925)</f>
        <v>N/A</v>
      </c>
      <c r="G924" s="32" t="str">
        <f>IF(Buildings!G925="","N/A",Buildings!G925)</f>
        <v>N/A</v>
      </c>
      <c r="H924" s="32" t="str">
        <f t="shared" si="28"/>
        <v>N/A</v>
      </c>
      <c r="I924" s="32" t="str">
        <f>IF(Buildings!H925="","N/A",Buildings!H925)</f>
        <v>N/A</v>
      </c>
      <c r="J924" s="32" t="str">
        <f>IF(Buildings!I925="","N/A",Buildings!I925)</f>
        <v>N/A</v>
      </c>
      <c r="K924" s="362" t="str">
        <f>IF(AND(Buildings!B925="",Buildings!C925&lt;&gt;""),0,IF(Buildings!B925="","N/A",IF(ISNUMBER(Buildings!B925),Buildings!B925,0)))</f>
        <v>N/A</v>
      </c>
    </row>
    <row r="925" spans="2:11">
      <c r="B925" s="32" t="str">
        <f t="shared" si="29"/>
        <v>N/A</v>
      </c>
      <c r="C925" s="32" t="str">
        <f>IF(Buildings!C926="","N/A",Buildings!C926)</f>
        <v>N/A</v>
      </c>
      <c r="D925" s="32" t="str">
        <f>IF(Buildings!D926="","N/A",Buildings!D926)</f>
        <v>N/A</v>
      </c>
      <c r="E925" s="32" t="str">
        <f>IF(Buildings!E926="","N/A",Buildings!E926)</f>
        <v>N/A</v>
      </c>
      <c r="F925" s="32" t="str">
        <f>IF(Buildings!F926="","N/A",Buildings!F926)</f>
        <v>N/A</v>
      </c>
      <c r="G925" s="32" t="str">
        <f>IF(Buildings!G926="","N/A",Buildings!G926)</f>
        <v>N/A</v>
      </c>
      <c r="H925" s="32" t="str">
        <f t="shared" si="28"/>
        <v>N/A</v>
      </c>
      <c r="I925" s="32" t="str">
        <f>IF(Buildings!H926="","N/A",Buildings!H926)</f>
        <v>N/A</v>
      </c>
      <c r="J925" s="32" t="str">
        <f>IF(Buildings!I926="","N/A",Buildings!I926)</f>
        <v>N/A</v>
      </c>
      <c r="K925" s="362" t="str">
        <f>IF(AND(Buildings!B926="",Buildings!C926&lt;&gt;""),0,IF(Buildings!B926="","N/A",IF(ISNUMBER(Buildings!B926),Buildings!B926,0)))</f>
        <v>N/A</v>
      </c>
    </row>
    <row r="926" spans="2:11">
      <c r="B926" s="32" t="str">
        <f t="shared" si="29"/>
        <v>N/A</v>
      </c>
      <c r="C926" s="32" t="str">
        <f>IF(Buildings!C927="","N/A",Buildings!C927)</f>
        <v>N/A</v>
      </c>
      <c r="D926" s="32" t="str">
        <f>IF(Buildings!D927="","N/A",Buildings!D927)</f>
        <v>N/A</v>
      </c>
      <c r="E926" s="32" t="str">
        <f>IF(Buildings!E927="","N/A",Buildings!E927)</f>
        <v>N/A</v>
      </c>
      <c r="F926" s="32" t="str">
        <f>IF(Buildings!F927="","N/A",Buildings!F927)</f>
        <v>N/A</v>
      </c>
      <c r="G926" s="32" t="str">
        <f>IF(Buildings!G927="","N/A",Buildings!G927)</f>
        <v>N/A</v>
      </c>
      <c r="H926" s="32" t="str">
        <f t="shared" si="28"/>
        <v>N/A</v>
      </c>
      <c r="I926" s="32" t="str">
        <f>IF(Buildings!H927="","N/A",Buildings!H927)</f>
        <v>N/A</v>
      </c>
      <c r="J926" s="32" t="str">
        <f>IF(Buildings!I927="","N/A",Buildings!I927)</f>
        <v>N/A</v>
      </c>
      <c r="K926" s="362" t="str">
        <f>IF(AND(Buildings!B927="",Buildings!C927&lt;&gt;""),0,IF(Buildings!B927="","N/A",IF(ISNUMBER(Buildings!B927),Buildings!B927,0)))</f>
        <v>N/A</v>
      </c>
    </row>
    <row r="927" spans="2:11">
      <c r="B927" s="32" t="str">
        <f t="shared" si="29"/>
        <v>N/A</v>
      </c>
      <c r="C927" s="32" t="str">
        <f>IF(Buildings!C928="","N/A",Buildings!C928)</f>
        <v>N/A</v>
      </c>
      <c r="D927" s="32" t="str">
        <f>IF(Buildings!D928="","N/A",Buildings!D928)</f>
        <v>N/A</v>
      </c>
      <c r="E927" s="32" t="str">
        <f>IF(Buildings!E928="","N/A",Buildings!E928)</f>
        <v>N/A</v>
      </c>
      <c r="F927" s="32" t="str">
        <f>IF(Buildings!F928="","N/A",Buildings!F928)</f>
        <v>N/A</v>
      </c>
      <c r="G927" s="32" t="str">
        <f>IF(Buildings!G928="","N/A",Buildings!G928)</f>
        <v>N/A</v>
      </c>
      <c r="H927" s="32" t="str">
        <f t="shared" si="28"/>
        <v>N/A</v>
      </c>
      <c r="I927" s="32" t="str">
        <f>IF(Buildings!H928="","N/A",Buildings!H928)</f>
        <v>N/A</v>
      </c>
      <c r="J927" s="32" t="str">
        <f>IF(Buildings!I928="","N/A",Buildings!I928)</f>
        <v>N/A</v>
      </c>
      <c r="K927" s="362" t="str">
        <f>IF(AND(Buildings!B928="",Buildings!C928&lt;&gt;""),0,IF(Buildings!B928="","N/A",IF(ISNUMBER(Buildings!B928),Buildings!B928,0)))</f>
        <v>N/A</v>
      </c>
    </row>
    <row r="928" spans="2:11">
      <c r="B928" s="32" t="str">
        <f t="shared" si="29"/>
        <v>N/A</v>
      </c>
      <c r="C928" s="32" t="str">
        <f>IF(Buildings!C929="","N/A",Buildings!C929)</f>
        <v>N/A</v>
      </c>
      <c r="D928" s="32" t="str">
        <f>IF(Buildings!D929="","N/A",Buildings!D929)</f>
        <v>N/A</v>
      </c>
      <c r="E928" s="32" t="str">
        <f>IF(Buildings!E929="","N/A",Buildings!E929)</f>
        <v>N/A</v>
      </c>
      <c r="F928" s="32" t="str">
        <f>IF(Buildings!F929="","N/A",Buildings!F929)</f>
        <v>N/A</v>
      </c>
      <c r="G928" s="32" t="str">
        <f>IF(Buildings!G929="","N/A",Buildings!G929)</f>
        <v>N/A</v>
      </c>
      <c r="H928" s="32" t="str">
        <f t="shared" si="28"/>
        <v>N/A</v>
      </c>
      <c r="I928" s="32" t="str">
        <f>IF(Buildings!H929="","N/A",Buildings!H929)</f>
        <v>N/A</v>
      </c>
      <c r="J928" s="32" t="str">
        <f>IF(Buildings!I929="","N/A",Buildings!I929)</f>
        <v>N/A</v>
      </c>
      <c r="K928" s="362" t="str">
        <f>IF(AND(Buildings!B929="",Buildings!C929&lt;&gt;""),0,IF(Buildings!B929="","N/A",IF(ISNUMBER(Buildings!B929),Buildings!B929,0)))</f>
        <v>N/A</v>
      </c>
    </row>
    <row r="929" spans="2:11">
      <c r="B929" s="32" t="str">
        <f t="shared" si="29"/>
        <v>N/A</v>
      </c>
      <c r="C929" s="32" t="str">
        <f>IF(Buildings!C930="","N/A",Buildings!C930)</f>
        <v>N/A</v>
      </c>
      <c r="D929" s="32" t="str">
        <f>IF(Buildings!D930="","N/A",Buildings!D930)</f>
        <v>N/A</v>
      </c>
      <c r="E929" s="32" t="str">
        <f>IF(Buildings!E930="","N/A",Buildings!E930)</f>
        <v>N/A</v>
      </c>
      <c r="F929" s="32" t="str">
        <f>IF(Buildings!F930="","N/A",Buildings!F930)</f>
        <v>N/A</v>
      </c>
      <c r="G929" s="32" t="str">
        <f>IF(Buildings!G930="","N/A",Buildings!G930)</f>
        <v>N/A</v>
      </c>
      <c r="H929" s="32" t="str">
        <f t="shared" si="28"/>
        <v>N/A</v>
      </c>
      <c r="I929" s="32" t="str">
        <f>IF(Buildings!H930="","N/A",Buildings!H930)</f>
        <v>N/A</v>
      </c>
      <c r="J929" s="32" t="str">
        <f>IF(Buildings!I930="","N/A",Buildings!I930)</f>
        <v>N/A</v>
      </c>
      <c r="K929" s="362" t="str">
        <f>IF(AND(Buildings!B930="",Buildings!C930&lt;&gt;""),0,IF(Buildings!B930="","N/A",IF(ISNUMBER(Buildings!B930),Buildings!B930,0)))</f>
        <v>N/A</v>
      </c>
    </row>
    <row r="930" spans="2:11">
      <c r="B930" s="32" t="str">
        <f t="shared" si="29"/>
        <v>N/A</v>
      </c>
      <c r="C930" s="32" t="str">
        <f>IF(Buildings!C931="","N/A",Buildings!C931)</f>
        <v>N/A</v>
      </c>
      <c r="D930" s="32" t="str">
        <f>IF(Buildings!D931="","N/A",Buildings!D931)</f>
        <v>N/A</v>
      </c>
      <c r="E930" s="32" t="str">
        <f>IF(Buildings!E931="","N/A",Buildings!E931)</f>
        <v>N/A</v>
      </c>
      <c r="F930" s="32" t="str">
        <f>IF(Buildings!F931="","N/A",Buildings!F931)</f>
        <v>N/A</v>
      </c>
      <c r="G930" s="32" t="str">
        <f>IF(Buildings!G931="","N/A",Buildings!G931)</f>
        <v>N/A</v>
      </c>
      <c r="H930" s="32" t="str">
        <f t="shared" si="28"/>
        <v>N/A</v>
      </c>
      <c r="I930" s="32" t="str">
        <f>IF(Buildings!H931="","N/A",Buildings!H931)</f>
        <v>N/A</v>
      </c>
      <c r="J930" s="32" t="str">
        <f>IF(Buildings!I931="","N/A",Buildings!I931)</f>
        <v>N/A</v>
      </c>
      <c r="K930" s="362" t="str">
        <f>IF(AND(Buildings!B931="",Buildings!C931&lt;&gt;""),0,IF(Buildings!B931="","N/A",IF(ISNUMBER(Buildings!B931),Buildings!B931,0)))</f>
        <v>N/A</v>
      </c>
    </row>
    <row r="931" spans="2:11">
      <c r="B931" s="32" t="str">
        <f t="shared" si="29"/>
        <v>N/A</v>
      </c>
      <c r="C931" s="32" t="str">
        <f>IF(Buildings!C932="","N/A",Buildings!C932)</f>
        <v>N/A</v>
      </c>
      <c r="D931" s="32" t="str">
        <f>IF(Buildings!D932="","N/A",Buildings!D932)</f>
        <v>N/A</v>
      </c>
      <c r="E931" s="32" t="str">
        <f>IF(Buildings!E932="","N/A",Buildings!E932)</f>
        <v>N/A</v>
      </c>
      <c r="F931" s="32" t="str">
        <f>IF(Buildings!F932="","N/A",Buildings!F932)</f>
        <v>N/A</v>
      </c>
      <c r="G931" s="32" t="str">
        <f>IF(Buildings!G932="","N/A",Buildings!G932)</f>
        <v>N/A</v>
      </c>
      <c r="H931" s="32" t="str">
        <f t="shared" si="28"/>
        <v>N/A</v>
      </c>
      <c r="I931" s="32" t="str">
        <f>IF(Buildings!H932="","N/A",Buildings!H932)</f>
        <v>N/A</v>
      </c>
      <c r="J931" s="32" t="str">
        <f>IF(Buildings!I932="","N/A",Buildings!I932)</f>
        <v>N/A</v>
      </c>
      <c r="K931" s="362" t="str">
        <f>IF(AND(Buildings!B932="",Buildings!C932&lt;&gt;""),0,IF(Buildings!B932="","N/A",IF(ISNUMBER(Buildings!B932),Buildings!B932,0)))</f>
        <v>N/A</v>
      </c>
    </row>
    <row r="932" spans="2:11">
      <c r="B932" s="32" t="str">
        <f t="shared" si="29"/>
        <v>N/A</v>
      </c>
      <c r="C932" s="32" t="str">
        <f>IF(Buildings!C933="","N/A",Buildings!C933)</f>
        <v>N/A</v>
      </c>
      <c r="D932" s="32" t="str">
        <f>IF(Buildings!D933="","N/A",Buildings!D933)</f>
        <v>N/A</v>
      </c>
      <c r="E932" s="32" t="str">
        <f>IF(Buildings!E933="","N/A",Buildings!E933)</f>
        <v>N/A</v>
      </c>
      <c r="F932" s="32" t="str">
        <f>IF(Buildings!F933="","N/A",Buildings!F933)</f>
        <v>N/A</v>
      </c>
      <c r="G932" s="32" t="str">
        <f>IF(Buildings!G933="","N/A",Buildings!G933)</f>
        <v>N/A</v>
      </c>
      <c r="H932" s="32" t="str">
        <f t="shared" si="28"/>
        <v>N/A</v>
      </c>
      <c r="I932" s="32" t="str">
        <f>IF(Buildings!H933="","N/A",Buildings!H933)</f>
        <v>N/A</v>
      </c>
      <c r="J932" s="32" t="str">
        <f>IF(Buildings!I933="","N/A",Buildings!I933)</f>
        <v>N/A</v>
      </c>
      <c r="K932" s="362" t="str">
        <f>IF(AND(Buildings!B933="",Buildings!C933&lt;&gt;""),0,IF(Buildings!B933="","N/A",IF(ISNUMBER(Buildings!B933),Buildings!B933,0)))</f>
        <v>N/A</v>
      </c>
    </row>
    <row r="933" spans="2:11">
      <c r="B933" s="32" t="str">
        <f t="shared" si="29"/>
        <v>N/A</v>
      </c>
      <c r="C933" s="32" t="str">
        <f>IF(Buildings!C934="","N/A",Buildings!C934)</f>
        <v>N/A</v>
      </c>
      <c r="D933" s="32" t="str">
        <f>IF(Buildings!D934="","N/A",Buildings!D934)</f>
        <v>N/A</v>
      </c>
      <c r="E933" s="32" t="str">
        <f>IF(Buildings!E934="","N/A",Buildings!E934)</f>
        <v>N/A</v>
      </c>
      <c r="F933" s="32" t="str">
        <f>IF(Buildings!F934="","N/A",Buildings!F934)</f>
        <v>N/A</v>
      </c>
      <c r="G933" s="32" t="str">
        <f>IF(Buildings!G934="","N/A",Buildings!G934)</f>
        <v>N/A</v>
      </c>
      <c r="H933" s="32" t="str">
        <f t="shared" si="28"/>
        <v>N/A</v>
      </c>
      <c r="I933" s="32" t="str">
        <f>IF(Buildings!H934="","N/A",Buildings!H934)</f>
        <v>N/A</v>
      </c>
      <c r="J933" s="32" t="str">
        <f>IF(Buildings!I934="","N/A",Buildings!I934)</f>
        <v>N/A</v>
      </c>
      <c r="K933" s="362" t="str">
        <f>IF(AND(Buildings!B934="",Buildings!C934&lt;&gt;""),0,IF(Buildings!B934="","N/A",IF(ISNUMBER(Buildings!B934),Buildings!B934,0)))</f>
        <v>N/A</v>
      </c>
    </row>
    <row r="934" spans="2:11">
      <c r="B934" s="32" t="str">
        <f t="shared" si="29"/>
        <v>N/A</v>
      </c>
      <c r="C934" s="32" t="str">
        <f>IF(Buildings!C935="","N/A",Buildings!C935)</f>
        <v>N/A</v>
      </c>
      <c r="D934" s="32" t="str">
        <f>IF(Buildings!D935="","N/A",Buildings!D935)</f>
        <v>N/A</v>
      </c>
      <c r="E934" s="32" t="str">
        <f>IF(Buildings!E935="","N/A",Buildings!E935)</f>
        <v>N/A</v>
      </c>
      <c r="F934" s="32" t="str">
        <f>IF(Buildings!F935="","N/A",Buildings!F935)</f>
        <v>N/A</v>
      </c>
      <c r="G934" s="32" t="str">
        <f>IF(Buildings!G935="","N/A",Buildings!G935)</f>
        <v>N/A</v>
      </c>
      <c r="H934" s="32" t="str">
        <f t="shared" si="28"/>
        <v>N/A</v>
      </c>
      <c r="I934" s="32" t="str">
        <f>IF(Buildings!H935="","N/A",Buildings!H935)</f>
        <v>N/A</v>
      </c>
      <c r="J934" s="32" t="str">
        <f>IF(Buildings!I935="","N/A",Buildings!I935)</f>
        <v>N/A</v>
      </c>
      <c r="K934" s="362" t="str">
        <f>IF(AND(Buildings!B935="",Buildings!C935&lt;&gt;""),0,IF(Buildings!B935="","N/A",IF(ISNUMBER(Buildings!B935),Buildings!B935,0)))</f>
        <v>N/A</v>
      </c>
    </row>
    <row r="935" spans="2:11">
      <c r="B935" s="32" t="str">
        <f t="shared" si="29"/>
        <v>N/A</v>
      </c>
      <c r="C935" s="32" t="str">
        <f>IF(Buildings!C936="","N/A",Buildings!C936)</f>
        <v>N/A</v>
      </c>
      <c r="D935" s="32" t="str">
        <f>IF(Buildings!D936="","N/A",Buildings!D936)</f>
        <v>N/A</v>
      </c>
      <c r="E935" s="32" t="str">
        <f>IF(Buildings!E936="","N/A",Buildings!E936)</f>
        <v>N/A</v>
      </c>
      <c r="F935" s="32" t="str">
        <f>IF(Buildings!F936="","N/A",Buildings!F936)</f>
        <v>N/A</v>
      </c>
      <c r="G935" s="32" t="str">
        <f>IF(Buildings!G936="","N/A",Buildings!G936)</f>
        <v>N/A</v>
      </c>
      <c r="H935" s="32" t="str">
        <f t="shared" si="28"/>
        <v>N/A</v>
      </c>
      <c r="I935" s="32" t="str">
        <f>IF(Buildings!H936="","N/A",Buildings!H936)</f>
        <v>N/A</v>
      </c>
      <c r="J935" s="32" t="str">
        <f>IF(Buildings!I936="","N/A",Buildings!I936)</f>
        <v>N/A</v>
      </c>
      <c r="K935" s="362" t="str">
        <f>IF(AND(Buildings!B936="",Buildings!C936&lt;&gt;""),0,IF(Buildings!B936="","N/A",IF(ISNUMBER(Buildings!B936),Buildings!B936,0)))</f>
        <v>N/A</v>
      </c>
    </row>
    <row r="936" spans="2:11">
      <c r="B936" s="32" t="str">
        <f t="shared" si="29"/>
        <v>N/A</v>
      </c>
      <c r="C936" s="32" t="str">
        <f>IF(Buildings!C937="","N/A",Buildings!C937)</f>
        <v>N/A</v>
      </c>
      <c r="D936" s="32" t="str">
        <f>IF(Buildings!D937="","N/A",Buildings!D937)</f>
        <v>N/A</v>
      </c>
      <c r="E936" s="32" t="str">
        <f>IF(Buildings!E937="","N/A",Buildings!E937)</f>
        <v>N/A</v>
      </c>
      <c r="F936" s="32" t="str">
        <f>IF(Buildings!F937="","N/A",Buildings!F937)</f>
        <v>N/A</v>
      </c>
      <c r="G936" s="32" t="str">
        <f>IF(Buildings!G937="","N/A",Buildings!G937)</f>
        <v>N/A</v>
      </c>
      <c r="H936" s="32" t="str">
        <f t="shared" si="28"/>
        <v>N/A</v>
      </c>
      <c r="I936" s="32" t="str">
        <f>IF(Buildings!H937="","N/A",Buildings!H937)</f>
        <v>N/A</v>
      </c>
      <c r="J936" s="32" t="str">
        <f>IF(Buildings!I937="","N/A",Buildings!I937)</f>
        <v>N/A</v>
      </c>
      <c r="K936" s="362" t="str">
        <f>IF(AND(Buildings!B937="",Buildings!C937&lt;&gt;""),0,IF(Buildings!B937="","N/A",IF(ISNUMBER(Buildings!B937),Buildings!B937,0)))</f>
        <v>N/A</v>
      </c>
    </row>
    <row r="937" spans="2:11">
      <c r="B937" s="32" t="str">
        <f t="shared" si="29"/>
        <v>N/A</v>
      </c>
      <c r="C937" s="32" t="str">
        <f>IF(Buildings!C938="","N/A",Buildings!C938)</f>
        <v>N/A</v>
      </c>
      <c r="D937" s="32" t="str">
        <f>IF(Buildings!D938="","N/A",Buildings!D938)</f>
        <v>N/A</v>
      </c>
      <c r="E937" s="32" t="str">
        <f>IF(Buildings!E938="","N/A",Buildings!E938)</f>
        <v>N/A</v>
      </c>
      <c r="F937" s="32" t="str">
        <f>IF(Buildings!F938="","N/A",Buildings!F938)</f>
        <v>N/A</v>
      </c>
      <c r="G937" s="32" t="str">
        <f>IF(Buildings!G938="","N/A",Buildings!G938)</f>
        <v>N/A</v>
      </c>
      <c r="H937" s="32" t="str">
        <f t="shared" si="28"/>
        <v>N/A</v>
      </c>
      <c r="I937" s="32" t="str">
        <f>IF(Buildings!H938="","N/A",Buildings!H938)</f>
        <v>N/A</v>
      </c>
      <c r="J937" s="32" t="str">
        <f>IF(Buildings!I938="","N/A",Buildings!I938)</f>
        <v>N/A</v>
      </c>
      <c r="K937" s="362" t="str">
        <f>IF(AND(Buildings!B938="",Buildings!C938&lt;&gt;""),0,IF(Buildings!B938="","N/A",IF(ISNUMBER(Buildings!B938),Buildings!B938,0)))</f>
        <v>N/A</v>
      </c>
    </row>
    <row r="938" spans="2:11">
      <c r="B938" s="32" t="str">
        <f t="shared" si="29"/>
        <v>N/A</v>
      </c>
      <c r="C938" s="32" t="str">
        <f>IF(Buildings!C939="","N/A",Buildings!C939)</f>
        <v>N/A</v>
      </c>
      <c r="D938" s="32" t="str">
        <f>IF(Buildings!D939="","N/A",Buildings!D939)</f>
        <v>N/A</v>
      </c>
      <c r="E938" s="32" t="str">
        <f>IF(Buildings!E939="","N/A",Buildings!E939)</f>
        <v>N/A</v>
      </c>
      <c r="F938" s="32" t="str">
        <f>IF(Buildings!F939="","N/A",Buildings!F939)</f>
        <v>N/A</v>
      </c>
      <c r="G938" s="32" t="str">
        <f>IF(Buildings!G939="","N/A",Buildings!G939)</f>
        <v>N/A</v>
      </c>
      <c r="H938" s="32" t="str">
        <f t="shared" si="28"/>
        <v>N/A</v>
      </c>
      <c r="I938" s="32" t="str">
        <f>IF(Buildings!H939="","N/A",Buildings!H939)</f>
        <v>N/A</v>
      </c>
      <c r="J938" s="32" t="str">
        <f>IF(Buildings!I939="","N/A",Buildings!I939)</f>
        <v>N/A</v>
      </c>
      <c r="K938" s="362" t="str">
        <f>IF(AND(Buildings!B939="",Buildings!C939&lt;&gt;""),0,IF(Buildings!B939="","N/A",IF(ISNUMBER(Buildings!B939),Buildings!B939,0)))</f>
        <v>N/A</v>
      </c>
    </row>
    <row r="939" spans="2:11">
      <c r="B939" s="32" t="str">
        <f t="shared" si="29"/>
        <v>N/A</v>
      </c>
      <c r="C939" s="32" t="str">
        <f>IF(Buildings!C940="","N/A",Buildings!C940)</f>
        <v>N/A</v>
      </c>
      <c r="D939" s="32" t="str">
        <f>IF(Buildings!D940="","N/A",Buildings!D940)</f>
        <v>N/A</v>
      </c>
      <c r="E939" s="32" t="str">
        <f>IF(Buildings!E940="","N/A",Buildings!E940)</f>
        <v>N/A</v>
      </c>
      <c r="F939" s="32" t="str">
        <f>IF(Buildings!F940="","N/A",Buildings!F940)</f>
        <v>N/A</v>
      </c>
      <c r="G939" s="32" t="str">
        <f>IF(Buildings!G940="","N/A",Buildings!G940)</f>
        <v>N/A</v>
      </c>
      <c r="H939" s="32" t="str">
        <f t="shared" si="28"/>
        <v>N/A</v>
      </c>
      <c r="I939" s="32" t="str">
        <f>IF(Buildings!H940="","N/A",Buildings!H940)</f>
        <v>N/A</v>
      </c>
      <c r="J939" s="32" t="str">
        <f>IF(Buildings!I940="","N/A",Buildings!I940)</f>
        <v>N/A</v>
      </c>
      <c r="K939" s="362" t="str">
        <f>IF(AND(Buildings!B940="",Buildings!C940&lt;&gt;""),0,IF(Buildings!B940="","N/A",IF(ISNUMBER(Buildings!B940),Buildings!B940,0)))</f>
        <v>N/A</v>
      </c>
    </row>
    <row r="940" spans="2:11">
      <c r="B940" s="32" t="str">
        <f t="shared" si="29"/>
        <v>N/A</v>
      </c>
      <c r="C940" s="32" t="str">
        <f>IF(Buildings!C941="","N/A",Buildings!C941)</f>
        <v>N/A</v>
      </c>
      <c r="D940" s="32" t="str">
        <f>IF(Buildings!D941="","N/A",Buildings!D941)</f>
        <v>N/A</v>
      </c>
      <c r="E940" s="32" t="str">
        <f>IF(Buildings!E941="","N/A",Buildings!E941)</f>
        <v>N/A</v>
      </c>
      <c r="F940" s="32" t="str">
        <f>IF(Buildings!F941="","N/A",Buildings!F941)</f>
        <v>N/A</v>
      </c>
      <c r="G940" s="32" t="str">
        <f>IF(Buildings!G941="","N/A",Buildings!G941)</f>
        <v>N/A</v>
      </c>
      <c r="H940" s="32" t="str">
        <f t="shared" si="28"/>
        <v>N/A</v>
      </c>
      <c r="I940" s="32" t="str">
        <f>IF(Buildings!H941="","N/A",Buildings!H941)</f>
        <v>N/A</v>
      </c>
      <c r="J940" s="32" t="str">
        <f>IF(Buildings!I941="","N/A",Buildings!I941)</f>
        <v>N/A</v>
      </c>
      <c r="K940" s="362" t="str">
        <f>IF(AND(Buildings!B941="",Buildings!C941&lt;&gt;""),0,IF(Buildings!B941="","N/A",IF(ISNUMBER(Buildings!B941),Buildings!B941,0)))</f>
        <v>N/A</v>
      </c>
    </row>
    <row r="941" spans="2:11">
      <c r="B941" s="32" t="str">
        <f t="shared" si="29"/>
        <v>N/A</v>
      </c>
      <c r="C941" s="32" t="str">
        <f>IF(Buildings!C942="","N/A",Buildings!C942)</f>
        <v>N/A</v>
      </c>
      <c r="D941" s="32" t="str">
        <f>IF(Buildings!D942="","N/A",Buildings!D942)</f>
        <v>N/A</v>
      </c>
      <c r="E941" s="32" t="str">
        <f>IF(Buildings!E942="","N/A",Buildings!E942)</f>
        <v>N/A</v>
      </c>
      <c r="F941" s="32" t="str">
        <f>IF(Buildings!F942="","N/A",Buildings!F942)</f>
        <v>N/A</v>
      </c>
      <c r="G941" s="32" t="str">
        <f>IF(Buildings!G942="","N/A",Buildings!G942)</f>
        <v>N/A</v>
      </c>
      <c r="H941" s="32" t="str">
        <f t="shared" si="28"/>
        <v>N/A</v>
      </c>
      <c r="I941" s="32" t="str">
        <f>IF(Buildings!H942="","N/A",Buildings!H942)</f>
        <v>N/A</v>
      </c>
      <c r="J941" s="32" t="str">
        <f>IF(Buildings!I942="","N/A",Buildings!I942)</f>
        <v>N/A</v>
      </c>
      <c r="K941" s="362" t="str">
        <f>IF(AND(Buildings!B942="",Buildings!C942&lt;&gt;""),0,IF(Buildings!B942="","N/A",IF(ISNUMBER(Buildings!B942),Buildings!B942,0)))</f>
        <v>N/A</v>
      </c>
    </row>
    <row r="942" spans="2:11">
      <c r="B942" s="32" t="str">
        <f t="shared" si="29"/>
        <v>N/A</v>
      </c>
      <c r="C942" s="32" t="str">
        <f>IF(Buildings!C943="","N/A",Buildings!C943)</f>
        <v>N/A</v>
      </c>
      <c r="D942" s="32" t="str">
        <f>IF(Buildings!D943="","N/A",Buildings!D943)</f>
        <v>N/A</v>
      </c>
      <c r="E942" s="32" t="str">
        <f>IF(Buildings!E943="","N/A",Buildings!E943)</f>
        <v>N/A</v>
      </c>
      <c r="F942" s="32" t="str">
        <f>IF(Buildings!F943="","N/A",Buildings!F943)</f>
        <v>N/A</v>
      </c>
      <c r="G942" s="32" t="str">
        <f>IF(Buildings!G943="","N/A",Buildings!G943)</f>
        <v>N/A</v>
      </c>
      <c r="H942" s="32" t="str">
        <f t="shared" si="28"/>
        <v>N/A</v>
      </c>
      <c r="I942" s="32" t="str">
        <f>IF(Buildings!H943="","N/A",Buildings!H943)</f>
        <v>N/A</v>
      </c>
      <c r="J942" s="32" t="str">
        <f>IF(Buildings!I943="","N/A",Buildings!I943)</f>
        <v>N/A</v>
      </c>
      <c r="K942" s="362" t="str">
        <f>IF(AND(Buildings!B943="",Buildings!C943&lt;&gt;""),0,IF(Buildings!B943="","N/A",IF(ISNUMBER(Buildings!B943),Buildings!B943,0)))</f>
        <v>N/A</v>
      </c>
    </row>
    <row r="943" spans="2:11">
      <c r="B943" s="32" t="str">
        <f t="shared" si="29"/>
        <v>N/A</v>
      </c>
      <c r="C943" s="32" t="str">
        <f>IF(Buildings!C944="","N/A",Buildings!C944)</f>
        <v>N/A</v>
      </c>
      <c r="D943" s="32" t="str">
        <f>IF(Buildings!D944="","N/A",Buildings!D944)</f>
        <v>N/A</v>
      </c>
      <c r="E943" s="32" t="str">
        <f>IF(Buildings!E944="","N/A",Buildings!E944)</f>
        <v>N/A</v>
      </c>
      <c r="F943" s="32" t="str">
        <f>IF(Buildings!F944="","N/A",Buildings!F944)</f>
        <v>N/A</v>
      </c>
      <c r="G943" s="32" t="str">
        <f>IF(Buildings!G944="","N/A",Buildings!G944)</f>
        <v>N/A</v>
      </c>
      <c r="H943" s="32" t="str">
        <f t="shared" si="28"/>
        <v>N/A</v>
      </c>
      <c r="I943" s="32" t="str">
        <f>IF(Buildings!H944="","N/A",Buildings!H944)</f>
        <v>N/A</v>
      </c>
      <c r="J943" s="32" t="str">
        <f>IF(Buildings!I944="","N/A",Buildings!I944)</f>
        <v>N/A</v>
      </c>
      <c r="K943" s="362" t="str">
        <f>IF(AND(Buildings!B944="",Buildings!C944&lt;&gt;""),0,IF(Buildings!B944="","N/A",IF(ISNUMBER(Buildings!B944),Buildings!B944,0)))</f>
        <v>N/A</v>
      </c>
    </row>
    <row r="944" spans="2:11">
      <c r="B944" s="32" t="str">
        <f t="shared" si="29"/>
        <v>N/A</v>
      </c>
      <c r="C944" s="32" t="str">
        <f>IF(Buildings!C945="","N/A",Buildings!C945)</f>
        <v>N/A</v>
      </c>
      <c r="D944" s="32" t="str">
        <f>IF(Buildings!D945="","N/A",Buildings!D945)</f>
        <v>N/A</v>
      </c>
      <c r="E944" s="32" t="str">
        <f>IF(Buildings!E945="","N/A",Buildings!E945)</f>
        <v>N/A</v>
      </c>
      <c r="F944" s="32" t="str">
        <f>IF(Buildings!F945="","N/A",Buildings!F945)</f>
        <v>N/A</v>
      </c>
      <c r="G944" s="32" t="str">
        <f>IF(Buildings!G945="","N/A",Buildings!G945)</f>
        <v>N/A</v>
      </c>
      <c r="H944" s="32" t="str">
        <f t="shared" si="28"/>
        <v>N/A</v>
      </c>
      <c r="I944" s="32" t="str">
        <f>IF(Buildings!H945="","N/A",Buildings!H945)</f>
        <v>N/A</v>
      </c>
      <c r="J944" s="32" t="str">
        <f>IF(Buildings!I945="","N/A",Buildings!I945)</f>
        <v>N/A</v>
      </c>
      <c r="K944" s="362" t="str">
        <f>IF(AND(Buildings!B945="",Buildings!C945&lt;&gt;""),0,IF(Buildings!B945="","N/A",IF(ISNUMBER(Buildings!B945),Buildings!B945,0)))</f>
        <v>N/A</v>
      </c>
    </row>
    <row r="945" spans="2:11">
      <c r="B945" s="32" t="str">
        <f t="shared" si="29"/>
        <v>N/A</v>
      </c>
      <c r="C945" s="32" t="str">
        <f>IF(Buildings!C946="","N/A",Buildings!C946)</f>
        <v>N/A</v>
      </c>
      <c r="D945" s="32" t="str">
        <f>IF(Buildings!D946="","N/A",Buildings!D946)</f>
        <v>N/A</v>
      </c>
      <c r="E945" s="32" t="str">
        <f>IF(Buildings!E946="","N/A",Buildings!E946)</f>
        <v>N/A</v>
      </c>
      <c r="F945" s="32" t="str">
        <f>IF(Buildings!F946="","N/A",Buildings!F946)</f>
        <v>N/A</v>
      </c>
      <c r="G945" s="32" t="str">
        <f>IF(Buildings!G946="","N/A",Buildings!G946)</f>
        <v>N/A</v>
      </c>
      <c r="H945" s="32" t="str">
        <f t="shared" si="28"/>
        <v>N/A</v>
      </c>
      <c r="I945" s="32" t="str">
        <f>IF(Buildings!H946="","N/A",Buildings!H946)</f>
        <v>N/A</v>
      </c>
      <c r="J945" s="32" t="str">
        <f>IF(Buildings!I946="","N/A",Buildings!I946)</f>
        <v>N/A</v>
      </c>
      <c r="K945" s="362" t="str">
        <f>IF(AND(Buildings!B946="",Buildings!C946&lt;&gt;""),0,IF(Buildings!B946="","N/A",IF(ISNUMBER(Buildings!B946),Buildings!B946,0)))</f>
        <v>N/A</v>
      </c>
    </row>
    <row r="946" spans="2:11">
      <c r="B946" s="32" t="str">
        <f t="shared" si="29"/>
        <v>N/A</v>
      </c>
      <c r="C946" s="32" t="str">
        <f>IF(Buildings!C947="","N/A",Buildings!C947)</f>
        <v>N/A</v>
      </c>
      <c r="D946" s="32" t="str">
        <f>IF(Buildings!D947="","N/A",Buildings!D947)</f>
        <v>N/A</v>
      </c>
      <c r="E946" s="32" t="str">
        <f>IF(Buildings!E947="","N/A",Buildings!E947)</f>
        <v>N/A</v>
      </c>
      <c r="F946" s="32" t="str">
        <f>IF(Buildings!F947="","N/A",Buildings!F947)</f>
        <v>N/A</v>
      </c>
      <c r="G946" s="32" t="str">
        <f>IF(Buildings!G947="","N/A",Buildings!G947)</f>
        <v>N/A</v>
      </c>
      <c r="H946" s="32" t="str">
        <f t="shared" si="28"/>
        <v>N/A</v>
      </c>
      <c r="I946" s="32" t="str">
        <f>IF(Buildings!H947="","N/A",Buildings!H947)</f>
        <v>N/A</v>
      </c>
      <c r="J946" s="32" t="str">
        <f>IF(Buildings!I947="","N/A",Buildings!I947)</f>
        <v>N/A</v>
      </c>
      <c r="K946" s="362" t="str">
        <f>IF(AND(Buildings!B947="",Buildings!C947&lt;&gt;""),0,IF(Buildings!B947="","N/A",IF(ISNUMBER(Buildings!B947),Buildings!B947,0)))</f>
        <v>N/A</v>
      </c>
    </row>
    <row r="947" spans="2:11">
      <c r="B947" s="32" t="str">
        <f t="shared" si="29"/>
        <v>N/A</v>
      </c>
      <c r="C947" s="32" t="str">
        <f>IF(Buildings!C948="","N/A",Buildings!C948)</f>
        <v>N/A</v>
      </c>
      <c r="D947" s="32" t="str">
        <f>IF(Buildings!D948="","N/A",Buildings!D948)</f>
        <v>N/A</v>
      </c>
      <c r="E947" s="32" t="str">
        <f>IF(Buildings!E948="","N/A",Buildings!E948)</f>
        <v>N/A</v>
      </c>
      <c r="F947" s="32" t="str">
        <f>IF(Buildings!F948="","N/A",Buildings!F948)</f>
        <v>N/A</v>
      </c>
      <c r="G947" s="32" t="str">
        <f>IF(Buildings!G948="","N/A",Buildings!G948)</f>
        <v>N/A</v>
      </c>
      <c r="H947" s="32" t="str">
        <f t="shared" si="28"/>
        <v>N/A</v>
      </c>
      <c r="I947" s="32" t="str">
        <f>IF(Buildings!H948="","N/A",Buildings!H948)</f>
        <v>N/A</v>
      </c>
      <c r="J947" s="32" t="str">
        <f>IF(Buildings!I948="","N/A",Buildings!I948)</f>
        <v>N/A</v>
      </c>
      <c r="K947" s="362" t="str">
        <f>IF(AND(Buildings!B948="",Buildings!C948&lt;&gt;""),0,IF(Buildings!B948="","N/A",IF(ISNUMBER(Buildings!B948),Buildings!B948,0)))</f>
        <v>N/A</v>
      </c>
    </row>
    <row r="948" spans="2:11">
      <c r="B948" s="32" t="str">
        <f t="shared" si="29"/>
        <v>N/A</v>
      </c>
      <c r="C948" s="32" t="str">
        <f>IF(Buildings!C949="","N/A",Buildings!C949)</f>
        <v>N/A</v>
      </c>
      <c r="D948" s="32" t="str">
        <f>IF(Buildings!D949="","N/A",Buildings!D949)</f>
        <v>N/A</v>
      </c>
      <c r="E948" s="32" t="str">
        <f>IF(Buildings!E949="","N/A",Buildings!E949)</f>
        <v>N/A</v>
      </c>
      <c r="F948" s="32" t="str">
        <f>IF(Buildings!F949="","N/A",Buildings!F949)</f>
        <v>N/A</v>
      </c>
      <c r="G948" s="32" t="str">
        <f>IF(Buildings!G949="","N/A",Buildings!G949)</f>
        <v>N/A</v>
      </c>
      <c r="H948" s="32" t="str">
        <f t="shared" si="28"/>
        <v>N/A</v>
      </c>
      <c r="I948" s="32" t="str">
        <f>IF(Buildings!H949="","N/A",Buildings!H949)</f>
        <v>N/A</v>
      </c>
      <c r="J948" s="32" t="str">
        <f>IF(Buildings!I949="","N/A",Buildings!I949)</f>
        <v>N/A</v>
      </c>
      <c r="K948" s="362" t="str">
        <f>IF(AND(Buildings!B949="",Buildings!C949&lt;&gt;""),0,IF(Buildings!B949="","N/A",IF(ISNUMBER(Buildings!B949),Buildings!B949,0)))</f>
        <v>N/A</v>
      </c>
    </row>
    <row r="949" spans="2:11">
      <c r="B949" s="32" t="str">
        <f t="shared" si="29"/>
        <v>N/A</v>
      </c>
      <c r="C949" s="32" t="str">
        <f>IF(Buildings!C950="","N/A",Buildings!C950)</f>
        <v>N/A</v>
      </c>
      <c r="D949" s="32" t="str">
        <f>IF(Buildings!D950="","N/A",Buildings!D950)</f>
        <v>N/A</v>
      </c>
      <c r="E949" s="32" t="str">
        <f>IF(Buildings!E950="","N/A",Buildings!E950)</f>
        <v>N/A</v>
      </c>
      <c r="F949" s="32" t="str">
        <f>IF(Buildings!F950="","N/A",Buildings!F950)</f>
        <v>N/A</v>
      </c>
      <c r="G949" s="32" t="str">
        <f>IF(Buildings!G950="","N/A",Buildings!G950)</f>
        <v>N/A</v>
      </c>
      <c r="H949" s="32" t="str">
        <f t="shared" si="28"/>
        <v>N/A</v>
      </c>
      <c r="I949" s="32" t="str">
        <f>IF(Buildings!H950="","N/A",Buildings!H950)</f>
        <v>N/A</v>
      </c>
      <c r="J949" s="32" t="str">
        <f>IF(Buildings!I950="","N/A",Buildings!I950)</f>
        <v>N/A</v>
      </c>
      <c r="K949" s="362" t="str">
        <f>IF(AND(Buildings!B950="",Buildings!C950&lt;&gt;""),0,IF(Buildings!B950="","N/A",IF(ISNUMBER(Buildings!B950),Buildings!B950,0)))</f>
        <v>N/A</v>
      </c>
    </row>
    <row r="950" spans="2:11">
      <c r="B950" s="32" t="str">
        <f t="shared" si="29"/>
        <v>N/A</v>
      </c>
      <c r="C950" s="32" t="str">
        <f>IF(Buildings!C951="","N/A",Buildings!C951)</f>
        <v>N/A</v>
      </c>
      <c r="D950" s="32" t="str">
        <f>IF(Buildings!D951="","N/A",Buildings!D951)</f>
        <v>N/A</v>
      </c>
      <c r="E950" s="32" t="str">
        <f>IF(Buildings!E951="","N/A",Buildings!E951)</f>
        <v>N/A</v>
      </c>
      <c r="F950" s="32" t="str">
        <f>IF(Buildings!F951="","N/A",Buildings!F951)</f>
        <v>N/A</v>
      </c>
      <c r="G950" s="32" t="str">
        <f>IF(Buildings!G951="","N/A",Buildings!G951)</f>
        <v>N/A</v>
      </c>
      <c r="H950" s="32" t="str">
        <f t="shared" si="28"/>
        <v>N/A</v>
      </c>
      <c r="I950" s="32" t="str">
        <f>IF(Buildings!H951="","N/A",Buildings!H951)</f>
        <v>N/A</v>
      </c>
      <c r="J950" s="32" t="str">
        <f>IF(Buildings!I951="","N/A",Buildings!I951)</f>
        <v>N/A</v>
      </c>
      <c r="K950" s="362" t="str">
        <f>IF(AND(Buildings!B951="",Buildings!C951&lt;&gt;""),0,IF(Buildings!B951="","N/A",IF(ISNUMBER(Buildings!B951),Buildings!B951,0)))</f>
        <v>N/A</v>
      </c>
    </row>
    <row r="951" spans="2:11">
      <c r="B951" s="32" t="str">
        <f t="shared" si="29"/>
        <v>N/A</v>
      </c>
      <c r="C951" s="32" t="str">
        <f>IF(Buildings!C952="","N/A",Buildings!C952)</f>
        <v>N/A</v>
      </c>
      <c r="D951" s="32" t="str">
        <f>IF(Buildings!D952="","N/A",Buildings!D952)</f>
        <v>N/A</v>
      </c>
      <c r="E951" s="32" t="str">
        <f>IF(Buildings!E952="","N/A",Buildings!E952)</f>
        <v>N/A</v>
      </c>
      <c r="F951" s="32" t="str">
        <f>IF(Buildings!F952="","N/A",Buildings!F952)</f>
        <v>N/A</v>
      </c>
      <c r="G951" s="32" t="str">
        <f>IF(Buildings!G952="","N/A",Buildings!G952)</f>
        <v>N/A</v>
      </c>
      <c r="H951" s="32" t="str">
        <f t="shared" si="28"/>
        <v>N/A</v>
      </c>
      <c r="I951" s="32" t="str">
        <f>IF(Buildings!H952="","N/A",Buildings!H952)</f>
        <v>N/A</v>
      </c>
      <c r="J951" s="32" t="str">
        <f>IF(Buildings!I952="","N/A",Buildings!I952)</f>
        <v>N/A</v>
      </c>
      <c r="K951" s="362" t="str">
        <f>IF(AND(Buildings!B952="",Buildings!C952&lt;&gt;""),0,IF(Buildings!B952="","N/A",IF(ISNUMBER(Buildings!B952),Buildings!B952,0)))</f>
        <v>N/A</v>
      </c>
    </row>
    <row r="952" spans="2:11">
      <c r="B952" s="32" t="str">
        <f t="shared" si="29"/>
        <v>N/A</v>
      </c>
      <c r="C952" s="32" t="str">
        <f>IF(Buildings!C953="","N/A",Buildings!C953)</f>
        <v>N/A</v>
      </c>
      <c r="D952" s="32" t="str">
        <f>IF(Buildings!D953="","N/A",Buildings!D953)</f>
        <v>N/A</v>
      </c>
      <c r="E952" s="32" t="str">
        <f>IF(Buildings!E953="","N/A",Buildings!E953)</f>
        <v>N/A</v>
      </c>
      <c r="F952" s="32" t="str">
        <f>IF(Buildings!F953="","N/A",Buildings!F953)</f>
        <v>N/A</v>
      </c>
      <c r="G952" s="32" t="str">
        <f>IF(Buildings!G953="","N/A",Buildings!G953)</f>
        <v>N/A</v>
      </c>
      <c r="H952" s="32" t="str">
        <f t="shared" si="28"/>
        <v>N/A</v>
      </c>
      <c r="I952" s="32" t="str">
        <f>IF(Buildings!H953="","N/A",Buildings!H953)</f>
        <v>N/A</v>
      </c>
      <c r="J952" s="32" t="str">
        <f>IF(Buildings!I953="","N/A",Buildings!I953)</f>
        <v>N/A</v>
      </c>
      <c r="K952" s="362" t="str">
        <f>IF(AND(Buildings!B953="",Buildings!C953&lt;&gt;""),0,IF(Buildings!B953="","N/A",IF(ISNUMBER(Buildings!B953),Buildings!B953,0)))</f>
        <v>N/A</v>
      </c>
    </row>
    <row r="953" spans="2:11">
      <c r="B953" s="32" t="str">
        <f t="shared" si="29"/>
        <v>N/A</v>
      </c>
      <c r="C953" s="32" t="str">
        <f>IF(Buildings!C954="","N/A",Buildings!C954)</f>
        <v>N/A</v>
      </c>
      <c r="D953" s="32" t="str">
        <f>IF(Buildings!D954="","N/A",Buildings!D954)</f>
        <v>N/A</v>
      </c>
      <c r="E953" s="32" t="str">
        <f>IF(Buildings!E954="","N/A",Buildings!E954)</f>
        <v>N/A</v>
      </c>
      <c r="F953" s="32" t="str">
        <f>IF(Buildings!F954="","N/A",Buildings!F954)</f>
        <v>N/A</v>
      </c>
      <c r="G953" s="32" t="str">
        <f>IF(Buildings!G954="","N/A",Buildings!G954)</f>
        <v>N/A</v>
      </c>
      <c r="H953" s="32" t="str">
        <f t="shared" si="28"/>
        <v>N/A</v>
      </c>
      <c r="I953" s="32" t="str">
        <f>IF(Buildings!H954="","N/A",Buildings!H954)</f>
        <v>N/A</v>
      </c>
      <c r="J953" s="32" t="str">
        <f>IF(Buildings!I954="","N/A",Buildings!I954)</f>
        <v>N/A</v>
      </c>
      <c r="K953" s="362" t="str">
        <f>IF(AND(Buildings!B954="",Buildings!C954&lt;&gt;""),0,IF(Buildings!B954="","N/A",IF(ISNUMBER(Buildings!B954),Buildings!B954,0)))</f>
        <v>N/A</v>
      </c>
    </row>
    <row r="954" spans="2:11">
      <c r="B954" s="32" t="str">
        <f t="shared" si="29"/>
        <v>N/A</v>
      </c>
      <c r="C954" s="32" t="str">
        <f>IF(Buildings!C955="","N/A",Buildings!C955)</f>
        <v>N/A</v>
      </c>
      <c r="D954" s="32" t="str">
        <f>IF(Buildings!D955="","N/A",Buildings!D955)</f>
        <v>N/A</v>
      </c>
      <c r="E954" s="32" t="str">
        <f>IF(Buildings!E955="","N/A",Buildings!E955)</f>
        <v>N/A</v>
      </c>
      <c r="F954" s="32" t="str">
        <f>IF(Buildings!F955="","N/A",Buildings!F955)</f>
        <v>N/A</v>
      </c>
      <c r="G954" s="32" t="str">
        <f>IF(Buildings!G955="","N/A",Buildings!G955)</f>
        <v>N/A</v>
      </c>
      <c r="H954" s="32" t="str">
        <f t="shared" si="28"/>
        <v>N/A</v>
      </c>
      <c r="I954" s="32" t="str">
        <f>IF(Buildings!H955="","N/A",Buildings!H955)</f>
        <v>N/A</v>
      </c>
      <c r="J954" s="32" t="str">
        <f>IF(Buildings!I955="","N/A",Buildings!I955)</f>
        <v>N/A</v>
      </c>
      <c r="K954" s="362" t="str">
        <f>IF(AND(Buildings!B955="",Buildings!C955&lt;&gt;""),0,IF(Buildings!B955="","N/A",IF(ISNUMBER(Buildings!B955),Buildings!B955,0)))</f>
        <v>N/A</v>
      </c>
    </row>
    <row r="955" spans="2:11">
      <c r="B955" s="32" t="str">
        <f t="shared" si="29"/>
        <v>N/A</v>
      </c>
      <c r="C955" s="32" t="str">
        <f>IF(Buildings!C956="","N/A",Buildings!C956)</f>
        <v>N/A</v>
      </c>
      <c r="D955" s="32" t="str">
        <f>IF(Buildings!D956="","N/A",Buildings!D956)</f>
        <v>N/A</v>
      </c>
      <c r="E955" s="32" t="str">
        <f>IF(Buildings!E956="","N/A",Buildings!E956)</f>
        <v>N/A</v>
      </c>
      <c r="F955" s="32" t="str">
        <f>IF(Buildings!F956="","N/A",Buildings!F956)</f>
        <v>N/A</v>
      </c>
      <c r="G955" s="32" t="str">
        <f>IF(Buildings!G956="","N/A",Buildings!G956)</f>
        <v>N/A</v>
      </c>
      <c r="H955" s="32" t="str">
        <f t="shared" si="28"/>
        <v>N/A</v>
      </c>
      <c r="I955" s="32" t="str">
        <f>IF(Buildings!H956="","N/A",Buildings!H956)</f>
        <v>N/A</v>
      </c>
      <c r="J955" s="32" t="str">
        <f>IF(Buildings!I956="","N/A",Buildings!I956)</f>
        <v>N/A</v>
      </c>
      <c r="K955" s="362" t="str">
        <f>IF(AND(Buildings!B956="",Buildings!C956&lt;&gt;""),0,IF(Buildings!B956="","N/A",IF(ISNUMBER(Buildings!B956),Buildings!B956,0)))</f>
        <v>N/A</v>
      </c>
    </row>
    <row r="956" spans="2:11">
      <c r="B956" s="32" t="str">
        <f t="shared" si="29"/>
        <v>N/A</v>
      </c>
      <c r="C956" s="32" t="str">
        <f>IF(Buildings!C957="","N/A",Buildings!C957)</f>
        <v>N/A</v>
      </c>
      <c r="D956" s="32" t="str">
        <f>IF(Buildings!D957="","N/A",Buildings!D957)</f>
        <v>N/A</v>
      </c>
      <c r="E956" s="32" t="str">
        <f>IF(Buildings!E957="","N/A",Buildings!E957)</f>
        <v>N/A</v>
      </c>
      <c r="F956" s="32" t="str">
        <f>IF(Buildings!F957="","N/A",Buildings!F957)</f>
        <v>N/A</v>
      </c>
      <c r="G956" s="32" t="str">
        <f>IF(Buildings!G957="","N/A",Buildings!G957)</f>
        <v>N/A</v>
      </c>
      <c r="H956" s="32" t="str">
        <f t="shared" si="28"/>
        <v>N/A</v>
      </c>
      <c r="I956" s="32" t="str">
        <f>IF(Buildings!H957="","N/A",Buildings!H957)</f>
        <v>N/A</v>
      </c>
      <c r="J956" s="32" t="str">
        <f>IF(Buildings!I957="","N/A",Buildings!I957)</f>
        <v>N/A</v>
      </c>
      <c r="K956" s="362" t="str">
        <f>IF(AND(Buildings!B957="",Buildings!C957&lt;&gt;""),0,IF(Buildings!B957="","N/A",IF(ISNUMBER(Buildings!B957),Buildings!B957,0)))</f>
        <v>N/A</v>
      </c>
    </row>
    <row r="957" spans="2:11">
      <c r="B957" s="32" t="str">
        <f t="shared" si="29"/>
        <v>N/A</v>
      </c>
      <c r="C957" s="32" t="str">
        <f>IF(Buildings!C958="","N/A",Buildings!C958)</f>
        <v>N/A</v>
      </c>
      <c r="D957" s="32" t="str">
        <f>IF(Buildings!D958="","N/A",Buildings!D958)</f>
        <v>N/A</v>
      </c>
      <c r="E957" s="32" t="str">
        <f>IF(Buildings!E958="","N/A",Buildings!E958)</f>
        <v>N/A</v>
      </c>
      <c r="F957" s="32" t="str">
        <f>IF(Buildings!F958="","N/A",Buildings!F958)</f>
        <v>N/A</v>
      </c>
      <c r="G957" s="32" t="str">
        <f>IF(Buildings!G958="","N/A",Buildings!G958)</f>
        <v>N/A</v>
      </c>
      <c r="H957" s="32" t="str">
        <f t="shared" si="28"/>
        <v>N/A</v>
      </c>
      <c r="I957" s="32" t="str">
        <f>IF(Buildings!H958="","N/A",Buildings!H958)</f>
        <v>N/A</v>
      </c>
      <c r="J957" s="32" t="str">
        <f>IF(Buildings!I958="","N/A",Buildings!I958)</f>
        <v>N/A</v>
      </c>
      <c r="K957" s="362" t="str">
        <f>IF(AND(Buildings!B958="",Buildings!C958&lt;&gt;""),0,IF(Buildings!B958="","N/A",IF(ISNUMBER(Buildings!B958),Buildings!B958,0)))</f>
        <v>N/A</v>
      </c>
    </row>
    <row r="958" spans="2:11">
      <c r="B958" s="32" t="str">
        <f t="shared" si="29"/>
        <v>N/A</v>
      </c>
      <c r="C958" s="32" t="str">
        <f>IF(Buildings!C959="","N/A",Buildings!C959)</f>
        <v>N/A</v>
      </c>
      <c r="D958" s="32" t="str">
        <f>IF(Buildings!D959="","N/A",Buildings!D959)</f>
        <v>N/A</v>
      </c>
      <c r="E958" s="32" t="str">
        <f>IF(Buildings!E959="","N/A",Buildings!E959)</f>
        <v>N/A</v>
      </c>
      <c r="F958" s="32" t="str">
        <f>IF(Buildings!F959="","N/A",Buildings!F959)</f>
        <v>N/A</v>
      </c>
      <c r="G958" s="32" t="str">
        <f>IF(Buildings!G959="","N/A",Buildings!G959)</f>
        <v>N/A</v>
      </c>
      <c r="H958" s="32" t="str">
        <f t="shared" si="28"/>
        <v>N/A</v>
      </c>
      <c r="I958" s="32" t="str">
        <f>IF(Buildings!H959="","N/A",Buildings!H959)</f>
        <v>N/A</v>
      </c>
      <c r="J958" s="32" t="str">
        <f>IF(Buildings!I959="","N/A",Buildings!I959)</f>
        <v>N/A</v>
      </c>
      <c r="K958" s="362" t="str">
        <f>IF(AND(Buildings!B959="",Buildings!C959&lt;&gt;""),0,IF(Buildings!B959="","N/A",IF(ISNUMBER(Buildings!B959),Buildings!B959,0)))</f>
        <v>N/A</v>
      </c>
    </row>
    <row r="959" spans="2:11">
      <c r="B959" s="32" t="str">
        <f t="shared" si="29"/>
        <v>N/A</v>
      </c>
      <c r="C959" s="32" t="str">
        <f>IF(Buildings!C960="","N/A",Buildings!C960)</f>
        <v>N/A</v>
      </c>
      <c r="D959" s="32" t="str">
        <f>IF(Buildings!D960="","N/A",Buildings!D960)</f>
        <v>N/A</v>
      </c>
      <c r="E959" s="32" t="str">
        <f>IF(Buildings!E960="","N/A",Buildings!E960)</f>
        <v>N/A</v>
      </c>
      <c r="F959" s="32" t="str">
        <f>IF(Buildings!F960="","N/A",Buildings!F960)</f>
        <v>N/A</v>
      </c>
      <c r="G959" s="32" t="str">
        <f>IF(Buildings!G960="","N/A",Buildings!G960)</f>
        <v>N/A</v>
      </c>
      <c r="H959" s="32" t="str">
        <f t="shared" si="28"/>
        <v>N/A</v>
      </c>
      <c r="I959" s="32" t="str">
        <f>IF(Buildings!H960="","N/A",Buildings!H960)</f>
        <v>N/A</v>
      </c>
      <c r="J959" s="32" t="str">
        <f>IF(Buildings!I960="","N/A",Buildings!I960)</f>
        <v>N/A</v>
      </c>
      <c r="K959" s="362" t="str">
        <f>IF(AND(Buildings!B960="",Buildings!C960&lt;&gt;""),0,IF(Buildings!B960="","N/A",IF(ISNUMBER(Buildings!B960),Buildings!B960,0)))</f>
        <v>N/A</v>
      </c>
    </row>
    <row r="960" spans="2:11">
      <c r="B960" s="32" t="str">
        <f t="shared" si="29"/>
        <v>N/A</v>
      </c>
      <c r="C960" s="32" t="str">
        <f>IF(Buildings!C961="","N/A",Buildings!C961)</f>
        <v>N/A</v>
      </c>
      <c r="D960" s="32" t="str">
        <f>IF(Buildings!D961="","N/A",Buildings!D961)</f>
        <v>N/A</v>
      </c>
      <c r="E960" s="32" t="str">
        <f>IF(Buildings!E961="","N/A",Buildings!E961)</f>
        <v>N/A</v>
      </c>
      <c r="F960" s="32" t="str">
        <f>IF(Buildings!F961="","N/A",Buildings!F961)</f>
        <v>N/A</v>
      </c>
      <c r="G960" s="32" t="str">
        <f>IF(Buildings!G961="","N/A",Buildings!G961)</f>
        <v>N/A</v>
      </c>
      <c r="H960" s="32" t="str">
        <f t="shared" si="28"/>
        <v>N/A</v>
      </c>
      <c r="I960" s="32" t="str">
        <f>IF(Buildings!H961="","N/A",Buildings!H961)</f>
        <v>N/A</v>
      </c>
      <c r="J960" s="32" t="str">
        <f>IF(Buildings!I961="","N/A",Buildings!I961)</f>
        <v>N/A</v>
      </c>
      <c r="K960" s="362" t="str">
        <f>IF(AND(Buildings!B961="",Buildings!C961&lt;&gt;""),0,IF(Buildings!B961="","N/A",IF(ISNUMBER(Buildings!B961),Buildings!B961,0)))</f>
        <v>N/A</v>
      </c>
    </row>
    <row r="961" spans="2:11">
      <c r="B961" s="32" t="str">
        <f t="shared" si="29"/>
        <v>N/A</v>
      </c>
      <c r="C961" s="32" t="str">
        <f>IF(Buildings!C962="","N/A",Buildings!C962)</f>
        <v>N/A</v>
      </c>
      <c r="D961" s="32" t="str">
        <f>IF(Buildings!D962="","N/A",Buildings!D962)</f>
        <v>N/A</v>
      </c>
      <c r="E961" s="32" t="str">
        <f>IF(Buildings!E962="","N/A",Buildings!E962)</f>
        <v>N/A</v>
      </c>
      <c r="F961" s="32" t="str">
        <f>IF(Buildings!F962="","N/A",Buildings!F962)</f>
        <v>N/A</v>
      </c>
      <c r="G961" s="32" t="str">
        <f>IF(Buildings!G962="","N/A",Buildings!G962)</f>
        <v>N/A</v>
      </c>
      <c r="H961" s="32" t="str">
        <f t="shared" si="28"/>
        <v>N/A</v>
      </c>
      <c r="I961" s="32" t="str">
        <f>IF(Buildings!H962="","N/A",Buildings!H962)</f>
        <v>N/A</v>
      </c>
      <c r="J961" s="32" t="str">
        <f>IF(Buildings!I962="","N/A",Buildings!I962)</f>
        <v>N/A</v>
      </c>
      <c r="K961" s="362" t="str">
        <f>IF(AND(Buildings!B962="",Buildings!C962&lt;&gt;""),0,IF(Buildings!B962="","N/A",IF(ISNUMBER(Buildings!B962),Buildings!B962,0)))</f>
        <v>N/A</v>
      </c>
    </row>
    <row r="962" spans="2:11">
      <c r="B962" s="32" t="str">
        <f t="shared" si="29"/>
        <v>N/A</v>
      </c>
      <c r="C962" s="32" t="str">
        <f>IF(Buildings!C963="","N/A",Buildings!C963)</f>
        <v>N/A</v>
      </c>
      <c r="D962" s="32" t="str">
        <f>IF(Buildings!D963="","N/A",Buildings!D963)</f>
        <v>N/A</v>
      </c>
      <c r="E962" s="32" t="str">
        <f>IF(Buildings!E963="","N/A",Buildings!E963)</f>
        <v>N/A</v>
      </c>
      <c r="F962" s="32" t="str">
        <f>IF(Buildings!F963="","N/A",Buildings!F963)</f>
        <v>N/A</v>
      </c>
      <c r="G962" s="32" t="str">
        <f>IF(Buildings!G963="","N/A",Buildings!G963)</f>
        <v>N/A</v>
      </c>
      <c r="H962" s="32" t="str">
        <f t="shared" ref="H962:H1025" si="30">IF(B962="N/A","N/A",UPPER(TRIM(ProbuildName)))</f>
        <v>N/A</v>
      </c>
      <c r="I962" s="32" t="str">
        <f>IF(Buildings!H963="","N/A",Buildings!H963)</f>
        <v>N/A</v>
      </c>
      <c r="J962" s="32" t="str">
        <f>IF(Buildings!I963="","N/A",Buildings!I963)</f>
        <v>N/A</v>
      </c>
      <c r="K962" s="362" t="str">
        <f>IF(AND(Buildings!B963="",Buildings!C963&lt;&gt;""),0,IF(Buildings!B963="","N/A",IF(ISNUMBER(Buildings!B963),Buildings!B963,0)))</f>
        <v>N/A</v>
      </c>
    </row>
    <row r="963" spans="2:11">
      <c r="B963" s="32" t="str">
        <f t="shared" ref="B963:B1026" si="31">IF(K963="N/A","N/A","")</f>
        <v>N/A</v>
      </c>
      <c r="C963" s="32" t="str">
        <f>IF(Buildings!C964="","N/A",Buildings!C964)</f>
        <v>N/A</v>
      </c>
      <c r="D963" s="32" t="str">
        <f>IF(Buildings!D964="","N/A",Buildings!D964)</f>
        <v>N/A</v>
      </c>
      <c r="E963" s="32" t="str">
        <f>IF(Buildings!E964="","N/A",Buildings!E964)</f>
        <v>N/A</v>
      </c>
      <c r="F963" s="32" t="str">
        <f>IF(Buildings!F964="","N/A",Buildings!F964)</f>
        <v>N/A</v>
      </c>
      <c r="G963" s="32" t="str">
        <f>IF(Buildings!G964="","N/A",Buildings!G964)</f>
        <v>N/A</v>
      </c>
      <c r="H963" s="32" t="str">
        <f t="shared" si="30"/>
        <v>N/A</v>
      </c>
      <c r="I963" s="32" t="str">
        <f>IF(Buildings!H964="","N/A",Buildings!H964)</f>
        <v>N/A</v>
      </c>
      <c r="J963" s="32" t="str">
        <f>IF(Buildings!I964="","N/A",Buildings!I964)</f>
        <v>N/A</v>
      </c>
      <c r="K963" s="362" t="str">
        <f>IF(AND(Buildings!B964="",Buildings!C964&lt;&gt;""),0,IF(Buildings!B964="","N/A",IF(ISNUMBER(Buildings!B964),Buildings!B964,0)))</f>
        <v>N/A</v>
      </c>
    </row>
    <row r="964" spans="2:11">
      <c r="B964" s="32" t="str">
        <f t="shared" si="31"/>
        <v>N/A</v>
      </c>
      <c r="C964" s="32" t="str">
        <f>IF(Buildings!C965="","N/A",Buildings!C965)</f>
        <v>N/A</v>
      </c>
      <c r="D964" s="32" t="str">
        <f>IF(Buildings!D965="","N/A",Buildings!D965)</f>
        <v>N/A</v>
      </c>
      <c r="E964" s="32" t="str">
        <f>IF(Buildings!E965="","N/A",Buildings!E965)</f>
        <v>N/A</v>
      </c>
      <c r="F964" s="32" t="str">
        <f>IF(Buildings!F965="","N/A",Buildings!F965)</f>
        <v>N/A</v>
      </c>
      <c r="G964" s="32" t="str">
        <f>IF(Buildings!G965="","N/A",Buildings!G965)</f>
        <v>N/A</v>
      </c>
      <c r="H964" s="32" t="str">
        <f t="shared" si="30"/>
        <v>N/A</v>
      </c>
      <c r="I964" s="32" t="str">
        <f>IF(Buildings!H965="","N/A",Buildings!H965)</f>
        <v>N/A</v>
      </c>
      <c r="J964" s="32" t="str">
        <f>IF(Buildings!I965="","N/A",Buildings!I965)</f>
        <v>N/A</v>
      </c>
      <c r="K964" s="362" t="str">
        <f>IF(AND(Buildings!B965="",Buildings!C965&lt;&gt;""),0,IF(Buildings!B965="","N/A",IF(ISNUMBER(Buildings!B965),Buildings!B965,0)))</f>
        <v>N/A</v>
      </c>
    </row>
    <row r="965" spans="2:11">
      <c r="B965" s="32" t="str">
        <f t="shared" si="31"/>
        <v>N/A</v>
      </c>
      <c r="C965" s="32" t="str">
        <f>IF(Buildings!C966="","N/A",Buildings!C966)</f>
        <v>N/A</v>
      </c>
      <c r="D965" s="32" t="str">
        <f>IF(Buildings!D966="","N/A",Buildings!D966)</f>
        <v>N/A</v>
      </c>
      <c r="E965" s="32" t="str">
        <f>IF(Buildings!E966="","N/A",Buildings!E966)</f>
        <v>N/A</v>
      </c>
      <c r="F965" s="32" t="str">
        <f>IF(Buildings!F966="","N/A",Buildings!F966)</f>
        <v>N/A</v>
      </c>
      <c r="G965" s="32" t="str">
        <f>IF(Buildings!G966="","N/A",Buildings!G966)</f>
        <v>N/A</v>
      </c>
      <c r="H965" s="32" t="str">
        <f t="shared" si="30"/>
        <v>N/A</v>
      </c>
      <c r="I965" s="32" t="str">
        <f>IF(Buildings!H966="","N/A",Buildings!H966)</f>
        <v>N/A</v>
      </c>
      <c r="J965" s="32" t="str">
        <f>IF(Buildings!I966="","N/A",Buildings!I966)</f>
        <v>N/A</v>
      </c>
      <c r="K965" s="362" t="str">
        <f>IF(AND(Buildings!B966="",Buildings!C966&lt;&gt;""),0,IF(Buildings!B966="","N/A",IF(ISNUMBER(Buildings!B966),Buildings!B966,0)))</f>
        <v>N/A</v>
      </c>
    </row>
    <row r="966" spans="2:11">
      <c r="B966" s="32" t="str">
        <f t="shared" si="31"/>
        <v>N/A</v>
      </c>
      <c r="C966" s="32" t="str">
        <f>IF(Buildings!C967="","N/A",Buildings!C967)</f>
        <v>N/A</v>
      </c>
      <c r="D966" s="32" t="str">
        <f>IF(Buildings!D967="","N/A",Buildings!D967)</f>
        <v>N/A</v>
      </c>
      <c r="E966" s="32" t="str">
        <f>IF(Buildings!E967="","N/A",Buildings!E967)</f>
        <v>N/A</v>
      </c>
      <c r="F966" s="32" t="str">
        <f>IF(Buildings!F967="","N/A",Buildings!F967)</f>
        <v>N/A</v>
      </c>
      <c r="G966" s="32" t="str">
        <f>IF(Buildings!G967="","N/A",Buildings!G967)</f>
        <v>N/A</v>
      </c>
      <c r="H966" s="32" t="str">
        <f t="shared" si="30"/>
        <v>N/A</v>
      </c>
      <c r="I966" s="32" t="str">
        <f>IF(Buildings!H967="","N/A",Buildings!H967)</f>
        <v>N/A</v>
      </c>
      <c r="J966" s="32" t="str">
        <f>IF(Buildings!I967="","N/A",Buildings!I967)</f>
        <v>N/A</v>
      </c>
      <c r="K966" s="362" t="str">
        <f>IF(AND(Buildings!B967="",Buildings!C967&lt;&gt;""),0,IF(Buildings!B967="","N/A",IF(ISNUMBER(Buildings!B967),Buildings!B967,0)))</f>
        <v>N/A</v>
      </c>
    </row>
    <row r="967" spans="2:11">
      <c r="B967" s="32" t="str">
        <f t="shared" si="31"/>
        <v>N/A</v>
      </c>
      <c r="C967" s="32" t="str">
        <f>IF(Buildings!C968="","N/A",Buildings!C968)</f>
        <v>N/A</v>
      </c>
      <c r="D967" s="32" t="str">
        <f>IF(Buildings!D968="","N/A",Buildings!D968)</f>
        <v>N/A</v>
      </c>
      <c r="E967" s="32" t="str">
        <f>IF(Buildings!E968="","N/A",Buildings!E968)</f>
        <v>N/A</v>
      </c>
      <c r="F967" s="32" t="str">
        <f>IF(Buildings!F968="","N/A",Buildings!F968)</f>
        <v>N/A</v>
      </c>
      <c r="G967" s="32" t="str">
        <f>IF(Buildings!G968="","N/A",Buildings!G968)</f>
        <v>N/A</v>
      </c>
      <c r="H967" s="32" t="str">
        <f t="shared" si="30"/>
        <v>N/A</v>
      </c>
      <c r="I967" s="32" t="str">
        <f>IF(Buildings!H968="","N/A",Buildings!H968)</f>
        <v>N/A</v>
      </c>
      <c r="J967" s="32" t="str">
        <f>IF(Buildings!I968="","N/A",Buildings!I968)</f>
        <v>N/A</v>
      </c>
      <c r="K967" s="362" t="str">
        <f>IF(AND(Buildings!B968="",Buildings!C968&lt;&gt;""),0,IF(Buildings!B968="","N/A",IF(ISNUMBER(Buildings!B968),Buildings!B968,0)))</f>
        <v>N/A</v>
      </c>
    </row>
    <row r="968" spans="2:11">
      <c r="B968" s="32" t="str">
        <f t="shared" si="31"/>
        <v>N/A</v>
      </c>
      <c r="C968" s="32" t="str">
        <f>IF(Buildings!C969="","N/A",Buildings!C969)</f>
        <v>N/A</v>
      </c>
      <c r="D968" s="32" t="str">
        <f>IF(Buildings!D969="","N/A",Buildings!D969)</f>
        <v>N/A</v>
      </c>
      <c r="E968" s="32" t="str">
        <f>IF(Buildings!E969="","N/A",Buildings!E969)</f>
        <v>N/A</v>
      </c>
      <c r="F968" s="32" t="str">
        <f>IF(Buildings!F969="","N/A",Buildings!F969)</f>
        <v>N/A</v>
      </c>
      <c r="G968" s="32" t="str">
        <f>IF(Buildings!G969="","N/A",Buildings!G969)</f>
        <v>N/A</v>
      </c>
      <c r="H968" s="32" t="str">
        <f t="shared" si="30"/>
        <v>N/A</v>
      </c>
      <c r="I968" s="32" t="str">
        <f>IF(Buildings!H969="","N/A",Buildings!H969)</f>
        <v>N/A</v>
      </c>
      <c r="J968" s="32" t="str">
        <f>IF(Buildings!I969="","N/A",Buildings!I969)</f>
        <v>N/A</v>
      </c>
      <c r="K968" s="362" t="str">
        <f>IF(AND(Buildings!B969="",Buildings!C969&lt;&gt;""),0,IF(Buildings!B969="","N/A",IF(ISNUMBER(Buildings!B969),Buildings!B969,0)))</f>
        <v>N/A</v>
      </c>
    </row>
    <row r="969" spans="2:11">
      <c r="B969" s="32" t="str">
        <f t="shared" si="31"/>
        <v>N/A</v>
      </c>
      <c r="C969" s="32" t="str">
        <f>IF(Buildings!C970="","N/A",Buildings!C970)</f>
        <v>N/A</v>
      </c>
      <c r="D969" s="32" t="str">
        <f>IF(Buildings!D970="","N/A",Buildings!D970)</f>
        <v>N/A</v>
      </c>
      <c r="E969" s="32" t="str">
        <f>IF(Buildings!E970="","N/A",Buildings!E970)</f>
        <v>N/A</v>
      </c>
      <c r="F969" s="32" t="str">
        <f>IF(Buildings!F970="","N/A",Buildings!F970)</f>
        <v>N/A</v>
      </c>
      <c r="G969" s="32" t="str">
        <f>IF(Buildings!G970="","N/A",Buildings!G970)</f>
        <v>N/A</v>
      </c>
      <c r="H969" s="32" t="str">
        <f t="shared" si="30"/>
        <v>N/A</v>
      </c>
      <c r="I969" s="32" t="str">
        <f>IF(Buildings!H970="","N/A",Buildings!H970)</f>
        <v>N/A</v>
      </c>
      <c r="J969" s="32" t="str">
        <f>IF(Buildings!I970="","N/A",Buildings!I970)</f>
        <v>N/A</v>
      </c>
      <c r="K969" s="362" t="str">
        <f>IF(AND(Buildings!B970="",Buildings!C970&lt;&gt;""),0,IF(Buildings!B970="","N/A",IF(ISNUMBER(Buildings!B970),Buildings!B970,0)))</f>
        <v>N/A</v>
      </c>
    </row>
    <row r="970" spans="2:11">
      <c r="B970" s="32" t="str">
        <f t="shared" si="31"/>
        <v>N/A</v>
      </c>
      <c r="C970" s="32" t="str">
        <f>IF(Buildings!C971="","N/A",Buildings!C971)</f>
        <v>N/A</v>
      </c>
      <c r="D970" s="32" t="str">
        <f>IF(Buildings!D971="","N/A",Buildings!D971)</f>
        <v>N/A</v>
      </c>
      <c r="E970" s="32" t="str">
        <f>IF(Buildings!E971="","N/A",Buildings!E971)</f>
        <v>N/A</v>
      </c>
      <c r="F970" s="32" t="str">
        <f>IF(Buildings!F971="","N/A",Buildings!F971)</f>
        <v>N/A</v>
      </c>
      <c r="G970" s="32" t="str">
        <f>IF(Buildings!G971="","N/A",Buildings!G971)</f>
        <v>N/A</v>
      </c>
      <c r="H970" s="32" t="str">
        <f t="shared" si="30"/>
        <v>N/A</v>
      </c>
      <c r="I970" s="32" t="str">
        <f>IF(Buildings!H971="","N/A",Buildings!H971)</f>
        <v>N/A</v>
      </c>
      <c r="J970" s="32" t="str">
        <f>IF(Buildings!I971="","N/A",Buildings!I971)</f>
        <v>N/A</v>
      </c>
      <c r="K970" s="362" t="str">
        <f>IF(AND(Buildings!B971="",Buildings!C971&lt;&gt;""),0,IF(Buildings!B971="","N/A",IF(ISNUMBER(Buildings!B971),Buildings!B971,0)))</f>
        <v>N/A</v>
      </c>
    </row>
    <row r="971" spans="2:11">
      <c r="B971" s="32" t="str">
        <f t="shared" si="31"/>
        <v>N/A</v>
      </c>
      <c r="C971" s="32" t="str">
        <f>IF(Buildings!C972="","N/A",Buildings!C972)</f>
        <v>N/A</v>
      </c>
      <c r="D971" s="32" t="str">
        <f>IF(Buildings!D972="","N/A",Buildings!D972)</f>
        <v>N/A</v>
      </c>
      <c r="E971" s="32" t="str">
        <f>IF(Buildings!E972="","N/A",Buildings!E972)</f>
        <v>N/A</v>
      </c>
      <c r="F971" s="32" t="str">
        <f>IF(Buildings!F972="","N/A",Buildings!F972)</f>
        <v>N/A</v>
      </c>
      <c r="G971" s="32" t="str">
        <f>IF(Buildings!G972="","N/A",Buildings!G972)</f>
        <v>N/A</v>
      </c>
      <c r="H971" s="32" t="str">
        <f t="shared" si="30"/>
        <v>N/A</v>
      </c>
      <c r="I971" s="32" t="str">
        <f>IF(Buildings!H972="","N/A",Buildings!H972)</f>
        <v>N/A</v>
      </c>
      <c r="J971" s="32" t="str">
        <f>IF(Buildings!I972="","N/A",Buildings!I972)</f>
        <v>N/A</v>
      </c>
      <c r="K971" s="362" t="str">
        <f>IF(AND(Buildings!B972="",Buildings!C972&lt;&gt;""),0,IF(Buildings!B972="","N/A",IF(ISNUMBER(Buildings!B972),Buildings!B972,0)))</f>
        <v>N/A</v>
      </c>
    </row>
    <row r="972" spans="2:11">
      <c r="B972" s="32" t="str">
        <f t="shared" si="31"/>
        <v>N/A</v>
      </c>
      <c r="C972" s="32" t="str">
        <f>IF(Buildings!C973="","N/A",Buildings!C973)</f>
        <v>N/A</v>
      </c>
      <c r="D972" s="32" t="str">
        <f>IF(Buildings!D973="","N/A",Buildings!D973)</f>
        <v>N/A</v>
      </c>
      <c r="E972" s="32" t="str">
        <f>IF(Buildings!E973="","N/A",Buildings!E973)</f>
        <v>N/A</v>
      </c>
      <c r="F972" s="32" t="str">
        <f>IF(Buildings!F973="","N/A",Buildings!F973)</f>
        <v>N/A</v>
      </c>
      <c r="G972" s="32" t="str">
        <f>IF(Buildings!G973="","N/A",Buildings!G973)</f>
        <v>N/A</v>
      </c>
      <c r="H972" s="32" t="str">
        <f t="shared" si="30"/>
        <v>N/A</v>
      </c>
      <c r="I972" s="32" t="str">
        <f>IF(Buildings!H973="","N/A",Buildings!H973)</f>
        <v>N/A</v>
      </c>
      <c r="J972" s="32" t="str">
        <f>IF(Buildings!I973="","N/A",Buildings!I973)</f>
        <v>N/A</v>
      </c>
      <c r="K972" s="362" t="str">
        <f>IF(AND(Buildings!B973="",Buildings!C973&lt;&gt;""),0,IF(Buildings!B973="","N/A",IF(ISNUMBER(Buildings!B973),Buildings!B973,0)))</f>
        <v>N/A</v>
      </c>
    </row>
    <row r="973" spans="2:11">
      <c r="B973" s="32" t="str">
        <f t="shared" si="31"/>
        <v>N/A</v>
      </c>
      <c r="C973" s="32" t="str">
        <f>IF(Buildings!C974="","N/A",Buildings!C974)</f>
        <v>N/A</v>
      </c>
      <c r="D973" s="32" t="str">
        <f>IF(Buildings!D974="","N/A",Buildings!D974)</f>
        <v>N/A</v>
      </c>
      <c r="E973" s="32" t="str">
        <f>IF(Buildings!E974="","N/A",Buildings!E974)</f>
        <v>N/A</v>
      </c>
      <c r="F973" s="32" t="str">
        <f>IF(Buildings!F974="","N/A",Buildings!F974)</f>
        <v>N/A</v>
      </c>
      <c r="G973" s="32" t="str">
        <f>IF(Buildings!G974="","N/A",Buildings!G974)</f>
        <v>N/A</v>
      </c>
      <c r="H973" s="32" t="str">
        <f t="shared" si="30"/>
        <v>N/A</v>
      </c>
      <c r="I973" s="32" t="str">
        <f>IF(Buildings!H974="","N/A",Buildings!H974)</f>
        <v>N/A</v>
      </c>
      <c r="J973" s="32" t="str">
        <f>IF(Buildings!I974="","N/A",Buildings!I974)</f>
        <v>N/A</v>
      </c>
      <c r="K973" s="362" t="str">
        <f>IF(AND(Buildings!B974="",Buildings!C974&lt;&gt;""),0,IF(Buildings!B974="","N/A",IF(ISNUMBER(Buildings!B974),Buildings!B974,0)))</f>
        <v>N/A</v>
      </c>
    </row>
    <row r="974" spans="2:11">
      <c r="B974" s="32" t="str">
        <f t="shared" si="31"/>
        <v>N/A</v>
      </c>
      <c r="C974" s="32" t="str">
        <f>IF(Buildings!C975="","N/A",Buildings!C975)</f>
        <v>N/A</v>
      </c>
      <c r="D974" s="32" t="str">
        <f>IF(Buildings!D975="","N/A",Buildings!D975)</f>
        <v>N/A</v>
      </c>
      <c r="E974" s="32" t="str">
        <f>IF(Buildings!E975="","N/A",Buildings!E975)</f>
        <v>N/A</v>
      </c>
      <c r="F974" s="32" t="str">
        <f>IF(Buildings!F975="","N/A",Buildings!F975)</f>
        <v>N/A</v>
      </c>
      <c r="G974" s="32" t="str">
        <f>IF(Buildings!G975="","N/A",Buildings!G975)</f>
        <v>N/A</v>
      </c>
      <c r="H974" s="32" t="str">
        <f t="shared" si="30"/>
        <v>N/A</v>
      </c>
      <c r="I974" s="32" t="str">
        <f>IF(Buildings!H975="","N/A",Buildings!H975)</f>
        <v>N/A</v>
      </c>
      <c r="J974" s="32" t="str">
        <f>IF(Buildings!I975="","N/A",Buildings!I975)</f>
        <v>N/A</v>
      </c>
      <c r="K974" s="362" t="str">
        <f>IF(AND(Buildings!B975="",Buildings!C975&lt;&gt;""),0,IF(Buildings!B975="","N/A",IF(ISNUMBER(Buildings!B975),Buildings!B975,0)))</f>
        <v>N/A</v>
      </c>
    </row>
    <row r="975" spans="2:11">
      <c r="B975" s="32" t="str">
        <f t="shared" si="31"/>
        <v>N/A</v>
      </c>
      <c r="C975" s="32" t="str">
        <f>IF(Buildings!C976="","N/A",Buildings!C976)</f>
        <v>N/A</v>
      </c>
      <c r="D975" s="32" t="str">
        <f>IF(Buildings!D976="","N/A",Buildings!D976)</f>
        <v>N/A</v>
      </c>
      <c r="E975" s="32" t="str">
        <f>IF(Buildings!E976="","N/A",Buildings!E976)</f>
        <v>N/A</v>
      </c>
      <c r="F975" s="32" t="str">
        <f>IF(Buildings!F976="","N/A",Buildings!F976)</f>
        <v>N/A</v>
      </c>
      <c r="G975" s="32" t="str">
        <f>IF(Buildings!G976="","N/A",Buildings!G976)</f>
        <v>N/A</v>
      </c>
      <c r="H975" s="32" t="str">
        <f t="shared" si="30"/>
        <v>N/A</v>
      </c>
      <c r="I975" s="32" t="str">
        <f>IF(Buildings!H976="","N/A",Buildings!H976)</f>
        <v>N/A</v>
      </c>
      <c r="J975" s="32" t="str">
        <f>IF(Buildings!I976="","N/A",Buildings!I976)</f>
        <v>N/A</v>
      </c>
      <c r="K975" s="362" t="str">
        <f>IF(AND(Buildings!B976="",Buildings!C976&lt;&gt;""),0,IF(Buildings!B976="","N/A",IF(ISNUMBER(Buildings!B976),Buildings!B976,0)))</f>
        <v>N/A</v>
      </c>
    </row>
    <row r="976" spans="2:11">
      <c r="B976" s="32" t="str">
        <f t="shared" si="31"/>
        <v>N/A</v>
      </c>
      <c r="C976" s="32" t="str">
        <f>IF(Buildings!C977="","N/A",Buildings!C977)</f>
        <v>N/A</v>
      </c>
      <c r="D976" s="32" t="str">
        <f>IF(Buildings!D977="","N/A",Buildings!D977)</f>
        <v>N/A</v>
      </c>
      <c r="E976" s="32" t="str">
        <f>IF(Buildings!E977="","N/A",Buildings!E977)</f>
        <v>N/A</v>
      </c>
      <c r="F976" s="32" t="str">
        <f>IF(Buildings!F977="","N/A",Buildings!F977)</f>
        <v>N/A</v>
      </c>
      <c r="G976" s="32" t="str">
        <f>IF(Buildings!G977="","N/A",Buildings!G977)</f>
        <v>N/A</v>
      </c>
      <c r="H976" s="32" t="str">
        <f t="shared" si="30"/>
        <v>N/A</v>
      </c>
      <c r="I976" s="32" t="str">
        <f>IF(Buildings!H977="","N/A",Buildings!H977)</f>
        <v>N/A</v>
      </c>
      <c r="J976" s="32" t="str">
        <f>IF(Buildings!I977="","N/A",Buildings!I977)</f>
        <v>N/A</v>
      </c>
      <c r="K976" s="362" t="str">
        <f>IF(AND(Buildings!B977="",Buildings!C977&lt;&gt;""),0,IF(Buildings!B977="","N/A",IF(ISNUMBER(Buildings!B977),Buildings!B977,0)))</f>
        <v>N/A</v>
      </c>
    </row>
    <row r="977" spans="2:11">
      <c r="B977" s="32" t="str">
        <f t="shared" si="31"/>
        <v>N/A</v>
      </c>
      <c r="C977" s="32" t="str">
        <f>IF(Buildings!C978="","N/A",Buildings!C978)</f>
        <v>N/A</v>
      </c>
      <c r="D977" s="32" t="str">
        <f>IF(Buildings!D978="","N/A",Buildings!D978)</f>
        <v>N/A</v>
      </c>
      <c r="E977" s="32" t="str">
        <f>IF(Buildings!E978="","N/A",Buildings!E978)</f>
        <v>N/A</v>
      </c>
      <c r="F977" s="32" t="str">
        <f>IF(Buildings!F978="","N/A",Buildings!F978)</f>
        <v>N/A</v>
      </c>
      <c r="G977" s="32" t="str">
        <f>IF(Buildings!G978="","N/A",Buildings!G978)</f>
        <v>N/A</v>
      </c>
      <c r="H977" s="32" t="str">
        <f t="shared" si="30"/>
        <v>N/A</v>
      </c>
      <c r="I977" s="32" t="str">
        <f>IF(Buildings!H978="","N/A",Buildings!H978)</f>
        <v>N/A</v>
      </c>
      <c r="J977" s="32" t="str">
        <f>IF(Buildings!I978="","N/A",Buildings!I978)</f>
        <v>N/A</v>
      </c>
      <c r="K977" s="362" t="str">
        <f>IF(AND(Buildings!B978="",Buildings!C978&lt;&gt;""),0,IF(Buildings!B978="","N/A",IF(ISNUMBER(Buildings!B978),Buildings!B978,0)))</f>
        <v>N/A</v>
      </c>
    </row>
    <row r="978" spans="2:11">
      <c r="B978" s="32" t="str">
        <f t="shared" si="31"/>
        <v>N/A</v>
      </c>
      <c r="C978" s="32" t="str">
        <f>IF(Buildings!C979="","N/A",Buildings!C979)</f>
        <v>N/A</v>
      </c>
      <c r="D978" s="32" t="str">
        <f>IF(Buildings!D979="","N/A",Buildings!D979)</f>
        <v>N/A</v>
      </c>
      <c r="E978" s="32" t="str">
        <f>IF(Buildings!E979="","N/A",Buildings!E979)</f>
        <v>N/A</v>
      </c>
      <c r="F978" s="32" t="str">
        <f>IF(Buildings!F979="","N/A",Buildings!F979)</f>
        <v>N/A</v>
      </c>
      <c r="G978" s="32" t="str">
        <f>IF(Buildings!G979="","N/A",Buildings!G979)</f>
        <v>N/A</v>
      </c>
      <c r="H978" s="32" t="str">
        <f t="shared" si="30"/>
        <v>N/A</v>
      </c>
      <c r="I978" s="32" t="str">
        <f>IF(Buildings!H979="","N/A",Buildings!H979)</f>
        <v>N/A</v>
      </c>
      <c r="J978" s="32" t="str">
        <f>IF(Buildings!I979="","N/A",Buildings!I979)</f>
        <v>N/A</v>
      </c>
      <c r="K978" s="362" t="str">
        <f>IF(AND(Buildings!B979="",Buildings!C979&lt;&gt;""),0,IF(Buildings!B979="","N/A",IF(ISNUMBER(Buildings!B979),Buildings!B979,0)))</f>
        <v>N/A</v>
      </c>
    </row>
    <row r="979" spans="2:11">
      <c r="B979" s="32" t="str">
        <f t="shared" si="31"/>
        <v>N/A</v>
      </c>
      <c r="C979" s="32" t="str">
        <f>IF(Buildings!C980="","N/A",Buildings!C980)</f>
        <v>N/A</v>
      </c>
      <c r="D979" s="32" t="str">
        <f>IF(Buildings!D980="","N/A",Buildings!D980)</f>
        <v>N/A</v>
      </c>
      <c r="E979" s="32" t="str">
        <f>IF(Buildings!E980="","N/A",Buildings!E980)</f>
        <v>N/A</v>
      </c>
      <c r="F979" s="32" t="str">
        <f>IF(Buildings!F980="","N/A",Buildings!F980)</f>
        <v>N/A</v>
      </c>
      <c r="G979" s="32" t="str">
        <f>IF(Buildings!G980="","N/A",Buildings!G980)</f>
        <v>N/A</v>
      </c>
      <c r="H979" s="32" t="str">
        <f t="shared" si="30"/>
        <v>N/A</v>
      </c>
      <c r="I979" s="32" t="str">
        <f>IF(Buildings!H980="","N/A",Buildings!H980)</f>
        <v>N/A</v>
      </c>
      <c r="J979" s="32" t="str">
        <f>IF(Buildings!I980="","N/A",Buildings!I980)</f>
        <v>N/A</v>
      </c>
      <c r="K979" s="362" t="str">
        <f>IF(AND(Buildings!B980="",Buildings!C980&lt;&gt;""),0,IF(Buildings!B980="","N/A",IF(ISNUMBER(Buildings!B980),Buildings!B980,0)))</f>
        <v>N/A</v>
      </c>
    </row>
    <row r="980" spans="2:11">
      <c r="B980" s="32" t="str">
        <f t="shared" si="31"/>
        <v>N/A</v>
      </c>
      <c r="C980" s="32" t="str">
        <f>IF(Buildings!C981="","N/A",Buildings!C981)</f>
        <v>N/A</v>
      </c>
      <c r="D980" s="32" t="str">
        <f>IF(Buildings!D981="","N/A",Buildings!D981)</f>
        <v>N/A</v>
      </c>
      <c r="E980" s="32" t="str">
        <f>IF(Buildings!E981="","N/A",Buildings!E981)</f>
        <v>N/A</v>
      </c>
      <c r="F980" s="32" t="str">
        <f>IF(Buildings!F981="","N/A",Buildings!F981)</f>
        <v>N/A</v>
      </c>
      <c r="G980" s="32" t="str">
        <f>IF(Buildings!G981="","N/A",Buildings!G981)</f>
        <v>N/A</v>
      </c>
      <c r="H980" s="32" t="str">
        <f t="shared" si="30"/>
        <v>N/A</v>
      </c>
      <c r="I980" s="32" t="str">
        <f>IF(Buildings!H981="","N/A",Buildings!H981)</f>
        <v>N/A</v>
      </c>
      <c r="J980" s="32" t="str">
        <f>IF(Buildings!I981="","N/A",Buildings!I981)</f>
        <v>N/A</v>
      </c>
      <c r="K980" s="362" t="str">
        <f>IF(AND(Buildings!B981="",Buildings!C981&lt;&gt;""),0,IF(Buildings!B981="","N/A",IF(ISNUMBER(Buildings!B981),Buildings!B981,0)))</f>
        <v>N/A</v>
      </c>
    </row>
    <row r="981" spans="2:11">
      <c r="B981" s="32" t="str">
        <f t="shared" si="31"/>
        <v>N/A</v>
      </c>
      <c r="C981" s="32" t="str">
        <f>IF(Buildings!C982="","N/A",Buildings!C982)</f>
        <v>N/A</v>
      </c>
      <c r="D981" s="32" t="str">
        <f>IF(Buildings!D982="","N/A",Buildings!D982)</f>
        <v>N/A</v>
      </c>
      <c r="E981" s="32" t="str">
        <f>IF(Buildings!E982="","N/A",Buildings!E982)</f>
        <v>N/A</v>
      </c>
      <c r="F981" s="32" t="str">
        <f>IF(Buildings!F982="","N/A",Buildings!F982)</f>
        <v>N/A</v>
      </c>
      <c r="G981" s="32" t="str">
        <f>IF(Buildings!G982="","N/A",Buildings!G982)</f>
        <v>N/A</v>
      </c>
      <c r="H981" s="32" t="str">
        <f t="shared" si="30"/>
        <v>N/A</v>
      </c>
      <c r="I981" s="32" t="str">
        <f>IF(Buildings!H982="","N/A",Buildings!H982)</f>
        <v>N/A</v>
      </c>
      <c r="J981" s="32" t="str">
        <f>IF(Buildings!I982="","N/A",Buildings!I982)</f>
        <v>N/A</v>
      </c>
      <c r="K981" s="362" t="str">
        <f>IF(AND(Buildings!B982="",Buildings!C982&lt;&gt;""),0,IF(Buildings!B982="","N/A",IF(ISNUMBER(Buildings!B982),Buildings!B982,0)))</f>
        <v>N/A</v>
      </c>
    </row>
    <row r="982" spans="2:11">
      <c r="B982" s="32" t="str">
        <f t="shared" si="31"/>
        <v>N/A</v>
      </c>
      <c r="C982" s="32" t="str">
        <f>IF(Buildings!C983="","N/A",Buildings!C983)</f>
        <v>N/A</v>
      </c>
      <c r="D982" s="32" t="str">
        <f>IF(Buildings!D983="","N/A",Buildings!D983)</f>
        <v>N/A</v>
      </c>
      <c r="E982" s="32" t="str">
        <f>IF(Buildings!E983="","N/A",Buildings!E983)</f>
        <v>N/A</v>
      </c>
      <c r="F982" s="32" t="str">
        <f>IF(Buildings!F983="","N/A",Buildings!F983)</f>
        <v>N/A</v>
      </c>
      <c r="G982" s="32" t="str">
        <f>IF(Buildings!G983="","N/A",Buildings!G983)</f>
        <v>N/A</v>
      </c>
      <c r="H982" s="32" t="str">
        <f t="shared" si="30"/>
        <v>N/A</v>
      </c>
      <c r="I982" s="32" t="str">
        <f>IF(Buildings!H983="","N/A",Buildings!H983)</f>
        <v>N/A</v>
      </c>
      <c r="J982" s="32" t="str">
        <f>IF(Buildings!I983="","N/A",Buildings!I983)</f>
        <v>N/A</v>
      </c>
      <c r="K982" s="362" t="str">
        <f>IF(AND(Buildings!B983="",Buildings!C983&lt;&gt;""),0,IF(Buildings!B983="","N/A",IF(ISNUMBER(Buildings!B983),Buildings!B983,0)))</f>
        <v>N/A</v>
      </c>
    </row>
    <row r="983" spans="2:11">
      <c r="B983" s="32" t="str">
        <f t="shared" si="31"/>
        <v>N/A</v>
      </c>
      <c r="C983" s="32" t="str">
        <f>IF(Buildings!C984="","N/A",Buildings!C984)</f>
        <v>N/A</v>
      </c>
      <c r="D983" s="32" t="str">
        <f>IF(Buildings!D984="","N/A",Buildings!D984)</f>
        <v>N/A</v>
      </c>
      <c r="E983" s="32" t="str">
        <f>IF(Buildings!E984="","N/A",Buildings!E984)</f>
        <v>N/A</v>
      </c>
      <c r="F983" s="32" t="str">
        <f>IF(Buildings!F984="","N/A",Buildings!F984)</f>
        <v>N/A</v>
      </c>
      <c r="G983" s="32" t="str">
        <f>IF(Buildings!G984="","N/A",Buildings!G984)</f>
        <v>N/A</v>
      </c>
      <c r="H983" s="32" t="str">
        <f t="shared" si="30"/>
        <v>N/A</v>
      </c>
      <c r="I983" s="32" t="str">
        <f>IF(Buildings!H984="","N/A",Buildings!H984)</f>
        <v>N/A</v>
      </c>
      <c r="J983" s="32" t="str">
        <f>IF(Buildings!I984="","N/A",Buildings!I984)</f>
        <v>N/A</v>
      </c>
      <c r="K983" s="362" t="str">
        <f>IF(AND(Buildings!B984="",Buildings!C984&lt;&gt;""),0,IF(Buildings!B984="","N/A",IF(ISNUMBER(Buildings!B984),Buildings!B984,0)))</f>
        <v>N/A</v>
      </c>
    </row>
    <row r="984" spans="2:11">
      <c r="B984" s="32" t="str">
        <f t="shared" si="31"/>
        <v>N/A</v>
      </c>
      <c r="C984" s="32" t="str">
        <f>IF(Buildings!C985="","N/A",Buildings!C985)</f>
        <v>N/A</v>
      </c>
      <c r="D984" s="32" t="str">
        <f>IF(Buildings!D985="","N/A",Buildings!D985)</f>
        <v>N/A</v>
      </c>
      <c r="E984" s="32" t="str">
        <f>IF(Buildings!E985="","N/A",Buildings!E985)</f>
        <v>N/A</v>
      </c>
      <c r="F984" s="32" t="str">
        <f>IF(Buildings!F985="","N/A",Buildings!F985)</f>
        <v>N/A</v>
      </c>
      <c r="G984" s="32" t="str">
        <f>IF(Buildings!G985="","N/A",Buildings!G985)</f>
        <v>N/A</v>
      </c>
      <c r="H984" s="32" t="str">
        <f t="shared" si="30"/>
        <v>N/A</v>
      </c>
      <c r="I984" s="32" t="str">
        <f>IF(Buildings!H985="","N/A",Buildings!H985)</f>
        <v>N/A</v>
      </c>
      <c r="J984" s="32" t="str">
        <f>IF(Buildings!I985="","N/A",Buildings!I985)</f>
        <v>N/A</v>
      </c>
      <c r="K984" s="362" t="str">
        <f>IF(AND(Buildings!B985="",Buildings!C985&lt;&gt;""),0,IF(Buildings!B985="","N/A",IF(ISNUMBER(Buildings!B985),Buildings!B985,0)))</f>
        <v>N/A</v>
      </c>
    </row>
    <row r="985" spans="2:11">
      <c r="B985" s="32" t="str">
        <f t="shared" si="31"/>
        <v>N/A</v>
      </c>
      <c r="C985" s="32" t="str">
        <f>IF(Buildings!C986="","N/A",Buildings!C986)</f>
        <v>N/A</v>
      </c>
      <c r="D985" s="32" t="str">
        <f>IF(Buildings!D986="","N/A",Buildings!D986)</f>
        <v>N/A</v>
      </c>
      <c r="E985" s="32" t="str">
        <f>IF(Buildings!E986="","N/A",Buildings!E986)</f>
        <v>N/A</v>
      </c>
      <c r="F985" s="32" t="str">
        <f>IF(Buildings!F986="","N/A",Buildings!F986)</f>
        <v>N/A</v>
      </c>
      <c r="G985" s="32" t="str">
        <f>IF(Buildings!G986="","N/A",Buildings!G986)</f>
        <v>N/A</v>
      </c>
      <c r="H985" s="32" t="str">
        <f t="shared" si="30"/>
        <v>N/A</v>
      </c>
      <c r="I985" s="32" t="str">
        <f>IF(Buildings!H986="","N/A",Buildings!H986)</f>
        <v>N/A</v>
      </c>
      <c r="J985" s="32" t="str">
        <f>IF(Buildings!I986="","N/A",Buildings!I986)</f>
        <v>N/A</v>
      </c>
      <c r="K985" s="362" t="str">
        <f>IF(AND(Buildings!B986="",Buildings!C986&lt;&gt;""),0,IF(Buildings!B986="","N/A",IF(ISNUMBER(Buildings!B986),Buildings!B986,0)))</f>
        <v>N/A</v>
      </c>
    </row>
    <row r="986" spans="2:11">
      <c r="B986" s="32" t="str">
        <f t="shared" si="31"/>
        <v>N/A</v>
      </c>
      <c r="C986" s="32" t="str">
        <f>IF(Buildings!C987="","N/A",Buildings!C987)</f>
        <v>N/A</v>
      </c>
      <c r="D986" s="32" t="str">
        <f>IF(Buildings!D987="","N/A",Buildings!D987)</f>
        <v>N/A</v>
      </c>
      <c r="E986" s="32" t="str">
        <f>IF(Buildings!E987="","N/A",Buildings!E987)</f>
        <v>N/A</v>
      </c>
      <c r="F986" s="32" t="str">
        <f>IF(Buildings!F987="","N/A",Buildings!F987)</f>
        <v>N/A</v>
      </c>
      <c r="G986" s="32" t="str">
        <f>IF(Buildings!G987="","N/A",Buildings!G987)</f>
        <v>N/A</v>
      </c>
      <c r="H986" s="32" t="str">
        <f t="shared" si="30"/>
        <v>N/A</v>
      </c>
      <c r="I986" s="32" t="str">
        <f>IF(Buildings!H987="","N/A",Buildings!H987)</f>
        <v>N/A</v>
      </c>
      <c r="J986" s="32" t="str">
        <f>IF(Buildings!I987="","N/A",Buildings!I987)</f>
        <v>N/A</v>
      </c>
      <c r="K986" s="362" t="str">
        <f>IF(AND(Buildings!B987="",Buildings!C987&lt;&gt;""),0,IF(Buildings!B987="","N/A",IF(ISNUMBER(Buildings!B987),Buildings!B987,0)))</f>
        <v>N/A</v>
      </c>
    </row>
    <row r="987" spans="2:11">
      <c r="B987" s="32" t="str">
        <f t="shared" si="31"/>
        <v>N/A</v>
      </c>
      <c r="C987" s="32" t="str">
        <f>IF(Buildings!C988="","N/A",Buildings!C988)</f>
        <v>N/A</v>
      </c>
      <c r="D987" s="32" t="str">
        <f>IF(Buildings!D988="","N/A",Buildings!D988)</f>
        <v>N/A</v>
      </c>
      <c r="E987" s="32" t="str">
        <f>IF(Buildings!E988="","N/A",Buildings!E988)</f>
        <v>N/A</v>
      </c>
      <c r="F987" s="32" t="str">
        <f>IF(Buildings!F988="","N/A",Buildings!F988)</f>
        <v>N/A</v>
      </c>
      <c r="G987" s="32" t="str">
        <f>IF(Buildings!G988="","N/A",Buildings!G988)</f>
        <v>N/A</v>
      </c>
      <c r="H987" s="32" t="str">
        <f t="shared" si="30"/>
        <v>N/A</v>
      </c>
      <c r="I987" s="32" t="str">
        <f>IF(Buildings!H988="","N/A",Buildings!H988)</f>
        <v>N/A</v>
      </c>
      <c r="J987" s="32" t="str">
        <f>IF(Buildings!I988="","N/A",Buildings!I988)</f>
        <v>N/A</v>
      </c>
      <c r="K987" s="362" t="str">
        <f>IF(AND(Buildings!B988="",Buildings!C988&lt;&gt;""),0,IF(Buildings!B988="","N/A",IF(ISNUMBER(Buildings!B988),Buildings!B988,0)))</f>
        <v>N/A</v>
      </c>
    </row>
    <row r="988" spans="2:11">
      <c r="B988" s="32" t="str">
        <f t="shared" si="31"/>
        <v>N/A</v>
      </c>
      <c r="C988" s="32" t="str">
        <f>IF(Buildings!C989="","N/A",Buildings!C989)</f>
        <v>N/A</v>
      </c>
      <c r="D988" s="32" t="str">
        <f>IF(Buildings!D989="","N/A",Buildings!D989)</f>
        <v>N/A</v>
      </c>
      <c r="E988" s="32" t="str">
        <f>IF(Buildings!E989="","N/A",Buildings!E989)</f>
        <v>N/A</v>
      </c>
      <c r="F988" s="32" t="str">
        <f>IF(Buildings!F989="","N/A",Buildings!F989)</f>
        <v>N/A</v>
      </c>
      <c r="G988" s="32" t="str">
        <f>IF(Buildings!G989="","N/A",Buildings!G989)</f>
        <v>N/A</v>
      </c>
      <c r="H988" s="32" t="str">
        <f t="shared" si="30"/>
        <v>N/A</v>
      </c>
      <c r="I988" s="32" t="str">
        <f>IF(Buildings!H989="","N/A",Buildings!H989)</f>
        <v>N/A</v>
      </c>
      <c r="J988" s="32" t="str">
        <f>IF(Buildings!I989="","N/A",Buildings!I989)</f>
        <v>N/A</v>
      </c>
      <c r="K988" s="362" t="str">
        <f>IF(AND(Buildings!B989="",Buildings!C989&lt;&gt;""),0,IF(Buildings!B989="","N/A",IF(ISNUMBER(Buildings!B989),Buildings!B989,0)))</f>
        <v>N/A</v>
      </c>
    </row>
    <row r="989" spans="2:11">
      <c r="B989" s="32" t="str">
        <f t="shared" si="31"/>
        <v>N/A</v>
      </c>
      <c r="C989" s="32" t="str">
        <f>IF(Buildings!C990="","N/A",Buildings!C990)</f>
        <v>N/A</v>
      </c>
      <c r="D989" s="32" t="str">
        <f>IF(Buildings!D990="","N/A",Buildings!D990)</f>
        <v>N/A</v>
      </c>
      <c r="E989" s="32" t="str">
        <f>IF(Buildings!E990="","N/A",Buildings!E990)</f>
        <v>N/A</v>
      </c>
      <c r="F989" s="32" t="str">
        <f>IF(Buildings!F990="","N/A",Buildings!F990)</f>
        <v>N/A</v>
      </c>
      <c r="G989" s="32" t="str">
        <f>IF(Buildings!G990="","N/A",Buildings!G990)</f>
        <v>N/A</v>
      </c>
      <c r="H989" s="32" t="str">
        <f t="shared" si="30"/>
        <v>N/A</v>
      </c>
      <c r="I989" s="32" t="str">
        <f>IF(Buildings!H990="","N/A",Buildings!H990)</f>
        <v>N/A</v>
      </c>
      <c r="J989" s="32" t="str">
        <f>IF(Buildings!I990="","N/A",Buildings!I990)</f>
        <v>N/A</v>
      </c>
      <c r="K989" s="362" t="str">
        <f>IF(AND(Buildings!B990="",Buildings!C990&lt;&gt;""),0,IF(Buildings!B990="","N/A",IF(ISNUMBER(Buildings!B990),Buildings!B990,0)))</f>
        <v>N/A</v>
      </c>
    </row>
    <row r="990" spans="2:11">
      <c r="B990" s="32" t="str">
        <f t="shared" si="31"/>
        <v>N/A</v>
      </c>
      <c r="C990" s="32" t="str">
        <f>IF(Buildings!C991="","N/A",Buildings!C991)</f>
        <v>N/A</v>
      </c>
      <c r="D990" s="32" t="str">
        <f>IF(Buildings!D991="","N/A",Buildings!D991)</f>
        <v>N/A</v>
      </c>
      <c r="E990" s="32" t="str">
        <f>IF(Buildings!E991="","N/A",Buildings!E991)</f>
        <v>N/A</v>
      </c>
      <c r="F990" s="32" t="str">
        <f>IF(Buildings!F991="","N/A",Buildings!F991)</f>
        <v>N/A</v>
      </c>
      <c r="G990" s="32" t="str">
        <f>IF(Buildings!G991="","N/A",Buildings!G991)</f>
        <v>N/A</v>
      </c>
      <c r="H990" s="32" t="str">
        <f t="shared" si="30"/>
        <v>N/A</v>
      </c>
      <c r="I990" s="32" t="str">
        <f>IF(Buildings!H991="","N/A",Buildings!H991)</f>
        <v>N/A</v>
      </c>
      <c r="J990" s="32" t="str">
        <f>IF(Buildings!I991="","N/A",Buildings!I991)</f>
        <v>N/A</v>
      </c>
      <c r="K990" s="362" t="str">
        <f>IF(AND(Buildings!B991="",Buildings!C991&lt;&gt;""),0,IF(Buildings!B991="","N/A",IF(ISNUMBER(Buildings!B991),Buildings!B991,0)))</f>
        <v>N/A</v>
      </c>
    </row>
    <row r="991" spans="2:11">
      <c r="B991" s="32" t="str">
        <f t="shared" si="31"/>
        <v>N/A</v>
      </c>
      <c r="C991" s="32" t="str">
        <f>IF(Buildings!C992="","N/A",Buildings!C992)</f>
        <v>N/A</v>
      </c>
      <c r="D991" s="32" t="str">
        <f>IF(Buildings!D992="","N/A",Buildings!D992)</f>
        <v>N/A</v>
      </c>
      <c r="E991" s="32" t="str">
        <f>IF(Buildings!E992="","N/A",Buildings!E992)</f>
        <v>N/A</v>
      </c>
      <c r="F991" s="32" t="str">
        <f>IF(Buildings!F992="","N/A",Buildings!F992)</f>
        <v>N/A</v>
      </c>
      <c r="G991" s="32" t="str">
        <f>IF(Buildings!G992="","N/A",Buildings!G992)</f>
        <v>N/A</v>
      </c>
      <c r="H991" s="32" t="str">
        <f t="shared" si="30"/>
        <v>N/A</v>
      </c>
      <c r="I991" s="32" t="str">
        <f>IF(Buildings!H992="","N/A",Buildings!H992)</f>
        <v>N/A</v>
      </c>
      <c r="J991" s="32" t="str">
        <f>IF(Buildings!I992="","N/A",Buildings!I992)</f>
        <v>N/A</v>
      </c>
      <c r="K991" s="362" t="str">
        <f>IF(AND(Buildings!B992="",Buildings!C992&lt;&gt;""),0,IF(Buildings!B992="","N/A",IF(ISNUMBER(Buildings!B992),Buildings!B992,0)))</f>
        <v>N/A</v>
      </c>
    </row>
    <row r="992" spans="2:11">
      <c r="B992" s="32" t="str">
        <f t="shared" si="31"/>
        <v>N/A</v>
      </c>
      <c r="C992" s="32" t="str">
        <f>IF(Buildings!C993="","N/A",Buildings!C993)</f>
        <v>N/A</v>
      </c>
      <c r="D992" s="32" t="str">
        <f>IF(Buildings!D993="","N/A",Buildings!D993)</f>
        <v>N/A</v>
      </c>
      <c r="E992" s="32" t="str">
        <f>IF(Buildings!E993="","N/A",Buildings!E993)</f>
        <v>N/A</v>
      </c>
      <c r="F992" s="32" t="str">
        <f>IF(Buildings!F993="","N/A",Buildings!F993)</f>
        <v>N/A</v>
      </c>
      <c r="G992" s="32" t="str">
        <f>IF(Buildings!G993="","N/A",Buildings!G993)</f>
        <v>N/A</v>
      </c>
      <c r="H992" s="32" t="str">
        <f t="shared" si="30"/>
        <v>N/A</v>
      </c>
      <c r="I992" s="32" t="str">
        <f>IF(Buildings!H993="","N/A",Buildings!H993)</f>
        <v>N/A</v>
      </c>
      <c r="J992" s="32" t="str">
        <f>IF(Buildings!I993="","N/A",Buildings!I993)</f>
        <v>N/A</v>
      </c>
      <c r="K992" s="362" t="str">
        <f>IF(AND(Buildings!B993="",Buildings!C993&lt;&gt;""),0,IF(Buildings!B993="","N/A",IF(ISNUMBER(Buildings!B993),Buildings!B993,0)))</f>
        <v>N/A</v>
      </c>
    </row>
    <row r="993" spans="2:11">
      <c r="B993" s="32" t="str">
        <f t="shared" si="31"/>
        <v>N/A</v>
      </c>
      <c r="C993" s="32" t="str">
        <f>IF(Buildings!C994="","N/A",Buildings!C994)</f>
        <v>N/A</v>
      </c>
      <c r="D993" s="32" t="str">
        <f>IF(Buildings!D994="","N/A",Buildings!D994)</f>
        <v>N/A</v>
      </c>
      <c r="E993" s="32" t="str">
        <f>IF(Buildings!E994="","N/A",Buildings!E994)</f>
        <v>N/A</v>
      </c>
      <c r="F993" s="32" t="str">
        <f>IF(Buildings!F994="","N/A",Buildings!F994)</f>
        <v>N/A</v>
      </c>
      <c r="G993" s="32" t="str">
        <f>IF(Buildings!G994="","N/A",Buildings!G994)</f>
        <v>N/A</v>
      </c>
      <c r="H993" s="32" t="str">
        <f t="shared" si="30"/>
        <v>N/A</v>
      </c>
      <c r="I993" s="32" t="str">
        <f>IF(Buildings!H994="","N/A",Buildings!H994)</f>
        <v>N/A</v>
      </c>
      <c r="J993" s="32" t="str">
        <f>IF(Buildings!I994="","N/A",Buildings!I994)</f>
        <v>N/A</v>
      </c>
      <c r="K993" s="362" t="str">
        <f>IF(AND(Buildings!B994="",Buildings!C994&lt;&gt;""),0,IF(Buildings!B994="","N/A",IF(ISNUMBER(Buildings!B994),Buildings!B994,0)))</f>
        <v>N/A</v>
      </c>
    </row>
    <row r="994" spans="2:11">
      <c r="B994" s="32" t="str">
        <f t="shared" si="31"/>
        <v>N/A</v>
      </c>
      <c r="C994" s="32" t="str">
        <f>IF(Buildings!C995="","N/A",Buildings!C995)</f>
        <v>N/A</v>
      </c>
      <c r="D994" s="32" t="str">
        <f>IF(Buildings!D995="","N/A",Buildings!D995)</f>
        <v>N/A</v>
      </c>
      <c r="E994" s="32" t="str">
        <f>IF(Buildings!E995="","N/A",Buildings!E995)</f>
        <v>N/A</v>
      </c>
      <c r="F994" s="32" t="str">
        <f>IF(Buildings!F995="","N/A",Buildings!F995)</f>
        <v>N/A</v>
      </c>
      <c r="G994" s="32" t="str">
        <f>IF(Buildings!G995="","N/A",Buildings!G995)</f>
        <v>N/A</v>
      </c>
      <c r="H994" s="32" t="str">
        <f t="shared" si="30"/>
        <v>N/A</v>
      </c>
      <c r="I994" s="32" t="str">
        <f>IF(Buildings!H995="","N/A",Buildings!H995)</f>
        <v>N/A</v>
      </c>
      <c r="J994" s="32" t="str">
        <f>IF(Buildings!I995="","N/A",Buildings!I995)</f>
        <v>N/A</v>
      </c>
      <c r="K994" s="362" t="str">
        <f>IF(AND(Buildings!B995="",Buildings!C995&lt;&gt;""),0,IF(Buildings!B995="","N/A",IF(ISNUMBER(Buildings!B995),Buildings!B995,0)))</f>
        <v>N/A</v>
      </c>
    </row>
    <row r="995" spans="2:11">
      <c r="B995" s="32" t="str">
        <f t="shared" si="31"/>
        <v>N/A</v>
      </c>
      <c r="C995" s="32" t="str">
        <f>IF(Buildings!C996="","N/A",Buildings!C996)</f>
        <v>N/A</v>
      </c>
      <c r="D995" s="32" t="str">
        <f>IF(Buildings!D996="","N/A",Buildings!D996)</f>
        <v>N/A</v>
      </c>
      <c r="E995" s="32" t="str">
        <f>IF(Buildings!E996="","N/A",Buildings!E996)</f>
        <v>N/A</v>
      </c>
      <c r="F995" s="32" t="str">
        <f>IF(Buildings!F996="","N/A",Buildings!F996)</f>
        <v>N/A</v>
      </c>
      <c r="G995" s="32" t="str">
        <f>IF(Buildings!G996="","N/A",Buildings!G996)</f>
        <v>N/A</v>
      </c>
      <c r="H995" s="32" t="str">
        <f t="shared" si="30"/>
        <v>N/A</v>
      </c>
      <c r="I995" s="32" t="str">
        <f>IF(Buildings!H996="","N/A",Buildings!H996)</f>
        <v>N/A</v>
      </c>
      <c r="J995" s="32" t="str">
        <f>IF(Buildings!I996="","N/A",Buildings!I996)</f>
        <v>N/A</v>
      </c>
      <c r="K995" s="362" t="str">
        <f>IF(AND(Buildings!B996="",Buildings!C996&lt;&gt;""),0,IF(Buildings!B996="","N/A",IF(ISNUMBER(Buildings!B996),Buildings!B996,0)))</f>
        <v>N/A</v>
      </c>
    </row>
    <row r="996" spans="2:11">
      <c r="B996" s="32" t="str">
        <f t="shared" si="31"/>
        <v>N/A</v>
      </c>
      <c r="C996" s="32" t="str">
        <f>IF(Buildings!C997="","N/A",Buildings!C997)</f>
        <v>N/A</v>
      </c>
      <c r="D996" s="32" t="str">
        <f>IF(Buildings!D997="","N/A",Buildings!D997)</f>
        <v>N/A</v>
      </c>
      <c r="E996" s="32" t="str">
        <f>IF(Buildings!E997="","N/A",Buildings!E997)</f>
        <v>N/A</v>
      </c>
      <c r="F996" s="32" t="str">
        <f>IF(Buildings!F997="","N/A",Buildings!F997)</f>
        <v>N/A</v>
      </c>
      <c r="G996" s="32" t="str">
        <f>IF(Buildings!G997="","N/A",Buildings!G997)</f>
        <v>N/A</v>
      </c>
      <c r="H996" s="32" t="str">
        <f t="shared" si="30"/>
        <v>N/A</v>
      </c>
      <c r="I996" s="32" t="str">
        <f>IF(Buildings!H997="","N/A",Buildings!H997)</f>
        <v>N/A</v>
      </c>
      <c r="J996" s="32" t="str">
        <f>IF(Buildings!I997="","N/A",Buildings!I997)</f>
        <v>N/A</v>
      </c>
      <c r="K996" s="362" t="str">
        <f>IF(AND(Buildings!B997="",Buildings!C997&lt;&gt;""),0,IF(Buildings!B997="","N/A",IF(ISNUMBER(Buildings!B997),Buildings!B997,0)))</f>
        <v>N/A</v>
      </c>
    </row>
    <row r="997" spans="2:11">
      <c r="B997" s="32" t="str">
        <f t="shared" si="31"/>
        <v>N/A</v>
      </c>
      <c r="C997" s="32" t="str">
        <f>IF(Buildings!C998="","N/A",Buildings!C998)</f>
        <v>N/A</v>
      </c>
      <c r="D997" s="32" t="str">
        <f>IF(Buildings!D998="","N/A",Buildings!D998)</f>
        <v>N/A</v>
      </c>
      <c r="E997" s="32" t="str">
        <f>IF(Buildings!E998="","N/A",Buildings!E998)</f>
        <v>N/A</v>
      </c>
      <c r="F997" s="32" t="str">
        <f>IF(Buildings!F998="","N/A",Buildings!F998)</f>
        <v>N/A</v>
      </c>
      <c r="G997" s="32" t="str">
        <f>IF(Buildings!G998="","N/A",Buildings!G998)</f>
        <v>N/A</v>
      </c>
      <c r="H997" s="32" t="str">
        <f t="shared" si="30"/>
        <v>N/A</v>
      </c>
      <c r="I997" s="32" t="str">
        <f>IF(Buildings!H998="","N/A",Buildings!H998)</f>
        <v>N/A</v>
      </c>
      <c r="J997" s="32" t="str">
        <f>IF(Buildings!I998="","N/A",Buildings!I998)</f>
        <v>N/A</v>
      </c>
      <c r="K997" s="362" t="str">
        <f>IF(AND(Buildings!B998="",Buildings!C998&lt;&gt;""),0,IF(Buildings!B998="","N/A",IF(ISNUMBER(Buildings!B998),Buildings!B998,0)))</f>
        <v>N/A</v>
      </c>
    </row>
    <row r="998" spans="2:11">
      <c r="B998" s="32" t="str">
        <f t="shared" si="31"/>
        <v>N/A</v>
      </c>
      <c r="C998" s="32" t="str">
        <f>IF(Buildings!C999="","N/A",Buildings!C999)</f>
        <v>N/A</v>
      </c>
      <c r="D998" s="32" t="str">
        <f>IF(Buildings!D999="","N/A",Buildings!D999)</f>
        <v>N/A</v>
      </c>
      <c r="E998" s="32" t="str">
        <f>IF(Buildings!E999="","N/A",Buildings!E999)</f>
        <v>N/A</v>
      </c>
      <c r="F998" s="32" t="str">
        <f>IF(Buildings!F999="","N/A",Buildings!F999)</f>
        <v>N/A</v>
      </c>
      <c r="G998" s="32" t="str">
        <f>IF(Buildings!G999="","N/A",Buildings!G999)</f>
        <v>N/A</v>
      </c>
      <c r="H998" s="32" t="str">
        <f t="shared" si="30"/>
        <v>N/A</v>
      </c>
      <c r="I998" s="32" t="str">
        <f>IF(Buildings!H999="","N/A",Buildings!H999)</f>
        <v>N/A</v>
      </c>
      <c r="J998" s="32" t="str">
        <f>IF(Buildings!I999="","N/A",Buildings!I999)</f>
        <v>N/A</v>
      </c>
      <c r="K998" s="362" t="str">
        <f>IF(AND(Buildings!B999="",Buildings!C999&lt;&gt;""),0,IF(Buildings!B999="","N/A",IF(ISNUMBER(Buildings!B999),Buildings!B999,0)))</f>
        <v>N/A</v>
      </c>
    </row>
    <row r="999" spans="2:11">
      <c r="B999" s="32" t="str">
        <f t="shared" si="31"/>
        <v>N/A</v>
      </c>
      <c r="C999" s="32" t="str">
        <f>IF(Buildings!C1000="","N/A",Buildings!C1000)</f>
        <v>N/A</v>
      </c>
      <c r="D999" s="32" t="str">
        <f>IF(Buildings!D1000="","N/A",Buildings!D1000)</f>
        <v>N/A</v>
      </c>
      <c r="E999" s="32" t="str">
        <f>IF(Buildings!E1000="","N/A",Buildings!E1000)</f>
        <v>N/A</v>
      </c>
      <c r="F999" s="32" t="str">
        <f>IF(Buildings!F1000="","N/A",Buildings!F1000)</f>
        <v>N/A</v>
      </c>
      <c r="G999" s="32" t="str">
        <f>IF(Buildings!G1000="","N/A",Buildings!G1000)</f>
        <v>N/A</v>
      </c>
      <c r="H999" s="32" t="str">
        <f t="shared" si="30"/>
        <v>N/A</v>
      </c>
      <c r="I999" s="32" t="str">
        <f>IF(Buildings!H1000="","N/A",Buildings!H1000)</f>
        <v>N/A</v>
      </c>
      <c r="J999" s="32" t="str">
        <f>IF(Buildings!I1000="","N/A",Buildings!I1000)</f>
        <v>N/A</v>
      </c>
      <c r="K999" s="362" t="str">
        <f>IF(AND(Buildings!B1000="",Buildings!C1000&lt;&gt;""),0,IF(Buildings!B1000="","N/A",IF(ISNUMBER(Buildings!B1000),Buildings!B1000,0)))</f>
        <v>N/A</v>
      </c>
    </row>
    <row r="1000" spans="2:11">
      <c r="B1000" s="32" t="str">
        <f t="shared" si="31"/>
        <v>N/A</v>
      </c>
      <c r="C1000" s="32" t="str">
        <f>IF(Buildings!C1001="","N/A",Buildings!C1001)</f>
        <v>N/A</v>
      </c>
      <c r="D1000" s="32" t="str">
        <f>IF(Buildings!D1001="","N/A",Buildings!D1001)</f>
        <v>N/A</v>
      </c>
      <c r="E1000" s="32" t="str">
        <f>IF(Buildings!E1001="","N/A",Buildings!E1001)</f>
        <v>N/A</v>
      </c>
      <c r="F1000" s="32" t="str">
        <f>IF(Buildings!F1001="","N/A",Buildings!F1001)</f>
        <v>N/A</v>
      </c>
      <c r="G1000" s="32" t="str">
        <f>IF(Buildings!G1001="","N/A",Buildings!G1001)</f>
        <v>N/A</v>
      </c>
      <c r="H1000" s="32" t="str">
        <f t="shared" si="30"/>
        <v>N/A</v>
      </c>
      <c r="I1000" s="32" t="str">
        <f>IF(Buildings!H1001="","N/A",Buildings!H1001)</f>
        <v>N/A</v>
      </c>
      <c r="J1000" s="32" t="str">
        <f>IF(Buildings!I1001="","N/A",Buildings!I1001)</f>
        <v>N/A</v>
      </c>
      <c r="K1000" s="362" t="str">
        <f>IF(AND(Buildings!B1001="",Buildings!C1001&lt;&gt;""),0,IF(Buildings!B1001="","N/A",IF(ISNUMBER(Buildings!B1001),Buildings!B1001,0)))</f>
        <v>N/A</v>
      </c>
    </row>
    <row r="1001" spans="2:11">
      <c r="B1001" s="32" t="str">
        <f t="shared" si="31"/>
        <v>N/A</v>
      </c>
      <c r="C1001" s="32" t="str">
        <f>IF(Buildings!C1002="","N/A",Buildings!C1002)</f>
        <v>N/A</v>
      </c>
      <c r="D1001" s="32" t="str">
        <f>IF(Buildings!D1002="","N/A",Buildings!D1002)</f>
        <v>N/A</v>
      </c>
      <c r="E1001" s="32" t="str">
        <f>IF(Buildings!E1002="","N/A",Buildings!E1002)</f>
        <v>N/A</v>
      </c>
      <c r="F1001" s="32" t="str">
        <f>IF(Buildings!F1002="","N/A",Buildings!F1002)</f>
        <v>N/A</v>
      </c>
      <c r="G1001" s="32" t="str">
        <f>IF(Buildings!G1002="","N/A",Buildings!G1002)</f>
        <v>N/A</v>
      </c>
      <c r="H1001" s="32" t="str">
        <f t="shared" si="30"/>
        <v>N/A</v>
      </c>
      <c r="I1001" s="32" t="str">
        <f>IF(Buildings!H1002="","N/A",Buildings!H1002)</f>
        <v>N/A</v>
      </c>
      <c r="J1001" s="32" t="str">
        <f>IF(Buildings!I1002="","N/A",Buildings!I1002)</f>
        <v>N/A</v>
      </c>
      <c r="K1001" s="362" t="str">
        <f>IF(AND(Buildings!B1002="",Buildings!C1002&lt;&gt;""),0,IF(Buildings!B1002="","N/A",IF(ISNUMBER(Buildings!B1002),Buildings!B1002,0)))</f>
        <v>N/A</v>
      </c>
    </row>
    <row r="1002" spans="2:11">
      <c r="B1002" s="32" t="str">
        <f t="shared" si="31"/>
        <v>N/A</v>
      </c>
      <c r="C1002" s="32" t="str">
        <f>IF(Buildings!C1003="","N/A",Buildings!C1003)</f>
        <v>N/A</v>
      </c>
      <c r="D1002" s="32" t="str">
        <f>IF(Buildings!D1003="","N/A",Buildings!D1003)</f>
        <v>N/A</v>
      </c>
      <c r="E1002" s="32" t="str">
        <f>IF(Buildings!E1003="","N/A",Buildings!E1003)</f>
        <v>N/A</v>
      </c>
      <c r="F1002" s="32" t="str">
        <f>IF(Buildings!F1003="","N/A",Buildings!F1003)</f>
        <v>N/A</v>
      </c>
      <c r="G1002" s="32" t="str">
        <f>IF(Buildings!G1003="","N/A",Buildings!G1003)</f>
        <v>N/A</v>
      </c>
      <c r="H1002" s="32" t="str">
        <f t="shared" si="30"/>
        <v>N/A</v>
      </c>
      <c r="I1002" s="32" t="str">
        <f>IF(Buildings!H1003="","N/A",Buildings!H1003)</f>
        <v>N/A</v>
      </c>
      <c r="J1002" s="32" t="str">
        <f>IF(Buildings!I1003="","N/A",Buildings!I1003)</f>
        <v>N/A</v>
      </c>
      <c r="K1002" s="362" t="str">
        <f>IF(AND(Buildings!B1003="",Buildings!C1003&lt;&gt;""),0,IF(Buildings!B1003="","N/A",IF(ISNUMBER(Buildings!B1003),Buildings!B1003,0)))</f>
        <v>N/A</v>
      </c>
    </row>
    <row r="1003" spans="2:11">
      <c r="B1003" s="32" t="str">
        <f t="shared" si="31"/>
        <v>N/A</v>
      </c>
      <c r="C1003" s="32" t="str">
        <f>IF(Buildings!C1004="","N/A",Buildings!C1004)</f>
        <v>N/A</v>
      </c>
      <c r="D1003" s="32" t="str">
        <f>IF(Buildings!D1004="","N/A",Buildings!D1004)</f>
        <v>N/A</v>
      </c>
      <c r="E1003" s="32" t="str">
        <f>IF(Buildings!E1004="","N/A",Buildings!E1004)</f>
        <v>N/A</v>
      </c>
      <c r="F1003" s="32" t="str">
        <f>IF(Buildings!F1004="","N/A",Buildings!F1004)</f>
        <v>N/A</v>
      </c>
      <c r="G1003" s="32" t="str">
        <f>IF(Buildings!G1004="","N/A",Buildings!G1004)</f>
        <v>N/A</v>
      </c>
      <c r="H1003" s="32" t="str">
        <f t="shared" si="30"/>
        <v>N/A</v>
      </c>
      <c r="I1003" s="32" t="str">
        <f>IF(Buildings!H1004="","N/A",Buildings!H1004)</f>
        <v>N/A</v>
      </c>
      <c r="J1003" s="32" t="str">
        <f>IF(Buildings!I1004="","N/A",Buildings!I1004)</f>
        <v>N/A</v>
      </c>
      <c r="K1003" s="362" t="str">
        <f>IF(AND(Buildings!B1004="",Buildings!C1004&lt;&gt;""),0,IF(Buildings!B1004="","N/A",IF(ISNUMBER(Buildings!B1004),Buildings!B1004,0)))</f>
        <v>N/A</v>
      </c>
    </row>
    <row r="1004" spans="2:11">
      <c r="B1004" s="32" t="str">
        <f t="shared" si="31"/>
        <v>N/A</v>
      </c>
      <c r="C1004" s="32" t="str">
        <f>IF(Buildings!C1005="","N/A",Buildings!C1005)</f>
        <v>N/A</v>
      </c>
      <c r="D1004" s="32" t="str">
        <f>IF(Buildings!D1005="","N/A",Buildings!D1005)</f>
        <v>N/A</v>
      </c>
      <c r="E1004" s="32" t="str">
        <f>IF(Buildings!E1005="","N/A",Buildings!E1005)</f>
        <v>N/A</v>
      </c>
      <c r="F1004" s="32" t="str">
        <f>IF(Buildings!F1005="","N/A",Buildings!F1005)</f>
        <v>N/A</v>
      </c>
      <c r="G1004" s="32" t="str">
        <f>IF(Buildings!G1005="","N/A",Buildings!G1005)</f>
        <v>N/A</v>
      </c>
      <c r="H1004" s="32" t="str">
        <f t="shared" si="30"/>
        <v>N/A</v>
      </c>
      <c r="I1004" s="32" t="str">
        <f>IF(Buildings!H1005="","N/A",Buildings!H1005)</f>
        <v>N/A</v>
      </c>
      <c r="J1004" s="32" t="str">
        <f>IF(Buildings!I1005="","N/A",Buildings!I1005)</f>
        <v>N/A</v>
      </c>
      <c r="K1004" s="362" t="str">
        <f>IF(AND(Buildings!B1005="",Buildings!C1005&lt;&gt;""),0,IF(Buildings!B1005="","N/A",IF(ISNUMBER(Buildings!B1005),Buildings!B1005,0)))</f>
        <v>N/A</v>
      </c>
    </row>
    <row r="1005" spans="2:11">
      <c r="B1005" s="32" t="str">
        <f t="shared" si="31"/>
        <v>N/A</v>
      </c>
      <c r="C1005" s="32" t="str">
        <f>IF(Buildings!C1006="","N/A",Buildings!C1006)</f>
        <v>N/A</v>
      </c>
      <c r="D1005" s="32" t="str">
        <f>IF(Buildings!D1006="","N/A",Buildings!D1006)</f>
        <v>N/A</v>
      </c>
      <c r="E1005" s="32" t="str">
        <f>IF(Buildings!E1006="","N/A",Buildings!E1006)</f>
        <v>N/A</v>
      </c>
      <c r="F1005" s="32" t="str">
        <f>IF(Buildings!F1006="","N/A",Buildings!F1006)</f>
        <v>N/A</v>
      </c>
      <c r="G1005" s="32" t="str">
        <f>IF(Buildings!G1006="","N/A",Buildings!G1006)</f>
        <v>N/A</v>
      </c>
      <c r="H1005" s="32" t="str">
        <f t="shared" si="30"/>
        <v>N/A</v>
      </c>
      <c r="I1005" s="32" t="str">
        <f>IF(Buildings!H1006="","N/A",Buildings!H1006)</f>
        <v>N/A</v>
      </c>
      <c r="J1005" s="32" t="str">
        <f>IF(Buildings!I1006="","N/A",Buildings!I1006)</f>
        <v>N/A</v>
      </c>
      <c r="K1005" s="362" t="str">
        <f>IF(AND(Buildings!B1006="",Buildings!C1006&lt;&gt;""),0,IF(Buildings!B1006="","N/A",IF(ISNUMBER(Buildings!B1006),Buildings!B1006,0)))</f>
        <v>N/A</v>
      </c>
    </row>
    <row r="1006" spans="2:11">
      <c r="B1006" s="32" t="str">
        <f t="shared" si="31"/>
        <v>N/A</v>
      </c>
      <c r="C1006" s="32" t="str">
        <f>IF(Buildings!C1007="","N/A",Buildings!C1007)</f>
        <v>N/A</v>
      </c>
      <c r="D1006" s="32" t="str">
        <f>IF(Buildings!D1007="","N/A",Buildings!D1007)</f>
        <v>N/A</v>
      </c>
      <c r="E1006" s="32" t="str">
        <f>IF(Buildings!E1007="","N/A",Buildings!E1007)</f>
        <v>N/A</v>
      </c>
      <c r="F1006" s="32" t="str">
        <f>IF(Buildings!F1007="","N/A",Buildings!F1007)</f>
        <v>N/A</v>
      </c>
      <c r="G1006" s="32" t="str">
        <f>IF(Buildings!G1007="","N/A",Buildings!G1007)</f>
        <v>N/A</v>
      </c>
      <c r="H1006" s="32" t="str">
        <f t="shared" si="30"/>
        <v>N/A</v>
      </c>
      <c r="I1006" s="32" t="str">
        <f>IF(Buildings!H1007="","N/A",Buildings!H1007)</f>
        <v>N/A</v>
      </c>
      <c r="J1006" s="32" t="str">
        <f>IF(Buildings!I1007="","N/A",Buildings!I1007)</f>
        <v>N/A</v>
      </c>
      <c r="K1006" s="362" t="str">
        <f>IF(AND(Buildings!B1007="",Buildings!C1007&lt;&gt;""),0,IF(Buildings!B1007="","N/A",IF(ISNUMBER(Buildings!B1007),Buildings!B1007,0)))</f>
        <v>N/A</v>
      </c>
    </row>
    <row r="1007" spans="2:11">
      <c r="B1007" s="32" t="str">
        <f t="shared" si="31"/>
        <v>N/A</v>
      </c>
      <c r="C1007" s="32" t="str">
        <f>IF(Buildings!C1008="","N/A",Buildings!C1008)</f>
        <v>N/A</v>
      </c>
      <c r="D1007" s="32" t="str">
        <f>IF(Buildings!D1008="","N/A",Buildings!D1008)</f>
        <v>N/A</v>
      </c>
      <c r="E1007" s="32" t="str">
        <f>IF(Buildings!E1008="","N/A",Buildings!E1008)</f>
        <v>N/A</v>
      </c>
      <c r="F1007" s="32" t="str">
        <f>IF(Buildings!F1008="","N/A",Buildings!F1008)</f>
        <v>N/A</v>
      </c>
      <c r="G1007" s="32" t="str">
        <f>IF(Buildings!G1008="","N/A",Buildings!G1008)</f>
        <v>N/A</v>
      </c>
      <c r="H1007" s="32" t="str">
        <f t="shared" si="30"/>
        <v>N/A</v>
      </c>
      <c r="I1007" s="32" t="str">
        <f>IF(Buildings!H1008="","N/A",Buildings!H1008)</f>
        <v>N/A</v>
      </c>
      <c r="J1007" s="32" t="str">
        <f>IF(Buildings!I1008="","N/A",Buildings!I1008)</f>
        <v>N/A</v>
      </c>
      <c r="K1007" s="362" t="str">
        <f>IF(AND(Buildings!B1008="",Buildings!C1008&lt;&gt;""),0,IF(Buildings!B1008="","N/A",IF(ISNUMBER(Buildings!B1008),Buildings!B1008,0)))</f>
        <v>N/A</v>
      </c>
    </row>
    <row r="1008" spans="2:11">
      <c r="B1008" s="32" t="str">
        <f t="shared" si="31"/>
        <v>N/A</v>
      </c>
      <c r="C1008" s="32" t="str">
        <f>IF(Buildings!C1009="","N/A",Buildings!C1009)</f>
        <v>N/A</v>
      </c>
      <c r="D1008" s="32" t="str">
        <f>IF(Buildings!D1009="","N/A",Buildings!D1009)</f>
        <v>N/A</v>
      </c>
      <c r="E1008" s="32" t="str">
        <f>IF(Buildings!E1009="","N/A",Buildings!E1009)</f>
        <v>N/A</v>
      </c>
      <c r="F1008" s="32" t="str">
        <f>IF(Buildings!F1009="","N/A",Buildings!F1009)</f>
        <v>N/A</v>
      </c>
      <c r="G1008" s="32" t="str">
        <f>IF(Buildings!G1009="","N/A",Buildings!G1009)</f>
        <v>N/A</v>
      </c>
      <c r="H1008" s="32" t="str">
        <f t="shared" si="30"/>
        <v>N/A</v>
      </c>
      <c r="I1008" s="32" t="str">
        <f>IF(Buildings!H1009="","N/A",Buildings!H1009)</f>
        <v>N/A</v>
      </c>
      <c r="J1008" s="32" t="str">
        <f>IF(Buildings!I1009="","N/A",Buildings!I1009)</f>
        <v>N/A</v>
      </c>
      <c r="K1008" s="362" t="str">
        <f>IF(AND(Buildings!B1009="",Buildings!C1009&lt;&gt;""),0,IF(Buildings!B1009="","N/A",IF(ISNUMBER(Buildings!B1009),Buildings!B1009,0)))</f>
        <v>N/A</v>
      </c>
    </row>
    <row r="1009" spans="2:11">
      <c r="B1009" s="32" t="str">
        <f t="shared" si="31"/>
        <v>N/A</v>
      </c>
      <c r="C1009" s="32" t="str">
        <f>IF(Buildings!C1010="","N/A",Buildings!C1010)</f>
        <v>N/A</v>
      </c>
      <c r="D1009" s="32" t="str">
        <f>IF(Buildings!D1010="","N/A",Buildings!D1010)</f>
        <v>N/A</v>
      </c>
      <c r="E1009" s="32" t="str">
        <f>IF(Buildings!E1010="","N/A",Buildings!E1010)</f>
        <v>N/A</v>
      </c>
      <c r="F1009" s="32" t="str">
        <f>IF(Buildings!F1010="","N/A",Buildings!F1010)</f>
        <v>N/A</v>
      </c>
      <c r="G1009" s="32" t="str">
        <f>IF(Buildings!G1010="","N/A",Buildings!G1010)</f>
        <v>N/A</v>
      </c>
      <c r="H1009" s="32" t="str">
        <f t="shared" si="30"/>
        <v>N/A</v>
      </c>
      <c r="I1009" s="32" t="str">
        <f>IF(Buildings!H1010="","N/A",Buildings!H1010)</f>
        <v>N/A</v>
      </c>
      <c r="J1009" s="32" t="str">
        <f>IF(Buildings!I1010="","N/A",Buildings!I1010)</f>
        <v>N/A</v>
      </c>
      <c r="K1009" s="362" t="str">
        <f>IF(AND(Buildings!B1010="",Buildings!C1010&lt;&gt;""),0,IF(Buildings!B1010="","N/A",IF(ISNUMBER(Buildings!B1010),Buildings!B1010,0)))</f>
        <v>N/A</v>
      </c>
    </row>
    <row r="1010" spans="2:11">
      <c r="B1010" s="32" t="str">
        <f t="shared" si="31"/>
        <v>N/A</v>
      </c>
      <c r="C1010" s="32" t="str">
        <f>IF(Buildings!C1011="","N/A",Buildings!C1011)</f>
        <v>N/A</v>
      </c>
      <c r="D1010" s="32" t="str">
        <f>IF(Buildings!D1011="","N/A",Buildings!D1011)</f>
        <v>N/A</v>
      </c>
      <c r="E1010" s="32" t="str">
        <f>IF(Buildings!E1011="","N/A",Buildings!E1011)</f>
        <v>N/A</v>
      </c>
      <c r="F1010" s="32" t="str">
        <f>IF(Buildings!F1011="","N/A",Buildings!F1011)</f>
        <v>N/A</v>
      </c>
      <c r="G1010" s="32" t="str">
        <f>IF(Buildings!G1011="","N/A",Buildings!G1011)</f>
        <v>N/A</v>
      </c>
      <c r="H1010" s="32" t="str">
        <f t="shared" si="30"/>
        <v>N/A</v>
      </c>
      <c r="I1010" s="32" t="str">
        <f>IF(Buildings!H1011="","N/A",Buildings!H1011)</f>
        <v>N/A</v>
      </c>
      <c r="J1010" s="32" t="str">
        <f>IF(Buildings!I1011="","N/A",Buildings!I1011)</f>
        <v>N/A</v>
      </c>
      <c r="K1010" s="362" t="str">
        <f>IF(AND(Buildings!B1011="",Buildings!C1011&lt;&gt;""),0,IF(Buildings!B1011="","N/A",IF(ISNUMBER(Buildings!B1011),Buildings!B1011,0)))</f>
        <v>N/A</v>
      </c>
    </row>
    <row r="1011" spans="2:11">
      <c r="B1011" s="32" t="str">
        <f t="shared" si="31"/>
        <v>N/A</v>
      </c>
      <c r="C1011" s="32" t="str">
        <f>IF(Buildings!C1012="","N/A",Buildings!C1012)</f>
        <v>N/A</v>
      </c>
      <c r="D1011" s="32" t="str">
        <f>IF(Buildings!D1012="","N/A",Buildings!D1012)</f>
        <v>N/A</v>
      </c>
      <c r="E1011" s="32" t="str">
        <f>IF(Buildings!E1012="","N/A",Buildings!E1012)</f>
        <v>N/A</v>
      </c>
      <c r="F1011" s="32" t="str">
        <f>IF(Buildings!F1012="","N/A",Buildings!F1012)</f>
        <v>N/A</v>
      </c>
      <c r="G1011" s="32" t="str">
        <f>IF(Buildings!G1012="","N/A",Buildings!G1012)</f>
        <v>N/A</v>
      </c>
      <c r="H1011" s="32" t="str">
        <f t="shared" si="30"/>
        <v>N/A</v>
      </c>
      <c r="I1011" s="32" t="str">
        <f>IF(Buildings!H1012="","N/A",Buildings!H1012)</f>
        <v>N/A</v>
      </c>
      <c r="J1011" s="32" t="str">
        <f>IF(Buildings!I1012="","N/A",Buildings!I1012)</f>
        <v>N/A</v>
      </c>
      <c r="K1011" s="362" t="str">
        <f>IF(AND(Buildings!B1012="",Buildings!C1012&lt;&gt;""),0,IF(Buildings!B1012="","N/A",IF(ISNUMBER(Buildings!B1012),Buildings!B1012,0)))</f>
        <v>N/A</v>
      </c>
    </row>
    <row r="1012" spans="2:11">
      <c r="B1012" s="32" t="str">
        <f t="shared" si="31"/>
        <v>N/A</v>
      </c>
      <c r="C1012" s="32" t="str">
        <f>IF(Buildings!C1013="","N/A",Buildings!C1013)</f>
        <v>N/A</v>
      </c>
      <c r="D1012" s="32" t="str">
        <f>IF(Buildings!D1013="","N/A",Buildings!D1013)</f>
        <v>N/A</v>
      </c>
      <c r="E1012" s="32" t="str">
        <f>IF(Buildings!E1013="","N/A",Buildings!E1013)</f>
        <v>N/A</v>
      </c>
      <c r="F1012" s="32" t="str">
        <f>IF(Buildings!F1013="","N/A",Buildings!F1013)</f>
        <v>N/A</v>
      </c>
      <c r="G1012" s="32" t="str">
        <f>IF(Buildings!G1013="","N/A",Buildings!G1013)</f>
        <v>N/A</v>
      </c>
      <c r="H1012" s="32" t="str">
        <f t="shared" si="30"/>
        <v>N/A</v>
      </c>
      <c r="I1012" s="32" t="str">
        <f>IF(Buildings!H1013="","N/A",Buildings!H1013)</f>
        <v>N/A</v>
      </c>
      <c r="J1012" s="32" t="str">
        <f>IF(Buildings!I1013="","N/A",Buildings!I1013)</f>
        <v>N/A</v>
      </c>
      <c r="K1012" s="362" t="str">
        <f>IF(AND(Buildings!B1013="",Buildings!C1013&lt;&gt;""),0,IF(Buildings!B1013="","N/A",IF(ISNUMBER(Buildings!B1013),Buildings!B1013,0)))</f>
        <v>N/A</v>
      </c>
    </row>
    <row r="1013" spans="2:11">
      <c r="B1013" s="32" t="str">
        <f t="shared" si="31"/>
        <v>N/A</v>
      </c>
      <c r="C1013" s="32" t="str">
        <f>IF(Buildings!C1014="","N/A",Buildings!C1014)</f>
        <v>N/A</v>
      </c>
      <c r="D1013" s="32" t="str">
        <f>IF(Buildings!D1014="","N/A",Buildings!D1014)</f>
        <v>N/A</v>
      </c>
      <c r="E1013" s="32" t="str">
        <f>IF(Buildings!E1014="","N/A",Buildings!E1014)</f>
        <v>N/A</v>
      </c>
      <c r="F1013" s="32" t="str">
        <f>IF(Buildings!F1014="","N/A",Buildings!F1014)</f>
        <v>N/A</v>
      </c>
      <c r="G1013" s="32" t="str">
        <f>IF(Buildings!G1014="","N/A",Buildings!G1014)</f>
        <v>N/A</v>
      </c>
      <c r="H1013" s="32" t="str">
        <f t="shared" si="30"/>
        <v>N/A</v>
      </c>
      <c r="I1013" s="32" t="str">
        <f>IF(Buildings!H1014="","N/A",Buildings!H1014)</f>
        <v>N/A</v>
      </c>
      <c r="J1013" s="32" t="str">
        <f>IF(Buildings!I1014="","N/A",Buildings!I1014)</f>
        <v>N/A</v>
      </c>
      <c r="K1013" s="362" t="str">
        <f>IF(AND(Buildings!B1014="",Buildings!C1014&lt;&gt;""),0,IF(Buildings!B1014="","N/A",IF(ISNUMBER(Buildings!B1014),Buildings!B1014,0)))</f>
        <v>N/A</v>
      </c>
    </row>
    <row r="1014" spans="2:11">
      <c r="B1014" s="32" t="str">
        <f t="shared" si="31"/>
        <v>N/A</v>
      </c>
      <c r="C1014" s="32" t="str">
        <f>IF(Buildings!C1015="","N/A",Buildings!C1015)</f>
        <v>N/A</v>
      </c>
      <c r="D1014" s="32" t="str">
        <f>IF(Buildings!D1015="","N/A",Buildings!D1015)</f>
        <v>N/A</v>
      </c>
      <c r="E1014" s="32" t="str">
        <f>IF(Buildings!E1015="","N/A",Buildings!E1015)</f>
        <v>N/A</v>
      </c>
      <c r="F1014" s="32" t="str">
        <f>IF(Buildings!F1015="","N/A",Buildings!F1015)</f>
        <v>N/A</v>
      </c>
      <c r="G1014" s="32" t="str">
        <f>IF(Buildings!G1015="","N/A",Buildings!G1015)</f>
        <v>N/A</v>
      </c>
      <c r="H1014" s="32" t="str">
        <f t="shared" si="30"/>
        <v>N/A</v>
      </c>
      <c r="I1014" s="32" t="str">
        <f>IF(Buildings!H1015="","N/A",Buildings!H1015)</f>
        <v>N/A</v>
      </c>
      <c r="J1014" s="32" t="str">
        <f>IF(Buildings!I1015="","N/A",Buildings!I1015)</f>
        <v>N/A</v>
      </c>
      <c r="K1014" s="362" t="str">
        <f>IF(AND(Buildings!B1015="",Buildings!C1015&lt;&gt;""),0,IF(Buildings!B1015="","N/A",IF(ISNUMBER(Buildings!B1015),Buildings!B1015,0)))</f>
        <v>N/A</v>
      </c>
    </row>
    <row r="1015" spans="2:11">
      <c r="B1015" s="32" t="str">
        <f t="shared" si="31"/>
        <v>N/A</v>
      </c>
      <c r="C1015" s="32" t="str">
        <f>IF(Buildings!C1016="","N/A",Buildings!C1016)</f>
        <v>N/A</v>
      </c>
      <c r="D1015" s="32" t="str">
        <f>IF(Buildings!D1016="","N/A",Buildings!D1016)</f>
        <v>N/A</v>
      </c>
      <c r="E1015" s="32" t="str">
        <f>IF(Buildings!E1016="","N/A",Buildings!E1016)</f>
        <v>N/A</v>
      </c>
      <c r="F1015" s="32" t="str">
        <f>IF(Buildings!F1016="","N/A",Buildings!F1016)</f>
        <v>N/A</v>
      </c>
      <c r="G1015" s="32" t="str">
        <f>IF(Buildings!G1016="","N/A",Buildings!G1016)</f>
        <v>N/A</v>
      </c>
      <c r="H1015" s="32" t="str">
        <f t="shared" si="30"/>
        <v>N/A</v>
      </c>
      <c r="I1015" s="32" t="str">
        <f>IF(Buildings!H1016="","N/A",Buildings!H1016)</f>
        <v>N/A</v>
      </c>
      <c r="J1015" s="32" t="str">
        <f>IF(Buildings!I1016="","N/A",Buildings!I1016)</f>
        <v>N/A</v>
      </c>
      <c r="K1015" s="362" t="str">
        <f>IF(AND(Buildings!B1016="",Buildings!C1016&lt;&gt;""),0,IF(Buildings!B1016="","N/A",IF(ISNUMBER(Buildings!B1016),Buildings!B1016,0)))</f>
        <v>N/A</v>
      </c>
    </row>
    <row r="1016" spans="2:11">
      <c r="B1016" s="32" t="str">
        <f t="shared" si="31"/>
        <v>N/A</v>
      </c>
      <c r="C1016" s="32" t="str">
        <f>IF(Buildings!C1017="","N/A",Buildings!C1017)</f>
        <v>N/A</v>
      </c>
      <c r="D1016" s="32" t="str">
        <f>IF(Buildings!D1017="","N/A",Buildings!D1017)</f>
        <v>N/A</v>
      </c>
      <c r="E1016" s="32" t="str">
        <f>IF(Buildings!E1017="","N/A",Buildings!E1017)</f>
        <v>N/A</v>
      </c>
      <c r="F1016" s="32" t="str">
        <f>IF(Buildings!F1017="","N/A",Buildings!F1017)</f>
        <v>N/A</v>
      </c>
      <c r="G1016" s="32" t="str">
        <f>IF(Buildings!G1017="","N/A",Buildings!G1017)</f>
        <v>N/A</v>
      </c>
      <c r="H1016" s="32" t="str">
        <f t="shared" si="30"/>
        <v>N/A</v>
      </c>
      <c r="I1016" s="32" t="str">
        <f>IF(Buildings!H1017="","N/A",Buildings!H1017)</f>
        <v>N/A</v>
      </c>
      <c r="J1016" s="32" t="str">
        <f>IF(Buildings!I1017="","N/A",Buildings!I1017)</f>
        <v>N/A</v>
      </c>
      <c r="K1016" s="362" t="str">
        <f>IF(AND(Buildings!B1017="",Buildings!C1017&lt;&gt;""),0,IF(Buildings!B1017="","N/A",IF(ISNUMBER(Buildings!B1017),Buildings!B1017,0)))</f>
        <v>N/A</v>
      </c>
    </row>
    <row r="1017" spans="2:11">
      <c r="B1017" s="32" t="str">
        <f t="shared" si="31"/>
        <v>N/A</v>
      </c>
      <c r="C1017" s="32" t="str">
        <f>IF(Buildings!C1018="","N/A",Buildings!C1018)</f>
        <v>N/A</v>
      </c>
      <c r="D1017" s="32" t="str">
        <f>IF(Buildings!D1018="","N/A",Buildings!D1018)</f>
        <v>N/A</v>
      </c>
      <c r="E1017" s="32" t="str">
        <f>IF(Buildings!E1018="","N/A",Buildings!E1018)</f>
        <v>N/A</v>
      </c>
      <c r="F1017" s="32" t="str">
        <f>IF(Buildings!F1018="","N/A",Buildings!F1018)</f>
        <v>N/A</v>
      </c>
      <c r="G1017" s="32" t="str">
        <f>IF(Buildings!G1018="","N/A",Buildings!G1018)</f>
        <v>N/A</v>
      </c>
      <c r="H1017" s="32" t="str">
        <f t="shared" si="30"/>
        <v>N/A</v>
      </c>
      <c r="I1017" s="32" t="str">
        <f>IF(Buildings!H1018="","N/A",Buildings!H1018)</f>
        <v>N/A</v>
      </c>
      <c r="J1017" s="32" t="str">
        <f>IF(Buildings!I1018="","N/A",Buildings!I1018)</f>
        <v>N/A</v>
      </c>
      <c r="K1017" s="362" t="str">
        <f>IF(AND(Buildings!B1018="",Buildings!C1018&lt;&gt;""),0,IF(Buildings!B1018="","N/A",IF(ISNUMBER(Buildings!B1018),Buildings!B1018,0)))</f>
        <v>N/A</v>
      </c>
    </row>
    <row r="1018" spans="2:11">
      <c r="B1018" s="32" t="str">
        <f t="shared" si="31"/>
        <v>N/A</v>
      </c>
      <c r="C1018" s="32" t="str">
        <f>IF(Buildings!C1019="","N/A",Buildings!C1019)</f>
        <v>N/A</v>
      </c>
      <c r="D1018" s="32" t="str">
        <f>IF(Buildings!D1019="","N/A",Buildings!D1019)</f>
        <v>N/A</v>
      </c>
      <c r="E1018" s="32" t="str">
        <f>IF(Buildings!E1019="","N/A",Buildings!E1019)</f>
        <v>N/A</v>
      </c>
      <c r="F1018" s="32" t="str">
        <f>IF(Buildings!F1019="","N/A",Buildings!F1019)</f>
        <v>N/A</v>
      </c>
      <c r="G1018" s="32" t="str">
        <f>IF(Buildings!G1019="","N/A",Buildings!G1019)</f>
        <v>N/A</v>
      </c>
      <c r="H1018" s="32" t="str">
        <f t="shared" si="30"/>
        <v>N/A</v>
      </c>
      <c r="I1018" s="32" t="str">
        <f>IF(Buildings!H1019="","N/A",Buildings!H1019)</f>
        <v>N/A</v>
      </c>
      <c r="J1018" s="32" t="str">
        <f>IF(Buildings!I1019="","N/A",Buildings!I1019)</f>
        <v>N/A</v>
      </c>
      <c r="K1018" s="362" t="str">
        <f>IF(AND(Buildings!B1019="",Buildings!C1019&lt;&gt;""),0,IF(Buildings!B1019="","N/A",IF(ISNUMBER(Buildings!B1019),Buildings!B1019,0)))</f>
        <v>N/A</v>
      </c>
    </row>
    <row r="1019" spans="2:11">
      <c r="B1019" s="32" t="str">
        <f t="shared" si="31"/>
        <v>N/A</v>
      </c>
      <c r="C1019" s="32" t="str">
        <f>IF(Buildings!C1020="","N/A",Buildings!C1020)</f>
        <v>N/A</v>
      </c>
      <c r="D1019" s="32" t="str">
        <f>IF(Buildings!D1020="","N/A",Buildings!D1020)</f>
        <v>N/A</v>
      </c>
      <c r="E1019" s="32" t="str">
        <f>IF(Buildings!E1020="","N/A",Buildings!E1020)</f>
        <v>N/A</v>
      </c>
      <c r="F1019" s="32" t="str">
        <f>IF(Buildings!F1020="","N/A",Buildings!F1020)</f>
        <v>N/A</v>
      </c>
      <c r="G1019" s="32" t="str">
        <f>IF(Buildings!G1020="","N/A",Buildings!G1020)</f>
        <v>N/A</v>
      </c>
      <c r="H1019" s="32" t="str">
        <f t="shared" si="30"/>
        <v>N/A</v>
      </c>
      <c r="I1019" s="32" t="str">
        <f>IF(Buildings!H1020="","N/A",Buildings!H1020)</f>
        <v>N/A</v>
      </c>
      <c r="J1019" s="32" t="str">
        <f>IF(Buildings!I1020="","N/A",Buildings!I1020)</f>
        <v>N/A</v>
      </c>
      <c r="K1019" s="362" t="str">
        <f>IF(AND(Buildings!B1020="",Buildings!C1020&lt;&gt;""),0,IF(Buildings!B1020="","N/A",IF(ISNUMBER(Buildings!B1020),Buildings!B1020,0)))</f>
        <v>N/A</v>
      </c>
    </row>
    <row r="1020" spans="2:11">
      <c r="B1020" s="32" t="str">
        <f t="shared" si="31"/>
        <v>N/A</v>
      </c>
      <c r="C1020" s="32" t="str">
        <f>IF(Buildings!C1021="","N/A",Buildings!C1021)</f>
        <v>N/A</v>
      </c>
      <c r="D1020" s="32" t="str">
        <f>IF(Buildings!D1021="","N/A",Buildings!D1021)</f>
        <v>N/A</v>
      </c>
      <c r="E1020" s="32" t="str">
        <f>IF(Buildings!E1021="","N/A",Buildings!E1021)</f>
        <v>N/A</v>
      </c>
      <c r="F1020" s="32" t="str">
        <f>IF(Buildings!F1021="","N/A",Buildings!F1021)</f>
        <v>N/A</v>
      </c>
      <c r="G1020" s="32" t="str">
        <f>IF(Buildings!G1021="","N/A",Buildings!G1021)</f>
        <v>N/A</v>
      </c>
      <c r="H1020" s="32" t="str">
        <f t="shared" si="30"/>
        <v>N/A</v>
      </c>
      <c r="I1020" s="32" t="str">
        <f>IF(Buildings!H1021="","N/A",Buildings!H1021)</f>
        <v>N/A</v>
      </c>
      <c r="J1020" s="32" t="str">
        <f>IF(Buildings!I1021="","N/A",Buildings!I1021)</f>
        <v>N/A</v>
      </c>
      <c r="K1020" s="362" t="str">
        <f>IF(AND(Buildings!B1021="",Buildings!C1021&lt;&gt;""),0,IF(Buildings!B1021="","N/A",IF(ISNUMBER(Buildings!B1021),Buildings!B1021,0)))</f>
        <v>N/A</v>
      </c>
    </row>
    <row r="1021" spans="2:11">
      <c r="B1021" s="32" t="str">
        <f t="shared" si="31"/>
        <v>N/A</v>
      </c>
      <c r="C1021" s="32" t="str">
        <f>IF(Buildings!C1022="","N/A",Buildings!C1022)</f>
        <v>N/A</v>
      </c>
      <c r="D1021" s="32" t="str">
        <f>IF(Buildings!D1022="","N/A",Buildings!D1022)</f>
        <v>N/A</v>
      </c>
      <c r="E1021" s="32" t="str">
        <f>IF(Buildings!E1022="","N/A",Buildings!E1022)</f>
        <v>N/A</v>
      </c>
      <c r="F1021" s="32" t="str">
        <f>IF(Buildings!F1022="","N/A",Buildings!F1022)</f>
        <v>N/A</v>
      </c>
      <c r="G1021" s="32" t="str">
        <f>IF(Buildings!G1022="","N/A",Buildings!G1022)</f>
        <v>N/A</v>
      </c>
      <c r="H1021" s="32" t="str">
        <f t="shared" si="30"/>
        <v>N/A</v>
      </c>
      <c r="I1021" s="32" t="str">
        <f>IF(Buildings!H1022="","N/A",Buildings!H1022)</f>
        <v>N/A</v>
      </c>
      <c r="J1021" s="32" t="str">
        <f>IF(Buildings!I1022="","N/A",Buildings!I1022)</f>
        <v>N/A</v>
      </c>
      <c r="K1021" s="362" t="str">
        <f>IF(AND(Buildings!B1022="",Buildings!C1022&lt;&gt;""),0,IF(Buildings!B1022="","N/A",IF(ISNUMBER(Buildings!B1022),Buildings!B1022,0)))</f>
        <v>N/A</v>
      </c>
    </row>
    <row r="1022" spans="2:11">
      <c r="B1022" s="32" t="str">
        <f t="shared" si="31"/>
        <v>N/A</v>
      </c>
      <c r="C1022" s="32" t="str">
        <f>IF(Buildings!C1023="","N/A",Buildings!C1023)</f>
        <v>N/A</v>
      </c>
      <c r="D1022" s="32" t="str">
        <f>IF(Buildings!D1023="","N/A",Buildings!D1023)</f>
        <v>N/A</v>
      </c>
      <c r="E1022" s="32" t="str">
        <f>IF(Buildings!E1023="","N/A",Buildings!E1023)</f>
        <v>N/A</v>
      </c>
      <c r="F1022" s="32" t="str">
        <f>IF(Buildings!F1023="","N/A",Buildings!F1023)</f>
        <v>N/A</v>
      </c>
      <c r="G1022" s="32" t="str">
        <f>IF(Buildings!G1023="","N/A",Buildings!G1023)</f>
        <v>N/A</v>
      </c>
      <c r="H1022" s="32" t="str">
        <f t="shared" si="30"/>
        <v>N/A</v>
      </c>
      <c r="I1022" s="32" t="str">
        <f>IF(Buildings!H1023="","N/A",Buildings!H1023)</f>
        <v>N/A</v>
      </c>
      <c r="J1022" s="32" t="str">
        <f>IF(Buildings!I1023="","N/A",Buildings!I1023)</f>
        <v>N/A</v>
      </c>
      <c r="K1022" s="362" t="str">
        <f>IF(AND(Buildings!B1023="",Buildings!C1023&lt;&gt;""),0,IF(Buildings!B1023="","N/A",IF(ISNUMBER(Buildings!B1023),Buildings!B1023,0)))</f>
        <v>N/A</v>
      </c>
    </row>
    <row r="1023" spans="2:11">
      <c r="B1023" s="32" t="str">
        <f t="shared" si="31"/>
        <v>N/A</v>
      </c>
      <c r="C1023" s="32" t="str">
        <f>IF(Buildings!C1024="","N/A",Buildings!C1024)</f>
        <v>N/A</v>
      </c>
      <c r="D1023" s="32" t="str">
        <f>IF(Buildings!D1024="","N/A",Buildings!D1024)</f>
        <v>N/A</v>
      </c>
      <c r="E1023" s="32" t="str">
        <f>IF(Buildings!E1024="","N/A",Buildings!E1024)</f>
        <v>N/A</v>
      </c>
      <c r="F1023" s="32" t="str">
        <f>IF(Buildings!F1024="","N/A",Buildings!F1024)</f>
        <v>N/A</v>
      </c>
      <c r="G1023" s="32" t="str">
        <f>IF(Buildings!G1024="","N/A",Buildings!G1024)</f>
        <v>N/A</v>
      </c>
      <c r="H1023" s="32" t="str">
        <f t="shared" si="30"/>
        <v>N/A</v>
      </c>
      <c r="I1023" s="32" t="str">
        <f>IF(Buildings!H1024="","N/A",Buildings!H1024)</f>
        <v>N/A</v>
      </c>
      <c r="J1023" s="32" t="str">
        <f>IF(Buildings!I1024="","N/A",Buildings!I1024)</f>
        <v>N/A</v>
      </c>
      <c r="K1023" s="362" t="str">
        <f>IF(AND(Buildings!B1024="",Buildings!C1024&lt;&gt;""),0,IF(Buildings!B1024="","N/A",IF(ISNUMBER(Buildings!B1024),Buildings!B1024,0)))</f>
        <v>N/A</v>
      </c>
    </row>
    <row r="1024" spans="2:11">
      <c r="B1024" s="32" t="str">
        <f t="shared" si="31"/>
        <v>N/A</v>
      </c>
      <c r="C1024" s="32" t="str">
        <f>IF(Buildings!C1025="","N/A",Buildings!C1025)</f>
        <v>N/A</v>
      </c>
      <c r="D1024" s="32" t="str">
        <f>IF(Buildings!D1025="","N/A",Buildings!D1025)</f>
        <v>N/A</v>
      </c>
      <c r="E1024" s="32" t="str">
        <f>IF(Buildings!E1025="","N/A",Buildings!E1025)</f>
        <v>N/A</v>
      </c>
      <c r="F1024" s="32" t="str">
        <f>IF(Buildings!F1025="","N/A",Buildings!F1025)</f>
        <v>N/A</v>
      </c>
      <c r="G1024" s="32" t="str">
        <f>IF(Buildings!G1025="","N/A",Buildings!G1025)</f>
        <v>N/A</v>
      </c>
      <c r="H1024" s="32" t="str">
        <f t="shared" si="30"/>
        <v>N/A</v>
      </c>
      <c r="I1024" s="32" t="str">
        <f>IF(Buildings!H1025="","N/A",Buildings!H1025)</f>
        <v>N/A</v>
      </c>
      <c r="J1024" s="32" t="str">
        <f>IF(Buildings!I1025="","N/A",Buildings!I1025)</f>
        <v>N/A</v>
      </c>
      <c r="K1024" s="362" t="str">
        <f>IF(AND(Buildings!B1025="",Buildings!C1025&lt;&gt;""),0,IF(Buildings!B1025="","N/A",IF(ISNUMBER(Buildings!B1025),Buildings!B1025,0)))</f>
        <v>N/A</v>
      </c>
    </row>
    <row r="1025" spans="2:11">
      <c r="B1025" s="32" t="str">
        <f t="shared" si="31"/>
        <v>N/A</v>
      </c>
      <c r="C1025" s="32" t="str">
        <f>IF(Buildings!C1026="","N/A",Buildings!C1026)</f>
        <v>N/A</v>
      </c>
      <c r="D1025" s="32" t="str">
        <f>IF(Buildings!D1026="","N/A",Buildings!D1026)</f>
        <v>N/A</v>
      </c>
      <c r="E1025" s="32" t="str">
        <f>IF(Buildings!E1026="","N/A",Buildings!E1026)</f>
        <v>N/A</v>
      </c>
      <c r="F1025" s="32" t="str">
        <f>IF(Buildings!F1026="","N/A",Buildings!F1026)</f>
        <v>N/A</v>
      </c>
      <c r="G1025" s="32" t="str">
        <f>IF(Buildings!G1026="","N/A",Buildings!G1026)</f>
        <v>N/A</v>
      </c>
      <c r="H1025" s="32" t="str">
        <f t="shared" si="30"/>
        <v>N/A</v>
      </c>
      <c r="I1025" s="32" t="str">
        <f>IF(Buildings!H1026="","N/A",Buildings!H1026)</f>
        <v>N/A</v>
      </c>
      <c r="J1025" s="32" t="str">
        <f>IF(Buildings!I1026="","N/A",Buildings!I1026)</f>
        <v>N/A</v>
      </c>
      <c r="K1025" s="362" t="str">
        <f>IF(AND(Buildings!B1026="",Buildings!C1026&lt;&gt;""),0,IF(Buildings!B1026="","N/A",IF(ISNUMBER(Buildings!B1026),Buildings!B1026,0)))</f>
        <v>N/A</v>
      </c>
    </row>
    <row r="1026" spans="2:11">
      <c r="B1026" s="32" t="str">
        <f t="shared" si="31"/>
        <v>N/A</v>
      </c>
      <c r="C1026" s="32" t="str">
        <f>IF(Buildings!C1027="","N/A",Buildings!C1027)</f>
        <v>N/A</v>
      </c>
      <c r="D1026" s="32" t="str">
        <f>IF(Buildings!D1027="","N/A",Buildings!D1027)</f>
        <v>N/A</v>
      </c>
      <c r="E1026" s="32" t="str">
        <f>IF(Buildings!E1027="","N/A",Buildings!E1027)</f>
        <v>N/A</v>
      </c>
      <c r="F1026" s="32" t="str">
        <f>IF(Buildings!F1027="","N/A",Buildings!F1027)</f>
        <v>N/A</v>
      </c>
      <c r="G1026" s="32" t="str">
        <f>IF(Buildings!G1027="","N/A",Buildings!G1027)</f>
        <v>N/A</v>
      </c>
      <c r="H1026" s="32" t="str">
        <f t="shared" ref="H1026:H1089" si="32">IF(B1026="N/A","N/A",UPPER(TRIM(ProbuildName)))</f>
        <v>N/A</v>
      </c>
      <c r="I1026" s="32" t="str">
        <f>IF(Buildings!H1027="","N/A",Buildings!H1027)</f>
        <v>N/A</v>
      </c>
      <c r="J1026" s="32" t="str">
        <f>IF(Buildings!I1027="","N/A",Buildings!I1027)</f>
        <v>N/A</v>
      </c>
      <c r="K1026" s="362" t="str">
        <f>IF(AND(Buildings!B1027="",Buildings!C1027&lt;&gt;""),0,IF(Buildings!B1027="","N/A",IF(ISNUMBER(Buildings!B1027),Buildings!B1027,0)))</f>
        <v>N/A</v>
      </c>
    </row>
    <row r="1027" spans="2:11">
      <c r="B1027" s="32" t="str">
        <f t="shared" ref="B1027:B1090" si="33">IF(K1027="N/A","N/A","")</f>
        <v>N/A</v>
      </c>
      <c r="C1027" s="32" t="str">
        <f>IF(Buildings!C1028="","N/A",Buildings!C1028)</f>
        <v>N/A</v>
      </c>
      <c r="D1027" s="32" t="str">
        <f>IF(Buildings!D1028="","N/A",Buildings!D1028)</f>
        <v>N/A</v>
      </c>
      <c r="E1027" s="32" t="str">
        <f>IF(Buildings!E1028="","N/A",Buildings!E1028)</f>
        <v>N/A</v>
      </c>
      <c r="F1027" s="32" t="str">
        <f>IF(Buildings!F1028="","N/A",Buildings!F1028)</f>
        <v>N/A</v>
      </c>
      <c r="G1027" s="32" t="str">
        <f>IF(Buildings!G1028="","N/A",Buildings!G1028)</f>
        <v>N/A</v>
      </c>
      <c r="H1027" s="32" t="str">
        <f t="shared" si="32"/>
        <v>N/A</v>
      </c>
      <c r="I1027" s="32" t="str">
        <f>IF(Buildings!H1028="","N/A",Buildings!H1028)</f>
        <v>N/A</v>
      </c>
      <c r="J1027" s="32" t="str">
        <f>IF(Buildings!I1028="","N/A",Buildings!I1028)</f>
        <v>N/A</v>
      </c>
      <c r="K1027" s="362" t="str">
        <f>IF(AND(Buildings!B1028="",Buildings!C1028&lt;&gt;""),0,IF(Buildings!B1028="","N/A",IF(ISNUMBER(Buildings!B1028),Buildings!B1028,0)))</f>
        <v>N/A</v>
      </c>
    </row>
    <row r="1028" spans="2:11">
      <c r="B1028" s="32" t="str">
        <f t="shared" si="33"/>
        <v>N/A</v>
      </c>
      <c r="C1028" s="32" t="str">
        <f>IF(Buildings!C1029="","N/A",Buildings!C1029)</f>
        <v>N/A</v>
      </c>
      <c r="D1028" s="32" t="str">
        <f>IF(Buildings!D1029="","N/A",Buildings!D1029)</f>
        <v>N/A</v>
      </c>
      <c r="E1028" s="32" t="str">
        <f>IF(Buildings!E1029="","N/A",Buildings!E1029)</f>
        <v>N/A</v>
      </c>
      <c r="F1028" s="32" t="str">
        <f>IF(Buildings!F1029="","N/A",Buildings!F1029)</f>
        <v>N/A</v>
      </c>
      <c r="G1028" s="32" t="str">
        <f>IF(Buildings!G1029="","N/A",Buildings!G1029)</f>
        <v>N/A</v>
      </c>
      <c r="H1028" s="32" t="str">
        <f t="shared" si="32"/>
        <v>N/A</v>
      </c>
      <c r="I1028" s="32" t="str">
        <f>IF(Buildings!H1029="","N/A",Buildings!H1029)</f>
        <v>N/A</v>
      </c>
      <c r="J1028" s="32" t="str">
        <f>IF(Buildings!I1029="","N/A",Buildings!I1029)</f>
        <v>N/A</v>
      </c>
      <c r="K1028" s="362" t="str">
        <f>IF(AND(Buildings!B1029="",Buildings!C1029&lt;&gt;""),0,IF(Buildings!B1029="","N/A",IF(ISNUMBER(Buildings!B1029),Buildings!B1029,0)))</f>
        <v>N/A</v>
      </c>
    </row>
    <row r="1029" spans="2:11">
      <c r="B1029" s="32" t="str">
        <f t="shared" si="33"/>
        <v>N/A</v>
      </c>
      <c r="C1029" s="32" t="str">
        <f>IF(Buildings!C1030="","N/A",Buildings!C1030)</f>
        <v>N/A</v>
      </c>
      <c r="D1029" s="32" t="str">
        <f>IF(Buildings!D1030="","N/A",Buildings!D1030)</f>
        <v>N/A</v>
      </c>
      <c r="E1029" s="32" t="str">
        <f>IF(Buildings!E1030="","N/A",Buildings!E1030)</f>
        <v>N/A</v>
      </c>
      <c r="F1029" s="32" t="str">
        <f>IF(Buildings!F1030="","N/A",Buildings!F1030)</f>
        <v>N/A</v>
      </c>
      <c r="G1029" s="32" t="str">
        <f>IF(Buildings!G1030="","N/A",Buildings!G1030)</f>
        <v>N/A</v>
      </c>
      <c r="H1029" s="32" t="str">
        <f t="shared" si="32"/>
        <v>N/A</v>
      </c>
      <c r="I1029" s="32" t="str">
        <f>IF(Buildings!H1030="","N/A",Buildings!H1030)</f>
        <v>N/A</v>
      </c>
      <c r="J1029" s="32" t="str">
        <f>IF(Buildings!I1030="","N/A",Buildings!I1030)</f>
        <v>N/A</v>
      </c>
      <c r="K1029" s="362" t="str">
        <f>IF(AND(Buildings!B1030="",Buildings!C1030&lt;&gt;""),0,IF(Buildings!B1030="","N/A",IF(ISNUMBER(Buildings!B1030),Buildings!B1030,0)))</f>
        <v>N/A</v>
      </c>
    </row>
    <row r="1030" spans="2:11">
      <c r="B1030" s="32" t="str">
        <f t="shared" si="33"/>
        <v>N/A</v>
      </c>
      <c r="C1030" s="32" t="str">
        <f>IF(Buildings!C1031="","N/A",Buildings!C1031)</f>
        <v>N/A</v>
      </c>
      <c r="D1030" s="32" t="str">
        <f>IF(Buildings!D1031="","N/A",Buildings!D1031)</f>
        <v>N/A</v>
      </c>
      <c r="E1030" s="32" t="str">
        <f>IF(Buildings!E1031="","N/A",Buildings!E1031)</f>
        <v>N/A</v>
      </c>
      <c r="F1030" s="32" t="str">
        <f>IF(Buildings!F1031="","N/A",Buildings!F1031)</f>
        <v>N/A</v>
      </c>
      <c r="G1030" s="32" t="str">
        <f>IF(Buildings!G1031="","N/A",Buildings!G1031)</f>
        <v>N/A</v>
      </c>
      <c r="H1030" s="32" t="str">
        <f t="shared" si="32"/>
        <v>N/A</v>
      </c>
      <c r="I1030" s="32" t="str">
        <f>IF(Buildings!H1031="","N/A",Buildings!H1031)</f>
        <v>N/A</v>
      </c>
      <c r="J1030" s="32" t="str">
        <f>IF(Buildings!I1031="","N/A",Buildings!I1031)</f>
        <v>N/A</v>
      </c>
      <c r="K1030" s="362" t="str">
        <f>IF(AND(Buildings!B1031="",Buildings!C1031&lt;&gt;""),0,IF(Buildings!B1031="","N/A",IF(ISNUMBER(Buildings!B1031),Buildings!B1031,0)))</f>
        <v>N/A</v>
      </c>
    </row>
    <row r="1031" spans="2:11">
      <c r="B1031" s="32" t="str">
        <f t="shared" si="33"/>
        <v>N/A</v>
      </c>
      <c r="C1031" s="32" t="str">
        <f>IF(Buildings!C1032="","N/A",Buildings!C1032)</f>
        <v>N/A</v>
      </c>
      <c r="D1031" s="32" t="str">
        <f>IF(Buildings!D1032="","N/A",Buildings!D1032)</f>
        <v>N/A</v>
      </c>
      <c r="E1031" s="32" t="str">
        <f>IF(Buildings!E1032="","N/A",Buildings!E1032)</f>
        <v>N/A</v>
      </c>
      <c r="F1031" s="32" t="str">
        <f>IF(Buildings!F1032="","N/A",Buildings!F1032)</f>
        <v>N/A</v>
      </c>
      <c r="G1031" s="32" t="str">
        <f>IF(Buildings!G1032="","N/A",Buildings!G1032)</f>
        <v>N/A</v>
      </c>
      <c r="H1031" s="32" t="str">
        <f t="shared" si="32"/>
        <v>N/A</v>
      </c>
      <c r="I1031" s="32" t="str">
        <f>IF(Buildings!H1032="","N/A",Buildings!H1032)</f>
        <v>N/A</v>
      </c>
      <c r="J1031" s="32" t="str">
        <f>IF(Buildings!I1032="","N/A",Buildings!I1032)</f>
        <v>N/A</v>
      </c>
      <c r="K1031" s="362" t="str">
        <f>IF(AND(Buildings!B1032="",Buildings!C1032&lt;&gt;""),0,IF(Buildings!B1032="","N/A",IF(ISNUMBER(Buildings!B1032),Buildings!B1032,0)))</f>
        <v>N/A</v>
      </c>
    </row>
    <row r="1032" spans="2:11">
      <c r="B1032" s="32" t="str">
        <f t="shared" si="33"/>
        <v>N/A</v>
      </c>
      <c r="C1032" s="32" t="str">
        <f>IF(Buildings!C1033="","N/A",Buildings!C1033)</f>
        <v>N/A</v>
      </c>
      <c r="D1032" s="32" t="str">
        <f>IF(Buildings!D1033="","N/A",Buildings!D1033)</f>
        <v>N/A</v>
      </c>
      <c r="E1032" s="32" t="str">
        <f>IF(Buildings!E1033="","N/A",Buildings!E1033)</f>
        <v>N/A</v>
      </c>
      <c r="F1032" s="32" t="str">
        <f>IF(Buildings!F1033="","N/A",Buildings!F1033)</f>
        <v>N/A</v>
      </c>
      <c r="G1032" s="32" t="str">
        <f>IF(Buildings!G1033="","N/A",Buildings!G1033)</f>
        <v>N/A</v>
      </c>
      <c r="H1032" s="32" t="str">
        <f t="shared" si="32"/>
        <v>N/A</v>
      </c>
      <c r="I1032" s="32" t="str">
        <f>IF(Buildings!H1033="","N/A",Buildings!H1033)</f>
        <v>N/A</v>
      </c>
      <c r="J1032" s="32" t="str">
        <f>IF(Buildings!I1033="","N/A",Buildings!I1033)</f>
        <v>N/A</v>
      </c>
      <c r="K1032" s="362" t="str">
        <f>IF(AND(Buildings!B1033="",Buildings!C1033&lt;&gt;""),0,IF(Buildings!B1033="","N/A",IF(ISNUMBER(Buildings!B1033),Buildings!B1033,0)))</f>
        <v>N/A</v>
      </c>
    </row>
    <row r="1033" spans="2:11">
      <c r="B1033" s="32" t="str">
        <f t="shared" si="33"/>
        <v>N/A</v>
      </c>
      <c r="C1033" s="32" t="str">
        <f>IF(Buildings!C1034="","N/A",Buildings!C1034)</f>
        <v>N/A</v>
      </c>
      <c r="D1033" s="32" t="str">
        <f>IF(Buildings!D1034="","N/A",Buildings!D1034)</f>
        <v>N/A</v>
      </c>
      <c r="E1033" s="32" t="str">
        <f>IF(Buildings!E1034="","N/A",Buildings!E1034)</f>
        <v>N/A</v>
      </c>
      <c r="F1033" s="32" t="str">
        <f>IF(Buildings!F1034="","N/A",Buildings!F1034)</f>
        <v>N/A</v>
      </c>
      <c r="G1033" s="32" t="str">
        <f>IF(Buildings!G1034="","N/A",Buildings!G1034)</f>
        <v>N/A</v>
      </c>
      <c r="H1033" s="32" t="str">
        <f t="shared" si="32"/>
        <v>N/A</v>
      </c>
      <c r="I1033" s="32" t="str">
        <f>IF(Buildings!H1034="","N/A",Buildings!H1034)</f>
        <v>N/A</v>
      </c>
      <c r="J1033" s="32" t="str">
        <f>IF(Buildings!I1034="","N/A",Buildings!I1034)</f>
        <v>N/A</v>
      </c>
      <c r="K1033" s="362" t="str">
        <f>IF(AND(Buildings!B1034="",Buildings!C1034&lt;&gt;""),0,IF(Buildings!B1034="","N/A",IF(ISNUMBER(Buildings!B1034),Buildings!B1034,0)))</f>
        <v>N/A</v>
      </c>
    </row>
    <row r="1034" spans="2:11">
      <c r="B1034" s="32" t="str">
        <f t="shared" si="33"/>
        <v>N/A</v>
      </c>
      <c r="C1034" s="32" t="str">
        <f>IF(Buildings!C1035="","N/A",Buildings!C1035)</f>
        <v>N/A</v>
      </c>
      <c r="D1034" s="32" t="str">
        <f>IF(Buildings!D1035="","N/A",Buildings!D1035)</f>
        <v>N/A</v>
      </c>
      <c r="E1034" s="32" t="str">
        <f>IF(Buildings!E1035="","N/A",Buildings!E1035)</f>
        <v>N/A</v>
      </c>
      <c r="F1034" s="32" t="str">
        <f>IF(Buildings!F1035="","N/A",Buildings!F1035)</f>
        <v>N/A</v>
      </c>
      <c r="G1034" s="32" t="str">
        <f>IF(Buildings!G1035="","N/A",Buildings!G1035)</f>
        <v>N/A</v>
      </c>
      <c r="H1034" s="32" t="str">
        <f t="shared" si="32"/>
        <v>N/A</v>
      </c>
      <c r="I1034" s="32" t="str">
        <f>IF(Buildings!H1035="","N/A",Buildings!H1035)</f>
        <v>N/A</v>
      </c>
      <c r="J1034" s="32" t="str">
        <f>IF(Buildings!I1035="","N/A",Buildings!I1035)</f>
        <v>N/A</v>
      </c>
      <c r="K1034" s="362" t="str">
        <f>IF(AND(Buildings!B1035="",Buildings!C1035&lt;&gt;""),0,IF(Buildings!B1035="","N/A",IF(ISNUMBER(Buildings!B1035),Buildings!B1035,0)))</f>
        <v>N/A</v>
      </c>
    </row>
    <row r="1035" spans="2:11">
      <c r="B1035" s="32" t="str">
        <f t="shared" si="33"/>
        <v>N/A</v>
      </c>
      <c r="C1035" s="32" t="str">
        <f>IF(Buildings!C1036="","N/A",Buildings!C1036)</f>
        <v>N/A</v>
      </c>
      <c r="D1035" s="32" t="str">
        <f>IF(Buildings!D1036="","N/A",Buildings!D1036)</f>
        <v>N/A</v>
      </c>
      <c r="E1035" s="32" t="str">
        <f>IF(Buildings!E1036="","N/A",Buildings!E1036)</f>
        <v>N/A</v>
      </c>
      <c r="F1035" s="32" t="str">
        <f>IF(Buildings!F1036="","N/A",Buildings!F1036)</f>
        <v>N/A</v>
      </c>
      <c r="G1035" s="32" t="str">
        <f>IF(Buildings!G1036="","N/A",Buildings!G1036)</f>
        <v>N/A</v>
      </c>
      <c r="H1035" s="32" t="str">
        <f t="shared" si="32"/>
        <v>N/A</v>
      </c>
      <c r="I1035" s="32" t="str">
        <f>IF(Buildings!H1036="","N/A",Buildings!H1036)</f>
        <v>N/A</v>
      </c>
      <c r="J1035" s="32" t="str">
        <f>IF(Buildings!I1036="","N/A",Buildings!I1036)</f>
        <v>N/A</v>
      </c>
      <c r="K1035" s="362" t="str">
        <f>IF(AND(Buildings!B1036="",Buildings!C1036&lt;&gt;""),0,IF(Buildings!B1036="","N/A",IF(ISNUMBER(Buildings!B1036),Buildings!B1036,0)))</f>
        <v>N/A</v>
      </c>
    </row>
    <row r="1036" spans="2:11">
      <c r="B1036" s="32" t="str">
        <f t="shared" si="33"/>
        <v>N/A</v>
      </c>
      <c r="C1036" s="32" t="str">
        <f>IF(Buildings!C1037="","N/A",Buildings!C1037)</f>
        <v>N/A</v>
      </c>
      <c r="D1036" s="32" t="str">
        <f>IF(Buildings!D1037="","N/A",Buildings!D1037)</f>
        <v>N/A</v>
      </c>
      <c r="E1036" s="32" t="str">
        <f>IF(Buildings!E1037="","N/A",Buildings!E1037)</f>
        <v>N/A</v>
      </c>
      <c r="F1036" s="32" t="str">
        <f>IF(Buildings!F1037="","N/A",Buildings!F1037)</f>
        <v>N/A</v>
      </c>
      <c r="G1036" s="32" t="str">
        <f>IF(Buildings!G1037="","N/A",Buildings!G1037)</f>
        <v>N/A</v>
      </c>
      <c r="H1036" s="32" t="str">
        <f t="shared" si="32"/>
        <v>N/A</v>
      </c>
      <c r="I1036" s="32" t="str">
        <f>IF(Buildings!H1037="","N/A",Buildings!H1037)</f>
        <v>N/A</v>
      </c>
      <c r="J1036" s="32" t="str">
        <f>IF(Buildings!I1037="","N/A",Buildings!I1037)</f>
        <v>N/A</v>
      </c>
      <c r="K1036" s="362" t="str">
        <f>IF(AND(Buildings!B1037="",Buildings!C1037&lt;&gt;""),0,IF(Buildings!B1037="","N/A",IF(ISNUMBER(Buildings!B1037),Buildings!B1037,0)))</f>
        <v>N/A</v>
      </c>
    </row>
    <row r="1037" spans="2:11">
      <c r="B1037" s="32" t="str">
        <f t="shared" si="33"/>
        <v>N/A</v>
      </c>
      <c r="C1037" s="32" t="str">
        <f>IF(Buildings!C1038="","N/A",Buildings!C1038)</f>
        <v>N/A</v>
      </c>
      <c r="D1037" s="32" t="str">
        <f>IF(Buildings!D1038="","N/A",Buildings!D1038)</f>
        <v>N/A</v>
      </c>
      <c r="E1037" s="32" t="str">
        <f>IF(Buildings!E1038="","N/A",Buildings!E1038)</f>
        <v>N/A</v>
      </c>
      <c r="F1037" s="32" t="str">
        <f>IF(Buildings!F1038="","N/A",Buildings!F1038)</f>
        <v>N/A</v>
      </c>
      <c r="G1037" s="32" t="str">
        <f>IF(Buildings!G1038="","N/A",Buildings!G1038)</f>
        <v>N/A</v>
      </c>
      <c r="H1037" s="32" t="str">
        <f t="shared" si="32"/>
        <v>N/A</v>
      </c>
      <c r="I1037" s="32" t="str">
        <f>IF(Buildings!H1038="","N/A",Buildings!H1038)</f>
        <v>N/A</v>
      </c>
      <c r="J1037" s="32" t="str">
        <f>IF(Buildings!I1038="","N/A",Buildings!I1038)</f>
        <v>N/A</v>
      </c>
      <c r="K1037" s="362" t="str">
        <f>IF(AND(Buildings!B1038="",Buildings!C1038&lt;&gt;""),0,IF(Buildings!B1038="","N/A",IF(ISNUMBER(Buildings!B1038),Buildings!B1038,0)))</f>
        <v>N/A</v>
      </c>
    </row>
    <row r="1038" spans="2:11">
      <c r="B1038" s="32" t="str">
        <f t="shared" si="33"/>
        <v>N/A</v>
      </c>
      <c r="C1038" s="32" t="str">
        <f>IF(Buildings!C1039="","N/A",Buildings!C1039)</f>
        <v>N/A</v>
      </c>
      <c r="D1038" s="32" t="str">
        <f>IF(Buildings!D1039="","N/A",Buildings!D1039)</f>
        <v>N/A</v>
      </c>
      <c r="E1038" s="32" t="str">
        <f>IF(Buildings!E1039="","N/A",Buildings!E1039)</f>
        <v>N/A</v>
      </c>
      <c r="F1038" s="32" t="str">
        <f>IF(Buildings!F1039="","N/A",Buildings!F1039)</f>
        <v>N/A</v>
      </c>
      <c r="G1038" s="32" t="str">
        <f>IF(Buildings!G1039="","N/A",Buildings!G1039)</f>
        <v>N/A</v>
      </c>
      <c r="H1038" s="32" t="str">
        <f t="shared" si="32"/>
        <v>N/A</v>
      </c>
      <c r="I1038" s="32" t="str">
        <f>IF(Buildings!H1039="","N/A",Buildings!H1039)</f>
        <v>N/A</v>
      </c>
      <c r="J1038" s="32" t="str">
        <f>IF(Buildings!I1039="","N/A",Buildings!I1039)</f>
        <v>N/A</v>
      </c>
      <c r="K1038" s="362" t="str">
        <f>IF(AND(Buildings!B1039="",Buildings!C1039&lt;&gt;""),0,IF(Buildings!B1039="","N/A",IF(ISNUMBER(Buildings!B1039),Buildings!B1039,0)))</f>
        <v>N/A</v>
      </c>
    </row>
    <row r="1039" spans="2:11">
      <c r="B1039" s="32" t="str">
        <f t="shared" si="33"/>
        <v>N/A</v>
      </c>
      <c r="C1039" s="32" t="str">
        <f>IF(Buildings!C1040="","N/A",Buildings!C1040)</f>
        <v>N/A</v>
      </c>
      <c r="D1039" s="32" t="str">
        <f>IF(Buildings!D1040="","N/A",Buildings!D1040)</f>
        <v>N/A</v>
      </c>
      <c r="E1039" s="32" t="str">
        <f>IF(Buildings!E1040="","N/A",Buildings!E1040)</f>
        <v>N/A</v>
      </c>
      <c r="F1039" s="32" t="str">
        <f>IF(Buildings!F1040="","N/A",Buildings!F1040)</f>
        <v>N/A</v>
      </c>
      <c r="G1039" s="32" t="str">
        <f>IF(Buildings!G1040="","N/A",Buildings!G1040)</f>
        <v>N/A</v>
      </c>
      <c r="H1039" s="32" t="str">
        <f t="shared" si="32"/>
        <v>N/A</v>
      </c>
      <c r="I1039" s="32" t="str">
        <f>IF(Buildings!H1040="","N/A",Buildings!H1040)</f>
        <v>N/A</v>
      </c>
      <c r="J1039" s="32" t="str">
        <f>IF(Buildings!I1040="","N/A",Buildings!I1040)</f>
        <v>N/A</v>
      </c>
      <c r="K1039" s="362" t="str">
        <f>IF(AND(Buildings!B1040="",Buildings!C1040&lt;&gt;""),0,IF(Buildings!B1040="","N/A",IF(ISNUMBER(Buildings!B1040),Buildings!B1040,0)))</f>
        <v>N/A</v>
      </c>
    </row>
    <row r="1040" spans="2:11">
      <c r="B1040" s="32" t="str">
        <f t="shared" si="33"/>
        <v>N/A</v>
      </c>
      <c r="C1040" s="32" t="str">
        <f>IF(Buildings!C1041="","N/A",Buildings!C1041)</f>
        <v>N/A</v>
      </c>
      <c r="D1040" s="32" t="str">
        <f>IF(Buildings!D1041="","N/A",Buildings!D1041)</f>
        <v>N/A</v>
      </c>
      <c r="E1040" s="32" t="str">
        <f>IF(Buildings!E1041="","N/A",Buildings!E1041)</f>
        <v>N/A</v>
      </c>
      <c r="F1040" s="32" t="str">
        <f>IF(Buildings!F1041="","N/A",Buildings!F1041)</f>
        <v>N/A</v>
      </c>
      <c r="G1040" s="32" t="str">
        <f>IF(Buildings!G1041="","N/A",Buildings!G1041)</f>
        <v>N/A</v>
      </c>
      <c r="H1040" s="32" t="str">
        <f t="shared" si="32"/>
        <v>N/A</v>
      </c>
      <c r="I1040" s="32" t="str">
        <f>IF(Buildings!H1041="","N/A",Buildings!H1041)</f>
        <v>N/A</v>
      </c>
      <c r="J1040" s="32" t="str">
        <f>IF(Buildings!I1041="","N/A",Buildings!I1041)</f>
        <v>N/A</v>
      </c>
      <c r="K1040" s="362" t="str">
        <f>IF(AND(Buildings!B1041="",Buildings!C1041&lt;&gt;""),0,IF(Buildings!B1041="","N/A",IF(ISNUMBER(Buildings!B1041),Buildings!B1041,0)))</f>
        <v>N/A</v>
      </c>
    </row>
    <row r="1041" spans="2:11">
      <c r="B1041" s="32" t="str">
        <f t="shared" si="33"/>
        <v>N/A</v>
      </c>
      <c r="C1041" s="32" t="str">
        <f>IF(Buildings!C1042="","N/A",Buildings!C1042)</f>
        <v>N/A</v>
      </c>
      <c r="D1041" s="32" t="str">
        <f>IF(Buildings!D1042="","N/A",Buildings!D1042)</f>
        <v>N/A</v>
      </c>
      <c r="E1041" s="32" t="str">
        <f>IF(Buildings!E1042="","N/A",Buildings!E1042)</f>
        <v>N/A</v>
      </c>
      <c r="F1041" s="32" t="str">
        <f>IF(Buildings!F1042="","N/A",Buildings!F1042)</f>
        <v>N/A</v>
      </c>
      <c r="G1041" s="32" t="str">
        <f>IF(Buildings!G1042="","N/A",Buildings!G1042)</f>
        <v>N/A</v>
      </c>
      <c r="H1041" s="32" t="str">
        <f t="shared" si="32"/>
        <v>N/A</v>
      </c>
      <c r="I1041" s="32" t="str">
        <f>IF(Buildings!H1042="","N/A",Buildings!H1042)</f>
        <v>N/A</v>
      </c>
      <c r="J1041" s="32" t="str">
        <f>IF(Buildings!I1042="","N/A",Buildings!I1042)</f>
        <v>N/A</v>
      </c>
      <c r="K1041" s="362" t="str">
        <f>IF(AND(Buildings!B1042="",Buildings!C1042&lt;&gt;""),0,IF(Buildings!B1042="","N/A",IF(ISNUMBER(Buildings!B1042),Buildings!B1042,0)))</f>
        <v>N/A</v>
      </c>
    </row>
    <row r="1042" spans="2:11">
      <c r="B1042" s="32" t="str">
        <f t="shared" si="33"/>
        <v>N/A</v>
      </c>
      <c r="C1042" s="32" t="str">
        <f>IF(Buildings!C1043="","N/A",Buildings!C1043)</f>
        <v>N/A</v>
      </c>
      <c r="D1042" s="32" t="str">
        <f>IF(Buildings!D1043="","N/A",Buildings!D1043)</f>
        <v>N/A</v>
      </c>
      <c r="E1042" s="32" t="str">
        <f>IF(Buildings!E1043="","N/A",Buildings!E1043)</f>
        <v>N/A</v>
      </c>
      <c r="F1042" s="32" t="str">
        <f>IF(Buildings!F1043="","N/A",Buildings!F1043)</f>
        <v>N/A</v>
      </c>
      <c r="G1042" s="32" t="str">
        <f>IF(Buildings!G1043="","N/A",Buildings!G1043)</f>
        <v>N/A</v>
      </c>
      <c r="H1042" s="32" t="str">
        <f t="shared" si="32"/>
        <v>N/A</v>
      </c>
      <c r="I1042" s="32" t="str">
        <f>IF(Buildings!H1043="","N/A",Buildings!H1043)</f>
        <v>N/A</v>
      </c>
      <c r="J1042" s="32" t="str">
        <f>IF(Buildings!I1043="","N/A",Buildings!I1043)</f>
        <v>N/A</v>
      </c>
      <c r="K1042" s="362" t="str">
        <f>IF(AND(Buildings!B1043="",Buildings!C1043&lt;&gt;""),0,IF(Buildings!B1043="","N/A",IF(ISNUMBER(Buildings!B1043),Buildings!B1043,0)))</f>
        <v>N/A</v>
      </c>
    </row>
    <row r="1043" spans="2:11">
      <c r="B1043" s="32" t="str">
        <f t="shared" si="33"/>
        <v>N/A</v>
      </c>
      <c r="C1043" s="32" t="str">
        <f>IF(Buildings!C1044="","N/A",Buildings!C1044)</f>
        <v>N/A</v>
      </c>
      <c r="D1043" s="32" t="str">
        <f>IF(Buildings!D1044="","N/A",Buildings!D1044)</f>
        <v>N/A</v>
      </c>
      <c r="E1043" s="32" t="str">
        <f>IF(Buildings!E1044="","N/A",Buildings!E1044)</f>
        <v>N/A</v>
      </c>
      <c r="F1043" s="32" t="str">
        <f>IF(Buildings!F1044="","N/A",Buildings!F1044)</f>
        <v>N/A</v>
      </c>
      <c r="G1043" s="32" t="str">
        <f>IF(Buildings!G1044="","N/A",Buildings!G1044)</f>
        <v>N/A</v>
      </c>
      <c r="H1043" s="32" t="str">
        <f t="shared" si="32"/>
        <v>N/A</v>
      </c>
      <c r="I1043" s="32" t="str">
        <f>IF(Buildings!H1044="","N/A",Buildings!H1044)</f>
        <v>N/A</v>
      </c>
      <c r="J1043" s="32" t="str">
        <f>IF(Buildings!I1044="","N/A",Buildings!I1044)</f>
        <v>N/A</v>
      </c>
      <c r="K1043" s="362" t="str">
        <f>IF(AND(Buildings!B1044="",Buildings!C1044&lt;&gt;""),0,IF(Buildings!B1044="","N/A",IF(ISNUMBER(Buildings!B1044),Buildings!B1044,0)))</f>
        <v>N/A</v>
      </c>
    </row>
    <row r="1044" spans="2:11">
      <c r="B1044" s="32" t="str">
        <f t="shared" si="33"/>
        <v>N/A</v>
      </c>
      <c r="C1044" s="32" t="str">
        <f>IF(Buildings!C1045="","N/A",Buildings!C1045)</f>
        <v>N/A</v>
      </c>
      <c r="D1044" s="32" t="str">
        <f>IF(Buildings!D1045="","N/A",Buildings!D1045)</f>
        <v>N/A</v>
      </c>
      <c r="E1044" s="32" t="str">
        <f>IF(Buildings!E1045="","N/A",Buildings!E1045)</f>
        <v>N/A</v>
      </c>
      <c r="F1044" s="32" t="str">
        <f>IF(Buildings!F1045="","N/A",Buildings!F1045)</f>
        <v>N/A</v>
      </c>
      <c r="G1044" s="32" t="str">
        <f>IF(Buildings!G1045="","N/A",Buildings!G1045)</f>
        <v>N/A</v>
      </c>
      <c r="H1044" s="32" t="str">
        <f t="shared" si="32"/>
        <v>N/A</v>
      </c>
      <c r="I1044" s="32" t="str">
        <f>IF(Buildings!H1045="","N/A",Buildings!H1045)</f>
        <v>N/A</v>
      </c>
      <c r="J1044" s="32" t="str">
        <f>IF(Buildings!I1045="","N/A",Buildings!I1045)</f>
        <v>N/A</v>
      </c>
      <c r="K1044" s="362" t="str">
        <f>IF(AND(Buildings!B1045="",Buildings!C1045&lt;&gt;""),0,IF(Buildings!B1045="","N/A",IF(ISNUMBER(Buildings!B1045),Buildings!B1045,0)))</f>
        <v>N/A</v>
      </c>
    </row>
    <row r="1045" spans="2:11">
      <c r="B1045" s="32" t="str">
        <f t="shared" si="33"/>
        <v>N/A</v>
      </c>
      <c r="C1045" s="32" t="str">
        <f>IF(Buildings!C1046="","N/A",Buildings!C1046)</f>
        <v>N/A</v>
      </c>
      <c r="D1045" s="32" t="str">
        <f>IF(Buildings!D1046="","N/A",Buildings!D1046)</f>
        <v>N/A</v>
      </c>
      <c r="E1045" s="32" t="str">
        <f>IF(Buildings!E1046="","N/A",Buildings!E1046)</f>
        <v>N/A</v>
      </c>
      <c r="F1045" s="32" t="str">
        <f>IF(Buildings!F1046="","N/A",Buildings!F1046)</f>
        <v>N/A</v>
      </c>
      <c r="G1045" s="32" t="str">
        <f>IF(Buildings!G1046="","N/A",Buildings!G1046)</f>
        <v>N/A</v>
      </c>
      <c r="H1045" s="32" t="str">
        <f t="shared" si="32"/>
        <v>N/A</v>
      </c>
      <c r="I1045" s="32" t="str">
        <f>IF(Buildings!H1046="","N/A",Buildings!H1046)</f>
        <v>N/A</v>
      </c>
      <c r="J1045" s="32" t="str">
        <f>IF(Buildings!I1046="","N/A",Buildings!I1046)</f>
        <v>N/A</v>
      </c>
      <c r="K1045" s="362" t="str">
        <f>IF(AND(Buildings!B1046="",Buildings!C1046&lt;&gt;""),0,IF(Buildings!B1046="","N/A",IF(ISNUMBER(Buildings!B1046),Buildings!B1046,0)))</f>
        <v>N/A</v>
      </c>
    </row>
    <row r="1046" spans="2:11">
      <c r="B1046" s="32" t="str">
        <f t="shared" si="33"/>
        <v>N/A</v>
      </c>
      <c r="C1046" s="32" t="str">
        <f>IF(Buildings!C1047="","N/A",Buildings!C1047)</f>
        <v>N/A</v>
      </c>
      <c r="D1046" s="32" t="str">
        <f>IF(Buildings!D1047="","N/A",Buildings!D1047)</f>
        <v>N/A</v>
      </c>
      <c r="E1046" s="32" t="str">
        <f>IF(Buildings!E1047="","N/A",Buildings!E1047)</f>
        <v>N/A</v>
      </c>
      <c r="F1046" s="32" t="str">
        <f>IF(Buildings!F1047="","N/A",Buildings!F1047)</f>
        <v>N/A</v>
      </c>
      <c r="G1046" s="32" t="str">
        <f>IF(Buildings!G1047="","N/A",Buildings!G1047)</f>
        <v>N/A</v>
      </c>
      <c r="H1046" s="32" t="str">
        <f t="shared" si="32"/>
        <v>N/A</v>
      </c>
      <c r="I1046" s="32" t="str">
        <f>IF(Buildings!H1047="","N/A",Buildings!H1047)</f>
        <v>N/A</v>
      </c>
      <c r="J1046" s="32" t="str">
        <f>IF(Buildings!I1047="","N/A",Buildings!I1047)</f>
        <v>N/A</v>
      </c>
      <c r="K1046" s="362" t="str">
        <f>IF(AND(Buildings!B1047="",Buildings!C1047&lt;&gt;""),0,IF(Buildings!B1047="","N/A",IF(ISNUMBER(Buildings!B1047),Buildings!B1047,0)))</f>
        <v>N/A</v>
      </c>
    </row>
    <row r="1047" spans="2:11">
      <c r="B1047" s="32" t="str">
        <f t="shared" si="33"/>
        <v>N/A</v>
      </c>
      <c r="C1047" s="32" t="str">
        <f>IF(Buildings!C1048="","N/A",Buildings!C1048)</f>
        <v>N/A</v>
      </c>
      <c r="D1047" s="32" t="str">
        <f>IF(Buildings!D1048="","N/A",Buildings!D1048)</f>
        <v>N/A</v>
      </c>
      <c r="E1047" s="32" t="str">
        <f>IF(Buildings!E1048="","N/A",Buildings!E1048)</f>
        <v>N/A</v>
      </c>
      <c r="F1047" s="32" t="str">
        <f>IF(Buildings!F1048="","N/A",Buildings!F1048)</f>
        <v>N/A</v>
      </c>
      <c r="G1047" s="32" t="str">
        <f>IF(Buildings!G1048="","N/A",Buildings!G1048)</f>
        <v>N/A</v>
      </c>
      <c r="H1047" s="32" t="str">
        <f t="shared" si="32"/>
        <v>N/A</v>
      </c>
      <c r="I1047" s="32" t="str">
        <f>IF(Buildings!H1048="","N/A",Buildings!H1048)</f>
        <v>N/A</v>
      </c>
      <c r="J1047" s="32" t="str">
        <f>IF(Buildings!I1048="","N/A",Buildings!I1048)</f>
        <v>N/A</v>
      </c>
      <c r="K1047" s="362" t="str">
        <f>IF(AND(Buildings!B1048="",Buildings!C1048&lt;&gt;""),0,IF(Buildings!B1048="","N/A",IF(ISNUMBER(Buildings!B1048),Buildings!B1048,0)))</f>
        <v>N/A</v>
      </c>
    </row>
    <row r="1048" spans="2:11">
      <c r="B1048" s="32" t="str">
        <f t="shared" si="33"/>
        <v>N/A</v>
      </c>
      <c r="C1048" s="32" t="str">
        <f>IF(Buildings!C1049="","N/A",Buildings!C1049)</f>
        <v>N/A</v>
      </c>
      <c r="D1048" s="32" t="str">
        <f>IF(Buildings!D1049="","N/A",Buildings!D1049)</f>
        <v>N/A</v>
      </c>
      <c r="E1048" s="32" t="str">
        <f>IF(Buildings!E1049="","N/A",Buildings!E1049)</f>
        <v>N/A</v>
      </c>
      <c r="F1048" s="32" t="str">
        <f>IF(Buildings!F1049="","N/A",Buildings!F1049)</f>
        <v>N/A</v>
      </c>
      <c r="G1048" s="32" t="str">
        <f>IF(Buildings!G1049="","N/A",Buildings!G1049)</f>
        <v>N/A</v>
      </c>
      <c r="H1048" s="32" t="str">
        <f t="shared" si="32"/>
        <v>N/A</v>
      </c>
      <c r="I1048" s="32" t="str">
        <f>IF(Buildings!H1049="","N/A",Buildings!H1049)</f>
        <v>N/A</v>
      </c>
      <c r="J1048" s="32" t="str">
        <f>IF(Buildings!I1049="","N/A",Buildings!I1049)</f>
        <v>N/A</v>
      </c>
      <c r="K1048" s="362" t="str">
        <f>IF(AND(Buildings!B1049="",Buildings!C1049&lt;&gt;""),0,IF(Buildings!B1049="","N/A",IF(ISNUMBER(Buildings!B1049),Buildings!B1049,0)))</f>
        <v>N/A</v>
      </c>
    </row>
    <row r="1049" spans="2:11">
      <c r="B1049" s="32" t="str">
        <f t="shared" si="33"/>
        <v>N/A</v>
      </c>
      <c r="C1049" s="32" t="str">
        <f>IF(Buildings!C1050="","N/A",Buildings!C1050)</f>
        <v>N/A</v>
      </c>
      <c r="D1049" s="32" t="str">
        <f>IF(Buildings!D1050="","N/A",Buildings!D1050)</f>
        <v>N/A</v>
      </c>
      <c r="E1049" s="32" t="str">
        <f>IF(Buildings!E1050="","N/A",Buildings!E1050)</f>
        <v>N/A</v>
      </c>
      <c r="F1049" s="32" t="str">
        <f>IF(Buildings!F1050="","N/A",Buildings!F1050)</f>
        <v>N/A</v>
      </c>
      <c r="G1049" s="32" t="str">
        <f>IF(Buildings!G1050="","N/A",Buildings!G1050)</f>
        <v>N/A</v>
      </c>
      <c r="H1049" s="32" t="str">
        <f t="shared" si="32"/>
        <v>N/A</v>
      </c>
      <c r="I1049" s="32" t="str">
        <f>IF(Buildings!H1050="","N/A",Buildings!H1050)</f>
        <v>N/A</v>
      </c>
      <c r="J1049" s="32" t="str">
        <f>IF(Buildings!I1050="","N/A",Buildings!I1050)</f>
        <v>N/A</v>
      </c>
      <c r="K1049" s="362" t="str">
        <f>IF(AND(Buildings!B1050="",Buildings!C1050&lt;&gt;""),0,IF(Buildings!B1050="","N/A",IF(ISNUMBER(Buildings!B1050),Buildings!B1050,0)))</f>
        <v>N/A</v>
      </c>
    </row>
    <row r="1050" spans="2:11">
      <c r="B1050" s="32" t="str">
        <f t="shared" si="33"/>
        <v>N/A</v>
      </c>
      <c r="C1050" s="32" t="str">
        <f>IF(Buildings!C1051="","N/A",Buildings!C1051)</f>
        <v>N/A</v>
      </c>
      <c r="D1050" s="32" t="str">
        <f>IF(Buildings!D1051="","N/A",Buildings!D1051)</f>
        <v>N/A</v>
      </c>
      <c r="E1050" s="32" t="str">
        <f>IF(Buildings!E1051="","N/A",Buildings!E1051)</f>
        <v>N/A</v>
      </c>
      <c r="F1050" s="32" t="str">
        <f>IF(Buildings!F1051="","N/A",Buildings!F1051)</f>
        <v>N/A</v>
      </c>
      <c r="G1050" s="32" t="str">
        <f>IF(Buildings!G1051="","N/A",Buildings!G1051)</f>
        <v>N/A</v>
      </c>
      <c r="H1050" s="32" t="str">
        <f t="shared" si="32"/>
        <v>N/A</v>
      </c>
      <c r="I1050" s="32" t="str">
        <f>IF(Buildings!H1051="","N/A",Buildings!H1051)</f>
        <v>N/A</v>
      </c>
      <c r="J1050" s="32" t="str">
        <f>IF(Buildings!I1051="","N/A",Buildings!I1051)</f>
        <v>N/A</v>
      </c>
      <c r="K1050" s="362" t="str">
        <f>IF(AND(Buildings!B1051="",Buildings!C1051&lt;&gt;""),0,IF(Buildings!B1051="","N/A",IF(ISNUMBER(Buildings!B1051),Buildings!B1051,0)))</f>
        <v>N/A</v>
      </c>
    </row>
    <row r="1051" spans="2:11">
      <c r="B1051" s="32" t="str">
        <f t="shared" si="33"/>
        <v>N/A</v>
      </c>
      <c r="C1051" s="32" t="str">
        <f>IF(Buildings!C1052="","N/A",Buildings!C1052)</f>
        <v>N/A</v>
      </c>
      <c r="D1051" s="32" t="str">
        <f>IF(Buildings!D1052="","N/A",Buildings!D1052)</f>
        <v>N/A</v>
      </c>
      <c r="E1051" s="32" t="str">
        <f>IF(Buildings!E1052="","N/A",Buildings!E1052)</f>
        <v>N/A</v>
      </c>
      <c r="F1051" s="32" t="str">
        <f>IF(Buildings!F1052="","N/A",Buildings!F1052)</f>
        <v>N/A</v>
      </c>
      <c r="G1051" s="32" t="str">
        <f>IF(Buildings!G1052="","N/A",Buildings!G1052)</f>
        <v>N/A</v>
      </c>
      <c r="H1051" s="32" t="str">
        <f t="shared" si="32"/>
        <v>N/A</v>
      </c>
      <c r="I1051" s="32" t="str">
        <f>IF(Buildings!H1052="","N/A",Buildings!H1052)</f>
        <v>N/A</v>
      </c>
      <c r="J1051" s="32" t="str">
        <f>IF(Buildings!I1052="","N/A",Buildings!I1052)</f>
        <v>N/A</v>
      </c>
      <c r="K1051" s="362" t="str">
        <f>IF(AND(Buildings!B1052="",Buildings!C1052&lt;&gt;""),0,IF(Buildings!B1052="","N/A",IF(ISNUMBER(Buildings!B1052),Buildings!B1052,0)))</f>
        <v>N/A</v>
      </c>
    </row>
    <row r="1052" spans="2:11">
      <c r="B1052" s="32" t="str">
        <f t="shared" si="33"/>
        <v>N/A</v>
      </c>
      <c r="C1052" s="32" t="str">
        <f>IF(Buildings!C1053="","N/A",Buildings!C1053)</f>
        <v>N/A</v>
      </c>
      <c r="D1052" s="32" t="str">
        <f>IF(Buildings!D1053="","N/A",Buildings!D1053)</f>
        <v>N/A</v>
      </c>
      <c r="E1052" s="32" t="str">
        <f>IF(Buildings!E1053="","N/A",Buildings!E1053)</f>
        <v>N/A</v>
      </c>
      <c r="F1052" s="32" t="str">
        <f>IF(Buildings!F1053="","N/A",Buildings!F1053)</f>
        <v>N/A</v>
      </c>
      <c r="G1052" s="32" t="str">
        <f>IF(Buildings!G1053="","N/A",Buildings!G1053)</f>
        <v>N/A</v>
      </c>
      <c r="H1052" s="32" t="str">
        <f t="shared" si="32"/>
        <v>N/A</v>
      </c>
      <c r="I1052" s="32" t="str">
        <f>IF(Buildings!H1053="","N/A",Buildings!H1053)</f>
        <v>N/A</v>
      </c>
      <c r="J1052" s="32" t="str">
        <f>IF(Buildings!I1053="","N/A",Buildings!I1053)</f>
        <v>N/A</v>
      </c>
      <c r="K1052" s="362" t="str">
        <f>IF(AND(Buildings!B1053="",Buildings!C1053&lt;&gt;""),0,IF(Buildings!B1053="","N/A",IF(ISNUMBER(Buildings!B1053),Buildings!B1053,0)))</f>
        <v>N/A</v>
      </c>
    </row>
    <row r="1053" spans="2:11">
      <c r="B1053" s="32" t="str">
        <f t="shared" si="33"/>
        <v>N/A</v>
      </c>
      <c r="C1053" s="32" t="str">
        <f>IF(Buildings!C1054="","N/A",Buildings!C1054)</f>
        <v>N/A</v>
      </c>
      <c r="D1053" s="32" t="str">
        <f>IF(Buildings!D1054="","N/A",Buildings!D1054)</f>
        <v>N/A</v>
      </c>
      <c r="E1053" s="32" t="str">
        <f>IF(Buildings!E1054="","N/A",Buildings!E1054)</f>
        <v>N/A</v>
      </c>
      <c r="F1053" s="32" t="str">
        <f>IF(Buildings!F1054="","N/A",Buildings!F1054)</f>
        <v>N/A</v>
      </c>
      <c r="G1053" s="32" t="str">
        <f>IF(Buildings!G1054="","N/A",Buildings!G1054)</f>
        <v>N/A</v>
      </c>
      <c r="H1053" s="32" t="str">
        <f t="shared" si="32"/>
        <v>N/A</v>
      </c>
      <c r="I1053" s="32" t="str">
        <f>IF(Buildings!H1054="","N/A",Buildings!H1054)</f>
        <v>N/A</v>
      </c>
      <c r="J1053" s="32" t="str">
        <f>IF(Buildings!I1054="","N/A",Buildings!I1054)</f>
        <v>N/A</v>
      </c>
      <c r="K1053" s="362" t="str">
        <f>IF(AND(Buildings!B1054="",Buildings!C1054&lt;&gt;""),0,IF(Buildings!B1054="","N/A",IF(ISNUMBER(Buildings!B1054),Buildings!B1054,0)))</f>
        <v>N/A</v>
      </c>
    </row>
    <row r="1054" spans="2:11">
      <c r="B1054" s="32" t="str">
        <f t="shared" si="33"/>
        <v>N/A</v>
      </c>
      <c r="C1054" s="32" t="str">
        <f>IF(Buildings!C1055="","N/A",Buildings!C1055)</f>
        <v>N/A</v>
      </c>
      <c r="D1054" s="32" t="str">
        <f>IF(Buildings!D1055="","N/A",Buildings!D1055)</f>
        <v>N/A</v>
      </c>
      <c r="E1054" s="32" t="str">
        <f>IF(Buildings!E1055="","N/A",Buildings!E1055)</f>
        <v>N/A</v>
      </c>
      <c r="F1054" s="32" t="str">
        <f>IF(Buildings!F1055="","N/A",Buildings!F1055)</f>
        <v>N/A</v>
      </c>
      <c r="G1054" s="32" t="str">
        <f>IF(Buildings!G1055="","N/A",Buildings!G1055)</f>
        <v>N/A</v>
      </c>
      <c r="H1054" s="32" t="str">
        <f t="shared" si="32"/>
        <v>N/A</v>
      </c>
      <c r="I1054" s="32" t="str">
        <f>IF(Buildings!H1055="","N/A",Buildings!H1055)</f>
        <v>N/A</v>
      </c>
      <c r="J1054" s="32" t="str">
        <f>IF(Buildings!I1055="","N/A",Buildings!I1055)</f>
        <v>N/A</v>
      </c>
      <c r="K1054" s="362" t="str">
        <f>IF(AND(Buildings!B1055="",Buildings!C1055&lt;&gt;""),0,IF(Buildings!B1055="","N/A",IF(ISNUMBER(Buildings!B1055),Buildings!B1055,0)))</f>
        <v>N/A</v>
      </c>
    </row>
    <row r="1055" spans="2:11">
      <c r="B1055" s="32" t="str">
        <f t="shared" si="33"/>
        <v>N/A</v>
      </c>
      <c r="C1055" s="32" t="str">
        <f>IF(Buildings!C1056="","N/A",Buildings!C1056)</f>
        <v>N/A</v>
      </c>
      <c r="D1055" s="32" t="str">
        <f>IF(Buildings!D1056="","N/A",Buildings!D1056)</f>
        <v>N/A</v>
      </c>
      <c r="E1055" s="32" t="str">
        <f>IF(Buildings!E1056="","N/A",Buildings!E1056)</f>
        <v>N/A</v>
      </c>
      <c r="F1055" s="32" t="str">
        <f>IF(Buildings!F1056="","N/A",Buildings!F1056)</f>
        <v>N/A</v>
      </c>
      <c r="G1055" s="32" t="str">
        <f>IF(Buildings!G1056="","N/A",Buildings!G1056)</f>
        <v>N/A</v>
      </c>
      <c r="H1055" s="32" t="str">
        <f t="shared" si="32"/>
        <v>N/A</v>
      </c>
      <c r="I1055" s="32" t="str">
        <f>IF(Buildings!H1056="","N/A",Buildings!H1056)</f>
        <v>N/A</v>
      </c>
      <c r="J1055" s="32" t="str">
        <f>IF(Buildings!I1056="","N/A",Buildings!I1056)</f>
        <v>N/A</v>
      </c>
      <c r="K1055" s="362" t="str">
        <f>IF(AND(Buildings!B1056="",Buildings!C1056&lt;&gt;""),0,IF(Buildings!B1056="","N/A",IF(ISNUMBER(Buildings!B1056),Buildings!B1056,0)))</f>
        <v>N/A</v>
      </c>
    </row>
    <row r="1056" spans="2:11">
      <c r="B1056" s="32" t="str">
        <f t="shared" si="33"/>
        <v>N/A</v>
      </c>
      <c r="C1056" s="32" t="str">
        <f>IF(Buildings!C1057="","N/A",Buildings!C1057)</f>
        <v>N/A</v>
      </c>
      <c r="D1056" s="32" t="str">
        <f>IF(Buildings!D1057="","N/A",Buildings!D1057)</f>
        <v>N/A</v>
      </c>
      <c r="E1056" s="32" t="str">
        <f>IF(Buildings!E1057="","N/A",Buildings!E1057)</f>
        <v>N/A</v>
      </c>
      <c r="F1056" s="32" t="str">
        <f>IF(Buildings!F1057="","N/A",Buildings!F1057)</f>
        <v>N/A</v>
      </c>
      <c r="G1056" s="32" t="str">
        <f>IF(Buildings!G1057="","N/A",Buildings!G1057)</f>
        <v>N/A</v>
      </c>
      <c r="H1056" s="32" t="str">
        <f t="shared" si="32"/>
        <v>N/A</v>
      </c>
      <c r="I1056" s="32" t="str">
        <f>IF(Buildings!H1057="","N/A",Buildings!H1057)</f>
        <v>N/A</v>
      </c>
      <c r="J1056" s="32" t="str">
        <f>IF(Buildings!I1057="","N/A",Buildings!I1057)</f>
        <v>N/A</v>
      </c>
      <c r="K1056" s="362" t="str">
        <f>IF(AND(Buildings!B1057="",Buildings!C1057&lt;&gt;""),0,IF(Buildings!B1057="","N/A",IF(ISNUMBER(Buildings!B1057),Buildings!B1057,0)))</f>
        <v>N/A</v>
      </c>
    </row>
    <row r="1057" spans="2:11">
      <c r="B1057" s="32" t="str">
        <f t="shared" si="33"/>
        <v>N/A</v>
      </c>
      <c r="C1057" s="32" t="str">
        <f>IF(Buildings!C1058="","N/A",Buildings!C1058)</f>
        <v>N/A</v>
      </c>
      <c r="D1057" s="32" t="str">
        <f>IF(Buildings!D1058="","N/A",Buildings!D1058)</f>
        <v>N/A</v>
      </c>
      <c r="E1057" s="32" t="str">
        <f>IF(Buildings!E1058="","N/A",Buildings!E1058)</f>
        <v>N/A</v>
      </c>
      <c r="F1057" s="32" t="str">
        <f>IF(Buildings!F1058="","N/A",Buildings!F1058)</f>
        <v>N/A</v>
      </c>
      <c r="G1057" s="32" t="str">
        <f>IF(Buildings!G1058="","N/A",Buildings!G1058)</f>
        <v>N/A</v>
      </c>
      <c r="H1057" s="32" t="str">
        <f t="shared" si="32"/>
        <v>N/A</v>
      </c>
      <c r="I1057" s="32" t="str">
        <f>IF(Buildings!H1058="","N/A",Buildings!H1058)</f>
        <v>N/A</v>
      </c>
      <c r="J1057" s="32" t="str">
        <f>IF(Buildings!I1058="","N/A",Buildings!I1058)</f>
        <v>N/A</v>
      </c>
      <c r="K1057" s="362" t="str">
        <f>IF(AND(Buildings!B1058="",Buildings!C1058&lt;&gt;""),0,IF(Buildings!B1058="","N/A",IF(ISNUMBER(Buildings!B1058),Buildings!B1058,0)))</f>
        <v>N/A</v>
      </c>
    </row>
    <row r="1058" spans="2:11">
      <c r="B1058" s="32" t="str">
        <f t="shared" si="33"/>
        <v>N/A</v>
      </c>
      <c r="C1058" s="32" t="str">
        <f>IF(Buildings!C1059="","N/A",Buildings!C1059)</f>
        <v>N/A</v>
      </c>
      <c r="D1058" s="32" t="str">
        <f>IF(Buildings!D1059="","N/A",Buildings!D1059)</f>
        <v>N/A</v>
      </c>
      <c r="E1058" s="32" t="str">
        <f>IF(Buildings!E1059="","N/A",Buildings!E1059)</f>
        <v>N/A</v>
      </c>
      <c r="F1058" s="32" t="str">
        <f>IF(Buildings!F1059="","N/A",Buildings!F1059)</f>
        <v>N/A</v>
      </c>
      <c r="G1058" s="32" t="str">
        <f>IF(Buildings!G1059="","N/A",Buildings!G1059)</f>
        <v>N/A</v>
      </c>
      <c r="H1058" s="32" t="str">
        <f t="shared" si="32"/>
        <v>N/A</v>
      </c>
      <c r="I1058" s="32" t="str">
        <f>IF(Buildings!H1059="","N/A",Buildings!H1059)</f>
        <v>N/A</v>
      </c>
      <c r="J1058" s="32" t="str">
        <f>IF(Buildings!I1059="","N/A",Buildings!I1059)</f>
        <v>N/A</v>
      </c>
      <c r="K1058" s="362" t="str">
        <f>IF(AND(Buildings!B1059="",Buildings!C1059&lt;&gt;""),0,IF(Buildings!B1059="","N/A",IF(ISNUMBER(Buildings!B1059),Buildings!B1059,0)))</f>
        <v>N/A</v>
      </c>
    </row>
    <row r="1059" spans="2:11">
      <c r="B1059" s="32" t="str">
        <f t="shared" si="33"/>
        <v>N/A</v>
      </c>
      <c r="C1059" s="32" t="str">
        <f>IF(Buildings!C1060="","N/A",Buildings!C1060)</f>
        <v>N/A</v>
      </c>
      <c r="D1059" s="32" t="str">
        <f>IF(Buildings!D1060="","N/A",Buildings!D1060)</f>
        <v>N/A</v>
      </c>
      <c r="E1059" s="32" t="str">
        <f>IF(Buildings!E1060="","N/A",Buildings!E1060)</f>
        <v>N/A</v>
      </c>
      <c r="F1059" s="32" t="str">
        <f>IF(Buildings!F1060="","N/A",Buildings!F1060)</f>
        <v>N/A</v>
      </c>
      <c r="G1059" s="32" t="str">
        <f>IF(Buildings!G1060="","N/A",Buildings!G1060)</f>
        <v>N/A</v>
      </c>
      <c r="H1059" s="32" t="str">
        <f t="shared" si="32"/>
        <v>N/A</v>
      </c>
      <c r="I1059" s="32" t="str">
        <f>IF(Buildings!H1060="","N/A",Buildings!H1060)</f>
        <v>N/A</v>
      </c>
      <c r="J1059" s="32" t="str">
        <f>IF(Buildings!I1060="","N/A",Buildings!I1060)</f>
        <v>N/A</v>
      </c>
      <c r="K1059" s="362" t="str">
        <f>IF(AND(Buildings!B1060="",Buildings!C1060&lt;&gt;""),0,IF(Buildings!B1060="","N/A",IF(ISNUMBER(Buildings!B1060),Buildings!B1060,0)))</f>
        <v>N/A</v>
      </c>
    </row>
    <row r="1060" spans="2:11">
      <c r="B1060" s="32" t="str">
        <f t="shared" si="33"/>
        <v>N/A</v>
      </c>
      <c r="C1060" s="32" t="str">
        <f>IF(Buildings!C1061="","N/A",Buildings!C1061)</f>
        <v>N/A</v>
      </c>
      <c r="D1060" s="32" t="str">
        <f>IF(Buildings!D1061="","N/A",Buildings!D1061)</f>
        <v>N/A</v>
      </c>
      <c r="E1060" s="32" t="str">
        <f>IF(Buildings!E1061="","N/A",Buildings!E1061)</f>
        <v>N/A</v>
      </c>
      <c r="F1060" s="32" t="str">
        <f>IF(Buildings!F1061="","N/A",Buildings!F1061)</f>
        <v>N/A</v>
      </c>
      <c r="G1060" s="32" t="str">
        <f>IF(Buildings!G1061="","N/A",Buildings!G1061)</f>
        <v>N/A</v>
      </c>
      <c r="H1060" s="32" t="str">
        <f t="shared" si="32"/>
        <v>N/A</v>
      </c>
      <c r="I1060" s="32" t="str">
        <f>IF(Buildings!H1061="","N/A",Buildings!H1061)</f>
        <v>N/A</v>
      </c>
      <c r="J1060" s="32" t="str">
        <f>IF(Buildings!I1061="","N/A",Buildings!I1061)</f>
        <v>N/A</v>
      </c>
      <c r="K1060" s="362" t="str">
        <f>IF(AND(Buildings!B1061="",Buildings!C1061&lt;&gt;""),0,IF(Buildings!B1061="","N/A",IF(ISNUMBER(Buildings!B1061),Buildings!B1061,0)))</f>
        <v>N/A</v>
      </c>
    </row>
    <row r="1061" spans="2:11">
      <c r="B1061" s="32" t="str">
        <f t="shared" si="33"/>
        <v>N/A</v>
      </c>
      <c r="C1061" s="32" t="str">
        <f>IF(Buildings!C1062="","N/A",Buildings!C1062)</f>
        <v>N/A</v>
      </c>
      <c r="D1061" s="32" t="str">
        <f>IF(Buildings!D1062="","N/A",Buildings!D1062)</f>
        <v>N/A</v>
      </c>
      <c r="E1061" s="32" t="str">
        <f>IF(Buildings!E1062="","N/A",Buildings!E1062)</f>
        <v>N/A</v>
      </c>
      <c r="F1061" s="32" t="str">
        <f>IF(Buildings!F1062="","N/A",Buildings!F1062)</f>
        <v>N/A</v>
      </c>
      <c r="G1061" s="32" t="str">
        <f>IF(Buildings!G1062="","N/A",Buildings!G1062)</f>
        <v>N/A</v>
      </c>
      <c r="H1061" s="32" t="str">
        <f t="shared" si="32"/>
        <v>N/A</v>
      </c>
      <c r="I1061" s="32" t="str">
        <f>IF(Buildings!H1062="","N/A",Buildings!H1062)</f>
        <v>N/A</v>
      </c>
      <c r="J1061" s="32" t="str">
        <f>IF(Buildings!I1062="","N/A",Buildings!I1062)</f>
        <v>N/A</v>
      </c>
      <c r="K1061" s="362" t="str">
        <f>IF(AND(Buildings!B1062="",Buildings!C1062&lt;&gt;""),0,IF(Buildings!B1062="","N/A",IF(ISNUMBER(Buildings!B1062),Buildings!B1062,0)))</f>
        <v>N/A</v>
      </c>
    </row>
    <row r="1062" spans="2:11">
      <c r="B1062" s="32" t="str">
        <f t="shared" si="33"/>
        <v>N/A</v>
      </c>
      <c r="C1062" s="32" t="str">
        <f>IF(Buildings!C1063="","N/A",Buildings!C1063)</f>
        <v>N/A</v>
      </c>
      <c r="D1062" s="32" t="str">
        <f>IF(Buildings!D1063="","N/A",Buildings!D1063)</f>
        <v>N/A</v>
      </c>
      <c r="E1062" s="32" t="str">
        <f>IF(Buildings!E1063="","N/A",Buildings!E1063)</f>
        <v>N/A</v>
      </c>
      <c r="F1062" s="32" t="str">
        <f>IF(Buildings!F1063="","N/A",Buildings!F1063)</f>
        <v>N/A</v>
      </c>
      <c r="G1062" s="32" t="str">
        <f>IF(Buildings!G1063="","N/A",Buildings!G1063)</f>
        <v>N/A</v>
      </c>
      <c r="H1062" s="32" t="str">
        <f t="shared" si="32"/>
        <v>N/A</v>
      </c>
      <c r="I1062" s="32" t="str">
        <f>IF(Buildings!H1063="","N/A",Buildings!H1063)</f>
        <v>N/A</v>
      </c>
      <c r="J1062" s="32" t="str">
        <f>IF(Buildings!I1063="","N/A",Buildings!I1063)</f>
        <v>N/A</v>
      </c>
      <c r="K1062" s="362" t="str">
        <f>IF(AND(Buildings!B1063="",Buildings!C1063&lt;&gt;""),0,IF(Buildings!B1063="","N/A",IF(ISNUMBER(Buildings!B1063),Buildings!B1063,0)))</f>
        <v>N/A</v>
      </c>
    </row>
    <row r="1063" spans="2:11">
      <c r="B1063" s="32" t="str">
        <f t="shared" si="33"/>
        <v>N/A</v>
      </c>
      <c r="C1063" s="32" t="str">
        <f>IF(Buildings!C1064="","N/A",Buildings!C1064)</f>
        <v>N/A</v>
      </c>
      <c r="D1063" s="32" t="str">
        <f>IF(Buildings!D1064="","N/A",Buildings!D1064)</f>
        <v>N/A</v>
      </c>
      <c r="E1063" s="32" t="str">
        <f>IF(Buildings!E1064="","N/A",Buildings!E1064)</f>
        <v>N/A</v>
      </c>
      <c r="F1063" s="32" t="str">
        <f>IF(Buildings!F1064="","N/A",Buildings!F1064)</f>
        <v>N/A</v>
      </c>
      <c r="G1063" s="32" t="str">
        <f>IF(Buildings!G1064="","N/A",Buildings!G1064)</f>
        <v>N/A</v>
      </c>
      <c r="H1063" s="32" t="str">
        <f t="shared" si="32"/>
        <v>N/A</v>
      </c>
      <c r="I1063" s="32" t="str">
        <f>IF(Buildings!H1064="","N/A",Buildings!H1064)</f>
        <v>N/A</v>
      </c>
      <c r="J1063" s="32" t="str">
        <f>IF(Buildings!I1064="","N/A",Buildings!I1064)</f>
        <v>N/A</v>
      </c>
      <c r="K1063" s="362" t="str">
        <f>IF(AND(Buildings!B1064="",Buildings!C1064&lt;&gt;""),0,IF(Buildings!B1064="","N/A",IF(ISNUMBER(Buildings!B1064),Buildings!B1064,0)))</f>
        <v>N/A</v>
      </c>
    </row>
    <row r="1064" spans="2:11">
      <c r="B1064" s="32" t="str">
        <f t="shared" si="33"/>
        <v>N/A</v>
      </c>
      <c r="C1064" s="32" t="str">
        <f>IF(Buildings!C1065="","N/A",Buildings!C1065)</f>
        <v>N/A</v>
      </c>
      <c r="D1064" s="32" t="str">
        <f>IF(Buildings!D1065="","N/A",Buildings!D1065)</f>
        <v>N/A</v>
      </c>
      <c r="E1064" s="32" t="str">
        <f>IF(Buildings!E1065="","N/A",Buildings!E1065)</f>
        <v>N/A</v>
      </c>
      <c r="F1064" s="32" t="str">
        <f>IF(Buildings!F1065="","N/A",Buildings!F1065)</f>
        <v>N/A</v>
      </c>
      <c r="G1064" s="32" t="str">
        <f>IF(Buildings!G1065="","N/A",Buildings!G1065)</f>
        <v>N/A</v>
      </c>
      <c r="H1064" s="32" t="str">
        <f t="shared" si="32"/>
        <v>N/A</v>
      </c>
      <c r="I1064" s="32" t="str">
        <f>IF(Buildings!H1065="","N/A",Buildings!H1065)</f>
        <v>N/A</v>
      </c>
      <c r="J1064" s="32" t="str">
        <f>IF(Buildings!I1065="","N/A",Buildings!I1065)</f>
        <v>N/A</v>
      </c>
      <c r="K1064" s="362" t="str">
        <f>IF(AND(Buildings!B1065="",Buildings!C1065&lt;&gt;""),0,IF(Buildings!B1065="","N/A",IF(ISNUMBER(Buildings!B1065),Buildings!B1065,0)))</f>
        <v>N/A</v>
      </c>
    </row>
    <row r="1065" spans="2:11">
      <c r="B1065" s="32" t="str">
        <f t="shared" si="33"/>
        <v>N/A</v>
      </c>
      <c r="C1065" s="32" t="str">
        <f>IF(Buildings!C1066="","N/A",Buildings!C1066)</f>
        <v>N/A</v>
      </c>
      <c r="D1065" s="32" t="str">
        <f>IF(Buildings!D1066="","N/A",Buildings!D1066)</f>
        <v>N/A</v>
      </c>
      <c r="E1065" s="32" t="str">
        <f>IF(Buildings!E1066="","N/A",Buildings!E1066)</f>
        <v>N/A</v>
      </c>
      <c r="F1065" s="32" t="str">
        <f>IF(Buildings!F1066="","N/A",Buildings!F1066)</f>
        <v>N/A</v>
      </c>
      <c r="G1065" s="32" t="str">
        <f>IF(Buildings!G1066="","N/A",Buildings!G1066)</f>
        <v>N/A</v>
      </c>
      <c r="H1065" s="32" t="str">
        <f t="shared" si="32"/>
        <v>N/A</v>
      </c>
      <c r="I1065" s="32" t="str">
        <f>IF(Buildings!H1066="","N/A",Buildings!H1066)</f>
        <v>N/A</v>
      </c>
      <c r="J1065" s="32" t="str">
        <f>IF(Buildings!I1066="","N/A",Buildings!I1066)</f>
        <v>N/A</v>
      </c>
      <c r="K1065" s="362" t="str">
        <f>IF(AND(Buildings!B1066="",Buildings!C1066&lt;&gt;""),0,IF(Buildings!B1066="","N/A",IF(ISNUMBER(Buildings!B1066),Buildings!B1066,0)))</f>
        <v>N/A</v>
      </c>
    </row>
    <row r="1066" spans="2:11">
      <c r="B1066" s="32" t="str">
        <f t="shared" si="33"/>
        <v>N/A</v>
      </c>
      <c r="C1066" s="32" t="str">
        <f>IF(Buildings!C1067="","N/A",Buildings!C1067)</f>
        <v>N/A</v>
      </c>
      <c r="D1066" s="32" t="str">
        <f>IF(Buildings!D1067="","N/A",Buildings!D1067)</f>
        <v>N/A</v>
      </c>
      <c r="E1066" s="32" t="str">
        <f>IF(Buildings!E1067="","N/A",Buildings!E1067)</f>
        <v>N/A</v>
      </c>
      <c r="F1066" s="32" t="str">
        <f>IF(Buildings!F1067="","N/A",Buildings!F1067)</f>
        <v>N/A</v>
      </c>
      <c r="G1066" s="32" t="str">
        <f>IF(Buildings!G1067="","N/A",Buildings!G1067)</f>
        <v>N/A</v>
      </c>
      <c r="H1066" s="32" t="str">
        <f t="shared" si="32"/>
        <v>N/A</v>
      </c>
      <c r="I1066" s="32" t="str">
        <f>IF(Buildings!H1067="","N/A",Buildings!H1067)</f>
        <v>N/A</v>
      </c>
      <c r="J1066" s="32" t="str">
        <f>IF(Buildings!I1067="","N/A",Buildings!I1067)</f>
        <v>N/A</v>
      </c>
      <c r="K1066" s="362" t="str">
        <f>IF(AND(Buildings!B1067="",Buildings!C1067&lt;&gt;""),0,IF(Buildings!B1067="","N/A",IF(ISNUMBER(Buildings!B1067),Buildings!B1067,0)))</f>
        <v>N/A</v>
      </c>
    </row>
    <row r="1067" spans="2:11">
      <c r="B1067" s="32" t="str">
        <f t="shared" si="33"/>
        <v>N/A</v>
      </c>
      <c r="C1067" s="32" t="str">
        <f>IF(Buildings!C1068="","N/A",Buildings!C1068)</f>
        <v>N/A</v>
      </c>
      <c r="D1067" s="32" t="str">
        <f>IF(Buildings!D1068="","N/A",Buildings!D1068)</f>
        <v>N/A</v>
      </c>
      <c r="E1067" s="32" t="str">
        <f>IF(Buildings!E1068="","N/A",Buildings!E1068)</f>
        <v>N/A</v>
      </c>
      <c r="F1067" s="32" t="str">
        <f>IF(Buildings!F1068="","N/A",Buildings!F1068)</f>
        <v>N/A</v>
      </c>
      <c r="G1067" s="32" t="str">
        <f>IF(Buildings!G1068="","N/A",Buildings!G1068)</f>
        <v>N/A</v>
      </c>
      <c r="H1067" s="32" t="str">
        <f t="shared" si="32"/>
        <v>N/A</v>
      </c>
      <c r="I1067" s="32" t="str">
        <f>IF(Buildings!H1068="","N/A",Buildings!H1068)</f>
        <v>N/A</v>
      </c>
      <c r="J1067" s="32" t="str">
        <f>IF(Buildings!I1068="","N/A",Buildings!I1068)</f>
        <v>N/A</v>
      </c>
      <c r="K1067" s="362" t="str">
        <f>IF(AND(Buildings!B1068="",Buildings!C1068&lt;&gt;""),0,IF(Buildings!B1068="","N/A",IF(ISNUMBER(Buildings!B1068),Buildings!B1068,0)))</f>
        <v>N/A</v>
      </c>
    </row>
    <row r="1068" spans="2:11">
      <c r="B1068" s="32" t="str">
        <f t="shared" si="33"/>
        <v>N/A</v>
      </c>
      <c r="C1068" s="32" t="str">
        <f>IF(Buildings!C1069="","N/A",Buildings!C1069)</f>
        <v>N/A</v>
      </c>
      <c r="D1068" s="32" t="str">
        <f>IF(Buildings!D1069="","N/A",Buildings!D1069)</f>
        <v>N/A</v>
      </c>
      <c r="E1068" s="32" t="str">
        <f>IF(Buildings!E1069="","N/A",Buildings!E1069)</f>
        <v>N/A</v>
      </c>
      <c r="F1068" s="32" t="str">
        <f>IF(Buildings!F1069="","N/A",Buildings!F1069)</f>
        <v>N/A</v>
      </c>
      <c r="G1068" s="32" t="str">
        <f>IF(Buildings!G1069="","N/A",Buildings!G1069)</f>
        <v>N/A</v>
      </c>
      <c r="H1068" s="32" t="str">
        <f t="shared" si="32"/>
        <v>N/A</v>
      </c>
      <c r="I1068" s="32" t="str">
        <f>IF(Buildings!H1069="","N/A",Buildings!H1069)</f>
        <v>N/A</v>
      </c>
      <c r="J1068" s="32" t="str">
        <f>IF(Buildings!I1069="","N/A",Buildings!I1069)</f>
        <v>N/A</v>
      </c>
      <c r="K1068" s="362" t="str">
        <f>IF(AND(Buildings!B1069="",Buildings!C1069&lt;&gt;""),0,IF(Buildings!B1069="","N/A",IF(ISNUMBER(Buildings!B1069),Buildings!B1069,0)))</f>
        <v>N/A</v>
      </c>
    </row>
    <row r="1069" spans="2:11">
      <c r="B1069" s="32" t="str">
        <f t="shared" si="33"/>
        <v>N/A</v>
      </c>
      <c r="C1069" s="32" t="str">
        <f>IF(Buildings!C1070="","N/A",Buildings!C1070)</f>
        <v>N/A</v>
      </c>
      <c r="D1069" s="32" t="str">
        <f>IF(Buildings!D1070="","N/A",Buildings!D1070)</f>
        <v>N/A</v>
      </c>
      <c r="E1069" s="32" t="str">
        <f>IF(Buildings!E1070="","N/A",Buildings!E1070)</f>
        <v>N/A</v>
      </c>
      <c r="F1069" s="32" t="str">
        <f>IF(Buildings!F1070="","N/A",Buildings!F1070)</f>
        <v>N/A</v>
      </c>
      <c r="G1069" s="32" t="str">
        <f>IF(Buildings!G1070="","N/A",Buildings!G1070)</f>
        <v>N/A</v>
      </c>
      <c r="H1069" s="32" t="str">
        <f t="shared" si="32"/>
        <v>N/A</v>
      </c>
      <c r="I1069" s="32" t="str">
        <f>IF(Buildings!H1070="","N/A",Buildings!H1070)</f>
        <v>N/A</v>
      </c>
      <c r="J1069" s="32" t="str">
        <f>IF(Buildings!I1070="","N/A",Buildings!I1070)</f>
        <v>N/A</v>
      </c>
      <c r="K1069" s="362" t="str">
        <f>IF(AND(Buildings!B1070="",Buildings!C1070&lt;&gt;""),0,IF(Buildings!B1070="","N/A",IF(ISNUMBER(Buildings!B1070),Buildings!B1070,0)))</f>
        <v>N/A</v>
      </c>
    </row>
    <row r="1070" spans="2:11">
      <c r="B1070" s="32" t="str">
        <f t="shared" si="33"/>
        <v>N/A</v>
      </c>
      <c r="C1070" s="32" t="str">
        <f>IF(Buildings!C1071="","N/A",Buildings!C1071)</f>
        <v>N/A</v>
      </c>
      <c r="D1070" s="32" t="str">
        <f>IF(Buildings!D1071="","N/A",Buildings!D1071)</f>
        <v>N/A</v>
      </c>
      <c r="E1070" s="32" t="str">
        <f>IF(Buildings!E1071="","N/A",Buildings!E1071)</f>
        <v>N/A</v>
      </c>
      <c r="F1070" s="32" t="str">
        <f>IF(Buildings!F1071="","N/A",Buildings!F1071)</f>
        <v>N/A</v>
      </c>
      <c r="G1070" s="32" t="str">
        <f>IF(Buildings!G1071="","N/A",Buildings!G1071)</f>
        <v>N/A</v>
      </c>
      <c r="H1070" s="32" t="str">
        <f t="shared" si="32"/>
        <v>N/A</v>
      </c>
      <c r="I1070" s="32" t="str">
        <f>IF(Buildings!H1071="","N/A",Buildings!H1071)</f>
        <v>N/A</v>
      </c>
      <c r="J1070" s="32" t="str">
        <f>IF(Buildings!I1071="","N/A",Buildings!I1071)</f>
        <v>N/A</v>
      </c>
      <c r="K1070" s="362" t="str">
        <f>IF(AND(Buildings!B1071="",Buildings!C1071&lt;&gt;""),0,IF(Buildings!B1071="","N/A",IF(ISNUMBER(Buildings!B1071),Buildings!B1071,0)))</f>
        <v>N/A</v>
      </c>
    </row>
    <row r="1071" spans="2:11">
      <c r="B1071" s="32" t="str">
        <f t="shared" si="33"/>
        <v>N/A</v>
      </c>
      <c r="C1071" s="32" t="str">
        <f>IF(Buildings!C1072="","N/A",Buildings!C1072)</f>
        <v>N/A</v>
      </c>
      <c r="D1071" s="32" t="str">
        <f>IF(Buildings!D1072="","N/A",Buildings!D1072)</f>
        <v>N/A</v>
      </c>
      <c r="E1071" s="32" t="str">
        <f>IF(Buildings!E1072="","N/A",Buildings!E1072)</f>
        <v>N/A</v>
      </c>
      <c r="F1071" s="32" t="str">
        <f>IF(Buildings!F1072="","N/A",Buildings!F1072)</f>
        <v>N/A</v>
      </c>
      <c r="G1071" s="32" t="str">
        <f>IF(Buildings!G1072="","N/A",Buildings!G1072)</f>
        <v>N/A</v>
      </c>
      <c r="H1071" s="32" t="str">
        <f t="shared" si="32"/>
        <v>N/A</v>
      </c>
      <c r="I1071" s="32" t="str">
        <f>IF(Buildings!H1072="","N/A",Buildings!H1072)</f>
        <v>N/A</v>
      </c>
      <c r="J1071" s="32" t="str">
        <f>IF(Buildings!I1072="","N/A",Buildings!I1072)</f>
        <v>N/A</v>
      </c>
      <c r="K1071" s="362" t="str">
        <f>IF(AND(Buildings!B1072="",Buildings!C1072&lt;&gt;""),0,IF(Buildings!B1072="","N/A",IF(ISNUMBER(Buildings!B1072),Buildings!B1072,0)))</f>
        <v>N/A</v>
      </c>
    </row>
    <row r="1072" spans="2:11">
      <c r="B1072" s="32" t="str">
        <f t="shared" si="33"/>
        <v>N/A</v>
      </c>
      <c r="C1072" s="32" t="str">
        <f>IF(Buildings!C1073="","N/A",Buildings!C1073)</f>
        <v>N/A</v>
      </c>
      <c r="D1072" s="32" t="str">
        <f>IF(Buildings!D1073="","N/A",Buildings!D1073)</f>
        <v>N/A</v>
      </c>
      <c r="E1072" s="32" t="str">
        <f>IF(Buildings!E1073="","N/A",Buildings!E1073)</f>
        <v>N/A</v>
      </c>
      <c r="F1072" s="32" t="str">
        <f>IF(Buildings!F1073="","N/A",Buildings!F1073)</f>
        <v>N/A</v>
      </c>
      <c r="G1072" s="32" t="str">
        <f>IF(Buildings!G1073="","N/A",Buildings!G1073)</f>
        <v>N/A</v>
      </c>
      <c r="H1072" s="32" t="str">
        <f t="shared" si="32"/>
        <v>N/A</v>
      </c>
      <c r="I1072" s="32" t="str">
        <f>IF(Buildings!H1073="","N/A",Buildings!H1073)</f>
        <v>N/A</v>
      </c>
      <c r="J1072" s="32" t="str">
        <f>IF(Buildings!I1073="","N/A",Buildings!I1073)</f>
        <v>N/A</v>
      </c>
      <c r="K1072" s="362" t="str">
        <f>IF(AND(Buildings!B1073="",Buildings!C1073&lt;&gt;""),0,IF(Buildings!B1073="","N/A",IF(ISNUMBER(Buildings!B1073),Buildings!B1073,0)))</f>
        <v>N/A</v>
      </c>
    </row>
    <row r="1073" spans="2:11">
      <c r="B1073" s="32" t="str">
        <f t="shared" si="33"/>
        <v>N/A</v>
      </c>
      <c r="C1073" s="32" t="str">
        <f>IF(Buildings!C1074="","N/A",Buildings!C1074)</f>
        <v>N/A</v>
      </c>
      <c r="D1073" s="32" t="str">
        <f>IF(Buildings!D1074="","N/A",Buildings!D1074)</f>
        <v>N/A</v>
      </c>
      <c r="E1073" s="32" t="str">
        <f>IF(Buildings!E1074="","N/A",Buildings!E1074)</f>
        <v>N/A</v>
      </c>
      <c r="F1073" s="32" t="str">
        <f>IF(Buildings!F1074="","N/A",Buildings!F1074)</f>
        <v>N/A</v>
      </c>
      <c r="G1073" s="32" t="str">
        <f>IF(Buildings!G1074="","N/A",Buildings!G1074)</f>
        <v>N/A</v>
      </c>
      <c r="H1073" s="32" t="str">
        <f t="shared" si="32"/>
        <v>N/A</v>
      </c>
      <c r="I1073" s="32" t="str">
        <f>IF(Buildings!H1074="","N/A",Buildings!H1074)</f>
        <v>N/A</v>
      </c>
      <c r="J1073" s="32" t="str">
        <f>IF(Buildings!I1074="","N/A",Buildings!I1074)</f>
        <v>N/A</v>
      </c>
      <c r="K1073" s="362" t="str">
        <f>IF(AND(Buildings!B1074="",Buildings!C1074&lt;&gt;""),0,IF(Buildings!B1074="","N/A",IF(ISNUMBER(Buildings!B1074),Buildings!B1074,0)))</f>
        <v>N/A</v>
      </c>
    </row>
    <row r="1074" spans="2:11">
      <c r="B1074" s="32" t="str">
        <f t="shared" si="33"/>
        <v>N/A</v>
      </c>
      <c r="C1074" s="32" t="str">
        <f>IF(Buildings!C1075="","N/A",Buildings!C1075)</f>
        <v>N/A</v>
      </c>
      <c r="D1074" s="32" t="str">
        <f>IF(Buildings!D1075="","N/A",Buildings!D1075)</f>
        <v>N/A</v>
      </c>
      <c r="E1074" s="32" t="str">
        <f>IF(Buildings!E1075="","N/A",Buildings!E1075)</f>
        <v>N/A</v>
      </c>
      <c r="F1074" s="32" t="str">
        <f>IF(Buildings!F1075="","N/A",Buildings!F1075)</f>
        <v>N/A</v>
      </c>
      <c r="G1074" s="32" t="str">
        <f>IF(Buildings!G1075="","N/A",Buildings!G1075)</f>
        <v>N/A</v>
      </c>
      <c r="H1074" s="32" t="str">
        <f t="shared" si="32"/>
        <v>N/A</v>
      </c>
      <c r="I1074" s="32" t="str">
        <f>IF(Buildings!H1075="","N/A",Buildings!H1075)</f>
        <v>N/A</v>
      </c>
      <c r="J1074" s="32" t="str">
        <f>IF(Buildings!I1075="","N/A",Buildings!I1075)</f>
        <v>N/A</v>
      </c>
      <c r="K1074" s="362" t="str">
        <f>IF(AND(Buildings!B1075="",Buildings!C1075&lt;&gt;""),0,IF(Buildings!B1075="","N/A",IF(ISNUMBER(Buildings!B1075),Buildings!B1075,0)))</f>
        <v>N/A</v>
      </c>
    </row>
    <row r="1075" spans="2:11">
      <c r="B1075" s="32" t="str">
        <f t="shared" si="33"/>
        <v>N/A</v>
      </c>
      <c r="C1075" s="32" t="str">
        <f>IF(Buildings!C1076="","N/A",Buildings!C1076)</f>
        <v>N/A</v>
      </c>
      <c r="D1075" s="32" t="str">
        <f>IF(Buildings!D1076="","N/A",Buildings!D1076)</f>
        <v>N/A</v>
      </c>
      <c r="E1075" s="32" t="str">
        <f>IF(Buildings!E1076="","N/A",Buildings!E1076)</f>
        <v>N/A</v>
      </c>
      <c r="F1075" s="32" t="str">
        <f>IF(Buildings!F1076="","N/A",Buildings!F1076)</f>
        <v>N/A</v>
      </c>
      <c r="G1075" s="32" t="str">
        <f>IF(Buildings!G1076="","N/A",Buildings!G1076)</f>
        <v>N/A</v>
      </c>
      <c r="H1075" s="32" t="str">
        <f t="shared" si="32"/>
        <v>N/A</v>
      </c>
      <c r="I1075" s="32" t="str">
        <f>IF(Buildings!H1076="","N/A",Buildings!H1076)</f>
        <v>N/A</v>
      </c>
      <c r="J1075" s="32" t="str">
        <f>IF(Buildings!I1076="","N/A",Buildings!I1076)</f>
        <v>N/A</v>
      </c>
      <c r="K1075" s="362" t="str">
        <f>IF(AND(Buildings!B1076="",Buildings!C1076&lt;&gt;""),0,IF(Buildings!B1076="","N/A",IF(ISNUMBER(Buildings!B1076),Buildings!B1076,0)))</f>
        <v>N/A</v>
      </c>
    </row>
    <row r="1076" spans="2:11">
      <c r="B1076" s="32" t="str">
        <f t="shared" si="33"/>
        <v>N/A</v>
      </c>
      <c r="C1076" s="32" t="str">
        <f>IF(Buildings!C1077="","N/A",Buildings!C1077)</f>
        <v>N/A</v>
      </c>
      <c r="D1076" s="32" t="str">
        <f>IF(Buildings!D1077="","N/A",Buildings!D1077)</f>
        <v>N/A</v>
      </c>
      <c r="E1076" s="32" t="str">
        <f>IF(Buildings!E1077="","N/A",Buildings!E1077)</f>
        <v>N/A</v>
      </c>
      <c r="F1076" s="32" t="str">
        <f>IF(Buildings!F1077="","N/A",Buildings!F1077)</f>
        <v>N/A</v>
      </c>
      <c r="G1076" s="32" t="str">
        <f>IF(Buildings!G1077="","N/A",Buildings!G1077)</f>
        <v>N/A</v>
      </c>
      <c r="H1076" s="32" t="str">
        <f t="shared" si="32"/>
        <v>N/A</v>
      </c>
      <c r="I1076" s="32" t="str">
        <f>IF(Buildings!H1077="","N/A",Buildings!H1077)</f>
        <v>N/A</v>
      </c>
      <c r="J1076" s="32" t="str">
        <f>IF(Buildings!I1077="","N/A",Buildings!I1077)</f>
        <v>N/A</v>
      </c>
      <c r="K1076" s="362" t="str">
        <f>IF(AND(Buildings!B1077="",Buildings!C1077&lt;&gt;""),0,IF(Buildings!B1077="","N/A",IF(ISNUMBER(Buildings!B1077),Buildings!B1077,0)))</f>
        <v>N/A</v>
      </c>
    </row>
    <row r="1077" spans="2:11">
      <c r="B1077" s="32" t="str">
        <f t="shared" si="33"/>
        <v>N/A</v>
      </c>
      <c r="C1077" s="32" t="str">
        <f>IF(Buildings!C1078="","N/A",Buildings!C1078)</f>
        <v>N/A</v>
      </c>
      <c r="D1077" s="32" t="str">
        <f>IF(Buildings!D1078="","N/A",Buildings!D1078)</f>
        <v>N/A</v>
      </c>
      <c r="E1077" s="32" t="str">
        <f>IF(Buildings!E1078="","N/A",Buildings!E1078)</f>
        <v>N/A</v>
      </c>
      <c r="F1077" s="32" t="str">
        <f>IF(Buildings!F1078="","N/A",Buildings!F1078)</f>
        <v>N/A</v>
      </c>
      <c r="G1077" s="32" t="str">
        <f>IF(Buildings!G1078="","N/A",Buildings!G1078)</f>
        <v>N/A</v>
      </c>
      <c r="H1077" s="32" t="str">
        <f t="shared" si="32"/>
        <v>N/A</v>
      </c>
      <c r="I1077" s="32" t="str">
        <f>IF(Buildings!H1078="","N/A",Buildings!H1078)</f>
        <v>N/A</v>
      </c>
      <c r="J1077" s="32" t="str">
        <f>IF(Buildings!I1078="","N/A",Buildings!I1078)</f>
        <v>N/A</v>
      </c>
      <c r="K1077" s="362" t="str">
        <f>IF(AND(Buildings!B1078="",Buildings!C1078&lt;&gt;""),0,IF(Buildings!B1078="","N/A",IF(ISNUMBER(Buildings!B1078),Buildings!B1078,0)))</f>
        <v>N/A</v>
      </c>
    </row>
    <row r="1078" spans="2:11">
      <c r="B1078" s="32" t="str">
        <f t="shared" si="33"/>
        <v>N/A</v>
      </c>
      <c r="C1078" s="32" t="str">
        <f>IF(Buildings!C1079="","N/A",Buildings!C1079)</f>
        <v>N/A</v>
      </c>
      <c r="D1078" s="32" t="str">
        <f>IF(Buildings!D1079="","N/A",Buildings!D1079)</f>
        <v>N/A</v>
      </c>
      <c r="E1078" s="32" t="str">
        <f>IF(Buildings!E1079="","N/A",Buildings!E1079)</f>
        <v>N/A</v>
      </c>
      <c r="F1078" s="32" t="str">
        <f>IF(Buildings!F1079="","N/A",Buildings!F1079)</f>
        <v>N/A</v>
      </c>
      <c r="G1078" s="32" t="str">
        <f>IF(Buildings!G1079="","N/A",Buildings!G1079)</f>
        <v>N/A</v>
      </c>
      <c r="H1078" s="32" t="str">
        <f t="shared" si="32"/>
        <v>N/A</v>
      </c>
      <c r="I1078" s="32" t="str">
        <f>IF(Buildings!H1079="","N/A",Buildings!H1079)</f>
        <v>N/A</v>
      </c>
      <c r="J1078" s="32" t="str">
        <f>IF(Buildings!I1079="","N/A",Buildings!I1079)</f>
        <v>N/A</v>
      </c>
      <c r="K1078" s="362" t="str">
        <f>IF(AND(Buildings!B1079="",Buildings!C1079&lt;&gt;""),0,IF(Buildings!B1079="","N/A",IF(ISNUMBER(Buildings!B1079),Buildings!B1079,0)))</f>
        <v>N/A</v>
      </c>
    </row>
    <row r="1079" spans="2:11">
      <c r="B1079" s="32" t="str">
        <f t="shared" si="33"/>
        <v>N/A</v>
      </c>
      <c r="C1079" s="32" t="str">
        <f>IF(Buildings!C1080="","N/A",Buildings!C1080)</f>
        <v>N/A</v>
      </c>
      <c r="D1079" s="32" t="str">
        <f>IF(Buildings!D1080="","N/A",Buildings!D1080)</f>
        <v>N/A</v>
      </c>
      <c r="E1079" s="32" t="str">
        <f>IF(Buildings!E1080="","N/A",Buildings!E1080)</f>
        <v>N/A</v>
      </c>
      <c r="F1079" s="32" t="str">
        <f>IF(Buildings!F1080="","N/A",Buildings!F1080)</f>
        <v>N/A</v>
      </c>
      <c r="G1079" s="32" t="str">
        <f>IF(Buildings!G1080="","N/A",Buildings!G1080)</f>
        <v>N/A</v>
      </c>
      <c r="H1079" s="32" t="str">
        <f t="shared" si="32"/>
        <v>N/A</v>
      </c>
      <c r="I1079" s="32" t="str">
        <f>IF(Buildings!H1080="","N/A",Buildings!H1080)</f>
        <v>N/A</v>
      </c>
      <c r="J1079" s="32" t="str">
        <f>IF(Buildings!I1080="","N/A",Buildings!I1080)</f>
        <v>N/A</v>
      </c>
      <c r="K1079" s="362" t="str">
        <f>IF(AND(Buildings!B1080="",Buildings!C1080&lt;&gt;""),0,IF(Buildings!B1080="","N/A",IF(ISNUMBER(Buildings!B1080),Buildings!B1080,0)))</f>
        <v>N/A</v>
      </c>
    </row>
    <row r="1080" spans="2:11">
      <c r="B1080" s="32" t="str">
        <f t="shared" si="33"/>
        <v>N/A</v>
      </c>
      <c r="C1080" s="32" t="str">
        <f>IF(Buildings!C1081="","N/A",Buildings!C1081)</f>
        <v>N/A</v>
      </c>
      <c r="D1080" s="32" t="str">
        <f>IF(Buildings!D1081="","N/A",Buildings!D1081)</f>
        <v>N/A</v>
      </c>
      <c r="E1080" s="32" t="str">
        <f>IF(Buildings!E1081="","N/A",Buildings!E1081)</f>
        <v>N/A</v>
      </c>
      <c r="F1080" s="32" t="str">
        <f>IF(Buildings!F1081="","N/A",Buildings!F1081)</f>
        <v>N/A</v>
      </c>
      <c r="G1080" s="32" t="str">
        <f>IF(Buildings!G1081="","N/A",Buildings!G1081)</f>
        <v>N/A</v>
      </c>
      <c r="H1080" s="32" t="str">
        <f t="shared" si="32"/>
        <v>N/A</v>
      </c>
      <c r="I1080" s="32" t="str">
        <f>IF(Buildings!H1081="","N/A",Buildings!H1081)</f>
        <v>N/A</v>
      </c>
      <c r="J1080" s="32" t="str">
        <f>IF(Buildings!I1081="","N/A",Buildings!I1081)</f>
        <v>N/A</v>
      </c>
      <c r="K1080" s="362" t="str">
        <f>IF(AND(Buildings!B1081="",Buildings!C1081&lt;&gt;""),0,IF(Buildings!B1081="","N/A",IF(ISNUMBER(Buildings!B1081),Buildings!B1081,0)))</f>
        <v>N/A</v>
      </c>
    </row>
    <row r="1081" spans="2:11">
      <c r="B1081" s="32" t="str">
        <f t="shared" si="33"/>
        <v>N/A</v>
      </c>
      <c r="C1081" s="32" t="str">
        <f>IF(Buildings!C1082="","N/A",Buildings!C1082)</f>
        <v>N/A</v>
      </c>
      <c r="D1081" s="32" t="str">
        <f>IF(Buildings!D1082="","N/A",Buildings!D1082)</f>
        <v>N/A</v>
      </c>
      <c r="E1081" s="32" t="str">
        <f>IF(Buildings!E1082="","N/A",Buildings!E1082)</f>
        <v>N/A</v>
      </c>
      <c r="F1081" s="32" t="str">
        <f>IF(Buildings!F1082="","N/A",Buildings!F1082)</f>
        <v>N/A</v>
      </c>
      <c r="G1081" s="32" t="str">
        <f>IF(Buildings!G1082="","N/A",Buildings!G1082)</f>
        <v>N/A</v>
      </c>
      <c r="H1081" s="32" t="str">
        <f t="shared" si="32"/>
        <v>N/A</v>
      </c>
      <c r="I1081" s="32" t="str">
        <f>IF(Buildings!H1082="","N/A",Buildings!H1082)</f>
        <v>N/A</v>
      </c>
      <c r="J1081" s="32" t="str">
        <f>IF(Buildings!I1082="","N/A",Buildings!I1082)</f>
        <v>N/A</v>
      </c>
      <c r="K1081" s="362" t="str">
        <f>IF(AND(Buildings!B1082="",Buildings!C1082&lt;&gt;""),0,IF(Buildings!B1082="","N/A",IF(ISNUMBER(Buildings!B1082),Buildings!B1082,0)))</f>
        <v>N/A</v>
      </c>
    </row>
    <row r="1082" spans="2:11">
      <c r="B1082" s="32" t="str">
        <f t="shared" si="33"/>
        <v>N/A</v>
      </c>
      <c r="C1082" s="32" t="str">
        <f>IF(Buildings!C1083="","N/A",Buildings!C1083)</f>
        <v>N/A</v>
      </c>
      <c r="D1082" s="32" t="str">
        <f>IF(Buildings!D1083="","N/A",Buildings!D1083)</f>
        <v>N/A</v>
      </c>
      <c r="E1082" s="32" t="str">
        <f>IF(Buildings!E1083="","N/A",Buildings!E1083)</f>
        <v>N/A</v>
      </c>
      <c r="F1082" s="32" t="str">
        <f>IF(Buildings!F1083="","N/A",Buildings!F1083)</f>
        <v>N/A</v>
      </c>
      <c r="G1082" s="32" t="str">
        <f>IF(Buildings!G1083="","N/A",Buildings!G1083)</f>
        <v>N/A</v>
      </c>
      <c r="H1082" s="32" t="str">
        <f t="shared" si="32"/>
        <v>N/A</v>
      </c>
      <c r="I1082" s="32" t="str">
        <f>IF(Buildings!H1083="","N/A",Buildings!H1083)</f>
        <v>N/A</v>
      </c>
      <c r="J1082" s="32" t="str">
        <f>IF(Buildings!I1083="","N/A",Buildings!I1083)</f>
        <v>N/A</v>
      </c>
      <c r="K1082" s="362" t="str">
        <f>IF(AND(Buildings!B1083="",Buildings!C1083&lt;&gt;""),0,IF(Buildings!B1083="","N/A",IF(ISNUMBER(Buildings!B1083),Buildings!B1083,0)))</f>
        <v>N/A</v>
      </c>
    </row>
    <row r="1083" spans="2:11">
      <c r="B1083" s="32" t="str">
        <f t="shared" si="33"/>
        <v>N/A</v>
      </c>
      <c r="C1083" s="32" t="str">
        <f>IF(Buildings!C1084="","N/A",Buildings!C1084)</f>
        <v>N/A</v>
      </c>
      <c r="D1083" s="32" t="str">
        <f>IF(Buildings!D1084="","N/A",Buildings!D1084)</f>
        <v>N/A</v>
      </c>
      <c r="E1083" s="32" t="str">
        <f>IF(Buildings!E1084="","N/A",Buildings!E1084)</f>
        <v>N/A</v>
      </c>
      <c r="F1083" s="32" t="str">
        <f>IF(Buildings!F1084="","N/A",Buildings!F1084)</f>
        <v>N/A</v>
      </c>
      <c r="G1083" s="32" t="str">
        <f>IF(Buildings!G1084="","N/A",Buildings!G1084)</f>
        <v>N/A</v>
      </c>
      <c r="H1083" s="32" t="str">
        <f t="shared" si="32"/>
        <v>N/A</v>
      </c>
      <c r="I1083" s="32" t="str">
        <f>IF(Buildings!H1084="","N/A",Buildings!H1084)</f>
        <v>N/A</v>
      </c>
      <c r="J1083" s="32" t="str">
        <f>IF(Buildings!I1084="","N/A",Buildings!I1084)</f>
        <v>N/A</v>
      </c>
      <c r="K1083" s="362" t="str">
        <f>IF(AND(Buildings!B1084="",Buildings!C1084&lt;&gt;""),0,IF(Buildings!B1084="","N/A",IF(ISNUMBER(Buildings!B1084),Buildings!B1084,0)))</f>
        <v>N/A</v>
      </c>
    </row>
    <row r="1084" spans="2:11">
      <c r="B1084" s="32" t="str">
        <f t="shared" si="33"/>
        <v>N/A</v>
      </c>
      <c r="C1084" s="32" t="str">
        <f>IF(Buildings!C1085="","N/A",Buildings!C1085)</f>
        <v>N/A</v>
      </c>
      <c r="D1084" s="32" t="str">
        <f>IF(Buildings!D1085="","N/A",Buildings!D1085)</f>
        <v>N/A</v>
      </c>
      <c r="E1084" s="32" t="str">
        <f>IF(Buildings!E1085="","N/A",Buildings!E1085)</f>
        <v>N/A</v>
      </c>
      <c r="F1084" s="32" t="str">
        <f>IF(Buildings!F1085="","N/A",Buildings!F1085)</f>
        <v>N/A</v>
      </c>
      <c r="G1084" s="32" t="str">
        <f>IF(Buildings!G1085="","N/A",Buildings!G1085)</f>
        <v>N/A</v>
      </c>
      <c r="H1084" s="32" t="str">
        <f t="shared" si="32"/>
        <v>N/A</v>
      </c>
      <c r="I1084" s="32" t="str">
        <f>IF(Buildings!H1085="","N/A",Buildings!H1085)</f>
        <v>N/A</v>
      </c>
      <c r="J1084" s="32" t="str">
        <f>IF(Buildings!I1085="","N/A",Buildings!I1085)</f>
        <v>N/A</v>
      </c>
      <c r="K1084" s="362" t="str">
        <f>IF(AND(Buildings!B1085="",Buildings!C1085&lt;&gt;""),0,IF(Buildings!B1085="","N/A",IF(ISNUMBER(Buildings!B1085),Buildings!B1085,0)))</f>
        <v>N/A</v>
      </c>
    </row>
    <row r="1085" spans="2:11">
      <c r="B1085" s="32" t="str">
        <f t="shared" si="33"/>
        <v>N/A</v>
      </c>
      <c r="C1085" s="32" t="str">
        <f>IF(Buildings!C1086="","N/A",Buildings!C1086)</f>
        <v>N/A</v>
      </c>
      <c r="D1085" s="32" t="str">
        <f>IF(Buildings!D1086="","N/A",Buildings!D1086)</f>
        <v>N/A</v>
      </c>
      <c r="E1085" s="32" t="str">
        <f>IF(Buildings!E1086="","N/A",Buildings!E1086)</f>
        <v>N/A</v>
      </c>
      <c r="F1085" s="32" t="str">
        <f>IF(Buildings!F1086="","N/A",Buildings!F1086)</f>
        <v>N/A</v>
      </c>
      <c r="G1085" s="32" t="str">
        <f>IF(Buildings!G1086="","N/A",Buildings!G1086)</f>
        <v>N/A</v>
      </c>
      <c r="H1085" s="32" t="str">
        <f t="shared" si="32"/>
        <v>N/A</v>
      </c>
      <c r="I1085" s="32" t="str">
        <f>IF(Buildings!H1086="","N/A",Buildings!H1086)</f>
        <v>N/A</v>
      </c>
      <c r="J1085" s="32" t="str">
        <f>IF(Buildings!I1086="","N/A",Buildings!I1086)</f>
        <v>N/A</v>
      </c>
      <c r="K1085" s="362" t="str">
        <f>IF(AND(Buildings!B1086="",Buildings!C1086&lt;&gt;""),0,IF(Buildings!B1086="","N/A",IF(ISNUMBER(Buildings!B1086),Buildings!B1086,0)))</f>
        <v>N/A</v>
      </c>
    </row>
    <row r="1086" spans="2:11">
      <c r="B1086" s="32" t="str">
        <f t="shared" si="33"/>
        <v>N/A</v>
      </c>
      <c r="C1086" s="32" t="str">
        <f>IF(Buildings!C1087="","N/A",Buildings!C1087)</f>
        <v>N/A</v>
      </c>
      <c r="D1086" s="32" t="str">
        <f>IF(Buildings!D1087="","N/A",Buildings!D1087)</f>
        <v>N/A</v>
      </c>
      <c r="E1086" s="32" t="str">
        <f>IF(Buildings!E1087="","N/A",Buildings!E1087)</f>
        <v>N/A</v>
      </c>
      <c r="F1086" s="32" t="str">
        <f>IF(Buildings!F1087="","N/A",Buildings!F1087)</f>
        <v>N/A</v>
      </c>
      <c r="G1086" s="32" t="str">
        <f>IF(Buildings!G1087="","N/A",Buildings!G1087)</f>
        <v>N/A</v>
      </c>
      <c r="H1086" s="32" t="str">
        <f t="shared" si="32"/>
        <v>N/A</v>
      </c>
      <c r="I1086" s="32" t="str">
        <f>IF(Buildings!H1087="","N/A",Buildings!H1087)</f>
        <v>N/A</v>
      </c>
      <c r="J1086" s="32" t="str">
        <f>IF(Buildings!I1087="","N/A",Buildings!I1087)</f>
        <v>N/A</v>
      </c>
      <c r="K1086" s="362" t="str">
        <f>IF(AND(Buildings!B1087="",Buildings!C1087&lt;&gt;""),0,IF(Buildings!B1087="","N/A",IF(ISNUMBER(Buildings!B1087),Buildings!B1087,0)))</f>
        <v>N/A</v>
      </c>
    </row>
    <row r="1087" spans="2:11">
      <c r="B1087" s="32" t="str">
        <f t="shared" si="33"/>
        <v>N/A</v>
      </c>
      <c r="C1087" s="32" t="str">
        <f>IF(Buildings!C1088="","N/A",Buildings!C1088)</f>
        <v>N/A</v>
      </c>
      <c r="D1087" s="32" t="str">
        <f>IF(Buildings!D1088="","N/A",Buildings!D1088)</f>
        <v>N/A</v>
      </c>
      <c r="E1087" s="32" t="str">
        <f>IF(Buildings!E1088="","N/A",Buildings!E1088)</f>
        <v>N/A</v>
      </c>
      <c r="F1087" s="32" t="str">
        <f>IF(Buildings!F1088="","N/A",Buildings!F1088)</f>
        <v>N/A</v>
      </c>
      <c r="G1087" s="32" t="str">
        <f>IF(Buildings!G1088="","N/A",Buildings!G1088)</f>
        <v>N/A</v>
      </c>
      <c r="H1087" s="32" t="str">
        <f t="shared" si="32"/>
        <v>N/A</v>
      </c>
      <c r="I1087" s="32" t="str">
        <f>IF(Buildings!H1088="","N/A",Buildings!H1088)</f>
        <v>N/A</v>
      </c>
      <c r="J1087" s="32" t="str">
        <f>IF(Buildings!I1088="","N/A",Buildings!I1088)</f>
        <v>N/A</v>
      </c>
      <c r="K1087" s="362" t="str">
        <f>IF(AND(Buildings!B1088="",Buildings!C1088&lt;&gt;""),0,IF(Buildings!B1088="","N/A",IF(ISNUMBER(Buildings!B1088),Buildings!B1088,0)))</f>
        <v>N/A</v>
      </c>
    </row>
    <row r="1088" spans="2:11">
      <c r="B1088" s="32" t="str">
        <f t="shared" si="33"/>
        <v>N/A</v>
      </c>
      <c r="C1088" s="32" t="str">
        <f>IF(Buildings!C1089="","N/A",Buildings!C1089)</f>
        <v>N/A</v>
      </c>
      <c r="D1088" s="32" t="str">
        <f>IF(Buildings!D1089="","N/A",Buildings!D1089)</f>
        <v>N/A</v>
      </c>
      <c r="E1088" s="32" t="str">
        <f>IF(Buildings!E1089="","N/A",Buildings!E1089)</f>
        <v>N/A</v>
      </c>
      <c r="F1088" s="32" t="str">
        <f>IF(Buildings!F1089="","N/A",Buildings!F1089)</f>
        <v>N/A</v>
      </c>
      <c r="G1088" s="32" t="str">
        <f>IF(Buildings!G1089="","N/A",Buildings!G1089)</f>
        <v>N/A</v>
      </c>
      <c r="H1088" s="32" t="str">
        <f t="shared" si="32"/>
        <v>N/A</v>
      </c>
      <c r="I1088" s="32" t="str">
        <f>IF(Buildings!H1089="","N/A",Buildings!H1089)</f>
        <v>N/A</v>
      </c>
      <c r="J1088" s="32" t="str">
        <f>IF(Buildings!I1089="","N/A",Buildings!I1089)</f>
        <v>N/A</v>
      </c>
      <c r="K1088" s="362" t="str">
        <f>IF(AND(Buildings!B1089="",Buildings!C1089&lt;&gt;""),0,IF(Buildings!B1089="","N/A",IF(ISNUMBER(Buildings!B1089),Buildings!B1089,0)))</f>
        <v>N/A</v>
      </c>
    </row>
    <row r="1089" spans="2:11">
      <c r="B1089" s="32" t="str">
        <f t="shared" si="33"/>
        <v>N/A</v>
      </c>
      <c r="C1089" s="32" t="str">
        <f>IF(Buildings!C1090="","N/A",Buildings!C1090)</f>
        <v>N/A</v>
      </c>
      <c r="D1089" s="32" t="str">
        <f>IF(Buildings!D1090="","N/A",Buildings!D1090)</f>
        <v>N/A</v>
      </c>
      <c r="E1089" s="32" t="str">
        <f>IF(Buildings!E1090="","N/A",Buildings!E1090)</f>
        <v>N/A</v>
      </c>
      <c r="F1089" s="32" t="str">
        <f>IF(Buildings!F1090="","N/A",Buildings!F1090)</f>
        <v>N/A</v>
      </c>
      <c r="G1089" s="32" t="str">
        <f>IF(Buildings!G1090="","N/A",Buildings!G1090)</f>
        <v>N/A</v>
      </c>
      <c r="H1089" s="32" t="str">
        <f t="shared" si="32"/>
        <v>N/A</v>
      </c>
      <c r="I1089" s="32" t="str">
        <f>IF(Buildings!H1090="","N/A",Buildings!H1090)</f>
        <v>N/A</v>
      </c>
      <c r="J1089" s="32" t="str">
        <f>IF(Buildings!I1090="","N/A",Buildings!I1090)</f>
        <v>N/A</v>
      </c>
      <c r="K1089" s="362" t="str">
        <f>IF(AND(Buildings!B1090="",Buildings!C1090&lt;&gt;""),0,IF(Buildings!B1090="","N/A",IF(ISNUMBER(Buildings!B1090),Buildings!B1090,0)))</f>
        <v>N/A</v>
      </c>
    </row>
    <row r="1090" spans="2:11">
      <c r="B1090" s="32" t="str">
        <f t="shared" si="33"/>
        <v>N/A</v>
      </c>
      <c r="C1090" s="32" t="str">
        <f>IF(Buildings!C1091="","N/A",Buildings!C1091)</f>
        <v>N/A</v>
      </c>
      <c r="D1090" s="32" t="str">
        <f>IF(Buildings!D1091="","N/A",Buildings!D1091)</f>
        <v>N/A</v>
      </c>
      <c r="E1090" s="32" t="str">
        <f>IF(Buildings!E1091="","N/A",Buildings!E1091)</f>
        <v>N/A</v>
      </c>
      <c r="F1090" s="32" t="str">
        <f>IF(Buildings!F1091="","N/A",Buildings!F1091)</f>
        <v>N/A</v>
      </c>
      <c r="G1090" s="32" t="str">
        <f>IF(Buildings!G1091="","N/A",Buildings!G1091)</f>
        <v>N/A</v>
      </c>
      <c r="H1090" s="32" t="str">
        <f t="shared" ref="H1090:H1153" si="34">IF(B1090="N/A","N/A",UPPER(TRIM(ProbuildName)))</f>
        <v>N/A</v>
      </c>
      <c r="I1090" s="32" t="str">
        <f>IF(Buildings!H1091="","N/A",Buildings!H1091)</f>
        <v>N/A</v>
      </c>
      <c r="J1090" s="32" t="str">
        <f>IF(Buildings!I1091="","N/A",Buildings!I1091)</f>
        <v>N/A</v>
      </c>
      <c r="K1090" s="362" t="str">
        <f>IF(AND(Buildings!B1091="",Buildings!C1091&lt;&gt;""),0,IF(Buildings!B1091="","N/A",IF(ISNUMBER(Buildings!B1091),Buildings!B1091,0)))</f>
        <v>N/A</v>
      </c>
    </row>
    <row r="1091" spans="2:11">
      <c r="B1091" s="32" t="str">
        <f t="shared" ref="B1091:B1154" si="35">IF(K1091="N/A","N/A","")</f>
        <v>N/A</v>
      </c>
      <c r="C1091" s="32" t="str">
        <f>IF(Buildings!C1092="","N/A",Buildings!C1092)</f>
        <v>N/A</v>
      </c>
      <c r="D1091" s="32" t="str">
        <f>IF(Buildings!D1092="","N/A",Buildings!D1092)</f>
        <v>N/A</v>
      </c>
      <c r="E1091" s="32" t="str">
        <f>IF(Buildings!E1092="","N/A",Buildings!E1092)</f>
        <v>N/A</v>
      </c>
      <c r="F1091" s="32" t="str">
        <f>IF(Buildings!F1092="","N/A",Buildings!F1092)</f>
        <v>N/A</v>
      </c>
      <c r="G1091" s="32" t="str">
        <f>IF(Buildings!G1092="","N/A",Buildings!G1092)</f>
        <v>N/A</v>
      </c>
      <c r="H1091" s="32" t="str">
        <f t="shared" si="34"/>
        <v>N/A</v>
      </c>
      <c r="I1091" s="32" t="str">
        <f>IF(Buildings!H1092="","N/A",Buildings!H1092)</f>
        <v>N/A</v>
      </c>
      <c r="J1091" s="32" t="str">
        <f>IF(Buildings!I1092="","N/A",Buildings!I1092)</f>
        <v>N/A</v>
      </c>
      <c r="K1091" s="362" t="str">
        <f>IF(AND(Buildings!B1092="",Buildings!C1092&lt;&gt;""),0,IF(Buildings!B1092="","N/A",IF(ISNUMBER(Buildings!B1092),Buildings!B1092,0)))</f>
        <v>N/A</v>
      </c>
    </row>
    <row r="1092" spans="2:11">
      <c r="B1092" s="32" t="str">
        <f t="shared" si="35"/>
        <v>N/A</v>
      </c>
      <c r="C1092" s="32" t="str">
        <f>IF(Buildings!C1093="","N/A",Buildings!C1093)</f>
        <v>N/A</v>
      </c>
      <c r="D1092" s="32" t="str">
        <f>IF(Buildings!D1093="","N/A",Buildings!D1093)</f>
        <v>N/A</v>
      </c>
      <c r="E1092" s="32" t="str">
        <f>IF(Buildings!E1093="","N/A",Buildings!E1093)</f>
        <v>N/A</v>
      </c>
      <c r="F1092" s="32" t="str">
        <f>IF(Buildings!F1093="","N/A",Buildings!F1093)</f>
        <v>N/A</v>
      </c>
      <c r="G1092" s="32" t="str">
        <f>IF(Buildings!G1093="","N/A",Buildings!G1093)</f>
        <v>N/A</v>
      </c>
      <c r="H1092" s="32" t="str">
        <f t="shared" si="34"/>
        <v>N/A</v>
      </c>
      <c r="I1092" s="32" t="str">
        <f>IF(Buildings!H1093="","N/A",Buildings!H1093)</f>
        <v>N/A</v>
      </c>
      <c r="J1092" s="32" t="str">
        <f>IF(Buildings!I1093="","N/A",Buildings!I1093)</f>
        <v>N/A</v>
      </c>
      <c r="K1092" s="362" t="str">
        <f>IF(AND(Buildings!B1093="",Buildings!C1093&lt;&gt;""),0,IF(Buildings!B1093="","N/A",IF(ISNUMBER(Buildings!B1093),Buildings!B1093,0)))</f>
        <v>N/A</v>
      </c>
    </row>
    <row r="1093" spans="2:11">
      <c r="B1093" s="32" t="str">
        <f t="shared" si="35"/>
        <v>N/A</v>
      </c>
      <c r="C1093" s="32" t="str">
        <f>IF(Buildings!C1094="","N/A",Buildings!C1094)</f>
        <v>N/A</v>
      </c>
      <c r="D1093" s="32" t="str">
        <f>IF(Buildings!D1094="","N/A",Buildings!D1094)</f>
        <v>N/A</v>
      </c>
      <c r="E1093" s="32" t="str">
        <f>IF(Buildings!E1094="","N/A",Buildings!E1094)</f>
        <v>N/A</v>
      </c>
      <c r="F1093" s="32" t="str">
        <f>IF(Buildings!F1094="","N/A",Buildings!F1094)</f>
        <v>N/A</v>
      </c>
      <c r="G1093" s="32" t="str">
        <f>IF(Buildings!G1094="","N/A",Buildings!G1094)</f>
        <v>N/A</v>
      </c>
      <c r="H1093" s="32" t="str">
        <f t="shared" si="34"/>
        <v>N/A</v>
      </c>
      <c r="I1093" s="32" t="str">
        <f>IF(Buildings!H1094="","N/A",Buildings!H1094)</f>
        <v>N/A</v>
      </c>
      <c r="J1093" s="32" t="str">
        <f>IF(Buildings!I1094="","N/A",Buildings!I1094)</f>
        <v>N/A</v>
      </c>
      <c r="K1093" s="362" t="str">
        <f>IF(AND(Buildings!B1094="",Buildings!C1094&lt;&gt;""),0,IF(Buildings!B1094="","N/A",IF(ISNUMBER(Buildings!B1094),Buildings!B1094,0)))</f>
        <v>N/A</v>
      </c>
    </row>
    <row r="1094" spans="2:11">
      <c r="B1094" s="32" t="str">
        <f t="shared" si="35"/>
        <v>N/A</v>
      </c>
      <c r="C1094" s="32" t="str">
        <f>IF(Buildings!C1095="","N/A",Buildings!C1095)</f>
        <v>N/A</v>
      </c>
      <c r="D1094" s="32" t="str">
        <f>IF(Buildings!D1095="","N/A",Buildings!D1095)</f>
        <v>N/A</v>
      </c>
      <c r="E1094" s="32" t="str">
        <f>IF(Buildings!E1095="","N/A",Buildings!E1095)</f>
        <v>N/A</v>
      </c>
      <c r="F1094" s="32" t="str">
        <f>IF(Buildings!F1095="","N/A",Buildings!F1095)</f>
        <v>N/A</v>
      </c>
      <c r="G1094" s="32" t="str">
        <f>IF(Buildings!G1095="","N/A",Buildings!G1095)</f>
        <v>N/A</v>
      </c>
      <c r="H1094" s="32" t="str">
        <f t="shared" si="34"/>
        <v>N/A</v>
      </c>
      <c r="I1094" s="32" t="str">
        <f>IF(Buildings!H1095="","N/A",Buildings!H1095)</f>
        <v>N/A</v>
      </c>
      <c r="J1094" s="32" t="str">
        <f>IF(Buildings!I1095="","N/A",Buildings!I1095)</f>
        <v>N/A</v>
      </c>
      <c r="K1094" s="362" t="str">
        <f>IF(AND(Buildings!B1095="",Buildings!C1095&lt;&gt;""),0,IF(Buildings!B1095="","N/A",IF(ISNUMBER(Buildings!B1095),Buildings!B1095,0)))</f>
        <v>N/A</v>
      </c>
    </row>
    <row r="1095" spans="2:11">
      <c r="B1095" s="32" t="str">
        <f t="shared" si="35"/>
        <v>N/A</v>
      </c>
      <c r="C1095" s="32" t="str">
        <f>IF(Buildings!C1096="","N/A",Buildings!C1096)</f>
        <v>N/A</v>
      </c>
      <c r="D1095" s="32" t="str">
        <f>IF(Buildings!D1096="","N/A",Buildings!D1096)</f>
        <v>N/A</v>
      </c>
      <c r="E1095" s="32" t="str">
        <f>IF(Buildings!E1096="","N/A",Buildings!E1096)</f>
        <v>N/A</v>
      </c>
      <c r="F1095" s="32" t="str">
        <f>IF(Buildings!F1096="","N/A",Buildings!F1096)</f>
        <v>N/A</v>
      </c>
      <c r="G1095" s="32" t="str">
        <f>IF(Buildings!G1096="","N/A",Buildings!G1096)</f>
        <v>N/A</v>
      </c>
      <c r="H1095" s="32" t="str">
        <f t="shared" si="34"/>
        <v>N/A</v>
      </c>
      <c r="I1095" s="32" t="str">
        <f>IF(Buildings!H1096="","N/A",Buildings!H1096)</f>
        <v>N/A</v>
      </c>
      <c r="J1095" s="32" t="str">
        <f>IF(Buildings!I1096="","N/A",Buildings!I1096)</f>
        <v>N/A</v>
      </c>
      <c r="K1095" s="362" t="str">
        <f>IF(AND(Buildings!B1096="",Buildings!C1096&lt;&gt;""),0,IF(Buildings!B1096="","N/A",IF(ISNUMBER(Buildings!B1096),Buildings!B1096,0)))</f>
        <v>N/A</v>
      </c>
    </row>
    <row r="1096" spans="2:11">
      <c r="B1096" s="32" t="str">
        <f t="shared" si="35"/>
        <v>N/A</v>
      </c>
      <c r="C1096" s="32" t="str">
        <f>IF(Buildings!C1097="","N/A",Buildings!C1097)</f>
        <v>N/A</v>
      </c>
      <c r="D1096" s="32" t="str">
        <f>IF(Buildings!D1097="","N/A",Buildings!D1097)</f>
        <v>N/A</v>
      </c>
      <c r="E1096" s="32" t="str">
        <f>IF(Buildings!E1097="","N/A",Buildings!E1097)</f>
        <v>N/A</v>
      </c>
      <c r="F1096" s="32" t="str">
        <f>IF(Buildings!F1097="","N/A",Buildings!F1097)</f>
        <v>N/A</v>
      </c>
      <c r="G1096" s="32" t="str">
        <f>IF(Buildings!G1097="","N/A",Buildings!G1097)</f>
        <v>N/A</v>
      </c>
      <c r="H1096" s="32" t="str">
        <f t="shared" si="34"/>
        <v>N/A</v>
      </c>
      <c r="I1096" s="32" t="str">
        <f>IF(Buildings!H1097="","N/A",Buildings!H1097)</f>
        <v>N/A</v>
      </c>
      <c r="J1096" s="32" t="str">
        <f>IF(Buildings!I1097="","N/A",Buildings!I1097)</f>
        <v>N/A</v>
      </c>
      <c r="K1096" s="362" t="str">
        <f>IF(AND(Buildings!B1097="",Buildings!C1097&lt;&gt;""),0,IF(Buildings!B1097="","N/A",IF(ISNUMBER(Buildings!B1097),Buildings!B1097,0)))</f>
        <v>N/A</v>
      </c>
    </row>
    <row r="1097" spans="2:11">
      <c r="B1097" s="32" t="str">
        <f t="shared" si="35"/>
        <v>N/A</v>
      </c>
      <c r="C1097" s="32" t="str">
        <f>IF(Buildings!C1098="","N/A",Buildings!C1098)</f>
        <v>N/A</v>
      </c>
      <c r="D1097" s="32" t="str">
        <f>IF(Buildings!D1098="","N/A",Buildings!D1098)</f>
        <v>N/A</v>
      </c>
      <c r="E1097" s="32" t="str">
        <f>IF(Buildings!E1098="","N/A",Buildings!E1098)</f>
        <v>N/A</v>
      </c>
      <c r="F1097" s="32" t="str">
        <f>IF(Buildings!F1098="","N/A",Buildings!F1098)</f>
        <v>N/A</v>
      </c>
      <c r="G1097" s="32" t="str">
        <f>IF(Buildings!G1098="","N/A",Buildings!G1098)</f>
        <v>N/A</v>
      </c>
      <c r="H1097" s="32" t="str">
        <f t="shared" si="34"/>
        <v>N/A</v>
      </c>
      <c r="I1097" s="32" t="str">
        <f>IF(Buildings!H1098="","N/A",Buildings!H1098)</f>
        <v>N/A</v>
      </c>
      <c r="J1097" s="32" t="str">
        <f>IF(Buildings!I1098="","N/A",Buildings!I1098)</f>
        <v>N/A</v>
      </c>
      <c r="K1097" s="362" t="str">
        <f>IF(AND(Buildings!B1098="",Buildings!C1098&lt;&gt;""),0,IF(Buildings!B1098="","N/A",IF(ISNUMBER(Buildings!B1098),Buildings!B1098,0)))</f>
        <v>N/A</v>
      </c>
    </row>
    <row r="1098" spans="2:11">
      <c r="B1098" s="32" t="str">
        <f t="shared" si="35"/>
        <v>N/A</v>
      </c>
      <c r="C1098" s="32" t="str">
        <f>IF(Buildings!C1099="","N/A",Buildings!C1099)</f>
        <v>N/A</v>
      </c>
      <c r="D1098" s="32" t="str">
        <f>IF(Buildings!D1099="","N/A",Buildings!D1099)</f>
        <v>N/A</v>
      </c>
      <c r="E1098" s="32" t="str">
        <f>IF(Buildings!E1099="","N/A",Buildings!E1099)</f>
        <v>N/A</v>
      </c>
      <c r="F1098" s="32" t="str">
        <f>IF(Buildings!F1099="","N/A",Buildings!F1099)</f>
        <v>N/A</v>
      </c>
      <c r="G1098" s="32" t="str">
        <f>IF(Buildings!G1099="","N/A",Buildings!G1099)</f>
        <v>N/A</v>
      </c>
      <c r="H1098" s="32" t="str">
        <f t="shared" si="34"/>
        <v>N/A</v>
      </c>
      <c r="I1098" s="32" t="str">
        <f>IF(Buildings!H1099="","N/A",Buildings!H1099)</f>
        <v>N/A</v>
      </c>
      <c r="J1098" s="32" t="str">
        <f>IF(Buildings!I1099="","N/A",Buildings!I1099)</f>
        <v>N/A</v>
      </c>
      <c r="K1098" s="362" t="str">
        <f>IF(AND(Buildings!B1099="",Buildings!C1099&lt;&gt;""),0,IF(Buildings!B1099="","N/A",IF(ISNUMBER(Buildings!B1099),Buildings!B1099,0)))</f>
        <v>N/A</v>
      </c>
    </row>
    <row r="1099" spans="2:11">
      <c r="B1099" s="32" t="str">
        <f t="shared" si="35"/>
        <v>N/A</v>
      </c>
      <c r="C1099" s="32" t="str">
        <f>IF(Buildings!C1100="","N/A",Buildings!C1100)</f>
        <v>N/A</v>
      </c>
      <c r="D1099" s="32" t="str">
        <f>IF(Buildings!D1100="","N/A",Buildings!D1100)</f>
        <v>N/A</v>
      </c>
      <c r="E1099" s="32" t="str">
        <f>IF(Buildings!E1100="","N/A",Buildings!E1100)</f>
        <v>N/A</v>
      </c>
      <c r="F1099" s="32" t="str">
        <f>IF(Buildings!F1100="","N/A",Buildings!F1100)</f>
        <v>N/A</v>
      </c>
      <c r="G1099" s="32" t="str">
        <f>IF(Buildings!G1100="","N/A",Buildings!G1100)</f>
        <v>N/A</v>
      </c>
      <c r="H1099" s="32" t="str">
        <f t="shared" si="34"/>
        <v>N/A</v>
      </c>
      <c r="I1099" s="32" t="str">
        <f>IF(Buildings!H1100="","N/A",Buildings!H1100)</f>
        <v>N/A</v>
      </c>
      <c r="J1099" s="32" t="str">
        <f>IF(Buildings!I1100="","N/A",Buildings!I1100)</f>
        <v>N/A</v>
      </c>
      <c r="K1099" s="362" t="str">
        <f>IF(AND(Buildings!B1100="",Buildings!C1100&lt;&gt;""),0,IF(Buildings!B1100="","N/A",IF(ISNUMBER(Buildings!B1100),Buildings!B1100,0)))</f>
        <v>N/A</v>
      </c>
    </row>
    <row r="1100" spans="2:11">
      <c r="B1100" s="32" t="str">
        <f t="shared" si="35"/>
        <v>N/A</v>
      </c>
      <c r="C1100" s="32" t="str">
        <f>IF(Buildings!C1101="","N/A",Buildings!C1101)</f>
        <v>N/A</v>
      </c>
      <c r="D1100" s="32" t="str">
        <f>IF(Buildings!D1101="","N/A",Buildings!D1101)</f>
        <v>N/A</v>
      </c>
      <c r="E1100" s="32" t="str">
        <f>IF(Buildings!E1101="","N/A",Buildings!E1101)</f>
        <v>N/A</v>
      </c>
      <c r="F1100" s="32" t="str">
        <f>IF(Buildings!F1101="","N/A",Buildings!F1101)</f>
        <v>N/A</v>
      </c>
      <c r="G1100" s="32" t="str">
        <f>IF(Buildings!G1101="","N/A",Buildings!G1101)</f>
        <v>N/A</v>
      </c>
      <c r="H1100" s="32" t="str">
        <f t="shared" si="34"/>
        <v>N/A</v>
      </c>
      <c r="I1100" s="32" t="str">
        <f>IF(Buildings!H1101="","N/A",Buildings!H1101)</f>
        <v>N/A</v>
      </c>
      <c r="J1100" s="32" t="str">
        <f>IF(Buildings!I1101="","N/A",Buildings!I1101)</f>
        <v>N/A</v>
      </c>
      <c r="K1100" s="362" t="str">
        <f>IF(AND(Buildings!B1101="",Buildings!C1101&lt;&gt;""),0,IF(Buildings!B1101="","N/A",IF(ISNUMBER(Buildings!B1101),Buildings!B1101,0)))</f>
        <v>N/A</v>
      </c>
    </row>
    <row r="1101" spans="2:11">
      <c r="B1101" s="32" t="str">
        <f t="shared" si="35"/>
        <v>N/A</v>
      </c>
      <c r="C1101" s="32" t="str">
        <f>IF(Buildings!C1102="","N/A",Buildings!C1102)</f>
        <v>N/A</v>
      </c>
      <c r="D1101" s="32" t="str">
        <f>IF(Buildings!D1102="","N/A",Buildings!D1102)</f>
        <v>N/A</v>
      </c>
      <c r="E1101" s="32" t="str">
        <f>IF(Buildings!E1102="","N/A",Buildings!E1102)</f>
        <v>N/A</v>
      </c>
      <c r="F1101" s="32" t="str">
        <f>IF(Buildings!F1102="","N/A",Buildings!F1102)</f>
        <v>N/A</v>
      </c>
      <c r="G1101" s="32" t="str">
        <f>IF(Buildings!G1102="","N/A",Buildings!G1102)</f>
        <v>N/A</v>
      </c>
      <c r="H1101" s="32" t="str">
        <f t="shared" si="34"/>
        <v>N/A</v>
      </c>
      <c r="I1101" s="32" t="str">
        <f>IF(Buildings!H1102="","N/A",Buildings!H1102)</f>
        <v>N/A</v>
      </c>
      <c r="J1101" s="32" t="str">
        <f>IF(Buildings!I1102="","N/A",Buildings!I1102)</f>
        <v>N/A</v>
      </c>
      <c r="K1101" s="362" t="str">
        <f>IF(AND(Buildings!B1102="",Buildings!C1102&lt;&gt;""),0,IF(Buildings!B1102="","N/A",IF(ISNUMBER(Buildings!B1102),Buildings!B1102,0)))</f>
        <v>N/A</v>
      </c>
    </row>
    <row r="1102" spans="2:11">
      <c r="B1102" s="32" t="str">
        <f t="shared" si="35"/>
        <v>N/A</v>
      </c>
      <c r="C1102" s="32" t="str">
        <f>IF(Buildings!C1103="","N/A",Buildings!C1103)</f>
        <v>N/A</v>
      </c>
      <c r="D1102" s="32" t="str">
        <f>IF(Buildings!D1103="","N/A",Buildings!D1103)</f>
        <v>N/A</v>
      </c>
      <c r="E1102" s="32" t="str">
        <f>IF(Buildings!E1103="","N/A",Buildings!E1103)</f>
        <v>N/A</v>
      </c>
      <c r="F1102" s="32" t="str">
        <f>IF(Buildings!F1103="","N/A",Buildings!F1103)</f>
        <v>N/A</v>
      </c>
      <c r="G1102" s="32" t="str">
        <f>IF(Buildings!G1103="","N/A",Buildings!G1103)</f>
        <v>N/A</v>
      </c>
      <c r="H1102" s="32" t="str">
        <f t="shared" si="34"/>
        <v>N/A</v>
      </c>
      <c r="I1102" s="32" t="str">
        <f>IF(Buildings!H1103="","N/A",Buildings!H1103)</f>
        <v>N/A</v>
      </c>
      <c r="J1102" s="32" t="str">
        <f>IF(Buildings!I1103="","N/A",Buildings!I1103)</f>
        <v>N/A</v>
      </c>
      <c r="K1102" s="362" t="str">
        <f>IF(AND(Buildings!B1103="",Buildings!C1103&lt;&gt;""),0,IF(Buildings!B1103="","N/A",IF(ISNUMBER(Buildings!B1103),Buildings!B1103,0)))</f>
        <v>N/A</v>
      </c>
    </row>
    <row r="1103" spans="2:11">
      <c r="B1103" s="32" t="str">
        <f t="shared" si="35"/>
        <v>N/A</v>
      </c>
      <c r="C1103" s="32" t="str">
        <f>IF(Buildings!C1104="","N/A",Buildings!C1104)</f>
        <v>N/A</v>
      </c>
      <c r="D1103" s="32" t="str">
        <f>IF(Buildings!D1104="","N/A",Buildings!D1104)</f>
        <v>N/A</v>
      </c>
      <c r="E1103" s="32" t="str">
        <f>IF(Buildings!E1104="","N/A",Buildings!E1104)</f>
        <v>N/A</v>
      </c>
      <c r="F1103" s="32" t="str">
        <f>IF(Buildings!F1104="","N/A",Buildings!F1104)</f>
        <v>N/A</v>
      </c>
      <c r="G1103" s="32" t="str">
        <f>IF(Buildings!G1104="","N/A",Buildings!G1104)</f>
        <v>N/A</v>
      </c>
      <c r="H1103" s="32" t="str">
        <f t="shared" si="34"/>
        <v>N/A</v>
      </c>
      <c r="I1103" s="32" t="str">
        <f>IF(Buildings!H1104="","N/A",Buildings!H1104)</f>
        <v>N/A</v>
      </c>
      <c r="J1103" s="32" t="str">
        <f>IF(Buildings!I1104="","N/A",Buildings!I1104)</f>
        <v>N/A</v>
      </c>
      <c r="K1103" s="362" t="str">
        <f>IF(AND(Buildings!B1104="",Buildings!C1104&lt;&gt;""),0,IF(Buildings!B1104="","N/A",IF(ISNUMBER(Buildings!B1104),Buildings!B1104,0)))</f>
        <v>N/A</v>
      </c>
    </row>
    <row r="1104" spans="2:11">
      <c r="B1104" s="32" t="str">
        <f t="shared" si="35"/>
        <v>N/A</v>
      </c>
      <c r="C1104" s="32" t="str">
        <f>IF(Buildings!C1105="","N/A",Buildings!C1105)</f>
        <v>N/A</v>
      </c>
      <c r="D1104" s="32" t="str">
        <f>IF(Buildings!D1105="","N/A",Buildings!D1105)</f>
        <v>N/A</v>
      </c>
      <c r="E1104" s="32" t="str">
        <f>IF(Buildings!E1105="","N/A",Buildings!E1105)</f>
        <v>N/A</v>
      </c>
      <c r="F1104" s="32" t="str">
        <f>IF(Buildings!F1105="","N/A",Buildings!F1105)</f>
        <v>N/A</v>
      </c>
      <c r="G1104" s="32" t="str">
        <f>IF(Buildings!G1105="","N/A",Buildings!G1105)</f>
        <v>N/A</v>
      </c>
      <c r="H1104" s="32" t="str">
        <f t="shared" si="34"/>
        <v>N/A</v>
      </c>
      <c r="I1104" s="32" t="str">
        <f>IF(Buildings!H1105="","N/A",Buildings!H1105)</f>
        <v>N/A</v>
      </c>
      <c r="J1104" s="32" t="str">
        <f>IF(Buildings!I1105="","N/A",Buildings!I1105)</f>
        <v>N/A</v>
      </c>
      <c r="K1104" s="362" t="str">
        <f>IF(AND(Buildings!B1105="",Buildings!C1105&lt;&gt;""),0,IF(Buildings!B1105="","N/A",IF(ISNUMBER(Buildings!B1105),Buildings!B1105,0)))</f>
        <v>N/A</v>
      </c>
    </row>
    <row r="1105" spans="2:11">
      <c r="B1105" s="32" t="str">
        <f t="shared" si="35"/>
        <v>N/A</v>
      </c>
      <c r="C1105" s="32" t="str">
        <f>IF(Buildings!C1106="","N/A",Buildings!C1106)</f>
        <v>N/A</v>
      </c>
      <c r="D1105" s="32" t="str">
        <f>IF(Buildings!D1106="","N/A",Buildings!D1106)</f>
        <v>N/A</v>
      </c>
      <c r="E1105" s="32" t="str">
        <f>IF(Buildings!E1106="","N/A",Buildings!E1106)</f>
        <v>N/A</v>
      </c>
      <c r="F1105" s="32" t="str">
        <f>IF(Buildings!F1106="","N/A",Buildings!F1106)</f>
        <v>N/A</v>
      </c>
      <c r="G1105" s="32" t="str">
        <f>IF(Buildings!G1106="","N/A",Buildings!G1106)</f>
        <v>N/A</v>
      </c>
      <c r="H1105" s="32" t="str">
        <f t="shared" si="34"/>
        <v>N/A</v>
      </c>
      <c r="I1105" s="32" t="str">
        <f>IF(Buildings!H1106="","N/A",Buildings!H1106)</f>
        <v>N/A</v>
      </c>
      <c r="J1105" s="32" t="str">
        <f>IF(Buildings!I1106="","N/A",Buildings!I1106)</f>
        <v>N/A</v>
      </c>
      <c r="K1105" s="362" t="str">
        <f>IF(AND(Buildings!B1106="",Buildings!C1106&lt;&gt;""),0,IF(Buildings!B1106="","N/A",IF(ISNUMBER(Buildings!B1106),Buildings!B1106,0)))</f>
        <v>N/A</v>
      </c>
    </row>
    <row r="1106" spans="2:11">
      <c r="B1106" s="32" t="str">
        <f t="shared" si="35"/>
        <v>N/A</v>
      </c>
      <c r="C1106" s="32" t="str">
        <f>IF(Buildings!C1107="","N/A",Buildings!C1107)</f>
        <v>N/A</v>
      </c>
      <c r="D1106" s="32" t="str">
        <f>IF(Buildings!D1107="","N/A",Buildings!D1107)</f>
        <v>N/A</v>
      </c>
      <c r="E1106" s="32" t="str">
        <f>IF(Buildings!E1107="","N/A",Buildings!E1107)</f>
        <v>N/A</v>
      </c>
      <c r="F1106" s="32" t="str">
        <f>IF(Buildings!F1107="","N/A",Buildings!F1107)</f>
        <v>N/A</v>
      </c>
      <c r="G1106" s="32" t="str">
        <f>IF(Buildings!G1107="","N/A",Buildings!G1107)</f>
        <v>N/A</v>
      </c>
      <c r="H1106" s="32" t="str">
        <f t="shared" si="34"/>
        <v>N/A</v>
      </c>
      <c r="I1106" s="32" t="str">
        <f>IF(Buildings!H1107="","N/A",Buildings!H1107)</f>
        <v>N/A</v>
      </c>
      <c r="J1106" s="32" t="str">
        <f>IF(Buildings!I1107="","N/A",Buildings!I1107)</f>
        <v>N/A</v>
      </c>
      <c r="K1106" s="362" t="str">
        <f>IF(AND(Buildings!B1107="",Buildings!C1107&lt;&gt;""),0,IF(Buildings!B1107="","N/A",IF(ISNUMBER(Buildings!B1107),Buildings!B1107,0)))</f>
        <v>N/A</v>
      </c>
    </row>
    <row r="1107" spans="2:11">
      <c r="B1107" s="32" t="str">
        <f t="shared" si="35"/>
        <v>N/A</v>
      </c>
      <c r="C1107" s="32" t="str">
        <f>IF(Buildings!C1108="","N/A",Buildings!C1108)</f>
        <v>N/A</v>
      </c>
      <c r="D1107" s="32" t="str">
        <f>IF(Buildings!D1108="","N/A",Buildings!D1108)</f>
        <v>N/A</v>
      </c>
      <c r="E1107" s="32" t="str">
        <f>IF(Buildings!E1108="","N/A",Buildings!E1108)</f>
        <v>N/A</v>
      </c>
      <c r="F1107" s="32" t="str">
        <f>IF(Buildings!F1108="","N/A",Buildings!F1108)</f>
        <v>N/A</v>
      </c>
      <c r="G1107" s="32" t="str">
        <f>IF(Buildings!G1108="","N/A",Buildings!G1108)</f>
        <v>N/A</v>
      </c>
      <c r="H1107" s="32" t="str">
        <f t="shared" si="34"/>
        <v>N/A</v>
      </c>
      <c r="I1107" s="32" t="str">
        <f>IF(Buildings!H1108="","N/A",Buildings!H1108)</f>
        <v>N/A</v>
      </c>
      <c r="J1107" s="32" t="str">
        <f>IF(Buildings!I1108="","N/A",Buildings!I1108)</f>
        <v>N/A</v>
      </c>
      <c r="K1107" s="362" t="str">
        <f>IF(AND(Buildings!B1108="",Buildings!C1108&lt;&gt;""),0,IF(Buildings!B1108="","N/A",IF(ISNUMBER(Buildings!B1108),Buildings!B1108,0)))</f>
        <v>N/A</v>
      </c>
    </row>
    <row r="1108" spans="2:11">
      <c r="B1108" s="32" t="str">
        <f t="shared" si="35"/>
        <v>N/A</v>
      </c>
      <c r="C1108" s="32" t="str">
        <f>IF(Buildings!C1109="","N/A",Buildings!C1109)</f>
        <v>N/A</v>
      </c>
      <c r="D1108" s="32" t="str">
        <f>IF(Buildings!D1109="","N/A",Buildings!D1109)</f>
        <v>N/A</v>
      </c>
      <c r="E1108" s="32" t="str">
        <f>IF(Buildings!E1109="","N/A",Buildings!E1109)</f>
        <v>N/A</v>
      </c>
      <c r="F1108" s="32" t="str">
        <f>IF(Buildings!F1109="","N/A",Buildings!F1109)</f>
        <v>N/A</v>
      </c>
      <c r="G1108" s="32" t="str">
        <f>IF(Buildings!G1109="","N/A",Buildings!G1109)</f>
        <v>N/A</v>
      </c>
      <c r="H1108" s="32" t="str">
        <f t="shared" si="34"/>
        <v>N/A</v>
      </c>
      <c r="I1108" s="32" t="str">
        <f>IF(Buildings!H1109="","N/A",Buildings!H1109)</f>
        <v>N/A</v>
      </c>
      <c r="J1108" s="32" t="str">
        <f>IF(Buildings!I1109="","N/A",Buildings!I1109)</f>
        <v>N/A</v>
      </c>
      <c r="K1108" s="362" t="str">
        <f>IF(AND(Buildings!B1109="",Buildings!C1109&lt;&gt;""),0,IF(Buildings!B1109="","N/A",IF(ISNUMBER(Buildings!B1109),Buildings!B1109,0)))</f>
        <v>N/A</v>
      </c>
    </row>
    <row r="1109" spans="2:11">
      <c r="B1109" s="32" t="str">
        <f t="shared" si="35"/>
        <v>N/A</v>
      </c>
      <c r="C1109" s="32" t="str">
        <f>IF(Buildings!C1110="","N/A",Buildings!C1110)</f>
        <v>N/A</v>
      </c>
      <c r="D1109" s="32" t="str">
        <f>IF(Buildings!D1110="","N/A",Buildings!D1110)</f>
        <v>N/A</v>
      </c>
      <c r="E1109" s="32" t="str">
        <f>IF(Buildings!E1110="","N/A",Buildings!E1110)</f>
        <v>N/A</v>
      </c>
      <c r="F1109" s="32" t="str">
        <f>IF(Buildings!F1110="","N/A",Buildings!F1110)</f>
        <v>N/A</v>
      </c>
      <c r="G1109" s="32" t="str">
        <f>IF(Buildings!G1110="","N/A",Buildings!G1110)</f>
        <v>N/A</v>
      </c>
      <c r="H1109" s="32" t="str">
        <f t="shared" si="34"/>
        <v>N/A</v>
      </c>
      <c r="I1109" s="32" t="str">
        <f>IF(Buildings!H1110="","N/A",Buildings!H1110)</f>
        <v>N/A</v>
      </c>
      <c r="J1109" s="32" t="str">
        <f>IF(Buildings!I1110="","N/A",Buildings!I1110)</f>
        <v>N/A</v>
      </c>
      <c r="K1109" s="362" t="str">
        <f>IF(AND(Buildings!B1110="",Buildings!C1110&lt;&gt;""),0,IF(Buildings!B1110="","N/A",IF(ISNUMBER(Buildings!B1110),Buildings!B1110,0)))</f>
        <v>N/A</v>
      </c>
    </row>
    <row r="1110" spans="2:11">
      <c r="B1110" s="32" t="str">
        <f t="shared" si="35"/>
        <v>N/A</v>
      </c>
      <c r="C1110" s="32" t="str">
        <f>IF(Buildings!C1111="","N/A",Buildings!C1111)</f>
        <v>N/A</v>
      </c>
      <c r="D1110" s="32" t="str">
        <f>IF(Buildings!D1111="","N/A",Buildings!D1111)</f>
        <v>N/A</v>
      </c>
      <c r="E1110" s="32" t="str">
        <f>IF(Buildings!E1111="","N/A",Buildings!E1111)</f>
        <v>N/A</v>
      </c>
      <c r="F1110" s="32" t="str">
        <f>IF(Buildings!F1111="","N/A",Buildings!F1111)</f>
        <v>N/A</v>
      </c>
      <c r="G1110" s="32" t="str">
        <f>IF(Buildings!G1111="","N/A",Buildings!G1111)</f>
        <v>N/A</v>
      </c>
      <c r="H1110" s="32" t="str">
        <f t="shared" si="34"/>
        <v>N/A</v>
      </c>
      <c r="I1110" s="32" t="str">
        <f>IF(Buildings!H1111="","N/A",Buildings!H1111)</f>
        <v>N/A</v>
      </c>
      <c r="J1110" s="32" t="str">
        <f>IF(Buildings!I1111="","N/A",Buildings!I1111)</f>
        <v>N/A</v>
      </c>
      <c r="K1110" s="362" t="str">
        <f>IF(AND(Buildings!B1111="",Buildings!C1111&lt;&gt;""),0,IF(Buildings!B1111="","N/A",IF(ISNUMBER(Buildings!B1111),Buildings!B1111,0)))</f>
        <v>N/A</v>
      </c>
    </row>
    <row r="1111" spans="2:11">
      <c r="B1111" s="32" t="str">
        <f t="shared" si="35"/>
        <v>N/A</v>
      </c>
      <c r="C1111" s="32" t="str">
        <f>IF(Buildings!C1112="","N/A",Buildings!C1112)</f>
        <v>N/A</v>
      </c>
      <c r="D1111" s="32" t="str">
        <f>IF(Buildings!D1112="","N/A",Buildings!D1112)</f>
        <v>N/A</v>
      </c>
      <c r="E1111" s="32" t="str">
        <f>IF(Buildings!E1112="","N/A",Buildings!E1112)</f>
        <v>N/A</v>
      </c>
      <c r="F1111" s="32" t="str">
        <f>IF(Buildings!F1112="","N/A",Buildings!F1112)</f>
        <v>N/A</v>
      </c>
      <c r="G1111" s="32" t="str">
        <f>IF(Buildings!G1112="","N/A",Buildings!G1112)</f>
        <v>N/A</v>
      </c>
      <c r="H1111" s="32" t="str">
        <f t="shared" si="34"/>
        <v>N/A</v>
      </c>
      <c r="I1111" s="32" t="str">
        <f>IF(Buildings!H1112="","N/A",Buildings!H1112)</f>
        <v>N/A</v>
      </c>
      <c r="J1111" s="32" t="str">
        <f>IF(Buildings!I1112="","N/A",Buildings!I1112)</f>
        <v>N/A</v>
      </c>
      <c r="K1111" s="362" t="str">
        <f>IF(AND(Buildings!B1112="",Buildings!C1112&lt;&gt;""),0,IF(Buildings!B1112="","N/A",IF(ISNUMBER(Buildings!B1112),Buildings!B1112,0)))</f>
        <v>N/A</v>
      </c>
    </row>
    <row r="1112" spans="2:11">
      <c r="B1112" s="32" t="str">
        <f t="shared" si="35"/>
        <v>N/A</v>
      </c>
      <c r="C1112" s="32" t="str">
        <f>IF(Buildings!C1113="","N/A",Buildings!C1113)</f>
        <v>N/A</v>
      </c>
      <c r="D1112" s="32" t="str">
        <f>IF(Buildings!D1113="","N/A",Buildings!D1113)</f>
        <v>N/A</v>
      </c>
      <c r="E1112" s="32" t="str">
        <f>IF(Buildings!E1113="","N/A",Buildings!E1113)</f>
        <v>N/A</v>
      </c>
      <c r="F1112" s="32" t="str">
        <f>IF(Buildings!F1113="","N/A",Buildings!F1113)</f>
        <v>N/A</v>
      </c>
      <c r="G1112" s="32" t="str">
        <f>IF(Buildings!G1113="","N/A",Buildings!G1113)</f>
        <v>N/A</v>
      </c>
      <c r="H1112" s="32" t="str">
        <f t="shared" si="34"/>
        <v>N/A</v>
      </c>
      <c r="I1112" s="32" t="str">
        <f>IF(Buildings!H1113="","N/A",Buildings!H1113)</f>
        <v>N/A</v>
      </c>
      <c r="J1112" s="32" t="str">
        <f>IF(Buildings!I1113="","N/A",Buildings!I1113)</f>
        <v>N/A</v>
      </c>
      <c r="K1112" s="362" t="str">
        <f>IF(AND(Buildings!B1113="",Buildings!C1113&lt;&gt;""),0,IF(Buildings!B1113="","N/A",IF(ISNUMBER(Buildings!B1113),Buildings!B1113,0)))</f>
        <v>N/A</v>
      </c>
    </row>
    <row r="1113" spans="2:11">
      <c r="B1113" s="32" t="str">
        <f t="shared" si="35"/>
        <v>N/A</v>
      </c>
      <c r="C1113" s="32" t="str">
        <f>IF(Buildings!C1114="","N/A",Buildings!C1114)</f>
        <v>N/A</v>
      </c>
      <c r="D1113" s="32" t="str">
        <f>IF(Buildings!D1114="","N/A",Buildings!D1114)</f>
        <v>N/A</v>
      </c>
      <c r="E1113" s="32" t="str">
        <f>IF(Buildings!E1114="","N/A",Buildings!E1114)</f>
        <v>N/A</v>
      </c>
      <c r="F1113" s="32" t="str">
        <f>IF(Buildings!F1114="","N/A",Buildings!F1114)</f>
        <v>N/A</v>
      </c>
      <c r="G1113" s="32" t="str">
        <f>IF(Buildings!G1114="","N/A",Buildings!G1114)</f>
        <v>N/A</v>
      </c>
      <c r="H1113" s="32" t="str">
        <f t="shared" si="34"/>
        <v>N/A</v>
      </c>
      <c r="I1113" s="32" t="str">
        <f>IF(Buildings!H1114="","N/A",Buildings!H1114)</f>
        <v>N/A</v>
      </c>
      <c r="J1113" s="32" t="str">
        <f>IF(Buildings!I1114="","N/A",Buildings!I1114)</f>
        <v>N/A</v>
      </c>
      <c r="K1113" s="362" t="str">
        <f>IF(AND(Buildings!B1114="",Buildings!C1114&lt;&gt;""),0,IF(Buildings!B1114="","N/A",IF(ISNUMBER(Buildings!B1114),Buildings!B1114,0)))</f>
        <v>N/A</v>
      </c>
    </row>
    <row r="1114" spans="2:11">
      <c r="B1114" s="32" t="str">
        <f t="shared" si="35"/>
        <v>N/A</v>
      </c>
      <c r="C1114" s="32" t="str">
        <f>IF(Buildings!C1115="","N/A",Buildings!C1115)</f>
        <v>N/A</v>
      </c>
      <c r="D1114" s="32" t="str">
        <f>IF(Buildings!D1115="","N/A",Buildings!D1115)</f>
        <v>N/A</v>
      </c>
      <c r="E1114" s="32" t="str">
        <f>IF(Buildings!E1115="","N/A",Buildings!E1115)</f>
        <v>N/A</v>
      </c>
      <c r="F1114" s="32" t="str">
        <f>IF(Buildings!F1115="","N/A",Buildings!F1115)</f>
        <v>N/A</v>
      </c>
      <c r="G1114" s="32" t="str">
        <f>IF(Buildings!G1115="","N/A",Buildings!G1115)</f>
        <v>N/A</v>
      </c>
      <c r="H1114" s="32" t="str">
        <f t="shared" si="34"/>
        <v>N/A</v>
      </c>
      <c r="I1114" s="32" t="str">
        <f>IF(Buildings!H1115="","N/A",Buildings!H1115)</f>
        <v>N/A</v>
      </c>
      <c r="J1114" s="32" t="str">
        <f>IF(Buildings!I1115="","N/A",Buildings!I1115)</f>
        <v>N/A</v>
      </c>
      <c r="K1114" s="362" t="str">
        <f>IF(AND(Buildings!B1115="",Buildings!C1115&lt;&gt;""),0,IF(Buildings!B1115="","N/A",IF(ISNUMBER(Buildings!B1115),Buildings!B1115,0)))</f>
        <v>N/A</v>
      </c>
    </row>
    <row r="1115" spans="2:11">
      <c r="B1115" s="32" t="str">
        <f t="shared" si="35"/>
        <v>N/A</v>
      </c>
      <c r="C1115" s="32" t="str">
        <f>IF(Buildings!C1116="","N/A",Buildings!C1116)</f>
        <v>N/A</v>
      </c>
      <c r="D1115" s="32" t="str">
        <f>IF(Buildings!D1116="","N/A",Buildings!D1116)</f>
        <v>N/A</v>
      </c>
      <c r="E1115" s="32" t="str">
        <f>IF(Buildings!E1116="","N/A",Buildings!E1116)</f>
        <v>N/A</v>
      </c>
      <c r="F1115" s="32" t="str">
        <f>IF(Buildings!F1116="","N/A",Buildings!F1116)</f>
        <v>N/A</v>
      </c>
      <c r="G1115" s="32" t="str">
        <f>IF(Buildings!G1116="","N/A",Buildings!G1116)</f>
        <v>N/A</v>
      </c>
      <c r="H1115" s="32" t="str">
        <f t="shared" si="34"/>
        <v>N/A</v>
      </c>
      <c r="I1115" s="32" t="str">
        <f>IF(Buildings!H1116="","N/A",Buildings!H1116)</f>
        <v>N/A</v>
      </c>
      <c r="J1115" s="32" t="str">
        <f>IF(Buildings!I1116="","N/A",Buildings!I1116)</f>
        <v>N/A</v>
      </c>
      <c r="K1115" s="362" t="str">
        <f>IF(AND(Buildings!B1116="",Buildings!C1116&lt;&gt;""),0,IF(Buildings!B1116="","N/A",IF(ISNUMBER(Buildings!B1116),Buildings!B1116,0)))</f>
        <v>N/A</v>
      </c>
    </row>
    <row r="1116" spans="2:11">
      <c r="B1116" s="32" t="str">
        <f t="shared" si="35"/>
        <v>N/A</v>
      </c>
      <c r="C1116" s="32" t="str">
        <f>IF(Buildings!C1117="","N/A",Buildings!C1117)</f>
        <v>N/A</v>
      </c>
      <c r="D1116" s="32" t="str">
        <f>IF(Buildings!D1117="","N/A",Buildings!D1117)</f>
        <v>N/A</v>
      </c>
      <c r="E1116" s="32" t="str">
        <f>IF(Buildings!E1117="","N/A",Buildings!E1117)</f>
        <v>N/A</v>
      </c>
      <c r="F1116" s="32" t="str">
        <f>IF(Buildings!F1117="","N/A",Buildings!F1117)</f>
        <v>N/A</v>
      </c>
      <c r="G1116" s="32" t="str">
        <f>IF(Buildings!G1117="","N/A",Buildings!G1117)</f>
        <v>N/A</v>
      </c>
      <c r="H1116" s="32" t="str">
        <f t="shared" si="34"/>
        <v>N/A</v>
      </c>
      <c r="I1116" s="32" t="str">
        <f>IF(Buildings!H1117="","N/A",Buildings!H1117)</f>
        <v>N/A</v>
      </c>
      <c r="J1116" s="32" t="str">
        <f>IF(Buildings!I1117="","N/A",Buildings!I1117)</f>
        <v>N/A</v>
      </c>
      <c r="K1116" s="362" t="str">
        <f>IF(AND(Buildings!B1117="",Buildings!C1117&lt;&gt;""),0,IF(Buildings!B1117="","N/A",IF(ISNUMBER(Buildings!B1117),Buildings!B1117,0)))</f>
        <v>N/A</v>
      </c>
    </row>
    <row r="1117" spans="2:11">
      <c r="B1117" s="32" t="str">
        <f t="shared" si="35"/>
        <v>N/A</v>
      </c>
      <c r="C1117" s="32" t="str">
        <f>IF(Buildings!C1118="","N/A",Buildings!C1118)</f>
        <v>N/A</v>
      </c>
      <c r="D1117" s="32" t="str">
        <f>IF(Buildings!D1118="","N/A",Buildings!D1118)</f>
        <v>N/A</v>
      </c>
      <c r="E1117" s="32" t="str">
        <f>IF(Buildings!E1118="","N/A",Buildings!E1118)</f>
        <v>N/A</v>
      </c>
      <c r="F1117" s="32" t="str">
        <f>IF(Buildings!F1118="","N/A",Buildings!F1118)</f>
        <v>N/A</v>
      </c>
      <c r="G1117" s="32" t="str">
        <f>IF(Buildings!G1118="","N/A",Buildings!G1118)</f>
        <v>N/A</v>
      </c>
      <c r="H1117" s="32" t="str">
        <f t="shared" si="34"/>
        <v>N/A</v>
      </c>
      <c r="I1117" s="32" t="str">
        <f>IF(Buildings!H1118="","N/A",Buildings!H1118)</f>
        <v>N/A</v>
      </c>
      <c r="J1117" s="32" t="str">
        <f>IF(Buildings!I1118="","N/A",Buildings!I1118)</f>
        <v>N/A</v>
      </c>
      <c r="K1117" s="362" t="str">
        <f>IF(AND(Buildings!B1118="",Buildings!C1118&lt;&gt;""),0,IF(Buildings!B1118="","N/A",IF(ISNUMBER(Buildings!B1118),Buildings!B1118,0)))</f>
        <v>N/A</v>
      </c>
    </row>
    <row r="1118" spans="2:11">
      <c r="B1118" s="32" t="str">
        <f t="shared" si="35"/>
        <v>N/A</v>
      </c>
      <c r="C1118" s="32" t="str">
        <f>IF(Buildings!C1119="","N/A",Buildings!C1119)</f>
        <v>N/A</v>
      </c>
      <c r="D1118" s="32" t="str">
        <f>IF(Buildings!D1119="","N/A",Buildings!D1119)</f>
        <v>N/A</v>
      </c>
      <c r="E1118" s="32" t="str">
        <f>IF(Buildings!E1119="","N/A",Buildings!E1119)</f>
        <v>N/A</v>
      </c>
      <c r="F1118" s="32" t="str">
        <f>IF(Buildings!F1119="","N/A",Buildings!F1119)</f>
        <v>N/A</v>
      </c>
      <c r="G1118" s="32" t="str">
        <f>IF(Buildings!G1119="","N/A",Buildings!G1119)</f>
        <v>N/A</v>
      </c>
      <c r="H1118" s="32" t="str">
        <f t="shared" si="34"/>
        <v>N/A</v>
      </c>
      <c r="I1118" s="32" t="str">
        <f>IF(Buildings!H1119="","N/A",Buildings!H1119)</f>
        <v>N/A</v>
      </c>
      <c r="J1118" s="32" t="str">
        <f>IF(Buildings!I1119="","N/A",Buildings!I1119)</f>
        <v>N/A</v>
      </c>
      <c r="K1118" s="362" t="str">
        <f>IF(AND(Buildings!B1119="",Buildings!C1119&lt;&gt;""),0,IF(Buildings!B1119="","N/A",IF(ISNUMBER(Buildings!B1119),Buildings!B1119,0)))</f>
        <v>N/A</v>
      </c>
    </row>
    <row r="1119" spans="2:11">
      <c r="B1119" s="32" t="str">
        <f t="shared" si="35"/>
        <v>N/A</v>
      </c>
      <c r="C1119" s="32" t="str">
        <f>IF(Buildings!C1120="","N/A",Buildings!C1120)</f>
        <v>N/A</v>
      </c>
      <c r="D1119" s="32" t="str">
        <f>IF(Buildings!D1120="","N/A",Buildings!D1120)</f>
        <v>N/A</v>
      </c>
      <c r="E1119" s="32" t="str">
        <f>IF(Buildings!E1120="","N/A",Buildings!E1120)</f>
        <v>N/A</v>
      </c>
      <c r="F1119" s="32" t="str">
        <f>IF(Buildings!F1120="","N/A",Buildings!F1120)</f>
        <v>N/A</v>
      </c>
      <c r="G1119" s="32" t="str">
        <f>IF(Buildings!G1120="","N/A",Buildings!G1120)</f>
        <v>N/A</v>
      </c>
      <c r="H1119" s="32" t="str">
        <f t="shared" si="34"/>
        <v>N/A</v>
      </c>
      <c r="I1119" s="32" t="str">
        <f>IF(Buildings!H1120="","N/A",Buildings!H1120)</f>
        <v>N/A</v>
      </c>
      <c r="J1119" s="32" t="str">
        <f>IF(Buildings!I1120="","N/A",Buildings!I1120)</f>
        <v>N/A</v>
      </c>
      <c r="K1119" s="362" t="str">
        <f>IF(AND(Buildings!B1120="",Buildings!C1120&lt;&gt;""),0,IF(Buildings!B1120="","N/A",IF(ISNUMBER(Buildings!B1120),Buildings!B1120,0)))</f>
        <v>N/A</v>
      </c>
    </row>
    <row r="1120" spans="2:11">
      <c r="B1120" s="32" t="str">
        <f t="shared" si="35"/>
        <v>N/A</v>
      </c>
      <c r="C1120" s="32" t="str">
        <f>IF(Buildings!C1121="","N/A",Buildings!C1121)</f>
        <v>N/A</v>
      </c>
      <c r="D1120" s="32" t="str">
        <f>IF(Buildings!D1121="","N/A",Buildings!D1121)</f>
        <v>N/A</v>
      </c>
      <c r="E1120" s="32" t="str">
        <f>IF(Buildings!E1121="","N/A",Buildings!E1121)</f>
        <v>N/A</v>
      </c>
      <c r="F1120" s="32" t="str">
        <f>IF(Buildings!F1121="","N/A",Buildings!F1121)</f>
        <v>N/A</v>
      </c>
      <c r="G1120" s="32" t="str">
        <f>IF(Buildings!G1121="","N/A",Buildings!G1121)</f>
        <v>N/A</v>
      </c>
      <c r="H1120" s="32" t="str">
        <f t="shared" si="34"/>
        <v>N/A</v>
      </c>
      <c r="I1120" s="32" t="str">
        <f>IF(Buildings!H1121="","N/A",Buildings!H1121)</f>
        <v>N/A</v>
      </c>
      <c r="J1120" s="32" t="str">
        <f>IF(Buildings!I1121="","N/A",Buildings!I1121)</f>
        <v>N/A</v>
      </c>
      <c r="K1120" s="362" t="str">
        <f>IF(AND(Buildings!B1121="",Buildings!C1121&lt;&gt;""),0,IF(Buildings!B1121="","N/A",IF(ISNUMBER(Buildings!B1121),Buildings!B1121,0)))</f>
        <v>N/A</v>
      </c>
    </row>
    <row r="1121" spans="2:11">
      <c r="B1121" s="32" t="str">
        <f t="shared" si="35"/>
        <v>N/A</v>
      </c>
      <c r="C1121" s="32" t="str">
        <f>IF(Buildings!C1122="","N/A",Buildings!C1122)</f>
        <v>N/A</v>
      </c>
      <c r="D1121" s="32" t="str">
        <f>IF(Buildings!D1122="","N/A",Buildings!D1122)</f>
        <v>N/A</v>
      </c>
      <c r="E1121" s="32" t="str">
        <f>IF(Buildings!E1122="","N/A",Buildings!E1122)</f>
        <v>N/A</v>
      </c>
      <c r="F1121" s="32" t="str">
        <f>IF(Buildings!F1122="","N/A",Buildings!F1122)</f>
        <v>N/A</v>
      </c>
      <c r="G1121" s="32" t="str">
        <f>IF(Buildings!G1122="","N/A",Buildings!G1122)</f>
        <v>N/A</v>
      </c>
      <c r="H1121" s="32" t="str">
        <f t="shared" si="34"/>
        <v>N/A</v>
      </c>
      <c r="I1121" s="32" t="str">
        <f>IF(Buildings!H1122="","N/A",Buildings!H1122)</f>
        <v>N/A</v>
      </c>
      <c r="J1121" s="32" t="str">
        <f>IF(Buildings!I1122="","N/A",Buildings!I1122)</f>
        <v>N/A</v>
      </c>
      <c r="K1121" s="362" t="str">
        <f>IF(AND(Buildings!B1122="",Buildings!C1122&lt;&gt;""),0,IF(Buildings!B1122="","N/A",IF(ISNUMBER(Buildings!B1122),Buildings!B1122,0)))</f>
        <v>N/A</v>
      </c>
    </row>
    <row r="1122" spans="2:11">
      <c r="B1122" s="32" t="str">
        <f t="shared" si="35"/>
        <v>N/A</v>
      </c>
      <c r="C1122" s="32" t="str">
        <f>IF(Buildings!C1123="","N/A",Buildings!C1123)</f>
        <v>N/A</v>
      </c>
      <c r="D1122" s="32" t="str">
        <f>IF(Buildings!D1123="","N/A",Buildings!D1123)</f>
        <v>N/A</v>
      </c>
      <c r="E1122" s="32" t="str">
        <f>IF(Buildings!E1123="","N/A",Buildings!E1123)</f>
        <v>N/A</v>
      </c>
      <c r="F1122" s="32" t="str">
        <f>IF(Buildings!F1123="","N/A",Buildings!F1123)</f>
        <v>N/A</v>
      </c>
      <c r="G1122" s="32" t="str">
        <f>IF(Buildings!G1123="","N/A",Buildings!G1123)</f>
        <v>N/A</v>
      </c>
      <c r="H1122" s="32" t="str">
        <f t="shared" si="34"/>
        <v>N/A</v>
      </c>
      <c r="I1122" s="32" t="str">
        <f>IF(Buildings!H1123="","N/A",Buildings!H1123)</f>
        <v>N/A</v>
      </c>
      <c r="J1122" s="32" t="str">
        <f>IF(Buildings!I1123="","N/A",Buildings!I1123)</f>
        <v>N/A</v>
      </c>
      <c r="K1122" s="362" t="str">
        <f>IF(AND(Buildings!B1123="",Buildings!C1123&lt;&gt;""),0,IF(Buildings!B1123="","N/A",IF(ISNUMBER(Buildings!B1123),Buildings!B1123,0)))</f>
        <v>N/A</v>
      </c>
    </row>
    <row r="1123" spans="2:11">
      <c r="B1123" s="32" t="str">
        <f t="shared" si="35"/>
        <v>N/A</v>
      </c>
      <c r="C1123" s="32" t="str">
        <f>IF(Buildings!C1124="","N/A",Buildings!C1124)</f>
        <v>N/A</v>
      </c>
      <c r="D1123" s="32" t="str">
        <f>IF(Buildings!D1124="","N/A",Buildings!D1124)</f>
        <v>N/A</v>
      </c>
      <c r="E1123" s="32" t="str">
        <f>IF(Buildings!E1124="","N/A",Buildings!E1124)</f>
        <v>N/A</v>
      </c>
      <c r="F1123" s="32" t="str">
        <f>IF(Buildings!F1124="","N/A",Buildings!F1124)</f>
        <v>N/A</v>
      </c>
      <c r="G1123" s="32" t="str">
        <f>IF(Buildings!G1124="","N/A",Buildings!G1124)</f>
        <v>N/A</v>
      </c>
      <c r="H1123" s="32" t="str">
        <f t="shared" si="34"/>
        <v>N/A</v>
      </c>
      <c r="I1123" s="32" t="str">
        <f>IF(Buildings!H1124="","N/A",Buildings!H1124)</f>
        <v>N/A</v>
      </c>
      <c r="J1123" s="32" t="str">
        <f>IF(Buildings!I1124="","N/A",Buildings!I1124)</f>
        <v>N/A</v>
      </c>
      <c r="K1123" s="362" t="str">
        <f>IF(AND(Buildings!B1124="",Buildings!C1124&lt;&gt;""),0,IF(Buildings!B1124="","N/A",IF(ISNUMBER(Buildings!B1124),Buildings!B1124,0)))</f>
        <v>N/A</v>
      </c>
    </row>
    <row r="1124" spans="2:11">
      <c r="B1124" s="32" t="str">
        <f t="shared" si="35"/>
        <v>N/A</v>
      </c>
      <c r="C1124" s="32" t="str">
        <f>IF(Buildings!C1125="","N/A",Buildings!C1125)</f>
        <v>N/A</v>
      </c>
      <c r="D1124" s="32" t="str">
        <f>IF(Buildings!D1125="","N/A",Buildings!D1125)</f>
        <v>N/A</v>
      </c>
      <c r="E1124" s="32" t="str">
        <f>IF(Buildings!E1125="","N/A",Buildings!E1125)</f>
        <v>N/A</v>
      </c>
      <c r="F1124" s="32" t="str">
        <f>IF(Buildings!F1125="","N/A",Buildings!F1125)</f>
        <v>N/A</v>
      </c>
      <c r="G1124" s="32" t="str">
        <f>IF(Buildings!G1125="","N/A",Buildings!G1125)</f>
        <v>N/A</v>
      </c>
      <c r="H1124" s="32" t="str">
        <f t="shared" si="34"/>
        <v>N/A</v>
      </c>
      <c r="I1124" s="32" t="str">
        <f>IF(Buildings!H1125="","N/A",Buildings!H1125)</f>
        <v>N/A</v>
      </c>
      <c r="J1124" s="32" t="str">
        <f>IF(Buildings!I1125="","N/A",Buildings!I1125)</f>
        <v>N/A</v>
      </c>
      <c r="K1124" s="362" t="str">
        <f>IF(AND(Buildings!B1125="",Buildings!C1125&lt;&gt;""),0,IF(Buildings!B1125="","N/A",IF(ISNUMBER(Buildings!B1125),Buildings!B1125,0)))</f>
        <v>N/A</v>
      </c>
    </row>
    <row r="1125" spans="2:11">
      <c r="B1125" s="32" t="str">
        <f t="shared" si="35"/>
        <v>N/A</v>
      </c>
      <c r="C1125" s="32" t="str">
        <f>IF(Buildings!C1126="","N/A",Buildings!C1126)</f>
        <v>N/A</v>
      </c>
      <c r="D1125" s="32" t="str">
        <f>IF(Buildings!D1126="","N/A",Buildings!D1126)</f>
        <v>N/A</v>
      </c>
      <c r="E1125" s="32" t="str">
        <f>IF(Buildings!E1126="","N/A",Buildings!E1126)</f>
        <v>N/A</v>
      </c>
      <c r="F1125" s="32" t="str">
        <f>IF(Buildings!F1126="","N/A",Buildings!F1126)</f>
        <v>N/A</v>
      </c>
      <c r="G1125" s="32" t="str">
        <f>IF(Buildings!G1126="","N/A",Buildings!G1126)</f>
        <v>N/A</v>
      </c>
      <c r="H1125" s="32" t="str">
        <f t="shared" si="34"/>
        <v>N/A</v>
      </c>
      <c r="I1125" s="32" t="str">
        <f>IF(Buildings!H1126="","N/A",Buildings!H1126)</f>
        <v>N/A</v>
      </c>
      <c r="J1125" s="32" t="str">
        <f>IF(Buildings!I1126="","N/A",Buildings!I1126)</f>
        <v>N/A</v>
      </c>
      <c r="K1125" s="362" t="str">
        <f>IF(AND(Buildings!B1126="",Buildings!C1126&lt;&gt;""),0,IF(Buildings!B1126="","N/A",IF(ISNUMBER(Buildings!B1126),Buildings!B1126,0)))</f>
        <v>N/A</v>
      </c>
    </row>
    <row r="1126" spans="2:11">
      <c r="B1126" s="32" t="str">
        <f t="shared" si="35"/>
        <v>N/A</v>
      </c>
      <c r="C1126" s="32" t="str">
        <f>IF(Buildings!C1127="","N/A",Buildings!C1127)</f>
        <v>N/A</v>
      </c>
      <c r="D1126" s="32" t="str">
        <f>IF(Buildings!D1127="","N/A",Buildings!D1127)</f>
        <v>N/A</v>
      </c>
      <c r="E1126" s="32" t="str">
        <f>IF(Buildings!E1127="","N/A",Buildings!E1127)</f>
        <v>N/A</v>
      </c>
      <c r="F1126" s="32" t="str">
        <f>IF(Buildings!F1127="","N/A",Buildings!F1127)</f>
        <v>N/A</v>
      </c>
      <c r="G1126" s="32" t="str">
        <f>IF(Buildings!G1127="","N/A",Buildings!G1127)</f>
        <v>N/A</v>
      </c>
      <c r="H1126" s="32" t="str">
        <f t="shared" si="34"/>
        <v>N/A</v>
      </c>
      <c r="I1126" s="32" t="str">
        <f>IF(Buildings!H1127="","N/A",Buildings!H1127)</f>
        <v>N/A</v>
      </c>
      <c r="J1126" s="32" t="str">
        <f>IF(Buildings!I1127="","N/A",Buildings!I1127)</f>
        <v>N/A</v>
      </c>
      <c r="K1126" s="362" t="str">
        <f>IF(AND(Buildings!B1127="",Buildings!C1127&lt;&gt;""),0,IF(Buildings!B1127="","N/A",IF(ISNUMBER(Buildings!B1127),Buildings!B1127,0)))</f>
        <v>N/A</v>
      </c>
    </row>
    <row r="1127" spans="2:11">
      <c r="B1127" s="32" t="str">
        <f t="shared" si="35"/>
        <v>N/A</v>
      </c>
      <c r="C1127" s="32" t="str">
        <f>IF(Buildings!C1128="","N/A",Buildings!C1128)</f>
        <v>N/A</v>
      </c>
      <c r="D1127" s="32" t="str">
        <f>IF(Buildings!D1128="","N/A",Buildings!D1128)</f>
        <v>N/A</v>
      </c>
      <c r="E1127" s="32" t="str">
        <f>IF(Buildings!E1128="","N/A",Buildings!E1128)</f>
        <v>N/A</v>
      </c>
      <c r="F1127" s="32" t="str">
        <f>IF(Buildings!F1128="","N/A",Buildings!F1128)</f>
        <v>N/A</v>
      </c>
      <c r="G1127" s="32" t="str">
        <f>IF(Buildings!G1128="","N/A",Buildings!G1128)</f>
        <v>N/A</v>
      </c>
      <c r="H1127" s="32" t="str">
        <f t="shared" si="34"/>
        <v>N/A</v>
      </c>
      <c r="I1127" s="32" t="str">
        <f>IF(Buildings!H1128="","N/A",Buildings!H1128)</f>
        <v>N/A</v>
      </c>
      <c r="J1127" s="32" t="str">
        <f>IF(Buildings!I1128="","N/A",Buildings!I1128)</f>
        <v>N/A</v>
      </c>
      <c r="K1127" s="362" t="str">
        <f>IF(AND(Buildings!B1128="",Buildings!C1128&lt;&gt;""),0,IF(Buildings!B1128="","N/A",IF(ISNUMBER(Buildings!B1128),Buildings!B1128,0)))</f>
        <v>N/A</v>
      </c>
    </row>
    <row r="1128" spans="2:11">
      <c r="B1128" s="32" t="str">
        <f t="shared" si="35"/>
        <v>N/A</v>
      </c>
      <c r="C1128" s="32" t="str">
        <f>IF(Buildings!C1129="","N/A",Buildings!C1129)</f>
        <v>N/A</v>
      </c>
      <c r="D1128" s="32" t="str">
        <f>IF(Buildings!D1129="","N/A",Buildings!D1129)</f>
        <v>N/A</v>
      </c>
      <c r="E1128" s="32" t="str">
        <f>IF(Buildings!E1129="","N/A",Buildings!E1129)</f>
        <v>N/A</v>
      </c>
      <c r="F1128" s="32" t="str">
        <f>IF(Buildings!F1129="","N/A",Buildings!F1129)</f>
        <v>N/A</v>
      </c>
      <c r="G1128" s="32" t="str">
        <f>IF(Buildings!G1129="","N/A",Buildings!G1129)</f>
        <v>N/A</v>
      </c>
      <c r="H1128" s="32" t="str">
        <f t="shared" si="34"/>
        <v>N/A</v>
      </c>
      <c r="I1128" s="32" t="str">
        <f>IF(Buildings!H1129="","N/A",Buildings!H1129)</f>
        <v>N/A</v>
      </c>
      <c r="J1128" s="32" t="str">
        <f>IF(Buildings!I1129="","N/A",Buildings!I1129)</f>
        <v>N/A</v>
      </c>
      <c r="K1128" s="362" t="str">
        <f>IF(AND(Buildings!B1129="",Buildings!C1129&lt;&gt;""),0,IF(Buildings!B1129="","N/A",IF(ISNUMBER(Buildings!B1129),Buildings!B1129,0)))</f>
        <v>N/A</v>
      </c>
    </row>
    <row r="1129" spans="2:11">
      <c r="B1129" s="32" t="str">
        <f t="shared" si="35"/>
        <v>N/A</v>
      </c>
      <c r="C1129" s="32" t="str">
        <f>IF(Buildings!C1130="","N/A",Buildings!C1130)</f>
        <v>N/A</v>
      </c>
      <c r="D1129" s="32" t="str">
        <f>IF(Buildings!D1130="","N/A",Buildings!D1130)</f>
        <v>N/A</v>
      </c>
      <c r="E1129" s="32" t="str">
        <f>IF(Buildings!E1130="","N/A",Buildings!E1130)</f>
        <v>N/A</v>
      </c>
      <c r="F1129" s="32" t="str">
        <f>IF(Buildings!F1130="","N/A",Buildings!F1130)</f>
        <v>N/A</v>
      </c>
      <c r="G1129" s="32" t="str">
        <f>IF(Buildings!G1130="","N/A",Buildings!G1130)</f>
        <v>N/A</v>
      </c>
      <c r="H1129" s="32" t="str">
        <f t="shared" si="34"/>
        <v>N/A</v>
      </c>
      <c r="I1129" s="32" t="str">
        <f>IF(Buildings!H1130="","N/A",Buildings!H1130)</f>
        <v>N/A</v>
      </c>
      <c r="J1129" s="32" t="str">
        <f>IF(Buildings!I1130="","N/A",Buildings!I1130)</f>
        <v>N/A</v>
      </c>
      <c r="K1129" s="362" t="str">
        <f>IF(AND(Buildings!B1130="",Buildings!C1130&lt;&gt;""),0,IF(Buildings!B1130="","N/A",IF(ISNUMBER(Buildings!B1130),Buildings!B1130,0)))</f>
        <v>N/A</v>
      </c>
    </row>
    <row r="1130" spans="2:11">
      <c r="B1130" s="32" t="str">
        <f t="shared" si="35"/>
        <v>N/A</v>
      </c>
      <c r="C1130" s="32" t="str">
        <f>IF(Buildings!C1131="","N/A",Buildings!C1131)</f>
        <v>N/A</v>
      </c>
      <c r="D1130" s="32" t="str">
        <f>IF(Buildings!D1131="","N/A",Buildings!D1131)</f>
        <v>N/A</v>
      </c>
      <c r="E1130" s="32" t="str">
        <f>IF(Buildings!E1131="","N/A",Buildings!E1131)</f>
        <v>N/A</v>
      </c>
      <c r="F1130" s="32" t="str">
        <f>IF(Buildings!F1131="","N/A",Buildings!F1131)</f>
        <v>N/A</v>
      </c>
      <c r="G1130" s="32" t="str">
        <f>IF(Buildings!G1131="","N/A",Buildings!G1131)</f>
        <v>N/A</v>
      </c>
      <c r="H1130" s="32" t="str">
        <f t="shared" si="34"/>
        <v>N/A</v>
      </c>
      <c r="I1130" s="32" t="str">
        <f>IF(Buildings!H1131="","N/A",Buildings!H1131)</f>
        <v>N/A</v>
      </c>
      <c r="J1130" s="32" t="str">
        <f>IF(Buildings!I1131="","N/A",Buildings!I1131)</f>
        <v>N/A</v>
      </c>
      <c r="K1130" s="362" t="str">
        <f>IF(AND(Buildings!B1131="",Buildings!C1131&lt;&gt;""),0,IF(Buildings!B1131="","N/A",IF(ISNUMBER(Buildings!B1131),Buildings!B1131,0)))</f>
        <v>N/A</v>
      </c>
    </row>
    <row r="1131" spans="2:11">
      <c r="B1131" s="32" t="str">
        <f t="shared" si="35"/>
        <v>N/A</v>
      </c>
      <c r="C1131" s="32" t="str">
        <f>IF(Buildings!C1132="","N/A",Buildings!C1132)</f>
        <v>N/A</v>
      </c>
      <c r="D1131" s="32" t="str">
        <f>IF(Buildings!D1132="","N/A",Buildings!D1132)</f>
        <v>N/A</v>
      </c>
      <c r="E1131" s="32" t="str">
        <f>IF(Buildings!E1132="","N/A",Buildings!E1132)</f>
        <v>N/A</v>
      </c>
      <c r="F1131" s="32" t="str">
        <f>IF(Buildings!F1132="","N/A",Buildings!F1132)</f>
        <v>N/A</v>
      </c>
      <c r="G1131" s="32" t="str">
        <f>IF(Buildings!G1132="","N/A",Buildings!G1132)</f>
        <v>N/A</v>
      </c>
      <c r="H1131" s="32" t="str">
        <f t="shared" si="34"/>
        <v>N/A</v>
      </c>
      <c r="I1131" s="32" t="str">
        <f>IF(Buildings!H1132="","N/A",Buildings!H1132)</f>
        <v>N/A</v>
      </c>
      <c r="J1131" s="32" t="str">
        <f>IF(Buildings!I1132="","N/A",Buildings!I1132)</f>
        <v>N/A</v>
      </c>
      <c r="K1131" s="362" t="str">
        <f>IF(AND(Buildings!B1132="",Buildings!C1132&lt;&gt;""),0,IF(Buildings!B1132="","N/A",IF(ISNUMBER(Buildings!B1132),Buildings!B1132,0)))</f>
        <v>N/A</v>
      </c>
    </row>
    <row r="1132" spans="2:11">
      <c r="B1132" s="32" t="str">
        <f t="shared" si="35"/>
        <v>N/A</v>
      </c>
      <c r="C1132" s="32" t="str">
        <f>IF(Buildings!C1133="","N/A",Buildings!C1133)</f>
        <v>N/A</v>
      </c>
      <c r="D1132" s="32" t="str">
        <f>IF(Buildings!D1133="","N/A",Buildings!D1133)</f>
        <v>N/A</v>
      </c>
      <c r="E1132" s="32" t="str">
        <f>IF(Buildings!E1133="","N/A",Buildings!E1133)</f>
        <v>N/A</v>
      </c>
      <c r="F1132" s="32" t="str">
        <f>IF(Buildings!F1133="","N/A",Buildings!F1133)</f>
        <v>N/A</v>
      </c>
      <c r="G1132" s="32" t="str">
        <f>IF(Buildings!G1133="","N/A",Buildings!G1133)</f>
        <v>N/A</v>
      </c>
      <c r="H1132" s="32" t="str">
        <f t="shared" si="34"/>
        <v>N/A</v>
      </c>
      <c r="I1132" s="32" t="str">
        <f>IF(Buildings!H1133="","N/A",Buildings!H1133)</f>
        <v>N/A</v>
      </c>
      <c r="J1132" s="32" t="str">
        <f>IF(Buildings!I1133="","N/A",Buildings!I1133)</f>
        <v>N/A</v>
      </c>
      <c r="K1132" s="362" t="str">
        <f>IF(AND(Buildings!B1133="",Buildings!C1133&lt;&gt;""),0,IF(Buildings!B1133="","N/A",IF(ISNUMBER(Buildings!B1133),Buildings!B1133,0)))</f>
        <v>N/A</v>
      </c>
    </row>
    <row r="1133" spans="2:11">
      <c r="B1133" s="32" t="str">
        <f t="shared" si="35"/>
        <v>N/A</v>
      </c>
      <c r="C1133" s="32" t="str">
        <f>IF(Buildings!C1134="","N/A",Buildings!C1134)</f>
        <v>N/A</v>
      </c>
      <c r="D1133" s="32" t="str">
        <f>IF(Buildings!D1134="","N/A",Buildings!D1134)</f>
        <v>N/A</v>
      </c>
      <c r="E1133" s="32" t="str">
        <f>IF(Buildings!E1134="","N/A",Buildings!E1134)</f>
        <v>N/A</v>
      </c>
      <c r="F1133" s="32" t="str">
        <f>IF(Buildings!F1134="","N/A",Buildings!F1134)</f>
        <v>N/A</v>
      </c>
      <c r="G1133" s="32" t="str">
        <f>IF(Buildings!G1134="","N/A",Buildings!G1134)</f>
        <v>N/A</v>
      </c>
      <c r="H1133" s="32" t="str">
        <f t="shared" si="34"/>
        <v>N/A</v>
      </c>
      <c r="I1133" s="32" t="str">
        <f>IF(Buildings!H1134="","N/A",Buildings!H1134)</f>
        <v>N/A</v>
      </c>
      <c r="J1133" s="32" t="str">
        <f>IF(Buildings!I1134="","N/A",Buildings!I1134)</f>
        <v>N/A</v>
      </c>
      <c r="K1133" s="362" t="str">
        <f>IF(AND(Buildings!B1134="",Buildings!C1134&lt;&gt;""),0,IF(Buildings!B1134="","N/A",IF(ISNUMBER(Buildings!B1134),Buildings!B1134,0)))</f>
        <v>N/A</v>
      </c>
    </row>
    <row r="1134" spans="2:11">
      <c r="B1134" s="32" t="str">
        <f t="shared" si="35"/>
        <v>N/A</v>
      </c>
      <c r="C1134" s="32" t="str">
        <f>IF(Buildings!C1135="","N/A",Buildings!C1135)</f>
        <v>N/A</v>
      </c>
      <c r="D1134" s="32" t="str">
        <f>IF(Buildings!D1135="","N/A",Buildings!D1135)</f>
        <v>N/A</v>
      </c>
      <c r="E1134" s="32" t="str">
        <f>IF(Buildings!E1135="","N/A",Buildings!E1135)</f>
        <v>N/A</v>
      </c>
      <c r="F1134" s="32" t="str">
        <f>IF(Buildings!F1135="","N/A",Buildings!F1135)</f>
        <v>N/A</v>
      </c>
      <c r="G1134" s="32" t="str">
        <f>IF(Buildings!G1135="","N/A",Buildings!G1135)</f>
        <v>N/A</v>
      </c>
      <c r="H1134" s="32" t="str">
        <f t="shared" si="34"/>
        <v>N/A</v>
      </c>
      <c r="I1134" s="32" t="str">
        <f>IF(Buildings!H1135="","N/A",Buildings!H1135)</f>
        <v>N/A</v>
      </c>
      <c r="J1134" s="32" t="str">
        <f>IF(Buildings!I1135="","N/A",Buildings!I1135)</f>
        <v>N/A</v>
      </c>
      <c r="K1134" s="362" t="str">
        <f>IF(AND(Buildings!B1135="",Buildings!C1135&lt;&gt;""),0,IF(Buildings!B1135="","N/A",IF(ISNUMBER(Buildings!B1135),Buildings!B1135,0)))</f>
        <v>N/A</v>
      </c>
    </row>
    <row r="1135" spans="2:11">
      <c r="B1135" s="32" t="str">
        <f t="shared" si="35"/>
        <v>N/A</v>
      </c>
      <c r="C1135" s="32" t="str">
        <f>IF(Buildings!C1136="","N/A",Buildings!C1136)</f>
        <v>N/A</v>
      </c>
      <c r="D1135" s="32" t="str">
        <f>IF(Buildings!D1136="","N/A",Buildings!D1136)</f>
        <v>N/A</v>
      </c>
      <c r="E1135" s="32" t="str">
        <f>IF(Buildings!E1136="","N/A",Buildings!E1136)</f>
        <v>N/A</v>
      </c>
      <c r="F1135" s="32" t="str">
        <f>IF(Buildings!F1136="","N/A",Buildings!F1136)</f>
        <v>N/A</v>
      </c>
      <c r="G1135" s="32" t="str">
        <f>IF(Buildings!G1136="","N/A",Buildings!G1136)</f>
        <v>N/A</v>
      </c>
      <c r="H1135" s="32" t="str">
        <f t="shared" si="34"/>
        <v>N/A</v>
      </c>
      <c r="I1135" s="32" t="str">
        <f>IF(Buildings!H1136="","N/A",Buildings!H1136)</f>
        <v>N/A</v>
      </c>
      <c r="J1135" s="32" t="str">
        <f>IF(Buildings!I1136="","N/A",Buildings!I1136)</f>
        <v>N/A</v>
      </c>
      <c r="K1135" s="362" t="str">
        <f>IF(AND(Buildings!B1136="",Buildings!C1136&lt;&gt;""),0,IF(Buildings!B1136="","N/A",IF(ISNUMBER(Buildings!B1136),Buildings!B1136,0)))</f>
        <v>N/A</v>
      </c>
    </row>
    <row r="1136" spans="2:11">
      <c r="B1136" s="32" t="str">
        <f t="shared" si="35"/>
        <v>N/A</v>
      </c>
      <c r="C1136" s="32" t="str">
        <f>IF(Buildings!C1137="","N/A",Buildings!C1137)</f>
        <v>N/A</v>
      </c>
      <c r="D1136" s="32" t="str">
        <f>IF(Buildings!D1137="","N/A",Buildings!D1137)</f>
        <v>N/A</v>
      </c>
      <c r="E1136" s="32" t="str">
        <f>IF(Buildings!E1137="","N/A",Buildings!E1137)</f>
        <v>N/A</v>
      </c>
      <c r="F1136" s="32" t="str">
        <f>IF(Buildings!F1137="","N/A",Buildings!F1137)</f>
        <v>N/A</v>
      </c>
      <c r="G1136" s="32" t="str">
        <f>IF(Buildings!G1137="","N/A",Buildings!G1137)</f>
        <v>N/A</v>
      </c>
      <c r="H1136" s="32" t="str">
        <f t="shared" si="34"/>
        <v>N/A</v>
      </c>
      <c r="I1136" s="32" t="str">
        <f>IF(Buildings!H1137="","N/A",Buildings!H1137)</f>
        <v>N/A</v>
      </c>
      <c r="J1136" s="32" t="str">
        <f>IF(Buildings!I1137="","N/A",Buildings!I1137)</f>
        <v>N/A</v>
      </c>
      <c r="K1136" s="362" t="str">
        <f>IF(AND(Buildings!B1137="",Buildings!C1137&lt;&gt;""),0,IF(Buildings!B1137="","N/A",IF(ISNUMBER(Buildings!B1137),Buildings!B1137,0)))</f>
        <v>N/A</v>
      </c>
    </row>
    <row r="1137" spans="2:11">
      <c r="B1137" s="32" t="str">
        <f t="shared" si="35"/>
        <v>N/A</v>
      </c>
      <c r="C1137" s="32" t="str">
        <f>IF(Buildings!C1138="","N/A",Buildings!C1138)</f>
        <v>N/A</v>
      </c>
      <c r="D1137" s="32" t="str">
        <f>IF(Buildings!D1138="","N/A",Buildings!D1138)</f>
        <v>N/A</v>
      </c>
      <c r="E1137" s="32" t="str">
        <f>IF(Buildings!E1138="","N/A",Buildings!E1138)</f>
        <v>N/A</v>
      </c>
      <c r="F1137" s="32" t="str">
        <f>IF(Buildings!F1138="","N/A",Buildings!F1138)</f>
        <v>N/A</v>
      </c>
      <c r="G1137" s="32" t="str">
        <f>IF(Buildings!G1138="","N/A",Buildings!G1138)</f>
        <v>N/A</v>
      </c>
      <c r="H1137" s="32" t="str">
        <f t="shared" si="34"/>
        <v>N/A</v>
      </c>
      <c r="I1137" s="32" t="str">
        <f>IF(Buildings!H1138="","N/A",Buildings!H1138)</f>
        <v>N/A</v>
      </c>
      <c r="J1137" s="32" t="str">
        <f>IF(Buildings!I1138="","N/A",Buildings!I1138)</f>
        <v>N/A</v>
      </c>
      <c r="K1137" s="362" t="str">
        <f>IF(AND(Buildings!B1138="",Buildings!C1138&lt;&gt;""),0,IF(Buildings!B1138="","N/A",IF(ISNUMBER(Buildings!B1138),Buildings!B1138,0)))</f>
        <v>N/A</v>
      </c>
    </row>
    <row r="1138" spans="2:11">
      <c r="B1138" s="32" t="str">
        <f t="shared" si="35"/>
        <v>N/A</v>
      </c>
      <c r="C1138" s="32" t="str">
        <f>IF(Buildings!C1139="","N/A",Buildings!C1139)</f>
        <v>N/A</v>
      </c>
      <c r="D1138" s="32" t="str">
        <f>IF(Buildings!D1139="","N/A",Buildings!D1139)</f>
        <v>N/A</v>
      </c>
      <c r="E1138" s="32" t="str">
        <f>IF(Buildings!E1139="","N/A",Buildings!E1139)</f>
        <v>N/A</v>
      </c>
      <c r="F1138" s="32" t="str">
        <f>IF(Buildings!F1139="","N/A",Buildings!F1139)</f>
        <v>N/A</v>
      </c>
      <c r="G1138" s="32" t="str">
        <f>IF(Buildings!G1139="","N/A",Buildings!G1139)</f>
        <v>N/A</v>
      </c>
      <c r="H1138" s="32" t="str">
        <f t="shared" si="34"/>
        <v>N/A</v>
      </c>
      <c r="I1138" s="32" t="str">
        <f>IF(Buildings!H1139="","N/A",Buildings!H1139)</f>
        <v>N/A</v>
      </c>
      <c r="J1138" s="32" t="str">
        <f>IF(Buildings!I1139="","N/A",Buildings!I1139)</f>
        <v>N/A</v>
      </c>
      <c r="K1138" s="362" t="str">
        <f>IF(AND(Buildings!B1139="",Buildings!C1139&lt;&gt;""),0,IF(Buildings!B1139="","N/A",IF(ISNUMBER(Buildings!B1139),Buildings!B1139,0)))</f>
        <v>N/A</v>
      </c>
    </row>
    <row r="1139" spans="2:11">
      <c r="B1139" s="32" t="str">
        <f t="shared" si="35"/>
        <v>N/A</v>
      </c>
      <c r="C1139" s="32" t="str">
        <f>IF(Buildings!C1140="","N/A",Buildings!C1140)</f>
        <v>N/A</v>
      </c>
      <c r="D1139" s="32" t="str">
        <f>IF(Buildings!D1140="","N/A",Buildings!D1140)</f>
        <v>N/A</v>
      </c>
      <c r="E1139" s="32" t="str">
        <f>IF(Buildings!E1140="","N/A",Buildings!E1140)</f>
        <v>N/A</v>
      </c>
      <c r="F1139" s="32" t="str">
        <f>IF(Buildings!F1140="","N/A",Buildings!F1140)</f>
        <v>N/A</v>
      </c>
      <c r="G1139" s="32" t="str">
        <f>IF(Buildings!G1140="","N/A",Buildings!G1140)</f>
        <v>N/A</v>
      </c>
      <c r="H1139" s="32" t="str">
        <f t="shared" si="34"/>
        <v>N/A</v>
      </c>
      <c r="I1139" s="32" t="str">
        <f>IF(Buildings!H1140="","N/A",Buildings!H1140)</f>
        <v>N/A</v>
      </c>
      <c r="J1139" s="32" t="str">
        <f>IF(Buildings!I1140="","N/A",Buildings!I1140)</f>
        <v>N/A</v>
      </c>
      <c r="K1139" s="362" t="str">
        <f>IF(AND(Buildings!B1140="",Buildings!C1140&lt;&gt;""),0,IF(Buildings!B1140="","N/A",IF(ISNUMBER(Buildings!B1140),Buildings!B1140,0)))</f>
        <v>N/A</v>
      </c>
    </row>
    <row r="1140" spans="2:11">
      <c r="B1140" s="32" t="str">
        <f t="shared" si="35"/>
        <v>N/A</v>
      </c>
      <c r="C1140" s="32" t="str">
        <f>IF(Buildings!C1141="","N/A",Buildings!C1141)</f>
        <v>N/A</v>
      </c>
      <c r="D1140" s="32" t="str">
        <f>IF(Buildings!D1141="","N/A",Buildings!D1141)</f>
        <v>N/A</v>
      </c>
      <c r="E1140" s="32" t="str">
        <f>IF(Buildings!E1141="","N/A",Buildings!E1141)</f>
        <v>N/A</v>
      </c>
      <c r="F1140" s="32" t="str">
        <f>IF(Buildings!F1141="","N/A",Buildings!F1141)</f>
        <v>N/A</v>
      </c>
      <c r="G1140" s="32" t="str">
        <f>IF(Buildings!G1141="","N/A",Buildings!G1141)</f>
        <v>N/A</v>
      </c>
      <c r="H1140" s="32" t="str">
        <f t="shared" si="34"/>
        <v>N/A</v>
      </c>
      <c r="I1140" s="32" t="str">
        <f>IF(Buildings!H1141="","N/A",Buildings!H1141)</f>
        <v>N/A</v>
      </c>
      <c r="J1140" s="32" t="str">
        <f>IF(Buildings!I1141="","N/A",Buildings!I1141)</f>
        <v>N/A</v>
      </c>
      <c r="K1140" s="362" t="str">
        <f>IF(AND(Buildings!B1141="",Buildings!C1141&lt;&gt;""),0,IF(Buildings!B1141="","N/A",IF(ISNUMBER(Buildings!B1141),Buildings!B1141,0)))</f>
        <v>N/A</v>
      </c>
    </row>
    <row r="1141" spans="2:11">
      <c r="B1141" s="32" t="str">
        <f t="shared" si="35"/>
        <v>N/A</v>
      </c>
      <c r="C1141" s="32" t="str">
        <f>IF(Buildings!C1142="","N/A",Buildings!C1142)</f>
        <v>N/A</v>
      </c>
      <c r="D1141" s="32" t="str">
        <f>IF(Buildings!D1142="","N/A",Buildings!D1142)</f>
        <v>N/A</v>
      </c>
      <c r="E1141" s="32" t="str">
        <f>IF(Buildings!E1142="","N/A",Buildings!E1142)</f>
        <v>N/A</v>
      </c>
      <c r="F1141" s="32" t="str">
        <f>IF(Buildings!F1142="","N/A",Buildings!F1142)</f>
        <v>N/A</v>
      </c>
      <c r="G1141" s="32" t="str">
        <f>IF(Buildings!G1142="","N/A",Buildings!G1142)</f>
        <v>N/A</v>
      </c>
      <c r="H1141" s="32" t="str">
        <f t="shared" si="34"/>
        <v>N/A</v>
      </c>
      <c r="I1141" s="32" t="str">
        <f>IF(Buildings!H1142="","N/A",Buildings!H1142)</f>
        <v>N/A</v>
      </c>
      <c r="J1141" s="32" t="str">
        <f>IF(Buildings!I1142="","N/A",Buildings!I1142)</f>
        <v>N/A</v>
      </c>
      <c r="K1141" s="362" t="str">
        <f>IF(AND(Buildings!B1142="",Buildings!C1142&lt;&gt;""),0,IF(Buildings!B1142="","N/A",IF(ISNUMBER(Buildings!B1142),Buildings!B1142,0)))</f>
        <v>N/A</v>
      </c>
    </row>
    <row r="1142" spans="2:11">
      <c r="B1142" s="32" t="str">
        <f t="shared" si="35"/>
        <v>N/A</v>
      </c>
      <c r="C1142" s="32" t="str">
        <f>IF(Buildings!C1143="","N/A",Buildings!C1143)</f>
        <v>N/A</v>
      </c>
      <c r="D1142" s="32" t="str">
        <f>IF(Buildings!D1143="","N/A",Buildings!D1143)</f>
        <v>N/A</v>
      </c>
      <c r="E1142" s="32" t="str">
        <f>IF(Buildings!E1143="","N/A",Buildings!E1143)</f>
        <v>N/A</v>
      </c>
      <c r="F1142" s="32" t="str">
        <f>IF(Buildings!F1143="","N/A",Buildings!F1143)</f>
        <v>N/A</v>
      </c>
      <c r="G1142" s="32" t="str">
        <f>IF(Buildings!G1143="","N/A",Buildings!G1143)</f>
        <v>N/A</v>
      </c>
      <c r="H1142" s="32" t="str">
        <f t="shared" si="34"/>
        <v>N/A</v>
      </c>
      <c r="I1142" s="32" t="str">
        <f>IF(Buildings!H1143="","N/A",Buildings!H1143)</f>
        <v>N/A</v>
      </c>
      <c r="J1142" s="32" t="str">
        <f>IF(Buildings!I1143="","N/A",Buildings!I1143)</f>
        <v>N/A</v>
      </c>
      <c r="K1142" s="362" t="str">
        <f>IF(AND(Buildings!B1143="",Buildings!C1143&lt;&gt;""),0,IF(Buildings!B1143="","N/A",IF(ISNUMBER(Buildings!B1143),Buildings!B1143,0)))</f>
        <v>N/A</v>
      </c>
    </row>
    <row r="1143" spans="2:11">
      <c r="B1143" s="32" t="str">
        <f t="shared" si="35"/>
        <v>N/A</v>
      </c>
      <c r="C1143" s="32" t="str">
        <f>IF(Buildings!C1144="","N/A",Buildings!C1144)</f>
        <v>N/A</v>
      </c>
      <c r="D1143" s="32" t="str">
        <f>IF(Buildings!D1144="","N/A",Buildings!D1144)</f>
        <v>N/A</v>
      </c>
      <c r="E1143" s="32" t="str">
        <f>IF(Buildings!E1144="","N/A",Buildings!E1144)</f>
        <v>N/A</v>
      </c>
      <c r="F1143" s="32" t="str">
        <f>IF(Buildings!F1144="","N/A",Buildings!F1144)</f>
        <v>N/A</v>
      </c>
      <c r="G1143" s="32" t="str">
        <f>IF(Buildings!G1144="","N/A",Buildings!G1144)</f>
        <v>N/A</v>
      </c>
      <c r="H1143" s="32" t="str">
        <f t="shared" si="34"/>
        <v>N/A</v>
      </c>
      <c r="I1143" s="32" t="str">
        <f>IF(Buildings!H1144="","N/A",Buildings!H1144)</f>
        <v>N/A</v>
      </c>
      <c r="J1143" s="32" t="str">
        <f>IF(Buildings!I1144="","N/A",Buildings!I1144)</f>
        <v>N/A</v>
      </c>
      <c r="K1143" s="362" t="str">
        <f>IF(AND(Buildings!B1144="",Buildings!C1144&lt;&gt;""),0,IF(Buildings!B1144="","N/A",IF(ISNUMBER(Buildings!B1144),Buildings!B1144,0)))</f>
        <v>N/A</v>
      </c>
    </row>
    <row r="1144" spans="2:11">
      <c r="B1144" s="32" t="str">
        <f t="shared" si="35"/>
        <v>N/A</v>
      </c>
      <c r="C1144" s="32" t="str">
        <f>IF(Buildings!C1145="","N/A",Buildings!C1145)</f>
        <v>N/A</v>
      </c>
      <c r="D1144" s="32" t="str">
        <f>IF(Buildings!D1145="","N/A",Buildings!D1145)</f>
        <v>N/A</v>
      </c>
      <c r="E1144" s="32" t="str">
        <f>IF(Buildings!E1145="","N/A",Buildings!E1145)</f>
        <v>N/A</v>
      </c>
      <c r="F1144" s="32" t="str">
        <f>IF(Buildings!F1145="","N/A",Buildings!F1145)</f>
        <v>N/A</v>
      </c>
      <c r="G1144" s="32" t="str">
        <f>IF(Buildings!G1145="","N/A",Buildings!G1145)</f>
        <v>N/A</v>
      </c>
      <c r="H1144" s="32" t="str">
        <f t="shared" si="34"/>
        <v>N/A</v>
      </c>
      <c r="I1144" s="32" t="str">
        <f>IF(Buildings!H1145="","N/A",Buildings!H1145)</f>
        <v>N/A</v>
      </c>
      <c r="J1144" s="32" t="str">
        <f>IF(Buildings!I1145="","N/A",Buildings!I1145)</f>
        <v>N/A</v>
      </c>
      <c r="K1144" s="362" t="str">
        <f>IF(AND(Buildings!B1145="",Buildings!C1145&lt;&gt;""),0,IF(Buildings!B1145="","N/A",IF(ISNUMBER(Buildings!B1145),Buildings!B1145,0)))</f>
        <v>N/A</v>
      </c>
    </row>
    <row r="1145" spans="2:11">
      <c r="B1145" s="32" t="str">
        <f t="shared" si="35"/>
        <v>N/A</v>
      </c>
      <c r="C1145" s="32" t="str">
        <f>IF(Buildings!C1146="","N/A",Buildings!C1146)</f>
        <v>N/A</v>
      </c>
      <c r="D1145" s="32" t="str">
        <f>IF(Buildings!D1146="","N/A",Buildings!D1146)</f>
        <v>N/A</v>
      </c>
      <c r="E1145" s="32" t="str">
        <f>IF(Buildings!E1146="","N/A",Buildings!E1146)</f>
        <v>N/A</v>
      </c>
      <c r="F1145" s="32" t="str">
        <f>IF(Buildings!F1146="","N/A",Buildings!F1146)</f>
        <v>N/A</v>
      </c>
      <c r="G1145" s="32" t="str">
        <f>IF(Buildings!G1146="","N/A",Buildings!G1146)</f>
        <v>N/A</v>
      </c>
      <c r="H1145" s="32" t="str">
        <f t="shared" si="34"/>
        <v>N/A</v>
      </c>
      <c r="I1145" s="32" t="str">
        <f>IF(Buildings!H1146="","N/A",Buildings!H1146)</f>
        <v>N/A</v>
      </c>
      <c r="J1145" s="32" t="str">
        <f>IF(Buildings!I1146="","N/A",Buildings!I1146)</f>
        <v>N/A</v>
      </c>
      <c r="K1145" s="362" t="str">
        <f>IF(AND(Buildings!B1146="",Buildings!C1146&lt;&gt;""),0,IF(Buildings!B1146="","N/A",IF(ISNUMBER(Buildings!B1146),Buildings!B1146,0)))</f>
        <v>N/A</v>
      </c>
    </row>
    <row r="1146" spans="2:11">
      <c r="B1146" s="32" t="str">
        <f t="shared" si="35"/>
        <v>N/A</v>
      </c>
      <c r="C1146" s="32" t="str">
        <f>IF(Buildings!C1147="","N/A",Buildings!C1147)</f>
        <v>N/A</v>
      </c>
      <c r="D1146" s="32" t="str">
        <f>IF(Buildings!D1147="","N/A",Buildings!D1147)</f>
        <v>N/A</v>
      </c>
      <c r="E1146" s="32" t="str">
        <f>IF(Buildings!E1147="","N/A",Buildings!E1147)</f>
        <v>N/A</v>
      </c>
      <c r="F1146" s="32" t="str">
        <f>IF(Buildings!F1147="","N/A",Buildings!F1147)</f>
        <v>N/A</v>
      </c>
      <c r="G1146" s="32" t="str">
        <f>IF(Buildings!G1147="","N/A",Buildings!G1147)</f>
        <v>N/A</v>
      </c>
      <c r="H1146" s="32" t="str">
        <f t="shared" si="34"/>
        <v>N/A</v>
      </c>
      <c r="I1146" s="32" t="str">
        <f>IF(Buildings!H1147="","N/A",Buildings!H1147)</f>
        <v>N/A</v>
      </c>
      <c r="J1146" s="32" t="str">
        <f>IF(Buildings!I1147="","N/A",Buildings!I1147)</f>
        <v>N/A</v>
      </c>
      <c r="K1146" s="362" t="str">
        <f>IF(AND(Buildings!B1147="",Buildings!C1147&lt;&gt;""),0,IF(Buildings!B1147="","N/A",IF(ISNUMBER(Buildings!B1147),Buildings!B1147,0)))</f>
        <v>N/A</v>
      </c>
    </row>
    <row r="1147" spans="2:11">
      <c r="B1147" s="32" t="str">
        <f t="shared" si="35"/>
        <v>N/A</v>
      </c>
      <c r="C1147" s="32" t="str">
        <f>IF(Buildings!C1148="","N/A",Buildings!C1148)</f>
        <v>N/A</v>
      </c>
      <c r="D1147" s="32" t="str">
        <f>IF(Buildings!D1148="","N/A",Buildings!D1148)</f>
        <v>N/A</v>
      </c>
      <c r="E1147" s="32" t="str">
        <f>IF(Buildings!E1148="","N/A",Buildings!E1148)</f>
        <v>N/A</v>
      </c>
      <c r="F1147" s="32" t="str">
        <f>IF(Buildings!F1148="","N/A",Buildings!F1148)</f>
        <v>N/A</v>
      </c>
      <c r="G1147" s="32" t="str">
        <f>IF(Buildings!G1148="","N/A",Buildings!G1148)</f>
        <v>N/A</v>
      </c>
      <c r="H1147" s="32" t="str">
        <f t="shared" si="34"/>
        <v>N/A</v>
      </c>
      <c r="I1147" s="32" t="str">
        <f>IF(Buildings!H1148="","N/A",Buildings!H1148)</f>
        <v>N/A</v>
      </c>
      <c r="J1147" s="32" t="str">
        <f>IF(Buildings!I1148="","N/A",Buildings!I1148)</f>
        <v>N/A</v>
      </c>
      <c r="K1147" s="362" t="str">
        <f>IF(AND(Buildings!B1148="",Buildings!C1148&lt;&gt;""),0,IF(Buildings!B1148="","N/A",IF(ISNUMBER(Buildings!B1148),Buildings!B1148,0)))</f>
        <v>N/A</v>
      </c>
    </row>
    <row r="1148" spans="2:11">
      <c r="B1148" s="32" t="str">
        <f t="shared" si="35"/>
        <v>N/A</v>
      </c>
      <c r="C1148" s="32" t="str">
        <f>IF(Buildings!C1149="","N/A",Buildings!C1149)</f>
        <v>N/A</v>
      </c>
      <c r="D1148" s="32" t="str">
        <f>IF(Buildings!D1149="","N/A",Buildings!D1149)</f>
        <v>N/A</v>
      </c>
      <c r="E1148" s="32" t="str">
        <f>IF(Buildings!E1149="","N/A",Buildings!E1149)</f>
        <v>N/A</v>
      </c>
      <c r="F1148" s="32" t="str">
        <f>IF(Buildings!F1149="","N/A",Buildings!F1149)</f>
        <v>N/A</v>
      </c>
      <c r="G1148" s="32" t="str">
        <f>IF(Buildings!G1149="","N/A",Buildings!G1149)</f>
        <v>N/A</v>
      </c>
      <c r="H1148" s="32" t="str">
        <f t="shared" si="34"/>
        <v>N/A</v>
      </c>
      <c r="I1148" s="32" t="str">
        <f>IF(Buildings!H1149="","N/A",Buildings!H1149)</f>
        <v>N/A</v>
      </c>
      <c r="J1148" s="32" t="str">
        <f>IF(Buildings!I1149="","N/A",Buildings!I1149)</f>
        <v>N/A</v>
      </c>
      <c r="K1148" s="362" t="str">
        <f>IF(AND(Buildings!B1149="",Buildings!C1149&lt;&gt;""),0,IF(Buildings!B1149="","N/A",IF(ISNUMBER(Buildings!B1149),Buildings!B1149,0)))</f>
        <v>N/A</v>
      </c>
    </row>
    <row r="1149" spans="2:11">
      <c r="B1149" s="32" t="str">
        <f t="shared" si="35"/>
        <v>N/A</v>
      </c>
      <c r="C1149" s="32" t="str">
        <f>IF(Buildings!C1150="","N/A",Buildings!C1150)</f>
        <v>N/A</v>
      </c>
      <c r="D1149" s="32" t="str">
        <f>IF(Buildings!D1150="","N/A",Buildings!D1150)</f>
        <v>N/A</v>
      </c>
      <c r="E1149" s="32" t="str">
        <f>IF(Buildings!E1150="","N/A",Buildings!E1150)</f>
        <v>N/A</v>
      </c>
      <c r="F1149" s="32" t="str">
        <f>IF(Buildings!F1150="","N/A",Buildings!F1150)</f>
        <v>N/A</v>
      </c>
      <c r="G1149" s="32" t="str">
        <f>IF(Buildings!G1150="","N/A",Buildings!G1150)</f>
        <v>N/A</v>
      </c>
      <c r="H1149" s="32" t="str">
        <f t="shared" si="34"/>
        <v>N/A</v>
      </c>
      <c r="I1149" s="32" t="str">
        <f>IF(Buildings!H1150="","N/A",Buildings!H1150)</f>
        <v>N/A</v>
      </c>
      <c r="J1149" s="32" t="str">
        <f>IF(Buildings!I1150="","N/A",Buildings!I1150)</f>
        <v>N/A</v>
      </c>
      <c r="K1149" s="362" t="str">
        <f>IF(AND(Buildings!B1150="",Buildings!C1150&lt;&gt;""),0,IF(Buildings!B1150="","N/A",IF(ISNUMBER(Buildings!B1150),Buildings!B1150,0)))</f>
        <v>N/A</v>
      </c>
    </row>
    <row r="1150" spans="2:11">
      <c r="B1150" s="32" t="str">
        <f t="shared" si="35"/>
        <v>N/A</v>
      </c>
      <c r="C1150" s="32" t="str">
        <f>IF(Buildings!C1151="","N/A",Buildings!C1151)</f>
        <v>N/A</v>
      </c>
      <c r="D1150" s="32" t="str">
        <f>IF(Buildings!D1151="","N/A",Buildings!D1151)</f>
        <v>N/A</v>
      </c>
      <c r="E1150" s="32" t="str">
        <f>IF(Buildings!E1151="","N/A",Buildings!E1151)</f>
        <v>N/A</v>
      </c>
      <c r="F1150" s="32" t="str">
        <f>IF(Buildings!F1151="","N/A",Buildings!F1151)</f>
        <v>N/A</v>
      </c>
      <c r="G1150" s="32" t="str">
        <f>IF(Buildings!G1151="","N/A",Buildings!G1151)</f>
        <v>N/A</v>
      </c>
      <c r="H1150" s="32" t="str">
        <f t="shared" si="34"/>
        <v>N/A</v>
      </c>
      <c r="I1150" s="32" t="str">
        <f>IF(Buildings!H1151="","N/A",Buildings!H1151)</f>
        <v>N/A</v>
      </c>
      <c r="J1150" s="32" t="str">
        <f>IF(Buildings!I1151="","N/A",Buildings!I1151)</f>
        <v>N/A</v>
      </c>
      <c r="K1150" s="362" t="str">
        <f>IF(AND(Buildings!B1151="",Buildings!C1151&lt;&gt;""),0,IF(Buildings!B1151="","N/A",IF(ISNUMBER(Buildings!B1151),Buildings!B1151,0)))</f>
        <v>N/A</v>
      </c>
    </row>
    <row r="1151" spans="2:11">
      <c r="B1151" s="32" t="str">
        <f t="shared" si="35"/>
        <v>N/A</v>
      </c>
      <c r="C1151" s="32" t="str">
        <f>IF(Buildings!C1152="","N/A",Buildings!C1152)</f>
        <v>N/A</v>
      </c>
      <c r="D1151" s="32" t="str">
        <f>IF(Buildings!D1152="","N/A",Buildings!D1152)</f>
        <v>N/A</v>
      </c>
      <c r="E1151" s="32" t="str">
        <f>IF(Buildings!E1152="","N/A",Buildings!E1152)</f>
        <v>N/A</v>
      </c>
      <c r="F1151" s="32" t="str">
        <f>IF(Buildings!F1152="","N/A",Buildings!F1152)</f>
        <v>N/A</v>
      </c>
      <c r="G1151" s="32" t="str">
        <f>IF(Buildings!G1152="","N/A",Buildings!G1152)</f>
        <v>N/A</v>
      </c>
      <c r="H1151" s="32" t="str">
        <f t="shared" si="34"/>
        <v>N/A</v>
      </c>
      <c r="I1151" s="32" t="str">
        <f>IF(Buildings!H1152="","N/A",Buildings!H1152)</f>
        <v>N/A</v>
      </c>
      <c r="J1151" s="32" t="str">
        <f>IF(Buildings!I1152="","N/A",Buildings!I1152)</f>
        <v>N/A</v>
      </c>
      <c r="K1151" s="362" t="str">
        <f>IF(AND(Buildings!B1152="",Buildings!C1152&lt;&gt;""),0,IF(Buildings!B1152="","N/A",IF(ISNUMBER(Buildings!B1152),Buildings!B1152,0)))</f>
        <v>N/A</v>
      </c>
    </row>
    <row r="1152" spans="2:11">
      <c r="B1152" s="32" t="str">
        <f t="shared" si="35"/>
        <v>N/A</v>
      </c>
      <c r="C1152" s="32" t="str">
        <f>IF(Buildings!C1153="","N/A",Buildings!C1153)</f>
        <v>N/A</v>
      </c>
      <c r="D1152" s="32" t="str">
        <f>IF(Buildings!D1153="","N/A",Buildings!D1153)</f>
        <v>N/A</v>
      </c>
      <c r="E1152" s="32" t="str">
        <f>IF(Buildings!E1153="","N/A",Buildings!E1153)</f>
        <v>N/A</v>
      </c>
      <c r="F1152" s="32" t="str">
        <f>IF(Buildings!F1153="","N/A",Buildings!F1153)</f>
        <v>N/A</v>
      </c>
      <c r="G1152" s="32" t="str">
        <f>IF(Buildings!G1153="","N/A",Buildings!G1153)</f>
        <v>N/A</v>
      </c>
      <c r="H1152" s="32" t="str">
        <f t="shared" si="34"/>
        <v>N/A</v>
      </c>
      <c r="I1152" s="32" t="str">
        <f>IF(Buildings!H1153="","N/A",Buildings!H1153)</f>
        <v>N/A</v>
      </c>
      <c r="J1152" s="32" t="str">
        <f>IF(Buildings!I1153="","N/A",Buildings!I1153)</f>
        <v>N/A</v>
      </c>
      <c r="K1152" s="362" t="str">
        <f>IF(AND(Buildings!B1153="",Buildings!C1153&lt;&gt;""),0,IF(Buildings!B1153="","N/A",IF(ISNUMBER(Buildings!B1153),Buildings!B1153,0)))</f>
        <v>N/A</v>
      </c>
    </row>
    <row r="1153" spans="2:11">
      <c r="B1153" s="32" t="str">
        <f t="shared" si="35"/>
        <v>N/A</v>
      </c>
      <c r="C1153" s="32" t="str">
        <f>IF(Buildings!C1154="","N/A",Buildings!C1154)</f>
        <v>N/A</v>
      </c>
      <c r="D1153" s="32" t="str">
        <f>IF(Buildings!D1154="","N/A",Buildings!D1154)</f>
        <v>N/A</v>
      </c>
      <c r="E1153" s="32" t="str">
        <f>IF(Buildings!E1154="","N/A",Buildings!E1154)</f>
        <v>N/A</v>
      </c>
      <c r="F1153" s="32" t="str">
        <f>IF(Buildings!F1154="","N/A",Buildings!F1154)</f>
        <v>N/A</v>
      </c>
      <c r="G1153" s="32" t="str">
        <f>IF(Buildings!G1154="","N/A",Buildings!G1154)</f>
        <v>N/A</v>
      </c>
      <c r="H1153" s="32" t="str">
        <f t="shared" si="34"/>
        <v>N/A</v>
      </c>
      <c r="I1153" s="32" t="str">
        <f>IF(Buildings!H1154="","N/A",Buildings!H1154)</f>
        <v>N/A</v>
      </c>
      <c r="J1153" s="32" t="str">
        <f>IF(Buildings!I1154="","N/A",Buildings!I1154)</f>
        <v>N/A</v>
      </c>
      <c r="K1153" s="362" t="str">
        <f>IF(AND(Buildings!B1154="",Buildings!C1154&lt;&gt;""),0,IF(Buildings!B1154="","N/A",IF(ISNUMBER(Buildings!B1154),Buildings!B1154,0)))</f>
        <v>N/A</v>
      </c>
    </row>
    <row r="1154" spans="2:11">
      <c r="B1154" s="32" t="str">
        <f t="shared" si="35"/>
        <v>N/A</v>
      </c>
      <c r="C1154" s="32" t="str">
        <f>IF(Buildings!C1155="","N/A",Buildings!C1155)</f>
        <v>N/A</v>
      </c>
      <c r="D1154" s="32" t="str">
        <f>IF(Buildings!D1155="","N/A",Buildings!D1155)</f>
        <v>N/A</v>
      </c>
      <c r="E1154" s="32" t="str">
        <f>IF(Buildings!E1155="","N/A",Buildings!E1155)</f>
        <v>N/A</v>
      </c>
      <c r="F1154" s="32" t="str">
        <f>IF(Buildings!F1155="","N/A",Buildings!F1155)</f>
        <v>N/A</v>
      </c>
      <c r="G1154" s="32" t="str">
        <f>IF(Buildings!G1155="","N/A",Buildings!G1155)</f>
        <v>N/A</v>
      </c>
      <c r="H1154" s="32" t="str">
        <f t="shared" ref="H1154:H1217" si="36">IF(B1154="N/A","N/A",UPPER(TRIM(ProbuildName)))</f>
        <v>N/A</v>
      </c>
      <c r="I1154" s="32" t="str">
        <f>IF(Buildings!H1155="","N/A",Buildings!H1155)</f>
        <v>N/A</v>
      </c>
      <c r="J1154" s="32" t="str">
        <f>IF(Buildings!I1155="","N/A",Buildings!I1155)</f>
        <v>N/A</v>
      </c>
      <c r="K1154" s="362" t="str">
        <f>IF(AND(Buildings!B1155="",Buildings!C1155&lt;&gt;""),0,IF(Buildings!B1155="","N/A",IF(ISNUMBER(Buildings!B1155),Buildings!B1155,0)))</f>
        <v>N/A</v>
      </c>
    </row>
    <row r="1155" spans="2:11">
      <c r="B1155" s="32" t="str">
        <f t="shared" ref="B1155:B1218" si="37">IF(K1155="N/A","N/A","")</f>
        <v>N/A</v>
      </c>
      <c r="C1155" s="32" t="str">
        <f>IF(Buildings!C1156="","N/A",Buildings!C1156)</f>
        <v>N/A</v>
      </c>
      <c r="D1155" s="32" t="str">
        <f>IF(Buildings!D1156="","N/A",Buildings!D1156)</f>
        <v>N/A</v>
      </c>
      <c r="E1155" s="32" t="str">
        <f>IF(Buildings!E1156="","N/A",Buildings!E1156)</f>
        <v>N/A</v>
      </c>
      <c r="F1155" s="32" t="str">
        <f>IF(Buildings!F1156="","N/A",Buildings!F1156)</f>
        <v>N/A</v>
      </c>
      <c r="G1155" s="32" t="str">
        <f>IF(Buildings!G1156="","N/A",Buildings!G1156)</f>
        <v>N/A</v>
      </c>
      <c r="H1155" s="32" t="str">
        <f t="shared" si="36"/>
        <v>N/A</v>
      </c>
      <c r="I1155" s="32" t="str">
        <f>IF(Buildings!H1156="","N/A",Buildings!H1156)</f>
        <v>N/A</v>
      </c>
      <c r="J1155" s="32" t="str">
        <f>IF(Buildings!I1156="","N/A",Buildings!I1156)</f>
        <v>N/A</v>
      </c>
      <c r="K1155" s="362" t="str">
        <f>IF(AND(Buildings!B1156="",Buildings!C1156&lt;&gt;""),0,IF(Buildings!B1156="","N/A",IF(ISNUMBER(Buildings!B1156),Buildings!B1156,0)))</f>
        <v>N/A</v>
      </c>
    </row>
    <row r="1156" spans="2:11">
      <c r="B1156" s="32" t="str">
        <f t="shared" si="37"/>
        <v>N/A</v>
      </c>
      <c r="C1156" s="32" t="str">
        <f>IF(Buildings!C1157="","N/A",Buildings!C1157)</f>
        <v>N/A</v>
      </c>
      <c r="D1156" s="32" t="str">
        <f>IF(Buildings!D1157="","N/A",Buildings!D1157)</f>
        <v>N/A</v>
      </c>
      <c r="E1156" s="32" t="str">
        <f>IF(Buildings!E1157="","N/A",Buildings!E1157)</f>
        <v>N/A</v>
      </c>
      <c r="F1156" s="32" t="str">
        <f>IF(Buildings!F1157="","N/A",Buildings!F1157)</f>
        <v>N/A</v>
      </c>
      <c r="G1156" s="32" t="str">
        <f>IF(Buildings!G1157="","N/A",Buildings!G1157)</f>
        <v>N/A</v>
      </c>
      <c r="H1156" s="32" t="str">
        <f t="shared" si="36"/>
        <v>N/A</v>
      </c>
      <c r="I1156" s="32" t="str">
        <f>IF(Buildings!H1157="","N/A",Buildings!H1157)</f>
        <v>N/A</v>
      </c>
      <c r="J1156" s="32" t="str">
        <f>IF(Buildings!I1157="","N/A",Buildings!I1157)</f>
        <v>N/A</v>
      </c>
      <c r="K1156" s="362" t="str">
        <f>IF(AND(Buildings!B1157="",Buildings!C1157&lt;&gt;""),0,IF(Buildings!B1157="","N/A",IF(ISNUMBER(Buildings!B1157),Buildings!B1157,0)))</f>
        <v>N/A</v>
      </c>
    </row>
    <row r="1157" spans="2:11">
      <c r="B1157" s="32" t="str">
        <f t="shared" si="37"/>
        <v>N/A</v>
      </c>
      <c r="C1157" s="32" t="str">
        <f>IF(Buildings!C1158="","N/A",Buildings!C1158)</f>
        <v>N/A</v>
      </c>
      <c r="D1157" s="32" t="str">
        <f>IF(Buildings!D1158="","N/A",Buildings!D1158)</f>
        <v>N/A</v>
      </c>
      <c r="E1157" s="32" t="str">
        <f>IF(Buildings!E1158="","N/A",Buildings!E1158)</f>
        <v>N/A</v>
      </c>
      <c r="F1157" s="32" t="str">
        <f>IF(Buildings!F1158="","N/A",Buildings!F1158)</f>
        <v>N/A</v>
      </c>
      <c r="G1157" s="32" t="str">
        <f>IF(Buildings!G1158="","N/A",Buildings!G1158)</f>
        <v>N/A</v>
      </c>
      <c r="H1157" s="32" t="str">
        <f t="shared" si="36"/>
        <v>N/A</v>
      </c>
      <c r="I1157" s="32" t="str">
        <f>IF(Buildings!H1158="","N/A",Buildings!H1158)</f>
        <v>N/A</v>
      </c>
      <c r="J1157" s="32" t="str">
        <f>IF(Buildings!I1158="","N/A",Buildings!I1158)</f>
        <v>N/A</v>
      </c>
      <c r="K1157" s="362" t="str">
        <f>IF(AND(Buildings!B1158="",Buildings!C1158&lt;&gt;""),0,IF(Buildings!B1158="","N/A",IF(ISNUMBER(Buildings!B1158),Buildings!B1158,0)))</f>
        <v>N/A</v>
      </c>
    </row>
    <row r="1158" spans="2:11">
      <c r="B1158" s="32" t="str">
        <f t="shared" si="37"/>
        <v>N/A</v>
      </c>
      <c r="C1158" s="32" t="str">
        <f>IF(Buildings!C1159="","N/A",Buildings!C1159)</f>
        <v>N/A</v>
      </c>
      <c r="D1158" s="32" t="str">
        <f>IF(Buildings!D1159="","N/A",Buildings!D1159)</f>
        <v>N/A</v>
      </c>
      <c r="E1158" s="32" t="str">
        <f>IF(Buildings!E1159="","N/A",Buildings!E1159)</f>
        <v>N/A</v>
      </c>
      <c r="F1158" s="32" t="str">
        <f>IF(Buildings!F1159="","N/A",Buildings!F1159)</f>
        <v>N/A</v>
      </c>
      <c r="G1158" s="32" t="str">
        <f>IF(Buildings!G1159="","N/A",Buildings!G1159)</f>
        <v>N/A</v>
      </c>
      <c r="H1158" s="32" t="str">
        <f t="shared" si="36"/>
        <v>N/A</v>
      </c>
      <c r="I1158" s="32" t="str">
        <f>IF(Buildings!H1159="","N/A",Buildings!H1159)</f>
        <v>N/A</v>
      </c>
      <c r="J1158" s="32" t="str">
        <f>IF(Buildings!I1159="","N/A",Buildings!I1159)</f>
        <v>N/A</v>
      </c>
      <c r="K1158" s="362" t="str">
        <f>IF(AND(Buildings!B1159="",Buildings!C1159&lt;&gt;""),0,IF(Buildings!B1159="","N/A",IF(ISNUMBER(Buildings!B1159),Buildings!B1159,0)))</f>
        <v>N/A</v>
      </c>
    </row>
    <row r="1159" spans="2:11">
      <c r="B1159" s="32" t="str">
        <f t="shared" si="37"/>
        <v>N/A</v>
      </c>
      <c r="C1159" s="32" t="str">
        <f>IF(Buildings!C1160="","N/A",Buildings!C1160)</f>
        <v>N/A</v>
      </c>
      <c r="D1159" s="32" t="str">
        <f>IF(Buildings!D1160="","N/A",Buildings!D1160)</f>
        <v>N/A</v>
      </c>
      <c r="E1159" s="32" t="str">
        <f>IF(Buildings!E1160="","N/A",Buildings!E1160)</f>
        <v>N/A</v>
      </c>
      <c r="F1159" s="32" t="str">
        <f>IF(Buildings!F1160="","N/A",Buildings!F1160)</f>
        <v>N/A</v>
      </c>
      <c r="G1159" s="32" t="str">
        <f>IF(Buildings!G1160="","N/A",Buildings!G1160)</f>
        <v>N/A</v>
      </c>
      <c r="H1159" s="32" t="str">
        <f t="shared" si="36"/>
        <v>N/A</v>
      </c>
      <c r="I1159" s="32" t="str">
        <f>IF(Buildings!H1160="","N/A",Buildings!H1160)</f>
        <v>N/A</v>
      </c>
      <c r="J1159" s="32" t="str">
        <f>IF(Buildings!I1160="","N/A",Buildings!I1160)</f>
        <v>N/A</v>
      </c>
      <c r="K1159" s="362" t="str">
        <f>IF(AND(Buildings!B1160="",Buildings!C1160&lt;&gt;""),0,IF(Buildings!B1160="","N/A",IF(ISNUMBER(Buildings!B1160),Buildings!B1160,0)))</f>
        <v>N/A</v>
      </c>
    </row>
    <row r="1160" spans="2:11">
      <c r="B1160" s="32" t="str">
        <f t="shared" si="37"/>
        <v>N/A</v>
      </c>
      <c r="C1160" s="32" t="str">
        <f>IF(Buildings!C1161="","N/A",Buildings!C1161)</f>
        <v>N/A</v>
      </c>
      <c r="D1160" s="32" t="str">
        <f>IF(Buildings!D1161="","N/A",Buildings!D1161)</f>
        <v>N/A</v>
      </c>
      <c r="E1160" s="32" t="str">
        <f>IF(Buildings!E1161="","N/A",Buildings!E1161)</f>
        <v>N/A</v>
      </c>
      <c r="F1160" s="32" t="str">
        <f>IF(Buildings!F1161="","N/A",Buildings!F1161)</f>
        <v>N/A</v>
      </c>
      <c r="G1160" s="32" t="str">
        <f>IF(Buildings!G1161="","N/A",Buildings!G1161)</f>
        <v>N/A</v>
      </c>
      <c r="H1160" s="32" t="str">
        <f t="shared" si="36"/>
        <v>N/A</v>
      </c>
      <c r="I1160" s="32" t="str">
        <f>IF(Buildings!H1161="","N/A",Buildings!H1161)</f>
        <v>N/A</v>
      </c>
      <c r="J1160" s="32" t="str">
        <f>IF(Buildings!I1161="","N/A",Buildings!I1161)</f>
        <v>N/A</v>
      </c>
      <c r="K1160" s="362" t="str">
        <f>IF(AND(Buildings!B1161="",Buildings!C1161&lt;&gt;""),0,IF(Buildings!B1161="","N/A",IF(ISNUMBER(Buildings!B1161),Buildings!B1161,0)))</f>
        <v>N/A</v>
      </c>
    </row>
    <row r="1161" spans="2:11">
      <c r="B1161" s="32" t="str">
        <f t="shared" si="37"/>
        <v>N/A</v>
      </c>
      <c r="C1161" s="32" t="str">
        <f>IF(Buildings!C1162="","N/A",Buildings!C1162)</f>
        <v>N/A</v>
      </c>
      <c r="D1161" s="32" t="str">
        <f>IF(Buildings!D1162="","N/A",Buildings!D1162)</f>
        <v>N/A</v>
      </c>
      <c r="E1161" s="32" t="str">
        <f>IF(Buildings!E1162="","N/A",Buildings!E1162)</f>
        <v>N/A</v>
      </c>
      <c r="F1161" s="32" t="str">
        <f>IF(Buildings!F1162="","N/A",Buildings!F1162)</f>
        <v>N/A</v>
      </c>
      <c r="G1161" s="32" t="str">
        <f>IF(Buildings!G1162="","N/A",Buildings!G1162)</f>
        <v>N/A</v>
      </c>
      <c r="H1161" s="32" t="str">
        <f t="shared" si="36"/>
        <v>N/A</v>
      </c>
      <c r="I1161" s="32" t="str">
        <f>IF(Buildings!H1162="","N/A",Buildings!H1162)</f>
        <v>N/A</v>
      </c>
      <c r="J1161" s="32" t="str">
        <f>IF(Buildings!I1162="","N/A",Buildings!I1162)</f>
        <v>N/A</v>
      </c>
      <c r="K1161" s="362" t="str">
        <f>IF(AND(Buildings!B1162="",Buildings!C1162&lt;&gt;""),0,IF(Buildings!B1162="","N/A",IF(ISNUMBER(Buildings!B1162),Buildings!B1162,0)))</f>
        <v>N/A</v>
      </c>
    </row>
    <row r="1162" spans="2:11">
      <c r="B1162" s="32" t="str">
        <f t="shared" si="37"/>
        <v>N/A</v>
      </c>
      <c r="C1162" s="32" t="str">
        <f>IF(Buildings!C1163="","N/A",Buildings!C1163)</f>
        <v>N/A</v>
      </c>
      <c r="D1162" s="32" t="str">
        <f>IF(Buildings!D1163="","N/A",Buildings!D1163)</f>
        <v>N/A</v>
      </c>
      <c r="E1162" s="32" t="str">
        <f>IF(Buildings!E1163="","N/A",Buildings!E1163)</f>
        <v>N/A</v>
      </c>
      <c r="F1162" s="32" t="str">
        <f>IF(Buildings!F1163="","N/A",Buildings!F1163)</f>
        <v>N/A</v>
      </c>
      <c r="G1162" s="32" t="str">
        <f>IF(Buildings!G1163="","N/A",Buildings!G1163)</f>
        <v>N/A</v>
      </c>
      <c r="H1162" s="32" t="str">
        <f t="shared" si="36"/>
        <v>N/A</v>
      </c>
      <c r="I1162" s="32" t="str">
        <f>IF(Buildings!H1163="","N/A",Buildings!H1163)</f>
        <v>N/A</v>
      </c>
      <c r="J1162" s="32" t="str">
        <f>IF(Buildings!I1163="","N/A",Buildings!I1163)</f>
        <v>N/A</v>
      </c>
      <c r="K1162" s="362" t="str">
        <f>IF(AND(Buildings!B1163="",Buildings!C1163&lt;&gt;""),0,IF(Buildings!B1163="","N/A",IF(ISNUMBER(Buildings!B1163),Buildings!B1163,0)))</f>
        <v>N/A</v>
      </c>
    </row>
    <row r="1163" spans="2:11">
      <c r="B1163" s="32" t="str">
        <f t="shared" si="37"/>
        <v>N/A</v>
      </c>
      <c r="C1163" s="32" t="str">
        <f>IF(Buildings!C1164="","N/A",Buildings!C1164)</f>
        <v>N/A</v>
      </c>
      <c r="D1163" s="32" t="str">
        <f>IF(Buildings!D1164="","N/A",Buildings!D1164)</f>
        <v>N/A</v>
      </c>
      <c r="E1163" s="32" t="str">
        <f>IF(Buildings!E1164="","N/A",Buildings!E1164)</f>
        <v>N/A</v>
      </c>
      <c r="F1163" s="32" t="str">
        <f>IF(Buildings!F1164="","N/A",Buildings!F1164)</f>
        <v>N/A</v>
      </c>
      <c r="G1163" s="32" t="str">
        <f>IF(Buildings!G1164="","N/A",Buildings!G1164)</f>
        <v>N/A</v>
      </c>
      <c r="H1163" s="32" t="str">
        <f t="shared" si="36"/>
        <v>N/A</v>
      </c>
      <c r="I1163" s="32" t="str">
        <f>IF(Buildings!H1164="","N/A",Buildings!H1164)</f>
        <v>N/A</v>
      </c>
      <c r="J1163" s="32" t="str">
        <f>IF(Buildings!I1164="","N/A",Buildings!I1164)</f>
        <v>N/A</v>
      </c>
      <c r="K1163" s="362" t="str">
        <f>IF(AND(Buildings!B1164="",Buildings!C1164&lt;&gt;""),0,IF(Buildings!B1164="","N/A",IF(ISNUMBER(Buildings!B1164),Buildings!B1164,0)))</f>
        <v>N/A</v>
      </c>
    </row>
    <row r="1164" spans="2:11">
      <c r="B1164" s="32" t="str">
        <f t="shared" si="37"/>
        <v>N/A</v>
      </c>
      <c r="C1164" s="32" t="str">
        <f>IF(Buildings!C1165="","N/A",Buildings!C1165)</f>
        <v>N/A</v>
      </c>
      <c r="D1164" s="32" t="str">
        <f>IF(Buildings!D1165="","N/A",Buildings!D1165)</f>
        <v>N/A</v>
      </c>
      <c r="E1164" s="32" t="str">
        <f>IF(Buildings!E1165="","N/A",Buildings!E1165)</f>
        <v>N/A</v>
      </c>
      <c r="F1164" s="32" t="str">
        <f>IF(Buildings!F1165="","N/A",Buildings!F1165)</f>
        <v>N/A</v>
      </c>
      <c r="G1164" s="32" t="str">
        <f>IF(Buildings!G1165="","N/A",Buildings!G1165)</f>
        <v>N/A</v>
      </c>
      <c r="H1164" s="32" t="str">
        <f t="shared" si="36"/>
        <v>N/A</v>
      </c>
      <c r="I1164" s="32" t="str">
        <f>IF(Buildings!H1165="","N/A",Buildings!H1165)</f>
        <v>N/A</v>
      </c>
      <c r="J1164" s="32" t="str">
        <f>IF(Buildings!I1165="","N/A",Buildings!I1165)</f>
        <v>N/A</v>
      </c>
      <c r="K1164" s="362" t="str">
        <f>IF(AND(Buildings!B1165="",Buildings!C1165&lt;&gt;""),0,IF(Buildings!B1165="","N/A",IF(ISNUMBER(Buildings!B1165),Buildings!B1165,0)))</f>
        <v>N/A</v>
      </c>
    </row>
    <row r="1165" spans="2:11">
      <c r="B1165" s="32" t="str">
        <f t="shared" si="37"/>
        <v>N/A</v>
      </c>
      <c r="C1165" s="32" t="str">
        <f>IF(Buildings!C1166="","N/A",Buildings!C1166)</f>
        <v>N/A</v>
      </c>
      <c r="D1165" s="32" t="str">
        <f>IF(Buildings!D1166="","N/A",Buildings!D1166)</f>
        <v>N/A</v>
      </c>
      <c r="E1165" s="32" t="str">
        <f>IF(Buildings!E1166="","N/A",Buildings!E1166)</f>
        <v>N/A</v>
      </c>
      <c r="F1165" s="32" t="str">
        <f>IF(Buildings!F1166="","N/A",Buildings!F1166)</f>
        <v>N/A</v>
      </c>
      <c r="G1165" s="32" t="str">
        <f>IF(Buildings!G1166="","N/A",Buildings!G1166)</f>
        <v>N/A</v>
      </c>
      <c r="H1165" s="32" t="str">
        <f t="shared" si="36"/>
        <v>N/A</v>
      </c>
      <c r="I1165" s="32" t="str">
        <f>IF(Buildings!H1166="","N/A",Buildings!H1166)</f>
        <v>N/A</v>
      </c>
      <c r="J1165" s="32" t="str">
        <f>IF(Buildings!I1166="","N/A",Buildings!I1166)</f>
        <v>N/A</v>
      </c>
      <c r="K1165" s="362" t="str">
        <f>IF(AND(Buildings!B1166="",Buildings!C1166&lt;&gt;""),0,IF(Buildings!B1166="","N/A",IF(ISNUMBER(Buildings!B1166),Buildings!B1166,0)))</f>
        <v>N/A</v>
      </c>
    </row>
    <row r="1166" spans="2:11">
      <c r="B1166" s="32" t="str">
        <f t="shared" si="37"/>
        <v>N/A</v>
      </c>
      <c r="C1166" s="32" t="str">
        <f>IF(Buildings!C1167="","N/A",Buildings!C1167)</f>
        <v>N/A</v>
      </c>
      <c r="D1166" s="32" t="str">
        <f>IF(Buildings!D1167="","N/A",Buildings!D1167)</f>
        <v>N/A</v>
      </c>
      <c r="E1166" s="32" t="str">
        <f>IF(Buildings!E1167="","N/A",Buildings!E1167)</f>
        <v>N/A</v>
      </c>
      <c r="F1166" s="32" t="str">
        <f>IF(Buildings!F1167="","N/A",Buildings!F1167)</f>
        <v>N/A</v>
      </c>
      <c r="G1166" s="32" t="str">
        <f>IF(Buildings!G1167="","N/A",Buildings!G1167)</f>
        <v>N/A</v>
      </c>
      <c r="H1166" s="32" t="str">
        <f t="shared" si="36"/>
        <v>N/A</v>
      </c>
      <c r="I1166" s="32" t="str">
        <f>IF(Buildings!H1167="","N/A",Buildings!H1167)</f>
        <v>N/A</v>
      </c>
      <c r="J1166" s="32" t="str">
        <f>IF(Buildings!I1167="","N/A",Buildings!I1167)</f>
        <v>N/A</v>
      </c>
      <c r="K1166" s="362" t="str">
        <f>IF(AND(Buildings!B1167="",Buildings!C1167&lt;&gt;""),0,IF(Buildings!B1167="","N/A",IF(ISNUMBER(Buildings!B1167),Buildings!B1167,0)))</f>
        <v>N/A</v>
      </c>
    </row>
    <row r="1167" spans="2:11">
      <c r="B1167" s="32" t="str">
        <f t="shared" si="37"/>
        <v>N/A</v>
      </c>
      <c r="C1167" s="32" t="str">
        <f>IF(Buildings!C1168="","N/A",Buildings!C1168)</f>
        <v>N/A</v>
      </c>
      <c r="D1167" s="32" t="str">
        <f>IF(Buildings!D1168="","N/A",Buildings!D1168)</f>
        <v>N/A</v>
      </c>
      <c r="E1167" s="32" t="str">
        <f>IF(Buildings!E1168="","N/A",Buildings!E1168)</f>
        <v>N/A</v>
      </c>
      <c r="F1167" s="32" t="str">
        <f>IF(Buildings!F1168="","N/A",Buildings!F1168)</f>
        <v>N/A</v>
      </c>
      <c r="G1167" s="32" t="str">
        <f>IF(Buildings!G1168="","N/A",Buildings!G1168)</f>
        <v>N/A</v>
      </c>
      <c r="H1167" s="32" t="str">
        <f t="shared" si="36"/>
        <v>N/A</v>
      </c>
      <c r="I1167" s="32" t="str">
        <f>IF(Buildings!H1168="","N/A",Buildings!H1168)</f>
        <v>N/A</v>
      </c>
      <c r="J1167" s="32" t="str">
        <f>IF(Buildings!I1168="","N/A",Buildings!I1168)</f>
        <v>N/A</v>
      </c>
      <c r="K1167" s="362" t="str">
        <f>IF(AND(Buildings!B1168="",Buildings!C1168&lt;&gt;""),0,IF(Buildings!B1168="","N/A",IF(ISNUMBER(Buildings!B1168),Buildings!B1168,0)))</f>
        <v>N/A</v>
      </c>
    </row>
    <row r="1168" spans="2:11">
      <c r="B1168" s="32" t="str">
        <f t="shared" si="37"/>
        <v>N/A</v>
      </c>
      <c r="C1168" s="32" t="str">
        <f>IF(Buildings!C1169="","N/A",Buildings!C1169)</f>
        <v>N/A</v>
      </c>
      <c r="D1168" s="32" t="str">
        <f>IF(Buildings!D1169="","N/A",Buildings!D1169)</f>
        <v>N/A</v>
      </c>
      <c r="E1168" s="32" t="str">
        <f>IF(Buildings!E1169="","N/A",Buildings!E1169)</f>
        <v>N/A</v>
      </c>
      <c r="F1168" s="32" t="str">
        <f>IF(Buildings!F1169="","N/A",Buildings!F1169)</f>
        <v>N/A</v>
      </c>
      <c r="G1168" s="32" t="str">
        <f>IF(Buildings!G1169="","N/A",Buildings!G1169)</f>
        <v>N/A</v>
      </c>
      <c r="H1168" s="32" t="str">
        <f t="shared" si="36"/>
        <v>N/A</v>
      </c>
      <c r="I1168" s="32" t="str">
        <f>IF(Buildings!H1169="","N/A",Buildings!H1169)</f>
        <v>N/A</v>
      </c>
      <c r="J1168" s="32" t="str">
        <f>IF(Buildings!I1169="","N/A",Buildings!I1169)</f>
        <v>N/A</v>
      </c>
      <c r="K1168" s="362" t="str">
        <f>IF(AND(Buildings!B1169="",Buildings!C1169&lt;&gt;""),0,IF(Buildings!B1169="","N/A",IF(ISNUMBER(Buildings!B1169),Buildings!B1169,0)))</f>
        <v>N/A</v>
      </c>
    </row>
    <row r="1169" spans="2:11">
      <c r="B1169" s="32" t="str">
        <f t="shared" si="37"/>
        <v>N/A</v>
      </c>
      <c r="C1169" s="32" t="str">
        <f>IF(Buildings!C1170="","N/A",Buildings!C1170)</f>
        <v>N/A</v>
      </c>
      <c r="D1169" s="32" t="str">
        <f>IF(Buildings!D1170="","N/A",Buildings!D1170)</f>
        <v>N/A</v>
      </c>
      <c r="E1169" s="32" t="str">
        <f>IF(Buildings!E1170="","N/A",Buildings!E1170)</f>
        <v>N/A</v>
      </c>
      <c r="F1169" s="32" t="str">
        <f>IF(Buildings!F1170="","N/A",Buildings!F1170)</f>
        <v>N/A</v>
      </c>
      <c r="G1169" s="32" t="str">
        <f>IF(Buildings!G1170="","N/A",Buildings!G1170)</f>
        <v>N/A</v>
      </c>
      <c r="H1169" s="32" t="str">
        <f t="shared" si="36"/>
        <v>N/A</v>
      </c>
      <c r="I1169" s="32" t="str">
        <f>IF(Buildings!H1170="","N/A",Buildings!H1170)</f>
        <v>N/A</v>
      </c>
      <c r="J1169" s="32" t="str">
        <f>IF(Buildings!I1170="","N/A",Buildings!I1170)</f>
        <v>N/A</v>
      </c>
      <c r="K1169" s="362" t="str">
        <f>IF(AND(Buildings!B1170="",Buildings!C1170&lt;&gt;""),0,IF(Buildings!B1170="","N/A",IF(ISNUMBER(Buildings!B1170),Buildings!B1170,0)))</f>
        <v>N/A</v>
      </c>
    </row>
    <row r="1170" spans="2:11">
      <c r="B1170" s="32" t="str">
        <f t="shared" si="37"/>
        <v>N/A</v>
      </c>
      <c r="C1170" s="32" t="str">
        <f>IF(Buildings!C1171="","N/A",Buildings!C1171)</f>
        <v>N/A</v>
      </c>
      <c r="D1170" s="32" t="str">
        <f>IF(Buildings!D1171="","N/A",Buildings!D1171)</f>
        <v>N/A</v>
      </c>
      <c r="E1170" s="32" t="str">
        <f>IF(Buildings!E1171="","N/A",Buildings!E1171)</f>
        <v>N/A</v>
      </c>
      <c r="F1170" s="32" t="str">
        <f>IF(Buildings!F1171="","N/A",Buildings!F1171)</f>
        <v>N/A</v>
      </c>
      <c r="G1170" s="32" t="str">
        <f>IF(Buildings!G1171="","N/A",Buildings!G1171)</f>
        <v>N/A</v>
      </c>
      <c r="H1170" s="32" t="str">
        <f t="shared" si="36"/>
        <v>N/A</v>
      </c>
      <c r="I1170" s="32" t="str">
        <f>IF(Buildings!H1171="","N/A",Buildings!H1171)</f>
        <v>N/A</v>
      </c>
      <c r="J1170" s="32" t="str">
        <f>IF(Buildings!I1171="","N/A",Buildings!I1171)</f>
        <v>N/A</v>
      </c>
      <c r="K1170" s="362" t="str">
        <f>IF(AND(Buildings!B1171="",Buildings!C1171&lt;&gt;""),0,IF(Buildings!B1171="","N/A",IF(ISNUMBER(Buildings!B1171),Buildings!B1171,0)))</f>
        <v>N/A</v>
      </c>
    </row>
    <row r="1171" spans="2:11">
      <c r="B1171" s="32" t="str">
        <f t="shared" si="37"/>
        <v>N/A</v>
      </c>
      <c r="C1171" s="32" t="str">
        <f>IF(Buildings!C1172="","N/A",Buildings!C1172)</f>
        <v>N/A</v>
      </c>
      <c r="D1171" s="32" t="str">
        <f>IF(Buildings!D1172="","N/A",Buildings!D1172)</f>
        <v>N/A</v>
      </c>
      <c r="E1171" s="32" t="str">
        <f>IF(Buildings!E1172="","N/A",Buildings!E1172)</f>
        <v>N/A</v>
      </c>
      <c r="F1171" s="32" t="str">
        <f>IF(Buildings!F1172="","N/A",Buildings!F1172)</f>
        <v>N/A</v>
      </c>
      <c r="G1171" s="32" t="str">
        <f>IF(Buildings!G1172="","N/A",Buildings!G1172)</f>
        <v>N/A</v>
      </c>
      <c r="H1171" s="32" t="str">
        <f t="shared" si="36"/>
        <v>N/A</v>
      </c>
      <c r="I1171" s="32" t="str">
        <f>IF(Buildings!H1172="","N/A",Buildings!H1172)</f>
        <v>N/A</v>
      </c>
      <c r="J1171" s="32" t="str">
        <f>IF(Buildings!I1172="","N/A",Buildings!I1172)</f>
        <v>N/A</v>
      </c>
      <c r="K1171" s="362" t="str">
        <f>IF(AND(Buildings!B1172="",Buildings!C1172&lt;&gt;""),0,IF(Buildings!B1172="","N/A",IF(ISNUMBER(Buildings!B1172),Buildings!B1172,0)))</f>
        <v>N/A</v>
      </c>
    </row>
    <row r="1172" spans="2:11">
      <c r="B1172" s="32" t="str">
        <f t="shared" si="37"/>
        <v>N/A</v>
      </c>
      <c r="C1172" s="32" t="str">
        <f>IF(Buildings!C1173="","N/A",Buildings!C1173)</f>
        <v>N/A</v>
      </c>
      <c r="D1172" s="32" t="str">
        <f>IF(Buildings!D1173="","N/A",Buildings!D1173)</f>
        <v>N/A</v>
      </c>
      <c r="E1172" s="32" t="str">
        <f>IF(Buildings!E1173="","N/A",Buildings!E1173)</f>
        <v>N/A</v>
      </c>
      <c r="F1172" s="32" t="str">
        <f>IF(Buildings!F1173="","N/A",Buildings!F1173)</f>
        <v>N/A</v>
      </c>
      <c r="G1172" s="32" t="str">
        <f>IF(Buildings!G1173="","N/A",Buildings!G1173)</f>
        <v>N/A</v>
      </c>
      <c r="H1172" s="32" t="str">
        <f t="shared" si="36"/>
        <v>N/A</v>
      </c>
      <c r="I1172" s="32" t="str">
        <f>IF(Buildings!H1173="","N/A",Buildings!H1173)</f>
        <v>N/A</v>
      </c>
      <c r="J1172" s="32" t="str">
        <f>IF(Buildings!I1173="","N/A",Buildings!I1173)</f>
        <v>N/A</v>
      </c>
      <c r="K1172" s="362" t="str">
        <f>IF(AND(Buildings!B1173="",Buildings!C1173&lt;&gt;""),0,IF(Buildings!B1173="","N/A",IF(ISNUMBER(Buildings!B1173),Buildings!B1173,0)))</f>
        <v>N/A</v>
      </c>
    </row>
    <row r="1173" spans="2:11">
      <c r="B1173" s="32" t="str">
        <f t="shared" si="37"/>
        <v>N/A</v>
      </c>
      <c r="C1173" s="32" t="str">
        <f>IF(Buildings!C1174="","N/A",Buildings!C1174)</f>
        <v>N/A</v>
      </c>
      <c r="D1173" s="32" t="str">
        <f>IF(Buildings!D1174="","N/A",Buildings!D1174)</f>
        <v>N/A</v>
      </c>
      <c r="E1173" s="32" t="str">
        <f>IF(Buildings!E1174="","N/A",Buildings!E1174)</f>
        <v>N/A</v>
      </c>
      <c r="F1173" s="32" t="str">
        <f>IF(Buildings!F1174="","N/A",Buildings!F1174)</f>
        <v>N/A</v>
      </c>
      <c r="G1173" s="32" t="str">
        <f>IF(Buildings!G1174="","N/A",Buildings!G1174)</f>
        <v>N/A</v>
      </c>
      <c r="H1173" s="32" t="str">
        <f t="shared" si="36"/>
        <v>N/A</v>
      </c>
      <c r="I1173" s="32" t="str">
        <f>IF(Buildings!H1174="","N/A",Buildings!H1174)</f>
        <v>N/A</v>
      </c>
      <c r="J1173" s="32" t="str">
        <f>IF(Buildings!I1174="","N/A",Buildings!I1174)</f>
        <v>N/A</v>
      </c>
      <c r="K1173" s="362" t="str">
        <f>IF(AND(Buildings!B1174="",Buildings!C1174&lt;&gt;""),0,IF(Buildings!B1174="","N/A",IF(ISNUMBER(Buildings!B1174),Buildings!B1174,0)))</f>
        <v>N/A</v>
      </c>
    </row>
    <row r="1174" spans="2:11">
      <c r="B1174" s="32" t="str">
        <f t="shared" si="37"/>
        <v>N/A</v>
      </c>
      <c r="C1174" s="32" t="str">
        <f>IF(Buildings!C1175="","N/A",Buildings!C1175)</f>
        <v>N/A</v>
      </c>
      <c r="D1174" s="32" t="str">
        <f>IF(Buildings!D1175="","N/A",Buildings!D1175)</f>
        <v>N/A</v>
      </c>
      <c r="E1174" s="32" t="str">
        <f>IF(Buildings!E1175="","N/A",Buildings!E1175)</f>
        <v>N/A</v>
      </c>
      <c r="F1174" s="32" t="str">
        <f>IF(Buildings!F1175="","N/A",Buildings!F1175)</f>
        <v>N/A</v>
      </c>
      <c r="G1174" s="32" t="str">
        <f>IF(Buildings!G1175="","N/A",Buildings!G1175)</f>
        <v>N/A</v>
      </c>
      <c r="H1174" s="32" t="str">
        <f t="shared" si="36"/>
        <v>N/A</v>
      </c>
      <c r="I1174" s="32" t="str">
        <f>IF(Buildings!H1175="","N/A",Buildings!H1175)</f>
        <v>N/A</v>
      </c>
      <c r="J1174" s="32" t="str">
        <f>IF(Buildings!I1175="","N/A",Buildings!I1175)</f>
        <v>N/A</v>
      </c>
      <c r="K1174" s="362" t="str">
        <f>IF(AND(Buildings!B1175="",Buildings!C1175&lt;&gt;""),0,IF(Buildings!B1175="","N/A",IF(ISNUMBER(Buildings!B1175),Buildings!B1175,0)))</f>
        <v>N/A</v>
      </c>
    </row>
    <row r="1175" spans="2:11">
      <c r="B1175" s="32" t="str">
        <f t="shared" si="37"/>
        <v>N/A</v>
      </c>
      <c r="C1175" s="32" t="str">
        <f>IF(Buildings!C1176="","N/A",Buildings!C1176)</f>
        <v>N/A</v>
      </c>
      <c r="D1175" s="32" t="str">
        <f>IF(Buildings!D1176="","N/A",Buildings!D1176)</f>
        <v>N/A</v>
      </c>
      <c r="E1175" s="32" t="str">
        <f>IF(Buildings!E1176="","N/A",Buildings!E1176)</f>
        <v>N/A</v>
      </c>
      <c r="F1175" s="32" t="str">
        <f>IF(Buildings!F1176="","N/A",Buildings!F1176)</f>
        <v>N/A</v>
      </c>
      <c r="G1175" s="32" t="str">
        <f>IF(Buildings!G1176="","N/A",Buildings!G1176)</f>
        <v>N/A</v>
      </c>
      <c r="H1175" s="32" t="str">
        <f t="shared" si="36"/>
        <v>N/A</v>
      </c>
      <c r="I1175" s="32" t="str">
        <f>IF(Buildings!H1176="","N/A",Buildings!H1176)</f>
        <v>N/A</v>
      </c>
      <c r="J1175" s="32" t="str">
        <f>IF(Buildings!I1176="","N/A",Buildings!I1176)</f>
        <v>N/A</v>
      </c>
      <c r="K1175" s="362" t="str">
        <f>IF(AND(Buildings!B1176="",Buildings!C1176&lt;&gt;""),0,IF(Buildings!B1176="","N/A",IF(ISNUMBER(Buildings!B1176),Buildings!B1176,0)))</f>
        <v>N/A</v>
      </c>
    </row>
    <row r="1176" spans="2:11">
      <c r="B1176" s="32" t="str">
        <f t="shared" si="37"/>
        <v>N/A</v>
      </c>
      <c r="C1176" s="32" t="str">
        <f>IF(Buildings!C1177="","N/A",Buildings!C1177)</f>
        <v>N/A</v>
      </c>
      <c r="D1176" s="32" t="str">
        <f>IF(Buildings!D1177="","N/A",Buildings!D1177)</f>
        <v>N/A</v>
      </c>
      <c r="E1176" s="32" t="str">
        <f>IF(Buildings!E1177="","N/A",Buildings!E1177)</f>
        <v>N/A</v>
      </c>
      <c r="F1176" s="32" t="str">
        <f>IF(Buildings!F1177="","N/A",Buildings!F1177)</f>
        <v>N/A</v>
      </c>
      <c r="G1176" s="32" t="str">
        <f>IF(Buildings!G1177="","N/A",Buildings!G1177)</f>
        <v>N/A</v>
      </c>
      <c r="H1176" s="32" t="str">
        <f t="shared" si="36"/>
        <v>N/A</v>
      </c>
      <c r="I1176" s="32" t="str">
        <f>IF(Buildings!H1177="","N/A",Buildings!H1177)</f>
        <v>N/A</v>
      </c>
      <c r="J1176" s="32" t="str">
        <f>IF(Buildings!I1177="","N/A",Buildings!I1177)</f>
        <v>N/A</v>
      </c>
      <c r="K1176" s="362" t="str">
        <f>IF(AND(Buildings!B1177="",Buildings!C1177&lt;&gt;""),0,IF(Buildings!B1177="","N/A",IF(ISNUMBER(Buildings!B1177),Buildings!B1177,0)))</f>
        <v>N/A</v>
      </c>
    </row>
    <row r="1177" spans="2:11">
      <c r="B1177" s="32" t="str">
        <f t="shared" si="37"/>
        <v>N/A</v>
      </c>
      <c r="C1177" s="32" t="str">
        <f>IF(Buildings!C1178="","N/A",Buildings!C1178)</f>
        <v>N/A</v>
      </c>
      <c r="D1177" s="32" t="str">
        <f>IF(Buildings!D1178="","N/A",Buildings!D1178)</f>
        <v>N/A</v>
      </c>
      <c r="E1177" s="32" t="str">
        <f>IF(Buildings!E1178="","N/A",Buildings!E1178)</f>
        <v>N/A</v>
      </c>
      <c r="F1177" s="32" t="str">
        <f>IF(Buildings!F1178="","N/A",Buildings!F1178)</f>
        <v>N/A</v>
      </c>
      <c r="G1177" s="32" t="str">
        <f>IF(Buildings!G1178="","N/A",Buildings!G1178)</f>
        <v>N/A</v>
      </c>
      <c r="H1177" s="32" t="str">
        <f t="shared" si="36"/>
        <v>N/A</v>
      </c>
      <c r="I1177" s="32" t="str">
        <f>IF(Buildings!H1178="","N/A",Buildings!H1178)</f>
        <v>N/A</v>
      </c>
      <c r="J1177" s="32" t="str">
        <f>IF(Buildings!I1178="","N/A",Buildings!I1178)</f>
        <v>N/A</v>
      </c>
      <c r="K1177" s="362" t="str">
        <f>IF(AND(Buildings!B1178="",Buildings!C1178&lt;&gt;""),0,IF(Buildings!B1178="","N/A",IF(ISNUMBER(Buildings!B1178),Buildings!B1178,0)))</f>
        <v>N/A</v>
      </c>
    </row>
    <row r="1178" spans="2:11">
      <c r="B1178" s="32" t="str">
        <f t="shared" si="37"/>
        <v>N/A</v>
      </c>
      <c r="C1178" s="32" t="str">
        <f>IF(Buildings!C1179="","N/A",Buildings!C1179)</f>
        <v>N/A</v>
      </c>
      <c r="D1178" s="32" t="str">
        <f>IF(Buildings!D1179="","N/A",Buildings!D1179)</f>
        <v>N/A</v>
      </c>
      <c r="E1178" s="32" t="str">
        <f>IF(Buildings!E1179="","N/A",Buildings!E1179)</f>
        <v>N/A</v>
      </c>
      <c r="F1178" s="32" t="str">
        <f>IF(Buildings!F1179="","N/A",Buildings!F1179)</f>
        <v>N/A</v>
      </c>
      <c r="G1178" s="32" t="str">
        <f>IF(Buildings!G1179="","N/A",Buildings!G1179)</f>
        <v>N/A</v>
      </c>
      <c r="H1178" s="32" t="str">
        <f t="shared" si="36"/>
        <v>N/A</v>
      </c>
      <c r="I1178" s="32" t="str">
        <f>IF(Buildings!H1179="","N/A",Buildings!H1179)</f>
        <v>N/A</v>
      </c>
      <c r="J1178" s="32" t="str">
        <f>IF(Buildings!I1179="","N/A",Buildings!I1179)</f>
        <v>N/A</v>
      </c>
      <c r="K1178" s="362" t="str">
        <f>IF(AND(Buildings!B1179="",Buildings!C1179&lt;&gt;""),0,IF(Buildings!B1179="","N/A",IF(ISNUMBER(Buildings!B1179),Buildings!B1179,0)))</f>
        <v>N/A</v>
      </c>
    </row>
    <row r="1179" spans="2:11">
      <c r="B1179" s="32" t="str">
        <f t="shared" si="37"/>
        <v>N/A</v>
      </c>
      <c r="C1179" s="32" t="str">
        <f>IF(Buildings!C1180="","N/A",Buildings!C1180)</f>
        <v>N/A</v>
      </c>
      <c r="D1179" s="32" t="str">
        <f>IF(Buildings!D1180="","N/A",Buildings!D1180)</f>
        <v>N/A</v>
      </c>
      <c r="E1179" s="32" t="str">
        <f>IF(Buildings!E1180="","N/A",Buildings!E1180)</f>
        <v>N/A</v>
      </c>
      <c r="F1179" s="32" t="str">
        <f>IF(Buildings!F1180="","N/A",Buildings!F1180)</f>
        <v>N/A</v>
      </c>
      <c r="G1179" s="32" t="str">
        <f>IF(Buildings!G1180="","N/A",Buildings!G1180)</f>
        <v>N/A</v>
      </c>
      <c r="H1179" s="32" t="str">
        <f t="shared" si="36"/>
        <v>N/A</v>
      </c>
      <c r="I1179" s="32" t="str">
        <f>IF(Buildings!H1180="","N/A",Buildings!H1180)</f>
        <v>N/A</v>
      </c>
      <c r="J1179" s="32" t="str">
        <f>IF(Buildings!I1180="","N/A",Buildings!I1180)</f>
        <v>N/A</v>
      </c>
      <c r="K1179" s="362" t="str">
        <f>IF(AND(Buildings!B1180="",Buildings!C1180&lt;&gt;""),0,IF(Buildings!B1180="","N/A",IF(ISNUMBER(Buildings!B1180),Buildings!B1180,0)))</f>
        <v>N/A</v>
      </c>
    </row>
    <row r="1180" spans="2:11">
      <c r="B1180" s="32" t="str">
        <f t="shared" si="37"/>
        <v>N/A</v>
      </c>
      <c r="C1180" s="32" t="str">
        <f>IF(Buildings!C1181="","N/A",Buildings!C1181)</f>
        <v>N/A</v>
      </c>
      <c r="D1180" s="32" t="str">
        <f>IF(Buildings!D1181="","N/A",Buildings!D1181)</f>
        <v>N/A</v>
      </c>
      <c r="E1180" s="32" t="str">
        <f>IF(Buildings!E1181="","N/A",Buildings!E1181)</f>
        <v>N/A</v>
      </c>
      <c r="F1180" s="32" t="str">
        <f>IF(Buildings!F1181="","N/A",Buildings!F1181)</f>
        <v>N/A</v>
      </c>
      <c r="G1180" s="32" t="str">
        <f>IF(Buildings!G1181="","N/A",Buildings!G1181)</f>
        <v>N/A</v>
      </c>
      <c r="H1180" s="32" t="str">
        <f t="shared" si="36"/>
        <v>N/A</v>
      </c>
      <c r="I1180" s="32" t="str">
        <f>IF(Buildings!H1181="","N/A",Buildings!H1181)</f>
        <v>N/A</v>
      </c>
      <c r="J1180" s="32" t="str">
        <f>IF(Buildings!I1181="","N/A",Buildings!I1181)</f>
        <v>N/A</v>
      </c>
      <c r="K1180" s="362" t="str">
        <f>IF(AND(Buildings!B1181="",Buildings!C1181&lt;&gt;""),0,IF(Buildings!B1181="","N/A",IF(ISNUMBER(Buildings!B1181),Buildings!B1181,0)))</f>
        <v>N/A</v>
      </c>
    </row>
    <row r="1181" spans="2:11">
      <c r="B1181" s="32" t="str">
        <f t="shared" si="37"/>
        <v>N/A</v>
      </c>
      <c r="C1181" s="32" t="str">
        <f>IF(Buildings!C1182="","N/A",Buildings!C1182)</f>
        <v>N/A</v>
      </c>
      <c r="D1181" s="32" t="str">
        <f>IF(Buildings!D1182="","N/A",Buildings!D1182)</f>
        <v>N/A</v>
      </c>
      <c r="E1181" s="32" t="str">
        <f>IF(Buildings!E1182="","N/A",Buildings!E1182)</f>
        <v>N/A</v>
      </c>
      <c r="F1181" s="32" t="str">
        <f>IF(Buildings!F1182="","N/A",Buildings!F1182)</f>
        <v>N/A</v>
      </c>
      <c r="G1181" s="32" t="str">
        <f>IF(Buildings!G1182="","N/A",Buildings!G1182)</f>
        <v>N/A</v>
      </c>
      <c r="H1181" s="32" t="str">
        <f t="shared" si="36"/>
        <v>N/A</v>
      </c>
      <c r="I1181" s="32" t="str">
        <f>IF(Buildings!H1182="","N/A",Buildings!H1182)</f>
        <v>N/A</v>
      </c>
      <c r="J1181" s="32" t="str">
        <f>IF(Buildings!I1182="","N/A",Buildings!I1182)</f>
        <v>N/A</v>
      </c>
      <c r="K1181" s="362" t="str">
        <f>IF(AND(Buildings!B1182="",Buildings!C1182&lt;&gt;""),0,IF(Buildings!B1182="","N/A",IF(ISNUMBER(Buildings!B1182),Buildings!B1182,0)))</f>
        <v>N/A</v>
      </c>
    </row>
    <row r="1182" spans="2:11">
      <c r="B1182" s="32" t="str">
        <f t="shared" si="37"/>
        <v>N/A</v>
      </c>
      <c r="C1182" s="32" t="str">
        <f>IF(Buildings!C1183="","N/A",Buildings!C1183)</f>
        <v>N/A</v>
      </c>
      <c r="D1182" s="32" t="str">
        <f>IF(Buildings!D1183="","N/A",Buildings!D1183)</f>
        <v>N/A</v>
      </c>
      <c r="E1182" s="32" t="str">
        <f>IF(Buildings!E1183="","N/A",Buildings!E1183)</f>
        <v>N/A</v>
      </c>
      <c r="F1182" s="32" t="str">
        <f>IF(Buildings!F1183="","N/A",Buildings!F1183)</f>
        <v>N/A</v>
      </c>
      <c r="G1182" s="32" t="str">
        <f>IF(Buildings!G1183="","N/A",Buildings!G1183)</f>
        <v>N/A</v>
      </c>
      <c r="H1182" s="32" t="str">
        <f t="shared" si="36"/>
        <v>N/A</v>
      </c>
      <c r="I1182" s="32" t="str">
        <f>IF(Buildings!H1183="","N/A",Buildings!H1183)</f>
        <v>N/A</v>
      </c>
      <c r="J1182" s="32" t="str">
        <f>IF(Buildings!I1183="","N/A",Buildings!I1183)</f>
        <v>N/A</v>
      </c>
      <c r="K1182" s="362" t="str">
        <f>IF(AND(Buildings!B1183="",Buildings!C1183&lt;&gt;""),0,IF(Buildings!B1183="","N/A",IF(ISNUMBER(Buildings!B1183),Buildings!B1183,0)))</f>
        <v>N/A</v>
      </c>
    </row>
    <row r="1183" spans="2:11">
      <c r="B1183" s="32" t="str">
        <f t="shared" si="37"/>
        <v>N/A</v>
      </c>
      <c r="C1183" s="32" t="str">
        <f>IF(Buildings!C1184="","N/A",Buildings!C1184)</f>
        <v>N/A</v>
      </c>
      <c r="D1183" s="32" t="str">
        <f>IF(Buildings!D1184="","N/A",Buildings!D1184)</f>
        <v>N/A</v>
      </c>
      <c r="E1183" s="32" t="str">
        <f>IF(Buildings!E1184="","N/A",Buildings!E1184)</f>
        <v>N/A</v>
      </c>
      <c r="F1183" s="32" t="str">
        <f>IF(Buildings!F1184="","N/A",Buildings!F1184)</f>
        <v>N/A</v>
      </c>
      <c r="G1183" s="32" t="str">
        <f>IF(Buildings!G1184="","N/A",Buildings!G1184)</f>
        <v>N/A</v>
      </c>
      <c r="H1183" s="32" t="str">
        <f t="shared" si="36"/>
        <v>N/A</v>
      </c>
      <c r="I1183" s="32" t="str">
        <f>IF(Buildings!H1184="","N/A",Buildings!H1184)</f>
        <v>N/A</v>
      </c>
      <c r="J1183" s="32" t="str">
        <f>IF(Buildings!I1184="","N/A",Buildings!I1184)</f>
        <v>N/A</v>
      </c>
      <c r="K1183" s="362" t="str">
        <f>IF(AND(Buildings!B1184="",Buildings!C1184&lt;&gt;""),0,IF(Buildings!B1184="","N/A",IF(ISNUMBER(Buildings!B1184),Buildings!B1184,0)))</f>
        <v>N/A</v>
      </c>
    </row>
    <row r="1184" spans="2:11">
      <c r="B1184" s="32" t="str">
        <f t="shared" si="37"/>
        <v>N/A</v>
      </c>
      <c r="C1184" s="32" t="str">
        <f>IF(Buildings!C1185="","N/A",Buildings!C1185)</f>
        <v>N/A</v>
      </c>
      <c r="D1184" s="32" t="str">
        <f>IF(Buildings!D1185="","N/A",Buildings!D1185)</f>
        <v>N/A</v>
      </c>
      <c r="E1184" s="32" t="str">
        <f>IF(Buildings!E1185="","N/A",Buildings!E1185)</f>
        <v>N/A</v>
      </c>
      <c r="F1184" s="32" t="str">
        <f>IF(Buildings!F1185="","N/A",Buildings!F1185)</f>
        <v>N/A</v>
      </c>
      <c r="G1184" s="32" t="str">
        <f>IF(Buildings!G1185="","N/A",Buildings!G1185)</f>
        <v>N/A</v>
      </c>
      <c r="H1184" s="32" t="str">
        <f t="shared" si="36"/>
        <v>N/A</v>
      </c>
      <c r="I1184" s="32" t="str">
        <f>IF(Buildings!H1185="","N/A",Buildings!H1185)</f>
        <v>N/A</v>
      </c>
      <c r="J1184" s="32" t="str">
        <f>IF(Buildings!I1185="","N/A",Buildings!I1185)</f>
        <v>N/A</v>
      </c>
      <c r="K1184" s="362" t="str">
        <f>IF(AND(Buildings!B1185="",Buildings!C1185&lt;&gt;""),0,IF(Buildings!B1185="","N/A",IF(ISNUMBER(Buildings!B1185),Buildings!B1185,0)))</f>
        <v>N/A</v>
      </c>
    </row>
    <row r="1185" spans="2:11">
      <c r="B1185" s="32" t="str">
        <f t="shared" si="37"/>
        <v>N/A</v>
      </c>
      <c r="C1185" s="32" t="str">
        <f>IF(Buildings!C1186="","N/A",Buildings!C1186)</f>
        <v>N/A</v>
      </c>
      <c r="D1185" s="32" t="str">
        <f>IF(Buildings!D1186="","N/A",Buildings!D1186)</f>
        <v>N/A</v>
      </c>
      <c r="E1185" s="32" t="str">
        <f>IF(Buildings!E1186="","N/A",Buildings!E1186)</f>
        <v>N/A</v>
      </c>
      <c r="F1185" s="32" t="str">
        <f>IF(Buildings!F1186="","N/A",Buildings!F1186)</f>
        <v>N/A</v>
      </c>
      <c r="G1185" s="32" t="str">
        <f>IF(Buildings!G1186="","N/A",Buildings!G1186)</f>
        <v>N/A</v>
      </c>
      <c r="H1185" s="32" t="str">
        <f t="shared" si="36"/>
        <v>N/A</v>
      </c>
      <c r="I1185" s="32" t="str">
        <f>IF(Buildings!H1186="","N/A",Buildings!H1186)</f>
        <v>N/A</v>
      </c>
      <c r="J1185" s="32" t="str">
        <f>IF(Buildings!I1186="","N/A",Buildings!I1186)</f>
        <v>N/A</v>
      </c>
      <c r="K1185" s="362" t="str">
        <f>IF(AND(Buildings!B1186="",Buildings!C1186&lt;&gt;""),0,IF(Buildings!B1186="","N/A",IF(ISNUMBER(Buildings!B1186),Buildings!B1186,0)))</f>
        <v>N/A</v>
      </c>
    </row>
    <row r="1186" spans="2:11">
      <c r="B1186" s="32" t="str">
        <f t="shared" si="37"/>
        <v>N/A</v>
      </c>
      <c r="C1186" s="32" t="str">
        <f>IF(Buildings!C1187="","N/A",Buildings!C1187)</f>
        <v>N/A</v>
      </c>
      <c r="D1186" s="32" t="str">
        <f>IF(Buildings!D1187="","N/A",Buildings!D1187)</f>
        <v>N/A</v>
      </c>
      <c r="E1186" s="32" t="str">
        <f>IF(Buildings!E1187="","N/A",Buildings!E1187)</f>
        <v>N/A</v>
      </c>
      <c r="F1186" s="32" t="str">
        <f>IF(Buildings!F1187="","N/A",Buildings!F1187)</f>
        <v>N/A</v>
      </c>
      <c r="G1186" s="32" t="str">
        <f>IF(Buildings!G1187="","N/A",Buildings!G1187)</f>
        <v>N/A</v>
      </c>
      <c r="H1186" s="32" t="str">
        <f t="shared" si="36"/>
        <v>N/A</v>
      </c>
      <c r="I1186" s="32" t="str">
        <f>IF(Buildings!H1187="","N/A",Buildings!H1187)</f>
        <v>N/A</v>
      </c>
      <c r="J1186" s="32" t="str">
        <f>IF(Buildings!I1187="","N/A",Buildings!I1187)</f>
        <v>N/A</v>
      </c>
      <c r="K1186" s="362" t="str">
        <f>IF(AND(Buildings!B1187="",Buildings!C1187&lt;&gt;""),0,IF(Buildings!B1187="","N/A",IF(ISNUMBER(Buildings!B1187),Buildings!B1187,0)))</f>
        <v>N/A</v>
      </c>
    </row>
    <row r="1187" spans="2:11">
      <c r="B1187" s="32" t="str">
        <f t="shared" si="37"/>
        <v>N/A</v>
      </c>
      <c r="C1187" s="32" t="str">
        <f>IF(Buildings!C1188="","N/A",Buildings!C1188)</f>
        <v>N/A</v>
      </c>
      <c r="D1187" s="32" t="str">
        <f>IF(Buildings!D1188="","N/A",Buildings!D1188)</f>
        <v>N/A</v>
      </c>
      <c r="E1187" s="32" t="str">
        <f>IF(Buildings!E1188="","N/A",Buildings!E1188)</f>
        <v>N/A</v>
      </c>
      <c r="F1187" s="32" t="str">
        <f>IF(Buildings!F1188="","N/A",Buildings!F1188)</f>
        <v>N/A</v>
      </c>
      <c r="G1187" s="32" t="str">
        <f>IF(Buildings!G1188="","N/A",Buildings!G1188)</f>
        <v>N/A</v>
      </c>
      <c r="H1187" s="32" t="str">
        <f t="shared" si="36"/>
        <v>N/A</v>
      </c>
      <c r="I1187" s="32" t="str">
        <f>IF(Buildings!H1188="","N/A",Buildings!H1188)</f>
        <v>N/A</v>
      </c>
      <c r="J1187" s="32" t="str">
        <f>IF(Buildings!I1188="","N/A",Buildings!I1188)</f>
        <v>N/A</v>
      </c>
      <c r="K1187" s="362" t="str">
        <f>IF(AND(Buildings!B1188="",Buildings!C1188&lt;&gt;""),0,IF(Buildings!B1188="","N/A",IF(ISNUMBER(Buildings!B1188),Buildings!B1188,0)))</f>
        <v>N/A</v>
      </c>
    </row>
    <row r="1188" spans="2:11">
      <c r="B1188" s="32" t="str">
        <f t="shared" si="37"/>
        <v>N/A</v>
      </c>
      <c r="C1188" s="32" t="str">
        <f>IF(Buildings!C1189="","N/A",Buildings!C1189)</f>
        <v>N/A</v>
      </c>
      <c r="D1188" s="32" t="str">
        <f>IF(Buildings!D1189="","N/A",Buildings!D1189)</f>
        <v>N/A</v>
      </c>
      <c r="E1188" s="32" t="str">
        <f>IF(Buildings!E1189="","N/A",Buildings!E1189)</f>
        <v>N/A</v>
      </c>
      <c r="F1188" s="32" t="str">
        <f>IF(Buildings!F1189="","N/A",Buildings!F1189)</f>
        <v>N/A</v>
      </c>
      <c r="G1188" s="32" t="str">
        <f>IF(Buildings!G1189="","N/A",Buildings!G1189)</f>
        <v>N/A</v>
      </c>
      <c r="H1188" s="32" t="str">
        <f t="shared" si="36"/>
        <v>N/A</v>
      </c>
      <c r="I1188" s="32" t="str">
        <f>IF(Buildings!H1189="","N/A",Buildings!H1189)</f>
        <v>N/A</v>
      </c>
      <c r="J1188" s="32" t="str">
        <f>IF(Buildings!I1189="","N/A",Buildings!I1189)</f>
        <v>N/A</v>
      </c>
      <c r="K1188" s="362" t="str">
        <f>IF(AND(Buildings!B1189="",Buildings!C1189&lt;&gt;""),0,IF(Buildings!B1189="","N/A",IF(ISNUMBER(Buildings!B1189),Buildings!B1189,0)))</f>
        <v>N/A</v>
      </c>
    </row>
    <row r="1189" spans="2:11">
      <c r="B1189" s="32" t="str">
        <f t="shared" si="37"/>
        <v>N/A</v>
      </c>
      <c r="C1189" s="32" t="str">
        <f>IF(Buildings!C1190="","N/A",Buildings!C1190)</f>
        <v>N/A</v>
      </c>
      <c r="D1189" s="32" t="str">
        <f>IF(Buildings!D1190="","N/A",Buildings!D1190)</f>
        <v>N/A</v>
      </c>
      <c r="E1189" s="32" t="str">
        <f>IF(Buildings!E1190="","N/A",Buildings!E1190)</f>
        <v>N/A</v>
      </c>
      <c r="F1189" s="32" t="str">
        <f>IF(Buildings!F1190="","N/A",Buildings!F1190)</f>
        <v>N/A</v>
      </c>
      <c r="G1189" s="32" t="str">
        <f>IF(Buildings!G1190="","N/A",Buildings!G1190)</f>
        <v>N/A</v>
      </c>
      <c r="H1189" s="32" t="str">
        <f t="shared" si="36"/>
        <v>N/A</v>
      </c>
      <c r="I1189" s="32" t="str">
        <f>IF(Buildings!H1190="","N/A",Buildings!H1190)</f>
        <v>N/A</v>
      </c>
      <c r="J1189" s="32" t="str">
        <f>IF(Buildings!I1190="","N/A",Buildings!I1190)</f>
        <v>N/A</v>
      </c>
      <c r="K1189" s="362" t="str">
        <f>IF(AND(Buildings!B1190="",Buildings!C1190&lt;&gt;""),0,IF(Buildings!B1190="","N/A",IF(ISNUMBER(Buildings!B1190),Buildings!B1190,0)))</f>
        <v>N/A</v>
      </c>
    </row>
    <row r="1190" spans="2:11">
      <c r="B1190" s="32" t="str">
        <f t="shared" si="37"/>
        <v>N/A</v>
      </c>
      <c r="C1190" s="32" t="str">
        <f>IF(Buildings!C1191="","N/A",Buildings!C1191)</f>
        <v>N/A</v>
      </c>
      <c r="D1190" s="32" t="str">
        <f>IF(Buildings!D1191="","N/A",Buildings!D1191)</f>
        <v>N/A</v>
      </c>
      <c r="E1190" s="32" t="str">
        <f>IF(Buildings!E1191="","N/A",Buildings!E1191)</f>
        <v>N/A</v>
      </c>
      <c r="F1190" s="32" t="str">
        <f>IF(Buildings!F1191="","N/A",Buildings!F1191)</f>
        <v>N/A</v>
      </c>
      <c r="G1190" s="32" t="str">
        <f>IF(Buildings!G1191="","N/A",Buildings!G1191)</f>
        <v>N/A</v>
      </c>
      <c r="H1190" s="32" t="str">
        <f t="shared" si="36"/>
        <v>N/A</v>
      </c>
      <c r="I1190" s="32" t="str">
        <f>IF(Buildings!H1191="","N/A",Buildings!H1191)</f>
        <v>N/A</v>
      </c>
      <c r="J1190" s="32" t="str">
        <f>IF(Buildings!I1191="","N/A",Buildings!I1191)</f>
        <v>N/A</v>
      </c>
      <c r="K1190" s="362" t="str">
        <f>IF(AND(Buildings!B1191="",Buildings!C1191&lt;&gt;""),0,IF(Buildings!B1191="","N/A",IF(ISNUMBER(Buildings!B1191),Buildings!B1191,0)))</f>
        <v>N/A</v>
      </c>
    </row>
    <row r="1191" spans="2:11">
      <c r="B1191" s="32" t="str">
        <f t="shared" si="37"/>
        <v>N/A</v>
      </c>
      <c r="C1191" s="32" t="str">
        <f>IF(Buildings!C1192="","N/A",Buildings!C1192)</f>
        <v>N/A</v>
      </c>
      <c r="D1191" s="32" t="str">
        <f>IF(Buildings!D1192="","N/A",Buildings!D1192)</f>
        <v>N/A</v>
      </c>
      <c r="E1191" s="32" t="str">
        <f>IF(Buildings!E1192="","N/A",Buildings!E1192)</f>
        <v>N/A</v>
      </c>
      <c r="F1191" s="32" t="str">
        <f>IF(Buildings!F1192="","N/A",Buildings!F1192)</f>
        <v>N/A</v>
      </c>
      <c r="G1191" s="32" t="str">
        <f>IF(Buildings!G1192="","N/A",Buildings!G1192)</f>
        <v>N/A</v>
      </c>
      <c r="H1191" s="32" t="str">
        <f t="shared" si="36"/>
        <v>N/A</v>
      </c>
      <c r="I1191" s="32" t="str">
        <f>IF(Buildings!H1192="","N/A",Buildings!H1192)</f>
        <v>N/A</v>
      </c>
      <c r="J1191" s="32" t="str">
        <f>IF(Buildings!I1192="","N/A",Buildings!I1192)</f>
        <v>N/A</v>
      </c>
      <c r="K1191" s="362" t="str">
        <f>IF(AND(Buildings!B1192="",Buildings!C1192&lt;&gt;""),0,IF(Buildings!B1192="","N/A",IF(ISNUMBER(Buildings!B1192),Buildings!B1192,0)))</f>
        <v>N/A</v>
      </c>
    </row>
    <row r="1192" spans="2:11">
      <c r="B1192" s="32" t="str">
        <f t="shared" si="37"/>
        <v>N/A</v>
      </c>
      <c r="C1192" s="32" t="str">
        <f>IF(Buildings!C1193="","N/A",Buildings!C1193)</f>
        <v>N/A</v>
      </c>
      <c r="D1192" s="32" t="str">
        <f>IF(Buildings!D1193="","N/A",Buildings!D1193)</f>
        <v>N/A</v>
      </c>
      <c r="E1192" s="32" t="str">
        <f>IF(Buildings!E1193="","N/A",Buildings!E1193)</f>
        <v>N/A</v>
      </c>
      <c r="F1192" s="32" t="str">
        <f>IF(Buildings!F1193="","N/A",Buildings!F1193)</f>
        <v>N/A</v>
      </c>
      <c r="G1192" s="32" t="str">
        <f>IF(Buildings!G1193="","N/A",Buildings!G1193)</f>
        <v>N/A</v>
      </c>
      <c r="H1192" s="32" t="str">
        <f t="shared" si="36"/>
        <v>N/A</v>
      </c>
      <c r="I1192" s="32" t="str">
        <f>IF(Buildings!H1193="","N/A",Buildings!H1193)</f>
        <v>N/A</v>
      </c>
      <c r="J1192" s="32" t="str">
        <f>IF(Buildings!I1193="","N/A",Buildings!I1193)</f>
        <v>N/A</v>
      </c>
      <c r="K1192" s="362" t="str">
        <f>IF(AND(Buildings!B1193="",Buildings!C1193&lt;&gt;""),0,IF(Buildings!B1193="","N/A",IF(ISNUMBER(Buildings!B1193),Buildings!B1193,0)))</f>
        <v>N/A</v>
      </c>
    </row>
    <row r="1193" spans="2:11">
      <c r="B1193" s="32" t="str">
        <f t="shared" si="37"/>
        <v>N/A</v>
      </c>
      <c r="C1193" s="32" t="str">
        <f>IF(Buildings!C1194="","N/A",Buildings!C1194)</f>
        <v>N/A</v>
      </c>
      <c r="D1193" s="32" t="str">
        <f>IF(Buildings!D1194="","N/A",Buildings!D1194)</f>
        <v>N/A</v>
      </c>
      <c r="E1193" s="32" t="str">
        <f>IF(Buildings!E1194="","N/A",Buildings!E1194)</f>
        <v>N/A</v>
      </c>
      <c r="F1193" s="32" t="str">
        <f>IF(Buildings!F1194="","N/A",Buildings!F1194)</f>
        <v>N/A</v>
      </c>
      <c r="G1193" s="32" t="str">
        <f>IF(Buildings!G1194="","N/A",Buildings!G1194)</f>
        <v>N/A</v>
      </c>
      <c r="H1193" s="32" t="str">
        <f t="shared" si="36"/>
        <v>N/A</v>
      </c>
      <c r="I1193" s="32" t="str">
        <f>IF(Buildings!H1194="","N/A",Buildings!H1194)</f>
        <v>N/A</v>
      </c>
      <c r="J1193" s="32" t="str">
        <f>IF(Buildings!I1194="","N/A",Buildings!I1194)</f>
        <v>N/A</v>
      </c>
      <c r="K1193" s="362" t="str">
        <f>IF(AND(Buildings!B1194="",Buildings!C1194&lt;&gt;""),0,IF(Buildings!B1194="","N/A",IF(ISNUMBER(Buildings!B1194),Buildings!B1194,0)))</f>
        <v>N/A</v>
      </c>
    </row>
    <row r="1194" spans="2:11">
      <c r="B1194" s="32" t="str">
        <f t="shared" si="37"/>
        <v>N/A</v>
      </c>
      <c r="C1194" s="32" t="str">
        <f>IF(Buildings!C1195="","N/A",Buildings!C1195)</f>
        <v>N/A</v>
      </c>
      <c r="D1194" s="32" t="str">
        <f>IF(Buildings!D1195="","N/A",Buildings!D1195)</f>
        <v>N/A</v>
      </c>
      <c r="E1194" s="32" t="str">
        <f>IF(Buildings!E1195="","N/A",Buildings!E1195)</f>
        <v>N/A</v>
      </c>
      <c r="F1194" s="32" t="str">
        <f>IF(Buildings!F1195="","N/A",Buildings!F1195)</f>
        <v>N/A</v>
      </c>
      <c r="G1194" s="32" t="str">
        <f>IF(Buildings!G1195="","N/A",Buildings!G1195)</f>
        <v>N/A</v>
      </c>
      <c r="H1194" s="32" t="str">
        <f t="shared" si="36"/>
        <v>N/A</v>
      </c>
      <c r="I1194" s="32" t="str">
        <f>IF(Buildings!H1195="","N/A",Buildings!H1195)</f>
        <v>N/A</v>
      </c>
      <c r="J1194" s="32" t="str">
        <f>IF(Buildings!I1195="","N/A",Buildings!I1195)</f>
        <v>N/A</v>
      </c>
      <c r="K1194" s="362" t="str">
        <f>IF(AND(Buildings!B1195="",Buildings!C1195&lt;&gt;""),0,IF(Buildings!B1195="","N/A",IF(ISNUMBER(Buildings!B1195),Buildings!B1195,0)))</f>
        <v>N/A</v>
      </c>
    </row>
    <row r="1195" spans="2:11">
      <c r="B1195" s="32" t="str">
        <f t="shared" si="37"/>
        <v>N/A</v>
      </c>
      <c r="C1195" s="32" t="str">
        <f>IF(Buildings!C1196="","N/A",Buildings!C1196)</f>
        <v>N/A</v>
      </c>
      <c r="D1195" s="32" t="str">
        <f>IF(Buildings!D1196="","N/A",Buildings!D1196)</f>
        <v>N/A</v>
      </c>
      <c r="E1195" s="32" t="str">
        <f>IF(Buildings!E1196="","N/A",Buildings!E1196)</f>
        <v>N/A</v>
      </c>
      <c r="F1195" s="32" t="str">
        <f>IF(Buildings!F1196="","N/A",Buildings!F1196)</f>
        <v>N/A</v>
      </c>
      <c r="G1195" s="32" t="str">
        <f>IF(Buildings!G1196="","N/A",Buildings!G1196)</f>
        <v>N/A</v>
      </c>
      <c r="H1195" s="32" t="str">
        <f t="shared" si="36"/>
        <v>N/A</v>
      </c>
      <c r="I1195" s="32" t="str">
        <f>IF(Buildings!H1196="","N/A",Buildings!H1196)</f>
        <v>N/A</v>
      </c>
      <c r="J1195" s="32" t="str">
        <f>IF(Buildings!I1196="","N/A",Buildings!I1196)</f>
        <v>N/A</v>
      </c>
      <c r="K1195" s="362" t="str">
        <f>IF(AND(Buildings!B1196="",Buildings!C1196&lt;&gt;""),0,IF(Buildings!B1196="","N/A",IF(ISNUMBER(Buildings!B1196),Buildings!B1196,0)))</f>
        <v>N/A</v>
      </c>
    </row>
    <row r="1196" spans="2:11">
      <c r="B1196" s="32" t="str">
        <f t="shared" si="37"/>
        <v>N/A</v>
      </c>
      <c r="C1196" s="32" t="str">
        <f>IF(Buildings!C1197="","N/A",Buildings!C1197)</f>
        <v>N/A</v>
      </c>
      <c r="D1196" s="32" t="str">
        <f>IF(Buildings!D1197="","N/A",Buildings!D1197)</f>
        <v>N/A</v>
      </c>
      <c r="E1196" s="32" t="str">
        <f>IF(Buildings!E1197="","N/A",Buildings!E1197)</f>
        <v>N/A</v>
      </c>
      <c r="F1196" s="32" t="str">
        <f>IF(Buildings!F1197="","N/A",Buildings!F1197)</f>
        <v>N/A</v>
      </c>
      <c r="G1196" s="32" t="str">
        <f>IF(Buildings!G1197="","N/A",Buildings!G1197)</f>
        <v>N/A</v>
      </c>
      <c r="H1196" s="32" t="str">
        <f t="shared" si="36"/>
        <v>N/A</v>
      </c>
      <c r="I1196" s="32" t="str">
        <f>IF(Buildings!H1197="","N/A",Buildings!H1197)</f>
        <v>N/A</v>
      </c>
      <c r="J1196" s="32" t="str">
        <f>IF(Buildings!I1197="","N/A",Buildings!I1197)</f>
        <v>N/A</v>
      </c>
      <c r="K1196" s="362" t="str">
        <f>IF(AND(Buildings!B1197="",Buildings!C1197&lt;&gt;""),0,IF(Buildings!B1197="","N/A",IF(ISNUMBER(Buildings!B1197),Buildings!B1197,0)))</f>
        <v>N/A</v>
      </c>
    </row>
    <row r="1197" spans="2:11">
      <c r="B1197" s="32" t="str">
        <f t="shared" si="37"/>
        <v>N/A</v>
      </c>
      <c r="C1197" s="32" t="str">
        <f>IF(Buildings!C1198="","N/A",Buildings!C1198)</f>
        <v>N/A</v>
      </c>
      <c r="D1197" s="32" t="str">
        <f>IF(Buildings!D1198="","N/A",Buildings!D1198)</f>
        <v>N/A</v>
      </c>
      <c r="E1197" s="32" t="str">
        <f>IF(Buildings!E1198="","N/A",Buildings!E1198)</f>
        <v>N/A</v>
      </c>
      <c r="F1197" s="32" t="str">
        <f>IF(Buildings!F1198="","N/A",Buildings!F1198)</f>
        <v>N/A</v>
      </c>
      <c r="G1197" s="32" t="str">
        <f>IF(Buildings!G1198="","N/A",Buildings!G1198)</f>
        <v>N/A</v>
      </c>
      <c r="H1197" s="32" t="str">
        <f t="shared" si="36"/>
        <v>N/A</v>
      </c>
      <c r="I1197" s="32" t="str">
        <f>IF(Buildings!H1198="","N/A",Buildings!H1198)</f>
        <v>N/A</v>
      </c>
      <c r="J1197" s="32" t="str">
        <f>IF(Buildings!I1198="","N/A",Buildings!I1198)</f>
        <v>N/A</v>
      </c>
      <c r="K1197" s="362" t="str">
        <f>IF(AND(Buildings!B1198="",Buildings!C1198&lt;&gt;""),0,IF(Buildings!B1198="","N/A",IF(ISNUMBER(Buildings!B1198),Buildings!B1198,0)))</f>
        <v>N/A</v>
      </c>
    </row>
    <row r="1198" spans="2:11">
      <c r="B1198" s="32" t="str">
        <f t="shared" si="37"/>
        <v>N/A</v>
      </c>
      <c r="C1198" s="32" t="str">
        <f>IF(Buildings!C1199="","N/A",Buildings!C1199)</f>
        <v>N/A</v>
      </c>
      <c r="D1198" s="32" t="str">
        <f>IF(Buildings!D1199="","N/A",Buildings!D1199)</f>
        <v>N/A</v>
      </c>
      <c r="E1198" s="32" t="str">
        <f>IF(Buildings!E1199="","N/A",Buildings!E1199)</f>
        <v>N/A</v>
      </c>
      <c r="F1198" s="32" t="str">
        <f>IF(Buildings!F1199="","N/A",Buildings!F1199)</f>
        <v>N/A</v>
      </c>
      <c r="G1198" s="32" t="str">
        <f>IF(Buildings!G1199="","N/A",Buildings!G1199)</f>
        <v>N/A</v>
      </c>
      <c r="H1198" s="32" t="str">
        <f t="shared" si="36"/>
        <v>N/A</v>
      </c>
      <c r="I1198" s="32" t="str">
        <f>IF(Buildings!H1199="","N/A",Buildings!H1199)</f>
        <v>N/A</v>
      </c>
      <c r="J1198" s="32" t="str">
        <f>IF(Buildings!I1199="","N/A",Buildings!I1199)</f>
        <v>N/A</v>
      </c>
      <c r="K1198" s="362" t="str">
        <f>IF(AND(Buildings!B1199="",Buildings!C1199&lt;&gt;""),0,IF(Buildings!B1199="","N/A",IF(ISNUMBER(Buildings!B1199),Buildings!B1199,0)))</f>
        <v>N/A</v>
      </c>
    </row>
    <row r="1199" spans="2:11">
      <c r="B1199" s="32" t="str">
        <f t="shared" si="37"/>
        <v>N/A</v>
      </c>
      <c r="C1199" s="32" t="str">
        <f>IF(Buildings!C1200="","N/A",Buildings!C1200)</f>
        <v>N/A</v>
      </c>
      <c r="D1199" s="32" t="str">
        <f>IF(Buildings!D1200="","N/A",Buildings!D1200)</f>
        <v>N/A</v>
      </c>
      <c r="E1199" s="32" t="str">
        <f>IF(Buildings!E1200="","N/A",Buildings!E1200)</f>
        <v>N/A</v>
      </c>
      <c r="F1199" s="32" t="str">
        <f>IF(Buildings!F1200="","N/A",Buildings!F1200)</f>
        <v>N/A</v>
      </c>
      <c r="G1199" s="32" t="str">
        <f>IF(Buildings!G1200="","N/A",Buildings!G1200)</f>
        <v>N/A</v>
      </c>
      <c r="H1199" s="32" t="str">
        <f t="shared" si="36"/>
        <v>N/A</v>
      </c>
      <c r="I1199" s="32" t="str">
        <f>IF(Buildings!H1200="","N/A",Buildings!H1200)</f>
        <v>N/A</v>
      </c>
      <c r="J1199" s="32" t="str">
        <f>IF(Buildings!I1200="","N/A",Buildings!I1200)</f>
        <v>N/A</v>
      </c>
      <c r="K1199" s="362" t="str">
        <f>IF(AND(Buildings!B1200="",Buildings!C1200&lt;&gt;""),0,IF(Buildings!B1200="","N/A",IF(ISNUMBER(Buildings!B1200),Buildings!B1200,0)))</f>
        <v>N/A</v>
      </c>
    </row>
    <row r="1200" spans="2:11">
      <c r="B1200" s="32" t="str">
        <f t="shared" si="37"/>
        <v>N/A</v>
      </c>
      <c r="C1200" s="32" t="str">
        <f>IF(Buildings!C1201="","N/A",Buildings!C1201)</f>
        <v>N/A</v>
      </c>
      <c r="D1200" s="32" t="str">
        <f>IF(Buildings!D1201="","N/A",Buildings!D1201)</f>
        <v>N/A</v>
      </c>
      <c r="E1200" s="32" t="str">
        <f>IF(Buildings!E1201="","N/A",Buildings!E1201)</f>
        <v>N/A</v>
      </c>
      <c r="F1200" s="32" t="str">
        <f>IF(Buildings!F1201="","N/A",Buildings!F1201)</f>
        <v>N/A</v>
      </c>
      <c r="G1200" s="32" t="str">
        <f>IF(Buildings!G1201="","N/A",Buildings!G1201)</f>
        <v>N/A</v>
      </c>
      <c r="H1200" s="32" t="str">
        <f t="shared" si="36"/>
        <v>N/A</v>
      </c>
      <c r="I1200" s="32" t="str">
        <f>IF(Buildings!H1201="","N/A",Buildings!H1201)</f>
        <v>N/A</v>
      </c>
      <c r="J1200" s="32" t="str">
        <f>IF(Buildings!I1201="","N/A",Buildings!I1201)</f>
        <v>N/A</v>
      </c>
      <c r="K1200" s="362" t="str">
        <f>IF(AND(Buildings!B1201="",Buildings!C1201&lt;&gt;""),0,IF(Buildings!B1201="","N/A",IF(ISNUMBER(Buildings!B1201),Buildings!B1201,0)))</f>
        <v>N/A</v>
      </c>
    </row>
    <row r="1201" spans="2:11">
      <c r="B1201" s="32" t="str">
        <f t="shared" si="37"/>
        <v>N/A</v>
      </c>
      <c r="C1201" s="32" t="str">
        <f>IF(Buildings!C1202="","N/A",Buildings!C1202)</f>
        <v>N/A</v>
      </c>
      <c r="D1201" s="32" t="str">
        <f>IF(Buildings!D1202="","N/A",Buildings!D1202)</f>
        <v>N/A</v>
      </c>
      <c r="E1201" s="32" t="str">
        <f>IF(Buildings!E1202="","N/A",Buildings!E1202)</f>
        <v>N/A</v>
      </c>
      <c r="F1201" s="32" t="str">
        <f>IF(Buildings!F1202="","N/A",Buildings!F1202)</f>
        <v>N/A</v>
      </c>
      <c r="G1201" s="32" t="str">
        <f>IF(Buildings!G1202="","N/A",Buildings!G1202)</f>
        <v>N/A</v>
      </c>
      <c r="H1201" s="32" t="str">
        <f t="shared" si="36"/>
        <v>N/A</v>
      </c>
      <c r="I1201" s="32" t="str">
        <f>IF(Buildings!H1202="","N/A",Buildings!H1202)</f>
        <v>N/A</v>
      </c>
      <c r="J1201" s="32" t="str">
        <f>IF(Buildings!I1202="","N/A",Buildings!I1202)</f>
        <v>N/A</v>
      </c>
      <c r="K1201" s="362" t="str">
        <f>IF(AND(Buildings!B1202="",Buildings!C1202&lt;&gt;""),0,IF(Buildings!B1202="","N/A",IF(ISNUMBER(Buildings!B1202),Buildings!B1202,0)))</f>
        <v>N/A</v>
      </c>
    </row>
    <row r="1202" spans="2:11">
      <c r="B1202" s="32" t="str">
        <f t="shared" si="37"/>
        <v>N/A</v>
      </c>
      <c r="C1202" s="32" t="str">
        <f>IF(Buildings!C1203="","N/A",Buildings!C1203)</f>
        <v>N/A</v>
      </c>
      <c r="D1202" s="32" t="str">
        <f>IF(Buildings!D1203="","N/A",Buildings!D1203)</f>
        <v>N/A</v>
      </c>
      <c r="E1202" s="32" t="str">
        <f>IF(Buildings!E1203="","N/A",Buildings!E1203)</f>
        <v>N/A</v>
      </c>
      <c r="F1202" s="32" t="str">
        <f>IF(Buildings!F1203="","N/A",Buildings!F1203)</f>
        <v>N/A</v>
      </c>
      <c r="G1202" s="32" t="str">
        <f>IF(Buildings!G1203="","N/A",Buildings!G1203)</f>
        <v>N/A</v>
      </c>
      <c r="H1202" s="32" t="str">
        <f t="shared" si="36"/>
        <v>N/A</v>
      </c>
      <c r="I1202" s="32" t="str">
        <f>IF(Buildings!H1203="","N/A",Buildings!H1203)</f>
        <v>N/A</v>
      </c>
      <c r="J1202" s="32" t="str">
        <f>IF(Buildings!I1203="","N/A",Buildings!I1203)</f>
        <v>N/A</v>
      </c>
      <c r="K1202" s="362" t="str">
        <f>IF(AND(Buildings!B1203="",Buildings!C1203&lt;&gt;""),0,IF(Buildings!B1203="","N/A",IF(ISNUMBER(Buildings!B1203),Buildings!B1203,0)))</f>
        <v>N/A</v>
      </c>
    </row>
    <row r="1203" spans="2:11">
      <c r="B1203" s="32" t="str">
        <f t="shared" si="37"/>
        <v>N/A</v>
      </c>
      <c r="C1203" s="32" t="str">
        <f>IF(Buildings!C1204="","N/A",Buildings!C1204)</f>
        <v>N/A</v>
      </c>
      <c r="D1203" s="32" t="str">
        <f>IF(Buildings!D1204="","N/A",Buildings!D1204)</f>
        <v>N/A</v>
      </c>
      <c r="E1203" s="32" t="str">
        <f>IF(Buildings!E1204="","N/A",Buildings!E1204)</f>
        <v>N/A</v>
      </c>
      <c r="F1203" s="32" t="str">
        <f>IF(Buildings!F1204="","N/A",Buildings!F1204)</f>
        <v>N/A</v>
      </c>
      <c r="G1203" s="32" t="str">
        <f>IF(Buildings!G1204="","N/A",Buildings!G1204)</f>
        <v>N/A</v>
      </c>
      <c r="H1203" s="32" t="str">
        <f t="shared" si="36"/>
        <v>N/A</v>
      </c>
      <c r="I1203" s="32" t="str">
        <f>IF(Buildings!H1204="","N/A",Buildings!H1204)</f>
        <v>N/A</v>
      </c>
      <c r="J1203" s="32" t="str">
        <f>IF(Buildings!I1204="","N/A",Buildings!I1204)</f>
        <v>N/A</v>
      </c>
      <c r="K1203" s="362" t="str">
        <f>IF(AND(Buildings!B1204="",Buildings!C1204&lt;&gt;""),0,IF(Buildings!B1204="","N/A",IF(ISNUMBER(Buildings!B1204),Buildings!B1204,0)))</f>
        <v>N/A</v>
      </c>
    </row>
    <row r="1204" spans="2:11">
      <c r="B1204" s="32" t="str">
        <f t="shared" si="37"/>
        <v>N/A</v>
      </c>
      <c r="C1204" s="32" t="str">
        <f>IF(Buildings!C1205="","N/A",Buildings!C1205)</f>
        <v>N/A</v>
      </c>
      <c r="D1204" s="32" t="str">
        <f>IF(Buildings!D1205="","N/A",Buildings!D1205)</f>
        <v>N/A</v>
      </c>
      <c r="E1204" s="32" t="str">
        <f>IF(Buildings!E1205="","N/A",Buildings!E1205)</f>
        <v>N/A</v>
      </c>
      <c r="F1204" s="32" t="str">
        <f>IF(Buildings!F1205="","N/A",Buildings!F1205)</f>
        <v>N/A</v>
      </c>
      <c r="G1204" s="32" t="str">
        <f>IF(Buildings!G1205="","N/A",Buildings!G1205)</f>
        <v>N/A</v>
      </c>
      <c r="H1204" s="32" t="str">
        <f t="shared" si="36"/>
        <v>N/A</v>
      </c>
      <c r="I1204" s="32" t="str">
        <f>IF(Buildings!H1205="","N/A",Buildings!H1205)</f>
        <v>N/A</v>
      </c>
      <c r="J1204" s="32" t="str">
        <f>IF(Buildings!I1205="","N/A",Buildings!I1205)</f>
        <v>N/A</v>
      </c>
      <c r="K1204" s="362" t="str">
        <f>IF(AND(Buildings!B1205="",Buildings!C1205&lt;&gt;""),0,IF(Buildings!B1205="","N/A",IF(ISNUMBER(Buildings!B1205),Buildings!B1205,0)))</f>
        <v>N/A</v>
      </c>
    </row>
    <row r="1205" spans="2:11">
      <c r="B1205" s="32" t="str">
        <f t="shared" si="37"/>
        <v>N/A</v>
      </c>
      <c r="C1205" s="32" t="str">
        <f>IF(Buildings!C1206="","N/A",Buildings!C1206)</f>
        <v>N/A</v>
      </c>
      <c r="D1205" s="32" t="str">
        <f>IF(Buildings!D1206="","N/A",Buildings!D1206)</f>
        <v>N/A</v>
      </c>
      <c r="E1205" s="32" t="str">
        <f>IF(Buildings!E1206="","N/A",Buildings!E1206)</f>
        <v>N/A</v>
      </c>
      <c r="F1205" s="32" t="str">
        <f>IF(Buildings!F1206="","N/A",Buildings!F1206)</f>
        <v>N/A</v>
      </c>
      <c r="G1205" s="32" t="str">
        <f>IF(Buildings!G1206="","N/A",Buildings!G1206)</f>
        <v>N/A</v>
      </c>
      <c r="H1205" s="32" t="str">
        <f t="shared" si="36"/>
        <v>N/A</v>
      </c>
      <c r="I1205" s="32" t="str">
        <f>IF(Buildings!H1206="","N/A",Buildings!H1206)</f>
        <v>N/A</v>
      </c>
      <c r="J1205" s="32" t="str">
        <f>IF(Buildings!I1206="","N/A",Buildings!I1206)</f>
        <v>N/A</v>
      </c>
      <c r="K1205" s="362" t="str">
        <f>IF(AND(Buildings!B1206="",Buildings!C1206&lt;&gt;""),0,IF(Buildings!B1206="","N/A",IF(ISNUMBER(Buildings!B1206),Buildings!B1206,0)))</f>
        <v>N/A</v>
      </c>
    </row>
    <row r="1206" spans="2:11">
      <c r="B1206" s="32" t="str">
        <f t="shared" si="37"/>
        <v>N/A</v>
      </c>
      <c r="C1206" s="32" t="str">
        <f>IF(Buildings!C1207="","N/A",Buildings!C1207)</f>
        <v>N/A</v>
      </c>
      <c r="D1206" s="32" t="str">
        <f>IF(Buildings!D1207="","N/A",Buildings!D1207)</f>
        <v>N/A</v>
      </c>
      <c r="E1206" s="32" t="str">
        <f>IF(Buildings!E1207="","N/A",Buildings!E1207)</f>
        <v>N/A</v>
      </c>
      <c r="F1206" s="32" t="str">
        <f>IF(Buildings!F1207="","N/A",Buildings!F1207)</f>
        <v>N/A</v>
      </c>
      <c r="G1206" s="32" t="str">
        <f>IF(Buildings!G1207="","N/A",Buildings!G1207)</f>
        <v>N/A</v>
      </c>
      <c r="H1206" s="32" t="str">
        <f t="shared" si="36"/>
        <v>N/A</v>
      </c>
      <c r="I1206" s="32" t="str">
        <f>IF(Buildings!H1207="","N/A",Buildings!H1207)</f>
        <v>N/A</v>
      </c>
      <c r="J1206" s="32" t="str">
        <f>IF(Buildings!I1207="","N/A",Buildings!I1207)</f>
        <v>N/A</v>
      </c>
      <c r="K1206" s="362" t="str">
        <f>IF(AND(Buildings!B1207="",Buildings!C1207&lt;&gt;""),0,IF(Buildings!B1207="","N/A",IF(ISNUMBER(Buildings!B1207),Buildings!B1207,0)))</f>
        <v>N/A</v>
      </c>
    </row>
    <row r="1207" spans="2:11">
      <c r="B1207" s="32" t="str">
        <f t="shared" si="37"/>
        <v>N/A</v>
      </c>
      <c r="C1207" s="32" t="str">
        <f>IF(Buildings!C1208="","N/A",Buildings!C1208)</f>
        <v>N/A</v>
      </c>
      <c r="D1207" s="32" t="str">
        <f>IF(Buildings!D1208="","N/A",Buildings!D1208)</f>
        <v>N/A</v>
      </c>
      <c r="E1207" s="32" t="str">
        <f>IF(Buildings!E1208="","N/A",Buildings!E1208)</f>
        <v>N/A</v>
      </c>
      <c r="F1207" s="32" t="str">
        <f>IF(Buildings!F1208="","N/A",Buildings!F1208)</f>
        <v>N/A</v>
      </c>
      <c r="G1207" s="32" t="str">
        <f>IF(Buildings!G1208="","N/A",Buildings!G1208)</f>
        <v>N/A</v>
      </c>
      <c r="H1207" s="32" t="str">
        <f t="shared" si="36"/>
        <v>N/A</v>
      </c>
      <c r="I1207" s="32" t="str">
        <f>IF(Buildings!H1208="","N/A",Buildings!H1208)</f>
        <v>N/A</v>
      </c>
      <c r="J1207" s="32" t="str">
        <f>IF(Buildings!I1208="","N/A",Buildings!I1208)</f>
        <v>N/A</v>
      </c>
      <c r="K1207" s="362" t="str">
        <f>IF(AND(Buildings!B1208="",Buildings!C1208&lt;&gt;""),0,IF(Buildings!B1208="","N/A",IF(ISNUMBER(Buildings!B1208),Buildings!B1208,0)))</f>
        <v>N/A</v>
      </c>
    </row>
    <row r="1208" spans="2:11">
      <c r="B1208" s="32" t="str">
        <f t="shared" si="37"/>
        <v>N/A</v>
      </c>
      <c r="C1208" s="32" t="str">
        <f>IF(Buildings!C1209="","N/A",Buildings!C1209)</f>
        <v>N/A</v>
      </c>
      <c r="D1208" s="32" t="str">
        <f>IF(Buildings!D1209="","N/A",Buildings!D1209)</f>
        <v>N/A</v>
      </c>
      <c r="E1208" s="32" t="str">
        <f>IF(Buildings!E1209="","N/A",Buildings!E1209)</f>
        <v>N/A</v>
      </c>
      <c r="F1208" s="32" t="str">
        <f>IF(Buildings!F1209="","N/A",Buildings!F1209)</f>
        <v>N/A</v>
      </c>
      <c r="G1208" s="32" t="str">
        <f>IF(Buildings!G1209="","N/A",Buildings!G1209)</f>
        <v>N/A</v>
      </c>
      <c r="H1208" s="32" t="str">
        <f t="shared" si="36"/>
        <v>N/A</v>
      </c>
      <c r="I1208" s="32" t="str">
        <f>IF(Buildings!H1209="","N/A",Buildings!H1209)</f>
        <v>N/A</v>
      </c>
      <c r="J1208" s="32" t="str">
        <f>IF(Buildings!I1209="","N/A",Buildings!I1209)</f>
        <v>N/A</v>
      </c>
      <c r="K1208" s="362" t="str">
        <f>IF(AND(Buildings!B1209="",Buildings!C1209&lt;&gt;""),0,IF(Buildings!B1209="","N/A",IF(ISNUMBER(Buildings!B1209),Buildings!B1209,0)))</f>
        <v>N/A</v>
      </c>
    </row>
    <row r="1209" spans="2:11">
      <c r="B1209" s="32" t="str">
        <f t="shared" si="37"/>
        <v>N/A</v>
      </c>
      <c r="C1209" s="32" t="str">
        <f>IF(Buildings!C1210="","N/A",Buildings!C1210)</f>
        <v>N/A</v>
      </c>
      <c r="D1209" s="32" t="str">
        <f>IF(Buildings!D1210="","N/A",Buildings!D1210)</f>
        <v>N/A</v>
      </c>
      <c r="E1209" s="32" t="str">
        <f>IF(Buildings!E1210="","N/A",Buildings!E1210)</f>
        <v>N/A</v>
      </c>
      <c r="F1209" s="32" t="str">
        <f>IF(Buildings!F1210="","N/A",Buildings!F1210)</f>
        <v>N/A</v>
      </c>
      <c r="G1209" s="32" t="str">
        <f>IF(Buildings!G1210="","N/A",Buildings!G1210)</f>
        <v>N/A</v>
      </c>
      <c r="H1209" s="32" t="str">
        <f t="shared" si="36"/>
        <v>N/A</v>
      </c>
      <c r="I1209" s="32" t="str">
        <f>IF(Buildings!H1210="","N/A",Buildings!H1210)</f>
        <v>N/A</v>
      </c>
      <c r="J1209" s="32" t="str">
        <f>IF(Buildings!I1210="","N/A",Buildings!I1210)</f>
        <v>N/A</v>
      </c>
      <c r="K1209" s="362" t="str">
        <f>IF(AND(Buildings!B1210="",Buildings!C1210&lt;&gt;""),0,IF(Buildings!B1210="","N/A",IF(ISNUMBER(Buildings!B1210),Buildings!B1210,0)))</f>
        <v>N/A</v>
      </c>
    </row>
    <row r="1210" spans="2:11">
      <c r="B1210" s="32" t="str">
        <f t="shared" si="37"/>
        <v>N/A</v>
      </c>
      <c r="C1210" s="32" t="str">
        <f>IF(Buildings!C1211="","N/A",Buildings!C1211)</f>
        <v>N/A</v>
      </c>
      <c r="D1210" s="32" t="str">
        <f>IF(Buildings!D1211="","N/A",Buildings!D1211)</f>
        <v>N/A</v>
      </c>
      <c r="E1210" s="32" t="str">
        <f>IF(Buildings!E1211="","N/A",Buildings!E1211)</f>
        <v>N/A</v>
      </c>
      <c r="F1210" s="32" t="str">
        <f>IF(Buildings!F1211="","N/A",Buildings!F1211)</f>
        <v>N/A</v>
      </c>
      <c r="G1210" s="32" t="str">
        <f>IF(Buildings!G1211="","N/A",Buildings!G1211)</f>
        <v>N/A</v>
      </c>
      <c r="H1210" s="32" t="str">
        <f t="shared" si="36"/>
        <v>N/A</v>
      </c>
      <c r="I1210" s="32" t="str">
        <f>IF(Buildings!H1211="","N/A",Buildings!H1211)</f>
        <v>N/A</v>
      </c>
      <c r="J1210" s="32" t="str">
        <f>IF(Buildings!I1211="","N/A",Buildings!I1211)</f>
        <v>N/A</v>
      </c>
      <c r="K1210" s="362" t="str">
        <f>IF(AND(Buildings!B1211="",Buildings!C1211&lt;&gt;""),0,IF(Buildings!B1211="","N/A",IF(ISNUMBER(Buildings!B1211),Buildings!B1211,0)))</f>
        <v>N/A</v>
      </c>
    </row>
    <row r="1211" spans="2:11">
      <c r="B1211" s="32" t="str">
        <f t="shared" si="37"/>
        <v>N/A</v>
      </c>
      <c r="C1211" s="32" t="str">
        <f>IF(Buildings!C1212="","N/A",Buildings!C1212)</f>
        <v>N/A</v>
      </c>
      <c r="D1211" s="32" t="str">
        <f>IF(Buildings!D1212="","N/A",Buildings!D1212)</f>
        <v>N/A</v>
      </c>
      <c r="E1211" s="32" t="str">
        <f>IF(Buildings!E1212="","N/A",Buildings!E1212)</f>
        <v>N/A</v>
      </c>
      <c r="F1211" s="32" t="str">
        <f>IF(Buildings!F1212="","N/A",Buildings!F1212)</f>
        <v>N/A</v>
      </c>
      <c r="G1211" s="32" t="str">
        <f>IF(Buildings!G1212="","N/A",Buildings!G1212)</f>
        <v>N/A</v>
      </c>
      <c r="H1211" s="32" t="str">
        <f t="shared" si="36"/>
        <v>N/A</v>
      </c>
      <c r="I1211" s="32" t="str">
        <f>IF(Buildings!H1212="","N/A",Buildings!H1212)</f>
        <v>N/A</v>
      </c>
      <c r="J1211" s="32" t="str">
        <f>IF(Buildings!I1212="","N/A",Buildings!I1212)</f>
        <v>N/A</v>
      </c>
      <c r="K1211" s="362" t="str">
        <f>IF(AND(Buildings!B1212="",Buildings!C1212&lt;&gt;""),0,IF(Buildings!B1212="","N/A",IF(ISNUMBER(Buildings!B1212),Buildings!B1212,0)))</f>
        <v>N/A</v>
      </c>
    </row>
    <row r="1212" spans="2:11">
      <c r="B1212" s="32" t="str">
        <f t="shared" si="37"/>
        <v>N/A</v>
      </c>
      <c r="C1212" s="32" t="str">
        <f>IF(Buildings!C1213="","N/A",Buildings!C1213)</f>
        <v>N/A</v>
      </c>
      <c r="D1212" s="32" t="str">
        <f>IF(Buildings!D1213="","N/A",Buildings!D1213)</f>
        <v>N/A</v>
      </c>
      <c r="E1212" s="32" t="str">
        <f>IF(Buildings!E1213="","N/A",Buildings!E1213)</f>
        <v>N/A</v>
      </c>
      <c r="F1212" s="32" t="str">
        <f>IF(Buildings!F1213="","N/A",Buildings!F1213)</f>
        <v>N/A</v>
      </c>
      <c r="G1212" s="32" t="str">
        <f>IF(Buildings!G1213="","N/A",Buildings!G1213)</f>
        <v>N/A</v>
      </c>
      <c r="H1212" s="32" t="str">
        <f t="shared" si="36"/>
        <v>N/A</v>
      </c>
      <c r="I1212" s="32" t="str">
        <f>IF(Buildings!H1213="","N/A",Buildings!H1213)</f>
        <v>N/A</v>
      </c>
      <c r="J1212" s="32" t="str">
        <f>IF(Buildings!I1213="","N/A",Buildings!I1213)</f>
        <v>N/A</v>
      </c>
      <c r="K1212" s="362" t="str">
        <f>IF(AND(Buildings!B1213="",Buildings!C1213&lt;&gt;""),0,IF(Buildings!B1213="","N/A",IF(ISNUMBER(Buildings!B1213),Buildings!B1213,0)))</f>
        <v>N/A</v>
      </c>
    </row>
    <row r="1213" spans="2:11">
      <c r="B1213" s="32" t="str">
        <f t="shared" si="37"/>
        <v>N/A</v>
      </c>
      <c r="C1213" s="32" t="str">
        <f>IF(Buildings!C1214="","N/A",Buildings!C1214)</f>
        <v>N/A</v>
      </c>
      <c r="D1213" s="32" t="str">
        <f>IF(Buildings!D1214="","N/A",Buildings!D1214)</f>
        <v>N/A</v>
      </c>
      <c r="E1213" s="32" t="str">
        <f>IF(Buildings!E1214="","N/A",Buildings!E1214)</f>
        <v>N/A</v>
      </c>
      <c r="F1213" s="32" t="str">
        <f>IF(Buildings!F1214="","N/A",Buildings!F1214)</f>
        <v>N/A</v>
      </c>
      <c r="G1213" s="32" t="str">
        <f>IF(Buildings!G1214="","N/A",Buildings!G1214)</f>
        <v>N/A</v>
      </c>
      <c r="H1213" s="32" t="str">
        <f t="shared" si="36"/>
        <v>N/A</v>
      </c>
      <c r="I1213" s="32" t="str">
        <f>IF(Buildings!H1214="","N/A",Buildings!H1214)</f>
        <v>N/A</v>
      </c>
      <c r="J1213" s="32" t="str">
        <f>IF(Buildings!I1214="","N/A",Buildings!I1214)</f>
        <v>N/A</v>
      </c>
      <c r="K1213" s="362" t="str">
        <f>IF(AND(Buildings!B1214="",Buildings!C1214&lt;&gt;""),0,IF(Buildings!B1214="","N/A",IF(ISNUMBER(Buildings!B1214),Buildings!B1214,0)))</f>
        <v>N/A</v>
      </c>
    </row>
    <row r="1214" spans="2:11">
      <c r="B1214" s="32" t="str">
        <f t="shared" si="37"/>
        <v>N/A</v>
      </c>
      <c r="C1214" s="32" t="str">
        <f>IF(Buildings!C1215="","N/A",Buildings!C1215)</f>
        <v>N/A</v>
      </c>
      <c r="D1214" s="32" t="str">
        <f>IF(Buildings!D1215="","N/A",Buildings!D1215)</f>
        <v>N/A</v>
      </c>
      <c r="E1214" s="32" t="str">
        <f>IF(Buildings!E1215="","N/A",Buildings!E1215)</f>
        <v>N/A</v>
      </c>
      <c r="F1214" s="32" t="str">
        <f>IF(Buildings!F1215="","N/A",Buildings!F1215)</f>
        <v>N/A</v>
      </c>
      <c r="G1214" s="32" t="str">
        <f>IF(Buildings!G1215="","N/A",Buildings!G1215)</f>
        <v>N/A</v>
      </c>
      <c r="H1214" s="32" t="str">
        <f t="shared" si="36"/>
        <v>N/A</v>
      </c>
      <c r="I1214" s="32" t="str">
        <f>IF(Buildings!H1215="","N/A",Buildings!H1215)</f>
        <v>N/A</v>
      </c>
      <c r="J1214" s="32" t="str">
        <f>IF(Buildings!I1215="","N/A",Buildings!I1215)</f>
        <v>N/A</v>
      </c>
      <c r="K1214" s="362" t="str">
        <f>IF(AND(Buildings!B1215="",Buildings!C1215&lt;&gt;""),0,IF(Buildings!B1215="","N/A",IF(ISNUMBER(Buildings!B1215),Buildings!B1215,0)))</f>
        <v>N/A</v>
      </c>
    </row>
    <row r="1215" spans="2:11">
      <c r="B1215" s="32" t="str">
        <f t="shared" si="37"/>
        <v>N/A</v>
      </c>
      <c r="C1215" s="32" t="str">
        <f>IF(Buildings!C1216="","N/A",Buildings!C1216)</f>
        <v>N/A</v>
      </c>
      <c r="D1215" s="32" t="str">
        <f>IF(Buildings!D1216="","N/A",Buildings!D1216)</f>
        <v>N/A</v>
      </c>
      <c r="E1215" s="32" t="str">
        <f>IF(Buildings!E1216="","N/A",Buildings!E1216)</f>
        <v>N/A</v>
      </c>
      <c r="F1215" s="32" t="str">
        <f>IF(Buildings!F1216="","N/A",Buildings!F1216)</f>
        <v>N/A</v>
      </c>
      <c r="G1215" s="32" t="str">
        <f>IF(Buildings!G1216="","N/A",Buildings!G1216)</f>
        <v>N/A</v>
      </c>
      <c r="H1215" s="32" t="str">
        <f t="shared" si="36"/>
        <v>N/A</v>
      </c>
      <c r="I1215" s="32" t="str">
        <f>IF(Buildings!H1216="","N/A",Buildings!H1216)</f>
        <v>N/A</v>
      </c>
      <c r="J1215" s="32" t="str">
        <f>IF(Buildings!I1216="","N/A",Buildings!I1216)</f>
        <v>N/A</v>
      </c>
      <c r="K1215" s="362" t="str">
        <f>IF(AND(Buildings!B1216="",Buildings!C1216&lt;&gt;""),0,IF(Buildings!B1216="","N/A",IF(ISNUMBER(Buildings!B1216),Buildings!B1216,0)))</f>
        <v>N/A</v>
      </c>
    </row>
    <row r="1216" spans="2:11">
      <c r="B1216" s="32" t="str">
        <f t="shared" si="37"/>
        <v>N/A</v>
      </c>
      <c r="C1216" s="32" t="str">
        <f>IF(Buildings!C1217="","N/A",Buildings!C1217)</f>
        <v>N/A</v>
      </c>
      <c r="D1216" s="32" t="str">
        <f>IF(Buildings!D1217="","N/A",Buildings!D1217)</f>
        <v>N/A</v>
      </c>
      <c r="E1216" s="32" t="str">
        <f>IF(Buildings!E1217="","N/A",Buildings!E1217)</f>
        <v>N/A</v>
      </c>
      <c r="F1216" s="32" t="str">
        <f>IF(Buildings!F1217="","N/A",Buildings!F1217)</f>
        <v>N/A</v>
      </c>
      <c r="G1216" s="32" t="str">
        <f>IF(Buildings!G1217="","N/A",Buildings!G1217)</f>
        <v>N/A</v>
      </c>
      <c r="H1216" s="32" t="str">
        <f t="shared" si="36"/>
        <v>N/A</v>
      </c>
      <c r="I1216" s="32" t="str">
        <f>IF(Buildings!H1217="","N/A",Buildings!H1217)</f>
        <v>N/A</v>
      </c>
      <c r="J1216" s="32" t="str">
        <f>IF(Buildings!I1217="","N/A",Buildings!I1217)</f>
        <v>N/A</v>
      </c>
      <c r="K1216" s="362" t="str">
        <f>IF(AND(Buildings!B1217="",Buildings!C1217&lt;&gt;""),0,IF(Buildings!B1217="","N/A",IF(ISNUMBER(Buildings!B1217),Buildings!B1217,0)))</f>
        <v>N/A</v>
      </c>
    </row>
    <row r="1217" spans="2:11">
      <c r="B1217" s="32" t="str">
        <f t="shared" si="37"/>
        <v>N/A</v>
      </c>
      <c r="C1217" s="32" t="str">
        <f>IF(Buildings!C1218="","N/A",Buildings!C1218)</f>
        <v>N/A</v>
      </c>
      <c r="D1217" s="32" t="str">
        <f>IF(Buildings!D1218="","N/A",Buildings!D1218)</f>
        <v>N/A</v>
      </c>
      <c r="E1217" s="32" t="str">
        <f>IF(Buildings!E1218="","N/A",Buildings!E1218)</f>
        <v>N/A</v>
      </c>
      <c r="F1217" s="32" t="str">
        <f>IF(Buildings!F1218="","N/A",Buildings!F1218)</f>
        <v>N/A</v>
      </c>
      <c r="G1217" s="32" t="str">
        <f>IF(Buildings!G1218="","N/A",Buildings!G1218)</f>
        <v>N/A</v>
      </c>
      <c r="H1217" s="32" t="str">
        <f t="shared" si="36"/>
        <v>N/A</v>
      </c>
      <c r="I1217" s="32" t="str">
        <f>IF(Buildings!H1218="","N/A",Buildings!H1218)</f>
        <v>N/A</v>
      </c>
      <c r="J1217" s="32" t="str">
        <f>IF(Buildings!I1218="","N/A",Buildings!I1218)</f>
        <v>N/A</v>
      </c>
      <c r="K1217" s="362" t="str">
        <f>IF(AND(Buildings!B1218="",Buildings!C1218&lt;&gt;""),0,IF(Buildings!B1218="","N/A",IF(ISNUMBER(Buildings!B1218),Buildings!B1218,0)))</f>
        <v>N/A</v>
      </c>
    </row>
    <row r="1218" spans="2:11">
      <c r="B1218" s="32" t="str">
        <f t="shared" si="37"/>
        <v>N/A</v>
      </c>
      <c r="C1218" s="32" t="str">
        <f>IF(Buildings!C1219="","N/A",Buildings!C1219)</f>
        <v>N/A</v>
      </c>
      <c r="D1218" s="32" t="str">
        <f>IF(Buildings!D1219="","N/A",Buildings!D1219)</f>
        <v>N/A</v>
      </c>
      <c r="E1218" s="32" t="str">
        <f>IF(Buildings!E1219="","N/A",Buildings!E1219)</f>
        <v>N/A</v>
      </c>
      <c r="F1218" s="32" t="str">
        <f>IF(Buildings!F1219="","N/A",Buildings!F1219)</f>
        <v>N/A</v>
      </c>
      <c r="G1218" s="32" t="str">
        <f>IF(Buildings!G1219="","N/A",Buildings!G1219)</f>
        <v>N/A</v>
      </c>
      <c r="H1218" s="32" t="str">
        <f t="shared" ref="H1218:H1281" si="38">IF(B1218="N/A","N/A",UPPER(TRIM(ProbuildName)))</f>
        <v>N/A</v>
      </c>
      <c r="I1218" s="32" t="str">
        <f>IF(Buildings!H1219="","N/A",Buildings!H1219)</f>
        <v>N/A</v>
      </c>
      <c r="J1218" s="32" t="str">
        <f>IF(Buildings!I1219="","N/A",Buildings!I1219)</f>
        <v>N/A</v>
      </c>
      <c r="K1218" s="362" t="str">
        <f>IF(AND(Buildings!B1219="",Buildings!C1219&lt;&gt;""),0,IF(Buildings!B1219="","N/A",IF(ISNUMBER(Buildings!B1219),Buildings!B1219,0)))</f>
        <v>N/A</v>
      </c>
    </row>
    <row r="1219" spans="2:11">
      <c r="B1219" s="32" t="str">
        <f t="shared" ref="B1219:B1282" si="39">IF(K1219="N/A","N/A","")</f>
        <v>N/A</v>
      </c>
      <c r="C1219" s="32" t="str">
        <f>IF(Buildings!C1220="","N/A",Buildings!C1220)</f>
        <v>N/A</v>
      </c>
      <c r="D1219" s="32" t="str">
        <f>IF(Buildings!D1220="","N/A",Buildings!D1220)</f>
        <v>N/A</v>
      </c>
      <c r="E1219" s="32" t="str">
        <f>IF(Buildings!E1220="","N/A",Buildings!E1220)</f>
        <v>N/A</v>
      </c>
      <c r="F1219" s="32" t="str">
        <f>IF(Buildings!F1220="","N/A",Buildings!F1220)</f>
        <v>N/A</v>
      </c>
      <c r="G1219" s="32" t="str">
        <f>IF(Buildings!G1220="","N/A",Buildings!G1220)</f>
        <v>N/A</v>
      </c>
      <c r="H1219" s="32" t="str">
        <f t="shared" si="38"/>
        <v>N/A</v>
      </c>
      <c r="I1219" s="32" t="str">
        <f>IF(Buildings!H1220="","N/A",Buildings!H1220)</f>
        <v>N/A</v>
      </c>
      <c r="J1219" s="32" t="str">
        <f>IF(Buildings!I1220="","N/A",Buildings!I1220)</f>
        <v>N/A</v>
      </c>
      <c r="K1219" s="362" t="str">
        <f>IF(AND(Buildings!B1220="",Buildings!C1220&lt;&gt;""),0,IF(Buildings!B1220="","N/A",IF(ISNUMBER(Buildings!B1220),Buildings!B1220,0)))</f>
        <v>N/A</v>
      </c>
    </row>
    <row r="1220" spans="2:11">
      <c r="B1220" s="32" t="str">
        <f t="shared" si="39"/>
        <v>N/A</v>
      </c>
      <c r="C1220" s="32" t="str">
        <f>IF(Buildings!C1221="","N/A",Buildings!C1221)</f>
        <v>N/A</v>
      </c>
      <c r="D1220" s="32" t="str">
        <f>IF(Buildings!D1221="","N/A",Buildings!D1221)</f>
        <v>N/A</v>
      </c>
      <c r="E1220" s="32" t="str">
        <f>IF(Buildings!E1221="","N/A",Buildings!E1221)</f>
        <v>N/A</v>
      </c>
      <c r="F1220" s="32" t="str">
        <f>IF(Buildings!F1221="","N/A",Buildings!F1221)</f>
        <v>N/A</v>
      </c>
      <c r="G1220" s="32" t="str">
        <f>IF(Buildings!G1221="","N/A",Buildings!G1221)</f>
        <v>N/A</v>
      </c>
      <c r="H1220" s="32" t="str">
        <f t="shared" si="38"/>
        <v>N/A</v>
      </c>
      <c r="I1220" s="32" t="str">
        <f>IF(Buildings!H1221="","N/A",Buildings!H1221)</f>
        <v>N/A</v>
      </c>
      <c r="J1220" s="32" t="str">
        <f>IF(Buildings!I1221="","N/A",Buildings!I1221)</f>
        <v>N/A</v>
      </c>
      <c r="K1220" s="362" t="str">
        <f>IF(AND(Buildings!B1221="",Buildings!C1221&lt;&gt;""),0,IF(Buildings!B1221="","N/A",IF(ISNUMBER(Buildings!B1221),Buildings!B1221,0)))</f>
        <v>N/A</v>
      </c>
    </row>
    <row r="1221" spans="2:11">
      <c r="B1221" s="32" t="str">
        <f t="shared" si="39"/>
        <v>N/A</v>
      </c>
      <c r="C1221" s="32" t="str">
        <f>IF(Buildings!C1222="","N/A",Buildings!C1222)</f>
        <v>N/A</v>
      </c>
      <c r="D1221" s="32" t="str">
        <f>IF(Buildings!D1222="","N/A",Buildings!D1222)</f>
        <v>N/A</v>
      </c>
      <c r="E1221" s="32" t="str">
        <f>IF(Buildings!E1222="","N/A",Buildings!E1222)</f>
        <v>N/A</v>
      </c>
      <c r="F1221" s="32" t="str">
        <f>IF(Buildings!F1222="","N/A",Buildings!F1222)</f>
        <v>N/A</v>
      </c>
      <c r="G1221" s="32" t="str">
        <f>IF(Buildings!G1222="","N/A",Buildings!G1222)</f>
        <v>N/A</v>
      </c>
      <c r="H1221" s="32" t="str">
        <f t="shared" si="38"/>
        <v>N/A</v>
      </c>
      <c r="I1221" s="32" t="str">
        <f>IF(Buildings!H1222="","N/A",Buildings!H1222)</f>
        <v>N/A</v>
      </c>
      <c r="J1221" s="32" t="str">
        <f>IF(Buildings!I1222="","N/A",Buildings!I1222)</f>
        <v>N/A</v>
      </c>
      <c r="K1221" s="362" t="str">
        <f>IF(AND(Buildings!B1222="",Buildings!C1222&lt;&gt;""),0,IF(Buildings!B1222="","N/A",IF(ISNUMBER(Buildings!B1222),Buildings!B1222,0)))</f>
        <v>N/A</v>
      </c>
    </row>
    <row r="1222" spans="2:11">
      <c r="B1222" s="32" t="str">
        <f t="shared" si="39"/>
        <v>N/A</v>
      </c>
      <c r="C1222" s="32" t="str">
        <f>IF(Buildings!C1223="","N/A",Buildings!C1223)</f>
        <v>N/A</v>
      </c>
      <c r="D1222" s="32" t="str">
        <f>IF(Buildings!D1223="","N/A",Buildings!D1223)</f>
        <v>N/A</v>
      </c>
      <c r="E1222" s="32" t="str">
        <f>IF(Buildings!E1223="","N/A",Buildings!E1223)</f>
        <v>N/A</v>
      </c>
      <c r="F1222" s="32" t="str">
        <f>IF(Buildings!F1223="","N/A",Buildings!F1223)</f>
        <v>N/A</v>
      </c>
      <c r="G1222" s="32" t="str">
        <f>IF(Buildings!G1223="","N/A",Buildings!G1223)</f>
        <v>N/A</v>
      </c>
      <c r="H1222" s="32" t="str">
        <f t="shared" si="38"/>
        <v>N/A</v>
      </c>
      <c r="I1222" s="32" t="str">
        <f>IF(Buildings!H1223="","N/A",Buildings!H1223)</f>
        <v>N/A</v>
      </c>
      <c r="J1222" s="32" t="str">
        <f>IF(Buildings!I1223="","N/A",Buildings!I1223)</f>
        <v>N/A</v>
      </c>
      <c r="K1222" s="362" t="str">
        <f>IF(AND(Buildings!B1223="",Buildings!C1223&lt;&gt;""),0,IF(Buildings!B1223="","N/A",IF(ISNUMBER(Buildings!B1223),Buildings!B1223,0)))</f>
        <v>N/A</v>
      </c>
    </row>
    <row r="1223" spans="2:11">
      <c r="B1223" s="32" t="str">
        <f t="shared" si="39"/>
        <v>N/A</v>
      </c>
      <c r="C1223" s="32" t="str">
        <f>IF(Buildings!C1224="","N/A",Buildings!C1224)</f>
        <v>N/A</v>
      </c>
      <c r="D1223" s="32" t="str">
        <f>IF(Buildings!D1224="","N/A",Buildings!D1224)</f>
        <v>N/A</v>
      </c>
      <c r="E1223" s="32" t="str">
        <f>IF(Buildings!E1224="","N/A",Buildings!E1224)</f>
        <v>N/A</v>
      </c>
      <c r="F1223" s="32" t="str">
        <f>IF(Buildings!F1224="","N/A",Buildings!F1224)</f>
        <v>N/A</v>
      </c>
      <c r="G1223" s="32" t="str">
        <f>IF(Buildings!G1224="","N/A",Buildings!G1224)</f>
        <v>N/A</v>
      </c>
      <c r="H1223" s="32" t="str">
        <f t="shared" si="38"/>
        <v>N/A</v>
      </c>
      <c r="I1223" s="32" t="str">
        <f>IF(Buildings!H1224="","N/A",Buildings!H1224)</f>
        <v>N/A</v>
      </c>
      <c r="J1223" s="32" t="str">
        <f>IF(Buildings!I1224="","N/A",Buildings!I1224)</f>
        <v>N/A</v>
      </c>
      <c r="K1223" s="362" t="str">
        <f>IF(AND(Buildings!B1224="",Buildings!C1224&lt;&gt;""),0,IF(Buildings!B1224="","N/A",IF(ISNUMBER(Buildings!B1224),Buildings!B1224,0)))</f>
        <v>N/A</v>
      </c>
    </row>
    <row r="1224" spans="2:11">
      <c r="B1224" s="32" t="str">
        <f t="shared" si="39"/>
        <v>N/A</v>
      </c>
      <c r="C1224" s="32" t="str">
        <f>IF(Buildings!C1225="","N/A",Buildings!C1225)</f>
        <v>N/A</v>
      </c>
      <c r="D1224" s="32" t="str">
        <f>IF(Buildings!D1225="","N/A",Buildings!D1225)</f>
        <v>N/A</v>
      </c>
      <c r="E1224" s="32" t="str">
        <f>IF(Buildings!E1225="","N/A",Buildings!E1225)</f>
        <v>N/A</v>
      </c>
      <c r="F1224" s="32" t="str">
        <f>IF(Buildings!F1225="","N/A",Buildings!F1225)</f>
        <v>N/A</v>
      </c>
      <c r="G1224" s="32" t="str">
        <f>IF(Buildings!G1225="","N/A",Buildings!G1225)</f>
        <v>N/A</v>
      </c>
      <c r="H1224" s="32" t="str">
        <f t="shared" si="38"/>
        <v>N/A</v>
      </c>
      <c r="I1224" s="32" t="str">
        <f>IF(Buildings!H1225="","N/A",Buildings!H1225)</f>
        <v>N/A</v>
      </c>
      <c r="J1224" s="32" t="str">
        <f>IF(Buildings!I1225="","N/A",Buildings!I1225)</f>
        <v>N/A</v>
      </c>
      <c r="K1224" s="362" t="str">
        <f>IF(AND(Buildings!B1225="",Buildings!C1225&lt;&gt;""),0,IF(Buildings!B1225="","N/A",IF(ISNUMBER(Buildings!B1225),Buildings!B1225,0)))</f>
        <v>N/A</v>
      </c>
    </row>
    <row r="1225" spans="2:11">
      <c r="B1225" s="32" t="str">
        <f t="shared" si="39"/>
        <v>N/A</v>
      </c>
      <c r="C1225" s="32" t="str">
        <f>IF(Buildings!C1226="","N/A",Buildings!C1226)</f>
        <v>N/A</v>
      </c>
      <c r="D1225" s="32" t="str">
        <f>IF(Buildings!D1226="","N/A",Buildings!D1226)</f>
        <v>N/A</v>
      </c>
      <c r="E1225" s="32" t="str">
        <f>IF(Buildings!E1226="","N/A",Buildings!E1226)</f>
        <v>N/A</v>
      </c>
      <c r="F1225" s="32" t="str">
        <f>IF(Buildings!F1226="","N/A",Buildings!F1226)</f>
        <v>N/A</v>
      </c>
      <c r="G1225" s="32" t="str">
        <f>IF(Buildings!G1226="","N/A",Buildings!G1226)</f>
        <v>N/A</v>
      </c>
      <c r="H1225" s="32" t="str">
        <f t="shared" si="38"/>
        <v>N/A</v>
      </c>
      <c r="I1225" s="32" t="str">
        <f>IF(Buildings!H1226="","N/A",Buildings!H1226)</f>
        <v>N/A</v>
      </c>
      <c r="J1225" s="32" t="str">
        <f>IF(Buildings!I1226="","N/A",Buildings!I1226)</f>
        <v>N/A</v>
      </c>
      <c r="K1225" s="362" t="str">
        <f>IF(AND(Buildings!B1226="",Buildings!C1226&lt;&gt;""),0,IF(Buildings!B1226="","N/A",IF(ISNUMBER(Buildings!B1226),Buildings!B1226,0)))</f>
        <v>N/A</v>
      </c>
    </row>
    <row r="1226" spans="2:11">
      <c r="B1226" s="32" t="str">
        <f t="shared" si="39"/>
        <v>N/A</v>
      </c>
      <c r="C1226" s="32" t="str">
        <f>IF(Buildings!C1227="","N/A",Buildings!C1227)</f>
        <v>N/A</v>
      </c>
      <c r="D1226" s="32" t="str">
        <f>IF(Buildings!D1227="","N/A",Buildings!D1227)</f>
        <v>N/A</v>
      </c>
      <c r="E1226" s="32" t="str">
        <f>IF(Buildings!E1227="","N/A",Buildings!E1227)</f>
        <v>N/A</v>
      </c>
      <c r="F1226" s="32" t="str">
        <f>IF(Buildings!F1227="","N/A",Buildings!F1227)</f>
        <v>N/A</v>
      </c>
      <c r="G1226" s="32" t="str">
        <f>IF(Buildings!G1227="","N/A",Buildings!G1227)</f>
        <v>N/A</v>
      </c>
      <c r="H1226" s="32" t="str">
        <f t="shared" si="38"/>
        <v>N/A</v>
      </c>
      <c r="I1226" s="32" t="str">
        <f>IF(Buildings!H1227="","N/A",Buildings!H1227)</f>
        <v>N/A</v>
      </c>
      <c r="J1226" s="32" t="str">
        <f>IF(Buildings!I1227="","N/A",Buildings!I1227)</f>
        <v>N/A</v>
      </c>
      <c r="K1226" s="362" t="str">
        <f>IF(AND(Buildings!B1227="",Buildings!C1227&lt;&gt;""),0,IF(Buildings!B1227="","N/A",IF(ISNUMBER(Buildings!B1227),Buildings!B1227,0)))</f>
        <v>N/A</v>
      </c>
    </row>
    <row r="1227" spans="2:11">
      <c r="B1227" s="32" t="str">
        <f t="shared" si="39"/>
        <v>N/A</v>
      </c>
      <c r="C1227" s="32" t="str">
        <f>IF(Buildings!C1228="","N/A",Buildings!C1228)</f>
        <v>N/A</v>
      </c>
      <c r="D1227" s="32" t="str">
        <f>IF(Buildings!D1228="","N/A",Buildings!D1228)</f>
        <v>N/A</v>
      </c>
      <c r="E1227" s="32" t="str">
        <f>IF(Buildings!E1228="","N/A",Buildings!E1228)</f>
        <v>N/A</v>
      </c>
      <c r="F1227" s="32" t="str">
        <f>IF(Buildings!F1228="","N/A",Buildings!F1228)</f>
        <v>N/A</v>
      </c>
      <c r="G1227" s="32" t="str">
        <f>IF(Buildings!G1228="","N/A",Buildings!G1228)</f>
        <v>N/A</v>
      </c>
      <c r="H1227" s="32" t="str">
        <f t="shared" si="38"/>
        <v>N/A</v>
      </c>
      <c r="I1227" s="32" t="str">
        <f>IF(Buildings!H1228="","N/A",Buildings!H1228)</f>
        <v>N/A</v>
      </c>
      <c r="J1227" s="32" t="str">
        <f>IF(Buildings!I1228="","N/A",Buildings!I1228)</f>
        <v>N/A</v>
      </c>
      <c r="K1227" s="362" t="str">
        <f>IF(AND(Buildings!B1228="",Buildings!C1228&lt;&gt;""),0,IF(Buildings!B1228="","N/A",IF(ISNUMBER(Buildings!B1228),Buildings!B1228,0)))</f>
        <v>N/A</v>
      </c>
    </row>
    <row r="1228" spans="2:11">
      <c r="B1228" s="32" t="str">
        <f t="shared" si="39"/>
        <v>N/A</v>
      </c>
      <c r="C1228" s="32" t="str">
        <f>IF(Buildings!C1229="","N/A",Buildings!C1229)</f>
        <v>N/A</v>
      </c>
      <c r="D1228" s="32" t="str">
        <f>IF(Buildings!D1229="","N/A",Buildings!D1229)</f>
        <v>N/A</v>
      </c>
      <c r="E1228" s="32" t="str">
        <f>IF(Buildings!E1229="","N/A",Buildings!E1229)</f>
        <v>N/A</v>
      </c>
      <c r="F1228" s="32" t="str">
        <f>IF(Buildings!F1229="","N/A",Buildings!F1229)</f>
        <v>N/A</v>
      </c>
      <c r="G1228" s="32" t="str">
        <f>IF(Buildings!G1229="","N/A",Buildings!G1229)</f>
        <v>N/A</v>
      </c>
      <c r="H1228" s="32" t="str">
        <f t="shared" si="38"/>
        <v>N/A</v>
      </c>
      <c r="I1228" s="32" t="str">
        <f>IF(Buildings!H1229="","N/A",Buildings!H1229)</f>
        <v>N/A</v>
      </c>
      <c r="J1228" s="32" t="str">
        <f>IF(Buildings!I1229="","N/A",Buildings!I1229)</f>
        <v>N/A</v>
      </c>
      <c r="K1228" s="362" t="str">
        <f>IF(AND(Buildings!B1229="",Buildings!C1229&lt;&gt;""),0,IF(Buildings!B1229="","N/A",IF(ISNUMBER(Buildings!B1229),Buildings!B1229,0)))</f>
        <v>N/A</v>
      </c>
    </row>
    <row r="1229" spans="2:11">
      <c r="B1229" s="32" t="str">
        <f t="shared" si="39"/>
        <v>N/A</v>
      </c>
      <c r="C1229" s="32" t="str">
        <f>IF(Buildings!C1230="","N/A",Buildings!C1230)</f>
        <v>N/A</v>
      </c>
      <c r="D1229" s="32" t="str">
        <f>IF(Buildings!D1230="","N/A",Buildings!D1230)</f>
        <v>N/A</v>
      </c>
      <c r="E1229" s="32" t="str">
        <f>IF(Buildings!E1230="","N/A",Buildings!E1230)</f>
        <v>N/A</v>
      </c>
      <c r="F1229" s="32" t="str">
        <f>IF(Buildings!F1230="","N/A",Buildings!F1230)</f>
        <v>N/A</v>
      </c>
      <c r="G1229" s="32" t="str">
        <f>IF(Buildings!G1230="","N/A",Buildings!G1230)</f>
        <v>N/A</v>
      </c>
      <c r="H1229" s="32" t="str">
        <f t="shared" si="38"/>
        <v>N/A</v>
      </c>
      <c r="I1229" s="32" t="str">
        <f>IF(Buildings!H1230="","N/A",Buildings!H1230)</f>
        <v>N/A</v>
      </c>
      <c r="J1229" s="32" t="str">
        <f>IF(Buildings!I1230="","N/A",Buildings!I1230)</f>
        <v>N/A</v>
      </c>
      <c r="K1229" s="362" t="str">
        <f>IF(AND(Buildings!B1230="",Buildings!C1230&lt;&gt;""),0,IF(Buildings!B1230="","N/A",IF(ISNUMBER(Buildings!B1230),Buildings!B1230,0)))</f>
        <v>N/A</v>
      </c>
    </row>
    <row r="1230" spans="2:11">
      <c r="B1230" s="32" t="str">
        <f t="shared" si="39"/>
        <v>N/A</v>
      </c>
      <c r="C1230" s="32" t="str">
        <f>IF(Buildings!C1231="","N/A",Buildings!C1231)</f>
        <v>N/A</v>
      </c>
      <c r="D1230" s="32" t="str">
        <f>IF(Buildings!D1231="","N/A",Buildings!D1231)</f>
        <v>N/A</v>
      </c>
      <c r="E1230" s="32" t="str">
        <f>IF(Buildings!E1231="","N/A",Buildings!E1231)</f>
        <v>N/A</v>
      </c>
      <c r="F1230" s="32" t="str">
        <f>IF(Buildings!F1231="","N/A",Buildings!F1231)</f>
        <v>N/A</v>
      </c>
      <c r="G1230" s="32" t="str">
        <f>IF(Buildings!G1231="","N/A",Buildings!G1231)</f>
        <v>N/A</v>
      </c>
      <c r="H1230" s="32" t="str">
        <f t="shared" si="38"/>
        <v>N/A</v>
      </c>
      <c r="I1230" s="32" t="str">
        <f>IF(Buildings!H1231="","N/A",Buildings!H1231)</f>
        <v>N/A</v>
      </c>
      <c r="J1230" s="32" t="str">
        <f>IF(Buildings!I1231="","N/A",Buildings!I1231)</f>
        <v>N/A</v>
      </c>
      <c r="K1230" s="362" t="str">
        <f>IF(AND(Buildings!B1231="",Buildings!C1231&lt;&gt;""),0,IF(Buildings!B1231="","N/A",IF(ISNUMBER(Buildings!B1231),Buildings!B1231,0)))</f>
        <v>N/A</v>
      </c>
    </row>
    <row r="1231" spans="2:11">
      <c r="B1231" s="32" t="str">
        <f t="shared" si="39"/>
        <v>N/A</v>
      </c>
      <c r="C1231" s="32" t="str">
        <f>IF(Buildings!C1232="","N/A",Buildings!C1232)</f>
        <v>N/A</v>
      </c>
      <c r="D1231" s="32" t="str">
        <f>IF(Buildings!D1232="","N/A",Buildings!D1232)</f>
        <v>N/A</v>
      </c>
      <c r="E1231" s="32" t="str">
        <f>IF(Buildings!E1232="","N/A",Buildings!E1232)</f>
        <v>N/A</v>
      </c>
      <c r="F1231" s="32" t="str">
        <f>IF(Buildings!F1232="","N/A",Buildings!F1232)</f>
        <v>N/A</v>
      </c>
      <c r="G1231" s="32" t="str">
        <f>IF(Buildings!G1232="","N/A",Buildings!G1232)</f>
        <v>N/A</v>
      </c>
      <c r="H1231" s="32" t="str">
        <f t="shared" si="38"/>
        <v>N/A</v>
      </c>
      <c r="I1231" s="32" t="str">
        <f>IF(Buildings!H1232="","N/A",Buildings!H1232)</f>
        <v>N/A</v>
      </c>
      <c r="J1231" s="32" t="str">
        <f>IF(Buildings!I1232="","N/A",Buildings!I1232)</f>
        <v>N/A</v>
      </c>
      <c r="K1231" s="362" t="str">
        <f>IF(AND(Buildings!B1232="",Buildings!C1232&lt;&gt;""),0,IF(Buildings!B1232="","N/A",IF(ISNUMBER(Buildings!B1232),Buildings!B1232,0)))</f>
        <v>N/A</v>
      </c>
    </row>
    <row r="1232" spans="2:11">
      <c r="B1232" s="32" t="str">
        <f t="shared" si="39"/>
        <v>N/A</v>
      </c>
      <c r="C1232" s="32" t="str">
        <f>IF(Buildings!C1233="","N/A",Buildings!C1233)</f>
        <v>N/A</v>
      </c>
      <c r="D1232" s="32" t="str">
        <f>IF(Buildings!D1233="","N/A",Buildings!D1233)</f>
        <v>N/A</v>
      </c>
      <c r="E1232" s="32" t="str">
        <f>IF(Buildings!E1233="","N/A",Buildings!E1233)</f>
        <v>N/A</v>
      </c>
      <c r="F1232" s="32" t="str">
        <f>IF(Buildings!F1233="","N/A",Buildings!F1233)</f>
        <v>N/A</v>
      </c>
      <c r="G1232" s="32" t="str">
        <f>IF(Buildings!G1233="","N/A",Buildings!G1233)</f>
        <v>N/A</v>
      </c>
      <c r="H1232" s="32" t="str">
        <f t="shared" si="38"/>
        <v>N/A</v>
      </c>
      <c r="I1232" s="32" t="str">
        <f>IF(Buildings!H1233="","N/A",Buildings!H1233)</f>
        <v>N/A</v>
      </c>
      <c r="J1232" s="32" t="str">
        <f>IF(Buildings!I1233="","N/A",Buildings!I1233)</f>
        <v>N/A</v>
      </c>
      <c r="K1232" s="362" t="str">
        <f>IF(AND(Buildings!B1233="",Buildings!C1233&lt;&gt;""),0,IF(Buildings!B1233="","N/A",IF(ISNUMBER(Buildings!B1233),Buildings!B1233,0)))</f>
        <v>N/A</v>
      </c>
    </row>
    <row r="1233" spans="2:11">
      <c r="B1233" s="32" t="str">
        <f t="shared" si="39"/>
        <v>N/A</v>
      </c>
      <c r="C1233" s="32" t="str">
        <f>IF(Buildings!C1234="","N/A",Buildings!C1234)</f>
        <v>N/A</v>
      </c>
      <c r="D1233" s="32" t="str">
        <f>IF(Buildings!D1234="","N/A",Buildings!D1234)</f>
        <v>N/A</v>
      </c>
      <c r="E1233" s="32" t="str">
        <f>IF(Buildings!E1234="","N/A",Buildings!E1234)</f>
        <v>N/A</v>
      </c>
      <c r="F1233" s="32" t="str">
        <f>IF(Buildings!F1234="","N/A",Buildings!F1234)</f>
        <v>N/A</v>
      </c>
      <c r="G1233" s="32" t="str">
        <f>IF(Buildings!G1234="","N/A",Buildings!G1234)</f>
        <v>N/A</v>
      </c>
      <c r="H1233" s="32" t="str">
        <f t="shared" si="38"/>
        <v>N/A</v>
      </c>
      <c r="I1233" s="32" t="str">
        <f>IF(Buildings!H1234="","N/A",Buildings!H1234)</f>
        <v>N/A</v>
      </c>
      <c r="J1233" s="32" t="str">
        <f>IF(Buildings!I1234="","N/A",Buildings!I1234)</f>
        <v>N/A</v>
      </c>
      <c r="K1233" s="362" t="str">
        <f>IF(AND(Buildings!B1234="",Buildings!C1234&lt;&gt;""),0,IF(Buildings!B1234="","N/A",IF(ISNUMBER(Buildings!B1234),Buildings!B1234,0)))</f>
        <v>N/A</v>
      </c>
    </row>
    <row r="1234" spans="2:11">
      <c r="B1234" s="32" t="str">
        <f t="shared" si="39"/>
        <v>N/A</v>
      </c>
      <c r="C1234" s="32" t="str">
        <f>IF(Buildings!C1235="","N/A",Buildings!C1235)</f>
        <v>N/A</v>
      </c>
      <c r="D1234" s="32" t="str">
        <f>IF(Buildings!D1235="","N/A",Buildings!D1235)</f>
        <v>N/A</v>
      </c>
      <c r="E1234" s="32" t="str">
        <f>IF(Buildings!E1235="","N/A",Buildings!E1235)</f>
        <v>N/A</v>
      </c>
      <c r="F1234" s="32" t="str">
        <f>IF(Buildings!F1235="","N/A",Buildings!F1235)</f>
        <v>N/A</v>
      </c>
      <c r="G1234" s="32" t="str">
        <f>IF(Buildings!G1235="","N/A",Buildings!G1235)</f>
        <v>N/A</v>
      </c>
      <c r="H1234" s="32" t="str">
        <f t="shared" si="38"/>
        <v>N/A</v>
      </c>
      <c r="I1234" s="32" t="str">
        <f>IF(Buildings!H1235="","N/A",Buildings!H1235)</f>
        <v>N/A</v>
      </c>
      <c r="J1234" s="32" t="str">
        <f>IF(Buildings!I1235="","N/A",Buildings!I1235)</f>
        <v>N/A</v>
      </c>
      <c r="K1234" s="362" t="str">
        <f>IF(AND(Buildings!B1235="",Buildings!C1235&lt;&gt;""),0,IF(Buildings!B1235="","N/A",IF(ISNUMBER(Buildings!B1235),Buildings!B1235,0)))</f>
        <v>N/A</v>
      </c>
    </row>
    <row r="1235" spans="2:11">
      <c r="B1235" s="32" t="str">
        <f t="shared" si="39"/>
        <v>N/A</v>
      </c>
      <c r="C1235" s="32" t="str">
        <f>IF(Buildings!C1236="","N/A",Buildings!C1236)</f>
        <v>N/A</v>
      </c>
      <c r="D1235" s="32" t="str">
        <f>IF(Buildings!D1236="","N/A",Buildings!D1236)</f>
        <v>N/A</v>
      </c>
      <c r="E1235" s="32" t="str">
        <f>IF(Buildings!E1236="","N/A",Buildings!E1236)</f>
        <v>N/A</v>
      </c>
      <c r="F1235" s="32" t="str">
        <f>IF(Buildings!F1236="","N/A",Buildings!F1236)</f>
        <v>N/A</v>
      </c>
      <c r="G1235" s="32" t="str">
        <f>IF(Buildings!G1236="","N/A",Buildings!G1236)</f>
        <v>N/A</v>
      </c>
      <c r="H1235" s="32" t="str">
        <f t="shared" si="38"/>
        <v>N/A</v>
      </c>
      <c r="I1235" s="32" t="str">
        <f>IF(Buildings!H1236="","N/A",Buildings!H1236)</f>
        <v>N/A</v>
      </c>
      <c r="J1235" s="32" t="str">
        <f>IF(Buildings!I1236="","N/A",Buildings!I1236)</f>
        <v>N/A</v>
      </c>
      <c r="K1235" s="362" t="str">
        <f>IF(AND(Buildings!B1236="",Buildings!C1236&lt;&gt;""),0,IF(Buildings!B1236="","N/A",IF(ISNUMBER(Buildings!B1236),Buildings!B1236,0)))</f>
        <v>N/A</v>
      </c>
    </row>
    <row r="1236" spans="2:11">
      <c r="B1236" s="32" t="str">
        <f t="shared" si="39"/>
        <v>N/A</v>
      </c>
      <c r="C1236" s="32" t="str">
        <f>IF(Buildings!C1237="","N/A",Buildings!C1237)</f>
        <v>N/A</v>
      </c>
      <c r="D1236" s="32" t="str">
        <f>IF(Buildings!D1237="","N/A",Buildings!D1237)</f>
        <v>N/A</v>
      </c>
      <c r="E1236" s="32" t="str">
        <f>IF(Buildings!E1237="","N/A",Buildings!E1237)</f>
        <v>N/A</v>
      </c>
      <c r="F1236" s="32" t="str">
        <f>IF(Buildings!F1237="","N/A",Buildings!F1237)</f>
        <v>N/A</v>
      </c>
      <c r="G1236" s="32" t="str">
        <f>IF(Buildings!G1237="","N/A",Buildings!G1237)</f>
        <v>N/A</v>
      </c>
      <c r="H1236" s="32" t="str">
        <f t="shared" si="38"/>
        <v>N/A</v>
      </c>
      <c r="I1236" s="32" t="str">
        <f>IF(Buildings!H1237="","N/A",Buildings!H1237)</f>
        <v>N/A</v>
      </c>
      <c r="J1236" s="32" t="str">
        <f>IF(Buildings!I1237="","N/A",Buildings!I1237)</f>
        <v>N/A</v>
      </c>
      <c r="K1236" s="362" t="str">
        <f>IF(AND(Buildings!B1237="",Buildings!C1237&lt;&gt;""),0,IF(Buildings!B1237="","N/A",IF(ISNUMBER(Buildings!B1237),Buildings!B1237,0)))</f>
        <v>N/A</v>
      </c>
    </row>
    <row r="1237" spans="2:11">
      <c r="B1237" s="32" t="str">
        <f t="shared" si="39"/>
        <v>N/A</v>
      </c>
      <c r="C1237" s="32" t="str">
        <f>IF(Buildings!C1238="","N/A",Buildings!C1238)</f>
        <v>N/A</v>
      </c>
      <c r="D1237" s="32" t="str">
        <f>IF(Buildings!D1238="","N/A",Buildings!D1238)</f>
        <v>N/A</v>
      </c>
      <c r="E1237" s="32" t="str">
        <f>IF(Buildings!E1238="","N/A",Buildings!E1238)</f>
        <v>N/A</v>
      </c>
      <c r="F1237" s="32" t="str">
        <f>IF(Buildings!F1238="","N/A",Buildings!F1238)</f>
        <v>N/A</v>
      </c>
      <c r="G1237" s="32" t="str">
        <f>IF(Buildings!G1238="","N/A",Buildings!G1238)</f>
        <v>N/A</v>
      </c>
      <c r="H1237" s="32" t="str">
        <f t="shared" si="38"/>
        <v>N/A</v>
      </c>
      <c r="I1237" s="32" t="str">
        <f>IF(Buildings!H1238="","N/A",Buildings!H1238)</f>
        <v>N/A</v>
      </c>
      <c r="J1237" s="32" t="str">
        <f>IF(Buildings!I1238="","N/A",Buildings!I1238)</f>
        <v>N/A</v>
      </c>
      <c r="K1237" s="362" t="str">
        <f>IF(AND(Buildings!B1238="",Buildings!C1238&lt;&gt;""),0,IF(Buildings!B1238="","N/A",IF(ISNUMBER(Buildings!B1238),Buildings!B1238,0)))</f>
        <v>N/A</v>
      </c>
    </row>
    <row r="1238" spans="2:11">
      <c r="B1238" s="32" t="str">
        <f t="shared" si="39"/>
        <v>N/A</v>
      </c>
      <c r="C1238" s="32" t="str">
        <f>IF(Buildings!C1239="","N/A",Buildings!C1239)</f>
        <v>N/A</v>
      </c>
      <c r="D1238" s="32" t="str">
        <f>IF(Buildings!D1239="","N/A",Buildings!D1239)</f>
        <v>N/A</v>
      </c>
      <c r="E1238" s="32" t="str">
        <f>IF(Buildings!E1239="","N/A",Buildings!E1239)</f>
        <v>N/A</v>
      </c>
      <c r="F1238" s="32" t="str">
        <f>IF(Buildings!F1239="","N/A",Buildings!F1239)</f>
        <v>N/A</v>
      </c>
      <c r="G1238" s="32" t="str">
        <f>IF(Buildings!G1239="","N/A",Buildings!G1239)</f>
        <v>N/A</v>
      </c>
      <c r="H1238" s="32" t="str">
        <f t="shared" si="38"/>
        <v>N/A</v>
      </c>
      <c r="I1238" s="32" t="str">
        <f>IF(Buildings!H1239="","N/A",Buildings!H1239)</f>
        <v>N/A</v>
      </c>
      <c r="J1238" s="32" t="str">
        <f>IF(Buildings!I1239="","N/A",Buildings!I1239)</f>
        <v>N/A</v>
      </c>
      <c r="K1238" s="362" t="str">
        <f>IF(AND(Buildings!B1239="",Buildings!C1239&lt;&gt;""),0,IF(Buildings!B1239="","N/A",IF(ISNUMBER(Buildings!B1239),Buildings!B1239,0)))</f>
        <v>N/A</v>
      </c>
    </row>
    <row r="1239" spans="2:11">
      <c r="B1239" s="32" t="str">
        <f t="shared" si="39"/>
        <v>N/A</v>
      </c>
      <c r="C1239" s="32" t="str">
        <f>IF(Buildings!C1240="","N/A",Buildings!C1240)</f>
        <v>N/A</v>
      </c>
      <c r="D1239" s="32" t="str">
        <f>IF(Buildings!D1240="","N/A",Buildings!D1240)</f>
        <v>N/A</v>
      </c>
      <c r="E1239" s="32" t="str">
        <f>IF(Buildings!E1240="","N/A",Buildings!E1240)</f>
        <v>N/A</v>
      </c>
      <c r="F1239" s="32" t="str">
        <f>IF(Buildings!F1240="","N/A",Buildings!F1240)</f>
        <v>N/A</v>
      </c>
      <c r="G1239" s="32" t="str">
        <f>IF(Buildings!G1240="","N/A",Buildings!G1240)</f>
        <v>N/A</v>
      </c>
      <c r="H1239" s="32" t="str">
        <f t="shared" si="38"/>
        <v>N/A</v>
      </c>
      <c r="I1239" s="32" t="str">
        <f>IF(Buildings!H1240="","N/A",Buildings!H1240)</f>
        <v>N/A</v>
      </c>
      <c r="J1239" s="32" t="str">
        <f>IF(Buildings!I1240="","N/A",Buildings!I1240)</f>
        <v>N/A</v>
      </c>
      <c r="K1239" s="362" t="str">
        <f>IF(AND(Buildings!B1240="",Buildings!C1240&lt;&gt;""),0,IF(Buildings!B1240="","N/A",IF(ISNUMBER(Buildings!B1240),Buildings!B1240,0)))</f>
        <v>N/A</v>
      </c>
    </row>
    <row r="1240" spans="2:11">
      <c r="B1240" s="32" t="str">
        <f t="shared" si="39"/>
        <v>N/A</v>
      </c>
      <c r="C1240" s="32" t="str">
        <f>IF(Buildings!C1241="","N/A",Buildings!C1241)</f>
        <v>N/A</v>
      </c>
      <c r="D1240" s="32" t="str">
        <f>IF(Buildings!D1241="","N/A",Buildings!D1241)</f>
        <v>N/A</v>
      </c>
      <c r="E1240" s="32" t="str">
        <f>IF(Buildings!E1241="","N/A",Buildings!E1241)</f>
        <v>N/A</v>
      </c>
      <c r="F1240" s="32" t="str">
        <f>IF(Buildings!F1241="","N/A",Buildings!F1241)</f>
        <v>N/A</v>
      </c>
      <c r="G1240" s="32" t="str">
        <f>IF(Buildings!G1241="","N/A",Buildings!G1241)</f>
        <v>N/A</v>
      </c>
      <c r="H1240" s="32" t="str">
        <f t="shared" si="38"/>
        <v>N/A</v>
      </c>
      <c r="I1240" s="32" t="str">
        <f>IF(Buildings!H1241="","N/A",Buildings!H1241)</f>
        <v>N/A</v>
      </c>
      <c r="J1240" s="32" t="str">
        <f>IF(Buildings!I1241="","N/A",Buildings!I1241)</f>
        <v>N/A</v>
      </c>
      <c r="K1240" s="362" t="str">
        <f>IF(AND(Buildings!B1241="",Buildings!C1241&lt;&gt;""),0,IF(Buildings!B1241="","N/A",IF(ISNUMBER(Buildings!B1241),Buildings!B1241,0)))</f>
        <v>N/A</v>
      </c>
    </row>
    <row r="1241" spans="2:11">
      <c r="B1241" s="32" t="str">
        <f t="shared" si="39"/>
        <v>N/A</v>
      </c>
      <c r="C1241" s="32" t="str">
        <f>IF(Buildings!C1242="","N/A",Buildings!C1242)</f>
        <v>N/A</v>
      </c>
      <c r="D1241" s="32" t="str">
        <f>IF(Buildings!D1242="","N/A",Buildings!D1242)</f>
        <v>N/A</v>
      </c>
      <c r="E1241" s="32" t="str">
        <f>IF(Buildings!E1242="","N/A",Buildings!E1242)</f>
        <v>N/A</v>
      </c>
      <c r="F1241" s="32" t="str">
        <f>IF(Buildings!F1242="","N/A",Buildings!F1242)</f>
        <v>N/A</v>
      </c>
      <c r="G1241" s="32" t="str">
        <f>IF(Buildings!G1242="","N/A",Buildings!G1242)</f>
        <v>N/A</v>
      </c>
      <c r="H1241" s="32" t="str">
        <f t="shared" si="38"/>
        <v>N/A</v>
      </c>
      <c r="I1241" s="32" t="str">
        <f>IF(Buildings!H1242="","N/A",Buildings!H1242)</f>
        <v>N/A</v>
      </c>
      <c r="J1241" s="32" t="str">
        <f>IF(Buildings!I1242="","N/A",Buildings!I1242)</f>
        <v>N/A</v>
      </c>
      <c r="K1241" s="362" t="str">
        <f>IF(AND(Buildings!B1242="",Buildings!C1242&lt;&gt;""),0,IF(Buildings!B1242="","N/A",IF(ISNUMBER(Buildings!B1242),Buildings!B1242,0)))</f>
        <v>N/A</v>
      </c>
    </row>
    <row r="1242" spans="2:11">
      <c r="B1242" s="32" t="str">
        <f t="shared" si="39"/>
        <v>N/A</v>
      </c>
      <c r="C1242" s="32" t="str">
        <f>IF(Buildings!C1243="","N/A",Buildings!C1243)</f>
        <v>N/A</v>
      </c>
      <c r="D1242" s="32" t="str">
        <f>IF(Buildings!D1243="","N/A",Buildings!D1243)</f>
        <v>N/A</v>
      </c>
      <c r="E1242" s="32" t="str">
        <f>IF(Buildings!E1243="","N/A",Buildings!E1243)</f>
        <v>N/A</v>
      </c>
      <c r="F1242" s="32" t="str">
        <f>IF(Buildings!F1243="","N/A",Buildings!F1243)</f>
        <v>N/A</v>
      </c>
      <c r="G1242" s="32" t="str">
        <f>IF(Buildings!G1243="","N/A",Buildings!G1243)</f>
        <v>N/A</v>
      </c>
      <c r="H1242" s="32" t="str">
        <f t="shared" si="38"/>
        <v>N/A</v>
      </c>
      <c r="I1242" s="32" t="str">
        <f>IF(Buildings!H1243="","N/A",Buildings!H1243)</f>
        <v>N/A</v>
      </c>
      <c r="J1242" s="32" t="str">
        <f>IF(Buildings!I1243="","N/A",Buildings!I1243)</f>
        <v>N/A</v>
      </c>
      <c r="K1242" s="362" t="str">
        <f>IF(AND(Buildings!B1243="",Buildings!C1243&lt;&gt;""),0,IF(Buildings!B1243="","N/A",IF(ISNUMBER(Buildings!B1243),Buildings!B1243,0)))</f>
        <v>N/A</v>
      </c>
    </row>
    <row r="1243" spans="2:11">
      <c r="B1243" s="32" t="str">
        <f t="shared" si="39"/>
        <v>N/A</v>
      </c>
      <c r="C1243" s="32" t="str">
        <f>IF(Buildings!C1244="","N/A",Buildings!C1244)</f>
        <v>N/A</v>
      </c>
      <c r="D1243" s="32" t="str">
        <f>IF(Buildings!D1244="","N/A",Buildings!D1244)</f>
        <v>N/A</v>
      </c>
      <c r="E1243" s="32" t="str">
        <f>IF(Buildings!E1244="","N/A",Buildings!E1244)</f>
        <v>N/A</v>
      </c>
      <c r="F1243" s="32" t="str">
        <f>IF(Buildings!F1244="","N/A",Buildings!F1244)</f>
        <v>N/A</v>
      </c>
      <c r="G1243" s="32" t="str">
        <f>IF(Buildings!G1244="","N/A",Buildings!G1244)</f>
        <v>N/A</v>
      </c>
      <c r="H1243" s="32" t="str">
        <f t="shared" si="38"/>
        <v>N/A</v>
      </c>
      <c r="I1243" s="32" t="str">
        <f>IF(Buildings!H1244="","N/A",Buildings!H1244)</f>
        <v>N/A</v>
      </c>
      <c r="J1243" s="32" t="str">
        <f>IF(Buildings!I1244="","N/A",Buildings!I1244)</f>
        <v>N/A</v>
      </c>
      <c r="K1243" s="362" t="str">
        <f>IF(AND(Buildings!B1244="",Buildings!C1244&lt;&gt;""),0,IF(Buildings!B1244="","N/A",IF(ISNUMBER(Buildings!B1244),Buildings!B1244,0)))</f>
        <v>N/A</v>
      </c>
    </row>
    <row r="1244" spans="2:11">
      <c r="B1244" s="32" t="str">
        <f t="shared" si="39"/>
        <v>N/A</v>
      </c>
      <c r="C1244" s="32" t="str">
        <f>IF(Buildings!C1245="","N/A",Buildings!C1245)</f>
        <v>N/A</v>
      </c>
      <c r="D1244" s="32" t="str">
        <f>IF(Buildings!D1245="","N/A",Buildings!D1245)</f>
        <v>N/A</v>
      </c>
      <c r="E1244" s="32" t="str">
        <f>IF(Buildings!E1245="","N/A",Buildings!E1245)</f>
        <v>N/A</v>
      </c>
      <c r="F1244" s="32" t="str">
        <f>IF(Buildings!F1245="","N/A",Buildings!F1245)</f>
        <v>N/A</v>
      </c>
      <c r="G1244" s="32" t="str">
        <f>IF(Buildings!G1245="","N/A",Buildings!G1245)</f>
        <v>N/A</v>
      </c>
      <c r="H1244" s="32" t="str">
        <f t="shared" si="38"/>
        <v>N/A</v>
      </c>
      <c r="I1244" s="32" t="str">
        <f>IF(Buildings!H1245="","N/A",Buildings!H1245)</f>
        <v>N/A</v>
      </c>
      <c r="J1244" s="32" t="str">
        <f>IF(Buildings!I1245="","N/A",Buildings!I1245)</f>
        <v>N/A</v>
      </c>
      <c r="K1244" s="362" t="str">
        <f>IF(AND(Buildings!B1245="",Buildings!C1245&lt;&gt;""),0,IF(Buildings!B1245="","N/A",IF(ISNUMBER(Buildings!B1245),Buildings!B1245,0)))</f>
        <v>N/A</v>
      </c>
    </row>
    <row r="1245" spans="2:11">
      <c r="B1245" s="32" t="str">
        <f t="shared" si="39"/>
        <v>N/A</v>
      </c>
      <c r="C1245" s="32" t="str">
        <f>IF(Buildings!C1246="","N/A",Buildings!C1246)</f>
        <v>N/A</v>
      </c>
      <c r="D1245" s="32" t="str">
        <f>IF(Buildings!D1246="","N/A",Buildings!D1246)</f>
        <v>N/A</v>
      </c>
      <c r="E1245" s="32" t="str">
        <f>IF(Buildings!E1246="","N/A",Buildings!E1246)</f>
        <v>N/A</v>
      </c>
      <c r="F1245" s="32" t="str">
        <f>IF(Buildings!F1246="","N/A",Buildings!F1246)</f>
        <v>N/A</v>
      </c>
      <c r="G1245" s="32" t="str">
        <f>IF(Buildings!G1246="","N/A",Buildings!G1246)</f>
        <v>N/A</v>
      </c>
      <c r="H1245" s="32" t="str">
        <f t="shared" si="38"/>
        <v>N/A</v>
      </c>
      <c r="I1245" s="32" t="str">
        <f>IF(Buildings!H1246="","N/A",Buildings!H1246)</f>
        <v>N/A</v>
      </c>
      <c r="J1245" s="32" t="str">
        <f>IF(Buildings!I1246="","N/A",Buildings!I1246)</f>
        <v>N/A</v>
      </c>
      <c r="K1245" s="362" t="str">
        <f>IF(AND(Buildings!B1246="",Buildings!C1246&lt;&gt;""),0,IF(Buildings!B1246="","N/A",IF(ISNUMBER(Buildings!B1246),Buildings!B1246,0)))</f>
        <v>N/A</v>
      </c>
    </row>
    <row r="1246" spans="2:11">
      <c r="B1246" s="32" t="str">
        <f t="shared" si="39"/>
        <v>N/A</v>
      </c>
      <c r="C1246" s="32" t="str">
        <f>IF(Buildings!C1247="","N/A",Buildings!C1247)</f>
        <v>N/A</v>
      </c>
      <c r="D1246" s="32" t="str">
        <f>IF(Buildings!D1247="","N/A",Buildings!D1247)</f>
        <v>N/A</v>
      </c>
      <c r="E1246" s="32" t="str">
        <f>IF(Buildings!E1247="","N/A",Buildings!E1247)</f>
        <v>N/A</v>
      </c>
      <c r="F1246" s="32" t="str">
        <f>IF(Buildings!F1247="","N/A",Buildings!F1247)</f>
        <v>N/A</v>
      </c>
      <c r="G1246" s="32" t="str">
        <f>IF(Buildings!G1247="","N/A",Buildings!G1247)</f>
        <v>N/A</v>
      </c>
      <c r="H1246" s="32" t="str">
        <f t="shared" si="38"/>
        <v>N/A</v>
      </c>
      <c r="I1246" s="32" t="str">
        <f>IF(Buildings!H1247="","N/A",Buildings!H1247)</f>
        <v>N/A</v>
      </c>
      <c r="J1246" s="32" t="str">
        <f>IF(Buildings!I1247="","N/A",Buildings!I1247)</f>
        <v>N/A</v>
      </c>
      <c r="K1246" s="362" t="str">
        <f>IF(AND(Buildings!B1247="",Buildings!C1247&lt;&gt;""),0,IF(Buildings!B1247="","N/A",IF(ISNUMBER(Buildings!B1247),Buildings!B1247,0)))</f>
        <v>N/A</v>
      </c>
    </row>
    <row r="1247" spans="2:11">
      <c r="B1247" s="32" t="str">
        <f t="shared" si="39"/>
        <v>N/A</v>
      </c>
      <c r="C1247" s="32" t="str">
        <f>IF(Buildings!C1248="","N/A",Buildings!C1248)</f>
        <v>N/A</v>
      </c>
      <c r="D1247" s="32" t="str">
        <f>IF(Buildings!D1248="","N/A",Buildings!D1248)</f>
        <v>N/A</v>
      </c>
      <c r="E1247" s="32" t="str">
        <f>IF(Buildings!E1248="","N/A",Buildings!E1248)</f>
        <v>N/A</v>
      </c>
      <c r="F1247" s="32" t="str">
        <f>IF(Buildings!F1248="","N/A",Buildings!F1248)</f>
        <v>N/A</v>
      </c>
      <c r="G1247" s="32" t="str">
        <f>IF(Buildings!G1248="","N/A",Buildings!G1248)</f>
        <v>N/A</v>
      </c>
      <c r="H1247" s="32" t="str">
        <f t="shared" si="38"/>
        <v>N/A</v>
      </c>
      <c r="I1247" s="32" t="str">
        <f>IF(Buildings!H1248="","N/A",Buildings!H1248)</f>
        <v>N/A</v>
      </c>
      <c r="J1247" s="32" t="str">
        <f>IF(Buildings!I1248="","N/A",Buildings!I1248)</f>
        <v>N/A</v>
      </c>
      <c r="K1247" s="362" t="str">
        <f>IF(AND(Buildings!B1248="",Buildings!C1248&lt;&gt;""),0,IF(Buildings!B1248="","N/A",IF(ISNUMBER(Buildings!B1248),Buildings!B1248,0)))</f>
        <v>N/A</v>
      </c>
    </row>
    <row r="1248" spans="2:11">
      <c r="B1248" s="32" t="str">
        <f t="shared" si="39"/>
        <v>N/A</v>
      </c>
      <c r="C1248" s="32" t="str">
        <f>IF(Buildings!C1249="","N/A",Buildings!C1249)</f>
        <v>N/A</v>
      </c>
      <c r="D1248" s="32" t="str">
        <f>IF(Buildings!D1249="","N/A",Buildings!D1249)</f>
        <v>N/A</v>
      </c>
      <c r="E1248" s="32" t="str">
        <f>IF(Buildings!E1249="","N/A",Buildings!E1249)</f>
        <v>N/A</v>
      </c>
      <c r="F1248" s="32" t="str">
        <f>IF(Buildings!F1249="","N/A",Buildings!F1249)</f>
        <v>N/A</v>
      </c>
      <c r="G1248" s="32" t="str">
        <f>IF(Buildings!G1249="","N/A",Buildings!G1249)</f>
        <v>N/A</v>
      </c>
      <c r="H1248" s="32" t="str">
        <f t="shared" si="38"/>
        <v>N/A</v>
      </c>
      <c r="I1248" s="32" t="str">
        <f>IF(Buildings!H1249="","N/A",Buildings!H1249)</f>
        <v>N/A</v>
      </c>
      <c r="J1248" s="32" t="str">
        <f>IF(Buildings!I1249="","N/A",Buildings!I1249)</f>
        <v>N/A</v>
      </c>
      <c r="K1248" s="362" t="str">
        <f>IF(AND(Buildings!B1249="",Buildings!C1249&lt;&gt;""),0,IF(Buildings!B1249="","N/A",IF(ISNUMBER(Buildings!B1249),Buildings!B1249,0)))</f>
        <v>N/A</v>
      </c>
    </row>
    <row r="1249" spans="2:11">
      <c r="B1249" s="32" t="str">
        <f t="shared" si="39"/>
        <v>N/A</v>
      </c>
      <c r="C1249" s="32" t="str">
        <f>IF(Buildings!C1250="","N/A",Buildings!C1250)</f>
        <v>N/A</v>
      </c>
      <c r="D1249" s="32" t="str">
        <f>IF(Buildings!D1250="","N/A",Buildings!D1250)</f>
        <v>N/A</v>
      </c>
      <c r="E1249" s="32" t="str">
        <f>IF(Buildings!E1250="","N/A",Buildings!E1250)</f>
        <v>N/A</v>
      </c>
      <c r="F1249" s="32" t="str">
        <f>IF(Buildings!F1250="","N/A",Buildings!F1250)</f>
        <v>N/A</v>
      </c>
      <c r="G1249" s="32" t="str">
        <f>IF(Buildings!G1250="","N/A",Buildings!G1250)</f>
        <v>N/A</v>
      </c>
      <c r="H1249" s="32" t="str">
        <f t="shared" si="38"/>
        <v>N/A</v>
      </c>
      <c r="I1249" s="32" t="str">
        <f>IF(Buildings!H1250="","N/A",Buildings!H1250)</f>
        <v>N/A</v>
      </c>
      <c r="J1249" s="32" t="str">
        <f>IF(Buildings!I1250="","N/A",Buildings!I1250)</f>
        <v>N/A</v>
      </c>
      <c r="K1249" s="362" t="str">
        <f>IF(AND(Buildings!B1250="",Buildings!C1250&lt;&gt;""),0,IF(Buildings!B1250="","N/A",IF(ISNUMBER(Buildings!B1250),Buildings!B1250,0)))</f>
        <v>N/A</v>
      </c>
    </row>
    <row r="1250" spans="2:11">
      <c r="B1250" s="32" t="str">
        <f t="shared" si="39"/>
        <v>N/A</v>
      </c>
      <c r="C1250" s="32" t="str">
        <f>IF(Buildings!C1251="","N/A",Buildings!C1251)</f>
        <v>N/A</v>
      </c>
      <c r="D1250" s="32" t="str">
        <f>IF(Buildings!D1251="","N/A",Buildings!D1251)</f>
        <v>N/A</v>
      </c>
      <c r="E1250" s="32" t="str">
        <f>IF(Buildings!E1251="","N/A",Buildings!E1251)</f>
        <v>N/A</v>
      </c>
      <c r="F1250" s="32" t="str">
        <f>IF(Buildings!F1251="","N/A",Buildings!F1251)</f>
        <v>N/A</v>
      </c>
      <c r="G1250" s="32" t="str">
        <f>IF(Buildings!G1251="","N/A",Buildings!G1251)</f>
        <v>N/A</v>
      </c>
      <c r="H1250" s="32" t="str">
        <f t="shared" si="38"/>
        <v>N/A</v>
      </c>
      <c r="I1250" s="32" t="str">
        <f>IF(Buildings!H1251="","N/A",Buildings!H1251)</f>
        <v>N/A</v>
      </c>
      <c r="J1250" s="32" t="str">
        <f>IF(Buildings!I1251="","N/A",Buildings!I1251)</f>
        <v>N/A</v>
      </c>
      <c r="K1250" s="362" t="str">
        <f>IF(AND(Buildings!B1251="",Buildings!C1251&lt;&gt;""),0,IF(Buildings!B1251="","N/A",IF(ISNUMBER(Buildings!B1251),Buildings!B1251,0)))</f>
        <v>N/A</v>
      </c>
    </row>
    <row r="1251" spans="2:11">
      <c r="B1251" s="32" t="str">
        <f t="shared" si="39"/>
        <v>N/A</v>
      </c>
      <c r="C1251" s="32" t="str">
        <f>IF(Buildings!C1252="","N/A",Buildings!C1252)</f>
        <v>N/A</v>
      </c>
      <c r="D1251" s="32" t="str">
        <f>IF(Buildings!D1252="","N/A",Buildings!D1252)</f>
        <v>N/A</v>
      </c>
      <c r="E1251" s="32" t="str">
        <f>IF(Buildings!E1252="","N/A",Buildings!E1252)</f>
        <v>N/A</v>
      </c>
      <c r="F1251" s="32" t="str">
        <f>IF(Buildings!F1252="","N/A",Buildings!F1252)</f>
        <v>N/A</v>
      </c>
      <c r="G1251" s="32" t="str">
        <f>IF(Buildings!G1252="","N/A",Buildings!G1252)</f>
        <v>N/A</v>
      </c>
      <c r="H1251" s="32" t="str">
        <f t="shared" si="38"/>
        <v>N/A</v>
      </c>
      <c r="I1251" s="32" t="str">
        <f>IF(Buildings!H1252="","N/A",Buildings!H1252)</f>
        <v>N/A</v>
      </c>
      <c r="J1251" s="32" t="str">
        <f>IF(Buildings!I1252="","N/A",Buildings!I1252)</f>
        <v>N/A</v>
      </c>
      <c r="K1251" s="362" t="str">
        <f>IF(AND(Buildings!B1252="",Buildings!C1252&lt;&gt;""),0,IF(Buildings!B1252="","N/A",IF(ISNUMBER(Buildings!B1252),Buildings!B1252,0)))</f>
        <v>N/A</v>
      </c>
    </row>
    <row r="1252" spans="2:11">
      <c r="B1252" s="32" t="str">
        <f t="shared" si="39"/>
        <v>N/A</v>
      </c>
      <c r="C1252" s="32" t="str">
        <f>IF(Buildings!C1253="","N/A",Buildings!C1253)</f>
        <v>N/A</v>
      </c>
      <c r="D1252" s="32" t="str">
        <f>IF(Buildings!D1253="","N/A",Buildings!D1253)</f>
        <v>N/A</v>
      </c>
      <c r="E1252" s="32" t="str">
        <f>IF(Buildings!E1253="","N/A",Buildings!E1253)</f>
        <v>N/A</v>
      </c>
      <c r="F1252" s="32" t="str">
        <f>IF(Buildings!F1253="","N/A",Buildings!F1253)</f>
        <v>N/A</v>
      </c>
      <c r="G1252" s="32" t="str">
        <f>IF(Buildings!G1253="","N/A",Buildings!G1253)</f>
        <v>N/A</v>
      </c>
      <c r="H1252" s="32" t="str">
        <f t="shared" si="38"/>
        <v>N/A</v>
      </c>
      <c r="I1252" s="32" t="str">
        <f>IF(Buildings!H1253="","N/A",Buildings!H1253)</f>
        <v>N/A</v>
      </c>
      <c r="J1252" s="32" t="str">
        <f>IF(Buildings!I1253="","N/A",Buildings!I1253)</f>
        <v>N/A</v>
      </c>
      <c r="K1252" s="362" t="str">
        <f>IF(AND(Buildings!B1253="",Buildings!C1253&lt;&gt;""),0,IF(Buildings!B1253="","N/A",IF(ISNUMBER(Buildings!B1253),Buildings!B1253,0)))</f>
        <v>N/A</v>
      </c>
    </row>
    <row r="1253" spans="2:11">
      <c r="B1253" s="32" t="str">
        <f t="shared" si="39"/>
        <v>N/A</v>
      </c>
      <c r="C1253" s="32" t="str">
        <f>IF(Buildings!C1254="","N/A",Buildings!C1254)</f>
        <v>N/A</v>
      </c>
      <c r="D1253" s="32" t="str">
        <f>IF(Buildings!D1254="","N/A",Buildings!D1254)</f>
        <v>N/A</v>
      </c>
      <c r="E1253" s="32" t="str">
        <f>IF(Buildings!E1254="","N/A",Buildings!E1254)</f>
        <v>N/A</v>
      </c>
      <c r="F1253" s="32" t="str">
        <f>IF(Buildings!F1254="","N/A",Buildings!F1254)</f>
        <v>N/A</v>
      </c>
      <c r="G1253" s="32" t="str">
        <f>IF(Buildings!G1254="","N/A",Buildings!G1254)</f>
        <v>N/A</v>
      </c>
      <c r="H1253" s="32" t="str">
        <f t="shared" si="38"/>
        <v>N/A</v>
      </c>
      <c r="I1253" s="32" t="str">
        <f>IF(Buildings!H1254="","N/A",Buildings!H1254)</f>
        <v>N/A</v>
      </c>
      <c r="J1253" s="32" t="str">
        <f>IF(Buildings!I1254="","N/A",Buildings!I1254)</f>
        <v>N/A</v>
      </c>
      <c r="K1253" s="362" t="str">
        <f>IF(AND(Buildings!B1254="",Buildings!C1254&lt;&gt;""),0,IF(Buildings!B1254="","N/A",IF(ISNUMBER(Buildings!B1254),Buildings!B1254,0)))</f>
        <v>N/A</v>
      </c>
    </row>
    <row r="1254" spans="2:11">
      <c r="B1254" s="32" t="str">
        <f t="shared" si="39"/>
        <v>N/A</v>
      </c>
      <c r="C1254" s="32" t="str">
        <f>IF(Buildings!C1255="","N/A",Buildings!C1255)</f>
        <v>N/A</v>
      </c>
      <c r="D1254" s="32" t="str">
        <f>IF(Buildings!D1255="","N/A",Buildings!D1255)</f>
        <v>N/A</v>
      </c>
      <c r="E1254" s="32" t="str">
        <f>IF(Buildings!E1255="","N/A",Buildings!E1255)</f>
        <v>N/A</v>
      </c>
      <c r="F1254" s="32" t="str">
        <f>IF(Buildings!F1255="","N/A",Buildings!F1255)</f>
        <v>N/A</v>
      </c>
      <c r="G1254" s="32" t="str">
        <f>IF(Buildings!G1255="","N/A",Buildings!G1255)</f>
        <v>N/A</v>
      </c>
      <c r="H1254" s="32" t="str">
        <f t="shared" si="38"/>
        <v>N/A</v>
      </c>
      <c r="I1254" s="32" t="str">
        <f>IF(Buildings!H1255="","N/A",Buildings!H1255)</f>
        <v>N/A</v>
      </c>
      <c r="J1254" s="32" t="str">
        <f>IF(Buildings!I1255="","N/A",Buildings!I1255)</f>
        <v>N/A</v>
      </c>
      <c r="K1254" s="362" t="str">
        <f>IF(AND(Buildings!B1255="",Buildings!C1255&lt;&gt;""),0,IF(Buildings!B1255="","N/A",IF(ISNUMBER(Buildings!B1255),Buildings!B1255,0)))</f>
        <v>N/A</v>
      </c>
    </row>
    <row r="1255" spans="2:11">
      <c r="B1255" s="32" t="str">
        <f t="shared" si="39"/>
        <v>N/A</v>
      </c>
      <c r="C1255" s="32" t="str">
        <f>IF(Buildings!C1256="","N/A",Buildings!C1256)</f>
        <v>N/A</v>
      </c>
      <c r="D1255" s="32" t="str">
        <f>IF(Buildings!D1256="","N/A",Buildings!D1256)</f>
        <v>N/A</v>
      </c>
      <c r="E1255" s="32" t="str">
        <f>IF(Buildings!E1256="","N/A",Buildings!E1256)</f>
        <v>N/A</v>
      </c>
      <c r="F1255" s="32" t="str">
        <f>IF(Buildings!F1256="","N/A",Buildings!F1256)</f>
        <v>N/A</v>
      </c>
      <c r="G1255" s="32" t="str">
        <f>IF(Buildings!G1256="","N/A",Buildings!G1256)</f>
        <v>N/A</v>
      </c>
      <c r="H1255" s="32" t="str">
        <f t="shared" si="38"/>
        <v>N/A</v>
      </c>
      <c r="I1255" s="32" t="str">
        <f>IF(Buildings!H1256="","N/A",Buildings!H1256)</f>
        <v>N/A</v>
      </c>
      <c r="J1255" s="32" t="str">
        <f>IF(Buildings!I1256="","N/A",Buildings!I1256)</f>
        <v>N/A</v>
      </c>
      <c r="K1255" s="362" t="str">
        <f>IF(AND(Buildings!B1256="",Buildings!C1256&lt;&gt;""),0,IF(Buildings!B1256="","N/A",IF(ISNUMBER(Buildings!B1256),Buildings!B1256,0)))</f>
        <v>N/A</v>
      </c>
    </row>
    <row r="1256" spans="2:11">
      <c r="B1256" s="32" t="str">
        <f t="shared" si="39"/>
        <v>N/A</v>
      </c>
      <c r="C1256" s="32" t="str">
        <f>IF(Buildings!C1257="","N/A",Buildings!C1257)</f>
        <v>N/A</v>
      </c>
      <c r="D1256" s="32" t="str">
        <f>IF(Buildings!D1257="","N/A",Buildings!D1257)</f>
        <v>N/A</v>
      </c>
      <c r="E1256" s="32" t="str">
        <f>IF(Buildings!E1257="","N/A",Buildings!E1257)</f>
        <v>N/A</v>
      </c>
      <c r="F1256" s="32" t="str">
        <f>IF(Buildings!F1257="","N/A",Buildings!F1257)</f>
        <v>N/A</v>
      </c>
      <c r="G1256" s="32" t="str">
        <f>IF(Buildings!G1257="","N/A",Buildings!G1257)</f>
        <v>N/A</v>
      </c>
      <c r="H1256" s="32" t="str">
        <f t="shared" si="38"/>
        <v>N/A</v>
      </c>
      <c r="I1256" s="32" t="str">
        <f>IF(Buildings!H1257="","N/A",Buildings!H1257)</f>
        <v>N/A</v>
      </c>
      <c r="J1256" s="32" t="str">
        <f>IF(Buildings!I1257="","N/A",Buildings!I1257)</f>
        <v>N/A</v>
      </c>
      <c r="K1256" s="362" t="str">
        <f>IF(AND(Buildings!B1257="",Buildings!C1257&lt;&gt;""),0,IF(Buildings!B1257="","N/A",IF(ISNUMBER(Buildings!B1257),Buildings!B1257,0)))</f>
        <v>N/A</v>
      </c>
    </row>
    <row r="1257" spans="2:11">
      <c r="B1257" s="32" t="str">
        <f t="shared" si="39"/>
        <v>N/A</v>
      </c>
      <c r="C1257" s="32" t="str">
        <f>IF(Buildings!C1258="","N/A",Buildings!C1258)</f>
        <v>N/A</v>
      </c>
      <c r="D1257" s="32" t="str">
        <f>IF(Buildings!D1258="","N/A",Buildings!D1258)</f>
        <v>N/A</v>
      </c>
      <c r="E1257" s="32" t="str">
        <f>IF(Buildings!E1258="","N/A",Buildings!E1258)</f>
        <v>N/A</v>
      </c>
      <c r="F1257" s="32" t="str">
        <f>IF(Buildings!F1258="","N/A",Buildings!F1258)</f>
        <v>N/A</v>
      </c>
      <c r="G1257" s="32" t="str">
        <f>IF(Buildings!G1258="","N/A",Buildings!G1258)</f>
        <v>N/A</v>
      </c>
      <c r="H1257" s="32" t="str">
        <f t="shared" si="38"/>
        <v>N/A</v>
      </c>
      <c r="I1257" s="32" t="str">
        <f>IF(Buildings!H1258="","N/A",Buildings!H1258)</f>
        <v>N/A</v>
      </c>
      <c r="J1257" s="32" t="str">
        <f>IF(Buildings!I1258="","N/A",Buildings!I1258)</f>
        <v>N/A</v>
      </c>
      <c r="K1257" s="362" t="str">
        <f>IF(AND(Buildings!B1258="",Buildings!C1258&lt;&gt;""),0,IF(Buildings!B1258="","N/A",IF(ISNUMBER(Buildings!B1258),Buildings!B1258,0)))</f>
        <v>N/A</v>
      </c>
    </row>
    <row r="1258" spans="2:11">
      <c r="B1258" s="32" t="str">
        <f t="shared" si="39"/>
        <v>N/A</v>
      </c>
      <c r="C1258" s="32" t="str">
        <f>IF(Buildings!C1259="","N/A",Buildings!C1259)</f>
        <v>N/A</v>
      </c>
      <c r="D1258" s="32" t="str">
        <f>IF(Buildings!D1259="","N/A",Buildings!D1259)</f>
        <v>N/A</v>
      </c>
      <c r="E1258" s="32" t="str">
        <f>IF(Buildings!E1259="","N/A",Buildings!E1259)</f>
        <v>N/A</v>
      </c>
      <c r="F1258" s="32" t="str">
        <f>IF(Buildings!F1259="","N/A",Buildings!F1259)</f>
        <v>N/A</v>
      </c>
      <c r="G1258" s="32" t="str">
        <f>IF(Buildings!G1259="","N/A",Buildings!G1259)</f>
        <v>N/A</v>
      </c>
      <c r="H1258" s="32" t="str">
        <f t="shared" si="38"/>
        <v>N/A</v>
      </c>
      <c r="I1258" s="32" t="str">
        <f>IF(Buildings!H1259="","N/A",Buildings!H1259)</f>
        <v>N/A</v>
      </c>
      <c r="J1258" s="32" t="str">
        <f>IF(Buildings!I1259="","N/A",Buildings!I1259)</f>
        <v>N/A</v>
      </c>
      <c r="K1258" s="362" t="str">
        <f>IF(AND(Buildings!B1259="",Buildings!C1259&lt;&gt;""),0,IF(Buildings!B1259="","N/A",IF(ISNUMBER(Buildings!B1259),Buildings!B1259,0)))</f>
        <v>N/A</v>
      </c>
    </row>
    <row r="1259" spans="2:11">
      <c r="B1259" s="32" t="str">
        <f t="shared" si="39"/>
        <v>N/A</v>
      </c>
      <c r="C1259" s="32" t="str">
        <f>IF(Buildings!C1260="","N/A",Buildings!C1260)</f>
        <v>N/A</v>
      </c>
      <c r="D1259" s="32" t="str">
        <f>IF(Buildings!D1260="","N/A",Buildings!D1260)</f>
        <v>N/A</v>
      </c>
      <c r="E1259" s="32" t="str">
        <f>IF(Buildings!E1260="","N/A",Buildings!E1260)</f>
        <v>N/A</v>
      </c>
      <c r="F1259" s="32" t="str">
        <f>IF(Buildings!F1260="","N/A",Buildings!F1260)</f>
        <v>N/A</v>
      </c>
      <c r="G1259" s="32" t="str">
        <f>IF(Buildings!G1260="","N/A",Buildings!G1260)</f>
        <v>N/A</v>
      </c>
      <c r="H1259" s="32" t="str">
        <f t="shared" si="38"/>
        <v>N/A</v>
      </c>
      <c r="I1259" s="32" t="str">
        <f>IF(Buildings!H1260="","N/A",Buildings!H1260)</f>
        <v>N/A</v>
      </c>
      <c r="J1259" s="32" t="str">
        <f>IF(Buildings!I1260="","N/A",Buildings!I1260)</f>
        <v>N/A</v>
      </c>
      <c r="K1259" s="362" t="str">
        <f>IF(AND(Buildings!B1260="",Buildings!C1260&lt;&gt;""),0,IF(Buildings!B1260="","N/A",IF(ISNUMBER(Buildings!B1260),Buildings!B1260,0)))</f>
        <v>N/A</v>
      </c>
    </row>
    <row r="1260" spans="2:11">
      <c r="B1260" s="32" t="str">
        <f t="shared" si="39"/>
        <v>N/A</v>
      </c>
      <c r="C1260" s="32" t="str">
        <f>IF(Buildings!C1261="","N/A",Buildings!C1261)</f>
        <v>N/A</v>
      </c>
      <c r="D1260" s="32" t="str">
        <f>IF(Buildings!D1261="","N/A",Buildings!D1261)</f>
        <v>N/A</v>
      </c>
      <c r="E1260" s="32" t="str">
        <f>IF(Buildings!E1261="","N/A",Buildings!E1261)</f>
        <v>N/A</v>
      </c>
      <c r="F1260" s="32" t="str">
        <f>IF(Buildings!F1261="","N/A",Buildings!F1261)</f>
        <v>N/A</v>
      </c>
      <c r="G1260" s="32" t="str">
        <f>IF(Buildings!G1261="","N/A",Buildings!G1261)</f>
        <v>N/A</v>
      </c>
      <c r="H1260" s="32" t="str">
        <f t="shared" si="38"/>
        <v>N/A</v>
      </c>
      <c r="I1260" s="32" t="str">
        <f>IF(Buildings!H1261="","N/A",Buildings!H1261)</f>
        <v>N/A</v>
      </c>
      <c r="J1260" s="32" t="str">
        <f>IF(Buildings!I1261="","N/A",Buildings!I1261)</f>
        <v>N/A</v>
      </c>
      <c r="K1260" s="362" t="str">
        <f>IF(AND(Buildings!B1261="",Buildings!C1261&lt;&gt;""),0,IF(Buildings!B1261="","N/A",IF(ISNUMBER(Buildings!B1261),Buildings!B1261,0)))</f>
        <v>N/A</v>
      </c>
    </row>
    <row r="1261" spans="2:11">
      <c r="B1261" s="32" t="str">
        <f t="shared" si="39"/>
        <v>N/A</v>
      </c>
      <c r="C1261" s="32" t="str">
        <f>IF(Buildings!C1262="","N/A",Buildings!C1262)</f>
        <v>N/A</v>
      </c>
      <c r="D1261" s="32" t="str">
        <f>IF(Buildings!D1262="","N/A",Buildings!D1262)</f>
        <v>N/A</v>
      </c>
      <c r="E1261" s="32" t="str">
        <f>IF(Buildings!E1262="","N/A",Buildings!E1262)</f>
        <v>N/A</v>
      </c>
      <c r="F1261" s="32" t="str">
        <f>IF(Buildings!F1262="","N/A",Buildings!F1262)</f>
        <v>N/A</v>
      </c>
      <c r="G1261" s="32" t="str">
        <f>IF(Buildings!G1262="","N/A",Buildings!G1262)</f>
        <v>N/A</v>
      </c>
      <c r="H1261" s="32" t="str">
        <f t="shared" si="38"/>
        <v>N/A</v>
      </c>
      <c r="I1261" s="32" t="str">
        <f>IF(Buildings!H1262="","N/A",Buildings!H1262)</f>
        <v>N/A</v>
      </c>
      <c r="J1261" s="32" t="str">
        <f>IF(Buildings!I1262="","N/A",Buildings!I1262)</f>
        <v>N/A</v>
      </c>
      <c r="K1261" s="362" t="str">
        <f>IF(AND(Buildings!B1262="",Buildings!C1262&lt;&gt;""),0,IF(Buildings!B1262="","N/A",IF(ISNUMBER(Buildings!B1262),Buildings!B1262,0)))</f>
        <v>N/A</v>
      </c>
    </row>
    <row r="1262" spans="2:11">
      <c r="B1262" s="32" t="str">
        <f t="shared" si="39"/>
        <v>N/A</v>
      </c>
      <c r="C1262" s="32" t="str">
        <f>IF(Buildings!C1263="","N/A",Buildings!C1263)</f>
        <v>N/A</v>
      </c>
      <c r="D1262" s="32" t="str">
        <f>IF(Buildings!D1263="","N/A",Buildings!D1263)</f>
        <v>N/A</v>
      </c>
      <c r="E1262" s="32" t="str">
        <f>IF(Buildings!E1263="","N/A",Buildings!E1263)</f>
        <v>N/A</v>
      </c>
      <c r="F1262" s="32" t="str">
        <f>IF(Buildings!F1263="","N/A",Buildings!F1263)</f>
        <v>N/A</v>
      </c>
      <c r="G1262" s="32" t="str">
        <f>IF(Buildings!G1263="","N/A",Buildings!G1263)</f>
        <v>N/A</v>
      </c>
      <c r="H1262" s="32" t="str">
        <f t="shared" si="38"/>
        <v>N/A</v>
      </c>
      <c r="I1262" s="32" t="str">
        <f>IF(Buildings!H1263="","N/A",Buildings!H1263)</f>
        <v>N/A</v>
      </c>
      <c r="J1262" s="32" t="str">
        <f>IF(Buildings!I1263="","N/A",Buildings!I1263)</f>
        <v>N/A</v>
      </c>
      <c r="K1262" s="362" t="str">
        <f>IF(AND(Buildings!B1263="",Buildings!C1263&lt;&gt;""),0,IF(Buildings!B1263="","N/A",IF(ISNUMBER(Buildings!B1263),Buildings!B1263,0)))</f>
        <v>N/A</v>
      </c>
    </row>
    <row r="1263" spans="2:11">
      <c r="B1263" s="32" t="str">
        <f t="shared" si="39"/>
        <v>N/A</v>
      </c>
      <c r="C1263" s="32" t="str">
        <f>IF(Buildings!C1264="","N/A",Buildings!C1264)</f>
        <v>N/A</v>
      </c>
      <c r="D1263" s="32" t="str">
        <f>IF(Buildings!D1264="","N/A",Buildings!D1264)</f>
        <v>N/A</v>
      </c>
      <c r="E1263" s="32" t="str">
        <f>IF(Buildings!E1264="","N/A",Buildings!E1264)</f>
        <v>N/A</v>
      </c>
      <c r="F1263" s="32" t="str">
        <f>IF(Buildings!F1264="","N/A",Buildings!F1264)</f>
        <v>N/A</v>
      </c>
      <c r="G1263" s="32" t="str">
        <f>IF(Buildings!G1264="","N/A",Buildings!G1264)</f>
        <v>N/A</v>
      </c>
      <c r="H1263" s="32" t="str">
        <f t="shared" si="38"/>
        <v>N/A</v>
      </c>
      <c r="I1263" s="32" t="str">
        <f>IF(Buildings!H1264="","N/A",Buildings!H1264)</f>
        <v>N/A</v>
      </c>
      <c r="J1263" s="32" t="str">
        <f>IF(Buildings!I1264="","N/A",Buildings!I1264)</f>
        <v>N/A</v>
      </c>
      <c r="K1263" s="362" t="str">
        <f>IF(AND(Buildings!B1264="",Buildings!C1264&lt;&gt;""),0,IF(Buildings!B1264="","N/A",IF(ISNUMBER(Buildings!B1264),Buildings!B1264,0)))</f>
        <v>N/A</v>
      </c>
    </row>
    <row r="1264" spans="2:11">
      <c r="B1264" s="32" t="str">
        <f t="shared" si="39"/>
        <v>N/A</v>
      </c>
      <c r="C1264" s="32" t="str">
        <f>IF(Buildings!C1265="","N/A",Buildings!C1265)</f>
        <v>N/A</v>
      </c>
      <c r="D1264" s="32" t="str">
        <f>IF(Buildings!D1265="","N/A",Buildings!D1265)</f>
        <v>N/A</v>
      </c>
      <c r="E1264" s="32" t="str">
        <f>IF(Buildings!E1265="","N/A",Buildings!E1265)</f>
        <v>N/A</v>
      </c>
      <c r="F1264" s="32" t="str">
        <f>IF(Buildings!F1265="","N/A",Buildings!F1265)</f>
        <v>N/A</v>
      </c>
      <c r="G1264" s="32" t="str">
        <f>IF(Buildings!G1265="","N/A",Buildings!G1265)</f>
        <v>N/A</v>
      </c>
      <c r="H1264" s="32" t="str">
        <f t="shared" si="38"/>
        <v>N/A</v>
      </c>
      <c r="I1264" s="32" t="str">
        <f>IF(Buildings!H1265="","N/A",Buildings!H1265)</f>
        <v>N/A</v>
      </c>
      <c r="J1264" s="32" t="str">
        <f>IF(Buildings!I1265="","N/A",Buildings!I1265)</f>
        <v>N/A</v>
      </c>
      <c r="K1264" s="362" t="str">
        <f>IF(AND(Buildings!B1265="",Buildings!C1265&lt;&gt;""),0,IF(Buildings!B1265="","N/A",IF(ISNUMBER(Buildings!B1265),Buildings!B1265,0)))</f>
        <v>N/A</v>
      </c>
    </row>
    <row r="1265" spans="2:11">
      <c r="B1265" s="32" t="str">
        <f t="shared" si="39"/>
        <v>N/A</v>
      </c>
      <c r="C1265" s="32" t="str">
        <f>IF(Buildings!C1266="","N/A",Buildings!C1266)</f>
        <v>N/A</v>
      </c>
      <c r="D1265" s="32" t="str">
        <f>IF(Buildings!D1266="","N/A",Buildings!D1266)</f>
        <v>N/A</v>
      </c>
      <c r="E1265" s="32" t="str">
        <f>IF(Buildings!E1266="","N/A",Buildings!E1266)</f>
        <v>N/A</v>
      </c>
      <c r="F1265" s="32" t="str">
        <f>IF(Buildings!F1266="","N/A",Buildings!F1266)</f>
        <v>N/A</v>
      </c>
      <c r="G1265" s="32" t="str">
        <f>IF(Buildings!G1266="","N/A",Buildings!G1266)</f>
        <v>N/A</v>
      </c>
      <c r="H1265" s="32" t="str">
        <f t="shared" si="38"/>
        <v>N/A</v>
      </c>
      <c r="I1265" s="32" t="str">
        <f>IF(Buildings!H1266="","N/A",Buildings!H1266)</f>
        <v>N/A</v>
      </c>
      <c r="J1265" s="32" t="str">
        <f>IF(Buildings!I1266="","N/A",Buildings!I1266)</f>
        <v>N/A</v>
      </c>
      <c r="K1265" s="362" t="str">
        <f>IF(AND(Buildings!B1266="",Buildings!C1266&lt;&gt;""),0,IF(Buildings!B1266="","N/A",IF(ISNUMBER(Buildings!B1266),Buildings!B1266,0)))</f>
        <v>N/A</v>
      </c>
    </row>
    <row r="1266" spans="2:11">
      <c r="B1266" s="32" t="str">
        <f t="shared" si="39"/>
        <v>N/A</v>
      </c>
      <c r="C1266" s="32" t="str">
        <f>IF(Buildings!C1267="","N/A",Buildings!C1267)</f>
        <v>N/A</v>
      </c>
      <c r="D1266" s="32" t="str">
        <f>IF(Buildings!D1267="","N/A",Buildings!D1267)</f>
        <v>N/A</v>
      </c>
      <c r="E1266" s="32" t="str">
        <f>IF(Buildings!E1267="","N/A",Buildings!E1267)</f>
        <v>N/A</v>
      </c>
      <c r="F1266" s="32" t="str">
        <f>IF(Buildings!F1267="","N/A",Buildings!F1267)</f>
        <v>N/A</v>
      </c>
      <c r="G1266" s="32" t="str">
        <f>IF(Buildings!G1267="","N/A",Buildings!G1267)</f>
        <v>N/A</v>
      </c>
      <c r="H1266" s="32" t="str">
        <f t="shared" si="38"/>
        <v>N/A</v>
      </c>
      <c r="I1266" s="32" t="str">
        <f>IF(Buildings!H1267="","N/A",Buildings!H1267)</f>
        <v>N/A</v>
      </c>
      <c r="J1266" s="32" t="str">
        <f>IF(Buildings!I1267="","N/A",Buildings!I1267)</f>
        <v>N/A</v>
      </c>
      <c r="K1266" s="362" t="str">
        <f>IF(AND(Buildings!B1267="",Buildings!C1267&lt;&gt;""),0,IF(Buildings!B1267="","N/A",IF(ISNUMBER(Buildings!B1267),Buildings!B1267,0)))</f>
        <v>N/A</v>
      </c>
    </row>
    <row r="1267" spans="2:11">
      <c r="B1267" s="32" t="str">
        <f t="shared" si="39"/>
        <v>N/A</v>
      </c>
      <c r="C1267" s="32" t="str">
        <f>IF(Buildings!C1268="","N/A",Buildings!C1268)</f>
        <v>N/A</v>
      </c>
      <c r="D1267" s="32" t="str">
        <f>IF(Buildings!D1268="","N/A",Buildings!D1268)</f>
        <v>N/A</v>
      </c>
      <c r="E1267" s="32" t="str">
        <f>IF(Buildings!E1268="","N/A",Buildings!E1268)</f>
        <v>N/A</v>
      </c>
      <c r="F1267" s="32" t="str">
        <f>IF(Buildings!F1268="","N/A",Buildings!F1268)</f>
        <v>N/A</v>
      </c>
      <c r="G1267" s="32" t="str">
        <f>IF(Buildings!G1268="","N/A",Buildings!G1268)</f>
        <v>N/A</v>
      </c>
      <c r="H1267" s="32" t="str">
        <f t="shared" si="38"/>
        <v>N/A</v>
      </c>
      <c r="I1267" s="32" t="str">
        <f>IF(Buildings!H1268="","N/A",Buildings!H1268)</f>
        <v>N/A</v>
      </c>
      <c r="J1267" s="32" t="str">
        <f>IF(Buildings!I1268="","N/A",Buildings!I1268)</f>
        <v>N/A</v>
      </c>
      <c r="K1267" s="362" t="str">
        <f>IF(AND(Buildings!B1268="",Buildings!C1268&lt;&gt;""),0,IF(Buildings!B1268="","N/A",IF(ISNUMBER(Buildings!B1268),Buildings!B1268,0)))</f>
        <v>N/A</v>
      </c>
    </row>
    <row r="1268" spans="2:11">
      <c r="B1268" s="32" t="str">
        <f t="shared" si="39"/>
        <v>N/A</v>
      </c>
      <c r="C1268" s="32" t="str">
        <f>IF(Buildings!C1269="","N/A",Buildings!C1269)</f>
        <v>N/A</v>
      </c>
      <c r="D1268" s="32" t="str">
        <f>IF(Buildings!D1269="","N/A",Buildings!D1269)</f>
        <v>N/A</v>
      </c>
      <c r="E1268" s="32" t="str">
        <f>IF(Buildings!E1269="","N/A",Buildings!E1269)</f>
        <v>N/A</v>
      </c>
      <c r="F1268" s="32" t="str">
        <f>IF(Buildings!F1269="","N/A",Buildings!F1269)</f>
        <v>N/A</v>
      </c>
      <c r="G1268" s="32" t="str">
        <f>IF(Buildings!G1269="","N/A",Buildings!G1269)</f>
        <v>N/A</v>
      </c>
      <c r="H1268" s="32" t="str">
        <f t="shared" si="38"/>
        <v>N/A</v>
      </c>
      <c r="I1268" s="32" t="str">
        <f>IF(Buildings!H1269="","N/A",Buildings!H1269)</f>
        <v>N/A</v>
      </c>
      <c r="J1268" s="32" t="str">
        <f>IF(Buildings!I1269="","N/A",Buildings!I1269)</f>
        <v>N/A</v>
      </c>
      <c r="K1268" s="362" t="str">
        <f>IF(AND(Buildings!B1269="",Buildings!C1269&lt;&gt;""),0,IF(Buildings!B1269="","N/A",IF(ISNUMBER(Buildings!B1269),Buildings!B1269,0)))</f>
        <v>N/A</v>
      </c>
    </row>
    <row r="1269" spans="2:11">
      <c r="B1269" s="32" t="str">
        <f t="shared" si="39"/>
        <v>N/A</v>
      </c>
      <c r="C1269" s="32" t="str">
        <f>IF(Buildings!C1270="","N/A",Buildings!C1270)</f>
        <v>N/A</v>
      </c>
      <c r="D1269" s="32" t="str">
        <f>IF(Buildings!D1270="","N/A",Buildings!D1270)</f>
        <v>N/A</v>
      </c>
      <c r="E1269" s="32" t="str">
        <f>IF(Buildings!E1270="","N/A",Buildings!E1270)</f>
        <v>N/A</v>
      </c>
      <c r="F1269" s="32" t="str">
        <f>IF(Buildings!F1270="","N/A",Buildings!F1270)</f>
        <v>N/A</v>
      </c>
      <c r="G1269" s="32" t="str">
        <f>IF(Buildings!G1270="","N/A",Buildings!G1270)</f>
        <v>N/A</v>
      </c>
      <c r="H1269" s="32" t="str">
        <f t="shared" si="38"/>
        <v>N/A</v>
      </c>
      <c r="I1269" s="32" t="str">
        <f>IF(Buildings!H1270="","N/A",Buildings!H1270)</f>
        <v>N/A</v>
      </c>
      <c r="J1269" s="32" t="str">
        <f>IF(Buildings!I1270="","N/A",Buildings!I1270)</f>
        <v>N/A</v>
      </c>
      <c r="K1269" s="362" t="str">
        <f>IF(AND(Buildings!B1270="",Buildings!C1270&lt;&gt;""),0,IF(Buildings!B1270="","N/A",IF(ISNUMBER(Buildings!B1270),Buildings!B1270,0)))</f>
        <v>N/A</v>
      </c>
    </row>
    <row r="1270" spans="2:11">
      <c r="B1270" s="32" t="str">
        <f t="shared" si="39"/>
        <v>N/A</v>
      </c>
      <c r="C1270" s="32" t="str">
        <f>IF(Buildings!C1271="","N/A",Buildings!C1271)</f>
        <v>N/A</v>
      </c>
      <c r="D1270" s="32" t="str">
        <f>IF(Buildings!D1271="","N/A",Buildings!D1271)</f>
        <v>N/A</v>
      </c>
      <c r="E1270" s="32" t="str">
        <f>IF(Buildings!E1271="","N/A",Buildings!E1271)</f>
        <v>N/A</v>
      </c>
      <c r="F1270" s="32" t="str">
        <f>IF(Buildings!F1271="","N/A",Buildings!F1271)</f>
        <v>N/A</v>
      </c>
      <c r="G1270" s="32" t="str">
        <f>IF(Buildings!G1271="","N/A",Buildings!G1271)</f>
        <v>N/A</v>
      </c>
      <c r="H1270" s="32" t="str">
        <f t="shared" si="38"/>
        <v>N/A</v>
      </c>
      <c r="I1270" s="32" t="str">
        <f>IF(Buildings!H1271="","N/A",Buildings!H1271)</f>
        <v>N/A</v>
      </c>
      <c r="J1270" s="32" t="str">
        <f>IF(Buildings!I1271="","N/A",Buildings!I1271)</f>
        <v>N/A</v>
      </c>
      <c r="K1270" s="362" t="str">
        <f>IF(AND(Buildings!B1271="",Buildings!C1271&lt;&gt;""),0,IF(Buildings!B1271="","N/A",IF(ISNUMBER(Buildings!B1271),Buildings!B1271,0)))</f>
        <v>N/A</v>
      </c>
    </row>
    <row r="1271" spans="2:11">
      <c r="B1271" s="32" t="str">
        <f t="shared" si="39"/>
        <v>N/A</v>
      </c>
      <c r="C1271" s="32" t="str">
        <f>IF(Buildings!C1272="","N/A",Buildings!C1272)</f>
        <v>N/A</v>
      </c>
      <c r="D1271" s="32" t="str">
        <f>IF(Buildings!D1272="","N/A",Buildings!D1272)</f>
        <v>N/A</v>
      </c>
      <c r="E1271" s="32" t="str">
        <f>IF(Buildings!E1272="","N/A",Buildings!E1272)</f>
        <v>N/A</v>
      </c>
      <c r="F1271" s="32" t="str">
        <f>IF(Buildings!F1272="","N/A",Buildings!F1272)</f>
        <v>N/A</v>
      </c>
      <c r="G1271" s="32" t="str">
        <f>IF(Buildings!G1272="","N/A",Buildings!G1272)</f>
        <v>N/A</v>
      </c>
      <c r="H1271" s="32" t="str">
        <f t="shared" si="38"/>
        <v>N/A</v>
      </c>
      <c r="I1271" s="32" t="str">
        <f>IF(Buildings!H1272="","N/A",Buildings!H1272)</f>
        <v>N/A</v>
      </c>
      <c r="J1271" s="32" t="str">
        <f>IF(Buildings!I1272="","N/A",Buildings!I1272)</f>
        <v>N/A</v>
      </c>
      <c r="K1271" s="362" t="str">
        <f>IF(AND(Buildings!B1272="",Buildings!C1272&lt;&gt;""),0,IF(Buildings!B1272="","N/A",IF(ISNUMBER(Buildings!B1272),Buildings!B1272,0)))</f>
        <v>N/A</v>
      </c>
    </row>
    <row r="1272" spans="2:11">
      <c r="B1272" s="32" t="str">
        <f t="shared" si="39"/>
        <v>N/A</v>
      </c>
      <c r="C1272" s="32" t="str">
        <f>IF(Buildings!C1273="","N/A",Buildings!C1273)</f>
        <v>N/A</v>
      </c>
      <c r="D1272" s="32" t="str">
        <f>IF(Buildings!D1273="","N/A",Buildings!D1273)</f>
        <v>N/A</v>
      </c>
      <c r="E1272" s="32" t="str">
        <f>IF(Buildings!E1273="","N/A",Buildings!E1273)</f>
        <v>N/A</v>
      </c>
      <c r="F1272" s="32" t="str">
        <f>IF(Buildings!F1273="","N/A",Buildings!F1273)</f>
        <v>N/A</v>
      </c>
      <c r="G1272" s="32" t="str">
        <f>IF(Buildings!G1273="","N/A",Buildings!G1273)</f>
        <v>N/A</v>
      </c>
      <c r="H1272" s="32" t="str">
        <f t="shared" si="38"/>
        <v>N/A</v>
      </c>
      <c r="I1272" s="32" t="str">
        <f>IF(Buildings!H1273="","N/A",Buildings!H1273)</f>
        <v>N/A</v>
      </c>
      <c r="J1272" s="32" t="str">
        <f>IF(Buildings!I1273="","N/A",Buildings!I1273)</f>
        <v>N/A</v>
      </c>
      <c r="K1272" s="362" t="str">
        <f>IF(AND(Buildings!B1273="",Buildings!C1273&lt;&gt;""),0,IF(Buildings!B1273="","N/A",IF(ISNUMBER(Buildings!B1273),Buildings!B1273,0)))</f>
        <v>N/A</v>
      </c>
    </row>
    <row r="1273" spans="2:11">
      <c r="B1273" s="32" t="str">
        <f t="shared" si="39"/>
        <v>N/A</v>
      </c>
      <c r="C1273" s="32" t="str">
        <f>IF(Buildings!C1274="","N/A",Buildings!C1274)</f>
        <v>N/A</v>
      </c>
      <c r="D1273" s="32" t="str">
        <f>IF(Buildings!D1274="","N/A",Buildings!D1274)</f>
        <v>N/A</v>
      </c>
      <c r="E1273" s="32" t="str">
        <f>IF(Buildings!E1274="","N/A",Buildings!E1274)</f>
        <v>N/A</v>
      </c>
      <c r="F1273" s="32" t="str">
        <f>IF(Buildings!F1274="","N/A",Buildings!F1274)</f>
        <v>N/A</v>
      </c>
      <c r="G1273" s="32" t="str">
        <f>IF(Buildings!G1274="","N/A",Buildings!G1274)</f>
        <v>N/A</v>
      </c>
      <c r="H1273" s="32" t="str">
        <f t="shared" si="38"/>
        <v>N/A</v>
      </c>
      <c r="I1273" s="32" t="str">
        <f>IF(Buildings!H1274="","N/A",Buildings!H1274)</f>
        <v>N/A</v>
      </c>
      <c r="J1273" s="32" t="str">
        <f>IF(Buildings!I1274="","N/A",Buildings!I1274)</f>
        <v>N/A</v>
      </c>
      <c r="K1273" s="362" t="str">
        <f>IF(AND(Buildings!B1274="",Buildings!C1274&lt;&gt;""),0,IF(Buildings!B1274="","N/A",IF(ISNUMBER(Buildings!B1274),Buildings!B1274,0)))</f>
        <v>N/A</v>
      </c>
    </row>
    <row r="1274" spans="2:11">
      <c r="B1274" s="32" t="str">
        <f t="shared" si="39"/>
        <v>N/A</v>
      </c>
      <c r="C1274" s="32" t="str">
        <f>IF(Buildings!C1275="","N/A",Buildings!C1275)</f>
        <v>N/A</v>
      </c>
      <c r="D1274" s="32" t="str">
        <f>IF(Buildings!D1275="","N/A",Buildings!D1275)</f>
        <v>N/A</v>
      </c>
      <c r="E1274" s="32" t="str">
        <f>IF(Buildings!E1275="","N/A",Buildings!E1275)</f>
        <v>N/A</v>
      </c>
      <c r="F1274" s="32" t="str">
        <f>IF(Buildings!F1275="","N/A",Buildings!F1275)</f>
        <v>N/A</v>
      </c>
      <c r="G1274" s="32" t="str">
        <f>IF(Buildings!G1275="","N/A",Buildings!G1275)</f>
        <v>N/A</v>
      </c>
      <c r="H1274" s="32" t="str">
        <f t="shared" si="38"/>
        <v>N/A</v>
      </c>
      <c r="I1274" s="32" t="str">
        <f>IF(Buildings!H1275="","N/A",Buildings!H1275)</f>
        <v>N/A</v>
      </c>
      <c r="J1274" s="32" t="str">
        <f>IF(Buildings!I1275="","N/A",Buildings!I1275)</f>
        <v>N/A</v>
      </c>
      <c r="K1274" s="362" t="str">
        <f>IF(AND(Buildings!B1275="",Buildings!C1275&lt;&gt;""),0,IF(Buildings!B1275="","N/A",IF(ISNUMBER(Buildings!B1275),Buildings!B1275,0)))</f>
        <v>N/A</v>
      </c>
    </row>
    <row r="1275" spans="2:11">
      <c r="B1275" s="32" t="str">
        <f t="shared" si="39"/>
        <v>N/A</v>
      </c>
      <c r="C1275" s="32" t="str">
        <f>IF(Buildings!C1276="","N/A",Buildings!C1276)</f>
        <v>N/A</v>
      </c>
      <c r="D1275" s="32" t="str">
        <f>IF(Buildings!D1276="","N/A",Buildings!D1276)</f>
        <v>N/A</v>
      </c>
      <c r="E1275" s="32" t="str">
        <f>IF(Buildings!E1276="","N/A",Buildings!E1276)</f>
        <v>N/A</v>
      </c>
      <c r="F1275" s="32" t="str">
        <f>IF(Buildings!F1276="","N/A",Buildings!F1276)</f>
        <v>N/A</v>
      </c>
      <c r="G1275" s="32" t="str">
        <f>IF(Buildings!G1276="","N/A",Buildings!G1276)</f>
        <v>N/A</v>
      </c>
      <c r="H1275" s="32" t="str">
        <f t="shared" si="38"/>
        <v>N/A</v>
      </c>
      <c r="I1275" s="32" t="str">
        <f>IF(Buildings!H1276="","N/A",Buildings!H1276)</f>
        <v>N/A</v>
      </c>
      <c r="J1275" s="32" t="str">
        <f>IF(Buildings!I1276="","N/A",Buildings!I1276)</f>
        <v>N/A</v>
      </c>
      <c r="K1275" s="362" t="str">
        <f>IF(AND(Buildings!B1276="",Buildings!C1276&lt;&gt;""),0,IF(Buildings!B1276="","N/A",IF(ISNUMBER(Buildings!B1276),Buildings!B1276,0)))</f>
        <v>N/A</v>
      </c>
    </row>
    <row r="1276" spans="2:11">
      <c r="B1276" s="32" t="str">
        <f t="shared" si="39"/>
        <v>N/A</v>
      </c>
      <c r="C1276" s="32" t="str">
        <f>IF(Buildings!C1277="","N/A",Buildings!C1277)</f>
        <v>N/A</v>
      </c>
      <c r="D1276" s="32" t="str">
        <f>IF(Buildings!D1277="","N/A",Buildings!D1277)</f>
        <v>N/A</v>
      </c>
      <c r="E1276" s="32" t="str">
        <f>IF(Buildings!E1277="","N/A",Buildings!E1277)</f>
        <v>N/A</v>
      </c>
      <c r="F1276" s="32" t="str">
        <f>IF(Buildings!F1277="","N/A",Buildings!F1277)</f>
        <v>N/A</v>
      </c>
      <c r="G1276" s="32" t="str">
        <f>IF(Buildings!G1277="","N/A",Buildings!G1277)</f>
        <v>N/A</v>
      </c>
      <c r="H1276" s="32" t="str">
        <f t="shared" si="38"/>
        <v>N/A</v>
      </c>
      <c r="I1276" s="32" t="str">
        <f>IF(Buildings!H1277="","N/A",Buildings!H1277)</f>
        <v>N/A</v>
      </c>
      <c r="J1276" s="32" t="str">
        <f>IF(Buildings!I1277="","N/A",Buildings!I1277)</f>
        <v>N/A</v>
      </c>
      <c r="K1276" s="362" t="str">
        <f>IF(AND(Buildings!B1277="",Buildings!C1277&lt;&gt;""),0,IF(Buildings!B1277="","N/A",IF(ISNUMBER(Buildings!B1277),Buildings!B1277,0)))</f>
        <v>N/A</v>
      </c>
    </row>
    <row r="1277" spans="2:11">
      <c r="B1277" s="32" t="str">
        <f t="shared" si="39"/>
        <v>N/A</v>
      </c>
      <c r="C1277" s="32" t="str">
        <f>IF(Buildings!C1278="","N/A",Buildings!C1278)</f>
        <v>N/A</v>
      </c>
      <c r="D1277" s="32" t="str">
        <f>IF(Buildings!D1278="","N/A",Buildings!D1278)</f>
        <v>N/A</v>
      </c>
      <c r="E1277" s="32" t="str">
        <f>IF(Buildings!E1278="","N/A",Buildings!E1278)</f>
        <v>N/A</v>
      </c>
      <c r="F1277" s="32" t="str">
        <f>IF(Buildings!F1278="","N/A",Buildings!F1278)</f>
        <v>N/A</v>
      </c>
      <c r="G1277" s="32" t="str">
        <f>IF(Buildings!G1278="","N/A",Buildings!G1278)</f>
        <v>N/A</v>
      </c>
      <c r="H1277" s="32" t="str">
        <f t="shared" si="38"/>
        <v>N/A</v>
      </c>
      <c r="I1277" s="32" t="str">
        <f>IF(Buildings!H1278="","N/A",Buildings!H1278)</f>
        <v>N/A</v>
      </c>
      <c r="J1277" s="32" t="str">
        <f>IF(Buildings!I1278="","N/A",Buildings!I1278)</f>
        <v>N/A</v>
      </c>
      <c r="K1277" s="362" t="str">
        <f>IF(AND(Buildings!B1278="",Buildings!C1278&lt;&gt;""),0,IF(Buildings!B1278="","N/A",IF(ISNUMBER(Buildings!B1278),Buildings!B1278,0)))</f>
        <v>N/A</v>
      </c>
    </row>
    <row r="1278" spans="2:11">
      <c r="B1278" s="32" t="str">
        <f t="shared" si="39"/>
        <v>N/A</v>
      </c>
      <c r="C1278" s="32" t="str">
        <f>IF(Buildings!C1279="","N/A",Buildings!C1279)</f>
        <v>N/A</v>
      </c>
      <c r="D1278" s="32" t="str">
        <f>IF(Buildings!D1279="","N/A",Buildings!D1279)</f>
        <v>N/A</v>
      </c>
      <c r="E1278" s="32" t="str">
        <f>IF(Buildings!E1279="","N/A",Buildings!E1279)</f>
        <v>N/A</v>
      </c>
      <c r="F1278" s="32" t="str">
        <f>IF(Buildings!F1279="","N/A",Buildings!F1279)</f>
        <v>N/A</v>
      </c>
      <c r="G1278" s="32" t="str">
        <f>IF(Buildings!G1279="","N/A",Buildings!G1279)</f>
        <v>N/A</v>
      </c>
      <c r="H1278" s="32" t="str">
        <f t="shared" si="38"/>
        <v>N/A</v>
      </c>
      <c r="I1278" s="32" t="str">
        <f>IF(Buildings!H1279="","N/A",Buildings!H1279)</f>
        <v>N/A</v>
      </c>
      <c r="J1278" s="32" t="str">
        <f>IF(Buildings!I1279="","N/A",Buildings!I1279)</f>
        <v>N/A</v>
      </c>
      <c r="K1278" s="362" t="str">
        <f>IF(AND(Buildings!B1279="",Buildings!C1279&lt;&gt;""),0,IF(Buildings!B1279="","N/A",IF(ISNUMBER(Buildings!B1279),Buildings!B1279,0)))</f>
        <v>N/A</v>
      </c>
    </row>
    <row r="1279" spans="2:11">
      <c r="B1279" s="32" t="str">
        <f t="shared" si="39"/>
        <v>N/A</v>
      </c>
      <c r="C1279" s="32" t="str">
        <f>IF(Buildings!C1280="","N/A",Buildings!C1280)</f>
        <v>N/A</v>
      </c>
      <c r="D1279" s="32" t="str">
        <f>IF(Buildings!D1280="","N/A",Buildings!D1280)</f>
        <v>N/A</v>
      </c>
      <c r="E1279" s="32" t="str">
        <f>IF(Buildings!E1280="","N/A",Buildings!E1280)</f>
        <v>N/A</v>
      </c>
      <c r="F1279" s="32" t="str">
        <f>IF(Buildings!F1280="","N/A",Buildings!F1280)</f>
        <v>N/A</v>
      </c>
      <c r="G1279" s="32" t="str">
        <f>IF(Buildings!G1280="","N/A",Buildings!G1280)</f>
        <v>N/A</v>
      </c>
      <c r="H1279" s="32" t="str">
        <f t="shared" si="38"/>
        <v>N/A</v>
      </c>
      <c r="I1279" s="32" t="str">
        <f>IF(Buildings!H1280="","N/A",Buildings!H1280)</f>
        <v>N/A</v>
      </c>
      <c r="J1279" s="32" t="str">
        <f>IF(Buildings!I1280="","N/A",Buildings!I1280)</f>
        <v>N/A</v>
      </c>
      <c r="K1279" s="362" t="str">
        <f>IF(AND(Buildings!B1280="",Buildings!C1280&lt;&gt;""),0,IF(Buildings!B1280="","N/A",IF(ISNUMBER(Buildings!B1280),Buildings!B1280,0)))</f>
        <v>N/A</v>
      </c>
    </row>
    <row r="1280" spans="2:11">
      <c r="B1280" s="32" t="str">
        <f t="shared" si="39"/>
        <v>N/A</v>
      </c>
      <c r="C1280" s="32" t="str">
        <f>IF(Buildings!C1281="","N/A",Buildings!C1281)</f>
        <v>N/A</v>
      </c>
      <c r="D1280" s="32" t="str">
        <f>IF(Buildings!D1281="","N/A",Buildings!D1281)</f>
        <v>N/A</v>
      </c>
      <c r="E1280" s="32" t="str">
        <f>IF(Buildings!E1281="","N/A",Buildings!E1281)</f>
        <v>N/A</v>
      </c>
      <c r="F1280" s="32" t="str">
        <f>IF(Buildings!F1281="","N/A",Buildings!F1281)</f>
        <v>N/A</v>
      </c>
      <c r="G1280" s="32" t="str">
        <f>IF(Buildings!G1281="","N/A",Buildings!G1281)</f>
        <v>N/A</v>
      </c>
      <c r="H1280" s="32" t="str">
        <f t="shared" si="38"/>
        <v>N/A</v>
      </c>
      <c r="I1280" s="32" t="str">
        <f>IF(Buildings!H1281="","N/A",Buildings!H1281)</f>
        <v>N/A</v>
      </c>
      <c r="J1280" s="32" t="str">
        <f>IF(Buildings!I1281="","N/A",Buildings!I1281)</f>
        <v>N/A</v>
      </c>
      <c r="K1280" s="362" t="str">
        <f>IF(AND(Buildings!B1281="",Buildings!C1281&lt;&gt;""),0,IF(Buildings!B1281="","N/A",IF(ISNUMBER(Buildings!B1281),Buildings!B1281,0)))</f>
        <v>N/A</v>
      </c>
    </row>
    <row r="1281" spans="2:11">
      <c r="B1281" s="32" t="str">
        <f t="shared" si="39"/>
        <v>N/A</v>
      </c>
      <c r="C1281" s="32" t="str">
        <f>IF(Buildings!C1282="","N/A",Buildings!C1282)</f>
        <v>N/A</v>
      </c>
      <c r="D1281" s="32" t="str">
        <f>IF(Buildings!D1282="","N/A",Buildings!D1282)</f>
        <v>N/A</v>
      </c>
      <c r="E1281" s="32" t="str">
        <f>IF(Buildings!E1282="","N/A",Buildings!E1282)</f>
        <v>N/A</v>
      </c>
      <c r="F1281" s="32" t="str">
        <f>IF(Buildings!F1282="","N/A",Buildings!F1282)</f>
        <v>N/A</v>
      </c>
      <c r="G1281" s="32" t="str">
        <f>IF(Buildings!G1282="","N/A",Buildings!G1282)</f>
        <v>N/A</v>
      </c>
      <c r="H1281" s="32" t="str">
        <f t="shared" si="38"/>
        <v>N/A</v>
      </c>
      <c r="I1281" s="32" t="str">
        <f>IF(Buildings!H1282="","N/A",Buildings!H1282)</f>
        <v>N/A</v>
      </c>
      <c r="J1281" s="32" t="str">
        <f>IF(Buildings!I1282="","N/A",Buildings!I1282)</f>
        <v>N/A</v>
      </c>
      <c r="K1281" s="362" t="str">
        <f>IF(AND(Buildings!B1282="",Buildings!C1282&lt;&gt;""),0,IF(Buildings!B1282="","N/A",IF(ISNUMBER(Buildings!B1282),Buildings!B1282,0)))</f>
        <v>N/A</v>
      </c>
    </row>
    <row r="1282" spans="2:11">
      <c r="B1282" s="32" t="str">
        <f t="shared" si="39"/>
        <v>N/A</v>
      </c>
      <c r="C1282" s="32" t="str">
        <f>IF(Buildings!C1283="","N/A",Buildings!C1283)</f>
        <v>N/A</v>
      </c>
      <c r="D1282" s="32" t="str">
        <f>IF(Buildings!D1283="","N/A",Buildings!D1283)</f>
        <v>N/A</v>
      </c>
      <c r="E1282" s="32" t="str">
        <f>IF(Buildings!E1283="","N/A",Buildings!E1283)</f>
        <v>N/A</v>
      </c>
      <c r="F1282" s="32" t="str">
        <f>IF(Buildings!F1283="","N/A",Buildings!F1283)</f>
        <v>N/A</v>
      </c>
      <c r="G1282" s="32" t="str">
        <f>IF(Buildings!G1283="","N/A",Buildings!G1283)</f>
        <v>N/A</v>
      </c>
      <c r="H1282" s="32" t="str">
        <f t="shared" ref="H1282:H1345" si="40">IF(B1282="N/A","N/A",UPPER(TRIM(ProbuildName)))</f>
        <v>N/A</v>
      </c>
      <c r="I1282" s="32" t="str">
        <f>IF(Buildings!H1283="","N/A",Buildings!H1283)</f>
        <v>N/A</v>
      </c>
      <c r="J1282" s="32" t="str">
        <f>IF(Buildings!I1283="","N/A",Buildings!I1283)</f>
        <v>N/A</v>
      </c>
      <c r="K1282" s="362" t="str">
        <f>IF(AND(Buildings!B1283="",Buildings!C1283&lt;&gt;""),0,IF(Buildings!B1283="","N/A",IF(ISNUMBER(Buildings!B1283),Buildings!B1283,0)))</f>
        <v>N/A</v>
      </c>
    </row>
    <row r="1283" spans="2:11">
      <c r="B1283" s="32" t="str">
        <f t="shared" ref="B1283:B1346" si="41">IF(K1283="N/A","N/A","")</f>
        <v>N/A</v>
      </c>
      <c r="C1283" s="32" t="str">
        <f>IF(Buildings!C1284="","N/A",Buildings!C1284)</f>
        <v>N/A</v>
      </c>
      <c r="D1283" s="32" t="str">
        <f>IF(Buildings!D1284="","N/A",Buildings!D1284)</f>
        <v>N/A</v>
      </c>
      <c r="E1283" s="32" t="str">
        <f>IF(Buildings!E1284="","N/A",Buildings!E1284)</f>
        <v>N/A</v>
      </c>
      <c r="F1283" s="32" t="str">
        <f>IF(Buildings!F1284="","N/A",Buildings!F1284)</f>
        <v>N/A</v>
      </c>
      <c r="G1283" s="32" t="str">
        <f>IF(Buildings!G1284="","N/A",Buildings!G1284)</f>
        <v>N/A</v>
      </c>
      <c r="H1283" s="32" t="str">
        <f t="shared" si="40"/>
        <v>N/A</v>
      </c>
      <c r="I1283" s="32" t="str">
        <f>IF(Buildings!H1284="","N/A",Buildings!H1284)</f>
        <v>N/A</v>
      </c>
      <c r="J1283" s="32" t="str">
        <f>IF(Buildings!I1284="","N/A",Buildings!I1284)</f>
        <v>N/A</v>
      </c>
      <c r="K1283" s="362" t="str">
        <f>IF(AND(Buildings!B1284="",Buildings!C1284&lt;&gt;""),0,IF(Buildings!B1284="","N/A",IF(ISNUMBER(Buildings!B1284),Buildings!B1284,0)))</f>
        <v>N/A</v>
      </c>
    </row>
    <row r="1284" spans="2:11">
      <c r="B1284" s="32" t="str">
        <f t="shared" si="41"/>
        <v>N/A</v>
      </c>
      <c r="C1284" s="32" t="str">
        <f>IF(Buildings!C1285="","N/A",Buildings!C1285)</f>
        <v>N/A</v>
      </c>
      <c r="D1284" s="32" t="str">
        <f>IF(Buildings!D1285="","N/A",Buildings!D1285)</f>
        <v>N/A</v>
      </c>
      <c r="E1284" s="32" t="str">
        <f>IF(Buildings!E1285="","N/A",Buildings!E1285)</f>
        <v>N/A</v>
      </c>
      <c r="F1284" s="32" t="str">
        <f>IF(Buildings!F1285="","N/A",Buildings!F1285)</f>
        <v>N/A</v>
      </c>
      <c r="G1284" s="32" t="str">
        <f>IF(Buildings!G1285="","N/A",Buildings!G1285)</f>
        <v>N/A</v>
      </c>
      <c r="H1284" s="32" t="str">
        <f t="shared" si="40"/>
        <v>N/A</v>
      </c>
      <c r="I1284" s="32" t="str">
        <f>IF(Buildings!H1285="","N/A",Buildings!H1285)</f>
        <v>N/A</v>
      </c>
      <c r="J1284" s="32" t="str">
        <f>IF(Buildings!I1285="","N/A",Buildings!I1285)</f>
        <v>N/A</v>
      </c>
      <c r="K1284" s="362" t="str">
        <f>IF(AND(Buildings!B1285="",Buildings!C1285&lt;&gt;""),0,IF(Buildings!B1285="","N/A",IF(ISNUMBER(Buildings!B1285),Buildings!B1285,0)))</f>
        <v>N/A</v>
      </c>
    </row>
    <row r="1285" spans="2:11">
      <c r="B1285" s="32" t="str">
        <f t="shared" si="41"/>
        <v>N/A</v>
      </c>
      <c r="C1285" s="32" t="str">
        <f>IF(Buildings!C1286="","N/A",Buildings!C1286)</f>
        <v>N/A</v>
      </c>
      <c r="D1285" s="32" t="str">
        <f>IF(Buildings!D1286="","N/A",Buildings!D1286)</f>
        <v>N/A</v>
      </c>
      <c r="E1285" s="32" t="str">
        <f>IF(Buildings!E1286="","N/A",Buildings!E1286)</f>
        <v>N/A</v>
      </c>
      <c r="F1285" s="32" t="str">
        <f>IF(Buildings!F1286="","N/A",Buildings!F1286)</f>
        <v>N/A</v>
      </c>
      <c r="G1285" s="32" t="str">
        <f>IF(Buildings!G1286="","N/A",Buildings!G1286)</f>
        <v>N/A</v>
      </c>
      <c r="H1285" s="32" t="str">
        <f t="shared" si="40"/>
        <v>N/A</v>
      </c>
      <c r="I1285" s="32" t="str">
        <f>IF(Buildings!H1286="","N/A",Buildings!H1286)</f>
        <v>N/A</v>
      </c>
      <c r="J1285" s="32" t="str">
        <f>IF(Buildings!I1286="","N/A",Buildings!I1286)</f>
        <v>N/A</v>
      </c>
      <c r="K1285" s="362" t="str">
        <f>IF(AND(Buildings!B1286="",Buildings!C1286&lt;&gt;""),0,IF(Buildings!B1286="","N/A",IF(ISNUMBER(Buildings!B1286),Buildings!B1286,0)))</f>
        <v>N/A</v>
      </c>
    </row>
    <row r="1286" spans="2:11">
      <c r="B1286" s="32" t="str">
        <f t="shared" si="41"/>
        <v>N/A</v>
      </c>
      <c r="C1286" s="32" t="str">
        <f>IF(Buildings!C1287="","N/A",Buildings!C1287)</f>
        <v>N/A</v>
      </c>
      <c r="D1286" s="32" t="str">
        <f>IF(Buildings!D1287="","N/A",Buildings!D1287)</f>
        <v>N/A</v>
      </c>
      <c r="E1286" s="32" t="str">
        <f>IF(Buildings!E1287="","N/A",Buildings!E1287)</f>
        <v>N/A</v>
      </c>
      <c r="F1286" s="32" t="str">
        <f>IF(Buildings!F1287="","N/A",Buildings!F1287)</f>
        <v>N/A</v>
      </c>
      <c r="G1286" s="32" t="str">
        <f>IF(Buildings!G1287="","N/A",Buildings!G1287)</f>
        <v>N/A</v>
      </c>
      <c r="H1286" s="32" t="str">
        <f t="shared" si="40"/>
        <v>N/A</v>
      </c>
      <c r="I1286" s="32" t="str">
        <f>IF(Buildings!H1287="","N/A",Buildings!H1287)</f>
        <v>N/A</v>
      </c>
      <c r="J1286" s="32" t="str">
        <f>IF(Buildings!I1287="","N/A",Buildings!I1287)</f>
        <v>N/A</v>
      </c>
      <c r="K1286" s="362" t="str">
        <f>IF(AND(Buildings!B1287="",Buildings!C1287&lt;&gt;""),0,IF(Buildings!B1287="","N/A",IF(ISNUMBER(Buildings!B1287),Buildings!B1287,0)))</f>
        <v>N/A</v>
      </c>
    </row>
    <row r="1287" spans="2:11">
      <c r="B1287" s="32" t="str">
        <f t="shared" si="41"/>
        <v>N/A</v>
      </c>
      <c r="C1287" s="32" t="str">
        <f>IF(Buildings!C1288="","N/A",Buildings!C1288)</f>
        <v>N/A</v>
      </c>
      <c r="D1287" s="32" t="str">
        <f>IF(Buildings!D1288="","N/A",Buildings!D1288)</f>
        <v>N/A</v>
      </c>
      <c r="E1287" s="32" t="str">
        <f>IF(Buildings!E1288="","N/A",Buildings!E1288)</f>
        <v>N/A</v>
      </c>
      <c r="F1287" s="32" t="str">
        <f>IF(Buildings!F1288="","N/A",Buildings!F1288)</f>
        <v>N/A</v>
      </c>
      <c r="G1287" s="32" t="str">
        <f>IF(Buildings!G1288="","N/A",Buildings!G1288)</f>
        <v>N/A</v>
      </c>
      <c r="H1287" s="32" t="str">
        <f t="shared" si="40"/>
        <v>N/A</v>
      </c>
      <c r="I1287" s="32" t="str">
        <f>IF(Buildings!H1288="","N/A",Buildings!H1288)</f>
        <v>N/A</v>
      </c>
      <c r="J1287" s="32" t="str">
        <f>IF(Buildings!I1288="","N/A",Buildings!I1288)</f>
        <v>N/A</v>
      </c>
      <c r="K1287" s="362" t="str">
        <f>IF(AND(Buildings!B1288="",Buildings!C1288&lt;&gt;""),0,IF(Buildings!B1288="","N/A",IF(ISNUMBER(Buildings!B1288),Buildings!B1288,0)))</f>
        <v>N/A</v>
      </c>
    </row>
    <row r="1288" spans="2:11">
      <c r="B1288" s="32" t="str">
        <f t="shared" si="41"/>
        <v>N/A</v>
      </c>
      <c r="C1288" s="32" t="str">
        <f>IF(Buildings!C1289="","N/A",Buildings!C1289)</f>
        <v>N/A</v>
      </c>
      <c r="D1288" s="32" t="str">
        <f>IF(Buildings!D1289="","N/A",Buildings!D1289)</f>
        <v>N/A</v>
      </c>
      <c r="E1288" s="32" t="str">
        <f>IF(Buildings!E1289="","N/A",Buildings!E1289)</f>
        <v>N/A</v>
      </c>
      <c r="F1288" s="32" t="str">
        <f>IF(Buildings!F1289="","N/A",Buildings!F1289)</f>
        <v>N/A</v>
      </c>
      <c r="G1288" s="32" t="str">
        <f>IF(Buildings!G1289="","N/A",Buildings!G1289)</f>
        <v>N/A</v>
      </c>
      <c r="H1288" s="32" t="str">
        <f t="shared" si="40"/>
        <v>N/A</v>
      </c>
      <c r="I1288" s="32" t="str">
        <f>IF(Buildings!H1289="","N/A",Buildings!H1289)</f>
        <v>N/A</v>
      </c>
      <c r="J1288" s="32" t="str">
        <f>IF(Buildings!I1289="","N/A",Buildings!I1289)</f>
        <v>N/A</v>
      </c>
      <c r="K1288" s="362" t="str">
        <f>IF(AND(Buildings!B1289="",Buildings!C1289&lt;&gt;""),0,IF(Buildings!B1289="","N/A",IF(ISNUMBER(Buildings!B1289),Buildings!B1289,0)))</f>
        <v>N/A</v>
      </c>
    </row>
    <row r="1289" spans="2:11">
      <c r="B1289" s="32" t="str">
        <f t="shared" si="41"/>
        <v>N/A</v>
      </c>
      <c r="C1289" s="32" t="str">
        <f>IF(Buildings!C1290="","N/A",Buildings!C1290)</f>
        <v>N/A</v>
      </c>
      <c r="D1289" s="32" t="str">
        <f>IF(Buildings!D1290="","N/A",Buildings!D1290)</f>
        <v>N/A</v>
      </c>
      <c r="E1289" s="32" t="str">
        <f>IF(Buildings!E1290="","N/A",Buildings!E1290)</f>
        <v>N/A</v>
      </c>
      <c r="F1289" s="32" t="str">
        <f>IF(Buildings!F1290="","N/A",Buildings!F1290)</f>
        <v>N/A</v>
      </c>
      <c r="G1289" s="32" t="str">
        <f>IF(Buildings!G1290="","N/A",Buildings!G1290)</f>
        <v>N/A</v>
      </c>
      <c r="H1289" s="32" t="str">
        <f t="shared" si="40"/>
        <v>N/A</v>
      </c>
      <c r="I1289" s="32" t="str">
        <f>IF(Buildings!H1290="","N/A",Buildings!H1290)</f>
        <v>N/A</v>
      </c>
      <c r="J1289" s="32" t="str">
        <f>IF(Buildings!I1290="","N/A",Buildings!I1290)</f>
        <v>N/A</v>
      </c>
      <c r="K1289" s="362" t="str">
        <f>IF(AND(Buildings!B1290="",Buildings!C1290&lt;&gt;""),0,IF(Buildings!B1290="","N/A",IF(ISNUMBER(Buildings!B1290),Buildings!B1290,0)))</f>
        <v>N/A</v>
      </c>
    </row>
    <row r="1290" spans="2:11">
      <c r="B1290" s="32" t="str">
        <f t="shared" si="41"/>
        <v>N/A</v>
      </c>
      <c r="C1290" s="32" t="str">
        <f>IF(Buildings!C1291="","N/A",Buildings!C1291)</f>
        <v>N/A</v>
      </c>
      <c r="D1290" s="32" t="str">
        <f>IF(Buildings!D1291="","N/A",Buildings!D1291)</f>
        <v>N/A</v>
      </c>
      <c r="E1290" s="32" t="str">
        <f>IF(Buildings!E1291="","N/A",Buildings!E1291)</f>
        <v>N/A</v>
      </c>
      <c r="F1290" s="32" t="str">
        <f>IF(Buildings!F1291="","N/A",Buildings!F1291)</f>
        <v>N/A</v>
      </c>
      <c r="G1290" s="32" t="str">
        <f>IF(Buildings!G1291="","N/A",Buildings!G1291)</f>
        <v>N/A</v>
      </c>
      <c r="H1290" s="32" t="str">
        <f t="shared" si="40"/>
        <v>N/A</v>
      </c>
      <c r="I1290" s="32" t="str">
        <f>IF(Buildings!H1291="","N/A",Buildings!H1291)</f>
        <v>N/A</v>
      </c>
      <c r="J1290" s="32" t="str">
        <f>IF(Buildings!I1291="","N/A",Buildings!I1291)</f>
        <v>N/A</v>
      </c>
      <c r="K1290" s="362" t="str">
        <f>IF(AND(Buildings!B1291="",Buildings!C1291&lt;&gt;""),0,IF(Buildings!B1291="","N/A",IF(ISNUMBER(Buildings!B1291),Buildings!B1291,0)))</f>
        <v>N/A</v>
      </c>
    </row>
    <row r="1291" spans="2:11">
      <c r="B1291" s="32" t="str">
        <f t="shared" si="41"/>
        <v>N/A</v>
      </c>
      <c r="C1291" s="32" t="str">
        <f>IF(Buildings!C1292="","N/A",Buildings!C1292)</f>
        <v>N/A</v>
      </c>
      <c r="D1291" s="32" t="str">
        <f>IF(Buildings!D1292="","N/A",Buildings!D1292)</f>
        <v>N/A</v>
      </c>
      <c r="E1291" s="32" t="str">
        <f>IF(Buildings!E1292="","N/A",Buildings!E1292)</f>
        <v>N/A</v>
      </c>
      <c r="F1291" s="32" t="str">
        <f>IF(Buildings!F1292="","N/A",Buildings!F1292)</f>
        <v>N/A</v>
      </c>
      <c r="G1291" s="32" t="str">
        <f>IF(Buildings!G1292="","N/A",Buildings!G1292)</f>
        <v>N/A</v>
      </c>
      <c r="H1291" s="32" t="str">
        <f t="shared" si="40"/>
        <v>N/A</v>
      </c>
      <c r="I1291" s="32" t="str">
        <f>IF(Buildings!H1292="","N/A",Buildings!H1292)</f>
        <v>N/A</v>
      </c>
      <c r="J1291" s="32" t="str">
        <f>IF(Buildings!I1292="","N/A",Buildings!I1292)</f>
        <v>N/A</v>
      </c>
      <c r="K1291" s="362" t="str">
        <f>IF(AND(Buildings!B1292="",Buildings!C1292&lt;&gt;""),0,IF(Buildings!B1292="","N/A",IF(ISNUMBER(Buildings!B1292),Buildings!B1292,0)))</f>
        <v>N/A</v>
      </c>
    </row>
    <row r="1292" spans="2:11">
      <c r="B1292" s="32" t="str">
        <f t="shared" si="41"/>
        <v>N/A</v>
      </c>
      <c r="C1292" s="32" t="str">
        <f>IF(Buildings!C1293="","N/A",Buildings!C1293)</f>
        <v>N/A</v>
      </c>
      <c r="D1292" s="32" t="str">
        <f>IF(Buildings!D1293="","N/A",Buildings!D1293)</f>
        <v>N/A</v>
      </c>
      <c r="E1292" s="32" t="str">
        <f>IF(Buildings!E1293="","N/A",Buildings!E1293)</f>
        <v>N/A</v>
      </c>
      <c r="F1292" s="32" t="str">
        <f>IF(Buildings!F1293="","N/A",Buildings!F1293)</f>
        <v>N/A</v>
      </c>
      <c r="G1292" s="32" t="str">
        <f>IF(Buildings!G1293="","N/A",Buildings!G1293)</f>
        <v>N/A</v>
      </c>
      <c r="H1292" s="32" t="str">
        <f t="shared" si="40"/>
        <v>N/A</v>
      </c>
      <c r="I1292" s="32" t="str">
        <f>IF(Buildings!H1293="","N/A",Buildings!H1293)</f>
        <v>N/A</v>
      </c>
      <c r="J1292" s="32" t="str">
        <f>IF(Buildings!I1293="","N/A",Buildings!I1293)</f>
        <v>N/A</v>
      </c>
      <c r="K1292" s="362" t="str">
        <f>IF(AND(Buildings!B1293="",Buildings!C1293&lt;&gt;""),0,IF(Buildings!B1293="","N/A",IF(ISNUMBER(Buildings!B1293),Buildings!B1293,0)))</f>
        <v>N/A</v>
      </c>
    </row>
    <row r="1293" spans="2:11">
      <c r="B1293" s="32" t="str">
        <f t="shared" si="41"/>
        <v>N/A</v>
      </c>
      <c r="C1293" s="32" t="str">
        <f>IF(Buildings!C1294="","N/A",Buildings!C1294)</f>
        <v>N/A</v>
      </c>
      <c r="D1293" s="32" t="str">
        <f>IF(Buildings!D1294="","N/A",Buildings!D1294)</f>
        <v>N/A</v>
      </c>
      <c r="E1293" s="32" t="str">
        <f>IF(Buildings!E1294="","N/A",Buildings!E1294)</f>
        <v>N/A</v>
      </c>
      <c r="F1293" s="32" t="str">
        <f>IF(Buildings!F1294="","N/A",Buildings!F1294)</f>
        <v>N/A</v>
      </c>
      <c r="G1293" s="32" t="str">
        <f>IF(Buildings!G1294="","N/A",Buildings!G1294)</f>
        <v>N/A</v>
      </c>
      <c r="H1293" s="32" t="str">
        <f t="shared" si="40"/>
        <v>N/A</v>
      </c>
      <c r="I1293" s="32" t="str">
        <f>IF(Buildings!H1294="","N/A",Buildings!H1294)</f>
        <v>N/A</v>
      </c>
      <c r="J1293" s="32" t="str">
        <f>IF(Buildings!I1294="","N/A",Buildings!I1294)</f>
        <v>N/A</v>
      </c>
      <c r="K1293" s="362" t="str">
        <f>IF(AND(Buildings!B1294="",Buildings!C1294&lt;&gt;""),0,IF(Buildings!B1294="","N/A",IF(ISNUMBER(Buildings!B1294),Buildings!B1294,0)))</f>
        <v>N/A</v>
      </c>
    </row>
    <row r="1294" spans="2:11">
      <c r="B1294" s="32" t="str">
        <f t="shared" si="41"/>
        <v>N/A</v>
      </c>
      <c r="C1294" s="32" t="str">
        <f>IF(Buildings!C1295="","N/A",Buildings!C1295)</f>
        <v>N/A</v>
      </c>
      <c r="D1294" s="32" t="str">
        <f>IF(Buildings!D1295="","N/A",Buildings!D1295)</f>
        <v>N/A</v>
      </c>
      <c r="E1294" s="32" t="str">
        <f>IF(Buildings!E1295="","N/A",Buildings!E1295)</f>
        <v>N/A</v>
      </c>
      <c r="F1294" s="32" t="str">
        <f>IF(Buildings!F1295="","N/A",Buildings!F1295)</f>
        <v>N/A</v>
      </c>
      <c r="G1294" s="32" t="str">
        <f>IF(Buildings!G1295="","N/A",Buildings!G1295)</f>
        <v>N/A</v>
      </c>
      <c r="H1294" s="32" t="str">
        <f t="shared" si="40"/>
        <v>N/A</v>
      </c>
      <c r="I1294" s="32" t="str">
        <f>IF(Buildings!H1295="","N/A",Buildings!H1295)</f>
        <v>N/A</v>
      </c>
      <c r="J1294" s="32" t="str">
        <f>IF(Buildings!I1295="","N/A",Buildings!I1295)</f>
        <v>N/A</v>
      </c>
      <c r="K1294" s="362" t="str">
        <f>IF(AND(Buildings!B1295="",Buildings!C1295&lt;&gt;""),0,IF(Buildings!B1295="","N/A",IF(ISNUMBER(Buildings!B1295),Buildings!B1295,0)))</f>
        <v>N/A</v>
      </c>
    </row>
    <row r="1295" spans="2:11">
      <c r="B1295" s="32" t="str">
        <f t="shared" si="41"/>
        <v>N/A</v>
      </c>
      <c r="C1295" s="32" t="str">
        <f>IF(Buildings!C1296="","N/A",Buildings!C1296)</f>
        <v>N/A</v>
      </c>
      <c r="D1295" s="32" t="str">
        <f>IF(Buildings!D1296="","N/A",Buildings!D1296)</f>
        <v>N/A</v>
      </c>
      <c r="E1295" s="32" t="str">
        <f>IF(Buildings!E1296="","N/A",Buildings!E1296)</f>
        <v>N/A</v>
      </c>
      <c r="F1295" s="32" t="str">
        <f>IF(Buildings!F1296="","N/A",Buildings!F1296)</f>
        <v>N/A</v>
      </c>
      <c r="G1295" s="32" t="str">
        <f>IF(Buildings!G1296="","N/A",Buildings!G1296)</f>
        <v>N/A</v>
      </c>
      <c r="H1295" s="32" t="str">
        <f t="shared" si="40"/>
        <v>N/A</v>
      </c>
      <c r="I1295" s="32" t="str">
        <f>IF(Buildings!H1296="","N/A",Buildings!H1296)</f>
        <v>N/A</v>
      </c>
      <c r="J1295" s="32" t="str">
        <f>IF(Buildings!I1296="","N/A",Buildings!I1296)</f>
        <v>N/A</v>
      </c>
      <c r="K1295" s="362" t="str">
        <f>IF(AND(Buildings!B1296="",Buildings!C1296&lt;&gt;""),0,IF(Buildings!B1296="","N/A",IF(ISNUMBER(Buildings!B1296),Buildings!B1296,0)))</f>
        <v>N/A</v>
      </c>
    </row>
    <row r="1296" spans="2:11">
      <c r="B1296" s="32" t="str">
        <f t="shared" si="41"/>
        <v>N/A</v>
      </c>
      <c r="C1296" s="32" t="str">
        <f>IF(Buildings!C1297="","N/A",Buildings!C1297)</f>
        <v>N/A</v>
      </c>
      <c r="D1296" s="32" t="str">
        <f>IF(Buildings!D1297="","N/A",Buildings!D1297)</f>
        <v>N/A</v>
      </c>
      <c r="E1296" s="32" t="str">
        <f>IF(Buildings!E1297="","N/A",Buildings!E1297)</f>
        <v>N/A</v>
      </c>
      <c r="F1296" s="32" t="str">
        <f>IF(Buildings!F1297="","N/A",Buildings!F1297)</f>
        <v>N/A</v>
      </c>
      <c r="G1296" s="32" t="str">
        <f>IF(Buildings!G1297="","N/A",Buildings!G1297)</f>
        <v>N/A</v>
      </c>
      <c r="H1296" s="32" t="str">
        <f t="shared" si="40"/>
        <v>N/A</v>
      </c>
      <c r="I1296" s="32" t="str">
        <f>IF(Buildings!H1297="","N/A",Buildings!H1297)</f>
        <v>N/A</v>
      </c>
      <c r="J1296" s="32" t="str">
        <f>IF(Buildings!I1297="","N/A",Buildings!I1297)</f>
        <v>N/A</v>
      </c>
      <c r="K1296" s="362" t="str">
        <f>IF(AND(Buildings!B1297="",Buildings!C1297&lt;&gt;""),0,IF(Buildings!B1297="","N/A",IF(ISNUMBER(Buildings!B1297),Buildings!B1297,0)))</f>
        <v>N/A</v>
      </c>
    </row>
    <row r="1297" spans="2:11">
      <c r="B1297" s="32" t="str">
        <f t="shared" si="41"/>
        <v>N/A</v>
      </c>
      <c r="C1297" s="32" t="str">
        <f>IF(Buildings!C1298="","N/A",Buildings!C1298)</f>
        <v>N/A</v>
      </c>
      <c r="D1297" s="32" t="str">
        <f>IF(Buildings!D1298="","N/A",Buildings!D1298)</f>
        <v>N/A</v>
      </c>
      <c r="E1297" s="32" t="str">
        <f>IF(Buildings!E1298="","N/A",Buildings!E1298)</f>
        <v>N/A</v>
      </c>
      <c r="F1297" s="32" t="str">
        <f>IF(Buildings!F1298="","N/A",Buildings!F1298)</f>
        <v>N/A</v>
      </c>
      <c r="G1297" s="32" t="str">
        <f>IF(Buildings!G1298="","N/A",Buildings!G1298)</f>
        <v>N/A</v>
      </c>
      <c r="H1297" s="32" t="str">
        <f t="shared" si="40"/>
        <v>N/A</v>
      </c>
      <c r="I1297" s="32" t="str">
        <f>IF(Buildings!H1298="","N/A",Buildings!H1298)</f>
        <v>N/A</v>
      </c>
      <c r="J1297" s="32" t="str">
        <f>IF(Buildings!I1298="","N/A",Buildings!I1298)</f>
        <v>N/A</v>
      </c>
      <c r="K1297" s="362" t="str">
        <f>IF(AND(Buildings!B1298="",Buildings!C1298&lt;&gt;""),0,IF(Buildings!B1298="","N/A",IF(ISNUMBER(Buildings!B1298),Buildings!B1298,0)))</f>
        <v>N/A</v>
      </c>
    </row>
    <row r="1298" spans="2:11">
      <c r="B1298" s="32" t="str">
        <f t="shared" si="41"/>
        <v>N/A</v>
      </c>
      <c r="C1298" s="32" t="str">
        <f>IF(Buildings!C1299="","N/A",Buildings!C1299)</f>
        <v>N/A</v>
      </c>
      <c r="D1298" s="32" t="str">
        <f>IF(Buildings!D1299="","N/A",Buildings!D1299)</f>
        <v>N/A</v>
      </c>
      <c r="E1298" s="32" t="str">
        <f>IF(Buildings!E1299="","N/A",Buildings!E1299)</f>
        <v>N/A</v>
      </c>
      <c r="F1298" s="32" t="str">
        <f>IF(Buildings!F1299="","N/A",Buildings!F1299)</f>
        <v>N/A</v>
      </c>
      <c r="G1298" s="32" t="str">
        <f>IF(Buildings!G1299="","N/A",Buildings!G1299)</f>
        <v>N/A</v>
      </c>
      <c r="H1298" s="32" t="str">
        <f t="shared" si="40"/>
        <v>N/A</v>
      </c>
      <c r="I1298" s="32" t="str">
        <f>IF(Buildings!H1299="","N/A",Buildings!H1299)</f>
        <v>N/A</v>
      </c>
      <c r="J1298" s="32" t="str">
        <f>IF(Buildings!I1299="","N/A",Buildings!I1299)</f>
        <v>N/A</v>
      </c>
      <c r="K1298" s="362" t="str">
        <f>IF(AND(Buildings!B1299="",Buildings!C1299&lt;&gt;""),0,IF(Buildings!B1299="","N/A",IF(ISNUMBER(Buildings!B1299),Buildings!B1299,0)))</f>
        <v>N/A</v>
      </c>
    </row>
    <row r="1299" spans="2:11">
      <c r="B1299" s="32" t="str">
        <f t="shared" si="41"/>
        <v>N/A</v>
      </c>
      <c r="C1299" s="32" t="str">
        <f>IF(Buildings!C1300="","N/A",Buildings!C1300)</f>
        <v>N/A</v>
      </c>
      <c r="D1299" s="32" t="str">
        <f>IF(Buildings!D1300="","N/A",Buildings!D1300)</f>
        <v>N/A</v>
      </c>
      <c r="E1299" s="32" t="str">
        <f>IF(Buildings!E1300="","N/A",Buildings!E1300)</f>
        <v>N/A</v>
      </c>
      <c r="F1299" s="32" t="str">
        <f>IF(Buildings!F1300="","N/A",Buildings!F1300)</f>
        <v>N/A</v>
      </c>
      <c r="G1299" s="32" t="str">
        <f>IF(Buildings!G1300="","N/A",Buildings!G1300)</f>
        <v>N/A</v>
      </c>
      <c r="H1299" s="32" t="str">
        <f t="shared" si="40"/>
        <v>N/A</v>
      </c>
      <c r="I1299" s="32" t="str">
        <f>IF(Buildings!H1300="","N/A",Buildings!H1300)</f>
        <v>N/A</v>
      </c>
      <c r="J1299" s="32" t="str">
        <f>IF(Buildings!I1300="","N/A",Buildings!I1300)</f>
        <v>N/A</v>
      </c>
      <c r="K1299" s="362" t="str">
        <f>IF(AND(Buildings!B1300="",Buildings!C1300&lt;&gt;""),0,IF(Buildings!B1300="","N/A",IF(ISNUMBER(Buildings!B1300),Buildings!B1300,0)))</f>
        <v>N/A</v>
      </c>
    </row>
    <row r="1300" spans="2:11">
      <c r="B1300" s="32" t="str">
        <f t="shared" si="41"/>
        <v>N/A</v>
      </c>
      <c r="C1300" s="32" t="str">
        <f>IF(Buildings!C1301="","N/A",Buildings!C1301)</f>
        <v>N/A</v>
      </c>
      <c r="D1300" s="32" t="str">
        <f>IF(Buildings!D1301="","N/A",Buildings!D1301)</f>
        <v>N/A</v>
      </c>
      <c r="E1300" s="32" t="str">
        <f>IF(Buildings!E1301="","N/A",Buildings!E1301)</f>
        <v>N/A</v>
      </c>
      <c r="F1300" s="32" t="str">
        <f>IF(Buildings!F1301="","N/A",Buildings!F1301)</f>
        <v>N/A</v>
      </c>
      <c r="G1300" s="32" t="str">
        <f>IF(Buildings!G1301="","N/A",Buildings!G1301)</f>
        <v>N/A</v>
      </c>
      <c r="H1300" s="32" t="str">
        <f t="shared" si="40"/>
        <v>N/A</v>
      </c>
      <c r="I1300" s="32" t="str">
        <f>IF(Buildings!H1301="","N/A",Buildings!H1301)</f>
        <v>N/A</v>
      </c>
      <c r="J1300" s="32" t="str">
        <f>IF(Buildings!I1301="","N/A",Buildings!I1301)</f>
        <v>N/A</v>
      </c>
      <c r="K1300" s="362" t="str">
        <f>IF(AND(Buildings!B1301="",Buildings!C1301&lt;&gt;""),0,IF(Buildings!B1301="","N/A",IF(ISNUMBER(Buildings!B1301),Buildings!B1301,0)))</f>
        <v>N/A</v>
      </c>
    </row>
    <row r="1301" spans="2:11">
      <c r="B1301" s="32" t="str">
        <f t="shared" si="41"/>
        <v>N/A</v>
      </c>
      <c r="C1301" s="32" t="str">
        <f>IF(Buildings!C1302="","N/A",Buildings!C1302)</f>
        <v>N/A</v>
      </c>
      <c r="D1301" s="32" t="str">
        <f>IF(Buildings!D1302="","N/A",Buildings!D1302)</f>
        <v>N/A</v>
      </c>
      <c r="E1301" s="32" t="str">
        <f>IF(Buildings!E1302="","N/A",Buildings!E1302)</f>
        <v>N/A</v>
      </c>
      <c r="F1301" s="32" t="str">
        <f>IF(Buildings!F1302="","N/A",Buildings!F1302)</f>
        <v>N/A</v>
      </c>
      <c r="G1301" s="32" t="str">
        <f>IF(Buildings!G1302="","N/A",Buildings!G1302)</f>
        <v>N/A</v>
      </c>
      <c r="H1301" s="32" t="str">
        <f t="shared" si="40"/>
        <v>N/A</v>
      </c>
      <c r="I1301" s="32" t="str">
        <f>IF(Buildings!H1302="","N/A",Buildings!H1302)</f>
        <v>N/A</v>
      </c>
      <c r="J1301" s="32" t="str">
        <f>IF(Buildings!I1302="","N/A",Buildings!I1302)</f>
        <v>N/A</v>
      </c>
      <c r="K1301" s="362" t="str">
        <f>IF(AND(Buildings!B1302="",Buildings!C1302&lt;&gt;""),0,IF(Buildings!B1302="","N/A",IF(ISNUMBER(Buildings!B1302),Buildings!B1302,0)))</f>
        <v>N/A</v>
      </c>
    </row>
    <row r="1302" spans="2:11">
      <c r="B1302" s="32" t="str">
        <f t="shared" si="41"/>
        <v>N/A</v>
      </c>
      <c r="C1302" s="32" t="str">
        <f>IF(Buildings!C1303="","N/A",Buildings!C1303)</f>
        <v>N/A</v>
      </c>
      <c r="D1302" s="32" t="str">
        <f>IF(Buildings!D1303="","N/A",Buildings!D1303)</f>
        <v>N/A</v>
      </c>
      <c r="E1302" s="32" t="str">
        <f>IF(Buildings!E1303="","N/A",Buildings!E1303)</f>
        <v>N/A</v>
      </c>
      <c r="F1302" s="32" t="str">
        <f>IF(Buildings!F1303="","N/A",Buildings!F1303)</f>
        <v>N/A</v>
      </c>
      <c r="G1302" s="32" t="str">
        <f>IF(Buildings!G1303="","N/A",Buildings!G1303)</f>
        <v>N/A</v>
      </c>
      <c r="H1302" s="32" t="str">
        <f t="shared" si="40"/>
        <v>N/A</v>
      </c>
      <c r="I1302" s="32" t="str">
        <f>IF(Buildings!H1303="","N/A",Buildings!H1303)</f>
        <v>N/A</v>
      </c>
      <c r="J1302" s="32" t="str">
        <f>IF(Buildings!I1303="","N/A",Buildings!I1303)</f>
        <v>N/A</v>
      </c>
      <c r="K1302" s="362" t="str">
        <f>IF(AND(Buildings!B1303="",Buildings!C1303&lt;&gt;""),0,IF(Buildings!B1303="","N/A",IF(ISNUMBER(Buildings!B1303),Buildings!B1303,0)))</f>
        <v>N/A</v>
      </c>
    </row>
    <row r="1303" spans="2:11">
      <c r="B1303" s="32" t="str">
        <f t="shared" si="41"/>
        <v>N/A</v>
      </c>
      <c r="C1303" s="32" t="str">
        <f>IF(Buildings!C1304="","N/A",Buildings!C1304)</f>
        <v>N/A</v>
      </c>
      <c r="D1303" s="32" t="str">
        <f>IF(Buildings!D1304="","N/A",Buildings!D1304)</f>
        <v>N/A</v>
      </c>
      <c r="E1303" s="32" t="str">
        <f>IF(Buildings!E1304="","N/A",Buildings!E1304)</f>
        <v>N/A</v>
      </c>
      <c r="F1303" s="32" t="str">
        <f>IF(Buildings!F1304="","N/A",Buildings!F1304)</f>
        <v>N/A</v>
      </c>
      <c r="G1303" s="32" t="str">
        <f>IF(Buildings!G1304="","N/A",Buildings!G1304)</f>
        <v>N/A</v>
      </c>
      <c r="H1303" s="32" t="str">
        <f t="shared" si="40"/>
        <v>N/A</v>
      </c>
      <c r="I1303" s="32" t="str">
        <f>IF(Buildings!H1304="","N/A",Buildings!H1304)</f>
        <v>N/A</v>
      </c>
      <c r="J1303" s="32" t="str">
        <f>IF(Buildings!I1304="","N/A",Buildings!I1304)</f>
        <v>N/A</v>
      </c>
      <c r="K1303" s="362" t="str">
        <f>IF(AND(Buildings!B1304="",Buildings!C1304&lt;&gt;""),0,IF(Buildings!B1304="","N/A",IF(ISNUMBER(Buildings!B1304),Buildings!B1304,0)))</f>
        <v>N/A</v>
      </c>
    </row>
    <row r="1304" spans="2:11">
      <c r="B1304" s="32" t="str">
        <f t="shared" si="41"/>
        <v>N/A</v>
      </c>
      <c r="C1304" s="32" t="str">
        <f>IF(Buildings!C1305="","N/A",Buildings!C1305)</f>
        <v>N/A</v>
      </c>
      <c r="D1304" s="32" t="str">
        <f>IF(Buildings!D1305="","N/A",Buildings!D1305)</f>
        <v>N/A</v>
      </c>
      <c r="E1304" s="32" t="str">
        <f>IF(Buildings!E1305="","N/A",Buildings!E1305)</f>
        <v>N/A</v>
      </c>
      <c r="F1304" s="32" t="str">
        <f>IF(Buildings!F1305="","N/A",Buildings!F1305)</f>
        <v>N/A</v>
      </c>
      <c r="G1304" s="32" t="str">
        <f>IF(Buildings!G1305="","N/A",Buildings!G1305)</f>
        <v>N/A</v>
      </c>
      <c r="H1304" s="32" t="str">
        <f t="shared" si="40"/>
        <v>N/A</v>
      </c>
      <c r="I1304" s="32" t="str">
        <f>IF(Buildings!H1305="","N/A",Buildings!H1305)</f>
        <v>N/A</v>
      </c>
      <c r="J1304" s="32" t="str">
        <f>IF(Buildings!I1305="","N/A",Buildings!I1305)</f>
        <v>N/A</v>
      </c>
      <c r="K1304" s="362" t="str">
        <f>IF(AND(Buildings!B1305="",Buildings!C1305&lt;&gt;""),0,IF(Buildings!B1305="","N/A",IF(ISNUMBER(Buildings!B1305),Buildings!B1305,0)))</f>
        <v>N/A</v>
      </c>
    </row>
    <row r="1305" spans="2:11">
      <c r="B1305" s="32" t="str">
        <f t="shared" si="41"/>
        <v>N/A</v>
      </c>
      <c r="C1305" s="32" t="str">
        <f>IF(Buildings!C1306="","N/A",Buildings!C1306)</f>
        <v>N/A</v>
      </c>
      <c r="D1305" s="32" t="str">
        <f>IF(Buildings!D1306="","N/A",Buildings!D1306)</f>
        <v>N/A</v>
      </c>
      <c r="E1305" s="32" t="str">
        <f>IF(Buildings!E1306="","N/A",Buildings!E1306)</f>
        <v>N/A</v>
      </c>
      <c r="F1305" s="32" t="str">
        <f>IF(Buildings!F1306="","N/A",Buildings!F1306)</f>
        <v>N/A</v>
      </c>
      <c r="G1305" s="32" t="str">
        <f>IF(Buildings!G1306="","N/A",Buildings!G1306)</f>
        <v>N/A</v>
      </c>
      <c r="H1305" s="32" t="str">
        <f t="shared" si="40"/>
        <v>N/A</v>
      </c>
      <c r="I1305" s="32" t="str">
        <f>IF(Buildings!H1306="","N/A",Buildings!H1306)</f>
        <v>N/A</v>
      </c>
      <c r="J1305" s="32" t="str">
        <f>IF(Buildings!I1306="","N/A",Buildings!I1306)</f>
        <v>N/A</v>
      </c>
      <c r="K1305" s="362" t="str">
        <f>IF(AND(Buildings!B1306="",Buildings!C1306&lt;&gt;""),0,IF(Buildings!B1306="","N/A",IF(ISNUMBER(Buildings!B1306),Buildings!B1306,0)))</f>
        <v>N/A</v>
      </c>
    </row>
    <row r="1306" spans="2:11">
      <c r="B1306" s="32" t="str">
        <f t="shared" si="41"/>
        <v>N/A</v>
      </c>
      <c r="C1306" s="32" t="str">
        <f>IF(Buildings!C1307="","N/A",Buildings!C1307)</f>
        <v>N/A</v>
      </c>
      <c r="D1306" s="32" t="str">
        <f>IF(Buildings!D1307="","N/A",Buildings!D1307)</f>
        <v>N/A</v>
      </c>
      <c r="E1306" s="32" t="str">
        <f>IF(Buildings!E1307="","N/A",Buildings!E1307)</f>
        <v>N/A</v>
      </c>
      <c r="F1306" s="32" t="str">
        <f>IF(Buildings!F1307="","N/A",Buildings!F1307)</f>
        <v>N/A</v>
      </c>
      <c r="G1306" s="32" t="str">
        <f>IF(Buildings!G1307="","N/A",Buildings!G1307)</f>
        <v>N/A</v>
      </c>
      <c r="H1306" s="32" t="str">
        <f t="shared" si="40"/>
        <v>N/A</v>
      </c>
      <c r="I1306" s="32" t="str">
        <f>IF(Buildings!H1307="","N/A",Buildings!H1307)</f>
        <v>N/A</v>
      </c>
      <c r="J1306" s="32" t="str">
        <f>IF(Buildings!I1307="","N/A",Buildings!I1307)</f>
        <v>N/A</v>
      </c>
      <c r="K1306" s="362" t="str">
        <f>IF(AND(Buildings!B1307="",Buildings!C1307&lt;&gt;""),0,IF(Buildings!B1307="","N/A",IF(ISNUMBER(Buildings!B1307),Buildings!B1307,0)))</f>
        <v>N/A</v>
      </c>
    </row>
    <row r="1307" spans="2:11">
      <c r="B1307" s="32" t="str">
        <f t="shared" si="41"/>
        <v>N/A</v>
      </c>
      <c r="C1307" s="32" t="str">
        <f>IF(Buildings!C1308="","N/A",Buildings!C1308)</f>
        <v>N/A</v>
      </c>
      <c r="D1307" s="32" t="str">
        <f>IF(Buildings!D1308="","N/A",Buildings!D1308)</f>
        <v>N/A</v>
      </c>
      <c r="E1307" s="32" t="str">
        <f>IF(Buildings!E1308="","N/A",Buildings!E1308)</f>
        <v>N/A</v>
      </c>
      <c r="F1307" s="32" t="str">
        <f>IF(Buildings!F1308="","N/A",Buildings!F1308)</f>
        <v>N/A</v>
      </c>
      <c r="G1307" s="32" t="str">
        <f>IF(Buildings!G1308="","N/A",Buildings!G1308)</f>
        <v>N/A</v>
      </c>
      <c r="H1307" s="32" t="str">
        <f t="shared" si="40"/>
        <v>N/A</v>
      </c>
      <c r="I1307" s="32" t="str">
        <f>IF(Buildings!H1308="","N/A",Buildings!H1308)</f>
        <v>N/A</v>
      </c>
      <c r="J1307" s="32" t="str">
        <f>IF(Buildings!I1308="","N/A",Buildings!I1308)</f>
        <v>N/A</v>
      </c>
      <c r="K1307" s="362" t="str">
        <f>IF(AND(Buildings!B1308="",Buildings!C1308&lt;&gt;""),0,IF(Buildings!B1308="","N/A",IF(ISNUMBER(Buildings!B1308),Buildings!B1308,0)))</f>
        <v>N/A</v>
      </c>
    </row>
    <row r="1308" spans="2:11">
      <c r="B1308" s="32" t="str">
        <f t="shared" si="41"/>
        <v>N/A</v>
      </c>
      <c r="C1308" s="32" t="str">
        <f>IF(Buildings!C1309="","N/A",Buildings!C1309)</f>
        <v>N/A</v>
      </c>
      <c r="D1308" s="32" t="str">
        <f>IF(Buildings!D1309="","N/A",Buildings!D1309)</f>
        <v>N/A</v>
      </c>
      <c r="E1308" s="32" t="str">
        <f>IF(Buildings!E1309="","N/A",Buildings!E1309)</f>
        <v>N/A</v>
      </c>
      <c r="F1308" s="32" t="str">
        <f>IF(Buildings!F1309="","N/A",Buildings!F1309)</f>
        <v>N/A</v>
      </c>
      <c r="G1308" s="32" t="str">
        <f>IF(Buildings!G1309="","N/A",Buildings!G1309)</f>
        <v>N/A</v>
      </c>
      <c r="H1308" s="32" t="str">
        <f t="shared" si="40"/>
        <v>N/A</v>
      </c>
      <c r="I1308" s="32" t="str">
        <f>IF(Buildings!H1309="","N/A",Buildings!H1309)</f>
        <v>N/A</v>
      </c>
      <c r="J1308" s="32" t="str">
        <f>IF(Buildings!I1309="","N/A",Buildings!I1309)</f>
        <v>N/A</v>
      </c>
      <c r="K1308" s="362" t="str">
        <f>IF(AND(Buildings!B1309="",Buildings!C1309&lt;&gt;""),0,IF(Buildings!B1309="","N/A",IF(ISNUMBER(Buildings!B1309),Buildings!B1309,0)))</f>
        <v>N/A</v>
      </c>
    </row>
    <row r="1309" spans="2:11">
      <c r="B1309" s="32" t="str">
        <f t="shared" si="41"/>
        <v>N/A</v>
      </c>
      <c r="C1309" s="32" t="str">
        <f>IF(Buildings!C1310="","N/A",Buildings!C1310)</f>
        <v>N/A</v>
      </c>
      <c r="D1309" s="32" t="str">
        <f>IF(Buildings!D1310="","N/A",Buildings!D1310)</f>
        <v>N/A</v>
      </c>
      <c r="E1309" s="32" t="str">
        <f>IF(Buildings!E1310="","N/A",Buildings!E1310)</f>
        <v>N/A</v>
      </c>
      <c r="F1309" s="32" t="str">
        <f>IF(Buildings!F1310="","N/A",Buildings!F1310)</f>
        <v>N/A</v>
      </c>
      <c r="G1309" s="32" t="str">
        <f>IF(Buildings!G1310="","N/A",Buildings!G1310)</f>
        <v>N/A</v>
      </c>
      <c r="H1309" s="32" t="str">
        <f t="shared" si="40"/>
        <v>N/A</v>
      </c>
      <c r="I1309" s="32" t="str">
        <f>IF(Buildings!H1310="","N/A",Buildings!H1310)</f>
        <v>N/A</v>
      </c>
      <c r="J1309" s="32" t="str">
        <f>IF(Buildings!I1310="","N/A",Buildings!I1310)</f>
        <v>N/A</v>
      </c>
      <c r="K1309" s="362" t="str">
        <f>IF(AND(Buildings!B1310="",Buildings!C1310&lt;&gt;""),0,IF(Buildings!B1310="","N/A",IF(ISNUMBER(Buildings!B1310),Buildings!B1310,0)))</f>
        <v>N/A</v>
      </c>
    </row>
    <row r="1310" spans="2:11">
      <c r="B1310" s="32" t="str">
        <f t="shared" si="41"/>
        <v>N/A</v>
      </c>
      <c r="C1310" s="32" t="str">
        <f>IF(Buildings!C1311="","N/A",Buildings!C1311)</f>
        <v>N/A</v>
      </c>
      <c r="D1310" s="32" t="str">
        <f>IF(Buildings!D1311="","N/A",Buildings!D1311)</f>
        <v>N/A</v>
      </c>
      <c r="E1310" s="32" t="str">
        <f>IF(Buildings!E1311="","N/A",Buildings!E1311)</f>
        <v>N/A</v>
      </c>
      <c r="F1310" s="32" t="str">
        <f>IF(Buildings!F1311="","N/A",Buildings!F1311)</f>
        <v>N/A</v>
      </c>
      <c r="G1310" s="32" t="str">
        <f>IF(Buildings!G1311="","N/A",Buildings!G1311)</f>
        <v>N/A</v>
      </c>
      <c r="H1310" s="32" t="str">
        <f t="shared" si="40"/>
        <v>N/A</v>
      </c>
      <c r="I1310" s="32" t="str">
        <f>IF(Buildings!H1311="","N/A",Buildings!H1311)</f>
        <v>N/A</v>
      </c>
      <c r="J1310" s="32" t="str">
        <f>IF(Buildings!I1311="","N/A",Buildings!I1311)</f>
        <v>N/A</v>
      </c>
      <c r="K1310" s="362" t="str">
        <f>IF(AND(Buildings!B1311="",Buildings!C1311&lt;&gt;""),0,IF(Buildings!B1311="","N/A",IF(ISNUMBER(Buildings!B1311),Buildings!B1311,0)))</f>
        <v>N/A</v>
      </c>
    </row>
    <row r="1311" spans="2:11">
      <c r="B1311" s="32" t="str">
        <f t="shared" si="41"/>
        <v>N/A</v>
      </c>
      <c r="C1311" s="32" t="str">
        <f>IF(Buildings!C1312="","N/A",Buildings!C1312)</f>
        <v>N/A</v>
      </c>
      <c r="D1311" s="32" t="str">
        <f>IF(Buildings!D1312="","N/A",Buildings!D1312)</f>
        <v>N/A</v>
      </c>
      <c r="E1311" s="32" t="str">
        <f>IF(Buildings!E1312="","N/A",Buildings!E1312)</f>
        <v>N/A</v>
      </c>
      <c r="F1311" s="32" t="str">
        <f>IF(Buildings!F1312="","N/A",Buildings!F1312)</f>
        <v>N/A</v>
      </c>
      <c r="G1311" s="32" t="str">
        <f>IF(Buildings!G1312="","N/A",Buildings!G1312)</f>
        <v>N/A</v>
      </c>
      <c r="H1311" s="32" t="str">
        <f t="shared" si="40"/>
        <v>N/A</v>
      </c>
      <c r="I1311" s="32" t="str">
        <f>IF(Buildings!H1312="","N/A",Buildings!H1312)</f>
        <v>N/A</v>
      </c>
      <c r="J1311" s="32" t="str">
        <f>IF(Buildings!I1312="","N/A",Buildings!I1312)</f>
        <v>N/A</v>
      </c>
      <c r="K1311" s="362" t="str">
        <f>IF(AND(Buildings!B1312="",Buildings!C1312&lt;&gt;""),0,IF(Buildings!B1312="","N/A",IF(ISNUMBER(Buildings!B1312),Buildings!B1312,0)))</f>
        <v>N/A</v>
      </c>
    </row>
    <row r="1312" spans="2:11">
      <c r="B1312" s="32" t="str">
        <f t="shared" si="41"/>
        <v>N/A</v>
      </c>
      <c r="C1312" s="32" t="str">
        <f>IF(Buildings!C1313="","N/A",Buildings!C1313)</f>
        <v>N/A</v>
      </c>
      <c r="D1312" s="32" t="str">
        <f>IF(Buildings!D1313="","N/A",Buildings!D1313)</f>
        <v>N/A</v>
      </c>
      <c r="E1312" s="32" t="str">
        <f>IF(Buildings!E1313="","N/A",Buildings!E1313)</f>
        <v>N/A</v>
      </c>
      <c r="F1312" s="32" t="str">
        <f>IF(Buildings!F1313="","N/A",Buildings!F1313)</f>
        <v>N/A</v>
      </c>
      <c r="G1312" s="32" t="str">
        <f>IF(Buildings!G1313="","N/A",Buildings!G1313)</f>
        <v>N/A</v>
      </c>
      <c r="H1312" s="32" t="str">
        <f t="shared" si="40"/>
        <v>N/A</v>
      </c>
      <c r="I1312" s="32" t="str">
        <f>IF(Buildings!H1313="","N/A",Buildings!H1313)</f>
        <v>N/A</v>
      </c>
      <c r="J1312" s="32" t="str">
        <f>IF(Buildings!I1313="","N/A",Buildings!I1313)</f>
        <v>N/A</v>
      </c>
      <c r="K1312" s="362" t="str">
        <f>IF(AND(Buildings!B1313="",Buildings!C1313&lt;&gt;""),0,IF(Buildings!B1313="","N/A",IF(ISNUMBER(Buildings!B1313),Buildings!B1313,0)))</f>
        <v>N/A</v>
      </c>
    </row>
    <row r="1313" spans="2:11">
      <c r="B1313" s="32" t="str">
        <f t="shared" si="41"/>
        <v>N/A</v>
      </c>
      <c r="C1313" s="32" t="str">
        <f>IF(Buildings!C1314="","N/A",Buildings!C1314)</f>
        <v>N/A</v>
      </c>
      <c r="D1313" s="32" t="str">
        <f>IF(Buildings!D1314="","N/A",Buildings!D1314)</f>
        <v>N/A</v>
      </c>
      <c r="E1313" s="32" t="str">
        <f>IF(Buildings!E1314="","N/A",Buildings!E1314)</f>
        <v>N/A</v>
      </c>
      <c r="F1313" s="32" t="str">
        <f>IF(Buildings!F1314="","N/A",Buildings!F1314)</f>
        <v>N/A</v>
      </c>
      <c r="G1313" s="32" t="str">
        <f>IF(Buildings!G1314="","N/A",Buildings!G1314)</f>
        <v>N/A</v>
      </c>
      <c r="H1313" s="32" t="str">
        <f t="shared" si="40"/>
        <v>N/A</v>
      </c>
      <c r="I1313" s="32" t="str">
        <f>IF(Buildings!H1314="","N/A",Buildings!H1314)</f>
        <v>N/A</v>
      </c>
      <c r="J1313" s="32" t="str">
        <f>IF(Buildings!I1314="","N/A",Buildings!I1314)</f>
        <v>N/A</v>
      </c>
      <c r="K1313" s="362" t="str">
        <f>IF(AND(Buildings!B1314="",Buildings!C1314&lt;&gt;""),0,IF(Buildings!B1314="","N/A",IF(ISNUMBER(Buildings!B1314),Buildings!B1314,0)))</f>
        <v>N/A</v>
      </c>
    </row>
    <row r="1314" spans="2:11">
      <c r="B1314" s="32" t="str">
        <f t="shared" si="41"/>
        <v>N/A</v>
      </c>
      <c r="C1314" s="32" t="str">
        <f>IF(Buildings!C1315="","N/A",Buildings!C1315)</f>
        <v>N/A</v>
      </c>
      <c r="D1314" s="32" t="str">
        <f>IF(Buildings!D1315="","N/A",Buildings!D1315)</f>
        <v>N/A</v>
      </c>
      <c r="E1314" s="32" t="str">
        <f>IF(Buildings!E1315="","N/A",Buildings!E1315)</f>
        <v>N/A</v>
      </c>
      <c r="F1314" s="32" t="str">
        <f>IF(Buildings!F1315="","N/A",Buildings!F1315)</f>
        <v>N/A</v>
      </c>
      <c r="G1314" s="32" t="str">
        <f>IF(Buildings!G1315="","N/A",Buildings!G1315)</f>
        <v>N/A</v>
      </c>
      <c r="H1314" s="32" t="str">
        <f t="shared" si="40"/>
        <v>N/A</v>
      </c>
      <c r="I1314" s="32" t="str">
        <f>IF(Buildings!H1315="","N/A",Buildings!H1315)</f>
        <v>N/A</v>
      </c>
      <c r="J1314" s="32" t="str">
        <f>IF(Buildings!I1315="","N/A",Buildings!I1315)</f>
        <v>N/A</v>
      </c>
      <c r="K1314" s="362" t="str">
        <f>IF(AND(Buildings!B1315="",Buildings!C1315&lt;&gt;""),0,IF(Buildings!B1315="","N/A",IF(ISNUMBER(Buildings!B1315),Buildings!B1315,0)))</f>
        <v>N/A</v>
      </c>
    </row>
    <row r="1315" spans="2:11">
      <c r="B1315" s="32" t="str">
        <f t="shared" si="41"/>
        <v>N/A</v>
      </c>
      <c r="C1315" s="32" t="str">
        <f>IF(Buildings!C1316="","N/A",Buildings!C1316)</f>
        <v>N/A</v>
      </c>
      <c r="D1315" s="32" t="str">
        <f>IF(Buildings!D1316="","N/A",Buildings!D1316)</f>
        <v>N/A</v>
      </c>
      <c r="E1315" s="32" t="str">
        <f>IF(Buildings!E1316="","N/A",Buildings!E1316)</f>
        <v>N/A</v>
      </c>
      <c r="F1315" s="32" t="str">
        <f>IF(Buildings!F1316="","N/A",Buildings!F1316)</f>
        <v>N/A</v>
      </c>
      <c r="G1315" s="32" t="str">
        <f>IF(Buildings!G1316="","N/A",Buildings!G1316)</f>
        <v>N/A</v>
      </c>
      <c r="H1315" s="32" t="str">
        <f t="shared" si="40"/>
        <v>N/A</v>
      </c>
      <c r="I1315" s="32" t="str">
        <f>IF(Buildings!H1316="","N/A",Buildings!H1316)</f>
        <v>N/A</v>
      </c>
      <c r="J1315" s="32" t="str">
        <f>IF(Buildings!I1316="","N/A",Buildings!I1316)</f>
        <v>N/A</v>
      </c>
      <c r="K1315" s="362" t="str">
        <f>IF(AND(Buildings!B1316="",Buildings!C1316&lt;&gt;""),0,IF(Buildings!B1316="","N/A",IF(ISNUMBER(Buildings!B1316),Buildings!B1316,0)))</f>
        <v>N/A</v>
      </c>
    </row>
    <row r="1316" spans="2:11">
      <c r="B1316" s="32" t="str">
        <f t="shared" si="41"/>
        <v>N/A</v>
      </c>
      <c r="C1316" s="32" t="str">
        <f>IF(Buildings!C1317="","N/A",Buildings!C1317)</f>
        <v>N/A</v>
      </c>
      <c r="D1316" s="32" t="str">
        <f>IF(Buildings!D1317="","N/A",Buildings!D1317)</f>
        <v>N/A</v>
      </c>
      <c r="E1316" s="32" t="str">
        <f>IF(Buildings!E1317="","N/A",Buildings!E1317)</f>
        <v>N/A</v>
      </c>
      <c r="F1316" s="32" t="str">
        <f>IF(Buildings!F1317="","N/A",Buildings!F1317)</f>
        <v>N/A</v>
      </c>
      <c r="G1316" s="32" t="str">
        <f>IF(Buildings!G1317="","N/A",Buildings!G1317)</f>
        <v>N/A</v>
      </c>
      <c r="H1316" s="32" t="str">
        <f t="shared" si="40"/>
        <v>N/A</v>
      </c>
      <c r="I1316" s="32" t="str">
        <f>IF(Buildings!H1317="","N/A",Buildings!H1317)</f>
        <v>N/A</v>
      </c>
      <c r="J1316" s="32" t="str">
        <f>IF(Buildings!I1317="","N/A",Buildings!I1317)</f>
        <v>N/A</v>
      </c>
      <c r="K1316" s="362" t="str">
        <f>IF(AND(Buildings!B1317="",Buildings!C1317&lt;&gt;""),0,IF(Buildings!B1317="","N/A",IF(ISNUMBER(Buildings!B1317),Buildings!B1317,0)))</f>
        <v>N/A</v>
      </c>
    </row>
    <row r="1317" spans="2:11">
      <c r="B1317" s="32" t="str">
        <f t="shared" si="41"/>
        <v>N/A</v>
      </c>
      <c r="C1317" s="32" t="str">
        <f>IF(Buildings!C1318="","N/A",Buildings!C1318)</f>
        <v>N/A</v>
      </c>
      <c r="D1317" s="32" t="str">
        <f>IF(Buildings!D1318="","N/A",Buildings!D1318)</f>
        <v>N/A</v>
      </c>
      <c r="E1317" s="32" t="str">
        <f>IF(Buildings!E1318="","N/A",Buildings!E1318)</f>
        <v>N/A</v>
      </c>
      <c r="F1317" s="32" t="str">
        <f>IF(Buildings!F1318="","N/A",Buildings!F1318)</f>
        <v>N/A</v>
      </c>
      <c r="G1317" s="32" t="str">
        <f>IF(Buildings!G1318="","N/A",Buildings!G1318)</f>
        <v>N/A</v>
      </c>
      <c r="H1317" s="32" t="str">
        <f t="shared" si="40"/>
        <v>N/A</v>
      </c>
      <c r="I1317" s="32" t="str">
        <f>IF(Buildings!H1318="","N/A",Buildings!H1318)</f>
        <v>N/A</v>
      </c>
      <c r="J1317" s="32" t="str">
        <f>IF(Buildings!I1318="","N/A",Buildings!I1318)</f>
        <v>N/A</v>
      </c>
      <c r="K1317" s="362" t="str">
        <f>IF(AND(Buildings!B1318="",Buildings!C1318&lt;&gt;""),0,IF(Buildings!B1318="","N/A",IF(ISNUMBER(Buildings!B1318),Buildings!B1318,0)))</f>
        <v>N/A</v>
      </c>
    </row>
    <row r="1318" spans="2:11">
      <c r="B1318" s="32" t="str">
        <f t="shared" si="41"/>
        <v>N/A</v>
      </c>
      <c r="C1318" s="32" t="str">
        <f>IF(Buildings!C1319="","N/A",Buildings!C1319)</f>
        <v>N/A</v>
      </c>
      <c r="D1318" s="32" t="str">
        <f>IF(Buildings!D1319="","N/A",Buildings!D1319)</f>
        <v>N/A</v>
      </c>
      <c r="E1318" s="32" t="str">
        <f>IF(Buildings!E1319="","N/A",Buildings!E1319)</f>
        <v>N/A</v>
      </c>
      <c r="F1318" s="32" t="str">
        <f>IF(Buildings!F1319="","N/A",Buildings!F1319)</f>
        <v>N/A</v>
      </c>
      <c r="G1318" s="32" t="str">
        <f>IF(Buildings!G1319="","N/A",Buildings!G1319)</f>
        <v>N/A</v>
      </c>
      <c r="H1318" s="32" t="str">
        <f t="shared" si="40"/>
        <v>N/A</v>
      </c>
      <c r="I1318" s="32" t="str">
        <f>IF(Buildings!H1319="","N/A",Buildings!H1319)</f>
        <v>N/A</v>
      </c>
      <c r="J1318" s="32" t="str">
        <f>IF(Buildings!I1319="","N/A",Buildings!I1319)</f>
        <v>N/A</v>
      </c>
      <c r="K1318" s="362" t="str">
        <f>IF(AND(Buildings!B1319="",Buildings!C1319&lt;&gt;""),0,IF(Buildings!B1319="","N/A",IF(ISNUMBER(Buildings!B1319),Buildings!B1319,0)))</f>
        <v>N/A</v>
      </c>
    </row>
    <row r="1319" spans="2:11">
      <c r="B1319" s="32" t="str">
        <f t="shared" si="41"/>
        <v>N/A</v>
      </c>
      <c r="C1319" s="32" t="str">
        <f>IF(Buildings!C1320="","N/A",Buildings!C1320)</f>
        <v>N/A</v>
      </c>
      <c r="D1319" s="32" t="str">
        <f>IF(Buildings!D1320="","N/A",Buildings!D1320)</f>
        <v>N/A</v>
      </c>
      <c r="E1319" s="32" t="str">
        <f>IF(Buildings!E1320="","N/A",Buildings!E1320)</f>
        <v>N/A</v>
      </c>
      <c r="F1319" s="32" t="str">
        <f>IF(Buildings!F1320="","N/A",Buildings!F1320)</f>
        <v>N/A</v>
      </c>
      <c r="G1319" s="32" t="str">
        <f>IF(Buildings!G1320="","N/A",Buildings!G1320)</f>
        <v>N/A</v>
      </c>
      <c r="H1319" s="32" t="str">
        <f t="shared" si="40"/>
        <v>N/A</v>
      </c>
      <c r="I1319" s="32" t="str">
        <f>IF(Buildings!H1320="","N/A",Buildings!H1320)</f>
        <v>N/A</v>
      </c>
      <c r="J1319" s="32" t="str">
        <f>IF(Buildings!I1320="","N/A",Buildings!I1320)</f>
        <v>N/A</v>
      </c>
      <c r="K1319" s="362" t="str">
        <f>IF(AND(Buildings!B1320="",Buildings!C1320&lt;&gt;""),0,IF(Buildings!B1320="","N/A",IF(ISNUMBER(Buildings!B1320),Buildings!B1320,0)))</f>
        <v>N/A</v>
      </c>
    </row>
    <row r="1320" spans="2:11">
      <c r="B1320" s="32" t="str">
        <f t="shared" si="41"/>
        <v>N/A</v>
      </c>
      <c r="C1320" s="32" t="str">
        <f>IF(Buildings!C1321="","N/A",Buildings!C1321)</f>
        <v>N/A</v>
      </c>
      <c r="D1320" s="32" t="str">
        <f>IF(Buildings!D1321="","N/A",Buildings!D1321)</f>
        <v>N/A</v>
      </c>
      <c r="E1320" s="32" t="str">
        <f>IF(Buildings!E1321="","N/A",Buildings!E1321)</f>
        <v>N/A</v>
      </c>
      <c r="F1320" s="32" t="str">
        <f>IF(Buildings!F1321="","N/A",Buildings!F1321)</f>
        <v>N/A</v>
      </c>
      <c r="G1320" s="32" t="str">
        <f>IF(Buildings!G1321="","N/A",Buildings!G1321)</f>
        <v>N/A</v>
      </c>
      <c r="H1320" s="32" t="str">
        <f t="shared" si="40"/>
        <v>N/A</v>
      </c>
      <c r="I1320" s="32" t="str">
        <f>IF(Buildings!H1321="","N/A",Buildings!H1321)</f>
        <v>N/A</v>
      </c>
      <c r="J1320" s="32" t="str">
        <f>IF(Buildings!I1321="","N/A",Buildings!I1321)</f>
        <v>N/A</v>
      </c>
      <c r="K1320" s="362" t="str">
        <f>IF(AND(Buildings!B1321="",Buildings!C1321&lt;&gt;""),0,IF(Buildings!B1321="","N/A",IF(ISNUMBER(Buildings!B1321),Buildings!B1321,0)))</f>
        <v>N/A</v>
      </c>
    </row>
    <row r="1321" spans="2:11">
      <c r="B1321" s="32" t="str">
        <f t="shared" si="41"/>
        <v>N/A</v>
      </c>
      <c r="C1321" s="32" t="str">
        <f>IF(Buildings!C1322="","N/A",Buildings!C1322)</f>
        <v>N/A</v>
      </c>
      <c r="D1321" s="32" t="str">
        <f>IF(Buildings!D1322="","N/A",Buildings!D1322)</f>
        <v>N/A</v>
      </c>
      <c r="E1321" s="32" t="str">
        <f>IF(Buildings!E1322="","N/A",Buildings!E1322)</f>
        <v>N/A</v>
      </c>
      <c r="F1321" s="32" t="str">
        <f>IF(Buildings!F1322="","N/A",Buildings!F1322)</f>
        <v>N/A</v>
      </c>
      <c r="G1321" s="32" t="str">
        <f>IF(Buildings!G1322="","N/A",Buildings!G1322)</f>
        <v>N/A</v>
      </c>
      <c r="H1321" s="32" t="str">
        <f t="shared" si="40"/>
        <v>N/A</v>
      </c>
      <c r="I1321" s="32" t="str">
        <f>IF(Buildings!H1322="","N/A",Buildings!H1322)</f>
        <v>N/A</v>
      </c>
      <c r="J1321" s="32" t="str">
        <f>IF(Buildings!I1322="","N/A",Buildings!I1322)</f>
        <v>N/A</v>
      </c>
      <c r="K1321" s="362" t="str">
        <f>IF(AND(Buildings!B1322="",Buildings!C1322&lt;&gt;""),0,IF(Buildings!B1322="","N/A",IF(ISNUMBER(Buildings!B1322),Buildings!B1322,0)))</f>
        <v>N/A</v>
      </c>
    </row>
    <row r="1322" spans="2:11">
      <c r="B1322" s="32" t="str">
        <f t="shared" si="41"/>
        <v>N/A</v>
      </c>
      <c r="C1322" s="32" t="str">
        <f>IF(Buildings!C1323="","N/A",Buildings!C1323)</f>
        <v>N/A</v>
      </c>
      <c r="D1322" s="32" t="str">
        <f>IF(Buildings!D1323="","N/A",Buildings!D1323)</f>
        <v>N/A</v>
      </c>
      <c r="E1322" s="32" t="str">
        <f>IF(Buildings!E1323="","N/A",Buildings!E1323)</f>
        <v>N/A</v>
      </c>
      <c r="F1322" s="32" t="str">
        <f>IF(Buildings!F1323="","N/A",Buildings!F1323)</f>
        <v>N/A</v>
      </c>
      <c r="G1322" s="32" t="str">
        <f>IF(Buildings!G1323="","N/A",Buildings!G1323)</f>
        <v>N/A</v>
      </c>
      <c r="H1322" s="32" t="str">
        <f t="shared" si="40"/>
        <v>N/A</v>
      </c>
      <c r="I1322" s="32" t="str">
        <f>IF(Buildings!H1323="","N/A",Buildings!H1323)</f>
        <v>N/A</v>
      </c>
      <c r="J1322" s="32" t="str">
        <f>IF(Buildings!I1323="","N/A",Buildings!I1323)</f>
        <v>N/A</v>
      </c>
      <c r="K1322" s="362" t="str">
        <f>IF(AND(Buildings!B1323="",Buildings!C1323&lt;&gt;""),0,IF(Buildings!B1323="","N/A",IF(ISNUMBER(Buildings!B1323),Buildings!B1323,0)))</f>
        <v>N/A</v>
      </c>
    </row>
    <row r="1323" spans="2:11">
      <c r="B1323" s="32" t="str">
        <f t="shared" si="41"/>
        <v>N/A</v>
      </c>
      <c r="C1323" s="32" t="str">
        <f>IF(Buildings!C1324="","N/A",Buildings!C1324)</f>
        <v>N/A</v>
      </c>
      <c r="D1323" s="32" t="str">
        <f>IF(Buildings!D1324="","N/A",Buildings!D1324)</f>
        <v>N/A</v>
      </c>
      <c r="E1323" s="32" t="str">
        <f>IF(Buildings!E1324="","N/A",Buildings!E1324)</f>
        <v>N/A</v>
      </c>
      <c r="F1323" s="32" t="str">
        <f>IF(Buildings!F1324="","N/A",Buildings!F1324)</f>
        <v>N/A</v>
      </c>
      <c r="G1323" s="32" t="str">
        <f>IF(Buildings!G1324="","N/A",Buildings!G1324)</f>
        <v>N/A</v>
      </c>
      <c r="H1323" s="32" t="str">
        <f t="shared" si="40"/>
        <v>N/A</v>
      </c>
      <c r="I1323" s="32" t="str">
        <f>IF(Buildings!H1324="","N/A",Buildings!H1324)</f>
        <v>N/A</v>
      </c>
      <c r="J1323" s="32" t="str">
        <f>IF(Buildings!I1324="","N/A",Buildings!I1324)</f>
        <v>N/A</v>
      </c>
      <c r="K1323" s="362" t="str">
        <f>IF(AND(Buildings!B1324="",Buildings!C1324&lt;&gt;""),0,IF(Buildings!B1324="","N/A",IF(ISNUMBER(Buildings!B1324),Buildings!B1324,0)))</f>
        <v>N/A</v>
      </c>
    </row>
    <row r="1324" spans="2:11">
      <c r="B1324" s="32" t="str">
        <f t="shared" si="41"/>
        <v>N/A</v>
      </c>
      <c r="C1324" s="32" t="str">
        <f>IF(Buildings!C1325="","N/A",Buildings!C1325)</f>
        <v>N/A</v>
      </c>
      <c r="D1324" s="32" t="str">
        <f>IF(Buildings!D1325="","N/A",Buildings!D1325)</f>
        <v>N/A</v>
      </c>
      <c r="E1324" s="32" t="str">
        <f>IF(Buildings!E1325="","N/A",Buildings!E1325)</f>
        <v>N/A</v>
      </c>
      <c r="F1324" s="32" t="str">
        <f>IF(Buildings!F1325="","N/A",Buildings!F1325)</f>
        <v>N/A</v>
      </c>
      <c r="G1324" s="32" t="str">
        <f>IF(Buildings!G1325="","N/A",Buildings!G1325)</f>
        <v>N/A</v>
      </c>
      <c r="H1324" s="32" t="str">
        <f t="shared" si="40"/>
        <v>N/A</v>
      </c>
      <c r="I1324" s="32" t="str">
        <f>IF(Buildings!H1325="","N/A",Buildings!H1325)</f>
        <v>N/A</v>
      </c>
      <c r="J1324" s="32" t="str">
        <f>IF(Buildings!I1325="","N/A",Buildings!I1325)</f>
        <v>N/A</v>
      </c>
      <c r="K1324" s="362" t="str">
        <f>IF(AND(Buildings!B1325="",Buildings!C1325&lt;&gt;""),0,IF(Buildings!B1325="","N/A",IF(ISNUMBER(Buildings!B1325),Buildings!B1325,0)))</f>
        <v>N/A</v>
      </c>
    </row>
    <row r="1325" spans="2:11">
      <c r="B1325" s="32" t="str">
        <f t="shared" si="41"/>
        <v>N/A</v>
      </c>
      <c r="C1325" s="32" t="str">
        <f>IF(Buildings!C1326="","N/A",Buildings!C1326)</f>
        <v>N/A</v>
      </c>
      <c r="D1325" s="32" t="str">
        <f>IF(Buildings!D1326="","N/A",Buildings!D1326)</f>
        <v>N/A</v>
      </c>
      <c r="E1325" s="32" t="str">
        <f>IF(Buildings!E1326="","N/A",Buildings!E1326)</f>
        <v>N/A</v>
      </c>
      <c r="F1325" s="32" t="str">
        <f>IF(Buildings!F1326="","N/A",Buildings!F1326)</f>
        <v>N/A</v>
      </c>
      <c r="G1325" s="32" t="str">
        <f>IF(Buildings!G1326="","N/A",Buildings!G1326)</f>
        <v>N/A</v>
      </c>
      <c r="H1325" s="32" t="str">
        <f t="shared" si="40"/>
        <v>N/A</v>
      </c>
      <c r="I1325" s="32" t="str">
        <f>IF(Buildings!H1326="","N/A",Buildings!H1326)</f>
        <v>N/A</v>
      </c>
      <c r="J1325" s="32" t="str">
        <f>IF(Buildings!I1326="","N/A",Buildings!I1326)</f>
        <v>N/A</v>
      </c>
      <c r="K1325" s="362" t="str">
        <f>IF(AND(Buildings!B1326="",Buildings!C1326&lt;&gt;""),0,IF(Buildings!B1326="","N/A",IF(ISNUMBER(Buildings!B1326),Buildings!B1326,0)))</f>
        <v>N/A</v>
      </c>
    </row>
    <row r="1326" spans="2:11">
      <c r="B1326" s="32" t="str">
        <f t="shared" si="41"/>
        <v>N/A</v>
      </c>
      <c r="C1326" s="32" t="str">
        <f>IF(Buildings!C1327="","N/A",Buildings!C1327)</f>
        <v>N/A</v>
      </c>
      <c r="D1326" s="32" t="str">
        <f>IF(Buildings!D1327="","N/A",Buildings!D1327)</f>
        <v>N/A</v>
      </c>
      <c r="E1326" s="32" t="str">
        <f>IF(Buildings!E1327="","N/A",Buildings!E1327)</f>
        <v>N/A</v>
      </c>
      <c r="F1326" s="32" t="str">
        <f>IF(Buildings!F1327="","N/A",Buildings!F1327)</f>
        <v>N/A</v>
      </c>
      <c r="G1326" s="32" t="str">
        <f>IF(Buildings!G1327="","N/A",Buildings!G1327)</f>
        <v>N/A</v>
      </c>
      <c r="H1326" s="32" t="str">
        <f t="shared" si="40"/>
        <v>N/A</v>
      </c>
      <c r="I1326" s="32" t="str">
        <f>IF(Buildings!H1327="","N/A",Buildings!H1327)</f>
        <v>N/A</v>
      </c>
      <c r="J1326" s="32" t="str">
        <f>IF(Buildings!I1327="","N/A",Buildings!I1327)</f>
        <v>N/A</v>
      </c>
      <c r="K1326" s="362" t="str">
        <f>IF(AND(Buildings!B1327="",Buildings!C1327&lt;&gt;""),0,IF(Buildings!B1327="","N/A",IF(ISNUMBER(Buildings!B1327),Buildings!B1327,0)))</f>
        <v>N/A</v>
      </c>
    </row>
    <row r="1327" spans="2:11">
      <c r="B1327" s="32" t="str">
        <f t="shared" si="41"/>
        <v>N/A</v>
      </c>
      <c r="C1327" s="32" t="str">
        <f>IF(Buildings!C1328="","N/A",Buildings!C1328)</f>
        <v>N/A</v>
      </c>
      <c r="D1327" s="32" t="str">
        <f>IF(Buildings!D1328="","N/A",Buildings!D1328)</f>
        <v>N/A</v>
      </c>
      <c r="E1327" s="32" t="str">
        <f>IF(Buildings!E1328="","N/A",Buildings!E1328)</f>
        <v>N/A</v>
      </c>
      <c r="F1327" s="32" t="str">
        <f>IF(Buildings!F1328="","N/A",Buildings!F1328)</f>
        <v>N/A</v>
      </c>
      <c r="G1327" s="32" t="str">
        <f>IF(Buildings!G1328="","N/A",Buildings!G1328)</f>
        <v>N/A</v>
      </c>
      <c r="H1327" s="32" t="str">
        <f t="shared" si="40"/>
        <v>N/A</v>
      </c>
      <c r="I1327" s="32" t="str">
        <f>IF(Buildings!H1328="","N/A",Buildings!H1328)</f>
        <v>N/A</v>
      </c>
      <c r="J1327" s="32" t="str">
        <f>IF(Buildings!I1328="","N/A",Buildings!I1328)</f>
        <v>N/A</v>
      </c>
      <c r="K1327" s="362" t="str">
        <f>IF(AND(Buildings!B1328="",Buildings!C1328&lt;&gt;""),0,IF(Buildings!B1328="","N/A",IF(ISNUMBER(Buildings!B1328),Buildings!B1328,0)))</f>
        <v>N/A</v>
      </c>
    </row>
    <row r="1328" spans="2:11">
      <c r="B1328" s="32" t="str">
        <f t="shared" si="41"/>
        <v>N/A</v>
      </c>
      <c r="C1328" s="32" t="str">
        <f>IF(Buildings!C1329="","N/A",Buildings!C1329)</f>
        <v>N/A</v>
      </c>
      <c r="D1328" s="32" t="str">
        <f>IF(Buildings!D1329="","N/A",Buildings!D1329)</f>
        <v>N/A</v>
      </c>
      <c r="E1328" s="32" t="str">
        <f>IF(Buildings!E1329="","N/A",Buildings!E1329)</f>
        <v>N/A</v>
      </c>
      <c r="F1328" s="32" t="str">
        <f>IF(Buildings!F1329="","N/A",Buildings!F1329)</f>
        <v>N/A</v>
      </c>
      <c r="G1328" s="32" t="str">
        <f>IF(Buildings!G1329="","N/A",Buildings!G1329)</f>
        <v>N/A</v>
      </c>
      <c r="H1328" s="32" t="str">
        <f t="shared" si="40"/>
        <v>N/A</v>
      </c>
      <c r="I1328" s="32" t="str">
        <f>IF(Buildings!H1329="","N/A",Buildings!H1329)</f>
        <v>N/A</v>
      </c>
      <c r="J1328" s="32" t="str">
        <f>IF(Buildings!I1329="","N/A",Buildings!I1329)</f>
        <v>N/A</v>
      </c>
      <c r="K1328" s="362" t="str">
        <f>IF(AND(Buildings!B1329="",Buildings!C1329&lt;&gt;""),0,IF(Buildings!B1329="","N/A",IF(ISNUMBER(Buildings!B1329),Buildings!B1329,0)))</f>
        <v>N/A</v>
      </c>
    </row>
    <row r="1329" spans="2:11">
      <c r="B1329" s="32" t="str">
        <f t="shared" si="41"/>
        <v>N/A</v>
      </c>
      <c r="C1329" s="32" t="str">
        <f>IF(Buildings!C1330="","N/A",Buildings!C1330)</f>
        <v>N/A</v>
      </c>
      <c r="D1329" s="32" t="str">
        <f>IF(Buildings!D1330="","N/A",Buildings!D1330)</f>
        <v>N/A</v>
      </c>
      <c r="E1329" s="32" t="str">
        <f>IF(Buildings!E1330="","N/A",Buildings!E1330)</f>
        <v>N/A</v>
      </c>
      <c r="F1329" s="32" t="str">
        <f>IF(Buildings!F1330="","N/A",Buildings!F1330)</f>
        <v>N/A</v>
      </c>
      <c r="G1329" s="32" t="str">
        <f>IF(Buildings!G1330="","N/A",Buildings!G1330)</f>
        <v>N/A</v>
      </c>
      <c r="H1329" s="32" t="str">
        <f t="shared" si="40"/>
        <v>N/A</v>
      </c>
      <c r="I1329" s="32" t="str">
        <f>IF(Buildings!H1330="","N/A",Buildings!H1330)</f>
        <v>N/A</v>
      </c>
      <c r="J1329" s="32" t="str">
        <f>IF(Buildings!I1330="","N/A",Buildings!I1330)</f>
        <v>N/A</v>
      </c>
      <c r="K1329" s="362" t="str">
        <f>IF(AND(Buildings!B1330="",Buildings!C1330&lt;&gt;""),0,IF(Buildings!B1330="","N/A",IF(ISNUMBER(Buildings!B1330),Buildings!B1330,0)))</f>
        <v>N/A</v>
      </c>
    </row>
    <row r="1330" spans="2:11">
      <c r="B1330" s="32" t="str">
        <f t="shared" si="41"/>
        <v>N/A</v>
      </c>
      <c r="C1330" s="32" t="str">
        <f>IF(Buildings!C1331="","N/A",Buildings!C1331)</f>
        <v>N/A</v>
      </c>
      <c r="D1330" s="32" t="str">
        <f>IF(Buildings!D1331="","N/A",Buildings!D1331)</f>
        <v>N/A</v>
      </c>
      <c r="E1330" s="32" t="str">
        <f>IF(Buildings!E1331="","N/A",Buildings!E1331)</f>
        <v>N/A</v>
      </c>
      <c r="F1330" s="32" t="str">
        <f>IF(Buildings!F1331="","N/A",Buildings!F1331)</f>
        <v>N/A</v>
      </c>
      <c r="G1330" s="32" t="str">
        <f>IF(Buildings!G1331="","N/A",Buildings!G1331)</f>
        <v>N/A</v>
      </c>
      <c r="H1330" s="32" t="str">
        <f t="shared" si="40"/>
        <v>N/A</v>
      </c>
      <c r="I1330" s="32" t="str">
        <f>IF(Buildings!H1331="","N/A",Buildings!H1331)</f>
        <v>N/A</v>
      </c>
      <c r="J1330" s="32" t="str">
        <f>IF(Buildings!I1331="","N/A",Buildings!I1331)</f>
        <v>N/A</v>
      </c>
      <c r="K1330" s="362" t="str">
        <f>IF(AND(Buildings!B1331="",Buildings!C1331&lt;&gt;""),0,IF(Buildings!B1331="","N/A",IF(ISNUMBER(Buildings!B1331),Buildings!B1331,0)))</f>
        <v>N/A</v>
      </c>
    </row>
    <row r="1331" spans="2:11">
      <c r="B1331" s="32" t="str">
        <f t="shared" si="41"/>
        <v>N/A</v>
      </c>
      <c r="C1331" s="32" t="str">
        <f>IF(Buildings!C1332="","N/A",Buildings!C1332)</f>
        <v>N/A</v>
      </c>
      <c r="D1331" s="32" t="str">
        <f>IF(Buildings!D1332="","N/A",Buildings!D1332)</f>
        <v>N/A</v>
      </c>
      <c r="E1331" s="32" t="str">
        <f>IF(Buildings!E1332="","N/A",Buildings!E1332)</f>
        <v>N/A</v>
      </c>
      <c r="F1331" s="32" t="str">
        <f>IF(Buildings!F1332="","N/A",Buildings!F1332)</f>
        <v>N/A</v>
      </c>
      <c r="G1331" s="32" t="str">
        <f>IF(Buildings!G1332="","N/A",Buildings!G1332)</f>
        <v>N/A</v>
      </c>
      <c r="H1331" s="32" t="str">
        <f t="shared" si="40"/>
        <v>N/A</v>
      </c>
      <c r="I1331" s="32" t="str">
        <f>IF(Buildings!H1332="","N/A",Buildings!H1332)</f>
        <v>N/A</v>
      </c>
      <c r="J1331" s="32" t="str">
        <f>IF(Buildings!I1332="","N/A",Buildings!I1332)</f>
        <v>N/A</v>
      </c>
      <c r="K1331" s="362" t="str">
        <f>IF(AND(Buildings!B1332="",Buildings!C1332&lt;&gt;""),0,IF(Buildings!B1332="","N/A",IF(ISNUMBER(Buildings!B1332),Buildings!B1332,0)))</f>
        <v>N/A</v>
      </c>
    </row>
    <row r="1332" spans="2:11">
      <c r="B1332" s="32" t="str">
        <f t="shared" si="41"/>
        <v>N/A</v>
      </c>
      <c r="C1332" s="32" t="str">
        <f>IF(Buildings!C1333="","N/A",Buildings!C1333)</f>
        <v>N/A</v>
      </c>
      <c r="D1332" s="32" t="str">
        <f>IF(Buildings!D1333="","N/A",Buildings!D1333)</f>
        <v>N/A</v>
      </c>
      <c r="E1332" s="32" t="str">
        <f>IF(Buildings!E1333="","N/A",Buildings!E1333)</f>
        <v>N/A</v>
      </c>
      <c r="F1332" s="32" t="str">
        <f>IF(Buildings!F1333="","N/A",Buildings!F1333)</f>
        <v>N/A</v>
      </c>
      <c r="G1332" s="32" t="str">
        <f>IF(Buildings!G1333="","N/A",Buildings!G1333)</f>
        <v>N/A</v>
      </c>
      <c r="H1332" s="32" t="str">
        <f t="shared" si="40"/>
        <v>N/A</v>
      </c>
      <c r="I1332" s="32" t="str">
        <f>IF(Buildings!H1333="","N/A",Buildings!H1333)</f>
        <v>N/A</v>
      </c>
      <c r="J1332" s="32" t="str">
        <f>IF(Buildings!I1333="","N/A",Buildings!I1333)</f>
        <v>N/A</v>
      </c>
      <c r="K1332" s="362" t="str">
        <f>IF(AND(Buildings!B1333="",Buildings!C1333&lt;&gt;""),0,IF(Buildings!B1333="","N/A",IF(ISNUMBER(Buildings!B1333),Buildings!B1333,0)))</f>
        <v>N/A</v>
      </c>
    </row>
    <row r="1333" spans="2:11">
      <c r="B1333" s="32" t="str">
        <f t="shared" si="41"/>
        <v>N/A</v>
      </c>
      <c r="C1333" s="32" t="str">
        <f>IF(Buildings!C1334="","N/A",Buildings!C1334)</f>
        <v>N/A</v>
      </c>
      <c r="D1333" s="32" t="str">
        <f>IF(Buildings!D1334="","N/A",Buildings!D1334)</f>
        <v>N/A</v>
      </c>
      <c r="E1333" s="32" t="str">
        <f>IF(Buildings!E1334="","N/A",Buildings!E1334)</f>
        <v>N/A</v>
      </c>
      <c r="F1333" s="32" t="str">
        <f>IF(Buildings!F1334="","N/A",Buildings!F1334)</f>
        <v>N/A</v>
      </c>
      <c r="G1333" s="32" t="str">
        <f>IF(Buildings!G1334="","N/A",Buildings!G1334)</f>
        <v>N/A</v>
      </c>
      <c r="H1333" s="32" t="str">
        <f t="shared" si="40"/>
        <v>N/A</v>
      </c>
      <c r="I1333" s="32" t="str">
        <f>IF(Buildings!H1334="","N/A",Buildings!H1334)</f>
        <v>N/A</v>
      </c>
      <c r="J1333" s="32" t="str">
        <f>IF(Buildings!I1334="","N/A",Buildings!I1334)</f>
        <v>N/A</v>
      </c>
      <c r="K1333" s="362" t="str">
        <f>IF(AND(Buildings!B1334="",Buildings!C1334&lt;&gt;""),0,IF(Buildings!B1334="","N/A",IF(ISNUMBER(Buildings!B1334),Buildings!B1334,0)))</f>
        <v>N/A</v>
      </c>
    </row>
    <row r="1334" spans="2:11">
      <c r="B1334" s="32" t="str">
        <f t="shared" si="41"/>
        <v>N/A</v>
      </c>
      <c r="C1334" s="32" t="str">
        <f>IF(Buildings!C1335="","N/A",Buildings!C1335)</f>
        <v>N/A</v>
      </c>
      <c r="D1334" s="32" t="str">
        <f>IF(Buildings!D1335="","N/A",Buildings!D1335)</f>
        <v>N/A</v>
      </c>
      <c r="E1334" s="32" t="str">
        <f>IF(Buildings!E1335="","N/A",Buildings!E1335)</f>
        <v>N/A</v>
      </c>
      <c r="F1334" s="32" t="str">
        <f>IF(Buildings!F1335="","N/A",Buildings!F1335)</f>
        <v>N/A</v>
      </c>
      <c r="G1334" s="32" t="str">
        <f>IF(Buildings!G1335="","N/A",Buildings!G1335)</f>
        <v>N/A</v>
      </c>
      <c r="H1334" s="32" t="str">
        <f t="shared" si="40"/>
        <v>N/A</v>
      </c>
      <c r="I1334" s="32" t="str">
        <f>IF(Buildings!H1335="","N/A",Buildings!H1335)</f>
        <v>N/A</v>
      </c>
      <c r="J1334" s="32" t="str">
        <f>IF(Buildings!I1335="","N/A",Buildings!I1335)</f>
        <v>N/A</v>
      </c>
      <c r="K1334" s="362" t="str">
        <f>IF(AND(Buildings!B1335="",Buildings!C1335&lt;&gt;""),0,IF(Buildings!B1335="","N/A",IF(ISNUMBER(Buildings!B1335),Buildings!B1335,0)))</f>
        <v>N/A</v>
      </c>
    </row>
    <row r="1335" spans="2:11">
      <c r="B1335" s="32" t="str">
        <f t="shared" si="41"/>
        <v>N/A</v>
      </c>
      <c r="C1335" s="32" t="str">
        <f>IF(Buildings!C1336="","N/A",Buildings!C1336)</f>
        <v>N/A</v>
      </c>
      <c r="D1335" s="32" t="str">
        <f>IF(Buildings!D1336="","N/A",Buildings!D1336)</f>
        <v>N/A</v>
      </c>
      <c r="E1335" s="32" t="str">
        <f>IF(Buildings!E1336="","N/A",Buildings!E1336)</f>
        <v>N/A</v>
      </c>
      <c r="F1335" s="32" t="str">
        <f>IF(Buildings!F1336="","N/A",Buildings!F1336)</f>
        <v>N/A</v>
      </c>
      <c r="G1335" s="32" t="str">
        <f>IF(Buildings!G1336="","N/A",Buildings!G1336)</f>
        <v>N/A</v>
      </c>
      <c r="H1335" s="32" t="str">
        <f t="shared" si="40"/>
        <v>N/A</v>
      </c>
      <c r="I1335" s="32" t="str">
        <f>IF(Buildings!H1336="","N/A",Buildings!H1336)</f>
        <v>N/A</v>
      </c>
      <c r="J1335" s="32" t="str">
        <f>IF(Buildings!I1336="","N/A",Buildings!I1336)</f>
        <v>N/A</v>
      </c>
      <c r="K1335" s="362" t="str">
        <f>IF(AND(Buildings!B1336="",Buildings!C1336&lt;&gt;""),0,IF(Buildings!B1336="","N/A",IF(ISNUMBER(Buildings!B1336),Buildings!B1336,0)))</f>
        <v>N/A</v>
      </c>
    </row>
    <row r="1336" spans="2:11">
      <c r="B1336" s="32" t="str">
        <f t="shared" si="41"/>
        <v>N/A</v>
      </c>
      <c r="C1336" s="32" t="str">
        <f>IF(Buildings!C1337="","N/A",Buildings!C1337)</f>
        <v>N/A</v>
      </c>
      <c r="D1336" s="32" t="str">
        <f>IF(Buildings!D1337="","N/A",Buildings!D1337)</f>
        <v>N/A</v>
      </c>
      <c r="E1336" s="32" t="str">
        <f>IF(Buildings!E1337="","N/A",Buildings!E1337)</f>
        <v>N/A</v>
      </c>
      <c r="F1336" s="32" t="str">
        <f>IF(Buildings!F1337="","N/A",Buildings!F1337)</f>
        <v>N/A</v>
      </c>
      <c r="G1336" s="32" t="str">
        <f>IF(Buildings!G1337="","N/A",Buildings!G1337)</f>
        <v>N/A</v>
      </c>
      <c r="H1336" s="32" t="str">
        <f t="shared" si="40"/>
        <v>N/A</v>
      </c>
      <c r="I1336" s="32" t="str">
        <f>IF(Buildings!H1337="","N/A",Buildings!H1337)</f>
        <v>N/A</v>
      </c>
      <c r="J1336" s="32" t="str">
        <f>IF(Buildings!I1337="","N/A",Buildings!I1337)</f>
        <v>N/A</v>
      </c>
      <c r="K1336" s="362" t="str">
        <f>IF(AND(Buildings!B1337="",Buildings!C1337&lt;&gt;""),0,IF(Buildings!B1337="","N/A",IF(ISNUMBER(Buildings!B1337),Buildings!B1337,0)))</f>
        <v>N/A</v>
      </c>
    </row>
    <row r="1337" spans="2:11">
      <c r="B1337" s="32" t="str">
        <f t="shared" si="41"/>
        <v>N/A</v>
      </c>
      <c r="C1337" s="32" t="str">
        <f>IF(Buildings!C1338="","N/A",Buildings!C1338)</f>
        <v>N/A</v>
      </c>
      <c r="D1337" s="32" t="str">
        <f>IF(Buildings!D1338="","N/A",Buildings!D1338)</f>
        <v>N/A</v>
      </c>
      <c r="E1337" s="32" t="str">
        <f>IF(Buildings!E1338="","N/A",Buildings!E1338)</f>
        <v>N/A</v>
      </c>
      <c r="F1337" s="32" t="str">
        <f>IF(Buildings!F1338="","N/A",Buildings!F1338)</f>
        <v>N/A</v>
      </c>
      <c r="G1337" s="32" t="str">
        <f>IF(Buildings!G1338="","N/A",Buildings!G1338)</f>
        <v>N/A</v>
      </c>
      <c r="H1337" s="32" t="str">
        <f t="shared" si="40"/>
        <v>N/A</v>
      </c>
      <c r="I1337" s="32" t="str">
        <f>IF(Buildings!H1338="","N/A",Buildings!H1338)</f>
        <v>N/A</v>
      </c>
      <c r="J1337" s="32" t="str">
        <f>IF(Buildings!I1338="","N/A",Buildings!I1338)</f>
        <v>N/A</v>
      </c>
      <c r="K1337" s="362" t="str">
        <f>IF(AND(Buildings!B1338="",Buildings!C1338&lt;&gt;""),0,IF(Buildings!B1338="","N/A",IF(ISNUMBER(Buildings!B1338),Buildings!B1338,0)))</f>
        <v>N/A</v>
      </c>
    </row>
    <row r="1338" spans="2:11">
      <c r="B1338" s="32" t="str">
        <f t="shared" si="41"/>
        <v>N/A</v>
      </c>
      <c r="C1338" s="32" t="str">
        <f>IF(Buildings!C1339="","N/A",Buildings!C1339)</f>
        <v>N/A</v>
      </c>
      <c r="D1338" s="32" t="str">
        <f>IF(Buildings!D1339="","N/A",Buildings!D1339)</f>
        <v>N/A</v>
      </c>
      <c r="E1338" s="32" t="str">
        <f>IF(Buildings!E1339="","N/A",Buildings!E1339)</f>
        <v>N/A</v>
      </c>
      <c r="F1338" s="32" t="str">
        <f>IF(Buildings!F1339="","N/A",Buildings!F1339)</f>
        <v>N/A</v>
      </c>
      <c r="G1338" s="32" t="str">
        <f>IF(Buildings!G1339="","N/A",Buildings!G1339)</f>
        <v>N/A</v>
      </c>
      <c r="H1338" s="32" t="str">
        <f t="shared" si="40"/>
        <v>N/A</v>
      </c>
      <c r="I1338" s="32" t="str">
        <f>IF(Buildings!H1339="","N/A",Buildings!H1339)</f>
        <v>N/A</v>
      </c>
      <c r="J1338" s="32" t="str">
        <f>IF(Buildings!I1339="","N/A",Buildings!I1339)</f>
        <v>N/A</v>
      </c>
      <c r="K1338" s="362" t="str">
        <f>IF(AND(Buildings!B1339="",Buildings!C1339&lt;&gt;""),0,IF(Buildings!B1339="","N/A",IF(ISNUMBER(Buildings!B1339),Buildings!B1339,0)))</f>
        <v>N/A</v>
      </c>
    </row>
    <row r="1339" spans="2:11">
      <c r="B1339" s="32" t="str">
        <f t="shared" si="41"/>
        <v>N/A</v>
      </c>
      <c r="C1339" s="32" t="str">
        <f>IF(Buildings!C1340="","N/A",Buildings!C1340)</f>
        <v>N/A</v>
      </c>
      <c r="D1339" s="32" t="str">
        <f>IF(Buildings!D1340="","N/A",Buildings!D1340)</f>
        <v>N/A</v>
      </c>
      <c r="E1339" s="32" t="str">
        <f>IF(Buildings!E1340="","N/A",Buildings!E1340)</f>
        <v>N/A</v>
      </c>
      <c r="F1339" s="32" t="str">
        <f>IF(Buildings!F1340="","N/A",Buildings!F1340)</f>
        <v>N/A</v>
      </c>
      <c r="G1339" s="32" t="str">
        <f>IF(Buildings!G1340="","N/A",Buildings!G1340)</f>
        <v>N/A</v>
      </c>
      <c r="H1339" s="32" t="str">
        <f t="shared" si="40"/>
        <v>N/A</v>
      </c>
      <c r="I1339" s="32" t="str">
        <f>IF(Buildings!H1340="","N/A",Buildings!H1340)</f>
        <v>N/A</v>
      </c>
      <c r="J1339" s="32" t="str">
        <f>IF(Buildings!I1340="","N/A",Buildings!I1340)</f>
        <v>N/A</v>
      </c>
      <c r="K1339" s="362" t="str">
        <f>IF(AND(Buildings!B1340="",Buildings!C1340&lt;&gt;""),0,IF(Buildings!B1340="","N/A",IF(ISNUMBER(Buildings!B1340),Buildings!B1340,0)))</f>
        <v>N/A</v>
      </c>
    </row>
    <row r="1340" spans="2:11">
      <c r="B1340" s="32" t="str">
        <f t="shared" si="41"/>
        <v>N/A</v>
      </c>
      <c r="C1340" s="32" t="str">
        <f>IF(Buildings!C1341="","N/A",Buildings!C1341)</f>
        <v>N/A</v>
      </c>
      <c r="D1340" s="32" t="str">
        <f>IF(Buildings!D1341="","N/A",Buildings!D1341)</f>
        <v>N/A</v>
      </c>
      <c r="E1340" s="32" t="str">
        <f>IF(Buildings!E1341="","N/A",Buildings!E1341)</f>
        <v>N/A</v>
      </c>
      <c r="F1340" s="32" t="str">
        <f>IF(Buildings!F1341="","N/A",Buildings!F1341)</f>
        <v>N/A</v>
      </c>
      <c r="G1340" s="32" t="str">
        <f>IF(Buildings!G1341="","N/A",Buildings!G1341)</f>
        <v>N/A</v>
      </c>
      <c r="H1340" s="32" t="str">
        <f t="shared" si="40"/>
        <v>N/A</v>
      </c>
      <c r="I1340" s="32" t="str">
        <f>IF(Buildings!H1341="","N/A",Buildings!H1341)</f>
        <v>N/A</v>
      </c>
      <c r="J1340" s="32" t="str">
        <f>IF(Buildings!I1341="","N/A",Buildings!I1341)</f>
        <v>N/A</v>
      </c>
      <c r="K1340" s="362" t="str">
        <f>IF(AND(Buildings!B1341="",Buildings!C1341&lt;&gt;""),0,IF(Buildings!B1341="","N/A",IF(ISNUMBER(Buildings!B1341),Buildings!B1341,0)))</f>
        <v>N/A</v>
      </c>
    </row>
    <row r="1341" spans="2:11">
      <c r="B1341" s="32" t="str">
        <f t="shared" si="41"/>
        <v>N/A</v>
      </c>
      <c r="C1341" s="32" t="str">
        <f>IF(Buildings!C1342="","N/A",Buildings!C1342)</f>
        <v>N/A</v>
      </c>
      <c r="D1341" s="32" t="str">
        <f>IF(Buildings!D1342="","N/A",Buildings!D1342)</f>
        <v>N/A</v>
      </c>
      <c r="E1341" s="32" t="str">
        <f>IF(Buildings!E1342="","N/A",Buildings!E1342)</f>
        <v>N/A</v>
      </c>
      <c r="F1341" s="32" t="str">
        <f>IF(Buildings!F1342="","N/A",Buildings!F1342)</f>
        <v>N/A</v>
      </c>
      <c r="G1341" s="32" t="str">
        <f>IF(Buildings!G1342="","N/A",Buildings!G1342)</f>
        <v>N/A</v>
      </c>
      <c r="H1341" s="32" t="str">
        <f t="shared" si="40"/>
        <v>N/A</v>
      </c>
      <c r="I1341" s="32" t="str">
        <f>IF(Buildings!H1342="","N/A",Buildings!H1342)</f>
        <v>N/A</v>
      </c>
      <c r="J1341" s="32" t="str">
        <f>IF(Buildings!I1342="","N/A",Buildings!I1342)</f>
        <v>N/A</v>
      </c>
      <c r="K1341" s="362" t="str">
        <f>IF(AND(Buildings!B1342="",Buildings!C1342&lt;&gt;""),0,IF(Buildings!B1342="","N/A",IF(ISNUMBER(Buildings!B1342),Buildings!B1342,0)))</f>
        <v>N/A</v>
      </c>
    </row>
    <row r="1342" spans="2:11">
      <c r="B1342" s="32" t="str">
        <f t="shared" si="41"/>
        <v>N/A</v>
      </c>
      <c r="C1342" s="32" t="str">
        <f>IF(Buildings!C1343="","N/A",Buildings!C1343)</f>
        <v>N/A</v>
      </c>
      <c r="D1342" s="32" t="str">
        <f>IF(Buildings!D1343="","N/A",Buildings!D1343)</f>
        <v>N/A</v>
      </c>
      <c r="E1342" s="32" t="str">
        <f>IF(Buildings!E1343="","N/A",Buildings!E1343)</f>
        <v>N/A</v>
      </c>
      <c r="F1342" s="32" t="str">
        <f>IF(Buildings!F1343="","N/A",Buildings!F1343)</f>
        <v>N/A</v>
      </c>
      <c r="G1342" s="32" t="str">
        <f>IF(Buildings!G1343="","N/A",Buildings!G1343)</f>
        <v>N/A</v>
      </c>
      <c r="H1342" s="32" t="str">
        <f t="shared" si="40"/>
        <v>N/A</v>
      </c>
      <c r="I1342" s="32" t="str">
        <f>IF(Buildings!H1343="","N/A",Buildings!H1343)</f>
        <v>N/A</v>
      </c>
      <c r="J1342" s="32" t="str">
        <f>IF(Buildings!I1343="","N/A",Buildings!I1343)</f>
        <v>N/A</v>
      </c>
      <c r="K1342" s="362" t="str">
        <f>IF(AND(Buildings!B1343="",Buildings!C1343&lt;&gt;""),0,IF(Buildings!B1343="","N/A",IF(ISNUMBER(Buildings!B1343),Buildings!B1343,0)))</f>
        <v>N/A</v>
      </c>
    </row>
    <row r="1343" spans="2:11">
      <c r="B1343" s="32" t="str">
        <f t="shared" si="41"/>
        <v>N/A</v>
      </c>
      <c r="C1343" s="32" t="str">
        <f>IF(Buildings!C1344="","N/A",Buildings!C1344)</f>
        <v>N/A</v>
      </c>
      <c r="D1343" s="32" t="str">
        <f>IF(Buildings!D1344="","N/A",Buildings!D1344)</f>
        <v>N/A</v>
      </c>
      <c r="E1343" s="32" t="str">
        <f>IF(Buildings!E1344="","N/A",Buildings!E1344)</f>
        <v>N/A</v>
      </c>
      <c r="F1343" s="32" t="str">
        <f>IF(Buildings!F1344="","N/A",Buildings!F1344)</f>
        <v>N/A</v>
      </c>
      <c r="G1343" s="32" t="str">
        <f>IF(Buildings!G1344="","N/A",Buildings!G1344)</f>
        <v>N/A</v>
      </c>
      <c r="H1343" s="32" t="str">
        <f t="shared" si="40"/>
        <v>N/A</v>
      </c>
      <c r="I1343" s="32" t="str">
        <f>IF(Buildings!H1344="","N/A",Buildings!H1344)</f>
        <v>N/A</v>
      </c>
      <c r="J1343" s="32" t="str">
        <f>IF(Buildings!I1344="","N/A",Buildings!I1344)</f>
        <v>N/A</v>
      </c>
      <c r="K1343" s="362" t="str">
        <f>IF(AND(Buildings!B1344="",Buildings!C1344&lt;&gt;""),0,IF(Buildings!B1344="","N/A",IF(ISNUMBER(Buildings!B1344),Buildings!B1344,0)))</f>
        <v>N/A</v>
      </c>
    </row>
    <row r="1344" spans="2:11">
      <c r="B1344" s="32" t="str">
        <f t="shared" si="41"/>
        <v>N/A</v>
      </c>
      <c r="C1344" s="32" t="str">
        <f>IF(Buildings!C1345="","N/A",Buildings!C1345)</f>
        <v>N/A</v>
      </c>
      <c r="D1344" s="32" t="str">
        <f>IF(Buildings!D1345="","N/A",Buildings!D1345)</f>
        <v>N/A</v>
      </c>
      <c r="E1344" s="32" t="str">
        <f>IF(Buildings!E1345="","N/A",Buildings!E1345)</f>
        <v>N/A</v>
      </c>
      <c r="F1344" s="32" t="str">
        <f>IF(Buildings!F1345="","N/A",Buildings!F1345)</f>
        <v>N/A</v>
      </c>
      <c r="G1344" s="32" t="str">
        <f>IF(Buildings!G1345="","N/A",Buildings!G1345)</f>
        <v>N/A</v>
      </c>
      <c r="H1344" s="32" t="str">
        <f t="shared" si="40"/>
        <v>N/A</v>
      </c>
      <c r="I1344" s="32" t="str">
        <f>IF(Buildings!H1345="","N/A",Buildings!H1345)</f>
        <v>N/A</v>
      </c>
      <c r="J1344" s="32" t="str">
        <f>IF(Buildings!I1345="","N/A",Buildings!I1345)</f>
        <v>N/A</v>
      </c>
      <c r="K1344" s="362" t="str">
        <f>IF(AND(Buildings!B1345="",Buildings!C1345&lt;&gt;""),0,IF(Buildings!B1345="","N/A",IF(ISNUMBER(Buildings!B1345),Buildings!B1345,0)))</f>
        <v>N/A</v>
      </c>
    </row>
    <row r="1345" spans="2:11">
      <c r="B1345" s="32" t="str">
        <f t="shared" si="41"/>
        <v>N/A</v>
      </c>
      <c r="C1345" s="32" t="str">
        <f>IF(Buildings!C1346="","N/A",Buildings!C1346)</f>
        <v>N/A</v>
      </c>
      <c r="D1345" s="32" t="str">
        <f>IF(Buildings!D1346="","N/A",Buildings!D1346)</f>
        <v>N/A</v>
      </c>
      <c r="E1345" s="32" t="str">
        <f>IF(Buildings!E1346="","N/A",Buildings!E1346)</f>
        <v>N/A</v>
      </c>
      <c r="F1345" s="32" t="str">
        <f>IF(Buildings!F1346="","N/A",Buildings!F1346)</f>
        <v>N/A</v>
      </c>
      <c r="G1345" s="32" t="str">
        <f>IF(Buildings!G1346="","N/A",Buildings!G1346)</f>
        <v>N/A</v>
      </c>
      <c r="H1345" s="32" t="str">
        <f t="shared" si="40"/>
        <v>N/A</v>
      </c>
      <c r="I1345" s="32" t="str">
        <f>IF(Buildings!H1346="","N/A",Buildings!H1346)</f>
        <v>N/A</v>
      </c>
      <c r="J1345" s="32" t="str">
        <f>IF(Buildings!I1346="","N/A",Buildings!I1346)</f>
        <v>N/A</v>
      </c>
      <c r="K1345" s="362" t="str">
        <f>IF(AND(Buildings!B1346="",Buildings!C1346&lt;&gt;""),0,IF(Buildings!B1346="","N/A",IF(ISNUMBER(Buildings!B1346),Buildings!B1346,0)))</f>
        <v>N/A</v>
      </c>
    </row>
    <row r="1346" spans="2:11">
      <c r="B1346" s="32" t="str">
        <f t="shared" si="41"/>
        <v>N/A</v>
      </c>
      <c r="C1346" s="32" t="str">
        <f>IF(Buildings!C1347="","N/A",Buildings!C1347)</f>
        <v>N/A</v>
      </c>
      <c r="D1346" s="32" t="str">
        <f>IF(Buildings!D1347="","N/A",Buildings!D1347)</f>
        <v>N/A</v>
      </c>
      <c r="E1346" s="32" t="str">
        <f>IF(Buildings!E1347="","N/A",Buildings!E1347)</f>
        <v>N/A</v>
      </c>
      <c r="F1346" s="32" t="str">
        <f>IF(Buildings!F1347="","N/A",Buildings!F1347)</f>
        <v>N/A</v>
      </c>
      <c r="G1346" s="32" t="str">
        <f>IF(Buildings!G1347="","N/A",Buildings!G1347)</f>
        <v>N/A</v>
      </c>
      <c r="H1346" s="32" t="str">
        <f t="shared" ref="H1346:H1409" si="42">IF(B1346="N/A","N/A",UPPER(TRIM(ProbuildName)))</f>
        <v>N/A</v>
      </c>
      <c r="I1346" s="32" t="str">
        <f>IF(Buildings!H1347="","N/A",Buildings!H1347)</f>
        <v>N/A</v>
      </c>
      <c r="J1346" s="32" t="str">
        <f>IF(Buildings!I1347="","N/A",Buildings!I1347)</f>
        <v>N/A</v>
      </c>
      <c r="K1346" s="362" t="str">
        <f>IF(AND(Buildings!B1347="",Buildings!C1347&lt;&gt;""),0,IF(Buildings!B1347="","N/A",IF(ISNUMBER(Buildings!B1347),Buildings!B1347,0)))</f>
        <v>N/A</v>
      </c>
    </row>
    <row r="1347" spans="2:11">
      <c r="B1347" s="32" t="str">
        <f t="shared" ref="B1347:B1410" si="43">IF(K1347="N/A","N/A","")</f>
        <v>N/A</v>
      </c>
      <c r="C1347" s="32" t="str">
        <f>IF(Buildings!C1348="","N/A",Buildings!C1348)</f>
        <v>N/A</v>
      </c>
      <c r="D1347" s="32" t="str">
        <f>IF(Buildings!D1348="","N/A",Buildings!D1348)</f>
        <v>N/A</v>
      </c>
      <c r="E1347" s="32" t="str">
        <f>IF(Buildings!E1348="","N/A",Buildings!E1348)</f>
        <v>N/A</v>
      </c>
      <c r="F1347" s="32" t="str">
        <f>IF(Buildings!F1348="","N/A",Buildings!F1348)</f>
        <v>N/A</v>
      </c>
      <c r="G1347" s="32" t="str">
        <f>IF(Buildings!G1348="","N/A",Buildings!G1348)</f>
        <v>N/A</v>
      </c>
      <c r="H1347" s="32" t="str">
        <f t="shared" si="42"/>
        <v>N/A</v>
      </c>
      <c r="I1347" s="32" t="str">
        <f>IF(Buildings!H1348="","N/A",Buildings!H1348)</f>
        <v>N/A</v>
      </c>
      <c r="J1347" s="32" t="str">
        <f>IF(Buildings!I1348="","N/A",Buildings!I1348)</f>
        <v>N/A</v>
      </c>
      <c r="K1347" s="362" t="str">
        <f>IF(AND(Buildings!B1348="",Buildings!C1348&lt;&gt;""),0,IF(Buildings!B1348="","N/A",IF(ISNUMBER(Buildings!B1348),Buildings!B1348,0)))</f>
        <v>N/A</v>
      </c>
    </row>
    <row r="1348" spans="2:11">
      <c r="B1348" s="32" t="str">
        <f t="shared" si="43"/>
        <v>N/A</v>
      </c>
      <c r="C1348" s="32" t="str">
        <f>IF(Buildings!C1349="","N/A",Buildings!C1349)</f>
        <v>N/A</v>
      </c>
      <c r="D1348" s="32" t="str">
        <f>IF(Buildings!D1349="","N/A",Buildings!D1349)</f>
        <v>N/A</v>
      </c>
      <c r="E1348" s="32" t="str">
        <f>IF(Buildings!E1349="","N/A",Buildings!E1349)</f>
        <v>N/A</v>
      </c>
      <c r="F1348" s="32" t="str">
        <f>IF(Buildings!F1349="","N/A",Buildings!F1349)</f>
        <v>N/A</v>
      </c>
      <c r="G1348" s="32" t="str">
        <f>IF(Buildings!G1349="","N/A",Buildings!G1349)</f>
        <v>N/A</v>
      </c>
      <c r="H1348" s="32" t="str">
        <f t="shared" si="42"/>
        <v>N/A</v>
      </c>
      <c r="I1348" s="32" t="str">
        <f>IF(Buildings!H1349="","N/A",Buildings!H1349)</f>
        <v>N/A</v>
      </c>
      <c r="J1348" s="32" t="str">
        <f>IF(Buildings!I1349="","N/A",Buildings!I1349)</f>
        <v>N/A</v>
      </c>
      <c r="K1348" s="362" t="str">
        <f>IF(AND(Buildings!B1349="",Buildings!C1349&lt;&gt;""),0,IF(Buildings!B1349="","N/A",IF(ISNUMBER(Buildings!B1349),Buildings!B1349,0)))</f>
        <v>N/A</v>
      </c>
    </row>
    <row r="1349" spans="2:11">
      <c r="B1349" s="32" t="str">
        <f t="shared" si="43"/>
        <v>N/A</v>
      </c>
      <c r="C1349" s="32" t="str">
        <f>IF(Buildings!C1350="","N/A",Buildings!C1350)</f>
        <v>N/A</v>
      </c>
      <c r="D1349" s="32" t="str">
        <f>IF(Buildings!D1350="","N/A",Buildings!D1350)</f>
        <v>N/A</v>
      </c>
      <c r="E1349" s="32" t="str">
        <f>IF(Buildings!E1350="","N/A",Buildings!E1350)</f>
        <v>N/A</v>
      </c>
      <c r="F1349" s="32" t="str">
        <f>IF(Buildings!F1350="","N/A",Buildings!F1350)</f>
        <v>N/A</v>
      </c>
      <c r="G1349" s="32" t="str">
        <f>IF(Buildings!G1350="","N/A",Buildings!G1350)</f>
        <v>N/A</v>
      </c>
      <c r="H1349" s="32" t="str">
        <f t="shared" si="42"/>
        <v>N/A</v>
      </c>
      <c r="I1349" s="32" t="str">
        <f>IF(Buildings!H1350="","N/A",Buildings!H1350)</f>
        <v>N/A</v>
      </c>
      <c r="J1349" s="32" t="str">
        <f>IF(Buildings!I1350="","N/A",Buildings!I1350)</f>
        <v>N/A</v>
      </c>
      <c r="K1349" s="362" t="str">
        <f>IF(AND(Buildings!B1350="",Buildings!C1350&lt;&gt;""),0,IF(Buildings!B1350="","N/A",IF(ISNUMBER(Buildings!B1350),Buildings!B1350,0)))</f>
        <v>N/A</v>
      </c>
    </row>
    <row r="1350" spans="2:11">
      <c r="B1350" s="32" t="str">
        <f t="shared" si="43"/>
        <v>N/A</v>
      </c>
      <c r="C1350" s="32" t="str">
        <f>IF(Buildings!C1351="","N/A",Buildings!C1351)</f>
        <v>N/A</v>
      </c>
      <c r="D1350" s="32" t="str">
        <f>IF(Buildings!D1351="","N/A",Buildings!D1351)</f>
        <v>N/A</v>
      </c>
      <c r="E1350" s="32" t="str">
        <f>IF(Buildings!E1351="","N/A",Buildings!E1351)</f>
        <v>N/A</v>
      </c>
      <c r="F1350" s="32" t="str">
        <f>IF(Buildings!F1351="","N/A",Buildings!F1351)</f>
        <v>N/A</v>
      </c>
      <c r="G1350" s="32" t="str">
        <f>IF(Buildings!G1351="","N/A",Buildings!G1351)</f>
        <v>N/A</v>
      </c>
      <c r="H1350" s="32" t="str">
        <f t="shared" si="42"/>
        <v>N/A</v>
      </c>
      <c r="I1350" s="32" t="str">
        <f>IF(Buildings!H1351="","N/A",Buildings!H1351)</f>
        <v>N/A</v>
      </c>
      <c r="J1350" s="32" t="str">
        <f>IF(Buildings!I1351="","N/A",Buildings!I1351)</f>
        <v>N/A</v>
      </c>
      <c r="K1350" s="362" t="str">
        <f>IF(AND(Buildings!B1351="",Buildings!C1351&lt;&gt;""),0,IF(Buildings!B1351="","N/A",IF(ISNUMBER(Buildings!B1351),Buildings!B1351,0)))</f>
        <v>N/A</v>
      </c>
    </row>
    <row r="1351" spans="2:11">
      <c r="B1351" s="32" t="str">
        <f t="shared" si="43"/>
        <v>N/A</v>
      </c>
      <c r="C1351" s="32" t="str">
        <f>IF(Buildings!C1352="","N/A",Buildings!C1352)</f>
        <v>N/A</v>
      </c>
      <c r="D1351" s="32" t="str">
        <f>IF(Buildings!D1352="","N/A",Buildings!D1352)</f>
        <v>N/A</v>
      </c>
      <c r="E1351" s="32" t="str">
        <f>IF(Buildings!E1352="","N/A",Buildings!E1352)</f>
        <v>N/A</v>
      </c>
      <c r="F1351" s="32" t="str">
        <f>IF(Buildings!F1352="","N/A",Buildings!F1352)</f>
        <v>N/A</v>
      </c>
      <c r="G1351" s="32" t="str">
        <f>IF(Buildings!G1352="","N/A",Buildings!G1352)</f>
        <v>N/A</v>
      </c>
      <c r="H1351" s="32" t="str">
        <f t="shared" si="42"/>
        <v>N/A</v>
      </c>
      <c r="I1351" s="32" t="str">
        <f>IF(Buildings!H1352="","N/A",Buildings!H1352)</f>
        <v>N/A</v>
      </c>
      <c r="J1351" s="32" t="str">
        <f>IF(Buildings!I1352="","N/A",Buildings!I1352)</f>
        <v>N/A</v>
      </c>
      <c r="K1351" s="362" t="str">
        <f>IF(AND(Buildings!B1352="",Buildings!C1352&lt;&gt;""),0,IF(Buildings!B1352="","N/A",IF(ISNUMBER(Buildings!B1352),Buildings!B1352,0)))</f>
        <v>N/A</v>
      </c>
    </row>
    <row r="1352" spans="2:11">
      <c r="B1352" s="32" t="str">
        <f t="shared" si="43"/>
        <v>N/A</v>
      </c>
      <c r="C1352" s="32" t="str">
        <f>IF(Buildings!C1353="","N/A",Buildings!C1353)</f>
        <v>N/A</v>
      </c>
      <c r="D1352" s="32" t="str">
        <f>IF(Buildings!D1353="","N/A",Buildings!D1353)</f>
        <v>N/A</v>
      </c>
      <c r="E1352" s="32" t="str">
        <f>IF(Buildings!E1353="","N/A",Buildings!E1353)</f>
        <v>N/A</v>
      </c>
      <c r="F1352" s="32" t="str">
        <f>IF(Buildings!F1353="","N/A",Buildings!F1353)</f>
        <v>N/A</v>
      </c>
      <c r="G1352" s="32" t="str">
        <f>IF(Buildings!G1353="","N/A",Buildings!G1353)</f>
        <v>N/A</v>
      </c>
      <c r="H1352" s="32" t="str">
        <f t="shared" si="42"/>
        <v>N/A</v>
      </c>
      <c r="I1352" s="32" t="str">
        <f>IF(Buildings!H1353="","N/A",Buildings!H1353)</f>
        <v>N/A</v>
      </c>
      <c r="J1352" s="32" t="str">
        <f>IF(Buildings!I1353="","N/A",Buildings!I1353)</f>
        <v>N/A</v>
      </c>
      <c r="K1352" s="362" t="str">
        <f>IF(AND(Buildings!B1353="",Buildings!C1353&lt;&gt;""),0,IF(Buildings!B1353="","N/A",IF(ISNUMBER(Buildings!B1353),Buildings!B1353,0)))</f>
        <v>N/A</v>
      </c>
    </row>
    <row r="1353" spans="2:11">
      <c r="B1353" s="32" t="str">
        <f t="shared" si="43"/>
        <v>N/A</v>
      </c>
      <c r="C1353" s="32" t="str">
        <f>IF(Buildings!C1354="","N/A",Buildings!C1354)</f>
        <v>N/A</v>
      </c>
      <c r="D1353" s="32" t="str">
        <f>IF(Buildings!D1354="","N/A",Buildings!D1354)</f>
        <v>N/A</v>
      </c>
      <c r="E1353" s="32" t="str">
        <f>IF(Buildings!E1354="","N/A",Buildings!E1354)</f>
        <v>N/A</v>
      </c>
      <c r="F1353" s="32" t="str">
        <f>IF(Buildings!F1354="","N/A",Buildings!F1354)</f>
        <v>N/A</v>
      </c>
      <c r="G1353" s="32" t="str">
        <f>IF(Buildings!G1354="","N/A",Buildings!G1354)</f>
        <v>N/A</v>
      </c>
      <c r="H1353" s="32" t="str">
        <f t="shared" si="42"/>
        <v>N/A</v>
      </c>
      <c r="I1353" s="32" t="str">
        <f>IF(Buildings!H1354="","N/A",Buildings!H1354)</f>
        <v>N/A</v>
      </c>
      <c r="J1353" s="32" t="str">
        <f>IF(Buildings!I1354="","N/A",Buildings!I1354)</f>
        <v>N/A</v>
      </c>
      <c r="K1353" s="362" t="str">
        <f>IF(AND(Buildings!B1354="",Buildings!C1354&lt;&gt;""),0,IF(Buildings!B1354="","N/A",IF(ISNUMBER(Buildings!B1354),Buildings!B1354,0)))</f>
        <v>N/A</v>
      </c>
    </row>
    <row r="1354" spans="2:11">
      <c r="B1354" s="32" t="str">
        <f t="shared" si="43"/>
        <v>N/A</v>
      </c>
      <c r="C1354" s="32" t="str">
        <f>IF(Buildings!C1355="","N/A",Buildings!C1355)</f>
        <v>N/A</v>
      </c>
      <c r="D1354" s="32" t="str">
        <f>IF(Buildings!D1355="","N/A",Buildings!D1355)</f>
        <v>N/A</v>
      </c>
      <c r="E1354" s="32" t="str">
        <f>IF(Buildings!E1355="","N/A",Buildings!E1355)</f>
        <v>N/A</v>
      </c>
      <c r="F1354" s="32" t="str">
        <f>IF(Buildings!F1355="","N/A",Buildings!F1355)</f>
        <v>N/A</v>
      </c>
      <c r="G1354" s="32" t="str">
        <f>IF(Buildings!G1355="","N/A",Buildings!G1355)</f>
        <v>N/A</v>
      </c>
      <c r="H1354" s="32" t="str">
        <f t="shared" si="42"/>
        <v>N/A</v>
      </c>
      <c r="I1354" s="32" t="str">
        <f>IF(Buildings!H1355="","N/A",Buildings!H1355)</f>
        <v>N/A</v>
      </c>
      <c r="J1354" s="32" t="str">
        <f>IF(Buildings!I1355="","N/A",Buildings!I1355)</f>
        <v>N/A</v>
      </c>
      <c r="K1354" s="362" t="str">
        <f>IF(AND(Buildings!B1355="",Buildings!C1355&lt;&gt;""),0,IF(Buildings!B1355="","N/A",IF(ISNUMBER(Buildings!B1355),Buildings!B1355,0)))</f>
        <v>N/A</v>
      </c>
    </row>
    <row r="1355" spans="2:11">
      <c r="B1355" s="32" t="str">
        <f t="shared" si="43"/>
        <v>N/A</v>
      </c>
      <c r="C1355" s="32" t="str">
        <f>IF(Buildings!C1356="","N/A",Buildings!C1356)</f>
        <v>N/A</v>
      </c>
      <c r="D1355" s="32" t="str">
        <f>IF(Buildings!D1356="","N/A",Buildings!D1356)</f>
        <v>N/A</v>
      </c>
      <c r="E1355" s="32" t="str">
        <f>IF(Buildings!E1356="","N/A",Buildings!E1356)</f>
        <v>N/A</v>
      </c>
      <c r="F1355" s="32" t="str">
        <f>IF(Buildings!F1356="","N/A",Buildings!F1356)</f>
        <v>N/A</v>
      </c>
      <c r="G1355" s="32" t="str">
        <f>IF(Buildings!G1356="","N/A",Buildings!G1356)</f>
        <v>N/A</v>
      </c>
      <c r="H1355" s="32" t="str">
        <f t="shared" si="42"/>
        <v>N/A</v>
      </c>
      <c r="I1355" s="32" t="str">
        <f>IF(Buildings!H1356="","N/A",Buildings!H1356)</f>
        <v>N/A</v>
      </c>
      <c r="J1355" s="32" t="str">
        <f>IF(Buildings!I1356="","N/A",Buildings!I1356)</f>
        <v>N/A</v>
      </c>
      <c r="K1355" s="362" t="str">
        <f>IF(AND(Buildings!B1356="",Buildings!C1356&lt;&gt;""),0,IF(Buildings!B1356="","N/A",IF(ISNUMBER(Buildings!B1356),Buildings!B1356,0)))</f>
        <v>N/A</v>
      </c>
    </row>
    <row r="1356" spans="2:11">
      <c r="B1356" s="32" t="str">
        <f t="shared" si="43"/>
        <v>N/A</v>
      </c>
      <c r="C1356" s="32" t="str">
        <f>IF(Buildings!C1357="","N/A",Buildings!C1357)</f>
        <v>N/A</v>
      </c>
      <c r="D1356" s="32" t="str">
        <f>IF(Buildings!D1357="","N/A",Buildings!D1357)</f>
        <v>N/A</v>
      </c>
      <c r="E1356" s="32" t="str">
        <f>IF(Buildings!E1357="","N/A",Buildings!E1357)</f>
        <v>N/A</v>
      </c>
      <c r="F1356" s="32" t="str">
        <f>IF(Buildings!F1357="","N/A",Buildings!F1357)</f>
        <v>N/A</v>
      </c>
      <c r="G1356" s="32" t="str">
        <f>IF(Buildings!G1357="","N/A",Buildings!G1357)</f>
        <v>N/A</v>
      </c>
      <c r="H1356" s="32" t="str">
        <f t="shared" si="42"/>
        <v>N/A</v>
      </c>
      <c r="I1356" s="32" t="str">
        <f>IF(Buildings!H1357="","N/A",Buildings!H1357)</f>
        <v>N/A</v>
      </c>
      <c r="J1356" s="32" t="str">
        <f>IF(Buildings!I1357="","N/A",Buildings!I1357)</f>
        <v>N/A</v>
      </c>
      <c r="K1356" s="362" t="str">
        <f>IF(AND(Buildings!B1357="",Buildings!C1357&lt;&gt;""),0,IF(Buildings!B1357="","N/A",IF(ISNUMBER(Buildings!B1357),Buildings!B1357,0)))</f>
        <v>N/A</v>
      </c>
    </row>
    <row r="1357" spans="2:11">
      <c r="B1357" s="32" t="str">
        <f t="shared" si="43"/>
        <v>N/A</v>
      </c>
      <c r="C1357" s="32" t="str">
        <f>IF(Buildings!C1358="","N/A",Buildings!C1358)</f>
        <v>N/A</v>
      </c>
      <c r="D1357" s="32" t="str">
        <f>IF(Buildings!D1358="","N/A",Buildings!D1358)</f>
        <v>N/A</v>
      </c>
      <c r="E1357" s="32" t="str">
        <f>IF(Buildings!E1358="","N/A",Buildings!E1358)</f>
        <v>N/A</v>
      </c>
      <c r="F1357" s="32" t="str">
        <f>IF(Buildings!F1358="","N/A",Buildings!F1358)</f>
        <v>N/A</v>
      </c>
      <c r="G1357" s="32" t="str">
        <f>IF(Buildings!G1358="","N/A",Buildings!G1358)</f>
        <v>N/A</v>
      </c>
      <c r="H1357" s="32" t="str">
        <f t="shared" si="42"/>
        <v>N/A</v>
      </c>
      <c r="I1357" s="32" t="str">
        <f>IF(Buildings!H1358="","N/A",Buildings!H1358)</f>
        <v>N/A</v>
      </c>
      <c r="J1357" s="32" t="str">
        <f>IF(Buildings!I1358="","N/A",Buildings!I1358)</f>
        <v>N/A</v>
      </c>
      <c r="K1357" s="362" t="str">
        <f>IF(AND(Buildings!B1358="",Buildings!C1358&lt;&gt;""),0,IF(Buildings!B1358="","N/A",IF(ISNUMBER(Buildings!B1358),Buildings!B1358,0)))</f>
        <v>N/A</v>
      </c>
    </row>
    <row r="1358" spans="2:11">
      <c r="B1358" s="32" t="str">
        <f t="shared" si="43"/>
        <v>N/A</v>
      </c>
      <c r="C1358" s="32" t="str">
        <f>IF(Buildings!C1359="","N/A",Buildings!C1359)</f>
        <v>N/A</v>
      </c>
      <c r="D1358" s="32" t="str">
        <f>IF(Buildings!D1359="","N/A",Buildings!D1359)</f>
        <v>N/A</v>
      </c>
      <c r="E1358" s="32" t="str">
        <f>IF(Buildings!E1359="","N/A",Buildings!E1359)</f>
        <v>N/A</v>
      </c>
      <c r="F1358" s="32" t="str">
        <f>IF(Buildings!F1359="","N/A",Buildings!F1359)</f>
        <v>N/A</v>
      </c>
      <c r="G1358" s="32" t="str">
        <f>IF(Buildings!G1359="","N/A",Buildings!G1359)</f>
        <v>N/A</v>
      </c>
      <c r="H1358" s="32" t="str">
        <f t="shared" si="42"/>
        <v>N/A</v>
      </c>
      <c r="I1358" s="32" t="str">
        <f>IF(Buildings!H1359="","N/A",Buildings!H1359)</f>
        <v>N/A</v>
      </c>
      <c r="J1358" s="32" t="str">
        <f>IF(Buildings!I1359="","N/A",Buildings!I1359)</f>
        <v>N/A</v>
      </c>
      <c r="K1358" s="362" t="str">
        <f>IF(AND(Buildings!B1359="",Buildings!C1359&lt;&gt;""),0,IF(Buildings!B1359="","N/A",IF(ISNUMBER(Buildings!B1359),Buildings!B1359,0)))</f>
        <v>N/A</v>
      </c>
    </row>
    <row r="1359" spans="2:11">
      <c r="B1359" s="32" t="str">
        <f t="shared" si="43"/>
        <v>N/A</v>
      </c>
      <c r="C1359" s="32" t="str">
        <f>IF(Buildings!C1360="","N/A",Buildings!C1360)</f>
        <v>N/A</v>
      </c>
      <c r="D1359" s="32" t="str">
        <f>IF(Buildings!D1360="","N/A",Buildings!D1360)</f>
        <v>N/A</v>
      </c>
      <c r="E1359" s="32" t="str">
        <f>IF(Buildings!E1360="","N/A",Buildings!E1360)</f>
        <v>N/A</v>
      </c>
      <c r="F1359" s="32" t="str">
        <f>IF(Buildings!F1360="","N/A",Buildings!F1360)</f>
        <v>N/A</v>
      </c>
      <c r="G1359" s="32" t="str">
        <f>IF(Buildings!G1360="","N/A",Buildings!G1360)</f>
        <v>N/A</v>
      </c>
      <c r="H1359" s="32" t="str">
        <f t="shared" si="42"/>
        <v>N/A</v>
      </c>
      <c r="I1359" s="32" t="str">
        <f>IF(Buildings!H1360="","N/A",Buildings!H1360)</f>
        <v>N/A</v>
      </c>
      <c r="J1359" s="32" t="str">
        <f>IF(Buildings!I1360="","N/A",Buildings!I1360)</f>
        <v>N/A</v>
      </c>
      <c r="K1359" s="362" t="str">
        <f>IF(AND(Buildings!B1360="",Buildings!C1360&lt;&gt;""),0,IF(Buildings!B1360="","N/A",IF(ISNUMBER(Buildings!B1360),Buildings!B1360,0)))</f>
        <v>N/A</v>
      </c>
    </row>
    <row r="1360" spans="2:11">
      <c r="B1360" s="32" t="str">
        <f t="shared" si="43"/>
        <v>N/A</v>
      </c>
      <c r="C1360" s="32" t="str">
        <f>IF(Buildings!C1361="","N/A",Buildings!C1361)</f>
        <v>N/A</v>
      </c>
      <c r="D1360" s="32" t="str">
        <f>IF(Buildings!D1361="","N/A",Buildings!D1361)</f>
        <v>N/A</v>
      </c>
      <c r="E1360" s="32" t="str">
        <f>IF(Buildings!E1361="","N/A",Buildings!E1361)</f>
        <v>N/A</v>
      </c>
      <c r="F1360" s="32" t="str">
        <f>IF(Buildings!F1361="","N/A",Buildings!F1361)</f>
        <v>N/A</v>
      </c>
      <c r="G1360" s="32" t="str">
        <f>IF(Buildings!G1361="","N/A",Buildings!G1361)</f>
        <v>N/A</v>
      </c>
      <c r="H1360" s="32" t="str">
        <f t="shared" si="42"/>
        <v>N/A</v>
      </c>
      <c r="I1360" s="32" t="str">
        <f>IF(Buildings!H1361="","N/A",Buildings!H1361)</f>
        <v>N/A</v>
      </c>
      <c r="J1360" s="32" t="str">
        <f>IF(Buildings!I1361="","N/A",Buildings!I1361)</f>
        <v>N/A</v>
      </c>
      <c r="K1360" s="362" t="str">
        <f>IF(AND(Buildings!B1361="",Buildings!C1361&lt;&gt;""),0,IF(Buildings!B1361="","N/A",IF(ISNUMBER(Buildings!B1361),Buildings!B1361,0)))</f>
        <v>N/A</v>
      </c>
    </row>
    <row r="1361" spans="2:11">
      <c r="B1361" s="32" t="str">
        <f t="shared" si="43"/>
        <v>N/A</v>
      </c>
      <c r="C1361" s="32" t="str">
        <f>IF(Buildings!C1362="","N/A",Buildings!C1362)</f>
        <v>N/A</v>
      </c>
      <c r="D1361" s="32" t="str">
        <f>IF(Buildings!D1362="","N/A",Buildings!D1362)</f>
        <v>N/A</v>
      </c>
      <c r="E1361" s="32" t="str">
        <f>IF(Buildings!E1362="","N/A",Buildings!E1362)</f>
        <v>N/A</v>
      </c>
      <c r="F1361" s="32" t="str">
        <f>IF(Buildings!F1362="","N/A",Buildings!F1362)</f>
        <v>N/A</v>
      </c>
      <c r="G1361" s="32" t="str">
        <f>IF(Buildings!G1362="","N/A",Buildings!G1362)</f>
        <v>N/A</v>
      </c>
      <c r="H1361" s="32" t="str">
        <f t="shared" si="42"/>
        <v>N/A</v>
      </c>
      <c r="I1361" s="32" t="str">
        <f>IF(Buildings!H1362="","N/A",Buildings!H1362)</f>
        <v>N/A</v>
      </c>
      <c r="J1361" s="32" t="str">
        <f>IF(Buildings!I1362="","N/A",Buildings!I1362)</f>
        <v>N/A</v>
      </c>
      <c r="K1361" s="362" t="str">
        <f>IF(AND(Buildings!B1362="",Buildings!C1362&lt;&gt;""),0,IF(Buildings!B1362="","N/A",IF(ISNUMBER(Buildings!B1362),Buildings!B1362,0)))</f>
        <v>N/A</v>
      </c>
    </row>
    <row r="1362" spans="2:11">
      <c r="B1362" s="32" t="str">
        <f t="shared" si="43"/>
        <v>N/A</v>
      </c>
      <c r="C1362" s="32" t="str">
        <f>IF(Buildings!C1363="","N/A",Buildings!C1363)</f>
        <v>N/A</v>
      </c>
      <c r="D1362" s="32" t="str">
        <f>IF(Buildings!D1363="","N/A",Buildings!D1363)</f>
        <v>N/A</v>
      </c>
      <c r="E1362" s="32" t="str">
        <f>IF(Buildings!E1363="","N/A",Buildings!E1363)</f>
        <v>N/A</v>
      </c>
      <c r="F1362" s="32" t="str">
        <f>IF(Buildings!F1363="","N/A",Buildings!F1363)</f>
        <v>N/A</v>
      </c>
      <c r="G1362" s="32" t="str">
        <f>IF(Buildings!G1363="","N/A",Buildings!G1363)</f>
        <v>N/A</v>
      </c>
      <c r="H1362" s="32" t="str">
        <f t="shared" si="42"/>
        <v>N/A</v>
      </c>
      <c r="I1362" s="32" t="str">
        <f>IF(Buildings!H1363="","N/A",Buildings!H1363)</f>
        <v>N/A</v>
      </c>
      <c r="J1362" s="32" t="str">
        <f>IF(Buildings!I1363="","N/A",Buildings!I1363)</f>
        <v>N/A</v>
      </c>
      <c r="K1362" s="362" t="str">
        <f>IF(AND(Buildings!B1363="",Buildings!C1363&lt;&gt;""),0,IF(Buildings!B1363="","N/A",IF(ISNUMBER(Buildings!B1363),Buildings!B1363,0)))</f>
        <v>N/A</v>
      </c>
    </row>
    <row r="1363" spans="2:11">
      <c r="B1363" s="32" t="str">
        <f t="shared" si="43"/>
        <v>N/A</v>
      </c>
      <c r="C1363" s="32" t="str">
        <f>IF(Buildings!C1364="","N/A",Buildings!C1364)</f>
        <v>N/A</v>
      </c>
      <c r="D1363" s="32" t="str">
        <f>IF(Buildings!D1364="","N/A",Buildings!D1364)</f>
        <v>N/A</v>
      </c>
      <c r="E1363" s="32" t="str">
        <f>IF(Buildings!E1364="","N/A",Buildings!E1364)</f>
        <v>N/A</v>
      </c>
      <c r="F1363" s="32" t="str">
        <f>IF(Buildings!F1364="","N/A",Buildings!F1364)</f>
        <v>N/A</v>
      </c>
      <c r="G1363" s="32" t="str">
        <f>IF(Buildings!G1364="","N/A",Buildings!G1364)</f>
        <v>N/A</v>
      </c>
      <c r="H1363" s="32" t="str">
        <f t="shared" si="42"/>
        <v>N/A</v>
      </c>
      <c r="I1363" s="32" t="str">
        <f>IF(Buildings!H1364="","N/A",Buildings!H1364)</f>
        <v>N/A</v>
      </c>
      <c r="J1363" s="32" t="str">
        <f>IF(Buildings!I1364="","N/A",Buildings!I1364)</f>
        <v>N/A</v>
      </c>
      <c r="K1363" s="362" t="str">
        <f>IF(AND(Buildings!B1364="",Buildings!C1364&lt;&gt;""),0,IF(Buildings!B1364="","N/A",IF(ISNUMBER(Buildings!B1364),Buildings!B1364,0)))</f>
        <v>N/A</v>
      </c>
    </row>
    <row r="1364" spans="2:11">
      <c r="B1364" s="32" t="str">
        <f t="shared" si="43"/>
        <v>N/A</v>
      </c>
      <c r="C1364" s="32" t="str">
        <f>IF(Buildings!C1365="","N/A",Buildings!C1365)</f>
        <v>N/A</v>
      </c>
      <c r="D1364" s="32" t="str">
        <f>IF(Buildings!D1365="","N/A",Buildings!D1365)</f>
        <v>N/A</v>
      </c>
      <c r="E1364" s="32" t="str">
        <f>IF(Buildings!E1365="","N/A",Buildings!E1365)</f>
        <v>N/A</v>
      </c>
      <c r="F1364" s="32" t="str">
        <f>IF(Buildings!F1365="","N/A",Buildings!F1365)</f>
        <v>N/A</v>
      </c>
      <c r="G1364" s="32" t="str">
        <f>IF(Buildings!G1365="","N/A",Buildings!G1365)</f>
        <v>N/A</v>
      </c>
      <c r="H1364" s="32" t="str">
        <f t="shared" si="42"/>
        <v>N/A</v>
      </c>
      <c r="I1364" s="32" t="str">
        <f>IF(Buildings!H1365="","N/A",Buildings!H1365)</f>
        <v>N/A</v>
      </c>
      <c r="J1364" s="32" t="str">
        <f>IF(Buildings!I1365="","N/A",Buildings!I1365)</f>
        <v>N/A</v>
      </c>
      <c r="K1364" s="362" t="str">
        <f>IF(AND(Buildings!B1365="",Buildings!C1365&lt;&gt;""),0,IF(Buildings!B1365="","N/A",IF(ISNUMBER(Buildings!B1365),Buildings!B1365,0)))</f>
        <v>N/A</v>
      </c>
    </row>
    <row r="1365" spans="2:11">
      <c r="B1365" s="32" t="str">
        <f t="shared" si="43"/>
        <v>N/A</v>
      </c>
      <c r="C1365" s="32" t="str">
        <f>IF(Buildings!C1366="","N/A",Buildings!C1366)</f>
        <v>N/A</v>
      </c>
      <c r="D1365" s="32" t="str">
        <f>IF(Buildings!D1366="","N/A",Buildings!D1366)</f>
        <v>N/A</v>
      </c>
      <c r="E1365" s="32" t="str">
        <f>IF(Buildings!E1366="","N/A",Buildings!E1366)</f>
        <v>N/A</v>
      </c>
      <c r="F1365" s="32" t="str">
        <f>IF(Buildings!F1366="","N/A",Buildings!F1366)</f>
        <v>N/A</v>
      </c>
      <c r="G1365" s="32" t="str">
        <f>IF(Buildings!G1366="","N/A",Buildings!G1366)</f>
        <v>N/A</v>
      </c>
      <c r="H1365" s="32" t="str">
        <f t="shared" si="42"/>
        <v>N/A</v>
      </c>
      <c r="I1365" s="32" t="str">
        <f>IF(Buildings!H1366="","N/A",Buildings!H1366)</f>
        <v>N/A</v>
      </c>
      <c r="J1365" s="32" t="str">
        <f>IF(Buildings!I1366="","N/A",Buildings!I1366)</f>
        <v>N/A</v>
      </c>
      <c r="K1365" s="362" t="str">
        <f>IF(AND(Buildings!B1366="",Buildings!C1366&lt;&gt;""),0,IF(Buildings!B1366="","N/A",IF(ISNUMBER(Buildings!B1366),Buildings!B1366,0)))</f>
        <v>N/A</v>
      </c>
    </row>
    <row r="1366" spans="2:11">
      <c r="B1366" s="32" t="str">
        <f t="shared" si="43"/>
        <v>N/A</v>
      </c>
      <c r="C1366" s="32" t="str">
        <f>IF(Buildings!C1367="","N/A",Buildings!C1367)</f>
        <v>N/A</v>
      </c>
      <c r="D1366" s="32" t="str">
        <f>IF(Buildings!D1367="","N/A",Buildings!D1367)</f>
        <v>N/A</v>
      </c>
      <c r="E1366" s="32" t="str">
        <f>IF(Buildings!E1367="","N/A",Buildings!E1367)</f>
        <v>N/A</v>
      </c>
      <c r="F1366" s="32" t="str">
        <f>IF(Buildings!F1367="","N/A",Buildings!F1367)</f>
        <v>N/A</v>
      </c>
      <c r="G1366" s="32" t="str">
        <f>IF(Buildings!G1367="","N/A",Buildings!G1367)</f>
        <v>N/A</v>
      </c>
      <c r="H1366" s="32" t="str">
        <f t="shared" si="42"/>
        <v>N/A</v>
      </c>
      <c r="I1366" s="32" t="str">
        <f>IF(Buildings!H1367="","N/A",Buildings!H1367)</f>
        <v>N/A</v>
      </c>
      <c r="J1366" s="32" t="str">
        <f>IF(Buildings!I1367="","N/A",Buildings!I1367)</f>
        <v>N/A</v>
      </c>
      <c r="K1366" s="362" t="str">
        <f>IF(AND(Buildings!B1367="",Buildings!C1367&lt;&gt;""),0,IF(Buildings!B1367="","N/A",IF(ISNUMBER(Buildings!B1367),Buildings!B1367,0)))</f>
        <v>N/A</v>
      </c>
    </row>
    <row r="1367" spans="2:11">
      <c r="B1367" s="32" t="str">
        <f t="shared" si="43"/>
        <v>N/A</v>
      </c>
      <c r="C1367" s="32" t="str">
        <f>IF(Buildings!C1368="","N/A",Buildings!C1368)</f>
        <v>N/A</v>
      </c>
      <c r="D1367" s="32" t="str">
        <f>IF(Buildings!D1368="","N/A",Buildings!D1368)</f>
        <v>N/A</v>
      </c>
      <c r="E1367" s="32" t="str">
        <f>IF(Buildings!E1368="","N/A",Buildings!E1368)</f>
        <v>N/A</v>
      </c>
      <c r="F1367" s="32" t="str">
        <f>IF(Buildings!F1368="","N/A",Buildings!F1368)</f>
        <v>N/A</v>
      </c>
      <c r="G1367" s="32" t="str">
        <f>IF(Buildings!G1368="","N/A",Buildings!G1368)</f>
        <v>N/A</v>
      </c>
      <c r="H1367" s="32" t="str">
        <f t="shared" si="42"/>
        <v>N/A</v>
      </c>
      <c r="I1367" s="32" t="str">
        <f>IF(Buildings!H1368="","N/A",Buildings!H1368)</f>
        <v>N/A</v>
      </c>
      <c r="J1367" s="32" t="str">
        <f>IF(Buildings!I1368="","N/A",Buildings!I1368)</f>
        <v>N/A</v>
      </c>
      <c r="K1367" s="362" t="str">
        <f>IF(AND(Buildings!B1368="",Buildings!C1368&lt;&gt;""),0,IF(Buildings!B1368="","N/A",IF(ISNUMBER(Buildings!B1368),Buildings!B1368,0)))</f>
        <v>N/A</v>
      </c>
    </row>
    <row r="1368" spans="2:11">
      <c r="B1368" s="32" t="str">
        <f t="shared" si="43"/>
        <v>N/A</v>
      </c>
      <c r="C1368" s="32" t="str">
        <f>IF(Buildings!C1369="","N/A",Buildings!C1369)</f>
        <v>N/A</v>
      </c>
      <c r="D1368" s="32" t="str">
        <f>IF(Buildings!D1369="","N/A",Buildings!D1369)</f>
        <v>N/A</v>
      </c>
      <c r="E1368" s="32" t="str">
        <f>IF(Buildings!E1369="","N/A",Buildings!E1369)</f>
        <v>N/A</v>
      </c>
      <c r="F1368" s="32" t="str">
        <f>IF(Buildings!F1369="","N/A",Buildings!F1369)</f>
        <v>N/A</v>
      </c>
      <c r="G1368" s="32" t="str">
        <f>IF(Buildings!G1369="","N/A",Buildings!G1369)</f>
        <v>N/A</v>
      </c>
      <c r="H1368" s="32" t="str">
        <f t="shared" si="42"/>
        <v>N/A</v>
      </c>
      <c r="I1368" s="32" t="str">
        <f>IF(Buildings!H1369="","N/A",Buildings!H1369)</f>
        <v>N/A</v>
      </c>
      <c r="J1368" s="32" t="str">
        <f>IF(Buildings!I1369="","N/A",Buildings!I1369)</f>
        <v>N/A</v>
      </c>
      <c r="K1368" s="362" t="str">
        <f>IF(AND(Buildings!B1369="",Buildings!C1369&lt;&gt;""),0,IF(Buildings!B1369="","N/A",IF(ISNUMBER(Buildings!B1369),Buildings!B1369,0)))</f>
        <v>N/A</v>
      </c>
    </row>
    <row r="1369" spans="2:11">
      <c r="B1369" s="32" t="str">
        <f t="shared" si="43"/>
        <v>N/A</v>
      </c>
      <c r="C1369" s="32" t="str">
        <f>IF(Buildings!C1370="","N/A",Buildings!C1370)</f>
        <v>N/A</v>
      </c>
      <c r="D1369" s="32" t="str">
        <f>IF(Buildings!D1370="","N/A",Buildings!D1370)</f>
        <v>N/A</v>
      </c>
      <c r="E1369" s="32" t="str">
        <f>IF(Buildings!E1370="","N/A",Buildings!E1370)</f>
        <v>N/A</v>
      </c>
      <c r="F1369" s="32" t="str">
        <f>IF(Buildings!F1370="","N/A",Buildings!F1370)</f>
        <v>N/A</v>
      </c>
      <c r="G1369" s="32" t="str">
        <f>IF(Buildings!G1370="","N/A",Buildings!G1370)</f>
        <v>N/A</v>
      </c>
      <c r="H1369" s="32" t="str">
        <f t="shared" si="42"/>
        <v>N/A</v>
      </c>
      <c r="I1369" s="32" t="str">
        <f>IF(Buildings!H1370="","N/A",Buildings!H1370)</f>
        <v>N/A</v>
      </c>
      <c r="J1369" s="32" t="str">
        <f>IF(Buildings!I1370="","N/A",Buildings!I1370)</f>
        <v>N/A</v>
      </c>
      <c r="K1369" s="362" t="str">
        <f>IF(AND(Buildings!B1370="",Buildings!C1370&lt;&gt;""),0,IF(Buildings!B1370="","N/A",IF(ISNUMBER(Buildings!B1370),Buildings!B1370,0)))</f>
        <v>N/A</v>
      </c>
    </row>
    <row r="1370" spans="2:11">
      <c r="B1370" s="32" t="str">
        <f t="shared" si="43"/>
        <v>N/A</v>
      </c>
      <c r="C1370" s="32" t="str">
        <f>IF(Buildings!C1371="","N/A",Buildings!C1371)</f>
        <v>N/A</v>
      </c>
      <c r="D1370" s="32" t="str">
        <f>IF(Buildings!D1371="","N/A",Buildings!D1371)</f>
        <v>N/A</v>
      </c>
      <c r="E1370" s="32" t="str">
        <f>IF(Buildings!E1371="","N/A",Buildings!E1371)</f>
        <v>N/A</v>
      </c>
      <c r="F1370" s="32" t="str">
        <f>IF(Buildings!F1371="","N/A",Buildings!F1371)</f>
        <v>N/A</v>
      </c>
      <c r="G1370" s="32" t="str">
        <f>IF(Buildings!G1371="","N/A",Buildings!G1371)</f>
        <v>N/A</v>
      </c>
      <c r="H1370" s="32" t="str">
        <f t="shared" si="42"/>
        <v>N/A</v>
      </c>
      <c r="I1370" s="32" t="str">
        <f>IF(Buildings!H1371="","N/A",Buildings!H1371)</f>
        <v>N/A</v>
      </c>
      <c r="J1370" s="32" t="str">
        <f>IF(Buildings!I1371="","N/A",Buildings!I1371)</f>
        <v>N/A</v>
      </c>
      <c r="K1370" s="362" t="str">
        <f>IF(AND(Buildings!B1371="",Buildings!C1371&lt;&gt;""),0,IF(Buildings!B1371="","N/A",IF(ISNUMBER(Buildings!B1371),Buildings!B1371,0)))</f>
        <v>N/A</v>
      </c>
    </row>
    <row r="1371" spans="2:11">
      <c r="B1371" s="32" t="str">
        <f t="shared" si="43"/>
        <v>N/A</v>
      </c>
      <c r="C1371" s="32" t="str">
        <f>IF(Buildings!C1372="","N/A",Buildings!C1372)</f>
        <v>N/A</v>
      </c>
      <c r="D1371" s="32" t="str">
        <f>IF(Buildings!D1372="","N/A",Buildings!D1372)</f>
        <v>N/A</v>
      </c>
      <c r="E1371" s="32" t="str">
        <f>IF(Buildings!E1372="","N/A",Buildings!E1372)</f>
        <v>N/A</v>
      </c>
      <c r="F1371" s="32" t="str">
        <f>IF(Buildings!F1372="","N/A",Buildings!F1372)</f>
        <v>N/A</v>
      </c>
      <c r="G1371" s="32" t="str">
        <f>IF(Buildings!G1372="","N/A",Buildings!G1372)</f>
        <v>N/A</v>
      </c>
      <c r="H1371" s="32" t="str">
        <f t="shared" si="42"/>
        <v>N/A</v>
      </c>
      <c r="I1371" s="32" t="str">
        <f>IF(Buildings!H1372="","N/A",Buildings!H1372)</f>
        <v>N/A</v>
      </c>
      <c r="J1371" s="32" t="str">
        <f>IF(Buildings!I1372="","N/A",Buildings!I1372)</f>
        <v>N/A</v>
      </c>
      <c r="K1371" s="362" t="str">
        <f>IF(AND(Buildings!B1372="",Buildings!C1372&lt;&gt;""),0,IF(Buildings!B1372="","N/A",IF(ISNUMBER(Buildings!B1372),Buildings!B1372,0)))</f>
        <v>N/A</v>
      </c>
    </row>
    <row r="1372" spans="2:11">
      <c r="B1372" s="32" t="str">
        <f t="shared" si="43"/>
        <v>N/A</v>
      </c>
      <c r="C1372" s="32" t="str">
        <f>IF(Buildings!C1373="","N/A",Buildings!C1373)</f>
        <v>N/A</v>
      </c>
      <c r="D1372" s="32" t="str">
        <f>IF(Buildings!D1373="","N/A",Buildings!D1373)</f>
        <v>N/A</v>
      </c>
      <c r="E1372" s="32" t="str">
        <f>IF(Buildings!E1373="","N/A",Buildings!E1373)</f>
        <v>N/A</v>
      </c>
      <c r="F1372" s="32" t="str">
        <f>IF(Buildings!F1373="","N/A",Buildings!F1373)</f>
        <v>N/A</v>
      </c>
      <c r="G1372" s="32" t="str">
        <f>IF(Buildings!G1373="","N/A",Buildings!G1373)</f>
        <v>N/A</v>
      </c>
      <c r="H1372" s="32" t="str">
        <f t="shared" si="42"/>
        <v>N/A</v>
      </c>
      <c r="I1372" s="32" t="str">
        <f>IF(Buildings!H1373="","N/A",Buildings!H1373)</f>
        <v>N/A</v>
      </c>
      <c r="J1372" s="32" t="str">
        <f>IF(Buildings!I1373="","N/A",Buildings!I1373)</f>
        <v>N/A</v>
      </c>
      <c r="K1372" s="362" t="str">
        <f>IF(AND(Buildings!B1373="",Buildings!C1373&lt;&gt;""),0,IF(Buildings!B1373="","N/A",IF(ISNUMBER(Buildings!B1373),Buildings!B1373,0)))</f>
        <v>N/A</v>
      </c>
    </row>
    <row r="1373" spans="2:11">
      <c r="B1373" s="32" t="str">
        <f t="shared" si="43"/>
        <v>N/A</v>
      </c>
      <c r="C1373" s="32" t="str">
        <f>IF(Buildings!C1374="","N/A",Buildings!C1374)</f>
        <v>N/A</v>
      </c>
      <c r="D1373" s="32" t="str">
        <f>IF(Buildings!D1374="","N/A",Buildings!D1374)</f>
        <v>N/A</v>
      </c>
      <c r="E1373" s="32" t="str">
        <f>IF(Buildings!E1374="","N/A",Buildings!E1374)</f>
        <v>N/A</v>
      </c>
      <c r="F1373" s="32" t="str">
        <f>IF(Buildings!F1374="","N/A",Buildings!F1374)</f>
        <v>N/A</v>
      </c>
      <c r="G1373" s="32" t="str">
        <f>IF(Buildings!G1374="","N/A",Buildings!G1374)</f>
        <v>N/A</v>
      </c>
      <c r="H1373" s="32" t="str">
        <f t="shared" si="42"/>
        <v>N/A</v>
      </c>
      <c r="I1373" s="32" t="str">
        <f>IF(Buildings!H1374="","N/A",Buildings!H1374)</f>
        <v>N/A</v>
      </c>
      <c r="J1373" s="32" t="str">
        <f>IF(Buildings!I1374="","N/A",Buildings!I1374)</f>
        <v>N/A</v>
      </c>
      <c r="K1373" s="362" t="str">
        <f>IF(AND(Buildings!B1374="",Buildings!C1374&lt;&gt;""),0,IF(Buildings!B1374="","N/A",IF(ISNUMBER(Buildings!B1374),Buildings!B1374,0)))</f>
        <v>N/A</v>
      </c>
    </row>
    <row r="1374" spans="2:11">
      <c r="B1374" s="32" t="str">
        <f t="shared" si="43"/>
        <v>N/A</v>
      </c>
      <c r="C1374" s="32" t="str">
        <f>IF(Buildings!C1375="","N/A",Buildings!C1375)</f>
        <v>N/A</v>
      </c>
      <c r="D1374" s="32" t="str">
        <f>IF(Buildings!D1375="","N/A",Buildings!D1375)</f>
        <v>N/A</v>
      </c>
      <c r="E1374" s="32" t="str">
        <f>IF(Buildings!E1375="","N/A",Buildings!E1375)</f>
        <v>N/A</v>
      </c>
      <c r="F1374" s="32" t="str">
        <f>IF(Buildings!F1375="","N/A",Buildings!F1375)</f>
        <v>N/A</v>
      </c>
      <c r="G1374" s="32" t="str">
        <f>IF(Buildings!G1375="","N/A",Buildings!G1375)</f>
        <v>N/A</v>
      </c>
      <c r="H1374" s="32" t="str">
        <f t="shared" si="42"/>
        <v>N/A</v>
      </c>
      <c r="I1374" s="32" t="str">
        <f>IF(Buildings!H1375="","N/A",Buildings!H1375)</f>
        <v>N/A</v>
      </c>
      <c r="J1374" s="32" t="str">
        <f>IF(Buildings!I1375="","N/A",Buildings!I1375)</f>
        <v>N/A</v>
      </c>
      <c r="K1374" s="362" t="str">
        <f>IF(AND(Buildings!B1375="",Buildings!C1375&lt;&gt;""),0,IF(Buildings!B1375="","N/A",IF(ISNUMBER(Buildings!B1375),Buildings!B1375,0)))</f>
        <v>N/A</v>
      </c>
    </row>
    <row r="1375" spans="2:11">
      <c r="B1375" s="32" t="str">
        <f t="shared" si="43"/>
        <v>N/A</v>
      </c>
      <c r="C1375" s="32" t="str">
        <f>IF(Buildings!C1376="","N/A",Buildings!C1376)</f>
        <v>N/A</v>
      </c>
      <c r="D1375" s="32" t="str">
        <f>IF(Buildings!D1376="","N/A",Buildings!D1376)</f>
        <v>N/A</v>
      </c>
      <c r="E1375" s="32" t="str">
        <f>IF(Buildings!E1376="","N/A",Buildings!E1376)</f>
        <v>N/A</v>
      </c>
      <c r="F1375" s="32" t="str">
        <f>IF(Buildings!F1376="","N/A",Buildings!F1376)</f>
        <v>N/A</v>
      </c>
      <c r="G1375" s="32" t="str">
        <f>IF(Buildings!G1376="","N/A",Buildings!G1376)</f>
        <v>N/A</v>
      </c>
      <c r="H1375" s="32" t="str">
        <f t="shared" si="42"/>
        <v>N/A</v>
      </c>
      <c r="I1375" s="32" t="str">
        <f>IF(Buildings!H1376="","N/A",Buildings!H1376)</f>
        <v>N/A</v>
      </c>
      <c r="J1375" s="32" t="str">
        <f>IF(Buildings!I1376="","N/A",Buildings!I1376)</f>
        <v>N/A</v>
      </c>
      <c r="K1375" s="362" t="str">
        <f>IF(AND(Buildings!B1376="",Buildings!C1376&lt;&gt;""),0,IF(Buildings!B1376="","N/A",IF(ISNUMBER(Buildings!B1376),Buildings!B1376,0)))</f>
        <v>N/A</v>
      </c>
    </row>
    <row r="1376" spans="2:11">
      <c r="B1376" s="32" t="str">
        <f t="shared" si="43"/>
        <v>N/A</v>
      </c>
      <c r="C1376" s="32" t="str">
        <f>IF(Buildings!C1377="","N/A",Buildings!C1377)</f>
        <v>N/A</v>
      </c>
      <c r="D1376" s="32" t="str">
        <f>IF(Buildings!D1377="","N/A",Buildings!D1377)</f>
        <v>N/A</v>
      </c>
      <c r="E1376" s="32" t="str">
        <f>IF(Buildings!E1377="","N/A",Buildings!E1377)</f>
        <v>N/A</v>
      </c>
      <c r="F1376" s="32" t="str">
        <f>IF(Buildings!F1377="","N/A",Buildings!F1377)</f>
        <v>N/A</v>
      </c>
      <c r="G1376" s="32" t="str">
        <f>IF(Buildings!G1377="","N/A",Buildings!G1377)</f>
        <v>N/A</v>
      </c>
      <c r="H1376" s="32" t="str">
        <f t="shared" si="42"/>
        <v>N/A</v>
      </c>
      <c r="I1376" s="32" t="str">
        <f>IF(Buildings!H1377="","N/A",Buildings!H1377)</f>
        <v>N/A</v>
      </c>
      <c r="J1376" s="32" t="str">
        <f>IF(Buildings!I1377="","N/A",Buildings!I1377)</f>
        <v>N/A</v>
      </c>
      <c r="K1376" s="362" t="str">
        <f>IF(AND(Buildings!B1377="",Buildings!C1377&lt;&gt;""),0,IF(Buildings!B1377="","N/A",IF(ISNUMBER(Buildings!B1377),Buildings!B1377,0)))</f>
        <v>N/A</v>
      </c>
    </row>
    <row r="1377" spans="2:11">
      <c r="B1377" s="32" t="str">
        <f t="shared" si="43"/>
        <v>N/A</v>
      </c>
      <c r="C1377" s="32" t="str">
        <f>IF(Buildings!C1378="","N/A",Buildings!C1378)</f>
        <v>N/A</v>
      </c>
      <c r="D1377" s="32" t="str">
        <f>IF(Buildings!D1378="","N/A",Buildings!D1378)</f>
        <v>N/A</v>
      </c>
      <c r="E1377" s="32" t="str">
        <f>IF(Buildings!E1378="","N/A",Buildings!E1378)</f>
        <v>N/A</v>
      </c>
      <c r="F1377" s="32" t="str">
        <f>IF(Buildings!F1378="","N/A",Buildings!F1378)</f>
        <v>N/A</v>
      </c>
      <c r="G1377" s="32" t="str">
        <f>IF(Buildings!G1378="","N/A",Buildings!G1378)</f>
        <v>N/A</v>
      </c>
      <c r="H1377" s="32" t="str">
        <f t="shared" si="42"/>
        <v>N/A</v>
      </c>
      <c r="I1377" s="32" t="str">
        <f>IF(Buildings!H1378="","N/A",Buildings!H1378)</f>
        <v>N/A</v>
      </c>
      <c r="J1377" s="32" t="str">
        <f>IF(Buildings!I1378="","N/A",Buildings!I1378)</f>
        <v>N/A</v>
      </c>
      <c r="K1377" s="362" t="str">
        <f>IF(AND(Buildings!B1378="",Buildings!C1378&lt;&gt;""),0,IF(Buildings!B1378="","N/A",IF(ISNUMBER(Buildings!B1378),Buildings!B1378,0)))</f>
        <v>N/A</v>
      </c>
    </row>
    <row r="1378" spans="2:11">
      <c r="B1378" s="32" t="str">
        <f t="shared" si="43"/>
        <v>N/A</v>
      </c>
      <c r="C1378" s="32" t="str">
        <f>IF(Buildings!C1379="","N/A",Buildings!C1379)</f>
        <v>N/A</v>
      </c>
      <c r="D1378" s="32" t="str">
        <f>IF(Buildings!D1379="","N/A",Buildings!D1379)</f>
        <v>N/A</v>
      </c>
      <c r="E1378" s="32" t="str">
        <f>IF(Buildings!E1379="","N/A",Buildings!E1379)</f>
        <v>N/A</v>
      </c>
      <c r="F1378" s="32" t="str">
        <f>IF(Buildings!F1379="","N/A",Buildings!F1379)</f>
        <v>N/A</v>
      </c>
      <c r="G1378" s="32" t="str">
        <f>IF(Buildings!G1379="","N/A",Buildings!G1379)</f>
        <v>N/A</v>
      </c>
      <c r="H1378" s="32" t="str">
        <f t="shared" si="42"/>
        <v>N/A</v>
      </c>
      <c r="I1378" s="32" t="str">
        <f>IF(Buildings!H1379="","N/A",Buildings!H1379)</f>
        <v>N/A</v>
      </c>
      <c r="J1378" s="32" t="str">
        <f>IF(Buildings!I1379="","N/A",Buildings!I1379)</f>
        <v>N/A</v>
      </c>
      <c r="K1378" s="362" t="str">
        <f>IF(AND(Buildings!B1379="",Buildings!C1379&lt;&gt;""),0,IF(Buildings!B1379="","N/A",IF(ISNUMBER(Buildings!B1379),Buildings!B1379,0)))</f>
        <v>N/A</v>
      </c>
    </row>
    <row r="1379" spans="2:11">
      <c r="B1379" s="32" t="str">
        <f t="shared" si="43"/>
        <v>N/A</v>
      </c>
      <c r="C1379" s="32" t="str">
        <f>IF(Buildings!C1380="","N/A",Buildings!C1380)</f>
        <v>N/A</v>
      </c>
      <c r="D1379" s="32" t="str">
        <f>IF(Buildings!D1380="","N/A",Buildings!D1380)</f>
        <v>N/A</v>
      </c>
      <c r="E1379" s="32" t="str">
        <f>IF(Buildings!E1380="","N/A",Buildings!E1380)</f>
        <v>N/A</v>
      </c>
      <c r="F1379" s="32" t="str">
        <f>IF(Buildings!F1380="","N/A",Buildings!F1380)</f>
        <v>N/A</v>
      </c>
      <c r="G1379" s="32" t="str">
        <f>IF(Buildings!G1380="","N/A",Buildings!G1380)</f>
        <v>N/A</v>
      </c>
      <c r="H1379" s="32" t="str">
        <f t="shared" si="42"/>
        <v>N/A</v>
      </c>
      <c r="I1379" s="32" t="str">
        <f>IF(Buildings!H1380="","N/A",Buildings!H1380)</f>
        <v>N/A</v>
      </c>
      <c r="J1379" s="32" t="str">
        <f>IF(Buildings!I1380="","N/A",Buildings!I1380)</f>
        <v>N/A</v>
      </c>
      <c r="K1379" s="362" t="str">
        <f>IF(AND(Buildings!B1380="",Buildings!C1380&lt;&gt;""),0,IF(Buildings!B1380="","N/A",IF(ISNUMBER(Buildings!B1380),Buildings!B1380,0)))</f>
        <v>N/A</v>
      </c>
    </row>
    <row r="1380" spans="2:11">
      <c r="B1380" s="32" t="str">
        <f t="shared" si="43"/>
        <v>N/A</v>
      </c>
      <c r="C1380" s="32" t="str">
        <f>IF(Buildings!C1381="","N/A",Buildings!C1381)</f>
        <v>N/A</v>
      </c>
      <c r="D1380" s="32" t="str">
        <f>IF(Buildings!D1381="","N/A",Buildings!D1381)</f>
        <v>N/A</v>
      </c>
      <c r="E1380" s="32" t="str">
        <f>IF(Buildings!E1381="","N/A",Buildings!E1381)</f>
        <v>N/A</v>
      </c>
      <c r="F1380" s="32" t="str">
        <f>IF(Buildings!F1381="","N/A",Buildings!F1381)</f>
        <v>N/A</v>
      </c>
      <c r="G1380" s="32" t="str">
        <f>IF(Buildings!G1381="","N/A",Buildings!G1381)</f>
        <v>N/A</v>
      </c>
      <c r="H1380" s="32" t="str">
        <f t="shared" si="42"/>
        <v>N/A</v>
      </c>
      <c r="I1380" s="32" t="str">
        <f>IF(Buildings!H1381="","N/A",Buildings!H1381)</f>
        <v>N/A</v>
      </c>
      <c r="J1380" s="32" t="str">
        <f>IF(Buildings!I1381="","N/A",Buildings!I1381)</f>
        <v>N/A</v>
      </c>
      <c r="K1380" s="362" t="str">
        <f>IF(AND(Buildings!B1381="",Buildings!C1381&lt;&gt;""),0,IF(Buildings!B1381="","N/A",IF(ISNUMBER(Buildings!B1381),Buildings!B1381,0)))</f>
        <v>N/A</v>
      </c>
    </row>
    <row r="1381" spans="2:11">
      <c r="B1381" s="32" t="str">
        <f t="shared" si="43"/>
        <v>N/A</v>
      </c>
      <c r="C1381" s="32" t="str">
        <f>IF(Buildings!C1382="","N/A",Buildings!C1382)</f>
        <v>N/A</v>
      </c>
      <c r="D1381" s="32" t="str">
        <f>IF(Buildings!D1382="","N/A",Buildings!D1382)</f>
        <v>N/A</v>
      </c>
      <c r="E1381" s="32" t="str">
        <f>IF(Buildings!E1382="","N/A",Buildings!E1382)</f>
        <v>N/A</v>
      </c>
      <c r="F1381" s="32" t="str">
        <f>IF(Buildings!F1382="","N/A",Buildings!F1382)</f>
        <v>N/A</v>
      </c>
      <c r="G1381" s="32" t="str">
        <f>IF(Buildings!G1382="","N/A",Buildings!G1382)</f>
        <v>N/A</v>
      </c>
      <c r="H1381" s="32" t="str">
        <f t="shared" si="42"/>
        <v>N/A</v>
      </c>
      <c r="I1381" s="32" t="str">
        <f>IF(Buildings!H1382="","N/A",Buildings!H1382)</f>
        <v>N/A</v>
      </c>
      <c r="J1381" s="32" t="str">
        <f>IF(Buildings!I1382="","N/A",Buildings!I1382)</f>
        <v>N/A</v>
      </c>
      <c r="K1381" s="362" t="str">
        <f>IF(AND(Buildings!B1382="",Buildings!C1382&lt;&gt;""),0,IF(Buildings!B1382="","N/A",IF(ISNUMBER(Buildings!B1382),Buildings!B1382,0)))</f>
        <v>N/A</v>
      </c>
    </row>
    <row r="1382" spans="2:11">
      <c r="B1382" s="32" t="str">
        <f t="shared" si="43"/>
        <v>N/A</v>
      </c>
      <c r="C1382" s="32" t="str">
        <f>IF(Buildings!C1383="","N/A",Buildings!C1383)</f>
        <v>N/A</v>
      </c>
      <c r="D1382" s="32" t="str">
        <f>IF(Buildings!D1383="","N/A",Buildings!D1383)</f>
        <v>N/A</v>
      </c>
      <c r="E1382" s="32" t="str">
        <f>IF(Buildings!E1383="","N/A",Buildings!E1383)</f>
        <v>N/A</v>
      </c>
      <c r="F1382" s="32" t="str">
        <f>IF(Buildings!F1383="","N/A",Buildings!F1383)</f>
        <v>N/A</v>
      </c>
      <c r="G1382" s="32" t="str">
        <f>IF(Buildings!G1383="","N/A",Buildings!G1383)</f>
        <v>N/A</v>
      </c>
      <c r="H1382" s="32" t="str">
        <f t="shared" si="42"/>
        <v>N/A</v>
      </c>
      <c r="I1382" s="32" t="str">
        <f>IF(Buildings!H1383="","N/A",Buildings!H1383)</f>
        <v>N/A</v>
      </c>
      <c r="J1382" s="32" t="str">
        <f>IF(Buildings!I1383="","N/A",Buildings!I1383)</f>
        <v>N/A</v>
      </c>
      <c r="K1382" s="362" t="str">
        <f>IF(AND(Buildings!B1383="",Buildings!C1383&lt;&gt;""),0,IF(Buildings!B1383="","N/A",IF(ISNUMBER(Buildings!B1383),Buildings!B1383,0)))</f>
        <v>N/A</v>
      </c>
    </row>
    <row r="1383" spans="2:11">
      <c r="B1383" s="32" t="str">
        <f t="shared" si="43"/>
        <v>N/A</v>
      </c>
      <c r="C1383" s="32" t="str">
        <f>IF(Buildings!C1384="","N/A",Buildings!C1384)</f>
        <v>N/A</v>
      </c>
      <c r="D1383" s="32" t="str">
        <f>IF(Buildings!D1384="","N/A",Buildings!D1384)</f>
        <v>N/A</v>
      </c>
      <c r="E1383" s="32" t="str">
        <f>IF(Buildings!E1384="","N/A",Buildings!E1384)</f>
        <v>N/A</v>
      </c>
      <c r="F1383" s="32" t="str">
        <f>IF(Buildings!F1384="","N/A",Buildings!F1384)</f>
        <v>N/A</v>
      </c>
      <c r="G1383" s="32" t="str">
        <f>IF(Buildings!G1384="","N/A",Buildings!G1384)</f>
        <v>N/A</v>
      </c>
      <c r="H1383" s="32" t="str">
        <f t="shared" si="42"/>
        <v>N/A</v>
      </c>
      <c r="I1383" s="32" t="str">
        <f>IF(Buildings!H1384="","N/A",Buildings!H1384)</f>
        <v>N/A</v>
      </c>
      <c r="J1383" s="32" t="str">
        <f>IF(Buildings!I1384="","N/A",Buildings!I1384)</f>
        <v>N/A</v>
      </c>
      <c r="K1383" s="362" t="str">
        <f>IF(AND(Buildings!B1384="",Buildings!C1384&lt;&gt;""),0,IF(Buildings!B1384="","N/A",IF(ISNUMBER(Buildings!B1384),Buildings!B1384,0)))</f>
        <v>N/A</v>
      </c>
    </row>
    <row r="1384" spans="2:11">
      <c r="B1384" s="32" t="str">
        <f t="shared" si="43"/>
        <v>N/A</v>
      </c>
      <c r="C1384" s="32" t="str">
        <f>IF(Buildings!C1385="","N/A",Buildings!C1385)</f>
        <v>N/A</v>
      </c>
      <c r="D1384" s="32" t="str">
        <f>IF(Buildings!D1385="","N/A",Buildings!D1385)</f>
        <v>N/A</v>
      </c>
      <c r="E1384" s="32" t="str">
        <f>IF(Buildings!E1385="","N/A",Buildings!E1385)</f>
        <v>N/A</v>
      </c>
      <c r="F1384" s="32" t="str">
        <f>IF(Buildings!F1385="","N/A",Buildings!F1385)</f>
        <v>N/A</v>
      </c>
      <c r="G1384" s="32" t="str">
        <f>IF(Buildings!G1385="","N/A",Buildings!G1385)</f>
        <v>N/A</v>
      </c>
      <c r="H1384" s="32" t="str">
        <f t="shared" si="42"/>
        <v>N/A</v>
      </c>
      <c r="I1384" s="32" t="str">
        <f>IF(Buildings!H1385="","N/A",Buildings!H1385)</f>
        <v>N/A</v>
      </c>
      <c r="J1384" s="32" t="str">
        <f>IF(Buildings!I1385="","N/A",Buildings!I1385)</f>
        <v>N/A</v>
      </c>
      <c r="K1384" s="362" t="str">
        <f>IF(AND(Buildings!B1385="",Buildings!C1385&lt;&gt;""),0,IF(Buildings!B1385="","N/A",IF(ISNUMBER(Buildings!B1385),Buildings!B1385,0)))</f>
        <v>N/A</v>
      </c>
    </row>
    <row r="1385" spans="2:11">
      <c r="B1385" s="32" t="str">
        <f t="shared" si="43"/>
        <v>N/A</v>
      </c>
      <c r="C1385" s="32" t="str">
        <f>IF(Buildings!C1386="","N/A",Buildings!C1386)</f>
        <v>N/A</v>
      </c>
      <c r="D1385" s="32" t="str">
        <f>IF(Buildings!D1386="","N/A",Buildings!D1386)</f>
        <v>N/A</v>
      </c>
      <c r="E1385" s="32" t="str">
        <f>IF(Buildings!E1386="","N/A",Buildings!E1386)</f>
        <v>N/A</v>
      </c>
      <c r="F1385" s="32" t="str">
        <f>IF(Buildings!F1386="","N/A",Buildings!F1386)</f>
        <v>N/A</v>
      </c>
      <c r="G1385" s="32" t="str">
        <f>IF(Buildings!G1386="","N/A",Buildings!G1386)</f>
        <v>N/A</v>
      </c>
      <c r="H1385" s="32" t="str">
        <f t="shared" si="42"/>
        <v>N/A</v>
      </c>
      <c r="I1385" s="32" t="str">
        <f>IF(Buildings!H1386="","N/A",Buildings!H1386)</f>
        <v>N/A</v>
      </c>
      <c r="J1385" s="32" t="str">
        <f>IF(Buildings!I1386="","N/A",Buildings!I1386)</f>
        <v>N/A</v>
      </c>
      <c r="K1385" s="362" t="str">
        <f>IF(AND(Buildings!B1386="",Buildings!C1386&lt;&gt;""),0,IF(Buildings!B1386="","N/A",IF(ISNUMBER(Buildings!B1386),Buildings!B1386,0)))</f>
        <v>N/A</v>
      </c>
    </row>
    <row r="1386" spans="2:11">
      <c r="B1386" s="32" t="str">
        <f t="shared" si="43"/>
        <v>N/A</v>
      </c>
      <c r="C1386" s="32" t="str">
        <f>IF(Buildings!C1387="","N/A",Buildings!C1387)</f>
        <v>N/A</v>
      </c>
      <c r="D1386" s="32" t="str">
        <f>IF(Buildings!D1387="","N/A",Buildings!D1387)</f>
        <v>N/A</v>
      </c>
      <c r="E1386" s="32" t="str">
        <f>IF(Buildings!E1387="","N/A",Buildings!E1387)</f>
        <v>N/A</v>
      </c>
      <c r="F1386" s="32" t="str">
        <f>IF(Buildings!F1387="","N/A",Buildings!F1387)</f>
        <v>N/A</v>
      </c>
      <c r="G1386" s="32" t="str">
        <f>IF(Buildings!G1387="","N/A",Buildings!G1387)</f>
        <v>N/A</v>
      </c>
      <c r="H1386" s="32" t="str">
        <f t="shared" si="42"/>
        <v>N/A</v>
      </c>
      <c r="I1386" s="32" t="str">
        <f>IF(Buildings!H1387="","N/A",Buildings!H1387)</f>
        <v>N/A</v>
      </c>
      <c r="J1386" s="32" t="str">
        <f>IF(Buildings!I1387="","N/A",Buildings!I1387)</f>
        <v>N/A</v>
      </c>
      <c r="K1386" s="362" t="str">
        <f>IF(AND(Buildings!B1387="",Buildings!C1387&lt;&gt;""),0,IF(Buildings!B1387="","N/A",IF(ISNUMBER(Buildings!B1387),Buildings!B1387,0)))</f>
        <v>N/A</v>
      </c>
    </row>
    <row r="1387" spans="2:11">
      <c r="B1387" s="32" t="str">
        <f t="shared" si="43"/>
        <v>N/A</v>
      </c>
      <c r="C1387" s="32" t="str">
        <f>IF(Buildings!C1388="","N/A",Buildings!C1388)</f>
        <v>N/A</v>
      </c>
      <c r="D1387" s="32" t="str">
        <f>IF(Buildings!D1388="","N/A",Buildings!D1388)</f>
        <v>N/A</v>
      </c>
      <c r="E1387" s="32" t="str">
        <f>IF(Buildings!E1388="","N/A",Buildings!E1388)</f>
        <v>N/A</v>
      </c>
      <c r="F1387" s="32" t="str">
        <f>IF(Buildings!F1388="","N/A",Buildings!F1388)</f>
        <v>N/A</v>
      </c>
      <c r="G1387" s="32" t="str">
        <f>IF(Buildings!G1388="","N/A",Buildings!G1388)</f>
        <v>N/A</v>
      </c>
      <c r="H1387" s="32" t="str">
        <f t="shared" si="42"/>
        <v>N/A</v>
      </c>
      <c r="I1387" s="32" t="str">
        <f>IF(Buildings!H1388="","N/A",Buildings!H1388)</f>
        <v>N/A</v>
      </c>
      <c r="J1387" s="32" t="str">
        <f>IF(Buildings!I1388="","N/A",Buildings!I1388)</f>
        <v>N/A</v>
      </c>
      <c r="K1387" s="362" t="str">
        <f>IF(AND(Buildings!B1388="",Buildings!C1388&lt;&gt;""),0,IF(Buildings!B1388="","N/A",IF(ISNUMBER(Buildings!B1388),Buildings!B1388,0)))</f>
        <v>N/A</v>
      </c>
    </row>
    <row r="1388" spans="2:11">
      <c r="B1388" s="32" t="str">
        <f t="shared" si="43"/>
        <v>N/A</v>
      </c>
      <c r="C1388" s="32" t="str">
        <f>IF(Buildings!C1389="","N/A",Buildings!C1389)</f>
        <v>N/A</v>
      </c>
      <c r="D1388" s="32" t="str">
        <f>IF(Buildings!D1389="","N/A",Buildings!D1389)</f>
        <v>N/A</v>
      </c>
      <c r="E1388" s="32" t="str">
        <f>IF(Buildings!E1389="","N/A",Buildings!E1389)</f>
        <v>N/A</v>
      </c>
      <c r="F1388" s="32" t="str">
        <f>IF(Buildings!F1389="","N/A",Buildings!F1389)</f>
        <v>N/A</v>
      </c>
      <c r="G1388" s="32" t="str">
        <f>IF(Buildings!G1389="","N/A",Buildings!G1389)</f>
        <v>N/A</v>
      </c>
      <c r="H1388" s="32" t="str">
        <f t="shared" si="42"/>
        <v>N/A</v>
      </c>
      <c r="I1388" s="32" t="str">
        <f>IF(Buildings!H1389="","N/A",Buildings!H1389)</f>
        <v>N/A</v>
      </c>
      <c r="J1388" s="32" t="str">
        <f>IF(Buildings!I1389="","N/A",Buildings!I1389)</f>
        <v>N/A</v>
      </c>
      <c r="K1388" s="362" t="str">
        <f>IF(AND(Buildings!B1389="",Buildings!C1389&lt;&gt;""),0,IF(Buildings!B1389="","N/A",IF(ISNUMBER(Buildings!B1389),Buildings!B1389,0)))</f>
        <v>N/A</v>
      </c>
    </row>
    <row r="1389" spans="2:11">
      <c r="B1389" s="32" t="str">
        <f t="shared" si="43"/>
        <v>N/A</v>
      </c>
      <c r="C1389" s="32" t="str">
        <f>IF(Buildings!C1390="","N/A",Buildings!C1390)</f>
        <v>N/A</v>
      </c>
      <c r="D1389" s="32" t="str">
        <f>IF(Buildings!D1390="","N/A",Buildings!D1390)</f>
        <v>N/A</v>
      </c>
      <c r="E1389" s="32" t="str">
        <f>IF(Buildings!E1390="","N/A",Buildings!E1390)</f>
        <v>N/A</v>
      </c>
      <c r="F1389" s="32" t="str">
        <f>IF(Buildings!F1390="","N/A",Buildings!F1390)</f>
        <v>N/A</v>
      </c>
      <c r="G1389" s="32" t="str">
        <f>IF(Buildings!G1390="","N/A",Buildings!G1390)</f>
        <v>N/A</v>
      </c>
      <c r="H1389" s="32" t="str">
        <f t="shared" si="42"/>
        <v>N/A</v>
      </c>
      <c r="I1389" s="32" t="str">
        <f>IF(Buildings!H1390="","N/A",Buildings!H1390)</f>
        <v>N/A</v>
      </c>
      <c r="J1389" s="32" t="str">
        <f>IF(Buildings!I1390="","N/A",Buildings!I1390)</f>
        <v>N/A</v>
      </c>
      <c r="K1389" s="362" t="str">
        <f>IF(AND(Buildings!B1390="",Buildings!C1390&lt;&gt;""),0,IF(Buildings!B1390="","N/A",IF(ISNUMBER(Buildings!B1390),Buildings!B1390,0)))</f>
        <v>N/A</v>
      </c>
    </row>
    <row r="1390" spans="2:11">
      <c r="B1390" s="32" t="str">
        <f t="shared" si="43"/>
        <v>N/A</v>
      </c>
      <c r="C1390" s="32" t="str">
        <f>IF(Buildings!C1391="","N/A",Buildings!C1391)</f>
        <v>N/A</v>
      </c>
      <c r="D1390" s="32" t="str">
        <f>IF(Buildings!D1391="","N/A",Buildings!D1391)</f>
        <v>N/A</v>
      </c>
      <c r="E1390" s="32" t="str">
        <f>IF(Buildings!E1391="","N/A",Buildings!E1391)</f>
        <v>N/A</v>
      </c>
      <c r="F1390" s="32" t="str">
        <f>IF(Buildings!F1391="","N/A",Buildings!F1391)</f>
        <v>N/A</v>
      </c>
      <c r="G1390" s="32" t="str">
        <f>IF(Buildings!G1391="","N/A",Buildings!G1391)</f>
        <v>N/A</v>
      </c>
      <c r="H1390" s="32" t="str">
        <f t="shared" si="42"/>
        <v>N/A</v>
      </c>
      <c r="I1390" s="32" t="str">
        <f>IF(Buildings!H1391="","N/A",Buildings!H1391)</f>
        <v>N/A</v>
      </c>
      <c r="J1390" s="32" t="str">
        <f>IF(Buildings!I1391="","N/A",Buildings!I1391)</f>
        <v>N/A</v>
      </c>
      <c r="K1390" s="362" t="str">
        <f>IF(AND(Buildings!B1391="",Buildings!C1391&lt;&gt;""),0,IF(Buildings!B1391="","N/A",IF(ISNUMBER(Buildings!B1391),Buildings!B1391,0)))</f>
        <v>N/A</v>
      </c>
    </row>
    <row r="1391" spans="2:11">
      <c r="B1391" s="32" t="str">
        <f t="shared" si="43"/>
        <v>N/A</v>
      </c>
      <c r="C1391" s="32" t="str">
        <f>IF(Buildings!C1392="","N/A",Buildings!C1392)</f>
        <v>N/A</v>
      </c>
      <c r="D1391" s="32" t="str">
        <f>IF(Buildings!D1392="","N/A",Buildings!D1392)</f>
        <v>N/A</v>
      </c>
      <c r="E1391" s="32" t="str">
        <f>IF(Buildings!E1392="","N/A",Buildings!E1392)</f>
        <v>N/A</v>
      </c>
      <c r="F1391" s="32" t="str">
        <f>IF(Buildings!F1392="","N/A",Buildings!F1392)</f>
        <v>N/A</v>
      </c>
      <c r="G1391" s="32" t="str">
        <f>IF(Buildings!G1392="","N/A",Buildings!G1392)</f>
        <v>N/A</v>
      </c>
      <c r="H1391" s="32" t="str">
        <f t="shared" si="42"/>
        <v>N/A</v>
      </c>
      <c r="I1391" s="32" t="str">
        <f>IF(Buildings!H1392="","N/A",Buildings!H1392)</f>
        <v>N/A</v>
      </c>
      <c r="J1391" s="32" t="str">
        <f>IF(Buildings!I1392="","N/A",Buildings!I1392)</f>
        <v>N/A</v>
      </c>
      <c r="K1391" s="362" t="str">
        <f>IF(AND(Buildings!B1392="",Buildings!C1392&lt;&gt;""),0,IF(Buildings!B1392="","N/A",IF(ISNUMBER(Buildings!B1392),Buildings!B1392,0)))</f>
        <v>N/A</v>
      </c>
    </row>
    <row r="1392" spans="2:11">
      <c r="B1392" s="32" t="str">
        <f t="shared" si="43"/>
        <v>N/A</v>
      </c>
      <c r="C1392" s="32" t="str">
        <f>IF(Buildings!C1393="","N/A",Buildings!C1393)</f>
        <v>N/A</v>
      </c>
      <c r="D1392" s="32" t="str">
        <f>IF(Buildings!D1393="","N/A",Buildings!D1393)</f>
        <v>N/A</v>
      </c>
      <c r="E1392" s="32" t="str">
        <f>IF(Buildings!E1393="","N/A",Buildings!E1393)</f>
        <v>N/A</v>
      </c>
      <c r="F1392" s="32" t="str">
        <f>IF(Buildings!F1393="","N/A",Buildings!F1393)</f>
        <v>N/A</v>
      </c>
      <c r="G1392" s="32" t="str">
        <f>IF(Buildings!G1393="","N/A",Buildings!G1393)</f>
        <v>N/A</v>
      </c>
      <c r="H1392" s="32" t="str">
        <f t="shared" si="42"/>
        <v>N/A</v>
      </c>
      <c r="I1392" s="32" t="str">
        <f>IF(Buildings!H1393="","N/A",Buildings!H1393)</f>
        <v>N/A</v>
      </c>
      <c r="J1392" s="32" t="str">
        <f>IF(Buildings!I1393="","N/A",Buildings!I1393)</f>
        <v>N/A</v>
      </c>
      <c r="K1392" s="362" t="str">
        <f>IF(AND(Buildings!B1393="",Buildings!C1393&lt;&gt;""),0,IF(Buildings!B1393="","N/A",IF(ISNUMBER(Buildings!B1393),Buildings!B1393,0)))</f>
        <v>N/A</v>
      </c>
    </row>
    <row r="1393" spans="2:11">
      <c r="B1393" s="32" t="str">
        <f t="shared" si="43"/>
        <v>N/A</v>
      </c>
      <c r="C1393" s="32" t="str">
        <f>IF(Buildings!C1394="","N/A",Buildings!C1394)</f>
        <v>N/A</v>
      </c>
      <c r="D1393" s="32" t="str">
        <f>IF(Buildings!D1394="","N/A",Buildings!D1394)</f>
        <v>N/A</v>
      </c>
      <c r="E1393" s="32" t="str">
        <f>IF(Buildings!E1394="","N/A",Buildings!E1394)</f>
        <v>N/A</v>
      </c>
      <c r="F1393" s="32" t="str">
        <f>IF(Buildings!F1394="","N/A",Buildings!F1394)</f>
        <v>N/A</v>
      </c>
      <c r="G1393" s="32" t="str">
        <f>IF(Buildings!G1394="","N/A",Buildings!G1394)</f>
        <v>N/A</v>
      </c>
      <c r="H1393" s="32" t="str">
        <f t="shared" si="42"/>
        <v>N/A</v>
      </c>
      <c r="I1393" s="32" t="str">
        <f>IF(Buildings!H1394="","N/A",Buildings!H1394)</f>
        <v>N/A</v>
      </c>
      <c r="J1393" s="32" t="str">
        <f>IF(Buildings!I1394="","N/A",Buildings!I1394)</f>
        <v>N/A</v>
      </c>
      <c r="K1393" s="362" t="str">
        <f>IF(AND(Buildings!B1394="",Buildings!C1394&lt;&gt;""),0,IF(Buildings!B1394="","N/A",IF(ISNUMBER(Buildings!B1394),Buildings!B1394,0)))</f>
        <v>N/A</v>
      </c>
    </row>
    <row r="1394" spans="2:11">
      <c r="B1394" s="32" t="str">
        <f t="shared" si="43"/>
        <v>N/A</v>
      </c>
      <c r="C1394" s="32" t="str">
        <f>IF(Buildings!C1395="","N/A",Buildings!C1395)</f>
        <v>N/A</v>
      </c>
      <c r="D1394" s="32" t="str">
        <f>IF(Buildings!D1395="","N/A",Buildings!D1395)</f>
        <v>N/A</v>
      </c>
      <c r="E1394" s="32" t="str">
        <f>IF(Buildings!E1395="","N/A",Buildings!E1395)</f>
        <v>N/A</v>
      </c>
      <c r="F1394" s="32" t="str">
        <f>IF(Buildings!F1395="","N/A",Buildings!F1395)</f>
        <v>N/A</v>
      </c>
      <c r="G1394" s="32" t="str">
        <f>IF(Buildings!G1395="","N/A",Buildings!G1395)</f>
        <v>N/A</v>
      </c>
      <c r="H1394" s="32" t="str">
        <f t="shared" si="42"/>
        <v>N/A</v>
      </c>
      <c r="I1394" s="32" t="str">
        <f>IF(Buildings!H1395="","N/A",Buildings!H1395)</f>
        <v>N/A</v>
      </c>
      <c r="J1394" s="32" t="str">
        <f>IF(Buildings!I1395="","N/A",Buildings!I1395)</f>
        <v>N/A</v>
      </c>
      <c r="K1394" s="362" t="str">
        <f>IF(AND(Buildings!B1395="",Buildings!C1395&lt;&gt;""),0,IF(Buildings!B1395="","N/A",IF(ISNUMBER(Buildings!B1395),Buildings!B1395,0)))</f>
        <v>N/A</v>
      </c>
    </row>
    <row r="1395" spans="2:11">
      <c r="B1395" s="32" t="str">
        <f t="shared" si="43"/>
        <v>N/A</v>
      </c>
      <c r="C1395" s="32" t="str">
        <f>IF(Buildings!C1396="","N/A",Buildings!C1396)</f>
        <v>N/A</v>
      </c>
      <c r="D1395" s="32" t="str">
        <f>IF(Buildings!D1396="","N/A",Buildings!D1396)</f>
        <v>N/A</v>
      </c>
      <c r="E1395" s="32" t="str">
        <f>IF(Buildings!E1396="","N/A",Buildings!E1396)</f>
        <v>N/A</v>
      </c>
      <c r="F1395" s="32" t="str">
        <f>IF(Buildings!F1396="","N/A",Buildings!F1396)</f>
        <v>N/A</v>
      </c>
      <c r="G1395" s="32" t="str">
        <f>IF(Buildings!G1396="","N/A",Buildings!G1396)</f>
        <v>N/A</v>
      </c>
      <c r="H1395" s="32" t="str">
        <f t="shared" si="42"/>
        <v>N/A</v>
      </c>
      <c r="I1395" s="32" t="str">
        <f>IF(Buildings!H1396="","N/A",Buildings!H1396)</f>
        <v>N/A</v>
      </c>
      <c r="J1395" s="32" t="str">
        <f>IF(Buildings!I1396="","N/A",Buildings!I1396)</f>
        <v>N/A</v>
      </c>
      <c r="K1395" s="362" t="str">
        <f>IF(AND(Buildings!B1396="",Buildings!C1396&lt;&gt;""),0,IF(Buildings!B1396="","N/A",IF(ISNUMBER(Buildings!B1396),Buildings!B1396,0)))</f>
        <v>N/A</v>
      </c>
    </row>
    <row r="1396" spans="2:11">
      <c r="B1396" s="32" t="str">
        <f t="shared" si="43"/>
        <v>N/A</v>
      </c>
      <c r="C1396" s="32" t="str">
        <f>IF(Buildings!C1397="","N/A",Buildings!C1397)</f>
        <v>N/A</v>
      </c>
      <c r="D1396" s="32" t="str">
        <f>IF(Buildings!D1397="","N/A",Buildings!D1397)</f>
        <v>N/A</v>
      </c>
      <c r="E1396" s="32" t="str">
        <f>IF(Buildings!E1397="","N/A",Buildings!E1397)</f>
        <v>N/A</v>
      </c>
      <c r="F1396" s="32" t="str">
        <f>IF(Buildings!F1397="","N/A",Buildings!F1397)</f>
        <v>N/A</v>
      </c>
      <c r="G1396" s="32" t="str">
        <f>IF(Buildings!G1397="","N/A",Buildings!G1397)</f>
        <v>N/A</v>
      </c>
      <c r="H1396" s="32" t="str">
        <f t="shared" si="42"/>
        <v>N/A</v>
      </c>
      <c r="I1396" s="32" t="str">
        <f>IF(Buildings!H1397="","N/A",Buildings!H1397)</f>
        <v>N/A</v>
      </c>
      <c r="J1396" s="32" t="str">
        <f>IF(Buildings!I1397="","N/A",Buildings!I1397)</f>
        <v>N/A</v>
      </c>
      <c r="K1396" s="362" t="str">
        <f>IF(AND(Buildings!B1397="",Buildings!C1397&lt;&gt;""),0,IF(Buildings!B1397="","N/A",IF(ISNUMBER(Buildings!B1397),Buildings!B1397,0)))</f>
        <v>N/A</v>
      </c>
    </row>
    <row r="1397" spans="2:11">
      <c r="B1397" s="32" t="str">
        <f t="shared" si="43"/>
        <v>N/A</v>
      </c>
      <c r="C1397" s="32" t="str">
        <f>IF(Buildings!C1398="","N/A",Buildings!C1398)</f>
        <v>N/A</v>
      </c>
      <c r="D1397" s="32" t="str">
        <f>IF(Buildings!D1398="","N/A",Buildings!D1398)</f>
        <v>N/A</v>
      </c>
      <c r="E1397" s="32" t="str">
        <f>IF(Buildings!E1398="","N/A",Buildings!E1398)</f>
        <v>N/A</v>
      </c>
      <c r="F1397" s="32" t="str">
        <f>IF(Buildings!F1398="","N/A",Buildings!F1398)</f>
        <v>N/A</v>
      </c>
      <c r="G1397" s="32" t="str">
        <f>IF(Buildings!G1398="","N/A",Buildings!G1398)</f>
        <v>N/A</v>
      </c>
      <c r="H1397" s="32" t="str">
        <f t="shared" si="42"/>
        <v>N/A</v>
      </c>
      <c r="I1397" s="32" t="str">
        <f>IF(Buildings!H1398="","N/A",Buildings!H1398)</f>
        <v>N/A</v>
      </c>
      <c r="J1397" s="32" t="str">
        <f>IF(Buildings!I1398="","N/A",Buildings!I1398)</f>
        <v>N/A</v>
      </c>
      <c r="K1397" s="362" t="str">
        <f>IF(AND(Buildings!B1398="",Buildings!C1398&lt;&gt;""),0,IF(Buildings!B1398="","N/A",IF(ISNUMBER(Buildings!B1398),Buildings!B1398,0)))</f>
        <v>N/A</v>
      </c>
    </row>
    <row r="1398" spans="2:11">
      <c r="B1398" s="32" t="str">
        <f t="shared" si="43"/>
        <v>N/A</v>
      </c>
      <c r="C1398" s="32" t="str">
        <f>IF(Buildings!C1399="","N/A",Buildings!C1399)</f>
        <v>N/A</v>
      </c>
      <c r="D1398" s="32" t="str">
        <f>IF(Buildings!D1399="","N/A",Buildings!D1399)</f>
        <v>N/A</v>
      </c>
      <c r="E1398" s="32" t="str">
        <f>IF(Buildings!E1399="","N/A",Buildings!E1399)</f>
        <v>N/A</v>
      </c>
      <c r="F1398" s="32" t="str">
        <f>IF(Buildings!F1399="","N/A",Buildings!F1399)</f>
        <v>N/A</v>
      </c>
      <c r="G1398" s="32" t="str">
        <f>IF(Buildings!G1399="","N/A",Buildings!G1399)</f>
        <v>N/A</v>
      </c>
      <c r="H1398" s="32" t="str">
        <f t="shared" si="42"/>
        <v>N/A</v>
      </c>
      <c r="I1398" s="32" t="str">
        <f>IF(Buildings!H1399="","N/A",Buildings!H1399)</f>
        <v>N/A</v>
      </c>
      <c r="J1398" s="32" t="str">
        <f>IF(Buildings!I1399="","N/A",Buildings!I1399)</f>
        <v>N/A</v>
      </c>
      <c r="K1398" s="362" t="str">
        <f>IF(AND(Buildings!B1399="",Buildings!C1399&lt;&gt;""),0,IF(Buildings!B1399="","N/A",IF(ISNUMBER(Buildings!B1399),Buildings!B1399,0)))</f>
        <v>N/A</v>
      </c>
    </row>
    <row r="1399" spans="2:11">
      <c r="B1399" s="32" t="str">
        <f t="shared" si="43"/>
        <v>N/A</v>
      </c>
      <c r="C1399" s="32" t="str">
        <f>IF(Buildings!C1400="","N/A",Buildings!C1400)</f>
        <v>N/A</v>
      </c>
      <c r="D1399" s="32" t="str">
        <f>IF(Buildings!D1400="","N/A",Buildings!D1400)</f>
        <v>N/A</v>
      </c>
      <c r="E1399" s="32" t="str">
        <f>IF(Buildings!E1400="","N/A",Buildings!E1400)</f>
        <v>N/A</v>
      </c>
      <c r="F1399" s="32" t="str">
        <f>IF(Buildings!F1400="","N/A",Buildings!F1400)</f>
        <v>N/A</v>
      </c>
      <c r="G1399" s="32" t="str">
        <f>IF(Buildings!G1400="","N/A",Buildings!G1400)</f>
        <v>N/A</v>
      </c>
      <c r="H1399" s="32" t="str">
        <f t="shared" si="42"/>
        <v>N/A</v>
      </c>
      <c r="I1399" s="32" t="str">
        <f>IF(Buildings!H1400="","N/A",Buildings!H1400)</f>
        <v>N/A</v>
      </c>
      <c r="J1399" s="32" t="str">
        <f>IF(Buildings!I1400="","N/A",Buildings!I1400)</f>
        <v>N/A</v>
      </c>
      <c r="K1399" s="362" t="str">
        <f>IF(AND(Buildings!B1400="",Buildings!C1400&lt;&gt;""),0,IF(Buildings!B1400="","N/A",IF(ISNUMBER(Buildings!B1400),Buildings!B1400,0)))</f>
        <v>N/A</v>
      </c>
    </row>
    <row r="1400" spans="2:11">
      <c r="B1400" s="32" t="str">
        <f t="shared" si="43"/>
        <v>N/A</v>
      </c>
      <c r="C1400" s="32" t="str">
        <f>IF(Buildings!C1401="","N/A",Buildings!C1401)</f>
        <v>N/A</v>
      </c>
      <c r="D1400" s="32" t="str">
        <f>IF(Buildings!D1401="","N/A",Buildings!D1401)</f>
        <v>N/A</v>
      </c>
      <c r="E1400" s="32" t="str">
        <f>IF(Buildings!E1401="","N/A",Buildings!E1401)</f>
        <v>N/A</v>
      </c>
      <c r="F1400" s="32" t="str">
        <f>IF(Buildings!F1401="","N/A",Buildings!F1401)</f>
        <v>N/A</v>
      </c>
      <c r="G1400" s="32" t="str">
        <f>IF(Buildings!G1401="","N/A",Buildings!G1401)</f>
        <v>N/A</v>
      </c>
      <c r="H1400" s="32" t="str">
        <f t="shared" si="42"/>
        <v>N/A</v>
      </c>
      <c r="I1400" s="32" t="str">
        <f>IF(Buildings!H1401="","N/A",Buildings!H1401)</f>
        <v>N/A</v>
      </c>
      <c r="J1400" s="32" t="str">
        <f>IF(Buildings!I1401="","N/A",Buildings!I1401)</f>
        <v>N/A</v>
      </c>
      <c r="K1400" s="362" t="str">
        <f>IF(AND(Buildings!B1401="",Buildings!C1401&lt;&gt;""),0,IF(Buildings!B1401="","N/A",IF(ISNUMBER(Buildings!B1401),Buildings!B1401,0)))</f>
        <v>N/A</v>
      </c>
    </row>
    <row r="1401" spans="2:11">
      <c r="B1401" s="32" t="str">
        <f t="shared" si="43"/>
        <v>N/A</v>
      </c>
      <c r="C1401" s="32" t="str">
        <f>IF(Buildings!C1402="","N/A",Buildings!C1402)</f>
        <v>N/A</v>
      </c>
      <c r="D1401" s="32" t="str">
        <f>IF(Buildings!D1402="","N/A",Buildings!D1402)</f>
        <v>N/A</v>
      </c>
      <c r="E1401" s="32" t="str">
        <f>IF(Buildings!E1402="","N/A",Buildings!E1402)</f>
        <v>N/A</v>
      </c>
      <c r="F1401" s="32" t="str">
        <f>IF(Buildings!F1402="","N/A",Buildings!F1402)</f>
        <v>N/A</v>
      </c>
      <c r="G1401" s="32" t="str">
        <f>IF(Buildings!G1402="","N/A",Buildings!G1402)</f>
        <v>N/A</v>
      </c>
      <c r="H1401" s="32" t="str">
        <f t="shared" si="42"/>
        <v>N/A</v>
      </c>
      <c r="I1401" s="32" t="str">
        <f>IF(Buildings!H1402="","N/A",Buildings!H1402)</f>
        <v>N/A</v>
      </c>
      <c r="J1401" s="32" t="str">
        <f>IF(Buildings!I1402="","N/A",Buildings!I1402)</f>
        <v>N/A</v>
      </c>
      <c r="K1401" s="362" t="str">
        <f>IF(AND(Buildings!B1402="",Buildings!C1402&lt;&gt;""),0,IF(Buildings!B1402="","N/A",IF(ISNUMBER(Buildings!B1402),Buildings!B1402,0)))</f>
        <v>N/A</v>
      </c>
    </row>
    <row r="1402" spans="2:11">
      <c r="B1402" s="32" t="str">
        <f t="shared" si="43"/>
        <v>N/A</v>
      </c>
      <c r="C1402" s="32" t="str">
        <f>IF(Buildings!C1403="","N/A",Buildings!C1403)</f>
        <v>N/A</v>
      </c>
      <c r="D1402" s="32" t="str">
        <f>IF(Buildings!D1403="","N/A",Buildings!D1403)</f>
        <v>N/A</v>
      </c>
      <c r="E1402" s="32" t="str">
        <f>IF(Buildings!E1403="","N/A",Buildings!E1403)</f>
        <v>N/A</v>
      </c>
      <c r="F1402" s="32" t="str">
        <f>IF(Buildings!F1403="","N/A",Buildings!F1403)</f>
        <v>N/A</v>
      </c>
      <c r="G1402" s="32" t="str">
        <f>IF(Buildings!G1403="","N/A",Buildings!G1403)</f>
        <v>N/A</v>
      </c>
      <c r="H1402" s="32" t="str">
        <f t="shared" si="42"/>
        <v>N/A</v>
      </c>
      <c r="I1402" s="32" t="str">
        <f>IF(Buildings!H1403="","N/A",Buildings!H1403)</f>
        <v>N/A</v>
      </c>
      <c r="J1402" s="32" t="str">
        <f>IF(Buildings!I1403="","N/A",Buildings!I1403)</f>
        <v>N/A</v>
      </c>
      <c r="K1402" s="362" t="str">
        <f>IF(AND(Buildings!B1403="",Buildings!C1403&lt;&gt;""),0,IF(Buildings!B1403="","N/A",IF(ISNUMBER(Buildings!B1403),Buildings!B1403,0)))</f>
        <v>N/A</v>
      </c>
    </row>
    <row r="1403" spans="2:11">
      <c r="B1403" s="32" t="str">
        <f t="shared" si="43"/>
        <v>N/A</v>
      </c>
      <c r="C1403" s="32" t="str">
        <f>IF(Buildings!C1404="","N/A",Buildings!C1404)</f>
        <v>N/A</v>
      </c>
      <c r="D1403" s="32" t="str">
        <f>IF(Buildings!D1404="","N/A",Buildings!D1404)</f>
        <v>N/A</v>
      </c>
      <c r="E1403" s="32" t="str">
        <f>IF(Buildings!E1404="","N/A",Buildings!E1404)</f>
        <v>N/A</v>
      </c>
      <c r="F1403" s="32" t="str">
        <f>IF(Buildings!F1404="","N/A",Buildings!F1404)</f>
        <v>N/A</v>
      </c>
      <c r="G1403" s="32" t="str">
        <f>IF(Buildings!G1404="","N/A",Buildings!G1404)</f>
        <v>N/A</v>
      </c>
      <c r="H1403" s="32" t="str">
        <f t="shared" si="42"/>
        <v>N/A</v>
      </c>
      <c r="I1403" s="32" t="str">
        <f>IF(Buildings!H1404="","N/A",Buildings!H1404)</f>
        <v>N/A</v>
      </c>
      <c r="J1403" s="32" t="str">
        <f>IF(Buildings!I1404="","N/A",Buildings!I1404)</f>
        <v>N/A</v>
      </c>
      <c r="K1403" s="362" t="str">
        <f>IF(AND(Buildings!B1404="",Buildings!C1404&lt;&gt;""),0,IF(Buildings!B1404="","N/A",IF(ISNUMBER(Buildings!B1404),Buildings!B1404,0)))</f>
        <v>N/A</v>
      </c>
    </row>
    <row r="1404" spans="2:11">
      <c r="B1404" s="32" t="str">
        <f t="shared" si="43"/>
        <v>N/A</v>
      </c>
      <c r="C1404" s="32" t="str">
        <f>IF(Buildings!C1405="","N/A",Buildings!C1405)</f>
        <v>N/A</v>
      </c>
      <c r="D1404" s="32" t="str">
        <f>IF(Buildings!D1405="","N/A",Buildings!D1405)</f>
        <v>N/A</v>
      </c>
      <c r="E1404" s="32" t="str">
        <f>IF(Buildings!E1405="","N/A",Buildings!E1405)</f>
        <v>N/A</v>
      </c>
      <c r="F1404" s="32" t="str">
        <f>IF(Buildings!F1405="","N/A",Buildings!F1405)</f>
        <v>N/A</v>
      </c>
      <c r="G1404" s="32" t="str">
        <f>IF(Buildings!G1405="","N/A",Buildings!G1405)</f>
        <v>N/A</v>
      </c>
      <c r="H1404" s="32" t="str">
        <f t="shared" si="42"/>
        <v>N/A</v>
      </c>
      <c r="I1404" s="32" t="str">
        <f>IF(Buildings!H1405="","N/A",Buildings!H1405)</f>
        <v>N/A</v>
      </c>
      <c r="J1404" s="32" t="str">
        <f>IF(Buildings!I1405="","N/A",Buildings!I1405)</f>
        <v>N/A</v>
      </c>
      <c r="K1404" s="362" t="str">
        <f>IF(AND(Buildings!B1405="",Buildings!C1405&lt;&gt;""),0,IF(Buildings!B1405="","N/A",IF(ISNUMBER(Buildings!B1405),Buildings!B1405,0)))</f>
        <v>N/A</v>
      </c>
    </row>
    <row r="1405" spans="2:11">
      <c r="B1405" s="32" t="str">
        <f t="shared" si="43"/>
        <v>N/A</v>
      </c>
      <c r="C1405" s="32" t="str">
        <f>IF(Buildings!C1406="","N/A",Buildings!C1406)</f>
        <v>N/A</v>
      </c>
      <c r="D1405" s="32" t="str">
        <f>IF(Buildings!D1406="","N/A",Buildings!D1406)</f>
        <v>N/A</v>
      </c>
      <c r="E1405" s="32" t="str">
        <f>IF(Buildings!E1406="","N/A",Buildings!E1406)</f>
        <v>N/A</v>
      </c>
      <c r="F1405" s="32" t="str">
        <f>IF(Buildings!F1406="","N/A",Buildings!F1406)</f>
        <v>N/A</v>
      </c>
      <c r="G1405" s="32" t="str">
        <f>IF(Buildings!G1406="","N/A",Buildings!G1406)</f>
        <v>N/A</v>
      </c>
      <c r="H1405" s="32" t="str">
        <f t="shared" si="42"/>
        <v>N/A</v>
      </c>
      <c r="I1405" s="32" t="str">
        <f>IF(Buildings!H1406="","N/A",Buildings!H1406)</f>
        <v>N/A</v>
      </c>
      <c r="J1405" s="32" t="str">
        <f>IF(Buildings!I1406="","N/A",Buildings!I1406)</f>
        <v>N/A</v>
      </c>
      <c r="K1405" s="362" t="str">
        <f>IF(AND(Buildings!B1406="",Buildings!C1406&lt;&gt;""),0,IF(Buildings!B1406="","N/A",IF(ISNUMBER(Buildings!B1406),Buildings!B1406,0)))</f>
        <v>N/A</v>
      </c>
    </row>
    <row r="1406" spans="2:11">
      <c r="B1406" s="32" t="str">
        <f t="shared" si="43"/>
        <v>N/A</v>
      </c>
      <c r="C1406" s="32" t="str">
        <f>IF(Buildings!C1407="","N/A",Buildings!C1407)</f>
        <v>N/A</v>
      </c>
      <c r="D1406" s="32" t="str">
        <f>IF(Buildings!D1407="","N/A",Buildings!D1407)</f>
        <v>N/A</v>
      </c>
      <c r="E1406" s="32" t="str">
        <f>IF(Buildings!E1407="","N/A",Buildings!E1407)</f>
        <v>N/A</v>
      </c>
      <c r="F1406" s="32" t="str">
        <f>IF(Buildings!F1407="","N/A",Buildings!F1407)</f>
        <v>N/A</v>
      </c>
      <c r="G1406" s="32" t="str">
        <f>IF(Buildings!G1407="","N/A",Buildings!G1407)</f>
        <v>N/A</v>
      </c>
      <c r="H1406" s="32" t="str">
        <f t="shared" si="42"/>
        <v>N/A</v>
      </c>
      <c r="I1406" s="32" t="str">
        <f>IF(Buildings!H1407="","N/A",Buildings!H1407)</f>
        <v>N/A</v>
      </c>
      <c r="J1406" s="32" t="str">
        <f>IF(Buildings!I1407="","N/A",Buildings!I1407)</f>
        <v>N/A</v>
      </c>
      <c r="K1406" s="362" t="str">
        <f>IF(AND(Buildings!B1407="",Buildings!C1407&lt;&gt;""),0,IF(Buildings!B1407="","N/A",IF(ISNUMBER(Buildings!B1407),Buildings!B1407,0)))</f>
        <v>N/A</v>
      </c>
    </row>
    <row r="1407" spans="2:11">
      <c r="B1407" s="32" t="str">
        <f t="shared" si="43"/>
        <v>N/A</v>
      </c>
      <c r="C1407" s="32" t="str">
        <f>IF(Buildings!C1408="","N/A",Buildings!C1408)</f>
        <v>N/A</v>
      </c>
      <c r="D1407" s="32" t="str">
        <f>IF(Buildings!D1408="","N/A",Buildings!D1408)</f>
        <v>N/A</v>
      </c>
      <c r="E1407" s="32" t="str">
        <f>IF(Buildings!E1408="","N/A",Buildings!E1408)</f>
        <v>N/A</v>
      </c>
      <c r="F1407" s="32" t="str">
        <f>IF(Buildings!F1408="","N/A",Buildings!F1408)</f>
        <v>N/A</v>
      </c>
      <c r="G1407" s="32" t="str">
        <f>IF(Buildings!G1408="","N/A",Buildings!G1408)</f>
        <v>N/A</v>
      </c>
      <c r="H1407" s="32" t="str">
        <f t="shared" si="42"/>
        <v>N/A</v>
      </c>
      <c r="I1407" s="32" t="str">
        <f>IF(Buildings!H1408="","N/A",Buildings!H1408)</f>
        <v>N/A</v>
      </c>
      <c r="J1407" s="32" t="str">
        <f>IF(Buildings!I1408="","N/A",Buildings!I1408)</f>
        <v>N/A</v>
      </c>
      <c r="K1407" s="362" t="str">
        <f>IF(AND(Buildings!B1408="",Buildings!C1408&lt;&gt;""),0,IF(Buildings!B1408="","N/A",IF(ISNUMBER(Buildings!B1408),Buildings!B1408,0)))</f>
        <v>N/A</v>
      </c>
    </row>
    <row r="1408" spans="2:11">
      <c r="B1408" s="32" t="str">
        <f t="shared" si="43"/>
        <v>N/A</v>
      </c>
      <c r="C1408" s="32" t="str">
        <f>IF(Buildings!C1409="","N/A",Buildings!C1409)</f>
        <v>N/A</v>
      </c>
      <c r="D1408" s="32" t="str">
        <f>IF(Buildings!D1409="","N/A",Buildings!D1409)</f>
        <v>N/A</v>
      </c>
      <c r="E1408" s="32" t="str">
        <f>IF(Buildings!E1409="","N/A",Buildings!E1409)</f>
        <v>N/A</v>
      </c>
      <c r="F1408" s="32" t="str">
        <f>IF(Buildings!F1409="","N/A",Buildings!F1409)</f>
        <v>N/A</v>
      </c>
      <c r="G1408" s="32" t="str">
        <f>IF(Buildings!G1409="","N/A",Buildings!G1409)</f>
        <v>N/A</v>
      </c>
      <c r="H1408" s="32" t="str">
        <f t="shared" si="42"/>
        <v>N/A</v>
      </c>
      <c r="I1408" s="32" t="str">
        <f>IF(Buildings!H1409="","N/A",Buildings!H1409)</f>
        <v>N/A</v>
      </c>
      <c r="J1408" s="32" t="str">
        <f>IF(Buildings!I1409="","N/A",Buildings!I1409)</f>
        <v>N/A</v>
      </c>
      <c r="K1408" s="362" t="str">
        <f>IF(AND(Buildings!B1409="",Buildings!C1409&lt;&gt;""),0,IF(Buildings!B1409="","N/A",IF(ISNUMBER(Buildings!B1409),Buildings!B1409,0)))</f>
        <v>N/A</v>
      </c>
    </row>
    <row r="1409" spans="2:11">
      <c r="B1409" s="32" t="str">
        <f t="shared" si="43"/>
        <v>N/A</v>
      </c>
      <c r="C1409" s="32" t="str">
        <f>IF(Buildings!C1410="","N/A",Buildings!C1410)</f>
        <v>N/A</v>
      </c>
      <c r="D1409" s="32" t="str">
        <f>IF(Buildings!D1410="","N/A",Buildings!D1410)</f>
        <v>N/A</v>
      </c>
      <c r="E1409" s="32" t="str">
        <f>IF(Buildings!E1410="","N/A",Buildings!E1410)</f>
        <v>N/A</v>
      </c>
      <c r="F1409" s="32" t="str">
        <f>IF(Buildings!F1410="","N/A",Buildings!F1410)</f>
        <v>N/A</v>
      </c>
      <c r="G1409" s="32" t="str">
        <f>IF(Buildings!G1410="","N/A",Buildings!G1410)</f>
        <v>N/A</v>
      </c>
      <c r="H1409" s="32" t="str">
        <f t="shared" si="42"/>
        <v>N/A</v>
      </c>
      <c r="I1409" s="32" t="str">
        <f>IF(Buildings!H1410="","N/A",Buildings!H1410)</f>
        <v>N/A</v>
      </c>
      <c r="J1409" s="32" t="str">
        <f>IF(Buildings!I1410="","N/A",Buildings!I1410)</f>
        <v>N/A</v>
      </c>
      <c r="K1409" s="362" t="str">
        <f>IF(AND(Buildings!B1410="",Buildings!C1410&lt;&gt;""),0,IF(Buildings!B1410="","N/A",IF(ISNUMBER(Buildings!B1410),Buildings!B1410,0)))</f>
        <v>N/A</v>
      </c>
    </row>
    <row r="1410" spans="2:11">
      <c r="B1410" s="32" t="str">
        <f t="shared" si="43"/>
        <v>N/A</v>
      </c>
      <c r="C1410" s="32" t="str">
        <f>IF(Buildings!C1411="","N/A",Buildings!C1411)</f>
        <v>N/A</v>
      </c>
      <c r="D1410" s="32" t="str">
        <f>IF(Buildings!D1411="","N/A",Buildings!D1411)</f>
        <v>N/A</v>
      </c>
      <c r="E1410" s="32" t="str">
        <f>IF(Buildings!E1411="","N/A",Buildings!E1411)</f>
        <v>N/A</v>
      </c>
      <c r="F1410" s="32" t="str">
        <f>IF(Buildings!F1411="","N/A",Buildings!F1411)</f>
        <v>N/A</v>
      </c>
      <c r="G1410" s="32" t="str">
        <f>IF(Buildings!G1411="","N/A",Buildings!G1411)</f>
        <v>N/A</v>
      </c>
      <c r="H1410" s="32" t="str">
        <f t="shared" ref="H1410:H1473" si="44">IF(B1410="N/A","N/A",UPPER(TRIM(ProbuildName)))</f>
        <v>N/A</v>
      </c>
      <c r="I1410" s="32" t="str">
        <f>IF(Buildings!H1411="","N/A",Buildings!H1411)</f>
        <v>N/A</v>
      </c>
      <c r="J1410" s="32" t="str">
        <f>IF(Buildings!I1411="","N/A",Buildings!I1411)</f>
        <v>N/A</v>
      </c>
      <c r="K1410" s="362" t="str">
        <f>IF(AND(Buildings!B1411="",Buildings!C1411&lt;&gt;""),0,IF(Buildings!B1411="","N/A",IF(ISNUMBER(Buildings!B1411),Buildings!B1411,0)))</f>
        <v>N/A</v>
      </c>
    </row>
    <row r="1411" spans="2:11">
      <c r="B1411" s="32" t="str">
        <f t="shared" ref="B1411:B1474" si="45">IF(K1411="N/A","N/A","")</f>
        <v>N/A</v>
      </c>
      <c r="C1411" s="32" t="str">
        <f>IF(Buildings!C1412="","N/A",Buildings!C1412)</f>
        <v>N/A</v>
      </c>
      <c r="D1411" s="32" t="str">
        <f>IF(Buildings!D1412="","N/A",Buildings!D1412)</f>
        <v>N/A</v>
      </c>
      <c r="E1411" s="32" t="str">
        <f>IF(Buildings!E1412="","N/A",Buildings!E1412)</f>
        <v>N/A</v>
      </c>
      <c r="F1411" s="32" t="str">
        <f>IF(Buildings!F1412="","N/A",Buildings!F1412)</f>
        <v>N/A</v>
      </c>
      <c r="G1411" s="32" t="str">
        <f>IF(Buildings!G1412="","N/A",Buildings!G1412)</f>
        <v>N/A</v>
      </c>
      <c r="H1411" s="32" t="str">
        <f t="shared" si="44"/>
        <v>N/A</v>
      </c>
      <c r="I1411" s="32" t="str">
        <f>IF(Buildings!H1412="","N/A",Buildings!H1412)</f>
        <v>N/A</v>
      </c>
      <c r="J1411" s="32" t="str">
        <f>IF(Buildings!I1412="","N/A",Buildings!I1412)</f>
        <v>N/A</v>
      </c>
      <c r="K1411" s="362" t="str">
        <f>IF(AND(Buildings!B1412="",Buildings!C1412&lt;&gt;""),0,IF(Buildings!B1412="","N/A",IF(ISNUMBER(Buildings!B1412),Buildings!B1412,0)))</f>
        <v>N/A</v>
      </c>
    </row>
    <row r="1412" spans="2:11">
      <c r="B1412" s="32" t="str">
        <f t="shared" si="45"/>
        <v>N/A</v>
      </c>
      <c r="C1412" s="32" t="str">
        <f>IF(Buildings!C1413="","N/A",Buildings!C1413)</f>
        <v>N/A</v>
      </c>
      <c r="D1412" s="32" t="str">
        <f>IF(Buildings!D1413="","N/A",Buildings!D1413)</f>
        <v>N/A</v>
      </c>
      <c r="E1412" s="32" t="str">
        <f>IF(Buildings!E1413="","N/A",Buildings!E1413)</f>
        <v>N/A</v>
      </c>
      <c r="F1412" s="32" t="str">
        <f>IF(Buildings!F1413="","N/A",Buildings!F1413)</f>
        <v>N/A</v>
      </c>
      <c r="G1412" s="32" t="str">
        <f>IF(Buildings!G1413="","N/A",Buildings!G1413)</f>
        <v>N/A</v>
      </c>
      <c r="H1412" s="32" t="str">
        <f t="shared" si="44"/>
        <v>N/A</v>
      </c>
      <c r="I1412" s="32" t="str">
        <f>IF(Buildings!H1413="","N/A",Buildings!H1413)</f>
        <v>N/A</v>
      </c>
      <c r="J1412" s="32" t="str">
        <f>IF(Buildings!I1413="","N/A",Buildings!I1413)</f>
        <v>N/A</v>
      </c>
      <c r="K1412" s="362" t="str">
        <f>IF(AND(Buildings!B1413="",Buildings!C1413&lt;&gt;""),0,IF(Buildings!B1413="","N/A",IF(ISNUMBER(Buildings!B1413),Buildings!B1413,0)))</f>
        <v>N/A</v>
      </c>
    </row>
    <row r="1413" spans="2:11">
      <c r="B1413" s="32" t="str">
        <f t="shared" si="45"/>
        <v>N/A</v>
      </c>
      <c r="C1413" s="32" t="str">
        <f>IF(Buildings!C1414="","N/A",Buildings!C1414)</f>
        <v>N/A</v>
      </c>
      <c r="D1413" s="32" t="str">
        <f>IF(Buildings!D1414="","N/A",Buildings!D1414)</f>
        <v>N/A</v>
      </c>
      <c r="E1413" s="32" t="str">
        <f>IF(Buildings!E1414="","N/A",Buildings!E1414)</f>
        <v>N/A</v>
      </c>
      <c r="F1413" s="32" t="str">
        <f>IF(Buildings!F1414="","N/A",Buildings!F1414)</f>
        <v>N/A</v>
      </c>
      <c r="G1413" s="32" t="str">
        <f>IF(Buildings!G1414="","N/A",Buildings!G1414)</f>
        <v>N/A</v>
      </c>
      <c r="H1413" s="32" t="str">
        <f t="shared" si="44"/>
        <v>N/A</v>
      </c>
      <c r="I1413" s="32" t="str">
        <f>IF(Buildings!H1414="","N/A",Buildings!H1414)</f>
        <v>N/A</v>
      </c>
      <c r="J1413" s="32" t="str">
        <f>IF(Buildings!I1414="","N/A",Buildings!I1414)</f>
        <v>N/A</v>
      </c>
      <c r="K1413" s="362" t="str">
        <f>IF(AND(Buildings!B1414="",Buildings!C1414&lt;&gt;""),0,IF(Buildings!B1414="","N/A",IF(ISNUMBER(Buildings!B1414),Buildings!B1414,0)))</f>
        <v>N/A</v>
      </c>
    </row>
    <row r="1414" spans="2:11">
      <c r="B1414" s="32" t="str">
        <f t="shared" si="45"/>
        <v>N/A</v>
      </c>
      <c r="C1414" s="32" t="str">
        <f>IF(Buildings!C1415="","N/A",Buildings!C1415)</f>
        <v>N/A</v>
      </c>
      <c r="D1414" s="32" t="str">
        <f>IF(Buildings!D1415="","N/A",Buildings!D1415)</f>
        <v>N/A</v>
      </c>
      <c r="E1414" s="32" t="str">
        <f>IF(Buildings!E1415="","N/A",Buildings!E1415)</f>
        <v>N/A</v>
      </c>
      <c r="F1414" s="32" t="str">
        <f>IF(Buildings!F1415="","N/A",Buildings!F1415)</f>
        <v>N/A</v>
      </c>
      <c r="G1414" s="32" t="str">
        <f>IF(Buildings!G1415="","N/A",Buildings!G1415)</f>
        <v>N/A</v>
      </c>
      <c r="H1414" s="32" t="str">
        <f t="shared" si="44"/>
        <v>N/A</v>
      </c>
      <c r="I1414" s="32" t="str">
        <f>IF(Buildings!H1415="","N/A",Buildings!H1415)</f>
        <v>N/A</v>
      </c>
      <c r="J1414" s="32" t="str">
        <f>IF(Buildings!I1415="","N/A",Buildings!I1415)</f>
        <v>N/A</v>
      </c>
      <c r="K1414" s="362" t="str">
        <f>IF(AND(Buildings!B1415="",Buildings!C1415&lt;&gt;""),0,IF(Buildings!B1415="","N/A",IF(ISNUMBER(Buildings!B1415),Buildings!B1415,0)))</f>
        <v>N/A</v>
      </c>
    </row>
    <row r="1415" spans="2:11">
      <c r="B1415" s="32" t="str">
        <f t="shared" si="45"/>
        <v>N/A</v>
      </c>
      <c r="C1415" s="32" t="str">
        <f>IF(Buildings!C1416="","N/A",Buildings!C1416)</f>
        <v>N/A</v>
      </c>
      <c r="D1415" s="32" t="str">
        <f>IF(Buildings!D1416="","N/A",Buildings!D1416)</f>
        <v>N/A</v>
      </c>
      <c r="E1415" s="32" t="str">
        <f>IF(Buildings!E1416="","N/A",Buildings!E1416)</f>
        <v>N/A</v>
      </c>
      <c r="F1415" s="32" t="str">
        <f>IF(Buildings!F1416="","N/A",Buildings!F1416)</f>
        <v>N/A</v>
      </c>
      <c r="G1415" s="32" t="str">
        <f>IF(Buildings!G1416="","N/A",Buildings!G1416)</f>
        <v>N/A</v>
      </c>
      <c r="H1415" s="32" t="str">
        <f t="shared" si="44"/>
        <v>N/A</v>
      </c>
      <c r="I1415" s="32" t="str">
        <f>IF(Buildings!H1416="","N/A",Buildings!H1416)</f>
        <v>N/A</v>
      </c>
      <c r="J1415" s="32" t="str">
        <f>IF(Buildings!I1416="","N/A",Buildings!I1416)</f>
        <v>N/A</v>
      </c>
      <c r="K1415" s="362" t="str">
        <f>IF(AND(Buildings!B1416="",Buildings!C1416&lt;&gt;""),0,IF(Buildings!B1416="","N/A",IF(ISNUMBER(Buildings!B1416),Buildings!B1416,0)))</f>
        <v>N/A</v>
      </c>
    </row>
    <row r="1416" spans="2:11">
      <c r="B1416" s="32" t="str">
        <f t="shared" si="45"/>
        <v>N/A</v>
      </c>
      <c r="C1416" s="32" t="str">
        <f>IF(Buildings!C1417="","N/A",Buildings!C1417)</f>
        <v>N/A</v>
      </c>
      <c r="D1416" s="32" t="str">
        <f>IF(Buildings!D1417="","N/A",Buildings!D1417)</f>
        <v>N/A</v>
      </c>
      <c r="E1416" s="32" t="str">
        <f>IF(Buildings!E1417="","N/A",Buildings!E1417)</f>
        <v>N/A</v>
      </c>
      <c r="F1416" s="32" t="str">
        <f>IF(Buildings!F1417="","N/A",Buildings!F1417)</f>
        <v>N/A</v>
      </c>
      <c r="G1416" s="32" t="str">
        <f>IF(Buildings!G1417="","N/A",Buildings!G1417)</f>
        <v>N/A</v>
      </c>
      <c r="H1416" s="32" t="str">
        <f t="shared" si="44"/>
        <v>N/A</v>
      </c>
      <c r="I1416" s="32" t="str">
        <f>IF(Buildings!H1417="","N/A",Buildings!H1417)</f>
        <v>N/A</v>
      </c>
      <c r="J1416" s="32" t="str">
        <f>IF(Buildings!I1417="","N/A",Buildings!I1417)</f>
        <v>N/A</v>
      </c>
      <c r="K1416" s="362" t="str">
        <f>IF(AND(Buildings!B1417="",Buildings!C1417&lt;&gt;""),0,IF(Buildings!B1417="","N/A",IF(ISNUMBER(Buildings!B1417),Buildings!B1417,0)))</f>
        <v>N/A</v>
      </c>
    </row>
    <row r="1417" spans="2:11">
      <c r="B1417" s="32" t="str">
        <f t="shared" si="45"/>
        <v>N/A</v>
      </c>
      <c r="C1417" s="32" t="str">
        <f>IF(Buildings!C1418="","N/A",Buildings!C1418)</f>
        <v>N/A</v>
      </c>
      <c r="D1417" s="32" t="str">
        <f>IF(Buildings!D1418="","N/A",Buildings!D1418)</f>
        <v>N/A</v>
      </c>
      <c r="E1417" s="32" t="str">
        <f>IF(Buildings!E1418="","N/A",Buildings!E1418)</f>
        <v>N/A</v>
      </c>
      <c r="F1417" s="32" t="str">
        <f>IF(Buildings!F1418="","N/A",Buildings!F1418)</f>
        <v>N/A</v>
      </c>
      <c r="G1417" s="32" t="str">
        <f>IF(Buildings!G1418="","N/A",Buildings!G1418)</f>
        <v>N/A</v>
      </c>
      <c r="H1417" s="32" t="str">
        <f t="shared" si="44"/>
        <v>N/A</v>
      </c>
      <c r="I1417" s="32" t="str">
        <f>IF(Buildings!H1418="","N/A",Buildings!H1418)</f>
        <v>N/A</v>
      </c>
      <c r="J1417" s="32" t="str">
        <f>IF(Buildings!I1418="","N/A",Buildings!I1418)</f>
        <v>N/A</v>
      </c>
      <c r="K1417" s="362" t="str">
        <f>IF(AND(Buildings!B1418="",Buildings!C1418&lt;&gt;""),0,IF(Buildings!B1418="","N/A",IF(ISNUMBER(Buildings!B1418),Buildings!B1418,0)))</f>
        <v>N/A</v>
      </c>
    </row>
    <row r="1418" spans="2:11">
      <c r="B1418" s="32" t="str">
        <f t="shared" si="45"/>
        <v>N/A</v>
      </c>
      <c r="C1418" s="32" t="str">
        <f>IF(Buildings!C1419="","N/A",Buildings!C1419)</f>
        <v>N/A</v>
      </c>
      <c r="D1418" s="32" t="str">
        <f>IF(Buildings!D1419="","N/A",Buildings!D1419)</f>
        <v>N/A</v>
      </c>
      <c r="E1418" s="32" t="str">
        <f>IF(Buildings!E1419="","N/A",Buildings!E1419)</f>
        <v>N/A</v>
      </c>
      <c r="F1418" s="32" t="str">
        <f>IF(Buildings!F1419="","N/A",Buildings!F1419)</f>
        <v>N/A</v>
      </c>
      <c r="G1418" s="32" t="str">
        <f>IF(Buildings!G1419="","N/A",Buildings!G1419)</f>
        <v>N/A</v>
      </c>
      <c r="H1418" s="32" t="str">
        <f t="shared" si="44"/>
        <v>N/A</v>
      </c>
      <c r="I1418" s="32" t="str">
        <f>IF(Buildings!H1419="","N/A",Buildings!H1419)</f>
        <v>N/A</v>
      </c>
      <c r="J1418" s="32" t="str">
        <f>IF(Buildings!I1419="","N/A",Buildings!I1419)</f>
        <v>N/A</v>
      </c>
      <c r="K1418" s="362" t="str">
        <f>IF(AND(Buildings!B1419="",Buildings!C1419&lt;&gt;""),0,IF(Buildings!B1419="","N/A",IF(ISNUMBER(Buildings!B1419),Buildings!B1419,0)))</f>
        <v>N/A</v>
      </c>
    </row>
    <row r="1419" spans="2:11">
      <c r="B1419" s="32" t="str">
        <f t="shared" si="45"/>
        <v>N/A</v>
      </c>
      <c r="C1419" s="32" t="str">
        <f>IF(Buildings!C1420="","N/A",Buildings!C1420)</f>
        <v>N/A</v>
      </c>
      <c r="D1419" s="32" t="str">
        <f>IF(Buildings!D1420="","N/A",Buildings!D1420)</f>
        <v>N/A</v>
      </c>
      <c r="E1419" s="32" t="str">
        <f>IF(Buildings!E1420="","N/A",Buildings!E1420)</f>
        <v>N/A</v>
      </c>
      <c r="F1419" s="32" t="str">
        <f>IF(Buildings!F1420="","N/A",Buildings!F1420)</f>
        <v>N/A</v>
      </c>
      <c r="G1419" s="32" t="str">
        <f>IF(Buildings!G1420="","N/A",Buildings!G1420)</f>
        <v>N/A</v>
      </c>
      <c r="H1419" s="32" t="str">
        <f t="shared" si="44"/>
        <v>N/A</v>
      </c>
      <c r="I1419" s="32" t="str">
        <f>IF(Buildings!H1420="","N/A",Buildings!H1420)</f>
        <v>N/A</v>
      </c>
      <c r="J1419" s="32" t="str">
        <f>IF(Buildings!I1420="","N/A",Buildings!I1420)</f>
        <v>N/A</v>
      </c>
      <c r="K1419" s="362" t="str">
        <f>IF(AND(Buildings!B1420="",Buildings!C1420&lt;&gt;""),0,IF(Buildings!B1420="","N/A",IF(ISNUMBER(Buildings!B1420),Buildings!B1420,0)))</f>
        <v>N/A</v>
      </c>
    </row>
    <row r="1420" spans="2:11">
      <c r="B1420" s="32" t="str">
        <f t="shared" si="45"/>
        <v>N/A</v>
      </c>
      <c r="C1420" s="32" t="str">
        <f>IF(Buildings!C1421="","N/A",Buildings!C1421)</f>
        <v>N/A</v>
      </c>
      <c r="D1420" s="32" t="str">
        <f>IF(Buildings!D1421="","N/A",Buildings!D1421)</f>
        <v>N/A</v>
      </c>
      <c r="E1420" s="32" t="str">
        <f>IF(Buildings!E1421="","N/A",Buildings!E1421)</f>
        <v>N/A</v>
      </c>
      <c r="F1420" s="32" t="str">
        <f>IF(Buildings!F1421="","N/A",Buildings!F1421)</f>
        <v>N/A</v>
      </c>
      <c r="G1420" s="32" t="str">
        <f>IF(Buildings!G1421="","N/A",Buildings!G1421)</f>
        <v>N/A</v>
      </c>
      <c r="H1420" s="32" t="str">
        <f t="shared" si="44"/>
        <v>N/A</v>
      </c>
      <c r="I1420" s="32" t="str">
        <f>IF(Buildings!H1421="","N/A",Buildings!H1421)</f>
        <v>N/A</v>
      </c>
      <c r="J1420" s="32" t="str">
        <f>IF(Buildings!I1421="","N/A",Buildings!I1421)</f>
        <v>N/A</v>
      </c>
      <c r="K1420" s="362" t="str">
        <f>IF(AND(Buildings!B1421="",Buildings!C1421&lt;&gt;""),0,IF(Buildings!B1421="","N/A",IF(ISNUMBER(Buildings!B1421),Buildings!B1421,0)))</f>
        <v>N/A</v>
      </c>
    </row>
    <row r="1421" spans="2:11">
      <c r="B1421" s="32" t="str">
        <f t="shared" si="45"/>
        <v>N/A</v>
      </c>
      <c r="C1421" s="32" t="str">
        <f>IF(Buildings!C1422="","N/A",Buildings!C1422)</f>
        <v>N/A</v>
      </c>
      <c r="D1421" s="32" t="str">
        <f>IF(Buildings!D1422="","N/A",Buildings!D1422)</f>
        <v>N/A</v>
      </c>
      <c r="E1421" s="32" t="str">
        <f>IF(Buildings!E1422="","N/A",Buildings!E1422)</f>
        <v>N/A</v>
      </c>
      <c r="F1421" s="32" t="str">
        <f>IF(Buildings!F1422="","N/A",Buildings!F1422)</f>
        <v>N/A</v>
      </c>
      <c r="G1421" s="32" t="str">
        <f>IF(Buildings!G1422="","N/A",Buildings!G1422)</f>
        <v>N/A</v>
      </c>
      <c r="H1421" s="32" t="str">
        <f t="shared" si="44"/>
        <v>N/A</v>
      </c>
      <c r="I1421" s="32" t="str">
        <f>IF(Buildings!H1422="","N/A",Buildings!H1422)</f>
        <v>N/A</v>
      </c>
      <c r="J1421" s="32" t="str">
        <f>IF(Buildings!I1422="","N/A",Buildings!I1422)</f>
        <v>N/A</v>
      </c>
      <c r="K1421" s="362" t="str">
        <f>IF(AND(Buildings!B1422="",Buildings!C1422&lt;&gt;""),0,IF(Buildings!B1422="","N/A",IF(ISNUMBER(Buildings!B1422),Buildings!B1422,0)))</f>
        <v>N/A</v>
      </c>
    </row>
    <row r="1422" spans="2:11">
      <c r="B1422" s="32" t="str">
        <f t="shared" si="45"/>
        <v>N/A</v>
      </c>
      <c r="C1422" s="32" t="str">
        <f>IF(Buildings!C1423="","N/A",Buildings!C1423)</f>
        <v>N/A</v>
      </c>
      <c r="D1422" s="32" t="str">
        <f>IF(Buildings!D1423="","N/A",Buildings!D1423)</f>
        <v>N/A</v>
      </c>
      <c r="E1422" s="32" t="str">
        <f>IF(Buildings!E1423="","N/A",Buildings!E1423)</f>
        <v>N/A</v>
      </c>
      <c r="F1422" s="32" t="str">
        <f>IF(Buildings!F1423="","N/A",Buildings!F1423)</f>
        <v>N/A</v>
      </c>
      <c r="G1422" s="32" t="str">
        <f>IF(Buildings!G1423="","N/A",Buildings!G1423)</f>
        <v>N/A</v>
      </c>
      <c r="H1422" s="32" t="str">
        <f t="shared" si="44"/>
        <v>N/A</v>
      </c>
      <c r="I1422" s="32" t="str">
        <f>IF(Buildings!H1423="","N/A",Buildings!H1423)</f>
        <v>N/A</v>
      </c>
      <c r="J1422" s="32" t="str">
        <f>IF(Buildings!I1423="","N/A",Buildings!I1423)</f>
        <v>N/A</v>
      </c>
      <c r="K1422" s="362" t="str">
        <f>IF(AND(Buildings!B1423="",Buildings!C1423&lt;&gt;""),0,IF(Buildings!B1423="","N/A",IF(ISNUMBER(Buildings!B1423),Buildings!B1423,0)))</f>
        <v>N/A</v>
      </c>
    </row>
    <row r="1423" spans="2:11">
      <c r="B1423" s="32" t="str">
        <f t="shared" si="45"/>
        <v>N/A</v>
      </c>
      <c r="C1423" s="32" t="str">
        <f>IF(Buildings!C1424="","N/A",Buildings!C1424)</f>
        <v>N/A</v>
      </c>
      <c r="D1423" s="32" t="str">
        <f>IF(Buildings!D1424="","N/A",Buildings!D1424)</f>
        <v>N/A</v>
      </c>
      <c r="E1423" s="32" t="str">
        <f>IF(Buildings!E1424="","N/A",Buildings!E1424)</f>
        <v>N/A</v>
      </c>
      <c r="F1423" s="32" t="str">
        <f>IF(Buildings!F1424="","N/A",Buildings!F1424)</f>
        <v>N/A</v>
      </c>
      <c r="G1423" s="32" t="str">
        <f>IF(Buildings!G1424="","N/A",Buildings!G1424)</f>
        <v>N/A</v>
      </c>
      <c r="H1423" s="32" t="str">
        <f t="shared" si="44"/>
        <v>N/A</v>
      </c>
      <c r="I1423" s="32" t="str">
        <f>IF(Buildings!H1424="","N/A",Buildings!H1424)</f>
        <v>N/A</v>
      </c>
      <c r="J1423" s="32" t="str">
        <f>IF(Buildings!I1424="","N/A",Buildings!I1424)</f>
        <v>N/A</v>
      </c>
      <c r="K1423" s="362" t="str">
        <f>IF(AND(Buildings!B1424="",Buildings!C1424&lt;&gt;""),0,IF(Buildings!B1424="","N/A",IF(ISNUMBER(Buildings!B1424),Buildings!B1424,0)))</f>
        <v>N/A</v>
      </c>
    </row>
    <row r="1424" spans="2:11">
      <c r="B1424" s="32" t="str">
        <f t="shared" si="45"/>
        <v>N/A</v>
      </c>
      <c r="C1424" s="32" t="str">
        <f>IF(Buildings!C1425="","N/A",Buildings!C1425)</f>
        <v>N/A</v>
      </c>
      <c r="D1424" s="32" t="str">
        <f>IF(Buildings!D1425="","N/A",Buildings!D1425)</f>
        <v>N/A</v>
      </c>
      <c r="E1424" s="32" t="str">
        <f>IF(Buildings!E1425="","N/A",Buildings!E1425)</f>
        <v>N/A</v>
      </c>
      <c r="F1424" s="32" t="str">
        <f>IF(Buildings!F1425="","N/A",Buildings!F1425)</f>
        <v>N/A</v>
      </c>
      <c r="G1424" s="32" t="str">
        <f>IF(Buildings!G1425="","N/A",Buildings!G1425)</f>
        <v>N/A</v>
      </c>
      <c r="H1424" s="32" t="str">
        <f t="shared" si="44"/>
        <v>N/A</v>
      </c>
      <c r="I1424" s="32" t="str">
        <f>IF(Buildings!H1425="","N/A",Buildings!H1425)</f>
        <v>N/A</v>
      </c>
      <c r="J1424" s="32" t="str">
        <f>IF(Buildings!I1425="","N/A",Buildings!I1425)</f>
        <v>N/A</v>
      </c>
      <c r="K1424" s="362" t="str">
        <f>IF(AND(Buildings!B1425="",Buildings!C1425&lt;&gt;""),0,IF(Buildings!B1425="","N/A",IF(ISNUMBER(Buildings!B1425),Buildings!B1425,0)))</f>
        <v>N/A</v>
      </c>
    </row>
    <row r="1425" spans="2:11">
      <c r="B1425" s="32" t="str">
        <f t="shared" si="45"/>
        <v>N/A</v>
      </c>
      <c r="C1425" s="32" t="str">
        <f>IF(Buildings!C1426="","N/A",Buildings!C1426)</f>
        <v>N/A</v>
      </c>
      <c r="D1425" s="32" t="str">
        <f>IF(Buildings!D1426="","N/A",Buildings!D1426)</f>
        <v>N/A</v>
      </c>
      <c r="E1425" s="32" t="str">
        <f>IF(Buildings!E1426="","N/A",Buildings!E1426)</f>
        <v>N/A</v>
      </c>
      <c r="F1425" s="32" t="str">
        <f>IF(Buildings!F1426="","N/A",Buildings!F1426)</f>
        <v>N/A</v>
      </c>
      <c r="G1425" s="32" t="str">
        <f>IF(Buildings!G1426="","N/A",Buildings!G1426)</f>
        <v>N/A</v>
      </c>
      <c r="H1425" s="32" t="str">
        <f t="shared" si="44"/>
        <v>N/A</v>
      </c>
      <c r="I1425" s="32" t="str">
        <f>IF(Buildings!H1426="","N/A",Buildings!H1426)</f>
        <v>N/A</v>
      </c>
      <c r="J1425" s="32" t="str">
        <f>IF(Buildings!I1426="","N/A",Buildings!I1426)</f>
        <v>N/A</v>
      </c>
      <c r="K1425" s="362" t="str">
        <f>IF(AND(Buildings!B1426="",Buildings!C1426&lt;&gt;""),0,IF(Buildings!B1426="","N/A",IF(ISNUMBER(Buildings!B1426),Buildings!B1426,0)))</f>
        <v>N/A</v>
      </c>
    </row>
    <row r="1426" spans="2:11">
      <c r="B1426" s="32" t="str">
        <f t="shared" si="45"/>
        <v>N/A</v>
      </c>
      <c r="C1426" s="32" t="str">
        <f>IF(Buildings!C1427="","N/A",Buildings!C1427)</f>
        <v>N/A</v>
      </c>
      <c r="D1426" s="32" t="str">
        <f>IF(Buildings!D1427="","N/A",Buildings!D1427)</f>
        <v>N/A</v>
      </c>
      <c r="E1426" s="32" t="str">
        <f>IF(Buildings!E1427="","N/A",Buildings!E1427)</f>
        <v>N/A</v>
      </c>
      <c r="F1426" s="32" t="str">
        <f>IF(Buildings!F1427="","N/A",Buildings!F1427)</f>
        <v>N/A</v>
      </c>
      <c r="G1426" s="32" t="str">
        <f>IF(Buildings!G1427="","N/A",Buildings!G1427)</f>
        <v>N/A</v>
      </c>
      <c r="H1426" s="32" t="str">
        <f t="shared" si="44"/>
        <v>N/A</v>
      </c>
      <c r="I1426" s="32" t="str">
        <f>IF(Buildings!H1427="","N/A",Buildings!H1427)</f>
        <v>N/A</v>
      </c>
      <c r="J1426" s="32" t="str">
        <f>IF(Buildings!I1427="","N/A",Buildings!I1427)</f>
        <v>N/A</v>
      </c>
      <c r="K1426" s="362" t="str">
        <f>IF(AND(Buildings!B1427="",Buildings!C1427&lt;&gt;""),0,IF(Buildings!B1427="","N/A",IF(ISNUMBER(Buildings!B1427),Buildings!B1427,0)))</f>
        <v>N/A</v>
      </c>
    </row>
    <row r="1427" spans="2:11">
      <c r="B1427" s="32" t="str">
        <f t="shared" si="45"/>
        <v>N/A</v>
      </c>
      <c r="C1427" s="32" t="str">
        <f>IF(Buildings!C1428="","N/A",Buildings!C1428)</f>
        <v>N/A</v>
      </c>
      <c r="D1427" s="32" t="str">
        <f>IF(Buildings!D1428="","N/A",Buildings!D1428)</f>
        <v>N/A</v>
      </c>
      <c r="E1427" s="32" t="str">
        <f>IF(Buildings!E1428="","N/A",Buildings!E1428)</f>
        <v>N/A</v>
      </c>
      <c r="F1427" s="32" t="str">
        <f>IF(Buildings!F1428="","N/A",Buildings!F1428)</f>
        <v>N/A</v>
      </c>
      <c r="G1427" s="32" t="str">
        <f>IF(Buildings!G1428="","N/A",Buildings!G1428)</f>
        <v>N/A</v>
      </c>
      <c r="H1427" s="32" t="str">
        <f t="shared" si="44"/>
        <v>N/A</v>
      </c>
      <c r="I1427" s="32" t="str">
        <f>IF(Buildings!H1428="","N/A",Buildings!H1428)</f>
        <v>N/A</v>
      </c>
      <c r="J1427" s="32" t="str">
        <f>IF(Buildings!I1428="","N/A",Buildings!I1428)</f>
        <v>N/A</v>
      </c>
      <c r="K1427" s="362" t="str">
        <f>IF(AND(Buildings!B1428="",Buildings!C1428&lt;&gt;""),0,IF(Buildings!B1428="","N/A",IF(ISNUMBER(Buildings!B1428),Buildings!B1428,0)))</f>
        <v>N/A</v>
      </c>
    </row>
    <row r="1428" spans="2:11">
      <c r="B1428" s="32" t="str">
        <f t="shared" si="45"/>
        <v>N/A</v>
      </c>
      <c r="C1428" s="32" t="str">
        <f>IF(Buildings!C1429="","N/A",Buildings!C1429)</f>
        <v>N/A</v>
      </c>
      <c r="D1428" s="32" t="str">
        <f>IF(Buildings!D1429="","N/A",Buildings!D1429)</f>
        <v>N/A</v>
      </c>
      <c r="E1428" s="32" t="str">
        <f>IF(Buildings!E1429="","N/A",Buildings!E1429)</f>
        <v>N/A</v>
      </c>
      <c r="F1428" s="32" t="str">
        <f>IF(Buildings!F1429="","N/A",Buildings!F1429)</f>
        <v>N/A</v>
      </c>
      <c r="G1428" s="32" t="str">
        <f>IF(Buildings!G1429="","N/A",Buildings!G1429)</f>
        <v>N/A</v>
      </c>
      <c r="H1428" s="32" t="str">
        <f t="shared" si="44"/>
        <v>N/A</v>
      </c>
      <c r="I1428" s="32" t="str">
        <f>IF(Buildings!H1429="","N/A",Buildings!H1429)</f>
        <v>N/A</v>
      </c>
      <c r="J1428" s="32" t="str">
        <f>IF(Buildings!I1429="","N/A",Buildings!I1429)</f>
        <v>N/A</v>
      </c>
      <c r="K1428" s="362" t="str">
        <f>IF(AND(Buildings!B1429="",Buildings!C1429&lt;&gt;""),0,IF(Buildings!B1429="","N/A",IF(ISNUMBER(Buildings!B1429),Buildings!B1429,0)))</f>
        <v>N/A</v>
      </c>
    </row>
    <row r="1429" spans="2:11">
      <c r="B1429" s="32" t="str">
        <f t="shared" si="45"/>
        <v>N/A</v>
      </c>
      <c r="C1429" s="32" t="str">
        <f>IF(Buildings!C1430="","N/A",Buildings!C1430)</f>
        <v>N/A</v>
      </c>
      <c r="D1429" s="32" t="str">
        <f>IF(Buildings!D1430="","N/A",Buildings!D1430)</f>
        <v>N/A</v>
      </c>
      <c r="E1429" s="32" t="str">
        <f>IF(Buildings!E1430="","N/A",Buildings!E1430)</f>
        <v>N/A</v>
      </c>
      <c r="F1429" s="32" t="str">
        <f>IF(Buildings!F1430="","N/A",Buildings!F1430)</f>
        <v>N/A</v>
      </c>
      <c r="G1429" s="32" t="str">
        <f>IF(Buildings!G1430="","N/A",Buildings!G1430)</f>
        <v>N/A</v>
      </c>
      <c r="H1429" s="32" t="str">
        <f t="shared" si="44"/>
        <v>N/A</v>
      </c>
      <c r="I1429" s="32" t="str">
        <f>IF(Buildings!H1430="","N/A",Buildings!H1430)</f>
        <v>N/A</v>
      </c>
      <c r="J1429" s="32" t="str">
        <f>IF(Buildings!I1430="","N/A",Buildings!I1430)</f>
        <v>N/A</v>
      </c>
      <c r="K1429" s="362" t="str">
        <f>IF(AND(Buildings!B1430="",Buildings!C1430&lt;&gt;""),0,IF(Buildings!B1430="","N/A",IF(ISNUMBER(Buildings!B1430),Buildings!B1430,0)))</f>
        <v>N/A</v>
      </c>
    </row>
    <row r="1430" spans="2:11">
      <c r="B1430" s="32" t="str">
        <f t="shared" si="45"/>
        <v>N/A</v>
      </c>
      <c r="C1430" s="32" t="str">
        <f>IF(Buildings!C1431="","N/A",Buildings!C1431)</f>
        <v>N/A</v>
      </c>
      <c r="D1430" s="32" t="str">
        <f>IF(Buildings!D1431="","N/A",Buildings!D1431)</f>
        <v>N/A</v>
      </c>
      <c r="E1430" s="32" t="str">
        <f>IF(Buildings!E1431="","N/A",Buildings!E1431)</f>
        <v>N/A</v>
      </c>
      <c r="F1430" s="32" t="str">
        <f>IF(Buildings!F1431="","N/A",Buildings!F1431)</f>
        <v>N/A</v>
      </c>
      <c r="G1430" s="32" t="str">
        <f>IF(Buildings!G1431="","N/A",Buildings!G1431)</f>
        <v>N/A</v>
      </c>
      <c r="H1430" s="32" t="str">
        <f t="shared" si="44"/>
        <v>N/A</v>
      </c>
      <c r="I1430" s="32" t="str">
        <f>IF(Buildings!H1431="","N/A",Buildings!H1431)</f>
        <v>N/A</v>
      </c>
      <c r="J1430" s="32" t="str">
        <f>IF(Buildings!I1431="","N/A",Buildings!I1431)</f>
        <v>N/A</v>
      </c>
      <c r="K1430" s="362" t="str">
        <f>IF(AND(Buildings!B1431="",Buildings!C1431&lt;&gt;""),0,IF(Buildings!B1431="","N/A",IF(ISNUMBER(Buildings!B1431),Buildings!B1431,0)))</f>
        <v>N/A</v>
      </c>
    </row>
    <row r="1431" spans="2:11">
      <c r="B1431" s="32" t="str">
        <f t="shared" si="45"/>
        <v>N/A</v>
      </c>
      <c r="C1431" s="32" t="str">
        <f>IF(Buildings!C1432="","N/A",Buildings!C1432)</f>
        <v>N/A</v>
      </c>
      <c r="D1431" s="32" t="str">
        <f>IF(Buildings!D1432="","N/A",Buildings!D1432)</f>
        <v>N/A</v>
      </c>
      <c r="E1431" s="32" t="str">
        <f>IF(Buildings!E1432="","N/A",Buildings!E1432)</f>
        <v>N/A</v>
      </c>
      <c r="F1431" s="32" t="str">
        <f>IF(Buildings!F1432="","N/A",Buildings!F1432)</f>
        <v>N/A</v>
      </c>
      <c r="G1431" s="32" t="str">
        <f>IF(Buildings!G1432="","N/A",Buildings!G1432)</f>
        <v>N/A</v>
      </c>
      <c r="H1431" s="32" t="str">
        <f t="shared" si="44"/>
        <v>N/A</v>
      </c>
      <c r="I1431" s="32" t="str">
        <f>IF(Buildings!H1432="","N/A",Buildings!H1432)</f>
        <v>N/A</v>
      </c>
      <c r="J1431" s="32" t="str">
        <f>IF(Buildings!I1432="","N/A",Buildings!I1432)</f>
        <v>N/A</v>
      </c>
      <c r="K1431" s="362" t="str">
        <f>IF(AND(Buildings!B1432="",Buildings!C1432&lt;&gt;""),0,IF(Buildings!B1432="","N/A",IF(ISNUMBER(Buildings!B1432),Buildings!B1432,0)))</f>
        <v>N/A</v>
      </c>
    </row>
    <row r="1432" spans="2:11">
      <c r="B1432" s="32" t="str">
        <f t="shared" si="45"/>
        <v>N/A</v>
      </c>
      <c r="C1432" s="32" t="str">
        <f>IF(Buildings!C1433="","N/A",Buildings!C1433)</f>
        <v>N/A</v>
      </c>
      <c r="D1432" s="32" t="str">
        <f>IF(Buildings!D1433="","N/A",Buildings!D1433)</f>
        <v>N/A</v>
      </c>
      <c r="E1432" s="32" t="str">
        <f>IF(Buildings!E1433="","N/A",Buildings!E1433)</f>
        <v>N/A</v>
      </c>
      <c r="F1432" s="32" t="str">
        <f>IF(Buildings!F1433="","N/A",Buildings!F1433)</f>
        <v>N/A</v>
      </c>
      <c r="G1432" s="32" t="str">
        <f>IF(Buildings!G1433="","N/A",Buildings!G1433)</f>
        <v>N/A</v>
      </c>
      <c r="H1432" s="32" t="str">
        <f t="shared" si="44"/>
        <v>N/A</v>
      </c>
      <c r="I1432" s="32" t="str">
        <f>IF(Buildings!H1433="","N/A",Buildings!H1433)</f>
        <v>N/A</v>
      </c>
      <c r="J1432" s="32" t="str">
        <f>IF(Buildings!I1433="","N/A",Buildings!I1433)</f>
        <v>N/A</v>
      </c>
      <c r="K1432" s="362" t="str">
        <f>IF(AND(Buildings!B1433="",Buildings!C1433&lt;&gt;""),0,IF(Buildings!B1433="","N/A",IF(ISNUMBER(Buildings!B1433),Buildings!B1433,0)))</f>
        <v>N/A</v>
      </c>
    </row>
    <row r="1433" spans="2:11">
      <c r="B1433" s="32" t="str">
        <f t="shared" si="45"/>
        <v>N/A</v>
      </c>
      <c r="C1433" s="32" t="str">
        <f>IF(Buildings!C1434="","N/A",Buildings!C1434)</f>
        <v>N/A</v>
      </c>
      <c r="D1433" s="32" t="str">
        <f>IF(Buildings!D1434="","N/A",Buildings!D1434)</f>
        <v>N/A</v>
      </c>
      <c r="E1433" s="32" t="str">
        <f>IF(Buildings!E1434="","N/A",Buildings!E1434)</f>
        <v>N/A</v>
      </c>
      <c r="F1433" s="32" t="str">
        <f>IF(Buildings!F1434="","N/A",Buildings!F1434)</f>
        <v>N/A</v>
      </c>
      <c r="G1433" s="32" t="str">
        <f>IF(Buildings!G1434="","N/A",Buildings!G1434)</f>
        <v>N/A</v>
      </c>
      <c r="H1433" s="32" t="str">
        <f t="shared" si="44"/>
        <v>N/A</v>
      </c>
      <c r="I1433" s="32" t="str">
        <f>IF(Buildings!H1434="","N/A",Buildings!H1434)</f>
        <v>N/A</v>
      </c>
      <c r="J1433" s="32" t="str">
        <f>IF(Buildings!I1434="","N/A",Buildings!I1434)</f>
        <v>N/A</v>
      </c>
      <c r="K1433" s="362" t="str">
        <f>IF(AND(Buildings!B1434="",Buildings!C1434&lt;&gt;""),0,IF(Buildings!B1434="","N/A",IF(ISNUMBER(Buildings!B1434),Buildings!B1434,0)))</f>
        <v>N/A</v>
      </c>
    </row>
    <row r="1434" spans="2:11">
      <c r="B1434" s="32" t="str">
        <f t="shared" si="45"/>
        <v>N/A</v>
      </c>
      <c r="C1434" s="32" t="str">
        <f>IF(Buildings!C1435="","N/A",Buildings!C1435)</f>
        <v>N/A</v>
      </c>
      <c r="D1434" s="32" t="str">
        <f>IF(Buildings!D1435="","N/A",Buildings!D1435)</f>
        <v>N/A</v>
      </c>
      <c r="E1434" s="32" t="str">
        <f>IF(Buildings!E1435="","N/A",Buildings!E1435)</f>
        <v>N/A</v>
      </c>
      <c r="F1434" s="32" t="str">
        <f>IF(Buildings!F1435="","N/A",Buildings!F1435)</f>
        <v>N/A</v>
      </c>
      <c r="G1434" s="32" t="str">
        <f>IF(Buildings!G1435="","N/A",Buildings!G1435)</f>
        <v>N/A</v>
      </c>
      <c r="H1434" s="32" t="str">
        <f t="shared" si="44"/>
        <v>N/A</v>
      </c>
      <c r="I1434" s="32" t="str">
        <f>IF(Buildings!H1435="","N/A",Buildings!H1435)</f>
        <v>N/A</v>
      </c>
      <c r="J1434" s="32" t="str">
        <f>IF(Buildings!I1435="","N/A",Buildings!I1435)</f>
        <v>N/A</v>
      </c>
      <c r="K1434" s="362" t="str">
        <f>IF(AND(Buildings!B1435="",Buildings!C1435&lt;&gt;""),0,IF(Buildings!B1435="","N/A",IF(ISNUMBER(Buildings!B1435),Buildings!B1435,0)))</f>
        <v>N/A</v>
      </c>
    </row>
    <row r="1435" spans="2:11">
      <c r="B1435" s="32" t="str">
        <f t="shared" si="45"/>
        <v>N/A</v>
      </c>
      <c r="C1435" s="32" t="str">
        <f>IF(Buildings!C1436="","N/A",Buildings!C1436)</f>
        <v>N/A</v>
      </c>
      <c r="D1435" s="32" t="str">
        <f>IF(Buildings!D1436="","N/A",Buildings!D1436)</f>
        <v>N/A</v>
      </c>
      <c r="E1435" s="32" t="str">
        <f>IF(Buildings!E1436="","N/A",Buildings!E1436)</f>
        <v>N/A</v>
      </c>
      <c r="F1435" s="32" t="str">
        <f>IF(Buildings!F1436="","N/A",Buildings!F1436)</f>
        <v>N/A</v>
      </c>
      <c r="G1435" s="32" t="str">
        <f>IF(Buildings!G1436="","N/A",Buildings!G1436)</f>
        <v>N/A</v>
      </c>
      <c r="H1435" s="32" t="str">
        <f t="shared" si="44"/>
        <v>N/A</v>
      </c>
      <c r="I1435" s="32" t="str">
        <f>IF(Buildings!H1436="","N/A",Buildings!H1436)</f>
        <v>N/A</v>
      </c>
      <c r="J1435" s="32" t="str">
        <f>IF(Buildings!I1436="","N/A",Buildings!I1436)</f>
        <v>N/A</v>
      </c>
      <c r="K1435" s="362" t="str">
        <f>IF(AND(Buildings!B1436="",Buildings!C1436&lt;&gt;""),0,IF(Buildings!B1436="","N/A",IF(ISNUMBER(Buildings!B1436),Buildings!B1436,0)))</f>
        <v>N/A</v>
      </c>
    </row>
    <row r="1436" spans="2:11">
      <c r="B1436" s="32" t="str">
        <f t="shared" si="45"/>
        <v>N/A</v>
      </c>
      <c r="C1436" s="32" t="str">
        <f>IF(Buildings!C1437="","N/A",Buildings!C1437)</f>
        <v>N/A</v>
      </c>
      <c r="D1436" s="32" t="str">
        <f>IF(Buildings!D1437="","N/A",Buildings!D1437)</f>
        <v>N/A</v>
      </c>
      <c r="E1436" s="32" t="str">
        <f>IF(Buildings!E1437="","N/A",Buildings!E1437)</f>
        <v>N/A</v>
      </c>
      <c r="F1436" s="32" t="str">
        <f>IF(Buildings!F1437="","N/A",Buildings!F1437)</f>
        <v>N/A</v>
      </c>
      <c r="G1436" s="32" t="str">
        <f>IF(Buildings!G1437="","N/A",Buildings!G1437)</f>
        <v>N/A</v>
      </c>
      <c r="H1436" s="32" t="str">
        <f t="shared" si="44"/>
        <v>N/A</v>
      </c>
      <c r="I1436" s="32" t="str">
        <f>IF(Buildings!H1437="","N/A",Buildings!H1437)</f>
        <v>N/A</v>
      </c>
      <c r="J1436" s="32" t="str">
        <f>IF(Buildings!I1437="","N/A",Buildings!I1437)</f>
        <v>N/A</v>
      </c>
      <c r="K1436" s="362" t="str">
        <f>IF(AND(Buildings!B1437="",Buildings!C1437&lt;&gt;""),0,IF(Buildings!B1437="","N/A",IF(ISNUMBER(Buildings!B1437),Buildings!B1437,0)))</f>
        <v>N/A</v>
      </c>
    </row>
    <row r="1437" spans="2:11">
      <c r="B1437" s="32" t="str">
        <f t="shared" si="45"/>
        <v>N/A</v>
      </c>
      <c r="C1437" s="32" t="str">
        <f>IF(Buildings!C1438="","N/A",Buildings!C1438)</f>
        <v>N/A</v>
      </c>
      <c r="D1437" s="32" t="str">
        <f>IF(Buildings!D1438="","N/A",Buildings!D1438)</f>
        <v>N/A</v>
      </c>
      <c r="E1437" s="32" t="str">
        <f>IF(Buildings!E1438="","N/A",Buildings!E1438)</f>
        <v>N/A</v>
      </c>
      <c r="F1437" s="32" t="str">
        <f>IF(Buildings!F1438="","N/A",Buildings!F1438)</f>
        <v>N/A</v>
      </c>
      <c r="G1437" s="32" t="str">
        <f>IF(Buildings!G1438="","N/A",Buildings!G1438)</f>
        <v>N/A</v>
      </c>
      <c r="H1437" s="32" t="str">
        <f t="shared" si="44"/>
        <v>N/A</v>
      </c>
      <c r="I1437" s="32" t="str">
        <f>IF(Buildings!H1438="","N/A",Buildings!H1438)</f>
        <v>N/A</v>
      </c>
      <c r="J1437" s="32" t="str">
        <f>IF(Buildings!I1438="","N/A",Buildings!I1438)</f>
        <v>N/A</v>
      </c>
      <c r="K1437" s="362" t="str">
        <f>IF(AND(Buildings!B1438="",Buildings!C1438&lt;&gt;""),0,IF(Buildings!B1438="","N/A",IF(ISNUMBER(Buildings!B1438),Buildings!B1438,0)))</f>
        <v>N/A</v>
      </c>
    </row>
    <row r="1438" spans="2:11">
      <c r="B1438" s="32" t="str">
        <f t="shared" si="45"/>
        <v>N/A</v>
      </c>
      <c r="C1438" s="32" t="str">
        <f>IF(Buildings!C1439="","N/A",Buildings!C1439)</f>
        <v>N/A</v>
      </c>
      <c r="D1438" s="32" t="str">
        <f>IF(Buildings!D1439="","N/A",Buildings!D1439)</f>
        <v>N/A</v>
      </c>
      <c r="E1438" s="32" t="str">
        <f>IF(Buildings!E1439="","N/A",Buildings!E1439)</f>
        <v>N/A</v>
      </c>
      <c r="F1438" s="32" t="str">
        <f>IF(Buildings!F1439="","N/A",Buildings!F1439)</f>
        <v>N/A</v>
      </c>
      <c r="G1438" s="32" t="str">
        <f>IF(Buildings!G1439="","N/A",Buildings!G1439)</f>
        <v>N/A</v>
      </c>
      <c r="H1438" s="32" t="str">
        <f t="shared" si="44"/>
        <v>N/A</v>
      </c>
      <c r="I1438" s="32" t="str">
        <f>IF(Buildings!H1439="","N/A",Buildings!H1439)</f>
        <v>N/A</v>
      </c>
      <c r="J1438" s="32" t="str">
        <f>IF(Buildings!I1439="","N/A",Buildings!I1439)</f>
        <v>N/A</v>
      </c>
      <c r="K1438" s="362" t="str">
        <f>IF(AND(Buildings!B1439="",Buildings!C1439&lt;&gt;""),0,IF(Buildings!B1439="","N/A",IF(ISNUMBER(Buildings!B1439),Buildings!B1439,0)))</f>
        <v>N/A</v>
      </c>
    </row>
    <row r="1439" spans="2:11">
      <c r="B1439" s="32" t="str">
        <f t="shared" si="45"/>
        <v>N/A</v>
      </c>
      <c r="C1439" s="32" t="str">
        <f>IF(Buildings!C1440="","N/A",Buildings!C1440)</f>
        <v>N/A</v>
      </c>
      <c r="D1439" s="32" t="str">
        <f>IF(Buildings!D1440="","N/A",Buildings!D1440)</f>
        <v>N/A</v>
      </c>
      <c r="E1439" s="32" t="str">
        <f>IF(Buildings!E1440="","N/A",Buildings!E1440)</f>
        <v>N/A</v>
      </c>
      <c r="F1439" s="32" t="str">
        <f>IF(Buildings!F1440="","N/A",Buildings!F1440)</f>
        <v>N/A</v>
      </c>
      <c r="G1439" s="32" t="str">
        <f>IF(Buildings!G1440="","N/A",Buildings!G1440)</f>
        <v>N/A</v>
      </c>
      <c r="H1439" s="32" t="str">
        <f t="shared" si="44"/>
        <v>N/A</v>
      </c>
      <c r="I1439" s="32" t="str">
        <f>IF(Buildings!H1440="","N/A",Buildings!H1440)</f>
        <v>N/A</v>
      </c>
      <c r="J1439" s="32" t="str">
        <f>IF(Buildings!I1440="","N/A",Buildings!I1440)</f>
        <v>N/A</v>
      </c>
      <c r="K1439" s="362" t="str">
        <f>IF(AND(Buildings!B1440="",Buildings!C1440&lt;&gt;""),0,IF(Buildings!B1440="","N/A",IF(ISNUMBER(Buildings!B1440),Buildings!B1440,0)))</f>
        <v>N/A</v>
      </c>
    </row>
    <row r="1440" spans="2:11">
      <c r="B1440" s="32" t="str">
        <f t="shared" si="45"/>
        <v>N/A</v>
      </c>
      <c r="C1440" s="32" t="str">
        <f>IF(Buildings!C1441="","N/A",Buildings!C1441)</f>
        <v>N/A</v>
      </c>
      <c r="D1440" s="32" t="str">
        <f>IF(Buildings!D1441="","N/A",Buildings!D1441)</f>
        <v>N/A</v>
      </c>
      <c r="E1440" s="32" t="str">
        <f>IF(Buildings!E1441="","N/A",Buildings!E1441)</f>
        <v>N/A</v>
      </c>
      <c r="F1440" s="32" t="str">
        <f>IF(Buildings!F1441="","N/A",Buildings!F1441)</f>
        <v>N/A</v>
      </c>
      <c r="G1440" s="32" t="str">
        <f>IF(Buildings!G1441="","N/A",Buildings!G1441)</f>
        <v>N/A</v>
      </c>
      <c r="H1440" s="32" t="str">
        <f t="shared" si="44"/>
        <v>N/A</v>
      </c>
      <c r="I1440" s="32" t="str">
        <f>IF(Buildings!H1441="","N/A",Buildings!H1441)</f>
        <v>N/A</v>
      </c>
      <c r="J1440" s="32" t="str">
        <f>IF(Buildings!I1441="","N/A",Buildings!I1441)</f>
        <v>N/A</v>
      </c>
      <c r="K1440" s="362" t="str">
        <f>IF(AND(Buildings!B1441="",Buildings!C1441&lt;&gt;""),0,IF(Buildings!B1441="","N/A",IF(ISNUMBER(Buildings!B1441),Buildings!B1441,0)))</f>
        <v>N/A</v>
      </c>
    </row>
    <row r="1441" spans="2:11">
      <c r="B1441" s="32" t="str">
        <f t="shared" si="45"/>
        <v>N/A</v>
      </c>
      <c r="C1441" s="32" t="str">
        <f>IF(Buildings!C1442="","N/A",Buildings!C1442)</f>
        <v>N/A</v>
      </c>
      <c r="D1441" s="32" t="str">
        <f>IF(Buildings!D1442="","N/A",Buildings!D1442)</f>
        <v>N/A</v>
      </c>
      <c r="E1441" s="32" t="str">
        <f>IF(Buildings!E1442="","N/A",Buildings!E1442)</f>
        <v>N/A</v>
      </c>
      <c r="F1441" s="32" t="str">
        <f>IF(Buildings!F1442="","N/A",Buildings!F1442)</f>
        <v>N/A</v>
      </c>
      <c r="G1441" s="32" t="str">
        <f>IF(Buildings!G1442="","N/A",Buildings!G1442)</f>
        <v>N/A</v>
      </c>
      <c r="H1441" s="32" t="str">
        <f t="shared" si="44"/>
        <v>N/A</v>
      </c>
      <c r="I1441" s="32" t="str">
        <f>IF(Buildings!H1442="","N/A",Buildings!H1442)</f>
        <v>N/A</v>
      </c>
      <c r="J1441" s="32" t="str">
        <f>IF(Buildings!I1442="","N/A",Buildings!I1442)</f>
        <v>N/A</v>
      </c>
      <c r="K1441" s="362" t="str">
        <f>IF(AND(Buildings!B1442="",Buildings!C1442&lt;&gt;""),0,IF(Buildings!B1442="","N/A",IF(ISNUMBER(Buildings!B1442),Buildings!B1442,0)))</f>
        <v>N/A</v>
      </c>
    </row>
    <row r="1442" spans="2:11">
      <c r="B1442" s="32" t="str">
        <f t="shared" si="45"/>
        <v>N/A</v>
      </c>
      <c r="C1442" s="32" t="str">
        <f>IF(Buildings!C1443="","N/A",Buildings!C1443)</f>
        <v>N/A</v>
      </c>
      <c r="D1442" s="32" t="str">
        <f>IF(Buildings!D1443="","N/A",Buildings!D1443)</f>
        <v>N/A</v>
      </c>
      <c r="E1442" s="32" t="str">
        <f>IF(Buildings!E1443="","N/A",Buildings!E1443)</f>
        <v>N/A</v>
      </c>
      <c r="F1442" s="32" t="str">
        <f>IF(Buildings!F1443="","N/A",Buildings!F1443)</f>
        <v>N/A</v>
      </c>
      <c r="G1442" s="32" t="str">
        <f>IF(Buildings!G1443="","N/A",Buildings!G1443)</f>
        <v>N/A</v>
      </c>
      <c r="H1442" s="32" t="str">
        <f t="shared" si="44"/>
        <v>N/A</v>
      </c>
      <c r="I1442" s="32" t="str">
        <f>IF(Buildings!H1443="","N/A",Buildings!H1443)</f>
        <v>N/A</v>
      </c>
      <c r="J1442" s="32" t="str">
        <f>IF(Buildings!I1443="","N/A",Buildings!I1443)</f>
        <v>N/A</v>
      </c>
      <c r="K1442" s="362" t="str">
        <f>IF(AND(Buildings!B1443="",Buildings!C1443&lt;&gt;""),0,IF(Buildings!B1443="","N/A",IF(ISNUMBER(Buildings!B1443),Buildings!B1443,0)))</f>
        <v>N/A</v>
      </c>
    </row>
    <row r="1443" spans="2:11">
      <c r="B1443" s="32" t="str">
        <f t="shared" si="45"/>
        <v>N/A</v>
      </c>
      <c r="C1443" s="32" t="str">
        <f>IF(Buildings!C1444="","N/A",Buildings!C1444)</f>
        <v>N/A</v>
      </c>
      <c r="D1443" s="32" t="str">
        <f>IF(Buildings!D1444="","N/A",Buildings!D1444)</f>
        <v>N/A</v>
      </c>
      <c r="E1443" s="32" t="str">
        <f>IF(Buildings!E1444="","N/A",Buildings!E1444)</f>
        <v>N/A</v>
      </c>
      <c r="F1443" s="32" t="str">
        <f>IF(Buildings!F1444="","N/A",Buildings!F1444)</f>
        <v>N/A</v>
      </c>
      <c r="G1443" s="32" t="str">
        <f>IF(Buildings!G1444="","N/A",Buildings!G1444)</f>
        <v>N/A</v>
      </c>
      <c r="H1443" s="32" t="str">
        <f t="shared" si="44"/>
        <v>N/A</v>
      </c>
      <c r="I1443" s="32" t="str">
        <f>IF(Buildings!H1444="","N/A",Buildings!H1444)</f>
        <v>N/A</v>
      </c>
      <c r="J1443" s="32" t="str">
        <f>IF(Buildings!I1444="","N/A",Buildings!I1444)</f>
        <v>N/A</v>
      </c>
      <c r="K1443" s="362" t="str">
        <f>IF(AND(Buildings!B1444="",Buildings!C1444&lt;&gt;""),0,IF(Buildings!B1444="","N/A",IF(ISNUMBER(Buildings!B1444),Buildings!B1444,0)))</f>
        <v>N/A</v>
      </c>
    </row>
    <row r="1444" spans="2:11">
      <c r="B1444" s="32" t="str">
        <f t="shared" si="45"/>
        <v>N/A</v>
      </c>
      <c r="C1444" s="32" t="str">
        <f>IF(Buildings!C1445="","N/A",Buildings!C1445)</f>
        <v>N/A</v>
      </c>
      <c r="D1444" s="32" t="str">
        <f>IF(Buildings!D1445="","N/A",Buildings!D1445)</f>
        <v>N/A</v>
      </c>
      <c r="E1444" s="32" t="str">
        <f>IF(Buildings!E1445="","N/A",Buildings!E1445)</f>
        <v>N/A</v>
      </c>
      <c r="F1444" s="32" t="str">
        <f>IF(Buildings!F1445="","N/A",Buildings!F1445)</f>
        <v>N/A</v>
      </c>
      <c r="G1444" s="32" t="str">
        <f>IF(Buildings!G1445="","N/A",Buildings!G1445)</f>
        <v>N/A</v>
      </c>
      <c r="H1444" s="32" t="str">
        <f t="shared" si="44"/>
        <v>N/A</v>
      </c>
      <c r="I1444" s="32" t="str">
        <f>IF(Buildings!H1445="","N/A",Buildings!H1445)</f>
        <v>N/A</v>
      </c>
      <c r="J1444" s="32" t="str">
        <f>IF(Buildings!I1445="","N/A",Buildings!I1445)</f>
        <v>N/A</v>
      </c>
      <c r="K1444" s="362" t="str">
        <f>IF(AND(Buildings!B1445="",Buildings!C1445&lt;&gt;""),0,IF(Buildings!B1445="","N/A",IF(ISNUMBER(Buildings!B1445),Buildings!B1445,0)))</f>
        <v>N/A</v>
      </c>
    </row>
    <row r="1445" spans="2:11">
      <c r="B1445" s="32" t="str">
        <f t="shared" si="45"/>
        <v>N/A</v>
      </c>
      <c r="C1445" s="32" t="str">
        <f>IF(Buildings!C1446="","N/A",Buildings!C1446)</f>
        <v>N/A</v>
      </c>
      <c r="D1445" s="32" t="str">
        <f>IF(Buildings!D1446="","N/A",Buildings!D1446)</f>
        <v>N/A</v>
      </c>
      <c r="E1445" s="32" t="str">
        <f>IF(Buildings!E1446="","N/A",Buildings!E1446)</f>
        <v>N/A</v>
      </c>
      <c r="F1445" s="32" t="str">
        <f>IF(Buildings!F1446="","N/A",Buildings!F1446)</f>
        <v>N/A</v>
      </c>
      <c r="G1445" s="32" t="str">
        <f>IF(Buildings!G1446="","N/A",Buildings!G1446)</f>
        <v>N/A</v>
      </c>
      <c r="H1445" s="32" t="str">
        <f t="shared" si="44"/>
        <v>N/A</v>
      </c>
      <c r="I1445" s="32" t="str">
        <f>IF(Buildings!H1446="","N/A",Buildings!H1446)</f>
        <v>N/A</v>
      </c>
      <c r="J1445" s="32" t="str">
        <f>IF(Buildings!I1446="","N/A",Buildings!I1446)</f>
        <v>N/A</v>
      </c>
      <c r="K1445" s="362" t="str">
        <f>IF(AND(Buildings!B1446="",Buildings!C1446&lt;&gt;""),0,IF(Buildings!B1446="","N/A",IF(ISNUMBER(Buildings!B1446),Buildings!B1446,0)))</f>
        <v>N/A</v>
      </c>
    </row>
    <row r="1446" spans="2:11">
      <c r="B1446" s="32" t="str">
        <f t="shared" si="45"/>
        <v>N/A</v>
      </c>
      <c r="C1446" s="32" t="str">
        <f>IF(Buildings!C1447="","N/A",Buildings!C1447)</f>
        <v>N/A</v>
      </c>
      <c r="D1446" s="32" t="str">
        <f>IF(Buildings!D1447="","N/A",Buildings!D1447)</f>
        <v>N/A</v>
      </c>
      <c r="E1446" s="32" t="str">
        <f>IF(Buildings!E1447="","N/A",Buildings!E1447)</f>
        <v>N/A</v>
      </c>
      <c r="F1446" s="32" t="str">
        <f>IF(Buildings!F1447="","N/A",Buildings!F1447)</f>
        <v>N/A</v>
      </c>
      <c r="G1446" s="32" t="str">
        <f>IF(Buildings!G1447="","N/A",Buildings!G1447)</f>
        <v>N/A</v>
      </c>
      <c r="H1446" s="32" t="str">
        <f t="shared" si="44"/>
        <v>N/A</v>
      </c>
      <c r="I1446" s="32" t="str">
        <f>IF(Buildings!H1447="","N/A",Buildings!H1447)</f>
        <v>N/A</v>
      </c>
      <c r="J1446" s="32" t="str">
        <f>IF(Buildings!I1447="","N/A",Buildings!I1447)</f>
        <v>N/A</v>
      </c>
      <c r="K1446" s="362" t="str">
        <f>IF(AND(Buildings!B1447="",Buildings!C1447&lt;&gt;""),0,IF(Buildings!B1447="","N/A",IF(ISNUMBER(Buildings!B1447),Buildings!B1447,0)))</f>
        <v>N/A</v>
      </c>
    </row>
    <row r="1447" spans="2:11">
      <c r="B1447" s="32" t="str">
        <f t="shared" si="45"/>
        <v>N/A</v>
      </c>
      <c r="C1447" s="32" t="str">
        <f>IF(Buildings!C1448="","N/A",Buildings!C1448)</f>
        <v>N/A</v>
      </c>
      <c r="D1447" s="32" t="str">
        <f>IF(Buildings!D1448="","N/A",Buildings!D1448)</f>
        <v>N/A</v>
      </c>
      <c r="E1447" s="32" t="str">
        <f>IF(Buildings!E1448="","N/A",Buildings!E1448)</f>
        <v>N/A</v>
      </c>
      <c r="F1447" s="32" t="str">
        <f>IF(Buildings!F1448="","N/A",Buildings!F1448)</f>
        <v>N/A</v>
      </c>
      <c r="G1447" s="32" t="str">
        <f>IF(Buildings!G1448="","N/A",Buildings!G1448)</f>
        <v>N/A</v>
      </c>
      <c r="H1447" s="32" t="str">
        <f t="shared" si="44"/>
        <v>N/A</v>
      </c>
      <c r="I1447" s="32" t="str">
        <f>IF(Buildings!H1448="","N/A",Buildings!H1448)</f>
        <v>N/A</v>
      </c>
      <c r="J1447" s="32" t="str">
        <f>IF(Buildings!I1448="","N/A",Buildings!I1448)</f>
        <v>N/A</v>
      </c>
      <c r="K1447" s="362" t="str">
        <f>IF(AND(Buildings!B1448="",Buildings!C1448&lt;&gt;""),0,IF(Buildings!B1448="","N/A",IF(ISNUMBER(Buildings!B1448),Buildings!B1448,0)))</f>
        <v>N/A</v>
      </c>
    </row>
    <row r="1448" spans="2:11">
      <c r="B1448" s="32" t="str">
        <f t="shared" si="45"/>
        <v>N/A</v>
      </c>
      <c r="C1448" s="32" t="str">
        <f>IF(Buildings!C1449="","N/A",Buildings!C1449)</f>
        <v>N/A</v>
      </c>
      <c r="D1448" s="32" t="str">
        <f>IF(Buildings!D1449="","N/A",Buildings!D1449)</f>
        <v>N/A</v>
      </c>
      <c r="E1448" s="32" t="str">
        <f>IF(Buildings!E1449="","N/A",Buildings!E1449)</f>
        <v>N/A</v>
      </c>
      <c r="F1448" s="32" t="str">
        <f>IF(Buildings!F1449="","N/A",Buildings!F1449)</f>
        <v>N/A</v>
      </c>
      <c r="G1448" s="32" t="str">
        <f>IF(Buildings!G1449="","N/A",Buildings!G1449)</f>
        <v>N/A</v>
      </c>
      <c r="H1448" s="32" t="str">
        <f t="shared" si="44"/>
        <v>N/A</v>
      </c>
      <c r="I1448" s="32" t="str">
        <f>IF(Buildings!H1449="","N/A",Buildings!H1449)</f>
        <v>N/A</v>
      </c>
      <c r="J1448" s="32" t="str">
        <f>IF(Buildings!I1449="","N/A",Buildings!I1449)</f>
        <v>N/A</v>
      </c>
      <c r="K1448" s="362" t="str">
        <f>IF(AND(Buildings!B1449="",Buildings!C1449&lt;&gt;""),0,IF(Buildings!B1449="","N/A",IF(ISNUMBER(Buildings!B1449),Buildings!B1449,0)))</f>
        <v>N/A</v>
      </c>
    </row>
    <row r="1449" spans="2:11">
      <c r="B1449" s="32" t="str">
        <f t="shared" si="45"/>
        <v>N/A</v>
      </c>
      <c r="C1449" s="32" t="str">
        <f>IF(Buildings!C1450="","N/A",Buildings!C1450)</f>
        <v>N/A</v>
      </c>
      <c r="D1449" s="32" t="str">
        <f>IF(Buildings!D1450="","N/A",Buildings!D1450)</f>
        <v>N/A</v>
      </c>
      <c r="E1449" s="32" t="str">
        <f>IF(Buildings!E1450="","N/A",Buildings!E1450)</f>
        <v>N/A</v>
      </c>
      <c r="F1449" s="32" t="str">
        <f>IF(Buildings!F1450="","N/A",Buildings!F1450)</f>
        <v>N/A</v>
      </c>
      <c r="G1449" s="32" t="str">
        <f>IF(Buildings!G1450="","N/A",Buildings!G1450)</f>
        <v>N/A</v>
      </c>
      <c r="H1449" s="32" t="str">
        <f t="shared" si="44"/>
        <v>N/A</v>
      </c>
      <c r="I1449" s="32" t="str">
        <f>IF(Buildings!H1450="","N/A",Buildings!H1450)</f>
        <v>N/A</v>
      </c>
      <c r="J1449" s="32" t="str">
        <f>IF(Buildings!I1450="","N/A",Buildings!I1450)</f>
        <v>N/A</v>
      </c>
      <c r="K1449" s="362" t="str">
        <f>IF(AND(Buildings!B1450="",Buildings!C1450&lt;&gt;""),0,IF(Buildings!B1450="","N/A",IF(ISNUMBER(Buildings!B1450),Buildings!B1450,0)))</f>
        <v>N/A</v>
      </c>
    </row>
    <row r="1450" spans="2:11">
      <c r="B1450" s="32" t="str">
        <f t="shared" si="45"/>
        <v>N/A</v>
      </c>
      <c r="C1450" s="32" t="str">
        <f>IF(Buildings!C1451="","N/A",Buildings!C1451)</f>
        <v>N/A</v>
      </c>
      <c r="D1450" s="32" t="str">
        <f>IF(Buildings!D1451="","N/A",Buildings!D1451)</f>
        <v>N/A</v>
      </c>
      <c r="E1450" s="32" t="str">
        <f>IF(Buildings!E1451="","N/A",Buildings!E1451)</f>
        <v>N/A</v>
      </c>
      <c r="F1450" s="32" t="str">
        <f>IF(Buildings!F1451="","N/A",Buildings!F1451)</f>
        <v>N/A</v>
      </c>
      <c r="G1450" s="32" t="str">
        <f>IF(Buildings!G1451="","N/A",Buildings!G1451)</f>
        <v>N/A</v>
      </c>
      <c r="H1450" s="32" t="str">
        <f t="shared" si="44"/>
        <v>N/A</v>
      </c>
      <c r="I1450" s="32" t="str">
        <f>IF(Buildings!H1451="","N/A",Buildings!H1451)</f>
        <v>N/A</v>
      </c>
      <c r="J1450" s="32" t="str">
        <f>IF(Buildings!I1451="","N/A",Buildings!I1451)</f>
        <v>N/A</v>
      </c>
      <c r="K1450" s="362" t="str">
        <f>IF(AND(Buildings!B1451="",Buildings!C1451&lt;&gt;""),0,IF(Buildings!B1451="","N/A",IF(ISNUMBER(Buildings!B1451),Buildings!B1451,0)))</f>
        <v>N/A</v>
      </c>
    </row>
    <row r="1451" spans="2:11">
      <c r="B1451" s="32" t="str">
        <f t="shared" si="45"/>
        <v>N/A</v>
      </c>
      <c r="C1451" s="32" t="str">
        <f>IF(Buildings!C1452="","N/A",Buildings!C1452)</f>
        <v>N/A</v>
      </c>
      <c r="D1451" s="32" t="str">
        <f>IF(Buildings!D1452="","N/A",Buildings!D1452)</f>
        <v>N/A</v>
      </c>
      <c r="E1451" s="32" t="str">
        <f>IF(Buildings!E1452="","N/A",Buildings!E1452)</f>
        <v>N/A</v>
      </c>
      <c r="F1451" s="32" t="str">
        <f>IF(Buildings!F1452="","N/A",Buildings!F1452)</f>
        <v>N/A</v>
      </c>
      <c r="G1451" s="32" t="str">
        <f>IF(Buildings!G1452="","N/A",Buildings!G1452)</f>
        <v>N/A</v>
      </c>
      <c r="H1451" s="32" t="str">
        <f t="shared" si="44"/>
        <v>N/A</v>
      </c>
      <c r="I1451" s="32" t="str">
        <f>IF(Buildings!H1452="","N/A",Buildings!H1452)</f>
        <v>N/A</v>
      </c>
      <c r="J1451" s="32" t="str">
        <f>IF(Buildings!I1452="","N/A",Buildings!I1452)</f>
        <v>N/A</v>
      </c>
      <c r="K1451" s="362" t="str">
        <f>IF(AND(Buildings!B1452="",Buildings!C1452&lt;&gt;""),0,IF(Buildings!B1452="","N/A",IF(ISNUMBER(Buildings!B1452),Buildings!B1452,0)))</f>
        <v>N/A</v>
      </c>
    </row>
    <row r="1452" spans="2:11">
      <c r="B1452" s="32" t="str">
        <f t="shared" si="45"/>
        <v>N/A</v>
      </c>
      <c r="C1452" s="32" t="str">
        <f>IF(Buildings!C1453="","N/A",Buildings!C1453)</f>
        <v>N/A</v>
      </c>
      <c r="D1452" s="32" t="str">
        <f>IF(Buildings!D1453="","N/A",Buildings!D1453)</f>
        <v>N/A</v>
      </c>
      <c r="E1452" s="32" t="str">
        <f>IF(Buildings!E1453="","N/A",Buildings!E1453)</f>
        <v>N/A</v>
      </c>
      <c r="F1452" s="32" t="str">
        <f>IF(Buildings!F1453="","N/A",Buildings!F1453)</f>
        <v>N/A</v>
      </c>
      <c r="G1452" s="32" t="str">
        <f>IF(Buildings!G1453="","N/A",Buildings!G1453)</f>
        <v>N/A</v>
      </c>
      <c r="H1452" s="32" t="str">
        <f t="shared" si="44"/>
        <v>N/A</v>
      </c>
      <c r="I1452" s="32" t="str">
        <f>IF(Buildings!H1453="","N/A",Buildings!H1453)</f>
        <v>N/A</v>
      </c>
      <c r="J1452" s="32" t="str">
        <f>IF(Buildings!I1453="","N/A",Buildings!I1453)</f>
        <v>N/A</v>
      </c>
      <c r="K1452" s="362" t="str">
        <f>IF(AND(Buildings!B1453="",Buildings!C1453&lt;&gt;""),0,IF(Buildings!B1453="","N/A",IF(ISNUMBER(Buildings!B1453),Buildings!B1453,0)))</f>
        <v>N/A</v>
      </c>
    </row>
    <row r="1453" spans="2:11">
      <c r="B1453" s="32" t="str">
        <f t="shared" si="45"/>
        <v>N/A</v>
      </c>
      <c r="C1453" s="32" t="str">
        <f>IF(Buildings!C1454="","N/A",Buildings!C1454)</f>
        <v>N/A</v>
      </c>
      <c r="D1453" s="32" t="str">
        <f>IF(Buildings!D1454="","N/A",Buildings!D1454)</f>
        <v>N/A</v>
      </c>
      <c r="E1453" s="32" t="str">
        <f>IF(Buildings!E1454="","N/A",Buildings!E1454)</f>
        <v>N/A</v>
      </c>
      <c r="F1453" s="32" t="str">
        <f>IF(Buildings!F1454="","N/A",Buildings!F1454)</f>
        <v>N/A</v>
      </c>
      <c r="G1453" s="32" t="str">
        <f>IF(Buildings!G1454="","N/A",Buildings!G1454)</f>
        <v>N/A</v>
      </c>
      <c r="H1453" s="32" t="str">
        <f t="shared" si="44"/>
        <v>N/A</v>
      </c>
      <c r="I1453" s="32" t="str">
        <f>IF(Buildings!H1454="","N/A",Buildings!H1454)</f>
        <v>N/A</v>
      </c>
      <c r="J1453" s="32" t="str">
        <f>IF(Buildings!I1454="","N/A",Buildings!I1454)</f>
        <v>N/A</v>
      </c>
      <c r="K1453" s="362" t="str">
        <f>IF(AND(Buildings!B1454="",Buildings!C1454&lt;&gt;""),0,IF(Buildings!B1454="","N/A",IF(ISNUMBER(Buildings!B1454),Buildings!B1454,0)))</f>
        <v>N/A</v>
      </c>
    </row>
    <row r="1454" spans="2:11">
      <c r="B1454" s="32" t="str">
        <f t="shared" si="45"/>
        <v>N/A</v>
      </c>
      <c r="C1454" s="32" t="str">
        <f>IF(Buildings!C1455="","N/A",Buildings!C1455)</f>
        <v>N/A</v>
      </c>
      <c r="D1454" s="32" t="str">
        <f>IF(Buildings!D1455="","N/A",Buildings!D1455)</f>
        <v>N/A</v>
      </c>
      <c r="E1454" s="32" t="str">
        <f>IF(Buildings!E1455="","N/A",Buildings!E1455)</f>
        <v>N/A</v>
      </c>
      <c r="F1454" s="32" t="str">
        <f>IF(Buildings!F1455="","N/A",Buildings!F1455)</f>
        <v>N/A</v>
      </c>
      <c r="G1454" s="32" t="str">
        <f>IF(Buildings!G1455="","N/A",Buildings!G1455)</f>
        <v>N/A</v>
      </c>
      <c r="H1454" s="32" t="str">
        <f t="shared" si="44"/>
        <v>N/A</v>
      </c>
      <c r="I1454" s="32" t="str">
        <f>IF(Buildings!H1455="","N/A",Buildings!H1455)</f>
        <v>N/A</v>
      </c>
      <c r="J1454" s="32" t="str">
        <f>IF(Buildings!I1455="","N/A",Buildings!I1455)</f>
        <v>N/A</v>
      </c>
      <c r="K1454" s="362" t="str">
        <f>IF(AND(Buildings!B1455="",Buildings!C1455&lt;&gt;""),0,IF(Buildings!B1455="","N/A",IF(ISNUMBER(Buildings!B1455),Buildings!B1455,0)))</f>
        <v>N/A</v>
      </c>
    </row>
    <row r="1455" spans="2:11">
      <c r="B1455" s="32" t="str">
        <f t="shared" si="45"/>
        <v>N/A</v>
      </c>
      <c r="C1455" s="32" t="str">
        <f>IF(Buildings!C1456="","N/A",Buildings!C1456)</f>
        <v>N/A</v>
      </c>
      <c r="D1455" s="32" t="str">
        <f>IF(Buildings!D1456="","N/A",Buildings!D1456)</f>
        <v>N/A</v>
      </c>
      <c r="E1455" s="32" t="str">
        <f>IF(Buildings!E1456="","N/A",Buildings!E1456)</f>
        <v>N/A</v>
      </c>
      <c r="F1455" s="32" t="str">
        <f>IF(Buildings!F1456="","N/A",Buildings!F1456)</f>
        <v>N/A</v>
      </c>
      <c r="G1455" s="32" t="str">
        <f>IF(Buildings!G1456="","N/A",Buildings!G1456)</f>
        <v>N/A</v>
      </c>
      <c r="H1455" s="32" t="str">
        <f t="shared" si="44"/>
        <v>N/A</v>
      </c>
      <c r="I1455" s="32" t="str">
        <f>IF(Buildings!H1456="","N/A",Buildings!H1456)</f>
        <v>N/A</v>
      </c>
      <c r="J1455" s="32" t="str">
        <f>IF(Buildings!I1456="","N/A",Buildings!I1456)</f>
        <v>N/A</v>
      </c>
      <c r="K1455" s="362" t="str">
        <f>IF(AND(Buildings!B1456="",Buildings!C1456&lt;&gt;""),0,IF(Buildings!B1456="","N/A",IF(ISNUMBER(Buildings!B1456),Buildings!B1456,0)))</f>
        <v>N/A</v>
      </c>
    </row>
    <row r="1456" spans="2:11">
      <c r="B1456" s="32" t="str">
        <f t="shared" si="45"/>
        <v>N/A</v>
      </c>
      <c r="C1456" s="32" t="str">
        <f>IF(Buildings!C1457="","N/A",Buildings!C1457)</f>
        <v>N/A</v>
      </c>
      <c r="D1456" s="32" t="str">
        <f>IF(Buildings!D1457="","N/A",Buildings!D1457)</f>
        <v>N/A</v>
      </c>
      <c r="E1456" s="32" t="str">
        <f>IF(Buildings!E1457="","N/A",Buildings!E1457)</f>
        <v>N/A</v>
      </c>
      <c r="F1456" s="32" t="str">
        <f>IF(Buildings!F1457="","N/A",Buildings!F1457)</f>
        <v>N/A</v>
      </c>
      <c r="G1456" s="32" t="str">
        <f>IF(Buildings!G1457="","N/A",Buildings!G1457)</f>
        <v>N/A</v>
      </c>
      <c r="H1456" s="32" t="str">
        <f t="shared" si="44"/>
        <v>N/A</v>
      </c>
      <c r="I1456" s="32" t="str">
        <f>IF(Buildings!H1457="","N/A",Buildings!H1457)</f>
        <v>N/A</v>
      </c>
      <c r="J1456" s="32" t="str">
        <f>IF(Buildings!I1457="","N/A",Buildings!I1457)</f>
        <v>N/A</v>
      </c>
      <c r="K1456" s="362" t="str">
        <f>IF(AND(Buildings!B1457="",Buildings!C1457&lt;&gt;""),0,IF(Buildings!B1457="","N/A",IF(ISNUMBER(Buildings!B1457),Buildings!B1457,0)))</f>
        <v>N/A</v>
      </c>
    </row>
    <row r="1457" spans="2:11">
      <c r="B1457" s="32" t="str">
        <f t="shared" si="45"/>
        <v>N/A</v>
      </c>
      <c r="C1457" s="32" t="str">
        <f>IF(Buildings!C1458="","N/A",Buildings!C1458)</f>
        <v>N/A</v>
      </c>
      <c r="D1457" s="32" t="str">
        <f>IF(Buildings!D1458="","N/A",Buildings!D1458)</f>
        <v>N/A</v>
      </c>
      <c r="E1457" s="32" t="str">
        <f>IF(Buildings!E1458="","N/A",Buildings!E1458)</f>
        <v>N/A</v>
      </c>
      <c r="F1457" s="32" t="str">
        <f>IF(Buildings!F1458="","N/A",Buildings!F1458)</f>
        <v>N/A</v>
      </c>
      <c r="G1457" s="32" t="str">
        <f>IF(Buildings!G1458="","N/A",Buildings!G1458)</f>
        <v>N/A</v>
      </c>
      <c r="H1457" s="32" t="str">
        <f t="shared" si="44"/>
        <v>N/A</v>
      </c>
      <c r="I1457" s="32" t="str">
        <f>IF(Buildings!H1458="","N/A",Buildings!H1458)</f>
        <v>N/A</v>
      </c>
      <c r="J1457" s="32" t="str">
        <f>IF(Buildings!I1458="","N/A",Buildings!I1458)</f>
        <v>N/A</v>
      </c>
      <c r="K1457" s="362" t="str">
        <f>IF(AND(Buildings!B1458="",Buildings!C1458&lt;&gt;""),0,IF(Buildings!B1458="","N/A",IF(ISNUMBER(Buildings!B1458),Buildings!B1458,0)))</f>
        <v>N/A</v>
      </c>
    </row>
    <row r="1458" spans="2:11">
      <c r="B1458" s="32" t="str">
        <f t="shared" si="45"/>
        <v>N/A</v>
      </c>
      <c r="C1458" s="32" t="str">
        <f>IF(Buildings!C1459="","N/A",Buildings!C1459)</f>
        <v>N/A</v>
      </c>
      <c r="D1458" s="32" t="str">
        <f>IF(Buildings!D1459="","N/A",Buildings!D1459)</f>
        <v>N/A</v>
      </c>
      <c r="E1458" s="32" t="str">
        <f>IF(Buildings!E1459="","N/A",Buildings!E1459)</f>
        <v>N/A</v>
      </c>
      <c r="F1458" s="32" t="str">
        <f>IF(Buildings!F1459="","N/A",Buildings!F1459)</f>
        <v>N/A</v>
      </c>
      <c r="G1458" s="32" t="str">
        <f>IF(Buildings!G1459="","N/A",Buildings!G1459)</f>
        <v>N/A</v>
      </c>
      <c r="H1458" s="32" t="str">
        <f t="shared" si="44"/>
        <v>N/A</v>
      </c>
      <c r="I1458" s="32" t="str">
        <f>IF(Buildings!H1459="","N/A",Buildings!H1459)</f>
        <v>N/A</v>
      </c>
      <c r="J1458" s="32" t="str">
        <f>IF(Buildings!I1459="","N/A",Buildings!I1459)</f>
        <v>N/A</v>
      </c>
      <c r="K1458" s="362" t="str">
        <f>IF(AND(Buildings!B1459="",Buildings!C1459&lt;&gt;""),0,IF(Buildings!B1459="","N/A",IF(ISNUMBER(Buildings!B1459),Buildings!B1459,0)))</f>
        <v>N/A</v>
      </c>
    </row>
    <row r="1459" spans="2:11">
      <c r="B1459" s="32" t="str">
        <f t="shared" si="45"/>
        <v>N/A</v>
      </c>
      <c r="C1459" s="32" t="str">
        <f>IF(Buildings!C1460="","N/A",Buildings!C1460)</f>
        <v>N/A</v>
      </c>
      <c r="D1459" s="32" t="str">
        <f>IF(Buildings!D1460="","N/A",Buildings!D1460)</f>
        <v>N/A</v>
      </c>
      <c r="E1459" s="32" t="str">
        <f>IF(Buildings!E1460="","N/A",Buildings!E1460)</f>
        <v>N/A</v>
      </c>
      <c r="F1459" s="32" t="str">
        <f>IF(Buildings!F1460="","N/A",Buildings!F1460)</f>
        <v>N/A</v>
      </c>
      <c r="G1459" s="32" t="str">
        <f>IF(Buildings!G1460="","N/A",Buildings!G1460)</f>
        <v>N/A</v>
      </c>
      <c r="H1459" s="32" t="str">
        <f t="shared" si="44"/>
        <v>N/A</v>
      </c>
      <c r="I1459" s="32" t="str">
        <f>IF(Buildings!H1460="","N/A",Buildings!H1460)</f>
        <v>N/A</v>
      </c>
      <c r="J1459" s="32" t="str">
        <f>IF(Buildings!I1460="","N/A",Buildings!I1460)</f>
        <v>N/A</v>
      </c>
      <c r="K1459" s="362" t="str">
        <f>IF(AND(Buildings!B1460="",Buildings!C1460&lt;&gt;""),0,IF(Buildings!B1460="","N/A",IF(ISNUMBER(Buildings!B1460),Buildings!B1460,0)))</f>
        <v>N/A</v>
      </c>
    </row>
    <row r="1460" spans="2:11">
      <c r="B1460" s="32" t="str">
        <f t="shared" si="45"/>
        <v>N/A</v>
      </c>
      <c r="C1460" s="32" t="str">
        <f>IF(Buildings!C1461="","N/A",Buildings!C1461)</f>
        <v>N/A</v>
      </c>
      <c r="D1460" s="32" t="str">
        <f>IF(Buildings!D1461="","N/A",Buildings!D1461)</f>
        <v>N/A</v>
      </c>
      <c r="E1460" s="32" t="str">
        <f>IF(Buildings!E1461="","N/A",Buildings!E1461)</f>
        <v>N/A</v>
      </c>
      <c r="F1460" s="32" t="str">
        <f>IF(Buildings!F1461="","N/A",Buildings!F1461)</f>
        <v>N/A</v>
      </c>
      <c r="G1460" s="32" t="str">
        <f>IF(Buildings!G1461="","N/A",Buildings!G1461)</f>
        <v>N/A</v>
      </c>
      <c r="H1460" s="32" t="str">
        <f t="shared" si="44"/>
        <v>N/A</v>
      </c>
      <c r="I1460" s="32" t="str">
        <f>IF(Buildings!H1461="","N/A",Buildings!H1461)</f>
        <v>N/A</v>
      </c>
      <c r="J1460" s="32" t="str">
        <f>IF(Buildings!I1461="","N/A",Buildings!I1461)</f>
        <v>N/A</v>
      </c>
      <c r="K1460" s="362" t="str">
        <f>IF(AND(Buildings!B1461="",Buildings!C1461&lt;&gt;""),0,IF(Buildings!B1461="","N/A",IF(ISNUMBER(Buildings!B1461),Buildings!B1461,0)))</f>
        <v>N/A</v>
      </c>
    </row>
    <row r="1461" spans="2:11">
      <c r="B1461" s="32" t="str">
        <f t="shared" si="45"/>
        <v>N/A</v>
      </c>
      <c r="C1461" s="32" t="str">
        <f>IF(Buildings!C1462="","N/A",Buildings!C1462)</f>
        <v>N/A</v>
      </c>
      <c r="D1461" s="32" t="str">
        <f>IF(Buildings!D1462="","N/A",Buildings!D1462)</f>
        <v>N/A</v>
      </c>
      <c r="E1461" s="32" t="str">
        <f>IF(Buildings!E1462="","N/A",Buildings!E1462)</f>
        <v>N/A</v>
      </c>
      <c r="F1461" s="32" t="str">
        <f>IF(Buildings!F1462="","N/A",Buildings!F1462)</f>
        <v>N/A</v>
      </c>
      <c r="G1461" s="32" t="str">
        <f>IF(Buildings!G1462="","N/A",Buildings!G1462)</f>
        <v>N/A</v>
      </c>
      <c r="H1461" s="32" t="str">
        <f t="shared" si="44"/>
        <v>N/A</v>
      </c>
      <c r="I1461" s="32" t="str">
        <f>IF(Buildings!H1462="","N/A",Buildings!H1462)</f>
        <v>N/A</v>
      </c>
      <c r="J1461" s="32" t="str">
        <f>IF(Buildings!I1462="","N/A",Buildings!I1462)</f>
        <v>N/A</v>
      </c>
      <c r="K1461" s="362" t="str">
        <f>IF(AND(Buildings!B1462="",Buildings!C1462&lt;&gt;""),0,IF(Buildings!B1462="","N/A",IF(ISNUMBER(Buildings!B1462),Buildings!B1462,0)))</f>
        <v>N/A</v>
      </c>
    </row>
    <row r="1462" spans="2:11">
      <c r="B1462" s="32" t="str">
        <f t="shared" si="45"/>
        <v>N/A</v>
      </c>
      <c r="C1462" s="32" t="str">
        <f>IF(Buildings!C1463="","N/A",Buildings!C1463)</f>
        <v>N/A</v>
      </c>
      <c r="D1462" s="32" t="str">
        <f>IF(Buildings!D1463="","N/A",Buildings!D1463)</f>
        <v>N/A</v>
      </c>
      <c r="E1462" s="32" t="str">
        <f>IF(Buildings!E1463="","N/A",Buildings!E1463)</f>
        <v>N/A</v>
      </c>
      <c r="F1462" s="32" t="str">
        <f>IF(Buildings!F1463="","N/A",Buildings!F1463)</f>
        <v>N/A</v>
      </c>
      <c r="G1462" s="32" t="str">
        <f>IF(Buildings!G1463="","N/A",Buildings!G1463)</f>
        <v>N/A</v>
      </c>
      <c r="H1462" s="32" t="str">
        <f t="shared" si="44"/>
        <v>N/A</v>
      </c>
      <c r="I1462" s="32" t="str">
        <f>IF(Buildings!H1463="","N/A",Buildings!H1463)</f>
        <v>N/A</v>
      </c>
      <c r="J1462" s="32" t="str">
        <f>IF(Buildings!I1463="","N/A",Buildings!I1463)</f>
        <v>N/A</v>
      </c>
      <c r="K1462" s="362" t="str">
        <f>IF(AND(Buildings!B1463="",Buildings!C1463&lt;&gt;""),0,IF(Buildings!B1463="","N/A",IF(ISNUMBER(Buildings!B1463),Buildings!B1463,0)))</f>
        <v>N/A</v>
      </c>
    </row>
    <row r="1463" spans="2:11">
      <c r="B1463" s="32" t="str">
        <f t="shared" si="45"/>
        <v>N/A</v>
      </c>
      <c r="C1463" s="32" t="str">
        <f>IF(Buildings!C1464="","N/A",Buildings!C1464)</f>
        <v>N/A</v>
      </c>
      <c r="D1463" s="32" t="str">
        <f>IF(Buildings!D1464="","N/A",Buildings!D1464)</f>
        <v>N/A</v>
      </c>
      <c r="E1463" s="32" t="str">
        <f>IF(Buildings!E1464="","N/A",Buildings!E1464)</f>
        <v>N/A</v>
      </c>
      <c r="F1463" s="32" t="str">
        <f>IF(Buildings!F1464="","N/A",Buildings!F1464)</f>
        <v>N/A</v>
      </c>
      <c r="G1463" s="32" t="str">
        <f>IF(Buildings!G1464="","N/A",Buildings!G1464)</f>
        <v>N/A</v>
      </c>
      <c r="H1463" s="32" t="str">
        <f t="shared" si="44"/>
        <v>N/A</v>
      </c>
      <c r="I1463" s="32" t="str">
        <f>IF(Buildings!H1464="","N/A",Buildings!H1464)</f>
        <v>N/A</v>
      </c>
      <c r="J1463" s="32" t="str">
        <f>IF(Buildings!I1464="","N/A",Buildings!I1464)</f>
        <v>N/A</v>
      </c>
      <c r="K1463" s="362" t="str">
        <f>IF(AND(Buildings!B1464="",Buildings!C1464&lt;&gt;""),0,IF(Buildings!B1464="","N/A",IF(ISNUMBER(Buildings!B1464),Buildings!B1464,0)))</f>
        <v>N/A</v>
      </c>
    </row>
    <row r="1464" spans="2:11">
      <c r="B1464" s="32" t="str">
        <f t="shared" si="45"/>
        <v>N/A</v>
      </c>
      <c r="C1464" s="32" t="str">
        <f>IF(Buildings!C1465="","N/A",Buildings!C1465)</f>
        <v>N/A</v>
      </c>
      <c r="D1464" s="32" t="str">
        <f>IF(Buildings!D1465="","N/A",Buildings!D1465)</f>
        <v>N/A</v>
      </c>
      <c r="E1464" s="32" t="str">
        <f>IF(Buildings!E1465="","N/A",Buildings!E1465)</f>
        <v>N/A</v>
      </c>
      <c r="F1464" s="32" t="str">
        <f>IF(Buildings!F1465="","N/A",Buildings!F1465)</f>
        <v>N/A</v>
      </c>
      <c r="G1464" s="32" t="str">
        <f>IF(Buildings!G1465="","N/A",Buildings!G1465)</f>
        <v>N/A</v>
      </c>
      <c r="H1464" s="32" t="str">
        <f t="shared" si="44"/>
        <v>N/A</v>
      </c>
      <c r="I1464" s="32" t="str">
        <f>IF(Buildings!H1465="","N/A",Buildings!H1465)</f>
        <v>N/A</v>
      </c>
      <c r="J1464" s="32" t="str">
        <f>IF(Buildings!I1465="","N/A",Buildings!I1465)</f>
        <v>N/A</v>
      </c>
      <c r="K1464" s="362" t="str">
        <f>IF(AND(Buildings!B1465="",Buildings!C1465&lt;&gt;""),0,IF(Buildings!B1465="","N/A",IF(ISNUMBER(Buildings!B1465),Buildings!B1465,0)))</f>
        <v>N/A</v>
      </c>
    </row>
    <row r="1465" spans="2:11">
      <c r="B1465" s="32" t="str">
        <f t="shared" si="45"/>
        <v>N/A</v>
      </c>
      <c r="C1465" s="32" t="str">
        <f>IF(Buildings!C1466="","N/A",Buildings!C1466)</f>
        <v>N/A</v>
      </c>
      <c r="D1465" s="32" t="str">
        <f>IF(Buildings!D1466="","N/A",Buildings!D1466)</f>
        <v>N/A</v>
      </c>
      <c r="E1465" s="32" t="str">
        <f>IF(Buildings!E1466="","N/A",Buildings!E1466)</f>
        <v>N/A</v>
      </c>
      <c r="F1465" s="32" t="str">
        <f>IF(Buildings!F1466="","N/A",Buildings!F1466)</f>
        <v>N/A</v>
      </c>
      <c r="G1465" s="32" t="str">
        <f>IF(Buildings!G1466="","N/A",Buildings!G1466)</f>
        <v>N/A</v>
      </c>
      <c r="H1465" s="32" t="str">
        <f t="shared" si="44"/>
        <v>N/A</v>
      </c>
      <c r="I1465" s="32" t="str">
        <f>IF(Buildings!H1466="","N/A",Buildings!H1466)</f>
        <v>N/A</v>
      </c>
      <c r="J1465" s="32" t="str">
        <f>IF(Buildings!I1466="","N/A",Buildings!I1466)</f>
        <v>N/A</v>
      </c>
      <c r="K1465" s="362" t="str">
        <f>IF(AND(Buildings!B1466="",Buildings!C1466&lt;&gt;""),0,IF(Buildings!B1466="","N/A",IF(ISNUMBER(Buildings!B1466),Buildings!B1466,0)))</f>
        <v>N/A</v>
      </c>
    </row>
    <row r="1466" spans="2:11">
      <c r="B1466" s="32" t="str">
        <f t="shared" si="45"/>
        <v>N/A</v>
      </c>
      <c r="C1466" s="32" t="str">
        <f>IF(Buildings!C1467="","N/A",Buildings!C1467)</f>
        <v>N/A</v>
      </c>
      <c r="D1466" s="32" t="str">
        <f>IF(Buildings!D1467="","N/A",Buildings!D1467)</f>
        <v>N/A</v>
      </c>
      <c r="E1466" s="32" t="str">
        <f>IF(Buildings!E1467="","N/A",Buildings!E1467)</f>
        <v>N/A</v>
      </c>
      <c r="F1466" s="32" t="str">
        <f>IF(Buildings!F1467="","N/A",Buildings!F1467)</f>
        <v>N/A</v>
      </c>
      <c r="G1466" s="32" t="str">
        <f>IF(Buildings!G1467="","N/A",Buildings!G1467)</f>
        <v>N/A</v>
      </c>
      <c r="H1466" s="32" t="str">
        <f t="shared" si="44"/>
        <v>N/A</v>
      </c>
      <c r="I1466" s="32" t="str">
        <f>IF(Buildings!H1467="","N/A",Buildings!H1467)</f>
        <v>N/A</v>
      </c>
      <c r="J1466" s="32" t="str">
        <f>IF(Buildings!I1467="","N/A",Buildings!I1467)</f>
        <v>N/A</v>
      </c>
      <c r="K1466" s="362" t="str">
        <f>IF(AND(Buildings!B1467="",Buildings!C1467&lt;&gt;""),0,IF(Buildings!B1467="","N/A",IF(ISNUMBER(Buildings!B1467),Buildings!B1467,0)))</f>
        <v>N/A</v>
      </c>
    </row>
    <row r="1467" spans="2:11">
      <c r="B1467" s="32" t="str">
        <f t="shared" si="45"/>
        <v>N/A</v>
      </c>
      <c r="C1467" s="32" t="str">
        <f>IF(Buildings!C1468="","N/A",Buildings!C1468)</f>
        <v>N/A</v>
      </c>
      <c r="D1467" s="32" t="str">
        <f>IF(Buildings!D1468="","N/A",Buildings!D1468)</f>
        <v>N/A</v>
      </c>
      <c r="E1467" s="32" t="str">
        <f>IF(Buildings!E1468="","N/A",Buildings!E1468)</f>
        <v>N/A</v>
      </c>
      <c r="F1467" s="32" t="str">
        <f>IF(Buildings!F1468="","N/A",Buildings!F1468)</f>
        <v>N/A</v>
      </c>
      <c r="G1467" s="32" t="str">
        <f>IF(Buildings!G1468="","N/A",Buildings!G1468)</f>
        <v>N/A</v>
      </c>
      <c r="H1467" s="32" t="str">
        <f t="shared" si="44"/>
        <v>N/A</v>
      </c>
      <c r="I1467" s="32" t="str">
        <f>IF(Buildings!H1468="","N/A",Buildings!H1468)</f>
        <v>N/A</v>
      </c>
      <c r="J1467" s="32" t="str">
        <f>IF(Buildings!I1468="","N/A",Buildings!I1468)</f>
        <v>N/A</v>
      </c>
      <c r="K1467" s="362" t="str">
        <f>IF(AND(Buildings!B1468="",Buildings!C1468&lt;&gt;""),0,IF(Buildings!B1468="","N/A",IF(ISNUMBER(Buildings!B1468),Buildings!B1468,0)))</f>
        <v>N/A</v>
      </c>
    </row>
    <row r="1468" spans="2:11">
      <c r="B1468" s="32" t="str">
        <f t="shared" si="45"/>
        <v>N/A</v>
      </c>
      <c r="C1468" s="32" t="str">
        <f>IF(Buildings!C1469="","N/A",Buildings!C1469)</f>
        <v>N/A</v>
      </c>
      <c r="D1468" s="32" t="str">
        <f>IF(Buildings!D1469="","N/A",Buildings!D1469)</f>
        <v>N/A</v>
      </c>
      <c r="E1468" s="32" t="str">
        <f>IF(Buildings!E1469="","N/A",Buildings!E1469)</f>
        <v>N/A</v>
      </c>
      <c r="F1468" s="32" t="str">
        <f>IF(Buildings!F1469="","N/A",Buildings!F1469)</f>
        <v>N/A</v>
      </c>
      <c r="G1468" s="32" t="str">
        <f>IF(Buildings!G1469="","N/A",Buildings!G1469)</f>
        <v>N/A</v>
      </c>
      <c r="H1468" s="32" t="str">
        <f t="shared" si="44"/>
        <v>N/A</v>
      </c>
      <c r="I1468" s="32" t="str">
        <f>IF(Buildings!H1469="","N/A",Buildings!H1469)</f>
        <v>N/A</v>
      </c>
      <c r="J1468" s="32" t="str">
        <f>IF(Buildings!I1469="","N/A",Buildings!I1469)</f>
        <v>N/A</v>
      </c>
      <c r="K1468" s="362" t="str">
        <f>IF(AND(Buildings!B1469="",Buildings!C1469&lt;&gt;""),0,IF(Buildings!B1469="","N/A",IF(ISNUMBER(Buildings!B1469),Buildings!B1469,0)))</f>
        <v>N/A</v>
      </c>
    </row>
    <row r="1469" spans="2:11">
      <c r="B1469" s="32" t="str">
        <f t="shared" si="45"/>
        <v>N/A</v>
      </c>
      <c r="C1469" s="32" t="str">
        <f>IF(Buildings!C1470="","N/A",Buildings!C1470)</f>
        <v>N/A</v>
      </c>
      <c r="D1469" s="32" t="str">
        <f>IF(Buildings!D1470="","N/A",Buildings!D1470)</f>
        <v>N/A</v>
      </c>
      <c r="E1469" s="32" t="str">
        <f>IF(Buildings!E1470="","N/A",Buildings!E1470)</f>
        <v>N/A</v>
      </c>
      <c r="F1469" s="32" t="str">
        <f>IF(Buildings!F1470="","N/A",Buildings!F1470)</f>
        <v>N/A</v>
      </c>
      <c r="G1469" s="32" t="str">
        <f>IF(Buildings!G1470="","N/A",Buildings!G1470)</f>
        <v>N/A</v>
      </c>
      <c r="H1469" s="32" t="str">
        <f t="shared" si="44"/>
        <v>N/A</v>
      </c>
      <c r="I1469" s="32" t="str">
        <f>IF(Buildings!H1470="","N/A",Buildings!H1470)</f>
        <v>N/A</v>
      </c>
      <c r="J1469" s="32" t="str">
        <f>IF(Buildings!I1470="","N/A",Buildings!I1470)</f>
        <v>N/A</v>
      </c>
      <c r="K1469" s="362" t="str">
        <f>IF(AND(Buildings!B1470="",Buildings!C1470&lt;&gt;""),0,IF(Buildings!B1470="","N/A",IF(ISNUMBER(Buildings!B1470),Buildings!B1470,0)))</f>
        <v>N/A</v>
      </c>
    </row>
    <row r="1470" spans="2:11">
      <c r="B1470" s="32" t="str">
        <f t="shared" si="45"/>
        <v>N/A</v>
      </c>
      <c r="C1470" s="32" t="str">
        <f>IF(Buildings!C1471="","N/A",Buildings!C1471)</f>
        <v>N/A</v>
      </c>
      <c r="D1470" s="32" t="str">
        <f>IF(Buildings!D1471="","N/A",Buildings!D1471)</f>
        <v>N/A</v>
      </c>
      <c r="E1470" s="32" t="str">
        <f>IF(Buildings!E1471="","N/A",Buildings!E1471)</f>
        <v>N/A</v>
      </c>
      <c r="F1470" s="32" t="str">
        <f>IF(Buildings!F1471="","N/A",Buildings!F1471)</f>
        <v>N/A</v>
      </c>
      <c r="G1470" s="32" t="str">
        <f>IF(Buildings!G1471="","N/A",Buildings!G1471)</f>
        <v>N/A</v>
      </c>
      <c r="H1470" s="32" t="str">
        <f t="shared" si="44"/>
        <v>N/A</v>
      </c>
      <c r="I1470" s="32" t="str">
        <f>IF(Buildings!H1471="","N/A",Buildings!H1471)</f>
        <v>N/A</v>
      </c>
      <c r="J1470" s="32" t="str">
        <f>IF(Buildings!I1471="","N/A",Buildings!I1471)</f>
        <v>N/A</v>
      </c>
      <c r="K1470" s="362" t="str">
        <f>IF(AND(Buildings!B1471="",Buildings!C1471&lt;&gt;""),0,IF(Buildings!B1471="","N/A",IF(ISNUMBER(Buildings!B1471),Buildings!B1471,0)))</f>
        <v>N/A</v>
      </c>
    </row>
    <row r="1471" spans="2:11">
      <c r="B1471" s="32" t="str">
        <f t="shared" si="45"/>
        <v>N/A</v>
      </c>
      <c r="C1471" s="32" t="str">
        <f>IF(Buildings!C1472="","N/A",Buildings!C1472)</f>
        <v>N/A</v>
      </c>
      <c r="D1471" s="32" t="str">
        <f>IF(Buildings!D1472="","N/A",Buildings!D1472)</f>
        <v>N/A</v>
      </c>
      <c r="E1471" s="32" t="str">
        <f>IF(Buildings!E1472="","N/A",Buildings!E1472)</f>
        <v>N/A</v>
      </c>
      <c r="F1471" s="32" t="str">
        <f>IF(Buildings!F1472="","N/A",Buildings!F1472)</f>
        <v>N/A</v>
      </c>
      <c r="G1471" s="32" t="str">
        <f>IF(Buildings!G1472="","N/A",Buildings!G1472)</f>
        <v>N/A</v>
      </c>
      <c r="H1471" s="32" t="str">
        <f t="shared" si="44"/>
        <v>N/A</v>
      </c>
      <c r="I1471" s="32" t="str">
        <f>IF(Buildings!H1472="","N/A",Buildings!H1472)</f>
        <v>N/A</v>
      </c>
      <c r="J1471" s="32" t="str">
        <f>IF(Buildings!I1472="","N/A",Buildings!I1472)</f>
        <v>N/A</v>
      </c>
      <c r="K1471" s="362" t="str">
        <f>IF(AND(Buildings!B1472="",Buildings!C1472&lt;&gt;""),0,IF(Buildings!B1472="","N/A",IF(ISNUMBER(Buildings!B1472),Buildings!B1472,0)))</f>
        <v>N/A</v>
      </c>
    </row>
    <row r="1472" spans="2:11">
      <c r="B1472" s="32" t="str">
        <f t="shared" si="45"/>
        <v>N/A</v>
      </c>
      <c r="C1472" s="32" t="str">
        <f>IF(Buildings!C1473="","N/A",Buildings!C1473)</f>
        <v>N/A</v>
      </c>
      <c r="D1472" s="32" t="str">
        <f>IF(Buildings!D1473="","N/A",Buildings!D1473)</f>
        <v>N/A</v>
      </c>
      <c r="E1472" s="32" t="str">
        <f>IF(Buildings!E1473="","N/A",Buildings!E1473)</f>
        <v>N/A</v>
      </c>
      <c r="F1472" s="32" t="str">
        <f>IF(Buildings!F1473="","N/A",Buildings!F1473)</f>
        <v>N/A</v>
      </c>
      <c r="G1472" s="32" t="str">
        <f>IF(Buildings!G1473="","N/A",Buildings!G1473)</f>
        <v>N/A</v>
      </c>
      <c r="H1472" s="32" t="str">
        <f t="shared" si="44"/>
        <v>N/A</v>
      </c>
      <c r="I1472" s="32" t="str">
        <f>IF(Buildings!H1473="","N/A",Buildings!H1473)</f>
        <v>N/A</v>
      </c>
      <c r="J1472" s="32" t="str">
        <f>IF(Buildings!I1473="","N/A",Buildings!I1473)</f>
        <v>N/A</v>
      </c>
      <c r="K1472" s="362" t="str">
        <f>IF(AND(Buildings!B1473="",Buildings!C1473&lt;&gt;""),0,IF(Buildings!B1473="","N/A",IF(ISNUMBER(Buildings!B1473),Buildings!B1473,0)))</f>
        <v>N/A</v>
      </c>
    </row>
    <row r="1473" spans="2:11">
      <c r="B1473" s="32" t="str">
        <f t="shared" si="45"/>
        <v>N/A</v>
      </c>
      <c r="C1473" s="32" t="str">
        <f>IF(Buildings!C1474="","N/A",Buildings!C1474)</f>
        <v>N/A</v>
      </c>
      <c r="D1473" s="32" t="str">
        <f>IF(Buildings!D1474="","N/A",Buildings!D1474)</f>
        <v>N/A</v>
      </c>
      <c r="E1473" s="32" t="str">
        <f>IF(Buildings!E1474="","N/A",Buildings!E1474)</f>
        <v>N/A</v>
      </c>
      <c r="F1473" s="32" t="str">
        <f>IF(Buildings!F1474="","N/A",Buildings!F1474)</f>
        <v>N/A</v>
      </c>
      <c r="G1473" s="32" t="str">
        <f>IF(Buildings!G1474="","N/A",Buildings!G1474)</f>
        <v>N/A</v>
      </c>
      <c r="H1473" s="32" t="str">
        <f t="shared" si="44"/>
        <v>N/A</v>
      </c>
      <c r="I1473" s="32" t="str">
        <f>IF(Buildings!H1474="","N/A",Buildings!H1474)</f>
        <v>N/A</v>
      </c>
      <c r="J1473" s="32" t="str">
        <f>IF(Buildings!I1474="","N/A",Buildings!I1474)</f>
        <v>N/A</v>
      </c>
      <c r="K1473" s="362" t="str">
        <f>IF(AND(Buildings!B1474="",Buildings!C1474&lt;&gt;""),0,IF(Buildings!B1474="","N/A",IF(ISNUMBER(Buildings!B1474),Buildings!B1474,0)))</f>
        <v>N/A</v>
      </c>
    </row>
    <row r="1474" spans="2:11">
      <c r="B1474" s="32" t="str">
        <f t="shared" si="45"/>
        <v>N/A</v>
      </c>
      <c r="C1474" s="32" t="str">
        <f>IF(Buildings!C1475="","N/A",Buildings!C1475)</f>
        <v>N/A</v>
      </c>
      <c r="D1474" s="32" t="str">
        <f>IF(Buildings!D1475="","N/A",Buildings!D1475)</f>
        <v>N/A</v>
      </c>
      <c r="E1474" s="32" t="str">
        <f>IF(Buildings!E1475="","N/A",Buildings!E1475)</f>
        <v>N/A</v>
      </c>
      <c r="F1474" s="32" t="str">
        <f>IF(Buildings!F1475="","N/A",Buildings!F1475)</f>
        <v>N/A</v>
      </c>
      <c r="G1474" s="32" t="str">
        <f>IF(Buildings!G1475="","N/A",Buildings!G1475)</f>
        <v>N/A</v>
      </c>
      <c r="H1474" s="32" t="str">
        <f t="shared" ref="H1474:H1537" si="46">IF(B1474="N/A","N/A",UPPER(TRIM(ProbuildName)))</f>
        <v>N/A</v>
      </c>
      <c r="I1474" s="32" t="str">
        <f>IF(Buildings!H1475="","N/A",Buildings!H1475)</f>
        <v>N/A</v>
      </c>
      <c r="J1474" s="32" t="str">
        <f>IF(Buildings!I1475="","N/A",Buildings!I1475)</f>
        <v>N/A</v>
      </c>
      <c r="K1474" s="362" t="str">
        <f>IF(AND(Buildings!B1475="",Buildings!C1475&lt;&gt;""),0,IF(Buildings!B1475="","N/A",IF(ISNUMBER(Buildings!B1475),Buildings!B1475,0)))</f>
        <v>N/A</v>
      </c>
    </row>
    <row r="1475" spans="2:11">
      <c r="B1475" s="32" t="str">
        <f t="shared" ref="B1475:B1538" si="47">IF(K1475="N/A","N/A","")</f>
        <v>N/A</v>
      </c>
      <c r="C1475" s="32" t="str">
        <f>IF(Buildings!C1476="","N/A",Buildings!C1476)</f>
        <v>N/A</v>
      </c>
      <c r="D1475" s="32" t="str">
        <f>IF(Buildings!D1476="","N/A",Buildings!D1476)</f>
        <v>N/A</v>
      </c>
      <c r="E1475" s="32" t="str">
        <f>IF(Buildings!E1476="","N/A",Buildings!E1476)</f>
        <v>N/A</v>
      </c>
      <c r="F1475" s="32" t="str">
        <f>IF(Buildings!F1476="","N/A",Buildings!F1476)</f>
        <v>N/A</v>
      </c>
      <c r="G1475" s="32" t="str">
        <f>IF(Buildings!G1476="","N/A",Buildings!G1476)</f>
        <v>N/A</v>
      </c>
      <c r="H1475" s="32" t="str">
        <f t="shared" si="46"/>
        <v>N/A</v>
      </c>
      <c r="I1475" s="32" t="str">
        <f>IF(Buildings!H1476="","N/A",Buildings!H1476)</f>
        <v>N/A</v>
      </c>
      <c r="J1475" s="32" t="str">
        <f>IF(Buildings!I1476="","N/A",Buildings!I1476)</f>
        <v>N/A</v>
      </c>
      <c r="K1475" s="362" t="str">
        <f>IF(AND(Buildings!B1476="",Buildings!C1476&lt;&gt;""),0,IF(Buildings!B1476="","N/A",IF(ISNUMBER(Buildings!B1476),Buildings!B1476,0)))</f>
        <v>N/A</v>
      </c>
    </row>
    <row r="1476" spans="2:11">
      <c r="B1476" s="32" t="str">
        <f t="shared" si="47"/>
        <v>N/A</v>
      </c>
      <c r="C1476" s="32" t="str">
        <f>IF(Buildings!C1477="","N/A",Buildings!C1477)</f>
        <v>N/A</v>
      </c>
      <c r="D1476" s="32" t="str">
        <f>IF(Buildings!D1477="","N/A",Buildings!D1477)</f>
        <v>N/A</v>
      </c>
      <c r="E1476" s="32" t="str">
        <f>IF(Buildings!E1477="","N/A",Buildings!E1477)</f>
        <v>N/A</v>
      </c>
      <c r="F1476" s="32" t="str">
        <f>IF(Buildings!F1477="","N/A",Buildings!F1477)</f>
        <v>N/A</v>
      </c>
      <c r="G1476" s="32" t="str">
        <f>IF(Buildings!G1477="","N/A",Buildings!G1477)</f>
        <v>N/A</v>
      </c>
      <c r="H1476" s="32" t="str">
        <f t="shared" si="46"/>
        <v>N/A</v>
      </c>
      <c r="I1476" s="32" t="str">
        <f>IF(Buildings!H1477="","N/A",Buildings!H1477)</f>
        <v>N/A</v>
      </c>
      <c r="J1476" s="32" t="str">
        <f>IF(Buildings!I1477="","N/A",Buildings!I1477)</f>
        <v>N/A</v>
      </c>
      <c r="K1476" s="362" t="str">
        <f>IF(AND(Buildings!B1477="",Buildings!C1477&lt;&gt;""),0,IF(Buildings!B1477="","N/A",IF(ISNUMBER(Buildings!B1477),Buildings!B1477,0)))</f>
        <v>N/A</v>
      </c>
    </row>
    <row r="1477" spans="2:11">
      <c r="B1477" s="32" t="str">
        <f t="shared" si="47"/>
        <v>N/A</v>
      </c>
      <c r="C1477" s="32" t="str">
        <f>IF(Buildings!C1478="","N/A",Buildings!C1478)</f>
        <v>N/A</v>
      </c>
      <c r="D1477" s="32" t="str">
        <f>IF(Buildings!D1478="","N/A",Buildings!D1478)</f>
        <v>N/A</v>
      </c>
      <c r="E1477" s="32" t="str">
        <f>IF(Buildings!E1478="","N/A",Buildings!E1478)</f>
        <v>N/A</v>
      </c>
      <c r="F1477" s="32" t="str">
        <f>IF(Buildings!F1478="","N/A",Buildings!F1478)</f>
        <v>N/A</v>
      </c>
      <c r="G1477" s="32" t="str">
        <f>IF(Buildings!G1478="","N/A",Buildings!G1478)</f>
        <v>N/A</v>
      </c>
      <c r="H1477" s="32" t="str">
        <f t="shared" si="46"/>
        <v>N/A</v>
      </c>
      <c r="I1477" s="32" t="str">
        <f>IF(Buildings!H1478="","N/A",Buildings!H1478)</f>
        <v>N/A</v>
      </c>
      <c r="J1477" s="32" t="str">
        <f>IF(Buildings!I1478="","N/A",Buildings!I1478)</f>
        <v>N/A</v>
      </c>
      <c r="K1477" s="362" t="str">
        <f>IF(AND(Buildings!B1478="",Buildings!C1478&lt;&gt;""),0,IF(Buildings!B1478="","N/A",IF(ISNUMBER(Buildings!B1478),Buildings!B1478,0)))</f>
        <v>N/A</v>
      </c>
    </row>
    <row r="1478" spans="2:11">
      <c r="B1478" s="32" t="str">
        <f t="shared" si="47"/>
        <v>N/A</v>
      </c>
      <c r="C1478" s="32" t="str">
        <f>IF(Buildings!C1479="","N/A",Buildings!C1479)</f>
        <v>N/A</v>
      </c>
      <c r="D1478" s="32" t="str">
        <f>IF(Buildings!D1479="","N/A",Buildings!D1479)</f>
        <v>N/A</v>
      </c>
      <c r="E1478" s="32" t="str">
        <f>IF(Buildings!E1479="","N/A",Buildings!E1479)</f>
        <v>N/A</v>
      </c>
      <c r="F1478" s="32" t="str">
        <f>IF(Buildings!F1479="","N/A",Buildings!F1479)</f>
        <v>N/A</v>
      </c>
      <c r="G1478" s="32" t="str">
        <f>IF(Buildings!G1479="","N/A",Buildings!G1479)</f>
        <v>N/A</v>
      </c>
      <c r="H1478" s="32" t="str">
        <f t="shared" si="46"/>
        <v>N/A</v>
      </c>
      <c r="I1478" s="32" t="str">
        <f>IF(Buildings!H1479="","N/A",Buildings!H1479)</f>
        <v>N/A</v>
      </c>
      <c r="J1478" s="32" t="str">
        <f>IF(Buildings!I1479="","N/A",Buildings!I1479)</f>
        <v>N/A</v>
      </c>
      <c r="K1478" s="362" t="str">
        <f>IF(AND(Buildings!B1479="",Buildings!C1479&lt;&gt;""),0,IF(Buildings!B1479="","N/A",IF(ISNUMBER(Buildings!B1479),Buildings!B1479,0)))</f>
        <v>N/A</v>
      </c>
    </row>
    <row r="1479" spans="2:11">
      <c r="B1479" s="32" t="str">
        <f t="shared" si="47"/>
        <v>N/A</v>
      </c>
      <c r="C1479" s="32" t="str">
        <f>IF(Buildings!C1480="","N/A",Buildings!C1480)</f>
        <v>N/A</v>
      </c>
      <c r="D1479" s="32" t="str">
        <f>IF(Buildings!D1480="","N/A",Buildings!D1480)</f>
        <v>N/A</v>
      </c>
      <c r="E1479" s="32" t="str">
        <f>IF(Buildings!E1480="","N/A",Buildings!E1480)</f>
        <v>N/A</v>
      </c>
      <c r="F1479" s="32" t="str">
        <f>IF(Buildings!F1480="","N/A",Buildings!F1480)</f>
        <v>N/A</v>
      </c>
      <c r="G1479" s="32" t="str">
        <f>IF(Buildings!G1480="","N/A",Buildings!G1480)</f>
        <v>N/A</v>
      </c>
      <c r="H1479" s="32" t="str">
        <f t="shared" si="46"/>
        <v>N/A</v>
      </c>
      <c r="I1479" s="32" t="str">
        <f>IF(Buildings!H1480="","N/A",Buildings!H1480)</f>
        <v>N/A</v>
      </c>
      <c r="J1479" s="32" t="str">
        <f>IF(Buildings!I1480="","N/A",Buildings!I1480)</f>
        <v>N/A</v>
      </c>
      <c r="K1479" s="362" t="str">
        <f>IF(AND(Buildings!B1480="",Buildings!C1480&lt;&gt;""),0,IF(Buildings!B1480="","N/A",IF(ISNUMBER(Buildings!B1480),Buildings!B1480,0)))</f>
        <v>N/A</v>
      </c>
    </row>
    <row r="1480" spans="2:11">
      <c r="B1480" s="32" t="str">
        <f t="shared" si="47"/>
        <v>N/A</v>
      </c>
      <c r="C1480" s="32" t="str">
        <f>IF(Buildings!C1481="","N/A",Buildings!C1481)</f>
        <v>N/A</v>
      </c>
      <c r="D1480" s="32" t="str">
        <f>IF(Buildings!D1481="","N/A",Buildings!D1481)</f>
        <v>N/A</v>
      </c>
      <c r="E1480" s="32" t="str">
        <f>IF(Buildings!E1481="","N/A",Buildings!E1481)</f>
        <v>N/A</v>
      </c>
      <c r="F1480" s="32" t="str">
        <f>IF(Buildings!F1481="","N/A",Buildings!F1481)</f>
        <v>N/A</v>
      </c>
      <c r="G1480" s="32" t="str">
        <f>IF(Buildings!G1481="","N/A",Buildings!G1481)</f>
        <v>N/A</v>
      </c>
      <c r="H1480" s="32" t="str">
        <f t="shared" si="46"/>
        <v>N/A</v>
      </c>
      <c r="I1480" s="32" t="str">
        <f>IF(Buildings!H1481="","N/A",Buildings!H1481)</f>
        <v>N/A</v>
      </c>
      <c r="J1480" s="32" t="str">
        <f>IF(Buildings!I1481="","N/A",Buildings!I1481)</f>
        <v>N/A</v>
      </c>
      <c r="K1480" s="362" t="str">
        <f>IF(AND(Buildings!B1481="",Buildings!C1481&lt;&gt;""),0,IF(Buildings!B1481="","N/A",IF(ISNUMBER(Buildings!B1481),Buildings!B1481,0)))</f>
        <v>N/A</v>
      </c>
    </row>
    <row r="1481" spans="2:11">
      <c r="B1481" s="32" t="str">
        <f t="shared" si="47"/>
        <v>N/A</v>
      </c>
      <c r="C1481" s="32" t="str">
        <f>IF(Buildings!C1482="","N/A",Buildings!C1482)</f>
        <v>N/A</v>
      </c>
      <c r="D1481" s="32" t="str">
        <f>IF(Buildings!D1482="","N/A",Buildings!D1482)</f>
        <v>N/A</v>
      </c>
      <c r="E1481" s="32" t="str">
        <f>IF(Buildings!E1482="","N/A",Buildings!E1482)</f>
        <v>N/A</v>
      </c>
      <c r="F1481" s="32" t="str">
        <f>IF(Buildings!F1482="","N/A",Buildings!F1482)</f>
        <v>N/A</v>
      </c>
      <c r="G1481" s="32" t="str">
        <f>IF(Buildings!G1482="","N/A",Buildings!G1482)</f>
        <v>N/A</v>
      </c>
      <c r="H1481" s="32" t="str">
        <f t="shared" si="46"/>
        <v>N/A</v>
      </c>
      <c r="I1481" s="32" t="str">
        <f>IF(Buildings!H1482="","N/A",Buildings!H1482)</f>
        <v>N/A</v>
      </c>
      <c r="J1481" s="32" t="str">
        <f>IF(Buildings!I1482="","N/A",Buildings!I1482)</f>
        <v>N/A</v>
      </c>
      <c r="K1481" s="362" t="str">
        <f>IF(AND(Buildings!B1482="",Buildings!C1482&lt;&gt;""),0,IF(Buildings!B1482="","N/A",IF(ISNUMBER(Buildings!B1482),Buildings!B1482,0)))</f>
        <v>N/A</v>
      </c>
    </row>
    <row r="1482" spans="2:11">
      <c r="B1482" s="32" t="str">
        <f t="shared" si="47"/>
        <v>N/A</v>
      </c>
      <c r="C1482" s="32" t="str">
        <f>IF(Buildings!C1483="","N/A",Buildings!C1483)</f>
        <v>N/A</v>
      </c>
      <c r="D1482" s="32" t="str">
        <f>IF(Buildings!D1483="","N/A",Buildings!D1483)</f>
        <v>N/A</v>
      </c>
      <c r="E1482" s="32" t="str">
        <f>IF(Buildings!E1483="","N/A",Buildings!E1483)</f>
        <v>N/A</v>
      </c>
      <c r="F1482" s="32" t="str">
        <f>IF(Buildings!F1483="","N/A",Buildings!F1483)</f>
        <v>N/A</v>
      </c>
      <c r="G1482" s="32" t="str">
        <f>IF(Buildings!G1483="","N/A",Buildings!G1483)</f>
        <v>N/A</v>
      </c>
      <c r="H1482" s="32" t="str">
        <f t="shared" si="46"/>
        <v>N/A</v>
      </c>
      <c r="I1482" s="32" t="str">
        <f>IF(Buildings!H1483="","N/A",Buildings!H1483)</f>
        <v>N/A</v>
      </c>
      <c r="J1482" s="32" t="str">
        <f>IF(Buildings!I1483="","N/A",Buildings!I1483)</f>
        <v>N/A</v>
      </c>
      <c r="K1482" s="362" t="str">
        <f>IF(AND(Buildings!B1483="",Buildings!C1483&lt;&gt;""),0,IF(Buildings!B1483="","N/A",IF(ISNUMBER(Buildings!B1483),Buildings!B1483,0)))</f>
        <v>N/A</v>
      </c>
    </row>
    <row r="1483" spans="2:11">
      <c r="B1483" s="32" t="str">
        <f t="shared" si="47"/>
        <v>N/A</v>
      </c>
      <c r="C1483" s="32" t="str">
        <f>IF(Buildings!C1484="","N/A",Buildings!C1484)</f>
        <v>N/A</v>
      </c>
      <c r="D1483" s="32" t="str">
        <f>IF(Buildings!D1484="","N/A",Buildings!D1484)</f>
        <v>N/A</v>
      </c>
      <c r="E1483" s="32" t="str">
        <f>IF(Buildings!E1484="","N/A",Buildings!E1484)</f>
        <v>N/A</v>
      </c>
      <c r="F1483" s="32" t="str">
        <f>IF(Buildings!F1484="","N/A",Buildings!F1484)</f>
        <v>N/A</v>
      </c>
      <c r="G1483" s="32" t="str">
        <f>IF(Buildings!G1484="","N/A",Buildings!G1484)</f>
        <v>N/A</v>
      </c>
      <c r="H1483" s="32" t="str">
        <f t="shared" si="46"/>
        <v>N/A</v>
      </c>
      <c r="I1483" s="32" t="str">
        <f>IF(Buildings!H1484="","N/A",Buildings!H1484)</f>
        <v>N/A</v>
      </c>
      <c r="J1483" s="32" t="str">
        <f>IF(Buildings!I1484="","N/A",Buildings!I1484)</f>
        <v>N/A</v>
      </c>
      <c r="K1483" s="362" t="str">
        <f>IF(AND(Buildings!B1484="",Buildings!C1484&lt;&gt;""),0,IF(Buildings!B1484="","N/A",IF(ISNUMBER(Buildings!B1484),Buildings!B1484,0)))</f>
        <v>N/A</v>
      </c>
    </row>
    <row r="1484" spans="2:11">
      <c r="B1484" s="32" t="str">
        <f t="shared" si="47"/>
        <v>N/A</v>
      </c>
      <c r="C1484" s="32" t="str">
        <f>IF(Buildings!C1485="","N/A",Buildings!C1485)</f>
        <v>N/A</v>
      </c>
      <c r="D1484" s="32" t="str">
        <f>IF(Buildings!D1485="","N/A",Buildings!D1485)</f>
        <v>N/A</v>
      </c>
      <c r="E1484" s="32" t="str">
        <f>IF(Buildings!E1485="","N/A",Buildings!E1485)</f>
        <v>N/A</v>
      </c>
      <c r="F1484" s="32" t="str">
        <f>IF(Buildings!F1485="","N/A",Buildings!F1485)</f>
        <v>N/A</v>
      </c>
      <c r="G1484" s="32" t="str">
        <f>IF(Buildings!G1485="","N/A",Buildings!G1485)</f>
        <v>N/A</v>
      </c>
      <c r="H1484" s="32" t="str">
        <f t="shared" si="46"/>
        <v>N/A</v>
      </c>
      <c r="I1484" s="32" t="str">
        <f>IF(Buildings!H1485="","N/A",Buildings!H1485)</f>
        <v>N/A</v>
      </c>
      <c r="J1484" s="32" t="str">
        <f>IF(Buildings!I1485="","N/A",Buildings!I1485)</f>
        <v>N/A</v>
      </c>
      <c r="K1484" s="362" t="str">
        <f>IF(AND(Buildings!B1485="",Buildings!C1485&lt;&gt;""),0,IF(Buildings!B1485="","N/A",IF(ISNUMBER(Buildings!B1485),Buildings!B1485,0)))</f>
        <v>N/A</v>
      </c>
    </row>
    <row r="1485" spans="2:11">
      <c r="B1485" s="32" t="str">
        <f t="shared" si="47"/>
        <v>N/A</v>
      </c>
      <c r="C1485" s="32" t="str">
        <f>IF(Buildings!C1486="","N/A",Buildings!C1486)</f>
        <v>N/A</v>
      </c>
      <c r="D1485" s="32" t="str">
        <f>IF(Buildings!D1486="","N/A",Buildings!D1486)</f>
        <v>N/A</v>
      </c>
      <c r="E1485" s="32" t="str">
        <f>IF(Buildings!E1486="","N/A",Buildings!E1486)</f>
        <v>N/A</v>
      </c>
      <c r="F1485" s="32" t="str">
        <f>IF(Buildings!F1486="","N/A",Buildings!F1486)</f>
        <v>N/A</v>
      </c>
      <c r="G1485" s="32" t="str">
        <f>IF(Buildings!G1486="","N/A",Buildings!G1486)</f>
        <v>N/A</v>
      </c>
      <c r="H1485" s="32" t="str">
        <f t="shared" si="46"/>
        <v>N/A</v>
      </c>
      <c r="I1485" s="32" t="str">
        <f>IF(Buildings!H1486="","N/A",Buildings!H1486)</f>
        <v>N/A</v>
      </c>
      <c r="J1485" s="32" t="str">
        <f>IF(Buildings!I1486="","N/A",Buildings!I1486)</f>
        <v>N/A</v>
      </c>
      <c r="K1485" s="362" t="str">
        <f>IF(AND(Buildings!B1486="",Buildings!C1486&lt;&gt;""),0,IF(Buildings!B1486="","N/A",IF(ISNUMBER(Buildings!B1486),Buildings!B1486,0)))</f>
        <v>N/A</v>
      </c>
    </row>
    <row r="1486" spans="2:11">
      <c r="B1486" s="32" t="str">
        <f t="shared" si="47"/>
        <v>N/A</v>
      </c>
      <c r="C1486" s="32" t="str">
        <f>IF(Buildings!C1487="","N/A",Buildings!C1487)</f>
        <v>N/A</v>
      </c>
      <c r="D1486" s="32" t="str">
        <f>IF(Buildings!D1487="","N/A",Buildings!D1487)</f>
        <v>N/A</v>
      </c>
      <c r="E1486" s="32" t="str">
        <f>IF(Buildings!E1487="","N/A",Buildings!E1487)</f>
        <v>N/A</v>
      </c>
      <c r="F1486" s="32" t="str">
        <f>IF(Buildings!F1487="","N/A",Buildings!F1487)</f>
        <v>N/A</v>
      </c>
      <c r="G1486" s="32" t="str">
        <f>IF(Buildings!G1487="","N/A",Buildings!G1487)</f>
        <v>N/A</v>
      </c>
      <c r="H1486" s="32" t="str">
        <f t="shared" si="46"/>
        <v>N/A</v>
      </c>
      <c r="I1486" s="32" t="str">
        <f>IF(Buildings!H1487="","N/A",Buildings!H1487)</f>
        <v>N/A</v>
      </c>
      <c r="J1486" s="32" t="str">
        <f>IF(Buildings!I1487="","N/A",Buildings!I1487)</f>
        <v>N/A</v>
      </c>
      <c r="K1486" s="362" t="str">
        <f>IF(AND(Buildings!B1487="",Buildings!C1487&lt;&gt;""),0,IF(Buildings!B1487="","N/A",IF(ISNUMBER(Buildings!B1487),Buildings!B1487,0)))</f>
        <v>N/A</v>
      </c>
    </row>
    <row r="1487" spans="2:11">
      <c r="B1487" s="32" t="str">
        <f t="shared" si="47"/>
        <v>N/A</v>
      </c>
      <c r="C1487" s="32" t="str">
        <f>IF(Buildings!C1488="","N/A",Buildings!C1488)</f>
        <v>N/A</v>
      </c>
      <c r="D1487" s="32" t="str">
        <f>IF(Buildings!D1488="","N/A",Buildings!D1488)</f>
        <v>N/A</v>
      </c>
      <c r="E1487" s="32" t="str">
        <f>IF(Buildings!E1488="","N/A",Buildings!E1488)</f>
        <v>N/A</v>
      </c>
      <c r="F1487" s="32" t="str">
        <f>IF(Buildings!F1488="","N/A",Buildings!F1488)</f>
        <v>N/A</v>
      </c>
      <c r="G1487" s="32" t="str">
        <f>IF(Buildings!G1488="","N/A",Buildings!G1488)</f>
        <v>N/A</v>
      </c>
      <c r="H1487" s="32" t="str">
        <f t="shared" si="46"/>
        <v>N/A</v>
      </c>
      <c r="I1487" s="32" t="str">
        <f>IF(Buildings!H1488="","N/A",Buildings!H1488)</f>
        <v>N/A</v>
      </c>
      <c r="J1487" s="32" t="str">
        <f>IF(Buildings!I1488="","N/A",Buildings!I1488)</f>
        <v>N/A</v>
      </c>
      <c r="K1487" s="362" t="str">
        <f>IF(AND(Buildings!B1488="",Buildings!C1488&lt;&gt;""),0,IF(Buildings!B1488="","N/A",IF(ISNUMBER(Buildings!B1488),Buildings!B1488,0)))</f>
        <v>N/A</v>
      </c>
    </row>
    <row r="1488" spans="2:11">
      <c r="B1488" s="32" t="str">
        <f t="shared" si="47"/>
        <v>N/A</v>
      </c>
      <c r="C1488" s="32" t="str">
        <f>IF(Buildings!C1489="","N/A",Buildings!C1489)</f>
        <v>N/A</v>
      </c>
      <c r="D1488" s="32" t="str">
        <f>IF(Buildings!D1489="","N/A",Buildings!D1489)</f>
        <v>N/A</v>
      </c>
      <c r="E1488" s="32" t="str">
        <f>IF(Buildings!E1489="","N/A",Buildings!E1489)</f>
        <v>N/A</v>
      </c>
      <c r="F1488" s="32" t="str">
        <f>IF(Buildings!F1489="","N/A",Buildings!F1489)</f>
        <v>N/A</v>
      </c>
      <c r="G1488" s="32" t="str">
        <f>IF(Buildings!G1489="","N/A",Buildings!G1489)</f>
        <v>N/A</v>
      </c>
      <c r="H1488" s="32" t="str">
        <f t="shared" si="46"/>
        <v>N/A</v>
      </c>
      <c r="I1488" s="32" t="str">
        <f>IF(Buildings!H1489="","N/A",Buildings!H1489)</f>
        <v>N/A</v>
      </c>
      <c r="J1488" s="32" t="str">
        <f>IF(Buildings!I1489="","N/A",Buildings!I1489)</f>
        <v>N/A</v>
      </c>
      <c r="K1488" s="362" t="str">
        <f>IF(AND(Buildings!B1489="",Buildings!C1489&lt;&gt;""),0,IF(Buildings!B1489="","N/A",IF(ISNUMBER(Buildings!B1489),Buildings!B1489,0)))</f>
        <v>N/A</v>
      </c>
    </row>
    <row r="1489" spans="2:11">
      <c r="B1489" s="32" t="str">
        <f t="shared" si="47"/>
        <v>N/A</v>
      </c>
      <c r="C1489" s="32" t="str">
        <f>IF(Buildings!C1490="","N/A",Buildings!C1490)</f>
        <v>N/A</v>
      </c>
      <c r="D1489" s="32" t="str">
        <f>IF(Buildings!D1490="","N/A",Buildings!D1490)</f>
        <v>N/A</v>
      </c>
      <c r="E1489" s="32" t="str">
        <f>IF(Buildings!E1490="","N/A",Buildings!E1490)</f>
        <v>N/A</v>
      </c>
      <c r="F1489" s="32" t="str">
        <f>IF(Buildings!F1490="","N/A",Buildings!F1490)</f>
        <v>N/A</v>
      </c>
      <c r="G1489" s="32" t="str">
        <f>IF(Buildings!G1490="","N/A",Buildings!G1490)</f>
        <v>N/A</v>
      </c>
      <c r="H1489" s="32" t="str">
        <f t="shared" si="46"/>
        <v>N/A</v>
      </c>
      <c r="I1489" s="32" t="str">
        <f>IF(Buildings!H1490="","N/A",Buildings!H1490)</f>
        <v>N/A</v>
      </c>
      <c r="J1489" s="32" t="str">
        <f>IF(Buildings!I1490="","N/A",Buildings!I1490)</f>
        <v>N/A</v>
      </c>
      <c r="K1489" s="362" t="str">
        <f>IF(AND(Buildings!B1490="",Buildings!C1490&lt;&gt;""),0,IF(Buildings!B1490="","N/A",IF(ISNUMBER(Buildings!B1490),Buildings!B1490,0)))</f>
        <v>N/A</v>
      </c>
    </row>
    <row r="1490" spans="2:11">
      <c r="B1490" s="32" t="str">
        <f t="shared" si="47"/>
        <v>N/A</v>
      </c>
      <c r="C1490" s="32" t="str">
        <f>IF(Buildings!C1491="","N/A",Buildings!C1491)</f>
        <v>N/A</v>
      </c>
      <c r="D1490" s="32" t="str">
        <f>IF(Buildings!D1491="","N/A",Buildings!D1491)</f>
        <v>N/A</v>
      </c>
      <c r="E1490" s="32" t="str">
        <f>IF(Buildings!E1491="","N/A",Buildings!E1491)</f>
        <v>N/A</v>
      </c>
      <c r="F1490" s="32" t="str">
        <f>IF(Buildings!F1491="","N/A",Buildings!F1491)</f>
        <v>N/A</v>
      </c>
      <c r="G1490" s="32" t="str">
        <f>IF(Buildings!G1491="","N/A",Buildings!G1491)</f>
        <v>N/A</v>
      </c>
      <c r="H1490" s="32" t="str">
        <f t="shared" si="46"/>
        <v>N/A</v>
      </c>
      <c r="I1490" s="32" t="str">
        <f>IF(Buildings!H1491="","N/A",Buildings!H1491)</f>
        <v>N/A</v>
      </c>
      <c r="J1490" s="32" t="str">
        <f>IF(Buildings!I1491="","N/A",Buildings!I1491)</f>
        <v>N/A</v>
      </c>
      <c r="K1490" s="362" t="str">
        <f>IF(AND(Buildings!B1491="",Buildings!C1491&lt;&gt;""),0,IF(Buildings!B1491="","N/A",IF(ISNUMBER(Buildings!B1491),Buildings!B1491,0)))</f>
        <v>N/A</v>
      </c>
    </row>
    <row r="1491" spans="2:11">
      <c r="B1491" s="32" t="str">
        <f t="shared" si="47"/>
        <v>N/A</v>
      </c>
      <c r="C1491" s="32" t="str">
        <f>IF(Buildings!C1492="","N/A",Buildings!C1492)</f>
        <v>N/A</v>
      </c>
      <c r="D1491" s="32" t="str">
        <f>IF(Buildings!D1492="","N/A",Buildings!D1492)</f>
        <v>N/A</v>
      </c>
      <c r="E1491" s="32" t="str">
        <f>IF(Buildings!E1492="","N/A",Buildings!E1492)</f>
        <v>N/A</v>
      </c>
      <c r="F1491" s="32" t="str">
        <f>IF(Buildings!F1492="","N/A",Buildings!F1492)</f>
        <v>N/A</v>
      </c>
      <c r="G1491" s="32" t="str">
        <f>IF(Buildings!G1492="","N/A",Buildings!G1492)</f>
        <v>N/A</v>
      </c>
      <c r="H1491" s="32" t="str">
        <f t="shared" si="46"/>
        <v>N/A</v>
      </c>
      <c r="I1491" s="32" t="str">
        <f>IF(Buildings!H1492="","N/A",Buildings!H1492)</f>
        <v>N/A</v>
      </c>
      <c r="J1491" s="32" t="str">
        <f>IF(Buildings!I1492="","N/A",Buildings!I1492)</f>
        <v>N/A</v>
      </c>
      <c r="K1491" s="362" t="str">
        <f>IF(AND(Buildings!B1492="",Buildings!C1492&lt;&gt;""),0,IF(Buildings!B1492="","N/A",IF(ISNUMBER(Buildings!B1492),Buildings!B1492,0)))</f>
        <v>N/A</v>
      </c>
    </row>
    <row r="1492" spans="2:11">
      <c r="B1492" s="32" t="str">
        <f t="shared" si="47"/>
        <v>N/A</v>
      </c>
      <c r="C1492" s="32" t="str">
        <f>IF(Buildings!C1493="","N/A",Buildings!C1493)</f>
        <v>N/A</v>
      </c>
      <c r="D1492" s="32" t="str">
        <f>IF(Buildings!D1493="","N/A",Buildings!D1493)</f>
        <v>N/A</v>
      </c>
      <c r="E1492" s="32" t="str">
        <f>IF(Buildings!E1493="","N/A",Buildings!E1493)</f>
        <v>N/A</v>
      </c>
      <c r="F1492" s="32" t="str">
        <f>IF(Buildings!F1493="","N/A",Buildings!F1493)</f>
        <v>N/A</v>
      </c>
      <c r="G1492" s="32" t="str">
        <f>IF(Buildings!G1493="","N/A",Buildings!G1493)</f>
        <v>N/A</v>
      </c>
      <c r="H1492" s="32" t="str">
        <f t="shared" si="46"/>
        <v>N/A</v>
      </c>
      <c r="I1492" s="32" t="str">
        <f>IF(Buildings!H1493="","N/A",Buildings!H1493)</f>
        <v>N/A</v>
      </c>
      <c r="J1492" s="32" t="str">
        <f>IF(Buildings!I1493="","N/A",Buildings!I1493)</f>
        <v>N/A</v>
      </c>
      <c r="K1492" s="362" t="str">
        <f>IF(AND(Buildings!B1493="",Buildings!C1493&lt;&gt;""),0,IF(Buildings!B1493="","N/A",IF(ISNUMBER(Buildings!B1493),Buildings!B1493,0)))</f>
        <v>N/A</v>
      </c>
    </row>
    <row r="1493" spans="2:11">
      <c r="B1493" s="32" t="str">
        <f t="shared" si="47"/>
        <v>N/A</v>
      </c>
      <c r="C1493" s="32" t="str">
        <f>IF(Buildings!C1494="","N/A",Buildings!C1494)</f>
        <v>N/A</v>
      </c>
      <c r="D1493" s="32" t="str">
        <f>IF(Buildings!D1494="","N/A",Buildings!D1494)</f>
        <v>N/A</v>
      </c>
      <c r="E1493" s="32" t="str">
        <f>IF(Buildings!E1494="","N/A",Buildings!E1494)</f>
        <v>N/A</v>
      </c>
      <c r="F1493" s="32" t="str">
        <f>IF(Buildings!F1494="","N/A",Buildings!F1494)</f>
        <v>N/A</v>
      </c>
      <c r="G1493" s="32" t="str">
        <f>IF(Buildings!G1494="","N/A",Buildings!G1494)</f>
        <v>N/A</v>
      </c>
      <c r="H1493" s="32" t="str">
        <f t="shared" si="46"/>
        <v>N/A</v>
      </c>
      <c r="I1493" s="32" t="str">
        <f>IF(Buildings!H1494="","N/A",Buildings!H1494)</f>
        <v>N/A</v>
      </c>
      <c r="J1493" s="32" t="str">
        <f>IF(Buildings!I1494="","N/A",Buildings!I1494)</f>
        <v>N/A</v>
      </c>
      <c r="K1493" s="362" t="str">
        <f>IF(AND(Buildings!B1494="",Buildings!C1494&lt;&gt;""),0,IF(Buildings!B1494="","N/A",IF(ISNUMBER(Buildings!B1494),Buildings!B1494,0)))</f>
        <v>N/A</v>
      </c>
    </row>
    <row r="1494" spans="2:11">
      <c r="B1494" s="32" t="str">
        <f t="shared" si="47"/>
        <v>N/A</v>
      </c>
      <c r="C1494" s="32" t="str">
        <f>IF(Buildings!C1495="","N/A",Buildings!C1495)</f>
        <v>N/A</v>
      </c>
      <c r="D1494" s="32" t="str">
        <f>IF(Buildings!D1495="","N/A",Buildings!D1495)</f>
        <v>N/A</v>
      </c>
      <c r="E1494" s="32" t="str">
        <f>IF(Buildings!E1495="","N/A",Buildings!E1495)</f>
        <v>N/A</v>
      </c>
      <c r="F1494" s="32" t="str">
        <f>IF(Buildings!F1495="","N/A",Buildings!F1495)</f>
        <v>N/A</v>
      </c>
      <c r="G1494" s="32" t="str">
        <f>IF(Buildings!G1495="","N/A",Buildings!G1495)</f>
        <v>N/A</v>
      </c>
      <c r="H1494" s="32" t="str">
        <f t="shared" si="46"/>
        <v>N/A</v>
      </c>
      <c r="I1494" s="32" t="str">
        <f>IF(Buildings!H1495="","N/A",Buildings!H1495)</f>
        <v>N/A</v>
      </c>
      <c r="J1494" s="32" t="str">
        <f>IF(Buildings!I1495="","N/A",Buildings!I1495)</f>
        <v>N/A</v>
      </c>
      <c r="K1494" s="362" t="str">
        <f>IF(AND(Buildings!B1495="",Buildings!C1495&lt;&gt;""),0,IF(Buildings!B1495="","N/A",IF(ISNUMBER(Buildings!B1495),Buildings!B1495,0)))</f>
        <v>N/A</v>
      </c>
    </row>
    <row r="1495" spans="2:11">
      <c r="B1495" s="32" t="str">
        <f t="shared" si="47"/>
        <v>N/A</v>
      </c>
      <c r="C1495" s="32" t="str">
        <f>IF(Buildings!C1496="","N/A",Buildings!C1496)</f>
        <v>N/A</v>
      </c>
      <c r="D1495" s="32" t="str">
        <f>IF(Buildings!D1496="","N/A",Buildings!D1496)</f>
        <v>N/A</v>
      </c>
      <c r="E1495" s="32" t="str">
        <f>IF(Buildings!E1496="","N/A",Buildings!E1496)</f>
        <v>N/A</v>
      </c>
      <c r="F1495" s="32" t="str">
        <f>IF(Buildings!F1496="","N/A",Buildings!F1496)</f>
        <v>N/A</v>
      </c>
      <c r="G1495" s="32" t="str">
        <f>IF(Buildings!G1496="","N/A",Buildings!G1496)</f>
        <v>N/A</v>
      </c>
      <c r="H1495" s="32" t="str">
        <f t="shared" si="46"/>
        <v>N/A</v>
      </c>
      <c r="I1495" s="32" t="str">
        <f>IF(Buildings!H1496="","N/A",Buildings!H1496)</f>
        <v>N/A</v>
      </c>
      <c r="J1495" s="32" t="str">
        <f>IF(Buildings!I1496="","N/A",Buildings!I1496)</f>
        <v>N/A</v>
      </c>
      <c r="K1495" s="362" t="str">
        <f>IF(AND(Buildings!B1496="",Buildings!C1496&lt;&gt;""),0,IF(Buildings!B1496="","N/A",IF(ISNUMBER(Buildings!B1496),Buildings!B1496,0)))</f>
        <v>N/A</v>
      </c>
    </row>
    <row r="1496" spans="2:11">
      <c r="B1496" s="32" t="str">
        <f t="shared" si="47"/>
        <v>N/A</v>
      </c>
      <c r="C1496" s="32" t="str">
        <f>IF(Buildings!C1497="","N/A",Buildings!C1497)</f>
        <v>N/A</v>
      </c>
      <c r="D1496" s="32" t="str">
        <f>IF(Buildings!D1497="","N/A",Buildings!D1497)</f>
        <v>N/A</v>
      </c>
      <c r="E1496" s="32" t="str">
        <f>IF(Buildings!E1497="","N/A",Buildings!E1497)</f>
        <v>N/A</v>
      </c>
      <c r="F1496" s="32" t="str">
        <f>IF(Buildings!F1497="","N/A",Buildings!F1497)</f>
        <v>N/A</v>
      </c>
      <c r="G1496" s="32" t="str">
        <f>IF(Buildings!G1497="","N/A",Buildings!G1497)</f>
        <v>N/A</v>
      </c>
      <c r="H1496" s="32" t="str">
        <f t="shared" si="46"/>
        <v>N/A</v>
      </c>
      <c r="I1496" s="32" t="str">
        <f>IF(Buildings!H1497="","N/A",Buildings!H1497)</f>
        <v>N/A</v>
      </c>
      <c r="J1496" s="32" t="str">
        <f>IF(Buildings!I1497="","N/A",Buildings!I1497)</f>
        <v>N/A</v>
      </c>
      <c r="K1496" s="362" t="str">
        <f>IF(AND(Buildings!B1497="",Buildings!C1497&lt;&gt;""),0,IF(Buildings!B1497="","N/A",IF(ISNUMBER(Buildings!B1497),Buildings!B1497,0)))</f>
        <v>N/A</v>
      </c>
    </row>
    <row r="1497" spans="2:11">
      <c r="B1497" s="32" t="str">
        <f t="shared" si="47"/>
        <v>N/A</v>
      </c>
      <c r="C1497" s="32" t="str">
        <f>IF(Buildings!C1498="","N/A",Buildings!C1498)</f>
        <v>N/A</v>
      </c>
      <c r="D1497" s="32" t="str">
        <f>IF(Buildings!D1498="","N/A",Buildings!D1498)</f>
        <v>N/A</v>
      </c>
      <c r="E1497" s="32" t="str">
        <f>IF(Buildings!E1498="","N/A",Buildings!E1498)</f>
        <v>N/A</v>
      </c>
      <c r="F1497" s="32" t="str">
        <f>IF(Buildings!F1498="","N/A",Buildings!F1498)</f>
        <v>N/A</v>
      </c>
      <c r="G1497" s="32" t="str">
        <f>IF(Buildings!G1498="","N/A",Buildings!G1498)</f>
        <v>N/A</v>
      </c>
      <c r="H1497" s="32" t="str">
        <f t="shared" si="46"/>
        <v>N/A</v>
      </c>
      <c r="I1497" s="32" t="str">
        <f>IF(Buildings!H1498="","N/A",Buildings!H1498)</f>
        <v>N/A</v>
      </c>
      <c r="J1497" s="32" t="str">
        <f>IF(Buildings!I1498="","N/A",Buildings!I1498)</f>
        <v>N/A</v>
      </c>
      <c r="K1497" s="362" t="str">
        <f>IF(AND(Buildings!B1498="",Buildings!C1498&lt;&gt;""),0,IF(Buildings!B1498="","N/A",IF(ISNUMBER(Buildings!B1498),Buildings!B1498,0)))</f>
        <v>N/A</v>
      </c>
    </row>
    <row r="1498" spans="2:11">
      <c r="B1498" s="32" t="str">
        <f t="shared" si="47"/>
        <v>N/A</v>
      </c>
      <c r="C1498" s="32" t="str">
        <f>IF(Buildings!C1499="","N/A",Buildings!C1499)</f>
        <v>N/A</v>
      </c>
      <c r="D1498" s="32" t="str">
        <f>IF(Buildings!D1499="","N/A",Buildings!D1499)</f>
        <v>N/A</v>
      </c>
      <c r="E1498" s="32" t="str">
        <f>IF(Buildings!E1499="","N/A",Buildings!E1499)</f>
        <v>N/A</v>
      </c>
      <c r="F1498" s="32" t="str">
        <f>IF(Buildings!F1499="","N/A",Buildings!F1499)</f>
        <v>N/A</v>
      </c>
      <c r="G1498" s="32" t="str">
        <f>IF(Buildings!G1499="","N/A",Buildings!G1499)</f>
        <v>N/A</v>
      </c>
      <c r="H1498" s="32" t="str">
        <f t="shared" si="46"/>
        <v>N/A</v>
      </c>
      <c r="I1498" s="32" t="str">
        <f>IF(Buildings!H1499="","N/A",Buildings!H1499)</f>
        <v>N/A</v>
      </c>
      <c r="J1498" s="32" t="str">
        <f>IF(Buildings!I1499="","N/A",Buildings!I1499)</f>
        <v>N/A</v>
      </c>
      <c r="K1498" s="362" t="str">
        <f>IF(AND(Buildings!B1499="",Buildings!C1499&lt;&gt;""),0,IF(Buildings!B1499="","N/A",IF(ISNUMBER(Buildings!B1499),Buildings!B1499,0)))</f>
        <v>N/A</v>
      </c>
    </row>
    <row r="1499" spans="2:11">
      <c r="B1499" s="32" t="str">
        <f t="shared" si="47"/>
        <v>N/A</v>
      </c>
      <c r="C1499" s="32" t="str">
        <f>IF(Buildings!C1500="","N/A",Buildings!C1500)</f>
        <v>N/A</v>
      </c>
      <c r="D1499" s="32" t="str">
        <f>IF(Buildings!D1500="","N/A",Buildings!D1500)</f>
        <v>N/A</v>
      </c>
      <c r="E1499" s="32" t="str">
        <f>IF(Buildings!E1500="","N/A",Buildings!E1500)</f>
        <v>N/A</v>
      </c>
      <c r="F1499" s="32" t="str">
        <f>IF(Buildings!F1500="","N/A",Buildings!F1500)</f>
        <v>N/A</v>
      </c>
      <c r="G1499" s="32" t="str">
        <f>IF(Buildings!G1500="","N/A",Buildings!G1500)</f>
        <v>N/A</v>
      </c>
      <c r="H1499" s="32" t="str">
        <f t="shared" si="46"/>
        <v>N/A</v>
      </c>
      <c r="I1499" s="32" t="str">
        <f>IF(Buildings!H1500="","N/A",Buildings!H1500)</f>
        <v>N/A</v>
      </c>
      <c r="J1499" s="32" t="str">
        <f>IF(Buildings!I1500="","N/A",Buildings!I1500)</f>
        <v>N/A</v>
      </c>
      <c r="K1499" s="362" t="str">
        <f>IF(AND(Buildings!B1500="",Buildings!C1500&lt;&gt;""),0,IF(Buildings!B1500="","N/A",IF(ISNUMBER(Buildings!B1500),Buildings!B1500,0)))</f>
        <v>N/A</v>
      </c>
    </row>
    <row r="1500" spans="2:11">
      <c r="B1500" s="32" t="str">
        <f t="shared" si="47"/>
        <v>N/A</v>
      </c>
      <c r="C1500" s="32" t="str">
        <f>IF(Buildings!C1501="","N/A",Buildings!C1501)</f>
        <v>N/A</v>
      </c>
      <c r="D1500" s="32" t="str">
        <f>IF(Buildings!D1501="","N/A",Buildings!D1501)</f>
        <v>N/A</v>
      </c>
      <c r="E1500" s="32" t="str">
        <f>IF(Buildings!E1501="","N/A",Buildings!E1501)</f>
        <v>N/A</v>
      </c>
      <c r="F1500" s="32" t="str">
        <f>IF(Buildings!F1501="","N/A",Buildings!F1501)</f>
        <v>N/A</v>
      </c>
      <c r="G1500" s="32" t="str">
        <f>IF(Buildings!G1501="","N/A",Buildings!G1501)</f>
        <v>N/A</v>
      </c>
      <c r="H1500" s="32" t="str">
        <f t="shared" si="46"/>
        <v>N/A</v>
      </c>
      <c r="I1500" s="32" t="str">
        <f>IF(Buildings!H1501="","N/A",Buildings!H1501)</f>
        <v>N/A</v>
      </c>
      <c r="J1500" s="32" t="str">
        <f>IF(Buildings!I1501="","N/A",Buildings!I1501)</f>
        <v>N/A</v>
      </c>
      <c r="K1500" s="362" t="str">
        <f>IF(AND(Buildings!B1501="",Buildings!C1501&lt;&gt;""),0,IF(Buildings!B1501="","N/A",IF(ISNUMBER(Buildings!B1501),Buildings!B1501,0)))</f>
        <v>N/A</v>
      </c>
    </row>
    <row r="1501" spans="2:11">
      <c r="B1501" s="32" t="str">
        <f t="shared" si="47"/>
        <v>N/A</v>
      </c>
      <c r="C1501" s="32" t="str">
        <f>IF(Buildings!C1502="","N/A",Buildings!C1502)</f>
        <v>N/A</v>
      </c>
      <c r="D1501" s="32" t="str">
        <f>IF(Buildings!D1502="","N/A",Buildings!D1502)</f>
        <v>N/A</v>
      </c>
      <c r="E1501" s="32" t="str">
        <f>IF(Buildings!E1502="","N/A",Buildings!E1502)</f>
        <v>N/A</v>
      </c>
      <c r="F1501" s="32" t="str">
        <f>IF(Buildings!F1502="","N/A",Buildings!F1502)</f>
        <v>N/A</v>
      </c>
      <c r="G1501" s="32" t="str">
        <f>IF(Buildings!G1502="","N/A",Buildings!G1502)</f>
        <v>N/A</v>
      </c>
      <c r="H1501" s="32" t="str">
        <f t="shared" si="46"/>
        <v>N/A</v>
      </c>
      <c r="I1501" s="32" t="str">
        <f>IF(Buildings!H1502="","N/A",Buildings!H1502)</f>
        <v>N/A</v>
      </c>
      <c r="J1501" s="32" t="str">
        <f>IF(Buildings!I1502="","N/A",Buildings!I1502)</f>
        <v>N/A</v>
      </c>
      <c r="K1501" s="362" t="str">
        <f>IF(AND(Buildings!B1502="",Buildings!C1502&lt;&gt;""),0,IF(Buildings!B1502="","N/A",IF(ISNUMBER(Buildings!B1502),Buildings!B1502,0)))</f>
        <v>N/A</v>
      </c>
    </row>
    <row r="1502" spans="2:11">
      <c r="B1502" s="32" t="str">
        <f t="shared" si="47"/>
        <v>N/A</v>
      </c>
      <c r="C1502" s="32" t="str">
        <f>IF(Buildings!C1503="","N/A",Buildings!C1503)</f>
        <v>N/A</v>
      </c>
      <c r="D1502" s="32" t="str">
        <f>IF(Buildings!D1503="","N/A",Buildings!D1503)</f>
        <v>N/A</v>
      </c>
      <c r="E1502" s="32" t="str">
        <f>IF(Buildings!E1503="","N/A",Buildings!E1503)</f>
        <v>N/A</v>
      </c>
      <c r="F1502" s="32" t="str">
        <f>IF(Buildings!F1503="","N/A",Buildings!F1503)</f>
        <v>N/A</v>
      </c>
      <c r="G1502" s="32" t="str">
        <f>IF(Buildings!G1503="","N/A",Buildings!G1503)</f>
        <v>N/A</v>
      </c>
      <c r="H1502" s="32" t="str">
        <f t="shared" si="46"/>
        <v>N/A</v>
      </c>
      <c r="I1502" s="32" t="str">
        <f>IF(Buildings!H1503="","N/A",Buildings!H1503)</f>
        <v>N/A</v>
      </c>
      <c r="J1502" s="32" t="str">
        <f>IF(Buildings!I1503="","N/A",Buildings!I1503)</f>
        <v>N/A</v>
      </c>
      <c r="K1502" s="362" t="str">
        <f>IF(AND(Buildings!B1503="",Buildings!C1503&lt;&gt;""),0,IF(Buildings!B1503="","N/A",IF(ISNUMBER(Buildings!B1503),Buildings!B1503,0)))</f>
        <v>N/A</v>
      </c>
    </row>
    <row r="1503" spans="2:11">
      <c r="B1503" s="32" t="str">
        <f t="shared" si="47"/>
        <v>N/A</v>
      </c>
      <c r="C1503" s="32" t="str">
        <f>IF(Buildings!C1504="","N/A",Buildings!C1504)</f>
        <v>N/A</v>
      </c>
      <c r="D1503" s="32" t="str">
        <f>IF(Buildings!D1504="","N/A",Buildings!D1504)</f>
        <v>N/A</v>
      </c>
      <c r="E1503" s="32" t="str">
        <f>IF(Buildings!E1504="","N/A",Buildings!E1504)</f>
        <v>N/A</v>
      </c>
      <c r="F1503" s="32" t="str">
        <f>IF(Buildings!F1504="","N/A",Buildings!F1504)</f>
        <v>N/A</v>
      </c>
      <c r="G1503" s="32" t="str">
        <f>IF(Buildings!G1504="","N/A",Buildings!G1504)</f>
        <v>N/A</v>
      </c>
      <c r="H1503" s="32" t="str">
        <f t="shared" si="46"/>
        <v>N/A</v>
      </c>
      <c r="I1503" s="32" t="str">
        <f>IF(Buildings!H1504="","N/A",Buildings!H1504)</f>
        <v>N/A</v>
      </c>
      <c r="J1503" s="32" t="str">
        <f>IF(Buildings!I1504="","N/A",Buildings!I1504)</f>
        <v>N/A</v>
      </c>
      <c r="K1503" s="362" t="str">
        <f>IF(AND(Buildings!B1504="",Buildings!C1504&lt;&gt;""),0,IF(Buildings!B1504="","N/A",IF(ISNUMBER(Buildings!B1504),Buildings!B1504,0)))</f>
        <v>N/A</v>
      </c>
    </row>
    <row r="1504" spans="2:11">
      <c r="B1504" s="32" t="str">
        <f t="shared" si="47"/>
        <v>N/A</v>
      </c>
      <c r="C1504" s="32" t="str">
        <f>IF(Buildings!C1505="","N/A",Buildings!C1505)</f>
        <v>N/A</v>
      </c>
      <c r="D1504" s="32" t="str">
        <f>IF(Buildings!D1505="","N/A",Buildings!D1505)</f>
        <v>N/A</v>
      </c>
      <c r="E1504" s="32" t="str">
        <f>IF(Buildings!E1505="","N/A",Buildings!E1505)</f>
        <v>N/A</v>
      </c>
      <c r="F1504" s="32" t="str">
        <f>IF(Buildings!F1505="","N/A",Buildings!F1505)</f>
        <v>N/A</v>
      </c>
      <c r="G1504" s="32" t="str">
        <f>IF(Buildings!G1505="","N/A",Buildings!G1505)</f>
        <v>N/A</v>
      </c>
      <c r="H1504" s="32" t="str">
        <f t="shared" si="46"/>
        <v>N/A</v>
      </c>
      <c r="I1504" s="32" t="str">
        <f>IF(Buildings!H1505="","N/A",Buildings!H1505)</f>
        <v>N/A</v>
      </c>
      <c r="J1504" s="32" t="str">
        <f>IF(Buildings!I1505="","N/A",Buildings!I1505)</f>
        <v>N/A</v>
      </c>
      <c r="K1504" s="362" t="str">
        <f>IF(AND(Buildings!B1505="",Buildings!C1505&lt;&gt;""),0,IF(Buildings!B1505="","N/A",IF(ISNUMBER(Buildings!B1505),Buildings!B1505,0)))</f>
        <v>N/A</v>
      </c>
    </row>
    <row r="1505" spans="2:11">
      <c r="B1505" s="32" t="str">
        <f t="shared" si="47"/>
        <v>N/A</v>
      </c>
      <c r="C1505" s="32" t="str">
        <f>IF(Buildings!C1506="","N/A",Buildings!C1506)</f>
        <v>N/A</v>
      </c>
      <c r="D1505" s="32" t="str">
        <f>IF(Buildings!D1506="","N/A",Buildings!D1506)</f>
        <v>N/A</v>
      </c>
      <c r="E1505" s="32" t="str">
        <f>IF(Buildings!E1506="","N/A",Buildings!E1506)</f>
        <v>N/A</v>
      </c>
      <c r="F1505" s="32" t="str">
        <f>IF(Buildings!F1506="","N/A",Buildings!F1506)</f>
        <v>N/A</v>
      </c>
      <c r="G1505" s="32" t="str">
        <f>IF(Buildings!G1506="","N/A",Buildings!G1506)</f>
        <v>N/A</v>
      </c>
      <c r="H1505" s="32" t="str">
        <f t="shared" si="46"/>
        <v>N/A</v>
      </c>
      <c r="I1505" s="32" t="str">
        <f>IF(Buildings!H1506="","N/A",Buildings!H1506)</f>
        <v>N/A</v>
      </c>
      <c r="J1505" s="32" t="str">
        <f>IF(Buildings!I1506="","N/A",Buildings!I1506)</f>
        <v>N/A</v>
      </c>
      <c r="K1505" s="362" t="str">
        <f>IF(AND(Buildings!B1506="",Buildings!C1506&lt;&gt;""),0,IF(Buildings!B1506="","N/A",IF(ISNUMBER(Buildings!B1506),Buildings!B1506,0)))</f>
        <v>N/A</v>
      </c>
    </row>
    <row r="1506" spans="2:11">
      <c r="B1506" s="32" t="str">
        <f t="shared" si="47"/>
        <v>N/A</v>
      </c>
      <c r="C1506" s="32" t="str">
        <f>IF(Buildings!C1507="","N/A",Buildings!C1507)</f>
        <v>N/A</v>
      </c>
      <c r="D1506" s="32" t="str">
        <f>IF(Buildings!D1507="","N/A",Buildings!D1507)</f>
        <v>N/A</v>
      </c>
      <c r="E1506" s="32" t="str">
        <f>IF(Buildings!E1507="","N/A",Buildings!E1507)</f>
        <v>N/A</v>
      </c>
      <c r="F1506" s="32" t="str">
        <f>IF(Buildings!F1507="","N/A",Buildings!F1507)</f>
        <v>N/A</v>
      </c>
      <c r="G1506" s="32" t="str">
        <f>IF(Buildings!G1507="","N/A",Buildings!G1507)</f>
        <v>N/A</v>
      </c>
      <c r="H1506" s="32" t="str">
        <f t="shared" si="46"/>
        <v>N/A</v>
      </c>
      <c r="I1506" s="32" t="str">
        <f>IF(Buildings!H1507="","N/A",Buildings!H1507)</f>
        <v>N/A</v>
      </c>
      <c r="J1506" s="32" t="str">
        <f>IF(Buildings!I1507="","N/A",Buildings!I1507)</f>
        <v>N/A</v>
      </c>
      <c r="K1506" s="362" t="str">
        <f>IF(AND(Buildings!B1507="",Buildings!C1507&lt;&gt;""),0,IF(Buildings!B1507="","N/A",IF(ISNUMBER(Buildings!B1507),Buildings!B1507,0)))</f>
        <v>N/A</v>
      </c>
    </row>
    <row r="1507" spans="2:11">
      <c r="B1507" s="32" t="str">
        <f t="shared" si="47"/>
        <v>N/A</v>
      </c>
      <c r="C1507" s="32" t="str">
        <f>IF(Buildings!C1508="","N/A",Buildings!C1508)</f>
        <v>N/A</v>
      </c>
      <c r="D1507" s="32" t="str">
        <f>IF(Buildings!D1508="","N/A",Buildings!D1508)</f>
        <v>N/A</v>
      </c>
      <c r="E1507" s="32" t="str">
        <f>IF(Buildings!E1508="","N/A",Buildings!E1508)</f>
        <v>N/A</v>
      </c>
      <c r="F1507" s="32" t="str">
        <f>IF(Buildings!F1508="","N/A",Buildings!F1508)</f>
        <v>N/A</v>
      </c>
      <c r="G1507" s="32" t="str">
        <f>IF(Buildings!G1508="","N/A",Buildings!G1508)</f>
        <v>N/A</v>
      </c>
      <c r="H1507" s="32" t="str">
        <f t="shared" si="46"/>
        <v>N/A</v>
      </c>
      <c r="I1507" s="32" t="str">
        <f>IF(Buildings!H1508="","N/A",Buildings!H1508)</f>
        <v>N/A</v>
      </c>
      <c r="J1507" s="32" t="str">
        <f>IF(Buildings!I1508="","N/A",Buildings!I1508)</f>
        <v>N/A</v>
      </c>
      <c r="K1507" s="362" t="str">
        <f>IF(AND(Buildings!B1508="",Buildings!C1508&lt;&gt;""),0,IF(Buildings!B1508="","N/A",IF(ISNUMBER(Buildings!B1508),Buildings!B1508,0)))</f>
        <v>N/A</v>
      </c>
    </row>
    <row r="1508" spans="2:11">
      <c r="B1508" s="32" t="str">
        <f t="shared" si="47"/>
        <v>N/A</v>
      </c>
      <c r="C1508" s="32" t="str">
        <f>IF(Buildings!C1509="","N/A",Buildings!C1509)</f>
        <v>N/A</v>
      </c>
      <c r="D1508" s="32" t="str">
        <f>IF(Buildings!D1509="","N/A",Buildings!D1509)</f>
        <v>N/A</v>
      </c>
      <c r="E1508" s="32" t="str">
        <f>IF(Buildings!E1509="","N/A",Buildings!E1509)</f>
        <v>N/A</v>
      </c>
      <c r="F1508" s="32" t="str">
        <f>IF(Buildings!F1509="","N/A",Buildings!F1509)</f>
        <v>N/A</v>
      </c>
      <c r="G1508" s="32" t="str">
        <f>IF(Buildings!G1509="","N/A",Buildings!G1509)</f>
        <v>N/A</v>
      </c>
      <c r="H1508" s="32" t="str">
        <f t="shared" si="46"/>
        <v>N/A</v>
      </c>
      <c r="I1508" s="32" t="str">
        <f>IF(Buildings!H1509="","N/A",Buildings!H1509)</f>
        <v>N/A</v>
      </c>
      <c r="J1508" s="32" t="str">
        <f>IF(Buildings!I1509="","N/A",Buildings!I1509)</f>
        <v>N/A</v>
      </c>
      <c r="K1508" s="362" t="str">
        <f>IF(AND(Buildings!B1509="",Buildings!C1509&lt;&gt;""),0,IF(Buildings!B1509="","N/A",IF(ISNUMBER(Buildings!B1509),Buildings!B1509,0)))</f>
        <v>N/A</v>
      </c>
    </row>
    <row r="1509" spans="2:11">
      <c r="B1509" s="32" t="str">
        <f t="shared" si="47"/>
        <v>N/A</v>
      </c>
      <c r="C1509" s="32" t="str">
        <f>IF(Buildings!C1510="","N/A",Buildings!C1510)</f>
        <v>N/A</v>
      </c>
      <c r="D1509" s="32" t="str">
        <f>IF(Buildings!D1510="","N/A",Buildings!D1510)</f>
        <v>N/A</v>
      </c>
      <c r="E1509" s="32" t="str">
        <f>IF(Buildings!E1510="","N/A",Buildings!E1510)</f>
        <v>N/A</v>
      </c>
      <c r="F1509" s="32" t="str">
        <f>IF(Buildings!F1510="","N/A",Buildings!F1510)</f>
        <v>N/A</v>
      </c>
      <c r="G1509" s="32" t="str">
        <f>IF(Buildings!G1510="","N/A",Buildings!G1510)</f>
        <v>N/A</v>
      </c>
      <c r="H1509" s="32" t="str">
        <f t="shared" si="46"/>
        <v>N/A</v>
      </c>
      <c r="I1509" s="32" t="str">
        <f>IF(Buildings!H1510="","N/A",Buildings!H1510)</f>
        <v>N/A</v>
      </c>
      <c r="J1509" s="32" t="str">
        <f>IF(Buildings!I1510="","N/A",Buildings!I1510)</f>
        <v>N/A</v>
      </c>
      <c r="K1509" s="362" t="str">
        <f>IF(AND(Buildings!B1510="",Buildings!C1510&lt;&gt;""),0,IF(Buildings!B1510="","N/A",IF(ISNUMBER(Buildings!B1510),Buildings!B1510,0)))</f>
        <v>N/A</v>
      </c>
    </row>
    <row r="1510" spans="2:11">
      <c r="B1510" s="32" t="str">
        <f t="shared" si="47"/>
        <v>N/A</v>
      </c>
      <c r="C1510" s="32" t="str">
        <f>IF(Buildings!C1511="","N/A",Buildings!C1511)</f>
        <v>N/A</v>
      </c>
      <c r="D1510" s="32" t="str">
        <f>IF(Buildings!D1511="","N/A",Buildings!D1511)</f>
        <v>N/A</v>
      </c>
      <c r="E1510" s="32" t="str">
        <f>IF(Buildings!E1511="","N/A",Buildings!E1511)</f>
        <v>N/A</v>
      </c>
      <c r="F1510" s="32" t="str">
        <f>IF(Buildings!F1511="","N/A",Buildings!F1511)</f>
        <v>N/A</v>
      </c>
      <c r="G1510" s="32" t="str">
        <f>IF(Buildings!G1511="","N/A",Buildings!G1511)</f>
        <v>N/A</v>
      </c>
      <c r="H1510" s="32" t="str">
        <f t="shared" si="46"/>
        <v>N/A</v>
      </c>
      <c r="I1510" s="32" t="str">
        <f>IF(Buildings!H1511="","N/A",Buildings!H1511)</f>
        <v>N/A</v>
      </c>
      <c r="J1510" s="32" t="str">
        <f>IF(Buildings!I1511="","N/A",Buildings!I1511)</f>
        <v>N/A</v>
      </c>
      <c r="K1510" s="362" t="str">
        <f>IF(AND(Buildings!B1511="",Buildings!C1511&lt;&gt;""),0,IF(Buildings!B1511="","N/A",IF(ISNUMBER(Buildings!B1511),Buildings!B1511,0)))</f>
        <v>N/A</v>
      </c>
    </row>
    <row r="1511" spans="2:11">
      <c r="B1511" s="32" t="str">
        <f t="shared" si="47"/>
        <v>N/A</v>
      </c>
      <c r="C1511" s="32" t="str">
        <f>IF(Buildings!C1512="","N/A",Buildings!C1512)</f>
        <v>N/A</v>
      </c>
      <c r="D1511" s="32" t="str">
        <f>IF(Buildings!D1512="","N/A",Buildings!D1512)</f>
        <v>N/A</v>
      </c>
      <c r="E1511" s="32" t="str">
        <f>IF(Buildings!E1512="","N/A",Buildings!E1512)</f>
        <v>N/A</v>
      </c>
      <c r="F1511" s="32" t="str">
        <f>IF(Buildings!F1512="","N/A",Buildings!F1512)</f>
        <v>N/A</v>
      </c>
      <c r="G1511" s="32" t="str">
        <f>IF(Buildings!G1512="","N/A",Buildings!G1512)</f>
        <v>N/A</v>
      </c>
      <c r="H1511" s="32" t="str">
        <f t="shared" si="46"/>
        <v>N/A</v>
      </c>
      <c r="I1511" s="32" t="str">
        <f>IF(Buildings!H1512="","N/A",Buildings!H1512)</f>
        <v>N/A</v>
      </c>
      <c r="J1511" s="32" t="str">
        <f>IF(Buildings!I1512="","N/A",Buildings!I1512)</f>
        <v>N/A</v>
      </c>
      <c r="K1511" s="362" t="str">
        <f>IF(AND(Buildings!B1512="",Buildings!C1512&lt;&gt;""),0,IF(Buildings!B1512="","N/A",IF(ISNUMBER(Buildings!B1512),Buildings!B1512,0)))</f>
        <v>N/A</v>
      </c>
    </row>
    <row r="1512" spans="2:11">
      <c r="B1512" s="32" t="str">
        <f t="shared" si="47"/>
        <v>N/A</v>
      </c>
      <c r="C1512" s="32" t="str">
        <f>IF(Buildings!C1513="","N/A",Buildings!C1513)</f>
        <v>N/A</v>
      </c>
      <c r="D1512" s="32" t="str">
        <f>IF(Buildings!D1513="","N/A",Buildings!D1513)</f>
        <v>N/A</v>
      </c>
      <c r="E1512" s="32" t="str">
        <f>IF(Buildings!E1513="","N/A",Buildings!E1513)</f>
        <v>N/A</v>
      </c>
      <c r="F1512" s="32" t="str">
        <f>IF(Buildings!F1513="","N/A",Buildings!F1513)</f>
        <v>N/A</v>
      </c>
      <c r="G1512" s="32" t="str">
        <f>IF(Buildings!G1513="","N/A",Buildings!G1513)</f>
        <v>N/A</v>
      </c>
      <c r="H1512" s="32" t="str">
        <f t="shared" si="46"/>
        <v>N/A</v>
      </c>
      <c r="I1512" s="32" t="str">
        <f>IF(Buildings!H1513="","N/A",Buildings!H1513)</f>
        <v>N/A</v>
      </c>
      <c r="J1512" s="32" t="str">
        <f>IF(Buildings!I1513="","N/A",Buildings!I1513)</f>
        <v>N/A</v>
      </c>
      <c r="K1512" s="362" t="str">
        <f>IF(AND(Buildings!B1513="",Buildings!C1513&lt;&gt;""),0,IF(Buildings!B1513="","N/A",IF(ISNUMBER(Buildings!B1513),Buildings!B1513,0)))</f>
        <v>N/A</v>
      </c>
    </row>
    <row r="1513" spans="2:11">
      <c r="B1513" s="32" t="str">
        <f t="shared" si="47"/>
        <v>N/A</v>
      </c>
      <c r="C1513" s="32" t="str">
        <f>IF(Buildings!C1514="","N/A",Buildings!C1514)</f>
        <v>N/A</v>
      </c>
      <c r="D1513" s="32" t="str">
        <f>IF(Buildings!D1514="","N/A",Buildings!D1514)</f>
        <v>N/A</v>
      </c>
      <c r="E1513" s="32" t="str">
        <f>IF(Buildings!E1514="","N/A",Buildings!E1514)</f>
        <v>N/A</v>
      </c>
      <c r="F1513" s="32" t="str">
        <f>IF(Buildings!F1514="","N/A",Buildings!F1514)</f>
        <v>N/A</v>
      </c>
      <c r="G1513" s="32" t="str">
        <f>IF(Buildings!G1514="","N/A",Buildings!G1514)</f>
        <v>N/A</v>
      </c>
      <c r="H1513" s="32" t="str">
        <f t="shared" si="46"/>
        <v>N/A</v>
      </c>
      <c r="I1513" s="32" t="str">
        <f>IF(Buildings!H1514="","N/A",Buildings!H1514)</f>
        <v>N/A</v>
      </c>
      <c r="J1513" s="32" t="str">
        <f>IF(Buildings!I1514="","N/A",Buildings!I1514)</f>
        <v>N/A</v>
      </c>
      <c r="K1513" s="362" t="str">
        <f>IF(AND(Buildings!B1514="",Buildings!C1514&lt;&gt;""),0,IF(Buildings!B1514="","N/A",IF(ISNUMBER(Buildings!B1514),Buildings!B1514,0)))</f>
        <v>N/A</v>
      </c>
    </row>
    <row r="1514" spans="2:11">
      <c r="B1514" s="32" t="str">
        <f t="shared" si="47"/>
        <v>N/A</v>
      </c>
      <c r="C1514" s="32" t="str">
        <f>IF(Buildings!C1515="","N/A",Buildings!C1515)</f>
        <v>N/A</v>
      </c>
      <c r="D1514" s="32" t="str">
        <f>IF(Buildings!D1515="","N/A",Buildings!D1515)</f>
        <v>N/A</v>
      </c>
      <c r="E1514" s="32" t="str">
        <f>IF(Buildings!E1515="","N/A",Buildings!E1515)</f>
        <v>N/A</v>
      </c>
      <c r="F1514" s="32" t="str">
        <f>IF(Buildings!F1515="","N/A",Buildings!F1515)</f>
        <v>N/A</v>
      </c>
      <c r="G1514" s="32" t="str">
        <f>IF(Buildings!G1515="","N/A",Buildings!G1515)</f>
        <v>N/A</v>
      </c>
      <c r="H1514" s="32" t="str">
        <f t="shared" si="46"/>
        <v>N/A</v>
      </c>
      <c r="I1514" s="32" t="str">
        <f>IF(Buildings!H1515="","N/A",Buildings!H1515)</f>
        <v>N/A</v>
      </c>
      <c r="J1514" s="32" t="str">
        <f>IF(Buildings!I1515="","N/A",Buildings!I1515)</f>
        <v>N/A</v>
      </c>
      <c r="K1514" s="362" t="str">
        <f>IF(AND(Buildings!B1515="",Buildings!C1515&lt;&gt;""),0,IF(Buildings!B1515="","N/A",IF(ISNUMBER(Buildings!B1515),Buildings!B1515,0)))</f>
        <v>N/A</v>
      </c>
    </row>
    <row r="1515" spans="2:11">
      <c r="B1515" s="32" t="str">
        <f t="shared" si="47"/>
        <v>N/A</v>
      </c>
      <c r="C1515" s="32" t="str">
        <f>IF(Buildings!C1516="","N/A",Buildings!C1516)</f>
        <v>N/A</v>
      </c>
      <c r="D1515" s="32" t="str">
        <f>IF(Buildings!D1516="","N/A",Buildings!D1516)</f>
        <v>N/A</v>
      </c>
      <c r="E1515" s="32" t="str">
        <f>IF(Buildings!E1516="","N/A",Buildings!E1516)</f>
        <v>N/A</v>
      </c>
      <c r="F1515" s="32" t="str">
        <f>IF(Buildings!F1516="","N/A",Buildings!F1516)</f>
        <v>N/A</v>
      </c>
      <c r="G1515" s="32" t="str">
        <f>IF(Buildings!G1516="","N/A",Buildings!G1516)</f>
        <v>N/A</v>
      </c>
      <c r="H1515" s="32" t="str">
        <f t="shared" si="46"/>
        <v>N/A</v>
      </c>
      <c r="I1515" s="32" t="str">
        <f>IF(Buildings!H1516="","N/A",Buildings!H1516)</f>
        <v>N/A</v>
      </c>
      <c r="J1515" s="32" t="str">
        <f>IF(Buildings!I1516="","N/A",Buildings!I1516)</f>
        <v>N/A</v>
      </c>
      <c r="K1515" s="362" t="str">
        <f>IF(AND(Buildings!B1516="",Buildings!C1516&lt;&gt;""),0,IF(Buildings!B1516="","N/A",IF(ISNUMBER(Buildings!B1516),Buildings!B1516,0)))</f>
        <v>N/A</v>
      </c>
    </row>
    <row r="1516" spans="2:11">
      <c r="B1516" s="32" t="str">
        <f t="shared" si="47"/>
        <v>N/A</v>
      </c>
      <c r="C1516" s="32" t="str">
        <f>IF(Buildings!C1517="","N/A",Buildings!C1517)</f>
        <v>N/A</v>
      </c>
      <c r="D1516" s="32" t="str">
        <f>IF(Buildings!D1517="","N/A",Buildings!D1517)</f>
        <v>N/A</v>
      </c>
      <c r="E1516" s="32" t="str">
        <f>IF(Buildings!E1517="","N/A",Buildings!E1517)</f>
        <v>N/A</v>
      </c>
      <c r="F1516" s="32" t="str">
        <f>IF(Buildings!F1517="","N/A",Buildings!F1517)</f>
        <v>N/A</v>
      </c>
      <c r="G1516" s="32" t="str">
        <f>IF(Buildings!G1517="","N/A",Buildings!G1517)</f>
        <v>N/A</v>
      </c>
      <c r="H1516" s="32" t="str">
        <f t="shared" si="46"/>
        <v>N/A</v>
      </c>
      <c r="I1516" s="32" t="str">
        <f>IF(Buildings!H1517="","N/A",Buildings!H1517)</f>
        <v>N/A</v>
      </c>
      <c r="J1516" s="32" t="str">
        <f>IF(Buildings!I1517="","N/A",Buildings!I1517)</f>
        <v>N/A</v>
      </c>
      <c r="K1516" s="362" t="str">
        <f>IF(AND(Buildings!B1517="",Buildings!C1517&lt;&gt;""),0,IF(Buildings!B1517="","N/A",IF(ISNUMBER(Buildings!B1517),Buildings!B1517,0)))</f>
        <v>N/A</v>
      </c>
    </row>
    <row r="1517" spans="2:11">
      <c r="B1517" s="32" t="str">
        <f t="shared" si="47"/>
        <v>N/A</v>
      </c>
      <c r="C1517" s="32" t="str">
        <f>IF(Buildings!C1518="","N/A",Buildings!C1518)</f>
        <v>N/A</v>
      </c>
      <c r="D1517" s="32" t="str">
        <f>IF(Buildings!D1518="","N/A",Buildings!D1518)</f>
        <v>N/A</v>
      </c>
      <c r="E1517" s="32" t="str">
        <f>IF(Buildings!E1518="","N/A",Buildings!E1518)</f>
        <v>N/A</v>
      </c>
      <c r="F1517" s="32" t="str">
        <f>IF(Buildings!F1518="","N/A",Buildings!F1518)</f>
        <v>N/A</v>
      </c>
      <c r="G1517" s="32" t="str">
        <f>IF(Buildings!G1518="","N/A",Buildings!G1518)</f>
        <v>N/A</v>
      </c>
      <c r="H1517" s="32" t="str">
        <f t="shared" si="46"/>
        <v>N/A</v>
      </c>
      <c r="I1517" s="32" t="str">
        <f>IF(Buildings!H1518="","N/A",Buildings!H1518)</f>
        <v>N/A</v>
      </c>
      <c r="J1517" s="32" t="str">
        <f>IF(Buildings!I1518="","N/A",Buildings!I1518)</f>
        <v>N/A</v>
      </c>
      <c r="K1517" s="362" t="str">
        <f>IF(AND(Buildings!B1518="",Buildings!C1518&lt;&gt;""),0,IF(Buildings!B1518="","N/A",IF(ISNUMBER(Buildings!B1518),Buildings!B1518,0)))</f>
        <v>N/A</v>
      </c>
    </row>
    <row r="1518" spans="2:11">
      <c r="B1518" s="32" t="str">
        <f t="shared" si="47"/>
        <v>N/A</v>
      </c>
      <c r="C1518" s="32" t="str">
        <f>IF(Buildings!C1519="","N/A",Buildings!C1519)</f>
        <v>N/A</v>
      </c>
      <c r="D1518" s="32" t="str">
        <f>IF(Buildings!D1519="","N/A",Buildings!D1519)</f>
        <v>N/A</v>
      </c>
      <c r="E1518" s="32" t="str">
        <f>IF(Buildings!E1519="","N/A",Buildings!E1519)</f>
        <v>N/A</v>
      </c>
      <c r="F1518" s="32" t="str">
        <f>IF(Buildings!F1519="","N/A",Buildings!F1519)</f>
        <v>N/A</v>
      </c>
      <c r="G1518" s="32" t="str">
        <f>IF(Buildings!G1519="","N/A",Buildings!G1519)</f>
        <v>N/A</v>
      </c>
      <c r="H1518" s="32" t="str">
        <f t="shared" si="46"/>
        <v>N/A</v>
      </c>
      <c r="I1518" s="32" t="str">
        <f>IF(Buildings!H1519="","N/A",Buildings!H1519)</f>
        <v>N/A</v>
      </c>
      <c r="J1518" s="32" t="str">
        <f>IF(Buildings!I1519="","N/A",Buildings!I1519)</f>
        <v>N/A</v>
      </c>
      <c r="K1518" s="362" t="str">
        <f>IF(AND(Buildings!B1519="",Buildings!C1519&lt;&gt;""),0,IF(Buildings!B1519="","N/A",IF(ISNUMBER(Buildings!B1519),Buildings!B1519,0)))</f>
        <v>N/A</v>
      </c>
    </row>
    <row r="1519" spans="2:11">
      <c r="B1519" s="32" t="str">
        <f t="shared" si="47"/>
        <v>N/A</v>
      </c>
      <c r="C1519" s="32" t="str">
        <f>IF(Buildings!C1520="","N/A",Buildings!C1520)</f>
        <v>N/A</v>
      </c>
      <c r="D1519" s="32" t="str">
        <f>IF(Buildings!D1520="","N/A",Buildings!D1520)</f>
        <v>N/A</v>
      </c>
      <c r="E1519" s="32" t="str">
        <f>IF(Buildings!E1520="","N/A",Buildings!E1520)</f>
        <v>N/A</v>
      </c>
      <c r="F1519" s="32" t="str">
        <f>IF(Buildings!F1520="","N/A",Buildings!F1520)</f>
        <v>N/A</v>
      </c>
      <c r="G1519" s="32" t="str">
        <f>IF(Buildings!G1520="","N/A",Buildings!G1520)</f>
        <v>N/A</v>
      </c>
      <c r="H1519" s="32" t="str">
        <f t="shared" si="46"/>
        <v>N/A</v>
      </c>
      <c r="I1519" s="32" t="str">
        <f>IF(Buildings!H1520="","N/A",Buildings!H1520)</f>
        <v>N/A</v>
      </c>
      <c r="J1519" s="32" t="str">
        <f>IF(Buildings!I1520="","N/A",Buildings!I1520)</f>
        <v>N/A</v>
      </c>
      <c r="K1519" s="362" t="str">
        <f>IF(AND(Buildings!B1520="",Buildings!C1520&lt;&gt;""),0,IF(Buildings!B1520="","N/A",IF(ISNUMBER(Buildings!B1520),Buildings!B1520,0)))</f>
        <v>N/A</v>
      </c>
    </row>
    <row r="1520" spans="2:11">
      <c r="B1520" s="32" t="str">
        <f t="shared" si="47"/>
        <v>N/A</v>
      </c>
      <c r="C1520" s="32" t="str">
        <f>IF(Buildings!C1521="","N/A",Buildings!C1521)</f>
        <v>N/A</v>
      </c>
      <c r="D1520" s="32" t="str">
        <f>IF(Buildings!D1521="","N/A",Buildings!D1521)</f>
        <v>N/A</v>
      </c>
      <c r="E1520" s="32" t="str">
        <f>IF(Buildings!E1521="","N/A",Buildings!E1521)</f>
        <v>N/A</v>
      </c>
      <c r="F1520" s="32" t="str">
        <f>IF(Buildings!F1521="","N/A",Buildings!F1521)</f>
        <v>N/A</v>
      </c>
      <c r="G1520" s="32" t="str">
        <f>IF(Buildings!G1521="","N/A",Buildings!G1521)</f>
        <v>N/A</v>
      </c>
      <c r="H1520" s="32" t="str">
        <f t="shared" si="46"/>
        <v>N/A</v>
      </c>
      <c r="I1520" s="32" t="str">
        <f>IF(Buildings!H1521="","N/A",Buildings!H1521)</f>
        <v>N/A</v>
      </c>
      <c r="J1520" s="32" t="str">
        <f>IF(Buildings!I1521="","N/A",Buildings!I1521)</f>
        <v>N/A</v>
      </c>
      <c r="K1520" s="362" t="str">
        <f>IF(AND(Buildings!B1521="",Buildings!C1521&lt;&gt;""),0,IF(Buildings!B1521="","N/A",IF(ISNUMBER(Buildings!B1521),Buildings!B1521,0)))</f>
        <v>N/A</v>
      </c>
    </row>
    <row r="1521" spans="2:11">
      <c r="B1521" s="32" t="str">
        <f t="shared" si="47"/>
        <v>N/A</v>
      </c>
      <c r="C1521" s="32" t="str">
        <f>IF(Buildings!C1522="","N/A",Buildings!C1522)</f>
        <v>N/A</v>
      </c>
      <c r="D1521" s="32" t="str">
        <f>IF(Buildings!D1522="","N/A",Buildings!D1522)</f>
        <v>N/A</v>
      </c>
      <c r="E1521" s="32" t="str">
        <f>IF(Buildings!E1522="","N/A",Buildings!E1522)</f>
        <v>N/A</v>
      </c>
      <c r="F1521" s="32" t="str">
        <f>IF(Buildings!F1522="","N/A",Buildings!F1522)</f>
        <v>N/A</v>
      </c>
      <c r="G1521" s="32" t="str">
        <f>IF(Buildings!G1522="","N/A",Buildings!G1522)</f>
        <v>N/A</v>
      </c>
      <c r="H1521" s="32" t="str">
        <f t="shared" si="46"/>
        <v>N/A</v>
      </c>
      <c r="I1521" s="32" t="str">
        <f>IF(Buildings!H1522="","N/A",Buildings!H1522)</f>
        <v>N/A</v>
      </c>
      <c r="J1521" s="32" t="str">
        <f>IF(Buildings!I1522="","N/A",Buildings!I1522)</f>
        <v>N/A</v>
      </c>
      <c r="K1521" s="362" t="str">
        <f>IF(AND(Buildings!B1522="",Buildings!C1522&lt;&gt;""),0,IF(Buildings!B1522="","N/A",IF(ISNUMBER(Buildings!B1522),Buildings!B1522,0)))</f>
        <v>N/A</v>
      </c>
    </row>
    <row r="1522" spans="2:11">
      <c r="B1522" s="32" t="str">
        <f t="shared" si="47"/>
        <v>N/A</v>
      </c>
      <c r="C1522" s="32" t="str">
        <f>IF(Buildings!C1523="","N/A",Buildings!C1523)</f>
        <v>N/A</v>
      </c>
      <c r="D1522" s="32" t="str">
        <f>IF(Buildings!D1523="","N/A",Buildings!D1523)</f>
        <v>N/A</v>
      </c>
      <c r="E1522" s="32" t="str">
        <f>IF(Buildings!E1523="","N/A",Buildings!E1523)</f>
        <v>N/A</v>
      </c>
      <c r="F1522" s="32" t="str">
        <f>IF(Buildings!F1523="","N/A",Buildings!F1523)</f>
        <v>N/A</v>
      </c>
      <c r="G1522" s="32" t="str">
        <f>IF(Buildings!G1523="","N/A",Buildings!G1523)</f>
        <v>N/A</v>
      </c>
      <c r="H1522" s="32" t="str">
        <f t="shared" si="46"/>
        <v>N/A</v>
      </c>
      <c r="I1522" s="32" t="str">
        <f>IF(Buildings!H1523="","N/A",Buildings!H1523)</f>
        <v>N/A</v>
      </c>
      <c r="J1522" s="32" t="str">
        <f>IF(Buildings!I1523="","N/A",Buildings!I1523)</f>
        <v>N/A</v>
      </c>
      <c r="K1522" s="362" t="str">
        <f>IF(AND(Buildings!B1523="",Buildings!C1523&lt;&gt;""),0,IF(Buildings!B1523="","N/A",IF(ISNUMBER(Buildings!B1523),Buildings!B1523,0)))</f>
        <v>N/A</v>
      </c>
    </row>
    <row r="1523" spans="2:11">
      <c r="B1523" s="32" t="str">
        <f t="shared" si="47"/>
        <v>N/A</v>
      </c>
      <c r="C1523" s="32" t="str">
        <f>IF(Buildings!C1524="","N/A",Buildings!C1524)</f>
        <v>N/A</v>
      </c>
      <c r="D1523" s="32" t="str">
        <f>IF(Buildings!D1524="","N/A",Buildings!D1524)</f>
        <v>N/A</v>
      </c>
      <c r="E1523" s="32" t="str">
        <f>IF(Buildings!E1524="","N/A",Buildings!E1524)</f>
        <v>N/A</v>
      </c>
      <c r="F1523" s="32" t="str">
        <f>IF(Buildings!F1524="","N/A",Buildings!F1524)</f>
        <v>N/A</v>
      </c>
      <c r="G1523" s="32" t="str">
        <f>IF(Buildings!G1524="","N/A",Buildings!G1524)</f>
        <v>N/A</v>
      </c>
      <c r="H1523" s="32" t="str">
        <f t="shared" si="46"/>
        <v>N/A</v>
      </c>
      <c r="I1523" s="32" t="str">
        <f>IF(Buildings!H1524="","N/A",Buildings!H1524)</f>
        <v>N/A</v>
      </c>
      <c r="J1523" s="32" t="str">
        <f>IF(Buildings!I1524="","N/A",Buildings!I1524)</f>
        <v>N/A</v>
      </c>
      <c r="K1523" s="362" t="str">
        <f>IF(AND(Buildings!B1524="",Buildings!C1524&lt;&gt;""),0,IF(Buildings!B1524="","N/A",IF(ISNUMBER(Buildings!B1524),Buildings!B1524,0)))</f>
        <v>N/A</v>
      </c>
    </row>
    <row r="1524" spans="2:11">
      <c r="B1524" s="32" t="str">
        <f t="shared" si="47"/>
        <v>N/A</v>
      </c>
      <c r="C1524" s="32" t="str">
        <f>IF(Buildings!C1525="","N/A",Buildings!C1525)</f>
        <v>N/A</v>
      </c>
      <c r="D1524" s="32" t="str">
        <f>IF(Buildings!D1525="","N/A",Buildings!D1525)</f>
        <v>N/A</v>
      </c>
      <c r="E1524" s="32" t="str">
        <f>IF(Buildings!E1525="","N/A",Buildings!E1525)</f>
        <v>N/A</v>
      </c>
      <c r="F1524" s="32" t="str">
        <f>IF(Buildings!F1525="","N/A",Buildings!F1525)</f>
        <v>N/A</v>
      </c>
      <c r="G1524" s="32" t="str">
        <f>IF(Buildings!G1525="","N/A",Buildings!G1525)</f>
        <v>N/A</v>
      </c>
      <c r="H1524" s="32" t="str">
        <f t="shared" si="46"/>
        <v>N/A</v>
      </c>
      <c r="I1524" s="32" t="str">
        <f>IF(Buildings!H1525="","N/A",Buildings!H1525)</f>
        <v>N/A</v>
      </c>
      <c r="J1524" s="32" t="str">
        <f>IF(Buildings!I1525="","N/A",Buildings!I1525)</f>
        <v>N/A</v>
      </c>
      <c r="K1524" s="362" t="str">
        <f>IF(AND(Buildings!B1525="",Buildings!C1525&lt;&gt;""),0,IF(Buildings!B1525="","N/A",IF(ISNUMBER(Buildings!B1525),Buildings!B1525,0)))</f>
        <v>N/A</v>
      </c>
    </row>
    <row r="1525" spans="2:11">
      <c r="B1525" s="32" t="str">
        <f t="shared" si="47"/>
        <v>N/A</v>
      </c>
      <c r="C1525" s="32" t="str">
        <f>IF(Buildings!C1526="","N/A",Buildings!C1526)</f>
        <v>N/A</v>
      </c>
      <c r="D1525" s="32" t="str">
        <f>IF(Buildings!D1526="","N/A",Buildings!D1526)</f>
        <v>N/A</v>
      </c>
      <c r="E1525" s="32" t="str">
        <f>IF(Buildings!E1526="","N/A",Buildings!E1526)</f>
        <v>N/A</v>
      </c>
      <c r="F1525" s="32" t="str">
        <f>IF(Buildings!F1526="","N/A",Buildings!F1526)</f>
        <v>N/A</v>
      </c>
      <c r="G1525" s="32" t="str">
        <f>IF(Buildings!G1526="","N/A",Buildings!G1526)</f>
        <v>N/A</v>
      </c>
      <c r="H1525" s="32" t="str">
        <f t="shared" si="46"/>
        <v>N/A</v>
      </c>
      <c r="I1525" s="32" t="str">
        <f>IF(Buildings!H1526="","N/A",Buildings!H1526)</f>
        <v>N/A</v>
      </c>
      <c r="J1525" s="32" t="str">
        <f>IF(Buildings!I1526="","N/A",Buildings!I1526)</f>
        <v>N/A</v>
      </c>
      <c r="K1525" s="362" t="str">
        <f>IF(AND(Buildings!B1526="",Buildings!C1526&lt;&gt;""),0,IF(Buildings!B1526="","N/A",IF(ISNUMBER(Buildings!B1526),Buildings!B1526,0)))</f>
        <v>N/A</v>
      </c>
    </row>
    <row r="1526" spans="2:11">
      <c r="B1526" s="32" t="str">
        <f t="shared" si="47"/>
        <v>N/A</v>
      </c>
      <c r="C1526" s="32" t="str">
        <f>IF(Buildings!C1527="","N/A",Buildings!C1527)</f>
        <v>N/A</v>
      </c>
      <c r="D1526" s="32" t="str">
        <f>IF(Buildings!D1527="","N/A",Buildings!D1527)</f>
        <v>N/A</v>
      </c>
      <c r="E1526" s="32" t="str">
        <f>IF(Buildings!E1527="","N/A",Buildings!E1527)</f>
        <v>N/A</v>
      </c>
      <c r="F1526" s="32" t="str">
        <f>IF(Buildings!F1527="","N/A",Buildings!F1527)</f>
        <v>N/A</v>
      </c>
      <c r="G1526" s="32" t="str">
        <f>IF(Buildings!G1527="","N/A",Buildings!G1527)</f>
        <v>N/A</v>
      </c>
      <c r="H1526" s="32" t="str">
        <f t="shared" si="46"/>
        <v>N/A</v>
      </c>
      <c r="I1526" s="32" t="str">
        <f>IF(Buildings!H1527="","N/A",Buildings!H1527)</f>
        <v>N/A</v>
      </c>
      <c r="J1526" s="32" t="str">
        <f>IF(Buildings!I1527="","N/A",Buildings!I1527)</f>
        <v>N/A</v>
      </c>
      <c r="K1526" s="362" t="str">
        <f>IF(AND(Buildings!B1527="",Buildings!C1527&lt;&gt;""),0,IF(Buildings!B1527="","N/A",IF(ISNUMBER(Buildings!B1527),Buildings!B1527,0)))</f>
        <v>N/A</v>
      </c>
    </row>
    <row r="1527" spans="2:11">
      <c r="B1527" s="32" t="str">
        <f t="shared" si="47"/>
        <v>N/A</v>
      </c>
      <c r="C1527" s="32" t="str">
        <f>IF(Buildings!C1528="","N/A",Buildings!C1528)</f>
        <v>N/A</v>
      </c>
      <c r="D1527" s="32" t="str">
        <f>IF(Buildings!D1528="","N/A",Buildings!D1528)</f>
        <v>N/A</v>
      </c>
      <c r="E1527" s="32" t="str">
        <f>IF(Buildings!E1528="","N/A",Buildings!E1528)</f>
        <v>N/A</v>
      </c>
      <c r="F1527" s="32" t="str">
        <f>IF(Buildings!F1528="","N/A",Buildings!F1528)</f>
        <v>N/A</v>
      </c>
      <c r="G1527" s="32" t="str">
        <f>IF(Buildings!G1528="","N/A",Buildings!G1528)</f>
        <v>N/A</v>
      </c>
      <c r="H1527" s="32" t="str">
        <f t="shared" si="46"/>
        <v>N/A</v>
      </c>
      <c r="I1527" s="32" t="str">
        <f>IF(Buildings!H1528="","N/A",Buildings!H1528)</f>
        <v>N/A</v>
      </c>
      <c r="J1527" s="32" t="str">
        <f>IF(Buildings!I1528="","N/A",Buildings!I1528)</f>
        <v>N/A</v>
      </c>
      <c r="K1527" s="362" t="str">
        <f>IF(AND(Buildings!B1528="",Buildings!C1528&lt;&gt;""),0,IF(Buildings!B1528="","N/A",IF(ISNUMBER(Buildings!B1528),Buildings!B1528,0)))</f>
        <v>N/A</v>
      </c>
    </row>
    <row r="1528" spans="2:11">
      <c r="B1528" s="32" t="str">
        <f t="shared" si="47"/>
        <v>N/A</v>
      </c>
      <c r="C1528" s="32" t="str">
        <f>IF(Buildings!C1529="","N/A",Buildings!C1529)</f>
        <v>N/A</v>
      </c>
      <c r="D1528" s="32" t="str">
        <f>IF(Buildings!D1529="","N/A",Buildings!D1529)</f>
        <v>N/A</v>
      </c>
      <c r="E1528" s="32" t="str">
        <f>IF(Buildings!E1529="","N/A",Buildings!E1529)</f>
        <v>N/A</v>
      </c>
      <c r="F1528" s="32" t="str">
        <f>IF(Buildings!F1529="","N/A",Buildings!F1529)</f>
        <v>N/A</v>
      </c>
      <c r="G1528" s="32" t="str">
        <f>IF(Buildings!G1529="","N/A",Buildings!G1529)</f>
        <v>N/A</v>
      </c>
      <c r="H1528" s="32" t="str">
        <f t="shared" si="46"/>
        <v>N/A</v>
      </c>
      <c r="I1528" s="32" t="str">
        <f>IF(Buildings!H1529="","N/A",Buildings!H1529)</f>
        <v>N/A</v>
      </c>
      <c r="J1528" s="32" t="str">
        <f>IF(Buildings!I1529="","N/A",Buildings!I1529)</f>
        <v>N/A</v>
      </c>
      <c r="K1528" s="362" t="str">
        <f>IF(AND(Buildings!B1529="",Buildings!C1529&lt;&gt;""),0,IF(Buildings!B1529="","N/A",IF(ISNUMBER(Buildings!B1529),Buildings!B1529,0)))</f>
        <v>N/A</v>
      </c>
    </row>
    <row r="1529" spans="2:11">
      <c r="B1529" s="32" t="str">
        <f t="shared" si="47"/>
        <v>N/A</v>
      </c>
      <c r="C1529" s="32" t="str">
        <f>IF(Buildings!C1530="","N/A",Buildings!C1530)</f>
        <v>N/A</v>
      </c>
      <c r="D1529" s="32" t="str">
        <f>IF(Buildings!D1530="","N/A",Buildings!D1530)</f>
        <v>N/A</v>
      </c>
      <c r="E1529" s="32" t="str">
        <f>IF(Buildings!E1530="","N/A",Buildings!E1530)</f>
        <v>N/A</v>
      </c>
      <c r="F1529" s="32" t="str">
        <f>IF(Buildings!F1530="","N/A",Buildings!F1530)</f>
        <v>N/A</v>
      </c>
      <c r="G1529" s="32" t="str">
        <f>IF(Buildings!G1530="","N/A",Buildings!G1530)</f>
        <v>N/A</v>
      </c>
      <c r="H1529" s="32" t="str">
        <f t="shared" si="46"/>
        <v>N/A</v>
      </c>
      <c r="I1529" s="32" t="str">
        <f>IF(Buildings!H1530="","N/A",Buildings!H1530)</f>
        <v>N/A</v>
      </c>
      <c r="J1529" s="32" t="str">
        <f>IF(Buildings!I1530="","N/A",Buildings!I1530)</f>
        <v>N/A</v>
      </c>
      <c r="K1529" s="362" t="str">
        <f>IF(AND(Buildings!B1530="",Buildings!C1530&lt;&gt;""),0,IF(Buildings!B1530="","N/A",IF(ISNUMBER(Buildings!B1530),Buildings!B1530,0)))</f>
        <v>N/A</v>
      </c>
    </row>
    <row r="1530" spans="2:11">
      <c r="B1530" s="32" t="str">
        <f t="shared" si="47"/>
        <v>N/A</v>
      </c>
      <c r="C1530" s="32" t="str">
        <f>IF(Buildings!C1531="","N/A",Buildings!C1531)</f>
        <v>N/A</v>
      </c>
      <c r="D1530" s="32" t="str">
        <f>IF(Buildings!D1531="","N/A",Buildings!D1531)</f>
        <v>N/A</v>
      </c>
      <c r="E1530" s="32" t="str">
        <f>IF(Buildings!E1531="","N/A",Buildings!E1531)</f>
        <v>N/A</v>
      </c>
      <c r="F1530" s="32" t="str">
        <f>IF(Buildings!F1531="","N/A",Buildings!F1531)</f>
        <v>N/A</v>
      </c>
      <c r="G1530" s="32" t="str">
        <f>IF(Buildings!G1531="","N/A",Buildings!G1531)</f>
        <v>N/A</v>
      </c>
      <c r="H1530" s="32" t="str">
        <f t="shared" si="46"/>
        <v>N/A</v>
      </c>
      <c r="I1530" s="32" t="str">
        <f>IF(Buildings!H1531="","N/A",Buildings!H1531)</f>
        <v>N/A</v>
      </c>
      <c r="J1530" s="32" t="str">
        <f>IF(Buildings!I1531="","N/A",Buildings!I1531)</f>
        <v>N/A</v>
      </c>
      <c r="K1530" s="362" t="str">
        <f>IF(AND(Buildings!B1531="",Buildings!C1531&lt;&gt;""),0,IF(Buildings!B1531="","N/A",IF(ISNUMBER(Buildings!B1531),Buildings!B1531,0)))</f>
        <v>N/A</v>
      </c>
    </row>
    <row r="1531" spans="2:11">
      <c r="B1531" s="32" t="str">
        <f t="shared" si="47"/>
        <v>N/A</v>
      </c>
      <c r="C1531" s="32" t="str">
        <f>IF(Buildings!C1532="","N/A",Buildings!C1532)</f>
        <v>N/A</v>
      </c>
      <c r="D1531" s="32" t="str">
        <f>IF(Buildings!D1532="","N/A",Buildings!D1532)</f>
        <v>N/A</v>
      </c>
      <c r="E1531" s="32" t="str">
        <f>IF(Buildings!E1532="","N/A",Buildings!E1532)</f>
        <v>N/A</v>
      </c>
      <c r="F1531" s="32" t="str">
        <f>IF(Buildings!F1532="","N/A",Buildings!F1532)</f>
        <v>N/A</v>
      </c>
      <c r="G1531" s="32" t="str">
        <f>IF(Buildings!G1532="","N/A",Buildings!G1532)</f>
        <v>N/A</v>
      </c>
      <c r="H1531" s="32" t="str">
        <f t="shared" si="46"/>
        <v>N/A</v>
      </c>
      <c r="I1531" s="32" t="str">
        <f>IF(Buildings!H1532="","N/A",Buildings!H1532)</f>
        <v>N/A</v>
      </c>
      <c r="J1531" s="32" t="str">
        <f>IF(Buildings!I1532="","N/A",Buildings!I1532)</f>
        <v>N/A</v>
      </c>
      <c r="K1531" s="362" t="str">
        <f>IF(AND(Buildings!B1532="",Buildings!C1532&lt;&gt;""),0,IF(Buildings!B1532="","N/A",IF(ISNUMBER(Buildings!B1532),Buildings!B1532,0)))</f>
        <v>N/A</v>
      </c>
    </row>
    <row r="1532" spans="2:11">
      <c r="B1532" s="32" t="str">
        <f t="shared" si="47"/>
        <v>N/A</v>
      </c>
      <c r="C1532" s="32" t="str">
        <f>IF(Buildings!C1533="","N/A",Buildings!C1533)</f>
        <v>N/A</v>
      </c>
      <c r="D1532" s="32" t="str">
        <f>IF(Buildings!D1533="","N/A",Buildings!D1533)</f>
        <v>N/A</v>
      </c>
      <c r="E1532" s="32" t="str">
        <f>IF(Buildings!E1533="","N/A",Buildings!E1533)</f>
        <v>N/A</v>
      </c>
      <c r="F1532" s="32" t="str">
        <f>IF(Buildings!F1533="","N/A",Buildings!F1533)</f>
        <v>N/A</v>
      </c>
      <c r="G1532" s="32" t="str">
        <f>IF(Buildings!G1533="","N/A",Buildings!G1533)</f>
        <v>N/A</v>
      </c>
      <c r="H1532" s="32" t="str">
        <f t="shared" si="46"/>
        <v>N/A</v>
      </c>
      <c r="I1532" s="32" t="str">
        <f>IF(Buildings!H1533="","N/A",Buildings!H1533)</f>
        <v>N/A</v>
      </c>
      <c r="J1532" s="32" t="str">
        <f>IF(Buildings!I1533="","N/A",Buildings!I1533)</f>
        <v>N/A</v>
      </c>
      <c r="K1532" s="362" t="str">
        <f>IF(AND(Buildings!B1533="",Buildings!C1533&lt;&gt;""),0,IF(Buildings!B1533="","N/A",IF(ISNUMBER(Buildings!B1533),Buildings!B1533,0)))</f>
        <v>N/A</v>
      </c>
    </row>
    <row r="1533" spans="2:11">
      <c r="B1533" s="32" t="str">
        <f t="shared" si="47"/>
        <v>N/A</v>
      </c>
      <c r="C1533" s="32" t="str">
        <f>IF(Buildings!C1534="","N/A",Buildings!C1534)</f>
        <v>N/A</v>
      </c>
      <c r="D1533" s="32" t="str">
        <f>IF(Buildings!D1534="","N/A",Buildings!D1534)</f>
        <v>N/A</v>
      </c>
      <c r="E1533" s="32" t="str">
        <f>IF(Buildings!E1534="","N/A",Buildings!E1534)</f>
        <v>N/A</v>
      </c>
      <c r="F1533" s="32" t="str">
        <f>IF(Buildings!F1534="","N/A",Buildings!F1534)</f>
        <v>N/A</v>
      </c>
      <c r="G1533" s="32" t="str">
        <f>IF(Buildings!G1534="","N/A",Buildings!G1534)</f>
        <v>N/A</v>
      </c>
      <c r="H1533" s="32" t="str">
        <f t="shared" si="46"/>
        <v>N/A</v>
      </c>
      <c r="I1533" s="32" t="str">
        <f>IF(Buildings!H1534="","N/A",Buildings!H1534)</f>
        <v>N/A</v>
      </c>
      <c r="J1533" s="32" t="str">
        <f>IF(Buildings!I1534="","N/A",Buildings!I1534)</f>
        <v>N/A</v>
      </c>
      <c r="K1533" s="362" t="str">
        <f>IF(AND(Buildings!B1534="",Buildings!C1534&lt;&gt;""),0,IF(Buildings!B1534="","N/A",IF(ISNUMBER(Buildings!B1534),Buildings!B1534,0)))</f>
        <v>N/A</v>
      </c>
    </row>
    <row r="1534" spans="2:11">
      <c r="B1534" s="32" t="str">
        <f t="shared" si="47"/>
        <v>N/A</v>
      </c>
      <c r="C1534" s="32" t="str">
        <f>IF(Buildings!C1535="","N/A",Buildings!C1535)</f>
        <v>N/A</v>
      </c>
      <c r="D1534" s="32" t="str">
        <f>IF(Buildings!D1535="","N/A",Buildings!D1535)</f>
        <v>N/A</v>
      </c>
      <c r="E1534" s="32" t="str">
        <f>IF(Buildings!E1535="","N/A",Buildings!E1535)</f>
        <v>N/A</v>
      </c>
      <c r="F1534" s="32" t="str">
        <f>IF(Buildings!F1535="","N/A",Buildings!F1535)</f>
        <v>N/A</v>
      </c>
      <c r="G1534" s="32" t="str">
        <f>IF(Buildings!G1535="","N/A",Buildings!G1535)</f>
        <v>N/A</v>
      </c>
      <c r="H1534" s="32" t="str">
        <f t="shared" si="46"/>
        <v>N/A</v>
      </c>
      <c r="I1534" s="32" t="str">
        <f>IF(Buildings!H1535="","N/A",Buildings!H1535)</f>
        <v>N/A</v>
      </c>
      <c r="J1534" s="32" t="str">
        <f>IF(Buildings!I1535="","N/A",Buildings!I1535)</f>
        <v>N/A</v>
      </c>
      <c r="K1534" s="362" t="str">
        <f>IF(AND(Buildings!B1535="",Buildings!C1535&lt;&gt;""),0,IF(Buildings!B1535="","N/A",IF(ISNUMBER(Buildings!B1535),Buildings!B1535,0)))</f>
        <v>N/A</v>
      </c>
    </row>
    <row r="1535" spans="2:11">
      <c r="B1535" s="32" t="str">
        <f t="shared" si="47"/>
        <v>N/A</v>
      </c>
      <c r="C1535" s="32" t="str">
        <f>IF(Buildings!C1536="","N/A",Buildings!C1536)</f>
        <v>N/A</v>
      </c>
      <c r="D1535" s="32" t="str">
        <f>IF(Buildings!D1536="","N/A",Buildings!D1536)</f>
        <v>N/A</v>
      </c>
      <c r="E1535" s="32" t="str">
        <f>IF(Buildings!E1536="","N/A",Buildings!E1536)</f>
        <v>N/A</v>
      </c>
      <c r="F1535" s="32" t="str">
        <f>IF(Buildings!F1536="","N/A",Buildings!F1536)</f>
        <v>N/A</v>
      </c>
      <c r="G1535" s="32" t="str">
        <f>IF(Buildings!G1536="","N/A",Buildings!G1536)</f>
        <v>N/A</v>
      </c>
      <c r="H1535" s="32" t="str">
        <f t="shared" si="46"/>
        <v>N/A</v>
      </c>
      <c r="I1535" s="32" t="str">
        <f>IF(Buildings!H1536="","N/A",Buildings!H1536)</f>
        <v>N/A</v>
      </c>
      <c r="J1535" s="32" t="str">
        <f>IF(Buildings!I1536="","N/A",Buildings!I1536)</f>
        <v>N/A</v>
      </c>
      <c r="K1535" s="362" t="str">
        <f>IF(AND(Buildings!B1536="",Buildings!C1536&lt;&gt;""),0,IF(Buildings!B1536="","N/A",IF(ISNUMBER(Buildings!B1536),Buildings!B1536,0)))</f>
        <v>N/A</v>
      </c>
    </row>
    <row r="1536" spans="2:11">
      <c r="B1536" s="32" t="str">
        <f t="shared" si="47"/>
        <v>N/A</v>
      </c>
      <c r="C1536" s="32" t="str">
        <f>IF(Buildings!C1537="","N/A",Buildings!C1537)</f>
        <v>N/A</v>
      </c>
      <c r="D1536" s="32" t="str">
        <f>IF(Buildings!D1537="","N/A",Buildings!D1537)</f>
        <v>N/A</v>
      </c>
      <c r="E1536" s="32" t="str">
        <f>IF(Buildings!E1537="","N/A",Buildings!E1537)</f>
        <v>N/A</v>
      </c>
      <c r="F1536" s="32" t="str">
        <f>IF(Buildings!F1537="","N/A",Buildings!F1537)</f>
        <v>N/A</v>
      </c>
      <c r="G1536" s="32" t="str">
        <f>IF(Buildings!G1537="","N/A",Buildings!G1537)</f>
        <v>N/A</v>
      </c>
      <c r="H1536" s="32" t="str">
        <f t="shared" si="46"/>
        <v>N/A</v>
      </c>
      <c r="I1536" s="32" t="str">
        <f>IF(Buildings!H1537="","N/A",Buildings!H1537)</f>
        <v>N/A</v>
      </c>
      <c r="J1536" s="32" t="str">
        <f>IF(Buildings!I1537="","N/A",Buildings!I1537)</f>
        <v>N/A</v>
      </c>
      <c r="K1536" s="362" t="str">
        <f>IF(AND(Buildings!B1537="",Buildings!C1537&lt;&gt;""),0,IF(Buildings!B1537="","N/A",IF(ISNUMBER(Buildings!B1537),Buildings!B1537,0)))</f>
        <v>N/A</v>
      </c>
    </row>
    <row r="1537" spans="2:11">
      <c r="B1537" s="32" t="str">
        <f t="shared" si="47"/>
        <v>N/A</v>
      </c>
      <c r="C1537" s="32" t="str">
        <f>IF(Buildings!C1538="","N/A",Buildings!C1538)</f>
        <v>N/A</v>
      </c>
      <c r="D1537" s="32" t="str">
        <f>IF(Buildings!D1538="","N/A",Buildings!D1538)</f>
        <v>N/A</v>
      </c>
      <c r="E1537" s="32" t="str">
        <f>IF(Buildings!E1538="","N/A",Buildings!E1538)</f>
        <v>N/A</v>
      </c>
      <c r="F1537" s="32" t="str">
        <f>IF(Buildings!F1538="","N/A",Buildings!F1538)</f>
        <v>N/A</v>
      </c>
      <c r="G1537" s="32" t="str">
        <f>IF(Buildings!G1538="","N/A",Buildings!G1538)</f>
        <v>N/A</v>
      </c>
      <c r="H1537" s="32" t="str">
        <f t="shared" si="46"/>
        <v>N/A</v>
      </c>
      <c r="I1537" s="32" t="str">
        <f>IF(Buildings!H1538="","N/A",Buildings!H1538)</f>
        <v>N/A</v>
      </c>
      <c r="J1537" s="32" t="str">
        <f>IF(Buildings!I1538="","N/A",Buildings!I1538)</f>
        <v>N/A</v>
      </c>
      <c r="K1537" s="362" t="str">
        <f>IF(AND(Buildings!B1538="",Buildings!C1538&lt;&gt;""),0,IF(Buildings!B1538="","N/A",IF(ISNUMBER(Buildings!B1538),Buildings!B1538,0)))</f>
        <v>N/A</v>
      </c>
    </row>
    <row r="1538" spans="2:11">
      <c r="B1538" s="32" t="str">
        <f t="shared" si="47"/>
        <v>N/A</v>
      </c>
      <c r="C1538" s="32" t="str">
        <f>IF(Buildings!C1539="","N/A",Buildings!C1539)</f>
        <v>N/A</v>
      </c>
      <c r="D1538" s="32" t="str">
        <f>IF(Buildings!D1539="","N/A",Buildings!D1539)</f>
        <v>N/A</v>
      </c>
      <c r="E1538" s="32" t="str">
        <f>IF(Buildings!E1539="","N/A",Buildings!E1539)</f>
        <v>N/A</v>
      </c>
      <c r="F1538" s="32" t="str">
        <f>IF(Buildings!F1539="","N/A",Buildings!F1539)</f>
        <v>N/A</v>
      </c>
      <c r="G1538" s="32" t="str">
        <f>IF(Buildings!G1539="","N/A",Buildings!G1539)</f>
        <v>N/A</v>
      </c>
      <c r="H1538" s="32" t="str">
        <f t="shared" ref="H1538:H1601" si="48">IF(B1538="N/A","N/A",UPPER(TRIM(ProbuildName)))</f>
        <v>N/A</v>
      </c>
      <c r="I1538" s="32" t="str">
        <f>IF(Buildings!H1539="","N/A",Buildings!H1539)</f>
        <v>N/A</v>
      </c>
      <c r="J1538" s="32" t="str">
        <f>IF(Buildings!I1539="","N/A",Buildings!I1539)</f>
        <v>N/A</v>
      </c>
      <c r="K1538" s="362" t="str">
        <f>IF(AND(Buildings!B1539="",Buildings!C1539&lt;&gt;""),0,IF(Buildings!B1539="","N/A",IF(ISNUMBER(Buildings!B1539),Buildings!B1539,0)))</f>
        <v>N/A</v>
      </c>
    </row>
    <row r="1539" spans="2:11">
      <c r="B1539" s="32" t="str">
        <f t="shared" ref="B1539:B1602" si="49">IF(K1539="N/A","N/A","")</f>
        <v>N/A</v>
      </c>
      <c r="C1539" s="32" t="str">
        <f>IF(Buildings!C1540="","N/A",Buildings!C1540)</f>
        <v>N/A</v>
      </c>
      <c r="D1539" s="32" t="str">
        <f>IF(Buildings!D1540="","N/A",Buildings!D1540)</f>
        <v>N/A</v>
      </c>
      <c r="E1539" s="32" t="str">
        <f>IF(Buildings!E1540="","N/A",Buildings!E1540)</f>
        <v>N/A</v>
      </c>
      <c r="F1539" s="32" t="str">
        <f>IF(Buildings!F1540="","N/A",Buildings!F1540)</f>
        <v>N/A</v>
      </c>
      <c r="G1539" s="32" t="str">
        <f>IF(Buildings!G1540="","N/A",Buildings!G1540)</f>
        <v>N/A</v>
      </c>
      <c r="H1539" s="32" t="str">
        <f t="shared" si="48"/>
        <v>N/A</v>
      </c>
      <c r="I1539" s="32" t="str">
        <f>IF(Buildings!H1540="","N/A",Buildings!H1540)</f>
        <v>N/A</v>
      </c>
      <c r="J1539" s="32" t="str">
        <f>IF(Buildings!I1540="","N/A",Buildings!I1540)</f>
        <v>N/A</v>
      </c>
      <c r="K1539" s="362" t="str">
        <f>IF(AND(Buildings!B1540="",Buildings!C1540&lt;&gt;""),0,IF(Buildings!B1540="","N/A",IF(ISNUMBER(Buildings!B1540),Buildings!B1540,0)))</f>
        <v>N/A</v>
      </c>
    </row>
    <row r="1540" spans="2:11">
      <c r="B1540" s="32" t="str">
        <f t="shared" si="49"/>
        <v>N/A</v>
      </c>
      <c r="C1540" s="32" t="str">
        <f>IF(Buildings!C1541="","N/A",Buildings!C1541)</f>
        <v>N/A</v>
      </c>
      <c r="D1540" s="32" t="str">
        <f>IF(Buildings!D1541="","N/A",Buildings!D1541)</f>
        <v>N/A</v>
      </c>
      <c r="E1540" s="32" t="str">
        <f>IF(Buildings!E1541="","N/A",Buildings!E1541)</f>
        <v>N/A</v>
      </c>
      <c r="F1540" s="32" t="str">
        <f>IF(Buildings!F1541="","N/A",Buildings!F1541)</f>
        <v>N/A</v>
      </c>
      <c r="G1540" s="32" t="str">
        <f>IF(Buildings!G1541="","N/A",Buildings!G1541)</f>
        <v>N/A</v>
      </c>
      <c r="H1540" s="32" t="str">
        <f t="shared" si="48"/>
        <v>N/A</v>
      </c>
      <c r="I1540" s="32" t="str">
        <f>IF(Buildings!H1541="","N/A",Buildings!H1541)</f>
        <v>N/A</v>
      </c>
      <c r="J1540" s="32" t="str">
        <f>IF(Buildings!I1541="","N/A",Buildings!I1541)</f>
        <v>N/A</v>
      </c>
      <c r="K1540" s="362" t="str">
        <f>IF(AND(Buildings!B1541="",Buildings!C1541&lt;&gt;""),0,IF(Buildings!B1541="","N/A",IF(ISNUMBER(Buildings!B1541),Buildings!B1541,0)))</f>
        <v>N/A</v>
      </c>
    </row>
    <row r="1541" spans="2:11">
      <c r="B1541" s="32" t="str">
        <f t="shared" si="49"/>
        <v>N/A</v>
      </c>
      <c r="C1541" s="32" t="str">
        <f>IF(Buildings!C1542="","N/A",Buildings!C1542)</f>
        <v>N/A</v>
      </c>
      <c r="D1541" s="32" t="str">
        <f>IF(Buildings!D1542="","N/A",Buildings!D1542)</f>
        <v>N/A</v>
      </c>
      <c r="E1541" s="32" t="str">
        <f>IF(Buildings!E1542="","N/A",Buildings!E1542)</f>
        <v>N/A</v>
      </c>
      <c r="F1541" s="32" t="str">
        <f>IF(Buildings!F1542="","N/A",Buildings!F1542)</f>
        <v>N/A</v>
      </c>
      <c r="G1541" s="32" t="str">
        <f>IF(Buildings!G1542="","N/A",Buildings!G1542)</f>
        <v>N/A</v>
      </c>
      <c r="H1541" s="32" t="str">
        <f t="shared" si="48"/>
        <v>N/A</v>
      </c>
      <c r="I1541" s="32" t="str">
        <f>IF(Buildings!H1542="","N/A",Buildings!H1542)</f>
        <v>N/A</v>
      </c>
      <c r="J1541" s="32" t="str">
        <f>IF(Buildings!I1542="","N/A",Buildings!I1542)</f>
        <v>N/A</v>
      </c>
      <c r="K1541" s="362" t="str">
        <f>IF(AND(Buildings!B1542="",Buildings!C1542&lt;&gt;""),0,IF(Buildings!B1542="","N/A",IF(ISNUMBER(Buildings!B1542),Buildings!B1542,0)))</f>
        <v>N/A</v>
      </c>
    </row>
    <row r="1542" spans="2:11">
      <c r="B1542" s="32" t="str">
        <f t="shared" si="49"/>
        <v>N/A</v>
      </c>
      <c r="C1542" s="32" t="str">
        <f>IF(Buildings!C1543="","N/A",Buildings!C1543)</f>
        <v>N/A</v>
      </c>
      <c r="D1542" s="32" t="str">
        <f>IF(Buildings!D1543="","N/A",Buildings!D1543)</f>
        <v>N/A</v>
      </c>
      <c r="E1542" s="32" t="str">
        <f>IF(Buildings!E1543="","N/A",Buildings!E1543)</f>
        <v>N/A</v>
      </c>
      <c r="F1542" s="32" t="str">
        <f>IF(Buildings!F1543="","N/A",Buildings!F1543)</f>
        <v>N/A</v>
      </c>
      <c r="G1542" s="32" t="str">
        <f>IF(Buildings!G1543="","N/A",Buildings!G1543)</f>
        <v>N/A</v>
      </c>
      <c r="H1542" s="32" t="str">
        <f t="shared" si="48"/>
        <v>N/A</v>
      </c>
      <c r="I1542" s="32" t="str">
        <f>IF(Buildings!H1543="","N/A",Buildings!H1543)</f>
        <v>N/A</v>
      </c>
      <c r="J1542" s="32" t="str">
        <f>IF(Buildings!I1543="","N/A",Buildings!I1543)</f>
        <v>N/A</v>
      </c>
      <c r="K1542" s="362" t="str">
        <f>IF(AND(Buildings!B1543="",Buildings!C1543&lt;&gt;""),0,IF(Buildings!B1543="","N/A",IF(ISNUMBER(Buildings!B1543),Buildings!B1543,0)))</f>
        <v>N/A</v>
      </c>
    </row>
    <row r="1543" spans="2:11">
      <c r="B1543" s="32" t="str">
        <f t="shared" si="49"/>
        <v>N/A</v>
      </c>
      <c r="C1543" s="32" t="str">
        <f>IF(Buildings!C1544="","N/A",Buildings!C1544)</f>
        <v>N/A</v>
      </c>
      <c r="D1543" s="32" t="str">
        <f>IF(Buildings!D1544="","N/A",Buildings!D1544)</f>
        <v>N/A</v>
      </c>
      <c r="E1543" s="32" t="str">
        <f>IF(Buildings!E1544="","N/A",Buildings!E1544)</f>
        <v>N/A</v>
      </c>
      <c r="F1543" s="32" t="str">
        <f>IF(Buildings!F1544="","N/A",Buildings!F1544)</f>
        <v>N/A</v>
      </c>
      <c r="G1543" s="32" t="str">
        <f>IF(Buildings!G1544="","N/A",Buildings!G1544)</f>
        <v>N/A</v>
      </c>
      <c r="H1543" s="32" t="str">
        <f t="shared" si="48"/>
        <v>N/A</v>
      </c>
      <c r="I1543" s="32" t="str">
        <f>IF(Buildings!H1544="","N/A",Buildings!H1544)</f>
        <v>N/A</v>
      </c>
      <c r="J1543" s="32" t="str">
        <f>IF(Buildings!I1544="","N/A",Buildings!I1544)</f>
        <v>N/A</v>
      </c>
      <c r="K1543" s="362" t="str">
        <f>IF(AND(Buildings!B1544="",Buildings!C1544&lt;&gt;""),0,IF(Buildings!B1544="","N/A",IF(ISNUMBER(Buildings!B1544),Buildings!B1544,0)))</f>
        <v>N/A</v>
      </c>
    </row>
    <row r="1544" spans="2:11">
      <c r="B1544" s="32" t="str">
        <f t="shared" si="49"/>
        <v>N/A</v>
      </c>
      <c r="C1544" s="32" t="str">
        <f>IF(Buildings!C1545="","N/A",Buildings!C1545)</f>
        <v>N/A</v>
      </c>
      <c r="D1544" s="32" t="str">
        <f>IF(Buildings!D1545="","N/A",Buildings!D1545)</f>
        <v>N/A</v>
      </c>
      <c r="E1544" s="32" t="str">
        <f>IF(Buildings!E1545="","N/A",Buildings!E1545)</f>
        <v>N/A</v>
      </c>
      <c r="F1544" s="32" t="str">
        <f>IF(Buildings!F1545="","N/A",Buildings!F1545)</f>
        <v>N/A</v>
      </c>
      <c r="G1544" s="32" t="str">
        <f>IF(Buildings!G1545="","N/A",Buildings!G1545)</f>
        <v>N/A</v>
      </c>
      <c r="H1544" s="32" t="str">
        <f t="shared" si="48"/>
        <v>N/A</v>
      </c>
      <c r="I1544" s="32" t="str">
        <f>IF(Buildings!H1545="","N/A",Buildings!H1545)</f>
        <v>N/A</v>
      </c>
      <c r="J1544" s="32" t="str">
        <f>IF(Buildings!I1545="","N/A",Buildings!I1545)</f>
        <v>N/A</v>
      </c>
      <c r="K1544" s="362" t="str">
        <f>IF(AND(Buildings!B1545="",Buildings!C1545&lt;&gt;""),0,IF(Buildings!B1545="","N/A",IF(ISNUMBER(Buildings!B1545),Buildings!B1545,0)))</f>
        <v>N/A</v>
      </c>
    </row>
    <row r="1545" spans="2:11">
      <c r="B1545" s="32" t="str">
        <f t="shared" si="49"/>
        <v>N/A</v>
      </c>
      <c r="C1545" s="32" t="str">
        <f>IF(Buildings!C1546="","N/A",Buildings!C1546)</f>
        <v>N/A</v>
      </c>
      <c r="D1545" s="32" t="str">
        <f>IF(Buildings!D1546="","N/A",Buildings!D1546)</f>
        <v>N/A</v>
      </c>
      <c r="E1545" s="32" t="str">
        <f>IF(Buildings!E1546="","N/A",Buildings!E1546)</f>
        <v>N/A</v>
      </c>
      <c r="F1545" s="32" t="str">
        <f>IF(Buildings!F1546="","N/A",Buildings!F1546)</f>
        <v>N/A</v>
      </c>
      <c r="G1545" s="32" t="str">
        <f>IF(Buildings!G1546="","N/A",Buildings!G1546)</f>
        <v>N/A</v>
      </c>
      <c r="H1545" s="32" t="str">
        <f t="shared" si="48"/>
        <v>N/A</v>
      </c>
      <c r="I1545" s="32" t="str">
        <f>IF(Buildings!H1546="","N/A",Buildings!H1546)</f>
        <v>N/A</v>
      </c>
      <c r="J1545" s="32" t="str">
        <f>IF(Buildings!I1546="","N/A",Buildings!I1546)</f>
        <v>N/A</v>
      </c>
      <c r="K1545" s="362" t="str">
        <f>IF(AND(Buildings!B1546="",Buildings!C1546&lt;&gt;""),0,IF(Buildings!B1546="","N/A",IF(ISNUMBER(Buildings!B1546),Buildings!B1546,0)))</f>
        <v>N/A</v>
      </c>
    </row>
    <row r="1546" spans="2:11">
      <c r="B1546" s="32" t="str">
        <f t="shared" si="49"/>
        <v>N/A</v>
      </c>
      <c r="C1546" s="32" t="str">
        <f>IF(Buildings!C1547="","N/A",Buildings!C1547)</f>
        <v>N/A</v>
      </c>
      <c r="D1546" s="32" t="str">
        <f>IF(Buildings!D1547="","N/A",Buildings!D1547)</f>
        <v>N/A</v>
      </c>
      <c r="E1546" s="32" t="str">
        <f>IF(Buildings!E1547="","N/A",Buildings!E1547)</f>
        <v>N/A</v>
      </c>
      <c r="F1546" s="32" t="str">
        <f>IF(Buildings!F1547="","N/A",Buildings!F1547)</f>
        <v>N/A</v>
      </c>
      <c r="G1546" s="32" t="str">
        <f>IF(Buildings!G1547="","N/A",Buildings!G1547)</f>
        <v>N/A</v>
      </c>
      <c r="H1546" s="32" t="str">
        <f t="shared" si="48"/>
        <v>N/A</v>
      </c>
      <c r="I1546" s="32" t="str">
        <f>IF(Buildings!H1547="","N/A",Buildings!H1547)</f>
        <v>N/A</v>
      </c>
      <c r="J1546" s="32" t="str">
        <f>IF(Buildings!I1547="","N/A",Buildings!I1547)</f>
        <v>N/A</v>
      </c>
      <c r="K1546" s="362" t="str">
        <f>IF(AND(Buildings!B1547="",Buildings!C1547&lt;&gt;""),0,IF(Buildings!B1547="","N/A",IF(ISNUMBER(Buildings!B1547),Buildings!B1547,0)))</f>
        <v>N/A</v>
      </c>
    </row>
    <row r="1547" spans="2:11">
      <c r="B1547" s="32" t="str">
        <f t="shared" si="49"/>
        <v>N/A</v>
      </c>
      <c r="C1547" s="32" t="str">
        <f>IF(Buildings!C1548="","N/A",Buildings!C1548)</f>
        <v>N/A</v>
      </c>
      <c r="D1547" s="32" t="str">
        <f>IF(Buildings!D1548="","N/A",Buildings!D1548)</f>
        <v>N/A</v>
      </c>
      <c r="E1547" s="32" t="str">
        <f>IF(Buildings!E1548="","N/A",Buildings!E1548)</f>
        <v>N/A</v>
      </c>
      <c r="F1547" s="32" t="str">
        <f>IF(Buildings!F1548="","N/A",Buildings!F1548)</f>
        <v>N/A</v>
      </c>
      <c r="G1547" s="32" t="str">
        <f>IF(Buildings!G1548="","N/A",Buildings!G1548)</f>
        <v>N/A</v>
      </c>
      <c r="H1547" s="32" t="str">
        <f t="shared" si="48"/>
        <v>N/A</v>
      </c>
      <c r="I1547" s="32" t="str">
        <f>IF(Buildings!H1548="","N/A",Buildings!H1548)</f>
        <v>N/A</v>
      </c>
      <c r="J1547" s="32" t="str">
        <f>IF(Buildings!I1548="","N/A",Buildings!I1548)</f>
        <v>N/A</v>
      </c>
      <c r="K1547" s="362" t="str">
        <f>IF(AND(Buildings!B1548="",Buildings!C1548&lt;&gt;""),0,IF(Buildings!B1548="","N/A",IF(ISNUMBER(Buildings!B1548),Buildings!B1548,0)))</f>
        <v>N/A</v>
      </c>
    </row>
    <row r="1548" spans="2:11">
      <c r="B1548" s="32" t="str">
        <f t="shared" si="49"/>
        <v>N/A</v>
      </c>
      <c r="C1548" s="32" t="str">
        <f>IF(Buildings!C1549="","N/A",Buildings!C1549)</f>
        <v>N/A</v>
      </c>
      <c r="D1548" s="32" t="str">
        <f>IF(Buildings!D1549="","N/A",Buildings!D1549)</f>
        <v>N/A</v>
      </c>
      <c r="E1548" s="32" t="str">
        <f>IF(Buildings!E1549="","N/A",Buildings!E1549)</f>
        <v>N/A</v>
      </c>
      <c r="F1548" s="32" t="str">
        <f>IF(Buildings!F1549="","N/A",Buildings!F1549)</f>
        <v>N/A</v>
      </c>
      <c r="G1548" s="32" t="str">
        <f>IF(Buildings!G1549="","N/A",Buildings!G1549)</f>
        <v>N/A</v>
      </c>
      <c r="H1548" s="32" t="str">
        <f t="shared" si="48"/>
        <v>N/A</v>
      </c>
      <c r="I1548" s="32" t="str">
        <f>IF(Buildings!H1549="","N/A",Buildings!H1549)</f>
        <v>N/A</v>
      </c>
      <c r="J1548" s="32" t="str">
        <f>IF(Buildings!I1549="","N/A",Buildings!I1549)</f>
        <v>N/A</v>
      </c>
      <c r="K1548" s="362" t="str">
        <f>IF(AND(Buildings!B1549="",Buildings!C1549&lt;&gt;""),0,IF(Buildings!B1549="","N/A",IF(ISNUMBER(Buildings!B1549),Buildings!B1549,0)))</f>
        <v>N/A</v>
      </c>
    </row>
    <row r="1549" spans="2:11">
      <c r="B1549" s="32" t="str">
        <f t="shared" si="49"/>
        <v>N/A</v>
      </c>
      <c r="C1549" s="32" t="str">
        <f>IF(Buildings!C1550="","N/A",Buildings!C1550)</f>
        <v>N/A</v>
      </c>
      <c r="D1549" s="32" t="str">
        <f>IF(Buildings!D1550="","N/A",Buildings!D1550)</f>
        <v>N/A</v>
      </c>
      <c r="E1549" s="32" t="str">
        <f>IF(Buildings!E1550="","N/A",Buildings!E1550)</f>
        <v>N/A</v>
      </c>
      <c r="F1549" s="32" t="str">
        <f>IF(Buildings!F1550="","N/A",Buildings!F1550)</f>
        <v>N/A</v>
      </c>
      <c r="G1549" s="32" t="str">
        <f>IF(Buildings!G1550="","N/A",Buildings!G1550)</f>
        <v>N/A</v>
      </c>
      <c r="H1549" s="32" t="str">
        <f t="shared" si="48"/>
        <v>N/A</v>
      </c>
      <c r="I1549" s="32" t="str">
        <f>IF(Buildings!H1550="","N/A",Buildings!H1550)</f>
        <v>N/A</v>
      </c>
      <c r="J1549" s="32" t="str">
        <f>IF(Buildings!I1550="","N/A",Buildings!I1550)</f>
        <v>N/A</v>
      </c>
      <c r="K1549" s="362" t="str">
        <f>IF(AND(Buildings!B1550="",Buildings!C1550&lt;&gt;""),0,IF(Buildings!B1550="","N/A",IF(ISNUMBER(Buildings!B1550),Buildings!B1550,0)))</f>
        <v>N/A</v>
      </c>
    </row>
    <row r="1550" spans="2:11">
      <c r="B1550" s="32" t="str">
        <f t="shared" si="49"/>
        <v>N/A</v>
      </c>
      <c r="C1550" s="32" t="str">
        <f>IF(Buildings!C1551="","N/A",Buildings!C1551)</f>
        <v>N/A</v>
      </c>
      <c r="D1550" s="32" t="str">
        <f>IF(Buildings!D1551="","N/A",Buildings!D1551)</f>
        <v>N/A</v>
      </c>
      <c r="E1550" s="32" t="str">
        <f>IF(Buildings!E1551="","N/A",Buildings!E1551)</f>
        <v>N/A</v>
      </c>
      <c r="F1550" s="32" t="str">
        <f>IF(Buildings!F1551="","N/A",Buildings!F1551)</f>
        <v>N/A</v>
      </c>
      <c r="G1550" s="32" t="str">
        <f>IF(Buildings!G1551="","N/A",Buildings!G1551)</f>
        <v>N/A</v>
      </c>
      <c r="H1550" s="32" t="str">
        <f t="shared" si="48"/>
        <v>N/A</v>
      </c>
      <c r="I1550" s="32" t="str">
        <f>IF(Buildings!H1551="","N/A",Buildings!H1551)</f>
        <v>N/A</v>
      </c>
      <c r="J1550" s="32" t="str">
        <f>IF(Buildings!I1551="","N/A",Buildings!I1551)</f>
        <v>N/A</v>
      </c>
      <c r="K1550" s="362" t="str">
        <f>IF(AND(Buildings!B1551="",Buildings!C1551&lt;&gt;""),0,IF(Buildings!B1551="","N/A",IF(ISNUMBER(Buildings!B1551),Buildings!B1551,0)))</f>
        <v>N/A</v>
      </c>
    </row>
    <row r="1551" spans="2:11">
      <c r="B1551" s="32" t="str">
        <f t="shared" si="49"/>
        <v>N/A</v>
      </c>
      <c r="C1551" s="32" t="str">
        <f>IF(Buildings!C1552="","N/A",Buildings!C1552)</f>
        <v>N/A</v>
      </c>
      <c r="D1551" s="32" t="str">
        <f>IF(Buildings!D1552="","N/A",Buildings!D1552)</f>
        <v>N/A</v>
      </c>
      <c r="E1551" s="32" t="str">
        <f>IF(Buildings!E1552="","N/A",Buildings!E1552)</f>
        <v>N/A</v>
      </c>
      <c r="F1551" s="32" t="str">
        <f>IF(Buildings!F1552="","N/A",Buildings!F1552)</f>
        <v>N/A</v>
      </c>
      <c r="G1551" s="32" t="str">
        <f>IF(Buildings!G1552="","N/A",Buildings!G1552)</f>
        <v>N/A</v>
      </c>
      <c r="H1551" s="32" t="str">
        <f t="shared" si="48"/>
        <v>N/A</v>
      </c>
      <c r="I1551" s="32" t="str">
        <f>IF(Buildings!H1552="","N/A",Buildings!H1552)</f>
        <v>N/A</v>
      </c>
      <c r="J1551" s="32" t="str">
        <f>IF(Buildings!I1552="","N/A",Buildings!I1552)</f>
        <v>N/A</v>
      </c>
      <c r="K1551" s="362" t="str">
        <f>IF(AND(Buildings!B1552="",Buildings!C1552&lt;&gt;""),0,IF(Buildings!B1552="","N/A",IF(ISNUMBER(Buildings!B1552),Buildings!B1552,0)))</f>
        <v>N/A</v>
      </c>
    </row>
    <row r="1552" spans="2:11">
      <c r="B1552" s="32" t="str">
        <f t="shared" si="49"/>
        <v>N/A</v>
      </c>
      <c r="C1552" s="32" t="str">
        <f>IF(Buildings!C1553="","N/A",Buildings!C1553)</f>
        <v>N/A</v>
      </c>
      <c r="D1552" s="32" t="str">
        <f>IF(Buildings!D1553="","N/A",Buildings!D1553)</f>
        <v>N/A</v>
      </c>
      <c r="E1552" s="32" t="str">
        <f>IF(Buildings!E1553="","N/A",Buildings!E1553)</f>
        <v>N/A</v>
      </c>
      <c r="F1552" s="32" t="str">
        <f>IF(Buildings!F1553="","N/A",Buildings!F1553)</f>
        <v>N/A</v>
      </c>
      <c r="G1552" s="32" t="str">
        <f>IF(Buildings!G1553="","N/A",Buildings!G1553)</f>
        <v>N/A</v>
      </c>
      <c r="H1552" s="32" t="str">
        <f t="shared" si="48"/>
        <v>N/A</v>
      </c>
      <c r="I1552" s="32" t="str">
        <f>IF(Buildings!H1553="","N/A",Buildings!H1553)</f>
        <v>N/A</v>
      </c>
      <c r="J1552" s="32" t="str">
        <f>IF(Buildings!I1553="","N/A",Buildings!I1553)</f>
        <v>N/A</v>
      </c>
      <c r="K1552" s="362" t="str">
        <f>IF(AND(Buildings!B1553="",Buildings!C1553&lt;&gt;""),0,IF(Buildings!B1553="","N/A",IF(ISNUMBER(Buildings!B1553),Buildings!B1553,0)))</f>
        <v>N/A</v>
      </c>
    </row>
    <row r="1553" spans="2:11">
      <c r="B1553" s="32" t="str">
        <f t="shared" si="49"/>
        <v>N/A</v>
      </c>
      <c r="C1553" s="32" t="str">
        <f>IF(Buildings!C1554="","N/A",Buildings!C1554)</f>
        <v>N/A</v>
      </c>
      <c r="D1553" s="32" t="str">
        <f>IF(Buildings!D1554="","N/A",Buildings!D1554)</f>
        <v>N/A</v>
      </c>
      <c r="E1553" s="32" t="str">
        <f>IF(Buildings!E1554="","N/A",Buildings!E1554)</f>
        <v>N/A</v>
      </c>
      <c r="F1553" s="32" t="str">
        <f>IF(Buildings!F1554="","N/A",Buildings!F1554)</f>
        <v>N/A</v>
      </c>
      <c r="G1553" s="32" t="str">
        <f>IF(Buildings!G1554="","N/A",Buildings!G1554)</f>
        <v>N/A</v>
      </c>
      <c r="H1553" s="32" t="str">
        <f t="shared" si="48"/>
        <v>N/A</v>
      </c>
      <c r="I1553" s="32" t="str">
        <f>IF(Buildings!H1554="","N/A",Buildings!H1554)</f>
        <v>N/A</v>
      </c>
      <c r="J1553" s="32" t="str">
        <f>IF(Buildings!I1554="","N/A",Buildings!I1554)</f>
        <v>N/A</v>
      </c>
      <c r="K1553" s="362" t="str">
        <f>IF(AND(Buildings!B1554="",Buildings!C1554&lt;&gt;""),0,IF(Buildings!B1554="","N/A",IF(ISNUMBER(Buildings!B1554),Buildings!B1554,0)))</f>
        <v>N/A</v>
      </c>
    </row>
    <row r="1554" spans="2:11">
      <c r="B1554" s="32" t="str">
        <f t="shared" si="49"/>
        <v>N/A</v>
      </c>
      <c r="C1554" s="32" t="str">
        <f>IF(Buildings!C1555="","N/A",Buildings!C1555)</f>
        <v>N/A</v>
      </c>
      <c r="D1554" s="32" t="str">
        <f>IF(Buildings!D1555="","N/A",Buildings!D1555)</f>
        <v>N/A</v>
      </c>
      <c r="E1554" s="32" t="str">
        <f>IF(Buildings!E1555="","N/A",Buildings!E1555)</f>
        <v>N/A</v>
      </c>
      <c r="F1554" s="32" t="str">
        <f>IF(Buildings!F1555="","N/A",Buildings!F1555)</f>
        <v>N/A</v>
      </c>
      <c r="G1554" s="32" t="str">
        <f>IF(Buildings!G1555="","N/A",Buildings!G1555)</f>
        <v>N/A</v>
      </c>
      <c r="H1554" s="32" t="str">
        <f t="shared" si="48"/>
        <v>N/A</v>
      </c>
      <c r="I1554" s="32" t="str">
        <f>IF(Buildings!H1555="","N/A",Buildings!H1555)</f>
        <v>N/A</v>
      </c>
      <c r="J1554" s="32" t="str">
        <f>IF(Buildings!I1555="","N/A",Buildings!I1555)</f>
        <v>N/A</v>
      </c>
      <c r="K1554" s="362" t="str">
        <f>IF(AND(Buildings!B1555="",Buildings!C1555&lt;&gt;""),0,IF(Buildings!B1555="","N/A",IF(ISNUMBER(Buildings!B1555),Buildings!B1555,0)))</f>
        <v>N/A</v>
      </c>
    </row>
    <row r="1555" spans="2:11">
      <c r="B1555" s="32" t="str">
        <f t="shared" si="49"/>
        <v>N/A</v>
      </c>
      <c r="C1555" s="32" t="str">
        <f>IF(Buildings!C1556="","N/A",Buildings!C1556)</f>
        <v>N/A</v>
      </c>
      <c r="D1555" s="32" t="str">
        <f>IF(Buildings!D1556="","N/A",Buildings!D1556)</f>
        <v>N/A</v>
      </c>
      <c r="E1555" s="32" t="str">
        <f>IF(Buildings!E1556="","N/A",Buildings!E1556)</f>
        <v>N/A</v>
      </c>
      <c r="F1555" s="32" t="str">
        <f>IF(Buildings!F1556="","N/A",Buildings!F1556)</f>
        <v>N/A</v>
      </c>
      <c r="G1555" s="32" t="str">
        <f>IF(Buildings!G1556="","N/A",Buildings!G1556)</f>
        <v>N/A</v>
      </c>
      <c r="H1555" s="32" t="str">
        <f t="shared" si="48"/>
        <v>N/A</v>
      </c>
      <c r="I1555" s="32" t="str">
        <f>IF(Buildings!H1556="","N/A",Buildings!H1556)</f>
        <v>N/A</v>
      </c>
      <c r="J1555" s="32" t="str">
        <f>IF(Buildings!I1556="","N/A",Buildings!I1556)</f>
        <v>N/A</v>
      </c>
      <c r="K1555" s="362" t="str">
        <f>IF(AND(Buildings!B1556="",Buildings!C1556&lt;&gt;""),0,IF(Buildings!B1556="","N/A",IF(ISNUMBER(Buildings!B1556),Buildings!B1556,0)))</f>
        <v>N/A</v>
      </c>
    </row>
    <row r="1556" spans="2:11">
      <c r="B1556" s="32" t="str">
        <f t="shared" si="49"/>
        <v>N/A</v>
      </c>
      <c r="C1556" s="32" t="str">
        <f>IF(Buildings!C1557="","N/A",Buildings!C1557)</f>
        <v>N/A</v>
      </c>
      <c r="D1556" s="32" t="str">
        <f>IF(Buildings!D1557="","N/A",Buildings!D1557)</f>
        <v>N/A</v>
      </c>
      <c r="E1556" s="32" t="str">
        <f>IF(Buildings!E1557="","N/A",Buildings!E1557)</f>
        <v>N/A</v>
      </c>
      <c r="F1556" s="32" t="str">
        <f>IF(Buildings!F1557="","N/A",Buildings!F1557)</f>
        <v>N/A</v>
      </c>
      <c r="G1556" s="32" t="str">
        <f>IF(Buildings!G1557="","N/A",Buildings!G1557)</f>
        <v>N/A</v>
      </c>
      <c r="H1556" s="32" t="str">
        <f t="shared" si="48"/>
        <v>N/A</v>
      </c>
      <c r="I1556" s="32" t="str">
        <f>IF(Buildings!H1557="","N/A",Buildings!H1557)</f>
        <v>N/A</v>
      </c>
      <c r="J1556" s="32" t="str">
        <f>IF(Buildings!I1557="","N/A",Buildings!I1557)</f>
        <v>N/A</v>
      </c>
      <c r="K1556" s="362" t="str">
        <f>IF(AND(Buildings!B1557="",Buildings!C1557&lt;&gt;""),0,IF(Buildings!B1557="","N/A",IF(ISNUMBER(Buildings!B1557),Buildings!B1557,0)))</f>
        <v>N/A</v>
      </c>
    </row>
    <row r="1557" spans="2:11">
      <c r="B1557" s="32" t="str">
        <f t="shared" si="49"/>
        <v>N/A</v>
      </c>
      <c r="C1557" s="32" t="str">
        <f>IF(Buildings!C1558="","N/A",Buildings!C1558)</f>
        <v>N/A</v>
      </c>
      <c r="D1557" s="32" t="str">
        <f>IF(Buildings!D1558="","N/A",Buildings!D1558)</f>
        <v>N/A</v>
      </c>
      <c r="E1557" s="32" t="str">
        <f>IF(Buildings!E1558="","N/A",Buildings!E1558)</f>
        <v>N/A</v>
      </c>
      <c r="F1557" s="32" t="str">
        <f>IF(Buildings!F1558="","N/A",Buildings!F1558)</f>
        <v>N/A</v>
      </c>
      <c r="G1557" s="32" t="str">
        <f>IF(Buildings!G1558="","N/A",Buildings!G1558)</f>
        <v>N/A</v>
      </c>
      <c r="H1557" s="32" t="str">
        <f t="shared" si="48"/>
        <v>N/A</v>
      </c>
      <c r="I1557" s="32" t="str">
        <f>IF(Buildings!H1558="","N/A",Buildings!H1558)</f>
        <v>N/A</v>
      </c>
      <c r="J1557" s="32" t="str">
        <f>IF(Buildings!I1558="","N/A",Buildings!I1558)</f>
        <v>N/A</v>
      </c>
      <c r="K1557" s="362" t="str">
        <f>IF(AND(Buildings!B1558="",Buildings!C1558&lt;&gt;""),0,IF(Buildings!B1558="","N/A",IF(ISNUMBER(Buildings!B1558),Buildings!B1558,0)))</f>
        <v>N/A</v>
      </c>
    </row>
    <row r="1558" spans="2:11">
      <c r="B1558" s="32" t="str">
        <f t="shared" si="49"/>
        <v>N/A</v>
      </c>
      <c r="C1558" s="32" t="str">
        <f>IF(Buildings!C1559="","N/A",Buildings!C1559)</f>
        <v>N/A</v>
      </c>
      <c r="D1558" s="32" t="str">
        <f>IF(Buildings!D1559="","N/A",Buildings!D1559)</f>
        <v>N/A</v>
      </c>
      <c r="E1558" s="32" t="str">
        <f>IF(Buildings!E1559="","N/A",Buildings!E1559)</f>
        <v>N/A</v>
      </c>
      <c r="F1558" s="32" t="str">
        <f>IF(Buildings!F1559="","N/A",Buildings!F1559)</f>
        <v>N/A</v>
      </c>
      <c r="G1558" s="32" t="str">
        <f>IF(Buildings!G1559="","N/A",Buildings!G1559)</f>
        <v>N/A</v>
      </c>
      <c r="H1558" s="32" t="str">
        <f t="shared" si="48"/>
        <v>N/A</v>
      </c>
      <c r="I1558" s="32" t="str">
        <f>IF(Buildings!H1559="","N/A",Buildings!H1559)</f>
        <v>N/A</v>
      </c>
      <c r="J1558" s="32" t="str">
        <f>IF(Buildings!I1559="","N/A",Buildings!I1559)</f>
        <v>N/A</v>
      </c>
      <c r="K1558" s="362" t="str">
        <f>IF(AND(Buildings!B1559="",Buildings!C1559&lt;&gt;""),0,IF(Buildings!B1559="","N/A",IF(ISNUMBER(Buildings!B1559),Buildings!B1559,0)))</f>
        <v>N/A</v>
      </c>
    </row>
    <row r="1559" spans="2:11">
      <c r="B1559" s="32" t="str">
        <f t="shared" si="49"/>
        <v>N/A</v>
      </c>
      <c r="C1559" s="32" t="str">
        <f>IF(Buildings!C1560="","N/A",Buildings!C1560)</f>
        <v>N/A</v>
      </c>
      <c r="D1559" s="32" t="str">
        <f>IF(Buildings!D1560="","N/A",Buildings!D1560)</f>
        <v>N/A</v>
      </c>
      <c r="E1559" s="32" t="str">
        <f>IF(Buildings!E1560="","N/A",Buildings!E1560)</f>
        <v>N/A</v>
      </c>
      <c r="F1559" s="32" t="str">
        <f>IF(Buildings!F1560="","N/A",Buildings!F1560)</f>
        <v>N/A</v>
      </c>
      <c r="G1559" s="32" t="str">
        <f>IF(Buildings!G1560="","N/A",Buildings!G1560)</f>
        <v>N/A</v>
      </c>
      <c r="H1559" s="32" t="str">
        <f t="shared" si="48"/>
        <v>N/A</v>
      </c>
      <c r="I1559" s="32" t="str">
        <f>IF(Buildings!H1560="","N/A",Buildings!H1560)</f>
        <v>N/A</v>
      </c>
      <c r="J1559" s="32" t="str">
        <f>IF(Buildings!I1560="","N/A",Buildings!I1560)</f>
        <v>N/A</v>
      </c>
      <c r="K1559" s="362" t="str">
        <f>IF(AND(Buildings!B1560="",Buildings!C1560&lt;&gt;""),0,IF(Buildings!B1560="","N/A",IF(ISNUMBER(Buildings!B1560),Buildings!B1560,0)))</f>
        <v>N/A</v>
      </c>
    </row>
    <row r="1560" spans="2:11">
      <c r="B1560" s="32" t="str">
        <f t="shared" si="49"/>
        <v>N/A</v>
      </c>
      <c r="C1560" s="32" t="str">
        <f>IF(Buildings!C1561="","N/A",Buildings!C1561)</f>
        <v>N/A</v>
      </c>
      <c r="D1560" s="32" t="str">
        <f>IF(Buildings!D1561="","N/A",Buildings!D1561)</f>
        <v>N/A</v>
      </c>
      <c r="E1560" s="32" t="str">
        <f>IF(Buildings!E1561="","N/A",Buildings!E1561)</f>
        <v>N/A</v>
      </c>
      <c r="F1560" s="32" t="str">
        <f>IF(Buildings!F1561="","N/A",Buildings!F1561)</f>
        <v>N/A</v>
      </c>
      <c r="G1560" s="32" t="str">
        <f>IF(Buildings!G1561="","N/A",Buildings!G1561)</f>
        <v>N/A</v>
      </c>
      <c r="H1560" s="32" t="str">
        <f t="shared" si="48"/>
        <v>N/A</v>
      </c>
      <c r="I1560" s="32" t="str">
        <f>IF(Buildings!H1561="","N/A",Buildings!H1561)</f>
        <v>N/A</v>
      </c>
      <c r="J1560" s="32" t="str">
        <f>IF(Buildings!I1561="","N/A",Buildings!I1561)</f>
        <v>N/A</v>
      </c>
      <c r="K1560" s="362" t="str">
        <f>IF(AND(Buildings!B1561="",Buildings!C1561&lt;&gt;""),0,IF(Buildings!B1561="","N/A",IF(ISNUMBER(Buildings!B1561),Buildings!B1561,0)))</f>
        <v>N/A</v>
      </c>
    </row>
    <row r="1561" spans="2:11">
      <c r="B1561" s="32" t="str">
        <f t="shared" si="49"/>
        <v>N/A</v>
      </c>
      <c r="C1561" s="32" t="str">
        <f>IF(Buildings!C1562="","N/A",Buildings!C1562)</f>
        <v>N/A</v>
      </c>
      <c r="D1561" s="32" t="str">
        <f>IF(Buildings!D1562="","N/A",Buildings!D1562)</f>
        <v>N/A</v>
      </c>
      <c r="E1561" s="32" t="str">
        <f>IF(Buildings!E1562="","N/A",Buildings!E1562)</f>
        <v>N/A</v>
      </c>
      <c r="F1561" s="32" t="str">
        <f>IF(Buildings!F1562="","N/A",Buildings!F1562)</f>
        <v>N/A</v>
      </c>
      <c r="G1561" s="32" t="str">
        <f>IF(Buildings!G1562="","N/A",Buildings!G1562)</f>
        <v>N/A</v>
      </c>
      <c r="H1561" s="32" t="str">
        <f t="shared" si="48"/>
        <v>N/A</v>
      </c>
      <c r="I1561" s="32" t="str">
        <f>IF(Buildings!H1562="","N/A",Buildings!H1562)</f>
        <v>N/A</v>
      </c>
      <c r="J1561" s="32" t="str">
        <f>IF(Buildings!I1562="","N/A",Buildings!I1562)</f>
        <v>N/A</v>
      </c>
      <c r="K1561" s="362" t="str">
        <f>IF(AND(Buildings!B1562="",Buildings!C1562&lt;&gt;""),0,IF(Buildings!B1562="","N/A",IF(ISNUMBER(Buildings!B1562),Buildings!B1562,0)))</f>
        <v>N/A</v>
      </c>
    </row>
    <row r="1562" spans="2:11">
      <c r="B1562" s="32" t="str">
        <f t="shared" si="49"/>
        <v>N/A</v>
      </c>
      <c r="C1562" s="32" t="str">
        <f>IF(Buildings!C1563="","N/A",Buildings!C1563)</f>
        <v>N/A</v>
      </c>
      <c r="D1562" s="32" t="str">
        <f>IF(Buildings!D1563="","N/A",Buildings!D1563)</f>
        <v>N/A</v>
      </c>
      <c r="E1562" s="32" t="str">
        <f>IF(Buildings!E1563="","N/A",Buildings!E1563)</f>
        <v>N/A</v>
      </c>
      <c r="F1562" s="32" t="str">
        <f>IF(Buildings!F1563="","N/A",Buildings!F1563)</f>
        <v>N/A</v>
      </c>
      <c r="G1562" s="32" t="str">
        <f>IF(Buildings!G1563="","N/A",Buildings!G1563)</f>
        <v>N/A</v>
      </c>
      <c r="H1562" s="32" t="str">
        <f t="shared" si="48"/>
        <v>N/A</v>
      </c>
      <c r="I1562" s="32" t="str">
        <f>IF(Buildings!H1563="","N/A",Buildings!H1563)</f>
        <v>N/A</v>
      </c>
      <c r="J1562" s="32" t="str">
        <f>IF(Buildings!I1563="","N/A",Buildings!I1563)</f>
        <v>N/A</v>
      </c>
      <c r="K1562" s="362" t="str">
        <f>IF(AND(Buildings!B1563="",Buildings!C1563&lt;&gt;""),0,IF(Buildings!B1563="","N/A",IF(ISNUMBER(Buildings!B1563),Buildings!B1563,0)))</f>
        <v>N/A</v>
      </c>
    </row>
    <row r="1563" spans="2:11">
      <c r="B1563" s="32" t="str">
        <f t="shared" si="49"/>
        <v>N/A</v>
      </c>
      <c r="C1563" s="32" t="str">
        <f>IF(Buildings!C1564="","N/A",Buildings!C1564)</f>
        <v>N/A</v>
      </c>
      <c r="D1563" s="32" t="str">
        <f>IF(Buildings!D1564="","N/A",Buildings!D1564)</f>
        <v>N/A</v>
      </c>
      <c r="E1563" s="32" t="str">
        <f>IF(Buildings!E1564="","N/A",Buildings!E1564)</f>
        <v>N/A</v>
      </c>
      <c r="F1563" s="32" t="str">
        <f>IF(Buildings!F1564="","N/A",Buildings!F1564)</f>
        <v>N/A</v>
      </c>
      <c r="G1563" s="32" t="str">
        <f>IF(Buildings!G1564="","N/A",Buildings!G1564)</f>
        <v>N/A</v>
      </c>
      <c r="H1563" s="32" t="str">
        <f t="shared" si="48"/>
        <v>N/A</v>
      </c>
      <c r="I1563" s="32" t="str">
        <f>IF(Buildings!H1564="","N/A",Buildings!H1564)</f>
        <v>N/A</v>
      </c>
      <c r="J1563" s="32" t="str">
        <f>IF(Buildings!I1564="","N/A",Buildings!I1564)</f>
        <v>N/A</v>
      </c>
      <c r="K1563" s="362" t="str">
        <f>IF(AND(Buildings!B1564="",Buildings!C1564&lt;&gt;""),0,IF(Buildings!B1564="","N/A",IF(ISNUMBER(Buildings!B1564),Buildings!B1564,0)))</f>
        <v>N/A</v>
      </c>
    </row>
    <row r="1564" spans="2:11">
      <c r="B1564" s="32" t="str">
        <f t="shared" si="49"/>
        <v>N/A</v>
      </c>
      <c r="C1564" s="32" t="str">
        <f>IF(Buildings!C1565="","N/A",Buildings!C1565)</f>
        <v>N/A</v>
      </c>
      <c r="D1564" s="32" t="str">
        <f>IF(Buildings!D1565="","N/A",Buildings!D1565)</f>
        <v>N/A</v>
      </c>
      <c r="E1564" s="32" t="str">
        <f>IF(Buildings!E1565="","N/A",Buildings!E1565)</f>
        <v>N/A</v>
      </c>
      <c r="F1564" s="32" t="str">
        <f>IF(Buildings!F1565="","N/A",Buildings!F1565)</f>
        <v>N/A</v>
      </c>
      <c r="G1564" s="32" t="str">
        <f>IF(Buildings!G1565="","N/A",Buildings!G1565)</f>
        <v>N/A</v>
      </c>
      <c r="H1564" s="32" t="str">
        <f t="shared" si="48"/>
        <v>N/A</v>
      </c>
      <c r="I1564" s="32" t="str">
        <f>IF(Buildings!H1565="","N/A",Buildings!H1565)</f>
        <v>N/A</v>
      </c>
      <c r="J1564" s="32" t="str">
        <f>IF(Buildings!I1565="","N/A",Buildings!I1565)</f>
        <v>N/A</v>
      </c>
      <c r="K1564" s="362" t="str">
        <f>IF(AND(Buildings!B1565="",Buildings!C1565&lt;&gt;""),0,IF(Buildings!B1565="","N/A",IF(ISNUMBER(Buildings!B1565),Buildings!B1565,0)))</f>
        <v>N/A</v>
      </c>
    </row>
    <row r="1565" spans="2:11">
      <c r="B1565" s="32" t="str">
        <f t="shared" si="49"/>
        <v>N/A</v>
      </c>
      <c r="C1565" s="32" t="str">
        <f>IF(Buildings!C1566="","N/A",Buildings!C1566)</f>
        <v>N/A</v>
      </c>
      <c r="D1565" s="32" t="str">
        <f>IF(Buildings!D1566="","N/A",Buildings!D1566)</f>
        <v>N/A</v>
      </c>
      <c r="E1565" s="32" t="str">
        <f>IF(Buildings!E1566="","N/A",Buildings!E1566)</f>
        <v>N/A</v>
      </c>
      <c r="F1565" s="32" t="str">
        <f>IF(Buildings!F1566="","N/A",Buildings!F1566)</f>
        <v>N/A</v>
      </c>
      <c r="G1565" s="32" t="str">
        <f>IF(Buildings!G1566="","N/A",Buildings!G1566)</f>
        <v>N/A</v>
      </c>
      <c r="H1565" s="32" t="str">
        <f t="shared" si="48"/>
        <v>N/A</v>
      </c>
      <c r="I1565" s="32" t="str">
        <f>IF(Buildings!H1566="","N/A",Buildings!H1566)</f>
        <v>N/A</v>
      </c>
      <c r="J1565" s="32" t="str">
        <f>IF(Buildings!I1566="","N/A",Buildings!I1566)</f>
        <v>N/A</v>
      </c>
      <c r="K1565" s="362" t="str">
        <f>IF(AND(Buildings!B1566="",Buildings!C1566&lt;&gt;""),0,IF(Buildings!B1566="","N/A",IF(ISNUMBER(Buildings!B1566),Buildings!B1566,0)))</f>
        <v>N/A</v>
      </c>
    </row>
    <row r="1566" spans="2:11">
      <c r="B1566" s="32" t="str">
        <f t="shared" si="49"/>
        <v>N/A</v>
      </c>
      <c r="C1566" s="32" t="str">
        <f>IF(Buildings!C1567="","N/A",Buildings!C1567)</f>
        <v>N/A</v>
      </c>
      <c r="D1566" s="32" t="str">
        <f>IF(Buildings!D1567="","N/A",Buildings!D1567)</f>
        <v>N/A</v>
      </c>
      <c r="E1566" s="32" t="str">
        <f>IF(Buildings!E1567="","N/A",Buildings!E1567)</f>
        <v>N/A</v>
      </c>
      <c r="F1566" s="32" t="str">
        <f>IF(Buildings!F1567="","N/A",Buildings!F1567)</f>
        <v>N/A</v>
      </c>
      <c r="G1566" s="32" t="str">
        <f>IF(Buildings!G1567="","N/A",Buildings!G1567)</f>
        <v>N/A</v>
      </c>
      <c r="H1566" s="32" t="str">
        <f t="shared" si="48"/>
        <v>N/A</v>
      </c>
      <c r="I1566" s="32" t="str">
        <f>IF(Buildings!H1567="","N/A",Buildings!H1567)</f>
        <v>N/A</v>
      </c>
      <c r="J1566" s="32" t="str">
        <f>IF(Buildings!I1567="","N/A",Buildings!I1567)</f>
        <v>N/A</v>
      </c>
      <c r="K1566" s="362" t="str">
        <f>IF(AND(Buildings!B1567="",Buildings!C1567&lt;&gt;""),0,IF(Buildings!B1567="","N/A",IF(ISNUMBER(Buildings!B1567),Buildings!B1567,0)))</f>
        <v>N/A</v>
      </c>
    </row>
    <row r="1567" spans="2:11">
      <c r="B1567" s="32" t="str">
        <f t="shared" si="49"/>
        <v>N/A</v>
      </c>
      <c r="C1567" s="32" t="str">
        <f>IF(Buildings!C1568="","N/A",Buildings!C1568)</f>
        <v>N/A</v>
      </c>
      <c r="D1567" s="32" t="str">
        <f>IF(Buildings!D1568="","N/A",Buildings!D1568)</f>
        <v>N/A</v>
      </c>
      <c r="E1567" s="32" t="str">
        <f>IF(Buildings!E1568="","N/A",Buildings!E1568)</f>
        <v>N/A</v>
      </c>
      <c r="F1567" s="32" t="str">
        <f>IF(Buildings!F1568="","N/A",Buildings!F1568)</f>
        <v>N/A</v>
      </c>
      <c r="G1567" s="32" t="str">
        <f>IF(Buildings!G1568="","N/A",Buildings!G1568)</f>
        <v>N/A</v>
      </c>
      <c r="H1567" s="32" t="str">
        <f t="shared" si="48"/>
        <v>N/A</v>
      </c>
      <c r="I1567" s="32" t="str">
        <f>IF(Buildings!H1568="","N/A",Buildings!H1568)</f>
        <v>N/A</v>
      </c>
      <c r="J1567" s="32" t="str">
        <f>IF(Buildings!I1568="","N/A",Buildings!I1568)</f>
        <v>N/A</v>
      </c>
      <c r="K1567" s="362" t="str">
        <f>IF(AND(Buildings!B1568="",Buildings!C1568&lt;&gt;""),0,IF(Buildings!B1568="","N/A",IF(ISNUMBER(Buildings!B1568),Buildings!B1568,0)))</f>
        <v>N/A</v>
      </c>
    </row>
    <row r="1568" spans="2:11">
      <c r="B1568" s="32" t="str">
        <f t="shared" si="49"/>
        <v>N/A</v>
      </c>
      <c r="C1568" s="32" t="str">
        <f>IF(Buildings!C1569="","N/A",Buildings!C1569)</f>
        <v>N/A</v>
      </c>
      <c r="D1568" s="32" t="str">
        <f>IF(Buildings!D1569="","N/A",Buildings!D1569)</f>
        <v>N/A</v>
      </c>
      <c r="E1568" s="32" t="str">
        <f>IF(Buildings!E1569="","N/A",Buildings!E1569)</f>
        <v>N/A</v>
      </c>
      <c r="F1568" s="32" t="str">
        <f>IF(Buildings!F1569="","N/A",Buildings!F1569)</f>
        <v>N/A</v>
      </c>
      <c r="G1568" s="32" t="str">
        <f>IF(Buildings!G1569="","N/A",Buildings!G1569)</f>
        <v>N/A</v>
      </c>
      <c r="H1568" s="32" t="str">
        <f t="shared" si="48"/>
        <v>N/A</v>
      </c>
      <c r="I1568" s="32" t="str">
        <f>IF(Buildings!H1569="","N/A",Buildings!H1569)</f>
        <v>N/A</v>
      </c>
      <c r="J1568" s="32" t="str">
        <f>IF(Buildings!I1569="","N/A",Buildings!I1569)</f>
        <v>N/A</v>
      </c>
      <c r="K1568" s="362" t="str">
        <f>IF(AND(Buildings!B1569="",Buildings!C1569&lt;&gt;""),0,IF(Buildings!B1569="","N/A",IF(ISNUMBER(Buildings!B1569),Buildings!B1569,0)))</f>
        <v>N/A</v>
      </c>
    </row>
    <row r="1569" spans="2:11">
      <c r="B1569" s="32" t="str">
        <f t="shared" si="49"/>
        <v>N/A</v>
      </c>
      <c r="C1569" s="32" t="str">
        <f>IF(Buildings!C1570="","N/A",Buildings!C1570)</f>
        <v>N/A</v>
      </c>
      <c r="D1569" s="32" t="str">
        <f>IF(Buildings!D1570="","N/A",Buildings!D1570)</f>
        <v>N/A</v>
      </c>
      <c r="E1569" s="32" t="str">
        <f>IF(Buildings!E1570="","N/A",Buildings!E1570)</f>
        <v>N/A</v>
      </c>
      <c r="F1569" s="32" t="str">
        <f>IF(Buildings!F1570="","N/A",Buildings!F1570)</f>
        <v>N/A</v>
      </c>
      <c r="G1569" s="32" t="str">
        <f>IF(Buildings!G1570="","N/A",Buildings!G1570)</f>
        <v>N/A</v>
      </c>
      <c r="H1569" s="32" t="str">
        <f t="shared" si="48"/>
        <v>N/A</v>
      </c>
      <c r="I1569" s="32" t="str">
        <f>IF(Buildings!H1570="","N/A",Buildings!H1570)</f>
        <v>N/A</v>
      </c>
      <c r="J1569" s="32" t="str">
        <f>IF(Buildings!I1570="","N/A",Buildings!I1570)</f>
        <v>N/A</v>
      </c>
      <c r="K1569" s="362" t="str">
        <f>IF(AND(Buildings!B1570="",Buildings!C1570&lt;&gt;""),0,IF(Buildings!B1570="","N/A",IF(ISNUMBER(Buildings!B1570),Buildings!B1570,0)))</f>
        <v>N/A</v>
      </c>
    </row>
    <row r="1570" spans="2:11">
      <c r="B1570" s="32" t="str">
        <f t="shared" si="49"/>
        <v>N/A</v>
      </c>
      <c r="C1570" s="32" t="str">
        <f>IF(Buildings!C1571="","N/A",Buildings!C1571)</f>
        <v>N/A</v>
      </c>
      <c r="D1570" s="32" t="str">
        <f>IF(Buildings!D1571="","N/A",Buildings!D1571)</f>
        <v>N/A</v>
      </c>
      <c r="E1570" s="32" t="str">
        <f>IF(Buildings!E1571="","N/A",Buildings!E1571)</f>
        <v>N/A</v>
      </c>
      <c r="F1570" s="32" t="str">
        <f>IF(Buildings!F1571="","N/A",Buildings!F1571)</f>
        <v>N/A</v>
      </c>
      <c r="G1570" s="32" t="str">
        <f>IF(Buildings!G1571="","N/A",Buildings!G1571)</f>
        <v>N/A</v>
      </c>
      <c r="H1570" s="32" t="str">
        <f t="shared" si="48"/>
        <v>N/A</v>
      </c>
      <c r="I1570" s="32" t="str">
        <f>IF(Buildings!H1571="","N/A",Buildings!H1571)</f>
        <v>N/A</v>
      </c>
      <c r="J1570" s="32" t="str">
        <f>IF(Buildings!I1571="","N/A",Buildings!I1571)</f>
        <v>N/A</v>
      </c>
      <c r="K1570" s="362" t="str">
        <f>IF(AND(Buildings!B1571="",Buildings!C1571&lt;&gt;""),0,IF(Buildings!B1571="","N/A",IF(ISNUMBER(Buildings!B1571),Buildings!B1571,0)))</f>
        <v>N/A</v>
      </c>
    </row>
    <row r="1571" spans="2:11">
      <c r="B1571" s="32" t="str">
        <f t="shared" si="49"/>
        <v>N/A</v>
      </c>
      <c r="C1571" s="32" t="str">
        <f>IF(Buildings!C1572="","N/A",Buildings!C1572)</f>
        <v>N/A</v>
      </c>
      <c r="D1571" s="32" t="str">
        <f>IF(Buildings!D1572="","N/A",Buildings!D1572)</f>
        <v>N/A</v>
      </c>
      <c r="E1571" s="32" t="str">
        <f>IF(Buildings!E1572="","N/A",Buildings!E1572)</f>
        <v>N/A</v>
      </c>
      <c r="F1571" s="32" t="str">
        <f>IF(Buildings!F1572="","N/A",Buildings!F1572)</f>
        <v>N/A</v>
      </c>
      <c r="G1571" s="32" t="str">
        <f>IF(Buildings!G1572="","N/A",Buildings!G1572)</f>
        <v>N/A</v>
      </c>
      <c r="H1571" s="32" t="str">
        <f t="shared" si="48"/>
        <v>N/A</v>
      </c>
      <c r="I1571" s="32" t="str">
        <f>IF(Buildings!H1572="","N/A",Buildings!H1572)</f>
        <v>N/A</v>
      </c>
      <c r="J1571" s="32" t="str">
        <f>IF(Buildings!I1572="","N/A",Buildings!I1572)</f>
        <v>N/A</v>
      </c>
      <c r="K1571" s="362" t="str">
        <f>IF(AND(Buildings!B1572="",Buildings!C1572&lt;&gt;""),0,IF(Buildings!B1572="","N/A",IF(ISNUMBER(Buildings!B1572),Buildings!B1572,0)))</f>
        <v>N/A</v>
      </c>
    </row>
    <row r="1572" spans="2:11">
      <c r="B1572" s="32" t="str">
        <f t="shared" si="49"/>
        <v>N/A</v>
      </c>
      <c r="C1572" s="32" t="str">
        <f>IF(Buildings!C1573="","N/A",Buildings!C1573)</f>
        <v>N/A</v>
      </c>
      <c r="D1572" s="32" t="str">
        <f>IF(Buildings!D1573="","N/A",Buildings!D1573)</f>
        <v>N/A</v>
      </c>
      <c r="E1572" s="32" t="str">
        <f>IF(Buildings!E1573="","N/A",Buildings!E1573)</f>
        <v>N/A</v>
      </c>
      <c r="F1572" s="32" t="str">
        <f>IF(Buildings!F1573="","N/A",Buildings!F1573)</f>
        <v>N/A</v>
      </c>
      <c r="G1572" s="32" t="str">
        <f>IF(Buildings!G1573="","N/A",Buildings!G1573)</f>
        <v>N/A</v>
      </c>
      <c r="H1572" s="32" t="str">
        <f t="shared" si="48"/>
        <v>N/A</v>
      </c>
      <c r="I1572" s="32" t="str">
        <f>IF(Buildings!H1573="","N/A",Buildings!H1573)</f>
        <v>N/A</v>
      </c>
      <c r="J1572" s="32" t="str">
        <f>IF(Buildings!I1573="","N/A",Buildings!I1573)</f>
        <v>N/A</v>
      </c>
      <c r="K1572" s="362" t="str">
        <f>IF(AND(Buildings!B1573="",Buildings!C1573&lt;&gt;""),0,IF(Buildings!B1573="","N/A",IF(ISNUMBER(Buildings!B1573),Buildings!B1573,0)))</f>
        <v>N/A</v>
      </c>
    </row>
    <row r="1573" spans="2:11">
      <c r="B1573" s="32" t="str">
        <f t="shared" si="49"/>
        <v>N/A</v>
      </c>
      <c r="C1573" s="32" t="str">
        <f>IF(Buildings!C1574="","N/A",Buildings!C1574)</f>
        <v>N/A</v>
      </c>
      <c r="D1573" s="32" t="str">
        <f>IF(Buildings!D1574="","N/A",Buildings!D1574)</f>
        <v>N/A</v>
      </c>
      <c r="E1573" s="32" t="str">
        <f>IF(Buildings!E1574="","N/A",Buildings!E1574)</f>
        <v>N/A</v>
      </c>
      <c r="F1573" s="32" t="str">
        <f>IF(Buildings!F1574="","N/A",Buildings!F1574)</f>
        <v>N/A</v>
      </c>
      <c r="G1573" s="32" t="str">
        <f>IF(Buildings!G1574="","N/A",Buildings!G1574)</f>
        <v>N/A</v>
      </c>
      <c r="H1573" s="32" t="str">
        <f t="shared" si="48"/>
        <v>N/A</v>
      </c>
      <c r="I1573" s="32" t="str">
        <f>IF(Buildings!H1574="","N/A",Buildings!H1574)</f>
        <v>N/A</v>
      </c>
      <c r="J1573" s="32" t="str">
        <f>IF(Buildings!I1574="","N/A",Buildings!I1574)</f>
        <v>N/A</v>
      </c>
      <c r="K1573" s="362" t="str">
        <f>IF(AND(Buildings!B1574="",Buildings!C1574&lt;&gt;""),0,IF(Buildings!B1574="","N/A",IF(ISNUMBER(Buildings!B1574),Buildings!B1574,0)))</f>
        <v>N/A</v>
      </c>
    </row>
    <row r="1574" spans="2:11">
      <c r="B1574" s="32" t="str">
        <f t="shared" si="49"/>
        <v>N/A</v>
      </c>
      <c r="C1574" s="32" t="str">
        <f>IF(Buildings!C1575="","N/A",Buildings!C1575)</f>
        <v>N/A</v>
      </c>
      <c r="D1574" s="32" t="str">
        <f>IF(Buildings!D1575="","N/A",Buildings!D1575)</f>
        <v>N/A</v>
      </c>
      <c r="E1574" s="32" t="str">
        <f>IF(Buildings!E1575="","N/A",Buildings!E1575)</f>
        <v>N/A</v>
      </c>
      <c r="F1574" s="32" t="str">
        <f>IF(Buildings!F1575="","N/A",Buildings!F1575)</f>
        <v>N/A</v>
      </c>
      <c r="G1574" s="32" t="str">
        <f>IF(Buildings!G1575="","N/A",Buildings!G1575)</f>
        <v>N/A</v>
      </c>
      <c r="H1574" s="32" t="str">
        <f t="shared" si="48"/>
        <v>N/A</v>
      </c>
      <c r="I1574" s="32" t="str">
        <f>IF(Buildings!H1575="","N/A",Buildings!H1575)</f>
        <v>N/A</v>
      </c>
      <c r="J1574" s="32" t="str">
        <f>IF(Buildings!I1575="","N/A",Buildings!I1575)</f>
        <v>N/A</v>
      </c>
      <c r="K1574" s="362" t="str">
        <f>IF(AND(Buildings!B1575="",Buildings!C1575&lt;&gt;""),0,IF(Buildings!B1575="","N/A",IF(ISNUMBER(Buildings!B1575),Buildings!B1575,0)))</f>
        <v>N/A</v>
      </c>
    </row>
    <row r="1575" spans="2:11">
      <c r="B1575" s="32" t="str">
        <f t="shared" si="49"/>
        <v>N/A</v>
      </c>
      <c r="C1575" s="32" t="str">
        <f>IF(Buildings!C1576="","N/A",Buildings!C1576)</f>
        <v>N/A</v>
      </c>
      <c r="D1575" s="32" t="str">
        <f>IF(Buildings!D1576="","N/A",Buildings!D1576)</f>
        <v>N/A</v>
      </c>
      <c r="E1575" s="32" t="str">
        <f>IF(Buildings!E1576="","N/A",Buildings!E1576)</f>
        <v>N/A</v>
      </c>
      <c r="F1575" s="32" t="str">
        <f>IF(Buildings!F1576="","N/A",Buildings!F1576)</f>
        <v>N/A</v>
      </c>
      <c r="G1575" s="32" t="str">
        <f>IF(Buildings!G1576="","N/A",Buildings!G1576)</f>
        <v>N/A</v>
      </c>
      <c r="H1575" s="32" t="str">
        <f t="shared" si="48"/>
        <v>N/A</v>
      </c>
      <c r="I1575" s="32" t="str">
        <f>IF(Buildings!H1576="","N/A",Buildings!H1576)</f>
        <v>N/A</v>
      </c>
      <c r="J1575" s="32" t="str">
        <f>IF(Buildings!I1576="","N/A",Buildings!I1576)</f>
        <v>N/A</v>
      </c>
      <c r="K1575" s="362" t="str">
        <f>IF(AND(Buildings!B1576="",Buildings!C1576&lt;&gt;""),0,IF(Buildings!B1576="","N/A",IF(ISNUMBER(Buildings!B1576),Buildings!B1576,0)))</f>
        <v>N/A</v>
      </c>
    </row>
    <row r="1576" spans="2:11">
      <c r="B1576" s="32" t="str">
        <f t="shared" si="49"/>
        <v>N/A</v>
      </c>
      <c r="C1576" s="32" t="str">
        <f>IF(Buildings!C1577="","N/A",Buildings!C1577)</f>
        <v>N/A</v>
      </c>
      <c r="D1576" s="32" t="str">
        <f>IF(Buildings!D1577="","N/A",Buildings!D1577)</f>
        <v>N/A</v>
      </c>
      <c r="E1576" s="32" t="str">
        <f>IF(Buildings!E1577="","N/A",Buildings!E1577)</f>
        <v>N/A</v>
      </c>
      <c r="F1576" s="32" t="str">
        <f>IF(Buildings!F1577="","N/A",Buildings!F1577)</f>
        <v>N/A</v>
      </c>
      <c r="G1576" s="32" t="str">
        <f>IF(Buildings!G1577="","N/A",Buildings!G1577)</f>
        <v>N/A</v>
      </c>
      <c r="H1576" s="32" t="str">
        <f t="shared" si="48"/>
        <v>N/A</v>
      </c>
      <c r="I1576" s="32" t="str">
        <f>IF(Buildings!H1577="","N/A",Buildings!H1577)</f>
        <v>N/A</v>
      </c>
      <c r="J1576" s="32" t="str">
        <f>IF(Buildings!I1577="","N/A",Buildings!I1577)</f>
        <v>N/A</v>
      </c>
      <c r="K1576" s="362" t="str">
        <f>IF(AND(Buildings!B1577="",Buildings!C1577&lt;&gt;""),0,IF(Buildings!B1577="","N/A",IF(ISNUMBER(Buildings!B1577),Buildings!B1577,0)))</f>
        <v>N/A</v>
      </c>
    </row>
    <row r="1577" spans="2:11">
      <c r="B1577" s="32" t="str">
        <f t="shared" si="49"/>
        <v>N/A</v>
      </c>
      <c r="C1577" s="32" t="str">
        <f>IF(Buildings!C1578="","N/A",Buildings!C1578)</f>
        <v>N/A</v>
      </c>
      <c r="D1577" s="32" t="str">
        <f>IF(Buildings!D1578="","N/A",Buildings!D1578)</f>
        <v>N/A</v>
      </c>
      <c r="E1577" s="32" t="str">
        <f>IF(Buildings!E1578="","N/A",Buildings!E1578)</f>
        <v>N/A</v>
      </c>
      <c r="F1577" s="32" t="str">
        <f>IF(Buildings!F1578="","N/A",Buildings!F1578)</f>
        <v>N/A</v>
      </c>
      <c r="G1577" s="32" t="str">
        <f>IF(Buildings!G1578="","N/A",Buildings!G1578)</f>
        <v>N/A</v>
      </c>
      <c r="H1577" s="32" t="str">
        <f t="shared" si="48"/>
        <v>N/A</v>
      </c>
      <c r="I1577" s="32" t="str">
        <f>IF(Buildings!H1578="","N/A",Buildings!H1578)</f>
        <v>N/A</v>
      </c>
      <c r="J1577" s="32" t="str">
        <f>IF(Buildings!I1578="","N/A",Buildings!I1578)</f>
        <v>N/A</v>
      </c>
      <c r="K1577" s="362" t="str">
        <f>IF(AND(Buildings!B1578="",Buildings!C1578&lt;&gt;""),0,IF(Buildings!B1578="","N/A",IF(ISNUMBER(Buildings!B1578),Buildings!B1578,0)))</f>
        <v>N/A</v>
      </c>
    </row>
    <row r="1578" spans="2:11">
      <c r="B1578" s="32" t="str">
        <f t="shared" si="49"/>
        <v>N/A</v>
      </c>
      <c r="C1578" s="32" t="str">
        <f>IF(Buildings!C1579="","N/A",Buildings!C1579)</f>
        <v>N/A</v>
      </c>
      <c r="D1578" s="32" t="str">
        <f>IF(Buildings!D1579="","N/A",Buildings!D1579)</f>
        <v>N/A</v>
      </c>
      <c r="E1578" s="32" t="str">
        <f>IF(Buildings!E1579="","N/A",Buildings!E1579)</f>
        <v>N/A</v>
      </c>
      <c r="F1578" s="32" t="str">
        <f>IF(Buildings!F1579="","N/A",Buildings!F1579)</f>
        <v>N/A</v>
      </c>
      <c r="G1578" s="32" t="str">
        <f>IF(Buildings!G1579="","N/A",Buildings!G1579)</f>
        <v>N/A</v>
      </c>
      <c r="H1578" s="32" t="str">
        <f t="shared" si="48"/>
        <v>N/A</v>
      </c>
      <c r="I1578" s="32" t="str">
        <f>IF(Buildings!H1579="","N/A",Buildings!H1579)</f>
        <v>N/A</v>
      </c>
      <c r="J1578" s="32" t="str">
        <f>IF(Buildings!I1579="","N/A",Buildings!I1579)</f>
        <v>N/A</v>
      </c>
      <c r="K1578" s="362" t="str">
        <f>IF(AND(Buildings!B1579="",Buildings!C1579&lt;&gt;""),0,IF(Buildings!B1579="","N/A",IF(ISNUMBER(Buildings!B1579),Buildings!B1579,0)))</f>
        <v>N/A</v>
      </c>
    </row>
    <row r="1579" spans="2:11">
      <c r="B1579" s="32" t="str">
        <f t="shared" si="49"/>
        <v>N/A</v>
      </c>
      <c r="C1579" s="32" t="str">
        <f>IF(Buildings!C1580="","N/A",Buildings!C1580)</f>
        <v>N/A</v>
      </c>
      <c r="D1579" s="32" t="str">
        <f>IF(Buildings!D1580="","N/A",Buildings!D1580)</f>
        <v>N/A</v>
      </c>
      <c r="E1579" s="32" t="str">
        <f>IF(Buildings!E1580="","N/A",Buildings!E1580)</f>
        <v>N/A</v>
      </c>
      <c r="F1579" s="32" t="str">
        <f>IF(Buildings!F1580="","N/A",Buildings!F1580)</f>
        <v>N/A</v>
      </c>
      <c r="G1579" s="32" t="str">
        <f>IF(Buildings!G1580="","N/A",Buildings!G1580)</f>
        <v>N/A</v>
      </c>
      <c r="H1579" s="32" t="str">
        <f t="shared" si="48"/>
        <v>N/A</v>
      </c>
      <c r="I1579" s="32" t="str">
        <f>IF(Buildings!H1580="","N/A",Buildings!H1580)</f>
        <v>N/A</v>
      </c>
      <c r="J1579" s="32" t="str">
        <f>IF(Buildings!I1580="","N/A",Buildings!I1580)</f>
        <v>N/A</v>
      </c>
      <c r="K1579" s="362" t="str">
        <f>IF(AND(Buildings!B1580="",Buildings!C1580&lt;&gt;""),0,IF(Buildings!B1580="","N/A",IF(ISNUMBER(Buildings!B1580),Buildings!B1580,0)))</f>
        <v>N/A</v>
      </c>
    </row>
    <row r="1580" spans="2:11">
      <c r="B1580" s="32" t="str">
        <f t="shared" si="49"/>
        <v>N/A</v>
      </c>
      <c r="C1580" s="32" t="str">
        <f>IF(Buildings!C1581="","N/A",Buildings!C1581)</f>
        <v>N/A</v>
      </c>
      <c r="D1580" s="32" t="str">
        <f>IF(Buildings!D1581="","N/A",Buildings!D1581)</f>
        <v>N/A</v>
      </c>
      <c r="E1580" s="32" t="str">
        <f>IF(Buildings!E1581="","N/A",Buildings!E1581)</f>
        <v>N/A</v>
      </c>
      <c r="F1580" s="32" t="str">
        <f>IF(Buildings!F1581="","N/A",Buildings!F1581)</f>
        <v>N/A</v>
      </c>
      <c r="G1580" s="32" t="str">
        <f>IF(Buildings!G1581="","N/A",Buildings!G1581)</f>
        <v>N/A</v>
      </c>
      <c r="H1580" s="32" t="str">
        <f t="shared" si="48"/>
        <v>N/A</v>
      </c>
      <c r="I1580" s="32" t="str">
        <f>IF(Buildings!H1581="","N/A",Buildings!H1581)</f>
        <v>N/A</v>
      </c>
      <c r="J1580" s="32" t="str">
        <f>IF(Buildings!I1581="","N/A",Buildings!I1581)</f>
        <v>N/A</v>
      </c>
      <c r="K1580" s="362" t="str">
        <f>IF(AND(Buildings!B1581="",Buildings!C1581&lt;&gt;""),0,IF(Buildings!B1581="","N/A",IF(ISNUMBER(Buildings!B1581),Buildings!B1581,0)))</f>
        <v>N/A</v>
      </c>
    </row>
    <row r="1581" spans="2:11">
      <c r="B1581" s="32" t="str">
        <f t="shared" si="49"/>
        <v>N/A</v>
      </c>
      <c r="C1581" s="32" t="str">
        <f>IF(Buildings!C1582="","N/A",Buildings!C1582)</f>
        <v>N/A</v>
      </c>
      <c r="D1581" s="32" t="str">
        <f>IF(Buildings!D1582="","N/A",Buildings!D1582)</f>
        <v>N/A</v>
      </c>
      <c r="E1581" s="32" t="str">
        <f>IF(Buildings!E1582="","N/A",Buildings!E1582)</f>
        <v>N/A</v>
      </c>
      <c r="F1581" s="32" t="str">
        <f>IF(Buildings!F1582="","N/A",Buildings!F1582)</f>
        <v>N/A</v>
      </c>
      <c r="G1581" s="32" t="str">
        <f>IF(Buildings!G1582="","N/A",Buildings!G1582)</f>
        <v>N/A</v>
      </c>
      <c r="H1581" s="32" t="str">
        <f t="shared" si="48"/>
        <v>N/A</v>
      </c>
      <c r="I1581" s="32" t="str">
        <f>IF(Buildings!H1582="","N/A",Buildings!H1582)</f>
        <v>N/A</v>
      </c>
      <c r="J1581" s="32" t="str">
        <f>IF(Buildings!I1582="","N/A",Buildings!I1582)</f>
        <v>N/A</v>
      </c>
      <c r="K1581" s="362" t="str">
        <f>IF(AND(Buildings!B1582="",Buildings!C1582&lt;&gt;""),0,IF(Buildings!B1582="","N/A",IF(ISNUMBER(Buildings!B1582),Buildings!B1582,0)))</f>
        <v>N/A</v>
      </c>
    </row>
    <row r="1582" spans="2:11">
      <c r="B1582" s="32" t="str">
        <f t="shared" si="49"/>
        <v>N/A</v>
      </c>
      <c r="C1582" s="32" t="str">
        <f>IF(Buildings!C1583="","N/A",Buildings!C1583)</f>
        <v>N/A</v>
      </c>
      <c r="D1582" s="32" t="str">
        <f>IF(Buildings!D1583="","N/A",Buildings!D1583)</f>
        <v>N/A</v>
      </c>
      <c r="E1582" s="32" t="str">
        <f>IF(Buildings!E1583="","N/A",Buildings!E1583)</f>
        <v>N/A</v>
      </c>
      <c r="F1582" s="32" t="str">
        <f>IF(Buildings!F1583="","N/A",Buildings!F1583)</f>
        <v>N/A</v>
      </c>
      <c r="G1582" s="32" t="str">
        <f>IF(Buildings!G1583="","N/A",Buildings!G1583)</f>
        <v>N/A</v>
      </c>
      <c r="H1582" s="32" t="str">
        <f t="shared" si="48"/>
        <v>N/A</v>
      </c>
      <c r="I1582" s="32" t="str">
        <f>IF(Buildings!H1583="","N/A",Buildings!H1583)</f>
        <v>N/A</v>
      </c>
      <c r="J1582" s="32" t="str">
        <f>IF(Buildings!I1583="","N/A",Buildings!I1583)</f>
        <v>N/A</v>
      </c>
      <c r="K1582" s="362" t="str">
        <f>IF(AND(Buildings!B1583="",Buildings!C1583&lt;&gt;""),0,IF(Buildings!B1583="","N/A",IF(ISNUMBER(Buildings!B1583),Buildings!B1583,0)))</f>
        <v>N/A</v>
      </c>
    </row>
    <row r="1583" spans="2:11">
      <c r="B1583" s="32" t="str">
        <f t="shared" si="49"/>
        <v>N/A</v>
      </c>
      <c r="C1583" s="32" t="str">
        <f>IF(Buildings!C1584="","N/A",Buildings!C1584)</f>
        <v>N/A</v>
      </c>
      <c r="D1583" s="32" t="str">
        <f>IF(Buildings!D1584="","N/A",Buildings!D1584)</f>
        <v>N/A</v>
      </c>
      <c r="E1583" s="32" t="str">
        <f>IF(Buildings!E1584="","N/A",Buildings!E1584)</f>
        <v>N/A</v>
      </c>
      <c r="F1583" s="32" t="str">
        <f>IF(Buildings!F1584="","N/A",Buildings!F1584)</f>
        <v>N/A</v>
      </c>
      <c r="G1583" s="32" t="str">
        <f>IF(Buildings!G1584="","N/A",Buildings!G1584)</f>
        <v>N/A</v>
      </c>
      <c r="H1583" s="32" t="str">
        <f t="shared" si="48"/>
        <v>N/A</v>
      </c>
      <c r="I1583" s="32" t="str">
        <f>IF(Buildings!H1584="","N/A",Buildings!H1584)</f>
        <v>N/A</v>
      </c>
      <c r="J1583" s="32" t="str">
        <f>IF(Buildings!I1584="","N/A",Buildings!I1584)</f>
        <v>N/A</v>
      </c>
      <c r="K1583" s="362" t="str">
        <f>IF(AND(Buildings!B1584="",Buildings!C1584&lt;&gt;""),0,IF(Buildings!B1584="","N/A",IF(ISNUMBER(Buildings!B1584),Buildings!B1584,0)))</f>
        <v>N/A</v>
      </c>
    </row>
    <row r="1584" spans="2:11">
      <c r="B1584" s="32" t="str">
        <f t="shared" si="49"/>
        <v>N/A</v>
      </c>
      <c r="C1584" s="32" t="str">
        <f>IF(Buildings!C1585="","N/A",Buildings!C1585)</f>
        <v>N/A</v>
      </c>
      <c r="D1584" s="32" t="str">
        <f>IF(Buildings!D1585="","N/A",Buildings!D1585)</f>
        <v>N/A</v>
      </c>
      <c r="E1584" s="32" t="str">
        <f>IF(Buildings!E1585="","N/A",Buildings!E1585)</f>
        <v>N/A</v>
      </c>
      <c r="F1584" s="32" t="str">
        <f>IF(Buildings!F1585="","N/A",Buildings!F1585)</f>
        <v>N/A</v>
      </c>
      <c r="G1584" s="32" t="str">
        <f>IF(Buildings!G1585="","N/A",Buildings!G1585)</f>
        <v>N/A</v>
      </c>
      <c r="H1584" s="32" t="str">
        <f t="shared" si="48"/>
        <v>N/A</v>
      </c>
      <c r="I1584" s="32" t="str">
        <f>IF(Buildings!H1585="","N/A",Buildings!H1585)</f>
        <v>N/A</v>
      </c>
      <c r="J1584" s="32" t="str">
        <f>IF(Buildings!I1585="","N/A",Buildings!I1585)</f>
        <v>N/A</v>
      </c>
      <c r="K1584" s="362" t="str">
        <f>IF(AND(Buildings!B1585="",Buildings!C1585&lt;&gt;""),0,IF(Buildings!B1585="","N/A",IF(ISNUMBER(Buildings!B1585),Buildings!B1585,0)))</f>
        <v>N/A</v>
      </c>
    </row>
    <row r="1585" spans="2:11">
      <c r="B1585" s="32" t="str">
        <f t="shared" si="49"/>
        <v>N/A</v>
      </c>
      <c r="C1585" s="32" t="str">
        <f>IF(Buildings!C1586="","N/A",Buildings!C1586)</f>
        <v>N/A</v>
      </c>
      <c r="D1585" s="32" t="str">
        <f>IF(Buildings!D1586="","N/A",Buildings!D1586)</f>
        <v>N/A</v>
      </c>
      <c r="E1585" s="32" t="str">
        <f>IF(Buildings!E1586="","N/A",Buildings!E1586)</f>
        <v>N/A</v>
      </c>
      <c r="F1585" s="32" t="str">
        <f>IF(Buildings!F1586="","N/A",Buildings!F1586)</f>
        <v>N/A</v>
      </c>
      <c r="G1585" s="32" t="str">
        <f>IF(Buildings!G1586="","N/A",Buildings!G1586)</f>
        <v>N/A</v>
      </c>
      <c r="H1585" s="32" t="str">
        <f t="shared" si="48"/>
        <v>N/A</v>
      </c>
      <c r="I1585" s="32" t="str">
        <f>IF(Buildings!H1586="","N/A",Buildings!H1586)</f>
        <v>N/A</v>
      </c>
      <c r="J1585" s="32" t="str">
        <f>IF(Buildings!I1586="","N/A",Buildings!I1586)</f>
        <v>N/A</v>
      </c>
      <c r="K1585" s="362" t="str">
        <f>IF(AND(Buildings!B1586="",Buildings!C1586&lt;&gt;""),0,IF(Buildings!B1586="","N/A",IF(ISNUMBER(Buildings!B1586),Buildings!B1586,0)))</f>
        <v>N/A</v>
      </c>
    </row>
    <row r="1586" spans="2:11">
      <c r="B1586" s="32" t="str">
        <f t="shared" si="49"/>
        <v>N/A</v>
      </c>
      <c r="C1586" s="32" t="str">
        <f>IF(Buildings!C1587="","N/A",Buildings!C1587)</f>
        <v>N/A</v>
      </c>
      <c r="D1586" s="32" t="str">
        <f>IF(Buildings!D1587="","N/A",Buildings!D1587)</f>
        <v>N/A</v>
      </c>
      <c r="E1586" s="32" t="str">
        <f>IF(Buildings!E1587="","N/A",Buildings!E1587)</f>
        <v>N/A</v>
      </c>
      <c r="F1586" s="32" t="str">
        <f>IF(Buildings!F1587="","N/A",Buildings!F1587)</f>
        <v>N/A</v>
      </c>
      <c r="G1586" s="32" t="str">
        <f>IF(Buildings!G1587="","N/A",Buildings!G1587)</f>
        <v>N/A</v>
      </c>
      <c r="H1586" s="32" t="str">
        <f t="shared" si="48"/>
        <v>N/A</v>
      </c>
      <c r="I1586" s="32" t="str">
        <f>IF(Buildings!H1587="","N/A",Buildings!H1587)</f>
        <v>N/A</v>
      </c>
      <c r="J1586" s="32" t="str">
        <f>IF(Buildings!I1587="","N/A",Buildings!I1587)</f>
        <v>N/A</v>
      </c>
      <c r="K1586" s="362" t="str">
        <f>IF(AND(Buildings!B1587="",Buildings!C1587&lt;&gt;""),0,IF(Buildings!B1587="","N/A",IF(ISNUMBER(Buildings!B1587),Buildings!B1587,0)))</f>
        <v>N/A</v>
      </c>
    </row>
    <row r="1587" spans="2:11">
      <c r="B1587" s="32" t="str">
        <f t="shared" si="49"/>
        <v>N/A</v>
      </c>
      <c r="C1587" s="32" t="str">
        <f>IF(Buildings!C1588="","N/A",Buildings!C1588)</f>
        <v>N/A</v>
      </c>
      <c r="D1587" s="32" t="str">
        <f>IF(Buildings!D1588="","N/A",Buildings!D1588)</f>
        <v>N/A</v>
      </c>
      <c r="E1587" s="32" t="str">
        <f>IF(Buildings!E1588="","N/A",Buildings!E1588)</f>
        <v>N/A</v>
      </c>
      <c r="F1587" s="32" t="str">
        <f>IF(Buildings!F1588="","N/A",Buildings!F1588)</f>
        <v>N/A</v>
      </c>
      <c r="G1587" s="32" t="str">
        <f>IF(Buildings!G1588="","N/A",Buildings!G1588)</f>
        <v>N/A</v>
      </c>
      <c r="H1587" s="32" t="str">
        <f t="shared" si="48"/>
        <v>N/A</v>
      </c>
      <c r="I1587" s="32" t="str">
        <f>IF(Buildings!H1588="","N/A",Buildings!H1588)</f>
        <v>N/A</v>
      </c>
      <c r="J1587" s="32" t="str">
        <f>IF(Buildings!I1588="","N/A",Buildings!I1588)</f>
        <v>N/A</v>
      </c>
      <c r="K1587" s="362" t="str">
        <f>IF(AND(Buildings!B1588="",Buildings!C1588&lt;&gt;""),0,IF(Buildings!B1588="","N/A",IF(ISNUMBER(Buildings!B1588),Buildings!B1588,0)))</f>
        <v>N/A</v>
      </c>
    </row>
    <row r="1588" spans="2:11">
      <c r="B1588" s="32" t="str">
        <f t="shared" si="49"/>
        <v>N/A</v>
      </c>
      <c r="C1588" s="32" t="str">
        <f>IF(Buildings!C1589="","N/A",Buildings!C1589)</f>
        <v>N/A</v>
      </c>
      <c r="D1588" s="32" t="str">
        <f>IF(Buildings!D1589="","N/A",Buildings!D1589)</f>
        <v>N/A</v>
      </c>
      <c r="E1588" s="32" t="str">
        <f>IF(Buildings!E1589="","N/A",Buildings!E1589)</f>
        <v>N/A</v>
      </c>
      <c r="F1588" s="32" t="str">
        <f>IF(Buildings!F1589="","N/A",Buildings!F1589)</f>
        <v>N/A</v>
      </c>
      <c r="G1588" s="32" t="str">
        <f>IF(Buildings!G1589="","N/A",Buildings!G1589)</f>
        <v>N/A</v>
      </c>
      <c r="H1588" s="32" t="str">
        <f t="shared" si="48"/>
        <v>N/A</v>
      </c>
      <c r="I1588" s="32" t="str">
        <f>IF(Buildings!H1589="","N/A",Buildings!H1589)</f>
        <v>N/A</v>
      </c>
      <c r="J1588" s="32" t="str">
        <f>IF(Buildings!I1589="","N/A",Buildings!I1589)</f>
        <v>N/A</v>
      </c>
      <c r="K1588" s="362" t="str">
        <f>IF(AND(Buildings!B1589="",Buildings!C1589&lt;&gt;""),0,IF(Buildings!B1589="","N/A",IF(ISNUMBER(Buildings!B1589),Buildings!B1589,0)))</f>
        <v>N/A</v>
      </c>
    </row>
    <row r="1589" spans="2:11">
      <c r="B1589" s="32" t="str">
        <f t="shared" si="49"/>
        <v>N/A</v>
      </c>
      <c r="C1589" s="32" t="str">
        <f>IF(Buildings!C1590="","N/A",Buildings!C1590)</f>
        <v>N/A</v>
      </c>
      <c r="D1589" s="32" t="str">
        <f>IF(Buildings!D1590="","N/A",Buildings!D1590)</f>
        <v>N/A</v>
      </c>
      <c r="E1589" s="32" t="str">
        <f>IF(Buildings!E1590="","N/A",Buildings!E1590)</f>
        <v>N/A</v>
      </c>
      <c r="F1589" s="32" t="str">
        <f>IF(Buildings!F1590="","N/A",Buildings!F1590)</f>
        <v>N/A</v>
      </c>
      <c r="G1589" s="32" t="str">
        <f>IF(Buildings!G1590="","N/A",Buildings!G1590)</f>
        <v>N/A</v>
      </c>
      <c r="H1589" s="32" t="str">
        <f t="shared" si="48"/>
        <v>N/A</v>
      </c>
      <c r="I1589" s="32" t="str">
        <f>IF(Buildings!H1590="","N/A",Buildings!H1590)</f>
        <v>N/A</v>
      </c>
      <c r="J1589" s="32" t="str">
        <f>IF(Buildings!I1590="","N/A",Buildings!I1590)</f>
        <v>N/A</v>
      </c>
      <c r="K1589" s="362" t="str">
        <f>IF(AND(Buildings!B1590="",Buildings!C1590&lt;&gt;""),0,IF(Buildings!B1590="","N/A",IF(ISNUMBER(Buildings!B1590),Buildings!B1590,0)))</f>
        <v>N/A</v>
      </c>
    </row>
    <row r="1590" spans="2:11">
      <c r="B1590" s="32" t="str">
        <f t="shared" si="49"/>
        <v>N/A</v>
      </c>
      <c r="C1590" s="32" t="str">
        <f>IF(Buildings!C1591="","N/A",Buildings!C1591)</f>
        <v>N/A</v>
      </c>
      <c r="D1590" s="32" t="str">
        <f>IF(Buildings!D1591="","N/A",Buildings!D1591)</f>
        <v>N/A</v>
      </c>
      <c r="E1590" s="32" t="str">
        <f>IF(Buildings!E1591="","N/A",Buildings!E1591)</f>
        <v>N/A</v>
      </c>
      <c r="F1590" s="32" t="str">
        <f>IF(Buildings!F1591="","N/A",Buildings!F1591)</f>
        <v>N/A</v>
      </c>
      <c r="G1590" s="32" t="str">
        <f>IF(Buildings!G1591="","N/A",Buildings!G1591)</f>
        <v>N/A</v>
      </c>
      <c r="H1590" s="32" t="str">
        <f t="shared" si="48"/>
        <v>N/A</v>
      </c>
      <c r="I1590" s="32" t="str">
        <f>IF(Buildings!H1591="","N/A",Buildings!H1591)</f>
        <v>N/A</v>
      </c>
      <c r="J1590" s="32" t="str">
        <f>IF(Buildings!I1591="","N/A",Buildings!I1591)</f>
        <v>N/A</v>
      </c>
      <c r="K1590" s="362" t="str">
        <f>IF(AND(Buildings!B1591="",Buildings!C1591&lt;&gt;""),0,IF(Buildings!B1591="","N/A",IF(ISNUMBER(Buildings!B1591),Buildings!B1591,0)))</f>
        <v>N/A</v>
      </c>
    </row>
    <row r="1591" spans="2:11">
      <c r="B1591" s="32" t="str">
        <f t="shared" si="49"/>
        <v>N/A</v>
      </c>
      <c r="C1591" s="32" t="str">
        <f>IF(Buildings!C1592="","N/A",Buildings!C1592)</f>
        <v>N/A</v>
      </c>
      <c r="D1591" s="32" t="str">
        <f>IF(Buildings!D1592="","N/A",Buildings!D1592)</f>
        <v>N/A</v>
      </c>
      <c r="E1591" s="32" t="str">
        <f>IF(Buildings!E1592="","N/A",Buildings!E1592)</f>
        <v>N/A</v>
      </c>
      <c r="F1591" s="32" t="str">
        <f>IF(Buildings!F1592="","N/A",Buildings!F1592)</f>
        <v>N/A</v>
      </c>
      <c r="G1591" s="32" t="str">
        <f>IF(Buildings!G1592="","N/A",Buildings!G1592)</f>
        <v>N/A</v>
      </c>
      <c r="H1591" s="32" t="str">
        <f t="shared" si="48"/>
        <v>N/A</v>
      </c>
      <c r="I1591" s="32" t="str">
        <f>IF(Buildings!H1592="","N/A",Buildings!H1592)</f>
        <v>N/A</v>
      </c>
      <c r="J1591" s="32" t="str">
        <f>IF(Buildings!I1592="","N/A",Buildings!I1592)</f>
        <v>N/A</v>
      </c>
      <c r="K1591" s="362" t="str">
        <f>IF(AND(Buildings!B1592="",Buildings!C1592&lt;&gt;""),0,IF(Buildings!B1592="","N/A",IF(ISNUMBER(Buildings!B1592),Buildings!B1592,0)))</f>
        <v>N/A</v>
      </c>
    </row>
    <row r="1592" spans="2:11">
      <c r="B1592" s="32" t="str">
        <f t="shared" si="49"/>
        <v>N/A</v>
      </c>
      <c r="C1592" s="32" t="str">
        <f>IF(Buildings!C1593="","N/A",Buildings!C1593)</f>
        <v>N/A</v>
      </c>
      <c r="D1592" s="32" t="str">
        <f>IF(Buildings!D1593="","N/A",Buildings!D1593)</f>
        <v>N/A</v>
      </c>
      <c r="E1592" s="32" t="str">
        <f>IF(Buildings!E1593="","N/A",Buildings!E1593)</f>
        <v>N/A</v>
      </c>
      <c r="F1592" s="32" t="str">
        <f>IF(Buildings!F1593="","N/A",Buildings!F1593)</f>
        <v>N/A</v>
      </c>
      <c r="G1592" s="32" t="str">
        <f>IF(Buildings!G1593="","N/A",Buildings!G1593)</f>
        <v>N/A</v>
      </c>
      <c r="H1592" s="32" t="str">
        <f t="shared" si="48"/>
        <v>N/A</v>
      </c>
      <c r="I1592" s="32" t="str">
        <f>IF(Buildings!H1593="","N/A",Buildings!H1593)</f>
        <v>N/A</v>
      </c>
      <c r="J1592" s="32" t="str">
        <f>IF(Buildings!I1593="","N/A",Buildings!I1593)</f>
        <v>N/A</v>
      </c>
      <c r="K1592" s="362" t="str">
        <f>IF(AND(Buildings!B1593="",Buildings!C1593&lt;&gt;""),0,IF(Buildings!B1593="","N/A",IF(ISNUMBER(Buildings!B1593),Buildings!B1593,0)))</f>
        <v>N/A</v>
      </c>
    </row>
    <row r="1593" spans="2:11">
      <c r="B1593" s="32" t="str">
        <f t="shared" si="49"/>
        <v>N/A</v>
      </c>
      <c r="C1593" s="32" t="str">
        <f>IF(Buildings!C1594="","N/A",Buildings!C1594)</f>
        <v>N/A</v>
      </c>
      <c r="D1593" s="32" t="str">
        <f>IF(Buildings!D1594="","N/A",Buildings!D1594)</f>
        <v>N/A</v>
      </c>
      <c r="E1593" s="32" t="str">
        <f>IF(Buildings!E1594="","N/A",Buildings!E1594)</f>
        <v>N/A</v>
      </c>
      <c r="F1593" s="32" t="str">
        <f>IF(Buildings!F1594="","N/A",Buildings!F1594)</f>
        <v>N/A</v>
      </c>
      <c r="G1593" s="32" t="str">
        <f>IF(Buildings!G1594="","N/A",Buildings!G1594)</f>
        <v>N/A</v>
      </c>
      <c r="H1593" s="32" t="str">
        <f t="shared" si="48"/>
        <v>N/A</v>
      </c>
      <c r="I1593" s="32" t="str">
        <f>IF(Buildings!H1594="","N/A",Buildings!H1594)</f>
        <v>N/A</v>
      </c>
      <c r="J1593" s="32" t="str">
        <f>IF(Buildings!I1594="","N/A",Buildings!I1594)</f>
        <v>N/A</v>
      </c>
      <c r="K1593" s="362" t="str">
        <f>IF(AND(Buildings!B1594="",Buildings!C1594&lt;&gt;""),0,IF(Buildings!B1594="","N/A",IF(ISNUMBER(Buildings!B1594),Buildings!B1594,0)))</f>
        <v>N/A</v>
      </c>
    </row>
    <row r="1594" spans="2:11">
      <c r="B1594" s="32" t="str">
        <f t="shared" si="49"/>
        <v>N/A</v>
      </c>
      <c r="C1594" s="32" t="str">
        <f>IF(Buildings!C1595="","N/A",Buildings!C1595)</f>
        <v>N/A</v>
      </c>
      <c r="D1594" s="32" t="str">
        <f>IF(Buildings!D1595="","N/A",Buildings!D1595)</f>
        <v>N/A</v>
      </c>
      <c r="E1594" s="32" t="str">
        <f>IF(Buildings!E1595="","N/A",Buildings!E1595)</f>
        <v>N/A</v>
      </c>
      <c r="F1594" s="32" t="str">
        <f>IF(Buildings!F1595="","N/A",Buildings!F1595)</f>
        <v>N/A</v>
      </c>
      <c r="G1594" s="32" t="str">
        <f>IF(Buildings!G1595="","N/A",Buildings!G1595)</f>
        <v>N/A</v>
      </c>
      <c r="H1594" s="32" t="str">
        <f t="shared" si="48"/>
        <v>N/A</v>
      </c>
      <c r="I1594" s="32" t="str">
        <f>IF(Buildings!H1595="","N/A",Buildings!H1595)</f>
        <v>N/A</v>
      </c>
      <c r="J1594" s="32" t="str">
        <f>IF(Buildings!I1595="","N/A",Buildings!I1595)</f>
        <v>N/A</v>
      </c>
      <c r="K1594" s="362" t="str">
        <f>IF(AND(Buildings!B1595="",Buildings!C1595&lt;&gt;""),0,IF(Buildings!B1595="","N/A",IF(ISNUMBER(Buildings!B1595),Buildings!B1595,0)))</f>
        <v>N/A</v>
      </c>
    </row>
    <row r="1595" spans="2:11">
      <c r="B1595" s="32" t="str">
        <f t="shared" si="49"/>
        <v>N/A</v>
      </c>
      <c r="C1595" s="32" t="str">
        <f>IF(Buildings!C1596="","N/A",Buildings!C1596)</f>
        <v>N/A</v>
      </c>
      <c r="D1595" s="32" t="str">
        <f>IF(Buildings!D1596="","N/A",Buildings!D1596)</f>
        <v>N/A</v>
      </c>
      <c r="E1595" s="32" t="str">
        <f>IF(Buildings!E1596="","N/A",Buildings!E1596)</f>
        <v>N/A</v>
      </c>
      <c r="F1595" s="32" t="str">
        <f>IF(Buildings!F1596="","N/A",Buildings!F1596)</f>
        <v>N/A</v>
      </c>
      <c r="G1595" s="32" t="str">
        <f>IF(Buildings!G1596="","N/A",Buildings!G1596)</f>
        <v>N/A</v>
      </c>
      <c r="H1595" s="32" t="str">
        <f t="shared" si="48"/>
        <v>N/A</v>
      </c>
      <c r="I1595" s="32" t="str">
        <f>IF(Buildings!H1596="","N/A",Buildings!H1596)</f>
        <v>N/A</v>
      </c>
      <c r="J1595" s="32" t="str">
        <f>IF(Buildings!I1596="","N/A",Buildings!I1596)</f>
        <v>N/A</v>
      </c>
      <c r="K1595" s="362" t="str">
        <f>IF(AND(Buildings!B1596="",Buildings!C1596&lt;&gt;""),0,IF(Buildings!B1596="","N/A",IF(ISNUMBER(Buildings!B1596),Buildings!B1596,0)))</f>
        <v>N/A</v>
      </c>
    </row>
    <row r="1596" spans="2:11">
      <c r="B1596" s="32" t="str">
        <f t="shared" si="49"/>
        <v>N/A</v>
      </c>
      <c r="C1596" s="32" t="str">
        <f>IF(Buildings!C1597="","N/A",Buildings!C1597)</f>
        <v>N/A</v>
      </c>
      <c r="D1596" s="32" t="str">
        <f>IF(Buildings!D1597="","N/A",Buildings!D1597)</f>
        <v>N/A</v>
      </c>
      <c r="E1596" s="32" t="str">
        <f>IF(Buildings!E1597="","N/A",Buildings!E1597)</f>
        <v>N/A</v>
      </c>
      <c r="F1596" s="32" t="str">
        <f>IF(Buildings!F1597="","N/A",Buildings!F1597)</f>
        <v>N/A</v>
      </c>
      <c r="G1596" s="32" t="str">
        <f>IF(Buildings!G1597="","N/A",Buildings!G1597)</f>
        <v>N/A</v>
      </c>
      <c r="H1596" s="32" t="str">
        <f t="shared" si="48"/>
        <v>N/A</v>
      </c>
      <c r="I1596" s="32" t="str">
        <f>IF(Buildings!H1597="","N/A",Buildings!H1597)</f>
        <v>N/A</v>
      </c>
      <c r="J1596" s="32" t="str">
        <f>IF(Buildings!I1597="","N/A",Buildings!I1597)</f>
        <v>N/A</v>
      </c>
      <c r="K1596" s="362" t="str">
        <f>IF(AND(Buildings!B1597="",Buildings!C1597&lt;&gt;""),0,IF(Buildings!B1597="","N/A",IF(ISNUMBER(Buildings!B1597),Buildings!B1597,0)))</f>
        <v>N/A</v>
      </c>
    </row>
    <row r="1597" spans="2:11">
      <c r="B1597" s="32" t="str">
        <f t="shared" si="49"/>
        <v>N/A</v>
      </c>
      <c r="C1597" s="32" t="str">
        <f>IF(Buildings!C1598="","N/A",Buildings!C1598)</f>
        <v>N/A</v>
      </c>
      <c r="D1597" s="32" t="str">
        <f>IF(Buildings!D1598="","N/A",Buildings!D1598)</f>
        <v>N/A</v>
      </c>
      <c r="E1597" s="32" t="str">
        <f>IF(Buildings!E1598="","N/A",Buildings!E1598)</f>
        <v>N/A</v>
      </c>
      <c r="F1597" s="32" t="str">
        <f>IF(Buildings!F1598="","N/A",Buildings!F1598)</f>
        <v>N/A</v>
      </c>
      <c r="G1597" s="32" t="str">
        <f>IF(Buildings!G1598="","N/A",Buildings!G1598)</f>
        <v>N/A</v>
      </c>
      <c r="H1597" s="32" t="str">
        <f t="shared" si="48"/>
        <v>N/A</v>
      </c>
      <c r="I1597" s="32" t="str">
        <f>IF(Buildings!H1598="","N/A",Buildings!H1598)</f>
        <v>N/A</v>
      </c>
      <c r="J1597" s="32" t="str">
        <f>IF(Buildings!I1598="","N/A",Buildings!I1598)</f>
        <v>N/A</v>
      </c>
      <c r="K1597" s="362" t="str">
        <f>IF(AND(Buildings!B1598="",Buildings!C1598&lt;&gt;""),0,IF(Buildings!B1598="","N/A",IF(ISNUMBER(Buildings!B1598),Buildings!B1598,0)))</f>
        <v>N/A</v>
      </c>
    </row>
    <row r="1598" spans="2:11">
      <c r="B1598" s="32" t="str">
        <f t="shared" si="49"/>
        <v>N/A</v>
      </c>
      <c r="C1598" s="32" t="str">
        <f>IF(Buildings!C1599="","N/A",Buildings!C1599)</f>
        <v>N/A</v>
      </c>
      <c r="D1598" s="32" t="str">
        <f>IF(Buildings!D1599="","N/A",Buildings!D1599)</f>
        <v>N/A</v>
      </c>
      <c r="E1598" s="32" t="str">
        <f>IF(Buildings!E1599="","N/A",Buildings!E1599)</f>
        <v>N/A</v>
      </c>
      <c r="F1598" s="32" t="str">
        <f>IF(Buildings!F1599="","N/A",Buildings!F1599)</f>
        <v>N/A</v>
      </c>
      <c r="G1598" s="32" t="str">
        <f>IF(Buildings!G1599="","N/A",Buildings!G1599)</f>
        <v>N/A</v>
      </c>
      <c r="H1598" s="32" t="str">
        <f t="shared" si="48"/>
        <v>N/A</v>
      </c>
      <c r="I1598" s="32" t="str">
        <f>IF(Buildings!H1599="","N/A",Buildings!H1599)</f>
        <v>N/A</v>
      </c>
      <c r="J1598" s="32" t="str">
        <f>IF(Buildings!I1599="","N/A",Buildings!I1599)</f>
        <v>N/A</v>
      </c>
      <c r="K1598" s="362" t="str">
        <f>IF(AND(Buildings!B1599="",Buildings!C1599&lt;&gt;""),0,IF(Buildings!B1599="","N/A",IF(ISNUMBER(Buildings!B1599),Buildings!B1599,0)))</f>
        <v>N/A</v>
      </c>
    </row>
    <row r="1599" spans="2:11">
      <c r="B1599" s="32" t="str">
        <f t="shared" si="49"/>
        <v>N/A</v>
      </c>
      <c r="C1599" s="32" t="str">
        <f>IF(Buildings!C1600="","N/A",Buildings!C1600)</f>
        <v>N/A</v>
      </c>
      <c r="D1599" s="32" t="str">
        <f>IF(Buildings!D1600="","N/A",Buildings!D1600)</f>
        <v>N/A</v>
      </c>
      <c r="E1599" s="32" t="str">
        <f>IF(Buildings!E1600="","N/A",Buildings!E1600)</f>
        <v>N/A</v>
      </c>
      <c r="F1599" s="32" t="str">
        <f>IF(Buildings!F1600="","N/A",Buildings!F1600)</f>
        <v>N/A</v>
      </c>
      <c r="G1599" s="32" t="str">
        <f>IF(Buildings!G1600="","N/A",Buildings!G1600)</f>
        <v>N/A</v>
      </c>
      <c r="H1599" s="32" t="str">
        <f t="shared" si="48"/>
        <v>N/A</v>
      </c>
      <c r="I1599" s="32" t="str">
        <f>IF(Buildings!H1600="","N/A",Buildings!H1600)</f>
        <v>N/A</v>
      </c>
      <c r="J1599" s="32" t="str">
        <f>IF(Buildings!I1600="","N/A",Buildings!I1600)</f>
        <v>N/A</v>
      </c>
      <c r="K1599" s="362" t="str">
        <f>IF(AND(Buildings!B1600="",Buildings!C1600&lt;&gt;""),0,IF(Buildings!B1600="","N/A",IF(ISNUMBER(Buildings!B1600),Buildings!B1600,0)))</f>
        <v>N/A</v>
      </c>
    </row>
    <row r="1600" spans="2:11">
      <c r="B1600" s="32" t="str">
        <f t="shared" si="49"/>
        <v>N/A</v>
      </c>
      <c r="C1600" s="32" t="str">
        <f>IF(Buildings!C1601="","N/A",Buildings!C1601)</f>
        <v>N/A</v>
      </c>
      <c r="D1600" s="32" t="str">
        <f>IF(Buildings!D1601="","N/A",Buildings!D1601)</f>
        <v>N/A</v>
      </c>
      <c r="E1600" s="32" t="str">
        <f>IF(Buildings!E1601="","N/A",Buildings!E1601)</f>
        <v>N/A</v>
      </c>
      <c r="F1600" s="32" t="str">
        <f>IF(Buildings!F1601="","N/A",Buildings!F1601)</f>
        <v>N/A</v>
      </c>
      <c r="G1600" s="32" t="str">
        <f>IF(Buildings!G1601="","N/A",Buildings!G1601)</f>
        <v>N/A</v>
      </c>
      <c r="H1600" s="32" t="str">
        <f t="shared" si="48"/>
        <v>N/A</v>
      </c>
      <c r="I1600" s="32" t="str">
        <f>IF(Buildings!H1601="","N/A",Buildings!H1601)</f>
        <v>N/A</v>
      </c>
      <c r="J1600" s="32" t="str">
        <f>IF(Buildings!I1601="","N/A",Buildings!I1601)</f>
        <v>N/A</v>
      </c>
      <c r="K1600" s="362" t="str">
        <f>IF(AND(Buildings!B1601="",Buildings!C1601&lt;&gt;""),0,IF(Buildings!B1601="","N/A",IF(ISNUMBER(Buildings!B1601),Buildings!B1601,0)))</f>
        <v>N/A</v>
      </c>
    </row>
    <row r="1601" spans="2:11">
      <c r="B1601" s="32" t="str">
        <f t="shared" si="49"/>
        <v>N/A</v>
      </c>
      <c r="C1601" s="32" t="str">
        <f>IF(Buildings!C1602="","N/A",Buildings!C1602)</f>
        <v>N/A</v>
      </c>
      <c r="D1601" s="32" t="str">
        <f>IF(Buildings!D1602="","N/A",Buildings!D1602)</f>
        <v>N/A</v>
      </c>
      <c r="E1601" s="32" t="str">
        <f>IF(Buildings!E1602="","N/A",Buildings!E1602)</f>
        <v>N/A</v>
      </c>
      <c r="F1601" s="32" t="str">
        <f>IF(Buildings!F1602="","N/A",Buildings!F1602)</f>
        <v>N/A</v>
      </c>
      <c r="G1601" s="32" t="str">
        <f>IF(Buildings!G1602="","N/A",Buildings!G1602)</f>
        <v>N/A</v>
      </c>
      <c r="H1601" s="32" t="str">
        <f t="shared" si="48"/>
        <v>N/A</v>
      </c>
      <c r="I1601" s="32" t="str">
        <f>IF(Buildings!H1602="","N/A",Buildings!H1602)</f>
        <v>N/A</v>
      </c>
      <c r="J1601" s="32" t="str">
        <f>IF(Buildings!I1602="","N/A",Buildings!I1602)</f>
        <v>N/A</v>
      </c>
      <c r="K1601" s="362" t="str">
        <f>IF(AND(Buildings!B1602="",Buildings!C1602&lt;&gt;""),0,IF(Buildings!B1602="","N/A",IF(ISNUMBER(Buildings!B1602),Buildings!B1602,0)))</f>
        <v>N/A</v>
      </c>
    </row>
    <row r="1602" spans="2:11">
      <c r="B1602" s="32" t="str">
        <f t="shared" si="49"/>
        <v>N/A</v>
      </c>
      <c r="C1602" s="32" t="str">
        <f>IF(Buildings!C1603="","N/A",Buildings!C1603)</f>
        <v>N/A</v>
      </c>
      <c r="D1602" s="32" t="str">
        <f>IF(Buildings!D1603="","N/A",Buildings!D1603)</f>
        <v>N/A</v>
      </c>
      <c r="E1602" s="32" t="str">
        <f>IF(Buildings!E1603="","N/A",Buildings!E1603)</f>
        <v>N/A</v>
      </c>
      <c r="F1602" s="32" t="str">
        <f>IF(Buildings!F1603="","N/A",Buildings!F1603)</f>
        <v>N/A</v>
      </c>
      <c r="G1602" s="32" t="str">
        <f>IF(Buildings!G1603="","N/A",Buildings!G1603)</f>
        <v>N/A</v>
      </c>
      <c r="H1602" s="32" t="str">
        <f t="shared" ref="H1602:H1665" si="50">IF(B1602="N/A","N/A",UPPER(TRIM(ProbuildName)))</f>
        <v>N/A</v>
      </c>
      <c r="I1602" s="32" t="str">
        <f>IF(Buildings!H1603="","N/A",Buildings!H1603)</f>
        <v>N/A</v>
      </c>
      <c r="J1602" s="32" t="str">
        <f>IF(Buildings!I1603="","N/A",Buildings!I1603)</f>
        <v>N/A</v>
      </c>
      <c r="K1602" s="362" t="str">
        <f>IF(AND(Buildings!B1603="",Buildings!C1603&lt;&gt;""),0,IF(Buildings!B1603="","N/A",IF(ISNUMBER(Buildings!B1603),Buildings!B1603,0)))</f>
        <v>N/A</v>
      </c>
    </row>
    <row r="1603" spans="2:11">
      <c r="B1603" s="32" t="str">
        <f t="shared" ref="B1603:B1666" si="51">IF(K1603="N/A","N/A","")</f>
        <v>N/A</v>
      </c>
      <c r="C1603" s="32" t="str">
        <f>IF(Buildings!C1604="","N/A",Buildings!C1604)</f>
        <v>N/A</v>
      </c>
      <c r="D1603" s="32" t="str">
        <f>IF(Buildings!D1604="","N/A",Buildings!D1604)</f>
        <v>N/A</v>
      </c>
      <c r="E1603" s="32" t="str">
        <f>IF(Buildings!E1604="","N/A",Buildings!E1604)</f>
        <v>N/A</v>
      </c>
      <c r="F1603" s="32" t="str">
        <f>IF(Buildings!F1604="","N/A",Buildings!F1604)</f>
        <v>N/A</v>
      </c>
      <c r="G1603" s="32" t="str">
        <f>IF(Buildings!G1604="","N/A",Buildings!G1604)</f>
        <v>N/A</v>
      </c>
      <c r="H1603" s="32" t="str">
        <f t="shared" si="50"/>
        <v>N/A</v>
      </c>
      <c r="I1603" s="32" t="str">
        <f>IF(Buildings!H1604="","N/A",Buildings!H1604)</f>
        <v>N/A</v>
      </c>
      <c r="J1603" s="32" t="str">
        <f>IF(Buildings!I1604="","N/A",Buildings!I1604)</f>
        <v>N/A</v>
      </c>
      <c r="K1603" s="362" t="str">
        <f>IF(AND(Buildings!B1604="",Buildings!C1604&lt;&gt;""),0,IF(Buildings!B1604="","N/A",IF(ISNUMBER(Buildings!B1604),Buildings!B1604,0)))</f>
        <v>N/A</v>
      </c>
    </row>
    <row r="1604" spans="2:11">
      <c r="B1604" s="32" t="str">
        <f t="shared" si="51"/>
        <v>N/A</v>
      </c>
      <c r="C1604" s="32" t="str">
        <f>IF(Buildings!C1605="","N/A",Buildings!C1605)</f>
        <v>N/A</v>
      </c>
      <c r="D1604" s="32" t="str">
        <f>IF(Buildings!D1605="","N/A",Buildings!D1605)</f>
        <v>N/A</v>
      </c>
      <c r="E1604" s="32" t="str">
        <f>IF(Buildings!E1605="","N/A",Buildings!E1605)</f>
        <v>N/A</v>
      </c>
      <c r="F1604" s="32" t="str">
        <f>IF(Buildings!F1605="","N/A",Buildings!F1605)</f>
        <v>N/A</v>
      </c>
      <c r="G1604" s="32" t="str">
        <f>IF(Buildings!G1605="","N/A",Buildings!G1605)</f>
        <v>N/A</v>
      </c>
      <c r="H1604" s="32" t="str">
        <f t="shared" si="50"/>
        <v>N/A</v>
      </c>
      <c r="I1604" s="32" t="str">
        <f>IF(Buildings!H1605="","N/A",Buildings!H1605)</f>
        <v>N/A</v>
      </c>
      <c r="J1604" s="32" t="str">
        <f>IF(Buildings!I1605="","N/A",Buildings!I1605)</f>
        <v>N/A</v>
      </c>
      <c r="K1604" s="362" t="str">
        <f>IF(AND(Buildings!B1605="",Buildings!C1605&lt;&gt;""),0,IF(Buildings!B1605="","N/A",IF(ISNUMBER(Buildings!B1605),Buildings!B1605,0)))</f>
        <v>N/A</v>
      </c>
    </row>
    <row r="1605" spans="2:11">
      <c r="B1605" s="32" t="str">
        <f t="shared" si="51"/>
        <v>N/A</v>
      </c>
      <c r="C1605" s="32" t="str">
        <f>IF(Buildings!C1606="","N/A",Buildings!C1606)</f>
        <v>N/A</v>
      </c>
      <c r="D1605" s="32" t="str">
        <f>IF(Buildings!D1606="","N/A",Buildings!D1606)</f>
        <v>N/A</v>
      </c>
      <c r="E1605" s="32" t="str">
        <f>IF(Buildings!E1606="","N/A",Buildings!E1606)</f>
        <v>N/A</v>
      </c>
      <c r="F1605" s="32" t="str">
        <f>IF(Buildings!F1606="","N/A",Buildings!F1606)</f>
        <v>N/A</v>
      </c>
      <c r="G1605" s="32" t="str">
        <f>IF(Buildings!G1606="","N/A",Buildings!G1606)</f>
        <v>N/A</v>
      </c>
      <c r="H1605" s="32" t="str">
        <f t="shared" si="50"/>
        <v>N/A</v>
      </c>
      <c r="I1605" s="32" t="str">
        <f>IF(Buildings!H1606="","N/A",Buildings!H1606)</f>
        <v>N/A</v>
      </c>
      <c r="J1605" s="32" t="str">
        <f>IF(Buildings!I1606="","N/A",Buildings!I1606)</f>
        <v>N/A</v>
      </c>
      <c r="K1605" s="362" t="str">
        <f>IF(AND(Buildings!B1606="",Buildings!C1606&lt;&gt;""),0,IF(Buildings!B1606="","N/A",IF(ISNUMBER(Buildings!B1606),Buildings!B1606,0)))</f>
        <v>N/A</v>
      </c>
    </row>
    <row r="1606" spans="2:11">
      <c r="B1606" s="32" t="str">
        <f t="shared" si="51"/>
        <v>N/A</v>
      </c>
      <c r="C1606" s="32" t="str">
        <f>IF(Buildings!C1607="","N/A",Buildings!C1607)</f>
        <v>N/A</v>
      </c>
      <c r="D1606" s="32" t="str">
        <f>IF(Buildings!D1607="","N/A",Buildings!D1607)</f>
        <v>N/A</v>
      </c>
      <c r="E1606" s="32" t="str">
        <f>IF(Buildings!E1607="","N/A",Buildings!E1607)</f>
        <v>N/A</v>
      </c>
      <c r="F1606" s="32" t="str">
        <f>IF(Buildings!F1607="","N/A",Buildings!F1607)</f>
        <v>N/A</v>
      </c>
      <c r="G1606" s="32" t="str">
        <f>IF(Buildings!G1607="","N/A",Buildings!G1607)</f>
        <v>N/A</v>
      </c>
      <c r="H1606" s="32" t="str">
        <f t="shared" si="50"/>
        <v>N/A</v>
      </c>
      <c r="I1606" s="32" t="str">
        <f>IF(Buildings!H1607="","N/A",Buildings!H1607)</f>
        <v>N/A</v>
      </c>
      <c r="J1606" s="32" t="str">
        <f>IF(Buildings!I1607="","N/A",Buildings!I1607)</f>
        <v>N/A</v>
      </c>
      <c r="K1606" s="362" t="str">
        <f>IF(AND(Buildings!B1607="",Buildings!C1607&lt;&gt;""),0,IF(Buildings!B1607="","N/A",IF(ISNUMBER(Buildings!B1607),Buildings!B1607,0)))</f>
        <v>N/A</v>
      </c>
    </row>
    <row r="1607" spans="2:11">
      <c r="B1607" s="32" t="str">
        <f t="shared" si="51"/>
        <v>N/A</v>
      </c>
      <c r="C1607" s="32" t="str">
        <f>IF(Buildings!C1608="","N/A",Buildings!C1608)</f>
        <v>N/A</v>
      </c>
      <c r="D1607" s="32" t="str">
        <f>IF(Buildings!D1608="","N/A",Buildings!D1608)</f>
        <v>N/A</v>
      </c>
      <c r="E1607" s="32" t="str">
        <f>IF(Buildings!E1608="","N/A",Buildings!E1608)</f>
        <v>N/A</v>
      </c>
      <c r="F1607" s="32" t="str">
        <f>IF(Buildings!F1608="","N/A",Buildings!F1608)</f>
        <v>N/A</v>
      </c>
      <c r="G1607" s="32" t="str">
        <f>IF(Buildings!G1608="","N/A",Buildings!G1608)</f>
        <v>N/A</v>
      </c>
      <c r="H1607" s="32" t="str">
        <f t="shared" si="50"/>
        <v>N/A</v>
      </c>
      <c r="I1607" s="32" t="str">
        <f>IF(Buildings!H1608="","N/A",Buildings!H1608)</f>
        <v>N/A</v>
      </c>
      <c r="J1607" s="32" t="str">
        <f>IF(Buildings!I1608="","N/A",Buildings!I1608)</f>
        <v>N/A</v>
      </c>
      <c r="K1607" s="362" t="str">
        <f>IF(AND(Buildings!B1608="",Buildings!C1608&lt;&gt;""),0,IF(Buildings!B1608="","N/A",IF(ISNUMBER(Buildings!B1608),Buildings!B1608,0)))</f>
        <v>N/A</v>
      </c>
    </row>
    <row r="1608" spans="2:11">
      <c r="B1608" s="32" t="str">
        <f t="shared" si="51"/>
        <v>N/A</v>
      </c>
      <c r="C1608" s="32" t="str">
        <f>IF(Buildings!C1609="","N/A",Buildings!C1609)</f>
        <v>N/A</v>
      </c>
      <c r="D1608" s="32" t="str">
        <f>IF(Buildings!D1609="","N/A",Buildings!D1609)</f>
        <v>N/A</v>
      </c>
      <c r="E1608" s="32" t="str">
        <f>IF(Buildings!E1609="","N/A",Buildings!E1609)</f>
        <v>N/A</v>
      </c>
      <c r="F1608" s="32" t="str">
        <f>IF(Buildings!F1609="","N/A",Buildings!F1609)</f>
        <v>N/A</v>
      </c>
      <c r="G1608" s="32" t="str">
        <f>IF(Buildings!G1609="","N/A",Buildings!G1609)</f>
        <v>N/A</v>
      </c>
      <c r="H1608" s="32" t="str">
        <f t="shared" si="50"/>
        <v>N/A</v>
      </c>
      <c r="I1608" s="32" t="str">
        <f>IF(Buildings!H1609="","N/A",Buildings!H1609)</f>
        <v>N/A</v>
      </c>
      <c r="J1608" s="32" t="str">
        <f>IF(Buildings!I1609="","N/A",Buildings!I1609)</f>
        <v>N/A</v>
      </c>
      <c r="K1608" s="362" t="str">
        <f>IF(AND(Buildings!B1609="",Buildings!C1609&lt;&gt;""),0,IF(Buildings!B1609="","N/A",IF(ISNUMBER(Buildings!B1609),Buildings!B1609,0)))</f>
        <v>N/A</v>
      </c>
    </row>
    <row r="1609" spans="2:11">
      <c r="B1609" s="32" t="str">
        <f t="shared" si="51"/>
        <v>N/A</v>
      </c>
      <c r="C1609" s="32" t="str">
        <f>IF(Buildings!C1610="","N/A",Buildings!C1610)</f>
        <v>N/A</v>
      </c>
      <c r="D1609" s="32" t="str">
        <f>IF(Buildings!D1610="","N/A",Buildings!D1610)</f>
        <v>N/A</v>
      </c>
      <c r="E1609" s="32" t="str">
        <f>IF(Buildings!E1610="","N/A",Buildings!E1610)</f>
        <v>N/A</v>
      </c>
      <c r="F1609" s="32" t="str">
        <f>IF(Buildings!F1610="","N/A",Buildings!F1610)</f>
        <v>N/A</v>
      </c>
      <c r="G1609" s="32" t="str">
        <f>IF(Buildings!G1610="","N/A",Buildings!G1610)</f>
        <v>N/A</v>
      </c>
      <c r="H1609" s="32" t="str">
        <f t="shared" si="50"/>
        <v>N/A</v>
      </c>
      <c r="I1609" s="32" t="str">
        <f>IF(Buildings!H1610="","N/A",Buildings!H1610)</f>
        <v>N/A</v>
      </c>
      <c r="J1609" s="32" t="str">
        <f>IF(Buildings!I1610="","N/A",Buildings!I1610)</f>
        <v>N/A</v>
      </c>
      <c r="K1609" s="362" t="str">
        <f>IF(AND(Buildings!B1610="",Buildings!C1610&lt;&gt;""),0,IF(Buildings!B1610="","N/A",IF(ISNUMBER(Buildings!B1610),Buildings!B1610,0)))</f>
        <v>N/A</v>
      </c>
    </row>
    <row r="1610" spans="2:11">
      <c r="B1610" s="32" t="str">
        <f t="shared" si="51"/>
        <v>N/A</v>
      </c>
      <c r="C1610" s="32" t="str">
        <f>IF(Buildings!C1611="","N/A",Buildings!C1611)</f>
        <v>N/A</v>
      </c>
      <c r="D1610" s="32" t="str">
        <f>IF(Buildings!D1611="","N/A",Buildings!D1611)</f>
        <v>N/A</v>
      </c>
      <c r="E1610" s="32" t="str">
        <f>IF(Buildings!E1611="","N/A",Buildings!E1611)</f>
        <v>N/A</v>
      </c>
      <c r="F1610" s="32" t="str">
        <f>IF(Buildings!F1611="","N/A",Buildings!F1611)</f>
        <v>N/A</v>
      </c>
      <c r="G1610" s="32" t="str">
        <f>IF(Buildings!G1611="","N/A",Buildings!G1611)</f>
        <v>N/A</v>
      </c>
      <c r="H1610" s="32" t="str">
        <f t="shared" si="50"/>
        <v>N/A</v>
      </c>
      <c r="I1610" s="32" t="str">
        <f>IF(Buildings!H1611="","N/A",Buildings!H1611)</f>
        <v>N/A</v>
      </c>
      <c r="J1610" s="32" t="str">
        <f>IF(Buildings!I1611="","N/A",Buildings!I1611)</f>
        <v>N/A</v>
      </c>
      <c r="K1610" s="362" t="str">
        <f>IF(AND(Buildings!B1611="",Buildings!C1611&lt;&gt;""),0,IF(Buildings!B1611="","N/A",IF(ISNUMBER(Buildings!B1611),Buildings!B1611,0)))</f>
        <v>N/A</v>
      </c>
    </row>
    <row r="1611" spans="2:11">
      <c r="B1611" s="32" t="str">
        <f t="shared" si="51"/>
        <v>N/A</v>
      </c>
      <c r="C1611" s="32" t="str">
        <f>IF(Buildings!C1612="","N/A",Buildings!C1612)</f>
        <v>N/A</v>
      </c>
      <c r="D1611" s="32" t="str">
        <f>IF(Buildings!D1612="","N/A",Buildings!D1612)</f>
        <v>N/A</v>
      </c>
      <c r="E1611" s="32" t="str">
        <f>IF(Buildings!E1612="","N/A",Buildings!E1612)</f>
        <v>N/A</v>
      </c>
      <c r="F1611" s="32" t="str">
        <f>IF(Buildings!F1612="","N/A",Buildings!F1612)</f>
        <v>N/A</v>
      </c>
      <c r="G1611" s="32" t="str">
        <f>IF(Buildings!G1612="","N/A",Buildings!G1612)</f>
        <v>N/A</v>
      </c>
      <c r="H1611" s="32" t="str">
        <f t="shared" si="50"/>
        <v>N/A</v>
      </c>
      <c r="I1611" s="32" t="str">
        <f>IF(Buildings!H1612="","N/A",Buildings!H1612)</f>
        <v>N/A</v>
      </c>
      <c r="J1611" s="32" t="str">
        <f>IF(Buildings!I1612="","N/A",Buildings!I1612)</f>
        <v>N/A</v>
      </c>
      <c r="K1611" s="362" t="str">
        <f>IF(AND(Buildings!B1612="",Buildings!C1612&lt;&gt;""),0,IF(Buildings!B1612="","N/A",IF(ISNUMBER(Buildings!B1612),Buildings!B1612,0)))</f>
        <v>N/A</v>
      </c>
    </row>
    <row r="1612" spans="2:11">
      <c r="B1612" s="32" t="str">
        <f t="shared" si="51"/>
        <v>N/A</v>
      </c>
      <c r="C1612" s="32" t="str">
        <f>IF(Buildings!C1613="","N/A",Buildings!C1613)</f>
        <v>N/A</v>
      </c>
      <c r="D1612" s="32" t="str">
        <f>IF(Buildings!D1613="","N/A",Buildings!D1613)</f>
        <v>N/A</v>
      </c>
      <c r="E1612" s="32" t="str">
        <f>IF(Buildings!E1613="","N/A",Buildings!E1613)</f>
        <v>N/A</v>
      </c>
      <c r="F1612" s="32" t="str">
        <f>IF(Buildings!F1613="","N/A",Buildings!F1613)</f>
        <v>N/A</v>
      </c>
      <c r="G1612" s="32" t="str">
        <f>IF(Buildings!G1613="","N/A",Buildings!G1613)</f>
        <v>N/A</v>
      </c>
      <c r="H1612" s="32" t="str">
        <f t="shared" si="50"/>
        <v>N/A</v>
      </c>
      <c r="I1612" s="32" t="str">
        <f>IF(Buildings!H1613="","N/A",Buildings!H1613)</f>
        <v>N/A</v>
      </c>
      <c r="J1612" s="32" t="str">
        <f>IF(Buildings!I1613="","N/A",Buildings!I1613)</f>
        <v>N/A</v>
      </c>
      <c r="K1612" s="362" t="str">
        <f>IF(AND(Buildings!B1613="",Buildings!C1613&lt;&gt;""),0,IF(Buildings!B1613="","N/A",IF(ISNUMBER(Buildings!B1613),Buildings!B1613,0)))</f>
        <v>N/A</v>
      </c>
    </row>
    <row r="1613" spans="2:11">
      <c r="B1613" s="32" t="str">
        <f t="shared" si="51"/>
        <v>N/A</v>
      </c>
      <c r="C1613" s="32" t="str">
        <f>IF(Buildings!C1614="","N/A",Buildings!C1614)</f>
        <v>N/A</v>
      </c>
      <c r="D1613" s="32" t="str">
        <f>IF(Buildings!D1614="","N/A",Buildings!D1614)</f>
        <v>N/A</v>
      </c>
      <c r="E1613" s="32" t="str">
        <f>IF(Buildings!E1614="","N/A",Buildings!E1614)</f>
        <v>N/A</v>
      </c>
      <c r="F1613" s="32" t="str">
        <f>IF(Buildings!F1614="","N/A",Buildings!F1614)</f>
        <v>N/A</v>
      </c>
      <c r="G1613" s="32" t="str">
        <f>IF(Buildings!G1614="","N/A",Buildings!G1614)</f>
        <v>N/A</v>
      </c>
      <c r="H1613" s="32" t="str">
        <f t="shared" si="50"/>
        <v>N/A</v>
      </c>
      <c r="I1613" s="32" t="str">
        <f>IF(Buildings!H1614="","N/A",Buildings!H1614)</f>
        <v>N/A</v>
      </c>
      <c r="J1613" s="32" t="str">
        <f>IF(Buildings!I1614="","N/A",Buildings!I1614)</f>
        <v>N/A</v>
      </c>
      <c r="K1613" s="362" t="str">
        <f>IF(AND(Buildings!B1614="",Buildings!C1614&lt;&gt;""),0,IF(Buildings!B1614="","N/A",IF(ISNUMBER(Buildings!B1614),Buildings!B1614,0)))</f>
        <v>N/A</v>
      </c>
    </row>
    <row r="1614" spans="2:11">
      <c r="B1614" s="32" t="str">
        <f t="shared" si="51"/>
        <v>N/A</v>
      </c>
      <c r="C1614" s="32" t="str">
        <f>IF(Buildings!C1615="","N/A",Buildings!C1615)</f>
        <v>N/A</v>
      </c>
      <c r="D1614" s="32" t="str">
        <f>IF(Buildings!D1615="","N/A",Buildings!D1615)</f>
        <v>N/A</v>
      </c>
      <c r="E1614" s="32" t="str">
        <f>IF(Buildings!E1615="","N/A",Buildings!E1615)</f>
        <v>N/A</v>
      </c>
      <c r="F1614" s="32" t="str">
        <f>IF(Buildings!F1615="","N/A",Buildings!F1615)</f>
        <v>N/A</v>
      </c>
      <c r="G1614" s="32" t="str">
        <f>IF(Buildings!G1615="","N/A",Buildings!G1615)</f>
        <v>N/A</v>
      </c>
      <c r="H1614" s="32" t="str">
        <f t="shared" si="50"/>
        <v>N/A</v>
      </c>
      <c r="I1614" s="32" t="str">
        <f>IF(Buildings!H1615="","N/A",Buildings!H1615)</f>
        <v>N/A</v>
      </c>
      <c r="J1614" s="32" t="str">
        <f>IF(Buildings!I1615="","N/A",Buildings!I1615)</f>
        <v>N/A</v>
      </c>
      <c r="K1614" s="362" t="str">
        <f>IF(AND(Buildings!B1615="",Buildings!C1615&lt;&gt;""),0,IF(Buildings!B1615="","N/A",IF(ISNUMBER(Buildings!B1615),Buildings!B1615,0)))</f>
        <v>N/A</v>
      </c>
    </row>
    <row r="1615" spans="2:11">
      <c r="B1615" s="32" t="str">
        <f t="shared" si="51"/>
        <v>N/A</v>
      </c>
      <c r="C1615" s="32" t="str">
        <f>IF(Buildings!C1616="","N/A",Buildings!C1616)</f>
        <v>N/A</v>
      </c>
      <c r="D1615" s="32" t="str">
        <f>IF(Buildings!D1616="","N/A",Buildings!D1616)</f>
        <v>N/A</v>
      </c>
      <c r="E1615" s="32" t="str">
        <f>IF(Buildings!E1616="","N/A",Buildings!E1616)</f>
        <v>N/A</v>
      </c>
      <c r="F1615" s="32" t="str">
        <f>IF(Buildings!F1616="","N/A",Buildings!F1616)</f>
        <v>N/A</v>
      </c>
      <c r="G1615" s="32" t="str">
        <f>IF(Buildings!G1616="","N/A",Buildings!G1616)</f>
        <v>N/A</v>
      </c>
      <c r="H1615" s="32" t="str">
        <f t="shared" si="50"/>
        <v>N/A</v>
      </c>
      <c r="I1615" s="32" t="str">
        <f>IF(Buildings!H1616="","N/A",Buildings!H1616)</f>
        <v>N/A</v>
      </c>
      <c r="J1615" s="32" t="str">
        <f>IF(Buildings!I1616="","N/A",Buildings!I1616)</f>
        <v>N/A</v>
      </c>
      <c r="K1615" s="362" t="str">
        <f>IF(AND(Buildings!B1616="",Buildings!C1616&lt;&gt;""),0,IF(Buildings!B1616="","N/A",IF(ISNUMBER(Buildings!B1616),Buildings!B1616,0)))</f>
        <v>N/A</v>
      </c>
    </row>
    <row r="1616" spans="2:11">
      <c r="B1616" s="32" t="str">
        <f t="shared" si="51"/>
        <v>N/A</v>
      </c>
      <c r="C1616" s="32" t="str">
        <f>IF(Buildings!C1617="","N/A",Buildings!C1617)</f>
        <v>N/A</v>
      </c>
      <c r="D1616" s="32" t="str">
        <f>IF(Buildings!D1617="","N/A",Buildings!D1617)</f>
        <v>N/A</v>
      </c>
      <c r="E1616" s="32" t="str">
        <f>IF(Buildings!E1617="","N/A",Buildings!E1617)</f>
        <v>N/A</v>
      </c>
      <c r="F1616" s="32" t="str">
        <f>IF(Buildings!F1617="","N/A",Buildings!F1617)</f>
        <v>N/A</v>
      </c>
      <c r="G1616" s="32" t="str">
        <f>IF(Buildings!G1617="","N/A",Buildings!G1617)</f>
        <v>N/A</v>
      </c>
      <c r="H1616" s="32" t="str">
        <f t="shared" si="50"/>
        <v>N/A</v>
      </c>
      <c r="I1616" s="32" t="str">
        <f>IF(Buildings!H1617="","N/A",Buildings!H1617)</f>
        <v>N/A</v>
      </c>
      <c r="J1616" s="32" t="str">
        <f>IF(Buildings!I1617="","N/A",Buildings!I1617)</f>
        <v>N/A</v>
      </c>
      <c r="K1616" s="362" t="str">
        <f>IF(AND(Buildings!B1617="",Buildings!C1617&lt;&gt;""),0,IF(Buildings!B1617="","N/A",IF(ISNUMBER(Buildings!B1617),Buildings!B1617,0)))</f>
        <v>N/A</v>
      </c>
    </row>
    <row r="1617" spans="2:11">
      <c r="B1617" s="32" t="str">
        <f t="shared" si="51"/>
        <v>N/A</v>
      </c>
      <c r="C1617" s="32" t="str">
        <f>IF(Buildings!C1618="","N/A",Buildings!C1618)</f>
        <v>N/A</v>
      </c>
      <c r="D1617" s="32" t="str">
        <f>IF(Buildings!D1618="","N/A",Buildings!D1618)</f>
        <v>N/A</v>
      </c>
      <c r="E1617" s="32" t="str">
        <f>IF(Buildings!E1618="","N/A",Buildings!E1618)</f>
        <v>N/A</v>
      </c>
      <c r="F1617" s="32" t="str">
        <f>IF(Buildings!F1618="","N/A",Buildings!F1618)</f>
        <v>N/A</v>
      </c>
      <c r="G1617" s="32" t="str">
        <f>IF(Buildings!G1618="","N/A",Buildings!G1618)</f>
        <v>N/A</v>
      </c>
      <c r="H1617" s="32" t="str">
        <f t="shared" si="50"/>
        <v>N/A</v>
      </c>
      <c r="I1617" s="32" t="str">
        <f>IF(Buildings!H1618="","N/A",Buildings!H1618)</f>
        <v>N/A</v>
      </c>
      <c r="J1617" s="32" t="str">
        <f>IF(Buildings!I1618="","N/A",Buildings!I1618)</f>
        <v>N/A</v>
      </c>
      <c r="K1617" s="362" t="str">
        <f>IF(AND(Buildings!B1618="",Buildings!C1618&lt;&gt;""),0,IF(Buildings!B1618="","N/A",IF(ISNUMBER(Buildings!B1618),Buildings!B1618,0)))</f>
        <v>N/A</v>
      </c>
    </row>
    <row r="1618" spans="2:11">
      <c r="B1618" s="32" t="str">
        <f t="shared" si="51"/>
        <v>N/A</v>
      </c>
      <c r="C1618" s="32" t="str">
        <f>IF(Buildings!C1619="","N/A",Buildings!C1619)</f>
        <v>N/A</v>
      </c>
      <c r="D1618" s="32" t="str">
        <f>IF(Buildings!D1619="","N/A",Buildings!D1619)</f>
        <v>N/A</v>
      </c>
      <c r="E1618" s="32" t="str">
        <f>IF(Buildings!E1619="","N/A",Buildings!E1619)</f>
        <v>N/A</v>
      </c>
      <c r="F1618" s="32" t="str">
        <f>IF(Buildings!F1619="","N/A",Buildings!F1619)</f>
        <v>N/A</v>
      </c>
      <c r="G1618" s="32" t="str">
        <f>IF(Buildings!G1619="","N/A",Buildings!G1619)</f>
        <v>N/A</v>
      </c>
      <c r="H1618" s="32" t="str">
        <f t="shared" si="50"/>
        <v>N/A</v>
      </c>
      <c r="I1618" s="32" t="str">
        <f>IF(Buildings!H1619="","N/A",Buildings!H1619)</f>
        <v>N/A</v>
      </c>
      <c r="J1618" s="32" t="str">
        <f>IF(Buildings!I1619="","N/A",Buildings!I1619)</f>
        <v>N/A</v>
      </c>
      <c r="K1618" s="362" t="str">
        <f>IF(AND(Buildings!B1619="",Buildings!C1619&lt;&gt;""),0,IF(Buildings!B1619="","N/A",IF(ISNUMBER(Buildings!B1619),Buildings!B1619,0)))</f>
        <v>N/A</v>
      </c>
    </row>
    <row r="1619" spans="2:11">
      <c r="B1619" s="32" t="str">
        <f t="shared" si="51"/>
        <v>N/A</v>
      </c>
      <c r="C1619" s="32" t="str">
        <f>IF(Buildings!C1620="","N/A",Buildings!C1620)</f>
        <v>N/A</v>
      </c>
      <c r="D1619" s="32" t="str">
        <f>IF(Buildings!D1620="","N/A",Buildings!D1620)</f>
        <v>N/A</v>
      </c>
      <c r="E1619" s="32" t="str">
        <f>IF(Buildings!E1620="","N/A",Buildings!E1620)</f>
        <v>N/A</v>
      </c>
      <c r="F1619" s="32" t="str">
        <f>IF(Buildings!F1620="","N/A",Buildings!F1620)</f>
        <v>N/A</v>
      </c>
      <c r="G1619" s="32" t="str">
        <f>IF(Buildings!G1620="","N/A",Buildings!G1620)</f>
        <v>N/A</v>
      </c>
      <c r="H1619" s="32" t="str">
        <f t="shared" si="50"/>
        <v>N/A</v>
      </c>
      <c r="I1619" s="32" t="str">
        <f>IF(Buildings!H1620="","N/A",Buildings!H1620)</f>
        <v>N/A</v>
      </c>
      <c r="J1619" s="32" t="str">
        <f>IF(Buildings!I1620="","N/A",Buildings!I1620)</f>
        <v>N/A</v>
      </c>
      <c r="K1619" s="362" t="str">
        <f>IF(AND(Buildings!B1620="",Buildings!C1620&lt;&gt;""),0,IF(Buildings!B1620="","N/A",IF(ISNUMBER(Buildings!B1620),Buildings!B1620,0)))</f>
        <v>N/A</v>
      </c>
    </row>
    <row r="1620" spans="2:11">
      <c r="B1620" s="32" t="str">
        <f t="shared" si="51"/>
        <v>N/A</v>
      </c>
      <c r="C1620" s="32" t="str">
        <f>IF(Buildings!C1621="","N/A",Buildings!C1621)</f>
        <v>N/A</v>
      </c>
      <c r="D1620" s="32" t="str">
        <f>IF(Buildings!D1621="","N/A",Buildings!D1621)</f>
        <v>N/A</v>
      </c>
      <c r="E1620" s="32" t="str">
        <f>IF(Buildings!E1621="","N/A",Buildings!E1621)</f>
        <v>N/A</v>
      </c>
      <c r="F1620" s="32" t="str">
        <f>IF(Buildings!F1621="","N/A",Buildings!F1621)</f>
        <v>N/A</v>
      </c>
      <c r="G1620" s="32" t="str">
        <f>IF(Buildings!G1621="","N/A",Buildings!G1621)</f>
        <v>N/A</v>
      </c>
      <c r="H1620" s="32" t="str">
        <f t="shared" si="50"/>
        <v>N/A</v>
      </c>
      <c r="I1620" s="32" t="str">
        <f>IF(Buildings!H1621="","N/A",Buildings!H1621)</f>
        <v>N/A</v>
      </c>
      <c r="J1620" s="32" t="str">
        <f>IF(Buildings!I1621="","N/A",Buildings!I1621)</f>
        <v>N/A</v>
      </c>
      <c r="K1620" s="362" t="str">
        <f>IF(AND(Buildings!B1621="",Buildings!C1621&lt;&gt;""),0,IF(Buildings!B1621="","N/A",IF(ISNUMBER(Buildings!B1621),Buildings!B1621,0)))</f>
        <v>N/A</v>
      </c>
    </row>
    <row r="1621" spans="2:11">
      <c r="B1621" s="32" t="str">
        <f t="shared" si="51"/>
        <v>N/A</v>
      </c>
      <c r="C1621" s="32" t="str">
        <f>IF(Buildings!C1622="","N/A",Buildings!C1622)</f>
        <v>N/A</v>
      </c>
      <c r="D1621" s="32" t="str">
        <f>IF(Buildings!D1622="","N/A",Buildings!D1622)</f>
        <v>N/A</v>
      </c>
      <c r="E1621" s="32" t="str">
        <f>IF(Buildings!E1622="","N/A",Buildings!E1622)</f>
        <v>N/A</v>
      </c>
      <c r="F1621" s="32" t="str">
        <f>IF(Buildings!F1622="","N/A",Buildings!F1622)</f>
        <v>N/A</v>
      </c>
      <c r="G1621" s="32" t="str">
        <f>IF(Buildings!G1622="","N/A",Buildings!G1622)</f>
        <v>N/A</v>
      </c>
      <c r="H1621" s="32" t="str">
        <f t="shared" si="50"/>
        <v>N/A</v>
      </c>
      <c r="I1621" s="32" t="str">
        <f>IF(Buildings!H1622="","N/A",Buildings!H1622)</f>
        <v>N/A</v>
      </c>
      <c r="J1621" s="32" t="str">
        <f>IF(Buildings!I1622="","N/A",Buildings!I1622)</f>
        <v>N/A</v>
      </c>
      <c r="K1621" s="362" t="str">
        <f>IF(AND(Buildings!B1622="",Buildings!C1622&lt;&gt;""),0,IF(Buildings!B1622="","N/A",IF(ISNUMBER(Buildings!B1622),Buildings!B1622,0)))</f>
        <v>N/A</v>
      </c>
    </row>
    <row r="1622" spans="2:11">
      <c r="B1622" s="32" t="str">
        <f t="shared" si="51"/>
        <v>N/A</v>
      </c>
      <c r="C1622" s="32" t="str">
        <f>IF(Buildings!C1623="","N/A",Buildings!C1623)</f>
        <v>N/A</v>
      </c>
      <c r="D1622" s="32" t="str">
        <f>IF(Buildings!D1623="","N/A",Buildings!D1623)</f>
        <v>N/A</v>
      </c>
      <c r="E1622" s="32" t="str">
        <f>IF(Buildings!E1623="","N/A",Buildings!E1623)</f>
        <v>N/A</v>
      </c>
      <c r="F1622" s="32" t="str">
        <f>IF(Buildings!F1623="","N/A",Buildings!F1623)</f>
        <v>N/A</v>
      </c>
      <c r="G1622" s="32" t="str">
        <f>IF(Buildings!G1623="","N/A",Buildings!G1623)</f>
        <v>N/A</v>
      </c>
      <c r="H1622" s="32" t="str">
        <f t="shared" si="50"/>
        <v>N/A</v>
      </c>
      <c r="I1622" s="32" t="str">
        <f>IF(Buildings!H1623="","N/A",Buildings!H1623)</f>
        <v>N/A</v>
      </c>
      <c r="J1622" s="32" t="str">
        <f>IF(Buildings!I1623="","N/A",Buildings!I1623)</f>
        <v>N/A</v>
      </c>
      <c r="K1622" s="362" t="str">
        <f>IF(AND(Buildings!B1623="",Buildings!C1623&lt;&gt;""),0,IF(Buildings!B1623="","N/A",IF(ISNUMBER(Buildings!B1623),Buildings!B1623,0)))</f>
        <v>N/A</v>
      </c>
    </row>
    <row r="1623" spans="2:11">
      <c r="B1623" s="32" t="str">
        <f t="shared" si="51"/>
        <v>N/A</v>
      </c>
      <c r="C1623" s="32" t="str">
        <f>IF(Buildings!C1624="","N/A",Buildings!C1624)</f>
        <v>N/A</v>
      </c>
      <c r="D1623" s="32" t="str">
        <f>IF(Buildings!D1624="","N/A",Buildings!D1624)</f>
        <v>N/A</v>
      </c>
      <c r="E1623" s="32" t="str">
        <f>IF(Buildings!E1624="","N/A",Buildings!E1624)</f>
        <v>N/A</v>
      </c>
      <c r="F1623" s="32" t="str">
        <f>IF(Buildings!F1624="","N/A",Buildings!F1624)</f>
        <v>N/A</v>
      </c>
      <c r="G1623" s="32" t="str">
        <f>IF(Buildings!G1624="","N/A",Buildings!G1624)</f>
        <v>N/A</v>
      </c>
      <c r="H1623" s="32" t="str">
        <f t="shared" si="50"/>
        <v>N/A</v>
      </c>
      <c r="I1623" s="32" t="str">
        <f>IF(Buildings!H1624="","N/A",Buildings!H1624)</f>
        <v>N/A</v>
      </c>
      <c r="J1623" s="32" t="str">
        <f>IF(Buildings!I1624="","N/A",Buildings!I1624)</f>
        <v>N/A</v>
      </c>
      <c r="K1623" s="362" t="str">
        <f>IF(AND(Buildings!B1624="",Buildings!C1624&lt;&gt;""),0,IF(Buildings!B1624="","N/A",IF(ISNUMBER(Buildings!B1624),Buildings!B1624,0)))</f>
        <v>N/A</v>
      </c>
    </row>
    <row r="1624" spans="2:11">
      <c r="B1624" s="32" t="str">
        <f t="shared" si="51"/>
        <v>N/A</v>
      </c>
      <c r="C1624" s="32" t="str">
        <f>IF(Buildings!C1625="","N/A",Buildings!C1625)</f>
        <v>N/A</v>
      </c>
      <c r="D1624" s="32" t="str">
        <f>IF(Buildings!D1625="","N/A",Buildings!D1625)</f>
        <v>N/A</v>
      </c>
      <c r="E1624" s="32" t="str">
        <f>IF(Buildings!E1625="","N/A",Buildings!E1625)</f>
        <v>N/A</v>
      </c>
      <c r="F1624" s="32" t="str">
        <f>IF(Buildings!F1625="","N/A",Buildings!F1625)</f>
        <v>N/A</v>
      </c>
      <c r="G1624" s="32" t="str">
        <f>IF(Buildings!G1625="","N/A",Buildings!G1625)</f>
        <v>N/A</v>
      </c>
      <c r="H1624" s="32" t="str">
        <f t="shared" si="50"/>
        <v>N/A</v>
      </c>
      <c r="I1624" s="32" t="str">
        <f>IF(Buildings!H1625="","N/A",Buildings!H1625)</f>
        <v>N/A</v>
      </c>
      <c r="J1624" s="32" t="str">
        <f>IF(Buildings!I1625="","N/A",Buildings!I1625)</f>
        <v>N/A</v>
      </c>
      <c r="K1624" s="362" t="str">
        <f>IF(AND(Buildings!B1625="",Buildings!C1625&lt;&gt;""),0,IF(Buildings!B1625="","N/A",IF(ISNUMBER(Buildings!B1625),Buildings!B1625,0)))</f>
        <v>N/A</v>
      </c>
    </row>
    <row r="1625" spans="2:11">
      <c r="B1625" s="32" t="str">
        <f t="shared" si="51"/>
        <v>N/A</v>
      </c>
      <c r="C1625" s="32" t="str">
        <f>IF(Buildings!C1626="","N/A",Buildings!C1626)</f>
        <v>N/A</v>
      </c>
      <c r="D1625" s="32" t="str">
        <f>IF(Buildings!D1626="","N/A",Buildings!D1626)</f>
        <v>N/A</v>
      </c>
      <c r="E1625" s="32" t="str">
        <f>IF(Buildings!E1626="","N/A",Buildings!E1626)</f>
        <v>N/A</v>
      </c>
      <c r="F1625" s="32" t="str">
        <f>IF(Buildings!F1626="","N/A",Buildings!F1626)</f>
        <v>N/A</v>
      </c>
      <c r="G1625" s="32" t="str">
        <f>IF(Buildings!G1626="","N/A",Buildings!G1626)</f>
        <v>N/A</v>
      </c>
      <c r="H1625" s="32" t="str">
        <f t="shared" si="50"/>
        <v>N/A</v>
      </c>
      <c r="I1625" s="32" t="str">
        <f>IF(Buildings!H1626="","N/A",Buildings!H1626)</f>
        <v>N/A</v>
      </c>
      <c r="J1625" s="32" t="str">
        <f>IF(Buildings!I1626="","N/A",Buildings!I1626)</f>
        <v>N/A</v>
      </c>
      <c r="K1625" s="362" t="str">
        <f>IF(AND(Buildings!B1626="",Buildings!C1626&lt;&gt;""),0,IF(Buildings!B1626="","N/A",IF(ISNUMBER(Buildings!B1626),Buildings!B1626,0)))</f>
        <v>N/A</v>
      </c>
    </row>
    <row r="1626" spans="2:11">
      <c r="B1626" s="32" t="str">
        <f t="shared" si="51"/>
        <v>N/A</v>
      </c>
      <c r="C1626" s="32" t="str">
        <f>IF(Buildings!C1627="","N/A",Buildings!C1627)</f>
        <v>N/A</v>
      </c>
      <c r="D1626" s="32" t="str">
        <f>IF(Buildings!D1627="","N/A",Buildings!D1627)</f>
        <v>N/A</v>
      </c>
      <c r="E1626" s="32" t="str">
        <f>IF(Buildings!E1627="","N/A",Buildings!E1627)</f>
        <v>N/A</v>
      </c>
      <c r="F1626" s="32" t="str">
        <f>IF(Buildings!F1627="","N/A",Buildings!F1627)</f>
        <v>N/A</v>
      </c>
      <c r="G1626" s="32" t="str">
        <f>IF(Buildings!G1627="","N/A",Buildings!G1627)</f>
        <v>N/A</v>
      </c>
      <c r="H1626" s="32" t="str">
        <f t="shared" si="50"/>
        <v>N/A</v>
      </c>
      <c r="I1626" s="32" t="str">
        <f>IF(Buildings!H1627="","N/A",Buildings!H1627)</f>
        <v>N/A</v>
      </c>
      <c r="J1626" s="32" t="str">
        <f>IF(Buildings!I1627="","N/A",Buildings!I1627)</f>
        <v>N/A</v>
      </c>
      <c r="K1626" s="362" t="str">
        <f>IF(AND(Buildings!B1627="",Buildings!C1627&lt;&gt;""),0,IF(Buildings!B1627="","N/A",IF(ISNUMBER(Buildings!B1627),Buildings!B1627,0)))</f>
        <v>N/A</v>
      </c>
    </row>
    <row r="1627" spans="2:11">
      <c r="B1627" s="32" t="str">
        <f t="shared" si="51"/>
        <v>N/A</v>
      </c>
      <c r="C1627" s="32" t="str">
        <f>IF(Buildings!C1628="","N/A",Buildings!C1628)</f>
        <v>N/A</v>
      </c>
      <c r="D1627" s="32" t="str">
        <f>IF(Buildings!D1628="","N/A",Buildings!D1628)</f>
        <v>N/A</v>
      </c>
      <c r="E1627" s="32" t="str">
        <f>IF(Buildings!E1628="","N/A",Buildings!E1628)</f>
        <v>N/A</v>
      </c>
      <c r="F1627" s="32" t="str">
        <f>IF(Buildings!F1628="","N/A",Buildings!F1628)</f>
        <v>N/A</v>
      </c>
      <c r="G1627" s="32" t="str">
        <f>IF(Buildings!G1628="","N/A",Buildings!G1628)</f>
        <v>N/A</v>
      </c>
      <c r="H1627" s="32" t="str">
        <f t="shared" si="50"/>
        <v>N/A</v>
      </c>
      <c r="I1627" s="32" t="str">
        <f>IF(Buildings!H1628="","N/A",Buildings!H1628)</f>
        <v>N/A</v>
      </c>
      <c r="J1627" s="32" t="str">
        <f>IF(Buildings!I1628="","N/A",Buildings!I1628)</f>
        <v>N/A</v>
      </c>
      <c r="K1627" s="362" t="str">
        <f>IF(AND(Buildings!B1628="",Buildings!C1628&lt;&gt;""),0,IF(Buildings!B1628="","N/A",IF(ISNUMBER(Buildings!B1628),Buildings!B1628,0)))</f>
        <v>N/A</v>
      </c>
    </row>
    <row r="1628" spans="2:11">
      <c r="B1628" s="32" t="str">
        <f t="shared" si="51"/>
        <v>N/A</v>
      </c>
      <c r="C1628" s="32" t="str">
        <f>IF(Buildings!C1629="","N/A",Buildings!C1629)</f>
        <v>N/A</v>
      </c>
      <c r="D1628" s="32" t="str">
        <f>IF(Buildings!D1629="","N/A",Buildings!D1629)</f>
        <v>N/A</v>
      </c>
      <c r="E1628" s="32" t="str">
        <f>IF(Buildings!E1629="","N/A",Buildings!E1629)</f>
        <v>N/A</v>
      </c>
      <c r="F1628" s="32" t="str">
        <f>IF(Buildings!F1629="","N/A",Buildings!F1629)</f>
        <v>N/A</v>
      </c>
      <c r="G1628" s="32" t="str">
        <f>IF(Buildings!G1629="","N/A",Buildings!G1629)</f>
        <v>N/A</v>
      </c>
      <c r="H1628" s="32" t="str">
        <f t="shared" si="50"/>
        <v>N/A</v>
      </c>
      <c r="I1628" s="32" t="str">
        <f>IF(Buildings!H1629="","N/A",Buildings!H1629)</f>
        <v>N/A</v>
      </c>
      <c r="J1628" s="32" t="str">
        <f>IF(Buildings!I1629="","N/A",Buildings!I1629)</f>
        <v>N/A</v>
      </c>
      <c r="K1628" s="362" t="str">
        <f>IF(AND(Buildings!B1629="",Buildings!C1629&lt;&gt;""),0,IF(Buildings!B1629="","N/A",IF(ISNUMBER(Buildings!B1629),Buildings!B1629,0)))</f>
        <v>N/A</v>
      </c>
    </row>
    <row r="1629" spans="2:11">
      <c r="B1629" s="32" t="str">
        <f t="shared" si="51"/>
        <v>N/A</v>
      </c>
      <c r="C1629" s="32" t="str">
        <f>IF(Buildings!C1630="","N/A",Buildings!C1630)</f>
        <v>N/A</v>
      </c>
      <c r="D1629" s="32" t="str">
        <f>IF(Buildings!D1630="","N/A",Buildings!D1630)</f>
        <v>N/A</v>
      </c>
      <c r="E1629" s="32" t="str">
        <f>IF(Buildings!E1630="","N/A",Buildings!E1630)</f>
        <v>N/A</v>
      </c>
      <c r="F1629" s="32" t="str">
        <f>IF(Buildings!F1630="","N/A",Buildings!F1630)</f>
        <v>N/A</v>
      </c>
      <c r="G1629" s="32" t="str">
        <f>IF(Buildings!G1630="","N/A",Buildings!G1630)</f>
        <v>N/A</v>
      </c>
      <c r="H1629" s="32" t="str">
        <f t="shared" si="50"/>
        <v>N/A</v>
      </c>
      <c r="I1629" s="32" t="str">
        <f>IF(Buildings!H1630="","N/A",Buildings!H1630)</f>
        <v>N/A</v>
      </c>
      <c r="J1629" s="32" t="str">
        <f>IF(Buildings!I1630="","N/A",Buildings!I1630)</f>
        <v>N/A</v>
      </c>
      <c r="K1629" s="362" t="str">
        <f>IF(AND(Buildings!B1630="",Buildings!C1630&lt;&gt;""),0,IF(Buildings!B1630="","N/A",IF(ISNUMBER(Buildings!B1630),Buildings!B1630,0)))</f>
        <v>N/A</v>
      </c>
    </row>
    <row r="1630" spans="2:11">
      <c r="B1630" s="32" t="str">
        <f t="shared" si="51"/>
        <v>N/A</v>
      </c>
      <c r="C1630" s="32" t="str">
        <f>IF(Buildings!C1631="","N/A",Buildings!C1631)</f>
        <v>N/A</v>
      </c>
      <c r="D1630" s="32" t="str">
        <f>IF(Buildings!D1631="","N/A",Buildings!D1631)</f>
        <v>N/A</v>
      </c>
      <c r="E1630" s="32" t="str">
        <f>IF(Buildings!E1631="","N/A",Buildings!E1631)</f>
        <v>N/A</v>
      </c>
      <c r="F1630" s="32" t="str">
        <f>IF(Buildings!F1631="","N/A",Buildings!F1631)</f>
        <v>N/A</v>
      </c>
      <c r="G1630" s="32" t="str">
        <f>IF(Buildings!G1631="","N/A",Buildings!G1631)</f>
        <v>N/A</v>
      </c>
      <c r="H1630" s="32" t="str">
        <f t="shared" si="50"/>
        <v>N/A</v>
      </c>
      <c r="I1630" s="32" t="str">
        <f>IF(Buildings!H1631="","N/A",Buildings!H1631)</f>
        <v>N/A</v>
      </c>
      <c r="J1630" s="32" t="str">
        <f>IF(Buildings!I1631="","N/A",Buildings!I1631)</f>
        <v>N/A</v>
      </c>
      <c r="K1630" s="362" t="str">
        <f>IF(AND(Buildings!B1631="",Buildings!C1631&lt;&gt;""),0,IF(Buildings!B1631="","N/A",IF(ISNUMBER(Buildings!B1631),Buildings!B1631,0)))</f>
        <v>N/A</v>
      </c>
    </row>
    <row r="1631" spans="2:11">
      <c r="B1631" s="32" t="str">
        <f t="shared" si="51"/>
        <v>N/A</v>
      </c>
      <c r="C1631" s="32" t="str">
        <f>IF(Buildings!C1632="","N/A",Buildings!C1632)</f>
        <v>N/A</v>
      </c>
      <c r="D1631" s="32" t="str">
        <f>IF(Buildings!D1632="","N/A",Buildings!D1632)</f>
        <v>N/A</v>
      </c>
      <c r="E1631" s="32" t="str">
        <f>IF(Buildings!E1632="","N/A",Buildings!E1632)</f>
        <v>N/A</v>
      </c>
      <c r="F1631" s="32" t="str">
        <f>IF(Buildings!F1632="","N/A",Buildings!F1632)</f>
        <v>N/A</v>
      </c>
      <c r="G1631" s="32" t="str">
        <f>IF(Buildings!G1632="","N/A",Buildings!G1632)</f>
        <v>N/A</v>
      </c>
      <c r="H1631" s="32" t="str">
        <f t="shared" si="50"/>
        <v>N/A</v>
      </c>
      <c r="I1631" s="32" t="str">
        <f>IF(Buildings!H1632="","N/A",Buildings!H1632)</f>
        <v>N/A</v>
      </c>
      <c r="J1631" s="32" t="str">
        <f>IF(Buildings!I1632="","N/A",Buildings!I1632)</f>
        <v>N/A</v>
      </c>
      <c r="K1631" s="362" t="str">
        <f>IF(AND(Buildings!B1632="",Buildings!C1632&lt;&gt;""),0,IF(Buildings!B1632="","N/A",IF(ISNUMBER(Buildings!B1632),Buildings!B1632,0)))</f>
        <v>N/A</v>
      </c>
    </row>
    <row r="1632" spans="2:11">
      <c r="B1632" s="32" t="str">
        <f t="shared" si="51"/>
        <v>N/A</v>
      </c>
      <c r="C1632" s="32" t="str">
        <f>IF(Buildings!C1633="","N/A",Buildings!C1633)</f>
        <v>N/A</v>
      </c>
      <c r="D1632" s="32" t="str">
        <f>IF(Buildings!D1633="","N/A",Buildings!D1633)</f>
        <v>N/A</v>
      </c>
      <c r="E1632" s="32" t="str">
        <f>IF(Buildings!E1633="","N/A",Buildings!E1633)</f>
        <v>N/A</v>
      </c>
      <c r="F1632" s="32" t="str">
        <f>IF(Buildings!F1633="","N/A",Buildings!F1633)</f>
        <v>N/A</v>
      </c>
      <c r="G1632" s="32" t="str">
        <f>IF(Buildings!G1633="","N/A",Buildings!G1633)</f>
        <v>N/A</v>
      </c>
      <c r="H1632" s="32" t="str">
        <f t="shared" si="50"/>
        <v>N/A</v>
      </c>
      <c r="I1632" s="32" t="str">
        <f>IF(Buildings!H1633="","N/A",Buildings!H1633)</f>
        <v>N/A</v>
      </c>
      <c r="J1632" s="32" t="str">
        <f>IF(Buildings!I1633="","N/A",Buildings!I1633)</f>
        <v>N/A</v>
      </c>
      <c r="K1632" s="362" t="str">
        <f>IF(AND(Buildings!B1633="",Buildings!C1633&lt;&gt;""),0,IF(Buildings!B1633="","N/A",IF(ISNUMBER(Buildings!B1633),Buildings!B1633,0)))</f>
        <v>N/A</v>
      </c>
    </row>
    <row r="1633" spans="2:11">
      <c r="B1633" s="32" t="str">
        <f t="shared" si="51"/>
        <v>N/A</v>
      </c>
      <c r="C1633" s="32" t="str">
        <f>IF(Buildings!C1634="","N/A",Buildings!C1634)</f>
        <v>N/A</v>
      </c>
      <c r="D1633" s="32" t="str">
        <f>IF(Buildings!D1634="","N/A",Buildings!D1634)</f>
        <v>N/A</v>
      </c>
      <c r="E1633" s="32" t="str">
        <f>IF(Buildings!E1634="","N/A",Buildings!E1634)</f>
        <v>N/A</v>
      </c>
      <c r="F1633" s="32" t="str">
        <f>IF(Buildings!F1634="","N/A",Buildings!F1634)</f>
        <v>N/A</v>
      </c>
      <c r="G1633" s="32" t="str">
        <f>IF(Buildings!G1634="","N/A",Buildings!G1634)</f>
        <v>N/A</v>
      </c>
      <c r="H1633" s="32" t="str">
        <f t="shared" si="50"/>
        <v>N/A</v>
      </c>
      <c r="I1633" s="32" t="str">
        <f>IF(Buildings!H1634="","N/A",Buildings!H1634)</f>
        <v>N/A</v>
      </c>
      <c r="J1633" s="32" t="str">
        <f>IF(Buildings!I1634="","N/A",Buildings!I1634)</f>
        <v>N/A</v>
      </c>
      <c r="K1633" s="362" t="str">
        <f>IF(AND(Buildings!B1634="",Buildings!C1634&lt;&gt;""),0,IF(Buildings!B1634="","N/A",IF(ISNUMBER(Buildings!B1634),Buildings!B1634,0)))</f>
        <v>N/A</v>
      </c>
    </row>
    <row r="1634" spans="2:11">
      <c r="B1634" s="32" t="str">
        <f t="shared" si="51"/>
        <v>N/A</v>
      </c>
      <c r="C1634" s="32" t="str">
        <f>IF(Buildings!C1635="","N/A",Buildings!C1635)</f>
        <v>N/A</v>
      </c>
      <c r="D1634" s="32" t="str">
        <f>IF(Buildings!D1635="","N/A",Buildings!D1635)</f>
        <v>N/A</v>
      </c>
      <c r="E1634" s="32" t="str">
        <f>IF(Buildings!E1635="","N/A",Buildings!E1635)</f>
        <v>N/A</v>
      </c>
      <c r="F1634" s="32" t="str">
        <f>IF(Buildings!F1635="","N/A",Buildings!F1635)</f>
        <v>N/A</v>
      </c>
      <c r="G1634" s="32" t="str">
        <f>IF(Buildings!G1635="","N/A",Buildings!G1635)</f>
        <v>N/A</v>
      </c>
      <c r="H1634" s="32" t="str">
        <f t="shared" si="50"/>
        <v>N/A</v>
      </c>
      <c r="I1634" s="32" t="str">
        <f>IF(Buildings!H1635="","N/A",Buildings!H1635)</f>
        <v>N/A</v>
      </c>
      <c r="J1634" s="32" t="str">
        <f>IF(Buildings!I1635="","N/A",Buildings!I1635)</f>
        <v>N/A</v>
      </c>
      <c r="K1634" s="362" t="str">
        <f>IF(AND(Buildings!B1635="",Buildings!C1635&lt;&gt;""),0,IF(Buildings!B1635="","N/A",IF(ISNUMBER(Buildings!B1635),Buildings!B1635,0)))</f>
        <v>N/A</v>
      </c>
    </row>
    <row r="1635" spans="2:11">
      <c r="B1635" s="32" t="str">
        <f t="shared" si="51"/>
        <v>N/A</v>
      </c>
      <c r="C1635" s="32" t="str">
        <f>IF(Buildings!C1636="","N/A",Buildings!C1636)</f>
        <v>N/A</v>
      </c>
      <c r="D1635" s="32" t="str">
        <f>IF(Buildings!D1636="","N/A",Buildings!D1636)</f>
        <v>N/A</v>
      </c>
      <c r="E1635" s="32" t="str">
        <f>IF(Buildings!E1636="","N/A",Buildings!E1636)</f>
        <v>N/A</v>
      </c>
      <c r="F1635" s="32" t="str">
        <f>IF(Buildings!F1636="","N/A",Buildings!F1636)</f>
        <v>N/A</v>
      </c>
      <c r="G1635" s="32" t="str">
        <f>IF(Buildings!G1636="","N/A",Buildings!G1636)</f>
        <v>N/A</v>
      </c>
      <c r="H1635" s="32" t="str">
        <f t="shared" si="50"/>
        <v>N/A</v>
      </c>
      <c r="I1635" s="32" t="str">
        <f>IF(Buildings!H1636="","N/A",Buildings!H1636)</f>
        <v>N/A</v>
      </c>
      <c r="J1635" s="32" t="str">
        <f>IF(Buildings!I1636="","N/A",Buildings!I1636)</f>
        <v>N/A</v>
      </c>
      <c r="K1635" s="362" t="str">
        <f>IF(AND(Buildings!B1636="",Buildings!C1636&lt;&gt;""),0,IF(Buildings!B1636="","N/A",IF(ISNUMBER(Buildings!B1636),Buildings!B1636,0)))</f>
        <v>N/A</v>
      </c>
    </row>
    <row r="1636" spans="2:11">
      <c r="B1636" s="32" t="str">
        <f t="shared" si="51"/>
        <v>N/A</v>
      </c>
      <c r="C1636" s="32" t="str">
        <f>IF(Buildings!C1637="","N/A",Buildings!C1637)</f>
        <v>N/A</v>
      </c>
      <c r="D1636" s="32" t="str">
        <f>IF(Buildings!D1637="","N/A",Buildings!D1637)</f>
        <v>N/A</v>
      </c>
      <c r="E1636" s="32" t="str">
        <f>IF(Buildings!E1637="","N/A",Buildings!E1637)</f>
        <v>N/A</v>
      </c>
      <c r="F1636" s="32" t="str">
        <f>IF(Buildings!F1637="","N/A",Buildings!F1637)</f>
        <v>N/A</v>
      </c>
      <c r="G1636" s="32" t="str">
        <f>IF(Buildings!G1637="","N/A",Buildings!G1637)</f>
        <v>N/A</v>
      </c>
      <c r="H1636" s="32" t="str">
        <f t="shared" si="50"/>
        <v>N/A</v>
      </c>
      <c r="I1636" s="32" t="str">
        <f>IF(Buildings!H1637="","N/A",Buildings!H1637)</f>
        <v>N/A</v>
      </c>
      <c r="J1636" s="32" t="str">
        <f>IF(Buildings!I1637="","N/A",Buildings!I1637)</f>
        <v>N/A</v>
      </c>
      <c r="K1636" s="362" t="str">
        <f>IF(AND(Buildings!B1637="",Buildings!C1637&lt;&gt;""),0,IF(Buildings!B1637="","N/A",IF(ISNUMBER(Buildings!B1637),Buildings!B1637,0)))</f>
        <v>N/A</v>
      </c>
    </row>
    <row r="1637" spans="2:11">
      <c r="B1637" s="32" t="str">
        <f t="shared" si="51"/>
        <v>N/A</v>
      </c>
      <c r="C1637" s="32" t="str">
        <f>IF(Buildings!C1638="","N/A",Buildings!C1638)</f>
        <v>N/A</v>
      </c>
      <c r="D1637" s="32" t="str">
        <f>IF(Buildings!D1638="","N/A",Buildings!D1638)</f>
        <v>N/A</v>
      </c>
      <c r="E1637" s="32" t="str">
        <f>IF(Buildings!E1638="","N/A",Buildings!E1638)</f>
        <v>N/A</v>
      </c>
      <c r="F1637" s="32" t="str">
        <f>IF(Buildings!F1638="","N/A",Buildings!F1638)</f>
        <v>N/A</v>
      </c>
      <c r="G1637" s="32" t="str">
        <f>IF(Buildings!G1638="","N/A",Buildings!G1638)</f>
        <v>N/A</v>
      </c>
      <c r="H1637" s="32" t="str">
        <f t="shared" si="50"/>
        <v>N/A</v>
      </c>
      <c r="I1637" s="32" t="str">
        <f>IF(Buildings!H1638="","N/A",Buildings!H1638)</f>
        <v>N/A</v>
      </c>
      <c r="J1637" s="32" t="str">
        <f>IF(Buildings!I1638="","N/A",Buildings!I1638)</f>
        <v>N/A</v>
      </c>
      <c r="K1637" s="362" t="str">
        <f>IF(AND(Buildings!B1638="",Buildings!C1638&lt;&gt;""),0,IF(Buildings!B1638="","N/A",IF(ISNUMBER(Buildings!B1638),Buildings!B1638,0)))</f>
        <v>N/A</v>
      </c>
    </row>
    <row r="1638" spans="2:11">
      <c r="B1638" s="32" t="str">
        <f t="shared" si="51"/>
        <v>N/A</v>
      </c>
      <c r="C1638" s="32" t="str">
        <f>IF(Buildings!C1639="","N/A",Buildings!C1639)</f>
        <v>N/A</v>
      </c>
      <c r="D1638" s="32" t="str">
        <f>IF(Buildings!D1639="","N/A",Buildings!D1639)</f>
        <v>N/A</v>
      </c>
      <c r="E1638" s="32" t="str">
        <f>IF(Buildings!E1639="","N/A",Buildings!E1639)</f>
        <v>N/A</v>
      </c>
      <c r="F1638" s="32" t="str">
        <f>IF(Buildings!F1639="","N/A",Buildings!F1639)</f>
        <v>N/A</v>
      </c>
      <c r="G1638" s="32" t="str">
        <f>IF(Buildings!G1639="","N/A",Buildings!G1639)</f>
        <v>N/A</v>
      </c>
      <c r="H1638" s="32" t="str">
        <f t="shared" si="50"/>
        <v>N/A</v>
      </c>
      <c r="I1638" s="32" t="str">
        <f>IF(Buildings!H1639="","N/A",Buildings!H1639)</f>
        <v>N/A</v>
      </c>
      <c r="J1638" s="32" t="str">
        <f>IF(Buildings!I1639="","N/A",Buildings!I1639)</f>
        <v>N/A</v>
      </c>
      <c r="K1638" s="362" t="str">
        <f>IF(AND(Buildings!B1639="",Buildings!C1639&lt;&gt;""),0,IF(Buildings!B1639="","N/A",IF(ISNUMBER(Buildings!B1639),Buildings!B1639,0)))</f>
        <v>N/A</v>
      </c>
    </row>
    <row r="1639" spans="2:11">
      <c r="B1639" s="32" t="str">
        <f t="shared" si="51"/>
        <v>N/A</v>
      </c>
      <c r="C1639" s="32" t="str">
        <f>IF(Buildings!C1640="","N/A",Buildings!C1640)</f>
        <v>N/A</v>
      </c>
      <c r="D1639" s="32" t="str">
        <f>IF(Buildings!D1640="","N/A",Buildings!D1640)</f>
        <v>N/A</v>
      </c>
      <c r="E1639" s="32" t="str">
        <f>IF(Buildings!E1640="","N/A",Buildings!E1640)</f>
        <v>N/A</v>
      </c>
      <c r="F1639" s="32" t="str">
        <f>IF(Buildings!F1640="","N/A",Buildings!F1640)</f>
        <v>N/A</v>
      </c>
      <c r="G1639" s="32" t="str">
        <f>IF(Buildings!G1640="","N/A",Buildings!G1640)</f>
        <v>N/A</v>
      </c>
      <c r="H1639" s="32" t="str">
        <f t="shared" si="50"/>
        <v>N/A</v>
      </c>
      <c r="I1639" s="32" t="str">
        <f>IF(Buildings!H1640="","N/A",Buildings!H1640)</f>
        <v>N/A</v>
      </c>
      <c r="J1639" s="32" t="str">
        <f>IF(Buildings!I1640="","N/A",Buildings!I1640)</f>
        <v>N/A</v>
      </c>
      <c r="K1639" s="362" t="str">
        <f>IF(AND(Buildings!B1640="",Buildings!C1640&lt;&gt;""),0,IF(Buildings!B1640="","N/A",IF(ISNUMBER(Buildings!B1640),Buildings!B1640,0)))</f>
        <v>N/A</v>
      </c>
    </row>
    <row r="1640" spans="2:11">
      <c r="B1640" s="32" t="str">
        <f t="shared" si="51"/>
        <v>N/A</v>
      </c>
      <c r="C1640" s="32" t="str">
        <f>IF(Buildings!C1641="","N/A",Buildings!C1641)</f>
        <v>N/A</v>
      </c>
      <c r="D1640" s="32" t="str">
        <f>IF(Buildings!D1641="","N/A",Buildings!D1641)</f>
        <v>N/A</v>
      </c>
      <c r="E1640" s="32" t="str">
        <f>IF(Buildings!E1641="","N/A",Buildings!E1641)</f>
        <v>N/A</v>
      </c>
      <c r="F1640" s="32" t="str">
        <f>IF(Buildings!F1641="","N/A",Buildings!F1641)</f>
        <v>N/A</v>
      </c>
      <c r="G1640" s="32" t="str">
        <f>IF(Buildings!G1641="","N/A",Buildings!G1641)</f>
        <v>N/A</v>
      </c>
      <c r="H1640" s="32" t="str">
        <f t="shared" si="50"/>
        <v>N/A</v>
      </c>
      <c r="I1640" s="32" t="str">
        <f>IF(Buildings!H1641="","N/A",Buildings!H1641)</f>
        <v>N/A</v>
      </c>
      <c r="J1640" s="32" t="str">
        <f>IF(Buildings!I1641="","N/A",Buildings!I1641)</f>
        <v>N/A</v>
      </c>
      <c r="K1640" s="362" t="str">
        <f>IF(AND(Buildings!B1641="",Buildings!C1641&lt;&gt;""),0,IF(Buildings!B1641="","N/A",IF(ISNUMBER(Buildings!B1641),Buildings!B1641,0)))</f>
        <v>N/A</v>
      </c>
    </row>
    <row r="1641" spans="2:11">
      <c r="B1641" s="32" t="str">
        <f t="shared" si="51"/>
        <v>N/A</v>
      </c>
      <c r="C1641" s="32" t="str">
        <f>IF(Buildings!C1642="","N/A",Buildings!C1642)</f>
        <v>N/A</v>
      </c>
      <c r="D1641" s="32" t="str">
        <f>IF(Buildings!D1642="","N/A",Buildings!D1642)</f>
        <v>N/A</v>
      </c>
      <c r="E1641" s="32" t="str">
        <f>IF(Buildings!E1642="","N/A",Buildings!E1642)</f>
        <v>N/A</v>
      </c>
      <c r="F1641" s="32" t="str">
        <f>IF(Buildings!F1642="","N/A",Buildings!F1642)</f>
        <v>N/A</v>
      </c>
      <c r="G1641" s="32" t="str">
        <f>IF(Buildings!G1642="","N/A",Buildings!G1642)</f>
        <v>N/A</v>
      </c>
      <c r="H1641" s="32" t="str">
        <f t="shared" si="50"/>
        <v>N/A</v>
      </c>
      <c r="I1641" s="32" t="str">
        <f>IF(Buildings!H1642="","N/A",Buildings!H1642)</f>
        <v>N/A</v>
      </c>
      <c r="J1641" s="32" t="str">
        <f>IF(Buildings!I1642="","N/A",Buildings!I1642)</f>
        <v>N/A</v>
      </c>
      <c r="K1641" s="362" t="str">
        <f>IF(AND(Buildings!B1642="",Buildings!C1642&lt;&gt;""),0,IF(Buildings!B1642="","N/A",IF(ISNUMBER(Buildings!B1642),Buildings!B1642,0)))</f>
        <v>N/A</v>
      </c>
    </row>
    <row r="1642" spans="2:11">
      <c r="B1642" s="32" t="str">
        <f t="shared" si="51"/>
        <v>N/A</v>
      </c>
      <c r="C1642" s="32" t="str">
        <f>IF(Buildings!C1643="","N/A",Buildings!C1643)</f>
        <v>N/A</v>
      </c>
      <c r="D1642" s="32" t="str">
        <f>IF(Buildings!D1643="","N/A",Buildings!D1643)</f>
        <v>N/A</v>
      </c>
      <c r="E1642" s="32" t="str">
        <f>IF(Buildings!E1643="","N/A",Buildings!E1643)</f>
        <v>N/A</v>
      </c>
      <c r="F1642" s="32" t="str">
        <f>IF(Buildings!F1643="","N/A",Buildings!F1643)</f>
        <v>N/A</v>
      </c>
      <c r="G1642" s="32" t="str">
        <f>IF(Buildings!G1643="","N/A",Buildings!G1643)</f>
        <v>N/A</v>
      </c>
      <c r="H1642" s="32" t="str">
        <f t="shared" si="50"/>
        <v>N/A</v>
      </c>
      <c r="I1642" s="32" t="str">
        <f>IF(Buildings!H1643="","N/A",Buildings!H1643)</f>
        <v>N/A</v>
      </c>
      <c r="J1642" s="32" t="str">
        <f>IF(Buildings!I1643="","N/A",Buildings!I1643)</f>
        <v>N/A</v>
      </c>
      <c r="K1642" s="362" t="str">
        <f>IF(AND(Buildings!B1643="",Buildings!C1643&lt;&gt;""),0,IF(Buildings!B1643="","N/A",IF(ISNUMBER(Buildings!B1643),Buildings!B1643,0)))</f>
        <v>N/A</v>
      </c>
    </row>
    <row r="1643" spans="2:11">
      <c r="B1643" s="32" t="str">
        <f t="shared" si="51"/>
        <v>N/A</v>
      </c>
      <c r="C1643" s="32" t="str">
        <f>IF(Buildings!C1644="","N/A",Buildings!C1644)</f>
        <v>N/A</v>
      </c>
      <c r="D1643" s="32" t="str">
        <f>IF(Buildings!D1644="","N/A",Buildings!D1644)</f>
        <v>N/A</v>
      </c>
      <c r="E1643" s="32" t="str">
        <f>IF(Buildings!E1644="","N/A",Buildings!E1644)</f>
        <v>N/A</v>
      </c>
      <c r="F1643" s="32" t="str">
        <f>IF(Buildings!F1644="","N/A",Buildings!F1644)</f>
        <v>N/A</v>
      </c>
      <c r="G1643" s="32" t="str">
        <f>IF(Buildings!G1644="","N/A",Buildings!G1644)</f>
        <v>N/A</v>
      </c>
      <c r="H1643" s="32" t="str">
        <f t="shared" si="50"/>
        <v>N/A</v>
      </c>
      <c r="I1643" s="32" t="str">
        <f>IF(Buildings!H1644="","N/A",Buildings!H1644)</f>
        <v>N/A</v>
      </c>
      <c r="J1643" s="32" t="str">
        <f>IF(Buildings!I1644="","N/A",Buildings!I1644)</f>
        <v>N/A</v>
      </c>
      <c r="K1643" s="362" t="str">
        <f>IF(AND(Buildings!B1644="",Buildings!C1644&lt;&gt;""),0,IF(Buildings!B1644="","N/A",IF(ISNUMBER(Buildings!B1644),Buildings!B1644,0)))</f>
        <v>N/A</v>
      </c>
    </row>
    <row r="1644" spans="2:11">
      <c r="B1644" s="32" t="str">
        <f t="shared" si="51"/>
        <v>N/A</v>
      </c>
      <c r="C1644" s="32" t="str">
        <f>IF(Buildings!C1645="","N/A",Buildings!C1645)</f>
        <v>N/A</v>
      </c>
      <c r="D1644" s="32" t="str">
        <f>IF(Buildings!D1645="","N/A",Buildings!D1645)</f>
        <v>N/A</v>
      </c>
      <c r="E1644" s="32" t="str">
        <f>IF(Buildings!E1645="","N/A",Buildings!E1645)</f>
        <v>N/A</v>
      </c>
      <c r="F1644" s="32" t="str">
        <f>IF(Buildings!F1645="","N/A",Buildings!F1645)</f>
        <v>N/A</v>
      </c>
      <c r="G1644" s="32" t="str">
        <f>IF(Buildings!G1645="","N/A",Buildings!G1645)</f>
        <v>N/A</v>
      </c>
      <c r="H1644" s="32" t="str">
        <f t="shared" si="50"/>
        <v>N/A</v>
      </c>
      <c r="I1644" s="32" t="str">
        <f>IF(Buildings!H1645="","N/A",Buildings!H1645)</f>
        <v>N/A</v>
      </c>
      <c r="J1644" s="32" t="str">
        <f>IF(Buildings!I1645="","N/A",Buildings!I1645)</f>
        <v>N/A</v>
      </c>
      <c r="K1644" s="362" t="str">
        <f>IF(AND(Buildings!B1645="",Buildings!C1645&lt;&gt;""),0,IF(Buildings!B1645="","N/A",IF(ISNUMBER(Buildings!B1645),Buildings!B1645,0)))</f>
        <v>N/A</v>
      </c>
    </row>
    <row r="1645" spans="2:11">
      <c r="B1645" s="32" t="str">
        <f t="shared" si="51"/>
        <v>N/A</v>
      </c>
      <c r="C1645" s="32" t="str">
        <f>IF(Buildings!C1646="","N/A",Buildings!C1646)</f>
        <v>N/A</v>
      </c>
      <c r="D1645" s="32" t="str">
        <f>IF(Buildings!D1646="","N/A",Buildings!D1646)</f>
        <v>N/A</v>
      </c>
      <c r="E1645" s="32" t="str">
        <f>IF(Buildings!E1646="","N/A",Buildings!E1646)</f>
        <v>N/A</v>
      </c>
      <c r="F1645" s="32" t="str">
        <f>IF(Buildings!F1646="","N/A",Buildings!F1646)</f>
        <v>N/A</v>
      </c>
      <c r="G1645" s="32" t="str">
        <f>IF(Buildings!G1646="","N/A",Buildings!G1646)</f>
        <v>N/A</v>
      </c>
      <c r="H1645" s="32" t="str">
        <f t="shared" si="50"/>
        <v>N/A</v>
      </c>
      <c r="I1645" s="32" t="str">
        <f>IF(Buildings!H1646="","N/A",Buildings!H1646)</f>
        <v>N/A</v>
      </c>
      <c r="J1645" s="32" t="str">
        <f>IF(Buildings!I1646="","N/A",Buildings!I1646)</f>
        <v>N/A</v>
      </c>
      <c r="K1645" s="362" t="str">
        <f>IF(AND(Buildings!B1646="",Buildings!C1646&lt;&gt;""),0,IF(Buildings!B1646="","N/A",IF(ISNUMBER(Buildings!B1646),Buildings!B1646,0)))</f>
        <v>N/A</v>
      </c>
    </row>
    <row r="1646" spans="2:11">
      <c r="B1646" s="32" t="str">
        <f t="shared" si="51"/>
        <v>N/A</v>
      </c>
      <c r="C1646" s="32" t="str">
        <f>IF(Buildings!C1647="","N/A",Buildings!C1647)</f>
        <v>N/A</v>
      </c>
      <c r="D1646" s="32" t="str">
        <f>IF(Buildings!D1647="","N/A",Buildings!D1647)</f>
        <v>N/A</v>
      </c>
      <c r="E1646" s="32" t="str">
        <f>IF(Buildings!E1647="","N/A",Buildings!E1647)</f>
        <v>N/A</v>
      </c>
      <c r="F1646" s="32" t="str">
        <f>IF(Buildings!F1647="","N/A",Buildings!F1647)</f>
        <v>N/A</v>
      </c>
      <c r="G1646" s="32" t="str">
        <f>IF(Buildings!G1647="","N/A",Buildings!G1647)</f>
        <v>N/A</v>
      </c>
      <c r="H1646" s="32" t="str">
        <f t="shared" si="50"/>
        <v>N/A</v>
      </c>
      <c r="I1646" s="32" t="str">
        <f>IF(Buildings!H1647="","N/A",Buildings!H1647)</f>
        <v>N/A</v>
      </c>
      <c r="J1646" s="32" t="str">
        <f>IF(Buildings!I1647="","N/A",Buildings!I1647)</f>
        <v>N/A</v>
      </c>
      <c r="K1646" s="362" t="str">
        <f>IF(AND(Buildings!B1647="",Buildings!C1647&lt;&gt;""),0,IF(Buildings!B1647="","N/A",IF(ISNUMBER(Buildings!B1647),Buildings!B1647,0)))</f>
        <v>N/A</v>
      </c>
    </row>
    <row r="1647" spans="2:11">
      <c r="B1647" s="32" t="str">
        <f t="shared" si="51"/>
        <v>N/A</v>
      </c>
      <c r="C1647" s="32" t="str">
        <f>IF(Buildings!C1648="","N/A",Buildings!C1648)</f>
        <v>N/A</v>
      </c>
      <c r="D1647" s="32" t="str">
        <f>IF(Buildings!D1648="","N/A",Buildings!D1648)</f>
        <v>N/A</v>
      </c>
      <c r="E1647" s="32" t="str">
        <f>IF(Buildings!E1648="","N/A",Buildings!E1648)</f>
        <v>N/A</v>
      </c>
      <c r="F1647" s="32" t="str">
        <f>IF(Buildings!F1648="","N/A",Buildings!F1648)</f>
        <v>N/A</v>
      </c>
      <c r="G1647" s="32" t="str">
        <f>IF(Buildings!G1648="","N/A",Buildings!G1648)</f>
        <v>N/A</v>
      </c>
      <c r="H1647" s="32" t="str">
        <f t="shared" si="50"/>
        <v>N/A</v>
      </c>
      <c r="I1647" s="32" t="str">
        <f>IF(Buildings!H1648="","N/A",Buildings!H1648)</f>
        <v>N/A</v>
      </c>
      <c r="J1647" s="32" t="str">
        <f>IF(Buildings!I1648="","N/A",Buildings!I1648)</f>
        <v>N/A</v>
      </c>
      <c r="K1647" s="362" t="str">
        <f>IF(AND(Buildings!B1648="",Buildings!C1648&lt;&gt;""),0,IF(Buildings!B1648="","N/A",IF(ISNUMBER(Buildings!B1648),Buildings!B1648,0)))</f>
        <v>N/A</v>
      </c>
    </row>
    <row r="1648" spans="2:11">
      <c r="B1648" s="32" t="str">
        <f t="shared" si="51"/>
        <v>N/A</v>
      </c>
      <c r="C1648" s="32" t="str">
        <f>IF(Buildings!C1649="","N/A",Buildings!C1649)</f>
        <v>N/A</v>
      </c>
      <c r="D1648" s="32" t="str">
        <f>IF(Buildings!D1649="","N/A",Buildings!D1649)</f>
        <v>N/A</v>
      </c>
      <c r="E1648" s="32" t="str">
        <f>IF(Buildings!E1649="","N/A",Buildings!E1649)</f>
        <v>N/A</v>
      </c>
      <c r="F1648" s="32" t="str">
        <f>IF(Buildings!F1649="","N/A",Buildings!F1649)</f>
        <v>N/A</v>
      </c>
      <c r="G1648" s="32" t="str">
        <f>IF(Buildings!G1649="","N/A",Buildings!G1649)</f>
        <v>N/A</v>
      </c>
      <c r="H1648" s="32" t="str">
        <f t="shared" si="50"/>
        <v>N/A</v>
      </c>
      <c r="I1648" s="32" t="str">
        <f>IF(Buildings!H1649="","N/A",Buildings!H1649)</f>
        <v>N/A</v>
      </c>
      <c r="J1648" s="32" t="str">
        <f>IF(Buildings!I1649="","N/A",Buildings!I1649)</f>
        <v>N/A</v>
      </c>
      <c r="K1648" s="362" t="str">
        <f>IF(AND(Buildings!B1649="",Buildings!C1649&lt;&gt;""),0,IF(Buildings!B1649="","N/A",IF(ISNUMBER(Buildings!B1649),Buildings!B1649,0)))</f>
        <v>N/A</v>
      </c>
    </row>
    <row r="1649" spans="2:11">
      <c r="B1649" s="32" t="str">
        <f t="shared" si="51"/>
        <v>N/A</v>
      </c>
      <c r="C1649" s="32" t="str">
        <f>IF(Buildings!C1650="","N/A",Buildings!C1650)</f>
        <v>N/A</v>
      </c>
      <c r="D1649" s="32" t="str">
        <f>IF(Buildings!D1650="","N/A",Buildings!D1650)</f>
        <v>N/A</v>
      </c>
      <c r="E1649" s="32" t="str">
        <f>IF(Buildings!E1650="","N/A",Buildings!E1650)</f>
        <v>N/A</v>
      </c>
      <c r="F1649" s="32" t="str">
        <f>IF(Buildings!F1650="","N/A",Buildings!F1650)</f>
        <v>N/A</v>
      </c>
      <c r="G1649" s="32" t="str">
        <f>IF(Buildings!G1650="","N/A",Buildings!G1650)</f>
        <v>N/A</v>
      </c>
      <c r="H1649" s="32" t="str">
        <f t="shared" si="50"/>
        <v>N/A</v>
      </c>
      <c r="I1649" s="32" t="str">
        <f>IF(Buildings!H1650="","N/A",Buildings!H1650)</f>
        <v>N/A</v>
      </c>
      <c r="J1649" s="32" t="str">
        <f>IF(Buildings!I1650="","N/A",Buildings!I1650)</f>
        <v>N/A</v>
      </c>
      <c r="K1649" s="362" t="str">
        <f>IF(AND(Buildings!B1650="",Buildings!C1650&lt;&gt;""),0,IF(Buildings!B1650="","N/A",IF(ISNUMBER(Buildings!B1650),Buildings!B1650,0)))</f>
        <v>N/A</v>
      </c>
    </row>
    <row r="1650" spans="2:11">
      <c r="B1650" s="32" t="str">
        <f t="shared" si="51"/>
        <v>N/A</v>
      </c>
      <c r="C1650" s="32" t="str">
        <f>IF(Buildings!C1651="","N/A",Buildings!C1651)</f>
        <v>N/A</v>
      </c>
      <c r="D1650" s="32" t="str">
        <f>IF(Buildings!D1651="","N/A",Buildings!D1651)</f>
        <v>N/A</v>
      </c>
      <c r="E1650" s="32" t="str">
        <f>IF(Buildings!E1651="","N/A",Buildings!E1651)</f>
        <v>N/A</v>
      </c>
      <c r="F1650" s="32" t="str">
        <f>IF(Buildings!F1651="","N/A",Buildings!F1651)</f>
        <v>N/A</v>
      </c>
      <c r="G1650" s="32" t="str">
        <f>IF(Buildings!G1651="","N/A",Buildings!G1651)</f>
        <v>N/A</v>
      </c>
      <c r="H1650" s="32" t="str">
        <f t="shared" si="50"/>
        <v>N/A</v>
      </c>
      <c r="I1650" s="32" t="str">
        <f>IF(Buildings!H1651="","N/A",Buildings!H1651)</f>
        <v>N/A</v>
      </c>
      <c r="J1650" s="32" t="str">
        <f>IF(Buildings!I1651="","N/A",Buildings!I1651)</f>
        <v>N/A</v>
      </c>
      <c r="K1650" s="362" t="str">
        <f>IF(AND(Buildings!B1651="",Buildings!C1651&lt;&gt;""),0,IF(Buildings!B1651="","N/A",IF(ISNUMBER(Buildings!B1651),Buildings!B1651,0)))</f>
        <v>N/A</v>
      </c>
    </row>
    <row r="1651" spans="2:11">
      <c r="B1651" s="32" t="str">
        <f t="shared" si="51"/>
        <v>N/A</v>
      </c>
      <c r="C1651" s="32" t="str">
        <f>IF(Buildings!C1652="","N/A",Buildings!C1652)</f>
        <v>N/A</v>
      </c>
      <c r="D1651" s="32" t="str">
        <f>IF(Buildings!D1652="","N/A",Buildings!D1652)</f>
        <v>N/A</v>
      </c>
      <c r="E1651" s="32" t="str">
        <f>IF(Buildings!E1652="","N/A",Buildings!E1652)</f>
        <v>N/A</v>
      </c>
      <c r="F1651" s="32" t="str">
        <f>IF(Buildings!F1652="","N/A",Buildings!F1652)</f>
        <v>N/A</v>
      </c>
      <c r="G1651" s="32" t="str">
        <f>IF(Buildings!G1652="","N/A",Buildings!G1652)</f>
        <v>N/A</v>
      </c>
      <c r="H1651" s="32" t="str">
        <f t="shared" si="50"/>
        <v>N/A</v>
      </c>
      <c r="I1651" s="32" t="str">
        <f>IF(Buildings!H1652="","N/A",Buildings!H1652)</f>
        <v>N/A</v>
      </c>
      <c r="J1651" s="32" t="str">
        <f>IF(Buildings!I1652="","N/A",Buildings!I1652)</f>
        <v>N/A</v>
      </c>
      <c r="K1651" s="362" t="str">
        <f>IF(AND(Buildings!B1652="",Buildings!C1652&lt;&gt;""),0,IF(Buildings!B1652="","N/A",IF(ISNUMBER(Buildings!B1652),Buildings!B1652,0)))</f>
        <v>N/A</v>
      </c>
    </row>
    <row r="1652" spans="2:11">
      <c r="B1652" s="32" t="str">
        <f t="shared" si="51"/>
        <v>N/A</v>
      </c>
      <c r="C1652" s="32" t="str">
        <f>IF(Buildings!C1653="","N/A",Buildings!C1653)</f>
        <v>N/A</v>
      </c>
      <c r="D1652" s="32" t="str">
        <f>IF(Buildings!D1653="","N/A",Buildings!D1653)</f>
        <v>N/A</v>
      </c>
      <c r="E1652" s="32" t="str">
        <f>IF(Buildings!E1653="","N/A",Buildings!E1653)</f>
        <v>N/A</v>
      </c>
      <c r="F1652" s="32" t="str">
        <f>IF(Buildings!F1653="","N/A",Buildings!F1653)</f>
        <v>N/A</v>
      </c>
      <c r="G1652" s="32" t="str">
        <f>IF(Buildings!G1653="","N/A",Buildings!G1653)</f>
        <v>N/A</v>
      </c>
      <c r="H1652" s="32" t="str">
        <f t="shared" si="50"/>
        <v>N/A</v>
      </c>
      <c r="I1652" s="32" t="str">
        <f>IF(Buildings!H1653="","N/A",Buildings!H1653)</f>
        <v>N/A</v>
      </c>
      <c r="J1652" s="32" t="str">
        <f>IF(Buildings!I1653="","N/A",Buildings!I1653)</f>
        <v>N/A</v>
      </c>
      <c r="K1652" s="362" t="str">
        <f>IF(AND(Buildings!B1653="",Buildings!C1653&lt;&gt;""),0,IF(Buildings!B1653="","N/A",IF(ISNUMBER(Buildings!B1653),Buildings!B1653,0)))</f>
        <v>N/A</v>
      </c>
    </row>
    <row r="1653" spans="2:11">
      <c r="B1653" s="32" t="str">
        <f t="shared" si="51"/>
        <v>N/A</v>
      </c>
      <c r="C1653" s="32" t="str">
        <f>IF(Buildings!C1654="","N/A",Buildings!C1654)</f>
        <v>N/A</v>
      </c>
      <c r="D1653" s="32" t="str">
        <f>IF(Buildings!D1654="","N/A",Buildings!D1654)</f>
        <v>N/A</v>
      </c>
      <c r="E1653" s="32" t="str">
        <f>IF(Buildings!E1654="","N/A",Buildings!E1654)</f>
        <v>N/A</v>
      </c>
      <c r="F1653" s="32" t="str">
        <f>IF(Buildings!F1654="","N/A",Buildings!F1654)</f>
        <v>N/A</v>
      </c>
      <c r="G1653" s="32" t="str">
        <f>IF(Buildings!G1654="","N/A",Buildings!G1654)</f>
        <v>N/A</v>
      </c>
      <c r="H1653" s="32" t="str">
        <f t="shared" si="50"/>
        <v>N/A</v>
      </c>
      <c r="I1653" s="32" t="str">
        <f>IF(Buildings!H1654="","N/A",Buildings!H1654)</f>
        <v>N/A</v>
      </c>
      <c r="J1653" s="32" t="str">
        <f>IF(Buildings!I1654="","N/A",Buildings!I1654)</f>
        <v>N/A</v>
      </c>
      <c r="K1653" s="362" t="str">
        <f>IF(AND(Buildings!B1654="",Buildings!C1654&lt;&gt;""),0,IF(Buildings!B1654="","N/A",IF(ISNUMBER(Buildings!B1654),Buildings!B1654,0)))</f>
        <v>N/A</v>
      </c>
    </row>
    <row r="1654" spans="2:11">
      <c r="B1654" s="32" t="str">
        <f t="shared" si="51"/>
        <v>N/A</v>
      </c>
      <c r="C1654" s="32" t="str">
        <f>IF(Buildings!C1655="","N/A",Buildings!C1655)</f>
        <v>N/A</v>
      </c>
      <c r="D1654" s="32" t="str">
        <f>IF(Buildings!D1655="","N/A",Buildings!D1655)</f>
        <v>N/A</v>
      </c>
      <c r="E1654" s="32" t="str">
        <f>IF(Buildings!E1655="","N/A",Buildings!E1655)</f>
        <v>N/A</v>
      </c>
      <c r="F1654" s="32" t="str">
        <f>IF(Buildings!F1655="","N/A",Buildings!F1655)</f>
        <v>N/A</v>
      </c>
      <c r="G1654" s="32" t="str">
        <f>IF(Buildings!G1655="","N/A",Buildings!G1655)</f>
        <v>N/A</v>
      </c>
      <c r="H1654" s="32" t="str">
        <f t="shared" si="50"/>
        <v>N/A</v>
      </c>
      <c r="I1654" s="32" t="str">
        <f>IF(Buildings!H1655="","N/A",Buildings!H1655)</f>
        <v>N/A</v>
      </c>
      <c r="J1654" s="32" t="str">
        <f>IF(Buildings!I1655="","N/A",Buildings!I1655)</f>
        <v>N/A</v>
      </c>
      <c r="K1654" s="362" t="str">
        <f>IF(AND(Buildings!B1655="",Buildings!C1655&lt;&gt;""),0,IF(Buildings!B1655="","N/A",IF(ISNUMBER(Buildings!B1655),Buildings!B1655,0)))</f>
        <v>N/A</v>
      </c>
    </row>
    <row r="1655" spans="2:11">
      <c r="B1655" s="32" t="str">
        <f t="shared" si="51"/>
        <v>N/A</v>
      </c>
      <c r="C1655" s="32" t="str">
        <f>IF(Buildings!C1656="","N/A",Buildings!C1656)</f>
        <v>N/A</v>
      </c>
      <c r="D1655" s="32" t="str">
        <f>IF(Buildings!D1656="","N/A",Buildings!D1656)</f>
        <v>N/A</v>
      </c>
      <c r="E1655" s="32" t="str">
        <f>IF(Buildings!E1656="","N/A",Buildings!E1656)</f>
        <v>N/A</v>
      </c>
      <c r="F1655" s="32" t="str">
        <f>IF(Buildings!F1656="","N/A",Buildings!F1656)</f>
        <v>N/A</v>
      </c>
      <c r="G1655" s="32" t="str">
        <f>IF(Buildings!G1656="","N/A",Buildings!G1656)</f>
        <v>N/A</v>
      </c>
      <c r="H1655" s="32" t="str">
        <f t="shared" si="50"/>
        <v>N/A</v>
      </c>
      <c r="I1655" s="32" t="str">
        <f>IF(Buildings!H1656="","N/A",Buildings!H1656)</f>
        <v>N/A</v>
      </c>
      <c r="J1655" s="32" t="str">
        <f>IF(Buildings!I1656="","N/A",Buildings!I1656)</f>
        <v>N/A</v>
      </c>
      <c r="K1655" s="362" t="str">
        <f>IF(AND(Buildings!B1656="",Buildings!C1656&lt;&gt;""),0,IF(Buildings!B1656="","N/A",IF(ISNUMBER(Buildings!B1656),Buildings!B1656,0)))</f>
        <v>N/A</v>
      </c>
    </row>
    <row r="1656" spans="2:11">
      <c r="B1656" s="32" t="str">
        <f t="shared" si="51"/>
        <v>N/A</v>
      </c>
      <c r="C1656" s="32" t="str">
        <f>IF(Buildings!C1657="","N/A",Buildings!C1657)</f>
        <v>N/A</v>
      </c>
      <c r="D1656" s="32" t="str">
        <f>IF(Buildings!D1657="","N/A",Buildings!D1657)</f>
        <v>N/A</v>
      </c>
      <c r="E1656" s="32" t="str">
        <f>IF(Buildings!E1657="","N/A",Buildings!E1657)</f>
        <v>N/A</v>
      </c>
      <c r="F1656" s="32" t="str">
        <f>IF(Buildings!F1657="","N/A",Buildings!F1657)</f>
        <v>N/A</v>
      </c>
      <c r="G1656" s="32" t="str">
        <f>IF(Buildings!G1657="","N/A",Buildings!G1657)</f>
        <v>N/A</v>
      </c>
      <c r="H1656" s="32" t="str">
        <f t="shared" si="50"/>
        <v>N/A</v>
      </c>
      <c r="I1656" s="32" t="str">
        <f>IF(Buildings!H1657="","N/A",Buildings!H1657)</f>
        <v>N/A</v>
      </c>
      <c r="J1656" s="32" t="str">
        <f>IF(Buildings!I1657="","N/A",Buildings!I1657)</f>
        <v>N/A</v>
      </c>
      <c r="K1656" s="362" t="str">
        <f>IF(AND(Buildings!B1657="",Buildings!C1657&lt;&gt;""),0,IF(Buildings!B1657="","N/A",IF(ISNUMBER(Buildings!B1657),Buildings!B1657,0)))</f>
        <v>N/A</v>
      </c>
    </row>
    <row r="1657" spans="2:11">
      <c r="B1657" s="32" t="str">
        <f t="shared" si="51"/>
        <v>N/A</v>
      </c>
      <c r="C1657" s="32" t="str">
        <f>IF(Buildings!C1658="","N/A",Buildings!C1658)</f>
        <v>N/A</v>
      </c>
      <c r="D1657" s="32" t="str">
        <f>IF(Buildings!D1658="","N/A",Buildings!D1658)</f>
        <v>N/A</v>
      </c>
      <c r="E1657" s="32" t="str">
        <f>IF(Buildings!E1658="","N/A",Buildings!E1658)</f>
        <v>N/A</v>
      </c>
      <c r="F1657" s="32" t="str">
        <f>IF(Buildings!F1658="","N/A",Buildings!F1658)</f>
        <v>N/A</v>
      </c>
      <c r="G1657" s="32" t="str">
        <f>IF(Buildings!G1658="","N/A",Buildings!G1658)</f>
        <v>N/A</v>
      </c>
      <c r="H1657" s="32" t="str">
        <f t="shared" si="50"/>
        <v>N/A</v>
      </c>
      <c r="I1657" s="32" t="str">
        <f>IF(Buildings!H1658="","N/A",Buildings!H1658)</f>
        <v>N/A</v>
      </c>
      <c r="J1657" s="32" t="str">
        <f>IF(Buildings!I1658="","N/A",Buildings!I1658)</f>
        <v>N/A</v>
      </c>
      <c r="K1657" s="362" t="str">
        <f>IF(AND(Buildings!B1658="",Buildings!C1658&lt;&gt;""),0,IF(Buildings!B1658="","N/A",IF(ISNUMBER(Buildings!B1658),Buildings!B1658,0)))</f>
        <v>N/A</v>
      </c>
    </row>
    <row r="1658" spans="2:11">
      <c r="B1658" s="32" t="str">
        <f t="shared" si="51"/>
        <v>N/A</v>
      </c>
      <c r="C1658" s="32" t="str">
        <f>IF(Buildings!C1659="","N/A",Buildings!C1659)</f>
        <v>N/A</v>
      </c>
      <c r="D1658" s="32" t="str">
        <f>IF(Buildings!D1659="","N/A",Buildings!D1659)</f>
        <v>N/A</v>
      </c>
      <c r="E1658" s="32" t="str">
        <f>IF(Buildings!E1659="","N/A",Buildings!E1659)</f>
        <v>N/A</v>
      </c>
      <c r="F1658" s="32" t="str">
        <f>IF(Buildings!F1659="","N/A",Buildings!F1659)</f>
        <v>N/A</v>
      </c>
      <c r="G1658" s="32" t="str">
        <f>IF(Buildings!G1659="","N/A",Buildings!G1659)</f>
        <v>N/A</v>
      </c>
      <c r="H1658" s="32" t="str">
        <f t="shared" si="50"/>
        <v>N/A</v>
      </c>
      <c r="I1658" s="32" t="str">
        <f>IF(Buildings!H1659="","N/A",Buildings!H1659)</f>
        <v>N/A</v>
      </c>
      <c r="J1658" s="32" t="str">
        <f>IF(Buildings!I1659="","N/A",Buildings!I1659)</f>
        <v>N/A</v>
      </c>
      <c r="K1658" s="362" t="str">
        <f>IF(AND(Buildings!B1659="",Buildings!C1659&lt;&gt;""),0,IF(Buildings!B1659="","N/A",IF(ISNUMBER(Buildings!B1659),Buildings!B1659,0)))</f>
        <v>N/A</v>
      </c>
    </row>
    <row r="1659" spans="2:11">
      <c r="B1659" s="32" t="str">
        <f t="shared" si="51"/>
        <v>N/A</v>
      </c>
      <c r="C1659" s="32" t="str">
        <f>IF(Buildings!C1660="","N/A",Buildings!C1660)</f>
        <v>N/A</v>
      </c>
      <c r="D1659" s="32" t="str">
        <f>IF(Buildings!D1660="","N/A",Buildings!D1660)</f>
        <v>N/A</v>
      </c>
      <c r="E1659" s="32" t="str">
        <f>IF(Buildings!E1660="","N/A",Buildings!E1660)</f>
        <v>N/A</v>
      </c>
      <c r="F1659" s="32" t="str">
        <f>IF(Buildings!F1660="","N/A",Buildings!F1660)</f>
        <v>N/A</v>
      </c>
      <c r="G1659" s="32" t="str">
        <f>IF(Buildings!G1660="","N/A",Buildings!G1660)</f>
        <v>N/A</v>
      </c>
      <c r="H1659" s="32" t="str">
        <f t="shared" si="50"/>
        <v>N/A</v>
      </c>
      <c r="I1659" s="32" t="str">
        <f>IF(Buildings!H1660="","N/A",Buildings!H1660)</f>
        <v>N/A</v>
      </c>
      <c r="J1659" s="32" t="str">
        <f>IF(Buildings!I1660="","N/A",Buildings!I1660)</f>
        <v>N/A</v>
      </c>
      <c r="K1659" s="362" t="str">
        <f>IF(AND(Buildings!B1660="",Buildings!C1660&lt;&gt;""),0,IF(Buildings!B1660="","N/A",IF(ISNUMBER(Buildings!B1660),Buildings!B1660,0)))</f>
        <v>N/A</v>
      </c>
    </row>
    <row r="1660" spans="2:11">
      <c r="B1660" s="32" t="str">
        <f t="shared" si="51"/>
        <v>N/A</v>
      </c>
      <c r="C1660" s="32" t="str">
        <f>IF(Buildings!C1661="","N/A",Buildings!C1661)</f>
        <v>N/A</v>
      </c>
      <c r="D1660" s="32" t="str">
        <f>IF(Buildings!D1661="","N/A",Buildings!D1661)</f>
        <v>N/A</v>
      </c>
      <c r="E1660" s="32" t="str">
        <f>IF(Buildings!E1661="","N/A",Buildings!E1661)</f>
        <v>N/A</v>
      </c>
      <c r="F1660" s="32" t="str">
        <f>IF(Buildings!F1661="","N/A",Buildings!F1661)</f>
        <v>N/A</v>
      </c>
      <c r="G1660" s="32" t="str">
        <f>IF(Buildings!G1661="","N/A",Buildings!G1661)</f>
        <v>N/A</v>
      </c>
      <c r="H1660" s="32" t="str">
        <f t="shared" si="50"/>
        <v>N/A</v>
      </c>
      <c r="I1660" s="32" t="str">
        <f>IF(Buildings!H1661="","N/A",Buildings!H1661)</f>
        <v>N/A</v>
      </c>
      <c r="J1660" s="32" t="str">
        <f>IF(Buildings!I1661="","N/A",Buildings!I1661)</f>
        <v>N/A</v>
      </c>
      <c r="K1660" s="362" t="str">
        <f>IF(AND(Buildings!B1661="",Buildings!C1661&lt;&gt;""),0,IF(Buildings!B1661="","N/A",IF(ISNUMBER(Buildings!B1661),Buildings!B1661,0)))</f>
        <v>N/A</v>
      </c>
    </row>
    <row r="1661" spans="2:11">
      <c r="B1661" s="32" t="str">
        <f t="shared" si="51"/>
        <v>N/A</v>
      </c>
      <c r="C1661" s="32" t="str">
        <f>IF(Buildings!C1662="","N/A",Buildings!C1662)</f>
        <v>N/A</v>
      </c>
      <c r="D1661" s="32" t="str">
        <f>IF(Buildings!D1662="","N/A",Buildings!D1662)</f>
        <v>N/A</v>
      </c>
      <c r="E1661" s="32" t="str">
        <f>IF(Buildings!E1662="","N/A",Buildings!E1662)</f>
        <v>N/A</v>
      </c>
      <c r="F1661" s="32" t="str">
        <f>IF(Buildings!F1662="","N/A",Buildings!F1662)</f>
        <v>N/A</v>
      </c>
      <c r="G1661" s="32" t="str">
        <f>IF(Buildings!G1662="","N/A",Buildings!G1662)</f>
        <v>N/A</v>
      </c>
      <c r="H1661" s="32" t="str">
        <f t="shared" si="50"/>
        <v>N/A</v>
      </c>
      <c r="I1661" s="32" t="str">
        <f>IF(Buildings!H1662="","N/A",Buildings!H1662)</f>
        <v>N/A</v>
      </c>
      <c r="J1661" s="32" t="str">
        <f>IF(Buildings!I1662="","N/A",Buildings!I1662)</f>
        <v>N/A</v>
      </c>
      <c r="K1661" s="362" t="str">
        <f>IF(AND(Buildings!B1662="",Buildings!C1662&lt;&gt;""),0,IF(Buildings!B1662="","N/A",IF(ISNUMBER(Buildings!B1662),Buildings!B1662,0)))</f>
        <v>N/A</v>
      </c>
    </row>
    <row r="1662" spans="2:11">
      <c r="B1662" s="32" t="str">
        <f t="shared" si="51"/>
        <v>N/A</v>
      </c>
      <c r="C1662" s="32" t="str">
        <f>IF(Buildings!C1663="","N/A",Buildings!C1663)</f>
        <v>N/A</v>
      </c>
      <c r="D1662" s="32" t="str">
        <f>IF(Buildings!D1663="","N/A",Buildings!D1663)</f>
        <v>N/A</v>
      </c>
      <c r="E1662" s="32" t="str">
        <f>IF(Buildings!E1663="","N/A",Buildings!E1663)</f>
        <v>N/A</v>
      </c>
      <c r="F1662" s="32" t="str">
        <f>IF(Buildings!F1663="","N/A",Buildings!F1663)</f>
        <v>N/A</v>
      </c>
      <c r="G1662" s="32" t="str">
        <f>IF(Buildings!G1663="","N/A",Buildings!G1663)</f>
        <v>N/A</v>
      </c>
      <c r="H1662" s="32" t="str">
        <f t="shared" si="50"/>
        <v>N/A</v>
      </c>
      <c r="I1662" s="32" t="str">
        <f>IF(Buildings!H1663="","N/A",Buildings!H1663)</f>
        <v>N/A</v>
      </c>
      <c r="J1662" s="32" t="str">
        <f>IF(Buildings!I1663="","N/A",Buildings!I1663)</f>
        <v>N/A</v>
      </c>
      <c r="K1662" s="362" t="str">
        <f>IF(AND(Buildings!B1663="",Buildings!C1663&lt;&gt;""),0,IF(Buildings!B1663="","N/A",IF(ISNUMBER(Buildings!B1663),Buildings!B1663,0)))</f>
        <v>N/A</v>
      </c>
    </row>
    <row r="1663" spans="2:11">
      <c r="B1663" s="32" t="str">
        <f t="shared" si="51"/>
        <v>N/A</v>
      </c>
      <c r="C1663" s="32" t="str">
        <f>IF(Buildings!C1664="","N/A",Buildings!C1664)</f>
        <v>N/A</v>
      </c>
      <c r="D1663" s="32" t="str">
        <f>IF(Buildings!D1664="","N/A",Buildings!D1664)</f>
        <v>N/A</v>
      </c>
      <c r="E1663" s="32" t="str">
        <f>IF(Buildings!E1664="","N/A",Buildings!E1664)</f>
        <v>N/A</v>
      </c>
      <c r="F1663" s="32" t="str">
        <f>IF(Buildings!F1664="","N/A",Buildings!F1664)</f>
        <v>N/A</v>
      </c>
      <c r="G1663" s="32" t="str">
        <f>IF(Buildings!G1664="","N/A",Buildings!G1664)</f>
        <v>N/A</v>
      </c>
      <c r="H1663" s="32" t="str">
        <f t="shared" si="50"/>
        <v>N/A</v>
      </c>
      <c r="I1663" s="32" t="str">
        <f>IF(Buildings!H1664="","N/A",Buildings!H1664)</f>
        <v>N/A</v>
      </c>
      <c r="J1663" s="32" t="str">
        <f>IF(Buildings!I1664="","N/A",Buildings!I1664)</f>
        <v>N/A</v>
      </c>
      <c r="K1663" s="362" t="str">
        <f>IF(AND(Buildings!B1664="",Buildings!C1664&lt;&gt;""),0,IF(Buildings!B1664="","N/A",IF(ISNUMBER(Buildings!B1664),Buildings!B1664,0)))</f>
        <v>N/A</v>
      </c>
    </row>
    <row r="1664" spans="2:11">
      <c r="B1664" s="32" t="str">
        <f t="shared" si="51"/>
        <v>N/A</v>
      </c>
      <c r="C1664" s="32" t="str">
        <f>IF(Buildings!C1665="","N/A",Buildings!C1665)</f>
        <v>N/A</v>
      </c>
      <c r="D1664" s="32" t="str">
        <f>IF(Buildings!D1665="","N/A",Buildings!D1665)</f>
        <v>N/A</v>
      </c>
      <c r="E1664" s="32" t="str">
        <f>IF(Buildings!E1665="","N/A",Buildings!E1665)</f>
        <v>N/A</v>
      </c>
      <c r="F1664" s="32" t="str">
        <f>IF(Buildings!F1665="","N/A",Buildings!F1665)</f>
        <v>N/A</v>
      </c>
      <c r="G1664" s="32" t="str">
        <f>IF(Buildings!G1665="","N/A",Buildings!G1665)</f>
        <v>N/A</v>
      </c>
      <c r="H1664" s="32" t="str">
        <f t="shared" si="50"/>
        <v>N/A</v>
      </c>
      <c r="I1664" s="32" t="str">
        <f>IF(Buildings!H1665="","N/A",Buildings!H1665)</f>
        <v>N/A</v>
      </c>
      <c r="J1664" s="32" t="str">
        <f>IF(Buildings!I1665="","N/A",Buildings!I1665)</f>
        <v>N/A</v>
      </c>
      <c r="K1664" s="362" t="str">
        <f>IF(AND(Buildings!B1665="",Buildings!C1665&lt;&gt;""),0,IF(Buildings!B1665="","N/A",IF(ISNUMBER(Buildings!B1665),Buildings!B1665,0)))</f>
        <v>N/A</v>
      </c>
    </row>
    <row r="1665" spans="2:11">
      <c r="B1665" s="32" t="str">
        <f t="shared" si="51"/>
        <v>N/A</v>
      </c>
      <c r="C1665" s="32" t="str">
        <f>IF(Buildings!C1666="","N/A",Buildings!C1666)</f>
        <v>N/A</v>
      </c>
      <c r="D1665" s="32" t="str">
        <f>IF(Buildings!D1666="","N/A",Buildings!D1666)</f>
        <v>N/A</v>
      </c>
      <c r="E1665" s="32" t="str">
        <f>IF(Buildings!E1666="","N/A",Buildings!E1666)</f>
        <v>N/A</v>
      </c>
      <c r="F1665" s="32" t="str">
        <f>IF(Buildings!F1666="","N/A",Buildings!F1666)</f>
        <v>N/A</v>
      </c>
      <c r="G1665" s="32" t="str">
        <f>IF(Buildings!G1666="","N/A",Buildings!G1666)</f>
        <v>N/A</v>
      </c>
      <c r="H1665" s="32" t="str">
        <f t="shared" si="50"/>
        <v>N/A</v>
      </c>
      <c r="I1665" s="32" t="str">
        <f>IF(Buildings!H1666="","N/A",Buildings!H1666)</f>
        <v>N/A</v>
      </c>
      <c r="J1665" s="32" t="str">
        <f>IF(Buildings!I1666="","N/A",Buildings!I1666)</f>
        <v>N/A</v>
      </c>
      <c r="K1665" s="362" t="str">
        <f>IF(AND(Buildings!B1666="",Buildings!C1666&lt;&gt;""),0,IF(Buildings!B1666="","N/A",IF(ISNUMBER(Buildings!B1666),Buildings!B1666,0)))</f>
        <v>N/A</v>
      </c>
    </row>
    <row r="1666" spans="2:11">
      <c r="B1666" s="32" t="str">
        <f t="shared" si="51"/>
        <v>N/A</v>
      </c>
      <c r="C1666" s="32" t="str">
        <f>IF(Buildings!C1667="","N/A",Buildings!C1667)</f>
        <v>N/A</v>
      </c>
      <c r="D1666" s="32" t="str">
        <f>IF(Buildings!D1667="","N/A",Buildings!D1667)</f>
        <v>N/A</v>
      </c>
      <c r="E1666" s="32" t="str">
        <f>IF(Buildings!E1667="","N/A",Buildings!E1667)</f>
        <v>N/A</v>
      </c>
      <c r="F1666" s="32" t="str">
        <f>IF(Buildings!F1667="","N/A",Buildings!F1667)</f>
        <v>N/A</v>
      </c>
      <c r="G1666" s="32" t="str">
        <f>IF(Buildings!G1667="","N/A",Buildings!G1667)</f>
        <v>N/A</v>
      </c>
      <c r="H1666" s="32" t="str">
        <f t="shared" ref="H1666:H1729" si="52">IF(B1666="N/A","N/A",UPPER(TRIM(ProbuildName)))</f>
        <v>N/A</v>
      </c>
      <c r="I1666" s="32" t="str">
        <f>IF(Buildings!H1667="","N/A",Buildings!H1667)</f>
        <v>N/A</v>
      </c>
      <c r="J1666" s="32" t="str">
        <f>IF(Buildings!I1667="","N/A",Buildings!I1667)</f>
        <v>N/A</v>
      </c>
      <c r="K1666" s="362" t="str">
        <f>IF(AND(Buildings!B1667="",Buildings!C1667&lt;&gt;""),0,IF(Buildings!B1667="","N/A",IF(ISNUMBER(Buildings!B1667),Buildings!B1667,0)))</f>
        <v>N/A</v>
      </c>
    </row>
    <row r="1667" spans="2:11">
      <c r="B1667" s="32" t="str">
        <f t="shared" ref="B1667:B1730" si="53">IF(K1667="N/A","N/A","")</f>
        <v>N/A</v>
      </c>
      <c r="C1667" s="32" t="str">
        <f>IF(Buildings!C1668="","N/A",Buildings!C1668)</f>
        <v>N/A</v>
      </c>
      <c r="D1667" s="32" t="str">
        <f>IF(Buildings!D1668="","N/A",Buildings!D1668)</f>
        <v>N/A</v>
      </c>
      <c r="E1667" s="32" t="str">
        <f>IF(Buildings!E1668="","N/A",Buildings!E1668)</f>
        <v>N/A</v>
      </c>
      <c r="F1667" s="32" t="str">
        <f>IF(Buildings!F1668="","N/A",Buildings!F1668)</f>
        <v>N/A</v>
      </c>
      <c r="G1667" s="32" t="str">
        <f>IF(Buildings!G1668="","N/A",Buildings!G1668)</f>
        <v>N/A</v>
      </c>
      <c r="H1667" s="32" t="str">
        <f t="shared" si="52"/>
        <v>N/A</v>
      </c>
      <c r="I1667" s="32" t="str">
        <f>IF(Buildings!H1668="","N/A",Buildings!H1668)</f>
        <v>N/A</v>
      </c>
      <c r="J1667" s="32" t="str">
        <f>IF(Buildings!I1668="","N/A",Buildings!I1668)</f>
        <v>N/A</v>
      </c>
      <c r="K1667" s="362" t="str">
        <f>IF(AND(Buildings!B1668="",Buildings!C1668&lt;&gt;""),0,IF(Buildings!B1668="","N/A",IF(ISNUMBER(Buildings!B1668),Buildings!B1668,0)))</f>
        <v>N/A</v>
      </c>
    </row>
    <row r="1668" spans="2:11">
      <c r="B1668" s="32" t="str">
        <f t="shared" si="53"/>
        <v>N/A</v>
      </c>
      <c r="C1668" s="32" t="str">
        <f>IF(Buildings!C1669="","N/A",Buildings!C1669)</f>
        <v>N/A</v>
      </c>
      <c r="D1668" s="32" t="str">
        <f>IF(Buildings!D1669="","N/A",Buildings!D1669)</f>
        <v>N/A</v>
      </c>
      <c r="E1668" s="32" t="str">
        <f>IF(Buildings!E1669="","N/A",Buildings!E1669)</f>
        <v>N/A</v>
      </c>
      <c r="F1668" s="32" t="str">
        <f>IF(Buildings!F1669="","N/A",Buildings!F1669)</f>
        <v>N/A</v>
      </c>
      <c r="G1668" s="32" t="str">
        <f>IF(Buildings!G1669="","N/A",Buildings!G1669)</f>
        <v>N/A</v>
      </c>
      <c r="H1668" s="32" t="str">
        <f t="shared" si="52"/>
        <v>N/A</v>
      </c>
      <c r="I1668" s="32" t="str">
        <f>IF(Buildings!H1669="","N/A",Buildings!H1669)</f>
        <v>N/A</v>
      </c>
      <c r="J1668" s="32" t="str">
        <f>IF(Buildings!I1669="","N/A",Buildings!I1669)</f>
        <v>N/A</v>
      </c>
      <c r="K1668" s="362" t="str">
        <f>IF(AND(Buildings!B1669="",Buildings!C1669&lt;&gt;""),0,IF(Buildings!B1669="","N/A",IF(ISNUMBER(Buildings!B1669),Buildings!B1669,0)))</f>
        <v>N/A</v>
      </c>
    </row>
    <row r="1669" spans="2:11">
      <c r="B1669" s="32" t="str">
        <f t="shared" si="53"/>
        <v>N/A</v>
      </c>
      <c r="C1669" s="32" t="str">
        <f>IF(Buildings!C1670="","N/A",Buildings!C1670)</f>
        <v>N/A</v>
      </c>
      <c r="D1669" s="32" t="str">
        <f>IF(Buildings!D1670="","N/A",Buildings!D1670)</f>
        <v>N/A</v>
      </c>
      <c r="E1669" s="32" t="str">
        <f>IF(Buildings!E1670="","N/A",Buildings!E1670)</f>
        <v>N/A</v>
      </c>
      <c r="F1669" s="32" t="str">
        <f>IF(Buildings!F1670="","N/A",Buildings!F1670)</f>
        <v>N/A</v>
      </c>
      <c r="G1669" s="32" t="str">
        <f>IF(Buildings!G1670="","N/A",Buildings!G1670)</f>
        <v>N/A</v>
      </c>
      <c r="H1669" s="32" t="str">
        <f t="shared" si="52"/>
        <v>N/A</v>
      </c>
      <c r="I1669" s="32" t="str">
        <f>IF(Buildings!H1670="","N/A",Buildings!H1670)</f>
        <v>N/A</v>
      </c>
      <c r="J1669" s="32" t="str">
        <f>IF(Buildings!I1670="","N/A",Buildings!I1670)</f>
        <v>N/A</v>
      </c>
      <c r="K1669" s="362" t="str">
        <f>IF(AND(Buildings!B1670="",Buildings!C1670&lt;&gt;""),0,IF(Buildings!B1670="","N/A",IF(ISNUMBER(Buildings!B1670),Buildings!B1670,0)))</f>
        <v>N/A</v>
      </c>
    </row>
    <row r="1670" spans="2:11">
      <c r="B1670" s="32" t="str">
        <f t="shared" si="53"/>
        <v>N/A</v>
      </c>
      <c r="C1670" s="32" t="str">
        <f>IF(Buildings!C1671="","N/A",Buildings!C1671)</f>
        <v>N/A</v>
      </c>
      <c r="D1670" s="32" t="str">
        <f>IF(Buildings!D1671="","N/A",Buildings!D1671)</f>
        <v>N/A</v>
      </c>
      <c r="E1670" s="32" t="str">
        <f>IF(Buildings!E1671="","N/A",Buildings!E1671)</f>
        <v>N/A</v>
      </c>
      <c r="F1670" s="32" t="str">
        <f>IF(Buildings!F1671="","N/A",Buildings!F1671)</f>
        <v>N/A</v>
      </c>
      <c r="G1670" s="32" t="str">
        <f>IF(Buildings!G1671="","N/A",Buildings!G1671)</f>
        <v>N/A</v>
      </c>
      <c r="H1670" s="32" t="str">
        <f t="shared" si="52"/>
        <v>N/A</v>
      </c>
      <c r="I1670" s="32" t="str">
        <f>IF(Buildings!H1671="","N/A",Buildings!H1671)</f>
        <v>N/A</v>
      </c>
      <c r="J1670" s="32" t="str">
        <f>IF(Buildings!I1671="","N/A",Buildings!I1671)</f>
        <v>N/A</v>
      </c>
      <c r="K1670" s="362" t="str">
        <f>IF(AND(Buildings!B1671="",Buildings!C1671&lt;&gt;""),0,IF(Buildings!B1671="","N/A",IF(ISNUMBER(Buildings!B1671),Buildings!B1671,0)))</f>
        <v>N/A</v>
      </c>
    </row>
    <row r="1671" spans="2:11">
      <c r="B1671" s="32" t="str">
        <f t="shared" si="53"/>
        <v>N/A</v>
      </c>
      <c r="C1671" s="32" t="str">
        <f>IF(Buildings!C1672="","N/A",Buildings!C1672)</f>
        <v>N/A</v>
      </c>
      <c r="D1671" s="32" t="str">
        <f>IF(Buildings!D1672="","N/A",Buildings!D1672)</f>
        <v>N/A</v>
      </c>
      <c r="E1671" s="32" t="str">
        <f>IF(Buildings!E1672="","N/A",Buildings!E1672)</f>
        <v>N/A</v>
      </c>
      <c r="F1671" s="32" t="str">
        <f>IF(Buildings!F1672="","N/A",Buildings!F1672)</f>
        <v>N/A</v>
      </c>
      <c r="G1671" s="32" t="str">
        <f>IF(Buildings!G1672="","N/A",Buildings!G1672)</f>
        <v>N/A</v>
      </c>
      <c r="H1671" s="32" t="str">
        <f t="shared" si="52"/>
        <v>N/A</v>
      </c>
      <c r="I1671" s="32" t="str">
        <f>IF(Buildings!H1672="","N/A",Buildings!H1672)</f>
        <v>N/A</v>
      </c>
      <c r="J1671" s="32" t="str">
        <f>IF(Buildings!I1672="","N/A",Buildings!I1672)</f>
        <v>N/A</v>
      </c>
      <c r="K1671" s="362" t="str">
        <f>IF(AND(Buildings!B1672="",Buildings!C1672&lt;&gt;""),0,IF(Buildings!B1672="","N/A",IF(ISNUMBER(Buildings!B1672),Buildings!B1672,0)))</f>
        <v>N/A</v>
      </c>
    </row>
    <row r="1672" spans="2:11">
      <c r="B1672" s="32" t="str">
        <f t="shared" si="53"/>
        <v>N/A</v>
      </c>
      <c r="C1672" s="32" t="str">
        <f>IF(Buildings!C1673="","N/A",Buildings!C1673)</f>
        <v>N/A</v>
      </c>
      <c r="D1672" s="32" t="str">
        <f>IF(Buildings!D1673="","N/A",Buildings!D1673)</f>
        <v>N/A</v>
      </c>
      <c r="E1672" s="32" t="str">
        <f>IF(Buildings!E1673="","N/A",Buildings!E1673)</f>
        <v>N/A</v>
      </c>
      <c r="F1672" s="32" t="str">
        <f>IF(Buildings!F1673="","N/A",Buildings!F1673)</f>
        <v>N/A</v>
      </c>
      <c r="G1672" s="32" t="str">
        <f>IF(Buildings!G1673="","N/A",Buildings!G1673)</f>
        <v>N/A</v>
      </c>
      <c r="H1672" s="32" t="str">
        <f t="shared" si="52"/>
        <v>N/A</v>
      </c>
      <c r="I1672" s="32" t="str">
        <f>IF(Buildings!H1673="","N/A",Buildings!H1673)</f>
        <v>N/A</v>
      </c>
      <c r="J1672" s="32" t="str">
        <f>IF(Buildings!I1673="","N/A",Buildings!I1673)</f>
        <v>N/A</v>
      </c>
      <c r="K1672" s="362" t="str">
        <f>IF(AND(Buildings!B1673="",Buildings!C1673&lt;&gt;""),0,IF(Buildings!B1673="","N/A",IF(ISNUMBER(Buildings!B1673),Buildings!B1673,0)))</f>
        <v>N/A</v>
      </c>
    </row>
    <row r="1673" spans="2:11">
      <c r="B1673" s="32" t="str">
        <f t="shared" si="53"/>
        <v>N/A</v>
      </c>
      <c r="C1673" s="32" t="str">
        <f>IF(Buildings!C1674="","N/A",Buildings!C1674)</f>
        <v>N/A</v>
      </c>
      <c r="D1673" s="32" t="str">
        <f>IF(Buildings!D1674="","N/A",Buildings!D1674)</f>
        <v>N/A</v>
      </c>
      <c r="E1673" s="32" t="str">
        <f>IF(Buildings!E1674="","N/A",Buildings!E1674)</f>
        <v>N/A</v>
      </c>
      <c r="F1673" s="32" t="str">
        <f>IF(Buildings!F1674="","N/A",Buildings!F1674)</f>
        <v>N/A</v>
      </c>
      <c r="G1673" s="32" t="str">
        <f>IF(Buildings!G1674="","N/A",Buildings!G1674)</f>
        <v>N/A</v>
      </c>
      <c r="H1673" s="32" t="str">
        <f t="shared" si="52"/>
        <v>N/A</v>
      </c>
      <c r="I1673" s="32" t="str">
        <f>IF(Buildings!H1674="","N/A",Buildings!H1674)</f>
        <v>N/A</v>
      </c>
      <c r="J1673" s="32" t="str">
        <f>IF(Buildings!I1674="","N/A",Buildings!I1674)</f>
        <v>N/A</v>
      </c>
      <c r="K1673" s="362" t="str">
        <f>IF(AND(Buildings!B1674="",Buildings!C1674&lt;&gt;""),0,IF(Buildings!B1674="","N/A",IF(ISNUMBER(Buildings!B1674),Buildings!B1674,0)))</f>
        <v>N/A</v>
      </c>
    </row>
    <row r="1674" spans="2:11">
      <c r="B1674" s="32" t="str">
        <f t="shared" si="53"/>
        <v>N/A</v>
      </c>
      <c r="C1674" s="32" t="str">
        <f>IF(Buildings!C1675="","N/A",Buildings!C1675)</f>
        <v>N/A</v>
      </c>
      <c r="D1674" s="32" t="str">
        <f>IF(Buildings!D1675="","N/A",Buildings!D1675)</f>
        <v>N/A</v>
      </c>
      <c r="E1674" s="32" t="str">
        <f>IF(Buildings!E1675="","N/A",Buildings!E1675)</f>
        <v>N/A</v>
      </c>
      <c r="F1674" s="32" t="str">
        <f>IF(Buildings!F1675="","N/A",Buildings!F1675)</f>
        <v>N/A</v>
      </c>
      <c r="G1674" s="32" t="str">
        <f>IF(Buildings!G1675="","N/A",Buildings!G1675)</f>
        <v>N/A</v>
      </c>
      <c r="H1674" s="32" t="str">
        <f t="shared" si="52"/>
        <v>N/A</v>
      </c>
      <c r="I1674" s="32" t="str">
        <f>IF(Buildings!H1675="","N/A",Buildings!H1675)</f>
        <v>N/A</v>
      </c>
      <c r="J1674" s="32" t="str">
        <f>IF(Buildings!I1675="","N/A",Buildings!I1675)</f>
        <v>N/A</v>
      </c>
      <c r="K1674" s="362" t="str">
        <f>IF(AND(Buildings!B1675="",Buildings!C1675&lt;&gt;""),0,IF(Buildings!B1675="","N/A",IF(ISNUMBER(Buildings!B1675),Buildings!B1675,0)))</f>
        <v>N/A</v>
      </c>
    </row>
    <row r="1675" spans="2:11">
      <c r="B1675" s="32" t="str">
        <f t="shared" si="53"/>
        <v>N/A</v>
      </c>
      <c r="C1675" s="32" t="str">
        <f>IF(Buildings!C1676="","N/A",Buildings!C1676)</f>
        <v>N/A</v>
      </c>
      <c r="D1675" s="32" t="str">
        <f>IF(Buildings!D1676="","N/A",Buildings!D1676)</f>
        <v>N/A</v>
      </c>
      <c r="E1675" s="32" t="str">
        <f>IF(Buildings!E1676="","N/A",Buildings!E1676)</f>
        <v>N/A</v>
      </c>
      <c r="F1675" s="32" t="str">
        <f>IF(Buildings!F1676="","N/A",Buildings!F1676)</f>
        <v>N/A</v>
      </c>
      <c r="G1675" s="32" t="str">
        <f>IF(Buildings!G1676="","N/A",Buildings!G1676)</f>
        <v>N/A</v>
      </c>
      <c r="H1675" s="32" t="str">
        <f t="shared" si="52"/>
        <v>N/A</v>
      </c>
      <c r="I1675" s="32" t="str">
        <f>IF(Buildings!H1676="","N/A",Buildings!H1676)</f>
        <v>N/A</v>
      </c>
      <c r="J1675" s="32" t="str">
        <f>IF(Buildings!I1676="","N/A",Buildings!I1676)</f>
        <v>N/A</v>
      </c>
      <c r="K1675" s="362" t="str">
        <f>IF(AND(Buildings!B1676="",Buildings!C1676&lt;&gt;""),0,IF(Buildings!B1676="","N/A",IF(ISNUMBER(Buildings!B1676),Buildings!B1676,0)))</f>
        <v>N/A</v>
      </c>
    </row>
    <row r="1676" spans="2:11">
      <c r="B1676" s="32" t="str">
        <f t="shared" si="53"/>
        <v>N/A</v>
      </c>
      <c r="C1676" s="32" t="str">
        <f>IF(Buildings!C1677="","N/A",Buildings!C1677)</f>
        <v>N/A</v>
      </c>
      <c r="D1676" s="32" t="str">
        <f>IF(Buildings!D1677="","N/A",Buildings!D1677)</f>
        <v>N/A</v>
      </c>
      <c r="E1676" s="32" t="str">
        <f>IF(Buildings!E1677="","N/A",Buildings!E1677)</f>
        <v>N/A</v>
      </c>
      <c r="F1676" s="32" t="str">
        <f>IF(Buildings!F1677="","N/A",Buildings!F1677)</f>
        <v>N/A</v>
      </c>
      <c r="G1676" s="32" t="str">
        <f>IF(Buildings!G1677="","N/A",Buildings!G1677)</f>
        <v>N/A</v>
      </c>
      <c r="H1676" s="32" t="str">
        <f t="shared" si="52"/>
        <v>N/A</v>
      </c>
      <c r="I1676" s="32" t="str">
        <f>IF(Buildings!H1677="","N/A",Buildings!H1677)</f>
        <v>N/A</v>
      </c>
      <c r="J1676" s="32" t="str">
        <f>IF(Buildings!I1677="","N/A",Buildings!I1677)</f>
        <v>N/A</v>
      </c>
      <c r="K1676" s="362" t="str">
        <f>IF(AND(Buildings!B1677="",Buildings!C1677&lt;&gt;""),0,IF(Buildings!B1677="","N/A",IF(ISNUMBER(Buildings!B1677),Buildings!B1677,0)))</f>
        <v>N/A</v>
      </c>
    </row>
    <row r="1677" spans="2:11">
      <c r="B1677" s="32" t="str">
        <f t="shared" si="53"/>
        <v>N/A</v>
      </c>
      <c r="C1677" s="32" t="str">
        <f>IF(Buildings!C1678="","N/A",Buildings!C1678)</f>
        <v>N/A</v>
      </c>
      <c r="D1677" s="32" t="str">
        <f>IF(Buildings!D1678="","N/A",Buildings!D1678)</f>
        <v>N/A</v>
      </c>
      <c r="E1677" s="32" t="str">
        <f>IF(Buildings!E1678="","N/A",Buildings!E1678)</f>
        <v>N/A</v>
      </c>
      <c r="F1677" s="32" t="str">
        <f>IF(Buildings!F1678="","N/A",Buildings!F1678)</f>
        <v>N/A</v>
      </c>
      <c r="G1677" s="32" t="str">
        <f>IF(Buildings!G1678="","N/A",Buildings!G1678)</f>
        <v>N/A</v>
      </c>
      <c r="H1677" s="32" t="str">
        <f t="shared" si="52"/>
        <v>N/A</v>
      </c>
      <c r="I1677" s="32" t="str">
        <f>IF(Buildings!H1678="","N/A",Buildings!H1678)</f>
        <v>N/A</v>
      </c>
      <c r="J1677" s="32" t="str">
        <f>IF(Buildings!I1678="","N/A",Buildings!I1678)</f>
        <v>N/A</v>
      </c>
      <c r="K1677" s="362" t="str">
        <f>IF(AND(Buildings!B1678="",Buildings!C1678&lt;&gt;""),0,IF(Buildings!B1678="","N/A",IF(ISNUMBER(Buildings!B1678),Buildings!B1678,0)))</f>
        <v>N/A</v>
      </c>
    </row>
    <row r="1678" spans="2:11">
      <c r="B1678" s="32" t="str">
        <f t="shared" si="53"/>
        <v>N/A</v>
      </c>
      <c r="C1678" s="32" t="str">
        <f>IF(Buildings!C1679="","N/A",Buildings!C1679)</f>
        <v>N/A</v>
      </c>
      <c r="D1678" s="32" t="str">
        <f>IF(Buildings!D1679="","N/A",Buildings!D1679)</f>
        <v>N/A</v>
      </c>
      <c r="E1678" s="32" t="str">
        <f>IF(Buildings!E1679="","N/A",Buildings!E1679)</f>
        <v>N/A</v>
      </c>
      <c r="F1678" s="32" t="str">
        <f>IF(Buildings!F1679="","N/A",Buildings!F1679)</f>
        <v>N/A</v>
      </c>
      <c r="G1678" s="32" t="str">
        <f>IF(Buildings!G1679="","N/A",Buildings!G1679)</f>
        <v>N/A</v>
      </c>
      <c r="H1678" s="32" t="str">
        <f t="shared" si="52"/>
        <v>N/A</v>
      </c>
      <c r="I1678" s="32" t="str">
        <f>IF(Buildings!H1679="","N/A",Buildings!H1679)</f>
        <v>N/A</v>
      </c>
      <c r="J1678" s="32" t="str">
        <f>IF(Buildings!I1679="","N/A",Buildings!I1679)</f>
        <v>N/A</v>
      </c>
      <c r="K1678" s="362" t="str">
        <f>IF(AND(Buildings!B1679="",Buildings!C1679&lt;&gt;""),0,IF(Buildings!B1679="","N/A",IF(ISNUMBER(Buildings!B1679),Buildings!B1679,0)))</f>
        <v>N/A</v>
      </c>
    </row>
    <row r="1679" spans="2:11">
      <c r="B1679" s="32" t="str">
        <f t="shared" si="53"/>
        <v>N/A</v>
      </c>
      <c r="C1679" s="32" t="str">
        <f>IF(Buildings!C1680="","N/A",Buildings!C1680)</f>
        <v>N/A</v>
      </c>
      <c r="D1679" s="32" t="str">
        <f>IF(Buildings!D1680="","N/A",Buildings!D1680)</f>
        <v>N/A</v>
      </c>
      <c r="E1679" s="32" t="str">
        <f>IF(Buildings!E1680="","N/A",Buildings!E1680)</f>
        <v>N/A</v>
      </c>
      <c r="F1679" s="32" t="str">
        <f>IF(Buildings!F1680="","N/A",Buildings!F1680)</f>
        <v>N/A</v>
      </c>
      <c r="G1679" s="32" t="str">
        <f>IF(Buildings!G1680="","N/A",Buildings!G1680)</f>
        <v>N/A</v>
      </c>
      <c r="H1679" s="32" t="str">
        <f t="shared" si="52"/>
        <v>N/A</v>
      </c>
      <c r="I1679" s="32" t="str">
        <f>IF(Buildings!H1680="","N/A",Buildings!H1680)</f>
        <v>N/A</v>
      </c>
      <c r="J1679" s="32" t="str">
        <f>IF(Buildings!I1680="","N/A",Buildings!I1680)</f>
        <v>N/A</v>
      </c>
      <c r="K1679" s="362" t="str">
        <f>IF(AND(Buildings!B1680="",Buildings!C1680&lt;&gt;""),0,IF(Buildings!B1680="","N/A",IF(ISNUMBER(Buildings!B1680),Buildings!B1680,0)))</f>
        <v>N/A</v>
      </c>
    </row>
    <row r="1680" spans="2:11">
      <c r="B1680" s="32" t="str">
        <f t="shared" si="53"/>
        <v>N/A</v>
      </c>
      <c r="C1680" s="32" t="str">
        <f>IF(Buildings!C1681="","N/A",Buildings!C1681)</f>
        <v>N/A</v>
      </c>
      <c r="D1680" s="32" t="str">
        <f>IF(Buildings!D1681="","N/A",Buildings!D1681)</f>
        <v>N/A</v>
      </c>
      <c r="E1680" s="32" t="str">
        <f>IF(Buildings!E1681="","N/A",Buildings!E1681)</f>
        <v>N/A</v>
      </c>
      <c r="F1680" s="32" t="str">
        <f>IF(Buildings!F1681="","N/A",Buildings!F1681)</f>
        <v>N/A</v>
      </c>
      <c r="G1680" s="32" t="str">
        <f>IF(Buildings!G1681="","N/A",Buildings!G1681)</f>
        <v>N/A</v>
      </c>
      <c r="H1680" s="32" t="str">
        <f t="shared" si="52"/>
        <v>N/A</v>
      </c>
      <c r="I1680" s="32" t="str">
        <f>IF(Buildings!H1681="","N/A",Buildings!H1681)</f>
        <v>N/A</v>
      </c>
      <c r="J1680" s="32" t="str">
        <f>IF(Buildings!I1681="","N/A",Buildings!I1681)</f>
        <v>N/A</v>
      </c>
      <c r="K1680" s="362" t="str">
        <f>IF(AND(Buildings!B1681="",Buildings!C1681&lt;&gt;""),0,IF(Buildings!B1681="","N/A",IF(ISNUMBER(Buildings!B1681),Buildings!B1681,0)))</f>
        <v>N/A</v>
      </c>
    </row>
    <row r="1681" spans="2:11">
      <c r="B1681" s="32" t="str">
        <f t="shared" si="53"/>
        <v>N/A</v>
      </c>
      <c r="C1681" s="32" t="str">
        <f>IF(Buildings!C1682="","N/A",Buildings!C1682)</f>
        <v>N/A</v>
      </c>
      <c r="D1681" s="32" t="str">
        <f>IF(Buildings!D1682="","N/A",Buildings!D1682)</f>
        <v>N/A</v>
      </c>
      <c r="E1681" s="32" t="str">
        <f>IF(Buildings!E1682="","N/A",Buildings!E1682)</f>
        <v>N/A</v>
      </c>
      <c r="F1681" s="32" t="str">
        <f>IF(Buildings!F1682="","N/A",Buildings!F1682)</f>
        <v>N/A</v>
      </c>
      <c r="G1681" s="32" t="str">
        <f>IF(Buildings!G1682="","N/A",Buildings!G1682)</f>
        <v>N/A</v>
      </c>
      <c r="H1681" s="32" t="str">
        <f t="shared" si="52"/>
        <v>N/A</v>
      </c>
      <c r="I1681" s="32" t="str">
        <f>IF(Buildings!H1682="","N/A",Buildings!H1682)</f>
        <v>N/A</v>
      </c>
      <c r="J1681" s="32" t="str">
        <f>IF(Buildings!I1682="","N/A",Buildings!I1682)</f>
        <v>N/A</v>
      </c>
      <c r="K1681" s="362" t="str">
        <f>IF(AND(Buildings!B1682="",Buildings!C1682&lt;&gt;""),0,IF(Buildings!B1682="","N/A",IF(ISNUMBER(Buildings!B1682),Buildings!B1682,0)))</f>
        <v>N/A</v>
      </c>
    </row>
    <row r="1682" spans="2:11">
      <c r="B1682" s="32" t="str">
        <f t="shared" si="53"/>
        <v>N/A</v>
      </c>
      <c r="C1682" s="32" t="str">
        <f>IF(Buildings!C1683="","N/A",Buildings!C1683)</f>
        <v>N/A</v>
      </c>
      <c r="D1682" s="32" t="str">
        <f>IF(Buildings!D1683="","N/A",Buildings!D1683)</f>
        <v>N/A</v>
      </c>
      <c r="E1682" s="32" t="str">
        <f>IF(Buildings!E1683="","N/A",Buildings!E1683)</f>
        <v>N/A</v>
      </c>
      <c r="F1682" s="32" t="str">
        <f>IF(Buildings!F1683="","N/A",Buildings!F1683)</f>
        <v>N/A</v>
      </c>
      <c r="G1682" s="32" t="str">
        <f>IF(Buildings!G1683="","N/A",Buildings!G1683)</f>
        <v>N/A</v>
      </c>
      <c r="H1682" s="32" t="str">
        <f t="shared" si="52"/>
        <v>N/A</v>
      </c>
      <c r="I1682" s="32" t="str">
        <f>IF(Buildings!H1683="","N/A",Buildings!H1683)</f>
        <v>N/A</v>
      </c>
      <c r="J1682" s="32" t="str">
        <f>IF(Buildings!I1683="","N/A",Buildings!I1683)</f>
        <v>N/A</v>
      </c>
      <c r="K1682" s="362" t="str">
        <f>IF(AND(Buildings!B1683="",Buildings!C1683&lt;&gt;""),0,IF(Buildings!B1683="","N/A",IF(ISNUMBER(Buildings!B1683),Buildings!B1683,0)))</f>
        <v>N/A</v>
      </c>
    </row>
    <row r="1683" spans="2:11">
      <c r="B1683" s="32" t="str">
        <f t="shared" si="53"/>
        <v>N/A</v>
      </c>
      <c r="C1683" s="32" t="str">
        <f>IF(Buildings!C1684="","N/A",Buildings!C1684)</f>
        <v>N/A</v>
      </c>
      <c r="D1683" s="32" t="str">
        <f>IF(Buildings!D1684="","N/A",Buildings!D1684)</f>
        <v>N/A</v>
      </c>
      <c r="E1683" s="32" t="str">
        <f>IF(Buildings!E1684="","N/A",Buildings!E1684)</f>
        <v>N/A</v>
      </c>
      <c r="F1683" s="32" t="str">
        <f>IF(Buildings!F1684="","N/A",Buildings!F1684)</f>
        <v>N/A</v>
      </c>
      <c r="G1683" s="32" t="str">
        <f>IF(Buildings!G1684="","N/A",Buildings!G1684)</f>
        <v>N/A</v>
      </c>
      <c r="H1683" s="32" t="str">
        <f t="shared" si="52"/>
        <v>N/A</v>
      </c>
      <c r="I1683" s="32" t="str">
        <f>IF(Buildings!H1684="","N/A",Buildings!H1684)</f>
        <v>N/A</v>
      </c>
      <c r="J1683" s="32" t="str">
        <f>IF(Buildings!I1684="","N/A",Buildings!I1684)</f>
        <v>N/A</v>
      </c>
      <c r="K1683" s="362" t="str">
        <f>IF(AND(Buildings!B1684="",Buildings!C1684&lt;&gt;""),0,IF(Buildings!B1684="","N/A",IF(ISNUMBER(Buildings!B1684),Buildings!B1684,0)))</f>
        <v>N/A</v>
      </c>
    </row>
    <row r="1684" spans="2:11">
      <c r="B1684" s="32" t="str">
        <f t="shared" si="53"/>
        <v>N/A</v>
      </c>
      <c r="C1684" s="32" t="str">
        <f>IF(Buildings!C1685="","N/A",Buildings!C1685)</f>
        <v>N/A</v>
      </c>
      <c r="D1684" s="32" t="str">
        <f>IF(Buildings!D1685="","N/A",Buildings!D1685)</f>
        <v>N/A</v>
      </c>
      <c r="E1684" s="32" t="str">
        <f>IF(Buildings!E1685="","N/A",Buildings!E1685)</f>
        <v>N/A</v>
      </c>
      <c r="F1684" s="32" t="str">
        <f>IF(Buildings!F1685="","N/A",Buildings!F1685)</f>
        <v>N/A</v>
      </c>
      <c r="G1684" s="32" t="str">
        <f>IF(Buildings!G1685="","N/A",Buildings!G1685)</f>
        <v>N/A</v>
      </c>
      <c r="H1684" s="32" t="str">
        <f t="shared" si="52"/>
        <v>N/A</v>
      </c>
      <c r="I1684" s="32" t="str">
        <f>IF(Buildings!H1685="","N/A",Buildings!H1685)</f>
        <v>N/A</v>
      </c>
      <c r="J1684" s="32" t="str">
        <f>IF(Buildings!I1685="","N/A",Buildings!I1685)</f>
        <v>N/A</v>
      </c>
      <c r="K1684" s="362" t="str">
        <f>IF(AND(Buildings!B1685="",Buildings!C1685&lt;&gt;""),0,IF(Buildings!B1685="","N/A",IF(ISNUMBER(Buildings!B1685),Buildings!B1685,0)))</f>
        <v>N/A</v>
      </c>
    </row>
    <row r="1685" spans="2:11">
      <c r="B1685" s="32" t="str">
        <f t="shared" si="53"/>
        <v>N/A</v>
      </c>
      <c r="C1685" s="32" t="str">
        <f>IF(Buildings!C1686="","N/A",Buildings!C1686)</f>
        <v>N/A</v>
      </c>
      <c r="D1685" s="32" t="str">
        <f>IF(Buildings!D1686="","N/A",Buildings!D1686)</f>
        <v>N/A</v>
      </c>
      <c r="E1685" s="32" t="str">
        <f>IF(Buildings!E1686="","N/A",Buildings!E1686)</f>
        <v>N/A</v>
      </c>
      <c r="F1685" s="32" t="str">
        <f>IF(Buildings!F1686="","N/A",Buildings!F1686)</f>
        <v>N/A</v>
      </c>
      <c r="G1685" s="32" t="str">
        <f>IF(Buildings!G1686="","N/A",Buildings!G1686)</f>
        <v>N/A</v>
      </c>
      <c r="H1685" s="32" t="str">
        <f t="shared" si="52"/>
        <v>N/A</v>
      </c>
      <c r="I1685" s="32" t="str">
        <f>IF(Buildings!H1686="","N/A",Buildings!H1686)</f>
        <v>N/A</v>
      </c>
      <c r="J1685" s="32" t="str">
        <f>IF(Buildings!I1686="","N/A",Buildings!I1686)</f>
        <v>N/A</v>
      </c>
      <c r="K1685" s="362" t="str">
        <f>IF(AND(Buildings!B1686="",Buildings!C1686&lt;&gt;""),0,IF(Buildings!B1686="","N/A",IF(ISNUMBER(Buildings!B1686),Buildings!B1686,0)))</f>
        <v>N/A</v>
      </c>
    </row>
    <row r="1686" spans="2:11">
      <c r="B1686" s="32" t="str">
        <f t="shared" si="53"/>
        <v>N/A</v>
      </c>
      <c r="C1686" s="32" t="str">
        <f>IF(Buildings!C1687="","N/A",Buildings!C1687)</f>
        <v>N/A</v>
      </c>
      <c r="D1686" s="32" t="str">
        <f>IF(Buildings!D1687="","N/A",Buildings!D1687)</f>
        <v>N/A</v>
      </c>
      <c r="E1686" s="32" t="str">
        <f>IF(Buildings!E1687="","N/A",Buildings!E1687)</f>
        <v>N/A</v>
      </c>
      <c r="F1686" s="32" t="str">
        <f>IF(Buildings!F1687="","N/A",Buildings!F1687)</f>
        <v>N/A</v>
      </c>
      <c r="G1686" s="32" t="str">
        <f>IF(Buildings!G1687="","N/A",Buildings!G1687)</f>
        <v>N/A</v>
      </c>
      <c r="H1686" s="32" t="str">
        <f t="shared" si="52"/>
        <v>N/A</v>
      </c>
      <c r="I1686" s="32" t="str">
        <f>IF(Buildings!H1687="","N/A",Buildings!H1687)</f>
        <v>N/A</v>
      </c>
      <c r="J1686" s="32" t="str">
        <f>IF(Buildings!I1687="","N/A",Buildings!I1687)</f>
        <v>N/A</v>
      </c>
      <c r="K1686" s="362" t="str">
        <f>IF(AND(Buildings!B1687="",Buildings!C1687&lt;&gt;""),0,IF(Buildings!B1687="","N/A",IF(ISNUMBER(Buildings!B1687),Buildings!B1687,0)))</f>
        <v>N/A</v>
      </c>
    </row>
    <row r="1687" spans="2:11">
      <c r="B1687" s="32" t="str">
        <f t="shared" si="53"/>
        <v>N/A</v>
      </c>
      <c r="C1687" s="32" t="str">
        <f>IF(Buildings!C1688="","N/A",Buildings!C1688)</f>
        <v>N/A</v>
      </c>
      <c r="D1687" s="32" t="str">
        <f>IF(Buildings!D1688="","N/A",Buildings!D1688)</f>
        <v>N/A</v>
      </c>
      <c r="E1687" s="32" t="str">
        <f>IF(Buildings!E1688="","N/A",Buildings!E1688)</f>
        <v>N/A</v>
      </c>
      <c r="F1687" s="32" t="str">
        <f>IF(Buildings!F1688="","N/A",Buildings!F1688)</f>
        <v>N/A</v>
      </c>
      <c r="G1687" s="32" t="str">
        <f>IF(Buildings!G1688="","N/A",Buildings!G1688)</f>
        <v>N/A</v>
      </c>
      <c r="H1687" s="32" t="str">
        <f t="shared" si="52"/>
        <v>N/A</v>
      </c>
      <c r="I1687" s="32" t="str">
        <f>IF(Buildings!H1688="","N/A",Buildings!H1688)</f>
        <v>N/A</v>
      </c>
      <c r="J1687" s="32" t="str">
        <f>IF(Buildings!I1688="","N/A",Buildings!I1688)</f>
        <v>N/A</v>
      </c>
      <c r="K1687" s="362" t="str">
        <f>IF(AND(Buildings!B1688="",Buildings!C1688&lt;&gt;""),0,IF(Buildings!B1688="","N/A",IF(ISNUMBER(Buildings!B1688),Buildings!B1688,0)))</f>
        <v>N/A</v>
      </c>
    </row>
    <row r="1688" spans="2:11">
      <c r="B1688" s="32" t="str">
        <f t="shared" si="53"/>
        <v>N/A</v>
      </c>
      <c r="C1688" s="32" t="str">
        <f>IF(Buildings!C1689="","N/A",Buildings!C1689)</f>
        <v>N/A</v>
      </c>
      <c r="D1688" s="32" t="str">
        <f>IF(Buildings!D1689="","N/A",Buildings!D1689)</f>
        <v>N/A</v>
      </c>
      <c r="E1688" s="32" t="str">
        <f>IF(Buildings!E1689="","N/A",Buildings!E1689)</f>
        <v>N/A</v>
      </c>
      <c r="F1688" s="32" t="str">
        <f>IF(Buildings!F1689="","N/A",Buildings!F1689)</f>
        <v>N/A</v>
      </c>
      <c r="G1688" s="32" t="str">
        <f>IF(Buildings!G1689="","N/A",Buildings!G1689)</f>
        <v>N/A</v>
      </c>
      <c r="H1688" s="32" t="str">
        <f t="shared" si="52"/>
        <v>N/A</v>
      </c>
      <c r="I1688" s="32" t="str">
        <f>IF(Buildings!H1689="","N/A",Buildings!H1689)</f>
        <v>N/A</v>
      </c>
      <c r="J1688" s="32" t="str">
        <f>IF(Buildings!I1689="","N/A",Buildings!I1689)</f>
        <v>N/A</v>
      </c>
      <c r="K1688" s="362" t="str">
        <f>IF(AND(Buildings!B1689="",Buildings!C1689&lt;&gt;""),0,IF(Buildings!B1689="","N/A",IF(ISNUMBER(Buildings!B1689),Buildings!B1689,0)))</f>
        <v>N/A</v>
      </c>
    </row>
    <row r="1689" spans="2:11">
      <c r="B1689" s="32" t="str">
        <f t="shared" si="53"/>
        <v>N/A</v>
      </c>
      <c r="C1689" s="32" t="str">
        <f>IF(Buildings!C1690="","N/A",Buildings!C1690)</f>
        <v>N/A</v>
      </c>
      <c r="D1689" s="32" t="str">
        <f>IF(Buildings!D1690="","N/A",Buildings!D1690)</f>
        <v>N/A</v>
      </c>
      <c r="E1689" s="32" t="str">
        <f>IF(Buildings!E1690="","N/A",Buildings!E1690)</f>
        <v>N/A</v>
      </c>
      <c r="F1689" s="32" t="str">
        <f>IF(Buildings!F1690="","N/A",Buildings!F1690)</f>
        <v>N/A</v>
      </c>
      <c r="G1689" s="32" t="str">
        <f>IF(Buildings!G1690="","N/A",Buildings!G1690)</f>
        <v>N/A</v>
      </c>
      <c r="H1689" s="32" t="str">
        <f t="shared" si="52"/>
        <v>N/A</v>
      </c>
      <c r="I1689" s="32" t="str">
        <f>IF(Buildings!H1690="","N/A",Buildings!H1690)</f>
        <v>N/A</v>
      </c>
      <c r="J1689" s="32" t="str">
        <f>IF(Buildings!I1690="","N/A",Buildings!I1690)</f>
        <v>N/A</v>
      </c>
      <c r="K1689" s="362" t="str">
        <f>IF(AND(Buildings!B1690="",Buildings!C1690&lt;&gt;""),0,IF(Buildings!B1690="","N/A",IF(ISNUMBER(Buildings!B1690),Buildings!B1690,0)))</f>
        <v>N/A</v>
      </c>
    </row>
    <row r="1690" spans="2:11">
      <c r="B1690" s="32" t="str">
        <f t="shared" si="53"/>
        <v>N/A</v>
      </c>
      <c r="C1690" s="32" t="str">
        <f>IF(Buildings!C1691="","N/A",Buildings!C1691)</f>
        <v>N/A</v>
      </c>
      <c r="D1690" s="32" t="str">
        <f>IF(Buildings!D1691="","N/A",Buildings!D1691)</f>
        <v>N/A</v>
      </c>
      <c r="E1690" s="32" t="str">
        <f>IF(Buildings!E1691="","N/A",Buildings!E1691)</f>
        <v>N/A</v>
      </c>
      <c r="F1690" s="32" t="str">
        <f>IF(Buildings!F1691="","N/A",Buildings!F1691)</f>
        <v>N/A</v>
      </c>
      <c r="G1690" s="32" t="str">
        <f>IF(Buildings!G1691="","N/A",Buildings!G1691)</f>
        <v>N/A</v>
      </c>
      <c r="H1690" s="32" t="str">
        <f t="shared" si="52"/>
        <v>N/A</v>
      </c>
      <c r="I1690" s="32" t="str">
        <f>IF(Buildings!H1691="","N/A",Buildings!H1691)</f>
        <v>N/A</v>
      </c>
      <c r="J1690" s="32" t="str">
        <f>IF(Buildings!I1691="","N/A",Buildings!I1691)</f>
        <v>N/A</v>
      </c>
      <c r="K1690" s="362" t="str">
        <f>IF(AND(Buildings!B1691="",Buildings!C1691&lt;&gt;""),0,IF(Buildings!B1691="","N/A",IF(ISNUMBER(Buildings!B1691),Buildings!B1691,0)))</f>
        <v>N/A</v>
      </c>
    </row>
    <row r="1691" spans="2:11">
      <c r="B1691" s="32" t="str">
        <f t="shared" si="53"/>
        <v>N/A</v>
      </c>
      <c r="C1691" s="32" t="str">
        <f>IF(Buildings!C1692="","N/A",Buildings!C1692)</f>
        <v>N/A</v>
      </c>
      <c r="D1691" s="32" t="str">
        <f>IF(Buildings!D1692="","N/A",Buildings!D1692)</f>
        <v>N/A</v>
      </c>
      <c r="E1691" s="32" t="str">
        <f>IF(Buildings!E1692="","N/A",Buildings!E1692)</f>
        <v>N/A</v>
      </c>
      <c r="F1691" s="32" t="str">
        <f>IF(Buildings!F1692="","N/A",Buildings!F1692)</f>
        <v>N/A</v>
      </c>
      <c r="G1691" s="32" t="str">
        <f>IF(Buildings!G1692="","N/A",Buildings!G1692)</f>
        <v>N/A</v>
      </c>
      <c r="H1691" s="32" t="str">
        <f t="shared" si="52"/>
        <v>N/A</v>
      </c>
      <c r="I1691" s="32" t="str">
        <f>IF(Buildings!H1692="","N/A",Buildings!H1692)</f>
        <v>N/A</v>
      </c>
      <c r="J1691" s="32" t="str">
        <f>IF(Buildings!I1692="","N/A",Buildings!I1692)</f>
        <v>N/A</v>
      </c>
      <c r="K1691" s="362" t="str">
        <f>IF(AND(Buildings!B1692="",Buildings!C1692&lt;&gt;""),0,IF(Buildings!B1692="","N/A",IF(ISNUMBER(Buildings!B1692),Buildings!B1692,0)))</f>
        <v>N/A</v>
      </c>
    </row>
    <row r="1692" spans="2:11">
      <c r="B1692" s="32" t="str">
        <f t="shared" si="53"/>
        <v>N/A</v>
      </c>
      <c r="C1692" s="32" t="str">
        <f>IF(Buildings!C1693="","N/A",Buildings!C1693)</f>
        <v>N/A</v>
      </c>
      <c r="D1692" s="32" t="str">
        <f>IF(Buildings!D1693="","N/A",Buildings!D1693)</f>
        <v>N/A</v>
      </c>
      <c r="E1692" s="32" t="str">
        <f>IF(Buildings!E1693="","N/A",Buildings!E1693)</f>
        <v>N/A</v>
      </c>
      <c r="F1692" s="32" t="str">
        <f>IF(Buildings!F1693="","N/A",Buildings!F1693)</f>
        <v>N/A</v>
      </c>
      <c r="G1692" s="32" t="str">
        <f>IF(Buildings!G1693="","N/A",Buildings!G1693)</f>
        <v>N/A</v>
      </c>
      <c r="H1692" s="32" t="str">
        <f t="shared" si="52"/>
        <v>N/A</v>
      </c>
      <c r="I1692" s="32" t="str">
        <f>IF(Buildings!H1693="","N/A",Buildings!H1693)</f>
        <v>N/A</v>
      </c>
      <c r="J1692" s="32" t="str">
        <f>IF(Buildings!I1693="","N/A",Buildings!I1693)</f>
        <v>N/A</v>
      </c>
      <c r="K1692" s="362" t="str">
        <f>IF(AND(Buildings!B1693="",Buildings!C1693&lt;&gt;""),0,IF(Buildings!B1693="","N/A",IF(ISNUMBER(Buildings!B1693),Buildings!B1693,0)))</f>
        <v>N/A</v>
      </c>
    </row>
    <row r="1693" spans="2:11">
      <c r="B1693" s="32" t="str">
        <f t="shared" si="53"/>
        <v>N/A</v>
      </c>
      <c r="C1693" s="32" t="str">
        <f>IF(Buildings!C1694="","N/A",Buildings!C1694)</f>
        <v>N/A</v>
      </c>
      <c r="D1693" s="32" t="str">
        <f>IF(Buildings!D1694="","N/A",Buildings!D1694)</f>
        <v>N/A</v>
      </c>
      <c r="E1693" s="32" t="str">
        <f>IF(Buildings!E1694="","N/A",Buildings!E1694)</f>
        <v>N/A</v>
      </c>
      <c r="F1693" s="32" t="str">
        <f>IF(Buildings!F1694="","N/A",Buildings!F1694)</f>
        <v>N/A</v>
      </c>
      <c r="G1693" s="32" t="str">
        <f>IF(Buildings!G1694="","N/A",Buildings!G1694)</f>
        <v>N/A</v>
      </c>
      <c r="H1693" s="32" t="str">
        <f t="shared" si="52"/>
        <v>N/A</v>
      </c>
      <c r="I1693" s="32" t="str">
        <f>IF(Buildings!H1694="","N/A",Buildings!H1694)</f>
        <v>N/A</v>
      </c>
      <c r="J1693" s="32" t="str">
        <f>IF(Buildings!I1694="","N/A",Buildings!I1694)</f>
        <v>N/A</v>
      </c>
      <c r="K1693" s="362" t="str">
        <f>IF(AND(Buildings!B1694="",Buildings!C1694&lt;&gt;""),0,IF(Buildings!B1694="","N/A",IF(ISNUMBER(Buildings!B1694),Buildings!B1694,0)))</f>
        <v>N/A</v>
      </c>
    </row>
    <row r="1694" spans="2:11">
      <c r="B1694" s="32" t="str">
        <f t="shared" si="53"/>
        <v>N/A</v>
      </c>
      <c r="C1694" s="32" t="str">
        <f>IF(Buildings!C1695="","N/A",Buildings!C1695)</f>
        <v>N/A</v>
      </c>
      <c r="D1694" s="32" t="str">
        <f>IF(Buildings!D1695="","N/A",Buildings!D1695)</f>
        <v>N/A</v>
      </c>
      <c r="E1694" s="32" t="str">
        <f>IF(Buildings!E1695="","N/A",Buildings!E1695)</f>
        <v>N/A</v>
      </c>
      <c r="F1694" s="32" t="str">
        <f>IF(Buildings!F1695="","N/A",Buildings!F1695)</f>
        <v>N/A</v>
      </c>
      <c r="G1694" s="32" t="str">
        <f>IF(Buildings!G1695="","N/A",Buildings!G1695)</f>
        <v>N/A</v>
      </c>
      <c r="H1694" s="32" t="str">
        <f t="shared" si="52"/>
        <v>N/A</v>
      </c>
      <c r="I1694" s="32" t="str">
        <f>IF(Buildings!H1695="","N/A",Buildings!H1695)</f>
        <v>N/A</v>
      </c>
      <c r="J1694" s="32" t="str">
        <f>IF(Buildings!I1695="","N/A",Buildings!I1695)</f>
        <v>N/A</v>
      </c>
      <c r="K1694" s="362" t="str">
        <f>IF(AND(Buildings!B1695="",Buildings!C1695&lt;&gt;""),0,IF(Buildings!B1695="","N/A",IF(ISNUMBER(Buildings!B1695),Buildings!B1695,0)))</f>
        <v>N/A</v>
      </c>
    </row>
    <row r="1695" spans="2:11">
      <c r="B1695" s="32" t="str">
        <f t="shared" si="53"/>
        <v>N/A</v>
      </c>
      <c r="C1695" s="32" t="str">
        <f>IF(Buildings!C1696="","N/A",Buildings!C1696)</f>
        <v>N/A</v>
      </c>
      <c r="D1695" s="32" t="str">
        <f>IF(Buildings!D1696="","N/A",Buildings!D1696)</f>
        <v>N/A</v>
      </c>
      <c r="E1695" s="32" t="str">
        <f>IF(Buildings!E1696="","N/A",Buildings!E1696)</f>
        <v>N/A</v>
      </c>
      <c r="F1695" s="32" t="str">
        <f>IF(Buildings!F1696="","N/A",Buildings!F1696)</f>
        <v>N/A</v>
      </c>
      <c r="G1695" s="32" t="str">
        <f>IF(Buildings!G1696="","N/A",Buildings!G1696)</f>
        <v>N/A</v>
      </c>
      <c r="H1695" s="32" t="str">
        <f t="shared" si="52"/>
        <v>N/A</v>
      </c>
      <c r="I1695" s="32" t="str">
        <f>IF(Buildings!H1696="","N/A",Buildings!H1696)</f>
        <v>N/A</v>
      </c>
      <c r="J1695" s="32" t="str">
        <f>IF(Buildings!I1696="","N/A",Buildings!I1696)</f>
        <v>N/A</v>
      </c>
      <c r="K1695" s="362" t="str">
        <f>IF(AND(Buildings!B1696="",Buildings!C1696&lt;&gt;""),0,IF(Buildings!B1696="","N/A",IF(ISNUMBER(Buildings!B1696),Buildings!B1696,0)))</f>
        <v>N/A</v>
      </c>
    </row>
    <row r="1696" spans="2:11">
      <c r="B1696" s="32" t="str">
        <f t="shared" si="53"/>
        <v>N/A</v>
      </c>
      <c r="C1696" s="32" t="str">
        <f>IF(Buildings!C1697="","N/A",Buildings!C1697)</f>
        <v>N/A</v>
      </c>
      <c r="D1696" s="32" t="str">
        <f>IF(Buildings!D1697="","N/A",Buildings!D1697)</f>
        <v>N/A</v>
      </c>
      <c r="E1696" s="32" t="str">
        <f>IF(Buildings!E1697="","N/A",Buildings!E1697)</f>
        <v>N/A</v>
      </c>
      <c r="F1696" s="32" t="str">
        <f>IF(Buildings!F1697="","N/A",Buildings!F1697)</f>
        <v>N/A</v>
      </c>
      <c r="G1696" s="32" t="str">
        <f>IF(Buildings!G1697="","N/A",Buildings!G1697)</f>
        <v>N/A</v>
      </c>
      <c r="H1696" s="32" t="str">
        <f t="shared" si="52"/>
        <v>N/A</v>
      </c>
      <c r="I1696" s="32" t="str">
        <f>IF(Buildings!H1697="","N/A",Buildings!H1697)</f>
        <v>N/A</v>
      </c>
      <c r="J1696" s="32" t="str">
        <f>IF(Buildings!I1697="","N/A",Buildings!I1697)</f>
        <v>N/A</v>
      </c>
      <c r="K1696" s="362" t="str">
        <f>IF(AND(Buildings!B1697="",Buildings!C1697&lt;&gt;""),0,IF(Buildings!B1697="","N/A",IF(ISNUMBER(Buildings!B1697),Buildings!B1697,0)))</f>
        <v>N/A</v>
      </c>
    </row>
    <row r="1697" spans="2:11">
      <c r="B1697" s="32" t="str">
        <f t="shared" si="53"/>
        <v>N/A</v>
      </c>
      <c r="C1697" s="32" t="str">
        <f>IF(Buildings!C1698="","N/A",Buildings!C1698)</f>
        <v>N/A</v>
      </c>
      <c r="D1697" s="32" t="str">
        <f>IF(Buildings!D1698="","N/A",Buildings!D1698)</f>
        <v>N/A</v>
      </c>
      <c r="E1697" s="32" t="str">
        <f>IF(Buildings!E1698="","N/A",Buildings!E1698)</f>
        <v>N/A</v>
      </c>
      <c r="F1697" s="32" t="str">
        <f>IF(Buildings!F1698="","N/A",Buildings!F1698)</f>
        <v>N/A</v>
      </c>
      <c r="G1697" s="32" t="str">
        <f>IF(Buildings!G1698="","N/A",Buildings!G1698)</f>
        <v>N/A</v>
      </c>
      <c r="H1697" s="32" t="str">
        <f t="shared" si="52"/>
        <v>N/A</v>
      </c>
      <c r="I1697" s="32" t="str">
        <f>IF(Buildings!H1698="","N/A",Buildings!H1698)</f>
        <v>N/A</v>
      </c>
      <c r="J1697" s="32" t="str">
        <f>IF(Buildings!I1698="","N/A",Buildings!I1698)</f>
        <v>N/A</v>
      </c>
      <c r="K1697" s="362" t="str">
        <f>IF(AND(Buildings!B1698="",Buildings!C1698&lt;&gt;""),0,IF(Buildings!B1698="","N/A",IF(ISNUMBER(Buildings!B1698),Buildings!B1698,0)))</f>
        <v>N/A</v>
      </c>
    </row>
    <row r="1698" spans="2:11">
      <c r="B1698" s="32" t="str">
        <f t="shared" si="53"/>
        <v>N/A</v>
      </c>
      <c r="C1698" s="32" t="str">
        <f>IF(Buildings!C1699="","N/A",Buildings!C1699)</f>
        <v>N/A</v>
      </c>
      <c r="D1698" s="32" t="str">
        <f>IF(Buildings!D1699="","N/A",Buildings!D1699)</f>
        <v>N/A</v>
      </c>
      <c r="E1698" s="32" t="str">
        <f>IF(Buildings!E1699="","N/A",Buildings!E1699)</f>
        <v>N/A</v>
      </c>
      <c r="F1698" s="32" t="str">
        <f>IF(Buildings!F1699="","N/A",Buildings!F1699)</f>
        <v>N/A</v>
      </c>
      <c r="G1698" s="32" t="str">
        <f>IF(Buildings!G1699="","N/A",Buildings!G1699)</f>
        <v>N/A</v>
      </c>
      <c r="H1698" s="32" t="str">
        <f t="shared" si="52"/>
        <v>N/A</v>
      </c>
      <c r="I1698" s="32" t="str">
        <f>IF(Buildings!H1699="","N/A",Buildings!H1699)</f>
        <v>N/A</v>
      </c>
      <c r="J1698" s="32" t="str">
        <f>IF(Buildings!I1699="","N/A",Buildings!I1699)</f>
        <v>N/A</v>
      </c>
      <c r="K1698" s="362" t="str">
        <f>IF(AND(Buildings!B1699="",Buildings!C1699&lt;&gt;""),0,IF(Buildings!B1699="","N/A",IF(ISNUMBER(Buildings!B1699),Buildings!B1699,0)))</f>
        <v>N/A</v>
      </c>
    </row>
    <row r="1699" spans="2:11">
      <c r="B1699" s="32" t="str">
        <f t="shared" si="53"/>
        <v>N/A</v>
      </c>
      <c r="C1699" s="32" t="str">
        <f>IF(Buildings!C1700="","N/A",Buildings!C1700)</f>
        <v>N/A</v>
      </c>
      <c r="D1699" s="32" t="str">
        <f>IF(Buildings!D1700="","N/A",Buildings!D1700)</f>
        <v>N/A</v>
      </c>
      <c r="E1699" s="32" t="str">
        <f>IF(Buildings!E1700="","N/A",Buildings!E1700)</f>
        <v>N/A</v>
      </c>
      <c r="F1699" s="32" t="str">
        <f>IF(Buildings!F1700="","N/A",Buildings!F1700)</f>
        <v>N/A</v>
      </c>
      <c r="G1699" s="32" t="str">
        <f>IF(Buildings!G1700="","N/A",Buildings!G1700)</f>
        <v>N/A</v>
      </c>
      <c r="H1699" s="32" t="str">
        <f t="shared" si="52"/>
        <v>N/A</v>
      </c>
      <c r="I1699" s="32" t="str">
        <f>IF(Buildings!H1700="","N/A",Buildings!H1700)</f>
        <v>N/A</v>
      </c>
      <c r="J1699" s="32" t="str">
        <f>IF(Buildings!I1700="","N/A",Buildings!I1700)</f>
        <v>N/A</v>
      </c>
      <c r="K1699" s="362" t="str">
        <f>IF(AND(Buildings!B1700="",Buildings!C1700&lt;&gt;""),0,IF(Buildings!B1700="","N/A",IF(ISNUMBER(Buildings!B1700),Buildings!B1700,0)))</f>
        <v>N/A</v>
      </c>
    </row>
    <row r="1700" spans="2:11">
      <c r="B1700" s="32" t="str">
        <f t="shared" si="53"/>
        <v>N/A</v>
      </c>
      <c r="C1700" s="32" t="str">
        <f>IF(Buildings!C1701="","N/A",Buildings!C1701)</f>
        <v>N/A</v>
      </c>
      <c r="D1700" s="32" t="str">
        <f>IF(Buildings!D1701="","N/A",Buildings!D1701)</f>
        <v>N/A</v>
      </c>
      <c r="E1700" s="32" t="str">
        <f>IF(Buildings!E1701="","N/A",Buildings!E1701)</f>
        <v>N/A</v>
      </c>
      <c r="F1700" s="32" t="str">
        <f>IF(Buildings!F1701="","N/A",Buildings!F1701)</f>
        <v>N/A</v>
      </c>
      <c r="G1700" s="32" t="str">
        <f>IF(Buildings!G1701="","N/A",Buildings!G1701)</f>
        <v>N/A</v>
      </c>
      <c r="H1700" s="32" t="str">
        <f t="shared" si="52"/>
        <v>N/A</v>
      </c>
      <c r="I1700" s="32" t="str">
        <f>IF(Buildings!H1701="","N/A",Buildings!H1701)</f>
        <v>N/A</v>
      </c>
      <c r="J1700" s="32" t="str">
        <f>IF(Buildings!I1701="","N/A",Buildings!I1701)</f>
        <v>N/A</v>
      </c>
      <c r="K1700" s="362" t="str">
        <f>IF(AND(Buildings!B1701="",Buildings!C1701&lt;&gt;""),0,IF(Buildings!B1701="","N/A",IF(ISNUMBER(Buildings!B1701),Buildings!B1701,0)))</f>
        <v>N/A</v>
      </c>
    </row>
    <row r="1701" spans="2:11">
      <c r="B1701" s="32" t="str">
        <f t="shared" si="53"/>
        <v>N/A</v>
      </c>
      <c r="C1701" s="32" t="str">
        <f>IF(Buildings!C1702="","N/A",Buildings!C1702)</f>
        <v>N/A</v>
      </c>
      <c r="D1701" s="32" t="str">
        <f>IF(Buildings!D1702="","N/A",Buildings!D1702)</f>
        <v>N/A</v>
      </c>
      <c r="E1701" s="32" t="str">
        <f>IF(Buildings!E1702="","N/A",Buildings!E1702)</f>
        <v>N/A</v>
      </c>
      <c r="F1701" s="32" t="str">
        <f>IF(Buildings!F1702="","N/A",Buildings!F1702)</f>
        <v>N/A</v>
      </c>
      <c r="G1701" s="32" t="str">
        <f>IF(Buildings!G1702="","N/A",Buildings!G1702)</f>
        <v>N/A</v>
      </c>
      <c r="H1701" s="32" t="str">
        <f t="shared" si="52"/>
        <v>N/A</v>
      </c>
      <c r="I1701" s="32" t="str">
        <f>IF(Buildings!H1702="","N/A",Buildings!H1702)</f>
        <v>N/A</v>
      </c>
      <c r="J1701" s="32" t="str">
        <f>IF(Buildings!I1702="","N/A",Buildings!I1702)</f>
        <v>N/A</v>
      </c>
      <c r="K1701" s="362" t="str">
        <f>IF(AND(Buildings!B1702="",Buildings!C1702&lt;&gt;""),0,IF(Buildings!B1702="","N/A",IF(ISNUMBER(Buildings!B1702),Buildings!B1702,0)))</f>
        <v>N/A</v>
      </c>
    </row>
    <row r="1702" spans="2:11">
      <c r="B1702" s="32" t="str">
        <f t="shared" si="53"/>
        <v>N/A</v>
      </c>
      <c r="C1702" s="32" t="str">
        <f>IF(Buildings!C1703="","N/A",Buildings!C1703)</f>
        <v>N/A</v>
      </c>
      <c r="D1702" s="32" t="str">
        <f>IF(Buildings!D1703="","N/A",Buildings!D1703)</f>
        <v>N/A</v>
      </c>
      <c r="E1702" s="32" t="str">
        <f>IF(Buildings!E1703="","N/A",Buildings!E1703)</f>
        <v>N/A</v>
      </c>
      <c r="F1702" s="32" t="str">
        <f>IF(Buildings!F1703="","N/A",Buildings!F1703)</f>
        <v>N/A</v>
      </c>
      <c r="G1702" s="32" t="str">
        <f>IF(Buildings!G1703="","N/A",Buildings!G1703)</f>
        <v>N/A</v>
      </c>
      <c r="H1702" s="32" t="str">
        <f t="shared" si="52"/>
        <v>N/A</v>
      </c>
      <c r="I1702" s="32" t="str">
        <f>IF(Buildings!H1703="","N/A",Buildings!H1703)</f>
        <v>N/A</v>
      </c>
      <c r="J1702" s="32" t="str">
        <f>IF(Buildings!I1703="","N/A",Buildings!I1703)</f>
        <v>N/A</v>
      </c>
      <c r="K1702" s="362" t="str">
        <f>IF(AND(Buildings!B1703="",Buildings!C1703&lt;&gt;""),0,IF(Buildings!B1703="","N/A",IF(ISNUMBER(Buildings!B1703),Buildings!B1703,0)))</f>
        <v>N/A</v>
      </c>
    </row>
    <row r="1703" spans="2:11">
      <c r="B1703" s="32" t="str">
        <f t="shared" si="53"/>
        <v>N/A</v>
      </c>
      <c r="C1703" s="32" t="str">
        <f>IF(Buildings!C1704="","N/A",Buildings!C1704)</f>
        <v>N/A</v>
      </c>
      <c r="D1703" s="32" t="str">
        <f>IF(Buildings!D1704="","N/A",Buildings!D1704)</f>
        <v>N/A</v>
      </c>
      <c r="E1703" s="32" t="str">
        <f>IF(Buildings!E1704="","N/A",Buildings!E1704)</f>
        <v>N/A</v>
      </c>
      <c r="F1703" s="32" t="str">
        <f>IF(Buildings!F1704="","N/A",Buildings!F1704)</f>
        <v>N/A</v>
      </c>
      <c r="G1703" s="32" t="str">
        <f>IF(Buildings!G1704="","N/A",Buildings!G1704)</f>
        <v>N/A</v>
      </c>
      <c r="H1703" s="32" t="str">
        <f t="shared" si="52"/>
        <v>N/A</v>
      </c>
      <c r="I1703" s="32" t="str">
        <f>IF(Buildings!H1704="","N/A",Buildings!H1704)</f>
        <v>N/A</v>
      </c>
      <c r="J1703" s="32" t="str">
        <f>IF(Buildings!I1704="","N/A",Buildings!I1704)</f>
        <v>N/A</v>
      </c>
      <c r="K1703" s="362" t="str">
        <f>IF(AND(Buildings!B1704="",Buildings!C1704&lt;&gt;""),0,IF(Buildings!B1704="","N/A",IF(ISNUMBER(Buildings!B1704),Buildings!B1704,0)))</f>
        <v>N/A</v>
      </c>
    </row>
    <row r="1704" spans="2:11">
      <c r="B1704" s="32" t="str">
        <f t="shared" si="53"/>
        <v>N/A</v>
      </c>
      <c r="C1704" s="32" t="str">
        <f>IF(Buildings!C1705="","N/A",Buildings!C1705)</f>
        <v>N/A</v>
      </c>
      <c r="D1704" s="32" t="str">
        <f>IF(Buildings!D1705="","N/A",Buildings!D1705)</f>
        <v>N/A</v>
      </c>
      <c r="E1704" s="32" t="str">
        <f>IF(Buildings!E1705="","N/A",Buildings!E1705)</f>
        <v>N/A</v>
      </c>
      <c r="F1704" s="32" t="str">
        <f>IF(Buildings!F1705="","N/A",Buildings!F1705)</f>
        <v>N/A</v>
      </c>
      <c r="G1704" s="32" t="str">
        <f>IF(Buildings!G1705="","N/A",Buildings!G1705)</f>
        <v>N/A</v>
      </c>
      <c r="H1704" s="32" t="str">
        <f t="shared" si="52"/>
        <v>N/A</v>
      </c>
      <c r="I1704" s="32" t="str">
        <f>IF(Buildings!H1705="","N/A",Buildings!H1705)</f>
        <v>N/A</v>
      </c>
      <c r="J1704" s="32" t="str">
        <f>IF(Buildings!I1705="","N/A",Buildings!I1705)</f>
        <v>N/A</v>
      </c>
      <c r="K1704" s="362" t="str">
        <f>IF(AND(Buildings!B1705="",Buildings!C1705&lt;&gt;""),0,IF(Buildings!B1705="","N/A",IF(ISNUMBER(Buildings!B1705),Buildings!B1705,0)))</f>
        <v>N/A</v>
      </c>
    </row>
    <row r="1705" spans="2:11">
      <c r="B1705" s="32" t="str">
        <f t="shared" si="53"/>
        <v>N/A</v>
      </c>
      <c r="C1705" s="32" t="str">
        <f>IF(Buildings!C1706="","N/A",Buildings!C1706)</f>
        <v>N/A</v>
      </c>
      <c r="D1705" s="32" t="str">
        <f>IF(Buildings!D1706="","N/A",Buildings!D1706)</f>
        <v>N/A</v>
      </c>
      <c r="E1705" s="32" t="str">
        <f>IF(Buildings!E1706="","N/A",Buildings!E1706)</f>
        <v>N/A</v>
      </c>
      <c r="F1705" s="32" t="str">
        <f>IF(Buildings!F1706="","N/A",Buildings!F1706)</f>
        <v>N/A</v>
      </c>
      <c r="G1705" s="32" t="str">
        <f>IF(Buildings!G1706="","N/A",Buildings!G1706)</f>
        <v>N/A</v>
      </c>
      <c r="H1705" s="32" t="str">
        <f t="shared" si="52"/>
        <v>N/A</v>
      </c>
      <c r="I1705" s="32" t="str">
        <f>IF(Buildings!H1706="","N/A",Buildings!H1706)</f>
        <v>N/A</v>
      </c>
      <c r="J1705" s="32" t="str">
        <f>IF(Buildings!I1706="","N/A",Buildings!I1706)</f>
        <v>N/A</v>
      </c>
      <c r="K1705" s="362" t="str">
        <f>IF(AND(Buildings!B1706="",Buildings!C1706&lt;&gt;""),0,IF(Buildings!B1706="","N/A",IF(ISNUMBER(Buildings!B1706),Buildings!B1706,0)))</f>
        <v>N/A</v>
      </c>
    </row>
    <row r="1706" spans="2:11">
      <c r="B1706" s="32" t="str">
        <f t="shared" si="53"/>
        <v>N/A</v>
      </c>
      <c r="C1706" s="32" t="str">
        <f>IF(Buildings!C1707="","N/A",Buildings!C1707)</f>
        <v>N/A</v>
      </c>
      <c r="D1706" s="32" t="str">
        <f>IF(Buildings!D1707="","N/A",Buildings!D1707)</f>
        <v>N/A</v>
      </c>
      <c r="E1706" s="32" t="str">
        <f>IF(Buildings!E1707="","N/A",Buildings!E1707)</f>
        <v>N/A</v>
      </c>
      <c r="F1706" s="32" t="str">
        <f>IF(Buildings!F1707="","N/A",Buildings!F1707)</f>
        <v>N/A</v>
      </c>
      <c r="G1706" s="32" t="str">
        <f>IF(Buildings!G1707="","N/A",Buildings!G1707)</f>
        <v>N/A</v>
      </c>
      <c r="H1706" s="32" t="str">
        <f t="shared" si="52"/>
        <v>N/A</v>
      </c>
      <c r="I1706" s="32" t="str">
        <f>IF(Buildings!H1707="","N/A",Buildings!H1707)</f>
        <v>N/A</v>
      </c>
      <c r="J1706" s="32" t="str">
        <f>IF(Buildings!I1707="","N/A",Buildings!I1707)</f>
        <v>N/A</v>
      </c>
      <c r="K1706" s="362" t="str">
        <f>IF(AND(Buildings!B1707="",Buildings!C1707&lt;&gt;""),0,IF(Buildings!B1707="","N/A",IF(ISNUMBER(Buildings!B1707),Buildings!B1707,0)))</f>
        <v>N/A</v>
      </c>
    </row>
    <row r="1707" spans="2:11">
      <c r="B1707" s="32" t="str">
        <f t="shared" si="53"/>
        <v>N/A</v>
      </c>
      <c r="C1707" s="32" t="str">
        <f>IF(Buildings!C1708="","N/A",Buildings!C1708)</f>
        <v>N/A</v>
      </c>
      <c r="D1707" s="32" t="str">
        <f>IF(Buildings!D1708="","N/A",Buildings!D1708)</f>
        <v>N/A</v>
      </c>
      <c r="E1707" s="32" t="str">
        <f>IF(Buildings!E1708="","N/A",Buildings!E1708)</f>
        <v>N/A</v>
      </c>
      <c r="F1707" s="32" t="str">
        <f>IF(Buildings!F1708="","N/A",Buildings!F1708)</f>
        <v>N/A</v>
      </c>
      <c r="G1707" s="32" t="str">
        <f>IF(Buildings!G1708="","N/A",Buildings!G1708)</f>
        <v>N/A</v>
      </c>
      <c r="H1707" s="32" t="str">
        <f t="shared" si="52"/>
        <v>N/A</v>
      </c>
      <c r="I1707" s="32" t="str">
        <f>IF(Buildings!H1708="","N/A",Buildings!H1708)</f>
        <v>N/A</v>
      </c>
      <c r="J1707" s="32" t="str">
        <f>IF(Buildings!I1708="","N/A",Buildings!I1708)</f>
        <v>N/A</v>
      </c>
      <c r="K1707" s="362" t="str">
        <f>IF(AND(Buildings!B1708="",Buildings!C1708&lt;&gt;""),0,IF(Buildings!B1708="","N/A",IF(ISNUMBER(Buildings!B1708),Buildings!B1708,0)))</f>
        <v>N/A</v>
      </c>
    </row>
    <row r="1708" spans="2:11">
      <c r="B1708" s="32" t="str">
        <f t="shared" si="53"/>
        <v>N/A</v>
      </c>
      <c r="C1708" s="32" t="str">
        <f>IF(Buildings!C1709="","N/A",Buildings!C1709)</f>
        <v>N/A</v>
      </c>
      <c r="D1708" s="32" t="str">
        <f>IF(Buildings!D1709="","N/A",Buildings!D1709)</f>
        <v>N/A</v>
      </c>
      <c r="E1708" s="32" t="str">
        <f>IF(Buildings!E1709="","N/A",Buildings!E1709)</f>
        <v>N/A</v>
      </c>
      <c r="F1708" s="32" t="str">
        <f>IF(Buildings!F1709="","N/A",Buildings!F1709)</f>
        <v>N/A</v>
      </c>
      <c r="G1708" s="32" t="str">
        <f>IF(Buildings!G1709="","N/A",Buildings!G1709)</f>
        <v>N/A</v>
      </c>
      <c r="H1708" s="32" t="str">
        <f t="shared" si="52"/>
        <v>N/A</v>
      </c>
      <c r="I1708" s="32" t="str">
        <f>IF(Buildings!H1709="","N/A",Buildings!H1709)</f>
        <v>N/A</v>
      </c>
      <c r="J1708" s="32" t="str">
        <f>IF(Buildings!I1709="","N/A",Buildings!I1709)</f>
        <v>N/A</v>
      </c>
      <c r="K1708" s="362" t="str">
        <f>IF(AND(Buildings!B1709="",Buildings!C1709&lt;&gt;""),0,IF(Buildings!B1709="","N/A",IF(ISNUMBER(Buildings!B1709),Buildings!B1709,0)))</f>
        <v>N/A</v>
      </c>
    </row>
    <row r="1709" spans="2:11">
      <c r="B1709" s="32" t="str">
        <f t="shared" si="53"/>
        <v>N/A</v>
      </c>
      <c r="C1709" s="32" t="str">
        <f>IF(Buildings!C1710="","N/A",Buildings!C1710)</f>
        <v>N/A</v>
      </c>
      <c r="D1709" s="32" t="str">
        <f>IF(Buildings!D1710="","N/A",Buildings!D1710)</f>
        <v>N/A</v>
      </c>
      <c r="E1709" s="32" t="str">
        <f>IF(Buildings!E1710="","N/A",Buildings!E1710)</f>
        <v>N/A</v>
      </c>
      <c r="F1709" s="32" t="str">
        <f>IF(Buildings!F1710="","N/A",Buildings!F1710)</f>
        <v>N/A</v>
      </c>
      <c r="G1709" s="32" t="str">
        <f>IF(Buildings!G1710="","N/A",Buildings!G1710)</f>
        <v>N/A</v>
      </c>
      <c r="H1709" s="32" t="str">
        <f t="shared" si="52"/>
        <v>N/A</v>
      </c>
      <c r="I1709" s="32" t="str">
        <f>IF(Buildings!H1710="","N/A",Buildings!H1710)</f>
        <v>N/A</v>
      </c>
      <c r="J1709" s="32" t="str">
        <f>IF(Buildings!I1710="","N/A",Buildings!I1710)</f>
        <v>N/A</v>
      </c>
      <c r="K1709" s="362" t="str">
        <f>IF(AND(Buildings!B1710="",Buildings!C1710&lt;&gt;""),0,IF(Buildings!B1710="","N/A",IF(ISNUMBER(Buildings!B1710),Buildings!B1710,0)))</f>
        <v>N/A</v>
      </c>
    </row>
    <row r="1710" spans="2:11">
      <c r="B1710" s="32" t="str">
        <f t="shared" si="53"/>
        <v>N/A</v>
      </c>
      <c r="C1710" s="32" t="str">
        <f>IF(Buildings!C1711="","N/A",Buildings!C1711)</f>
        <v>N/A</v>
      </c>
      <c r="D1710" s="32" t="str">
        <f>IF(Buildings!D1711="","N/A",Buildings!D1711)</f>
        <v>N/A</v>
      </c>
      <c r="E1710" s="32" t="str">
        <f>IF(Buildings!E1711="","N/A",Buildings!E1711)</f>
        <v>N/A</v>
      </c>
      <c r="F1710" s="32" t="str">
        <f>IF(Buildings!F1711="","N/A",Buildings!F1711)</f>
        <v>N/A</v>
      </c>
      <c r="G1710" s="32" t="str">
        <f>IF(Buildings!G1711="","N/A",Buildings!G1711)</f>
        <v>N/A</v>
      </c>
      <c r="H1710" s="32" t="str">
        <f t="shared" si="52"/>
        <v>N/A</v>
      </c>
      <c r="I1710" s="32" t="str">
        <f>IF(Buildings!H1711="","N/A",Buildings!H1711)</f>
        <v>N/A</v>
      </c>
      <c r="J1710" s="32" t="str">
        <f>IF(Buildings!I1711="","N/A",Buildings!I1711)</f>
        <v>N/A</v>
      </c>
      <c r="K1710" s="362" t="str">
        <f>IF(AND(Buildings!B1711="",Buildings!C1711&lt;&gt;""),0,IF(Buildings!B1711="","N/A",IF(ISNUMBER(Buildings!B1711),Buildings!B1711,0)))</f>
        <v>N/A</v>
      </c>
    </row>
    <row r="1711" spans="2:11">
      <c r="B1711" s="32" t="str">
        <f t="shared" si="53"/>
        <v>N/A</v>
      </c>
      <c r="C1711" s="32" t="str">
        <f>IF(Buildings!C1712="","N/A",Buildings!C1712)</f>
        <v>N/A</v>
      </c>
      <c r="D1711" s="32" t="str">
        <f>IF(Buildings!D1712="","N/A",Buildings!D1712)</f>
        <v>N/A</v>
      </c>
      <c r="E1711" s="32" t="str">
        <f>IF(Buildings!E1712="","N/A",Buildings!E1712)</f>
        <v>N/A</v>
      </c>
      <c r="F1711" s="32" t="str">
        <f>IF(Buildings!F1712="","N/A",Buildings!F1712)</f>
        <v>N/A</v>
      </c>
      <c r="G1711" s="32" t="str">
        <f>IF(Buildings!G1712="","N/A",Buildings!G1712)</f>
        <v>N/A</v>
      </c>
      <c r="H1711" s="32" t="str">
        <f t="shared" si="52"/>
        <v>N/A</v>
      </c>
      <c r="I1711" s="32" t="str">
        <f>IF(Buildings!H1712="","N/A",Buildings!H1712)</f>
        <v>N/A</v>
      </c>
      <c r="J1711" s="32" t="str">
        <f>IF(Buildings!I1712="","N/A",Buildings!I1712)</f>
        <v>N/A</v>
      </c>
      <c r="K1711" s="362" t="str">
        <f>IF(AND(Buildings!B1712="",Buildings!C1712&lt;&gt;""),0,IF(Buildings!B1712="","N/A",IF(ISNUMBER(Buildings!B1712),Buildings!B1712,0)))</f>
        <v>N/A</v>
      </c>
    </row>
    <row r="1712" spans="2:11">
      <c r="B1712" s="32" t="str">
        <f t="shared" si="53"/>
        <v>N/A</v>
      </c>
      <c r="C1712" s="32" t="str">
        <f>IF(Buildings!C1713="","N/A",Buildings!C1713)</f>
        <v>N/A</v>
      </c>
      <c r="D1712" s="32" t="str">
        <f>IF(Buildings!D1713="","N/A",Buildings!D1713)</f>
        <v>N/A</v>
      </c>
      <c r="E1712" s="32" t="str">
        <f>IF(Buildings!E1713="","N/A",Buildings!E1713)</f>
        <v>N/A</v>
      </c>
      <c r="F1712" s="32" t="str">
        <f>IF(Buildings!F1713="","N/A",Buildings!F1713)</f>
        <v>N/A</v>
      </c>
      <c r="G1712" s="32" t="str">
        <f>IF(Buildings!G1713="","N/A",Buildings!G1713)</f>
        <v>N/A</v>
      </c>
      <c r="H1712" s="32" t="str">
        <f t="shared" si="52"/>
        <v>N/A</v>
      </c>
      <c r="I1712" s="32" t="str">
        <f>IF(Buildings!H1713="","N/A",Buildings!H1713)</f>
        <v>N/A</v>
      </c>
      <c r="J1712" s="32" t="str">
        <f>IF(Buildings!I1713="","N/A",Buildings!I1713)</f>
        <v>N/A</v>
      </c>
      <c r="K1712" s="362" t="str">
        <f>IF(AND(Buildings!B1713="",Buildings!C1713&lt;&gt;""),0,IF(Buildings!B1713="","N/A",IF(ISNUMBER(Buildings!B1713),Buildings!B1713,0)))</f>
        <v>N/A</v>
      </c>
    </row>
    <row r="1713" spans="2:11">
      <c r="B1713" s="32" t="str">
        <f t="shared" si="53"/>
        <v>N/A</v>
      </c>
      <c r="C1713" s="32" t="str">
        <f>IF(Buildings!C1714="","N/A",Buildings!C1714)</f>
        <v>N/A</v>
      </c>
      <c r="D1713" s="32" t="str">
        <f>IF(Buildings!D1714="","N/A",Buildings!D1714)</f>
        <v>N/A</v>
      </c>
      <c r="E1713" s="32" t="str">
        <f>IF(Buildings!E1714="","N/A",Buildings!E1714)</f>
        <v>N/A</v>
      </c>
      <c r="F1713" s="32" t="str">
        <f>IF(Buildings!F1714="","N/A",Buildings!F1714)</f>
        <v>N/A</v>
      </c>
      <c r="G1713" s="32" t="str">
        <f>IF(Buildings!G1714="","N/A",Buildings!G1714)</f>
        <v>N/A</v>
      </c>
      <c r="H1713" s="32" t="str">
        <f t="shared" si="52"/>
        <v>N/A</v>
      </c>
      <c r="I1713" s="32" t="str">
        <f>IF(Buildings!H1714="","N/A",Buildings!H1714)</f>
        <v>N/A</v>
      </c>
      <c r="J1713" s="32" t="str">
        <f>IF(Buildings!I1714="","N/A",Buildings!I1714)</f>
        <v>N/A</v>
      </c>
      <c r="K1713" s="362" t="str">
        <f>IF(AND(Buildings!B1714="",Buildings!C1714&lt;&gt;""),0,IF(Buildings!B1714="","N/A",IF(ISNUMBER(Buildings!B1714),Buildings!B1714,0)))</f>
        <v>N/A</v>
      </c>
    </row>
    <row r="1714" spans="2:11">
      <c r="B1714" s="32" t="str">
        <f t="shared" si="53"/>
        <v>N/A</v>
      </c>
      <c r="C1714" s="32" t="str">
        <f>IF(Buildings!C1715="","N/A",Buildings!C1715)</f>
        <v>N/A</v>
      </c>
      <c r="D1714" s="32" t="str">
        <f>IF(Buildings!D1715="","N/A",Buildings!D1715)</f>
        <v>N/A</v>
      </c>
      <c r="E1714" s="32" t="str">
        <f>IF(Buildings!E1715="","N/A",Buildings!E1715)</f>
        <v>N/A</v>
      </c>
      <c r="F1714" s="32" t="str">
        <f>IF(Buildings!F1715="","N/A",Buildings!F1715)</f>
        <v>N/A</v>
      </c>
      <c r="G1714" s="32" t="str">
        <f>IF(Buildings!G1715="","N/A",Buildings!G1715)</f>
        <v>N/A</v>
      </c>
      <c r="H1714" s="32" t="str">
        <f t="shared" si="52"/>
        <v>N/A</v>
      </c>
      <c r="I1714" s="32" t="str">
        <f>IF(Buildings!H1715="","N/A",Buildings!H1715)</f>
        <v>N/A</v>
      </c>
      <c r="J1714" s="32" t="str">
        <f>IF(Buildings!I1715="","N/A",Buildings!I1715)</f>
        <v>N/A</v>
      </c>
      <c r="K1714" s="362" t="str">
        <f>IF(AND(Buildings!B1715="",Buildings!C1715&lt;&gt;""),0,IF(Buildings!B1715="","N/A",IF(ISNUMBER(Buildings!B1715),Buildings!B1715,0)))</f>
        <v>N/A</v>
      </c>
    </row>
    <row r="1715" spans="2:11">
      <c r="B1715" s="32" t="str">
        <f t="shared" si="53"/>
        <v>N/A</v>
      </c>
      <c r="C1715" s="32" t="str">
        <f>IF(Buildings!C1716="","N/A",Buildings!C1716)</f>
        <v>N/A</v>
      </c>
      <c r="D1715" s="32" t="str">
        <f>IF(Buildings!D1716="","N/A",Buildings!D1716)</f>
        <v>N/A</v>
      </c>
      <c r="E1715" s="32" t="str">
        <f>IF(Buildings!E1716="","N/A",Buildings!E1716)</f>
        <v>N/A</v>
      </c>
      <c r="F1715" s="32" t="str">
        <f>IF(Buildings!F1716="","N/A",Buildings!F1716)</f>
        <v>N/A</v>
      </c>
      <c r="G1715" s="32" t="str">
        <f>IF(Buildings!G1716="","N/A",Buildings!G1716)</f>
        <v>N/A</v>
      </c>
      <c r="H1715" s="32" t="str">
        <f t="shared" si="52"/>
        <v>N/A</v>
      </c>
      <c r="I1715" s="32" t="str">
        <f>IF(Buildings!H1716="","N/A",Buildings!H1716)</f>
        <v>N/A</v>
      </c>
      <c r="J1715" s="32" t="str">
        <f>IF(Buildings!I1716="","N/A",Buildings!I1716)</f>
        <v>N/A</v>
      </c>
      <c r="K1715" s="362" t="str">
        <f>IF(AND(Buildings!B1716="",Buildings!C1716&lt;&gt;""),0,IF(Buildings!B1716="","N/A",IF(ISNUMBER(Buildings!B1716),Buildings!B1716,0)))</f>
        <v>N/A</v>
      </c>
    </row>
    <row r="1716" spans="2:11">
      <c r="B1716" s="32" t="str">
        <f t="shared" si="53"/>
        <v>N/A</v>
      </c>
      <c r="C1716" s="32" t="str">
        <f>IF(Buildings!C1717="","N/A",Buildings!C1717)</f>
        <v>N/A</v>
      </c>
      <c r="D1716" s="32" t="str">
        <f>IF(Buildings!D1717="","N/A",Buildings!D1717)</f>
        <v>N/A</v>
      </c>
      <c r="E1716" s="32" t="str">
        <f>IF(Buildings!E1717="","N/A",Buildings!E1717)</f>
        <v>N/A</v>
      </c>
      <c r="F1716" s="32" t="str">
        <f>IF(Buildings!F1717="","N/A",Buildings!F1717)</f>
        <v>N/A</v>
      </c>
      <c r="G1716" s="32" t="str">
        <f>IF(Buildings!G1717="","N/A",Buildings!G1717)</f>
        <v>N/A</v>
      </c>
      <c r="H1716" s="32" t="str">
        <f t="shared" si="52"/>
        <v>N/A</v>
      </c>
      <c r="I1716" s="32" t="str">
        <f>IF(Buildings!H1717="","N/A",Buildings!H1717)</f>
        <v>N/A</v>
      </c>
      <c r="J1716" s="32" t="str">
        <f>IF(Buildings!I1717="","N/A",Buildings!I1717)</f>
        <v>N/A</v>
      </c>
      <c r="K1716" s="362" t="str">
        <f>IF(AND(Buildings!B1717="",Buildings!C1717&lt;&gt;""),0,IF(Buildings!B1717="","N/A",IF(ISNUMBER(Buildings!B1717),Buildings!B1717,0)))</f>
        <v>N/A</v>
      </c>
    </row>
    <row r="1717" spans="2:11">
      <c r="B1717" s="32" t="str">
        <f t="shared" si="53"/>
        <v>N/A</v>
      </c>
      <c r="C1717" s="32" t="str">
        <f>IF(Buildings!C1718="","N/A",Buildings!C1718)</f>
        <v>N/A</v>
      </c>
      <c r="D1717" s="32" t="str">
        <f>IF(Buildings!D1718="","N/A",Buildings!D1718)</f>
        <v>N/A</v>
      </c>
      <c r="E1717" s="32" t="str">
        <f>IF(Buildings!E1718="","N/A",Buildings!E1718)</f>
        <v>N/A</v>
      </c>
      <c r="F1717" s="32" t="str">
        <f>IF(Buildings!F1718="","N/A",Buildings!F1718)</f>
        <v>N/A</v>
      </c>
      <c r="G1717" s="32" t="str">
        <f>IF(Buildings!G1718="","N/A",Buildings!G1718)</f>
        <v>N/A</v>
      </c>
      <c r="H1717" s="32" t="str">
        <f t="shared" si="52"/>
        <v>N/A</v>
      </c>
      <c r="I1717" s="32" t="str">
        <f>IF(Buildings!H1718="","N/A",Buildings!H1718)</f>
        <v>N/A</v>
      </c>
      <c r="J1717" s="32" t="str">
        <f>IF(Buildings!I1718="","N/A",Buildings!I1718)</f>
        <v>N/A</v>
      </c>
      <c r="K1717" s="362" t="str">
        <f>IF(AND(Buildings!B1718="",Buildings!C1718&lt;&gt;""),0,IF(Buildings!B1718="","N/A",IF(ISNUMBER(Buildings!B1718),Buildings!B1718,0)))</f>
        <v>N/A</v>
      </c>
    </row>
    <row r="1718" spans="2:11">
      <c r="B1718" s="32" t="str">
        <f t="shared" si="53"/>
        <v>N/A</v>
      </c>
      <c r="C1718" s="32" t="str">
        <f>IF(Buildings!C1719="","N/A",Buildings!C1719)</f>
        <v>N/A</v>
      </c>
      <c r="D1718" s="32" t="str">
        <f>IF(Buildings!D1719="","N/A",Buildings!D1719)</f>
        <v>N/A</v>
      </c>
      <c r="E1718" s="32" t="str">
        <f>IF(Buildings!E1719="","N/A",Buildings!E1719)</f>
        <v>N/A</v>
      </c>
      <c r="F1718" s="32" t="str">
        <f>IF(Buildings!F1719="","N/A",Buildings!F1719)</f>
        <v>N/A</v>
      </c>
      <c r="G1718" s="32" t="str">
        <f>IF(Buildings!G1719="","N/A",Buildings!G1719)</f>
        <v>N/A</v>
      </c>
      <c r="H1718" s="32" t="str">
        <f t="shared" si="52"/>
        <v>N/A</v>
      </c>
      <c r="I1718" s="32" t="str">
        <f>IF(Buildings!H1719="","N/A",Buildings!H1719)</f>
        <v>N/A</v>
      </c>
      <c r="J1718" s="32" t="str">
        <f>IF(Buildings!I1719="","N/A",Buildings!I1719)</f>
        <v>N/A</v>
      </c>
      <c r="K1718" s="362" t="str">
        <f>IF(AND(Buildings!B1719="",Buildings!C1719&lt;&gt;""),0,IF(Buildings!B1719="","N/A",IF(ISNUMBER(Buildings!B1719),Buildings!B1719,0)))</f>
        <v>N/A</v>
      </c>
    </row>
    <row r="1719" spans="2:11">
      <c r="B1719" s="32" t="str">
        <f t="shared" si="53"/>
        <v>N/A</v>
      </c>
      <c r="C1719" s="32" t="str">
        <f>IF(Buildings!C1720="","N/A",Buildings!C1720)</f>
        <v>N/A</v>
      </c>
      <c r="D1719" s="32" t="str">
        <f>IF(Buildings!D1720="","N/A",Buildings!D1720)</f>
        <v>N/A</v>
      </c>
      <c r="E1719" s="32" t="str">
        <f>IF(Buildings!E1720="","N/A",Buildings!E1720)</f>
        <v>N/A</v>
      </c>
      <c r="F1719" s="32" t="str">
        <f>IF(Buildings!F1720="","N/A",Buildings!F1720)</f>
        <v>N/A</v>
      </c>
      <c r="G1719" s="32" t="str">
        <f>IF(Buildings!G1720="","N/A",Buildings!G1720)</f>
        <v>N/A</v>
      </c>
      <c r="H1719" s="32" t="str">
        <f t="shared" si="52"/>
        <v>N/A</v>
      </c>
      <c r="I1719" s="32" t="str">
        <f>IF(Buildings!H1720="","N/A",Buildings!H1720)</f>
        <v>N/A</v>
      </c>
      <c r="J1719" s="32" t="str">
        <f>IF(Buildings!I1720="","N/A",Buildings!I1720)</f>
        <v>N/A</v>
      </c>
      <c r="K1719" s="362" t="str">
        <f>IF(AND(Buildings!B1720="",Buildings!C1720&lt;&gt;""),0,IF(Buildings!B1720="","N/A",IF(ISNUMBER(Buildings!B1720),Buildings!B1720,0)))</f>
        <v>N/A</v>
      </c>
    </row>
    <row r="1720" spans="2:11">
      <c r="B1720" s="32" t="str">
        <f t="shared" si="53"/>
        <v>N/A</v>
      </c>
      <c r="C1720" s="32" t="str">
        <f>IF(Buildings!C1721="","N/A",Buildings!C1721)</f>
        <v>N/A</v>
      </c>
      <c r="D1720" s="32" t="str">
        <f>IF(Buildings!D1721="","N/A",Buildings!D1721)</f>
        <v>N/A</v>
      </c>
      <c r="E1720" s="32" t="str">
        <f>IF(Buildings!E1721="","N/A",Buildings!E1721)</f>
        <v>N/A</v>
      </c>
      <c r="F1720" s="32" t="str">
        <f>IF(Buildings!F1721="","N/A",Buildings!F1721)</f>
        <v>N/A</v>
      </c>
      <c r="G1720" s="32" t="str">
        <f>IF(Buildings!G1721="","N/A",Buildings!G1721)</f>
        <v>N/A</v>
      </c>
      <c r="H1720" s="32" t="str">
        <f t="shared" si="52"/>
        <v>N/A</v>
      </c>
      <c r="I1720" s="32" t="str">
        <f>IF(Buildings!H1721="","N/A",Buildings!H1721)</f>
        <v>N/A</v>
      </c>
      <c r="J1720" s="32" t="str">
        <f>IF(Buildings!I1721="","N/A",Buildings!I1721)</f>
        <v>N/A</v>
      </c>
      <c r="K1720" s="362" t="str">
        <f>IF(AND(Buildings!B1721="",Buildings!C1721&lt;&gt;""),0,IF(Buildings!B1721="","N/A",IF(ISNUMBER(Buildings!B1721),Buildings!B1721,0)))</f>
        <v>N/A</v>
      </c>
    </row>
    <row r="1721" spans="2:11">
      <c r="B1721" s="32" t="str">
        <f t="shared" si="53"/>
        <v>N/A</v>
      </c>
      <c r="C1721" s="32" t="str">
        <f>IF(Buildings!C1722="","N/A",Buildings!C1722)</f>
        <v>N/A</v>
      </c>
      <c r="D1721" s="32" t="str">
        <f>IF(Buildings!D1722="","N/A",Buildings!D1722)</f>
        <v>N/A</v>
      </c>
      <c r="E1721" s="32" t="str">
        <f>IF(Buildings!E1722="","N/A",Buildings!E1722)</f>
        <v>N/A</v>
      </c>
      <c r="F1721" s="32" t="str">
        <f>IF(Buildings!F1722="","N/A",Buildings!F1722)</f>
        <v>N/A</v>
      </c>
      <c r="G1721" s="32" t="str">
        <f>IF(Buildings!G1722="","N/A",Buildings!G1722)</f>
        <v>N/A</v>
      </c>
      <c r="H1721" s="32" t="str">
        <f t="shared" si="52"/>
        <v>N/A</v>
      </c>
      <c r="I1721" s="32" t="str">
        <f>IF(Buildings!H1722="","N/A",Buildings!H1722)</f>
        <v>N/A</v>
      </c>
      <c r="J1721" s="32" t="str">
        <f>IF(Buildings!I1722="","N/A",Buildings!I1722)</f>
        <v>N/A</v>
      </c>
      <c r="K1721" s="362" t="str">
        <f>IF(AND(Buildings!B1722="",Buildings!C1722&lt;&gt;""),0,IF(Buildings!B1722="","N/A",IF(ISNUMBER(Buildings!B1722),Buildings!B1722,0)))</f>
        <v>N/A</v>
      </c>
    </row>
    <row r="1722" spans="2:11">
      <c r="B1722" s="32" t="str">
        <f t="shared" si="53"/>
        <v>N/A</v>
      </c>
      <c r="C1722" s="32" t="str">
        <f>IF(Buildings!C1723="","N/A",Buildings!C1723)</f>
        <v>N/A</v>
      </c>
      <c r="D1722" s="32" t="str">
        <f>IF(Buildings!D1723="","N/A",Buildings!D1723)</f>
        <v>N/A</v>
      </c>
      <c r="E1722" s="32" t="str">
        <f>IF(Buildings!E1723="","N/A",Buildings!E1723)</f>
        <v>N/A</v>
      </c>
      <c r="F1722" s="32" t="str">
        <f>IF(Buildings!F1723="","N/A",Buildings!F1723)</f>
        <v>N/A</v>
      </c>
      <c r="G1722" s="32" t="str">
        <f>IF(Buildings!G1723="","N/A",Buildings!G1723)</f>
        <v>N/A</v>
      </c>
      <c r="H1722" s="32" t="str">
        <f t="shared" si="52"/>
        <v>N/A</v>
      </c>
      <c r="I1722" s="32" t="str">
        <f>IF(Buildings!H1723="","N/A",Buildings!H1723)</f>
        <v>N/A</v>
      </c>
      <c r="J1722" s="32" t="str">
        <f>IF(Buildings!I1723="","N/A",Buildings!I1723)</f>
        <v>N/A</v>
      </c>
      <c r="K1722" s="362" t="str">
        <f>IF(AND(Buildings!B1723="",Buildings!C1723&lt;&gt;""),0,IF(Buildings!B1723="","N/A",IF(ISNUMBER(Buildings!B1723),Buildings!B1723,0)))</f>
        <v>N/A</v>
      </c>
    </row>
    <row r="1723" spans="2:11">
      <c r="B1723" s="32" t="str">
        <f t="shared" si="53"/>
        <v>N/A</v>
      </c>
      <c r="C1723" s="32" t="str">
        <f>IF(Buildings!C1724="","N/A",Buildings!C1724)</f>
        <v>N/A</v>
      </c>
      <c r="D1723" s="32" t="str">
        <f>IF(Buildings!D1724="","N/A",Buildings!D1724)</f>
        <v>N/A</v>
      </c>
      <c r="E1723" s="32" t="str">
        <f>IF(Buildings!E1724="","N/A",Buildings!E1724)</f>
        <v>N/A</v>
      </c>
      <c r="F1723" s="32" t="str">
        <f>IF(Buildings!F1724="","N/A",Buildings!F1724)</f>
        <v>N/A</v>
      </c>
      <c r="G1723" s="32" t="str">
        <f>IF(Buildings!G1724="","N/A",Buildings!G1724)</f>
        <v>N/A</v>
      </c>
      <c r="H1723" s="32" t="str">
        <f t="shared" si="52"/>
        <v>N/A</v>
      </c>
      <c r="I1723" s="32" t="str">
        <f>IF(Buildings!H1724="","N/A",Buildings!H1724)</f>
        <v>N/A</v>
      </c>
      <c r="J1723" s="32" t="str">
        <f>IF(Buildings!I1724="","N/A",Buildings!I1724)</f>
        <v>N/A</v>
      </c>
      <c r="K1723" s="362" t="str">
        <f>IF(AND(Buildings!B1724="",Buildings!C1724&lt;&gt;""),0,IF(Buildings!B1724="","N/A",IF(ISNUMBER(Buildings!B1724),Buildings!B1724,0)))</f>
        <v>N/A</v>
      </c>
    </row>
    <row r="1724" spans="2:11">
      <c r="B1724" s="32" t="str">
        <f t="shared" si="53"/>
        <v>N/A</v>
      </c>
      <c r="C1724" s="32" t="str">
        <f>IF(Buildings!C1725="","N/A",Buildings!C1725)</f>
        <v>N/A</v>
      </c>
      <c r="D1724" s="32" t="str">
        <f>IF(Buildings!D1725="","N/A",Buildings!D1725)</f>
        <v>N/A</v>
      </c>
      <c r="E1724" s="32" t="str">
        <f>IF(Buildings!E1725="","N/A",Buildings!E1725)</f>
        <v>N/A</v>
      </c>
      <c r="F1724" s="32" t="str">
        <f>IF(Buildings!F1725="","N/A",Buildings!F1725)</f>
        <v>N/A</v>
      </c>
      <c r="G1724" s="32" t="str">
        <f>IF(Buildings!G1725="","N/A",Buildings!G1725)</f>
        <v>N/A</v>
      </c>
      <c r="H1724" s="32" t="str">
        <f t="shared" si="52"/>
        <v>N/A</v>
      </c>
      <c r="I1724" s="32" t="str">
        <f>IF(Buildings!H1725="","N/A",Buildings!H1725)</f>
        <v>N/A</v>
      </c>
      <c r="J1724" s="32" t="str">
        <f>IF(Buildings!I1725="","N/A",Buildings!I1725)</f>
        <v>N/A</v>
      </c>
      <c r="K1724" s="362" t="str">
        <f>IF(AND(Buildings!B1725="",Buildings!C1725&lt;&gt;""),0,IF(Buildings!B1725="","N/A",IF(ISNUMBER(Buildings!B1725),Buildings!B1725,0)))</f>
        <v>N/A</v>
      </c>
    </row>
    <row r="1725" spans="2:11">
      <c r="B1725" s="32" t="str">
        <f t="shared" si="53"/>
        <v>N/A</v>
      </c>
      <c r="C1725" s="32" t="str">
        <f>IF(Buildings!C1726="","N/A",Buildings!C1726)</f>
        <v>N/A</v>
      </c>
      <c r="D1725" s="32" t="str">
        <f>IF(Buildings!D1726="","N/A",Buildings!D1726)</f>
        <v>N/A</v>
      </c>
      <c r="E1725" s="32" t="str">
        <f>IF(Buildings!E1726="","N/A",Buildings!E1726)</f>
        <v>N/A</v>
      </c>
      <c r="F1725" s="32" t="str">
        <f>IF(Buildings!F1726="","N/A",Buildings!F1726)</f>
        <v>N/A</v>
      </c>
      <c r="G1725" s="32" t="str">
        <f>IF(Buildings!G1726="","N/A",Buildings!G1726)</f>
        <v>N/A</v>
      </c>
      <c r="H1725" s="32" t="str">
        <f t="shared" si="52"/>
        <v>N/A</v>
      </c>
      <c r="I1725" s="32" t="str">
        <f>IF(Buildings!H1726="","N/A",Buildings!H1726)</f>
        <v>N/A</v>
      </c>
      <c r="J1725" s="32" t="str">
        <f>IF(Buildings!I1726="","N/A",Buildings!I1726)</f>
        <v>N/A</v>
      </c>
      <c r="K1725" s="362" t="str">
        <f>IF(AND(Buildings!B1726="",Buildings!C1726&lt;&gt;""),0,IF(Buildings!B1726="","N/A",IF(ISNUMBER(Buildings!B1726),Buildings!B1726,0)))</f>
        <v>N/A</v>
      </c>
    </row>
    <row r="1726" spans="2:11">
      <c r="B1726" s="32" t="str">
        <f t="shared" si="53"/>
        <v>N/A</v>
      </c>
      <c r="C1726" s="32" t="str">
        <f>IF(Buildings!C1727="","N/A",Buildings!C1727)</f>
        <v>N/A</v>
      </c>
      <c r="D1726" s="32" t="str">
        <f>IF(Buildings!D1727="","N/A",Buildings!D1727)</f>
        <v>N/A</v>
      </c>
      <c r="E1726" s="32" t="str">
        <f>IF(Buildings!E1727="","N/A",Buildings!E1727)</f>
        <v>N/A</v>
      </c>
      <c r="F1726" s="32" t="str">
        <f>IF(Buildings!F1727="","N/A",Buildings!F1727)</f>
        <v>N/A</v>
      </c>
      <c r="G1726" s="32" t="str">
        <f>IF(Buildings!G1727="","N/A",Buildings!G1727)</f>
        <v>N/A</v>
      </c>
      <c r="H1726" s="32" t="str">
        <f t="shared" si="52"/>
        <v>N/A</v>
      </c>
      <c r="I1726" s="32" t="str">
        <f>IF(Buildings!H1727="","N/A",Buildings!H1727)</f>
        <v>N/A</v>
      </c>
      <c r="J1726" s="32" t="str">
        <f>IF(Buildings!I1727="","N/A",Buildings!I1727)</f>
        <v>N/A</v>
      </c>
      <c r="K1726" s="362" t="str">
        <f>IF(AND(Buildings!B1727="",Buildings!C1727&lt;&gt;""),0,IF(Buildings!B1727="","N/A",IF(ISNUMBER(Buildings!B1727),Buildings!B1727,0)))</f>
        <v>N/A</v>
      </c>
    </row>
    <row r="1727" spans="2:11">
      <c r="B1727" s="32" t="str">
        <f t="shared" si="53"/>
        <v>N/A</v>
      </c>
      <c r="C1727" s="32" t="str">
        <f>IF(Buildings!C1728="","N/A",Buildings!C1728)</f>
        <v>N/A</v>
      </c>
      <c r="D1727" s="32" t="str">
        <f>IF(Buildings!D1728="","N/A",Buildings!D1728)</f>
        <v>N/A</v>
      </c>
      <c r="E1727" s="32" t="str">
        <f>IF(Buildings!E1728="","N/A",Buildings!E1728)</f>
        <v>N/A</v>
      </c>
      <c r="F1727" s="32" t="str">
        <f>IF(Buildings!F1728="","N/A",Buildings!F1728)</f>
        <v>N/A</v>
      </c>
      <c r="G1727" s="32" t="str">
        <f>IF(Buildings!G1728="","N/A",Buildings!G1728)</f>
        <v>N/A</v>
      </c>
      <c r="H1727" s="32" t="str">
        <f t="shared" si="52"/>
        <v>N/A</v>
      </c>
      <c r="I1727" s="32" t="str">
        <f>IF(Buildings!H1728="","N/A",Buildings!H1728)</f>
        <v>N/A</v>
      </c>
      <c r="J1727" s="32" t="str">
        <f>IF(Buildings!I1728="","N/A",Buildings!I1728)</f>
        <v>N/A</v>
      </c>
      <c r="K1727" s="362" t="str">
        <f>IF(AND(Buildings!B1728="",Buildings!C1728&lt;&gt;""),0,IF(Buildings!B1728="","N/A",IF(ISNUMBER(Buildings!B1728),Buildings!B1728,0)))</f>
        <v>N/A</v>
      </c>
    </row>
    <row r="1728" spans="2:11">
      <c r="B1728" s="32" t="str">
        <f t="shared" si="53"/>
        <v>N/A</v>
      </c>
      <c r="C1728" s="32" t="str">
        <f>IF(Buildings!C1729="","N/A",Buildings!C1729)</f>
        <v>N/A</v>
      </c>
      <c r="D1728" s="32" t="str">
        <f>IF(Buildings!D1729="","N/A",Buildings!D1729)</f>
        <v>N/A</v>
      </c>
      <c r="E1728" s="32" t="str">
        <f>IF(Buildings!E1729="","N/A",Buildings!E1729)</f>
        <v>N/A</v>
      </c>
      <c r="F1728" s="32" t="str">
        <f>IF(Buildings!F1729="","N/A",Buildings!F1729)</f>
        <v>N/A</v>
      </c>
      <c r="G1728" s="32" t="str">
        <f>IF(Buildings!G1729="","N/A",Buildings!G1729)</f>
        <v>N/A</v>
      </c>
      <c r="H1728" s="32" t="str">
        <f t="shared" si="52"/>
        <v>N/A</v>
      </c>
      <c r="I1728" s="32" t="str">
        <f>IF(Buildings!H1729="","N/A",Buildings!H1729)</f>
        <v>N/A</v>
      </c>
      <c r="J1728" s="32" t="str">
        <f>IF(Buildings!I1729="","N/A",Buildings!I1729)</f>
        <v>N/A</v>
      </c>
      <c r="K1728" s="362" t="str">
        <f>IF(AND(Buildings!B1729="",Buildings!C1729&lt;&gt;""),0,IF(Buildings!B1729="","N/A",IF(ISNUMBER(Buildings!B1729),Buildings!B1729,0)))</f>
        <v>N/A</v>
      </c>
    </row>
    <row r="1729" spans="2:11">
      <c r="B1729" s="32" t="str">
        <f t="shared" si="53"/>
        <v>N/A</v>
      </c>
      <c r="C1729" s="32" t="str">
        <f>IF(Buildings!C1730="","N/A",Buildings!C1730)</f>
        <v>N/A</v>
      </c>
      <c r="D1729" s="32" t="str">
        <f>IF(Buildings!D1730="","N/A",Buildings!D1730)</f>
        <v>N/A</v>
      </c>
      <c r="E1729" s="32" t="str">
        <f>IF(Buildings!E1730="","N/A",Buildings!E1730)</f>
        <v>N/A</v>
      </c>
      <c r="F1729" s="32" t="str">
        <f>IF(Buildings!F1730="","N/A",Buildings!F1730)</f>
        <v>N/A</v>
      </c>
      <c r="G1729" s="32" t="str">
        <f>IF(Buildings!G1730="","N/A",Buildings!G1730)</f>
        <v>N/A</v>
      </c>
      <c r="H1729" s="32" t="str">
        <f t="shared" si="52"/>
        <v>N/A</v>
      </c>
      <c r="I1729" s="32" t="str">
        <f>IF(Buildings!H1730="","N/A",Buildings!H1730)</f>
        <v>N/A</v>
      </c>
      <c r="J1729" s="32" t="str">
        <f>IF(Buildings!I1730="","N/A",Buildings!I1730)</f>
        <v>N/A</v>
      </c>
      <c r="K1729" s="362" t="str">
        <f>IF(AND(Buildings!B1730="",Buildings!C1730&lt;&gt;""),0,IF(Buildings!B1730="","N/A",IF(ISNUMBER(Buildings!B1730),Buildings!B1730,0)))</f>
        <v>N/A</v>
      </c>
    </row>
    <row r="1730" spans="2:11">
      <c r="B1730" s="32" t="str">
        <f t="shared" si="53"/>
        <v>N/A</v>
      </c>
      <c r="C1730" s="32" t="str">
        <f>IF(Buildings!C1731="","N/A",Buildings!C1731)</f>
        <v>N/A</v>
      </c>
      <c r="D1730" s="32" t="str">
        <f>IF(Buildings!D1731="","N/A",Buildings!D1731)</f>
        <v>N/A</v>
      </c>
      <c r="E1730" s="32" t="str">
        <f>IF(Buildings!E1731="","N/A",Buildings!E1731)</f>
        <v>N/A</v>
      </c>
      <c r="F1730" s="32" t="str">
        <f>IF(Buildings!F1731="","N/A",Buildings!F1731)</f>
        <v>N/A</v>
      </c>
      <c r="G1730" s="32" t="str">
        <f>IF(Buildings!G1731="","N/A",Buildings!G1731)</f>
        <v>N/A</v>
      </c>
      <c r="H1730" s="32" t="str">
        <f t="shared" ref="H1730:H1793" si="54">IF(B1730="N/A","N/A",UPPER(TRIM(ProbuildName)))</f>
        <v>N/A</v>
      </c>
      <c r="I1730" s="32" t="str">
        <f>IF(Buildings!H1731="","N/A",Buildings!H1731)</f>
        <v>N/A</v>
      </c>
      <c r="J1730" s="32" t="str">
        <f>IF(Buildings!I1731="","N/A",Buildings!I1731)</f>
        <v>N/A</v>
      </c>
      <c r="K1730" s="362" t="str">
        <f>IF(AND(Buildings!B1731="",Buildings!C1731&lt;&gt;""),0,IF(Buildings!B1731="","N/A",IF(ISNUMBER(Buildings!B1731),Buildings!B1731,0)))</f>
        <v>N/A</v>
      </c>
    </row>
    <row r="1731" spans="2:11">
      <c r="B1731" s="32" t="str">
        <f t="shared" ref="B1731:B1794" si="55">IF(K1731="N/A","N/A","")</f>
        <v>N/A</v>
      </c>
      <c r="C1731" s="32" t="str">
        <f>IF(Buildings!C1732="","N/A",Buildings!C1732)</f>
        <v>N/A</v>
      </c>
      <c r="D1731" s="32" t="str">
        <f>IF(Buildings!D1732="","N/A",Buildings!D1732)</f>
        <v>N/A</v>
      </c>
      <c r="E1731" s="32" t="str">
        <f>IF(Buildings!E1732="","N/A",Buildings!E1732)</f>
        <v>N/A</v>
      </c>
      <c r="F1731" s="32" t="str">
        <f>IF(Buildings!F1732="","N/A",Buildings!F1732)</f>
        <v>N/A</v>
      </c>
      <c r="G1731" s="32" t="str">
        <f>IF(Buildings!G1732="","N/A",Buildings!G1732)</f>
        <v>N/A</v>
      </c>
      <c r="H1731" s="32" t="str">
        <f t="shared" si="54"/>
        <v>N/A</v>
      </c>
      <c r="I1731" s="32" t="str">
        <f>IF(Buildings!H1732="","N/A",Buildings!H1732)</f>
        <v>N/A</v>
      </c>
      <c r="J1731" s="32" t="str">
        <f>IF(Buildings!I1732="","N/A",Buildings!I1732)</f>
        <v>N/A</v>
      </c>
      <c r="K1731" s="362" t="str">
        <f>IF(AND(Buildings!B1732="",Buildings!C1732&lt;&gt;""),0,IF(Buildings!B1732="","N/A",IF(ISNUMBER(Buildings!B1732),Buildings!B1732,0)))</f>
        <v>N/A</v>
      </c>
    </row>
    <row r="1732" spans="2:11">
      <c r="B1732" s="32" t="str">
        <f t="shared" si="55"/>
        <v>N/A</v>
      </c>
      <c r="C1732" s="32" t="str">
        <f>IF(Buildings!C1733="","N/A",Buildings!C1733)</f>
        <v>N/A</v>
      </c>
      <c r="D1732" s="32" t="str">
        <f>IF(Buildings!D1733="","N/A",Buildings!D1733)</f>
        <v>N/A</v>
      </c>
      <c r="E1732" s="32" t="str">
        <f>IF(Buildings!E1733="","N/A",Buildings!E1733)</f>
        <v>N/A</v>
      </c>
      <c r="F1732" s="32" t="str">
        <f>IF(Buildings!F1733="","N/A",Buildings!F1733)</f>
        <v>N/A</v>
      </c>
      <c r="G1732" s="32" t="str">
        <f>IF(Buildings!G1733="","N/A",Buildings!G1733)</f>
        <v>N/A</v>
      </c>
      <c r="H1732" s="32" t="str">
        <f t="shared" si="54"/>
        <v>N/A</v>
      </c>
      <c r="I1732" s="32" t="str">
        <f>IF(Buildings!H1733="","N/A",Buildings!H1733)</f>
        <v>N/A</v>
      </c>
      <c r="J1732" s="32" t="str">
        <f>IF(Buildings!I1733="","N/A",Buildings!I1733)</f>
        <v>N/A</v>
      </c>
      <c r="K1732" s="362" t="str">
        <f>IF(AND(Buildings!B1733="",Buildings!C1733&lt;&gt;""),0,IF(Buildings!B1733="","N/A",IF(ISNUMBER(Buildings!B1733),Buildings!B1733,0)))</f>
        <v>N/A</v>
      </c>
    </row>
    <row r="1733" spans="2:11">
      <c r="B1733" s="32" t="str">
        <f t="shared" si="55"/>
        <v>N/A</v>
      </c>
      <c r="C1733" s="32" t="str">
        <f>IF(Buildings!C1734="","N/A",Buildings!C1734)</f>
        <v>N/A</v>
      </c>
      <c r="D1733" s="32" t="str">
        <f>IF(Buildings!D1734="","N/A",Buildings!D1734)</f>
        <v>N/A</v>
      </c>
      <c r="E1733" s="32" t="str">
        <f>IF(Buildings!E1734="","N/A",Buildings!E1734)</f>
        <v>N/A</v>
      </c>
      <c r="F1733" s="32" t="str">
        <f>IF(Buildings!F1734="","N/A",Buildings!F1734)</f>
        <v>N/A</v>
      </c>
      <c r="G1733" s="32" t="str">
        <f>IF(Buildings!G1734="","N/A",Buildings!G1734)</f>
        <v>N/A</v>
      </c>
      <c r="H1733" s="32" t="str">
        <f t="shared" si="54"/>
        <v>N/A</v>
      </c>
      <c r="I1733" s="32" t="str">
        <f>IF(Buildings!H1734="","N/A",Buildings!H1734)</f>
        <v>N/A</v>
      </c>
      <c r="J1733" s="32" t="str">
        <f>IF(Buildings!I1734="","N/A",Buildings!I1734)</f>
        <v>N/A</v>
      </c>
      <c r="K1733" s="362" t="str">
        <f>IF(AND(Buildings!B1734="",Buildings!C1734&lt;&gt;""),0,IF(Buildings!B1734="","N/A",IF(ISNUMBER(Buildings!B1734),Buildings!B1734,0)))</f>
        <v>N/A</v>
      </c>
    </row>
    <row r="1734" spans="2:11">
      <c r="B1734" s="32" t="str">
        <f t="shared" si="55"/>
        <v>N/A</v>
      </c>
      <c r="C1734" s="32" t="str">
        <f>IF(Buildings!C1735="","N/A",Buildings!C1735)</f>
        <v>N/A</v>
      </c>
      <c r="D1734" s="32" t="str">
        <f>IF(Buildings!D1735="","N/A",Buildings!D1735)</f>
        <v>N/A</v>
      </c>
      <c r="E1734" s="32" t="str">
        <f>IF(Buildings!E1735="","N/A",Buildings!E1735)</f>
        <v>N/A</v>
      </c>
      <c r="F1734" s="32" t="str">
        <f>IF(Buildings!F1735="","N/A",Buildings!F1735)</f>
        <v>N/A</v>
      </c>
      <c r="G1734" s="32" t="str">
        <f>IF(Buildings!G1735="","N/A",Buildings!G1735)</f>
        <v>N/A</v>
      </c>
      <c r="H1734" s="32" t="str">
        <f t="shared" si="54"/>
        <v>N/A</v>
      </c>
      <c r="I1734" s="32" t="str">
        <f>IF(Buildings!H1735="","N/A",Buildings!H1735)</f>
        <v>N/A</v>
      </c>
      <c r="J1734" s="32" t="str">
        <f>IF(Buildings!I1735="","N/A",Buildings!I1735)</f>
        <v>N/A</v>
      </c>
      <c r="K1734" s="362" t="str">
        <f>IF(AND(Buildings!B1735="",Buildings!C1735&lt;&gt;""),0,IF(Buildings!B1735="","N/A",IF(ISNUMBER(Buildings!B1735),Buildings!B1735,0)))</f>
        <v>N/A</v>
      </c>
    </row>
    <row r="1735" spans="2:11">
      <c r="B1735" s="32" t="str">
        <f t="shared" si="55"/>
        <v>N/A</v>
      </c>
      <c r="C1735" s="32" t="str">
        <f>IF(Buildings!C1736="","N/A",Buildings!C1736)</f>
        <v>N/A</v>
      </c>
      <c r="D1735" s="32" t="str">
        <f>IF(Buildings!D1736="","N/A",Buildings!D1736)</f>
        <v>N/A</v>
      </c>
      <c r="E1735" s="32" t="str">
        <f>IF(Buildings!E1736="","N/A",Buildings!E1736)</f>
        <v>N/A</v>
      </c>
      <c r="F1735" s="32" t="str">
        <f>IF(Buildings!F1736="","N/A",Buildings!F1736)</f>
        <v>N/A</v>
      </c>
      <c r="G1735" s="32" t="str">
        <f>IF(Buildings!G1736="","N/A",Buildings!G1736)</f>
        <v>N/A</v>
      </c>
      <c r="H1735" s="32" t="str">
        <f t="shared" si="54"/>
        <v>N/A</v>
      </c>
      <c r="I1735" s="32" t="str">
        <f>IF(Buildings!H1736="","N/A",Buildings!H1736)</f>
        <v>N/A</v>
      </c>
      <c r="J1735" s="32" t="str">
        <f>IF(Buildings!I1736="","N/A",Buildings!I1736)</f>
        <v>N/A</v>
      </c>
      <c r="K1735" s="362" t="str">
        <f>IF(AND(Buildings!B1736="",Buildings!C1736&lt;&gt;""),0,IF(Buildings!B1736="","N/A",IF(ISNUMBER(Buildings!B1736),Buildings!B1736,0)))</f>
        <v>N/A</v>
      </c>
    </row>
    <row r="1736" spans="2:11">
      <c r="B1736" s="32" t="str">
        <f t="shared" si="55"/>
        <v>N/A</v>
      </c>
      <c r="C1736" s="32" t="str">
        <f>IF(Buildings!C1737="","N/A",Buildings!C1737)</f>
        <v>N/A</v>
      </c>
      <c r="D1736" s="32" t="str">
        <f>IF(Buildings!D1737="","N/A",Buildings!D1737)</f>
        <v>N/A</v>
      </c>
      <c r="E1736" s="32" t="str">
        <f>IF(Buildings!E1737="","N/A",Buildings!E1737)</f>
        <v>N/A</v>
      </c>
      <c r="F1736" s="32" t="str">
        <f>IF(Buildings!F1737="","N/A",Buildings!F1737)</f>
        <v>N/A</v>
      </c>
      <c r="G1736" s="32" t="str">
        <f>IF(Buildings!G1737="","N/A",Buildings!G1737)</f>
        <v>N/A</v>
      </c>
      <c r="H1736" s="32" t="str">
        <f t="shared" si="54"/>
        <v>N/A</v>
      </c>
      <c r="I1736" s="32" t="str">
        <f>IF(Buildings!H1737="","N/A",Buildings!H1737)</f>
        <v>N/A</v>
      </c>
      <c r="J1736" s="32" t="str">
        <f>IF(Buildings!I1737="","N/A",Buildings!I1737)</f>
        <v>N/A</v>
      </c>
      <c r="K1736" s="362" t="str">
        <f>IF(AND(Buildings!B1737="",Buildings!C1737&lt;&gt;""),0,IF(Buildings!B1737="","N/A",IF(ISNUMBER(Buildings!B1737),Buildings!B1737,0)))</f>
        <v>N/A</v>
      </c>
    </row>
    <row r="1737" spans="2:11">
      <c r="B1737" s="32" t="str">
        <f t="shared" si="55"/>
        <v>N/A</v>
      </c>
      <c r="C1737" s="32" t="str">
        <f>IF(Buildings!C1738="","N/A",Buildings!C1738)</f>
        <v>N/A</v>
      </c>
      <c r="D1737" s="32" t="str">
        <f>IF(Buildings!D1738="","N/A",Buildings!D1738)</f>
        <v>N/A</v>
      </c>
      <c r="E1737" s="32" t="str">
        <f>IF(Buildings!E1738="","N/A",Buildings!E1738)</f>
        <v>N/A</v>
      </c>
      <c r="F1737" s="32" t="str">
        <f>IF(Buildings!F1738="","N/A",Buildings!F1738)</f>
        <v>N/A</v>
      </c>
      <c r="G1737" s="32" t="str">
        <f>IF(Buildings!G1738="","N/A",Buildings!G1738)</f>
        <v>N/A</v>
      </c>
      <c r="H1737" s="32" t="str">
        <f t="shared" si="54"/>
        <v>N/A</v>
      </c>
      <c r="I1737" s="32" t="str">
        <f>IF(Buildings!H1738="","N/A",Buildings!H1738)</f>
        <v>N/A</v>
      </c>
      <c r="J1737" s="32" t="str">
        <f>IF(Buildings!I1738="","N/A",Buildings!I1738)</f>
        <v>N/A</v>
      </c>
      <c r="K1737" s="362" t="str">
        <f>IF(AND(Buildings!B1738="",Buildings!C1738&lt;&gt;""),0,IF(Buildings!B1738="","N/A",IF(ISNUMBER(Buildings!B1738),Buildings!B1738,0)))</f>
        <v>N/A</v>
      </c>
    </row>
    <row r="1738" spans="2:11">
      <c r="B1738" s="32" t="str">
        <f t="shared" si="55"/>
        <v>N/A</v>
      </c>
      <c r="C1738" s="32" t="str">
        <f>IF(Buildings!C1739="","N/A",Buildings!C1739)</f>
        <v>N/A</v>
      </c>
      <c r="D1738" s="32" t="str">
        <f>IF(Buildings!D1739="","N/A",Buildings!D1739)</f>
        <v>N/A</v>
      </c>
      <c r="E1738" s="32" t="str">
        <f>IF(Buildings!E1739="","N/A",Buildings!E1739)</f>
        <v>N/A</v>
      </c>
      <c r="F1738" s="32" t="str">
        <f>IF(Buildings!F1739="","N/A",Buildings!F1739)</f>
        <v>N/A</v>
      </c>
      <c r="G1738" s="32" t="str">
        <f>IF(Buildings!G1739="","N/A",Buildings!G1739)</f>
        <v>N/A</v>
      </c>
      <c r="H1738" s="32" t="str">
        <f t="shared" si="54"/>
        <v>N/A</v>
      </c>
      <c r="I1738" s="32" t="str">
        <f>IF(Buildings!H1739="","N/A",Buildings!H1739)</f>
        <v>N/A</v>
      </c>
      <c r="J1738" s="32" t="str">
        <f>IF(Buildings!I1739="","N/A",Buildings!I1739)</f>
        <v>N/A</v>
      </c>
      <c r="K1738" s="362" t="str">
        <f>IF(AND(Buildings!B1739="",Buildings!C1739&lt;&gt;""),0,IF(Buildings!B1739="","N/A",IF(ISNUMBER(Buildings!B1739),Buildings!B1739,0)))</f>
        <v>N/A</v>
      </c>
    </row>
    <row r="1739" spans="2:11">
      <c r="B1739" s="32" t="str">
        <f t="shared" si="55"/>
        <v>N/A</v>
      </c>
      <c r="C1739" s="32" t="str">
        <f>IF(Buildings!C1740="","N/A",Buildings!C1740)</f>
        <v>N/A</v>
      </c>
      <c r="D1739" s="32" t="str">
        <f>IF(Buildings!D1740="","N/A",Buildings!D1740)</f>
        <v>N/A</v>
      </c>
      <c r="E1739" s="32" t="str">
        <f>IF(Buildings!E1740="","N/A",Buildings!E1740)</f>
        <v>N/A</v>
      </c>
      <c r="F1739" s="32" t="str">
        <f>IF(Buildings!F1740="","N/A",Buildings!F1740)</f>
        <v>N/A</v>
      </c>
      <c r="G1739" s="32" t="str">
        <f>IF(Buildings!G1740="","N/A",Buildings!G1740)</f>
        <v>N/A</v>
      </c>
      <c r="H1739" s="32" t="str">
        <f t="shared" si="54"/>
        <v>N/A</v>
      </c>
      <c r="I1739" s="32" t="str">
        <f>IF(Buildings!H1740="","N/A",Buildings!H1740)</f>
        <v>N/A</v>
      </c>
      <c r="J1739" s="32" t="str">
        <f>IF(Buildings!I1740="","N/A",Buildings!I1740)</f>
        <v>N/A</v>
      </c>
      <c r="K1739" s="362" t="str">
        <f>IF(AND(Buildings!B1740="",Buildings!C1740&lt;&gt;""),0,IF(Buildings!B1740="","N/A",IF(ISNUMBER(Buildings!B1740),Buildings!B1740,0)))</f>
        <v>N/A</v>
      </c>
    </row>
    <row r="1740" spans="2:11">
      <c r="B1740" s="32" t="str">
        <f t="shared" si="55"/>
        <v>N/A</v>
      </c>
      <c r="C1740" s="32" t="str">
        <f>IF(Buildings!C1741="","N/A",Buildings!C1741)</f>
        <v>N/A</v>
      </c>
      <c r="D1740" s="32" t="str">
        <f>IF(Buildings!D1741="","N/A",Buildings!D1741)</f>
        <v>N/A</v>
      </c>
      <c r="E1740" s="32" t="str">
        <f>IF(Buildings!E1741="","N/A",Buildings!E1741)</f>
        <v>N/A</v>
      </c>
      <c r="F1740" s="32" t="str">
        <f>IF(Buildings!F1741="","N/A",Buildings!F1741)</f>
        <v>N/A</v>
      </c>
      <c r="G1740" s="32" t="str">
        <f>IF(Buildings!G1741="","N/A",Buildings!G1741)</f>
        <v>N/A</v>
      </c>
      <c r="H1740" s="32" t="str">
        <f t="shared" si="54"/>
        <v>N/A</v>
      </c>
      <c r="I1740" s="32" t="str">
        <f>IF(Buildings!H1741="","N/A",Buildings!H1741)</f>
        <v>N/A</v>
      </c>
      <c r="J1740" s="32" t="str">
        <f>IF(Buildings!I1741="","N/A",Buildings!I1741)</f>
        <v>N/A</v>
      </c>
      <c r="K1740" s="362" t="str">
        <f>IF(AND(Buildings!B1741="",Buildings!C1741&lt;&gt;""),0,IF(Buildings!B1741="","N/A",IF(ISNUMBER(Buildings!B1741),Buildings!B1741,0)))</f>
        <v>N/A</v>
      </c>
    </row>
    <row r="1741" spans="2:11">
      <c r="B1741" s="32" t="str">
        <f t="shared" si="55"/>
        <v>N/A</v>
      </c>
      <c r="C1741" s="32" t="str">
        <f>IF(Buildings!C1742="","N/A",Buildings!C1742)</f>
        <v>N/A</v>
      </c>
      <c r="D1741" s="32" t="str">
        <f>IF(Buildings!D1742="","N/A",Buildings!D1742)</f>
        <v>N/A</v>
      </c>
      <c r="E1741" s="32" t="str">
        <f>IF(Buildings!E1742="","N/A",Buildings!E1742)</f>
        <v>N/A</v>
      </c>
      <c r="F1741" s="32" t="str">
        <f>IF(Buildings!F1742="","N/A",Buildings!F1742)</f>
        <v>N/A</v>
      </c>
      <c r="G1741" s="32" t="str">
        <f>IF(Buildings!G1742="","N/A",Buildings!G1742)</f>
        <v>N/A</v>
      </c>
      <c r="H1741" s="32" t="str">
        <f t="shared" si="54"/>
        <v>N/A</v>
      </c>
      <c r="I1741" s="32" t="str">
        <f>IF(Buildings!H1742="","N/A",Buildings!H1742)</f>
        <v>N/A</v>
      </c>
      <c r="J1741" s="32" t="str">
        <f>IF(Buildings!I1742="","N/A",Buildings!I1742)</f>
        <v>N/A</v>
      </c>
      <c r="K1741" s="362" t="str">
        <f>IF(AND(Buildings!B1742="",Buildings!C1742&lt;&gt;""),0,IF(Buildings!B1742="","N/A",IF(ISNUMBER(Buildings!B1742),Buildings!B1742,0)))</f>
        <v>N/A</v>
      </c>
    </row>
    <row r="1742" spans="2:11">
      <c r="B1742" s="32" t="str">
        <f t="shared" si="55"/>
        <v>N/A</v>
      </c>
      <c r="C1742" s="32" t="str">
        <f>IF(Buildings!C1743="","N/A",Buildings!C1743)</f>
        <v>N/A</v>
      </c>
      <c r="D1742" s="32" t="str">
        <f>IF(Buildings!D1743="","N/A",Buildings!D1743)</f>
        <v>N/A</v>
      </c>
      <c r="E1742" s="32" t="str">
        <f>IF(Buildings!E1743="","N/A",Buildings!E1743)</f>
        <v>N/A</v>
      </c>
      <c r="F1742" s="32" t="str">
        <f>IF(Buildings!F1743="","N/A",Buildings!F1743)</f>
        <v>N/A</v>
      </c>
      <c r="G1742" s="32" t="str">
        <f>IF(Buildings!G1743="","N/A",Buildings!G1743)</f>
        <v>N/A</v>
      </c>
      <c r="H1742" s="32" t="str">
        <f t="shared" si="54"/>
        <v>N/A</v>
      </c>
      <c r="I1742" s="32" t="str">
        <f>IF(Buildings!H1743="","N/A",Buildings!H1743)</f>
        <v>N/A</v>
      </c>
      <c r="J1742" s="32" t="str">
        <f>IF(Buildings!I1743="","N/A",Buildings!I1743)</f>
        <v>N/A</v>
      </c>
      <c r="K1742" s="362" t="str">
        <f>IF(AND(Buildings!B1743="",Buildings!C1743&lt;&gt;""),0,IF(Buildings!B1743="","N/A",IF(ISNUMBER(Buildings!B1743),Buildings!B1743,0)))</f>
        <v>N/A</v>
      </c>
    </row>
    <row r="1743" spans="2:11">
      <c r="B1743" s="32" t="str">
        <f t="shared" si="55"/>
        <v>N/A</v>
      </c>
      <c r="C1743" s="32" t="str">
        <f>IF(Buildings!C1744="","N/A",Buildings!C1744)</f>
        <v>N/A</v>
      </c>
      <c r="D1743" s="32" t="str">
        <f>IF(Buildings!D1744="","N/A",Buildings!D1744)</f>
        <v>N/A</v>
      </c>
      <c r="E1743" s="32" t="str">
        <f>IF(Buildings!E1744="","N/A",Buildings!E1744)</f>
        <v>N/A</v>
      </c>
      <c r="F1743" s="32" t="str">
        <f>IF(Buildings!F1744="","N/A",Buildings!F1744)</f>
        <v>N/A</v>
      </c>
      <c r="G1743" s="32" t="str">
        <f>IF(Buildings!G1744="","N/A",Buildings!G1744)</f>
        <v>N/A</v>
      </c>
      <c r="H1743" s="32" t="str">
        <f t="shared" si="54"/>
        <v>N/A</v>
      </c>
      <c r="I1743" s="32" t="str">
        <f>IF(Buildings!H1744="","N/A",Buildings!H1744)</f>
        <v>N/A</v>
      </c>
      <c r="J1743" s="32" t="str">
        <f>IF(Buildings!I1744="","N/A",Buildings!I1744)</f>
        <v>N/A</v>
      </c>
      <c r="K1743" s="362" t="str">
        <f>IF(AND(Buildings!B1744="",Buildings!C1744&lt;&gt;""),0,IF(Buildings!B1744="","N/A",IF(ISNUMBER(Buildings!B1744),Buildings!B1744,0)))</f>
        <v>N/A</v>
      </c>
    </row>
    <row r="1744" spans="2:11">
      <c r="B1744" s="32" t="str">
        <f t="shared" si="55"/>
        <v>N/A</v>
      </c>
      <c r="C1744" s="32" t="str">
        <f>IF(Buildings!C1745="","N/A",Buildings!C1745)</f>
        <v>N/A</v>
      </c>
      <c r="D1744" s="32" t="str">
        <f>IF(Buildings!D1745="","N/A",Buildings!D1745)</f>
        <v>N/A</v>
      </c>
      <c r="E1744" s="32" t="str">
        <f>IF(Buildings!E1745="","N/A",Buildings!E1745)</f>
        <v>N/A</v>
      </c>
      <c r="F1744" s="32" t="str">
        <f>IF(Buildings!F1745="","N/A",Buildings!F1745)</f>
        <v>N/A</v>
      </c>
      <c r="G1744" s="32" t="str">
        <f>IF(Buildings!G1745="","N/A",Buildings!G1745)</f>
        <v>N/A</v>
      </c>
      <c r="H1744" s="32" t="str">
        <f t="shared" si="54"/>
        <v>N/A</v>
      </c>
      <c r="I1744" s="32" t="str">
        <f>IF(Buildings!H1745="","N/A",Buildings!H1745)</f>
        <v>N/A</v>
      </c>
      <c r="J1744" s="32" t="str">
        <f>IF(Buildings!I1745="","N/A",Buildings!I1745)</f>
        <v>N/A</v>
      </c>
      <c r="K1744" s="362" t="str">
        <f>IF(AND(Buildings!B1745="",Buildings!C1745&lt;&gt;""),0,IF(Buildings!B1745="","N/A",IF(ISNUMBER(Buildings!B1745),Buildings!B1745,0)))</f>
        <v>N/A</v>
      </c>
    </row>
    <row r="1745" spans="2:11">
      <c r="B1745" s="32" t="str">
        <f t="shared" si="55"/>
        <v>N/A</v>
      </c>
      <c r="C1745" s="32" t="str">
        <f>IF(Buildings!C1746="","N/A",Buildings!C1746)</f>
        <v>N/A</v>
      </c>
      <c r="D1745" s="32" t="str">
        <f>IF(Buildings!D1746="","N/A",Buildings!D1746)</f>
        <v>N/A</v>
      </c>
      <c r="E1745" s="32" t="str">
        <f>IF(Buildings!E1746="","N/A",Buildings!E1746)</f>
        <v>N/A</v>
      </c>
      <c r="F1745" s="32" t="str">
        <f>IF(Buildings!F1746="","N/A",Buildings!F1746)</f>
        <v>N/A</v>
      </c>
      <c r="G1745" s="32" t="str">
        <f>IF(Buildings!G1746="","N/A",Buildings!G1746)</f>
        <v>N/A</v>
      </c>
      <c r="H1745" s="32" t="str">
        <f t="shared" si="54"/>
        <v>N/A</v>
      </c>
      <c r="I1745" s="32" t="str">
        <f>IF(Buildings!H1746="","N/A",Buildings!H1746)</f>
        <v>N/A</v>
      </c>
      <c r="J1745" s="32" t="str">
        <f>IF(Buildings!I1746="","N/A",Buildings!I1746)</f>
        <v>N/A</v>
      </c>
      <c r="K1745" s="362" t="str">
        <f>IF(AND(Buildings!B1746="",Buildings!C1746&lt;&gt;""),0,IF(Buildings!B1746="","N/A",IF(ISNUMBER(Buildings!B1746),Buildings!B1746,0)))</f>
        <v>N/A</v>
      </c>
    </row>
    <row r="1746" spans="2:11">
      <c r="B1746" s="32" t="str">
        <f t="shared" si="55"/>
        <v>N/A</v>
      </c>
      <c r="C1746" s="32" t="str">
        <f>IF(Buildings!C1747="","N/A",Buildings!C1747)</f>
        <v>N/A</v>
      </c>
      <c r="D1746" s="32" t="str">
        <f>IF(Buildings!D1747="","N/A",Buildings!D1747)</f>
        <v>N/A</v>
      </c>
      <c r="E1746" s="32" t="str">
        <f>IF(Buildings!E1747="","N/A",Buildings!E1747)</f>
        <v>N/A</v>
      </c>
      <c r="F1746" s="32" t="str">
        <f>IF(Buildings!F1747="","N/A",Buildings!F1747)</f>
        <v>N/A</v>
      </c>
      <c r="G1746" s="32" t="str">
        <f>IF(Buildings!G1747="","N/A",Buildings!G1747)</f>
        <v>N/A</v>
      </c>
      <c r="H1746" s="32" t="str">
        <f t="shared" si="54"/>
        <v>N/A</v>
      </c>
      <c r="I1746" s="32" t="str">
        <f>IF(Buildings!H1747="","N/A",Buildings!H1747)</f>
        <v>N/A</v>
      </c>
      <c r="J1746" s="32" t="str">
        <f>IF(Buildings!I1747="","N/A",Buildings!I1747)</f>
        <v>N/A</v>
      </c>
      <c r="K1746" s="362" t="str">
        <f>IF(AND(Buildings!B1747="",Buildings!C1747&lt;&gt;""),0,IF(Buildings!B1747="","N/A",IF(ISNUMBER(Buildings!B1747),Buildings!B1747,0)))</f>
        <v>N/A</v>
      </c>
    </row>
    <row r="1747" spans="2:11">
      <c r="B1747" s="32" t="str">
        <f t="shared" si="55"/>
        <v>N/A</v>
      </c>
      <c r="C1747" s="32" t="str">
        <f>IF(Buildings!C1748="","N/A",Buildings!C1748)</f>
        <v>N/A</v>
      </c>
      <c r="D1747" s="32" t="str">
        <f>IF(Buildings!D1748="","N/A",Buildings!D1748)</f>
        <v>N/A</v>
      </c>
      <c r="E1747" s="32" t="str">
        <f>IF(Buildings!E1748="","N/A",Buildings!E1748)</f>
        <v>N/A</v>
      </c>
      <c r="F1747" s="32" t="str">
        <f>IF(Buildings!F1748="","N/A",Buildings!F1748)</f>
        <v>N/A</v>
      </c>
      <c r="G1747" s="32" t="str">
        <f>IF(Buildings!G1748="","N/A",Buildings!G1748)</f>
        <v>N/A</v>
      </c>
      <c r="H1747" s="32" t="str">
        <f t="shared" si="54"/>
        <v>N/A</v>
      </c>
      <c r="I1747" s="32" t="str">
        <f>IF(Buildings!H1748="","N/A",Buildings!H1748)</f>
        <v>N/A</v>
      </c>
      <c r="J1747" s="32" t="str">
        <f>IF(Buildings!I1748="","N/A",Buildings!I1748)</f>
        <v>N/A</v>
      </c>
      <c r="K1747" s="362" t="str">
        <f>IF(AND(Buildings!B1748="",Buildings!C1748&lt;&gt;""),0,IF(Buildings!B1748="","N/A",IF(ISNUMBER(Buildings!B1748),Buildings!B1748,0)))</f>
        <v>N/A</v>
      </c>
    </row>
    <row r="1748" spans="2:11">
      <c r="B1748" s="32" t="str">
        <f t="shared" si="55"/>
        <v>N/A</v>
      </c>
      <c r="C1748" s="32" t="str">
        <f>IF(Buildings!C1749="","N/A",Buildings!C1749)</f>
        <v>N/A</v>
      </c>
      <c r="D1748" s="32" t="str">
        <f>IF(Buildings!D1749="","N/A",Buildings!D1749)</f>
        <v>N/A</v>
      </c>
      <c r="E1748" s="32" t="str">
        <f>IF(Buildings!E1749="","N/A",Buildings!E1749)</f>
        <v>N/A</v>
      </c>
      <c r="F1748" s="32" t="str">
        <f>IF(Buildings!F1749="","N/A",Buildings!F1749)</f>
        <v>N/A</v>
      </c>
      <c r="G1748" s="32" t="str">
        <f>IF(Buildings!G1749="","N/A",Buildings!G1749)</f>
        <v>N/A</v>
      </c>
      <c r="H1748" s="32" t="str">
        <f t="shared" si="54"/>
        <v>N/A</v>
      </c>
      <c r="I1748" s="32" t="str">
        <f>IF(Buildings!H1749="","N/A",Buildings!H1749)</f>
        <v>N/A</v>
      </c>
      <c r="J1748" s="32" t="str">
        <f>IF(Buildings!I1749="","N/A",Buildings!I1749)</f>
        <v>N/A</v>
      </c>
      <c r="K1748" s="362" t="str">
        <f>IF(AND(Buildings!B1749="",Buildings!C1749&lt;&gt;""),0,IF(Buildings!B1749="","N/A",IF(ISNUMBER(Buildings!B1749),Buildings!B1749,0)))</f>
        <v>N/A</v>
      </c>
    </row>
    <row r="1749" spans="2:11">
      <c r="B1749" s="32" t="str">
        <f t="shared" si="55"/>
        <v>N/A</v>
      </c>
      <c r="C1749" s="32" t="str">
        <f>IF(Buildings!C1750="","N/A",Buildings!C1750)</f>
        <v>N/A</v>
      </c>
      <c r="D1749" s="32" t="str">
        <f>IF(Buildings!D1750="","N/A",Buildings!D1750)</f>
        <v>N/A</v>
      </c>
      <c r="E1749" s="32" t="str">
        <f>IF(Buildings!E1750="","N/A",Buildings!E1750)</f>
        <v>N/A</v>
      </c>
      <c r="F1749" s="32" t="str">
        <f>IF(Buildings!F1750="","N/A",Buildings!F1750)</f>
        <v>N/A</v>
      </c>
      <c r="G1749" s="32" t="str">
        <f>IF(Buildings!G1750="","N/A",Buildings!G1750)</f>
        <v>N/A</v>
      </c>
      <c r="H1749" s="32" t="str">
        <f t="shared" si="54"/>
        <v>N/A</v>
      </c>
      <c r="I1749" s="32" t="str">
        <f>IF(Buildings!H1750="","N/A",Buildings!H1750)</f>
        <v>N/A</v>
      </c>
      <c r="J1749" s="32" t="str">
        <f>IF(Buildings!I1750="","N/A",Buildings!I1750)</f>
        <v>N/A</v>
      </c>
      <c r="K1749" s="362" t="str">
        <f>IF(AND(Buildings!B1750="",Buildings!C1750&lt;&gt;""),0,IF(Buildings!B1750="","N/A",IF(ISNUMBER(Buildings!B1750),Buildings!B1750,0)))</f>
        <v>N/A</v>
      </c>
    </row>
    <row r="1750" spans="2:11">
      <c r="B1750" s="32" t="str">
        <f t="shared" si="55"/>
        <v>N/A</v>
      </c>
      <c r="C1750" s="32" t="str">
        <f>IF(Buildings!C1751="","N/A",Buildings!C1751)</f>
        <v>N/A</v>
      </c>
      <c r="D1750" s="32" t="str">
        <f>IF(Buildings!D1751="","N/A",Buildings!D1751)</f>
        <v>N/A</v>
      </c>
      <c r="E1750" s="32" t="str">
        <f>IF(Buildings!E1751="","N/A",Buildings!E1751)</f>
        <v>N/A</v>
      </c>
      <c r="F1750" s="32" t="str">
        <f>IF(Buildings!F1751="","N/A",Buildings!F1751)</f>
        <v>N/A</v>
      </c>
      <c r="G1750" s="32" t="str">
        <f>IF(Buildings!G1751="","N/A",Buildings!G1751)</f>
        <v>N/A</v>
      </c>
      <c r="H1750" s="32" t="str">
        <f t="shared" si="54"/>
        <v>N/A</v>
      </c>
      <c r="I1750" s="32" t="str">
        <f>IF(Buildings!H1751="","N/A",Buildings!H1751)</f>
        <v>N/A</v>
      </c>
      <c r="J1750" s="32" t="str">
        <f>IF(Buildings!I1751="","N/A",Buildings!I1751)</f>
        <v>N/A</v>
      </c>
      <c r="K1750" s="362" t="str">
        <f>IF(AND(Buildings!B1751="",Buildings!C1751&lt;&gt;""),0,IF(Buildings!B1751="","N/A",IF(ISNUMBER(Buildings!B1751),Buildings!B1751,0)))</f>
        <v>N/A</v>
      </c>
    </row>
    <row r="1751" spans="2:11">
      <c r="B1751" s="32" t="str">
        <f t="shared" si="55"/>
        <v>N/A</v>
      </c>
      <c r="C1751" s="32" t="str">
        <f>IF(Buildings!C1752="","N/A",Buildings!C1752)</f>
        <v>N/A</v>
      </c>
      <c r="D1751" s="32" t="str">
        <f>IF(Buildings!D1752="","N/A",Buildings!D1752)</f>
        <v>N/A</v>
      </c>
      <c r="E1751" s="32" t="str">
        <f>IF(Buildings!E1752="","N/A",Buildings!E1752)</f>
        <v>N/A</v>
      </c>
      <c r="F1751" s="32" t="str">
        <f>IF(Buildings!F1752="","N/A",Buildings!F1752)</f>
        <v>N/A</v>
      </c>
      <c r="G1751" s="32" t="str">
        <f>IF(Buildings!G1752="","N/A",Buildings!G1752)</f>
        <v>N/A</v>
      </c>
      <c r="H1751" s="32" t="str">
        <f t="shared" si="54"/>
        <v>N/A</v>
      </c>
      <c r="I1751" s="32" t="str">
        <f>IF(Buildings!H1752="","N/A",Buildings!H1752)</f>
        <v>N/A</v>
      </c>
      <c r="J1751" s="32" t="str">
        <f>IF(Buildings!I1752="","N/A",Buildings!I1752)</f>
        <v>N/A</v>
      </c>
      <c r="K1751" s="362" t="str">
        <f>IF(AND(Buildings!B1752="",Buildings!C1752&lt;&gt;""),0,IF(Buildings!B1752="","N/A",IF(ISNUMBER(Buildings!B1752),Buildings!B1752,0)))</f>
        <v>N/A</v>
      </c>
    </row>
    <row r="1752" spans="2:11">
      <c r="B1752" s="32" t="str">
        <f t="shared" si="55"/>
        <v>N/A</v>
      </c>
      <c r="C1752" s="32" t="str">
        <f>IF(Buildings!C1753="","N/A",Buildings!C1753)</f>
        <v>N/A</v>
      </c>
      <c r="D1752" s="32" t="str">
        <f>IF(Buildings!D1753="","N/A",Buildings!D1753)</f>
        <v>N/A</v>
      </c>
      <c r="E1752" s="32" t="str">
        <f>IF(Buildings!E1753="","N/A",Buildings!E1753)</f>
        <v>N/A</v>
      </c>
      <c r="F1752" s="32" t="str">
        <f>IF(Buildings!F1753="","N/A",Buildings!F1753)</f>
        <v>N/A</v>
      </c>
      <c r="G1752" s="32" t="str">
        <f>IF(Buildings!G1753="","N/A",Buildings!G1753)</f>
        <v>N/A</v>
      </c>
      <c r="H1752" s="32" t="str">
        <f t="shared" si="54"/>
        <v>N/A</v>
      </c>
      <c r="I1752" s="32" t="str">
        <f>IF(Buildings!H1753="","N/A",Buildings!H1753)</f>
        <v>N/A</v>
      </c>
      <c r="J1752" s="32" t="str">
        <f>IF(Buildings!I1753="","N/A",Buildings!I1753)</f>
        <v>N/A</v>
      </c>
      <c r="K1752" s="362" t="str">
        <f>IF(AND(Buildings!B1753="",Buildings!C1753&lt;&gt;""),0,IF(Buildings!B1753="","N/A",IF(ISNUMBER(Buildings!B1753),Buildings!B1753,0)))</f>
        <v>N/A</v>
      </c>
    </row>
    <row r="1753" spans="2:11">
      <c r="B1753" s="32" t="str">
        <f t="shared" si="55"/>
        <v>N/A</v>
      </c>
      <c r="C1753" s="32" t="str">
        <f>IF(Buildings!C1754="","N/A",Buildings!C1754)</f>
        <v>N/A</v>
      </c>
      <c r="D1753" s="32" t="str">
        <f>IF(Buildings!D1754="","N/A",Buildings!D1754)</f>
        <v>N/A</v>
      </c>
      <c r="E1753" s="32" t="str">
        <f>IF(Buildings!E1754="","N/A",Buildings!E1754)</f>
        <v>N/A</v>
      </c>
      <c r="F1753" s="32" t="str">
        <f>IF(Buildings!F1754="","N/A",Buildings!F1754)</f>
        <v>N/A</v>
      </c>
      <c r="G1753" s="32" t="str">
        <f>IF(Buildings!G1754="","N/A",Buildings!G1754)</f>
        <v>N/A</v>
      </c>
      <c r="H1753" s="32" t="str">
        <f t="shared" si="54"/>
        <v>N/A</v>
      </c>
      <c r="I1753" s="32" t="str">
        <f>IF(Buildings!H1754="","N/A",Buildings!H1754)</f>
        <v>N/A</v>
      </c>
      <c r="J1753" s="32" t="str">
        <f>IF(Buildings!I1754="","N/A",Buildings!I1754)</f>
        <v>N/A</v>
      </c>
      <c r="K1753" s="362" t="str">
        <f>IF(AND(Buildings!B1754="",Buildings!C1754&lt;&gt;""),0,IF(Buildings!B1754="","N/A",IF(ISNUMBER(Buildings!B1754),Buildings!B1754,0)))</f>
        <v>N/A</v>
      </c>
    </row>
    <row r="1754" spans="2:11">
      <c r="B1754" s="32" t="str">
        <f t="shared" si="55"/>
        <v>N/A</v>
      </c>
      <c r="C1754" s="32" t="str">
        <f>IF(Buildings!C1755="","N/A",Buildings!C1755)</f>
        <v>N/A</v>
      </c>
      <c r="D1754" s="32" t="str">
        <f>IF(Buildings!D1755="","N/A",Buildings!D1755)</f>
        <v>N/A</v>
      </c>
      <c r="E1754" s="32" t="str">
        <f>IF(Buildings!E1755="","N/A",Buildings!E1755)</f>
        <v>N/A</v>
      </c>
      <c r="F1754" s="32" t="str">
        <f>IF(Buildings!F1755="","N/A",Buildings!F1755)</f>
        <v>N/A</v>
      </c>
      <c r="G1754" s="32" t="str">
        <f>IF(Buildings!G1755="","N/A",Buildings!G1755)</f>
        <v>N/A</v>
      </c>
      <c r="H1754" s="32" t="str">
        <f t="shared" si="54"/>
        <v>N/A</v>
      </c>
      <c r="I1754" s="32" t="str">
        <f>IF(Buildings!H1755="","N/A",Buildings!H1755)</f>
        <v>N/A</v>
      </c>
      <c r="J1754" s="32" t="str">
        <f>IF(Buildings!I1755="","N/A",Buildings!I1755)</f>
        <v>N/A</v>
      </c>
      <c r="K1754" s="362" t="str">
        <f>IF(AND(Buildings!B1755="",Buildings!C1755&lt;&gt;""),0,IF(Buildings!B1755="","N/A",IF(ISNUMBER(Buildings!B1755),Buildings!B1755,0)))</f>
        <v>N/A</v>
      </c>
    </row>
    <row r="1755" spans="2:11">
      <c r="B1755" s="32" t="str">
        <f t="shared" si="55"/>
        <v>N/A</v>
      </c>
      <c r="C1755" s="32" t="str">
        <f>IF(Buildings!C1756="","N/A",Buildings!C1756)</f>
        <v>N/A</v>
      </c>
      <c r="D1755" s="32" t="str">
        <f>IF(Buildings!D1756="","N/A",Buildings!D1756)</f>
        <v>N/A</v>
      </c>
      <c r="E1755" s="32" t="str">
        <f>IF(Buildings!E1756="","N/A",Buildings!E1756)</f>
        <v>N/A</v>
      </c>
      <c r="F1755" s="32" t="str">
        <f>IF(Buildings!F1756="","N/A",Buildings!F1756)</f>
        <v>N/A</v>
      </c>
      <c r="G1755" s="32" t="str">
        <f>IF(Buildings!G1756="","N/A",Buildings!G1756)</f>
        <v>N/A</v>
      </c>
      <c r="H1755" s="32" t="str">
        <f t="shared" si="54"/>
        <v>N/A</v>
      </c>
      <c r="I1755" s="32" t="str">
        <f>IF(Buildings!H1756="","N/A",Buildings!H1756)</f>
        <v>N/A</v>
      </c>
      <c r="J1755" s="32" t="str">
        <f>IF(Buildings!I1756="","N/A",Buildings!I1756)</f>
        <v>N/A</v>
      </c>
      <c r="K1755" s="362" t="str">
        <f>IF(AND(Buildings!B1756="",Buildings!C1756&lt;&gt;""),0,IF(Buildings!B1756="","N/A",IF(ISNUMBER(Buildings!B1756),Buildings!B1756,0)))</f>
        <v>N/A</v>
      </c>
    </row>
    <row r="1756" spans="2:11">
      <c r="B1756" s="32" t="str">
        <f t="shared" si="55"/>
        <v>N/A</v>
      </c>
      <c r="C1756" s="32" t="str">
        <f>IF(Buildings!C1757="","N/A",Buildings!C1757)</f>
        <v>N/A</v>
      </c>
      <c r="D1756" s="32" t="str">
        <f>IF(Buildings!D1757="","N/A",Buildings!D1757)</f>
        <v>N/A</v>
      </c>
      <c r="E1756" s="32" t="str">
        <f>IF(Buildings!E1757="","N/A",Buildings!E1757)</f>
        <v>N/A</v>
      </c>
      <c r="F1756" s="32" t="str">
        <f>IF(Buildings!F1757="","N/A",Buildings!F1757)</f>
        <v>N/A</v>
      </c>
      <c r="G1756" s="32" t="str">
        <f>IF(Buildings!G1757="","N/A",Buildings!G1757)</f>
        <v>N/A</v>
      </c>
      <c r="H1756" s="32" t="str">
        <f t="shared" si="54"/>
        <v>N/A</v>
      </c>
      <c r="I1756" s="32" t="str">
        <f>IF(Buildings!H1757="","N/A",Buildings!H1757)</f>
        <v>N/A</v>
      </c>
      <c r="J1756" s="32" t="str">
        <f>IF(Buildings!I1757="","N/A",Buildings!I1757)</f>
        <v>N/A</v>
      </c>
      <c r="K1756" s="362" t="str">
        <f>IF(AND(Buildings!B1757="",Buildings!C1757&lt;&gt;""),0,IF(Buildings!B1757="","N/A",IF(ISNUMBER(Buildings!B1757),Buildings!B1757,0)))</f>
        <v>N/A</v>
      </c>
    </row>
    <row r="1757" spans="2:11">
      <c r="B1757" s="32" t="str">
        <f t="shared" si="55"/>
        <v>N/A</v>
      </c>
      <c r="C1757" s="32" t="str">
        <f>IF(Buildings!C1758="","N/A",Buildings!C1758)</f>
        <v>N/A</v>
      </c>
      <c r="D1757" s="32" t="str">
        <f>IF(Buildings!D1758="","N/A",Buildings!D1758)</f>
        <v>N/A</v>
      </c>
      <c r="E1757" s="32" t="str">
        <f>IF(Buildings!E1758="","N/A",Buildings!E1758)</f>
        <v>N/A</v>
      </c>
      <c r="F1757" s="32" t="str">
        <f>IF(Buildings!F1758="","N/A",Buildings!F1758)</f>
        <v>N/A</v>
      </c>
      <c r="G1757" s="32" t="str">
        <f>IF(Buildings!G1758="","N/A",Buildings!G1758)</f>
        <v>N/A</v>
      </c>
      <c r="H1757" s="32" t="str">
        <f t="shared" si="54"/>
        <v>N/A</v>
      </c>
      <c r="I1757" s="32" t="str">
        <f>IF(Buildings!H1758="","N/A",Buildings!H1758)</f>
        <v>N/A</v>
      </c>
      <c r="J1757" s="32" t="str">
        <f>IF(Buildings!I1758="","N/A",Buildings!I1758)</f>
        <v>N/A</v>
      </c>
      <c r="K1757" s="362" t="str">
        <f>IF(AND(Buildings!B1758="",Buildings!C1758&lt;&gt;""),0,IF(Buildings!B1758="","N/A",IF(ISNUMBER(Buildings!B1758),Buildings!B1758,0)))</f>
        <v>N/A</v>
      </c>
    </row>
    <row r="1758" spans="2:11">
      <c r="B1758" s="32" t="str">
        <f t="shared" si="55"/>
        <v>N/A</v>
      </c>
      <c r="C1758" s="32" t="str">
        <f>IF(Buildings!C1759="","N/A",Buildings!C1759)</f>
        <v>N/A</v>
      </c>
      <c r="D1758" s="32" t="str">
        <f>IF(Buildings!D1759="","N/A",Buildings!D1759)</f>
        <v>N/A</v>
      </c>
      <c r="E1758" s="32" t="str">
        <f>IF(Buildings!E1759="","N/A",Buildings!E1759)</f>
        <v>N/A</v>
      </c>
      <c r="F1758" s="32" t="str">
        <f>IF(Buildings!F1759="","N/A",Buildings!F1759)</f>
        <v>N/A</v>
      </c>
      <c r="G1758" s="32" t="str">
        <f>IF(Buildings!G1759="","N/A",Buildings!G1759)</f>
        <v>N/A</v>
      </c>
      <c r="H1758" s="32" t="str">
        <f t="shared" si="54"/>
        <v>N/A</v>
      </c>
      <c r="I1758" s="32" t="str">
        <f>IF(Buildings!H1759="","N/A",Buildings!H1759)</f>
        <v>N/A</v>
      </c>
      <c r="J1758" s="32" t="str">
        <f>IF(Buildings!I1759="","N/A",Buildings!I1759)</f>
        <v>N/A</v>
      </c>
      <c r="K1758" s="362" t="str">
        <f>IF(AND(Buildings!B1759="",Buildings!C1759&lt;&gt;""),0,IF(Buildings!B1759="","N/A",IF(ISNUMBER(Buildings!B1759),Buildings!B1759,0)))</f>
        <v>N/A</v>
      </c>
    </row>
    <row r="1759" spans="2:11">
      <c r="B1759" s="32" t="str">
        <f t="shared" si="55"/>
        <v>N/A</v>
      </c>
      <c r="C1759" s="32" t="str">
        <f>IF(Buildings!C1760="","N/A",Buildings!C1760)</f>
        <v>N/A</v>
      </c>
      <c r="D1759" s="32" t="str">
        <f>IF(Buildings!D1760="","N/A",Buildings!D1760)</f>
        <v>N/A</v>
      </c>
      <c r="E1759" s="32" t="str">
        <f>IF(Buildings!E1760="","N/A",Buildings!E1760)</f>
        <v>N/A</v>
      </c>
      <c r="F1759" s="32" t="str">
        <f>IF(Buildings!F1760="","N/A",Buildings!F1760)</f>
        <v>N/A</v>
      </c>
      <c r="G1759" s="32" t="str">
        <f>IF(Buildings!G1760="","N/A",Buildings!G1760)</f>
        <v>N/A</v>
      </c>
      <c r="H1759" s="32" t="str">
        <f t="shared" si="54"/>
        <v>N/A</v>
      </c>
      <c r="I1759" s="32" t="str">
        <f>IF(Buildings!H1760="","N/A",Buildings!H1760)</f>
        <v>N/A</v>
      </c>
      <c r="J1759" s="32" t="str">
        <f>IF(Buildings!I1760="","N/A",Buildings!I1760)</f>
        <v>N/A</v>
      </c>
      <c r="K1759" s="362" t="str">
        <f>IF(AND(Buildings!B1760="",Buildings!C1760&lt;&gt;""),0,IF(Buildings!B1760="","N/A",IF(ISNUMBER(Buildings!B1760),Buildings!B1760,0)))</f>
        <v>N/A</v>
      </c>
    </row>
    <row r="1760" spans="2:11">
      <c r="B1760" s="32" t="str">
        <f t="shared" si="55"/>
        <v>N/A</v>
      </c>
      <c r="C1760" s="32" t="str">
        <f>IF(Buildings!C1761="","N/A",Buildings!C1761)</f>
        <v>N/A</v>
      </c>
      <c r="D1760" s="32" t="str">
        <f>IF(Buildings!D1761="","N/A",Buildings!D1761)</f>
        <v>N/A</v>
      </c>
      <c r="E1760" s="32" t="str">
        <f>IF(Buildings!E1761="","N/A",Buildings!E1761)</f>
        <v>N/A</v>
      </c>
      <c r="F1760" s="32" t="str">
        <f>IF(Buildings!F1761="","N/A",Buildings!F1761)</f>
        <v>N/A</v>
      </c>
      <c r="G1760" s="32" t="str">
        <f>IF(Buildings!G1761="","N/A",Buildings!G1761)</f>
        <v>N/A</v>
      </c>
      <c r="H1760" s="32" t="str">
        <f t="shared" si="54"/>
        <v>N/A</v>
      </c>
      <c r="I1760" s="32" t="str">
        <f>IF(Buildings!H1761="","N/A",Buildings!H1761)</f>
        <v>N/A</v>
      </c>
      <c r="J1760" s="32" t="str">
        <f>IF(Buildings!I1761="","N/A",Buildings!I1761)</f>
        <v>N/A</v>
      </c>
      <c r="K1760" s="362" t="str">
        <f>IF(AND(Buildings!B1761="",Buildings!C1761&lt;&gt;""),0,IF(Buildings!B1761="","N/A",IF(ISNUMBER(Buildings!B1761),Buildings!B1761,0)))</f>
        <v>N/A</v>
      </c>
    </row>
    <row r="1761" spans="2:11">
      <c r="B1761" s="32" t="str">
        <f t="shared" si="55"/>
        <v>N/A</v>
      </c>
      <c r="C1761" s="32" t="str">
        <f>IF(Buildings!C1762="","N/A",Buildings!C1762)</f>
        <v>N/A</v>
      </c>
      <c r="D1761" s="32" t="str">
        <f>IF(Buildings!D1762="","N/A",Buildings!D1762)</f>
        <v>N/A</v>
      </c>
      <c r="E1761" s="32" t="str">
        <f>IF(Buildings!E1762="","N/A",Buildings!E1762)</f>
        <v>N/A</v>
      </c>
      <c r="F1761" s="32" t="str">
        <f>IF(Buildings!F1762="","N/A",Buildings!F1762)</f>
        <v>N/A</v>
      </c>
      <c r="G1761" s="32" t="str">
        <f>IF(Buildings!G1762="","N/A",Buildings!G1762)</f>
        <v>N/A</v>
      </c>
      <c r="H1761" s="32" t="str">
        <f t="shared" si="54"/>
        <v>N/A</v>
      </c>
      <c r="I1761" s="32" t="str">
        <f>IF(Buildings!H1762="","N/A",Buildings!H1762)</f>
        <v>N/A</v>
      </c>
      <c r="J1761" s="32" t="str">
        <f>IF(Buildings!I1762="","N/A",Buildings!I1762)</f>
        <v>N/A</v>
      </c>
      <c r="K1761" s="362" t="str">
        <f>IF(AND(Buildings!B1762="",Buildings!C1762&lt;&gt;""),0,IF(Buildings!B1762="","N/A",IF(ISNUMBER(Buildings!B1762),Buildings!B1762,0)))</f>
        <v>N/A</v>
      </c>
    </row>
    <row r="1762" spans="2:11">
      <c r="B1762" s="32" t="str">
        <f t="shared" si="55"/>
        <v>N/A</v>
      </c>
      <c r="C1762" s="32" t="str">
        <f>IF(Buildings!C1763="","N/A",Buildings!C1763)</f>
        <v>N/A</v>
      </c>
      <c r="D1762" s="32" t="str">
        <f>IF(Buildings!D1763="","N/A",Buildings!D1763)</f>
        <v>N/A</v>
      </c>
      <c r="E1762" s="32" t="str">
        <f>IF(Buildings!E1763="","N/A",Buildings!E1763)</f>
        <v>N/A</v>
      </c>
      <c r="F1762" s="32" t="str">
        <f>IF(Buildings!F1763="","N/A",Buildings!F1763)</f>
        <v>N/A</v>
      </c>
      <c r="G1762" s="32" t="str">
        <f>IF(Buildings!G1763="","N/A",Buildings!G1763)</f>
        <v>N/A</v>
      </c>
      <c r="H1762" s="32" t="str">
        <f t="shared" si="54"/>
        <v>N/A</v>
      </c>
      <c r="I1762" s="32" t="str">
        <f>IF(Buildings!H1763="","N/A",Buildings!H1763)</f>
        <v>N/A</v>
      </c>
      <c r="J1762" s="32" t="str">
        <f>IF(Buildings!I1763="","N/A",Buildings!I1763)</f>
        <v>N/A</v>
      </c>
      <c r="K1762" s="362" t="str">
        <f>IF(AND(Buildings!B1763="",Buildings!C1763&lt;&gt;""),0,IF(Buildings!B1763="","N/A",IF(ISNUMBER(Buildings!B1763),Buildings!B1763,0)))</f>
        <v>N/A</v>
      </c>
    </row>
    <row r="1763" spans="2:11">
      <c r="B1763" s="32" t="str">
        <f t="shared" si="55"/>
        <v>N/A</v>
      </c>
      <c r="C1763" s="32" t="str">
        <f>IF(Buildings!C1764="","N/A",Buildings!C1764)</f>
        <v>N/A</v>
      </c>
      <c r="D1763" s="32" t="str">
        <f>IF(Buildings!D1764="","N/A",Buildings!D1764)</f>
        <v>N/A</v>
      </c>
      <c r="E1763" s="32" t="str">
        <f>IF(Buildings!E1764="","N/A",Buildings!E1764)</f>
        <v>N/A</v>
      </c>
      <c r="F1763" s="32" t="str">
        <f>IF(Buildings!F1764="","N/A",Buildings!F1764)</f>
        <v>N/A</v>
      </c>
      <c r="G1763" s="32" t="str">
        <f>IF(Buildings!G1764="","N/A",Buildings!G1764)</f>
        <v>N/A</v>
      </c>
      <c r="H1763" s="32" t="str">
        <f t="shared" si="54"/>
        <v>N/A</v>
      </c>
      <c r="I1763" s="32" t="str">
        <f>IF(Buildings!H1764="","N/A",Buildings!H1764)</f>
        <v>N/A</v>
      </c>
      <c r="J1763" s="32" t="str">
        <f>IF(Buildings!I1764="","N/A",Buildings!I1764)</f>
        <v>N/A</v>
      </c>
      <c r="K1763" s="362" t="str">
        <f>IF(AND(Buildings!B1764="",Buildings!C1764&lt;&gt;""),0,IF(Buildings!B1764="","N/A",IF(ISNUMBER(Buildings!B1764),Buildings!B1764,0)))</f>
        <v>N/A</v>
      </c>
    </row>
    <row r="1764" spans="2:11">
      <c r="B1764" s="32" t="str">
        <f t="shared" si="55"/>
        <v>N/A</v>
      </c>
      <c r="C1764" s="32" t="str">
        <f>IF(Buildings!C1765="","N/A",Buildings!C1765)</f>
        <v>N/A</v>
      </c>
      <c r="D1764" s="32" t="str">
        <f>IF(Buildings!D1765="","N/A",Buildings!D1765)</f>
        <v>N/A</v>
      </c>
      <c r="E1764" s="32" t="str">
        <f>IF(Buildings!E1765="","N/A",Buildings!E1765)</f>
        <v>N/A</v>
      </c>
      <c r="F1764" s="32" t="str">
        <f>IF(Buildings!F1765="","N/A",Buildings!F1765)</f>
        <v>N/A</v>
      </c>
      <c r="G1764" s="32" t="str">
        <f>IF(Buildings!G1765="","N/A",Buildings!G1765)</f>
        <v>N/A</v>
      </c>
      <c r="H1764" s="32" t="str">
        <f t="shared" si="54"/>
        <v>N/A</v>
      </c>
      <c r="I1764" s="32" t="str">
        <f>IF(Buildings!H1765="","N/A",Buildings!H1765)</f>
        <v>N/A</v>
      </c>
      <c r="J1764" s="32" t="str">
        <f>IF(Buildings!I1765="","N/A",Buildings!I1765)</f>
        <v>N/A</v>
      </c>
      <c r="K1764" s="362" t="str">
        <f>IF(AND(Buildings!B1765="",Buildings!C1765&lt;&gt;""),0,IF(Buildings!B1765="","N/A",IF(ISNUMBER(Buildings!B1765),Buildings!B1765,0)))</f>
        <v>N/A</v>
      </c>
    </row>
    <row r="1765" spans="2:11">
      <c r="B1765" s="32" t="str">
        <f t="shared" si="55"/>
        <v>N/A</v>
      </c>
      <c r="C1765" s="32" t="str">
        <f>IF(Buildings!C1766="","N/A",Buildings!C1766)</f>
        <v>N/A</v>
      </c>
      <c r="D1765" s="32" t="str">
        <f>IF(Buildings!D1766="","N/A",Buildings!D1766)</f>
        <v>N/A</v>
      </c>
      <c r="E1765" s="32" t="str">
        <f>IF(Buildings!E1766="","N/A",Buildings!E1766)</f>
        <v>N/A</v>
      </c>
      <c r="F1765" s="32" t="str">
        <f>IF(Buildings!F1766="","N/A",Buildings!F1766)</f>
        <v>N/A</v>
      </c>
      <c r="G1765" s="32" t="str">
        <f>IF(Buildings!G1766="","N/A",Buildings!G1766)</f>
        <v>N/A</v>
      </c>
      <c r="H1765" s="32" t="str">
        <f t="shared" si="54"/>
        <v>N/A</v>
      </c>
      <c r="I1765" s="32" t="str">
        <f>IF(Buildings!H1766="","N/A",Buildings!H1766)</f>
        <v>N/A</v>
      </c>
      <c r="J1765" s="32" t="str">
        <f>IF(Buildings!I1766="","N/A",Buildings!I1766)</f>
        <v>N/A</v>
      </c>
      <c r="K1765" s="362" t="str">
        <f>IF(AND(Buildings!B1766="",Buildings!C1766&lt;&gt;""),0,IF(Buildings!B1766="","N/A",IF(ISNUMBER(Buildings!B1766),Buildings!B1766,0)))</f>
        <v>N/A</v>
      </c>
    </row>
    <row r="1766" spans="2:11">
      <c r="B1766" s="32" t="str">
        <f t="shared" si="55"/>
        <v>N/A</v>
      </c>
      <c r="C1766" s="32" t="str">
        <f>IF(Buildings!C1767="","N/A",Buildings!C1767)</f>
        <v>N/A</v>
      </c>
      <c r="D1766" s="32" t="str">
        <f>IF(Buildings!D1767="","N/A",Buildings!D1767)</f>
        <v>N/A</v>
      </c>
      <c r="E1766" s="32" t="str">
        <f>IF(Buildings!E1767="","N/A",Buildings!E1767)</f>
        <v>N/A</v>
      </c>
      <c r="F1766" s="32" t="str">
        <f>IF(Buildings!F1767="","N/A",Buildings!F1767)</f>
        <v>N/A</v>
      </c>
      <c r="G1766" s="32" t="str">
        <f>IF(Buildings!G1767="","N/A",Buildings!G1767)</f>
        <v>N/A</v>
      </c>
      <c r="H1766" s="32" t="str">
        <f t="shared" si="54"/>
        <v>N/A</v>
      </c>
      <c r="I1766" s="32" t="str">
        <f>IF(Buildings!H1767="","N/A",Buildings!H1767)</f>
        <v>N/A</v>
      </c>
      <c r="J1766" s="32" t="str">
        <f>IF(Buildings!I1767="","N/A",Buildings!I1767)</f>
        <v>N/A</v>
      </c>
      <c r="K1766" s="362" t="str">
        <f>IF(AND(Buildings!B1767="",Buildings!C1767&lt;&gt;""),0,IF(Buildings!B1767="","N/A",IF(ISNUMBER(Buildings!B1767),Buildings!B1767,0)))</f>
        <v>N/A</v>
      </c>
    </row>
    <row r="1767" spans="2:11">
      <c r="B1767" s="32" t="str">
        <f t="shared" si="55"/>
        <v>N/A</v>
      </c>
      <c r="C1767" s="32" t="str">
        <f>IF(Buildings!C1768="","N/A",Buildings!C1768)</f>
        <v>N/A</v>
      </c>
      <c r="D1767" s="32" t="str">
        <f>IF(Buildings!D1768="","N/A",Buildings!D1768)</f>
        <v>N/A</v>
      </c>
      <c r="E1767" s="32" t="str">
        <f>IF(Buildings!E1768="","N/A",Buildings!E1768)</f>
        <v>N/A</v>
      </c>
      <c r="F1767" s="32" t="str">
        <f>IF(Buildings!F1768="","N/A",Buildings!F1768)</f>
        <v>N/A</v>
      </c>
      <c r="G1767" s="32" t="str">
        <f>IF(Buildings!G1768="","N/A",Buildings!G1768)</f>
        <v>N/A</v>
      </c>
      <c r="H1767" s="32" t="str">
        <f t="shared" si="54"/>
        <v>N/A</v>
      </c>
      <c r="I1767" s="32" t="str">
        <f>IF(Buildings!H1768="","N/A",Buildings!H1768)</f>
        <v>N/A</v>
      </c>
      <c r="J1767" s="32" t="str">
        <f>IF(Buildings!I1768="","N/A",Buildings!I1768)</f>
        <v>N/A</v>
      </c>
      <c r="K1767" s="362" t="str">
        <f>IF(AND(Buildings!B1768="",Buildings!C1768&lt;&gt;""),0,IF(Buildings!B1768="","N/A",IF(ISNUMBER(Buildings!B1768),Buildings!B1768,0)))</f>
        <v>N/A</v>
      </c>
    </row>
    <row r="1768" spans="2:11">
      <c r="B1768" s="32" t="str">
        <f t="shared" si="55"/>
        <v>N/A</v>
      </c>
      <c r="C1768" s="32" t="str">
        <f>IF(Buildings!C1769="","N/A",Buildings!C1769)</f>
        <v>N/A</v>
      </c>
      <c r="D1768" s="32" t="str">
        <f>IF(Buildings!D1769="","N/A",Buildings!D1769)</f>
        <v>N/A</v>
      </c>
      <c r="E1768" s="32" t="str">
        <f>IF(Buildings!E1769="","N/A",Buildings!E1769)</f>
        <v>N/A</v>
      </c>
      <c r="F1768" s="32" t="str">
        <f>IF(Buildings!F1769="","N/A",Buildings!F1769)</f>
        <v>N/A</v>
      </c>
      <c r="G1768" s="32" t="str">
        <f>IF(Buildings!G1769="","N/A",Buildings!G1769)</f>
        <v>N/A</v>
      </c>
      <c r="H1768" s="32" t="str">
        <f t="shared" si="54"/>
        <v>N/A</v>
      </c>
      <c r="I1768" s="32" t="str">
        <f>IF(Buildings!H1769="","N/A",Buildings!H1769)</f>
        <v>N/A</v>
      </c>
      <c r="J1768" s="32" t="str">
        <f>IF(Buildings!I1769="","N/A",Buildings!I1769)</f>
        <v>N/A</v>
      </c>
      <c r="K1768" s="362" t="str">
        <f>IF(AND(Buildings!B1769="",Buildings!C1769&lt;&gt;""),0,IF(Buildings!B1769="","N/A",IF(ISNUMBER(Buildings!B1769),Buildings!B1769,0)))</f>
        <v>N/A</v>
      </c>
    </row>
    <row r="1769" spans="2:11">
      <c r="B1769" s="32" t="str">
        <f t="shared" si="55"/>
        <v>N/A</v>
      </c>
      <c r="C1769" s="32" t="str">
        <f>IF(Buildings!C1770="","N/A",Buildings!C1770)</f>
        <v>N/A</v>
      </c>
      <c r="D1769" s="32" t="str">
        <f>IF(Buildings!D1770="","N/A",Buildings!D1770)</f>
        <v>N/A</v>
      </c>
      <c r="E1769" s="32" t="str">
        <f>IF(Buildings!E1770="","N/A",Buildings!E1770)</f>
        <v>N/A</v>
      </c>
      <c r="F1769" s="32" t="str">
        <f>IF(Buildings!F1770="","N/A",Buildings!F1770)</f>
        <v>N/A</v>
      </c>
      <c r="G1769" s="32" t="str">
        <f>IF(Buildings!G1770="","N/A",Buildings!G1770)</f>
        <v>N/A</v>
      </c>
      <c r="H1769" s="32" t="str">
        <f t="shared" si="54"/>
        <v>N/A</v>
      </c>
      <c r="I1769" s="32" t="str">
        <f>IF(Buildings!H1770="","N/A",Buildings!H1770)</f>
        <v>N/A</v>
      </c>
      <c r="J1769" s="32" t="str">
        <f>IF(Buildings!I1770="","N/A",Buildings!I1770)</f>
        <v>N/A</v>
      </c>
      <c r="K1769" s="362" t="str">
        <f>IF(AND(Buildings!B1770="",Buildings!C1770&lt;&gt;""),0,IF(Buildings!B1770="","N/A",IF(ISNUMBER(Buildings!B1770),Buildings!B1770,0)))</f>
        <v>N/A</v>
      </c>
    </row>
    <row r="1770" spans="2:11">
      <c r="B1770" s="32" t="str">
        <f t="shared" si="55"/>
        <v>N/A</v>
      </c>
      <c r="C1770" s="32" t="str">
        <f>IF(Buildings!C1771="","N/A",Buildings!C1771)</f>
        <v>N/A</v>
      </c>
      <c r="D1770" s="32" t="str">
        <f>IF(Buildings!D1771="","N/A",Buildings!D1771)</f>
        <v>N/A</v>
      </c>
      <c r="E1770" s="32" t="str">
        <f>IF(Buildings!E1771="","N/A",Buildings!E1771)</f>
        <v>N/A</v>
      </c>
      <c r="F1770" s="32" t="str">
        <f>IF(Buildings!F1771="","N/A",Buildings!F1771)</f>
        <v>N/A</v>
      </c>
      <c r="G1770" s="32" t="str">
        <f>IF(Buildings!G1771="","N/A",Buildings!G1771)</f>
        <v>N/A</v>
      </c>
      <c r="H1770" s="32" t="str">
        <f t="shared" si="54"/>
        <v>N/A</v>
      </c>
      <c r="I1770" s="32" t="str">
        <f>IF(Buildings!H1771="","N/A",Buildings!H1771)</f>
        <v>N/A</v>
      </c>
      <c r="J1770" s="32" t="str">
        <f>IF(Buildings!I1771="","N/A",Buildings!I1771)</f>
        <v>N/A</v>
      </c>
      <c r="K1770" s="362" t="str">
        <f>IF(AND(Buildings!B1771="",Buildings!C1771&lt;&gt;""),0,IF(Buildings!B1771="","N/A",IF(ISNUMBER(Buildings!B1771),Buildings!B1771,0)))</f>
        <v>N/A</v>
      </c>
    </row>
    <row r="1771" spans="2:11">
      <c r="B1771" s="32" t="str">
        <f t="shared" si="55"/>
        <v>N/A</v>
      </c>
      <c r="C1771" s="32" t="str">
        <f>IF(Buildings!C1772="","N/A",Buildings!C1772)</f>
        <v>N/A</v>
      </c>
      <c r="D1771" s="32" t="str">
        <f>IF(Buildings!D1772="","N/A",Buildings!D1772)</f>
        <v>N/A</v>
      </c>
      <c r="E1771" s="32" t="str">
        <f>IF(Buildings!E1772="","N/A",Buildings!E1772)</f>
        <v>N/A</v>
      </c>
      <c r="F1771" s="32" t="str">
        <f>IF(Buildings!F1772="","N/A",Buildings!F1772)</f>
        <v>N/A</v>
      </c>
      <c r="G1771" s="32" t="str">
        <f>IF(Buildings!G1772="","N/A",Buildings!G1772)</f>
        <v>N/A</v>
      </c>
      <c r="H1771" s="32" t="str">
        <f t="shared" si="54"/>
        <v>N/A</v>
      </c>
      <c r="I1771" s="32" t="str">
        <f>IF(Buildings!H1772="","N/A",Buildings!H1772)</f>
        <v>N/A</v>
      </c>
      <c r="J1771" s="32" t="str">
        <f>IF(Buildings!I1772="","N/A",Buildings!I1772)</f>
        <v>N/A</v>
      </c>
      <c r="K1771" s="362" t="str">
        <f>IF(AND(Buildings!B1772="",Buildings!C1772&lt;&gt;""),0,IF(Buildings!B1772="","N/A",IF(ISNUMBER(Buildings!B1772),Buildings!B1772,0)))</f>
        <v>N/A</v>
      </c>
    </row>
    <row r="1772" spans="2:11">
      <c r="B1772" s="32" t="str">
        <f t="shared" si="55"/>
        <v>N/A</v>
      </c>
      <c r="C1772" s="32" t="str">
        <f>IF(Buildings!C1773="","N/A",Buildings!C1773)</f>
        <v>N/A</v>
      </c>
      <c r="D1772" s="32" t="str">
        <f>IF(Buildings!D1773="","N/A",Buildings!D1773)</f>
        <v>N/A</v>
      </c>
      <c r="E1772" s="32" t="str">
        <f>IF(Buildings!E1773="","N/A",Buildings!E1773)</f>
        <v>N/A</v>
      </c>
      <c r="F1772" s="32" t="str">
        <f>IF(Buildings!F1773="","N/A",Buildings!F1773)</f>
        <v>N/A</v>
      </c>
      <c r="G1772" s="32" t="str">
        <f>IF(Buildings!G1773="","N/A",Buildings!G1773)</f>
        <v>N/A</v>
      </c>
      <c r="H1772" s="32" t="str">
        <f t="shared" si="54"/>
        <v>N/A</v>
      </c>
      <c r="I1772" s="32" t="str">
        <f>IF(Buildings!H1773="","N/A",Buildings!H1773)</f>
        <v>N/A</v>
      </c>
      <c r="J1772" s="32" t="str">
        <f>IF(Buildings!I1773="","N/A",Buildings!I1773)</f>
        <v>N/A</v>
      </c>
      <c r="K1772" s="362" t="str">
        <f>IF(AND(Buildings!B1773="",Buildings!C1773&lt;&gt;""),0,IF(Buildings!B1773="","N/A",IF(ISNUMBER(Buildings!B1773),Buildings!B1773,0)))</f>
        <v>N/A</v>
      </c>
    </row>
    <row r="1773" spans="2:11">
      <c r="B1773" s="32" t="str">
        <f t="shared" si="55"/>
        <v>N/A</v>
      </c>
      <c r="C1773" s="32" t="str">
        <f>IF(Buildings!C1774="","N/A",Buildings!C1774)</f>
        <v>N/A</v>
      </c>
      <c r="D1773" s="32" t="str">
        <f>IF(Buildings!D1774="","N/A",Buildings!D1774)</f>
        <v>N/A</v>
      </c>
      <c r="E1773" s="32" t="str">
        <f>IF(Buildings!E1774="","N/A",Buildings!E1774)</f>
        <v>N/A</v>
      </c>
      <c r="F1773" s="32" t="str">
        <f>IF(Buildings!F1774="","N/A",Buildings!F1774)</f>
        <v>N/A</v>
      </c>
      <c r="G1773" s="32" t="str">
        <f>IF(Buildings!G1774="","N/A",Buildings!G1774)</f>
        <v>N/A</v>
      </c>
      <c r="H1773" s="32" t="str">
        <f t="shared" si="54"/>
        <v>N/A</v>
      </c>
      <c r="I1773" s="32" t="str">
        <f>IF(Buildings!H1774="","N/A",Buildings!H1774)</f>
        <v>N/A</v>
      </c>
      <c r="J1773" s="32" t="str">
        <f>IF(Buildings!I1774="","N/A",Buildings!I1774)</f>
        <v>N/A</v>
      </c>
      <c r="K1773" s="362" t="str">
        <f>IF(AND(Buildings!B1774="",Buildings!C1774&lt;&gt;""),0,IF(Buildings!B1774="","N/A",IF(ISNUMBER(Buildings!B1774),Buildings!B1774,0)))</f>
        <v>N/A</v>
      </c>
    </row>
    <row r="1774" spans="2:11">
      <c r="B1774" s="32" t="str">
        <f t="shared" si="55"/>
        <v>N/A</v>
      </c>
      <c r="C1774" s="32" t="str">
        <f>IF(Buildings!C1775="","N/A",Buildings!C1775)</f>
        <v>N/A</v>
      </c>
      <c r="D1774" s="32" t="str">
        <f>IF(Buildings!D1775="","N/A",Buildings!D1775)</f>
        <v>N/A</v>
      </c>
      <c r="E1774" s="32" t="str">
        <f>IF(Buildings!E1775="","N/A",Buildings!E1775)</f>
        <v>N/A</v>
      </c>
      <c r="F1774" s="32" t="str">
        <f>IF(Buildings!F1775="","N/A",Buildings!F1775)</f>
        <v>N/A</v>
      </c>
      <c r="G1774" s="32" t="str">
        <f>IF(Buildings!G1775="","N/A",Buildings!G1775)</f>
        <v>N/A</v>
      </c>
      <c r="H1774" s="32" t="str">
        <f t="shared" si="54"/>
        <v>N/A</v>
      </c>
      <c r="I1774" s="32" t="str">
        <f>IF(Buildings!H1775="","N/A",Buildings!H1775)</f>
        <v>N/A</v>
      </c>
      <c r="J1774" s="32" t="str">
        <f>IF(Buildings!I1775="","N/A",Buildings!I1775)</f>
        <v>N/A</v>
      </c>
      <c r="K1774" s="362" t="str">
        <f>IF(AND(Buildings!B1775="",Buildings!C1775&lt;&gt;""),0,IF(Buildings!B1775="","N/A",IF(ISNUMBER(Buildings!B1775),Buildings!B1775,0)))</f>
        <v>N/A</v>
      </c>
    </row>
    <row r="1775" spans="2:11">
      <c r="B1775" s="32" t="str">
        <f t="shared" si="55"/>
        <v>N/A</v>
      </c>
      <c r="C1775" s="32" t="str">
        <f>IF(Buildings!C1776="","N/A",Buildings!C1776)</f>
        <v>N/A</v>
      </c>
      <c r="D1775" s="32" t="str">
        <f>IF(Buildings!D1776="","N/A",Buildings!D1776)</f>
        <v>N/A</v>
      </c>
      <c r="E1775" s="32" t="str">
        <f>IF(Buildings!E1776="","N/A",Buildings!E1776)</f>
        <v>N/A</v>
      </c>
      <c r="F1775" s="32" t="str">
        <f>IF(Buildings!F1776="","N/A",Buildings!F1776)</f>
        <v>N/A</v>
      </c>
      <c r="G1775" s="32" t="str">
        <f>IF(Buildings!G1776="","N/A",Buildings!G1776)</f>
        <v>N/A</v>
      </c>
      <c r="H1775" s="32" t="str">
        <f t="shared" si="54"/>
        <v>N/A</v>
      </c>
      <c r="I1775" s="32" t="str">
        <f>IF(Buildings!H1776="","N/A",Buildings!H1776)</f>
        <v>N/A</v>
      </c>
      <c r="J1775" s="32" t="str">
        <f>IF(Buildings!I1776="","N/A",Buildings!I1776)</f>
        <v>N/A</v>
      </c>
      <c r="K1775" s="362" t="str">
        <f>IF(AND(Buildings!B1776="",Buildings!C1776&lt;&gt;""),0,IF(Buildings!B1776="","N/A",IF(ISNUMBER(Buildings!B1776),Buildings!B1776,0)))</f>
        <v>N/A</v>
      </c>
    </row>
    <row r="1776" spans="2:11">
      <c r="B1776" s="32" t="str">
        <f t="shared" si="55"/>
        <v>N/A</v>
      </c>
      <c r="C1776" s="32" t="str">
        <f>IF(Buildings!C1777="","N/A",Buildings!C1777)</f>
        <v>N/A</v>
      </c>
      <c r="D1776" s="32" t="str">
        <f>IF(Buildings!D1777="","N/A",Buildings!D1777)</f>
        <v>N/A</v>
      </c>
      <c r="E1776" s="32" t="str">
        <f>IF(Buildings!E1777="","N/A",Buildings!E1777)</f>
        <v>N/A</v>
      </c>
      <c r="F1776" s="32" t="str">
        <f>IF(Buildings!F1777="","N/A",Buildings!F1777)</f>
        <v>N/A</v>
      </c>
      <c r="G1776" s="32" t="str">
        <f>IF(Buildings!G1777="","N/A",Buildings!G1777)</f>
        <v>N/A</v>
      </c>
      <c r="H1776" s="32" t="str">
        <f t="shared" si="54"/>
        <v>N/A</v>
      </c>
      <c r="I1776" s="32" t="str">
        <f>IF(Buildings!H1777="","N/A",Buildings!H1777)</f>
        <v>N/A</v>
      </c>
      <c r="J1776" s="32" t="str">
        <f>IF(Buildings!I1777="","N/A",Buildings!I1777)</f>
        <v>N/A</v>
      </c>
      <c r="K1776" s="362" t="str">
        <f>IF(AND(Buildings!B1777="",Buildings!C1777&lt;&gt;""),0,IF(Buildings!B1777="","N/A",IF(ISNUMBER(Buildings!B1777),Buildings!B1777,0)))</f>
        <v>N/A</v>
      </c>
    </row>
    <row r="1777" spans="2:11">
      <c r="B1777" s="32" t="str">
        <f t="shared" si="55"/>
        <v>N/A</v>
      </c>
      <c r="C1777" s="32" t="str">
        <f>IF(Buildings!C1778="","N/A",Buildings!C1778)</f>
        <v>N/A</v>
      </c>
      <c r="D1777" s="32" t="str">
        <f>IF(Buildings!D1778="","N/A",Buildings!D1778)</f>
        <v>N/A</v>
      </c>
      <c r="E1777" s="32" t="str">
        <f>IF(Buildings!E1778="","N/A",Buildings!E1778)</f>
        <v>N/A</v>
      </c>
      <c r="F1777" s="32" t="str">
        <f>IF(Buildings!F1778="","N/A",Buildings!F1778)</f>
        <v>N/A</v>
      </c>
      <c r="G1777" s="32" t="str">
        <f>IF(Buildings!G1778="","N/A",Buildings!G1778)</f>
        <v>N/A</v>
      </c>
      <c r="H1777" s="32" t="str">
        <f t="shared" si="54"/>
        <v>N/A</v>
      </c>
      <c r="I1777" s="32" t="str">
        <f>IF(Buildings!H1778="","N/A",Buildings!H1778)</f>
        <v>N/A</v>
      </c>
      <c r="J1777" s="32" t="str">
        <f>IF(Buildings!I1778="","N/A",Buildings!I1778)</f>
        <v>N/A</v>
      </c>
      <c r="K1777" s="362" t="str">
        <f>IF(AND(Buildings!B1778="",Buildings!C1778&lt;&gt;""),0,IF(Buildings!B1778="","N/A",IF(ISNUMBER(Buildings!B1778),Buildings!B1778,0)))</f>
        <v>N/A</v>
      </c>
    </row>
    <row r="1778" spans="2:11">
      <c r="B1778" s="32" t="str">
        <f t="shared" si="55"/>
        <v>N/A</v>
      </c>
      <c r="C1778" s="32" t="str">
        <f>IF(Buildings!C1779="","N/A",Buildings!C1779)</f>
        <v>N/A</v>
      </c>
      <c r="D1778" s="32" t="str">
        <f>IF(Buildings!D1779="","N/A",Buildings!D1779)</f>
        <v>N/A</v>
      </c>
      <c r="E1778" s="32" t="str">
        <f>IF(Buildings!E1779="","N/A",Buildings!E1779)</f>
        <v>N/A</v>
      </c>
      <c r="F1778" s="32" t="str">
        <f>IF(Buildings!F1779="","N/A",Buildings!F1779)</f>
        <v>N/A</v>
      </c>
      <c r="G1778" s="32" t="str">
        <f>IF(Buildings!G1779="","N/A",Buildings!G1779)</f>
        <v>N/A</v>
      </c>
      <c r="H1778" s="32" t="str">
        <f t="shared" si="54"/>
        <v>N/A</v>
      </c>
      <c r="I1778" s="32" t="str">
        <f>IF(Buildings!H1779="","N/A",Buildings!H1779)</f>
        <v>N/A</v>
      </c>
      <c r="J1778" s="32" t="str">
        <f>IF(Buildings!I1779="","N/A",Buildings!I1779)</f>
        <v>N/A</v>
      </c>
      <c r="K1778" s="362" t="str">
        <f>IF(AND(Buildings!B1779="",Buildings!C1779&lt;&gt;""),0,IF(Buildings!B1779="","N/A",IF(ISNUMBER(Buildings!B1779),Buildings!B1779,0)))</f>
        <v>N/A</v>
      </c>
    </row>
    <row r="1779" spans="2:11">
      <c r="B1779" s="32" t="str">
        <f t="shared" si="55"/>
        <v>N/A</v>
      </c>
      <c r="C1779" s="32" t="str">
        <f>IF(Buildings!C1780="","N/A",Buildings!C1780)</f>
        <v>N/A</v>
      </c>
      <c r="D1779" s="32" t="str">
        <f>IF(Buildings!D1780="","N/A",Buildings!D1780)</f>
        <v>N/A</v>
      </c>
      <c r="E1779" s="32" t="str">
        <f>IF(Buildings!E1780="","N/A",Buildings!E1780)</f>
        <v>N/A</v>
      </c>
      <c r="F1779" s="32" t="str">
        <f>IF(Buildings!F1780="","N/A",Buildings!F1780)</f>
        <v>N/A</v>
      </c>
      <c r="G1779" s="32" t="str">
        <f>IF(Buildings!G1780="","N/A",Buildings!G1780)</f>
        <v>N/A</v>
      </c>
      <c r="H1779" s="32" t="str">
        <f t="shared" si="54"/>
        <v>N/A</v>
      </c>
      <c r="I1779" s="32" t="str">
        <f>IF(Buildings!H1780="","N/A",Buildings!H1780)</f>
        <v>N/A</v>
      </c>
      <c r="J1779" s="32" t="str">
        <f>IF(Buildings!I1780="","N/A",Buildings!I1780)</f>
        <v>N/A</v>
      </c>
      <c r="K1779" s="362" t="str">
        <f>IF(AND(Buildings!B1780="",Buildings!C1780&lt;&gt;""),0,IF(Buildings!B1780="","N/A",IF(ISNUMBER(Buildings!B1780),Buildings!B1780,0)))</f>
        <v>N/A</v>
      </c>
    </row>
    <row r="1780" spans="2:11">
      <c r="B1780" s="32" t="str">
        <f t="shared" si="55"/>
        <v>N/A</v>
      </c>
      <c r="C1780" s="32" t="str">
        <f>IF(Buildings!C1781="","N/A",Buildings!C1781)</f>
        <v>N/A</v>
      </c>
      <c r="D1780" s="32" t="str">
        <f>IF(Buildings!D1781="","N/A",Buildings!D1781)</f>
        <v>N/A</v>
      </c>
      <c r="E1780" s="32" t="str">
        <f>IF(Buildings!E1781="","N/A",Buildings!E1781)</f>
        <v>N/A</v>
      </c>
      <c r="F1780" s="32" t="str">
        <f>IF(Buildings!F1781="","N/A",Buildings!F1781)</f>
        <v>N/A</v>
      </c>
      <c r="G1780" s="32" t="str">
        <f>IF(Buildings!G1781="","N/A",Buildings!G1781)</f>
        <v>N/A</v>
      </c>
      <c r="H1780" s="32" t="str">
        <f t="shared" si="54"/>
        <v>N/A</v>
      </c>
      <c r="I1780" s="32" t="str">
        <f>IF(Buildings!H1781="","N/A",Buildings!H1781)</f>
        <v>N/A</v>
      </c>
      <c r="J1780" s="32" t="str">
        <f>IF(Buildings!I1781="","N/A",Buildings!I1781)</f>
        <v>N/A</v>
      </c>
      <c r="K1780" s="362" t="str">
        <f>IF(AND(Buildings!B1781="",Buildings!C1781&lt;&gt;""),0,IF(Buildings!B1781="","N/A",IF(ISNUMBER(Buildings!B1781),Buildings!B1781,0)))</f>
        <v>N/A</v>
      </c>
    </row>
    <row r="1781" spans="2:11">
      <c r="B1781" s="32" t="str">
        <f t="shared" si="55"/>
        <v>N/A</v>
      </c>
      <c r="C1781" s="32" t="str">
        <f>IF(Buildings!C1782="","N/A",Buildings!C1782)</f>
        <v>N/A</v>
      </c>
      <c r="D1781" s="32" t="str">
        <f>IF(Buildings!D1782="","N/A",Buildings!D1782)</f>
        <v>N/A</v>
      </c>
      <c r="E1781" s="32" t="str">
        <f>IF(Buildings!E1782="","N/A",Buildings!E1782)</f>
        <v>N/A</v>
      </c>
      <c r="F1781" s="32" t="str">
        <f>IF(Buildings!F1782="","N/A",Buildings!F1782)</f>
        <v>N/A</v>
      </c>
      <c r="G1781" s="32" t="str">
        <f>IF(Buildings!G1782="","N/A",Buildings!G1782)</f>
        <v>N/A</v>
      </c>
      <c r="H1781" s="32" t="str">
        <f t="shared" si="54"/>
        <v>N/A</v>
      </c>
      <c r="I1781" s="32" t="str">
        <f>IF(Buildings!H1782="","N/A",Buildings!H1782)</f>
        <v>N/A</v>
      </c>
      <c r="J1781" s="32" t="str">
        <f>IF(Buildings!I1782="","N/A",Buildings!I1782)</f>
        <v>N/A</v>
      </c>
      <c r="K1781" s="362" t="str">
        <f>IF(AND(Buildings!B1782="",Buildings!C1782&lt;&gt;""),0,IF(Buildings!B1782="","N/A",IF(ISNUMBER(Buildings!B1782),Buildings!B1782,0)))</f>
        <v>N/A</v>
      </c>
    </row>
    <row r="1782" spans="2:11">
      <c r="B1782" s="32" t="str">
        <f t="shared" si="55"/>
        <v>N/A</v>
      </c>
      <c r="C1782" s="32" t="str">
        <f>IF(Buildings!C1783="","N/A",Buildings!C1783)</f>
        <v>N/A</v>
      </c>
      <c r="D1782" s="32" t="str">
        <f>IF(Buildings!D1783="","N/A",Buildings!D1783)</f>
        <v>N/A</v>
      </c>
      <c r="E1782" s="32" t="str">
        <f>IF(Buildings!E1783="","N/A",Buildings!E1783)</f>
        <v>N/A</v>
      </c>
      <c r="F1782" s="32" t="str">
        <f>IF(Buildings!F1783="","N/A",Buildings!F1783)</f>
        <v>N/A</v>
      </c>
      <c r="G1782" s="32" t="str">
        <f>IF(Buildings!G1783="","N/A",Buildings!G1783)</f>
        <v>N/A</v>
      </c>
      <c r="H1782" s="32" t="str">
        <f t="shared" si="54"/>
        <v>N/A</v>
      </c>
      <c r="I1782" s="32" t="str">
        <f>IF(Buildings!H1783="","N/A",Buildings!H1783)</f>
        <v>N/A</v>
      </c>
      <c r="J1782" s="32" t="str">
        <f>IF(Buildings!I1783="","N/A",Buildings!I1783)</f>
        <v>N/A</v>
      </c>
      <c r="K1782" s="362" t="str">
        <f>IF(AND(Buildings!B1783="",Buildings!C1783&lt;&gt;""),0,IF(Buildings!B1783="","N/A",IF(ISNUMBER(Buildings!B1783),Buildings!B1783,0)))</f>
        <v>N/A</v>
      </c>
    </row>
    <row r="1783" spans="2:11">
      <c r="B1783" s="32" t="str">
        <f t="shared" si="55"/>
        <v>N/A</v>
      </c>
      <c r="C1783" s="32" t="str">
        <f>IF(Buildings!C1784="","N/A",Buildings!C1784)</f>
        <v>N/A</v>
      </c>
      <c r="D1783" s="32" t="str">
        <f>IF(Buildings!D1784="","N/A",Buildings!D1784)</f>
        <v>N/A</v>
      </c>
      <c r="E1783" s="32" t="str">
        <f>IF(Buildings!E1784="","N/A",Buildings!E1784)</f>
        <v>N/A</v>
      </c>
      <c r="F1783" s="32" t="str">
        <f>IF(Buildings!F1784="","N/A",Buildings!F1784)</f>
        <v>N/A</v>
      </c>
      <c r="G1783" s="32" t="str">
        <f>IF(Buildings!G1784="","N/A",Buildings!G1784)</f>
        <v>N/A</v>
      </c>
      <c r="H1783" s="32" t="str">
        <f t="shared" si="54"/>
        <v>N/A</v>
      </c>
      <c r="I1783" s="32" t="str">
        <f>IF(Buildings!H1784="","N/A",Buildings!H1784)</f>
        <v>N/A</v>
      </c>
      <c r="J1783" s="32" t="str">
        <f>IF(Buildings!I1784="","N/A",Buildings!I1784)</f>
        <v>N/A</v>
      </c>
      <c r="K1783" s="362" t="str">
        <f>IF(AND(Buildings!B1784="",Buildings!C1784&lt;&gt;""),0,IF(Buildings!B1784="","N/A",IF(ISNUMBER(Buildings!B1784),Buildings!B1784,0)))</f>
        <v>N/A</v>
      </c>
    </row>
    <row r="1784" spans="2:11">
      <c r="B1784" s="32" t="str">
        <f t="shared" si="55"/>
        <v>N/A</v>
      </c>
      <c r="C1784" s="32" t="str">
        <f>IF(Buildings!C1785="","N/A",Buildings!C1785)</f>
        <v>N/A</v>
      </c>
      <c r="D1784" s="32" t="str">
        <f>IF(Buildings!D1785="","N/A",Buildings!D1785)</f>
        <v>N/A</v>
      </c>
      <c r="E1784" s="32" t="str">
        <f>IF(Buildings!E1785="","N/A",Buildings!E1785)</f>
        <v>N/A</v>
      </c>
      <c r="F1784" s="32" t="str">
        <f>IF(Buildings!F1785="","N/A",Buildings!F1785)</f>
        <v>N/A</v>
      </c>
      <c r="G1784" s="32" t="str">
        <f>IF(Buildings!G1785="","N/A",Buildings!G1785)</f>
        <v>N/A</v>
      </c>
      <c r="H1784" s="32" t="str">
        <f t="shared" si="54"/>
        <v>N/A</v>
      </c>
      <c r="I1784" s="32" t="str">
        <f>IF(Buildings!H1785="","N/A",Buildings!H1785)</f>
        <v>N/A</v>
      </c>
      <c r="J1784" s="32" t="str">
        <f>IF(Buildings!I1785="","N/A",Buildings!I1785)</f>
        <v>N/A</v>
      </c>
      <c r="K1784" s="362" t="str">
        <f>IF(AND(Buildings!B1785="",Buildings!C1785&lt;&gt;""),0,IF(Buildings!B1785="","N/A",IF(ISNUMBER(Buildings!B1785),Buildings!B1785,0)))</f>
        <v>N/A</v>
      </c>
    </row>
    <row r="1785" spans="2:11">
      <c r="B1785" s="32" t="str">
        <f t="shared" si="55"/>
        <v>N/A</v>
      </c>
      <c r="C1785" s="32" t="str">
        <f>IF(Buildings!C1786="","N/A",Buildings!C1786)</f>
        <v>N/A</v>
      </c>
      <c r="D1785" s="32" t="str">
        <f>IF(Buildings!D1786="","N/A",Buildings!D1786)</f>
        <v>N/A</v>
      </c>
      <c r="E1785" s="32" t="str">
        <f>IF(Buildings!E1786="","N/A",Buildings!E1786)</f>
        <v>N/A</v>
      </c>
      <c r="F1785" s="32" t="str">
        <f>IF(Buildings!F1786="","N/A",Buildings!F1786)</f>
        <v>N/A</v>
      </c>
      <c r="G1785" s="32" t="str">
        <f>IF(Buildings!G1786="","N/A",Buildings!G1786)</f>
        <v>N/A</v>
      </c>
      <c r="H1785" s="32" t="str">
        <f t="shared" si="54"/>
        <v>N/A</v>
      </c>
      <c r="I1785" s="32" t="str">
        <f>IF(Buildings!H1786="","N/A",Buildings!H1786)</f>
        <v>N/A</v>
      </c>
      <c r="J1785" s="32" t="str">
        <f>IF(Buildings!I1786="","N/A",Buildings!I1786)</f>
        <v>N/A</v>
      </c>
      <c r="K1785" s="362" t="str">
        <f>IF(AND(Buildings!B1786="",Buildings!C1786&lt;&gt;""),0,IF(Buildings!B1786="","N/A",IF(ISNUMBER(Buildings!B1786),Buildings!B1786,0)))</f>
        <v>N/A</v>
      </c>
    </row>
    <row r="1786" spans="2:11">
      <c r="B1786" s="32" t="str">
        <f t="shared" si="55"/>
        <v>N/A</v>
      </c>
      <c r="C1786" s="32" t="str">
        <f>IF(Buildings!C1787="","N/A",Buildings!C1787)</f>
        <v>N/A</v>
      </c>
      <c r="D1786" s="32" t="str">
        <f>IF(Buildings!D1787="","N/A",Buildings!D1787)</f>
        <v>N/A</v>
      </c>
      <c r="E1786" s="32" t="str">
        <f>IF(Buildings!E1787="","N/A",Buildings!E1787)</f>
        <v>N/A</v>
      </c>
      <c r="F1786" s="32" t="str">
        <f>IF(Buildings!F1787="","N/A",Buildings!F1787)</f>
        <v>N/A</v>
      </c>
      <c r="G1786" s="32" t="str">
        <f>IF(Buildings!G1787="","N/A",Buildings!G1787)</f>
        <v>N/A</v>
      </c>
      <c r="H1786" s="32" t="str">
        <f t="shared" si="54"/>
        <v>N/A</v>
      </c>
      <c r="I1786" s="32" t="str">
        <f>IF(Buildings!H1787="","N/A",Buildings!H1787)</f>
        <v>N/A</v>
      </c>
      <c r="J1786" s="32" t="str">
        <f>IF(Buildings!I1787="","N/A",Buildings!I1787)</f>
        <v>N/A</v>
      </c>
      <c r="K1786" s="362" t="str">
        <f>IF(AND(Buildings!B1787="",Buildings!C1787&lt;&gt;""),0,IF(Buildings!B1787="","N/A",IF(ISNUMBER(Buildings!B1787),Buildings!B1787,0)))</f>
        <v>N/A</v>
      </c>
    </row>
    <row r="1787" spans="2:11">
      <c r="B1787" s="32" t="str">
        <f t="shared" si="55"/>
        <v>N/A</v>
      </c>
      <c r="C1787" s="32" t="str">
        <f>IF(Buildings!C1788="","N/A",Buildings!C1788)</f>
        <v>N/A</v>
      </c>
      <c r="D1787" s="32" t="str">
        <f>IF(Buildings!D1788="","N/A",Buildings!D1788)</f>
        <v>N/A</v>
      </c>
      <c r="E1787" s="32" t="str">
        <f>IF(Buildings!E1788="","N/A",Buildings!E1788)</f>
        <v>N/A</v>
      </c>
      <c r="F1787" s="32" t="str">
        <f>IF(Buildings!F1788="","N/A",Buildings!F1788)</f>
        <v>N/A</v>
      </c>
      <c r="G1787" s="32" t="str">
        <f>IF(Buildings!G1788="","N/A",Buildings!G1788)</f>
        <v>N/A</v>
      </c>
      <c r="H1787" s="32" t="str">
        <f t="shared" si="54"/>
        <v>N/A</v>
      </c>
      <c r="I1787" s="32" t="str">
        <f>IF(Buildings!H1788="","N/A",Buildings!H1788)</f>
        <v>N/A</v>
      </c>
      <c r="J1787" s="32" t="str">
        <f>IF(Buildings!I1788="","N/A",Buildings!I1788)</f>
        <v>N/A</v>
      </c>
      <c r="K1787" s="362" t="str">
        <f>IF(AND(Buildings!B1788="",Buildings!C1788&lt;&gt;""),0,IF(Buildings!B1788="","N/A",IF(ISNUMBER(Buildings!B1788),Buildings!B1788,0)))</f>
        <v>N/A</v>
      </c>
    </row>
    <row r="1788" spans="2:11">
      <c r="B1788" s="32" t="str">
        <f t="shared" si="55"/>
        <v>N/A</v>
      </c>
      <c r="C1788" s="32" t="str">
        <f>IF(Buildings!C1789="","N/A",Buildings!C1789)</f>
        <v>N/A</v>
      </c>
      <c r="D1788" s="32" t="str">
        <f>IF(Buildings!D1789="","N/A",Buildings!D1789)</f>
        <v>N/A</v>
      </c>
      <c r="E1788" s="32" t="str">
        <f>IF(Buildings!E1789="","N/A",Buildings!E1789)</f>
        <v>N/A</v>
      </c>
      <c r="F1788" s="32" t="str">
        <f>IF(Buildings!F1789="","N/A",Buildings!F1789)</f>
        <v>N/A</v>
      </c>
      <c r="G1788" s="32" t="str">
        <f>IF(Buildings!G1789="","N/A",Buildings!G1789)</f>
        <v>N/A</v>
      </c>
      <c r="H1788" s="32" t="str">
        <f t="shared" si="54"/>
        <v>N/A</v>
      </c>
      <c r="I1788" s="32" t="str">
        <f>IF(Buildings!H1789="","N/A",Buildings!H1789)</f>
        <v>N/A</v>
      </c>
      <c r="J1788" s="32" t="str">
        <f>IF(Buildings!I1789="","N/A",Buildings!I1789)</f>
        <v>N/A</v>
      </c>
      <c r="K1788" s="362" t="str">
        <f>IF(AND(Buildings!B1789="",Buildings!C1789&lt;&gt;""),0,IF(Buildings!B1789="","N/A",IF(ISNUMBER(Buildings!B1789),Buildings!B1789,0)))</f>
        <v>N/A</v>
      </c>
    </row>
    <row r="1789" spans="2:11">
      <c r="B1789" s="32" t="str">
        <f t="shared" si="55"/>
        <v>N/A</v>
      </c>
      <c r="C1789" s="32" t="str">
        <f>IF(Buildings!C1790="","N/A",Buildings!C1790)</f>
        <v>N/A</v>
      </c>
      <c r="D1789" s="32" t="str">
        <f>IF(Buildings!D1790="","N/A",Buildings!D1790)</f>
        <v>N/A</v>
      </c>
      <c r="E1789" s="32" t="str">
        <f>IF(Buildings!E1790="","N/A",Buildings!E1790)</f>
        <v>N/A</v>
      </c>
      <c r="F1789" s="32" t="str">
        <f>IF(Buildings!F1790="","N/A",Buildings!F1790)</f>
        <v>N/A</v>
      </c>
      <c r="G1789" s="32" t="str">
        <f>IF(Buildings!G1790="","N/A",Buildings!G1790)</f>
        <v>N/A</v>
      </c>
      <c r="H1789" s="32" t="str">
        <f t="shared" si="54"/>
        <v>N/A</v>
      </c>
      <c r="I1789" s="32" t="str">
        <f>IF(Buildings!H1790="","N/A",Buildings!H1790)</f>
        <v>N/A</v>
      </c>
      <c r="J1789" s="32" t="str">
        <f>IF(Buildings!I1790="","N/A",Buildings!I1790)</f>
        <v>N/A</v>
      </c>
      <c r="K1789" s="362" t="str">
        <f>IF(AND(Buildings!B1790="",Buildings!C1790&lt;&gt;""),0,IF(Buildings!B1790="","N/A",IF(ISNUMBER(Buildings!B1790),Buildings!B1790,0)))</f>
        <v>N/A</v>
      </c>
    </row>
    <row r="1790" spans="2:11">
      <c r="B1790" s="32" t="str">
        <f t="shared" si="55"/>
        <v>N/A</v>
      </c>
      <c r="C1790" s="32" t="str">
        <f>IF(Buildings!C1791="","N/A",Buildings!C1791)</f>
        <v>N/A</v>
      </c>
      <c r="D1790" s="32" t="str">
        <f>IF(Buildings!D1791="","N/A",Buildings!D1791)</f>
        <v>N/A</v>
      </c>
      <c r="E1790" s="32" t="str">
        <f>IF(Buildings!E1791="","N/A",Buildings!E1791)</f>
        <v>N/A</v>
      </c>
      <c r="F1790" s="32" t="str">
        <f>IF(Buildings!F1791="","N/A",Buildings!F1791)</f>
        <v>N/A</v>
      </c>
      <c r="G1790" s="32" t="str">
        <f>IF(Buildings!G1791="","N/A",Buildings!G1791)</f>
        <v>N/A</v>
      </c>
      <c r="H1790" s="32" t="str">
        <f t="shared" si="54"/>
        <v>N/A</v>
      </c>
      <c r="I1790" s="32" t="str">
        <f>IF(Buildings!H1791="","N/A",Buildings!H1791)</f>
        <v>N/A</v>
      </c>
      <c r="J1790" s="32" t="str">
        <f>IF(Buildings!I1791="","N/A",Buildings!I1791)</f>
        <v>N/A</v>
      </c>
      <c r="K1790" s="362" t="str">
        <f>IF(AND(Buildings!B1791="",Buildings!C1791&lt;&gt;""),0,IF(Buildings!B1791="","N/A",IF(ISNUMBER(Buildings!B1791),Buildings!B1791,0)))</f>
        <v>N/A</v>
      </c>
    </row>
    <row r="1791" spans="2:11">
      <c r="B1791" s="32" t="str">
        <f t="shared" si="55"/>
        <v>N/A</v>
      </c>
      <c r="C1791" s="32" t="str">
        <f>IF(Buildings!C1792="","N/A",Buildings!C1792)</f>
        <v>N/A</v>
      </c>
      <c r="D1791" s="32" t="str">
        <f>IF(Buildings!D1792="","N/A",Buildings!D1792)</f>
        <v>N/A</v>
      </c>
      <c r="E1791" s="32" t="str">
        <f>IF(Buildings!E1792="","N/A",Buildings!E1792)</f>
        <v>N/A</v>
      </c>
      <c r="F1791" s="32" t="str">
        <f>IF(Buildings!F1792="","N/A",Buildings!F1792)</f>
        <v>N/A</v>
      </c>
      <c r="G1791" s="32" t="str">
        <f>IF(Buildings!G1792="","N/A",Buildings!G1792)</f>
        <v>N/A</v>
      </c>
      <c r="H1791" s="32" t="str">
        <f t="shared" si="54"/>
        <v>N/A</v>
      </c>
      <c r="I1791" s="32" t="str">
        <f>IF(Buildings!H1792="","N/A",Buildings!H1792)</f>
        <v>N/A</v>
      </c>
      <c r="J1791" s="32" t="str">
        <f>IF(Buildings!I1792="","N/A",Buildings!I1792)</f>
        <v>N/A</v>
      </c>
      <c r="K1791" s="362" t="str">
        <f>IF(AND(Buildings!B1792="",Buildings!C1792&lt;&gt;""),0,IF(Buildings!B1792="","N/A",IF(ISNUMBER(Buildings!B1792),Buildings!B1792,0)))</f>
        <v>N/A</v>
      </c>
    </row>
    <row r="1792" spans="2:11">
      <c r="B1792" s="32" t="str">
        <f t="shared" si="55"/>
        <v>N/A</v>
      </c>
      <c r="C1792" s="32" t="str">
        <f>IF(Buildings!C1793="","N/A",Buildings!C1793)</f>
        <v>N/A</v>
      </c>
      <c r="D1792" s="32" t="str">
        <f>IF(Buildings!D1793="","N/A",Buildings!D1793)</f>
        <v>N/A</v>
      </c>
      <c r="E1792" s="32" t="str">
        <f>IF(Buildings!E1793="","N/A",Buildings!E1793)</f>
        <v>N/A</v>
      </c>
      <c r="F1792" s="32" t="str">
        <f>IF(Buildings!F1793="","N/A",Buildings!F1793)</f>
        <v>N/A</v>
      </c>
      <c r="G1792" s="32" t="str">
        <f>IF(Buildings!G1793="","N/A",Buildings!G1793)</f>
        <v>N/A</v>
      </c>
      <c r="H1792" s="32" t="str">
        <f t="shared" si="54"/>
        <v>N/A</v>
      </c>
      <c r="I1792" s="32" t="str">
        <f>IF(Buildings!H1793="","N/A",Buildings!H1793)</f>
        <v>N/A</v>
      </c>
      <c r="J1792" s="32" t="str">
        <f>IF(Buildings!I1793="","N/A",Buildings!I1793)</f>
        <v>N/A</v>
      </c>
      <c r="K1792" s="362" t="str">
        <f>IF(AND(Buildings!B1793="",Buildings!C1793&lt;&gt;""),0,IF(Buildings!B1793="","N/A",IF(ISNUMBER(Buildings!B1793),Buildings!B1793,0)))</f>
        <v>N/A</v>
      </c>
    </row>
    <row r="1793" spans="2:11">
      <c r="B1793" s="32" t="str">
        <f t="shared" si="55"/>
        <v>N/A</v>
      </c>
      <c r="C1793" s="32" t="str">
        <f>IF(Buildings!C1794="","N/A",Buildings!C1794)</f>
        <v>N/A</v>
      </c>
      <c r="D1793" s="32" t="str">
        <f>IF(Buildings!D1794="","N/A",Buildings!D1794)</f>
        <v>N/A</v>
      </c>
      <c r="E1793" s="32" t="str">
        <f>IF(Buildings!E1794="","N/A",Buildings!E1794)</f>
        <v>N/A</v>
      </c>
      <c r="F1793" s="32" t="str">
        <f>IF(Buildings!F1794="","N/A",Buildings!F1794)</f>
        <v>N/A</v>
      </c>
      <c r="G1793" s="32" t="str">
        <f>IF(Buildings!G1794="","N/A",Buildings!G1794)</f>
        <v>N/A</v>
      </c>
      <c r="H1793" s="32" t="str">
        <f t="shared" si="54"/>
        <v>N/A</v>
      </c>
      <c r="I1793" s="32" t="str">
        <f>IF(Buildings!H1794="","N/A",Buildings!H1794)</f>
        <v>N/A</v>
      </c>
      <c r="J1793" s="32" t="str">
        <f>IF(Buildings!I1794="","N/A",Buildings!I1794)</f>
        <v>N/A</v>
      </c>
      <c r="K1793" s="362" t="str">
        <f>IF(AND(Buildings!B1794="",Buildings!C1794&lt;&gt;""),0,IF(Buildings!B1794="","N/A",IF(ISNUMBER(Buildings!B1794),Buildings!B1794,0)))</f>
        <v>N/A</v>
      </c>
    </row>
    <row r="1794" spans="2:11">
      <c r="B1794" s="32" t="str">
        <f t="shared" si="55"/>
        <v>N/A</v>
      </c>
      <c r="C1794" s="32" t="str">
        <f>IF(Buildings!C1795="","N/A",Buildings!C1795)</f>
        <v>N/A</v>
      </c>
      <c r="D1794" s="32" t="str">
        <f>IF(Buildings!D1795="","N/A",Buildings!D1795)</f>
        <v>N/A</v>
      </c>
      <c r="E1794" s="32" t="str">
        <f>IF(Buildings!E1795="","N/A",Buildings!E1795)</f>
        <v>N/A</v>
      </c>
      <c r="F1794" s="32" t="str">
        <f>IF(Buildings!F1795="","N/A",Buildings!F1795)</f>
        <v>N/A</v>
      </c>
      <c r="G1794" s="32" t="str">
        <f>IF(Buildings!G1795="","N/A",Buildings!G1795)</f>
        <v>N/A</v>
      </c>
      <c r="H1794" s="32" t="str">
        <f t="shared" ref="H1794:H1857" si="56">IF(B1794="N/A","N/A",UPPER(TRIM(ProbuildName)))</f>
        <v>N/A</v>
      </c>
      <c r="I1794" s="32" t="str">
        <f>IF(Buildings!H1795="","N/A",Buildings!H1795)</f>
        <v>N/A</v>
      </c>
      <c r="J1794" s="32" t="str">
        <f>IF(Buildings!I1795="","N/A",Buildings!I1795)</f>
        <v>N/A</v>
      </c>
      <c r="K1794" s="362" t="str">
        <f>IF(AND(Buildings!B1795="",Buildings!C1795&lt;&gt;""),0,IF(Buildings!B1795="","N/A",IF(ISNUMBER(Buildings!B1795),Buildings!B1795,0)))</f>
        <v>N/A</v>
      </c>
    </row>
    <row r="1795" spans="2:11">
      <c r="B1795" s="32" t="str">
        <f t="shared" ref="B1795:B1858" si="57">IF(K1795="N/A","N/A","")</f>
        <v>N/A</v>
      </c>
      <c r="C1795" s="32" t="str">
        <f>IF(Buildings!C1796="","N/A",Buildings!C1796)</f>
        <v>N/A</v>
      </c>
      <c r="D1795" s="32" t="str">
        <f>IF(Buildings!D1796="","N/A",Buildings!D1796)</f>
        <v>N/A</v>
      </c>
      <c r="E1795" s="32" t="str">
        <f>IF(Buildings!E1796="","N/A",Buildings!E1796)</f>
        <v>N/A</v>
      </c>
      <c r="F1795" s="32" t="str">
        <f>IF(Buildings!F1796="","N/A",Buildings!F1796)</f>
        <v>N/A</v>
      </c>
      <c r="G1795" s="32" t="str">
        <f>IF(Buildings!G1796="","N/A",Buildings!G1796)</f>
        <v>N/A</v>
      </c>
      <c r="H1795" s="32" t="str">
        <f t="shared" si="56"/>
        <v>N/A</v>
      </c>
      <c r="I1795" s="32" t="str">
        <f>IF(Buildings!H1796="","N/A",Buildings!H1796)</f>
        <v>N/A</v>
      </c>
      <c r="J1795" s="32" t="str">
        <f>IF(Buildings!I1796="","N/A",Buildings!I1796)</f>
        <v>N/A</v>
      </c>
      <c r="K1795" s="362" t="str">
        <f>IF(AND(Buildings!B1796="",Buildings!C1796&lt;&gt;""),0,IF(Buildings!B1796="","N/A",IF(ISNUMBER(Buildings!B1796),Buildings!B1796,0)))</f>
        <v>N/A</v>
      </c>
    </row>
    <row r="1796" spans="2:11">
      <c r="B1796" s="32" t="str">
        <f t="shared" si="57"/>
        <v>N/A</v>
      </c>
      <c r="C1796" s="32" t="str">
        <f>IF(Buildings!C1797="","N/A",Buildings!C1797)</f>
        <v>N/A</v>
      </c>
      <c r="D1796" s="32" t="str">
        <f>IF(Buildings!D1797="","N/A",Buildings!D1797)</f>
        <v>N/A</v>
      </c>
      <c r="E1796" s="32" t="str">
        <f>IF(Buildings!E1797="","N/A",Buildings!E1797)</f>
        <v>N/A</v>
      </c>
      <c r="F1796" s="32" t="str">
        <f>IF(Buildings!F1797="","N/A",Buildings!F1797)</f>
        <v>N/A</v>
      </c>
      <c r="G1796" s="32" t="str">
        <f>IF(Buildings!G1797="","N/A",Buildings!G1797)</f>
        <v>N/A</v>
      </c>
      <c r="H1796" s="32" t="str">
        <f t="shared" si="56"/>
        <v>N/A</v>
      </c>
      <c r="I1796" s="32" t="str">
        <f>IF(Buildings!H1797="","N/A",Buildings!H1797)</f>
        <v>N/A</v>
      </c>
      <c r="J1796" s="32" t="str">
        <f>IF(Buildings!I1797="","N/A",Buildings!I1797)</f>
        <v>N/A</v>
      </c>
      <c r="K1796" s="362" t="str">
        <f>IF(AND(Buildings!B1797="",Buildings!C1797&lt;&gt;""),0,IF(Buildings!B1797="","N/A",IF(ISNUMBER(Buildings!B1797),Buildings!B1797,0)))</f>
        <v>N/A</v>
      </c>
    </row>
    <row r="1797" spans="2:11">
      <c r="B1797" s="32" t="str">
        <f t="shared" si="57"/>
        <v>N/A</v>
      </c>
      <c r="C1797" s="32" t="str">
        <f>IF(Buildings!C1798="","N/A",Buildings!C1798)</f>
        <v>N/A</v>
      </c>
      <c r="D1797" s="32" t="str">
        <f>IF(Buildings!D1798="","N/A",Buildings!D1798)</f>
        <v>N/A</v>
      </c>
      <c r="E1797" s="32" t="str">
        <f>IF(Buildings!E1798="","N/A",Buildings!E1798)</f>
        <v>N/A</v>
      </c>
      <c r="F1797" s="32" t="str">
        <f>IF(Buildings!F1798="","N/A",Buildings!F1798)</f>
        <v>N/A</v>
      </c>
      <c r="G1797" s="32" t="str">
        <f>IF(Buildings!G1798="","N/A",Buildings!G1798)</f>
        <v>N/A</v>
      </c>
      <c r="H1797" s="32" t="str">
        <f t="shared" si="56"/>
        <v>N/A</v>
      </c>
      <c r="I1797" s="32" t="str">
        <f>IF(Buildings!H1798="","N/A",Buildings!H1798)</f>
        <v>N/A</v>
      </c>
      <c r="J1797" s="32" t="str">
        <f>IF(Buildings!I1798="","N/A",Buildings!I1798)</f>
        <v>N/A</v>
      </c>
      <c r="K1797" s="362" t="str">
        <f>IF(AND(Buildings!B1798="",Buildings!C1798&lt;&gt;""),0,IF(Buildings!B1798="","N/A",IF(ISNUMBER(Buildings!B1798),Buildings!B1798,0)))</f>
        <v>N/A</v>
      </c>
    </row>
    <row r="1798" spans="2:11">
      <c r="B1798" s="32" t="str">
        <f t="shared" si="57"/>
        <v>N/A</v>
      </c>
      <c r="C1798" s="32" t="str">
        <f>IF(Buildings!C1799="","N/A",Buildings!C1799)</f>
        <v>N/A</v>
      </c>
      <c r="D1798" s="32" t="str">
        <f>IF(Buildings!D1799="","N/A",Buildings!D1799)</f>
        <v>N/A</v>
      </c>
      <c r="E1798" s="32" t="str">
        <f>IF(Buildings!E1799="","N/A",Buildings!E1799)</f>
        <v>N/A</v>
      </c>
      <c r="F1798" s="32" t="str">
        <f>IF(Buildings!F1799="","N/A",Buildings!F1799)</f>
        <v>N/A</v>
      </c>
      <c r="G1798" s="32" t="str">
        <f>IF(Buildings!G1799="","N/A",Buildings!G1799)</f>
        <v>N/A</v>
      </c>
      <c r="H1798" s="32" t="str">
        <f t="shared" si="56"/>
        <v>N/A</v>
      </c>
      <c r="I1798" s="32" t="str">
        <f>IF(Buildings!H1799="","N/A",Buildings!H1799)</f>
        <v>N/A</v>
      </c>
      <c r="J1798" s="32" t="str">
        <f>IF(Buildings!I1799="","N/A",Buildings!I1799)</f>
        <v>N/A</v>
      </c>
      <c r="K1798" s="362" t="str">
        <f>IF(AND(Buildings!B1799="",Buildings!C1799&lt;&gt;""),0,IF(Buildings!B1799="","N/A",IF(ISNUMBER(Buildings!B1799),Buildings!B1799,0)))</f>
        <v>N/A</v>
      </c>
    </row>
    <row r="1799" spans="2:11">
      <c r="B1799" s="32" t="str">
        <f t="shared" si="57"/>
        <v>N/A</v>
      </c>
      <c r="C1799" s="32" t="str">
        <f>IF(Buildings!C1800="","N/A",Buildings!C1800)</f>
        <v>N/A</v>
      </c>
      <c r="D1799" s="32" t="str">
        <f>IF(Buildings!D1800="","N/A",Buildings!D1800)</f>
        <v>N/A</v>
      </c>
      <c r="E1799" s="32" t="str">
        <f>IF(Buildings!E1800="","N/A",Buildings!E1800)</f>
        <v>N/A</v>
      </c>
      <c r="F1799" s="32" t="str">
        <f>IF(Buildings!F1800="","N/A",Buildings!F1800)</f>
        <v>N/A</v>
      </c>
      <c r="G1799" s="32" t="str">
        <f>IF(Buildings!G1800="","N/A",Buildings!G1800)</f>
        <v>N/A</v>
      </c>
      <c r="H1799" s="32" t="str">
        <f t="shared" si="56"/>
        <v>N/A</v>
      </c>
      <c r="I1799" s="32" t="str">
        <f>IF(Buildings!H1800="","N/A",Buildings!H1800)</f>
        <v>N/A</v>
      </c>
      <c r="J1799" s="32" t="str">
        <f>IF(Buildings!I1800="","N/A",Buildings!I1800)</f>
        <v>N/A</v>
      </c>
      <c r="K1799" s="362" t="str">
        <f>IF(AND(Buildings!B1800="",Buildings!C1800&lt;&gt;""),0,IF(Buildings!B1800="","N/A",IF(ISNUMBER(Buildings!B1800),Buildings!B1800,0)))</f>
        <v>N/A</v>
      </c>
    </row>
    <row r="1800" spans="2:11">
      <c r="B1800" s="32" t="str">
        <f t="shared" si="57"/>
        <v>N/A</v>
      </c>
      <c r="C1800" s="32" t="str">
        <f>IF(Buildings!C1801="","N/A",Buildings!C1801)</f>
        <v>N/A</v>
      </c>
      <c r="D1800" s="32" t="str">
        <f>IF(Buildings!D1801="","N/A",Buildings!D1801)</f>
        <v>N/A</v>
      </c>
      <c r="E1800" s="32" t="str">
        <f>IF(Buildings!E1801="","N/A",Buildings!E1801)</f>
        <v>N/A</v>
      </c>
      <c r="F1800" s="32" t="str">
        <f>IF(Buildings!F1801="","N/A",Buildings!F1801)</f>
        <v>N/A</v>
      </c>
      <c r="G1800" s="32" t="str">
        <f>IF(Buildings!G1801="","N/A",Buildings!G1801)</f>
        <v>N/A</v>
      </c>
      <c r="H1800" s="32" t="str">
        <f t="shared" si="56"/>
        <v>N/A</v>
      </c>
      <c r="I1800" s="32" t="str">
        <f>IF(Buildings!H1801="","N/A",Buildings!H1801)</f>
        <v>N/A</v>
      </c>
      <c r="J1800" s="32" t="str">
        <f>IF(Buildings!I1801="","N/A",Buildings!I1801)</f>
        <v>N/A</v>
      </c>
      <c r="K1800" s="362" t="str">
        <f>IF(AND(Buildings!B1801="",Buildings!C1801&lt;&gt;""),0,IF(Buildings!B1801="","N/A",IF(ISNUMBER(Buildings!B1801),Buildings!B1801,0)))</f>
        <v>N/A</v>
      </c>
    </row>
    <row r="1801" spans="2:11">
      <c r="B1801" s="32" t="str">
        <f t="shared" si="57"/>
        <v>N/A</v>
      </c>
      <c r="C1801" s="32" t="str">
        <f>IF(Buildings!C1802="","N/A",Buildings!C1802)</f>
        <v>N/A</v>
      </c>
      <c r="D1801" s="32" t="str">
        <f>IF(Buildings!D1802="","N/A",Buildings!D1802)</f>
        <v>N/A</v>
      </c>
      <c r="E1801" s="32" t="str">
        <f>IF(Buildings!E1802="","N/A",Buildings!E1802)</f>
        <v>N/A</v>
      </c>
      <c r="F1801" s="32" t="str">
        <f>IF(Buildings!F1802="","N/A",Buildings!F1802)</f>
        <v>N/A</v>
      </c>
      <c r="G1801" s="32" t="str">
        <f>IF(Buildings!G1802="","N/A",Buildings!G1802)</f>
        <v>N/A</v>
      </c>
      <c r="H1801" s="32" t="str">
        <f t="shared" si="56"/>
        <v>N/A</v>
      </c>
      <c r="I1801" s="32" t="str">
        <f>IF(Buildings!H1802="","N/A",Buildings!H1802)</f>
        <v>N/A</v>
      </c>
      <c r="J1801" s="32" t="str">
        <f>IF(Buildings!I1802="","N/A",Buildings!I1802)</f>
        <v>N/A</v>
      </c>
      <c r="K1801" s="362" t="str">
        <f>IF(AND(Buildings!B1802="",Buildings!C1802&lt;&gt;""),0,IF(Buildings!B1802="","N/A",IF(ISNUMBER(Buildings!B1802),Buildings!B1802,0)))</f>
        <v>N/A</v>
      </c>
    </row>
    <row r="1802" spans="2:11">
      <c r="B1802" s="32" t="str">
        <f t="shared" si="57"/>
        <v>N/A</v>
      </c>
      <c r="C1802" s="32" t="str">
        <f>IF(Buildings!C1803="","N/A",Buildings!C1803)</f>
        <v>N/A</v>
      </c>
      <c r="D1802" s="32" t="str">
        <f>IF(Buildings!D1803="","N/A",Buildings!D1803)</f>
        <v>N/A</v>
      </c>
      <c r="E1802" s="32" t="str">
        <f>IF(Buildings!E1803="","N/A",Buildings!E1803)</f>
        <v>N/A</v>
      </c>
      <c r="F1802" s="32" t="str">
        <f>IF(Buildings!F1803="","N/A",Buildings!F1803)</f>
        <v>N/A</v>
      </c>
      <c r="G1802" s="32" t="str">
        <f>IF(Buildings!G1803="","N/A",Buildings!G1803)</f>
        <v>N/A</v>
      </c>
      <c r="H1802" s="32" t="str">
        <f t="shared" si="56"/>
        <v>N/A</v>
      </c>
      <c r="I1802" s="32" t="str">
        <f>IF(Buildings!H1803="","N/A",Buildings!H1803)</f>
        <v>N/A</v>
      </c>
      <c r="J1802" s="32" t="str">
        <f>IF(Buildings!I1803="","N/A",Buildings!I1803)</f>
        <v>N/A</v>
      </c>
      <c r="K1802" s="362" t="str">
        <f>IF(AND(Buildings!B1803="",Buildings!C1803&lt;&gt;""),0,IF(Buildings!B1803="","N/A",IF(ISNUMBER(Buildings!B1803),Buildings!B1803,0)))</f>
        <v>N/A</v>
      </c>
    </row>
    <row r="1803" spans="2:11">
      <c r="B1803" s="32" t="str">
        <f t="shared" si="57"/>
        <v>N/A</v>
      </c>
      <c r="C1803" s="32" t="str">
        <f>IF(Buildings!C1804="","N/A",Buildings!C1804)</f>
        <v>N/A</v>
      </c>
      <c r="D1803" s="32" t="str">
        <f>IF(Buildings!D1804="","N/A",Buildings!D1804)</f>
        <v>N/A</v>
      </c>
      <c r="E1803" s="32" t="str">
        <f>IF(Buildings!E1804="","N/A",Buildings!E1804)</f>
        <v>N/A</v>
      </c>
      <c r="F1803" s="32" t="str">
        <f>IF(Buildings!F1804="","N/A",Buildings!F1804)</f>
        <v>N/A</v>
      </c>
      <c r="G1803" s="32" t="str">
        <f>IF(Buildings!G1804="","N/A",Buildings!G1804)</f>
        <v>N/A</v>
      </c>
      <c r="H1803" s="32" t="str">
        <f t="shared" si="56"/>
        <v>N/A</v>
      </c>
      <c r="I1803" s="32" t="str">
        <f>IF(Buildings!H1804="","N/A",Buildings!H1804)</f>
        <v>N/A</v>
      </c>
      <c r="J1803" s="32" t="str">
        <f>IF(Buildings!I1804="","N/A",Buildings!I1804)</f>
        <v>N/A</v>
      </c>
      <c r="K1803" s="362" t="str">
        <f>IF(AND(Buildings!B1804="",Buildings!C1804&lt;&gt;""),0,IF(Buildings!B1804="","N/A",IF(ISNUMBER(Buildings!B1804),Buildings!B1804,0)))</f>
        <v>N/A</v>
      </c>
    </row>
    <row r="1804" spans="2:11">
      <c r="B1804" s="32" t="str">
        <f t="shared" si="57"/>
        <v>N/A</v>
      </c>
      <c r="C1804" s="32" t="str">
        <f>IF(Buildings!C1805="","N/A",Buildings!C1805)</f>
        <v>N/A</v>
      </c>
      <c r="D1804" s="32" t="str">
        <f>IF(Buildings!D1805="","N/A",Buildings!D1805)</f>
        <v>N/A</v>
      </c>
      <c r="E1804" s="32" t="str">
        <f>IF(Buildings!E1805="","N/A",Buildings!E1805)</f>
        <v>N/A</v>
      </c>
      <c r="F1804" s="32" t="str">
        <f>IF(Buildings!F1805="","N/A",Buildings!F1805)</f>
        <v>N/A</v>
      </c>
      <c r="G1804" s="32" t="str">
        <f>IF(Buildings!G1805="","N/A",Buildings!G1805)</f>
        <v>N/A</v>
      </c>
      <c r="H1804" s="32" t="str">
        <f t="shared" si="56"/>
        <v>N/A</v>
      </c>
      <c r="I1804" s="32" t="str">
        <f>IF(Buildings!H1805="","N/A",Buildings!H1805)</f>
        <v>N/A</v>
      </c>
      <c r="J1804" s="32" t="str">
        <f>IF(Buildings!I1805="","N/A",Buildings!I1805)</f>
        <v>N/A</v>
      </c>
      <c r="K1804" s="362" t="str">
        <f>IF(AND(Buildings!B1805="",Buildings!C1805&lt;&gt;""),0,IF(Buildings!B1805="","N/A",IF(ISNUMBER(Buildings!B1805),Buildings!B1805,0)))</f>
        <v>N/A</v>
      </c>
    </row>
    <row r="1805" spans="2:11">
      <c r="B1805" s="32" t="str">
        <f t="shared" si="57"/>
        <v>N/A</v>
      </c>
      <c r="C1805" s="32" t="str">
        <f>IF(Buildings!C1806="","N/A",Buildings!C1806)</f>
        <v>N/A</v>
      </c>
      <c r="D1805" s="32" t="str">
        <f>IF(Buildings!D1806="","N/A",Buildings!D1806)</f>
        <v>N/A</v>
      </c>
      <c r="E1805" s="32" t="str">
        <f>IF(Buildings!E1806="","N/A",Buildings!E1806)</f>
        <v>N/A</v>
      </c>
      <c r="F1805" s="32" t="str">
        <f>IF(Buildings!F1806="","N/A",Buildings!F1806)</f>
        <v>N/A</v>
      </c>
      <c r="G1805" s="32" t="str">
        <f>IF(Buildings!G1806="","N/A",Buildings!G1806)</f>
        <v>N/A</v>
      </c>
      <c r="H1805" s="32" t="str">
        <f t="shared" si="56"/>
        <v>N/A</v>
      </c>
      <c r="I1805" s="32" t="str">
        <f>IF(Buildings!H1806="","N/A",Buildings!H1806)</f>
        <v>N/A</v>
      </c>
      <c r="J1805" s="32" t="str">
        <f>IF(Buildings!I1806="","N/A",Buildings!I1806)</f>
        <v>N/A</v>
      </c>
      <c r="K1805" s="362" t="str">
        <f>IF(AND(Buildings!B1806="",Buildings!C1806&lt;&gt;""),0,IF(Buildings!B1806="","N/A",IF(ISNUMBER(Buildings!B1806),Buildings!B1806,0)))</f>
        <v>N/A</v>
      </c>
    </row>
    <row r="1806" spans="2:11">
      <c r="B1806" s="32" t="str">
        <f t="shared" si="57"/>
        <v>N/A</v>
      </c>
      <c r="C1806" s="32" t="str">
        <f>IF(Buildings!C1807="","N/A",Buildings!C1807)</f>
        <v>N/A</v>
      </c>
      <c r="D1806" s="32" t="str">
        <f>IF(Buildings!D1807="","N/A",Buildings!D1807)</f>
        <v>N/A</v>
      </c>
      <c r="E1806" s="32" t="str">
        <f>IF(Buildings!E1807="","N/A",Buildings!E1807)</f>
        <v>N/A</v>
      </c>
      <c r="F1806" s="32" t="str">
        <f>IF(Buildings!F1807="","N/A",Buildings!F1807)</f>
        <v>N/A</v>
      </c>
      <c r="G1806" s="32" t="str">
        <f>IF(Buildings!G1807="","N/A",Buildings!G1807)</f>
        <v>N/A</v>
      </c>
      <c r="H1806" s="32" t="str">
        <f t="shared" si="56"/>
        <v>N/A</v>
      </c>
      <c r="I1806" s="32" t="str">
        <f>IF(Buildings!H1807="","N/A",Buildings!H1807)</f>
        <v>N/A</v>
      </c>
      <c r="J1806" s="32" t="str">
        <f>IF(Buildings!I1807="","N/A",Buildings!I1807)</f>
        <v>N/A</v>
      </c>
      <c r="K1806" s="362" t="str">
        <f>IF(AND(Buildings!B1807="",Buildings!C1807&lt;&gt;""),0,IF(Buildings!B1807="","N/A",IF(ISNUMBER(Buildings!B1807),Buildings!B1807,0)))</f>
        <v>N/A</v>
      </c>
    </row>
    <row r="1807" spans="2:11">
      <c r="B1807" s="32" t="str">
        <f t="shared" si="57"/>
        <v>N/A</v>
      </c>
      <c r="C1807" s="32" t="str">
        <f>IF(Buildings!C1808="","N/A",Buildings!C1808)</f>
        <v>N/A</v>
      </c>
      <c r="D1807" s="32" t="str">
        <f>IF(Buildings!D1808="","N/A",Buildings!D1808)</f>
        <v>N/A</v>
      </c>
      <c r="E1807" s="32" t="str">
        <f>IF(Buildings!E1808="","N/A",Buildings!E1808)</f>
        <v>N/A</v>
      </c>
      <c r="F1807" s="32" t="str">
        <f>IF(Buildings!F1808="","N/A",Buildings!F1808)</f>
        <v>N/A</v>
      </c>
      <c r="G1807" s="32" t="str">
        <f>IF(Buildings!G1808="","N/A",Buildings!G1808)</f>
        <v>N/A</v>
      </c>
      <c r="H1807" s="32" t="str">
        <f t="shared" si="56"/>
        <v>N/A</v>
      </c>
      <c r="I1807" s="32" t="str">
        <f>IF(Buildings!H1808="","N/A",Buildings!H1808)</f>
        <v>N/A</v>
      </c>
      <c r="J1807" s="32" t="str">
        <f>IF(Buildings!I1808="","N/A",Buildings!I1808)</f>
        <v>N/A</v>
      </c>
      <c r="K1807" s="362" t="str">
        <f>IF(AND(Buildings!B1808="",Buildings!C1808&lt;&gt;""),0,IF(Buildings!B1808="","N/A",IF(ISNUMBER(Buildings!B1808),Buildings!B1808,0)))</f>
        <v>N/A</v>
      </c>
    </row>
    <row r="1808" spans="2:11">
      <c r="B1808" s="32" t="str">
        <f t="shared" si="57"/>
        <v>N/A</v>
      </c>
      <c r="C1808" s="32" t="str">
        <f>IF(Buildings!C1809="","N/A",Buildings!C1809)</f>
        <v>N/A</v>
      </c>
      <c r="D1808" s="32" t="str">
        <f>IF(Buildings!D1809="","N/A",Buildings!D1809)</f>
        <v>N/A</v>
      </c>
      <c r="E1808" s="32" t="str">
        <f>IF(Buildings!E1809="","N/A",Buildings!E1809)</f>
        <v>N/A</v>
      </c>
      <c r="F1808" s="32" t="str">
        <f>IF(Buildings!F1809="","N/A",Buildings!F1809)</f>
        <v>N/A</v>
      </c>
      <c r="G1808" s="32" t="str">
        <f>IF(Buildings!G1809="","N/A",Buildings!G1809)</f>
        <v>N/A</v>
      </c>
      <c r="H1808" s="32" t="str">
        <f t="shared" si="56"/>
        <v>N/A</v>
      </c>
      <c r="I1808" s="32" t="str">
        <f>IF(Buildings!H1809="","N/A",Buildings!H1809)</f>
        <v>N/A</v>
      </c>
      <c r="J1808" s="32" t="str">
        <f>IF(Buildings!I1809="","N/A",Buildings!I1809)</f>
        <v>N/A</v>
      </c>
      <c r="K1808" s="362" t="str">
        <f>IF(AND(Buildings!B1809="",Buildings!C1809&lt;&gt;""),0,IF(Buildings!B1809="","N/A",IF(ISNUMBER(Buildings!B1809),Buildings!B1809,0)))</f>
        <v>N/A</v>
      </c>
    </row>
    <row r="1809" spans="2:11">
      <c r="B1809" s="32" t="str">
        <f t="shared" si="57"/>
        <v>N/A</v>
      </c>
      <c r="C1809" s="32" t="str">
        <f>IF(Buildings!C1810="","N/A",Buildings!C1810)</f>
        <v>N/A</v>
      </c>
      <c r="D1809" s="32" t="str">
        <f>IF(Buildings!D1810="","N/A",Buildings!D1810)</f>
        <v>N/A</v>
      </c>
      <c r="E1809" s="32" t="str">
        <f>IF(Buildings!E1810="","N/A",Buildings!E1810)</f>
        <v>N/A</v>
      </c>
      <c r="F1809" s="32" t="str">
        <f>IF(Buildings!F1810="","N/A",Buildings!F1810)</f>
        <v>N/A</v>
      </c>
      <c r="G1809" s="32" t="str">
        <f>IF(Buildings!G1810="","N/A",Buildings!G1810)</f>
        <v>N/A</v>
      </c>
      <c r="H1809" s="32" t="str">
        <f t="shared" si="56"/>
        <v>N/A</v>
      </c>
      <c r="I1809" s="32" t="str">
        <f>IF(Buildings!H1810="","N/A",Buildings!H1810)</f>
        <v>N/A</v>
      </c>
      <c r="J1809" s="32" t="str">
        <f>IF(Buildings!I1810="","N/A",Buildings!I1810)</f>
        <v>N/A</v>
      </c>
      <c r="K1809" s="362" t="str">
        <f>IF(AND(Buildings!B1810="",Buildings!C1810&lt;&gt;""),0,IF(Buildings!B1810="","N/A",IF(ISNUMBER(Buildings!B1810),Buildings!B1810,0)))</f>
        <v>N/A</v>
      </c>
    </row>
    <row r="1810" spans="2:11">
      <c r="B1810" s="32" t="str">
        <f t="shared" si="57"/>
        <v>N/A</v>
      </c>
      <c r="C1810" s="32" t="str">
        <f>IF(Buildings!C1811="","N/A",Buildings!C1811)</f>
        <v>N/A</v>
      </c>
      <c r="D1810" s="32" t="str">
        <f>IF(Buildings!D1811="","N/A",Buildings!D1811)</f>
        <v>N/A</v>
      </c>
      <c r="E1810" s="32" t="str">
        <f>IF(Buildings!E1811="","N/A",Buildings!E1811)</f>
        <v>N/A</v>
      </c>
      <c r="F1810" s="32" t="str">
        <f>IF(Buildings!F1811="","N/A",Buildings!F1811)</f>
        <v>N/A</v>
      </c>
      <c r="G1810" s="32" t="str">
        <f>IF(Buildings!G1811="","N/A",Buildings!G1811)</f>
        <v>N/A</v>
      </c>
      <c r="H1810" s="32" t="str">
        <f t="shared" si="56"/>
        <v>N/A</v>
      </c>
      <c r="I1810" s="32" t="str">
        <f>IF(Buildings!H1811="","N/A",Buildings!H1811)</f>
        <v>N/A</v>
      </c>
      <c r="J1810" s="32" t="str">
        <f>IF(Buildings!I1811="","N/A",Buildings!I1811)</f>
        <v>N/A</v>
      </c>
      <c r="K1810" s="362" t="str">
        <f>IF(AND(Buildings!B1811="",Buildings!C1811&lt;&gt;""),0,IF(Buildings!B1811="","N/A",IF(ISNUMBER(Buildings!B1811),Buildings!B1811,0)))</f>
        <v>N/A</v>
      </c>
    </row>
    <row r="1811" spans="2:11">
      <c r="B1811" s="32" t="str">
        <f t="shared" si="57"/>
        <v>N/A</v>
      </c>
      <c r="C1811" s="32" t="str">
        <f>IF(Buildings!C1812="","N/A",Buildings!C1812)</f>
        <v>N/A</v>
      </c>
      <c r="D1811" s="32" t="str">
        <f>IF(Buildings!D1812="","N/A",Buildings!D1812)</f>
        <v>N/A</v>
      </c>
      <c r="E1811" s="32" t="str">
        <f>IF(Buildings!E1812="","N/A",Buildings!E1812)</f>
        <v>N/A</v>
      </c>
      <c r="F1811" s="32" t="str">
        <f>IF(Buildings!F1812="","N/A",Buildings!F1812)</f>
        <v>N/A</v>
      </c>
      <c r="G1811" s="32" t="str">
        <f>IF(Buildings!G1812="","N/A",Buildings!G1812)</f>
        <v>N/A</v>
      </c>
      <c r="H1811" s="32" t="str">
        <f t="shared" si="56"/>
        <v>N/A</v>
      </c>
      <c r="I1811" s="32" t="str">
        <f>IF(Buildings!H1812="","N/A",Buildings!H1812)</f>
        <v>N/A</v>
      </c>
      <c r="J1811" s="32" t="str">
        <f>IF(Buildings!I1812="","N/A",Buildings!I1812)</f>
        <v>N/A</v>
      </c>
      <c r="K1811" s="362" t="str">
        <f>IF(AND(Buildings!B1812="",Buildings!C1812&lt;&gt;""),0,IF(Buildings!B1812="","N/A",IF(ISNUMBER(Buildings!B1812),Buildings!B1812,0)))</f>
        <v>N/A</v>
      </c>
    </row>
    <row r="1812" spans="2:11">
      <c r="B1812" s="32" t="str">
        <f t="shared" si="57"/>
        <v>N/A</v>
      </c>
      <c r="C1812" s="32" t="str">
        <f>IF(Buildings!C1813="","N/A",Buildings!C1813)</f>
        <v>N/A</v>
      </c>
      <c r="D1812" s="32" t="str">
        <f>IF(Buildings!D1813="","N/A",Buildings!D1813)</f>
        <v>N/A</v>
      </c>
      <c r="E1812" s="32" t="str">
        <f>IF(Buildings!E1813="","N/A",Buildings!E1813)</f>
        <v>N/A</v>
      </c>
      <c r="F1812" s="32" t="str">
        <f>IF(Buildings!F1813="","N/A",Buildings!F1813)</f>
        <v>N/A</v>
      </c>
      <c r="G1812" s="32" t="str">
        <f>IF(Buildings!G1813="","N/A",Buildings!G1813)</f>
        <v>N/A</v>
      </c>
      <c r="H1812" s="32" t="str">
        <f t="shared" si="56"/>
        <v>N/A</v>
      </c>
      <c r="I1812" s="32" t="str">
        <f>IF(Buildings!H1813="","N/A",Buildings!H1813)</f>
        <v>N/A</v>
      </c>
      <c r="J1812" s="32" t="str">
        <f>IF(Buildings!I1813="","N/A",Buildings!I1813)</f>
        <v>N/A</v>
      </c>
      <c r="K1812" s="362" t="str">
        <f>IF(AND(Buildings!B1813="",Buildings!C1813&lt;&gt;""),0,IF(Buildings!B1813="","N/A",IF(ISNUMBER(Buildings!B1813),Buildings!B1813,0)))</f>
        <v>N/A</v>
      </c>
    </row>
    <row r="1813" spans="2:11">
      <c r="B1813" s="32" t="str">
        <f t="shared" si="57"/>
        <v>N/A</v>
      </c>
      <c r="C1813" s="32" t="str">
        <f>IF(Buildings!C1814="","N/A",Buildings!C1814)</f>
        <v>N/A</v>
      </c>
      <c r="D1813" s="32" t="str">
        <f>IF(Buildings!D1814="","N/A",Buildings!D1814)</f>
        <v>N/A</v>
      </c>
      <c r="E1813" s="32" t="str">
        <f>IF(Buildings!E1814="","N/A",Buildings!E1814)</f>
        <v>N/A</v>
      </c>
      <c r="F1813" s="32" t="str">
        <f>IF(Buildings!F1814="","N/A",Buildings!F1814)</f>
        <v>N/A</v>
      </c>
      <c r="G1813" s="32" t="str">
        <f>IF(Buildings!G1814="","N/A",Buildings!G1814)</f>
        <v>N/A</v>
      </c>
      <c r="H1813" s="32" t="str">
        <f t="shared" si="56"/>
        <v>N/A</v>
      </c>
      <c r="I1813" s="32" t="str">
        <f>IF(Buildings!H1814="","N/A",Buildings!H1814)</f>
        <v>N/A</v>
      </c>
      <c r="J1813" s="32" t="str">
        <f>IF(Buildings!I1814="","N/A",Buildings!I1814)</f>
        <v>N/A</v>
      </c>
      <c r="K1813" s="362" t="str">
        <f>IF(AND(Buildings!B1814="",Buildings!C1814&lt;&gt;""),0,IF(Buildings!B1814="","N/A",IF(ISNUMBER(Buildings!B1814),Buildings!B1814,0)))</f>
        <v>N/A</v>
      </c>
    </row>
    <row r="1814" spans="2:11">
      <c r="B1814" s="32" t="str">
        <f t="shared" si="57"/>
        <v>N/A</v>
      </c>
      <c r="C1814" s="32" t="str">
        <f>IF(Buildings!C1815="","N/A",Buildings!C1815)</f>
        <v>N/A</v>
      </c>
      <c r="D1814" s="32" t="str">
        <f>IF(Buildings!D1815="","N/A",Buildings!D1815)</f>
        <v>N/A</v>
      </c>
      <c r="E1814" s="32" t="str">
        <f>IF(Buildings!E1815="","N/A",Buildings!E1815)</f>
        <v>N/A</v>
      </c>
      <c r="F1814" s="32" t="str">
        <f>IF(Buildings!F1815="","N/A",Buildings!F1815)</f>
        <v>N/A</v>
      </c>
      <c r="G1814" s="32" t="str">
        <f>IF(Buildings!G1815="","N/A",Buildings!G1815)</f>
        <v>N/A</v>
      </c>
      <c r="H1814" s="32" t="str">
        <f t="shared" si="56"/>
        <v>N/A</v>
      </c>
      <c r="I1814" s="32" t="str">
        <f>IF(Buildings!H1815="","N/A",Buildings!H1815)</f>
        <v>N/A</v>
      </c>
      <c r="J1814" s="32" t="str">
        <f>IF(Buildings!I1815="","N/A",Buildings!I1815)</f>
        <v>N/A</v>
      </c>
      <c r="K1814" s="362" t="str">
        <f>IF(AND(Buildings!B1815="",Buildings!C1815&lt;&gt;""),0,IF(Buildings!B1815="","N/A",IF(ISNUMBER(Buildings!B1815),Buildings!B1815,0)))</f>
        <v>N/A</v>
      </c>
    </row>
    <row r="1815" spans="2:11">
      <c r="B1815" s="32" t="str">
        <f t="shared" si="57"/>
        <v>N/A</v>
      </c>
      <c r="C1815" s="32" t="str">
        <f>IF(Buildings!C1816="","N/A",Buildings!C1816)</f>
        <v>N/A</v>
      </c>
      <c r="D1815" s="32" t="str">
        <f>IF(Buildings!D1816="","N/A",Buildings!D1816)</f>
        <v>N/A</v>
      </c>
      <c r="E1815" s="32" t="str">
        <f>IF(Buildings!E1816="","N/A",Buildings!E1816)</f>
        <v>N/A</v>
      </c>
      <c r="F1815" s="32" t="str">
        <f>IF(Buildings!F1816="","N/A",Buildings!F1816)</f>
        <v>N/A</v>
      </c>
      <c r="G1815" s="32" t="str">
        <f>IF(Buildings!G1816="","N/A",Buildings!G1816)</f>
        <v>N/A</v>
      </c>
      <c r="H1815" s="32" t="str">
        <f t="shared" si="56"/>
        <v>N/A</v>
      </c>
      <c r="I1815" s="32" t="str">
        <f>IF(Buildings!H1816="","N/A",Buildings!H1816)</f>
        <v>N/A</v>
      </c>
      <c r="J1815" s="32" t="str">
        <f>IF(Buildings!I1816="","N/A",Buildings!I1816)</f>
        <v>N/A</v>
      </c>
      <c r="K1815" s="362" t="str">
        <f>IF(AND(Buildings!B1816="",Buildings!C1816&lt;&gt;""),0,IF(Buildings!B1816="","N/A",IF(ISNUMBER(Buildings!B1816),Buildings!B1816,0)))</f>
        <v>N/A</v>
      </c>
    </row>
    <row r="1816" spans="2:11">
      <c r="B1816" s="32" t="str">
        <f t="shared" si="57"/>
        <v>N/A</v>
      </c>
      <c r="C1816" s="32" t="str">
        <f>IF(Buildings!C1817="","N/A",Buildings!C1817)</f>
        <v>N/A</v>
      </c>
      <c r="D1816" s="32" t="str">
        <f>IF(Buildings!D1817="","N/A",Buildings!D1817)</f>
        <v>N/A</v>
      </c>
      <c r="E1816" s="32" t="str">
        <f>IF(Buildings!E1817="","N/A",Buildings!E1817)</f>
        <v>N/A</v>
      </c>
      <c r="F1816" s="32" t="str">
        <f>IF(Buildings!F1817="","N/A",Buildings!F1817)</f>
        <v>N/A</v>
      </c>
      <c r="G1816" s="32" t="str">
        <f>IF(Buildings!G1817="","N/A",Buildings!G1817)</f>
        <v>N/A</v>
      </c>
      <c r="H1816" s="32" t="str">
        <f t="shared" si="56"/>
        <v>N/A</v>
      </c>
      <c r="I1816" s="32" t="str">
        <f>IF(Buildings!H1817="","N/A",Buildings!H1817)</f>
        <v>N/A</v>
      </c>
      <c r="J1816" s="32" t="str">
        <f>IF(Buildings!I1817="","N/A",Buildings!I1817)</f>
        <v>N/A</v>
      </c>
      <c r="K1816" s="362" t="str">
        <f>IF(AND(Buildings!B1817="",Buildings!C1817&lt;&gt;""),0,IF(Buildings!B1817="","N/A",IF(ISNUMBER(Buildings!B1817),Buildings!B1817,0)))</f>
        <v>N/A</v>
      </c>
    </row>
    <row r="1817" spans="2:11">
      <c r="B1817" s="32" t="str">
        <f t="shared" si="57"/>
        <v>N/A</v>
      </c>
      <c r="C1817" s="32" t="str">
        <f>IF(Buildings!C1818="","N/A",Buildings!C1818)</f>
        <v>N/A</v>
      </c>
      <c r="D1817" s="32" t="str">
        <f>IF(Buildings!D1818="","N/A",Buildings!D1818)</f>
        <v>N/A</v>
      </c>
      <c r="E1817" s="32" t="str">
        <f>IF(Buildings!E1818="","N/A",Buildings!E1818)</f>
        <v>N/A</v>
      </c>
      <c r="F1817" s="32" t="str">
        <f>IF(Buildings!F1818="","N/A",Buildings!F1818)</f>
        <v>N/A</v>
      </c>
      <c r="G1817" s="32" t="str">
        <f>IF(Buildings!G1818="","N/A",Buildings!G1818)</f>
        <v>N/A</v>
      </c>
      <c r="H1817" s="32" t="str">
        <f t="shared" si="56"/>
        <v>N/A</v>
      </c>
      <c r="I1817" s="32" t="str">
        <f>IF(Buildings!H1818="","N/A",Buildings!H1818)</f>
        <v>N/A</v>
      </c>
      <c r="J1817" s="32" t="str">
        <f>IF(Buildings!I1818="","N/A",Buildings!I1818)</f>
        <v>N/A</v>
      </c>
      <c r="K1817" s="362" t="str">
        <f>IF(AND(Buildings!B1818="",Buildings!C1818&lt;&gt;""),0,IF(Buildings!B1818="","N/A",IF(ISNUMBER(Buildings!B1818),Buildings!B1818,0)))</f>
        <v>N/A</v>
      </c>
    </row>
    <row r="1818" spans="2:11">
      <c r="B1818" s="32" t="str">
        <f t="shared" si="57"/>
        <v>N/A</v>
      </c>
      <c r="C1818" s="32" t="str">
        <f>IF(Buildings!C1819="","N/A",Buildings!C1819)</f>
        <v>N/A</v>
      </c>
      <c r="D1818" s="32" t="str">
        <f>IF(Buildings!D1819="","N/A",Buildings!D1819)</f>
        <v>N/A</v>
      </c>
      <c r="E1818" s="32" t="str">
        <f>IF(Buildings!E1819="","N/A",Buildings!E1819)</f>
        <v>N/A</v>
      </c>
      <c r="F1818" s="32" t="str">
        <f>IF(Buildings!F1819="","N/A",Buildings!F1819)</f>
        <v>N/A</v>
      </c>
      <c r="G1818" s="32" t="str">
        <f>IF(Buildings!G1819="","N/A",Buildings!G1819)</f>
        <v>N/A</v>
      </c>
      <c r="H1818" s="32" t="str">
        <f t="shared" si="56"/>
        <v>N/A</v>
      </c>
      <c r="I1818" s="32" t="str">
        <f>IF(Buildings!H1819="","N/A",Buildings!H1819)</f>
        <v>N/A</v>
      </c>
      <c r="J1818" s="32" t="str">
        <f>IF(Buildings!I1819="","N/A",Buildings!I1819)</f>
        <v>N/A</v>
      </c>
      <c r="K1818" s="362" t="str">
        <f>IF(AND(Buildings!B1819="",Buildings!C1819&lt;&gt;""),0,IF(Buildings!B1819="","N/A",IF(ISNUMBER(Buildings!B1819),Buildings!B1819,0)))</f>
        <v>N/A</v>
      </c>
    </row>
    <row r="1819" spans="2:11">
      <c r="B1819" s="32" t="str">
        <f t="shared" si="57"/>
        <v>N/A</v>
      </c>
      <c r="C1819" s="32" t="str">
        <f>IF(Buildings!C1820="","N/A",Buildings!C1820)</f>
        <v>N/A</v>
      </c>
      <c r="D1819" s="32" t="str">
        <f>IF(Buildings!D1820="","N/A",Buildings!D1820)</f>
        <v>N/A</v>
      </c>
      <c r="E1819" s="32" t="str">
        <f>IF(Buildings!E1820="","N/A",Buildings!E1820)</f>
        <v>N/A</v>
      </c>
      <c r="F1819" s="32" t="str">
        <f>IF(Buildings!F1820="","N/A",Buildings!F1820)</f>
        <v>N/A</v>
      </c>
      <c r="G1819" s="32" t="str">
        <f>IF(Buildings!G1820="","N/A",Buildings!G1820)</f>
        <v>N/A</v>
      </c>
      <c r="H1819" s="32" t="str">
        <f t="shared" si="56"/>
        <v>N/A</v>
      </c>
      <c r="I1819" s="32" t="str">
        <f>IF(Buildings!H1820="","N/A",Buildings!H1820)</f>
        <v>N/A</v>
      </c>
      <c r="J1819" s="32" t="str">
        <f>IF(Buildings!I1820="","N/A",Buildings!I1820)</f>
        <v>N/A</v>
      </c>
      <c r="K1819" s="362" t="str">
        <f>IF(AND(Buildings!B1820="",Buildings!C1820&lt;&gt;""),0,IF(Buildings!B1820="","N/A",IF(ISNUMBER(Buildings!B1820),Buildings!B1820,0)))</f>
        <v>N/A</v>
      </c>
    </row>
    <row r="1820" spans="2:11">
      <c r="B1820" s="32" t="str">
        <f t="shared" si="57"/>
        <v>N/A</v>
      </c>
      <c r="C1820" s="32" t="str">
        <f>IF(Buildings!C1821="","N/A",Buildings!C1821)</f>
        <v>N/A</v>
      </c>
      <c r="D1820" s="32" t="str">
        <f>IF(Buildings!D1821="","N/A",Buildings!D1821)</f>
        <v>N/A</v>
      </c>
      <c r="E1820" s="32" t="str">
        <f>IF(Buildings!E1821="","N/A",Buildings!E1821)</f>
        <v>N/A</v>
      </c>
      <c r="F1820" s="32" t="str">
        <f>IF(Buildings!F1821="","N/A",Buildings!F1821)</f>
        <v>N/A</v>
      </c>
      <c r="G1820" s="32" t="str">
        <f>IF(Buildings!G1821="","N/A",Buildings!G1821)</f>
        <v>N/A</v>
      </c>
      <c r="H1820" s="32" t="str">
        <f t="shared" si="56"/>
        <v>N/A</v>
      </c>
      <c r="I1820" s="32" t="str">
        <f>IF(Buildings!H1821="","N/A",Buildings!H1821)</f>
        <v>N/A</v>
      </c>
      <c r="J1820" s="32" t="str">
        <f>IF(Buildings!I1821="","N/A",Buildings!I1821)</f>
        <v>N/A</v>
      </c>
      <c r="K1820" s="362" t="str">
        <f>IF(AND(Buildings!B1821="",Buildings!C1821&lt;&gt;""),0,IF(Buildings!B1821="","N/A",IF(ISNUMBER(Buildings!B1821),Buildings!B1821,0)))</f>
        <v>N/A</v>
      </c>
    </row>
    <row r="1821" spans="2:11">
      <c r="B1821" s="32" t="str">
        <f t="shared" si="57"/>
        <v>N/A</v>
      </c>
      <c r="C1821" s="32" t="str">
        <f>IF(Buildings!C1822="","N/A",Buildings!C1822)</f>
        <v>N/A</v>
      </c>
      <c r="D1821" s="32" t="str">
        <f>IF(Buildings!D1822="","N/A",Buildings!D1822)</f>
        <v>N/A</v>
      </c>
      <c r="E1821" s="32" t="str">
        <f>IF(Buildings!E1822="","N/A",Buildings!E1822)</f>
        <v>N/A</v>
      </c>
      <c r="F1821" s="32" t="str">
        <f>IF(Buildings!F1822="","N/A",Buildings!F1822)</f>
        <v>N/A</v>
      </c>
      <c r="G1821" s="32" t="str">
        <f>IF(Buildings!G1822="","N/A",Buildings!G1822)</f>
        <v>N/A</v>
      </c>
      <c r="H1821" s="32" t="str">
        <f t="shared" si="56"/>
        <v>N/A</v>
      </c>
      <c r="I1821" s="32" t="str">
        <f>IF(Buildings!H1822="","N/A",Buildings!H1822)</f>
        <v>N/A</v>
      </c>
      <c r="J1821" s="32" t="str">
        <f>IF(Buildings!I1822="","N/A",Buildings!I1822)</f>
        <v>N/A</v>
      </c>
      <c r="K1821" s="362" t="str">
        <f>IF(AND(Buildings!B1822="",Buildings!C1822&lt;&gt;""),0,IF(Buildings!B1822="","N/A",IF(ISNUMBER(Buildings!B1822),Buildings!B1822,0)))</f>
        <v>N/A</v>
      </c>
    </row>
    <row r="1822" spans="2:11">
      <c r="B1822" s="32" t="str">
        <f t="shared" si="57"/>
        <v>N/A</v>
      </c>
      <c r="C1822" s="32" t="str">
        <f>IF(Buildings!C1823="","N/A",Buildings!C1823)</f>
        <v>N/A</v>
      </c>
      <c r="D1822" s="32" t="str">
        <f>IF(Buildings!D1823="","N/A",Buildings!D1823)</f>
        <v>N/A</v>
      </c>
      <c r="E1822" s="32" t="str">
        <f>IF(Buildings!E1823="","N/A",Buildings!E1823)</f>
        <v>N/A</v>
      </c>
      <c r="F1822" s="32" t="str">
        <f>IF(Buildings!F1823="","N/A",Buildings!F1823)</f>
        <v>N/A</v>
      </c>
      <c r="G1822" s="32" t="str">
        <f>IF(Buildings!G1823="","N/A",Buildings!G1823)</f>
        <v>N/A</v>
      </c>
      <c r="H1822" s="32" t="str">
        <f t="shared" si="56"/>
        <v>N/A</v>
      </c>
      <c r="I1822" s="32" t="str">
        <f>IF(Buildings!H1823="","N/A",Buildings!H1823)</f>
        <v>N/A</v>
      </c>
      <c r="J1822" s="32" t="str">
        <f>IF(Buildings!I1823="","N/A",Buildings!I1823)</f>
        <v>N/A</v>
      </c>
      <c r="K1822" s="362" t="str">
        <f>IF(AND(Buildings!B1823="",Buildings!C1823&lt;&gt;""),0,IF(Buildings!B1823="","N/A",IF(ISNUMBER(Buildings!B1823),Buildings!B1823,0)))</f>
        <v>N/A</v>
      </c>
    </row>
    <row r="1823" spans="2:11">
      <c r="B1823" s="32" t="str">
        <f t="shared" si="57"/>
        <v>N/A</v>
      </c>
      <c r="C1823" s="32" t="str">
        <f>IF(Buildings!C1824="","N/A",Buildings!C1824)</f>
        <v>N/A</v>
      </c>
      <c r="D1823" s="32" t="str">
        <f>IF(Buildings!D1824="","N/A",Buildings!D1824)</f>
        <v>N/A</v>
      </c>
      <c r="E1823" s="32" t="str">
        <f>IF(Buildings!E1824="","N/A",Buildings!E1824)</f>
        <v>N/A</v>
      </c>
      <c r="F1823" s="32" t="str">
        <f>IF(Buildings!F1824="","N/A",Buildings!F1824)</f>
        <v>N/A</v>
      </c>
      <c r="G1823" s="32" t="str">
        <f>IF(Buildings!G1824="","N/A",Buildings!G1824)</f>
        <v>N/A</v>
      </c>
      <c r="H1823" s="32" t="str">
        <f t="shared" si="56"/>
        <v>N/A</v>
      </c>
      <c r="I1823" s="32" t="str">
        <f>IF(Buildings!H1824="","N/A",Buildings!H1824)</f>
        <v>N/A</v>
      </c>
      <c r="J1823" s="32" t="str">
        <f>IF(Buildings!I1824="","N/A",Buildings!I1824)</f>
        <v>N/A</v>
      </c>
      <c r="K1823" s="362" t="str">
        <f>IF(AND(Buildings!B1824="",Buildings!C1824&lt;&gt;""),0,IF(Buildings!B1824="","N/A",IF(ISNUMBER(Buildings!B1824),Buildings!B1824,0)))</f>
        <v>N/A</v>
      </c>
    </row>
    <row r="1824" spans="2:11">
      <c r="B1824" s="32" t="str">
        <f t="shared" si="57"/>
        <v>N/A</v>
      </c>
      <c r="C1824" s="32" t="str">
        <f>IF(Buildings!C1825="","N/A",Buildings!C1825)</f>
        <v>N/A</v>
      </c>
      <c r="D1824" s="32" t="str">
        <f>IF(Buildings!D1825="","N/A",Buildings!D1825)</f>
        <v>N/A</v>
      </c>
      <c r="E1824" s="32" t="str">
        <f>IF(Buildings!E1825="","N/A",Buildings!E1825)</f>
        <v>N/A</v>
      </c>
      <c r="F1824" s="32" t="str">
        <f>IF(Buildings!F1825="","N/A",Buildings!F1825)</f>
        <v>N/A</v>
      </c>
      <c r="G1824" s="32" t="str">
        <f>IF(Buildings!G1825="","N/A",Buildings!G1825)</f>
        <v>N/A</v>
      </c>
      <c r="H1824" s="32" t="str">
        <f t="shared" si="56"/>
        <v>N/A</v>
      </c>
      <c r="I1824" s="32" t="str">
        <f>IF(Buildings!H1825="","N/A",Buildings!H1825)</f>
        <v>N/A</v>
      </c>
      <c r="J1824" s="32" t="str">
        <f>IF(Buildings!I1825="","N/A",Buildings!I1825)</f>
        <v>N/A</v>
      </c>
      <c r="K1824" s="362" t="str">
        <f>IF(AND(Buildings!B1825="",Buildings!C1825&lt;&gt;""),0,IF(Buildings!B1825="","N/A",IF(ISNUMBER(Buildings!B1825),Buildings!B1825,0)))</f>
        <v>N/A</v>
      </c>
    </row>
    <row r="1825" spans="2:11">
      <c r="B1825" s="32" t="str">
        <f t="shared" si="57"/>
        <v>N/A</v>
      </c>
      <c r="C1825" s="32" t="str">
        <f>IF(Buildings!C1826="","N/A",Buildings!C1826)</f>
        <v>N/A</v>
      </c>
      <c r="D1825" s="32" t="str">
        <f>IF(Buildings!D1826="","N/A",Buildings!D1826)</f>
        <v>N/A</v>
      </c>
      <c r="E1825" s="32" t="str">
        <f>IF(Buildings!E1826="","N/A",Buildings!E1826)</f>
        <v>N/A</v>
      </c>
      <c r="F1825" s="32" t="str">
        <f>IF(Buildings!F1826="","N/A",Buildings!F1826)</f>
        <v>N/A</v>
      </c>
      <c r="G1825" s="32" t="str">
        <f>IF(Buildings!G1826="","N/A",Buildings!G1826)</f>
        <v>N/A</v>
      </c>
      <c r="H1825" s="32" t="str">
        <f t="shared" si="56"/>
        <v>N/A</v>
      </c>
      <c r="I1825" s="32" t="str">
        <f>IF(Buildings!H1826="","N/A",Buildings!H1826)</f>
        <v>N/A</v>
      </c>
      <c r="J1825" s="32" t="str">
        <f>IF(Buildings!I1826="","N/A",Buildings!I1826)</f>
        <v>N/A</v>
      </c>
      <c r="K1825" s="362" t="str">
        <f>IF(AND(Buildings!B1826="",Buildings!C1826&lt;&gt;""),0,IF(Buildings!B1826="","N/A",IF(ISNUMBER(Buildings!B1826),Buildings!B1826,0)))</f>
        <v>N/A</v>
      </c>
    </row>
    <row r="1826" spans="2:11">
      <c r="B1826" s="32" t="str">
        <f t="shared" si="57"/>
        <v>N/A</v>
      </c>
      <c r="C1826" s="32" t="str">
        <f>IF(Buildings!C1827="","N/A",Buildings!C1827)</f>
        <v>N/A</v>
      </c>
      <c r="D1826" s="32" t="str">
        <f>IF(Buildings!D1827="","N/A",Buildings!D1827)</f>
        <v>N/A</v>
      </c>
      <c r="E1826" s="32" t="str">
        <f>IF(Buildings!E1827="","N/A",Buildings!E1827)</f>
        <v>N/A</v>
      </c>
      <c r="F1826" s="32" t="str">
        <f>IF(Buildings!F1827="","N/A",Buildings!F1827)</f>
        <v>N/A</v>
      </c>
      <c r="G1826" s="32" t="str">
        <f>IF(Buildings!G1827="","N/A",Buildings!G1827)</f>
        <v>N/A</v>
      </c>
      <c r="H1826" s="32" t="str">
        <f t="shared" si="56"/>
        <v>N/A</v>
      </c>
      <c r="I1826" s="32" t="str">
        <f>IF(Buildings!H1827="","N/A",Buildings!H1827)</f>
        <v>N/A</v>
      </c>
      <c r="J1826" s="32" t="str">
        <f>IF(Buildings!I1827="","N/A",Buildings!I1827)</f>
        <v>N/A</v>
      </c>
      <c r="K1826" s="362" t="str">
        <f>IF(AND(Buildings!B1827="",Buildings!C1827&lt;&gt;""),0,IF(Buildings!B1827="","N/A",IF(ISNUMBER(Buildings!B1827),Buildings!B1827,0)))</f>
        <v>N/A</v>
      </c>
    </row>
    <row r="1827" spans="2:11">
      <c r="B1827" s="32" t="str">
        <f t="shared" si="57"/>
        <v>N/A</v>
      </c>
      <c r="C1827" s="32" t="str">
        <f>IF(Buildings!C1828="","N/A",Buildings!C1828)</f>
        <v>N/A</v>
      </c>
      <c r="D1827" s="32" t="str">
        <f>IF(Buildings!D1828="","N/A",Buildings!D1828)</f>
        <v>N/A</v>
      </c>
      <c r="E1827" s="32" t="str">
        <f>IF(Buildings!E1828="","N/A",Buildings!E1828)</f>
        <v>N/A</v>
      </c>
      <c r="F1827" s="32" t="str">
        <f>IF(Buildings!F1828="","N/A",Buildings!F1828)</f>
        <v>N/A</v>
      </c>
      <c r="G1827" s="32" t="str">
        <f>IF(Buildings!G1828="","N/A",Buildings!G1828)</f>
        <v>N/A</v>
      </c>
      <c r="H1827" s="32" t="str">
        <f t="shared" si="56"/>
        <v>N/A</v>
      </c>
      <c r="I1827" s="32" t="str">
        <f>IF(Buildings!H1828="","N/A",Buildings!H1828)</f>
        <v>N/A</v>
      </c>
      <c r="J1827" s="32" t="str">
        <f>IF(Buildings!I1828="","N/A",Buildings!I1828)</f>
        <v>N/A</v>
      </c>
      <c r="K1827" s="362" t="str">
        <f>IF(AND(Buildings!B1828="",Buildings!C1828&lt;&gt;""),0,IF(Buildings!B1828="","N/A",IF(ISNUMBER(Buildings!B1828),Buildings!B1828,0)))</f>
        <v>N/A</v>
      </c>
    </row>
    <row r="1828" spans="2:11">
      <c r="B1828" s="32" t="str">
        <f t="shared" si="57"/>
        <v>N/A</v>
      </c>
      <c r="C1828" s="32" t="str">
        <f>IF(Buildings!C1829="","N/A",Buildings!C1829)</f>
        <v>N/A</v>
      </c>
      <c r="D1828" s="32" t="str">
        <f>IF(Buildings!D1829="","N/A",Buildings!D1829)</f>
        <v>N/A</v>
      </c>
      <c r="E1828" s="32" t="str">
        <f>IF(Buildings!E1829="","N/A",Buildings!E1829)</f>
        <v>N/A</v>
      </c>
      <c r="F1828" s="32" t="str">
        <f>IF(Buildings!F1829="","N/A",Buildings!F1829)</f>
        <v>N/A</v>
      </c>
      <c r="G1828" s="32" t="str">
        <f>IF(Buildings!G1829="","N/A",Buildings!G1829)</f>
        <v>N/A</v>
      </c>
      <c r="H1828" s="32" t="str">
        <f t="shared" si="56"/>
        <v>N/A</v>
      </c>
      <c r="I1828" s="32" t="str">
        <f>IF(Buildings!H1829="","N/A",Buildings!H1829)</f>
        <v>N/A</v>
      </c>
      <c r="J1828" s="32" t="str">
        <f>IF(Buildings!I1829="","N/A",Buildings!I1829)</f>
        <v>N/A</v>
      </c>
      <c r="K1828" s="362" t="str">
        <f>IF(AND(Buildings!B1829="",Buildings!C1829&lt;&gt;""),0,IF(Buildings!B1829="","N/A",IF(ISNUMBER(Buildings!B1829),Buildings!B1829,0)))</f>
        <v>N/A</v>
      </c>
    </row>
    <row r="1829" spans="2:11">
      <c r="B1829" s="32" t="str">
        <f t="shared" si="57"/>
        <v>N/A</v>
      </c>
      <c r="C1829" s="32" t="str">
        <f>IF(Buildings!C1830="","N/A",Buildings!C1830)</f>
        <v>N/A</v>
      </c>
      <c r="D1829" s="32" t="str">
        <f>IF(Buildings!D1830="","N/A",Buildings!D1830)</f>
        <v>N/A</v>
      </c>
      <c r="E1829" s="32" t="str">
        <f>IF(Buildings!E1830="","N/A",Buildings!E1830)</f>
        <v>N/A</v>
      </c>
      <c r="F1829" s="32" t="str">
        <f>IF(Buildings!F1830="","N/A",Buildings!F1830)</f>
        <v>N/A</v>
      </c>
      <c r="G1829" s="32" t="str">
        <f>IF(Buildings!G1830="","N/A",Buildings!G1830)</f>
        <v>N/A</v>
      </c>
      <c r="H1829" s="32" t="str">
        <f t="shared" si="56"/>
        <v>N/A</v>
      </c>
      <c r="I1829" s="32" t="str">
        <f>IF(Buildings!H1830="","N/A",Buildings!H1830)</f>
        <v>N/A</v>
      </c>
      <c r="J1829" s="32" t="str">
        <f>IF(Buildings!I1830="","N/A",Buildings!I1830)</f>
        <v>N/A</v>
      </c>
      <c r="K1829" s="362" t="str">
        <f>IF(AND(Buildings!B1830="",Buildings!C1830&lt;&gt;""),0,IF(Buildings!B1830="","N/A",IF(ISNUMBER(Buildings!B1830),Buildings!B1830,0)))</f>
        <v>N/A</v>
      </c>
    </row>
    <row r="1830" spans="2:11">
      <c r="B1830" s="32" t="str">
        <f t="shared" si="57"/>
        <v>N/A</v>
      </c>
      <c r="C1830" s="32" t="str">
        <f>IF(Buildings!C1831="","N/A",Buildings!C1831)</f>
        <v>N/A</v>
      </c>
      <c r="D1830" s="32" t="str">
        <f>IF(Buildings!D1831="","N/A",Buildings!D1831)</f>
        <v>N/A</v>
      </c>
      <c r="E1830" s="32" t="str">
        <f>IF(Buildings!E1831="","N/A",Buildings!E1831)</f>
        <v>N/A</v>
      </c>
      <c r="F1830" s="32" t="str">
        <f>IF(Buildings!F1831="","N/A",Buildings!F1831)</f>
        <v>N/A</v>
      </c>
      <c r="G1830" s="32" t="str">
        <f>IF(Buildings!G1831="","N/A",Buildings!G1831)</f>
        <v>N/A</v>
      </c>
      <c r="H1830" s="32" t="str">
        <f t="shared" si="56"/>
        <v>N/A</v>
      </c>
      <c r="I1830" s="32" t="str">
        <f>IF(Buildings!H1831="","N/A",Buildings!H1831)</f>
        <v>N/A</v>
      </c>
      <c r="J1830" s="32" t="str">
        <f>IF(Buildings!I1831="","N/A",Buildings!I1831)</f>
        <v>N/A</v>
      </c>
      <c r="K1830" s="362" t="str">
        <f>IF(AND(Buildings!B1831="",Buildings!C1831&lt;&gt;""),0,IF(Buildings!B1831="","N/A",IF(ISNUMBER(Buildings!B1831),Buildings!B1831,0)))</f>
        <v>N/A</v>
      </c>
    </row>
    <row r="1831" spans="2:11">
      <c r="B1831" s="32" t="str">
        <f t="shared" si="57"/>
        <v>N/A</v>
      </c>
      <c r="C1831" s="32" t="str">
        <f>IF(Buildings!C1832="","N/A",Buildings!C1832)</f>
        <v>N/A</v>
      </c>
      <c r="D1831" s="32" t="str">
        <f>IF(Buildings!D1832="","N/A",Buildings!D1832)</f>
        <v>N/A</v>
      </c>
      <c r="E1831" s="32" t="str">
        <f>IF(Buildings!E1832="","N/A",Buildings!E1832)</f>
        <v>N/A</v>
      </c>
      <c r="F1831" s="32" t="str">
        <f>IF(Buildings!F1832="","N/A",Buildings!F1832)</f>
        <v>N/A</v>
      </c>
      <c r="G1831" s="32" t="str">
        <f>IF(Buildings!G1832="","N/A",Buildings!G1832)</f>
        <v>N/A</v>
      </c>
      <c r="H1831" s="32" t="str">
        <f t="shared" si="56"/>
        <v>N/A</v>
      </c>
      <c r="I1831" s="32" t="str">
        <f>IF(Buildings!H1832="","N/A",Buildings!H1832)</f>
        <v>N/A</v>
      </c>
      <c r="J1831" s="32" t="str">
        <f>IF(Buildings!I1832="","N/A",Buildings!I1832)</f>
        <v>N/A</v>
      </c>
      <c r="K1831" s="362" t="str">
        <f>IF(AND(Buildings!B1832="",Buildings!C1832&lt;&gt;""),0,IF(Buildings!B1832="","N/A",IF(ISNUMBER(Buildings!B1832),Buildings!B1832,0)))</f>
        <v>N/A</v>
      </c>
    </row>
    <row r="1832" spans="2:11">
      <c r="B1832" s="32" t="str">
        <f t="shared" si="57"/>
        <v>N/A</v>
      </c>
      <c r="C1832" s="32" t="str">
        <f>IF(Buildings!C1833="","N/A",Buildings!C1833)</f>
        <v>N/A</v>
      </c>
      <c r="D1832" s="32" t="str">
        <f>IF(Buildings!D1833="","N/A",Buildings!D1833)</f>
        <v>N/A</v>
      </c>
      <c r="E1832" s="32" t="str">
        <f>IF(Buildings!E1833="","N/A",Buildings!E1833)</f>
        <v>N/A</v>
      </c>
      <c r="F1832" s="32" t="str">
        <f>IF(Buildings!F1833="","N/A",Buildings!F1833)</f>
        <v>N/A</v>
      </c>
      <c r="G1832" s="32" t="str">
        <f>IF(Buildings!G1833="","N/A",Buildings!G1833)</f>
        <v>N/A</v>
      </c>
      <c r="H1832" s="32" t="str">
        <f t="shared" si="56"/>
        <v>N/A</v>
      </c>
      <c r="I1832" s="32" t="str">
        <f>IF(Buildings!H1833="","N/A",Buildings!H1833)</f>
        <v>N/A</v>
      </c>
      <c r="J1832" s="32" t="str">
        <f>IF(Buildings!I1833="","N/A",Buildings!I1833)</f>
        <v>N/A</v>
      </c>
      <c r="K1832" s="362" t="str">
        <f>IF(AND(Buildings!B1833="",Buildings!C1833&lt;&gt;""),0,IF(Buildings!B1833="","N/A",IF(ISNUMBER(Buildings!B1833),Buildings!B1833,0)))</f>
        <v>N/A</v>
      </c>
    </row>
    <row r="1833" spans="2:11">
      <c r="B1833" s="32" t="str">
        <f t="shared" si="57"/>
        <v>N/A</v>
      </c>
      <c r="C1833" s="32" t="str">
        <f>IF(Buildings!C1834="","N/A",Buildings!C1834)</f>
        <v>N/A</v>
      </c>
      <c r="D1833" s="32" t="str">
        <f>IF(Buildings!D1834="","N/A",Buildings!D1834)</f>
        <v>N/A</v>
      </c>
      <c r="E1833" s="32" t="str">
        <f>IF(Buildings!E1834="","N/A",Buildings!E1834)</f>
        <v>N/A</v>
      </c>
      <c r="F1833" s="32" t="str">
        <f>IF(Buildings!F1834="","N/A",Buildings!F1834)</f>
        <v>N/A</v>
      </c>
      <c r="G1833" s="32" t="str">
        <f>IF(Buildings!G1834="","N/A",Buildings!G1834)</f>
        <v>N/A</v>
      </c>
      <c r="H1833" s="32" t="str">
        <f t="shared" si="56"/>
        <v>N/A</v>
      </c>
      <c r="I1833" s="32" t="str">
        <f>IF(Buildings!H1834="","N/A",Buildings!H1834)</f>
        <v>N/A</v>
      </c>
      <c r="J1833" s="32" t="str">
        <f>IF(Buildings!I1834="","N/A",Buildings!I1834)</f>
        <v>N/A</v>
      </c>
      <c r="K1833" s="362" t="str">
        <f>IF(AND(Buildings!B1834="",Buildings!C1834&lt;&gt;""),0,IF(Buildings!B1834="","N/A",IF(ISNUMBER(Buildings!B1834),Buildings!B1834,0)))</f>
        <v>N/A</v>
      </c>
    </row>
    <row r="1834" spans="2:11">
      <c r="B1834" s="32" t="str">
        <f t="shared" si="57"/>
        <v>N/A</v>
      </c>
      <c r="C1834" s="32" t="str">
        <f>IF(Buildings!C1835="","N/A",Buildings!C1835)</f>
        <v>N/A</v>
      </c>
      <c r="D1834" s="32" t="str">
        <f>IF(Buildings!D1835="","N/A",Buildings!D1835)</f>
        <v>N/A</v>
      </c>
      <c r="E1834" s="32" t="str">
        <f>IF(Buildings!E1835="","N/A",Buildings!E1835)</f>
        <v>N/A</v>
      </c>
      <c r="F1834" s="32" t="str">
        <f>IF(Buildings!F1835="","N/A",Buildings!F1835)</f>
        <v>N/A</v>
      </c>
      <c r="G1834" s="32" t="str">
        <f>IF(Buildings!G1835="","N/A",Buildings!G1835)</f>
        <v>N/A</v>
      </c>
      <c r="H1834" s="32" t="str">
        <f t="shared" si="56"/>
        <v>N/A</v>
      </c>
      <c r="I1834" s="32" t="str">
        <f>IF(Buildings!H1835="","N/A",Buildings!H1835)</f>
        <v>N/A</v>
      </c>
      <c r="J1834" s="32" t="str">
        <f>IF(Buildings!I1835="","N/A",Buildings!I1835)</f>
        <v>N/A</v>
      </c>
      <c r="K1834" s="362" t="str">
        <f>IF(AND(Buildings!B1835="",Buildings!C1835&lt;&gt;""),0,IF(Buildings!B1835="","N/A",IF(ISNUMBER(Buildings!B1835),Buildings!B1835,0)))</f>
        <v>N/A</v>
      </c>
    </row>
    <row r="1835" spans="2:11">
      <c r="B1835" s="32" t="str">
        <f t="shared" si="57"/>
        <v>N/A</v>
      </c>
      <c r="C1835" s="32" t="str">
        <f>IF(Buildings!C1836="","N/A",Buildings!C1836)</f>
        <v>N/A</v>
      </c>
      <c r="D1835" s="32" t="str">
        <f>IF(Buildings!D1836="","N/A",Buildings!D1836)</f>
        <v>N/A</v>
      </c>
      <c r="E1835" s="32" t="str">
        <f>IF(Buildings!E1836="","N/A",Buildings!E1836)</f>
        <v>N/A</v>
      </c>
      <c r="F1835" s="32" t="str">
        <f>IF(Buildings!F1836="","N/A",Buildings!F1836)</f>
        <v>N/A</v>
      </c>
      <c r="G1835" s="32" t="str">
        <f>IF(Buildings!G1836="","N/A",Buildings!G1836)</f>
        <v>N/A</v>
      </c>
      <c r="H1835" s="32" t="str">
        <f t="shared" si="56"/>
        <v>N/A</v>
      </c>
      <c r="I1835" s="32" t="str">
        <f>IF(Buildings!H1836="","N/A",Buildings!H1836)</f>
        <v>N/A</v>
      </c>
      <c r="J1835" s="32" t="str">
        <f>IF(Buildings!I1836="","N/A",Buildings!I1836)</f>
        <v>N/A</v>
      </c>
      <c r="K1835" s="362" t="str">
        <f>IF(AND(Buildings!B1836="",Buildings!C1836&lt;&gt;""),0,IF(Buildings!B1836="","N/A",IF(ISNUMBER(Buildings!B1836),Buildings!B1836,0)))</f>
        <v>N/A</v>
      </c>
    </row>
    <row r="1836" spans="2:11">
      <c r="B1836" s="32" t="str">
        <f t="shared" si="57"/>
        <v>N/A</v>
      </c>
      <c r="C1836" s="32" t="str">
        <f>IF(Buildings!C1837="","N/A",Buildings!C1837)</f>
        <v>N/A</v>
      </c>
      <c r="D1836" s="32" t="str">
        <f>IF(Buildings!D1837="","N/A",Buildings!D1837)</f>
        <v>N/A</v>
      </c>
      <c r="E1836" s="32" t="str">
        <f>IF(Buildings!E1837="","N/A",Buildings!E1837)</f>
        <v>N/A</v>
      </c>
      <c r="F1836" s="32" t="str">
        <f>IF(Buildings!F1837="","N/A",Buildings!F1837)</f>
        <v>N/A</v>
      </c>
      <c r="G1836" s="32" t="str">
        <f>IF(Buildings!G1837="","N/A",Buildings!G1837)</f>
        <v>N/A</v>
      </c>
      <c r="H1836" s="32" t="str">
        <f t="shared" si="56"/>
        <v>N/A</v>
      </c>
      <c r="I1836" s="32" t="str">
        <f>IF(Buildings!H1837="","N/A",Buildings!H1837)</f>
        <v>N/A</v>
      </c>
      <c r="J1836" s="32" t="str">
        <f>IF(Buildings!I1837="","N/A",Buildings!I1837)</f>
        <v>N/A</v>
      </c>
      <c r="K1836" s="362" t="str">
        <f>IF(AND(Buildings!B1837="",Buildings!C1837&lt;&gt;""),0,IF(Buildings!B1837="","N/A",IF(ISNUMBER(Buildings!B1837),Buildings!B1837,0)))</f>
        <v>N/A</v>
      </c>
    </row>
    <row r="1837" spans="2:11">
      <c r="B1837" s="32" t="str">
        <f t="shared" si="57"/>
        <v>N/A</v>
      </c>
      <c r="C1837" s="32" t="str">
        <f>IF(Buildings!C1838="","N/A",Buildings!C1838)</f>
        <v>N/A</v>
      </c>
      <c r="D1837" s="32" t="str">
        <f>IF(Buildings!D1838="","N/A",Buildings!D1838)</f>
        <v>N/A</v>
      </c>
      <c r="E1837" s="32" t="str">
        <f>IF(Buildings!E1838="","N/A",Buildings!E1838)</f>
        <v>N/A</v>
      </c>
      <c r="F1837" s="32" t="str">
        <f>IF(Buildings!F1838="","N/A",Buildings!F1838)</f>
        <v>N/A</v>
      </c>
      <c r="G1837" s="32" t="str">
        <f>IF(Buildings!G1838="","N/A",Buildings!G1838)</f>
        <v>N/A</v>
      </c>
      <c r="H1837" s="32" t="str">
        <f t="shared" si="56"/>
        <v>N/A</v>
      </c>
      <c r="I1837" s="32" t="str">
        <f>IF(Buildings!H1838="","N/A",Buildings!H1838)</f>
        <v>N/A</v>
      </c>
      <c r="J1837" s="32" t="str">
        <f>IF(Buildings!I1838="","N/A",Buildings!I1838)</f>
        <v>N/A</v>
      </c>
      <c r="K1837" s="362" t="str">
        <f>IF(AND(Buildings!B1838="",Buildings!C1838&lt;&gt;""),0,IF(Buildings!B1838="","N/A",IF(ISNUMBER(Buildings!B1838),Buildings!B1838,0)))</f>
        <v>N/A</v>
      </c>
    </row>
    <row r="1838" spans="2:11">
      <c r="B1838" s="32" t="str">
        <f t="shared" si="57"/>
        <v>N/A</v>
      </c>
      <c r="C1838" s="32" t="str">
        <f>IF(Buildings!C1839="","N/A",Buildings!C1839)</f>
        <v>N/A</v>
      </c>
      <c r="D1838" s="32" t="str">
        <f>IF(Buildings!D1839="","N/A",Buildings!D1839)</f>
        <v>N/A</v>
      </c>
      <c r="E1838" s="32" t="str">
        <f>IF(Buildings!E1839="","N/A",Buildings!E1839)</f>
        <v>N/A</v>
      </c>
      <c r="F1838" s="32" t="str">
        <f>IF(Buildings!F1839="","N/A",Buildings!F1839)</f>
        <v>N/A</v>
      </c>
      <c r="G1838" s="32" t="str">
        <f>IF(Buildings!G1839="","N/A",Buildings!G1839)</f>
        <v>N/A</v>
      </c>
      <c r="H1838" s="32" t="str">
        <f t="shared" si="56"/>
        <v>N/A</v>
      </c>
      <c r="I1838" s="32" t="str">
        <f>IF(Buildings!H1839="","N/A",Buildings!H1839)</f>
        <v>N/A</v>
      </c>
      <c r="J1838" s="32" t="str">
        <f>IF(Buildings!I1839="","N/A",Buildings!I1839)</f>
        <v>N/A</v>
      </c>
      <c r="K1838" s="362" t="str">
        <f>IF(AND(Buildings!B1839="",Buildings!C1839&lt;&gt;""),0,IF(Buildings!B1839="","N/A",IF(ISNUMBER(Buildings!B1839),Buildings!B1839,0)))</f>
        <v>N/A</v>
      </c>
    </row>
    <row r="1839" spans="2:11">
      <c r="B1839" s="32" t="str">
        <f t="shared" si="57"/>
        <v>N/A</v>
      </c>
      <c r="C1839" s="32" t="str">
        <f>IF(Buildings!C1840="","N/A",Buildings!C1840)</f>
        <v>N/A</v>
      </c>
      <c r="D1839" s="32" t="str">
        <f>IF(Buildings!D1840="","N/A",Buildings!D1840)</f>
        <v>N/A</v>
      </c>
      <c r="E1839" s="32" t="str">
        <f>IF(Buildings!E1840="","N/A",Buildings!E1840)</f>
        <v>N/A</v>
      </c>
      <c r="F1839" s="32" t="str">
        <f>IF(Buildings!F1840="","N/A",Buildings!F1840)</f>
        <v>N/A</v>
      </c>
      <c r="G1839" s="32" t="str">
        <f>IF(Buildings!G1840="","N/A",Buildings!G1840)</f>
        <v>N/A</v>
      </c>
      <c r="H1839" s="32" t="str">
        <f t="shared" si="56"/>
        <v>N/A</v>
      </c>
      <c r="I1839" s="32" t="str">
        <f>IF(Buildings!H1840="","N/A",Buildings!H1840)</f>
        <v>N/A</v>
      </c>
      <c r="J1839" s="32" t="str">
        <f>IF(Buildings!I1840="","N/A",Buildings!I1840)</f>
        <v>N/A</v>
      </c>
      <c r="K1839" s="362" t="str">
        <f>IF(AND(Buildings!B1840="",Buildings!C1840&lt;&gt;""),0,IF(Buildings!B1840="","N/A",IF(ISNUMBER(Buildings!B1840),Buildings!B1840,0)))</f>
        <v>N/A</v>
      </c>
    </row>
    <row r="1840" spans="2:11">
      <c r="B1840" s="32" t="str">
        <f t="shared" si="57"/>
        <v>N/A</v>
      </c>
      <c r="C1840" s="32" t="str">
        <f>IF(Buildings!C1841="","N/A",Buildings!C1841)</f>
        <v>N/A</v>
      </c>
      <c r="D1840" s="32" t="str">
        <f>IF(Buildings!D1841="","N/A",Buildings!D1841)</f>
        <v>N/A</v>
      </c>
      <c r="E1840" s="32" t="str">
        <f>IF(Buildings!E1841="","N/A",Buildings!E1841)</f>
        <v>N/A</v>
      </c>
      <c r="F1840" s="32" t="str">
        <f>IF(Buildings!F1841="","N/A",Buildings!F1841)</f>
        <v>N/A</v>
      </c>
      <c r="G1840" s="32" t="str">
        <f>IF(Buildings!G1841="","N/A",Buildings!G1841)</f>
        <v>N/A</v>
      </c>
      <c r="H1840" s="32" t="str">
        <f t="shared" si="56"/>
        <v>N/A</v>
      </c>
      <c r="I1840" s="32" t="str">
        <f>IF(Buildings!H1841="","N/A",Buildings!H1841)</f>
        <v>N/A</v>
      </c>
      <c r="J1840" s="32" t="str">
        <f>IF(Buildings!I1841="","N/A",Buildings!I1841)</f>
        <v>N/A</v>
      </c>
      <c r="K1840" s="362" t="str">
        <f>IF(AND(Buildings!B1841="",Buildings!C1841&lt;&gt;""),0,IF(Buildings!B1841="","N/A",IF(ISNUMBER(Buildings!B1841),Buildings!B1841,0)))</f>
        <v>N/A</v>
      </c>
    </row>
    <row r="1841" spans="2:11">
      <c r="B1841" s="32" t="str">
        <f t="shared" si="57"/>
        <v>N/A</v>
      </c>
      <c r="C1841" s="32" t="str">
        <f>IF(Buildings!C1842="","N/A",Buildings!C1842)</f>
        <v>N/A</v>
      </c>
      <c r="D1841" s="32" t="str">
        <f>IF(Buildings!D1842="","N/A",Buildings!D1842)</f>
        <v>N/A</v>
      </c>
      <c r="E1841" s="32" t="str">
        <f>IF(Buildings!E1842="","N/A",Buildings!E1842)</f>
        <v>N/A</v>
      </c>
      <c r="F1841" s="32" t="str">
        <f>IF(Buildings!F1842="","N/A",Buildings!F1842)</f>
        <v>N/A</v>
      </c>
      <c r="G1841" s="32" t="str">
        <f>IF(Buildings!G1842="","N/A",Buildings!G1842)</f>
        <v>N/A</v>
      </c>
      <c r="H1841" s="32" t="str">
        <f t="shared" si="56"/>
        <v>N/A</v>
      </c>
      <c r="I1841" s="32" t="str">
        <f>IF(Buildings!H1842="","N/A",Buildings!H1842)</f>
        <v>N/A</v>
      </c>
      <c r="J1841" s="32" t="str">
        <f>IF(Buildings!I1842="","N/A",Buildings!I1842)</f>
        <v>N/A</v>
      </c>
      <c r="K1841" s="362" t="str">
        <f>IF(AND(Buildings!B1842="",Buildings!C1842&lt;&gt;""),0,IF(Buildings!B1842="","N/A",IF(ISNUMBER(Buildings!B1842),Buildings!B1842,0)))</f>
        <v>N/A</v>
      </c>
    </row>
    <row r="1842" spans="2:11">
      <c r="B1842" s="32" t="str">
        <f t="shared" si="57"/>
        <v>N/A</v>
      </c>
      <c r="C1842" s="32" t="str">
        <f>IF(Buildings!C1843="","N/A",Buildings!C1843)</f>
        <v>N/A</v>
      </c>
      <c r="D1842" s="32" t="str">
        <f>IF(Buildings!D1843="","N/A",Buildings!D1843)</f>
        <v>N/A</v>
      </c>
      <c r="E1842" s="32" t="str">
        <f>IF(Buildings!E1843="","N/A",Buildings!E1843)</f>
        <v>N/A</v>
      </c>
      <c r="F1842" s="32" t="str">
        <f>IF(Buildings!F1843="","N/A",Buildings!F1843)</f>
        <v>N/A</v>
      </c>
      <c r="G1842" s="32" t="str">
        <f>IF(Buildings!G1843="","N/A",Buildings!G1843)</f>
        <v>N/A</v>
      </c>
      <c r="H1842" s="32" t="str">
        <f t="shared" si="56"/>
        <v>N/A</v>
      </c>
      <c r="I1842" s="32" t="str">
        <f>IF(Buildings!H1843="","N/A",Buildings!H1843)</f>
        <v>N/A</v>
      </c>
      <c r="J1842" s="32" t="str">
        <f>IF(Buildings!I1843="","N/A",Buildings!I1843)</f>
        <v>N/A</v>
      </c>
      <c r="K1842" s="362" t="str">
        <f>IF(AND(Buildings!B1843="",Buildings!C1843&lt;&gt;""),0,IF(Buildings!B1843="","N/A",IF(ISNUMBER(Buildings!B1843),Buildings!B1843,0)))</f>
        <v>N/A</v>
      </c>
    </row>
    <row r="1843" spans="2:11">
      <c r="B1843" s="32" t="str">
        <f t="shared" si="57"/>
        <v>N/A</v>
      </c>
      <c r="C1843" s="32" t="str">
        <f>IF(Buildings!C1844="","N/A",Buildings!C1844)</f>
        <v>N/A</v>
      </c>
      <c r="D1843" s="32" t="str">
        <f>IF(Buildings!D1844="","N/A",Buildings!D1844)</f>
        <v>N/A</v>
      </c>
      <c r="E1843" s="32" t="str">
        <f>IF(Buildings!E1844="","N/A",Buildings!E1844)</f>
        <v>N/A</v>
      </c>
      <c r="F1843" s="32" t="str">
        <f>IF(Buildings!F1844="","N/A",Buildings!F1844)</f>
        <v>N/A</v>
      </c>
      <c r="G1843" s="32" t="str">
        <f>IF(Buildings!G1844="","N/A",Buildings!G1844)</f>
        <v>N/A</v>
      </c>
      <c r="H1843" s="32" t="str">
        <f t="shared" si="56"/>
        <v>N/A</v>
      </c>
      <c r="I1843" s="32" t="str">
        <f>IF(Buildings!H1844="","N/A",Buildings!H1844)</f>
        <v>N/A</v>
      </c>
      <c r="J1843" s="32" t="str">
        <f>IF(Buildings!I1844="","N/A",Buildings!I1844)</f>
        <v>N/A</v>
      </c>
      <c r="K1843" s="362" t="str">
        <f>IF(AND(Buildings!B1844="",Buildings!C1844&lt;&gt;""),0,IF(Buildings!B1844="","N/A",IF(ISNUMBER(Buildings!B1844),Buildings!B1844,0)))</f>
        <v>N/A</v>
      </c>
    </row>
    <row r="1844" spans="2:11">
      <c r="B1844" s="32" t="str">
        <f t="shared" si="57"/>
        <v>N/A</v>
      </c>
      <c r="C1844" s="32" t="str">
        <f>IF(Buildings!C1845="","N/A",Buildings!C1845)</f>
        <v>N/A</v>
      </c>
      <c r="D1844" s="32" t="str">
        <f>IF(Buildings!D1845="","N/A",Buildings!D1845)</f>
        <v>N/A</v>
      </c>
      <c r="E1844" s="32" t="str">
        <f>IF(Buildings!E1845="","N/A",Buildings!E1845)</f>
        <v>N/A</v>
      </c>
      <c r="F1844" s="32" t="str">
        <f>IF(Buildings!F1845="","N/A",Buildings!F1845)</f>
        <v>N/A</v>
      </c>
      <c r="G1844" s="32" t="str">
        <f>IF(Buildings!G1845="","N/A",Buildings!G1845)</f>
        <v>N/A</v>
      </c>
      <c r="H1844" s="32" t="str">
        <f t="shared" si="56"/>
        <v>N/A</v>
      </c>
      <c r="I1844" s="32" t="str">
        <f>IF(Buildings!H1845="","N/A",Buildings!H1845)</f>
        <v>N/A</v>
      </c>
      <c r="J1844" s="32" t="str">
        <f>IF(Buildings!I1845="","N/A",Buildings!I1845)</f>
        <v>N/A</v>
      </c>
      <c r="K1844" s="362" t="str">
        <f>IF(AND(Buildings!B1845="",Buildings!C1845&lt;&gt;""),0,IF(Buildings!B1845="","N/A",IF(ISNUMBER(Buildings!B1845),Buildings!B1845,0)))</f>
        <v>N/A</v>
      </c>
    </row>
    <row r="1845" spans="2:11">
      <c r="B1845" s="32" t="str">
        <f t="shared" si="57"/>
        <v>N/A</v>
      </c>
      <c r="C1845" s="32" t="str">
        <f>IF(Buildings!C1846="","N/A",Buildings!C1846)</f>
        <v>N/A</v>
      </c>
      <c r="D1845" s="32" t="str">
        <f>IF(Buildings!D1846="","N/A",Buildings!D1846)</f>
        <v>N/A</v>
      </c>
      <c r="E1845" s="32" t="str">
        <f>IF(Buildings!E1846="","N/A",Buildings!E1846)</f>
        <v>N/A</v>
      </c>
      <c r="F1845" s="32" t="str">
        <f>IF(Buildings!F1846="","N/A",Buildings!F1846)</f>
        <v>N/A</v>
      </c>
      <c r="G1845" s="32" t="str">
        <f>IF(Buildings!G1846="","N/A",Buildings!G1846)</f>
        <v>N/A</v>
      </c>
      <c r="H1845" s="32" t="str">
        <f t="shared" si="56"/>
        <v>N/A</v>
      </c>
      <c r="I1845" s="32" t="str">
        <f>IF(Buildings!H1846="","N/A",Buildings!H1846)</f>
        <v>N/A</v>
      </c>
      <c r="J1845" s="32" t="str">
        <f>IF(Buildings!I1846="","N/A",Buildings!I1846)</f>
        <v>N/A</v>
      </c>
      <c r="K1845" s="362" t="str">
        <f>IF(AND(Buildings!B1846="",Buildings!C1846&lt;&gt;""),0,IF(Buildings!B1846="","N/A",IF(ISNUMBER(Buildings!B1846),Buildings!B1846,0)))</f>
        <v>N/A</v>
      </c>
    </row>
    <row r="1846" spans="2:11">
      <c r="B1846" s="32" t="str">
        <f t="shared" si="57"/>
        <v>N/A</v>
      </c>
      <c r="C1846" s="32" t="str">
        <f>IF(Buildings!C1847="","N/A",Buildings!C1847)</f>
        <v>N/A</v>
      </c>
      <c r="D1846" s="32" t="str">
        <f>IF(Buildings!D1847="","N/A",Buildings!D1847)</f>
        <v>N/A</v>
      </c>
      <c r="E1846" s="32" t="str">
        <f>IF(Buildings!E1847="","N/A",Buildings!E1847)</f>
        <v>N/A</v>
      </c>
      <c r="F1846" s="32" t="str">
        <f>IF(Buildings!F1847="","N/A",Buildings!F1847)</f>
        <v>N/A</v>
      </c>
      <c r="G1846" s="32" t="str">
        <f>IF(Buildings!G1847="","N/A",Buildings!G1847)</f>
        <v>N/A</v>
      </c>
      <c r="H1846" s="32" t="str">
        <f t="shared" si="56"/>
        <v>N/A</v>
      </c>
      <c r="I1846" s="32" t="str">
        <f>IF(Buildings!H1847="","N/A",Buildings!H1847)</f>
        <v>N/A</v>
      </c>
      <c r="J1846" s="32" t="str">
        <f>IF(Buildings!I1847="","N/A",Buildings!I1847)</f>
        <v>N/A</v>
      </c>
      <c r="K1846" s="362" t="str">
        <f>IF(AND(Buildings!B1847="",Buildings!C1847&lt;&gt;""),0,IF(Buildings!B1847="","N/A",IF(ISNUMBER(Buildings!B1847),Buildings!B1847,0)))</f>
        <v>N/A</v>
      </c>
    </row>
    <row r="1847" spans="2:11">
      <c r="B1847" s="32" t="str">
        <f t="shared" si="57"/>
        <v>N/A</v>
      </c>
      <c r="C1847" s="32" t="str">
        <f>IF(Buildings!C1848="","N/A",Buildings!C1848)</f>
        <v>N/A</v>
      </c>
      <c r="D1847" s="32" t="str">
        <f>IF(Buildings!D1848="","N/A",Buildings!D1848)</f>
        <v>N/A</v>
      </c>
      <c r="E1847" s="32" t="str">
        <f>IF(Buildings!E1848="","N/A",Buildings!E1848)</f>
        <v>N/A</v>
      </c>
      <c r="F1847" s="32" t="str">
        <f>IF(Buildings!F1848="","N/A",Buildings!F1848)</f>
        <v>N/A</v>
      </c>
      <c r="G1847" s="32" t="str">
        <f>IF(Buildings!G1848="","N/A",Buildings!G1848)</f>
        <v>N/A</v>
      </c>
      <c r="H1847" s="32" t="str">
        <f t="shared" si="56"/>
        <v>N/A</v>
      </c>
      <c r="I1847" s="32" t="str">
        <f>IF(Buildings!H1848="","N/A",Buildings!H1848)</f>
        <v>N/A</v>
      </c>
      <c r="J1847" s="32" t="str">
        <f>IF(Buildings!I1848="","N/A",Buildings!I1848)</f>
        <v>N/A</v>
      </c>
      <c r="K1847" s="362" t="str">
        <f>IF(AND(Buildings!B1848="",Buildings!C1848&lt;&gt;""),0,IF(Buildings!B1848="","N/A",IF(ISNUMBER(Buildings!B1848),Buildings!B1848,0)))</f>
        <v>N/A</v>
      </c>
    </row>
    <row r="1848" spans="2:11">
      <c r="B1848" s="32" t="str">
        <f t="shared" si="57"/>
        <v>N/A</v>
      </c>
      <c r="C1848" s="32" t="str">
        <f>IF(Buildings!C1849="","N/A",Buildings!C1849)</f>
        <v>N/A</v>
      </c>
      <c r="D1848" s="32" t="str">
        <f>IF(Buildings!D1849="","N/A",Buildings!D1849)</f>
        <v>N/A</v>
      </c>
      <c r="E1848" s="32" t="str">
        <f>IF(Buildings!E1849="","N/A",Buildings!E1849)</f>
        <v>N/A</v>
      </c>
      <c r="F1848" s="32" t="str">
        <f>IF(Buildings!F1849="","N/A",Buildings!F1849)</f>
        <v>N/A</v>
      </c>
      <c r="G1848" s="32" t="str">
        <f>IF(Buildings!G1849="","N/A",Buildings!G1849)</f>
        <v>N/A</v>
      </c>
      <c r="H1848" s="32" t="str">
        <f t="shared" si="56"/>
        <v>N/A</v>
      </c>
      <c r="I1848" s="32" t="str">
        <f>IF(Buildings!H1849="","N/A",Buildings!H1849)</f>
        <v>N/A</v>
      </c>
      <c r="J1848" s="32" t="str">
        <f>IF(Buildings!I1849="","N/A",Buildings!I1849)</f>
        <v>N/A</v>
      </c>
      <c r="K1848" s="362" t="str">
        <f>IF(AND(Buildings!B1849="",Buildings!C1849&lt;&gt;""),0,IF(Buildings!B1849="","N/A",IF(ISNUMBER(Buildings!B1849),Buildings!B1849,0)))</f>
        <v>N/A</v>
      </c>
    </row>
    <row r="1849" spans="2:11">
      <c r="B1849" s="32" t="str">
        <f t="shared" si="57"/>
        <v>N/A</v>
      </c>
      <c r="C1849" s="32" t="str">
        <f>IF(Buildings!C1850="","N/A",Buildings!C1850)</f>
        <v>N/A</v>
      </c>
      <c r="D1849" s="32" t="str">
        <f>IF(Buildings!D1850="","N/A",Buildings!D1850)</f>
        <v>N/A</v>
      </c>
      <c r="E1849" s="32" t="str">
        <f>IF(Buildings!E1850="","N/A",Buildings!E1850)</f>
        <v>N/A</v>
      </c>
      <c r="F1849" s="32" t="str">
        <f>IF(Buildings!F1850="","N/A",Buildings!F1850)</f>
        <v>N/A</v>
      </c>
      <c r="G1849" s="32" t="str">
        <f>IF(Buildings!G1850="","N/A",Buildings!G1850)</f>
        <v>N/A</v>
      </c>
      <c r="H1849" s="32" t="str">
        <f t="shared" si="56"/>
        <v>N/A</v>
      </c>
      <c r="I1849" s="32" t="str">
        <f>IF(Buildings!H1850="","N/A",Buildings!H1850)</f>
        <v>N/A</v>
      </c>
      <c r="J1849" s="32" t="str">
        <f>IF(Buildings!I1850="","N/A",Buildings!I1850)</f>
        <v>N/A</v>
      </c>
      <c r="K1849" s="362" t="str">
        <f>IF(AND(Buildings!B1850="",Buildings!C1850&lt;&gt;""),0,IF(Buildings!B1850="","N/A",IF(ISNUMBER(Buildings!B1850),Buildings!B1850,0)))</f>
        <v>N/A</v>
      </c>
    </row>
    <row r="1850" spans="2:11">
      <c r="B1850" s="32" t="str">
        <f t="shared" si="57"/>
        <v>N/A</v>
      </c>
      <c r="C1850" s="32" t="str">
        <f>IF(Buildings!C1851="","N/A",Buildings!C1851)</f>
        <v>N/A</v>
      </c>
      <c r="D1850" s="32" t="str">
        <f>IF(Buildings!D1851="","N/A",Buildings!D1851)</f>
        <v>N/A</v>
      </c>
      <c r="E1850" s="32" t="str">
        <f>IF(Buildings!E1851="","N/A",Buildings!E1851)</f>
        <v>N/A</v>
      </c>
      <c r="F1850" s="32" t="str">
        <f>IF(Buildings!F1851="","N/A",Buildings!F1851)</f>
        <v>N/A</v>
      </c>
      <c r="G1850" s="32" t="str">
        <f>IF(Buildings!G1851="","N/A",Buildings!G1851)</f>
        <v>N/A</v>
      </c>
      <c r="H1850" s="32" t="str">
        <f t="shared" si="56"/>
        <v>N/A</v>
      </c>
      <c r="I1850" s="32" t="str">
        <f>IF(Buildings!H1851="","N/A",Buildings!H1851)</f>
        <v>N/A</v>
      </c>
      <c r="J1850" s="32" t="str">
        <f>IF(Buildings!I1851="","N/A",Buildings!I1851)</f>
        <v>N/A</v>
      </c>
      <c r="K1850" s="362" t="str">
        <f>IF(AND(Buildings!B1851="",Buildings!C1851&lt;&gt;""),0,IF(Buildings!B1851="","N/A",IF(ISNUMBER(Buildings!B1851),Buildings!B1851,0)))</f>
        <v>N/A</v>
      </c>
    </row>
    <row r="1851" spans="2:11">
      <c r="B1851" s="32" t="str">
        <f t="shared" si="57"/>
        <v>N/A</v>
      </c>
      <c r="C1851" s="32" t="str">
        <f>IF(Buildings!C1852="","N/A",Buildings!C1852)</f>
        <v>N/A</v>
      </c>
      <c r="D1851" s="32" t="str">
        <f>IF(Buildings!D1852="","N/A",Buildings!D1852)</f>
        <v>N/A</v>
      </c>
      <c r="E1851" s="32" t="str">
        <f>IF(Buildings!E1852="","N/A",Buildings!E1852)</f>
        <v>N/A</v>
      </c>
      <c r="F1851" s="32" t="str">
        <f>IF(Buildings!F1852="","N/A",Buildings!F1852)</f>
        <v>N/A</v>
      </c>
      <c r="G1851" s="32" t="str">
        <f>IF(Buildings!G1852="","N/A",Buildings!G1852)</f>
        <v>N/A</v>
      </c>
      <c r="H1851" s="32" t="str">
        <f t="shared" si="56"/>
        <v>N/A</v>
      </c>
      <c r="I1851" s="32" t="str">
        <f>IF(Buildings!H1852="","N/A",Buildings!H1852)</f>
        <v>N/A</v>
      </c>
      <c r="J1851" s="32" t="str">
        <f>IF(Buildings!I1852="","N/A",Buildings!I1852)</f>
        <v>N/A</v>
      </c>
      <c r="K1851" s="362" t="str">
        <f>IF(AND(Buildings!B1852="",Buildings!C1852&lt;&gt;""),0,IF(Buildings!B1852="","N/A",IF(ISNUMBER(Buildings!B1852),Buildings!B1852,0)))</f>
        <v>N/A</v>
      </c>
    </row>
    <row r="1852" spans="2:11">
      <c r="B1852" s="32" t="str">
        <f t="shared" si="57"/>
        <v>N/A</v>
      </c>
      <c r="C1852" s="32" t="str">
        <f>IF(Buildings!C1853="","N/A",Buildings!C1853)</f>
        <v>N/A</v>
      </c>
      <c r="D1852" s="32" t="str">
        <f>IF(Buildings!D1853="","N/A",Buildings!D1853)</f>
        <v>N/A</v>
      </c>
      <c r="E1852" s="32" t="str">
        <f>IF(Buildings!E1853="","N/A",Buildings!E1853)</f>
        <v>N/A</v>
      </c>
      <c r="F1852" s="32" t="str">
        <f>IF(Buildings!F1853="","N/A",Buildings!F1853)</f>
        <v>N/A</v>
      </c>
      <c r="G1852" s="32" t="str">
        <f>IF(Buildings!G1853="","N/A",Buildings!G1853)</f>
        <v>N/A</v>
      </c>
      <c r="H1852" s="32" t="str">
        <f t="shared" si="56"/>
        <v>N/A</v>
      </c>
      <c r="I1852" s="32" t="str">
        <f>IF(Buildings!H1853="","N/A",Buildings!H1853)</f>
        <v>N/A</v>
      </c>
      <c r="J1852" s="32" t="str">
        <f>IF(Buildings!I1853="","N/A",Buildings!I1853)</f>
        <v>N/A</v>
      </c>
      <c r="K1852" s="362" t="str">
        <f>IF(AND(Buildings!B1853="",Buildings!C1853&lt;&gt;""),0,IF(Buildings!B1853="","N/A",IF(ISNUMBER(Buildings!B1853),Buildings!B1853,0)))</f>
        <v>N/A</v>
      </c>
    </row>
    <row r="1853" spans="2:11">
      <c r="B1853" s="32" t="str">
        <f t="shared" si="57"/>
        <v>N/A</v>
      </c>
      <c r="C1853" s="32" t="str">
        <f>IF(Buildings!C1854="","N/A",Buildings!C1854)</f>
        <v>N/A</v>
      </c>
      <c r="D1853" s="32" t="str">
        <f>IF(Buildings!D1854="","N/A",Buildings!D1854)</f>
        <v>N/A</v>
      </c>
      <c r="E1853" s="32" t="str">
        <f>IF(Buildings!E1854="","N/A",Buildings!E1854)</f>
        <v>N/A</v>
      </c>
      <c r="F1853" s="32" t="str">
        <f>IF(Buildings!F1854="","N/A",Buildings!F1854)</f>
        <v>N/A</v>
      </c>
      <c r="G1853" s="32" t="str">
        <f>IF(Buildings!G1854="","N/A",Buildings!G1854)</f>
        <v>N/A</v>
      </c>
      <c r="H1853" s="32" t="str">
        <f t="shared" si="56"/>
        <v>N/A</v>
      </c>
      <c r="I1853" s="32" t="str">
        <f>IF(Buildings!H1854="","N/A",Buildings!H1854)</f>
        <v>N/A</v>
      </c>
      <c r="J1853" s="32" t="str">
        <f>IF(Buildings!I1854="","N/A",Buildings!I1854)</f>
        <v>N/A</v>
      </c>
      <c r="K1853" s="362" t="str">
        <f>IF(AND(Buildings!B1854="",Buildings!C1854&lt;&gt;""),0,IF(Buildings!B1854="","N/A",IF(ISNUMBER(Buildings!B1854),Buildings!B1854,0)))</f>
        <v>N/A</v>
      </c>
    </row>
    <row r="1854" spans="2:11">
      <c r="B1854" s="32" t="str">
        <f t="shared" si="57"/>
        <v>N/A</v>
      </c>
      <c r="C1854" s="32" t="str">
        <f>IF(Buildings!C1855="","N/A",Buildings!C1855)</f>
        <v>N/A</v>
      </c>
      <c r="D1854" s="32" t="str">
        <f>IF(Buildings!D1855="","N/A",Buildings!D1855)</f>
        <v>N/A</v>
      </c>
      <c r="E1854" s="32" t="str">
        <f>IF(Buildings!E1855="","N/A",Buildings!E1855)</f>
        <v>N/A</v>
      </c>
      <c r="F1854" s="32" t="str">
        <f>IF(Buildings!F1855="","N/A",Buildings!F1855)</f>
        <v>N/A</v>
      </c>
      <c r="G1854" s="32" t="str">
        <f>IF(Buildings!G1855="","N/A",Buildings!G1855)</f>
        <v>N/A</v>
      </c>
      <c r="H1854" s="32" t="str">
        <f t="shared" si="56"/>
        <v>N/A</v>
      </c>
      <c r="I1854" s="32" t="str">
        <f>IF(Buildings!H1855="","N/A",Buildings!H1855)</f>
        <v>N/A</v>
      </c>
      <c r="J1854" s="32" t="str">
        <f>IF(Buildings!I1855="","N/A",Buildings!I1855)</f>
        <v>N/A</v>
      </c>
      <c r="K1854" s="362" t="str">
        <f>IF(AND(Buildings!B1855="",Buildings!C1855&lt;&gt;""),0,IF(Buildings!B1855="","N/A",IF(ISNUMBER(Buildings!B1855),Buildings!B1855,0)))</f>
        <v>N/A</v>
      </c>
    </row>
    <row r="1855" spans="2:11">
      <c r="B1855" s="32" t="str">
        <f t="shared" si="57"/>
        <v>N/A</v>
      </c>
      <c r="C1855" s="32" t="str">
        <f>IF(Buildings!C1856="","N/A",Buildings!C1856)</f>
        <v>N/A</v>
      </c>
      <c r="D1855" s="32" t="str">
        <f>IF(Buildings!D1856="","N/A",Buildings!D1856)</f>
        <v>N/A</v>
      </c>
      <c r="E1855" s="32" t="str">
        <f>IF(Buildings!E1856="","N/A",Buildings!E1856)</f>
        <v>N/A</v>
      </c>
      <c r="F1855" s="32" t="str">
        <f>IF(Buildings!F1856="","N/A",Buildings!F1856)</f>
        <v>N/A</v>
      </c>
      <c r="G1855" s="32" t="str">
        <f>IF(Buildings!G1856="","N/A",Buildings!G1856)</f>
        <v>N/A</v>
      </c>
      <c r="H1855" s="32" t="str">
        <f t="shared" si="56"/>
        <v>N/A</v>
      </c>
      <c r="I1855" s="32" t="str">
        <f>IF(Buildings!H1856="","N/A",Buildings!H1856)</f>
        <v>N/A</v>
      </c>
      <c r="J1855" s="32" t="str">
        <f>IF(Buildings!I1856="","N/A",Buildings!I1856)</f>
        <v>N/A</v>
      </c>
      <c r="K1855" s="362" t="str">
        <f>IF(AND(Buildings!B1856="",Buildings!C1856&lt;&gt;""),0,IF(Buildings!B1856="","N/A",IF(ISNUMBER(Buildings!B1856),Buildings!B1856,0)))</f>
        <v>N/A</v>
      </c>
    </row>
    <row r="1856" spans="2:11">
      <c r="B1856" s="32" t="str">
        <f t="shared" si="57"/>
        <v>N/A</v>
      </c>
      <c r="C1856" s="32" t="str">
        <f>IF(Buildings!C1857="","N/A",Buildings!C1857)</f>
        <v>N/A</v>
      </c>
      <c r="D1856" s="32" t="str">
        <f>IF(Buildings!D1857="","N/A",Buildings!D1857)</f>
        <v>N/A</v>
      </c>
      <c r="E1856" s="32" t="str">
        <f>IF(Buildings!E1857="","N/A",Buildings!E1857)</f>
        <v>N/A</v>
      </c>
      <c r="F1856" s="32" t="str">
        <f>IF(Buildings!F1857="","N/A",Buildings!F1857)</f>
        <v>N/A</v>
      </c>
      <c r="G1856" s="32" t="str">
        <f>IF(Buildings!G1857="","N/A",Buildings!G1857)</f>
        <v>N/A</v>
      </c>
      <c r="H1856" s="32" t="str">
        <f t="shared" si="56"/>
        <v>N/A</v>
      </c>
      <c r="I1856" s="32" t="str">
        <f>IF(Buildings!H1857="","N/A",Buildings!H1857)</f>
        <v>N/A</v>
      </c>
      <c r="J1856" s="32" t="str">
        <f>IF(Buildings!I1857="","N/A",Buildings!I1857)</f>
        <v>N/A</v>
      </c>
      <c r="K1856" s="362" t="str">
        <f>IF(AND(Buildings!B1857="",Buildings!C1857&lt;&gt;""),0,IF(Buildings!B1857="","N/A",IF(ISNUMBER(Buildings!B1857),Buildings!B1857,0)))</f>
        <v>N/A</v>
      </c>
    </row>
    <row r="1857" spans="2:11">
      <c r="B1857" s="32" t="str">
        <f t="shared" si="57"/>
        <v>N/A</v>
      </c>
      <c r="C1857" s="32" t="str">
        <f>IF(Buildings!C1858="","N/A",Buildings!C1858)</f>
        <v>N/A</v>
      </c>
      <c r="D1857" s="32" t="str">
        <f>IF(Buildings!D1858="","N/A",Buildings!D1858)</f>
        <v>N/A</v>
      </c>
      <c r="E1857" s="32" t="str">
        <f>IF(Buildings!E1858="","N/A",Buildings!E1858)</f>
        <v>N/A</v>
      </c>
      <c r="F1857" s="32" t="str">
        <f>IF(Buildings!F1858="","N/A",Buildings!F1858)</f>
        <v>N/A</v>
      </c>
      <c r="G1857" s="32" t="str">
        <f>IF(Buildings!G1858="","N/A",Buildings!G1858)</f>
        <v>N/A</v>
      </c>
      <c r="H1857" s="32" t="str">
        <f t="shared" si="56"/>
        <v>N/A</v>
      </c>
      <c r="I1857" s="32" t="str">
        <f>IF(Buildings!H1858="","N/A",Buildings!H1858)</f>
        <v>N/A</v>
      </c>
      <c r="J1857" s="32" t="str">
        <f>IF(Buildings!I1858="","N/A",Buildings!I1858)</f>
        <v>N/A</v>
      </c>
      <c r="K1857" s="362" t="str">
        <f>IF(AND(Buildings!B1858="",Buildings!C1858&lt;&gt;""),0,IF(Buildings!B1858="","N/A",IF(ISNUMBER(Buildings!B1858),Buildings!B1858,0)))</f>
        <v>N/A</v>
      </c>
    </row>
    <row r="1858" spans="2:11">
      <c r="B1858" s="32" t="str">
        <f t="shared" si="57"/>
        <v>N/A</v>
      </c>
      <c r="C1858" s="32" t="str">
        <f>IF(Buildings!C1859="","N/A",Buildings!C1859)</f>
        <v>N/A</v>
      </c>
      <c r="D1858" s="32" t="str">
        <f>IF(Buildings!D1859="","N/A",Buildings!D1859)</f>
        <v>N/A</v>
      </c>
      <c r="E1858" s="32" t="str">
        <f>IF(Buildings!E1859="","N/A",Buildings!E1859)</f>
        <v>N/A</v>
      </c>
      <c r="F1858" s="32" t="str">
        <f>IF(Buildings!F1859="","N/A",Buildings!F1859)</f>
        <v>N/A</v>
      </c>
      <c r="G1858" s="32" t="str">
        <f>IF(Buildings!G1859="","N/A",Buildings!G1859)</f>
        <v>N/A</v>
      </c>
      <c r="H1858" s="32" t="str">
        <f t="shared" ref="H1858:H1921" si="58">IF(B1858="N/A","N/A",UPPER(TRIM(ProbuildName)))</f>
        <v>N/A</v>
      </c>
      <c r="I1858" s="32" t="str">
        <f>IF(Buildings!H1859="","N/A",Buildings!H1859)</f>
        <v>N/A</v>
      </c>
      <c r="J1858" s="32" t="str">
        <f>IF(Buildings!I1859="","N/A",Buildings!I1859)</f>
        <v>N/A</v>
      </c>
      <c r="K1858" s="362" t="str">
        <f>IF(AND(Buildings!B1859="",Buildings!C1859&lt;&gt;""),0,IF(Buildings!B1859="","N/A",IF(ISNUMBER(Buildings!B1859),Buildings!B1859,0)))</f>
        <v>N/A</v>
      </c>
    </row>
    <row r="1859" spans="2:11">
      <c r="B1859" s="32" t="str">
        <f t="shared" ref="B1859:B1922" si="59">IF(K1859="N/A","N/A","")</f>
        <v>N/A</v>
      </c>
      <c r="C1859" s="32" t="str">
        <f>IF(Buildings!C1860="","N/A",Buildings!C1860)</f>
        <v>N/A</v>
      </c>
      <c r="D1859" s="32" t="str">
        <f>IF(Buildings!D1860="","N/A",Buildings!D1860)</f>
        <v>N/A</v>
      </c>
      <c r="E1859" s="32" t="str">
        <f>IF(Buildings!E1860="","N/A",Buildings!E1860)</f>
        <v>N/A</v>
      </c>
      <c r="F1859" s="32" t="str">
        <f>IF(Buildings!F1860="","N/A",Buildings!F1860)</f>
        <v>N/A</v>
      </c>
      <c r="G1859" s="32" t="str">
        <f>IF(Buildings!G1860="","N/A",Buildings!G1860)</f>
        <v>N/A</v>
      </c>
      <c r="H1859" s="32" t="str">
        <f t="shared" si="58"/>
        <v>N/A</v>
      </c>
      <c r="I1859" s="32" t="str">
        <f>IF(Buildings!H1860="","N/A",Buildings!H1860)</f>
        <v>N/A</v>
      </c>
      <c r="J1859" s="32" t="str">
        <f>IF(Buildings!I1860="","N/A",Buildings!I1860)</f>
        <v>N/A</v>
      </c>
      <c r="K1859" s="362" t="str">
        <f>IF(AND(Buildings!B1860="",Buildings!C1860&lt;&gt;""),0,IF(Buildings!B1860="","N/A",IF(ISNUMBER(Buildings!B1860),Buildings!B1860,0)))</f>
        <v>N/A</v>
      </c>
    </row>
    <row r="1860" spans="2:11">
      <c r="B1860" s="32" t="str">
        <f t="shared" si="59"/>
        <v>N/A</v>
      </c>
      <c r="C1860" s="32" t="str">
        <f>IF(Buildings!C1861="","N/A",Buildings!C1861)</f>
        <v>N/A</v>
      </c>
      <c r="D1860" s="32" t="str">
        <f>IF(Buildings!D1861="","N/A",Buildings!D1861)</f>
        <v>N/A</v>
      </c>
      <c r="E1860" s="32" t="str">
        <f>IF(Buildings!E1861="","N/A",Buildings!E1861)</f>
        <v>N/A</v>
      </c>
      <c r="F1860" s="32" t="str">
        <f>IF(Buildings!F1861="","N/A",Buildings!F1861)</f>
        <v>N/A</v>
      </c>
      <c r="G1860" s="32" t="str">
        <f>IF(Buildings!G1861="","N/A",Buildings!G1861)</f>
        <v>N/A</v>
      </c>
      <c r="H1860" s="32" t="str">
        <f t="shared" si="58"/>
        <v>N/A</v>
      </c>
      <c r="I1860" s="32" t="str">
        <f>IF(Buildings!H1861="","N/A",Buildings!H1861)</f>
        <v>N/A</v>
      </c>
      <c r="J1860" s="32" t="str">
        <f>IF(Buildings!I1861="","N/A",Buildings!I1861)</f>
        <v>N/A</v>
      </c>
      <c r="K1860" s="362" t="str">
        <f>IF(AND(Buildings!B1861="",Buildings!C1861&lt;&gt;""),0,IF(Buildings!B1861="","N/A",IF(ISNUMBER(Buildings!B1861),Buildings!B1861,0)))</f>
        <v>N/A</v>
      </c>
    </row>
    <row r="1861" spans="2:11">
      <c r="B1861" s="32" t="str">
        <f t="shared" si="59"/>
        <v>N/A</v>
      </c>
      <c r="C1861" s="32" t="str">
        <f>IF(Buildings!C1862="","N/A",Buildings!C1862)</f>
        <v>N/A</v>
      </c>
      <c r="D1861" s="32" t="str">
        <f>IF(Buildings!D1862="","N/A",Buildings!D1862)</f>
        <v>N/A</v>
      </c>
      <c r="E1861" s="32" t="str">
        <f>IF(Buildings!E1862="","N/A",Buildings!E1862)</f>
        <v>N/A</v>
      </c>
      <c r="F1861" s="32" t="str">
        <f>IF(Buildings!F1862="","N/A",Buildings!F1862)</f>
        <v>N/A</v>
      </c>
      <c r="G1861" s="32" t="str">
        <f>IF(Buildings!G1862="","N/A",Buildings!G1862)</f>
        <v>N/A</v>
      </c>
      <c r="H1861" s="32" t="str">
        <f t="shared" si="58"/>
        <v>N/A</v>
      </c>
      <c r="I1861" s="32" t="str">
        <f>IF(Buildings!H1862="","N/A",Buildings!H1862)</f>
        <v>N/A</v>
      </c>
      <c r="J1861" s="32" t="str">
        <f>IF(Buildings!I1862="","N/A",Buildings!I1862)</f>
        <v>N/A</v>
      </c>
      <c r="K1861" s="362" t="str">
        <f>IF(AND(Buildings!B1862="",Buildings!C1862&lt;&gt;""),0,IF(Buildings!B1862="","N/A",IF(ISNUMBER(Buildings!B1862),Buildings!B1862,0)))</f>
        <v>N/A</v>
      </c>
    </row>
    <row r="1862" spans="2:11">
      <c r="B1862" s="32" t="str">
        <f t="shared" si="59"/>
        <v>N/A</v>
      </c>
      <c r="C1862" s="32" t="str">
        <f>IF(Buildings!C1863="","N/A",Buildings!C1863)</f>
        <v>N/A</v>
      </c>
      <c r="D1862" s="32" t="str">
        <f>IF(Buildings!D1863="","N/A",Buildings!D1863)</f>
        <v>N/A</v>
      </c>
      <c r="E1862" s="32" t="str">
        <f>IF(Buildings!E1863="","N/A",Buildings!E1863)</f>
        <v>N/A</v>
      </c>
      <c r="F1862" s="32" t="str">
        <f>IF(Buildings!F1863="","N/A",Buildings!F1863)</f>
        <v>N/A</v>
      </c>
      <c r="G1862" s="32" t="str">
        <f>IF(Buildings!G1863="","N/A",Buildings!G1863)</f>
        <v>N/A</v>
      </c>
      <c r="H1862" s="32" t="str">
        <f t="shared" si="58"/>
        <v>N/A</v>
      </c>
      <c r="I1862" s="32" t="str">
        <f>IF(Buildings!H1863="","N/A",Buildings!H1863)</f>
        <v>N/A</v>
      </c>
      <c r="J1862" s="32" t="str">
        <f>IF(Buildings!I1863="","N/A",Buildings!I1863)</f>
        <v>N/A</v>
      </c>
      <c r="K1862" s="362" t="str">
        <f>IF(AND(Buildings!B1863="",Buildings!C1863&lt;&gt;""),0,IF(Buildings!B1863="","N/A",IF(ISNUMBER(Buildings!B1863),Buildings!B1863,0)))</f>
        <v>N/A</v>
      </c>
    </row>
    <row r="1863" spans="2:11">
      <c r="B1863" s="32" t="str">
        <f t="shared" si="59"/>
        <v>N/A</v>
      </c>
      <c r="C1863" s="32" t="str">
        <f>IF(Buildings!C1864="","N/A",Buildings!C1864)</f>
        <v>N/A</v>
      </c>
      <c r="D1863" s="32" t="str">
        <f>IF(Buildings!D1864="","N/A",Buildings!D1864)</f>
        <v>N/A</v>
      </c>
      <c r="E1863" s="32" t="str">
        <f>IF(Buildings!E1864="","N/A",Buildings!E1864)</f>
        <v>N/A</v>
      </c>
      <c r="F1863" s="32" t="str">
        <f>IF(Buildings!F1864="","N/A",Buildings!F1864)</f>
        <v>N/A</v>
      </c>
      <c r="G1863" s="32" t="str">
        <f>IF(Buildings!G1864="","N/A",Buildings!G1864)</f>
        <v>N/A</v>
      </c>
      <c r="H1863" s="32" t="str">
        <f t="shared" si="58"/>
        <v>N/A</v>
      </c>
      <c r="I1863" s="32" t="str">
        <f>IF(Buildings!H1864="","N/A",Buildings!H1864)</f>
        <v>N/A</v>
      </c>
      <c r="J1863" s="32" t="str">
        <f>IF(Buildings!I1864="","N/A",Buildings!I1864)</f>
        <v>N/A</v>
      </c>
      <c r="K1863" s="362" t="str">
        <f>IF(AND(Buildings!B1864="",Buildings!C1864&lt;&gt;""),0,IF(Buildings!B1864="","N/A",IF(ISNUMBER(Buildings!B1864),Buildings!B1864,0)))</f>
        <v>N/A</v>
      </c>
    </row>
    <row r="1864" spans="2:11">
      <c r="B1864" s="32" t="str">
        <f t="shared" si="59"/>
        <v>N/A</v>
      </c>
      <c r="C1864" s="32" t="str">
        <f>IF(Buildings!C1865="","N/A",Buildings!C1865)</f>
        <v>N/A</v>
      </c>
      <c r="D1864" s="32" t="str">
        <f>IF(Buildings!D1865="","N/A",Buildings!D1865)</f>
        <v>N/A</v>
      </c>
      <c r="E1864" s="32" t="str">
        <f>IF(Buildings!E1865="","N/A",Buildings!E1865)</f>
        <v>N/A</v>
      </c>
      <c r="F1864" s="32" t="str">
        <f>IF(Buildings!F1865="","N/A",Buildings!F1865)</f>
        <v>N/A</v>
      </c>
      <c r="G1864" s="32" t="str">
        <f>IF(Buildings!G1865="","N/A",Buildings!G1865)</f>
        <v>N/A</v>
      </c>
      <c r="H1864" s="32" t="str">
        <f t="shared" si="58"/>
        <v>N/A</v>
      </c>
      <c r="I1864" s="32" t="str">
        <f>IF(Buildings!H1865="","N/A",Buildings!H1865)</f>
        <v>N/A</v>
      </c>
      <c r="J1864" s="32" t="str">
        <f>IF(Buildings!I1865="","N/A",Buildings!I1865)</f>
        <v>N/A</v>
      </c>
      <c r="K1864" s="362" t="str">
        <f>IF(AND(Buildings!B1865="",Buildings!C1865&lt;&gt;""),0,IF(Buildings!B1865="","N/A",IF(ISNUMBER(Buildings!B1865),Buildings!B1865,0)))</f>
        <v>N/A</v>
      </c>
    </row>
    <row r="1865" spans="2:11">
      <c r="B1865" s="32" t="str">
        <f t="shared" si="59"/>
        <v>N/A</v>
      </c>
      <c r="C1865" s="32" t="str">
        <f>IF(Buildings!C1866="","N/A",Buildings!C1866)</f>
        <v>N/A</v>
      </c>
      <c r="D1865" s="32" t="str">
        <f>IF(Buildings!D1866="","N/A",Buildings!D1866)</f>
        <v>N/A</v>
      </c>
      <c r="E1865" s="32" t="str">
        <f>IF(Buildings!E1866="","N/A",Buildings!E1866)</f>
        <v>N/A</v>
      </c>
      <c r="F1865" s="32" t="str">
        <f>IF(Buildings!F1866="","N/A",Buildings!F1866)</f>
        <v>N/A</v>
      </c>
      <c r="G1865" s="32" t="str">
        <f>IF(Buildings!G1866="","N/A",Buildings!G1866)</f>
        <v>N/A</v>
      </c>
      <c r="H1865" s="32" t="str">
        <f t="shared" si="58"/>
        <v>N/A</v>
      </c>
      <c r="I1865" s="32" t="str">
        <f>IF(Buildings!H1866="","N/A",Buildings!H1866)</f>
        <v>N/A</v>
      </c>
      <c r="J1865" s="32" t="str">
        <f>IF(Buildings!I1866="","N/A",Buildings!I1866)</f>
        <v>N/A</v>
      </c>
      <c r="K1865" s="362" t="str">
        <f>IF(AND(Buildings!B1866="",Buildings!C1866&lt;&gt;""),0,IF(Buildings!B1866="","N/A",IF(ISNUMBER(Buildings!B1866),Buildings!B1866,0)))</f>
        <v>N/A</v>
      </c>
    </row>
    <row r="1866" spans="2:11">
      <c r="B1866" s="32" t="str">
        <f t="shared" si="59"/>
        <v>N/A</v>
      </c>
      <c r="C1866" s="32" t="str">
        <f>IF(Buildings!C1867="","N/A",Buildings!C1867)</f>
        <v>N/A</v>
      </c>
      <c r="D1866" s="32" t="str">
        <f>IF(Buildings!D1867="","N/A",Buildings!D1867)</f>
        <v>N/A</v>
      </c>
      <c r="E1866" s="32" t="str">
        <f>IF(Buildings!E1867="","N/A",Buildings!E1867)</f>
        <v>N/A</v>
      </c>
      <c r="F1866" s="32" t="str">
        <f>IF(Buildings!F1867="","N/A",Buildings!F1867)</f>
        <v>N/A</v>
      </c>
      <c r="G1866" s="32" t="str">
        <f>IF(Buildings!G1867="","N/A",Buildings!G1867)</f>
        <v>N/A</v>
      </c>
      <c r="H1866" s="32" t="str">
        <f t="shared" si="58"/>
        <v>N/A</v>
      </c>
      <c r="I1866" s="32" t="str">
        <f>IF(Buildings!H1867="","N/A",Buildings!H1867)</f>
        <v>N/A</v>
      </c>
      <c r="J1866" s="32" t="str">
        <f>IF(Buildings!I1867="","N/A",Buildings!I1867)</f>
        <v>N/A</v>
      </c>
      <c r="K1866" s="362" t="str">
        <f>IF(AND(Buildings!B1867="",Buildings!C1867&lt;&gt;""),0,IF(Buildings!B1867="","N/A",IF(ISNUMBER(Buildings!B1867),Buildings!B1867,0)))</f>
        <v>N/A</v>
      </c>
    </row>
    <row r="1867" spans="2:11">
      <c r="B1867" s="32" t="str">
        <f t="shared" si="59"/>
        <v>N/A</v>
      </c>
      <c r="C1867" s="32" t="str">
        <f>IF(Buildings!C1868="","N/A",Buildings!C1868)</f>
        <v>N/A</v>
      </c>
      <c r="D1867" s="32" t="str">
        <f>IF(Buildings!D1868="","N/A",Buildings!D1868)</f>
        <v>N/A</v>
      </c>
      <c r="E1867" s="32" t="str">
        <f>IF(Buildings!E1868="","N/A",Buildings!E1868)</f>
        <v>N/A</v>
      </c>
      <c r="F1867" s="32" t="str">
        <f>IF(Buildings!F1868="","N/A",Buildings!F1868)</f>
        <v>N/A</v>
      </c>
      <c r="G1867" s="32" t="str">
        <f>IF(Buildings!G1868="","N/A",Buildings!G1868)</f>
        <v>N/A</v>
      </c>
      <c r="H1867" s="32" t="str">
        <f t="shared" si="58"/>
        <v>N/A</v>
      </c>
      <c r="I1867" s="32" t="str">
        <f>IF(Buildings!H1868="","N/A",Buildings!H1868)</f>
        <v>N/A</v>
      </c>
      <c r="J1867" s="32" t="str">
        <f>IF(Buildings!I1868="","N/A",Buildings!I1868)</f>
        <v>N/A</v>
      </c>
      <c r="K1867" s="362" t="str">
        <f>IF(AND(Buildings!B1868="",Buildings!C1868&lt;&gt;""),0,IF(Buildings!B1868="","N/A",IF(ISNUMBER(Buildings!B1868),Buildings!B1868,0)))</f>
        <v>N/A</v>
      </c>
    </row>
    <row r="1868" spans="2:11">
      <c r="B1868" s="32" t="str">
        <f t="shared" si="59"/>
        <v>N/A</v>
      </c>
      <c r="C1868" s="32" t="str">
        <f>IF(Buildings!C1869="","N/A",Buildings!C1869)</f>
        <v>N/A</v>
      </c>
      <c r="D1868" s="32" t="str">
        <f>IF(Buildings!D1869="","N/A",Buildings!D1869)</f>
        <v>N/A</v>
      </c>
      <c r="E1868" s="32" t="str">
        <f>IF(Buildings!E1869="","N/A",Buildings!E1869)</f>
        <v>N/A</v>
      </c>
      <c r="F1868" s="32" t="str">
        <f>IF(Buildings!F1869="","N/A",Buildings!F1869)</f>
        <v>N/A</v>
      </c>
      <c r="G1868" s="32" t="str">
        <f>IF(Buildings!G1869="","N/A",Buildings!G1869)</f>
        <v>N/A</v>
      </c>
      <c r="H1868" s="32" t="str">
        <f t="shared" si="58"/>
        <v>N/A</v>
      </c>
      <c r="I1868" s="32" t="str">
        <f>IF(Buildings!H1869="","N/A",Buildings!H1869)</f>
        <v>N/A</v>
      </c>
      <c r="J1868" s="32" t="str">
        <f>IF(Buildings!I1869="","N/A",Buildings!I1869)</f>
        <v>N/A</v>
      </c>
      <c r="K1868" s="362" t="str">
        <f>IF(AND(Buildings!B1869="",Buildings!C1869&lt;&gt;""),0,IF(Buildings!B1869="","N/A",IF(ISNUMBER(Buildings!B1869),Buildings!B1869,0)))</f>
        <v>N/A</v>
      </c>
    </row>
    <row r="1869" spans="2:11">
      <c r="B1869" s="32" t="str">
        <f t="shared" si="59"/>
        <v>N/A</v>
      </c>
      <c r="C1869" s="32" t="str">
        <f>IF(Buildings!C1870="","N/A",Buildings!C1870)</f>
        <v>N/A</v>
      </c>
      <c r="D1869" s="32" t="str">
        <f>IF(Buildings!D1870="","N/A",Buildings!D1870)</f>
        <v>N/A</v>
      </c>
      <c r="E1869" s="32" t="str">
        <f>IF(Buildings!E1870="","N/A",Buildings!E1870)</f>
        <v>N/A</v>
      </c>
      <c r="F1869" s="32" t="str">
        <f>IF(Buildings!F1870="","N/A",Buildings!F1870)</f>
        <v>N/A</v>
      </c>
      <c r="G1869" s="32" t="str">
        <f>IF(Buildings!G1870="","N/A",Buildings!G1870)</f>
        <v>N/A</v>
      </c>
      <c r="H1869" s="32" t="str">
        <f t="shared" si="58"/>
        <v>N/A</v>
      </c>
      <c r="I1869" s="32" t="str">
        <f>IF(Buildings!H1870="","N/A",Buildings!H1870)</f>
        <v>N/A</v>
      </c>
      <c r="J1869" s="32" t="str">
        <f>IF(Buildings!I1870="","N/A",Buildings!I1870)</f>
        <v>N/A</v>
      </c>
      <c r="K1869" s="362" t="str">
        <f>IF(AND(Buildings!B1870="",Buildings!C1870&lt;&gt;""),0,IF(Buildings!B1870="","N/A",IF(ISNUMBER(Buildings!B1870),Buildings!B1870,0)))</f>
        <v>N/A</v>
      </c>
    </row>
    <row r="1870" spans="2:11">
      <c r="B1870" s="32" t="str">
        <f t="shared" si="59"/>
        <v>N/A</v>
      </c>
      <c r="C1870" s="32" t="str">
        <f>IF(Buildings!C1871="","N/A",Buildings!C1871)</f>
        <v>N/A</v>
      </c>
      <c r="D1870" s="32" t="str">
        <f>IF(Buildings!D1871="","N/A",Buildings!D1871)</f>
        <v>N/A</v>
      </c>
      <c r="E1870" s="32" t="str">
        <f>IF(Buildings!E1871="","N/A",Buildings!E1871)</f>
        <v>N/A</v>
      </c>
      <c r="F1870" s="32" t="str">
        <f>IF(Buildings!F1871="","N/A",Buildings!F1871)</f>
        <v>N/A</v>
      </c>
      <c r="G1870" s="32" t="str">
        <f>IF(Buildings!G1871="","N/A",Buildings!G1871)</f>
        <v>N/A</v>
      </c>
      <c r="H1870" s="32" t="str">
        <f t="shared" si="58"/>
        <v>N/A</v>
      </c>
      <c r="I1870" s="32" t="str">
        <f>IF(Buildings!H1871="","N/A",Buildings!H1871)</f>
        <v>N/A</v>
      </c>
      <c r="J1870" s="32" t="str">
        <f>IF(Buildings!I1871="","N/A",Buildings!I1871)</f>
        <v>N/A</v>
      </c>
      <c r="K1870" s="362" t="str">
        <f>IF(AND(Buildings!B1871="",Buildings!C1871&lt;&gt;""),0,IF(Buildings!B1871="","N/A",IF(ISNUMBER(Buildings!B1871),Buildings!B1871,0)))</f>
        <v>N/A</v>
      </c>
    </row>
    <row r="1871" spans="2:11">
      <c r="B1871" s="32" t="str">
        <f t="shared" si="59"/>
        <v>N/A</v>
      </c>
      <c r="C1871" s="32" t="str">
        <f>IF(Buildings!C1872="","N/A",Buildings!C1872)</f>
        <v>N/A</v>
      </c>
      <c r="D1871" s="32" t="str">
        <f>IF(Buildings!D1872="","N/A",Buildings!D1872)</f>
        <v>N/A</v>
      </c>
      <c r="E1871" s="32" t="str">
        <f>IF(Buildings!E1872="","N/A",Buildings!E1872)</f>
        <v>N/A</v>
      </c>
      <c r="F1871" s="32" t="str">
        <f>IF(Buildings!F1872="","N/A",Buildings!F1872)</f>
        <v>N/A</v>
      </c>
      <c r="G1871" s="32" t="str">
        <f>IF(Buildings!G1872="","N/A",Buildings!G1872)</f>
        <v>N/A</v>
      </c>
      <c r="H1871" s="32" t="str">
        <f t="shared" si="58"/>
        <v>N/A</v>
      </c>
      <c r="I1871" s="32" t="str">
        <f>IF(Buildings!H1872="","N/A",Buildings!H1872)</f>
        <v>N/A</v>
      </c>
      <c r="J1871" s="32" t="str">
        <f>IF(Buildings!I1872="","N/A",Buildings!I1872)</f>
        <v>N/A</v>
      </c>
      <c r="K1871" s="362" t="str">
        <f>IF(AND(Buildings!B1872="",Buildings!C1872&lt;&gt;""),0,IF(Buildings!B1872="","N/A",IF(ISNUMBER(Buildings!B1872),Buildings!B1872,0)))</f>
        <v>N/A</v>
      </c>
    </row>
    <row r="1872" spans="2:11">
      <c r="B1872" s="32" t="str">
        <f t="shared" si="59"/>
        <v>N/A</v>
      </c>
      <c r="C1872" s="32" t="str">
        <f>IF(Buildings!C1873="","N/A",Buildings!C1873)</f>
        <v>N/A</v>
      </c>
      <c r="D1872" s="32" t="str">
        <f>IF(Buildings!D1873="","N/A",Buildings!D1873)</f>
        <v>N/A</v>
      </c>
      <c r="E1872" s="32" t="str">
        <f>IF(Buildings!E1873="","N/A",Buildings!E1873)</f>
        <v>N/A</v>
      </c>
      <c r="F1872" s="32" t="str">
        <f>IF(Buildings!F1873="","N/A",Buildings!F1873)</f>
        <v>N/A</v>
      </c>
      <c r="G1872" s="32" t="str">
        <f>IF(Buildings!G1873="","N/A",Buildings!G1873)</f>
        <v>N/A</v>
      </c>
      <c r="H1872" s="32" t="str">
        <f t="shared" si="58"/>
        <v>N/A</v>
      </c>
      <c r="I1872" s="32" t="str">
        <f>IF(Buildings!H1873="","N/A",Buildings!H1873)</f>
        <v>N/A</v>
      </c>
      <c r="J1872" s="32" t="str">
        <f>IF(Buildings!I1873="","N/A",Buildings!I1873)</f>
        <v>N/A</v>
      </c>
      <c r="K1872" s="362" t="str">
        <f>IF(AND(Buildings!B1873="",Buildings!C1873&lt;&gt;""),0,IF(Buildings!B1873="","N/A",IF(ISNUMBER(Buildings!B1873),Buildings!B1873,0)))</f>
        <v>N/A</v>
      </c>
    </row>
    <row r="1873" spans="2:11">
      <c r="B1873" s="32" t="str">
        <f t="shared" si="59"/>
        <v>N/A</v>
      </c>
      <c r="C1873" s="32" t="str">
        <f>IF(Buildings!C1874="","N/A",Buildings!C1874)</f>
        <v>N/A</v>
      </c>
      <c r="D1873" s="32" t="str">
        <f>IF(Buildings!D1874="","N/A",Buildings!D1874)</f>
        <v>N/A</v>
      </c>
      <c r="E1873" s="32" t="str">
        <f>IF(Buildings!E1874="","N/A",Buildings!E1874)</f>
        <v>N/A</v>
      </c>
      <c r="F1873" s="32" t="str">
        <f>IF(Buildings!F1874="","N/A",Buildings!F1874)</f>
        <v>N/A</v>
      </c>
      <c r="G1873" s="32" t="str">
        <f>IF(Buildings!G1874="","N/A",Buildings!G1874)</f>
        <v>N/A</v>
      </c>
      <c r="H1873" s="32" t="str">
        <f t="shared" si="58"/>
        <v>N/A</v>
      </c>
      <c r="I1873" s="32" t="str">
        <f>IF(Buildings!H1874="","N/A",Buildings!H1874)</f>
        <v>N/A</v>
      </c>
      <c r="J1873" s="32" t="str">
        <f>IF(Buildings!I1874="","N/A",Buildings!I1874)</f>
        <v>N/A</v>
      </c>
      <c r="K1873" s="362" t="str">
        <f>IF(AND(Buildings!B1874="",Buildings!C1874&lt;&gt;""),0,IF(Buildings!B1874="","N/A",IF(ISNUMBER(Buildings!B1874),Buildings!B1874,0)))</f>
        <v>N/A</v>
      </c>
    </row>
    <row r="1874" spans="2:11">
      <c r="B1874" s="32" t="str">
        <f t="shared" si="59"/>
        <v>N/A</v>
      </c>
      <c r="C1874" s="32" t="str">
        <f>IF(Buildings!C1875="","N/A",Buildings!C1875)</f>
        <v>N/A</v>
      </c>
      <c r="D1874" s="32" t="str">
        <f>IF(Buildings!D1875="","N/A",Buildings!D1875)</f>
        <v>N/A</v>
      </c>
      <c r="E1874" s="32" t="str">
        <f>IF(Buildings!E1875="","N/A",Buildings!E1875)</f>
        <v>N/A</v>
      </c>
      <c r="F1874" s="32" t="str">
        <f>IF(Buildings!F1875="","N/A",Buildings!F1875)</f>
        <v>N/A</v>
      </c>
      <c r="G1874" s="32" t="str">
        <f>IF(Buildings!G1875="","N/A",Buildings!G1875)</f>
        <v>N/A</v>
      </c>
      <c r="H1874" s="32" t="str">
        <f t="shared" si="58"/>
        <v>N/A</v>
      </c>
      <c r="I1874" s="32" t="str">
        <f>IF(Buildings!H1875="","N/A",Buildings!H1875)</f>
        <v>N/A</v>
      </c>
      <c r="J1874" s="32" t="str">
        <f>IF(Buildings!I1875="","N/A",Buildings!I1875)</f>
        <v>N/A</v>
      </c>
      <c r="K1874" s="362" t="str">
        <f>IF(AND(Buildings!B1875="",Buildings!C1875&lt;&gt;""),0,IF(Buildings!B1875="","N/A",IF(ISNUMBER(Buildings!B1875),Buildings!B1875,0)))</f>
        <v>N/A</v>
      </c>
    </row>
    <row r="1875" spans="2:11">
      <c r="B1875" s="32" t="str">
        <f t="shared" si="59"/>
        <v>N/A</v>
      </c>
      <c r="C1875" s="32" t="str">
        <f>IF(Buildings!C1876="","N/A",Buildings!C1876)</f>
        <v>N/A</v>
      </c>
      <c r="D1875" s="32" t="str">
        <f>IF(Buildings!D1876="","N/A",Buildings!D1876)</f>
        <v>N/A</v>
      </c>
      <c r="E1875" s="32" t="str">
        <f>IF(Buildings!E1876="","N/A",Buildings!E1876)</f>
        <v>N/A</v>
      </c>
      <c r="F1875" s="32" t="str">
        <f>IF(Buildings!F1876="","N/A",Buildings!F1876)</f>
        <v>N/A</v>
      </c>
      <c r="G1875" s="32" t="str">
        <f>IF(Buildings!G1876="","N/A",Buildings!G1876)</f>
        <v>N/A</v>
      </c>
      <c r="H1875" s="32" t="str">
        <f t="shared" si="58"/>
        <v>N/A</v>
      </c>
      <c r="I1875" s="32" t="str">
        <f>IF(Buildings!H1876="","N/A",Buildings!H1876)</f>
        <v>N/A</v>
      </c>
      <c r="J1875" s="32" t="str">
        <f>IF(Buildings!I1876="","N/A",Buildings!I1876)</f>
        <v>N/A</v>
      </c>
      <c r="K1875" s="362" t="str">
        <f>IF(AND(Buildings!B1876="",Buildings!C1876&lt;&gt;""),0,IF(Buildings!B1876="","N/A",IF(ISNUMBER(Buildings!B1876),Buildings!B1876,0)))</f>
        <v>N/A</v>
      </c>
    </row>
    <row r="1876" spans="2:11">
      <c r="B1876" s="32" t="str">
        <f t="shared" si="59"/>
        <v>N/A</v>
      </c>
      <c r="C1876" s="32" t="str">
        <f>IF(Buildings!C1877="","N/A",Buildings!C1877)</f>
        <v>N/A</v>
      </c>
      <c r="D1876" s="32" t="str">
        <f>IF(Buildings!D1877="","N/A",Buildings!D1877)</f>
        <v>N/A</v>
      </c>
      <c r="E1876" s="32" t="str">
        <f>IF(Buildings!E1877="","N/A",Buildings!E1877)</f>
        <v>N/A</v>
      </c>
      <c r="F1876" s="32" t="str">
        <f>IF(Buildings!F1877="","N/A",Buildings!F1877)</f>
        <v>N/A</v>
      </c>
      <c r="G1876" s="32" t="str">
        <f>IF(Buildings!G1877="","N/A",Buildings!G1877)</f>
        <v>N/A</v>
      </c>
      <c r="H1876" s="32" t="str">
        <f t="shared" si="58"/>
        <v>N/A</v>
      </c>
      <c r="I1876" s="32" t="str">
        <f>IF(Buildings!H1877="","N/A",Buildings!H1877)</f>
        <v>N/A</v>
      </c>
      <c r="J1876" s="32" t="str">
        <f>IF(Buildings!I1877="","N/A",Buildings!I1877)</f>
        <v>N/A</v>
      </c>
      <c r="K1876" s="362" t="str">
        <f>IF(AND(Buildings!B1877="",Buildings!C1877&lt;&gt;""),0,IF(Buildings!B1877="","N/A",IF(ISNUMBER(Buildings!B1877),Buildings!B1877,0)))</f>
        <v>N/A</v>
      </c>
    </row>
    <row r="1877" spans="2:11">
      <c r="B1877" s="32" t="str">
        <f t="shared" si="59"/>
        <v>N/A</v>
      </c>
      <c r="C1877" s="32" t="str">
        <f>IF(Buildings!C1878="","N/A",Buildings!C1878)</f>
        <v>N/A</v>
      </c>
      <c r="D1877" s="32" t="str">
        <f>IF(Buildings!D1878="","N/A",Buildings!D1878)</f>
        <v>N/A</v>
      </c>
      <c r="E1877" s="32" t="str">
        <f>IF(Buildings!E1878="","N/A",Buildings!E1878)</f>
        <v>N/A</v>
      </c>
      <c r="F1877" s="32" t="str">
        <f>IF(Buildings!F1878="","N/A",Buildings!F1878)</f>
        <v>N/A</v>
      </c>
      <c r="G1877" s="32" t="str">
        <f>IF(Buildings!G1878="","N/A",Buildings!G1878)</f>
        <v>N/A</v>
      </c>
      <c r="H1877" s="32" t="str">
        <f t="shared" si="58"/>
        <v>N/A</v>
      </c>
      <c r="I1877" s="32" t="str">
        <f>IF(Buildings!H1878="","N/A",Buildings!H1878)</f>
        <v>N/A</v>
      </c>
      <c r="J1877" s="32" t="str">
        <f>IF(Buildings!I1878="","N/A",Buildings!I1878)</f>
        <v>N/A</v>
      </c>
      <c r="K1877" s="362" t="str">
        <f>IF(AND(Buildings!B1878="",Buildings!C1878&lt;&gt;""),0,IF(Buildings!B1878="","N/A",IF(ISNUMBER(Buildings!B1878),Buildings!B1878,0)))</f>
        <v>N/A</v>
      </c>
    </row>
    <row r="1878" spans="2:11">
      <c r="B1878" s="32" t="str">
        <f t="shared" si="59"/>
        <v>N/A</v>
      </c>
      <c r="C1878" s="32" t="str">
        <f>IF(Buildings!C1879="","N/A",Buildings!C1879)</f>
        <v>N/A</v>
      </c>
      <c r="D1878" s="32" t="str">
        <f>IF(Buildings!D1879="","N/A",Buildings!D1879)</f>
        <v>N/A</v>
      </c>
      <c r="E1878" s="32" t="str">
        <f>IF(Buildings!E1879="","N/A",Buildings!E1879)</f>
        <v>N/A</v>
      </c>
      <c r="F1878" s="32" t="str">
        <f>IF(Buildings!F1879="","N/A",Buildings!F1879)</f>
        <v>N/A</v>
      </c>
      <c r="G1878" s="32" t="str">
        <f>IF(Buildings!G1879="","N/A",Buildings!G1879)</f>
        <v>N/A</v>
      </c>
      <c r="H1878" s="32" t="str">
        <f t="shared" si="58"/>
        <v>N/A</v>
      </c>
      <c r="I1878" s="32" t="str">
        <f>IF(Buildings!H1879="","N/A",Buildings!H1879)</f>
        <v>N/A</v>
      </c>
      <c r="J1878" s="32" t="str">
        <f>IF(Buildings!I1879="","N/A",Buildings!I1879)</f>
        <v>N/A</v>
      </c>
      <c r="K1878" s="362" t="str">
        <f>IF(AND(Buildings!B1879="",Buildings!C1879&lt;&gt;""),0,IF(Buildings!B1879="","N/A",IF(ISNUMBER(Buildings!B1879),Buildings!B1879,0)))</f>
        <v>N/A</v>
      </c>
    </row>
    <row r="1879" spans="2:11">
      <c r="B1879" s="32" t="str">
        <f t="shared" si="59"/>
        <v>N/A</v>
      </c>
      <c r="C1879" s="32" t="str">
        <f>IF(Buildings!C1880="","N/A",Buildings!C1880)</f>
        <v>N/A</v>
      </c>
      <c r="D1879" s="32" t="str">
        <f>IF(Buildings!D1880="","N/A",Buildings!D1880)</f>
        <v>N/A</v>
      </c>
      <c r="E1879" s="32" t="str">
        <f>IF(Buildings!E1880="","N/A",Buildings!E1880)</f>
        <v>N/A</v>
      </c>
      <c r="F1879" s="32" t="str">
        <f>IF(Buildings!F1880="","N/A",Buildings!F1880)</f>
        <v>N/A</v>
      </c>
      <c r="G1879" s="32" t="str">
        <f>IF(Buildings!G1880="","N/A",Buildings!G1880)</f>
        <v>N/A</v>
      </c>
      <c r="H1879" s="32" t="str">
        <f t="shared" si="58"/>
        <v>N/A</v>
      </c>
      <c r="I1879" s="32" t="str">
        <f>IF(Buildings!H1880="","N/A",Buildings!H1880)</f>
        <v>N/A</v>
      </c>
      <c r="J1879" s="32" t="str">
        <f>IF(Buildings!I1880="","N/A",Buildings!I1880)</f>
        <v>N/A</v>
      </c>
      <c r="K1879" s="362" t="str">
        <f>IF(AND(Buildings!B1880="",Buildings!C1880&lt;&gt;""),0,IF(Buildings!B1880="","N/A",IF(ISNUMBER(Buildings!B1880),Buildings!B1880,0)))</f>
        <v>N/A</v>
      </c>
    </row>
    <row r="1880" spans="2:11">
      <c r="B1880" s="32" t="str">
        <f t="shared" si="59"/>
        <v>N/A</v>
      </c>
      <c r="C1880" s="32" t="str">
        <f>IF(Buildings!C1881="","N/A",Buildings!C1881)</f>
        <v>N/A</v>
      </c>
      <c r="D1880" s="32" t="str">
        <f>IF(Buildings!D1881="","N/A",Buildings!D1881)</f>
        <v>N/A</v>
      </c>
      <c r="E1880" s="32" t="str">
        <f>IF(Buildings!E1881="","N/A",Buildings!E1881)</f>
        <v>N/A</v>
      </c>
      <c r="F1880" s="32" t="str">
        <f>IF(Buildings!F1881="","N/A",Buildings!F1881)</f>
        <v>N/A</v>
      </c>
      <c r="G1880" s="32" t="str">
        <f>IF(Buildings!G1881="","N/A",Buildings!G1881)</f>
        <v>N/A</v>
      </c>
      <c r="H1880" s="32" t="str">
        <f t="shared" si="58"/>
        <v>N/A</v>
      </c>
      <c r="I1880" s="32" t="str">
        <f>IF(Buildings!H1881="","N/A",Buildings!H1881)</f>
        <v>N/A</v>
      </c>
      <c r="J1880" s="32" t="str">
        <f>IF(Buildings!I1881="","N/A",Buildings!I1881)</f>
        <v>N/A</v>
      </c>
      <c r="K1880" s="362" t="str">
        <f>IF(AND(Buildings!B1881="",Buildings!C1881&lt;&gt;""),0,IF(Buildings!B1881="","N/A",IF(ISNUMBER(Buildings!B1881),Buildings!B1881,0)))</f>
        <v>N/A</v>
      </c>
    </row>
    <row r="1881" spans="2:11">
      <c r="B1881" s="32" t="str">
        <f t="shared" si="59"/>
        <v>N/A</v>
      </c>
      <c r="C1881" s="32" t="str">
        <f>IF(Buildings!C1882="","N/A",Buildings!C1882)</f>
        <v>N/A</v>
      </c>
      <c r="D1881" s="32" t="str">
        <f>IF(Buildings!D1882="","N/A",Buildings!D1882)</f>
        <v>N/A</v>
      </c>
      <c r="E1881" s="32" t="str">
        <f>IF(Buildings!E1882="","N/A",Buildings!E1882)</f>
        <v>N/A</v>
      </c>
      <c r="F1881" s="32" t="str">
        <f>IF(Buildings!F1882="","N/A",Buildings!F1882)</f>
        <v>N/A</v>
      </c>
      <c r="G1881" s="32" t="str">
        <f>IF(Buildings!G1882="","N/A",Buildings!G1882)</f>
        <v>N/A</v>
      </c>
      <c r="H1881" s="32" t="str">
        <f t="shared" si="58"/>
        <v>N/A</v>
      </c>
      <c r="I1881" s="32" t="str">
        <f>IF(Buildings!H1882="","N/A",Buildings!H1882)</f>
        <v>N/A</v>
      </c>
      <c r="J1881" s="32" t="str">
        <f>IF(Buildings!I1882="","N/A",Buildings!I1882)</f>
        <v>N/A</v>
      </c>
      <c r="K1881" s="362" t="str">
        <f>IF(AND(Buildings!B1882="",Buildings!C1882&lt;&gt;""),0,IF(Buildings!B1882="","N/A",IF(ISNUMBER(Buildings!B1882),Buildings!B1882,0)))</f>
        <v>N/A</v>
      </c>
    </row>
    <row r="1882" spans="2:11">
      <c r="B1882" s="32" t="str">
        <f t="shared" si="59"/>
        <v>N/A</v>
      </c>
      <c r="C1882" s="32" t="str">
        <f>IF(Buildings!C1883="","N/A",Buildings!C1883)</f>
        <v>N/A</v>
      </c>
      <c r="D1882" s="32" t="str">
        <f>IF(Buildings!D1883="","N/A",Buildings!D1883)</f>
        <v>N/A</v>
      </c>
      <c r="E1882" s="32" t="str">
        <f>IF(Buildings!E1883="","N/A",Buildings!E1883)</f>
        <v>N/A</v>
      </c>
      <c r="F1882" s="32" t="str">
        <f>IF(Buildings!F1883="","N/A",Buildings!F1883)</f>
        <v>N/A</v>
      </c>
      <c r="G1882" s="32" t="str">
        <f>IF(Buildings!G1883="","N/A",Buildings!G1883)</f>
        <v>N/A</v>
      </c>
      <c r="H1882" s="32" t="str">
        <f t="shared" si="58"/>
        <v>N/A</v>
      </c>
      <c r="I1882" s="32" t="str">
        <f>IF(Buildings!H1883="","N/A",Buildings!H1883)</f>
        <v>N/A</v>
      </c>
      <c r="J1882" s="32" t="str">
        <f>IF(Buildings!I1883="","N/A",Buildings!I1883)</f>
        <v>N/A</v>
      </c>
      <c r="K1882" s="362" t="str">
        <f>IF(AND(Buildings!B1883="",Buildings!C1883&lt;&gt;""),0,IF(Buildings!B1883="","N/A",IF(ISNUMBER(Buildings!B1883),Buildings!B1883,0)))</f>
        <v>N/A</v>
      </c>
    </row>
    <row r="1883" spans="2:11">
      <c r="B1883" s="32" t="str">
        <f t="shared" si="59"/>
        <v>N/A</v>
      </c>
      <c r="C1883" s="32" t="str">
        <f>IF(Buildings!C1884="","N/A",Buildings!C1884)</f>
        <v>N/A</v>
      </c>
      <c r="D1883" s="32" t="str">
        <f>IF(Buildings!D1884="","N/A",Buildings!D1884)</f>
        <v>N/A</v>
      </c>
      <c r="E1883" s="32" t="str">
        <f>IF(Buildings!E1884="","N/A",Buildings!E1884)</f>
        <v>N/A</v>
      </c>
      <c r="F1883" s="32" t="str">
        <f>IF(Buildings!F1884="","N/A",Buildings!F1884)</f>
        <v>N/A</v>
      </c>
      <c r="G1883" s="32" t="str">
        <f>IF(Buildings!G1884="","N/A",Buildings!G1884)</f>
        <v>N/A</v>
      </c>
      <c r="H1883" s="32" t="str">
        <f t="shared" si="58"/>
        <v>N/A</v>
      </c>
      <c r="I1883" s="32" t="str">
        <f>IF(Buildings!H1884="","N/A",Buildings!H1884)</f>
        <v>N/A</v>
      </c>
      <c r="J1883" s="32" t="str">
        <f>IF(Buildings!I1884="","N/A",Buildings!I1884)</f>
        <v>N/A</v>
      </c>
      <c r="K1883" s="362" t="str">
        <f>IF(AND(Buildings!B1884="",Buildings!C1884&lt;&gt;""),0,IF(Buildings!B1884="","N/A",IF(ISNUMBER(Buildings!B1884),Buildings!B1884,0)))</f>
        <v>N/A</v>
      </c>
    </row>
    <row r="1884" spans="2:11">
      <c r="B1884" s="32" t="str">
        <f t="shared" si="59"/>
        <v>N/A</v>
      </c>
      <c r="C1884" s="32" t="str">
        <f>IF(Buildings!C1885="","N/A",Buildings!C1885)</f>
        <v>N/A</v>
      </c>
      <c r="D1884" s="32" t="str">
        <f>IF(Buildings!D1885="","N/A",Buildings!D1885)</f>
        <v>N/A</v>
      </c>
      <c r="E1884" s="32" t="str">
        <f>IF(Buildings!E1885="","N/A",Buildings!E1885)</f>
        <v>N/A</v>
      </c>
      <c r="F1884" s="32" t="str">
        <f>IF(Buildings!F1885="","N/A",Buildings!F1885)</f>
        <v>N/A</v>
      </c>
      <c r="G1884" s="32" t="str">
        <f>IF(Buildings!G1885="","N/A",Buildings!G1885)</f>
        <v>N/A</v>
      </c>
      <c r="H1884" s="32" t="str">
        <f t="shared" si="58"/>
        <v>N/A</v>
      </c>
      <c r="I1884" s="32" t="str">
        <f>IF(Buildings!H1885="","N/A",Buildings!H1885)</f>
        <v>N/A</v>
      </c>
      <c r="J1884" s="32" t="str">
        <f>IF(Buildings!I1885="","N/A",Buildings!I1885)</f>
        <v>N/A</v>
      </c>
      <c r="K1884" s="362" t="str">
        <f>IF(AND(Buildings!B1885="",Buildings!C1885&lt;&gt;""),0,IF(Buildings!B1885="","N/A",IF(ISNUMBER(Buildings!B1885),Buildings!B1885,0)))</f>
        <v>N/A</v>
      </c>
    </row>
    <row r="1885" spans="2:11">
      <c r="B1885" s="32" t="str">
        <f t="shared" si="59"/>
        <v>N/A</v>
      </c>
      <c r="C1885" s="32" t="str">
        <f>IF(Buildings!C1886="","N/A",Buildings!C1886)</f>
        <v>N/A</v>
      </c>
      <c r="D1885" s="32" t="str">
        <f>IF(Buildings!D1886="","N/A",Buildings!D1886)</f>
        <v>N/A</v>
      </c>
      <c r="E1885" s="32" t="str">
        <f>IF(Buildings!E1886="","N/A",Buildings!E1886)</f>
        <v>N/A</v>
      </c>
      <c r="F1885" s="32" t="str">
        <f>IF(Buildings!F1886="","N/A",Buildings!F1886)</f>
        <v>N/A</v>
      </c>
      <c r="G1885" s="32" t="str">
        <f>IF(Buildings!G1886="","N/A",Buildings!G1886)</f>
        <v>N/A</v>
      </c>
      <c r="H1885" s="32" t="str">
        <f t="shared" si="58"/>
        <v>N/A</v>
      </c>
      <c r="I1885" s="32" t="str">
        <f>IF(Buildings!H1886="","N/A",Buildings!H1886)</f>
        <v>N/A</v>
      </c>
      <c r="J1885" s="32" t="str">
        <f>IF(Buildings!I1886="","N/A",Buildings!I1886)</f>
        <v>N/A</v>
      </c>
      <c r="K1885" s="362" t="str">
        <f>IF(AND(Buildings!B1886="",Buildings!C1886&lt;&gt;""),0,IF(Buildings!B1886="","N/A",IF(ISNUMBER(Buildings!B1886),Buildings!B1886,0)))</f>
        <v>N/A</v>
      </c>
    </row>
    <row r="1886" spans="2:11">
      <c r="B1886" s="32" t="str">
        <f t="shared" si="59"/>
        <v>N/A</v>
      </c>
      <c r="C1886" s="32" t="str">
        <f>IF(Buildings!C1887="","N/A",Buildings!C1887)</f>
        <v>N/A</v>
      </c>
      <c r="D1886" s="32" t="str">
        <f>IF(Buildings!D1887="","N/A",Buildings!D1887)</f>
        <v>N/A</v>
      </c>
      <c r="E1886" s="32" t="str">
        <f>IF(Buildings!E1887="","N/A",Buildings!E1887)</f>
        <v>N/A</v>
      </c>
      <c r="F1886" s="32" t="str">
        <f>IF(Buildings!F1887="","N/A",Buildings!F1887)</f>
        <v>N/A</v>
      </c>
      <c r="G1886" s="32" t="str">
        <f>IF(Buildings!G1887="","N/A",Buildings!G1887)</f>
        <v>N/A</v>
      </c>
      <c r="H1886" s="32" t="str">
        <f t="shared" si="58"/>
        <v>N/A</v>
      </c>
      <c r="I1886" s="32" t="str">
        <f>IF(Buildings!H1887="","N/A",Buildings!H1887)</f>
        <v>N/A</v>
      </c>
      <c r="J1886" s="32" t="str">
        <f>IF(Buildings!I1887="","N/A",Buildings!I1887)</f>
        <v>N/A</v>
      </c>
      <c r="K1886" s="362" t="str">
        <f>IF(AND(Buildings!B1887="",Buildings!C1887&lt;&gt;""),0,IF(Buildings!B1887="","N/A",IF(ISNUMBER(Buildings!B1887),Buildings!B1887,0)))</f>
        <v>N/A</v>
      </c>
    </row>
    <row r="1887" spans="2:11">
      <c r="B1887" s="32" t="str">
        <f t="shared" si="59"/>
        <v>N/A</v>
      </c>
      <c r="C1887" s="32" t="str">
        <f>IF(Buildings!C1888="","N/A",Buildings!C1888)</f>
        <v>N/A</v>
      </c>
      <c r="D1887" s="32" t="str">
        <f>IF(Buildings!D1888="","N/A",Buildings!D1888)</f>
        <v>N/A</v>
      </c>
      <c r="E1887" s="32" t="str">
        <f>IF(Buildings!E1888="","N/A",Buildings!E1888)</f>
        <v>N/A</v>
      </c>
      <c r="F1887" s="32" t="str">
        <f>IF(Buildings!F1888="","N/A",Buildings!F1888)</f>
        <v>N/A</v>
      </c>
      <c r="G1887" s="32" t="str">
        <f>IF(Buildings!G1888="","N/A",Buildings!G1888)</f>
        <v>N/A</v>
      </c>
      <c r="H1887" s="32" t="str">
        <f t="shared" si="58"/>
        <v>N/A</v>
      </c>
      <c r="I1887" s="32" t="str">
        <f>IF(Buildings!H1888="","N/A",Buildings!H1888)</f>
        <v>N/A</v>
      </c>
      <c r="J1887" s="32" t="str">
        <f>IF(Buildings!I1888="","N/A",Buildings!I1888)</f>
        <v>N/A</v>
      </c>
      <c r="K1887" s="362" t="str">
        <f>IF(AND(Buildings!B1888="",Buildings!C1888&lt;&gt;""),0,IF(Buildings!B1888="","N/A",IF(ISNUMBER(Buildings!B1888),Buildings!B1888,0)))</f>
        <v>N/A</v>
      </c>
    </row>
    <row r="1888" spans="2:11">
      <c r="B1888" s="32" t="str">
        <f t="shared" si="59"/>
        <v>N/A</v>
      </c>
      <c r="C1888" s="32" t="str">
        <f>IF(Buildings!C1889="","N/A",Buildings!C1889)</f>
        <v>N/A</v>
      </c>
      <c r="D1888" s="32" t="str">
        <f>IF(Buildings!D1889="","N/A",Buildings!D1889)</f>
        <v>N/A</v>
      </c>
      <c r="E1888" s="32" t="str">
        <f>IF(Buildings!E1889="","N/A",Buildings!E1889)</f>
        <v>N/A</v>
      </c>
      <c r="F1888" s="32" t="str">
        <f>IF(Buildings!F1889="","N/A",Buildings!F1889)</f>
        <v>N/A</v>
      </c>
      <c r="G1888" s="32" t="str">
        <f>IF(Buildings!G1889="","N/A",Buildings!G1889)</f>
        <v>N/A</v>
      </c>
      <c r="H1888" s="32" t="str">
        <f t="shared" si="58"/>
        <v>N/A</v>
      </c>
      <c r="I1888" s="32" t="str">
        <f>IF(Buildings!H1889="","N/A",Buildings!H1889)</f>
        <v>N/A</v>
      </c>
      <c r="J1888" s="32" t="str">
        <f>IF(Buildings!I1889="","N/A",Buildings!I1889)</f>
        <v>N/A</v>
      </c>
      <c r="K1888" s="362" t="str">
        <f>IF(AND(Buildings!B1889="",Buildings!C1889&lt;&gt;""),0,IF(Buildings!B1889="","N/A",IF(ISNUMBER(Buildings!B1889),Buildings!B1889,0)))</f>
        <v>N/A</v>
      </c>
    </row>
    <row r="1889" spans="2:11">
      <c r="B1889" s="32" t="str">
        <f t="shared" si="59"/>
        <v>N/A</v>
      </c>
      <c r="C1889" s="32" t="str">
        <f>IF(Buildings!C1890="","N/A",Buildings!C1890)</f>
        <v>N/A</v>
      </c>
      <c r="D1889" s="32" t="str">
        <f>IF(Buildings!D1890="","N/A",Buildings!D1890)</f>
        <v>N/A</v>
      </c>
      <c r="E1889" s="32" t="str">
        <f>IF(Buildings!E1890="","N/A",Buildings!E1890)</f>
        <v>N/A</v>
      </c>
      <c r="F1889" s="32" t="str">
        <f>IF(Buildings!F1890="","N/A",Buildings!F1890)</f>
        <v>N/A</v>
      </c>
      <c r="G1889" s="32" t="str">
        <f>IF(Buildings!G1890="","N/A",Buildings!G1890)</f>
        <v>N/A</v>
      </c>
      <c r="H1889" s="32" t="str">
        <f t="shared" si="58"/>
        <v>N/A</v>
      </c>
      <c r="I1889" s="32" t="str">
        <f>IF(Buildings!H1890="","N/A",Buildings!H1890)</f>
        <v>N/A</v>
      </c>
      <c r="J1889" s="32" t="str">
        <f>IF(Buildings!I1890="","N/A",Buildings!I1890)</f>
        <v>N/A</v>
      </c>
      <c r="K1889" s="362" t="str">
        <f>IF(AND(Buildings!B1890="",Buildings!C1890&lt;&gt;""),0,IF(Buildings!B1890="","N/A",IF(ISNUMBER(Buildings!B1890),Buildings!B1890,0)))</f>
        <v>N/A</v>
      </c>
    </row>
    <row r="1890" spans="2:11">
      <c r="B1890" s="32" t="str">
        <f t="shared" si="59"/>
        <v>N/A</v>
      </c>
      <c r="C1890" s="32" t="str">
        <f>IF(Buildings!C1891="","N/A",Buildings!C1891)</f>
        <v>N/A</v>
      </c>
      <c r="D1890" s="32" t="str">
        <f>IF(Buildings!D1891="","N/A",Buildings!D1891)</f>
        <v>N/A</v>
      </c>
      <c r="E1890" s="32" t="str">
        <f>IF(Buildings!E1891="","N/A",Buildings!E1891)</f>
        <v>N/A</v>
      </c>
      <c r="F1890" s="32" t="str">
        <f>IF(Buildings!F1891="","N/A",Buildings!F1891)</f>
        <v>N/A</v>
      </c>
      <c r="G1890" s="32" t="str">
        <f>IF(Buildings!G1891="","N/A",Buildings!G1891)</f>
        <v>N/A</v>
      </c>
      <c r="H1890" s="32" t="str">
        <f t="shared" si="58"/>
        <v>N/A</v>
      </c>
      <c r="I1890" s="32" t="str">
        <f>IF(Buildings!H1891="","N/A",Buildings!H1891)</f>
        <v>N/A</v>
      </c>
      <c r="J1890" s="32" t="str">
        <f>IF(Buildings!I1891="","N/A",Buildings!I1891)</f>
        <v>N/A</v>
      </c>
      <c r="K1890" s="362" t="str">
        <f>IF(AND(Buildings!B1891="",Buildings!C1891&lt;&gt;""),0,IF(Buildings!B1891="","N/A",IF(ISNUMBER(Buildings!B1891),Buildings!B1891,0)))</f>
        <v>N/A</v>
      </c>
    </row>
    <row r="1891" spans="2:11">
      <c r="B1891" s="32" t="str">
        <f t="shared" si="59"/>
        <v>N/A</v>
      </c>
      <c r="C1891" s="32" t="str">
        <f>IF(Buildings!C1892="","N/A",Buildings!C1892)</f>
        <v>N/A</v>
      </c>
      <c r="D1891" s="32" t="str">
        <f>IF(Buildings!D1892="","N/A",Buildings!D1892)</f>
        <v>N/A</v>
      </c>
      <c r="E1891" s="32" t="str">
        <f>IF(Buildings!E1892="","N/A",Buildings!E1892)</f>
        <v>N/A</v>
      </c>
      <c r="F1891" s="32" t="str">
        <f>IF(Buildings!F1892="","N/A",Buildings!F1892)</f>
        <v>N/A</v>
      </c>
      <c r="G1891" s="32" t="str">
        <f>IF(Buildings!G1892="","N/A",Buildings!G1892)</f>
        <v>N/A</v>
      </c>
      <c r="H1891" s="32" t="str">
        <f t="shared" si="58"/>
        <v>N/A</v>
      </c>
      <c r="I1891" s="32" t="str">
        <f>IF(Buildings!H1892="","N/A",Buildings!H1892)</f>
        <v>N/A</v>
      </c>
      <c r="J1891" s="32" t="str">
        <f>IF(Buildings!I1892="","N/A",Buildings!I1892)</f>
        <v>N/A</v>
      </c>
      <c r="K1891" s="362" t="str">
        <f>IF(AND(Buildings!B1892="",Buildings!C1892&lt;&gt;""),0,IF(Buildings!B1892="","N/A",IF(ISNUMBER(Buildings!B1892),Buildings!B1892,0)))</f>
        <v>N/A</v>
      </c>
    </row>
    <row r="1892" spans="2:11">
      <c r="B1892" s="32" t="str">
        <f t="shared" si="59"/>
        <v>N/A</v>
      </c>
      <c r="C1892" s="32" t="str">
        <f>IF(Buildings!C1893="","N/A",Buildings!C1893)</f>
        <v>N/A</v>
      </c>
      <c r="D1892" s="32" t="str">
        <f>IF(Buildings!D1893="","N/A",Buildings!D1893)</f>
        <v>N/A</v>
      </c>
      <c r="E1892" s="32" t="str">
        <f>IF(Buildings!E1893="","N/A",Buildings!E1893)</f>
        <v>N/A</v>
      </c>
      <c r="F1892" s="32" t="str">
        <f>IF(Buildings!F1893="","N/A",Buildings!F1893)</f>
        <v>N/A</v>
      </c>
      <c r="G1892" s="32" t="str">
        <f>IF(Buildings!G1893="","N/A",Buildings!G1893)</f>
        <v>N/A</v>
      </c>
      <c r="H1892" s="32" t="str">
        <f t="shared" si="58"/>
        <v>N/A</v>
      </c>
      <c r="I1892" s="32" t="str">
        <f>IF(Buildings!H1893="","N/A",Buildings!H1893)</f>
        <v>N/A</v>
      </c>
      <c r="J1892" s="32" t="str">
        <f>IF(Buildings!I1893="","N/A",Buildings!I1893)</f>
        <v>N/A</v>
      </c>
      <c r="K1892" s="362" t="str">
        <f>IF(AND(Buildings!B1893="",Buildings!C1893&lt;&gt;""),0,IF(Buildings!B1893="","N/A",IF(ISNUMBER(Buildings!B1893),Buildings!B1893,0)))</f>
        <v>N/A</v>
      </c>
    </row>
    <row r="1893" spans="2:11">
      <c r="B1893" s="32" t="str">
        <f t="shared" si="59"/>
        <v>N/A</v>
      </c>
      <c r="C1893" s="32" t="str">
        <f>IF(Buildings!C1894="","N/A",Buildings!C1894)</f>
        <v>N/A</v>
      </c>
      <c r="D1893" s="32" t="str">
        <f>IF(Buildings!D1894="","N/A",Buildings!D1894)</f>
        <v>N/A</v>
      </c>
      <c r="E1893" s="32" t="str">
        <f>IF(Buildings!E1894="","N/A",Buildings!E1894)</f>
        <v>N/A</v>
      </c>
      <c r="F1893" s="32" t="str">
        <f>IF(Buildings!F1894="","N/A",Buildings!F1894)</f>
        <v>N/A</v>
      </c>
      <c r="G1893" s="32" t="str">
        <f>IF(Buildings!G1894="","N/A",Buildings!G1894)</f>
        <v>N/A</v>
      </c>
      <c r="H1893" s="32" t="str">
        <f t="shared" si="58"/>
        <v>N/A</v>
      </c>
      <c r="I1893" s="32" t="str">
        <f>IF(Buildings!H1894="","N/A",Buildings!H1894)</f>
        <v>N/A</v>
      </c>
      <c r="J1893" s="32" t="str">
        <f>IF(Buildings!I1894="","N/A",Buildings!I1894)</f>
        <v>N/A</v>
      </c>
      <c r="K1893" s="362" t="str">
        <f>IF(AND(Buildings!B1894="",Buildings!C1894&lt;&gt;""),0,IF(Buildings!B1894="","N/A",IF(ISNUMBER(Buildings!B1894),Buildings!B1894,0)))</f>
        <v>N/A</v>
      </c>
    </row>
    <row r="1894" spans="2:11">
      <c r="B1894" s="32" t="str">
        <f t="shared" si="59"/>
        <v>N/A</v>
      </c>
      <c r="C1894" s="32" t="str">
        <f>IF(Buildings!C1895="","N/A",Buildings!C1895)</f>
        <v>N/A</v>
      </c>
      <c r="D1894" s="32" t="str">
        <f>IF(Buildings!D1895="","N/A",Buildings!D1895)</f>
        <v>N/A</v>
      </c>
      <c r="E1894" s="32" t="str">
        <f>IF(Buildings!E1895="","N/A",Buildings!E1895)</f>
        <v>N/A</v>
      </c>
      <c r="F1894" s="32" t="str">
        <f>IF(Buildings!F1895="","N/A",Buildings!F1895)</f>
        <v>N/A</v>
      </c>
      <c r="G1894" s="32" t="str">
        <f>IF(Buildings!G1895="","N/A",Buildings!G1895)</f>
        <v>N/A</v>
      </c>
      <c r="H1894" s="32" t="str">
        <f t="shared" si="58"/>
        <v>N/A</v>
      </c>
      <c r="I1894" s="32" t="str">
        <f>IF(Buildings!H1895="","N/A",Buildings!H1895)</f>
        <v>N/A</v>
      </c>
      <c r="J1894" s="32" t="str">
        <f>IF(Buildings!I1895="","N/A",Buildings!I1895)</f>
        <v>N/A</v>
      </c>
      <c r="K1894" s="362" t="str">
        <f>IF(AND(Buildings!B1895="",Buildings!C1895&lt;&gt;""),0,IF(Buildings!B1895="","N/A",IF(ISNUMBER(Buildings!B1895),Buildings!B1895,0)))</f>
        <v>N/A</v>
      </c>
    </row>
    <row r="1895" spans="2:11">
      <c r="B1895" s="32" t="str">
        <f t="shared" si="59"/>
        <v>N/A</v>
      </c>
      <c r="C1895" s="32" t="str">
        <f>IF(Buildings!C1896="","N/A",Buildings!C1896)</f>
        <v>N/A</v>
      </c>
      <c r="D1895" s="32" t="str">
        <f>IF(Buildings!D1896="","N/A",Buildings!D1896)</f>
        <v>N/A</v>
      </c>
      <c r="E1895" s="32" t="str">
        <f>IF(Buildings!E1896="","N/A",Buildings!E1896)</f>
        <v>N/A</v>
      </c>
      <c r="F1895" s="32" t="str">
        <f>IF(Buildings!F1896="","N/A",Buildings!F1896)</f>
        <v>N/A</v>
      </c>
      <c r="G1895" s="32" t="str">
        <f>IF(Buildings!G1896="","N/A",Buildings!G1896)</f>
        <v>N/A</v>
      </c>
      <c r="H1895" s="32" t="str">
        <f t="shared" si="58"/>
        <v>N/A</v>
      </c>
      <c r="I1895" s="32" t="str">
        <f>IF(Buildings!H1896="","N/A",Buildings!H1896)</f>
        <v>N/A</v>
      </c>
      <c r="J1895" s="32" t="str">
        <f>IF(Buildings!I1896="","N/A",Buildings!I1896)</f>
        <v>N/A</v>
      </c>
      <c r="K1895" s="362" t="str">
        <f>IF(AND(Buildings!B1896="",Buildings!C1896&lt;&gt;""),0,IF(Buildings!B1896="","N/A",IF(ISNUMBER(Buildings!B1896),Buildings!B1896,0)))</f>
        <v>N/A</v>
      </c>
    </row>
    <row r="1896" spans="2:11">
      <c r="B1896" s="32" t="str">
        <f t="shared" si="59"/>
        <v>N/A</v>
      </c>
      <c r="C1896" s="32" t="str">
        <f>IF(Buildings!C1897="","N/A",Buildings!C1897)</f>
        <v>N/A</v>
      </c>
      <c r="D1896" s="32" t="str">
        <f>IF(Buildings!D1897="","N/A",Buildings!D1897)</f>
        <v>N/A</v>
      </c>
      <c r="E1896" s="32" t="str">
        <f>IF(Buildings!E1897="","N/A",Buildings!E1897)</f>
        <v>N/A</v>
      </c>
      <c r="F1896" s="32" t="str">
        <f>IF(Buildings!F1897="","N/A",Buildings!F1897)</f>
        <v>N/A</v>
      </c>
      <c r="G1896" s="32" t="str">
        <f>IF(Buildings!G1897="","N/A",Buildings!G1897)</f>
        <v>N/A</v>
      </c>
      <c r="H1896" s="32" t="str">
        <f t="shared" si="58"/>
        <v>N/A</v>
      </c>
      <c r="I1896" s="32" t="str">
        <f>IF(Buildings!H1897="","N/A",Buildings!H1897)</f>
        <v>N/A</v>
      </c>
      <c r="J1896" s="32" t="str">
        <f>IF(Buildings!I1897="","N/A",Buildings!I1897)</f>
        <v>N/A</v>
      </c>
      <c r="K1896" s="362" t="str">
        <f>IF(AND(Buildings!B1897="",Buildings!C1897&lt;&gt;""),0,IF(Buildings!B1897="","N/A",IF(ISNUMBER(Buildings!B1897),Buildings!B1897,0)))</f>
        <v>N/A</v>
      </c>
    </row>
    <row r="1897" spans="2:11">
      <c r="B1897" s="32" t="str">
        <f t="shared" si="59"/>
        <v>N/A</v>
      </c>
      <c r="C1897" s="32" t="str">
        <f>IF(Buildings!C1898="","N/A",Buildings!C1898)</f>
        <v>N/A</v>
      </c>
      <c r="D1897" s="32" t="str">
        <f>IF(Buildings!D1898="","N/A",Buildings!D1898)</f>
        <v>N/A</v>
      </c>
      <c r="E1897" s="32" t="str">
        <f>IF(Buildings!E1898="","N/A",Buildings!E1898)</f>
        <v>N/A</v>
      </c>
      <c r="F1897" s="32" t="str">
        <f>IF(Buildings!F1898="","N/A",Buildings!F1898)</f>
        <v>N/A</v>
      </c>
      <c r="G1897" s="32" t="str">
        <f>IF(Buildings!G1898="","N/A",Buildings!G1898)</f>
        <v>N/A</v>
      </c>
      <c r="H1897" s="32" t="str">
        <f t="shared" si="58"/>
        <v>N/A</v>
      </c>
      <c r="I1897" s="32" t="str">
        <f>IF(Buildings!H1898="","N/A",Buildings!H1898)</f>
        <v>N/A</v>
      </c>
      <c r="J1897" s="32" t="str">
        <f>IF(Buildings!I1898="","N/A",Buildings!I1898)</f>
        <v>N/A</v>
      </c>
      <c r="K1897" s="362" t="str">
        <f>IF(AND(Buildings!B1898="",Buildings!C1898&lt;&gt;""),0,IF(Buildings!B1898="","N/A",IF(ISNUMBER(Buildings!B1898),Buildings!B1898,0)))</f>
        <v>N/A</v>
      </c>
    </row>
    <row r="1898" spans="2:11">
      <c r="B1898" s="32" t="str">
        <f t="shared" si="59"/>
        <v>N/A</v>
      </c>
      <c r="C1898" s="32" t="str">
        <f>IF(Buildings!C1899="","N/A",Buildings!C1899)</f>
        <v>N/A</v>
      </c>
      <c r="D1898" s="32" t="str">
        <f>IF(Buildings!D1899="","N/A",Buildings!D1899)</f>
        <v>N/A</v>
      </c>
      <c r="E1898" s="32" t="str">
        <f>IF(Buildings!E1899="","N/A",Buildings!E1899)</f>
        <v>N/A</v>
      </c>
      <c r="F1898" s="32" t="str">
        <f>IF(Buildings!F1899="","N/A",Buildings!F1899)</f>
        <v>N/A</v>
      </c>
      <c r="G1898" s="32" t="str">
        <f>IF(Buildings!G1899="","N/A",Buildings!G1899)</f>
        <v>N/A</v>
      </c>
      <c r="H1898" s="32" t="str">
        <f t="shared" si="58"/>
        <v>N/A</v>
      </c>
      <c r="I1898" s="32" t="str">
        <f>IF(Buildings!H1899="","N/A",Buildings!H1899)</f>
        <v>N/A</v>
      </c>
      <c r="J1898" s="32" t="str">
        <f>IF(Buildings!I1899="","N/A",Buildings!I1899)</f>
        <v>N/A</v>
      </c>
      <c r="K1898" s="362" t="str">
        <f>IF(AND(Buildings!B1899="",Buildings!C1899&lt;&gt;""),0,IF(Buildings!B1899="","N/A",IF(ISNUMBER(Buildings!B1899),Buildings!B1899,0)))</f>
        <v>N/A</v>
      </c>
    </row>
    <row r="1899" spans="2:11">
      <c r="B1899" s="32" t="str">
        <f t="shared" si="59"/>
        <v>N/A</v>
      </c>
      <c r="C1899" s="32" t="str">
        <f>IF(Buildings!C1900="","N/A",Buildings!C1900)</f>
        <v>N/A</v>
      </c>
      <c r="D1899" s="32" t="str">
        <f>IF(Buildings!D1900="","N/A",Buildings!D1900)</f>
        <v>N/A</v>
      </c>
      <c r="E1899" s="32" t="str">
        <f>IF(Buildings!E1900="","N/A",Buildings!E1900)</f>
        <v>N/A</v>
      </c>
      <c r="F1899" s="32" t="str">
        <f>IF(Buildings!F1900="","N/A",Buildings!F1900)</f>
        <v>N/A</v>
      </c>
      <c r="G1899" s="32" t="str">
        <f>IF(Buildings!G1900="","N/A",Buildings!G1900)</f>
        <v>N/A</v>
      </c>
      <c r="H1899" s="32" t="str">
        <f t="shared" si="58"/>
        <v>N/A</v>
      </c>
      <c r="I1899" s="32" t="str">
        <f>IF(Buildings!H1900="","N/A",Buildings!H1900)</f>
        <v>N/A</v>
      </c>
      <c r="J1899" s="32" t="str">
        <f>IF(Buildings!I1900="","N/A",Buildings!I1900)</f>
        <v>N/A</v>
      </c>
      <c r="K1899" s="362" t="str">
        <f>IF(AND(Buildings!B1900="",Buildings!C1900&lt;&gt;""),0,IF(Buildings!B1900="","N/A",IF(ISNUMBER(Buildings!B1900),Buildings!B1900,0)))</f>
        <v>N/A</v>
      </c>
    </row>
    <row r="1900" spans="2:11">
      <c r="B1900" s="32" t="str">
        <f t="shared" si="59"/>
        <v>N/A</v>
      </c>
      <c r="C1900" s="32" t="str">
        <f>IF(Buildings!C1901="","N/A",Buildings!C1901)</f>
        <v>N/A</v>
      </c>
      <c r="D1900" s="32" t="str">
        <f>IF(Buildings!D1901="","N/A",Buildings!D1901)</f>
        <v>N/A</v>
      </c>
      <c r="E1900" s="32" t="str">
        <f>IF(Buildings!E1901="","N/A",Buildings!E1901)</f>
        <v>N/A</v>
      </c>
      <c r="F1900" s="32" t="str">
        <f>IF(Buildings!F1901="","N/A",Buildings!F1901)</f>
        <v>N/A</v>
      </c>
      <c r="G1900" s="32" t="str">
        <f>IF(Buildings!G1901="","N/A",Buildings!G1901)</f>
        <v>N/A</v>
      </c>
      <c r="H1900" s="32" t="str">
        <f t="shared" si="58"/>
        <v>N/A</v>
      </c>
      <c r="I1900" s="32" t="str">
        <f>IF(Buildings!H1901="","N/A",Buildings!H1901)</f>
        <v>N/A</v>
      </c>
      <c r="J1900" s="32" t="str">
        <f>IF(Buildings!I1901="","N/A",Buildings!I1901)</f>
        <v>N/A</v>
      </c>
      <c r="K1900" s="362" t="str">
        <f>IF(AND(Buildings!B1901="",Buildings!C1901&lt;&gt;""),0,IF(Buildings!B1901="","N/A",IF(ISNUMBER(Buildings!B1901),Buildings!B1901,0)))</f>
        <v>N/A</v>
      </c>
    </row>
    <row r="1901" spans="2:11">
      <c r="B1901" s="32" t="str">
        <f t="shared" si="59"/>
        <v>N/A</v>
      </c>
      <c r="C1901" s="32" t="str">
        <f>IF(Buildings!C1902="","N/A",Buildings!C1902)</f>
        <v>N/A</v>
      </c>
      <c r="D1901" s="32" t="str">
        <f>IF(Buildings!D1902="","N/A",Buildings!D1902)</f>
        <v>N/A</v>
      </c>
      <c r="E1901" s="32" t="str">
        <f>IF(Buildings!E1902="","N/A",Buildings!E1902)</f>
        <v>N/A</v>
      </c>
      <c r="F1901" s="32" t="str">
        <f>IF(Buildings!F1902="","N/A",Buildings!F1902)</f>
        <v>N/A</v>
      </c>
      <c r="G1901" s="32" t="str">
        <f>IF(Buildings!G1902="","N/A",Buildings!G1902)</f>
        <v>N/A</v>
      </c>
      <c r="H1901" s="32" t="str">
        <f t="shared" si="58"/>
        <v>N/A</v>
      </c>
      <c r="I1901" s="32" t="str">
        <f>IF(Buildings!H1902="","N/A",Buildings!H1902)</f>
        <v>N/A</v>
      </c>
      <c r="J1901" s="32" t="str">
        <f>IF(Buildings!I1902="","N/A",Buildings!I1902)</f>
        <v>N/A</v>
      </c>
      <c r="K1901" s="362" t="str">
        <f>IF(AND(Buildings!B1902="",Buildings!C1902&lt;&gt;""),0,IF(Buildings!B1902="","N/A",IF(ISNUMBER(Buildings!B1902),Buildings!B1902,0)))</f>
        <v>N/A</v>
      </c>
    </row>
    <row r="1902" spans="2:11">
      <c r="B1902" s="32" t="str">
        <f t="shared" si="59"/>
        <v>N/A</v>
      </c>
      <c r="C1902" s="32" t="str">
        <f>IF(Buildings!C1903="","N/A",Buildings!C1903)</f>
        <v>N/A</v>
      </c>
      <c r="D1902" s="32" t="str">
        <f>IF(Buildings!D1903="","N/A",Buildings!D1903)</f>
        <v>N/A</v>
      </c>
      <c r="E1902" s="32" t="str">
        <f>IF(Buildings!E1903="","N/A",Buildings!E1903)</f>
        <v>N/A</v>
      </c>
      <c r="F1902" s="32" t="str">
        <f>IF(Buildings!F1903="","N/A",Buildings!F1903)</f>
        <v>N/A</v>
      </c>
      <c r="G1902" s="32" t="str">
        <f>IF(Buildings!G1903="","N/A",Buildings!G1903)</f>
        <v>N/A</v>
      </c>
      <c r="H1902" s="32" t="str">
        <f t="shared" si="58"/>
        <v>N/A</v>
      </c>
      <c r="I1902" s="32" t="str">
        <f>IF(Buildings!H1903="","N/A",Buildings!H1903)</f>
        <v>N/A</v>
      </c>
      <c r="J1902" s="32" t="str">
        <f>IF(Buildings!I1903="","N/A",Buildings!I1903)</f>
        <v>N/A</v>
      </c>
      <c r="K1902" s="362" t="str">
        <f>IF(AND(Buildings!B1903="",Buildings!C1903&lt;&gt;""),0,IF(Buildings!B1903="","N/A",IF(ISNUMBER(Buildings!B1903),Buildings!B1903,0)))</f>
        <v>N/A</v>
      </c>
    </row>
    <row r="1903" spans="2:11">
      <c r="B1903" s="32" t="str">
        <f t="shared" si="59"/>
        <v>N/A</v>
      </c>
      <c r="C1903" s="32" t="str">
        <f>IF(Buildings!C1904="","N/A",Buildings!C1904)</f>
        <v>N/A</v>
      </c>
      <c r="D1903" s="32" t="str">
        <f>IF(Buildings!D1904="","N/A",Buildings!D1904)</f>
        <v>N/A</v>
      </c>
      <c r="E1903" s="32" t="str">
        <f>IF(Buildings!E1904="","N/A",Buildings!E1904)</f>
        <v>N/A</v>
      </c>
      <c r="F1903" s="32" t="str">
        <f>IF(Buildings!F1904="","N/A",Buildings!F1904)</f>
        <v>N/A</v>
      </c>
      <c r="G1903" s="32" t="str">
        <f>IF(Buildings!G1904="","N/A",Buildings!G1904)</f>
        <v>N/A</v>
      </c>
      <c r="H1903" s="32" t="str">
        <f t="shared" si="58"/>
        <v>N/A</v>
      </c>
      <c r="I1903" s="32" t="str">
        <f>IF(Buildings!H1904="","N/A",Buildings!H1904)</f>
        <v>N/A</v>
      </c>
      <c r="J1903" s="32" t="str">
        <f>IF(Buildings!I1904="","N/A",Buildings!I1904)</f>
        <v>N/A</v>
      </c>
      <c r="K1903" s="362" t="str">
        <f>IF(AND(Buildings!B1904="",Buildings!C1904&lt;&gt;""),0,IF(Buildings!B1904="","N/A",IF(ISNUMBER(Buildings!B1904),Buildings!B1904,0)))</f>
        <v>N/A</v>
      </c>
    </row>
    <row r="1904" spans="2:11">
      <c r="B1904" s="32" t="str">
        <f t="shared" si="59"/>
        <v>N/A</v>
      </c>
      <c r="C1904" s="32" t="str">
        <f>IF(Buildings!C1905="","N/A",Buildings!C1905)</f>
        <v>N/A</v>
      </c>
      <c r="D1904" s="32" t="str">
        <f>IF(Buildings!D1905="","N/A",Buildings!D1905)</f>
        <v>N/A</v>
      </c>
      <c r="E1904" s="32" t="str">
        <f>IF(Buildings!E1905="","N/A",Buildings!E1905)</f>
        <v>N/A</v>
      </c>
      <c r="F1904" s="32" t="str">
        <f>IF(Buildings!F1905="","N/A",Buildings!F1905)</f>
        <v>N/A</v>
      </c>
      <c r="G1904" s="32" t="str">
        <f>IF(Buildings!G1905="","N/A",Buildings!G1905)</f>
        <v>N/A</v>
      </c>
      <c r="H1904" s="32" t="str">
        <f t="shared" si="58"/>
        <v>N/A</v>
      </c>
      <c r="I1904" s="32" t="str">
        <f>IF(Buildings!H1905="","N/A",Buildings!H1905)</f>
        <v>N/A</v>
      </c>
      <c r="J1904" s="32" t="str">
        <f>IF(Buildings!I1905="","N/A",Buildings!I1905)</f>
        <v>N/A</v>
      </c>
      <c r="K1904" s="362" t="str">
        <f>IF(AND(Buildings!B1905="",Buildings!C1905&lt;&gt;""),0,IF(Buildings!B1905="","N/A",IF(ISNUMBER(Buildings!B1905),Buildings!B1905,0)))</f>
        <v>N/A</v>
      </c>
    </row>
    <row r="1905" spans="2:11">
      <c r="B1905" s="32" t="str">
        <f t="shared" si="59"/>
        <v>N/A</v>
      </c>
      <c r="C1905" s="32" t="str">
        <f>IF(Buildings!C1906="","N/A",Buildings!C1906)</f>
        <v>N/A</v>
      </c>
      <c r="D1905" s="32" t="str">
        <f>IF(Buildings!D1906="","N/A",Buildings!D1906)</f>
        <v>N/A</v>
      </c>
      <c r="E1905" s="32" t="str">
        <f>IF(Buildings!E1906="","N/A",Buildings!E1906)</f>
        <v>N/A</v>
      </c>
      <c r="F1905" s="32" t="str">
        <f>IF(Buildings!F1906="","N/A",Buildings!F1906)</f>
        <v>N/A</v>
      </c>
      <c r="G1905" s="32" t="str">
        <f>IF(Buildings!G1906="","N/A",Buildings!G1906)</f>
        <v>N/A</v>
      </c>
      <c r="H1905" s="32" t="str">
        <f t="shared" si="58"/>
        <v>N/A</v>
      </c>
      <c r="I1905" s="32" t="str">
        <f>IF(Buildings!H1906="","N/A",Buildings!H1906)</f>
        <v>N/A</v>
      </c>
      <c r="J1905" s="32" t="str">
        <f>IF(Buildings!I1906="","N/A",Buildings!I1906)</f>
        <v>N/A</v>
      </c>
      <c r="K1905" s="362" t="str">
        <f>IF(AND(Buildings!B1906="",Buildings!C1906&lt;&gt;""),0,IF(Buildings!B1906="","N/A",IF(ISNUMBER(Buildings!B1906),Buildings!B1906,0)))</f>
        <v>N/A</v>
      </c>
    </row>
    <row r="1906" spans="2:11">
      <c r="B1906" s="32" t="str">
        <f t="shared" si="59"/>
        <v>N/A</v>
      </c>
      <c r="C1906" s="32" t="str">
        <f>IF(Buildings!C1907="","N/A",Buildings!C1907)</f>
        <v>N/A</v>
      </c>
      <c r="D1906" s="32" t="str">
        <f>IF(Buildings!D1907="","N/A",Buildings!D1907)</f>
        <v>N/A</v>
      </c>
      <c r="E1906" s="32" t="str">
        <f>IF(Buildings!E1907="","N/A",Buildings!E1907)</f>
        <v>N/A</v>
      </c>
      <c r="F1906" s="32" t="str">
        <f>IF(Buildings!F1907="","N/A",Buildings!F1907)</f>
        <v>N/A</v>
      </c>
      <c r="G1906" s="32" t="str">
        <f>IF(Buildings!G1907="","N/A",Buildings!G1907)</f>
        <v>N/A</v>
      </c>
      <c r="H1906" s="32" t="str">
        <f t="shared" si="58"/>
        <v>N/A</v>
      </c>
      <c r="I1906" s="32" t="str">
        <f>IF(Buildings!H1907="","N/A",Buildings!H1907)</f>
        <v>N/A</v>
      </c>
      <c r="J1906" s="32" t="str">
        <f>IF(Buildings!I1907="","N/A",Buildings!I1907)</f>
        <v>N/A</v>
      </c>
      <c r="K1906" s="362" t="str">
        <f>IF(AND(Buildings!B1907="",Buildings!C1907&lt;&gt;""),0,IF(Buildings!B1907="","N/A",IF(ISNUMBER(Buildings!B1907),Buildings!B1907,0)))</f>
        <v>N/A</v>
      </c>
    </row>
    <row r="1907" spans="2:11">
      <c r="B1907" s="32" t="str">
        <f t="shared" si="59"/>
        <v>N/A</v>
      </c>
      <c r="C1907" s="32" t="str">
        <f>IF(Buildings!C1908="","N/A",Buildings!C1908)</f>
        <v>N/A</v>
      </c>
      <c r="D1907" s="32" t="str">
        <f>IF(Buildings!D1908="","N/A",Buildings!D1908)</f>
        <v>N/A</v>
      </c>
      <c r="E1907" s="32" t="str">
        <f>IF(Buildings!E1908="","N/A",Buildings!E1908)</f>
        <v>N/A</v>
      </c>
      <c r="F1907" s="32" t="str">
        <f>IF(Buildings!F1908="","N/A",Buildings!F1908)</f>
        <v>N/A</v>
      </c>
      <c r="G1907" s="32" t="str">
        <f>IF(Buildings!G1908="","N/A",Buildings!G1908)</f>
        <v>N/A</v>
      </c>
      <c r="H1907" s="32" t="str">
        <f t="shared" si="58"/>
        <v>N/A</v>
      </c>
      <c r="I1907" s="32" t="str">
        <f>IF(Buildings!H1908="","N/A",Buildings!H1908)</f>
        <v>N/A</v>
      </c>
      <c r="J1907" s="32" t="str">
        <f>IF(Buildings!I1908="","N/A",Buildings!I1908)</f>
        <v>N/A</v>
      </c>
      <c r="K1907" s="362" t="str">
        <f>IF(AND(Buildings!B1908="",Buildings!C1908&lt;&gt;""),0,IF(Buildings!B1908="","N/A",IF(ISNUMBER(Buildings!B1908),Buildings!B1908,0)))</f>
        <v>N/A</v>
      </c>
    </row>
    <row r="1908" spans="2:11">
      <c r="B1908" s="32" t="str">
        <f t="shared" si="59"/>
        <v>N/A</v>
      </c>
      <c r="C1908" s="32" t="str">
        <f>IF(Buildings!C1909="","N/A",Buildings!C1909)</f>
        <v>N/A</v>
      </c>
      <c r="D1908" s="32" t="str">
        <f>IF(Buildings!D1909="","N/A",Buildings!D1909)</f>
        <v>N/A</v>
      </c>
      <c r="E1908" s="32" t="str">
        <f>IF(Buildings!E1909="","N/A",Buildings!E1909)</f>
        <v>N/A</v>
      </c>
      <c r="F1908" s="32" t="str">
        <f>IF(Buildings!F1909="","N/A",Buildings!F1909)</f>
        <v>N/A</v>
      </c>
      <c r="G1908" s="32" t="str">
        <f>IF(Buildings!G1909="","N/A",Buildings!G1909)</f>
        <v>N/A</v>
      </c>
      <c r="H1908" s="32" t="str">
        <f t="shared" si="58"/>
        <v>N/A</v>
      </c>
      <c r="I1908" s="32" t="str">
        <f>IF(Buildings!H1909="","N/A",Buildings!H1909)</f>
        <v>N/A</v>
      </c>
      <c r="J1908" s="32" t="str">
        <f>IF(Buildings!I1909="","N/A",Buildings!I1909)</f>
        <v>N/A</v>
      </c>
      <c r="K1908" s="362" t="str">
        <f>IF(AND(Buildings!B1909="",Buildings!C1909&lt;&gt;""),0,IF(Buildings!B1909="","N/A",IF(ISNUMBER(Buildings!B1909),Buildings!B1909,0)))</f>
        <v>N/A</v>
      </c>
    </row>
    <row r="1909" spans="2:11">
      <c r="B1909" s="32" t="str">
        <f t="shared" si="59"/>
        <v>N/A</v>
      </c>
      <c r="C1909" s="32" t="str">
        <f>IF(Buildings!C1910="","N/A",Buildings!C1910)</f>
        <v>N/A</v>
      </c>
      <c r="D1909" s="32" t="str">
        <f>IF(Buildings!D1910="","N/A",Buildings!D1910)</f>
        <v>N/A</v>
      </c>
      <c r="E1909" s="32" t="str">
        <f>IF(Buildings!E1910="","N/A",Buildings!E1910)</f>
        <v>N/A</v>
      </c>
      <c r="F1909" s="32" t="str">
        <f>IF(Buildings!F1910="","N/A",Buildings!F1910)</f>
        <v>N/A</v>
      </c>
      <c r="G1909" s="32" t="str">
        <f>IF(Buildings!G1910="","N/A",Buildings!G1910)</f>
        <v>N/A</v>
      </c>
      <c r="H1909" s="32" t="str">
        <f t="shared" si="58"/>
        <v>N/A</v>
      </c>
      <c r="I1909" s="32" t="str">
        <f>IF(Buildings!H1910="","N/A",Buildings!H1910)</f>
        <v>N/A</v>
      </c>
      <c r="J1909" s="32" t="str">
        <f>IF(Buildings!I1910="","N/A",Buildings!I1910)</f>
        <v>N/A</v>
      </c>
      <c r="K1909" s="362" t="str">
        <f>IF(AND(Buildings!B1910="",Buildings!C1910&lt;&gt;""),0,IF(Buildings!B1910="","N/A",IF(ISNUMBER(Buildings!B1910),Buildings!B1910,0)))</f>
        <v>N/A</v>
      </c>
    </row>
    <row r="1910" spans="2:11">
      <c r="B1910" s="32" t="str">
        <f t="shared" si="59"/>
        <v>N/A</v>
      </c>
      <c r="C1910" s="32" t="str">
        <f>IF(Buildings!C1911="","N/A",Buildings!C1911)</f>
        <v>N/A</v>
      </c>
      <c r="D1910" s="32" t="str">
        <f>IF(Buildings!D1911="","N/A",Buildings!D1911)</f>
        <v>N/A</v>
      </c>
      <c r="E1910" s="32" t="str">
        <f>IF(Buildings!E1911="","N/A",Buildings!E1911)</f>
        <v>N/A</v>
      </c>
      <c r="F1910" s="32" t="str">
        <f>IF(Buildings!F1911="","N/A",Buildings!F1911)</f>
        <v>N/A</v>
      </c>
      <c r="G1910" s="32" t="str">
        <f>IF(Buildings!G1911="","N/A",Buildings!G1911)</f>
        <v>N/A</v>
      </c>
      <c r="H1910" s="32" t="str">
        <f t="shared" si="58"/>
        <v>N/A</v>
      </c>
      <c r="I1910" s="32" t="str">
        <f>IF(Buildings!H1911="","N/A",Buildings!H1911)</f>
        <v>N/A</v>
      </c>
      <c r="J1910" s="32" t="str">
        <f>IF(Buildings!I1911="","N/A",Buildings!I1911)</f>
        <v>N/A</v>
      </c>
      <c r="K1910" s="362" t="str">
        <f>IF(AND(Buildings!B1911="",Buildings!C1911&lt;&gt;""),0,IF(Buildings!B1911="","N/A",IF(ISNUMBER(Buildings!B1911),Buildings!B1911,0)))</f>
        <v>N/A</v>
      </c>
    </row>
    <row r="1911" spans="2:11">
      <c r="B1911" s="32" t="str">
        <f t="shared" si="59"/>
        <v>N/A</v>
      </c>
      <c r="C1911" s="32" t="str">
        <f>IF(Buildings!C1912="","N/A",Buildings!C1912)</f>
        <v>N/A</v>
      </c>
      <c r="D1911" s="32" t="str">
        <f>IF(Buildings!D1912="","N/A",Buildings!D1912)</f>
        <v>N/A</v>
      </c>
      <c r="E1911" s="32" t="str">
        <f>IF(Buildings!E1912="","N/A",Buildings!E1912)</f>
        <v>N/A</v>
      </c>
      <c r="F1911" s="32" t="str">
        <f>IF(Buildings!F1912="","N/A",Buildings!F1912)</f>
        <v>N/A</v>
      </c>
      <c r="G1911" s="32" t="str">
        <f>IF(Buildings!G1912="","N/A",Buildings!G1912)</f>
        <v>N/A</v>
      </c>
      <c r="H1911" s="32" t="str">
        <f t="shared" si="58"/>
        <v>N/A</v>
      </c>
      <c r="I1911" s="32" t="str">
        <f>IF(Buildings!H1912="","N/A",Buildings!H1912)</f>
        <v>N/A</v>
      </c>
      <c r="J1911" s="32" t="str">
        <f>IF(Buildings!I1912="","N/A",Buildings!I1912)</f>
        <v>N/A</v>
      </c>
      <c r="K1911" s="362" t="str">
        <f>IF(AND(Buildings!B1912="",Buildings!C1912&lt;&gt;""),0,IF(Buildings!B1912="","N/A",IF(ISNUMBER(Buildings!B1912),Buildings!B1912,0)))</f>
        <v>N/A</v>
      </c>
    </row>
    <row r="1912" spans="2:11">
      <c r="B1912" s="32" t="str">
        <f t="shared" si="59"/>
        <v>N/A</v>
      </c>
      <c r="C1912" s="32" t="str">
        <f>IF(Buildings!C1913="","N/A",Buildings!C1913)</f>
        <v>N/A</v>
      </c>
      <c r="D1912" s="32" t="str">
        <f>IF(Buildings!D1913="","N/A",Buildings!D1913)</f>
        <v>N/A</v>
      </c>
      <c r="E1912" s="32" t="str">
        <f>IF(Buildings!E1913="","N/A",Buildings!E1913)</f>
        <v>N/A</v>
      </c>
      <c r="F1912" s="32" t="str">
        <f>IF(Buildings!F1913="","N/A",Buildings!F1913)</f>
        <v>N/A</v>
      </c>
      <c r="G1912" s="32" t="str">
        <f>IF(Buildings!G1913="","N/A",Buildings!G1913)</f>
        <v>N/A</v>
      </c>
      <c r="H1912" s="32" t="str">
        <f t="shared" si="58"/>
        <v>N/A</v>
      </c>
      <c r="I1912" s="32" t="str">
        <f>IF(Buildings!H1913="","N/A",Buildings!H1913)</f>
        <v>N/A</v>
      </c>
      <c r="J1912" s="32" t="str">
        <f>IF(Buildings!I1913="","N/A",Buildings!I1913)</f>
        <v>N/A</v>
      </c>
      <c r="K1912" s="362" t="str">
        <f>IF(AND(Buildings!B1913="",Buildings!C1913&lt;&gt;""),0,IF(Buildings!B1913="","N/A",IF(ISNUMBER(Buildings!B1913),Buildings!B1913,0)))</f>
        <v>N/A</v>
      </c>
    </row>
    <row r="1913" spans="2:11">
      <c r="B1913" s="32" t="str">
        <f t="shared" si="59"/>
        <v>N/A</v>
      </c>
      <c r="C1913" s="32" t="str">
        <f>IF(Buildings!C1914="","N/A",Buildings!C1914)</f>
        <v>N/A</v>
      </c>
      <c r="D1913" s="32" t="str">
        <f>IF(Buildings!D1914="","N/A",Buildings!D1914)</f>
        <v>N/A</v>
      </c>
      <c r="E1913" s="32" t="str">
        <f>IF(Buildings!E1914="","N/A",Buildings!E1914)</f>
        <v>N/A</v>
      </c>
      <c r="F1913" s="32" t="str">
        <f>IF(Buildings!F1914="","N/A",Buildings!F1914)</f>
        <v>N/A</v>
      </c>
      <c r="G1913" s="32" t="str">
        <f>IF(Buildings!G1914="","N/A",Buildings!G1914)</f>
        <v>N/A</v>
      </c>
      <c r="H1913" s="32" t="str">
        <f t="shared" si="58"/>
        <v>N/A</v>
      </c>
      <c r="I1913" s="32" t="str">
        <f>IF(Buildings!H1914="","N/A",Buildings!H1914)</f>
        <v>N/A</v>
      </c>
      <c r="J1913" s="32" t="str">
        <f>IF(Buildings!I1914="","N/A",Buildings!I1914)</f>
        <v>N/A</v>
      </c>
      <c r="K1913" s="362" t="str">
        <f>IF(AND(Buildings!B1914="",Buildings!C1914&lt;&gt;""),0,IF(Buildings!B1914="","N/A",IF(ISNUMBER(Buildings!B1914),Buildings!B1914,0)))</f>
        <v>N/A</v>
      </c>
    </row>
    <row r="1914" spans="2:11">
      <c r="B1914" s="32" t="str">
        <f t="shared" si="59"/>
        <v>N/A</v>
      </c>
      <c r="C1914" s="32" t="str">
        <f>IF(Buildings!C1915="","N/A",Buildings!C1915)</f>
        <v>N/A</v>
      </c>
      <c r="D1914" s="32" t="str">
        <f>IF(Buildings!D1915="","N/A",Buildings!D1915)</f>
        <v>N/A</v>
      </c>
      <c r="E1914" s="32" t="str">
        <f>IF(Buildings!E1915="","N/A",Buildings!E1915)</f>
        <v>N/A</v>
      </c>
      <c r="F1914" s="32" t="str">
        <f>IF(Buildings!F1915="","N/A",Buildings!F1915)</f>
        <v>N/A</v>
      </c>
      <c r="G1914" s="32" t="str">
        <f>IF(Buildings!G1915="","N/A",Buildings!G1915)</f>
        <v>N/A</v>
      </c>
      <c r="H1914" s="32" t="str">
        <f t="shared" si="58"/>
        <v>N/A</v>
      </c>
      <c r="I1914" s="32" t="str">
        <f>IF(Buildings!H1915="","N/A",Buildings!H1915)</f>
        <v>N/A</v>
      </c>
      <c r="J1914" s="32" t="str">
        <f>IF(Buildings!I1915="","N/A",Buildings!I1915)</f>
        <v>N/A</v>
      </c>
      <c r="K1914" s="362" t="str">
        <f>IF(AND(Buildings!B1915="",Buildings!C1915&lt;&gt;""),0,IF(Buildings!B1915="","N/A",IF(ISNUMBER(Buildings!B1915),Buildings!B1915,0)))</f>
        <v>N/A</v>
      </c>
    </row>
    <row r="1915" spans="2:11">
      <c r="B1915" s="32" t="str">
        <f t="shared" si="59"/>
        <v>N/A</v>
      </c>
      <c r="C1915" s="32" t="str">
        <f>IF(Buildings!C1916="","N/A",Buildings!C1916)</f>
        <v>N/A</v>
      </c>
      <c r="D1915" s="32" t="str">
        <f>IF(Buildings!D1916="","N/A",Buildings!D1916)</f>
        <v>N/A</v>
      </c>
      <c r="E1915" s="32" t="str">
        <f>IF(Buildings!E1916="","N/A",Buildings!E1916)</f>
        <v>N/A</v>
      </c>
      <c r="F1915" s="32" t="str">
        <f>IF(Buildings!F1916="","N/A",Buildings!F1916)</f>
        <v>N/A</v>
      </c>
      <c r="G1915" s="32" t="str">
        <f>IF(Buildings!G1916="","N/A",Buildings!G1916)</f>
        <v>N/A</v>
      </c>
      <c r="H1915" s="32" t="str">
        <f t="shared" si="58"/>
        <v>N/A</v>
      </c>
      <c r="I1915" s="32" t="str">
        <f>IF(Buildings!H1916="","N/A",Buildings!H1916)</f>
        <v>N/A</v>
      </c>
      <c r="J1915" s="32" t="str">
        <f>IF(Buildings!I1916="","N/A",Buildings!I1916)</f>
        <v>N/A</v>
      </c>
      <c r="K1915" s="362" t="str">
        <f>IF(AND(Buildings!B1916="",Buildings!C1916&lt;&gt;""),0,IF(Buildings!B1916="","N/A",IF(ISNUMBER(Buildings!B1916),Buildings!B1916,0)))</f>
        <v>N/A</v>
      </c>
    </row>
    <row r="1916" spans="2:11">
      <c r="B1916" s="32" t="str">
        <f t="shared" si="59"/>
        <v>N/A</v>
      </c>
      <c r="C1916" s="32" t="str">
        <f>IF(Buildings!C1917="","N/A",Buildings!C1917)</f>
        <v>N/A</v>
      </c>
      <c r="D1916" s="32" t="str">
        <f>IF(Buildings!D1917="","N/A",Buildings!D1917)</f>
        <v>N/A</v>
      </c>
      <c r="E1916" s="32" t="str">
        <f>IF(Buildings!E1917="","N/A",Buildings!E1917)</f>
        <v>N/A</v>
      </c>
      <c r="F1916" s="32" t="str">
        <f>IF(Buildings!F1917="","N/A",Buildings!F1917)</f>
        <v>N/A</v>
      </c>
      <c r="G1916" s="32" t="str">
        <f>IF(Buildings!G1917="","N/A",Buildings!G1917)</f>
        <v>N/A</v>
      </c>
      <c r="H1916" s="32" t="str">
        <f t="shared" si="58"/>
        <v>N/A</v>
      </c>
      <c r="I1916" s="32" t="str">
        <f>IF(Buildings!H1917="","N/A",Buildings!H1917)</f>
        <v>N/A</v>
      </c>
      <c r="J1916" s="32" t="str">
        <f>IF(Buildings!I1917="","N/A",Buildings!I1917)</f>
        <v>N/A</v>
      </c>
      <c r="K1916" s="362" t="str">
        <f>IF(AND(Buildings!B1917="",Buildings!C1917&lt;&gt;""),0,IF(Buildings!B1917="","N/A",IF(ISNUMBER(Buildings!B1917),Buildings!B1917,0)))</f>
        <v>N/A</v>
      </c>
    </row>
    <row r="1917" spans="2:11">
      <c r="B1917" s="32" t="str">
        <f t="shared" si="59"/>
        <v>N/A</v>
      </c>
      <c r="C1917" s="32" t="str">
        <f>IF(Buildings!C1918="","N/A",Buildings!C1918)</f>
        <v>N/A</v>
      </c>
      <c r="D1917" s="32" t="str">
        <f>IF(Buildings!D1918="","N/A",Buildings!D1918)</f>
        <v>N/A</v>
      </c>
      <c r="E1917" s="32" t="str">
        <f>IF(Buildings!E1918="","N/A",Buildings!E1918)</f>
        <v>N/A</v>
      </c>
      <c r="F1917" s="32" t="str">
        <f>IF(Buildings!F1918="","N/A",Buildings!F1918)</f>
        <v>N/A</v>
      </c>
      <c r="G1917" s="32" t="str">
        <f>IF(Buildings!G1918="","N/A",Buildings!G1918)</f>
        <v>N/A</v>
      </c>
      <c r="H1917" s="32" t="str">
        <f t="shared" si="58"/>
        <v>N/A</v>
      </c>
      <c r="I1917" s="32" t="str">
        <f>IF(Buildings!H1918="","N/A",Buildings!H1918)</f>
        <v>N/A</v>
      </c>
      <c r="J1917" s="32" t="str">
        <f>IF(Buildings!I1918="","N/A",Buildings!I1918)</f>
        <v>N/A</v>
      </c>
      <c r="K1917" s="362" t="str">
        <f>IF(AND(Buildings!B1918="",Buildings!C1918&lt;&gt;""),0,IF(Buildings!B1918="","N/A",IF(ISNUMBER(Buildings!B1918),Buildings!B1918,0)))</f>
        <v>N/A</v>
      </c>
    </row>
    <row r="1918" spans="2:11">
      <c r="B1918" s="32" t="str">
        <f t="shared" si="59"/>
        <v>N/A</v>
      </c>
      <c r="C1918" s="32" t="str">
        <f>IF(Buildings!C1919="","N/A",Buildings!C1919)</f>
        <v>N/A</v>
      </c>
      <c r="D1918" s="32" t="str">
        <f>IF(Buildings!D1919="","N/A",Buildings!D1919)</f>
        <v>N/A</v>
      </c>
      <c r="E1918" s="32" t="str">
        <f>IF(Buildings!E1919="","N/A",Buildings!E1919)</f>
        <v>N/A</v>
      </c>
      <c r="F1918" s="32" t="str">
        <f>IF(Buildings!F1919="","N/A",Buildings!F1919)</f>
        <v>N/A</v>
      </c>
      <c r="G1918" s="32" t="str">
        <f>IF(Buildings!G1919="","N/A",Buildings!G1919)</f>
        <v>N/A</v>
      </c>
      <c r="H1918" s="32" t="str">
        <f t="shared" si="58"/>
        <v>N/A</v>
      </c>
      <c r="I1918" s="32" t="str">
        <f>IF(Buildings!H1919="","N/A",Buildings!H1919)</f>
        <v>N/A</v>
      </c>
      <c r="J1918" s="32" t="str">
        <f>IF(Buildings!I1919="","N/A",Buildings!I1919)</f>
        <v>N/A</v>
      </c>
      <c r="K1918" s="362" t="str">
        <f>IF(AND(Buildings!B1919="",Buildings!C1919&lt;&gt;""),0,IF(Buildings!B1919="","N/A",IF(ISNUMBER(Buildings!B1919),Buildings!B1919,0)))</f>
        <v>N/A</v>
      </c>
    </row>
    <row r="1919" spans="2:11">
      <c r="B1919" s="32" t="str">
        <f t="shared" si="59"/>
        <v>N/A</v>
      </c>
      <c r="C1919" s="32" t="str">
        <f>IF(Buildings!C1920="","N/A",Buildings!C1920)</f>
        <v>N/A</v>
      </c>
      <c r="D1919" s="32" t="str">
        <f>IF(Buildings!D1920="","N/A",Buildings!D1920)</f>
        <v>N/A</v>
      </c>
      <c r="E1919" s="32" t="str">
        <f>IF(Buildings!E1920="","N/A",Buildings!E1920)</f>
        <v>N/A</v>
      </c>
      <c r="F1919" s="32" t="str">
        <f>IF(Buildings!F1920="","N/A",Buildings!F1920)</f>
        <v>N/A</v>
      </c>
      <c r="G1919" s="32" t="str">
        <f>IF(Buildings!G1920="","N/A",Buildings!G1920)</f>
        <v>N/A</v>
      </c>
      <c r="H1919" s="32" t="str">
        <f t="shared" si="58"/>
        <v>N/A</v>
      </c>
      <c r="I1919" s="32" t="str">
        <f>IF(Buildings!H1920="","N/A",Buildings!H1920)</f>
        <v>N/A</v>
      </c>
      <c r="J1919" s="32" t="str">
        <f>IF(Buildings!I1920="","N/A",Buildings!I1920)</f>
        <v>N/A</v>
      </c>
      <c r="K1919" s="362" t="str">
        <f>IF(AND(Buildings!B1920="",Buildings!C1920&lt;&gt;""),0,IF(Buildings!B1920="","N/A",IF(ISNUMBER(Buildings!B1920),Buildings!B1920,0)))</f>
        <v>N/A</v>
      </c>
    </row>
    <row r="1920" spans="2:11">
      <c r="B1920" s="32" t="str">
        <f t="shared" si="59"/>
        <v>N/A</v>
      </c>
      <c r="C1920" s="32" t="str">
        <f>IF(Buildings!C1921="","N/A",Buildings!C1921)</f>
        <v>N/A</v>
      </c>
      <c r="D1920" s="32" t="str">
        <f>IF(Buildings!D1921="","N/A",Buildings!D1921)</f>
        <v>N/A</v>
      </c>
      <c r="E1920" s="32" t="str">
        <f>IF(Buildings!E1921="","N/A",Buildings!E1921)</f>
        <v>N/A</v>
      </c>
      <c r="F1920" s="32" t="str">
        <f>IF(Buildings!F1921="","N/A",Buildings!F1921)</f>
        <v>N/A</v>
      </c>
      <c r="G1920" s="32" t="str">
        <f>IF(Buildings!G1921="","N/A",Buildings!G1921)</f>
        <v>N/A</v>
      </c>
      <c r="H1920" s="32" t="str">
        <f t="shared" si="58"/>
        <v>N/A</v>
      </c>
      <c r="I1920" s="32" t="str">
        <f>IF(Buildings!H1921="","N/A",Buildings!H1921)</f>
        <v>N/A</v>
      </c>
      <c r="J1920" s="32" t="str">
        <f>IF(Buildings!I1921="","N/A",Buildings!I1921)</f>
        <v>N/A</v>
      </c>
      <c r="K1920" s="362" t="str">
        <f>IF(AND(Buildings!B1921="",Buildings!C1921&lt;&gt;""),0,IF(Buildings!B1921="","N/A",IF(ISNUMBER(Buildings!B1921),Buildings!B1921,0)))</f>
        <v>N/A</v>
      </c>
    </row>
    <row r="1921" spans="2:11">
      <c r="B1921" s="32" t="str">
        <f t="shared" si="59"/>
        <v>N/A</v>
      </c>
      <c r="C1921" s="32" t="str">
        <f>IF(Buildings!C1922="","N/A",Buildings!C1922)</f>
        <v>N/A</v>
      </c>
      <c r="D1921" s="32" t="str">
        <f>IF(Buildings!D1922="","N/A",Buildings!D1922)</f>
        <v>N/A</v>
      </c>
      <c r="E1921" s="32" t="str">
        <f>IF(Buildings!E1922="","N/A",Buildings!E1922)</f>
        <v>N/A</v>
      </c>
      <c r="F1921" s="32" t="str">
        <f>IF(Buildings!F1922="","N/A",Buildings!F1922)</f>
        <v>N/A</v>
      </c>
      <c r="G1921" s="32" t="str">
        <f>IF(Buildings!G1922="","N/A",Buildings!G1922)</f>
        <v>N/A</v>
      </c>
      <c r="H1921" s="32" t="str">
        <f t="shared" si="58"/>
        <v>N/A</v>
      </c>
      <c r="I1921" s="32" t="str">
        <f>IF(Buildings!H1922="","N/A",Buildings!H1922)</f>
        <v>N/A</v>
      </c>
      <c r="J1921" s="32" t="str">
        <f>IF(Buildings!I1922="","N/A",Buildings!I1922)</f>
        <v>N/A</v>
      </c>
      <c r="K1921" s="362" t="str">
        <f>IF(AND(Buildings!B1922="",Buildings!C1922&lt;&gt;""),0,IF(Buildings!B1922="","N/A",IF(ISNUMBER(Buildings!B1922),Buildings!B1922,0)))</f>
        <v>N/A</v>
      </c>
    </row>
    <row r="1922" spans="2:11">
      <c r="B1922" s="32" t="str">
        <f t="shared" si="59"/>
        <v>N/A</v>
      </c>
      <c r="C1922" s="32" t="str">
        <f>IF(Buildings!C1923="","N/A",Buildings!C1923)</f>
        <v>N/A</v>
      </c>
      <c r="D1922" s="32" t="str">
        <f>IF(Buildings!D1923="","N/A",Buildings!D1923)</f>
        <v>N/A</v>
      </c>
      <c r="E1922" s="32" t="str">
        <f>IF(Buildings!E1923="","N/A",Buildings!E1923)</f>
        <v>N/A</v>
      </c>
      <c r="F1922" s="32" t="str">
        <f>IF(Buildings!F1923="","N/A",Buildings!F1923)</f>
        <v>N/A</v>
      </c>
      <c r="G1922" s="32" t="str">
        <f>IF(Buildings!G1923="","N/A",Buildings!G1923)</f>
        <v>N/A</v>
      </c>
      <c r="H1922" s="32" t="str">
        <f t="shared" ref="H1922:H1985" si="60">IF(B1922="N/A","N/A",UPPER(TRIM(ProbuildName)))</f>
        <v>N/A</v>
      </c>
      <c r="I1922" s="32" t="str">
        <f>IF(Buildings!H1923="","N/A",Buildings!H1923)</f>
        <v>N/A</v>
      </c>
      <c r="J1922" s="32" t="str">
        <f>IF(Buildings!I1923="","N/A",Buildings!I1923)</f>
        <v>N/A</v>
      </c>
      <c r="K1922" s="362" t="str">
        <f>IF(AND(Buildings!B1923="",Buildings!C1923&lt;&gt;""),0,IF(Buildings!B1923="","N/A",IF(ISNUMBER(Buildings!B1923),Buildings!B1923,0)))</f>
        <v>N/A</v>
      </c>
    </row>
    <row r="1923" spans="2:11">
      <c r="B1923" s="32" t="str">
        <f t="shared" ref="B1923:B1986" si="61">IF(K1923="N/A","N/A","")</f>
        <v>N/A</v>
      </c>
      <c r="C1923" s="32" t="str">
        <f>IF(Buildings!C1924="","N/A",Buildings!C1924)</f>
        <v>N/A</v>
      </c>
      <c r="D1923" s="32" t="str">
        <f>IF(Buildings!D1924="","N/A",Buildings!D1924)</f>
        <v>N/A</v>
      </c>
      <c r="E1923" s="32" t="str">
        <f>IF(Buildings!E1924="","N/A",Buildings!E1924)</f>
        <v>N/A</v>
      </c>
      <c r="F1923" s="32" t="str">
        <f>IF(Buildings!F1924="","N/A",Buildings!F1924)</f>
        <v>N/A</v>
      </c>
      <c r="G1923" s="32" t="str">
        <f>IF(Buildings!G1924="","N/A",Buildings!G1924)</f>
        <v>N/A</v>
      </c>
      <c r="H1923" s="32" t="str">
        <f t="shared" si="60"/>
        <v>N/A</v>
      </c>
      <c r="I1923" s="32" t="str">
        <f>IF(Buildings!H1924="","N/A",Buildings!H1924)</f>
        <v>N/A</v>
      </c>
      <c r="J1923" s="32" t="str">
        <f>IF(Buildings!I1924="","N/A",Buildings!I1924)</f>
        <v>N/A</v>
      </c>
      <c r="K1923" s="362" t="str">
        <f>IF(AND(Buildings!B1924="",Buildings!C1924&lt;&gt;""),0,IF(Buildings!B1924="","N/A",IF(ISNUMBER(Buildings!B1924),Buildings!B1924,0)))</f>
        <v>N/A</v>
      </c>
    </row>
    <row r="1924" spans="2:11">
      <c r="B1924" s="32" t="str">
        <f t="shared" si="61"/>
        <v>N/A</v>
      </c>
      <c r="C1924" s="32" t="str">
        <f>IF(Buildings!C1925="","N/A",Buildings!C1925)</f>
        <v>N/A</v>
      </c>
      <c r="D1924" s="32" t="str">
        <f>IF(Buildings!D1925="","N/A",Buildings!D1925)</f>
        <v>N/A</v>
      </c>
      <c r="E1924" s="32" t="str">
        <f>IF(Buildings!E1925="","N/A",Buildings!E1925)</f>
        <v>N/A</v>
      </c>
      <c r="F1924" s="32" t="str">
        <f>IF(Buildings!F1925="","N/A",Buildings!F1925)</f>
        <v>N/A</v>
      </c>
      <c r="G1924" s="32" t="str">
        <f>IF(Buildings!G1925="","N/A",Buildings!G1925)</f>
        <v>N/A</v>
      </c>
      <c r="H1924" s="32" t="str">
        <f t="shared" si="60"/>
        <v>N/A</v>
      </c>
      <c r="I1924" s="32" t="str">
        <f>IF(Buildings!H1925="","N/A",Buildings!H1925)</f>
        <v>N/A</v>
      </c>
      <c r="J1924" s="32" t="str">
        <f>IF(Buildings!I1925="","N/A",Buildings!I1925)</f>
        <v>N/A</v>
      </c>
      <c r="K1924" s="362" t="str">
        <f>IF(AND(Buildings!B1925="",Buildings!C1925&lt;&gt;""),0,IF(Buildings!B1925="","N/A",IF(ISNUMBER(Buildings!B1925),Buildings!B1925,0)))</f>
        <v>N/A</v>
      </c>
    </row>
    <row r="1925" spans="2:11">
      <c r="B1925" s="32" t="str">
        <f t="shared" si="61"/>
        <v>N/A</v>
      </c>
      <c r="C1925" s="32" t="str">
        <f>IF(Buildings!C1926="","N/A",Buildings!C1926)</f>
        <v>N/A</v>
      </c>
      <c r="D1925" s="32" t="str">
        <f>IF(Buildings!D1926="","N/A",Buildings!D1926)</f>
        <v>N/A</v>
      </c>
      <c r="E1925" s="32" t="str">
        <f>IF(Buildings!E1926="","N/A",Buildings!E1926)</f>
        <v>N/A</v>
      </c>
      <c r="F1925" s="32" t="str">
        <f>IF(Buildings!F1926="","N/A",Buildings!F1926)</f>
        <v>N/A</v>
      </c>
      <c r="G1925" s="32" t="str">
        <f>IF(Buildings!G1926="","N/A",Buildings!G1926)</f>
        <v>N/A</v>
      </c>
      <c r="H1925" s="32" t="str">
        <f t="shared" si="60"/>
        <v>N/A</v>
      </c>
      <c r="I1925" s="32" t="str">
        <f>IF(Buildings!H1926="","N/A",Buildings!H1926)</f>
        <v>N/A</v>
      </c>
      <c r="J1925" s="32" t="str">
        <f>IF(Buildings!I1926="","N/A",Buildings!I1926)</f>
        <v>N/A</v>
      </c>
      <c r="K1925" s="362" t="str">
        <f>IF(AND(Buildings!B1926="",Buildings!C1926&lt;&gt;""),0,IF(Buildings!B1926="","N/A",IF(ISNUMBER(Buildings!B1926),Buildings!B1926,0)))</f>
        <v>N/A</v>
      </c>
    </row>
    <row r="1926" spans="2:11">
      <c r="B1926" s="32" t="str">
        <f t="shared" si="61"/>
        <v>N/A</v>
      </c>
      <c r="C1926" s="32" t="str">
        <f>IF(Buildings!C1927="","N/A",Buildings!C1927)</f>
        <v>N/A</v>
      </c>
      <c r="D1926" s="32" t="str">
        <f>IF(Buildings!D1927="","N/A",Buildings!D1927)</f>
        <v>N/A</v>
      </c>
      <c r="E1926" s="32" t="str">
        <f>IF(Buildings!E1927="","N/A",Buildings!E1927)</f>
        <v>N/A</v>
      </c>
      <c r="F1926" s="32" t="str">
        <f>IF(Buildings!F1927="","N/A",Buildings!F1927)</f>
        <v>N/A</v>
      </c>
      <c r="G1926" s="32" t="str">
        <f>IF(Buildings!G1927="","N/A",Buildings!G1927)</f>
        <v>N/A</v>
      </c>
      <c r="H1926" s="32" t="str">
        <f t="shared" si="60"/>
        <v>N/A</v>
      </c>
      <c r="I1926" s="32" t="str">
        <f>IF(Buildings!H1927="","N/A",Buildings!H1927)</f>
        <v>N/A</v>
      </c>
      <c r="J1926" s="32" t="str">
        <f>IF(Buildings!I1927="","N/A",Buildings!I1927)</f>
        <v>N/A</v>
      </c>
      <c r="K1926" s="362" t="str">
        <f>IF(AND(Buildings!B1927="",Buildings!C1927&lt;&gt;""),0,IF(Buildings!B1927="","N/A",IF(ISNUMBER(Buildings!B1927),Buildings!B1927,0)))</f>
        <v>N/A</v>
      </c>
    </row>
    <row r="1927" spans="2:11">
      <c r="B1927" s="32" t="str">
        <f t="shared" si="61"/>
        <v>N/A</v>
      </c>
      <c r="C1927" s="32" t="str">
        <f>IF(Buildings!C1928="","N/A",Buildings!C1928)</f>
        <v>N/A</v>
      </c>
      <c r="D1927" s="32" t="str">
        <f>IF(Buildings!D1928="","N/A",Buildings!D1928)</f>
        <v>N/A</v>
      </c>
      <c r="E1927" s="32" t="str">
        <f>IF(Buildings!E1928="","N/A",Buildings!E1928)</f>
        <v>N/A</v>
      </c>
      <c r="F1927" s="32" t="str">
        <f>IF(Buildings!F1928="","N/A",Buildings!F1928)</f>
        <v>N/A</v>
      </c>
      <c r="G1927" s="32" t="str">
        <f>IF(Buildings!G1928="","N/A",Buildings!G1928)</f>
        <v>N/A</v>
      </c>
      <c r="H1927" s="32" t="str">
        <f t="shared" si="60"/>
        <v>N/A</v>
      </c>
      <c r="I1927" s="32" t="str">
        <f>IF(Buildings!H1928="","N/A",Buildings!H1928)</f>
        <v>N/A</v>
      </c>
      <c r="J1927" s="32" t="str">
        <f>IF(Buildings!I1928="","N/A",Buildings!I1928)</f>
        <v>N/A</v>
      </c>
      <c r="K1927" s="362" t="str">
        <f>IF(AND(Buildings!B1928="",Buildings!C1928&lt;&gt;""),0,IF(Buildings!B1928="","N/A",IF(ISNUMBER(Buildings!B1928),Buildings!B1928,0)))</f>
        <v>N/A</v>
      </c>
    </row>
    <row r="1928" spans="2:11">
      <c r="B1928" s="32" t="str">
        <f t="shared" si="61"/>
        <v>N/A</v>
      </c>
      <c r="C1928" s="32" t="str">
        <f>IF(Buildings!C1929="","N/A",Buildings!C1929)</f>
        <v>N/A</v>
      </c>
      <c r="D1928" s="32" t="str">
        <f>IF(Buildings!D1929="","N/A",Buildings!D1929)</f>
        <v>N/A</v>
      </c>
      <c r="E1928" s="32" t="str">
        <f>IF(Buildings!E1929="","N/A",Buildings!E1929)</f>
        <v>N/A</v>
      </c>
      <c r="F1928" s="32" t="str">
        <f>IF(Buildings!F1929="","N/A",Buildings!F1929)</f>
        <v>N/A</v>
      </c>
      <c r="G1928" s="32" t="str">
        <f>IF(Buildings!G1929="","N/A",Buildings!G1929)</f>
        <v>N/A</v>
      </c>
      <c r="H1928" s="32" t="str">
        <f t="shared" si="60"/>
        <v>N/A</v>
      </c>
      <c r="I1928" s="32" t="str">
        <f>IF(Buildings!H1929="","N/A",Buildings!H1929)</f>
        <v>N/A</v>
      </c>
      <c r="J1928" s="32" t="str">
        <f>IF(Buildings!I1929="","N/A",Buildings!I1929)</f>
        <v>N/A</v>
      </c>
      <c r="K1928" s="362" t="str">
        <f>IF(AND(Buildings!B1929="",Buildings!C1929&lt;&gt;""),0,IF(Buildings!B1929="","N/A",IF(ISNUMBER(Buildings!B1929),Buildings!B1929,0)))</f>
        <v>N/A</v>
      </c>
    </row>
    <row r="1929" spans="2:11">
      <c r="B1929" s="32" t="str">
        <f t="shared" si="61"/>
        <v>N/A</v>
      </c>
      <c r="C1929" s="32" t="str">
        <f>IF(Buildings!C1930="","N/A",Buildings!C1930)</f>
        <v>N/A</v>
      </c>
      <c r="D1929" s="32" t="str">
        <f>IF(Buildings!D1930="","N/A",Buildings!D1930)</f>
        <v>N/A</v>
      </c>
      <c r="E1929" s="32" t="str">
        <f>IF(Buildings!E1930="","N/A",Buildings!E1930)</f>
        <v>N/A</v>
      </c>
      <c r="F1929" s="32" t="str">
        <f>IF(Buildings!F1930="","N/A",Buildings!F1930)</f>
        <v>N/A</v>
      </c>
      <c r="G1929" s="32" t="str">
        <f>IF(Buildings!G1930="","N/A",Buildings!G1930)</f>
        <v>N/A</v>
      </c>
      <c r="H1929" s="32" t="str">
        <f t="shared" si="60"/>
        <v>N/A</v>
      </c>
      <c r="I1929" s="32" t="str">
        <f>IF(Buildings!H1930="","N/A",Buildings!H1930)</f>
        <v>N/A</v>
      </c>
      <c r="J1929" s="32" t="str">
        <f>IF(Buildings!I1930="","N/A",Buildings!I1930)</f>
        <v>N/A</v>
      </c>
      <c r="K1929" s="362" t="str">
        <f>IF(AND(Buildings!B1930="",Buildings!C1930&lt;&gt;""),0,IF(Buildings!B1930="","N/A",IF(ISNUMBER(Buildings!B1930),Buildings!B1930,0)))</f>
        <v>N/A</v>
      </c>
    </row>
    <row r="1930" spans="2:11">
      <c r="B1930" s="32" t="str">
        <f t="shared" si="61"/>
        <v>N/A</v>
      </c>
      <c r="C1930" s="32" t="str">
        <f>IF(Buildings!C1931="","N/A",Buildings!C1931)</f>
        <v>N/A</v>
      </c>
      <c r="D1930" s="32" t="str">
        <f>IF(Buildings!D1931="","N/A",Buildings!D1931)</f>
        <v>N/A</v>
      </c>
      <c r="E1930" s="32" t="str">
        <f>IF(Buildings!E1931="","N/A",Buildings!E1931)</f>
        <v>N/A</v>
      </c>
      <c r="F1930" s="32" t="str">
        <f>IF(Buildings!F1931="","N/A",Buildings!F1931)</f>
        <v>N/A</v>
      </c>
      <c r="G1930" s="32" t="str">
        <f>IF(Buildings!G1931="","N/A",Buildings!G1931)</f>
        <v>N/A</v>
      </c>
      <c r="H1930" s="32" t="str">
        <f t="shared" si="60"/>
        <v>N/A</v>
      </c>
      <c r="I1930" s="32" t="str">
        <f>IF(Buildings!H1931="","N/A",Buildings!H1931)</f>
        <v>N/A</v>
      </c>
      <c r="J1930" s="32" t="str">
        <f>IF(Buildings!I1931="","N/A",Buildings!I1931)</f>
        <v>N/A</v>
      </c>
      <c r="K1930" s="362" t="str">
        <f>IF(AND(Buildings!B1931="",Buildings!C1931&lt;&gt;""),0,IF(Buildings!B1931="","N/A",IF(ISNUMBER(Buildings!B1931),Buildings!B1931,0)))</f>
        <v>N/A</v>
      </c>
    </row>
    <row r="1931" spans="2:11">
      <c r="B1931" s="32" t="str">
        <f t="shared" si="61"/>
        <v>N/A</v>
      </c>
      <c r="C1931" s="32" t="str">
        <f>IF(Buildings!C1932="","N/A",Buildings!C1932)</f>
        <v>N/A</v>
      </c>
      <c r="D1931" s="32" t="str">
        <f>IF(Buildings!D1932="","N/A",Buildings!D1932)</f>
        <v>N/A</v>
      </c>
      <c r="E1931" s="32" t="str">
        <f>IF(Buildings!E1932="","N/A",Buildings!E1932)</f>
        <v>N/A</v>
      </c>
      <c r="F1931" s="32" t="str">
        <f>IF(Buildings!F1932="","N/A",Buildings!F1932)</f>
        <v>N/A</v>
      </c>
      <c r="G1931" s="32" t="str">
        <f>IF(Buildings!G1932="","N/A",Buildings!G1932)</f>
        <v>N/A</v>
      </c>
      <c r="H1931" s="32" t="str">
        <f t="shared" si="60"/>
        <v>N/A</v>
      </c>
      <c r="I1931" s="32" t="str">
        <f>IF(Buildings!H1932="","N/A",Buildings!H1932)</f>
        <v>N/A</v>
      </c>
      <c r="J1931" s="32" t="str">
        <f>IF(Buildings!I1932="","N/A",Buildings!I1932)</f>
        <v>N/A</v>
      </c>
      <c r="K1931" s="362" t="str">
        <f>IF(AND(Buildings!B1932="",Buildings!C1932&lt;&gt;""),0,IF(Buildings!B1932="","N/A",IF(ISNUMBER(Buildings!B1932),Buildings!B1932,0)))</f>
        <v>N/A</v>
      </c>
    </row>
    <row r="1932" spans="2:11">
      <c r="B1932" s="32" t="str">
        <f t="shared" si="61"/>
        <v>N/A</v>
      </c>
      <c r="C1932" s="32" t="str">
        <f>IF(Buildings!C1933="","N/A",Buildings!C1933)</f>
        <v>N/A</v>
      </c>
      <c r="D1932" s="32" t="str">
        <f>IF(Buildings!D1933="","N/A",Buildings!D1933)</f>
        <v>N/A</v>
      </c>
      <c r="E1932" s="32" t="str">
        <f>IF(Buildings!E1933="","N/A",Buildings!E1933)</f>
        <v>N/A</v>
      </c>
      <c r="F1932" s="32" t="str">
        <f>IF(Buildings!F1933="","N/A",Buildings!F1933)</f>
        <v>N/A</v>
      </c>
      <c r="G1932" s="32" t="str">
        <f>IF(Buildings!G1933="","N/A",Buildings!G1933)</f>
        <v>N/A</v>
      </c>
      <c r="H1932" s="32" t="str">
        <f t="shared" si="60"/>
        <v>N/A</v>
      </c>
      <c r="I1932" s="32" t="str">
        <f>IF(Buildings!H1933="","N/A",Buildings!H1933)</f>
        <v>N/A</v>
      </c>
      <c r="J1932" s="32" t="str">
        <f>IF(Buildings!I1933="","N/A",Buildings!I1933)</f>
        <v>N/A</v>
      </c>
      <c r="K1932" s="362" t="str">
        <f>IF(AND(Buildings!B1933="",Buildings!C1933&lt;&gt;""),0,IF(Buildings!B1933="","N/A",IF(ISNUMBER(Buildings!B1933),Buildings!B1933,0)))</f>
        <v>N/A</v>
      </c>
    </row>
    <row r="1933" spans="2:11">
      <c r="B1933" s="32" t="str">
        <f t="shared" si="61"/>
        <v>N/A</v>
      </c>
      <c r="C1933" s="32" t="str">
        <f>IF(Buildings!C1934="","N/A",Buildings!C1934)</f>
        <v>N/A</v>
      </c>
      <c r="D1933" s="32" t="str">
        <f>IF(Buildings!D1934="","N/A",Buildings!D1934)</f>
        <v>N/A</v>
      </c>
      <c r="E1933" s="32" t="str">
        <f>IF(Buildings!E1934="","N/A",Buildings!E1934)</f>
        <v>N/A</v>
      </c>
      <c r="F1933" s="32" t="str">
        <f>IF(Buildings!F1934="","N/A",Buildings!F1934)</f>
        <v>N/A</v>
      </c>
      <c r="G1933" s="32" t="str">
        <f>IF(Buildings!G1934="","N/A",Buildings!G1934)</f>
        <v>N/A</v>
      </c>
      <c r="H1933" s="32" t="str">
        <f t="shared" si="60"/>
        <v>N/A</v>
      </c>
      <c r="I1933" s="32" t="str">
        <f>IF(Buildings!H1934="","N/A",Buildings!H1934)</f>
        <v>N/A</v>
      </c>
      <c r="J1933" s="32" t="str">
        <f>IF(Buildings!I1934="","N/A",Buildings!I1934)</f>
        <v>N/A</v>
      </c>
      <c r="K1933" s="362" t="str">
        <f>IF(AND(Buildings!B1934="",Buildings!C1934&lt;&gt;""),0,IF(Buildings!B1934="","N/A",IF(ISNUMBER(Buildings!B1934),Buildings!B1934,0)))</f>
        <v>N/A</v>
      </c>
    </row>
    <row r="1934" spans="2:11">
      <c r="B1934" s="32" t="str">
        <f t="shared" si="61"/>
        <v>N/A</v>
      </c>
      <c r="C1934" s="32" t="str">
        <f>IF(Buildings!C1935="","N/A",Buildings!C1935)</f>
        <v>N/A</v>
      </c>
      <c r="D1934" s="32" t="str">
        <f>IF(Buildings!D1935="","N/A",Buildings!D1935)</f>
        <v>N/A</v>
      </c>
      <c r="E1934" s="32" t="str">
        <f>IF(Buildings!E1935="","N/A",Buildings!E1935)</f>
        <v>N/A</v>
      </c>
      <c r="F1934" s="32" t="str">
        <f>IF(Buildings!F1935="","N/A",Buildings!F1935)</f>
        <v>N/A</v>
      </c>
      <c r="G1934" s="32" t="str">
        <f>IF(Buildings!G1935="","N/A",Buildings!G1935)</f>
        <v>N/A</v>
      </c>
      <c r="H1934" s="32" t="str">
        <f t="shared" si="60"/>
        <v>N/A</v>
      </c>
      <c r="I1934" s="32" t="str">
        <f>IF(Buildings!H1935="","N/A",Buildings!H1935)</f>
        <v>N/A</v>
      </c>
      <c r="J1934" s="32" t="str">
        <f>IF(Buildings!I1935="","N/A",Buildings!I1935)</f>
        <v>N/A</v>
      </c>
      <c r="K1934" s="362" t="str">
        <f>IF(AND(Buildings!B1935="",Buildings!C1935&lt;&gt;""),0,IF(Buildings!B1935="","N/A",IF(ISNUMBER(Buildings!B1935),Buildings!B1935,0)))</f>
        <v>N/A</v>
      </c>
    </row>
    <row r="1935" spans="2:11">
      <c r="B1935" s="32" t="str">
        <f t="shared" si="61"/>
        <v>N/A</v>
      </c>
      <c r="C1935" s="32" t="str">
        <f>IF(Buildings!C1936="","N/A",Buildings!C1936)</f>
        <v>N/A</v>
      </c>
      <c r="D1935" s="32" t="str">
        <f>IF(Buildings!D1936="","N/A",Buildings!D1936)</f>
        <v>N/A</v>
      </c>
      <c r="E1935" s="32" t="str">
        <f>IF(Buildings!E1936="","N/A",Buildings!E1936)</f>
        <v>N/A</v>
      </c>
      <c r="F1935" s="32" t="str">
        <f>IF(Buildings!F1936="","N/A",Buildings!F1936)</f>
        <v>N/A</v>
      </c>
      <c r="G1935" s="32" t="str">
        <f>IF(Buildings!G1936="","N/A",Buildings!G1936)</f>
        <v>N/A</v>
      </c>
      <c r="H1935" s="32" t="str">
        <f t="shared" si="60"/>
        <v>N/A</v>
      </c>
      <c r="I1935" s="32" t="str">
        <f>IF(Buildings!H1936="","N/A",Buildings!H1936)</f>
        <v>N/A</v>
      </c>
      <c r="J1935" s="32" t="str">
        <f>IF(Buildings!I1936="","N/A",Buildings!I1936)</f>
        <v>N/A</v>
      </c>
      <c r="K1935" s="362" t="str">
        <f>IF(AND(Buildings!B1936="",Buildings!C1936&lt;&gt;""),0,IF(Buildings!B1936="","N/A",IF(ISNUMBER(Buildings!B1936),Buildings!B1936,0)))</f>
        <v>N/A</v>
      </c>
    </row>
    <row r="1936" spans="2:11">
      <c r="B1936" s="32" t="str">
        <f t="shared" si="61"/>
        <v>N/A</v>
      </c>
      <c r="C1936" s="32" t="str">
        <f>IF(Buildings!C1937="","N/A",Buildings!C1937)</f>
        <v>N/A</v>
      </c>
      <c r="D1936" s="32" t="str">
        <f>IF(Buildings!D1937="","N/A",Buildings!D1937)</f>
        <v>N/A</v>
      </c>
      <c r="E1936" s="32" t="str">
        <f>IF(Buildings!E1937="","N/A",Buildings!E1937)</f>
        <v>N/A</v>
      </c>
      <c r="F1936" s="32" t="str">
        <f>IF(Buildings!F1937="","N/A",Buildings!F1937)</f>
        <v>N/A</v>
      </c>
      <c r="G1936" s="32" t="str">
        <f>IF(Buildings!G1937="","N/A",Buildings!G1937)</f>
        <v>N/A</v>
      </c>
      <c r="H1936" s="32" t="str">
        <f t="shared" si="60"/>
        <v>N/A</v>
      </c>
      <c r="I1936" s="32" t="str">
        <f>IF(Buildings!H1937="","N/A",Buildings!H1937)</f>
        <v>N/A</v>
      </c>
      <c r="J1936" s="32" t="str">
        <f>IF(Buildings!I1937="","N/A",Buildings!I1937)</f>
        <v>N/A</v>
      </c>
      <c r="K1936" s="362" t="str">
        <f>IF(AND(Buildings!B1937="",Buildings!C1937&lt;&gt;""),0,IF(Buildings!B1937="","N/A",IF(ISNUMBER(Buildings!B1937),Buildings!B1937,0)))</f>
        <v>N/A</v>
      </c>
    </row>
    <row r="1937" spans="2:11">
      <c r="B1937" s="32" t="str">
        <f t="shared" si="61"/>
        <v>N/A</v>
      </c>
      <c r="C1937" s="32" t="str">
        <f>IF(Buildings!C1938="","N/A",Buildings!C1938)</f>
        <v>N/A</v>
      </c>
      <c r="D1937" s="32" t="str">
        <f>IF(Buildings!D1938="","N/A",Buildings!D1938)</f>
        <v>N/A</v>
      </c>
      <c r="E1937" s="32" t="str">
        <f>IF(Buildings!E1938="","N/A",Buildings!E1938)</f>
        <v>N/A</v>
      </c>
      <c r="F1937" s="32" t="str">
        <f>IF(Buildings!F1938="","N/A",Buildings!F1938)</f>
        <v>N/A</v>
      </c>
      <c r="G1937" s="32" t="str">
        <f>IF(Buildings!G1938="","N/A",Buildings!G1938)</f>
        <v>N/A</v>
      </c>
      <c r="H1937" s="32" t="str">
        <f t="shared" si="60"/>
        <v>N/A</v>
      </c>
      <c r="I1937" s="32" t="str">
        <f>IF(Buildings!H1938="","N/A",Buildings!H1938)</f>
        <v>N/A</v>
      </c>
      <c r="J1937" s="32" t="str">
        <f>IF(Buildings!I1938="","N/A",Buildings!I1938)</f>
        <v>N/A</v>
      </c>
      <c r="K1937" s="362" t="str">
        <f>IF(AND(Buildings!B1938="",Buildings!C1938&lt;&gt;""),0,IF(Buildings!B1938="","N/A",IF(ISNUMBER(Buildings!B1938),Buildings!B1938,0)))</f>
        <v>N/A</v>
      </c>
    </row>
    <row r="1938" spans="2:11">
      <c r="B1938" s="32" t="str">
        <f t="shared" si="61"/>
        <v>N/A</v>
      </c>
      <c r="C1938" s="32" t="str">
        <f>IF(Buildings!C1939="","N/A",Buildings!C1939)</f>
        <v>N/A</v>
      </c>
      <c r="D1938" s="32" t="str">
        <f>IF(Buildings!D1939="","N/A",Buildings!D1939)</f>
        <v>N/A</v>
      </c>
      <c r="E1938" s="32" t="str">
        <f>IF(Buildings!E1939="","N/A",Buildings!E1939)</f>
        <v>N/A</v>
      </c>
      <c r="F1938" s="32" t="str">
        <f>IF(Buildings!F1939="","N/A",Buildings!F1939)</f>
        <v>N/A</v>
      </c>
      <c r="G1938" s="32" t="str">
        <f>IF(Buildings!G1939="","N/A",Buildings!G1939)</f>
        <v>N/A</v>
      </c>
      <c r="H1938" s="32" t="str">
        <f t="shared" si="60"/>
        <v>N/A</v>
      </c>
      <c r="I1938" s="32" t="str">
        <f>IF(Buildings!H1939="","N/A",Buildings!H1939)</f>
        <v>N/A</v>
      </c>
      <c r="J1938" s="32" t="str">
        <f>IF(Buildings!I1939="","N/A",Buildings!I1939)</f>
        <v>N/A</v>
      </c>
      <c r="K1938" s="362" t="str">
        <f>IF(AND(Buildings!B1939="",Buildings!C1939&lt;&gt;""),0,IF(Buildings!B1939="","N/A",IF(ISNUMBER(Buildings!B1939),Buildings!B1939,0)))</f>
        <v>N/A</v>
      </c>
    </row>
    <row r="1939" spans="2:11">
      <c r="B1939" s="32" t="str">
        <f t="shared" si="61"/>
        <v>N/A</v>
      </c>
      <c r="C1939" s="32" t="str">
        <f>IF(Buildings!C1940="","N/A",Buildings!C1940)</f>
        <v>N/A</v>
      </c>
      <c r="D1939" s="32" t="str">
        <f>IF(Buildings!D1940="","N/A",Buildings!D1940)</f>
        <v>N/A</v>
      </c>
      <c r="E1939" s="32" t="str">
        <f>IF(Buildings!E1940="","N/A",Buildings!E1940)</f>
        <v>N/A</v>
      </c>
      <c r="F1939" s="32" t="str">
        <f>IF(Buildings!F1940="","N/A",Buildings!F1940)</f>
        <v>N/A</v>
      </c>
      <c r="G1939" s="32" t="str">
        <f>IF(Buildings!G1940="","N/A",Buildings!G1940)</f>
        <v>N/A</v>
      </c>
      <c r="H1939" s="32" t="str">
        <f t="shared" si="60"/>
        <v>N/A</v>
      </c>
      <c r="I1939" s="32" t="str">
        <f>IF(Buildings!H1940="","N/A",Buildings!H1940)</f>
        <v>N/A</v>
      </c>
      <c r="J1939" s="32" t="str">
        <f>IF(Buildings!I1940="","N/A",Buildings!I1940)</f>
        <v>N/A</v>
      </c>
      <c r="K1939" s="362" t="str">
        <f>IF(AND(Buildings!B1940="",Buildings!C1940&lt;&gt;""),0,IF(Buildings!B1940="","N/A",IF(ISNUMBER(Buildings!B1940),Buildings!B1940,0)))</f>
        <v>N/A</v>
      </c>
    </row>
    <row r="1940" spans="2:11">
      <c r="B1940" s="32" t="str">
        <f t="shared" si="61"/>
        <v>N/A</v>
      </c>
      <c r="C1940" s="32" t="str">
        <f>IF(Buildings!C1941="","N/A",Buildings!C1941)</f>
        <v>N/A</v>
      </c>
      <c r="D1940" s="32" t="str">
        <f>IF(Buildings!D1941="","N/A",Buildings!D1941)</f>
        <v>N/A</v>
      </c>
      <c r="E1940" s="32" t="str">
        <f>IF(Buildings!E1941="","N/A",Buildings!E1941)</f>
        <v>N/A</v>
      </c>
      <c r="F1940" s="32" t="str">
        <f>IF(Buildings!F1941="","N/A",Buildings!F1941)</f>
        <v>N/A</v>
      </c>
      <c r="G1940" s="32" t="str">
        <f>IF(Buildings!G1941="","N/A",Buildings!G1941)</f>
        <v>N/A</v>
      </c>
      <c r="H1940" s="32" t="str">
        <f t="shared" si="60"/>
        <v>N/A</v>
      </c>
      <c r="I1940" s="32" t="str">
        <f>IF(Buildings!H1941="","N/A",Buildings!H1941)</f>
        <v>N/A</v>
      </c>
      <c r="J1940" s="32" t="str">
        <f>IF(Buildings!I1941="","N/A",Buildings!I1941)</f>
        <v>N/A</v>
      </c>
      <c r="K1940" s="362" t="str">
        <f>IF(AND(Buildings!B1941="",Buildings!C1941&lt;&gt;""),0,IF(Buildings!B1941="","N/A",IF(ISNUMBER(Buildings!B1941),Buildings!B1941,0)))</f>
        <v>N/A</v>
      </c>
    </row>
    <row r="1941" spans="2:11">
      <c r="B1941" s="32" t="str">
        <f t="shared" si="61"/>
        <v>N/A</v>
      </c>
      <c r="C1941" s="32" t="str">
        <f>IF(Buildings!C1942="","N/A",Buildings!C1942)</f>
        <v>N/A</v>
      </c>
      <c r="D1941" s="32" t="str">
        <f>IF(Buildings!D1942="","N/A",Buildings!D1942)</f>
        <v>N/A</v>
      </c>
      <c r="E1941" s="32" t="str">
        <f>IF(Buildings!E1942="","N/A",Buildings!E1942)</f>
        <v>N/A</v>
      </c>
      <c r="F1941" s="32" t="str">
        <f>IF(Buildings!F1942="","N/A",Buildings!F1942)</f>
        <v>N/A</v>
      </c>
      <c r="G1941" s="32" t="str">
        <f>IF(Buildings!G1942="","N/A",Buildings!G1942)</f>
        <v>N/A</v>
      </c>
      <c r="H1941" s="32" t="str">
        <f t="shared" si="60"/>
        <v>N/A</v>
      </c>
      <c r="I1941" s="32" t="str">
        <f>IF(Buildings!H1942="","N/A",Buildings!H1942)</f>
        <v>N/A</v>
      </c>
      <c r="J1941" s="32" t="str">
        <f>IF(Buildings!I1942="","N/A",Buildings!I1942)</f>
        <v>N/A</v>
      </c>
      <c r="K1941" s="362" t="str">
        <f>IF(AND(Buildings!B1942="",Buildings!C1942&lt;&gt;""),0,IF(Buildings!B1942="","N/A",IF(ISNUMBER(Buildings!B1942),Buildings!B1942,0)))</f>
        <v>N/A</v>
      </c>
    </row>
    <row r="1942" spans="2:11">
      <c r="B1942" s="32" t="str">
        <f t="shared" si="61"/>
        <v>N/A</v>
      </c>
      <c r="C1942" s="32" t="str">
        <f>IF(Buildings!C1943="","N/A",Buildings!C1943)</f>
        <v>N/A</v>
      </c>
      <c r="D1942" s="32" t="str">
        <f>IF(Buildings!D1943="","N/A",Buildings!D1943)</f>
        <v>N/A</v>
      </c>
      <c r="E1942" s="32" t="str">
        <f>IF(Buildings!E1943="","N/A",Buildings!E1943)</f>
        <v>N/A</v>
      </c>
      <c r="F1942" s="32" t="str">
        <f>IF(Buildings!F1943="","N/A",Buildings!F1943)</f>
        <v>N/A</v>
      </c>
      <c r="G1942" s="32" t="str">
        <f>IF(Buildings!G1943="","N/A",Buildings!G1943)</f>
        <v>N/A</v>
      </c>
      <c r="H1942" s="32" t="str">
        <f t="shared" si="60"/>
        <v>N/A</v>
      </c>
      <c r="I1942" s="32" t="str">
        <f>IF(Buildings!H1943="","N/A",Buildings!H1943)</f>
        <v>N/A</v>
      </c>
      <c r="J1942" s="32" t="str">
        <f>IF(Buildings!I1943="","N/A",Buildings!I1943)</f>
        <v>N/A</v>
      </c>
      <c r="K1942" s="362" t="str">
        <f>IF(AND(Buildings!B1943="",Buildings!C1943&lt;&gt;""),0,IF(Buildings!B1943="","N/A",IF(ISNUMBER(Buildings!B1943),Buildings!B1943,0)))</f>
        <v>N/A</v>
      </c>
    </row>
    <row r="1943" spans="2:11">
      <c r="B1943" s="32" t="str">
        <f t="shared" si="61"/>
        <v>N/A</v>
      </c>
      <c r="C1943" s="32" t="str">
        <f>IF(Buildings!C1944="","N/A",Buildings!C1944)</f>
        <v>N/A</v>
      </c>
      <c r="D1943" s="32" t="str">
        <f>IF(Buildings!D1944="","N/A",Buildings!D1944)</f>
        <v>N/A</v>
      </c>
      <c r="E1943" s="32" t="str">
        <f>IF(Buildings!E1944="","N/A",Buildings!E1944)</f>
        <v>N/A</v>
      </c>
      <c r="F1943" s="32" t="str">
        <f>IF(Buildings!F1944="","N/A",Buildings!F1944)</f>
        <v>N/A</v>
      </c>
      <c r="G1943" s="32" t="str">
        <f>IF(Buildings!G1944="","N/A",Buildings!G1944)</f>
        <v>N/A</v>
      </c>
      <c r="H1943" s="32" t="str">
        <f t="shared" si="60"/>
        <v>N/A</v>
      </c>
      <c r="I1943" s="32" t="str">
        <f>IF(Buildings!H1944="","N/A",Buildings!H1944)</f>
        <v>N/A</v>
      </c>
      <c r="J1943" s="32" t="str">
        <f>IF(Buildings!I1944="","N/A",Buildings!I1944)</f>
        <v>N/A</v>
      </c>
      <c r="K1943" s="362" t="str">
        <f>IF(AND(Buildings!B1944="",Buildings!C1944&lt;&gt;""),0,IF(Buildings!B1944="","N/A",IF(ISNUMBER(Buildings!B1944),Buildings!B1944,0)))</f>
        <v>N/A</v>
      </c>
    </row>
    <row r="1944" spans="2:11">
      <c r="B1944" s="32" t="str">
        <f t="shared" si="61"/>
        <v>N/A</v>
      </c>
      <c r="C1944" s="32" t="str">
        <f>IF(Buildings!C1945="","N/A",Buildings!C1945)</f>
        <v>N/A</v>
      </c>
      <c r="D1944" s="32" t="str">
        <f>IF(Buildings!D1945="","N/A",Buildings!D1945)</f>
        <v>N/A</v>
      </c>
      <c r="E1944" s="32" t="str">
        <f>IF(Buildings!E1945="","N/A",Buildings!E1945)</f>
        <v>N/A</v>
      </c>
      <c r="F1944" s="32" t="str">
        <f>IF(Buildings!F1945="","N/A",Buildings!F1945)</f>
        <v>N/A</v>
      </c>
      <c r="G1944" s="32" t="str">
        <f>IF(Buildings!G1945="","N/A",Buildings!G1945)</f>
        <v>N/A</v>
      </c>
      <c r="H1944" s="32" t="str">
        <f t="shared" si="60"/>
        <v>N/A</v>
      </c>
      <c r="I1944" s="32" t="str">
        <f>IF(Buildings!H1945="","N/A",Buildings!H1945)</f>
        <v>N/A</v>
      </c>
      <c r="J1944" s="32" t="str">
        <f>IF(Buildings!I1945="","N/A",Buildings!I1945)</f>
        <v>N/A</v>
      </c>
      <c r="K1944" s="362" t="str">
        <f>IF(AND(Buildings!B1945="",Buildings!C1945&lt;&gt;""),0,IF(Buildings!B1945="","N/A",IF(ISNUMBER(Buildings!B1945),Buildings!B1945,0)))</f>
        <v>N/A</v>
      </c>
    </row>
    <row r="1945" spans="2:11">
      <c r="B1945" s="32" t="str">
        <f t="shared" si="61"/>
        <v>N/A</v>
      </c>
      <c r="C1945" s="32" t="str">
        <f>IF(Buildings!C1946="","N/A",Buildings!C1946)</f>
        <v>N/A</v>
      </c>
      <c r="D1945" s="32" t="str">
        <f>IF(Buildings!D1946="","N/A",Buildings!D1946)</f>
        <v>N/A</v>
      </c>
      <c r="E1945" s="32" t="str">
        <f>IF(Buildings!E1946="","N/A",Buildings!E1946)</f>
        <v>N/A</v>
      </c>
      <c r="F1945" s="32" t="str">
        <f>IF(Buildings!F1946="","N/A",Buildings!F1946)</f>
        <v>N/A</v>
      </c>
      <c r="G1945" s="32" t="str">
        <f>IF(Buildings!G1946="","N/A",Buildings!G1946)</f>
        <v>N/A</v>
      </c>
      <c r="H1945" s="32" t="str">
        <f t="shared" si="60"/>
        <v>N/A</v>
      </c>
      <c r="I1945" s="32" t="str">
        <f>IF(Buildings!H1946="","N/A",Buildings!H1946)</f>
        <v>N/A</v>
      </c>
      <c r="J1945" s="32" t="str">
        <f>IF(Buildings!I1946="","N/A",Buildings!I1946)</f>
        <v>N/A</v>
      </c>
      <c r="K1945" s="362" t="str">
        <f>IF(AND(Buildings!B1946="",Buildings!C1946&lt;&gt;""),0,IF(Buildings!B1946="","N/A",IF(ISNUMBER(Buildings!B1946),Buildings!B1946,0)))</f>
        <v>N/A</v>
      </c>
    </row>
    <row r="1946" spans="2:11">
      <c r="B1946" s="32" t="str">
        <f t="shared" si="61"/>
        <v>N/A</v>
      </c>
      <c r="C1946" s="32" t="str">
        <f>IF(Buildings!C1947="","N/A",Buildings!C1947)</f>
        <v>N/A</v>
      </c>
      <c r="D1946" s="32" t="str">
        <f>IF(Buildings!D1947="","N/A",Buildings!D1947)</f>
        <v>N/A</v>
      </c>
      <c r="E1946" s="32" t="str">
        <f>IF(Buildings!E1947="","N/A",Buildings!E1947)</f>
        <v>N/A</v>
      </c>
      <c r="F1946" s="32" t="str">
        <f>IF(Buildings!F1947="","N/A",Buildings!F1947)</f>
        <v>N/A</v>
      </c>
      <c r="G1946" s="32" t="str">
        <f>IF(Buildings!G1947="","N/A",Buildings!G1947)</f>
        <v>N/A</v>
      </c>
      <c r="H1946" s="32" t="str">
        <f t="shared" si="60"/>
        <v>N/A</v>
      </c>
      <c r="I1946" s="32" t="str">
        <f>IF(Buildings!H1947="","N/A",Buildings!H1947)</f>
        <v>N/A</v>
      </c>
      <c r="J1946" s="32" t="str">
        <f>IF(Buildings!I1947="","N/A",Buildings!I1947)</f>
        <v>N/A</v>
      </c>
      <c r="K1946" s="362" t="str">
        <f>IF(AND(Buildings!B1947="",Buildings!C1947&lt;&gt;""),0,IF(Buildings!B1947="","N/A",IF(ISNUMBER(Buildings!B1947),Buildings!B1947,0)))</f>
        <v>N/A</v>
      </c>
    </row>
    <row r="1947" spans="2:11">
      <c r="B1947" s="32" t="str">
        <f t="shared" si="61"/>
        <v>N/A</v>
      </c>
      <c r="C1947" s="32" t="str">
        <f>IF(Buildings!C1948="","N/A",Buildings!C1948)</f>
        <v>N/A</v>
      </c>
      <c r="D1947" s="32" t="str">
        <f>IF(Buildings!D1948="","N/A",Buildings!D1948)</f>
        <v>N/A</v>
      </c>
      <c r="E1947" s="32" t="str">
        <f>IF(Buildings!E1948="","N/A",Buildings!E1948)</f>
        <v>N/A</v>
      </c>
      <c r="F1947" s="32" t="str">
        <f>IF(Buildings!F1948="","N/A",Buildings!F1948)</f>
        <v>N/A</v>
      </c>
      <c r="G1947" s="32" t="str">
        <f>IF(Buildings!G1948="","N/A",Buildings!G1948)</f>
        <v>N/A</v>
      </c>
      <c r="H1947" s="32" t="str">
        <f t="shared" si="60"/>
        <v>N/A</v>
      </c>
      <c r="I1947" s="32" t="str">
        <f>IF(Buildings!H1948="","N/A",Buildings!H1948)</f>
        <v>N/A</v>
      </c>
      <c r="J1947" s="32" t="str">
        <f>IF(Buildings!I1948="","N/A",Buildings!I1948)</f>
        <v>N/A</v>
      </c>
      <c r="K1947" s="362" t="str">
        <f>IF(AND(Buildings!B1948="",Buildings!C1948&lt;&gt;""),0,IF(Buildings!B1948="","N/A",IF(ISNUMBER(Buildings!B1948),Buildings!B1948,0)))</f>
        <v>N/A</v>
      </c>
    </row>
    <row r="1948" spans="2:11">
      <c r="B1948" s="32" t="str">
        <f t="shared" si="61"/>
        <v>N/A</v>
      </c>
      <c r="C1948" s="32" t="str">
        <f>IF(Buildings!C1949="","N/A",Buildings!C1949)</f>
        <v>N/A</v>
      </c>
      <c r="D1948" s="32" t="str">
        <f>IF(Buildings!D1949="","N/A",Buildings!D1949)</f>
        <v>N/A</v>
      </c>
      <c r="E1948" s="32" t="str">
        <f>IF(Buildings!E1949="","N/A",Buildings!E1949)</f>
        <v>N/A</v>
      </c>
      <c r="F1948" s="32" t="str">
        <f>IF(Buildings!F1949="","N/A",Buildings!F1949)</f>
        <v>N/A</v>
      </c>
      <c r="G1948" s="32" t="str">
        <f>IF(Buildings!G1949="","N/A",Buildings!G1949)</f>
        <v>N/A</v>
      </c>
      <c r="H1948" s="32" t="str">
        <f t="shared" si="60"/>
        <v>N/A</v>
      </c>
      <c r="I1948" s="32" t="str">
        <f>IF(Buildings!H1949="","N/A",Buildings!H1949)</f>
        <v>N/A</v>
      </c>
      <c r="J1948" s="32" t="str">
        <f>IF(Buildings!I1949="","N/A",Buildings!I1949)</f>
        <v>N/A</v>
      </c>
      <c r="K1948" s="362" t="str">
        <f>IF(AND(Buildings!B1949="",Buildings!C1949&lt;&gt;""),0,IF(Buildings!B1949="","N/A",IF(ISNUMBER(Buildings!B1949),Buildings!B1949,0)))</f>
        <v>N/A</v>
      </c>
    </row>
    <row r="1949" spans="2:11">
      <c r="B1949" s="32" t="str">
        <f t="shared" si="61"/>
        <v>N/A</v>
      </c>
      <c r="C1949" s="32" t="str">
        <f>IF(Buildings!C1950="","N/A",Buildings!C1950)</f>
        <v>N/A</v>
      </c>
      <c r="D1949" s="32" t="str">
        <f>IF(Buildings!D1950="","N/A",Buildings!D1950)</f>
        <v>N/A</v>
      </c>
      <c r="E1949" s="32" t="str">
        <f>IF(Buildings!E1950="","N/A",Buildings!E1950)</f>
        <v>N/A</v>
      </c>
      <c r="F1949" s="32" t="str">
        <f>IF(Buildings!F1950="","N/A",Buildings!F1950)</f>
        <v>N/A</v>
      </c>
      <c r="G1949" s="32" t="str">
        <f>IF(Buildings!G1950="","N/A",Buildings!G1950)</f>
        <v>N/A</v>
      </c>
      <c r="H1949" s="32" t="str">
        <f t="shared" si="60"/>
        <v>N/A</v>
      </c>
      <c r="I1949" s="32" t="str">
        <f>IF(Buildings!H1950="","N/A",Buildings!H1950)</f>
        <v>N/A</v>
      </c>
      <c r="J1949" s="32" t="str">
        <f>IF(Buildings!I1950="","N/A",Buildings!I1950)</f>
        <v>N/A</v>
      </c>
      <c r="K1949" s="362" t="str">
        <f>IF(AND(Buildings!B1950="",Buildings!C1950&lt;&gt;""),0,IF(Buildings!B1950="","N/A",IF(ISNUMBER(Buildings!B1950),Buildings!B1950,0)))</f>
        <v>N/A</v>
      </c>
    </row>
    <row r="1950" spans="2:11">
      <c r="B1950" s="32" t="str">
        <f t="shared" si="61"/>
        <v>N/A</v>
      </c>
      <c r="C1950" s="32" t="str">
        <f>IF(Buildings!C1951="","N/A",Buildings!C1951)</f>
        <v>N/A</v>
      </c>
      <c r="D1950" s="32" t="str">
        <f>IF(Buildings!D1951="","N/A",Buildings!D1951)</f>
        <v>N/A</v>
      </c>
      <c r="E1950" s="32" t="str">
        <f>IF(Buildings!E1951="","N/A",Buildings!E1951)</f>
        <v>N/A</v>
      </c>
      <c r="F1950" s="32" t="str">
        <f>IF(Buildings!F1951="","N/A",Buildings!F1951)</f>
        <v>N/A</v>
      </c>
      <c r="G1950" s="32" t="str">
        <f>IF(Buildings!G1951="","N/A",Buildings!G1951)</f>
        <v>N/A</v>
      </c>
      <c r="H1950" s="32" t="str">
        <f t="shared" si="60"/>
        <v>N/A</v>
      </c>
      <c r="I1950" s="32" t="str">
        <f>IF(Buildings!H1951="","N/A",Buildings!H1951)</f>
        <v>N/A</v>
      </c>
      <c r="J1950" s="32" t="str">
        <f>IF(Buildings!I1951="","N/A",Buildings!I1951)</f>
        <v>N/A</v>
      </c>
      <c r="K1950" s="362" t="str">
        <f>IF(AND(Buildings!B1951="",Buildings!C1951&lt;&gt;""),0,IF(Buildings!B1951="","N/A",IF(ISNUMBER(Buildings!B1951),Buildings!B1951,0)))</f>
        <v>N/A</v>
      </c>
    </row>
    <row r="1951" spans="2:11">
      <c r="B1951" s="32" t="str">
        <f t="shared" si="61"/>
        <v>N/A</v>
      </c>
      <c r="C1951" s="32" t="str">
        <f>IF(Buildings!C1952="","N/A",Buildings!C1952)</f>
        <v>N/A</v>
      </c>
      <c r="D1951" s="32" t="str">
        <f>IF(Buildings!D1952="","N/A",Buildings!D1952)</f>
        <v>N/A</v>
      </c>
      <c r="E1951" s="32" t="str">
        <f>IF(Buildings!E1952="","N/A",Buildings!E1952)</f>
        <v>N/A</v>
      </c>
      <c r="F1951" s="32" t="str">
        <f>IF(Buildings!F1952="","N/A",Buildings!F1952)</f>
        <v>N/A</v>
      </c>
      <c r="G1951" s="32" t="str">
        <f>IF(Buildings!G1952="","N/A",Buildings!G1952)</f>
        <v>N/A</v>
      </c>
      <c r="H1951" s="32" t="str">
        <f t="shared" si="60"/>
        <v>N/A</v>
      </c>
      <c r="I1951" s="32" t="str">
        <f>IF(Buildings!H1952="","N/A",Buildings!H1952)</f>
        <v>N/A</v>
      </c>
      <c r="J1951" s="32" t="str">
        <f>IF(Buildings!I1952="","N/A",Buildings!I1952)</f>
        <v>N/A</v>
      </c>
      <c r="K1951" s="362" t="str">
        <f>IF(AND(Buildings!B1952="",Buildings!C1952&lt;&gt;""),0,IF(Buildings!B1952="","N/A",IF(ISNUMBER(Buildings!B1952),Buildings!B1952,0)))</f>
        <v>N/A</v>
      </c>
    </row>
    <row r="1952" spans="2:11">
      <c r="B1952" s="32" t="str">
        <f t="shared" si="61"/>
        <v>N/A</v>
      </c>
      <c r="C1952" s="32" t="str">
        <f>IF(Buildings!C1953="","N/A",Buildings!C1953)</f>
        <v>N/A</v>
      </c>
      <c r="D1952" s="32" t="str">
        <f>IF(Buildings!D1953="","N/A",Buildings!D1953)</f>
        <v>N/A</v>
      </c>
      <c r="E1952" s="32" t="str">
        <f>IF(Buildings!E1953="","N/A",Buildings!E1953)</f>
        <v>N/A</v>
      </c>
      <c r="F1952" s="32" t="str">
        <f>IF(Buildings!F1953="","N/A",Buildings!F1953)</f>
        <v>N/A</v>
      </c>
      <c r="G1952" s="32" t="str">
        <f>IF(Buildings!G1953="","N/A",Buildings!G1953)</f>
        <v>N/A</v>
      </c>
      <c r="H1952" s="32" t="str">
        <f t="shared" si="60"/>
        <v>N/A</v>
      </c>
      <c r="I1952" s="32" t="str">
        <f>IF(Buildings!H1953="","N/A",Buildings!H1953)</f>
        <v>N/A</v>
      </c>
      <c r="J1952" s="32" t="str">
        <f>IF(Buildings!I1953="","N/A",Buildings!I1953)</f>
        <v>N/A</v>
      </c>
      <c r="K1952" s="362" t="str">
        <f>IF(AND(Buildings!B1953="",Buildings!C1953&lt;&gt;""),0,IF(Buildings!B1953="","N/A",IF(ISNUMBER(Buildings!B1953),Buildings!B1953,0)))</f>
        <v>N/A</v>
      </c>
    </row>
    <row r="1953" spans="2:11">
      <c r="B1953" s="32" t="str">
        <f t="shared" si="61"/>
        <v>N/A</v>
      </c>
      <c r="C1953" s="32" t="str">
        <f>IF(Buildings!C1954="","N/A",Buildings!C1954)</f>
        <v>N/A</v>
      </c>
      <c r="D1953" s="32" t="str">
        <f>IF(Buildings!D1954="","N/A",Buildings!D1954)</f>
        <v>N/A</v>
      </c>
      <c r="E1953" s="32" t="str">
        <f>IF(Buildings!E1954="","N/A",Buildings!E1954)</f>
        <v>N/A</v>
      </c>
      <c r="F1953" s="32" t="str">
        <f>IF(Buildings!F1954="","N/A",Buildings!F1954)</f>
        <v>N/A</v>
      </c>
      <c r="G1953" s="32" t="str">
        <f>IF(Buildings!G1954="","N/A",Buildings!G1954)</f>
        <v>N/A</v>
      </c>
      <c r="H1953" s="32" t="str">
        <f t="shared" si="60"/>
        <v>N/A</v>
      </c>
      <c r="I1953" s="32" t="str">
        <f>IF(Buildings!H1954="","N/A",Buildings!H1954)</f>
        <v>N/A</v>
      </c>
      <c r="J1953" s="32" t="str">
        <f>IF(Buildings!I1954="","N/A",Buildings!I1954)</f>
        <v>N/A</v>
      </c>
      <c r="K1953" s="362" t="str">
        <f>IF(AND(Buildings!B1954="",Buildings!C1954&lt;&gt;""),0,IF(Buildings!B1954="","N/A",IF(ISNUMBER(Buildings!B1954),Buildings!B1954,0)))</f>
        <v>N/A</v>
      </c>
    </row>
    <row r="1954" spans="2:11">
      <c r="B1954" s="32" t="str">
        <f t="shared" si="61"/>
        <v>N/A</v>
      </c>
      <c r="C1954" s="32" t="str">
        <f>IF(Buildings!C1955="","N/A",Buildings!C1955)</f>
        <v>N/A</v>
      </c>
      <c r="D1954" s="32" t="str">
        <f>IF(Buildings!D1955="","N/A",Buildings!D1955)</f>
        <v>N/A</v>
      </c>
      <c r="E1954" s="32" t="str">
        <f>IF(Buildings!E1955="","N/A",Buildings!E1955)</f>
        <v>N/A</v>
      </c>
      <c r="F1954" s="32" t="str">
        <f>IF(Buildings!F1955="","N/A",Buildings!F1955)</f>
        <v>N/A</v>
      </c>
      <c r="G1954" s="32" t="str">
        <f>IF(Buildings!G1955="","N/A",Buildings!G1955)</f>
        <v>N/A</v>
      </c>
      <c r="H1954" s="32" t="str">
        <f t="shared" si="60"/>
        <v>N/A</v>
      </c>
      <c r="I1954" s="32" t="str">
        <f>IF(Buildings!H1955="","N/A",Buildings!H1955)</f>
        <v>N/A</v>
      </c>
      <c r="J1954" s="32" t="str">
        <f>IF(Buildings!I1955="","N/A",Buildings!I1955)</f>
        <v>N/A</v>
      </c>
      <c r="K1954" s="362" t="str">
        <f>IF(AND(Buildings!B1955="",Buildings!C1955&lt;&gt;""),0,IF(Buildings!B1955="","N/A",IF(ISNUMBER(Buildings!B1955),Buildings!B1955,0)))</f>
        <v>N/A</v>
      </c>
    </row>
    <row r="1955" spans="2:11">
      <c r="B1955" s="32" t="str">
        <f t="shared" si="61"/>
        <v>N/A</v>
      </c>
      <c r="C1955" s="32" t="str">
        <f>IF(Buildings!C1956="","N/A",Buildings!C1956)</f>
        <v>N/A</v>
      </c>
      <c r="D1955" s="32" t="str">
        <f>IF(Buildings!D1956="","N/A",Buildings!D1956)</f>
        <v>N/A</v>
      </c>
      <c r="E1955" s="32" t="str">
        <f>IF(Buildings!E1956="","N/A",Buildings!E1956)</f>
        <v>N/A</v>
      </c>
      <c r="F1955" s="32" t="str">
        <f>IF(Buildings!F1956="","N/A",Buildings!F1956)</f>
        <v>N/A</v>
      </c>
      <c r="G1955" s="32" t="str">
        <f>IF(Buildings!G1956="","N/A",Buildings!G1956)</f>
        <v>N/A</v>
      </c>
      <c r="H1955" s="32" t="str">
        <f t="shared" si="60"/>
        <v>N/A</v>
      </c>
      <c r="I1955" s="32" t="str">
        <f>IF(Buildings!H1956="","N/A",Buildings!H1956)</f>
        <v>N/A</v>
      </c>
      <c r="J1955" s="32" t="str">
        <f>IF(Buildings!I1956="","N/A",Buildings!I1956)</f>
        <v>N/A</v>
      </c>
      <c r="K1955" s="362" t="str">
        <f>IF(AND(Buildings!B1956="",Buildings!C1956&lt;&gt;""),0,IF(Buildings!B1956="","N/A",IF(ISNUMBER(Buildings!B1956),Buildings!B1956,0)))</f>
        <v>N/A</v>
      </c>
    </row>
    <row r="1956" spans="2:11">
      <c r="B1956" s="32" t="str">
        <f t="shared" si="61"/>
        <v>N/A</v>
      </c>
      <c r="C1956" s="32" t="str">
        <f>IF(Buildings!C1957="","N/A",Buildings!C1957)</f>
        <v>N/A</v>
      </c>
      <c r="D1956" s="32" t="str">
        <f>IF(Buildings!D1957="","N/A",Buildings!D1957)</f>
        <v>N/A</v>
      </c>
      <c r="E1956" s="32" t="str">
        <f>IF(Buildings!E1957="","N/A",Buildings!E1957)</f>
        <v>N/A</v>
      </c>
      <c r="F1956" s="32" t="str">
        <f>IF(Buildings!F1957="","N/A",Buildings!F1957)</f>
        <v>N/A</v>
      </c>
      <c r="G1956" s="32" t="str">
        <f>IF(Buildings!G1957="","N/A",Buildings!G1957)</f>
        <v>N/A</v>
      </c>
      <c r="H1956" s="32" t="str">
        <f t="shared" si="60"/>
        <v>N/A</v>
      </c>
      <c r="I1956" s="32" t="str">
        <f>IF(Buildings!H1957="","N/A",Buildings!H1957)</f>
        <v>N/A</v>
      </c>
      <c r="J1956" s="32" t="str">
        <f>IF(Buildings!I1957="","N/A",Buildings!I1957)</f>
        <v>N/A</v>
      </c>
      <c r="K1956" s="362" t="str">
        <f>IF(AND(Buildings!B1957="",Buildings!C1957&lt;&gt;""),0,IF(Buildings!B1957="","N/A",IF(ISNUMBER(Buildings!B1957),Buildings!B1957,0)))</f>
        <v>N/A</v>
      </c>
    </row>
    <row r="1957" spans="2:11">
      <c r="B1957" s="32" t="str">
        <f t="shared" si="61"/>
        <v>N/A</v>
      </c>
      <c r="C1957" s="32" t="str">
        <f>IF(Buildings!C1958="","N/A",Buildings!C1958)</f>
        <v>N/A</v>
      </c>
      <c r="D1957" s="32" t="str">
        <f>IF(Buildings!D1958="","N/A",Buildings!D1958)</f>
        <v>N/A</v>
      </c>
      <c r="E1957" s="32" t="str">
        <f>IF(Buildings!E1958="","N/A",Buildings!E1958)</f>
        <v>N/A</v>
      </c>
      <c r="F1957" s="32" t="str">
        <f>IF(Buildings!F1958="","N/A",Buildings!F1958)</f>
        <v>N/A</v>
      </c>
      <c r="G1957" s="32" t="str">
        <f>IF(Buildings!G1958="","N/A",Buildings!G1958)</f>
        <v>N/A</v>
      </c>
      <c r="H1957" s="32" t="str">
        <f t="shared" si="60"/>
        <v>N/A</v>
      </c>
      <c r="I1957" s="32" t="str">
        <f>IF(Buildings!H1958="","N/A",Buildings!H1958)</f>
        <v>N/A</v>
      </c>
      <c r="J1957" s="32" t="str">
        <f>IF(Buildings!I1958="","N/A",Buildings!I1958)</f>
        <v>N/A</v>
      </c>
      <c r="K1957" s="362" t="str">
        <f>IF(AND(Buildings!B1958="",Buildings!C1958&lt;&gt;""),0,IF(Buildings!B1958="","N/A",IF(ISNUMBER(Buildings!B1958),Buildings!B1958,0)))</f>
        <v>N/A</v>
      </c>
    </row>
    <row r="1958" spans="2:11">
      <c r="B1958" s="32" t="str">
        <f t="shared" si="61"/>
        <v>N/A</v>
      </c>
      <c r="C1958" s="32" t="str">
        <f>IF(Buildings!C1959="","N/A",Buildings!C1959)</f>
        <v>N/A</v>
      </c>
      <c r="D1958" s="32" t="str">
        <f>IF(Buildings!D1959="","N/A",Buildings!D1959)</f>
        <v>N/A</v>
      </c>
      <c r="E1958" s="32" t="str">
        <f>IF(Buildings!E1959="","N/A",Buildings!E1959)</f>
        <v>N/A</v>
      </c>
      <c r="F1958" s="32" t="str">
        <f>IF(Buildings!F1959="","N/A",Buildings!F1959)</f>
        <v>N/A</v>
      </c>
      <c r="G1958" s="32" t="str">
        <f>IF(Buildings!G1959="","N/A",Buildings!G1959)</f>
        <v>N/A</v>
      </c>
      <c r="H1958" s="32" t="str">
        <f t="shared" si="60"/>
        <v>N/A</v>
      </c>
      <c r="I1958" s="32" t="str">
        <f>IF(Buildings!H1959="","N/A",Buildings!H1959)</f>
        <v>N/A</v>
      </c>
      <c r="J1958" s="32" t="str">
        <f>IF(Buildings!I1959="","N/A",Buildings!I1959)</f>
        <v>N/A</v>
      </c>
      <c r="K1958" s="362" t="str">
        <f>IF(AND(Buildings!B1959="",Buildings!C1959&lt;&gt;""),0,IF(Buildings!B1959="","N/A",IF(ISNUMBER(Buildings!B1959),Buildings!B1959,0)))</f>
        <v>N/A</v>
      </c>
    </row>
    <row r="1959" spans="2:11">
      <c r="B1959" s="32" t="str">
        <f t="shared" si="61"/>
        <v>N/A</v>
      </c>
      <c r="C1959" s="32" t="str">
        <f>IF(Buildings!C1960="","N/A",Buildings!C1960)</f>
        <v>N/A</v>
      </c>
      <c r="D1959" s="32" t="str">
        <f>IF(Buildings!D1960="","N/A",Buildings!D1960)</f>
        <v>N/A</v>
      </c>
      <c r="E1959" s="32" t="str">
        <f>IF(Buildings!E1960="","N/A",Buildings!E1960)</f>
        <v>N/A</v>
      </c>
      <c r="F1959" s="32" t="str">
        <f>IF(Buildings!F1960="","N/A",Buildings!F1960)</f>
        <v>N/A</v>
      </c>
      <c r="G1959" s="32" t="str">
        <f>IF(Buildings!G1960="","N/A",Buildings!G1960)</f>
        <v>N/A</v>
      </c>
      <c r="H1959" s="32" t="str">
        <f t="shared" si="60"/>
        <v>N/A</v>
      </c>
      <c r="I1959" s="32" t="str">
        <f>IF(Buildings!H1960="","N/A",Buildings!H1960)</f>
        <v>N/A</v>
      </c>
      <c r="J1959" s="32" t="str">
        <f>IF(Buildings!I1960="","N/A",Buildings!I1960)</f>
        <v>N/A</v>
      </c>
      <c r="K1959" s="362" t="str">
        <f>IF(AND(Buildings!B1960="",Buildings!C1960&lt;&gt;""),0,IF(Buildings!B1960="","N/A",IF(ISNUMBER(Buildings!B1960),Buildings!B1960,0)))</f>
        <v>N/A</v>
      </c>
    </row>
    <row r="1960" spans="2:11">
      <c r="B1960" s="32" t="str">
        <f t="shared" si="61"/>
        <v>N/A</v>
      </c>
      <c r="C1960" s="32" t="str">
        <f>IF(Buildings!C1961="","N/A",Buildings!C1961)</f>
        <v>N/A</v>
      </c>
      <c r="D1960" s="32" t="str">
        <f>IF(Buildings!D1961="","N/A",Buildings!D1961)</f>
        <v>N/A</v>
      </c>
      <c r="E1960" s="32" t="str">
        <f>IF(Buildings!E1961="","N/A",Buildings!E1961)</f>
        <v>N/A</v>
      </c>
      <c r="F1960" s="32" t="str">
        <f>IF(Buildings!F1961="","N/A",Buildings!F1961)</f>
        <v>N/A</v>
      </c>
      <c r="G1960" s="32" t="str">
        <f>IF(Buildings!G1961="","N/A",Buildings!G1961)</f>
        <v>N/A</v>
      </c>
      <c r="H1960" s="32" t="str">
        <f t="shared" si="60"/>
        <v>N/A</v>
      </c>
      <c r="I1960" s="32" t="str">
        <f>IF(Buildings!H1961="","N/A",Buildings!H1961)</f>
        <v>N/A</v>
      </c>
      <c r="J1960" s="32" t="str">
        <f>IF(Buildings!I1961="","N/A",Buildings!I1961)</f>
        <v>N/A</v>
      </c>
      <c r="K1960" s="362" t="str">
        <f>IF(AND(Buildings!B1961="",Buildings!C1961&lt;&gt;""),0,IF(Buildings!B1961="","N/A",IF(ISNUMBER(Buildings!B1961),Buildings!B1961,0)))</f>
        <v>N/A</v>
      </c>
    </row>
    <row r="1961" spans="2:11">
      <c r="B1961" s="32" t="str">
        <f t="shared" si="61"/>
        <v>N/A</v>
      </c>
      <c r="C1961" s="32" t="str">
        <f>IF(Buildings!C1962="","N/A",Buildings!C1962)</f>
        <v>N/A</v>
      </c>
      <c r="D1961" s="32" t="str">
        <f>IF(Buildings!D1962="","N/A",Buildings!D1962)</f>
        <v>N/A</v>
      </c>
      <c r="E1961" s="32" t="str">
        <f>IF(Buildings!E1962="","N/A",Buildings!E1962)</f>
        <v>N/A</v>
      </c>
      <c r="F1961" s="32" t="str">
        <f>IF(Buildings!F1962="","N/A",Buildings!F1962)</f>
        <v>N/A</v>
      </c>
      <c r="G1961" s="32" t="str">
        <f>IF(Buildings!G1962="","N/A",Buildings!G1962)</f>
        <v>N/A</v>
      </c>
      <c r="H1961" s="32" t="str">
        <f t="shared" si="60"/>
        <v>N/A</v>
      </c>
      <c r="I1961" s="32" t="str">
        <f>IF(Buildings!H1962="","N/A",Buildings!H1962)</f>
        <v>N/A</v>
      </c>
      <c r="J1961" s="32" t="str">
        <f>IF(Buildings!I1962="","N/A",Buildings!I1962)</f>
        <v>N/A</v>
      </c>
      <c r="K1961" s="362" t="str">
        <f>IF(AND(Buildings!B1962="",Buildings!C1962&lt;&gt;""),0,IF(Buildings!B1962="","N/A",IF(ISNUMBER(Buildings!B1962),Buildings!B1962,0)))</f>
        <v>N/A</v>
      </c>
    </row>
    <row r="1962" spans="2:11">
      <c r="B1962" s="32" t="str">
        <f t="shared" si="61"/>
        <v>N/A</v>
      </c>
      <c r="C1962" s="32" t="str">
        <f>IF(Buildings!C1963="","N/A",Buildings!C1963)</f>
        <v>N/A</v>
      </c>
      <c r="D1962" s="32" t="str">
        <f>IF(Buildings!D1963="","N/A",Buildings!D1963)</f>
        <v>N/A</v>
      </c>
      <c r="E1962" s="32" t="str">
        <f>IF(Buildings!E1963="","N/A",Buildings!E1963)</f>
        <v>N/A</v>
      </c>
      <c r="F1962" s="32" t="str">
        <f>IF(Buildings!F1963="","N/A",Buildings!F1963)</f>
        <v>N/A</v>
      </c>
      <c r="G1962" s="32" t="str">
        <f>IF(Buildings!G1963="","N/A",Buildings!G1963)</f>
        <v>N/A</v>
      </c>
      <c r="H1962" s="32" t="str">
        <f t="shared" si="60"/>
        <v>N/A</v>
      </c>
      <c r="I1962" s="32" t="str">
        <f>IF(Buildings!H1963="","N/A",Buildings!H1963)</f>
        <v>N/A</v>
      </c>
      <c r="J1962" s="32" t="str">
        <f>IF(Buildings!I1963="","N/A",Buildings!I1963)</f>
        <v>N/A</v>
      </c>
      <c r="K1962" s="362" t="str">
        <f>IF(AND(Buildings!B1963="",Buildings!C1963&lt;&gt;""),0,IF(Buildings!B1963="","N/A",IF(ISNUMBER(Buildings!B1963),Buildings!B1963,0)))</f>
        <v>N/A</v>
      </c>
    </row>
    <row r="1963" spans="2:11">
      <c r="B1963" s="32" t="str">
        <f t="shared" si="61"/>
        <v>N/A</v>
      </c>
      <c r="C1963" s="32" t="str">
        <f>IF(Buildings!C1964="","N/A",Buildings!C1964)</f>
        <v>N/A</v>
      </c>
      <c r="D1963" s="32" t="str">
        <f>IF(Buildings!D1964="","N/A",Buildings!D1964)</f>
        <v>N/A</v>
      </c>
      <c r="E1963" s="32" t="str">
        <f>IF(Buildings!E1964="","N/A",Buildings!E1964)</f>
        <v>N/A</v>
      </c>
      <c r="F1963" s="32" t="str">
        <f>IF(Buildings!F1964="","N/A",Buildings!F1964)</f>
        <v>N/A</v>
      </c>
      <c r="G1963" s="32" t="str">
        <f>IF(Buildings!G1964="","N/A",Buildings!G1964)</f>
        <v>N/A</v>
      </c>
      <c r="H1963" s="32" t="str">
        <f t="shared" si="60"/>
        <v>N/A</v>
      </c>
      <c r="I1963" s="32" t="str">
        <f>IF(Buildings!H1964="","N/A",Buildings!H1964)</f>
        <v>N/A</v>
      </c>
      <c r="J1963" s="32" t="str">
        <f>IF(Buildings!I1964="","N/A",Buildings!I1964)</f>
        <v>N/A</v>
      </c>
      <c r="K1963" s="362" t="str">
        <f>IF(AND(Buildings!B1964="",Buildings!C1964&lt;&gt;""),0,IF(Buildings!B1964="","N/A",IF(ISNUMBER(Buildings!B1964),Buildings!B1964,0)))</f>
        <v>N/A</v>
      </c>
    </row>
    <row r="1964" spans="2:11">
      <c r="B1964" s="32" t="str">
        <f t="shared" si="61"/>
        <v>N/A</v>
      </c>
      <c r="C1964" s="32" t="str">
        <f>IF(Buildings!C1965="","N/A",Buildings!C1965)</f>
        <v>N/A</v>
      </c>
      <c r="D1964" s="32" t="str">
        <f>IF(Buildings!D1965="","N/A",Buildings!D1965)</f>
        <v>N/A</v>
      </c>
      <c r="E1964" s="32" t="str">
        <f>IF(Buildings!E1965="","N/A",Buildings!E1965)</f>
        <v>N/A</v>
      </c>
      <c r="F1964" s="32" t="str">
        <f>IF(Buildings!F1965="","N/A",Buildings!F1965)</f>
        <v>N/A</v>
      </c>
      <c r="G1964" s="32" t="str">
        <f>IF(Buildings!G1965="","N/A",Buildings!G1965)</f>
        <v>N/A</v>
      </c>
      <c r="H1964" s="32" t="str">
        <f t="shared" si="60"/>
        <v>N/A</v>
      </c>
      <c r="I1964" s="32" t="str">
        <f>IF(Buildings!H1965="","N/A",Buildings!H1965)</f>
        <v>N/A</v>
      </c>
      <c r="J1964" s="32" t="str">
        <f>IF(Buildings!I1965="","N/A",Buildings!I1965)</f>
        <v>N/A</v>
      </c>
      <c r="K1964" s="362" t="str">
        <f>IF(AND(Buildings!B1965="",Buildings!C1965&lt;&gt;""),0,IF(Buildings!B1965="","N/A",IF(ISNUMBER(Buildings!B1965),Buildings!B1965,0)))</f>
        <v>N/A</v>
      </c>
    </row>
    <row r="1965" spans="2:11">
      <c r="B1965" s="32" t="str">
        <f t="shared" si="61"/>
        <v>N/A</v>
      </c>
      <c r="C1965" s="32" t="str">
        <f>IF(Buildings!C1966="","N/A",Buildings!C1966)</f>
        <v>N/A</v>
      </c>
      <c r="D1965" s="32" t="str">
        <f>IF(Buildings!D1966="","N/A",Buildings!D1966)</f>
        <v>N/A</v>
      </c>
      <c r="E1965" s="32" t="str">
        <f>IF(Buildings!E1966="","N/A",Buildings!E1966)</f>
        <v>N/A</v>
      </c>
      <c r="F1965" s="32" t="str">
        <f>IF(Buildings!F1966="","N/A",Buildings!F1966)</f>
        <v>N/A</v>
      </c>
      <c r="G1965" s="32" t="str">
        <f>IF(Buildings!G1966="","N/A",Buildings!G1966)</f>
        <v>N/A</v>
      </c>
      <c r="H1965" s="32" t="str">
        <f t="shared" si="60"/>
        <v>N/A</v>
      </c>
      <c r="I1965" s="32" t="str">
        <f>IF(Buildings!H1966="","N/A",Buildings!H1966)</f>
        <v>N/A</v>
      </c>
      <c r="J1965" s="32" t="str">
        <f>IF(Buildings!I1966="","N/A",Buildings!I1966)</f>
        <v>N/A</v>
      </c>
      <c r="K1965" s="362" t="str">
        <f>IF(AND(Buildings!B1966="",Buildings!C1966&lt;&gt;""),0,IF(Buildings!B1966="","N/A",IF(ISNUMBER(Buildings!B1966),Buildings!B1966,0)))</f>
        <v>N/A</v>
      </c>
    </row>
    <row r="1966" spans="2:11">
      <c r="B1966" s="32" t="str">
        <f t="shared" si="61"/>
        <v>N/A</v>
      </c>
      <c r="C1966" s="32" t="str">
        <f>IF(Buildings!C1967="","N/A",Buildings!C1967)</f>
        <v>N/A</v>
      </c>
      <c r="D1966" s="32" t="str">
        <f>IF(Buildings!D1967="","N/A",Buildings!D1967)</f>
        <v>N/A</v>
      </c>
      <c r="E1966" s="32" t="str">
        <f>IF(Buildings!E1967="","N/A",Buildings!E1967)</f>
        <v>N/A</v>
      </c>
      <c r="F1966" s="32" t="str">
        <f>IF(Buildings!F1967="","N/A",Buildings!F1967)</f>
        <v>N/A</v>
      </c>
      <c r="G1966" s="32" t="str">
        <f>IF(Buildings!G1967="","N/A",Buildings!G1967)</f>
        <v>N/A</v>
      </c>
      <c r="H1966" s="32" t="str">
        <f t="shared" si="60"/>
        <v>N/A</v>
      </c>
      <c r="I1966" s="32" t="str">
        <f>IF(Buildings!H1967="","N/A",Buildings!H1967)</f>
        <v>N/A</v>
      </c>
      <c r="J1966" s="32" t="str">
        <f>IF(Buildings!I1967="","N/A",Buildings!I1967)</f>
        <v>N/A</v>
      </c>
      <c r="K1966" s="362" t="str">
        <f>IF(AND(Buildings!B1967="",Buildings!C1967&lt;&gt;""),0,IF(Buildings!B1967="","N/A",IF(ISNUMBER(Buildings!B1967),Buildings!B1967,0)))</f>
        <v>N/A</v>
      </c>
    </row>
    <row r="1967" spans="2:11">
      <c r="B1967" s="32" t="str">
        <f t="shared" si="61"/>
        <v>N/A</v>
      </c>
      <c r="C1967" s="32" t="str">
        <f>IF(Buildings!C1968="","N/A",Buildings!C1968)</f>
        <v>N/A</v>
      </c>
      <c r="D1967" s="32" t="str">
        <f>IF(Buildings!D1968="","N/A",Buildings!D1968)</f>
        <v>N/A</v>
      </c>
      <c r="E1967" s="32" t="str">
        <f>IF(Buildings!E1968="","N/A",Buildings!E1968)</f>
        <v>N/A</v>
      </c>
      <c r="F1967" s="32" t="str">
        <f>IF(Buildings!F1968="","N/A",Buildings!F1968)</f>
        <v>N/A</v>
      </c>
      <c r="G1967" s="32" t="str">
        <f>IF(Buildings!G1968="","N/A",Buildings!G1968)</f>
        <v>N/A</v>
      </c>
      <c r="H1967" s="32" t="str">
        <f t="shared" si="60"/>
        <v>N/A</v>
      </c>
      <c r="I1967" s="32" t="str">
        <f>IF(Buildings!H1968="","N/A",Buildings!H1968)</f>
        <v>N/A</v>
      </c>
      <c r="J1967" s="32" t="str">
        <f>IF(Buildings!I1968="","N/A",Buildings!I1968)</f>
        <v>N/A</v>
      </c>
      <c r="K1967" s="362" t="str">
        <f>IF(AND(Buildings!B1968="",Buildings!C1968&lt;&gt;""),0,IF(Buildings!B1968="","N/A",IF(ISNUMBER(Buildings!B1968),Buildings!B1968,0)))</f>
        <v>N/A</v>
      </c>
    </row>
    <row r="1968" spans="2:11">
      <c r="B1968" s="32" t="str">
        <f t="shared" si="61"/>
        <v>N/A</v>
      </c>
      <c r="C1968" s="32" t="str">
        <f>IF(Buildings!C1969="","N/A",Buildings!C1969)</f>
        <v>N/A</v>
      </c>
      <c r="D1968" s="32" t="str">
        <f>IF(Buildings!D1969="","N/A",Buildings!D1969)</f>
        <v>N/A</v>
      </c>
      <c r="E1968" s="32" t="str">
        <f>IF(Buildings!E1969="","N/A",Buildings!E1969)</f>
        <v>N/A</v>
      </c>
      <c r="F1968" s="32" t="str">
        <f>IF(Buildings!F1969="","N/A",Buildings!F1969)</f>
        <v>N/A</v>
      </c>
      <c r="G1968" s="32" t="str">
        <f>IF(Buildings!G1969="","N/A",Buildings!G1969)</f>
        <v>N/A</v>
      </c>
      <c r="H1968" s="32" t="str">
        <f t="shared" si="60"/>
        <v>N/A</v>
      </c>
      <c r="I1968" s="32" t="str">
        <f>IF(Buildings!H1969="","N/A",Buildings!H1969)</f>
        <v>N/A</v>
      </c>
      <c r="J1968" s="32" t="str">
        <f>IF(Buildings!I1969="","N/A",Buildings!I1969)</f>
        <v>N/A</v>
      </c>
      <c r="K1968" s="362" t="str">
        <f>IF(AND(Buildings!B1969="",Buildings!C1969&lt;&gt;""),0,IF(Buildings!B1969="","N/A",IF(ISNUMBER(Buildings!B1969),Buildings!B1969,0)))</f>
        <v>N/A</v>
      </c>
    </row>
    <row r="1969" spans="2:11">
      <c r="B1969" s="32" t="str">
        <f t="shared" si="61"/>
        <v>N/A</v>
      </c>
      <c r="C1969" s="32" t="str">
        <f>IF(Buildings!C1970="","N/A",Buildings!C1970)</f>
        <v>N/A</v>
      </c>
      <c r="D1969" s="32" t="str">
        <f>IF(Buildings!D1970="","N/A",Buildings!D1970)</f>
        <v>N/A</v>
      </c>
      <c r="E1969" s="32" t="str">
        <f>IF(Buildings!E1970="","N/A",Buildings!E1970)</f>
        <v>N/A</v>
      </c>
      <c r="F1969" s="32" t="str">
        <f>IF(Buildings!F1970="","N/A",Buildings!F1970)</f>
        <v>N/A</v>
      </c>
      <c r="G1969" s="32" t="str">
        <f>IF(Buildings!G1970="","N/A",Buildings!G1970)</f>
        <v>N/A</v>
      </c>
      <c r="H1969" s="32" t="str">
        <f t="shared" si="60"/>
        <v>N/A</v>
      </c>
      <c r="I1969" s="32" t="str">
        <f>IF(Buildings!H1970="","N/A",Buildings!H1970)</f>
        <v>N/A</v>
      </c>
      <c r="J1969" s="32" t="str">
        <f>IF(Buildings!I1970="","N/A",Buildings!I1970)</f>
        <v>N/A</v>
      </c>
      <c r="K1969" s="362" t="str">
        <f>IF(AND(Buildings!B1970="",Buildings!C1970&lt;&gt;""),0,IF(Buildings!B1970="","N/A",IF(ISNUMBER(Buildings!B1970),Buildings!B1970,0)))</f>
        <v>N/A</v>
      </c>
    </row>
    <row r="1970" spans="2:11">
      <c r="B1970" s="32" t="str">
        <f t="shared" si="61"/>
        <v>N/A</v>
      </c>
      <c r="C1970" s="32" t="str">
        <f>IF(Buildings!C1971="","N/A",Buildings!C1971)</f>
        <v>N/A</v>
      </c>
      <c r="D1970" s="32" t="str">
        <f>IF(Buildings!D1971="","N/A",Buildings!D1971)</f>
        <v>N/A</v>
      </c>
      <c r="E1970" s="32" t="str">
        <f>IF(Buildings!E1971="","N/A",Buildings!E1971)</f>
        <v>N/A</v>
      </c>
      <c r="F1970" s="32" t="str">
        <f>IF(Buildings!F1971="","N/A",Buildings!F1971)</f>
        <v>N/A</v>
      </c>
      <c r="G1970" s="32" t="str">
        <f>IF(Buildings!G1971="","N/A",Buildings!G1971)</f>
        <v>N/A</v>
      </c>
      <c r="H1970" s="32" t="str">
        <f t="shared" si="60"/>
        <v>N/A</v>
      </c>
      <c r="I1970" s="32" t="str">
        <f>IF(Buildings!H1971="","N/A",Buildings!H1971)</f>
        <v>N/A</v>
      </c>
      <c r="J1970" s="32" t="str">
        <f>IF(Buildings!I1971="","N/A",Buildings!I1971)</f>
        <v>N/A</v>
      </c>
      <c r="K1970" s="362" t="str">
        <f>IF(AND(Buildings!B1971="",Buildings!C1971&lt;&gt;""),0,IF(Buildings!B1971="","N/A",IF(ISNUMBER(Buildings!B1971),Buildings!B1971,0)))</f>
        <v>N/A</v>
      </c>
    </row>
    <row r="1971" spans="2:11">
      <c r="B1971" s="32" t="str">
        <f t="shared" si="61"/>
        <v>N/A</v>
      </c>
      <c r="C1971" s="32" t="str">
        <f>IF(Buildings!C1972="","N/A",Buildings!C1972)</f>
        <v>N/A</v>
      </c>
      <c r="D1971" s="32" t="str">
        <f>IF(Buildings!D1972="","N/A",Buildings!D1972)</f>
        <v>N/A</v>
      </c>
      <c r="E1971" s="32" t="str">
        <f>IF(Buildings!E1972="","N/A",Buildings!E1972)</f>
        <v>N/A</v>
      </c>
      <c r="F1971" s="32" t="str">
        <f>IF(Buildings!F1972="","N/A",Buildings!F1972)</f>
        <v>N/A</v>
      </c>
      <c r="G1971" s="32" t="str">
        <f>IF(Buildings!G1972="","N/A",Buildings!G1972)</f>
        <v>N/A</v>
      </c>
      <c r="H1971" s="32" t="str">
        <f t="shared" si="60"/>
        <v>N/A</v>
      </c>
      <c r="I1971" s="32" t="str">
        <f>IF(Buildings!H1972="","N/A",Buildings!H1972)</f>
        <v>N/A</v>
      </c>
      <c r="J1971" s="32" t="str">
        <f>IF(Buildings!I1972="","N/A",Buildings!I1972)</f>
        <v>N/A</v>
      </c>
      <c r="K1971" s="362" t="str">
        <f>IF(AND(Buildings!B1972="",Buildings!C1972&lt;&gt;""),0,IF(Buildings!B1972="","N/A",IF(ISNUMBER(Buildings!B1972),Buildings!B1972,0)))</f>
        <v>N/A</v>
      </c>
    </row>
    <row r="1972" spans="2:11">
      <c r="B1972" s="32" t="str">
        <f t="shared" si="61"/>
        <v>N/A</v>
      </c>
      <c r="C1972" s="32" t="str">
        <f>IF(Buildings!C1973="","N/A",Buildings!C1973)</f>
        <v>N/A</v>
      </c>
      <c r="D1972" s="32" t="str">
        <f>IF(Buildings!D1973="","N/A",Buildings!D1973)</f>
        <v>N/A</v>
      </c>
      <c r="E1972" s="32" t="str">
        <f>IF(Buildings!E1973="","N/A",Buildings!E1973)</f>
        <v>N/A</v>
      </c>
      <c r="F1972" s="32" t="str">
        <f>IF(Buildings!F1973="","N/A",Buildings!F1973)</f>
        <v>N/A</v>
      </c>
      <c r="G1972" s="32" t="str">
        <f>IF(Buildings!G1973="","N/A",Buildings!G1973)</f>
        <v>N/A</v>
      </c>
      <c r="H1972" s="32" t="str">
        <f t="shared" si="60"/>
        <v>N/A</v>
      </c>
      <c r="I1972" s="32" t="str">
        <f>IF(Buildings!H1973="","N/A",Buildings!H1973)</f>
        <v>N/A</v>
      </c>
      <c r="J1972" s="32" t="str">
        <f>IF(Buildings!I1973="","N/A",Buildings!I1973)</f>
        <v>N/A</v>
      </c>
      <c r="K1972" s="362" t="str">
        <f>IF(AND(Buildings!B1973="",Buildings!C1973&lt;&gt;""),0,IF(Buildings!B1973="","N/A",IF(ISNUMBER(Buildings!B1973),Buildings!B1973,0)))</f>
        <v>N/A</v>
      </c>
    </row>
    <row r="1973" spans="2:11">
      <c r="B1973" s="32" t="str">
        <f t="shared" si="61"/>
        <v>N/A</v>
      </c>
      <c r="C1973" s="32" t="str">
        <f>IF(Buildings!C1974="","N/A",Buildings!C1974)</f>
        <v>N/A</v>
      </c>
      <c r="D1973" s="32" t="str">
        <f>IF(Buildings!D1974="","N/A",Buildings!D1974)</f>
        <v>N/A</v>
      </c>
      <c r="E1973" s="32" t="str">
        <f>IF(Buildings!E1974="","N/A",Buildings!E1974)</f>
        <v>N/A</v>
      </c>
      <c r="F1973" s="32" t="str">
        <f>IF(Buildings!F1974="","N/A",Buildings!F1974)</f>
        <v>N/A</v>
      </c>
      <c r="G1973" s="32" t="str">
        <f>IF(Buildings!G1974="","N/A",Buildings!G1974)</f>
        <v>N/A</v>
      </c>
      <c r="H1973" s="32" t="str">
        <f t="shared" si="60"/>
        <v>N/A</v>
      </c>
      <c r="I1973" s="32" t="str">
        <f>IF(Buildings!H1974="","N/A",Buildings!H1974)</f>
        <v>N/A</v>
      </c>
      <c r="J1973" s="32" t="str">
        <f>IF(Buildings!I1974="","N/A",Buildings!I1974)</f>
        <v>N/A</v>
      </c>
      <c r="K1973" s="362" t="str">
        <f>IF(AND(Buildings!B1974="",Buildings!C1974&lt;&gt;""),0,IF(Buildings!B1974="","N/A",IF(ISNUMBER(Buildings!B1974),Buildings!B1974,0)))</f>
        <v>N/A</v>
      </c>
    </row>
    <row r="1974" spans="2:11">
      <c r="B1974" s="32" t="str">
        <f t="shared" si="61"/>
        <v>N/A</v>
      </c>
      <c r="C1974" s="32" t="str">
        <f>IF(Buildings!C1975="","N/A",Buildings!C1975)</f>
        <v>N/A</v>
      </c>
      <c r="D1974" s="32" t="str">
        <f>IF(Buildings!D1975="","N/A",Buildings!D1975)</f>
        <v>N/A</v>
      </c>
      <c r="E1974" s="32" t="str">
        <f>IF(Buildings!E1975="","N/A",Buildings!E1975)</f>
        <v>N/A</v>
      </c>
      <c r="F1974" s="32" t="str">
        <f>IF(Buildings!F1975="","N/A",Buildings!F1975)</f>
        <v>N/A</v>
      </c>
      <c r="G1974" s="32" t="str">
        <f>IF(Buildings!G1975="","N/A",Buildings!G1975)</f>
        <v>N/A</v>
      </c>
      <c r="H1974" s="32" t="str">
        <f t="shared" si="60"/>
        <v>N/A</v>
      </c>
      <c r="I1974" s="32" t="str">
        <f>IF(Buildings!H1975="","N/A",Buildings!H1975)</f>
        <v>N/A</v>
      </c>
      <c r="J1974" s="32" t="str">
        <f>IF(Buildings!I1975="","N/A",Buildings!I1975)</f>
        <v>N/A</v>
      </c>
      <c r="K1974" s="362" t="str">
        <f>IF(AND(Buildings!B1975="",Buildings!C1975&lt;&gt;""),0,IF(Buildings!B1975="","N/A",IF(ISNUMBER(Buildings!B1975),Buildings!B1975,0)))</f>
        <v>N/A</v>
      </c>
    </row>
    <row r="1975" spans="2:11">
      <c r="B1975" s="32" t="str">
        <f t="shared" si="61"/>
        <v>N/A</v>
      </c>
      <c r="C1975" s="32" t="str">
        <f>IF(Buildings!C1976="","N/A",Buildings!C1976)</f>
        <v>N/A</v>
      </c>
      <c r="D1975" s="32" t="str">
        <f>IF(Buildings!D1976="","N/A",Buildings!D1976)</f>
        <v>N/A</v>
      </c>
      <c r="E1975" s="32" t="str">
        <f>IF(Buildings!E1976="","N/A",Buildings!E1976)</f>
        <v>N/A</v>
      </c>
      <c r="F1975" s="32" t="str">
        <f>IF(Buildings!F1976="","N/A",Buildings!F1976)</f>
        <v>N/A</v>
      </c>
      <c r="G1975" s="32" t="str">
        <f>IF(Buildings!G1976="","N/A",Buildings!G1976)</f>
        <v>N/A</v>
      </c>
      <c r="H1975" s="32" t="str">
        <f t="shared" si="60"/>
        <v>N/A</v>
      </c>
      <c r="I1975" s="32" t="str">
        <f>IF(Buildings!H1976="","N/A",Buildings!H1976)</f>
        <v>N/A</v>
      </c>
      <c r="J1975" s="32" t="str">
        <f>IF(Buildings!I1976="","N/A",Buildings!I1976)</f>
        <v>N/A</v>
      </c>
      <c r="K1975" s="362" t="str">
        <f>IF(AND(Buildings!B1976="",Buildings!C1976&lt;&gt;""),0,IF(Buildings!B1976="","N/A",IF(ISNUMBER(Buildings!B1976),Buildings!B1976,0)))</f>
        <v>N/A</v>
      </c>
    </row>
    <row r="1976" spans="2:11">
      <c r="B1976" s="32" t="str">
        <f t="shared" si="61"/>
        <v>N/A</v>
      </c>
      <c r="C1976" s="32" t="str">
        <f>IF(Buildings!C1977="","N/A",Buildings!C1977)</f>
        <v>N/A</v>
      </c>
      <c r="D1976" s="32" t="str">
        <f>IF(Buildings!D1977="","N/A",Buildings!D1977)</f>
        <v>N/A</v>
      </c>
      <c r="E1976" s="32" t="str">
        <f>IF(Buildings!E1977="","N/A",Buildings!E1977)</f>
        <v>N/A</v>
      </c>
      <c r="F1976" s="32" t="str">
        <f>IF(Buildings!F1977="","N/A",Buildings!F1977)</f>
        <v>N/A</v>
      </c>
      <c r="G1976" s="32" t="str">
        <f>IF(Buildings!G1977="","N/A",Buildings!G1977)</f>
        <v>N/A</v>
      </c>
      <c r="H1976" s="32" t="str">
        <f t="shared" si="60"/>
        <v>N/A</v>
      </c>
      <c r="I1976" s="32" t="str">
        <f>IF(Buildings!H1977="","N/A",Buildings!H1977)</f>
        <v>N/A</v>
      </c>
      <c r="J1976" s="32" t="str">
        <f>IF(Buildings!I1977="","N/A",Buildings!I1977)</f>
        <v>N/A</v>
      </c>
      <c r="K1976" s="362" t="str">
        <f>IF(AND(Buildings!B1977="",Buildings!C1977&lt;&gt;""),0,IF(Buildings!B1977="","N/A",IF(ISNUMBER(Buildings!B1977),Buildings!B1977,0)))</f>
        <v>N/A</v>
      </c>
    </row>
    <row r="1977" spans="2:11">
      <c r="B1977" s="32" t="str">
        <f t="shared" si="61"/>
        <v>N/A</v>
      </c>
      <c r="C1977" s="32" t="str">
        <f>IF(Buildings!C1978="","N/A",Buildings!C1978)</f>
        <v>N/A</v>
      </c>
      <c r="D1977" s="32" t="str">
        <f>IF(Buildings!D1978="","N/A",Buildings!D1978)</f>
        <v>N/A</v>
      </c>
      <c r="E1977" s="32" t="str">
        <f>IF(Buildings!E1978="","N/A",Buildings!E1978)</f>
        <v>N/A</v>
      </c>
      <c r="F1977" s="32" t="str">
        <f>IF(Buildings!F1978="","N/A",Buildings!F1978)</f>
        <v>N/A</v>
      </c>
      <c r="G1977" s="32" t="str">
        <f>IF(Buildings!G1978="","N/A",Buildings!G1978)</f>
        <v>N/A</v>
      </c>
      <c r="H1977" s="32" t="str">
        <f t="shared" si="60"/>
        <v>N/A</v>
      </c>
      <c r="I1977" s="32" t="str">
        <f>IF(Buildings!H1978="","N/A",Buildings!H1978)</f>
        <v>N/A</v>
      </c>
      <c r="J1977" s="32" t="str">
        <f>IF(Buildings!I1978="","N/A",Buildings!I1978)</f>
        <v>N/A</v>
      </c>
      <c r="K1977" s="362" t="str">
        <f>IF(AND(Buildings!B1978="",Buildings!C1978&lt;&gt;""),0,IF(Buildings!B1978="","N/A",IF(ISNUMBER(Buildings!B1978),Buildings!B1978,0)))</f>
        <v>N/A</v>
      </c>
    </row>
    <row r="1978" spans="2:11">
      <c r="B1978" s="32" t="str">
        <f t="shared" si="61"/>
        <v>N/A</v>
      </c>
      <c r="C1978" s="32" t="str">
        <f>IF(Buildings!C1979="","N/A",Buildings!C1979)</f>
        <v>N/A</v>
      </c>
      <c r="D1978" s="32" t="str">
        <f>IF(Buildings!D1979="","N/A",Buildings!D1979)</f>
        <v>N/A</v>
      </c>
      <c r="E1978" s="32" t="str">
        <f>IF(Buildings!E1979="","N/A",Buildings!E1979)</f>
        <v>N/A</v>
      </c>
      <c r="F1978" s="32" t="str">
        <f>IF(Buildings!F1979="","N/A",Buildings!F1979)</f>
        <v>N/A</v>
      </c>
      <c r="G1978" s="32" t="str">
        <f>IF(Buildings!G1979="","N/A",Buildings!G1979)</f>
        <v>N/A</v>
      </c>
      <c r="H1978" s="32" t="str">
        <f t="shared" si="60"/>
        <v>N/A</v>
      </c>
      <c r="I1978" s="32" t="str">
        <f>IF(Buildings!H1979="","N/A",Buildings!H1979)</f>
        <v>N/A</v>
      </c>
      <c r="J1978" s="32" t="str">
        <f>IF(Buildings!I1979="","N/A",Buildings!I1979)</f>
        <v>N/A</v>
      </c>
      <c r="K1978" s="362" t="str">
        <f>IF(AND(Buildings!B1979="",Buildings!C1979&lt;&gt;""),0,IF(Buildings!B1979="","N/A",IF(ISNUMBER(Buildings!B1979),Buildings!B1979,0)))</f>
        <v>N/A</v>
      </c>
    </row>
    <row r="1979" spans="2:11">
      <c r="B1979" s="32" t="str">
        <f t="shared" si="61"/>
        <v>N/A</v>
      </c>
      <c r="C1979" s="32" t="str">
        <f>IF(Buildings!C1980="","N/A",Buildings!C1980)</f>
        <v>N/A</v>
      </c>
      <c r="D1979" s="32" t="str">
        <f>IF(Buildings!D1980="","N/A",Buildings!D1980)</f>
        <v>N/A</v>
      </c>
      <c r="E1979" s="32" t="str">
        <f>IF(Buildings!E1980="","N/A",Buildings!E1980)</f>
        <v>N/A</v>
      </c>
      <c r="F1979" s="32" t="str">
        <f>IF(Buildings!F1980="","N/A",Buildings!F1980)</f>
        <v>N/A</v>
      </c>
      <c r="G1979" s="32" t="str">
        <f>IF(Buildings!G1980="","N/A",Buildings!G1980)</f>
        <v>N/A</v>
      </c>
      <c r="H1979" s="32" t="str">
        <f t="shared" si="60"/>
        <v>N/A</v>
      </c>
      <c r="I1979" s="32" t="str">
        <f>IF(Buildings!H1980="","N/A",Buildings!H1980)</f>
        <v>N/A</v>
      </c>
      <c r="J1979" s="32" t="str">
        <f>IF(Buildings!I1980="","N/A",Buildings!I1980)</f>
        <v>N/A</v>
      </c>
      <c r="K1979" s="362" t="str">
        <f>IF(AND(Buildings!B1980="",Buildings!C1980&lt;&gt;""),0,IF(Buildings!B1980="","N/A",IF(ISNUMBER(Buildings!B1980),Buildings!B1980,0)))</f>
        <v>N/A</v>
      </c>
    </row>
    <row r="1980" spans="2:11">
      <c r="B1980" s="32" t="str">
        <f t="shared" si="61"/>
        <v>N/A</v>
      </c>
      <c r="C1980" s="32" t="str">
        <f>IF(Buildings!C1981="","N/A",Buildings!C1981)</f>
        <v>N/A</v>
      </c>
      <c r="D1980" s="32" t="str">
        <f>IF(Buildings!D1981="","N/A",Buildings!D1981)</f>
        <v>N/A</v>
      </c>
      <c r="E1980" s="32" t="str">
        <f>IF(Buildings!E1981="","N/A",Buildings!E1981)</f>
        <v>N/A</v>
      </c>
      <c r="F1980" s="32" t="str">
        <f>IF(Buildings!F1981="","N/A",Buildings!F1981)</f>
        <v>N/A</v>
      </c>
      <c r="G1980" s="32" t="str">
        <f>IF(Buildings!G1981="","N/A",Buildings!G1981)</f>
        <v>N/A</v>
      </c>
      <c r="H1980" s="32" t="str">
        <f t="shared" si="60"/>
        <v>N/A</v>
      </c>
      <c r="I1980" s="32" t="str">
        <f>IF(Buildings!H1981="","N/A",Buildings!H1981)</f>
        <v>N/A</v>
      </c>
      <c r="J1980" s="32" t="str">
        <f>IF(Buildings!I1981="","N/A",Buildings!I1981)</f>
        <v>N/A</v>
      </c>
      <c r="K1980" s="362" t="str">
        <f>IF(AND(Buildings!B1981="",Buildings!C1981&lt;&gt;""),0,IF(Buildings!B1981="","N/A",IF(ISNUMBER(Buildings!B1981),Buildings!B1981,0)))</f>
        <v>N/A</v>
      </c>
    </row>
    <row r="1981" spans="2:11">
      <c r="B1981" s="32" t="str">
        <f t="shared" si="61"/>
        <v>N/A</v>
      </c>
      <c r="C1981" s="32" t="str">
        <f>IF(Buildings!C1982="","N/A",Buildings!C1982)</f>
        <v>N/A</v>
      </c>
      <c r="D1981" s="32" t="str">
        <f>IF(Buildings!D1982="","N/A",Buildings!D1982)</f>
        <v>N/A</v>
      </c>
      <c r="E1981" s="32" t="str">
        <f>IF(Buildings!E1982="","N/A",Buildings!E1982)</f>
        <v>N/A</v>
      </c>
      <c r="F1981" s="32" t="str">
        <f>IF(Buildings!F1982="","N/A",Buildings!F1982)</f>
        <v>N/A</v>
      </c>
      <c r="G1981" s="32" t="str">
        <f>IF(Buildings!G1982="","N/A",Buildings!G1982)</f>
        <v>N/A</v>
      </c>
      <c r="H1981" s="32" t="str">
        <f t="shared" si="60"/>
        <v>N/A</v>
      </c>
      <c r="I1981" s="32" t="str">
        <f>IF(Buildings!H1982="","N/A",Buildings!H1982)</f>
        <v>N/A</v>
      </c>
      <c r="J1981" s="32" t="str">
        <f>IF(Buildings!I1982="","N/A",Buildings!I1982)</f>
        <v>N/A</v>
      </c>
      <c r="K1981" s="362" t="str">
        <f>IF(AND(Buildings!B1982="",Buildings!C1982&lt;&gt;""),0,IF(Buildings!B1982="","N/A",IF(ISNUMBER(Buildings!B1982),Buildings!B1982,0)))</f>
        <v>N/A</v>
      </c>
    </row>
    <row r="1982" spans="2:11">
      <c r="B1982" s="32" t="str">
        <f t="shared" si="61"/>
        <v>N/A</v>
      </c>
      <c r="C1982" s="32" t="str">
        <f>IF(Buildings!C1983="","N/A",Buildings!C1983)</f>
        <v>N/A</v>
      </c>
      <c r="D1982" s="32" t="str">
        <f>IF(Buildings!D1983="","N/A",Buildings!D1983)</f>
        <v>N/A</v>
      </c>
      <c r="E1982" s="32" t="str">
        <f>IF(Buildings!E1983="","N/A",Buildings!E1983)</f>
        <v>N/A</v>
      </c>
      <c r="F1982" s="32" t="str">
        <f>IF(Buildings!F1983="","N/A",Buildings!F1983)</f>
        <v>N/A</v>
      </c>
      <c r="G1982" s="32" t="str">
        <f>IF(Buildings!G1983="","N/A",Buildings!G1983)</f>
        <v>N/A</v>
      </c>
      <c r="H1982" s="32" t="str">
        <f t="shared" si="60"/>
        <v>N/A</v>
      </c>
      <c r="I1982" s="32" t="str">
        <f>IF(Buildings!H1983="","N/A",Buildings!H1983)</f>
        <v>N/A</v>
      </c>
      <c r="J1982" s="32" t="str">
        <f>IF(Buildings!I1983="","N/A",Buildings!I1983)</f>
        <v>N/A</v>
      </c>
      <c r="K1982" s="362" t="str">
        <f>IF(AND(Buildings!B1983="",Buildings!C1983&lt;&gt;""),0,IF(Buildings!B1983="","N/A",IF(ISNUMBER(Buildings!B1983),Buildings!B1983,0)))</f>
        <v>N/A</v>
      </c>
    </row>
    <row r="1983" spans="2:11">
      <c r="B1983" s="32" t="str">
        <f t="shared" si="61"/>
        <v>N/A</v>
      </c>
      <c r="C1983" s="32" t="str">
        <f>IF(Buildings!C1984="","N/A",Buildings!C1984)</f>
        <v>N/A</v>
      </c>
      <c r="D1983" s="32" t="str">
        <f>IF(Buildings!D1984="","N/A",Buildings!D1984)</f>
        <v>N/A</v>
      </c>
      <c r="E1983" s="32" t="str">
        <f>IF(Buildings!E1984="","N/A",Buildings!E1984)</f>
        <v>N/A</v>
      </c>
      <c r="F1983" s="32" t="str">
        <f>IF(Buildings!F1984="","N/A",Buildings!F1984)</f>
        <v>N/A</v>
      </c>
      <c r="G1983" s="32" t="str">
        <f>IF(Buildings!G1984="","N/A",Buildings!G1984)</f>
        <v>N/A</v>
      </c>
      <c r="H1983" s="32" t="str">
        <f t="shared" si="60"/>
        <v>N/A</v>
      </c>
      <c r="I1983" s="32" t="str">
        <f>IF(Buildings!H1984="","N/A",Buildings!H1984)</f>
        <v>N/A</v>
      </c>
      <c r="J1983" s="32" t="str">
        <f>IF(Buildings!I1984="","N/A",Buildings!I1984)</f>
        <v>N/A</v>
      </c>
      <c r="K1983" s="362" t="str">
        <f>IF(AND(Buildings!B1984="",Buildings!C1984&lt;&gt;""),0,IF(Buildings!B1984="","N/A",IF(ISNUMBER(Buildings!B1984),Buildings!B1984,0)))</f>
        <v>N/A</v>
      </c>
    </row>
    <row r="1984" spans="2:11">
      <c r="B1984" s="32" t="str">
        <f t="shared" si="61"/>
        <v>N/A</v>
      </c>
      <c r="C1984" s="32" t="str">
        <f>IF(Buildings!C1985="","N/A",Buildings!C1985)</f>
        <v>N/A</v>
      </c>
      <c r="D1984" s="32" t="str">
        <f>IF(Buildings!D1985="","N/A",Buildings!D1985)</f>
        <v>N/A</v>
      </c>
      <c r="E1984" s="32" t="str">
        <f>IF(Buildings!E1985="","N/A",Buildings!E1985)</f>
        <v>N/A</v>
      </c>
      <c r="F1984" s="32" t="str">
        <f>IF(Buildings!F1985="","N/A",Buildings!F1985)</f>
        <v>N/A</v>
      </c>
      <c r="G1984" s="32" t="str">
        <f>IF(Buildings!G1985="","N/A",Buildings!G1985)</f>
        <v>N/A</v>
      </c>
      <c r="H1984" s="32" t="str">
        <f t="shared" si="60"/>
        <v>N/A</v>
      </c>
      <c r="I1984" s="32" t="str">
        <f>IF(Buildings!H1985="","N/A",Buildings!H1985)</f>
        <v>N/A</v>
      </c>
      <c r="J1984" s="32" t="str">
        <f>IF(Buildings!I1985="","N/A",Buildings!I1985)</f>
        <v>N/A</v>
      </c>
      <c r="K1984" s="362" t="str">
        <f>IF(AND(Buildings!B1985="",Buildings!C1985&lt;&gt;""),0,IF(Buildings!B1985="","N/A",IF(ISNUMBER(Buildings!B1985),Buildings!B1985,0)))</f>
        <v>N/A</v>
      </c>
    </row>
    <row r="1985" spans="2:11">
      <c r="B1985" s="32" t="str">
        <f t="shared" si="61"/>
        <v>N/A</v>
      </c>
      <c r="C1985" s="32" t="str">
        <f>IF(Buildings!C1986="","N/A",Buildings!C1986)</f>
        <v>N/A</v>
      </c>
      <c r="D1985" s="32" t="str">
        <f>IF(Buildings!D1986="","N/A",Buildings!D1986)</f>
        <v>N/A</v>
      </c>
      <c r="E1985" s="32" t="str">
        <f>IF(Buildings!E1986="","N/A",Buildings!E1986)</f>
        <v>N/A</v>
      </c>
      <c r="F1985" s="32" t="str">
        <f>IF(Buildings!F1986="","N/A",Buildings!F1986)</f>
        <v>N/A</v>
      </c>
      <c r="G1985" s="32" t="str">
        <f>IF(Buildings!G1986="","N/A",Buildings!G1986)</f>
        <v>N/A</v>
      </c>
      <c r="H1985" s="32" t="str">
        <f t="shared" si="60"/>
        <v>N/A</v>
      </c>
      <c r="I1985" s="32" t="str">
        <f>IF(Buildings!H1986="","N/A",Buildings!H1986)</f>
        <v>N/A</v>
      </c>
      <c r="J1985" s="32" t="str">
        <f>IF(Buildings!I1986="","N/A",Buildings!I1986)</f>
        <v>N/A</v>
      </c>
      <c r="K1985" s="362" t="str">
        <f>IF(AND(Buildings!B1986="",Buildings!C1986&lt;&gt;""),0,IF(Buildings!B1986="","N/A",IF(ISNUMBER(Buildings!B1986),Buildings!B1986,0)))</f>
        <v>N/A</v>
      </c>
    </row>
    <row r="1986" spans="2:11">
      <c r="B1986" s="32" t="str">
        <f t="shared" si="61"/>
        <v>N/A</v>
      </c>
      <c r="C1986" s="32" t="str">
        <f>IF(Buildings!C1987="","N/A",Buildings!C1987)</f>
        <v>N/A</v>
      </c>
      <c r="D1986" s="32" t="str">
        <f>IF(Buildings!D1987="","N/A",Buildings!D1987)</f>
        <v>N/A</v>
      </c>
      <c r="E1986" s="32" t="str">
        <f>IF(Buildings!E1987="","N/A",Buildings!E1987)</f>
        <v>N/A</v>
      </c>
      <c r="F1986" s="32" t="str">
        <f>IF(Buildings!F1987="","N/A",Buildings!F1987)</f>
        <v>N/A</v>
      </c>
      <c r="G1986" s="32" t="str">
        <f>IF(Buildings!G1987="","N/A",Buildings!G1987)</f>
        <v>N/A</v>
      </c>
      <c r="H1986" s="32" t="str">
        <f t="shared" ref="H1986:H2001" si="62">IF(B1986="N/A","N/A",UPPER(TRIM(ProbuildName)))</f>
        <v>N/A</v>
      </c>
      <c r="I1986" s="32" t="str">
        <f>IF(Buildings!H1987="","N/A",Buildings!H1987)</f>
        <v>N/A</v>
      </c>
      <c r="J1986" s="32" t="str">
        <f>IF(Buildings!I1987="","N/A",Buildings!I1987)</f>
        <v>N/A</v>
      </c>
      <c r="K1986" s="362" t="str">
        <f>IF(AND(Buildings!B1987="",Buildings!C1987&lt;&gt;""),0,IF(Buildings!B1987="","N/A",IF(ISNUMBER(Buildings!B1987),Buildings!B1987,0)))</f>
        <v>N/A</v>
      </c>
    </row>
    <row r="1987" spans="2:11">
      <c r="B1987" s="32" t="str">
        <f t="shared" ref="B1987:B2001" si="63">IF(K1987="N/A","N/A","")</f>
        <v>N/A</v>
      </c>
      <c r="C1987" s="32" t="str">
        <f>IF(Buildings!C1988="","N/A",Buildings!C1988)</f>
        <v>N/A</v>
      </c>
      <c r="D1987" s="32" t="str">
        <f>IF(Buildings!D1988="","N/A",Buildings!D1988)</f>
        <v>N/A</v>
      </c>
      <c r="E1987" s="32" t="str">
        <f>IF(Buildings!E1988="","N/A",Buildings!E1988)</f>
        <v>N/A</v>
      </c>
      <c r="F1987" s="32" t="str">
        <f>IF(Buildings!F1988="","N/A",Buildings!F1988)</f>
        <v>N/A</v>
      </c>
      <c r="G1987" s="32" t="str">
        <f>IF(Buildings!G1988="","N/A",Buildings!G1988)</f>
        <v>N/A</v>
      </c>
      <c r="H1987" s="32" t="str">
        <f t="shared" si="62"/>
        <v>N/A</v>
      </c>
      <c r="I1987" s="32" t="str">
        <f>IF(Buildings!H1988="","N/A",Buildings!H1988)</f>
        <v>N/A</v>
      </c>
      <c r="J1987" s="32" t="str">
        <f>IF(Buildings!I1988="","N/A",Buildings!I1988)</f>
        <v>N/A</v>
      </c>
      <c r="K1987" s="362" t="str">
        <f>IF(AND(Buildings!B1988="",Buildings!C1988&lt;&gt;""),0,IF(Buildings!B1988="","N/A",IF(ISNUMBER(Buildings!B1988),Buildings!B1988,0)))</f>
        <v>N/A</v>
      </c>
    </row>
    <row r="1988" spans="2:11">
      <c r="B1988" s="32" t="str">
        <f t="shared" si="63"/>
        <v>N/A</v>
      </c>
      <c r="C1988" s="32" t="str">
        <f>IF(Buildings!C1989="","N/A",Buildings!C1989)</f>
        <v>N/A</v>
      </c>
      <c r="D1988" s="32" t="str">
        <f>IF(Buildings!D1989="","N/A",Buildings!D1989)</f>
        <v>N/A</v>
      </c>
      <c r="E1988" s="32" t="str">
        <f>IF(Buildings!E1989="","N/A",Buildings!E1989)</f>
        <v>N/A</v>
      </c>
      <c r="F1988" s="32" t="str">
        <f>IF(Buildings!F1989="","N/A",Buildings!F1989)</f>
        <v>N/A</v>
      </c>
      <c r="G1988" s="32" t="str">
        <f>IF(Buildings!G1989="","N/A",Buildings!G1989)</f>
        <v>N/A</v>
      </c>
      <c r="H1988" s="32" t="str">
        <f t="shared" si="62"/>
        <v>N/A</v>
      </c>
      <c r="I1988" s="32" t="str">
        <f>IF(Buildings!H1989="","N/A",Buildings!H1989)</f>
        <v>N/A</v>
      </c>
      <c r="J1988" s="32" t="str">
        <f>IF(Buildings!I1989="","N/A",Buildings!I1989)</f>
        <v>N/A</v>
      </c>
      <c r="K1988" s="362" t="str">
        <f>IF(AND(Buildings!B1989="",Buildings!C1989&lt;&gt;""),0,IF(Buildings!B1989="","N/A",IF(ISNUMBER(Buildings!B1989),Buildings!B1989,0)))</f>
        <v>N/A</v>
      </c>
    </row>
    <row r="1989" spans="2:11">
      <c r="B1989" s="32" t="str">
        <f t="shared" si="63"/>
        <v>N/A</v>
      </c>
      <c r="C1989" s="32" t="str">
        <f>IF(Buildings!C1990="","N/A",Buildings!C1990)</f>
        <v>N/A</v>
      </c>
      <c r="D1989" s="32" t="str">
        <f>IF(Buildings!D1990="","N/A",Buildings!D1990)</f>
        <v>N/A</v>
      </c>
      <c r="E1989" s="32" t="str">
        <f>IF(Buildings!E1990="","N/A",Buildings!E1990)</f>
        <v>N/A</v>
      </c>
      <c r="F1989" s="32" t="str">
        <f>IF(Buildings!F1990="","N/A",Buildings!F1990)</f>
        <v>N/A</v>
      </c>
      <c r="G1989" s="32" t="str">
        <f>IF(Buildings!G1990="","N/A",Buildings!G1990)</f>
        <v>N/A</v>
      </c>
      <c r="H1989" s="32" t="str">
        <f t="shared" si="62"/>
        <v>N/A</v>
      </c>
      <c r="I1989" s="32" t="str">
        <f>IF(Buildings!H1990="","N/A",Buildings!H1990)</f>
        <v>N/A</v>
      </c>
      <c r="J1989" s="32" t="str">
        <f>IF(Buildings!I1990="","N/A",Buildings!I1990)</f>
        <v>N/A</v>
      </c>
      <c r="K1989" s="362" t="str">
        <f>IF(AND(Buildings!B1990="",Buildings!C1990&lt;&gt;""),0,IF(Buildings!B1990="","N/A",IF(ISNUMBER(Buildings!B1990),Buildings!B1990,0)))</f>
        <v>N/A</v>
      </c>
    </row>
    <row r="1990" spans="2:11">
      <c r="B1990" s="32" t="str">
        <f t="shared" si="63"/>
        <v>N/A</v>
      </c>
      <c r="C1990" s="32" t="str">
        <f>IF(Buildings!C1991="","N/A",Buildings!C1991)</f>
        <v>N/A</v>
      </c>
      <c r="D1990" s="32" t="str">
        <f>IF(Buildings!D1991="","N/A",Buildings!D1991)</f>
        <v>N/A</v>
      </c>
      <c r="E1990" s="32" t="str">
        <f>IF(Buildings!E1991="","N/A",Buildings!E1991)</f>
        <v>N/A</v>
      </c>
      <c r="F1990" s="32" t="str">
        <f>IF(Buildings!F1991="","N/A",Buildings!F1991)</f>
        <v>N/A</v>
      </c>
      <c r="G1990" s="32" t="str">
        <f>IF(Buildings!G1991="","N/A",Buildings!G1991)</f>
        <v>N/A</v>
      </c>
      <c r="H1990" s="32" t="str">
        <f t="shared" si="62"/>
        <v>N/A</v>
      </c>
      <c r="I1990" s="32" t="str">
        <f>IF(Buildings!H1991="","N/A",Buildings!H1991)</f>
        <v>N/A</v>
      </c>
      <c r="J1990" s="32" t="str">
        <f>IF(Buildings!I1991="","N/A",Buildings!I1991)</f>
        <v>N/A</v>
      </c>
      <c r="K1990" s="362" t="str">
        <f>IF(AND(Buildings!B1991="",Buildings!C1991&lt;&gt;""),0,IF(Buildings!B1991="","N/A",IF(ISNUMBER(Buildings!B1991),Buildings!B1991,0)))</f>
        <v>N/A</v>
      </c>
    </row>
    <row r="1991" spans="2:11">
      <c r="B1991" s="32" t="str">
        <f t="shared" si="63"/>
        <v>N/A</v>
      </c>
      <c r="C1991" s="32" t="str">
        <f>IF(Buildings!C1992="","N/A",Buildings!C1992)</f>
        <v>N/A</v>
      </c>
      <c r="D1991" s="32" t="str">
        <f>IF(Buildings!D1992="","N/A",Buildings!D1992)</f>
        <v>N/A</v>
      </c>
      <c r="E1991" s="32" t="str">
        <f>IF(Buildings!E1992="","N/A",Buildings!E1992)</f>
        <v>N/A</v>
      </c>
      <c r="F1991" s="32" t="str">
        <f>IF(Buildings!F1992="","N/A",Buildings!F1992)</f>
        <v>N/A</v>
      </c>
      <c r="G1991" s="32" t="str">
        <f>IF(Buildings!G1992="","N/A",Buildings!G1992)</f>
        <v>N/A</v>
      </c>
      <c r="H1991" s="32" t="str">
        <f t="shared" si="62"/>
        <v>N/A</v>
      </c>
      <c r="I1991" s="32" t="str">
        <f>IF(Buildings!H1992="","N/A",Buildings!H1992)</f>
        <v>N/A</v>
      </c>
      <c r="J1991" s="32" t="str">
        <f>IF(Buildings!I1992="","N/A",Buildings!I1992)</f>
        <v>N/A</v>
      </c>
      <c r="K1991" s="362" t="str">
        <f>IF(AND(Buildings!B1992="",Buildings!C1992&lt;&gt;""),0,IF(Buildings!B1992="","N/A",IF(ISNUMBER(Buildings!B1992),Buildings!B1992,0)))</f>
        <v>N/A</v>
      </c>
    </row>
    <row r="1992" spans="2:11">
      <c r="B1992" s="32" t="str">
        <f t="shared" si="63"/>
        <v>N/A</v>
      </c>
      <c r="C1992" s="32" t="str">
        <f>IF(Buildings!C1993="","N/A",Buildings!C1993)</f>
        <v>N/A</v>
      </c>
      <c r="D1992" s="32" t="str">
        <f>IF(Buildings!D1993="","N/A",Buildings!D1993)</f>
        <v>N/A</v>
      </c>
      <c r="E1992" s="32" t="str">
        <f>IF(Buildings!E1993="","N/A",Buildings!E1993)</f>
        <v>N/A</v>
      </c>
      <c r="F1992" s="32" t="str">
        <f>IF(Buildings!F1993="","N/A",Buildings!F1993)</f>
        <v>N/A</v>
      </c>
      <c r="G1992" s="32" t="str">
        <f>IF(Buildings!G1993="","N/A",Buildings!G1993)</f>
        <v>N/A</v>
      </c>
      <c r="H1992" s="32" t="str">
        <f t="shared" si="62"/>
        <v>N/A</v>
      </c>
      <c r="I1992" s="32" t="str">
        <f>IF(Buildings!H1993="","N/A",Buildings!H1993)</f>
        <v>N/A</v>
      </c>
      <c r="J1992" s="32" t="str">
        <f>IF(Buildings!I1993="","N/A",Buildings!I1993)</f>
        <v>N/A</v>
      </c>
      <c r="K1992" s="362" t="str">
        <f>IF(AND(Buildings!B1993="",Buildings!C1993&lt;&gt;""),0,IF(Buildings!B1993="","N/A",IF(ISNUMBER(Buildings!B1993),Buildings!B1993,0)))</f>
        <v>N/A</v>
      </c>
    </row>
    <row r="1993" spans="2:11">
      <c r="B1993" s="32" t="str">
        <f t="shared" si="63"/>
        <v>N/A</v>
      </c>
      <c r="C1993" s="32" t="str">
        <f>IF(Buildings!C1994="","N/A",Buildings!C1994)</f>
        <v>N/A</v>
      </c>
      <c r="D1993" s="32" t="str">
        <f>IF(Buildings!D1994="","N/A",Buildings!D1994)</f>
        <v>N/A</v>
      </c>
      <c r="E1993" s="32" t="str">
        <f>IF(Buildings!E1994="","N/A",Buildings!E1994)</f>
        <v>N/A</v>
      </c>
      <c r="F1993" s="32" t="str">
        <f>IF(Buildings!F1994="","N/A",Buildings!F1994)</f>
        <v>N/A</v>
      </c>
      <c r="G1993" s="32" t="str">
        <f>IF(Buildings!G1994="","N/A",Buildings!G1994)</f>
        <v>N/A</v>
      </c>
      <c r="H1993" s="32" t="str">
        <f t="shared" si="62"/>
        <v>N/A</v>
      </c>
      <c r="I1993" s="32" t="str">
        <f>IF(Buildings!H1994="","N/A",Buildings!H1994)</f>
        <v>N/A</v>
      </c>
      <c r="J1993" s="32" t="str">
        <f>IF(Buildings!I1994="","N/A",Buildings!I1994)</f>
        <v>N/A</v>
      </c>
      <c r="K1993" s="362" t="str">
        <f>IF(AND(Buildings!B1994="",Buildings!C1994&lt;&gt;""),0,IF(Buildings!B1994="","N/A",IF(ISNUMBER(Buildings!B1994),Buildings!B1994,0)))</f>
        <v>N/A</v>
      </c>
    </row>
    <row r="1994" spans="2:11">
      <c r="B1994" s="32" t="str">
        <f t="shared" si="63"/>
        <v>N/A</v>
      </c>
      <c r="C1994" s="32" t="str">
        <f>IF(Buildings!C1995="","N/A",Buildings!C1995)</f>
        <v>N/A</v>
      </c>
      <c r="D1994" s="32" t="str">
        <f>IF(Buildings!D1995="","N/A",Buildings!D1995)</f>
        <v>N/A</v>
      </c>
      <c r="E1994" s="32" t="str">
        <f>IF(Buildings!E1995="","N/A",Buildings!E1995)</f>
        <v>N/A</v>
      </c>
      <c r="F1994" s="32" t="str">
        <f>IF(Buildings!F1995="","N/A",Buildings!F1995)</f>
        <v>N/A</v>
      </c>
      <c r="G1994" s="32" t="str">
        <f>IF(Buildings!G1995="","N/A",Buildings!G1995)</f>
        <v>N/A</v>
      </c>
      <c r="H1994" s="32" t="str">
        <f t="shared" si="62"/>
        <v>N/A</v>
      </c>
      <c r="I1994" s="32" t="str">
        <f>IF(Buildings!H1995="","N/A",Buildings!H1995)</f>
        <v>N/A</v>
      </c>
      <c r="J1994" s="32" t="str">
        <f>IF(Buildings!I1995="","N/A",Buildings!I1995)</f>
        <v>N/A</v>
      </c>
      <c r="K1994" s="362" t="str">
        <f>IF(AND(Buildings!B1995="",Buildings!C1995&lt;&gt;""),0,IF(Buildings!B1995="","N/A",IF(ISNUMBER(Buildings!B1995),Buildings!B1995,0)))</f>
        <v>N/A</v>
      </c>
    </row>
    <row r="1995" spans="2:11">
      <c r="B1995" s="32" t="str">
        <f t="shared" si="63"/>
        <v>N/A</v>
      </c>
      <c r="C1995" s="32" t="str">
        <f>IF(Buildings!C1996="","N/A",Buildings!C1996)</f>
        <v>N/A</v>
      </c>
      <c r="D1995" s="32" t="str">
        <f>IF(Buildings!D1996="","N/A",Buildings!D1996)</f>
        <v>N/A</v>
      </c>
      <c r="E1995" s="32" t="str">
        <f>IF(Buildings!E1996="","N/A",Buildings!E1996)</f>
        <v>N/A</v>
      </c>
      <c r="F1995" s="32" t="str">
        <f>IF(Buildings!F1996="","N/A",Buildings!F1996)</f>
        <v>N/A</v>
      </c>
      <c r="G1995" s="32" t="str">
        <f>IF(Buildings!G1996="","N/A",Buildings!G1996)</f>
        <v>N/A</v>
      </c>
      <c r="H1995" s="32" t="str">
        <f t="shared" si="62"/>
        <v>N/A</v>
      </c>
      <c r="I1995" s="32" t="str">
        <f>IF(Buildings!H1996="","N/A",Buildings!H1996)</f>
        <v>N/A</v>
      </c>
      <c r="J1995" s="32" t="str">
        <f>IF(Buildings!I1996="","N/A",Buildings!I1996)</f>
        <v>N/A</v>
      </c>
      <c r="K1995" s="362" t="str">
        <f>IF(AND(Buildings!B1996="",Buildings!C1996&lt;&gt;""),0,IF(Buildings!B1996="","N/A",IF(ISNUMBER(Buildings!B1996),Buildings!B1996,0)))</f>
        <v>N/A</v>
      </c>
    </row>
    <row r="1996" spans="2:11">
      <c r="B1996" s="32" t="str">
        <f t="shared" si="63"/>
        <v>N/A</v>
      </c>
      <c r="C1996" s="32" t="str">
        <f>IF(Buildings!C1997="","N/A",Buildings!C1997)</f>
        <v>N/A</v>
      </c>
      <c r="D1996" s="32" t="str">
        <f>IF(Buildings!D1997="","N/A",Buildings!D1997)</f>
        <v>N/A</v>
      </c>
      <c r="E1996" s="32" t="str">
        <f>IF(Buildings!E1997="","N/A",Buildings!E1997)</f>
        <v>N/A</v>
      </c>
      <c r="F1996" s="32" t="str">
        <f>IF(Buildings!F1997="","N/A",Buildings!F1997)</f>
        <v>N/A</v>
      </c>
      <c r="G1996" s="32" t="str">
        <f>IF(Buildings!G1997="","N/A",Buildings!G1997)</f>
        <v>N/A</v>
      </c>
      <c r="H1996" s="32" t="str">
        <f t="shared" si="62"/>
        <v>N/A</v>
      </c>
      <c r="I1996" s="32" t="str">
        <f>IF(Buildings!H1997="","N/A",Buildings!H1997)</f>
        <v>N/A</v>
      </c>
      <c r="J1996" s="32" t="str">
        <f>IF(Buildings!I1997="","N/A",Buildings!I1997)</f>
        <v>N/A</v>
      </c>
      <c r="K1996" s="362" t="str">
        <f>IF(AND(Buildings!B1997="",Buildings!C1997&lt;&gt;""),0,IF(Buildings!B1997="","N/A",IF(ISNUMBER(Buildings!B1997),Buildings!B1997,0)))</f>
        <v>N/A</v>
      </c>
    </row>
    <row r="1997" spans="2:11">
      <c r="B1997" s="32" t="str">
        <f t="shared" si="63"/>
        <v>N/A</v>
      </c>
      <c r="C1997" s="32" t="str">
        <f>IF(Buildings!C1998="","N/A",Buildings!C1998)</f>
        <v>N/A</v>
      </c>
      <c r="D1997" s="32" t="str">
        <f>IF(Buildings!D1998="","N/A",Buildings!D1998)</f>
        <v>N/A</v>
      </c>
      <c r="E1997" s="32" t="str">
        <f>IF(Buildings!E1998="","N/A",Buildings!E1998)</f>
        <v>N/A</v>
      </c>
      <c r="F1997" s="32" t="str">
        <f>IF(Buildings!F1998="","N/A",Buildings!F1998)</f>
        <v>N/A</v>
      </c>
      <c r="G1997" s="32" t="str">
        <f>IF(Buildings!G1998="","N/A",Buildings!G1998)</f>
        <v>N/A</v>
      </c>
      <c r="H1997" s="32" t="str">
        <f t="shared" si="62"/>
        <v>N/A</v>
      </c>
      <c r="I1997" s="32" t="str">
        <f>IF(Buildings!H1998="","N/A",Buildings!H1998)</f>
        <v>N/A</v>
      </c>
      <c r="J1997" s="32" t="str">
        <f>IF(Buildings!I1998="","N/A",Buildings!I1998)</f>
        <v>N/A</v>
      </c>
      <c r="K1997" s="362" t="str">
        <f>IF(AND(Buildings!B1998="",Buildings!C1998&lt;&gt;""),0,IF(Buildings!B1998="","N/A",IF(ISNUMBER(Buildings!B1998),Buildings!B1998,0)))</f>
        <v>N/A</v>
      </c>
    </row>
    <row r="1998" spans="2:11">
      <c r="B1998" s="32" t="str">
        <f t="shared" si="63"/>
        <v>N/A</v>
      </c>
      <c r="C1998" s="32" t="str">
        <f>IF(Buildings!C1999="","N/A",Buildings!C1999)</f>
        <v>N/A</v>
      </c>
      <c r="D1998" s="32" t="str">
        <f>IF(Buildings!D1999="","N/A",Buildings!D1999)</f>
        <v>N/A</v>
      </c>
      <c r="E1998" s="32" t="str">
        <f>IF(Buildings!E1999="","N/A",Buildings!E1999)</f>
        <v>N/A</v>
      </c>
      <c r="F1998" s="32" t="str">
        <f>IF(Buildings!F1999="","N/A",Buildings!F1999)</f>
        <v>N/A</v>
      </c>
      <c r="G1998" s="32" t="str">
        <f>IF(Buildings!G1999="","N/A",Buildings!G1999)</f>
        <v>N/A</v>
      </c>
      <c r="H1998" s="32" t="str">
        <f t="shared" si="62"/>
        <v>N/A</v>
      </c>
      <c r="I1998" s="32" t="str">
        <f>IF(Buildings!H1999="","N/A",Buildings!H1999)</f>
        <v>N/A</v>
      </c>
      <c r="J1998" s="32" t="str">
        <f>IF(Buildings!I1999="","N/A",Buildings!I1999)</f>
        <v>N/A</v>
      </c>
      <c r="K1998" s="362" t="str">
        <f>IF(AND(Buildings!B1999="",Buildings!C1999&lt;&gt;""),0,IF(Buildings!B1999="","N/A",IF(ISNUMBER(Buildings!B1999),Buildings!B1999,0)))</f>
        <v>N/A</v>
      </c>
    </row>
    <row r="1999" spans="2:11">
      <c r="B1999" s="32" t="str">
        <f t="shared" si="63"/>
        <v>N/A</v>
      </c>
      <c r="C1999" s="32" t="str">
        <f>IF(Buildings!C2000="","N/A",Buildings!C2000)</f>
        <v>N/A</v>
      </c>
      <c r="D1999" s="32" t="str">
        <f>IF(Buildings!D2000="","N/A",Buildings!D2000)</f>
        <v>N/A</v>
      </c>
      <c r="E1999" s="32" t="str">
        <f>IF(Buildings!E2000="","N/A",Buildings!E2000)</f>
        <v>N/A</v>
      </c>
      <c r="F1999" s="32" t="str">
        <f>IF(Buildings!F2000="","N/A",Buildings!F2000)</f>
        <v>N/A</v>
      </c>
      <c r="G1999" s="32" t="str">
        <f>IF(Buildings!G2000="","N/A",Buildings!G2000)</f>
        <v>N/A</v>
      </c>
      <c r="H1999" s="32" t="str">
        <f t="shared" si="62"/>
        <v>N/A</v>
      </c>
      <c r="I1999" s="32" t="str">
        <f>IF(Buildings!H2000="","N/A",Buildings!H2000)</f>
        <v>N/A</v>
      </c>
      <c r="J1999" s="32" t="str">
        <f>IF(Buildings!I2000="","N/A",Buildings!I2000)</f>
        <v>N/A</v>
      </c>
      <c r="K1999" s="362" t="str">
        <f>IF(AND(Buildings!B2000="",Buildings!C2000&lt;&gt;""),0,IF(Buildings!B2000="","N/A",IF(ISNUMBER(Buildings!B2000),Buildings!B2000,0)))</f>
        <v>N/A</v>
      </c>
    </row>
    <row r="2000" spans="2:11">
      <c r="B2000" s="32" t="str">
        <f t="shared" si="63"/>
        <v>N/A</v>
      </c>
      <c r="C2000" s="32" t="str">
        <f>IF(Buildings!C2001="","N/A",Buildings!C2001)</f>
        <v>N/A</v>
      </c>
      <c r="D2000" s="32" t="str">
        <f>IF(Buildings!D2001="","N/A",Buildings!D2001)</f>
        <v>N/A</v>
      </c>
      <c r="E2000" s="32" t="str">
        <f>IF(Buildings!E2001="","N/A",Buildings!E2001)</f>
        <v>N/A</v>
      </c>
      <c r="F2000" s="32" t="str">
        <f>IF(Buildings!F2001="","N/A",Buildings!F2001)</f>
        <v>N/A</v>
      </c>
      <c r="G2000" s="32" t="str">
        <f>IF(Buildings!G2001="","N/A",Buildings!G2001)</f>
        <v>N/A</v>
      </c>
      <c r="H2000" s="32" t="str">
        <f t="shared" si="62"/>
        <v>N/A</v>
      </c>
      <c r="I2000" s="32" t="str">
        <f>IF(Buildings!H2001="","N/A",Buildings!H2001)</f>
        <v>N/A</v>
      </c>
      <c r="J2000" s="32" t="str">
        <f>IF(Buildings!I2001="","N/A",Buildings!I2001)</f>
        <v>N/A</v>
      </c>
      <c r="K2000" s="362" t="str">
        <f>IF(AND(Buildings!B2001="",Buildings!C2001&lt;&gt;""),0,IF(Buildings!B2001="","N/A",IF(ISNUMBER(Buildings!B2001),Buildings!B2001,0)))</f>
        <v>N/A</v>
      </c>
    </row>
    <row r="2001" spans="2:11">
      <c r="B2001" s="32" t="str">
        <f t="shared" si="63"/>
        <v>N/A</v>
      </c>
      <c r="C2001" s="32" t="str">
        <f>IF(Buildings!C2002="","N/A",Buildings!C2002)</f>
        <v>N/A</v>
      </c>
      <c r="D2001" s="32" t="str">
        <f>IF(Buildings!D2002="","N/A",Buildings!D2002)</f>
        <v>N/A</v>
      </c>
      <c r="E2001" s="32" t="str">
        <f>IF(Buildings!E2002="","N/A",Buildings!E2002)</f>
        <v>N/A</v>
      </c>
      <c r="F2001" s="32" t="str">
        <f>IF(Buildings!F2002="","N/A",Buildings!F2002)</f>
        <v>N/A</v>
      </c>
      <c r="G2001" s="32" t="str">
        <f>IF(Buildings!G2002="","N/A",Buildings!G2002)</f>
        <v>N/A</v>
      </c>
      <c r="H2001" s="32" t="str">
        <f t="shared" si="62"/>
        <v>N/A</v>
      </c>
      <c r="I2001" s="32" t="str">
        <f>IF(Buildings!H2002="","N/A",Buildings!H2002)</f>
        <v>N/A</v>
      </c>
      <c r="J2001" s="32" t="str">
        <f>IF(Buildings!I2002="","N/A",Buildings!I2002)</f>
        <v>N/A</v>
      </c>
      <c r="K2001" s="362" t="str">
        <f>IF(AND(Buildings!B2002="",Buildings!C2002&lt;&gt;""),0,IF(Buildings!B2002="","N/A",IF(ISNUMBER(Buildings!B2002),Buildings!B2002,0)))</f>
        <v>N/A</v>
      </c>
    </row>
  </sheetData>
  <sheetProtection selectLockedCells="1" selectUnlockedCell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I5001"/>
  <sheetViews>
    <sheetView zoomScale="90" zoomScaleNormal="90" workbookViewId="0">
      <selection activeCell="A2" sqref="A2"/>
    </sheetView>
  </sheetViews>
  <sheetFormatPr defaultColWidth="9.140625" defaultRowHeight="12.75"/>
  <cols>
    <col min="1" max="1" width="9.42578125" style="32" bestFit="1" customWidth="1"/>
    <col min="2" max="3" width="13.5703125" style="32" customWidth="1"/>
    <col min="4" max="4" width="38.28515625" style="32" bestFit="1" customWidth="1"/>
    <col min="5" max="5" width="13.5703125" style="32" customWidth="1"/>
    <col min="6" max="6" width="9.140625" style="32"/>
    <col min="7" max="7" width="12.85546875" style="32" bestFit="1" customWidth="1"/>
    <col min="8" max="8" width="17.42578125" style="32" bestFit="1" customWidth="1"/>
    <col min="9" max="16384" width="9.140625" style="32"/>
  </cols>
  <sheetData>
    <row r="1" spans="1:9">
      <c r="A1" s="407" t="s">
        <v>1926</v>
      </c>
      <c r="B1" s="60" t="s">
        <v>49</v>
      </c>
      <c r="C1" s="60" t="s">
        <v>50</v>
      </c>
      <c r="D1" s="60" t="s">
        <v>51</v>
      </c>
      <c r="E1" s="60" t="s">
        <v>52</v>
      </c>
      <c r="F1" s="362" t="s">
        <v>1813</v>
      </c>
      <c r="G1" s="362" t="s">
        <v>1924</v>
      </c>
      <c r="H1" s="362" t="s">
        <v>1925</v>
      </c>
      <c r="I1" s="362" t="s">
        <v>1874</v>
      </c>
    </row>
    <row r="2" spans="1:9">
      <c r="B2" s="32" t="str">
        <f>IF(I2="N/A","N/A","")</f>
        <v>N/A</v>
      </c>
      <c r="C2" s="32" t="str">
        <f>IF(AND(Businesses!D3="",Businesses!E3&lt;&gt;""),0,IF(Businesses!D3="","N/A",IF(ISNUMBER(Businesses!D3),Businesses!D3,0)))</f>
        <v>N/A</v>
      </c>
      <c r="D2" s="32" t="str">
        <f>IF(Businesses!E3="","N/A",Businesses!E3)</f>
        <v>N/A</v>
      </c>
      <c r="E2" s="32" t="str">
        <f>IF(Businesses!F3="","N/A",Businesses!F3)</f>
        <v>N/A</v>
      </c>
      <c r="F2" s="32" t="str">
        <f t="shared" ref="F2:F65" si="0">IF(B2="N/A","N/A",UPPER(TRIM(ProbuildName)))</f>
        <v>N/A</v>
      </c>
      <c r="G2" s="32" t="str">
        <f>IF(Businesses!G3="","N/A",Businesses!G3)</f>
        <v>N/A</v>
      </c>
      <c r="H2" s="32" t="str">
        <f>IF(Businesses!H3="","N/A",Businesses!H3)</f>
        <v>N/A</v>
      </c>
      <c r="I2" s="32" t="str">
        <f>IF(AND(Businesses!B3="",Businesses!C3&lt;&gt;""),0,IF(Businesses!B3="","N/A",IF(ISNUMBER(Businesses!B3),Businesses!B3,0)))</f>
        <v>N/A</v>
      </c>
    </row>
    <row r="3" spans="1:9">
      <c r="B3" s="32" t="str">
        <f t="shared" ref="B3:B66" si="1">IF(I3="N/A","N/A","")</f>
        <v>N/A</v>
      </c>
      <c r="C3" s="32" t="str">
        <f>IF(AND(Businesses!D4="",Businesses!E4&lt;&gt;""),0,IF(Businesses!D4="","N/A",IF(ISNUMBER(Businesses!D4),Businesses!D4,0)))</f>
        <v>N/A</v>
      </c>
      <c r="D3" s="32" t="str">
        <f>IF(Businesses!E4="","N/A",Businesses!E4)</f>
        <v>N/A</v>
      </c>
      <c r="E3" s="32" t="str">
        <f>IF(Businesses!F4="","N/A",Businesses!F4)</f>
        <v>N/A</v>
      </c>
      <c r="F3" s="32" t="str">
        <f t="shared" si="0"/>
        <v>N/A</v>
      </c>
      <c r="G3" s="32" t="str">
        <f>IF(Businesses!G4="","N/A",Businesses!G4)</f>
        <v>N/A</v>
      </c>
      <c r="H3" s="32" t="str">
        <f>IF(Businesses!H4="","N/A",Businesses!H4)</f>
        <v>N/A</v>
      </c>
      <c r="I3" s="32" t="str">
        <f>IF(AND(Businesses!B4="",Businesses!C4&lt;&gt;""),0,IF(Businesses!B4="","N/A",IF(ISNUMBER(Businesses!B4),Businesses!B4,0)))</f>
        <v>N/A</v>
      </c>
    </row>
    <row r="4" spans="1:9">
      <c r="B4" s="32" t="str">
        <f t="shared" si="1"/>
        <v>N/A</v>
      </c>
      <c r="C4" s="32" t="str">
        <f>IF(AND(Businesses!D5="",Businesses!E5&lt;&gt;""),0,IF(Businesses!D5="","N/A",IF(ISNUMBER(Businesses!D5),Businesses!D5,0)))</f>
        <v>N/A</v>
      </c>
      <c r="D4" s="32" t="str">
        <f>IF(Businesses!E5="","N/A",Businesses!E5)</f>
        <v>N/A</v>
      </c>
      <c r="E4" s="32" t="str">
        <f>IF(Businesses!F5="","N/A",Businesses!F5)</f>
        <v>N/A</v>
      </c>
      <c r="F4" s="32" t="str">
        <f t="shared" si="0"/>
        <v>N/A</v>
      </c>
      <c r="G4" s="32" t="str">
        <f>IF(Businesses!G5="","N/A",Businesses!G5)</f>
        <v>N/A</v>
      </c>
      <c r="H4" s="32" t="str">
        <f>IF(Businesses!H5="","N/A",Businesses!H5)</f>
        <v>N/A</v>
      </c>
      <c r="I4" s="32" t="str">
        <f>IF(AND(Businesses!B5="",Businesses!C5&lt;&gt;""),0,IF(Businesses!B5="","N/A",IF(ISNUMBER(Businesses!B5),Businesses!B5,0)))</f>
        <v>N/A</v>
      </c>
    </row>
    <row r="5" spans="1:9">
      <c r="B5" s="32" t="str">
        <f t="shared" si="1"/>
        <v>N/A</v>
      </c>
      <c r="C5" s="32" t="str">
        <f>IF(AND(Businesses!D6="",Businesses!E6&lt;&gt;""),0,IF(Businesses!D6="","N/A",IF(ISNUMBER(Businesses!D6),Businesses!D6,0)))</f>
        <v>N/A</v>
      </c>
      <c r="D5" s="32" t="str">
        <f>IF(Businesses!E6="","N/A",Businesses!E6)</f>
        <v>N/A</v>
      </c>
      <c r="E5" s="32" t="str">
        <f>IF(Businesses!F6="","N/A",Businesses!F6)</f>
        <v>N/A</v>
      </c>
      <c r="F5" s="32" t="str">
        <f t="shared" si="0"/>
        <v>N/A</v>
      </c>
      <c r="G5" s="32" t="str">
        <f>IF(Businesses!G6="","N/A",Businesses!G6)</f>
        <v>N/A</v>
      </c>
      <c r="H5" s="32" t="str">
        <f>IF(Businesses!H6="","N/A",Businesses!H6)</f>
        <v>N/A</v>
      </c>
      <c r="I5" s="32" t="str">
        <f>IF(AND(Businesses!B6="",Businesses!C6&lt;&gt;""),0,IF(Businesses!B6="","N/A",IF(ISNUMBER(Businesses!B6),Businesses!B6,0)))</f>
        <v>N/A</v>
      </c>
    </row>
    <row r="6" spans="1:9">
      <c r="B6" s="32" t="str">
        <f t="shared" si="1"/>
        <v>N/A</v>
      </c>
      <c r="C6" s="32" t="str">
        <f>IF(AND(Businesses!D7="",Businesses!E7&lt;&gt;""),0,IF(Businesses!D7="","N/A",IF(ISNUMBER(Businesses!D7),Businesses!D7,0)))</f>
        <v>N/A</v>
      </c>
      <c r="D6" s="32" t="str">
        <f>IF(Businesses!E7="","N/A",Businesses!E7)</f>
        <v>N/A</v>
      </c>
      <c r="E6" s="32" t="str">
        <f>IF(Businesses!F7="","N/A",Businesses!F7)</f>
        <v>N/A</v>
      </c>
      <c r="F6" s="32" t="str">
        <f t="shared" si="0"/>
        <v>N/A</v>
      </c>
      <c r="G6" s="32" t="str">
        <f>IF(Businesses!G7="","N/A",Businesses!G7)</f>
        <v>N/A</v>
      </c>
      <c r="H6" s="32" t="str">
        <f>IF(Businesses!H7="","N/A",Businesses!H7)</f>
        <v>N/A</v>
      </c>
      <c r="I6" s="32" t="str">
        <f>IF(AND(Businesses!B7="",Businesses!C7&lt;&gt;""),0,IF(Businesses!B7="","N/A",IF(ISNUMBER(Businesses!B7),Businesses!B7,0)))</f>
        <v>N/A</v>
      </c>
    </row>
    <row r="7" spans="1:9">
      <c r="B7" s="32" t="str">
        <f t="shared" si="1"/>
        <v>N/A</v>
      </c>
      <c r="C7" s="32" t="str">
        <f>IF(AND(Businesses!D8="",Businesses!E8&lt;&gt;""),0,IF(Businesses!D8="","N/A",IF(ISNUMBER(Businesses!D8),Businesses!D8,0)))</f>
        <v>N/A</v>
      </c>
      <c r="D7" s="32" t="str">
        <f>IF(Businesses!E8="","N/A",Businesses!E8)</f>
        <v>N/A</v>
      </c>
      <c r="E7" s="32" t="str">
        <f>IF(Businesses!F8="","N/A",Businesses!F8)</f>
        <v>N/A</v>
      </c>
      <c r="F7" s="32" t="str">
        <f t="shared" si="0"/>
        <v>N/A</v>
      </c>
      <c r="G7" s="32" t="str">
        <f>IF(Businesses!G8="","N/A",Businesses!G8)</f>
        <v>N/A</v>
      </c>
      <c r="H7" s="32" t="str">
        <f>IF(Businesses!H8="","N/A",Businesses!H8)</f>
        <v>N/A</v>
      </c>
      <c r="I7" s="32" t="str">
        <f>IF(AND(Businesses!B8="",Businesses!C8&lt;&gt;""),0,IF(Businesses!B8="","N/A",IF(ISNUMBER(Businesses!B8),Businesses!B8,0)))</f>
        <v>N/A</v>
      </c>
    </row>
    <row r="8" spans="1:9">
      <c r="B8" s="32" t="str">
        <f t="shared" si="1"/>
        <v>N/A</v>
      </c>
      <c r="C8" s="32" t="str">
        <f>IF(AND(Businesses!D9="",Businesses!E9&lt;&gt;""),0,IF(Businesses!D9="","N/A",IF(ISNUMBER(Businesses!D9),Businesses!D9,0)))</f>
        <v>N/A</v>
      </c>
      <c r="D8" s="32" t="str">
        <f>IF(Businesses!E9="","N/A",Businesses!E9)</f>
        <v>N/A</v>
      </c>
      <c r="E8" s="32" t="str">
        <f>IF(Businesses!F9="","N/A",Businesses!F9)</f>
        <v>N/A</v>
      </c>
      <c r="F8" s="32" t="str">
        <f t="shared" si="0"/>
        <v>N/A</v>
      </c>
      <c r="G8" s="32" t="str">
        <f>IF(Businesses!G9="","N/A",Businesses!G9)</f>
        <v>N/A</v>
      </c>
      <c r="H8" s="32" t="str">
        <f>IF(Businesses!H9="","N/A",Businesses!H9)</f>
        <v>N/A</v>
      </c>
      <c r="I8" s="32" t="str">
        <f>IF(AND(Businesses!B9="",Businesses!C9&lt;&gt;""),0,IF(Businesses!B9="","N/A",IF(ISNUMBER(Businesses!B9),Businesses!B9,0)))</f>
        <v>N/A</v>
      </c>
    </row>
    <row r="9" spans="1:9">
      <c r="B9" s="32" t="str">
        <f t="shared" si="1"/>
        <v>N/A</v>
      </c>
      <c r="C9" s="32" t="str">
        <f>IF(AND(Businesses!D10="",Businesses!E10&lt;&gt;""),0,IF(Businesses!D10="","N/A",IF(ISNUMBER(Businesses!D10),Businesses!D10,0)))</f>
        <v>N/A</v>
      </c>
      <c r="D9" s="32" t="str">
        <f>IF(Businesses!E10="","N/A",Businesses!E10)</f>
        <v>N/A</v>
      </c>
      <c r="E9" s="32" t="str">
        <f>IF(Businesses!F10="","N/A",Businesses!F10)</f>
        <v>N/A</v>
      </c>
      <c r="F9" s="32" t="str">
        <f t="shared" si="0"/>
        <v>N/A</v>
      </c>
      <c r="G9" s="32" t="str">
        <f>IF(Businesses!G10="","N/A",Businesses!G10)</f>
        <v>N/A</v>
      </c>
      <c r="H9" s="32" t="str">
        <f>IF(Businesses!H10="","N/A",Businesses!H10)</f>
        <v>N/A</v>
      </c>
      <c r="I9" s="32" t="str">
        <f>IF(AND(Businesses!B10="",Businesses!C10&lt;&gt;""),0,IF(Businesses!B10="","N/A",IF(ISNUMBER(Businesses!B10),Businesses!B10,0)))</f>
        <v>N/A</v>
      </c>
    </row>
    <row r="10" spans="1:9">
      <c r="B10" s="32" t="str">
        <f t="shared" si="1"/>
        <v>N/A</v>
      </c>
      <c r="C10" s="32" t="str">
        <f>IF(AND(Businesses!D11="",Businesses!E11&lt;&gt;""),0,IF(Businesses!D11="","N/A",IF(ISNUMBER(Businesses!D11),Businesses!D11,0)))</f>
        <v>N/A</v>
      </c>
      <c r="D10" s="32" t="str">
        <f>IF(Businesses!E11="","N/A",Businesses!E11)</f>
        <v>N/A</v>
      </c>
      <c r="E10" s="32" t="str">
        <f>IF(Businesses!F11="","N/A",Businesses!F11)</f>
        <v>N/A</v>
      </c>
      <c r="F10" s="32" t="str">
        <f t="shared" si="0"/>
        <v>N/A</v>
      </c>
      <c r="G10" s="32" t="str">
        <f>IF(Businesses!G11="","N/A",Businesses!G11)</f>
        <v>N/A</v>
      </c>
      <c r="H10" s="32" t="str">
        <f>IF(Businesses!H11="","N/A",Businesses!H11)</f>
        <v>N/A</v>
      </c>
      <c r="I10" s="32" t="str">
        <f>IF(AND(Businesses!B11="",Businesses!C11&lt;&gt;""),0,IF(Businesses!B11="","N/A",IF(ISNUMBER(Businesses!B11),Businesses!B11,0)))</f>
        <v>N/A</v>
      </c>
    </row>
    <row r="11" spans="1:9">
      <c r="B11" s="32" t="str">
        <f t="shared" si="1"/>
        <v>N/A</v>
      </c>
      <c r="C11" s="32" t="str">
        <f>IF(AND(Businesses!D12="",Businesses!E12&lt;&gt;""),0,IF(Businesses!D12="","N/A",IF(ISNUMBER(Businesses!D12),Businesses!D12,0)))</f>
        <v>N/A</v>
      </c>
      <c r="D11" s="32" t="str">
        <f>IF(Businesses!E12="","N/A",Businesses!E12)</f>
        <v>N/A</v>
      </c>
      <c r="E11" s="32" t="str">
        <f>IF(Businesses!F12="","N/A",Businesses!F12)</f>
        <v>N/A</v>
      </c>
      <c r="F11" s="32" t="str">
        <f t="shared" si="0"/>
        <v>N/A</v>
      </c>
      <c r="G11" s="32" t="str">
        <f>IF(Businesses!G12="","N/A",Businesses!G12)</f>
        <v>N/A</v>
      </c>
      <c r="H11" s="32" t="str">
        <f>IF(Businesses!H12="","N/A",Businesses!H12)</f>
        <v>N/A</v>
      </c>
      <c r="I11" s="32" t="str">
        <f>IF(AND(Businesses!B12="",Businesses!C12&lt;&gt;""),0,IF(Businesses!B12="","N/A",IF(ISNUMBER(Businesses!B12),Businesses!B12,0)))</f>
        <v>N/A</v>
      </c>
    </row>
    <row r="12" spans="1:9">
      <c r="B12" s="32" t="str">
        <f t="shared" si="1"/>
        <v>N/A</v>
      </c>
      <c r="C12" s="32" t="str">
        <f>IF(AND(Businesses!D13="",Businesses!E13&lt;&gt;""),0,IF(Businesses!D13="","N/A",IF(ISNUMBER(Businesses!D13),Businesses!D13,0)))</f>
        <v>N/A</v>
      </c>
      <c r="D12" s="32" t="str">
        <f>IF(Businesses!E13="","N/A",Businesses!E13)</f>
        <v>N/A</v>
      </c>
      <c r="E12" s="32" t="str">
        <f>IF(Businesses!F13="","N/A",Businesses!F13)</f>
        <v>N/A</v>
      </c>
      <c r="F12" s="32" t="str">
        <f t="shared" si="0"/>
        <v>N/A</v>
      </c>
      <c r="G12" s="32" t="str">
        <f>IF(Businesses!G13="","N/A",Businesses!G13)</f>
        <v>N/A</v>
      </c>
      <c r="H12" s="32" t="str">
        <f>IF(Businesses!H13="","N/A",Businesses!H13)</f>
        <v>N/A</v>
      </c>
      <c r="I12" s="32" t="str">
        <f>IF(AND(Businesses!B13="",Businesses!C13&lt;&gt;""),0,IF(Businesses!B13="","N/A",IF(ISNUMBER(Businesses!B13),Businesses!B13,0)))</f>
        <v>N/A</v>
      </c>
    </row>
    <row r="13" spans="1:9">
      <c r="B13" s="32" t="str">
        <f t="shared" si="1"/>
        <v>N/A</v>
      </c>
      <c r="C13" s="32" t="str">
        <f>IF(AND(Businesses!D14="",Businesses!E14&lt;&gt;""),0,IF(Businesses!D14="","N/A",IF(ISNUMBER(Businesses!D14),Businesses!D14,0)))</f>
        <v>N/A</v>
      </c>
      <c r="D13" s="32" t="str">
        <f>IF(Businesses!E14="","N/A",Businesses!E14)</f>
        <v>N/A</v>
      </c>
      <c r="E13" s="32" t="str">
        <f>IF(Businesses!F14="","N/A",Businesses!F14)</f>
        <v>N/A</v>
      </c>
      <c r="F13" s="32" t="str">
        <f t="shared" si="0"/>
        <v>N/A</v>
      </c>
      <c r="G13" s="32" t="str">
        <f>IF(Businesses!G14="","N/A",Businesses!G14)</f>
        <v>N/A</v>
      </c>
      <c r="H13" s="32" t="str">
        <f>IF(Businesses!H14="","N/A",Businesses!H14)</f>
        <v>N/A</v>
      </c>
      <c r="I13" s="32" t="str">
        <f>IF(AND(Businesses!B14="",Businesses!C14&lt;&gt;""),0,IF(Businesses!B14="","N/A",IF(ISNUMBER(Businesses!B14),Businesses!B14,0)))</f>
        <v>N/A</v>
      </c>
    </row>
    <row r="14" spans="1:9">
      <c r="B14" s="32" t="str">
        <f t="shared" si="1"/>
        <v>N/A</v>
      </c>
      <c r="C14" s="32" t="str">
        <f>IF(AND(Businesses!D15="",Businesses!E15&lt;&gt;""),0,IF(Businesses!D15="","N/A",IF(ISNUMBER(Businesses!D15),Businesses!D15,0)))</f>
        <v>N/A</v>
      </c>
      <c r="D14" s="32" t="str">
        <f>IF(Businesses!E15="","N/A",Businesses!E15)</f>
        <v>N/A</v>
      </c>
      <c r="E14" s="32" t="str">
        <f>IF(Businesses!F15="","N/A",Businesses!F15)</f>
        <v>N/A</v>
      </c>
      <c r="F14" s="32" t="str">
        <f t="shared" si="0"/>
        <v>N/A</v>
      </c>
      <c r="G14" s="32" t="str">
        <f>IF(Businesses!G15="","N/A",Businesses!G15)</f>
        <v>N/A</v>
      </c>
      <c r="H14" s="32" t="str">
        <f>IF(Businesses!H15="","N/A",Businesses!H15)</f>
        <v>N/A</v>
      </c>
      <c r="I14" s="32" t="str">
        <f>IF(AND(Businesses!B15="",Businesses!C15&lt;&gt;""),0,IF(Businesses!B15="","N/A",IF(ISNUMBER(Businesses!B15),Businesses!B15,0)))</f>
        <v>N/A</v>
      </c>
    </row>
    <row r="15" spans="1:9">
      <c r="B15" s="32" t="str">
        <f t="shared" si="1"/>
        <v>N/A</v>
      </c>
      <c r="C15" s="32" t="str">
        <f>IF(AND(Businesses!D16="",Businesses!E16&lt;&gt;""),0,IF(Businesses!D16="","N/A",IF(ISNUMBER(Businesses!D16),Businesses!D16,0)))</f>
        <v>N/A</v>
      </c>
      <c r="D15" s="32" t="str">
        <f>IF(Businesses!E16="","N/A",Businesses!E16)</f>
        <v>N/A</v>
      </c>
      <c r="E15" s="32" t="str">
        <f>IF(Businesses!F16="","N/A",Businesses!F16)</f>
        <v>N/A</v>
      </c>
      <c r="F15" s="32" t="str">
        <f t="shared" si="0"/>
        <v>N/A</v>
      </c>
      <c r="G15" s="32" t="str">
        <f>IF(Businesses!G16="","N/A",Businesses!G16)</f>
        <v>N/A</v>
      </c>
      <c r="H15" s="32" t="str">
        <f>IF(Businesses!H16="","N/A",Businesses!H16)</f>
        <v>N/A</v>
      </c>
      <c r="I15" s="32" t="str">
        <f>IF(AND(Businesses!B16="",Businesses!C16&lt;&gt;""),0,IF(Businesses!B16="","N/A",IF(ISNUMBER(Businesses!B16),Businesses!B16,0)))</f>
        <v>N/A</v>
      </c>
    </row>
    <row r="16" spans="1:9">
      <c r="B16" s="32" t="str">
        <f t="shared" si="1"/>
        <v>N/A</v>
      </c>
      <c r="C16" s="32" t="str">
        <f>IF(AND(Businesses!D17="",Businesses!E17&lt;&gt;""),0,IF(Businesses!D17="","N/A",IF(ISNUMBER(Businesses!D17),Businesses!D17,0)))</f>
        <v>N/A</v>
      </c>
      <c r="D16" s="32" t="str">
        <f>IF(Businesses!E17="","N/A",Businesses!E17)</f>
        <v>N/A</v>
      </c>
      <c r="E16" s="32" t="str">
        <f>IF(Businesses!F17="","N/A",Businesses!F17)</f>
        <v>N/A</v>
      </c>
      <c r="F16" s="32" t="str">
        <f t="shared" si="0"/>
        <v>N/A</v>
      </c>
      <c r="G16" s="32" t="str">
        <f>IF(Businesses!G17="","N/A",Businesses!G17)</f>
        <v>N/A</v>
      </c>
      <c r="H16" s="32" t="str">
        <f>IF(Businesses!H17="","N/A",Businesses!H17)</f>
        <v>N/A</v>
      </c>
      <c r="I16" s="32" t="str">
        <f>IF(AND(Businesses!B17="",Businesses!C17&lt;&gt;""),0,IF(Businesses!B17="","N/A",IF(ISNUMBER(Businesses!B17),Businesses!B17,0)))</f>
        <v>N/A</v>
      </c>
    </row>
    <row r="17" spans="2:9">
      <c r="B17" s="32" t="str">
        <f t="shared" si="1"/>
        <v>N/A</v>
      </c>
      <c r="C17" s="32" t="str">
        <f>IF(AND(Businesses!D18="",Businesses!E18&lt;&gt;""),0,IF(Businesses!D18="","N/A",IF(ISNUMBER(Businesses!D18),Businesses!D18,0)))</f>
        <v>N/A</v>
      </c>
      <c r="D17" s="32" t="str">
        <f>IF(Businesses!E18="","N/A",Businesses!E18)</f>
        <v>N/A</v>
      </c>
      <c r="E17" s="32" t="str">
        <f>IF(Businesses!F18="","N/A",Businesses!F18)</f>
        <v>N/A</v>
      </c>
      <c r="F17" s="32" t="str">
        <f t="shared" si="0"/>
        <v>N/A</v>
      </c>
      <c r="G17" s="32" t="str">
        <f>IF(Businesses!G18="","N/A",Businesses!G18)</f>
        <v>N/A</v>
      </c>
      <c r="H17" s="32" t="str">
        <f>IF(Businesses!H18="","N/A",Businesses!H18)</f>
        <v>N/A</v>
      </c>
      <c r="I17" s="32" t="str">
        <f>IF(AND(Businesses!B18="",Businesses!C18&lt;&gt;""),0,IF(Businesses!B18="","N/A",IF(ISNUMBER(Businesses!B18),Businesses!B18,0)))</f>
        <v>N/A</v>
      </c>
    </row>
    <row r="18" spans="2:9">
      <c r="B18" s="32" t="str">
        <f t="shared" si="1"/>
        <v>N/A</v>
      </c>
      <c r="C18" s="32" t="str">
        <f>IF(AND(Businesses!D19="",Businesses!E19&lt;&gt;""),0,IF(Businesses!D19="","N/A",IF(ISNUMBER(Businesses!D19),Businesses!D19,0)))</f>
        <v>N/A</v>
      </c>
      <c r="D18" s="32" t="str">
        <f>IF(Businesses!E19="","N/A",Businesses!E19)</f>
        <v>N/A</v>
      </c>
      <c r="E18" s="32" t="str">
        <f>IF(Businesses!F19="","N/A",Businesses!F19)</f>
        <v>N/A</v>
      </c>
      <c r="F18" s="32" t="str">
        <f t="shared" si="0"/>
        <v>N/A</v>
      </c>
      <c r="G18" s="32" t="str">
        <f>IF(Businesses!G19="","N/A",Businesses!G19)</f>
        <v>N/A</v>
      </c>
      <c r="H18" s="32" t="str">
        <f>IF(Businesses!H19="","N/A",Businesses!H19)</f>
        <v>N/A</v>
      </c>
      <c r="I18" s="32" t="str">
        <f>IF(AND(Businesses!B19="",Businesses!C19&lt;&gt;""),0,IF(Businesses!B19="","N/A",IF(ISNUMBER(Businesses!B19),Businesses!B19,0)))</f>
        <v>N/A</v>
      </c>
    </row>
    <row r="19" spans="2:9">
      <c r="B19" s="32" t="str">
        <f t="shared" si="1"/>
        <v>N/A</v>
      </c>
      <c r="C19" s="32" t="str">
        <f>IF(AND(Businesses!D20="",Businesses!E20&lt;&gt;""),0,IF(Businesses!D20="","N/A",IF(ISNUMBER(Businesses!D20),Businesses!D20,0)))</f>
        <v>N/A</v>
      </c>
      <c r="D19" s="32" t="str">
        <f>IF(Businesses!E20="","N/A",Businesses!E20)</f>
        <v>N/A</v>
      </c>
      <c r="E19" s="32" t="str">
        <f>IF(Businesses!F20="","N/A",Businesses!F20)</f>
        <v>N/A</v>
      </c>
      <c r="F19" s="32" t="str">
        <f t="shared" si="0"/>
        <v>N/A</v>
      </c>
      <c r="G19" s="32" t="str">
        <f>IF(Businesses!G20="","N/A",Businesses!G20)</f>
        <v>N/A</v>
      </c>
      <c r="H19" s="32" t="str">
        <f>IF(Businesses!H20="","N/A",Businesses!H20)</f>
        <v>N/A</v>
      </c>
      <c r="I19" s="32" t="str">
        <f>IF(AND(Businesses!B20="",Businesses!C20&lt;&gt;""),0,IF(Businesses!B20="","N/A",IF(ISNUMBER(Businesses!B20),Businesses!B20,0)))</f>
        <v>N/A</v>
      </c>
    </row>
    <row r="20" spans="2:9">
      <c r="B20" s="32" t="str">
        <f t="shared" si="1"/>
        <v>N/A</v>
      </c>
      <c r="C20" s="32" t="str">
        <f>IF(AND(Businesses!D21="",Businesses!E21&lt;&gt;""),0,IF(Businesses!D21="","N/A",IF(ISNUMBER(Businesses!D21),Businesses!D21,0)))</f>
        <v>N/A</v>
      </c>
      <c r="D20" s="32" t="str">
        <f>IF(Businesses!E21="","N/A",Businesses!E21)</f>
        <v>N/A</v>
      </c>
      <c r="E20" s="32" t="str">
        <f>IF(Businesses!F21="","N/A",Businesses!F21)</f>
        <v>N/A</v>
      </c>
      <c r="F20" s="32" t="str">
        <f t="shared" si="0"/>
        <v>N/A</v>
      </c>
      <c r="G20" s="32" t="str">
        <f>IF(Businesses!G21="","N/A",Businesses!G21)</f>
        <v>N/A</v>
      </c>
      <c r="H20" s="32" t="str">
        <f>IF(Businesses!H21="","N/A",Businesses!H21)</f>
        <v>N/A</v>
      </c>
      <c r="I20" s="32" t="str">
        <f>IF(AND(Businesses!B21="",Businesses!C21&lt;&gt;""),0,IF(Businesses!B21="","N/A",IF(ISNUMBER(Businesses!B21),Businesses!B21,0)))</f>
        <v>N/A</v>
      </c>
    </row>
    <row r="21" spans="2:9">
      <c r="B21" s="32" t="str">
        <f t="shared" si="1"/>
        <v>N/A</v>
      </c>
      <c r="C21" s="32" t="str">
        <f>IF(AND(Businesses!D22="",Businesses!E22&lt;&gt;""),0,IF(Businesses!D22="","N/A",IF(ISNUMBER(Businesses!D22),Businesses!D22,0)))</f>
        <v>N/A</v>
      </c>
      <c r="D21" s="32" t="str">
        <f>IF(Businesses!E22="","N/A",Businesses!E22)</f>
        <v>N/A</v>
      </c>
      <c r="E21" s="32" t="str">
        <f>IF(Businesses!F22="","N/A",Businesses!F22)</f>
        <v>N/A</v>
      </c>
      <c r="F21" s="32" t="str">
        <f t="shared" si="0"/>
        <v>N/A</v>
      </c>
      <c r="G21" s="32" t="str">
        <f>IF(Businesses!G22="","N/A",Businesses!G22)</f>
        <v>N/A</v>
      </c>
      <c r="H21" s="32" t="str">
        <f>IF(Businesses!H22="","N/A",Businesses!H22)</f>
        <v>N/A</v>
      </c>
      <c r="I21" s="32" t="str">
        <f>IF(AND(Businesses!B22="",Businesses!C22&lt;&gt;""),0,IF(Businesses!B22="","N/A",IF(ISNUMBER(Businesses!B22),Businesses!B22,0)))</f>
        <v>N/A</v>
      </c>
    </row>
    <row r="22" spans="2:9">
      <c r="B22" s="32" t="str">
        <f t="shared" si="1"/>
        <v>N/A</v>
      </c>
      <c r="C22" s="32" t="str">
        <f>IF(AND(Businesses!D23="",Businesses!E23&lt;&gt;""),0,IF(Businesses!D23="","N/A",IF(ISNUMBER(Businesses!D23),Businesses!D23,0)))</f>
        <v>N/A</v>
      </c>
      <c r="D22" s="32" t="str">
        <f>IF(Businesses!E23="","N/A",Businesses!E23)</f>
        <v>N/A</v>
      </c>
      <c r="E22" s="32" t="str">
        <f>IF(Businesses!F23="","N/A",Businesses!F23)</f>
        <v>N/A</v>
      </c>
      <c r="F22" s="32" t="str">
        <f t="shared" si="0"/>
        <v>N/A</v>
      </c>
      <c r="G22" s="32" t="str">
        <f>IF(Businesses!G23="","N/A",Businesses!G23)</f>
        <v>N/A</v>
      </c>
      <c r="H22" s="32" t="str">
        <f>IF(Businesses!H23="","N/A",Businesses!H23)</f>
        <v>N/A</v>
      </c>
      <c r="I22" s="32" t="str">
        <f>IF(AND(Businesses!B23="",Businesses!C23&lt;&gt;""),0,IF(Businesses!B23="","N/A",IF(ISNUMBER(Businesses!B23),Businesses!B23,0)))</f>
        <v>N/A</v>
      </c>
    </row>
    <row r="23" spans="2:9">
      <c r="B23" s="32" t="str">
        <f t="shared" si="1"/>
        <v>N/A</v>
      </c>
      <c r="C23" s="32" t="str">
        <f>IF(AND(Businesses!D24="",Businesses!E24&lt;&gt;""),0,IF(Businesses!D24="","N/A",IF(ISNUMBER(Businesses!D24),Businesses!D24,0)))</f>
        <v>N/A</v>
      </c>
      <c r="D23" s="32" t="str">
        <f>IF(Businesses!E24="","N/A",Businesses!E24)</f>
        <v>N/A</v>
      </c>
      <c r="E23" s="32" t="str">
        <f>IF(Businesses!F24="","N/A",Businesses!F24)</f>
        <v>N/A</v>
      </c>
      <c r="F23" s="32" t="str">
        <f t="shared" si="0"/>
        <v>N/A</v>
      </c>
      <c r="G23" s="32" t="str">
        <f>IF(Businesses!G24="","N/A",Businesses!G24)</f>
        <v>N/A</v>
      </c>
      <c r="H23" s="32" t="str">
        <f>IF(Businesses!H24="","N/A",Businesses!H24)</f>
        <v>N/A</v>
      </c>
      <c r="I23" s="32" t="str">
        <f>IF(AND(Businesses!B24="",Businesses!C24&lt;&gt;""),0,IF(Businesses!B24="","N/A",IF(ISNUMBER(Businesses!B24),Businesses!B24,0)))</f>
        <v>N/A</v>
      </c>
    </row>
    <row r="24" spans="2:9">
      <c r="B24" s="32" t="str">
        <f t="shared" si="1"/>
        <v>N/A</v>
      </c>
      <c r="C24" s="32" t="str">
        <f>IF(AND(Businesses!D25="",Businesses!E25&lt;&gt;""),0,IF(Businesses!D25="","N/A",IF(ISNUMBER(Businesses!D25),Businesses!D25,0)))</f>
        <v>N/A</v>
      </c>
      <c r="D24" s="32" t="str">
        <f>IF(Businesses!E25="","N/A",Businesses!E25)</f>
        <v>N/A</v>
      </c>
      <c r="E24" s="32" t="str">
        <f>IF(Businesses!F25="","N/A",Businesses!F25)</f>
        <v>N/A</v>
      </c>
      <c r="F24" s="32" t="str">
        <f t="shared" si="0"/>
        <v>N/A</v>
      </c>
      <c r="G24" s="32" t="str">
        <f>IF(Businesses!G25="","N/A",Businesses!G25)</f>
        <v>N/A</v>
      </c>
      <c r="H24" s="32" t="str">
        <f>IF(Businesses!H25="","N/A",Businesses!H25)</f>
        <v>N/A</v>
      </c>
      <c r="I24" s="32" t="str">
        <f>IF(AND(Businesses!B25="",Businesses!C25&lt;&gt;""),0,IF(Businesses!B25="","N/A",IF(ISNUMBER(Businesses!B25),Businesses!B25,0)))</f>
        <v>N/A</v>
      </c>
    </row>
    <row r="25" spans="2:9">
      <c r="B25" s="32" t="str">
        <f t="shared" si="1"/>
        <v>N/A</v>
      </c>
      <c r="C25" s="32" t="str">
        <f>IF(AND(Businesses!D26="",Businesses!E26&lt;&gt;""),0,IF(Businesses!D26="","N/A",IF(ISNUMBER(Businesses!D26),Businesses!D26,0)))</f>
        <v>N/A</v>
      </c>
      <c r="D25" s="32" t="str">
        <f>IF(Businesses!E26="","N/A",Businesses!E26)</f>
        <v>N/A</v>
      </c>
      <c r="E25" s="32" t="str">
        <f>IF(Businesses!F26="","N/A",Businesses!F26)</f>
        <v>N/A</v>
      </c>
      <c r="F25" s="32" t="str">
        <f t="shared" si="0"/>
        <v>N/A</v>
      </c>
      <c r="G25" s="32" t="str">
        <f>IF(Businesses!G26="","N/A",Businesses!G26)</f>
        <v>N/A</v>
      </c>
      <c r="H25" s="32" t="str">
        <f>IF(Businesses!H26="","N/A",Businesses!H26)</f>
        <v>N/A</v>
      </c>
      <c r="I25" s="32" t="str">
        <f>IF(AND(Businesses!B26="",Businesses!C26&lt;&gt;""),0,IF(Businesses!B26="","N/A",IF(ISNUMBER(Businesses!B26),Businesses!B26,0)))</f>
        <v>N/A</v>
      </c>
    </row>
    <row r="26" spans="2:9">
      <c r="B26" s="32" t="str">
        <f t="shared" si="1"/>
        <v>N/A</v>
      </c>
      <c r="C26" s="32" t="str">
        <f>IF(AND(Businesses!D27="",Businesses!E27&lt;&gt;""),0,IF(Businesses!D27="","N/A",IF(ISNUMBER(Businesses!D27),Businesses!D27,0)))</f>
        <v>N/A</v>
      </c>
      <c r="D26" s="32" t="str">
        <f>IF(Businesses!E27="","N/A",Businesses!E27)</f>
        <v>N/A</v>
      </c>
      <c r="E26" s="32" t="str">
        <f>IF(Businesses!F27="","N/A",Businesses!F27)</f>
        <v>N/A</v>
      </c>
      <c r="F26" s="32" t="str">
        <f t="shared" si="0"/>
        <v>N/A</v>
      </c>
      <c r="G26" s="32" t="str">
        <f>IF(Businesses!G27="","N/A",Businesses!G27)</f>
        <v>N/A</v>
      </c>
      <c r="H26" s="32" t="str">
        <f>IF(Businesses!H27="","N/A",Businesses!H27)</f>
        <v>N/A</v>
      </c>
      <c r="I26" s="32" t="str">
        <f>IF(AND(Businesses!B27="",Businesses!C27&lt;&gt;""),0,IF(Businesses!B27="","N/A",IF(ISNUMBER(Businesses!B27),Businesses!B27,0)))</f>
        <v>N/A</v>
      </c>
    </row>
    <row r="27" spans="2:9">
      <c r="B27" s="32" t="str">
        <f t="shared" si="1"/>
        <v>N/A</v>
      </c>
      <c r="C27" s="32" t="str">
        <f>IF(AND(Businesses!D28="",Businesses!E28&lt;&gt;""),0,IF(Businesses!D28="","N/A",IF(ISNUMBER(Businesses!D28),Businesses!D28,0)))</f>
        <v>N/A</v>
      </c>
      <c r="D27" s="32" t="str">
        <f>IF(Businesses!E28="","N/A",Businesses!E28)</f>
        <v>N/A</v>
      </c>
      <c r="E27" s="32" t="str">
        <f>IF(Businesses!F28="","N/A",Businesses!F28)</f>
        <v>N/A</v>
      </c>
      <c r="F27" s="32" t="str">
        <f t="shared" si="0"/>
        <v>N/A</v>
      </c>
      <c r="G27" s="32" t="str">
        <f>IF(Businesses!G28="","N/A",Businesses!G28)</f>
        <v>N/A</v>
      </c>
      <c r="H27" s="32" t="str">
        <f>IF(Businesses!H28="","N/A",Businesses!H28)</f>
        <v>N/A</v>
      </c>
      <c r="I27" s="32" t="str">
        <f>IF(AND(Businesses!B28="",Businesses!C28&lt;&gt;""),0,IF(Businesses!B28="","N/A",IF(ISNUMBER(Businesses!B28),Businesses!B28,0)))</f>
        <v>N/A</v>
      </c>
    </row>
    <row r="28" spans="2:9">
      <c r="B28" s="32" t="str">
        <f t="shared" si="1"/>
        <v>N/A</v>
      </c>
      <c r="C28" s="32" t="str">
        <f>IF(AND(Businesses!D29="",Businesses!E29&lt;&gt;""),0,IF(Businesses!D29="","N/A",IF(ISNUMBER(Businesses!D29),Businesses!D29,0)))</f>
        <v>N/A</v>
      </c>
      <c r="D28" s="32" t="str">
        <f>IF(Businesses!E29="","N/A",Businesses!E29)</f>
        <v>N/A</v>
      </c>
      <c r="E28" s="32" t="str">
        <f>IF(Businesses!F29="","N/A",Businesses!F29)</f>
        <v>N/A</v>
      </c>
      <c r="F28" s="32" t="str">
        <f t="shared" si="0"/>
        <v>N/A</v>
      </c>
      <c r="G28" s="32" t="str">
        <f>IF(Businesses!G29="","N/A",Businesses!G29)</f>
        <v>N/A</v>
      </c>
      <c r="H28" s="32" t="str">
        <f>IF(Businesses!H29="","N/A",Businesses!H29)</f>
        <v>N/A</v>
      </c>
      <c r="I28" s="32" t="str">
        <f>IF(AND(Businesses!B29="",Businesses!C29&lt;&gt;""),0,IF(Businesses!B29="","N/A",IF(ISNUMBER(Businesses!B29),Businesses!B29,0)))</f>
        <v>N/A</v>
      </c>
    </row>
    <row r="29" spans="2:9">
      <c r="B29" s="32" t="str">
        <f t="shared" si="1"/>
        <v>N/A</v>
      </c>
      <c r="C29" s="32" t="str">
        <f>IF(AND(Businesses!D30="",Businesses!E30&lt;&gt;""),0,IF(Businesses!D30="","N/A",IF(ISNUMBER(Businesses!D30),Businesses!D30,0)))</f>
        <v>N/A</v>
      </c>
      <c r="D29" s="32" t="str">
        <f>IF(Businesses!E30="","N/A",Businesses!E30)</f>
        <v>N/A</v>
      </c>
      <c r="E29" s="32" t="str">
        <f>IF(Businesses!F30="","N/A",Businesses!F30)</f>
        <v>N/A</v>
      </c>
      <c r="F29" s="32" t="str">
        <f t="shared" si="0"/>
        <v>N/A</v>
      </c>
      <c r="G29" s="32" t="str">
        <f>IF(Businesses!G30="","N/A",Businesses!G30)</f>
        <v>N/A</v>
      </c>
      <c r="H29" s="32" t="str">
        <f>IF(Businesses!H30="","N/A",Businesses!H30)</f>
        <v>N/A</v>
      </c>
      <c r="I29" s="32" t="str">
        <f>IF(AND(Businesses!B30="",Businesses!C30&lt;&gt;""),0,IF(Businesses!B30="","N/A",IF(ISNUMBER(Businesses!B30),Businesses!B30,0)))</f>
        <v>N/A</v>
      </c>
    </row>
    <row r="30" spans="2:9">
      <c r="B30" s="32" t="str">
        <f t="shared" si="1"/>
        <v>N/A</v>
      </c>
      <c r="C30" s="32" t="str">
        <f>IF(AND(Businesses!D31="",Businesses!E31&lt;&gt;""),0,IF(Businesses!D31="","N/A",IF(ISNUMBER(Businesses!D31),Businesses!D31,0)))</f>
        <v>N/A</v>
      </c>
      <c r="D30" s="32" t="str">
        <f>IF(Businesses!E31="","N/A",Businesses!E31)</f>
        <v>N/A</v>
      </c>
      <c r="E30" s="32" t="str">
        <f>IF(Businesses!F31="","N/A",Businesses!F31)</f>
        <v>N/A</v>
      </c>
      <c r="F30" s="32" t="str">
        <f t="shared" si="0"/>
        <v>N/A</v>
      </c>
      <c r="G30" s="32" t="str">
        <f>IF(Businesses!G31="","N/A",Businesses!G31)</f>
        <v>N/A</v>
      </c>
      <c r="H30" s="32" t="str">
        <f>IF(Businesses!H31="","N/A",Businesses!H31)</f>
        <v>N/A</v>
      </c>
      <c r="I30" s="32" t="str">
        <f>IF(AND(Businesses!B31="",Businesses!C31&lt;&gt;""),0,IF(Businesses!B31="","N/A",IF(ISNUMBER(Businesses!B31),Businesses!B31,0)))</f>
        <v>N/A</v>
      </c>
    </row>
    <row r="31" spans="2:9">
      <c r="B31" s="32" t="str">
        <f t="shared" si="1"/>
        <v>N/A</v>
      </c>
      <c r="C31" s="32" t="str">
        <f>IF(AND(Businesses!D32="",Businesses!E32&lt;&gt;""),0,IF(Businesses!D32="","N/A",IF(ISNUMBER(Businesses!D32),Businesses!D32,0)))</f>
        <v>N/A</v>
      </c>
      <c r="D31" s="32" t="str">
        <f>IF(Businesses!E32="","N/A",Businesses!E32)</f>
        <v>N/A</v>
      </c>
      <c r="E31" s="32" t="str">
        <f>IF(Businesses!F32="","N/A",Businesses!F32)</f>
        <v>N/A</v>
      </c>
      <c r="F31" s="32" t="str">
        <f t="shared" si="0"/>
        <v>N/A</v>
      </c>
      <c r="G31" s="32" t="str">
        <f>IF(Businesses!G32="","N/A",Businesses!G32)</f>
        <v>N/A</v>
      </c>
      <c r="H31" s="32" t="str">
        <f>IF(Businesses!H32="","N/A",Businesses!H32)</f>
        <v>N/A</v>
      </c>
      <c r="I31" s="32" t="str">
        <f>IF(AND(Businesses!B32="",Businesses!C32&lt;&gt;""),0,IF(Businesses!B32="","N/A",IF(ISNUMBER(Businesses!B32),Businesses!B32,0)))</f>
        <v>N/A</v>
      </c>
    </row>
    <row r="32" spans="2:9">
      <c r="B32" s="32" t="str">
        <f t="shared" si="1"/>
        <v>N/A</v>
      </c>
      <c r="C32" s="32" t="str">
        <f>IF(AND(Businesses!D33="",Businesses!E33&lt;&gt;""),0,IF(Businesses!D33="","N/A",IF(ISNUMBER(Businesses!D33),Businesses!D33,0)))</f>
        <v>N/A</v>
      </c>
      <c r="D32" s="32" t="str">
        <f>IF(Businesses!E33="","N/A",Businesses!E33)</f>
        <v>N/A</v>
      </c>
      <c r="E32" s="32" t="str">
        <f>IF(Businesses!F33="","N/A",Businesses!F33)</f>
        <v>N/A</v>
      </c>
      <c r="F32" s="32" t="str">
        <f t="shared" si="0"/>
        <v>N/A</v>
      </c>
      <c r="G32" s="32" t="str">
        <f>IF(Businesses!G33="","N/A",Businesses!G33)</f>
        <v>N/A</v>
      </c>
      <c r="H32" s="32" t="str">
        <f>IF(Businesses!H33="","N/A",Businesses!H33)</f>
        <v>N/A</v>
      </c>
      <c r="I32" s="32" t="str">
        <f>IF(AND(Businesses!B33="",Businesses!C33&lt;&gt;""),0,IF(Businesses!B33="","N/A",IF(ISNUMBER(Businesses!B33),Businesses!B33,0)))</f>
        <v>N/A</v>
      </c>
    </row>
    <row r="33" spans="2:9">
      <c r="B33" s="32" t="str">
        <f t="shared" si="1"/>
        <v>N/A</v>
      </c>
      <c r="C33" s="32" t="str">
        <f>IF(AND(Businesses!D34="",Businesses!E34&lt;&gt;""),0,IF(Businesses!D34="","N/A",IF(ISNUMBER(Businesses!D34),Businesses!D34,0)))</f>
        <v>N/A</v>
      </c>
      <c r="D33" s="32" t="str">
        <f>IF(Businesses!E34="","N/A",Businesses!E34)</f>
        <v>N/A</v>
      </c>
      <c r="E33" s="32" t="str">
        <f>IF(Businesses!F34="","N/A",Businesses!F34)</f>
        <v>N/A</v>
      </c>
      <c r="F33" s="32" t="str">
        <f t="shared" si="0"/>
        <v>N/A</v>
      </c>
      <c r="G33" s="32" t="str">
        <f>IF(Businesses!G34="","N/A",Businesses!G34)</f>
        <v>N/A</v>
      </c>
      <c r="H33" s="32" t="str">
        <f>IF(Businesses!H34="","N/A",Businesses!H34)</f>
        <v>N/A</v>
      </c>
      <c r="I33" s="32" t="str">
        <f>IF(AND(Businesses!B34="",Businesses!C34&lt;&gt;""),0,IF(Businesses!B34="","N/A",IF(ISNUMBER(Businesses!B34),Businesses!B34,0)))</f>
        <v>N/A</v>
      </c>
    </row>
    <row r="34" spans="2:9">
      <c r="B34" s="32" t="str">
        <f t="shared" si="1"/>
        <v>N/A</v>
      </c>
      <c r="C34" s="32" t="str">
        <f>IF(AND(Businesses!D35="",Businesses!E35&lt;&gt;""),0,IF(Businesses!D35="","N/A",IF(ISNUMBER(Businesses!D35),Businesses!D35,0)))</f>
        <v>N/A</v>
      </c>
      <c r="D34" s="32" t="str">
        <f>IF(Businesses!E35="","N/A",Businesses!E35)</f>
        <v>N/A</v>
      </c>
      <c r="E34" s="32" t="str">
        <f>IF(Businesses!F35="","N/A",Businesses!F35)</f>
        <v>N/A</v>
      </c>
      <c r="F34" s="32" t="str">
        <f t="shared" si="0"/>
        <v>N/A</v>
      </c>
      <c r="G34" s="32" t="str">
        <f>IF(Businesses!G35="","N/A",Businesses!G35)</f>
        <v>N/A</v>
      </c>
      <c r="H34" s="32" t="str">
        <f>IF(Businesses!H35="","N/A",Businesses!H35)</f>
        <v>N/A</v>
      </c>
      <c r="I34" s="32" t="str">
        <f>IF(AND(Businesses!B35="",Businesses!C35&lt;&gt;""),0,IF(Businesses!B35="","N/A",IF(ISNUMBER(Businesses!B35),Businesses!B35,0)))</f>
        <v>N/A</v>
      </c>
    </row>
    <row r="35" spans="2:9">
      <c r="B35" s="32" t="str">
        <f t="shared" si="1"/>
        <v>N/A</v>
      </c>
      <c r="C35" s="32" t="str">
        <f>IF(AND(Businesses!D36="",Businesses!E36&lt;&gt;""),0,IF(Businesses!D36="","N/A",IF(ISNUMBER(Businesses!D36),Businesses!D36,0)))</f>
        <v>N/A</v>
      </c>
      <c r="D35" s="32" t="str">
        <f>IF(Businesses!E36="","N/A",Businesses!E36)</f>
        <v>N/A</v>
      </c>
      <c r="E35" s="32" t="str">
        <f>IF(Businesses!F36="","N/A",Businesses!F36)</f>
        <v>N/A</v>
      </c>
      <c r="F35" s="32" t="str">
        <f t="shared" si="0"/>
        <v>N/A</v>
      </c>
      <c r="G35" s="32" t="str">
        <f>IF(Businesses!G36="","N/A",Businesses!G36)</f>
        <v>N/A</v>
      </c>
      <c r="H35" s="32" t="str">
        <f>IF(Businesses!H36="","N/A",Businesses!H36)</f>
        <v>N/A</v>
      </c>
      <c r="I35" s="32" t="str">
        <f>IF(AND(Businesses!B36="",Businesses!C36&lt;&gt;""),0,IF(Businesses!B36="","N/A",IF(ISNUMBER(Businesses!B36),Businesses!B36,0)))</f>
        <v>N/A</v>
      </c>
    </row>
    <row r="36" spans="2:9">
      <c r="B36" s="32" t="str">
        <f t="shared" si="1"/>
        <v>N/A</v>
      </c>
      <c r="C36" s="32" t="str">
        <f>IF(AND(Businesses!D37="",Businesses!E37&lt;&gt;""),0,IF(Businesses!D37="","N/A",IF(ISNUMBER(Businesses!D37),Businesses!D37,0)))</f>
        <v>N/A</v>
      </c>
      <c r="D36" s="32" t="str">
        <f>IF(Businesses!E37="","N/A",Businesses!E37)</f>
        <v>N/A</v>
      </c>
      <c r="E36" s="32" t="str">
        <f>IF(Businesses!F37="","N/A",Businesses!F37)</f>
        <v>N/A</v>
      </c>
      <c r="F36" s="32" t="str">
        <f t="shared" si="0"/>
        <v>N/A</v>
      </c>
      <c r="G36" s="32" t="str">
        <f>IF(Businesses!G37="","N/A",Businesses!G37)</f>
        <v>N/A</v>
      </c>
      <c r="H36" s="32" t="str">
        <f>IF(Businesses!H37="","N/A",Businesses!H37)</f>
        <v>N/A</v>
      </c>
      <c r="I36" s="32" t="str">
        <f>IF(AND(Businesses!B37="",Businesses!C37&lt;&gt;""),0,IF(Businesses!B37="","N/A",IF(ISNUMBER(Businesses!B37),Businesses!B37,0)))</f>
        <v>N/A</v>
      </c>
    </row>
    <row r="37" spans="2:9">
      <c r="B37" s="32" t="str">
        <f t="shared" si="1"/>
        <v>N/A</v>
      </c>
      <c r="C37" s="32" t="str">
        <f>IF(AND(Businesses!D38="",Businesses!E38&lt;&gt;""),0,IF(Businesses!D38="","N/A",IF(ISNUMBER(Businesses!D38),Businesses!D38,0)))</f>
        <v>N/A</v>
      </c>
      <c r="D37" s="32" t="str">
        <f>IF(Businesses!E38="","N/A",Businesses!E38)</f>
        <v>N/A</v>
      </c>
      <c r="E37" s="32" t="str">
        <f>IF(Businesses!F38="","N/A",Businesses!F38)</f>
        <v>N/A</v>
      </c>
      <c r="F37" s="32" t="str">
        <f t="shared" si="0"/>
        <v>N/A</v>
      </c>
      <c r="G37" s="32" t="str">
        <f>IF(Businesses!G38="","N/A",Businesses!G38)</f>
        <v>N/A</v>
      </c>
      <c r="H37" s="32" t="str">
        <f>IF(Businesses!H38="","N/A",Businesses!H38)</f>
        <v>N/A</v>
      </c>
      <c r="I37" s="32" t="str">
        <f>IF(AND(Businesses!B38="",Businesses!C38&lt;&gt;""),0,IF(Businesses!B38="","N/A",IF(ISNUMBER(Businesses!B38),Businesses!B38,0)))</f>
        <v>N/A</v>
      </c>
    </row>
    <row r="38" spans="2:9">
      <c r="B38" s="32" t="str">
        <f t="shared" si="1"/>
        <v>N/A</v>
      </c>
      <c r="C38" s="32" t="str">
        <f>IF(AND(Businesses!D39="",Businesses!E39&lt;&gt;""),0,IF(Businesses!D39="","N/A",IF(ISNUMBER(Businesses!D39),Businesses!D39,0)))</f>
        <v>N/A</v>
      </c>
      <c r="D38" s="32" t="str">
        <f>IF(Businesses!E39="","N/A",Businesses!E39)</f>
        <v>N/A</v>
      </c>
      <c r="E38" s="32" t="str">
        <f>IF(Businesses!F39="","N/A",Businesses!F39)</f>
        <v>N/A</v>
      </c>
      <c r="F38" s="32" t="str">
        <f t="shared" si="0"/>
        <v>N/A</v>
      </c>
      <c r="G38" s="32" t="str">
        <f>IF(Businesses!G39="","N/A",Businesses!G39)</f>
        <v>N/A</v>
      </c>
      <c r="H38" s="32" t="str">
        <f>IF(Businesses!H39="","N/A",Businesses!H39)</f>
        <v>N/A</v>
      </c>
      <c r="I38" s="32" t="str">
        <f>IF(AND(Businesses!B39="",Businesses!C39&lt;&gt;""),0,IF(Businesses!B39="","N/A",IF(ISNUMBER(Businesses!B39),Businesses!B39,0)))</f>
        <v>N/A</v>
      </c>
    </row>
    <row r="39" spans="2:9">
      <c r="B39" s="32" t="str">
        <f t="shared" si="1"/>
        <v>N/A</v>
      </c>
      <c r="C39" s="32" t="str">
        <f>IF(AND(Businesses!D40="",Businesses!E40&lt;&gt;""),0,IF(Businesses!D40="","N/A",IF(ISNUMBER(Businesses!D40),Businesses!D40,0)))</f>
        <v>N/A</v>
      </c>
      <c r="D39" s="32" t="str">
        <f>IF(Businesses!E40="","N/A",Businesses!E40)</f>
        <v>N/A</v>
      </c>
      <c r="E39" s="32" t="str">
        <f>IF(Businesses!F40="","N/A",Businesses!F40)</f>
        <v>N/A</v>
      </c>
      <c r="F39" s="32" t="str">
        <f t="shared" si="0"/>
        <v>N/A</v>
      </c>
      <c r="G39" s="32" t="str">
        <f>IF(Businesses!G40="","N/A",Businesses!G40)</f>
        <v>N/A</v>
      </c>
      <c r="H39" s="32" t="str">
        <f>IF(Businesses!H40="","N/A",Businesses!H40)</f>
        <v>N/A</v>
      </c>
      <c r="I39" s="32" t="str">
        <f>IF(AND(Businesses!B40="",Businesses!C40&lt;&gt;""),0,IF(Businesses!B40="","N/A",IF(ISNUMBER(Businesses!B40),Businesses!B40,0)))</f>
        <v>N/A</v>
      </c>
    </row>
    <row r="40" spans="2:9">
      <c r="B40" s="32" t="str">
        <f t="shared" si="1"/>
        <v>N/A</v>
      </c>
      <c r="C40" s="32" t="str">
        <f>IF(AND(Businesses!D41="",Businesses!E41&lt;&gt;""),0,IF(Businesses!D41="","N/A",IF(ISNUMBER(Businesses!D41),Businesses!D41,0)))</f>
        <v>N/A</v>
      </c>
      <c r="D40" s="32" t="str">
        <f>IF(Businesses!E41="","N/A",Businesses!E41)</f>
        <v>N/A</v>
      </c>
      <c r="E40" s="32" t="str">
        <f>IF(Businesses!F41="","N/A",Businesses!F41)</f>
        <v>N/A</v>
      </c>
      <c r="F40" s="32" t="str">
        <f t="shared" si="0"/>
        <v>N/A</v>
      </c>
      <c r="G40" s="32" t="str">
        <f>IF(Businesses!G41="","N/A",Businesses!G41)</f>
        <v>N/A</v>
      </c>
      <c r="H40" s="32" t="str">
        <f>IF(Businesses!H41="","N/A",Businesses!H41)</f>
        <v>N/A</v>
      </c>
      <c r="I40" s="32" t="str">
        <f>IF(AND(Businesses!B41="",Businesses!C41&lt;&gt;""),0,IF(Businesses!B41="","N/A",IF(ISNUMBER(Businesses!B41),Businesses!B41,0)))</f>
        <v>N/A</v>
      </c>
    </row>
    <row r="41" spans="2:9">
      <c r="B41" s="32" t="str">
        <f t="shared" si="1"/>
        <v>N/A</v>
      </c>
      <c r="C41" s="32" t="str">
        <f>IF(AND(Businesses!D42="",Businesses!E42&lt;&gt;""),0,IF(Businesses!D42="","N/A",IF(ISNUMBER(Businesses!D42),Businesses!D42,0)))</f>
        <v>N/A</v>
      </c>
      <c r="D41" s="32" t="str">
        <f>IF(Businesses!E42="","N/A",Businesses!E42)</f>
        <v>N/A</v>
      </c>
      <c r="E41" s="32" t="str">
        <f>IF(Businesses!F42="","N/A",Businesses!F42)</f>
        <v>N/A</v>
      </c>
      <c r="F41" s="32" t="str">
        <f t="shared" si="0"/>
        <v>N/A</v>
      </c>
      <c r="G41" s="32" t="str">
        <f>IF(Businesses!G42="","N/A",Businesses!G42)</f>
        <v>N/A</v>
      </c>
      <c r="H41" s="32" t="str">
        <f>IF(Businesses!H42="","N/A",Businesses!H42)</f>
        <v>N/A</v>
      </c>
      <c r="I41" s="32" t="str">
        <f>IF(AND(Businesses!B42="",Businesses!C42&lt;&gt;""),0,IF(Businesses!B42="","N/A",IF(ISNUMBER(Businesses!B42),Businesses!B42,0)))</f>
        <v>N/A</v>
      </c>
    </row>
    <row r="42" spans="2:9">
      <c r="B42" s="32" t="str">
        <f t="shared" si="1"/>
        <v>N/A</v>
      </c>
      <c r="C42" s="32" t="str">
        <f>IF(AND(Businesses!D43="",Businesses!E43&lt;&gt;""),0,IF(Businesses!D43="","N/A",IF(ISNUMBER(Businesses!D43),Businesses!D43,0)))</f>
        <v>N/A</v>
      </c>
      <c r="D42" s="32" t="str">
        <f>IF(Businesses!E43="","N/A",Businesses!E43)</f>
        <v>N/A</v>
      </c>
      <c r="E42" s="32" t="str">
        <f>IF(Businesses!F43="","N/A",Businesses!F43)</f>
        <v>N/A</v>
      </c>
      <c r="F42" s="32" t="str">
        <f t="shared" si="0"/>
        <v>N/A</v>
      </c>
      <c r="G42" s="32" t="str">
        <f>IF(Businesses!G43="","N/A",Businesses!G43)</f>
        <v>N/A</v>
      </c>
      <c r="H42" s="32" t="str">
        <f>IF(Businesses!H43="","N/A",Businesses!H43)</f>
        <v>N/A</v>
      </c>
      <c r="I42" s="32" t="str">
        <f>IF(AND(Businesses!B43="",Businesses!C43&lt;&gt;""),0,IF(Businesses!B43="","N/A",IF(ISNUMBER(Businesses!B43),Businesses!B43,0)))</f>
        <v>N/A</v>
      </c>
    </row>
    <row r="43" spans="2:9">
      <c r="B43" s="32" t="str">
        <f t="shared" si="1"/>
        <v>N/A</v>
      </c>
      <c r="C43" s="32" t="str">
        <f>IF(AND(Businesses!D44="",Businesses!E44&lt;&gt;""),0,IF(Businesses!D44="","N/A",IF(ISNUMBER(Businesses!D44),Businesses!D44,0)))</f>
        <v>N/A</v>
      </c>
      <c r="D43" s="32" t="str">
        <f>IF(Businesses!E44="","N/A",Businesses!E44)</f>
        <v>N/A</v>
      </c>
      <c r="E43" s="32" t="str">
        <f>IF(Businesses!F44="","N/A",Businesses!F44)</f>
        <v>N/A</v>
      </c>
      <c r="F43" s="32" t="str">
        <f t="shared" si="0"/>
        <v>N/A</v>
      </c>
      <c r="G43" s="32" t="str">
        <f>IF(Businesses!G44="","N/A",Businesses!G44)</f>
        <v>N/A</v>
      </c>
      <c r="H43" s="32" t="str">
        <f>IF(Businesses!H44="","N/A",Businesses!H44)</f>
        <v>N/A</v>
      </c>
      <c r="I43" s="32" t="str">
        <f>IF(AND(Businesses!B44="",Businesses!C44&lt;&gt;""),0,IF(Businesses!B44="","N/A",IF(ISNUMBER(Businesses!B44),Businesses!B44,0)))</f>
        <v>N/A</v>
      </c>
    </row>
    <row r="44" spans="2:9">
      <c r="B44" s="32" t="str">
        <f t="shared" si="1"/>
        <v>N/A</v>
      </c>
      <c r="C44" s="32" t="str">
        <f>IF(AND(Businesses!D45="",Businesses!E45&lt;&gt;""),0,IF(Businesses!D45="","N/A",IF(ISNUMBER(Businesses!D45),Businesses!D45,0)))</f>
        <v>N/A</v>
      </c>
      <c r="D44" s="32" t="str">
        <f>IF(Businesses!E45="","N/A",Businesses!E45)</f>
        <v>N/A</v>
      </c>
      <c r="E44" s="32" t="str">
        <f>IF(Businesses!F45="","N/A",Businesses!F45)</f>
        <v>N/A</v>
      </c>
      <c r="F44" s="32" t="str">
        <f t="shared" si="0"/>
        <v>N/A</v>
      </c>
      <c r="G44" s="32" t="str">
        <f>IF(Businesses!G45="","N/A",Businesses!G45)</f>
        <v>N/A</v>
      </c>
      <c r="H44" s="32" t="str">
        <f>IF(Businesses!H45="","N/A",Businesses!H45)</f>
        <v>N/A</v>
      </c>
      <c r="I44" s="32" t="str">
        <f>IF(AND(Businesses!B45="",Businesses!C45&lt;&gt;""),0,IF(Businesses!B45="","N/A",IF(ISNUMBER(Businesses!B45),Businesses!B45,0)))</f>
        <v>N/A</v>
      </c>
    </row>
    <row r="45" spans="2:9">
      <c r="B45" s="32" t="str">
        <f t="shared" si="1"/>
        <v>N/A</v>
      </c>
      <c r="C45" s="32" t="str">
        <f>IF(AND(Businesses!D46="",Businesses!E46&lt;&gt;""),0,IF(Businesses!D46="","N/A",IF(ISNUMBER(Businesses!D46),Businesses!D46,0)))</f>
        <v>N/A</v>
      </c>
      <c r="D45" s="32" t="str">
        <f>IF(Businesses!E46="","N/A",Businesses!E46)</f>
        <v>N/A</v>
      </c>
      <c r="E45" s="32" t="str">
        <f>IF(Businesses!F46="","N/A",Businesses!F46)</f>
        <v>N/A</v>
      </c>
      <c r="F45" s="32" t="str">
        <f t="shared" si="0"/>
        <v>N/A</v>
      </c>
      <c r="G45" s="32" t="str">
        <f>IF(Businesses!G46="","N/A",Businesses!G46)</f>
        <v>N/A</v>
      </c>
      <c r="H45" s="32" t="str">
        <f>IF(Businesses!H46="","N/A",Businesses!H46)</f>
        <v>N/A</v>
      </c>
      <c r="I45" s="32" t="str">
        <f>IF(AND(Businesses!B46="",Businesses!C46&lt;&gt;""),0,IF(Businesses!B46="","N/A",IF(ISNUMBER(Businesses!B46),Businesses!B46,0)))</f>
        <v>N/A</v>
      </c>
    </row>
    <row r="46" spans="2:9">
      <c r="B46" s="32" t="str">
        <f t="shared" si="1"/>
        <v>N/A</v>
      </c>
      <c r="C46" s="32" t="str">
        <f>IF(AND(Businesses!D47="",Businesses!E47&lt;&gt;""),0,IF(Businesses!D47="","N/A",IF(ISNUMBER(Businesses!D47),Businesses!D47,0)))</f>
        <v>N/A</v>
      </c>
      <c r="D46" s="32" t="str">
        <f>IF(Businesses!E47="","N/A",Businesses!E47)</f>
        <v>N/A</v>
      </c>
      <c r="E46" s="32" t="str">
        <f>IF(Businesses!F47="","N/A",Businesses!F47)</f>
        <v>N/A</v>
      </c>
      <c r="F46" s="32" t="str">
        <f t="shared" si="0"/>
        <v>N/A</v>
      </c>
      <c r="G46" s="32" t="str">
        <f>IF(Businesses!G47="","N/A",Businesses!G47)</f>
        <v>N/A</v>
      </c>
      <c r="H46" s="32" t="str">
        <f>IF(Businesses!H47="","N/A",Businesses!H47)</f>
        <v>N/A</v>
      </c>
      <c r="I46" s="32" t="str">
        <f>IF(AND(Businesses!B47="",Businesses!C47&lt;&gt;""),0,IF(Businesses!B47="","N/A",IF(ISNUMBER(Businesses!B47),Businesses!B47,0)))</f>
        <v>N/A</v>
      </c>
    </row>
    <row r="47" spans="2:9">
      <c r="B47" s="32" t="str">
        <f t="shared" si="1"/>
        <v>N/A</v>
      </c>
      <c r="C47" s="32" t="str">
        <f>IF(AND(Businesses!D48="",Businesses!E48&lt;&gt;""),0,IF(Businesses!D48="","N/A",IF(ISNUMBER(Businesses!D48),Businesses!D48,0)))</f>
        <v>N/A</v>
      </c>
      <c r="D47" s="32" t="str">
        <f>IF(Businesses!E48="","N/A",Businesses!E48)</f>
        <v>N/A</v>
      </c>
      <c r="E47" s="32" t="str">
        <f>IF(Businesses!F48="","N/A",Businesses!F48)</f>
        <v>N/A</v>
      </c>
      <c r="F47" s="32" t="str">
        <f t="shared" si="0"/>
        <v>N/A</v>
      </c>
      <c r="G47" s="32" t="str">
        <f>IF(Businesses!G48="","N/A",Businesses!G48)</f>
        <v>N/A</v>
      </c>
      <c r="H47" s="32" t="str">
        <f>IF(Businesses!H48="","N/A",Businesses!H48)</f>
        <v>N/A</v>
      </c>
      <c r="I47" s="32" t="str">
        <f>IF(AND(Businesses!B48="",Businesses!C48&lt;&gt;""),0,IF(Businesses!B48="","N/A",IF(ISNUMBER(Businesses!B48),Businesses!B48,0)))</f>
        <v>N/A</v>
      </c>
    </row>
    <row r="48" spans="2:9">
      <c r="B48" s="32" t="str">
        <f t="shared" si="1"/>
        <v>N/A</v>
      </c>
      <c r="C48" s="32" t="str">
        <f>IF(AND(Businesses!D49="",Businesses!E49&lt;&gt;""),0,IF(Businesses!D49="","N/A",IF(ISNUMBER(Businesses!D49),Businesses!D49,0)))</f>
        <v>N/A</v>
      </c>
      <c r="D48" s="32" t="str">
        <f>IF(Businesses!E49="","N/A",Businesses!E49)</f>
        <v>N/A</v>
      </c>
      <c r="E48" s="32" t="str">
        <f>IF(Businesses!F49="","N/A",Businesses!F49)</f>
        <v>N/A</v>
      </c>
      <c r="F48" s="32" t="str">
        <f t="shared" si="0"/>
        <v>N/A</v>
      </c>
      <c r="G48" s="32" t="str">
        <f>IF(Businesses!G49="","N/A",Businesses!G49)</f>
        <v>N/A</v>
      </c>
      <c r="H48" s="32" t="str">
        <f>IF(Businesses!H49="","N/A",Businesses!H49)</f>
        <v>N/A</v>
      </c>
      <c r="I48" s="32" t="str">
        <f>IF(AND(Businesses!B49="",Businesses!C49&lt;&gt;""),0,IF(Businesses!B49="","N/A",IF(ISNUMBER(Businesses!B49),Businesses!B49,0)))</f>
        <v>N/A</v>
      </c>
    </row>
    <row r="49" spans="2:9">
      <c r="B49" s="32" t="str">
        <f t="shared" si="1"/>
        <v>N/A</v>
      </c>
      <c r="C49" s="32" t="str">
        <f>IF(AND(Businesses!D50="",Businesses!E50&lt;&gt;""),0,IF(Businesses!D50="","N/A",IF(ISNUMBER(Businesses!D50),Businesses!D50,0)))</f>
        <v>N/A</v>
      </c>
      <c r="D49" s="32" t="str">
        <f>IF(Businesses!E50="","N/A",Businesses!E50)</f>
        <v>N/A</v>
      </c>
      <c r="E49" s="32" t="str">
        <f>IF(Businesses!F50="","N/A",Businesses!F50)</f>
        <v>N/A</v>
      </c>
      <c r="F49" s="32" t="str">
        <f t="shared" si="0"/>
        <v>N/A</v>
      </c>
      <c r="G49" s="32" t="str">
        <f>IF(Businesses!G50="","N/A",Businesses!G50)</f>
        <v>N/A</v>
      </c>
      <c r="H49" s="32" t="str">
        <f>IF(Businesses!H50="","N/A",Businesses!H50)</f>
        <v>N/A</v>
      </c>
      <c r="I49" s="32" t="str">
        <f>IF(AND(Businesses!B50="",Businesses!C50&lt;&gt;""),0,IF(Businesses!B50="","N/A",IF(ISNUMBER(Businesses!B50),Businesses!B50,0)))</f>
        <v>N/A</v>
      </c>
    </row>
    <row r="50" spans="2:9">
      <c r="B50" s="32" t="str">
        <f t="shared" si="1"/>
        <v>N/A</v>
      </c>
      <c r="C50" s="32" t="str">
        <f>IF(AND(Businesses!D51="",Businesses!E51&lt;&gt;""),0,IF(Businesses!D51="","N/A",IF(ISNUMBER(Businesses!D51),Businesses!D51,0)))</f>
        <v>N/A</v>
      </c>
      <c r="D50" s="32" t="str">
        <f>IF(Businesses!E51="","N/A",Businesses!E51)</f>
        <v>N/A</v>
      </c>
      <c r="E50" s="32" t="str">
        <f>IF(Businesses!F51="","N/A",Businesses!F51)</f>
        <v>N/A</v>
      </c>
      <c r="F50" s="32" t="str">
        <f t="shared" si="0"/>
        <v>N/A</v>
      </c>
      <c r="G50" s="32" t="str">
        <f>IF(Businesses!G51="","N/A",Businesses!G51)</f>
        <v>N/A</v>
      </c>
      <c r="H50" s="32" t="str">
        <f>IF(Businesses!H51="","N/A",Businesses!H51)</f>
        <v>N/A</v>
      </c>
      <c r="I50" s="32" t="str">
        <f>IF(AND(Businesses!B51="",Businesses!C51&lt;&gt;""),0,IF(Businesses!B51="","N/A",IF(ISNUMBER(Businesses!B51),Businesses!B51,0)))</f>
        <v>N/A</v>
      </c>
    </row>
    <row r="51" spans="2:9">
      <c r="B51" s="32" t="str">
        <f t="shared" si="1"/>
        <v>N/A</v>
      </c>
      <c r="C51" s="32" t="str">
        <f>IF(AND(Businesses!D52="",Businesses!E52&lt;&gt;""),0,IF(Businesses!D52="","N/A",IF(ISNUMBER(Businesses!D52),Businesses!D52,0)))</f>
        <v>N/A</v>
      </c>
      <c r="D51" s="32" t="str">
        <f>IF(Businesses!E52="","N/A",Businesses!E52)</f>
        <v>N/A</v>
      </c>
      <c r="E51" s="32" t="str">
        <f>IF(Businesses!F52="","N/A",Businesses!F52)</f>
        <v>N/A</v>
      </c>
      <c r="F51" s="32" t="str">
        <f t="shared" si="0"/>
        <v>N/A</v>
      </c>
      <c r="G51" s="32" t="str">
        <f>IF(Businesses!G52="","N/A",Businesses!G52)</f>
        <v>N/A</v>
      </c>
      <c r="H51" s="32" t="str">
        <f>IF(Businesses!H52="","N/A",Businesses!H52)</f>
        <v>N/A</v>
      </c>
      <c r="I51" s="32" t="str">
        <f>IF(AND(Businesses!B52="",Businesses!C52&lt;&gt;""),0,IF(Businesses!B52="","N/A",IF(ISNUMBER(Businesses!B52),Businesses!B52,0)))</f>
        <v>N/A</v>
      </c>
    </row>
    <row r="52" spans="2:9">
      <c r="B52" s="32" t="str">
        <f t="shared" si="1"/>
        <v>N/A</v>
      </c>
      <c r="C52" s="32" t="str">
        <f>IF(AND(Businesses!D53="",Businesses!E53&lt;&gt;""),0,IF(Businesses!D53="","N/A",IF(ISNUMBER(Businesses!D53),Businesses!D53,0)))</f>
        <v>N/A</v>
      </c>
      <c r="D52" s="32" t="str">
        <f>IF(Businesses!E53="","N/A",Businesses!E53)</f>
        <v>N/A</v>
      </c>
      <c r="E52" s="32" t="str">
        <f>IF(Businesses!F53="","N/A",Businesses!F53)</f>
        <v>N/A</v>
      </c>
      <c r="F52" s="32" t="str">
        <f t="shared" si="0"/>
        <v>N/A</v>
      </c>
      <c r="G52" s="32" t="str">
        <f>IF(Businesses!G53="","N/A",Businesses!G53)</f>
        <v>N/A</v>
      </c>
      <c r="H52" s="32" t="str">
        <f>IF(Businesses!H53="","N/A",Businesses!H53)</f>
        <v>N/A</v>
      </c>
      <c r="I52" s="32" t="str">
        <f>IF(AND(Businesses!B53="",Businesses!C53&lt;&gt;""),0,IF(Businesses!B53="","N/A",IF(ISNUMBER(Businesses!B53),Businesses!B53,0)))</f>
        <v>N/A</v>
      </c>
    </row>
    <row r="53" spans="2:9">
      <c r="B53" s="32" t="str">
        <f t="shared" si="1"/>
        <v>N/A</v>
      </c>
      <c r="C53" s="32" t="str">
        <f>IF(AND(Businesses!D54="",Businesses!E54&lt;&gt;""),0,IF(Businesses!D54="","N/A",IF(ISNUMBER(Businesses!D54),Businesses!D54,0)))</f>
        <v>N/A</v>
      </c>
      <c r="D53" s="32" t="str">
        <f>IF(Businesses!E54="","N/A",Businesses!E54)</f>
        <v>N/A</v>
      </c>
      <c r="E53" s="32" t="str">
        <f>IF(Businesses!F54="","N/A",Businesses!F54)</f>
        <v>N/A</v>
      </c>
      <c r="F53" s="32" t="str">
        <f t="shared" si="0"/>
        <v>N/A</v>
      </c>
      <c r="G53" s="32" t="str">
        <f>IF(Businesses!G54="","N/A",Businesses!G54)</f>
        <v>N/A</v>
      </c>
      <c r="H53" s="32" t="str">
        <f>IF(Businesses!H54="","N/A",Businesses!H54)</f>
        <v>N/A</v>
      </c>
      <c r="I53" s="32" t="str">
        <f>IF(AND(Businesses!B54="",Businesses!C54&lt;&gt;""),0,IF(Businesses!B54="","N/A",IF(ISNUMBER(Businesses!B54),Businesses!B54,0)))</f>
        <v>N/A</v>
      </c>
    </row>
    <row r="54" spans="2:9">
      <c r="B54" s="32" t="str">
        <f t="shared" si="1"/>
        <v>N/A</v>
      </c>
      <c r="C54" s="32" t="str">
        <f>IF(AND(Businesses!D55="",Businesses!E55&lt;&gt;""),0,IF(Businesses!D55="","N/A",IF(ISNUMBER(Businesses!D55),Businesses!D55,0)))</f>
        <v>N/A</v>
      </c>
      <c r="D54" s="32" t="str">
        <f>IF(Businesses!E55="","N/A",Businesses!E55)</f>
        <v>N/A</v>
      </c>
      <c r="E54" s="32" t="str">
        <f>IF(Businesses!F55="","N/A",Businesses!F55)</f>
        <v>N/A</v>
      </c>
      <c r="F54" s="32" t="str">
        <f t="shared" si="0"/>
        <v>N/A</v>
      </c>
      <c r="G54" s="32" t="str">
        <f>IF(Businesses!G55="","N/A",Businesses!G55)</f>
        <v>N/A</v>
      </c>
      <c r="H54" s="32" t="str">
        <f>IF(Businesses!H55="","N/A",Businesses!H55)</f>
        <v>N/A</v>
      </c>
      <c r="I54" s="32" t="str">
        <f>IF(AND(Businesses!B55="",Businesses!C55&lt;&gt;""),0,IF(Businesses!B55="","N/A",IF(ISNUMBER(Businesses!B55),Businesses!B55,0)))</f>
        <v>N/A</v>
      </c>
    </row>
    <row r="55" spans="2:9">
      <c r="B55" s="32" t="str">
        <f t="shared" si="1"/>
        <v>N/A</v>
      </c>
      <c r="C55" s="32" t="str">
        <f>IF(AND(Businesses!D56="",Businesses!E56&lt;&gt;""),0,IF(Businesses!D56="","N/A",IF(ISNUMBER(Businesses!D56),Businesses!D56,0)))</f>
        <v>N/A</v>
      </c>
      <c r="D55" s="32" t="str">
        <f>IF(Businesses!E56="","N/A",Businesses!E56)</f>
        <v>N/A</v>
      </c>
      <c r="E55" s="32" t="str">
        <f>IF(Businesses!F56="","N/A",Businesses!F56)</f>
        <v>N/A</v>
      </c>
      <c r="F55" s="32" t="str">
        <f t="shared" si="0"/>
        <v>N/A</v>
      </c>
      <c r="G55" s="32" t="str">
        <f>IF(Businesses!G56="","N/A",Businesses!G56)</f>
        <v>N/A</v>
      </c>
      <c r="H55" s="32" t="str">
        <f>IF(Businesses!H56="","N/A",Businesses!H56)</f>
        <v>N/A</v>
      </c>
      <c r="I55" s="32" t="str">
        <f>IF(AND(Businesses!B56="",Businesses!C56&lt;&gt;""),0,IF(Businesses!B56="","N/A",IF(ISNUMBER(Businesses!B56),Businesses!B56,0)))</f>
        <v>N/A</v>
      </c>
    </row>
    <row r="56" spans="2:9">
      <c r="B56" s="32" t="str">
        <f t="shared" si="1"/>
        <v>N/A</v>
      </c>
      <c r="C56" s="32" t="str">
        <f>IF(AND(Businesses!D57="",Businesses!E57&lt;&gt;""),0,IF(Businesses!D57="","N/A",IF(ISNUMBER(Businesses!D57),Businesses!D57,0)))</f>
        <v>N/A</v>
      </c>
      <c r="D56" s="32" t="str">
        <f>IF(Businesses!E57="","N/A",Businesses!E57)</f>
        <v>N/A</v>
      </c>
      <c r="E56" s="32" t="str">
        <f>IF(Businesses!F57="","N/A",Businesses!F57)</f>
        <v>N/A</v>
      </c>
      <c r="F56" s="32" t="str">
        <f t="shared" si="0"/>
        <v>N/A</v>
      </c>
      <c r="G56" s="32" t="str">
        <f>IF(Businesses!G57="","N/A",Businesses!G57)</f>
        <v>N/A</v>
      </c>
      <c r="H56" s="32" t="str">
        <f>IF(Businesses!H57="","N/A",Businesses!H57)</f>
        <v>N/A</v>
      </c>
      <c r="I56" s="32" t="str">
        <f>IF(AND(Businesses!B57="",Businesses!C57&lt;&gt;""),0,IF(Businesses!B57="","N/A",IF(ISNUMBER(Businesses!B57),Businesses!B57,0)))</f>
        <v>N/A</v>
      </c>
    </row>
    <row r="57" spans="2:9">
      <c r="B57" s="32" t="str">
        <f t="shared" si="1"/>
        <v>N/A</v>
      </c>
      <c r="C57" s="32" t="str">
        <f>IF(AND(Businesses!D58="",Businesses!E58&lt;&gt;""),0,IF(Businesses!D58="","N/A",IF(ISNUMBER(Businesses!D58),Businesses!D58,0)))</f>
        <v>N/A</v>
      </c>
      <c r="D57" s="32" t="str">
        <f>IF(Businesses!E58="","N/A",Businesses!E58)</f>
        <v>N/A</v>
      </c>
      <c r="E57" s="32" t="str">
        <f>IF(Businesses!F58="","N/A",Businesses!F58)</f>
        <v>N/A</v>
      </c>
      <c r="F57" s="32" t="str">
        <f t="shared" si="0"/>
        <v>N/A</v>
      </c>
      <c r="G57" s="32" t="str">
        <f>IF(Businesses!G58="","N/A",Businesses!G58)</f>
        <v>N/A</v>
      </c>
      <c r="H57" s="32" t="str">
        <f>IF(Businesses!H58="","N/A",Businesses!H58)</f>
        <v>N/A</v>
      </c>
      <c r="I57" s="32" t="str">
        <f>IF(AND(Businesses!B58="",Businesses!C58&lt;&gt;""),0,IF(Businesses!B58="","N/A",IF(ISNUMBER(Businesses!B58),Businesses!B58,0)))</f>
        <v>N/A</v>
      </c>
    </row>
    <row r="58" spans="2:9">
      <c r="B58" s="32" t="str">
        <f t="shared" si="1"/>
        <v>N/A</v>
      </c>
      <c r="C58" s="32" t="str">
        <f>IF(AND(Businesses!D59="",Businesses!E59&lt;&gt;""),0,IF(Businesses!D59="","N/A",IF(ISNUMBER(Businesses!D59),Businesses!D59,0)))</f>
        <v>N/A</v>
      </c>
      <c r="D58" s="32" t="str">
        <f>IF(Businesses!E59="","N/A",Businesses!E59)</f>
        <v>N/A</v>
      </c>
      <c r="E58" s="32" t="str">
        <f>IF(Businesses!F59="","N/A",Businesses!F59)</f>
        <v>N/A</v>
      </c>
      <c r="F58" s="32" t="str">
        <f t="shared" si="0"/>
        <v>N/A</v>
      </c>
      <c r="G58" s="32" t="str">
        <f>IF(Businesses!G59="","N/A",Businesses!G59)</f>
        <v>N/A</v>
      </c>
      <c r="H58" s="32" t="str">
        <f>IF(Businesses!H59="","N/A",Businesses!H59)</f>
        <v>N/A</v>
      </c>
      <c r="I58" s="32" t="str">
        <f>IF(AND(Businesses!B59="",Businesses!C59&lt;&gt;""),0,IF(Businesses!B59="","N/A",IF(ISNUMBER(Businesses!B59),Businesses!B59,0)))</f>
        <v>N/A</v>
      </c>
    </row>
    <row r="59" spans="2:9">
      <c r="B59" s="32" t="str">
        <f t="shared" si="1"/>
        <v>N/A</v>
      </c>
      <c r="C59" s="32" t="str">
        <f>IF(AND(Businesses!D60="",Businesses!E60&lt;&gt;""),0,IF(Businesses!D60="","N/A",IF(ISNUMBER(Businesses!D60),Businesses!D60,0)))</f>
        <v>N/A</v>
      </c>
      <c r="D59" s="32" t="str">
        <f>IF(Businesses!E60="","N/A",Businesses!E60)</f>
        <v>N/A</v>
      </c>
      <c r="E59" s="32" t="str">
        <f>IF(Businesses!F60="","N/A",Businesses!F60)</f>
        <v>N/A</v>
      </c>
      <c r="F59" s="32" t="str">
        <f t="shared" si="0"/>
        <v>N/A</v>
      </c>
      <c r="G59" s="32" t="str">
        <f>IF(Businesses!G60="","N/A",Businesses!G60)</f>
        <v>N/A</v>
      </c>
      <c r="H59" s="32" t="str">
        <f>IF(Businesses!H60="","N/A",Businesses!H60)</f>
        <v>N/A</v>
      </c>
      <c r="I59" s="32" t="str">
        <f>IF(AND(Businesses!B60="",Businesses!C60&lt;&gt;""),0,IF(Businesses!B60="","N/A",IF(ISNUMBER(Businesses!B60),Businesses!B60,0)))</f>
        <v>N/A</v>
      </c>
    </row>
    <row r="60" spans="2:9">
      <c r="B60" s="32" t="str">
        <f t="shared" si="1"/>
        <v>N/A</v>
      </c>
      <c r="C60" s="32" t="str">
        <f>IF(AND(Businesses!D61="",Businesses!E61&lt;&gt;""),0,IF(Businesses!D61="","N/A",IF(ISNUMBER(Businesses!D61),Businesses!D61,0)))</f>
        <v>N/A</v>
      </c>
      <c r="D60" s="32" t="str">
        <f>IF(Businesses!E61="","N/A",Businesses!E61)</f>
        <v>N/A</v>
      </c>
      <c r="E60" s="32" t="str">
        <f>IF(Businesses!F61="","N/A",Businesses!F61)</f>
        <v>N/A</v>
      </c>
      <c r="F60" s="32" t="str">
        <f t="shared" si="0"/>
        <v>N/A</v>
      </c>
      <c r="G60" s="32" t="str">
        <f>IF(Businesses!G61="","N/A",Businesses!G61)</f>
        <v>N/A</v>
      </c>
      <c r="H60" s="32" t="str">
        <f>IF(Businesses!H61="","N/A",Businesses!H61)</f>
        <v>N/A</v>
      </c>
      <c r="I60" s="32" t="str">
        <f>IF(AND(Businesses!B61="",Businesses!C61&lt;&gt;""),0,IF(Businesses!B61="","N/A",IF(ISNUMBER(Businesses!B61),Businesses!B61,0)))</f>
        <v>N/A</v>
      </c>
    </row>
    <row r="61" spans="2:9">
      <c r="B61" s="32" t="str">
        <f t="shared" si="1"/>
        <v>N/A</v>
      </c>
      <c r="C61" s="32" t="str">
        <f>IF(AND(Businesses!D62="",Businesses!E62&lt;&gt;""),0,IF(Businesses!D62="","N/A",IF(ISNUMBER(Businesses!D62),Businesses!D62,0)))</f>
        <v>N/A</v>
      </c>
      <c r="D61" s="32" t="str">
        <f>IF(Businesses!E62="","N/A",Businesses!E62)</f>
        <v>N/A</v>
      </c>
      <c r="E61" s="32" t="str">
        <f>IF(Businesses!F62="","N/A",Businesses!F62)</f>
        <v>N/A</v>
      </c>
      <c r="F61" s="32" t="str">
        <f t="shared" si="0"/>
        <v>N/A</v>
      </c>
      <c r="G61" s="32" t="str">
        <f>IF(Businesses!G62="","N/A",Businesses!G62)</f>
        <v>N/A</v>
      </c>
      <c r="H61" s="32" t="str">
        <f>IF(Businesses!H62="","N/A",Businesses!H62)</f>
        <v>N/A</v>
      </c>
      <c r="I61" s="32" t="str">
        <f>IF(AND(Businesses!B62="",Businesses!C62&lt;&gt;""),0,IF(Businesses!B62="","N/A",IF(ISNUMBER(Businesses!B62),Businesses!B62,0)))</f>
        <v>N/A</v>
      </c>
    </row>
    <row r="62" spans="2:9">
      <c r="B62" s="32" t="str">
        <f t="shared" si="1"/>
        <v>N/A</v>
      </c>
      <c r="C62" s="32" t="str">
        <f>IF(AND(Businesses!D63="",Businesses!E63&lt;&gt;""),0,IF(Businesses!D63="","N/A",IF(ISNUMBER(Businesses!D63),Businesses!D63,0)))</f>
        <v>N/A</v>
      </c>
      <c r="D62" s="32" t="str">
        <f>IF(Businesses!E63="","N/A",Businesses!E63)</f>
        <v>N/A</v>
      </c>
      <c r="E62" s="32" t="str">
        <f>IF(Businesses!F63="","N/A",Businesses!F63)</f>
        <v>N/A</v>
      </c>
      <c r="F62" s="32" t="str">
        <f t="shared" si="0"/>
        <v>N/A</v>
      </c>
      <c r="G62" s="32" t="str">
        <f>IF(Businesses!G63="","N/A",Businesses!G63)</f>
        <v>N/A</v>
      </c>
      <c r="H62" s="32" t="str">
        <f>IF(Businesses!H63="","N/A",Businesses!H63)</f>
        <v>N/A</v>
      </c>
      <c r="I62" s="32" t="str">
        <f>IF(AND(Businesses!B63="",Businesses!C63&lt;&gt;""),0,IF(Businesses!B63="","N/A",IF(ISNUMBER(Businesses!B63),Businesses!B63,0)))</f>
        <v>N/A</v>
      </c>
    </row>
    <row r="63" spans="2:9">
      <c r="B63" s="32" t="str">
        <f t="shared" si="1"/>
        <v>N/A</v>
      </c>
      <c r="C63" s="32" t="str">
        <f>IF(AND(Businesses!D64="",Businesses!E64&lt;&gt;""),0,IF(Businesses!D64="","N/A",IF(ISNUMBER(Businesses!D64),Businesses!D64,0)))</f>
        <v>N/A</v>
      </c>
      <c r="D63" s="32" t="str">
        <f>IF(Businesses!E64="","N/A",Businesses!E64)</f>
        <v>N/A</v>
      </c>
      <c r="E63" s="32" t="str">
        <f>IF(Businesses!F64="","N/A",Businesses!F64)</f>
        <v>N/A</v>
      </c>
      <c r="F63" s="32" t="str">
        <f t="shared" si="0"/>
        <v>N/A</v>
      </c>
      <c r="G63" s="32" t="str">
        <f>IF(Businesses!G64="","N/A",Businesses!G64)</f>
        <v>N/A</v>
      </c>
      <c r="H63" s="32" t="str">
        <f>IF(Businesses!H64="","N/A",Businesses!H64)</f>
        <v>N/A</v>
      </c>
      <c r="I63" s="32" t="str">
        <f>IF(AND(Businesses!B64="",Businesses!C64&lt;&gt;""),0,IF(Businesses!B64="","N/A",IF(ISNUMBER(Businesses!B64),Businesses!B64,0)))</f>
        <v>N/A</v>
      </c>
    </row>
    <row r="64" spans="2:9">
      <c r="B64" s="32" t="str">
        <f t="shared" si="1"/>
        <v>N/A</v>
      </c>
      <c r="C64" s="32" t="str">
        <f>IF(AND(Businesses!D65="",Businesses!E65&lt;&gt;""),0,IF(Businesses!D65="","N/A",IF(ISNUMBER(Businesses!D65),Businesses!D65,0)))</f>
        <v>N/A</v>
      </c>
      <c r="D64" s="32" t="str">
        <f>IF(Businesses!E65="","N/A",Businesses!E65)</f>
        <v>N/A</v>
      </c>
      <c r="E64" s="32" t="str">
        <f>IF(Businesses!F65="","N/A",Businesses!F65)</f>
        <v>N/A</v>
      </c>
      <c r="F64" s="32" t="str">
        <f t="shared" si="0"/>
        <v>N/A</v>
      </c>
      <c r="G64" s="32" t="str">
        <f>IF(Businesses!G65="","N/A",Businesses!G65)</f>
        <v>N/A</v>
      </c>
      <c r="H64" s="32" t="str">
        <f>IF(Businesses!H65="","N/A",Businesses!H65)</f>
        <v>N/A</v>
      </c>
      <c r="I64" s="32" t="str">
        <f>IF(AND(Businesses!B65="",Businesses!C65&lt;&gt;""),0,IF(Businesses!B65="","N/A",IF(ISNUMBER(Businesses!B65),Businesses!B65,0)))</f>
        <v>N/A</v>
      </c>
    </row>
    <row r="65" spans="2:9">
      <c r="B65" s="32" t="str">
        <f t="shared" si="1"/>
        <v>N/A</v>
      </c>
      <c r="C65" s="32" t="str">
        <f>IF(AND(Businesses!D66="",Businesses!E66&lt;&gt;""),0,IF(Businesses!D66="","N/A",IF(ISNUMBER(Businesses!D66),Businesses!D66,0)))</f>
        <v>N/A</v>
      </c>
      <c r="D65" s="32" t="str">
        <f>IF(Businesses!E66="","N/A",Businesses!E66)</f>
        <v>N/A</v>
      </c>
      <c r="E65" s="32" t="str">
        <f>IF(Businesses!F66="","N/A",Businesses!F66)</f>
        <v>N/A</v>
      </c>
      <c r="F65" s="32" t="str">
        <f t="shared" si="0"/>
        <v>N/A</v>
      </c>
      <c r="G65" s="32" t="str">
        <f>IF(Businesses!G66="","N/A",Businesses!G66)</f>
        <v>N/A</v>
      </c>
      <c r="H65" s="32" t="str">
        <f>IF(Businesses!H66="","N/A",Businesses!H66)</f>
        <v>N/A</v>
      </c>
      <c r="I65" s="32" t="str">
        <f>IF(AND(Businesses!B66="",Businesses!C66&lt;&gt;""),0,IF(Businesses!B66="","N/A",IF(ISNUMBER(Businesses!B66),Businesses!B66,0)))</f>
        <v>N/A</v>
      </c>
    </row>
    <row r="66" spans="2:9">
      <c r="B66" s="32" t="str">
        <f t="shared" si="1"/>
        <v>N/A</v>
      </c>
      <c r="C66" s="32" t="str">
        <f>IF(AND(Businesses!D67="",Businesses!E67&lt;&gt;""),0,IF(Businesses!D67="","N/A",IF(ISNUMBER(Businesses!D67),Businesses!D67,0)))</f>
        <v>N/A</v>
      </c>
      <c r="D66" s="32" t="str">
        <f>IF(Businesses!E67="","N/A",Businesses!E67)</f>
        <v>N/A</v>
      </c>
      <c r="E66" s="32" t="str">
        <f>IF(Businesses!F67="","N/A",Businesses!F67)</f>
        <v>N/A</v>
      </c>
      <c r="F66" s="32" t="str">
        <f t="shared" ref="F66:F129" si="2">IF(B66="N/A","N/A",UPPER(TRIM(ProbuildName)))</f>
        <v>N/A</v>
      </c>
      <c r="G66" s="32" t="str">
        <f>IF(Businesses!G67="","N/A",Businesses!G67)</f>
        <v>N/A</v>
      </c>
      <c r="H66" s="32" t="str">
        <f>IF(Businesses!H67="","N/A",Businesses!H67)</f>
        <v>N/A</v>
      </c>
      <c r="I66" s="32" t="str">
        <f>IF(AND(Businesses!B67="",Businesses!C67&lt;&gt;""),0,IF(Businesses!B67="","N/A",IF(ISNUMBER(Businesses!B67),Businesses!B67,0)))</f>
        <v>N/A</v>
      </c>
    </row>
    <row r="67" spans="2:9">
      <c r="B67" s="32" t="str">
        <f t="shared" ref="B67:B130" si="3">IF(I67="N/A","N/A","")</f>
        <v>N/A</v>
      </c>
      <c r="C67" s="32" t="str">
        <f>IF(AND(Businesses!D68="",Businesses!E68&lt;&gt;""),0,IF(Businesses!D68="","N/A",IF(ISNUMBER(Businesses!D68),Businesses!D68,0)))</f>
        <v>N/A</v>
      </c>
      <c r="D67" s="32" t="str">
        <f>IF(Businesses!E68="","N/A",Businesses!E68)</f>
        <v>N/A</v>
      </c>
      <c r="E67" s="32" t="str">
        <f>IF(Businesses!F68="","N/A",Businesses!F68)</f>
        <v>N/A</v>
      </c>
      <c r="F67" s="32" t="str">
        <f t="shared" si="2"/>
        <v>N/A</v>
      </c>
      <c r="G67" s="32" t="str">
        <f>IF(Businesses!G68="","N/A",Businesses!G68)</f>
        <v>N/A</v>
      </c>
      <c r="H67" s="32" t="str">
        <f>IF(Businesses!H68="","N/A",Businesses!H68)</f>
        <v>N/A</v>
      </c>
      <c r="I67" s="32" t="str">
        <f>IF(AND(Businesses!B68="",Businesses!C68&lt;&gt;""),0,IF(Businesses!B68="","N/A",IF(ISNUMBER(Businesses!B68),Businesses!B68,0)))</f>
        <v>N/A</v>
      </c>
    </row>
    <row r="68" spans="2:9">
      <c r="B68" s="32" t="str">
        <f t="shared" si="3"/>
        <v>N/A</v>
      </c>
      <c r="C68" s="32" t="str">
        <f>IF(AND(Businesses!D69="",Businesses!E69&lt;&gt;""),0,IF(Businesses!D69="","N/A",IF(ISNUMBER(Businesses!D69),Businesses!D69,0)))</f>
        <v>N/A</v>
      </c>
      <c r="D68" s="32" t="str">
        <f>IF(Businesses!E69="","N/A",Businesses!E69)</f>
        <v>N/A</v>
      </c>
      <c r="E68" s="32" t="str">
        <f>IF(Businesses!F69="","N/A",Businesses!F69)</f>
        <v>N/A</v>
      </c>
      <c r="F68" s="32" t="str">
        <f t="shared" si="2"/>
        <v>N/A</v>
      </c>
      <c r="G68" s="32" t="str">
        <f>IF(Businesses!G69="","N/A",Businesses!G69)</f>
        <v>N/A</v>
      </c>
      <c r="H68" s="32" t="str">
        <f>IF(Businesses!H69="","N/A",Businesses!H69)</f>
        <v>N/A</v>
      </c>
      <c r="I68" s="32" t="str">
        <f>IF(AND(Businesses!B69="",Businesses!C69&lt;&gt;""),0,IF(Businesses!B69="","N/A",IF(ISNUMBER(Businesses!B69),Businesses!B69,0)))</f>
        <v>N/A</v>
      </c>
    </row>
    <row r="69" spans="2:9">
      <c r="B69" s="32" t="str">
        <f t="shared" si="3"/>
        <v>N/A</v>
      </c>
      <c r="C69" s="32" t="str">
        <f>IF(AND(Businesses!D70="",Businesses!E70&lt;&gt;""),0,IF(Businesses!D70="","N/A",IF(ISNUMBER(Businesses!D70),Businesses!D70,0)))</f>
        <v>N/A</v>
      </c>
      <c r="D69" s="32" t="str">
        <f>IF(Businesses!E70="","N/A",Businesses!E70)</f>
        <v>N/A</v>
      </c>
      <c r="E69" s="32" t="str">
        <f>IF(Businesses!F70="","N/A",Businesses!F70)</f>
        <v>N/A</v>
      </c>
      <c r="F69" s="32" t="str">
        <f t="shared" si="2"/>
        <v>N/A</v>
      </c>
      <c r="G69" s="32" t="str">
        <f>IF(Businesses!G70="","N/A",Businesses!G70)</f>
        <v>N/A</v>
      </c>
      <c r="H69" s="32" t="str">
        <f>IF(Businesses!H70="","N/A",Businesses!H70)</f>
        <v>N/A</v>
      </c>
      <c r="I69" s="32" t="str">
        <f>IF(AND(Businesses!B70="",Businesses!C70&lt;&gt;""),0,IF(Businesses!B70="","N/A",IF(ISNUMBER(Businesses!B70),Businesses!B70,0)))</f>
        <v>N/A</v>
      </c>
    </row>
    <row r="70" spans="2:9">
      <c r="B70" s="32" t="str">
        <f t="shared" si="3"/>
        <v>N/A</v>
      </c>
      <c r="C70" s="32" t="str">
        <f>IF(AND(Businesses!D71="",Businesses!E71&lt;&gt;""),0,IF(Businesses!D71="","N/A",IF(ISNUMBER(Businesses!D71),Businesses!D71,0)))</f>
        <v>N/A</v>
      </c>
      <c r="D70" s="32" t="str">
        <f>IF(Businesses!E71="","N/A",Businesses!E71)</f>
        <v>N/A</v>
      </c>
      <c r="E70" s="32" t="str">
        <f>IF(Businesses!F71="","N/A",Businesses!F71)</f>
        <v>N/A</v>
      </c>
      <c r="F70" s="32" t="str">
        <f t="shared" si="2"/>
        <v>N/A</v>
      </c>
      <c r="G70" s="32" t="str">
        <f>IF(Businesses!G71="","N/A",Businesses!G71)</f>
        <v>N/A</v>
      </c>
      <c r="H70" s="32" t="str">
        <f>IF(Businesses!H71="","N/A",Businesses!H71)</f>
        <v>N/A</v>
      </c>
      <c r="I70" s="32" t="str">
        <f>IF(AND(Businesses!B71="",Businesses!C71&lt;&gt;""),0,IF(Businesses!B71="","N/A",IF(ISNUMBER(Businesses!B71),Businesses!B71,0)))</f>
        <v>N/A</v>
      </c>
    </row>
    <row r="71" spans="2:9">
      <c r="B71" s="32" t="str">
        <f t="shared" si="3"/>
        <v>N/A</v>
      </c>
      <c r="C71" s="32" t="str">
        <f>IF(AND(Businesses!D72="",Businesses!E72&lt;&gt;""),0,IF(Businesses!D72="","N/A",IF(ISNUMBER(Businesses!D72),Businesses!D72,0)))</f>
        <v>N/A</v>
      </c>
      <c r="D71" s="32" t="str">
        <f>IF(Businesses!E72="","N/A",Businesses!E72)</f>
        <v>N/A</v>
      </c>
      <c r="E71" s="32" t="str">
        <f>IF(Businesses!F72="","N/A",Businesses!F72)</f>
        <v>N/A</v>
      </c>
      <c r="F71" s="32" t="str">
        <f t="shared" si="2"/>
        <v>N/A</v>
      </c>
      <c r="G71" s="32" t="str">
        <f>IF(Businesses!G72="","N/A",Businesses!G72)</f>
        <v>N/A</v>
      </c>
      <c r="H71" s="32" t="str">
        <f>IF(Businesses!H72="","N/A",Businesses!H72)</f>
        <v>N/A</v>
      </c>
      <c r="I71" s="32" t="str">
        <f>IF(AND(Businesses!B72="",Businesses!C72&lt;&gt;""),0,IF(Businesses!B72="","N/A",IF(ISNUMBER(Businesses!B72),Businesses!B72,0)))</f>
        <v>N/A</v>
      </c>
    </row>
    <row r="72" spans="2:9">
      <c r="B72" s="32" t="str">
        <f t="shared" si="3"/>
        <v>N/A</v>
      </c>
      <c r="C72" s="32" t="str">
        <f>IF(AND(Businesses!D73="",Businesses!E73&lt;&gt;""),0,IF(Businesses!D73="","N/A",IF(ISNUMBER(Businesses!D73),Businesses!D73,0)))</f>
        <v>N/A</v>
      </c>
      <c r="D72" s="32" t="str">
        <f>IF(Businesses!E73="","N/A",Businesses!E73)</f>
        <v>N/A</v>
      </c>
      <c r="E72" s="32" t="str">
        <f>IF(Businesses!F73="","N/A",Businesses!F73)</f>
        <v>N/A</v>
      </c>
      <c r="F72" s="32" t="str">
        <f t="shared" si="2"/>
        <v>N/A</v>
      </c>
      <c r="G72" s="32" t="str">
        <f>IF(Businesses!G73="","N/A",Businesses!G73)</f>
        <v>N/A</v>
      </c>
      <c r="H72" s="32" t="str">
        <f>IF(Businesses!H73="","N/A",Businesses!H73)</f>
        <v>N/A</v>
      </c>
      <c r="I72" s="32" t="str">
        <f>IF(AND(Businesses!B73="",Businesses!C73&lt;&gt;""),0,IF(Businesses!B73="","N/A",IF(ISNUMBER(Businesses!B73),Businesses!B73,0)))</f>
        <v>N/A</v>
      </c>
    </row>
    <row r="73" spans="2:9">
      <c r="B73" s="32" t="str">
        <f t="shared" si="3"/>
        <v>N/A</v>
      </c>
      <c r="C73" s="32" t="str">
        <f>IF(AND(Businesses!D74="",Businesses!E74&lt;&gt;""),0,IF(Businesses!D74="","N/A",IF(ISNUMBER(Businesses!D74),Businesses!D74,0)))</f>
        <v>N/A</v>
      </c>
      <c r="D73" s="32" t="str">
        <f>IF(Businesses!E74="","N/A",Businesses!E74)</f>
        <v>N/A</v>
      </c>
      <c r="E73" s="32" t="str">
        <f>IF(Businesses!F74="","N/A",Businesses!F74)</f>
        <v>N/A</v>
      </c>
      <c r="F73" s="32" t="str">
        <f t="shared" si="2"/>
        <v>N/A</v>
      </c>
      <c r="G73" s="32" t="str">
        <f>IF(Businesses!G74="","N/A",Businesses!G74)</f>
        <v>N/A</v>
      </c>
      <c r="H73" s="32" t="str">
        <f>IF(Businesses!H74="","N/A",Businesses!H74)</f>
        <v>N/A</v>
      </c>
      <c r="I73" s="32" t="str">
        <f>IF(AND(Businesses!B74="",Businesses!C74&lt;&gt;""),0,IF(Businesses!B74="","N/A",IF(ISNUMBER(Businesses!B74),Businesses!B74,0)))</f>
        <v>N/A</v>
      </c>
    </row>
    <row r="74" spans="2:9">
      <c r="B74" s="32" t="str">
        <f t="shared" si="3"/>
        <v>N/A</v>
      </c>
      <c r="C74" s="32" t="str">
        <f>IF(AND(Businesses!D75="",Businesses!E75&lt;&gt;""),0,IF(Businesses!D75="","N/A",IF(ISNUMBER(Businesses!D75),Businesses!D75,0)))</f>
        <v>N/A</v>
      </c>
      <c r="D74" s="32" t="str">
        <f>IF(Businesses!E75="","N/A",Businesses!E75)</f>
        <v>N/A</v>
      </c>
      <c r="E74" s="32" t="str">
        <f>IF(Businesses!F75="","N/A",Businesses!F75)</f>
        <v>N/A</v>
      </c>
      <c r="F74" s="32" t="str">
        <f t="shared" si="2"/>
        <v>N/A</v>
      </c>
      <c r="G74" s="32" t="str">
        <f>IF(Businesses!G75="","N/A",Businesses!G75)</f>
        <v>N/A</v>
      </c>
      <c r="H74" s="32" t="str">
        <f>IF(Businesses!H75="","N/A",Businesses!H75)</f>
        <v>N/A</v>
      </c>
      <c r="I74" s="32" t="str">
        <f>IF(AND(Businesses!B75="",Businesses!C75&lt;&gt;""),0,IF(Businesses!B75="","N/A",IF(ISNUMBER(Businesses!B75),Businesses!B75,0)))</f>
        <v>N/A</v>
      </c>
    </row>
    <row r="75" spans="2:9">
      <c r="B75" s="32" t="str">
        <f t="shared" si="3"/>
        <v>N/A</v>
      </c>
      <c r="C75" s="32" t="str">
        <f>IF(AND(Businesses!D76="",Businesses!E76&lt;&gt;""),0,IF(Businesses!D76="","N/A",IF(ISNUMBER(Businesses!D76),Businesses!D76,0)))</f>
        <v>N/A</v>
      </c>
      <c r="D75" s="32" t="str">
        <f>IF(Businesses!E76="","N/A",Businesses!E76)</f>
        <v>N/A</v>
      </c>
      <c r="E75" s="32" t="str">
        <f>IF(Businesses!F76="","N/A",Businesses!F76)</f>
        <v>N/A</v>
      </c>
      <c r="F75" s="32" t="str">
        <f t="shared" si="2"/>
        <v>N/A</v>
      </c>
      <c r="G75" s="32" t="str">
        <f>IF(Businesses!G76="","N/A",Businesses!G76)</f>
        <v>N/A</v>
      </c>
      <c r="H75" s="32" t="str">
        <f>IF(Businesses!H76="","N/A",Businesses!H76)</f>
        <v>N/A</v>
      </c>
      <c r="I75" s="32" t="str">
        <f>IF(AND(Businesses!B76="",Businesses!C76&lt;&gt;""),0,IF(Businesses!B76="","N/A",IF(ISNUMBER(Businesses!B76),Businesses!B76,0)))</f>
        <v>N/A</v>
      </c>
    </row>
    <row r="76" spans="2:9">
      <c r="B76" s="32" t="str">
        <f t="shared" si="3"/>
        <v>N/A</v>
      </c>
      <c r="C76" s="32" t="str">
        <f>IF(AND(Businesses!D77="",Businesses!E77&lt;&gt;""),0,IF(Businesses!D77="","N/A",IF(ISNUMBER(Businesses!D77),Businesses!D77,0)))</f>
        <v>N/A</v>
      </c>
      <c r="D76" s="32" t="str">
        <f>IF(Businesses!E77="","N/A",Businesses!E77)</f>
        <v>N/A</v>
      </c>
      <c r="E76" s="32" t="str">
        <f>IF(Businesses!F77="","N/A",Businesses!F77)</f>
        <v>N/A</v>
      </c>
      <c r="F76" s="32" t="str">
        <f t="shared" si="2"/>
        <v>N/A</v>
      </c>
      <c r="G76" s="32" t="str">
        <f>IF(Businesses!G77="","N/A",Businesses!G77)</f>
        <v>N/A</v>
      </c>
      <c r="H76" s="32" t="str">
        <f>IF(Businesses!H77="","N/A",Businesses!H77)</f>
        <v>N/A</v>
      </c>
      <c r="I76" s="32" t="str">
        <f>IF(AND(Businesses!B77="",Businesses!C77&lt;&gt;""),0,IF(Businesses!B77="","N/A",IF(ISNUMBER(Businesses!B77),Businesses!B77,0)))</f>
        <v>N/A</v>
      </c>
    </row>
    <row r="77" spans="2:9">
      <c r="B77" s="32" t="str">
        <f t="shared" si="3"/>
        <v>N/A</v>
      </c>
      <c r="C77" s="32" t="str">
        <f>IF(AND(Businesses!D78="",Businesses!E78&lt;&gt;""),0,IF(Businesses!D78="","N/A",IF(ISNUMBER(Businesses!D78),Businesses!D78,0)))</f>
        <v>N/A</v>
      </c>
      <c r="D77" s="32" t="str">
        <f>IF(Businesses!E78="","N/A",Businesses!E78)</f>
        <v>N/A</v>
      </c>
      <c r="E77" s="32" t="str">
        <f>IF(Businesses!F78="","N/A",Businesses!F78)</f>
        <v>N/A</v>
      </c>
      <c r="F77" s="32" t="str">
        <f t="shared" si="2"/>
        <v>N/A</v>
      </c>
      <c r="G77" s="32" t="str">
        <f>IF(Businesses!G78="","N/A",Businesses!G78)</f>
        <v>N/A</v>
      </c>
      <c r="H77" s="32" t="str">
        <f>IF(Businesses!H78="","N/A",Businesses!H78)</f>
        <v>N/A</v>
      </c>
      <c r="I77" s="32" t="str">
        <f>IF(AND(Businesses!B78="",Businesses!C78&lt;&gt;""),0,IF(Businesses!B78="","N/A",IF(ISNUMBER(Businesses!B78),Businesses!B78,0)))</f>
        <v>N/A</v>
      </c>
    </row>
    <row r="78" spans="2:9">
      <c r="B78" s="32" t="str">
        <f t="shared" si="3"/>
        <v>N/A</v>
      </c>
      <c r="C78" s="32" t="str">
        <f>IF(AND(Businesses!D79="",Businesses!E79&lt;&gt;""),0,IF(Businesses!D79="","N/A",IF(ISNUMBER(Businesses!D79),Businesses!D79,0)))</f>
        <v>N/A</v>
      </c>
      <c r="D78" s="32" t="str">
        <f>IF(Businesses!E79="","N/A",Businesses!E79)</f>
        <v>N/A</v>
      </c>
      <c r="E78" s="32" t="str">
        <f>IF(Businesses!F79="","N/A",Businesses!F79)</f>
        <v>N/A</v>
      </c>
      <c r="F78" s="32" t="str">
        <f t="shared" si="2"/>
        <v>N/A</v>
      </c>
      <c r="G78" s="32" t="str">
        <f>IF(Businesses!G79="","N/A",Businesses!G79)</f>
        <v>N/A</v>
      </c>
      <c r="H78" s="32" t="str">
        <f>IF(Businesses!H79="","N/A",Businesses!H79)</f>
        <v>N/A</v>
      </c>
      <c r="I78" s="32" t="str">
        <f>IF(AND(Businesses!B79="",Businesses!C79&lt;&gt;""),0,IF(Businesses!B79="","N/A",IF(ISNUMBER(Businesses!B79),Businesses!B79,0)))</f>
        <v>N/A</v>
      </c>
    </row>
    <row r="79" spans="2:9">
      <c r="B79" s="32" t="str">
        <f t="shared" si="3"/>
        <v>N/A</v>
      </c>
      <c r="C79" s="32" t="str">
        <f>IF(AND(Businesses!D80="",Businesses!E80&lt;&gt;""),0,IF(Businesses!D80="","N/A",IF(ISNUMBER(Businesses!D80),Businesses!D80,0)))</f>
        <v>N/A</v>
      </c>
      <c r="D79" s="32" t="str">
        <f>IF(Businesses!E80="","N/A",Businesses!E80)</f>
        <v>N/A</v>
      </c>
      <c r="E79" s="32" t="str">
        <f>IF(Businesses!F80="","N/A",Businesses!F80)</f>
        <v>N/A</v>
      </c>
      <c r="F79" s="32" t="str">
        <f t="shared" si="2"/>
        <v>N/A</v>
      </c>
      <c r="G79" s="32" t="str">
        <f>IF(Businesses!G80="","N/A",Businesses!G80)</f>
        <v>N/A</v>
      </c>
      <c r="H79" s="32" t="str">
        <f>IF(Businesses!H80="","N/A",Businesses!H80)</f>
        <v>N/A</v>
      </c>
      <c r="I79" s="32" t="str">
        <f>IF(AND(Businesses!B80="",Businesses!C80&lt;&gt;""),0,IF(Businesses!B80="","N/A",IF(ISNUMBER(Businesses!B80),Businesses!B80,0)))</f>
        <v>N/A</v>
      </c>
    </row>
    <row r="80" spans="2:9">
      <c r="B80" s="32" t="str">
        <f t="shared" si="3"/>
        <v>N/A</v>
      </c>
      <c r="C80" s="32" t="str">
        <f>IF(AND(Businesses!D81="",Businesses!E81&lt;&gt;""),0,IF(Businesses!D81="","N/A",IF(ISNUMBER(Businesses!D81),Businesses!D81,0)))</f>
        <v>N/A</v>
      </c>
      <c r="D80" s="32" t="str">
        <f>IF(Businesses!E81="","N/A",Businesses!E81)</f>
        <v>N/A</v>
      </c>
      <c r="E80" s="32" t="str">
        <f>IF(Businesses!F81="","N/A",Businesses!F81)</f>
        <v>N/A</v>
      </c>
      <c r="F80" s="32" t="str">
        <f t="shared" si="2"/>
        <v>N/A</v>
      </c>
      <c r="G80" s="32" t="str">
        <f>IF(Businesses!G81="","N/A",Businesses!G81)</f>
        <v>N/A</v>
      </c>
      <c r="H80" s="32" t="str">
        <f>IF(Businesses!H81="","N/A",Businesses!H81)</f>
        <v>N/A</v>
      </c>
      <c r="I80" s="32" t="str">
        <f>IF(AND(Businesses!B81="",Businesses!C81&lt;&gt;""),0,IF(Businesses!B81="","N/A",IF(ISNUMBER(Businesses!B81),Businesses!B81,0)))</f>
        <v>N/A</v>
      </c>
    </row>
    <row r="81" spans="2:9">
      <c r="B81" s="32" t="str">
        <f t="shared" si="3"/>
        <v>N/A</v>
      </c>
      <c r="C81" s="32" t="str">
        <f>IF(AND(Businesses!D82="",Businesses!E82&lt;&gt;""),0,IF(Businesses!D82="","N/A",IF(ISNUMBER(Businesses!D82),Businesses!D82,0)))</f>
        <v>N/A</v>
      </c>
      <c r="D81" s="32" t="str">
        <f>IF(Businesses!E82="","N/A",Businesses!E82)</f>
        <v>N/A</v>
      </c>
      <c r="E81" s="32" t="str">
        <f>IF(Businesses!F82="","N/A",Businesses!F82)</f>
        <v>N/A</v>
      </c>
      <c r="F81" s="32" t="str">
        <f t="shared" si="2"/>
        <v>N/A</v>
      </c>
      <c r="G81" s="32" t="str">
        <f>IF(Businesses!G82="","N/A",Businesses!G82)</f>
        <v>N/A</v>
      </c>
      <c r="H81" s="32" t="str">
        <f>IF(Businesses!H82="","N/A",Businesses!H82)</f>
        <v>N/A</v>
      </c>
      <c r="I81" s="32" t="str">
        <f>IF(AND(Businesses!B82="",Businesses!C82&lt;&gt;""),0,IF(Businesses!B82="","N/A",IF(ISNUMBER(Businesses!B82),Businesses!B82,0)))</f>
        <v>N/A</v>
      </c>
    </row>
    <row r="82" spans="2:9">
      <c r="B82" s="32" t="str">
        <f t="shared" si="3"/>
        <v>N/A</v>
      </c>
      <c r="C82" s="32" t="str">
        <f>IF(AND(Businesses!D83="",Businesses!E83&lt;&gt;""),0,IF(Businesses!D83="","N/A",IF(ISNUMBER(Businesses!D83),Businesses!D83,0)))</f>
        <v>N/A</v>
      </c>
      <c r="D82" s="32" t="str">
        <f>IF(Businesses!E83="","N/A",Businesses!E83)</f>
        <v>N/A</v>
      </c>
      <c r="E82" s="32" t="str">
        <f>IF(Businesses!F83="","N/A",Businesses!F83)</f>
        <v>N/A</v>
      </c>
      <c r="F82" s="32" t="str">
        <f t="shared" si="2"/>
        <v>N/A</v>
      </c>
      <c r="G82" s="32" t="str">
        <f>IF(Businesses!G83="","N/A",Businesses!G83)</f>
        <v>N/A</v>
      </c>
      <c r="H82" s="32" t="str">
        <f>IF(Businesses!H83="","N/A",Businesses!H83)</f>
        <v>N/A</v>
      </c>
      <c r="I82" s="32" t="str">
        <f>IF(AND(Businesses!B83="",Businesses!C83&lt;&gt;""),0,IF(Businesses!B83="","N/A",IF(ISNUMBER(Businesses!B83),Businesses!B83,0)))</f>
        <v>N/A</v>
      </c>
    </row>
    <row r="83" spans="2:9">
      <c r="B83" s="32" t="str">
        <f t="shared" si="3"/>
        <v>N/A</v>
      </c>
      <c r="C83" s="32" t="str">
        <f>IF(AND(Businesses!D84="",Businesses!E84&lt;&gt;""),0,IF(Businesses!D84="","N/A",IF(ISNUMBER(Businesses!D84),Businesses!D84,0)))</f>
        <v>N/A</v>
      </c>
      <c r="D83" s="32" t="str">
        <f>IF(Businesses!E84="","N/A",Businesses!E84)</f>
        <v>N/A</v>
      </c>
      <c r="E83" s="32" t="str">
        <f>IF(Businesses!F84="","N/A",Businesses!F84)</f>
        <v>N/A</v>
      </c>
      <c r="F83" s="32" t="str">
        <f t="shared" si="2"/>
        <v>N/A</v>
      </c>
      <c r="G83" s="32" t="str">
        <f>IF(Businesses!G84="","N/A",Businesses!G84)</f>
        <v>N/A</v>
      </c>
      <c r="H83" s="32" t="str">
        <f>IF(Businesses!H84="","N/A",Businesses!H84)</f>
        <v>N/A</v>
      </c>
      <c r="I83" s="32" t="str">
        <f>IF(AND(Businesses!B84="",Businesses!C84&lt;&gt;""),0,IF(Businesses!B84="","N/A",IF(ISNUMBER(Businesses!B84),Businesses!B84,0)))</f>
        <v>N/A</v>
      </c>
    </row>
    <row r="84" spans="2:9">
      <c r="B84" s="32" t="str">
        <f t="shared" si="3"/>
        <v>N/A</v>
      </c>
      <c r="C84" s="32" t="str">
        <f>IF(AND(Businesses!D85="",Businesses!E85&lt;&gt;""),0,IF(Businesses!D85="","N/A",IF(ISNUMBER(Businesses!D85),Businesses!D85,0)))</f>
        <v>N/A</v>
      </c>
      <c r="D84" s="32" t="str">
        <f>IF(Businesses!E85="","N/A",Businesses!E85)</f>
        <v>N/A</v>
      </c>
      <c r="E84" s="32" t="str">
        <f>IF(Businesses!F85="","N/A",Businesses!F85)</f>
        <v>N/A</v>
      </c>
      <c r="F84" s="32" t="str">
        <f t="shared" si="2"/>
        <v>N/A</v>
      </c>
      <c r="G84" s="32" t="str">
        <f>IF(Businesses!G85="","N/A",Businesses!G85)</f>
        <v>N/A</v>
      </c>
      <c r="H84" s="32" t="str">
        <f>IF(Businesses!H85="","N/A",Businesses!H85)</f>
        <v>N/A</v>
      </c>
      <c r="I84" s="32" t="str">
        <f>IF(AND(Businesses!B85="",Businesses!C85&lt;&gt;""),0,IF(Businesses!B85="","N/A",IF(ISNUMBER(Businesses!B85),Businesses!B85,0)))</f>
        <v>N/A</v>
      </c>
    </row>
    <row r="85" spans="2:9">
      <c r="B85" s="32" t="str">
        <f t="shared" si="3"/>
        <v>N/A</v>
      </c>
      <c r="C85" s="32" t="str">
        <f>IF(AND(Businesses!D86="",Businesses!E86&lt;&gt;""),0,IF(Businesses!D86="","N/A",IF(ISNUMBER(Businesses!D86),Businesses!D86,0)))</f>
        <v>N/A</v>
      </c>
      <c r="D85" s="32" t="str">
        <f>IF(Businesses!E86="","N/A",Businesses!E86)</f>
        <v>N/A</v>
      </c>
      <c r="E85" s="32" t="str">
        <f>IF(Businesses!F86="","N/A",Businesses!F86)</f>
        <v>N/A</v>
      </c>
      <c r="F85" s="32" t="str">
        <f t="shared" si="2"/>
        <v>N/A</v>
      </c>
      <c r="G85" s="32" t="str">
        <f>IF(Businesses!G86="","N/A",Businesses!G86)</f>
        <v>N/A</v>
      </c>
      <c r="H85" s="32" t="str">
        <f>IF(Businesses!H86="","N/A",Businesses!H86)</f>
        <v>N/A</v>
      </c>
      <c r="I85" s="32" t="str">
        <f>IF(AND(Businesses!B86="",Businesses!C86&lt;&gt;""),0,IF(Businesses!B86="","N/A",IF(ISNUMBER(Businesses!B86),Businesses!B86,0)))</f>
        <v>N/A</v>
      </c>
    </row>
    <row r="86" spans="2:9">
      <c r="B86" s="32" t="str">
        <f t="shared" si="3"/>
        <v>N/A</v>
      </c>
      <c r="C86" s="32" t="str">
        <f>IF(AND(Businesses!D87="",Businesses!E87&lt;&gt;""),0,IF(Businesses!D87="","N/A",IF(ISNUMBER(Businesses!D87),Businesses!D87,0)))</f>
        <v>N/A</v>
      </c>
      <c r="D86" s="32" t="str">
        <f>IF(Businesses!E87="","N/A",Businesses!E87)</f>
        <v>N/A</v>
      </c>
      <c r="E86" s="32" t="str">
        <f>IF(Businesses!F87="","N/A",Businesses!F87)</f>
        <v>N/A</v>
      </c>
      <c r="F86" s="32" t="str">
        <f t="shared" si="2"/>
        <v>N/A</v>
      </c>
      <c r="G86" s="32" t="str">
        <f>IF(Businesses!G87="","N/A",Businesses!G87)</f>
        <v>N/A</v>
      </c>
      <c r="H86" s="32" t="str">
        <f>IF(Businesses!H87="","N/A",Businesses!H87)</f>
        <v>N/A</v>
      </c>
      <c r="I86" s="32" t="str">
        <f>IF(AND(Businesses!B87="",Businesses!C87&lt;&gt;""),0,IF(Businesses!B87="","N/A",IF(ISNUMBER(Businesses!B87),Businesses!B87,0)))</f>
        <v>N/A</v>
      </c>
    </row>
    <row r="87" spans="2:9">
      <c r="B87" s="32" t="str">
        <f t="shared" si="3"/>
        <v>N/A</v>
      </c>
      <c r="C87" s="32" t="str">
        <f>IF(AND(Businesses!D88="",Businesses!E88&lt;&gt;""),0,IF(Businesses!D88="","N/A",IF(ISNUMBER(Businesses!D88),Businesses!D88,0)))</f>
        <v>N/A</v>
      </c>
      <c r="D87" s="32" t="str">
        <f>IF(Businesses!E88="","N/A",Businesses!E88)</f>
        <v>N/A</v>
      </c>
      <c r="E87" s="32" t="str">
        <f>IF(Businesses!F88="","N/A",Businesses!F88)</f>
        <v>N/A</v>
      </c>
      <c r="F87" s="32" t="str">
        <f t="shared" si="2"/>
        <v>N/A</v>
      </c>
      <c r="G87" s="32" t="str">
        <f>IF(Businesses!G88="","N/A",Businesses!G88)</f>
        <v>N/A</v>
      </c>
      <c r="H87" s="32" t="str">
        <f>IF(Businesses!H88="","N/A",Businesses!H88)</f>
        <v>N/A</v>
      </c>
      <c r="I87" s="32" t="str">
        <f>IF(AND(Businesses!B88="",Businesses!C88&lt;&gt;""),0,IF(Businesses!B88="","N/A",IF(ISNUMBER(Businesses!B88),Businesses!B88,0)))</f>
        <v>N/A</v>
      </c>
    </row>
    <row r="88" spans="2:9">
      <c r="B88" s="32" t="str">
        <f t="shared" si="3"/>
        <v>N/A</v>
      </c>
      <c r="C88" s="32" t="str">
        <f>IF(AND(Businesses!D89="",Businesses!E89&lt;&gt;""),0,IF(Businesses!D89="","N/A",IF(ISNUMBER(Businesses!D89),Businesses!D89,0)))</f>
        <v>N/A</v>
      </c>
      <c r="D88" s="32" t="str">
        <f>IF(Businesses!E89="","N/A",Businesses!E89)</f>
        <v>N/A</v>
      </c>
      <c r="E88" s="32" t="str">
        <f>IF(Businesses!F89="","N/A",Businesses!F89)</f>
        <v>N/A</v>
      </c>
      <c r="F88" s="32" t="str">
        <f t="shared" si="2"/>
        <v>N/A</v>
      </c>
      <c r="G88" s="32" t="str">
        <f>IF(Businesses!G89="","N/A",Businesses!G89)</f>
        <v>N/A</v>
      </c>
      <c r="H88" s="32" t="str">
        <f>IF(Businesses!H89="","N/A",Businesses!H89)</f>
        <v>N/A</v>
      </c>
      <c r="I88" s="32" t="str">
        <f>IF(AND(Businesses!B89="",Businesses!C89&lt;&gt;""),0,IF(Businesses!B89="","N/A",IF(ISNUMBER(Businesses!B89),Businesses!B89,0)))</f>
        <v>N/A</v>
      </c>
    </row>
    <row r="89" spans="2:9">
      <c r="B89" s="32" t="str">
        <f t="shared" si="3"/>
        <v>N/A</v>
      </c>
      <c r="C89" s="32" t="str">
        <f>IF(AND(Businesses!D90="",Businesses!E90&lt;&gt;""),0,IF(Businesses!D90="","N/A",IF(ISNUMBER(Businesses!D90),Businesses!D90,0)))</f>
        <v>N/A</v>
      </c>
      <c r="D89" s="32" t="str">
        <f>IF(Businesses!E90="","N/A",Businesses!E90)</f>
        <v>N/A</v>
      </c>
      <c r="E89" s="32" t="str">
        <f>IF(Businesses!F90="","N/A",Businesses!F90)</f>
        <v>N/A</v>
      </c>
      <c r="F89" s="32" t="str">
        <f t="shared" si="2"/>
        <v>N/A</v>
      </c>
      <c r="G89" s="32" t="str">
        <f>IF(Businesses!G90="","N/A",Businesses!G90)</f>
        <v>N/A</v>
      </c>
      <c r="H89" s="32" t="str">
        <f>IF(Businesses!H90="","N/A",Businesses!H90)</f>
        <v>N/A</v>
      </c>
      <c r="I89" s="32" t="str">
        <f>IF(AND(Businesses!B90="",Businesses!C90&lt;&gt;""),0,IF(Businesses!B90="","N/A",IF(ISNUMBER(Businesses!B90),Businesses!B90,0)))</f>
        <v>N/A</v>
      </c>
    </row>
    <row r="90" spans="2:9">
      <c r="B90" s="32" t="str">
        <f t="shared" si="3"/>
        <v>N/A</v>
      </c>
      <c r="C90" s="32" t="str">
        <f>IF(AND(Businesses!D91="",Businesses!E91&lt;&gt;""),0,IF(Businesses!D91="","N/A",IF(ISNUMBER(Businesses!D91),Businesses!D91,0)))</f>
        <v>N/A</v>
      </c>
      <c r="D90" s="32" t="str">
        <f>IF(Businesses!E91="","N/A",Businesses!E91)</f>
        <v>N/A</v>
      </c>
      <c r="E90" s="32" t="str">
        <f>IF(Businesses!F91="","N/A",Businesses!F91)</f>
        <v>N/A</v>
      </c>
      <c r="F90" s="32" t="str">
        <f t="shared" si="2"/>
        <v>N/A</v>
      </c>
      <c r="G90" s="32" t="str">
        <f>IF(Businesses!G91="","N/A",Businesses!G91)</f>
        <v>N/A</v>
      </c>
      <c r="H90" s="32" t="str">
        <f>IF(Businesses!H91="","N/A",Businesses!H91)</f>
        <v>N/A</v>
      </c>
      <c r="I90" s="32" t="str">
        <f>IF(AND(Businesses!B91="",Businesses!C91&lt;&gt;""),0,IF(Businesses!B91="","N/A",IF(ISNUMBER(Businesses!B91),Businesses!B91,0)))</f>
        <v>N/A</v>
      </c>
    </row>
    <row r="91" spans="2:9">
      <c r="B91" s="32" t="str">
        <f t="shared" si="3"/>
        <v>N/A</v>
      </c>
      <c r="C91" s="32" t="str">
        <f>IF(AND(Businesses!D92="",Businesses!E92&lt;&gt;""),0,IF(Businesses!D92="","N/A",IF(ISNUMBER(Businesses!D92),Businesses!D92,0)))</f>
        <v>N/A</v>
      </c>
      <c r="D91" s="32" t="str">
        <f>IF(Businesses!E92="","N/A",Businesses!E92)</f>
        <v>N/A</v>
      </c>
      <c r="E91" s="32" t="str">
        <f>IF(Businesses!F92="","N/A",Businesses!F92)</f>
        <v>N/A</v>
      </c>
      <c r="F91" s="32" t="str">
        <f t="shared" si="2"/>
        <v>N/A</v>
      </c>
      <c r="G91" s="32" t="str">
        <f>IF(Businesses!G92="","N/A",Businesses!G92)</f>
        <v>N/A</v>
      </c>
      <c r="H91" s="32" t="str">
        <f>IF(Businesses!H92="","N/A",Businesses!H92)</f>
        <v>N/A</v>
      </c>
      <c r="I91" s="32" t="str">
        <f>IF(AND(Businesses!B92="",Businesses!C92&lt;&gt;""),0,IF(Businesses!B92="","N/A",IF(ISNUMBER(Businesses!B92),Businesses!B92,0)))</f>
        <v>N/A</v>
      </c>
    </row>
    <row r="92" spans="2:9">
      <c r="B92" s="32" t="str">
        <f t="shared" si="3"/>
        <v>N/A</v>
      </c>
      <c r="C92" s="32" t="str">
        <f>IF(AND(Businesses!D93="",Businesses!E93&lt;&gt;""),0,IF(Businesses!D93="","N/A",IF(ISNUMBER(Businesses!D93),Businesses!D93,0)))</f>
        <v>N/A</v>
      </c>
      <c r="D92" s="32" t="str">
        <f>IF(Businesses!E93="","N/A",Businesses!E93)</f>
        <v>N/A</v>
      </c>
      <c r="E92" s="32" t="str">
        <f>IF(Businesses!F93="","N/A",Businesses!F93)</f>
        <v>N/A</v>
      </c>
      <c r="F92" s="32" t="str">
        <f t="shared" si="2"/>
        <v>N/A</v>
      </c>
      <c r="G92" s="32" t="str">
        <f>IF(Businesses!G93="","N/A",Businesses!G93)</f>
        <v>N/A</v>
      </c>
      <c r="H92" s="32" t="str">
        <f>IF(Businesses!H93="","N/A",Businesses!H93)</f>
        <v>N/A</v>
      </c>
      <c r="I92" s="32" t="str">
        <f>IF(AND(Businesses!B93="",Businesses!C93&lt;&gt;""),0,IF(Businesses!B93="","N/A",IF(ISNUMBER(Businesses!B93),Businesses!B93,0)))</f>
        <v>N/A</v>
      </c>
    </row>
    <row r="93" spans="2:9">
      <c r="B93" s="32" t="str">
        <f t="shared" si="3"/>
        <v>N/A</v>
      </c>
      <c r="C93" s="32" t="str">
        <f>IF(AND(Businesses!D94="",Businesses!E94&lt;&gt;""),0,IF(Businesses!D94="","N/A",IF(ISNUMBER(Businesses!D94),Businesses!D94,0)))</f>
        <v>N/A</v>
      </c>
      <c r="D93" s="32" t="str">
        <f>IF(Businesses!E94="","N/A",Businesses!E94)</f>
        <v>N/A</v>
      </c>
      <c r="E93" s="32" t="str">
        <f>IF(Businesses!F94="","N/A",Businesses!F94)</f>
        <v>N/A</v>
      </c>
      <c r="F93" s="32" t="str">
        <f t="shared" si="2"/>
        <v>N/A</v>
      </c>
      <c r="G93" s="32" t="str">
        <f>IF(Businesses!G94="","N/A",Businesses!G94)</f>
        <v>N/A</v>
      </c>
      <c r="H93" s="32" t="str">
        <f>IF(Businesses!H94="","N/A",Businesses!H94)</f>
        <v>N/A</v>
      </c>
      <c r="I93" s="32" t="str">
        <f>IF(AND(Businesses!B94="",Businesses!C94&lt;&gt;""),0,IF(Businesses!B94="","N/A",IF(ISNUMBER(Businesses!B94),Businesses!B94,0)))</f>
        <v>N/A</v>
      </c>
    </row>
    <row r="94" spans="2:9">
      <c r="B94" s="32" t="str">
        <f t="shared" si="3"/>
        <v>N/A</v>
      </c>
      <c r="C94" s="32" t="str">
        <f>IF(AND(Businesses!D95="",Businesses!E95&lt;&gt;""),0,IF(Businesses!D95="","N/A",IF(ISNUMBER(Businesses!D95),Businesses!D95,0)))</f>
        <v>N/A</v>
      </c>
      <c r="D94" s="32" t="str">
        <f>IF(Businesses!E95="","N/A",Businesses!E95)</f>
        <v>N/A</v>
      </c>
      <c r="E94" s="32" t="str">
        <f>IF(Businesses!F95="","N/A",Businesses!F95)</f>
        <v>N/A</v>
      </c>
      <c r="F94" s="32" t="str">
        <f t="shared" si="2"/>
        <v>N/A</v>
      </c>
      <c r="G94" s="32" t="str">
        <f>IF(Businesses!G95="","N/A",Businesses!G95)</f>
        <v>N/A</v>
      </c>
      <c r="H94" s="32" t="str">
        <f>IF(Businesses!H95="","N/A",Businesses!H95)</f>
        <v>N/A</v>
      </c>
      <c r="I94" s="32" t="str">
        <f>IF(AND(Businesses!B95="",Businesses!C95&lt;&gt;""),0,IF(Businesses!B95="","N/A",IF(ISNUMBER(Businesses!B95),Businesses!B95,0)))</f>
        <v>N/A</v>
      </c>
    </row>
    <row r="95" spans="2:9">
      <c r="B95" s="32" t="str">
        <f t="shared" si="3"/>
        <v>N/A</v>
      </c>
      <c r="C95" s="32" t="str">
        <f>IF(AND(Businesses!D96="",Businesses!E96&lt;&gt;""),0,IF(Businesses!D96="","N/A",IF(ISNUMBER(Businesses!D96),Businesses!D96,0)))</f>
        <v>N/A</v>
      </c>
      <c r="D95" s="32" t="str">
        <f>IF(Businesses!E96="","N/A",Businesses!E96)</f>
        <v>N/A</v>
      </c>
      <c r="E95" s="32" t="str">
        <f>IF(Businesses!F96="","N/A",Businesses!F96)</f>
        <v>N/A</v>
      </c>
      <c r="F95" s="32" t="str">
        <f t="shared" si="2"/>
        <v>N/A</v>
      </c>
      <c r="G95" s="32" t="str">
        <f>IF(Businesses!G96="","N/A",Businesses!G96)</f>
        <v>N/A</v>
      </c>
      <c r="H95" s="32" t="str">
        <f>IF(Businesses!H96="","N/A",Businesses!H96)</f>
        <v>N/A</v>
      </c>
      <c r="I95" s="32" t="str">
        <f>IF(AND(Businesses!B96="",Businesses!C96&lt;&gt;""),0,IF(Businesses!B96="","N/A",IF(ISNUMBER(Businesses!B96),Businesses!B96,0)))</f>
        <v>N/A</v>
      </c>
    </row>
    <row r="96" spans="2:9">
      <c r="B96" s="32" t="str">
        <f t="shared" si="3"/>
        <v>N/A</v>
      </c>
      <c r="C96" s="32" t="str">
        <f>IF(AND(Businesses!D97="",Businesses!E97&lt;&gt;""),0,IF(Businesses!D97="","N/A",IF(ISNUMBER(Businesses!D97),Businesses!D97,0)))</f>
        <v>N/A</v>
      </c>
      <c r="D96" s="32" t="str">
        <f>IF(Businesses!E97="","N/A",Businesses!E97)</f>
        <v>N/A</v>
      </c>
      <c r="E96" s="32" t="str">
        <f>IF(Businesses!F97="","N/A",Businesses!F97)</f>
        <v>N/A</v>
      </c>
      <c r="F96" s="32" t="str">
        <f t="shared" si="2"/>
        <v>N/A</v>
      </c>
      <c r="G96" s="32" t="str">
        <f>IF(Businesses!G97="","N/A",Businesses!G97)</f>
        <v>N/A</v>
      </c>
      <c r="H96" s="32" t="str">
        <f>IF(Businesses!H97="","N/A",Businesses!H97)</f>
        <v>N/A</v>
      </c>
      <c r="I96" s="32" t="str">
        <f>IF(AND(Businesses!B97="",Businesses!C97&lt;&gt;""),0,IF(Businesses!B97="","N/A",IF(ISNUMBER(Businesses!B97),Businesses!B97,0)))</f>
        <v>N/A</v>
      </c>
    </row>
    <row r="97" spans="2:9">
      <c r="B97" s="32" t="str">
        <f t="shared" si="3"/>
        <v>N/A</v>
      </c>
      <c r="C97" s="32" t="str">
        <f>IF(AND(Businesses!D98="",Businesses!E98&lt;&gt;""),0,IF(Businesses!D98="","N/A",IF(ISNUMBER(Businesses!D98),Businesses!D98,0)))</f>
        <v>N/A</v>
      </c>
      <c r="D97" s="32" t="str">
        <f>IF(Businesses!E98="","N/A",Businesses!E98)</f>
        <v>N/A</v>
      </c>
      <c r="E97" s="32" t="str">
        <f>IF(Businesses!F98="","N/A",Businesses!F98)</f>
        <v>N/A</v>
      </c>
      <c r="F97" s="32" t="str">
        <f t="shared" si="2"/>
        <v>N/A</v>
      </c>
      <c r="G97" s="32" t="str">
        <f>IF(Businesses!G98="","N/A",Businesses!G98)</f>
        <v>N/A</v>
      </c>
      <c r="H97" s="32" t="str">
        <f>IF(Businesses!H98="","N/A",Businesses!H98)</f>
        <v>N/A</v>
      </c>
      <c r="I97" s="32" t="str">
        <f>IF(AND(Businesses!B98="",Businesses!C98&lt;&gt;""),0,IF(Businesses!B98="","N/A",IF(ISNUMBER(Businesses!B98),Businesses!B98,0)))</f>
        <v>N/A</v>
      </c>
    </row>
    <row r="98" spans="2:9">
      <c r="B98" s="32" t="str">
        <f t="shared" si="3"/>
        <v>N/A</v>
      </c>
      <c r="C98" s="32" t="str">
        <f>IF(AND(Businesses!D99="",Businesses!E99&lt;&gt;""),0,IF(Businesses!D99="","N/A",IF(ISNUMBER(Businesses!D99),Businesses!D99,0)))</f>
        <v>N/A</v>
      </c>
      <c r="D98" s="32" t="str">
        <f>IF(Businesses!E99="","N/A",Businesses!E99)</f>
        <v>N/A</v>
      </c>
      <c r="E98" s="32" t="str">
        <f>IF(Businesses!F99="","N/A",Businesses!F99)</f>
        <v>N/A</v>
      </c>
      <c r="F98" s="32" t="str">
        <f t="shared" si="2"/>
        <v>N/A</v>
      </c>
      <c r="G98" s="32" t="str">
        <f>IF(Businesses!G99="","N/A",Businesses!G99)</f>
        <v>N/A</v>
      </c>
      <c r="H98" s="32" t="str">
        <f>IF(Businesses!H99="","N/A",Businesses!H99)</f>
        <v>N/A</v>
      </c>
      <c r="I98" s="32" t="str">
        <f>IF(AND(Businesses!B99="",Businesses!C99&lt;&gt;""),0,IF(Businesses!B99="","N/A",IF(ISNUMBER(Businesses!B99),Businesses!B99,0)))</f>
        <v>N/A</v>
      </c>
    </row>
    <row r="99" spans="2:9">
      <c r="B99" s="32" t="str">
        <f t="shared" si="3"/>
        <v>N/A</v>
      </c>
      <c r="C99" s="32" t="str">
        <f>IF(AND(Businesses!D100="",Businesses!E100&lt;&gt;""),0,IF(Businesses!D100="","N/A",IF(ISNUMBER(Businesses!D100),Businesses!D100,0)))</f>
        <v>N/A</v>
      </c>
      <c r="D99" s="32" t="str">
        <f>IF(Businesses!E100="","N/A",Businesses!E100)</f>
        <v>N/A</v>
      </c>
      <c r="E99" s="32" t="str">
        <f>IF(Businesses!F100="","N/A",Businesses!F100)</f>
        <v>N/A</v>
      </c>
      <c r="F99" s="32" t="str">
        <f t="shared" si="2"/>
        <v>N/A</v>
      </c>
      <c r="G99" s="32" t="str">
        <f>IF(Businesses!G100="","N/A",Businesses!G100)</f>
        <v>N/A</v>
      </c>
      <c r="H99" s="32" t="str">
        <f>IF(Businesses!H100="","N/A",Businesses!H100)</f>
        <v>N/A</v>
      </c>
      <c r="I99" s="32" t="str">
        <f>IF(AND(Businesses!B100="",Businesses!C100&lt;&gt;""),0,IF(Businesses!B100="","N/A",IF(ISNUMBER(Businesses!B100),Businesses!B100,0)))</f>
        <v>N/A</v>
      </c>
    </row>
    <row r="100" spans="2:9">
      <c r="B100" s="32" t="str">
        <f t="shared" si="3"/>
        <v>N/A</v>
      </c>
      <c r="C100" s="32" t="str">
        <f>IF(AND(Businesses!D101="",Businesses!E101&lt;&gt;""),0,IF(Businesses!D101="","N/A",IF(ISNUMBER(Businesses!D101),Businesses!D101,0)))</f>
        <v>N/A</v>
      </c>
      <c r="D100" s="32" t="str">
        <f>IF(Businesses!E101="","N/A",Businesses!E101)</f>
        <v>N/A</v>
      </c>
      <c r="E100" s="32" t="str">
        <f>IF(Businesses!F101="","N/A",Businesses!F101)</f>
        <v>N/A</v>
      </c>
      <c r="F100" s="32" t="str">
        <f t="shared" si="2"/>
        <v>N/A</v>
      </c>
      <c r="G100" s="32" t="str">
        <f>IF(Businesses!G101="","N/A",Businesses!G101)</f>
        <v>N/A</v>
      </c>
      <c r="H100" s="32" t="str">
        <f>IF(Businesses!H101="","N/A",Businesses!H101)</f>
        <v>N/A</v>
      </c>
      <c r="I100" s="32" t="str">
        <f>IF(AND(Businesses!B101="",Businesses!C101&lt;&gt;""),0,IF(Businesses!B101="","N/A",IF(ISNUMBER(Businesses!B101),Businesses!B101,0)))</f>
        <v>N/A</v>
      </c>
    </row>
    <row r="101" spans="2:9">
      <c r="B101" s="32" t="str">
        <f t="shared" si="3"/>
        <v>N/A</v>
      </c>
      <c r="C101" s="32" t="str">
        <f>IF(AND(Businesses!D102="",Businesses!E102&lt;&gt;""),0,IF(Businesses!D102="","N/A",IF(ISNUMBER(Businesses!D102),Businesses!D102,0)))</f>
        <v>N/A</v>
      </c>
      <c r="D101" s="32" t="str">
        <f>IF(Businesses!E102="","N/A",Businesses!E102)</f>
        <v>N/A</v>
      </c>
      <c r="E101" s="32" t="str">
        <f>IF(Businesses!F102="","N/A",Businesses!F102)</f>
        <v>N/A</v>
      </c>
      <c r="F101" s="32" t="str">
        <f t="shared" si="2"/>
        <v>N/A</v>
      </c>
      <c r="G101" s="32" t="str">
        <f>IF(Businesses!G102="","N/A",Businesses!G102)</f>
        <v>N/A</v>
      </c>
      <c r="H101" s="32" t="str">
        <f>IF(Businesses!H102="","N/A",Businesses!H102)</f>
        <v>N/A</v>
      </c>
      <c r="I101" s="32" t="str">
        <f>IF(AND(Businesses!B102="",Businesses!C102&lt;&gt;""),0,IF(Businesses!B102="","N/A",IF(ISNUMBER(Businesses!B102),Businesses!B102,0)))</f>
        <v>N/A</v>
      </c>
    </row>
    <row r="102" spans="2:9">
      <c r="B102" s="32" t="str">
        <f t="shared" si="3"/>
        <v>N/A</v>
      </c>
      <c r="C102" s="32" t="str">
        <f>IF(AND(Businesses!D103="",Businesses!E103&lt;&gt;""),0,IF(Businesses!D103="","N/A",IF(ISNUMBER(Businesses!D103),Businesses!D103,0)))</f>
        <v>N/A</v>
      </c>
      <c r="D102" s="32" t="str">
        <f>IF(Businesses!E103="","N/A",Businesses!E103)</f>
        <v>N/A</v>
      </c>
      <c r="E102" s="32" t="str">
        <f>IF(Businesses!F103="","N/A",Businesses!F103)</f>
        <v>N/A</v>
      </c>
      <c r="F102" s="32" t="str">
        <f t="shared" si="2"/>
        <v>N/A</v>
      </c>
      <c r="G102" s="32" t="str">
        <f>IF(Businesses!G103="","N/A",Businesses!G103)</f>
        <v>N/A</v>
      </c>
      <c r="H102" s="32" t="str">
        <f>IF(Businesses!H103="","N/A",Businesses!H103)</f>
        <v>N/A</v>
      </c>
      <c r="I102" s="32" t="str">
        <f>IF(AND(Businesses!B103="",Businesses!C103&lt;&gt;""),0,IF(Businesses!B103="","N/A",IF(ISNUMBER(Businesses!B103),Businesses!B103,0)))</f>
        <v>N/A</v>
      </c>
    </row>
    <row r="103" spans="2:9">
      <c r="B103" s="32" t="str">
        <f t="shared" si="3"/>
        <v>N/A</v>
      </c>
      <c r="C103" s="32" t="str">
        <f>IF(AND(Businesses!D104="",Businesses!E104&lt;&gt;""),0,IF(Businesses!D104="","N/A",IF(ISNUMBER(Businesses!D104),Businesses!D104,0)))</f>
        <v>N/A</v>
      </c>
      <c r="D103" s="32" t="str">
        <f>IF(Businesses!E104="","N/A",Businesses!E104)</f>
        <v>N/A</v>
      </c>
      <c r="E103" s="32" t="str">
        <f>IF(Businesses!F104="","N/A",Businesses!F104)</f>
        <v>N/A</v>
      </c>
      <c r="F103" s="32" t="str">
        <f t="shared" si="2"/>
        <v>N/A</v>
      </c>
      <c r="G103" s="32" t="str">
        <f>IF(Businesses!G104="","N/A",Businesses!G104)</f>
        <v>N/A</v>
      </c>
      <c r="H103" s="32" t="str">
        <f>IF(Businesses!H104="","N/A",Businesses!H104)</f>
        <v>N/A</v>
      </c>
      <c r="I103" s="32" t="str">
        <f>IF(AND(Businesses!B104="",Businesses!C104&lt;&gt;""),0,IF(Businesses!B104="","N/A",IF(ISNUMBER(Businesses!B104),Businesses!B104,0)))</f>
        <v>N/A</v>
      </c>
    </row>
    <row r="104" spans="2:9">
      <c r="B104" s="32" t="str">
        <f t="shared" si="3"/>
        <v>N/A</v>
      </c>
      <c r="C104" s="32" t="str">
        <f>IF(AND(Businesses!D105="",Businesses!E105&lt;&gt;""),0,IF(Businesses!D105="","N/A",IF(ISNUMBER(Businesses!D105),Businesses!D105,0)))</f>
        <v>N/A</v>
      </c>
      <c r="D104" s="32" t="str">
        <f>IF(Businesses!E105="","N/A",Businesses!E105)</f>
        <v>N/A</v>
      </c>
      <c r="E104" s="32" t="str">
        <f>IF(Businesses!F105="","N/A",Businesses!F105)</f>
        <v>N/A</v>
      </c>
      <c r="F104" s="32" t="str">
        <f t="shared" si="2"/>
        <v>N/A</v>
      </c>
      <c r="G104" s="32" t="str">
        <f>IF(Businesses!G105="","N/A",Businesses!G105)</f>
        <v>N/A</v>
      </c>
      <c r="H104" s="32" t="str">
        <f>IF(Businesses!H105="","N/A",Businesses!H105)</f>
        <v>N/A</v>
      </c>
      <c r="I104" s="32" t="str">
        <f>IF(AND(Businesses!B105="",Businesses!C105&lt;&gt;""),0,IF(Businesses!B105="","N/A",IF(ISNUMBER(Businesses!B105),Businesses!B105,0)))</f>
        <v>N/A</v>
      </c>
    </row>
    <row r="105" spans="2:9">
      <c r="B105" s="32" t="str">
        <f t="shared" si="3"/>
        <v>N/A</v>
      </c>
      <c r="C105" s="32" t="str">
        <f>IF(AND(Businesses!D106="",Businesses!E106&lt;&gt;""),0,IF(Businesses!D106="","N/A",IF(ISNUMBER(Businesses!D106),Businesses!D106,0)))</f>
        <v>N/A</v>
      </c>
      <c r="D105" s="32" t="str">
        <f>IF(Businesses!E106="","N/A",Businesses!E106)</f>
        <v>N/A</v>
      </c>
      <c r="E105" s="32" t="str">
        <f>IF(Businesses!F106="","N/A",Businesses!F106)</f>
        <v>N/A</v>
      </c>
      <c r="F105" s="32" t="str">
        <f t="shared" si="2"/>
        <v>N/A</v>
      </c>
      <c r="G105" s="32" t="str">
        <f>IF(Businesses!G106="","N/A",Businesses!G106)</f>
        <v>N/A</v>
      </c>
      <c r="H105" s="32" t="str">
        <f>IF(Businesses!H106="","N/A",Businesses!H106)</f>
        <v>N/A</v>
      </c>
      <c r="I105" s="32" t="str">
        <f>IF(AND(Businesses!B106="",Businesses!C106&lt;&gt;""),0,IF(Businesses!B106="","N/A",IF(ISNUMBER(Businesses!B106),Businesses!B106,0)))</f>
        <v>N/A</v>
      </c>
    </row>
    <row r="106" spans="2:9">
      <c r="B106" s="32" t="str">
        <f t="shared" si="3"/>
        <v>N/A</v>
      </c>
      <c r="C106" s="32" t="str">
        <f>IF(AND(Businesses!D107="",Businesses!E107&lt;&gt;""),0,IF(Businesses!D107="","N/A",IF(ISNUMBER(Businesses!D107),Businesses!D107,0)))</f>
        <v>N/A</v>
      </c>
      <c r="D106" s="32" t="str">
        <f>IF(Businesses!E107="","N/A",Businesses!E107)</f>
        <v>N/A</v>
      </c>
      <c r="E106" s="32" t="str">
        <f>IF(Businesses!F107="","N/A",Businesses!F107)</f>
        <v>N/A</v>
      </c>
      <c r="F106" s="32" t="str">
        <f t="shared" si="2"/>
        <v>N/A</v>
      </c>
      <c r="G106" s="32" t="str">
        <f>IF(Businesses!G107="","N/A",Businesses!G107)</f>
        <v>N/A</v>
      </c>
      <c r="H106" s="32" t="str">
        <f>IF(Businesses!H107="","N/A",Businesses!H107)</f>
        <v>N/A</v>
      </c>
      <c r="I106" s="32" t="str">
        <f>IF(AND(Businesses!B107="",Businesses!C107&lt;&gt;""),0,IF(Businesses!B107="","N/A",IF(ISNUMBER(Businesses!B107),Businesses!B107,0)))</f>
        <v>N/A</v>
      </c>
    </row>
    <row r="107" spans="2:9">
      <c r="B107" s="32" t="str">
        <f t="shared" si="3"/>
        <v>N/A</v>
      </c>
      <c r="C107" s="32" t="str">
        <f>IF(AND(Businesses!D108="",Businesses!E108&lt;&gt;""),0,IF(Businesses!D108="","N/A",IF(ISNUMBER(Businesses!D108),Businesses!D108,0)))</f>
        <v>N/A</v>
      </c>
      <c r="D107" s="32" t="str">
        <f>IF(Businesses!E108="","N/A",Businesses!E108)</f>
        <v>N/A</v>
      </c>
      <c r="E107" s="32" t="str">
        <f>IF(Businesses!F108="","N/A",Businesses!F108)</f>
        <v>N/A</v>
      </c>
      <c r="F107" s="32" t="str">
        <f t="shared" si="2"/>
        <v>N/A</v>
      </c>
      <c r="G107" s="32" t="str">
        <f>IF(Businesses!G108="","N/A",Businesses!G108)</f>
        <v>N/A</v>
      </c>
      <c r="H107" s="32" t="str">
        <f>IF(Businesses!H108="","N/A",Businesses!H108)</f>
        <v>N/A</v>
      </c>
      <c r="I107" s="32" t="str">
        <f>IF(AND(Businesses!B108="",Businesses!C108&lt;&gt;""),0,IF(Businesses!B108="","N/A",IF(ISNUMBER(Businesses!B108),Businesses!B108,0)))</f>
        <v>N/A</v>
      </c>
    </row>
    <row r="108" spans="2:9">
      <c r="B108" s="32" t="str">
        <f t="shared" si="3"/>
        <v>N/A</v>
      </c>
      <c r="C108" s="32" t="str">
        <f>IF(AND(Businesses!D109="",Businesses!E109&lt;&gt;""),0,IF(Businesses!D109="","N/A",IF(ISNUMBER(Businesses!D109),Businesses!D109,0)))</f>
        <v>N/A</v>
      </c>
      <c r="D108" s="32" t="str">
        <f>IF(Businesses!E109="","N/A",Businesses!E109)</f>
        <v>N/A</v>
      </c>
      <c r="E108" s="32" t="str">
        <f>IF(Businesses!F109="","N/A",Businesses!F109)</f>
        <v>N/A</v>
      </c>
      <c r="F108" s="32" t="str">
        <f t="shared" si="2"/>
        <v>N/A</v>
      </c>
      <c r="G108" s="32" t="str">
        <f>IF(Businesses!G109="","N/A",Businesses!G109)</f>
        <v>N/A</v>
      </c>
      <c r="H108" s="32" t="str">
        <f>IF(Businesses!H109="","N/A",Businesses!H109)</f>
        <v>N/A</v>
      </c>
      <c r="I108" s="32" t="str">
        <f>IF(AND(Businesses!B109="",Businesses!C109&lt;&gt;""),0,IF(Businesses!B109="","N/A",IF(ISNUMBER(Businesses!B109),Businesses!B109,0)))</f>
        <v>N/A</v>
      </c>
    </row>
    <row r="109" spans="2:9">
      <c r="B109" s="32" t="str">
        <f t="shared" si="3"/>
        <v>N/A</v>
      </c>
      <c r="C109" s="32" t="str">
        <f>IF(AND(Businesses!D110="",Businesses!E110&lt;&gt;""),0,IF(Businesses!D110="","N/A",IF(ISNUMBER(Businesses!D110),Businesses!D110,0)))</f>
        <v>N/A</v>
      </c>
      <c r="D109" s="32" t="str">
        <f>IF(Businesses!E110="","N/A",Businesses!E110)</f>
        <v>N/A</v>
      </c>
      <c r="E109" s="32" t="str">
        <f>IF(Businesses!F110="","N/A",Businesses!F110)</f>
        <v>N/A</v>
      </c>
      <c r="F109" s="32" t="str">
        <f t="shared" si="2"/>
        <v>N/A</v>
      </c>
      <c r="G109" s="32" t="str">
        <f>IF(Businesses!G110="","N/A",Businesses!G110)</f>
        <v>N/A</v>
      </c>
      <c r="H109" s="32" t="str">
        <f>IF(Businesses!H110="","N/A",Businesses!H110)</f>
        <v>N/A</v>
      </c>
      <c r="I109" s="32" t="str">
        <f>IF(AND(Businesses!B110="",Businesses!C110&lt;&gt;""),0,IF(Businesses!B110="","N/A",IF(ISNUMBER(Businesses!B110),Businesses!B110,0)))</f>
        <v>N/A</v>
      </c>
    </row>
    <row r="110" spans="2:9">
      <c r="B110" s="32" t="str">
        <f t="shared" si="3"/>
        <v>N/A</v>
      </c>
      <c r="C110" s="32" t="str">
        <f>IF(AND(Businesses!D111="",Businesses!E111&lt;&gt;""),0,IF(Businesses!D111="","N/A",IF(ISNUMBER(Businesses!D111),Businesses!D111,0)))</f>
        <v>N/A</v>
      </c>
      <c r="D110" s="32" t="str">
        <f>IF(Businesses!E111="","N/A",Businesses!E111)</f>
        <v>N/A</v>
      </c>
      <c r="E110" s="32" t="str">
        <f>IF(Businesses!F111="","N/A",Businesses!F111)</f>
        <v>N/A</v>
      </c>
      <c r="F110" s="32" t="str">
        <f t="shared" si="2"/>
        <v>N/A</v>
      </c>
      <c r="G110" s="32" t="str">
        <f>IF(Businesses!G111="","N/A",Businesses!G111)</f>
        <v>N/A</v>
      </c>
      <c r="H110" s="32" t="str">
        <f>IF(Businesses!H111="","N/A",Businesses!H111)</f>
        <v>N/A</v>
      </c>
      <c r="I110" s="32" t="str">
        <f>IF(AND(Businesses!B111="",Businesses!C111&lt;&gt;""),0,IF(Businesses!B111="","N/A",IF(ISNUMBER(Businesses!B111),Businesses!B111,0)))</f>
        <v>N/A</v>
      </c>
    </row>
    <row r="111" spans="2:9">
      <c r="B111" s="32" t="str">
        <f t="shared" si="3"/>
        <v>N/A</v>
      </c>
      <c r="C111" s="32" t="str">
        <f>IF(AND(Businesses!D112="",Businesses!E112&lt;&gt;""),0,IF(Businesses!D112="","N/A",IF(ISNUMBER(Businesses!D112),Businesses!D112,0)))</f>
        <v>N/A</v>
      </c>
      <c r="D111" s="32" t="str">
        <f>IF(Businesses!E112="","N/A",Businesses!E112)</f>
        <v>N/A</v>
      </c>
      <c r="E111" s="32" t="str">
        <f>IF(Businesses!F112="","N/A",Businesses!F112)</f>
        <v>N/A</v>
      </c>
      <c r="F111" s="32" t="str">
        <f t="shared" si="2"/>
        <v>N/A</v>
      </c>
      <c r="G111" s="32" t="str">
        <f>IF(Businesses!G112="","N/A",Businesses!G112)</f>
        <v>N/A</v>
      </c>
      <c r="H111" s="32" t="str">
        <f>IF(Businesses!H112="","N/A",Businesses!H112)</f>
        <v>N/A</v>
      </c>
      <c r="I111" s="32" t="str">
        <f>IF(AND(Businesses!B112="",Businesses!C112&lt;&gt;""),0,IF(Businesses!B112="","N/A",IF(ISNUMBER(Businesses!B112),Businesses!B112,0)))</f>
        <v>N/A</v>
      </c>
    </row>
    <row r="112" spans="2:9">
      <c r="B112" s="32" t="str">
        <f t="shared" si="3"/>
        <v>N/A</v>
      </c>
      <c r="C112" s="32" t="str">
        <f>IF(AND(Businesses!D113="",Businesses!E113&lt;&gt;""),0,IF(Businesses!D113="","N/A",IF(ISNUMBER(Businesses!D113),Businesses!D113,0)))</f>
        <v>N/A</v>
      </c>
      <c r="D112" s="32" t="str">
        <f>IF(Businesses!E113="","N/A",Businesses!E113)</f>
        <v>N/A</v>
      </c>
      <c r="E112" s="32" t="str">
        <f>IF(Businesses!F113="","N/A",Businesses!F113)</f>
        <v>N/A</v>
      </c>
      <c r="F112" s="32" t="str">
        <f t="shared" si="2"/>
        <v>N/A</v>
      </c>
      <c r="G112" s="32" t="str">
        <f>IF(Businesses!G113="","N/A",Businesses!G113)</f>
        <v>N/A</v>
      </c>
      <c r="H112" s="32" t="str">
        <f>IF(Businesses!H113="","N/A",Businesses!H113)</f>
        <v>N/A</v>
      </c>
      <c r="I112" s="32" t="str">
        <f>IF(AND(Businesses!B113="",Businesses!C113&lt;&gt;""),0,IF(Businesses!B113="","N/A",IF(ISNUMBER(Businesses!B113),Businesses!B113,0)))</f>
        <v>N/A</v>
      </c>
    </row>
    <row r="113" spans="2:9">
      <c r="B113" s="32" t="str">
        <f t="shared" si="3"/>
        <v>N/A</v>
      </c>
      <c r="C113" s="32" t="str">
        <f>IF(AND(Businesses!D114="",Businesses!E114&lt;&gt;""),0,IF(Businesses!D114="","N/A",IF(ISNUMBER(Businesses!D114),Businesses!D114,0)))</f>
        <v>N/A</v>
      </c>
      <c r="D113" s="32" t="str">
        <f>IF(Businesses!E114="","N/A",Businesses!E114)</f>
        <v>N/A</v>
      </c>
      <c r="E113" s="32" t="str">
        <f>IF(Businesses!F114="","N/A",Businesses!F114)</f>
        <v>N/A</v>
      </c>
      <c r="F113" s="32" t="str">
        <f t="shared" si="2"/>
        <v>N/A</v>
      </c>
      <c r="G113" s="32" t="str">
        <f>IF(Businesses!G114="","N/A",Businesses!G114)</f>
        <v>N/A</v>
      </c>
      <c r="H113" s="32" t="str">
        <f>IF(Businesses!H114="","N/A",Businesses!H114)</f>
        <v>N/A</v>
      </c>
      <c r="I113" s="32" t="str">
        <f>IF(AND(Businesses!B114="",Businesses!C114&lt;&gt;""),0,IF(Businesses!B114="","N/A",IF(ISNUMBER(Businesses!B114),Businesses!B114,0)))</f>
        <v>N/A</v>
      </c>
    </row>
    <row r="114" spans="2:9">
      <c r="B114" s="32" t="str">
        <f t="shared" si="3"/>
        <v>N/A</v>
      </c>
      <c r="C114" s="32" t="str">
        <f>IF(AND(Businesses!D115="",Businesses!E115&lt;&gt;""),0,IF(Businesses!D115="","N/A",IF(ISNUMBER(Businesses!D115),Businesses!D115,0)))</f>
        <v>N/A</v>
      </c>
      <c r="D114" s="32" t="str">
        <f>IF(Businesses!E115="","N/A",Businesses!E115)</f>
        <v>N/A</v>
      </c>
      <c r="E114" s="32" t="str">
        <f>IF(Businesses!F115="","N/A",Businesses!F115)</f>
        <v>N/A</v>
      </c>
      <c r="F114" s="32" t="str">
        <f t="shared" si="2"/>
        <v>N/A</v>
      </c>
      <c r="G114" s="32" t="str">
        <f>IF(Businesses!G115="","N/A",Businesses!G115)</f>
        <v>N/A</v>
      </c>
      <c r="H114" s="32" t="str">
        <f>IF(Businesses!H115="","N/A",Businesses!H115)</f>
        <v>N/A</v>
      </c>
      <c r="I114" s="32" t="str">
        <f>IF(AND(Businesses!B115="",Businesses!C115&lt;&gt;""),0,IF(Businesses!B115="","N/A",IF(ISNUMBER(Businesses!B115),Businesses!B115,0)))</f>
        <v>N/A</v>
      </c>
    </row>
    <row r="115" spans="2:9">
      <c r="B115" s="32" t="str">
        <f t="shared" si="3"/>
        <v>N/A</v>
      </c>
      <c r="C115" s="32" t="str">
        <f>IF(AND(Businesses!D116="",Businesses!E116&lt;&gt;""),0,IF(Businesses!D116="","N/A",IF(ISNUMBER(Businesses!D116),Businesses!D116,0)))</f>
        <v>N/A</v>
      </c>
      <c r="D115" s="32" t="str">
        <f>IF(Businesses!E116="","N/A",Businesses!E116)</f>
        <v>N/A</v>
      </c>
      <c r="E115" s="32" t="str">
        <f>IF(Businesses!F116="","N/A",Businesses!F116)</f>
        <v>N/A</v>
      </c>
      <c r="F115" s="32" t="str">
        <f t="shared" si="2"/>
        <v>N/A</v>
      </c>
      <c r="G115" s="32" t="str">
        <f>IF(Businesses!G116="","N/A",Businesses!G116)</f>
        <v>N/A</v>
      </c>
      <c r="H115" s="32" t="str">
        <f>IF(Businesses!H116="","N/A",Businesses!H116)</f>
        <v>N/A</v>
      </c>
      <c r="I115" s="32" t="str">
        <f>IF(AND(Businesses!B116="",Businesses!C116&lt;&gt;""),0,IF(Businesses!B116="","N/A",IF(ISNUMBER(Businesses!B116),Businesses!B116,0)))</f>
        <v>N/A</v>
      </c>
    </row>
    <row r="116" spans="2:9">
      <c r="B116" s="32" t="str">
        <f t="shared" si="3"/>
        <v>N/A</v>
      </c>
      <c r="C116" s="32" t="str">
        <f>IF(AND(Businesses!D117="",Businesses!E117&lt;&gt;""),0,IF(Businesses!D117="","N/A",IF(ISNUMBER(Businesses!D117),Businesses!D117,0)))</f>
        <v>N/A</v>
      </c>
      <c r="D116" s="32" t="str">
        <f>IF(Businesses!E117="","N/A",Businesses!E117)</f>
        <v>N/A</v>
      </c>
      <c r="E116" s="32" t="str">
        <f>IF(Businesses!F117="","N/A",Businesses!F117)</f>
        <v>N/A</v>
      </c>
      <c r="F116" s="32" t="str">
        <f t="shared" si="2"/>
        <v>N/A</v>
      </c>
      <c r="G116" s="32" t="str">
        <f>IF(Businesses!G117="","N/A",Businesses!G117)</f>
        <v>N/A</v>
      </c>
      <c r="H116" s="32" t="str">
        <f>IF(Businesses!H117="","N/A",Businesses!H117)</f>
        <v>N/A</v>
      </c>
      <c r="I116" s="32" t="str">
        <f>IF(AND(Businesses!B117="",Businesses!C117&lt;&gt;""),0,IF(Businesses!B117="","N/A",IF(ISNUMBER(Businesses!B117),Businesses!B117,0)))</f>
        <v>N/A</v>
      </c>
    </row>
    <row r="117" spans="2:9">
      <c r="B117" s="32" t="str">
        <f t="shared" si="3"/>
        <v>N/A</v>
      </c>
      <c r="C117" s="32" t="str">
        <f>IF(AND(Businesses!D118="",Businesses!E118&lt;&gt;""),0,IF(Businesses!D118="","N/A",IF(ISNUMBER(Businesses!D118),Businesses!D118,0)))</f>
        <v>N/A</v>
      </c>
      <c r="D117" s="32" t="str">
        <f>IF(Businesses!E118="","N/A",Businesses!E118)</f>
        <v>N/A</v>
      </c>
      <c r="E117" s="32" t="str">
        <f>IF(Businesses!F118="","N/A",Businesses!F118)</f>
        <v>N/A</v>
      </c>
      <c r="F117" s="32" t="str">
        <f t="shared" si="2"/>
        <v>N/A</v>
      </c>
      <c r="G117" s="32" t="str">
        <f>IF(Businesses!G118="","N/A",Businesses!G118)</f>
        <v>N/A</v>
      </c>
      <c r="H117" s="32" t="str">
        <f>IF(Businesses!H118="","N/A",Businesses!H118)</f>
        <v>N/A</v>
      </c>
      <c r="I117" s="32" t="str">
        <f>IF(AND(Businesses!B118="",Businesses!C118&lt;&gt;""),0,IF(Businesses!B118="","N/A",IF(ISNUMBER(Businesses!B118),Businesses!B118,0)))</f>
        <v>N/A</v>
      </c>
    </row>
    <row r="118" spans="2:9">
      <c r="B118" s="32" t="str">
        <f t="shared" si="3"/>
        <v>N/A</v>
      </c>
      <c r="C118" s="32" t="str">
        <f>IF(AND(Businesses!D119="",Businesses!E119&lt;&gt;""),0,IF(Businesses!D119="","N/A",IF(ISNUMBER(Businesses!D119),Businesses!D119,0)))</f>
        <v>N/A</v>
      </c>
      <c r="D118" s="32" t="str">
        <f>IF(Businesses!E119="","N/A",Businesses!E119)</f>
        <v>N/A</v>
      </c>
      <c r="E118" s="32" t="str">
        <f>IF(Businesses!F119="","N/A",Businesses!F119)</f>
        <v>N/A</v>
      </c>
      <c r="F118" s="32" t="str">
        <f t="shared" si="2"/>
        <v>N/A</v>
      </c>
      <c r="G118" s="32" t="str">
        <f>IF(Businesses!G119="","N/A",Businesses!G119)</f>
        <v>N/A</v>
      </c>
      <c r="H118" s="32" t="str">
        <f>IF(Businesses!H119="","N/A",Businesses!H119)</f>
        <v>N/A</v>
      </c>
      <c r="I118" s="32" t="str">
        <f>IF(AND(Businesses!B119="",Businesses!C119&lt;&gt;""),0,IF(Businesses!B119="","N/A",IF(ISNUMBER(Businesses!B119),Businesses!B119,0)))</f>
        <v>N/A</v>
      </c>
    </row>
    <row r="119" spans="2:9">
      <c r="B119" s="32" t="str">
        <f t="shared" si="3"/>
        <v>N/A</v>
      </c>
      <c r="C119" s="32" t="str">
        <f>IF(AND(Businesses!D120="",Businesses!E120&lt;&gt;""),0,IF(Businesses!D120="","N/A",IF(ISNUMBER(Businesses!D120),Businesses!D120,0)))</f>
        <v>N/A</v>
      </c>
      <c r="D119" s="32" t="str">
        <f>IF(Businesses!E120="","N/A",Businesses!E120)</f>
        <v>N/A</v>
      </c>
      <c r="E119" s="32" t="str">
        <f>IF(Businesses!F120="","N/A",Businesses!F120)</f>
        <v>N/A</v>
      </c>
      <c r="F119" s="32" t="str">
        <f t="shared" si="2"/>
        <v>N/A</v>
      </c>
      <c r="G119" s="32" t="str">
        <f>IF(Businesses!G120="","N/A",Businesses!G120)</f>
        <v>N/A</v>
      </c>
      <c r="H119" s="32" t="str">
        <f>IF(Businesses!H120="","N/A",Businesses!H120)</f>
        <v>N/A</v>
      </c>
      <c r="I119" s="32" t="str">
        <f>IF(AND(Businesses!B120="",Businesses!C120&lt;&gt;""),0,IF(Businesses!B120="","N/A",IF(ISNUMBER(Businesses!B120),Businesses!B120,0)))</f>
        <v>N/A</v>
      </c>
    </row>
    <row r="120" spans="2:9">
      <c r="B120" s="32" t="str">
        <f t="shared" si="3"/>
        <v>N/A</v>
      </c>
      <c r="C120" s="32" t="str">
        <f>IF(AND(Businesses!D121="",Businesses!E121&lt;&gt;""),0,IF(Businesses!D121="","N/A",IF(ISNUMBER(Businesses!D121),Businesses!D121,0)))</f>
        <v>N/A</v>
      </c>
      <c r="D120" s="32" t="str">
        <f>IF(Businesses!E121="","N/A",Businesses!E121)</f>
        <v>N/A</v>
      </c>
      <c r="E120" s="32" t="str">
        <f>IF(Businesses!F121="","N/A",Businesses!F121)</f>
        <v>N/A</v>
      </c>
      <c r="F120" s="32" t="str">
        <f t="shared" si="2"/>
        <v>N/A</v>
      </c>
      <c r="G120" s="32" t="str">
        <f>IF(Businesses!G121="","N/A",Businesses!G121)</f>
        <v>N/A</v>
      </c>
      <c r="H120" s="32" t="str">
        <f>IF(Businesses!H121="","N/A",Businesses!H121)</f>
        <v>N/A</v>
      </c>
      <c r="I120" s="32" t="str">
        <f>IF(AND(Businesses!B121="",Businesses!C121&lt;&gt;""),0,IF(Businesses!B121="","N/A",IF(ISNUMBER(Businesses!B121),Businesses!B121,0)))</f>
        <v>N/A</v>
      </c>
    </row>
    <row r="121" spans="2:9">
      <c r="B121" s="32" t="str">
        <f t="shared" si="3"/>
        <v>N/A</v>
      </c>
      <c r="C121" s="32" t="str">
        <f>IF(AND(Businesses!D122="",Businesses!E122&lt;&gt;""),0,IF(Businesses!D122="","N/A",IF(ISNUMBER(Businesses!D122),Businesses!D122,0)))</f>
        <v>N/A</v>
      </c>
      <c r="D121" s="32" t="str">
        <f>IF(Businesses!E122="","N/A",Businesses!E122)</f>
        <v>N/A</v>
      </c>
      <c r="E121" s="32" t="str">
        <f>IF(Businesses!F122="","N/A",Businesses!F122)</f>
        <v>N/A</v>
      </c>
      <c r="F121" s="32" t="str">
        <f t="shared" si="2"/>
        <v>N/A</v>
      </c>
      <c r="G121" s="32" t="str">
        <f>IF(Businesses!G122="","N/A",Businesses!G122)</f>
        <v>N/A</v>
      </c>
      <c r="H121" s="32" t="str">
        <f>IF(Businesses!H122="","N/A",Businesses!H122)</f>
        <v>N/A</v>
      </c>
      <c r="I121" s="32" t="str">
        <f>IF(AND(Businesses!B122="",Businesses!C122&lt;&gt;""),0,IF(Businesses!B122="","N/A",IF(ISNUMBER(Businesses!B122),Businesses!B122,0)))</f>
        <v>N/A</v>
      </c>
    </row>
    <row r="122" spans="2:9">
      <c r="B122" s="32" t="str">
        <f t="shared" si="3"/>
        <v>N/A</v>
      </c>
      <c r="C122" s="32" t="str">
        <f>IF(AND(Businesses!D123="",Businesses!E123&lt;&gt;""),0,IF(Businesses!D123="","N/A",IF(ISNUMBER(Businesses!D123),Businesses!D123,0)))</f>
        <v>N/A</v>
      </c>
      <c r="D122" s="32" t="str">
        <f>IF(Businesses!E123="","N/A",Businesses!E123)</f>
        <v>N/A</v>
      </c>
      <c r="E122" s="32" t="str">
        <f>IF(Businesses!F123="","N/A",Businesses!F123)</f>
        <v>N/A</v>
      </c>
      <c r="F122" s="32" t="str">
        <f t="shared" si="2"/>
        <v>N/A</v>
      </c>
      <c r="G122" s="32" t="str">
        <f>IF(Businesses!G123="","N/A",Businesses!G123)</f>
        <v>N/A</v>
      </c>
      <c r="H122" s="32" t="str">
        <f>IF(Businesses!H123="","N/A",Businesses!H123)</f>
        <v>N/A</v>
      </c>
      <c r="I122" s="32" t="str">
        <f>IF(AND(Businesses!B123="",Businesses!C123&lt;&gt;""),0,IF(Businesses!B123="","N/A",IF(ISNUMBER(Businesses!B123),Businesses!B123,0)))</f>
        <v>N/A</v>
      </c>
    </row>
    <row r="123" spans="2:9">
      <c r="B123" s="32" t="str">
        <f t="shared" si="3"/>
        <v>N/A</v>
      </c>
      <c r="C123" s="32" t="str">
        <f>IF(AND(Businesses!D124="",Businesses!E124&lt;&gt;""),0,IF(Businesses!D124="","N/A",IF(ISNUMBER(Businesses!D124),Businesses!D124,0)))</f>
        <v>N/A</v>
      </c>
      <c r="D123" s="32" t="str">
        <f>IF(Businesses!E124="","N/A",Businesses!E124)</f>
        <v>N/A</v>
      </c>
      <c r="E123" s="32" t="str">
        <f>IF(Businesses!F124="","N/A",Businesses!F124)</f>
        <v>N/A</v>
      </c>
      <c r="F123" s="32" t="str">
        <f t="shared" si="2"/>
        <v>N/A</v>
      </c>
      <c r="G123" s="32" t="str">
        <f>IF(Businesses!G124="","N/A",Businesses!G124)</f>
        <v>N/A</v>
      </c>
      <c r="H123" s="32" t="str">
        <f>IF(Businesses!H124="","N/A",Businesses!H124)</f>
        <v>N/A</v>
      </c>
      <c r="I123" s="32" t="str">
        <f>IF(AND(Businesses!B124="",Businesses!C124&lt;&gt;""),0,IF(Businesses!B124="","N/A",IF(ISNUMBER(Businesses!B124),Businesses!B124,0)))</f>
        <v>N/A</v>
      </c>
    </row>
    <row r="124" spans="2:9">
      <c r="B124" s="32" t="str">
        <f t="shared" si="3"/>
        <v>N/A</v>
      </c>
      <c r="C124" s="32" t="str">
        <f>IF(AND(Businesses!D125="",Businesses!E125&lt;&gt;""),0,IF(Businesses!D125="","N/A",IF(ISNUMBER(Businesses!D125),Businesses!D125,0)))</f>
        <v>N/A</v>
      </c>
      <c r="D124" s="32" t="str">
        <f>IF(Businesses!E125="","N/A",Businesses!E125)</f>
        <v>N/A</v>
      </c>
      <c r="E124" s="32" t="str">
        <f>IF(Businesses!F125="","N/A",Businesses!F125)</f>
        <v>N/A</v>
      </c>
      <c r="F124" s="32" t="str">
        <f t="shared" si="2"/>
        <v>N/A</v>
      </c>
      <c r="G124" s="32" t="str">
        <f>IF(Businesses!G125="","N/A",Businesses!G125)</f>
        <v>N/A</v>
      </c>
      <c r="H124" s="32" t="str">
        <f>IF(Businesses!H125="","N/A",Businesses!H125)</f>
        <v>N/A</v>
      </c>
      <c r="I124" s="32" t="str">
        <f>IF(AND(Businesses!B125="",Businesses!C125&lt;&gt;""),0,IF(Businesses!B125="","N/A",IF(ISNUMBER(Businesses!B125),Businesses!B125,0)))</f>
        <v>N/A</v>
      </c>
    </row>
    <row r="125" spans="2:9">
      <c r="B125" s="32" t="str">
        <f t="shared" si="3"/>
        <v>N/A</v>
      </c>
      <c r="C125" s="32" t="str">
        <f>IF(AND(Businesses!D126="",Businesses!E126&lt;&gt;""),0,IF(Businesses!D126="","N/A",IF(ISNUMBER(Businesses!D126),Businesses!D126,0)))</f>
        <v>N/A</v>
      </c>
      <c r="D125" s="32" t="str">
        <f>IF(Businesses!E126="","N/A",Businesses!E126)</f>
        <v>N/A</v>
      </c>
      <c r="E125" s="32" t="str">
        <f>IF(Businesses!F126="","N/A",Businesses!F126)</f>
        <v>N/A</v>
      </c>
      <c r="F125" s="32" t="str">
        <f t="shared" si="2"/>
        <v>N/A</v>
      </c>
      <c r="G125" s="32" t="str">
        <f>IF(Businesses!G126="","N/A",Businesses!G126)</f>
        <v>N/A</v>
      </c>
      <c r="H125" s="32" t="str">
        <f>IF(Businesses!H126="","N/A",Businesses!H126)</f>
        <v>N/A</v>
      </c>
      <c r="I125" s="32" t="str">
        <f>IF(AND(Businesses!B126="",Businesses!C126&lt;&gt;""),0,IF(Businesses!B126="","N/A",IF(ISNUMBER(Businesses!B126),Businesses!B126,0)))</f>
        <v>N/A</v>
      </c>
    </row>
    <row r="126" spans="2:9">
      <c r="B126" s="32" t="str">
        <f t="shared" si="3"/>
        <v>N/A</v>
      </c>
      <c r="C126" s="32" t="str">
        <f>IF(AND(Businesses!D127="",Businesses!E127&lt;&gt;""),0,IF(Businesses!D127="","N/A",IF(ISNUMBER(Businesses!D127),Businesses!D127,0)))</f>
        <v>N/A</v>
      </c>
      <c r="D126" s="32" t="str">
        <f>IF(Businesses!E127="","N/A",Businesses!E127)</f>
        <v>N/A</v>
      </c>
      <c r="E126" s="32" t="str">
        <f>IF(Businesses!F127="","N/A",Businesses!F127)</f>
        <v>N/A</v>
      </c>
      <c r="F126" s="32" t="str">
        <f t="shared" si="2"/>
        <v>N/A</v>
      </c>
      <c r="G126" s="32" t="str">
        <f>IF(Businesses!G127="","N/A",Businesses!G127)</f>
        <v>N/A</v>
      </c>
      <c r="H126" s="32" t="str">
        <f>IF(Businesses!H127="","N/A",Businesses!H127)</f>
        <v>N/A</v>
      </c>
      <c r="I126" s="32" t="str">
        <f>IF(AND(Businesses!B127="",Businesses!C127&lt;&gt;""),0,IF(Businesses!B127="","N/A",IF(ISNUMBER(Businesses!B127),Businesses!B127,0)))</f>
        <v>N/A</v>
      </c>
    </row>
    <row r="127" spans="2:9">
      <c r="B127" s="32" t="str">
        <f t="shared" si="3"/>
        <v>N/A</v>
      </c>
      <c r="C127" s="32" t="str">
        <f>IF(AND(Businesses!D128="",Businesses!E128&lt;&gt;""),0,IF(Businesses!D128="","N/A",IF(ISNUMBER(Businesses!D128),Businesses!D128,0)))</f>
        <v>N/A</v>
      </c>
      <c r="D127" s="32" t="str">
        <f>IF(Businesses!E128="","N/A",Businesses!E128)</f>
        <v>N/A</v>
      </c>
      <c r="E127" s="32" t="str">
        <f>IF(Businesses!F128="","N/A",Businesses!F128)</f>
        <v>N/A</v>
      </c>
      <c r="F127" s="32" t="str">
        <f t="shared" si="2"/>
        <v>N/A</v>
      </c>
      <c r="G127" s="32" t="str">
        <f>IF(Businesses!G128="","N/A",Businesses!G128)</f>
        <v>N/A</v>
      </c>
      <c r="H127" s="32" t="str">
        <f>IF(Businesses!H128="","N/A",Businesses!H128)</f>
        <v>N/A</v>
      </c>
      <c r="I127" s="32" t="str">
        <f>IF(AND(Businesses!B128="",Businesses!C128&lt;&gt;""),0,IF(Businesses!B128="","N/A",IF(ISNUMBER(Businesses!B128),Businesses!B128,0)))</f>
        <v>N/A</v>
      </c>
    </row>
    <row r="128" spans="2:9">
      <c r="B128" s="32" t="str">
        <f t="shared" si="3"/>
        <v>N/A</v>
      </c>
      <c r="C128" s="32" t="str">
        <f>IF(AND(Businesses!D129="",Businesses!E129&lt;&gt;""),0,IF(Businesses!D129="","N/A",IF(ISNUMBER(Businesses!D129),Businesses!D129,0)))</f>
        <v>N/A</v>
      </c>
      <c r="D128" s="32" t="str">
        <f>IF(Businesses!E129="","N/A",Businesses!E129)</f>
        <v>N/A</v>
      </c>
      <c r="E128" s="32" t="str">
        <f>IF(Businesses!F129="","N/A",Businesses!F129)</f>
        <v>N/A</v>
      </c>
      <c r="F128" s="32" t="str">
        <f t="shared" si="2"/>
        <v>N/A</v>
      </c>
      <c r="G128" s="32" t="str">
        <f>IF(Businesses!G129="","N/A",Businesses!G129)</f>
        <v>N/A</v>
      </c>
      <c r="H128" s="32" t="str">
        <f>IF(Businesses!H129="","N/A",Businesses!H129)</f>
        <v>N/A</v>
      </c>
      <c r="I128" s="32" t="str">
        <f>IF(AND(Businesses!B129="",Businesses!C129&lt;&gt;""),0,IF(Businesses!B129="","N/A",IF(ISNUMBER(Businesses!B129),Businesses!B129,0)))</f>
        <v>N/A</v>
      </c>
    </row>
    <row r="129" spans="2:9">
      <c r="B129" s="32" t="str">
        <f t="shared" si="3"/>
        <v>N/A</v>
      </c>
      <c r="C129" s="32" t="str">
        <f>IF(AND(Businesses!D130="",Businesses!E130&lt;&gt;""),0,IF(Businesses!D130="","N/A",IF(ISNUMBER(Businesses!D130),Businesses!D130,0)))</f>
        <v>N/A</v>
      </c>
      <c r="D129" s="32" t="str">
        <f>IF(Businesses!E130="","N/A",Businesses!E130)</f>
        <v>N/A</v>
      </c>
      <c r="E129" s="32" t="str">
        <f>IF(Businesses!F130="","N/A",Businesses!F130)</f>
        <v>N/A</v>
      </c>
      <c r="F129" s="32" t="str">
        <f t="shared" si="2"/>
        <v>N/A</v>
      </c>
      <c r="G129" s="32" t="str">
        <f>IF(Businesses!G130="","N/A",Businesses!G130)</f>
        <v>N/A</v>
      </c>
      <c r="H129" s="32" t="str">
        <f>IF(Businesses!H130="","N/A",Businesses!H130)</f>
        <v>N/A</v>
      </c>
      <c r="I129" s="32" t="str">
        <f>IF(AND(Businesses!B130="",Businesses!C130&lt;&gt;""),0,IF(Businesses!B130="","N/A",IF(ISNUMBER(Businesses!B130),Businesses!B130,0)))</f>
        <v>N/A</v>
      </c>
    </row>
    <row r="130" spans="2:9">
      <c r="B130" s="32" t="str">
        <f t="shared" si="3"/>
        <v>N/A</v>
      </c>
      <c r="C130" s="32" t="str">
        <f>IF(AND(Businesses!D131="",Businesses!E131&lt;&gt;""),0,IF(Businesses!D131="","N/A",IF(ISNUMBER(Businesses!D131),Businesses!D131,0)))</f>
        <v>N/A</v>
      </c>
      <c r="D130" s="32" t="str">
        <f>IF(Businesses!E131="","N/A",Businesses!E131)</f>
        <v>N/A</v>
      </c>
      <c r="E130" s="32" t="str">
        <f>IF(Businesses!F131="","N/A",Businesses!F131)</f>
        <v>N/A</v>
      </c>
      <c r="F130" s="32" t="str">
        <f t="shared" ref="F130:F193" si="4">IF(B130="N/A","N/A",UPPER(TRIM(ProbuildName)))</f>
        <v>N/A</v>
      </c>
      <c r="G130" s="32" t="str">
        <f>IF(Businesses!G131="","N/A",Businesses!G131)</f>
        <v>N/A</v>
      </c>
      <c r="H130" s="32" t="str">
        <f>IF(Businesses!H131="","N/A",Businesses!H131)</f>
        <v>N/A</v>
      </c>
      <c r="I130" s="32" t="str">
        <f>IF(AND(Businesses!B131="",Businesses!C131&lt;&gt;""),0,IF(Businesses!B131="","N/A",IF(ISNUMBER(Businesses!B131),Businesses!B131,0)))</f>
        <v>N/A</v>
      </c>
    </row>
    <row r="131" spans="2:9">
      <c r="B131" s="32" t="str">
        <f t="shared" ref="B131:B194" si="5">IF(I131="N/A","N/A","")</f>
        <v>N/A</v>
      </c>
      <c r="C131" s="32" t="str">
        <f>IF(AND(Businesses!D132="",Businesses!E132&lt;&gt;""),0,IF(Businesses!D132="","N/A",IF(ISNUMBER(Businesses!D132),Businesses!D132,0)))</f>
        <v>N/A</v>
      </c>
      <c r="D131" s="32" t="str">
        <f>IF(Businesses!E132="","N/A",Businesses!E132)</f>
        <v>N/A</v>
      </c>
      <c r="E131" s="32" t="str">
        <f>IF(Businesses!F132="","N/A",Businesses!F132)</f>
        <v>N/A</v>
      </c>
      <c r="F131" s="32" t="str">
        <f t="shared" si="4"/>
        <v>N/A</v>
      </c>
      <c r="G131" s="32" t="str">
        <f>IF(Businesses!G132="","N/A",Businesses!G132)</f>
        <v>N/A</v>
      </c>
      <c r="H131" s="32" t="str">
        <f>IF(Businesses!H132="","N/A",Businesses!H132)</f>
        <v>N/A</v>
      </c>
      <c r="I131" s="32" t="str">
        <f>IF(AND(Businesses!B132="",Businesses!C132&lt;&gt;""),0,IF(Businesses!B132="","N/A",IF(ISNUMBER(Businesses!B132),Businesses!B132,0)))</f>
        <v>N/A</v>
      </c>
    </row>
    <row r="132" spans="2:9">
      <c r="B132" s="32" t="str">
        <f t="shared" si="5"/>
        <v>N/A</v>
      </c>
      <c r="C132" s="32" t="str">
        <f>IF(AND(Businesses!D133="",Businesses!E133&lt;&gt;""),0,IF(Businesses!D133="","N/A",IF(ISNUMBER(Businesses!D133),Businesses!D133,0)))</f>
        <v>N/A</v>
      </c>
      <c r="D132" s="32" t="str">
        <f>IF(Businesses!E133="","N/A",Businesses!E133)</f>
        <v>N/A</v>
      </c>
      <c r="E132" s="32" t="str">
        <f>IF(Businesses!F133="","N/A",Businesses!F133)</f>
        <v>N/A</v>
      </c>
      <c r="F132" s="32" t="str">
        <f t="shared" si="4"/>
        <v>N/A</v>
      </c>
      <c r="G132" s="32" t="str">
        <f>IF(Businesses!G133="","N/A",Businesses!G133)</f>
        <v>N/A</v>
      </c>
      <c r="H132" s="32" t="str">
        <f>IF(Businesses!H133="","N/A",Businesses!H133)</f>
        <v>N/A</v>
      </c>
      <c r="I132" s="32" t="str">
        <f>IF(AND(Businesses!B133="",Businesses!C133&lt;&gt;""),0,IF(Businesses!B133="","N/A",IF(ISNUMBER(Businesses!B133),Businesses!B133,0)))</f>
        <v>N/A</v>
      </c>
    </row>
    <row r="133" spans="2:9">
      <c r="B133" s="32" t="str">
        <f t="shared" si="5"/>
        <v>N/A</v>
      </c>
      <c r="C133" s="32" t="str">
        <f>IF(AND(Businesses!D134="",Businesses!E134&lt;&gt;""),0,IF(Businesses!D134="","N/A",IF(ISNUMBER(Businesses!D134),Businesses!D134,0)))</f>
        <v>N/A</v>
      </c>
      <c r="D133" s="32" t="str">
        <f>IF(Businesses!E134="","N/A",Businesses!E134)</f>
        <v>N/A</v>
      </c>
      <c r="E133" s="32" t="str">
        <f>IF(Businesses!F134="","N/A",Businesses!F134)</f>
        <v>N/A</v>
      </c>
      <c r="F133" s="32" t="str">
        <f t="shared" si="4"/>
        <v>N/A</v>
      </c>
      <c r="G133" s="32" t="str">
        <f>IF(Businesses!G134="","N/A",Businesses!G134)</f>
        <v>N/A</v>
      </c>
      <c r="H133" s="32" t="str">
        <f>IF(Businesses!H134="","N/A",Businesses!H134)</f>
        <v>N/A</v>
      </c>
      <c r="I133" s="32" t="str">
        <f>IF(AND(Businesses!B134="",Businesses!C134&lt;&gt;""),0,IF(Businesses!B134="","N/A",IF(ISNUMBER(Businesses!B134),Businesses!B134,0)))</f>
        <v>N/A</v>
      </c>
    </row>
    <row r="134" spans="2:9">
      <c r="B134" s="32" t="str">
        <f t="shared" si="5"/>
        <v>N/A</v>
      </c>
      <c r="C134" s="32" t="str">
        <f>IF(AND(Businesses!D135="",Businesses!E135&lt;&gt;""),0,IF(Businesses!D135="","N/A",IF(ISNUMBER(Businesses!D135),Businesses!D135,0)))</f>
        <v>N/A</v>
      </c>
      <c r="D134" s="32" t="str">
        <f>IF(Businesses!E135="","N/A",Businesses!E135)</f>
        <v>N/A</v>
      </c>
      <c r="E134" s="32" t="str">
        <f>IF(Businesses!F135="","N/A",Businesses!F135)</f>
        <v>N/A</v>
      </c>
      <c r="F134" s="32" t="str">
        <f t="shared" si="4"/>
        <v>N/A</v>
      </c>
      <c r="G134" s="32" t="str">
        <f>IF(Businesses!G135="","N/A",Businesses!G135)</f>
        <v>N/A</v>
      </c>
      <c r="H134" s="32" t="str">
        <f>IF(Businesses!H135="","N/A",Businesses!H135)</f>
        <v>N/A</v>
      </c>
      <c r="I134" s="32" t="str">
        <f>IF(AND(Businesses!B135="",Businesses!C135&lt;&gt;""),0,IF(Businesses!B135="","N/A",IF(ISNUMBER(Businesses!B135),Businesses!B135,0)))</f>
        <v>N/A</v>
      </c>
    </row>
    <row r="135" spans="2:9">
      <c r="B135" s="32" t="str">
        <f t="shared" si="5"/>
        <v>N/A</v>
      </c>
      <c r="C135" s="32" t="str">
        <f>IF(AND(Businesses!D136="",Businesses!E136&lt;&gt;""),0,IF(Businesses!D136="","N/A",IF(ISNUMBER(Businesses!D136),Businesses!D136,0)))</f>
        <v>N/A</v>
      </c>
      <c r="D135" s="32" t="str">
        <f>IF(Businesses!E136="","N/A",Businesses!E136)</f>
        <v>N/A</v>
      </c>
      <c r="E135" s="32" t="str">
        <f>IF(Businesses!F136="","N/A",Businesses!F136)</f>
        <v>N/A</v>
      </c>
      <c r="F135" s="32" t="str">
        <f t="shared" si="4"/>
        <v>N/A</v>
      </c>
      <c r="G135" s="32" t="str">
        <f>IF(Businesses!G136="","N/A",Businesses!G136)</f>
        <v>N/A</v>
      </c>
      <c r="H135" s="32" t="str">
        <f>IF(Businesses!H136="","N/A",Businesses!H136)</f>
        <v>N/A</v>
      </c>
      <c r="I135" s="32" t="str">
        <f>IF(AND(Businesses!B136="",Businesses!C136&lt;&gt;""),0,IF(Businesses!B136="","N/A",IF(ISNUMBER(Businesses!B136),Businesses!B136,0)))</f>
        <v>N/A</v>
      </c>
    </row>
    <row r="136" spans="2:9">
      <c r="B136" s="32" t="str">
        <f t="shared" si="5"/>
        <v>N/A</v>
      </c>
      <c r="C136" s="32" t="str">
        <f>IF(AND(Businesses!D137="",Businesses!E137&lt;&gt;""),0,IF(Businesses!D137="","N/A",IF(ISNUMBER(Businesses!D137),Businesses!D137,0)))</f>
        <v>N/A</v>
      </c>
      <c r="D136" s="32" t="str">
        <f>IF(Businesses!E137="","N/A",Businesses!E137)</f>
        <v>N/A</v>
      </c>
      <c r="E136" s="32" t="str">
        <f>IF(Businesses!F137="","N/A",Businesses!F137)</f>
        <v>N/A</v>
      </c>
      <c r="F136" s="32" t="str">
        <f t="shared" si="4"/>
        <v>N/A</v>
      </c>
      <c r="G136" s="32" t="str">
        <f>IF(Businesses!G137="","N/A",Businesses!G137)</f>
        <v>N/A</v>
      </c>
      <c r="H136" s="32" t="str">
        <f>IF(Businesses!H137="","N/A",Businesses!H137)</f>
        <v>N/A</v>
      </c>
      <c r="I136" s="32" t="str">
        <f>IF(AND(Businesses!B137="",Businesses!C137&lt;&gt;""),0,IF(Businesses!B137="","N/A",IF(ISNUMBER(Businesses!B137),Businesses!B137,0)))</f>
        <v>N/A</v>
      </c>
    </row>
    <row r="137" spans="2:9">
      <c r="B137" s="32" t="str">
        <f t="shared" si="5"/>
        <v>N/A</v>
      </c>
      <c r="C137" s="32" t="str">
        <f>IF(AND(Businesses!D138="",Businesses!E138&lt;&gt;""),0,IF(Businesses!D138="","N/A",IF(ISNUMBER(Businesses!D138),Businesses!D138,0)))</f>
        <v>N/A</v>
      </c>
      <c r="D137" s="32" t="str">
        <f>IF(Businesses!E138="","N/A",Businesses!E138)</f>
        <v>N/A</v>
      </c>
      <c r="E137" s="32" t="str">
        <f>IF(Businesses!F138="","N/A",Businesses!F138)</f>
        <v>N/A</v>
      </c>
      <c r="F137" s="32" t="str">
        <f t="shared" si="4"/>
        <v>N/A</v>
      </c>
      <c r="G137" s="32" t="str">
        <f>IF(Businesses!G138="","N/A",Businesses!G138)</f>
        <v>N/A</v>
      </c>
      <c r="H137" s="32" t="str">
        <f>IF(Businesses!H138="","N/A",Businesses!H138)</f>
        <v>N/A</v>
      </c>
      <c r="I137" s="32" t="str">
        <f>IF(AND(Businesses!B138="",Businesses!C138&lt;&gt;""),0,IF(Businesses!B138="","N/A",IF(ISNUMBER(Businesses!B138),Businesses!B138,0)))</f>
        <v>N/A</v>
      </c>
    </row>
    <row r="138" spans="2:9">
      <c r="B138" s="32" t="str">
        <f t="shared" si="5"/>
        <v>N/A</v>
      </c>
      <c r="C138" s="32" t="str">
        <f>IF(AND(Businesses!D139="",Businesses!E139&lt;&gt;""),0,IF(Businesses!D139="","N/A",IF(ISNUMBER(Businesses!D139),Businesses!D139,0)))</f>
        <v>N/A</v>
      </c>
      <c r="D138" s="32" t="str">
        <f>IF(Businesses!E139="","N/A",Businesses!E139)</f>
        <v>N/A</v>
      </c>
      <c r="E138" s="32" t="str">
        <f>IF(Businesses!F139="","N/A",Businesses!F139)</f>
        <v>N/A</v>
      </c>
      <c r="F138" s="32" t="str">
        <f t="shared" si="4"/>
        <v>N/A</v>
      </c>
      <c r="G138" s="32" t="str">
        <f>IF(Businesses!G139="","N/A",Businesses!G139)</f>
        <v>N/A</v>
      </c>
      <c r="H138" s="32" t="str">
        <f>IF(Businesses!H139="","N/A",Businesses!H139)</f>
        <v>N/A</v>
      </c>
      <c r="I138" s="32" t="str">
        <f>IF(AND(Businesses!B139="",Businesses!C139&lt;&gt;""),0,IF(Businesses!B139="","N/A",IF(ISNUMBER(Businesses!B139),Businesses!B139,0)))</f>
        <v>N/A</v>
      </c>
    </row>
    <row r="139" spans="2:9">
      <c r="B139" s="32" t="str">
        <f t="shared" si="5"/>
        <v>N/A</v>
      </c>
      <c r="C139" s="32" t="str">
        <f>IF(AND(Businesses!D140="",Businesses!E140&lt;&gt;""),0,IF(Businesses!D140="","N/A",IF(ISNUMBER(Businesses!D140),Businesses!D140,0)))</f>
        <v>N/A</v>
      </c>
      <c r="D139" s="32" t="str">
        <f>IF(Businesses!E140="","N/A",Businesses!E140)</f>
        <v>N/A</v>
      </c>
      <c r="E139" s="32" t="str">
        <f>IF(Businesses!F140="","N/A",Businesses!F140)</f>
        <v>N/A</v>
      </c>
      <c r="F139" s="32" t="str">
        <f t="shared" si="4"/>
        <v>N/A</v>
      </c>
      <c r="G139" s="32" t="str">
        <f>IF(Businesses!G140="","N/A",Businesses!G140)</f>
        <v>N/A</v>
      </c>
      <c r="H139" s="32" t="str">
        <f>IF(Businesses!H140="","N/A",Businesses!H140)</f>
        <v>N/A</v>
      </c>
      <c r="I139" s="32" t="str">
        <f>IF(AND(Businesses!B140="",Businesses!C140&lt;&gt;""),0,IF(Businesses!B140="","N/A",IF(ISNUMBER(Businesses!B140),Businesses!B140,0)))</f>
        <v>N/A</v>
      </c>
    </row>
    <row r="140" spans="2:9">
      <c r="B140" s="32" t="str">
        <f t="shared" si="5"/>
        <v>N/A</v>
      </c>
      <c r="C140" s="32" t="str">
        <f>IF(AND(Businesses!D141="",Businesses!E141&lt;&gt;""),0,IF(Businesses!D141="","N/A",IF(ISNUMBER(Businesses!D141),Businesses!D141,0)))</f>
        <v>N/A</v>
      </c>
      <c r="D140" s="32" t="str">
        <f>IF(Businesses!E141="","N/A",Businesses!E141)</f>
        <v>N/A</v>
      </c>
      <c r="E140" s="32" t="str">
        <f>IF(Businesses!F141="","N/A",Businesses!F141)</f>
        <v>N/A</v>
      </c>
      <c r="F140" s="32" t="str">
        <f t="shared" si="4"/>
        <v>N/A</v>
      </c>
      <c r="G140" s="32" t="str">
        <f>IF(Businesses!G141="","N/A",Businesses!G141)</f>
        <v>N/A</v>
      </c>
      <c r="H140" s="32" t="str">
        <f>IF(Businesses!H141="","N/A",Businesses!H141)</f>
        <v>N/A</v>
      </c>
      <c r="I140" s="32" t="str">
        <f>IF(AND(Businesses!B141="",Businesses!C141&lt;&gt;""),0,IF(Businesses!B141="","N/A",IF(ISNUMBER(Businesses!B141),Businesses!B141,0)))</f>
        <v>N/A</v>
      </c>
    </row>
    <row r="141" spans="2:9">
      <c r="B141" s="32" t="str">
        <f t="shared" si="5"/>
        <v>N/A</v>
      </c>
      <c r="C141" s="32" t="str">
        <f>IF(AND(Businesses!D142="",Businesses!E142&lt;&gt;""),0,IF(Businesses!D142="","N/A",IF(ISNUMBER(Businesses!D142),Businesses!D142,0)))</f>
        <v>N/A</v>
      </c>
      <c r="D141" s="32" t="str">
        <f>IF(Businesses!E142="","N/A",Businesses!E142)</f>
        <v>N/A</v>
      </c>
      <c r="E141" s="32" t="str">
        <f>IF(Businesses!F142="","N/A",Businesses!F142)</f>
        <v>N/A</v>
      </c>
      <c r="F141" s="32" t="str">
        <f t="shared" si="4"/>
        <v>N/A</v>
      </c>
      <c r="G141" s="32" t="str">
        <f>IF(Businesses!G142="","N/A",Businesses!G142)</f>
        <v>N/A</v>
      </c>
      <c r="H141" s="32" t="str">
        <f>IF(Businesses!H142="","N/A",Businesses!H142)</f>
        <v>N/A</v>
      </c>
      <c r="I141" s="32" t="str">
        <f>IF(AND(Businesses!B142="",Businesses!C142&lt;&gt;""),0,IF(Businesses!B142="","N/A",IF(ISNUMBER(Businesses!B142),Businesses!B142,0)))</f>
        <v>N/A</v>
      </c>
    </row>
    <row r="142" spans="2:9">
      <c r="B142" s="32" t="str">
        <f t="shared" si="5"/>
        <v>N/A</v>
      </c>
      <c r="C142" s="32" t="str">
        <f>IF(AND(Businesses!D143="",Businesses!E143&lt;&gt;""),0,IF(Businesses!D143="","N/A",IF(ISNUMBER(Businesses!D143),Businesses!D143,0)))</f>
        <v>N/A</v>
      </c>
      <c r="D142" s="32" t="str">
        <f>IF(Businesses!E143="","N/A",Businesses!E143)</f>
        <v>N/A</v>
      </c>
      <c r="E142" s="32" t="str">
        <f>IF(Businesses!F143="","N/A",Businesses!F143)</f>
        <v>N/A</v>
      </c>
      <c r="F142" s="32" t="str">
        <f t="shared" si="4"/>
        <v>N/A</v>
      </c>
      <c r="G142" s="32" t="str">
        <f>IF(Businesses!G143="","N/A",Businesses!G143)</f>
        <v>N/A</v>
      </c>
      <c r="H142" s="32" t="str">
        <f>IF(Businesses!H143="","N/A",Businesses!H143)</f>
        <v>N/A</v>
      </c>
      <c r="I142" s="32" t="str">
        <f>IF(AND(Businesses!B143="",Businesses!C143&lt;&gt;""),0,IF(Businesses!B143="","N/A",IF(ISNUMBER(Businesses!B143),Businesses!B143,0)))</f>
        <v>N/A</v>
      </c>
    </row>
    <row r="143" spans="2:9">
      <c r="B143" s="32" t="str">
        <f t="shared" si="5"/>
        <v>N/A</v>
      </c>
      <c r="C143" s="32" t="str">
        <f>IF(AND(Businesses!D144="",Businesses!E144&lt;&gt;""),0,IF(Businesses!D144="","N/A",IF(ISNUMBER(Businesses!D144),Businesses!D144,0)))</f>
        <v>N/A</v>
      </c>
      <c r="D143" s="32" t="str">
        <f>IF(Businesses!E144="","N/A",Businesses!E144)</f>
        <v>N/A</v>
      </c>
      <c r="E143" s="32" t="str">
        <f>IF(Businesses!F144="","N/A",Businesses!F144)</f>
        <v>N/A</v>
      </c>
      <c r="F143" s="32" t="str">
        <f t="shared" si="4"/>
        <v>N/A</v>
      </c>
      <c r="G143" s="32" t="str">
        <f>IF(Businesses!G144="","N/A",Businesses!G144)</f>
        <v>N/A</v>
      </c>
      <c r="H143" s="32" t="str">
        <f>IF(Businesses!H144="","N/A",Businesses!H144)</f>
        <v>N/A</v>
      </c>
      <c r="I143" s="32" t="str">
        <f>IF(AND(Businesses!B144="",Businesses!C144&lt;&gt;""),0,IF(Businesses!B144="","N/A",IF(ISNUMBER(Businesses!B144),Businesses!B144,0)))</f>
        <v>N/A</v>
      </c>
    </row>
    <row r="144" spans="2:9">
      <c r="B144" s="32" t="str">
        <f t="shared" si="5"/>
        <v>N/A</v>
      </c>
      <c r="C144" s="32" t="str">
        <f>IF(AND(Businesses!D145="",Businesses!E145&lt;&gt;""),0,IF(Businesses!D145="","N/A",IF(ISNUMBER(Businesses!D145),Businesses!D145,0)))</f>
        <v>N/A</v>
      </c>
      <c r="D144" s="32" t="str">
        <f>IF(Businesses!E145="","N/A",Businesses!E145)</f>
        <v>N/A</v>
      </c>
      <c r="E144" s="32" t="str">
        <f>IF(Businesses!F145="","N/A",Businesses!F145)</f>
        <v>N/A</v>
      </c>
      <c r="F144" s="32" t="str">
        <f t="shared" si="4"/>
        <v>N/A</v>
      </c>
      <c r="G144" s="32" t="str">
        <f>IF(Businesses!G145="","N/A",Businesses!G145)</f>
        <v>N/A</v>
      </c>
      <c r="H144" s="32" t="str">
        <f>IF(Businesses!H145="","N/A",Businesses!H145)</f>
        <v>N/A</v>
      </c>
      <c r="I144" s="32" t="str">
        <f>IF(AND(Businesses!B145="",Businesses!C145&lt;&gt;""),0,IF(Businesses!B145="","N/A",IF(ISNUMBER(Businesses!B145),Businesses!B145,0)))</f>
        <v>N/A</v>
      </c>
    </row>
    <row r="145" spans="2:9">
      <c r="B145" s="32" t="str">
        <f t="shared" si="5"/>
        <v>N/A</v>
      </c>
      <c r="C145" s="32" t="str">
        <f>IF(AND(Businesses!D146="",Businesses!E146&lt;&gt;""),0,IF(Businesses!D146="","N/A",IF(ISNUMBER(Businesses!D146),Businesses!D146,0)))</f>
        <v>N/A</v>
      </c>
      <c r="D145" s="32" t="str">
        <f>IF(Businesses!E146="","N/A",Businesses!E146)</f>
        <v>N/A</v>
      </c>
      <c r="E145" s="32" t="str">
        <f>IF(Businesses!F146="","N/A",Businesses!F146)</f>
        <v>N/A</v>
      </c>
      <c r="F145" s="32" t="str">
        <f t="shared" si="4"/>
        <v>N/A</v>
      </c>
      <c r="G145" s="32" t="str">
        <f>IF(Businesses!G146="","N/A",Businesses!G146)</f>
        <v>N/A</v>
      </c>
      <c r="H145" s="32" t="str">
        <f>IF(Businesses!H146="","N/A",Businesses!H146)</f>
        <v>N/A</v>
      </c>
      <c r="I145" s="32" t="str">
        <f>IF(AND(Businesses!B146="",Businesses!C146&lt;&gt;""),0,IF(Businesses!B146="","N/A",IF(ISNUMBER(Businesses!B146),Businesses!B146,0)))</f>
        <v>N/A</v>
      </c>
    </row>
    <row r="146" spans="2:9">
      <c r="B146" s="32" t="str">
        <f t="shared" si="5"/>
        <v>N/A</v>
      </c>
      <c r="C146" s="32" t="str">
        <f>IF(AND(Businesses!D147="",Businesses!E147&lt;&gt;""),0,IF(Businesses!D147="","N/A",IF(ISNUMBER(Businesses!D147),Businesses!D147,0)))</f>
        <v>N/A</v>
      </c>
      <c r="D146" s="32" t="str">
        <f>IF(Businesses!E147="","N/A",Businesses!E147)</f>
        <v>N/A</v>
      </c>
      <c r="E146" s="32" t="str">
        <f>IF(Businesses!F147="","N/A",Businesses!F147)</f>
        <v>N/A</v>
      </c>
      <c r="F146" s="32" t="str">
        <f t="shared" si="4"/>
        <v>N/A</v>
      </c>
      <c r="G146" s="32" t="str">
        <f>IF(Businesses!G147="","N/A",Businesses!G147)</f>
        <v>N/A</v>
      </c>
      <c r="H146" s="32" t="str">
        <f>IF(Businesses!H147="","N/A",Businesses!H147)</f>
        <v>N/A</v>
      </c>
      <c r="I146" s="32" t="str">
        <f>IF(AND(Businesses!B147="",Businesses!C147&lt;&gt;""),0,IF(Businesses!B147="","N/A",IF(ISNUMBER(Businesses!B147),Businesses!B147,0)))</f>
        <v>N/A</v>
      </c>
    </row>
    <row r="147" spans="2:9">
      <c r="B147" s="32" t="str">
        <f t="shared" si="5"/>
        <v>N/A</v>
      </c>
      <c r="C147" s="32" t="str">
        <f>IF(AND(Businesses!D148="",Businesses!E148&lt;&gt;""),0,IF(Businesses!D148="","N/A",IF(ISNUMBER(Businesses!D148),Businesses!D148,0)))</f>
        <v>N/A</v>
      </c>
      <c r="D147" s="32" t="str">
        <f>IF(Businesses!E148="","N/A",Businesses!E148)</f>
        <v>N/A</v>
      </c>
      <c r="E147" s="32" t="str">
        <f>IF(Businesses!F148="","N/A",Businesses!F148)</f>
        <v>N/A</v>
      </c>
      <c r="F147" s="32" t="str">
        <f t="shared" si="4"/>
        <v>N/A</v>
      </c>
      <c r="G147" s="32" t="str">
        <f>IF(Businesses!G148="","N/A",Businesses!G148)</f>
        <v>N/A</v>
      </c>
      <c r="H147" s="32" t="str">
        <f>IF(Businesses!H148="","N/A",Businesses!H148)</f>
        <v>N/A</v>
      </c>
      <c r="I147" s="32" t="str">
        <f>IF(AND(Businesses!B148="",Businesses!C148&lt;&gt;""),0,IF(Businesses!B148="","N/A",IF(ISNUMBER(Businesses!B148),Businesses!B148,0)))</f>
        <v>N/A</v>
      </c>
    </row>
    <row r="148" spans="2:9">
      <c r="B148" s="32" t="str">
        <f t="shared" si="5"/>
        <v>N/A</v>
      </c>
      <c r="C148" s="32" t="str">
        <f>IF(AND(Businesses!D149="",Businesses!E149&lt;&gt;""),0,IF(Businesses!D149="","N/A",IF(ISNUMBER(Businesses!D149),Businesses!D149,0)))</f>
        <v>N/A</v>
      </c>
      <c r="D148" s="32" t="str">
        <f>IF(Businesses!E149="","N/A",Businesses!E149)</f>
        <v>N/A</v>
      </c>
      <c r="E148" s="32" t="str">
        <f>IF(Businesses!F149="","N/A",Businesses!F149)</f>
        <v>N/A</v>
      </c>
      <c r="F148" s="32" t="str">
        <f t="shared" si="4"/>
        <v>N/A</v>
      </c>
      <c r="G148" s="32" t="str">
        <f>IF(Businesses!G149="","N/A",Businesses!G149)</f>
        <v>N/A</v>
      </c>
      <c r="H148" s="32" t="str">
        <f>IF(Businesses!H149="","N/A",Businesses!H149)</f>
        <v>N/A</v>
      </c>
      <c r="I148" s="32" t="str">
        <f>IF(AND(Businesses!B149="",Businesses!C149&lt;&gt;""),0,IF(Businesses!B149="","N/A",IF(ISNUMBER(Businesses!B149),Businesses!B149,0)))</f>
        <v>N/A</v>
      </c>
    </row>
    <row r="149" spans="2:9">
      <c r="B149" s="32" t="str">
        <f t="shared" si="5"/>
        <v>N/A</v>
      </c>
      <c r="C149" s="32" t="str">
        <f>IF(AND(Businesses!D150="",Businesses!E150&lt;&gt;""),0,IF(Businesses!D150="","N/A",IF(ISNUMBER(Businesses!D150),Businesses!D150,0)))</f>
        <v>N/A</v>
      </c>
      <c r="D149" s="32" t="str">
        <f>IF(Businesses!E150="","N/A",Businesses!E150)</f>
        <v>N/A</v>
      </c>
      <c r="E149" s="32" t="str">
        <f>IF(Businesses!F150="","N/A",Businesses!F150)</f>
        <v>N/A</v>
      </c>
      <c r="F149" s="32" t="str">
        <f t="shared" si="4"/>
        <v>N/A</v>
      </c>
      <c r="G149" s="32" t="str">
        <f>IF(Businesses!G150="","N/A",Businesses!G150)</f>
        <v>N/A</v>
      </c>
      <c r="H149" s="32" t="str">
        <f>IF(Businesses!H150="","N/A",Businesses!H150)</f>
        <v>N/A</v>
      </c>
      <c r="I149" s="32" t="str">
        <f>IF(AND(Businesses!B150="",Businesses!C150&lt;&gt;""),0,IF(Businesses!B150="","N/A",IF(ISNUMBER(Businesses!B150),Businesses!B150,0)))</f>
        <v>N/A</v>
      </c>
    </row>
    <row r="150" spans="2:9">
      <c r="B150" s="32" t="str">
        <f t="shared" si="5"/>
        <v>N/A</v>
      </c>
      <c r="C150" s="32" t="str">
        <f>IF(AND(Businesses!D151="",Businesses!E151&lt;&gt;""),0,IF(Businesses!D151="","N/A",IF(ISNUMBER(Businesses!D151),Businesses!D151,0)))</f>
        <v>N/A</v>
      </c>
      <c r="D150" s="32" t="str">
        <f>IF(Businesses!E151="","N/A",Businesses!E151)</f>
        <v>N/A</v>
      </c>
      <c r="E150" s="32" t="str">
        <f>IF(Businesses!F151="","N/A",Businesses!F151)</f>
        <v>N/A</v>
      </c>
      <c r="F150" s="32" t="str">
        <f t="shared" si="4"/>
        <v>N/A</v>
      </c>
      <c r="G150" s="32" t="str">
        <f>IF(Businesses!G151="","N/A",Businesses!G151)</f>
        <v>N/A</v>
      </c>
      <c r="H150" s="32" t="str">
        <f>IF(Businesses!H151="","N/A",Businesses!H151)</f>
        <v>N/A</v>
      </c>
      <c r="I150" s="32" t="str">
        <f>IF(AND(Businesses!B151="",Businesses!C151&lt;&gt;""),0,IF(Businesses!B151="","N/A",IF(ISNUMBER(Businesses!B151),Businesses!B151,0)))</f>
        <v>N/A</v>
      </c>
    </row>
    <row r="151" spans="2:9">
      <c r="B151" s="32" t="str">
        <f t="shared" si="5"/>
        <v>N/A</v>
      </c>
      <c r="C151" s="32" t="str">
        <f>IF(AND(Businesses!D152="",Businesses!E152&lt;&gt;""),0,IF(Businesses!D152="","N/A",IF(ISNUMBER(Businesses!D152),Businesses!D152,0)))</f>
        <v>N/A</v>
      </c>
      <c r="D151" s="32" t="str">
        <f>IF(Businesses!E152="","N/A",Businesses!E152)</f>
        <v>N/A</v>
      </c>
      <c r="E151" s="32" t="str">
        <f>IF(Businesses!F152="","N/A",Businesses!F152)</f>
        <v>N/A</v>
      </c>
      <c r="F151" s="32" t="str">
        <f t="shared" si="4"/>
        <v>N/A</v>
      </c>
      <c r="G151" s="32" t="str">
        <f>IF(Businesses!G152="","N/A",Businesses!G152)</f>
        <v>N/A</v>
      </c>
      <c r="H151" s="32" t="str">
        <f>IF(Businesses!H152="","N/A",Businesses!H152)</f>
        <v>N/A</v>
      </c>
      <c r="I151" s="32" t="str">
        <f>IF(AND(Businesses!B152="",Businesses!C152&lt;&gt;""),0,IF(Businesses!B152="","N/A",IF(ISNUMBER(Businesses!B152),Businesses!B152,0)))</f>
        <v>N/A</v>
      </c>
    </row>
    <row r="152" spans="2:9">
      <c r="B152" s="32" t="str">
        <f t="shared" si="5"/>
        <v>N/A</v>
      </c>
      <c r="C152" s="32" t="str">
        <f>IF(AND(Businesses!D153="",Businesses!E153&lt;&gt;""),0,IF(Businesses!D153="","N/A",IF(ISNUMBER(Businesses!D153),Businesses!D153,0)))</f>
        <v>N/A</v>
      </c>
      <c r="D152" s="32" t="str">
        <f>IF(Businesses!E153="","N/A",Businesses!E153)</f>
        <v>N/A</v>
      </c>
      <c r="E152" s="32" t="str">
        <f>IF(Businesses!F153="","N/A",Businesses!F153)</f>
        <v>N/A</v>
      </c>
      <c r="F152" s="32" t="str">
        <f t="shared" si="4"/>
        <v>N/A</v>
      </c>
      <c r="G152" s="32" t="str">
        <f>IF(Businesses!G153="","N/A",Businesses!G153)</f>
        <v>N/A</v>
      </c>
      <c r="H152" s="32" t="str">
        <f>IF(Businesses!H153="","N/A",Businesses!H153)</f>
        <v>N/A</v>
      </c>
      <c r="I152" s="32" t="str">
        <f>IF(AND(Businesses!B153="",Businesses!C153&lt;&gt;""),0,IF(Businesses!B153="","N/A",IF(ISNUMBER(Businesses!B153),Businesses!B153,0)))</f>
        <v>N/A</v>
      </c>
    </row>
    <row r="153" spans="2:9">
      <c r="B153" s="32" t="str">
        <f t="shared" si="5"/>
        <v>N/A</v>
      </c>
      <c r="C153" s="32" t="str">
        <f>IF(AND(Businesses!D154="",Businesses!E154&lt;&gt;""),0,IF(Businesses!D154="","N/A",IF(ISNUMBER(Businesses!D154),Businesses!D154,0)))</f>
        <v>N/A</v>
      </c>
      <c r="D153" s="32" t="str">
        <f>IF(Businesses!E154="","N/A",Businesses!E154)</f>
        <v>N/A</v>
      </c>
      <c r="E153" s="32" t="str">
        <f>IF(Businesses!F154="","N/A",Businesses!F154)</f>
        <v>N/A</v>
      </c>
      <c r="F153" s="32" t="str">
        <f t="shared" si="4"/>
        <v>N/A</v>
      </c>
      <c r="G153" s="32" t="str">
        <f>IF(Businesses!G154="","N/A",Businesses!G154)</f>
        <v>N/A</v>
      </c>
      <c r="H153" s="32" t="str">
        <f>IF(Businesses!H154="","N/A",Businesses!H154)</f>
        <v>N/A</v>
      </c>
      <c r="I153" s="32" t="str">
        <f>IF(AND(Businesses!B154="",Businesses!C154&lt;&gt;""),0,IF(Businesses!B154="","N/A",IF(ISNUMBER(Businesses!B154),Businesses!B154,0)))</f>
        <v>N/A</v>
      </c>
    </row>
    <row r="154" spans="2:9">
      <c r="B154" s="32" t="str">
        <f t="shared" si="5"/>
        <v>N/A</v>
      </c>
      <c r="C154" s="32" t="str">
        <f>IF(AND(Businesses!D155="",Businesses!E155&lt;&gt;""),0,IF(Businesses!D155="","N/A",IF(ISNUMBER(Businesses!D155),Businesses!D155,0)))</f>
        <v>N/A</v>
      </c>
      <c r="D154" s="32" t="str">
        <f>IF(Businesses!E155="","N/A",Businesses!E155)</f>
        <v>N/A</v>
      </c>
      <c r="E154" s="32" t="str">
        <f>IF(Businesses!F155="","N/A",Businesses!F155)</f>
        <v>N/A</v>
      </c>
      <c r="F154" s="32" t="str">
        <f t="shared" si="4"/>
        <v>N/A</v>
      </c>
      <c r="G154" s="32" t="str">
        <f>IF(Businesses!G155="","N/A",Businesses!G155)</f>
        <v>N/A</v>
      </c>
      <c r="H154" s="32" t="str">
        <f>IF(Businesses!H155="","N/A",Businesses!H155)</f>
        <v>N/A</v>
      </c>
      <c r="I154" s="32" t="str">
        <f>IF(AND(Businesses!B155="",Businesses!C155&lt;&gt;""),0,IF(Businesses!B155="","N/A",IF(ISNUMBER(Businesses!B155),Businesses!B155,0)))</f>
        <v>N/A</v>
      </c>
    </row>
    <row r="155" spans="2:9">
      <c r="B155" s="32" t="str">
        <f t="shared" si="5"/>
        <v>N/A</v>
      </c>
      <c r="C155" s="32" t="str">
        <f>IF(AND(Businesses!D156="",Businesses!E156&lt;&gt;""),0,IF(Businesses!D156="","N/A",IF(ISNUMBER(Businesses!D156),Businesses!D156,0)))</f>
        <v>N/A</v>
      </c>
      <c r="D155" s="32" t="str">
        <f>IF(Businesses!E156="","N/A",Businesses!E156)</f>
        <v>N/A</v>
      </c>
      <c r="E155" s="32" t="str">
        <f>IF(Businesses!F156="","N/A",Businesses!F156)</f>
        <v>N/A</v>
      </c>
      <c r="F155" s="32" t="str">
        <f t="shared" si="4"/>
        <v>N/A</v>
      </c>
      <c r="G155" s="32" t="str">
        <f>IF(Businesses!G156="","N/A",Businesses!G156)</f>
        <v>N/A</v>
      </c>
      <c r="H155" s="32" t="str">
        <f>IF(Businesses!H156="","N/A",Businesses!H156)</f>
        <v>N/A</v>
      </c>
      <c r="I155" s="32" t="str">
        <f>IF(AND(Businesses!B156="",Businesses!C156&lt;&gt;""),0,IF(Businesses!B156="","N/A",IF(ISNUMBER(Businesses!B156),Businesses!B156,0)))</f>
        <v>N/A</v>
      </c>
    </row>
    <row r="156" spans="2:9">
      <c r="B156" s="32" t="str">
        <f t="shared" si="5"/>
        <v>N/A</v>
      </c>
      <c r="C156" s="32" t="str">
        <f>IF(AND(Businesses!D157="",Businesses!E157&lt;&gt;""),0,IF(Businesses!D157="","N/A",IF(ISNUMBER(Businesses!D157),Businesses!D157,0)))</f>
        <v>N/A</v>
      </c>
      <c r="D156" s="32" t="str">
        <f>IF(Businesses!E157="","N/A",Businesses!E157)</f>
        <v>N/A</v>
      </c>
      <c r="E156" s="32" t="str">
        <f>IF(Businesses!F157="","N/A",Businesses!F157)</f>
        <v>N/A</v>
      </c>
      <c r="F156" s="32" t="str">
        <f t="shared" si="4"/>
        <v>N/A</v>
      </c>
      <c r="G156" s="32" t="str">
        <f>IF(Businesses!G157="","N/A",Businesses!G157)</f>
        <v>N/A</v>
      </c>
      <c r="H156" s="32" t="str">
        <f>IF(Businesses!H157="","N/A",Businesses!H157)</f>
        <v>N/A</v>
      </c>
      <c r="I156" s="32" t="str">
        <f>IF(AND(Businesses!B157="",Businesses!C157&lt;&gt;""),0,IF(Businesses!B157="","N/A",IF(ISNUMBER(Businesses!B157),Businesses!B157,0)))</f>
        <v>N/A</v>
      </c>
    </row>
    <row r="157" spans="2:9">
      <c r="B157" s="32" t="str">
        <f t="shared" si="5"/>
        <v>N/A</v>
      </c>
      <c r="C157" s="32" t="str">
        <f>IF(AND(Businesses!D158="",Businesses!E158&lt;&gt;""),0,IF(Businesses!D158="","N/A",IF(ISNUMBER(Businesses!D158),Businesses!D158,0)))</f>
        <v>N/A</v>
      </c>
      <c r="D157" s="32" t="str">
        <f>IF(Businesses!E158="","N/A",Businesses!E158)</f>
        <v>N/A</v>
      </c>
      <c r="E157" s="32" t="str">
        <f>IF(Businesses!F158="","N/A",Businesses!F158)</f>
        <v>N/A</v>
      </c>
      <c r="F157" s="32" t="str">
        <f t="shared" si="4"/>
        <v>N/A</v>
      </c>
      <c r="G157" s="32" t="str">
        <f>IF(Businesses!G158="","N/A",Businesses!G158)</f>
        <v>N/A</v>
      </c>
      <c r="H157" s="32" t="str">
        <f>IF(Businesses!H158="","N/A",Businesses!H158)</f>
        <v>N/A</v>
      </c>
      <c r="I157" s="32" t="str">
        <f>IF(AND(Businesses!B158="",Businesses!C158&lt;&gt;""),0,IF(Businesses!B158="","N/A",IF(ISNUMBER(Businesses!B158),Businesses!B158,0)))</f>
        <v>N/A</v>
      </c>
    </row>
    <row r="158" spans="2:9">
      <c r="B158" s="32" t="str">
        <f t="shared" si="5"/>
        <v>N/A</v>
      </c>
      <c r="C158" s="32" t="str">
        <f>IF(AND(Businesses!D159="",Businesses!E159&lt;&gt;""),0,IF(Businesses!D159="","N/A",IF(ISNUMBER(Businesses!D159),Businesses!D159,0)))</f>
        <v>N/A</v>
      </c>
      <c r="D158" s="32" t="str">
        <f>IF(Businesses!E159="","N/A",Businesses!E159)</f>
        <v>N/A</v>
      </c>
      <c r="E158" s="32" t="str">
        <f>IF(Businesses!F159="","N/A",Businesses!F159)</f>
        <v>N/A</v>
      </c>
      <c r="F158" s="32" t="str">
        <f t="shared" si="4"/>
        <v>N/A</v>
      </c>
      <c r="G158" s="32" t="str">
        <f>IF(Businesses!G159="","N/A",Businesses!G159)</f>
        <v>N/A</v>
      </c>
      <c r="H158" s="32" t="str">
        <f>IF(Businesses!H159="","N/A",Businesses!H159)</f>
        <v>N/A</v>
      </c>
      <c r="I158" s="32" t="str">
        <f>IF(AND(Businesses!B159="",Businesses!C159&lt;&gt;""),0,IF(Businesses!B159="","N/A",IF(ISNUMBER(Businesses!B159),Businesses!B159,0)))</f>
        <v>N/A</v>
      </c>
    </row>
    <row r="159" spans="2:9">
      <c r="B159" s="32" t="str">
        <f t="shared" si="5"/>
        <v>N/A</v>
      </c>
      <c r="C159" s="32" t="str">
        <f>IF(AND(Businesses!D160="",Businesses!E160&lt;&gt;""),0,IF(Businesses!D160="","N/A",IF(ISNUMBER(Businesses!D160),Businesses!D160,0)))</f>
        <v>N/A</v>
      </c>
      <c r="D159" s="32" t="str">
        <f>IF(Businesses!E160="","N/A",Businesses!E160)</f>
        <v>N/A</v>
      </c>
      <c r="E159" s="32" t="str">
        <f>IF(Businesses!F160="","N/A",Businesses!F160)</f>
        <v>N/A</v>
      </c>
      <c r="F159" s="32" t="str">
        <f t="shared" si="4"/>
        <v>N/A</v>
      </c>
      <c r="G159" s="32" t="str">
        <f>IF(Businesses!G160="","N/A",Businesses!G160)</f>
        <v>N/A</v>
      </c>
      <c r="H159" s="32" t="str">
        <f>IF(Businesses!H160="","N/A",Businesses!H160)</f>
        <v>N/A</v>
      </c>
      <c r="I159" s="32" t="str">
        <f>IF(AND(Businesses!B160="",Businesses!C160&lt;&gt;""),0,IF(Businesses!B160="","N/A",IF(ISNUMBER(Businesses!B160),Businesses!B160,0)))</f>
        <v>N/A</v>
      </c>
    </row>
    <row r="160" spans="2:9">
      <c r="B160" s="32" t="str">
        <f t="shared" si="5"/>
        <v>N/A</v>
      </c>
      <c r="C160" s="32" t="str">
        <f>IF(AND(Businesses!D161="",Businesses!E161&lt;&gt;""),0,IF(Businesses!D161="","N/A",IF(ISNUMBER(Businesses!D161),Businesses!D161,0)))</f>
        <v>N/A</v>
      </c>
      <c r="D160" s="32" t="str">
        <f>IF(Businesses!E161="","N/A",Businesses!E161)</f>
        <v>N/A</v>
      </c>
      <c r="E160" s="32" t="str">
        <f>IF(Businesses!F161="","N/A",Businesses!F161)</f>
        <v>N/A</v>
      </c>
      <c r="F160" s="32" t="str">
        <f t="shared" si="4"/>
        <v>N/A</v>
      </c>
      <c r="G160" s="32" t="str">
        <f>IF(Businesses!G161="","N/A",Businesses!G161)</f>
        <v>N/A</v>
      </c>
      <c r="H160" s="32" t="str">
        <f>IF(Businesses!H161="","N/A",Businesses!H161)</f>
        <v>N/A</v>
      </c>
      <c r="I160" s="32" t="str">
        <f>IF(AND(Businesses!B161="",Businesses!C161&lt;&gt;""),0,IF(Businesses!B161="","N/A",IF(ISNUMBER(Businesses!B161),Businesses!B161,0)))</f>
        <v>N/A</v>
      </c>
    </row>
    <row r="161" spans="2:9">
      <c r="B161" s="32" t="str">
        <f t="shared" si="5"/>
        <v>N/A</v>
      </c>
      <c r="C161" s="32" t="str">
        <f>IF(AND(Businesses!D162="",Businesses!E162&lt;&gt;""),0,IF(Businesses!D162="","N/A",IF(ISNUMBER(Businesses!D162),Businesses!D162,0)))</f>
        <v>N/A</v>
      </c>
      <c r="D161" s="32" t="str">
        <f>IF(Businesses!E162="","N/A",Businesses!E162)</f>
        <v>N/A</v>
      </c>
      <c r="E161" s="32" t="str">
        <f>IF(Businesses!F162="","N/A",Businesses!F162)</f>
        <v>N/A</v>
      </c>
      <c r="F161" s="32" t="str">
        <f t="shared" si="4"/>
        <v>N/A</v>
      </c>
      <c r="G161" s="32" t="str">
        <f>IF(Businesses!G162="","N/A",Businesses!G162)</f>
        <v>N/A</v>
      </c>
      <c r="H161" s="32" t="str">
        <f>IF(Businesses!H162="","N/A",Businesses!H162)</f>
        <v>N/A</v>
      </c>
      <c r="I161" s="32" t="str">
        <f>IF(AND(Businesses!B162="",Businesses!C162&lt;&gt;""),0,IF(Businesses!B162="","N/A",IF(ISNUMBER(Businesses!B162),Businesses!B162,0)))</f>
        <v>N/A</v>
      </c>
    </row>
    <row r="162" spans="2:9">
      <c r="B162" s="32" t="str">
        <f t="shared" si="5"/>
        <v>N/A</v>
      </c>
      <c r="C162" s="32" t="str">
        <f>IF(AND(Businesses!D163="",Businesses!E163&lt;&gt;""),0,IF(Businesses!D163="","N/A",IF(ISNUMBER(Businesses!D163),Businesses!D163,0)))</f>
        <v>N/A</v>
      </c>
      <c r="D162" s="32" t="str">
        <f>IF(Businesses!E163="","N/A",Businesses!E163)</f>
        <v>N/A</v>
      </c>
      <c r="E162" s="32" t="str">
        <f>IF(Businesses!F163="","N/A",Businesses!F163)</f>
        <v>N/A</v>
      </c>
      <c r="F162" s="32" t="str">
        <f t="shared" si="4"/>
        <v>N/A</v>
      </c>
      <c r="G162" s="32" t="str">
        <f>IF(Businesses!G163="","N/A",Businesses!G163)</f>
        <v>N/A</v>
      </c>
      <c r="H162" s="32" t="str">
        <f>IF(Businesses!H163="","N/A",Businesses!H163)</f>
        <v>N/A</v>
      </c>
      <c r="I162" s="32" t="str">
        <f>IF(AND(Businesses!B163="",Businesses!C163&lt;&gt;""),0,IF(Businesses!B163="","N/A",IF(ISNUMBER(Businesses!B163),Businesses!B163,0)))</f>
        <v>N/A</v>
      </c>
    </row>
    <row r="163" spans="2:9">
      <c r="B163" s="32" t="str">
        <f t="shared" si="5"/>
        <v>N/A</v>
      </c>
      <c r="C163" s="32" t="str">
        <f>IF(AND(Businesses!D164="",Businesses!E164&lt;&gt;""),0,IF(Businesses!D164="","N/A",IF(ISNUMBER(Businesses!D164),Businesses!D164,0)))</f>
        <v>N/A</v>
      </c>
      <c r="D163" s="32" t="str">
        <f>IF(Businesses!E164="","N/A",Businesses!E164)</f>
        <v>N/A</v>
      </c>
      <c r="E163" s="32" t="str">
        <f>IF(Businesses!F164="","N/A",Businesses!F164)</f>
        <v>N/A</v>
      </c>
      <c r="F163" s="32" t="str">
        <f t="shared" si="4"/>
        <v>N/A</v>
      </c>
      <c r="G163" s="32" t="str">
        <f>IF(Businesses!G164="","N/A",Businesses!G164)</f>
        <v>N/A</v>
      </c>
      <c r="H163" s="32" t="str">
        <f>IF(Businesses!H164="","N/A",Businesses!H164)</f>
        <v>N/A</v>
      </c>
      <c r="I163" s="32" t="str">
        <f>IF(AND(Businesses!B164="",Businesses!C164&lt;&gt;""),0,IF(Businesses!B164="","N/A",IF(ISNUMBER(Businesses!B164),Businesses!B164,0)))</f>
        <v>N/A</v>
      </c>
    </row>
    <row r="164" spans="2:9">
      <c r="B164" s="32" t="str">
        <f t="shared" si="5"/>
        <v>N/A</v>
      </c>
      <c r="C164" s="32" t="str">
        <f>IF(AND(Businesses!D165="",Businesses!E165&lt;&gt;""),0,IF(Businesses!D165="","N/A",IF(ISNUMBER(Businesses!D165),Businesses!D165,0)))</f>
        <v>N/A</v>
      </c>
      <c r="D164" s="32" t="str">
        <f>IF(Businesses!E165="","N/A",Businesses!E165)</f>
        <v>N/A</v>
      </c>
      <c r="E164" s="32" t="str">
        <f>IF(Businesses!F165="","N/A",Businesses!F165)</f>
        <v>N/A</v>
      </c>
      <c r="F164" s="32" t="str">
        <f t="shared" si="4"/>
        <v>N/A</v>
      </c>
      <c r="G164" s="32" t="str">
        <f>IF(Businesses!G165="","N/A",Businesses!G165)</f>
        <v>N/A</v>
      </c>
      <c r="H164" s="32" t="str">
        <f>IF(Businesses!H165="","N/A",Businesses!H165)</f>
        <v>N/A</v>
      </c>
      <c r="I164" s="32" t="str">
        <f>IF(AND(Businesses!B165="",Businesses!C165&lt;&gt;""),0,IF(Businesses!B165="","N/A",IF(ISNUMBER(Businesses!B165),Businesses!B165,0)))</f>
        <v>N/A</v>
      </c>
    </row>
    <row r="165" spans="2:9">
      <c r="B165" s="32" t="str">
        <f t="shared" si="5"/>
        <v>N/A</v>
      </c>
      <c r="C165" s="32" t="str">
        <f>IF(AND(Businesses!D166="",Businesses!E166&lt;&gt;""),0,IF(Businesses!D166="","N/A",IF(ISNUMBER(Businesses!D166),Businesses!D166,0)))</f>
        <v>N/A</v>
      </c>
      <c r="D165" s="32" t="str">
        <f>IF(Businesses!E166="","N/A",Businesses!E166)</f>
        <v>N/A</v>
      </c>
      <c r="E165" s="32" t="str">
        <f>IF(Businesses!F166="","N/A",Businesses!F166)</f>
        <v>N/A</v>
      </c>
      <c r="F165" s="32" t="str">
        <f t="shared" si="4"/>
        <v>N/A</v>
      </c>
      <c r="G165" s="32" t="str">
        <f>IF(Businesses!G166="","N/A",Businesses!G166)</f>
        <v>N/A</v>
      </c>
      <c r="H165" s="32" t="str">
        <f>IF(Businesses!H166="","N/A",Businesses!H166)</f>
        <v>N/A</v>
      </c>
      <c r="I165" s="32" t="str">
        <f>IF(AND(Businesses!B166="",Businesses!C166&lt;&gt;""),0,IF(Businesses!B166="","N/A",IF(ISNUMBER(Businesses!B166),Businesses!B166,0)))</f>
        <v>N/A</v>
      </c>
    </row>
    <row r="166" spans="2:9">
      <c r="B166" s="32" t="str">
        <f t="shared" si="5"/>
        <v>N/A</v>
      </c>
      <c r="C166" s="32" t="str">
        <f>IF(AND(Businesses!D167="",Businesses!E167&lt;&gt;""),0,IF(Businesses!D167="","N/A",IF(ISNUMBER(Businesses!D167),Businesses!D167,0)))</f>
        <v>N/A</v>
      </c>
      <c r="D166" s="32" t="str">
        <f>IF(Businesses!E167="","N/A",Businesses!E167)</f>
        <v>N/A</v>
      </c>
      <c r="E166" s="32" t="str">
        <f>IF(Businesses!F167="","N/A",Businesses!F167)</f>
        <v>N/A</v>
      </c>
      <c r="F166" s="32" t="str">
        <f t="shared" si="4"/>
        <v>N/A</v>
      </c>
      <c r="G166" s="32" t="str">
        <f>IF(Businesses!G167="","N/A",Businesses!G167)</f>
        <v>N/A</v>
      </c>
      <c r="H166" s="32" t="str">
        <f>IF(Businesses!H167="","N/A",Businesses!H167)</f>
        <v>N/A</v>
      </c>
      <c r="I166" s="32" t="str">
        <f>IF(AND(Businesses!B167="",Businesses!C167&lt;&gt;""),0,IF(Businesses!B167="","N/A",IF(ISNUMBER(Businesses!B167),Businesses!B167,0)))</f>
        <v>N/A</v>
      </c>
    </row>
    <row r="167" spans="2:9">
      <c r="B167" s="32" t="str">
        <f t="shared" si="5"/>
        <v>N/A</v>
      </c>
      <c r="C167" s="32" t="str">
        <f>IF(AND(Businesses!D168="",Businesses!E168&lt;&gt;""),0,IF(Businesses!D168="","N/A",IF(ISNUMBER(Businesses!D168),Businesses!D168,0)))</f>
        <v>N/A</v>
      </c>
      <c r="D167" s="32" t="str">
        <f>IF(Businesses!E168="","N/A",Businesses!E168)</f>
        <v>N/A</v>
      </c>
      <c r="E167" s="32" t="str">
        <f>IF(Businesses!F168="","N/A",Businesses!F168)</f>
        <v>N/A</v>
      </c>
      <c r="F167" s="32" t="str">
        <f t="shared" si="4"/>
        <v>N/A</v>
      </c>
      <c r="G167" s="32" t="str">
        <f>IF(Businesses!G168="","N/A",Businesses!G168)</f>
        <v>N/A</v>
      </c>
      <c r="H167" s="32" t="str">
        <f>IF(Businesses!H168="","N/A",Businesses!H168)</f>
        <v>N/A</v>
      </c>
      <c r="I167" s="32" t="str">
        <f>IF(AND(Businesses!B168="",Businesses!C168&lt;&gt;""),0,IF(Businesses!B168="","N/A",IF(ISNUMBER(Businesses!B168),Businesses!B168,0)))</f>
        <v>N/A</v>
      </c>
    </row>
    <row r="168" spans="2:9">
      <c r="B168" s="32" t="str">
        <f t="shared" si="5"/>
        <v>N/A</v>
      </c>
      <c r="C168" s="32" t="str">
        <f>IF(AND(Businesses!D169="",Businesses!E169&lt;&gt;""),0,IF(Businesses!D169="","N/A",IF(ISNUMBER(Businesses!D169),Businesses!D169,0)))</f>
        <v>N/A</v>
      </c>
      <c r="D168" s="32" t="str">
        <f>IF(Businesses!E169="","N/A",Businesses!E169)</f>
        <v>N/A</v>
      </c>
      <c r="E168" s="32" t="str">
        <f>IF(Businesses!F169="","N/A",Businesses!F169)</f>
        <v>N/A</v>
      </c>
      <c r="F168" s="32" t="str">
        <f t="shared" si="4"/>
        <v>N/A</v>
      </c>
      <c r="G168" s="32" t="str">
        <f>IF(Businesses!G169="","N/A",Businesses!G169)</f>
        <v>N/A</v>
      </c>
      <c r="H168" s="32" t="str">
        <f>IF(Businesses!H169="","N/A",Businesses!H169)</f>
        <v>N/A</v>
      </c>
      <c r="I168" s="32" t="str">
        <f>IF(AND(Businesses!B169="",Businesses!C169&lt;&gt;""),0,IF(Businesses!B169="","N/A",IF(ISNUMBER(Businesses!B169),Businesses!B169,0)))</f>
        <v>N/A</v>
      </c>
    </row>
    <row r="169" spans="2:9">
      <c r="B169" s="32" t="str">
        <f t="shared" si="5"/>
        <v>N/A</v>
      </c>
      <c r="C169" s="32" t="str">
        <f>IF(AND(Businesses!D170="",Businesses!E170&lt;&gt;""),0,IF(Businesses!D170="","N/A",IF(ISNUMBER(Businesses!D170),Businesses!D170,0)))</f>
        <v>N/A</v>
      </c>
      <c r="D169" s="32" t="str">
        <f>IF(Businesses!E170="","N/A",Businesses!E170)</f>
        <v>N/A</v>
      </c>
      <c r="E169" s="32" t="str">
        <f>IF(Businesses!F170="","N/A",Businesses!F170)</f>
        <v>N/A</v>
      </c>
      <c r="F169" s="32" t="str">
        <f t="shared" si="4"/>
        <v>N/A</v>
      </c>
      <c r="G169" s="32" t="str">
        <f>IF(Businesses!G170="","N/A",Businesses!G170)</f>
        <v>N/A</v>
      </c>
      <c r="H169" s="32" t="str">
        <f>IF(Businesses!H170="","N/A",Businesses!H170)</f>
        <v>N/A</v>
      </c>
      <c r="I169" s="32" t="str">
        <f>IF(AND(Businesses!B170="",Businesses!C170&lt;&gt;""),0,IF(Businesses!B170="","N/A",IF(ISNUMBER(Businesses!B170),Businesses!B170,0)))</f>
        <v>N/A</v>
      </c>
    </row>
    <row r="170" spans="2:9">
      <c r="B170" s="32" t="str">
        <f t="shared" si="5"/>
        <v>N/A</v>
      </c>
      <c r="C170" s="32" t="str">
        <f>IF(AND(Businesses!D171="",Businesses!E171&lt;&gt;""),0,IF(Businesses!D171="","N/A",IF(ISNUMBER(Businesses!D171),Businesses!D171,0)))</f>
        <v>N/A</v>
      </c>
      <c r="D170" s="32" t="str">
        <f>IF(Businesses!E171="","N/A",Businesses!E171)</f>
        <v>N/A</v>
      </c>
      <c r="E170" s="32" t="str">
        <f>IF(Businesses!F171="","N/A",Businesses!F171)</f>
        <v>N/A</v>
      </c>
      <c r="F170" s="32" t="str">
        <f t="shared" si="4"/>
        <v>N/A</v>
      </c>
      <c r="G170" s="32" t="str">
        <f>IF(Businesses!G171="","N/A",Businesses!G171)</f>
        <v>N/A</v>
      </c>
      <c r="H170" s="32" t="str">
        <f>IF(Businesses!H171="","N/A",Businesses!H171)</f>
        <v>N/A</v>
      </c>
      <c r="I170" s="32" t="str">
        <f>IF(AND(Businesses!B171="",Businesses!C171&lt;&gt;""),0,IF(Businesses!B171="","N/A",IF(ISNUMBER(Businesses!B171),Businesses!B171,0)))</f>
        <v>N/A</v>
      </c>
    </row>
    <row r="171" spans="2:9">
      <c r="B171" s="32" t="str">
        <f t="shared" si="5"/>
        <v>N/A</v>
      </c>
      <c r="C171" s="32" t="str">
        <f>IF(AND(Businesses!D172="",Businesses!E172&lt;&gt;""),0,IF(Businesses!D172="","N/A",IF(ISNUMBER(Businesses!D172),Businesses!D172,0)))</f>
        <v>N/A</v>
      </c>
      <c r="D171" s="32" t="str">
        <f>IF(Businesses!E172="","N/A",Businesses!E172)</f>
        <v>N/A</v>
      </c>
      <c r="E171" s="32" t="str">
        <f>IF(Businesses!F172="","N/A",Businesses!F172)</f>
        <v>N/A</v>
      </c>
      <c r="F171" s="32" t="str">
        <f t="shared" si="4"/>
        <v>N/A</v>
      </c>
      <c r="G171" s="32" t="str">
        <f>IF(Businesses!G172="","N/A",Businesses!G172)</f>
        <v>N/A</v>
      </c>
      <c r="H171" s="32" t="str">
        <f>IF(Businesses!H172="","N/A",Businesses!H172)</f>
        <v>N/A</v>
      </c>
      <c r="I171" s="32" t="str">
        <f>IF(AND(Businesses!B172="",Businesses!C172&lt;&gt;""),0,IF(Businesses!B172="","N/A",IF(ISNUMBER(Businesses!B172),Businesses!B172,0)))</f>
        <v>N/A</v>
      </c>
    </row>
    <row r="172" spans="2:9">
      <c r="B172" s="32" t="str">
        <f t="shared" si="5"/>
        <v>N/A</v>
      </c>
      <c r="C172" s="32" t="str">
        <f>IF(AND(Businesses!D173="",Businesses!E173&lt;&gt;""),0,IF(Businesses!D173="","N/A",IF(ISNUMBER(Businesses!D173),Businesses!D173,0)))</f>
        <v>N/A</v>
      </c>
      <c r="D172" s="32" t="str">
        <f>IF(Businesses!E173="","N/A",Businesses!E173)</f>
        <v>N/A</v>
      </c>
      <c r="E172" s="32" t="str">
        <f>IF(Businesses!F173="","N/A",Businesses!F173)</f>
        <v>N/A</v>
      </c>
      <c r="F172" s="32" t="str">
        <f t="shared" si="4"/>
        <v>N/A</v>
      </c>
      <c r="G172" s="32" t="str">
        <f>IF(Businesses!G173="","N/A",Businesses!G173)</f>
        <v>N/A</v>
      </c>
      <c r="H172" s="32" t="str">
        <f>IF(Businesses!H173="","N/A",Businesses!H173)</f>
        <v>N/A</v>
      </c>
      <c r="I172" s="32" t="str">
        <f>IF(AND(Businesses!B173="",Businesses!C173&lt;&gt;""),0,IF(Businesses!B173="","N/A",IF(ISNUMBER(Businesses!B173),Businesses!B173,0)))</f>
        <v>N/A</v>
      </c>
    </row>
    <row r="173" spans="2:9">
      <c r="B173" s="32" t="str">
        <f t="shared" si="5"/>
        <v>N/A</v>
      </c>
      <c r="C173" s="32" t="str">
        <f>IF(AND(Businesses!D174="",Businesses!E174&lt;&gt;""),0,IF(Businesses!D174="","N/A",IF(ISNUMBER(Businesses!D174),Businesses!D174,0)))</f>
        <v>N/A</v>
      </c>
      <c r="D173" s="32" t="str">
        <f>IF(Businesses!E174="","N/A",Businesses!E174)</f>
        <v>N/A</v>
      </c>
      <c r="E173" s="32" t="str">
        <f>IF(Businesses!F174="","N/A",Businesses!F174)</f>
        <v>N/A</v>
      </c>
      <c r="F173" s="32" t="str">
        <f t="shared" si="4"/>
        <v>N/A</v>
      </c>
      <c r="G173" s="32" t="str">
        <f>IF(Businesses!G174="","N/A",Businesses!G174)</f>
        <v>N/A</v>
      </c>
      <c r="H173" s="32" t="str">
        <f>IF(Businesses!H174="","N/A",Businesses!H174)</f>
        <v>N/A</v>
      </c>
      <c r="I173" s="32" t="str">
        <f>IF(AND(Businesses!B174="",Businesses!C174&lt;&gt;""),0,IF(Businesses!B174="","N/A",IF(ISNUMBER(Businesses!B174),Businesses!B174,0)))</f>
        <v>N/A</v>
      </c>
    </row>
    <row r="174" spans="2:9">
      <c r="B174" s="32" t="str">
        <f t="shared" si="5"/>
        <v>N/A</v>
      </c>
      <c r="C174" s="32" t="str">
        <f>IF(AND(Businesses!D175="",Businesses!E175&lt;&gt;""),0,IF(Businesses!D175="","N/A",IF(ISNUMBER(Businesses!D175),Businesses!D175,0)))</f>
        <v>N/A</v>
      </c>
      <c r="D174" s="32" t="str">
        <f>IF(Businesses!E175="","N/A",Businesses!E175)</f>
        <v>N/A</v>
      </c>
      <c r="E174" s="32" t="str">
        <f>IF(Businesses!F175="","N/A",Businesses!F175)</f>
        <v>N/A</v>
      </c>
      <c r="F174" s="32" t="str">
        <f t="shared" si="4"/>
        <v>N/A</v>
      </c>
      <c r="G174" s="32" t="str">
        <f>IF(Businesses!G175="","N/A",Businesses!G175)</f>
        <v>N/A</v>
      </c>
      <c r="H174" s="32" t="str">
        <f>IF(Businesses!H175="","N/A",Businesses!H175)</f>
        <v>N/A</v>
      </c>
      <c r="I174" s="32" t="str">
        <f>IF(AND(Businesses!B175="",Businesses!C175&lt;&gt;""),0,IF(Businesses!B175="","N/A",IF(ISNUMBER(Businesses!B175),Businesses!B175,0)))</f>
        <v>N/A</v>
      </c>
    </row>
    <row r="175" spans="2:9">
      <c r="B175" s="32" t="str">
        <f t="shared" si="5"/>
        <v>N/A</v>
      </c>
      <c r="C175" s="32" t="str">
        <f>IF(AND(Businesses!D176="",Businesses!E176&lt;&gt;""),0,IF(Businesses!D176="","N/A",IF(ISNUMBER(Businesses!D176),Businesses!D176,0)))</f>
        <v>N/A</v>
      </c>
      <c r="D175" s="32" t="str">
        <f>IF(Businesses!E176="","N/A",Businesses!E176)</f>
        <v>N/A</v>
      </c>
      <c r="E175" s="32" t="str">
        <f>IF(Businesses!F176="","N/A",Businesses!F176)</f>
        <v>N/A</v>
      </c>
      <c r="F175" s="32" t="str">
        <f t="shared" si="4"/>
        <v>N/A</v>
      </c>
      <c r="G175" s="32" t="str">
        <f>IF(Businesses!G176="","N/A",Businesses!G176)</f>
        <v>N/A</v>
      </c>
      <c r="H175" s="32" t="str">
        <f>IF(Businesses!H176="","N/A",Businesses!H176)</f>
        <v>N/A</v>
      </c>
      <c r="I175" s="32" t="str">
        <f>IF(AND(Businesses!B176="",Businesses!C176&lt;&gt;""),0,IF(Businesses!B176="","N/A",IF(ISNUMBER(Businesses!B176),Businesses!B176,0)))</f>
        <v>N/A</v>
      </c>
    </row>
    <row r="176" spans="2:9">
      <c r="B176" s="32" t="str">
        <f t="shared" si="5"/>
        <v>N/A</v>
      </c>
      <c r="C176" s="32" t="str">
        <f>IF(AND(Businesses!D177="",Businesses!E177&lt;&gt;""),0,IF(Businesses!D177="","N/A",IF(ISNUMBER(Businesses!D177),Businesses!D177,0)))</f>
        <v>N/A</v>
      </c>
      <c r="D176" s="32" t="str">
        <f>IF(Businesses!E177="","N/A",Businesses!E177)</f>
        <v>N/A</v>
      </c>
      <c r="E176" s="32" t="str">
        <f>IF(Businesses!F177="","N/A",Businesses!F177)</f>
        <v>N/A</v>
      </c>
      <c r="F176" s="32" t="str">
        <f t="shared" si="4"/>
        <v>N/A</v>
      </c>
      <c r="G176" s="32" t="str">
        <f>IF(Businesses!G177="","N/A",Businesses!G177)</f>
        <v>N/A</v>
      </c>
      <c r="H176" s="32" t="str">
        <f>IF(Businesses!H177="","N/A",Businesses!H177)</f>
        <v>N/A</v>
      </c>
      <c r="I176" s="32" t="str">
        <f>IF(AND(Businesses!B177="",Businesses!C177&lt;&gt;""),0,IF(Businesses!B177="","N/A",IF(ISNUMBER(Businesses!B177),Businesses!B177,0)))</f>
        <v>N/A</v>
      </c>
    </row>
    <row r="177" spans="2:9">
      <c r="B177" s="32" t="str">
        <f t="shared" si="5"/>
        <v>N/A</v>
      </c>
      <c r="C177" s="32" t="str">
        <f>IF(AND(Businesses!D178="",Businesses!E178&lt;&gt;""),0,IF(Businesses!D178="","N/A",IF(ISNUMBER(Businesses!D178),Businesses!D178,0)))</f>
        <v>N/A</v>
      </c>
      <c r="D177" s="32" t="str">
        <f>IF(Businesses!E178="","N/A",Businesses!E178)</f>
        <v>N/A</v>
      </c>
      <c r="E177" s="32" t="str">
        <f>IF(Businesses!F178="","N/A",Businesses!F178)</f>
        <v>N/A</v>
      </c>
      <c r="F177" s="32" t="str">
        <f t="shared" si="4"/>
        <v>N/A</v>
      </c>
      <c r="G177" s="32" t="str">
        <f>IF(Businesses!G178="","N/A",Businesses!G178)</f>
        <v>N/A</v>
      </c>
      <c r="H177" s="32" t="str">
        <f>IF(Businesses!H178="","N/A",Businesses!H178)</f>
        <v>N/A</v>
      </c>
      <c r="I177" s="32" t="str">
        <f>IF(AND(Businesses!B178="",Businesses!C178&lt;&gt;""),0,IF(Businesses!B178="","N/A",IF(ISNUMBER(Businesses!B178),Businesses!B178,0)))</f>
        <v>N/A</v>
      </c>
    </row>
    <row r="178" spans="2:9">
      <c r="B178" s="32" t="str">
        <f t="shared" si="5"/>
        <v>N/A</v>
      </c>
      <c r="C178" s="32" t="str">
        <f>IF(AND(Businesses!D179="",Businesses!E179&lt;&gt;""),0,IF(Businesses!D179="","N/A",IF(ISNUMBER(Businesses!D179),Businesses!D179,0)))</f>
        <v>N/A</v>
      </c>
      <c r="D178" s="32" t="str">
        <f>IF(Businesses!E179="","N/A",Businesses!E179)</f>
        <v>N/A</v>
      </c>
      <c r="E178" s="32" t="str">
        <f>IF(Businesses!F179="","N/A",Businesses!F179)</f>
        <v>N/A</v>
      </c>
      <c r="F178" s="32" t="str">
        <f t="shared" si="4"/>
        <v>N/A</v>
      </c>
      <c r="G178" s="32" t="str">
        <f>IF(Businesses!G179="","N/A",Businesses!G179)</f>
        <v>N/A</v>
      </c>
      <c r="H178" s="32" t="str">
        <f>IF(Businesses!H179="","N/A",Businesses!H179)</f>
        <v>N/A</v>
      </c>
      <c r="I178" s="32" t="str">
        <f>IF(AND(Businesses!B179="",Businesses!C179&lt;&gt;""),0,IF(Businesses!B179="","N/A",IF(ISNUMBER(Businesses!B179),Businesses!B179,0)))</f>
        <v>N/A</v>
      </c>
    </row>
    <row r="179" spans="2:9">
      <c r="B179" s="32" t="str">
        <f t="shared" si="5"/>
        <v>N/A</v>
      </c>
      <c r="C179" s="32" t="str">
        <f>IF(AND(Businesses!D180="",Businesses!E180&lt;&gt;""),0,IF(Businesses!D180="","N/A",IF(ISNUMBER(Businesses!D180),Businesses!D180,0)))</f>
        <v>N/A</v>
      </c>
      <c r="D179" s="32" t="str">
        <f>IF(Businesses!E180="","N/A",Businesses!E180)</f>
        <v>N/A</v>
      </c>
      <c r="E179" s="32" t="str">
        <f>IF(Businesses!F180="","N/A",Businesses!F180)</f>
        <v>N/A</v>
      </c>
      <c r="F179" s="32" t="str">
        <f t="shared" si="4"/>
        <v>N/A</v>
      </c>
      <c r="G179" s="32" t="str">
        <f>IF(Businesses!G180="","N/A",Businesses!G180)</f>
        <v>N/A</v>
      </c>
      <c r="H179" s="32" t="str">
        <f>IF(Businesses!H180="","N/A",Businesses!H180)</f>
        <v>N/A</v>
      </c>
      <c r="I179" s="32" t="str">
        <f>IF(AND(Businesses!B180="",Businesses!C180&lt;&gt;""),0,IF(Businesses!B180="","N/A",IF(ISNUMBER(Businesses!B180),Businesses!B180,0)))</f>
        <v>N/A</v>
      </c>
    </row>
    <row r="180" spans="2:9">
      <c r="B180" s="32" t="str">
        <f t="shared" si="5"/>
        <v>N/A</v>
      </c>
      <c r="C180" s="32" t="str">
        <f>IF(AND(Businesses!D181="",Businesses!E181&lt;&gt;""),0,IF(Businesses!D181="","N/A",IF(ISNUMBER(Businesses!D181),Businesses!D181,0)))</f>
        <v>N/A</v>
      </c>
      <c r="D180" s="32" t="str">
        <f>IF(Businesses!E181="","N/A",Businesses!E181)</f>
        <v>N/A</v>
      </c>
      <c r="E180" s="32" t="str">
        <f>IF(Businesses!F181="","N/A",Businesses!F181)</f>
        <v>N/A</v>
      </c>
      <c r="F180" s="32" t="str">
        <f t="shared" si="4"/>
        <v>N/A</v>
      </c>
      <c r="G180" s="32" t="str">
        <f>IF(Businesses!G181="","N/A",Businesses!G181)</f>
        <v>N/A</v>
      </c>
      <c r="H180" s="32" t="str">
        <f>IF(Businesses!H181="","N/A",Businesses!H181)</f>
        <v>N/A</v>
      </c>
      <c r="I180" s="32" t="str">
        <f>IF(AND(Businesses!B181="",Businesses!C181&lt;&gt;""),0,IF(Businesses!B181="","N/A",IF(ISNUMBER(Businesses!B181),Businesses!B181,0)))</f>
        <v>N/A</v>
      </c>
    </row>
    <row r="181" spans="2:9">
      <c r="B181" s="32" t="str">
        <f t="shared" si="5"/>
        <v>N/A</v>
      </c>
      <c r="C181" s="32" t="str">
        <f>IF(AND(Businesses!D182="",Businesses!E182&lt;&gt;""),0,IF(Businesses!D182="","N/A",IF(ISNUMBER(Businesses!D182),Businesses!D182,0)))</f>
        <v>N/A</v>
      </c>
      <c r="D181" s="32" t="str">
        <f>IF(Businesses!E182="","N/A",Businesses!E182)</f>
        <v>N/A</v>
      </c>
      <c r="E181" s="32" t="str">
        <f>IF(Businesses!F182="","N/A",Businesses!F182)</f>
        <v>N/A</v>
      </c>
      <c r="F181" s="32" t="str">
        <f t="shared" si="4"/>
        <v>N/A</v>
      </c>
      <c r="G181" s="32" t="str">
        <f>IF(Businesses!G182="","N/A",Businesses!G182)</f>
        <v>N/A</v>
      </c>
      <c r="H181" s="32" t="str">
        <f>IF(Businesses!H182="","N/A",Businesses!H182)</f>
        <v>N/A</v>
      </c>
      <c r="I181" s="32" t="str">
        <f>IF(AND(Businesses!B182="",Businesses!C182&lt;&gt;""),0,IF(Businesses!B182="","N/A",IF(ISNUMBER(Businesses!B182),Businesses!B182,0)))</f>
        <v>N/A</v>
      </c>
    </row>
    <row r="182" spans="2:9">
      <c r="B182" s="32" t="str">
        <f t="shared" si="5"/>
        <v>N/A</v>
      </c>
      <c r="C182" s="32" t="str">
        <f>IF(AND(Businesses!D183="",Businesses!E183&lt;&gt;""),0,IF(Businesses!D183="","N/A",IF(ISNUMBER(Businesses!D183),Businesses!D183,0)))</f>
        <v>N/A</v>
      </c>
      <c r="D182" s="32" t="str">
        <f>IF(Businesses!E183="","N/A",Businesses!E183)</f>
        <v>N/A</v>
      </c>
      <c r="E182" s="32" t="str">
        <f>IF(Businesses!F183="","N/A",Businesses!F183)</f>
        <v>N/A</v>
      </c>
      <c r="F182" s="32" t="str">
        <f t="shared" si="4"/>
        <v>N/A</v>
      </c>
      <c r="G182" s="32" t="str">
        <f>IF(Businesses!G183="","N/A",Businesses!G183)</f>
        <v>N/A</v>
      </c>
      <c r="H182" s="32" t="str">
        <f>IF(Businesses!H183="","N/A",Businesses!H183)</f>
        <v>N/A</v>
      </c>
      <c r="I182" s="32" t="str">
        <f>IF(AND(Businesses!B183="",Businesses!C183&lt;&gt;""),0,IF(Businesses!B183="","N/A",IF(ISNUMBER(Businesses!B183),Businesses!B183,0)))</f>
        <v>N/A</v>
      </c>
    </row>
    <row r="183" spans="2:9">
      <c r="B183" s="32" t="str">
        <f t="shared" si="5"/>
        <v>N/A</v>
      </c>
      <c r="C183" s="32" t="str">
        <f>IF(AND(Businesses!D184="",Businesses!E184&lt;&gt;""),0,IF(Businesses!D184="","N/A",IF(ISNUMBER(Businesses!D184),Businesses!D184,0)))</f>
        <v>N/A</v>
      </c>
      <c r="D183" s="32" t="str">
        <f>IF(Businesses!E184="","N/A",Businesses!E184)</f>
        <v>N/A</v>
      </c>
      <c r="E183" s="32" t="str">
        <f>IF(Businesses!F184="","N/A",Businesses!F184)</f>
        <v>N/A</v>
      </c>
      <c r="F183" s="32" t="str">
        <f t="shared" si="4"/>
        <v>N/A</v>
      </c>
      <c r="G183" s="32" t="str">
        <f>IF(Businesses!G184="","N/A",Businesses!G184)</f>
        <v>N/A</v>
      </c>
      <c r="H183" s="32" t="str">
        <f>IF(Businesses!H184="","N/A",Businesses!H184)</f>
        <v>N/A</v>
      </c>
      <c r="I183" s="32" t="str">
        <f>IF(AND(Businesses!B184="",Businesses!C184&lt;&gt;""),0,IF(Businesses!B184="","N/A",IF(ISNUMBER(Businesses!B184),Businesses!B184,0)))</f>
        <v>N/A</v>
      </c>
    </row>
    <row r="184" spans="2:9">
      <c r="B184" s="32" t="str">
        <f t="shared" si="5"/>
        <v>N/A</v>
      </c>
      <c r="C184" s="32" t="str">
        <f>IF(AND(Businesses!D185="",Businesses!E185&lt;&gt;""),0,IF(Businesses!D185="","N/A",IF(ISNUMBER(Businesses!D185),Businesses!D185,0)))</f>
        <v>N/A</v>
      </c>
      <c r="D184" s="32" t="str">
        <f>IF(Businesses!E185="","N/A",Businesses!E185)</f>
        <v>N/A</v>
      </c>
      <c r="E184" s="32" t="str">
        <f>IF(Businesses!F185="","N/A",Businesses!F185)</f>
        <v>N/A</v>
      </c>
      <c r="F184" s="32" t="str">
        <f t="shared" si="4"/>
        <v>N/A</v>
      </c>
      <c r="G184" s="32" t="str">
        <f>IF(Businesses!G185="","N/A",Businesses!G185)</f>
        <v>N/A</v>
      </c>
      <c r="H184" s="32" t="str">
        <f>IF(Businesses!H185="","N/A",Businesses!H185)</f>
        <v>N/A</v>
      </c>
      <c r="I184" s="32" t="str">
        <f>IF(AND(Businesses!B185="",Businesses!C185&lt;&gt;""),0,IF(Businesses!B185="","N/A",IF(ISNUMBER(Businesses!B185),Businesses!B185,0)))</f>
        <v>N/A</v>
      </c>
    </row>
    <row r="185" spans="2:9">
      <c r="B185" s="32" t="str">
        <f t="shared" si="5"/>
        <v>N/A</v>
      </c>
      <c r="C185" s="32" t="str">
        <f>IF(AND(Businesses!D186="",Businesses!E186&lt;&gt;""),0,IF(Businesses!D186="","N/A",IF(ISNUMBER(Businesses!D186),Businesses!D186,0)))</f>
        <v>N/A</v>
      </c>
      <c r="D185" s="32" t="str">
        <f>IF(Businesses!E186="","N/A",Businesses!E186)</f>
        <v>N/A</v>
      </c>
      <c r="E185" s="32" t="str">
        <f>IF(Businesses!F186="","N/A",Businesses!F186)</f>
        <v>N/A</v>
      </c>
      <c r="F185" s="32" t="str">
        <f t="shared" si="4"/>
        <v>N/A</v>
      </c>
      <c r="G185" s="32" t="str">
        <f>IF(Businesses!G186="","N/A",Businesses!G186)</f>
        <v>N/A</v>
      </c>
      <c r="H185" s="32" t="str">
        <f>IF(Businesses!H186="","N/A",Businesses!H186)</f>
        <v>N/A</v>
      </c>
      <c r="I185" s="32" t="str">
        <f>IF(AND(Businesses!B186="",Businesses!C186&lt;&gt;""),0,IF(Businesses!B186="","N/A",IF(ISNUMBER(Businesses!B186),Businesses!B186,0)))</f>
        <v>N/A</v>
      </c>
    </row>
    <row r="186" spans="2:9">
      <c r="B186" s="32" t="str">
        <f t="shared" si="5"/>
        <v>N/A</v>
      </c>
      <c r="C186" s="32" t="str">
        <f>IF(AND(Businesses!D187="",Businesses!E187&lt;&gt;""),0,IF(Businesses!D187="","N/A",IF(ISNUMBER(Businesses!D187),Businesses!D187,0)))</f>
        <v>N/A</v>
      </c>
      <c r="D186" s="32" t="str">
        <f>IF(Businesses!E187="","N/A",Businesses!E187)</f>
        <v>N/A</v>
      </c>
      <c r="E186" s="32" t="str">
        <f>IF(Businesses!F187="","N/A",Businesses!F187)</f>
        <v>N/A</v>
      </c>
      <c r="F186" s="32" t="str">
        <f t="shared" si="4"/>
        <v>N/A</v>
      </c>
      <c r="G186" s="32" t="str">
        <f>IF(Businesses!G187="","N/A",Businesses!G187)</f>
        <v>N/A</v>
      </c>
      <c r="H186" s="32" t="str">
        <f>IF(Businesses!H187="","N/A",Businesses!H187)</f>
        <v>N/A</v>
      </c>
      <c r="I186" s="32" t="str">
        <f>IF(AND(Businesses!B187="",Businesses!C187&lt;&gt;""),0,IF(Businesses!B187="","N/A",IF(ISNUMBER(Businesses!B187),Businesses!B187,0)))</f>
        <v>N/A</v>
      </c>
    </row>
    <row r="187" spans="2:9">
      <c r="B187" s="32" t="str">
        <f t="shared" si="5"/>
        <v>N/A</v>
      </c>
      <c r="C187" s="32" t="str">
        <f>IF(AND(Businesses!D188="",Businesses!E188&lt;&gt;""),0,IF(Businesses!D188="","N/A",IF(ISNUMBER(Businesses!D188),Businesses!D188,0)))</f>
        <v>N/A</v>
      </c>
      <c r="D187" s="32" t="str">
        <f>IF(Businesses!E188="","N/A",Businesses!E188)</f>
        <v>N/A</v>
      </c>
      <c r="E187" s="32" t="str">
        <f>IF(Businesses!F188="","N/A",Businesses!F188)</f>
        <v>N/A</v>
      </c>
      <c r="F187" s="32" t="str">
        <f t="shared" si="4"/>
        <v>N/A</v>
      </c>
      <c r="G187" s="32" t="str">
        <f>IF(Businesses!G188="","N/A",Businesses!G188)</f>
        <v>N/A</v>
      </c>
      <c r="H187" s="32" t="str">
        <f>IF(Businesses!H188="","N/A",Businesses!H188)</f>
        <v>N/A</v>
      </c>
      <c r="I187" s="32" t="str">
        <f>IF(AND(Businesses!B188="",Businesses!C188&lt;&gt;""),0,IF(Businesses!B188="","N/A",IF(ISNUMBER(Businesses!B188),Businesses!B188,0)))</f>
        <v>N/A</v>
      </c>
    </row>
    <row r="188" spans="2:9">
      <c r="B188" s="32" t="str">
        <f t="shared" si="5"/>
        <v>N/A</v>
      </c>
      <c r="C188" s="32" t="str">
        <f>IF(AND(Businesses!D189="",Businesses!E189&lt;&gt;""),0,IF(Businesses!D189="","N/A",IF(ISNUMBER(Businesses!D189),Businesses!D189,0)))</f>
        <v>N/A</v>
      </c>
      <c r="D188" s="32" t="str">
        <f>IF(Businesses!E189="","N/A",Businesses!E189)</f>
        <v>N/A</v>
      </c>
      <c r="E188" s="32" t="str">
        <f>IF(Businesses!F189="","N/A",Businesses!F189)</f>
        <v>N/A</v>
      </c>
      <c r="F188" s="32" t="str">
        <f t="shared" si="4"/>
        <v>N/A</v>
      </c>
      <c r="G188" s="32" t="str">
        <f>IF(Businesses!G189="","N/A",Businesses!G189)</f>
        <v>N/A</v>
      </c>
      <c r="H188" s="32" t="str">
        <f>IF(Businesses!H189="","N/A",Businesses!H189)</f>
        <v>N/A</v>
      </c>
      <c r="I188" s="32" t="str">
        <f>IF(AND(Businesses!B189="",Businesses!C189&lt;&gt;""),0,IF(Businesses!B189="","N/A",IF(ISNUMBER(Businesses!B189),Businesses!B189,0)))</f>
        <v>N/A</v>
      </c>
    </row>
    <row r="189" spans="2:9">
      <c r="B189" s="32" t="str">
        <f t="shared" si="5"/>
        <v>N/A</v>
      </c>
      <c r="C189" s="32" t="str">
        <f>IF(AND(Businesses!D190="",Businesses!E190&lt;&gt;""),0,IF(Businesses!D190="","N/A",IF(ISNUMBER(Businesses!D190),Businesses!D190,0)))</f>
        <v>N/A</v>
      </c>
      <c r="D189" s="32" t="str">
        <f>IF(Businesses!E190="","N/A",Businesses!E190)</f>
        <v>N/A</v>
      </c>
      <c r="E189" s="32" t="str">
        <f>IF(Businesses!F190="","N/A",Businesses!F190)</f>
        <v>N/A</v>
      </c>
      <c r="F189" s="32" t="str">
        <f t="shared" si="4"/>
        <v>N/A</v>
      </c>
      <c r="G189" s="32" t="str">
        <f>IF(Businesses!G190="","N/A",Businesses!G190)</f>
        <v>N/A</v>
      </c>
      <c r="H189" s="32" t="str">
        <f>IF(Businesses!H190="","N/A",Businesses!H190)</f>
        <v>N/A</v>
      </c>
      <c r="I189" s="32" t="str">
        <f>IF(AND(Businesses!B190="",Businesses!C190&lt;&gt;""),0,IF(Businesses!B190="","N/A",IF(ISNUMBER(Businesses!B190),Businesses!B190,0)))</f>
        <v>N/A</v>
      </c>
    </row>
    <row r="190" spans="2:9">
      <c r="B190" s="32" t="str">
        <f t="shared" si="5"/>
        <v>N/A</v>
      </c>
      <c r="C190" s="32" t="str">
        <f>IF(AND(Businesses!D191="",Businesses!E191&lt;&gt;""),0,IF(Businesses!D191="","N/A",IF(ISNUMBER(Businesses!D191),Businesses!D191,0)))</f>
        <v>N/A</v>
      </c>
      <c r="D190" s="32" t="str">
        <f>IF(Businesses!E191="","N/A",Businesses!E191)</f>
        <v>N/A</v>
      </c>
      <c r="E190" s="32" t="str">
        <f>IF(Businesses!F191="","N/A",Businesses!F191)</f>
        <v>N/A</v>
      </c>
      <c r="F190" s="32" t="str">
        <f t="shared" si="4"/>
        <v>N/A</v>
      </c>
      <c r="G190" s="32" t="str">
        <f>IF(Businesses!G191="","N/A",Businesses!G191)</f>
        <v>N/A</v>
      </c>
      <c r="H190" s="32" t="str">
        <f>IF(Businesses!H191="","N/A",Businesses!H191)</f>
        <v>N/A</v>
      </c>
      <c r="I190" s="32" t="str">
        <f>IF(AND(Businesses!B191="",Businesses!C191&lt;&gt;""),0,IF(Businesses!B191="","N/A",IF(ISNUMBER(Businesses!B191),Businesses!B191,0)))</f>
        <v>N/A</v>
      </c>
    </row>
    <row r="191" spans="2:9">
      <c r="B191" s="32" t="str">
        <f t="shared" si="5"/>
        <v>N/A</v>
      </c>
      <c r="C191" s="32" t="str">
        <f>IF(AND(Businesses!D192="",Businesses!E192&lt;&gt;""),0,IF(Businesses!D192="","N/A",IF(ISNUMBER(Businesses!D192),Businesses!D192,0)))</f>
        <v>N/A</v>
      </c>
      <c r="D191" s="32" t="str">
        <f>IF(Businesses!E192="","N/A",Businesses!E192)</f>
        <v>N/A</v>
      </c>
      <c r="E191" s="32" t="str">
        <f>IF(Businesses!F192="","N/A",Businesses!F192)</f>
        <v>N/A</v>
      </c>
      <c r="F191" s="32" t="str">
        <f t="shared" si="4"/>
        <v>N/A</v>
      </c>
      <c r="G191" s="32" t="str">
        <f>IF(Businesses!G192="","N/A",Businesses!G192)</f>
        <v>N/A</v>
      </c>
      <c r="H191" s="32" t="str">
        <f>IF(Businesses!H192="","N/A",Businesses!H192)</f>
        <v>N/A</v>
      </c>
      <c r="I191" s="32" t="str">
        <f>IF(AND(Businesses!B192="",Businesses!C192&lt;&gt;""),0,IF(Businesses!B192="","N/A",IF(ISNUMBER(Businesses!B192),Businesses!B192,0)))</f>
        <v>N/A</v>
      </c>
    </row>
    <row r="192" spans="2:9">
      <c r="B192" s="32" t="str">
        <f t="shared" si="5"/>
        <v>N/A</v>
      </c>
      <c r="C192" s="32" t="str">
        <f>IF(AND(Businesses!D193="",Businesses!E193&lt;&gt;""),0,IF(Businesses!D193="","N/A",IF(ISNUMBER(Businesses!D193),Businesses!D193,0)))</f>
        <v>N/A</v>
      </c>
      <c r="D192" s="32" t="str">
        <f>IF(Businesses!E193="","N/A",Businesses!E193)</f>
        <v>N/A</v>
      </c>
      <c r="E192" s="32" t="str">
        <f>IF(Businesses!F193="","N/A",Businesses!F193)</f>
        <v>N/A</v>
      </c>
      <c r="F192" s="32" t="str">
        <f t="shared" si="4"/>
        <v>N/A</v>
      </c>
      <c r="G192" s="32" t="str">
        <f>IF(Businesses!G193="","N/A",Businesses!G193)</f>
        <v>N/A</v>
      </c>
      <c r="H192" s="32" t="str">
        <f>IF(Businesses!H193="","N/A",Businesses!H193)</f>
        <v>N/A</v>
      </c>
      <c r="I192" s="32" t="str">
        <f>IF(AND(Businesses!B193="",Businesses!C193&lt;&gt;""),0,IF(Businesses!B193="","N/A",IF(ISNUMBER(Businesses!B193),Businesses!B193,0)))</f>
        <v>N/A</v>
      </c>
    </row>
    <row r="193" spans="2:9">
      <c r="B193" s="32" t="str">
        <f t="shared" si="5"/>
        <v>N/A</v>
      </c>
      <c r="C193" s="32" t="str">
        <f>IF(AND(Businesses!D194="",Businesses!E194&lt;&gt;""),0,IF(Businesses!D194="","N/A",IF(ISNUMBER(Businesses!D194),Businesses!D194,0)))</f>
        <v>N/A</v>
      </c>
      <c r="D193" s="32" t="str">
        <f>IF(Businesses!E194="","N/A",Businesses!E194)</f>
        <v>N/A</v>
      </c>
      <c r="E193" s="32" t="str">
        <f>IF(Businesses!F194="","N/A",Businesses!F194)</f>
        <v>N/A</v>
      </c>
      <c r="F193" s="32" t="str">
        <f t="shared" si="4"/>
        <v>N/A</v>
      </c>
      <c r="G193" s="32" t="str">
        <f>IF(Businesses!G194="","N/A",Businesses!G194)</f>
        <v>N/A</v>
      </c>
      <c r="H193" s="32" t="str">
        <f>IF(Businesses!H194="","N/A",Businesses!H194)</f>
        <v>N/A</v>
      </c>
      <c r="I193" s="32" t="str">
        <f>IF(AND(Businesses!B194="",Businesses!C194&lt;&gt;""),0,IF(Businesses!B194="","N/A",IF(ISNUMBER(Businesses!B194),Businesses!B194,0)))</f>
        <v>N/A</v>
      </c>
    </row>
    <row r="194" spans="2:9">
      <c r="B194" s="32" t="str">
        <f t="shared" si="5"/>
        <v>N/A</v>
      </c>
      <c r="C194" s="32" t="str">
        <f>IF(AND(Businesses!D195="",Businesses!E195&lt;&gt;""),0,IF(Businesses!D195="","N/A",IF(ISNUMBER(Businesses!D195),Businesses!D195,0)))</f>
        <v>N/A</v>
      </c>
      <c r="D194" s="32" t="str">
        <f>IF(Businesses!E195="","N/A",Businesses!E195)</f>
        <v>N/A</v>
      </c>
      <c r="E194" s="32" t="str">
        <f>IF(Businesses!F195="","N/A",Businesses!F195)</f>
        <v>N/A</v>
      </c>
      <c r="F194" s="32" t="str">
        <f t="shared" ref="F194:F257" si="6">IF(B194="N/A","N/A",UPPER(TRIM(ProbuildName)))</f>
        <v>N/A</v>
      </c>
      <c r="G194" s="32" t="str">
        <f>IF(Businesses!G195="","N/A",Businesses!G195)</f>
        <v>N/A</v>
      </c>
      <c r="H194" s="32" t="str">
        <f>IF(Businesses!H195="","N/A",Businesses!H195)</f>
        <v>N/A</v>
      </c>
      <c r="I194" s="32" t="str">
        <f>IF(AND(Businesses!B195="",Businesses!C195&lt;&gt;""),0,IF(Businesses!B195="","N/A",IF(ISNUMBER(Businesses!B195),Businesses!B195,0)))</f>
        <v>N/A</v>
      </c>
    </row>
    <row r="195" spans="2:9">
      <c r="B195" s="32" t="str">
        <f t="shared" ref="B195:B258" si="7">IF(I195="N/A","N/A","")</f>
        <v>N/A</v>
      </c>
      <c r="C195" s="32" t="str">
        <f>IF(AND(Businesses!D196="",Businesses!E196&lt;&gt;""),0,IF(Businesses!D196="","N/A",IF(ISNUMBER(Businesses!D196),Businesses!D196,0)))</f>
        <v>N/A</v>
      </c>
      <c r="D195" s="32" t="str">
        <f>IF(Businesses!E196="","N/A",Businesses!E196)</f>
        <v>N/A</v>
      </c>
      <c r="E195" s="32" t="str">
        <f>IF(Businesses!F196="","N/A",Businesses!F196)</f>
        <v>N/A</v>
      </c>
      <c r="F195" s="32" t="str">
        <f t="shared" si="6"/>
        <v>N/A</v>
      </c>
      <c r="G195" s="32" t="str">
        <f>IF(Businesses!G196="","N/A",Businesses!G196)</f>
        <v>N/A</v>
      </c>
      <c r="H195" s="32" t="str">
        <f>IF(Businesses!H196="","N/A",Businesses!H196)</f>
        <v>N/A</v>
      </c>
      <c r="I195" s="32" t="str">
        <f>IF(AND(Businesses!B196="",Businesses!C196&lt;&gt;""),0,IF(Businesses!B196="","N/A",IF(ISNUMBER(Businesses!B196),Businesses!B196,0)))</f>
        <v>N/A</v>
      </c>
    </row>
    <row r="196" spans="2:9">
      <c r="B196" s="32" t="str">
        <f t="shared" si="7"/>
        <v>N/A</v>
      </c>
      <c r="C196" s="32" t="str">
        <f>IF(AND(Businesses!D197="",Businesses!E197&lt;&gt;""),0,IF(Businesses!D197="","N/A",IF(ISNUMBER(Businesses!D197),Businesses!D197,0)))</f>
        <v>N/A</v>
      </c>
      <c r="D196" s="32" t="str">
        <f>IF(Businesses!E197="","N/A",Businesses!E197)</f>
        <v>N/A</v>
      </c>
      <c r="E196" s="32" t="str">
        <f>IF(Businesses!F197="","N/A",Businesses!F197)</f>
        <v>N/A</v>
      </c>
      <c r="F196" s="32" t="str">
        <f t="shared" si="6"/>
        <v>N/A</v>
      </c>
      <c r="G196" s="32" t="str">
        <f>IF(Businesses!G197="","N/A",Businesses!G197)</f>
        <v>N/A</v>
      </c>
      <c r="H196" s="32" t="str">
        <f>IF(Businesses!H197="","N/A",Businesses!H197)</f>
        <v>N/A</v>
      </c>
      <c r="I196" s="32" t="str">
        <f>IF(AND(Businesses!B197="",Businesses!C197&lt;&gt;""),0,IF(Businesses!B197="","N/A",IF(ISNUMBER(Businesses!B197),Businesses!B197,0)))</f>
        <v>N/A</v>
      </c>
    </row>
    <row r="197" spans="2:9">
      <c r="B197" s="32" t="str">
        <f t="shared" si="7"/>
        <v>N/A</v>
      </c>
      <c r="C197" s="32" t="str">
        <f>IF(AND(Businesses!D198="",Businesses!E198&lt;&gt;""),0,IF(Businesses!D198="","N/A",IF(ISNUMBER(Businesses!D198),Businesses!D198,0)))</f>
        <v>N/A</v>
      </c>
      <c r="D197" s="32" t="str">
        <f>IF(Businesses!E198="","N/A",Businesses!E198)</f>
        <v>N/A</v>
      </c>
      <c r="E197" s="32" t="str">
        <f>IF(Businesses!F198="","N/A",Businesses!F198)</f>
        <v>N/A</v>
      </c>
      <c r="F197" s="32" t="str">
        <f t="shared" si="6"/>
        <v>N/A</v>
      </c>
      <c r="G197" s="32" t="str">
        <f>IF(Businesses!G198="","N/A",Businesses!G198)</f>
        <v>N/A</v>
      </c>
      <c r="H197" s="32" t="str">
        <f>IF(Businesses!H198="","N/A",Businesses!H198)</f>
        <v>N/A</v>
      </c>
      <c r="I197" s="32" t="str">
        <f>IF(AND(Businesses!B198="",Businesses!C198&lt;&gt;""),0,IF(Businesses!B198="","N/A",IF(ISNUMBER(Businesses!B198),Businesses!B198,0)))</f>
        <v>N/A</v>
      </c>
    </row>
    <row r="198" spans="2:9">
      <c r="B198" s="32" t="str">
        <f t="shared" si="7"/>
        <v>N/A</v>
      </c>
      <c r="C198" s="32" t="str">
        <f>IF(AND(Businesses!D199="",Businesses!E199&lt;&gt;""),0,IF(Businesses!D199="","N/A",IF(ISNUMBER(Businesses!D199),Businesses!D199,0)))</f>
        <v>N/A</v>
      </c>
      <c r="D198" s="32" t="str">
        <f>IF(Businesses!E199="","N/A",Businesses!E199)</f>
        <v>N/A</v>
      </c>
      <c r="E198" s="32" t="str">
        <f>IF(Businesses!F199="","N/A",Businesses!F199)</f>
        <v>N/A</v>
      </c>
      <c r="F198" s="32" t="str">
        <f t="shared" si="6"/>
        <v>N/A</v>
      </c>
      <c r="G198" s="32" t="str">
        <f>IF(Businesses!G199="","N/A",Businesses!G199)</f>
        <v>N/A</v>
      </c>
      <c r="H198" s="32" t="str">
        <f>IF(Businesses!H199="","N/A",Businesses!H199)</f>
        <v>N/A</v>
      </c>
      <c r="I198" s="32" t="str">
        <f>IF(AND(Businesses!B199="",Businesses!C199&lt;&gt;""),0,IF(Businesses!B199="","N/A",IF(ISNUMBER(Businesses!B199),Businesses!B199,0)))</f>
        <v>N/A</v>
      </c>
    </row>
    <row r="199" spans="2:9">
      <c r="B199" s="32" t="str">
        <f t="shared" si="7"/>
        <v>N/A</v>
      </c>
      <c r="C199" s="32" t="str">
        <f>IF(AND(Businesses!D200="",Businesses!E200&lt;&gt;""),0,IF(Businesses!D200="","N/A",IF(ISNUMBER(Businesses!D200),Businesses!D200,0)))</f>
        <v>N/A</v>
      </c>
      <c r="D199" s="32" t="str">
        <f>IF(Businesses!E200="","N/A",Businesses!E200)</f>
        <v>N/A</v>
      </c>
      <c r="E199" s="32" t="str">
        <f>IF(Businesses!F200="","N/A",Businesses!F200)</f>
        <v>N/A</v>
      </c>
      <c r="F199" s="32" t="str">
        <f t="shared" si="6"/>
        <v>N/A</v>
      </c>
      <c r="G199" s="32" t="str">
        <f>IF(Businesses!G200="","N/A",Businesses!G200)</f>
        <v>N/A</v>
      </c>
      <c r="H199" s="32" t="str">
        <f>IF(Businesses!H200="","N/A",Businesses!H200)</f>
        <v>N/A</v>
      </c>
      <c r="I199" s="32" t="str">
        <f>IF(AND(Businesses!B200="",Businesses!C200&lt;&gt;""),0,IF(Businesses!B200="","N/A",IF(ISNUMBER(Businesses!B200),Businesses!B200,0)))</f>
        <v>N/A</v>
      </c>
    </row>
    <row r="200" spans="2:9">
      <c r="B200" s="32" t="str">
        <f t="shared" si="7"/>
        <v>N/A</v>
      </c>
      <c r="C200" s="32" t="str">
        <f>IF(AND(Businesses!D201="",Businesses!E201&lt;&gt;""),0,IF(Businesses!D201="","N/A",IF(ISNUMBER(Businesses!D201),Businesses!D201,0)))</f>
        <v>N/A</v>
      </c>
      <c r="D200" s="32" t="str">
        <f>IF(Businesses!E201="","N/A",Businesses!E201)</f>
        <v>N/A</v>
      </c>
      <c r="E200" s="32" t="str">
        <f>IF(Businesses!F201="","N/A",Businesses!F201)</f>
        <v>N/A</v>
      </c>
      <c r="F200" s="32" t="str">
        <f t="shared" si="6"/>
        <v>N/A</v>
      </c>
      <c r="G200" s="32" t="str">
        <f>IF(Businesses!G201="","N/A",Businesses!G201)</f>
        <v>N/A</v>
      </c>
      <c r="H200" s="32" t="str">
        <f>IF(Businesses!H201="","N/A",Businesses!H201)</f>
        <v>N/A</v>
      </c>
      <c r="I200" s="32" t="str">
        <f>IF(AND(Businesses!B201="",Businesses!C201&lt;&gt;""),0,IF(Businesses!B201="","N/A",IF(ISNUMBER(Businesses!B201),Businesses!B201,0)))</f>
        <v>N/A</v>
      </c>
    </row>
    <row r="201" spans="2:9">
      <c r="B201" s="32" t="str">
        <f t="shared" si="7"/>
        <v>N/A</v>
      </c>
      <c r="C201" s="32" t="str">
        <f>IF(AND(Businesses!D202="",Businesses!E202&lt;&gt;""),0,IF(Businesses!D202="","N/A",IF(ISNUMBER(Businesses!D202),Businesses!D202,0)))</f>
        <v>N/A</v>
      </c>
      <c r="D201" s="32" t="str">
        <f>IF(Businesses!E202="","N/A",Businesses!E202)</f>
        <v>N/A</v>
      </c>
      <c r="E201" s="32" t="str">
        <f>IF(Businesses!F202="","N/A",Businesses!F202)</f>
        <v>N/A</v>
      </c>
      <c r="F201" s="32" t="str">
        <f t="shared" si="6"/>
        <v>N/A</v>
      </c>
      <c r="G201" s="32" t="str">
        <f>IF(Businesses!G202="","N/A",Businesses!G202)</f>
        <v>N/A</v>
      </c>
      <c r="H201" s="32" t="str">
        <f>IF(Businesses!H202="","N/A",Businesses!H202)</f>
        <v>N/A</v>
      </c>
      <c r="I201" s="32" t="str">
        <f>IF(AND(Businesses!B202="",Businesses!C202&lt;&gt;""),0,IF(Businesses!B202="","N/A",IF(ISNUMBER(Businesses!B202),Businesses!B202,0)))</f>
        <v>N/A</v>
      </c>
    </row>
    <row r="202" spans="2:9">
      <c r="B202" s="32" t="str">
        <f t="shared" si="7"/>
        <v>N/A</v>
      </c>
      <c r="C202" s="32" t="str">
        <f>IF(AND(Businesses!D203="",Businesses!E203&lt;&gt;""),0,IF(Businesses!D203="","N/A",IF(ISNUMBER(Businesses!D203),Businesses!D203,0)))</f>
        <v>N/A</v>
      </c>
      <c r="D202" s="32" t="str">
        <f>IF(Businesses!E203="","N/A",Businesses!E203)</f>
        <v>N/A</v>
      </c>
      <c r="E202" s="32" t="str">
        <f>IF(Businesses!F203="","N/A",Businesses!F203)</f>
        <v>N/A</v>
      </c>
      <c r="F202" s="32" t="str">
        <f t="shared" si="6"/>
        <v>N/A</v>
      </c>
      <c r="G202" s="32" t="str">
        <f>IF(Businesses!G203="","N/A",Businesses!G203)</f>
        <v>N/A</v>
      </c>
      <c r="H202" s="32" t="str">
        <f>IF(Businesses!H203="","N/A",Businesses!H203)</f>
        <v>N/A</v>
      </c>
      <c r="I202" s="32" t="str">
        <f>IF(AND(Businesses!B203="",Businesses!C203&lt;&gt;""),0,IF(Businesses!B203="","N/A",IF(ISNUMBER(Businesses!B203),Businesses!B203,0)))</f>
        <v>N/A</v>
      </c>
    </row>
    <row r="203" spans="2:9">
      <c r="B203" s="32" t="str">
        <f t="shared" si="7"/>
        <v>N/A</v>
      </c>
      <c r="C203" s="32" t="str">
        <f>IF(AND(Businesses!D204="",Businesses!E204&lt;&gt;""),0,IF(Businesses!D204="","N/A",IF(ISNUMBER(Businesses!D204),Businesses!D204,0)))</f>
        <v>N/A</v>
      </c>
      <c r="D203" s="32" t="str">
        <f>IF(Businesses!E204="","N/A",Businesses!E204)</f>
        <v>N/A</v>
      </c>
      <c r="E203" s="32" t="str">
        <f>IF(Businesses!F204="","N/A",Businesses!F204)</f>
        <v>N/A</v>
      </c>
      <c r="F203" s="32" t="str">
        <f t="shared" si="6"/>
        <v>N/A</v>
      </c>
      <c r="G203" s="32" t="str">
        <f>IF(Businesses!G204="","N/A",Businesses!G204)</f>
        <v>N/A</v>
      </c>
      <c r="H203" s="32" t="str">
        <f>IF(Businesses!H204="","N/A",Businesses!H204)</f>
        <v>N/A</v>
      </c>
      <c r="I203" s="32" t="str">
        <f>IF(AND(Businesses!B204="",Businesses!C204&lt;&gt;""),0,IF(Businesses!B204="","N/A",IF(ISNUMBER(Businesses!B204),Businesses!B204,0)))</f>
        <v>N/A</v>
      </c>
    </row>
    <row r="204" spans="2:9">
      <c r="B204" s="32" t="str">
        <f t="shared" si="7"/>
        <v>N/A</v>
      </c>
      <c r="C204" s="32" t="str">
        <f>IF(AND(Businesses!D205="",Businesses!E205&lt;&gt;""),0,IF(Businesses!D205="","N/A",IF(ISNUMBER(Businesses!D205),Businesses!D205,0)))</f>
        <v>N/A</v>
      </c>
      <c r="D204" s="32" t="str">
        <f>IF(Businesses!E205="","N/A",Businesses!E205)</f>
        <v>N/A</v>
      </c>
      <c r="E204" s="32" t="str">
        <f>IF(Businesses!F205="","N/A",Businesses!F205)</f>
        <v>N/A</v>
      </c>
      <c r="F204" s="32" t="str">
        <f t="shared" si="6"/>
        <v>N/A</v>
      </c>
      <c r="G204" s="32" t="str">
        <f>IF(Businesses!G205="","N/A",Businesses!G205)</f>
        <v>N/A</v>
      </c>
      <c r="H204" s="32" t="str">
        <f>IF(Businesses!H205="","N/A",Businesses!H205)</f>
        <v>N/A</v>
      </c>
      <c r="I204" s="32" t="str">
        <f>IF(AND(Businesses!B205="",Businesses!C205&lt;&gt;""),0,IF(Businesses!B205="","N/A",IF(ISNUMBER(Businesses!B205),Businesses!B205,0)))</f>
        <v>N/A</v>
      </c>
    </row>
    <row r="205" spans="2:9">
      <c r="B205" s="32" t="str">
        <f t="shared" si="7"/>
        <v>N/A</v>
      </c>
      <c r="C205" s="32" t="str">
        <f>IF(AND(Businesses!D206="",Businesses!E206&lt;&gt;""),0,IF(Businesses!D206="","N/A",IF(ISNUMBER(Businesses!D206),Businesses!D206,0)))</f>
        <v>N/A</v>
      </c>
      <c r="D205" s="32" t="str">
        <f>IF(Businesses!E206="","N/A",Businesses!E206)</f>
        <v>N/A</v>
      </c>
      <c r="E205" s="32" t="str">
        <f>IF(Businesses!F206="","N/A",Businesses!F206)</f>
        <v>N/A</v>
      </c>
      <c r="F205" s="32" t="str">
        <f t="shared" si="6"/>
        <v>N/A</v>
      </c>
      <c r="G205" s="32" t="str">
        <f>IF(Businesses!G206="","N/A",Businesses!G206)</f>
        <v>N/A</v>
      </c>
      <c r="H205" s="32" t="str">
        <f>IF(Businesses!H206="","N/A",Businesses!H206)</f>
        <v>N/A</v>
      </c>
      <c r="I205" s="32" t="str">
        <f>IF(AND(Businesses!B206="",Businesses!C206&lt;&gt;""),0,IF(Businesses!B206="","N/A",IF(ISNUMBER(Businesses!B206),Businesses!B206,0)))</f>
        <v>N/A</v>
      </c>
    </row>
    <row r="206" spans="2:9">
      <c r="B206" s="32" t="str">
        <f t="shared" si="7"/>
        <v>N/A</v>
      </c>
      <c r="C206" s="32" t="str">
        <f>IF(AND(Businesses!D207="",Businesses!E207&lt;&gt;""),0,IF(Businesses!D207="","N/A",IF(ISNUMBER(Businesses!D207),Businesses!D207,0)))</f>
        <v>N/A</v>
      </c>
      <c r="D206" s="32" t="str">
        <f>IF(Businesses!E207="","N/A",Businesses!E207)</f>
        <v>N/A</v>
      </c>
      <c r="E206" s="32" t="str">
        <f>IF(Businesses!F207="","N/A",Businesses!F207)</f>
        <v>N/A</v>
      </c>
      <c r="F206" s="32" t="str">
        <f t="shared" si="6"/>
        <v>N/A</v>
      </c>
      <c r="G206" s="32" t="str">
        <f>IF(Businesses!G207="","N/A",Businesses!G207)</f>
        <v>N/A</v>
      </c>
      <c r="H206" s="32" t="str">
        <f>IF(Businesses!H207="","N/A",Businesses!H207)</f>
        <v>N/A</v>
      </c>
      <c r="I206" s="32" t="str">
        <f>IF(AND(Businesses!B207="",Businesses!C207&lt;&gt;""),0,IF(Businesses!B207="","N/A",IF(ISNUMBER(Businesses!B207),Businesses!B207,0)))</f>
        <v>N/A</v>
      </c>
    </row>
    <row r="207" spans="2:9">
      <c r="B207" s="32" t="str">
        <f t="shared" si="7"/>
        <v>N/A</v>
      </c>
      <c r="C207" s="32" t="str">
        <f>IF(AND(Businesses!D208="",Businesses!E208&lt;&gt;""),0,IF(Businesses!D208="","N/A",IF(ISNUMBER(Businesses!D208),Businesses!D208,0)))</f>
        <v>N/A</v>
      </c>
      <c r="D207" s="32" t="str">
        <f>IF(Businesses!E208="","N/A",Businesses!E208)</f>
        <v>N/A</v>
      </c>
      <c r="E207" s="32" t="str">
        <f>IF(Businesses!F208="","N/A",Businesses!F208)</f>
        <v>N/A</v>
      </c>
      <c r="F207" s="32" t="str">
        <f t="shared" si="6"/>
        <v>N/A</v>
      </c>
      <c r="G207" s="32" t="str">
        <f>IF(Businesses!G208="","N/A",Businesses!G208)</f>
        <v>N/A</v>
      </c>
      <c r="H207" s="32" t="str">
        <f>IF(Businesses!H208="","N/A",Businesses!H208)</f>
        <v>N/A</v>
      </c>
      <c r="I207" s="32" t="str">
        <f>IF(AND(Businesses!B208="",Businesses!C208&lt;&gt;""),0,IF(Businesses!B208="","N/A",IF(ISNUMBER(Businesses!B208),Businesses!B208,0)))</f>
        <v>N/A</v>
      </c>
    </row>
    <row r="208" spans="2:9">
      <c r="B208" s="32" t="str">
        <f t="shared" si="7"/>
        <v>N/A</v>
      </c>
      <c r="C208" s="32" t="str">
        <f>IF(AND(Businesses!D209="",Businesses!E209&lt;&gt;""),0,IF(Businesses!D209="","N/A",IF(ISNUMBER(Businesses!D209),Businesses!D209,0)))</f>
        <v>N/A</v>
      </c>
      <c r="D208" s="32" t="str">
        <f>IF(Businesses!E209="","N/A",Businesses!E209)</f>
        <v>N/A</v>
      </c>
      <c r="E208" s="32" t="str">
        <f>IF(Businesses!F209="","N/A",Businesses!F209)</f>
        <v>N/A</v>
      </c>
      <c r="F208" s="32" t="str">
        <f t="shared" si="6"/>
        <v>N/A</v>
      </c>
      <c r="G208" s="32" t="str">
        <f>IF(Businesses!G209="","N/A",Businesses!G209)</f>
        <v>N/A</v>
      </c>
      <c r="H208" s="32" t="str">
        <f>IF(Businesses!H209="","N/A",Businesses!H209)</f>
        <v>N/A</v>
      </c>
      <c r="I208" s="32" t="str">
        <f>IF(AND(Businesses!B209="",Businesses!C209&lt;&gt;""),0,IF(Businesses!B209="","N/A",IF(ISNUMBER(Businesses!B209),Businesses!B209,0)))</f>
        <v>N/A</v>
      </c>
    </row>
    <row r="209" spans="2:9">
      <c r="B209" s="32" t="str">
        <f t="shared" si="7"/>
        <v>N/A</v>
      </c>
      <c r="C209" s="32" t="str">
        <f>IF(AND(Businesses!D210="",Businesses!E210&lt;&gt;""),0,IF(Businesses!D210="","N/A",IF(ISNUMBER(Businesses!D210),Businesses!D210,0)))</f>
        <v>N/A</v>
      </c>
      <c r="D209" s="32" t="str">
        <f>IF(Businesses!E210="","N/A",Businesses!E210)</f>
        <v>N/A</v>
      </c>
      <c r="E209" s="32" t="str">
        <f>IF(Businesses!F210="","N/A",Businesses!F210)</f>
        <v>N/A</v>
      </c>
      <c r="F209" s="32" t="str">
        <f t="shared" si="6"/>
        <v>N/A</v>
      </c>
      <c r="G209" s="32" t="str">
        <f>IF(Businesses!G210="","N/A",Businesses!G210)</f>
        <v>N/A</v>
      </c>
      <c r="H209" s="32" t="str">
        <f>IF(Businesses!H210="","N/A",Businesses!H210)</f>
        <v>N/A</v>
      </c>
      <c r="I209" s="32" t="str">
        <f>IF(AND(Businesses!B210="",Businesses!C210&lt;&gt;""),0,IF(Businesses!B210="","N/A",IF(ISNUMBER(Businesses!B210),Businesses!B210,0)))</f>
        <v>N/A</v>
      </c>
    </row>
    <row r="210" spans="2:9">
      <c r="B210" s="32" t="str">
        <f t="shared" si="7"/>
        <v>N/A</v>
      </c>
      <c r="C210" s="32" t="str">
        <f>IF(AND(Businesses!D211="",Businesses!E211&lt;&gt;""),0,IF(Businesses!D211="","N/A",IF(ISNUMBER(Businesses!D211),Businesses!D211,0)))</f>
        <v>N/A</v>
      </c>
      <c r="D210" s="32" t="str">
        <f>IF(Businesses!E211="","N/A",Businesses!E211)</f>
        <v>N/A</v>
      </c>
      <c r="E210" s="32" t="str">
        <f>IF(Businesses!F211="","N/A",Businesses!F211)</f>
        <v>N/A</v>
      </c>
      <c r="F210" s="32" t="str">
        <f t="shared" si="6"/>
        <v>N/A</v>
      </c>
      <c r="G210" s="32" t="str">
        <f>IF(Businesses!G211="","N/A",Businesses!G211)</f>
        <v>N/A</v>
      </c>
      <c r="H210" s="32" t="str">
        <f>IF(Businesses!H211="","N/A",Businesses!H211)</f>
        <v>N/A</v>
      </c>
      <c r="I210" s="32" t="str">
        <f>IF(AND(Businesses!B211="",Businesses!C211&lt;&gt;""),0,IF(Businesses!B211="","N/A",IF(ISNUMBER(Businesses!B211),Businesses!B211,0)))</f>
        <v>N/A</v>
      </c>
    </row>
    <row r="211" spans="2:9">
      <c r="B211" s="32" t="str">
        <f t="shared" si="7"/>
        <v>N/A</v>
      </c>
      <c r="C211" s="32" t="str">
        <f>IF(AND(Businesses!D212="",Businesses!E212&lt;&gt;""),0,IF(Businesses!D212="","N/A",IF(ISNUMBER(Businesses!D212),Businesses!D212,0)))</f>
        <v>N/A</v>
      </c>
      <c r="D211" s="32" t="str">
        <f>IF(Businesses!E212="","N/A",Businesses!E212)</f>
        <v>N/A</v>
      </c>
      <c r="E211" s="32" t="str">
        <f>IF(Businesses!F212="","N/A",Businesses!F212)</f>
        <v>N/A</v>
      </c>
      <c r="F211" s="32" t="str">
        <f t="shared" si="6"/>
        <v>N/A</v>
      </c>
      <c r="G211" s="32" t="str">
        <f>IF(Businesses!G212="","N/A",Businesses!G212)</f>
        <v>N/A</v>
      </c>
      <c r="H211" s="32" t="str">
        <f>IF(Businesses!H212="","N/A",Businesses!H212)</f>
        <v>N/A</v>
      </c>
      <c r="I211" s="32" t="str">
        <f>IF(AND(Businesses!B212="",Businesses!C212&lt;&gt;""),0,IF(Businesses!B212="","N/A",IF(ISNUMBER(Businesses!B212),Businesses!B212,0)))</f>
        <v>N/A</v>
      </c>
    </row>
    <row r="212" spans="2:9">
      <c r="B212" s="32" t="str">
        <f t="shared" si="7"/>
        <v>N/A</v>
      </c>
      <c r="C212" s="32" t="str">
        <f>IF(AND(Businesses!D213="",Businesses!E213&lt;&gt;""),0,IF(Businesses!D213="","N/A",IF(ISNUMBER(Businesses!D213),Businesses!D213,0)))</f>
        <v>N/A</v>
      </c>
      <c r="D212" s="32" t="str">
        <f>IF(Businesses!E213="","N/A",Businesses!E213)</f>
        <v>N/A</v>
      </c>
      <c r="E212" s="32" t="str">
        <f>IF(Businesses!F213="","N/A",Businesses!F213)</f>
        <v>N/A</v>
      </c>
      <c r="F212" s="32" t="str">
        <f t="shared" si="6"/>
        <v>N/A</v>
      </c>
      <c r="G212" s="32" t="str">
        <f>IF(Businesses!G213="","N/A",Businesses!G213)</f>
        <v>N/A</v>
      </c>
      <c r="H212" s="32" t="str">
        <f>IF(Businesses!H213="","N/A",Businesses!H213)</f>
        <v>N/A</v>
      </c>
      <c r="I212" s="32" t="str">
        <f>IF(AND(Businesses!B213="",Businesses!C213&lt;&gt;""),0,IF(Businesses!B213="","N/A",IF(ISNUMBER(Businesses!B213),Businesses!B213,0)))</f>
        <v>N/A</v>
      </c>
    </row>
    <row r="213" spans="2:9">
      <c r="B213" s="32" t="str">
        <f t="shared" si="7"/>
        <v>N/A</v>
      </c>
      <c r="C213" s="32" t="str">
        <f>IF(AND(Businesses!D214="",Businesses!E214&lt;&gt;""),0,IF(Businesses!D214="","N/A",IF(ISNUMBER(Businesses!D214),Businesses!D214,0)))</f>
        <v>N/A</v>
      </c>
      <c r="D213" s="32" t="str">
        <f>IF(Businesses!E214="","N/A",Businesses!E214)</f>
        <v>N/A</v>
      </c>
      <c r="E213" s="32" t="str">
        <f>IF(Businesses!F214="","N/A",Businesses!F214)</f>
        <v>N/A</v>
      </c>
      <c r="F213" s="32" t="str">
        <f t="shared" si="6"/>
        <v>N/A</v>
      </c>
      <c r="G213" s="32" t="str">
        <f>IF(Businesses!G214="","N/A",Businesses!G214)</f>
        <v>N/A</v>
      </c>
      <c r="H213" s="32" t="str">
        <f>IF(Businesses!H214="","N/A",Businesses!H214)</f>
        <v>N/A</v>
      </c>
      <c r="I213" s="32" t="str">
        <f>IF(AND(Businesses!B214="",Businesses!C214&lt;&gt;""),0,IF(Businesses!B214="","N/A",IF(ISNUMBER(Businesses!B214),Businesses!B214,0)))</f>
        <v>N/A</v>
      </c>
    </row>
    <row r="214" spans="2:9">
      <c r="B214" s="32" t="str">
        <f t="shared" si="7"/>
        <v>N/A</v>
      </c>
      <c r="C214" s="32" t="str">
        <f>IF(AND(Businesses!D215="",Businesses!E215&lt;&gt;""),0,IF(Businesses!D215="","N/A",IF(ISNUMBER(Businesses!D215),Businesses!D215,0)))</f>
        <v>N/A</v>
      </c>
      <c r="D214" s="32" t="str">
        <f>IF(Businesses!E215="","N/A",Businesses!E215)</f>
        <v>N/A</v>
      </c>
      <c r="E214" s="32" t="str">
        <f>IF(Businesses!F215="","N/A",Businesses!F215)</f>
        <v>N/A</v>
      </c>
      <c r="F214" s="32" t="str">
        <f t="shared" si="6"/>
        <v>N/A</v>
      </c>
      <c r="G214" s="32" t="str">
        <f>IF(Businesses!G215="","N/A",Businesses!G215)</f>
        <v>N/A</v>
      </c>
      <c r="H214" s="32" t="str">
        <f>IF(Businesses!H215="","N/A",Businesses!H215)</f>
        <v>N/A</v>
      </c>
      <c r="I214" s="32" t="str">
        <f>IF(AND(Businesses!B215="",Businesses!C215&lt;&gt;""),0,IF(Businesses!B215="","N/A",IF(ISNUMBER(Businesses!B215),Businesses!B215,0)))</f>
        <v>N/A</v>
      </c>
    </row>
    <row r="215" spans="2:9">
      <c r="B215" s="32" t="str">
        <f t="shared" si="7"/>
        <v>N/A</v>
      </c>
      <c r="C215" s="32" t="str">
        <f>IF(AND(Businesses!D216="",Businesses!E216&lt;&gt;""),0,IF(Businesses!D216="","N/A",IF(ISNUMBER(Businesses!D216),Businesses!D216,0)))</f>
        <v>N/A</v>
      </c>
      <c r="D215" s="32" t="str">
        <f>IF(Businesses!E216="","N/A",Businesses!E216)</f>
        <v>N/A</v>
      </c>
      <c r="E215" s="32" t="str">
        <f>IF(Businesses!F216="","N/A",Businesses!F216)</f>
        <v>N/A</v>
      </c>
      <c r="F215" s="32" t="str">
        <f t="shared" si="6"/>
        <v>N/A</v>
      </c>
      <c r="G215" s="32" t="str">
        <f>IF(Businesses!G216="","N/A",Businesses!G216)</f>
        <v>N/A</v>
      </c>
      <c r="H215" s="32" t="str">
        <f>IF(Businesses!H216="","N/A",Businesses!H216)</f>
        <v>N/A</v>
      </c>
      <c r="I215" s="32" t="str">
        <f>IF(AND(Businesses!B216="",Businesses!C216&lt;&gt;""),0,IF(Businesses!B216="","N/A",IF(ISNUMBER(Businesses!B216),Businesses!B216,0)))</f>
        <v>N/A</v>
      </c>
    </row>
    <row r="216" spans="2:9">
      <c r="B216" s="32" t="str">
        <f t="shared" si="7"/>
        <v>N/A</v>
      </c>
      <c r="C216" s="32" t="str">
        <f>IF(AND(Businesses!D217="",Businesses!E217&lt;&gt;""),0,IF(Businesses!D217="","N/A",IF(ISNUMBER(Businesses!D217),Businesses!D217,0)))</f>
        <v>N/A</v>
      </c>
      <c r="D216" s="32" t="str">
        <f>IF(Businesses!E217="","N/A",Businesses!E217)</f>
        <v>N/A</v>
      </c>
      <c r="E216" s="32" t="str">
        <f>IF(Businesses!F217="","N/A",Businesses!F217)</f>
        <v>N/A</v>
      </c>
      <c r="F216" s="32" t="str">
        <f t="shared" si="6"/>
        <v>N/A</v>
      </c>
      <c r="G216" s="32" t="str">
        <f>IF(Businesses!G217="","N/A",Businesses!G217)</f>
        <v>N/A</v>
      </c>
      <c r="H216" s="32" t="str">
        <f>IF(Businesses!H217="","N/A",Businesses!H217)</f>
        <v>N/A</v>
      </c>
      <c r="I216" s="32" t="str">
        <f>IF(AND(Businesses!B217="",Businesses!C217&lt;&gt;""),0,IF(Businesses!B217="","N/A",IF(ISNUMBER(Businesses!B217),Businesses!B217,0)))</f>
        <v>N/A</v>
      </c>
    </row>
    <row r="217" spans="2:9">
      <c r="B217" s="32" t="str">
        <f t="shared" si="7"/>
        <v>N/A</v>
      </c>
      <c r="C217" s="32" t="str">
        <f>IF(AND(Businesses!D218="",Businesses!E218&lt;&gt;""),0,IF(Businesses!D218="","N/A",IF(ISNUMBER(Businesses!D218),Businesses!D218,0)))</f>
        <v>N/A</v>
      </c>
      <c r="D217" s="32" t="str">
        <f>IF(Businesses!E218="","N/A",Businesses!E218)</f>
        <v>N/A</v>
      </c>
      <c r="E217" s="32" t="str">
        <f>IF(Businesses!F218="","N/A",Businesses!F218)</f>
        <v>N/A</v>
      </c>
      <c r="F217" s="32" t="str">
        <f t="shared" si="6"/>
        <v>N/A</v>
      </c>
      <c r="G217" s="32" t="str">
        <f>IF(Businesses!G218="","N/A",Businesses!G218)</f>
        <v>N/A</v>
      </c>
      <c r="H217" s="32" t="str">
        <f>IF(Businesses!H218="","N/A",Businesses!H218)</f>
        <v>N/A</v>
      </c>
      <c r="I217" s="32" t="str">
        <f>IF(AND(Businesses!B218="",Businesses!C218&lt;&gt;""),0,IF(Businesses!B218="","N/A",IF(ISNUMBER(Businesses!B218),Businesses!B218,0)))</f>
        <v>N/A</v>
      </c>
    </row>
    <row r="218" spans="2:9">
      <c r="B218" s="32" t="str">
        <f t="shared" si="7"/>
        <v>N/A</v>
      </c>
      <c r="C218" s="32" t="str">
        <f>IF(AND(Businesses!D219="",Businesses!E219&lt;&gt;""),0,IF(Businesses!D219="","N/A",IF(ISNUMBER(Businesses!D219),Businesses!D219,0)))</f>
        <v>N/A</v>
      </c>
      <c r="D218" s="32" t="str">
        <f>IF(Businesses!E219="","N/A",Businesses!E219)</f>
        <v>N/A</v>
      </c>
      <c r="E218" s="32" t="str">
        <f>IF(Businesses!F219="","N/A",Businesses!F219)</f>
        <v>N/A</v>
      </c>
      <c r="F218" s="32" t="str">
        <f t="shared" si="6"/>
        <v>N/A</v>
      </c>
      <c r="G218" s="32" t="str">
        <f>IF(Businesses!G219="","N/A",Businesses!G219)</f>
        <v>N/A</v>
      </c>
      <c r="H218" s="32" t="str">
        <f>IF(Businesses!H219="","N/A",Businesses!H219)</f>
        <v>N/A</v>
      </c>
      <c r="I218" s="32" t="str">
        <f>IF(AND(Businesses!B219="",Businesses!C219&lt;&gt;""),0,IF(Businesses!B219="","N/A",IF(ISNUMBER(Businesses!B219),Businesses!B219,0)))</f>
        <v>N/A</v>
      </c>
    </row>
    <row r="219" spans="2:9">
      <c r="B219" s="32" t="str">
        <f t="shared" si="7"/>
        <v>N/A</v>
      </c>
      <c r="C219" s="32" t="str">
        <f>IF(AND(Businesses!D220="",Businesses!E220&lt;&gt;""),0,IF(Businesses!D220="","N/A",IF(ISNUMBER(Businesses!D220),Businesses!D220,0)))</f>
        <v>N/A</v>
      </c>
      <c r="D219" s="32" t="str">
        <f>IF(Businesses!E220="","N/A",Businesses!E220)</f>
        <v>N/A</v>
      </c>
      <c r="E219" s="32" t="str">
        <f>IF(Businesses!F220="","N/A",Businesses!F220)</f>
        <v>N/A</v>
      </c>
      <c r="F219" s="32" t="str">
        <f t="shared" si="6"/>
        <v>N/A</v>
      </c>
      <c r="G219" s="32" t="str">
        <f>IF(Businesses!G220="","N/A",Businesses!G220)</f>
        <v>N/A</v>
      </c>
      <c r="H219" s="32" t="str">
        <f>IF(Businesses!H220="","N/A",Businesses!H220)</f>
        <v>N/A</v>
      </c>
      <c r="I219" s="32" t="str">
        <f>IF(AND(Businesses!B220="",Businesses!C220&lt;&gt;""),0,IF(Businesses!B220="","N/A",IF(ISNUMBER(Businesses!B220),Businesses!B220,0)))</f>
        <v>N/A</v>
      </c>
    </row>
    <row r="220" spans="2:9">
      <c r="B220" s="32" t="str">
        <f t="shared" si="7"/>
        <v>N/A</v>
      </c>
      <c r="C220" s="32" t="str">
        <f>IF(AND(Businesses!D221="",Businesses!E221&lt;&gt;""),0,IF(Businesses!D221="","N/A",IF(ISNUMBER(Businesses!D221),Businesses!D221,0)))</f>
        <v>N/A</v>
      </c>
      <c r="D220" s="32" t="str">
        <f>IF(Businesses!E221="","N/A",Businesses!E221)</f>
        <v>N/A</v>
      </c>
      <c r="E220" s="32" t="str">
        <f>IF(Businesses!F221="","N/A",Businesses!F221)</f>
        <v>N/A</v>
      </c>
      <c r="F220" s="32" t="str">
        <f t="shared" si="6"/>
        <v>N/A</v>
      </c>
      <c r="G220" s="32" t="str">
        <f>IF(Businesses!G221="","N/A",Businesses!G221)</f>
        <v>N/A</v>
      </c>
      <c r="H220" s="32" t="str">
        <f>IF(Businesses!H221="","N/A",Businesses!H221)</f>
        <v>N/A</v>
      </c>
      <c r="I220" s="32" t="str">
        <f>IF(AND(Businesses!B221="",Businesses!C221&lt;&gt;""),0,IF(Businesses!B221="","N/A",IF(ISNUMBER(Businesses!B221),Businesses!B221,0)))</f>
        <v>N/A</v>
      </c>
    </row>
    <row r="221" spans="2:9">
      <c r="B221" s="32" t="str">
        <f t="shared" si="7"/>
        <v>N/A</v>
      </c>
      <c r="C221" s="32" t="str">
        <f>IF(AND(Businesses!D222="",Businesses!E222&lt;&gt;""),0,IF(Businesses!D222="","N/A",IF(ISNUMBER(Businesses!D222),Businesses!D222,0)))</f>
        <v>N/A</v>
      </c>
      <c r="D221" s="32" t="str">
        <f>IF(Businesses!E222="","N/A",Businesses!E222)</f>
        <v>N/A</v>
      </c>
      <c r="E221" s="32" t="str">
        <f>IF(Businesses!F222="","N/A",Businesses!F222)</f>
        <v>N/A</v>
      </c>
      <c r="F221" s="32" t="str">
        <f t="shared" si="6"/>
        <v>N/A</v>
      </c>
      <c r="G221" s="32" t="str">
        <f>IF(Businesses!G222="","N/A",Businesses!G222)</f>
        <v>N/A</v>
      </c>
      <c r="H221" s="32" t="str">
        <f>IF(Businesses!H222="","N/A",Businesses!H222)</f>
        <v>N/A</v>
      </c>
      <c r="I221" s="32" t="str">
        <f>IF(AND(Businesses!B222="",Businesses!C222&lt;&gt;""),0,IF(Businesses!B222="","N/A",IF(ISNUMBER(Businesses!B222),Businesses!B222,0)))</f>
        <v>N/A</v>
      </c>
    </row>
    <row r="222" spans="2:9">
      <c r="B222" s="32" t="str">
        <f t="shared" si="7"/>
        <v>N/A</v>
      </c>
      <c r="C222" s="32" t="str">
        <f>IF(AND(Businesses!D223="",Businesses!E223&lt;&gt;""),0,IF(Businesses!D223="","N/A",IF(ISNUMBER(Businesses!D223),Businesses!D223,0)))</f>
        <v>N/A</v>
      </c>
      <c r="D222" s="32" t="str">
        <f>IF(Businesses!E223="","N/A",Businesses!E223)</f>
        <v>N/A</v>
      </c>
      <c r="E222" s="32" t="str">
        <f>IF(Businesses!F223="","N/A",Businesses!F223)</f>
        <v>N/A</v>
      </c>
      <c r="F222" s="32" t="str">
        <f t="shared" si="6"/>
        <v>N/A</v>
      </c>
      <c r="G222" s="32" t="str">
        <f>IF(Businesses!G223="","N/A",Businesses!G223)</f>
        <v>N/A</v>
      </c>
      <c r="H222" s="32" t="str">
        <f>IF(Businesses!H223="","N/A",Businesses!H223)</f>
        <v>N/A</v>
      </c>
      <c r="I222" s="32" t="str">
        <f>IF(AND(Businesses!B223="",Businesses!C223&lt;&gt;""),0,IF(Businesses!B223="","N/A",IF(ISNUMBER(Businesses!B223),Businesses!B223,0)))</f>
        <v>N/A</v>
      </c>
    </row>
    <row r="223" spans="2:9">
      <c r="B223" s="32" t="str">
        <f t="shared" si="7"/>
        <v>N/A</v>
      </c>
      <c r="C223" s="32" t="str">
        <f>IF(AND(Businesses!D224="",Businesses!E224&lt;&gt;""),0,IF(Businesses!D224="","N/A",IF(ISNUMBER(Businesses!D224),Businesses!D224,0)))</f>
        <v>N/A</v>
      </c>
      <c r="D223" s="32" t="str">
        <f>IF(Businesses!E224="","N/A",Businesses!E224)</f>
        <v>N/A</v>
      </c>
      <c r="E223" s="32" t="str">
        <f>IF(Businesses!F224="","N/A",Businesses!F224)</f>
        <v>N/A</v>
      </c>
      <c r="F223" s="32" t="str">
        <f t="shared" si="6"/>
        <v>N/A</v>
      </c>
      <c r="G223" s="32" t="str">
        <f>IF(Businesses!G224="","N/A",Businesses!G224)</f>
        <v>N/A</v>
      </c>
      <c r="H223" s="32" t="str">
        <f>IF(Businesses!H224="","N/A",Businesses!H224)</f>
        <v>N/A</v>
      </c>
      <c r="I223" s="32" t="str">
        <f>IF(AND(Businesses!B224="",Businesses!C224&lt;&gt;""),0,IF(Businesses!B224="","N/A",IF(ISNUMBER(Businesses!B224),Businesses!B224,0)))</f>
        <v>N/A</v>
      </c>
    </row>
    <row r="224" spans="2:9">
      <c r="B224" s="32" t="str">
        <f t="shared" si="7"/>
        <v>N/A</v>
      </c>
      <c r="C224" s="32" t="str">
        <f>IF(AND(Businesses!D225="",Businesses!E225&lt;&gt;""),0,IF(Businesses!D225="","N/A",IF(ISNUMBER(Businesses!D225),Businesses!D225,0)))</f>
        <v>N/A</v>
      </c>
      <c r="D224" s="32" t="str">
        <f>IF(Businesses!E225="","N/A",Businesses!E225)</f>
        <v>N/A</v>
      </c>
      <c r="E224" s="32" t="str">
        <f>IF(Businesses!F225="","N/A",Businesses!F225)</f>
        <v>N/A</v>
      </c>
      <c r="F224" s="32" t="str">
        <f t="shared" si="6"/>
        <v>N/A</v>
      </c>
      <c r="G224" s="32" t="str">
        <f>IF(Businesses!G225="","N/A",Businesses!G225)</f>
        <v>N/A</v>
      </c>
      <c r="H224" s="32" t="str">
        <f>IF(Businesses!H225="","N/A",Businesses!H225)</f>
        <v>N/A</v>
      </c>
      <c r="I224" s="32" t="str">
        <f>IF(AND(Businesses!B225="",Businesses!C225&lt;&gt;""),0,IF(Businesses!B225="","N/A",IF(ISNUMBER(Businesses!B225),Businesses!B225,0)))</f>
        <v>N/A</v>
      </c>
    </row>
    <row r="225" spans="2:9">
      <c r="B225" s="32" t="str">
        <f t="shared" si="7"/>
        <v>N/A</v>
      </c>
      <c r="C225" s="32" t="str">
        <f>IF(AND(Businesses!D226="",Businesses!E226&lt;&gt;""),0,IF(Businesses!D226="","N/A",IF(ISNUMBER(Businesses!D226),Businesses!D226,0)))</f>
        <v>N/A</v>
      </c>
      <c r="D225" s="32" t="str">
        <f>IF(Businesses!E226="","N/A",Businesses!E226)</f>
        <v>N/A</v>
      </c>
      <c r="E225" s="32" t="str">
        <f>IF(Businesses!F226="","N/A",Businesses!F226)</f>
        <v>N/A</v>
      </c>
      <c r="F225" s="32" t="str">
        <f t="shared" si="6"/>
        <v>N/A</v>
      </c>
      <c r="G225" s="32" t="str">
        <f>IF(Businesses!G226="","N/A",Businesses!G226)</f>
        <v>N/A</v>
      </c>
      <c r="H225" s="32" t="str">
        <f>IF(Businesses!H226="","N/A",Businesses!H226)</f>
        <v>N/A</v>
      </c>
      <c r="I225" s="32" t="str">
        <f>IF(AND(Businesses!B226="",Businesses!C226&lt;&gt;""),0,IF(Businesses!B226="","N/A",IF(ISNUMBER(Businesses!B226),Businesses!B226,0)))</f>
        <v>N/A</v>
      </c>
    </row>
    <row r="226" spans="2:9">
      <c r="B226" s="32" t="str">
        <f t="shared" si="7"/>
        <v>N/A</v>
      </c>
      <c r="C226" s="32" t="str">
        <f>IF(AND(Businesses!D227="",Businesses!E227&lt;&gt;""),0,IF(Businesses!D227="","N/A",IF(ISNUMBER(Businesses!D227),Businesses!D227,0)))</f>
        <v>N/A</v>
      </c>
      <c r="D226" s="32" t="str">
        <f>IF(Businesses!E227="","N/A",Businesses!E227)</f>
        <v>N/A</v>
      </c>
      <c r="E226" s="32" t="str">
        <f>IF(Businesses!F227="","N/A",Businesses!F227)</f>
        <v>N/A</v>
      </c>
      <c r="F226" s="32" t="str">
        <f t="shared" si="6"/>
        <v>N/A</v>
      </c>
      <c r="G226" s="32" t="str">
        <f>IF(Businesses!G227="","N/A",Businesses!G227)</f>
        <v>N/A</v>
      </c>
      <c r="H226" s="32" t="str">
        <f>IF(Businesses!H227="","N/A",Businesses!H227)</f>
        <v>N/A</v>
      </c>
      <c r="I226" s="32" t="str">
        <f>IF(AND(Businesses!B227="",Businesses!C227&lt;&gt;""),0,IF(Businesses!B227="","N/A",IF(ISNUMBER(Businesses!B227),Businesses!B227,0)))</f>
        <v>N/A</v>
      </c>
    </row>
    <row r="227" spans="2:9">
      <c r="B227" s="32" t="str">
        <f t="shared" si="7"/>
        <v>N/A</v>
      </c>
      <c r="C227" s="32" t="str">
        <f>IF(AND(Businesses!D228="",Businesses!E228&lt;&gt;""),0,IF(Businesses!D228="","N/A",IF(ISNUMBER(Businesses!D228),Businesses!D228,0)))</f>
        <v>N/A</v>
      </c>
      <c r="D227" s="32" t="str">
        <f>IF(Businesses!E228="","N/A",Businesses!E228)</f>
        <v>N/A</v>
      </c>
      <c r="E227" s="32" t="str">
        <f>IF(Businesses!F228="","N/A",Businesses!F228)</f>
        <v>N/A</v>
      </c>
      <c r="F227" s="32" t="str">
        <f t="shared" si="6"/>
        <v>N/A</v>
      </c>
      <c r="G227" s="32" t="str">
        <f>IF(Businesses!G228="","N/A",Businesses!G228)</f>
        <v>N/A</v>
      </c>
      <c r="H227" s="32" t="str">
        <f>IF(Businesses!H228="","N/A",Businesses!H228)</f>
        <v>N/A</v>
      </c>
      <c r="I227" s="32" t="str">
        <f>IF(AND(Businesses!B228="",Businesses!C228&lt;&gt;""),0,IF(Businesses!B228="","N/A",IF(ISNUMBER(Businesses!B228),Businesses!B228,0)))</f>
        <v>N/A</v>
      </c>
    </row>
    <row r="228" spans="2:9">
      <c r="B228" s="32" t="str">
        <f t="shared" si="7"/>
        <v>N/A</v>
      </c>
      <c r="C228" s="32" t="str">
        <f>IF(AND(Businesses!D229="",Businesses!E229&lt;&gt;""),0,IF(Businesses!D229="","N/A",IF(ISNUMBER(Businesses!D229),Businesses!D229,0)))</f>
        <v>N/A</v>
      </c>
      <c r="D228" s="32" t="str">
        <f>IF(Businesses!E229="","N/A",Businesses!E229)</f>
        <v>N/A</v>
      </c>
      <c r="E228" s="32" t="str">
        <f>IF(Businesses!F229="","N/A",Businesses!F229)</f>
        <v>N/A</v>
      </c>
      <c r="F228" s="32" t="str">
        <f t="shared" si="6"/>
        <v>N/A</v>
      </c>
      <c r="G228" s="32" t="str">
        <f>IF(Businesses!G229="","N/A",Businesses!G229)</f>
        <v>N/A</v>
      </c>
      <c r="H228" s="32" t="str">
        <f>IF(Businesses!H229="","N/A",Businesses!H229)</f>
        <v>N/A</v>
      </c>
      <c r="I228" s="32" t="str">
        <f>IF(AND(Businesses!B229="",Businesses!C229&lt;&gt;""),0,IF(Businesses!B229="","N/A",IF(ISNUMBER(Businesses!B229),Businesses!B229,0)))</f>
        <v>N/A</v>
      </c>
    </row>
    <row r="229" spans="2:9">
      <c r="B229" s="32" t="str">
        <f t="shared" si="7"/>
        <v>N/A</v>
      </c>
      <c r="C229" s="32" t="str">
        <f>IF(AND(Businesses!D230="",Businesses!E230&lt;&gt;""),0,IF(Businesses!D230="","N/A",IF(ISNUMBER(Businesses!D230),Businesses!D230,0)))</f>
        <v>N/A</v>
      </c>
      <c r="D229" s="32" t="str">
        <f>IF(Businesses!E230="","N/A",Businesses!E230)</f>
        <v>N/A</v>
      </c>
      <c r="E229" s="32" t="str">
        <f>IF(Businesses!F230="","N/A",Businesses!F230)</f>
        <v>N/A</v>
      </c>
      <c r="F229" s="32" t="str">
        <f t="shared" si="6"/>
        <v>N/A</v>
      </c>
      <c r="G229" s="32" t="str">
        <f>IF(Businesses!G230="","N/A",Businesses!G230)</f>
        <v>N/A</v>
      </c>
      <c r="H229" s="32" t="str">
        <f>IF(Businesses!H230="","N/A",Businesses!H230)</f>
        <v>N/A</v>
      </c>
      <c r="I229" s="32" t="str">
        <f>IF(AND(Businesses!B230="",Businesses!C230&lt;&gt;""),0,IF(Businesses!B230="","N/A",IF(ISNUMBER(Businesses!B230),Businesses!B230,0)))</f>
        <v>N/A</v>
      </c>
    </row>
    <row r="230" spans="2:9">
      <c r="B230" s="32" t="str">
        <f t="shared" si="7"/>
        <v>N/A</v>
      </c>
      <c r="C230" s="32" t="str">
        <f>IF(AND(Businesses!D231="",Businesses!E231&lt;&gt;""),0,IF(Businesses!D231="","N/A",IF(ISNUMBER(Businesses!D231),Businesses!D231,0)))</f>
        <v>N/A</v>
      </c>
      <c r="D230" s="32" t="str">
        <f>IF(Businesses!E231="","N/A",Businesses!E231)</f>
        <v>N/A</v>
      </c>
      <c r="E230" s="32" t="str">
        <f>IF(Businesses!F231="","N/A",Businesses!F231)</f>
        <v>N/A</v>
      </c>
      <c r="F230" s="32" t="str">
        <f t="shared" si="6"/>
        <v>N/A</v>
      </c>
      <c r="G230" s="32" t="str">
        <f>IF(Businesses!G231="","N/A",Businesses!G231)</f>
        <v>N/A</v>
      </c>
      <c r="H230" s="32" t="str">
        <f>IF(Businesses!H231="","N/A",Businesses!H231)</f>
        <v>N/A</v>
      </c>
      <c r="I230" s="32" t="str">
        <f>IF(AND(Businesses!B231="",Businesses!C231&lt;&gt;""),0,IF(Businesses!B231="","N/A",IF(ISNUMBER(Businesses!B231),Businesses!B231,0)))</f>
        <v>N/A</v>
      </c>
    </row>
    <row r="231" spans="2:9">
      <c r="B231" s="32" t="str">
        <f t="shared" si="7"/>
        <v>N/A</v>
      </c>
      <c r="C231" s="32" t="str">
        <f>IF(AND(Businesses!D232="",Businesses!E232&lt;&gt;""),0,IF(Businesses!D232="","N/A",IF(ISNUMBER(Businesses!D232),Businesses!D232,0)))</f>
        <v>N/A</v>
      </c>
      <c r="D231" s="32" t="str">
        <f>IF(Businesses!E232="","N/A",Businesses!E232)</f>
        <v>N/A</v>
      </c>
      <c r="E231" s="32" t="str">
        <f>IF(Businesses!F232="","N/A",Businesses!F232)</f>
        <v>N/A</v>
      </c>
      <c r="F231" s="32" t="str">
        <f t="shared" si="6"/>
        <v>N/A</v>
      </c>
      <c r="G231" s="32" t="str">
        <f>IF(Businesses!G232="","N/A",Businesses!G232)</f>
        <v>N/A</v>
      </c>
      <c r="H231" s="32" t="str">
        <f>IF(Businesses!H232="","N/A",Businesses!H232)</f>
        <v>N/A</v>
      </c>
      <c r="I231" s="32" t="str">
        <f>IF(AND(Businesses!B232="",Businesses!C232&lt;&gt;""),0,IF(Businesses!B232="","N/A",IF(ISNUMBER(Businesses!B232),Businesses!B232,0)))</f>
        <v>N/A</v>
      </c>
    </row>
    <row r="232" spans="2:9">
      <c r="B232" s="32" t="str">
        <f t="shared" si="7"/>
        <v>N/A</v>
      </c>
      <c r="C232" s="32" t="str">
        <f>IF(AND(Businesses!D233="",Businesses!E233&lt;&gt;""),0,IF(Businesses!D233="","N/A",IF(ISNUMBER(Businesses!D233),Businesses!D233,0)))</f>
        <v>N/A</v>
      </c>
      <c r="D232" s="32" t="str">
        <f>IF(Businesses!E233="","N/A",Businesses!E233)</f>
        <v>N/A</v>
      </c>
      <c r="E232" s="32" t="str">
        <f>IF(Businesses!F233="","N/A",Businesses!F233)</f>
        <v>N/A</v>
      </c>
      <c r="F232" s="32" t="str">
        <f t="shared" si="6"/>
        <v>N/A</v>
      </c>
      <c r="G232" s="32" t="str">
        <f>IF(Businesses!G233="","N/A",Businesses!G233)</f>
        <v>N/A</v>
      </c>
      <c r="H232" s="32" t="str">
        <f>IF(Businesses!H233="","N/A",Businesses!H233)</f>
        <v>N/A</v>
      </c>
      <c r="I232" s="32" t="str">
        <f>IF(AND(Businesses!B233="",Businesses!C233&lt;&gt;""),0,IF(Businesses!B233="","N/A",IF(ISNUMBER(Businesses!B233),Businesses!B233,0)))</f>
        <v>N/A</v>
      </c>
    </row>
    <row r="233" spans="2:9">
      <c r="B233" s="32" t="str">
        <f t="shared" si="7"/>
        <v>N/A</v>
      </c>
      <c r="C233" s="32" t="str">
        <f>IF(AND(Businesses!D234="",Businesses!E234&lt;&gt;""),0,IF(Businesses!D234="","N/A",IF(ISNUMBER(Businesses!D234),Businesses!D234,0)))</f>
        <v>N/A</v>
      </c>
      <c r="D233" s="32" t="str">
        <f>IF(Businesses!E234="","N/A",Businesses!E234)</f>
        <v>N/A</v>
      </c>
      <c r="E233" s="32" t="str">
        <f>IF(Businesses!F234="","N/A",Businesses!F234)</f>
        <v>N/A</v>
      </c>
      <c r="F233" s="32" t="str">
        <f t="shared" si="6"/>
        <v>N/A</v>
      </c>
      <c r="G233" s="32" t="str">
        <f>IF(Businesses!G234="","N/A",Businesses!G234)</f>
        <v>N/A</v>
      </c>
      <c r="H233" s="32" t="str">
        <f>IF(Businesses!H234="","N/A",Businesses!H234)</f>
        <v>N/A</v>
      </c>
      <c r="I233" s="32" t="str">
        <f>IF(AND(Businesses!B234="",Businesses!C234&lt;&gt;""),0,IF(Businesses!B234="","N/A",IF(ISNUMBER(Businesses!B234),Businesses!B234,0)))</f>
        <v>N/A</v>
      </c>
    </row>
    <row r="234" spans="2:9">
      <c r="B234" s="32" t="str">
        <f t="shared" si="7"/>
        <v>N/A</v>
      </c>
      <c r="C234" s="32" t="str">
        <f>IF(AND(Businesses!D235="",Businesses!E235&lt;&gt;""),0,IF(Businesses!D235="","N/A",IF(ISNUMBER(Businesses!D235),Businesses!D235,0)))</f>
        <v>N/A</v>
      </c>
      <c r="D234" s="32" t="str">
        <f>IF(Businesses!E235="","N/A",Businesses!E235)</f>
        <v>N/A</v>
      </c>
      <c r="E234" s="32" t="str">
        <f>IF(Businesses!F235="","N/A",Businesses!F235)</f>
        <v>N/A</v>
      </c>
      <c r="F234" s="32" t="str">
        <f t="shared" si="6"/>
        <v>N/A</v>
      </c>
      <c r="G234" s="32" t="str">
        <f>IF(Businesses!G235="","N/A",Businesses!G235)</f>
        <v>N/A</v>
      </c>
      <c r="H234" s="32" t="str">
        <f>IF(Businesses!H235="","N/A",Businesses!H235)</f>
        <v>N/A</v>
      </c>
      <c r="I234" s="32" t="str">
        <f>IF(AND(Businesses!B235="",Businesses!C235&lt;&gt;""),0,IF(Businesses!B235="","N/A",IF(ISNUMBER(Businesses!B235),Businesses!B235,0)))</f>
        <v>N/A</v>
      </c>
    </row>
    <row r="235" spans="2:9">
      <c r="B235" s="32" t="str">
        <f t="shared" si="7"/>
        <v>N/A</v>
      </c>
      <c r="C235" s="32" t="str">
        <f>IF(AND(Businesses!D236="",Businesses!E236&lt;&gt;""),0,IF(Businesses!D236="","N/A",IF(ISNUMBER(Businesses!D236),Businesses!D236,0)))</f>
        <v>N/A</v>
      </c>
      <c r="D235" s="32" t="str">
        <f>IF(Businesses!E236="","N/A",Businesses!E236)</f>
        <v>N/A</v>
      </c>
      <c r="E235" s="32" t="str">
        <f>IF(Businesses!F236="","N/A",Businesses!F236)</f>
        <v>N/A</v>
      </c>
      <c r="F235" s="32" t="str">
        <f t="shared" si="6"/>
        <v>N/A</v>
      </c>
      <c r="G235" s="32" t="str">
        <f>IF(Businesses!G236="","N/A",Businesses!G236)</f>
        <v>N/A</v>
      </c>
      <c r="H235" s="32" t="str">
        <f>IF(Businesses!H236="","N/A",Businesses!H236)</f>
        <v>N/A</v>
      </c>
      <c r="I235" s="32" t="str">
        <f>IF(AND(Businesses!B236="",Businesses!C236&lt;&gt;""),0,IF(Businesses!B236="","N/A",IF(ISNUMBER(Businesses!B236),Businesses!B236,0)))</f>
        <v>N/A</v>
      </c>
    </row>
    <row r="236" spans="2:9">
      <c r="B236" s="32" t="str">
        <f t="shared" si="7"/>
        <v>N/A</v>
      </c>
      <c r="C236" s="32" t="str">
        <f>IF(AND(Businesses!D237="",Businesses!E237&lt;&gt;""),0,IF(Businesses!D237="","N/A",IF(ISNUMBER(Businesses!D237),Businesses!D237,0)))</f>
        <v>N/A</v>
      </c>
      <c r="D236" s="32" t="str">
        <f>IF(Businesses!E237="","N/A",Businesses!E237)</f>
        <v>N/A</v>
      </c>
      <c r="E236" s="32" t="str">
        <f>IF(Businesses!F237="","N/A",Businesses!F237)</f>
        <v>N/A</v>
      </c>
      <c r="F236" s="32" t="str">
        <f t="shared" si="6"/>
        <v>N/A</v>
      </c>
      <c r="G236" s="32" t="str">
        <f>IF(Businesses!G237="","N/A",Businesses!G237)</f>
        <v>N/A</v>
      </c>
      <c r="H236" s="32" t="str">
        <f>IF(Businesses!H237="","N/A",Businesses!H237)</f>
        <v>N/A</v>
      </c>
      <c r="I236" s="32" t="str">
        <f>IF(AND(Businesses!B237="",Businesses!C237&lt;&gt;""),0,IF(Businesses!B237="","N/A",IF(ISNUMBER(Businesses!B237),Businesses!B237,0)))</f>
        <v>N/A</v>
      </c>
    </row>
    <row r="237" spans="2:9">
      <c r="B237" s="32" t="str">
        <f t="shared" si="7"/>
        <v>N/A</v>
      </c>
      <c r="C237" s="32" t="str">
        <f>IF(AND(Businesses!D238="",Businesses!E238&lt;&gt;""),0,IF(Businesses!D238="","N/A",IF(ISNUMBER(Businesses!D238),Businesses!D238,0)))</f>
        <v>N/A</v>
      </c>
      <c r="D237" s="32" t="str">
        <f>IF(Businesses!E238="","N/A",Businesses!E238)</f>
        <v>N/A</v>
      </c>
      <c r="E237" s="32" t="str">
        <f>IF(Businesses!F238="","N/A",Businesses!F238)</f>
        <v>N/A</v>
      </c>
      <c r="F237" s="32" t="str">
        <f t="shared" si="6"/>
        <v>N/A</v>
      </c>
      <c r="G237" s="32" t="str">
        <f>IF(Businesses!G238="","N/A",Businesses!G238)</f>
        <v>N/A</v>
      </c>
      <c r="H237" s="32" t="str">
        <f>IF(Businesses!H238="","N/A",Businesses!H238)</f>
        <v>N/A</v>
      </c>
      <c r="I237" s="32" t="str">
        <f>IF(AND(Businesses!B238="",Businesses!C238&lt;&gt;""),0,IF(Businesses!B238="","N/A",IF(ISNUMBER(Businesses!B238),Businesses!B238,0)))</f>
        <v>N/A</v>
      </c>
    </row>
    <row r="238" spans="2:9">
      <c r="B238" s="32" t="str">
        <f t="shared" si="7"/>
        <v>N/A</v>
      </c>
      <c r="C238" s="32" t="str">
        <f>IF(AND(Businesses!D239="",Businesses!E239&lt;&gt;""),0,IF(Businesses!D239="","N/A",IF(ISNUMBER(Businesses!D239),Businesses!D239,0)))</f>
        <v>N/A</v>
      </c>
      <c r="D238" s="32" t="str">
        <f>IF(Businesses!E239="","N/A",Businesses!E239)</f>
        <v>N/A</v>
      </c>
      <c r="E238" s="32" t="str">
        <f>IF(Businesses!F239="","N/A",Businesses!F239)</f>
        <v>N/A</v>
      </c>
      <c r="F238" s="32" t="str">
        <f t="shared" si="6"/>
        <v>N/A</v>
      </c>
      <c r="G238" s="32" t="str">
        <f>IF(Businesses!G239="","N/A",Businesses!G239)</f>
        <v>N/A</v>
      </c>
      <c r="H238" s="32" t="str">
        <f>IF(Businesses!H239="","N/A",Businesses!H239)</f>
        <v>N/A</v>
      </c>
      <c r="I238" s="32" t="str">
        <f>IF(AND(Businesses!B239="",Businesses!C239&lt;&gt;""),0,IF(Businesses!B239="","N/A",IF(ISNUMBER(Businesses!B239),Businesses!B239,0)))</f>
        <v>N/A</v>
      </c>
    </row>
    <row r="239" spans="2:9">
      <c r="B239" s="32" t="str">
        <f t="shared" si="7"/>
        <v>N/A</v>
      </c>
      <c r="C239" s="32" t="str">
        <f>IF(AND(Businesses!D240="",Businesses!E240&lt;&gt;""),0,IF(Businesses!D240="","N/A",IF(ISNUMBER(Businesses!D240),Businesses!D240,0)))</f>
        <v>N/A</v>
      </c>
      <c r="D239" s="32" t="str">
        <f>IF(Businesses!E240="","N/A",Businesses!E240)</f>
        <v>N/A</v>
      </c>
      <c r="E239" s="32" t="str">
        <f>IF(Businesses!F240="","N/A",Businesses!F240)</f>
        <v>N/A</v>
      </c>
      <c r="F239" s="32" t="str">
        <f t="shared" si="6"/>
        <v>N/A</v>
      </c>
      <c r="G239" s="32" t="str">
        <f>IF(Businesses!G240="","N/A",Businesses!G240)</f>
        <v>N/A</v>
      </c>
      <c r="H239" s="32" t="str">
        <f>IF(Businesses!H240="","N/A",Businesses!H240)</f>
        <v>N/A</v>
      </c>
      <c r="I239" s="32" t="str">
        <f>IF(AND(Businesses!B240="",Businesses!C240&lt;&gt;""),0,IF(Businesses!B240="","N/A",IF(ISNUMBER(Businesses!B240),Businesses!B240,0)))</f>
        <v>N/A</v>
      </c>
    </row>
    <row r="240" spans="2:9">
      <c r="B240" s="32" t="str">
        <f t="shared" si="7"/>
        <v>N/A</v>
      </c>
      <c r="C240" s="32" t="str">
        <f>IF(AND(Businesses!D241="",Businesses!E241&lt;&gt;""),0,IF(Businesses!D241="","N/A",IF(ISNUMBER(Businesses!D241),Businesses!D241,0)))</f>
        <v>N/A</v>
      </c>
      <c r="D240" s="32" t="str">
        <f>IF(Businesses!E241="","N/A",Businesses!E241)</f>
        <v>N/A</v>
      </c>
      <c r="E240" s="32" t="str">
        <f>IF(Businesses!F241="","N/A",Businesses!F241)</f>
        <v>N/A</v>
      </c>
      <c r="F240" s="32" t="str">
        <f t="shared" si="6"/>
        <v>N/A</v>
      </c>
      <c r="G240" s="32" t="str">
        <f>IF(Businesses!G241="","N/A",Businesses!G241)</f>
        <v>N/A</v>
      </c>
      <c r="H240" s="32" t="str">
        <f>IF(Businesses!H241="","N/A",Businesses!H241)</f>
        <v>N/A</v>
      </c>
      <c r="I240" s="32" t="str">
        <f>IF(AND(Businesses!B241="",Businesses!C241&lt;&gt;""),0,IF(Businesses!B241="","N/A",IF(ISNUMBER(Businesses!B241),Businesses!B241,0)))</f>
        <v>N/A</v>
      </c>
    </row>
    <row r="241" spans="2:9">
      <c r="B241" s="32" t="str">
        <f t="shared" si="7"/>
        <v>N/A</v>
      </c>
      <c r="C241" s="32" t="str">
        <f>IF(AND(Businesses!D242="",Businesses!E242&lt;&gt;""),0,IF(Businesses!D242="","N/A",IF(ISNUMBER(Businesses!D242),Businesses!D242,0)))</f>
        <v>N/A</v>
      </c>
      <c r="D241" s="32" t="str">
        <f>IF(Businesses!E242="","N/A",Businesses!E242)</f>
        <v>N/A</v>
      </c>
      <c r="E241" s="32" t="str">
        <f>IF(Businesses!F242="","N/A",Businesses!F242)</f>
        <v>N/A</v>
      </c>
      <c r="F241" s="32" t="str">
        <f t="shared" si="6"/>
        <v>N/A</v>
      </c>
      <c r="G241" s="32" t="str">
        <f>IF(Businesses!G242="","N/A",Businesses!G242)</f>
        <v>N/A</v>
      </c>
      <c r="H241" s="32" t="str">
        <f>IF(Businesses!H242="","N/A",Businesses!H242)</f>
        <v>N/A</v>
      </c>
      <c r="I241" s="32" t="str">
        <f>IF(AND(Businesses!B242="",Businesses!C242&lt;&gt;""),0,IF(Businesses!B242="","N/A",IF(ISNUMBER(Businesses!B242),Businesses!B242,0)))</f>
        <v>N/A</v>
      </c>
    </row>
    <row r="242" spans="2:9">
      <c r="B242" s="32" t="str">
        <f t="shared" si="7"/>
        <v>N/A</v>
      </c>
      <c r="C242" s="32" t="str">
        <f>IF(AND(Businesses!D243="",Businesses!E243&lt;&gt;""),0,IF(Businesses!D243="","N/A",IF(ISNUMBER(Businesses!D243),Businesses!D243,0)))</f>
        <v>N/A</v>
      </c>
      <c r="D242" s="32" t="str">
        <f>IF(Businesses!E243="","N/A",Businesses!E243)</f>
        <v>N/A</v>
      </c>
      <c r="E242" s="32" t="str">
        <f>IF(Businesses!F243="","N/A",Businesses!F243)</f>
        <v>N/A</v>
      </c>
      <c r="F242" s="32" t="str">
        <f t="shared" si="6"/>
        <v>N/A</v>
      </c>
      <c r="G242" s="32" t="str">
        <f>IF(Businesses!G243="","N/A",Businesses!G243)</f>
        <v>N/A</v>
      </c>
      <c r="H242" s="32" t="str">
        <f>IF(Businesses!H243="","N/A",Businesses!H243)</f>
        <v>N/A</v>
      </c>
      <c r="I242" s="32" t="str">
        <f>IF(AND(Businesses!B243="",Businesses!C243&lt;&gt;""),0,IF(Businesses!B243="","N/A",IF(ISNUMBER(Businesses!B243),Businesses!B243,0)))</f>
        <v>N/A</v>
      </c>
    </row>
    <row r="243" spans="2:9">
      <c r="B243" s="32" t="str">
        <f t="shared" si="7"/>
        <v>N/A</v>
      </c>
      <c r="C243" s="32" t="str">
        <f>IF(AND(Businesses!D244="",Businesses!E244&lt;&gt;""),0,IF(Businesses!D244="","N/A",IF(ISNUMBER(Businesses!D244),Businesses!D244,0)))</f>
        <v>N/A</v>
      </c>
      <c r="D243" s="32" t="str">
        <f>IF(Businesses!E244="","N/A",Businesses!E244)</f>
        <v>N/A</v>
      </c>
      <c r="E243" s="32" t="str">
        <f>IF(Businesses!F244="","N/A",Businesses!F244)</f>
        <v>N/A</v>
      </c>
      <c r="F243" s="32" t="str">
        <f t="shared" si="6"/>
        <v>N/A</v>
      </c>
      <c r="G243" s="32" t="str">
        <f>IF(Businesses!G244="","N/A",Businesses!G244)</f>
        <v>N/A</v>
      </c>
      <c r="H243" s="32" t="str">
        <f>IF(Businesses!H244="","N/A",Businesses!H244)</f>
        <v>N/A</v>
      </c>
      <c r="I243" s="32" t="str">
        <f>IF(AND(Businesses!B244="",Businesses!C244&lt;&gt;""),0,IF(Businesses!B244="","N/A",IF(ISNUMBER(Businesses!B244),Businesses!B244,0)))</f>
        <v>N/A</v>
      </c>
    </row>
    <row r="244" spans="2:9">
      <c r="B244" s="32" t="str">
        <f t="shared" si="7"/>
        <v>N/A</v>
      </c>
      <c r="C244" s="32" t="str">
        <f>IF(AND(Businesses!D245="",Businesses!E245&lt;&gt;""),0,IF(Businesses!D245="","N/A",IF(ISNUMBER(Businesses!D245),Businesses!D245,0)))</f>
        <v>N/A</v>
      </c>
      <c r="D244" s="32" t="str">
        <f>IF(Businesses!E245="","N/A",Businesses!E245)</f>
        <v>N/A</v>
      </c>
      <c r="E244" s="32" t="str">
        <f>IF(Businesses!F245="","N/A",Businesses!F245)</f>
        <v>N/A</v>
      </c>
      <c r="F244" s="32" t="str">
        <f t="shared" si="6"/>
        <v>N/A</v>
      </c>
      <c r="G244" s="32" t="str">
        <f>IF(Businesses!G245="","N/A",Businesses!G245)</f>
        <v>N/A</v>
      </c>
      <c r="H244" s="32" t="str">
        <f>IF(Businesses!H245="","N/A",Businesses!H245)</f>
        <v>N/A</v>
      </c>
      <c r="I244" s="32" t="str">
        <f>IF(AND(Businesses!B245="",Businesses!C245&lt;&gt;""),0,IF(Businesses!B245="","N/A",IF(ISNUMBER(Businesses!B245),Businesses!B245,0)))</f>
        <v>N/A</v>
      </c>
    </row>
    <row r="245" spans="2:9">
      <c r="B245" s="32" t="str">
        <f t="shared" si="7"/>
        <v>N/A</v>
      </c>
      <c r="C245" s="32" t="str">
        <f>IF(AND(Businesses!D246="",Businesses!E246&lt;&gt;""),0,IF(Businesses!D246="","N/A",IF(ISNUMBER(Businesses!D246),Businesses!D246,0)))</f>
        <v>N/A</v>
      </c>
      <c r="D245" s="32" t="str">
        <f>IF(Businesses!E246="","N/A",Businesses!E246)</f>
        <v>N/A</v>
      </c>
      <c r="E245" s="32" t="str">
        <f>IF(Businesses!F246="","N/A",Businesses!F246)</f>
        <v>N/A</v>
      </c>
      <c r="F245" s="32" t="str">
        <f t="shared" si="6"/>
        <v>N/A</v>
      </c>
      <c r="G245" s="32" t="str">
        <f>IF(Businesses!G246="","N/A",Businesses!G246)</f>
        <v>N/A</v>
      </c>
      <c r="H245" s="32" t="str">
        <f>IF(Businesses!H246="","N/A",Businesses!H246)</f>
        <v>N/A</v>
      </c>
      <c r="I245" s="32" t="str">
        <f>IF(AND(Businesses!B246="",Businesses!C246&lt;&gt;""),0,IF(Businesses!B246="","N/A",IF(ISNUMBER(Businesses!B246),Businesses!B246,0)))</f>
        <v>N/A</v>
      </c>
    </row>
    <row r="246" spans="2:9">
      <c r="B246" s="32" t="str">
        <f t="shared" si="7"/>
        <v>N/A</v>
      </c>
      <c r="C246" s="32" t="str">
        <f>IF(AND(Businesses!D247="",Businesses!E247&lt;&gt;""),0,IF(Businesses!D247="","N/A",IF(ISNUMBER(Businesses!D247),Businesses!D247,0)))</f>
        <v>N/A</v>
      </c>
      <c r="D246" s="32" t="str">
        <f>IF(Businesses!E247="","N/A",Businesses!E247)</f>
        <v>N/A</v>
      </c>
      <c r="E246" s="32" t="str">
        <f>IF(Businesses!F247="","N/A",Businesses!F247)</f>
        <v>N/A</v>
      </c>
      <c r="F246" s="32" t="str">
        <f t="shared" si="6"/>
        <v>N/A</v>
      </c>
      <c r="G246" s="32" t="str">
        <f>IF(Businesses!G247="","N/A",Businesses!G247)</f>
        <v>N/A</v>
      </c>
      <c r="H246" s="32" t="str">
        <f>IF(Businesses!H247="","N/A",Businesses!H247)</f>
        <v>N/A</v>
      </c>
      <c r="I246" s="32" t="str">
        <f>IF(AND(Businesses!B247="",Businesses!C247&lt;&gt;""),0,IF(Businesses!B247="","N/A",IF(ISNUMBER(Businesses!B247),Businesses!B247,0)))</f>
        <v>N/A</v>
      </c>
    </row>
    <row r="247" spans="2:9">
      <c r="B247" s="32" t="str">
        <f t="shared" si="7"/>
        <v>N/A</v>
      </c>
      <c r="C247" s="32" t="str">
        <f>IF(AND(Businesses!D248="",Businesses!E248&lt;&gt;""),0,IF(Businesses!D248="","N/A",IF(ISNUMBER(Businesses!D248),Businesses!D248,0)))</f>
        <v>N/A</v>
      </c>
      <c r="D247" s="32" t="str">
        <f>IF(Businesses!E248="","N/A",Businesses!E248)</f>
        <v>N/A</v>
      </c>
      <c r="E247" s="32" t="str">
        <f>IF(Businesses!F248="","N/A",Businesses!F248)</f>
        <v>N/A</v>
      </c>
      <c r="F247" s="32" t="str">
        <f t="shared" si="6"/>
        <v>N/A</v>
      </c>
      <c r="G247" s="32" t="str">
        <f>IF(Businesses!G248="","N/A",Businesses!G248)</f>
        <v>N/A</v>
      </c>
      <c r="H247" s="32" t="str">
        <f>IF(Businesses!H248="","N/A",Businesses!H248)</f>
        <v>N/A</v>
      </c>
      <c r="I247" s="32" t="str">
        <f>IF(AND(Businesses!B248="",Businesses!C248&lt;&gt;""),0,IF(Businesses!B248="","N/A",IF(ISNUMBER(Businesses!B248),Businesses!B248,0)))</f>
        <v>N/A</v>
      </c>
    </row>
    <row r="248" spans="2:9">
      <c r="B248" s="32" t="str">
        <f t="shared" si="7"/>
        <v>N/A</v>
      </c>
      <c r="C248" s="32" t="str">
        <f>IF(AND(Businesses!D249="",Businesses!E249&lt;&gt;""),0,IF(Businesses!D249="","N/A",IF(ISNUMBER(Businesses!D249),Businesses!D249,0)))</f>
        <v>N/A</v>
      </c>
      <c r="D248" s="32" t="str">
        <f>IF(Businesses!E249="","N/A",Businesses!E249)</f>
        <v>N/A</v>
      </c>
      <c r="E248" s="32" t="str">
        <f>IF(Businesses!F249="","N/A",Businesses!F249)</f>
        <v>N/A</v>
      </c>
      <c r="F248" s="32" t="str">
        <f t="shared" si="6"/>
        <v>N/A</v>
      </c>
      <c r="G248" s="32" t="str">
        <f>IF(Businesses!G249="","N/A",Businesses!G249)</f>
        <v>N/A</v>
      </c>
      <c r="H248" s="32" t="str">
        <f>IF(Businesses!H249="","N/A",Businesses!H249)</f>
        <v>N/A</v>
      </c>
      <c r="I248" s="32" t="str">
        <f>IF(AND(Businesses!B249="",Businesses!C249&lt;&gt;""),0,IF(Businesses!B249="","N/A",IF(ISNUMBER(Businesses!B249),Businesses!B249,0)))</f>
        <v>N/A</v>
      </c>
    </row>
    <row r="249" spans="2:9">
      <c r="B249" s="32" t="str">
        <f t="shared" si="7"/>
        <v>N/A</v>
      </c>
      <c r="C249" s="32" t="str">
        <f>IF(AND(Businesses!D250="",Businesses!E250&lt;&gt;""),0,IF(Businesses!D250="","N/A",IF(ISNUMBER(Businesses!D250),Businesses!D250,0)))</f>
        <v>N/A</v>
      </c>
      <c r="D249" s="32" t="str">
        <f>IF(Businesses!E250="","N/A",Businesses!E250)</f>
        <v>N/A</v>
      </c>
      <c r="E249" s="32" t="str">
        <f>IF(Businesses!F250="","N/A",Businesses!F250)</f>
        <v>N/A</v>
      </c>
      <c r="F249" s="32" t="str">
        <f t="shared" si="6"/>
        <v>N/A</v>
      </c>
      <c r="G249" s="32" t="str">
        <f>IF(Businesses!G250="","N/A",Businesses!G250)</f>
        <v>N/A</v>
      </c>
      <c r="H249" s="32" t="str">
        <f>IF(Businesses!H250="","N/A",Businesses!H250)</f>
        <v>N/A</v>
      </c>
      <c r="I249" s="32" t="str">
        <f>IF(AND(Businesses!B250="",Businesses!C250&lt;&gt;""),0,IF(Businesses!B250="","N/A",IF(ISNUMBER(Businesses!B250),Businesses!B250,0)))</f>
        <v>N/A</v>
      </c>
    </row>
    <row r="250" spans="2:9">
      <c r="B250" s="32" t="str">
        <f t="shared" si="7"/>
        <v>N/A</v>
      </c>
      <c r="C250" s="32" t="str">
        <f>IF(AND(Businesses!D251="",Businesses!E251&lt;&gt;""),0,IF(Businesses!D251="","N/A",IF(ISNUMBER(Businesses!D251),Businesses!D251,0)))</f>
        <v>N/A</v>
      </c>
      <c r="D250" s="32" t="str">
        <f>IF(Businesses!E251="","N/A",Businesses!E251)</f>
        <v>N/A</v>
      </c>
      <c r="E250" s="32" t="str">
        <f>IF(Businesses!F251="","N/A",Businesses!F251)</f>
        <v>N/A</v>
      </c>
      <c r="F250" s="32" t="str">
        <f t="shared" si="6"/>
        <v>N/A</v>
      </c>
      <c r="G250" s="32" t="str">
        <f>IF(Businesses!G251="","N/A",Businesses!G251)</f>
        <v>N/A</v>
      </c>
      <c r="H250" s="32" t="str">
        <f>IF(Businesses!H251="","N/A",Businesses!H251)</f>
        <v>N/A</v>
      </c>
      <c r="I250" s="32" t="str">
        <f>IF(AND(Businesses!B251="",Businesses!C251&lt;&gt;""),0,IF(Businesses!B251="","N/A",IF(ISNUMBER(Businesses!B251),Businesses!B251,0)))</f>
        <v>N/A</v>
      </c>
    </row>
    <row r="251" spans="2:9">
      <c r="B251" s="32" t="str">
        <f t="shared" si="7"/>
        <v>N/A</v>
      </c>
      <c r="C251" s="32" t="str">
        <f>IF(AND(Businesses!D252="",Businesses!E252&lt;&gt;""),0,IF(Businesses!D252="","N/A",IF(ISNUMBER(Businesses!D252),Businesses!D252,0)))</f>
        <v>N/A</v>
      </c>
      <c r="D251" s="32" t="str">
        <f>IF(Businesses!E252="","N/A",Businesses!E252)</f>
        <v>N/A</v>
      </c>
      <c r="E251" s="32" t="str">
        <f>IF(Businesses!F252="","N/A",Businesses!F252)</f>
        <v>N/A</v>
      </c>
      <c r="F251" s="32" t="str">
        <f t="shared" si="6"/>
        <v>N/A</v>
      </c>
      <c r="G251" s="32" t="str">
        <f>IF(Businesses!G252="","N/A",Businesses!G252)</f>
        <v>N/A</v>
      </c>
      <c r="H251" s="32" t="str">
        <f>IF(Businesses!H252="","N/A",Businesses!H252)</f>
        <v>N/A</v>
      </c>
      <c r="I251" s="32" t="str">
        <f>IF(AND(Businesses!B252="",Businesses!C252&lt;&gt;""),0,IF(Businesses!B252="","N/A",IF(ISNUMBER(Businesses!B252),Businesses!B252,0)))</f>
        <v>N/A</v>
      </c>
    </row>
    <row r="252" spans="2:9">
      <c r="B252" s="32" t="str">
        <f t="shared" si="7"/>
        <v>N/A</v>
      </c>
      <c r="C252" s="32" t="str">
        <f>IF(AND(Businesses!D253="",Businesses!E253&lt;&gt;""),0,IF(Businesses!D253="","N/A",IF(ISNUMBER(Businesses!D253),Businesses!D253,0)))</f>
        <v>N/A</v>
      </c>
      <c r="D252" s="32" t="str">
        <f>IF(Businesses!E253="","N/A",Businesses!E253)</f>
        <v>N/A</v>
      </c>
      <c r="E252" s="32" t="str">
        <f>IF(Businesses!F253="","N/A",Businesses!F253)</f>
        <v>N/A</v>
      </c>
      <c r="F252" s="32" t="str">
        <f t="shared" si="6"/>
        <v>N/A</v>
      </c>
      <c r="G252" s="32" t="str">
        <f>IF(Businesses!G253="","N/A",Businesses!G253)</f>
        <v>N/A</v>
      </c>
      <c r="H252" s="32" t="str">
        <f>IF(Businesses!H253="","N/A",Businesses!H253)</f>
        <v>N/A</v>
      </c>
      <c r="I252" s="32" t="str">
        <f>IF(AND(Businesses!B253="",Businesses!C253&lt;&gt;""),0,IF(Businesses!B253="","N/A",IF(ISNUMBER(Businesses!B253),Businesses!B253,0)))</f>
        <v>N/A</v>
      </c>
    </row>
    <row r="253" spans="2:9">
      <c r="B253" s="32" t="str">
        <f t="shared" si="7"/>
        <v>N/A</v>
      </c>
      <c r="C253" s="32" t="str">
        <f>IF(AND(Businesses!D254="",Businesses!E254&lt;&gt;""),0,IF(Businesses!D254="","N/A",IF(ISNUMBER(Businesses!D254),Businesses!D254,0)))</f>
        <v>N/A</v>
      </c>
      <c r="D253" s="32" t="str">
        <f>IF(Businesses!E254="","N/A",Businesses!E254)</f>
        <v>N/A</v>
      </c>
      <c r="E253" s="32" t="str">
        <f>IF(Businesses!F254="","N/A",Businesses!F254)</f>
        <v>N/A</v>
      </c>
      <c r="F253" s="32" t="str">
        <f t="shared" si="6"/>
        <v>N/A</v>
      </c>
      <c r="G253" s="32" t="str">
        <f>IF(Businesses!G254="","N/A",Businesses!G254)</f>
        <v>N/A</v>
      </c>
      <c r="H253" s="32" t="str">
        <f>IF(Businesses!H254="","N/A",Businesses!H254)</f>
        <v>N/A</v>
      </c>
      <c r="I253" s="32" t="str">
        <f>IF(AND(Businesses!B254="",Businesses!C254&lt;&gt;""),0,IF(Businesses!B254="","N/A",IF(ISNUMBER(Businesses!B254),Businesses!B254,0)))</f>
        <v>N/A</v>
      </c>
    </row>
    <row r="254" spans="2:9">
      <c r="B254" s="32" t="str">
        <f t="shared" si="7"/>
        <v>N/A</v>
      </c>
      <c r="C254" s="32" t="str">
        <f>IF(AND(Businesses!D255="",Businesses!E255&lt;&gt;""),0,IF(Businesses!D255="","N/A",IF(ISNUMBER(Businesses!D255),Businesses!D255,0)))</f>
        <v>N/A</v>
      </c>
      <c r="D254" s="32" t="str">
        <f>IF(Businesses!E255="","N/A",Businesses!E255)</f>
        <v>N/A</v>
      </c>
      <c r="E254" s="32" t="str">
        <f>IF(Businesses!F255="","N/A",Businesses!F255)</f>
        <v>N/A</v>
      </c>
      <c r="F254" s="32" t="str">
        <f t="shared" si="6"/>
        <v>N/A</v>
      </c>
      <c r="G254" s="32" t="str">
        <f>IF(Businesses!G255="","N/A",Businesses!G255)</f>
        <v>N/A</v>
      </c>
      <c r="H254" s="32" t="str">
        <f>IF(Businesses!H255="","N/A",Businesses!H255)</f>
        <v>N/A</v>
      </c>
      <c r="I254" s="32" t="str">
        <f>IF(AND(Businesses!B255="",Businesses!C255&lt;&gt;""),0,IF(Businesses!B255="","N/A",IF(ISNUMBER(Businesses!B255),Businesses!B255,0)))</f>
        <v>N/A</v>
      </c>
    </row>
    <row r="255" spans="2:9">
      <c r="B255" s="32" t="str">
        <f t="shared" si="7"/>
        <v>N/A</v>
      </c>
      <c r="C255" s="32" t="str">
        <f>IF(AND(Businesses!D256="",Businesses!E256&lt;&gt;""),0,IF(Businesses!D256="","N/A",IF(ISNUMBER(Businesses!D256),Businesses!D256,0)))</f>
        <v>N/A</v>
      </c>
      <c r="D255" s="32" t="str">
        <f>IF(Businesses!E256="","N/A",Businesses!E256)</f>
        <v>N/A</v>
      </c>
      <c r="E255" s="32" t="str">
        <f>IF(Businesses!F256="","N/A",Businesses!F256)</f>
        <v>N/A</v>
      </c>
      <c r="F255" s="32" t="str">
        <f t="shared" si="6"/>
        <v>N/A</v>
      </c>
      <c r="G255" s="32" t="str">
        <f>IF(Businesses!G256="","N/A",Businesses!G256)</f>
        <v>N/A</v>
      </c>
      <c r="H255" s="32" t="str">
        <f>IF(Businesses!H256="","N/A",Businesses!H256)</f>
        <v>N/A</v>
      </c>
      <c r="I255" s="32" t="str">
        <f>IF(AND(Businesses!B256="",Businesses!C256&lt;&gt;""),0,IF(Businesses!B256="","N/A",IF(ISNUMBER(Businesses!B256),Businesses!B256,0)))</f>
        <v>N/A</v>
      </c>
    </row>
    <row r="256" spans="2:9">
      <c r="B256" s="32" t="str">
        <f t="shared" si="7"/>
        <v>N/A</v>
      </c>
      <c r="C256" s="32" t="str">
        <f>IF(AND(Businesses!D257="",Businesses!E257&lt;&gt;""),0,IF(Businesses!D257="","N/A",IF(ISNUMBER(Businesses!D257),Businesses!D257,0)))</f>
        <v>N/A</v>
      </c>
      <c r="D256" s="32" t="str">
        <f>IF(Businesses!E257="","N/A",Businesses!E257)</f>
        <v>N/A</v>
      </c>
      <c r="E256" s="32" t="str">
        <f>IF(Businesses!F257="","N/A",Businesses!F257)</f>
        <v>N/A</v>
      </c>
      <c r="F256" s="32" t="str">
        <f t="shared" si="6"/>
        <v>N/A</v>
      </c>
      <c r="G256" s="32" t="str">
        <f>IF(Businesses!G257="","N/A",Businesses!G257)</f>
        <v>N/A</v>
      </c>
      <c r="H256" s="32" t="str">
        <f>IF(Businesses!H257="","N/A",Businesses!H257)</f>
        <v>N/A</v>
      </c>
      <c r="I256" s="32" t="str">
        <f>IF(AND(Businesses!B257="",Businesses!C257&lt;&gt;""),0,IF(Businesses!B257="","N/A",IF(ISNUMBER(Businesses!B257),Businesses!B257,0)))</f>
        <v>N/A</v>
      </c>
    </row>
    <row r="257" spans="2:9">
      <c r="B257" s="32" t="str">
        <f t="shared" si="7"/>
        <v>N/A</v>
      </c>
      <c r="C257" s="32" t="str">
        <f>IF(AND(Businesses!D258="",Businesses!E258&lt;&gt;""),0,IF(Businesses!D258="","N/A",IF(ISNUMBER(Businesses!D258),Businesses!D258,0)))</f>
        <v>N/A</v>
      </c>
      <c r="D257" s="32" t="str">
        <f>IF(Businesses!E258="","N/A",Businesses!E258)</f>
        <v>N/A</v>
      </c>
      <c r="E257" s="32" t="str">
        <f>IF(Businesses!F258="","N/A",Businesses!F258)</f>
        <v>N/A</v>
      </c>
      <c r="F257" s="32" t="str">
        <f t="shared" si="6"/>
        <v>N/A</v>
      </c>
      <c r="G257" s="32" t="str">
        <f>IF(Businesses!G258="","N/A",Businesses!G258)</f>
        <v>N/A</v>
      </c>
      <c r="H257" s="32" t="str">
        <f>IF(Businesses!H258="","N/A",Businesses!H258)</f>
        <v>N/A</v>
      </c>
      <c r="I257" s="32" t="str">
        <f>IF(AND(Businesses!B258="",Businesses!C258&lt;&gt;""),0,IF(Businesses!B258="","N/A",IF(ISNUMBER(Businesses!B258),Businesses!B258,0)))</f>
        <v>N/A</v>
      </c>
    </row>
    <row r="258" spans="2:9">
      <c r="B258" s="32" t="str">
        <f t="shared" si="7"/>
        <v>N/A</v>
      </c>
      <c r="C258" s="32" t="str">
        <f>IF(AND(Businesses!D259="",Businesses!E259&lt;&gt;""),0,IF(Businesses!D259="","N/A",IF(ISNUMBER(Businesses!D259),Businesses!D259,0)))</f>
        <v>N/A</v>
      </c>
      <c r="D258" s="32" t="str">
        <f>IF(Businesses!E259="","N/A",Businesses!E259)</f>
        <v>N/A</v>
      </c>
      <c r="E258" s="32" t="str">
        <f>IF(Businesses!F259="","N/A",Businesses!F259)</f>
        <v>N/A</v>
      </c>
      <c r="F258" s="32" t="str">
        <f t="shared" ref="F258:F321" si="8">IF(B258="N/A","N/A",UPPER(TRIM(ProbuildName)))</f>
        <v>N/A</v>
      </c>
      <c r="G258" s="32" t="str">
        <f>IF(Businesses!G259="","N/A",Businesses!G259)</f>
        <v>N/A</v>
      </c>
      <c r="H258" s="32" t="str">
        <f>IF(Businesses!H259="","N/A",Businesses!H259)</f>
        <v>N/A</v>
      </c>
      <c r="I258" s="32" t="str">
        <f>IF(AND(Businesses!B259="",Businesses!C259&lt;&gt;""),0,IF(Businesses!B259="","N/A",IF(ISNUMBER(Businesses!B259),Businesses!B259,0)))</f>
        <v>N/A</v>
      </c>
    </row>
    <row r="259" spans="2:9">
      <c r="B259" s="32" t="str">
        <f t="shared" ref="B259:B322" si="9">IF(I259="N/A","N/A","")</f>
        <v>N/A</v>
      </c>
      <c r="C259" s="32" t="str">
        <f>IF(AND(Businesses!D260="",Businesses!E260&lt;&gt;""),0,IF(Businesses!D260="","N/A",IF(ISNUMBER(Businesses!D260),Businesses!D260,0)))</f>
        <v>N/A</v>
      </c>
      <c r="D259" s="32" t="str">
        <f>IF(Businesses!E260="","N/A",Businesses!E260)</f>
        <v>N/A</v>
      </c>
      <c r="E259" s="32" t="str">
        <f>IF(Businesses!F260="","N/A",Businesses!F260)</f>
        <v>N/A</v>
      </c>
      <c r="F259" s="32" t="str">
        <f t="shared" si="8"/>
        <v>N/A</v>
      </c>
      <c r="G259" s="32" t="str">
        <f>IF(Businesses!G260="","N/A",Businesses!G260)</f>
        <v>N/A</v>
      </c>
      <c r="H259" s="32" t="str">
        <f>IF(Businesses!H260="","N/A",Businesses!H260)</f>
        <v>N/A</v>
      </c>
      <c r="I259" s="32" t="str">
        <f>IF(AND(Businesses!B260="",Businesses!C260&lt;&gt;""),0,IF(Businesses!B260="","N/A",IF(ISNUMBER(Businesses!B260),Businesses!B260,0)))</f>
        <v>N/A</v>
      </c>
    </row>
    <row r="260" spans="2:9">
      <c r="B260" s="32" t="str">
        <f t="shared" si="9"/>
        <v>N/A</v>
      </c>
      <c r="C260" s="32" t="str">
        <f>IF(AND(Businesses!D261="",Businesses!E261&lt;&gt;""),0,IF(Businesses!D261="","N/A",IF(ISNUMBER(Businesses!D261),Businesses!D261,0)))</f>
        <v>N/A</v>
      </c>
      <c r="D260" s="32" t="str">
        <f>IF(Businesses!E261="","N/A",Businesses!E261)</f>
        <v>N/A</v>
      </c>
      <c r="E260" s="32" t="str">
        <f>IF(Businesses!F261="","N/A",Businesses!F261)</f>
        <v>N/A</v>
      </c>
      <c r="F260" s="32" t="str">
        <f t="shared" si="8"/>
        <v>N/A</v>
      </c>
      <c r="G260" s="32" t="str">
        <f>IF(Businesses!G261="","N/A",Businesses!G261)</f>
        <v>N/A</v>
      </c>
      <c r="H260" s="32" t="str">
        <f>IF(Businesses!H261="","N/A",Businesses!H261)</f>
        <v>N/A</v>
      </c>
      <c r="I260" s="32" t="str">
        <f>IF(AND(Businesses!B261="",Businesses!C261&lt;&gt;""),0,IF(Businesses!B261="","N/A",IF(ISNUMBER(Businesses!B261),Businesses!B261,0)))</f>
        <v>N/A</v>
      </c>
    </row>
    <row r="261" spans="2:9">
      <c r="B261" s="32" t="str">
        <f t="shared" si="9"/>
        <v>N/A</v>
      </c>
      <c r="C261" s="32" t="str">
        <f>IF(AND(Businesses!D262="",Businesses!E262&lt;&gt;""),0,IF(Businesses!D262="","N/A",IF(ISNUMBER(Businesses!D262),Businesses!D262,0)))</f>
        <v>N/A</v>
      </c>
      <c r="D261" s="32" t="str">
        <f>IF(Businesses!E262="","N/A",Businesses!E262)</f>
        <v>N/A</v>
      </c>
      <c r="E261" s="32" t="str">
        <f>IF(Businesses!F262="","N/A",Businesses!F262)</f>
        <v>N/A</v>
      </c>
      <c r="F261" s="32" t="str">
        <f t="shared" si="8"/>
        <v>N/A</v>
      </c>
      <c r="G261" s="32" t="str">
        <f>IF(Businesses!G262="","N/A",Businesses!G262)</f>
        <v>N/A</v>
      </c>
      <c r="H261" s="32" t="str">
        <f>IF(Businesses!H262="","N/A",Businesses!H262)</f>
        <v>N/A</v>
      </c>
      <c r="I261" s="32" t="str">
        <f>IF(AND(Businesses!B262="",Businesses!C262&lt;&gt;""),0,IF(Businesses!B262="","N/A",IF(ISNUMBER(Businesses!B262),Businesses!B262,0)))</f>
        <v>N/A</v>
      </c>
    </row>
    <row r="262" spans="2:9">
      <c r="B262" s="32" t="str">
        <f t="shared" si="9"/>
        <v>N/A</v>
      </c>
      <c r="C262" s="32" t="str">
        <f>IF(AND(Businesses!D263="",Businesses!E263&lt;&gt;""),0,IF(Businesses!D263="","N/A",IF(ISNUMBER(Businesses!D263),Businesses!D263,0)))</f>
        <v>N/A</v>
      </c>
      <c r="D262" s="32" t="str">
        <f>IF(Businesses!E263="","N/A",Businesses!E263)</f>
        <v>N/A</v>
      </c>
      <c r="E262" s="32" t="str">
        <f>IF(Businesses!F263="","N/A",Businesses!F263)</f>
        <v>N/A</v>
      </c>
      <c r="F262" s="32" t="str">
        <f t="shared" si="8"/>
        <v>N/A</v>
      </c>
      <c r="G262" s="32" t="str">
        <f>IF(Businesses!G263="","N/A",Businesses!G263)</f>
        <v>N/A</v>
      </c>
      <c r="H262" s="32" t="str">
        <f>IF(Businesses!H263="","N/A",Businesses!H263)</f>
        <v>N/A</v>
      </c>
      <c r="I262" s="32" t="str">
        <f>IF(AND(Businesses!B263="",Businesses!C263&lt;&gt;""),0,IF(Businesses!B263="","N/A",IF(ISNUMBER(Businesses!B263),Businesses!B263,0)))</f>
        <v>N/A</v>
      </c>
    </row>
    <row r="263" spans="2:9">
      <c r="B263" s="32" t="str">
        <f t="shared" si="9"/>
        <v>N/A</v>
      </c>
      <c r="C263" s="32" t="str">
        <f>IF(AND(Businesses!D264="",Businesses!E264&lt;&gt;""),0,IF(Businesses!D264="","N/A",IF(ISNUMBER(Businesses!D264),Businesses!D264,0)))</f>
        <v>N/A</v>
      </c>
      <c r="D263" s="32" t="str">
        <f>IF(Businesses!E264="","N/A",Businesses!E264)</f>
        <v>N/A</v>
      </c>
      <c r="E263" s="32" t="str">
        <f>IF(Businesses!F264="","N/A",Businesses!F264)</f>
        <v>N/A</v>
      </c>
      <c r="F263" s="32" t="str">
        <f t="shared" si="8"/>
        <v>N/A</v>
      </c>
      <c r="G263" s="32" t="str">
        <f>IF(Businesses!G264="","N/A",Businesses!G264)</f>
        <v>N/A</v>
      </c>
      <c r="H263" s="32" t="str">
        <f>IF(Businesses!H264="","N/A",Businesses!H264)</f>
        <v>N/A</v>
      </c>
      <c r="I263" s="32" t="str">
        <f>IF(AND(Businesses!B264="",Businesses!C264&lt;&gt;""),0,IF(Businesses!B264="","N/A",IF(ISNUMBER(Businesses!B264),Businesses!B264,0)))</f>
        <v>N/A</v>
      </c>
    </row>
    <row r="264" spans="2:9">
      <c r="B264" s="32" t="str">
        <f t="shared" si="9"/>
        <v>N/A</v>
      </c>
      <c r="C264" s="32" t="str">
        <f>IF(AND(Businesses!D265="",Businesses!E265&lt;&gt;""),0,IF(Businesses!D265="","N/A",IF(ISNUMBER(Businesses!D265),Businesses!D265,0)))</f>
        <v>N/A</v>
      </c>
      <c r="D264" s="32" t="str">
        <f>IF(Businesses!E265="","N/A",Businesses!E265)</f>
        <v>N/A</v>
      </c>
      <c r="E264" s="32" t="str">
        <f>IF(Businesses!F265="","N/A",Businesses!F265)</f>
        <v>N/A</v>
      </c>
      <c r="F264" s="32" t="str">
        <f t="shared" si="8"/>
        <v>N/A</v>
      </c>
      <c r="G264" s="32" t="str">
        <f>IF(Businesses!G265="","N/A",Businesses!G265)</f>
        <v>N/A</v>
      </c>
      <c r="H264" s="32" t="str">
        <f>IF(Businesses!H265="","N/A",Businesses!H265)</f>
        <v>N/A</v>
      </c>
      <c r="I264" s="32" t="str">
        <f>IF(AND(Businesses!B265="",Businesses!C265&lt;&gt;""),0,IF(Businesses!B265="","N/A",IF(ISNUMBER(Businesses!B265),Businesses!B265,0)))</f>
        <v>N/A</v>
      </c>
    </row>
    <row r="265" spans="2:9">
      <c r="B265" s="32" t="str">
        <f t="shared" si="9"/>
        <v>N/A</v>
      </c>
      <c r="C265" s="32" t="str">
        <f>IF(AND(Businesses!D266="",Businesses!E266&lt;&gt;""),0,IF(Businesses!D266="","N/A",IF(ISNUMBER(Businesses!D266),Businesses!D266,0)))</f>
        <v>N/A</v>
      </c>
      <c r="D265" s="32" t="str">
        <f>IF(Businesses!E266="","N/A",Businesses!E266)</f>
        <v>N/A</v>
      </c>
      <c r="E265" s="32" t="str">
        <f>IF(Businesses!F266="","N/A",Businesses!F266)</f>
        <v>N/A</v>
      </c>
      <c r="F265" s="32" t="str">
        <f t="shared" si="8"/>
        <v>N/A</v>
      </c>
      <c r="G265" s="32" t="str">
        <f>IF(Businesses!G266="","N/A",Businesses!G266)</f>
        <v>N/A</v>
      </c>
      <c r="H265" s="32" t="str">
        <f>IF(Businesses!H266="","N/A",Businesses!H266)</f>
        <v>N/A</v>
      </c>
      <c r="I265" s="32" t="str">
        <f>IF(AND(Businesses!B266="",Businesses!C266&lt;&gt;""),0,IF(Businesses!B266="","N/A",IF(ISNUMBER(Businesses!B266),Businesses!B266,0)))</f>
        <v>N/A</v>
      </c>
    </row>
    <row r="266" spans="2:9">
      <c r="B266" s="32" t="str">
        <f t="shared" si="9"/>
        <v>N/A</v>
      </c>
      <c r="C266" s="32" t="str">
        <f>IF(AND(Businesses!D267="",Businesses!E267&lt;&gt;""),0,IF(Businesses!D267="","N/A",IF(ISNUMBER(Businesses!D267),Businesses!D267,0)))</f>
        <v>N/A</v>
      </c>
      <c r="D266" s="32" t="str">
        <f>IF(Businesses!E267="","N/A",Businesses!E267)</f>
        <v>N/A</v>
      </c>
      <c r="E266" s="32" t="str">
        <f>IF(Businesses!F267="","N/A",Businesses!F267)</f>
        <v>N/A</v>
      </c>
      <c r="F266" s="32" t="str">
        <f t="shared" si="8"/>
        <v>N/A</v>
      </c>
      <c r="G266" s="32" t="str">
        <f>IF(Businesses!G267="","N/A",Businesses!G267)</f>
        <v>N/A</v>
      </c>
      <c r="H266" s="32" t="str">
        <f>IF(Businesses!H267="","N/A",Businesses!H267)</f>
        <v>N/A</v>
      </c>
      <c r="I266" s="32" t="str">
        <f>IF(AND(Businesses!B267="",Businesses!C267&lt;&gt;""),0,IF(Businesses!B267="","N/A",IF(ISNUMBER(Businesses!B267),Businesses!B267,0)))</f>
        <v>N/A</v>
      </c>
    </row>
    <row r="267" spans="2:9">
      <c r="B267" s="32" t="str">
        <f t="shared" si="9"/>
        <v>N/A</v>
      </c>
      <c r="C267" s="32" t="str">
        <f>IF(AND(Businesses!D268="",Businesses!E268&lt;&gt;""),0,IF(Businesses!D268="","N/A",IF(ISNUMBER(Businesses!D268),Businesses!D268,0)))</f>
        <v>N/A</v>
      </c>
      <c r="D267" s="32" t="str">
        <f>IF(Businesses!E268="","N/A",Businesses!E268)</f>
        <v>N/A</v>
      </c>
      <c r="E267" s="32" t="str">
        <f>IF(Businesses!F268="","N/A",Businesses!F268)</f>
        <v>N/A</v>
      </c>
      <c r="F267" s="32" t="str">
        <f t="shared" si="8"/>
        <v>N/A</v>
      </c>
      <c r="G267" s="32" t="str">
        <f>IF(Businesses!G268="","N/A",Businesses!G268)</f>
        <v>N/A</v>
      </c>
      <c r="H267" s="32" t="str">
        <f>IF(Businesses!H268="","N/A",Businesses!H268)</f>
        <v>N/A</v>
      </c>
      <c r="I267" s="32" t="str">
        <f>IF(AND(Businesses!B268="",Businesses!C268&lt;&gt;""),0,IF(Businesses!B268="","N/A",IF(ISNUMBER(Businesses!B268),Businesses!B268,0)))</f>
        <v>N/A</v>
      </c>
    </row>
    <row r="268" spans="2:9">
      <c r="B268" s="32" t="str">
        <f t="shared" si="9"/>
        <v>N/A</v>
      </c>
      <c r="C268" s="32" t="str">
        <f>IF(AND(Businesses!D269="",Businesses!E269&lt;&gt;""),0,IF(Businesses!D269="","N/A",IF(ISNUMBER(Businesses!D269),Businesses!D269,0)))</f>
        <v>N/A</v>
      </c>
      <c r="D268" s="32" t="str">
        <f>IF(Businesses!E269="","N/A",Businesses!E269)</f>
        <v>N/A</v>
      </c>
      <c r="E268" s="32" t="str">
        <f>IF(Businesses!F269="","N/A",Businesses!F269)</f>
        <v>N/A</v>
      </c>
      <c r="F268" s="32" t="str">
        <f t="shared" si="8"/>
        <v>N/A</v>
      </c>
      <c r="G268" s="32" t="str">
        <f>IF(Businesses!G269="","N/A",Businesses!G269)</f>
        <v>N/A</v>
      </c>
      <c r="H268" s="32" t="str">
        <f>IF(Businesses!H269="","N/A",Businesses!H269)</f>
        <v>N/A</v>
      </c>
      <c r="I268" s="32" t="str">
        <f>IF(AND(Businesses!B269="",Businesses!C269&lt;&gt;""),0,IF(Businesses!B269="","N/A",IF(ISNUMBER(Businesses!B269),Businesses!B269,0)))</f>
        <v>N/A</v>
      </c>
    </row>
    <row r="269" spans="2:9">
      <c r="B269" s="32" t="str">
        <f t="shared" si="9"/>
        <v>N/A</v>
      </c>
      <c r="C269" s="32" t="str">
        <f>IF(AND(Businesses!D270="",Businesses!E270&lt;&gt;""),0,IF(Businesses!D270="","N/A",IF(ISNUMBER(Businesses!D270),Businesses!D270,0)))</f>
        <v>N/A</v>
      </c>
      <c r="D269" s="32" t="str">
        <f>IF(Businesses!E270="","N/A",Businesses!E270)</f>
        <v>N/A</v>
      </c>
      <c r="E269" s="32" t="str">
        <f>IF(Businesses!F270="","N/A",Businesses!F270)</f>
        <v>N/A</v>
      </c>
      <c r="F269" s="32" t="str">
        <f t="shared" si="8"/>
        <v>N/A</v>
      </c>
      <c r="G269" s="32" t="str">
        <f>IF(Businesses!G270="","N/A",Businesses!G270)</f>
        <v>N/A</v>
      </c>
      <c r="H269" s="32" t="str">
        <f>IF(Businesses!H270="","N/A",Businesses!H270)</f>
        <v>N/A</v>
      </c>
      <c r="I269" s="32" t="str">
        <f>IF(AND(Businesses!B270="",Businesses!C270&lt;&gt;""),0,IF(Businesses!B270="","N/A",IF(ISNUMBER(Businesses!B270),Businesses!B270,0)))</f>
        <v>N/A</v>
      </c>
    </row>
    <row r="270" spans="2:9">
      <c r="B270" s="32" t="str">
        <f t="shared" si="9"/>
        <v>N/A</v>
      </c>
      <c r="C270" s="32" t="str">
        <f>IF(AND(Businesses!D271="",Businesses!E271&lt;&gt;""),0,IF(Businesses!D271="","N/A",IF(ISNUMBER(Businesses!D271),Businesses!D271,0)))</f>
        <v>N/A</v>
      </c>
      <c r="D270" s="32" t="str">
        <f>IF(Businesses!E271="","N/A",Businesses!E271)</f>
        <v>N/A</v>
      </c>
      <c r="E270" s="32" t="str">
        <f>IF(Businesses!F271="","N/A",Businesses!F271)</f>
        <v>N/A</v>
      </c>
      <c r="F270" s="32" t="str">
        <f t="shared" si="8"/>
        <v>N/A</v>
      </c>
      <c r="G270" s="32" t="str">
        <f>IF(Businesses!G271="","N/A",Businesses!G271)</f>
        <v>N/A</v>
      </c>
      <c r="H270" s="32" t="str">
        <f>IF(Businesses!H271="","N/A",Businesses!H271)</f>
        <v>N/A</v>
      </c>
      <c r="I270" s="32" t="str">
        <f>IF(AND(Businesses!B271="",Businesses!C271&lt;&gt;""),0,IF(Businesses!B271="","N/A",IF(ISNUMBER(Businesses!B271),Businesses!B271,0)))</f>
        <v>N/A</v>
      </c>
    </row>
    <row r="271" spans="2:9">
      <c r="B271" s="32" t="str">
        <f t="shared" si="9"/>
        <v>N/A</v>
      </c>
      <c r="C271" s="32" t="str">
        <f>IF(AND(Businesses!D272="",Businesses!E272&lt;&gt;""),0,IF(Businesses!D272="","N/A",IF(ISNUMBER(Businesses!D272),Businesses!D272,0)))</f>
        <v>N/A</v>
      </c>
      <c r="D271" s="32" t="str">
        <f>IF(Businesses!E272="","N/A",Businesses!E272)</f>
        <v>N/A</v>
      </c>
      <c r="E271" s="32" t="str">
        <f>IF(Businesses!F272="","N/A",Businesses!F272)</f>
        <v>N/A</v>
      </c>
      <c r="F271" s="32" t="str">
        <f t="shared" si="8"/>
        <v>N/A</v>
      </c>
      <c r="G271" s="32" t="str">
        <f>IF(Businesses!G272="","N/A",Businesses!G272)</f>
        <v>N/A</v>
      </c>
      <c r="H271" s="32" t="str">
        <f>IF(Businesses!H272="","N/A",Businesses!H272)</f>
        <v>N/A</v>
      </c>
      <c r="I271" s="32" t="str">
        <f>IF(AND(Businesses!B272="",Businesses!C272&lt;&gt;""),0,IF(Businesses!B272="","N/A",IF(ISNUMBER(Businesses!B272),Businesses!B272,0)))</f>
        <v>N/A</v>
      </c>
    </row>
    <row r="272" spans="2:9">
      <c r="B272" s="32" t="str">
        <f t="shared" si="9"/>
        <v>N/A</v>
      </c>
      <c r="C272" s="32" t="str">
        <f>IF(AND(Businesses!D273="",Businesses!E273&lt;&gt;""),0,IF(Businesses!D273="","N/A",IF(ISNUMBER(Businesses!D273),Businesses!D273,0)))</f>
        <v>N/A</v>
      </c>
      <c r="D272" s="32" t="str">
        <f>IF(Businesses!E273="","N/A",Businesses!E273)</f>
        <v>N/A</v>
      </c>
      <c r="E272" s="32" t="str">
        <f>IF(Businesses!F273="","N/A",Businesses!F273)</f>
        <v>N/A</v>
      </c>
      <c r="F272" s="32" t="str">
        <f t="shared" si="8"/>
        <v>N/A</v>
      </c>
      <c r="G272" s="32" t="str">
        <f>IF(Businesses!G273="","N/A",Businesses!G273)</f>
        <v>N/A</v>
      </c>
      <c r="H272" s="32" t="str">
        <f>IF(Businesses!H273="","N/A",Businesses!H273)</f>
        <v>N/A</v>
      </c>
      <c r="I272" s="32" t="str">
        <f>IF(AND(Businesses!B273="",Businesses!C273&lt;&gt;""),0,IF(Businesses!B273="","N/A",IF(ISNUMBER(Businesses!B273),Businesses!B273,0)))</f>
        <v>N/A</v>
      </c>
    </row>
    <row r="273" spans="2:9">
      <c r="B273" s="32" t="str">
        <f t="shared" si="9"/>
        <v>N/A</v>
      </c>
      <c r="C273" s="32" t="str">
        <f>IF(AND(Businesses!D274="",Businesses!E274&lt;&gt;""),0,IF(Businesses!D274="","N/A",IF(ISNUMBER(Businesses!D274),Businesses!D274,0)))</f>
        <v>N/A</v>
      </c>
      <c r="D273" s="32" t="str">
        <f>IF(Businesses!E274="","N/A",Businesses!E274)</f>
        <v>N/A</v>
      </c>
      <c r="E273" s="32" t="str">
        <f>IF(Businesses!F274="","N/A",Businesses!F274)</f>
        <v>N/A</v>
      </c>
      <c r="F273" s="32" t="str">
        <f t="shared" si="8"/>
        <v>N/A</v>
      </c>
      <c r="G273" s="32" t="str">
        <f>IF(Businesses!G274="","N/A",Businesses!G274)</f>
        <v>N/A</v>
      </c>
      <c r="H273" s="32" t="str">
        <f>IF(Businesses!H274="","N/A",Businesses!H274)</f>
        <v>N/A</v>
      </c>
      <c r="I273" s="32" t="str">
        <f>IF(AND(Businesses!B274="",Businesses!C274&lt;&gt;""),0,IF(Businesses!B274="","N/A",IF(ISNUMBER(Businesses!B274),Businesses!B274,0)))</f>
        <v>N/A</v>
      </c>
    </row>
    <row r="274" spans="2:9">
      <c r="B274" s="32" t="str">
        <f t="shared" si="9"/>
        <v>N/A</v>
      </c>
      <c r="C274" s="32" t="str">
        <f>IF(AND(Businesses!D275="",Businesses!E275&lt;&gt;""),0,IF(Businesses!D275="","N/A",IF(ISNUMBER(Businesses!D275),Businesses!D275,0)))</f>
        <v>N/A</v>
      </c>
      <c r="D274" s="32" t="str">
        <f>IF(Businesses!E275="","N/A",Businesses!E275)</f>
        <v>N/A</v>
      </c>
      <c r="E274" s="32" t="str">
        <f>IF(Businesses!F275="","N/A",Businesses!F275)</f>
        <v>N/A</v>
      </c>
      <c r="F274" s="32" t="str">
        <f t="shared" si="8"/>
        <v>N/A</v>
      </c>
      <c r="G274" s="32" t="str">
        <f>IF(Businesses!G275="","N/A",Businesses!G275)</f>
        <v>N/A</v>
      </c>
      <c r="H274" s="32" t="str">
        <f>IF(Businesses!H275="","N/A",Businesses!H275)</f>
        <v>N/A</v>
      </c>
      <c r="I274" s="32" t="str">
        <f>IF(AND(Businesses!B275="",Businesses!C275&lt;&gt;""),0,IF(Businesses!B275="","N/A",IF(ISNUMBER(Businesses!B275),Businesses!B275,0)))</f>
        <v>N/A</v>
      </c>
    </row>
    <row r="275" spans="2:9">
      <c r="B275" s="32" t="str">
        <f t="shared" si="9"/>
        <v>N/A</v>
      </c>
      <c r="C275" s="32" t="str">
        <f>IF(AND(Businesses!D276="",Businesses!E276&lt;&gt;""),0,IF(Businesses!D276="","N/A",IF(ISNUMBER(Businesses!D276),Businesses!D276,0)))</f>
        <v>N/A</v>
      </c>
      <c r="D275" s="32" t="str">
        <f>IF(Businesses!E276="","N/A",Businesses!E276)</f>
        <v>N/A</v>
      </c>
      <c r="E275" s="32" t="str">
        <f>IF(Businesses!F276="","N/A",Businesses!F276)</f>
        <v>N/A</v>
      </c>
      <c r="F275" s="32" t="str">
        <f t="shared" si="8"/>
        <v>N/A</v>
      </c>
      <c r="G275" s="32" t="str">
        <f>IF(Businesses!G276="","N/A",Businesses!G276)</f>
        <v>N/A</v>
      </c>
      <c r="H275" s="32" t="str">
        <f>IF(Businesses!H276="","N/A",Businesses!H276)</f>
        <v>N/A</v>
      </c>
      <c r="I275" s="32" t="str">
        <f>IF(AND(Businesses!B276="",Businesses!C276&lt;&gt;""),0,IF(Businesses!B276="","N/A",IF(ISNUMBER(Businesses!B276),Businesses!B276,0)))</f>
        <v>N/A</v>
      </c>
    </row>
    <row r="276" spans="2:9">
      <c r="B276" s="32" t="str">
        <f t="shared" si="9"/>
        <v>N/A</v>
      </c>
      <c r="C276" s="32" t="str">
        <f>IF(AND(Businesses!D277="",Businesses!E277&lt;&gt;""),0,IF(Businesses!D277="","N/A",IF(ISNUMBER(Businesses!D277),Businesses!D277,0)))</f>
        <v>N/A</v>
      </c>
      <c r="D276" s="32" t="str">
        <f>IF(Businesses!E277="","N/A",Businesses!E277)</f>
        <v>N/A</v>
      </c>
      <c r="E276" s="32" t="str">
        <f>IF(Businesses!F277="","N/A",Businesses!F277)</f>
        <v>N/A</v>
      </c>
      <c r="F276" s="32" t="str">
        <f t="shared" si="8"/>
        <v>N/A</v>
      </c>
      <c r="G276" s="32" t="str">
        <f>IF(Businesses!G277="","N/A",Businesses!G277)</f>
        <v>N/A</v>
      </c>
      <c r="H276" s="32" t="str">
        <f>IF(Businesses!H277="","N/A",Businesses!H277)</f>
        <v>N/A</v>
      </c>
      <c r="I276" s="32" t="str">
        <f>IF(AND(Businesses!B277="",Businesses!C277&lt;&gt;""),0,IF(Businesses!B277="","N/A",IF(ISNUMBER(Businesses!B277),Businesses!B277,0)))</f>
        <v>N/A</v>
      </c>
    </row>
    <row r="277" spans="2:9">
      <c r="B277" s="32" t="str">
        <f t="shared" si="9"/>
        <v>N/A</v>
      </c>
      <c r="C277" s="32" t="str">
        <f>IF(AND(Businesses!D278="",Businesses!E278&lt;&gt;""),0,IF(Businesses!D278="","N/A",IF(ISNUMBER(Businesses!D278),Businesses!D278,0)))</f>
        <v>N/A</v>
      </c>
      <c r="D277" s="32" t="str">
        <f>IF(Businesses!E278="","N/A",Businesses!E278)</f>
        <v>N/A</v>
      </c>
      <c r="E277" s="32" t="str">
        <f>IF(Businesses!F278="","N/A",Businesses!F278)</f>
        <v>N/A</v>
      </c>
      <c r="F277" s="32" t="str">
        <f t="shared" si="8"/>
        <v>N/A</v>
      </c>
      <c r="G277" s="32" t="str">
        <f>IF(Businesses!G278="","N/A",Businesses!G278)</f>
        <v>N/A</v>
      </c>
      <c r="H277" s="32" t="str">
        <f>IF(Businesses!H278="","N/A",Businesses!H278)</f>
        <v>N/A</v>
      </c>
      <c r="I277" s="32" t="str">
        <f>IF(AND(Businesses!B278="",Businesses!C278&lt;&gt;""),0,IF(Businesses!B278="","N/A",IF(ISNUMBER(Businesses!B278),Businesses!B278,0)))</f>
        <v>N/A</v>
      </c>
    </row>
    <row r="278" spans="2:9">
      <c r="B278" s="32" t="str">
        <f t="shared" si="9"/>
        <v>N/A</v>
      </c>
      <c r="C278" s="32" t="str">
        <f>IF(AND(Businesses!D279="",Businesses!E279&lt;&gt;""),0,IF(Businesses!D279="","N/A",IF(ISNUMBER(Businesses!D279),Businesses!D279,0)))</f>
        <v>N/A</v>
      </c>
      <c r="D278" s="32" t="str">
        <f>IF(Businesses!E279="","N/A",Businesses!E279)</f>
        <v>N/A</v>
      </c>
      <c r="E278" s="32" t="str">
        <f>IF(Businesses!F279="","N/A",Businesses!F279)</f>
        <v>N/A</v>
      </c>
      <c r="F278" s="32" t="str">
        <f t="shared" si="8"/>
        <v>N/A</v>
      </c>
      <c r="G278" s="32" t="str">
        <f>IF(Businesses!G279="","N/A",Businesses!G279)</f>
        <v>N/A</v>
      </c>
      <c r="H278" s="32" t="str">
        <f>IF(Businesses!H279="","N/A",Businesses!H279)</f>
        <v>N/A</v>
      </c>
      <c r="I278" s="32" t="str">
        <f>IF(AND(Businesses!B279="",Businesses!C279&lt;&gt;""),0,IF(Businesses!B279="","N/A",IF(ISNUMBER(Businesses!B279),Businesses!B279,0)))</f>
        <v>N/A</v>
      </c>
    </row>
    <row r="279" spans="2:9">
      <c r="B279" s="32" t="str">
        <f t="shared" si="9"/>
        <v>N/A</v>
      </c>
      <c r="C279" s="32" t="str">
        <f>IF(AND(Businesses!D280="",Businesses!E280&lt;&gt;""),0,IF(Businesses!D280="","N/A",IF(ISNUMBER(Businesses!D280),Businesses!D280,0)))</f>
        <v>N/A</v>
      </c>
      <c r="D279" s="32" t="str">
        <f>IF(Businesses!E280="","N/A",Businesses!E280)</f>
        <v>N/A</v>
      </c>
      <c r="E279" s="32" t="str">
        <f>IF(Businesses!F280="","N/A",Businesses!F280)</f>
        <v>N/A</v>
      </c>
      <c r="F279" s="32" t="str">
        <f t="shared" si="8"/>
        <v>N/A</v>
      </c>
      <c r="G279" s="32" t="str">
        <f>IF(Businesses!G280="","N/A",Businesses!G280)</f>
        <v>N/A</v>
      </c>
      <c r="H279" s="32" t="str">
        <f>IF(Businesses!H280="","N/A",Businesses!H280)</f>
        <v>N/A</v>
      </c>
      <c r="I279" s="32" t="str">
        <f>IF(AND(Businesses!B280="",Businesses!C280&lt;&gt;""),0,IF(Businesses!B280="","N/A",IF(ISNUMBER(Businesses!B280),Businesses!B280,0)))</f>
        <v>N/A</v>
      </c>
    </row>
    <row r="280" spans="2:9">
      <c r="B280" s="32" t="str">
        <f t="shared" si="9"/>
        <v>N/A</v>
      </c>
      <c r="C280" s="32" t="str">
        <f>IF(AND(Businesses!D281="",Businesses!E281&lt;&gt;""),0,IF(Businesses!D281="","N/A",IF(ISNUMBER(Businesses!D281),Businesses!D281,0)))</f>
        <v>N/A</v>
      </c>
      <c r="D280" s="32" t="str">
        <f>IF(Businesses!E281="","N/A",Businesses!E281)</f>
        <v>N/A</v>
      </c>
      <c r="E280" s="32" t="str">
        <f>IF(Businesses!F281="","N/A",Businesses!F281)</f>
        <v>N/A</v>
      </c>
      <c r="F280" s="32" t="str">
        <f t="shared" si="8"/>
        <v>N/A</v>
      </c>
      <c r="G280" s="32" t="str">
        <f>IF(Businesses!G281="","N/A",Businesses!G281)</f>
        <v>N/A</v>
      </c>
      <c r="H280" s="32" t="str">
        <f>IF(Businesses!H281="","N/A",Businesses!H281)</f>
        <v>N/A</v>
      </c>
      <c r="I280" s="32" t="str">
        <f>IF(AND(Businesses!B281="",Businesses!C281&lt;&gt;""),0,IF(Businesses!B281="","N/A",IF(ISNUMBER(Businesses!B281),Businesses!B281,0)))</f>
        <v>N/A</v>
      </c>
    </row>
    <row r="281" spans="2:9">
      <c r="B281" s="32" t="str">
        <f t="shared" si="9"/>
        <v>N/A</v>
      </c>
      <c r="C281" s="32" t="str">
        <f>IF(AND(Businesses!D282="",Businesses!E282&lt;&gt;""),0,IF(Businesses!D282="","N/A",IF(ISNUMBER(Businesses!D282),Businesses!D282,0)))</f>
        <v>N/A</v>
      </c>
      <c r="D281" s="32" t="str">
        <f>IF(Businesses!E282="","N/A",Businesses!E282)</f>
        <v>N/A</v>
      </c>
      <c r="E281" s="32" t="str">
        <f>IF(Businesses!F282="","N/A",Businesses!F282)</f>
        <v>N/A</v>
      </c>
      <c r="F281" s="32" t="str">
        <f t="shared" si="8"/>
        <v>N/A</v>
      </c>
      <c r="G281" s="32" t="str">
        <f>IF(Businesses!G282="","N/A",Businesses!G282)</f>
        <v>N/A</v>
      </c>
      <c r="H281" s="32" t="str">
        <f>IF(Businesses!H282="","N/A",Businesses!H282)</f>
        <v>N/A</v>
      </c>
      <c r="I281" s="32" t="str">
        <f>IF(AND(Businesses!B282="",Businesses!C282&lt;&gt;""),0,IF(Businesses!B282="","N/A",IF(ISNUMBER(Businesses!B282),Businesses!B282,0)))</f>
        <v>N/A</v>
      </c>
    </row>
    <row r="282" spans="2:9">
      <c r="B282" s="32" t="str">
        <f t="shared" si="9"/>
        <v>N/A</v>
      </c>
      <c r="C282" s="32" t="str">
        <f>IF(AND(Businesses!D283="",Businesses!E283&lt;&gt;""),0,IF(Businesses!D283="","N/A",IF(ISNUMBER(Businesses!D283),Businesses!D283,0)))</f>
        <v>N/A</v>
      </c>
      <c r="D282" s="32" t="str">
        <f>IF(Businesses!E283="","N/A",Businesses!E283)</f>
        <v>N/A</v>
      </c>
      <c r="E282" s="32" t="str">
        <f>IF(Businesses!F283="","N/A",Businesses!F283)</f>
        <v>N/A</v>
      </c>
      <c r="F282" s="32" t="str">
        <f t="shared" si="8"/>
        <v>N/A</v>
      </c>
      <c r="G282" s="32" t="str">
        <f>IF(Businesses!G283="","N/A",Businesses!G283)</f>
        <v>N/A</v>
      </c>
      <c r="H282" s="32" t="str">
        <f>IF(Businesses!H283="","N/A",Businesses!H283)</f>
        <v>N/A</v>
      </c>
      <c r="I282" s="32" t="str">
        <f>IF(AND(Businesses!B283="",Businesses!C283&lt;&gt;""),0,IF(Businesses!B283="","N/A",IF(ISNUMBER(Businesses!B283),Businesses!B283,0)))</f>
        <v>N/A</v>
      </c>
    </row>
    <row r="283" spans="2:9">
      <c r="B283" s="32" t="str">
        <f t="shared" si="9"/>
        <v>N/A</v>
      </c>
      <c r="C283" s="32" t="str">
        <f>IF(AND(Businesses!D284="",Businesses!E284&lt;&gt;""),0,IF(Businesses!D284="","N/A",IF(ISNUMBER(Businesses!D284),Businesses!D284,0)))</f>
        <v>N/A</v>
      </c>
      <c r="D283" s="32" t="str">
        <f>IF(Businesses!E284="","N/A",Businesses!E284)</f>
        <v>N/A</v>
      </c>
      <c r="E283" s="32" t="str">
        <f>IF(Businesses!F284="","N/A",Businesses!F284)</f>
        <v>N/A</v>
      </c>
      <c r="F283" s="32" t="str">
        <f t="shared" si="8"/>
        <v>N/A</v>
      </c>
      <c r="G283" s="32" t="str">
        <f>IF(Businesses!G284="","N/A",Businesses!G284)</f>
        <v>N/A</v>
      </c>
      <c r="H283" s="32" t="str">
        <f>IF(Businesses!H284="","N/A",Businesses!H284)</f>
        <v>N/A</v>
      </c>
      <c r="I283" s="32" t="str">
        <f>IF(AND(Businesses!B284="",Businesses!C284&lt;&gt;""),0,IF(Businesses!B284="","N/A",IF(ISNUMBER(Businesses!B284),Businesses!B284,0)))</f>
        <v>N/A</v>
      </c>
    </row>
    <row r="284" spans="2:9">
      <c r="B284" s="32" t="str">
        <f t="shared" si="9"/>
        <v>N/A</v>
      </c>
      <c r="C284" s="32" t="str">
        <f>IF(AND(Businesses!D285="",Businesses!E285&lt;&gt;""),0,IF(Businesses!D285="","N/A",IF(ISNUMBER(Businesses!D285),Businesses!D285,0)))</f>
        <v>N/A</v>
      </c>
      <c r="D284" s="32" t="str">
        <f>IF(Businesses!E285="","N/A",Businesses!E285)</f>
        <v>N/A</v>
      </c>
      <c r="E284" s="32" t="str">
        <f>IF(Businesses!F285="","N/A",Businesses!F285)</f>
        <v>N/A</v>
      </c>
      <c r="F284" s="32" t="str">
        <f t="shared" si="8"/>
        <v>N/A</v>
      </c>
      <c r="G284" s="32" t="str">
        <f>IF(Businesses!G285="","N/A",Businesses!G285)</f>
        <v>N/A</v>
      </c>
      <c r="H284" s="32" t="str">
        <f>IF(Businesses!H285="","N/A",Businesses!H285)</f>
        <v>N/A</v>
      </c>
      <c r="I284" s="32" t="str">
        <f>IF(AND(Businesses!B285="",Businesses!C285&lt;&gt;""),0,IF(Businesses!B285="","N/A",IF(ISNUMBER(Businesses!B285),Businesses!B285,0)))</f>
        <v>N/A</v>
      </c>
    </row>
    <row r="285" spans="2:9">
      <c r="B285" s="32" t="str">
        <f t="shared" si="9"/>
        <v>N/A</v>
      </c>
      <c r="C285" s="32" t="str">
        <f>IF(AND(Businesses!D286="",Businesses!E286&lt;&gt;""),0,IF(Businesses!D286="","N/A",IF(ISNUMBER(Businesses!D286),Businesses!D286,0)))</f>
        <v>N/A</v>
      </c>
      <c r="D285" s="32" t="str">
        <f>IF(Businesses!E286="","N/A",Businesses!E286)</f>
        <v>N/A</v>
      </c>
      <c r="E285" s="32" t="str">
        <f>IF(Businesses!F286="","N/A",Businesses!F286)</f>
        <v>N/A</v>
      </c>
      <c r="F285" s="32" t="str">
        <f t="shared" si="8"/>
        <v>N/A</v>
      </c>
      <c r="G285" s="32" t="str">
        <f>IF(Businesses!G286="","N/A",Businesses!G286)</f>
        <v>N/A</v>
      </c>
      <c r="H285" s="32" t="str">
        <f>IF(Businesses!H286="","N/A",Businesses!H286)</f>
        <v>N/A</v>
      </c>
      <c r="I285" s="32" t="str">
        <f>IF(AND(Businesses!B286="",Businesses!C286&lt;&gt;""),0,IF(Businesses!B286="","N/A",IF(ISNUMBER(Businesses!B286),Businesses!B286,0)))</f>
        <v>N/A</v>
      </c>
    </row>
    <row r="286" spans="2:9">
      <c r="B286" s="32" t="str">
        <f t="shared" si="9"/>
        <v>N/A</v>
      </c>
      <c r="C286" s="32" t="str">
        <f>IF(AND(Businesses!D287="",Businesses!E287&lt;&gt;""),0,IF(Businesses!D287="","N/A",IF(ISNUMBER(Businesses!D287),Businesses!D287,0)))</f>
        <v>N/A</v>
      </c>
      <c r="D286" s="32" t="str">
        <f>IF(Businesses!E287="","N/A",Businesses!E287)</f>
        <v>N/A</v>
      </c>
      <c r="E286" s="32" t="str">
        <f>IF(Businesses!F287="","N/A",Businesses!F287)</f>
        <v>N/A</v>
      </c>
      <c r="F286" s="32" t="str">
        <f t="shared" si="8"/>
        <v>N/A</v>
      </c>
      <c r="G286" s="32" t="str">
        <f>IF(Businesses!G287="","N/A",Businesses!G287)</f>
        <v>N/A</v>
      </c>
      <c r="H286" s="32" t="str">
        <f>IF(Businesses!H287="","N/A",Businesses!H287)</f>
        <v>N/A</v>
      </c>
      <c r="I286" s="32" t="str">
        <f>IF(AND(Businesses!B287="",Businesses!C287&lt;&gt;""),0,IF(Businesses!B287="","N/A",IF(ISNUMBER(Businesses!B287),Businesses!B287,0)))</f>
        <v>N/A</v>
      </c>
    </row>
    <row r="287" spans="2:9">
      <c r="B287" s="32" t="str">
        <f t="shared" si="9"/>
        <v>N/A</v>
      </c>
      <c r="C287" s="32" t="str">
        <f>IF(AND(Businesses!D288="",Businesses!E288&lt;&gt;""),0,IF(Businesses!D288="","N/A",IF(ISNUMBER(Businesses!D288),Businesses!D288,0)))</f>
        <v>N/A</v>
      </c>
      <c r="D287" s="32" t="str">
        <f>IF(Businesses!E288="","N/A",Businesses!E288)</f>
        <v>N/A</v>
      </c>
      <c r="E287" s="32" t="str">
        <f>IF(Businesses!F288="","N/A",Businesses!F288)</f>
        <v>N/A</v>
      </c>
      <c r="F287" s="32" t="str">
        <f t="shared" si="8"/>
        <v>N/A</v>
      </c>
      <c r="G287" s="32" t="str">
        <f>IF(Businesses!G288="","N/A",Businesses!G288)</f>
        <v>N/A</v>
      </c>
      <c r="H287" s="32" t="str">
        <f>IF(Businesses!H288="","N/A",Businesses!H288)</f>
        <v>N/A</v>
      </c>
      <c r="I287" s="32" t="str">
        <f>IF(AND(Businesses!B288="",Businesses!C288&lt;&gt;""),0,IF(Businesses!B288="","N/A",IF(ISNUMBER(Businesses!B288),Businesses!B288,0)))</f>
        <v>N/A</v>
      </c>
    </row>
    <row r="288" spans="2:9">
      <c r="B288" s="32" t="str">
        <f t="shared" si="9"/>
        <v>N/A</v>
      </c>
      <c r="C288" s="32" t="str">
        <f>IF(AND(Businesses!D289="",Businesses!E289&lt;&gt;""),0,IF(Businesses!D289="","N/A",IF(ISNUMBER(Businesses!D289),Businesses!D289,0)))</f>
        <v>N/A</v>
      </c>
      <c r="D288" s="32" t="str">
        <f>IF(Businesses!E289="","N/A",Businesses!E289)</f>
        <v>N/A</v>
      </c>
      <c r="E288" s="32" t="str">
        <f>IF(Businesses!F289="","N/A",Businesses!F289)</f>
        <v>N/A</v>
      </c>
      <c r="F288" s="32" t="str">
        <f t="shared" si="8"/>
        <v>N/A</v>
      </c>
      <c r="G288" s="32" t="str">
        <f>IF(Businesses!G289="","N/A",Businesses!G289)</f>
        <v>N/A</v>
      </c>
      <c r="H288" s="32" t="str">
        <f>IF(Businesses!H289="","N/A",Businesses!H289)</f>
        <v>N/A</v>
      </c>
      <c r="I288" s="32" t="str">
        <f>IF(AND(Businesses!B289="",Businesses!C289&lt;&gt;""),0,IF(Businesses!B289="","N/A",IF(ISNUMBER(Businesses!B289),Businesses!B289,0)))</f>
        <v>N/A</v>
      </c>
    </row>
    <row r="289" spans="2:9">
      <c r="B289" s="32" t="str">
        <f t="shared" si="9"/>
        <v>N/A</v>
      </c>
      <c r="C289" s="32" t="str">
        <f>IF(AND(Businesses!D290="",Businesses!E290&lt;&gt;""),0,IF(Businesses!D290="","N/A",IF(ISNUMBER(Businesses!D290),Businesses!D290,0)))</f>
        <v>N/A</v>
      </c>
      <c r="D289" s="32" t="str">
        <f>IF(Businesses!E290="","N/A",Businesses!E290)</f>
        <v>N/A</v>
      </c>
      <c r="E289" s="32" t="str">
        <f>IF(Businesses!F290="","N/A",Businesses!F290)</f>
        <v>N/A</v>
      </c>
      <c r="F289" s="32" t="str">
        <f t="shared" si="8"/>
        <v>N/A</v>
      </c>
      <c r="G289" s="32" t="str">
        <f>IF(Businesses!G290="","N/A",Businesses!G290)</f>
        <v>N/A</v>
      </c>
      <c r="H289" s="32" t="str">
        <f>IF(Businesses!H290="","N/A",Businesses!H290)</f>
        <v>N/A</v>
      </c>
      <c r="I289" s="32" t="str">
        <f>IF(AND(Businesses!B290="",Businesses!C290&lt;&gt;""),0,IF(Businesses!B290="","N/A",IF(ISNUMBER(Businesses!B290),Businesses!B290,0)))</f>
        <v>N/A</v>
      </c>
    </row>
    <row r="290" spans="2:9">
      <c r="B290" s="32" t="str">
        <f t="shared" si="9"/>
        <v>N/A</v>
      </c>
      <c r="C290" s="32" t="str">
        <f>IF(AND(Businesses!D291="",Businesses!E291&lt;&gt;""),0,IF(Businesses!D291="","N/A",IF(ISNUMBER(Businesses!D291),Businesses!D291,0)))</f>
        <v>N/A</v>
      </c>
      <c r="D290" s="32" t="str">
        <f>IF(Businesses!E291="","N/A",Businesses!E291)</f>
        <v>N/A</v>
      </c>
      <c r="E290" s="32" t="str">
        <f>IF(Businesses!F291="","N/A",Businesses!F291)</f>
        <v>N/A</v>
      </c>
      <c r="F290" s="32" t="str">
        <f t="shared" si="8"/>
        <v>N/A</v>
      </c>
      <c r="G290" s="32" t="str">
        <f>IF(Businesses!G291="","N/A",Businesses!G291)</f>
        <v>N/A</v>
      </c>
      <c r="H290" s="32" t="str">
        <f>IF(Businesses!H291="","N/A",Businesses!H291)</f>
        <v>N/A</v>
      </c>
      <c r="I290" s="32" t="str">
        <f>IF(AND(Businesses!B291="",Businesses!C291&lt;&gt;""),0,IF(Businesses!B291="","N/A",IF(ISNUMBER(Businesses!B291),Businesses!B291,0)))</f>
        <v>N/A</v>
      </c>
    </row>
    <row r="291" spans="2:9">
      <c r="B291" s="32" t="str">
        <f t="shared" si="9"/>
        <v>N/A</v>
      </c>
      <c r="C291" s="32" t="str">
        <f>IF(AND(Businesses!D292="",Businesses!E292&lt;&gt;""),0,IF(Businesses!D292="","N/A",IF(ISNUMBER(Businesses!D292),Businesses!D292,0)))</f>
        <v>N/A</v>
      </c>
      <c r="D291" s="32" t="str">
        <f>IF(Businesses!E292="","N/A",Businesses!E292)</f>
        <v>N/A</v>
      </c>
      <c r="E291" s="32" t="str">
        <f>IF(Businesses!F292="","N/A",Businesses!F292)</f>
        <v>N/A</v>
      </c>
      <c r="F291" s="32" t="str">
        <f t="shared" si="8"/>
        <v>N/A</v>
      </c>
      <c r="G291" s="32" t="str">
        <f>IF(Businesses!G292="","N/A",Businesses!G292)</f>
        <v>N/A</v>
      </c>
      <c r="H291" s="32" t="str">
        <f>IF(Businesses!H292="","N/A",Businesses!H292)</f>
        <v>N/A</v>
      </c>
      <c r="I291" s="32" t="str">
        <f>IF(AND(Businesses!B292="",Businesses!C292&lt;&gt;""),0,IF(Businesses!B292="","N/A",IF(ISNUMBER(Businesses!B292),Businesses!B292,0)))</f>
        <v>N/A</v>
      </c>
    </row>
    <row r="292" spans="2:9">
      <c r="B292" s="32" t="str">
        <f t="shared" si="9"/>
        <v>N/A</v>
      </c>
      <c r="C292" s="32" t="str">
        <f>IF(AND(Businesses!D293="",Businesses!E293&lt;&gt;""),0,IF(Businesses!D293="","N/A",IF(ISNUMBER(Businesses!D293),Businesses!D293,0)))</f>
        <v>N/A</v>
      </c>
      <c r="D292" s="32" t="str">
        <f>IF(Businesses!E293="","N/A",Businesses!E293)</f>
        <v>N/A</v>
      </c>
      <c r="E292" s="32" t="str">
        <f>IF(Businesses!F293="","N/A",Businesses!F293)</f>
        <v>N/A</v>
      </c>
      <c r="F292" s="32" t="str">
        <f t="shared" si="8"/>
        <v>N/A</v>
      </c>
      <c r="G292" s="32" t="str">
        <f>IF(Businesses!G293="","N/A",Businesses!G293)</f>
        <v>N/A</v>
      </c>
      <c r="H292" s="32" t="str">
        <f>IF(Businesses!H293="","N/A",Businesses!H293)</f>
        <v>N/A</v>
      </c>
      <c r="I292" s="32" t="str">
        <f>IF(AND(Businesses!B293="",Businesses!C293&lt;&gt;""),0,IF(Businesses!B293="","N/A",IF(ISNUMBER(Businesses!B293),Businesses!B293,0)))</f>
        <v>N/A</v>
      </c>
    </row>
    <row r="293" spans="2:9">
      <c r="B293" s="32" t="str">
        <f t="shared" si="9"/>
        <v>N/A</v>
      </c>
      <c r="C293" s="32" t="str">
        <f>IF(AND(Businesses!D294="",Businesses!E294&lt;&gt;""),0,IF(Businesses!D294="","N/A",IF(ISNUMBER(Businesses!D294),Businesses!D294,0)))</f>
        <v>N/A</v>
      </c>
      <c r="D293" s="32" t="str">
        <f>IF(Businesses!E294="","N/A",Businesses!E294)</f>
        <v>N/A</v>
      </c>
      <c r="E293" s="32" t="str">
        <f>IF(Businesses!F294="","N/A",Businesses!F294)</f>
        <v>N/A</v>
      </c>
      <c r="F293" s="32" t="str">
        <f t="shared" si="8"/>
        <v>N/A</v>
      </c>
      <c r="G293" s="32" t="str">
        <f>IF(Businesses!G294="","N/A",Businesses!G294)</f>
        <v>N/A</v>
      </c>
      <c r="H293" s="32" t="str">
        <f>IF(Businesses!H294="","N/A",Businesses!H294)</f>
        <v>N/A</v>
      </c>
      <c r="I293" s="32" t="str">
        <f>IF(AND(Businesses!B294="",Businesses!C294&lt;&gt;""),0,IF(Businesses!B294="","N/A",IF(ISNUMBER(Businesses!B294),Businesses!B294,0)))</f>
        <v>N/A</v>
      </c>
    </row>
    <row r="294" spans="2:9">
      <c r="B294" s="32" t="str">
        <f t="shared" si="9"/>
        <v>N/A</v>
      </c>
      <c r="C294" s="32" t="str">
        <f>IF(AND(Businesses!D295="",Businesses!E295&lt;&gt;""),0,IF(Businesses!D295="","N/A",IF(ISNUMBER(Businesses!D295),Businesses!D295,0)))</f>
        <v>N/A</v>
      </c>
      <c r="D294" s="32" t="str">
        <f>IF(Businesses!E295="","N/A",Businesses!E295)</f>
        <v>N/A</v>
      </c>
      <c r="E294" s="32" t="str">
        <f>IF(Businesses!F295="","N/A",Businesses!F295)</f>
        <v>N/A</v>
      </c>
      <c r="F294" s="32" t="str">
        <f t="shared" si="8"/>
        <v>N/A</v>
      </c>
      <c r="G294" s="32" t="str">
        <f>IF(Businesses!G295="","N/A",Businesses!G295)</f>
        <v>N/A</v>
      </c>
      <c r="H294" s="32" t="str">
        <f>IF(Businesses!H295="","N/A",Businesses!H295)</f>
        <v>N/A</v>
      </c>
      <c r="I294" s="32" t="str">
        <f>IF(AND(Businesses!B295="",Businesses!C295&lt;&gt;""),0,IF(Businesses!B295="","N/A",IF(ISNUMBER(Businesses!B295),Businesses!B295,0)))</f>
        <v>N/A</v>
      </c>
    </row>
    <row r="295" spans="2:9">
      <c r="B295" s="32" t="str">
        <f t="shared" si="9"/>
        <v>N/A</v>
      </c>
      <c r="C295" s="32" t="str">
        <f>IF(AND(Businesses!D296="",Businesses!E296&lt;&gt;""),0,IF(Businesses!D296="","N/A",IF(ISNUMBER(Businesses!D296),Businesses!D296,0)))</f>
        <v>N/A</v>
      </c>
      <c r="D295" s="32" t="str">
        <f>IF(Businesses!E296="","N/A",Businesses!E296)</f>
        <v>N/A</v>
      </c>
      <c r="E295" s="32" t="str">
        <f>IF(Businesses!F296="","N/A",Businesses!F296)</f>
        <v>N/A</v>
      </c>
      <c r="F295" s="32" t="str">
        <f t="shared" si="8"/>
        <v>N/A</v>
      </c>
      <c r="G295" s="32" t="str">
        <f>IF(Businesses!G296="","N/A",Businesses!G296)</f>
        <v>N/A</v>
      </c>
      <c r="H295" s="32" t="str">
        <f>IF(Businesses!H296="","N/A",Businesses!H296)</f>
        <v>N/A</v>
      </c>
      <c r="I295" s="32" t="str">
        <f>IF(AND(Businesses!B296="",Businesses!C296&lt;&gt;""),0,IF(Businesses!B296="","N/A",IF(ISNUMBER(Businesses!B296),Businesses!B296,0)))</f>
        <v>N/A</v>
      </c>
    </row>
    <row r="296" spans="2:9">
      <c r="B296" s="32" t="str">
        <f t="shared" si="9"/>
        <v>N/A</v>
      </c>
      <c r="C296" s="32" t="str">
        <f>IF(AND(Businesses!D297="",Businesses!E297&lt;&gt;""),0,IF(Businesses!D297="","N/A",IF(ISNUMBER(Businesses!D297),Businesses!D297,0)))</f>
        <v>N/A</v>
      </c>
      <c r="D296" s="32" t="str">
        <f>IF(Businesses!E297="","N/A",Businesses!E297)</f>
        <v>N/A</v>
      </c>
      <c r="E296" s="32" t="str">
        <f>IF(Businesses!F297="","N/A",Businesses!F297)</f>
        <v>N/A</v>
      </c>
      <c r="F296" s="32" t="str">
        <f t="shared" si="8"/>
        <v>N/A</v>
      </c>
      <c r="G296" s="32" t="str">
        <f>IF(Businesses!G297="","N/A",Businesses!G297)</f>
        <v>N/A</v>
      </c>
      <c r="H296" s="32" t="str">
        <f>IF(Businesses!H297="","N/A",Businesses!H297)</f>
        <v>N/A</v>
      </c>
      <c r="I296" s="32" t="str">
        <f>IF(AND(Businesses!B297="",Businesses!C297&lt;&gt;""),0,IF(Businesses!B297="","N/A",IF(ISNUMBER(Businesses!B297),Businesses!B297,0)))</f>
        <v>N/A</v>
      </c>
    </row>
    <row r="297" spans="2:9">
      <c r="B297" s="32" t="str">
        <f t="shared" si="9"/>
        <v>N/A</v>
      </c>
      <c r="C297" s="32" t="str">
        <f>IF(AND(Businesses!D298="",Businesses!E298&lt;&gt;""),0,IF(Businesses!D298="","N/A",IF(ISNUMBER(Businesses!D298),Businesses!D298,0)))</f>
        <v>N/A</v>
      </c>
      <c r="D297" s="32" t="str">
        <f>IF(Businesses!E298="","N/A",Businesses!E298)</f>
        <v>N/A</v>
      </c>
      <c r="E297" s="32" t="str">
        <f>IF(Businesses!F298="","N/A",Businesses!F298)</f>
        <v>N/A</v>
      </c>
      <c r="F297" s="32" t="str">
        <f t="shared" si="8"/>
        <v>N/A</v>
      </c>
      <c r="G297" s="32" t="str">
        <f>IF(Businesses!G298="","N/A",Businesses!G298)</f>
        <v>N/A</v>
      </c>
      <c r="H297" s="32" t="str">
        <f>IF(Businesses!H298="","N/A",Businesses!H298)</f>
        <v>N/A</v>
      </c>
      <c r="I297" s="32" t="str">
        <f>IF(AND(Businesses!B298="",Businesses!C298&lt;&gt;""),0,IF(Businesses!B298="","N/A",IF(ISNUMBER(Businesses!B298),Businesses!B298,0)))</f>
        <v>N/A</v>
      </c>
    </row>
    <row r="298" spans="2:9">
      <c r="B298" s="32" t="str">
        <f t="shared" si="9"/>
        <v>N/A</v>
      </c>
      <c r="C298" s="32" t="str">
        <f>IF(AND(Businesses!D299="",Businesses!E299&lt;&gt;""),0,IF(Businesses!D299="","N/A",IF(ISNUMBER(Businesses!D299),Businesses!D299,0)))</f>
        <v>N/A</v>
      </c>
      <c r="D298" s="32" t="str">
        <f>IF(Businesses!E299="","N/A",Businesses!E299)</f>
        <v>N/A</v>
      </c>
      <c r="E298" s="32" t="str">
        <f>IF(Businesses!F299="","N/A",Businesses!F299)</f>
        <v>N/A</v>
      </c>
      <c r="F298" s="32" t="str">
        <f t="shared" si="8"/>
        <v>N/A</v>
      </c>
      <c r="G298" s="32" t="str">
        <f>IF(Businesses!G299="","N/A",Businesses!G299)</f>
        <v>N/A</v>
      </c>
      <c r="H298" s="32" t="str">
        <f>IF(Businesses!H299="","N/A",Businesses!H299)</f>
        <v>N/A</v>
      </c>
      <c r="I298" s="32" t="str">
        <f>IF(AND(Businesses!B299="",Businesses!C299&lt;&gt;""),0,IF(Businesses!B299="","N/A",IF(ISNUMBER(Businesses!B299),Businesses!B299,0)))</f>
        <v>N/A</v>
      </c>
    </row>
    <row r="299" spans="2:9">
      <c r="B299" s="32" t="str">
        <f t="shared" si="9"/>
        <v>N/A</v>
      </c>
      <c r="C299" s="32" t="str">
        <f>IF(AND(Businesses!D300="",Businesses!E300&lt;&gt;""),0,IF(Businesses!D300="","N/A",IF(ISNUMBER(Businesses!D300),Businesses!D300,0)))</f>
        <v>N/A</v>
      </c>
      <c r="D299" s="32" t="str">
        <f>IF(Businesses!E300="","N/A",Businesses!E300)</f>
        <v>N/A</v>
      </c>
      <c r="E299" s="32" t="str">
        <f>IF(Businesses!F300="","N/A",Businesses!F300)</f>
        <v>N/A</v>
      </c>
      <c r="F299" s="32" t="str">
        <f t="shared" si="8"/>
        <v>N/A</v>
      </c>
      <c r="G299" s="32" t="str">
        <f>IF(Businesses!G300="","N/A",Businesses!G300)</f>
        <v>N/A</v>
      </c>
      <c r="H299" s="32" t="str">
        <f>IF(Businesses!H300="","N/A",Businesses!H300)</f>
        <v>N/A</v>
      </c>
      <c r="I299" s="32" t="str">
        <f>IF(AND(Businesses!B300="",Businesses!C300&lt;&gt;""),0,IF(Businesses!B300="","N/A",IF(ISNUMBER(Businesses!B300),Businesses!B300,0)))</f>
        <v>N/A</v>
      </c>
    </row>
    <row r="300" spans="2:9">
      <c r="B300" s="32" t="str">
        <f t="shared" si="9"/>
        <v>N/A</v>
      </c>
      <c r="C300" s="32" t="str">
        <f>IF(AND(Businesses!D301="",Businesses!E301&lt;&gt;""),0,IF(Businesses!D301="","N/A",IF(ISNUMBER(Businesses!D301),Businesses!D301,0)))</f>
        <v>N/A</v>
      </c>
      <c r="D300" s="32" t="str">
        <f>IF(Businesses!E301="","N/A",Businesses!E301)</f>
        <v>N/A</v>
      </c>
      <c r="E300" s="32" t="str">
        <f>IF(Businesses!F301="","N/A",Businesses!F301)</f>
        <v>N/A</v>
      </c>
      <c r="F300" s="32" t="str">
        <f t="shared" si="8"/>
        <v>N/A</v>
      </c>
      <c r="G300" s="32" t="str">
        <f>IF(Businesses!G301="","N/A",Businesses!G301)</f>
        <v>N/A</v>
      </c>
      <c r="H300" s="32" t="str">
        <f>IF(Businesses!H301="","N/A",Businesses!H301)</f>
        <v>N/A</v>
      </c>
      <c r="I300" s="32" t="str">
        <f>IF(AND(Businesses!B301="",Businesses!C301&lt;&gt;""),0,IF(Businesses!B301="","N/A",IF(ISNUMBER(Businesses!B301),Businesses!B301,0)))</f>
        <v>N/A</v>
      </c>
    </row>
    <row r="301" spans="2:9">
      <c r="B301" s="32" t="str">
        <f t="shared" si="9"/>
        <v>N/A</v>
      </c>
      <c r="C301" s="32" t="str">
        <f>IF(AND(Businesses!D302="",Businesses!E302&lt;&gt;""),0,IF(Businesses!D302="","N/A",IF(ISNUMBER(Businesses!D302),Businesses!D302,0)))</f>
        <v>N/A</v>
      </c>
      <c r="D301" s="32" t="str">
        <f>IF(Businesses!E302="","N/A",Businesses!E302)</f>
        <v>N/A</v>
      </c>
      <c r="E301" s="32" t="str">
        <f>IF(Businesses!F302="","N/A",Businesses!F302)</f>
        <v>N/A</v>
      </c>
      <c r="F301" s="32" t="str">
        <f t="shared" si="8"/>
        <v>N/A</v>
      </c>
      <c r="G301" s="32" t="str">
        <f>IF(Businesses!G302="","N/A",Businesses!G302)</f>
        <v>N/A</v>
      </c>
      <c r="H301" s="32" t="str">
        <f>IF(Businesses!H302="","N/A",Businesses!H302)</f>
        <v>N/A</v>
      </c>
      <c r="I301" s="32" t="str">
        <f>IF(AND(Businesses!B302="",Businesses!C302&lt;&gt;""),0,IF(Businesses!B302="","N/A",IF(ISNUMBER(Businesses!B302),Businesses!B302,0)))</f>
        <v>N/A</v>
      </c>
    </row>
    <row r="302" spans="2:9">
      <c r="B302" s="32" t="str">
        <f t="shared" si="9"/>
        <v>N/A</v>
      </c>
      <c r="C302" s="32" t="str">
        <f>IF(AND(Businesses!D303="",Businesses!E303&lt;&gt;""),0,IF(Businesses!D303="","N/A",IF(ISNUMBER(Businesses!D303),Businesses!D303,0)))</f>
        <v>N/A</v>
      </c>
      <c r="D302" s="32" t="str">
        <f>IF(Businesses!E303="","N/A",Businesses!E303)</f>
        <v>N/A</v>
      </c>
      <c r="E302" s="32" t="str">
        <f>IF(Businesses!F303="","N/A",Businesses!F303)</f>
        <v>N/A</v>
      </c>
      <c r="F302" s="32" t="str">
        <f t="shared" si="8"/>
        <v>N/A</v>
      </c>
      <c r="G302" s="32" t="str">
        <f>IF(Businesses!G303="","N/A",Businesses!G303)</f>
        <v>N/A</v>
      </c>
      <c r="H302" s="32" t="str">
        <f>IF(Businesses!H303="","N/A",Businesses!H303)</f>
        <v>N/A</v>
      </c>
      <c r="I302" s="32" t="str">
        <f>IF(AND(Businesses!B303="",Businesses!C303&lt;&gt;""),0,IF(Businesses!B303="","N/A",IF(ISNUMBER(Businesses!B303),Businesses!B303,0)))</f>
        <v>N/A</v>
      </c>
    </row>
    <row r="303" spans="2:9">
      <c r="B303" s="32" t="str">
        <f t="shared" si="9"/>
        <v>N/A</v>
      </c>
      <c r="C303" s="32" t="str">
        <f>IF(AND(Businesses!D304="",Businesses!E304&lt;&gt;""),0,IF(Businesses!D304="","N/A",IF(ISNUMBER(Businesses!D304),Businesses!D304,0)))</f>
        <v>N/A</v>
      </c>
      <c r="D303" s="32" t="str">
        <f>IF(Businesses!E304="","N/A",Businesses!E304)</f>
        <v>N/A</v>
      </c>
      <c r="E303" s="32" t="str">
        <f>IF(Businesses!F304="","N/A",Businesses!F304)</f>
        <v>N/A</v>
      </c>
      <c r="F303" s="32" t="str">
        <f t="shared" si="8"/>
        <v>N/A</v>
      </c>
      <c r="G303" s="32" t="str">
        <f>IF(Businesses!G304="","N/A",Businesses!G304)</f>
        <v>N/A</v>
      </c>
      <c r="H303" s="32" t="str">
        <f>IF(Businesses!H304="","N/A",Businesses!H304)</f>
        <v>N/A</v>
      </c>
      <c r="I303" s="32" t="str">
        <f>IF(AND(Businesses!B304="",Businesses!C304&lt;&gt;""),0,IF(Businesses!B304="","N/A",IF(ISNUMBER(Businesses!B304),Businesses!B304,0)))</f>
        <v>N/A</v>
      </c>
    </row>
    <row r="304" spans="2:9">
      <c r="B304" s="32" t="str">
        <f t="shared" si="9"/>
        <v>N/A</v>
      </c>
      <c r="C304" s="32" t="str">
        <f>IF(AND(Businesses!D305="",Businesses!E305&lt;&gt;""),0,IF(Businesses!D305="","N/A",IF(ISNUMBER(Businesses!D305),Businesses!D305,0)))</f>
        <v>N/A</v>
      </c>
      <c r="D304" s="32" t="str">
        <f>IF(Businesses!E305="","N/A",Businesses!E305)</f>
        <v>N/A</v>
      </c>
      <c r="E304" s="32" t="str">
        <f>IF(Businesses!F305="","N/A",Businesses!F305)</f>
        <v>N/A</v>
      </c>
      <c r="F304" s="32" t="str">
        <f t="shared" si="8"/>
        <v>N/A</v>
      </c>
      <c r="G304" s="32" t="str">
        <f>IF(Businesses!G305="","N/A",Businesses!G305)</f>
        <v>N/A</v>
      </c>
      <c r="H304" s="32" t="str">
        <f>IF(Businesses!H305="","N/A",Businesses!H305)</f>
        <v>N/A</v>
      </c>
      <c r="I304" s="32" t="str">
        <f>IF(AND(Businesses!B305="",Businesses!C305&lt;&gt;""),0,IF(Businesses!B305="","N/A",IF(ISNUMBER(Businesses!B305),Businesses!B305,0)))</f>
        <v>N/A</v>
      </c>
    </row>
    <row r="305" spans="2:9">
      <c r="B305" s="32" t="str">
        <f t="shared" si="9"/>
        <v>N/A</v>
      </c>
      <c r="C305" s="32" t="str">
        <f>IF(AND(Businesses!D306="",Businesses!E306&lt;&gt;""),0,IF(Businesses!D306="","N/A",IF(ISNUMBER(Businesses!D306),Businesses!D306,0)))</f>
        <v>N/A</v>
      </c>
      <c r="D305" s="32" t="str">
        <f>IF(Businesses!E306="","N/A",Businesses!E306)</f>
        <v>N/A</v>
      </c>
      <c r="E305" s="32" t="str">
        <f>IF(Businesses!F306="","N/A",Businesses!F306)</f>
        <v>N/A</v>
      </c>
      <c r="F305" s="32" t="str">
        <f t="shared" si="8"/>
        <v>N/A</v>
      </c>
      <c r="G305" s="32" t="str">
        <f>IF(Businesses!G306="","N/A",Businesses!G306)</f>
        <v>N/A</v>
      </c>
      <c r="H305" s="32" t="str">
        <f>IF(Businesses!H306="","N/A",Businesses!H306)</f>
        <v>N/A</v>
      </c>
      <c r="I305" s="32" t="str">
        <f>IF(AND(Businesses!B306="",Businesses!C306&lt;&gt;""),0,IF(Businesses!B306="","N/A",IF(ISNUMBER(Businesses!B306),Businesses!B306,0)))</f>
        <v>N/A</v>
      </c>
    </row>
    <row r="306" spans="2:9">
      <c r="B306" s="32" t="str">
        <f t="shared" si="9"/>
        <v>N/A</v>
      </c>
      <c r="C306" s="32" t="str">
        <f>IF(AND(Businesses!D307="",Businesses!E307&lt;&gt;""),0,IF(Businesses!D307="","N/A",IF(ISNUMBER(Businesses!D307),Businesses!D307,0)))</f>
        <v>N/A</v>
      </c>
      <c r="D306" s="32" t="str">
        <f>IF(Businesses!E307="","N/A",Businesses!E307)</f>
        <v>N/A</v>
      </c>
      <c r="E306" s="32" t="str">
        <f>IF(Businesses!F307="","N/A",Businesses!F307)</f>
        <v>N/A</v>
      </c>
      <c r="F306" s="32" t="str">
        <f t="shared" si="8"/>
        <v>N/A</v>
      </c>
      <c r="G306" s="32" t="str">
        <f>IF(Businesses!G307="","N/A",Businesses!G307)</f>
        <v>N/A</v>
      </c>
      <c r="H306" s="32" t="str">
        <f>IF(Businesses!H307="","N/A",Businesses!H307)</f>
        <v>N/A</v>
      </c>
      <c r="I306" s="32" t="str">
        <f>IF(AND(Businesses!B307="",Businesses!C307&lt;&gt;""),0,IF(Businesses!B307="","N/A",IF(ISNUMBER(Businesses!B307),Businesses!B307,0)))</f>
        <v>N/A</v>
      </c>
    </row>
    <row r="307" spans="2:9">
      <c r="B307" s="32" t="str">
        <f t="shared" si="9"/>
        <v>N/A</v>
      </c>
      <c r="C307" s="32" t="str">
        <f>IF(AND(Businesses!D308="",Businesses!E308&lt;&gt;""),0,IF(Businesses!D308="","N/A",IF(ISNUMBER(Businesses!D308),Businesses!D308,0)))</f>
        <v>N/A</v>
      </c>
      <c r="D307" s="32" t="str">
        <f>IF(Businesses!E308="","N/A",Businesses!E308)</f>
        <v>N/A</v>
      </c>
      <c r="E307" s="32" t="str">
        <f>IF(Businesses!F308="","N/A",Businesses!F308)</f>
        <v>N/A</v>
      </c>
      <c r="F307" s="32" t="str">
        <f t="shared" si="8"/>
        <v>N/A</v>
      </c>
      <c r="G307" s="32" t="str">
        <f>IF(Businesses!G308="","N/A",Businesses!G308)</f>
        <v>N/A</v>
      </c>
      <c r="H307" s="32" t="str">
        <f>IF(Businesses!H308="","N/A",Businesses!H308)</f>
        <v>N/A</v>
      </c>
      <c r="I307" s="32" t="str">
        <f>IF(AND(Businesses!B308="",Businesses!C308&lt;&gt;""),0,IF(Businesses!B308="","N/A",IF(ISNUMBER(Businesses!B308),Businesses!B308,0)))</f>
        <v>N/A</v>
      </c>
    </row>
    <row r="308" spans="2:9">
      <c r="B308" s="32" t="str">
        <f t="shared" si="9"/>
        <v>N/A</v>
      </c>
      <c r="C308" s="32" t="str">
        <f>IF(AND(Businesses!D309="",Businesses!E309&lt;&gt;""),0,IF(Businesses!D309="","N/A",IF(ISNUMBER(Businesses!D309),Businesses!D309,0)))</f>
        <v>N/A</v>
      </c>
      <c r="D308" s="32" t="str">
        <f>IF(Businesses!E309="","N/A",Businesses!E309)</f>
        <v>N/A</v>
      </c>
      <c r="E308" s="32" t="str">
        <f>IF(Businesses!F309="","N/A",Businesses!F309)</f>
        <v>N/A</v>
      </c>
      <c r="F308" s="32" t="str">
        <f t="shared" si="8"/>
        <v>N/A</v>
      </c>
      <c r="G308" s="32" t="str">
        <f>IF(Businesses!G309="","N/A",Businesses!G309)</f>
        <v>N/A</v>
      </c>
      <c r="H308" s="32" t="str">
        <f>IF(Businesses!H309="","N/A",Businesses!H309)</f>
        <v>N/A</v>
      </c>
      <c r="I308" s="32" t="str">
        <f>IF(AND(Businesses!B309="",Businesses!C309&lt;&gt;""),0,IF(Businesses!B309="","N/A",IF(ISNUMBER(Businesses!B309),Businesses!B309,0)))</f>
        <v>N/A</v>
      </c>
    </row>
    <row r="309" spans="2:9">
      <c r="B309" s="32" t="str">
        <f t="shared" si="9"/>
        <v>N/A</v>
      </c>
      <c r="C309" s="32" t="str">
        <f>IF(AND(Businesses!D310="",Businesses!E310&lt;&gt;""),0,IF(Businesses!D310="","N/A",IF(ISNUMBER(Businesses!D310),Businesses!D310,0)))</f>
        <v>N/A</v>
      </c>
      <c r="D309" s="32" t="str">
        <f>IF(Businesses!E310="","N/A",Businesses!E310)</f>
        <v>N/A</v>
      </c>
      <c r="E309" s="32" t="str">
        <f>IF(Businesses!F310="","N/A",Businesses!F310)</f>
        <v>N/A</v>
      </c>
      <c r="F309" s="32" t="str">
        <f t="shared" si="8"/>
        <v>N/A</v>
      </c>
      <c r="G309" s="32" t="str">
        <f>IF(Businesses!G310="","N/A",Businesses!G310)</f>
        <v>N/A</v>
      </c>
      <c r="H309" s="32" t="str">
        <f>IF(Businesses!H310="","N/A",Businesses!H310)</f>
        <v>N/A</v>
      </c>
      <c r="I309" s="32" t="str">
        <f>IF(AND(Businesses!B310="",Businesses!C310&lt;&gt;""),0,IF(Businesses!B310="","N/A",IF(ISNUMBER(Businesses!B310),Businesses!B310,0)))</f>
        <v>N/A</v>
      </c>
    </row>
    <row r="310" spans="2:9">
      <c r="B310" s="32" t="str">
        <f t="shared" si="9"/>
        <v>N/A</v>
      </c>
      <c r="C310" s="32" t="str">
        <f>IF(AND(Businesses!D311="",Businesses!E311&lt;&gt;""),0,IF(Businesses!D311="","N/A",IF(ISNUMBER(Businesses!D311),Businesses!D311,0)))</f>
        <v>N/A</v>
      </c>
      <c r="D310" s="32" t="str">
        <f>IF(Businesses!E311="","N/A",Businesses!E311)</f>
        <v>N/A</v>
      </c>
      <c r="E310" s="32" t="str">
        <f>IF(Businesses!F311="","N/A",Businesses!F311)</f>
        <v>N/A</v>
      </c>
      <c r="F310" s="32" t="str">
        <f t="shared" si="8"/>
        <v>N/A</v>
      </c>
      <c r="G310" s="32" t="str">
        <f>IF(Businesses!G311="","N/A",Businesses!G311)</f>
        <v>N/A</v>
      </c>
      <c r="H310" s="32" t="str">
        <f>IF(Businesses!H311="","N/A",Businesses!H311)</f>
        <v>N/A</v>
      </c>
      <c r="I310" s="32" t="str">
        <f>IF(AND(Businesses!B311="",Businesses!C311&lt;&gt;""),0,IF(Businesses!B311="","N/A",IF(ISNUMBER(Businesses!B311),Businesses!B311,0)))</f>
        <v>N/A</v>
      </c>
    </row>
    <row r="311" spans="2:9">
      <c r="B311" s="32" t="str">
        <f t="shared" si="9"/>
        <v>N/A</v>
      </c>
      <c r="C311" s="32" t="str">
        <f>IF(AND(Businesses!D312="",Businesses!E312&lt;&gt;""),0,IF(Businesses!D312="","N/A",IF(ISNUMBER(Businesses!D312),Businesses!D312,0)))</f>
        <v>N/A</v>
      </c>
      <c r="D311" s="32" t="str">
        <f>IF(Businesses!E312="","N/A",Businesses!E312)</f>
        <v>N/A</v>
      </c>
      <c r="E311" s="32" t="str">
        <f>IF(Businesses!F312="","N/A",Businesses!F312)</f>
        <v>N/A</v>
      </c>
      <c r="F311" s="32" t="str">
        <f t="shared" si="8"/>
        <v>N/A</v>
      </c>
      <c r="G311" s="32" t="str">
        <f>IF(Businesses!G312="","N/A",Businesses!G312)</f>
        <v>N/A</v>
      </c>
      <c r="H311" s="32" t="str">
        <f>IF(Businesses!H312="","N/A",Businesses!H312)</f>
        <v>N/A</v>
      </c>
      <c r="I311" s="32" t="str">
        <f>IF(AND(Businesses!B312="",Businesses!C312&lt;&gt;""),0,IF(Businesses!B312="","N/A",IF(ISNUMBER(Businesses!B312),Businesses!B312,0)))</f>
        <v>N/A</v>
      </c>
    </row>
    <row r="312" spans="2:9">
      <c r="B312" s="32" t="str">
        <f t="shared" si="9"/>
        <v>N/A</v>
      </c>
      <c r="C312" s="32" t="str">
        <f>IF(AND(Businesses!D313="",Businesses!E313&lt;&gt;""),0,IF(Businesses!D313="","N/A",IF(ISNUMBER(Businesses!D313),Businesses!D313,0)))</f>
        <v>N/A</v>
      </c>
      <c r="D312" s="32" t="str">
        <f>IF(Businesses!E313="","N/A",Businesses!E313)</f>
        <v>N/A</v>
      </c>
      <c r="E312" s="32" t="str">
        <f>IF(Businesses!F313="","N/A",Businesses!F313)</f>
        <v>N/A</v>
      </c>
      <c r="F312" s="32" t="str">
        <f t="shared" si="8"/>
        <v>N/A</v>
      </c>
      <c r="G312" s="32" t="str">
        <f>IF(Businesses!G313="","N/A",Businesses!G313)</f>
        <v>N/A</v>
      </c>
      <c r="H312" s="32" t="str">
        <f>IF(Businesses!H313="","N/A",Businesses!H313)</f>
        <v>N/A</v>
      </c>
      <c r="I312" s="32" t="str">
        <f>IF(AND(Businesses!B313="",Businesses!C313&lt;&gt;""),0,IF(Businesses!B313="","N/A",IF(ISNUMBER(Businesses!B313),Businesses!B313,0)))</f>
        <v>N/A</v>
      </c>
    </row>
    <row r="313" spans="2:9">
      <c r="B313" s="32" t="str">
        <f t="shared" si="9"/>
        <v>N/A</v>
      </c>
      <c r="C313" s="32" t="str">
        <f>IF(AND(Businesses!D314="",Businesses!E314&lt;&gt;""),0,IF(Businesses!D314="","N/A",IF(ISNUMBER(Businesses!D314),Businesses!D314,0)))</f>
        <v>N/A</v>
      </c>
      <c r="D313" s="32" t="str">
        <f>IF(Businesses!E314="","N/A",Businesses!E314)</f>
        <v>N/A</v>
      </c>
      <c r="E313" s="32" t="str">
        <f>IF(Businesses!F314="","N/A",Businesses!F314)</f>
        <v>N/A</v>
      </c>
      <c r="F313" s="32" t="str">
        <f t="shared" si="8"/>
        <v>N/A</v>
      </c>
      <c r="G313" s="32" t="str">
        <f>IF(Businesses!G314="","N/A",Businesses!G314)</f>
        <v>N/A</v>
      </c>
      <c r="H313" s="32" t="str">
        <f>IF(Businesses!H314="","N/A",Businesses!H314)</f>
        <v>N/A</v>
      </c>
      <c r="I313" s="32" t="str">
        <f>IF(AND(Businesses!B314="",Businesses!C314&lt;&gt;""),0,IF(Businesses!B314="","N/A",IF(ISNUMBER(Businesses!B314),Businesses!B314,0)))</f>
        <v>N/A</v>
      </c>
    </row>
    <row r="314" spans="2:9">
      <c r="B314" s="32" t="str">
        <f t="shared" si="9"/>
        <v>N/A</v>
      </c>
      <c r="C314" s="32" t="str">
        <f>IF(AND(Businesses!D315="",Businesses!E315&lt;&gt;""),0,IF(Businesses!D315="","N/A",IF(ISNUMBER(Businesses!D315),Businesses!D315,0)))</f>
        <v>N/A</v>
      </c>
      <c r="D314" s="32" t="str">
        <f>IF(Businesses!E315="","N/A",Businesses!E315)</f>
        <v>N/A</v>
      </c>
      <c r="E314" s="32" t="str">
        <f>IF(Businesses!F315="","N/A",Businesses!F315)</f>
        <v>N/A</v>
      </c>
      <c r="F314" s="32" t="str">
        <f t="shared" si="8"/>
        <v>N/A</v>
      </c>
      <c r="G314" s="32" t="str">
        <f>IF(Businesses!G315="","N/A",Businesses!G315)</f>
        <v>N/A</v>
      </c>
      <c r="H314" s="32" t="str">
        <f>IF(Businesses!H315="","N/A",Businesses!H315)</f>
        <v>N/A</v>
      </c>
      <c r="I314" s="32" t="str">
        <f>IF(AND(Businesses!B315="",Businesses!C315&lt;&gt;""),0,IF(Businesses!B315="","N/A",IF(ISNUMBER(Businesses!B315),Businesses!B315,0)))</f>
        <v>N/A</v>
      </c>
    </row>
    <row r="315" spans="2:9">
      <c r="B315" s="32" t="str">
        <f t="shared" si="9"/>
        <v>N/A</v>
      </c>
      <c r="C315" s="32" t="str">
        <f>IF(AND(Businesses!D316="",Businesses!E316&lt;&gt;""),0,IF(Businesses!D316="","N/A",IF(ISNUMBER(Businesses!D316),Businesses!D316,0)))</f>
        <v>N/A</v>
      </c>
      <c r="D315" s="32" t="str">
        <f>IF(Businesses!E316="","N/A",Businesses!E316)</f>
        <v>N/A</v>
      </c>
      <c r="E315" s="32" t="str">
        <f>IF(Businesses!F316="","N/A",Businesses!F316)</f>
        <v>N/A</v>
      </c>
      <c r="F315" s="32" t="str">
        <f t="shared" si="8"/>
        <v>N/A</v>
      </c>
      <c r="G315" s="32" t="str">
        <f>IF(Businesses!G316="","N/A",Businesses!G316)</f>
        <v>N/A</v>
      </c>
      <c r="H315" s="32" t="str">
        <f>IF(Businesses!H316="","N/A",Businesses!H316)</f>
        <v>N/A</v>
      </c>
      <c r="I315" s="32" t="str">
        <f>IF(AND(Businesses!B316="",Businesses!C316&lt;&gt;""),0,IF(Businesses!B316="","N/A",IF(ISNUMBER(Businesses!B316),Businesses!B316,0)))</f>
        <v>N/A</v>
      </c>
    </row>
    <row r="316" spans="2:9">
      <c r="B316" s="32" t="str">
        <f t="shared" si="9"/>
        <v>N/A</v>
      </c>
      <c r="C316" s="32" t="str">
        <f>IF(AND(Businesses!D317="",Businesses!E317&lt;&gt;""),0,IF(Businesses!D317="","N/A",IF(ISNUMBER(Businesses!D317),Businesses!D317,0)))</f>
        <v>N/A</v>
      </c>
      <c r="D316" s="32" t="str">
        <f>IF(Businesses!E317="","N/A",Businesses!E317)</f>
        <v>N/A</v>
      </c>
      <c r="E316" s="32" t="str">
        <f>IF(Businesses!F317="","N/A",Businesses!F317)</f>
        <v>N/A</v>
      </c>
      <c r="F316" s="32" t="str">
        <f t="shared" si="8"/>
        <v>N/A</v>
      </c>
      <c r="G316" s="32" t="str">
        <f>IF(Businesses!G317="","N/A",Businesses!G317)</f>
        <v>N/A</v>
      </c>
      <c r="H316" s="32" t="str">
        <f>IF(Businesses!H317="","N/A",Businesses!H317)</f>
        <v>N/A</v>
      </c>
      <c r="I316" s="32" t="str">
        <f>IF(AND(Businesses!B317="",Businesses!C317&lt;&gt;""),0,IF(Businesses!B317="","N/A",IF(ISNUMBER(Businesses!B317),Businesses!B317,0)))</f>
        <v>N/A</v>
      </c>
    </row>
    <row r="317" spans="2:9">
      <c r="B317" s="32" t="str">
        <f t="shared" si="9"/>
        <v>N/A</v>
      </c>
      <c r="C317" s="32" t="str">
        <f>IF(AND(Businesses!D318="",Businesses!E318&lt;&gt;""),0,IF(Businesses!D318="","N/A",IF(ISNUMBER(Businesses!D318),Businesses!D318,0)))</f>
        <v>N/A</v>
      </c>
      <c r="D317" s="32" t="str">
        <f>IF(Businesses!E318="","N/A",Businesses!E318)</f>
        <v>N/A</v>
      </c>
      <c r="E317" s="32" t="str">
        <f>IF(Businesses!F318="","N/A",Businesses!F318)</f>
        <v>N/A</v>
      </c>
      <c r="F317" s="32" t="str">
        <f t="shared" si="8"/>
        <v>N/A</v>
      </c>
      <c r="G317" s="32" t="str">
        <f>IF(Businesses!G318="","N/A",Businesses!G318)</f>
        <v>N/A</v>
      </c>
      <c r="H317" s="32" t="str">
        <f>IF(Businesses!H318="","N/A",Businesses!H318)</f>
        <v>N/A</v>
      </c>
      <c r="I317" s="32" t="str">
        <f>IF(AND(Businesses!B318="",Businesses!C318&lt;&gt;""),0,IF(Businesses!B318="","N/A",IF(ISNUMBER(Businesses!B318),Businesses!B318,0)))</f>
        <v>N/A</v>
      </c>
    </row>
    <row r="318" spans="2:9">
      <c r="B318" s="32" t="str">
        <f t="shared" si="9"/>
        <v>N/A</v>
      </c>
      <c r="C318" s="32" t="str">
        <f>IF(AND(Businesses!D319="",Businesses!E319&lt;&gt;""),0,IF(Businesses!D319="","N/A",IF(ISNUMBER(Businesses!D319),Businesses!D319,0)))</f>
        <v>N/A</v>
      </c>
      <c r="D318" s="32" t="str">
        <f>IF(Businesses!E319="","N/A",Businesses!E319)</f>
        <v>N/A</v>
      </c>
      <c r="E318" s="32" t="str">
        <f>IF(Businesses!F319="","N/A",Businesses!F319)</f>
        <v>N/A</v>
      </c>
      <c r="F318" s="32" t="str">
        <f t="shared" si="8"/>
        <v>N/A</v>
      </c>
      <c r="G318" s="32" t="str">
        <f>IF(Businesses!G319="","N/A",Businesses!G319)</f>
        <v>N/A</v>
      </c>
      <c r="H318" s="32" t="str">
        <f>IF(Businesses!H319="","N/A",Businesses!H319)</f>
        <v>N/A</v>
      </c>
      <c r="I318" s="32" t="str">
        <f>IF(AND(Businesses!B319="",Businesses!C319&lt;&gt;""),0,IF(Businesses!B319="","N/A",IF(ISNUMBER(Businesses!B319),Businesses!B319,0)))</f>
        <v>N/A</v>
      </c>
    </row>
    <row r="319" spans="2:9">
      <c r="B319" s="32" t="str">
        <f t="shared" si="9"/>
        <v>N/A</v>
      </c>
      <c r="C319" s="32" t="str">
        <f>IF(AND(Businesses!D320="",Businesses!E320&lt;&gt;""),0,IF(Businesses!D320="","N/A",IF(ISNUMBER(Businesses!D320),Businesses!D320,0)))</f>
        <v>N/A</v>
      </c>
      <c r="D319" s="32" t="str">
        <f>IF(Businesses!E320="","N/A",Businesses!E320)</f>
        <v>N/A</v>
      </c>
      <c r="E319" s="32" t="str">
        <f>IF(Businesses!F320="","N/A",Businesses!F320)</f>
        <v>N/A</v>
      </c>
      <c r="F319" s="32" t="str">
        <f t="shared" si="8"/>
        <v>N/A</v>
      </c>
      <c r="G319" s="32" t="str">
        <f>IF(Businesses!G320="","N/A",Businesses!G320)</f>
        <v>N/A</v>
      </c>
      <c r="H319" s="32" t="str">
        <f>IF(Businesses!H320="","N/A",Businesses!H320)</f>
        <v>N/A</v>
      </c>
      <c r="I319" s="32" t="str">
        <f>IF(AND(Businesses!B320="",Businesses!C320&lt;&gt;""),0,IF(Businesses!B320="","N/A",IF(ISNUMBER(Businesses!B320),Businesses!B320,0)))</f>
        <v>N/A</v>
      </c>
    </row>
    <row r="320" spans="2:9">
      <c r="B320" s="32" t="str">
        <f t="shared" si="9"/>
        <v>N/A</v>
      </c>
      <c r="C320" s="32" t="str">
        <f>IF(AND(Businesses!D321="",Businesses!E321&lt;&gt;""),0,IF(Businesses!D321="","N/A",IF(ISNUMBER(Businesses!D321),Businesses!D321,0)))</f>
        <v>N/A</v>
      </c>
      <c r="D320" s="32" t="str">
        <f>IF(Businesses!E321="","N/A",Businesses!E321)</f>
        <v>N/A</v>
      </c>
      <c r="E320" s="32" t="str">
        <f>IF(Businesses!F321="","N/A",Businesses!F321)</f>
        <v>N/A</v>
      </c>
      <c r="F320" s="32" t="str">
        <f t="shared" si="8"/>
        <v>N/A</v>
      </c>
      <c r="G320" s="32" t="str">
        <f>IF(Businesses!G321="","N/A",Businesses!G321)</f>
        <v>N/A</v>
      </c>
      <c r="H320" s="32" t="str">
        <f>IF(Businesses!H321="","N/A",Businesses!H321)</f>
        <v>N/A</v>
      </c>
      <c r="I320" s="32" t="str">
        <f>IF(AND(Businesses!B321="",Businesses!C321&lt;&gt;""),0,IF(Businesses!B321="","N/A",IF(ISNUMBER(Businesses!B321),Businesses!B321,0)))</f>
        <v>N/A</v>
      </c>
    </row>
    <row r="321" spans="2:9">
      <c r="B321" s="32" t="str">
        <f t="shared" si="9"/>
        <v>N/A</v>
      </c>
      <c r="C321" s="32" t="str">
        <f>IF(AND(Businesses!D322="",Businesses!E322&lt;&gt;""),0,IF(Businesses!D322="","N/A",IF(ISNUMBER(Businesses!D322),Businesses!D322,0)))</f>
        <v>N/A</v>
      </c>
      <c r="D321" s="32" t="str">
        <f>IF(Businesses!E322="","N/A",Businesses!E322)</f>
        <v>N/A</v>
      </c>
      <c r="E321" s="32" t="str">
        <f>IF(Businesses!F322="","N/A",Businesses!F322)</f>
        <v>N/A</v>
      </c>
      <c r="F321" s="32" t="str">
        <f t="shared" si="8"/>
        <v>N/A</v>
      </c>
      <c r="G321" s="32" t="str">
        <f>IF(Businesses!G322="","N/A",Businesses!G322)</f>
        <v>N/A</v>
      </c>
      <c r="H321" s="32" t="str">
        <f>IF(Businesses!H322="","N/A",Businesses!H322)</f>
        <v>N/A</v>
      </c>
      <c r="I321" s="32" t="str">
        <f>IF(AND(Businesses!B322="",Businesses!C322&lt;&gt;""),0,IF(Businesses!B322="","N/A",IF(ISNUMBER(Businesses!B322),Businesses!B322,0)))</f>
        <v>N/A</v>
      </c>
    </row>
    <row r="322" spans="2:9">
      <c r="B322" s="32" t="str">
        <f t="shared" si="9"/>
        <v>N/A</v>
      </c>
      <c r="C322" s="32" t="str">
        <f>IF(AND(Businesses!D323="",Businesses!E323&lt;&gt;""),0,IF(Businesses!D323="","N/A",IF(ISNUMBER(Businesses!D323),Businesses!D323,0)))</f>
        <v>N/A</v>
      </c>
      <c r="D322" s="32" t="str">
        <f>IF(Businesses!E323="","N/A",Businesses!E323)</f>
        <v>N/A</v>
      </c>
      <c r="E322" s="32" t="str">
        <f>IF(Businesses!F323="","N/A",Businesses!F323)</f>
        <v>N/A</v>
      </c>
      <c r="F322" s="32" t="str">
        <f t="shared" ref="F322:F385" si="10">IF(B322="N/A","N/A",UPPER(TRIM(ProbuildName)))</f>
        <v>N/A</v>
      </c>
      <c r="G322" s="32" t="str">
        <f>IF(Businesses!G323="","N/A",Businesses!G323)</f>
        <v>N/A</v>
      </c>
      <c r="H322" s="32" t="str">
        <f>IF(Businesses!H323="","N/A",Businesses!H323)</f>
        <v>N/A</v>
      </c>
      <c r="I322" s="32" t="str">
        <f>IF(AND(Businesses!B323="",Businesses!C323&lt;&gt;""),0,IF(Businesses!B323="","N/A",IF(ISNUMBER(Businesses!B323),Businesses!B323,0)))</f>
        <v>N/A</v>
      </c>
    </row>
    <row r="323" spans="2:9">
      <c r="B323" s="32" t="str">
        <f t="shared" ref="B323:B386" si="11">IF(I323="N/A","N/A","")</f>
        <v>N/A</v>
      </c>
      <c r="C323" s="32" t="str">
        <f>IF(AND(Businesses!D324="",Businesses!E324&lt;&gt;""),0,IF(Businesses!D324="","N/A",IF(ISNUMBER(Businesses!D324),Businesses!D324,0)))</f>
        <v>N/A</v>
      </c>
      <c r="D323" s="32" t="str">
        <f>IF(Businesses!E324="","N/A",Businesses!E324)</f>
        <v>N/A</v>
      </c>
      <c r="E323" s="32" t="str">
        <f>IF(Businesses!F324="","N/A",Businesses!F324)</f>
        <v>N/A</v>
      </c>
      <c r="F323" s="32" t="str">
        <f t="shared" si="10"/>
        <v>N/A</v>
      </c>
      <c r="G323" s="32" t="str">
        <f>IF(Businesses!G324="","N/A",Businesses!G324)</f>
        <v>N/A</v>
      </c>
      <c r="H323" s="32" t="str">
        <f>IF(Businesses!H324="","N/A",Businesses!H324)</f>
        <v>N/A</v>
      </c>
      <c r="I323" s="32" t="str">
        <f>IF(AND(Businesses!B324="",Businesses!C324&lt;&gt;""),0,IF(Businesses!B324="","N/A",IF(ISNUMBER(Businesses!B324),Businesses!B324,0)))</f>
        <v>N/A</v>
      </c>
    </row>
    <row r="324" spans="2:9">
      <c r="B324" s="32" t="str">
        <f t="shared" si="11"/>
        <v>N/A</v>
      </c>
      <c r="C324" s="32" t="str">
        <f>IF(AND(Businesses!D325="",Businesses!E325&lt;&gt;""),0,IF(Businesses!D325="","N/A",IF(ISNUMBER(Businesses!D325),Businesses!D325,0)))</f>
        <v>N/A</v>
      </c>
      <c r="D324" s="32" t="str">
        <f>IF(Businesses!E325="","N/A",Businesses!E325)</f>
        <v>N/A</v>
      </c>
      <c r="E324" s="32" t="str">
        <f>IF(Businesses!F325="","N/A",Businesses!F325)</f>
        <v>N/A</v>
      </c>
      <c r="F324" s="32" t="str">
        <f t="shared" si="10"/>
        <v>N/A</v>
      </c>
      <c r="G324" s="32" t="str">
        <f>IF(Businesses!G325="","N/A",Businesses!G325)</f>
        <v>N/A</v>
      </c>
      <c r="H324" s="32" t="str">
        <f>IF(Businesses!H325="","N/A",Businesses!H325)</f>
        <v>N/A</v>
      </c>
      <c r="I324" s="32" t="str">
        <f>IF(AND(Businesses!B325="",Businesses!C325&lt;&gt;""),0,IF(Businesses!B325="","N/A",IF(ISNUMBER(Businesses!B325),Businesses!B325,0)))</f>
        <v>N/A</v>
      </c>
    </row>
    <row r="325" spans="2:9">
      <c r="B325" s="32" t="str">
        <f t="shared" si="11"/>
        <v>N/A</v>
      </c>
      <c r="C325" s="32" t="str">
        <f>IF(AND(Businesses!D326="",Businesses!E326&lt;&gt;""),0,IF(Businesses!D326="","N/A",IF(ISNUMBER(Businesses!D326),Businesses!D326,0)))</f>
        <v>N/A</v>
      </c>
      <c r="D325" s="32" t="str">
        <f>IF(Businesses!E326="","N/A",Businesses!E326)</f>
        <v>N/A</v>
      </c>
      <c r="E325" s="32" t="str">
        <f>IF(Businesses!F326="","N/A",Businesses!F326)</f>
        <v>N/A</v>
      </c>
      <c r="F325" s="32" t="str">
        <f t="shared" si="10"/>
        <v>N/A</v>
      </c>
      <c r="G325" s="32" t="str">
        <f>IF(Businesses!G326="","N/A",Businesses!G326)</f>
        <v>N/A</v>
      </c>
      <c r="H325" s="32" t="str">
        <f>IF(Businesses!H326="","N/A",Businesses!H326)</f>
        <v>N/A</v>
      </c>
      <c r="I325" s="32" t="str">
        <f>IF(AND(Businesses!B326="",Businesses!C326&lt;&gt;""),0,IF(Businesses!B326="","N/A",IF(ISNUMBER(Businesses!B326),Businesses!B326,0)))</f>
        <v>N/A</v>
      </c>
    </row>
    <row r="326" spans="2:9">
      <c r="B326" s="32" t="str">
        <f t="shared" si="11"/>
        <v>N/A</v>
      </c>
      <c r="C326" s="32" t="str">
        <f>IF(AND(Businesses!D327="",Businesses!E327&lt;&gt;""),0,IF(Businesses!D327="","N/A",IF(ISNUMBER(Businesses!D327),Businesses!D327,0)))</f>
        <v>N/A</v>
      </c>
      <c r="D326" s="32" t="str">
        <f>IF(Businesses!E327="","N/A",Businesses!E327)</f>
        <v>N/A</v>
      </c>
      <c r="E326" s="32" t="str">
        <f>IF(Businesses!F327="","N/A",Businesses!F327)</f>
        <v>N/A</v>
      </c>
      <c r="F326" s="32" t="str">
        <f t="shared" si="10"/>
        <v>N/A</v>
      </c>
      <c r="G326" s="32" t="str">
        <f>IF(Businesses!G327="","N/A",Businesses!G327)</f>
        <v>N/A</v>
      </c>
      <c r="H326" s="32" t="str">
        <f>IF(Businesses!H327="","N/A",Businesses!H327)</f>
        <v>N/A</v>
      </c>
      <c r="I326" s="32" t="str">
        <f>IF(AND(Businesses!B327="",Businesses!C327&lt;&gt;""),0,IF(Businesses!B327="","N/A",IF(ISNUMBER(Businesses!B327),Businesses!B327,0)))</f>
        <v>N/A</v>
      </c>
    </row>
    <row r="327" spans="2:9">
      <c r="B327" s="32" t="str">
        <f t="shared" si="11"/>
        <v>N/A</v>
      </c>
      <c r="C327" s="32" t="str">
        <f>IF(AND(Businesses!D328="",Businesses!E328&lt;&gt;""),0,IF(Businesses!D328="","N/A",IF(ISNUMBER(Businesses!D328),Businesses!D328,0)))</f>
        <v>N/A</v>
      </c>
      <c r="D327" s="32" t="str">
        <f>IF(Businesses!E328="","N/A",Businesses!E328)</f>
        <v>N/A</v>
      </c>
      <c r="E327" s="32" t="str">
        <f>IF(Businesses!F328="","N/A",Businesses!F328)</f>
        <v>N/A</v>
      </c>
      <c r="F327" s="32" t="str">
        <f t="shared" si="10"/>
        <v>N/A</v>
      </c>
      <c r="G327" s="32" t="str">
        <f>IF(Businesses!G328="","N/A",Businesses!G328)</f>
        <v>N/A</v>
      </c>
      <c r="H327" s="32" t="str">
        <f>IF(Businesses!H328="","N/A",Businesses!H328)</f>
        <v>N/A</v>
      </c>
      <c r="I327" s="32" t="str">
        <f>IF(AND(Businesses!B328="",Businesses!C328&lt;&gt;""),0,IF(Businesses!B328="","N/A",IF(ISNUMBER(Businesses!B328),Businesses!B328,0)))</f>
        <v>N/A</v>
      </c>
    </row>
    <row r="328" spans="2:9">
      <c r="B328" s="32" t="str">
        <f t="shared" si="11"/>
        <v>N/A</v>
      </c>
      <c r="C328" s="32" t="str">
        <f>IF(AND(Businesses!D329="",Businesses!E329&lt;&gt;""),0,IF(Businesses!D329="","N/A",IF(ISNUMBER(Businesses!D329),Businesses!D329,0)))</f>
        <v>N/A</v>
      </c>
      <c r="D328" s="32" t="str">
        <f>IF(Businesses!E329="","N/A",Businesses!E329)</f>
        <v>N/A</v>
      </c>
      <c r="E328" s="32" t="str">
        <f>IF(Businesses!F329="","N/A",Businesses!F329)</f>
        <v>N/A</v>
      </c>
      <c r="F328" s="32" t="str">
        <f t="shared" si="10"/>
        <v>N/A</v>
      </c>
      <c r="G328" s="32" t="str">
        <f>IF(Businesses!G329="","N/A",Businesses!G329)</f>
        <v>N/A</v>
      </c>
      <c r="H328" s="32" t="str">
        <f>IF(Businesses!H329="","N/A",Businesses!H329)</f>
        <v>N/A</v>
      </c>
      <c r="I328" s="32" t="str">
        <f>IF(AND(Businesses!B329="",Businesses!C329&lt;&gt;""),0,IF(Businesses!B329="","N/A",IF(ISNUMBER(Businesses!B329),Businesses!B329,0)))</f>
        <v>N/A</v>
      </c>
    </row>
    <row r="329" spans="2:9">
      <c r="B329" s="32" t="str">
        <f t="shared" si="11"/>
        <v>N/A</v>
      </c>
      <c r="C329" s="32" t="str">
        <f>IF(AND(Businesses!D330="",Businesses!E330&lt;&gt;""),0,IF(Businesses!D330="","N/A",IF(ISNUMBER(Businesses!D330),Businesses!D330,0)))</f>
        <v>N/A</v>
      </c>
      <c r="D329" s="32" t="str">
        <f>IF(Businesses!E330="","N/A",Businesses!E330)</f>
        <v>N/A</v>
      </c>
      <c r="E329" s="32" t="str">
        <f>IF(Businesses!F330="","N/A",Businesses!F330)</f>
        <v>N/A</v>
      </c>
      <c r="F329" s="32" t="str">
        <f t="shared" si="10"/>
        <v>N/A</v>
      </c>
      <c r="G329" s="32" t="str">
        <f>IF(Businesses!G330="","N/A",Businesses!G330)</f>
        <v>N/A</v>
      </c>
      <c r="H329" s="32" t="str">
        <f>IF(Businesses!H330="","N/A",Businesses!H330)</f>
        <v>N/A</v>
      </c>
      <c r="I329" s="32" t="str">
        <f>IF(AND(Businesses!B330="",Businesses!C330&lt;&gt;""),0,IF(Businesses!B330="","N/A",IF(ISNUMBER(Businesses!B330),Businesses!B330,0)))</f>
        <v>N/A</v>
      </c>
    </row>
    <row r="330" spans="2:9">
      <c r="B330" s="32" t="str">
        <f t="shared" si="11"/>
        <v>N/A</v>
      </c>
      <c r="C330" s="32" t="str">
        <f>IF(AND(Businesses!D331="",Businesses!E331&lt;&gt;""),0,IF(Businesses!D331="","N/A",IF(ISNUMBER(Businesses!D331),Businesses!D331,0)))</f>
        <v>N/A</v>
      </c>
      <c r="D330" s="32" t="str">
        <f>IF(Businesses!E331="","N/A",Businesses!E331)</f>
        <v>N/A</v>
      </c>
      <c r="E330" s="32" t="str">
        <f>IF(Businesses!F331="","N/A",Businesses!F331)</f>
        <v>N/A</v>
      </c>
      <c r="F330" s="32" t="str">
        <f t="shared" si="10"/>
        <v>N/A</v>
      </c>
      <c r="G330" s="32" t="str">
        <f>IF(Businesses!G331="","N/A",Businesses!G331)</f>
        <v>N/A</v>
      </c>
      <c r="H330" s="32" t="str">
        <f>IF(Businesses!H331="","N/A",Businesses!H331)</f>
        <v>N/A</v>
      </c>
      <c r="I330" s="32" t="str">
        <f>IF(AND(Businesses!B331="",Businesses!C331&lt;&gt;""),0,IF(Businesses!B331="","N/A",IF(ISNUMBER(Businesses!B331),Businesses!B331,0)))</f>
        <v>N/A</v>
      </c>
    </row>
    <row r="331" spans="2:9">
      <c r="B331" s="32" t="str">
        <f t="shared" si="11"/>
        <v>N/A</v>
      </c>
      <c r="C331" s="32" t="str">
        <f>IF(AND(Businesses!D332="",Businesses!E332&lt;&gt;""),0,IF(Businesses!D332="","N/A",IF(ISNUMBER(Businesses!D332),Businesses!D332,0)))</f>
        <v>N/A</v>
      </c>
      <c r="D331" s="32" t="str">
        <f>IF(Businesses!E332="","N/A",Businesses!E332)</f>
        <v>N/A</v>
      </c>
      <c r="E331" s="32" t="str">
        <f>IF(Businesses!F332="","N/A",Businesses!F332)</f>
        <v>N/A</v>
      </c>
      <c r="F331" s="32" t="str">
        <f t="shared" si="10"/>
        <v>N/A</v>
      </c>
      <c r="G331" s="32" t="str">
        <f>IF(Businesses!G332="","N/A",Businesses!G332)</f>
        <v>N/A</v>
      </c>
      <c r="H331" s="32" t="str">
        <f>IF(Businesses!H332="","N/A",Businesses!H332)</f>
        <v>N/A</v>
      </c>
      <c r="I331" s="32" t="str">
        <f>IF(AND(Businesses!B332="",Businesses!C332&lt;&gt;""),0,IF(Businesses!B332="","N/A",IF(ISNUMBER(Businesses!B332),Businesses!B332,0)))</f>
        <v>N/A</v>
      </c>
    </row>
    <row r="332" spans="2:9">
      <c r="B332" s="32" t="str">
        <f t="shared" si="11"/>
        <v>N/A</v>
      </c>
      <c r="C332" s="32" t="str">
        <f>IF(AND(Businesses!D333="",Businesses!E333&lt;&gt;""),0,IF(Businesses!D333="","N/A",IF(ISNUMBER(Businesses!D333),Businesses!D333,0)))</f>
        <v>N/A</v>
      </c>
      <c r="D332" s="32" t="str">
        <f>IF(Businesses!E333="","N/A",Businesses!E333)</f>
        <v>N/A</v>
      </c>
      <c r="E332" s="32" t="str">
        <f>IF(Businesses!F333="","N/A",Businesses!F333)</f>
        <v>N/A</v>
      </c>
      <c r="F332" s="32" t="str">
        <f t="shared" si="10"/>
        <v>N/A</v>
      </c>
      <c r="G332" s="32" t="str">
        <f>IF(Businesses!G333="","N/A",Businesses!G333)</f>
        <v>N/A</v>
      </c>
      <c r="H332" s="32" t="str">
        <f>IF(Businesses!H333="","N/A",Businesses!H333)</f>
        <v>N/A</v>
      </c>
      <c r="I332" s="32" t="str">
        <f>IF(AND(Businesses!B333="",Businesses!C333&lt;&gt;""),0,IF(Businesses!B333="","N/A",IF(ISNUMBER(Businesses!B333),Businesses!B333,0)))</f>
        <v>N/A</v>
      </c>
    </row>
    <row r="333" spans="2:9">
      <c r="B333" s="32" t="str">
        <f t="shared" si="11"/>
        <v>N/A</v>
      </c>
      <c r="C333" s="32" t="str">
        <f>IF(AND(Businesses!D334="",Businesses!E334&lt;&gt;""),0,IF(Businesses!D334="","N/A",IF(ISNUMBER(Businesses!D334),Businesses!D334,0)))</f>
        <v>N/A</v>
      </c>
      <c r="D333" s="32" t="str">
        <f>IF(Businesses!E334="","N/A",Businesses!E334)</f>
        <v>N/A</v>
      </c>
      <c r="E333" s="32" t="str">
        <f>IF(Businesses!F334="","N/A",Businesses!F334)</f>
        <v>N/A</v>
      </c>
      <c r="F333" s="32" t="str">
        <f t="shared" si="10"/>
        <v>N/A</v>
      </c>
      <c r="G333" s="32" t="str">
        <f>IF(Businesses!G334="","N/A",Businesses!G334)</f>
        <v>N/A</v>
      </c>
      <c r="H333" s="32" t="str">
        <f>IF(Businesses!H334="","N/A",Businesses!H334)</f>
        <v>N/A</v>
      </c>
      <c r="I333" s="32" t="str">
        <f>IF(AND(Businesses!B334="",Businesses!C334&lt;&gt;""),0,IF(Businesses!B334="","N/A",IF(ISNUMBER(Businesses!B334),Businesses!B334,0)))</f>
        <v>N/A</v>
      </c>
    </row>
    <row r="334" spans="2:9">
      <c r="B334" s="32" t="str">
        <f t="shared" si="11"/>
        <v>N/A</v>
      </c>
      <c r="C334" s="32" t="str">
        <f>IF(AND(Businesses!D335="",Businesses!E335&lt;&gt;""),0,IF(Businesses!D335="","N/A",IF(ISNUMBER(Businesses!D335),Businesses!D335,0)))</f>
        <v>N/A</v>
      </c>
      <c r="D334" s="32" t="str">
        <f>IF(Businesses!E335="","N/A",Businesses!E335)</f>
        <v>N/A</v>
      </c>
      <c r="E334" s="32" t="str">
        <f>IF(Businesses!F335="","N/A",Businesses!F335)</f>
        <v>N/A</v>
      </c>
      <c r="F334" s="32" t="str">
        <f t="shared" si="10"/>
        <v>N/A</v>
      </c>
      <c r="G334" s="32" t="str">
        <f>IF(Businesses!G335="","N/A",Businesses!G335)</f>
        <v>N/A</v>
      </c>
      <c r="H334" s="32" t="str">
        <f>IF(Businesses!H335="","N/A",Businesses!H335)</f>
        <v>N/A</v>
      </c>
      <c r="I334" s="32" t="str">
        <f>IF(AND(Businesses!B335="",Businesses!C335&lt;&gt;""),0,IF(Businesses!B335="","N/A",IF(ISNUMBER(Businesses!B335),Businesses!B335,0)))</f>
        <v>N/A</v>
      </c>
    </row>
    <row r="335" spans="2:9">
      <c r="B335" s="32" t="str">
        <f t="shared" si="11"/>
        <v>N/A</v>
      </c>
      <c r="C335" s="32" t="str">
        <f>IF(AND(Businesses!D336="",Businesses!E336&lt;&gt;""),0,IF(Businesses!D336="","N/A",IF(ISNUMBER(Businesses!D336),Businesses!D336,0)))</f>
        <v>N/A</v>
      </c>
      <c r="D335" s="32" t="str">
        <f>IF(Businesses!E336="","N/A",Businesses!E336)</f>
        <v>N/A</v>
      </c>
      <c r="E335" s="32" t="str">
        <f>IF(Businesses!F336="","N/A",Businesses!F336)</f>
        <v>N/A</v>
      </c>
      <c r="F335" s="32" t="str">
        <f t="shared" si="10"/>
        <v>N/A</v>
      </c>
      <c r="G335" s="32" t="str">
        <f>IF(Businesses!G336="","N/A",Businesses!G336)</f>
        <v>N/A</v>
      </c>
      <c r="H335" s="32" t="str">
        <f>IF(Businesses!H336="","N/A",Businesses!H336)</f>
        <v>N/A</v>
      </c>
      <c r="I335" s="32" t="str">
        <f>IF(AND(Businesses!B336="",Businesses!C336&lt;&gt;""),0,IF(Businesses!B336="","N/A",IF(ISNUMBER(Businesses!B336),Businesses!B336,0)))</f>
        <v>N/A</v>
      </c>
    </row>
    <row r="336" spans="2:9">
      <c r="B336" s="32" t="str">
        <f t="shared" si="11"/>
        <v>N/A</v>
      </c>
      <c r="C336" s="32" t="str">
        <f>IF(AND(Businesses!D337="",Businesses!E337&lt;&gt;""),0,IF(Businesses!D337="","N/A",IF(ISNUMBER(Businesses!D337),Businesses!D337,0)))</f>
        <v>N/A</v>
      </c>
      <c r="D336" s="32" t="str">
        <f>IF(Businesses!E337="","N/A",Businesses!E337)</f>
        <v>N/A</v>
      </c>
      <c r="E336" s="32" t="str">
        <f>IF(Businesses!F337="","N/A",Businesses!F337)</f>
        <v>N/A</v>
      </c>
      <c r="F336" s="32" t="str">
        <f t="shared" si="10"/>
        <v>N/A</v>
      </c>
      <c r="G336" s="32" t="str">
        <f>IF(Businesses!G337="","N/A",Businesses!G337)</f>
        <v>N/A</v>
      </c>
      <c r="H336" s="32" t="str">
        <f>IF(Businesses!H337="","N/A",Businesses!H337)</f>
        <v>N/A</v>
      </c>
      <c r="I336" s="32" t="str">
        <f>IF(AND(Businesses!B337="",Businesses!C337&lt;&gt;""),0,IF(Businesses!B337="","N/A",IF(ISNUMBER(Businesses!B337),Businesses!B337,0)))</f>
        <v>N/A</v>
      </c>
    </row>
    <row r="337" spans="2:9">
      <c r="B337" s="32" t="str">
        <f t="shared" si="11"/>
        <v>N/A</v>
      </c>
      <c r="C337" s="32" t="str">
        <f>IF(AND(Businesses!D338="",Businesses!E338&lt;&gt;""),0,IF(Businesses!D338="","N/A",IF(ISNUMBER(Businesses!D338),Businesses!D338,0)))</f>
        <v>N/A</v>
      </c>
      <c r="D337" s="32" t="str">
        <f>IF(Businesses!E338="","N/A",Businesses!E338)</f>
        <v>N/A</v>
      </c>
      <c r="E337" s="32" t="str">
        <f>IF(Businesses!F338="","N/A",Businesses!F338)</f>
        <v>N/A</v>
      </c>
      <c r="F337" s="32" t="str">
        <f t="shared" si="10"/>
        <v>N/A</v>
      </c>
      <c r="G337" s="32" t="str">
        <f>IF(Businesses!G338="","N/A",Businesses!G338)</f>
        <v>N/A</v>
      </c>
      <c r="H337" s="32" t="str">
        <f>IF(Businesses!H338="","N/A",Businesses!H338)</f>
        <v>N/A</v>
      </c>
      <c r="I337" s="32" t="str">
        <f>IF(AND(Businesses!B338="",Businesses!C338&lt;&gt;""),0,IF(Businesses!B338="","N/A",IF(ISNUMBER(Businesses!B338),Businesses!B338,0)))</f>
        <v>N/A</v>
      </c>
    </row>
    <row r="338" spans="2:9">
      <c r="B338" s="32" t="str">
        <f t="shared" si="11"/>
        <v>N/A</v>
      </c>
      <c r="C338" s="32" t="str">
        <f>IF(AND(Businesses!D339="",Businesses!E339&lt;&gt;""),0,IF(Businesses!D339="","N/A",IF(ISNUMBER(Businesses!D339),Businesses!D339,0)))</f>
        <v>N/A</v>
      </c>
      <c r="D338" s="32" t="str">
        <f>IF(Businesses!E339="","N/A",Businesses!E339)</f>
        <v>N/A</v>
      </c>
      <c r="E338" s="32" t="str">
        <f>IF(Businesses!F339="","N/A",Businesses!F339)</f>
        <v>N/A</v>
      </c>
      <c r="F338" s="32" t="str">
        <f t="shared" si="10"/>
        <v>N/A</v>
      </c>
      <c r="G338" s="32" t="str">
        <f>IF(Businesses!G339="","N/A",Businesses!G339)</f>
        <v>N/A</v>
      </c>
      <c r="H338" s="32" t="str">
        <f>IF(Businesses!H339="","N/A",Businesses!H339)</f>
        <v>N/A</v>
      </c>
      <c r="I338" s="32" t="str">
        <f>IF(AND(Businesses!B339="",Businesses!C339&lt;&gt;""),0,IF(Businesses!B339="","N/A",IF(ISNUMBER(Businesses!B339),Businesses!B339,0)))</f>
        <v>N/A</v>
      </c>
    </row>
    <row r="339" spans="2:9">
      <c r="B339" s="32" t="str">
        <f t="shared" si="11"/>
        <v>N/A</v>
      </c>
      <c r="C339" s="32" t="str">
        <f>IF(AND(Businesses!D340="",Businesses!E340&lt;&gt;""),0,IF(Businesses!D340="","N/A",IF(ISNUMBER(Businesses!D340),Businesses!D340,0)))</f>
        <v>N/A</v>
      </c>
      <c r="D339" s="32" t="str">
        <f>IF(Businesses!E340="","N/A",Businesses!E340)</f>
        <v>N/A</v>
      </c>
      <c r="E339" s="32" t="str">
        <f>IF(Businesses!F340="","N/A",Businesses!F340)</f>
        <v>N/A</v>
      </c>
      <c r="F339" s="32" t="str">
        <f t="shared" si="10"/>
        <v>N/A</v>
      </c>
      <c r="G339" s="32" t="str">
        <f>IF(Businesses!G340="","N/A",Businesses!G340)</f>
        <v>N/A</v>
      </c>
      <c r="H339" s="32" t="str">
        <f>IF(Businesses!H340="","N/A",Businesses!H340)</f>
        <v>N/A</v>
      </c>
      <c r="I339" s="32" t="str">
        <f>IF(AND(Businesses!B340="",Businesses!C340&lt;&gt;""),0,IF(Businesses!B340="","N/A",IF(ISNUMBER(Businesses!B340),Businesses!B340,0)))</f>
        <v>N/A</v>
      </c>
    </row>
    <row r="340" spans="2:9">
      <c r="B340" s="32" t="str">
        <f t="shared" si="11"/>
        <v>N/A</v>
      </c>
      <c r="C340" s="32" t="str">
        <f>IF(AND(Businesses!D341="",Businesses!E341&lt;&gt;""),0,IF(Businesses!D341="","N/A",IF(ISNUMBER(Businesses!D341),Businesses!D341,0)))</f>
        <v>N/A</v>
      </c>
      <c r="D340" s="32" t="str">
        <f>IF(Businesses!E341="","N/A",Businesses!E341)</f>
        <v>N/A</v>
      </c>
      <c r="E340" s="32" t="str">
        <f>IF(Businesses!F341="","N/A",Businesses!F341)</f>
        <v>N/A</v>
      </c>
      <c r="F340" s="32" t="str">
        <f t="shared" si="10"/>
        <v>N/A</v>
      </c>
      <c r="G340" s="32" t="str">
        <f>IF(Businesses!G341="","N/A",Businesses!G341)</f>
        <v>N/A</v>
      </c>
      <c r="H340" s="32" t="str">
        <f>IF(Businesses!H341="","N/A",Businesses!H341)</f>
        <v>N/A</v>
      </c>
      <c r="I340" s="32" t="str">
        <f>IF(AND(Businesses!B341="",Businesses!C341&lt;&gt;""),0,IF(Businesses!B341="","N/A",IF(ISNUMBER(Businesses!B341),Businesses!B341,0)))</f>
        <v>N/A</v>
      </c>
    </row>
    <row r="341" spans="2:9">
      <c r="B341" s="32" t="str">
        <f t="shared" si="11"/>
        <v>N/A</v>
      </c>
      <c r="C341" s="32" t="str">
        <f>IF(AND(Businesses!D342="",Businesses!E342&lt;&gt;""),0,IF(Businesses!D342="","N/A",IF(ISNUMBER(Businesses!D342),Businesses!D342,0)))</f>
        <v>N/A</v>
      </c>
      <c r="D341" s="32" t="str">
        <f>IF(Businesses!E342="","N/A",Businesses!E342)</f>
        <v>N/A</v>
      </c>
      <c r="E341" s="32" t="str">
        <f>IF(Businesses!F342="","N/A",Businesses!F342)</f>
        <v>N/A</v>
      </c>
      <c r="F341" s="32" t="str">
        <f t="shared" si="10"/>
        <v>N/A</v>
      </c>
      <c r="G341" s="32" t="str">
        <f>IF(Businesses!G342="","N/A",Businesses!G342)</f>
        <v>N/A</v>
      </c>
      <c r="H341" s="32" t="str">
        <f>IF(Businesses!H342="","N/A",Businesses!H342)</f>
        <v>N/A</v>
      </c>
      <c r="I341" s="32" t="str">
        <f>IF(AND(Businesses!B342="",Businesses!C342&lt;&gt;""),0,IF(Businesses!B342="","N/A",IF(ISNUMBER(Businesses!B342),Businesses!B342,0)))</f>
        <v>N/A</v>
      </c>
    </row>
    <row r="342" spans="2:9">
      <c r="B342" s="32" t="str">
        <f t="shared" si="11"/>
        <v>N/A</v>
      </c>
      <c r="C342" s="32" t="str">
        <f>IF(AND(Businesses!D343="",Businesses!E343&lt;&gt;""),0,IF(Businesses!D343="","N/A",IF(ISNUMBER(Businesses!D343),Businesses!D343,0)))</f>
        <v>N/A</v>
      </c>
      <c r="D342" s="32" t="str">
        <f>IF(Businesses!E343="","N/A",Businesses!E343)</f>
        <v>N/A</v>
      </c>
      <c r="E342" s="32" t="str">
        <f>IF(Businesses!F343="","N/A",Businesses!F343)</f>
        <v>N/A</v>
      </c>
      <c r="F342" s="32" t="str">
        <f t="shared" si="10"/>
        <v>N/A</v>
      </c>
      <c r="G342" s="32" t="str">
        <f>IF(Businesses!G343="","N/A",Businesses!G343)</f>
        <v>N/A</v>
      </c>
      <c r="H342" s="32" t="str">
        <f>IF(Businesses!H343="","N/A",Businesses!H343)</f>
        <v>N/A</v>
      </c>
      <c r="I342" s="32" t="str">
        <f>IF(AND(Businesses!B343="",Businesses!C343&lt;&gt;""),0,IF(Businesses!B343="","N/A",IF(ISNUMBER(Businesses!B343),Businesses!B343,0)))</f>
        <v>N/A</v>
      </c>
    </row>
    <row r="343" spans="2:9">
      <c r="B343" s="32" t="str">
        <f t="shared" si="11"/>
        <v>N/A</v>
      </c>
      <c r="C343" s="32" t="str">
        <f>IF(AND(Businesses!D344="",Businesses!E344&lt;&gt;""),0,IF(Businesses!D344="","N/A",IF(ISNUMBER(Businesses!D344),Businesses!D344,0)))</f>
        <v>N/A</v>
      </c>
      <c r="D343" s="32" t="str">
        <f>IF(Businesses!E344="","N/A",Businesses!E344)</f>
        <v>N/A</v>
      </c>
      <c r="E343" s="32" t="str">
        <f>IF(Businesses!F344="","N/A",Businesses!F344)</f>
        <v>N/A</v>
      </c>
      <c r="F343" s="32" t="str">
        <f t="shared" si="10"/>
        <v>N/A</v>
      </c>
      <c r="G343" s="32" t="str">
        <f>IF(Businesses!G344="","N/A",Businesses!G344)</f>
        <v>N/A</v>
      </c>
      <c r="H343" s="32" t="str">
        <f>IF(Businesses!H344="","N/A",Businesses!H344)</f>
        <v>N/A</v>
      </c>
      <c r="I343" s="32" t="str">
        <f>IF(AND(Businesses!B344="",Businesses!C344&lt;&gt;""),0,IF(Businesses!B344="","N/A",IF(ISNUMBER(Businesses!B344),Businesses!B344,0)))</f>
        <v>N/A</v>
      </c>
    </row>
    <row r="344" spans="2:9">
      <c r="B344" s="32" t="str">
        <f t="shared" si="11"/>
        <v>N/A</v>
      </c>
      <c r="C344" s="32" t="str">
        <f>IF(AND(Businesses!D345="",Businesses!E345&lt;&gt;""),0,IF(Businesses!D345="","N/A",IF(ISNUMBER(Businesses!D345),Businesses!D345,0)))</f>
        <v>N/A</v>
      </c>
      <c r="D344" s="32" t="str">
        <f>IF(Businesses!E345="","N/A",Businesses!E345)</f>
        <v>N/A</v>
      </c>
      <c r="E344" s="32" t="str">
        <f>IF(Businesses!F345="","N/A",Businesses!F345)</f>
        <v>N/A</v>
      </c>
      <c r="F344" s="32" t="str">
        <f t="shared" si="10"/>
        <v>N/A</v>
      </c>
      <c r="G344" s="32" t="str">
        <f>IF(Businesses!G345="","N/A",Businesses!G345)</f>
        <v>N/A</v>
      </c>
      <c r="H344" s="32" t="str">
        <f>IF(Businesses!H345="","N/A",Businesses!H345)</f>
        <v>N/A</v>
      </c>
      <c r="I344" s="32" t="str">
        <f>IF(AND(Businesses!B345="",Businesses!C345&lt;&gt;""),0,IF(Businesses!B345="","N/A",IF(ISNUMBER(Businesses!B345),Businesses!B345,0)))</f>
        <v>N/A</v>
      </c>
    </row>
    <row r="345" spans="2:9">
      <c r="B345" s="32" t="str">
        <f t="shared" si="11"/>
        <v>N/A</v>
      </c>
      <c r="C345" s="32" t="str">
        <f>IF(AND(Businesses!D346="",Businesses!E346&lt;&gt;""),0,IF(Businesses!D346="","N/A",IF(ISNUMBER(Businesses!D346),Businesses!D346,0)))</f>
        <v>N/A</v>
      </c>
      <c r="D345" s="32" t="str">
        <f>IF(Businesses!E346="","N/A",Businesses!E346)</f>
        <v>N/A</v>
      </c>
      <c r="E345" s="32" t="str">
        <f>IF(Businesses!F346="","N/A",Businesses!F346)</f>
        <v>N/A</v>
      </c>
      <c r="F345" s="32" t="str">
        <f t="shared" si="10"/>
        <v>N/A</v>
      </c>
      <c r="G345" s="32" t="str">
        <f>IF(Businesses!G346="","N/A",Businesses!G346)</f>
        <v>N/A</v>
      </c>
      <c r="H345" s="32" t="str">
        <f>IF(Businesses!H346="","N/A",Businesses!H346)</f>
        <v>N/A</v>
      </c>
      <c r="I345" s="32" t="str">
        <f>IF(AND(Businesses!B346="",Businesses!C346&lt;&gt;""),0,IF(Businesses!B346="","N/A",IF(ISNUMBER(Businesses!B346),Businesses!B346,0)))</f>
        <v>N/A</v>
      </c>
    </row>
    <row r="346" spans="2:9">
      <c r="B346" s="32" t="str">
        <f t="shared" si="11"/>
        <v>N/A</v>
      </c>
      <c r="C346" s="32" t="str">
        <f>IF(AND(Businesses!D347="",Businesses!E347&lt;&gt;""),0,IF(Businesses!D347="","N/A",IF(ISNUMBER(Businesses!D347),Businesses!D347,0)))</f>
        <v>N/A</v>
      </c>
      <c r="D346" s="32" t="str">
        <f>IF(Businesses!E347="","N/A",Businesses!E347)</f>
        <v>N/A</v>
      </c>
      <c r="E346" s="32" t="str">
        <f>IF(Businesses!F347="","N/A",Businesses!F347)</f>
        <v>N/A</v>
      </c>
      <c r="F346" s="32" t="str">
        <f t="shared" si="10"/>
        <v>N/A</v>
      </c>
      <c r="G346" s="32" t="str">
        <f>IF(Businesses!G347="","N/A",Businesses!G347)</f>
        <v>N/A</v>
      </c>
      <c r="H346" s="32" t="str">
        <f>IF(Businesses!H347="","N/A",Businesses!H347)</f>
        <v>N/A</v>
      </c>
      <c r="I346" s="32" t="str">
        <f>IF(AND(Businesses!B347="",Businesses!C347&lt;&gt;""),0,IF(Businesses!B347="","N/A",IF(ISNUMBER(Businesses!B347),Businesses!B347,0)))</f>
        <v>N/A</v>
      </c>
    </row>
    <row r="347" spans="2:9">
      <c r="B347" s="32" t="str">
        <f t="shared" si="11"/>
        <v>N/A</v>
      </c>
      <c r="C347" s="32" t="str">
        <f>IF(AND(Businesses!D348="",Businesses!E348&lt;&gt;""),0,IF(Businesses!D348="","N/A",IF(ISNUMBER(Businesses!D348),Businesses!D348,0)))</f>
        <v>N/A</v>
      </c>
      <c r="D347" s="32" t="str">
        <f>IF(Businesses!E348="","N/A",Businesses!E348)</f>
        <v>N/A</v>
      </c>
      <c r="E347" s="32" t="str">
        <f>IF(Businesses!F348="","N/A",Businesses!F348)</f>
        <v>N/A</v>
      </c>
      <c r="F347" s="32" t="str">
        <f t="shared" si="10"/>
        <v>N/A</v>
      </c>
      <c r="G347" s="32" t="str">
        <f>IF(Businesses!G348="","N/A",Businesses!G348)</f>
        <v>N/A</v>
      </c>
      <c r="H347" s="32" t="str">
        <f>IF(Businesses!H348="","N/A",Businesses!H348)</f>
        <v>N/A</v>
      </c>
      <c r="I347" s="32" t="str">
        <f>IF(AND(Businesses!B348="",Businesses!C348&lt;&gt;""),0,IF(Businesses!B348="","N/A",IF(ISNUMBER(Businesses!B348),Businesses!B348,0)))</f>
        <v>N/A</v>
      </c>
    </row>
    <row r="348" spans="2:9">
      <c r="B348" s="32" t="str">
        <f t="shared" si="11"/>
        <v>N/A</v>
      </c>
      <c r="C348" s="32" t="str">
        <f>IF(AND(Businesses!D349="",Businesses!E349&lt;&gt;""),0,IF(Businesses!D349="","N/A",IF(ISNUMBER(Businesses!D349),Businesses!D349,0)))</f>
        <v>N/A</v>
      </c>
      <c r="D348" s="32" t="str">
        <f>IF(Businesses!E349="","N/A",Businesses!E349)</f>
        <v>N/A</v>
      </c>
      <c r="E348" s="32" t="str">
        <f>IF(Businesses!F349="","N/A",Businesses!F349)</f>
        <v>N/A</v>
      </c>
      <c r="F348" s="32" t="str">
        <f t="shared" si="10"/>
        <v>N/A</v>
      </c>
      <c r="G348" s="32" t="str">
        <f>IF(Businesses!G349="","N/A",Businesses!G349)</f>
        <v>N/A</v>
      </c>
      <c r="H348" s="32" t="str">
        <f>IF(Businesses!H349="","N/A",Businesses!H349)</f>
        <v>N/A</v>
      </c>
      <c r="I348" s="32" t="str">
        <f>IF(AND(Businesses!B349="",Businesses!C349&lt;&gt;""),0,IF(Businesses!B349="","N/A",IF(ISNUMBER(Businesses!B349),Businesses!B349,0)))</f>
        <v>N/A</v>
      </c>
    </row>
    <row r="349" spans="2:9">
      <c r="B349" s="32" t="str">
        <f t="shared" si="11"/>
        <v>N/A</v>
      </c>
      <c r="C349" s="32" t="str">
        <f>IF(AND(Businesses!D350="",Businesses!E350&lt;&gt;""),0,IF(Businesses!D350="","N/A",IF(ISNUMBER(Businesses!D350),Businesses!D350,0)))</f>
        <v>N/A</v>
      </c>
      <c r="D349" s="32" t="str">
        <f>IF(Businesses!E350="","N/A",Businesses!E350)</f>
        <v>N/A</v>
      </c>
      <c r="E349" s="32" t="str">
        <f>IF(Businesses!F350="","N/A",Businesses!F350)</f>
        <v>N/A</v>
      </c>
      <c r="F349" s="32" t="str">
        <f t="shared" si="10"/>
        <v>N/A</v>
      </c>
      <c r="G349" s="32" t="str">
        <f>IF(Businesses!G350="","N/A",Businesses!G350)</f>
        <v>N/A</v>
      </c>
      <c r="H349" s="32" t="str">
        <f>IF(Businesses!H350="","N/A",Businesses!H350)</f>
        <v>N/A</v>
      </c>
      <c r="I349" s="32" t="str">
        <f>IF(AND(Businesses!B350="",Businesses!C350&lt;&gt;""),0,IF(Businesses!B350="","N/A",IF(ISNUMBER(Businesses!B350),Businesses!B350,0)))</f>
        <v>N/A</v>
      </c>
    </row>
    <row r="350" spans="2:9">
      <c r="B350" s="32" t="str">
        <f t="shared" si="11"/>
        <v>N/A</v>
      </c>
      <c r="C350" s="32" t="str">
        <f>IF(AND(Businesses!D351="",Businesses!E351&lt;&gt;""),0,IF(Businesses!D351="","N/A",IF(ISNUMBER(Businesses!D351),Businesses!D351,0)))</f>
        <v>N/A</v>
      </c>
      <c r="D350" s="32" t="str">
        <f>IF(Businesses!E351="","N/A",Businesses!E351)</f>
        <v>N/A</v>
      </c>
      <c r="E350" s="32" t="str">
        <f>IF(Businesses!F351="","N/A",Businesses!F351)</f>
        <v>N/A</v>
      </c>
      <c r="F350" s="32" t="str">
        <f t="shared" si="10"/>
        <v>N/A</v>
      </c>
      <c r="G350" s="32" t="str">
        <f>IF(Businesses!G351="","N/A",Businesses!G351)</f>
        <v>N/A</v>
      </c>
      <c r="H350" s="32" t="str">
        <f>IF(Businesses!H351="","N/A",Businesses!H351)</f>
        <v>N/A</v>
      </c>
      <c r="I350" s="32" t="str">
        <f>IF(AND(Businesses!B351="",Businesses!C351&lt;&gt;""),0,IF(Businesses!B351="","N/A",IF(ISNUMBER(Businesses!B351),Businesses!B351,0)))</f>
        <v>N/A</v>
      </c>
    </row>
    <row r="351" spans="2:9">
      <c r="B351" s="32" t="str">
        <f t="shared" si="11"/>
        <v>N/A</v>
      </c>
      <c r="C351" s="32" t="str">
        <f>IF(AND(Businesses!D352="",Businesses!E352&lt;&gt;""),0,IF(Businesses!D352="","N/A",IF(ISNUMBER(Businesses!D352),Businesses!D352,0)))</f>
        <v>N/A</v>
      </c>
      <c r="D351" s="32" t="str">
        <f>IF(Businesses!E352="","N/A",Businesses!E352)</f>
        <v>N/A</v>
      </c>
      <c r="E351" s="32" t="str">
        <f>IF(Businesses!F352="","N/A",Businesses!F352)</f>
        <v>N/A</v>
      </c>
      <c r="F351" s="32" t="str">
        <f t="shared" si="10"/>
        <v>N/A</v>
      </c>
      <c r="G351" s="32" t="str">
        <f>IF(Businesses!G352="","N/A",Businesses!G352)</f>
        <v>N/A</v>
      </c>
      <c r="H351" s="32" t="str">
        <f>IF(Businesses!H352="","N/A",Businesses!H352)</f>
        <v>N/A</v>
      </c>
      <c r="I351" s="32" t="str">
        <f>IF(AND(Businesses!B352="",Businesses!C352&lt;&gt;""),0,IF(Businesses!B352="","N/A",IF(ISNUMBER(Businesses!B352),Businesses!B352,0)))</f>
        <v>N/A</v>
      </c>
    </row>
    <row r="352" spans="2:9">
      <c r="B352" s="32" t="str">
        <f t="shared" si="11"/>
        <v>N/A</v>
      </c>
      <c r="C352" s="32" t="str">
        <f>IF(AND(Businesses!D353="",Businesses!E353&lt;&gt;""),0,IF(Businesses!D353="","N/A",IF(ISNUMBER(Businesses!D353),Businesses!D353,0)))</f>
        <v>N/A</v>
      </c>
      <c r="D352" s="32" t="str">
        <f>IF(Businesses!E353="","N/A",Businesses!E353)</f>
        <v>N/A</v>
      </c>
      <c r="E352" s="32" t="str">
        <f>IF(Businesses!F353="","N/A",Businesses!F353)</f>
        <v>N/A</v>
      </c>
      <c r="F352" s="32" t="str">
        <f t="shared" si="10"/>
        <v>N/A</v>
      </c>
      <c r="G352" s="32" t="str">
        <f>IF(Businesses!G353="","N/A",Businesses!G353)</f>
        <v>N/A</v>
      </c>
      <c r="H352" s="32" t="str">
        <f>IF(Businesses!H353="","N/A",Businesses!H353)</f>
        <v>N/A</v>
      </c>
      <c r="I352" s="32" t="str">
        <f>IF(AND(Businesses!B353="",Businesses!C353&lt;&gt;""),0,IF(Businesses!B353="","N/A",IF(ISNUMBER(Businesses!B353),Businesses!B353,0)))</f>
        <v>N/A</v>
      </c>
    </row>
    <row r="353" spans="2:9">
      <c r="B353" s="32" t="str">
        <f t="shared" si="11"/>
        <v>N/A</v>
      </c>
      <c r="C353" s="32" t="str">
        <f>IF(AND(Businesses!D354="",Businesses!E354&lt;&gt;""),0,IF(Businesses!D354="","N/A",IF(ISNUMBER(Businesses!D354),Businesses!D354,0)))</f>
        <v>N/A</v>
      </c>
      <c r="D353" s="32" t="str">
        <f>IF(Businesses!E354="","N/A",Businesses!E354)</f>
        <v>N/A</v>
      </c>
      <c r="E353" s="32" t="str">
        <f>IF(Businesses!F354="","N/A",Businesses!F354)</f>
        <v>N/A</v>
      </c>
      <c r="F353" s="32" t="str">
        <f t="shared" si="10"/>
        <v>N/A</v>
      </c>
      <c r="G353" s="32" t="str">
        <f>IF(Businesses!G354="","N/A",Businesses!G354)</f>
        <v>N/A</v>
      </c>
      <c r="H353" s="32" t="str">
        <f>IF(Businesses!H354="","N/A",Businesses!H354)</f>
        <v>N/A</v>
      </c>
      <c r="I353" s="32" t="str">
        <f>IF(AND(Businesses!B354="",Businesses!C354&lt;&gt;""),0,IF(Businesses!B354="","N/A",IF(ISNUMBER(Businesses!B354),Businesses!B354,0)))</f>
        <v>N/A</v>
      </c>
    </row>
    <row r="354" spans="2:9">
      <c r="B354" s="32" t="str">
        <f t="shared" si="11"/>
        <v>N/A</v>
      </c>
      <c r="C354" s="32" t="str">
        <f>IF(AND(Businesses!D355="",Businesses!E355&lt;&gt;""),0,IF(Businesses!D355="","N/A",IF(ISNUMBER(Businesses!D355),Businesses!D355,0)))</f>
        <v>N/A</v>
      </c>
      <c r="D354" s="32" t="str">
        <f>IF(Businesses!E355="","N/A",Businesses!E355)</f>
        <v>N/A</v>
      </c>
      <c r="E354" s="32" t="str">
        <f>IF(Businesses!F355="","N/A",Businesses!F355)</f>
        <v>N/A</v>
      </c>
      <c r="F354" s="32" t="str">
        <f t="shared" si="10"/>
        <v>N/A</v>
      </c>
      <c r="G354" s="32" t="str">
        <f>IF(Businesses!G355="","N/A",Businesses!G355)</f>
        <v>N/A</v>
      </c>
      <c r="H354" s="32" t="str">
        <f>IF(Businesses!H355="","N/A",Businesses!H355)</f>
        <v>N/A</v>
      </c>
      <c r="I354" s="32" t="str">
        <f>IF(AND(Businesses!B355="",Businesses!C355&lt;&gt;""),0,IF(Businesses!B355="","N/A",IF(ISNUMBER(Businesses!B355),Businesses!B355,0)))</f>
        <v>N/A</v>
      </c>
    </row>
    <row r="355" spans="2:9">
      <c r="B355" s="32" t="str">
        <f t="shared" si="11"/>
        <v>N/A</v>
      </c>
      <c r="C355" s="32" t="str">
        <f>IF(AND(Businesses!D356="",Businesses!E356&lt;&gt;""),0,IF(Businesses!D356="","N/A",IF(ISNUMBER(Businesses!D356),Businesses!D356,0)))</f>
        <v>N/A</v>
      </c>
      <c r="D355" s="32" t="str">
        <f>IF(Businesses!E356="","N/A",Businesses!E356)</f>
        <v>N/A</v>
      </c>
      <c r="E355" s="32" t="str">
        <f>IF(Businesses!F356="","N/A",Businesses!F356)</f>
        <v>N/A</v>
      </c>
      <c r="F355" s="32" t="str">
        <f t="shared" si="10"/>
        <v>N/A</v>
      </c>
      <c r="G355" s="32" t="str">
        <f>IF(Businesses!G356="","N/A",Businesses!G356)</f>
        <v>N/A</v>
      </c>
      <c r="H355" s="32" t="str">
        <f>IF(Businesses!H356="","N/A",Businesses!H356)</f>
        <v>N/A</v>
      </c>
      <c r="I355" s="32" t="str">
        <f>IF(AND(Businesses!B356="",Businesses!C356&lt;&gt;""),0,IF(Businesses!B356="","N/A",IF(ISNUMBER(Businesses!B356),Businesses!B356,0)))</f>
        <v>N/A</v>
      </c>
    </row>
    <row r="356" spans="2:9">
      <c r="B356" s="32" t="str">
        <f t="shared" si="11"/>
        <v>N/A</v>
      </c>
      <c r="C356" s="32" t="str">
        <f>IF(AND(Businesses!D357="",Businesses!E357&lt;&gt;""),0,IF(Businesses!D357="","N/A",IF(ISNUMBER(Businesses!D357),Businesses!D357,0)))</f>
        <v>N/A</v>
      </c>
      <c r="D356" s="32" t="str">
        <f>IF(Businesses!E357="","N/A",Businesses!E357)</f>
        <v>N/A</v>
      </c>
      <c r="E356" s="32" t="str">
        <f>IF(Businesses!F357="","N/A",Businesses!F357)</f>
        <v>N/A</v>
      </c>
      <c r="F356" s="32" t="str">
        <f t="shared" si="10"/>
        <v>N/A</v>
      </c>
      <c r="G356" s="32" t="str">
        <f>IF(Businesses!G357="","N/A",Businesses!G357)</f>
        <v>N/A</v>
      </c>
      <c r="H356" s="32" t="str">
        <f>IF(Businesses!H357="","N/A",Businesses!H357)</f>
        <v>N/A</v>
      </c>
      <c r="I356" s="32" t="str">
        <f>IF(AND(Businesses!B357="",Businesses!C357&lt;&gt;""),0,IF(Businesses!B357="","N/A",IF(ISNUMBER(Businesses!B357),Businesses!B357,0)))</f>
        <v>N/A</v>
      </c>
    </row>
    <row r="357" spans="2:9">
      <c r="B357" s="32" t="str">
        <f t="shared" si="11"/>
        <v>N/A</v>
      </c>
      <c r="C357" s="32" t="str">
        <f>IF(AND(Businesses!D358="",Businesses!E358&lt;&gt;""),0,IF(Businesses!D358="","N/A",IF(ISNUMBER(Businesses!D358),Businesses!D358,0)))</f>
        <v>N/A</v>
      </c>
      <c r="D357" s="32" t="str">
        <f>IF(Businesses!E358="","N/A",Businesses!E358)</f>
        <v>N/A</v>
      </c>
      <c r="E357" s="32" t="str">
        <f>IF(Businesses!F358="","N/A",Businesses!F358)</f>
        <v>N/A</v>
      </c>
      <c r="F357" s="32" t="str">
        <f t="shared" si="10"/>
        <v>N/A</v>
      </c>
      <c r="G357" s="32" t="str">
        <f>IF(Businesses!G358="","N/A",Businesses!G358)</f>
        <v>N/A</v>
      </c>
      <c r="H357" s="32" t="str">
        <f>IF(Businesses!H358="","N/A",Businesses!H358)</f>
        <v>N/A</v>
      </c>
      <c r="I357" s="32" t="str">
        <f>IF(AND(Businesses!B358="",Businesses!C358&lt;&gt;""),0,IF(Businesses!B358="","N/A",IF(ISNUMBER(Businesses!B358),Businesses!B358,0)))</f>
        <v>N/A</v>
      </c>
    </row>
    <row r="358" spans="2:9">
      <c r="B358" s="32" t="str">
        <f t="shared" si="11"/>
        <v>N/A</v>
      </c>
      <c r="C358" s="32" t="str">
        <f>IF(AND(Businesses!D359="",Businesses!E359&lt;&gt;""),0,IF(Businesses!D359="","N/A",IF(ISNUMBER(Businesses!D359),Businesses!D359,0)))</f>
        <v>N/A</v>
      </c>
      <c r="D358" s="32" t="str">
        <f>IF(Businesses!E359="","N/A",Businesses!E359)</f>
        <v>N/A</v>
      </c>
      <c r="E358" s="32" t="str">
        <f>IF(Businesses!F359="","N/A",Businesses!F359)</f>
        <v>N/A</v>
      </c>
      <c r="F358" s="32" t="str">
        <f t="shared" si="10"/>
        <v>N/A</v>
      </c>
      <c r="G358" s="32" t="str">
        <f>IF(Businesses!G359="","N/A",Businesses!G359)</f>
        <v>N/A</v>
      </c>
      <c r="H358" s="32" t="str">
        <f>IF(Businesses!H359="","N/A",Businesses!H359)</f>
        <v>N/A</v>
      </c>
      <c r="I358" s="32" t="str">
        <f>IF(AND(Businesses!B359="",Businesses!C359&lt;&gt;""),0,IF(Businesses!B359="","N/A",IF(ISNUMBER(Businesses!B359),Businesses!B359,0)))</f>
        <v>N/A</v>
      </c>
    </row>
    <row r="359" spans="2:9">
      <c r="B359" s="32" t="str">
        <f t="shared" si="11"/>
        <v>N/A</v>
      </c>
      <c r="C359" s="32" t="str">
        <f>IF(AND(Businesses!D360="",Businesses!E360&lt;&gt;""),0,IF(Businesses!D360="","N/A",IF(ISNUMBER(Businesses!D360),Businesses!D360,0)))</f>
        <v>N/A</v>
      </c>
      <c r="D359" s="32" t="str">
        <f>IF(Businesses!E360="","N/A",Businesses!E360)</f>
        <v>N/A</v>
      </c>
      <c r="E359" s="32" t="str">
        <f>IF(Businesses!F360="","N/A",Businesses!F360)</f>
        <v>N/A</v>
      </c>
      <c r="F359" s="32" t="str">
        <f t="shared" si="10"/>
        <v>N/A</v>
      </c>
      <c r="G359" s="32" t="str">
        <f>IF(Businesses!G360="","N/A",Businesses!G360)</f>
        <v>N/A</v>
      </c>
      <c r="H359" s="32" t="str">
        <f>IF(Businesses!H360="","N/A",Businesses!H360)</f>
        <v>N/A</v>
      </c>
      <c r="I359" s="32" t="str">
        <f>IF(AND(Businesses!B360="",Businesses!C360&lt;&gt;""),0,IF(Businesses!B360="","N/A",IF(ISNUMBER(Businesses!B360),Businesses!B360,0)))</f>
        <v>N/A</v>
      </c>
    </row>
    <row r="360" spans="2:9">
      <c r="B360" s="32" t="str">
        <f t="shared" si="11"/>
        <v>N/A</v>
      </c>
      <c r="C360" s="32" t="str">
        <f>IF(AND(Businesses!D361="",Businesses!E361&lt;&gt;""),0,IF(Businesses!D361="","N/A",IF(ISNUMBER(Businesses!D361),Businesses!D361,0)))</f>
        <v>N/A</v>
      </c>
      <c r="D360" s="32" t="str">
        <f>IF(Businesses!E361="","N/A",Businesses!E361)</f>
        <v>N/A</v>
      </c>
      <c r="E360" s="32" t="str">
        <f>IF(Businesses!F361="","N/A",Businesses!F361)</f>
        <v>N/A</v>
      </c>
      <c r="F360" s="32" t="str">
        <f t="shared" si="10"/>
        <v>N/A</v>
      </c>
      <c r="G360" s="32" t="str">
        <f>IF(Businesses!G361="","N/A",Businesses!G361)</f>
        <v>N/A</v>
      </c>
      <c r="H360" s="32" t="str">
        <f>IF(Businesses!H361="","N/A",Businesses!H361)</f>
        <v>N/A</v>
      </c>
      <c r="I360" s="32" t="str">
        <f>IF(AND(Businesses!B361="",Businesses!C361&lt;&gt;""),0,IF(Businesses!B361="","N/A",IF(ISNUMBER(Businesses!B361),Businesses!B361,0)))</f>
        <v>N/A</v>
      </c>
    </row>
    <row r="361" spans="2:9">
      <c r="B361" s="32" t="str">
        <f t="shared" si="11"/>
        <v>N/A</v>
      </c>
      <c r="C361" s="32" t="str">
        <f>IF(AND(Businesses!D362="",Businesses!E362&lt;&gt;""),0,IF(Businesses!D362="","N/A",IF(ISNUMBER(Businesses!D362),Businesses!D362,0)))</f>
        <v>N/A</v>
      </c>
      <c r="D361" s="32" t="str">
        <f>IF(Businesses!E362="","N/A",Businesses!E362)</f>
        <v>N/A</v>
      </c>
      <c r="E361" s="32" t="str">
        <f>IF(Businesses!F362="","N/A",Businesses!F362)</f>
        <v>N/A</v>
      </c>
      <c r="F361" s="32" t="str">
        <f t="shared" si="10"/>
        <v>N/A</v>
      </c>
      <c r="G361" s="32" t="str">
        <f>IF(Businesses!G362="","N/A",Businesses!G362)</f>
        <v>N/A</v>
      </c>
      <c r="H361" s="32" t="str">
        <f>IF(Businesses!H362="","N/A",Businesses!H362)</f>
        <v>N/A</v>
      </c>
      <c r="I361" s="32" t="str">
        <f>IF(AND(Businesses!B362="",Businesses!C362&lt;&gt;""),0,IF(Businesses!B362="","N/A",IF(ISNUMBER(Businesses!B362),Businesses!B362,0)))</f>
        <v>N/A</v>
      </c>
    </row>
    <row r="362" spans="2:9">
      <c r="B362" s="32" t="str">
        <f t="shared" si="11"/>
        <v>N/A</v>
      </c>
      <c r="C362" s="32" t="str">
        <f>IF(AND(Businesses!D363="",Businesses!E363&lt;&gt;""),0,IF(Businesses!D363="","N/A",IF(ISNUMBER(Businesses!D363),Businesses!D363,0)))</f>
        <v>N/A</v>
      </c>
      <c r="D362" s="32" t="str">
        <f>IF(Businesses!E363="","N/A",Businesses!E363)</f>
        <v>N/A</v>
      </c>
      <c r="E362" s="32" t="str">
        <f>IF(Businesses!F363="","N/A",Businesses!F363)</f>
        <v>N/A</v>
      </c>
      <c r="F362" s="32" t="str">
        <f t="shared" si="10"/>
        <v>N/A</v>
      </c>
      <c r="G362" s="32" t="str">
        <f>IF(Businesses!G363="","N/A",Businesses!G363)</f>
        <v>N/A</v>
      </c>
      <c r="H362" s="32" t="str">
        <f>IF(Businesses!H363="","N/A",Businesses!H363)</f>
        <v>N/A</v>
      </c>
      <c r="I362" s="32" t="str">
        <f>IF(AND(Businesses!B363="",Businesses!C363&lt;&gt;""),0,IF(Businesses!B363="","N/A",IF(ISNUMBER(Businesses!B363),Businesses!B363,0)))</f>
        <v>N/A</v>
      </c>
    </row>
    <row r="363" spans="2:9">
      <c r="B363" s="32" t="str">
        <f t="shared" si="11"/>
        <v>N/A</v>
      </c>
      <c r="C363" s="32" t="str">
        <f>IF(AND(Businesses!D364="",Businesses!E364&lt;&gt;""),0,IF(Businesses!D364="","N/A",IF(ISNUMBER(Businesses!D364),Businesses!D364,0)))</f>
        <v>N/A</v>
      </c>
      <c r="D363" s="32" t="str">
        <f>IF(Businesses!E364="","N/A",Businesses!E364)</f>
        <v>N/A</v>
      </c>
      <c r="E363" s="32" t="str">
        <f>IF(Businesses!F364="","N/A",Businesses!F364)</f>
        <v>N/A</v>
      </c>
      <c r="F363" s="32" t="str">
        <f t="shared" si="10"/>
        <v>N/A</v>
      </c>
      <c r="G363" s="32" t="str">
        <f>IF(Businesses!G364="","N/A",Businesses!G364)</f>
        <v>N/A</v>
      </c>
      <c r="H363" s="32" t="str">
        <f>IF(Businesses!H364="","N/A",Businesses!H364)</f>
        <v>N/A</v>
      </c>
      <c r="I363" s="32" t="str">
        <f>IF(AND(Businesses!B364="",Businesses!C364&lt;&gt;""),0,IF(Businesses!B364="","N/A",IF(ISNUMBER(Businesses!B364),Businesses!B364,0)))</f>
        <v>N/A</v>
      </c>
    </row>
    <row r="364" spans="2:9">
      <c r="B364" s="32" t="str">
        <f t="shared" si="11"/>
        <v>N/A</v>
      </c>
      <c r="C364" s="32" t="str">
        <f>IF(AND(Businesses!D365="",Businesses!E365&lt;&gt;""),0,IF(Businesses!D365="","N/A",IF(ISNUMBER(Businesses!D365),Businesses!D365,0)))</f>
        <v>N/A</v>
      </c>
      <c r="D364" s="32" t="str">
        <f>IF(Businesses!E365="","N/A",Businesses!E365)</f>
        <v>N/A</v>
      </c>
      <c r="E364" s="32" t="str">
        <f>IF(Businesses!F365="","N/A",Businesses!F365)</f>
        <v>N/A</v>
      </c>
      <c r="F364" s="32" t="str">
        <f t="shared" si="10"/>
        <v>N/A</v>
      </c>
      <c r="G364" s="32" t="str">
        <f>IF(Businesses!G365="","N/A",Businesses!G365)</f>
        <v>N/A</v>
      </c>
      <c r="H364" s="32" t="str">
        <f>IF(Businesses!H365="","N/A",Businesses!H365)</f>
        <v>N/A</v>
      </c>
      <c r="I364" s="32" t="str">
        <f>IF(AND(Businesses!B365="",Businesses!C365&lt;&gt;""),0,IF(Businesses!B365="","N/A",IF(ISNUMBER(Businesses!B365),Businesses!B365,0)))</f>
        <v>N/A</v>
      </c>
    </row>
    <row r="365" spans="2:9">
      <c r="B365" s="32" t="str">
        <f t="shared" si="11"/>
        <v>N/A</v>
      </c>
      <c r="C365" s="32" t="str">
        <f>IF(AND(Businesses!D366="",Businesses!E366&lt;&gt;""),0,IF(Businesses!D366="","N/A",IF(ISNUMBER(Businesses!D366),Businesses!D366,0)))</f>
        <v>N/A</v>
      </c>
      <c r="D365" s="32" t="str">
        <f>IF(Businesses!E366="","N/A",Businesses!E366)</f>
        <v>N/A</v>
      </c>
      <c r="E365" s="32" t="str">
        <f>IF(Businesses!F366="","N/A",Businesses!F366)</f>
        <v>N/A</v>
      </c>
      <c r="F365" s="32" t="str">
        <f t="shared" si="10"/>
        <v>N/A</v>
      </c>
      <c r="G365" s="32" t="str">
        <f>IF(Businesses!G366="","N/A",Businesses!G366)</f>
        <v>N/A</v>
      </c>
      <c r="H365" s="32" t="str">
        <f>IF(Businesses!H366="","N/A",Businesses!H366)</f>
        <v>N/A</v>
      </c>
      <c r="I365" s="32" t="str">
        <f>IF(AND(Businesses!B366="",Businesses!C366&lt;&gt;""),0,IF(Businesses!B366="","N/A",IF(ISNUMBER(Businesses!B366),Businesses!B366,0)))</f>
        <v>N/A</v>
      </c>
    </row>
    <row r="366" spans="2:9">
      <c r="B366" s="32" t="str">
        <f t="shared" si="11"/>
        <v>N/A</v>
      </c>
      <c r="C366" s="32" t="str">
        <f>IF(AND(Businesses!D367="",Businesses!E367&lt;&gt;""),0,IF(Businesses!D367="","N/A",IF(ISNUMBER(Businesses!D367),Businesses!D367,0)))</f>
        <v>N/A</v>
      </c>
      <c r="D366" s="32" t="str">
        <f>IF(Businesses!E367="","N/A",Businesses!E367)</f>
        <v>N/A</v>
      </c>
      <c r="E366" s="32" t="str">
        <f>IF(Businesses!F367="","N/A",Businesses!F367)</f>
        <v>N/A</v>
      </c>
      <c r="F366" s="32" t="str">
        <f t="shared" si="10"/>
        <v>N/A</v>
      </c>
      <c r="G366" s="32" t="str">
        <f>IF(Businesses!G367="","N/A",Businesses!G367)</f>
        <v>N/A</v>
      </c>
      <c r="H366" s="32" t="str">
        <f>IF(Businesses!H367="","N/A",Businesses!H367)</f>
        <v>N/A</v>
      </c>
      <c r="I366" s="32" t="str">
        <f>IF(AND(Businesses!B367="",Businesses!C367&lt;&gt;""),0,IF(Businesses!B367="","N/A",IF(ISNUMBER(Businesses!B367),Businesses!B367,0)))</f>
        <v>N/A</v>
      </c>
    </row>
    <row r="367" spans="2:9">
      <c r="B367" s="32" t="str">
        <f t="shared" si="11"/>
        <v>N/A</v>
      </c>
      <c r="C367" s="32" t="str">
        <f>IF(AND(Businesses!D368="",Businesses!E368&lt;&gt;""),0,IF(Businesses!D368="","N/A",IF(ISNUMBER(Businesses!D368),Businesses!D368,0)))</f>
        <v>N/A</v>
      </c>
      <c r="D367" s="32" t="str">
        <f>IF(Businesses!E368="","N/A",Businesses!E368)</f>
        <v>N/A</v>
      </c>
      <c r="E367" s="32" t="str">
        <f>IF(Businesses!F368="","N/A",Businesses!F368)</f>
        <v>N/A</v>
      </c>
      <c r="F367" s="32" t="str">
        <f t="shared" si="10"/>
        <v>N/A</v>
      </c>
      <c r="G367" s="32" t="str">
        <f>IF(Businesses!G368="","N/A",Businesses!G368)</f>
        <v>N/A</v>
      </c>
      <c r="H367" s="32" t="str">
        <f>IF(Businesses!H368="","N/A",Businesses!H368)</f>
        <v>N/A</v>
      </c>
      <c r="I367" s="32" t="str">
        <f>IF(AND(Businesses!B368="",Businesses!C368&lt;&gt;""),0,IF(Businesses!B368="","N/A",IF(ISNUMBER(Businesses!B368),Businesses!B368,0)))</f>
        <v>N/A</v>
      </c>
    </row>
    <row r="368" spans="2:9">
      <c r="B368" s="32" t="str">
        <f t="shared" si="11"/>
        <v>N/A</v>
      </c>
      <c r="C368" s="32" t="str">
        <f>IF(AND(Businesses!D369="",Businesses!E369&lt;&gt;""),0,IF(Businesses!D369="","N/A",IF(ISNUMBER(Businesses!D369),Businesses!D369,0)))</f>
        <v>N/A</v>
      </c>
      <c r="D368" s="32" t="str">
        <f>IF(Businesses!E369="","N/A",Businesses!E369)</f>
        <v>N/A</v>
      </c>
      <c r="E368" s="32" t="str">
        <f>IF(Businesses!F369="","N/A",Businesses!F369)</f>
        <v>N/A</v>
      </c>
      <c r="F368" s="32" t="str">
        <f t="shared" si="10"/>
        <v>N/A</v>
      </c>
      <c r="G368" s="32" t="str">
        <f>IF(Businesses!G369="","N/A",Businesses!G369)</f>
        <v>N/A</v>
      </c>
      <c r="H368" s="32" t="str">
        <f>IF(Businesses!H369="","N/A",Businesses!H369)</f>
        <v>N/A</v>
      </c>
      <c r="I368" s="32" t="str">
        <f>IF(AND(Businesses!B369="",Businesses!C369&lt;&gt;""),0,IF(Businesses!B369="","N/A",IF(ISNUMBER(Businesses!B369),Businesses!B369,0)))</f>
        <v>N/A</v>
      </c>
    </row>
    <row r="369" spans="2:9">
      <c r="B369" s="32" t="str">
        <f t="shared" si="11"/>
        <v>N/A</v>
      </c>
      <c r="C369" s="32" t="str">
        <f>IF(AND(Businesses!D370="",Businesses!E370&lt;&gt;""),0,IF(Businesses!D370="","N/A",IF(ISNUMBER(Businesses!D370),Businesses!D370,0)))</f>
        <v>N/A</v>
      </c>
      <c r="D369" s="32" t="str">
        <f>IF(Businesses!E370="","N/A",Businesses!E370)</f>
        <v>N/A</v>
      </c>
      <c r="E369" s="32" t="str">
        <f>IF(Businesses!F370="","N/A",Businesses!F370)</f>
        <v>N/A</v>
      </c>
      <c r="F369" s="32" t="str">
        <f t="shared" si="10"/>
        <v>N/A</v>
      </c>
      <c r="G369" s="32" t="str">
        <f>IF(Businesses!G370="","N/A",Businesses!G370)</f>
        <v>N/A</v>
      </c>
      <c r="H369" s="32" t="str">
        <f>IF(Businesses!H370="","N/A",Businesses!H370)</f>
        <v>N/A</v>
      </c>
      <c r="I369" s="32" t="str">
        <f>IF(AND(Businesses!B370="",Businesses!C370&lt;&gt;""),0,IF(Businesses!B370="","N/A",IF(ISNUMBER(Businesses!B370),Businesses!B370,0)))</f>
        <v>N/A</v>
      </c>
    </row>
    <row r="370" spans="2:9">
      <c r="B370" s="32" t="str">
        <f t="shared" si="11"/>
        <v>N/A</v>
      </c>
      <c r="C370" s="32" t="str">
        <f>IF(AND(Businesses!D371="",Businesses!E371&lt;&gt;""),0,IF(Businesses!D371="","N/A",IF(ISNUMBER(Businesses!D371),Businesses!D371,0)))</f>
        <v>N/A</v>
      </c>
      <c r="D370" s="32" t="str">
        <f>IF(Businesses!E371="","N/A",Businesses!E371)</f>
        <v>N/A</v>
      </c>
      <c r="E370" s="32" t="str">
        <f>IF(Businesses!F371="","N/A",Businesses!F371)</f>
        <v>N/A</v>
      </c>
      <c r="F370" s="32" t="str">
        <f t="shared" si="10"/>
        <v>N/A</v>
      </c>
      <c r="G370" s="32" t="str">
        <f>IF(Businesses!G371="","N/A",Businesses!G371)</f>
        <v>N/A</v>
      </c>
      <c r="H370" s="32" t="str">
        <f>IF(Businesses!H371="","N/A",Businesses!H371)</f>
        <v>N/A</v>
      </c>
      <c r="I370" s="32" t="str">
        <f>IF(AND(Businesses!B371="",Businesses!C371&lt;&gt;""),0,IF(Businesses!B371="","N/A",IF(ISNUMBER(Businesses!B371),Businesses!B371,0)))</f>
        <v>N/A</v>
      </c>
    </row>
    <row r="371" spans="2:9">
      <c r="B371" s="32" t="str">
        <f t="shared" si="11"/>
        <v>N/A</v>
      </c>
      <c r="C371" s="32" t="str">
        <f>IF(AND(Businesses!D372="",Businesses!E372&lt;&gt;""),0,IF(Businesses!D372="","N/A",IF(ISNUMBER(Businesses!D372),Businesses!D372,0)))</f>
        <v>N/A</v>
      </c>
      <c r="D371" s="32" t="str">
        <f>IF(Businesses!E372="","N/A",Businesses!E372)</f>
        <v>N/A</v>
      </c>
      <c r="E371" s="32" t="str">
        <f>IF(Businesses!F372="","N/A",Businesses!F372)</f>
        <v>N/A</v>
      </c>
      <c r="F371" s="32" t="str">
        <f t="shared" si="10"/>
        <v>N/A</v>
      </c>
      <c r="G371" s="32" t="str">
        <f>IF(Businesses!G372="","N/A",Businesses!G372)</f>
        <v>N/A</v>
      </c>
      <c r="H371" s="32" t="str">
        <f>IF(Businesses!H372="","N/A",Businesses!H372)</f>
        <v>N/A</v>
      </c>
      <c r="I371" s="32" t="str">
        <f>IF(AND(Businesses!B372="",Businesses!C372&lt;&gt;""),0,IF(Businesses!B372="","N/A",IF(ISNUMBER(Businesses!B372),Businesses!B372,0)))</f>
        <v>N/A</v>
      </c>
    </row>
    <row r="372" spans="2:9">
      <c r="B372" s="32" t="str">
        <f t="shared" si="11"/>
        <v>N/A</v>
      </c>
      <c r="C372" s="32" t="str">
        <f>IF(AND(Businesses!D373="",Businesses!E373&lt;&gt;""),0,IF(Businesses!D373="","N/A",IF(ISNUMBER(Businesses!D373),Businesses!D373,0)))</f>
        <v>N/A</v>
      </c>
      <c r="D372" s="32" t="str">
        <f>IF(Businesses!E373="","N/A",Businesses!E373)</f>
        <v>N/A</v>
      </c>
      <c r="E372" s="32" t="str">
        <f>IF(Businesses!F373="","N/A",Businesses!F373)</f>
        <v>N/A</v>
      </c>
      <c r="F372" s="32" t="str">
        <f t="shared" si="10"/>
        <v>N/A</v>
      </c>
      <c r="G372" s="32" t="str">
        <f>IF(Businesses!G373="","N/A",Businesses!G373)</f>
        <v>N/A</v>
      </c>
      <c r="H372" s="32" t="str">
        <f>IF(Businesses!H373="","N/A",Businesses!H373)</f>
        <v>N/A</v>
      </c>
      <c r="I372" s="32" t="str">
        <f>IF(AND(Businesses!B373="",Businesses!C373&lt;&gt;""),0,IF(Businesses!B373="","N/A",IF(ISNUMBER(Businesses!B373),Businesses!B373,0)))</f>
        <v>N/A</v>
      </c>
    </row>
    <row r="373" spans="2:9">
      <c r="B373" s="32" t="str">
        <f t="shared" si="11"/>
        <v>N/A</v>
      </c>
      <c r="C373" s="32" t="str">
        <f>IF(AND(Businesses!D374="",Businesses!E374&lt;&gt;""),0,IF(Businesses!D374="","N/A",IF(ISNUMBER(Businesses!D374),Businesses!D374,0)))</f>
        <v>N/A</v>
      </c>
      <c r="D373" s="32" t="str">
        <f>IF(Businesses!E374="","N/A",Businesses!E374)</f>
        <v>N/A</v>
      </c>
      <c r="E373" s="32" t="str">
        <f>IF(Businesses!F374="","N/A",Businesses!F374)</f>
        <v>N/A</v>
      </c>
      <c r="F373" s="32" t="str">
        <f t="shared" si="10"/>
        <v>N/A</v>
      </c>
      <c r="G373" s="32" t="str">
        <f>IF(Businesses!G374="","N/A",Businesses!G374)</f>
        <v>N/A</v>
      </c>
      <c r="H373" s="32" t="str">
        <f>IF(Businesses!H374="","N/A",Businesses!H374)</f>
        <v>N/A</v>
      </c>
      <c r="I373" s="32" t="str">
        <f>IF(AND(Businesses!B374="",Businesses!C374&lt;&gt;""),0,IF(Businesses!B374="","N/A",IF(ISNUMBER(Businesses!B374),Businesses!B374,0)))</f>
        <v>N/A</v>
      </c>
    </row>
    <row r="374" spans="2:9">
      <c r="B374" s="32" t="str">
        <f t="shared" si="11"/>
        <v>N/A</v>
      </c>
      <c r="C374" s="32" t="str">
        <f>IF(AND(Businesses!D375="",Businesses!E375&lt;&gt;""),0,IF(Businesses!D375="","N/A",IF(ISNUMBER(Businesses!D375),Businesses!D375,0)))</f>
        <v>N/A</v>
      </c>
      <c r="D374" s="32" t="str">
        <f>IF(Businesses!E375="","N/A",Businesses!E375)</f>
        <v>N/A</v>
      </c>
      <c r="E374" s="32" t="str">
        <f>IF(Businesses!F375="","N/A",Businesses!F375)</f>
        <v>N/A</v>
      </c>
      <c r="F374" s="32" t="str">
        <f t="shared" si="10"/>
        <v>N/A</v>
      </c>
      <c r="G374" s="32" t="str">
        <f>IF(Businesses!G375="","N/A",Businesses!G375)</f>
        <v>N/A</v>
      </c>
      <c r="H374" s="32" t="str">
        <f>IF(Businesses!H375="","N/A",Businesses!H375)</f>
        <v>N/A</v>
      </c>
      <c r="I374" s="32" t="str">
        <f>IF(AND(Businesses!B375="",Businesses!C375&lt;&gt;""),0,IF(Businesses!B375="","N/A",IF(ISNUMBER(Businesses!B375),Businesses!B375,0)))</f>
        <v>N/A</v>
      </c>
    </row>
    <row r="375" spans="2:9">
      <c r="B375" s="32" t="str">
        <f t="shared" si="11"/>
        <v>N/A</v>
      </c>
      <c r="C375" s="32" t="str">
        <f>IF(AND(Businesses!D376="",Businesses!E376&lt;&gt;""),0,IF(Businesses!D376="","N/A",IF(ISNUMBER(Businesses!D376),Businesses!D376,0)))</f>
        <v>N/A</v>
      </c>
      <c r="D375" s="32" t="str">
        <f>IF(Businesses!E376="","N/A",Businesses!E376)</f>
        <v>N/A</v>
      </c>
      <c r="E375" s="32" t="str">
        <f>IF(Businesses!F376="","N/A",Businesses!F376)</f>
        <v>N/A</v>
      </c>
      <c r="F375" s="32" t="str">
        <f t="shared" si="10"/>
        <v>N/A</v>
      </c>
      <c r="G375" s="32" t="str">
        <f>IF(Businesses!G376="","N/A",Businesses!G376)</f>
        <v>N/A</v>
      </c>
      <c r="H375" s="32" t="str">
        <f>IF(Businesses!H376="","N/A",Businesses!H376)</f>
        <v>N/A</v>
      </c>
      <c r="I375" s="32" t="str">
        <f>IF(AND(Businesses!B376="",Businesses!C376&lt;&gt;""),0,IF(Businesses!B376="","N/A",IF(ISNUMBER(Businesses!B376),Businesses!B376,0)))</f>
        <v>N/A</v>
      </c>
    </row>
    <row r="376" spans="2:9">
      <c r="B376" s="32" t="str">
        <f t="shared" si="11"/>
        <v>N/A</v>
      </c>
      <c r="C376" s="32" t="str">
        <f>IF(AND(Businesses!D377="",Businesses!E377&lt;&gt;""),0,IF(Businesses!D377="","N/A",IF(ISNUMBER(Businesses!D377),Businesses!D377,0)))</f>
        <v>N/A</v>
      </c>
      <c r="D376" s="32" t="str">
        <f>IF(Businesses!E377="","N/A",Businesses!E377)</f>
        <v>N/A</v>
      </c>
      <c r="E376" s="32" t="str">
        <f>IF(Businesses!F377="","N/A",Businesses!F377)</f>
        <v>N/A</v>
      </c>
      <c r="F376" s="32" t="str">
        <f t="shared" si="10"/>
        <v>N/A</v>
      </c>
      <c r="G376" s="32" t="str">
        <f>IF(Businesses!G377="","N/A",Businesses!G377)</f>
        <v>N/A</v>
      </c>
      <c r="H376" s="32" t="str">
        <f>IF(Businesses!H377="","N/A",Businesses!H377)</f>
        <v>N/A</v>
      </c>
      <c r="I376" s="32" t="str">
        <f>IF(AND(Businesses!B377="",Businesses!C377&lt;&gt;""),0,IF(Businesses!B377="","N/A",IF(ISNUMBER(Businesses!B377),Businesses!B377,0)))</f>
        <v>N/A</v>
      </c>
    </row>
    <row r="377" spans="2:9">
      <c r="B377" s="32" t="str">
        <f t="shared" si="11"/>
        <v>N/A</v>
      </c>
      <c r="C377" s="32" t="str">
        <f>IF(AND(Businesses!D378="",Businesses!E378&lt;&gt;""),0,IF(Businesses!D378="","N/A",IF(ISNUMBER(Businesses!D378),Businesses!D378,0)))</f>
        <v>N/A</v>
      </c>
      <c r="D377" s="32" t="str">
        <f>IF(Businesses!E378="","N/A",Businesses!E378)</f>
        <v>N/A</v>
      </c>
      <c r="E377" s="32" t="str">
        <f>IF(Businesses!F378="","N/A",Businesses!F378)</f>
        <v>N/A</v>
      </c>
      <c r="F377" s="32" t="str">
        <f t="shared" si="10"/>
        <v>N/A</v>
      </c>
      <c r="G377" s="32" t="str">
        <f>IF(Businesses!G378="","N/A",Businesses!G378)</f>
        <v>N/A</v>
      </c>
      <c r="H377" s="32" t="str">
        <f>IF(Businesses!H378="","N/A",Businesses!H378)</f>
        <v>N/A</v>
      </c>
      <c r="I377" s="32" t="str">
        <f>IF(AND(Businesses!B378="",Businesses!C378&lt;&gt;""),0,IF(Businesses!B378="","N/A",IF(ISNUMBER(Businesses!B378),Businesses!B378,0)))</f>
        <v>N/A</v>
      </c>
    </row>
    <row r="378" spans="2:9">
      <c r="B378" s="32" t="str">
        <f t="shared" si="11"/>
        <v>N/A</v>
      </c>
      <c r="C378" s="32" t="str">
        <f>IF(AND(Businesses!D379="",Businesses!E379&lt;&gt;""),0,IF(Businesses!D379="","N/A",IF(ISNUMBER(Businesses!D379),Businesses!D379,0)))</f>
        <v>N/A</v>
      </c>
      <c r="D378" s="32" t="str">
        <f>IF(Businesses!E379="","N/A",Businesses!E379)</f>
        <v>N/A</v>
      </c>
      <c r="E378" s="32" t="str">
        <f>IF(Businesses!F379="","N/A",Businesses!F379)</f>
        <v>N/A</v>
      </c>
      <c r="F378" s="32" t="str">
        <f t="shared" si="10"/>
        <v>N/A</v>
      </c>
      <c r="G378" s="32" t="str">
        <f>IF(Businesses!G379="","N/A",Businesses!G379)</f>
        <v>N/A</v>
      </c>
      <c r="H378" s="32" t="str">
        <f>IF(Businesses!H379="","N/A",Businesses!H379)</f>
        <v>N/A</v>
      </c>
      <c r="I378" s="32" t="str">
        <f>IF(AND(Businesses!B379="",Businesses!C379&lt;&gt;""),0,IF(Businesses!B379="","N/A",IF(ISNUMBER(Businesses!B379),Businesses!B379,0)))</f>
        <v>N/A</v>
      </c>
    </row>
    <row r="379" spans="2:9">
      <c r="B379" s="32" t="str">
        <f t="shared" si="11"/>
        <v>N/A</v>
      </c>
      <c r="C379" s="32" t="str">
        <f>IF(AND(Businesses!D380="",Businesses!E380&lt;&gt;""),0,IF(Businesses!D380="","N/A",IF(ISNUMBER(Businesses!D380),Businesses!D380,0)))</f>
        <v>N/A</v>
      </c>
      <c r="D379" s="32" t="str">
        <f>IF(Businesses!E380="","N/A",Businesses!E380)</f>
        <v>N/A</v>
      </c>
      <c r="E379" s="32" t="str">
        <f>IF(Businesses!F380="","N/A",Businesses!F380)</f>
        <v>N/A</v>
      </c>
      <c r="F379" s="32" t="str">
        <f t="shared" si="10"/>
        <v>N/A</v>
      </c>
      <c r="G379" s="32" t="str">
        <f>IF(Businesses!G380="","N/A",Businesses!G380)</f>
        <v>N/A</v>
      </c>
      <c r="H379" s="32" t="str">
        <f>IF(Businesses!H380="","N/A",Businesses!H380)</f>
        <v>N/A</v>
      </c>
      <c r="I379" s="32" t="str">
        <f>IF(AND(Businesses!B380="",Businesses!C380&lt;&gt;""),0,IF(Businesses!B380="","N/A",IF(ISNUMBER(Businesses!B380),Businesses!B380,0)))</f>
        <v>N/A</v>
      </c>
    </row>
    <row r="380" spans="2:9">
      <c r="B380" s="32" t="str">
        <f t="shared" si="11"/>
        <v>N/A</v>
      </c>
      <c r="C380" s="32" t="str">
        <f>IF(AND(Businesses!D381="",Businesses!E381&lt;&gt;""),0,IF(Businesses!D381="","N/A",IF(ISNUMBER(Businesses!D381),Businesses!D381,0)))</f>
        <v>N/A</v>
      </c>
      <c r="D380" s="32" t="str">
        <f>IF(Businesses!E381="","N/A",Businesses!E381)</f>
        <v>N/A</v>
      </c>
      <c r="E380" s="32" t="str">
        <f>IF(Businesses!F381="","N/A",Businesses!F381)</f>
        <v>N/A</v>
      </c>
      <c r="F380" s="32" t="str">
        <f t="shared" si="10"/>
        <v>N/A</v>
      </c>
      <c r="G380" s="32" t="str">
        <f>IF(Businesses!G381="","N/A",Businesses!G381)</f>
        <v>N/A</v>
      </c>
      <c r="H380" s="32" t="str">
        <f>IF(Businesses!H381="","N/A",Businesses!H381)</f>
        <v>N/A</v>
      </c>
      <c r="I380" s="32" t="str">
        <f>IF(AND(Businesses!B381="",Businesses!C381&lt;&gt;""),0,IF(Businesses!B381="","N/A",IF(ISNUMBER(Businesses!B381),Businesses!B381,0)))</f>
        <v>N/A</v>
      </c>
    </row>
    <row r="381" spans="2:9">
      <c r="B381" s="32" t="str">
        <f t="shared" si="11"/>
        <v>N/A</v>
      </c>
      <c r="C381" s="32" t="str">
        <f>IF(AND(Businesses!D382="",Businesses!E382&lt;&gt;""),0,IF(Businesses!D382="","N/A",IF(ISNUMBER(Businesses!D382),Businesses!D382,0)))</f>
        <v>N/A</v>
      </c>
      <c r="D381" s="32" t="str">
        <f>IF(Businesses!E382="","N/A",Businesses!E382)</f>
        <v>N/A</v>
      </c>
      <c r="E381" s="32" t="str">
        <f>IF(Businesses!F382="","N/A",Businesses!F382)</f>
        <v>N/A</v>
      </c>
      <c r="F381" s="32" t="str">
        <f t="shared" si="10"/>
        <v>N/A</v>
      </c>
      <c r="G381" s="32" t="str">
        <f>IF(Businesses!G382="","N/A",Businesses!G382)</f>
        <v>N/A</v>
      </c>
      <c r="H381" s="32" t="str">
        <f>IF(Businesses!H382="","N/A",Businesses!H382)</f>
        <v>N/A</v>
      </c>
      <c r="I381" s="32" t="str">
        <f>IF(AND(Businesses!B382="",Businesses!C382&lt;&gt;""),0,IF(Businesses!B382="","N/A",IF(ISNUMBER(Businesses!B382),Businesses!B382,0)))</f>
        <v>N/A</v>
      </c>
    </row>
    <row r="382" spans="2:9">
      <c r="B382" s="32" t="str">
        <f t="shared" si="11"/>
        <v>N/A</v>
      </c>
      <c r="C382" s="32" t="str">
        <f>IF(AND(Businesses!D383="",Businesses!E383&lt;&gt;""),0,IF(Businesses!D383="","N/A",IF(ISNUMBER(Businesses!D383),Businesses!D383,0)))</f>
        <v>N/A</v>
      </c>
      <c r="D382" s="32" t="str">
        <f>IF(Businesses!E383="","N/A",Businesses!E383)</f>
        <v>N/A</v>
      </c>
      <c r="E382" s="32" t="str">
        <f>IF(Businesses!F383="","N/A",Businesses!F383)</f>
        <v>N/A</v>
      </c>
      <c r="F382" s="32" t="str">
        <f t="shared" si="10"/>
        <v>N/A</v>
      </c>
      <c r="G382" s="32" t="str">
        <f>IF(Businesses!G383="","N/A",Businesses!G383)</f>
        <v>N/A</v>
      </c>
      <c r="H382" s="32" t="str">
        <f>IF(Businesses!H383="","N/A",Businesses!H383)</f>
        <v>N/A</v>
      </c>
      <c r="I382" s="32" t="str">
        <f>IF(AND(Businesses!B383="",Businesses!C383&lt;&gt;""),0,IF(Businesses!B383="","N/A",IF(ISNUMBER(Businesses!B383),Businesses!B383,0)))</f>
        <v>N/A</v>
      </c>
    </row>
    <row r="383" spans="2:9">
      <c r="B383" s="32" t="str">
        <f t="shared" si="11"/>
        <v>N/A</v>
      </c>
      <c r="C383" s="32" t="str">
        <f>IF(AND(Businesses!D384="",Businesses!E384&lt;&gt;""),0,IF(Businesses!D384="","N/A",IF(ISNUMBER(Businesses!D384),Businesses!D384,0)))</f>
        <v>N/A</v>
      </c>
      <c r="D383" s="32" t="str">
        <f>IF(Businesses!E384="","N/A",Businesses!E384)</f>
        <v>N/A</v>
      </c>
      <c r="E383" s="32" t="str">
        <f>IF(Businesses!F384="","N/A",Businesses!F384)</f>
        <v>N/A</v>
      </c>
      <c r="F383" s="32" t="str">
        <f t="shared" si="10"/>
        <v>N/A</v>
      </c>
      <c r="G383" s="32" t="str">
        <f>IF(Businesses!G384="","N/A",Businesses!G384)</f>
        <v>N/A</v>
      </c>
      <c r="H383" s="32" t="str">
        <f>IF(Businesses!H384="","N/A",Businesses!H384)</f>
        <v>N/A</v>
      </c>
      <c r="I383" s="32" t="str">
        <f>IF(AND(Businesses!B384="",Businesses!C384&lt;&gt;""),0,IF(Businesses!B384="","N/A",IF(ISNUMBER(Businesses!B384),Businesses!B384,0)))</f>
        <v>N/A</v>
      </c>
    </row>
    <row r="384" spans="2:9">
      <c r="B384" s="32" t="str">
        <f t="shared" si="11"/>
        <v>N/A</v>
      </c>
      <c r="C384" s="32" t="str">
        <f>IF(AND(Businesses!D385="",Businesses!E385&lt;&gt;""),0,IF(Businesses!D385="","N/A",IF(ISNUMBER(Businesses!D385),Businesses!D385,0)))</f>
        <v>N/A</v>
      </c>
      <c r="D384" s="32" t="str">
        <f>IF(Businesses!E385="","N/A",Businesses!E385)</f>
        <v>N/A</v>
      </c>
      <c r="E384" s="32" t="str">
        <f>IF(Businesses!F385="","N/A",Businesses!F385)</f>
        <v>N/A</v>
      </c>
      <c r="F384" s="32" t="str">
        <f t="shared" si="10"/>
        <v>N/A</v>
      </c>
      <c r="G384" s="32" t="str">
        <f>IF(Businesses!G385="","N/A",Businesses!G385)</f>
        <v>N/A</v>
      </c>
      <c r="H384" s="32" t="str">
        <f>IF(Businesses!H385="","N/A",Businesses!H385)</f>
        <v>N/A</v>
      </c>
      <c r="I384" s="32" t="str">
        <f>IF(AND(Businesses!B385="",Businesses!C385&lt;&gt;""),0,IF(Businesses!B385="","N/A",IF(ISNUMBER(Businesses!B385),Businesses!B385,0)))</f>
        <v>N/A</v>
      </c>
    </row>
    <row r="385" spans="2:9">
      <c r="B385" s="32" t="str">
        <f t="shared" si="11"/>
        <v>N/A</v>
      </c>
      <c r="C385" s="32" t="str">
        <f>IF(AND(Businesses!D386="",Businesses!E386&lt;&gt;""),0,IF(Businesses!D386="","N/A",IF(ISNUMBER(Businesses!D386),Businesses!D386,0)))</f>
        <v>N/A</v>
      </c>
      <c r="D385" s="32" t="str">
        <f>IF(Businesses!E386="","N/A",Businesses!E386)</f>
        <v>N/A</v>
      </c>
      <c r="E385" s="32" t="str">
        <f>IF(Businesses!F386="","N/A",Businesses!F386)</f>
        <v>N/A</v>
      </c>
      <c r="F385" s="32" t="str">
        <f t="shared" si="10"/>
        <v>N/A</v>
      </c>
      <c r="G385" s="32" t="str">
        <f>IF(Businesses!G386="","N/A",Businesses!G386)</f>
        <v>N/A</v>
      </c>
      <c r="H385" s="32" t="str">
        <f>IF(Businesses!H386="","N/A",Businesses!H386)</f>
        <v>N/A</v>
      </c>
      <c r="I385" s="32" t="str">
        <f>IF(AND(Businesses!B386="",Businesses!C386&lt;&gt;""),0,IF(Businesses!B386="","N/A",IF(ISNUMBER(Businesses!B386),Businesses!B386,0)))</f>
        <v>N/A</v>
      </c>
    </row>
    <row r="386" spans="2:9">
      <c r="B386" s="32" t="str">
        <f t="shared" si="11"/>
        <v>N/A</v>
      </c>
      <c r="C386" s="32" t="str">
        <f>IF(AND(Businesses!D387="",Businesses!E387&lt;&gt;""),0,IF(Businesses!D387="","N/A",IF(ISNUMBER(Businesses!D387),Businesses!D387,0)))</f>
        <v>N/A</v>
      </c>
      <c r="D386" s="32" t="str">
        <f>IF(Businesses!E387="","N/A",Businesses!E387)</f>
        <v>N/A</v>
      </c>
      <c r="E386" s="32" t="str">
        <f>IF(Businesses!F387="","N/A",Businesses!F387)</f>
        <v>N/A</v>
      </c>
      <c r="F386" s="32" t="str">
        <f t="shared" ref="F386:F449" si="12">IF(B386="N/A","N/A",UPPER(TRIM(ProbuildName)))</f>
        <v>N/A</v>
      </c>
      <c r="G386" s="32" t="str">
        <f>IF(Businesses!G387="","N/A",Businesses!G387)</f>
        <v>N/A</v>
      </c>
      <c r="H386" s="32" t="str">
        <f>IF(Businesses!H387="","N/A",Businesses!H387)</f>
        <v>N/A</v>
      </c>
      <c r="I386" s="32" t="str">
        <f>IF(AND(Businesses!B387="",Businesses!C387&lt;&gt;""),0,IF(Businesses!B387="","N/A",IF(ISNUMBER(Businesses!B387),Businesses!B387,0)))</f>
        <v>N/A</v>
      </c>
    </row>
    <row r="387" spans="2:9">
      <c r="B387" s="32" t="str">
        <f t="shared" ref="B387:B450" si="13">IF(I387="N/A","N/A","")</f>
        <v>N/A</v>
      </c>
      <c r="C387" s="32" t="str">
        <f>IF(AND(Businesses!D388="",Businesses!E388&lt;&gt;""),0,IF(Businesses!D388="","N/A",IF(ISNUMBER(Businesses!D388),Businesses!D388,0)))</f>
        <v>N/A</v>
      </c>
      <c r="D387" s="32" t="str">
        <f>IF(Businesses!E388="","N/A",Businesses!E388)</f>
        <v>N/A</v>
      </c>
      <c r="E387" s="32" t="str">
        <f>IF(Businesses!F388="","N/A",Businesses!F388)</f>
        <v>N/A</v>
      </c>
      <c r="F387" s="32" t="str">
        <f t="shared" si="12"/>
        <v>N/A</v>
      </c>
      <c r="G387" s="32" t="str">
        <f>IF(Businesses!G388="","N/A",Businesses!G388)</f>
        <v>N/A</v>
      </c>
      <c r="H387" s="32" t="str">
        <f>IF(Businesses!H388="","N/A",Businesses!H388)</f>
        <v>N/A</v>
      </c>
      <c r="I387" s="32" t="str">
        <f>IF(AND(Businesses!B388="",Businesses!C388&lt;&gt;""),0,IF(Businesses!B388="","N/A",IF(ISNUMBER(Businesses!B388),Businesses!B388,0)))</f>
        <v>N/A</v>
      </c>
    </row>
    <row r="388" spans="2:9">
      <c r="B388" s="32" t="str">
        <f t="shared" si="13"/>
        <v>N/A</v>
      </c>
      <c r="C388" s="32" t="str">
        <f>IF(AND(Businesses!D389="",Businesses!E389&lt;&gt;""),0,IF(Businesses!D389="","N/A",IF(ISNUMBER(Businesses!D389),Businesses!D389,0)))</f>
        <v>N/A</v>
      </c>
      <c r="D388" s="32" t="str">
        <f>IF(Businesses!E389="","N/A",Businesses!E389)</f>
        <v>N/A</v>
      </c>
      <c r="E388" s="32" t="str">
        <f>IF(Businesses!F389="","N/A",Businesses!F389)</f>
        <v>N/A</v>
      </c>
      <c r="F388" s="32" t="str">
        <f t="shared" si="12"/>
        <v>N/A</v>
      </c>
      <c r="G388" s="32" t="str">
        <f>IF(Businesses!G389="","N/A",Businesses!G389)</f>
        <v>N/A</v>
      </c>
      <c r="H388" s="32" t="str">
        <f>IF(Businesses!H389="","N/A",Businesses!H389)</f>
        <v>N/A</v>
      </c>
      <c r="I388" s="32" t="str">
        <f>IF(AND(Businesses!B389="",Businesses!C389&lt;&gt;""),0,IF(Businesses!B389="","N/A",IF(ISNUMBER(Businesses!B389),Businesses!B389,0)))</f>
        <v>N/A</v>
      </c>
    </row>
    <row r="389" spans="2:9">
      <c r="B389" s="32" t="str">
        <f t="shared" si="13"/>
        <v>N/A</v>
      </c>
      <c r="C389" s="32" t="str">
        <f>IF(AND(Businesses!D390="",Businesses!E390&lt;&gt;""),0,IF(Businesses!D390="","N/A",IF(ISNUMBER(Businesses!D390),Businesses!D390,0)))</f>
        <v>N/A</v>
      </c>
      <c r="D389" s="32" t="str">
        <f>IF(Businesses!E390="","N/A",Businesses!E390)</f>
        <v>N/A</v>
      </c>
      <c r="E389" s="32" t="str">
        <f>IF(Businesses!F390="","N/A",Businesses!F390)</f>
        <v>N/A</v>
      </c>
      <c r="F389" s="32" t="str">
        <f t="shared" si="12"/>
        <v>N/A</v>
      </c>
      <c r="G389" s="32" t="str">
        <f>IF(Businesses!G390="","N/A",Businesses!G390)</f>
        <v>N/A</v>
      </c>
      <c r="H389" s="32" t="str">
        <f>IF(Businesses!H390="","N/A",Businesses!H390)</f>
        <v>N/A</v>
      </c>
      <c r="I389" s="32" t="str">
        <f>IF(AND(Businesses!B390="",Businesses!C390&lt;&gt;""),0,IF(Businesses!B390="","N/A",IF(ISNUMBER(Businesses!B390),Businesses!B390,0)))</f>
        <v>N/A</v>
      </c>
    </row>
    <row r="390" spans="2:9">
      <c r="B390" s="32" t="str">
        <f t="shared" si="13"/>
        <v>N/A</v>
      </c>
      <c r="C390" s="32" t="str">
        <f>IF(AND(Businesses!D391="",Businesses!E391&lt;&gt;""),0,IF(Businesses!D391="","N/A",IF(ISNUMBER(Businesses!D391),Businesses!D391,0)))</f>
        <v>N/A</v>
      </c>
      <c r="D390" s="32" t="str">
        <f>IF(Businesses!E391="","N/A",Businesses!E391)</f>
        <v>N/A</v>
      </c>
      <c r="E390" s="32" t="str">
        <f>IF(Businesses!F391="","N/A",Businesses!F391)</f>
        <v>N/A</v>
      </c>
      <c r="F390" s="32" t="str">
        <f t="shared" si="12"/>
        <v>N/A</v>
      </c>
      <c r="G390" s="32" t="str">
        <f>IF(Businesses!G391="","N/A",Businesses!G391)</f>
        <v>N/A</v>
      </c>
      <c r="H390" s="32" t="str">
        <f>IF(Businesses!H391="","N/A",Businesses!H391)</f>
        <v>N/A</v>
      </c>
      <c r="I390" s="32" t="str">
        <f>IF(AND(Businesses!B391="",Businesses!C391&lt;&gt;""),0,IF(Businesses!B391="","N/A",IF(ISNUMBER(Businesses!B391),Businesses!B391,0)))</f>
        <v>N/A</v>
      </c>
    </row>
    <row r="391" spans="2:9">
      <c r="B391" s="32" t="str">
        <f t="shared" si="13"/>
        <v>N/A</v>
      </c>
      <c r="C391" s="32" t="str">
        <f>IF(AND(Businesses!D392="",Businesses!E392&lt;&gt;""),0,IF(Businesses!D392="","N/A",IF(ISNUMBER(Businesses!D392),Businesses!D392,0)))</f>
        <v>N/A</v>
      </c>
      <c r="D391" s="32" t="str">
        <f>IF(Businesses!E392="","N/A",Businesses!E392)</f>
        <v>N/A</v>
      </c>
      <c r="E391" s="32" t="str">
        <f>IF(Businesses!F392="","N/A",Businesses!F392)</f>
        <v>N/A</v>
      </c>
      <c r="F391" s="32" t="str">
        <f t="shared" si="12"/>
        <v>N/A</v>
      </c>
      <c r="G391" s="32" t="str">
        <f>IF(Businesses!G392="","N/A",Businesses!G392)</f>
        <v>N/A</v>
      </c>
      <c r="H391" s="32" t="str">
        <f>IF(Businesses!H392="","N/A",Businesses!H392)</f>
        <v>N/A</v>
      </c>
      <c r="I391" s="32" t="str">
        <f>IF(AND(Businesses!B392="",Businesses!C392&lt;&gt;""),0,IF(Businesses!B392="","N/A",IF(ISNUMBER(Businesses!B392),Businesses!B392,0)))</f>
        <v>N/A</v>
      </c>
    </row>
    <row r="392" spans="2:9">
      <c r="B392" s="32" t="str">
        <f t="shared" si="13"/>
        <v>N/A</v>
      </c>
      <c r="C392" s="32" t="str">
        <f>IF(AND(Businesses!D393="",Businesses!E393&lt;&gt;""),0,IF(Businesses!D393="","N/A",IF(ISNUMBER(Businesses!D393),Businesses!D393,0)))</f>
        <v>N/A</v>
      </c>
      <c r="D392" s="32" t="str">
        <f>IF(Businesses!E393="","N/A",Businesses!E393)</f>
        <v>N/A</v>
      </c>
      <c r="E392" s="32" t="str">
        <f>IF(Businesses!F393="","N/A",Businesses!F393)</f>
        <v>N/A</v>
      </c>
      <c r="F392" s="32" t="str">
        <f t="shared" si="12"/>
        <v>N/A</v>
      </c>
      <c r="G392" s="32" t="str">
        <f>IF(Businesses!G393="","N/A",Businesses!G393)</f>
        <v>N/A</v>
      </c>
      <c r="H392" s="32" t="str">
        <f>IF(Businesses!H393="","N/A",Businesses!H393)</f>
        <v>N/A</v>
      </c>
      <c r="I392" s="32" t="str">
        <f>IF(AND(Businesses!B393="",Businesses!C393&lt;&gt;""),0,IF(Businesses!B393="","N/A",IF(ISNUMBER(Businesses!B393),Businesses!B393,0)))</f>
        <v>N/A</v>
      </c>
    </row>
    <row r="393" spans="2:9">
      <c r="B393" s="32" t="str">
        <f t="shared" si="13"/>
        <v>N/A</v>
      </c>
      <c r="C393" s="32" t="str">
        <f>IF(AND(Businesses!D394="",Businesses!E394&lt;&gt;""),0,IF(Businesses!D394="","N/A",IF(ISNUMBER(Businesses!D394),Businesses!D394,0)))</f>
        <v>N/A</v>
      </c>
      <c r="D393" s="32" t="str">
        <f>IF(Businesses!E394="","N/A",Businesses!E394)</f>
        <v>N/A</v>
      </c>
      <c r="E393" s="32" t="str">
        <f>IF(Businesses!F394="","N/A",Businesses!F394)</f>
        <v>N/A</v>
      </c>
      <c r="F393" s="32" t="str">
        <f t="shared" si="12"/>
        <v>N/A</v>
      </c>
      <c r="G393" s="32" t="str">
        <f>IF(Businesses!G394="","N/A",Businesses!G394)</f>
        <v>N/A</v>
      </c>
      <c r="H393" s="32" t="str">
        <f>IF(Businesses!H394="","N/A",Businesses!H394)</f>
        <v>N/A</v>
      </c>
      <c r="I393" s="32" t="str">
        <f>IF(AND(Businesses!B394="",Businesses!C394&lt;&gt;""),0,IF(Businesses!B394="","N/A",IF(ISNUMBER(Businesses!B394),Businesses!B394,0)))</f>
        <v>N/A</v>
      </c>
    </row>
    <row r="394" spans="2:9">
      <c r="B394" s="32" t="str">
        <f t="shared" si="13"/>
        <v>N/A</v>
      </c>
      <c r="C394" s="32" t="str">
        <f>IF(AND(Businesses!D395="",Businesses!E395&lt;&gt;""),0,IF(Businesses!D395="","N/A",IF(ISNUMBER(Businesses!D395),Businesses!D395,0)))</f>
        <v>N/A</v>
      </c>
      <c r="D394" s="32" t="str">
        <f>IF(Businesses!E395="","N/A",Businesses!E395)</f>
        <v>N/A</v>
      </c>
      <c r="E394" s="32" t="str">
        <f>IF(Businesses!F395="","N/A",Businesses!F395)</f>
        <v>N/A</v>
      </c>
      <c r="F394" s="32" t="str">
        <f t="shared" si="12"/>
        <v>N/A</v>
      </c>
      <c r="G394" s="32" t="str">
        <f>IF(Businesses!G395="","N/A",Businesses!G395)</f>
        <v>N/A</v>
      </c>
      <c r="H394" s="32" t="str">
        <f>IF(Businesses!H395="","N/A",Businesses!H395)</f>
        <v>N/A</v>
      </c>
      <c r="I394" s="32" t="str">
        <f>IF(AND(Businesses!B395="",Businesses!C395&lt;&gt;""),0,IF(Businesses!B395="","N/A",IF(ISNUMBER(Businesses!B395),Businesses!B395,0)))</f>
        <v>N/A</v>
      </c>
    </row>
    <row r="395" spans="2:9">
      <c r="B395" s="32" t="str">
        <f t="shared" si="13"/>
        <v>N/A</v>
      </c>
      <c r="C395" s="32" t="str">
        <f>IF(AND(Businesses!D396="",Businesses!E396&lt;&gt;""),0,IF(Businesses!D396="","N/A",IF(ISNUMBER(Businesses!D396),Businesses!D396,0)))</f>
        <v>N/A</v>
      </c>
      <c r="D395" s="32" t="str">
        <f>IF(Businesses!E396="","N/A",Businesses!E396)</f>
        <v>N/A</v>
      </c>
      <c r="E395" s="32" t="str">
        <f>IF(Businesses!F396="","N/A",Businesses!F396)</f>
        <v>N/A</v>
      </c>
      <c r="F395" s="32" t="str">
        <f t="shared" si="12"/>
        <v>N/A</v>
      </c>
      <c r="G395" s="32" t="str">
        <f>IF(Businesses!G396="","N/A",Businesses!G396)</f>
        <v>N/A</v>
      </c>
      <c r="H395" s="32" t="str">
        <f>IF(Businesses!H396="","N/A",Businesses!H396)</f>
        <v>N/A</v>
      </c>
      <c r="I395" s="32" t="str">
        <f>IF(AND(Businesses!B396="",Businesses!C396&lt;&gt;""),0,IF(Businesses!B396="","N/A",IF(ISNUMBER(Businesses!B396),Businesses!B396,0)))</f>
        <v>N/A</v>
      </c>
    </row>
    <row r="396" spans="2:9">
      <c r="B396" s="32" t="str">
        <f t="shared" si="13"/>
        <v>N/A</v>
      </c>
      <c r="C396" s="32" t="str">
        <f>IF(AND(Businesses!D397="",Businesses!E397&lt;&gt;""),0,IF(Businesses!D397="","N/A",IF(ISNUMBER(Businesses!D397),Businesses!D397,0)))</f>
        <v>N/A</v>
      </c>
      <c r="D396" s="32" t="str">
        <f>IF(Businesses!E397="","N/A",Businesses!E397)</f>
        <v>N/A</v>
      </c>
      <c r="E396" s="32" t="str">
        <f>IF(Businesses!F397="","N/A",Businesses!F397)</f>
        <v>N/A</v>
      </c>
      <c r="F396" s="32" t="str">
        <f t="shared" si="12"/>
        <v>N/A</v>
      </c>
      <c r="G396" s="32" t="str">
        <f>IF(Businesses!G397="","N/A",Businesses!G397)</f>
        <v>N/A</v>
      </c>
      <c r="H396" s="32" t="str">
        <f>IF(Businesses!H397="","N/A",Businesses!H397)</f>
        <v>N/A</v>
      </c>
      <c r="I396" s="32" t="str">
        <f>IF(AND(Businesses!B397="",Businesses!C397&lt;&gt;""),0,IF(Businesses!B397="","N/A",IF(ISNUMBER(Businesses!B397),Businesses!B397,0)))</f>
        <v>N/A</v>
      </c>
    </row>
    <row r="397" spans="2:9">
      <c r="B397" s="32" t="str">
        <f t="shared" si="13"/>
        <v>N/A</v>
      </c>
      <c r="C397" s="32" t="str">
        <f>IF(AND(Businesses!D398="",Businesses!E398&lt;&gt;""),0,IF(Businesses!D398="","N/A",IF(ISNUMBER(Businesses!D398),Businesses!D398,0)))</f>
        <v>N/A</v>
      </c>
      <c r="D397" s="32" t="str">
        <f>IF(Businesses!E398="","N/A",Businesses!E398)</f>
        <v>N/A</v>
      </c>
      <c r="E397" s="32" t="str">
        <f>IF(Businesses!F398="","N/A",Businesses!F398)</f>
        <v>N/A</v>
      </c>
      <c r="F397" s="32" t="str">
        <f t="shared" si="12"/>
        <v>N/A</v>
      </c>
      <c r="G397" s="32" t="str">
        <f>IF(Businesses!G398="","N/A",Businesses!G398)</f>
        <v>N/A</v>
      </c>
      <c r="H397" s="32" t="str">
        <f>IF(Businesses!H398="","N/A",Businesses!H398)</f>
        <v>N/A</v>
      </c>
      <c r="I397" s="32" t="str">
        <f>IF(AND(Businesses!B398="",Businesses!C398&lt;&gt;""),0,IF(Businesses!B398="","N/A",IF(ISNUMBER(Businesses!B398),Businesses!B398,0)))</f>
        <v>N/A</v>
      </c>
    </row>
    <row r="398" spans="2:9">
      <c r="B398" s="32" t="str">
        <f t="shared" si="13"/>
        <v>N/A</v>
      </c>
      <c r="C398" s="32" t="str">
        <f>IF(AND(Businesses!D399="",Businesses!E399&lt;&gt;""),0,IF(Businesses!D399="","N/A",IF(ISNUMBER(Businesses!D399),Businesses!D399,0)))</f>
        <v>N/A</v>
      </c>
      <c r="D398" s="32" t="str">
        <f>IF(Businesses!E399="","N/A",Businesses!E399)</f>
        <v>N/A</v>
      </c>
      <c r="E398" s="32" t="str">
        <f>IF(Businesses!F399="","N/A",Businesses!F399)</f>
        <v>N/A</v>
      </c>
      <c r="F398" s="32" t="str">
        <f t="shared" si="12"/>
        <v>N/A</v>
      </c>
      <c r="G398" s="32" t="str">
        <f>IF(Businesses!G399="","N/A",Businesses!G399)</f>
        <v>N/A</v>
      </c>
      <c r="H398" s="32" t="str">
        <f>IF(Businesses!H399="","N/A",Businesses!H399)</f>
        <v>N/A</v>
      </c>
      <c r="I398" s="32" t="str">
        <f>IF(AND(Businesses!B399="",Businesses!C399&lt;&gt;""),0,IF(Businesses!B399="","N/A",IF(ISNUMBER(Businesses!B399),Businesses!B399,0)))</f>
        <v>N/A</v>
      </c>
    </row>
    <row r="399" spans="2:9">
      <c r="B399" s="32" t="str">
        <f t="shared" si="13"/>
        <v>N/A</v>
      </c>
      <c r="C399" s="32" t="str">
        <f>IF(AND(Businesses!D400="",Businesses!E400&lt;&gt;""),0,IF(Businesses!D400="","N/A",IF(ISNUMBER(Businesses!D400),Businesses!D400,0)))</f>
        <v>N/A</v>
      </c>
      <c r="D399" s="32" t="str">
        <f>IF(Businesses!E400="","N/A",Businesses!E400)</f>
        <v>N/A</v>
      </c>
      <c r="E399" s="32" t="str">
        <f>IF(Businesses!F400="","N/A",Businesses!F400)</f>
        <v>N/A</v>
      </c>
      <c r="F399" s="32" t="str">
        <f t="shared" si="12"/>
        <v>N/A</v>
      </c>
      <c r="G399" s="32" t="str">
        <f>IF(Businesses!G400="","N/A",Businesses!G400)</f>
        <v>N/A</v>
      </c>
      <c r="H399" s="32" t="str">
        <f>IF(Businesses!H400="","N/A",Businesses!H400)</f>
        <v>N/A</v>
      </c>
      <c r="I399" s="32" t="str">
        <f>IF(AND(Businesses!B400="",Businesses!C400&lt;&gt;""),0,IF(Businesses!B400="","N/A",IF(ISNUMBER(Businesses!B400),Businesses!B400,0)))</f>
        <v>N/A</v>
      </c>
    </row>
    <row r="400" spans="2:9">
      <c r="B400" s="32" t="str">
        <f t="shared" si="13"/>
        <v>N/A</v>
      </c>
      <c r="C400" s="32" t="str">
        <f>IF(AND(Businesses!D401="",Businesses!E401&lt;&gt;""),0,IF(Businesses!D401="","N/A",IF(ISNUMBER(Businesses!D401),Businesses!D401,0)))</f>
        <v>N/A</v>
      </c>
      <c r="D400" s="32" t="str">
        <f>IF(Businesses!E401="","N/A",Businesses!E401)</f>
        <v>N/A</v>
      </c>
      <c r="E400" s="32" t="str">
        <f>IF(Businesses!F401="","N/A",Businesses!F401)</f>
        <v>N/A</v>
      </c>
      <c r="F400" s="32" t="str">
        <f t="shared" si="12"/>
        <v>N/A</v>
      </c>
      <c r="G400" s="32" t="str">
        <f>IF(Businesses!G401="","N/A",Businesses!G401)</f>
        <v>N/A</v>
      </c>
      <c r="H400" s="32" t="str">
        <f>IF(Businesses!H401="","N/A",Businesses!H401)</f>
        <v>N/A</v>
      </c>
      <c r="I400" s="32" t="str">
        <f>IF(AND(Businesses!B401="",Businesses!C401&lt;&gt;""),0,IF(Businesses!B401="","N/A",IF(ISNUMBER(Businesses!B401),Businesses!B401,0)))</f>
        <v>N/A</v>
      </c>
    </row>
    <row r="401" spans="2:9">
      <c r="B401" s="32" t="str">
        <f t="shared" si="13"/>
        <v>N/A</v>
      </c>
      <c r="C401" s="32" t="str">
        <f>IF(AND(Businesses!D402="",Businesses!E402&lt;&gt;""),0,IF(Businesses!D402="","N/A",IF(ISNUMBER(Businesses!D402),Businesses!D402,0)))</f>
        <v>N/A</v>
      </c>
      <c r="D401" s="32" t="str">
        <f>IF(Businesses!E402="","N/A",Businesses!E402)</f>
        <v>N/A</v>
      </c>
      <c r="E401" s="32" t="str">
        <f>IF(Businesses!F402="","N/A",Businesses!F402)</f>
        <v>N/A</v>
      </c>
      <c r="F401" s="32" t="str">
        <f t="shared" si="12"/>
        <v>N/A</v>
      </c>
      <c r="G401" s="32" t="str">
        <f>IF(Businesses!G402="","N/A",Businesses!G402)</f>
        <v>N/A</v>
      </c>
      <c r="H401" s="32" t="str">
        <f>IF(Businesses!H402="","N/A",Businesses!H402)</f>
        <v>N/A</v>
      </c>
      <c r="I401" s="32" t="str">
        <f>IF(AND(Businesses!B402="",Businesses!C402&lt;&gt;""),0,IF(Businesses!B402="","N/A",IF(ISNUMBER(Businesses!B402),Businesses!B402,0)))</f>
        <v>N/A</v>
      </c>
    </row>
    <row r="402" spans="2:9">
      <c r="B402" s="32" t="str">
        <f t="shared" si="13"/>
        <v>N/A</v>
      </c>
      <c r="C402" s="32" t="str">
        <f>IF(AND(Businesses!D403="",Businesses!E403&lt;&gt;""),0,IF(Businesses!D403="","N/A",IF(ISNUMBER(Businesses!D403),Businesses!D403,0)))</f>
        <v>N/A</v>
      </c>
      <c r="D402" s="32" t="str">
        <f>IF(Businesses!E403="","N/A",Businesses!E403)</f>
        <v>N/A</v>
      </c>
      <c r="E402" s="32" t="str">
        <f>IF(Businesses!F403="","N/A",Businesses!F403)</f>
        <v>N/A</v>
      </c>
      <c r="F402" s="32" t="str">
        <f t="shared" si="12"/>
        <v>N/A</v>
      </c>
      <c r="G402" s="32" t="str">
        <f>IF(Businesses!G403="","N/A",Businesses!G403)</f>
        <v>N/A</v>
      </c>
      <c r="H402" s="32" t="str">
        <f>IF(Businesses!H403="","N/A",Businesses!H403)</f>
        <v>N/A</v>
      </c>
      <c r="I402" s="32" t="str">
        <f>IF(AND(Businesses!B403="",Businesses!C403&lt;&gt;""),0,IF(Businesses!B403="","N/A",IF(ISNUMBER(Businesses!B403),Businesses!B403,0)))</f>
        <v>N/A</v>
      </c>
    </row>
    <row r="403" spans="2:9">
      <c r="B403" s="32" t="str">
        <f t="shared" si="13"/>
        <v>N/A</v>
      </c>
      <c r="C403" s="32" t="str">
        <f>IF(AND(Businesses!D404="",Businesses!E404&lt;&gt;""),0,IF(Businesses!D404="","N/A",IF(ISNUMBER(Businesses!D404),Businesses!D404,0)))</f>
        <v>N/A</v>
      </c>
      <c r="D403" s="32" t="str">
        <f>IF(Businesses!E404="","N/A",Businesses!E404)</f>
        <v>N/A</v>
      </c>
      <c r="E403" s="32" t="str">
        <f>IF(Businesses!F404="","N/A",Businesses!F404)</f>
        <v>N/A</v>
      </c>
      <c r="F403" s="32" t="str">
        <f t="shared" si="12"/>
        <v>N/A</v>
      </c>
      <c r="G403" s="32" t="str">
        <f>IF(Businesses!G404="","N/A",Businesses!G404)</f>
        <v>N/A</v>
      </c>
      <c r="H403" s="32" t="str">
        <f>IF(Businesses!H404="","N/A",Businesses!H404)</f>
        <v>N/A</v>
      </c>
      <c r="I403" s="32" t="str">
        <f>IF(AND(Businesses!B404="",Businesses!C404&lt;&gt;""),0,IF(Businesses!B404="","N/A",IF(ISNUMBER(Businesses!B404),Businesses!B404,0)))</f>
        <v>N/A</v>
      </c>
    </row>
    <row r="404" spans="2:9">
      <c r="B404" s="32" t="str">
        <f t="shared" si="13"/>
        <v>N/A</v>
      </c>
      <c r="C404" s="32" t="str">
        <f>IF(AND(Businesses!D405="",Businesses!E405&lt;&gt;""),0,IF(Businesses!D405="","N/A",IF(ISNUMBER(Businesses!D405),Businesses!D405,0)))</f>
        <v>N/A</v>
      </c>
      <c r="D404" s="32" t="str">
        <f>IF(Businesses!E405="","N/A",Businesses!E405)</f>
        <v>N/A</v>
      </c>
      <c r="E404" s="32" t="str">
        <f>IF(Businesses!F405="","N/A",Businesses!F405)</f>
        <v>N/A</v>
      </c>
      <c r="F404" s="32" t="str">
        <f t="shared" si="12"/>
        <v>N/A</v>
      </c>
      <c r="G404" s="32" t="str">
        <f>IF(Businesses!G405="","N/A",Businesses!G405)</f>
        <v>N/A</v>
      </c>
      <c r="H404" s="32" t="str">
        <f>IF(Businesses!H405="","N/A",Businesses!H405)</f>
        <v>N/A</v>
      </c>
      <c r="I404" s="32" t="str">
        <f>IF(AND(Businesses!B405="",Businesses!C405&lt;&gt;""),0,IF(Businesses!B405="","N/A",IF(ISNUMBER(Businesses!B405),Businesses!B405,0)))</f>
        <v>N/A</v>
      </c>
    </row>
    <row r="405" spans="2:9">
      <c r="B405" s="32" t="str">
        <f t="shared" si="13"/>
        <v>N/A</v>
      </c>
      <c r="C405" s="32" t="str">
        <f>IF(AND(Businesses!D406="",Businesses!E406&lt;&gt;""),0,IF(Businesses!D406="","N/A",IF(ISNUMBER(Businesses!D406),Businesses!D406,0)))</f>
        <v>N/A</v>
      </c>
      <c r="D405" s="32" t="str">
        <f>IF(Businesses!E406="","N/A",Businesses!E406)</f>
        <v>N/A</v>
      </c>
      <c r="E405" s="32" t="str">
        <f>IF(Businesses!F406="","N/A",Businesses!F406)</f>
        <v>N/A</v>
      </c>
      <c r="F405" s="32" t="str">
        <f t="shared" si="12"/>
        <v>N/A</v>
      </c>
      <c r="G405" s="32" t="str">
        <f>IF(Businesses!G406="","N/A",Businesses!G406)</f>
        <v>N/A</v>
      </c>
      <c r="H405" s="32" t="str">
        <f>IF(Businesses!H406="","N/A",Businesses!H406)</f>
        <v>N/A</v>
      </c>
      <c r="I405" s="32" t="str">
        <f>IF(AND(Businesses!B406="",Businesses!C406&lt;&gt;""),0,IF(Businesses!B406="","N/A",IF(ISNUMBER(Businesses!B406),Businesses!B406,0)))</f>
        <v>N/A</v>
      </c>
    </row>
    <row r="406" spans="2:9">
      <c r="B406" s="32" t="str">
        <f t="shared" si="13"/>
        <v>N/A</v>
      </c>
      <c r="C406" s="32" t="str">
        <f>IF(AND(Businesses!D407="",Businesses!E407&lt;&gt;""),0,IF(Businesses!D407="","N/A",IF(ISNUMBER(Businesses!D407),Businesses!D407,0)))</f>
        <v>N/A</v>
      </c>
      <c r="D406" s="32" t="str">
        <f>IF(Businesses!E407="","N/A",Businesses!E407)</f>
        <v>N/A</v>
      </c>
      <c r="E406" s="32" t="str">
        <f>IF(Businesses!F407="","N/A",Businesses!F407)</f>
        <v>N/A</v>
      </c>
      <c r="F406" s="32" t="str">
        <f t="shared" si="12"/>
        <v>N/A</v>
      </c>
      <c r="G406" s="32" t="str">
        <f>IF(Businesses!G407="","N/A",Businesses!G407)</f>
        <v>N/A</v>
      </c>
      <c r="H406" s="32" t="str">
        <f>IF(Businesses!H407="","N/A",Businesses!H407)</f>
        <v>N/A</v>
      </c>
      <c r="I406" s="32" t="str">
        <f>IF(AND(Businesses!B407="",Businesses!C407&lt;&gt;""),0,IF(Businesses!B407="","N/A",IF(ISNUMBER(Businesses!B407),Businesses!B407,0)))</f>
        <v>N/A</v>
      </c>
    </row>
    <row r="407" spans="2:9">
      <c r="B407" s="32" t="str">
        <f t="shared" si="13"/>
        <v>N/A</v>
      </c>
      <c r="C407" s="32" t="str">
        <f>IF(AND(Businesses!D408="",Businesses!E408&lt;&gt;""),0,IF(Businesses!D408="","N/A",IF(ISNUMBER(Businesses!D408),Businesses!D408,0)))</f>
        <v>N/A</v>
      </c>
      <c r="D407" s="32" t="str">
        <f>IF(Businesses!E408="","N/A",Businesses!E408)</f>
        <v>N/A</v>
      </c>
      <c r="E407" s="32" t="str">
        <f>IF(Businesses!F408="","N/A",Businesses!F408)</f>
        <v>N/A</v>
      </c>
      <c r="F407" s="32" t="str">
        <f t="shared" si="12"/>
        <v>N/A</v>
      </c>
      <c r="G407" s="32" t="str">
        <f>IF(Businesses!G408="","N/A",Businesses!G408)</f>
        <v>N/A</v>
      </c>
      <c r="H407" s="32" t="str">
        <f>IF(Businesses!H408="","N/A",Businesses!H408)</f>
        <v>N/A</v>
      </c>
      <c r="I407" s="32" t="str">
        <f>IF(AND(Businesses!B408="",Businesses!C408&lt;&gt;""),0,IF(Businesses!B408="","N/A",IF(ISNUMBER(Businesses!B408),Businesses!B408,0)))</f>
        <v>N/A</v>
      </c>
    </row>
    <row r="408" spans="2:9">
      <c r="B408" s="32" t="str">
        <f t="shared" si="13"/>
        <v>N/A</v>
      </c>
      <c r="C408" s="32" t="str">
        <f>IF(AND(Businesses!D409="",Businesses!E409&lt;&gt;""),0,IF(Businesses!D409="","N/A",IF(ISNUMBER(Businesses!D409),Businesses!D409,0)))</f>
        <v>N/A</v>
      </c>
      <c r="D408" s="32" t="str">
        <f>IF(Businesses!E409="","N/A",Businesses!E409)</f>
        <v>N/A</v>
      </c>
      <c r="E408" s="32" t="str">
        <f>IF(Businesses!F409="","N/A",Businesses!F409)</f>
        <v>N/A</v>
      </c>
      <c r="F408" s="32" t="str">
        <f t="shared" si="12"/>
        <v>N/A</v>
      </c>
      <c r="G408" s="32" t="str">
        <f>IF(Businesses!G409="","N/A",Businesses!G409)</f>
        <v>N/A</v>
      </c>
      <c r="H408" s="32" t="str">
        <f>IF(Businesses!H409="","N/A",Businesses!H409)</f>
        <v>N/A</v>
      </c>
      <c r="I408" s="32" t="str">
        <f>IF(AND(Businesses!B409="",Businesses!C409&lt;&gt;""),0,IF(Businesses!B409="","N/A",IF(ISNUMBER(Businesses!B409),Businesses!B409,0)))</f>
        <v>N/A</v>
      </c>
    </row>
    <row r="409" spans="2:9">
      <c r="B409" s="32" t="str">
        <f t="shared" si="13"/>
        <v>N/A</v>
      </c>
      <c r="C409" s="32" t="str">
        <f>IF(AND(Businesses!D410="",Businesses!E410&lt;&gt;""),0,IF(Businesses!D410="","N/A",IF(ISNUMBER(Businesses!D410),Businesses!D410,0)))</f>
        <v>N/A</v>
      </c>
      <c r="D409" s="32" t="str">
        <f>IF(Businesses!E410="","N/A",Businesses!E410)</f>
        <v>N/A</v>
      </c>
      <c r="E409" s="32" t="str">
        <f>IF(Businesses!F410="","N/A",Businesses!F410)</f>
        <v>N/A</v>
      </c>
      <c r="F409" s="32" t="str">
        <f t="shared" si="12"/>
        <v>N/A</v>
      </c>
      <c r="G409" s="32" t="str">
        <f>IF(Businesses!G410="","N/A",Businesses!G410)</f>
        <v>N/A</v>
      </c>
      <c r="H409" s="32" t="str">
        <f>IF(Businesses!H410="","N/A",Businesses!H410)</f>
        <v>N/A</v>
      </c>
      <c r="I409" s="32" t="str">
        <f>IF(AND(Businesses!B410="",Businesses!C410&lt;&gt;""),0,IF(Businesses!B410="","N/A",IF(ISNUMBER(Businesses!B410),Businesses!B410,0)))</f>
        <v>N/A</v>
      </c>
    </row>
    <row r="410" spans="2:9">
      <c r="B410" s="32" t="str">
        <f t="shared" si="13"/>
        <v>N/A</v>
      </c>
      <c r="C410" s="32" t="str">
        <f>IF(AND(Businesses!D411="",Businesses!E411&lt;&gt;""),0,IF(Businesses!D411="","N/A",IF(ISNUMBER(Businesses!D411),Businesses!D411,0)))</f>
        <v>N/A</v>
      </c>
      <c r="D410" s="32" t="str">
        <f>IF(Businesses!E411="","N/A",Businesses!E411)</f>
        <v>N/A</v>
      </c>
      <c r="E410" s="32" t="str">
        <f>IF(Businesses!F411="","N/A",Businesses!F411)</f>
        <v>N/A</v>
      </c>
      <c r="F410" s="32" t="str">
        <f t="shared" si="12"/>
        <v>N/A</v>
      </c>
      <c r="G410" s="32" t="str">
        <f>IF(Businesses!G411="","N/A",Businesses!G411)</f>
        <v>N/A</v>
      </c>
      <c r="H410" s="32" t="str">
        <f>IF(Businesses!H411="","N/A",Businesses!H411)</f>
        <v>N/A</v>
      </c>
      <c r="I410" s="32" t="str">
        <f>IF(AND(Businesses!B411="",Businesses!C411&lt;&gt;""),0,IF(Businesses!B411="","N/A",IF(ISNUMBER(Businesses!B411),Businesses!B411,0)))</f>
        <v>N/A</v>
      </c>
    </row>
    <row r="411" spans="2:9">
      <c r="B411" s="32" t="str">
        <f t="shared" si="13"/>
        <v>N/A</v>
      </c>
      <c r="C411" s="32" t="str">
        <f>IF(AND(Businesses!D412="",Businesses!E412&lt;&gt;""),0,IF(Businesses!D412="","N/A",IF(ISNUMBER(Businesses!D412),Businesses!D412,0)))</f>
        <v>N/A</v>
      </c>
      <c r="D411" s="32" t="str">
        <f>IF(Businesses!E412="","N/A",Businesses!E412)</f>
        <v>N/A</v>
      </c>
      <c r="E411" s="32" t="str">
        <f>IF(Businesses!F412="","N/A",Businesses!F412)</f>
        <v>N/A</v>
      </c>
      <c r="F411" s="32" t="str">
        <f t="shared" si="12"/>
        <v>N/A</v>
      </c>
      <c r="G411" s="32" t="str">
        <f>IF(Businesses!G412="","N/A",Businesses!G412)</f>
        <v>N/A</v>
      </c>
      <c r="H411" s="32" t="str">
        <f>IF(Businesses!H412="","N/A",Businesses!H412)</f>
        <v>N/A</v>
      </c>
      <c r="I411" s="32" t="str">
        <f>IF(AND(Businesses!B412="",Businesses!C412&lt;&gt;""),0,IF(Businesses!B412="","N/A",IF(ISNUMBER(Businesses!B412),Businesses!B412,0)))</f>
        <v>N/A</v>
      </c>
    </row>
    <row r="412" spans="2:9">
      <c r="B412" s="32" t="str">
        <f t="shared" si="13"/>
        <v>N/A</v>
      </c>
      <c r="C412" s="32" t="str">
        <f>IF(AND(Businesses!D413="",Businesses!E413&lt;&gt;""),0,IF(Businesses!D413="","N/A",IF(ISNUMBER(Businesses!D413),Businesses!D413,0)))</f>
        <v>N/A</v>
      </c>
      <c r="D412" s="32" t="str">
        <f>IF(Businesses!E413="","N/A",Businesses!E413)</f>
        <v>N/A</v>
      </c>
      <c r="E412" s="32" t="str">
        <f>IF(Businesses!F413="","N/A",Businesses!F413)</f>
        <v>N/A</v>
      </c>
      <c r="F412" s="32" t="str">
        <f t="shared" si="12"/>
        <v>N/A</v>
      </c>
      <c r="G412" s="32" t="str">
        <f>IF(Businesses!G413="","N/A",Businesses!G413)</f>
        <v>N/A</v>
      </c>
      <c r="H412" s="32" t="str">
        <f>IF(Businesses!H413="","N/A",Businesses!H413)</f>
        <v>N/A</v>
      </c>
      <c r="I412" s="32" t="str">
        <f>IF(AND(Businesses!B413="",Businesses!C413&lt;&gt;""),0,IF(Businesses!B413="","N/A",IF(ISNUMBER(Businesses!B413),Businesses!B413,0)))</f>
        <v>N/A</v>
      </c>
    </row>
    <row r="413" spans="2:9">
      <c r="B413" s="32" t="str">
        <f t="shared" si="13"/>
        <v>N/A</v>
      </c>
      <c r="C413" s="32" t="str">
        <f>IF(AND(Businesses!D414="",Businesses!E414&lt;&gt;""),0,IF(Businesses!D414="","N/A",IF(ISNUMBER(Businesses!D414),Businesses!D414,0)))</f>
        <v>N/A</v>
      </c>
      <c r="D413" s="32" t="str">
        <f>IF(Businesses!E414="","N/A",Businesses!E414)</f>
        <v>N/A</v>
      </c>
      <c r="E413" s="32" t="str">
        <f>IF(Businesses!F414="","N/A",Businesses!F414)</f>
        <v>N/A</v>
      </c>
      <c r="F413" s="32" t="str">
        <f t="shared" si="12"/>
        <v>N/A</v>
      </c>
      <c r="G413" s="32" t="str">
        <f>IF(Businesses!G414="","N/A",Businesses!G414)</f>
        <v>N/A</v>
      </c>
      <c r="H413" s="32" t="str">
        <f>IF(Businesses!H414="","N/A",Businesses!H414)</f>
        <v>N/A</v>
      </c>
      <c r="I413" s="32" t="str">
        <f>IF(AND(Businesses!B414="",Businesses!C414&lt;&gt;""),0,IF(Businesses!B414="","N/A",IF(ISNUMBER(Businesses!B414),Businesses!B414,0)))</f>
        <v>N/A</v>
      </c>
    </row>
    <row r="414" spans="2:9">
      <c r="B414" s="32" t="str">
        <f t="shared" si="13"/>
        <v>N/A</v>
      </c>
      <c r="C414" s="32" t="str">
        <f>IF(AND(Businesses!D415="",Businesses!E415&lt;&gt;""),0,IF(Businesses!D415="","N/A",IF(ISNUMBER(Businesses!D415),Businesses!D415,0)))</f>
        <v>N/A</v>
      </c>
      <c r="D414" s="32" t="str">
        <f>IF(Businesses!E415="","N/A",Businesses!E415)</f>
        <v>N/A</v>
      </c>
      <c r="E414" s="32" t="str">
        <f>IF(Businesses!F415="","N/A",Businesses!F415)</f>
        <v>N/A</v>
      </c>
      <c r="F414" s="32" t="str">
        <f t="shared" si="12"/>
        <v>N/A</v>
      </c>
      <c r="G414" s="32" t="str">
        <f>IF(Businesses!G415="","N/A",Businesses!G415)</f>
        <v>N/A</v>
      </c>
      <c r="H414" s="32" t="str">
        <f>IF(Businesses!H415="","N/A",Businesses!H415)</f>
        <v>N/A</v>
      </c>
      <c r="I414" s="32" t="str">
        <f>IF(AND(Businesses!B415="",Businesses!C415&lt;&gt;""),0,IF(Businesses!B415="","N/A",IF(ISNUMBER(Businesses!B415),Businesses!B415,0)))</f>
        <v>N/A</v>
      </c>
    </row>
    <row r="415" spans="2:9">
      <c r="B415" s="32" t="str">
        <f t="shared" si="13"/>
        <v>N/A</v>
      </c>
      <c r="C415" s="32" t="str">
        <f>IF(AND(Businesses!D416="",Businesses!E416&lt;&gt;""),0,IF(Businesses!D416="","N/A",IF(ISNUMBER(Businesses!D416),Businesses!D416,0)))</f>
        <v>N/A</v>
      </c>
      <c r="D415" s="32" t="str">
        <f>IF(Businesses!E416="","N/A",Businesses!E416)</f>
        <v>N/A</v>
      </c>
      <c r="E415" s="32" t="str">
        <f>IF(Businesses!F416="","N/A",Businesses!F416)</f>
        <v>N/A</v>
      </c>
      <c r="F415" s="32" t="str">
        <f t="shared" si="12"/>
        <v>N/A</v>
      </c>
      <c r="G415" s="32" t="str">
        <f>IF(Businesses!G416="","N/A",Businesses!G416)</f>
        <v>N/A</v>
      </c>
      <c r="H415" s="32" t="str">
        <f>IF(Businesses!H416="","N/A",Businesses!H416)</f>
        <v>N/A</v>
      </c>
      <c r="I415" s="32" t="str">
        <f>IF(AND(Businesses!B416="",Businesses!C416&lt;&gt;""),0,IF(Businesses!B416="","N/A",IF(ISNUMBER(Businesses!B416),Businesses!B416,0)))</f>
        <v>N/A</v>
      </c>
    </row>
    <row r="416" spans="2:9">
      <c r="B416" s="32" t="str">
        <f t="shared" si="13"/>
        <v>N/A</v>
      </c>
      <c r="C416" s="32" t="str">
        <f>IF(AND(Businesses!D417="",Businesses!E417&lt;&gt;""),0,IF(Businesses!D417="","N/A",IF(ISNUMBER(Businesses!D417),Businesses!D417,0)))</f>
        <v>N/A</v>
      </c>
      <c r="D416" s="32" t="str">
        <f>IF(Businesses!E417="","N/A",Businesses!E417)</f>
        <v>N/A</v>
      </c>
      <c r="E416" s="32" t="str">
        <f>IF(Businesses!F417="","N/A",Businesses!F417)</f>
        <v>N/A</v>
      </c>
      <c r="F416" s="32" t="str">
        <f t="shared" si="12"/>
        <v>N/A</v>
      </c>
      <c r="G416" s="32" t="str">
        <f>IF(Businesses!G417="","N/A",Businesses!G417)</f>
        <v>N/A</v>
      </c>
      <c r="H416" s="32" t="str">
        <f>IF(Businesses!H417="","N/A",Businesses!H417)</f>
        <v>N/A</v>
      </c>
      <c r="I416" s="32" t="str">
        <f>IF(AND(Businesses!B417="",Businesses!C417&lt;&gt;""),0,IF(Businesses!B417="","N/A",IF(ISNUMBER(Businesses!B417),Businesses!B417,0)))</f>
        <v>N/A</v>
      </c>
    </row>
    <row r="417" spans="2:9">
      <c r="B417" s="32" t="str">
        <f t="shared" si="13"/>
        <v>N/A</v>
      </c>
      <c r="C417" s="32" t="str">
        <f>IF(AND(Businesses!D418="",Businesses!E418&lt;&gt;""),0,IF(Businesses!D418="","N/A",IF(ISNUMBER(Businesses!D418),Businesses!D418,0)))</f>
        <v>N/A</v>
      </c>
      <c r="D417" s="32" t="str">
        <f>IF(Businesses!E418="","N/A",Businesses!E418)</f>
        <v>N/A</v>
      </c>
      <c r="E417" s="32" t="str">
        <f>IF(Businesses!F418="","N/A",Businesses!F418)</f>
        <v>N/A</v>
      </c>
      <c r="F417" s="32" t="str">
        <f t="shared" si="12"/>
        <v>N/A</v>
      </c>
      <c r="G417" s="32" t="str">
        <f>IF(Businesses!G418="","N/A",Businesses!G418)</f>
        <v>N/A</v>
      </c>
      <c r="H417" s="32" t="str">
        <f>IF(Businesses!H418="","N/A",Businesses!H418)</f>
        <v>N/A</v>
      </c>
      <c r="I417" s="32" t="str">
        <f>IF(AND(Businesses!B418="",Businesses!C418&lt;&gt;""),0,IF(Businesses!B418="","N/A",IF(ISNUMBER(Businesses!B418),Businesses!B418,0)))</f>
        <v>N/A</v>
      </c>
    </row>
    <row r="418" spans="2:9">
      <c r="B418" s="32" t="str">
        <f t="shared" si="13"/>
        <v>N/A</v>
      </c>
      <c r="C418" s="32" t="str">
        <f>IF(AND(Businesses!D419="",Businesses!E419&lt;&gt;""),0,IF(Businesses!D419="","N/A",IF(ISNUMBER(Businesses!D419),Businesses!D419,0)))</f>
        <v>N/A</v>
      </c>
      <c r="D418" s="32" t="str">
        <f>IF(Businesses!E419="","N/A",Businesses!E419)</f>
        <v>N/A</v>
      </c>
      <c r="E418" s="32" t="str">
        <f>IF(Businesses!F419="","N/A",Businesses!F419)</f>
        <v>N/A</v>
      </c>
      <c r="F418" s="32" t="str">
        <f t="shared" si="12"/>
        <v>N/A</v>
      </c>
      <c r="G418" s="32" t="str">
        <f>IF(Businesses!G419="","N/A",Businesses!G419)</f>
        <v>N/A</v>
      </c>
      <c r="H418" s="32" t="str">
        <f>IF(Businesses!H419="","N/A",Businesses!H419)</f>
        <v>N/A</v>
      </c>
      <c r="I418" s="32" t="str">
        <f>IF(AND(Businesses!B419="",Businesses!C419&lt;&gt;""),0,IF(Businesses!B419="","N/A",IF(ISNUMBER(Businesses!B419),Businesses!B419,0)))</f>
        <v>N/A</v>
      </c>
    </row>
    <row r="419" spans="2:9">
      <c r="B419" s="32" t="str">
        <f t="shared" si="13"/>
        <v>N/A</v>
      </c>
      <c r="C419" s="32" t="str">
        <f>IF(AND(Businesses!D420="",Businesses!E420&lt;&gt;""),0,IF(Businesses!D420="","N/A",IF(ISNUMBER(Businesses!D420),Businesses!D420,0)))</f>
        <v>N/A</v>
      </c>
      <c r="D419" s="32" t="str">
        <f>IF(Businesses!E420="","N/A",Businesses!E420)</f>
        <v>N/A</v>
      </c>
      <c r="E419" s="32" t="str">
        <f>IF(Businesses!F420="","N/A",Businesses!F420)</f>
        <v>N/A</v>
      </c>
      <c r="F419" s="32" t="str">
        <f t="shared" si="12"/>
        <v>N/A</v>
      </c>
      <c r="G419" s="32" t="str">
        <f>IF(Businesses!G420="","N/A",Businesses!G420)</f>
        <v>N/A</v>
      </c>
      <c r="H419" s="32" t="str">
        <f>IF(Businesses!H420="","N/A",Businesses!H420)</f>
        <v>N/A</v>
      </c>
      <c r="I419" s="32" t="str">
        <f>IF(AND(Businesses!B420="",Businesses!C420&lt;&gt;""),0,IF(Businesses!B420="","N/A",IF(ISNUMBER(Businesses!B420),Businesses!B420,0)))</f>
        <v>N/A</v>
      </c>
    </row>
    <row r="420" spans="2:9">
      <c r="B420" s="32" t="str">
        <f t="shared" si="13"/>
        <v>N/A</v>
      </c>
      <c r="C420" s="32" t="str">
        <f>IF(AND(Businesses!D421="",Businesses!E421&lt;&gt;""),0,IF(Businesses!D421="","N/A",IF(ISNUMBER(Businesses!D421),Businesses!D421,0)))</f>
        <v>N/A</v>
      </c>
      <c r="D420" s="32" t="str">
        <f>IF(Businesses!E421="","N/A",Businesses!E421)</f>
        <v>N/A</v>
      </c>
      <c r="E420" s="32" t="str">
        <f>IF(Businesses!F421="","N/A",Businesses!F421)</f>
        <v>N/A</v>
      </c>
      <c r="F420" s="32" t="str">
        <f t="shared" si="12"/>
        <v>N/A</v>
      </c>
      <c r="G420" s="32" t="str">
        <f>IF(Businesses!G421="","N/A",Businesses!G421)</f>
        <v>N/A</v>
      </c>
      <c r="H420" s="32" t="str">
        <f>IF(Businesses!H421="","N/A",Businesses!H421)</f>
        <v>N/A</v>
      </c>
      <c r="I420" s="32" t="str">
        <f>IF(AND(Businesses!B421="",Businesses!C421&lt;&gt;""),0,IF(Businesses!B421="","N/A",IF(ISNUMBER(Businesses!B421),Businesses!B421,0)))</f>
        <v>N/A</v>
      </c>
    </row>
    <row r="421" spans="2:9">
      <c r="B421" s="32" t="str">
        <f t="shared" si="13"/>
        <v>N/A</v>
      </c>
      <c r="C421" s="32" t="str">
        <f>IF(AND(Businesses!D422="",Businesses!E422&lt;&gt;""),0,IF(Businesses!D422="","N/A",IF(ISNUMBER(Businesses!D422),Businesses!D422,0)))</f>
        <v>N/A</v>
      </c>
      <c r="D421" s="32" t="str">
        <f>IF(Businesses!E422="","N/A",Businesses!E422)</f>
        <v>N/A</v>
      </c>
      <c r="E421" s="32" t="str">
        <f>IF(Businesses!F422="","N/A",Businesses!F422)</f>
        <v>N/A</v>
      </c>
      <c r="F421" s="32" t="str">
        <f t="shared" si="12"/>
        <v>N/A</v>
      </c>
      <c r="G421" s="32" t="str">
        <f>IF(Businesses!G422="","N/A",Businesses!G422)</f>
        <v>N/A</v>
      </c>
      <c r="H421" s="32" t="str">
        <f>IF(Businesses!H422="","N/A",Businesses!H422)</f>
        <v>N/A</v>
      </c>
      <c r="I421" s="32" t="str">
        <f>IF(AND(Businesses!B422="",Businesses!C422&lt;&gt;""),0,IF(Businesses!B422="","N/A",IF(ISNUMBER(Businesses!B422),Businesses!B422,0)))</f>
        <v>N/A</v>
      </c>
    </row>
    <row r="422" spans="2:9">
      <c r="B422" s="32" t="str">
        <f t="shared" si="13"/>
        <v>N/A</v>
      </c>
      <c r="C422" s="32" t="str">
        <f>IF(AND(Businesses!D423="",Businesses!E423&lt;&gt;""),0,IF(Businesses!D423="","N/A",IF(ISNUMBER(Businesses!D423),Businesses!D423,0)))</f>
        <v>N/A</v>
      </c>
      <c r="D422" s="32" t="str">
        <f>IF(Businesses!E423="","N/A",Businesses!E423)</f>
        <v>N/A</v>
      </c>
      <c r="E422" s="32" t="str">
        <f>IF(Businesses!F423="","N/A",Businesses!F423)</f>
        <v>N/A</v>
      </c>
      <c r="F422" s="32" t="str">
        <f t="shared" si="12"/>
        <v>N/A</v>
      </c>
      <c r="G422" s="32" t="str">
        <f>IF(Businesses!G423="","N/A",Businesses!G423)</f>
        <v>N/A</v>
      </c>
      <c r="H422" s="32" t="str">
        <f>IF(Businesses!H423="","N/A",Businesses!H423)</f>
        <v>N/A</v>
      </c>
      <c r="I422" s="32" t="str">
        <f>IF(AND(Businesses!B423="",Businesses!C423&lt;&gt;""),0,IF(Businesses!B423="","N/A",IF(ISNUMBER(Businesses!B423),Businesses!B423,0)))</f>
        <v>N/A</v>
      </c>
    </row>
    <row r="423" spans="2:9">
      <c r="B423" s="32" t="str">
        <f t="shared" si="13"/>
        <v>N/A</v>
      </c>
      <c r="C423" s="32" t="str">
        <f>IF(AND(Businesses!D424="",Businesses!E424&lt;&gt;""),0,IF(Businesses!D424="","N/A",IF(ISNUMBER(Businesses!D424),Businesses!D424,0)))</f>
        <v>N/A</v>
      </c>
      <c r="D423" s="32" t="str">
        <f>IF(Businesses!E424="","N/A",Businesses!E424)</f>
        <v>N/A</v>
      </c>
      <c r="E423" s="32" t="str">
        <f>IF(Businesses!F424="","N/A",Businesses!F424)</f>
        <v>N/A</v>
      </c>
      <c r="F423" s="32" t="str">
        <f t="shared" si="12"/>
        <v>N/A</v>
      </c>
      <c r="G423" s="32" t="str">
        <f>IF(Businesses!G424="","N/A",Businesses!G424)</f>
        <v>N/A</v>
      </c>
      <c r="H423" s="32" t="str">
        <f>IF(Businesses!H424="","N/A",Businesses!H424)</f>
        <v>N/A</v>
      </c>
      <c r="I423" s="32" t="str">
        <f>IF(AND(Businesses!B424="",Businesses!C424&lt;&gt;""),0,IF(Businesses!B424="","N/A",IF(ISNUMBER(Businesses!B424),Businesses!B424,0)))</f>
        <v>N/A</v>
      </c>
    </row>
    <row r="424" spans="2:9">
      <c r="B424" s="32" t="str">
        <f t="shared" si="13"/>
        <v>N/A</v>
      </c>
      <c r="C424" s="32" t="str">
        <f>IF(AND(Businesses!D425="",Businesses!E425&lt;&gt;""),0,IF(Businesses!D425="","N/A",IF(ISNUMBER(Businesses!D425),Businesses!D425,0)))</f>
        <v>N/A</v>
      </c>
      <c r="D424" s="32" t="str">
        <f>IF(Businesses!E425="","N/A",Businesses!E425)</f>
        <v>N/A</v>
      </c>
      <c r="E424" s="32" t="str">
        <f>IF(Businesses!F425="","N/A",Businesses!F425)</f>
        <v>N/A</v>
      </c>
      <c r="F424" s="32" t="str">
        <f t="shared" si="12"/>
        <v>N/A</v>
      </c>
      <c r="G424" s="32" t="str">
        <f>IF(Businesses!G425="","N/A",Businesses!G425)</f>
        <v>N/A</v>
      </c>
      <c r="H424" s="32" t="str">
        <f>IF(Businesses!H425="","N/A",Businesses!H425)</f>
        <v>N/A</v>
      </c>
      <c r="I424" s="32" t="str">
        <f>IF(AND(Businesses!B425="",Businesses!C425&lt;&gt;""),0,IF(Businesses!B425="","N/A",IF(ISNUMBER(Businesses!B425),Businesses!B425,0)))</f>
        <v>N/A</v>
      </c>
    </row>
    <row r="425" spans="2:9">
      <c r="B425" s="32" t="str">
        <f t="shared" si="13"/>
        <v>N/A</v>
      </c>
      <c r="C425" s="32" t="str">
        <f>IF(AND(Businesses!D426="",Businesses!E426&lt;&gt;""),0,IF(Businesses!D426="","N/A",IF(ISNUMBER(Businesses!D426),Businesses!D426,0)))</f>
        <v>N/A</v>
      </c>
      <c r="D425" s="32" t="str">
        <f>IF(Businesses!E426="","N/A",Businesses!E426)</f>
        <v>N/A</v>
      </c>
      <c r="E425" s="32" t="str">
        <f>IF(Businesses!F426="","N/A",Businesses!F426)</f>
        <v>N/A</v>
      </c>
      <c r="F425" s="32" t="str">
        <f t="shared" si="12"/>
        <v>N/A</v>
      </c>
      <c r="G425" s="32" t="str">
        <f>IF(Businesses!G426="","N/A",Businesses!G426)</f>
        <v>N/A</v>
      </c>
      <c r="H425" s="32" t="str">
        <f>IF(Businesses!H426="","N/A",Businesses!H426)</f>
        <v>N/A</v>
      </c>
      <c r="I425" s="32" t="str">
        <f>IF(AND(Businesses!B426="",Businesses!C426&lt;&gt;""),0,IF(Businesses!B426="","N/A",IF(ISNUMBER(Businesses!B426),Businesses!B426,0)))</f>
        <v>N/A</v>
      </c>
    </row>
    <row r="426" spans="2:9">
      <c r="B426" s="32" t="str">
        <f t="shared" si="13"/>
        <v>N/A</v>
      </c>
      <c r="C426" s="32" t="str">
        <f>IF(AND(Businesses!D427="",Businesses!E427&lt;&gt;""),0,IF(Businesses!D427="","N/A",IF(ISNUMBER(Businesses!D427),Businesses!D427,0)))</f>
        <v>N/A</v>
      </c>
      <c r="D426" s="32" t="str">
        <f>IF(Businesses!E427="","N/A",Businesses!E427)</f>
        <v>N/A</v>
      </c>
      <c r="E426" s="32" t="str">
        <f>IF(Businesses!F427="","N/A",Businesses!F427)</f>
        <v>N/A</v>
      </c>
      <c r="F426" s="32" t="str">
        <f t="shared" si="12"/>
        <v>N/A</v>
      </c>
      <c r="G426" s="32" t="str">
        <f>IF(Businesses!G427="","N/A",Businesses!G427)</f>
        <v>N/A</v>
      </c>
      <c r="H426" s="32" t="str">
        <f>IF(Businesses!H427="","N/A",Businesses!H427)</f>
        <v>N/A</v>
      </c>
      <c r="I426" s="32" t="str">
        <f>IF(AND(Businesses!B427="",Businesses!C427&lt;&gt;""),0,IF(Businesses!B427="","N/A",IF(ISNUMBER(Businesses!B427),Businesses!B427,0)))</f>
        <v>N/A</v>
      </c>
    </row>
    <row r="427" spans="2:9">
      <c r="B427" s="32" t="str">
        <f t="shared" si="13"/>
        <v>N/A</v>
      </c>
      <c r="C427" s="32" t="str">
        <f>IF(AND(Businesses!D428="",Businesses!E428&lt;&gt;""),0,IF(Businesses!D428="","N/A",IF(ISNUMBER(Businesses!D428),Businesses!D428,0)))</f>
        <v>N/A</v>
      </c>
      <c r="D427" s="32" t="str">
        <f>IF(Businesses!E428="","N/A",Businesses!E428)</f>
        <v>N/A</v>
      </c>
      <c r="E427" s="32" t="str">
        <f>IF(Businesses!F428="","N/A",Businesses!F428)</f>
        <v>N/A</v>
      </c>
      <c r="F427" s="32" t="str">
        <f t="shared" si="12"/>
        <v>N/A</v>
      </c>
      <c r="G427" s="32" t="str">
        <f>IF(Businesses!G428="","N/A",Businesses!G428)</f>
        <v>N/A</v>
      </c>
      <c r="H427" s="32" t="str">
        <f>IF(Businesses!H428="","N/A",Businesses!H428)</f>
        <v>N/A</v>
      </c>
      <c r="I427" s="32" t="str">
        <f>IF(AND(Businesses!B428="",Businesses!C428&lt;&gt;""),0,IF(Businesses!B428="","N/A",IF(ISNUMBER(Businesses!B428),Businesses!B428,0)))</f>
        <v>N/A</v>
      </c>
    </row>
    <row r="428" spans="2:9">
      <c r="B428" s="32" t="str">
        <f t="shared" si="13"/>
        <v>N/A</v>
      </c>
      <c r="C428" s="32" t="str">
        <f>IF(AND(Businesses!D429="",Businesses!E429&lt;&gt;""),0,IF(Businesses!D429="","N/A",IF(ISNUMBER(Businesses!D429),Businesses!D429,0)))</f>
        <v>N/A</v>
      </c>
      <c r="D428" s="32" t="str">
        <f>IF(Businesses!E429="","N/A",Businesses!E429)</f>
        <v>N/A</v>
      </c>
      <c r="E428" s="32" t="str">
        <f>IF(Businesses!F429="","N/A",Businesses!F429)</f>
        <v>N/A</v>
      </c>
      <c r="F428" s="32" t="str">
        <f t="shared" si="12"/>
        <v>N/A</v>
      </c>
      <c r="G428" s="32" t="str">
        <f>IF(Businesses!G429="","N/A",Businesses!G429)</f>
        <v>N/A</v>
      </c>
      <c r="H428" s="32" t="str">
        <f>IF(Businesses!H429="","N/A",Businesses!H429)</f>
        <v>N/A</v>
      </c>
      <c r="I428" s="32" t="str">
        <f>IF(AND(Businesses!B429="",Businesses!C429&lt;&gt;""),0,IF(Businesses!B429="","N/A",IF(ISNUMBER(Businesses!B429),Businesses!B429,0)))</f>
        <v>N/A</v>
      </c>
    </row>
    <row r="429" spans="2:9">
      <c r="B429" s="32" t="str">
        <f t="shared" si="13"/>
        <v>N/A</v>
      </c>
      <c r="C429" s="32" t="str">
        <f>IF(AND(Businesses!D430="",Businesses!E430&lt;&gt;""),0,IF(Businesses!D430="","N/A",IF(ISNUMBER(Businesses!D430),Businesses!D430,0)))</f>
        <v>N/A</v>
      </c>
      <c r="D429" s="32" t="str">
        <f>IF(Businesses!E430="","N/A",Businesses!E430)</f>
        <v>N/A</v>
      </c>
      <c r="E429" s="32" t="str">
        <f>IF(Businesses!F430="","N/A",Businesses!F430)</f>
        <v>N/A</v>
      </c>
      <c r="F429" s="32" t="str">
        <f t="shared" si="12"/>
        <v>N/A</v>
      </c>
      <c r="G429" s="32" t="str">
        <f>IF(Businesses!G430="","N/A",Businesses!G430)</f>
        <v>N/A</v>
      </c>
      <c r="H429" s="32" t="str">
        <f>IF(Businesses!H430="","N/A",Businesses!H430)</f>
        <v>N/A</v>
      </c>
      <c r="I429" s="32" t="str">
        <f>IF(AND(Businesses!B430="",Businesses!C430&lt;&gt;""),0,IF(Businesses!B430="","N/A",IF(ISNUMBER(Businesses!B430),Businesses!B430,0)))</f>
        <v>N/A</v>
      </c>
    </row>
    <row r="430" spans="2:9">
      <c r="B430" s="32" t="str">
        <f t="shared" si="13"/>
        <v>N/A</v>
      </c>
      <c r="C430" s="32" t="str">
        <f>IF(AND(Businesses!D431="",Businesses!E431&lt;&gt;""),0,IF(Businesses!D431="","N/A",IF(ISNUMBER(Businesses!D431),Businesses!D431,0)))</f>
        <v>N/A</v>
      </c>
      <c r="D430" s="32" t="str">
        <f>IF(Businesses!E431="","N/A",Businesses!E431)</f>
        <v>N/A</v>
      </c>
      <c r="E430" s="32" t="str">
        <f>IF(Businesses!F431="","N/A",Businesses!F431)</f>
        <v>N/A</v>
      </c>
      <c r="F430" s="32" t="str">
        <f t="shared" si="12"/>
        <v>N/A</v>
      </c>
      <c r="G430" s="32" t="str">
        <f>IF(Businesses!G431="","N/A",Businesses!G431)</f>
        <v>N/A</v>
      </c>
      <c r="H430" s="32" t="str">
        <f>IF(Businesses!H431="","N/A",Businesses!H431)</f>
        <v>N/A</v>
      </c>
      <c r="I430" s="32" t="str">
        <f>IF(AND(Businesses!B431="",Businesses!C431&lt;&gt;""),0,IF(Businesses!B431="","N/A",IF(ISNUMBER(Businesses!B431),Businesses!B431,0)))</f>
        <v>N/A</v>
      </c>
    </row>
    <row r="431" spans="2:9">
      <c r="B431" s="32" t="str">
        <f t="shared" si="13"/>
        <v>N/A</v>
      </c>
      <c r="C431" s="32" t="str">
        <f>IF(AND(Businesses!D432="",Businesses!E432&lt;&gt;""),0,IF(Businesses!D432="","N/A",IF(ISNUMBER(Businesses!D432),Businesses!D432,0)))</f>
        <v>N/A</v>
      </c>
      <c r="D431" s="32" t="str">
        <f>IF(Businesses!E432="","N/A",Businesses!E432)</f>
        <v>N/A</v>
      </c>
      <c r="E431" s="32" t="str">
        <f>IF(Businesses!F432="","N/A",Businesses!F432)</f>
        <v>N/A</v>
      </c>
      <c r="F431" s="32" t="str">
        <f t="shared" si="12"/>
        <v>N/A</v>
      </c>
      <c r="G431" s="32" t="str">
        <f>IF(Businesses!G432="","N/A",Businesses!G432)</f>
        <v>N/A</v>
      </c>
      <c r="H431" s="32" t="str">
        <f>IF(Businesses!H432="","N/A",Businesses!H432)</f>
        <v>N/A</v>
      </c>
      <c r="I431" s="32" t="str">
        <f>IF(AND(Businesses!B432="",Businesses!C432&lt;&gt;""),0,IF(Businesses!B432="","N/A",IF(ISNUMBER(Businesses!B432),Businesses!B432,0)))</f>
        <v>N/A</v>
      </c>
    </row>
    <row r="432" spans="2:9">
      <c r="B432" s="32" t="str">
        <f t="shared" si="13"/>
        <v>N/A</v>
      </c>
      <c r="C432" s="32" t="str">
        <f>IF(AND(Businesses!D433="",Businesses!E433&lt;&gt;""),0,IF(Businesses!D433="","N/A",IF(ISNUMBER(Businesses!D433),Businesses!D433,0)))</f>
        <v>N/A</v>
      </c>
      <c r="D432" s="32" t="str">
        <f>IF(Businesses!E433="","N/A",Businesses!E433)</f>
        <v>N/A</v>
      </c>
      <c r="E432" s="32" t="str">
        <f>IF(Businesses!F433="","N/A",Businesses!F433)</f>
        <v>N/A</v>
      </c>
      <c r="F432" s="32" t="str">
        <f t="shared" si="12"/>
        <v>N/A</v>
      </c>
      <c r="G432" s="32" t="str">
        <f>IF(Businesses!G433="","N/A",Businesses!G433)</f>
        <v>N/A</v>
      </c>
      <c r="H432" s="32" t="str">
        <f>IF(Businesses!H433="","N/A",Businesses!H433)</f>
        <v>N/A</v>
      </c>
      <c r="I432" s="32" t="str">
        <f>IF(AND(Businesses!B433="",Businesses!C433&lt;&gt;""),0,IF(Businesses!B433="","N/A",IF(ISNUMBER(Businesses!B433),Businesses!B433,0)))</f>
        <v>N/A</v>
      </c>
    </row>
    <row r="433" spans="2:9">
      <c r="B433" s="32" t="str">
        <f t="shared" si="13"/>
        <v>N/A</v>
      </c>
      <c r="C433" s="32" t="str">
        <f>IF(AND(Businesses!D434="",Businesses!E434&lt;&gt;""),0,IF(Businesses!D434="","N/A",IF(ISNUMBER(Businesses!D434),Businesses!D434,0)))</f>
        <v>N/A</v>
      </c>
      <c r="D433" s="32" t="str">
        <f>IF(Businesses!E434="","N/A",Businesses!E434)</f>
        <v>N/A</v>
      </c>
      <c r="E433" s="32" t="str">
        <f>IF(Businesses!F434="","N/A",Businesses!F434)</f>
        <v>N/A</v>
      </c>
      <c r="F433" s="32" t="str">
        <f t="shared" si="12"/>
        <v>N/A</v>
      </c>
      <c r="G433" s="32" t="str">
        <f>IF(Businesses!G434="","N/A",Businesses!G434)</f>
        <v>N/A</v>
      </c>
      <c r="H433" s="32" t="str">
        <f>IF(Businesses!H434="","N/A",Businesses!H434)</f>
        <v>N/A</v>
      </c>
      <c r="I433" s="32" t="str">
        <f>IF(AND(Businesses!B434="",Businesses!C434&lt;&gt;""),0,IF(Businesses!B434="","N/A",IF(ISNUMBER(Businesses!B434),Businesses!B434,0)))</f>
        <v>N/A</v>
      </c>
    </row>
    <row r="434" spans="2:9">
      <c r="B434" s="32" t="str">
        <f t="shared" si="13"/>
        <v>N/A</v>
      </c>
      <c r="C434" s="32" t="str">
        <f>IF(AND(Businesses!D435="",Businesses!E435&lt;&gt;""),0,IF(Businesses!D435="","N/A",IF(ISNUMBER(Businesses!D435),Businesses!D435,0)))</f>
        <v>N/A</v>
      </c>
      <c r="D434" s="32" t="str">
        <f>IF(Businesses!E435="","N/A",Businesses!E435)</f>
        <v>N/A</v>
      </c>
      <c r="E434" s="32" t="str">
        <f>IF(Businesses!F435="","N/A",Businesses!F435)</f>
        <v>N/A</v>
      </c>
      <c r="F434" s="32" t="str">
        <f t="shared" si="12"/>
        <v>N/A</v>
      </c>
      <c r="G434" s="32" t="str">
        <f>IF(Businesses!G435="","N/A",Businesses!G435)</f>
        <v>N/A</v>
      </c>
      <c r="H434" s="32" t="str">
        <f>IF(Businesses!H435="","N/A",Businesses!H435)</f>
        <v>N/A</v>
      </c>
      <c r="I434" s="32" t="str">
        <f>IF(AND(Businesses!B435="",Businesses!C435&lt;&gt;""),0,IF(Businesses!B435="","N/A",IF(ISNUMBER(Businesses!B435),Businesses!B435,0)))</f>
        <v>N/A</v>
      </c>
    </row>
    <row r="435" spans="2:9">
      <c r="B435" s="32" t="str">
        <f t="shared" si="13"/>
        <v>N/A</v>
      </c>
      <c r="C435" s="32" t="str">
        <f>IF(AND(Businesses!D436="",Businesses!E436&lt;&gt;""),0,IF(Businesses!D436="","N/A",IF(ISNUMBER(Businesses!D436),Businesses!D436,0)))</f>
        <v>N/A</v>
      </c>
      <c r="D435" s="32" t="str">
        <f>IF(Businesses!E436="","N/A",Businesses!E436)</f>
        <v>N/A</v>
      </c>
      <c r="E435" s="32" t="str">
        <f>IF(Businesses!F436="","N/A",Businesses!F436)</f>
        <v>N/A</v>
      </c>
      <c r="F435" s="32" t="str">
        <f t="shared" si="12"/>
        <v>N/A</v>
      </c>
      <c r="G435" s="32" t="str">
        <f>IF(Businesses!G436="","N/A",Businesses!G436)</f>
        <v>N/A</v>
      </c>
      <c r="H435" s="32" t="str">
        <f>IF(Businesses!H436="","N/A",Businesses!H436)</f>
        <v>N/A</v>
      </c>
      <c r="I435" s="32" t="str">
        <f>IF(AND(Businesses!B436="",Businesses!C436&lt;&gt;""),0,IF(Businesses!B436="","N/A",IF(ISNUMBER(Businesses!B436),Businesses!B436,0)))</f>
        <v>N/A</v>
      </c>
    </row>
    <row r="436" spans="2:9">
      <c r="B436" s="32" t="str">
        <f t="shared" si="13"/>
        <v>N/A</v>
      </c>
      <c r="C436" s="32" t="str">
        <f>IF(AND(Businesses!D437="",Businesses!E437&lt;&gt;""),0,IF(Businesses!D437="","N/A",IF(ISNUMBER(Businesses!D437),Businesses!D437,0)))</f>
        <v>N/A</v>
      </c>
      <c r="D436" s="32" t="str">
        <f>IF(Businesses!E437="","N/A",Businesses!E437)</f>
        <v>N/A</v>
      </c>
      <c r="E436" s="32" t="str">
        <f>IF(Businesses!F437="","N/A",Businesses!F437)</f>
        <v>N/A</v>
      </c>
      <c r="F436" s="32" t="str">
        <f t="shared" si="12"/>
        <v>N/A</v>
      </c>
      <c r="G436" s="32" t="str">
        <f>IF(Businesses!G437="","N/A",Businesses!G437)</f>
        <v>N/A</v>
      </c>
      <c r="H436" s="32" t="str">
        <f>IF(Businesses!H437="","N/A",Businesses!H437)</f>
        <v>N/A</v>
      </c>
      <c r="I436" s="32" t="str">
        <f>IF(AND(Businesses!B437="",Businesses!C437&lt;&gt;""),0,IF(Businesses!B437="","N/A",IF(ISNUMBER(Businesses!B437),Businesses!B437,0)))</f>
        <v>N/A</v>
      </c>
    </row>
    <row r="437" spans="2:9">
      <c r="B437" s="32" t="str">
        <f t="shared" si="13"/>
        <v>N/A</v>
      </c>
      <c r="C437" s="32" t="str">
        <f>IF(AND(Businesses!D438="",Businesses!E438&lt;&gt;""),0,IF(Businesses!D438="","N/A",IF(ISNUMBER(Businesses!D438),Businesses!D438,0)))</f>
        <v>N/A</v>
      </c>
      <c r="D437" s="32" t="str">
        <f>IF(Businesses!E438="","N/A",Businesses!E438)</f>
        <v>N/A</v>
      </c>
      <c r="E437" s="32" t="str">
        <f>IF(Businesses!F438="","N/A",Businesses!F438)</f>
        <v>N/A</v>
      </c>
      <c r="F437" s="32" t="str">
        <f t="shared" si="12"/>
        <v>N/A</v>
      </c>
      <c r="G437" s="32" t="str">
        <f>IF(Businesses!G438="","N/A",Businesses!G438)</f>
        <v>N/A</v>
      </c>
      <c r="H437" s="32" t="str">
        <f>IF(Businesses!H438="","N/A",Businesses!H438)</f>
        <v>N/A</v>
      </c>
      <c r="I437" s="32" t="str">
        <f>IF(AND(Businesses!B438="",Businesses!C438&lt;&gt;""),0,IF(Businesses!B438="","N/A",IF(ISNUMBER(Businesses!B438),Businesses!B438,0)))</f>
        <v>N/A</v>
      </c>
    </row>
    <row r="438" spans="2:9">
      <c r="B438" s="32" t="str">
        <f t="shared" si="13"/>
        <v>N/A</v>
      </c>
      <c r="C438" s="32" t="str">
        <f>IF(AND(Businesses!D439="",Businesses!E439&lt;&gt;""),0,IF(Businesses!D439="","N/A",IF(ISNUMBER(Businesses!D439),Businesses!D439,0)))</f>
        <v>N/A</v>
      </c>
      <c r="D438" s="32" t="str">
        <f>IF(Businesses!E439="","N/A",Businesses!E439)</f>
        <v>N/A</v>
      </c>
      <c r="E438" s="32" t="str">
        <f>IF(Businesses!F439="","N/A",Businesses!F439)</f>
        <v>N/A</v>
      </c>
      <c r="F438" s="32" t="str">
        <f t="shared" si="12"/>
        <v>N/A</v>
      </c>
      <c r="G438" s="32" t="str">
        <f>IF(Businesses!G439="","N/A",Businesses!G439)</f>
        <v>N/A</v>
      </c>
      <c r="H438" s="32" t="str">
        <f>IF(Businesses!H439="","N/A",Businesses!H439)</f>
        <v>N/A</v>
      </c>
      <c r="I438" s="32" t="str">
        <f>IF(AND(Businesses!B439="",Businesses!C439&lt;&gt;""),0,IF(Businesses!B439="","N/A",IF(ISNUMBER(Businesses!B439),Businesses!B439,0)))</f>
        <v>N/A</v>
      </c>
    </row>
    <row r="439" spans="2:9">
      <c r="B439" s="32" t="str">
        <f t="shared" si="13"/>
        <v>N/A</v>
      </c>
      <c r="C439" s="32" t="str">
        <f>IF(AND(Businesses!D440="",Businesses!E440&lt;&gt;""),0,IF(Businesses!D440="","N/A",IF(ISNUMBER(Businesses!D440),Businesses!D440,0)))</f>
        <v>N/A</v>
      </c>
      <c r="D439" s="32" t="str">
        <f>IF(Businesses!E440="","N/A",Businesses!E440)</f>
        <v>N/A</v>
      </c>
      <c r="E439" s="32" t="str">
        <f>IF(Businesses!F440="","N/A",Businesses!F440)</f>
        <v>N/A</v>
      </c>
      <c r="F439" s="32" t="str">
        <f t="shared" si="12"/>
        <v>N/A</v>
      </c>
      <c r="G439" s="32" t="str">
        <f>IF(Businesses!G440="","N/A",Businesses!G440)</f>
        <v>N/A</v>
      </c>
      <c r="H439" s="32" t="str">
        <f>IF(Businesses!H440="","N/A",Businesses!H440)</f>
        <v>N/A</v>
      </c>
      <c r="I439" s="32" t="str">
        <f>IF(AND(Businesses!B440="",Businesses!C440&lt;&gt;""),0,IF(Businesses!B440="","N/A",IF(ISNUMBER(Businesses!B440),Businesses!B440,0)))</f>
        <v>N/A</v>
      </c>
    </row>
    <row r="440" spans="2:9">
      <c r="B440" s="32" t="str">
        <f t="shared" si="13"/>
        <v>N/A</v>
      </c>
      <c r="C440" s="32" t="str">
        <f>IF(AND(Businesses!D441="",Businesses!E441&lt;&gt;""),0,IF(Businesses!D441="","N/A",IF(ISNUMBER(Businesses!D441),Businesses!D441,0)))</f>
        <v>N/A</v>
      </c>
      <c r="D440" s="32" t="str">
        <f>IF(Businesses!E441="","N/A",Businesses!E441)</f>
        <v>N/A</v>
      </c>
      <c r="E440" s="32" t="str">
        <f>IF(Businesses!F441="","N/A",Businesses!F441)</f>
        <v>N/A</v>
      </c>
      <c r="F440" s="32" t="str">
        <f t="shared" si="12"/>
        <v>N/A</v>
      </c>
      <c r="G440" s="32" t="str">
        <f>IF(Businesses!G441="","N/A",Businesses!G441)</f>
        <v>N/A</v>
      </c>
      <c r="H440" s="32" t="str">
        <f>IF(Businesses!H441="","N/A",Businesses!H441)</f>
        <v>N/A</v>
      </c>
      <c r="I440" s="32" t="str">
        <f>IF(AND(Businesses!B441="",Businesses!C441&lt;&gt;""),0,IF(Businesses!B441="","N/A",IF(ISNUMBER(Businesses!B441),Businesses!B441,0)))</f>
        <v>N/A</v>
      </c>
    </row>
    <row r="441" spans="2:9">
      <c r="B441" s="32" t="str">
        <f t="shared" si="13"/>
        <v>N/A</v>
      </c>
      <c r="C441" s="32" t="str">
        <f>IF(AND(Businesses!D442="",Businesses!E442&lt;&gt;""),0,IF(Businesses!D442="","N/A",IF(ISNUMBER(Businesses!D442),Businesses!D442,0)))</f>
        <v>N/A</v>
      </c>
      <c r="D441" s="32" t="str">
        <f>IF(Businesses!E442="","N/A",Businesses!E442)</f>
        <v>N/A</v>
      </c>
      <c r="E441" s="32" t="str">
        <f>IF(Businesses!F442="","N/A",Businesses!F442)</f>
        <v>N/A</v>
      </c>
      <c r="F441" s="32" t="str">
        <f t="shared" si="12"/>
        <v>N/A</v>
      </c>
      <c r="G441" s="32" t="str">
        <f>IF(Businesses!G442="","N/A",Businesses!G442)</f>
        <v>N/A</v>
      </c>
      <c r="H441" s="32" t="str">
        <f>IF(Businesses!H442="","N/A",Businesses!H442)</f>
        <v>N/A</v>
      </c>
      <c r="I441" s="32" t="str">
        <f>IF(AND(Businesses!B442="",Businesses!C442&lt;&gt;""),0,IF(Businesses!B442="","N/A",IF(ISNUMBER(Businesses!B442),Businesses!B442,0)))</f>
        <v>N/A</v>
      </c>
    </row>
    <row r="442" spans="2:9">
      <c r="B442" s="32" t="str">
        <f t="shared" si="13"/>
        <v>N/A</v>
      </c>
      <c r="C442" s="32" t="str">
        <f>IF(AND(Businesses!D443="",Businesses!E443&lt;&gt;""),0,IF(Businesses!D443="","N/A",IF(ISNUMBER(Businesses!D443),Businesses!D443,0)))</f>
        <v>N/A</v>
      </c>
      <c r="D442" s="32" t="str">
        <f>IF(Businesses!E443="","N/A",Businesses!E443)</f>
        <v>N/A</v>
      </c>
      <c r="E442" s="32" t="str">
        <f>IF(Businesses!F443="","N/A",Businesses!F443)</f>
        <v>N/A</v>
      </c>
      <c r="F442" s="32" t="str">
        <f t="shared" si="12"/>
        <v>N/A</v>
      </c>
      <c r="G442" s="32" t="str">
        <f>IF(Businesses!G443="","N/A",Businesses!G443)</f>
        <v>N/A</v>
      </c>
      <c r="H442" s="32" t="str">
        <f>IF(Businesses!H443="","N/A",Businesses!H443)</f>
        <v>N/A</v>
      </c>
      <c r="I442" s="32" t="str">
        <f>IF(AND(Businesses!B443="",Businesses!C443&lt;&gt;""),0,IF(Businesses!B443="","N/A",IF(ISNUMBER(Businesses!B443),Businesses!B443,0)))</f>
        <v>N/A</v>
      </c>
    </row>
    <row r="443" spans="2:9">
      <c r="B443" s="32" t="str">
        <f t="shared" si="13"/>
        <v>N/A</v>
      </c>
      <c r="C443" s="32" t="str">
        <f>IF(AND(Businesses!D444="",Businesses!E444&lt;&gt;""),0,IF(Businesses!D444="","N/A",IF(ISNUMBER(Businesses!D444),Businesses!D444,0)))</f>
        <v>N/A</v>
      </c>
      <c r="D443" s="32" t="str">
        <f>IF(Businesses!E444="","N/A",Businesses!E444)</f>
        <v>N/A</v>
      </c>
      <c r="E443" s="32" t="str">
        <f>IF(Businesses!F444="","N/A",Businesses!F444)</f>
        <v>N/A</v>
      </c>
      <c r="F443" s="32" t="str">
        <f t="shared" si="12"/>
        <v>N/A</v>
      </c>
      <c r="G443" s="32" t="str">
        <f>IF(Businesses!G444="","N/A",Businesses!G444)</f>
        <v>N/A</v>
      </c>
      <c r="H443" s="32" t="str">
        <f>IF(Businesses!H444="","N/A",Businesses!H444)</f>
        <v>N/A</v>
      </c>
      <c r="I443" s="32" t="str">
        <f>IF(AND(Businesses!B444="",Businesses!C444&lt;&gt;""),0,IF(Businesses!B444="","N/A",IF(ISNUMBER(Businesses!B444),Businesses!B444,0)))</f>
        <v>N/A</v>
      </c>
    </row>
    <row r="444" spans="2:9">
      <c r="B444" s="32" t="str">
        <f t="shared" si="13"/>
        <v>N/A</v>
      </c>
      <c r="C444" s="32" t="str">
        <f>IF(AND(Businesses!D445="",Businesses!E445&lt;&gt;""),0,IF(Businesses!D445="","N/A",IF(ISNUMBER(Businesses!D445),Businesses!D445,0)))</f>
        <v>N/A</v>
      </c>
      <c r="D444" s="32" t="str">
        <f>IF(Businesses!E445="","N/A",Businesses!E445)</f>
        <v>N/A</v>
      </c>
      <c r="E444" s="32" t="str">
        <f>IF(Businesses!F445="","N/A",Businesses!F445)</f>
        <v>N/A</v>
      </c>
      <c r="F444" s="32" t="str">
        <f t="shared" si="12"/>
        <v>N/A</v>
      </c>
      <c r="G444" s="32" t="str">
        <f>IF(Businesses!G445="","N/A",Businesses!G445)</f>
        <v>N/A</v>
      </c>
      <c r="H444" s="32" t="str">
        <f>IF(Businesses!H445="","N/A",Businesses!H445)</f>
        <v>N/A</v>
      </c>
      <c r="I444" s="32" t="str">
        <f>IF(AND(Businesses!B445="",Businesses!C445&lt;&gt;""),0,IF(Businesses!B445="","N/A",IF(ISNUMBER(Businesses!B445),Businesses!B445,0)))</f>
        <v>N/A</v>
      </c>
    </row>
    <row r="445" spans="2:9">
      <c r="B445" s="32" t="str">
        <f t="shared" si="13"/>
        <v>N/A</v>
      </c>
      <c r="C445" s="32" t="str">
        <f>IF(AND(Businesses!D446="",Businesses!E446&lt;&gt;""),0,IF(Businesses!D446="","N/A",IF(ISNUMBER(Businesses!D446),Businesses!D446,0)))</f>
        <v>N/A</v>
      </c>
      <c r="D445" s="32" t="str">
        <f>IF(Businesses!E446="","N/A",Businesses!E446)</f>
        <v>N/A</v>
      </c>
      <c r="E445" s="32" t="str">
        <f>IF(Businesses!F446="","N/A",Businesses!F446)</f>
        <v>N/A</v>
      </c>
      <c r="F445" s="32" t="str">
        <f t="shared" si="12"/>
        <v>N/A</v>
      </c>
      <c r="G445" s="32" t="str">
        <f>IF(Businesses!G446="","N/A",Businesses!G446)</f>
        <v>N/A</v>
      </c>
      <c r="H445" s="32" t="str">
        <f>IF(Businesses!H446="","N/A",Businesses!H446)</f>
        <v>N/A</v>
      </c>
      <c r="I445" s="32" t="str">
        <f>IF(AND(Businesses!B446="",Businesses!C446&lt;&gt;""),0,IF(Businesses!B446="","N/A",IF(ISNUMBER(Businesses!B446),Businesses!B446,0)))</f>
        <v>N/A</v>
      </c>
    </row>
    <row r="446" spans="2:9">
      <c r="B446" s="32" t="str">
        <f t="shared" si="13"/>
        <v>N/A</v>
      </c>
      <c r="C446" s="32" t="str">
        <f>IF(AND(Businesses!D447="",Businesses!E447&lt;&gt;""),0,IF(Businesses!D447="","N/A",IF(ISNUMBER(Businesses!D447),Businesses!D447,0)))</f>
        <v>N/A</v>
      </c>
      <c r="D446" s="32" t="str">
        <f>IF(Businesses!E447="","N/A",Businesses!E447)</f>
        <v>N/A</v>
      </c>
      <c r="E446" s="32" t="str">
        <f>IF(Businesses!F447="","N/A",Businesses!F447)</f>
        <v>N/A</v>
      </c>
      <c r="F446" s="32" t="str">
        <f t="shared" si="12"/>
        <v>N/A</v>
      </c>
      <c r="G446" s="32" t="str">
        <f>IF(Businesses!G447="","N/A",Businesses!G447)</f>
        <v>N/A</v>
      </c>
      <c r="H446" s="32" t="str">
        <f>IF(Businesses!H447="","N/A",Businesses!H447)</f>
        <v>N/A</v>
      </c>
      <c r="I446" s="32" t="str">
        <f>IF(AND(Businesses!B447="",Businesses!C447&lt;&gt;""),0,IF(Businesses!B447="","N/A",IF(ISNUMBER(Businesses!B447),Businesses!B447,0)))</f>
        <v>N/A</v>
      </c>
    </row>
    <row r="447" spans="2:9">
      <c r="B447" s="32" t="str">
        <f t="shared" si="13"/>
        <v>N/A</v>
      </c>
      <c r="C447" s="32" t="str">
        <f>IF(AND(Businesses!D448="",Businesses!E448&lt;&gt;""),0,IF(Businesses!D448="","N/A",IF(ISNUMBER(Businesses!D448),Businesses!D448,0)))</f>
        <v>N/A</v>
      </c>
      <c r="D447" s="32" t="str">
        <f>IF(Businesses!E448="","N/A",Businesses!E448)</f>
        <v>N/A</v>
      </c>
      <c r="E447" s="32" t="str">
        <f>IF(Businesses!F448="","N/A",Businesses!F448)</f>
        <v>N/A</v>
      </c>
      <c r="F447" s="32" t="str">
        <f t="shared" si="12"/>
        <v>N/A</v>
      </c>
      <c r="G447" s="32" t="str">
        <f>IF(Businesses!G448="","N/A",Businesses!G448)</f>
        <v>N/A</v>
      </c>
      <c r="H447" s="32" t="str">
        <f>IF(Businesses!H448="","N/A",Businesses!H448)</f>
        <v>N/A</v>
      </c>
      <c r="I447" s="32" t="str">
        <f>IF(AND(Businesses!B448="",Businesses!C448&lt;&gt;""),0,IF(Businesses!B448="","N/A",IF(ISNUMBER(Businesses!B448),Businesses!B448,0)))</f>
        <v>N/A</v>
      </c>
    </row>
    <row r="448" spans="2:9">
      <c r="B448" s="32" t="str">
        <f t="shared" si="13"/>
        <v>N/A</v>
      </c>
      <c r="C448" s="32" t="str">
        <f>IF(AND(Businesses!D449="",Businesses!E449&lt;&gt;""),0,IF(Businesses!D449="","N/A",IF(ISNUMBER(Businesses!D449),Businesses!D449,0)))</f>
        <v>N/A</v>
      </c>
      <c r="D448" s="32" t="str">
        <f>IF(Businesses!E449="","N/A",Businesses!E449)</f>
        <v>N/A</v>
      </c>
      <c r="E448" s="32" t="str">
        <f>IF(Businesses!F449="","N/A",Businesses!F449)</f>
        <v>N/A</v>
      </c>
      <c r="F448" s="32" t="str">
        <f t="shared" si="12"/>
        <v>N/A</v>
      </c>
      <c r="G448" s="32" t="str">
        <f>IF(Businesses!G449="","N/A",Businesses!G449)</f>
        <v>N/A</v>
      </c>
      <c r="H448" s="32" t="str">
        <f>IF(Businesses!H449="","N/A",Businesses!H449)</f>
        <v>N/A</v>
      </c>
      <c r="I448" s="32" t="str">
        <f>IF(AND(Businesses!B449="",Businesses!C449&lt;&gt;""),0,IF(Businesses!B449="","N/A",IF(ISNUMBER(Businesses!B449),Businesses!B449,0)))</f>
        <v>N/A</v>
      </c>
    </row>
    <row r="449" spans="2:9">
      <c r="B449" s="32" t="str">
        <f t="shared" si="13"/>
        <v>N/A</v>
      </c>
      <c r="C449" s="32" t="str">
        <f>IF(AND(Businesses!D450="",Businesses!E450&lt;&gt;""),0,IF(Businesses!D450="","N/A",IF(ISNUMBER(Businesses!D450),Businesses!D450,0)))</f>
        <v>N/A</v>
      </c>
      <c r="D449" s="32" t="str">
        <f>IF(Businesses!E450="","N/A",Businesses!E450)</f>
        <v>N/A</v>
      </c>
      <c r="E449" s="32" t="str">
        <f>IF(Businesses!F450="","N/A",Businesses!F450)</f>
        <v>N/A</v>
      </c>
      <c r="F449" s="32" t="str">
        <f t="shared" si="12"/>
        <v>N/A</v>
      </c>
      <c r="G449" s="32" t="str">
        <f>IF(Businesses!G450="","N/A",Businesses!G450)</f>
        <v>N/A</v>
      </c>
      <c r="H449" s="32" t="str">
        <f>IF(Businesses!H450="","N/A",Businesses!H450)</f>
        <v>N/A</v>
      </c>
      <c r="I449" s="32" t="str">
        <f>IF(AND(Businesses!B450="",Businesses!C450&lt;&gt;""),0,IF(Businesses!B450="","N/A",IF(ISNUMBER(Businesses!B450),Businesses!B450,0)))</f>
        <v>N/A</v>
      </c>
    </row>
    <row r="450" spans="2:9">
      <c r="B450" s="32" t="str">
        <f t="shared" si="13"/>
        <v>N/A</v>
      </c>
      <c r="C450" s="32" t="str">
        <f>IF(AND(Businesses!D451="",Businesses!E451&lt;&gt;""),0,IF(Businesses!D451="","N/A",IF(ISNUMBER(Businesses!D451),Businesses!D451,0)))</f>
        <v>N/A</v>
      </c>
      <c r="D450" s="32" t="str">
        <f>IF(Businesses!E451="","N/A",Businesses!E451)</f>
        <v>N/A</v>
      </c>
      <c r="E450" s="32" t="str">
        <f>IF(Businesses!F451="","N/A",Businesses!F451)</f>
        <v>N/A</v>
      </c>
      <c r="F450" s="32" t="str">
        <f t="shared" ref="F450:F513" si="14">IF(B450="N/A","N/A",UPPER(TRIM(ProbuildName)))</f>
        <v>N/A</v>
      </c>
      <c r="G450" s="32" t="str">
        <f>IF(Businesses!G451="","N/A",Businesses!G451)</f>
        <v>N/A</v>
      </c>
      <c r="H450" s="32" t="str">
        <f>IF(Businesses!H451="","N/A",Businesses!H451)</f>
        <v>N/A</v>
      </c>
      <c r="I450" s="32" t="str">
        <f>IF(AND(Businesses!B451="",Businesses!C451&lt;&gt;""),0,IF(Businesses!B451="","N/A",IF(ISNUMBER(Businesses!B451),Businesses!B451,0)))</f>
        <v>N/A</v>
      </c>
    </row>
    <row r="451" spans="2:9">
      <c r="B451" s="32" t="str">
        <f t="shared" ref="B451:B514" si="15">IF(I451="N/A","N/A","")</f>
        <v>N/A</v>
      </c>
      <c r="C451" s="32" t="str">
        <f>IF(AND(Businesses!D452="",Businesses!E452&lt;&gt;""),0,IF(Businesses!D452="","N/A",IF(ISNUMBER(Businesses!D452),Businesses!D452,0)))</f>
        <v>N/A</v>
      </c>
      <c r="D451" s="32" t="str">
        <f>IF(Businesses!E452="","N/A",Businesses!E452)</f>
        <v>N/A</v>
      </c>
      <c r="E451" s="32" t="str">
        <f>IF(Businesses!F452="","N/A",Businesses!F452)</f>
        <v>N/A</v>
      </c>
      <c r="F451" s="32" t="str">
        <f t="shared" si="14"/>
        <v>N/A</v>
      </c>
      <c r="G451" s="32" t="str">
        <f>IF(Businesses!G452="","N/A",Businesses!G452)</f>
        <v>N/A</v>
      </c>
      <c r="H451" s="32" t="str">
        <f>IF(Businesses!H452="","N/A",Businesses!H452)</f>
        <v>N/A</v>
      </c>
      <c r="I451" s="32" t="str">
        <f>IF(AND(Businesses!B452="",Businesses!C452&lt;&gt;""),0,IF(Businesses!B452="","N/A",IF(ISNUMBER(Businesses!B452),Businesses!B452,0)))</f>
        <v>N/A</v>
      </c>
    </row>
    <row r="452" spans="2:9">
      <c r="B452" s="32" t="str">
        <f t="shared" si="15"/>
        <v>N/A</v>
      </c>
      <c r="C452" s="32" t="str">
        <f>IF(AND(Businesses!D453="",Businesses!E453&lt;&gt;""),0,IF(Businesses!D453="","N/A",IF(ISNUMBER(Businesses!D453),Businesses!D453,0)))</f>
        <v>N/A</v>
      </c>
      <c r="D452" s="32" t="str">
        <f>IF(Businesses!E453="","N/A",Businesses!E453)</f>
        <v>N/A</v>
      </c>
      <c r="E452" s="32" t="str">
        <f>IF(Businesses!F453="","N/A",Businesses!F453)</f>
        <v>N/A</v>
      </c>
      <c r="F452" s="32" t="str">
        <f t="shared" si="14"/>
        <v>N/A</v>
      </c>
      <c r="G452" s="32" t="str">
        <f>IF(Businesses!G453="","N/A",Businesses!G453)</f>
        <v>N/A</v>
      </c>
      <c r="H452" s="32" t="str">
        <f>IF(Businesses!H453="","N/A",Businesses!H453)</f>
        <v>N/A</v>
      </c>
      <c r="I452" s="32" t="str">
        <f>IF(AND(Businesses!B453="",Businesses!C453&lt;&gt;""),0,IF(Businesses!B453="","N/A",IF(ISNUMBER(Businesses!B453),Businesses!B453,0)))</f>
        <v>N/A</v>
      </c>
    </row>
    <row r="453" spans="2:9">
      <c r="B453" s="32" t="str">
        <f t="shared" si="15"/>
        <v>N/A</v>
      </c>
      <c r="C453" s="32" t="str">
        <f>IF(AND(Businesses!D454="",Businesses!E454&lt;&gt;""),0,IF(Businesses!D454="","N/A",IF(ISNUMBER(Businesses!D454),Businesses!D454,0)))</f>
        <v>N/A</v>
      </c>
      <c r="D453" s="32" t="str">
        <f>IF(Businesses!E454="","N/A",Businesses!E454)</f>
        <v>N/A</v>
      </c>
      <c r="E453" s="32" t="str">
        <f>IF(Businesses!F454="","N/A",Businesses!F454)</f>
        <v>N/A</v>
      </c>
      <c r="F453" s="32" t="str">
        <f t="shared" si="14"/>
        <v>N/A</v>
      </c>
      <c r="G453" s="32" t="str">
        <f>IF(Businesses!G454="","N/A",Businesses!G454)</f>
        <v>N/A</v>
      </c>
      <c r="H453" s="32" t="str">
        <f>IF(Businesses!H454="","N/A",Businesses!H454)</f>
        <v>N/A</v>
      </c>
      <c r="I453" s="32" t="str">
        <f>IF(AND(Businesses!B454="",Businesses!C454&lt;&gt;""),0,IF(Businesses!B454="","N/A",IF(ISNUMBER(Businesses!B454),Businesses!B454,0)))</f>
        <v>N/A</v>
      </c>
    </row>
    <row r="454" spans="2:9">
      <c r="B454" s="32" t="str">
        <f t="shared" si="15"/>
        <v>N/A</v>
      </c>
      <c r="C454" s="32" t="str">
        <f>IF(AND(Businesses!D455="",Businesses!E455&lt;&gt;""),0,IF(Businesses!D455="","N/A",IF(ISNUMBER(Businesses!D455),Businesses!D455,0)))</f>
        <v>N/A</v>
      </c>
      <c r="D454" s="32" t="str">
        <f>IF(Businesses!E455="","N/A",Businesses!E455)</f>
        <v>N/A</v>
      </c>
      <c r="E454" s="32" t="str">
        <f>IF(Businesses!F455="","N/A",Businesses!F455)</f>
        <v>N/A</v>
      </c>
      <c r="F454" s="32" t="str">
        <f t="shared" si="14"/>
        <v>N/A</v>
      </c>
      <c r="G454" s="32" t="str">
        <f>IF(Businesses!G455="","N/A",Businesses!G455)</f>
        <v>N/A</v>
      </c>
      <c r="H454" s="32" t="str">
        <f>IF(Businesses!H455="","N/A",Businesses!H455)</f>
        <v>N/A</v>
      </c>
      <c r="I454" s="32" t="str">
        <f>IF(AND(Businesses!B455="",Businesses!C455&lt;&gt;""),0,IF(Businesses!B455="","N/A",IF(ISNUMBER(Businesses!B455),Businesses!B455,0)))</f>
        <v>N/A</v>
      </c>
    </row>
    <row r="455" spans="2:9">
      <c r="B455" s="32" t="str">
        <f t="shared" si="15"/>
        <v>N/A</v>
      </c>
      <c r="C455" s="32" t="str">
        <f>IF(AND(Businesses!D456="",Businesses!E456&lt;&gt;""),0,IF(Businesses!D456="","N/A",IF(ISNUMBER(Businesses!D456),Businesses!D456,0)))</f>
        <v>N/A</v>
      </c>
      <c r="D455" s="32" t="str">
        <f>IF(Businesses!E456="","N/A",Businesses!E456)</f>
        <v>N/A</v>
      </c>
      <c r="E455" s="32" t="str">
        <f>IF(Businesses!F456="","N/A",Businesses!F456)</f>
        <v>N/A</v>
      </c>
      <c r="F455" s="32" t="str">
        <f t="shared" si="14"/>
        <v>N/A</v>
      </c>
      <c r="G455" s="32" t="str">
        <f>IF(Businesses!G456="","N/A",Businesses!G456)</f>
        <v>N/A</v>
      </c>
      <c r="H455" s="32" t="str">
        <f>IF(Businesses!H456="","N/A",Businesses!H456)</f>
        <v>N/A</v>
      </c>
      <c r="I455" s="32" t="str">
        <f>IF(AND(Businesses!B456="",Businesses!C456&lt;&gt;""),0,IF(Businesses!B456="","N/A",IF(ISNUMBER(Businesses!B456),Businesses!B456,0)))</f>
        <v>N/A</v>
      </c>
    </row>
    <row r="456" spans="2:9">
      <c r="B456" s="32" t="str">
        <f t="shared" si="15"/>
        <v>N/A</v>
      </c>
      <c r="C456" s="32" t="str">
        <f>IF(AND(Businesses!D457="",Businesses!E457&lt;&gt;""),0,IF(Businesses!D457="","N/A",IF(ISNUMBER(Businesses!D457),Businesses!D457,0)))</f>
        <v>N/A</v>
      </c>
      <c r="D456" s="32" t="str">
        <f>IF(Businesses!E457="","N/A",Businesses!E457)</f>
        <v>N/A</v>
      </c>
      <c r="E456" s="32" t="str">
        <f>IF(Businesses!F457="","N/A",Businesses!F457)</f>
        <v>N/A</v>
      </c>
      <c r="F456" s="32" t="str">
        <f t="shared" si="14"/>
        <v>N/A</v>
      </c>
      <c r="G456" s="32" t="str">
        <f>IF(Businesses!G457="","N/A",Businesses!G457)</f>
        <v>N/A</v>
      </c>
      <c r="H456" s="32" t="str">
        <f>IF(Businesses!H457="","N/A",Businesses!H457)</f>
        <v>N/A</v>
      </c>
      <c r="I456" s="32" t="str">
        <f>IF(AND(Businesses!B457="",Businesses!C457&lt;&gt;""),0,IF(Businesses!B457="","N/A",IF(ISNUMBER(Businesses!B457),Businesses!B457,0)))</f>
        <v>N/A</v>
      </c>
    </row>
    <row r="457" spans="2:9">
      <c r="B457" s="32" t="str">
        <f t="shared" si="15"/>
        <v>N/A</v>
      </c>
      <c r="C457" s="32" t="str">
        <f>IF(AND(Businesses!D458="",Businesses!E458&lt;&gt;""),0,IF(Businesses!D458="","N/A",IF(ISNUMBER(Businesses!D458),Businesses!D458,0)))</f>
        <v>N/A</v>
      </c>
      <c r="D457" s="32" t="str">
        <f>IF(Businesses!E458="","N/A",Businesses!E458)</f>
        <v>N/A</v>
      </c>
      <c r="E457" s="32" t="str">
        <f>IF(Businesses!F458="","N/A",Businesses!F458)</f>
        <v>N/A</v>
      </c>
      <c r="F457" s="32" t="str">
        <f t="shared" si="14"/>
        <v>N/A</v>
      </c>
      <c r="G457" s="32" t="str">
        <f>IF(Businesses!G458="","N/A",Businesses!G458)</f>
        <v>N/A</v>
      </c>
      <c r="H457" s="32" t="str">
        <f>IF(Businesses!H458="","N/A",Businesses!H458)</f>
        <v>N/A</v>
      </c>
      <c r="I457" s="32" t="str">
        <f>IF(AND(Businesses!B458="",Businesses!C458&lt;&gt;""),0,IF(Businesses!B458="","N/A",IF(ISNUMBER(Businesses!B458),Businesses!B458,0)))</f>
        <v>N/A</v>
      </c>
    </row>
    <row r="458" spans="2:9">
      <c r="B458" s="32" t="str">
        <f t="shared" si="15"/>
        <v>N/A</v>
      </c>
      <c r="C458" s="32" t="str">
        <f>IF(AND(Businesses!D459="",Businesses!E459&lt;&gt;""),0,IF(Businesses!D459="","N/A",IF(ISNUMBER(Businesses!D459),Businesses!D459,0)))</f>
        <v>N/A</v>
      </c>
      <c r="D458" s="32" t="str">
        <f>IF(Businesses!E459="","N/A",Businesses!E459)</f>
        <v>N/A</v>
      </c>
      <c r="E458" s="32" t="str">
        <f>IF(Businesses!F459="","N/A",Businesses!F459)</f>
        <v>N/A</v>
      </c>
      <c r="F458" s="32" t="str">
        <f t="shared" si="14"/>
        <v>N/A</v>
      </c>
      <c r="G458" s="32" t="str">
        <f>IF(Businesses!G459="","N/A",Businesses!G459)</f>
        <v>N/A</v>
      </c>
      <c r="H458" s="32" t="str">
        <f>IF(Businesses!H459="","N/A",Businesses!H459)</f>
        <v>N/A</v>
      </c>
      <c r="I458" s="32" t="str">
        <f>IF(AND(Businesses!B459="",Businesses!C459&lt;&gt;""),0,IF(Businesses!B459="","N/A",IF(ISNUMBER(Businesses!B459),Businesses!B459,0)))</f>
        <v>N/A</v>
      </c>
    </row>
    <row r="459" spans="2:9">
      <c r="B459" s="32" t="str">
        <f t="shared" si="15"/>
        <v>N/A</v>
      </c>
      <c r="C459" s="32" t="str">
        <f>IF(AND(Businesses!D460="",Businesses!E460&lt;&gt;""),0,IF(Businesses!D460="","N/A",IF(ISNUMBER(Businesses!D460),Businesses!D460,0)))</f>
        <v>N/A</v>
      </c>
      <c r="D459" s="32" t="str">
        <f>IF(Businesses!E460="","N/A",Businesses!E460)</f>
        <v>N/A</v>
      </c>
      <c r="E459" s="32" t="str">
        <f>IF(Businesses!F460="","N/A",Businesses!F460)</f>
        <v>N/A</v>
      </c>
      <c r="F459" s="32" t="str">
        <f t="shared" si="14"/>
        <v>N/A</v>
      </c>
      <c r="G459" s="32" t="str">
        <f>IF(Businesses!G460="","N/A",Businesses!G460)</f>
        <v>N/A</v>
      </c>
      <c r="H459" s="32" t="str">
        <f>IF(Businesses!H460="","N/A",Businesses!H460)</f>
        <v>N/A</v>
      </c>
      <c r="I459" s="32" t="str">
        <f>IF(AND(Businesses!B460="",Businesses!C460&lt;&gt;""),0,IF(Businesses!B460="","N/A",IF(ISNUMBER(Businesses!B460),Businesses!B460,0)))</f>
        <v>N/A</v>
      </c>
    </row>
    <row r="460" spans="2:9">
      <c r="B460" s="32" t="str">
        <f t="shared" si="15"/>
        <v>N/A</v>
      </c>
      <c r="C460" s="32" t="str">
        <f>IF(AND(Businesses!D461="",Businesses!E461&lt;&gt;""),0,IF(Businesses!D461="","N/A",IF(ISNUMBER(Businesses!D461),Businesses!D461,0)))</f>
        <v>N/A</v>
      </c>
      <c r="D460" s="32" t="str">
        <f>IF(Businesses!E461="","N/A",Businesses!E461)</f>
        <v>N/A</v>
      </c>
      <c r="E460" s="32" t="str">
        <f>IF(Businesses!F461="","N/A",Businesses!F461)</f>
        <v>N/A</v>
      </c>
      <c r="F460" s="32" t="str">
        <f t="shared" si="14"/>
        <v>N/A</v>
      </c>
      <c r="G460" s="32" t="str">
        <f>IF(Businesses!G461="","N/A",Businesses!G461)</f>
        <v>N/A</v>
      </c>
      <c r="H460" s="32" t="str">
        <f>IF(Businesses!H461="","N/A",Businesses!H461)</f>
        <v>N/A</v>
      </c>
      <c r="I460" s="32" t="str">
        <f>IF(AND(Businesses!B461="",Businesses!C461&lt;&gt;""),0,IF(Businesses!B461="","N/A",IF(ISNUMBER(Businesses!B461),Businesses!B461,0)))</f>
        <v>N/A</v>
      </c>
    </row>
    <row r="461" spans="2:9">
      <c r="B461" s="32" t="str">
        <f t="shared" si="15"/>
        <v>N/A</v>
      </c>
      <c r="C461" s="32" t="str">
        <f>IF(AND(Businesses!D462="",Businesses!E462&lt;&gt;""),0,IF(Businesses!D462="","N/A",IF(ISNUMBER(Businesses!D462),Businesses!D462,0)))</f>
        <v>N/A</v>
      </c>
      <c r="D461" s="32" t="str">
        <f>IF(Businesses!E462="","N/A",Businesses!E462)</f>
        <v>N/A</v>
      </c>
      <c r="E461" s="32" t="str">
        <f>IF(Businesses!F462="","N/A",Businesses!F462)</f>
        <v>N/A</v>
      </c>
      <c r="F461" s="32" t="str">
        <f t="shared" si="14"/>
        <v>N/A</v>
      </c>
      <c r="G461" s="32" t="str">
        <f>IF(Businesses!G462="","N/A",Businesses!G462)</f>
        <v>N/A</v>
      </c>
      <c r="H461" s="32" t="str">
        <f>IF(Businesses!H462="","N/A",Businesses!H462)</f>
        <v>N/A</v>
      </c>
      <c r="I461" s="32" t="str">
        <f>IF(AND(Businesses!B462="",Businesses!C462&lt;&gt;""),0,IF(Businesses!B462="","N/A",IF(ISNUMBER(Businesses!B462),Businesses!B462,0)))</f>
        <v>N/A</v>
      </c>
    </row>
    <row r="462" spans="2:9">
      <c r="B462" s="32" t="str">
        <f t="shared" si="15"/>
        <v>N/A</v>
      </c>
      <c r="C462" s="32" t="str">
        <f>IF(AND(Businesses!D463="",Businesses!E463&lt;&gt;""),0,IF(Businesses!D463="","N/A",IF(ISNUMBER(Businesses!D463),Businesses!D463,0)))</f>
        <v>N/A</v>
      </c>
      <c r="D462" s="32" t="str">
        <f>IF(Businesses!E463="","N/A",Businesses!E463)</f>
        <v>N/A</v>
      </c>
      <c r="E462" s="32" t="str">
        <f>IF(Businesses!F463="","N/A",Businesses!F463)</f>
        <v>N/A</v>
      </c>
      <c r="F462" s="32" t="str">
        <f t="shared" si="14"/>
        <v>N/A</v>
      </c>
      <c r="G462" s="32" t="str">
        <f>IF(Businesses!G463="","N/A",Businesses!G463)</f>
        <v>N/A</v>
      </c>
      <c r="H462" s="32" t="str">
        <f>IF(Businesses!H463="","N/A",Businesses!H463)</f>
        <v>N/A</v>
      </c>
      <c r="I462" s="32" t="str">
        <f>IF(AND(Businesses!B463="",Businesses!C463&lt;&gt;""),0,IF(Businesses!B463="","N/A",IF(ISNUMBER(Businesses!B463),Businesses!B463,0)))</f>
        <v>N/A</v>
      </c>
    </row>
    <row r="463" spans="2:9">
      <c r="B463" s="32" t="str">
        <f t="shared" si="15"/>
        <v>N/A</v>
      </c>
      <c r="C463" s="32" t="str">
        <f>IF(AND(Businesses!D464="",Businesses!E464&lt;&gt;""),0,IF(Businesses!D464="","N/A",IF(ISNUMBER(Businesses!D464),Businesses!D464,0)))</f>
        <v>N/A</v>
      </c>
      <c r="D463" s="32" t="str">
        <f>IF(Businesses!E464="","N/A",Businesses!E464)</f>
        <v>N/A</v>
      </c>
      <c r="E463" s="32" t="str">
        <f>IF(Businesses!F464="","N/A",Businesses!F464)</f>
        <v>N/A</v>
      </c>
      <c r="F463" s="32" t="str">
        <f t="shared" si="14"/>
        <v>N/A</v>
      </c>
      <c r="G463" s="32" t="str">
        <f>IF(Businesses!G464="","N/A",Businesses!G464)</f>
        <v>N/A</v>
      </c>
      <c r="H463" s="32" t="str">
        <f>IF(Businesses!H464="","N/A",Businesses!H464)</f>
        <v>N/A</v>
      </c>
      <c r="I463" s="32" t="str">
        <f>IF(AND(Businesses!B464="",Businesses!C464&lt;&gt;""),0,IF(Businesses!B464="","N/A",IF(ISNUMBER(Businesses!B464),Businesses!B464,0)))</f>
        <v>N/A</v>
      </c>
    </row>
    <row r="464" spans="2:9">
      <c r="B464" s="32" t="str">
        <f t="shared" si="15"/>
        <v>N/A</v>
      </c>
      <c r="C464" s="32" t="str">
        <f>IF(AND(Businesses!D465="",Businesses!E465&lt;&gt;""),0,IF(Businesses!D465="","N/A",IF(ISNUMBER(Businesses!D465),Businesses!D465,0)))</f>
        <v>N/A</v>
      </c>
      <c r="D464" s="32" t="str">
        <f>IF(Businesses!E465="","N/A",Businesses!E465)</f>
        <v>N/A</v>
      </c>
      <c r="E464" s="32" t="str">
        <f>IF(Businesses!F465="","N/A",Businesses!F465)</f>
        <v>N/A</v>
      </c>
      <c r="F464" s="32" t="str">
        <f t="shared" si="14"/>
        <v>N/A</v>
      </c>
      <c r="G464" s="32" t="str">
        <f>IF(Businesses!G465="","N/A",Businesses!G465)</f>
        <v>N/A</v>
      </c>
      <c r="H464" s="32" t="str">
        <f>IF(Businesses!H465="","N/A",Businesses!H465)</f>
        <v>N/A</v>
      </c>
      <c r="I464" s="32" t="str">
        <f>IF(AND(Businesses!B465="",Businesses!C465&lt;&gt;""),0,IF(Businesses!B465="","N/A",IF(ISNUMBER(Businesses!B465),Businesses!B465,0)))</f>
        <v>N/A</v>
      </c>
    </row>
    <row r="465" spans="2:9">
      <c r="B465" s="32" t="str">
        <f t="shared" si="15"/>
        <v>N/A</v>
      </c>
      <c r="C465" s="32" t="str">
        <f>IF(AND(Businesses!D466="",Businesses!E466&lt;&gt;""),0,IF(Businesses!D466="","N/A",IF(ISNUMBER(Businesses!D466),Businesses!D466,0)))</f>
        <v>N/A</v>
      </c>
      <c r="D465" s="32" t="str">
        <f>IF(Businesses!E466="","N/A",Businesses!E466)</f>
        <v>N/A</v>
      </c>
      <c r="E465" s="32" t="str">
        <f>IF(Businesses!F466="","N/A",Businesses!F466)</f>
        <v>N/A</v>
      </c>
      <c r="F465" s="32" t="str">
        <f t="shared" si="14"/>
        <v>N/A</v>
      </c>
      <c r="G465" s="32" t="str">
        <f>IF(Businesses!G466="","N/A",Businesses!G466)</f>
        <v>N/A</v>
      </c>
      <c r="H465" s="32" t="str">
        <f>IF(Businesses!H466="","N/A",Businesses!H466)</f>
        <v>N/A</v>
      </c>
      <c r="I465" s="32" t="str">
        <f>IF(AND(Businesses!B466="",Businesses!C466&lt;&gt;""),0,IF(Businesses!B466="","N/A",IF(ISNUMBER(Businesses!B466),Businesses!B466,0)))</f>
        <v>N/A</v>
      </c>
    </row>
    <row r="466" spans="2:9">
      <c r="B466" s="32" t="str">
        <f t="shared" si="15"/>
        <v>N/A</v>
      </c>
      <c r="C466" s="32" t="str">
        <f>IF(AND(Businesses!D467="",Businesses!E467&lt;&gt;""),0,IF(Businesses!D467="","N/A",IF(ISNUMBER(Businesses!D467),Businesses!D467,0)))</f>
        <v>N/A</v>
      </c>
      <c r="D466" s="32" t="str">
        <f>IF(Businesses!E467="","N/A",Businesses!E467)</f>
        <v>N/A</v>
      </c>
      <c r="E466" s="32" t="str">
        <f>IF(Businesses!F467="","N/A",Businesses!F467)</f>
        <v>N/A</v>
      </c>
      <c r="F466" s="32" t="str">
        <f t="shared" si="14"/>
        <v>N/A</v>
      </c>
      <c r="G466" s="32" t="str">
        <f>IF(Businesses!G467="","N/A",Businesses!G467)</f>
        <v>N/A</v>
      </c>
      <c r="H466" s="32" t="str">
        <f>IF(Businesses!H467="","N/A",Businesses!H467)</f>
        <v>N/A</v>
      </c>
      <c r="I466" s="32" t="str">
        <f>IF(AND(Businesses!B467="",Businesses!C467&lt;&gt;""),0,IF(Businesses!B467="","N/A",IF(ISNUMBER(Businesses!B467),Businesses!B467,0)))</f>
        <v>N/A</v>
      </c>
    </row>
    <row r="467" spans="2:9">
      <c r="B467" s="32" t="str">
        <f t="shared" si="15"/>
        <v>N/A</v>
      </c>
      <c r="C467" s="32" t="str">
        <f>IF(AND(Businesses!D468="",Businesses!E468&lt;&gt;""),0,IF(Businesses!D468="","N/A",IF(ISNUMBER(Businesses!D468),Businesses!D468,0)))</f>
        <v>N/A</v>
      </c>
      <c r="D467" s="32" t="str">
        <f>IF(Businesses!E468="","N/A",Businesses!E468)</f>
        <v>N/A</v>
      </c>
      <c r="E467" s="32" t="str">
        <f>IF(Businesses!F468="","N/A",Businesses!F468)</f>
        <v>N/A</v>
      </c>
      <c r="F467" s="32" t="str">
        <f t="shared" si="14"/>
        <v>N/A</v>
      </c>
      <c r="G467" s="32" t="str">
        <f>IF(Businesses!G468="","N/A",Businesses!G468)</f>
        <v>N/A</v>
      </c>
      <c r="H467" s="32" t="str">
        <f>IF(Businesses!H468="","N/A",Businesses!H468)</f>
        <v>N/A</v>
      </c>
      <c r="I467" s="32" t="str">
        <f>IF(AND(Businesses!B468="",Businesses!C468&lt;&gt;""),0,IF(Businesses!B468="","N/A",IF(ISNUMBER(Businesses!B468),Businesses!B468,0)))</f>
        <v>N/A</v>
      </c>
    </row>
    <row r="468" spans="2:9">
      <c r="B468" s="32" t="str">
        <f t="shared" si="15"/>
        <v>N/A</v>
      </c>
      <c r="C468" s="32" t="str">
        <f>IF(AND(Businesses!D469="",Businesses!E469&lt;&gt;""),0,IF(Businesses!D469="","N/A",IF(ISNUMBER(Businesses!D469),Businesses!D469,0)))</f>
        <v>N/A</v>
      </c>
      <c r="D468" s="32" t="str">
        <f>IF(Businesses!E469="","N/A",Businesses!E469)</f>
        <v>N/A</v>
      </c>
      <c r="E468" s="32" t="str">
        <f>IF(Businesses!F469="","N/A",Businesses!F469)</f>
        <v>N/A</v>
      </c>
      <c r="F468" s="32" t="str">
        <f t="shared" si="14"/>
        <v>N/A</v>
      </c>
      <c r="G468" s="32" t="str">
        <f>IF(Businesses!G469="","N/A",Businesses!G469)</f>
        <v>N/A</v>
      </c>
      <c r="H468" s="32" t="str">
        <f>IF(Businesses!H469="","N/A",Businesses!H469)</f>
        <v>N/A</v>
      </c>
      <c r="I468" s="32" t="str">
        <f>IF(AND(Businesses!B469="",Businesses!C469&lt;&gt;""),0,IF(Businesses!B469="","N/A",IF(ISNUMBER(Businesses!B469),Businesses!B469,0)))</f>
        <v>N/A</v>
      </c>
    </row>
    <row r="469" spans="2:9">
      <c r="B469" s="32" t="str">
        <f t="shared" si="15"/>
        <v>N/A</v>
      </c>
      <c r="C469" s="32" t="str">
        <f>IF(AND(Businesses!D470="",Businesses!E470&lt;&gt;""),0,IF(Businesses!D470="","N/A",IF(ISNUMBER(Businesses!D470),Businesses!D470,0)))</f>
        <v>N/A</v>
      </c>
      <c r="D469" s="32" t="str">
        <f>IF(Businesses!E470="","N/A",Businesses!E470)</f>
        <v>N/A</v>
      </c>
      <c r="E469" s="32" t="str">
        <f>IF(Businesses!F470="","N/A",Businesses!F470)</f>
        <v>N/A</v>
      </c>
      <c r="F469" s="32" t="str">
        <f t="shared" si="14"/>
        <v>N/A</v>
      </c>
      <c r="G469" s="32" t="str">
        <f>IF(Businesses!G470="","N/A",Businesses!G470)</f>
        <v>N/A</v>
      </c>
      <c r="H469" s="32" t="str">
        <f>IF(Businesses!H470="","N/A",Businesses!H470)</f>
        <v>N/A</v>
      </c>
      <c r="I469" s="32" t="str">
        <f>IF(AND(Businesses!B470="",Businesses!C470&lt;&gt;""),0,IF(Businesses!B470="","N/A",IF(ISNUMBER(Businesses!B470),Businesses!B470,0)))</f>
        <v>N/A</v>
      </c>
    </row>
    <row r="470" spans="2:9">
      <c r="B470" s="32" t="str">
        <f t="shared" si="15"/>
        <v>N/A</v>
      </c>
      <c r="C470" s="32" t="str">
        <f>IF(AND(Businesses!D471="",Businesses!E471&lt;&gt;""),0,IF(Businesses!D471="","N/A",IF(ISNUMBER(Businesses!D471),Businesses!D471,0)))</f>
        <v>N/A</v>
      </c>
      <c r="D470" s="32" t="str">
        <f>IF(Businesses!E471="","N/A",Businesses!E471)</f>
        <v>N/A</v>
      </c>
      <c r="E470" s="32" t="str">
        <f>IF(Businesses!F471="","N/A",Businesses!F471)</f>
        <v>N/A</v>
      </c>
      <c r="F470" s="32" t="str">
        <f t="shared" si="14"/>
        <v>N/A</v>
      </c>
      <c r="G470" s="32" t="str">
        <f>IF(Businesses!G471="","N/A",Businesses!G471)</f>
        <v>N/A</v>
      </c>
      <c r="H470" s="32" t="str">
        <f>IF(Businesses!H471="","N/A",Businesses!H471)</f>
        <v>N/A</v>
      </c>
      <c r="I470" s="32" t="str">
        <f>IF(AND(Businesses!B471="",Businesses!C471&lt;&gt;""),0,IF(Businesses!B471="","N/A",IF(ISNUMBER(Businesses!B471),Businesses!B471,0)))</f>
        <v>N/A</v>
      </c>
    </row>
    <row r="471" spans="2:9">
      <c r="B471" s="32" t="str">
        <f t="shared" si="15"/>
        <v>N/A</v>
      </c>
      <c r="C471" s="32" t="str">
        <f>IF(AND(Businesses!D472="",Businesses!E472&lt;&gt;""),0,IF(Businesses!D472="","N/A",IF(ISNUMBER(Businesses!D472),Businesses!D472,0)))</f>
        <v>N/A</v>
      </c>
      <c r="D471" s="32" t="str">
        <f>IF(Businesses!E472="","N/A",Businesses!E472)</f>
        <v>N/A</v>
      </c>
      <c r="E471" s="32" t="str">
        <f>IF(Businesses!F472="","N/A",Businesses!F472)</f>
        <v>N/A</v>
      </c>
      <c r="F471" s="32" t="str">
        <f t="shared" si="14"/>
        <v>N/A</v>
      </c>
      <c r="G471" s="32" t="str">
        <f>IF(Businesses!G472="","N/A",Businesses!G472)</f>
        <v>N/A</v>
      </c>
      <c r="H471" s="32" t="str">
        <f>IF(Businesses!H472="","N/A",Businesses!H472)</f>
        <v>N/A</v>
      </c>
      <c r="I471" s="32" t="str">
        <f>IF(AND(Businesses!B472="",Businesses!C472&lt;&gt;""),0,IF(Businesses!B472="","N/A",IF(ISNUMBER(Businesses!B472),Businesses!B472,0)))</f>
        <v>N/A</v>
      </c>
    </row>
    <row r="472" spans="2:9">
      <c r="B472" s="32" t="str">
        <f t="shared" si="15"/>
        <v>N/A</v>
      </c>
      <c r="C472" s="32" t="str">
        <f>IF(AND(Businesses!D473="",Businesses!E473&lt;&gt;""),0,IF(Businesses!D473="","N/A",IF(ISNUMBER(Businesses!D473),Businesses!D473,0)))</f>
        <v>N/A</v>
      </c>
      <c r="D472" s="32" t="str">
        <f>IF(Businesses!E473="","N/A",Businesses!E473)</f>
        <v>N/A</v>
      </c>
      <c r="E472" s="32" t="str">
        <f>IF(Businesses!F473="","N/A",Businesses!F473)</f>
        <v>N/A</v>
      </c>
      <c r="F472" s="32" t="str">
        <f t="shared" si="14"/>
        <v>N/A</v>
      </c>
      <c r="G472" s="32" t="str">
        <f>IF(Businesses!G473="","N/A",Businesses!G473)</f>
        <v>N/A</v>
      </c>
      <c r="H472" s="32" t="str">
        <f>IF(Businesses!H473="","N/A",Businesses!H473)</f>
        <v>N/A</v>
      </c>
      <c r="I472" s="32" t="str">
        <f>IF(AND(Businesses!B473="",Businesses!C473&lt;&gt;""),0,IF(Businesses!B473="","N/A",IF(ISNUMBER(Businesses!B473),Businesses!B473,0)))</f>
        <v>N/A</v>
      </c>
    </row>
    <row r="473" spans="2:9">
      <c r="B473" s="32" t="str">
        <f t="shared" si="15"/>
        <v>N/A</v>
      </c>
      <c r="C473" s="32" t="str">
        <f>IF(AND(Businesses!D474="",Businesses!E474&lt;&gt;""),0,IF(Businesses!D474="","N/A",IF(ISNUMBER(Businesses!D474),Businesses!D474,0)))</f>
        <v>N/A</v>
      </c>
      <c r="D473" s="32" t="str">
        <f>IF(Businesses!E474="","N/A",Businesses!E474)</f>
        <v>N/A</v>
      </c>
      <c r="E473" s="32" t="str">
        <f>IF(Businesses!F474="","N/A",Businesses!F474)</f>
        <v>N/A</v>
      </c>
      <c r="F473" s="32" t="str">
        <f t="shared" si="14"/>
        <v>N/A</v>
      </c>
      <c r="G473" s="32" t="str">
        <f>IF(Businesses!G474="","N/A",Businesses!G474)</f>
        <v>N/A</v>
      </c>
      <c r="H473" s="32" t="str">
        <f>IF(Businesses!H474="","N/A",Businesses!H474)</f>
        <v>N/A</v>
      </c>
      <c r="I473" s="32" t="str">
        <f>IF(AND(Businesses!B474="",Businesses!C474&lt;&gt;""),0,IF(Businesses!B474="","N/A",IF(ISNUMBER(Businesses!B474),Businesses!B474,0)))</f>
        <v>N/A</v>
      </c>
    </row>
    <row r="474" spans="2:9">
      <c r="B474" s="32" t="str">
        <f t="shared" si="15"/>
        <v>N/A</v>
      </c>
      <c r="C474" s="32" t="str">
        <f>IF(AND(Businesses!D475="",Businesses!E475&lt;&gt;""),0,IF(Businesses!D475="","N/A",IF(ISNUMBER(Businesses!D475),Businesses!D475,0)))</f>
        <v>N/A</v>
      </c>
      <c r="D474" s="32" t="str">
        <f>IF(Businesses!E475="","N/A",Businesses!E475)</f>
        <v>N/A</v>
      </c>
      <c r="E474" s="32" t="str">
        <f>IF(Businesses!F475="","N/A",Businesses!F475)</f>
        <v>N/A</v>
      </c>
      <c r="F474" s="32" t="str">
        <f t="shared" si="14"/>
        <v>N/A</v>
      </c>
      <c r="G474" s="32" t="str">
        <f>IF(Businesses!G475="","N/A",Businesses!G475)</f>
        <v>N/A</v>
      </c>
      <c r="H474" s="32" t="str">
        <f>IF(Businesses!H475="","N/A",Businesses!H475)</f>
        <v>N/A</v>
      </c>
      <c r="I474" s="32" t="str">
        <f>IF(AND(Businesses!B475="",Businesses!C475&lt;&gt;""),0,IF(Businesses!B475="","N/A",IF(ISNUMBER(Businesses!B475),Businesses!B475,0)))</f>
        <v>N/A</v>
      </c>
    </row>
    <row r="475" spans="2:9">
      <c r="B475" s="32" t="str">
        <f t="shared" si="15"/>
        <v>N/A</v>
      </c>
      <c r="C475" s="32" t="str">
        <f>IF(AND(Businesses!D476="",Businesses!E476&lt;&gt;""),0,IF(Businesses!D476="","N/A",IF(ISNUMBER(Businesses!D476),Businesses!D476,0)))</f>
        <v>N/A</v>
      </c>
      <c r="D475" s="32" t="str">
        <f>IF(Businesses!E476="","N/A",Businesses!E476)</f>
        <v>N/A</v>
      </c>
      <c r="E475" s="32" t="str">
        <f>IF(Businesses!F476="","N/A",Businesses!F476)</f>
        <v>N/A</v>
      </c>
      <c r="F475" s="32" t="str">
        <f t="shared" si="14"/>
        <v>N/A</v>
      </c>
      <c r="G475" s="32" t="str">
        <f>IF(Businesses!G476="","N/A",Businesses!G476)</f>
        <v>N/A</v>
      </c>
      <c r="H475" s="32" t="str">
        <f>IF(Businesses!H476="","N/A",Businesses!H476)</f>
        <v>N/A</v>
      </c>
      <c r="I475" s="32" t="str">
        <f>IF(AND(Businesses!B476="",Businesses!C476&lt;&gt;""),0,IF(Businesses!B476="","N/A",IF(ISNUMBER(Businesses!B476),Businesses!B476,0)))</f>
        <v>N/A</v>
      </c>
    </row>
    <row r="476" spans="2:9">
      <c r="B476" s="32" t="str">
        <f t="shared" si="15"/>
        <v>N/A</v>
      </c>
      <c r="C476" s="32" t="str">
        <f>IF(AND(Businesses!D477="",Businesses!E477&lt;&gt;""),0,IF(Businesses!D477="","N/A",IF(ISNUMBER(Businesses!D477),Businesses!D477,0)))</f>
        <v>N/A</v>
      </c>
      <c r="D476" s="32" t="str">
        <f>IF(Businesses!E477="","N/A",Businesses!E477)</f>
        <v>N/A</v>
      </c>
      <c r="E476" s="32" t="str">
        <f>IF(Businesses!F477="","N/A",Businesses!F477)</f>
        <v>N/A</v>
      </c>
      <c r="F476" s="32" t="str">
        <f t="shared" si="14"/>
        <v>N/A</v>
      </c>
      <c r="G476" s="32" t="str">
        <f>IF(Businesses!G477="","N/A",Businesses!G477)</f>
        <v>N/A</v>
      </c>
      <c r="H476" s="32" t="str">
        <f>IF(Businesses!H477="","N/A",Businesses!H477)</f>
        <v>N/A</v>
      </c>
      <c r="I476" s="32" t="str">
        <f>IF(AND(Businesses!B477="",Businesses!C477&lt;&gt;""),0,IF(Businesses!B477="","N/A",IF(ISNUMBER(Businesses!B477),Businesses!B477,0)))</f>
        <v>N/A</v>
      </c>
    </row>
    <row r="477" spans="2:9">
      <c r="B477" s="32" t="str">
        <f t="shared" si="15"/>
        <v>N/A</v>
      </c>
      <c r="C477" s="32" t="str">
        <f>IF(AND(Businesses!D478="",Businesses!E478&lt;&gt;""),0,IF(Businesses!D478="","N/A",IF(ISNUMBER(Businesses!D478),Businesses!D478,0)))</f>
        <v>N/A</v>
      </c>
      <c r="D477" s="32" t="str">
        <f>IF(Businesses!E478="","N/A",Businesses!E478)</f>
        <v>N/A</v>
      </c>
      <c r="E477" s="32" t="str">
        <f>IF(Businesses!F478="","N/A",Businesses!F478)</f>
        <v>N/A</v>
      </c>
      <c r="F477" s="32" t="str">
        <f t="shared" si="14"/>
        <v>N/A</v>
      </c>
      <c r="G477" s="32" t="str">
        <f>IF(Businesses!G478="","N/A",Businesses!G478)</f>
        <v>N/A</v>
      </c>
      <c r="H477" s="32" t="str">
        <f>IF(Businesses!H478="","N/A",Businesses!H478)</f>
        <v>N/A</v>
      </c>
      <c r="I477" s="32" t="str">
        <f>IF(AND(Businesses!B478="",Businesses!C478&lt;&gt;""),0,IF(Businesses!B478="","N/A",IF(ISNUMBER(Businesses!B478),Businesses!B478,0)))</f>
        <v>N/A</v>
      </c>
    </row>
    <row r="478" spans="2:9">
      <c r="B478" s="32" t="str">
        <f t="shared" si="15"/>
        <v>N/A</v>
      </c>
      <c r="C478" s="32" t="str">
        <f>IF(AND(Businesses!D479="",Businesses!E479&lt;&gt;""),0,IF(Businesses!D479="","N/A",IF(ISNUMBER(Businesses!D479),Businesses!D479,0)))</f>
        <v>N/A</v>
      </c>
      <c r="D478" s="32" t="str">
        <f>IF(Businesses!E479="","N/A",Businesses!E479)</f>
        <v>N/A</v>
      </c>
      <c r="E478" s="32" t="str">
        <f>IF(Businesses!F479="","N/A",Businesses!F479)</f>
        <v>N/A</v>
      </c>
      <c r="F478" s="32" t="str">
        <f t="shared" si="14"/>
        <v>N/A</v>
      </c>
      <c r="G478" s="32" t="str">
        <f>IF(Businesses!G479="","N/A",Businesses!G479)</f>
        <v>N/A</v>
      </c>
      <c r="H478" s="32" t="str">
        <f>IF(Businesses!H479="","N/A",Businesses!H479)</f>
        <v>N/A</v>
      </c>
      <c r="I478" s="32" t="str">
        <f>IF(AND(Businesses!B479="",Businesses!C479&lt;&gt;""),0,IF(Businesses!B479="","N/A",IF(ISNUMBER(Businesses!B479),Businesses!B479,0)))</f>
        <v>N/A</v>
      </c>
    </row>
    <row r="479" spans="2:9">
      <c r="B479" s="32" t="str">
        <f t="shared" si="15"/>
        <v>N/A</v>
      </c>
      <c r="C479" s="32" t="str">
        <f>IF(AND(Businesses!D480="",Businesses!E480&lt;&gt;""),0,IF(Businesses!D480="","N/A",IF(ISNUMBER(Businesses!D480),Businesses!D480,0)))</f>
        <v>N/A</v>
      </c>
      <c r="D479" s="32" t="str">
        <f>IF(Businesses!E480="","N/A",Businesses!E480)</f>
        <v>N/A</v>
      </c>
      <c r="E479" s="32" t="str">
        <f>IF(Businesses!F480="","N/A",Businesses!F480)</f>
        <v>N/A</v>
      </c>
      <c r="F479" s="32" t="str">
        <f t="shared" si="14"/>
        <v>N/A</v>
      </c>
      <c r="G479" s="32" t="str">
        <f>IF(Businesses!G480="","N/A",Businesses!G480)</f>
        <v>N/A</v>
      </c>
      <c r="H479" s="32" t="str">
        <f>IF(Businesses!H480="","N/A",Businesses!H480)</f>
        <v>N/A</v>
      </c>
      <c r="I479" s="32" t="str">
        <f>IF(AND(Businesses!B480="",Businesses!C480&lt;&gt;""),0,IF(Businesses!B480="","N/A",IF(ISNUMBER(Businesses!B480),Businesses!B480,0)))</f>
        <v>N/A</v>
      </c>
    </row>
    <row r="480" spans="2:9">
      <c r="B480" s="32" t="str">
        <f t="shared" si="15"/>
        <v>N/A</v>
      </c>
      <c r="C480" s="32" t="str">
        <f>IF(AND(Businesses!D481="",Businesses!E481&lt;&gt;""),0,IF(Businesses!D481="","N/A",IF(ISNUMBER(Businesses!D481),Businesses!D481,0)))</f>
        <v>N/A</v>
      </c>
      <c r="D480" s="32" t="str">
        <f>IF(Businesses!E481="","N/A",Businesses!E481)</f>
        <v>N/A</v>
      </c>
      <c r="E480" s="32" t="str">
        <f>IF(Businesses!F481="","N/A",Businesses!F481)</f>
        <v>N/A</v>
      </c>
      <c r="F480" s="32" t="str">
        <f t="shared" si="14"/>
        <v>N/A</v>
      </c>
      <c r="G480" s="32" t="str">
        <f>IF(Businesses!G481="","N/A",Businesses!G481)</f>
        <v>N/A</v>
      </c>
      <c r="H480" s="32" t="str">
        <f>IF(Businesses!H481="","N/A",Businesses!H481)</f>
        <v>N/A</v>
      </c>
      <c r="I480" s="32" t="str">
        <f>IF(AND(Businesses!B481="",Businesses!C481&lt;&gt;""),0,IF(Businesses!B481="","N/A",IF(ISNUMBER(Businesses!B481),Businesses!B481,0)))</f>
        <v>N/A</v>
      </c>
    </row>
    <row r="481" spans="2:9">
      <c r="B481" s="32" t="str">
        <f t="shared" si="15"/>
        <v>N/A</v>
      </c>
      <c r="C481" s="32" t="str">
        <f>IF(AND(Businesses!D482="",Businesses!E482&lt;&gt;""),0,IF(Businesses!D482="","N/A",IF(ISNUMBER(Businesses!D482),Businesses!D482,0)))</f>
        <v>N/A</v>
      </c>
      <c r="D481" s="32" t="str">
        <f>IF(Businesses!E482="","N/A",Businesses!E482)</f>
        <v>N/A</v>
      </c>
      <c r="E481" s="32" t="str">
        <f>IF(Businesses!F482="","N/A",Businesses!F482)</f>
        <v>N/A</v>
      </c>
      <c r="F481" s="32" t="str">
        <f t="shared" si="14"/>
        <v>N/A</v>
      </c>
      <c r="G481" s="32" t="str">
        <f>IF(Businesses!G482="","N/A",Businesses!G482)</f>
        <v>N/A</v>
      </c>
      <c r="H481" s="32" t="str">
        <f>IF(Businesses!H482="","N/A",Businesses!H482)</f>
        <v>N/A</v>
      </c>
      <c r="I481" s="32" t="str">
        <f>IF(AND(Businesses!B482="",Businesses!C482&lt;&gt;""),0,IF(Businesses!B482="","N/A",IF(ISNUMBER(Businesses!B482),Businesses!B482,0)))</f>
        <v>N/A</v>
      </c>
    </row>
    <row r="482" spans="2:9">
      <c r="B482" s="32" t="str">
        <f t="shared" si="15"/>
        <v>N/A</v>
      </c>
      <c r="C482" s="32" t="str">
        <f>IF(AND(Businesses!D483="",Businesses!E483&lt;&gt;""),0,IF(Businesses!D483="","N/A",IF(ISNUMBER(Businesses!D483),Businesses!D483,0)))</f>
        <v>N/A</v>
      </c>
      <c r="D482" s="32" t="str">
        <f>IF(Businesses!E483="","N/A",Businesses!E483)</f>
        <v>N/A</v>
      </c>
      <c r="E482" s="32" t="str">
        <f>IF(Businesses!F483="","N/A",Businesses!F483)</f>
        <v>N/A</v>
      </c>
      <c r="F482" s="32" t="str">
        <f t="shared" si="14"/>
        <v>N/A</v>
      </c>
      <c r="G482" s="32" t="str">
        <f>IF(Businesses!G483="","N/A",Businesses!G483)</f>
        <v>N/A</v>
      </c>
      <c r="H482" s="32" t="str">
        <f>IF(Businesses!H483="","N/A",Businesses!H483)</f>
        <v>N/A</v>
      </c>
      <c r="I482" s="32" t="str">
        <f>IF(AND(Businesses!B483="",Businesses!C483&lt;&gt;""),0,IF(Businesses!B483="","N/A",IF(ISNUMBER(Businesses!B483),Businesses!B483,0)))</f>
        <v>N/A</v>
      </c>
    </row>
    <row r="483" spans="2:9">
      <c r="B483" s="32" t="str">
        <f t="shared" si="15"/>
        <v>N/A</v>
      </c>
      <c r="C483" s="32" t="str">
        <f>IF(AND(Businesses!D484="",Businesses!E484&lt;&gt;""),0,IF(Businesses!D484="","N/A",IF(ISNUMBER(Businesses!D484),Businesses!D484,0)))</f>
        <v>N/A</v>
      </c>
      <c r="D483" s="32" t="str">
        <f>IF(Businesses!E484="","N/A",Businesses!E484)</f>
        <v>N/A</v>
      </c>
      <c r="E483" s="32" t="str">
        <f>IF(Businesses!F484="","N/A",Businesses!F484)</f>
        <v>N/A</v>
      </c>
      <c r="F483" s="32" t="str">
        <f t="shared" si="14"/>
        <v>N/A</v>
      </c>
      <c r="G483" s="32" t="str">
        <f>IF(Businesses!G484="","N/A",Businesses!G484)</f>
        <v>N/A</v>
      </c>
      <c r="H483" s="32" t="str">
        <f>IF(Businesses!H484="","N/A",Businesses!H484)</f>
        <v>N/A</v>
      </c>
      <c r="I483" s="32" t="str">
        <f>IF(AND(Businesses!B484="",Businesses!C484&lt;&gt;""),0,IF(Businesses!B484="","N/A",IF(ISNUMBER(Businesses!B484),Businesses!B484,0)))</f>
        <v>N/A</v>
      </c>
    </row>
    <row r="484" spans="2:9">
      <c r="B484" s="32" t="str">
        <f t="shared" si="15"/>
        <v>N/A</v>
      </c>
      <c r="C484" s="32" t="str">
        <f>IF(AND(Businesses!D485="",Businesses!E485&lt;&gt;""),0,IF(Businesses!D485="","N/A",IF(ISNUMBER(Businesses!D485),Businesses!D485,0)))</f>
        <v>N/A</v>
      </c>
      <c r="D484" s="32" t="str">
        <f>IF(Businesses!E485="","N/A",Businesses!E485)</f>
        <v>N/A</v>
      </c>
      <c r="E484" s="32" t="str">
        <f>IF(Businesses!F485="","N/A",Businesses!F485)</f>
        <v>N/A</v>
      </c>
      <c r="F484" s="32" t="str">
        <f t="shared" si="14"/>
        <v>N/A</v>
      </c>
      <c r="G484" s="32" t="str">
        <f>IF(Businesses!G485="","N/A",Businesses!G485)</f>
        <v>N/A</v>
      </c>
      <c r="H484" s="32" t="str">
        <f>IF(Businesses!H485="","N/A",Businesses!H485)</f>
        <v>N/A</v>
      </c>
      <c r="I484" s="32" t="str">
        <f>IF(AND(Businesses!B485="",Businesses!C485&lt;&gt;""),0,IF(Businesses!B485="","N/A",IF(ISNUMBER(Businesses!B485),Businesses!B485,0)))</f>
        <v>N/A</v>
      </c>
    </row>
    <row r="485" spans="2:9">
      <c r="B485" s="32" t="str">
        <f t="shared" si="15"/>
        <v>N/A</v>
      </c>
      <c r="C485" s="32" t="str">
        <f>IF(AND(Businesses!D486="",Businesses!E486&lt;&gt;""),0,IF(Businesses!D486="","N/A",IF(ISNUMBER(Businesses!D486),Businesses!D486,0)))</f>
        <v>N/A</v>
      </c>
      <c r="D485" s="32" t="str">
        <f>IF(Businesses!E486="","N/A",Businesses!E486)</f>
        <v>N/A</v>
      </c>
      <c r="E485" s="32" t="str">
        <f>IF(Businesses!F486="","N/A",Businesses!F486)</f>
        <v>N/A</v>
      </c>
      <c r="F485" s="32" t="str">
        <f t="shared" si="14"/>
        <v>N/A</v>
      </c>
      <c r="G485" s="32" t="str">
        <f>IF(Businesses!G486="","N/A",Businesses!G486)</f>
        <v>N/A</v>
      </c>
      <c r="H485" s="32" t="str">
        <f>IF(Businesses!H486="","N/A",Businesses!H486)</f>
        <v>N/A</v>
      </c>
      <c r="I485" s="32" t="str">
        <f>IF(AND(Businesses!B486="",Businesses!C486&lt;&gt;""),0,IF(Businesses!B486="","N/A",IF(ISNUMBER(Businesses!B486),Businesses!B486,0)))</f>
        <v>N/A</v>
      </c>
    </row>
    <row r="486" spans="2:9">
      <c r="B486" s="32" t="str">
        <f t="shared" si="15"/>
        <v>N/A</v>
      </c>
      <c r="C486" s="32" t="str">
        <f>IF(AND(Businesses!D487="",Businesses!E487&lt;&gt;""),0,IF(Businesses!D487="","N/A",IF(ISNUMBER(Businesses!D487),Businesses!D487,0)))</f>
        <v>N/A</v>
      </c>
      <c r="D486" s="32" t="str">
        <f>IF(Businesses!E487="","N/A",Businesses!E487)</f>
        <v>N/A</v>
      </c>
      <c r="E486" s="32" t="str">
        <f>IF(Businesses!F487="","N/A",Businesses!F487)</f>
        <v>N/A</v>
      </c>
      <c r="F486" s="32" t="str">
        <f t="shared" si="14"/>
        <v>N/A</v>
      </c>
      <c r="G486" s="32" t="str">
        <f>IF(Businesses!G487="","N/A",Businesses!G487)</f>
        <v>N/A</v>
      </c>
      <c r="H486" s="32" t="str">
        <f>IF(Businesses!H487="","N/A",Businesses!H487)</f>
        <v>N/A</v>
      </c>
      <c r="I486" s="32" t="str">
        <f>IF(AND(Businesses!B487="",Businesses!C487&lt;&gt;""),0,IF(Businesses!B487="","N/A",IF(ISNUMBER(Businesses!B487),Businesses!B487,0)))</f>
        <v>N/A</v>
      </c>
    </row>
    <row r="487" spans="2:9">
      <c r="B487" s="32" t="str">
        <f t="shared" si="15"/>
        <v>N/A</v>
      </c>
      <c r="C487" s="32" t="str">
        <f>IF(AND(Businesses!D488="",Businesses!E488&lt;&gt;""),0,IF(Businesses!D488="","N/A",IF(ISNUMBER(Businesses!D488),Businesses!D488,0)))</f>
        <v>N/A</v>
      </c>
      <c r="D487" s="32" t="str">
        <f>IF(Businesses!E488="","N/A",Businesses!E488)</f>
        <v>N/A</v>
      </c>
      <c r="E487" s="32" t="str">
        <f>IF(Businesses!F488="","N/A",Businesses!F488)</f>
        <v>N/A</v>
      </c>
      <c r="F487" s="32" t="str">
        <f t="shared" si="14"/>
        <v>N/A</v>
      </c>
      <c r="G487" s="32" t="str">
        <f>IF(Businesses!G488="","N/A",Businesses!G488)</f>
        <v>N/A</v>
      </c>
      <c r="H487" s="32" t="str">
        <f>IF(Businesses!H488="","N/A",Businesses!H488)</f>
        <v>N/A</v>
      </c>
      <c r="I487" s="32" t="str">
        <f>IF(AND(Businesses!B488="",Businesses!C488&lt;&gt;""),0,IF(Businesses!B488="","N/A",IF(ISNUMBER(Businesses!B488),Businesses!B488,0)))</f>
        <v>N/A</v>
      </c>
    </row>
    <row r="488" spans="2:9">
      <c r="B488" s="32" t="str">
        <f t="shared" si="15"/>
        <v>N/A</v>
      </c>
      <c r="C488" s="32" t="str">
        <f>IF(AND(Businesses!D489="",Businesses!E489&lt;&gt;""),0,IF(Businesses!D489="","N/A",IF(ISNUMBER(Businesses!D489),Businesses!D489,0)))</f>
        <v>N/A</v>
      </c>
      <c r="D488" s="32" t="str">
        <f>IF(Businesses!E489="","N/A",Businesses!E489)</f>
        <v>N/A</v>
      </c>
      <c r="E488" s="32" t="str">
        <f>IF(Businesses!F489="","N/A",Businesses!F489)</f>
        <v>N/A</v>
      </c>
      <c r="F488" s="32" t="str">
        <f t="shared" si="14"/>
        <v>N/A</v>
      </c>
      <c r="G488" s="32" t="str">
        <f>IF(Businesses!G489="","N/A",Businesses!G489)</f>
        <v>N/A</v>
      </c>
      <c r="H488" s="32" t="str">
        <f>IF(Businesses!H489="","N/A",Businesses!H489)</f>
        <v>N/A</v>
      </c>
      <c r="I488" s="32" t="str">
        <f>IF(AND(Businesses!B489="",Businesses!C489&lt;&gt;""),0,IF(Businesses!B489="","N/A",IF(ISNUMBER(Businesses!B489),Businesses!B489,0)))</f>
        <v>N/A</v>
      </c>
    </row>
    <row r="489" spans="2:9">
      <c r="B489" s="32" t="str">
        <f t="shared" si="15"/>
        <v>N/A</v>
      </c>
      <c r="C489" s="32" t="str">
        <f>IF(AND(Businesses!D490="",Businesses!E490&lt;&gt;""),0,IF(Businesses!D490="","N/A",IF(ISNUMBER(Businesses!D490),Businesses!D490,0)))</f>
        <v>N/A</v>
      </c>
      <c r="D489" s="32" t="str">
        <f>IF(Businesses!E490="","N/A",Businesses!E490)</f>
        <v>N/A</v>
      </c>
      <c r="E489" s="32" t="str">
        <f>IF(Businesses!F490="","N/A",Businesses!F490)</f>
        <v>N/A</v>
      </c>
      <c r="F489" s="32" t="str">
        <f t="shared" si="14"/>
        <v>N/A</v>
      </c>
      <c r="G489" s="32" t="str">
        <f>IF(Businesses!G490="","N/A",Businesses!G490)</f>
        <v>N/A</v>
      </c>
      <c r="H489" s="32" t="str">
        <f>IF(Businesses!H490="","N/A",Businesses!H490)</f>
        <v>N/A</v>
      </c>
      <c r="I489" s="32" t="str">
        <f>IF(AND(Businesses!B490="",Businesses!C490&lt;&gt;""),0,IF(Businesses!B490="","N/A",IF(ISNUMBER(Businesses!B490),Businesses!B490,0)))</f>
        <v>N/A</v>
      </c>
    </row>
    <row r="490" spans="2:9">
      <c r="B490" s="32" t="str">
        <f t="shared" si="15"/>
        <v>N/A</v>
      </c>
      <c r="C490" s="32" t="str">
        <f>IF(AND(Businesses!D491="",Businesses!E491&lt;&gt;""),0,IF(Businesses!D491="","N/A",IF(ISNUMBER(Businesses!D491),Businesses!D491,0)))</f>
        <v>N/A</v>
      </c>
      <c r="D490" s="32" t="str">
        <f>IF(Businesses!E491="","N/A",Businesses!E491)</f>
        <v>N/A</v>
      </c>
      <c r="E490" s="32" t="str">
        <f>IF(Businesses!F491="","N/A",Businesses!F491)</f>
        <v>N/A</v>
      </c>
      <c r="F490" s="32" t="str">
        <f t="shared" si="14"/>
        <v>N/A</v>
      </c>
      <c r="G490" s="32" t="str">
        <f>IF(Businesses!G491="","N/A",Businesses!G491)</f>
        <v>N/A</v>
      </c>
      <c r="H490" s="32" t="str">
        <f>IF(Businesses!H491="","N/A",Businesses!H491)</f>
        <v>N/A</v>
      </c>
      <c r="I490" s="32" t="str">
        <f>IF(AND(Businesses!B491="",Businesses!C491&lt;&gt;""),0,IF(Businesses!B491="","N/A",IF(ISNUMBER(Businesses!B491),Businesses!B491,0)))</f>
        <v>N/A</v>
      </c>
    </row>
    <row r="491" spans="2:9">
      <c r="B491" s="32" t="str">
        <f t="shared" si="15"/>
        <v>N/A</v>
      </c>
      <c r="C491" s="32" t="str">
        <f>IF(AND(Businesses!D492="",Businesses!E492&lt;&gt;""),0,IF(Businesses!D492="","N/A",IF(ISNUMBER(Businesses!D492),Businesses!D492,0)))</f>
        <v>N/A</v>
      </c>
      <c r="D491" s="32" t="str">
        <f>IF(Businesses!E492="","N/A",Businesses!E492)</f>
        <v>N/A</v>
      </c>
      <c r="E491" s="32" t="str">
        <f>IF(Businesses!F492="","N/A",Businesses!F492)</f>
        <v>N/A</v>
      </c>
      <c r="F491" s="32" t="str">
        <f t="shared" si="14"/>
        <v>N/A</v>
      </c>
      <c r="G491" s="32" t="str">
        <f>IF(Businesses!G492="","N/A",Businesses!G492)</f>
        <v>N/A</v>
      </c>
      <c r="H491" s="32" t="str">
        <f>IF(Businesses!H492="","N/A",Businesses!H492)</f>
        <v>N/A</v>
      </c>
      <c r="I491" s="32" t="str">
        <f>IF(AND(Businesses!B492="",Businesses!C492&lt;&gt;""),0,IF(Businesses!B492="","N/A",IF(ISNUMBER(Businesses!B492),Businesses!B492,0)))</f>
        <v>N/A</v>
      </c>
    </row>
    <row r="492" spans="2:9">
      <c r="B492" s="32" t="str">
        <f t="shared" si="15"/>
        <v>N/A</v>
      </c>
      <c r="C492" s="32" t="str">
        <f>IF(AND(Businesses!D493="",Businesses!E493&lt;&gt;""),0,IF(Businesses!D493="","N/A",IF(ISNUMBER(Businesses!D493),Businesses!D493,0)))</f>
        <v>N/A</v>
      </c>
      <c r="D492" s="32" t="str">
        <f>IF(Businesses!E493="","N/A",Businesses!E493)</f>
        <v>N/A</v>
      </c>
      <c r="E492" s="32" t="str">
        <f>IF(Businesses!F493="","N/A",Businesses!F493)</f>
        <v>N/A</v>
      </c>
      <c r="F492" s="32" t="str">
        <f t="shared" si="14"/>
        <v>N/A</v>
      </c>
      <c r="G492" s="32" t="str">
        <f>IF(Businesses!G493="","N/A",Businesses!G493)</f>
        <v>N/A</v>
      </c>
      <c r="H492" s="32" t="str">
        <f>IF(Businesses!H493="","N/A",Businesses!H493)</f>
        <v>N/A</v>
      </c>
      <c r="I492" s="32" t="str">
        <f>IF(AND(Businesses!B493="",Businesses!C493&lt;&gt;""),0,IF(Businesses!B493="","N/A",IF(ISNUMBER(Businesses!B493),Businesses!B493,0)))</f>
        <v>N/A</v>
      </c>
    </row>
    <row r="493" spans="2:9">
      <c r="B493" s="32" t="str">
        <f t="shared" si="15"/>
        <v>N/A</v>
      </c>
      <c r="C493" s="32" t="str">
        <f>IF(AND(Businesses!D494="",Businesses!E494&lt;&gt;""),0,IF(Businesses!D494="","N/A",IF(ISNUMBER(Businesses!D494),Businesses!D494,0)))</f>
        <v>N/A</v>
      </c>
      <c r="D493" s="32" t="str">
        <f>IF(Businesses!E494="","N/A",Businesses!E494)</f>
        <v>N/A</v>
      </c>
      <c r="E493" s="32" t="str">
        <f>IF(Businesses!F494="","N/A",Businesses!F494)</f>
        <v>N/A</v>
      </c>
      <c r="F493" s="32" t="str">
        <f t="shared" si="14"/>
        <v>N/A</v>
      </c>
      <c r="G493" s="32" t="str">
        <f>IF(Businesses!G494="","N/A",Businesses!G494)</f>
        <v>N/A</v>
      </c>
      <c r="H493" s="32" t="str">
        <f>IF(Businesses!H494="","N/A",Businesses!H494)</f>
        <v>N/A</v>
      </c>
      <c r="I493" s="32" t="str">
        <f>IF(AND(Businesses!B494="",Businesses!C494&lt;&gt;""),0,IF(Businesses!B494="","N/A",IF(ISNUMBER(Businesses!B494),Businesses!B494,0)))</f>
        <v>N/A</v>
      </c>
    </row>
    <row r="494" spans="2:9">
      <c r="B494" s="32" t="str">
        <f t="shared" si="15"/>
        <v>N/A</v>
      </c>
      <c r="C494" s="32" t="str">
        <f>IF(AND(Businesses!D495="",Businesses!E495&lt;&gt;""),0,IF(Businesses!D495="","N/A",IF(ISNUMBER(Businesses!D495),Businesses!D495,0)))</f>
        <v>N/A</v>
      </c>
      <c r="D494" s="32" t="str">
        <f>IF(Businesses!E495="","N/A",Businesses!E495)</f>
        <v>N/A</v>
      </c>
      <c r="E494" s="32" t="str">
        <f>IF(Businesses!F495="","N/A",Businesses!F495)</f>
        <v>N/A</v>
      </c>
      <c r="F494" s="32" t="str">
        <f t="shared" si="14"/>
        <v>N/A</v>
      </c>
      <c r="G494" s="32" t="str">
        <f>IF(Businesses!G495="","N/A",Businesses!G495)</f>
        <v>N/A</v>
      </c>
      <c r="H494" s="32" t="str">
        <f>IF(Businesses!H495="","N/A",Businesses!H495)</f>
        <v>N/A</v>
      </c>
      <c r="I494" s="32" t="str">
        <f>IF(AND(Businesses!B495="",Businesses!C495&lt;&gt;""),0,IF(Businesses!B495="","N/A",IF(ISNUMBER(Businesses!B495),Businesses!B495,0)))</f>
        <v>N/A</v>
      </c>
    </row>
    <row r="495" spans="2:9">
      <c r="B495" s="32" t="str">
        <f t="shared" si="15"/>
        <v>N/A</v>
      </c>
      <c r="C495" s="32" t="str">
        <f>IF(AND(Businesses!D496="",Businesses!E496&lt;&gt;""),0,IF(Businesses!D496="","N/A",IF(ISNUMBER(Businesses!D496),Businesses!D496,0)))</f>
        <v>N/A</v>
      </c>
      <c r="D495" s="32" t="str">
        <f>IF(Businesses!E496="","N/A",Businesses!E496)</f>
        <v>N/A</v>
      </c>
      <c r="E495" s="32" t="str">
        <f>IF(Businesses!F496="","N/A",Businesses!F496)</f>
        <v>N/A</v>
      </c>
      <c r="F495" s="32" t="str">
        <f t="shared" si="14"/>
        <v>N/A</v>
      </c>
      <c r="G495" s="32" t="str">
        <f>IF(Businesses!G496="","N/A",Businesses!G496)</f>
        <v>N/A</v>
      </c>
      <c r="H495" s="32" t="str">
        <f>IF(Businesses!H496="","N/A",Businesses!H496)</f>
        <v>N/A</v>
      </c>
      <c r="I495" s="32" t="str">
        <f>IF(AND(Businesses!B496="",Businesses!C496&lt;&gt;""),0,IF(Businesses!B496="","N/A",IF(ISNUMBER(Businesses!B496),Businesses!B496,0)))</f>
        <v>N/A</v>
      </c>
    </row>
    <row r="496" spans="2:9">
      <c r="B496" s="32" t="str">
        <f t="shared" si="15"/>
        <v>N/A</v>
      </c>
      <c r="C496" s="32" t="str">
        <f>IF(AND(Businesses!D497="",Businesses!E497&lt;&gt;""),0,IF(Businesses!D497="","N/A",IF(ISNUMBER(Businesses!D497),Businesses!D497,0)))</f>
        <v>N/A</v>
      </c>
      <c r="D496" s="32" t="str">
        <f>IF(Businesses!E497="","N/A",Businesses!E497)</f>
        <v>N/A</v>
      </c>
      <c r="E496" s="32" t="str">
        <f>IF(Businesses!F497="","N/A",Businesses!F497)</f>
        <v>N/A</v>
      </c>
      <c r="F496" s="32" t="str">
        <f t="shared" si="14"/>
        <v>N/A</v>
      </c>
      <c r="G496" s="32" t="str">
        <f>IF(Businesses!G497="","N/A",Businesses!G497)</f>
        <v>N/A</v>
      </c>
      <c r="H496" s="32" t="str">
        <f>IF(Businesses!H497="","N/A",Businesses!H497)</f>
        <v>N/A</v>
      </c>
      <c r="I496" s="32" t="str">
        <f>IF(AND(Businesses!B497="",Businesses!C497&lt;&gt;""),0,IF(Businesses!B497="","N/A",IF(ISNUMBER(Businesses!B497),Businesses!B497,0)))</f>
        <v>N/A</v>
      </c>
    </row>
    <row r="497" spans="2:9">
      <c r="B497" s="32" t="str">
        <f t="shared" si="15"/>
        <v>N/A</v>
      </c>
      <c r="C497" s="32" t="str">
        <f>IF(AND(Businesses!D498="",Businesses!E498&lt;&gt;""),0,IF(Businesses!D498="","N/A",IF(ISNUMBER(Businesses!D498),Businesses!D498,0)))</f>
        <v>N/A</v>
      </c>
      <c r="D497" s="32" t="str">
        <f>IF(Businesses!E498="","N/A",Businesses!E498)</f>
        <v>N/A</v>
      </c>
      <c r="E497" s="32" t="str">
        <f>IF(Businesses!F498="","N/A",Businesses!F498)</f>
        <v>N/A</v>
      </c>
      <c r="F497" s="32" t="str">
        <f t="shared" si="14"/>
        <v>N/A</v>
      </c>
      <c r="G497" s="32" t="str">
        <f>IF(Businesses!G498="","N/A",Businesses!G498)</f>
        <v>N/A</v>
      </c>
      <c r="H497" s="32" t="str">
        <f>IF(Businesses!H498="","N/A",Businesses!H498)</f>
        <v>N/A</v>
      </c>
      <c r="I497" s="32" t="str">
        <f>IF(AND(Businesses!B498="",Businesses!C498&lt;&gt;""),0,IF(Businesses!B498="","N/A",IF(ISNUMBER(Businesses!B498),Businesses!B498,0)))</f>
        <v>N/A</v>
      </c>
    </row>
    <row r="498" spans="2:9">
      <c r="B498" s="32" t="str">
        <f t="shared" si="15"/>
        <v>N/A</v>
      </c>
      <c r="C498" s="32" t="str">
        <f>IF(AND(Businesses!D499="",Businesses!E499&lt;&gt;""),0,IF(Businesses!D499="","N/A",IF(ISNUMBER(Businesses!D499),Businesses!D499,0)))</f>
        <v>N/A</v>
      </c>
      <c r="D498" s="32" t="str">
        <f>IF(Businesses!E499="","N/A",Businesses!E499)</f>
        <v>N/A</v>
      </c>
      <c r="E498" s="32" t="str">
        <f>IF(Businesses!F499="","N/A",Businesses!F499)</f>
        <v>N/A</v>
      </c>
      <c r="F498" s="32" t="str">
        <f t="shared" si="14"/>
        <v>N/A</v>
      </c>
      <c r="G498" s="32" t="str">
        <f>IF(Businesses!G499="","N/A",Businesses!G499)</f>
        <v>N/A</v>
      </c>
      <c r="H498" s="32" t="str">
        <f>IF(Businesses!H499="","N/A",Businesses!H499)</f>
        <v>N/A</v>
      </c>
      <c r="I498" s="32" t="str">
        <f>IF(AND(Businesses!B499="",Businesses!C499&lt;&gt;""),0,IF(Businesses!B499="","N/A",IF(ISNUMBER(Businesses!B499),Businesses!B499,0)))</f>
        <v>N/A</v>
      </c>
    </row>
    <row r="499" spans="2:9">
      <c r="B499" s="32" t="str">
        <f t="shared" si="15"/>
        <v>N/A</v>
      </c>
      <c r="C499" s="32" t="str">
        <f>IF(AND(Businesses!D500="",Businesses!E500&lt;&gt;""),0,IF(Businesses!D500="","N/A",IF(ISNUMBER(Businesses!D500),Businesses!D500,0)))</f>
        <v>N/A</v>
      </c>
      <c r="D499" s="32" t="str">
        <f>IF(Businesses!E500="","N/A",Businesses!E500)</f>
        <v>N/A</v>
      </c>
      <c r="E499" s="32" t="str">
        <f>IF(Businesses!F500="","N/A",Businesses!F500)</f>
        <v>N/A</v>
      </c>
      <c r="F499" s="32" t="str">
        <f t="shared" si="14"/>
        <v>N/A</v>
      </c>
      <c r="G499" s="32" t="str">
        <f>IF(Businesses!G500="","N/A",Businesses!G500)</f>
        <v>N/A</v>
      </c>
      <c r="H499" s="32" t="str">
        <f>IF(Businesses!H500="","N/A",Businesses!H500)</f>
        <v>N/A</v>
      </c>
      <c r="I499" s="32" t="str">
        <f>IF(AND(Businesses!B500="",Businesses!C500&lt;&gt;""),0,IF(Businesses!B500="","N/A",IF(ISNUMBER(Businesses!B500),Businesses!B500,0)))</f>
        <v>N/A</v>
      </c>
    </row>
    <row r="500" spans="2:9">
      <c r="B500" s="32" t="str">
        <f t="shared" si="15"/>
        <v>N/A</v>
      </c>
      <c r="C500" s="32" t="str">
        <f>IF(AND(Businesses!D501="",Businesses!E501&lt;&gt;""),0,IF(Businesses!D501="","N/A",IF(ISNUMBER(Businesses!D501),Businesses!D501,0)))</f>
        <v>N/A</v>
      </c>
      <c r="D500" s="32" t="str">
        <f>IF(Businesses!E501="","N/A",Businesses!E501)</f>
        <v>N/A</v>
      </c>
      <c r="E500" s="32" t="str">
        <f>IF(Businesses!F501="","N/A",Businesses!F501)</f>
        <v>N/A</v>
      </c>
      <c r="F500" s="32" t="str">
        <f t="shared" si="14"/>
        <v>N/A</v>
      </c>
      <c r="G500" s="32" t="str">
        <f>IF(Businesses!G501="","N/A",Businesses!G501)</f>
        <v>N/A</v>
      </c>
      <c r="H500" s="32" t="str">
        <f>IF(Businesses!H501="","N/A",Businesses!H501)</f>
        <v>N/A</v>
      </c>
      <c r="I500" s="32" t="str">
        <f>IF(AND(Businesses!B501="",Businesses!C501&lt;&gt;""),0,IF(Businesses!B501="","N/A",IF(ISNUMBER(Businesses!B501),Businesses!B501,0)))</f>
        <v>N/A</v>
      </c>
    </row>
    <row r="501" spans="2:9">
      <c r="B501" s="32" t="str">
        <f t="shared" si="15"/>
        <v>N/A</v>
      </c>
      <c r="C501" s="32" t="str">
        <f>IF(AND(Businesses!D502="",Businesses!E502&lt;&gt;""),0,IF(Businesses!D502="","N/A",IF(ISNUMBER(Businesses!D502),Businesses!D502,0)))</f>
        <v>N/A</v>
      </c>
      <c r="D501" s="32" t="str">
        <f>IF(Businesses!E502="","N/A",Businesses!E502)</f>
        <v>N/A</v>
      </c>
      <c r="E501" s="32" t="str">
        <f>IF(Businesses!F502="","N/A",Businesses!F502)</f>
        <v>N/A</v>
      </c>
      <c r="F501" s="32" t="str">
        <f t="shared" si="14"/>
        <v>N/A</v>
      </c>
      <c r="G501" s="32" t="str">
        <f>IF(Businesses!G502="","N/A",Businesses!G502)</f>
        <v>N/A</v>
      </c>
      <c r="H501" s="32" t="str">
        <f>IF(Businesses!H502="","N/A",Businesses!H502)</f>
        <v>N/A</v>
      </c>
      <c r="I501" s="32" t="str">
        <f>IF(AND(Businesses!B502="",Businesses!C502&lt;&gt;""),0,IF(Businesses!B502="","N/A",IF(ISNUMBER(Businesses!B502),Businesses!B502,0)))</f>
        <v>N/A</v>
      </c>
    </row>
    <row r="502" spans="2:9">
      <c r="B502" s="32" t="str">
        <f t="shared" si="15"/>
        <v>N/A</v>
      </c>
      <c r="C502" s="32" t="str">
        <f>IF(AND(Businesses!D503="",Businesses!E503&lt;&gt;""),0,IF(Businesses!D503="","N/A",IF(ISNUMBER(Businesses!D503),Businesses!D503,0)))</f>
        <v>N/A</v>
      </c>
      <c r="D502" s="32" t="str">
        <f>IF(Businesses!E503="","N/A",Businesses!E503)</f>
        <v>N/A</v>
      </c>
      <c r="E502" s="32" t="str">
        <f>IF(Businesses!F503="","N/A",Businesses!F503)</f>
        <v>N/A</v>
      </c>
      <c r="F502" s="32" t="str">
        <f t="shared" si="14"/>
        <v>N/A</v>
      </c>
      <c r="G502" s="32" t="str">
        <f>IF(Businesses!G503="","N/A",Businesses!G503)</f>
        <v>N/A</v>
      </c>
      <c r="H502" s="32" t="str">
        <f>IF(Businesses!H503="","N/A",Businesses!H503)</f>
        <v>N/A</v>
      </c>
      <c r="I502" s="32" t="str">
        <f>IF(AND(Businesses!B503="",Businesses!C503&lt;&gt;""),0,IF(Businesses!B503="","N/A",IF(ISNUMBER(Businesses!B503),Businesses!B503,0)))</f>
        <v>N/A</v>
      </c>
    </row>
    <row r="503" spans="2:9">
      <c r="B503" s="32" t="str">
        <f t="shared" si="15"/>
        <v>N/A</v>
      </c>
      <c r="C503" s="32" t="str">
        <f>IF(AND(Businesses!D504="",Businesses!E504&lt;&gt;""),0,IF(Businesses!D504="","N/A",IF(ISNUMBER(Businesses!D504),Businesses!D504,0)))</f>
        <v>N/A</v>
      </c>
      <c r="D503" s="32" t="str">
        <f>IF(Businesses!E504="","N/A",Businesses!E504)</f>
        <v>N/A</v>
      </c>
      <c r="E503" s="32" t="str">
        <f>IF(Businesses!F504="","N/A",Businesses!F504)</f>
        <v>N/A</v>
      </c>
      <c r="F503" s="32" t="str">
        <f t="shared" si="14"/>
        <v>N/A</v>
      </c>
      <c r="G503" s="32" t="str">
        <f>IF(Businesses!G504="","N/A",Businesses!G504)</f>
        <v>N/A</v>
      </c>
      <c r="H503" s="32" t="str">
        <f>IF(Businesses!H504="","N/A",Businesses!H504)</f>
        <v>N/A</v>
      </c>
      <c r="I503" s="32" t="str">
        <f>IF(AND(Businesses!B504="",Businesses!C504&lt;&gt;""),0,IF(Businesses!B504="","N/A",IF(ISNUMBER(Businesses!B504),Businesses!B504,0)))</f>
        <v>N/A</v>
      </c>
    </row>
    <row r="504" spans="2:9">
      <c r="B504" s="32" t="str">
        <f t="shared" si="15"/>
        <v>N/A</v>
      </c>
      <c r="C504" s="32" t="str">
        <f>IF(AND(Businesses!D505="",Businesses!E505&lt;&gt;""),0,IF(Businesses!D505="","N/A",IF(ISNUMBER(Businesses!D505),Businesses!D505,0)))</f>
        <v>N/A</v>
      </c>
      <c r="D504" s="32" t="str">
        <f>IF(Businesses!E505="","N/A",Businesses!E505)</f>
        <v>N/A</v>
      </c>
      <c r="E504" s="32" t="str">
        <f>IF(Businesses!F505="","N/A",Businesses!F505)</f>
        <v>N/A</v>
      </c>
      <c r="F504" s="32" t="str">
        <f t="shared" si="14"/>
        <v>N/A</v>
      </c>
      <c r="G504" s="32" t="str">
        <f>IF(Businesses!G505="","N/A",Businesses!G505)</f>
        <v>N/A</v>
      </c>
      <c r="H504" s="32" t="str">
        <f>IF(Businesses!H505="","N/A",Businesses!H505)</f>
        <v>N/A</v>
      </c>
      <c r="I504" s="32" t="str">
        <f>IF(AND(Businesses!B505="",Businesses!C505&lt;&gt;""),0,IF(Businesses!B505="","N/A",IF(ISNUMBER(Businesses!B505),Businesses!B505,0)))</f>
        <v>N/A</v>
      </c>
    </row>
    <row r="505" spans="2:9">
      <c r="B505" s="32" t="str">
        <f t="shared" si="15"/>
        <v>N/A</v>
      </c>
      <c r="C505" s="32" t="str">
        <f>IF(AND(Businesses!D506="",Businesses!E506&lt;&gt;""),0,IF(Businesses!D506="","N/A",IF(ISNUMBER(Businesses!D506),Businesses!D506,0)))</f>
        <v>N/A</v>
      </c>
      <c r="D505" s="32" t="str">
        <f>IF(Businesses!E506="","N/A",Businesses!E506)</f>
        <v>N/A</v>
      </c>
      <c r="E505" s="32" t="str">
        <f>IF(Businesses!F506="","N/A",Businesses!F506)</f>
        <v>N/A</v>
      </c>
      <c r="F505" s="32" t="str">
        <f t="shared" si="14"/>
        <v>N/A</v>
      </c>
      <c r="G505" s="32" t="str">
        <f>IF(Businesses!G506="","N/A",Businesses!G506)</f>
        <v>N/A</v>
      </c>
      <c r="H505" s="32" t="str">
        <f>IF(Businesses!H506="","N/A",Businesses!H506)</f>
        <v>N/A</v>
      </c>
      <c r="I505" s="32" t="str">
        <f>IF(AND(Businesses!B506="",Businesses!C506&lt;&gt;""),0,IF(Businesses!B506="","N/A",IF(ISNUMBER(Businesses!B506),Businesses!B506,0)))</f>
        <v>N/A</v>
      </c>
    </row>
    <row r="506" spans="2:9">
      <c r="B506" s="32" t="str">
        <f t="shared" si="15"/>
        <v>N/A</v>
      </c>
      <c r="C506" s="32" t="str">
        <f>IF(AND(Businesses!D507="",Businesses!E507&lt;&gt;""),0,IF(Businesses!D507="","N/A",IF(ISNUMBER(Businesses!D507),Businesses!D507,0)))</f>
        <v>N/A</v>
      </c>
      <c r="D506" s="32" t="str">
        <f>IF(Businesses!E507="","N/A",Businesses!E507)</f>
        <v>N/A</v>
      </c>
      <c r="E506" s="32" t="str">
        <f>IF(Businesses!F507="","N/A",Businesses!F507)</f>
        <v>N/A</v>
      </c>
      <c r="F506" s="32" t="str">
        <f t="shared" si="14"/>
        <v>N/A</v>
      </c>
      <c r="G506" s="32" t="str">
        <f>IF(Businesses!G507="","N/A",Businesses!G507)</f>
        <v>N/A</v>
      </c>
      <c r="H506" s="32" t="str">
        <f>IF(Businesses!H507="","N/A",Businesses!H507)</f>
        <v>N/A</v>
      </c>
      <c r="I506" s="32" t="str">
        <f>IF(AND(Businesses!B507="",Businesses!C507&lt;&gt;""),0,IF(Businesses!B507="","N/A",IF(ISNUMBER(Businesses!B507),Businesses!B507,0)))</f>
        <v>N/A</v>
      </c>
    </row>
    <row r="507" spans="2:9">
      <c r="B507" s="32" t="str">
        <f t="shared" si="15"/>
        <v>N/A</v>
      </c>
      <c r="C507" s="32" t="str">
        <f>IF(AND(Businesses!D508="",Businesses!E508&lt;&gt;""),0,IF(Businesses!D508="","N/A",IF(ISNUMBER(Businesses!D508),Businesses!D508,0)))</f>
        <v>N/A</v>
      </c>
      <c r="D507" s="32" t="str">
        <f>IF(Businesses!E508="","N/A",Businesses!E508)</f>
        <v>N/A</v>
      </c>
      <c r="E507" s="32" t="str">
        <f>IF(Businesses!F508="","N/A",Businesses!F508)</f>
        <v>N/A</v>
      </c>
      <c r="F507" s="32" t="str">
        <f t="shared" si="14"/>
        <v>N/A</v>
      </c>
      <c r="G507" s="32" t="str">
        <f>IF(Businesses!G508="","N/A",Businesses!G508)</f>
        <v>N/A</v>
      </c>
      <c r="H507" s="32" t="str">
        <f>IF(Businesses!H508="","N/A",Businesses!H508)</f>
        <v>N/A</v>
      </c>
      <c r="I507" s="32" t="str">
        <f>IF(AND(Businesses!B508="",Businesses!C508&lt;&gt;""),0,IF(Businesses!B508="","N/A",IF(ISNUMBER(Businesses!B508),Businesses!B508,0)))</f>
        <v>N/A</v>
      </c>
    </row>
    <row r="508" spans="2:9">
      <c r="B508" s="32" t="str">
        <f t="shared" si="15"/>
        <v>N/A</v>
      </c>
      <c r="C508" s="32" t="str">
        <f>IF(AND(Businesses!D509="",Businesses!E509&lt;&gt;""),0,IF(Businesses!D509="","N/A",IF(ISNUMBER(Businesses!D509),Businesses!D509,0)))</f>
        <v>N/A</v>
      </c>
      <c r="D508" s="32" t="str">
        <f>IF(Businesses!E509="","N/A",Businesses!E509)</f>
        <v>N/A</v>
      </c>
      <c r="E508" s="32" t="str">
        <f>IF(Businesses!F509="","N/A",Businesses!F509)</f>
        <v>N/A</v>
      </c>
      <c r="F508" s="32" t="str">
        <f t="shared" si="14"/>
        <v>N/A</v>
      </c>
      <c r="G508" s="32" t="str">
        <f>IF(Businesses!G509="","N/A",Businesses!G509)</f>
        <v>N/A</v>
      </c>
      <c r="H508" s="32" t="str">
        <f>IF(Businesses!H509="","N/A",Businesses!H509)</f>
        <v>N/A</v>
      </c>
      <c r="I508" s="32" t="str">
        <f>IF(AND(Businesses!B509="",Businesses!C509&lt;&gt;""),0,IF(Businesses!B509="","N/A",IF(ISNUMBER(Businesses!B509),Businesses!B509,0)))</f>
        <v>N/A</v>
      </c>
    </row>
    <row r="509" spans="2:9">
      <c r="B509" s="32" t="str">
        <f t="shared" si="15"/>
        <v>N/A</v>
      </c>
      <c r="C509" s="32" t="str">
        <f>IF(AND(Businesses!D510="",Businesses!E510&lt;&gt;""),0,IF(Businesses!D510="","N/A",IF(ISNUMBER(Businesses!D510),Businesses!D510,0)))</f>
        <v>N/A</v>
      </c>
      <c r="D509" s="32" t="str">
        <f>IF(Businesses!E510="","N/A",Businesses!E510)</f>
        <v>N/A</v>
      </c>
      <c r="E509" s="32" t="str">
        <f>IF(Businesses!F510="","N/A",Businesses!F510)</f>
        <v>N/A</v>
      </c>
      <c r="F509" s="32" t="str">
        <f t="shared" si="14"/>
        <v>N/A</v>
      </c>
      <c r="G509" s="32" t="str">
        <f>IF(Businesses!G510="","N/A",Businesses!G510)</f>
        <v>N/A</v>
      </c>
      <c r="H509" s="32" t="str">
        <f>IF(Businesses!H510="","N/A",Businesses!H510)</f>
        <v>N/A</v>
      </c>
      <c r="I509" s="32" t="str">
        <f>IF(AND(Businesses!B510="",Businesses!C510&lt;&gt;""),0,IF(Businesses!B510="","N/A",IF(ISNUMBER(Businesses!B510),Businesses!B510,0)))</f>
        <v>N/A</v>
      </c>
    </row>
    <row r="510" spans="2:9">
      <c r="B510" s="32" t="str">
        <f t="shared" si="15"/>
        <v>N/A</v>
      </c>
      <c r="C510" s="32" t="str">
        <f>IF(AND(Businesses!D511="",Businesses!E511&lt;&gt;""),0,IF(Businesses!D511="","N/A",IF(ISNUMBER(Businesses!D511),Businesses!D511,0)))</f>
        <v>N/A</v>
      </c>
      <c r="D510" s="32" t="str">
        <f>IF(Businesses!E511="","N/A",Businesses!E511)</f>
        <v>N/A</v>
      </c>
      <c r="E510" s="32" t="str">
        <f>IF(Businesses!F511="","N/A",Businesses!F511)</f>
        <v>N/A</v>
      </c>
      <c r="F510" s="32" t="str">
        <f t="shared" si="14"/>
        <v>N/A</v>
      </c>
      <c r="G510" s="32" t="str">
        <f>IF(Businesses!G511="","N/A",Businesses!G511)</f>
        <v>N/A</v>
      </c>
      <c r="H510" s="32" t="str">
        <f>IF(Businesses!H511="","N/A",Businesses!H511)</f>
        <v>N/A</v>
      </c>
      <c r="I510" s="32" t="str">
        <f>IF(AND(Businesses!B511="",Businesses!C511&lt;&gt;""),0,IF(Businesses!B511="","N/A",IF(ISNUMBER(Businesses!B511),Businesses!B511,0)))</f>
        <v>N/A</v>
      </c>
    </row>
    <row r="511" spans="2:9">
      <c r="B511" s="32" t="str">
        <f t="shared" si="15"/>
        <v>N/A</v>
      </c>
      <c r="C511" s="32" t="str">
        <f>IF(AND(Businesses!D512="",Businesses!E512&lt;&gt;""),0,IF(Businesses!D512="","N/A",IF(ISNUMBER(Businesses!D512),Businesses!D512,0)))</f>
        <v>N/A</v>
      </c>
      <c r="D511" s="32" t="str">
        <f>IF(Businesses!E512="","N/A",Businesses!E512)</f>
        <v>N/A</v>
      </c>
      <c r="E511" s="32" t="str">
        <f>IF(Businesses!F512="","N/A",Businesses!F512)</f>
        <v>N/A</v>
      </c>
      <c r="F511" s="32" t="str">
        <f t="shared" si="14"/>
        <v>N/A</v>
      </c>
      <c r="G511" s="32" t="str">
        <f>IF(Businesses!G512="","N/A",Businesses!G512)</f>
        <v>N/A</v>
      </c>
      <c r="H511" s="32" t="str">
        <f>IF(Businesses!H512="","N/A",Businesses!H512)</f>
        <v>N/A</v>
      </c>
      <c r="I511" s="32" t="str">
        <f>IF(AND(Businesses!B512="",Businesses!C512&lt;&gt;""),0,IF(Businesses!B512="","N/A",IF(ISNUMBER(Businesses!B512),Businesses!B512,0)))</f>
        <v>N/A</v>
      </c>
    </row>
    <row r="512" spans="2:9">
      <c r="B512" s="32" t="str">
        <f t="shared" si="15"/>
        <v>N/A</v>
      </c>
      <c r="C512" s="32" t="str">
        <f>IF(AND(Businesses!D513="",Businesses!E513&lt;&gt;""),0,IF(Businesses!D513="","N/A",IF(ISNUMBER(Businesses!D513),Businesses!D513,0)))</f>
        <v>N/A</v>
      </c>
      <c r="D512" s="32" t="str">
        <f>IF(Businesses!E513="","N/A",Businesses!E513)</f>
        <v>N/A</v>
      </c>
      <c r="E512" s="32" t="str">
        <f>IF(Businesses!F513="","N/A",Businesses!F513)</f>
        <v>N/A</v>
      </c>
      <c r="F512" s="32" t="str">
        <f t="shared" si="14"/>
        <v>N/A</v>
      </c>
      <c r="G512" s="32" t="str">
        <f>IF(Businesses!G513="","N/A",Businesses!G513)</f>
        <v>N/A</v>
      </c>
      <c r="H512" s="32" t="str">
        <f>IF(Businesses!H513="","N/A",Businesses!H513)</f>
        <v>N/A</v>
      </c>
      <c r="I512" s="32" t="str">
        <f>IF(AND(Businesses!B513="",Businesses!C513&lt;&gt;""),0,IF(Businesses!B513="","N/A",IF(ISNUMBER(Businesses!B513),Businesses!B513,0)))</f>
        <v>N/A</v>
      </c>
    </row>
    <row r="513" spans="2:9">
      <c r="B513" s="32" t="str">
        <f t="shared" si="15"/>
        <v>N/A</v>
      </c>
      <c r="C513" s="32" t="str">
        <f>IF(AND(Businesses!D514="",Businesses!E514&lt;&gt;""),0,IF(Businesses!D514="","N/A",IF(ISNUMBER(Businesses!D514),Businesses!D514,0)))</f>
        <v>N/A</v>
      </c>
      <c r="D513" s="32" t="str">
        <f>IF(Businesses!E514="","N/A",Businesses!E514)</f>
        <v>N/A</v>
      </c>
      <c r="E513" s="32" t="str">
        <f>IF(Businesses!F514="","N/A",Businesses!F514)</f>
        <v>N/A</v>
      </c>
      <c r="F513" s="32" t="str">
        <f t="shared" si="14"/>
        <v>N/A</v>
      </c>
      <c r="G513" s="32" t="str">
        <f>IF(Businesses!G514="","N/A",Businesses!G514)</f>
        <v>N/A</v>
      </c>
      <c r="H513" s="32" t="str">
        <f>IF(Businesses!H514="","N/A",Businesses!H514)</f>
        <v>N/A</v>
      </c>
      <c r="I513" s="32" t="str">
        <f>IF(AND(Businesses!B514="",Businesses!C514&lt;&gt;""),0,IF(Businesses!B514="","N/A",IF(ISNUMBER(Businesses!B514),Businesses!B514,0)))</f>
        <v>N/A</v>
      </c>
    </row>
    <row r="514" spans="2:9">
      <c r="B514" s="32" t="str">
        <f t="shared" si="15"/>
        <v>N/A</v>
      </c>
      <c r="C514" s="32" t="str">
        <f>IF(AND(Businesses!D515="",Businesses!E515&lt;&gt;""),0,IF(Businesses!D515="","N/A",IF(ISNUMBER(Businesses!D515),Businesses!D515,0)))</f>
        <v>N/A</v>
      </c>
      <c r="D514" s="32" t="str">
        <f>IF(Businesses!E515="","N/A",Businesses!E515)</f>
        <v>N/A</v>
      </c>
      <c r="E514" s="32" t="str">
        <f>IF(Businesses!F515="","N/A",Businesses!F515)</f>
        <v>N/A</v>
      </c>
      <c r="F514" s="32" t="str">
        <f t="shared" ref="F514:F577" si="16">IF(B514="N/A","N/A",UPPER(TRIM(ProbuildName)))</f>
        <v>N/A</v>
      </c>
      <c r="G514" s="32" t="str">
        <f>IF(Businesses!G515="","N/A",Businesses!G515)</f>
        <v>N/A</v>
      </c>
      <c r="H514" s="32" t="str">
        <f>IF(Businesses!H515="","N/A",Businesses!H515)</f>
        <v>N/A</v>
      </c>
      <c r="I514" s="32" t="str">
        <f>IF(AND(Businesses!B515="",Businesses!C515&lt;&gt;""),0,IF(Businesses!B515="","N/A",IF(ISNUMBER(Businesses!B515),Businesses!B515,0)))</f>
        <v>N/A</v>
      </c>
    </row>
    <row r="515" spans="2:9">
      <c r="B515" s="32" t="str">
        <f t="shared" ref="B515:B578" si="17">IF(I515="N/A","N/A","")</f>
        <v>N/A</v>
      </c>
      <c r="C515" s="32" t="str">
        <f>IF(AND(Businesses!D516="",Businesses!E516&lt;&gt;""),0,IF(Businesses!D516="","N/A",IF(ISNUMBER(Businesses!D516),Businesses!D516,0)))</f>
        <v>N/A</v>
      </c>
      <c r="D515" s="32" t="str">
        <f>IF(Businesses!E516="","N/A",Businesses!E516)</f>
        <v>N/A</v>
      </c>
      <c r="E515" s="32" t="str">
        <f>IF(Businesses!F516="","N/A",Businesses!F516)</f>
        <v>N/A</v>
      </c>
      <c r="F515" s="32" t="str">
        <f t="shared" si="16"/>
        <v>N/A</v>
      </c>
      <c r="G515" s="32" t="str">
        <f>IF(Businesses!G516="","N/A",Businesses!G516)</f>
        <v>N/A</v>
      </c>
      <c r="H515" s="32" t="str">
        <f>IF(Businesses!H516="","N/A",Businesses!H516)</f>
        <v>N/A</v>
      </c>
      <c r="I515" s="32" t="str">
        <f>IF(AND(Businesses!B516="",Businesses!C516&lt;&gt;""),0,IF(Businesses!B516="","N/A",IF(ISNUMBER(Businesses!B516),Businesses!B516,0)))</f>
        <v>N/A</v>
      </c>
    </row>
    <row r="516" spans="2:9">
      <c r="B516" s="32" t="str">
        <f t="shared" si="17"/>
        <v>N/A</v>
      </c>
      <c r="C516" s="32" t="str">
        <f>IF(AND(Businesses!D517="",Businesses!E517&lt;&gt;""),0,IF(Businesses!D517="","N/A",IF(ISNUMBER(Businesses!D517),Businesses!D517,0)))</f>
        <v>N/A</v>
      </c>
      <c r="D516" s="32" t="str">
        <f>IF(Businesses!E517="","N/A",Businesses!E517)</f>
        <v>N/A</v>
      </c>
      <c r="E516" s="32" t="str">
        <f>IF(Businesses!F517="","N/A",Businesses!F517)</f>
        <v>N/A</v>
      </c>
      <c r="F516" s="32" t="str">
        <f t="shared" si="16"/>
        <v>N/A</v>
      </c>
      <c r="G516" s="32" t="str">
        <f>IF(Businesses!G517="","N/A",Businesses!G517)</f>
        <v>N/A</v>
      </c>
      <c r="H516" s="32" t="str">
        <f>IF(Businesses!H517="","N/A",Businesses!H517)</f>
        <v>N/A</v>
      </c>
      <c r="I516" s="32" t="str">
        <f>IF(AND(Businesses!B517="",Businesses!C517&lt;&gt;""),0,IF(Businesses!B517="","N/A",IF(ISNUMBER(Businesses!B517),Businesses!B517,0)))</f>
        <v>N/A</v>
      </c>
    </row>
    <row r="517" spans="2:9">
      <c r="B517" s="32" t="str">
        <f t="shared" si="17"/>
        <v>N/A</v>
      </c>
      <c r="C517" s="32" t="str">
        <f>IF(AND(Businesses!D518="",Businesses!E518&lt;&gt;""),0,IF(Businesses!D518="","N/A",IF(ISNUMBER(Businesses!D518),Businesses!D518,0)))</f>
        <v>N/A</v>
      </c>
      <c r="D517" s="32" t="str">
        <f>IF(Businesses!E518="","N/A",Businesses!E518)</f>
        <v>N/A</v>
      </c>
      <c r="E517" s="32" t="str">
        <f>IF(Businesses!F518="","N/A",Businesses!F518)</f>
        <v>N/A</v>
      </c>
      <c r="F517" s="32" t="str">
        <f t="shared" si="16"/>
        <v>N/A</v>
      </c>
      <c r="G517" s="32" t="str">
        <f>IF(Businesses!G518="","N/A",Businesses!G518)</f>
        <v>N/A</v>
      </c>
      <c r="H517" s="32" t="str">
        <f>IF(Businesses!H518="","N/A",Businesses!H518)</f>
        <v>N/A</v>
      </c>
      <c r="I517" s="32" t="str">
        <f>IF(AND(Businesses!B518="",Businesses!C518&lt;&gt;""),0,IF(Businesses!B518="","N/A",IF(ISNUMBER(Businesses!B518),Businesses!B518,0)))</f>
        <v>N/A</v>
      </c>
    </row>
    <row r="518" spans="2:9">
      <c r="B518" s="32" t="str">
        <f t="shared" si="17"/>
        <v>N/A</v>
      </c>
      <c r="C518" s="32" t="str">
        <f>IF(AND(Businesses!D519="",Businesses!E519&lt;&gt;""),0,IF(Businesses!D519="","N/A",IF(ISNUMBER(Businesses!D519),Businesses!D519,0)))</f>
        <v>N/A</v>
      </c>
      <c r="D518" s="32" t="str">
        <f>IF(Businesses!E519="","N/A",Businesses!E519)</f>
        <v>N/A</v>
      </c>
      <c r="E518" s="32" t="str">
        <f>IF(Businesses!F519="","N/A",Businesses!F519)</f>
        <v>N/A</v>
      </c>
      <c r="F518" s="32" t="str">
        <f t="shared" si="16"/>
        <v>N/A</v>
      </c>
      <c r="G518" s="32" t="str">
        <f>IF(Businesses!G519="","N/A",Businesses!G519)</f>
        <v>N/A</v>
      </c>
      <c r="H518" s="32" t="str">
        <f>IF(Businesses!H519="","N/A",Businesses!H519)</f>
        <v>N/A</v>
      </c>
      <c r="I518" s="32" t="str">
        <f>IF(AND(Businesses!B519="",Businesses!C519&lt;&gt;""),0,IF(Businesses!B519="","N/A",IF(ISNUMBER(Businesses!B519),Businesses!B519,0)))</f>
        <v>N/A</v>
      </c>
    </row>
    <row r="519" spans="2:9">
      <c r="B519" s="32" t="str">
        <f t="shared" si="17"/>
        <v>N/A</v>
      </c>
      <c r="C519" s="32" t="str">
        <f>IF(AND(Businesses!D520="",Businesses!E520&lt;&gt;""),0,IF(Businesses!D520="","N/A",IF(ISNUMBER(Businesses!D520),Businesses!D520,0)))</f>
        <v>N/A</v>
      </c>
      <c r="D519" s="32" t="str">
        <f>IF(Businesses!E520="","N/A",Businesses!E520)</f>
        <v>N/A</v>
      </c>
      <c r="E519" s="32" t="str">
        <f>IF(Businesses!F520="","N/A",Businesses!F520)</f>
        <v>N/A</v>
      </c>
      <c r="F519" s="32" t="str">
        <f t="shared" si="16"/>
        <v>N/A</v>
      </c>
      <c r="G519" s="32" t="str">
        <f>IF(Businesses!G520="","N/A",Businesses!G520)</f>
        <v>N/A</v>
      </c>
      <c r="H519" s="32" t="str">
        <f>IF(Businesses!H520="","N/A",Businesses!H520)</f>
        <v>N/A</v>
      </c>
      <c r="I519" s="32" t="str">
        <f>IF(AND(Businesses!B520="",Businesses!C520&lt;&gt;""),0,IF(Businesses!B520="","N/A",IF(ISNUMBER(Businesses!B520),Businesses!B520,0)))</f>
        <v>N/A</v>
      </c>
    </row>
    <row r="520" spans="2:9">
      <c r="B520" s="32" t="str">
        <f t="shared" si="17"/>
        <v>N/A</v>
      </c>
      <c r="C520" s="32" t="str">
        <f>IF(AND(Businesses!D521="",Businesses!E521&lt;&gt;""),0,IF(Businesses!D521="","N/A",IF(ISNUMBER(Businesses!D521),Businesses!D521,0)))</f>
        <v>N/A</v>
      </c>
      <c r="D520" s="32" t="str">
        <f>IF(Businesses!E521="","N/A",Businesses!E521)</f>
        <v>N/A</v>
      </c>
      <c r="E520" s="32" t="str">
        <f>IF(Businesses!F521="","N/A",Businesses!F521)</f>
        <v>N/A</v>
      </c>
      <c r="F520" s="32" t="str">
        <f t="shared" si="16"/>
        <v>N/A</v>
      </c>
      <c r="G520" s="32" t="str">
        <f>IF(Businesses!G521="","N/A",Businesses!G521)</f>
        <v>N/A</v>
      </c>
      <c r="H520" s="32" t="str">
        <f>IF(Businesses!H521="","N/A",Businesses!H521)</f>
        <v>N/A</v>
      </c>
      <c r="I520" s="32" t="str">
        <f>IF(AND(Businesses!B521="",Businesses!C521&lt;&gt;""),0,IF(Businesses!B521="","N/A",IF(ISNUMBER(Businesses!B521),Businesses!B521,0)))</f>
        <v>N/A</v>
      </c>
    </row>
    <row r="521" spans="2:9">
      <c r="B521" s="32" t="str">
        <f t="shared" si="17"/>
        <v>N/A</v>
      </c>
      <c r="C521" s="32" t="str">
        <f>IF(AND(Businesses!D522="",Businesses!E522&lt;&gt;""),0,IF(Businesses!D522="","N/A",IF(ISNUMBER(Businesses!D522),Businesses!D522,0)))</f>
        <v>N/A</v>
      </c>
      <c r="D521" s="32" t="str">
        <f>IF(Businesses!E522="","N/A",Businesses!E522)</f>
        <v>N/A</v>
      </c>
      <c r="E521" s="32" t="str">
        <f>IF(Businesses!F522="","N/A",Businesses!F522)</f>
        <v>N/A</v>
      </c>
      <c r="F521" s="32" t="str">
        <f t="shared" si="16"/>
        <v>N/A</v>
      </c>
      <c r="G521" s="32" t="str">
        <f>IF(Businesses!G522="","N/A",Businesses!G522)</f>
        <v>N/A</v>
      </c>
      <c r="H521" s="32" t="str">
        <f>IF(Businesses!H522="","N/A",Businesses!H522)</f>
        <v>N/A</v>
      </c>
      <c r="I521" s="32" t="str">
        <f>IF(AND(Businesses!B522="",Businesses!C522&lt;&gt;""),0,IF(Businesses!B522="","N/A",IF(ISNUMBER(Businesses!B522),Businesses!B522,0)))</f>
        <v>N/A</v>
      </c>
    </row>
    <row r="522" spans="2:9">
      <c r="B522" s="32" t="str">
        <f t="shared" si="17"/>
        <v>N/A</v>
      </c>
      <c r="C522" s="32" t="str">
        <f>IF(AND(Businesses!D523="",Businesses!E523&lt;&gt;""),0,IF(Businesses!D523="","N/A",IF(ISNUMBER(Businesses!D523),Businesses!D523,0)))</f>
        <v>N/A</v>
      </c>
      <c r="D522" s="32" t="str">
        <f>IF(Businesses!E523="","N/A",Businesses!E523)</f>
        <v>N/A</v>
      </c>
      <c r="E522" s="32" t="str">
        <f>IF(Businesses!F523="","N/A",Businesses!F523)</f>
        <v>N/A</v>
      </c>
      <c r="F522" s="32" t="str">
        <f t="shared" si="16"/>
        <v>N/A</v>
      </c>
      <c r="G522" s="32" t="str">
        <f>IF(Businesses!G523="","N/A",Businesses!G523)</f>
        <v>N/A</v>
      </c>
      <c r="H522" s="32" t="str">
        <f>IF(Businesses!H523="","N/A",Businesses!H523)</f>
        <v>N/A</v>
      </c>
      <c r="I522" s="32" t="str">
        <f>IF(AND(Businesses!B523="",Businesses!C523&lt;&gt;""),0,IF(Businesses!B523="","N/A",IF(ISNUMBER(Businesses!B523),Businesses!B523,0)))</f>
        <v>N/A</v>
      </c>
    </row>
    <row r="523" spans="2:9">
      <c r="B523" s="32" t="str">
        <f t="shared" si="17"/>
        <v>N/A</v>
      </c>
      <c r="C523" s="32" t="str">
        <f>IF(AND(Businesses!D524="",Businesses!E524&lt;&gt;""),0,IF(Businesses!D524="","N/A",IF(ISNUMBER(Businesses!D524),Businesses!D524,0)))</f>
        <v>N/A</v>
      </c>
      <c r="D523" s="32" t="str">
        <f>IF(Businesses!E524="","N/A",Businesses!E524)</f>
        <v>N/A</v>
      </c>
      <c r="E523" s="32" t="str">
        <f>IF(Businesses!F524="","N/A",Businesses!F524)</f>
        <v>N/A</v>
      </c>
      <c r="F523" s="32" t="str">
        <f t="shared" si="16"/>
        <v>N/A</v>
      </c>
      <c r="G523" s="32" t="str">
        <f>IF(Businesses!G524="","N/A",Businesses!G524)</f>
        <v>N/A</v>
      </c>
      <c r="H523" s="32" t="str">
        <f>IF(Businesses!H524="","N/A",Businesses!H524)</f>
        <v>N/A</v>
      </c>
      <c r="I523" s="32" t="str">
        <f>IF(AND(Businesses!B524="",Businesses!C524&lt;&gt;""),0,IF(Businesses!B524="","N/A",IF(ISNUMBER(Businesses!B524),Businesses!B524,0)))</f>
        <v>N/A</v>
      </c>
    </row>
    <row r="524" spans="2:9">
      <c r="B524" s="32" t="str">
        <f t="shared" si="17"/>
        <v>N/A</v>
      </c>
      <c r="C524" s="32" t="str">
        <f>IF(AND(Businesses!D525="",Businesses!E525&lt;&gt;""),0,IF(Businesses!D525="","N/A",IF(ISNUMBER(Businesses!D525),Businesses!D525,0)))</f>
        <v>N/A</v>
      </c>
      <c r="D524" s="32" t="str">
        <f>IF(Businesses!E525="","N/A",Businesses!E525)</f>
        <v>N/A</v>
      </c>
      <c r="E524" s="32" t="str">
        <f>IF(Businesses!F525="","N/A",Businesses!F525)</f>
        <v>N/A</v>
      </c>
      <c r="F524" s="32" t="str">
        <f t="shared" si="16"/>
        <v>N/A</v>
      </c>
      <c r="G524" s="32" t="str">
        <f>IF(Businesses!G525="","N/A",Businesses!G525)</f>
        <v>N/A</v>
      </c>
      <c r="H524" s="32" t="str">
        <f>IF(Businesses!H525="","N/A",Businesses!H525)</f>
        <v>N/A</v>
      </c>
      <c r="I524" s="32" t="str">
        <f>IF(AND(Businesses!B525="",Businesses!C525&lt;&gt;""),0,IF(Businesses!B525="","N/A",IF(ISNUMBER(Businesses!B525),Businesses!B525,0)))</f>
        <v>N/A</v>
      </c>
    </row>
    <row r="525" spans="2:9">
      <c r="B525" s="32" t="str">
        <f t="shared" si="17"/>
        <v>N/A</v>
      </c>
      <c r="C525" s="32" t="str">
        <f>IF(AND(Businesses!D526="",Businesses!E526&lt;&gt;""),0,IF(Businesses!D526="","N/A",IF(ISNUMBER(Businesses!D526),Businesses!D526,0)))</f>
        <v>N/A</v>
      </c>
      <c r="D525" s="32" t="str">
        <f>IF(Businesses!E526="","N/A",Businesses!E526)</f>
        <v>N/A</v>
      </c>
      <c r="E525" s="32" t="str">
        <f>IF(Businesses!F526="","N/A",Businesses!F526)</f>
        <v>N/A</v>
      </c>
      <c r="F525" s="32" t="str">
        <f t="shared" si="16"/>
        <v>N/A</v>
      </c>
      <c r="G525" s="32" t="str">
        <f>IF(Businesses!G526="","N/A",Businesses!G526)</f>
        <v>N/A</v>
      </c>
      <c r="H525" s="32" t="str">
        <f>IF(Businesses!H526="","N/A",Businesses!H526)</f>
        <v>N/A</v>
      </c>
      <c r="I525" s="32" t="str">
        <f>IF(AND(Businesses!B526="",Businesses!C526&lt;&gt;""),0,IF(Businesses!B526="","N/A",IF(ISNUMBER(Businesses!B526),Businesses!B526,0)))</f>
        <v>N/A</v>
      </c>
    </row>
    <row r="526" spans="2:9">
      <c r="B526" s="32" t="str">
        <f t="shared" si="17"/>
        <v>N/A</v>
      </c>
      <c r="C526" s="32" t="str">
        <f>IF(AND(Businesses!D527="",Businesses!E527&lt;&gt;""),0,IF(Businesses!D527="","N/A",IF(ISNUMBER(Businesses!D527),Businesses!D527,0)))</f>
        <v>N/A</v>
      </c>
      <c r="D526" s="32" t="str">
        <f>IF(Businesses!E527="","N/A",Businesses!E527)</f>
        <v>N/A</v>
      </c>
      <c r="E526" s="32" t="str">
        <f>IF(Businesses!F527="","N/A",Businesses!F527)</f>
        <v>N/A</v>
      </c>
      <c r="F526" s="32" t="str">
        <f t="shared" si="16"/>
        <v>N/A</v>
      </c>
      <c r="G526" s="32" t="str">
        <f>IF(Businesses!G527="","N/A",Businesses!G527)</f>
        <v>N/A</v>
      </c>
      <c r="H526" s="32" t="str">
        <f>IF(Businesses!H527="","N/A",Businesses!H527)</f>
        <v>N/A</v>
      </c>
      <c r="I526" s="32" t="str">
        <f>IF(AND(Businesses!B527="",Businesses!C527&lt;&gt;""),0,IF(Businesses!B527="","N/A",IF(ISNUMBER(Businesses!B527),Businesses!B527,0)))</f>
        <v>N/A</v>
      </c>
    </row>
    <row r="527" spans="2:9">
      <c r="B527" s="32" t="str">
        <f t="shared" si="17"/>
        <v>N/A</v>
      </c>
      <c r="C527" s="32" t="str">
        <f>IF(AND(Businesses!D528="",Businesses!E528&lt;&gt;""),0,IF(Businesses!D528="","N/A",IF(ISNUMBER(Businesses!D528),Businesses!D528,0)))</f>
        <v>N/A</v>
      </c>
      <c r="D527" s="32" t="str">
        <f>IF(Businesses!E528="","N/A",Businesses!E528)</f>
        <v>N/A</v>
      </c>
      <c r="E527" s="32" t="str">
        <f>IF(Businesses!F528="","N/A",Businesses!F528)</f>
        <v>N/A</v>
      </c>
      <c r="F527" s="32" t="str">
        <f t="shared" si="16"/>
        <v>N/A</v>
      </c>
      <c r="G527" s="32" t="str">
        <f>IF(Businesses!G528="","N/A",Businesses!G528)</f>
        <v>N/A</v>
      </c>
      <c r="H527" s="32" t="str">
        <f>IF(Businesses!H528="","N/A",Businesses!H528)</f>
        <v>N/A</v>
      </c>
      <c r="I527" s="32" t="str">
        <f>IF(AND(Businesses!B528="",Businesses!C528&lt;&gt;""),0,IF(Businesses!B528="","N/A",IF(ISNUMBER(Businesses!B528),Businesses!B528,0)))</f>
        <v>N/A</v>
      </c>
    </row>
    <row r="528" spans="2:9">
      <c r="B528" s="32" t="str">
        <f t="shared" si="17"/>
        <v>N/A</v>
      </c>
      <c r="C528" s="32" t="str">
        <f>IF(AND(Businesses!D529="",Businesses!E529&lt;&gt;""),0,IF(Businesses!D529="","N/A",IF(ISNUMBER(Businesses!D529),Businesses!D529,0)))</f>
        <v>N/A</v>
      </c>
      <c r="D528" s="32" t="str">
        <f>IF(Businesses!E529="","N/A",Businesses!E529)</f>
        <v>N/A</v>
      </c>
      <c r="E528" s="32" t="str">
        <f>IF(Businesses!F529="","N/A",Businesses!F529)</f>
        <v>N/A</v>
      </c>
      <c r="F528" s="32" t="str">
        <f t="shared" si="16"/>
        <v>N/A</v>
      </c>
      <c r="G528" s="32" t="str">
        <f>IF(Businesses!G529="","N/A",Businesses!G529)</f>
        <v>N/A</v>
      </c>
      <c r="H528" s="32" t="str">
        <f>IF(Businesses!H529="","N/A",Businesses!H529)</f>
        <v>N/A</v>
      </c>
      <c r="I528" s="32" t="str">
        <f>IF(AND(Businesses!B529="",Businesses!C529&lt;&gt;""),0,IF(Businesses!B529="","N/A",IF(ISNUMBER(Businesses!B529),Businesses!B529,0)))</f>
        <v>N/A</v>
      </c>
    </row>
    <row r="529" spans="2:9">
      <c r="B529" s="32" t="str">
        <f t="shared" si="17"/>
        <v>N/A</v>
      </c>
      <c r="C529" s="32" t="str">
        <f>IF(AND(Businesses!D530="",Businesses!E530&lt;&gt;""),0,IF(Businesses!D530="","N/A",IF(ISNUMBER(Businesses!D530),Businesses!D530,0)))</f>
        <v>N/A</v>
      </c>
      <c r="D529" s="32" t="str">
        <f>IF(Businesses!E530="","N/A",Businesses!E530)</f>
        <v>N/A</v>
      </c>
      <c r="E529" s="32" t="str">
        <f>IF(Businesses!F530="","N/A",Businesses!F530)</f>
        <v>N/A</v>
      </c>
      <c r="F529" s="32" t="str">
        <f t="shared" si="16"/>
        <v>N/A</v>
      </c>
      <c r="G529" s="32" t="str">
        <f>IF(Businesses!G530="","N/A",Businesses!G530)</f>
        <v>N/A</v>
      </c>
      <c r="H529" s="32" t="str">
        <f>IF(Businesses!H530="","N/A",Businesses!H530)</f>
        <v>N/A</v>
      </c>
      <c r="I529" s="32" t="str">
        <f>IF(AND(Businesses!B530="",Businesses!C530&lt;&gt;""),0,IF(Businesses!B530="","N/A",IF(ISNUMBER(Businesses!B530),Businesses!B530,0)))</f>
        <v>N/A</v>
      </c>
    </row>
    <row r="530" spans="2:9">
      <c r="B530" s="32" t="str">
        <f t="shared" si="17"/>
        <v>N/A</v>
      </c>
      <c r="C530" s="32" t="str">
        <f>IF(AND(Businesses!D531="",Businesses!E531&lt;&gt;""),0,IF(Businesses!D531="","N/A",IF(ISNUMBER(Businesses!D531),Businesses!D531,0)))</f>
        <v>N/A</v>
      </c>
      <c r="D530" s="32" t="str">
        <f>IF(Businesses!E531="","N/A",Businesses!E531)</f>
        <v>N/A</v>
      </c>
      <c r="E530" s="32" t="str">
        <f>IF(Businesses!F531="","N/A",Businesses!F531)</f>
        <v>N/A</v>
      </c>
      <c r="F530" s="32" t="str">
        <f t="shared" si="16"/>
        <v>N/A</v>
      </c>
      <c r="G530" s="32" t="str">
        <f>IF(Businesses!G531="","N/A",Businesses!G531)</f>
        <v>N/A</v>
      </c>
      <c r="H530" s="32" t="str">
        <f>IF(Businesses!H531="","N/A",Businesses!H531)</f>
        <v>N/A</v>
      </c>
      <c r="I530" s="32" t="str">
        <f>IF(AND(Businesses!B531="",Businesses!C531&lt;&gt;""),0,IF(Businesses!B531="","N/A",IF(ISNUMBER(Businesses!B531),Businesses!B531,0)))</f>
        <v>N/A</v>
      </c>
    </row>
    <row r="531" spans="2:9">
      <c r="B531" s="32" t="str">
        <f t="shared" si="17"/>
        <v>N/A</v>
      </c>
      <c r="C531" s="32" t="str">
        <f>IF(AND(Businesses!D532="",Businesses!E532&lt;&gt;""),0,IF(Businesses!D532="","N/A",IF(ISNUMBER(Businesses!D532),Businesses!D532,0)))</f>
        <v>N/A</v>
      </c>
      <c r="D531" s="32" t="str">
        <f>IF(Businesses!E532="","N/A",Businesses!E532)</f>
        <v>N/A</v>
      </c>
      <c r="E531" s="32" t="str">
        <f>IF(Businesses!F532="","N/A",Businesses!F532)</f>
        <v>N/A</v>
      </c>
      <c r="F531" s="32" t="str">
        <f t="shared" si="16"/>
        <v>N/A</v>
      </c>
      <c r="G531" s="32" t="str">
        <f>IF(Businesses!G532="","N/A",Businesses!G532)</f>
        <v>N/A</v>
      </c>
      <c r="H531" s="32" t="str">
        <f>IF(Businesses!H532="","N/A",Businesses!H532)</f>
        <v>N/A</v>
      </c>
      <c r="I531" s="32" t="str">
        <f>IF(AND(Businesses!B532="",Businesses!C532&lt;&gt;""),0,IF(Businesses!B532="","N/A",IF(ISNUMBER(Businesses!B532),Businesses!B532,0)))</f>
        <v>N/A</v>
      </c>
    </row>
    <row r="532" spans="2:9">
      <c r="B532" s="32" t="str">
        <f t="shared" si="17"/>
        <v>N/A</v>
      </c>
      <c r="C532" s="32" t="str">
        <f>IF(AND(Businesses!D533="",Businesses!E533&lt;&gt;""),0,IF(Businesses!D533="","N/A",IF(ISNUMBER(Businesses!D533),Businesses!D533,0)))</f>
        <v>N/A</v>
      </c>
      <c r="D532" s="32" t="str">
        <f>IF(Businesses!E533="","N/A",Businesses!E533)</f>
        <v>N/A</v>
      </c>
      <c r="E532" s="32" t="str">
        <f>IF(Businesses!F533="","N/A",Businesses!F533)</f>
        <v>N/A</v>
      </c>
      <c r="F532" s="32" t="str">
        <f t="shared" si="16"/>
        <v>N/A</v>
      </c>
      <c r="G532" s="32" t="str">
        <f>IF(Businesses!G533="","N/A",Businesses!G533)</f>
        <v>N/A</v>
      </c>
      <c r="H532" s="32" t="str">
        <f>IF(Businesses!H533="","N/A",Businesses!H533)</f>
        <v>N/A</v>
      </c>
      <c r="I532" s="32" t="str">
        <f>IF(AND(Businesses!B533="",Businesses!C533&lt;&gt;""),0,IF(Businesses!B533="","N/A",IF(ISNUMBER(Businesses!B533),Businesses!B533,0)))</f>
        <v>N/A</v>
      </c>
    </row>
    <row r="533" spans="2:9">
      <c r="B533" s="32" t="str">
        <f t="shared" si="17"/>
        <v>N/A</v>
      </c>
      <c r="C533" s="32" t="str">
        <f>IF(AND(Businesses!D534="",Businesses!E534&lt;&gt;""),0,IF(Businesses!D534="","N/A",IF(ISNUMBER(Businesses!D534),Businesses!D534,0)))</f>
        <v>N/A</v>
      </c>
      <c r="D533" s="32" t="str">
        <f>IF(Businesses!E534="","N/A",Businesses!E534)</f>
        <v>N/A</v>
      </c>
      <c r="E533" s="32" t="str">
        <f>IF(Businesses!F534="","N/A",Businesses!F534)</f>
        <v>N/A</v>
      </c>
      <c r="F533" s="32" t="str">
        <f t="shared" si="16"/>
        <v>N/A</v>
      </c>
      <c r="G533" s="32" t="str">
        <f>IF(Businesses!G534="","N/A",Businesses!G534)</f>
        <v>N/A</v>
      </c>
      <c r="H533" s="32" t="str">
        <f>IF(Businesses!H534="","N/A",Businesses!H534)</f>
        <v>N/A</v>
      </c>
      <c r="I533" s="32" t="str">
        <f>IF(AND(Businesses!B534="",Businesses!C534&lt;&gt;""),0,IF(Businesses!B534="","N/A",IF(ISNUMBER(Businesses!B534),Businesses!B534,0)))</f>
        <v>N/A</v>
      </c>
    </row>
    <row r="534" spans="2:9">
      <c r="B534" s="32" t="str">
        <f t="shared" si="17"/>
        <v>N/A</v>
      </c>
      <c r="C534" s="32" t="str">
        <f>IF(AND(Businesses!D535="",Businesses!E535&lt;&gt;""),0,IF(Businesses!D535="","N/A",IF(ISNUMBER(Businesses!D535),Businesses!D535,0)))</f>
        <v>N/A</v>
      </c>
      <c r="D534" s="32" t="str">
        <f>IF(Businesses!E535="","N/A",Businesses!E535)</f>
        <v>N/A</v>
      </c>
      <c r="E534" s="32" t="str">
        <f>IF(Businesses!F535="","N/A",Businesses!F535)</f>
        <v>N/A</v>
      </c>
      <c r="F534" s="32" t="str">
        <f t="shared" si="16"/>
        <v>N/A</v>
      </c>
      <c r="G534" s="32" t="str">
        <f>IF(Businesses!G535="","N/A",Businesses!G535)</f>
        <v>N/A</v>
      </c>
      <c r="H534" s="32" t="str">
        <f>IF(Businesses!H535="","N/A",Businesses!H535)</f>
        <v>N/A</v>
      </c>
      <c r="I534" s="32" t="str">
        <f>IF(AND(Businesses!B535="",Businesses!C535&lt;&gt;""),0,IF(Businesses!B535="","N/A",IF(ISNUMBER(Businesses!B535),Businesses!B535,0)))</f>
        <v>N/A</v>
      </c>
    </row>
    <row r="535" spans="2:9">
      <c r="B535" s="32" t="str">
        <f t="shared" si="17"/>
        <v>N/A</v>
      </c>
      <c r="C535" s="32" t="str">
        <f>IF(AND(Businesses!D536="",Businesses!E536&lt;&gt;""),0,IF(Businesses!D536="","N/A",IF(ISNUMBER(Businesses!D536),Businesses!D536,0)))</f>
        <v>N/A</v>
      </c>
      <c r="D535" s="32" t="str">
        <f>IF(Businesses!E536="","N/A",Businesses!E536)</f>
        <v>N/A</v>
      </c>
      <c r="E535" s="32" t="str">
        <f>IF(Businesses!F536="","N/A",Businesses!F536)</f>
        <v>N/A</v>
      </c>
      <c r="F535" s="32" t="str">
        <f t="shared" si="16"/>
        <v>N/A</v>
      </c>
      <c r="G535" s="32" t="str">
        <f>IF(Businesses!G536="","N/A",Businesses!G536)</f>
        <v>N/A</v>
      </c>
      <c r="H535" s="32" t="str">
        <f>IF(Businesses!H536="","N/A",Businesses!H536)</f>
        <v>N/A</v>
      </c>
      <c r="I535" s="32" t="str">
        <f>IF(AND(Businesses!B536="",Businesses!C536&lt;&gt;""),0,IF(Businesses!B536="","N/A",IF(ISNUMBER(Businesses!B536),Businesses!B536,0)))</f>
        <v>N/A</v>
      </c>
    </row>
    <row r="536" spans="2:9">
      <c r="B536" s="32" t="str">
        <f t="shared" si="17"/>
        <v>N/A</v>
      </c>
      <c r="C536" s="32" t="str">
        <f>IF(AND(Businesses!D537="",Businesses!E537&lt;&gt;""),0,IF(Businesses!D537="","N/A",IF(ISNUMBER(Businesses!D537),Businesses!D537,0)))</f>
        <v>N/A</v>
      </c>
      <c r="D536" s="32" t="str">
        <f>IF(Businesses!E537="","N/A",Businesses!E537)</f>
        <v>N/A</v>
      </c>
      <c r="E536" s="32" t="str">
        <f>IF(Businesses!F537="","N/A",Businesses!F537)</f>
        <v>N/A</v>
      </c>
      <c r="F536" s="32" t="str">
        <f t="shared" si="16"/>
        <v>N/A</v>
      </c>
      <c r="G536" s="32" t="str">
        <f>IF(Businesses!G537="","N/A",Businesses!G537)</f>
        <v>N/A</v>
      </c>
      <c r="H536" s="32" t="str">
        <f>IF(Businesses!H537="","N/A",Businesses!H537)</f>
        <v>N/A</v>
      </c>
      <c r="I536" s="32" t="str">
        <f>IF(AND(Businesses!B537="",Businesses!C537&lt;&gt;""),0,IF(Businesses!B537="","N/A",IF(ISNUMBER(Businesses!B537),Businesses!B537,0)))</f>
        <v>N/A</v>
      </c>
    </row>
    <row r="537" spans="2:9">
      <c r="B537" s="32" t="str">
        <f t="shared" si="17"/>
        <v>N/A</v>
      </c>
      <c r="C537" s="32" t="str">
        <f>IF(AND(Businesses!D538="",Businesses!E538&lt;&gt;""),0,IF(Businesses!D538="","N/A",IF(ISNUMBER(Businesses!D538),Businesses!D538,0)))</f>
        <v>N/A</v>
      </c>
      <c r="D537" s="32" t="str">
        <f>IF(Businesses!E538="","N/A",Businesses!E538)</f>
        <v>N/A</v>
      </c>
      <c r="E537" s="32" t="str">
        <f>IF(Businesses!F538="","N/A",Businesses!F538)</f>
        <v>N/A</v>
      </c>
      <c r="F537" s="32" t="str">
        <f t="shared" si="16"/>
        <v>N/A</v>
      </c>
      <c r="G537" s="32" t="str">
        <f>IF(Businesses!G538="","N/A",Businesses!G538)</f>
        <v>N/A</v>
      </c>
      <c r="H537" s="32" t="str">
        <f>IF(Businesses!H538="","N/A",Businesses!H538)</f>
        <v>N/A</v>
      </c>
      <c r="I537" s="32" t="str">
        <f>IF(AND(Businesses!B538="",Businesses!C538&lt;&gt;""),0,IF(Businesses!B538="","N/A",IF(ISNUMBER(Businesses!B538),Businesses!B538,0)))</f>
        <v>N/A</v>
      </c>
    </row>
    <row r="538" spans="2:9">
      <c r="B538" s="32" t="str">
        <f t="shared" si="17"/>
        <v>N/A</v>
      </c>
      <c r="C538" s="32" t="str">
        <f>IF(AND(Businesses!D539="",Businesses!E539&lt;&gt;""),0,IF(Businesses!D539="","N/A",IF(ISNUMBER(Businesses!D539),Businesses!D539,0)))</f>
        <v>N/A</v>
      </c>
      <c r="D538" s="32" t="str">
        <f>IF(Businesses!E539="","N/A",Businesses!E539)</f>
        <v>N/A</v>
      </c>
      <c r="E538" s="32" t="str">
        <f>IF(Businesses!F539="","N/A",Businesses!F539)</f>
        <v>N/A</v>
      </c>
      <c r="F538" s="32" t="str">
        <f t="shared" si="16"/>
        <v>N/A</v>
      </c>
      <c r="G538" s="32" t="str">
        <f>IF(Businesses!G539="","N/A",Businesses!G539)</f>
        <v>N/A</v>
      </c>
      <c r="H538" s="32" t="str">
        <f>IF(Businesses!H539="","N/A",Businesses!H539)</f>
        <v>N/A</v>
      </c>
      <c r="I538" s="32" t="str">
        <f>IF(AND(Businesses!B539="",Businesses!C539&lt;&gt;""),0,IF(Businesses!B539="","N/A",IF(ISNUMBER(Businesses!B539),Businesses!B539,0)))</f>
        <v>N/A</v>
      </c>
    </row>
    <row r="539" spans="2:9">
      <c r="B539" s="32" t="str">
        <f t="shared" si="17"/>
        <v>N/A</v>
      </c>
      <c r="C539" s="32" t="str">
        <f>IF(AND(Businesses!D540="",Businesses!E540&lt;&gt;""),0,IF(Businesses!D540="","N/A",IF(ISNUMBER(Businesses!D540),Businesses!D540,0)))</f>
        <v>N/A</v>
      </c>
      <c r="D539" s="32" t="str">
        <f>IF(Businesses!E540="","N/A",Businesses!E540)</f>
        <v>N/A</v>
      </c>
      <c r="E539" s="32" t="str">
        <f>IF(Businesses!F540="","N/A",Businesses!F540)</f>
        <v>N/A</v>
      </c>
      <c r="F539" s="32" t="str">
        <f t="shared" si="16"/>
        <v>N/A</v>
      </c>
      <c r="G539" s="32" t="str">
        <f>IF(Businesses!G540="","N/A",Businesses!G540)</f>
        <v>N/A</v>
      </c>
      <c r="H539" s="32" t="str">
        <f>IF(Businesses!H540="","N/A",Businesses!H540)</f>
        <v>N/A</v>
      </c>
      <c r="I539" s="32" t="str">
        <f>IF(AND(Businesses!B540="",Businesses!C540&lt;&gt;""),0,IF(Businesses!B540="","N/A",IF(ISNUMBER(Businesses!B540),Businesses!B540,0)))</f>
        <v>N/A</v>
      </c>
    </row>
    <row r="540" spans="2:9">
      <c r="B540" s="32" t="str">
        <f t="shared" si="17"/>
        <v>N/A</v>
      </c>
      <c r="C540" s="32" t="str">
        <f>IF(AND(Businesses!D541="",Businesses!E541&lt;&gt;""),0,IF(Businesses!D541="","N/A",IF(ISNUMBER(Businesses!D541),Businesses!D541,0)))</f>
        <v>N/A</v>
      </c>
      <c r="D540" s="32" t="str">
        <f>IF(Businesses!E541="","N/A",Businesses!E541)</f>
        <v>N/A</v>
      </c>
      <c r="E540" s="32" t="str">
        <f>IF(Businesses!F541="","N/A",Businesses!F541)</f>
        <v>N/A</v>
      </c>
      <c r="F540" s="32" t="str">
        <f t="shared" si="16"/>
        <v>N/A</v>
      </c>
      <c r="G540" s="32" t="str">
        <f>IF(Businesses!G541="","N/A",Businesses!G541)</f>
        <v>N/A</v>
      </c>
      <c r="H540" s="32" t="str">
        <f>IF(Businesses!H541="","N/A",Businesses!H541)</f>
        <v>N/A</v>
      </c>
      <c r="I540" s="32" t="str">
        <f>IF(AND(Businesses!B541="",Businesses!C541&lt;&gt;""),0,IF(Businesses!B541="","N/A",IF(ISNUMBER(Businesses!B541),Businesses!B541,0)))</f>
        <v>N/A</v>
      </c>
    </row>
    <row r="541" spans="2:9">
      <c r="B541" s="32" t="str">
        <f t="shared" si="17"/>
        <v>N/A</v>
      </c>
      <c r="C541" s="32" t="str">
        <f>IF(AND(Businesses!D542="",Businesses!E542&lt;&gt;""),0,IF(Businesses!D542="","N/A",IF(ISNUMBER(Businesses!D542),Businesses!D542,0)))</f>
        <v>N/A</v>
      </c>
      <c r="D541" s="32" t="str">
        <f>IF(Businesses!E542="","N/A",Businesses!E542)</f>
        <v>N/A</v>
      </c>
      <c r="E541" s="32" t="str">
        <f>IF(Businesses!F542="","N/A",Businesses!F542)</f>
        <v>N/A</v>
      </c>
      <c r="F541" s="32" t="str">
        <f t="shared" si="16"/>
        <v>N/A</v>
      </c>
      <c r="G541" s="32" t="str">
        <f>IF(Businesses!G542="","N/A",Businesses!G542)</f>
        <v>N/A</v>
      </c>
      <c r="H541" s="32" t="str">
        <f>IF(Businesses!H542="","N/A",Businesses!H542)</f>
        <v>N/A</v>
      </c>
      <c r="I541" s="32" t="str">
        <f>IF(AND(Businesses!B542="",Businesses!C542&lt;&gt;""),0,IF(Businesses!B542="","N/A",IF(ISNUMBER(Businesses!B542),Businesses!B542,0)))</f>
        <v>N/A</v>
      </c>
    </row>
    <row r="542" spans="2:9">
      <c r="B542" s="32" t="str">
        <f t="shared" si="17"/>
        <v>N/A</v>
      </c>
      <c r="C542" s="32" t="str">
        <f>IF(AND(Businesses!D543="",Businesses!E543&lt;&gt;""),0,IF(Businesses!D543="","N/A",IF(ISNUMBER(Businesses!D543),Businesses!D543,0)))</f>
        <v>N/A</v>
      </c>
      <c r="D542" s="32" t="str">
        <f>IF(Businesses!E543="","N/A",Businesses!E543)</f>
        <v>N/A</v>
      </c>
      <c r="E542" s="32" t="str">
        <f>IF(Businesses!F543="","N/A",Businesses!F543)</f>
        <v>N/A</v>
      </c>
      <c r="F542" s="32" t="str">
        <f t="shared" si="16"/>
        <v>N/A</v>
      </c>
      <c r="G542" s="32" t="str">
        <f>IF(Businesses!G543="","N/A",Businesses!G543)</f>
        <v>N/A</v>
      </c>
      <c r="H542" s="32" t="str">
        <f>IF(Businesses!H543="","N/A",Businesses!H543)</f>
        <v>N/A</v>
      </c>
      <c r="I542" s="32" t="str">
        <f>IF(AND(Businesses!B543="",Businesses!C543&lt;&gt;""),0,IF(Businesses!B543="","N/A",IF(ISNUMBER(Businesses!B543),Businesses!B543,0)))</f>
        <v>N/A</v>
      </c>
    </row>
    <row r="543" spans="2:9">
      <c r="B543" s="32" t="str">
        <f t="shared" si="17"/>
        <v>N/A</v>
      </c>
      <c r="C543" s="32" t="str">
        <f>IF(AND(Businesses!D544="",Businesses!E544&lt;&gt;""),0,IF(Businesses!D544="","N/A",IF(ISNUMBER(Businesses!D544),Businesses!D544,0)))</f>
        <v>N/A</v>
      </c>
      <c r="D543" s="32" t="str">
        <f>IF(Businesses!E544="","N/A",Businesses!E544)</f>
        <v>N/A</v>
      </c>
      <c r="E543" s="32" t="str">
        <f>IF(Businesses!F544="","N/A",Businesses!F544)</f>
        <v>N/A</v>
      </c>
      <c r="F543" s="32" t="str">
        <f t="shared" si="16"/>
        <v>N/A</v>
      </c>
      <c r="G543" s="32" t="str">
        <f>IF(Businesses!G544="","N/A",Businesses!G544)</f>
        <v>N/A</v>
      </c>
      <c r="H543" s="32" t="str">
        <f>IF(Businesses!H544="","N/A",Businesses!H544)</f>
        <v>N/A</v>
      </c>
      <c r="I543" s="32" t="str">
        <f>IF(AND(Businesses!B544="",Businesses!C544&lt;&gt;""),0,IF(Businesses!B544="","N/A",IF(ISNUMBER(Businesses!B544),Businesses!B544,0)))</f>
        <v>N/A</v>
      </c>
    </row>
    <row r="544" spans="2:9">
      <c r="B544" s="32" t="str">
        <f t="shared" si="17"/>
        <v>N/A</v>
      </c>
      <c r="C544" s="32" t="str">
        <f>IF(AND(Businesses!D545="",Businesses!E545&lt;&gt;""),0,IF(Businesses!D545="","N/A",IF(ISNUMBER(Businesses!D545),Businesses!D545,0)))</f>
        <v>N/A</v>
      </c>
      <c r="D544" s="32" t="str">
        <f>IF(Businesses!E545="","N/A",Businesses!E545)</f>
        <v>N/A</v>
      </c>
      <c r="E544" s="32" t="str">
        <f>IF(Businesses!F545="","N/A",Businesses!F545)</f>
        <v>N/A</v>
      </c>
      <c r="F544" s="32" t="str">
        <f t="shared" si="16"/>
        <v>N/A</v>
      </c>
      <c r="G544" s="32" t="str">
        <f>IF(Businesses!G545="","N/A",Businesses!G545)</f>
        <v>N/A</v>
      </c>
      <c r="H544" s="32" t="str">
        <f>IF(Businesses!H545="","N/A",Businesses!H545)</f>
        <v>N/A</v>
      </c>
      <c r="I544" s="32" t="str">
        <f>IF(AND(Businesses!B545="",Businesses!C545&lt;&gt;""),0,IF(Businesses!B545="","N/A",IF(ISNUMBER(Businesses!B545),Businesses!B545,0)))</f>
        <v>N/A</v>
      </c>
    </row>
    <row r="545" spans="2:9">
      <c r="B545" s="32" t="str">
        <f t="shared" si="17"/>
        <v>N/A</v>
      </c>
      <c r="C545" s="32" t="str">
        <f>IF(AND(Businesses!D546="",Businesses!E546&lt;&gt;""),0,IF(Businesses!D546="","N/A",IF(ISNUMBER(Businesses!D546),Businesses!D546,0)))</f>
        <v>N/A</v>
      </c>
      <c r="D545" s="32" t="str">
        <f>IF(Businesses!E546="","N/A",Businesses!E546)</f>
        <v>N/A</v>
      </c>
      <c r="E545" s="32" t="str">
        <f>IF(Businesses!F546="","N/A",Businesses!F546)</f>
        <v>N/A</v>
      </c>
      <c r="F545" s="32" t="str">
        <f t="shared" si="16"/>
        <v>N/A</v>
      </c>
      <c r="G545" s="32" t="str">
        <f>IF(Businesses!G546="","N/A",Businesses!G546)</f>
        <v>N/A</v>
      </c>
      <c r="H545" s="32" t="str">
        <f>IF(Businesses!H546="","N/A",Businesses!H546)</f>
        <v>N/A</v>
      </c>
      <c r="I545" s="32" t="str">
        <f>IF(AND(Businesses!B546="",Businesses!C546&lt;&gt;""),0,IF(Businesses!B546="","N/A",IF(ISNUMBER(Businesses!B546),Businesses!B546,0)))</f>
        <v>N/A</v>
      </c>
    </row>
    <row r="546" spans="2:9">
      <c r="B546" s="32" t="str">
        <f t="shared" si="17"/>
        <v>N/A</v>
      </c>
      <c r="C546" s="32" t="str">
        <f>IF(AND(Businesses!D547="",Businesses!E547&lt;&gt;""),0,IF(Businesses!D547="","N/A",IF(ISNUMBER(Businesses!D547),Businesses!D547,0)))</f>
        <v>N/A</v>
      </c>
      <c r="D546" s="32" t="str">
        <f>IF(Businesses!E547="","N/A",Businesses!E547)</f>
        <v>N/A</v>
      </c>
      <c r="E546" s="32" t="str">
        <f>IF(Businesses!F547="","N/A",Businesses!F547)</f>
        <v>N/A</v>
      </c>
      <c r="F546" s="32" t="str">
        <f t="shared" si="16"/>
        <v>N/A</v>
      </c>
      <c r="G546" s="32" t="str">
        <f>IF(Businesses!G547="","N/A",Businesses!G547)</f>
        <v>N/A</v>
      </c>
      <c r="H546" s="32" t="str">
        <f>IF(Businesses!H547="","N/A",Businesses!H547)</f>
        <v>N/A</v>
      </c>
      <c r="I546" s="32" t="str">
        <f>IF(AND(Businesses!B547="",Businesses!C547&lt;&gt;""),0,IF(Businesses!B547="","N/A",IF(ISNUMBER(Businesses!B547),Businesses!B547,0)))</f>
        <v>N/A</v>
      </c>
    </row>
    <row r="547" spans="2:9">
      <c r="B547" s="32" t="str">
        <f t="shared" si="17"/>
        <v>N/A</v>
      </c>
      <c r="C547" s="32" t="str">
        <f>IF(AND(Businesses!D548="",Businesses!E548&lt;&gt;""),0,IF(Businesses!D548="","N/A",IF(ISNUMBER(Businesses!D548),Businesses!D548,0)))</f>
        <v>N/A</v>
      </c>
      <c r="D547" s="32" t="str">
        <f>IF(Businesses!E548="","N/A",Businesses!E548)</f>
        <v>N/A</v>
      </c>
      <c r="E547" s="32" t="str">
        <f>IF(Businesses!F548="","N/A",Businesses!F548)</f>
        <v>N/A</v>
      </c>
      <c r="F547" s="32" t="str">
        <f t="shared" si="16"/>
        <v>N/A</v>
      </c>
      <c r="G547" s="32" t="str">
        <f>IF(Businesses!G548="","N/A",Businesses!G548)</f>
        <v>N/A</v>
      </c>
      <c r="H547" s="32" t="str">
        <f>IF(Businesses!H548="","N/A",Businesses!H548)</f>
        <v>N/A</v>
      </c>
      <c r="I547" s="32" t="str">
        <f>IF(AND(Businesses!B548="",Businesses!C548&lt;&gt;""),0,IF(Businesses!B548="","N/A",IF(ISNUMBER(Businesses!B548),Businesses!B548,0)))</f>
        <v>N/A</v>
      </c>
    </row>
    <row r="548" spans="2:9">
      <c r="B548" s="32" t="str">
        <f t="shared" si="17"/>
        <v>N/A</v>
      </c>
      <c r="C548" s="32" t="str">
        <f>IF(AND(Businesses!D549="",Businesses!E549&lt;&gt;""),0,IF(Businesses!D549="","N/A",IF(ISNUMBER(Businesses!D549),Businesses!D549,0)))</f>
        <v>N/A</v>
      </c>
      <c r="D548" s="32" t="str">
        <f>IF(Businesses!E549="","N/A",Businesses!E549)</f>
        <v>N/A</v>
      </c>
      <c r="E548" s="32" t="str">
        <f>IF(Businesses!F549="","N/A",Businesses!F549)</f>
        <v>N/A</v>
      </c>
      <c r="F548" s="32" t="str">
        <f t="shared" si="16"/>
        <v>N/A</v>
      </c>
      <c r="G548" s="32" t="str">
        <f>IF(Businesses!G549="","N/A",Businesses!G549)</f>
        <v>N/A</v>
      </c>
      <c r="H548" s="32" t="str">
        <f>IF(Businesses!H549="","N/A",Businesses!H549)</f>
        <v>N/A</v>
      </c>
      <c r="I548" s="32" t="str">
        <f>IF(AND(Businesses!B549="",Businesses!C549&lt;&gt;""),0,IF(Businesses!B549="","N/A",IF(ISNUMBER(Businesses!B549),Businesses!B549,0)))</f>
        <v>N/A</v>
      </c>
    </row>
    <row r="549" spans="2:9">
      <c r="B549" s="32" t="str">
        <f t="shared" si="17"/>
        <v>N/A</v>
      </c>
      <c r="C549" s="32" t="str">
        <f>IF(AND(Businesses!D550="",Businesses!E550&lt;&gt;""),0,IF(Businesses!D550="","N/A",IF(ISNUMBER(Businesses!D550),Businesses!D550,0)))</f>
        <v>N/A</v>
      </c>
      <c r="D549" s="32" t="str">
        <f>IF(Businesses!E550="","N/A",Businesses!E550)</f>
        <v>N/A</v>
      </c>
      <c r="E549" s="32" t="str">
        <f>IF(Businesses!F550="","N/A",Businesses!F550)</f>
        <v>N/A</v>
      </c>
      <c r="F549" s="32" t="str">
        <f t="shared" si="16"/>
        <v>N/A</v>
      </c>
      <c r="G549" s="32" t="str">
        <f>IF(Businesses!G550="","N/A",Businesses!G550)</f>
        <v>N/A</v>
      </c>
      <c r="H549" s="32" t="str">
        <f>IF(Businesses!H550="","N/A",Businesses!H550)</f>
        <v>N/A</v>
      </c>
      <c r="I549" s="32" t="str">
        <f>IF(AND(Businesses!B550="",Businesses!C550&lt;&gt;""),0,IF(Businesses!B550="","N/A",IF(ISNUMBER(Businesses!B550),Businesses!B550,0)))</f>
        <v>N/A</v>
      </c>
    </row>
    <row r="550" spans="2:9">
      <c r="B550" s="32" t="str">
        <f t="shared" si="17"/>
        <v>N/A</v>
      </c>
      <c r="C550" s="32" t="str">
        <f>IF(AND(Businesses!D551="",Businesses!E551&lt;&gt;""),0,IF(Businesses!D551="","N/A",IF(ISNUMBER(Businesses!D551),Businesses!D551,0)))</f>
        <v>N/A</v>
      </c>
      <c r="D550" s="32" t="str">
        <f>IF(Businesses!E551="","N/A",Businesses!E551)</f>
        <v>N/A</v>
      </c>
      <c r="E550" s="32" t="str">
        <f>IF(Businesses!F551="","N/A",Businesses!F551)</f>
        <v>N/A</v>
      </c>
      <c r="F550" s="32" t="str">
        <f t="shared" si="16"/>
        <v>N/A</v>
      </c>
      <c r="G550" s="32" t="str">
        <f>IF(Businesses!G551="","N/A",Businesses!G551)</f>
        <v>N/A</v>
      </c>
      <c r="H550" s="32" t="str">
        <f>IF(Businesses!H551="","N/A",Businesses!H551)</f>
        <v>N/A</v>
      </c>
      <c r="I550" s="32" t="str">
        <f>IF(AND(Businesses!B551="",Businesses!C551&lt;&gt;""),0,IF(Businesses!B551="","N/A",IF(ISNUMBER(Businesses!B551),Businesses!B551,0)))</f>
        <v>N/A</v>
      </c>
    </row>
    <row r="551" spans="2:9">
      <c r="B551" s="32" t="str">
        <f t="shared" si="17"/>
        <v>N/A</v>
      </c>
      <c r="C551" s="32" t="str">
        <f>IF(AND(Businesses!D552="",Businesses!E552&lt;&gt;""),0,IF(Businesses!D552="","N/A",IF(ISNUMBER(Businesses!D552),Businesses!D552,0)))</f>
        <v>N/A</v>
      </c>
      <c r="D551" s="32" t="str">
        <f>IF(Businesses!E552="","N/A",Businesses!E552)</f>
        <v>N/A</v>
      </c>
      <c r="E551" s="32" t="str">
        <f>IF(Businesses!F552="","N/A",Businesses!F552)</f>
        <v>N/A</v>
      </c>
      <c r="F551" s="32" t="str">
        <f t="shared" si="16"/>
        <v>N/A</v>
      </c>
      <c r="G551" s="32" t="str">
        <f>IF(Businesses!G552="","N/A",Businesses!G552)</f>
        <v>N/A</v>
      </c>
      <c r="H551" s="32" t="str">
        <f>IF(Businesses!H552="","N/A",Businesses!H552)</f>
        <v>N/A</v>
      </c>
      <c r="I551" s="32" t="str">
        <f>IF(AND(Businesses!B552="",Businesses!C552&lt;&gt;""),0,IF(Businesses!B552="","N/A",IF(ISNUMBER(Businesses!B552),Businesses!B552,0)))</f>
        <v>N/A</v>
      </c>
    </row>
    <row r="552" spans="2:9">
      <c r="B552" s="32" t="str">
        <f t="shared" si="17"/>
        <v>N/A</v>
      </c>
      <c r="C552" s="32" t="str">
        <f>IF(AND(Businesses!D553="",Businesses!E553&lt;&gt;""),0,IF(Businesses!D553="","N/A",IF(ISNUMBER(Businesses!D553),Businesses!D553,0)))</f>
        <v>N/A</v>
      </c>
      <c r="D552" s="32" t="str">
        <f>IF(Businesses!E553="","N/A",Businesses!E553)</f>
        <v>N/A</v>
      </c>
      <c r="E552" s="32" t="str">
        <f>IF(Businesses!F553="","N/A",Businesses!F553)</f>
        <v>N/A</v>
      </c>
      <c r="F552" s="32" t="str">
        <f t="shared" si="16"/>
        <v>N/A</v>
      </c>
      <c r="G552" s="32" t="str">
        <f>IF(Businesses!G553="","N/A",Businesses!G553)</f>
        <v>N/A</v>
      </c>
      <c r="H552" s="32" t="str">
        <f>IF(Businesses!H553="","N/A",Businesses!H553)</f>
        <v>N/A</v>
      </c>
      <c r="I552" s="32" t="str">
        <f>IF(AND(Businesses!B553="",Businesses!C553&lt;&gt;""),0,IF(Businesses!B553="","N/A",IF(ISNUMBER(Businesses!B553),Businesses!B553,0)))</f>
        <v>N/A</v>
      </c>
    </row>
    <row r="553" spans="2:9">
      <c r="B553" s="32" t="str">
        <f t="shared" si="17"/>
        <v>N/A</v>
      </c>
      <c r="C553" s="32" t="str">
        <f>IF(AND(Businesses!D554="",Businesses!E554&lt;&gt;""),0,IF(Businesses!D554="","N/A",IF(ISNUMBER(Businesses!D554),Businesses!D554,0)))</f>
        <v>N/A</v>
      </c>
      <c r="D553" s="32" t="str">
        <f>IF(Businesses!E554="","N/A",Businesses!E554)</f>
        <v>N/A</v>
      </c>
      <c r="E553" s="32" t="str">
        <f>IF(Businesses!F554="","N/A",Businesses!F554)</f>
        <v>N/A</v>
      </c>
      <c r="F553" s="32" t="str">
        <f t="shared" si="16"/>
        <v>N/A</v>
      </c>
      <c r="G553" s="32" t="str">
        <f>IF(Businesses!G554="","N/A",Businesses!G554)</f>
        <v>N/A</v>
      </c>
      <c r="H553" s="32" t="str">
        <f>IF(Businesses!H554="","N/A",Businesses!H554)</f>
        <v>N/A</v>
      </c>
      <c r="I553" s="32" t="str">
        <f>IF(AND(Businesses!B554="",Businesses!C554&lt;&gt;""),0,IF(Businesses!B554="","N/A",IF(ISNUMBER(Businesses!B554),Businesses!B554,0)))</f>
        <v>N/A</v>
      </c>
    </row>
    <row r="554" spans="2:9">
      <c r="B554" s="32" t="str">
        <f t="shared" si="17"/>
        <v>N/A</v>
      </c>
      <c r="C554" s="32" t="str">
        <f>IF(AND(Businesses!D555="",Businesses!E555&lt;&gt;""),0,IF(Businesses!D555="","N/A",IF(ISNUMBER(Businesses!D555),Businesses!D555,0)))</f>
        <v>N/A</v>
      </c>
      <c r="D554" s="32" t="str">
        <f>IF(Businesses!E555="","N/A",Businesses!E555)</f>
        <v>N/A</v>
      </c>
      <c r="E554" s="32" t="str">
        <f>IF(Businesses!F555="","N/A",Businesses!F555)</f>
        <v>N/A</v>
      </c>
      <c r="F554" s="32" t="str">
        <f t="shared" si="16"/>
        <v>N/A</v>
      </c>
      <c r="G554" s="32" t="str">
        <f>IF(Businesses!G555="","N/A",Businesses!G555)</f>
        <v>N/A</v>
      </c>
      <c r="H554" s="32" t="str">
        <f>IF(Businesses!H555="","N/A",Businesses!H555)</f>
        <v>N/A</v>
      </c>
      <c r="I554" s="32" t="str">
        <f>IF(AND(Businesses!B555="",Businesses!C555&lt;&gt;""),0,IF(Businesses!B555="","N/A",IF(ISNUMBER(Businesses!B555),Businesses!B555,0)))</f>
        <v>N/A</v>
      </c>
    </row>
    <row r="555" spans="2:9">
      <c r="B555" s="32" t="str">
        <f t="shared" si="17"/>
        <v>N/A</v>
      </c>
      <c r="C555" s="32" t="str">
        <f>IF(AND(Businesses!D556="",Businesses!E556&lt;&gt;""),0,IF(Businesses!D556="","N/A",IF(ISNUMBER(Businesses!D556),Businesses!D556,0)))</f>
        <v>N/A</v>
      </c>
      <c r="D555" s="32" t="str">
        <f>IF(Businesses!E556="","N/A",Businesses!E556)</f>
        <v>N/A</v>
      </c>
      <c r="E555" s="32" t="str">
        <f>IF(Businesses!F556="","N/A",Businesses!F556)</f>
        <v>N/A</v>
      </c>
      <c r="F555" s="32" t="str">
        <f t="shared" si="16"/>
        <v>N/A</v>
      </c>
      <c r="G555" s="32" t="str">
        <f>IF(Businesses!G556="","N/A",Businesses!G556)</f>
        <v>N/A</v>
      </c>
      <c r="H555" s="32" t="str">
        <f>IF(Businesses!H556="","N/A",Businesses!H556)</f>
        <v>N/A</v>
      </c>
      <c r="I555" s="32" t="str">
        <f>IF(AND(Businesses!B556="",Businesses!C556&lt;&gt;""),0,IF(Businesses!B556="","N/A",IF(ISNUMBER(Businesses!B556),Businesses!B556,0)))</f>
        <v>N/A</v>
      </c>
    </row>
    <row r="556" spans="2:9">
      <c r="B556" s="32" t="str">
        <f t="shared" si="17"/>
        <v>N/A</v>
      </c>
      <c r="C556" s="32" t="str">
        <f>IF(AND(Businesses!D557="",Businesses!E557&lt;&gt;""),0,IF(Businesses!D557="","N/A",IF(ISNUMBER(Businesses!D557),Businesses!D557,0)))</f>
        <v>N/A</v>
      </c>
      <c r="D556" s="32" t="str">
        <f>IF(Businesses!E557="","N/A",Businesses!E557)</f>
        <v>N/A</v>
      </c>
      <c r="E556" s="32" t="str">
        <f>IF(Businesses!F557="","N/A",Businesses!F557)</f>
        <v>N/A</v>
      </c>
      <c r="F556" s="32" t="str">
        <f t="shared" si="16"/>
        <v>N/A</v>
      </c>
      <c r="G556" s="32" t="str">
        <f>IF(Businesses!G557="","N/A",Businesses!G557)</f>
        <v>N/A</v>
      </c>
      <c r="H556" s="32" t="str">
        <f>IF(Businesses!H557="","N/A",Businesses!H557)</f>
        <v>N/A</v>
      </c>
      <c r="I556" s="32" t="str">
        <f>IF(AND(Businesses!B557="",Businesses!C557&lt;&gt;""),0,IF(Businesses!B557="","N/A",IF(ISNUMBER(Businesses!B557),Businesses!B557,0)))</f>
        <v>N/A</v>
      </c>
    </row>
    <row r="557" spans="2:9">
      <c r="B557" s="32" t="str">
        <f t="shared" si="17"/>
        <v>N/A</v>
      </c>
      <c r="C557" s="32" t="str">
        <f>IF(AND(Businesses!D558="",Businesses!E558&lt;&gt;""),0,IF(Businesses!D558="","N/A",IF(ISNUMBER(Businesses!D558),Businesses!D558,0)))</f>
        <v>N/A</v>
      </c>
      <c r="D557" s="32" t="str">
        <f>IF(Businesses!E558="","N/A",Businesses!E558)</f>
        <v>N/A</v>
      </c>
      <c r="E557" s="32" t="str">
        <f>IF(Businesses!F558="","N/A",Businesses!F558)</f>
        <v>N/A</v>
      </c>
      <c r="F557" s="32" t="str">
        <f t="shared" si="16"/>
        <v>N/A</v>
      </c>
      <c r="G557" s="32" t="str">
        <f>IF(Businesses!G558="","N/A",Businesses!G558)</f>
        <v>N/A</v>
      </c>
      <c r="H557" s="32" t="str">
        <f>IF(Businesses!H558="","N/A",Businesses!H558)</f>
        <v>N/A</v>
      </c>
      <c r="I557" s="32" t="str">
        <f>IF(AND(Businesses!B558="",Businesses!C558&lt;&gt;""),0,IF(Businesses!B558="","N/A",IF(ISNUMBER(Businesses!B558),Businesses!B558,0)))</f>
        <v>N/A</v>
      </c>
    </row>
    <row r="558" spans="2:9">
      <c r="B558" s="32" t="str">
        <f t="shared" si="17"/>
        <v>N/A</v>
      </c>
      <c r="C558" s="32" t="str">
        <f>IF(AND(Businesses!D559="",Businesses!E559&lt;&gt;""),0,IF(Businesses!D559="","N/A",IF(ISNUMBER(Businesses!D559),Businesses!D559,0)))</f>
        <v>N/A</v>
      </c>
      <c r="D558" s="32" t="str">
        <f>IF(Businesses!E559="","N/A",Businesses!E559)</f>
        <v>N/A</v>
      </c>
      <c r="E558" s="32" t="str">
        <f>IF(Businesses!F559="","N/A",Businesses!F559)</f>
        <v>N/A</v>
      </c>
      <c r="F558" s="32" t="str">
        <f t="shared" si="16"/>
        <v>N/A</v>
      </c>
      <c r="G558" s="32" t="str">
        <f>IF(Businesses!G559="","N/A",Businesses!G559)</f>
        <v>N/A</v>
      </c>
      <c r="H558" s="32" t="str">
        <f>IF(Businesses!H559="","N/A",Businesses!H559)</f>
        <v>N/A</v>
      </c>
      <c r="I558" s="32" t="str">
        <f>IF(AND(Businesses!B559="",Businesses!C559&lt;&gt;""),0,IF(Businesses!B559="","N/A",IF(ISNUMBER(Businesses!B559),Businesses!B559,0)))</f>
        <v>N/A</v>
      </c>
    </row>
    <row r="559" spans="2:9">
      <c r="B559" s="32" t="str">
        <f t="shared" si="17"/>
        <v>N/A</v>
      </c>
      <c r="C559" s="32" t="str">
        <f>IF(AND(Businesses!D560="",Businesses!E560&lt;&gt;""),0,IF(Businesses!D560="","N/A",IF(ISNUMBER(Businesses!D560),Businesses!D560,0)))</f>
        <v>N/A</v>
      </c>
      <c r="D559" s="32" t="str">
        <f>IF(Businesses!E560="","N/A",Businesses!E560)</f>
        <v>N/A</v>
      </c>
      <c r="E559" s="32" t="str">
        <f>IF(Businesses!F560="","N/A",Businesses!F560)</f>
        <v>N/A</v>
      </c>
      <c r="F559" s="32" t="str">
        <f t="shared" si="16"/>
        <v>N/A</v>
      </c>
      <c r="G559" s="32" t="str">
        <f>IF(Businesses!G560="","N/A",Businesses!G560)</f>
        <v>N/A</v>
      </c>
      <c r="H559" s="32" t="str">
        <f>IF(Businesses!H560="","N/A",Businesses!H560)</f>
        <v>N/A</v>
      </c>
      <c r="I559" s="32" t="str">
        <f>IF(AND(Businesses!B560="",Businesses!C560&lt;&gt;""),0,IF(Businesses!B560="","N/A",IF(ISNUMBER(Businesses!B560),Businesses!B560,0)))</f>
        <v>N/A</v>
      </c>
    </row>
    <row r="560" spans="2:9">
      <c r="B560" s="32" t="str">
        <f t="shared" si="17"/>
        <v>N/A</v>
      </c>
      <c r="C560" s="32" t="str">
        <f>IF(AND(Businesses!D561="",Businesses!E561&lt;&gt;""),0,IF(Businesses!D561="","N/A",IF(ISNUMBER(Businesses!D561),Businesses!D561,0)))</f>
        <v>N/A</v>
      </c>
      <c r="D560" s="32" t="str">
        <f>IF(Businesses!E561="","N/A",Businesses!E561)</f>
        <v>N/A</v>
      </c>
      <c r="E560" s="32" t="str">
        <f>IF(Businesses!F561="","N/A",Businesses!F561)</f>
        <v>N/A</v>
      </c>
      <c r="F560" s="32" t="str">
        <f t="shared" si="16"/>
        <v>N/A</v>
      </c>
      <c r="G560" s="32" t="str">
        <f>IF(Businesses!G561="","N/A",Businesses!G561)</f>
        <v>N/A</v>
      </c>
      <c r="H560" s="32" t="str">
        <f>IF(Businesses!H561="","N/A",Businesses!H561)</f>
        <v>N/A</v>
      </c>
      <c r="I560" s="32" t="str">
        <f>IF(AND(Businesses!B561="",Businesses!C561&lt;&gt;""),0,IF(Businesses!B561="","N/A",IF(ISNUMBER(Businesses!B561),Businesses!B561,0)))</f>
        <v>N/A</v>
      </c>
    </row>
    <row r="561" spans="2:9">
      <c r="B561" s="32" t="str">
        <f t="shared" si="17"/>
        <v>N/A</v>
      </c>
      <c r="C561" s="32" t="str">
        <f>IF(AND(Businesses!D562="",Businesses!E562&lt;&gt;""),0,IF(Businesses!D562="","N/A",IF(ISNUMBER(Businesses!D562),Businesses!D562,0)))</f>
        <v>N/A</v>
      </c>
      <c r="D561" s="32" t="str">
        <f>IF(Businesses!E562="","N/A",Businesses!E562)</f>
        <v>N/A</v>
      </c>
      <c r="E561" s="32" t="str">
        <f>IF(Businesses!F562="","N/A",Businesses!F562)</f>
        <v>N/A</v>
      </c>
      <c r="F561" s="32" t="str">
        <f t="shared" si="16"/>
        <v>N/A</v>
      </c>
      <c r="G561" s="32" t="str">
        <f>IF(Businesses!G562="","N/A",Businesses!G562)</f>
        <v>N/A</v>
      </c>
      <c r="H561" s="32" t="str">
        <f>IF(Businesses!H562="","N/A",Businesses!H562)</f>
        <v>N/A</v>
      </c>
      <c r="I561" s="32" t="str">
        <f>IF(AND(Businesses!B562="",Businesses!C562&lt;&gt;""),0,IF(Businesses!B562="","N/A",IF(ISNUMBER(Businesses!B562),Businesses!B562,0)))</f>
        <v>N/A</v>
      </c>
    </row>
    <row r="562" spans="2:9">
      <c r="B562" s="32" t="str">
        <f t="shared" si="17"/>
        <v>N/A</v>
      </c>
      <c r="C562" s="32" t="str">
        <f>IF(AND(Businesses!D563="",Businesses!E563&lt;&gt;""),0,IF(Businesses!D563="","N/A",IF(ISNUMBER(Businesses!D563),Businesses!D563,0)))</f>
        <v>N/A</v>
      </c>
      <c r="D562" s="32" t="str">
        <f>IF(Businesses!E563="","N/A",Businesses!E563)</f>
        <v>N/A</v>
      </c>
      <c r="E562" s="32" t="str">
        <f>IF(Businesses!F563="","N/A",Businesses!F563)</f>
        <v>N/A</v>
      </c>
      <c r="F562" s="32" t="str">
        <f t="shared" si="16"/>
        <v>N/A</v>
      </c>
      <c r="G562" s="32" t="str">
        <f>IF(Businesses!G563="","N/A",Businesses!G563)</f>
        <v>N/A</v>
      </c>
      <c r="H562" s="32" t="str">
        <f>IF(Businesses!H563="","N/A",Businesses!H563)</f>
        <v>N/A</v>
      </c>
      <c r="I562" s="32" t="str">
        <f>IF(AND(Businesses!B563="",Businesses!C563&lt;&gt;""),0,IF(Businesses!B563="","N/A",IF(ISNUMBER(Businesses!B563),Businesses!B563,0)))</f>
        <v>N/A</v>
      </c>
    </row>
    <row r="563" spans="2:9">
      <c r="B563" s="32" t="str">
        <f t="shared" si="17"/>
        <v>N/A</v>
      </c>
      <c r="C563" s="32" t="str">
        <f>IF(AND(Businesses!D564="",Businesses!E564&lt;&gt;""),0,IF(Businesses!D564="","N/A",IF(ISNUMBER(Businesses!D564),Businesses!D564,0)))</f>
        <v>N/A</v>
      </c>
      <c r="D563" s="32" t="str">
        <f>IF(Businesses!E564="","N/A",Businesses!E564)</f>
        <v>N/A</v>
      </c>
      <c r="E563" s="32" t="str">
        <f>IF(Businesses!F564="","N/A",Businesses!F564)</f>
        <v>N/A</v>
      </c>
      <c r="F563" s="32" t="str">
        <f t="shared" si="16"/>
        <v>N/A</v>
      </c>
      <c r="G563" s="32" t="str">
        <f>IF(Businesses!G564="","N/A",Businesses!G564)</f>
        <v>N/A</v>
      </c>
      <c r="H563" s="32" t="str">
        <f>IF(Businesses!H564="","N/A",Businesses!H564)</f>
        <v>N/A</v>
      </c>
      <c r="I563" s="32" t="str">
        <f>IF(AND(Businesses!B564="",Businesses!C564&lt;&gt;""),0,IF(Businesses!B564="","N/A",IF(ISNUMBER(Businesses!B564),Businesses!B564,0)))</f>
        <v>N/A</v>
      </c>
    </row>
    <row r="564" spans="2:9">
      <c r="B564" s="32" t="str">
        <f t="shared" si="17"/>
        <v>N/A</v>
      </c>
      <c r="C564" s="32" t="str">
        <f>IF(AND(Businesses!D565="",Businesses!E565&lt;&gt;""),0,IF(Businesses!D565="","N/A",IF(ISNUMBER(Businesses!D565),Businesses!D565,0)))</f>
        <v>N/A</v>
      </c>
      <c r="D564" s="32" t="str">
        <f>IF(Businesses!E565="","N/A",Businesses!E565)</f>
        <v>N/A</v>
      </c>
      <c r="E564" s="32" t="str">
        <f>IF(Businesses!F565="","N/A",Businesses!F565)</f>
        <v>N/A</v>
      </c>
      <c r="F564" s="32" t="str">
        <f t="shared" si="16"/>
        <v>N/A</v>
      </c>
      <c r="G564" s="32" t="str">
        <f>IF(Businesses!G565="","N/A",Businesses!G565)</f>
        <v>N/A</v>
      </c>
      <c r="H564" s="32" t="str">
        <f>IF(Businesses!H565="","N/A",Businesses!H565)</f>
        <v>N/A</v>
      </c>
      <c r="I564" s="32" t="str">
        <f>IF(AND(Businesses!B565="",Businesses!C565&lt;&gt;""),0,IF(Businesses!B565="","N/A",IF(ISNUMBER(Businesses!B565),Businesses!B565,0)))</f>
        <v>N/A</v>
      </c>
    </row>
    <row r="565" spans="2:9">
      <c r="B565" s="32" t="str">
        <f t="shared" si="17"/>
        <v>N/A</v>
      </c>
      <c r="C565" s="32" t="str">
        <f>IF(AND(Businesses!D566="",Businesses!E566&lt;&gt;""),0,IF(Businesses!D566="","N/A",IF(ISNUMBER(Businesses!D566),Businesses!D566,0)))</f>
        <v>N/A</v>
      </c>
      <c r="D565" s="32" t="str">
        <f>IF(Businesses!E566="","N/A",Businesses!E566)</f>
        <v>N/A</v>
      </c>
      <c r="E565" s="32" t="str">
        <f>IF(Businesses!F566="","N/A",Businesses!F566)</f>
        <v>N/A</v>
      </c>
      <c r="F565" s="32" t="str">
        <f t="shared" si="16"/>
        <v>N/A</v>
      </c>
      <c r="G565" s="32" t="str">
        <f>IF(Businesses!G566="","N/A",Businesses!G566)</f>
        <v>N/A</v>
      </c>
      <c r="H565" s="32" t="str">
        <f>IF(Businesses!H566="","N/A",Businesses!H566)</f>
        <v>N/A</v>
      </c>
      <c r="I565" s="32" t="str">
        <f>IF(AND(Businesses!B566="",Businesses!C566&lt;&gt;""),0,IF(Businesses!B566="","N/A",IF(ISNUMBER(Businesses!B566),Businesses!B566,0)))</f>
        <v>N/A</v>
      </c>
    </row>
    <row r="566" spans="2:9">
      <c r="B566" s="32" t="str">
        <f t="shared" si="17"/>
        <v>N/A</v>
      </c>
      <c r="C566" s="32" t="str">
        <f>IF(AND(Businesses!D567="",Businesses!E567&lt;&gt;""),0,IF(Businesses!D567="","N/A",IF(ISNUMBER(Businesses!D567),Businesses!D567,0)))</f>
        <v>N/A</v>
      </c>
      <c r="D566" s="32" t="str">
        <f>IF(Businesses!E567="","N/A",Businesses!E567)</f>
        <v>N/A</v>
      </c>
      <c r="E566" s="32" t="str">
        <f>IF(Businesses!F567="","N/A",Businesses!F567)</f>
        <v>N/A</v>
      </c>
      <c r="F566" s="32" t="str">
        <f t="shared" si="16"/>
        <v>N/A</v>
      </c>
      <c r="G566" s="32" t="str">
        <f>IF(Businesses!G567="","N/A",Businesses!G567)</f>
        <v>N/A</v>
      </c>
      <c r="H566" s="32" t="str">
        <f>IF(Businesses!H567="","N/A",Businesses!H567)</f>
        <v>N/A</v>
      </c>
      <c r="I566" s="32" t="str">
        <f>IF(AND(Businesses!B567="",Businesses!C567&lt;&gt;""),0,IF(Businesses!B567="","N/A",IF(ISNUMBER(Businesses!B567),Businesses!B567,0)))</f>
        <v>N/A</v>
      </c>
    </row>
    <row r="567" spans="2:9">
      <c r="B567" s="32" t="str">
        <f t="shared" si="17"/>
        <v>N/A</v>
      </c>
      <c r="C567" s="32" t="str">
        <f>IF(AND(Businesses!D568="",Businesses!E568&lt;&gt;""),0,IF(Businesses!D568="","N/A",IF(ISNUMBER(Businesses!D568),Businesses!D568,0)))</f>
        <v>N/A</v>
      </c>
      <c r="D567" s="32" t="str">
        <f>IF(Businesses!E568="","N/A",Businesses!E568)</f>
        <v>N/A</v>
      </c>
      <c r="E567" s="32" t="str">
        <f>IF(Businesses!F568="","N/A",Businesses!F568)</f>
        <v>N/A</v>
      </c>
      <c r="F567" s="32" t="str">
        <f t="shared" si="16"/>
        <v>N/A</v>
      </c>
      <c r="G567" s="32" t="str">
        <f>IF(Businesses!G568="","N/A",Businesses!G568)</f>
        <v>N/A</v>
      </c>
      <c r="H567" s="32" t="str">
        <f>IF(Businesses!H568="","N/A",Businesses!H568)</f>
        <v>N/A</v>
      </c>
      <c r="I567" s="32" t="str">
        <f>IF(AND(Businesses!B568="",Businesses!C568&lt;&gt;""),0,IF(Businesses!B568="","N/A",IF(ISNUMBER(Businesses!B568),Businesses!B568,0)))</f>
        <v>N/A</v>
      </c>
    </row>
    <row r="568" spans="2:9">
      <c r="B568" s="32" t="str">
        <f t="shared" si="17"/>
        <v>N/A</v>
      </c>
      <c r="C568" s="32" t="str">
        <f>IF(AND(Businesses!D569="",Businesses!E569&lt;&gt;""),0,IF(Businesses!D569="","N/A",IF(ISNUMBER(Businesses!D569),Businesses!D569,0)))</f>
        <v>N/A</v>
      </c>
      <c r="D568" s="32" t="str">
        <f>IF(Businesses!E569="","N/A",Businesses!E569)</f>
        <v>N/A</v>
      </c>
      <c r="E568" s="32" t="str">
        <f>IF(Businesses!F569="","N/A",Businesses!F569)</f>
        <v>N/A</v>
      </c>
      <c r="F568" s="32" t="str">
        <f t="shared" si="16"/>
        <v>N/A</v>
      </c>
      <c r="G568" s="32" t="str">
        <f>IF(Businesses!G569="","N/A",Businesses!G569)</f>
        <v>N/A</v>
      </c>
      <c r="H568" s="32" t="str">
        <f>IF(Businesses!H569="","N/A",Businesses!H569)</f>
        <v>N/A</v>
      </c>
      <c r="I568" s="32" t="str">
        <f>IF(AND(Businesses!B569="",Businesses!C569&lt;&gt;""),0,IF(Businesses!B569="","N/A",IF(ISNUMBER(Businesses!B569),Businesses!B569,0)))</f>
        <v>N/A</v>
      </c>
    </row>
    <row r="569" spans="2:9">
      <c r="B569" s="32" t="str">
        <f t="shared" si="17"/>
        <v>N/A</v>
      </c>
      <c r="C569" s="32" t="str">
        <f>IF(AND(Businesses!D570="",Businesses!E570&lt;&gt;""),0,IF(Businesses!D570="","N/A",IF(ISNUMBER(Businesses!D570),Businesses!D570,0)))</f>
        <v>N/A</v>
      </c>
      <c r="D569" s="32" t="str">
        <f>IF(Businesses!E570="","N/A",Businesses!E570)</f>
        <v>N/A</v>
      </c>
      <c r="E569" s="32" t="str">
        <f>IF(Businesses!F570="","N/A",Businesses!F570)</f>
        <v>N/A</v>
      </c>
      <c r="F569" s="32" t="str">
        <f t="shared" si="16"/>
        <v>N/A</v>
      </c>
      <c r="G569" s="32" t="str">
        <f>IF(Businesses!G570="","N/A",Businesses!G570)</f>
        <v>N/A</v>
      </c>
      <c r="H569" s="32" t="str">
        <f>IF(Businesses!H570="","N/A",Businesses!H570)</f>
        <v>N/A</v>
      </c>
      <c r="I569" s="32" t="str">
        <f>IF(AND(Businesses!B570="",Businesses!C570&lt;&gt;""),0,IF(Businesses!B570="","N/A",IF(ISNUMBER(Businesses!B570),Businesses!B570,0)))</f>
        <v>N/A</v>
      </c>
    </row>
    <row r="570" spans="2:9">
      <c r="B570" s="32" t="str">
        <f t="shared" si="17"/>
        <v>N/A</v>
      </c>
      <c r="C570" s="32" t="str">
        <f>IF(AND(Businesses!D571="",Businesses!E571&lt;&gt;""),0,IF(Businesses!D571="","N/A",IF(ISNUMBER(Businesses!D571),Businesses!D571,0)))</f>
        <v>N/A</v>
      </c>
      <c r="D570" s="32" t="str">
        <f>IF(Businesses!E571="","N/A",Businesses!E571)</f>
        <v>N/A</v>
      </c>
      <c r="E570" s="32" t="str">
        <f>IF(Businesses!F571="","N/A",Businesses!F571)</f>
        <v>N/A</v>
      </c>
      <c r="F570" s="32" t="str">
        <f t="shared" si="16"/>
        <v>N/A</v>
      </c>
      <c r="G570" s="32" t="str">
        <f>IF(Businesses!G571="","N/A",Businesses!G571)</f>
        <v>N/A</v>
      </c>
      <c r="H570" s="32" t="str">
        <f>IF(Businesses!H571="","N/A",Businesses!H571)</f>
        <v>N/A</v>
      </c>
      <c r="I570" s="32" t="str">
        <f>IF(AND(Businesses!B571="",Businesses!C571&lt;&gt;""),0,IF(Businesses!B571="","N/A",IF(ISNUMBER(Businesses!B571),Businesses!B571,0)))</f>
        <v>N/A</v>
      </c>
    </row>
    <row r="571" spans="2:9">
      <c r="B571" s="32" t="str">
        <f t="shared" si="17"/>
        <v>N/A</v>
      </c>
      <c r="C571" s="32" t="str">
        <f>IF(AND(Businesses!D572="",Businesses!E572&lt;&gt;""),0,IF(Businesses!D572="","N/A",IF(ISNUMBER(Businesses!D572),Businesses!D572,0)))</f>
        <v>N/A</v>
      </c>
      <c r="D571" s="32" t="str">
        <f>IF(Businesses!E572="","N/A",Businesses!E572)</f>
        <v>N/A</v>
      </c>
      <c r="E571" s="32" t="str">
        <f>IF(Businesses!F572="","N/A",Businesses!F572)</f>
        <v>N/A</v>
      </c>
      <c r="F571" s="32" t="str">
        <f t="shared" si="16"/>
        <v>N/A</v>
      </c>
      <c r="G571" s="32" t="str">
        <f>IF(Businesses!G572="","N/A",Businesses!G572)</f>
        <v>N/A</v>
      </c>
      <c r="H571" s="32" t="str">
        <f>IF(Businesses!H572="","N/A",Businesses!H572)</f>
        <v>N/A</v>
      </c>
      <c r="I571" s="32" t="str">
        <f>IF(AND(Businesses!B572="",Businesses!C572&lt;&gt;""),0,IF(Businesses!B572="","N/A",IF(ISNUMBER(Businesses!B572),Businesses!B572,0)))</f>
        <v>N/A</v>
      </c>
    </row>
    <row r="572" spans="2:9">
      <c r="B572" s="32" t="str">
        <f t="shared" si="17"/>
        <v>N/A</v>
      </c>
      <c r="C572" s="32" t="str">
        <f>IF(AND(Businesses!D573="",Businesses!E573&lt;&gt;""),0,IF(Businesses!D573="","N/A",IF(ISNUMBER(Businesses!D573),Businesses!D573,0)))</f>
        <v>N/A</v>
      </c>
      <c r="D572" s="32" t="str">
        <f>IF(Businesses!E573="","N/A",Businesses!E573)</f>
        <v>N/A</v>
      </c>
      <c r="E572" s="32" t="str">
        <f>IF(Businesses!F573="","N/A",Businesses!F573)</f>
        <v>N/A</v>
      </c>
      <c r="F572" s="32" t="str">
        <f t="shared" si="16"/>
        <v>N/A</v>
      </c>
      <c r="G572" s="32" t="str">
        <f>IF(Businesses!G573="","N/A",Businesses!G573)</f>
        <v>N/A</v>
      </c>
      <c r="H572" s="32" t="str">
        <f>IF(Businesses!H573="","N/A",Businesses!H573)</f>
        <v>N/A</v>
      </c>
      <c r="I572" s="32" t="str">
        <f>IF(AND(Businesses!B573="",Businesses!C573&lt;&gt;""),0,IF(Businesses!B573="","N/A",IF(ISNUMBER(Businesses!B573),Businesses!B573,0)))</f>
        <v>N/A</v>
      </c>
    </row>
    <row r="573" spans="2:9">
      <c r="B573" s="32" t="str">
        <f t="shared" si="17"/>
        <v>N/A</v>
      </c>
      <c r="C573" s="32" t="str">
        <f>IF(AND(Businesses!D574="",Businesses!E574&lt;&gt;""),0,IF(Businesses!D574="","N/A",IF(ISNUMBER(Businesses!D574),Businesses!D574,0)))</f>
        <v>N/A</v>
      </c>
      <c r="D573" s="32" t="str">
        <f>IF(Businesses!E574="","N/A",Businesses!E574)</f>
        <v>N/A</v>
      </c>
      <c r="E573" s="32" t="str">
        <f>IF(Businesses!F574="","N/A",Businesses!F574)</f>
        <v>N/A</v>
      </c>
      <c r="F573" s="32" t="str">
        <f t="shared" si="16"/>
        <v>N/A</v>
      </c>
      <c r="G573" s="32" t="str">
        <f>IF(Businesses!G574="","N/A",Businesses!G574)</f>
        <v>N/A</v>
      </c>
      <c r="H573" s="32" t="str">
        <f>IF(Businesses!H574="","N/A",Businesses!H574)</f>
        <v>N/A</v>
      </c>
      <c r="I573" s="32" t="str">
        <f>IF(AND(Businesses!B574="",Businesses!C574&lt;&gt;""),0,IF(Businesses!B574="","N/A",IF(ISNUMBER(Businesses!B574),Businesses!B574,0)))</f>
        <v>N/A</v>
      </c>
    </row>
    <row r="574" spans="2:9">
      <c r="B574" s="32" t="str">
        <f t="shared" si="17"/>
        <v>N/A</v>
      </c>
      <c r="C574" s="32" t="str">
        <f>IF(AND(Businesses!D575="",Businesses!E575&lt;&gt;""),0,IF(Businesses!D575="","N/A",IF(ISNUMBER(Businesses!D575),Businesses!D575,0)))</f>
        <v>N/A</v>
      </c>
      <c r="D574" s="32" t="str">
        <f>IF(Businesses!E575="","N/A",Businesses!E575)</f>
        <v>N/A</v>
      </c>
      <c r="E574" s="32" t="str">
        <f>IF(Businesses!F575="","N/A",Businesses!F575)</f>
        <v>N/A</v>
      </c>
      <c r="F574" s="32" t="str">
        <f t="shared" si="16"/>
        <v>N/A</v>
      </c>
      <c r="G574" s="32" t="str">
        <f>IF(Businesses!G575="","N/A",Businesses!G575)</f>
        <v>N/A</v>
      </c>
      <c r="H574" s="32" t="str">
        <f>IF(Businesses!H575="","N/A",Businesses!H575)</f>
        <v>N/A</v>
      </c>
      <c r="I574" s="32" t="str">
        <f>IF(AND(Businesses!B575="",Businesses!C575&lt;&gt;""),0,IF(Businesses!B575="","N/A",IF(ISNUMBER(Businesses!B575),Businesses!B575,0)))</f>
        <v>N/A</v>
      </c>
    </row>
    <row r="575" spans="2:9">
      <c r="B575" s="32" t="str">
        <f t="shared" si="17"/>
        <v>N/A</v>
      </c>
      <c r="C575" s="32" t="str">
        <f>IF(AND(Businesses!D576="",Businesses!E576&lt;&gt;""),0,IF(Businesses!D576="","N/A",IF(ISNUMBER(Businesses!D576),Businesses!D576,0)))</f>
        <v>N/A</v>
      </c>
      <c r="D575" s="32" t="str">
        <f>IF(Businesses!E576="","N/A",Businesses!E576)</f>
        <v>N/A</v>
      </c>
      <c r="E575" s="32" t="str">
        <f>IF(Businesses!F576="","N/A",Businesses!F576)</f>
        <v>N/A</v>
      </c>
      <c r="F575" s="32" t="str">
        <f t="shared" si="16"/>
        <v>N/A</v>
      </c>
      <c r="G575" s="32" t="str">
        <f>IF(Businesses!G576="","N/A",Businesses!G576)</f>
        <v>N/A</v>
      </c>
      <c r="H575" s="32" t="str">
        <f>IF(Businesses!H576="","N/A",Businesses!H576)</f>
        <v>N/A</v>
      </c>
      <c r="I575" s="32" t="str">
        <f>IF(AND(Businesses!B576="",Businesses!C576&lt;&gt;""),0,IF(Businesses!B576="","N/A",IF(ISNUMBER(Businesses!B576),Businesses!B576,0)))</f>
        <v>N/A</v>
      </c>
    </row>
    <row r="576" spans="2:9">
      <c r="B576" s="32" t="str">
        <f t="shared" si="17"/>
        <v>N/A</v>
      </c>
      <c r="C576" s="32" t="str">
        <f>IF(AND(Businesses!D577="",Businesses!E577&lt;&gt;""),0,IF(Businesses!D577="","N/A",IF(ISNUMBER(Businesses!D577),Businesses!D577,0)))</f>
        <v>N/A</v>
      </c>
      <c r="D576" s="32" t="str">
        <f>IF(Businesses!E577="","N/A",Businesses!E577)</f>
        <v>N/A</v>
      </c>
      <c r="E576" s="32" t="str">
        <f>IF(Businesses!F577="","N/A",Businesses!F577)</f>
        <v>N/A</v>
      </c>
      <c r="F576" s="32" t="str">
        <f t="shared" si="16"/>
        <v>N/A</v>
      </c>
      <c r="G576" s="32" t="str">
        <f>IF(Businesses!G577="","N/A",Businesses!G577)</f>
        <v>N/A</v>
      </c>
      <c r="H576" s="32" t="str">
        <f>IF(Businesses!H577="","N/A",Businesses!H577)</f>
        <v>N/A</v>
      </c>
      <c r="I576" s="32" t="str">
        <f>IF(AND(Businesses!B577="",Businesses!C577&lt;&gt;""),0,IF(Businesses!B577="","N/A",IF(ISNUMBER(Businesses!B577),Businesses!B577,0)))</f>
        <v>N/A</v>
      </c>
    </row>
    <row r="577" spans="2:9">
      <c r="B577" s="32" t="str">
        <f t="shared" si="17"/>
        <v>N/A</v>
      </c>
      <c r="C577" s="32" t="str">
        <f>IF(AND(Businesses!D578="",Businesses!E578&lt;&gt;""),0,IF(Businesses!D578="","N/A",IF(ISNUMBER(Businesses!D578),Businesses!D578,0)))</f>
        <v>N/A</v>
      </c>
      <c r="D577" s="32" t="str">
        <f>IF(Businesses!E578="","N/A",Businesses!E578)</f>
        <v>N/A</v>
      </c>
      <c r="E577" s="32" t="str">
        <f>IF(Businesses!F578="","N/A",Businesses!F578)</f>
        <v>N/A</v>
      </c>
      <c r="F577" s="32" t="str">
        <f t="shared" si="16"/>
        <v>N/A</v>
      </c>
      <c r="G577" s="32" t="str">
        <f>IF(Businesses!G578="","N/A",Businesses!G578)</f>
        <v>N/A</v>
      </c>
      <c r="H577" s="32" t="str">
        <f>IF(Businesses!H578="","N/A",Businesses!H578)</f>
        <v>N/A</v>
      </c>
      <c r="I577" s="32" t="str">
        <f>IF(AND(Businesses!B578="",Businesses!C578&lt;&gt;""),0,IF(Businesses!B578="","N/A",IF(ISNUMBER(Businesses!B578),Businesses!B578,0)))</f>
        <v>N/A</v>
      </c>
    </row>
    <row r="578" spans="2:9">
      <c r="B578" s="32" t="str">
        <f t="shared" si="17"/>
        <v>N/A</v>
      </c>
      <c r="C578" s="32" t="str">
        <f>IF(AND(Businesses!D579="",Businesses!E579&lt;&gt;""),0,IF(Businesses!D579="","N/A",IF(ISNUMBER(Businesses!D579),Businesses!D579,0)))</f>
        <v>N/A</v>
      </c>
      <c r="D578" s="32" t="str">
        <f>IF(Businesses!E579="","N/A",Businesses!E579)</f>
        <v>N/A</v>
      </c>
      <c r="E578" s="32" t="str">
        <f>IF(Businesses!F579="","N/A",Businesses!F579)</f>
        <v>N/A</v>
      </c>
      <c r="F578" s="32" t="str">
        <f t="shared" ref="F578:F641" si="18">IF(B578="N/A","N/A",UPPER(TRIM(ProbuildName)))</f>
        <v>N/A</v>
      </c>
      <c r="G578" s="32" t="str">
        <f>IF(Businesses!G579="","N/A",Businesses!G579)</f>
        <v>N/A</v>
      </c>
      <c r="H578" s="32" t="str">
        <f>IF(Businesses!H579="","N/A",Businesses!H579)</f>
        <v>N/A</v>
      </c>
      <c r="I578" s="32" t="str">
        <f>IF(AND(Businesses!B579="",Businesses!C579&lt;&gt;""),0,IF(Businesses!B579="","N/A",IF(ISNUMBER(Businesses!B579),Businesses!B579,0)))</f>
        <v>N/A</v>
      </c>
    </row>
    <row r="579" spans="2:9">
      <c r="B579" s="32" t="str">
        <f t="shared" ref="B579:B642" si="19">IF(I579="N/A","N/A","")</f>
        <v>N/A</v>
      </c>
      <c r="C579" s="32" t="str">
        <f>IF(AND(Businesses!D580="",Businesses!E580&lt;&gt;""),0,IF(Businesses!D580="","N/A",IF(ISNUMBER(Businesses!D580),Businesses!D580,0)))</f>
        <v>N/A</v>
      </c>
      <c r="D579" s="32" t="str">
        <f>IF(Businesses!E580="","N/A",Businesses!E580)</f>
        <v>N/A</v>
      </c>
      <c r="E579" s="32" t="str">
        <f>IF(Businesses!F580="","N/A",Businesses!F580)</f>
        <v>N/A</v>
      </c>
      <c r="F579" s="32" t="str">
        <f t="shared" si="18"/>
        <v>N/A</v>
      </c>
      <c r="G579" s="32" t="str">
        <f>IF(Businesses!G580="","N/A",Businesses!G580)</f>
        <v>N/A</v>
      </c>
      <c r="H579" s="32" t="str">
        <f>IF(Businesses!H580="","N/A",Businesses!H580)</f>
        <v>N/A</v>
      </c>
      <c r="I579" s="32" t="str">
        <f>IF(AND(Businesses!B580="",Businesses!C580&lt;&gt;""),0,IF(Businesses!B580="","N/A",IF(ISNUMBER(Businesses!B580),Businesses!B580,0)))</f>
        <v>N/A</v>
      </c>
    </row>
    <row r="580" spans="2:9">
      <c r="B580" s="32" t="str">
        <f t="shared" si="19"/>
        <v>N/A</v>
      </c>
      <c r="C580" s="32" t="str">
        <f>IF(AND(Businesses!D581="",Businesses!E581&lt;&gt;""),0,IF(Businesses!D581="","N/A",IF(ISNUMBER(Businesses!D581),Businesses!D581,0)))</f>
        <v>N/A</v>
      </c>
      <c r="D580" s="32" t="str">
        <f>IF(Businesses!E581="","N/A",Businesses!E581)</f>
        <v>N/A</v>
      </c>
      <c r="E580" s="32" t="str">
        <f>IF(Businesses!F581="","N/A",Businesses!F581)</f>
        <v>N/A</v>
      </c>
      <c r="F580" s="32" t="str">
        <f t="shared" si="18"/>
        <v>N/A</v>
      </c>
      <c r="G580" s="32" t="str">
        <f>IF(Businesses!G581="","N/A",Businesses!G581)</f>
        <v>N/A</v>
      </c>
      <c r="H580" s="32" t="str">
        <f>IF(Businesses!H581="","N/A",Businesses!H581)</f>
        <v>N/A</v>
      </c>
      <c r="I580" s="32" t="str">
        <f>IF(AND(Businesses!B581="",Businesses!C581&lt;&gt;""),0,IF(Businesses!B581="","N/A",IF(ISNUMBER(Businesses!B581),Businesses!B581,0)))</f>
        <v>N/A</v>
      </c>
    </row>
    <row r="581" spans="2:9">
      <c r="B581" s="32" t="str">
        <f t="shared" si="19"/>
        <v>N/A</v>
      </c>
      <c r="C581" s="32" t="str">
        <f>IF(AND(Businesses!D582="",Businesses!E582&lt;&gt;""),0,IF(Businesses!D582="","N/A",IF(ISNUMBER(Businesses!D582),Businesses!D582,0)))</f>
        <v>N/A</v>
      </c>
      <c r="D581" s="32" t="str">
        <f>IF(Businesses!E582="","N/A",Businesses!E582)</f>
        <v>N/A</v>
      </c>
      <c r="E581" s="32" t="str">
        <f>IF(Businesses!F582="","N/A",Businesses!F582)</f>
        <v>N/A</v>
      </c>
      <c r="F581" s="32" t="str">
        <f t="shared" si="18"/>
        <v>N/A</v>
      </c>
      <c r="G581" s="32" t="str">
        <f>IF(Businesses!G582="","N/A",Businesses!G582)</f>
        <v>N/A</v>
      </c>
      <c r="H581" s="32" t="str">
        <f>IF(Businesses!H582="","N/A",Businesses!H582)</f>
        <v>N/A</v>
      </c>
      <c r="I581" s="32" t="str">
        <f>IF(AND(Businesses!B582="",Businesses!C582&lt;&gt;""),0,IF(Businesses!B582="","N/A",IF(ISNUMBER(Businesses!B582),Businesses!B582,0)))</f>
        <v>N/A</v>
      </c>
    </row>
    <row r="582" spans="2:9">
      <c r="B582" s="32" t="str">
        <f t="shared" si="19"/>
        <v>N/A</v>
      </c>
      <c r="C582" s="32" t="str">
        <f>IF(AND(Businesses!D583="",Businesses!E583&lt;&gt;""),0,IF(Businesses!D583="","N/A",IF(ISNUMBER(Businesses!D583),Businesses!D583,0)))</f>
        <v>N/A</v>
      </c>
      <c r="D582" s="32" t="str">
        <f>IF(Businesses!E583="","N/A",Businesses!E583)</f>
        <v>N/A</v>
      </c>
      <c r="E582" s="32" t="str">
        <f>IF(Businesses!F583="","N/A",Businesses!F583)</f>
        <v>N/A</v>
      </c>
      <c r="F582" s="32" t="str">
        <f t="shared" si="18"/>
        <v>N/A</v>
      </c>
      <c r="G582" s="32" t="str">
        <f>IF(Businesses!G583="","N/A",Businesses!G583)</f>
        <v>N/A</v>
      </c>
      <c r="H582" s="32" t="str">
        <f>IF(Businesses!H583="","N/A",Businesses!H583)</f>
        <v>N/A</v>
      </c>
      <c r="I582" s="32" t="str">
        <f>IF(AND(Businesses!B583="",Businesses!C583&lt;&gt;""),0,IF(Businesses!B583="","N/A",IF(ISNUMBER(Businesses!B583),Businesses!B583,0)))</f>
        <v>N/A</v>
      </c>
    </row>
    <row r="583" spans="2:9">
      <c r="B583" s="32" t="str">
        <f t="shared" si="19"/>
        <v>N/A</v>
      </c>
      <c r="C583" s="32" t="str">
        <f>IF(AND(Businesses!D584="",Businesses!E584&lt;&gt;""),0,IF(Businesses!D584="","N/A",IF(ISNUMBER(Businesses!D584),Businesses!D584,0)))</f>
        <v>N/A</v>
      </c>
      <c r="D583" s="32" t="str">
        <f>IF(Businesses!E584="","N/A",Businesses!E584)</f>
        <v>N/A</v>
      </c>
      <c r="E583" s="32" t="str">
        <f>IF(Businesses!F584="","N/A",Businesses!F584)</f>
        <v>N/A</v>
      </c>
      <c r="F583" s="32" t="str">
        <f t="shared" si="18"/>
        <v>N/A</v>
      </c>
      <c r="G583" s="32" t="str">
        <f>IF(Businesses!G584="","N/A",Businesses!G584)</f>
        <v>N/A</v>
      </c>
      <c r="H583" s="32" t="str">
        <f>IF(Businesses!H584="","N/A",Businesses!H584)</f>
        <v>N/A</v>
      </c>
      <c r="I583" s="32" t="str">
        <f>IF(AND(Businesses!B584="",Businesses!C584&lt;&gt;""),0,IF(Businesses!B584="","N/A",IF(ISNUMBER(Businesses!B584),Businesses!B584,0)))</f>
        <v>N/A</v>
      </c>
    </row>
    <row r="584" spans="2:9">
      <c r="B584" s="32" t="str">
        <f t="shared" si="19"/>
        <v>N/A</v>
      </c>
      <c r="C584" s="32" t="str">
        <f>IF(AND(Businesses!D585="",Businesses!E585&lt;&gt;""),0,IF(Businesses!D585="","N/A",IF(ISNUMBER(Businesses!D585),Businesses!D585,0)))</f>
        <v>N/A</v>
      </c>
      <c r="D584" s="32" t="str">
        <f>IF(Businesses!E585="","N/A",Businesses!E585)</f>
        <v>N/A</v>
      </c>
      <c r="E584" s="32" t="str">
        <f>IF(Businesses!F585="","N/A",Businesses!F585)</f>
        <v>N/A</v>
      </c>
      <c r="F584" s="32" t="str">
        <f t="shared" si="18"/>
        <v>N/A</v>
      </c>
      <c r="G584" s="32" t="str">
        <f>IF(Businesses!G585="","N/A",Businesses!G585)</f>
        <v>N/A</v>
      </c>
      <c r="H584" s="32" t="str">
        <f>IF(Businesses!H585="","N/A",Businesses!H585)</f>
        <v>N/A</v>
      </c>
      <c r="I584" s="32" t="str">
        <f>IF(AND(Businesses!B585="",Businesses!C585&lt;&gt;""),0,IF(Businesses!B585="","N/A",IF(ISNUMBER(Businesses!B585),Businesses!B585,0)))</f>
        <v>N/A</v>
      </c>
    </row>
    <row r="585" spans="2:9">
      <c r="B585" s="32" t="str">
        <f t="shared" si="19"/>
        <v>N/A</v>
      </c>
      <c r="C585" s="32" t="str">
        <f>IF(AND(Businesses!D586="",Businesses!E586&lt;&gt;""),0,IF(Businesses!D586="","N/A",IF(ISNUMBER(Businesses!D586),Businesses!D586,0)))</f>
        <v>N/A</v>
      </c>
      <c r="D585" s="32" t="str">
        <f>IF(Businesses!E586="","N/A",Businesses!E586)</f>
        <v>N/A</v>
      </c>
      <c r="E585" s="32" t="str">
        <f>IF(Businesses!F586="","N/A",Businesses!F586)</f>
        <v>N/A</v>
      </c>
      <c r="F585" s="32" t="str">
        <f t="shared" si="18"/>
        <v>N/A</v>
      </c>
      <c r="G585" s="32" t="str">
        <f>IF(Businesses!G586="","N/A",Businesses!G586)</f>
        <v>N/A</v>
      </c>
      <c r="H585" s="32" t="str">
        <f>IF(Businesses!H586="","N/A",Businesses!H586)</f>
        <v>N/A</v>
      </c>
      <c r="I585" s="32" t="str">
        <f>IF(AND(Businesses!B586="",Businesses!C586&lt;&gt;""),0,IF(Businesses!B586="","N/A",IF(ISNUMBER(Businesses!B586),Businesses!B586,0)))</f>
        <v>N/A</v>
      </c>
    </row>
    <row r="586" spans="2:9">
      <c r="B586" s="32" t="str">
        <f t="shared" si="19"/>
        <v>N/A</v>
      </c>
      <c r="C586" s="32" t="str">
        <f>IF(AND(Businesses!D587="",Businesses!E587&lt;&gt;""),0,IF(Businesses!D587="","N/A",IF(ISNUMBER(Businesses!D587),Businesses!D587,0)))</f>
        <v>N/A</v>
      </c>
      <c r="D586" s="32" t="str">
        <f>IF(Businesses!E587="","N/A",Businesses!E587)</f>
        <v>N/A</v>
      </c>
      <c r="E586" s="32" t="str">
        <f>IF(Businesses!F587="","N/A",Businesses!F587)</f>
        <v>N/A</v>
      </c>
      <c r="F586" s="32" t="str">
        <f t="shared" si="18"/>
        <v>N/A</v>
      </c>
      <c r="G586" s="32" t="str">
        <f>IF(Businesses!G587="","N/A",Businesses!G587)</f>
        <v>N/A</v>
      </c>
      <c r="H586" s="32" t="str">
        <f>IF(Businesses!H587="","N/A",Businesses!H587)</f>
        <v>N/A</v>
      </c>
      <c r="I586" s="32" t="str">
        <f>IF(AND(Businesses!B587="",Businesses!C587&lt;&gt;""),0,IF(Businesses!B587="","N/A",IF(ISNUMBER(Businesses!B587),Businesses!B587,0)))</f>
        <v>N/A</v>
      </c>
    </row>
    <row r="587" spans="2:9">
      <c r="B587" s="32" t="str">
        <f t="shared" si="19"/>
        <v>N/A</v>
      </c>
      <c r="C587" s="32" t="str">
        <f>IF(AND(Businesses!D588="",Businesses!E588&lt;&gt;""),0,IF(Businesses!D588="","N/A",IF(ISNUMBER(Businesses!D588),Businesses!D588,0)))</f>
        <v>N/A</v>
      </c>
      <c r="D587" s="32" t="str">
        <f>IF(Businesses!E588="","N/A",Businesses!E588)</f>
        <v>N/A</v>
      </c>
      <c r="E587" s="32" t="str">
        <f>IF(Businesses!F588="","N/A",Businesses!F588)</f>
        <v>N/A</v>
      </c>
      <c r="F587" s="32" t="str">
        <f t="shared" si="18"/>
        <v>N/A</v>
      </c>
      <c r="G587" s="32" t="str">
        <f>IF(Businesses!G588="","N/A",Businesses!G588)</f>
        <v>N/A</v>
      </c>
      <c r="H587" s="32" t="str">
        <f>IF(Businesses!H588="","N/A",Businesses!H588)</f>
        <v>N/A</v>
      </c>
      <c r="I587" s="32" t="str">
        <f>IF(AND(Businesses!B588="",Businesses!C588&lt;&gt;""),0,IF(Businesses!B588="","N/A",IF(ISNUMBER(Businesses!B588),Businesses!B588,0)))</f>
        <v>N/A</v>
      </c>
    </row>
    <row r="588" spans="2:9">
      <c r="B588" s="32" t="str">
        <f t="shared" si="19"/>
        <v>N/A</v>
      </c>
      <c r="C588" s="32" t="str">
        <f>IF(AND(Businesses!D589="",Businesses!E589&lt;&gt;""),0,IF(Businesses!D589="","N/A",IF(ISNUMBER(Businesses!D589),Businesses!D589,0)))</f>
        <v>N/A</v>
      </c>
      <c r="D588" s="32" t="str">
        <f>IF(Businesses!E589="","N/A",Businesses!E589)</f>
        <v>N/A</v>
      </c>
      <c r="E588" s="32" t="str">
        <f>IF(Businesses!F589="","N/A",Businesses!F589)</f>
        <v>N/A</v>
      </c>
      <c r="F588" s="32" t="str">
        <f t="shared" si="18"/>
        <v>N/A</v>
      </c>
      <c r="G588" s="32" t="str">
        <f>IF(Businesses!G589="","N/A",Businesses!G589)</f>
        <v>N/A</v>
      </c>
      <c r="H588" s="32" t="str">
        <f>IF(Businesses!H589="","N/A",Businesses!H589)</f>
        <v>N/A</v>
      </c>
      <c r="I588" s="32" t="str">
        <f>IF(AND(Businesses!B589="",Businesses!C589&lt;&gt;""),0,IF(Businesses!B589="","N/A",IF(ISNUMBER(Businesses!B589),Businesses!B589,0)))</f>
        <v>N/A</v>
      </c>
    </row>
    <row r="589" spans="2:9">
      <c r="B589" s="32" t="str">
        <f t="shared" si="19"/>
        <v>N/A</v>
      </c>
      <c r="C589" s="32" t="str">
        <f>IF(AND(Businesses!D590="",Businesses!E590&lt;&gt;""),0,IF(Businesses!D590="","N/A",IF(ISNUMBER(Businesses!D590),Businesses!D590,0)))</f>
        <v>N/A</v>
      </c>
      <c r="D589" s="32" t="str">
        <f>IF(Businesses!E590="","N/A",Businesses!E590)</f>
        <v>N/A</v>
      </c>
      <c r="E589" s="32" t="str">
        <f>IF(Businesses!F590="","N/A",Businesses!F590)</f>
        <v>N/A</v>
      </c>
      <c r="F589" s="32" t="str">
        <f t="shared" si="18"/>
        <v>N/A</v>
      </c>
      <c r="G589" s="32" t="str">
        <f>IF(Businesses!G590="","N/A",Businesses!G590)</f>
        <v>N/A</v>
      </c>
      <c r="H589" s="32" t="str">
        <f>IF(Businesses!H590="","N/A",Businesses!H590)</f>
        <v>N/A</v>
      </c>
      <c r="I589" s="32" t="str">
        <f>IF(AND(Businesses!B590="",Businesses!C590&lt;&gt;""),0,IF(Businesses!B590="","N/A",IF(ISNUMBER(Businesses!B590),Businesses!B590,0)))</f>
        <v>N/A</v>
      </c>
    </row>
    <row r="590" spans="2:9">
      <c r="B590" s="32" t="str">
        <f t="shared" si="19"/>
        <v>N/A</v>
      </c>
      <c r="C590" s="32" t="str">
        <f>IF(AND(Businesses!D591="",Businesses!E591&lt;&gt;""),0,IF(Businesses!D591="","N/A",IF(ISNUMBER(Businesses!D591),Businesses!D591,0)))</f>
        <v>N/A</v>
      </c>
      <c r="D590" s="32" t="str">
        <f>IF(Businesses!E591="","N/A",Businesses!E591)</f>
        <v>N/A</v>
      </c>
      <c r="E590" s="32" t="str">
        <f>IF(Businesses!F591="","N/A",Businesses!F591)</f>
        <v>N/A</v>
      </c>
      <c r="F590" s="32" t="str">
        <f t="shared" si="18"/>
        <v>N/A</v>
      </c>
      <c r="G590" s="32" t="str">
        <f>IF(Businesses!G591="","N/A",Businesses!G591)</f>
        <v>N/A</v>
      </c>
      <c r="H590" s="32" t="str">
        <f>IF(Businesses!H591="","N/A",Businesses!H591)</f>
        <v>N/A</v>
      </c>
      <c r="I590" s="32" t="str">
        <f>IF(AND(Businesses!B591="",Businesses!C591&lt;&gt;""),0,IF(Businesses!B591="","N/A",IF(ISNUMBER(Businesses!B591),Businesses!B591,0)))</f>
        <v>N/A</v>
      </c>
    </row>
    <row r="591" spans="2:9">
      <c r="B591" s="32" t="str">
        <f t="shared" si="19"/>
        <v>N/A</v>
      </c>
      <c r="C591" s="32" t="str">
        <f>IF(AND(Businesses!D592="",Businesses!E592&lt;&gt;""),0,IF(Businesses!D592="","N/A",IF(ISNUMBER(Businesses!D592),Businesses!D592,0)))</f>
        <v>N/A</v>
      </c>
      <c r="D591" s="32" t="str">
        <f>IF(Businesses!E592="","N/A",Businesses!E592)</f>
        <v>N/A</v>
      </c>
      <c r="E591" s="32" t="str">
        <f>IF(Businesses!F592="","N/A",Businesses!F592)</f>
        <v>N/A</v>
      </c>
      <c r="F591" s="32" t="str">
        <f t="shared" si="18"/>
        <v>N/A</v>
      </c>
      <c r="G591" s="32" t="str">
        <f>IF(Businesses!G592="","N/A",Businesses!G592)</f>
        <v>N/A</v>
      </c>
      <c r="H591" s="32" t="str">
        <f>IF(Businesses!H592="","N/A",Businesses!H592)</f>
        <v>N/A</v>
      </c>
      <c r="I591" s="32" t="str">
        <f>IF(AND(Businesses!B592="",Businesses!C592&lt;&gt;""),0,IF(Businesses!B592="","N/A",IF(ISNUMBER(Businesses!B592),Businesses!B592,0)))</f>
        <v>N/A</v>
      </c>
    </row>
    <row r="592" spans="2:9">
      <c r="B592" s="32" t="str">
        <f t="shared" si="19"/>
        <v>N/A</v>
      </c>
      <c r="C592" s="32" t="str">
        <f>IF(AND(Businesses!D593="",Businesses!E593&lt;&gt;""),0,IF(Businesses!D593="","N/A",IF(ISNUMBER(Businesses!D593),Businesses!D593,0)))</f>
        <v>N/A</v>
      </c>
      <c r="D592" s="32" t="str">
        <f>IF(Businesses!E593="","N/A",Businesses!E593)</f>
        <v>N/A</v>
      </c>
      <c r="E592" s="32" t="str">
        <f>IF(Businesses!F593="","N/A",Businesses!F593)</f>
        <v>N/A</v>
      </c>
      <c r="F592" s="32" t="str">
        <f t="shared" si="18"/>
        <v>N/A</v>
      </c>
      <c r="G592" s="32" t="str">
        <f>IF(Businesses!G593="","N/A",Businesses!G593)</f>
        <v>N/A</v>
      </c>
      <c r="H592" s="32" t="str">
        <f>IF(Businesses!H593="","N/A",Businesses!H593)</f>
        <v>N/A</v>
      </c>
      <c r="I592" s="32" t="str">
        <f>IF(AND(Businesses!B593="",Businesses!C593&lt;&gt;""),0,IF(Businesses!B593="","N/A",IF(ISNUMBER(Businesses!B593),Businesses!B593,0)))</f>
        <v>N/A</v>
      </c>
    </row>
    <row r="593" spans="2:9">
      <c r="B593" s="32" t="str">
        <f t="shared" si="19"/>
        <v>N/A</v>
      </c>
      <c r="C593" s="32" t="str">
        <f>IF(AND(Businesses!D594="",Businesses!E594&lt;&gt;""),0,IF(Businesses!D594="","N/A",IF(ISNUMBER(Businesses!D594),Businesses!D594,0)))</f>
        <v>N/A</v>
      </c>
      <c r="D593" s="32" t="str">
        <f>IF(Businesses!E594="","N/A",Businesses!E594)</f>
        <v>N/A</v>
      </c>
      <c r="E593" s="32" t="str">
        <f>IF(Businesses!F594="","N/A",Businesses!F594)</f>
        <v>N/A</v>
      </c>
      <c r="F593" s="32" t="str">
        <f t="shared" si="18"/>
        <v>N/A</v>
      </c>
      <c r="G593" s="32" t="str">
        <f>IF(Businesses!G594="","N/A",Businesses!G594)</f>
        <v>N/A</v>
      </c>
      <c r="H593" s="32" t="str">
        <f>IF(Businesses!H594="","N/A",Businesses!H594)</f>
        <v>N/A</v>
      </c>
      <c r="I593" s="32" t="str">
        <f>IF(AND(Businesses!B594="",Businesses!C594&lt;&gt;""),0,IF(Businesses!B594="","N/A",IF(ISNUMBER(Businesses!B594),Businesses!B594,0)))</f>
        <v>N/A</v>
      </c>
    </row>
    <row r="594" spans="2:9">
      <c r="B594" s="32" t="str">
        <f t="shared" si="19"/>
        <v>N/A</v>
      </c>
      <c r="C594" s="32" t="str">
        <f>IF(AND(Businesses!D595="",Businesses!E595&lt;&gt;""),0,IF(Businesses!D595="","N/A",IF(ISNUMBER(Businesses!D595),Businesses!D595,0)))</f>
        <v>N/A</v>
      </c>
      <c r="D594" s="32" t="str">
        <f>IF(Businesses!E595="","N/A",Businesses!E595)</f>
        <v>N/A</v>
      </c>
      <c r="E594" s="32" t="str">
        <f>IF(Businesses!F595="","N/A",Businesses!F595)</f>
        <v>N/A</v>
      </c>
      <c r="F594" s="32" t="str">
        <f t="shared" si="18"/>
        <v>N/A</v>
      </c>
      <c r="G594" s="32" t="str">
        <f>IF(Businesses!G595="","N/A",Businesses!G595)</f>
        <v>N/A</v>
      </c>
      <c r="H594" s="32" t="str">
        <f>IF(Businesses!H595="","N/A",Businesses!H595)</f>
        <v>N/A</v>
      </c>
      <c r="I594" s="32" t="str">
        <f>IF(AND(Businesses!B595="",Businesses!C595&lt;&gt;""),0,IF(Businesses!B595="","N/A",IF(ISNUMBER(Businesses!B595),Businesses!B595,0)))</f>
        <v>N/A</v>
      </c>
    </row>
    <row r="595" spans="2:9">
      <c r="B595" s="32" t="str">
        <f t="shared" si="19"/>
        <v>N/A</v>
      </c>
      <c r="C595" s="32" t="str">
        <f>IF(AND(Businesses!D596="",Businesses!E596&lt;&gt;""),0,IF(Businesses!D596="","N/A",IF(ISNUMBER(Businesses!D596),Businesses!D596,0)))</f>
        <v>N/A</v>
      </c>
      <c r="D595" s="32" t="str">
        <f>IF(Businesses!E596="","N/A",Businesses!E596)</f>
        <v>N/A</v>
      </c>
      <c r="E595" s="32" t="str">
        <f>IF(Businesses!F596="","N/A",Businesses!F596)</f>
        <v>N/A</v>
      </c>
      <c r="F595" s="32" t="str">
        <f t="shared" si="18"/>
        <v>N/A</v>
      </c>
      <c r="G595" s="32" t="str">
        <f>IF(Businesses!G596="","N/A",Businesses!G596)</f>
        <v>N/A</v>
      </c>
      <c r="H595" s="32" t="str">
        <f>IF(Businesses!H596="","N/A",Businesses!H596)</f>
        <v>N/A</v>
      </c>
      <c r="I595" s="32" t="str">
        <f>IF(AND(Businesses!B596="",Businesses!C596&lt;&gt;""),0,IF(Businesses!B596="","N/A",IF(ISNUMBER(Businesses!B596),Businesses!B596,0)))</f>
        <v>N/A</v>
      </c>
    </row>
    <row r="596" spans="2:9">
      <c r="B596" s="32" t="str">
        <f t="shared" si="19"/>
        <v>N/A</v>
      </c>
      <c r="C596" s="32" t="str">
        <f>IF(AND(Businesses!D597="",Businesses!E597&lt;&gt;""),0,IF(Businesses!D597="","N/A",IF(ISNUMBER(Businesses!D597),Businesses!D597,0)))</f>
        <v>N/A</v>
      </c>
      <c r="D596" s="32" t="str">
        <f>IF(Businesses!E597="","N/A",Businesses!E597)</f>
        <v>N/A</v>
      </c>
      <c r="E596" s="32" t="str">
        <f>IF(Businesses!F597="","N/A",Businesses!F597)</f>
        <v>N/A</v>
      </c>
      <c r="F596" s="32" t="str">
        <f t="shared" si="18"/>
        <v>N/A</v>
      </c>
      <c r="G596" s="32" t="str">
        <f>IF(Businesses!G597="","N/A",Businesses!G597)</f>
        <v>N/A</v>
      </c>
      <c r="H596" s="32" t="str">
        <f>IF(Businesses!H597="","N/A",Businesses!H597)</f>
        <v>N/A</v>
      </c>
      <c r="I596" s="32" t="str">
        <f>IF(AND(Businesses!B597="",Businesses!C597&lt;&gt;""),0,IF(Businesses!B597="","N/A",IF(ISNUMBER(Businesses!B597),Businesses!B597,0)))</f>
        <v>N/A</v>
      </c>
    </row>
    <row r="597" spans="2:9">
      <c r="B597" s="32" t="str">
        <f t="shared" si="19"/>
        <v>N/A</v>
      </c>
      <c r="C597" s="32" t="str">
        <f>IF(AND(Businesses!D598="",Businesses!E598&lt;&gt;""),0,IF(Businesses!D598="","N/A",IF(ISNUMBER(Businesses!D598),Businesses!D598,0)))</f>
        <v>N/A</v>
      </c>
      <c r="D597" s="32" t="str">
        <f>IF(Businesses!E598="","N/A",Businesses!E598)</f>
        <v>N/A</v>
      </c>
      <c r="E597" s="32" t="str">
        <f>IF(Businesses!F598="","N/A",Businesses!F598)</f>
        <v>N/A</v>
      </c>
      <c r="F597" s="32" t="str">
        <f t="shared" si="18"/>
        <v>N/A</v>
      </c>
      <c r="G597" s="32" t="str">
        <f>IF(Businesses!G598="","N/A",Businesses!G598)</f>
        <v>N/A</v>
      </c>
      <c r="H597" s="32" t="str">
        <f>IF(Businesses!H598="","N/A",Businesses!H598)</f>
        <v>N/A</v>
      </c>
      <c r="I597" s="32" t="str">
        <f>IF(AND(Businesses!B598="",Businesses!C598&lt;&gt;""),0,IF(Businesses!B598="","N/A",IF(ISNUMBER(Businesses!B598),Businesses!B598,0)))</f>
        <v>N/A</v>
      </c>
    </row>
    <row r="598" spans="2:9">
      <c r="B598" s="32" t="str">
        <f t="shared" si="19"/>
        <v>N/A</v>
      </c>
      <c r="C598" s="32" t="str">
        <f>IF(AND(Businesses!D599="",Businesses!E599&lt;&gt;""),0,IF(Businesses!D599="","N/A",IF(ISNUMBER(Businesses!D599),Businesses!D599,0)))</f>
        <v>N/A</v>
      </c>
      <c r="D598" s="32" t="str">
        <f>IF(Businesses!E599="","N/A",Businesses!E599)</f>
        <v>N/A</v>
      </c>
      <c r="E598" s="32" t="str">
        <f>IF(Businesses!F599="","N/A",Businesses!F599)</f>
        <v>N/A</v>
      </c>
      <c r="F598" s="32" t="str">
        <f t="shared" si="18"/>
        <v>N/A</v>
      </c>
      <c r="G598" s="32" t="str">
        <f>IF(Businesses!G599="","N/A",Businesses!G599)</f>
        <v>N/A</v>
      </c>
      <c r="H598" s="32" t="str">
        <f>IF(Businesses!H599="","N/A",Businesses!H599)</f>
        <v>N/A</v>
      </c>
      <c r="I598" s="32" t="str">
        <f>IF(AND(Businesses!B599="",Businesses!C599&lt;&gt;""),0,IF(Businesses!B599="","N/A",IF(ISNUMBER(Businesses!B599),Businesses!B599,0)))</f>
        <v>N/A</v>
      </c>
    </row>
    <row r="599" spans="2:9">
      <c r="B599" s="32" t="str">
        <f t="shared" si="19"/>
        <v>N/A</v>
      </c>
      <c r="C599" s="32" t="str">
        <f>IF(AND(Businesses!D600="",Businesses!E600&lt;&gt;""),0,IF(Businesses!D600="","N/A",IF(ISNUMBER(Businesses!D600),Businesses!D600,0)))</f>
        <v>N/A</v>
      </c>
      <c r="D599" s="32" t="str">
        <f>IF(Businesses!E600="","N/A",Businesses!E600)</f>
        <v>N/A</v>
      </c>
      <c r="E599" s="32" t="str">
        <f>IF(Businesses!F600="","N/A",Businesses!F600)</f>
        <v>N/A</v>
      </c>
      <c r="F599" s="32" t="str">
        <f t="shared" si="18"/>
        <v>N/A</v>
      </c>
      <c r="G599" s="32" t="str">
        <f>IF(Businesses!G600="","N/A",Businesses!G600)</f>
        <v>N/A</v>
      </c>
      <c r="H599" s="32" t="str">
        <f>IF(Businesses!H600="","N/A",Businesses!H600)</f>
        <v>N/A</v>
      </c>
      <c r="I599" s="32" t="str">
        <f>IF(AND(Businesses!B600="",Businesses!C600&lt;&gt;""),0,IF(Businesses!B600="","N/A",IF(ISNUMBER(Businesses!B600),Businesses!B600,0)))</f>
        <v>N/A</v>
      </c>
    </row>
    <row r="600" spans="2:9">
      <c r="B600" s="32" t="str">
        <f t="shared" si="19"/>
        <v>N/A</v>
      </c>
      <c r="C600" s="32" t="str">
        <f>IF(AND(Businesses!D601="",Businesses!E601&lt;&gt;""),0,IF(Businesses!D601="","N/A",IF(ISNUMBER(Businesses!D601),Businesses!D601,0)))</f>
        <v>N/A</v>
      </c>
      <c r="D600" s="32" t="str">
        <f>IF(Businesses!E601="","N/A",Businesses!E601)</f>
        <v>N/A</v>
      </c>
      <c r="E600" s="32" t="str">
        <f>IF(Businesses!F601="","N/A",Businesses!F601)</f>
        <v>N/A</v>
      </c>
      <c r="F600" s="32" t="str">
        <f t="shared" si="18"/>
        <v>N/A</v>
      </c>
      <c r="G600" s="32" t="str">
        <f>IF(Businesses!G601="","N/A",Businesses!G601)</f>
        <v>N/A</v>
      </c>
      <c r="H600" s="32" t="str">
        <f>IF(Businesses!H601="","N/A",Businesses!H601)</f>
        <v>N/A</v>
      </c>
      <c r="I600" s="32" t="str">
        <f>IF(AND(Businesses!B601="",Businesses!C601&lt;&gt;""),0,IF(Businesses!B601="","N/A",IF(ISNUMBER(Businesses!B601),Businesses!B601,0)))</f>
        <v>N/A</v>
      </c>
    </row>
    <row r="601" spans="2:9">
      <c r="B601" s="32" t="str">
        <f t="shared" si="19"/>
        <v>N/A</v>
      </c>
      <c r="C601" s="32" t="str">
        <f>IF(AND(Businesses!D602="",Businesses!E602&lt;&gt;""),0,IF(Businesses!D602="","N/A",IF(ISNUMBER(Businesses!D602),Businesses!D602,0)))</f>
        <v>N/A</v>
      </c>
      <c r="D601" s="32" t="str">
        <f>IF(Businesses!E602="","N/A",Businesses!E602)</f>
        <v>N/A</v>
      </c>
      <c r="E601" s="32" t="str">
        <f>IF(Businesses!F602="","N/A",Businesses!F602)</f>
        <v>N/A</v>
      </c>
      <c r="F601" s="32" t="str">
        <f t="shared" si="18"/>
        <v>N/A</v>
      </c>
      <c r="G601" s="32" t="str">
        <f>IF(Businesses!G602="","N/A",Businesses!G602)</f>
        <v>N/A</v>
      </c>
      <c r="H601" s="32" t="str">
        <f>IF(Businesses!H602="","N/A",Businesses!H602)</f>
        <v>N/A</v>
      </c>
      <c r="I601" s="32" t="str">
        <f>IF(AND(Businesses!B602="",Businesses!C602&lt;&gt;""),0,IF(Businesses!B602="","N/A",IF(ISNUMBER(Businesses!B602),Businesses!B602,0)))</f>
        <v>N/A</v>
      </c>
    </row>
    <row r="602" spans="2:9">
      <c r="B602" s="32" t="str">
        <f t="shared" si="19"/>
        <v>N/A</v>
      </c>
      <c r="C602" s="32" t="str">
        <f>IF(AND(Businesses!D603="",Businesses!E603&lt;&gt;""),0,IF(Businesses!D603="","N/A",IF(ISNUMBER(Businesses!D603),Businesses!D603,0)))</f>
        <v>N/A</v>
      </c>
      <c r="D602" s="32" t="str">
        <f>IF(Businesses!E603="","N/A",Businesses!E603)</f>
        <v>N/A</v>
      </c>
      <c r="E602" s="32" t="str">
        <f>IF(Businesses!F603="","N/A",Businesses!F603)</f>
        <v>N/A</v>
      </c>
      <c r="F602" s="32" t="str">
        <f t="shared" si="18"/>
        <v>N/A</v>
      </c>
      <c r="G602" s="32" t="str">
        <f>IF(Businesses!G603="","N/A",Businesses!G603)</f>
        <v>N/A</v>
      </c>
      <c r="H602" s="32" t="str">
        <f>IF(Businesses!H603="","N/A",Businesses!H603)</f>
        <v>N/A</v>
      </c>
      <c r="I602" s="32" t="str">
        <f>IF(AND(Businesses!B603="",Businesses!C603&lt;&gt;""),0,IF(Businesses!B603="","N/A",IF(ISNUMBER(Businesses!B603),Businesses!B603,0)))</f>
        <v>N/A</v>
      </c>
    </row>
    <row r="603" spans="2:9">
      <c r="B603" s="32" t="str">
        <f t="shared" si="19"/>
        <v>N/A</v>
      </c>
      <c r="C603" s="32" t="str">
        <f>IF(AND(Businesses!D604="",Businesses!E604&lt;&gt;""),0,IF(Businesses!D604="","N/A",IF(ISNUMBER(Businesses!D604),Businesses!D604,0)))</f>
        <v>N/A</v>
      </c>
      <c r="D603" s="32" t="str">
        <f>IF(Businesses!E604="","N/A",Businesses!E604)</f>
        <v>N/A</v>
      </c>
      <c r="E603" s="32" t="str">
        <f>IF(Businesses!F604="","N/A",Businesses!F604)</f>
        <v>N/A</v>
      </c>
      <c r="F603" s="32" t="str">
        <f t="shared" si="18"/>
        <v>N/A</v>
      </c>
      <c r="G603" s="32" t="str">
        <f>IF(Businesses!G604="","N/A",Businesses!G604)</f>
        <v>N/A</v>
      </c>
      <c r="H603" s="32" t="str">
        <f>IF(Businesses!H604="","N/A",Businesses!H604)</f>
        <v>N/A</v>
      </c>
      <c r="I603" s="32" t="str">
        <f>IF(AND(Businesses!B604="",Businesses!C604&lt;&gt;""),0,IF(Businesses!B604="","N/A",IF(ISNUMBER(Businesses!B604),Businesses!B604,0)))</f>
        <v>N/A</v>
      </c>
    </row>
    <row r="604" spans="2:9">
      <c r="B604" s="32" t="str">
        <f t="shared" si="19"/>
        <v>N/A</v>
      </c>
      <c r="C604" s="32" t="str">
        <f>IF(AND(Businesses!D605="",Businesses!E605&lt;&gt;""),0,IF(Businesses!D605="","N/A",IF(ISNUMBER(Businesses!D605),Businesses!D605,0)))</f>
        <v>N/A</v>
      </c>
      <c r="D604" s="32" t="str">
        <f>IF(Businesses!E605="","N/A",Businesses!E605)</f>
        <v>N/A</v>
      </c>
      <c r="E604" s="32" t="str">
        <f>IF(Businesses!F605="","N/A",Businesses!F605)</f>
        <v>N/A</v>
      </c>
      <c r="F604" s="32" t="str">
        <f t="shared" si="18"/>
        <v>N/A</v>
      </c>
      <c r="G604" s="32" t="str">
        <f>IF(Businesses!G605="","N/A",Businesses!G605)</f>
        <v>N/A</v>
      </c>
      <c r="H604" s="32" t="str">
        <f>IF(Businesses!H605="","N/A",Businesses!H605)</f>
        <v>N/A</v>
      </c>
      <c r="I604" s="32" t="str">
        <f>IF(AND(Businesses!B605="",Businesses!C605&lt;&gt;""),0,IF(Businesses!B605="","N/A",IF(ISNUMBER(Businesses!B605),Businesses!B605,0)))</f>
        <v>N/A</v>
      </c>
    </row>
    <row r="605" spans="2:9">
      <c r="B605" s="32" t="str">
        <f t="shared" si="19"/>
        <v>N/A</v>
      </c>
      <c r="C605" s="32" t="str">
        <f>IF(AND(Businesses!D606="",Businesses!E606&lt;&gt;""),0,IF(Businesses!D606="","N/A",IF(ISNUMBER(Businesses!D606),Businesses!D606,0)))</f>
        <v>N/A</v>
      </c>
      <c r="D605" s="32" t="str">
        <f>IF(Businesses!E606="","N/A",Businesses!E606)</f>
        <v>N/A</v>
      </c>
      <c r="E605" s="32" t="str">
        <f>IF(Businesses!F606="","N/A",Businesses!F606)</f>
        <v>N/A</v>
      </c>
      <c r="F605" s="32" t="str">
        <f t="shared" si="18"/>
        <v>N/A</v>
      </c>
      <c r="G605" s="32" t="str">
        <f>IF(Businesses!G606="","N/A",Businesses!G606)</f>
        <v>N/A</v>
      </c>
      <c r="H605" s="32" t="str">
        <f>IF(Businesses!H606="","N/A",Businesses!H606)</f>
        <v>N/A</v>
      </c>
      <c r="I605" s="32" t="str">
        <f>IF(AND(Businesses!B606="",Businesses!C606&lt;&gt;""),0,IF(Businesses!B606="","N/A",IF(ISNUMBER(Businesses!B606),Businesses!B606,0)))</f>
        <v>N/A</v>
      </c>
    </row>
    <row r="606" spans="2:9">
      <c r="B606" s="32" t="str">
        <f t="shared" si="19"/>
        <v>N/A</v>
      </c>
      <c r="C606" s="32" t="str">
        <f>IF(AND(Businesses!D607="",Businesses!E607&lt;&gt;""),0,IF(Businesses!D607="","N/A",IF(ISNUMBER(Businesses!D607),Businesses!D607,0)))</f>
        <v>N/A</v>
      </c>
      <c r="D606" s="32" t="str">
        <f>IF(Businesses!E607="","N/A",Businesses!E607)</f>
        <v>N/A</v>
      </c>
      <c r="E606" s="32" t="str">
        <f>IF(Businesses!F607="","N/A",Businesses!F607)</f>
        <v>N/A</v>
      </c>
      <c r="F606" s="32" t="str">
        <f t="shared" si="18"/>
        <v>N/A</v>
      </c>
      <c r="G606" s="32" t="str">
        <f>IF(Businesses!G607="","N/A",Businesses!G607)</f>
        <v>N/A</v>
      </c>
      <c r="H606" s="32" t="str">
        <f>IF(Businesses!H607="","N/A",Businesses!H607)</f>
        <v>N/A</v>
      </c>
      <c r="I606" s="32" t="str">
        <f>IF(AND(Businesses!B607="",Businesses!C607&lt;&gt;""),0,IF(Businesses!B607="","N/A",IF(ISNUMBER(Businesses!B607),Businesses!B607,0)))</f>
        <v>N/A</v>
      </c>
    </row>
    <row r="607" spans="2:9">
      <c r="B607" s="32" t="str">
        <f t="shared" si="19"/>
        <v>N/A</v>
      </c>
      <c r="C607" s="32" t="str">
        <f>IF(AND(Businesses!D608="",Businesses!E608&lt;&gt;""),0,IF(Businesses!D608="","N/A",IF(ISNUMBER(Businesses!D608),Businesses!D608,0)))</f>
        <v>N/A</v>
      </c>
      <c r="D607" s="32" t="str">
        <f>IF(Businesses!E608="","N/A",Businesses!E608)</f>
        <v>N/A</v>
      </c>
      <c r="E607" s="32" t="str">
        <f>IF(Businesses!F608="","N/A",Businesses!F608)</f>
        <v>N/A</v>
      </c>
      <c r="F607" s="32" t="str">
        <f t="shared" si="18"/>
        <v>N/A</v>
      </c>
      <c r="G607" s="32" t="str">
        <f>IF(Businesses!G608="","N/A",Businesses!G608)</f>
        <v>N/A</v>
      </c>
      <c r="H607" s="32" t="str">
        <f>IF(Businesses!H608="","N/A",Businesses!H608)</f>
        <v>N/A</v>
      </c>
      <c r="I607" s="32" t="str">
        <f>IF(AND(Businesses!B608="",Businesses!C608&lt;&gt;""),0,IF(Businesses!B608="","N/A",IF(ISNUMBER(Businesses!B608),Businesses!B608,0)))</f>
        <v>N/A</v>
      </c>
    </row>
    <row r="608" spans="2:9">
      <c r="B608" s="32" t="str">
        <f t="shared" si="19"/>
        <v>N/A</v>
      </c>
      <c r="C608" s="32" t="str">
        <f>IF(AND(Businesses!D609="",Businesses!E609&lt;&gt;""),0,IF(Businesses!D609="","N/A",IF(ISNUMBER(Businesses!D609),Businesses!D609,0)))</f>
        <v>N/A</v>
      </c>
      <c r="D608" s="32" t="str">
        <f>IF(Businesses!E609="","N/A",Businesses!E609)</f>
        <v>N/A</v>
      </c>
      <c r="E608" s="32" t="str">
        <f>IF(Businesses!F609="","N/A",Businesses!F609)</f>
        <v>N/A</v>
      </c>
      <c r="F608" s="32" t="str">
        <f t="shared" si="18"/>
        <v>N/A</v>
      </c>
      <c r="G608" s="32" t="str">
        <f>IF(Businesses!G609="","N/A",Businesses!G609)</f>
        <v>N/A</v>
      </c>
      <c r="H608" s="32" t="str">
        <f>IF(Businesses!H609="","N/A",Businesses!H609)</f>
        <v>N/A</v>
      </c>
      <c r="I608" s="32" t="str">
        <f>IF(AND(Businesses!B609="",Businesses!C609&lt;&gt;""),0,IF(Businesses!B609="","N/A",IF(ISNUMBER(Businesses!B609),Businesses!B609,0)))</f>
        <v>N/A</v>
      </c>
    </row>
    <row r="609" spans="2:9">
      <c r="B609" s="32" t="str">
        <f t="shared" si="19"/>
        <v>N/A</v>
      </c>
      <c r="C609" s="32" t="str">
        <f>IF(AND(Businesses!D610="",Businesses!E610&lt;&gt;""),0,IF(Businesses!D610="","N/A",IF(ISNUMBER(Businesses!D610),Businesses!D610,0)))</f>
        <v>N/A</v>
      </c>
      <c r="D609" s="32" t="str">
        <f>IF(Businesses!E610="","N/A",Businesses!E610)</f>
        <v>N/A</v>
      </c>
      <c r="E609" s="32" t="str">
        <f>IF(Businesses!F610="","N/A",Businesses!F610)</f>
        <v>N/A</v>
      </c>
      <c r="F609" s="32" t="str">
        <f t="shared" si="18"/>
        <v>N/A</v>
      </c>
      <c r="G609" s="32" t="str">
        <f>IF(Businesses!G610="","N/A",Businesses!G610)</f>
        <v>N/A</v>
      </c>
      <c r="H609" s="32" t="str">
        <f>IF(Businesses!H610="","N/A",Businesses!H610)</f>
        <v>N/A</v>
      </c>
      <c r="I609" s="32" t="str">
        <f>IF(AND(Businesses!B610="",Businesses!C610&lt;&gt;""),0,IF(Businesses!B610="","N/A",IF(ISNUMBER(Businesses!B610),Businesses!B610,0)))</f>
        <v>N/A</v>
      </c>
    </row>
    <row r="610" spans="2:9">
      <c r="B610" s="32" t="str">
        <f t="shared" si="19"/>
        <v>N/A</v>
      </c>
      <c r="C610" s="32" t="str">
        <f>IF(AND(Businesses!D611="",Businesses!E611&lt;&gt;""),0,IF(Businesses!D611="","N/A",IF(ISNUMBER(Businesses!D611),Businesses!D611,0)))</f>
        <v>N/A</v>
      </c>
      <c r="D610" s="32" t="str">
        <f>IF(Businesses!E611="","N/A",Businesses!E611)</f>
        <v>N/A</v>
      </c>
      <c r="E610" s="32" t="str">
        <f>IF(Businesses!F611="","N/A",Businesses!F611)</f>
        <v>N/A</v>
      </c>
      <c r="F610" s="32" t="str">
        <f t="shared" si="18"/>
        <v>N/A</v>
      </c>
      <c r="G610" s="32" t="str">
        <f>IF(Businesses!G611="","N/A",Businesses!G611)</f>
        <v>N/A</v>
      </c>
      <c r="H610" s="32" t="str">
        <f>IF(Businesses!H611="","N/A",Businesses!H611)</f>
        <v>N/A</v>
      </c>
      <c r="I610" s="32" t="str">
        <f>IF(AND(Businesses!B611="",Businesses!C611&lt;&gt;""),0,IF(Businesses!B611="","N/A",IF(ISNUMBER(Businesses!B611),Businesses!B611,0)))</f>
        <v>N/A</v>
      </c>
    </row>
    <row r="611" spans="2:9">
      <c r="B611" s="32" t="str">
        <f t="shared" si="19"/>
        <v>N/A</v>
      </c>
      <c r="C611" s="32" t="str">
        <f>IF(AND(Businesses!D612="",Businesses!E612&lt;&gt;""),0,IF(Businesses!D612="","N/A",IF(ISNUMBER(Businesses!D612),Businesses!D612,0)))</f>
        <v>N/A</v>
      </c>
      <c r="D611" s="32" t="str">
        <f>IF(Businesses!E612="","N/A",Businesses!E612)</f>
        <v>N/A</v>
      </c>
      <c r="E611" s="32" t="str">
        <f>IF(Businesses!F612="","N/A",Businesses!F612)</f>
        <v>N/A</v>
      </c>
      <c r="F611" s="32" t="str">
        <f t="shared" si="18"/>
        <v>N/A</v>
      </c>
      <c r="G611" s="32" t="str">
        <f>IF(Businesses!G612="","N/A",Businesses!G612)</f>
        <v>N/A</v>
      </c>
      <c r="H611" s="32" t="str">
        <f>IF(Businesses!H612="","N/A",Businesses!H612)</f>
        <v>N/A</v>
      </c>
      <c r="I611" s="32" t="str">
        <f>IF(AND(Businesses!B612="",Businesses!C612&lt;&gt;""),0,IF(Businesses!B612="","N/A",IF(ISNUMBER(Businesses!B612),Businesses!B612,0)))</f>
        <v>N/A</v>
      </c>
    </row>
    <row r="612" spans="2:9">
      <c r="B612" s="32" t="str">
        <f t="shared" si="19"/>
        <v>N/A</v>
      </c>
      <c r="C612" s="32" t="str">
        <f>IF(AND(Businesses!D613="",Businesses!E613&lt;&gt;""),0,IF(Businesses!D613="","N/A",IF(ISNUMBER(Businesses!D613),Businesses!D613,0)))</f>
        <v>N/A</v>
      </c>
      <c r="D612" s="32" t="str">
        <f>IF(Businesses!E613="","N/A",Businesses!E613)</f>
        <v>N/A</v>
      </c>
      <c r="E612" s="32" t="str">
        <f>IF(Businesses!F613="","N/A",Businesses!F613)</f>
        <v>N/A</v>
      </c>
      <c r="F612" s="32" t="str">
        <f t="shared" si="18"/>
        <v>N/A</v>
      </c>
      <c r="G612" s="32" t="str">
        <f>IF(Businesses!G613="","N/A",Businesses!G613)</f>
        <v>N/A</v>
      </c>
      <c r="H612" s="32" t="str">
        <f>IF(Businesses!H613="","N/A",Businesses!H613)</f>
        <v>N/A</v>
      </c>
      <c r="I612" s="32" t="str">
        <f>IF(AND(Businesses!B613="",Businesses!C613&lt;&gt;""),0,IF(Businesses!B613="","N/A",IF(ISNUMBER(Businesses!B613),Businesses!B613,0)))</f>
        <v>N/A</v>
      </c>
    </row>
    <row r="613" spans="2:9">
      <c r="B613" s="32" t="str">
        <f t="shared" si="19"/>
        <v>N/A</v>
      </c>
      <c r="C613" s="32" t="str">
        <f>IF(AND(Businesses!D614="",Businesses!E614&lt;&gt;""),0,IF(Businesses!D614="","N/A",IF(ISNUMBER(Businesses!D614),Businesses!D614,0)))</f>
        <v>N/A</v>
      </c>
      <c r="D613" s="32" t="str">
        <f>IF(Businesses!E614="","N/A",Businesses!E614)</f>
        <v>N/A</v>
      </c>
      <c r="E613" s="32" t="str">
        <f>IF(Businesses!F614="","N/A",Businesses!F614)</f>
        <v>N/A</v>
      </c>
      <c r="F613" s="32" t="str">
        <f t="shared" si="18"/>
        <v>N/A</v>
      </c>
      <c r="G613" s="32" t="str">
        <f>IF(Businesses!G614="","N/A",Businesses!G614)</f>
        <v>N/A</v>
      </c>
      <c r="H613" s="32" t="str">
        <f>IF(Businesses!H614="","N/A",Businesses!H614)</f>
        <v>N/A</v>
      </c>
      <c r="I613" s="32" t="str">
        <f>IF(AND(Businesses!B614="",Businesses!C614&lt;&gt;""),0,IF(Businesses!B614="","N/A",IF(ISNUMBER(Businesses!B614),Businesses!B614,0)))</f>
        <v>N/A</v>
      </c>
    </row>
    <row r="614" spans="2:9">
      <c r="B614" s="32" t="str">
        <f t="shared" si="19"/>
        <v>N/A</v>
      </c>
      <c r="C614" s="32" t="str">
        <f>IF(AND(Businesses!D615="",Businesses!E615&lt;&gt;""),0,IF(Businesses!D615="","N/A",IF(ISNUMBER(Businesses!D615),Businesses!D615,0)))</f>
        <v>N/A</v>
      </c>
      <c r="D614" s="32" t="str">
        <f>IF(Businesses!E615="","N/A",Businesses!E615)</f>
        <v>N/A</v>
      </c>
      <c r="E614" s="32" t="str">
        <f>IF(Businesses!F615="","N/A",Businesses!F615)</f>
        <v>N/A</v>
      </c>
      <c r="F614" s="32" t="str">
        <f t="shared" si="18"/>
        <v>N/A</v>
      </c>
      <c r="G614" s="32" t="str">
        <f>IF(Businesses!G615="","N/A",Businesses!G615)</f>
        <v>N/A</v>
      </c>
      <c r="H614" s="32" t="str">
        <f>IF(Businesses!H615="","N/A",Businesses!H615)</f>
        <v>N/A</v>
      </c>
      <c r="I614" s="32" t="str">
        <f>IF(AND(Businesses!B615="",Businesses!C615&lt;&gt;""),0,IF(Businesses!B615="","N/A",IF(ISNUMBER(Businesses!B615),Businesses!B615,0)))</f>
        <v>N/A</v>
      </c>
    </row>
    <row r="615" spans="2:9">
      <c r="B615" s="32" t="str">
        <f t="shared" si="19"/>
        <v>N/A</v>
      </c>
      <c r="C615" s="32" t="str">
        <f>IF(AND(Businesses!D616="",Businesses!E616&lt;&gt;""),0,IF(Businesses!D616="","N/A",IF(ISNUMBER(Businesses!D616),Businesses!D616,0)))</f>
        <v>N/A</v>
      </c>
      <c r="D615" s="32" t="str">
        <f>IF(Businesses!E616="","N/A",Businesses!E616)</f>
        <v>N/A</v>
      </c>
      <c r="E615" s="32" t="str">
        <f>IF(Businesses!F616="","N/A",Businesses!F616)</f>
        <v>N/A</v>
      </c>
      <c r="F615" s="32" t="str">
        <f t="shared" si="18"/>
        <v>N/A</v>
      </c>
      <c r="G615" s="32" t="str">
        <f>IF(Businesses!G616="","N/A",Businesses!G616)</f>
        <v>N/A</v>
      </c>
      <c r="H615" s="32" t="str">
        <f>IF(Businesses!H616="","N/A",Businesses!H616)</f>
        <v>N/A</v>
      </c>
      <c r="I615" s="32" t="str">
        <f>IF(AND(Businesses!B616="",Businesses!C616&lt;&gt;""),0,IF(Businesses!B616="","N/A",IF(ISNUMBER(Businesses!B616),Businesses!B616,0)))</f>
        <v>N/A</v>
      </c>
    </row>
    <row r="616" spans="2:9">
      <c r="B616" s="32" t="str">
        <f t="shared" si="19"/>
        <v>N/A</v>
      </c>
      <c r="C616" s="32" t="str">
        <f>IF(AND(Businesses!D617="",Businesses!E617&lt;&gt;""),0,IF(Businesses!D617="","N/A",IF(ISNUMBER(Businesses!D617),Businesses!D617,0)))</f>
        <v>N/A</v>
      </c>
      <c r="D616" s="32" t="str">
        <f>IF(Businesses!E617="","N/A",Businesses!E617)</f>
        <v>N/A</v>
      </c>
      <c r="E616" s="32" t="str">
        <f>IF(Businesses!F617="","N/A",Businesses!F617)</f>
        <v>N/A</v>
      </c>
      <c r="F616" s="32" t="str">
        <f t="shared" si="18"/>
        <v>N/A</v>
      </c>
      <c r="G616" s="32" t="str">
        <f>IF(Businesses!G617="","N/A",Businesses!G617)</f>
        <v>N/A</v>
      </c>
      <c r="H616" s="32" t="str">
        <f>IF(Businesses!H617="","N/A",Businesses!H617)</f>
        <v>N/A</v>
      </c>
      <c r="I616" s="32" t="str">
        <f>IF(AND(Businesses!B617="",Businesses!C617&lt;&gt;""),0,IF(Businesses!B617="","N/A",IF(ISNUMBER(Businesses!B617),Businesses!B617,0)))</f>
        <v>N/A</v>
      </c>
    </row>
    <row r="617" spans="2:9">
      <c r="B617" s="32" t="str">
        <f t="shared" si="19"/>
        <v>N/A</v>
      </c>
      <c r="C617" s="32" t="str">
        <f>IF(AND(Businesses!D618="",Businesses!E618&lt;&gt;""),0,IF(Businesses!D618="","N/A",IF(ISNUMBER(Businesses!D618),Businesses!D618,0)))</f>
        <v>N/A</v>
      </c>
      <c r="D617" s="32" t="str">
        <f>IF(Businesses!E618="","N/A",Businesses!E618)</f>
        <v>N/A</v>
      </c>
      <c r="E617" s="32" t="str">
        <f>IF(Businesses!F618="","N/A",Businesses!F618)</f>
        <v>N/A</v>
      </c>
      <c r="F617" s="32" t="str">
        <f t="shared" si="18"/>
        <v>N/A</v>
      </c>
      <c r="G617" s="32" t="str">
        <f>IF(Businesses!G618="","N/A",Businesses!G618)</f>
        <v>N/A</v>
      </c>
      <c r="H617" s="32" t="str">
        <f>IF(Businesses!H618="","N/A",Businesses!H618)</f>
        <v>N/A</v>
      </c>
      <c r="I617" s="32" t="str">
        <f>IF(AND(Businesses!B618="",Businesses!C618&lt;&gt;""),0,IF(Businesses!B618="","N/A",IF(ISNUMBER(Businesses!B618),Businesses!B618,0)))</f>
        <v>N/A</v>
      </c>
    </row>
    <row r="618" spans="2:9">
      <c r="B618" s="32" t="str">
        <f t="shared" si="19"/>
        <v>N/A</v>
      </c>
      <c r="C618" s="32" t="str">
        <f>IF(AND(Businesses!D619="",Businesses!E619&lt;&gt;""),0,IF(Businesses!D619="","N/A",IF(ISNUMBER(Businesses!D619),Businesses!D619,0)))</f>
        <v>N/A</v>
      </c>
      <c r="D618" s="32" t="str">
        <f>IF(Businesses!E619="","N/A",Businesses!E619)</f>
        <v>N/A</v>
      </c>
      <c r="E618" s="32" t="str">
        <f>IF(Businesses!F619="","N/A",Businesses!F619)</f>
        <v>N/A</v>
      </c>
      <c r="F618" s="32" t="str">
        <f t="shared" si="18"/>
        <v>N/A</v>
      </c>
      <c r="G618" s="32" t="str">
        <f>IF(Businesses!G619="","N/A",Businesses!G619)</f>
        <v>N/A</v>
      </c>
      <c r="H618" s="32" t="str">
        <f>IF(Businesses!H619="","N/A",Businesses!H619)</f>
        <v>N/A</v>
      </c>
      <c r="I618" s="32" t="str">
        <f>IF(AND(Businesses!B619="",Businesses!C619&lt;&gt;""),0,IF(Businesses!B619="","N/A",IF(ISNUMBER(Businesses!B619),Businesses!B619,0)))</f>
        <v>N/A</v>
      </c>
    </row>
    <row r="619" spans="2:9">
      <c r="B619" s="32" t="str">
        <f t="shared" si="19"/>
        <v>N/A</v>
      </c>
      <c r="C619" s="32" t="str">
        <f>IF(AND(Businesses!D620="",Businesses!E620&lt;&gt;""),0,IF(Businesses!D620="","N/A",IF(ISNUMBER(Businesses!D620),Businesses!D620,0)))</f>
        <v>N/A</v>
      </c>
      <c r="D619" s="32" t="str">
        <f>IF(Businesses!E620="","N/A",Businesses!E620)</f>
        <v>N/A</v>
      </c>
      <c r="E619" s="32" t="str">
        <f>IF(Businesses!F620="","N/A",Businesses!F620)</f>
        <v>N/A</v>
      </c>
      <c r="F619" s="32" t="str">
        <f t="shared" si="18"/>
        <v>N/A</v>
      </c>
      <c r="G619" s="32" t="str">
        <f>IF(Businesses!G620="","N/A",Businesses!G620)</f>
        <v>N/A</v>
      </c>
      <c r="H619" s="32" t="str">
        <f>IF(Businesses!H620="","N/A",Businesses!H620)</f>
        <v>N/A</v>
      </c>
      <c r="I619" s="32" t="str">
        <f>IF(AND(Businesses!B620="",Businesses!C620&lt;&gt;""),0,IF(Businesses!B620="","N/A",IF(ISNUMBER(Businesses!B620),Businesses!B620,0)))</f>
        <v>N/A</v>
      </c>
    </row>
    <row r="620" spans="2:9">
      <c r="B620" s="32" t="str">
        <f t="shared" si="19"/>
        <v>N/A</v>
      </c>
      <c r="C620" s="32" t="str">
        <f>IF(AND(Businesses!D621="",Businesses!E621&lt;&gt;""),0,IF(Businesses!D621="","N/A",IF(ISNUMBER(Businesses!D621),Businesses!D621,0)))</f>
        <v>N/A</v>
      </c>
      <c r="D620" s="32" t="str">
        <f>IF(Businesses!E621="","N/A",Businesses!E621)</f>
        <v>N/A</v>
      </c>
      <c r="E620" s="32" t="str">
        <f>IF(Businesses!F621="","N/A",Businesses!F621)</f>
        <v>N/A</v>
      </c>
      <c r="F620" s="32" t="str">
        <f t="shared" si="18"/>
        <v>N/A</v>
      </c>
      <c r="G620" s="32" t="str">
        <f>IF(Businesses!G621="","N/A",Businesses!G621)</f>
        <v>N/A</v>
      </c>
      <c r="H620" s="32" t="str">
        <f>IF(Businesses!H621="","N/A",Businesses!H621)</f>
        <v>N/A</v>
      </c>
      <c r="I620" s="32" t="str">
        <f>IF(AND(Businesses!B621="",Businesses!C621&lt;&gt;""),0,IF(Businesses!B621="","N/A",IF(ISNUMBER(Businesses!B621),Businesses!B621,0)))</f>
        <v>N/A</v>
      </c>
    </row>
    <row r="621" spans="2:9">
      <c r="B621" s="32" t="str">
        <f t="shared" si="19"/>
        <v>N/A</v>
      </c>
      <c r="C621" s="32" t="str">
        <f>IF(AND(Businesses!D622="",Businesses!E622&lt;&gt;""),0,IF(Businesses!D622="","N/A",IF(ISNUMBER(Businesses!D622),Businesses!D622,0)))</f>
        <v>N/A</v>
      </c>
      <c r="D621" s="32" t="str">
        <f>IF(Businesses!E622="","N/A",Businesses!E622)</f>
        <v>N/A</v>
      </c>
      <c r="E621" s="32" t="str">
        <f>IF(Businesses!F622="","N/A",Businesses!F622)</f>
        <v>N/A</v>
      </c>
      <c r="F621" s="32" t="str">
        <f t="shared" si="18"/>
        <v>N/A</v>
      </c>
      <c r="G621" s="32" t="str">
        <f>IF(Businesses!G622="","N/A",Businesses!G622)</f>
        <v>N/A</v>
      </c>
      <c r="H621" s="32" t="str">
        <f>IF(Businesses!H622="","N/A",Businesses!H622)</f>
        <v>N/A</v>
      </c>
      <c r="I621" s="32" t="str">
        <f>IF(AND(Businesses!B622="",Businesses!C622&lt;&gt;""),0,IF(Businesses!B622="","N/A",IF(ISNUMBER(Businesses!B622),Businesses!B622,0)))</f>
        <v>N/A</v>
      </c>
    </row>
    <row r="622" spans="2:9">
      <c r="B622" s="32" t="str">
        <f t="shared" si="19"/>
        <v>N/A</v>
      </c>
      <c r="C622" s="32" t="str">
        <f>IF(AND(Businesses!D623="",Businesses!E623&lt;&gt;""),0,IF(Businesses!D623="","N/A",IF(ISNUMBER(Businesses!D623),Businesses!D623,0)))</f>
        <v>N/A</v>
      </c>
      <c r="D622" s="32" t="str">
        <f>IF(Businesses!E623="","N/A",Businesses!E623)</f>
        <v>N/A</v>
      </c>
      <c r="E622" s="32" t="str">
        <f>IF(Businesses!F623="","N/A",Businesses!F623)</f>
        <v>N/A</v>
      </c>
      <c r="F622" s="32" t="str">
        <f t="shared" si="18"/>
        <v>N/A</v>
      </c>
      <c r="G622" s="32" t="str">
        <f>IF(Businesses!G623="","N/A",Businesses!G623)</f>
        <v>N/A</v>
      </c>
      <c r="H622" s="32" t="str">
        <f>IF(Businesses!H623="","N/A",Businesses!H623)</f>
        <v>N/A</v>
      </c>
      <c r="I622" s="32" t="str">
        <f>IF(AND(Businesses!B623="",Businesses!C623&lt;&gt;""),0,IF(Businesses!B623="","N/A",IF(ISNUMBER(Businesses!B623),Businesses!B623,0)))</f>
        <v>N/A</v>
      </c>
    </row>
    <row r="623" spans="2:9">
      <c r="B623" s="32" t="str">
        <f t="shared" si="19"/>
        <v>N/A</v>
      </c>
      <c r="C623" s="32" t="str">
        <f>IF(AND(Businesses!D624="",Businesses!E624&lt;&gt;""),0,IF(Businesses!D624="","N/A",IF(ISNUMBER(Businesses!D624),Businesses!D624,0)))</f>
        <v>N/A</v>
      </c>
      <c r="D623" s="32" t="str">
        <f>IF(Businesses!E624="","N/A",Businesses!E624)</f>
        <v>N/A</v>
      </c>
      <c r="E623" s="32" t="str">
        <f>IF(Businesses!F624="","N/A",Businesses!F624)</f>
        <v>N/A</v>
      </c>
      <c r="F623" s="32" t="str">
        <f t="shared" si="18"/>
        <v>N/A</v>
      </c>
      <c r="G623" s="32" t="str">
        <f>IF(Businesses!G624="","N/A",Businesses!G624)</f>
        <v>N/A</v>
      </c>
      <c r="H623" s="32" t="str">
        <f>IF(Businesses!H624="","N/A",Businesses!H624)</f>
        <v>N/A</v>
      </c>
      <c r="I623" s="32" t="str">
        <f>IF(AND(Businesses!B624="",Businesses!C624&lt;&gt;""),0,IF(Businesses!B624="","N/A",IF(ISNUMBER(Businesses!B624),Businesses!B624,0)))</f>
        <v>N/A</v>
      </c>
    </row>
    <row r="624" spans="2:9">
      <c r="B624" s="32" t="str">
        <f t="shared" si="19"/>
        <v>N/A</v>
      </c>
      <c r="C624" s="32" t="str">
        <f>IF(AND(Businesses!D625="",Businesses!E625&lt;&gt;""),0,IF(Businesses!D625="","N/A",IF(ISNUMBER(Businesses!D625),Businesses!D625,0)))</f>
        <v>N/A</v>
      </c>
      <c r="D624" s="32" t="str">
        <f>IF(Businesses!E625="","N/A",Businesses!E625)</f>
        <v>N/A</v>
      </c>
      <c r="E624" s="32" t="str">
        <f>IF(Businesses!F625="","N/A",Businesses!F625)</f>
        <v>N/A</v>
      </c>
      <c r="F624" s="32" t="str">
        <f t="shared" si="18"/>
        <v>N/A</v>
      </c>
      <c r="G624" s="32" t="str">
        <f>IF(Businesses!G625="","N/A",Businesses!G625)</f>
        <v>N/A</v>
      </c>
      <c r="H624" s="32" t="str">
        <f>IF(Businesses!H625="","N/A",Businesses!H625)</f>
        <v>N/A</v>
      </c>
      <c r="I624" s="32" t="str">
        <f>IF(AND(Businesses!B625="",Businesses!C625&lt;&gt;""),0,IF(Businesses!B625="","N/A",IF(ISNUMBER(Businesses!B625),Businesses!B625,0)))</f>
        <v>N/A</v>
      </c>
    </row>
    <row r="625" spans="2:9">
      <c r="B625" s="32" t="str">
        <f t="shared" si="19"/>
        <v>N/A</v>
      </c>
      <c r="C625" s="32" t="str">
        <f>IF(AND(Businesses!D626="",Businesses!E626&lt;&gt;""),0,IF(Businesses!D626="","N/A",IF(ISNUMBER(Businesses!D626),Businesses!D626,0)))</f>
        <v>N/A</v>
      </c>
      <c r="D625" s="32" t="str">
        <f>IF(Businesses!E626="","N/A",Businesses!E626)</f>
        <v>N/A</v>
      </c>
      <c r="E625" s="32" t="str">
        <f>IF(Businesses!F626="","N/A",Businesses!F626)</f>
        <v>N/A</v>
      </c>
      <c r="F625" s="32" t="str">
        <f t="shared" si="18"/>
        <v>N/A</v>
      </c>
      <c r="G625" s="32" t="str">
        <f>IF(Businesses!G626="","N/A",Businesses!G626)</f>
        <v>N/A</v>
      </c>
      <c r="H625" s="32" t="str">
        <f>IF(Businesses!H626="","N/A",Businesses!H626)</f>
        <v>N/A</v>
      </c>
      <c r="I625" s="32" t="str">
        <f>IF(AND(Businesses!B626="",Businesses!C626&lt;&gt;""),0,IF(Businesses!B626="","N/A",IF(ISNUMBER(Businesses!B626),Businesses!B626,0)))</f>
        <v>N/A</v>
      </c>
    </row>
    <row r="626" spans="2:9">
      <c r="B626" s="32" t="str">
        <f t="shared" si="19"/>
        <v>N/A</v>
      </c>
      <c r="C626" s="32" t="str">
        <f>IF(AND(Businesses!D627="",Businesses!E627&lt;&gt;""),0,IF(Businesses!D627="","N/A",IF(ISNUMBER(Businesses!D627),Businesses!D627,0)))</f>
        <v>N/A</v>
      </c>
      <c r="D626" s="32" t="str">
        <f>IF(Businesses!E627="","N/A",Businesses!E627)</f>
        <v>N/A</v>
      </c>
      <c r="E626" s="32" t="str">
        <f>IF(Businesses!F627="","N/A",Businesses!F627)</f>
        <v>N/A</v>
      </c>
      <c r="F626" s="32" t="str">
        <f t="shared" si="18"/>
        <v>N/A</v>
      </c>
      <c r="G626" s="32" t="str">
        <f>IF(Businesses!G627="","N/A",Businesses!G627)</f>
        <v>N/A</v>
      </c>
      <c r="H626" s="32" t="str">
        <f>IF(Businesses!H627="","N/A",Businesses!H627)</f>
        <v>N/A</v>
      </c>
      <c r="I626" s="32" t="str">
        <f>IF(AND(Businesses!B627="",Businesses!C627&lt;&gt;""),0,IF(Businesses!B627="","N/A",IF(ISNUMBER(Businesses!B627),Businesses!B627,0)))</f>
        <v>N/A</v>
      </c>
    </row>
    <row r="627" spans="2:9">
      <c r="B627" s="32" t="str">
        <f t="shared" si="19"/>
        <v>N/A</v>
      </c>
      <c r="C627" s="32" t="str">
        <f>IF(AND(Businesses!D628="",Businesses!E628&lt;&gt;""),0,IF(Businesses!D628="","N/A",IF(ISNUMBER(Businesses!D628),Businesses!D628,0)))</f>
        <v>N/A</v>
      </c>
      <c r="D627" s="32" t="str">
        <f>IF(Businesses!E628="","N/A",Businesses!E628)</f>
        <v>N/A</v>
      </c>
      <c r="E627" s="32" t="str">
        <f>IF(Businesses!F628="","N/A",Businesses!F628)</f>
        <v>N/A</v>
      </c>
      <c r="F627" s="32" t="str">
        <f t="shared" si="18"/>
        <v>N/A</v>
      </c>
      <c r="G627" s="32" t="str">
        <f>IF(Businesses!G628="","N/A",Businesses!G628)</f>
        <v>N/A</v>
      </c>
      <c r="H627" s="32" t="str">
        <f>IF(Businesses!H628="","N/A",Businesses!H628)</f>
        <v>N/A</v>
      </c>
      <c r="I627" s="32" t="str">
        <f>IF(AND(Businesses!B628="",Businesses!C628&lt;&gt;""),0,IF(Businesses!B628="","N/A",IF(ISNUMBER(Businesses!B628),Businesses!B628,0)))</f>
        <v>N/A</v>
      </c>
    </row>
    <row r="628" spans="2:9">
      <c r="B628" s="32" t="str">
        <f t="shared" si="19"/>
        <v>N/A</v>
      </c>
      <c r="C628" s="32" t="str">
        <f>IF(AND(Businesses!D629="",Businesses!E629&lt;&gt;""),0,IF(Businesses!D629="","N/A",IF(ISNUMBER(Businesses!D629),Businesses!D629,0)))</f>
        <v>N/A</v>
      </c>
      <c r="D628" s="32" t="str">
        <f>IF(Businesses!E629="","N/A",Businesses!E629)</f>
        <v>N/A</v>
      </c>
      <c r="E628" s="32" t="str">
        <f>IF(Businesses!F629="","N/A",Businesses!F629)</f>
        <v>N/A</v>
      </c>
      <c r="F628" s="32" t="str">
        <f t="shared" si="18"/>
        <v>N/A</v>
      </c>
      <c r="G628" s="32" t="str">
        <f>IF(Businesses!G629="","N/A",Businesses!G629)</f>
        <v>N/A</v>
      </c>
      <c r="H628" s="32" t="str">
        <f>IF(Businesses!H629="","N/A",Businesses!H629)</f>
        <v>N/A</v>
      </c>
      <c r="I628" s="32" t="str">
        <f>IF(AND(Businesses!B629="",Businesses!C629&lt;&gt;""),0,IF(Businesses!B629="","N/A",IF(ISNUMBER(Businesses!B629),Businesses!B629,0)))</f>
        <v>N/A</v>
      </c>
    </row>
    <row r="629" spans="2:9">
      <c r="B629" s="32" t="str">
        <f t="shared" si="19"/>
        <v>N/A</v>
      </c>
      <c r="C629" s="32" t="str">
        <f>IF(AND(Businesses!D630="",Businesses!E630&lt;&gt;""),0,IF(Businesses!D630="","N/A",IF(ISNUMBER(Businesses!D630),Businesses!D630,0)))</f>
        <v>N/A</v>
      </c>
      <c r="D629" s="32" t="str">
        <f>IF(Businesses!E630="","N/A",Businesses!E630)</f>
        <v>N/A</v>
      </c>
      <c r="E629" s="32" t="str">
        <f>IF(Businesses!F630="","N/A",Businesses!F630)</f>
        <v>N/A</v>
      </c>
      <c r="F629" s="32" t="str">
        <f t="shared" si="18"/>
        <v>N/A</v>
      </c>
      <c r="G629" s="32" t="str">
        <f>IF(Businesses!G630="","N/A",Businesses!G630)</f>
        <v>N/A</v>
      </c>
      <c r="H629" s="32" t="str">
        <f>IF(Businesses!H630="","N/A",Businesses!H630)</f>
        <v>N/A</v>
      </c>
      <c r="I629" s="32" t="str">
        <f>IF(AND(Businesses!B630="",Businesses!C630&lt;&gt;""),0,IF(Businesses!B630="","N/A",IF(ISNUMBER(Businesses!B630),Businesses!B630,0)))</f>
        <v>N/A</v>
      </c>
    </row>
    <row r="630" spans="2:9">
      <c r="B630" s="32" t="str">
        <f t="shared" si="19"/>
        <v>N/A</v>
      </c>
      <c r="C630" s="32" t="str">
        <f>IF(AND(Businesses!D631="",Businesses!E631&lt;&gt;""),0,IF(Businesses!D631="","N/A",IF(ISNUMBER(Businesses!D631),Businesses!D631,0)))</f>
        <v>N/A</v>
      </c>
      <c r="D630" s="32" t="str">
        <f>IF(Businesses!E631="","N/A",Businesses!E631)</f>
        <v>N/A</v>
      </c>
      <c r="E630" s="32" t="str">
        <f>IF(Businesses!F631="","N/A",Businesses!F631)</f>
        <v>N/A</v>
      </c>
      <c r="F630" s="32" t="str">
        <f t="shared" si="18"/>
        <v>N/A</v>
      </c>
      <c r="G630" s="32" t="str">
        <f>IF(Businesses!G631="","N/A",Businesses!G631)</f>
        <v>N/A</v>
      </c>
      <c r="H630" s="32" t="str">
        <f>IF(Businesses!H631="","N/A",Businesses!H631)</f>
        <v>N/A</v>
      </c>
      <c r="I630" s="32" t="str">
        <f>IF(AND(Businesses!B631="",Businesses!C631&lt;&gt;""),0,IF(Businesses!B631="","N/A",IF(ISNUMBER(Businesses!B631),Businesses!B631,0)))</f>
        <v>N/A</v>
      </c>
    </row>
    <row r="631" spans="2:9">
      <c r="B631" s="32" t="str">
        <f t="shared" si="19"/>
        <v>N/A</v>
      </c>
      <c r="C631" s="32" t="str">
        <f>IF(AND(Businesses!D632="",Businesses!E632&lt;&gt;""),0,IF(Businesses!D632="","N/A",IF(ISNUMBER(Businesses!D632),Businesses!D632,0)))</f>
        <v>N/A</v>
      </c>
      <c r="D631" s="32" t="str">
        <f>IF(Businesses!E632="","N/A",Businesses!E632)</f>
        <v>N/A</v>
      </c>
      <c r="E631" s="32" t="str">
        <f>IF(Businesses!F632="","N/A",Businesses!F632)</f>
        <v>N/A</v>
      </c>
      <c r="F631" s="32" t="str">
        <f t="shared" si="18"/>
        <v>N/A</v>
      </c>
      <c r="G631" s="32" t="str">
        <f>IF(Businesses!G632="","N/A",Businesses!G632)</f>
        <v>N/A</v>
      </c>
      <c r="H631" s="32" t="str">
        <f>IF(Businesses!H632="","N/A",Businesses!H632)</f>
        <v>N/A</v>
      </c>
      <c r="I631" s="32" t="str">
        <f>IF(AND(Businesses!B632="",Businesses!C632&lt;&gt;""),0,IF(Businesses!B632="","N/A",IF(ISNUMBER(Businesses!B632),Businesses!B632,0)))</f>
        <v>N/A</v>
      </c>
    </row>
    <row r="632" spans="2:9">
      <c r="B632" s="32" t="str">
        <f t="shared" si="19"/>
        <v>N/A</v>
      </c>
      <c r="C632" s="32" t="str">
        <f>IF(AND(Businesses!D633="",Businesses!E633&lt;&gt;""),0,IF(Businesses!D633="","N/A",IF(ISNUMBER(Businesses!D633),Businesses!D633,0)))</f>
        <v>N/A</v>
      </c>
      <c r="D632" s="32" t="str">
        <f>IF(Businesses!E633="","N/A",Businesses!E633)</f>
        <v>N/A</v>
      </c>
      <c r="E632" s="32" t="str">
        <f>IF(Businesses!F633="","N/A",Businesses!F633)</f>
        <v>N/A</v>
      </c>
      <c r="F632" s="32" t="str">
        <f t="shared" si="18"/>
        <v>N/A</v>
      </c>
      <c r="G632" s="32" t="str">
        <f>IF(Businesses!G633="","N/A",Businesses!G633)</f>
        <v>N/A</v>
      </c>
      <c r="H632" s="32" t="str">
        <f>IF(Businesses!H633="","N/A",Businesses!H633)</f>
        <v>N/A</v>
      </c>
      <c r="I632" s="32" t="str">
        <f>IF(AND(Businesses!B633="",Businesses!C633&lt;&gt;""),0,IF(Businesses!B633="","N/A",IF(ISNUMBER(Businesses!B633),Businesses!B633,0)))</f>
        <v>N/A</v>
      </c>
    </row>
    <row r="633" spans="2:9">
      <c r="B633" s="32" t="str">
        <f t="shared" si="19"/>
        <v>N/A</v>
      </c>
      <c r="C633" s="32" t="str">
        <f>IF(AND(Businesses!D634="",Businesses!E634&lt;&gt;""),0,IF(Businesses!D634="","N/A",IF(ISNUMBER(Businesses!D634),Businesses!D634,0)))</f>
        <v>N/A</v>
      </c>
      <c r="D633" s="32" t="str">
        <f>IF(Businesses!E634="","N/A",Businesses!E634)</f>
        <v>N/A</v>
      </c>
      <c r="E633" s="32" t="str">
        <f>IF(Businesses!F634="","N/A",Businesses!F634)</f>
        <v>N/A</v>
      </c>
      <c r="F633" s="32" t="str">
        <f t="shared" si="18"/>
        <v>N/A</v>
      </c>
      <c r="G633" s="32" t="str">
        <f>IF(Businesses!G634="","N/A",Businesses!G634)</f>
        <v>N/A</v>
      </c>
      <c r="H633" s="32" t="str">
        <f>IF(Businesses!H634="","N/A",Businesses!H634)</f>
        <v>N/A</v>
      </c>
      <c r="I633" s="32" t="str">
        <f>IF(AND(Businesses!B634="",Businesses!C634&lt;&gt;""),0,IF(Businesses!B634="","N/A",IF(ISNUMBER(Businesses!B634),Businesses!B634,0)))</f>
        <v>N/A</v>
      </c>
    </row>
    <row r="634" spans="2:9">
      <c r="B634" s="32" t="str">
        <f t="shared" si="19"/>
        <v>N/A</v>
      </c>
      <c r="C634" s="32" t="str">
        <f>IF(AND(Businesses!D635="",Businesses!E635&lt;&gt;""),0,IF(Businesses!D635="","N/A",IF(ISNUMBER(Businesses!D635),Businesses!D635,0)))</f>
        <v>N/A</v>
      </c>
      <c r="D634" s="32" t="str">
        <f>IF(Businesses!E635="","N/A",Businesses!E635)</f>
        <v>N/A</v>
      </c>
      <c r="E634" s="32" t="str">
        <f>IF(Businesses!F635="","N/A",Businesses!F635)</f>
        <v>N/A</v>
      </c>
      <c r="F634" s="32" t="str">
        <f t="shared" si="18"/>
        <v>N/A</v>
      </c>
      <c r="G634" s="32" t="str">
        <f>IF(Businesses!G635="","N/A",Businesses!G635)</f>
        <v>N/A</v>
      </c>
      <c r="H634" s="32" t="str">
        <f>IF(Businesses!H635="","N/A",Businesses!H635)</f>
        <v>N/A</v>
      </c>
      <c r="I634" s="32" t="str">
        <f>IF(AND(Businesses!B635="",Businesses!C635&lt;&gt;""),0,IF(Businesses!B635="","N/A",IF(ISNUMBER(Businesses!B635),Businesses!B635,0)))</f>
        <v>N/A</v>
      </c>
    </row>
    <row r="635" spans="2:9">
      <c r="B635" s="32" t="str">
        <f t="shared" si="19"/>
        <v>N/A</v>
      </c>
      <c r="C635" s="32" t="str">
        <f>IF(AND(Businesses!D636="",Businesses!E636&lt;&gt;""),0,IF(Businesses!D636="","N/A",IF(ISNUMBER(Businesses!D636),Businesses!D636,0)))</f>
        <v>N/A</v>
      </c>
      <c r="D635" s="32" t="str">
        <f>IF(Businesses!E636="","N/A",Businesses!E636)</f>
        <v>N/A</v>
      </c>
      <c r="E635" s="32" t="str">
        <f>IF(Businesses!F636="","N/A",Businesses!F636)</f>
        <v>N/A</v>
      </c>
      <c r="F635" s="32" t="str">
        <f t="shared" si="18"/>
        <v>N/A</v>
      </c>
      <c r="G635" s="32" t="str">
        <f>IF(Businesses!G636="","N/A",Businesses!G636)</f>
        <v>N/A</v>
      </c>
      <c r="H635" s="32" t="str">
        <f>IF(Businesses!H636="","N/A",Businesses!H636)</f>
        <v>N/A</v>
      </c>
      <c r="I635" s="32" t="str">
        <f>IF(AND(Businesses!B636="",Businesses!C636&lt;&gt;""),0,IF(Businesses!B636="","N/A",IF(ISNUMBER(Businesses!B636),Businesses!B636,0)))</f>
        <v>N/A</v>
      </c>
    </row>
    <row r="636" spans="2:9">
      <c r="B636" s="32" t="str">
        <f t="shared" si="19"/>
        <v>N/A</v>
      </c>
      <c r="C636" s="32" t="str">
        <f>IF(AND(Businesses!D637="",Businesses!E637&lt;&gt;""),0,IF(Businesses!D637="","N/A",IF(ISNUMBER(Businesses!D637),Businesses!D637,0)))</f>
        <v>N/A</v>
      </c>
      <c r="D636" s="32" t="str">
        <f>IF(Businesses!E637="","N/A",Businesses!E637)</f>
        <v>N/A</v>
      </c>
      <c r="E636" s="32" t="str">
        <f>IF(Businesses!F637="","N/A",Businesses!F637)</f>
        <v>N/A</v>
      </c>
      <c r="F636" s="32" t="str">
        <f t="shared" si="18"/>
        <v>N/A</v>
      </c>
      <c r="G636" s="32" t="str">
        <f>IF(Businesses!G637="","N/A",Businesses!G637)</f>
        <v>N/A</v>
      </c>
      <c r="H636" s="32" t="str">
        <f>IF(Businesses!H637="","N/A",Businesses!H637)</f>
        <v>N/A</v>
      </c>
      <c r="I636" s="32" t="str">
        <f>IF(AND(Businesses!B637="",Businesses!C637&lt;&gt;""),0,IF(Businesses!B637="","N/A",IF(ISNUMBER(Businesses!B637),Businesses!B637,0)))</f>
        <v>N/A</v>
      </c>
    </row>
    <row r="637" spans="2:9">
      <c r="B637" s="32" t="str">
        <f t="shared" si="19"/>
        <v>N/A</v>
      </c>
      <c r="C637" s="32" t="str">
        <f>IF(AND(Businesses!D638="",Businesses!E638&lt;&gt;""),0,IF(Businesses!D638="","N/A",IF(ISNUMBER(Businesses!D638),Businesses!D638,0)))</f>
        <v>N/A</v>
      </c>
      <c r="D637" s="32" t="str">
        <f>IF(Businesses!E638="","N/A",Businesses!E638)</f>
        <v>N/A</v>
      </c>
      <c r="E637" s="32" t="str">
        <f>IF(Businesses!F638="","N/A",Businesses!F638)</f>
        <v>N/A</v>
      </c>
      <c r="F637" s="32" t="str">
        <f t="shared" si="18"/>
        <v>N/A</v>
      </c>
      <c r="G637" s="32" t="str">
        <f>IF(Businesses!G638="","N/A",Businesses!G638)</f>
        <v>N/A</v>
      </c>
      <c r="H637" s="32" t="str">
        <f>IF(Businesses!H638="","N/A",Businesses!H638)</f>
        <v>N/A</v>
      </c>
      <c r="I637" s="32" t="str">
        <f>IF(AND(Businesses!B638="",Businesses!C638&lt;&gt;""),0,IF(Businesses!B638="","N/A",IF(ISNUMBER(Businesses!B638),Businesses!B638,0)))</f>
        <v>N/A</v>
      </c>
    </row>
    <row r="638" spans="2:9">
      <c r="B638" s="32" t="str">
        <f t="shared" si="19"/>
        <v>N/A</v>
      </c>
      <c r="C638" s="32" t="str">
        <f>IF(AND(Businesses!D639="",Businesses!E639&lt;&gt;""),0,IF(Businesses!D639="","N/A",IF(ISNUMBER(Businesses!D639),Businesses!D639,0)))</f>
        <v>N/A</v>
      </c>
      <c r="D638" s="32" t="str">
        <f>IF(Businesses!E639="","N/A",Businesses!E639)</f>
        <v>N/A</v>
      </c>
      <c r="E638" s="32" t="str">
        <f>IF(Businesses!F639="","N/A",Businesses!F639)</f>
        <v>N/A</v>
      </c>
      <c r="F638" s="32" t="str">
        <f t="shared" si="18"/>
        <v>N/A</v>
      </c>
      <c r="G638" s="32" t="str">
        <f>IF(Businesses!G639="","N/A",Businesses!G639)</f>
        <v>N/A</v>
      </c>
      <c r="H638" s="32" t="str">
        <f>IF(Businesses!H639="","N/A",Businesses!H639)</f>
        <v>N/A</v>
      </c>
      <c r="I638" s="32" t="str">
        <f>IF(AND(Businesses!B639="",Businesses!C639&lt;&gt;""),0,IF(Businesses!B639="","N/A",IF(ISNUMBER(Businesses!B639),Businesses!B639,0)))</f>
        <v>N/A</v>
      </c>
    </row>
    <row r="639" spans="2:9">
      <c r="B639" s="32" t="str">
        <f t="shared" si="19"/>
        <v>N/A</v>
      </c>
      <c r="C639" s="32" t="str">
        <f>IF(AND(Businesses!D640="",Businesses!E640&lt;&gt;""),0,IF(Businesses!D640="","N/A",IF(ISNUMBER(Businesses!D640),Businesses!D640,0)))</f>
        <v>N/A</v>
      </c>
      <c r="D639" s="32" t="str">
        <f>IF(Businesses!E640="","N/A",Businesses!E640)</f>
        <v>N/A</v>
      </c>
      <c r="E639" s="32" t="str">
        <f>IF(Businesses!F640="","N/A",Businesses!F640)</f>
        <v>N/A</v>
      </c>
      <c r="F639" s="32" t="str">
        <f t="shared" si="18"/>
        <v>N/A</v>
      </c>
      <c r="G639" s="32" t="str">
        <f>IF(Businesses!G640="","N/A",Businesses!G640)</f>
        <v>N/A</v>
      </c>
      <c r="H639" s="32" t="str">
        <f>IF(Businesses!H640="","N/A",Businesses!H640)</f>
        <v>N/A</v>
      </c>
      <c r="I639" s="32" t="str">
        <f>IF(AND(Businesses!B640="",Businesses!C640&lt;&gt;""),0,IF(Businesses!B640="","N/A",IF(ISNUMBER(Businesses!B640),Businesses!B640,0)))</f>
        <v>N/A</v>
      </c>
    </row>
    <row r="640" spans="2:9">
      <c r="B640" s="32" t="str">
        <f t="shared" si="19"/>
        <v>N/A</v>
      </c>
      <c r="C640" s="32" t="str">
        <f>IF(AND(Businesses!D641="",Businesses!E641&lt;&gt;""),0,IF(Businesses!D641="","N/A",IF(ISNUMBER(Businesses!D641),Businesses!D641,0)))</f>
        <v>N/A</v>
      </c>
      <c r="D640" s="32" t="str">
        <f>IF(Businesses!E641="","N/A",Businesses!E641)</f>
        <v>N/A</v>
      </c>
      <c r="E640" s="32" t="str">
        <f>IF(Businesses!F641="","N/A",Businesses!F641)</f>
        <v>N/A</v>
      </c>
      <c r="F640" s="32" t="str">
        <f t="shared" si="18"/>
        <v>N/A</v>
      </c>
      <c r="G640" s="32" t="str">
        <f>IF(Businesses!G641="","N/A",Businesses!G641)</f>
        <v>N/A</v>
      </c>
      <c r="H640" s="32" t="str">
        <f>IF(Businesses!H641="","N/A",Businesses!H641)</f>
        <v>N/A</v>
      </c>
      <c r="I640" s="32" t="str">
        <f>IF(AND(Businesses!B641="",Businesses!C641&lt;&gt;""),0,IF(Businesses!B641="","N/A",IF(ISNUMBER(Businesses!B641),Businesses!B641,0)))</f>
        <v>N/A</v>
      </c>
    </row>
    <row r="641" spans="2:9">
      <c r="B641" s="32" t="str">
        <f t="shared" si="19"/>
        <v>N/A</v>
      </c>
      <c r="C641" s="32" t="str">
        <f>IF(AND(Businesses!D642="",Businesses!E642&lt;&gt;""),0,IF(Businesses!D642="","N/A",IF(ISNUMBER(Businesses!D642),Businesses!D642,0)))</f>
        <v>N/A</v>
      </c>
      <c r="D641" s="32" t="str">
        <f>IF(Businesses!E642="","N/A",Businesses!E642)</f>
        <v>N/A</v>
      </c>
      <c r="E641" s="32" t="str">
        <f>IF(Businesses!F642="","N/A",Businesses!F642)</f>
        <v>N/A</v>
      </c>
      <c r="F641" s="32" t="str">
        <f t="shared" si="18"/>
        <v>N/A</v>
      </c>
      <c r="G641" s="32" t="str">
        <f>IF(Businesses!G642="","N/A",Businesses!G642)</f>
        <v>N/A</v>
      </c>
      <c r="H641" s="32" t="str">
        <f>IF(Businesses!H642="","N/A",Businesses!H642)</f>
        <v>N/A</v>
      </c>
      <c r="I641" s="32" t="str">
        <f>IF(AND(Businesses!B642="",Businesses!C642&lt;&gt;""),0,IF(Businesses!B642="","N/A",IF(ISNUMBER(Businesses!B642),Businesses!B642,0)))</f>
        <v>N/A</v>
      </c>
    </row>
    <row r="642" spans="2:9">
      <c r="B642" s="32" t="str">
        <f t="shared" si="19"/>
        <v>N/A</v>
      </c>
      <c r="C642" s="32" t="str">
        <f>IF(AND(Businesses!D643="",Businesses!E643&lt;&gt;""),0,IF(Businesses!D643="","N/A",IF(ISNUMBER(Businesses!D643),Businesses!D643,0)))</f>
        <v>N/A</v>
      </c>
      <c r="D642" s="32" t="str">
        <f>IF(Businesses!E643="","N/A",Businesses!E643)</f>
        <v>N/A</v>
      </c>
      <c r="E642" s="32" t="str">
        <f>IF(Businesses!F643="","N/A",Businesses!F643)</f>
        <v>N/A</v>
      </c>
      <c r="F642" s="32" t="str">
        <f t="shared" ref="F642:F705" si="20">IF(B642="N/A","N/A",UPPER(TRIM(ProbuildName)))</f>
        <v>N/A</v>
      </c>
      <c r="G642" s="32" t="str">
        <f>IF(Businesses!G643="","N/A",Businesses!G643)</f>
        <v>N/A</v>
      </c>
      <c r="H642" s="32" t="str">
        <f>IF(Businesses!H643="","N/A",Businesses!H643)</f>
        <v>N/A</v>
      </c>
      <c r="I642" s="32" t="str">
        <f>IF(AND(Businesses!B643="",Businesses!C643&lt;&gt;""),0,IF(Businesses!B643="","N/A",IF(ISNUMBER(Businesses!B643),Businesses!B643,0)))</f>
        <v>N/A</v>
      </c>
    </row>
    <row r="643" spans="2:9">
      <c r="B643" s="32" t="str">
        <f t="shared" ref="B643:B706" si="21">IF(I643="N/A","N/A","")</f>
        <v>N/A</v>
      </c>
      <c r="C643" s="32" t="str">
        <f>IF(AND(Businesses!D644="",Businesses!E644&lt;&gt;""),0,IF(Businesses!D644="","N/A",IF(ISNUMBER(Businesses!D644),Businesses!D644,0)))</f>
        <v>N/A</v>
      </c>
      <c r="D643" s="32" t="str">
        <f>IF(Businesses!E644="","N/A",Businesses!E644)</f>
        <v>N/A</v>
      </c>
      <c r="E643" s="32" t="str">
        <f>IF(Businesses!F644="","N/A",Businesses!F644)</f>
        <v>N/A</v>
      </c>
      <c r="F643" s="32" t="str">
        <f t="shared" si="20"/>
        <v>N/A</v>
      </c>
      <c r="G643" s="32" t="str">
        <f>IF(Businesses!G644="","N/A",Businesses!G644)</f>
        <v>N/A</v>
      </c>
      <c r="H643" s="32" t="str">
        <f>IF(Businesses!H644="","N/A",Businesses!H644)</f>
        <v>N/A</v>
      </c>
      <c r="I643" s="32" t="str">
        <f>IF(AND(Businesses!B644="",Businesses!C644&lt;&gt;""),0,IF(Businesses!B644="","N/A",IF(ISNUMBER(Businesses!B644),Businesses!B644,0)))</f>
        <v>N/A</v>
      </c>
    </row>
    <row r="644" spans="2:9">
      <c r="B644" s="32" t="str">
        <f t="shared" si="21"/>
        <v>N/A</v>
      </c>
      <c r="C644" s="32" t="str">
        <f>IF(AND(Businesses!D645="",Businesses!E645&lt;&gt;""),0,IF(Businesses!D645="","N/A",IF(ISNUMBER(Businesses!D645),Businesses!D645,0)))</f>
        <v>N/A</v>
      </c>
      <c r="D644" s="32" t="str">
        <f>IF(Businesses!E645="","N/A",Businesses!E645)</f>
        <v>N/A</v>
      </c>
      <c r="E644" s="32" t="str">
        <f>IF(Businesses!F645="","N/A",Businesses!F645)</f>
        <v>N/A</v>
      </c>
      <c r="F644" s="32" t="str">
        <f t="shared" si="20"/>
        <v>N/A</v>
      </c>
      <c r="G644" s="32" t="str">
        <f>IF(Businesses!G645="","N/A",Businesses!G645)</f>
        <v>N/A</v>
      </c>
      <c r="H644" s="32" t="str">
        <f>IF(Businesses!H645="","N/A",Businesses!H645)</f>
        <v>N/A</v>
      </c>
      <c r="I644" s="32" t="str">
        <f>IF(AND(Businesses!B645="",Businesses!C645&lt;&gt;""),0,IF(Businesses!B645="","N/A",IF(ISNUMBER(Businesses!B645),Businesses!B645,0)))</f>
        <v>N/A</v>
      </c>
    </row>
    <row r="645" spans="2:9">
      <c r="B645" s="32" t="str">
        <f t="shared" si="21"/>
        <v>N/A</v>
      </c>
      <c r="C645" s="32" t="str">
        <f>IF(AND(Businesses!D646="",Businesses!E646&lt;&gt;""),0,IF(Businesses!D646="","N/A",IF(ISNUMBER(Businesses!D646),Businesses!D646,0)))</f>
        <v>N/A</v>
      </c>
      <c r="D645" s="32" t="str">
        <f>IF(Businesses!E646="","N/A",Businesses!E646)</f>
        <v>N/A</v>
      </c>
      <c r="E645" s="32" t="str">
        <f>IF(Businesses!F646="","N/A",Businesses!F646)</f>
        <v>N/A</v>
      </c>
      <c r="F645" s="32" t="str">
        <f t="shared" si="20"/>
        <v>N/A</v>
      </c>
      <c r="G645" s="32" t="str">
        <f>IF(Businesses!G646="","N/A",Businesses!G646)</f>
        <v>N/A</v>
      </c>
      <c r="H645" s="32" t="str">
        <f>IF(Businesses!H646="","N/A",Businesses!H646)</f>
        <v>N/A</v>
      </c>
      <c r="I645" s="32" t="str">
        <f>IF(AND(Businesses!B646="",Businesses!C646&lt;&gt;""),0,IF(Businesses!B646="","N/A",IF(ISNUMBER(Businesses!B646),Businesses!B646,0)))</f>
        <v>N/A</v>
      </c>
    </row>
    <row r="646" spans="2:9">
      <c r="B646" s="32" t="str">
        <f t="shared" si="21"/>
        <v>N/A</v>
      </c>
      <c r="C646" s="32" t="str">
        <f>IF(AND(Businesses!D647="",Businesses!E647&lt;&gt;""),0,IF(Businesses!D647="","N/A",IF(ISNUMBER(Businesses!D647),Businesses!D647,0)))</f>
        <v>N/A</v>
      </c>
      <c r="D646" s="32" t="str">
        <f>IF(Businesses!E647="","N/A",Businesses!E647)</f>
        <v>N/A</v>
      </c>
      <c r="E646" s="32" t="str">
        <f>IF(Businesses!F647="","N/A",Businesses!F647)</f>
        <v>N/A</v>
      </c>
      <c r="F646" s="32" t="str">
        <f t="shared" si="20"/>
        <v>N/A</v>
      </c>
      <c r="G646" s="32" t="str">
        <f>IF(Businesses!G647="","N/A",Businesses!G647)</f>
        <v>N/A</v>
      </c>
      <c r="H646" s="32" t="str">
        <f>IF(Businesses!H647="","N/A",Businesses!H647)</f>
        <v>N/A</v>
      </c>
      <c r="I646" s="32" t="str">
        <f>IF(AND(Businesses!B647="",Businesses!C647&lt;&gt;""),0,IF(Businesses!B647="","N/A",IF(ISNUMBER(Businesses!B647),Businesses!B647,0)))</f>
        <v>N/A</v>
      </c>
    </row>
    <row r="647" spans="2:9">
      <c r="B647" s="32" t="str">
        <f t="shared" si="21"/>
        <v>N/A</v>
      </c>
      <c r="C647" s="32" t="str">
        <f>IF(AND(Businesses!D648="",Businesses!E648&lt;&gt;""),0,IF(Businesses!D648="","N/A",IF(ISNUMBER(Businesses!D648),Businesses!D648,0)))</f>
        <v>N/A</v>
      </c>
      <c r="D647" s="32" t="str">
        <f>IF(Businesses!E648="","N/A",Businesses!E648)</f>
        <v>N/A</v>
      </c>
      <c r="E647" s="32" t="str">
        <f>IF(Businesses!F648="","N/A",Businesses!F648)</f>
        <v>N/A</v>
      </c>
      <c r="F647" s="32" t="str">
        <f t="shared" si="20"/>
        <v>N/A</v>
      </c>
      <c r="G647" s="32" t="str">
        <f>IF(Businesses!G648="","N/A",Businesses!G648)</f>
        <v>N/A</v>
      </c>
      <c r="H647" s="32" t="str">
        <f>IF(Businesses!H648="","N/A",Businesses!H648)</f>
        <v>N/A</v>
      </c>
      <c r="I647" s="32" t="str">
        <f>IF(AND(Businesses!B648="",Businesses!C648&lt;&gt;""),0,IF(Businesses!B648="","N/A",IF(ISNUMBER(Businesses!B648),Businesses!B648,0)))</f>
        <v>N/A</v>
      </c>
    </row>
    <row r="648" spans="2:9">
      <c r="B648" s="32" t="str">
        <f t="shared" si="21"/>
        <v>N/A</v>
      </c>
      <c r="C648" s="32" t="str">
        <f>IF(AND(Businesses!D649="",Businesses!E649&lt;&gt;""),0,IF(Businesses!D649="","N/A",IF(ISNUMBER(Businesses!D649),Businesses!D649,0)))</f>
        <v>N/A</v>
      </c>
      <c r="D648" s="32" t="str">
        <f>IF(Businesses!E649="","N/A",Businesses!E649)</f>
        <v>N/A</v>
      </c>
      <c r="E648" s="32" t="str">
        <f>IF(Businesses!F649="","N/A",Businesses!F649)</f>
        <v>N/A</v>
      </c>
      <c r="F648" s="32" t="str">
        <f t="shared" si="20"/>
        <v>N/A</v>
      </c>
      <c r="G648" s="32" t="str">
        <f>IF(Businesses!G649="","N/A",Businesses!G649)</f>
        <v>N/A</v>
      </c>
      <c r="H648" s="32" t="str">
        <f>IF(Businesses!H649="","N/A",Businesses!H649)</f>
        <v>N/A</v>
      </c>
      <c r="I648" s="32" t="str">
        <f>IF(AND(Businesses!B649="",Businesses!C649&lt;&gt;""),0,IF(Businesses!B649="","N/A",IF(ISNUMBER(Businesses!B649),Businesses!B649,0)))</f>
        <v>N/A</v>
      </c>
    </row>
    <row r="649" spans="2:9">
      <c r="B649" s="32" t="str">
        <f t="shared" si="21"/>
        <v>N/A</v>
      </c>
      <c r="C649" s="32" t="str">
        <f>IF(AND(Businesses!D650="",Businesses!E650&lt;&gt;""),0,IF(Businesses!D650="","N/A",IF(ISNUMBER(Businesses!D650),Businesses!D650,0)))</f>
        <v>N/A</v>
      </c>
      <c r="D649" s="32" t="str">
        <f>IF(Businesses!E650="","N/A",Businesses!E650)</f>
        <v>N/A</v>
      </c>
      <c r="E649" s="32" t="str">
        <f>IF(Businesses!F650="","N/A",Businesses!F650)</f>
        <v>N/A</v>
      </c>
      <c r="F649" s="32" t="str">
        <f t="shared" si="20"/>
        <v>N/A</v>
      </c>
      <c r="G649" s="32" t="str">
        <f>IF(Businesses!G650="","N/A",Businesses!G650)</f>
        <v>N/A</v>
      </c>
      <c r="H649" s="32" t="str">
        <f>IF(Businesses!H650="","N/A",Businesses!H650)</f>
        <v>N/A</v>
      </c>
      <c r="I649" s="32" t="str">
        <f>IF(AND(Businesses!B650="",Businesses!C650&lt;&gt;""),0,IF(Businesses!B650="","N/A",IF(ISNUMBER(Businesses!B650),Businesses!B650,0)))</f>
        <v>N/A</v>
      </c>
    </row>
    <row r="650" spans="2:9">
      <c r="B650" s="32" t="str">
        <f t="shared" si="21"/>
        <v>N/A</v>
      </c>
      <c r="C650" s="32" t="str">
        <f>IF(AND(Businesses!D651="",Businesses!E651&lt;&gt;""),0,IF(Businesses!D651="","N/A",IF(ISNUMBER(Businesses!D651),Businesses!D651,0)))</f>
        <v>N/A</v>
      </c>
      <c r="D650" s="32" t="str">
        <f>IF(Businesses!E651="","N/A",Businesses!E651)</f>
        <v>N/A</v>
      </c>
      <c r="E650" s="32" t="str">
        <f>IF(Businesses!F651="","N/A",Businesses!F651)</f>
        <v>N/A</v>
      </c>
      <c r="F650" s="32" t="str">
        <f t="shared" si="20"/>
        <v>N/A</v>
      </c>
      <c r="G650" s="32" t="str">
        <f>IF(Businesses!G651="","N/A",Businesses!G651)</f>
        <v>N/A</v>
      </c>
      <c r="H650" s="32" t="str">
        <f>IF(Businesses!H651="","N/A",Businesses!H651)</f>
        <v>N/A</v>
      </c>
      <c r="I650" s="32" t="str">
        <f>IF(AND(Businesses!B651="",Businesses!C651&lt;&gt;""),0,IF(Businesses!B651="","N/A",IF(ISNUMBER(Businesses!B651),Businesses!B651,0)))</f>
        <v>N/A</v>
      </c>
    </row>
    <row r="651" spans="2:9">
      <c r="B651" s="32" t="str">
        <f t="shared" si="21"/>
        <v>N/A</v>
      </c>
      <c r="C651" s="32" t="str">
        <f>IF(AND(Businesses!D652="",Businesses!E652&lt;&gt;""),0,IF(Businesses!D652="","N/A",IF(ISNUMBER(Businesses!D652),Businesses!D652,0)))</f>
        <v>N/A</v>
      </c>
      <c r="D651" s="32" t="str">
        <f>IF(Businesses!E652="","N/A",Businesses!E652)</f>
        <v>N/A</v>
      </c>
      <c r="E651" s="32" t="str">
        <f>IF(Businesses!F652="","N/A",Businesses!F652)</f>
        <v>N/A</v>
      </c>
      <c r="F651" s="32" t="str">
        <f t="shared" si="20"/>
        <v>N/A</v>
      </c>
      <c r="G651" s="32" t="str">
        <f>IF(Businesses!G652="","N/A",Businesses!G652)</f>
        <v>N/A</v>
      </c>
      <c r="H651" s="32" t="str">
        <f>IF(Businesses!H652="","N/A",Businesses!H652)</f>
        <v>N/A</v>
      </c>
      <c r="I651" s="32" t="str">
        <f>IF(AND(Businesses!B652="",Businesses!C652&lt;&gt;""),0,IF(Businesses!B652="","N/A",IF(ISNUMBER(Businesses!B652),Businesses!B652,0)))</f>
        <v>N/A</v>
      </c>
    </row>
    <row r="652" spans="2:9">
      <c r="B652" s="32" t="str">
        <f t="shared" si="21"/>
        <v>N/A</v>
      </c>
      <c r="C652" s="32" t="str">
        <f>IF(AND(Businesses!D653="",Businesses!E653&lt;&gt;""),0,IF(Businesses!D653="","N/A",IF(ISNUMBER(Businesses!D653),Businesses!D653,0)))</f>
        <v>N/A</v>
      </c>
      <c r="D652" s="32" t="str">
        <f>IF(Businesses!E653="","N/A",Businesses!E653)</f>
        <v>N/A</v>
      </c>
      <c r="E652" s="32" t="str">
        <f>IF(Businesses!F653="","N/A",Businesses!F653)</f>
        <v>N/A</v>
      </c>
      <c r="F652" s="32" t="str">
        <f t="shared" si="20"/>
        <v>N/A</v>
      </c>
      <c r="G652" s="32" t="str">
        <f>IF(Businesses!G653="","N/A",Businesses!G653)</f>
        <v>N/A</v>
      </c>
      <c r="H652" s="32" t="str">
        <f>IF(Businesses!H653="","N/A",Businesses!H653)</f>
        <v>N/A</v>
      </c>
      <c r="I652" s="32" t="str">
        <f>IF(AND(Businesses!B653="",Businesses!C653&lt;&gt;""),0,IF(Businesses!B653="","N/A",IF(ISNUMBER(Businesses!B653),Businesses!B653,0)))</f>
        <v>N/A</v>
      </c>
    </row>
    <row r="653" spans="2:9">
      <c r="B653" s="32" t="str">
        <f t="shared" si="21"/>
        <v>N/A</v>
      </c>
      <c r="C653" s="32" t="str">
        <f>IF(AND(Businesses!D654="",Businesses!E654&lt;&gt;""),0,IF(Businesses!D654="","N/A",IF(ISNUMBER(Businesses!D654),Businesses!D654,0)))</f>
        <v>N/A</v>
      </c>
      <c r="D653" s="32" t="str">
        <f>IF(Businesses!E654="","N/A",Businesses!E654)</f>
        <v>N/A</v>
      </c>
      <c r="E653" s="32" t="str">
        <f>IF(Businesses!F654="","N/A",Businesses!F654)</f>
        <v>N/A</v>
      </c>
      <c r="F653" s="32" t="str">
        <f t="shared" si="20"/>
        <v>N/A</v>
      </c>
      <c r="G653" s="32" t="str">
        <f>IF(Businesses!G654="","N/A",Businesses!G654)</f>
        <v>N/A</v>
      </c>
      <c r="H653" s="32" t="str">
        <f>IF(Businesses!H654="","N/A",Businesses!H654)</f>
        <v>N/A</v>
      </c>
      <c r="I653" s="32" t="str">
        <f>IF(AND(Businesses!B654="",Businesses!C654&lt;&gt;""),0,IF(Businesses!B654="","N/A",IF(ISNUMBER(Businesses!B654),Businesses!B654,0)))</f>
        <v>N/A</v>
      </c>
    </row>
    <row r="654" spans="2:9">
      <c r="B654" s="32" t="str">
        <f t="shared" si="21"/>
        <v>N/A</v>
      </c>
      <c r="C654" s="32" t="str">
        <f>IF(AND(Businesses!D655="",Businesses!E655&lt;&gt;""),0,IF(Businesses!D655="","N/A",IF(ISNUMBER(Businesses!D655),Businesses!D655,0)))</f>
        <v>N/A</v>
      </c>
      <c r="D654" s="32" t="str">
        <f>IF(Businesses!E655="","N/A",Businesses!E655)</f>
        <v>N/A</v>
      </c>
      <c r="E654" s="32" t="str">
        <f>IF(Businesses!F655="","N/A",Businesses!F655)</f>
        <v>N/A</v>
      </c>
      <c r="F654" s="32" t="str">
        <f t="shared" si="20"/>
        <v>N/A</v>
      </c>
      <c r="G654" s="32" t="str">
        <f>IF(Businesses!G655="","N/A",Businesses!G655)</f>
        <v>N/A</v>
      </c>
      <c r="H654" s="32" t="str">
        <f>IF(Businesses!H655="","N/A",Businesses!H655)</f>
        <v>N/A</v>
      </c>
      <c r="I654" s="32" t="str">
        <f>IF(AND(Businesses!B655="",Businesses!C655&lt;&gt;""),0,IF(Businesses!B655="","N/A",IF(ISNUMBER(Businesses!B655),Businesses!B655,0)))</f>
        <v>N/A</v>
      </c>
    </row>
    <row r="655" spans="2:9">
      <c r="B655" s="32" t="str">
        <f t="shared" si="21"/>
        <v>N/A</v>
      </c>
      <c r="C655" s="32" t="str">
        <f>IF(AND(Businesses!D656="",Businesses!E656&lt;&gt;""),0,IF(Businesses!D656="","N/A",IF(ISNUMBER(Businesses!D656),Businesses!D656,0)))</f>
        <v>N/A</v>
      </c>
      <c r="D655" s="32" t="str">
        <f>IF(Businesses!E656="","N/A",Businesses!E656)</f>
        <v>N/A</v>
      </c>
      <c r="E655" s="32" t="str">
        <f>IF(Businesses!F656="","N/A",Businesses!F656)</f>
        <v>N/A</v>
      </c>
      <c r="F655" s="32" t="str">
        <f t="shared" si="20"/>
        <v>N/A</v>
      </c>
      <c r="G655" s="32" t="str">
        <f>IF(Businesses!G656="","N/A",Businesses!G656)</f>
        <v>N/A</v>
      </c>
      <c r="H655" s="32" t="str">
        <f>IF(Businesses!H656="","N/A",Businesses!H656)</f>
        <v>N/A</v>
      </c>
      <c r="I655" s="32" t="str">
        <f>IF(AND(Businesses!B656="",Businesses!C656&lt;&gt;""),0,IF(Businesses!B656="","N/A",IF(ISNUMBER(Businesses!B656),Businesses!B656,0)))</f>
        <v>N/A</v>
      </c>
    </row>
    <row r="656" spans="2:9">
      <c r="B656" s="32" t="str">
        <f t="shared" si="21"/>
        <v>N/A</v>
      </c>
      <c r="C656" s="32" t="str">
        <f>IF(AND(Businesses!D657="",Businesses!E657&lt;&gt;""),0,IF(Businesses!D657="","N/A",IF(ISNUMBER(Businesses!D657),Businesses!D657,0)))</f>
        <v>N/A</v>
      </c>
      <c r="D656" s="32" t="str">
        <f>IF(Businesses!E657="","N/A",Businesses!E657)</f>
        <v>N/A</v>
      </c>
      <c r="E656" s="32" t="str">
        <f>IF(Businesses!F657="","N/A",Businesses!F657)</f>
        <v>N/A</v>
      </c>
      <c r="F656" s="32" t="str">
        <f t="shared" si="20"/>
        <v>N/A</v>
      </c>
      <c r="G656" s="32" t="str">
        <f>IF(Businesses!G657="","N/A",Businesses!G657)</f>
        <v>N/A</v>
      </c>
      <c r="H656" s="32" t="str">
        <f>IF(Businesses!H657="","N/A",Businesses!H657)</f>
        <v>N/A</v>
      </c>
      <c r="I656" s="32" t="str">
        <f>IF(AND(Businesses!B657="",Businesses!C657&lt;&gt;""),0,IF(Businesses!B657="","N/A",IF(ISNUMBER(Businesses!B657),Businesses!B657,0)))</f>
        <v>N/A</v>
      </c>
    </row>
    <row r="657" spans="2:9">
      <c r="B657" s="32" t="str">
        <f t="shared" si="21"/>
        <v>N/A</v>
      </c>
      <c r="C657" s="32" t="str">
        <f>IF(AND(Businesses!D658="",Businesses!E658&lt;&gt;""),0,IF(Businesses!D658="","N/A",IF(ISNUMBER(Businesses!D658),Businesses!D658,0)))</f>
        <v>N/A</v>
      </c>
      <c r="D657" s="32" t="str">
        <f>IF(Businesses!E658="","N/A",Businesses!E658)</f>
        <v>N/A</v>
      </c>
      <c r="E657" s="32" t="str">
        <f>IF(Businesses!F658="","N/A",Businesses!F658)</f>
        <v>N/A</v>
      </c>
      <c r="F657" s="32" t="str">
        <f t="shared" si="20"/>
        <v>N/A</v>
      </c>
      <c r="G657" s="32" t="str">
        <f>IF(Businesses!G658="","N/A",Businesses!G658)</f>
        <v>N/A</v>
      </c>
      <c r="H657" s="32" t="str">
        <f>IF(Businesses!H658="","N/A",Businesses!H658)</f>
        <v>N/A</v>
      </c>
      <c r="I657" s="32" t="str">
        <f>IF(AND(Businesses!B658="",Businesses!C658&lt;&gt;""),0,IF(Businesses!B658="","N/A",IF(ISNUMBER(Businesses!B658),Businesses!B658,0)))</f>
        <v>N/A</v>
      </c>
    </row>
    <row r="658" spans="2:9">
      <c r="B658" s="32" t="str">
        <f t="shared" si="21"/>
        <v>N/A</v>
      </c>
      <c r="C658" s="32" t="str">
        <f>IF(AND(Businesses!D659="",Businesses!E659&lt;&gt;""),0,IF(Businesses!D659="","N/A",IF(ISNUMBER(Businesses!D659),Businesses!D659,0)))</f>
        <v>N/A</v>
      </c>
      <c r="D658" s="32" t="str">
        <f>IF(Businesses!E659="","N/A",Businesses!E659)</f>
        <v>N/A</v>
      </c>
      <c r="E658" s="32" t="str">
        <f>IF(Businesses!F659="","N/A",Businesses!F659)</f>
        <v>N/A</v>
      </c>
      <c r="F658" s="32" t="str">
        <f t="shared" si="20"/>
        <v>N/A</v>
      </c>
      <c r="G658" s="32" t="str">
        <f>IF(Businesses!G659="","N/A",Businesses!G659)</f>
        <v>N/A</v>
      </c>
      <c r="H658" s="32" t="str">
        <f>IF(Businesses!H659="","N/A",Businesses!H659)</f>
        <v>N/A</v>
      </c>
      <c r="I658" s="32" t="str">
        <f>IF(AND(Businesses!B659="",Businesses!C659&lt;&gt;""),0,IF(Businesses!B659="","N/A",IF(ISNUMBER(Businesses!B659),Businesses!B659,0)))</f>
        <v>N/A</v>
      </c>
    </row>
    <row r="659" spans="2:9">
      <c r="B659" s="32" t="str">
        <f t="shared" si="21"/>
        <v>N/A</v>
      </c>
      <c r="C659" s="32" t="str">
        <f>IF(AND(Businesses!D660="",Businesses!E660&lt;&gt;""),0,IF(Businesses!D660="","N/A",IF(ISNUMBER(Businesses!D660),Businesses!D660,0)))</f>
        <v>N/A</v>
      </c>
      <c r="D659" s="32" t="str">
        <f>IF(Businesses!E660="","N/A",Businesses!E660)</f>
        <v>N/A</v>
      </c>
      <c r="E659" s="32" t="str">
        <f>IF(Businesses!F660="","N/A",Businesses!F660)</f>
        <v>N/A</v>
      </c>
      <c r="F659" s="32" t="str">
        <f t="shared" si="20"/>
        <v>N/A</v>
      </c>
      <c r="G659" s="32" t="str">
        <f>IF(Businesses!G660="","N/A",Businesses!G660)</f>
        <v>N/A</v>
      </c>
      <c r="H659" s="32" t="str">
        <f>IF(Businesses!H660="","N/A",Businesses!H660)</f>
        <v>N/A</v>
      </c>
      <c r="I659" s="32" t="str">
        <f>IF(AND(Businesses!B660="",Businesses!C660&lt;&gt;""),0,IF(Businesses!B660="","N/A",IF(ISNUMBER(Businesses!B660),Businesses!B660,0)))</f>
        <v>N/A</v>
      </c>
    </row>
    <row r="660" spans="2:9">
      <c r="B660" s="32" t="str">
        <f t="shared" si="21"/>
        <v>N/A</v>
      </c>
      <c r="C660" s="32" t="str">
        <f>IF(AND(Businesses!D661="",Businesses!E661&lt;&gt;""),0,IF(Businesses!D661="","N/A",IF(ISNUMBER(Businesses!D661),Businesses!D661,0)))</f>
        <v>N/A</v>
      </c>
      <c r="D660" s="32" t="str">
        <f>IF(Businesses!E661="","N/A",Businesses!E661)</f>
        <v>N/A</v>
      </c>
      <c r="E660" s="32" t="str">
        <f>IF(Businesses!F661="","N/A",Businesses!F661)</f>
        <v>N/A</v>
      </c>
      <c r="F660" s="32" t="str">
        <f t="shared" si="20"/>
        <v>N/A</v>
      </c>
      <c r="G660" s="32" t="str">
        <f>IF(Businesses!G661="","N/A",Businesses!G661)</f>
        <v>N/A</v>
      </c>
      <c r="H660" s="32" t="str">
        <f>IF(Businesses!H661="","N/A",Businesses!H661)</f>
        <v>N/A</v>
      </c>
      <c r="I660" s="32" t="str">
        <f>IF(AND(Businesses!B661="",Businesses!C661&lt;&gt;""),0,IF(Businesses!B661="","N/A",IF(ISNUMBER(Businesses!B661),Businesses!B661,0)))</f>
        <v>N/A</v>
      </c>
    </row>
    <row r="661" spans="2:9">
      <c r="B661" s="32" t="str">
        <f t="shared" si="21"/>
        <v>N/A</v>
      </c>
      <c r="C661" s="32" t="str">
        <f>IF(AND(Businesses!D662="",Businesses!E662&lt;&gt;""),0,IF(Businesses!D662="","N/A",IF(ISNUMBER(Businesses!D662),Businesses!D662,0)))</f>
        <v>N/A</v>
      </c>
      <c r="D661" s="32" t="str">
        <f>IF(Businesses!E662="","N/A",Businesses!E662)</f>
        <v>N/A</v>
      </c>
      <c r="E661" s="32" t="str">
        <f>IF(Businesses!F662="","N/A",Businesses!F662)</f>
        <v>N/A</v>
      </c>
      <c r="F661" s="32" t="str">
        <f t="shared" si="20"/>
        <v>N/A</v>
      </c>
      <c r="G661" s="32" t="str">
        <f>IF(Businesses!G662="","N/A",Businesses!G662)</f>
        <v>N/A</v>
      </c>
      <c r="H661" s="32" t="str">
        <f>IF(Businesses!H662="","N/A",Businesses!H662)</f>
        <v>N/A</v>
      </c>
      <c r="I661" s="32" t="str">
        <f>IF(AND(Businesses!B662="",Businesses!C662&lt;&gt;""),0,IF(Businesses!B662="","N/A",IF(ISNUMBER(Businesses!B662),Businesses!B662,0)))</f>
        <v>N/A</v>
      </c>
    </row>
    <row r="662" spans="2:9">
      <c r="B662" s="32" t="str">
        <f t="shared" si="21"/>
        <v>N/A</v>
      </c>
      <c r="C662" s="32" t="str">
        <f>IF(AND(Businesses!D663="",Businesses!E663&lt;&gt;""),0,IF(Businesses!D663="","N/A",IF(ISNUMBER(Businesses!D663),Businesses!D663,0)))</f>
        <v>N/A</v>
      </c>
      <c r="D662" s="32" t="str">
        <f>IF(Businesses!E663="","N/A",Businesses!E663)</f>
        <v>N/A</v>
      </c>
      <c r="E662" s="32" t="str">
        <f>IF(Businesses!F663="","N/A",Businesses!F663)</f>
        <v>N/A</v>
      </c>
      <c r="F662" s="32" t="str">
        <f t="shared" si="20"/>
        <v>N/A</v>
      </c>
      <c r="G662" s="32" t="str">
        <f>IF(Businesses!G663="","N/A",Businesses!G663)</f>
        <v>N/A</v>
      </c>
      <c r="H662" s="32" t="str">
        <f>IF(Businesses!H663="","N/A",Businesses!H663)</f>
        <v>N/A</v>
      </c>
      <c r="I662" s="32" t="str">
        <f>IF(AND(Businesses!B663="",Businesses!C663&lt;&gt;""),0,IF(Businesses!B663="","N/A",IF(ISNUMBER(Businesses!B663),Businesses!B663,0)))</f>
        <v>N/A</v>
      </c>
    </row>
    <row r="663" spans="2:9">
      <c r="B663" s="32" t="str">
        <f t="shared" si="21"/>
        <v>N/A</v>
      </c>
      <c r="C663" s="32" t="str">
        <f>IF(AND(Businesses!D664="",Businesses!E664&lt;&gt;""),0,IF(Businesses!D664="","N/A",IF(ISNUMBER(Businesses!D664),Businesses!D664,0)))</f>
        <v>N/A</v>
      </c>
      <c r="D663" s="32" t="str">
        <f>IF(Businesses!E664="","N/A",Businesses!E664)</f>
        <v>N/A</v>
      </c>
      <c r="E663" s="32" t="str">
        <f>IF(Businesses!F664="","N/A",Businesses!F664)</f>
        <v>N/A</v>
      </c>
      <c r="F663" s="32" t="str">
        <f t="shared" si="20"/>
        <v>N/A</v>
      </c>
      <c r="G663" s="32" t="str">
        <f>IF(Businesses!G664="","N/A",Businesses!G664)</f>
        <v>N/A</v>
      </c>
      <c r="H663" s="32" t="str">
        <f>IF(Businesses!H664="","N/A",Businesses!H664)</f>
        <v>N/A</v>
      </c>
      <c r="I663" s="32" t="str">
        <f>IF(AND(Businesses!B664="",Businesses!C664&lt;&gt;""),0,IF(Businesses!B664="","N/A",IF(ISNUMBER(Businesses!B664),Businesses!B664,0)))</f>
        <v>N/A</v>
      </c>
    </row>
    <row r="664" spans="2:9">
      <c r="B664" s="32" t="str">
        <f t="shared" si="21"/>
        <v>N/A</v>
      </c>
      <c r="C664" s="32" t="str">
        <f>IF(AND(Businesses!D665="",Businesses!E665&lt;&gt;""),0,IF(Businesses!D665="","N/A",IF(ISNUMBER(Businesses!D665),Businesses!D665,0)))</f>
        <v>N/A</v>
      </c>
      <c r="D664" s="32" t="str">
        <f>IF(Businesses!E665="","N/A",Businesses!E665)</f>
        <v>N/A</v>
      </c>
      <c r="E664" s="32" t="str">
        <f>IF(Businesses!F665="","N/A",Businesses!F665)</f>
        <v>N/A</v>
      </c>
      <c r="F664" s="32" t="str">
        <f t="shared" si="20"/>
        <v>N/A</v>
      </c>
      <c r="G664" s="32" t="str">
        <f>IF(Businesses!G665="","N/A",Businesses!G665)</f>
        <v>N/A</v>
      </c>
      <c r="H664" s="32" t="str">
        <f>IF(Businesses!H665="","N/A",Businesses!H665)</f>
        <v>N/A</v>
      </c>
      <c r="I664" s="32" t="str">
        <f>IF(AND(Businesses!B665="",Businesses!C665&lt;&gt;""),0,IF(Businesses!B665="","N/A",IF(ISNUMBER(Businesses!B665),Businesses!B665,0)))</f>
        <v>N/A</v>
      </c>
    </row>
    <row r="665" spans="2:9">
      <c r="B665" s="32" t="str">
        <f t="shared" si="21"/>
        <v>N/A</v>
      </c>
      <c r="C665" s="32" t="str">
        <f>IF(AND(Businesses!D666="",Businesses!E666&lt;&gt;""),0,IF(Businesses!D666="","N/A",IF(ISNUMBER(Businesses!D666),Businesses!D666,0)))</f>
        <v>N/A</v>
      </c>
      <c r="D665" s="32" t="str">
        <f>IF(Businesses!E666="","N/A",Businesses!E666)</f>
        <v>N/A</v>
      </c>
      <c r="E665" s="32" t="str">
        <f>IF(Businesses!F666="","N/A",Businesses!F666)</f>
        <v>N/A</v>
      </c>
      <c r="F665" s="32" t="str">
        <f t="shared" si="20"/>
        <v>N/A</v>
      </c>
      <c r="G665" s="32" t="str">
        <f>IF(Businesses!G666="","N/A",Businesses!G666)</f>
        <v>N/A</v>
      </c>
      <c r="H665" s="32" t="str">
        <f>IF(Businesses!H666="","N/A",Businesses!H666)</f>
        <v>N/A</v>
      </c>
      <c r="I665" s="32" t="str">
        <f>IF(AND(Businesses!B666="",Businesses!C666&lt;&gt;""),0,IF(Businesses!B666="","N/A",IF(ISNUMBER(Businesses!B666),Businesses!B666,0)))</f>
        <v>N/A</v>
      </c>
    </row>
    <row r="666" spans="2:9">
      <c r="B666" s="32" t="str">
        <f t="shared" si="21"/>
        <v>N/A</v>
      </c>
      <c r="C666" s="32" t="str">
        <f>IF(AND(Businesses!D667="",Businesses!E667&lt;&gt;""),0,IF(Businesses!D667="","N/A",IF(ISNUMBER(Businesses!D667),Businesses!D667,0)))</f>
        <v>N/A</v>
      </c>
      <c r="D666" s="32" t="str">
        <f>IF(Businesses!E667="","N/A",Businesses!E667)</f>
        <v>N/A</v>
      </c>
      <c r="E666" s="32" t="str">
        <f>IF(Businesses!F667="","N/A",Businesses!F667)</f>
        <v>N/A</v>
      </c>
      <c r="F666" s="32" t="str">
        <f t="shared" si="20"/>
        <v>N/A</v>
      </c>
      <c r="G666" s="32" t="str">
        <f>IF(Businesses!G667="","N/A",Businesses!G667)</f>
        <v>N/A</v>
      </c>
      <c r="H666" s="32" t="str">
        <f>IF(Businesses!H667="","N/A",Businesses!H667)</f>
        <v>N/A</v>
      </c>
      <c r="I666" s="32" t="str">
        <f>IF(AND(Businesses!B667="",Businesses!C667&lt;&gt;""),0,IF(Businesses!B667="","N/A",IF(ISNUMBER(Businesses!B667),Businesses!B667,0)))</f>
        <v>N/A</v>
      </c>
    </row>
    <row r="667" spans="2:9">
      <c r="B667" s="32" t="str">
        <f t="shared" si="21"/>
        <v>N/A</v>
      </c>
      <c r="C667" s="32" t="str">
        <f>IF(AND(Businesses!D668="",Businesses!E668&lt;&gt;""),0,IF(Businesses!D668="","N/A",IF(ISNUMBER(Businesses!D668),Businesses!D668,0)))</f>
        <v>N/A</v>
      </c>
      <c r="D667" s="32" t="str">
        <f>IF(Businesses!E668="","N/A",Businesses!E668)</f>
        <v>N/A</v>
      </c>
      <c r="E667" s="32" t="str">
        <f>IF(Businesses!F668="","N/A",Businesses!F668)</f>
        <v>N/A</v>
      </c>
      <c r="F667" s="32" t="str">
        <f t="shared" si="20"/>
        <v>N/A</v>
      </c>
      <c r="G667" s="32" t="str">
        <f>IF(Businesses!G668="","N/A",Businesses!G668)</f>
        <v>N/A</v>
      </c>
      <c r="H667" s="32" t="str">
        <f>IF(Businesses!H668="","N/A",Businesses!H668)</f>
        <v>N/A</v>
      </c>
      <c r="I667" s="32" t="str">
        <f>IF(AND(Businesses!B668="",Businesses!C668&lt;&gt;""),0,IF(Businesses!B668="","N/A",IF(ISNUMBER(Businesses!B668),Businesses!B668,0)))</f>
        <v>N/A</v>
      </c>
    </row>
    <row r="668" spans="2:9">
      <c r="B668" s="32" t="str">
        <f t="shared" si="21"/>
        <v>N/A</v>
      </c>
      <c r="C668" s="32" t="str">
        <f>IF(AND(Businesses!D669="",Businesses!E669&lt;&gt;""),0,IF(Businesses!D669="","N/A",IF(ISNUMBER(Businesses!D669),Businesses!D669,0)))</f>
        <v>N/A</v>
      </c>
      <c r="D668" s="32" t="str">
        <f>IF(Businesses!E669="","N/A",Businesses!E669)</f>
        <v>N/A</v>
      </c>
      <c r="E668" s="32" t="str">
        <f>IF(Businesses!F669="","N/A",Businesses!F669)</f>
        <v>N/A</v>
      </c>
      <c r="F668" s="32" t="str">
        <f t="shared" si="20"/>
        <v>N/A</v>
      </c>
      <c r="G668" s="32" t="str">
        <f>IF(Businesses!G669="","N/A",Businesses!G669)</f>
        <v>N/A</v>
      </c>
      <c r="H668" s="32" t="str">
        <f>IF(Businesses!H669="","N/A",Businesses!H669)</f>
        <v>N/A</v>
      </c>
      <c r="I668" s="32" t="str">
        <f>IF(AND(Businesses!B669="",Businesses!C669&lt;&gt;""),0,IF(Businesses!B669="","N/A",IF(ISNUMBER(Businesses!B669),Businesses!B669,0)))</f>
        <v>N/A</v>
      </c>
    </row>
    <row r="669" spans="2:9">
      <c r="B669" s="32" t="str">
        <f t="shared" si="21"/>
        <v>N/A</v>
      </c>
      <c r="C669" s="32" t="str">
        <f>IF(AND(Businesses!D670="",Businesses!E670&lt;&gt;""),0,IF(Businesses!D670="","N/A",IF(ISNUMBER(Businesses!D670),Businesses!D670,0)))</f>
        <v>N/A</v>
      </c>
      <c r="D669" s="32" t="str">
        <f>IF(Businesses!E670="","N/A",Businesses!E670)</f>
        <v>N/A</v>
      </c>
      <c r="E669" s="32" t="str">
        <f>IF(Businesses!F670="","N/A",Businesses!F670)</f>
        <v>N/A</v>
      </c>
      <c r="F669" s="32" t="str">
        <f t="shared" si="20"/>
        <v>N/A</v>
      </c>
      <c r="G669" s="32" t="str">
        <f>IF(Businesses!G670="","N/A",Businesses!G670)</f>
        <v>N/A</v>
      </c>
      <c r="H669" s="32" t="str">
        <f>IF(Businesses!H670="","N/A",Businesses!H670)</f>
        <v>N/A</v>
      </c>
      <c r="I669" s="32" t="str">
        <f>IF(AND(Businesses!B670="",Businesses!C670&lt;&gt;""),0,IF(Businesses!B670="","N/A",IF(ISNUMBER(Businesses!B670),Businesses!B670,0)))</f>
        <v>N/A</v>
      </c>
    </row>
    <row r="670" spans="2:9">
      <c r="B670" s="32" t="str">
        <f t="shared" si="21"/>
        <v>N/A</v>
      </c>
      <c r="C670" s="32" t="str">
        <f>IF(AND(Businesses!D671="",Businesses!E671&lt;&gt;""),0,IF(Businesses!D671="","N/A",IF(ISNUMBER(Businesses!D671),Businesses!D671,0)))</f>
        <v>N/A</v>
      </c>
      <c r="D670" s="32" t="str">
        <f>IF(Businesses!E671="","N/A",Businesses!E671)</f>
        <v>N/A</v>
      </c>
      <c r="E670" s="32" t="str">
        <f>IF(Businesses!F671="","N/A",Businesses!F671)</f>
        <v>N/A</v>
      </c>
      <c r="F670" s="32" t="str">
        <f t="shared" si="20"/>
        <v>N/A</v>
      </c>
      <c r="G670" s="32" t="str">
        <f>IF(Businesses!G671="","N/A",Businesses!G671)</f>
        <v>N/A</v>
      </c>
      <c r="H670" s="32" t="str">
        <f>IF(Businesses!H671="","N/A",Businesses!H671)</f>
        <v>N/A</v>
      </c>
      <c r="I670" s="32" t="str">
        <f>IF(AND(Businesses!B671="",Businesses!C671&lt;&gt;""),0,IF(Businesses!B671="","N/A",IF(ISNUMBER(Businesses!B671),Businesses!B671,0)))</f>
        <v>N/A</v>
      </c>
    </row>
    <row r="671" spans="2:9">
      <c r="B671" s="32" t="str">
        <f t="shared" si="21"/>
        <v>N/A</v>
      </c>
      <c r="C671" s="32" t="str">
        <f>IF(AND(Businesses!D672="",Businesses!E672&lt;&gt;""),0,IF(Businesses!D672="","N/A",IF(ISNUMBER(Businesses!D672),Businesses!D672,0)))</f>
        <v>N/A</v>
      </c>
      <c r="D671" s="32" t="str">
        <f>IF(Businesses!E672="","N/A",Businesses!E672)</f>
        <v>N/A</v>
      </c>
      <c r="E671" s="32" t="str">
        <f>IF(Businesses!F672="","N/A",Businesses!F672)</f>
        <v>N/A</v>
      </c>
      <c r="F671" s="32" t="str">
        <f t="shared" si="20"/>
        <v>N/A</v>
      </c>
      <c r="G671" s="32" t="str">
        <f>IF(Businesses!G672="","N/A",Businesses!G672)</f>
        <v>N/A</v>
      </c>
      <c r="H671" s="32" t="str">
        <f>IF(Businesses!H672="","N/A",Businesses!H672)</f>
        <v>N/A</v>
      </c>
      <c r="I671" s="32" t="str">
        <f>IF(AND(Businesses!B672="",Businesses!C672&lt;&gt;""),0,IF(Businesses!B672="","N/A",IF(ISNUMBER(Businesses!B672),Businesses!B672,0)))</f>
        <v>N/A</v>
      </c>
    </row>
    <row r="672" spans="2:9">
      <c r="B672" s="32" t="str">
        <f t="shared" si="21"/>
        <v>N/A</v>
      </c>
      <c r="C672" s="32" t="str">
        <f>IF(AND(Businesses!D673="",Businesses!E673&lt;&gt;""),0,IF(Businesses!D673="","N/A",IF(ISNUMBER(Businesses!D673),Businesses!D673,0)))</f>
        <v>N/A</v>
      </c>
      <c r="D672" s="32" t="str">
        <f>IF(Businesses!E673="","N/A",Businesses!E673)</f>
        <v>N/A</v>
      </c>
      <c r="E672" s="32" t="str">
        <f>IF(Businesses!F673="","N/A",Businesses!F673)</f>
        <v>N/A</v>
      </c>
      <c r="F672" s="32" t="str">
        <f t="shared" si="20"/>
        <v>N/A</v>
      </c>
      <c r="G672" s="32" t="str">
        <f>IF(Businesses!G673="","N/A",Businesses!G673)</f>
        <v>N/A</v>
      </c>
      <c r="H672" s="32" t="str">
        <f>IF(Businesses!H673="","N/A",Businesses!H673)</f>
        <v>N/A</v>
      </c>
      <c r="I672" s="32" t="str">
        <f>IF(AND(Businesses!B673="",Businesses!C673&lt;&gt;""),0,IF(Businesses!B673="","N/A",IF(ISNUMBER(Businesses!B673),Businesses!B673,0)))</f>
        <v>N/A</v>
      </c>
    </row>
    <row r="673" spans="2:9">
      <c r="B673" s="32" t="str">
        <f t="shared" si="21"/>
        <v>N/A</v>
      </c>
      <c r="C673" s="32" t="str">
        <f>IF(AND(Businesses!D674="",Businesses!E674&lt;&gt;""),0,IF(Businesses!D674="","N/A",IF(ISNUMBER(Businesses!D674),Businesses!D674,0)))</f>
        <v>N/A</v>
      </c>
      <c r="D673" s="32" t="str">
        <f>IF(Businesses!E674="","N/A",Businesses!E674)</f>
        <v>N/A</v>
      </c>
      <c r="E673" s="32" t="str">
        <f>IF(Businesses!F674="","N/A",Businesses!F674)</f>
        <v>N/A</v>
      </c>
      <c r="F673" s="32" t="str">
        <f t="shared" si="20"/>
        <v>N/A</v>
      </c>
      <c r="G673" s="32" t="str">
        <f>IF(Businesses!G674="","N/A",Businesses!G674)</f>
        <v>N/A</v>
      </c>
      <c r="H673" s="32" t="str">
        <f>IF(Businesses!H674="","N/A",Businesses!H674)</f>
        <v>N/A</v>
      </c>
      <c r="I673" s="32" t="str">
        <f>IF(AND(Businesses!B674="",Businesses!C674&lt;&gt;""),0,IF(Businesses!B674="","N/A",IF(ISNUMBER(Businesses!B674),Businesses!B674,0)))</f>
        <v>N/A</v>
      </c>
    </row>
    <row r="674" spans="2:9">
      <c r="B674" s="32" t="str">
        <f t="shared" si="21"/>
        <v>N/A</v>
      </c>
      <c r="C674" s="32" t="str">
        <f>IF(AND(Businesses!D675="",Businesses!E675&lt;&gt;""),0,IF(Businesses!D675="","N/A",IF(ISNUMBER(Businesses!D675),Businesses!D675,0)))</f>
        <v>N/A</v>
      </c>
      <c r="D674" s="32" t="str">
        <f>IF(Businesses!E675="","N/A",Businesses!E675)</f>
        <v>N/A</v>
      </c>
      <c r="E674" s="32" t="str">
        <f>IF(Businesses!F675="","N/A",Businesses!F675)</f>
        <v>N/A</v>
      </c>
      <c r="F674" s="32" t="str">
        <f t="shared" si="20"/>
        <v>N/A</v>
      </c>
      <c r="G674" s="32" t="str">
        <f>IF(Businesses!G675="","N/A",Businesses!G675)</f>
        <v>N/A</v>
      </c>
      <c r="H674" s="32" t="str">
        <f>IF(Businesses!H675="","N/A",Businesses!H675)</f>
        <v>N/A</v>
      </c>
      <c r="I674" s="32" t="str">
        <f>IF(AND(Businesses!B675="",Businesses!C675&lt;&gt;""),0,IF(Businesses!B675="","N/A",IF(ISNUMBER(Businesses!B675),Businesses!B675,0)))</f>
        <v>N/A</v>
      </c>
    </row>
    <row r="675" spans="2:9">
      <c r="B675" s="32" t="str">
        <f t="shared" si="21"/>
        <v>N/A</v>
      </c>
      <c r="C675" s="32" t="str">
        <f>IF(AND(Businesses!D676="",Businesses!E676&lt;&gt;""),0,IF(Businesses!D676="","N/A",IF(ISNUMBER(Businesses!D676),Businesses!D676,0)))</f>
        <v>N/A</v>
      </c>
      <c r="D675" s="32" t="str">
        <f>IF(Businesses!E676="","N/A",Businesses!E676)</f>
        <v>N/A</v>
      </c>
      <c r="E675" s="32" t="str">
        <f>IF(Businesses!F676="","N/A",Businesses!F676)</f>
        <v>N/A</v>
      </c>
      <c r="F675" s="32" t="str">
        <f t="shared" si="20"/>
        <v>N/A</v>
      </c>
      <c r="G675" s="32" t="str">
        <f>IF(Businesses!G676="","N/A",Businesses!G676)</f>
        <v>N/A</v>
      </c>
      <c r="H675" s="32" t="str">
        <f>IF(Businesses!H676="","N/A",Businesses!H676)</f>
        <v>N/A</v>
      </c>
      <c r="I675" s="32" t="str">
        <f>IF(AND(Businesses!B676="",Businesses!C676&lt;&gt;""),0,IF(Businesses!B676="","N/A",IF(ISNUMBER(Businesses!B676),Businesses!B676,0)))</f>
        <v>N/A</v>
      </c>
    </row>
    <row r="676" spans="2:9">
      <c r="B676" s="32" t="str">
        <f t="shared" si="21"/>
        <v>N/A</v>
      </c>
      <c r="C676" s="32" t="str">
        <f>IF(AND(Businesses!D677="",Businesses!E677&lt;&gt;""),0,IF(Businesses!D677="","N/A",IF(ISNUMBER(Businesses!D677),Businesses!D677,0)))</f>
        <v>N/A</v>
      </c>
      <c r="D676" s="32" t="str">
        <f>IF(Businesses!E677="","N/A",Businesses!E677)</f>
        <v>N/A</v>
      </c>
      <c r="E676" s="32" t="str">
        <f>IF(Businesses!F677="","N/A",Businesses!F677)</f>
        <v>N/A</v>
      </c>
      <c r="F676" s="32" t="str">
        <f t="shared" si="20"/>
        <v>N/A</v>
      </c>
      <c r="G676" s="32" t="str">
        <f>IF(Businesses!G677="","N/A",Businesses!G677)</f>
        <v>N/A</v>
      </c>
      <c r="H676" s="32" t="str">
        <f>IF(Businesses!H677="","N/A",Businesses!H677)</f>
        <v>N/A</v>
      </c>
      <c r="I676" s="32" t="str">
        <f>IF(AND(Businesses!B677="",Businesses!C677&lt;&gt;""),0,IF(Businesses!B677="","N/A",IF(ISNUMBER(Businesses!B677),Businesses!B677,0)))</f>
        <v>N/A</v>
      </c>
    </row>
    <row r="677" spans="2:9">
      <c r="B677" s="32" t="str">
        <f t="shared" si="21"/>
        <v>N/A</v>
      </c>
      <c r="C677" s="32" t="str">
        <f>IF(AND(Businesses!D678="",Businesses!E678&lt;&gt;""),0,IF(Businesses!D678="","N/A",IF(ISNUMBER(Businesses!D678),Businesses!D678,0)))</f>
        <v>N/A</v>
      </c>
      <c r="D677" s="32" t="str">
        <f>IF(Businesses!E678="","N/A",Businesses!E678)</f>
        <v>N/A</v>
      </c>
      <c r="E677" s="32" t="str">
        <f>IF(Businesses!F678="","N/A",Businesses!F678)</f>
        <v>N/A</v>
      </c>
      <c r="F677" s="32" t="str">
        <f t="shared" si="20"/>
        <v>N/A</v>
      </c>
      <c r="G677" s="32" t="str">
        <f>IF(Businesses!G678="","N/A",Businesses!G678)</f>
        <v>N/A</v>
      </c>
      <c r="H677" s="32" t="str">
        <f>IF(Businesses!H678="","N/A",Businesses!H678)</f>
        <v>N/A</v>
      </c>
      <c r="I677" s="32" t="str">
        <f>IF(AND(Businesses!B678="",Businesses!C678&lt;&gt;""),0,IF(Businesses!B678="","N/A",IF(ISNUMBER(Businesses!B678),Businesses!B678,0)))</f>
        <v>N/A</v>
      </c>
    </row>
    <row r="678" spans="2:9">
      <c r="B678" s="32" t="str">
        <f t="shared" si="21"/>
        <v>N/A</v>
      </c>
      <c r="C678" s="32" t="str">
        <f>IF(AND(Businesses!D679="",Businesses!E679&lt;&gt;""),0,IF(Businesses!D679="","N/A",IF(ISNUMBER(Businesses!D679),Businesses!D679,0)))</f>
        <v>N/A</v>
      </c>
      <c r="D678" s="32" t="str">
        <f>IF(Businesses!E679="","N/A",Businesses!E679)</f>
        <v>N/A</v>
      </c>
      <c r="E678" s="32" t="str">
        <f>IF(Businesses!F679="","N/A",Businesses!F679)</f>
        <v>N/A</v>
      </c>
      <c r="F678" s="32" t="str">
        <f t="shared" si="20"/>
        <v>N/A</v>
      </c>
      <c r="G678" s="32" t="str">
        <f>IF(Businesses!G679="","N/A",Businesses!G679)</f>
        <v>N/A</v>
      </c>
      <c r="H678" s="32" t="str">
        <f>IF(Businesses!H679="","N/A",Businesses!H679)</f>
        <v>N/A</v>
      </c>
      <c r="I678" s="32" t="str">
        <f>IF(AND(Businesses!B679="",Businesses!C679&lt;&gt;""),0,IF(Businesses!B679="","N/A",IF(ISNUMBER(Businesses!B679),Businesses!B679,0)))</f>
        <v>N/A</v>
      </c>
    </row>
    <row r="679" spans="2:9">
      <c r="B679" s="32" t="str">
        <f t="shared" si="21"/>
        <v>N/A</v>
      </c>
      <c r="C679" s="32" t="str">
        <f>IF(AND(Businesses!D680="",Businesses!E680&lt;&gt;""),0,IF(Businesses!D680="","N/A",IF(ISNUMBER(Businesses!D680),Businesses!D680,0)))</f>
        <v>N/A</v>
      </c>
      <c r="D679" s="32" t="str">
        <f>IF(Businesses!E680="","N/A",Businesses!E680)</f>
        <v>N/A</v>
      </c>
      <c r="E679" s="32" t="str">
        <f>IF(Businesses!F680="","N/A",Businesses!F680)</f>
        <v>N/A</v>
      </c>
      <c r="F679" s="32" t="str">
        <f t="shared" si="20"/>
        <v>N/A</v>
      </c>
      <c r="G679" s="32" t="str">
        <f>IF(Businesses!G680="","N/A",Businesses!G680)</f>
        <v>N/A</v>
      </c>
      <c r="H679" s="32" t="str">
        <f>IF(Businesses!H680="","N/A",Businesses!H680)</f>
        <v>N/A</v>
      </c>
      <c r="I679" s="32" t="str">
        <f>IF(AND(Businesses!B680="",Businesses!C680&lt;&gt;""),0,IF(Businesses!B680="","N/A",IF(ISNUMBER(Businesses!B680),Businesses!B680,0)))</f>
        <v>N/A</v>
      </c>
    </row>
    <row r="680" spans="2:9">
      <c r="B680" s="32" t="str">
        <f t="shared" si="21"/>
        <v>N/A</v>
      </c>
      <c r="C680" s="32" t="str">
        <f>IF(AND(Businesses!D681="",Businesses!E681&lt;&gt;""),0,IF(Businesses!D681="","N/A",IF(ISNUMBER(Businesses!D681),Businesses!D681,0)))</f>
        <v>N/A</v>
      </c>
      <c r="D680" s="32" t="str">
        <f>IF(Businesses!E681="","N/A",Businesses!E681)</f>
        <v>N/A</v>
      </c>
      <c r="E680" s="32" t="str">
        <f>IF(Businesses!F681="","N/A",Businesses!F681)</f>
        <v>N/A</v>
      </c>
      <c r="F680" s="32" t="str">
        <f t="shared" si="20"/>
        <v>N/A</v>
      </c>
      <c r="G680" s="32" t="str">
        <f>IF(Businesses!G681="","N/A",Businesses!G681)</f>
        <v>N/A</v>
      </c>
      <c r="H680" s="32" t="str">
        <f>IF(Businesses!H681="","N/A",Businesses!H681)</f>
        <v>N/A</v>
      </c>
      <c r="I680" s="32" t="str">
        <f>IF(AND(Businesses!B681="",Businesses!C681&lt;&gt;""),0,IF(Businesses!B681="","N/A",IF(ISNUMBER(Businesses!B681),Businesses!B681,0)))</f>
        <v>N/A</v>
      </c>
    </row>
    <row r="681" spans="2:9">
      <c r="B681" s="32" t="str">
        <f t="shared" si="21"/>
        <v>N/A</v>
      </c>
      <c r="C681" s="32" t="str">
        <f>IF(AND(Businesses!D682="",Businesses!E682&lt;&gt;""),0,IF(Businesses!D682="","N/A",IF(ISNUMBER(Businesses!D682),Businesses!D682,0)))</f>
        <v>N/A</v>
      </c>
      <c r="D681" s="32" t="str">
        <f>IF(Businesses!E682="","N/A",Businesses!E682)</f>
        <v>N/A</v>
      </c>
      <c r="E681" s="32" t="str">
        <f>IF(Businesses!F682="","N/A",Businesses!F682)</f>
        <v>N/A</v>
      </c>
      <c r="F681" s="32" t="str">
        <f t="shared" si="20"/>
        <v>N/A</v>
      </c>
      <c r="G681" s="32" t="str">
        <f>IF(Businesses!G682="","N/A",Businesses!G682)</f>
        <v>N/A</v>
      </c>
      <c r="H681" s="32" t="str">
        <f>IF(Businesses!H682="","N/A",Businesses!H682)</f>
        <v>N/A</v>
      </c>
      <c r="I681" s="32" t="str">
        <f>IF(AND(Businesses!B682="",Businesses!C682&lt;&gt;""),0,IF(Businesses!B682="","N/A",IF(ISNUMBER(Businesses!B682),Businesses!B682,0)))</f>
        <v>N/A</v>
      </c>
    </row>
    <row r="682" spans="2:9">
      <c r="B682" s="32" t="str">
        <f t="shared" si="21"/>
        <v>N/A</v>
      </c>
      <c r="C682" s="32" t="str">
        <f>IF(AND(Businesses!D683="",Businesses!E683&lt;&gt;""),0,IF(Businesses!D683="","N/A",IF(ISNUMBER(Businesses!D683),Businesses!D683,0)))</f>
        <v>N/A</v>
      </c>
      <c r="D682" s="32" t="str">
        <f>IF(Businesses!E683="","N/A",Businesses!E683)</f>
        <v>N/A</v>
      </c>
      <c r="E682" s="32" t="str">
        <f>IF(Businesses!F683="","N/A",Businesses!F683)</f>
        <v>N/A</v>
      </c>
      <c r="F682" s="32" t="str">
        <f t="shared" si="20"/>
        <v>N/A</v>
      </c>
      <c r="G682" s="32" t="str">
        <f>IF(Businesses!G683="","N/A",Businesses!G683)</f>
        <v>N/A</v>
      </c>
      <c r="H682" s="32" t="str">
        <f>IF(Businesses!H683="","N/A",Businesses!H683)</f>
        <v>N/A</v>
      </c>
      <c r="I682" s="32" t="str">
        <f>IF(AND(Businesses!B683="",Businesses!C683&lt;&gt;""),0,IF(Businesses!B683="","N/A",IF(ISNUMBER(Businesses!B683),Businesses!B683,0)))</f>
        <v>N/A</v>
      </c>
    </row>
    <row r="683" spans="2:9">
      <c r="B683" s="32" t="str">
        <f t="shared" si="21"/>
        <v>N/A</v>
      </c>
      <c r="C683" s="32" t="str">
        <f>IF(AND(Businesses!D684="",Businesses!E684&lt;&gt;""),0,IF(Businesses!D684="","N/A",IF(ISNUMBER(Businesses!D684),Businesses!D684,0)))</f>
        <v>N/A</v>
      </c>
      <c r="D683" s="32" t="str">
        <f>IF(Businesses!E684="","N/A",Businesses!E684)</f>
        <v>N/A</v>
      </c>
      <c r="E683" s="32" t="str">
        <f>IF(Businesses!F684="","N/A",Businesses!F684)</f>
        <v>N/A</v>
      </c>
      <c r="F683" s="32" t="str">
        <f t="shared" si="20"/>
        <v>N/A</v>
      </c>
      <c r="G683" s="32" t="str">
        <f>IF(Businesses!G684="","N/A",Businesses!G684)</f>
        <v>N/A</v>
      </c>
      <c r="H683" s="32" t="str">
        <f>IF(Businesses!H684="","N/A",Businesses!H684)</f>
        <v>N/A</v>
      </c>
      <c r="I683" s="32" t="str">
        <f>IF(AND(Businesses!B684="",Businesses!C684&lt;&gt;""),0,IF(Businesses!B684="","N/A",IF(ISNUMBER(Businesses!B684),Businesses!B684,0)))</f>
        <v>N/A</v>
      </c>
    </row>
    <row r="684" spans="2:9">
      <c r="B684" s="32" t="str">
        <f t="shared" si="21"/>
        <v>N/A</v>
      </c>
      <c r="C684" s="32" t="str">
        <f>IF(AND(Businesses!D685="",Businesses!E685&lt;&gt;""),0,IF(Businesses!D685="","N/A",IF(ISNUMBER(Businesses!D685),Businesses!D685,0)))</f>
        <v>N/A</v>
      </c>
      <c r="D684" s="32" t="str">
        <f>IF(Businesses!E685="","N/A",Businesses!E685)</f>
        <v>N/A</v>
      </c>
      <c r="E684" s="32" t="str">
        <f>IF(Businesses!F685="","N/A",Businesses!F685)</f>
        <v>N/A</v>
      </c>
      <c r="F684" s="32" t="str">
        <f t="shared" si="20"/>
        <v>N/A</v>
      </c>
      <c r="G684" s="32" t="str">
        <f>IF(Businesses!G685="","N/A",Businesses!G685)</f>
        <v>N/A</v>
      </c>
      <c r="H684" s="32" t="str">
        <f>IF(Businesses!H685="","N/A",Businesses!H685)</f>
        <v>N/A</v>
      </c>
      <c r="I684" s="32" t="str">
        <f>IF(AND(Businesses!B685="",Businesses!C685&lt;&gt;""),0,IF(Businesses!B685="","N/A",IF(ISNUMBER(Businesses!B685),Businesses!B685,0)))</f>
        <v>N/A</v>
      </c>
    </row>
    <row r="685" spans="2:9">
      <c r="B685" s="32" t="str">
        <f t="shared" si="21"/>
        <v>N/A</v>
      </c>
      <c r="C685" s="32" t="str">
        <f>IF(AND(Businesses!D686="",Businesses!E686&lt;&gt;""),0,IF(Businesses!D686="","N/A",IF(ISNUMBER(Businesses!D686),Businesses!D686,0)))</f>
        <v>N/A</v>
      </c>
      <c r="D685" s="32" t="str">
        <f>IF(Businesses!E686="","N/A",Businesses!E686)</f>
        <v>N/A</v>
      </c>
      <c r="E685" s="32" t="str">
        <f>IF(Businesses!F686="","N/A",Businesses!F686)</f>
        <v>N/A</v>
      </c>
      <c r="F685" s="32" t="str">
        <f t="shared" si="20"/>
        <v>N/A</v>
      </c>
      <c r="G685" s="32" t="str">
        <f>IF(Businesses!G686="","N/A",Businesses!G686)</f>
        <v>N/A</v>
      </c>
      <c r="H685" s="32" t="str">
        <f>IF(Businesses!H686="","N/A",Businesses!H686)</f>
        <v>N/A</v>
      </c>
      <c r="I685" s="32" t="str">
        <f>IF(AND(Businesses!B686="",Businesses!C686&lt;&gt;""),0,IF(Businesses!B686="","N/A",IF(ISNUMBER(Businesses!B686),Businesses!B686,0)))</f>
        <v>N/A</v>
      </c>
    </row>
    <row r="686" spans="2:9">
      <c r="B686" s="32" t="str">
        <f t="shared" si="21"/>
        <v>N/A</v>
      </c>
      <c r="C686" s="32" t="str">
        <f>IF(AND(Businesses!D687="",Businesses!E687&lt;&gt;""),0,IF(Businesses!D687="","N/A",IF(ISNUMBER(Businesses!D687),Businesses!D687,0)))</f>
        <v>N/A</v>
      </c>
      <c r="D686" s="32" t="str">
        <f>IF(Businesses!E687="","N/A",Businesses!E687)</f>
        <v>N/A</v>
      </c>
      <c r="E686" s="32" t="str">
        <f>IF(Businesses!F687="","N/A",Businesses!F687)</f>
        <v>N/A</v>
      </c>
      <c r="F686" s="32" t="str">
        <f t="shared" si="20"/>
        <v>N/A</v>
      </c>
      <c r="G686" s="32" t="str">
        <f>IF(Businesses!G687="","N/A",Businesses!G687)</f>
        <v>N/A</v>
      </c>
      <c r="H686" s="32" t="str">
        <f>IF(Businesses!H687="","N/A",Businesses!H687)</f>
        <v>N/A</v>
      </c>
      <c r="I686" s="32" t="str">
        <f>IF(AND(Businesses!B687="",Businesses!C687&lt;&gt;""),0,IF(Businesses!B687="","N/A",IF(ISNUMBER(Businesses!B687),Businesses!B687,0)))</f>
        <v>N/A</v>
      </c>
    </row>
    <row r="687" spans="2:9">
      <c r="B687" s="32" t="str">
        <f t="shared" si="21"/>
        <v>N/A</v>
      </c>
      <c r="C687" s="32" t="str">
        <f>IF(AND(Businesses!D688="",Businesses!E688&lt;&gt;""),0,IF(Businesses!D688="","N/A",IF(ISNUMBER(Businesses!D688),Businesses!D688,0)))</f>
        <v>N/A</v>
      </c>
      <c r="D687" s="32" t="str">
        <f>IF(Businesses!E688="","N/A",Businesses!E688)</f>
        <v>N/A</v>
      </c>
      <c r="E687" s="32" t="str">
        <f>IF(Businesses!F688="","N/A",Businesses!F688)</f>
        <v>N/A</v>
      </c>
      <c r="F687" s="32" t="str">
        <f t="shared" si="20"/>
        <v>N/A</v>
      </c>
      <c r="G687" s="32" t="str">
        <f>IF(Businesses!G688="","N/A",Businesses!G688)</f>
        <v>N/A</v>
      </c>
      <c r="H687" s="32" t="str">
        <f>IF(Businesses!H688="","N/A",Businesses!H688)</f>
        <v>N/A</v>
      </c>
      <c r="I687" s="32" t="str">
        <f>IF(AND(Businesses!B688="",Businesses!C688&lt;&gt;""),0,IF(Businesses!B688="","N/A",IF(ISNUMBER(Businesses!B688),Businesses!B688,0)))</f>
        <v>N/A</v>
      </c>
    </row>
    <row r="688" spans="2:9">
      <c r="B688" s="32" t="str">
        <f t="shared" si="21"/>
        <v>N/A</v>
      </c>
      <c r="C688" s="32" t="str">
        <f>IF(AND(Businesses!D689="",Businesses!E689&lt;&gt;""),0,IF(Businesses!D689="","N/A",IF(ISNUMBER(Businesses!D689),Businesses!D689,0)))</f>
        <v>N/A</v>
      </c>
      <c r="D688" s="32" t="str">
        <f>IF(Businesses!E689="","N/A",Businesses!E689)</f>
        <v>N/A</v>
      </c>
      <c r="E688" s="32" t="str">
        <f>IF(Businesses!F689="","N/A",Businesses!F689)</f>
        <v>N/A</v>
      </c>
      <c r="F688" s="32" t="str">
        <f t="shared" si="20"/>
        <v>N/A</v>
      </c>
      <c r="G688" s="32" t="str">
        <f>IF(Businesses!G689="","N/A",Businesses!G689)</f>
        <v>N/A</v>
      </c>
      <c r="H688" s="32" t="str">
        <f>IF(Businesses!H689="","N/A",Businesses!H689)</f>
        <v>N/A</v>
      </c>
      <c r="I688" s="32" t="str">
        <f>IF(AND(Businesses!B689="",Businesses!C689&lt;&gt;""),0,IF(Businesses!B689="","N/A",IF(ISNUMBER(Businesses!B689),Businesses!B689,0)))</f>
        <v>N/A</v>
      </c>
    </row>
    <row r="689" spans="2:9">
      <c r="B689" s="32" t="str">
        <f t="shared" si="21"/>
        <v>N/A</v>
      </c>
      <c r="C689" s="32" t="str">
        <f>IF(AND(Businesses!D690="",Businesses!E690&lt;&gt;""),0,IF(Businesses!D690="","N/A",IF(ISNUMBER(Businesses!D690),Businesses!D690,0)))</f>
        <v>N/A</v>
      </c>
      <c r="D689" s="32" t="str">
        <f>IF(Businesses!E690="","N/A",Businesses!E690)</f>
        <v>N/A</v>
      </c>
      <c r="E689" s="32" t="str">
        <f>IF(Businesses!F690="","N/A",Businesses!F690)</f>
        <v>N/A</v>
      </c>
      <c r="F689" s="32" t="str">
        <f t="shared" si="20"/>
        <v>N/A</v>
      </c>
      <c r="G689" s="32" t="str">
        <f>IF(Businesses!G690="","N/A",Businesses!G690)</f>
        <v>N/A</v>
      </c>
      <c r="H689" s="32" t="str">
        <f>IF(Businesses!H690="","N/A",Businesses!H690)</f>
        <v>N/A</v>
      </c>
      <c r="I689" s="32" t="str">
        <f>IF(AND(Businesses!B690="",Businesses!C690&lt;&gt;""),0,IF(Businesses!B690="","N/A",IF(ISNUMBER(Businesses!B690),Businesses!B690,0)))</f>
        <v>N/A</v>
      </c>
    </row>
    <row r="690" spans="2:9">
      <c r="B690" s="32" t="str">
        <f t="shared" si="21"/>
        <v>N/A</v>
      </c>
      <c r="C690" s="32" t="str">
        <f>IF(AND(Businesses!D691="",Businesses!E691&lt;&gt;""),0,IF(Businesses!D691="","N/A",IF(ISNUMBER(Businesses!D691),Businesses!D691,0)))</f>
        <v>N/A</v>
      </c>
      <c r="D690" s="32" t="str">
        <f>IF(Businesses!E691="","N/A",Businesses!E691)</f>
        <v>N/A</v>
      </c>
      <c r="E690" s="32" t="str">
        <f>IF(Businesses!F691="","N/A",Businesses!F691)</f>
        <v>N/A</v>
      </c>
      <c r="F690" s="32" t="str">
        <f t="shared" si="20"/>
        <v>N/A</v>
      </c>
      <c r="G690" s="32" t="str">
        <f>IF(Businesses!G691="","N/A",Businesses!G691)</f>
        <v>N/A</v>
      </c>
      <c r="H690" s="32" t="str">
        <f>IF(Businesses!H691="","N/A",Businesses!H691)</f>
        <v>N/A</v>
      </c>
      <c r="I690" s="32" t="str">
        <f>IF(AND(Businesses!B691="",Businesses!C691&lt;&gt;""),0,IF(Businesses!B691="","N/A",IF(ISNUMBER(Businesses!B691),Businesses!B691,0)))</f>
        <v>N/A</v>
      </c>
    </row>
    <row r="691" spans="2:9">
      <c r="B691" s="32" t="str">
        <f t="shared" si="21"/>
        <v>N/A</v>
      </c>
      <c r="C691" s="32" t="str">
        <f>IF(AND(Businesses!D692="",Businesses!E692&lt;&gt;""),0,IF(Businesses!D692="","N/A",IF(ISNUMBER(Businesses!D692),Businesses!D692,0)))</f>
        <v>N/A</v>
      </c>
      <c r="D691" s="32" t="str">
        <f>IF(Businesses!E692="","N/A",Businesses!E692)</f>
        <v>N/A</v>
      </c>
      <c r="E691" s="32" t="str">
        <f>IF(Businesses!F692="","N/A",Businesses!F692)</f>
        <v>N/A</v>
      </c>
      <c r="F691" s="32" t="str">
        <f t="shared" si="20"/>
        <v>N/A</v>
      </c>
      <c r="G691" s="32" t="str">
        <f>IF(Businesses!G692="","N/A",Businesses!G692)</f>
        <v>N/A</v>
      </c>
      <c r="H691" s="32" t="str">
        <f>IF(Businesses!H692="","N/A",Businesses!H692)</f>
        <v>N/A</v>
      </c>
      <c r="I691" s="32" t="str">
        <f>IF(AND(Businesses!B692="",Businesses!C692&lt;&gt;""),0,IF(Businesses!B692="","N/A",IF(ISNUMBER(Businesses!B692),Businesses!B692,0)))</f>
        <v>N/A</v>
      </c>
    </row>
    <row r="692" spans="2:9">
      <c r="B692" s="32" t="str">
        <f t="shared" si="21"/>
        <v>N/A</v>
      </c>
      <c r="C692" s="32" t="str">
        <f>IF(AND(Businesses!D693="",Businesses!E693&lt;&gt;""),0,IF(Businesses!D693="","N/A",IF(ISNUMBER(Businesses!D693),Businesses!D693,0)))</f>
        <v>N/A</v>
      </c>
      <c r="D692" s="32" t="str">
        <f>IF(Businesses!E693="","N/A",Businesses!E693)</f>
        <v>N/A</v>
      </c>
      <c r="E692" s="32" t="str">
        <f>IF(Businesses!F693="","N/A",Businesses!F693)</f>
        <v>N/A</v>
      </c>
      <c r="F692" s="32" t="str">
        <f t="shared" si="20"/>
        <v>N/A</v>
      </c>
      <c r="G692" s="32" t="str">
        <f>IF(Businesses!G693="","N/A",Businesses!G693)</f>
        <v>N/A</v>
      </c>
      <c r="H692" s="32" t="str">
        <f>IF(Businesses!H693="","N/A",Businesses!H693)</f>
        <v>N/A</v>
      </c>
      <c r="I692" s="32" t="str">
        <f>IF(AND(Businesses!B693="",Businesses!C693&lt;&gt;""),0,IF(Businesses!B693="","N/A",IF(ISNUMBER(Businesses!B693),Businesses!B693,0)))</f>
        <v>N/A</v>
      </c>
    </row>
    <row r="693" spans="2:9">
      <c r="B693" s="32" t="str">
        <f t="shared" si="21"/>
        <v>N/A</v>
      </c>
      <c r="C693" s="32" t="str">
        <f>IF(AND(Businesses!D694="",Businesses!E694&lt;&gt;""),0,IF(Businesses!D694="","N/A",IF(ISNUMBER(Businesses!D694),Businesses!D694,0)))</f>
        <v>N/A</v>
      </c>
      <c r="D693" s="32" t="str">
        <f>IF(Businesses!E694="","N/A",Businesses!E694)</f>
        <v>N/A</v>
      </c>
      <c r="E693" s="32" t="str">
        <f>IF(Businesses!F694="","N/A",Businesses!F694)</f>
        <v>N/A</v>
      </c>
      <c r="F693" s="32" t="str">
        <f t="shared" si="20"/>
        <v>N/A</v>
      </c>
      <c r="G693" s="32" t="str">
        <f>IF(Businesses!G694="","N/A",Businesses!G694)</f>
        <v>N/A</v>
      </c>
      <c r="H693" s="32" t="str">
        <f>IF(Businesses!H694="","N/A",Businesses!H694)</f>
        <v>N/A</v>
      </c>
      <c r="I693" s="32" t="str">
        <f>IF(AND(Businesses!B694="",Businesses!C694&lt;&gt;""),0,IF(Businesses!B694="","N/A",IF(ISNUMBER(Businesses!B694),Businesses!B694,0)))</f>
        <v>N/A</v>
      </c>
    </row>
    <row r="694" spans="2:9">
      <c r="B694" s="32" t="str">
        <f t="shared" si="21"/>
        <v>N/A</v>
      </c>
      <c r="C694" s="32" t="str">
        <f>IF(AND(Businesses!D695="",Businesses!E695&lt;&gt;""),0,IF(Businesses!D695="","N/A",IF(ISNUMBER(Businesses!D695),Businesses!D695,0)))</f>
        <v>N/A</v>
      </c>
      <c r="D694" s="32" t="str">
        <f>IF(Businesses!E695="","N/A",Businesses!E695)</f>
        <v>N/A</v>
      </c>
      <c r="E694" s="32" t="str">
        <f>IF(Businesses!F695="","N/A",Businesses!F695)</f>
        <v>N/A</v>
      </c>
      <c r="F694" s="32" t="str">
        <f t="shared" si="20"/>
        <v>N/A</v>
      </c>
      <c r="G694" s="32" t="str">
        <f>IF(Businesses!G695="","N/A",Businesses!G695)</f>
        <v>N/A</v>
      </c>
      <c r="H694" s="32" t="str">
        <f>IF(Businesses!H695="","N/A",Businesses!H695)</f>
        <v>N/A</v>
      </c>
      <c r="I694" s="32" t="str">
        <f>IF(AND(Businesses!B695="",Businesses!C695&lt;&gt;""),0,IF(Businesses!B695="","N/A",IF(ISNUMBER(Businesses!B695),Businesses!B695,0)))</f>
        <v>N/A</v>
      </c>
    </row>
    <row r="695" spans="2:9">
      <c r="B695" s="32" t="str">
        <f t="shared" si="21"/>
        <v>N/A</v>
      </c>
      <c r="C695" s="32" t="str">
        <f>IF(AND(Businesses!D696="",Businesses!E696&lt;&gt;""),0,IF(Businesses!D696="","N/A",IF(ISNUMBER(Businesses!D696),Businesses!D696,0)))</f>
        <v>N/A</v>
      </c>
      <c r="D695" s="32" t="str">
        <f>IF(Businesses!E696="","N/A",Businesses!E696)</f>
        <v>N/A</v>
      </c>
      <c r="E695" s="32" t="str">
        <f>IF(Businesses!F696="","N/A",Businesses!F696)</f>
        <v>N/A</v>
      </c>
      <c r="F695" s="32" t="str">
        <f t="shared" si="20"/>
        <v>N/A</v>
      </c>
      <c r="G695" s="32" t="str">
        <f>IF(Businesses!G696="","N/A",Businesses!G696)</f>
        <v>N/A</v>
      </c>
      <c r="H695" s="32" t="str">
        <f>IF(Businesses!H696="","N/A",Businesses!H696)</f>
        <v>N/A</v>
      </c>
      <c r="I695" s="32" t="str">
        <f>IF(AND(Businesses!B696="",Businesses!C696&lt;&gt;""),0,IF(Businesses!B696="","N/A",IF(ISNUMBER(Businesses!B696),Businesses!B696,0)))</f>
        <v>N/A</v>
      </c>
    </row>
    <row r="696" spans="2:9">
      <c r="B696" s="32" t="str">
        <f t="shared" si="21"/>
        <v>N/A</v>
      </c>
      <c r="C696" s="32" t="str">
        <f>IF(AND(Businesses!D697="",Businesses!E697&lt;&gt;""),0,IF(Businesses!D697="","N/A",IF(ISNUMBER(Businesses!D697),Businesses!D697,0)))</f>
        <v>N/A</v>
      </c>
      <c r="D696" s="32" t="str">
        <f>IF(Businesses!E697="","N/A",Businesses!E697)</f>
        <v>N/A</v>
      </c>
      <c r="E696" s="32" t="str">
        <f>IF(Businesses!F697="","N/A",Businesses!F697)</f>
        <v>N/A</v>
      </c>
      <c r="F696" s="32" t="str">
        <f t="shared" si="20"/>
        <v>N/A</v>
      </c>
      <c r="G696" s="32" t="str">
        <f>IF(Businesses!G697="","N/A",Businesses!G697)</f>
        <v>N/A</v>
      </c>
      <c r="H696" s="32" t="str">
        <f>IF(Businesses!H697="","N/A",Businesses!H697)</f>
        <v>N/A</v>
      </c>
      <c r="I696" s="32" t="str">
        <f>IF(AND(Businesses!B697="",Businesses!C697&lt;&gt;""),0,IF(Businesses!B697="","N/A",IF(ISNUMBER(Businesses!B697),Businesses!B697,0)))</f>
        <v>N/A</v>
      </c>
    </row>
    <row r="697" spans="2:9">
      <c r="B697" s="32" t="str">
        <f t="shared" si="21"/>
        <v>N/A</v>
      </c>
      <c r="C697" s="32" t="str">
        <f>IF(AND(Businesses!D698="",Businesses!E698&lt;&gt;""),0,IF(Businesses!D698="","N/A",IF(ISNUMBER(Businesses!D698),Businesses!D698,0)))</f>
        <v>N/A</v>
      </c>
      <c r="D697" s="32" t="str">
        <f>IF(Businesses!E698="","N/A",Businesses!E698)</f>
        <v>N/A</v>
      </c>
      <c r="E697" s="32" t="str">
        <f>IF(Businesses!F698="","N/A",Businesses!F698)</f>
        <v>N/A</v>
      </c>
      <c r="F697" s="32" t="str">
        <f t="shared" si="20"/>
        <v>N/A</v>
      </c>
      <c r="G697" s="32" t="str">
        <f>IF(Businesses!G698="","N/A",Businesses!G698)</f>
        <v>N/A</v>
      </c>
      <c r="H697" s="32" t="str">
        <f>IF(Businesses!H698="","N/A",Businesses!H698)</f>
        <v>N/A</v>
      </c>
      <c r="I697" s="32" t="str">
        <f>IF(AND(Businesses!B698="",Businesses!C698&lt;&gt;""),0,IF(Businesses!B698="","N/A",IF(ISNUMBER(Businesses!B698),Businesses!B698,0)))</f>
        <v>N/A</v>
      </c>
    </row>
    <row r="698" spans="2:9">
      <c r="B698" s="32" t="str">
        <f t="shared" si="21"/>
        <v>N/A</v>
      </c>
      <c r="C698" s="32" t="str">
        <f>IF(AND(Businesses!D699="",Businesses!E699&lt;&gt;""),0,IF(Businesses!D699="","N/A",IF(ISNUMBER(Businesses!D699),Businesses!D699,0)))</f>
        <v>N/A</v>
      </c>
      <c r="D698" s="32" t="str">
        <f>IF(Businesses!E699="","N/A",Businesses!E699)</f>
        <v>N/A</v>
      </c>
      <c r="E698" s="32" t="str">
        <f>IF(Businesses!F699="","N/A",Businesses!F699)</f>
        <v>N/A</v>
      </c>
      <c r="F698" s="32" t="str">
        <f t="shared" si="20"/>
        <v>N/A</v>
      </c>
      <c r="G698" s="32" t="str">
        <f>IF(Businesses!G699="","N/A",Businesses!G699)</f>
        <v>N/A</v>
      </c>
      <c r="H698" s="32" t="str">
        <f>IF(Businesses!H699="","N/A",Businesses!H699)</f>
        <v>N/A</v>
      </c>
      <c r="I698" s="32" t="str">
        <f>IF(AND(Businesses!B699="",Businesses!C699&lt;&gt;""),0,IF(Businesses!B699="","N/A",IF(ISNUMBER(Businesses!B699),Businesses!B699,0)))</f>
        <v>N/A</v>
      </c>
    </row>
    <row r="699" spans="2:9">
      <c r="B699" s="32" t="str">
        <f t="shared" si="21"/>
        <v>N/A</v>
      </c>
      <c r="C699" s="32" t="str">
        <f>IF(AND(Businesses!D700="",Businesses!E700&lt;&gt;""),0,IF(Businesses!D700="","N/A",IF(ISNUMBER(Businesses!D700),Businesses!D700,0)))</f>
        <v>N/A</v>
      </c>
      <c r="D699" s="32" t="str">
        <f>IF(Businesses!E700="","N/A",Businesses!E700)</f>
        <v>N/A</v>
      </c>
      <c r="E699" s="32" t="str">
        <f>IF(Businesses!F700="","N/A",Businesses!F700)</f>
        <v>N/A</v>
      </c>
      <c r="F699" s="32" t="str">
        <f t="shared" si="20"/>
        <v>N/A</v>
      </c>
      <c r="G699" s="32" t="str">
        <f>IF(Businesses!G700="","N/A",Businesses!G700)</f>
        <v>N/A</v>
      </c>
      <c r="H699" s="32" t="str">
        <f>IF(Businesses!H700="","N/A",Businesses!H700)</f>
        <v>N/A</v>
      </c>
      <c r="I699" s="32" t="str">
        <f>IF(AND(Businesses!B700="",Businesses!C700&lt;&gt;""),0,IF(Businesses!B700="","N/A",IF(ISNUMBER(Businesses!B700),Businesses!B700,0)))</f>
        <v>N/A</v>
      </c>
    </row>
    <row r="700" spans="2:9">
      <c r="B700" s="32" t="str">
        <f t="shared" si="21"/>
        <v>N/A</v>
      </c>
      <c r="C700" s="32" t="str">
        <f>IF(AND(Businesses!D701="",Businesses!E701&lt;&gt;""),0,IF(Businesses!D701="","N/A",IF(ISNUMBER(Businesses!D701),Businesses!D701,0)))</f>
        <v>N/A</v>
      </c>
      <c r="D700" s="32" t="str">
        <f>IF(Businesses!E701="","N/A",Businesses!E701)</f>
        <v>N/A</v>
      </c>
      <c r="E700" s="32" t="str">
        <f>IF(Businesses!F701="","N/A",Businesses!F701)</f>
        <v>N/A</v>
      </c>
      <c r="F700" s="32" t="str">
        <f t="shared" si="20"/>
        <v>N/A</v>
      </c>
      <c r="G700" s="32" t="str">
        <f>IF(Businesses!G701="","N/A",Businesses!G701)</f>
        <v>N/A</v>
      </c>
      <c r="H700" s="32" t="str">
        <f>IF(Businesses!H701="","N/A",Businesses!H701)</f>
        <v>N/A</v>
      </c>
      <c r="I700" s="32" t="str">
        <f>IF(AND(Businesses!B701="",Businesses!C701&lt;&gt;""),0,IF(Businesses!B701="","N/A",IF(ISNUMBER(Businesses!B701),Businesses!B701,0)))</f>
        <v>N/A</v>
      </c>
    </row>
    <row r="701" spans="2:9">
      <c r="B701" s="32" t="str">
        <f t="shared" si="21"/>
        <v>N/A</v>
      </c>
      <c r="C701" s="32" t="str">
        <f>IF(AND(Businesses!D702="",Businesses!E702&lt;&gt;""),0,IF(Businesses!D702="","N/A",IF(ISNUMBER(Businesses!D702),Businesses!D702,0)))</f>
        <v>N/A</v>
      </c>
      <c r="D701" s="32" t="str">
        <f>IF(Businesses!E702="","N/A",Businesses!E702)</f>
        <v>N/A</v>
      </c>
      <c r="E701" s="32" t="str">
        <f>IF(Businesses!F702="","N/A",Businesses!F702)</f>
        <v>N/A</v>
      </c>
      <c r="F701" s="32" t="str">
        <f t="shared" si="20"/>
        <v>N/A</v>
      </c>
      <c r="G701" s="32" t="str">
        <f>IF(Businesses!G702="","N/A",Businesses!G702)</f>
        <v>N/A</v>
      </c>
      <c r="H701" s="32" t="str">
        <f>IF(Businesses!H702="","N/A",Businesses!H702)</f>
        <v>N/A</v>
      </c>
      <c r="I701" s="32" t="str">
        <f>IF(AND(Businesses!B702="",Businesses!C702&lt;&gt;""),0,IF(Businesses!B702="","N/A",IF(ISNUMBER(Businesses!B702),Businesses!B702,0)))</f>
        <v>N/A</v>
      </c>
    </row>
    <row r="702" spans="2:9">
      <c r="B702" s="32" t="str">
        <f t="shared" si="21"/>
        <v>N/A</v>
      </c>
      <c r="C702" s="32" t="str">
        <f>IF(AND(Businesses!D703="",Businesses!E703&lt;&gt;""),0,IF(Businesses!D703="","N/A",IF(ISNUMBER(Businesses!D703),Businesses!D703,0)))</f>
        <v>N/A</v>
      </c>
      <c r="D702" s="32" t="str">
        <f>IF(Businesses!E703="","N/A",Businesses!E703)</f>
        <v>N/A</v>
      </c>
      <c r="E702" s="32" t="str">
        <f>IF(Businesses!F703="","N/A",Businesses!F703)</f>
        <v>N/A</v>
      </c>
      <c r="F702" s="32" t="str">
        <f t="shared" si="20"/>
        <v>N/A</v>
      </c>
      <c r="G702" s="32" t="str">
        <f>IF(Businesses!G703="","N/A",Businesses!G703)</f>
        <v>N/A</v>
      </c>
      <c r="H702" s="32" t="str">
        <f>IF(Businesses!H703="","N/A",Businesses!H703)</f>
        <v>N/A</v>
      </c>
      <c r="I702" s="32" t="str">
        <f>IF(AND(Businesses!B703="",Businesses!C703&lt;&gt;""),0,IF(Businesses!B703="","N/A",IF(ISNUMBER(Businesses!B703),Businesses!B703,0)))</f>
        <v>N/A</v>
      </c>
    </row>
    <row r="703" spans="2:9">
      <c r="B703" s="32" t="str">
        <f t="shared" si="21"/>
        <v>N/A</v>
      </c>
      <c r="C703" s="32" t="str">
        <f>IF(AND(Businesses!D704="",Businesses!E704&lt;&gt;""),0,IF(Businesses!D704="","N/A",IF(ISNUMBER(Businesses!D704),Businesses!D704,0)))</f>
        <v>N/A</v>
      </c>
      <c r="D703" s="32" t="str">
        <f>IF(Businesses!E704="","N/A",Businesses!E704)</f>
        <v>N/A</v>
      </c>
      <c r="E703" s="32" t="str">
        <f>IF(Businesses!F704="","N/A",Businesses!F704)</f>
        <v>N/A</v>
      </c>
      <c r="F703" s="32" t="str">
        <f t="shared" si="20"/>
        <v>N/A</v>
      </c>
      <c r="G703" s="32" t="str">
        <f>IF(Businesses!G704="","N/A",Businesses!G704)</f>
        <v>N/A</v>
      </c>
      <c r="H703" s="32" t="str">
        <f>IF(Businesses!H704="","N/A",Businesses!H704)</f>
        <v>N/A</v>
      </c>
      <c r="I703" s="32" t="str">
        <f>IF(AND(Businesses!B704="",Businesses!C704&lt;&gt;""),0,IF(Businesses!B704="","N/A",IF(ISNUMBER(Businesses!B704),Businesses!B704,0)))</f>
        <v>N/A</v>
      </c>
    </row>
    <row r="704" spans="2:9">
      <c r="B704" s="32" t="str">
        <f t="shared" si="21"/>
        <v>N/A</v>
      </c>
      <c r="C704" s="32" t="str">
        <f>IF(AND(Businesses!D705="",Businesses!E705&lt;&gt;""),0,IF(Businesses!D705="","N/A",IF(ISNUMBER(Businesses!D705),Businesses!D705,0)))</f>
        <v>N/A</v>
      </c>
      <c r="D704" s="32" t="str">
        <f>IF(Businesses!E705="","N/A",Businesses!E705)</f>
        <v>N/A</v>
      </c>
      <c r="E704" s="32" t="str">
        <f>IF(Businesses!F705="","N/A",Businesses!F705)</f>
        <v>N/A</v>
      </c>
      <c r="F704" s="32" t="str">
        <f t="shared" si="20"/>
        <v>N/A</v>
      </c>
      <c r="G704" s="32" t="str">
        <f>IF(Businesses!G705="","N/A",Businesses!G705)</f>
        <v>N/A</v>
      </c>
      <c r="H704" s="32" t="str">
        <f>IF(Businesses!H705="","N/A",Businesses!H705)</f>
        <v>N/A</v>
      </c>
      <c r="I704" s="32" t="str">
        <f>IF(AND(Businesses!B705="",Businesses!C705&lt;&gt;""),0,IF(Businesses!B705="","N/A",IF(ISNUMBER(Businesses!B705),Businesses!B705,0)))</f>
        <v>N/A</v>
      </c>
    </row>
    <row r="705" spans="2:9">
      <c r="B705" s="32" t="str">
        <f t="shared" si="21"/>
        <v>N/A</v>
      </c>
      <c r="C705" s="32" t="str">
        <f>IF(AND(Businesses!D706="",Businesses!E706&lt;&gt;""),0,IF(Businesses!D706="","N/A",IF(ISNUMBER(Businesses!D706),Businesses!D706,0)))</f>
        <v>N/A</v>
      </c>
      <c r="D705" s="32" t="str">
        <f>IF(Businesses!E706="","N/A",Businesses!E706)</f>
        <v>N/A</v>
      </c>
      <c r="E705" s="32" t="str">
        <f>IF(Businesses!F706="","N/A",Businesses!F706)</f>
        <v>N/A</v>
      </c>
      <c r="F705" s="32" t="str">
        <f t="shared" si="20"/>
        <v>N/A</v>
      </c>
      <c r="G705" s="32" t="str">
        <f>IF(Businesses!G706="","N/A",Businesses!G706)</f>
        <v>N/A</v>
      </c>
      <c r="H705" s="32" t="str">
        <f>IF(Businesses!H706="","N/A",Businesses!H706)</f>
        <v>N/A</v>
      </c>
      <c r="I705" s="32" t="str">
        <f>IF(AND(Businesses!B706="",Businesses!C706&lt;&gt;""),0,IF(Businesses!B706="","N/A",IF(ISNUMBER(Businesses!B706),Businesses!B706,0)))</f>
        <v>N/A</v>
      </c>
    </row>
    <row r="706" spans="2:9">
      <c r="B706" s="32" t="str">
        <f t="shared" si="21"/>
        <v>N/A</v>
      </c>
      <c r="C706" s="32" t="str">
        <f>IF(AND(Businesses!D707="",Businesses!E707&lt;&gt;""),0,IF(Businesses!D707="","N/A",IF(ISNUMBER(Businesses!D707),Businesses!D707,0)))</f>
        <v>N/A</v>
      </c>
      <c r="D706" s="32" t="str">
        <f>IF(Businesses!E707="","N/A",Businesses!E707)</f>
        <v>N/A</v>
      </c>
      <c r="E706" s="32" t="str">
        <f>IF(Businesses!F707="","N/A",Businesses!F707)</f>
        <v>N/A</v>
      </c>
      <c r="F706" s="32" t="str">
        <f t="shared" ref="F706:F769" si="22">IF(B706="N/A","N/A",UPPER(TRIM(ProbuildName)))</f>
        <v>N/A</v>
      </c>
      <c r="G706" s="32" t="str">
        <f>IF(Businesses!G707="","N/A",Businesses!G707)</f>
        <v>N/A</v>
      </c>
      <c r="H706" s="32" t="str">
        <f>IF(Businesses!H707="","N/A",Businesses!H707)</f>
        <v>N/A</v>
      </c>
      <c r="I706" s="32" t="str">
        <f>IF(AND(Businesses!B707="",Businesses!C707&lt;&gt;""),0,IF(Businesses!B707="","N/A",IF(ISNUMBER(Businesses!B707),Businesses!B707,0)))</f>
        <v>N/A</v>
      </c>
    </row>
    <row r="707" spans="2:9">
      <c r="B707" s="32" t="str">
        <f t="shared" ref="B707:B770" si="23">IF(I707="N/A","N/A","")</f>
        <v>N/A</v>
      </c>
      <c r="C707" s="32" t="str">
        <f>IF(AND(Businesses!D708="",Businesses!E708&lt;&gt;""),0,IF(Businesses!D708="","N/A",IF(ISNUMBER(Businesses!D708),Businesses!D708,0)))</f>
        <v>N/A</v>
      </c>
      <c r="D707" s="32" t="str">
        <f>IF(Businesses!E708="","N/A",Businesses!E708)</f>
        <v>N/A</v>
      </c>
      <c r="E707" s="32" t="str">
        <f>IF(Businesses!F708="","N/A",Businesses!F708)</f>
        <v>N/A</v>
      </c>
      <c r="F707" s="32" t="str">
        <f t="shared" si="22"/>
        <v>N/A</v>
      </c>
      <c r="G707" s="32" t="str">
        <f>IF(Businesses!G708="","N/A",Businesses!G708)</f>
        <v>N/A</v>
      </c>
      <c r="H707" s="32" t="str">
        <f>IF(Businesses!H708="","N/A",Businesses!H708)</f>
        <v>N/A</v>
      </c>
      <c r="I707" s="32" t="str">
        <f>IF(AND(Businesses!B708="",Businesses!C708&lt;&gt;""),0,IF(Businesses!B708="","N/A",IF(ISNUMBER(Businesses!B708),Businesses!B708,0)))</f>
        <v>N/A</v>
      </c>
    </row>
    <row r="708" spans="2:9">
      <c r="B708" s="32" t="str">
        <f t="shared" si="23"/>
        <v>N/A</v>
      </c>
      <c r="C708" s="32" t="str">
        <f>IF(AND(Businesses!D709="",Businesses!E709&lt;&gt;""),0,IF(Businesses!D709="","N/A",IF(ISNUMBER(Businesses!D709),Businesses!D709,0)))</f>
        <v>N/A</v>
      </c>
      <c r="D708" s="32" t="str">
        <f>IF(Businesses!E709="","N/A",Businesses!E709)</f>
        <v>N/A</v>
      </c>
      <c r="E708" s="32" t="str">
        <f>IF(Businesses!F709="","N/A",Businesses!F709)</f>
        <v>N/A</v>
      </c>
      <c r="F708" s="32" t="str">
        <f t="shared" si="22"/>
        <v>N/A</v>
      </c>
      <c r="G708" s="32" t="str">
        <f>IF(Businesses!G709="","N/A",Businesses!G709)</f>
        <v>N/A</v>
      </c>
      <c r="H708" s="32" t="str">
        <f>IF(Businesses!H709="","N/A",Businesses!H709)</f>
        <v>N/A</v>
      </c>
      <c r="I708" s="32" t="str">
        <f>IF(AND(Businesses!B709="",Businesses!C709&lt;&gt;""),0,IF(Businesses!B709="","N/A",IF(ISNUMBER(Businesses!B709),Businesses!B709,0)))</f>
        <v>N/A</v>
      </c>
    </row>
    <row r="709" spans="2:9">
      <c r="B709" s="32" t="str">
        <f t="shared" si="23"/>
        <v>N/A</v>
      </c>
      <c r="C709" s="32" t="str">
        <f>IF(AND(Businesses!D710="",Businesses!E710&lt;&gt;""),0,IF(Businesses!D710="","N/A",IF(ISNUMBER(Businesses!D710),Businesses!D710,0)))</f>
        <v>N/A</v>
      </c>
      <c r="D709" s="32" t="str">
        <f>IF(Businesses!E710="","N/A",Businesses!E710)</f>
        <v>N/A</v>
      </c>
      <c r="E709" s="32" t="str">
        <f>IF(Businesses!F710="","N/A",Businesses!F710)</f>
        <v>N/A</v>
      </c>
      <c r="F709" s="32" t="str">
        <f t="shared" si="22"/>
        <v>N/A</v>
      </c>
      <c r="G709" s="32" t="str">
        <f>IF(Businesses!G710="","N/A",Businesses!G710)</f>
        <v>N/A</v>
      </c>
      <c r="H709" s="32" t="str">
        <f>IF(Businesses!H710="","N/A",Businesses!H710)</f>
        <v>N/A</v>
      </c>
      <c r="I709" s="32" t="str">
        <f>IF(AND(Businesses!B710="",Businesses!C710&lt;&gt;""),0,IF(Businesses!B710="","N/A",IF(ISNUMBER(Businesses!B710),Businesses!B710,0)))</f>
        <v>N/A</v>
      </c>
    </row>
    <row r="710" spans="2:9">
      <c r="B710" s="32" t="str">
        <f t="shared" si="23"/>
        <v>N/A</v>
      </c>
      <c r="C710" s="32" t="str">
        <f>IF(AND(Businesses!D711="",Businesses!E711&lt;&gt;""),0,IF(Businesses!D711="","N/A",IF(ISNUMBER(Businesses!D711),Businesses!D711,0)))</f>
        <v>N/A</v>
      </c>
      <c r="D710" s="32" t="str">
        <f>IF(Businesses!E711="","N/A",Businesses!E711)</f>
        <v>N/A</v>
      </c>
      <c r="E710" s="32" t="str">
        <f>IF(Businesses!F711="","N/A",Businesses!F711)</f>
        <v>N/A</v>
      </c>
      <c r="F710" s="32" t="str">
        <f t="shared" si="22"/>
        <v>N/A</v>
      </c>
      <c r="G710" s="32" t="str">
        <f>IF(Businesses!G711="","N/A",Businesses!G711)</f>
        <v>N/A</v>
      </c>
      <c r="H710" s="32" t="str">
        <f>IF(Businesses!H711="","N/A",Businesses!H711)</f>
        <v>N/A</v>
      </c>
      <c r="I710" s="32" t="str">
        <f>IF(AND(Businesses!B711="",Businesses!C711&lt;&gt;""),0,IF(Businesses!B711="","N/A",IF(ISNUMBER(Businesses!B711),Businesses!B711,0)))</f>
        <v>N/A</v>
      </c>
    </row>
    <row r="711" spans="2:9">
      <c r="B711" s="32" t="str">
        <f t="shared" si="23"/>
        <v>N/A</v>
      </c>
      <c r="C711" s="32" t="str">
        <f>IF(AND(Businesses!D712="",Businesses!E712&lt;&gt;""),0,IF(Businesses!D712="","N/A",IF(ISNUMBER(Businesses!D712),Businesses!D712,0)))</f>
        <v>N/A</v>
      </c>
      <c r="D711" s="32" t="str">
        <f>IF(Businesses!E712="","N/A",Businesses!E712)</f>
        <v>N/A</v>
      </c>
      <c r="E711" s="32" t="str">
        <f>IF(Businesses!F712="","N/A",Businesses!F712)</f>
        <v>N/A</v>
      </c>
      <c r="F711" s="32" t="str">
        <f t="shared" si="22"/>
        <v>N/A</v>
      </c>
      <c r="G711" s="32" t="str">
        <f>IF(Businesses!G712="","N/A",Businesses!G712)</f>
        <v>N/A</v>
      </c>
      <c r="H711" s="32" t="str">
        <f>IF(Businesses!H712="","N/A",Businesses!H712)</f>
        <v>N/A</v>
      </c>
      <c r="I711" s="32" t="str">
        <f>IF(AND(Businesses!B712="",Businesses!C712&lt;&gt;""),0,IF(Businesses!B712="","N/A",IF(ISNUMBER(Businesses!B712),Businesses!B712,0)))</f>
        <v>N/A</v>
      </c>
    </row>
    <row r="712" spans="2:9">
      <c r="B712" s="32" t="str">
        <f t="shared" si="23"/>
        <v>N/A</v>
      </c>
      <c r="C712" s="32" t="str">
        <f>IF(AND(Businesses!D713="",Businesses!E713&lt;&gt;""),0,IF(Businesses!D713="","N/A",IF(ISNUMBER(Businesses!D713),Businesses!D713,0)))</f>
        <v>N/A</v>
      </c>
      <c r="D712" s="32" t="str">
        <f>IF(Businesses!E713="","N/A",Businesses!E713)</f>
        <v>N/A</v>
      </c>
      <c r="E712" s="32" t="str">
        <f>IF(Businesses!F713="","N/A",Businesses!F713)</f>
        <v>N/A</v>
      </c>
      <c r="F712" s="32" t="str">
        <f t="shared" si="22"/>
        <v>N/A</v>
      </c>
      <c r="G712" s="32" t="str">
        <f>IF(Businesses!G713="","N/A",Businesses!G713)</f>
        <v>N/A</v>
      </c>
      <c r="H712" s="32" t="str">
        <f>IF(Businesses!H713="","N/A",Businesses!H713)</f>
        <v>N/A</v>
      </c>
      <c r="I712" s="32" t="str">
        <f>IF(AND(Businesses!B713="",Businesses!C713&lt;&gt;""),0,IF(Businesses!B713="","N/A",IF(ISNUMBER(Businesses!B713),Businesses!B713,0)))</f>
        <v>N/A</v>
      </c>
    </row>
    <row r="713" spans="2:9">
      <c r="B713" s="32" t="str">
        <f t="shared" si="23"/>
        <v>N/A</v>
      </c>
      <c r="C713" s="32" t="str">
        <f>IF(AND(Businesses!D714="",Businesses!E714&lt;&gt;""),0,IF(Businesses!D714="","N/A",IF(ISNUMBER(Businesses!D714),Businesses!D714,0)))</f>
        <v>N/A</v>
      </c>
      <c r="D713" s="32" t="str">
        <f>IF(Businesses!E714="","N/A",Businesses!E714)</f>
        <v>N/A</v>
      </c>
      <c r="E713" s="32" t="str">
        <f>IF(Businesses!F714="","N/A",Businesses!F714)</f>
        <v>N/A</v>
      </c>
      <c r="F713" s="32" t="str">
        <f t="shared" si="22"/>
        <v>N/A</v>
      </c>
      <c r="G713" s="32" t="str">
        <f>IF(Businesses!G714="","N/A",Businesses!G714)</f>
        <v>N/A</v>
      </c>
      <c r="H713" s="32" t="str">
        <f>IF(Businesses!H714="","N/A",Businesses!H714)</f>
        <v>N/A</v>
      </c>
      <c r="I713" s="32" t="str">
        <f>IF(AND(Businesses!B714="",Businesses!C714&lt;&gt;""),0,IF(Businesses!B714="","N/A",IF(ISNUMBER(Businesses!B714),Businesses!B714,0)))</f>
        <v>N/A</v>
      </c>
    </row>
    <row r="714" spans="2:9">
      <c r="B714" s="32" t="str">
        <f t="shared" si="23"/>
        <v>N/A</v>
      </c>
      <c r="C714" s="32" t="str">
        <f>IF(AND(Businesses!D715="",Businesses!E715&lt;&gt;""),0,IF(Businesses!D715="","N/A",IF(ISNUMBER(Businesses!D715),Businesses!D715,0)))</f>
        <v>N/A</v>
      </c>
      <c r="D714" s="32" t="str">
        <f>IF(Businesses!E715="","N/A",Businesses!E715)</f>
        <v>N/A</v>
      </c>
      <c r="E714" s="32" t="str">
        <f>IF(Businesses!F715="","N/A",Businesses!F715)</f>
        <v>N/A</v>
      </c>
      <c r="F714" s="32" t="str">
        <f t="shared" si="22"/>
        <v>N/A</v>
      </c>
      <c r="G714" s="32" t="str">
        <f>IF(Businesses!G715="","N/A",Businesses!G715)</f>
        <v>N/A</v>
      </c>
      <c r="H714" s="32" t="str">
        <f>IF(Businesses!H715="","N/A",Businesses!H715)</f>
        <v>N/A</v>
      </c>
      <c r="I714" s="32" t="str">
        <f>IF(AND(Businesses!B715="",Businesses!C715&lt;&gt;""),0,IF(Businesses!B715="","N/A",IF(ISNUMBER(Businesses!B715),Businesses!B715,0)))</f>
        <v>N/A</v>
      </c>
    </row>
    <row r="715" spans="2:9">
      <c r="B715" s="32" t="str">
        <f t="shared" si="23"/>
        <v>N/A</v>
      </c>
      <c r="C715" s="32" t="str">
        <f>IF(AND(Businesses!D716="",Businesses!E716&lt;&gt;""),0,IF(Businesses!D716="","N/A",IF(ISNUMBER(Businesses!D716),Businesses!D716,0)))</f>
        <v>N/A</v>
      </c>
      <c r="D715" s="32" t="str">
        <f>IF(Businesses!E716="","N/A",Businesses!E716)</f>
        <v>N/A</v>
      </c>
      <c r="E715" s="32" t="str">
        <f>IF(Businesses!F716="","N/A",Businesses!F716)</f>
        <v>N/A</v>
      </c>
      <c r="F715" s="32" t="str">
        <f t="shared" si="22"/>
        <v>N/A</v>
      </c>
      <c r="G715" s="32" t="str">
        <f>IF(Businesses!G716="","N/A",Businesses!G716)</f>
        <v>N/A</v>
      </c>
      <c r="H715" s="32" t="str">
        <f>IF(Businesses!H716="","N/A",Businesses!H716)</f>
        <v>N/A</v>
      </c>
      <c r="I715" s="32" t="str">
        <f>IF(AND(Businesses!B716="",Businesses!C716&lt;&gt;""),0,IF(Businesses!B716="","N/A",IF(ISNUMBER(Businesses!B716),Businesses!B716,0)))</f>
        <v>N/A</v>
      </c>
    </row>
    <row r="716" spans="2:9">
      <c r="B716" s="32" t="str">
        <f t="shared" si="23"/>
        <v>N/A</v>
      </c>
      <c r="C716" s="32" t="str">
        <f>IF(AND(Businesses!D717="",Businesses!E717&lt;&gt;""),0,IF(Businesses!D717="","N/A",IF(ISNUMBER(Businesses!D717),Businesses!D717,0)))</f>
        <v>N/A</v>
      </c>
      <c r="D716" s="32" t="str">
        <f>IF(Businesses!E717="","N/A",Businesses!E717)</f>
        <v>N/A</v>
      </c>
      <c r="E716" s="32" t="str">
        <f>IF(Businesses!F717="","N/A",Businesses!F717)</f>
        <v>N/A</v>
      </c>
      <c r="F716" s="32" t="str">
        <f t="shared" si="22"/>
        <v>N/A</v>
      </c>
      <c r="G716" s="32" t="str">
        <f>IF(Businesses!G717="","N/A",Businesses!G717)</f>
        <v>N/A</v>
      </c>
      <c r="H716" s="32" t="str">
        <f>IF(Businesses!H717="","N/A",Businesses!H717)</f>
        <v>N/A</v>
      </c>
      <c r="I716" s="32" t="str">
        <f>IF(AND(Businesses!B717="",Businesses!C717&lt;&gt;""),0,IF(Businesses!B717="","N/A",IF(ISNUMBER(Businesses!B717),Businesses!B717,0)))</f>
        <v>N/A</v>
      </c>
    </row>
    <row r="717" spans="2:9">
      <c r="B717" s="32" t="str">
        <f t="shared" si="23"/>
        <v>N/A</v>
      </c>
      <c r="C717" s="32" t="str">
        <f>IF(AND(Businesses!D718="",Businesses!E718&lt;&gt;""),0,IF(Businesses!D718="","N/A",IF(ISNUMBER(Businesses!D718),Businesses!D718,0)))</f>
        <v>N/A</v>
      </c>
      <c r="D717" s="32" t="str">
        <f>IF(Businesses!E718="","N/A",Businesses!E718)</f>
        <v>N/A</v>
      </c>
      <c r="E717" s="32" t="str">
        <f>IF(Businesses!F718="","N/A",Businesses!F718)</f>
        <v>N/A</v>
      </c>
      <c r="F717" s="32" t="str">
        <f t="shared" si="22"/>
        <v>N/A</v>
      </c>
      <c r="G717" s="32" t="str">
        <f>IF(Businesses!G718="","N/A",Businesses!G718)</f>
        <v>N/A</v>
      </c>
      <c r="H717" s="32" t="str">
        <f>IF(Businesses!H718="","N/A",Businesses!H718)</f>
        <v>N/A</v>
      </c>
      <c r="I717" s="32" t="str">
        <f>IF(AND(Businesses!B718="",Businesses!C718&lt;&gt;""),0,IF(Businesses!B718="","N/A",IF(ISNUMBER(Businesses!B718),Businesses!B718,0)))</f>
        <v>N/A</v>
      </c>
    </row>
    <row r="718" spans="2:9">
      <c r="B718" s="32" t="str">
        <f t="shared" si="23"/>
        <v>N/A</v>
      </c>
      <c r="C718" s="32" t="str">
        <f>IF(AND(Businesses!D719="",Businesses!E719&lt;&gt;""),0,IF(Businesses!D719="","N/A",IF(ISNUMBER(Businesses!D719),Businesses!D719,0)))</f>
        <v>N/A</v>
      </c>
      <c r="D718" s="32" t="str">
        <f>IF(Businesses!E719="","N/A",Businesses!E719)</f>
        <v>N/A</v>
      </c>
      <c r="E718" s="32" t="str">
        <f>IF(Businesses!F719="","N/A",Businesses!F719)</f>
        <v>N/A</v>
      </c>
      <c r="F718" s="32" t="str">
        <f t="shared" si="22"/>
        <v>N/A</v>
      </c>
      <c r="G718" s="32" t="str">
        <f>IF(Businesses!G719="","N/A",Businesses!G719)</f>
        <v>N/A</v>
      </c>
      <c r="H718" s="32" t="str">
        <f>IF(Businesses!H719="","N/A",Businesses!H719)</f>
        <v>N/A</v>
      </c>
      <c r="I718" s="32" t="str">
        <f>IF(AND(Businesses!B719="",Businesses!C719&lt;&gt;""),0,IF(Businesses!B719="","N/A",IF(ISNUMBER(Businesses!B719),Businesses!B719,0)))</f>
        <v>N/A</v>
      </c>
    </row>
    <row r="719" spans="2:9">
      <c r="B719" s="32" t="str">
        <f t="shared" si="23"/>
        <v>N/A</v>
      </c>
      <c r="C719" s="32" t="str">
        <f>IF(AND(Businesses!D720="",Businesses!E720&lt;&gt;""),0,IF(Businesses!D720="","N/A",IF(ISNUMBER(Businesses!D720),Businesses!D720,0)))</f>
        <v>N/A</v>
      </c>
      <c r="D719" s="32" t="str">
        <f>IF(Businesses!E720="","N/A",Businesses!E720)</f>
        <v>N/A</v>
      </c>
      <c r="E719" s="32" t="str">
        <f>IF(Businesses!F720="","N/A",Businesses!F720)</f>
        <v>N/A</v>
      </c>
      <c r="F719" s="32" t="str">
        <f t="shared" si="22"/>
        <v>N/A</v>
      </c>
      <c r="G719" s="32" t="str">
        <f>IF(Businesses!G720="","N/A",Businesses!G720)</f>
        <v>N/A</v>
      </c>
      <c r="H719" s="32" t="str">
        <f>IF(Businesses!H720="","N/A",Businesses!H720)</f>
        <v>N/A</v>
      </c>
      <c r="I719" s="32" t="str">
        <f>IF(AND(Businesses!B720="",Businesses!C720&lt;&gt;""),0,IF(Businesses!B720="","N/A",IF(ISNUMBER(Businesses!B720),Businesses!B720,0)))</f>
        <v>N/A</v>
      </c>
    </row>
    <row r="720" spans="2:9">
      <c r="B720" s="32" t="str">
        <f t="shared" si="23"/>
        <v>N/A</v>
      </c>
      <c r="C720" s="32" t="str">
        <f>IF(AND(Businesses!D721="",Businesses!E721&lt;&gt;""),0,IF(Businesses!D721="","N/A",IF(ISNUMBER(Businesses!D721),Businesses!D721,0)))</f>
        <v>N/A</v>
      </c>
      <c r="D720" s="32" t="str">
        <f>IF(Businesses!E721="","N/A",Businesses!E721)</f>
        <v>N/A</v>
      </c>
      <c r="E720" s="32" t="str">
        <f>IF(Businesses!F721="","N/A",Businesses!F721)</f>
        <v>N/A</v>
      </c>
      <c r="F720" s="32" t="str">
        <f t="shared" si="22"/>
        <v>N/A</v>
      </c>
      <c r="G720" s="32" t="str">
        <f>IF(Businesses!G721="","N/A",Businesses!G721)</f>
        <v>N/A</v>
      </c>
      <c r="H720" s="32" t="str">
        <f>IF(Businesses!H721="","N/A",Businesses!H721)</f>
        <v>N/A</v>
      </c>
      <c r="I720" s="32" t="str">
        <f>IF(AND(Businesses!B721="",Businesses!C721&lt;&gt;""),0,IF(Businesses!B721="","N/A",IF(ISNUMBER(Businesses!B721),Businesses!B721,0)))</f>
        <v>N/A</v>
      </c>
    </row>
    <row r="721" spans="2:9">
      <c r="B721" s="32" t="str">
        <f t="shared" si="23"/>
        <v>N/A</v>
      </c>
      <c r="C721" s="32" t="str">
        <f>IF(AND(Businesses!D722="",Businesses!E722&lt;&gt;""),0,IF(Businesses!D722="","N/A",IF(ISNUMBER(Businesses!D722),Businesses!D722,0)))</f>
        <v>N/A</v>
      </c>
      <c r="D721" s="32" t="str">
        <f>IF(Businesses!E722="","N/A",Businesses!E722)</f>
        <v>N/A</v>
      </c>
      <c r="E721" s="32" t="str">
        <f>IF(Businesses!F722="","N/A",Businesses!F722)</f>
        <v>N/A</v>
      </c>
      <c r="F721" s="32" t="str">
        <f t="shared" si="22"/>
        <v>N/A</v>
      </c>
      <c r="G721" s="32" t="str">
        <f>IF(Businesses!G722="","N/A",Businesses!G722)</f>
        <v>N/A</v>
      </c>
      <c r="H721" s="32" t="str">
        <f>IF(Businesses!H722="","N/A",Businesses!H722)</f>
        <v>N/A</v>
      </c>
      <c r="I721" s="32" t="str">
        <f>IF(AND(Businesses!B722="",Businesses!C722&lt;&gt;""),0,IF(Businesses!B722="","N/A",IF(ISNUMBER(Businesses!B722),Businesses!B722,0)))</f>
        <v>N/A</v>
      </c>
    </row>
    <row r="722" spans="2:9">
      <c r="B722" s="32" t="str">
        <f t="shared" si="23"/>
        <v>N/A</v>
      </c>
      <c r="C722" s="32" t="str">
        <f>IF(AND(Businesses!D723="",Businesses!E723&lt;&gt;""),0,IF(Businesses!D723="","N/A",IF(ISNUMBER(Businesses!D723),Businesses!D723,0)))</f>
        <v>N/A</v>
      </c>
      <c r="D722" s="32" t="str">
        <f>IF(Businesses!E723="","N/A",Businesses!E723)</f>
        <v>N/A</v>
      </c>
      <c r="E722" s="32" t="str">
        <f>IF(Businesses!F723="","N/A",Businesses!F723)</f>
        <v>N/A</v>
      </c>
      <c r="F722" s="32" t="str">
        <f t="shared" si="22"/>
        <v>N/A</v>
      </c>
      <c r="G722" s="32" t="str">
        <f>IF(Businesses!G723="","N/A",Businesses!G723)</f>
        <v>N/A</v>
      </c>
      <c r="H722" s="32" t="str">
        <f>IF(Businesses!H723="","N/A",Businesses!H723)</f>
        <v>N/A</v>
      </c>
      <c r="I722" s="32" t="str">
        <f>IF(AND(Businesses!B723="",Businesses!C723&lt;&gt;""),0,IF(Businesses!B723="","N/A",IF(ISNUMBER(Businesses!B723),Businesses!B723,0)))</f>
        <v>N/A</v>
      </c>
    </row>
    <row r="723" spans="2:9">
      <c r="B723" s="32" t="str">
        <f t="shared" si="23"/>
        <v>N/A</v>
      </c>
      <c r="C723" s="32" t="str">
        <f>IF(AND(Businesses!D724="",Businesses!E724&lt;&gt;""),0,IF(Businesses!D724="","N/A",IF(ISNUMBER(Businesses!D724),Businesses!D724,0)))</f>
        <v>N/A</v>
      </c>
      <c r="D723" s="32" t="str">
        <f>IF(Businesses!E724="","N/A",Businesses!E724)</f>
        <v>N/A</v>
      </c>
      <c r="E723" s="32" t="str">
        <f>IF(Businesses!F724="","N/A",Businesses!F724)</f>
        <v>N/A</v>
      </c>
      <c r="F723" s="32" t="str">
        <f t="shared" si="22"/>
        <v>N/A</v>
      </c>
      <c r="G723" s="32" t="str">
        <f>IF(Businesses!G724="","N/A",Businesses!G724)</f>
        <v>N/A</v>
      </c>
      <c r="H723" s="32" t="str">
        <f>IF(Businesses!H724="","N/A",Businesses!H724)</f>
        <v>N/A</v>
      </c>
      <c r="I723" s="32" t="str">
        <f>IF(AND(Businesses!B724="",Businesses!C724&lt;&gt;""),0,IF(Businesses!B724="","N/A",IF(ISNUMBER(Businesses!B724),Businesses!B724,0)))</f>
        <v>N/A</v>
      </c>
    </row>
    <row r="724" spans="2:9">
      <c r="B724" s="32" t="str">
        <f t="shared" si="23"/>
        <v>N/A</v>
      </c>
      <c r="C724" s="32" t="str">
        <f>IF(AND(Businesses!D725="",Businesses!E725&lt;&gt;""),0,IF(Businesses!D725="","N/A",IF(ISNUMBER(Businesses!D725),Businesses!D725,0)))</f>
        <v>N/A</v>
      </c>
      <c r="D724" s="32" t="str">
        <f>IF(Businesses!E725="","N/A",Businesses!E725)</f>
        <v>N/A</v>
      </c>
      <c r="E724" s="32" t="str">
        <f>IF(Businesses!F725="","N/A",Businesses!F725)</f>
        <v>N/A</v>
      </c>
      <c r="F724" s="32" t="str">
        <f t="shared" si="22"/>
        <v>N/A</v>
      </c>
      <c r="G724" s="32" t="str">
        <f>IF(Businesses!G725="","N/A",Businesses!G725)</f>
        <v>N/A</v>
      </c>
      <c r="H724" s="32" t="str">
        <f>IF(Businesses!H725="","N/A",Businesses!H725)</f>
        <v>N/A</v>
      </c>
      <c r="I724" s="32" t="str">
        <f>IF(AND(Businesses!B725="",Businesses!C725&lt;&gt;""),0,IF(Businesses!B725="","N/A",IF(ISNUMBER(Businesses!B725),Businesses!B725,0)))</f>
        <v>N/A</v>
      </c>
    </row>
    <row r="725" spans="2:9">
      <c r="B725" s="32" t="str">
        <f t="shared" si="23"/>
        <v>N/A</v>
      </c>
      <c r="C725" s="32" t="str">
        <f>IF(AND(Businesses!D726="",Businesses!E726&lt;&gt;""),0,IF(Businesses!D726="","N/A",IF(ISNUMBER(Businesses!D726),Businesses!D726,0)))</f>
        <v>N/A</v>
      </c>
      <c r="D725" s="32" t="str">
        <f>IF(Businesses!E726="","N/A",Businesses!E726)</f>
        <v>N/A</v>
      </c>
      <c r="E725" s="32" t="str">
        <f>IF(Businesses!F726="","N/A",Businesses!F726)</f>
        <v>N/A</v>
      </c>
      <c r="F725" s="32" t="str">
        <f t="shared" si="22"/>
        <v>N/A</v>
      </c>
      <c r="G725" s="32" t="str">
        <f>IF(Businesses!G726="","N/A",Businesses!G726)</f>
        <v>N/A</v>
      </c>
      <c r="H725" s="32" t="str">
        <f>IF(Businesses!H726="","N/A",Businesses!H726)</f>
        <v>N/A</v>
      </c>
      <c r="I725" s="32" t="str">
        <f>IF(AND(Businesses!B726="",Businesses!C726&lt;&gt;""),0,IF(Businesses!B726="","N/A",IF(ISNUMBER(Businesses!B726),Businesses!B726,0)))</f>
        <v>N/A</v>
      </c>
    </row>
    <row r="726" spans="2:9">
      <c r="B726" s="32" t="str">
        <f t="shared" si="23"/>
        <v>N/A</v>
      </c>
      <c r="C726" s="32" t="str">
        <f>IF(AND(Businesses!D727="",Businesses!E727&lt;&gt;""),0,IF(Businesses!D727="","N/A",IF(ISNUMBER(Businesses!D727),Businesses!D727,0)))</f>
        <v>N/A</v>
      </c>
      <c r="D726" s="32" t="str">
        <f>IF(Businesses!E727="","N/A",Businesses!E727)</f>
        <v>N/A</v>
      </c>
      <c r="E726" s="32" t="str">
        <f>IF(Businesses!F727="","N/A",Businesses!F727)</f>
        <v>N/A</v>
      </c>
      <c r="F726" s="32" t="str">
        <f t="shared" si="22"/>
        <v>N/A</v>
      </c>
      <c r="G726" s="32" t="str">
        <f>IF(Businesses!G727="","N/A",Businesses!G727)</f>
        <v>N/A</v>
      </c>
      <c r="H726" s="32" t="str">
        <f>IF(Businesses!H727="","N/A",Businesses!H727)</f>
        <v>N/A</v>
      </c>
      <c r="I726" s="32" t="str">
        <f>IF(AND(Businesses!B727="",Businesses!C727&lt;&gt;""),0,IF(Businesses!B727="","N/A",IF(ISNUMBER(Businesses!B727),Businesses!B727,0)))</f>
        <v>N/A</v>
      </c>
    </row>
    <row r="727" spans="2:9">
      <c r="B727" s="32" t="str">
        <f t="shared" si="23"/>
        <v>N/A</v>
      </c>
      <c r="C727" s="32" t="str">
        <f>IF(AND(Businesses!D728="",Businesses!E728&lt;&gt;""),0,IF(Businesses!D728="","N/A",IF(ISNUMBER(Businesses!D728),Businesses!D728,0)))</f>
        <v>N/A</v>
      </c>
      <c r="D727" s="32" t="str">
        <f>IF(Businesses!E728="","N/A",Businesses!E728)</f>
        <v>N/A</v>
      </c>
      <c r="E727" s="32" t="str">
        <f>IF(Businesses!F728="","N/A",Businesses!F728)</f>
        <v>N/A</v>
      </c>
      <c r="F727" s="32" t="str">
        <f t="shared" si="22"/>
        <v>N/A</v>
      </c>
      <c r="G727" s="32" t="str">
        <f>IF(Businesses!G728="","N/A",Businesses!G728)</f>
        <v>N/A</v>
      </c>
      <c r="H727" s="32" t="str">
        <f>IF(Businesses!H728="","N/A",Businesses!H728)</f>
        <v>N/A</v>
      </c>
      <c r="I727" s="32" t="str">
        <f>IF(AND(Businesses!B728="",Businesses!C728&lt;&gt;""),0,IF(Businesses!B728="","N/A",IF(ISNUMBER(Businesses!B728),Businesses!B728,0)))</f>
        <v>N/A</v>
      </c>
    </row>
    <row r="728" spans="2:9">
      <c r="B728" s="32" t="str">
        <f t="shared" si="23"/>
        <v>N/A</v>
      </c>
      <c r="C728" s="32" t="str">
        <f>IF(AND(Businesses!D729="",Businesses!E729&lt;&gt;""),0,IF(Businesses!D729="","N/A",IF(ISNUMBER(Businesses!D729),Businesses!D729,0)))</f>
        <v>N/A</v>
      </c>
      <c r="D728" s="32" t="str">
        <f>IF(Businesses!E729="","N/A",Businesses!E729)</f>
        <v>N/A</v>
      </c>
      <c r="E728" s="32" t="str">
        <f>IF(Businesses!F729="","N/A",Businesses!F729)</f>
        <v>N/A</v>
      </c>
      <c r="F728" s="32" t="str">
        <f t="shared" si="22"/>
        <v>N/A</v>
      </c>
      <c r="G728" s="32" t="str">
        <f>IF(Businesses!G729="","N/A",Businesses!G729)</f>
        <v>N/A</v>
      </c>
      <c r="H728" s="32" t="str">
        <f>IF(Businesses!H729="","N/A",Businesses!H729)</f>
        <v>N/A</v>
      </c>
      <c r="I728" s="32" t="str">
        <f>IF(AND(Businesses!B729="",Businesses!C729&lt;&gt;""),0,IF(Businesses!B729="","N/A",IF(ISNUMBER(Businesses!B729),Businesses!B729,0)))</f>
        <v>N/A</v>
      </c>
    </row>
    <row r="729" spans="2:9">
      <c r="B729" s="32" t="str">
        <f t="shared" si="23"/>
        <v>N/A</v>
      </c>
      <c r="C729" s="32" t="str">
        <f>IF(AND(Businesses!D730="",Businesses!E730&lt;&gt;""),0,IF(Businesses!D730="","N/A",IF(ISNUMBER(Businesses!D730),Businesses!D730,0)))</f>
        <v>N/A</v>
      </c>
      <c r="D729" s="32" t="str">
        <f>IF(Businesses!E730="","N/A",Businesses!E730)</f>
        <v>N/A</v>
      </c>
      <c r="E729" s="32" t="str">
        <f>IF(Businesses!F730="","N/A",Businesses!F730)</f>
        <v>N/A</v>
      </c>
      <c r="F729" s="32" t="str">
        <f t="shared" si="22"/>
        <v>N/A</v>
      </c>
      <c r="G729" s="32" t="str">
        <f>IF(Businesses!G730="","N/A",Businesses!G730)</f>
        <v>N/A</v>
      </c>
      <c r="H729" s="32" t="str">
        <f>IF(Businesses!H730="","N/A",Businesses!H730)</f>
        <v>N/A</v>
      </c>
      <c r="I729" s="32" t="str">
        <f>IF(AND(Businesses!B730="",Businesses!C730&lt;&gt;""),0,IF(Businesses!B730="","N/A",IF(ISNUMBER(Businesses!B730),Businesses!B730,0)))</f>
        <v>N/A</v>
      </c>
    </row>
    <row r="730" spans="2:9">
      <c r="B730" s="32" t="str">
        <f t="shared" si="23"/>
        <v>N/A</v>
      </c>
      <c r="C730" s="32" t="str">
        <f>IF(AND(Businesses!D731="",Businesses!E731&lt;&gt;""),0,IF(Businesses!D731="","N/A",IF(ISNUMBER(Businesses!D731),Businesses!D731,0)))</f>
        <v>N/A</v>
      </c>
      <c r="D730" s="32" t="str">
        <f>IF(Businesses!E731="","N/A",Businesses!E731)</f>
        <v>N/A</v>
      </c>
      <c r="E730" s="32" t="str">
        <f>IF(Businesses!F731="","N/A",Businesses!F731)</f>
        <v>N/A</v>
      </c>
      <c r="F730" s="32" t="str">
        <f t="shared" si="22"/>
        <v>N/A</v>
      </c>
      <c r="G730" s="32" t="str">
        <f>IF(Businesses!G731="","N/A",Businesses!G731)</f>
        <v>N/A</v>
      </c>
      <c r="H730" s="32" t="str">
        <f>IF(Businesses!H731="","N/A",Businesses!H731)</f>
        <v>N/A</v>
      </c>
      <c r="I730" s="32" t="str">
        <f>IF(AND(Businesses!B731="",Businesses!C731&lt;&gt;""),0,IF(Businesses!B731="","N/A",IF(ISNUMBER(Businesses!B731),Businesses!B731,0)))</f>
        <v>N/A</v>
      </c>
    </row>
    <row r="731" spans="2:9">
      <c r="B731" s="32" t="str">
        <f t="shared" si="23"/>
        <v>N/A</v>
      </c>
      <c r="C731" s="32" t="str">
        <f>IF(AND(Businesses!D732="",Businesses!E732&lt;&gt;""),0,IF(Businesses!D732="","N/A",IF(ISNUMBER(Businesses!D732),Businesses!D732,0)))</f>
        <v>N/A</v>
      </c>
      <c r="D731" s="32" t="str">
        <f>IF(Businesses!E732="","N/A",Businesses!E732)</f>
        <v>N/A</v>
      </c>
      <c r="E731" s="32" t="str">
        <f>IF(Businesses!F732="","N/A",Businesses!F732)</f>
        <v>N/A</v>
      </c>
      <c r="F731" s="32" t="str">
        <f t="shared" si="22"/>
        <v>N/A</v>
      </c>
      <c r="G731" s="32" t="str">
        <f>IF(Businesses!G732="","N/A",Businesses!G732)</f>
        <v>N/A</v>
      </c>
      <c r="H731" s="32" t="str">
        <f>IF(Businesses!H732="","N/A",Businesses!H732)</f>
        <v>N/A</v>
      </c>
      <c r="I731" s="32" t="str">
        <f>IF(AND(Businesses!B732="",Businesses!C732&lt;&gt;""),0,IF(Businesses!B732="","N/A",IF(ISNUMBER(Businesses!B732),Businesses!B732,0)))</f>
        <v>N/A</v>
      </c>
    </row>
    <row r="732" spans="2:9">
      <c r="B732" s="32" t="str">
        <f t="shared" si="23"/>
        <v>N/A</v>
      </c>
      <c r="C732" s="32" t="str">
        <f>IF(AND(Businesses!D733="",Businesses!E733&lt;&gt;""),0,IF(Businesses!D733="","N/A",IF(ISNUMBER(Businesses!D733),Businesses!D733,0)))</f>
        <v>N/A</v>
      </c>
      <c r="D732" s="32" t="str">
        <f>IF(Businesses!E733="","N/A",Businesses!E733)</f>
        <v>N/A</v>
      </c>
      <c r="E732" s="32" t="str">
        <f>IF(Businesses!F733="","N/A",Businesses!F733)</f>
        <v>N/A</v>
      </c>
      <c r="F732" s="32" t="str">
        <f t="shared" si="22"/>
        <v>N/A</v>
      </c>
      <c r="G732" s="32" t="str">
        <f>IF(Businesses!G733="","N/A",Businesses!G733)</f>
        <v>N/A</v>
      </c>
      <c r="H732" s="32" t="str">
        <f>IF(Businesses!H733="","N/A",Businesses!H733)</f>
        <v>N/A</v>
      </c>
      <c r="I732" s="32" t="str">
        <f>IF(AND(Businesses!B733="",Businesses!C733&lt;&gt;""),0,IF(Businesses!B733="","N/A",IF(ISNUMBER(Businesses!B733),Businesses!B733,0)))</f>
        <v>N/A</v>
      </c>
    </row>
    <row r="733" spans="2:9">
      <c r="B733" s="32" t="str">
        <f t="shared" si="23"/>
        <v>N/A</v>
      </c>
      <c r="C733" s="32" t="str">
        <f>IF(AND(Businesses!D734="",Businesses!E734&lt;&gt;""),0,IF(Businesses!D734="","N/A",IF(ISNUMBER(Businesses!D734),Businesses!D734,0)))</f>
        <v>N/A</v>
      </c>
      <c r="D733" s="32" t="str">
        <f>IF(Businesses!E734="","N/A",Businesses!E734)</f>
        <v>N/A</v>
      </c>
      <c r="E733" s="32" t="str">
        <f>IF(Businesses!F734="","N/A",Businesses!F734)</f>
        <v>N/A</v>
      </c>
      <c r="F733" s="32" t="str">
        <f t="shared" si="22"/>
        <v>N/A</v>
      </c>
      <c r="G733" s="32" t="str">
        <f>IF(Businesses!G734="","N/A",Businesses!G734)</f>
        <v>N/A</v>
      </c>
      <c r="H733" s="32" t="str">
        <f>IF(Businesses!H734="","N/A",Businesses!H734)</f>
        <v>N/A</v>
      </c>
      <c r="I733" s="32" t="str">
        <f>IF(AND(Businesses!B734="",Businesses!C734&lt;&gt;""),0,IF(Businesses!B734="","N/A",IF(ISNUMBER(Businesses!B734),Businesses!B734,0)))</f>
        <v>N/A</v>
      </c>
    </row>
    <row r="734" spans="2:9">
      <c r="B734" s="32" t="str">
        <f t="shared" si="23"/>
        <v>N/A</v>
      </c>
      <c r="C734" s="32" t="str">
        <f>IF(AND(Businesses!D735="",Businesses!E735&lt;&gt;""),0,IF(Businesses!D735="","N/A",IF(ISNUMBER(Businesses!D735),Businesses!D735,0)))</f>
        <v>N/A</v>
      </c>
      <c r="D734" s="32" t="str">
        <f>IF(Businesses!E735="","N/A",Businesses!E735)</f>
        <v>N/A</v>
      </c>
      <c r="E734" s="32" t="str">
        <f>IF(Businesses!F735="","N/A",Businesses!F735)</f>
        <v>N/A</v>
      </c>
      <c r="F734" s="32" t="str">
        <f t="shared" si="22"/>
        <v>N/A</v>
      </c>
      <c r="G734" s="32" t="str">
        <f>IF(Businesses!G735="","N/A",Businesses!G735)</f>
        <v>N/A</v>
      </c>
      <c r="H734" s="32" t="str">
        <f>IF(Businesses!H735="","N/A",Businesses!H735)</f>
        <v>N/A</v>
      </c>
      <c r="I734" s="32" t="str">
        <f>IF(AND(Businesses!B735="",Businesses!C735&lt;&gt;""),0,IF(Businesses!B735="","N/A",IF(ISNUMBER(Businesses!B735),Businesses!B735,0)))</f>
        <v>N/A</v>
      </c>
    </row>
    <row r="735" spans="2:9">
      <c r="B735" s="32" t="str">
        <f t="shared" si="23"/>
        <v>N/A</v>
      </c>
      <c r="C735" s="32" t="str">
        <f>IF(AND(Businesses!D736="",Businesses!E736&lt;&gt;""),0,IF(Businesses!D736="","N/A",IF(ISNUMBER(Businesses!D736),Businesses!D736,0)))</f>
        <v>N/A</v>
      </c>
      <c r="D735" s="32" t="str">
        <f>IF(Businesses!E736="","N/A",Businesses!E736)</f>
        <v>N/A</v>
      </c>
      <c r="E735" s="32" t="str">
        <f>IF(Businesses!F736="","N/A",Businesses!F736)</f>
        <v>N/A</v>
      </c>
      <c r="F735" s="32" t="str">
        <f t="shared" si="22"/>
        <v>N/A</v>
      </c>
      <c r="G735" s="32" t="str">
        <f>IF(Businesses!G736="","N/A",Businesses!G736)</f>
        <v>N/A</v>
      </c>
      <c r="H735" s="32" t="str">
        <f>IF(Businesses!H736="","N/A",Businesses!H736)</f>
        <v>N/A</v>
      </c>
      <c r="I735" s="32" t="str">
        <f>IF(AND(Businesses!B736="",Businesses!C736&lt;&gt;""),0,IF(Businesses!B736="","N/A",IF(ISNUMBER(Businesses!B736),Businesses!B736,0)))</f>
        <v>N/A</v>
      </c>
    </row>
    <row r="736" spans="2:9">
      <c r="B736" s="32" t="str">
        <f t="shared" si="23"/>
        <v>N/A</v>
      </c>
      <c r="C736" s="32" t="str">
        <f>IF(AND(Businesses!D737="",Businesses!E737&lt;&gt;""),0,IF(Businesses!D737="","N/A",IF(ISNUMBER(Businesses!D737),Businesses!D737,0)))</f>
        <v>N/A</v>
      </c>
      <c r="D736" s="32" t="str">
        <f>IF(Businesses!E737="","N/A",Businesses!E737)</f>
        <v>N/A</v>
      </c>
      <c r="E736" s="32" t="str">
        <f>IF(Businesses!F737="","N/A",Businesses!F737)</f>
        <v>N/A</v>
      </c>
      <c r="F736" s="32" t="str">
        <f t="shared" si="22"/>
        <v>N/A</v>
      </c>
      <c r="G736" s="32" t="str">
        <f>IF(Businesses!G737="","N/A",Businesses!G737)</f>
        <v>N/A</v>
      </c>
      <c r="H736" s="32" t="str">
        <f>IF(Businesses!H737="","N/A",Businesses!H737)</f>
        <v>N/A</v>
      </c>
      <c r="I736" s="32" t="str">
        <f>IF(AND(Businesses!B737="",Businesses!C737&lt;&gt;""),0,IF(Businesses!B737="","N/A",IF(ISNUMBER(Businesses!B737),Businesses!B737,0)))</f>
        <v>N/A</v>
      </c>
    </row>
    <row r="737" spans="2:9">
      <c r="B737" s="32" t="str">
        <f t="shared" si="23"/>
        <v>N/A</v>
      </c>
      <c r="C737" s="32" t="str">
        <f>IF(AND(Businesses!D738="",Businesses!E738&lt;&gt;""),0,IF(Businesses!D738="","N/A",IF(ISNUMBER(Businesses!D738),Businesses!D738,0)))</f>
        <v>N/A</v>
      </c>
      <c r="D737" s="32" t="str">
        <f>IF(Businesses!E738="","N/A",Businesses!E738)</f>
        <v>N/A</v>
      </c>
      <c r="E737" s="32" t="str">
        <f>IF(Businesses!F738="","N/A",Businesses!F738)</f>
        <v>N/A</v>
      </c>
      <c r="F737" s="32" t="str">
        <f t="shared" si="22"/>
        <v>N/A</v>
      </c>
      <c r="G737" s="32" t="str">
        <f>IF(Businesses!G738="","N/A",Businesses!G738)</f>
        <v>N/A</v>
      </c>
      <c r="H737" s="32" t="str">
        <f>IF(Businesses!H738="","N/A",Businesses!H738)</f>
        <v>N/A</v>
      </c>
      <c r="I737" s="32" t="str">
        <f>IF(AND(Businesses!B738="",Businesses!C738&lt;&gt;""),0,IF(Businesses!B738="","N/A",IF(ISNUMBER(Businesses!B738),Businesses!B738,0)))</f>
        <v>N/A</v>
      </c>
    </row>
    <row r="738" spans="2:9">
      <c r="B738" s="32" t="str">
        <f t="shared" si="23"/>
        <v>N/A</v>
      </c>
      <c r="C738" s="32" t="str">
        <f>IF(AND(Businesses!D739="",Businesses!E739&lt;&gt;""),0,IF(Businesses!D739="","N/A",IF(ISNUMBER(Businesses!D739),Businesses!D739,0)))</f>
        <v>N/A</v>
      </c>
      <c r="D738" s="32" t="str">
        <f>IF(Businesses!E739="","N/A",Businesses!E739)</f>
        <v>N/A</v>
      </c>
      <c r="E738" s="32" t="str">
        <f>IF(Businesses!F739="","N/A",Businesses!F739)</f>
        <v>N/A</v>
      </c>
      <c r="F738" s="32" t="str">
        <f t="shared" si="22"/>
        <v>N/A</v>
      </c>
      <c r="G738" s="32" t="str">
        <f>IF(Businesses!G739="","N/A",Businesses!G739)</f>
        <v>N/A</v>
      </c>
      <c r="H738" s="32" t="str">
        <f>IF(Businesses!H739="","N/A",Businesses!H739)</f>
        <v>N/A</v>
      </c>
      <c r="I738" s="32" t="str">
        <f>IF(AND(Businesses!B739="",Businesses!C739&lt;&gt;""),0,IF(Businesses!B739="","N/A",IF(ISNUMBER(Businesses!B739),Businesses!B739,0)))</f>
        <v>N/A</v>
      </c>
    </row>
    <row r="739" spans="2:9">
      <c r="B739" s="32" t="str">
        <f t="shared" si="23"/>
        <v>N/A</v>
      </c>
      <c r="C739" s="32" t="str">
        <f>IF(AND(Businesses!D740="",Businesses!E740&lt;&gt;""),0,IF(Businesses!D740="","N/A",IF(ISNUMBER(Businesses!D740),Businesses!D740,0)))</f>
        <v>N/A</v>
      </c>
      <c r="D739" s="32" t="str">
        <f>IF(Businesses!E740="","N/A",Businesses!E740)</f>
        <v>N/A</v>
      </c>
      <c r="E739" s="32" t="str">
        <f>IF(Businesses!F740="","N/A",Businesses!F740)</f>
        <v>N/A</v>
      </c>
      <c r="F739" s="32" t="str">
        <f t="shared" si="22"/>
        <v>N/A</v>
      </c>
      <c r="G739" s="32" t="str">
        <f>IF(Businesses!G740="","N/A",Businesses!G740)</f>
        <v>N/A</v>
      </c>
      <c r="H739" s="32" t="str">
        <f>IF(Businesses!H740="","N/A",Businesses!H740)</f>
        <v>N/A</v>
      </c>
      <c r="I739" s="32" t="str">
        <f>IF(AND(Businesses!B740="",Businesses!C740&lt;&gt;""),0,IF(Businesses!B740="","N/A",IF(ISNUMBER(Businesses!B740),Businesses!B740,0)))</f>
        <v>N/A</v>
      </c>
    </row>
    <row r="740" spans="2:9">
      <c r="B740" s="32" t="str">
        <f t="shared" si="23"/>
        <v>N/A</v>
      </c>
      <c r="C740" s="32" t="str">
        <f>IF(AND(Businesses!D741="",Businesses!E741&lt;&gt;""),0,IF(Businesses!D741="","N/A",IF(ISNUMBER(Businesses!D741),Businesses!D741,0)))</f>
        <v>N/A</v>
      </c>
      <c r="D740" s="32" t="str">
        <f>IF(Businesses!E741="","N/A",Businesses!E741)</f>
        <v>N/A</v>
      </c>
      <c r="E740" s="32" t="str">
        <f>IF(Businesses!F741="","N/A",Businesses!F741)</f>
        <v>N/A</v>
      </c>
      <c r="F740" s="32" t="str">
        <f t="shared" si="22"/>
        <v>N/A</v>
      </c>
      <c r="G740" s="32" t="str">
        <f>IF(Businesses!G741="","N/A",Businesses!G741)</f>
        <v>N/A</v>
      </c>
      <c r="H740" s="32" t="str">
        <f>IF(Businesses!H741="","N/A",Businesses!H741)</f>
        <v>N/A</v>
      </c>
      <c r="I740" s="32" t="str">
        <f>IF(AND(Businesses!B741="",Businesses!C741&lt;&gt;""),0,IF(Businesses!B741="","N/A",IF(ISNUMBER(Businesses!B741),Businesses!B741,0)))</f>
        <v>N/A</v>
      </c>
    </row>
    <row r="741" spans="2:9">
      <c r="B741" s="32" t="str">
        <f t="shared" si="23"/>
        <v>N/A</v>
      </c>
      <c r="C741" s="32" t="str">
        <f>IF(AND(Businesses!D742="",Businesses!E742&lt;&gt;""),0,IF(Businesses!D742="","N/A",IF(ISNUMBER(Businesses!D742),Businesses!D742,0)))</f>
        <v>N/A</v>
      </c>
      <c r="D741" s="32" t="str">
        <f>IF(Businesses!E742="","N/A",Businesses!E742)</f>
        <v>N/A</v>
      </c>
      <c r="E741" s="32" t="str">
        <f>IF(Businesses!F742="","N/A",Businesses!F742)</f>
        <v>N/A</v>
      </c>
      <c r="F741" s="32" t="str">
        <f t="shared" si="22"/>
        <v>N/A</v>
      </c>
      <c r="G741" s="32" t="str">
        <f>IF(Businesses!G742="","N/A",Businesses!G742)</f>
        <v>N/A</v>
      </c>
      <c r="H741" s="32" t="str">
        <f>IF(Businesses!H742="","N/A",Businesses!H742)</f>
        <v>N/A</v>
      </c>
      <c r="I741" s="32" t="str">
        <f>IF(AND(Businesses!B742="",Businesses!C742&lt;&gt;""),0,IF(Businesses!B742="","N/A",IF(ISNUMBER(Businesses!B742),Businesses!B742,0)))</f>
        <v>N/A</v>
      </c>
    </row>
    <row r="742" spans="2:9">
      <c r="B742" s="32" t="str">
        <f t="shared" si="23"/>
        <v>N/A</v>
      </c>
      <c r="C742" s="32" t="str">
        <f>IF(AND(Businesses!D743="",Businesses!E743&lt;&gt;""),0,IF(Businesses!D743="","N/A",IF(ISNUMBER(Businesses!D743),Businesses!D743,0)))</f>
        <v>N/A</v>
      </c>
      <c r="D742" s="32" t="str">
        <f>IF(Businesses!E743="","N/A",Businesses!E743)</f>
        <v>N/A</v>
      </c>
      <c r="E742" s="32" t="str">
        <f>IF(Businesses!F743="","N/A",Businesses!F743)</f>
        <v>N/A</v>
      </c>
      <c r="F742" s="32" t="str">
        <f t="shared" si="22"/>
        <v>N/A</v>
      </c>
      <c r="G742" s="32" t="str">
        <f>IF(Businesses!G743="","N/A",Businesses!G743)</f>
        <v>N/A</v>
      </c>
      <c r="H742" s="32" t="str">
        <f>IF(Businesses!H743="","N/A",Businesses!H743)</f>
        <v>N/A</v>
      </c>
      <c r="I742" s="32" t="str">
        <f>IF(AND(Businesses!B743="",Businesses!C743&lt;&gt;""),0,IF(Businesses!B743="","N/A",IF(ISNUMBER(Businesses!B743),Businesses!B743,0)))</f>
        <v>N/A</v>
      </c>
    </row>
    <row r="743" spans="2:9">
      <c r="B743" s="32" t="str">
        <f t="shared" si="23"/>
        <v>N/A</v>
      </c>
      <c r="C743" s="32" t="str">
        <f>IF(AND(Businesses!D744="",Businesses!E744&lt;&gt;""),0,IF(Businesses!D744="","N/A",IF(ISNUMBER(Businesses!D744),Businesses!D744,0)))</f>
        <v>N/A</v>
      </c>
      <c r="D743" s="32" t="str">
        <f>IF(Businesses!E744="","N/A",Businesses!E744)</f>
        <v>N/A</v>
      </c>
      <c r="E743" s="32" t="str">
        <f>IF(Businesses!F744="","N/A",Businesses!F744)</f>
        <v>N/A</v>
      </c>
      <c r="F743" s="32" t="str">
        <f t="shared" si="22"/>
        <v>N/A</v>
      </c>
      <c r="G743" s="32" t="str">
        <f>IF(Businesses!G744="","N/A",Businesses!G744)</f>
        <v>N/A</v>
      </c>
      <c r="H743" s="32" t="str">
        <f>IF(Businesses!H744="","N/A",Businesses!H744)</f>
        <v>N/A</v>
      </c>
      <c r="I743" s="32" t="str">
        <f>IF(AND(Businesses!B744="",Businesses!C744&lt;&gt;""),0,IF(Businesses!B744="","N/A",IF(ISNUMBER(Businesses!B744),Businesses!B744,0)))</f>
        <v>N/A</v>
      </c>
    </row>
    <row r="744" spans="2:9">
      <c r="B744" s="32" t="str">
        <f t="shared" si="23"/>
        <v>N/A</v>
      </c>
      <c r="C744" s="32" t="str">
        <f>IF(AND(Businesses!D745="",Businesses!E745&lt;&gt;""),0,IF(Businesses!D745="","N/A",IF(ISNUMBER(Businesses!D745),Businesses!D745,0)))</f>
        <v>N/A</v>
      </c>
      <c r="D744" s="32" t="str">
        <f>IF(Businesses!E745="","N/A",Businesses!E745)</f>
        <v>N/A</v>
      </c>
      <c r="E744" s="32" t="str">
        <f>IF(Businesses!F745="","N/A",Businesses!F745)</f>
        <v>N/A</v>
      </c>
      <c r="F744" s="32" t="str">
        <f t="shared" si="22"/>
        <v>N/A</v>
      </c>
      <c r="G744" s="32" t="str">
        <f>IF(Businesses!G745="","N/A",Businesses!G745)</f>
        <v>N/A</v>
      </c>
      <c r="H744" s="32" t="str">
        <f>IF(Businesses!H745="","N/A",Businesses!H745)</f>
        <v>N/A</v>
      </c>
      <c r="I744" s="32" t="str">
        <f>IF(AND(Businesses!B745="",Businesses!C745&lt;&gt;""),0,IF(Businesses!B745="","N/A",IF(ISNUMBER(Businesses!B745),Businesses!B745,0)))</f>
        <v>N/A</v>
      </c>
    </row>
    <row r="745" spans="2:9">
      <c r="B745" s="32" t="str">
        <f t="shared" si="23"/>
        <v>N/A</v>
      </c>
      <c r="C745" s="32" t="str">
        <f>IF(AND(Businesses!D746="",Businesses!E746&lt;&gt;""),0,IF(Businesses!D746="","N/A",IF(ISNUMBER(Businesses!D746),Businesses!D746,0)))</f>
        <v>N/A</v>
      </c>
      <c r="D745" s="32" t="str">
        <f>IF(Businesses!E746="","N/A",Businesses!E746)</f>
        <v>N/A</v>
      </c>
      <c r="E745" s="32" t="str">
        <f>IF(Businesses!F746="","N/A",Businesses!F746)</f>
        <v>N/A</v>
      </c>
      <c r="F745" s="32" t="str">
        <f t="shared" si="22"/>
        <v>N/A</v>
      </c>
      <c r="G745" s="32" t="str">
        <f>IF(Businesses!G746="","N/A",Businesses!G746)</f>
        <v>N/A</v>
      </c>
      <c r="H745" s="32" t="str">
        <f>IF(Businesses!H746="","N/A",Businesses!H746)</f>
        <v>N/A</v>
      </c>
      <c r="I745" s="32" t="str">
        <f>IF(AND(Businesses!B746="",Businesses!C746&lt;&gt;""),0,IF(Businesses!B746="","N/A",IF(ISNUMBER(Businesses!B746),Businesses!B746,0)))</f>
        <v>N/A</v>
      </c>
    </row>
    <row r="746" spans="2:9">
      <c r="B746" s="32" t="str">
        <f t="shared" si="23"/>
        <v>N/A</v>
      </c>
      <c r="C746" s="32" t="str">
        <f>IF(AND(Businesses!D747="",Businesses!E747&lt;&gt;""),0,IF(Businesses!D747="","N/A",IF(ISNUMBER(Businesses!D747),Businesses!D747,0)))</f>
        <v>N/A</v>
      </c>
      <c r="D746" s="32" t="str">
        <f>IF(Businesses!E747="","N/A",Businesses!E747)</f>
        <v>N/A</v>
      </c>
      <c r="E746" s="32" t="str">
        <f>IF(Businesses!F747="","N/A",Businesses!F747)</f>
        <v>N/A</v>
      </c>
      <c r="F746" s="32" t="str">
        <f t="shared" si="22"/>
        <v>N/A</v>
      </c>
      <c r="G746" s="32" t="str">
        <f>IF(Businesses!G747="","N/A",Businesses!G747)</f>
        <v>N/A</v>
      </c>
      <c r="H746" s="32" t="str">
        <f>IF(Businesses!H747="","N/A",Businesses!H747)</f>
        <v>N/A</v>
      </c>
      <c r="I746" s="32" t="str">
        <f>IF(AND(Businesses!B747="",Businesses!C747&lt;&gt;""),0,IF(Businesses!B747="","N/A",IF(ISNUMBER(Businesses!B747),Businesses!B747,0)))</f>
        <v>N/A</v>
      </c>
    </row>
    <row r="747" spans="2:9">
      <c r="B747" s="32" t="str">
        <f t="shared" si="23"/>
        <v>N/A</v>
      </c>
      <c r="C747" s="32" t="str">
        <f>IF(AND(Businesses!D748="",Businesses!E748&lt;&gt;""),0,IF(Businesses!D748="","N/A",IF(ISNUMBER(Businesses!D748),Businesses!D748,0)))</f>
        <v>N/A</v>
      </c>
      <c r="D747" s="32" t="str">
        <f>IF(Businesses!E748="","N/A",Businesses!E748)</f>
        <v>N/A</v>
      </c>
      <c r="E747" s="32" t="str">
        <f>IF(Businesses!F748="","N/A",Businesses!F748)</f>
        <v>N/A</v>
      </c>
      <c r="F747" s="32" t="str">
        <f t="shared" si="22"/>
        <v>N/A</v>
      </c>
      <c r="G747" s="32" t="str">
        <f>IF(Businesses!G748="","N/A",Businesses!G748)</f>
        <v>N/A</v>
      </c>
      <c r="H747" s="32" t="str">
        <f>IF(Businesses!H748="","N/A",Businesses!H748)</f>
        <v>N/A</v>
      </c>
      <c r="I747" s="32" t="str">
        <f>IF(AND(Businesses!B748="",Businesses!C748&lt;&gt;""),0,IF(Businesses!B748="","N/A",IF(ISNUMBER(Businesses!B748),Businesses!B748,0)))</f>
        <v>N/A</v>
      </c>
    </row>
    <row r="748" spans="2:9">
      <c r="B748" s="32" t="str">
        <f t="shared" si="23"/>
        <v>N/A</v>
      </c>
      <c r="C748" s="32" t="str">
        <f>IF(AND(Businesses!D749="",Businesses!E749&lt;&gt;""),0,IF(Businesses!D749="","N/A",IF(ISNUMBER(Businesses!D749),Businesses!D749,0)))</f>
        <v>N/A</v>
      </c>
      <c r="D748" s="32" t="str">
        <f>IF(Businesses!E749="","N/A",Businesses!E749)</f>
        <v>N/A</v>
      </c>
      <c r="E748" s="32" t="str">
        <f>IF(Businesses!F749="","N/A",Businesses!F749)</f>
        <v>N/A</v>
      </c>
      <c r="F748" s="32" t="str">
        <f t="shared" si="22"/>
        <v>N/A</v>
      </c>
      <c r="G748" s="32" t="str">
        <f>IF(Businesses!G749="","N/A",Businesses!G749)</f>
        <v>N/A</v>
      </c>
      <c r="H748" s="32" t="str">
        <f>IF(Businesses!H749="","N/A",Businesses!H749)</f>
        <v>N/A</v>
      </c>
      <c r="I748" s="32" t="str">
        <f>IF(AND(Businesses!B749="",Businesses!C749&lt;&gt;""),0,IF(Businesses!B749="","N/A",IF(ISNUMBER(Businesses!B749),Businesses!B749,0)))</f>
        <v>N/A</v>
      </c>
    </row>
    <row r="749" spans="2:9">
      <c r="B749" s="32" t="str">
        <f t="shared" si="23"/>
        <v>N/A</v>
      </c>
      <c r="C749" s="32" t="str">
        <f>IF(AND(Businesses!D750="",Businesses!E750&lt;&gt;""),0,IF(Businesses!D750="","N/A",IF(ISNUMBER(Businesses!D750),Businesses!D750,0)))</f>
        <v>N/A</v>
      </c>
      <c r="D749" s="32" t="str">
        <f>IF(Businesses!E750="","N/A",Businesses!E750)</f>
        <v>N/A</v>
      </c>
      <c r="E749" s="32" t="str">
        <f>IF(Businesses!F750="","N/A",Businesses!F750)</f>
        <v>N/A</v>
      </c>
      <c r="F749" s="32" t="str">
        <f t="shared" si="22"/>
        <v>N/A</v>
      </c>
      <c r="G749" s="32" t="str">
        <f>IF(Businesses!G750="","N/A",Businesses!G750)</f>
        <v>N/A</v>
      </c>
      <c r="H749" s="32" t="str">
        <f>IF(Businesses!H750="","N/A",Businesses!H750)</f>
        <v>N/A</v>
      </c>
      <c r="I749" s="32" t="str">
        <f>IF(AND(Businesses!B750="",Businesses!C750&lt;&gt;""),0,IF(Businesses!B750="","N/A",IF(ISNUMBER(Businesses!B750),Businesses!B750,0)))</f>
        <v>N/A</v>
      </c>
    </row>
    <row r="750" spans="2:9">
      <c r="B750" s="32" t="str">
        <f t="shared" si="23"/>
        <v>N/A</v>
      </c>
      <c r="C750" s="32" t="str">
        <f>IF(AND(Businesses!D751="",Businesses!E751&lt;&gt;""),0,IF(Businesses!D751="","N/A",IF(ISNUMBER(Businesses!D751),Businesses!D751,0)))</f>
        <v>N/A</v>
      </c>
      <c r="D750" s="32" t="str">
        <f>IF(Businesses!E751="","N/A",Businesses!E751)</f>
        <v>N/A</v>
      </c>
      <c r="E750" s="32" t="str">
        <f>IF(Businesses!F751="","N/A",Businesses!F751)</f>
        <v>N/A</v>
      </c>
      <c r="F750" s="32" t="str">
        <f t="shared" si="22"/>
        <v>N/A</v>
      </c>
      <c r="G750" s="32" t="str">
        <f>IF(Businesses!G751="","N/A",Businesses!G751)</f>
        <v>N/A</v>
      </c>
      <c r="H750" s="32" t="str">
        <f>IF(Businesses!H751="","N/A",Businesses!H751)</f>
        <v>N/A</v>
      </c>
      <c r="I750" s="32" t="str">
        <f>IF(AND(Businesses!B751="",Businesses!C751&lt;&gt;""),0,IF(Businesses!B751="","N/A",IF(ISNUMBER(Businesses!B751),Businesses!B751,0)))</f>
        <v>N/A</v>
      </c>
    </row>
    <row r="751" spans="2:9">
      <c r="B751" s="32" t="str">
        <f t="shared" si="23"/>
        <v>N/A</v>
      </c>
      <c r="C751" s="32" t="str">
        <f>IF(AND(Businesses!D752="",Businesses!E752&lt;&gt;""),0,IF(Businesses!D752="","N/A",IF(ISNUMBER(Businesses!D752),Businesses!D752,0)))</f>
        <v>N/A</v>
      </c>
      <c r="D751" s="32" t="str">
        <f>IF(Businesses!E752="","N/A",Businesses!E752)</f>
        <v>N/A</v>
      </c>
      <c r="E751" s="32" t="str">
        <f>IF(Businesses!F752="","N/A",Businesses!F752)</f>
        <v>N/A</v>
      </c>
      <c r="F751" s="32" t="str">
        <f t="shared" si="22"/>
        <v>N/A</v>
      </c>
      <c r="G751" s="32" t="str">
        <f>IF(Businesses!G752="","N/A",Businesses!G752)</f>
        <v>N/A</v>
      </c>
      <c r="H751" s="32" t="str">
        <f>IF(Businesses!H752="","N/A",Businesses!H752)</f>
        <v>N/A</v>
      </c>
      <c r="I751" s="32" t="str">
        <f>IF(AND(Businesses!B752="",Businesses!C752&lt;&gt;""),0,IF(Businesses!B752="","N/A",IF(ISNUMBER(Businesses!B752),Businesses!B752,0)))</f>
        <v>N/A</v>
      </c>
    </row>
    <row r="752" spans="2:9">
      <c r="B752" s="32" t="str">
        <f t="shared" si="23"/>
        <v>N/A</v>
      </c>
      <c r="C752" s="32" t="str">
        <f>IF(AND(Businesses!D753="",Businesses!E753&lt;&gt;""),0,IF(Businesses!D753="","N/A",IF(ISNUMBER(Businesses!D753),Businesses!D753,0)))</f>
        <v>N/A</v>
      </c>
      <c r="D752" s="32" t="str">
        <f>IF(Businesses!E753="","N/A",Businesses!E753)</f>
        <v>N/A</v>
      </c>
      <c r="E752" s="32" t="str">
        <f>IF(Businesses!F753="","N/A",Businesses!F753)</f>
        <v>N/A</v>
      </c>
      <c r="F752" s="32" t="str">
        <f t="shared" si="22"/>
        <v>N/A</v>
      </c>
      <c r="G752" s="32" t="str">
        <f>IF(Businesses!G753="","N/A",Businesses!G753)</f>
        <v>N/A</v>
      </c>
      <c r="H752" s="32" t="str">
        <f>IF(Businesses!H753="","N/A",Businesses!H753)</f>
        <v>N/A</v>
      </c>
      <c r="I752" s="32" t="str">
        <f>IF(AND(Businesses!B753="",Businesses!C753&lt;&gt;""),0,IF(Businesses!B753="","N/A",IF(ISNUMBER(Businesses!B753),Businesses!B753,0)))</f>
        <v>N/A</v>
      </c>
    </row>
    <row r="753" spans="2:9">
      <c r="B753" s="32" t="str">
        <f t="shared" si="23"/>
        <v>N/A</v>
      </c>
      <c r="C753" s="32" t="str">
        <f>IF(AND(Businesses!D754="",Businesses!E754&lt;&gt;""),0,IF(Businesses!D754="","N/A",IF(ISNUMBER(Businesses!D754),Businesses!D754,0)))</f>
        <v>N/A</v>
      </c>
      <c r="D753" s="32" t="str">
        <f>IF(Businesses!E754="","N/A",Businesses!E754)</f>
        <v>N/A</v>
      </c>
      <c r="E753" s="32" t="str">
        <f>IF(Businesses!F754="","N/A",Businesses!F754)</f>
        <v>N/A</v>
      </c>
      <c r="F753" s="32" t="str">
        <f t="shared" si="22"/>
        <v>N/A</v>
      </c>
      <c r="G753" s="32" t="str">
        <f>IF(Businesses!G754="","N/A",Businesses!G754)</f>
        <v>N/A</v>
      </c>
      <c r="H753" s="32" t="str">
        <f>IF(Businesses!H754="","N/A",Businesses!H754)</f>
        <v>N/A</v>
      </c>
      <c r="I753" s="32" t="str">
        <f>IF(AND(Businesses!B754="",Businesses!C754&lt;&gt;""),0,IF(Businesses!B754="","N/A",IF(ISNUMBER(Businesses!B754),Businesses!B754,0)))</f>
        <v>N/A</v>
      </c>
    </row>
    <row r="754" spans="2:9">
      <c r="B754" s="32" t="str">
        <f t="shared" si="23"/>
        <v>N/A</v>
      </c>
      <c r="C754" s="32" t="str">
        <f>IF(AND(Businesses!D755="",Businesses!E755&lt;&gt;""),0,IF(Businesses!D755="","N/A",IF(ISNUMBER(Businesses!D755),Businesses!D755,0)))</f>
        <v>N/A</v>
      </c>
      <c r="D754" s="32" t="str">
        <f>IF(Businesses!E755="","N/A",Businesses!E755)</f>
        <v>N/A</v>
      </c>
      <c r="E754" s="32" t="str">
        <f>IF(Businesses!F755="","N/A",Businesses!F755)</f>
        <v>N/A</v>
      </c>
      <c r="F754" s="32" t="str">
        <f t="shared" si="22"/>
        <v>N/A</v>
      </c>
      <c r="G754" s="32" t="str">
        <f>IF(Businesses!G755="","N/A",Businesses!G755)</f>
        <v>N/A</v>
      </c>
      <c r="H754" s="32" t="str">
        <f>IF(Businesses!H755="","N/A",Businesses!H755)</f>
        <v>N/A</v>
      </c>
      <c r="I754" s="32" t="str">
        <f>IF(AND(Businesses!B755="",Businesses!C755&lt;&gt;""),0,IF(Businesses!B755="","N/A",IF(ISNUMBER(Businesses!B755),Businesses!B755,0)))</f>
        <v>N/A</v>
      </c>
    </row>
    <row r="755" spans="2:9">
      <c r="B755" s="32" t="str">
        <f t="shared" si="23"/>
        <v>N/A</v>
      </c>
      <c r="C755" s="32" t="str">
        <f>IF(AND(Businesses!D756="",Businesses!E756&lt;&gt;""),0,IF(Businesses!D756="","N/A",IF(ISNUMBER(Businesses!D756),Businesses!D756,0)))</f>
        <v>N/A</v>
      </c>
      <c r="D755" s="32" t="str">
        <f>IF(Businesses!E756="","N/A",Businesses!E756)</f>
        <v>N/A</v>
      </c>
      <c r="E755" s="32" t="str">
        <f>IF(Businesses!F756="","N/A",Businesses!F756)</f>
        <v>N/A</v>
      </c>
      <c r="F755" s="32" t="str">
        <f t="shared" si="22"/>
        <v>N/A</v>
      </c>
      <c r="G755" s="32" t="str">
        <f>IF(Businesses!G756="","N/A",Businesses!G756)</f>
        <v>N/A</v>
      </c>
      <c r="H755" s="32" t="str">
        <f>IF(Businesses!H756="","N/A",Businesses!H756)</f>
        <v>N/A</v>
      </c>
      <c r="I755" s="32" t="str">
        <f>IF(AND(Businesses!B756="",Businesses!C756&lt;&gt;""),0,IF(Businesses!B756="","N/A",IF(ISNUMBER(Businesses!B756),Businesses!B756,0)))</f>
        <v>N/A</v>
      </c>
    </row>
    <row r="756" spans="2:9">
      <c r="B756" s="32" t="str">
        <f t="shared" si="23"/>
        <v>N/A</v>
      </c>
      <c r="C756" s="32" t="str">
        <f>IF(AND(Businesses!D757="",Businesses!E757&lt;&gt;""),0,IF(Businesses!D757="","N/A",IF(ISNUMBER(Businesses!D757),Businesses!D757,0)))</f>
        <v>N/A</v>
      </c>
      <c r="D756" s="32" t="str">
        <f>IF(Businesses!E757="","N/A",Businesses!E757)</f>
        <v>N/A</v>
      </c>
      <c r="E756" s="32" t="str">
        <f>IF(Businesses!F757="","N/A",Businesses!F757)</f>
        <v>N/A</v>
      </c>
      <c r="F756" s="32" t="str">
        <f t="shared" si="22"/>
        <v>N/A</v>
      </c>
      <c r="G756" s="32" t="str">
        <f>IF(Businesses!G757="","N/A",Businesses!G757)</f>
        <v>N/A</v>
      </c>
      <c r="H756" s="32" t="str">
        <f>IF(Businesses!H757="","N/A",Businesses!H757)</f>
        <v>N/A</v>
      </c>
      <c r="I756" s="32" t="str">
        <f>IF(AND(Businesses!B757="",Businesses!C757&lt;&gt;""),0,IF(Businesses!B757="","N/A",IF(ISNUMBER(Businesses!B757),Businesses!B757,0)))</f>
        <v>N/A</v>
      </c>
    </row>
    <row r="757" spans="2:9">
      <c r="B757" s="32" t="str">
        <f t="shared" si="23"/>
        <v>N/A</v>
      </c>
      <c r="C757" s="32" t="str">
        <f>IF(AND(Businesses!D758="",Businesses!E758&lt;&gt;""),0,IF(Businesses!D758="","N/A",IF(ISNUMBER(Businesses!D758),Businesses!D758,0)))</f>
        <v>N/A</v>
      </c>
      <c r="D757" s="32" t="str">
        <f>IF(Businesses!E758="","N/A",Businesses!E758)</f>
        <v>N/A</v>
      </c>
      <c r="E757" s="32" t="str">
        <f>IF(Businesses!F758="","N/A",Businesses!F758)</f>
        <v>N/A</v>
      </c>
      <c r="F757" s="32" t="str">
        <f t="shared" si="22"/>
        <v>N/A</v>
      </c>
      <c r="G757" s="32" t="str">
        <f>IF(Businesses!G758="","N/A",Businesses!G758)</f>
        <v>N/A</v>
      </c>
      <c r="H757" s="32" t="str">
        <f>IF(Businesses!H758="","N/A",Businesses!H758)</f>
        <v>N/A</v>
      </c>
      <c r="I757" s="32" t="str">
        <f>IF(AND(Businesses!B758="",Businesses!C758&lt;&gt;""),0,IF(Businesses!B758="","N/A",IF(ISNUMBER(Businesses!B758),Businesses!B758,0)))</f>
        <v>N/A</v>
      </c>
    </row>
    <row r="758" spans="2:9">
      <c r="B758" s="32" t="str">
        <f t="shared" si="23"/>
        <v>N/A</v>
      </c>
      <c r="C758" s="32" t="str">
        <f>IF(AND(Businesses!D759="",Businesses!E759&lt;&gt;""),0,IF(Businesses!D759="","N/A",IF(ISNUMBER(Businesses!D759),Businesses!D759,0)))</f>
        <v>N/A</v>
      </c>
      <c r="D758" s="32" t="str">
        <f>IF(Businesses!E759="","N/A",Businesses!E759)</f>
        <v>N/A</v>
      </c>
      <c r="E758" s="32" t="str">
        <f>IF(Businesses!F759="","N/A",Businesses!F759)</f>
        <v>N/A</v>
      </c>
      <c r="F758" s="32" t="str">
        <f t="shared" si="22"/>
        <v>N/A</v>
      </c>
      <c r="G758" s="32" t="str">
        <f>IF(Businesses!G759="","N/A",Businesses!G759)</f>
        <v>N/A</v>
      </c>
      <c r="H758" s="32" t="str">
        <f>IF(Businesses!H759="","N/A",Businesses!H759)</f>
        <v>N/A</v>
      </c>
      <c r="I758" s="32" t="str">
        <f>IF(AND(Businesses!B759="",Businesses!C759&lt;&gt;""),0,IF(Businesses!B759="","N/A",IF(ISNUMBER(Businesses!B759),Businesses!B759,0)))</f>
        <v>N/A</v>
      </c>
    </row>
    <row r="759" spans="2:9">
      <c r="B759" s="32" t="str">
        <f t="shared" si="23"/>
        <v>N/A</v>
      </c>
      <c r="C759" s="32" t="str">
        <f>IF(AND(Businesses!D760="",Businesses!E760&lt;&gt;""),0,IF(Businesses!D760="","N/A",IF(ISNUMBER(Businesses!D760),Businesses!D760,0)))</f>
        <v>N/A</v>
      </c>
      <c r="D759" s="32" t="str">
        <f>IF(Businesses!E760="","N/A",Businesses!E760)</f>
        <v>N/A</v>
      </c>
      <c r="E759" s="32" t="str">
        <f>IF(Businesses!F760="","N/A",Businesses!F760)</f>
        <v>N/A</v>
      </c>
      <c r="F759" s="32" t="str">
        <f t="shared" si="22"/>
        <v>N/A</v>
      </c>
      <c r="G759" s="32" t="str">
        <f>IF(Businesses!G760="","N/A",Businesses!G760)</f>
        <v>N/A</v>
      </c>
      <c r="H759" s="32" t="str">
        <f>IF(Businesses!H760="","N/A",Businesses!H760)</f>
        <v>N/A</v>
      </c>
      <c r="I759" s="32" t="str">
        <f>IF(AND(Businesses!B760="",Businesses!C760&lt;&gt;""),0,IF(Businesses!B760="","N/A",IF(ISNUMBER(Businesses!B760),Businesses!B760,0)))</f>
        <v>N/A</v>
      </c>
    </row>
    <row r="760" spans="2:9">
      <c r="B760" s="32" t="str">
        <f t="shared" si="23"/>
        <v>N/A</v>
      </c>
      <c r="C760" s="32" t="str">
        <f>IF(AND(Businesses!D761="",Businesses!E761&lt;&gt;""),0,IF(Businesses!D761="","N/A",IF(ISNUMBER(Businesses!D761),Businesses!D761,0)))</f>
        <v>N/A</v>
      </c>
      <c r="D760" s="32" t="str">
        <f>IF(Businesses!E761="","N/A",Businesses!E761)</f>
        <v>N/A</v>
      </c>
      <c r="E760" s="32" t="str">
        <f>IF(Businesses!F761="","N/A",Businesses!F761)</f>
        <v>N/A</v>
      </c>
      <c r="F760" s="32" t="str">
        <f t="shared" si="22"/>
        <v>N/A</v>
      </c>
      <c r="G760" s="32" t="str">
        <f>IF(Businesses!G761="","N/A",Businesses!G761)</f>
        <v>N/A</v>
      </c>
      <c r="H760" s="32" t="str">
        <f>IF(Businesses!H761="","N/A",Businesses!H761)</f>
        <v>N/A</v>
      </c>
      <c r="I760" s="32" t="str">
        <f>IF(AND(Businesses!B761="",Businesses!C761&lt;&gt;""),0,IF(Businesses!B761="","N/A",IF(ISNUMBER(Businesses!B761),Businesses!B761,0)))</f>
        <v>N/A</v>
      </c>
    </row>
    <row r="761" spans="2:9">
      <c r="B761" s="32" t="str">
        <f t="shared" si="23"/>
        <v>N/A</v>
      </c>
      <c r="C761" s="32" t="str">
        <f>IF(AND(Businesses!D762="",Businesses!E762&lt;&gt;""),0,IF(Businesses!D762="","N/A",IF(ISNUMBER(Businesses!D762),Businesses!D762,0)))</f>
        <v>N/A</v>
      </c>
      <c r="D761" s="32" t="str">
        <f>IF(Businesses!E762="","N/A",Businesses!E762)</f>
        <v>N/A</v>
      </c>
      <c r="E761" s="32" t="str">
        <f>IF(Businesses!F762="","N/A",Businesses!F762)</f>
        <v>N/A</v>
      </c>
      <c r="F761" s="32" t="str">
        <f t="shared" si="22"/>
        <v>N/A</v>
      </c>
      <c r="G761" s="32" t="str">
        <f>IF(Businesses!G762="","N/A",Businesses!G762)</f>
        <v>N/A</v>
      </c>
      <c r="H761" s="32" t="str">
        <f>IF(Businesses!H762="","N/A",Businesses!H762)</f>
        <v>N/A</v>
      </c>
      <c r="I761" s="32" t="str">
        <f>IF(AND(Businesses!B762="",Businesses!C762&lt;&gt;""),0,IF(Businesses!B762="","N/A",IF(ISNUMBER(Businesses!B762),Businesses!B762,0)))</f>
        <v>N/A</v>
      </c>
    </row>
    <row r="762" spans="2:9">
      <c r="B762" s="32" t="str">
        <f t="shared" si="23"/>
        <v>N/A</v>
      </c>
      <c r="C762" s="32" t="str">
        <f>IF(AND(Businesses!D763="",Businesses!E763&lt;&gt;""),0,IF(Businesses!D763="","N/A",IF(ISNUMBER(Businesses!D763),Businesses!D763,0)))</f>
        <v>N/A</v>
      </c>
      <c r="D762" s="32" t="str">
        <f>IF(Businesses!E763="","N/A",Businesses!E763)</f>
        <v>N/A</v>
      </c>
      <c r="E762" s="32" t="str">
        <f>IF(Businesses!F763="","N/A",Businesses!F763)</f>
        <v>N/A</v>
      </c>
      <c r="F762" s="32" t="str">
        <f t="shared" si="22"/>
        <v>N/A</v>
      </c>
      <c r="G762" s="32" t="str">
        <f>IF(Businesses!G763="","N/A",Businesses!G763)</f>
        <v>N/A</v>
      </c>
      <c r="H762" s="32" t="str">
        <f>IF(Businesses!H763="","N/A",Businesses!H763)</f>
        <v>N/A</v>
      </c>
      <c r="I762" s="32" t="str">
        <f>IF(AND(Businesses!B763="",Businesses!C763&lt;&gt;""),0,IF(Businesses!B763="","N/A",IF(ISNUMBER(Businesses!B763),Businesses!B763,0)))</f>
        <v>N/A</v>
      </c>
    </row>
    <row r="763" spans="2:9">
      <c r="B763" s="32" t="str">
        <f t="shared" si="23"/>
        <v>N/A</v>
      </c>
      <c r="C763" s="32" t="str">
        <f>IF(AND(Businesses!D764="",Businesses!E764&lt;&gt;""),0,IF(Businesses!D764="","N/A",IF(ISNUMBER(Businesses!D764),Businesses!D764,0)))</f>
        <v>N/A</v>
      </c>
      <c r="D763" s="32" t="str">
        <f>IF(Businesses!E764="","N/A",Businesses!E764)</f>
        <v>N/A</v>
      </c>
      <c r="E763" s="32" t="str">
        <f>IF(Businesses!F764="","N/A",Businesses!F764)</f>
        <v>N/A</v>
      </c>
      <c r="F763" s="32" t="str">
        <f t="shared" si="22"/>
        <v>N/A</v>
      </c>
      <c r="G763" s="32" t="str">
        <f>IF(Businesses!G764="","N/A",Businesses!G764)</f>
        <v>N/A</v>
      </c>
      <c r="H763" s="32" t="str">
        <f>IF(Businesses!H764="","N/A",Businesses!H764)</f>
        <v>N/A</v>
      </c>
      <c r="I763" s="32" t="str">
        <f>IF(AND(Businesses!B764="",Businesses!C764&lt;&gt;""),0,IF(Businesses!B764="","N/A",IF(ISNUMBER(Businesses!B764),Businesses!B764,0)))</f>
        <v>N/A</v>
      </c>
    </row>
    <row r="764" spans="2:9">
      <c r="B764" s="32" t="str">
        <f t="shared" si="23"/>
        <v>N/A</v>
      </c>
      <c r="C764" s="32" t="str">
        <f>IF(AND(Businesses!D765="",Businesses!E765&lt;&gt;""),0,IF(Businesses!D765="","N/A",IF(ISNUMBER(Businesses!D765),Businesses!D765,0)))</f>
        <v>N/A</v>
      </c>
      <c r="D764" s="32" t="str">
        <f>IF(Businesses!E765="","N/A",Businesses!E765)</f>
        <v>N/A</v>
      </c>
      <c r="E764" s="32" t="str">
        <f>IF(Businesses!F765="","N/A",Businesses!F765)</f>
        <v>N/A</v>
      </c>
      <c r="F764" s="32" t="str">
        <f t="shared" si="22"/>
        <v>N/A</v>
      </c>
      <c r="G764" s="32" t="str">
        <f>IF(Businesses!G765="","N/A",Businesses!G765)</f>
        <v>N/A</v>
      </c>
      <c r="H764" s="32" t="str">
        <f>IF(Businesses!H765="","N/A",Businesses!H765)</f>
        <v>N/A</v>
      </c>
      <c r="I764" s="32" t="str">
        <f>IF(AND(Businesses!B765="",Businesses!C765&lt;&gt;""),0,IF(Businesses!B765="","N/A",IF(ISNUMBER(Businesses!B765),Businesses!B765,0)))</f>
        <v>N/A</v>
      </c>
    </row>
    <row r="765" spans="2:9">
      <c r="B765" s="32" t="str">
        <f t="shared" si="23"/>
        <v>N/A</v>
      </c>
      <c r="C765" s="32" t="str">
        <f>IF(AND(Businesses!D766="",Businesses!E766&lt;&gt;""),0,IF(Businesses!D766="","N/A",IF(ISNUMBER(Businesses!D766),Businesses!D766,0)))</f>
        <v>N/A</v>
      </c>
      <c r="D765" s="32" t="str">
        <f>IF(Businesses!E766="","N/A",Businesses!E766)</f>
        <v>N/A</v>
      </c>
      <c r="E765" s="32" t="str">
        <f>IF(Businesses!F766="","N/A",Businesses!F766)</f>
        <v>N/A</v>
      </c>
      <c r="F765" s="32" t="str">
        <f t="shared" si="22"/>
        <v>N/A</v>
      </c>
      <c r="G765" s="32" t="str">
        <f>IF(Businesses!G766="","N/A",Businesses!G766)</f>
        <v>N/A</v>
      </c>
      <c r="H765" s="32" t="str">
        <f>IF(Businesses!H766="","N/A",Businesses!H766)</f>
        <v>N/A</v>
      </c>
      <c r="I765" s="32" t="str">
        <f>IF(AND(Businesses!B766="",Businesses!C766&lt;&gt;""),0,IF(Businesses!B766="","N/A",IF(ISNUMBER(Businesses!B766),Businesses!B766,0)))</f>
        <v>N/A</v>
      </c>
    </row>
    <row r="766" spans="2:9">
      <c r="B766" s="32" t="str">
        <f t="shared" si="23"/>
        <v>N/A</v>
      </c>
      <c r="C766" s="32" t="str">
        <f>IF(AND(Businesses!D767="",Businesses!E767&lt;&gt;""),0,IF(Businesses!D767="","N/A",IF(ISNUMBER(Businesses!D767),Businesses!D767,0)))</f>
        <v>N/A</v>
      </c>
      <c r="D766" s="32" t="str">
        <f>IF(Businesses!E767="","N/A",Businesses!E767)</f>
        <v>N/A</v>
      </c>
      <c r="E766" s="32" t="str">
        <f>IF(Businesses!F767="","N/A",Businesses!F767)</f>
        <v>N/A</v>
      </c>
      <c r="F766" s="32" t="str">
        <f t="shared" si="22"/>
        <v>N/A</v>
      </c>
      <c r="G766" s="32" t="str">
        <f>IF(Businesses!G767="","N/A",Businesses!G767)</f>
        <v>N/A</v>
      </c>
      <c r="H766" s="32" t="str">
        <f>IF(Businesses!H767="","N/A",Businesses!H767)</f>
        <v>N/A</v>
      </c>
      <c r="I766" s="32" t="str">
        <f>IF(AND(Businesses!B767="",Businesses!C767&lt;&gt;""),0,IF(Businesses!B767="","N/A",IF(ISNUMBER(Businesses!B767),Businesses!B767,0)))</f>
        <v>N/A</v>
      </c>
    </row>
    <row r="767" spans="2:9">
      <c r="B767" s="32" t="str">
        <f t="shared" si="23"/>
        <v>N/A</v>
      </c>
      <c r="C767" s="32" t="str">
        <f>IF(AND(Businesses!D768="",Businesses!E768&lt;&gt;""),0,IF(Businesses!D768="","N/A",IF(ISNUMBER(Businesses!D768),Businesses!D768,0)))</f>
        <v>N/A</v>
      </c>
      <c r="D767" s="32" t="str">
        <f>IF(Businesses!E768="","N/A",Businesses!E768)</f>
        <v>N/A</v>
      </c>
      <c r="E767" s="32" t="str">
        <f>IF(Businesses!F768="","N/A",Businesses!F768)</f>
        <v>N/A</v>
      </c>
      <c r="F767" s="32" t="str">
        <f t="shared" si="22"/>
        <v>N/A</v>
      </c>
      <c r="G767" s="32" t="str">
        <f>IF(Businesses!G768="","N/A",Businesses!G768)</f>
        <v>N/A</v>
      </c>
      <c r="H767" s="32" t="str">
        <f>IF(Businesses!H768="","N/A",Businesses!H768)</f>
        <v>N/A</v>
      </c>
      <c r="I767" s="32" t="str">
        <f>IF(AND(Businesses!B768="",Businesses!C768&lt;&gt;""),0,IF(Businesses!B768="","N/A",IF(ISNUMBER(Businesses!B768),Businesses!B768,0)))</f>
        <v>N/A</v>
      </c>
    </row>
    <row r="768" spans="2:9">
      <c r="B768" s="32" t="str">
        <f t="shared" si="23"/>
        <v>N/A</v>
      </c>
      <c r="C768" s="32" t="str">
        <f>IF(AND(Businesses!D769="",Businesses!E769&lt;&gt;""),0,IF(Businesses!D769="","N/A",IF(ISNUMBER(Businesses!D769),Businesses!D769,0)))</f>
        <v>N/A</v>
      </c>
      <c r="D768" s="32" t="str">
        <f>IF(Businesses!E769="","N/A",Businesses!E769)</f>
        <v>N/A</v>
      </c>
      <c r="E768" s="32" t="str">
        <f>IF(Businesses!F769="","N/A",Businesses!F769)</f>
        <v>N/A</v>
      </c>
      <c r="F768" s="32" t="str">
        <f t="shared" si="22"/>
        <v>N/A</v>
      </c>
      <c r="G768" s="32" t="str">
        <f>IF(Businesses!G769="","N/A",Businesses!G769)</f>
        <v>N/A</v>
      </c>
      <c r="H768" s="32" t="str">
        <f>IF(Businesses!H769="","N/A",Businesses!H769)</f>
        <v>N/A</v>
      </c>
      <c r="I768" s="32" t="str">
        <f>IF(AND(Businesses!B769="",Businesses!C769&lt;&gt;""),0,IF(Businesses!B769="","N/A",IF(ISNUMBER(Businesses!B769),Businesses!B769,0)))</f>
        <v>N/A</v>
      </c>
    </row>
    <row r="769" spans="2:9">
      <c r="B769" s="32" t="str">
        <f t="shared" si="23"/>
        <v>N/A</v>
      </c>
      <c r="C769" s="32" t="str">
        <f>IF(AND(Businesses!D770="",Businesses!E770&lt;&gt;""),0,IF(Businesses!D770="","N/A",IF(ISNUMBER(Businesses!D770),Businesses!D770,0)))</f>
        <v>N/A</v>
      </c>
      <c r="D769" s="32" t="str">
        <f>IF(Businesses!E770="","N/A",Businesses!E770)</f>
        <v>N/A</v>
      </c>
      <c r="E769" s="32" t="str">
        <f>IF(Businesses!F770="","N/A",Businesses!F770)</f>
        <v>N/A</v>
      </c>
      <c r="F769" s="32" t="str">
        <f t="shared" si="22"/>
        <v>N/A</v>
      </c>
      <c r="G769" s="32" t="str">
        <f>IF(Businesses!G770="","N/A",Businesses!G770)</f>
        <v>N/A</v>
      </c>
      <c r="H769" s="32" t="str">
        <f>IF(Businesses!H770="","N/A",Businesses!H770)</f>
        <v>N/A</v>
      </c>
      <c r="I769" s="32" t="str">
        <f>IF(AND(Businesses!B770="",Businesses!C770&lt;&gt;""),0,IF(Businesses!B770="","N/A",IF(ISNUMBER(Businesses!B770),Businesses!B770,0)))</f>
        <v>N/A</v>
      </c>
    </row>
    <row r="770" spans="2:9">
      <c r="B770" s="32" t="str">
        <f t="shared" si="23"/>
        <v>N/A</v>
      </c>
      <c r="C770" s="32" t="str">
        <f>IF(AND(Businesses!D771="",Businesses!E771&lt;&gt;""),0,IF(Businesses!D771="","N/A",IF(ISNUMBER(Businesses!D771),Businesses!D771,0)))</f>
        <v>N/A</v>
      </c>
      <c r="D770" s="32" t="str">
        <f>IF(Businesses!E771="","N/A",Businesses!E771)</f>
        <v>N/A</v>
      </c>
      <c r="E770" s="32" t="str">
        <f>IF(Businesses!F771="","N/A",Businesses!F771)</f>
        <v>N/A</v>
      </c>
      <c r="F770" s="32" t="str">
        <f t="shared" ref="F770:F833" si="24">IF(B770="N/A","N/A",UPPER(TRIM(ProbuildName)))</f>
        <v>N/A</v>
      </c>
      <c r="G770" s="32" t="str">
        <f>IF(Businesses!G771="","N/A",Businesses!G771)</f>
        <v>N/A</v>
      </c>
      <c r="H770" s="32" t="str">
        <f>IF(Businesses!H771="","N/A",Businesses!H771)</f>
        <v>N/A</v>
      </c>
      <c r="I770" s="32" t="str">
        <f>IF(AND(Businesses!B771="",Businesses!C771&lt;&gt;""),0,IF(Businesses!B771="","N/A",IF(ISNUMBER(Businesses!B771),Businesses!B771,0)))</f>
        <v>N/A</v>
      </c>
    </row>
    <row r="771" spans="2:9">
      <c r="B771" s="32" t="str">
        <f t="shared" ref="B771:B834" si="25">IF(I771="N/A","N/A","")</f>
        <v>N/A</v>
      </c>
      <c r="C771" s="32" t="str">
        <f>IF(AND(Businesses!D772="",Businesses!E772&lt;&gt;""),0,IF(Businesses!D772="","N/A",IF(ISNUMBER(Businesses!D772),Businesses!D772,0)))</f>
        <v>N/A</v>
      </c>
      <c r="D771" s="32" t="str">
        <f>IF(Businesses!E772="","N/A",Businesses!E772)</f>
        <v>N/A</v>
      </c>
      <c r="E771" s="32" t="str">
        <f>IF(Businesses!F772="","N/A",Businesses!F772)</f>
        <v>N/A</v>
      </c>
      <c r="F771" s="32" t="str">
        <f t="shared" si="24"/>
        <v>N/A</v>
      </c>
      <c r="G771" s="32" t="str">
        <f>IF(Businesses!G772="","N/A",Businesses!G772)</f>
        <v>N/A</v>
      </c>
      <c r="H771" s="32" t="str">
        <f>IF(Businesses!H772="","N/A",Businesses!H772)</f>
        <v>N/A</v>
      </c>
      <c r="I771" s="32" t="str">
        <f>IF(AND(Businesses!B772="",Businesses!C772&lt;&gt;""),0,IF(Businesses!B772="","N/A",IF(ISNUMBER(Businesses!B772),Businesses!B772,0)))</f>
        <v>N/A</v>
      </c>
    </row>
    <row r="772" spans="2:9">
      <c r="B772" s="32" t="str">
        <f t="shared" si="25"/>
        <v>N/A</v>
      </c>
      <c r="C772" s="32" t="str">
        <f>IF(AND(Businesses!D773="",Businesses!E773&lt;&gt;""),0,IF(Businesses!D773="","N/A",IF(ISNUMBER(Businesses!D773),Businesses!D773,0)))</f>
        <v>N/A</v>
      </c>
      <c r="D772" s="32" t="str">
        <f>IF(Businesses!E773="","N/A",Businesses!E773)</f>
        <v>N/A</v>
      </c>
      <c r="E772" s="32" t="str">
        <f>IF(Businesses!F773="","N/A",Businesses!F773)</f>
        <v>N/A</v>
      </c>
      <c r="F772" s="32" t="str">
        <f t="shared" si="24"/>
        <v>N/A</v>
      </c>
      <c r="G772" s="32" t="str">
        <f>IF(Businesses!G773="","N/A",Businesses!G773)</f>
        <v>N/A</v>
      </c>
      <c r="H772" s="32" t="str">
        <f>IF(Businesses!H773="","N/A",Businesses!H773)</f>
        <v>N/A</v>
      </c>
      <c r="I772" s="32" t="str">
        <f>IF(AND(Businesses!B773="",Businesses!C773&lt;&gt;""),0,IF(Businesses!B773="","N/A",IF(ISNUMBER(Businesses!B773),Businesses!B773,0)))</f>
        <v>N/A</v>
      </c>
    </row>
    <row r="773" spans="2:9">
      <c r="B773" s="32" t="str">
        <f t="shared" si="25"/>
        <v>N/A</v>
      </c>
      <c r="C773" s="32" t="str">
        <f>IF(AND(Businesses!D774="",Businesses!E774&lt;&gt;""),0,IF(Businesses!D774="","N/A",IF(ISNUMBER(Businesses!D774),Businesses!D774,0)))</f>
        <v>N/A</v>
      </c>
      <c r="D773" s="32" t="str">
        <f>IF(Businesses!E774="","N/A",Businesses!E774)</f>
        <v>N/A</v>
      </c>
      <c r="E773" s="32" t="str">
        <f>IF(Businesses!F774="","N/A",Businesses!F774)</f>
        <v>N/A</v>
      </c>
      <c r="F773" s="32" t="str">
        <f t="shared" si="24"/>
        <v>N/A</v>
      </c>
      <c r="G773" s="32" t="str">
        <f>IF(Businesses!G774="","N/A",Businesses!G774)</f>
        <v>N/A</v>
      </c>
      <c r="H773" s="32" t="str">
        <f>IF(Businesses!H774="","N/A",Businesses!H774)</f>
        <v>N/A</v>
      </c>
      <c r="I773" s="32" t="str">
        <f>IF(AND(Businesses!B774="",Businesses!C774&lt;&gt;""),0,IF(Businesses!B774="","N/A",IF(ISNUMBER(Businesses!B774),Businesses!B774,0)))</f>
        <v>N/A</v>
      </c>
    </row>
    <row r="774" spans="2:9">
      <c r="B774" s="32" t="str">
        <f t="shared" si="25"/>
        <v>N/A</v>
      </c>
      <c r="C774" s="32" t="str">
        <f>IF(AND(Businesses!D775="",Businesses!E775&lt;&gt;""),0,IF(Businesses!D775="","N/A",IF(ISNUMBER(Businesses!D775),Businesses!D775,0)))</f>
        <v>N/A</v>
      </c>
      <c r="D774" s="32" t="str">
        <f>IF(Businesses!E775="","N/A",Businesses!E775)</f>
        <v>N/A</v>
      </c>
      <c r="E774" s="32" t="str">
        <f>IF(Businesses!F775="","N/A",Businesses!F775)</f>
        <v>N/A</v>
      </c>
      <c r="F774" s="32" t="str">
        <f t="shared" si="24"/>
        <v>N/A</v>
      </c>
      <c r="G774" s="32" t="str">
        <f>IF(Businesses!G775="","N/A",Businesses!G775)</f>
        <v>N/A</v>
      </c>
      <c r="H774" s="32" t="str">
        <f>IF(Businesses!H775="","N/A",Businesses!H775)</f>
        <v>N/A</v>
      </c>
      <c r="I774" s="32" t="str">
        <f>IF(AND(Businesses!B775="",Businesses!C775&lt;&gt;""),0,IF(Businesses!B775="","N/A",IF(ISNUMBER(Businesses!B775),Businesses!B775,0)))</f>
        <v>N/A</v>
      </c>
    </row>
    <row r="775" spans="2:9">
      <c r="B775" s="32" t="str">
        <f t="shared" si="25"/>
        <v>N/A</v>
      </c>
      <c r="C775" s="32" t="str">
        <f>IF(AND(Businesses!D776="",Businesses!E776&lt;&gt;""),0,IF(Businesses!D776="","N/A",IF(ISNUMBER(Businesses!D776),Businesses!D776,0)))</f>
        <v>N/A</v>
      </c>
      <c r="D775" s="32" t="str">
        <f>IF(Businesses!E776="","N/A",Businesses!E776)</f>
        <v>N/A</v>
      </c>
      <c r="E775" s="32" t="str">
        <f>IF(Businesses!F776="","N/A",Businesses!F776)</f>
        <v>N/A</v>
      </c>
      <c r="F775" s="32" t="str">
        <f t="shared" si="24"/>
        <v>N/A</v>
      </c>
      <c r="G775" s="32" t="str">
        <f>IF(Businesses!G776="","N/A",Businesses!G776)</f>
        <v>N/A</v>
      </c>
      <c r="H775" s="32" t="str">
        <f>IF(Businesses!H776="","N/A",Businesses!H776)</f>
        <v>N/A</v>
      </c>
      <c r="I775" s="32" t="str">
        <f>IF(AND(Businesses!B776="",Businesses!C776&lt;&gt;""),0,IF(Businesses!B776="","N/A",IF(ISNUMBER(Businesses!B776),Businesses!B776,0)))</f>
        <v>N/A</v>
      </c>
    </row>
    <row r="776" spans="2:9">
      <c r="B776" s="32" t="str">
        <f t="shared" si="25"/>
        <v>N/A</v>
      </c>
      <c r="C776" s="32" t="str">
        <f>IF(AND(Businesses!D777="",Businesses!E777&lt;&gt;""),0,IF(Businesses!D777="","N/A",IF(ISNUMBER(Businesses!D777),Businesses!D777,0)))</f>
        <v>N/A</v>
      </c>
      <c r="D776" s="32" t="str">
        <f>IF(Businesses!E777="","N/A",Businesses!E777)</f>
        <v>N/A</v>
      </c>
      <c r="E776" s="32" t="str">
        <f>IF(Businesses!F777="","N/A",Businesses!F777)</f>
        <v>N/A</v>
      </c>
      <c r="F776" s="32" t="str">
        <f t="shared" si="24"/>
        <v>N/A</v>
      </c>
      <c r="G776" s="32" t="str">
        <f>IF(Businesses!G777="","N/A",Businesses!G777)</f>
        <v>N/A</v>
      </c>
      <c r="H776" s="32" t="str">
        <f>IF(Businesses!H777="","N/A",Businesses!H777)</f>
        <v>N/A</v>
      </c>
      <c r="I776" s="32" t="str">
        <f>IF(AND(Businesses!B777="",Businesses!C777&lt;&gt;""),0,IF(Businesses!B777="","N/A",IF(ISNUMBER(Businesses!B777),Businesses!B777,0)))</f>
        <v>N/A</v>
      </c>
    </row>
    <row r="777" spans="2:9">
      <c r="B777" s="32" t="str">
        <f t="shared" si="25"/>
        <v>N/A</v>
      </c>
      <c r="C777" s="32" t="str">
        <f>IF(AND(Businesses!D778="",Businesses!E778&lt;&gt;""),0,IF(Businesses!D778="","N/A",IF(ISNUMBER(Businesses!D778),Businesses!D778,0)))</f>
        <v>N/A</v>
      </c>
      <c r="D777" s="32" t="str">
        <f>IF(Businesses!E778="","N/A",Businesses!E778)</f>
        <v>N/A</v>
      </c>
      <c r="E777" s="32" t="str">
        <f>IF(Businesses!F778="","N/A",Businesses!F778)</f>
        <v>N/A</v>
      </c>
      <c r="F777" s="32" t="str">
        <f t="shared" si="24"/>
        <v>N/A</v>
      </c>
      <c r="G777" s="32" t="str">
        <f>IF(Businesses!G778="","N/A",Businesses!G778)</f>
        <v>N/A</v>
      </c>
      <c r="H777" s="32" t="str">
        <f>IF(Businesses!H778="","N/A",Businesses!H778)</f>
        <v>N/A</v>
      </c>
      <c r="I777" s="32" t="str">
        <f>IF(AND(Businesses!B778="",Businesses!C778&lt;&gt;""),0,IF(Businesses!B778="","N/A",IF(ISNUMBER(Businesses!B778),Businesses!B778,0)))</f>
        <v>N/A</v>
      </c>
    </row>
    <row r="778" spans="2:9">
      <c r="B778" s="32" t="str">
        <f t="shared" si="25"/>
        <v>N/A</v>
      </c>
      <c r="C778" s="32" t="str">
        <f>IF(AND(Businesses!D779="",Businesses!E779&lt;&gt;""),0,IF(Businesses!D779="","N/A",IF(ISNUMBER(Businesses!D779),Businesses!D779,0)))</f>
        <v>N/A</v>
      </c>
      <c r="D778" s="32" t="str">
        <f>IF(Businesses!E779="","N/A",Businesses!E779)</f>
        <v>N/A</v>
      </c>
      <c r="E778" s="32" t="str">
        <f>IF(Businesses!F779="","N/A",Businesses!F779)</f>
        <v>N/A</v>
      </c>
      <c r="F778" s="32" t="str">
        <f t="shared" si="24"/>
        <v>N/A</v>
      </c>
      <c r="G778" s="32" t="str">
        <f>IF(Businesses!G779="","N/A",Businesses!G779)</f>
        <v>N/A</v>
      </c>
      <c r="H778" s="32" t="str">
        <f>IF(Businesses!H779="","N/A",Businesses!H779)</f>
        <v>N/A</v>
      </c>
      <c r="I778" s="32" t="str">
        <f>IF(AND(Businesses!B779="",Businesses!C779&lt;&gt;""),0,IF(Businesses!B779="","N/A",IF(ISNUMBER(Businesses!B779),Businesses!B779,0)))</f>
        <v>N/A</v>
      </c>
    </row>
    <row r="779" spans="2:9">
      <c r="B779" s="32" t="str">
        <f t="shared" si="25"/>
        <v>N/A</v>
      </c>
      <c r="C779" s="32" t="str">
        <f>IF(AND(Businesses!D780="",Businesses!E780&lt;&gt;""),0,IF(Businesses!D780="","N/A",IF(ISNUMBER(Businesses!D780),Businesses!D780,0)))</f>
        <v>N/A</v>
      </c>
      <c r="D779" s="32" t="str">
        <f>IF(Businesses!E780="","N/A",Businesses!E780)</f>
        <v>N/A</v>
      </c>
      <c r="E779" s="32" t="str">
        <f>IF(Businesses!F780="","N/A",Businesses!F780)</f>
        <v>N/A</v>
      </c>
      <c r="F779" s="32" t="str">
        <f t="shared" si="24"/>
        <v>N/A</v>
      </c>
      <c r="G779" s="32" t="str">
        <f>IF(Businesses!G780="","N/A",Businesses!G780)</f>
        <v>N/A</v>
      </c>
      <c r="H779" s="32" t="str">
        <f>IF(Businesses!H780="","N/A",Businesses!H780)</f>
        <v>N/A</v>
      </c>
      <c r="I779" s="32" t="str">
        <f>IF(AND(Businesses!B780="",Businesses!C780&lt;&gt;""),0,IF(Businesses!B780="","N/A",IF(ISNUMBER(Businesses!B780),Businesses!B780,0)))</f>
        <v>N/A</v>
      </c>
    </row>
    <row r="780" spans="2:9">
      <c r="B780" s="32" t="str">
        <f t="shared" si="25"/>
        <v>N/A</v>
      </c>
      <c r="C780" s="32" t="str">
        <f>IF(AND(Businesses!D781="",Businesses!E781&lt;&gt;""),0,IF(Businesses!D781="","N/A",IF(ISNUMBER(Businesses!D781),Businesses!D781,0)))</f>
        <v>N/A</v>
      </c>
      <c r="D780" s="32" t="str">
        <f>IF(Businesses!E781="","N/A",Businesses!E781)</f>
        <v>N/A</v>
      </c>
      <c r="E780" s="32" t="str">
        <f>IF(Businesses!F781="","N/A",Businesses!F781)</f>
        <v>N/A</v>
      </c>
      <c r="F780" s="32" t="str">
        <f t="shared" si="24"/>
        <v>N/A</v>
      </c>
      <c r="G780" s="32" t="str">
        <f>IF(Businesses!G781="","N/A",Businesses!G781)</f>
        <v>N/A</v>
      </c>
      <c r="H780" s="32" t="str">
        <f>IF(Businesses!H781="","N/A",Businesses!H781)</f>
        <v>N/A</v>
      </c>
      <c r="I780" s="32" t="str">
        <f>IF(AND(Businesses!B781="",Businesses!C781&lt;&gt;""),0,IF(Businesses!B781="","N/A",IF(ISNUMBER(Businesses!B781),Businesses!B781,0)))</f>
        <v>N/A</v>
      </c>
    </row>
    <row r="781" spans="2:9">
      <c r="B781" s="32" t="str">
        <f t="shared" si="25"/>
        <v>N/A</v>
      </c>
      <c r="C781" s="32" t="str">
        <f>IF(AND(Businesses!D782="",Businesses!E782&lt;&gt;""),0,IF(Businesses!D782="","N/A",IF(ISNUMBER(Businesses!D782),Businesses!D782,0)))</f>
        <v>N/A</v>
      </c>
      <c r="D781" s="32" t="str">
        <f>IF(Businesses!E782="","N/A",Businesses!E782)</f>
        <v>N/A</v>
      </c>
      <c r="E781" s="32" t="str">
        <f>IF(Businesses!F782="","N/A",Businesses!F782)</f>
        <v>N/A</v>
      </c>
      <c r="F781" s="32" t="str">
        <f t="shared" si="24"/>
        <v>N/A</v>
      </c>
      <c r="G781" s="32" t="str">
        <f>IF(Businesses!G782="","N/A",Businesses!G782)</f>
        <v>N/A</v>
      </c>
      <c r="H781" s="32" t="str">
        <f>IF(Businesses!H782="","N/A",Businesses!H782)</f>
        <v>N/A</v>
      </c>
      <c r="I781" s="32" t="str">
        <f>IF(AND(Businesses!B782="",Businesses!C782&lt;&gt;""),0,IF(Businesses!B782="","N/A",IF(ISNUMBER(Businesses!B782),Businesses!B782,0)))</f>
        <v>N/A</v>
      </c>
    </row>
    <row r="782" spans="2:9">
      <c r="B782" s="32" t="str">
        <f t="shared" si="25"/>
        <v>N/A</v>
      </c>
      <c r="C782" s="32" t="str">
        <f>IF(AND(Businesses!D783="",Businesses!E783&lt;&gt;""),0,IF(Businesses!D783="","N/A",IF(ISNUMBER(Businesses!D783),Businesses!D783,0)))</f>
        <v>N/A</v>
      </c>
      <c r="D782" s="32" t="str">
        <f>IF(Businesses!E783="","N/A",Businesses!E783)</f>
        <v>N/A</v>
      </c>
      <c r="E782" s="32" t="str">
        <f>IF(Businesses!F783="","N/A",Businesses!F783)</f>
        <v>N/A</v>
      </c>
      <c r="F782" s="32" t="str">
        <f t="shared" si="24"/>
        <v>N/A</v>
      </c>
      <c r="G782" s="32" t="str">
        <f>IF(Businesses!G783="","N/A",Businesses!G783)</f>
        <v>N/A</v>
      </c>
      <c r="H782" s="32" t="str">
        <f>IF(Businesses!H783="","N/A",Businesses!H783)</f>
        <v>N/A</v>
      </c>
      <c r="I782" s="32" t="str">
        <f>IF(AND(Businesses!B783="",Businesses!C783&lt;&gt;""),0,IF(Businesses!B783="","N/A",IF(ISNUMBER(Businesses!B783),Businesses!B783,0)))</f>
        <v>N/A</v>
      </c>
    </row>
    <row r="783" spans="2:9">
      <c r="B783" s="32" t="str">
        <f t="shared" si="25"/>
        <v>N/A</v>
      </c>
      <c r="C783" s="32" t="str">
        <f>IF(AND(Businesses!D784="",Businesses!E784&lt;&gt;""),0,IF(Businesses!D784="","N/A",IF(ISNUMBER(Businesses!D784),Businesses!D784,0)))</f>
        <v>N/A</v>
      </c>
      <c r="D783" s="32" t="str">
        <f>IF(Businesses!E784="","N/A",Businesses!E784)</f>
        <v>N/A</v>
      </c>
      <c r="E783" s="32" t="str">
        <f>IF(Businesses!F784="","N/A",Businesses!F784)</f>
        <v>N/A</v>
      </c>
      <c r="F783" s="32" t="str">
        <f t="shared" si="24"/>
        <v>N/A</v>
      </c>
      <c r="G783" s="32" t="str">
        <f>IF(Businesses!G784="","N/A",Businesses!G784)</f>
        <v>N/A</v>
      </c>
      <c r="H783" s="32" t="str">
        <f>IF(Businesses!H784="","N/A",Businesses!H784)</f>
        <v>N/A</v>
      </c>
      <c r="I783" s="32" t="str">
        <f>IF(AND(Businesses!B784="",Businesses!C784&lt;&gt;""),0,IF(Businesses!B784="","N/A",IF(ISNUMBER(Businesses!B784),Businesses!B784,0)))</f>
        <v>N/A</v>
      </c>
    </row>
    <row r="784" spans="2:9">
      <c r="B784" s="32" t="str">
        <f t="shared" si="25"/>
        <v>N/A</v>
      </c>
      <c r="C784" s="32" t="str">
        <f>IF(AND(Businesses!D785="",Businesses!E785&lt;&gt;""),0,IF(Businesses!D785="","N/A",IF(ISNUMBER(Businesses!D785),Businesses!D785,0)))</f>
        <v>N/A</v>
      </c>
      <c r="D784" s="32" t="str">
        <f>IF(Businesses!E785="","N/A",Businesses!E785)</f>
        <v>N/A</v>
      </c>
      <c r="E784" s="32" t="str">
        <f>IF(Businesses!F785="","N/A",Businesses!F785)</f>
        <v>N/A</v>
      </c>
      <c r="F784" s="32" t="str">
        <f t="shared" si="24"/>
        <v>N/A</v>
      </c>
      <c r="G784" s="32" t="str">
        <f>IF(Businesses!G785="","N/A",Businesses!G785)</f>
        <v>N/A</v>
      </c>
      <c r="H784" s="32" t="str">
        <f>IF(Businesses!H785="","N/A",Businesses!H785)</f>
        <v>N/A</v>
      </c>
      <c r="I784" s="32" t="str">
        <f>IF(AND(Businesses!B785="",Businesses!C785&lt;&gt;""),0,IF(Businesses!B785="","N/A",IF(ISNUMBER(Businesses!B785),Businesses!B785,0)))</f>
        <v>N/A</v>
      </c>
    </row>
    <row r="785" spans="2:9">
      <c r="B785" s="32" t="str">
        <f t="shared" si="25"/>
        <v>N/A</v>
      </c>
      <c r="C785" s="32" t="str">
        <f>IF(AND(Businesses!D786="",Businesses!E786&lt;&gt;""),0,IF(Businesses!D786="","N/A",IF(ISNUMBER(Businesses!D786),Businesses!D786,0)))</f>
        <v>N/A</v>
      </c>
      <c r="D785" s="32" t="str">
        <f>IF(Businesses!E786="","N/A",Businesses!E786)</f>
        <v>N/A</v>
      </c>
      <c r="E785" s="32" t="str">
        <f>IF(Businesses!F786="","N/A",Businesses!F786)</f>
        <v>N/A</v>
      </c>
      <c r="F785" s="32" t="str">
        <f t="shared" si="24"/>
        <v>N/A</v>
      </c>
      <c r="G785" s="32" t="str">
        <f>IF(Businesses!G786="","N/A",Businesses!G786)</f>
        <v>N/A</v>
      </c>
      <c r="H785" s="32" t="str">
        <f>IF(Businesses!H786="","N/A",Businesses!H786)</f>
        <v>N/A</v>
      </c>
      <c r="I785" s="32" t="str">
        <f>IF(AND(Businesses!B786="",Businesses!C786&lt;&gt;""),0,IF(Businesses!B786="","N/A",IF(ISNUMBER(Businesses!B786),Businesses!B786,0)))</f>
        <v>N/A</v>
      </c>
    </row>
    <row r="786" spans="2:9">
      <c r="B786" s="32" t="str">
        <f t="shared" si="25"/>
        <v>N/A</v>
      </c>
      <c r="C786" s="32" t="str">
        <f>IF(AND(Businesses!D787="",Businesses!E787&lt;&gt;""),0,IF(Businesses!D787="","N/A",IF(ISNUMBER(Businesses!D787),Businesses!D787,0)))</f>
        <v>N/A</v>
      </c>
      <c r="D786" s="32" t="str">
        <f>IF(Businesses!E787="","N/A",Businesses!E787)</f>
        <v>N/A</v>
      </c>
      <c r="E786" s="32" t="str">
        <f>IF(Businesses!F787="","N/A",Businesses!F787)</f>
        <v>N/A</v>
      </c>
      <c r="F786" s="32" t="str">
        <f t="shared" si="24"/>
        <v>N/A</v>
      </c>
      <c r="G786" s="32" t="str">
        <f>IF(Businesses!G787="","N/A",Businesses!G787)</f>
        <v>N/A</v>
      </c>
      <c r="H786" s="32" t="str">
        <f>IF(Businesses!H787="","N/A",Businesses!H787)</f>
        <v>N/A</v>
      </c>
      <c r="I786" s="32" t="str">
        <f>IF(AND(Businesses!B787="",Businesses!C787&lt;&gt;""),0,IF(Businesses!B787="","N/A",IF(ISNUMBER(Businesses!B787),Businesses!B787,0)))</f>
        <v>N/A</v>
      </c>
    </row>
    <row r="787" spans="2:9">
      <c r="B787" s="32" t="str">
        <f t="shared" si="25"/>
        <v>N/A</v>
      </c>
      <c r="C787" s="32" t="str">
        <f>IF(AND(Businesses!D788="",Businesses!E788&lt;&gt;""),0,IF(Businesses!D788="","N/A",IF(ISNUMBER(Businesses!D788),Businesses!D788,0)))</f>
        <v>N/A</v>
      </c>
      <c r="D787" s="32" t="str">
        <f>IF(Businesses!E788="","N/A",Businesses!E788)</f>
        <v>N/A</v>
      </c>
      <c r="E787" s="32" t="str">
        <f>IF(Businesses!F788="","N/A",Businesses!F788)</f>
        <v>N/A</v>
      </c>
      <c r="F787" s="32" t="str">
        <f t="shared" si="24"/>
        <v>N/A</v>
      </c>
      <c r="G787" s="32" t="str">
        <f>IF(Businesses!G788="","N/A",Businesses!G788)</f>
        <v>N/A</v>
      </c>
      <c r="H787" s="32" t="str">
        <f>IF(Businesses!H788="","N/A",Businesses!H788)</f>
        <v>N/A</v>
      </c>
      <c r="I787" s="32" t="str">
        <f>IF(AND(Businesses!B788="",Businesses!C788&lt;&gt;""),0,IF(Businesses!B788="","N/A",IF(ISNUMBER(Businesses!B788),Businesses!B788,0)))</f>
        <v>N/A</v>
      </c>
    </row>
    <row r="788" spans="2:9">
      <c r="B788" s="32" t="str">
        <f t="shared" si="25"/>
        <v>N/A</v>
      </c>
      <c r="C788" s="32" t="str">
        <f>IF(AND(Businesses!D789="",Businesses!E789&lt;&gt;""),0,IF(Businesses!D789="","N/A",IF(ISNUMBER(Businesses!D789),Businesses!D789,0)))</f>
        <v>N/A</v>
      </c>
      <c r="D788" s="32" t="str">
        <f>IF(Businesses!E789="","N/A",Businesses!E789)</f>
        <v>N/A</v>
      </c>
      <c r="E788" s="32" t="str">
        <f>IF(Businesses!F789="","N/A",Businesses!F789)</f>
        <v>N/A</v>
      </c>
      <c r="F788" s="32" t="str">
        <f t="shared" si="24"/>
        <v>N/A</v>
      </c>
      <c r="G788" s="32" t="str">
        <f>IF(Businesses!G789="","N/A",Businesses!G789)</f>
        <v>N/A</v>
      </c>
      <c r="H788" s="32" t="str">
        <f>IF(Businesses!H789="","N/A",Businesses!H789)</f>
        <v>N/A</v>
      </c>
      <c r="I788" s="32" t="str">
        <f>IF(AND(Businesses!B789="",Businesses!C789&lt;&gt;""),0,IF(Businesses!B789="","N/A",IF(ISNUMBER(Businesses!B789),Businesses!B789,0)))</f>
        <v>N/A</v>
      </c>
    </row>
    <row r="789" spans="2:9">
      <c r="B789" s="32" t="str">
        <f t="shared" si="25"/>
        <v>N/A</v>
      </c>
      <c r="C789" s="32" t="str">
        <f>IF(AND(Businesses!D790="",Businesses!E790&lt;&gt;""),0,IF(Businesses!D790="","N/A",IF(ISNUMBER(Businesses!D790),Businesses!D790,0)))</f>
        <v>N/A</v>
      </c>
      <c r="D789" s="32" t="str">
        <f>IF(Businesses!E790="","N/A",Businesses!E790)</f>
        <v>N/A</v>
      </c>
      <c r="E789" s="32" t="str">
        <f>IF(Businesses!F790="","N/A",Businesses!F790)</f>
        <v>N/A</v>
      </c>
      <c r="F789" s="32" t="str">
        <f t="shared" si="24"/>
        <v>N/A</v>
      </c>
      <c r="G789" s="32" t="str">
        <f>IF(Businesses!G790="","N/A",Businesses!G790)</f>
        <v>N/A</v>
      </c>
      <c r="H789" s="32" t="str">
        <f>IF(Businesses!H790="","N/A",Businesses!H790)</f>
        <v>N/A</v>
      </c>
      <c r="I789" s="32" t="str">
        <f>IF(AND(Businesses!B790="",Businesses!C790&lt;&gt;""),0,IF(Businesses!B790="","N/A",IF(ISNUMBER(Businesses!B790),Businesses!B790,0)))</f>
        <v>N/A</v>
      </c>
    </row>
    <row r="790" spans="2:9">
      <c r="B790" s="32" t="str">
        <f t="shared" si="25"/>
        <v>N/A</v>
      </c>
      <c r="C790" s="32" t="str">
        <f>IF(AND(Businesses!D791="",Businesses!E791&lt;&gt;""),0,IF(Businesses!D791="","N/A",IF(ISNUMBER(Businesses!D791),Businesses!D791,0)))</f>
        <v>N/A</v>
      </c>
      <c r="D790" s="32" t="str">
        <f>IF(Businesses!E791="","N/A",Businesses!E791)</f>
        <v>N/A</v>
      </c>
      <c r="E790" s="32" t="str">
        <f>IF(Businesses!F791="","N/A",Businesses!F791)</f>
        <v>N/A</v>
      </c>
      <c r="F790" s="32" t="str">
        <f t="shared" si="24"/>
        <v>N/A</v>
      </c>
      <c r="G790" s="32" t="str">
        <f>IF(Businesses!G791="","N/A",Businesses!G791)</f>
        <v>N/A</v>
      </c>
      <c r="H790" s="32" t="str">
        <f>IF(Businesses!H791="","N/A",Businesses!H791)</f>
        <v>N/A</v>
      </c>
      <c r="I790" s="32" t="str">
        <f>IF(AND(Businesses!B791="",Businesses!C791&lt;&gt;""),0,IF(Businesses!B791="","N/A",IF(ISNUMBER(Businesses!B791),Businesses!B791,0)))</f>
        <v>N/A</v>
      </c>
    </row>
    <row r="791" spans="2:9">
      <c r="B791" s="32" t="str">
        <f t="shared" si="25"/>
        <v>N/A</v>
      </c>
      <c r="C791" s="32" t="str">
        <f>IF(AND(Businesses!D792="",Businesses!E792&lt;&gt;""),0,IF(Businesses!D792="","N/A",IF(ISNUMBER(Businesses!D792),Businesses!D792,0)))</f>
        <v>N/A</v>
      </c>
      <c r="D791" s="32" t="str">
        <f>IF(Businesses!E792="","N/A",Businesses!E792)</f>
        <v>N/A</v>
      </c>
      <c r="E791" s="32" t="str">
        <f>IF(Businesses!F792="","N/A",Businesses!F792)</f>
        <v>N/A</v>
      </c>
      <c r="F791" s="32" t="str">
        <f t="shared" si="24"/>
        <v>N/A</v>
      </c>
      <c r="G791" s="32" t="str">
        <f>IF(Businesses!G792="","N/A",Businesses!G792)</f>
        <v>N/A</v>
      </c>
      <c r="H791" s="32" t="str">
        <f>IF(Businesses!H792="","N/A",Businesses!H792)</f>
        <v>N/A</v>
      </c>
      <c r="I791" s="32" t="str">
        <f>IF(AND(Businesses!B792="",Businesses!C792&lt;&gt;""),0,IF(Businesses!B792="","N/A",IF(ISNUMBER(Businesses!B792),Businesses!B792,0)))</f>
        <v>N/A</v>
      </c>
    </row>
    <row r="792" spans="2:9">
      <c r="B792" s="32" t="str">
        <f t="shared" si="25"/>
        <v>N/A</v>
      </c>
      <c r="C792" s="32" t="str">
        <f>IF(AND(Businesses!D793="",Businesses!E793&lt;&gt;""),0,IF(Businesses!D793="","N/A",IF(ISNUMBER(Businesses!D793),Businesses!D793,0)))</f>
        <v>N/A</v>
      </c>
      <c r="D792" s="32" t="str">
        <f>IF(Businesses!E793="","N/A",Businesses!E793)</f>
        <v>N/A</v>
      </c>
      <c r="E792" s="32" t="str">
        <f>IF(Businesses!F793="","N/A",Businesses!F793)</f>
        <v>N/A</v>
      </c>
      <c r="F792" s="32" t="str">
        <f t="shared" si="24"/>
        <v>N/A</v>
      </c>
      <c r="G792" s="32" t="str">
        <f>IF(Businesses!G793="","N/A",Businesses!G793)</f>
        <v>N/A</v>
      </c>
      <c r="H792" s="32" t="str">
        <f>IF(Businesses!H793="","N/A",Businesses!H793)</f>
        <v>N/A</v>
      </c>
      <c r="I792" s="32" t="str">
        <f>IF(AND(Businesses!B793="",Businesses!C793&lt;&gt;""),0,IF(Businesses!B793="","N/A",IF(ISNUMBER(Businesses!B793),Businesses!B793,0)))</f>
        <v>N/A</v>
      </c>
    </row>
    <row r="793" spans="2:9">
      <c r="B793" s="32" t="str">
        <f t="shared" si="25"/>
        <v>N/A</v>
      </c>
      <c r="C793" s="32" t="str">
        <f>IF(AND(Businesses!D794="",Businesses!E794&lt;&gt;""),0,IF(Businesses!D794="","N/A",IF(ISNUMBER(Businesses!D794),Businesses!D794,0)))</f>
        <v>N/A</v>
      </c>
      <c r="D793" s="32" t="str">
        <f>IF(Businesses!E794="","N/A",Businesses!E794)</f>
        <v>N/A</v>
      </c>
      <c r="E793" s="32" t="str">
        <f>IF(Businesses!F794="","N/A",Businesses!F794)</f>
        <v>N/A</v>
      </c>
      <c r="F793" s="32" t="str">
        <f t="shared" si="24"/>
        <v>N/A</v>
      </c>
      <c r="G793" s="32" t="str">
        <f>IF(Businesses!G794="","N/A",Businesses!G794)</f>
        <v>N/A</v>
      </c>
      <c r="H793" s="32" t="str">
        <f>IF(Businesses!H794="","N/A",Businesses!H794)</f>
        <v>N/A</v>
      </c>
      <c r="I793" s="32" t="str">
        <f>IF(AND(Businesses!B794="",Businesses!C794&lt;&gt;""),0,IF(Businesses!B794="","N/A",IF(ISNUMBER(Businesses!B794),Businesses!B794,0)))</f>
        <v>N/A</v>
      </c>
    </row>
    <row r="794" spans="2:9">
      <c r="B794" s="32" t="str">
        <f t="shared" si="25"/>
        <v>N/A</v>
      </c>
      <c r="C794" s="32" t="str">
        <f>IF(AND(Businesses!D795="",Businesses!E795&lt;&gt;""),0,IF(Businesses!D795="","N/A",IF(ISNUMBER(Businesses!D795),Businesses!D795,0)))</f>
        <v>N/A</v>
      </c>
      <c r="D794" s="32" t="str">
        <f>IF(Businesses!E795="","N/A",Businesses!E795)</f>
        <v>N/A</v>
      </c>
      <c r="E794" s="32" t="str">
        <f>IF(Businesses!F795="","N/A",Businesses!F795)</f>
        <v>N/A</v>
      </c>
      <c r="F794" s="32" t="str">
        <f t="shared" si="24"/>
        <v>N/A</v>
      </c>
      <c r="G794" s="32" t="str">
        <f>IF(Businesses!G795="","N/A",Businesses!G795)</f>
        <v>N/A</v>
      </c>
      <c r="H794" s="32" t="str">
        <f>IF(Businesses!H795="","N/A",Businesses!H795)</f>
        <v>N/A</v>
      </c>
      <c r="I794" s="32" t="str">
        <f>IF(AND(Businesses!B795="",Businesses!C795&lt;&gt;""),0,IF(Businesses!B795="","N/A",IF(ISNUMBER(Businesses!B795),Businesses!B795,0)))</f>
        <v>N/A</v>
      </c>
    </row>
    <row r="795" spans="2:9">
      <c r="B795" s="32" t="str">
        <f t="shared" si="25"/>
        <v>N/A</v>
      </c>
      <c r="C795" s="32" t="str">
        <f>IF(AND(Businesses!D796="",Businesses!E796&lt;&gt;""),0,IF(Businesses!D796="","N/A",IF(ISNUMBER(Businesses!D796),Businesses!D796,0)))</f>
        <v>N/A</v>
      </c>
      <c r="D795" s="32" t="str">
        <f>IF(Businesses!E796="","N/A",Businesses!E796)</f>
        <v>N/A</v>
      </c>
      <c r="E795" s="32" t="str">
        <f>IF(Businesses!F796="","N/A",Businesses!F796)</f>
        <v>N/A</v>
      </c>
      <c r="F795" s="32" t="str">
        <f t="shared" si="24"/>
        <v>N/A</v>
      </c>
      <c r="G795" s="32" t="str">
        <f>IF(Businesses!G796="","N/A",Businesses!G796)</f>
        <v>N/A</v>
      </c>
      <c r="H795" s="32" t="str">
        <f>IF(Businesses!H796="","N/A",Businesses!H796)</f>
        <v>N/A</v>
      </c>
      <c r="I795" s="32" t="str">
        <f>IF(AND(Businesses!B796="",Businesses!C796&lt;&gt;""),0,IF(Businesses!B796="","N/A",IF(ISNUMBER(Businesses!B796),Businesses!B796,0)))</f>
        <v>N/A</v>
      </c>
    </row>
    <row r="796" spans="2:9">
      <c r="B796" s="32" t="str">
        <f t="shared" si="25"/>
        <v>N/A</v>
      </c>
      <c r="C796" s="32" t="str">
        <f>IF(AND(Businesses!D797="",Businesses!E797&lt;&gt;""),0,IF(Businesses!D797="","N/A",IF(ISNUMBER(Businesses!D797),Businesses!D797,0)))</f>
        <v>N/A</v>
      </c>
      <c r="D796" s="32" t="str">
        <f>IF(Businesses!E797="","N/A",Businesses!E797)</f>
        <v>N/A</v>
      </c>
      <c r="E796" s="32" t="str">
        <f>IF(Businesses!F797="","N/A",Businesses!F797)</f>
        <v>N/A</v>
      </c>
      <c r="F796" s="32" t="str">
        <f t="shared" si="24"/>
        <v>N/A</v>
      </c>
      <c r="G796" s="32" t="str">
        <f>IF(Businesses!G797="","N/A",Businesses!G797)</f>
        <v>N/A</v>
      </c>
      <c r="H796" s="32" t="str">
        <f>IF(Businesses!H797="","N/A",Businesses!H797)</f>
        <v>N/A</v>
      </c>
      <c r="I796" s="32" t="str">
        <f>IF(AND(Businesses!B797="",Businesses!C797&lt;&gt;""),0,IF(Businesses!B797="","N/A",IF(ISNUMBER(Businesses!B797),Businesses!B797,0)))</f>
        <v>N/A</v>
      </c>
    </row>
    <row r="797" spans="2:9">
      <c r="B797" s="32" t="str">
        <f t="shared" si="25"/>
        <v>N/A</v>
      </c>
      <c r="C797" s="32" t="str">
        <f>IF(AND(Businesses!D798="",Businesses!E798&lt;&gt;""),0,IF(Businesses!D798="","N/A",IF(ISNUMBER(Businesses!D798),Businesses!D798,0)))</f>
        <v>N/A</v>
      </c>
      <c r="D797" s="32" t="str">
        <f>IF(Businesses!E798="","N/A",Businesses!E798)</f>
        <v>N/A</v>
      </c>
      <c r="E797" s="32" t="str">
        <f>IF(Businesses!F798="","N/A",Businesses!F798)</f>
        <v>N/A</v>
      </c>
      <c r="F797" s="32" t="str">
        <f t="shared" si="24"/>
        <v>N/A</v>
      </c>
      <c r="G797" s="32" t="str">
        <f>IF(Businesses!G798="","N/A",Businesses!G798)</f>
        <v>N/A</v>
      </c>
      <c r="H797" s="32" t="str">
        <f>IF(Businesses!H798="","N/A",Businesses!H798)</f>
        <v>N/A</v>
      </c>
      <c r="I797" s="32" t="str">
        <f>IF(AND(Businesses!B798="",Businesses!C798&lt;&gt;""),0,IF(Businesses!B798="","N/A",IF(ISNUMBER(Businesses!B798),Businesses!B798,0)))</f>
        <v>N/A</v>
      </c>
    </row>
    <row r="798" spans="2:9">
      <c r="B798" s="32" t="str">
        <f t="shared" si="25"/>
        <v>N/A</v>
      </c>
      <c r="C798" s="32" t="str">
        <f>IF(AND(Businesses!D799="",Businesses!E799&lt;&gt;""),0,IF(Businesses!D799="","N/A",IF(ISNUMBER(Businesses!D799),Businesses!D799,0)))</f>
        <v>N/A</v>
      </c>
      <c r="D798" s="32" t="str">
        <f>IF(Businesses!E799="","N/A",Businesses!E799)</f>
        <v>N/A</v>
      </c>
      <c r="E798" s="32" t="str">
        <f>IF(Businesses!F799="","N/A",Businesses!F799)</f>
        <v>N/A</v>
      </c>
      <c r="F798" s="32" t="str">
        <f t="shared" si="24"/>
        <v>N/A</v>
      </c>
      <c r="G798" s="32" t="str">
        <f>IF(Businesses!G799="","N/A",Businesses!G799)</f>
        <v>N/A</v>
      </c>
      <c r="H798" s="32" t="str">
        <f>IF(Businesses!H799="","N/A",Businesses!H799)</f>
        <v>N/A</v>
      </c>
      <c r="I798" s="32" t="str">
        <f>IF(AND(Businesses!B799="",Businesses!C799&lt;&gt;""),0,IF(Businesses!B799="","N/A",IF(ISNUMBER(Businesses!B799),Businesses!B799,0)))</f>
        <v>N/A</v>
      </c>
    </row>
    <row r="799" spans="2:9">
      <c r="B799" s="32" t="str">
        <f t="shared" si="25"/>
        <v>N/A</v>
      </c>
      <c r="C799" s="32" t="str">
        <f>IF(AND(Businesses!D800="",Businesses!E800&lt;&gt;""),0,IF(Businesses!D800="","N/A",IF(ISNUMBER(Businesses!D800),Businesses!D800,0)))</f>
        <v>N/A</v>
      </c>
      <c r="D799" s="32" t="str">
        <f>IF(Businesses!E800="","N/A",Businesses!E800)</f>
        <v>N/A</v>
      </c>
      <c r="E799" s="32" t="str">
        <f>IF(Businesses!F800="","N/A",Businesses!F800)</f>
        <v>N/A</v>
      </c>
      <c r="F799" s="32" t="str">
        <f t="shared" si="24"/>
        <v>N/A</v>
      </c>
      <c r="G799" s="32" t="str">
        <f>IF(Businesses!G800="","N/A",Businesses!G800)</f>
        <v>N/A</v>
      </c>
      <c r="H799" s="32" t="str">
        <f>IF(Businesses!H800="","N/A",Businesses!H800)</f>
        <v>N/A</v>
      </c>
      <c r="I799" s="32" t="str">
        <f>IF(AND(Businesses!B800="",Businesses!C800&lt;&gt;""),0,IF(Businesses!B800="","N/A",IF(ISNUMBER(Businesses!B800),Businesses!B800,0)))</f>
        <v>N/A</v>
      </c>
    </row>
    <row r="800" spans="2:9">
      <c r="B800" s="32" t="str">
        <f t="shared" si="25"/>
        <v>N/A</v>
      </c>
      <c r="C800" s="32" t="str">
        <f>IF(AND(Businesses!D801="",Businesses!E801&lt;&gt;""),0,IF(Businesses!D801="","N/A",IF(ISNUMBER(Businesses!D801),Businesses!D801,0)))</f>
        <v>N/A</v>
      </c>
      <c r="D800" s="32" t="str">
        <f>IF(Businesses!E801="","N/A",Businesses!E801)</f>
        <v>N/A</v>
      </c>
      <c r="E800" s="32" t="str">
        <f>IF(Businesses!F801="","N/A",Businesses!F801)</f>
        <v>N/A</v>
      </c>
      <c r="F800" s="32" t="str">
        <f t="shared" si="24"/>
        <v>N/A</v>
      </c>
      <c r="G800" s="32" t="str">
        <f>IF(Businesses!G801="","N/A",Businesses!G801)</f>
        <v>N/A</v>
      </c>
      <c r="H800" s="32" t="str">
        <f>IF(Businesses!H801="","N/A",Businesses!H801)</f>
        <v>N/A</v>
      </c>
      <c r="I800" s="32" t="str">
        <f>IF(AND(Businesses!B801="",Businesses!C801&lt;&gt;""),0,IF(Businesses!B801="","N/A",IF(ISNUMBER(Businesses!B801),Businesses!B801,0)))</f>
        <v>N/A</v>
      </c>
    </row>
    <row r="801" spans="2:9">
      <c r="B801" s="32" t="str">
        <f t="shared" si="25"/>
        <v>N/A</v>
      </c>
      <c r="C801" s="32" t="str">
        <f>IF(AND(Businesses!D802="",Businesses!E802&lt;&gt;""),0,IF(Businesses!D802="","N/A",IF(ISNUMBER(Businesses!D802),Businesses!D802,0)))</f>
        <v>N/A</v>
      </c>
      <c r="D801" s="32" t="str">
        <f>IF(Businesses!E802="","N/A",Businesses!E802)</f>
        <v>N/A</v>
      </c>
      <c r="E801" s="32" t="str">
        <f>IF(Businesses!F802="","N/A",Businesses!F802)</f>
        <v>N/A</v>
      </c>
      <c r="F801" s="32" t="str">
        <f t="shared" si="24"/>
        <v>N/A</v>
      </c>
      <c r="G801" s="32" t="str">
        <f>IF(Businesses!G802="","N/A",Businesses!G802)</f>
        <v>N/A</v>
      </c>
      <c r="H801" s="32" t="str">
        <f>IF(Businesses!H802="","N/A",Businesses!H802)</f>
        <v>N/A</v>
      </c>
      <c r="I801" s="32" t="str">
        <f>IF(AND(Businesses!B802="",Businesses!C802&lt;&gt;""),0,IF(Businesses!B802="","N/A",IF(ISNUMBER(Businesses!B802),Businesses!B802,0)))</f>
        <v>N/A</v>
      </c>
    </row>
    <row r="802" spans="2:9">
      <c r="B802" s="32" t="str">
        <f t="shared" si="25"/>
        <v>N/A</v>
      </c>
      <c r="C802" s="32" t="str">
        <f>IF(AND(Businesses!D803="",Businesses!E803&lt;&gt;""),0,IF(Businesses!D803="","N/A",IF(ISNUMBER(Businesses!D803),Businesses!D803,0)))</f>
        <v>N/A</v>
      </c>
      <c r="D802" s="32" t="str">
        <f>IF(Businesses!E803="","N/A",Businesses!E803)</f>
        <v>N/A</v>
      </c>
      <c r="E802" s="32" t="str">
        <f>IF(Businesses!F803="","N/A",Businesses!F803)</f>
        <v>N/A</v>
      </c>
      <c r="F802" s="32" t="str">
        <f t="shared" si="24"/>
        <v>N/A</v>
      </c>
      <c r="G802" s="32" t="str">
        <f>IF(Businesses!G803="","N/A",Businesses!G803)</f>
        <v>N/A</v>
      </c>
      <c r="H802" s="32" t="str">
        <f>IF(Businesses!H803="","N/A",Businesses!H803)</f>
        <v>N/A</v>
      </c>
      <c r="I802" s="32" t="str">
        <f>IF(AND(Businesses!B803="",Businesses!C803&lt;&gt;""),0,IF(Businesses!B803="","N/A",IF(ISNUMBER(Businesses!B803),Businesses!B803,0)))</f>
        <v>N/A</v>
      </c>
    </row>
    <row r="803" spans="2:9">
      <c r="B803" s="32" t="str">
        <f t="shared" si="25"/>
        <v>N/A</v>
      </c>
      <c r="C803" s="32" t="str">
        <f>IF(AND(Businesses!D804="",Businesses!E804&lt;&gt;""),0,IF(Businesses!D804="","N/A",IF(ISNUMBER(Businesses!D804),Businesses!D804,0)))</f>
        <v>N/A</v>
      </c>
      <c r="D803" s="32" t="str">
        <f>IF(Businesses!E804="","N/A",Businesses!E804)</f>
        <v>N/A</v>
      </c>
      <c r="E803" s="32" t="str">
        <f>IF(Businesses!F804="","N/A",Businesses!F804)</f>
        <v>N/A</v>
      </c>
      <c r="F803" s="32" t="str">
        <f t="shared" si="24"/>
        <v>N/A</v>
      </c>
      <c r="G803" s="32" t="str">
        <f>IF(Businesses!G804="","N/A",Businesses!G804)</f>
        <v>N/A</v>
      </c>
      <c r="H803" s="32" t="str">
        <f>IF(Businesses!H804="","N/A",Businesses!H804)</f>
        <v>N/A</v>
      </c>
      <c r="I803" s="32" t="str">
        <f>IF(AND(Businesses!B804="",Businesses!C804&lt;&gt;""),0,IF(Businesses!B804="","N/A",IF(ISNUMBER(Businesses!B804),Businesses!B804,0)))</f>
        <v>N/A</v>
      </c>
    </row>
    <row r="804" spans="2:9">
      <c r="B804" s="32" t="str">
        <f t="shared" si="25"/>
        <v>N/A</v>
      </c>
      <c r="C804" s="32" t="str">
        <f>IF(AND(Businesses!D805="",Businesses!E805&lt;&gt;""),0,IF(Businesses!D805="","N/A",IF(ISNUMBER(Businesses!D805),Businesses!D805,0)))</f>
        <v>N/A</v>
      </c>
      <c r="D804" s="32" t="str">
        <f>IF(Businesses!E805="","N/A",Businesses!E805)</f>
        <v>N/A</v>
      </c>
      <c r="E804" s="32" t="str">
        <f>IF(Businesses!F805="","N/A",Businesses!F805)</f>
        <v>N/A</v>
      </c>
      <c r="F804" s="32" t="str">
        <f t="shared" si="24"/>
        <v>N/A</v>
      </c>
      <c r="G804" s="32" t="str">
        <f>IF(Businesses!G805="","N/A",Businesses!G805)</f>
        <v>N/A</v>
      </c>
      <c r="H804" s="32" t="str">
        <f>IF(Businesses!H805="","N/A",Businesses!H805)</f>
        <v>N/A</v>
      </c>
      <c r="I804" s="32" t="str">
        <f>IF(AND(Businesses!B805="",Businesses!C805&lt;&gt;""),0,IF(Businesses!B805="","N/A",IF(ISNUMBER(Businesses!B805),Businesses!B805,0)))</f>
        <v>N/A</v>
      </c>
    </row>
    <row r="805" spans="2:9">
      <c r="B805" s="32" t="str">
        <f t="shared" si="25"/>
        <v>N/A</v>
      </c>
      <c r="C805" s="32" t="str">
        <f>IF(AND(Businesses!D806="",Businesses!E806&lt;&gt;""),0,IF(Businesses!D806="","N/A",IF(ISNUMBER(Businesses!D806),Businesses!D806,0)))</f>
        <v>N/A</v>
      </c>
      <c r="D805" s="32" t="str">
        <f>IF(Businesses!E806="","N/A",Businesses!E806)</f>
        <v>N/A</v>
      </c>
      <c r="E805" s="32" t="str">
        <f>IF(Businesses!F806="","N/A",Businesses!F806)</f>
        <v>N/A</v>
      </c>
      <c r="F805" s="32" t="str">
        <f t="shared" si="24"/>
        <v>N/A</v>
      </c>
      <c r="G805" s="32" t="str">
        <f>IF(Businesses!G806="","N/A",Businesses!G806)</f>
        <v>N/A</v>
      </c>
      <c r="H805" s="32" t="str">
        <f>IF(Businesses!H806="","N/A",Businesses!H806)</f>
        <v>N/A</v>
      </c>
      <c r="I805" s="32" t="str">
        <f>IF(AND(Businesses!B806="",Businesses!C806&lt;&gt;""),0,IF(Businesses!B806="","N/A",IF(ISNUMBER(Businesses!B806),Businesses!B806,0)))</f>
        <v>N/A</v>
      </c>
    </row>
    <row r="806" spans="2:9">
      <c r="B806" s="32" t="str">
        <f t="shared" si="25"/>
        <v>N/A</v>
      </c>
      <c r="C806" s="32" t="str">
        <f>IF(AND(Businesses!D807="",Businesses!E807&lt;&gt;""),0,IF(Businesses!D807="","N/A",IF(ISNUMBER(Businesses!D807),Businesses!D807,0)))</f>
        <v>N/A</v>
      </c>
      <c r="D806" s="32" t="str">
        <f>IF(Businesses!E807="","N/A",Businesses!E807)</f>
        <v>N/A</v>
      </c>
      <c r="E806" s="32" t="str">
        <f>IF(Businesses!F807="","N/A",Businesses!F807)</f>
        <v>N/A</v>
      </c>
      <c r="F806" s="32" t="str">
        <f t="shared" si="24"/>
        <v>N/A</v>
      </c>
      <c r="G806" s="32" t="str">
        <f>IF(Businesses!G807="","N/A",Businesses!G807)</f>
        <v>N/A</v>
      </c>
      <c r="H806" s="32" t="str">
        <f>IF(Businesses!H807="","N/A",Businesses!H807)</f>
        <v>N/A</v>
      </c>
      <c r="I806" s="32" t="str">
        <f>IF(AND(Businesses!B807="",Businesses!C807&lt;&gt;""),0,IF(Businesses!B807="","N/A",IF(ISNUMBER(Businesses!B807),Businesses!B807,0)))</f>
        <v>N/A</v>
      </c>
    </row>
    <row r="807" spans="2:9">
      <c r="B807" s="32" t="str">
        <f t="shared" si="25"/>
        <v>N/A</v>
      </c>
      <c r="C807" s="32" t="str">
        <f>IF(AND(Businesses!D808="",Businesses!E808&lt;&gt;""),0,IF(Businesses!D808="","N/A",IF(ISNUMBER(Businesses!D808),Businesses!D808,0)))</f>
        <v>N/A</v>
      </c>
      <c r="D807" s="32" t="str">
        <f>IF(Businesses!E808="","N/A",Businesses!E808)</f>
        <v>N/A</v>
      </c>
      <c r="E807" s="32" t="str">
        <f>IF(Businesses!F808="","N/A",Businesses!F808)</f>
        <v>N/A</v>
      </c>
      <c r="F807" s="32" t="str">
        <f t="shared" si="24"/>
        <v>N/A</v>
      </c>
      <c r="G807" s="32" t="str">
        <f>IF(Businesses!G808="","N/A",Businesses!G808)</f>
        <v>N/A</v>
      </c>
      <c r="H807" s="32" t="str">
        <f>IF(Businesses!H808="","N/A",Businesses!H808)</f>
        <v>N/A</v>
      </c>
      <c r="I807" s="32" t="str">
        <f>IF(AND(Businesses!B808="",Businesses!C808&lt;&gt;""),0,IF(Businesses!B808="","N/A",IF(ISNUMBER(Businesses!B808),Businesses!B808,0)))</f>
        <v>N/A</v>
      </c>
    </row>
    <row r="808" spans="2:9">
      <c r="B808" s="32" t="str">
        <f t="shared" si="25"/>
        <v>N/A</v>
      </c>
      <c r="C808" s="32" t="str">
        <f>IF(AND(Businesses!D809="",Businesses!E809&lt;&gt;""),0,IF(Businesses!D809="","N/A",IF(ISNUMBER(Businesses!D809),Businesses!D809,0)))</f>
        <v>N/A</v>
      </c>
      <c r="D808" s="32" t="str">
        <f>IF(Businesses!E809="","N/A",Businesses!E809)</f>
        <v>N/A</v>
      </c>
      <c r="E808" s="32" t="str">
        <f>IF(Businesses!F809="","N/A",Businesses!F809)</f>
        <v>N/A</v>
      </c>
      <c r="F808" s="32" t="str">
        <f t="shared" si="24"/>
        <v>N/A</v>
      </c>
      <c r="G808" s="32" t="str">
        <f>IF(Businesses!G809="","N/A",Businesses!G809)</f>
        <v>N/A</v>
      </c>
      <c r="H808" s="32" t="str">
        <f>IF(Businesses!H809="","N/A",Businesses!H809)</f>
        <v>N/A</v>
      </c>
      <c r="I808" s="32" t="str">
        <f>IF(AND(Businesses!B809="",Businesses!C809&lt;&gt;""),0,IF(Businesses!B809="","N/A",IF(ISNUMBER(Businesses!B809),Businesses!B809,0)))</f>
        <v>N/A</v>
      </c>
    </row>
    <row r="809" spans="2:9">
      <c r="B809" s="32" t="str">
        <f t="shared" si="25"/>
        <v>N/A</v>
      </c>
      <c r="C809" s="32" t="str">
        <f>IF(AND(Businesses!D810="",Businesses!E810&lt;&gt;""),0,IF(Businesses!D810="","N/A",IF(ISNUMBER(Businesses!D810),Businesses!D810,0)))</f>
        <v>N/A</v>
      </c>
      <c r="D809" s="32" t="str">
        <f>IF(Businesses!E810="","N/A",Businesses!E810)</f>
        <v>N/A</v>
      </c>
      <c r="E809" s="32" t="str">
        <f>IF(Businesses!F810="","N/A",Businesses!F810)</f>
        <v>N/A</v>
      </c>
      <c r="F809" s="32" t="str">
        <f t="shared" si="24"/>
        <v>N/A</v>
      </c>
      <c r="G809" s="32" t="str">
        <f>IF(Businesses!G810="","N/A",Businesses!G810)</f>
        <v>N/A</v>
      </c>
      <c r="H809" s="32" t="str">
        <f>IF(Businesses!H810="","N/A",Businesses!H810)</f>
        <v>N/A</v>
      </c>
      <c r="I809" s="32" t="str">
        <f>IF(AND(Businesses!B810="",Businesses!C810&lt;&gt;""),0,IF(Businesses!B810="","N/A",IF(ISNUMBER(Businesses!B810),Businesses!B810,0)))</f>
        <v>N/A</v>
      </c>
    </row>
    <row r="810" spans="2:9">
      <c r="B810" s="32" t="str">
        <f t="shared" si="25"/>
        <v>N/A</v>
      </c>
      <c r="C810" s="32" t="str">
        <f>IF(AND(Businesses!D811="",Businesses!E811&lt;&gt;""),0,IF(Businesses!D811="","N/A",IF(ISNUMBER(Businesses!D811),Businesses!D811,0)))</f>
        <v>N/A</v>
      </c>
      <c r="D810" s="32" t="str">
        <f>IF(Businesses!E811="","N/A",Businesses!E811)</f>
        <v>N/A</v>
      </c>
      <c r="E810" s="32" t="str">
        <f>IF(Businesses!F811="","N/A",Businesses!F811)</f>
        <v>N/A</v>
      </c>
      <c r="F810" s="32" t="str">
        <f t="shared" si="24"/>
        <v>N/A</v>
      </c>
      <c r="G810" s="32" t="str">
        <f>IF(Businesses!G811="","N/A",Businesses!G811)</f>
        <v>N/A</v>
      </c>
      <c r="H810" s="32" t="str">
        <f>IF(Businesses!H811="","N/A",Businesses!H811)</f>
        <v>N/A</v>
      </c>
      <c r="I810" s="32" t="str">
        <f>IF(AND(Businesses!B811="",Businesses!C811&lt;&gt;""),0,IF(Businesses!B811="","N/A",IF(ISNUMBER(Businesses!B811),Businesses!B811,0)))</f>
        <v>N/A</v>
      </c>
    </row>
    <row r="811" spans="2:9">
      <c r="B811" s="32" t="str">
        <f t="shared" si="25"/>
        <v>N/A</v>
      </c>
      <c r="C811" s="32" t="str">
        <f>IF(AND(Businesses!D812="",Businesses!E812&lt;&gt;""),0,IF(Businesses!D812="","N/A",IF(ISNUMBER(Businesses!D812),Businesses!D812,0)))</f>
        <v>N/A</v>
      </c>
      <c r="D811" s="32" t="str">
        <f>IF(Businesses!E812="","N/A",Businesses!E812)</f>
        <v>N/A</v>
      </c>
      <c r="E811" s="32" t="str">
        <f>IF(Businesses!F812="","N/A",Businesses!F812)</f>
        <v>N/A</v>
      </c>
      <c r="F811" s="32" t="str">
        <f t="shared" si="24"/>
        <v>N/A</v>
      </c>
      <c r="G811" s="32" t="str">
        <f>IF(Businesses!G812="","N/A",Businesses!G812)</f>
        <v>N/A</v>
      </c>
      <c r="H811" s="32" t="str">
        <f>IF(Businesses!H812="","N/A",Businesses!H812)</f>
        <v>N/A</v>
      </c>
      <c r="I811" s="32" t="str">
        <f>IF(AND(Businesses!B812="",Businesses!C812&lt;&gt;""),0,IF(Businesses!B812="","N/A",IF(ISNUMBER(Businesses!B812),Businesses!B812,0)))</f>
        <v>N/A</v>
      </c>
    </row>
    <row r="812" spans="2:9">
      <c r="B812" s="32" t="str">
        <f t="shared" si="25"/>
        <v>N/A</v>
      </c>
      <c r="C812" s="32" t="str">
        <f>IF(AND(Businesses!D813="",Businesses!E813&lt;&gt;""),0,IF(Businesses!D813="","N/A",IF(ISNUMBER(Businesses!D813),Businesses!D813,0)))</f>
        <v>N/A</v>
      </c>
      <c r="D812" s="32" t="str">
        <f>IF(Businesses!E813="","N/A",Businesses!E813)</f>
        <v>N/A</v>
      </c>
      <c r="E812" s="32" t="str">
        <f>IF(Businesses!F813="","N/A",Businesses!F813)</f>
        <v>N/A</v>
      </c>
      <c r="F812" s="32" t="str">
        <f t="shared" si="24"/>
        <v>N/A</v>
      </c>
      <c r="G812" s="32" t="str">
        <f>IF(Businesses!G813="","N/A",Businesses!G813)</f>
        <v>N/A</v>
      </c>
      <c r="H812" s="32" t="str">
        <f>IF(Businesses!H813="","N/A",Businesses!H813)</f>
        <v>N/A</v>
      </c>
      <c r="I812" s="32" t="str">
        <f>IF(AND(Businesses!B813="",Businesses!C813&lt;&gt;""),0,IF(Businesses!B813="","N/A",IF(ISNUMBER(Businesses!B813),Businesses!B813,0)))</f>
        <v>N/A</v>
      </c>
    </row>
    <row r="813" spans="2:9">
      <c r="B813" s="32" t="str">
        <f t="shared" si="25"/>
        <v>N/A</v>
      </c>
      <c r="C813" s="32" t="str">
        <f>IF(AND(Businesses!D814="",Businesses!E814&lt;&gt;""),0,IF(Businesses!D814="","N/A",IF(ISNUMBER(Businesses!D814),Businesses!D814,0)))</f>
        <v>N/A</v>
      </c>
      <c r="D813" s="32" t="str">
        <f>IF(Businesses!E814="","N/A",Businesses!E814)</f>
        <v>N/A</v>
      </c>
      <c r="E813" s="32" t="str">
        <f>IF(Businesses!F814="","N/A",Businesses!F814)</f>
        <v>N/A</v>
      </c>
      <c r="F813" s="32" t="str">
        <f t="shared" si="24"/>
        <v>N/A</v>
      </c>
      <c r="G813" s="32" t="str">
        <f>IF(Businesses!G814="","N/A",Businesses!G814)</f>
        <v>N/A</v>
      </c>
      <c r="H813" s="32" t="str">
        <f>IF(Businesses!H814="","N/A",Businesses!H814)</f>
        <v>N/A</v>
      </c>
      <c r="I813" s="32" t="str">
        <f>IF(AND(Businesses!B814="",Businesses!C814&lt;&gt;""),0,IF(Businesses!B814="","N/A",IF(ISNUMBER(Businesses!B814),Businesses!B814,0)))</f>
        <v>N/A</v>
      </c>
    </row>
    <row r="814" spans="2:9">
      <c r="B814" s="32" t="str">
        <f t="shared" si="25"/>
        <v>N/A</v>
      </c>
      <c r="C814" s="32" t="str">
        <f>IF(AND(Businesses!D815="",Businesses!E815&lt;&gt;""),0,IF(Businesses!D815="","N/A",IF(ISNUMBER(Businesses!D815),Businesses!D815,0)))</f>
        <v>N/A</v>
      </c>
      <c r="D814" s="32" t="str">
        <f>IF(Businesses!E815="","N/A",Businesses!E815)</f>
        <v>N/A</v>
      </c>
      <c r="E814" s="32" t="str">
        <f>IF(Businesses!F815="","N/A",Businesses!F815)</f>
        <v>N/A</v>
      </c>
      <c r="F814" s="32" t="str">
        <f t="shared" si="24"/>
        <v>N/A</v>
      </c>
      <c r="G814" s="32" t="str">
        <f>IF(Businesses!G815="","N/A",Businesses!G815)</f>
        <v>N/A</v>
      </c>
      <c r="H814" s="32" t="str">
        <f>IF(Businesses!H815="","N/A",Businesses!H815)</f>
        <v>N/A</v>
      </c>
      <c r="I814" s="32" t="str">
        <f>IF(AND(Businesses!B815="",Businesses!C815&lt;&gt;""),0,IF(Businesses!B815="","N/A",IF(ISNUMBER(Businesses!B815),Businesses!B815,0)))</f>
        <v>N/A</v>
      </c>
    </row>
    <row r="815" spans="2:9">
      <c r="B815" s="32" t="str">
        <f t="shared" si="25"/>
        <v>N/A</v>
      </c>
      <c r="C815" s="32" t="str">
        <f>IF(AND(Businesses!D816="",Businesses!E816&lt;&gt;""),0,IF(Businesses!D816="","N/A",IF(ISNUMBER(Businesses!D816),Businesses!D816,0)))</f>
        <v>N/A</v>
      </c>
      <c r="D815" s="32" t="str">
        <f>IF(Businesses!E816="","N/A",Businesses!E816)</f>
        <v>N/A</v>
      </c>
      <c r="E815" s="32" t="str">
        <f>IF(Businesses!F816="","N/A",Businesses!F816)</f>
        <v>N/A</v>
      </c>
      <c r="F815" s="32" t="str">
        <f t="shared" si="24"/>
        <v>N/A</v>
      </c>
      <c r="G815" s="32" t="str">
        <f>IF(Businesses!G816="","N/A",Businesses!G816)</f>
        <v>N/A</v>
      </c>
      <c r="H815" s="32" t="str">
        <f>IF(Businesses!H816="","N/A",Businesses!H816)</f>
        <v>N/A</v>
      </c>
      <c r="I815" s="32" t="str">
        <f>IF(AND(Businesses!B816="",Businesses!C816&lt;&gt;""),0,IF(Businesses!B816="","N/A",IF(ISNUMBER(Businesses!B816),Businesses!B816,0)))</f>
        <v>N/A</v>
      </c>
    </row>
    <row r="816" spans="2:9">
      <c r="B816" s="32" t="str">
        <f t="shared" si="25"/>
        <v>N/A</v>
      </c>
      <c r="C816" s="32" t="str">
        <f>IF(AND(Businesses!D817="",Businesses!E817&lt;&gt;""),0,IF(Businesses!D817="","N/A",IF(ISNUMBER(Businesses!D817),Businesses!D817,0)))</f>
        <v>N/A</v>
      </c>
      <c r="D816" s="32" t="str">
        <f>IF(Businesses!E817="","N/A",Businesses!E817)</f>
        <v>N/A</v>
      </c>
      <c r="E816" s="32" t="str">
        <f>IF(Businesses!F817="","N/A",Businesses!F817)</f>
        <v>N/A</v>
      </c>
      <c r="F816" s="32" t="str">
        <f t="shared" si="24"/>
        <v>N/A</v>
      </c>
      <c r="G816" s="32" t="str">
        <f>IF(Businesses!G817="","N/A",Businesses!G817)</f>
        <v>N/A</v>
      </c>
      <c r="H816" s="32" t="str">
        <f>IF(Businesses!H817="","N/A",Businesses!H817)</f>
        <v>N/A</v>
      </c>
      <c r="I816" s="32" t="str">
        <f>IF(AND(Businesses!B817="",Businesses!C817&lt;&gt;""),0,IF(Businesses!B817="","N/A",IF(ISNUMBER(Businesses!B817),Businesses!B817,0)))</f>
        <v>N/A</v>
      </c>
    </row>
    <row r="817" spans="2:9">
      <c r="B817" s="32" t="str">
        <f t="shared" si="25"/>
        <v>N/A</v>
      </c>
      <c r="C817" s="32" t="str">
        <f>IF(AND(Businesses!D818="",Businesses!E818&lt;&gt;""),0,IF(Businesses!D818="","N/A",IF(ISNUMBER(Businesses!D818),Businesses!D818,0)))</f>
        <v>N/A</v>
      </c>
      <c r="D817" s="32" t="str">
        <f>IF(Businesses!E818="","N/A",Businesses!E818)</f>
        <v>N/A</v>
      </c>
      <c r="E817" s="32" t="str">
        <f>IF(Businesses!F818="","N/A",Businesses!F818)</f>
        <v>N/A</v>
      </c>
      <c r="F817" s="32" t="str">
        <f t="shared" si="24"/>
        <v>N/A</v>
      </c>
      <c r="G817" s="32" t="str">
        <f>IF(Businesses!G818="","N/A",Businesses!G818)</f>
        <v>N/A</v>
      </c>
      <c r="H817" s="32" t="str">
        <f>IF(Businesses!H818="","N/A",Businesses!H818)</f>
        <v>N/A</v>
      </c>
      <c r="I817" s="32" t="str">
        <f>IF(AND(Businesses!B818="",Businesses!C818&lt;&gt;""),0,IF(Businesses!B818="","N/A",IF(ISNUMBER(Businesses!B818),Businesses!B818,0)))</f>
        <v>N/A</v>
      </c>
    </row>
    <row r="818" spans="2:9">
      <c r="B818" s="32" t="str">
        <f t="shared" si="25"/>
        <v>N/A</v>
      </c>
      <c r="C818" s="32" t="str">
        <f>IF(AND(Businesses!D819="",Businesses!E819&lt;&gt;""),0,IF(Businesses!D819="","N/A",IF(ISNUMBER(Businesses!D819),Businesses!D819,0)))</f>
        <v>N/A</v>
      </c>
      <c r="D818" s="32" t="str">
        <f>IF(Businesses!E819="","N/A",Businesses!E819)</f>
        <v>N/A</v>
      </c>
      <c r="E818" s="32" t="str">
        <f>IF(Businesses!F819="","N/A",Businesses!F819)</f>
        <v>N/A</v>
      </c>
      <c r="F818" s="32" t="str">
        <f t="shared" si="24"/>
        <v>N/A</v>
      </c>
      <c r="G818" s="32" t="str">
        <f>IF(Businesses!G819="","N/A",Businesses!G819)</f>
        <v>N/A</v>
      </c>
      <c r="H818" s="32" t="str">
        <f>IF(Businesses!H819="","N/A",Businesses!H819)</f>
        <v>N/A</v>
      </c>
      <c r="I818" s="32" t="str">
        <f>IF(AND(Businesses!B819="",Businesses!C819&lt;&gt;""),0,IF(Businesses!B819="","N/A",IF(ISNUMBER(Businesses!B819),Businesses!B819,0)))</f>
        <v>N/A</v>
      </c>
    </row>
    <row r="819" spans="2:9">
      <c r="B819" s="32" t="str">
        <f t="shared" si="25"/>
        <v>N/A</v>
      </c>
      <c r="C819" s="32" t="str">
        <f>IF(AND(Businesses!D820="",Businesses!E820&lt;&gt;""),0,IF(Businesses!D820="","N/A",IF(ISNUMBER(Businesses!D820),Businesses!D820,0)))</f>
        <v>N/A</v>
      </c>
      <c r="D819" s="32" t="str">
        <f>IF(Businesses!E820="","N/A",Businesses!E820)</f>
        <v>N/A</v>
      </c>
      <c r="E819" s="32" t="str">
        <f>IF(Businesses!F820="","N/A",Businesses!F820)</f>
        <v>N/A</v>
      </c>
      <c r="F819" s="32" t="str">
        <f t="shared" si="24"/>
        <v>N/A</v>
      </c>
      <c r="G819" s="32" t="str">
        <f>IF(Businesses!G820="","N/A",Businesses!G820)</f>
        <v>N/A</v>
      </c>
      <c r="H819" s="32" t="str">
        <f>IF(Businesses!H820="","N/A",Businesses!H820)</f>
        <v>N/A</v>
      </c>
      <c r="I819" s="32" t="str">
        <f>IF(AND(Businesses!B820="",Businesses!C820&lt;&gt;""),0,IF(Businesses!B820="","N/A",IF(ISNUMBER(Businesses!B820),Businesses!B820,0)))</f>
        <v>N/A</v>
      </c>
    </row>
    <row r="820" spans="2:9">
      <c r="B820" s="32" t="str">
        <f t="shared" si="25"/>
        <v>N/A</v>
      </c>
      <c r="C820" s="32" t="str">
        <f>IF(AND(Businesses!D821="",Businesses!E821&lt;&gt;""),0,IF(Businesses!D821="","N/A",IF(ISNUMBER(Businesses!D821),Businesses!D821,0)))</f>
        <v>N/A</v>
      </c>
      <c r="D820" s="32" t="str">
        <f>IF(Businesses!E821="","N/A",Businesses!E821)</f>
        <v>N/A</v>
      </c>
      <c r="E820" s="32" t="str">
        <f>IF(Businesses!F821="","N/A",Businesses!F821)</f>
        <v>N/A</v>
      </c>
      <c r="F820" s="32" t="str">
        <f t="shared" si="24"/>
        <v>N/A</v>
      </c>
      <c r="G820" s="32" t="str">
        <f>IF(Businesses!G821="","N/A",Businesses!G821)</f>
        <v>N/A</v>
      </c>
      <c r="H820" s="32" t="str">
        <f>IF(Businesses!H821="","N/A",Businesses!H821)</f>
        <v>N/A</v>
      </c>
      <c r="I820" s="32" t="str">
        <f>IF(AND(Businesses!B821="",Businesses!C821&lt;&gt;""),0,IF(Businesses!B821="","N/A",IF(ISNUMBER(Businesses!B821),Businesses!B821,0)))</f>
        <v>N/A</v>
      </c>
    </row>
    <row r="821" spans="2:9">
      <c r="B821" s="32" t="str">
        <f t="shared" si="25"/>
        <v>N/A</v>
      </c>
      <c r="C821" s="32" t="str">
        <f>IF(AND(Businesses!D822="",Businesses!E822&lt;&gt;""),0,IF(Businesses!D822="","N/A",IF(ISNUMBER(Businesses!D822),Businesses!D822,0)))</f>
        <v>N/A</v>
      </c>
      <c r="D821" s="32" t="str">
        <f>IF(Businesses!E822="","N/A",Businesses!E822)</f>
        <v>N/A</v>
      </c>
      <c r="E821" s="32" t="str">
        <f>IF(Businesses!F822="","N/A",Businesses!F822)</f>
        <v>N/A</v>
      </c>
      <c r="F821" s="32" t="str">
        <f t="shared" si="24"/>
        <v>N/A</v>
      </c>
      <c r="G821" s="32" t="str">
        <f>IF(Businesses!G822="","N/A",Businesses!G822)</f>
        <v>N/A</v>
      </c>
      <c r="H821" s="32" t="str">
        <f>IF(Businesses!H822="","N/A",Businesses!H822)</f>
        <v>N/A</v>
      </c>
      <c r="I821" s="32" t="str">
        <f>IF(AND(Businesses!B822="",Businesses!C822&lt;&gt;""),0,IF(Businesses!B822="","N/A",IF(ISNUMBER(Businesses!B822),Businesses!B822,0)))</f>
        <v>N/A</v>
      </c>
    </row>
    <row r="822" spans="2:9">
      <c r="B822" s="32" t="str">
        <f t="shared" si="25"/>
        <v>N/A</v>
      </c>
      <c r="C822" s="32" t="str">
        <f>IF(AND(Businesses!D823="",Businesses!E823&lt;&gt;""),0,IF(Businesses!D823="","N/A",IF(ISNUMBER(Businesses!D823),Businesses!D823,0)))</f>
        <v>N/A</v>
      </c>
      <c r="D822" s="32" t="str">
        <f>IF(Businesses!E823="","N/A",Businesses!E823)</f>
        <v>N/A</v>
      </c>
      <c r="E822" s="32" t="str">
        <f>IF(Businesses!F823="","N/A",Businesses!F823)</f>
        <v>N/A</v>
      </c>
      <c r="F822" s="32" t="str">
        <f t="shared" si="24"/>
        <v>N/A</v>
      </c>
      <c r="G822" s="32" t="str">
        <f>IF(Businesses!G823="","N/A",Businesses!G823)</f>
        <v>N/A</v>
      </c>
      <c r="H822" s="32" t="str">
        <f>IF(Businesses!H823="","N/A",Businesses!H823)</f>
        <v>N/A</v>
      </c>
      <c r="I822" s="32" t="str">
        <f>IF(AND(Businesses!B823="",Businesses!C823&lt;&gt;""),0,IF(Businesses!B823="","N/A",IF(ISNUMBER(Businesses!B823),Businesses!B823,0)))</f>
        <v>N/A</v>
      </c>
    </row>
    <row r="823" spans="2:9">
      <c r="B823" s="32" t="str">
        <f t="shared" si="25"/>
        <v>N/A</v>
      </c>
      <c r="C823" s="32" t="str">
        <f>IF(AND(Businesses!D824="",Businesses!E824&lt;&gt;""),0,IF(Businesses!D824="","N/A",IF(ISNUMBER(Businesses!D824),Businesses!D824,0)))</f>
        <v>N/A</v>
      </c>
      <c r="D823" s="32" t="str">
        <f>IF(Businesses!E824="","N/A",Businesses!E824)</f>
        <v>N/A</v>
      </c>
      <c r="E823" s="32" t="str">
        <f>IF(Businesses!F824="","N/A",Businesses!F824)</f>
        <v>N/A</v>
      </c>
      <c r="F823" s="32" t="str">
        <f t="shared" si="24"/>
        <v>N/A</v>
      </c>
      <c r="G823" s="32" t="str">
        <f>IF(Businesses!G824="","N/A",Businesses!G824)</f>
        <v>N/A</v>
      </c>
      <c r="H823" s="32" t="str">
        <f>IF(Businesses!H824="","N/A",Businesses!H824)</f>
        <v>N/A</v>
      </c>
      <c r="I823" s="32" t="str">
        <f>IF(AND(Businesses!B824="",Businesses!C824&lt;&gt;""),0,IF(Businesses!B824="","N/A",IF(ISNUMBER(Businesses!B824),Businesses!B824,0)))</f>
        <v>N/A</v>
      </c>
    </row>
    <row r="824" spans="2:9">
      <c r="B824" s="32" t="str">
        <f t="shared" si="25"/>
        <v>N/A</v>
      </c>
      <c r="C824" s="32" t="str">
        <f>IF(AND(Businesses!D825="",Businesses!E825&lt;&gt;""),0,IF(Businesses!D825="","N/A",IF(ISNUMBER(Businesses!D825),Businesses!D825,0)))</f>
        <v>N/A</v>
      </c>
      <c r="D824" s="32" t="str">
        <f>IF(Businesses!E825="","N/A",Businesses!E825)</f>
        <v>N/A</v>
      </c>
      <c r="E824" s="32" t="str">
        <f>IF(Businesses!F825="","N/A",Businesses!F825)</f>
        <v>N/A</v>
      </c>
      <c r="F824" s="32" t="str">
        <f t="shared" si="24"/>
        <v>N/A</v>
      </c>
      <c r="G824" s="32" t="str">
        <f>IF(Businesses!G825="","N/A",Businesses!G825)</f>
        <v>N/A</v>
      </c>
      <c r="H824" s="32" t="str">
        <f>IF(Businesses!H825="","N/A",Businesses!H825)</f>
        <v>N/A</v>
      </c>
      <c r="I824" s="32" t="str">
        <f>IF(AND(Businesses!B825="",Businesses!C825&lt;&gt;""),0,IF(Businesses!B825="","N/A",IF(ISNUMBER(Businesses!B825),Businesses!B825,0)))</f>
        <v>N/A</v>
      </c>
    </row>
    <row r="825" spans="2:9">
      <c r="B825" s="32" t="str">
        <f t="shared" si="25"/>
        <v>N/A</v>
      </c>
      <c r="C825" s="32" t="str">
        <f>IF(AND(Businesses!D826="",Businesses!E826&lt;&gt;""),0,IF(Businesses!D826="","N/A",IF(ISNUMBER(Businesses!D826),Businesses!D826,0)))</f>
        <v>N/A</v>
      </c>
      <c r="D825" s="32" t="str">
        <f>IF(Businesses!E826="","N/A",Businesses!E826)</f>
        <v>N/A</v>
      </c>
      <c r="E825" s="32" t="str">
        <f>IF(Businesses!F826="","N/A",Businesses!F826)</f>
        <v>N/A</v>
      </c>
      <c r="F825" s="32" t="str">
        <f t="shared" si="24"/>
        <v>N/A</v>
      </c>
      <c r="G825" s="32" t="str">
        <f>IF(Businesses!G826="","N/A",Businesses!G826)</f>
        <v>N/A</v>
      </c>
      <c r="H825" s="32" t="str">
        <f>IF(Businesses!H826="","N/A",Businesses!H826)</f>
        <v>N/A</v>
      </c>
      <c r="I825" s="32" t="str">
        <f>IF(AND(Businesses!B826="",Businesses!C826&lt;&gt;""),0,IF(Businesses!B826="","N/A",IF(ISNUMBER(Businesses!B826),Businesses!B826,0)))</f>
        <v>N/A</v>
      </c>
    </row>
    <row r="826" spans="2:9">
      <c r="B826" s="32" t="str">
        <f t="shared" si="25"/>
        <v>N/A</v>
      </c>
      <c r="C826" s="32" t="str">
        <f>IF(AND(Businesses!D827="",Businesses!E827&lt;&gt;""),0,IF(Businesses!D827="","N/A",IF(ISNUMBER(Businesses!D827),Businesses!D827,0)))</f>
        <v>N/A</v>
      </c>
      <c r="D826" s="32" t="str">
        <f>IF(Businesses!E827="","N/A",Businesses!E827)</f>
        <v>N/A</v>
      </c>
      <c r="E826" s="32" t="str">
        <f>IF(Businesses!F827="","N/A",Businesses!F827)</f>
        <v>N/A</v>
      </c>
      <c r="F826" s="32" t="str">
        <f t="shared" si="24"/>
        <v>N/A</v>
      </c>
      <c r="G826" s="32" t="str">
        <f>IF(Businesses!G827="","N/A",Businesses!G827)</f>
        <v>N/A</v>
      </c>
      <c r="H826" s="32" t="str">
        <f>IF(Businesses!H827="","N/A",Businesses!H827)</f>
        <v>N/A</v>
      </c>
      <c r="I826" s="32" t="str">
        <f>IF(AND(Businesses!B827="",Businesses!C827&lt;&gt;""),0,IF(Businesses!B827="","N/A",IF(ISNUMBER(Businesses!B827),Businesses!B827,0)))</f>
        <v>N/A</v>
      </c>
    </row>
    <row r="827" spans="2:9">
      <c r="B827" s="32" t="str">
        <f t="shared" si="25"/>
        <v>N/A</v>
      </c>
      <c r="C827" s="32" t="str">
        <f>IF(AND(Businesses!D828="",Businesses!E828&lt;&gt;""),0,IF(Businesses!D828="","N/A",IF(ISNUMBER(Businesses!D828),Businesses!D828,0)))</f>
        <v>N/A</v>
      </c>
      <c r="D827" s="32" t="str">
        <f>IF(Businesses!E828="","N/A",Businesses!E828)</f>
        <v>N/A</v>
      </c>
      <c r="E827" s="32" t="str">
        <f>IF(Businesses!F828="","N/A",Businesses!F828)</f>
        <v>N/A</v>
      </c>
      <c r="F827" s="32" t="str">
        <f t="shared" si="24"/>
        <v>N/A</v>
      </c>
      <c r="G827" s="32" t="str">
        <f>IF(Businesses!G828="","N/A",Businesses!G828)</f>
        <v>N/A</v>
      </c>
      <c r="H827" s="32" t="str">
        <f>IF(Businesses!H828="","N/A",Businesses!H828)</f>
        <v>N/A</v>
      </c>
      <c r="I827" s="32" t="str">
        <f>IF(AND(Businesses!B828="",Businesses!C828&lt;&gt;""),0,IF(Businesses!B828="","N/A",IF(ISNUMBER(Businesses!B828),Businesses!B828,0)))</f>
        <v>N/A</v>
      </c>
    </row>
    <row r="828" spans="2:9">
      <c r="B828" s="32" t="str">
        <f t="shared" si="25"/>
        <v>N/A</v>
      </c>
      <c r="C828" s="32" t="str">
        <f>IF(AND(Businesses!D829="",Businesses!E829&lt;&gt;""),0,IF(Businesses!D829="","N/A",IF(ISNUMBER(Businesses!D829),Businesses!D829,0)))</f>
        <v>N/A</v>
      </c>
      <c r="D828" s="32" t="str">
        <f>IF(Businesses!E829="","N/A",Businesses!E829)</f>
        <v>N/A</v>
      </c>
      <c r="E828" s="32" t="str">
        <f>IF(Businesses!F829="","N/A",Businesses!F829)</f>
        <v>N/A</v>
      </c>
      <c r="F828" s="32" t="str">
        <f t="shared" si="24"/>
        <v>N/A</v>
      </c>
      <c r="G828" s="32" t="str">
        <f>IF(Businesses!G829="","N/A",Businesses!G829)</f>
        <v>N/A</v>
      </c>
      <c r="H828" s="32" t="str">
        <f>IF(Businesses!H829="","N/A",Businesses!H829)</f>
        <v>N/A</v>
      </c>
      <c r="I828" s="32" t="str">
        <f>IF(AND(Businesses!B829="",Businesses!C829&lt;&gt;""),0,IF(Businesses!B829="","N/A",IF(ISNUMBER(Businesses!B829),Businesses!B829,0)))</f>
        <v>N/A</v>
      </c>
    </row>
    <row r="829" spans="2:9">
      <c r="B829" s="32" t="str">
        <f t="shared" si="25"/>
        <v>N/A</v>
      </c>
      <c r="C829" s="32" t="str">
        <f>IF(AND(Businesses!D830="",Businesses!E830&lt;&gt;""),0,IF(Businesses!D830="","N/A",IF(ISNUMBER(Businesses!D830),Businesses!D830,0)))</f>
        <v>N/A</v>
      </c>
      <c r="D829" s="32" t="str">
        <f>IF(Businesses!E830="","N/A",Businesses!E830)</f>
        <v>N/A</v>
      </c>
      <c r="E829" s="32" t="str">
        <f>IF(Businesses!F830="","N/A",Businesses!F830)</f>
        <v>N/A</v>
      </c>
      <c r="F829" s="32" t="str">
        <f t="shared" si="24"/>
        <v>N/A</v>
      </c>
      <c r="G829" s="32" t="str">
        <f>IF(Businesses!G830="","N/A",Businesses!G830)</f>
        <v>N/A</v>
      </c>
      <c r="H829" s="32" t="str">
        <f>IF(Businesses!H830="","N/A",Businesses!H830)</f>
        <v>N/A</v>
      </c>
      <c r="I829" s="32" t="str">
        <f>IF(AND(Businesses!B830="",Businesses!C830&lt;&gt;""),0,IF(Businesses!B830="","N/A",IF(ISNUMBER(Businesses!B830),Businesses!B830,0)))</f>
        <v>N/A</v>
      </c>
    </row>
    <row r="830" spans="2:9">
      <c r="B830" s="32" t="str">
        <f t="shared" si="25"/>
        <v>N/A</v>
      </c>
      <c r="C830" s="32" t="str">
        <f>IF(AND(Businesses!D831="",Businesses!E831&lt;&gt;""),0,IF(Businesses!D831="","N/A",IF(ISNUMBER(Businesses!D831),Businesses!D831,0)))</f>
        <v>N/A</v>
      </c>
      <c r="D830" s="32" t="str">
        <f>IF(Businesses!E831="","N/A",Businesses!E831)</f>
        <v>N/A</v>
      </c>
      <c r="E830" s="32" t="str">
        <f>IF(Businesses!F831="","N/A",Businesses!F831)</f>
        <v>N/A</v>
      </c>
      <c r="F830" s="32" t="str">
        <f t="shared" si="24"/>
        <v>N/A</v>
      </c>
      <c r="G830" s="32" t="str">
        <f>IF(Businesses!G831="","N/A",Businesses!G831)</f>
        <v>N/A</v>
      </c>
      <c r="H830" s="32" t="str">
        <f>IF(Businesses!H831="","N/A",Businesses!H831)</f>
        <v>N/A</v>
      </c>
      <c r="I830" s="32" t="str">
        <f>IF(AND(Businesses!B831="",Businesses!C831&lt;&gt;""),0,IF(Businesses!B831="","N/A",IF(ISNUMBER(Businesses!B831),Businesses!B831,0)))</f>
        <v>N/A</v>
      </c>
    </row>
    <row r="831" spans="2:9">
      <c r="B831" s="32" t="str">
        <f t="shared" si="25"/>
        <v>N/A</v>
      </c>
      <c r="C831" s="32" t="str">
        <f>IF(AND(Businesses!D832="",Businesses!E832&lt;&gt;""),0,IF(Businesses!D832="","N/A",IF(ISNUMBER(Businesses!D832),Businesses!D832,0)))</f>
        <v>N/A</v>
      </c>
      <c r="D831" s="32" t="str">
        <f>IF(Businesses!E832="","N/A",Businesses!E832)</f>
        <v>N/A</v>
      </c>
      <c r="E831" s="32" t="str">
        <f>IF(Businesses!F832="","N/A",Businesses!F832)</f>
        <v>N/A</v>
      </c>
      <c r="F831" s="32" t="str">
        <f t="shared" si="24"/>
        <v>N/A</v>
      </c>
      <c r="G831" s="32" t="str">
        <f>IF(Businesses!G832="","N/A",Businesses!G832)</f>
        <v>N/A</v>
      </c>
      <c r="H831" s="32" t="str">
        <f>IF(Businesses!H832="","N/A",Businesses!H832)</f>
        <v>N/A</v>
      </c>
      <c r="I831" s="32" t="str">
        <f>IF(AND(Businesses!B832="",Businesses!C832&lt;&gt;""),0,IF(Businesses!B832="","N/A",IF(ISNUMBER(Businesses!B832),Businesses!B832,0)))</f>
        <v>N/A</v>
      </c>
    </row>
    <row r="832" spans="2:9">
      <c r="B832" s="32" t="str">
        <f t="shared" si="25"/>
        <v>N/A</v>
      </c>
      <c r="C832" s="32" t="str">
        <f>IF(AND(Businesses!D833="",Businesses!E833&lt;&gt;""),0,IF(Businesses!D833="","N/A",IF(ISNUMBER(Businesses!D833),Businesses!D833,0)))</f>
        <v>N/A</v>
      </c>
      <c r="D832" s="32" t="str">
        <f>IF(Businesses!E833="","N/A",Businesses!E833)</f>
        <v>N/A</v>
      </c>
      <c r="E832" s="32" t="str">
        <f>IF(Businesses!F833="","N/A",Businesses!F833)</f>
        <v>N/A</v>
      </c>
      <c r="F832" s="32" t="str">
        <f t="shared" si="24"/>
        <v>N/A</v>
      </c>
      <c r="G832" s="32" t="str">
        <f>IF(Businesses!G833="","N/A",Businesses!G833)</f>
        <v>N/A</v>
      </c>
      <c r="H832" s="32" t="str">
        <f>IF(Businesses!H833="","N/A",Businesses!H833)</f>
        <v>N/A</v>
      </c>
      <c r="I832" s="32" t="str">
        <f>IF(AND(Businesses!B833="",Businesses!C833&lt;&gt;""),0,IF(Businesses!B833="","N/A",IF(ISNUMBER(Businesses!B833),Businesses!B833,0)))</f>
        <v>N/A</v>
      </c>
    </row>
    <row r="833" spans="2:9">
      <c r="B833" s="32" t="str">
        <f t="shared" si="25"/>
        <v>N/A</v>
      </c>
      <c r="C833" s="32" t="str">
        <f>IF(AND(Businesses!D834="",Businesses!E834&lt;&gt;""),0,IF(Businesses!D834="","N/A",IF(ISNUMBER(Businesses!D834),Businesses!D834,0)))</f>
        <v>N/A</v>
      </c>
      <c r="D833" s="32" t="str">
        <f>IF(Businesses!E834="","N/A",Businesses!E834)</f>
        <v>N/A</v>
      </c>
      <c r="E833" s="32" t="str">
        <f>IF(Businesses!F834="","N/A",Businesses!F834)</f>
        <v>N/A</v>
      </c>
      <c r="F833" s="32" t="str">
        <f t="shared" si="24"/>
        <v>N/A</v>
      </c>
      <c r="G833" s="32" t="str">
        <f>IF(Businesses!G834="","N/A",Businesses!G834)</f>
        <v>N/A</v>
      </c>
      <c r="H833" s="32" t="str">
        <f>IF(Businesses!H834="","N/A",Businesses!H834)</f>
        <v>N/A</v>
      </c>
      <c r="I833" s="32" t="str">
        <f>IF(AND(Businesses!B834="",Businesses!C834&lt;&gt;""),0,IF(Businesses!B834="","N/A",IF(ISNUMBER(Businesses!B834),Businesses!B834,0)))</f>
        <v>N/A</v>
      </c>
    </row>
    <row r="834" spans="2:9">
      <c r="B834" s="32" t="str">
        <f t="shared" si="25"/>
        <v>N/A</v>
      </c>
      <c r="C834" s="32" t="str">
        <f>IF(AND(Businesses!D835="",Businesses!E835&lt;&gt;""),0,IF(Businesses!D835="","N/A",IF(ISNUMBER(Businesses!D835),Businesses!D835,0)))</f>
        <v>N/A</v>
      </c>
      <c r="D834" s="32" t="str">
        <f>IF(Businesses!E835="","N/A",Businesses!E835)</f>
        <v>N/A</v>
      </c>
      <c r="E834" s="32" t="str">
        <f>IF(Businesses!F835="","N/A",Businesses!F835)</f>
        <v>N/A</v>
      </c>
      <c r="F834" s="32" t="str">
        <f t="shared" ref="F834:F897" si="26">IF(B834="N/A","N/A",UPPER(TRIM(ProbuildName)))</f>
        <v>N/A</v>
      </c>
      <c r="G834" s="32" t="str">
        <f>IF(Businesses!G835="","N/A",Businesses!G835)</f>
        <v>N/A</v>
      </c>
      <c r="H834" s="32" t="str">
        <f>IF(Businesses!H835="","N/A",Businesses!H835)</f>
        <v>N/A</v>
      </c>
      <c r="I834" s="32" t="str">
        <f>IF(AND(Businesses!B835="",Businesses!C835&lt;&gt;""),0,IF(Businesses!B835="","N/A",IF(ISNUMBER(Businesses!B835),Businesses!B835,0)))</f>
        <v>N/A</v>
      </c>
    </row>
    <row r="835" spans="2:9">
      <c r="B835" s="32" t="str">
        <f t="shared" ref="B835:B898" si="27">IF(I835="N/A","N/A","")</f>
        <v>N/A</v>
      </c>
      <c r="C835" s="32" t="str">
        <f>IF(AND(Businesses!D836="",Businesses!E836&lt;&gt;""),0,IF(Businesses!D836="","N/A",IF(ISNUMBER(Businesses!D836),Businesses!D836,0)))</f>
        <v>N/A</v>
      </c>
      <c r="D835" s="32" t="str">
        <f>IF(Businesses!E836="","N/A",Businesses!E836)</f>
        <v>N/A</v>
      </c>
      <c r="E835" s="32" t="str">
        <f>IF(Businesses!F836="","N/A",Businesses!F836)</f>
        <v>N/A</v>
      </c>
      <c r="F835" s="32" t="str">
        <f t="shared" si="26"/>
        <v>N/A</v>
      </c>
      <c r="G835" s="32" t="str">
        <f>IF(Businesses!G836="","N/A",Businesses!G836)</f>
        <v>N/A</v>
      </c>
      <c r="H835" s="32" t="str">
        <f>IF(Businesses!H836="","N/A",Businesses!H836)</f>
        <v>N/A</v>
      </c>
      <c r="I835" s="32" t="str">
        <f>IF(AND(Businesses!B836="",Businesses!C836&lt;&gt;""),0,IF(Businesses!B836="","N/A",IF(ISNUMBER(Businesses!B836),Businesses!B836,0)))</f>
        <v>N/A</v>
      </c>
    </row>
    <row r="836" spans="2:9">
      <c r="B836" s="32" t="str">
        <f t="shared" si="27"/>
        <v>N/A</v>
      </c>
      <c r="C836" s="32" t="str">
        <f>IF(AND(Businesses!D837="",Businesses!E837&lt;&gt;""),0,IF(Businesses!D837="","N/A",IF(ISNUMBER(Businesses!D837),Businesses!D837,0)))</f>
        <v>N/A</v>
      </c>
      <c r="D836" s="32" t="str">
        <f>IF(Businesses!E837="","N/A",Businesses!E837)</f>
        <v>N/A</v>
      </c>
      <c r="E836" s="32" t="str">
        <f>IF(Businesses!F837="","N/A",Businesses!F837)</f>
        <v>N/A</v>
      </c>
      <c r="F836" s="32" t="str">
        <f t="shared" si="26"/>
        <v>N/A</v>
      </c>
      <c r="G836" s="32" t="str">
        <f>IF(Businesses!G837="","N/A",Businesses!G837)</f>
        <v>N/A</v>
      </c>
      <c r="H836" s="32" t="str">
        <f>IF(Businesses!H837="","N/A",Businesses!H837)</f>
        <v>N/A</v>
      </c>
      <c r="I836" s="32" t="str">
        <f>IF(AND(Businesses!B837="",Businesses!C837&lt;&gt;""),0,IF(Businesses!B837="","N/A",IF(ISNUMBER(Businesses!B837),Businesses!B837,0)))</f>
        <v>N/A</v>
      </c>
    </row>
    <row r="837" spans="2:9">
      <c r="B837" s="32" t="str">
        <f t="shared" si="27"/>
        <v>N/A</v>
      </c>
      <c r="C837" s="32" t="str">
        <f>IF(AND(Businesses!D838="",Businesses!E838&lt;&gt;""),0,IF(Businesses!D838="","N/A",IF(ISNUMBER(Businesses!D838),Businesses!D838,0)))</f>
        <v>N/A</v>
      </c>
      <c r="D837" s="32" t="str">
        <f>IF(Businesses!E838="","N/A",Businesses!E838)</f>
        <v>N/A</v>
      </c>
      <c r="E837" s="32" t="str">
        <f>IF(Businesses!F838="","N/A",Businesses!F838)</f>
        <v>N/A</v>
      </c>
      <c r="F837" s="32" t="str">
        <f t="shared" si="26"/>
        <v>N/A</v>
      </c>
      <c r="G837" s="32" t="str">
        <f>IF(Businesses!G838="","N/A",Businesses!G838)</f>
        <v>N/A</v>
      </c>
      <c r="H837" s="32" t="str">
        <f>IF(Businesses!H838="","N/A",Businesses!H838)</f>
        <v>N/A</v>
      </c>
      <c r="I837" s="32" t="str">
        <f>IF(AND(Businesses!B838="",Businesses!C838&lt;&gt;""),0,IF(Businesses!B838="","N/A",IF(ISNUMBER(Businesses!B838),Businesses!B838,0)))</f>
        <v>N/A</v>
      </c>
    </row>
    <row r="838" spans="2:9">
      <c r="B838" s="32" t="str">
        <f t="shared" si="27"/>
        <v>N/A</v>
      </c>
      <c r="C838" s="32" t="str">
        <f>IF(AND(Businesses!D839="",Businesses!E839&lt;&gt;""),0,IF(Businesses!D839="","N/A",IF(ISNUMBER(Businesses!D839),Businesses!D839,0)))</f>
        <v>N/A</v>
      </c>
      <c r="D838" s="32" t="str">
        <f>IF(Businesses!E839="","N/A",Businesses!E839)</f>
        <v>N/A</v>
      </c>
      <c r="E838" s="32" t="str">
        <f>IF(Businesses!F839="","N/A",Businesses!F839)</f>
        <v>N/A</v>
      </c>
      <c r="F838" s="32" t="str">
        <f t="shared" si="26"/>
        <v>N/A</v>
      </c>
      <c r="G838" s="32" t="str">
        <f>IF(Businesses!G839="","N/A",Businesses!G839)</f>
        <v>N/A</v>
      </c>
      <c r="H838" s="32" t="str">
        <f>IF(Businesses!H839="","N/A",Businesses!H839)</f>
        <v>N/A</v>
      </c>
      <c r="I838" s="32" t="str">
        <f>IF(AND(Businesses!B839="",Businesses!C839&lt;&gt;""),0,IF(Businesses!B839="","N/A",IF(ISNUMBER(Businesses!B839),Businesses!B839,0)))</f>
        <v>N/A</v>
      </c>
    </row>
    <row r="839" spans="2:9">
      <c r="B839" s="32" t="str">
        <f t="shared" si="27"/>
        <v>N/A</v>
      </c>
      <c r="C839" s="32" t="str">
        <f>IF(AND(Businesses!D840="",Businesses!E840&lt;&gt;""),0,IF(Businesses!D840="","N/A",IF(ISNUMBER(Businesses!D840),Businesses!D840,0)))</f>
        <v>N/A</v>
      </c>
      <c r="D839" s="32" t="str">
        <f>IF(Businesses!E840="","N/A",Businesses!E840)</f>
        <v>N/A</v>
      </c>
      <c r="E839" s="32" t="str">
        <f>IF(Businesses!F840="","N/A",Businesses!F840)</f>
        <v>N/A</v>
      </c>
      <c r="F839" s="32" t="str">
        <f t="shared" si="26"/>
        <v>N/A</v>
      </c>
      <c r="G839" s="32" t="str">
        <f>IF(Businesses!G840="","N/A",Businesses!G840)</f>
        <v>N/A</v>
      </c>
      <c r="H839" s="32" t="str">
        <f>IF(Businesses!H840="","N/A",Businesses!H840)</f>
        <v>N/A</v>
      </c>
      <c r="I839" s="32" t="str">
        <f>IF(AND(Businesses!B840="",Businesses!C840&lt;&gt;""),0,IF(Businesses!B840="","N/A",IF(ISNUMBER(Businesses!B840),Businesses!B840,0)))</f>
        <v>N/A</v>
      </c>
    </row>
    <row r="840" spans="2:9">
      <c r="B840" s="32" t="str">
        <f t="shared" si="27"/>
        <v>N/A</v>
      </c>
      <c r="C840" s="32" t="str">
        <f>IF(AND(Businesses!D841="",Businesses!E841&lt;&gt;""),0,IF(Businesses!D841="","N/A",IF(ISNUMBER(Businesses!D841),Businesses!D841,0)))</f>
        <v>N/A</v>
      </c>
      <c r="D840" s="32" t="str">
        <f>IF(Businesses!E841="","N/A",Businesses!E841)</f>
        <v>N/A</v>
      </c>
      <c r="E840" s="32" t="str">
        <f>IF(Businesses!F841="","N/A",Businesses!F841)</f>
        <v>N/A</v>
      </c>
      <c r="F840" s="32" t="str">
        <f t="shared" si="26"/>
        <v>N/A</v>
      </c>
      <c r="G840" s="32" t="str">
        <f>IF(Businesses!G841="","N/A",Businesses!G841)</f>
        <v>N/A</v>
      </c>
      <c r="H840" s="32" t="str">
        <f>IF(Businesses!H841="","N/A",Businesses!H841)</f>
        <v>N/A</v>
      </c>
      <c r="I840" s="32" t="str">
        <f>IF(AND(Businesses!B841="",Businesses!C841&lt;&gt;""),0,IF(Businesses!B841="","N/A",IF(ISNUMBER(Businesses!B841),Businesses!B841,0)))</f>
        <v>N/A</v>
      </c>
    </row>
    <row r="841" spans="2:9">
      <c r="B841" s="32" t="str">
        <f t="shared" si="27"/>
        <v>N/A</v>
      </c>
      <c r="C841" s="32" t="str">
        <f>IF(AND(Businesses!D842="",Businesses!E842&lt;&gt;""),0,IF(Businesses!D842="","N/A",IF(ISNUMBER(Businesses!D842),Businesses!D842,0)))</f>
        <v>N/A</v>
      </c>
      <c r="D841" s="32" t="str">
        <f>IF(Businesses!E842="","N/A",Businesses!E842)</f>
        <v>N/A</v>
      </c>
      <c r="E841" s="32" t="str">
        <f>IF(Businesses!F842="","N/A",Businesses!F842)</f>
        <v>N/A</v>
      </c>
      <c r="F841" s="32" t="str">
        <f t="shared" si="26"/>
        <v>N/A</v>
      </c>
      <c r="G841" s="32" t="str">
        <f>IF(Businesses!G842="","N/A",Businesses!G842)</f>
        <v>N/A</v>
      </c>
      <c r="H841" s="32" t="str">
        <f>IF(Businesses!H842="","N/A",Businesses!H842)</f>
        <v>N/A</v>
      </c>
      <c r="I841" s="32" t="str">
        <f>IF(AND(Businesses!B842="",Businesses!C842&lt;&gt;""),0,IF(Businesses!B842="","N/A",IF(ISNUMBER(Businesses!B842),Businesses!B842,0)))</f>
        <v>N/A</v>
      </c>
    </row>
    <row r="842" spans="2:9">
      <c r="B842" s="32" t="str">
        <f t="shared" si="27"/>
        <v>N/A</v>
      </c>
      <c r="C842" s="32" t="str">
        <f>IF(AND(Businesses!D843="",Businesses!E843&lt;&gt;""),0,IF(Businesses!D843="","N/A",IF(ISNUMBER(Businesses!D843),Businesses!D843,0)))</f>
        <v>N/A</v>
      </c>
      <c r="D842" s="32" t="str">
        <f>IF(Businesses!E843="","N/A",Businesses!E843)</f>
        <v>N/A</v>
      </c>
      <c r="E842" s="32" t="str">
        <f>IF(Businesses!F843="","N/A",Businesses!F843)</f>
        <v>N/A</v>
      </c>
      <c r="F842" s="32" t="str">
        <f t="shared" si="26"/>
        <v>N/A</v>
      </c>
      <c r="G842" s="32" t="str">
        <f>IF(Businesses!G843="","N/A",Businesses!G843)</f>
        <v>N/A</v>
      </c>
      <c r="H842" s="32" t="str">
        <f>IF(Businesses!H843="","N/A",Businesses!H843)</f>
        <v>N/A</v>
      </c>
      <c r="I842" s="32" t="str">
        <f>IF(AND(Businesses!B843="",Businesses!C843&lt;&gt;""),0,IF(Businesses!B843="","N/A",IF(ISNUMBER(Businesses!B843),Businesses!B843,0)))</f>
        <v>N/A</v>
      </c>
    </row>
    <row r="843" spans="2:9">
      <c r="B843" s="32" t="str">
        <f t="shared" si="27"/>
        <v>N/A</v>
      </c>
      <c r="C843" s="32" t="str">
        <f>IF(AND(Businesses!D844="",Businesses!E844&lt;&gt;""),0,IF(Businesses!D844="","N/A",IF(ISNUMBER(Businesses!D844),Businesses!D844,0)))</f>
        <v>N/A</v>
      </c>
      <c r="D843" s="32" t="str">
        <f>IF(Businesses!E844="","N/A",Businesses!E844)</f>
        <v>N/A</v>
      </c>
      <c r="E843" s="32" t="str">
        <f>IF(Businesses!F844="","N/A",Businesses!F844)</f>
        <v>N/A</v>
      </c>
      <c r="F843" s="32" t="str">
        <f t="shared" si="26"/>
        <v>N/A</v>
      </c>
      <c r="G843" s="32" t="str">
        <f>IF(Businesses!G844="","N/A",Businesses!G844)</f>
        <v>N/A</v>
      </c>
      <c r="H843" s="32" t="str">
        <f>IF(Businesses!H844="","N/A",Businesses!H844)</f>
        <v>N/A</v>
      </c>
      <c r="I843" s="32" t="str">
        <f>IF(AND(Businesses!B844="",Businesses!C844&lt;&gt;""),0,IF(Businesses!B844="","N/A",IF(ISNUMBER(Businesses!B844),Businesses!B844,0)))</f>
        <v>N/A</v>
      </c>
    </row>
    <row r="844" spans="2:9">
      <c r="B844" s="32" t="str">
        <f t="shared" si="27"/>
        <v>N/A</v>
      </c>
      <c r="C844" s="32" t="str">
        <f>IF(AND(Businesses!D845="",Businesses!E845&lt;&gt;""),0,IF(Businesses!D845="","N/A",IF(ISNUMBER(Businesses!D845),Businesses!D845,0)))</f>
        <v>N/A</v>
      </c>
      <c r="D844" s="32" t="str">
        <f>IF(Businesses!E845="","N/A",Businesses!E845)</f>
        <v>N/A</v>
      </c>
      <c r="E844" s="32" t="str">
        <f>IF(Businesses!F845="","N/A",Businesses!F845)</f>
        <v>N/A</v>
      </c>
      <c r="F844" s="32" t="str">
        <f t="shared" si="26"/>
        <v>N/A</v>
      </c>
      <c r="G844" s="32" t="str">
        <f>IF(Businesses!G845="","N/A",Businesses!G845)</f>
        <v>N/A</v>
      </c>
      <c r="H844" s="32" t="str">
        <f>IF(Businesses!H845="","N/A",Businesses!H845)</f>
        <v>N/A</v>
      </c>
      <c r="I844" s="32" t="str">
        <f>IF(AND(Businesses!B845="",Businesses!C845&lt;&gt;""),0,IF(Businesses!B845="","N/A",IF(ISNUMBER(Businesses!B845),Businesses!B845,0)))</f>
        <v>N/A</v>
      </c>
    </row>
    <row r="845" spans="2:9">
      <c r="B845" s="32" t="str">
        <f t="shared" si="27"/>
        <v>N/A</v>
      </c>
      <c r="C845" s="32" t="str">
        <f>IF(AND(Businesses!D846="",Businesses!E846&lt;&gt;""),0,IF(Businesses!D846="","N/A",IF(ISNUMBER(Businesses!D846),Businesses!D846,0)))</f>
        <v>N/A</v>
      </c>
      <c r="D845" s="32" t="str">
        <f>IF(Businesses!E846="","N/A",Businesses!E846)</f>
        <v>N/A</v>
      </c>
      <c r="E845" s="32" t="str">
        <f>IF(Businesses!F846="","N/A",Businesses!F846)</f>
        <v>N/A</v>
      </c>
      <c r="F845" s="32" t="str">
        <f t="shared" si="26"/>
        <v>N/A</v>
      </c>
      <c r="G845" s="32" t="str">
        <f>IF(Businesses!G846="","N/A",Businesses!G846)</f>
        <v>N/A</v>
      </c>
      <c r="H845" s="32" t="str">
        <f>IF(Businesses!H846="","N/A",Businesses!H846)</f>
        <v>N/A</v>
      </c>
      <c r="I845" s="32" t="str">
        <f>IF(AND(Businesses!B846="",Businesses!C846&lt;&gt;""),0,IF(Businesses!B846="","N/A",IF(ISNUMBER(Businesses!B846),Businesses!B846,0)))</f>
        <v>N/A</v>
      </c>
    </row>
    <row r="846" spans="2:9">
      <c r="B846" s="32" t="str">
        <f t="shared" si="27"/>
        <v>N/A</v>
      </c>
      <c r="C846" s="32" t="str">
        <f>IF(AND(Businesses!D847="",Businesses!E847&lt;&gt;""),0,IF(Businesses!D847="","N/A",IF(ISNUMBER(Businesses!D847),Businesses!D847,0)))</f>
        <v>N/A</v>
      </c>
      <c r="D846" s="32" t="str">
        <f>IF(Businesses!E847="","N/A",Businesses!E847)</f>
        <v>N/A</v>
      </c>
      <c r="E846" s="32" t="str">
        <f>IF(Businesses!F847="","N/A",Businesses!F847)</f>
        <v>N/A</v>
      </c>
      <c r="F846" s="32" t="str">
        <f t="shared" si="26"/>
        <v>N/A</v>
      </c>
      <c r="G846" s="32" t="str">
        <f>IF(Businesses!G847="","N/A",Businesses!G847)</f>
        <v>N/A</v>
      </c>
      <c r="H846" s="32" t="str">
        <f>IF(Businesses!H847="","N/A",Businesses!H847)</f>
        <v>N/A</v>
      </c>
      <c r="I846" s="32" t="str">
        <f>IF(AND(Businesses!B847="",Businesses!C847&lt;&gt;""),0,IF(Businesses!B847="","N/A",IF(ISNUMBER(Businesses!B847),Businesses!B847,0)))</f>
        <v>N/A</v>
      </c>
    </row>
    <row r="847" spans="2:9">
      <c r="B847" s="32" t="str">
        <f t="shared" si="27"/>
        <v>N/A</v>
      </c>
      <c r="C847" s="32" t="str">
        <f>IF(AND(Businesses!D848="",Businesses!E848&lt;&gt;""),0,IF(Businesses!D848="","N/A",IF(ISNUMBER(Businesses!D848),Businesses!D848,0)))</f>
        <v>N/A</v>
      </c>
      <c r="D847" s="32" t="str">
        <f>IF(Businesses!E848="","N/A",Businesses!E848)</f>
        <v>N/A</v>
      </c>
      <c r="E847" s="32" t="str">
        <f>IF(Businesses!F848="","N/A",Businesses!F848)</f>
        <v>N/A</v>
      </c>
      <c r="F847" s="32" t="str">
        <f t="shared" si="26"/>
        <v>N/A</v>
      </c>
      <c r="G847" s="32" t="str">
        <f>IF(Businesses!G848="","N/A",Businesses!G848)</f>
        <v>N/A</v>
      </c>
      <c r="H847" s="32" t="str">
        <f>IF(Businesses!H848="","N/A",Businesses!H848)</f>
        <v>N/A</v>
      </c>
      <c r="I847" s="32" t="str">
        <f>IF(AND(Businesses!B848="",Businesses!C848&lt;&gt;""),0,IF(Businesses!B848="","N/A",IF(ISNUMBER(Businesses!B848),Businesses!B848,0)))</f>
        <v>N/A</v>
      </c>
    </row>
    <row r="848" spans="2:9">
      <c r="B848" s="32" t="str">
        <f t="shared" si="27"/>
        <v>N/A</v>
      </c>
      <c r="C848" s="32" t="str">
        <f>IF(AND(Businesses!D849="",Businesses!E849&lt;&gt;""),0,IF(Businesses!D849="","N/A",IF(ISNUMBER(Businesses!D849),Businesses!D849,0)))</f>
        <v>N/A</v>
      </c>
      <c r="D848" s="32" t="str">
        <f>IF(Businesses!E849="","N/A",Businesses!E849)</f>
        <v>N/A</v>
      </c>
      <c r="E848" s="32" t="str">
        <f>IF(Businesses!F849="","N/A",Businesses!F849)</f>
        <v>N/A</v>
      </c>
      <c r="F848" s="32" t="str">
        <f t="shared" si="26"/>
        <v>N/A</v>
      </c>
      <c r="G848" s="32" t="str">
        <f>IF(Businesses!G849="","N/A",Businesses!G849)</f>
        <v>N/A</v>
      </c>
      <c r="H848" s="32" t="str">
        <f>IF(Businesses!H849="","N/A",Businesses!H849)</f>
        <v>N/A</v>
      </c>
      <c r="I848" s="32" t="str">
        <f>IF(AND(Businesses!B849="",Businesses!C849&lt;&gt;""),0,IF(Businesses!B849="","N/A",IF(ISNUMBER(Businesses!B849),Businesses!B849,0)))</f>
        <v>N/A</v>
      </c>
    </row>
    <row r="849" spans="2:9">
      <c r="B849" s="32" t="str">
        <f t="shared" si="27"/>
        <v>N/A</v>
      </c>
      <c r="C849" s="32" t="str">
        <f>IF(AND(Businesses!D850="",Businesses!E850&lt;&gt;""),0,IF(Businesses!D850="","N/A",IF(ISNUMBER(Businesses!D850),Businesses!D850,0)))</f>
        <v>N/A</v>
      </c>
      <c r="D849" s="32" t="str">
        <f>IF(Businesses!E850="","N/A",Businesses!E850)</f>
        <v>N/A</v>
      </c>
      <c r="E849" s="32" t="str">
        <f>IF(Businesses!F850="","N/A",Businesses!F850)</f>
        <v>N/A</v>
      </c>
      <c r="F849" s="32" t="str">
        <f t="shared" si="26"/>
        <v>N/A</v>
      </c>
      <c r="G849" s="32" t="str">
        <f>IF(Businesses!G850="","N/A",Businesses!G850)</f>
        <v>N/A</v>
      </c>
      <c r="H849" s="32" t="str">
        <f>IF(Businesses!H850="","N/A",Businesses!H850)</f>
        <v>N/A</v>
      </c>
      <c r="I849" s="32" t="str">
        <f>IF(AND(Businesses!B850="",Businesses!C850&lt;&gt;""),0,IF(Businesses!B850="","N/A",IF(ISNUMBER(Businesses!B850),Businesses!B850,0)))</f>
        <v>N/A</v>
      </c>
    </row>
    <row r="850" spans="2:9">
      <c r="B850" s="32" t="str">
        <f t="shared" si="27"/>
        <v>N/A</v>
      </c>
      <c r="C850" s="32" t="str">
        <f>IF(AND(Businesses!D851="",Businesses!E851&lt;&gt;""),0,IF(Businesses!D851="","N/A",IF(ISNUMBER(Businesses!D851),Businesses!D851,0)))</f>
        <v>N/A</v>
      </c>
      <c r="D850" s="32" t="str">
        <f>IF(Businesses!E851="","N/A",Businesses!E851)</f>
        <v>N/A</v>
      </c>
      <c r="E850" s="32" t="str">
        <f>IF(Businesses!F851="","N/A",Businesses!F851)</f>
        <v>N/A</v>
      </c>
      <c r="F850" s="32" t="str">
        <f t="shared" si="26"/>
        <v>N/A</v>
      </c>
      <c r="G850" s="32" t="str">
        <f>IF(Businesses!G851="","N/A",Businesses!G851)</f>
        <v>N/A</v>
      </c>
      <c r="H850" s="32" t="str">
        <f>IF(Businesses!H851="","N/A",Businesses!H851)</f>
        <v>N/A</v>
      </c>
      <c r="I850" s="32" t="str">
        <f>IF(AND(Businesses!B851="",Businesses!C851&lt;&gt;""),0,IF(Businesses!B851="","N/A",IF(ISNUMBER(Businesses!B851),Businesses!B851,0)))</f>
        <v>N/A</v>
      </c>
    </row>
    <row r="851" spans="2:9">
      <c r="B851" s="32" t="str">
        <f t="shared" si="27"/>
        <v>N/A</v>
      </c>
      <c r="C851" s="32" t="str">
        <f>IF(AND(Businesses!D852="",Businesses!E852&lt;&gt;""),0,IF(Businesses!D852="","N/A",IF(ISNUMBER(Businesses!D852),Businesses!D852,0)))</f>
        <v>N/A</v>
      </c>
      <c r="D851" s="32" t="str">
        <f>IF(Businesses!E852="","N/A",Businesses!E852)</f>
        <v>N/A</v>
      </c>
      <c r="E851" s="32" t="str">
        <f>IF(Businesses!F852="","N/A",Businesses!F852)</f>
        <v>N/A</v>
      </c>
      <c r="F851" s="32" t="str">
        <f t="shared" si="26"/>
        <v>N/A</v>
      </c>
      <c r="G851" s="32" t="str">
        <f>IF(Businesses!G852="","N/A",Businesses!G852)</f>
        <v>N/A</v>
      </c>
      <c r="H851" s="32" t="str">
        <f>IF(Businesses!H852="","N/A",Businesses!H852)</f>
        <v>N/A</v>
      </c>
      <c r="I851" s="32" t="str">
        <f>IF(AND(Businesses!B852="",Businesses!C852&lt;&gt;""),0,IF(Businesses!B852="","N/A",IF(ISNUMBER(Businesses!B852),Businesses!B852,0)))</f>
        <v>N/A</v>
      </c>
    </row>
    <row r="852" spans="2:9">
      <c r="B852" s="32" t="str">
        <f t="shared" si="27"/>
        <v>N/A</v>
      </c>
      <c r="C852" s="32" t="str">
        <f>IF(AND(Businesses!D853="",Businesses!E853&lt;&gt;""),0,IF(Businesses!D853="","N/A",IF(ISNUMBER(Businesses!D853),Businesses!D853,0)))</f>
        <v>N/A</v>
      </c>
      <c r="D852" s="32" t="str">
        <f>IF(Businesses!E853="","N/A",Businesses!E853)</f>
        <v>N/A</v>
      </c>
      <c r="E852" s="32" t="str">
        <f>IF(Businesses!F853="","N/A",Businesses!F853)</f>
        <v>N/A</v>
      </c>
      <c r="F852" s="32" t="str">
        <f t="shared" si="26"/>
        <v>N/A</v>
      </c>
      <c r="G852" s="32" t="str">
        <f>IF(Businesses!G853="","N/A",Businesses!G853)</f>
        <v>N/A</v>
      </c>
      <c r="H852" s="32" t="str">
        <f>IF(Businesses!H853="","N/A",Businesses!H853)</f>
        <v>N/A</v>
      </c>
      <c r="I852" s="32" t="str">
        <f>IF(AND(Businesses!B853="",Businesses!C853&lt;&gt;""),0,IF(Businesses!B853="","N/A",IF(ISNUMBER(Businesses!B853),Businesses!B853,0)))</f>
        <v>N/A</v>
      </c>
    </row>
    <row r="853" spans="2:9">
      <c r="B853" s="32" t="str">
        <f t="shared" si="27"/>
        <v>N/A</v>
      </c>
      <c r="C853" s="32" t="str">
        <f>IF(AND(Businesses!D854="",Businesses!E854&lt;&gt;""),0,IF(Businesses!D854="","N/A",IF(ISNUMBER(Businesses!D854),Businesses!D854,0)))</f>
        <v>N/A</v>
      </c>
      <c r="D853" s="32" t="str">
        <f>IF(Businesses!E854="","N/A",Businesses!E854)</f>
        <v>N/A</v>
      </c>
      <c r="E853" s="32" t="str">
        <f>IF(Businesses!F854="","N/A",Businesses!F854)</f>
        <v>N/A</v>
      </c>
      <c r="F853" s="32" t="str">
        <f t="shared" si="26"/>
        <v>N/A</v>
      </c>
      <c r="G853" s="32" t="str">
        <f>IF(Businesses!G854="","N/A",Businesses!G854)</f>
        <v>N/A</v>
      </c>
      <c r="H853" s="32" t="str">
        <f>IF(Businesses!H854="","N/A",Businesses!H854)</f>
        <v>N/A</v>
      </c>
      <c r="I853" s="32" t="str">
        <f>IF(AND(Businesses!B854="",Businesses!C854&lt;&gt;""),0,IF(Businesses!B854="","N/A",IF(ISNUMBER(Businesses!B854),Businesses!B854,0)))</f>
        <v>N/A</v>
      </c>
    </row>
    <row r="854" spans="2:9">
      <c r="B854" s="32" t="str">
        <f t="shared" si="27"/>
        <v>N/A</v>
      </c>
      <c r="C854" s="32" t="str">
        <f>IF(AND(Businesses!D855="",Businesses!E855&lt;&gt;""),0,IF(Businesses!D855="","N/A",IF(ISNUMBER(Businesses!D855),Businesses!D855,0)))</f>
        <v>N/A</v>
      </c>
      <c r="D854" s="32" t="str">
        <f>IF(Businesses!E855="","N/A",Businesses!E855)</f>
        <v>N/A</v>
      </c>
      <c r="E854" s="32" t="str">
        <f>IF(Businesses!F855="","N/A",Businesses!F855)</f>
        <v>N/A</v>
      </c>
      <c r="F854" s="32" t="str">
        <f t="shared" si="26"/>
        <v>N/A</v>
      </c>
      <c r="G854" s="32" t="str">
        <f>IF(Businesses!G855="","N/A",Businesses!G855)</f>
        <v>N/A</v>
      </c>
      <c r="H854" s="32" t="str">
        <f>IF(Businesses!H855="","N/A",Businesses!H855)</f>
        <v>N/A</v>
      </c>
      <c r="I854" s="32" t="str">
        <f>IF(AND(Businesses!B855="",Businesses!C855&lt;&gt;""),0,IF(Businesses!B855="","N/A",IF(ISNUMBER(Businesses!B855),Businesses!B855,0)))</f>
        <v>N/A</v>
      </c>
    </row>
    <row r="855" spans="2:9">
      <c r="B855" s="32" t="str">
        <f t="shared" si="27"/>
        <v>N/A</v>
      </c>
      <c r="C855" s="32" t="str">
        <f>IF(AND(Businesses!D856="",Businesses!E856&lt;&gt;""),0,IF(Businesses!D856="","N/A",IF(ISNUMBER(Businesses!D856),Businesses!D856,0)))</f>
        <v>N/A</v>
      </c>
      <c r="D855" s="32" t="str">
        <f>IF(Businesses!E856="","N/A",Businesses!E856)</f>
        <v>N/A</v>
      </c>
      <c r="E855" s="32" t="str">
        <f>IF(Businesses!F856="","N/A",Businesses!F856)</f>
        <v>N/A</v>
      </c>
      <c r="F855" s="32" t="str">
        <f t="shared" si="26"/>
        <v>N/A</v>
      </c>
      <c r="G855" s="32" t="str">
        <f>IF(Businesses!G856="","N/A",Businesses!G856)</f>
        <v>N/A</v>
      </c>
      <c r="H855" s="32" t="str">
        <f>IF(Businesses!H856="","N/A",Businesses!H856)</f>
        <v>N/A</v>
      </c>
      <c r="I855" s="32" t="str">
        <f>IF(AND(Businesses!B856="",Businesses!C856&lt;&gt;""),0,IF(Businesses!B856="","N/A",IF(ISNUMBER(Businesses!B856),Businesses!B856,0)))</f>
        <v>N/A</v>
      </c>
    </row>
    <row r="856" spans="2:9">
      <c r="B856" s="32" t="str">
        <f t="shared" si="27"/>
        <v>N/A</v>
      </c>
      <c r="C856" s="32" t="str">
        <f>IF(AND(Businesses!D857="",Businesses!E857&lt;&gt;""),0,IF(Businesses!D857="","N/A",IF(ISNUMBER(Businesses!D857),Businesses!D857,0)))</f>
        <v>N/A</v>
      </c>
      <c r="D856" s="32" t="str">
        <f>IF(Businesses!E857="","N/A",Businesses!E857)</f>
        <v>N/A</v>
      </c>
      <c r="E856" s="32" t="str">
        <f>IF(Businesses!F857="","N/A",Businesses!F857)</f>
        <v>N/A</v>
      </c>
      <c r="F856" s="32" t="str">
        <f t="shared" si="26"/>
        <v>N/A</v>
      </c>
      <c r="G856" s="32" t="str">
        <f>IF(Businesses!G857="","N/A",Businesses!G857)</f>
        <v>N/A</v>
      </c>
      <c r="H856" s="32" t="str">
        <f>IF(Businesses!H857="","N/A",Businesses!H857)</f>
        <v>N/A</v>
      </c>
      <c r="I856" s="32" t="str">
        <f>IF(AND(Businesses!B857="",Businesses!C857&lt;&gt;""),0,IF(Businesses!B857="","N/A",IF(ISNUMBER(Businesses!B857),Businesses!B857,0)))</f>
        <v>N/A</v>
      </c>
    </row>
    <row r="857" spans="2:9">
      <c r="B857" s="32" t="str">
        <f t="shared" si="27"/>
        <v>N/A</v>
      </c>
      <c r="C857" s="32" t="str">
        <f>IF(AND(Businesses!D858="",Businesses!E858&lt;&gt;""),0,IF(Businesses!D858="","N/A",IF(ISNUMBER(Businesses!D858),Businesses!D858,0)))</f>
        <v>N/A</v>
      </c>
      <c r="D857" s="32" t="str">
        <f>IF(Businesses!E858="","N/A",Businesses!E858)</f>
        <v>N/A</v>
      </c>
      <c r="E857" s="32" t="str">
        <f>IF(Businesses!F858="","N/A",Businesses!F858)</f>
        <v>N/A</v>
      </c>
      <c r="F857" s="32" t="str">
        <f t="shared" si="26"/>
        <v>N/A</v>
      </c>
      <c r="G857" s="32" t="str">
        <f>IF(Businesses!G858="","N/A",Businesses!G858)</f>
        <v>N/A</v>
      </c>
      <c r="H857" s="32" t="str">
        <f>IF(Businesses!H858="","N/A",Businesses!H858)</f>
        <v>N/A</v>
      </c>
      <c r="I857" s="32" t="str">
        <f>IF(AND(Businesses!B858="",Businesses!C858&lt;&gt;""),0,IF(Businesses!B858="","N/A",IF(ISNUMBER(Businesses!B858),Businesses!B858,0)))</f>
        <v>N/A</v>
      </c>
    </row>
    <row r="858" spans="2:9">
      <c r="B858" s="32" t="str">
        <f t="shared" si="27"/>
        <v>N/A</v>
      </c>
      <c r="C858" s="32" t="str">
        <f>IF(AND(Businesses!D859="",Businesses!E859&lt;&gt;""),0,IF(Businesses!D859="","N/A",IF(ISNUMBER(Businesses!D859),Businesses!D859,0)))</f>
        <v>N/A</v>
      </c>
      <c r="D858" s="32" t="str">
        <f>IF(Businesses!E859="","N/A",Businesses!E859)</f>
        <v>N/A</v>
      </c>
      <c r="E858" s="32" t="str">
        <f>IF(Businesses!F859="","N/A",Businesses!F859)</f>
        <v>N/A</v>
      </c>
      <c r="F858" s="32" t="str">
        <f t="shared" si="26"/>
        <v>N/A</v>
      </c>
      <c r="G858" s="32" t="str">
        <f>IF(Businesses!G859="","N/A",Businesses!G859)</f>
        <v>N/A</v>
      </c>
      <c r="H858" s="32" t="str">
        <f>IF(Businesses!H859="","N/A",Businesses!H859)</f>
        <v>N/A</v>
      </c>
      <c r="I858" s="32" t="str">
        <f>IF(AND(Businesses!B859="",Businesses!C859&lt;&gt;""),0,IF(Businesses!B859="","N/A",IF(ISNUMBER(Businesses!B859),Businesses!B859,0)))</f>
        <v>N/A</v>
      </c>
    </row>
    <row r="859" spans="2:9">
      <c r="B859" s="32" t="str">
        <f t="shared" si="27"/>
        <v>N/A</v>
      </c>
      <c r="C859" s="32" t="str">
        <f>IF(AND(Businesses!D860="",Businesses!E860&lt;&gt;""),0,IF(Businesses!D860="","N/A",IF(ISNUMBER(Businesses!D860),Businesses!D860,0)))</f>
        <v>N/A</v>
      </c>
      <c r="D859" s="32" t="str">
        <f>IF(Businesses!E860="","N/A",Businesses!E860)</f>
        <v>N/A</v>
      </c>
      <c r="E859" s="32" t="str">
        <f>IF(Businesses!F860="","N/A",Businesses!F860)</f>
        <v>N/A</v>
      </c>
      <c r="F859" s="32" t="str">
        <f t="shared" si="26"/>
        <v>N/A</v>
      </c>
      <c r="G859" s="32" t="str">
        <f>IF(Businesses!G860="","N/A",Businesses!G860)</f>
        <v>N/A</v>
      </c>
      <c r="H859" s="32" t="str">
        <f>IF(Businesses!H860="","N/A",Businesses!H860)</f>
        <v>N/A</v>
      </c>
      <c r="I859" s="32" t="str">
        <f>IF(AND(Businesses!B860="",Businesses!C860&lt;&gt;""),0,IF(Businesses!B860="","N/A",IF(ISNUMBER(Businesses!B860),Businesses!B860,0)))</f>
        <v>N/A</v>
      </c>
    </row>
    <row r="860" spans="2:9">
      <c r="B860" s="32" t="str">
        <f t="shared" si="27"/>
        <v>N/A</v>
      </c>
      <c r="C860" s="32" t="str">
        <f>IF(AND(Businesses!D861="",Businesses!E861&lt;&gt;""),0,IF(Businesses!D861="","N/A",IF(ISNUMBER(Businesses!D861),Businesses!D861,0)))</f>
        <v>N/A</v>
      </c>
      <c r="D860" s="32" t="str">
        <f>IF(Businesses!E861="","N/A",Businesses!E861)</f>
        <v>N/A</v>
      </c>
      <c r="E860" s="32" t="str">
        <f>IF(Businesses!F861="","N/A",Businesses!F861)</f>
        <v>N/A</v>
      </c>
      <c r="F860" s="32" t="str">
        <f t="shared" si="26"/>
        <v>N/A</v>
      </c>
      <c r="G860" s="32" t="str">
        <f>IF(Businesses!G861="","N/A",Businesses!G861)</f>
        <v>N/A</v>
      </c>
      <c r="H860" s="32" t="str">
        <f>IF(Businesses!H861="","N/A",Businesses!H861)</f>
        <v>N/A</v>
      </c>
      <c r="I860" s="32" t="str">
        <f>IF(AND(Businesses!B861="",Businesses!C861&lt;&gt;""),0,IF(Businesses!B861="","N/A",IF(ISNUMBER(Businesses!B861),Businesses!B861,0)))</f>
        <v>N/A</v>
      </c>
    </row>
    <row r="861" spans="2:9">
      <c r="B861" s="32" t="str">
        <f t="shared" si="27"/>
        <v>N/A</v>
      </c>
      <c r="C861" s="32" t="str">
        <f>IF(AND(Businesses!D862="",Businesses!E862&lt;&gt;""),0,IF(Businesses!D862="","N/A",IF(ISNUMBER(Businesses!D862),Businesses!D862,0)))</f>
        <v>N/A</v>
      </c>
      <c r="D861" s="32" t="str">
        <f>IF(Businesses!E862="","N/A",Businesses!E862)</f>
        <v>N/A</v>
      </c>
      <c r="E861" s="32" t="str">
        <f>IF(Businesses!F862="","N/A",Businesses!F862)</f>
        <v>N/A</v>
      </c>
      <c r="F861" s="32" t="str">
        <f t="shared" si="26"/>
        <v>N/A</v>
      </c>
      <c r="G861" s="32" t="str">
        <f>IF(Businesses!G862="","N/A",Businesses!G862)</f>
        <v>N/A</v>
      </c>
      <c r="H861" s="32" t="str">
        <f>IF(Businesses!H862="","N/A",Businesses!H862)</f>
        <v>N/A</v>
      </c>
      <c r="I861" s="32" t="str">
        <f>IF(AND(Businesses!B862="",Businesses!C862&lt;&gt;""),0,IF(Businesses!B862="","N/A",IF(ISNUMBER(Businesses!B862),Businesses!B862,0)))</f>
        <v>N/A</v>
      </c>
    </row>
    <row r="862" spans="2:9">
      <c r="B862" s="32" t="str">
        <f t="shared" si="27"/>
        <v>N/A</v>
      </c>
      <c r="C862" s="32" t="str">
        <f>IF(AND(Businesses!D863="",Businesses!E863&lt;&gt;""),0,IF(Businesses!D863="","N/A",IF(ISNUMBER(Businesses!D863),Businesses!D863,0)))</f>
        <v>N/A</v>
      </c>
      <c r="D862" s="32" t="str">
        <f>IF(Businesses!E863="","N/A",Businesses!E863)</f>
        <v>N/A</v>
      </c>
      <c r="E862" s="32" t="str">
        <f>IF(Businesses!F863="","N/A",Businesses!F863)</f>
        <v>N/A</v>
      </c>
      <c r="F862" s="32" t="str">
        <f t="shared" si="26"/>
        <v>N/A</v>
      </c>
      <c r="G862" s="32" t="str">
        <f>IF(Businesses!G863="","N/A",Businesses!G863)</f>
        <v>N/A</v>
      </c>
      <c r="H862" s="32" t="str">
        <f>IF(Businesses!H863="","N/A",Businesses!H863)</f>
        <v>N/A</v>
      </c>
      <c r="I862" s="32" t="str">
        <f>IF(AND(Businesses!B863="",Businesses!C863&lt;&gt;""),0,IF(Businesses!B863="","N/A",IF(ISNUMBER(Businesses!B863),Businesses!B863,0)))</f>
        <v>N/A</v>
      </c>
    </row>
    <row r="863" spans="2:9">
      <c r="B863" s="32" t="str">
        <f t="shared" si="27"/>
        <v>N/A</v>
      </c>
      <c r="C863" s="32" t="str">
        <f>IF(AND(Businesses!D864="",Businesses!E864&lt;&gt;""),0,IF(Businesses!D864="","N/A",IF(ISNUMBER(Businesses!D864),Businesses!D864,0)))</f>
        <v>N/A</v>
      </c>
      <c r="D863" s="32" t="str">
        <f>IF(Businesses!E864="","N/A",Businesses!E864)</f>
        <v>N/A</v>
      </c>
      <c r="E863" s="32" t="str">
        <f>IF(Businesses!F864="","N/A",Businesses!F864)</f>
        <v>N/A</v>
      </c>
      <c r="F863" s="32" t="str">
        <f t="shared" si="26"/>
        <v>N/A</v>
      </c>
      <c r="G863" s="32" t="str">
        <f>IF(Businesses!G864="","N/A",Businesses!G864)</f>
        <v>N/A</v>
      </c>
      <c r="H863" s="32" t="str">
        <f>IF(Businesses!H864="","N/A",Businesses!H864)</f>
        <v>N/A</v>
      </c>
      <c r="I863" s="32" t="str">
        <f>IF(AND(Businesses!B864="",Businesses!C864&lt;&gt;""),0,IF(Businesses!B864="","N/A",IF(ISNUMBER(Businesses!B864),Businesses!B864,0)))</f>
        <v>N/A</v>
      </c>
    </row>
    <row r="864" spans="2:9">
      <c r="B864" s="32" t="str">
        <f t="shared" si="27"/>
        <v>N/A</v>
      </c>
      <c r="C864" s="32" t="str">
        <f>IF(AND(Businesses!D865="",Businesses!E865&lt;&gt;""),0,IF(Businesses!D865="","N/A",IF(ISNUMBER(Businesses!D865),Businesses!D865,0)))</f>
        <v>N/A</v>
      </c>
      <c r="D864" s="32" t="str">
        <f>IF(Businesses!E865="","N/A",Businesses!E865)</f>
        <v>N/A</v>
      </c>
      <c r="E864" s="32" t="str">
        <f>IF(Businesses!F865="","N/A",Businesses!F865)</f>
        <v>N/A</v>
      </c>
      <c r="F864" s="32" t="str">
        <f t="shared" si="26"/>
        <v>N/A</v>
      </c>
      <c r="G864" s="32" t="str">
        <f>IF(Businesses!G865="","N/A",Businesses!G865)</f>
        <v>N/A</v>
      </c>
      <c r="H864" s="32" t="str">
        <f>IF(Businesses!H865="","N/A",Businesses!H865)</f>
        <v>N/A</v>
      </c>
      <c r="I864" s="32" t="str">
        <f>IF(AND(Businesses!B865="",Businesses!C865&lt;&gt;""),0,IF(Businesses!B865="","N/A",IF(ISNUMBER(Businesses!B865),Businesses!B865,0)))</f>
        <v>N/A</v>
      </c>
    </row>
    <row r="865" spans="2:9">
      <c r="B865" s="32" t="str">
        <f t="shared" si="27"/>
        <v>N/A</v>
      </c>
      <c r="C865" s="32" t="str">
        <f>IF(AND(Businesses!D866="",Businesses!E866&lt;&gt;""),0,IF(Businesses!D866="","N/A",IF(ISNUMBER(Businesses!D866),Businesses!D866,0)))</f>
        <v>N/A</v>
      </c>
      <c r="D865" s="32" t="str">
        <f>IF(Businesses!E866="","N/A",Businesses!E866)</f>
        <v>N/A</v>
      </c>
      <c r="E865" s="32" t="str">
        <f>IF(Businesses!F866="","N/A",Businesses!F866)</f>
        <v>N/A</v>
      </c>
      <c r="F865" s="32" t="str">
        <f t="shared" si="26"/>
        <v>N/A</v>
      </c>
      <c r="G865" s="32" t="str">
        <f>IF(Businesses!G866="","N/A",Businesses!G866)</f>
        <v>N/A</v>
      </c>
      <c r="H865" s="32" t="str">
        <f>IF(Businesses!H866="","N/A",Businesses!H866)</f>
        <v>N/A</v>
      </c>
      <c r="I865" s="32" t="str">
        <f>IF(AND(Businesses!B866="",Businesses!C866&lt;&gt;""),0,IF(Businesses!B866="","N/A",IF(ISNUMBER(Businesses!B866),Businesses!B866,0)))</f>
        <v>N/A</v>
      </c>
    </row>
    <row r="866" spans="2:9">
      <c r="B866" s="32" t="str">
        <f t="shared" si="27"/>
        <v>N/A</v>
      </c>
      <c r="C866" s="32" t="str">
        <f>IF(AND(Businesses!D867="",Businesses!E867&lt;&gt;""),0,IF(Businesses!D867="","N/A",IF(ISNUMBER(Businesses!D867),Businesses!D867,0)))</f>
        <v>N/A</v>
      </c>
      <c r="D866" s="32" t="str">
        <f>IF(Businesses!E867="","N/A",Businesses!E867)</f>
        <v>N/A</v>
      </c>
      <c r="E866" s="32" t="str">
        <f>IF(Businesses!F867="","N/A",Businesses!F867)</f>
        <v>N/A</v>
      </c>
      <c r="F866" s="32" t="str">
        <f t="shared" si="26"/>
        <v>N/A</v>
      </c>
      <c r="G866" s="32" t="str">
        <f>IF(Businesses!G867="","N/A",Businesses!G867)</f>
        <v>N/A</v>
      </c>
      <c r="H866" s="32" t="str">
        <f>IF(Businesses!H867="","N/A",Businesses!H867)</f>
        <v>N/A</v>
      </c>
      <c r="I866" s="32" t="str">
        <f>IF(AND(Businesses!B867="",Businesses!C867&lt;&gt;""),0,IF(Businesses!B867="","N/A",IF(ISNUMBER(Businesses!B867),Businesses!B867,0)))</f>
        <v>N/A</v>
      </c>
    </row>
    <row r="867" spans="2:9">
      <c r="B867" s="32" t="str">
        <f t="shared" si="27"/>
        <v>N/A</v>
      </c>
      <c r="C867" s="32" t="str">
        <f>IF(AND(Businesses!D868="",Businesses!E868&lt;&gt;""),0,IF(Businesses!D868="","N/A",IF(ISNUMBER(Businesses!D868),Businesses!D868,0)))</f>
        <v>N/A</v>
      </c>
      <c r="D867" s="32" t="str">
        <f>IF(Businesses!E868="","N/A",Businesses!E868)</f>
        <v>N/A</v>
      </c>
      <c r="E867" s="32" t="str">
        <f>IF(Businesses!F868="","N/A",Businesses!F868)</f>
        <v>N/A</v>
      </c>
      <c r="F867" s="32" t="str">
        <f t="shared" si="26"/>
        <v>N/A</v>
      </c>
      <c r="G867" s="32" t="str">
        <f>IF(Businesses!G868="","N/A",Businesses!G868)</f>
        <v>N/A</v>
      </c>
      <c r="H867" s="32" t="str">
        <f>IF(Businesses!H868="","N/A",Businesses!H868)</f>
        <v>N/A</v>
      </c>
      <c r="I867" s="32" t="str">
        <f>IF(AND(Businesses!B868="",Businesses!C868&lt;&gt;""),0,IF(Businesses!B868="","N/A",IF(ISNUMBER(Businesses!B868),Businesses!B868,0)))</f>
        <v>N/A</v>
      </c>
    </row>
    <row r="868" spans="2:9">
      <c r="B868" s="32" t="str">
        <f t="shared" si="27"/>
        <v>N/A</v>
      </c>
      <c r="C868" s="32" t="str">
        <f>IF(AND(Businesses!D869="",Businesses!E869&lt;&gt;""),0,IF(Businesses!D869="","N/A",IF(ISNUMBER(Businesses!D869),Businesses!D869,0)))</f>
        <v>N/A</v>
      </c>
      <c r="D868" s="32" t="str">
        <f>IF(Businesses!E869="","N/A",Businesses!E869)</f>
        <v>N/A</v>
      </c>
      <c r="E868" s="32" t="str">
        <f>IF(Businesses!F869="","N/A",Businesses!F869)</f>
        <v>N/A</v>
      </c>
      <c r="F868" s="32" t="str">
        <f t="shared" si="26"/>
        <v>N/A</v>
      </c>
      <c r="G868" s="32" t="str">
        <f>IF(Businesses!G869="","N/A",Businesses!G869)</f>
        <v>N/A</v>
      </c>
      <c r="H868" s="32" t="str">
        <f>IF(Businesses!H869="","N/A",Businesses!H869)</f>
        <v>N/A</v>
      </c>
      <c r="I868" s="32" t="str">
        <f>IF(AND(Businesses!B869="",Businesses!C869&lt;&gt;""),0,IF(Businesses!B869="","N/A",IF(ISNUMBER(Businesses!B869),Businesses!B869,0)))</f>
        <v>N/A</v>
      </c>
    </row>
    <row r="869" spans="2:9">
      <c r="B869" s="32" t="str">
        <f t="shared" si="27"/>
        <v>N/A</v>
      </c>
      <c r="C869" s="32" t="str">
        <f>IF(AND(Businesses!D870="",Businesses!E870&lt;&gt;""),0,IF(Businesses!D870="","N/A",IF(ISNUMBER(Businesses!D870),Businesses!D870,0)))</f>
        <v>N/A</v>
      </c>
      <c r="D869" s="32" t="str">
        <f>IF(Businesses!E870="","N/A",Businesses!E870)</f>
        <v>N/A</v>
      </c>
      <c r="E869" s="32" t="str">
        <f>IF(Businesses!F870="","N/A",Businesses!F870)</f>
        <v>N/A</v>
      </c>
      <c r="F869" s="32" t="str">
        <f t="shared" si="26"/>
        <v>N/A</v>
      </c>
      <c r="G869" s="32" t="str">
        <f>IF(Businesses!G870="","N/A",Businesses!G870)</f>
        <v>N/A</v>
      </c>
      <c r="H869" s="32" t="str">
        <f>IF(Businesses!H870="","N/A",Businesses!H870)</f>
        <v>N/A</v>
      </c>
      <c r="I869" s="32" t="str">
        <f>IF(AND(Businesses!B870="",Businesses!C870&lt;&gt;""),0,IF(Businesses!B870="","N/A",IF(ISNUMBER(Businesses!B870),Businesses!B870,0)))</f>
        <v>N/A</v>
      </c>
    </row>
    <row r="870" spans="2:9">
      <c r="B870" s="32" t="str">
        <f t="shared" si="27"/>
        <v>N/A</v>
      </c>
      <c r="C870" s="32" t="str">
        <f>IF(AND(Businesses!D871="",Businesses!E871&lt;&gt;""),0,IF(Businesses!D871="","N/A",IF(ISNUMBER(Businesses!D871),Businesses!D871,0)))</f>
        <v>N/A</v>
      </c>
      <c r="D870" s="32" t="str">
        <f>IF(Businesses!E871="","N/A",Businesses!E871)</f>
        <v>N/A</v>
      </c>
      <c r="E870" s="32" t="str">
        <f>IF(Businesses!F871="","N/A",Businesses!F871)</f>
        <v>N/A</v>
      </c>
      <c r="F870" s="32" t="str">
        <f t="shared" si="26"/>
        <v>N/A</v>
      </c>
      <c r="G870" s="32" t="str">
        <f>IF(Businesses!G871="","N/A",Businesses!G871)</f>
        <v>N/A</v>
      </c>
      <c r="H870" s="32" t="str">
        <f>IF(Businesses!H871="","N/A",Businesses!H871)</f>
        <v>N/A</v>
      </c>
      <c r="I870" s="32" t="str">
        <f>IF(AND(Businesses!B871="",Businesses!C871&lt;&gt;""),0,IF(Businesses!B871="","N/A",IF(ISNUMBER(Businesses!B871),Businesses!B871,0)))</f>
        <v>N/A</v>
      </c>
    </row>
    <row r="871" spans="2:9">
      <c r="B871" s="32" t="str">
        <f t="shared" si="27"/>
        <v>N/A</v>
      </c>
      <c r="C871" s="32" t="str">
        <f>IF(AND(Businesses!D872="",Businesses!E872&lt;&gt;""),0,IF(Businesses!D872="","N/A",IF(ISNUMBER(Businesses!D872),Businesses!D872,0)))</f>
        <v>N/A</v>
      </c>
      <c r="D871" s="32" t="str">
        <f>IF(Businesses!E872="","N/A",Businesses!E872)</f>
        <v>N/A</v>
      </c>
      <c r="E871" s="32" t="str">
        <f>IF(Businesses!F872="","N/A",Businesses!F872)</f>
        <v>N/A</v>
      </c>
      <c r="F871" s="32" t="str">
        <f t="shared" si="26"/>
        <v>N/A</v>
      </c>
      <c r="G871" s="32" t="str">
        <f>IF(Businesses!G872="","N/A",Businesses!G872)</f>
        <v>N/A</v>
      </c>
      <c r="H871" s="32" t="str">
        <f>IF(Businesses!H872="","N/A",Businesses!H872)</f>
        <v>N/A</v>
      </c>
      <c r="I871" s="32" t="str">
        <f>IF(AND(Businesses!B872="",Businesses!C872&lt;&gt;""),0,IF(Businesses!B872="","N/A",IF(ISNUMBER(Businesses!B872),Businesses!B872,0)))</f>
        <v>N/A</v>
      </c>
    </row>
    <row r="872" spans="2:9">
      <c r="B872" s="32" t="str">
        <f t="shared" si="27"/>
        <v>N/A</v>
      </c>
      <c r="C872" s="32" t="str">
        <f>IF(AND(Businesses!D873="",Businesses!E873&lt;&gt;""),0,IF(Businesses!D873="","N/A",IF(ISNUMBER(Businesses!D873),Businesses!D873,0)))</f>
        <v>N/A</v>
      </c>
      <c r="D872" s="32" t="str">
        <f>IF(Businesses!E873="","N/A",Businesses!E873)</f>
        <v>N/A</v>
      </c>
      <c r="E872" s="32" t="str">
        <f>IF(Businesses!F873="","N/A",Businesses!F873)</f>
        <v>N/A</v>
      </c>
      <c r="F872" s="32" t="str">
        <f t="shared" si="26"/>
        <v>N/A</v>
      </c>
      <c r="G872" s="32" t="str">
        <f>IF(Businesses!G873="","N/A",Businesses!G873)</f>
        <v>N/A</v>
      </c>
      <c r="H872" s="32" t="str">
        <f>IF(Businesses!H873="","N/A",Businesses!H873)</f>
        <v>N/A</v>
      </c>
      <c r="I872" s="32" t="str">
        <f>IF(AND(Businesses!B873="",Businesses!C873&lt;&gt;""),0,IF(Businesses!B873="","N/A",IF(ISNUMBER(Businesses!B873),Businesses!B873,0)))</f>
        <v>N/A</v>
      </c>
    </row>
    <row r="873" spans="2:9">
      <c r="B873" s="32" t="str">
        <f t="shared" si="27"/>
        <v>N/A</v>
      </c>
      <c r="C873" s="32" t="str">
        <f>IF(AND(Businesses!D874="",Businesses!E874&lt;&gt;""),0,IF(Businesses!D874="","N/A",IF(ISNUMBER(Businesses!D874),Businesses!D874,0)))</f>
        <v>N/A</v>
      </c>
      <c r="D873" s="32" t="str">
        <f>IF(Businesses!E874="","N/A",Businesses!E874)</f>
        <v>N/A</v>
      </c>
      <c r="E873" s="32" t="str">
        <f>IF(Businesses!F874="","N/A",Businesses!F874)</f>
        <v>N/A</v>
      </c>
      <c r="F873" s="32" t="str">
        <f t="shared" si="26"/>
        <v>N/A</v>
      </c>
      <c r="G873" s="32" t="str">
        <f>IF(Businesses!G874="","N/A",Businesses!G874)</f>
        <v>N/A</v>
      </c>
      <c r="H873" s="32" t="str">
        <f>IF(Businesses!H874="","N/A",Businesses!H874)</f>
        <v>N/A</v>
      </c>
      <c r="I873" s="32" t="str">
        <f>IF(AND(Businesses!B874="",Businesses!C874&lt;&gt;""),0,IF(Businesses!B874="","N/A",IF(ISNUMBER(Businesses!B874),Businesses!B874,0)))</f>
        <v>N/A</v>
      </c>
    </row>
    <row r="874" spans="2:9">
      <c r="B874" s="32" t="str">
        <f t="shared" si="27"/>
        <v>N/A</v>
      </c>
      <c r="C874" s="32" t="str">
        <f>IF(AND(Businesses!D875="",Businesses!E875&lt;&gt;""),0,IF(Businesses!D875="","N/A",IF(ISNUMBER(Businesses!D875),Businesses!D875,0)))</f>
        <v>N/A</v>
      </c>
      <c r="D874" s="32" t="str">
        <f>IF(Businesses!E875="","N/A",Businesses!E875)</f>
        <v>N/A</v>
      </c>
      <c r="E874" s="32" t="str">
        <f>IF(Businesses!F875="","N/A",Businesses!F875)</f>
        <v>N/A</v>
      </c>
      <c r="F874" s="32" t="str">
        <f t="shared" si="26"/>
        <v>N/A</v>
      </c>
      <c r="G874" s="32" t="str">
        <f>IF(Businesses!G875="","N/A",Businesses!G875)</f>
        <v>N/A</v>
      </c>
      <c r="H874" s="32" t="str">
        <f>IF(Businesses!H875="","N/A",Businesses!H875)</f>
        <v>N/A</v>
      </c>
      <c r="I874" s="32" t="str">
        <f>IF(AND(Businesses!B875="",Businesses!C875&lt;&gt;""),0,IF(Businesses!B875="","N/A",IF(ISNUMBER(Businesses!B875),Businesses!B875,0)))</f>
        <v>N/A</v>
      </c>
    </row>
    <row r="875" spans="2:9">
      <c r="B875" s="32" t="str">
        <f t="shared" si="27"/>
        <v>N/A</v>
      </c>
      <c r="C875" s="32" t="str">
        <f>IF(AND(Businesses!D876="",Businesses!E876&lt;&gt;""),0,IF(Businesses!D876="","N/A",IF(ISNUMBER(Businesses!D876),Businesses!D876,0)))</f>
        <v>N/A</v>
      </c>
      <c r="D875" s="32" t="str">
        <f>IF(Businesses!E876="","N/A",Businesses!E876)</f>
        <v>N/A</v>
      </c>
      <c r="E875" s="32" t="str">
        <f>IF(Businesses!F876="","N/A",Businesses!F876)</f>
        <v>N/A</v>
      </c>
      <c r="F875" s="32" t="str">
        <f t="shared" si="26"/>
        <v>N/A</v>
      </c>
      <c r="G875" s="32" t="str">
        <f>IF(Businesses!G876="","N/A",Businesses!G876)</f>
        <v>N/A</v>
      </c>
      <c r="H875" s="32" t="str">
        <f>IF(Businesses!H876="","N/A",Businesses!H876)</f>
        <v>N/A</v>
      </c>
      <c r="I875" s="32" t="str">
        <f>IF(AND(Businesses!B876="",Businesses!C876&lt;&gt;""),0,IF(Businesses!B876="","N/A",IF(ISNUMBER(Businesses!B876),Businesses!B876,0)))</f>
        <v>N/A</v>
      </c>
    </row>
    <row r="876" spans="2:9">
      <c r="B876" s="32" t="str">
        <f t="shared" si="27"/>
        <v>N/A</v>
      </c>
      <c r="C876" s="32" t="str">
        <f>IF(AND(Businesses!D877="",Businesses!E877&lt;&gt;""),0,IF(Businesses!D877="","N/A",IF(ISNUMBER(Businesses!D877),Businesses!D877,0)))</f>
        <v>N/A</v>
      </c>
      <c r="D876" s="32" t="str">
        <f>IF(Businesses!E877="","N/A",Businesses!E877)</f>
        <v>N/A</v>
      </c>
      <c r="E876" s="32" t="str">
        <f>IF(Businesses!F877="","N/A",Businesses!F877)</f>
        <v>N/A</v>
      </c>
      <c r="F876" s="32" t="str">
        <f t="shared" si="26"/>
        <v>N/A</v>
      </c>
      <c r="G876" s="32" t="str">
        <f>IF(Businesses!G877="","N/A",Businesses!G877)</f>
        <v>N/A</v>
      </c>
      <c r="H876" s="32" t="str">
        <f>IF(Businesses!H877="","N/A",Businesses!H877)</f>
        <v>N/A</v>
      </c>
      <c r="I876" s="32" t="str">
        <f>IF(AND(Businesses!B877="",Businesses!C877&lt;&gt;""),0,IF(Businesses!B877="","N/A",IF(ISNUMBER(Businesses!B877),Businesses!B877,0)))</f>
        <v>N/A</v>
      </c>
    </row>
    <row r="877" spans="2:9">
      <c r="B877" s="32" t="str">
        <f t="shared" si="27"/>
        <v>N/A</v>
      </c>
      <c r="C877" s="32" t="str">
        <f>IF(AND(Businesses!D878="",Businesses!E878&lt;&gt;""),0,IF(Businesses!D878="","N/A",IF(ISNUMBER(Businesses!D878),Businesses!D878,0)))</f>
        <v>N/A</v>
      </c>
      <c r="D877" s="32" t="str">
        <f>IF(Businesses!E878="","N/A",Businesses!E878)</f>
        <v>N/A</v>
      </c>
      <c r="E877" s="32" t="str">
        <f>IF(Businesses!F878="","N/A",Businesses!F878)</f>
        <v>N/A</v>
      </c>
      <c r="F877" s="32" t="str">
        <f t="shared" si="26"/>
        <v>N/A</v>
      </c>
      <c r="G877" s="32" t="str">
        <f>IF(Businesses!G878="","N/A",Businesses!G878)</f>
        <v>N/A</v>
      </c>
      <c r="H877" s="32" t="str">
        <f>IF(Businesses!H878="","N/A",Businesses!H878)</f>
        <v>N/A</v>
      </c>
      <c r="I877" s="32" t="str">
        <f>IF(AND(Businesses!B878="",Businesses!C878&lt;&gt;""),0,IF(Businesses!B878="","N/A",IF(ISNUMBER(Businesses!B878),Businesses!B878,0)))</f>
        <v>N/A</v>
      </c>
    </row>
    <row r="878" spans="2:9">
      <c r="B878" s="32" t="str">
        <f t="shared" si="27"/>
        <v>N/A</v>
      </c>
      <c r="C878" s="32" t="str">
        <f>IF(AND(Businesses!D879="",Businesses!E879&lt;&gt;""),0,IF(Businesses!D879="","N/A",IF(ISNUMBER(Businesses!D879),Businesses!D879,0)))</f>
        <v>N/A</v>
      </c>
      <c r="D878" s="32" t="str">
        <f>IF(Businesses!E879="","N/A",Businesses!E879)</f>
        <v>N/A</v>
      </c>
      <c r="E878" s="32" t="str">
        <f>IF(Businesses!F879="","N/A",Businesses!F879)</f>
        <v>N/A</v>
      </c>
      <c r="F878" s="32" t="str">
        <f t="shared" si="26"/>
        <v>N/A</v>
      </c>
      <c r="G878" s="32" t="str">
        <f>IF(Businesses!G879="","N/A",Businesses!G879)</f>
        <v>N/A</v>
      </c>
      <c r="H878" s="32" t="str">
        <f>IF(Businesses!H879="","N/A",Businesses!H879)</f>
        <v>N/A</v>
      </c>
      <c r="I878" s="32" t="str">
        <f>IF(AND(Businesses!B879="",Businesses!C879&lt;&gt;""),0,IF(Businesses!B879="","N/A",IF(ISNUMBER(Businesses!B879),Businesses!B879,0)))</f>
        <v>N/A</v>
      </c>
    </row>
    <row r="879" spans="2:9">
      <c r="B879" s="32" t="str">
        <f t="shared" si="27"/>
        <v>N/A</v>
      </c>
      <c r="C879" s="32" t="str">
        <f>IF(AND(Businesses!D880="",Businesses!E880&lt;&gt;""),0,IF(Businesses!D880="","N/A",IF(ISNUMBER(Businesses!D880),Businesses!D880,0)))</f>
        <v>N/A</v>
      </c>
      <c r="D879" s="32" t="str">
        <f>IF(Businesses!E880="","N/A",Businesses!E880)</f>
        <v>N/A</v>
      </c>
      <c r="E879" s="32" t="str">
        <f>IF(Businesses!F880="","N/A",Businesses!F880)</f>
        <v>N/A</v>
      </c>
      <c r="F879" s="32" t="str">
        <f t="shared" si="26"/>
        <v>N/A</v>
      </c>
      <c r="G879" s="32" t="str">
        <f>IF(Businesses!G880="","N/A",Businesses!G880)</f>
        <v>N/A</v>
      </c>
      <c r="H879" s="32" t="str">
        <f>IF(Businesses!H880="","N/A",Businesses!H880)</f>
        <v>N/A</v>
      </c>
      <c r="I879" s="32" t="str">
        <f>IF(AND(Businesses!B880="",Businesses!C880&lt;&gt;""),0,IF(Businesses!B880="","N/A",IF(ISNUMBER(Businesses!B880),Businesses!B880,0)))</f>
        <v>N/A</v>
      </c>
    </row>
    <row r="880" spans="2:9">
      <c r="B880" s="32" t="str">
        <f t="shared" si="27"/>
        <v>N/A</v>
      </c>
      <c r="C880" s="32" t="str">
        <f>IF(AND(Businesses!D881="",Businesses!E881&lt;&gt;""),0,IF(Businesses!D881="","N/A",IF(ISNUMBER(Businesses!D881),Businesses!D881,0)))</f>
        <v>N/A</v>
      </c>
      <c r="D880" s="32" t="str">
        <f>IF(Businesses!E881="","N/A",Businesses!E881)</f>
        <v>N/A</v>
      </c>
      <c r="E880" s="32" t="str">
        <f>IF(Businesses!F881="","N/A",Businesses!F881)</f>
        <v>N/A</v>
      </c>
      <c r="F880" s="32" t="str">
        <f t="shared" si="26"/>
        <v>N/A</v>
      </c>
      <c r="G880" s="32" t="str">
        <f>IF(Businesses!G881="","N/A",Businesses!G881)</f>
        <v>N/A</v>
      </c>
      <c r="H880" s="32" t="str">
        <f>IF(Businesses!H881="","N/A",Businesses!H881)</f>
        <v>N/A</v>
      </c>
      <c r="I880" s="32" t="str">
        <f>IF(AND(Businesses!B881="",Businesses!C881&lt;&gt;""),0,IF(Businesses!B881="","N/A",IF(ISNUMBER(Businesses!B881),Businesses!B881,0)))</f>
        <v>N/A</v>
      </c>
    </row>
    <row r="881" spans="2:9">
      <c r="B881" s="32" t="str">
        <f t="shared" si="27"/>
        <v>N/A</v>
      </c>
      <c r="C881" s="32" t="str">
        <f>IF(AND(Businesses!D882="",Businesses!E882&lt;&gt;""),0,IF(Businesses!D882="","N/A",IF(ISNUMBER(Businesses!D882),Businesses!D882,0)))</f>
        <v>N/A</v>
      </c>
      <c r="D881" s="32" t="str">
        <f>IF(Businesses!E882="","N/A",Businesses!E882)</f>
        <v>N/A</v>
      </c>
      <c r="E881" s="32" t="str">
        <f>IF(Businesses!F882="","N/A",Businesses!F882)</f>
        <v>N/A</v>
      </c>
      <c r="F881" s="32" t="str">
        <f t="shared" si="26"/>
        <v>N/A</v>
      </c>
      <c r="G881" s="32" t="str">
        <f>IF(Businesses!G882="","N/A",Businesses!G882)</f>
        <v>N/A</v>
      </c>
      <c r="H881" s="32" t="str">
        <f>IF(Businesses!H882="","N/A",Businesses!H882)</f>
        <v>N/A</v>
      </c>
      <c r="I881" s="32" t="str">
        <f>IF(AND(Businesses!B882="",Businesses!C882&lt;&gt;""),0,IF(Businesses!B882="","N/A",IF(ISNUMBER(Businesses!B882),Businesses!B882,0)))</f>
        <v>N/A</v>
      </c>
    </row>
    <row r="882" spans="2:9">
      <c r="B882" s="32" t="str">
        <f t="shared" si="27"/>
        <v>N/A</v>
      </c>
      <c r="C882" s="32" t="str">
        <f>IF(AND(Businesses!D883="",Businesses!E883&lt;&gt;""),0,IF(Businesses!D883="","N/A",IF(ISNUMBER(Businesses!D883),Businesses!D883,0)))</f>
        <v>N/A</v>
      </c>
      <c r="D882" s="32" t="str">
        <f>IF(Businesses!E883="","N/A",Businesses!E883)</f>
        <v>N/A</v>
      </c>
      <c r="E882" s="32" t="str">
        <f>IF(Businesses!F883="","N/A",Businesses!F883)</f>
        <v>N/A</v>
      </c>
      <c r="F882" s="32" t="str">
        <f t="shared" si="26"/>
        <v>N/A</v>
      </c>
      <c r="G882" s="32" t="str">
        <f>IF(Businesses!G883="","N/A",Businesses!G883)</f>
        <v>N/A</v>
      </c>
      <c r="H882" s="32" t="str">
        <f>IF(Businesses!H883="","N/A",Businesses!H883)</f>
        <v>N/A</v>
      </c>
      <c r="I882" s="32" t="str">
        <f>IF(AND(Businesses!B883="",Businesses!C883&lt;&gt;""),0,IF(Businesses!B883="","N/A",IF(ISNUMBER(Businesses!B883),Businesses!B883,0)))</f>
        <v>N/A</v>
      </c>
    </row>
    <row r="883" spans="2:9">
      <c r="B883" s="32" t="str">
        <f t="shared" si="27"/>
        <v>N/A</v>
      </c>
      <c r="C883" s="32" t="str">
        <f>IF(AND(Businesses!D884="",Businesses!E884&lt;&gt;""),0,IF(Businesses!D884="","N/A",IF(ISNUMBER(Businesses!D884),Businesses!D884,0)))</f>
        <v>N/A</v>
      </c>
      <c r="D883" s="32" t="str">
        <f>IF(Businesses!E884="","N/A",Businesses!E884)</f>
        <v>N/A</v>
      </c>
      <c r="E883" s="32" t="str">
        <f>IF(Businesses!F884="","N/A",Businesses!F884)</f>
        <v>N/A</v>
      </c>
      <c r="F883" s="32" t="str">
        <f t="shared" si="26"/>
        <v>N/A</v>
      </c>
      <c r="G883" s="32" t="str">
        <f>IF(Businesses!G884="","N/A",Businesses!G884)</f>
        <v>N/A</v>
      </c>
      <c r="H883" s="32" t="str">
        <f>IF(Businesses!H884="","N/A",Businesses!H884)</f>
        <v>N/A</v>
      </c>
      <c r="I883" s="32" t="str">
        <f>IF(AND(Businesses!B884="",Businesses!C884&lt;&gt;""),0,IF(Businesses!B884="","N/A",IF(ISNUMBER(Businesses!B884),Businesses!B884,0)))</f>
        <v>N/A</v>
      </c>
    </row>
    <row r="884" spans="2:9">
      <c r="B884" s="32" t="str">
        <f t="shared" si="27"/>
        <v>N/A</v>
      </c>
      <c r="C884" s="32" t="str">
        <f>IF(AND(Businesses!D885="",Businesses!E885&lt;&gt;""),0,IF(Businesses!D885="","N/A",IF(ISNUMBER(Businesses!D885),Businesses!D885,0)))</f>
        <v>N/A</v>
      </c>
      <c r="D884" s="32" t="str">
        <f>IF(Businesses!E885="","N/A",Businesses!E885)</f>
        <v>N/A</v>
      </c>
      <c r="E884" s="32" t="str">
        <f>IF(Businesses!F885="","N/A",Businesses!F885)</f>
        <v>N/A</v>
      </c>
      <c r="F884" s="32" t="str">
        <f t="shared" si="26"/>
        <v>N/A</v>
      </c>
      <c r="G884" s="32" t="str">
        <f>IF(Businesses!G885="","N/A",Businesses!G885)</f>
        <v>N/A</v>
      </c>
      <c r="H884" s="32" t="str">
        <f>IF(Businesses!H885="","N/A",Businesses!H885)</f>
        <v>N/A</v>
      </c>
      <c r="I884" s="32" t="str">
        <f>IF(AND(Businesses!B885="",Businesses!C885&lt;&gt;""),0,IF(Businesses!B885="","N/A",IF(ISNUMBER(Businesses!B885),Businesses!B885,0)))</f>
        <v>N/A</v>
      </c>
    </row>
    <row r="885" spans="2:9">
      <c r="B885" s="32" t="str">
        <f t="shared" si="27"/>
        <v>N/A</v>
      </c>
      <c r="C885" s="32" t="str">
        <f>IF(AND(Businesses!D886="",Businesses!E886&lt;&gt;""),0,IF(Businesses!D886="","N/A",IF(ISNUMBER(Businesses!D886),Businesses!D886,0)))</f>
        <v>N/A</v>
      </c>
      <c r="D885" s="32" t="str">
        <f>IF(Businesses!E886="","N/A",Businesses!E886)</f>
        <v>N/A</v>
      </c>
      <c r="E885" s="32" t="str">
        <f>IF(Businesses!F886="","N/A",Businesses!F886)</f>
        <v>N/A</v>
      </c>
      <c r="F885" s="32" t="str">
        <f t="shared" si="26"/>
        <v>N/A</v>
      </c>
      <c r="G885" s="32" t="str">
        <f>IF(Businesses!G886="","N/A",Businesses!G886)</f>
        <v>N/A</v>
      </c>
      <c r="H885" s="32" t="str">
        <f>IF(Businesses!H886="","N/A",Businesses!H886)</f>
        <v>N/A</v>
      </c>
      <c r="I885" s="32" t="str">
        <f>IF(AND(Businesses!B886="",Businesses!C886&lt;&gt;""),0,IF(Businesses!B886="","N/A",IF(ISNUMBER(Businesses!B886),Businesses!B886,0)))</f>
        <v>N/A</v>
      </c>
    </row>
    <row r="886" spans="2:9">
      <c r="B886" s="32" t="str">
        <f t="shared" si="27"/>
        <v>N/A</v>
      </c>
      <c r="C886" s="32" t="str">
        <f>IF(AND(Businesses!D887="",Businesses!E887&lt;&gt;""),0,IF(Businesses!D887="","N/A",IF(ISNUMBER(Businesses!D887),Businesses!D887,0)))</f>
        <v>N/A</v>
      </c>
      <c r="D886" s="32" t="str">
        <f>IF(Businesses!E887="","N/A",Businesses!E887)</f>
        <v>N/A</v>
      </c>
      <c r="E886" s="32" t="str">
        <f>IF(Businesses!F887="","N/A",Businesses!F887)</f>
        <v>N/A</v>
      </c>
      <c r="F886" s="32" t="str">
        <f t="shared" si="26"/>
        <v>N/A</v>
      </c>
      <c r="G886" s="32" t="str">
        <f>IF(Businesses!G887="","N/A",Businesses!G887)</f>
        <v>N/A</v>
      </c>
      <c r="H886" s="32" t="str">
        <f>IF(Businesses!H887="","N/A",Businesses!H887)</f>
        <v>N/A</v>
      </c>
      <c r="I886" s="32" t="str">
        <f>IF(AND(Businesses!B887="",Businesses!C887&lt;&gt;""),0,IF(Businesses!B887="","N/A",IF(ISNUMBER(Businesses!B887),Businesses!B887,0)))</f>
        <v>N/A</v>
      </c>
    </row>
    <row r="887" spans="2:9">
      <c r="B887" s="32" t="str">
        <f t="shared" si="27"/>
        <v>N/A</v>
      </c>
      <c r="C887" s="32" t="str">
        <f>IF(AND(Businesses!D888="",Businesses!E888&lt;&gt;""),0,IF(Businesses!D888="","N/A",IF(ISNUMBER(Businesses!D888),Businesses!D888,0)))</f>
        <v>N/A</v>
      </c>
      <c r="D887" s="32" t="str">
        <f>IF(Businesses!E888="","N/A",Businesses!E888)</f>
        <v>N/A</v>
      </c>
      <c r="E887" s="32" t="str">
        <f>IF(Businesses!F888="","N/A",Businesses!F888)</f>
        <v>N/A</v>
      </c>
      <c r="F887" s="32" t="str">
        <f t="shared" si="26"/>
        <v>N/A</v>
      </c>
      <c r="G887" s="32" t="str">
        <f>IF(Businesses!G888="","N/A",Businesses!G888)</f>
        <v>N/A</v>
      </c>
      <c r="H887" s="32" t="str">
        <f>IF(Businesses!H888="","N/A",Businesses!H888)</f>
        <v>N/A</v>
      </c>
      <c r="I887" s="32" t="str">
        <f>IF(AND(Businesses!B888="",Businesses!C888&lt;&gt;""),0,IF(Businesses!B888="","N/A",IF(ISNUMBER(Businesses!B888),Businesses!B888,0)))</f>
        <v>N/A</v>
      </c>
    </row>
    <row r="888" spans="2:9">
      <c r="B888" s="32" t="str">
        <f t="shared" si="27"/>
        <v>N/A</v>
      </c>
      <c r="C888" s="32" t="str">
        <f>IF(AND(Businesses!D889="",Businesses!E889&lt;&gt;""),0,IF(Businesses!D889="","N/A",IF(ISNUMBER(Businesses!D889),Businesses!D889,0)))</f>
        <v>N/A</v>
      </c>
      <c r="D888" s="32" t="str">
        <f>IF(Businesses!E889="","N/A",Businesses!E889)</f>
        <v>N/A</v>
      </c>
      <c r="E888" s="32" t="str">
        <f>IF(Businesses!F889="","N/A",Businesses!F889)</f>
        <v>N/A</v>
      </c>
      <c r="F888" s="32" t="str">
        <f t="shared" si="26"/>
        <v>N/A</v>
      </c>
      <c r="G888" s="32" t="str">
        <f>IF(Businesses!G889="","N/A",Businesses!G889)</f>
        <v>N/A</v>
      </c>
      <c r="H888" s="32" t="str">
        <f>IF(Businesses!H889="","N/A",Businesses!H889)</f>
        <v>N/A</v>
      </c>
      <c r="I888" s="32" t="str">
        <f>IF(AND(Businesses!B889="",Businesses!C889&lt;&gt;""),0,IF(Businesses!B889="","N/A",IF(ISNUMBER(Businesses!B889),Businesses!B889,0)))</f>
        <v>N/A</v>
      </c>
    </row>
    <row r="889" spans="2:9">
      <c r="B889" s="32" t="str">
        <f t="shared" si="27"/>
        <v>N/A</v>
      </c>
      <c r="C889" s="32" t="str">
        <f>IF(AND(Businesses!D890="",Businesses!E890&lt;&gt;""),0,IF(Businesses!D890="","N/A",IF(ISNUMBER(Businesses!D890),Businesses!D890,0)))</f>
        <v>N/A</v>
      </c>
      <c r="D889" s="32" t="str">
        <f>IF(Businesses!E890="","N/A",Businesses!E890)</f>
        <v>N/A</v>
      </c>
      <c r="E889" s="32" t="str">
        <f>IF(Businesses!F890="","N/A",Businesses!F890)</f>
        <v>N/A</v>
      </c>
      <c r="F889" s="32" t="str">
        <f t="shared" si="26"/>
        <v>N/A</v>
      </c>
      <c r="G889" s="32" t="str">
        <f>IF(Businesses!G890="","N/A",Businesses!G890)</f>
        <v>N/A</v>
      </c>
      <c r="H889" s="32" t="str">
        <f>IF(Businesses!H890="","N/A",Businesses!H890)</f>
        <v>N/A</v>
      </c>
      <c r="I889" s="32" t="str">
        <f>IF(AND(Businesses!B890="",Businesses!C890&lt;&gt;""),0,IF(Businesses!B890="","N/A",IF(ISNUMBER(Businesses!B890),Businesses!B890,0)))</f>
        <v>N/A</v>
      </c>
    </row>
    <row r="890" spans="2:9">
      <c r="B890" s="32" t="str">
        <f t="shared" si="27"/>
        <v>N/A</v>
      </c>
      <c r="C890" s="32" t="str">
        <f>IF(AND(Businesses!D891="",Businesses!E891&lt;&gt;""),0,IF(Businesses!D891="","N/A",IF(ISNUMBER(Businesses!D891),Businesses!D891,0)))</f>
        <v>N/A</v>
      </c>
      <c r="D890" s="32" t="str">
        <f>IF(Businesses!E891="","N/A",Businesses!E891)</f>
        <v>N/A</v>
      </c>
      <c r="E890" s="32" t="str">
        <f>IF(Businesses!F891="","N/A",Businesses!F891)</f>
        <v>N/A</v>
      </c>
      <c r="F890" s="32" t="str">
        <f t="shared" si="26"/>
        <v>N/A</v>
      </c>
      <c r="G890" s="32" t="str">
        <f>IF(Businesses!G891="","N/A",Businesses!G891)</f>
        <v>N/A</v>
      </c>
      <c r="H890" s="32" t="str">
        <f>IF(Businesses!H891="","N/A",Businesses!H891)</f>
        <v>N/A</v>
      </c>
      <c r="I890" s="32" t="str">
        <f>IF(AND(Businesses!B891="",Businesses!C891&lt;&gt;""),0,IF(Businesses!B891="","N/A",IF(ISNUMBER(Businesses!B891),Businesses!B891,0)))</f>
        <v>N/A</v>
      </c>
    </row>
    <row r="891" spans="2:9">
      <c r="B891" s="32" t="str">
        <f t="shared" si="27"/>
        <v>N/A</v>
      </c>
      <c r="C891" s="32" t="str">
        <f>IF(AND(Businesses!D892="",Businesses!E892&lt;&gt;""),0,IF(Businesses!D892="","N/A",IF(ISNUMBER(Businesses!D892),Businesses!D892,0)))</f>
        <v>N/A</v>
      </c>
      <c r="D891" s="32" t="str">
        <f>IF(Businesses!E892="","N/A",Businesses!E892)</f>
        <v>N/A</v>
      </c>
      <c r="E891" s="32" t="str">
        <f>IF(Businesses!F892="","N/A",Businesses!F892)</f>
        <v>N/A</v>
      </c>
      <c r="F891" s="32" t="str">
        <f t="shared" si="26"/>
        <v>N/A</v>
      </c>
      <c r="G891" s="32" t="str">
        <f>IF(Businesses!G892="","N/A",Businesses!G892)</f>
        <v>N/A</v>
      </c>
      <c r="H891" s="32" t="str">
        <f>IF(Businesses!H892="","N/A",Businesses!H892)</f>
        <v>N/A</v>
      </c>
      <c r="I891" s="32" t="str">
        <f>IF(AND(Businesses!B892="",Businesses!C892&lt;&gt;""),0,IF(Businesses!B892="","N/A",IF(ISNUMBER(Businesses!B892),Businesses!B892,0)))</f>
        <v>N/A</v>
      </c>
    </row>
    <row r="892" spans="2:9">
      <c r="B892" s="32" t="str">
        <f t="shared" si="27"/>
        <v>N/A</v>
      </c>
      <c r="C892" s="32" t="str">
        <f>IF(AND(Businesses!D893="",Businesses!E893&lt;&gt;""),0,IF(Businesses!D893="","N/A",IF(ISNUMBER(Businesses!D893),Businesses!D893,0)))</f>
        <v>N/A</v>
      </c>
      <c r="D892" s="32" t="str">
        <f>IF(Businesses!E893="","N/A",Businesses!E893)</f>
        <v>N/A</v>
      </c>
      <c r="E892" s="32" t="str">
        <f>IF(Businesses!F893="","N/A",Businesses!F893)</f>
        <v>N/A</v>
      </c>
      <c r="F892" s="32" t="str">
        <f t="shared" si="26"/>
        <v>N/A</v>
      </c>
      <c r="G892" s="32" t="str">
        <f>IF(Businesses!G893="","N/A",Businesses!G893)</f>
        <v>N/A</v>
      </c>
      <c r="H892" s="32" t="str">
        <f>IF(Businesses!H893="","N/A",Businesses!H893)</f>
        <v>N/A</v>
      </c>
      <c r="I892" s="32" t="str">
        <f>IF(AND(Businesses!B893="",Businesses!C893&lt;&gt;""),0,IF(Businesses!B893="","N/A",IF(ISNUMBER(Businesses!B893),Businesses!B893,0)))</f>
        <v>N/A</v>
      </c>
    </row>
    <row r="893" spans="2:9">
      <c r="B893" s="32" t="str">
        <f t="shared" si="27"/>
        <v>N/A</v>
      </c>
      <c r="C893" s="32" t="str">
        <f>IF(AND(Businesses!D894="",Businesses!E894&lt;&gt;""),0,IF(Businesses!D894="","N/A",IF(ISNUMBER(Businesses!D894),Businesses!D894,0)))</f>
        <v>N/A</v>
      </c>
      <c r="D893" s="32" t="str">
        <f>IF(Businesses!E894="","N/A",Businesses!E894)</f>
        <v>N/A</v>
      </c>
      <c r="E893" s="32" t="str">
        <f>IF(Businesses!F894="","N/A",Businesses!F894)</f>
        <v>N/A</v>
      </c>
      <c r="F893" s="32" t="str">
        <f t="shared" si="26"/>
        <v>N/A</v>
      </c>
      <c r="G893" s="32" t="str">
        <f>IF(Businesses!G894="","N/A",Businesses!G894)</f>
        <v>N/A</v>
      </c>
      <c r="H893" s="32" t="str">
        <f>IF(Businesses!H894="","N/A",Businesses!H894)</f>
        <v>N/A</v>
      </c>
      <c r="I893" s="32" t="str">
        <f>IF(AND(Businesses!B894="",Businesses!C894&lt;&gt;""),0,IF(Businesses!B894="","N/A",IF(ISNUMBER(Businesses!B894),Businesses!B894,0)))</f>
        <v>N/A</v>
      </c>
    </row>
    <row r="894" spans="2:9">
      <c r="B894" s="32" t="str">
        <f t="shared" si="27"/>
        <v>N/A</v>
      </c>
      <c r="C894" s="32" t="str">
        <f>IF(AND(Businesses!D895="",Businesses!E895&lt;&gt;""),0,IF(Businesses!D895="","N/A",IF(ISNUMBER(Businesses!D895),Businesses!D895,0)))</f>
        <v>N/A</v>
      </c>
      <c r="D894" s="32" t="str">
        <f>IF(Businesses!E895="","N/A",Businesses!E895)</f>
        <v>N/A</v>
      </c>
      <c r="E894" s="32" t="str">
        <f>IF(Businesses!F895="","N/A",Businesses!F895)</f>
        <v>N/A</v>
      </c>
      <c r="F894" s="32" t="str">
        <f t="shared" si="26"/>
        <v>N/A</v>
      </c>
      <c r="G894" s="32" t="str">
        <f>IF(Businesses!G895="","N/A",Businesses!G895)</f>
        <v>N/A</v>
      </c>
      <c r="H894" s="32" t="str">
        <f>IF(Businesses!H895="","N/A",Businesses!H895)</f>
        <v>N/A</v>
      </c>
      <c r="I894" s="32" t="str">
        <f>IF(AND(Businesses!B895="",Businesses!C895&lt;&gt;""),0,IF(Businesses!B895="","N/A",IF(ISNUMBER(Businesses!B895),Businesses!B895,0)))</f>
        <v>N/A</v>
      </c>
    </row>
    <row r="895" spans="2:9">
      <c r="B895" s="32" t="str">
        <f t="shared" si="27"/>
        <v>N/A</v>
      </c>
      <c r="C895" s="32" t="str">
        <f>IF(AND(Businesses!D896="",Businesses!E896&lt;&gt;""),0,IF(Businesses!D896="","N/A",IF(ISNUMBER(Businesses!D896),Businesses!D896,0)))</f>
        <v>N/A</v>
      </c>
      <c r="D895" s="32" t="str">
        <f>IF(Businesses!E896="","N/A",Businesses!E896)</f>
        <v>N/A</v>
      </c>
      <c r="E895" s="32" t="str">
        <f>IF(Businesses!F896="","N/A",Businesses!F896)</f>
        <v>N/A</v>
      </c>
      <c r="F895" s="32" t="str">
        <f t="shared" si="26"/>
        <v>N/A</v>
      </c>
      <c r="G895" s="32" t="str">
        <f>IF(Businesses!G896="","N/A",Businesses!G896)</f>
        <v>N/A</v>
      </c>
      <c r="H895" s="32" t="str">
        <f>IF(Businesses!H896="","N/A",Businesses!H896)</f>
        <v>N/A</v>
      </c>
      <c r="I895" s="32" t="str">
        <f>IF(AND(Businesses!B896="",Businesses!C896&lt;&gt;""),0,IF(Businesses!B896="","N/A",IF(ISNUMBER(Businesses!B896),Businesses!B896,0)))</f>
        <v>N/A</v>
      </c>
    </row>
    <row r="896" spans="2:9">
      <c r="B896" s="32" t="str">
        <f t="shared" si="27"/>
        <v>N/A</v>
      </c>
      <c r="C896" s="32" t="str">
        <f>IF(AND(Businesses!D897="",Businesses!E897&lt;&gt;""),0,IF(Businesses!D897="","N/A",IF(ISNUMBER(Businesses!D897),Businesses!D897,0)))</f>
        <v>N/A</v>
      </c>
      <c r="D896" s="32" t="str">
        <f>IF(Businesses!E897="","N/A",Businesses!E897)</f>
        <v>N/A</v>
      </c>
      <c r="E896" s="32" t="str">
        <f>IF(Businesses!F897="","N/A",Businesses!F897)</f>
        <v>N/A</v>
      </c>
      <c r="F896" s="32" t="str">
        <f t="shared" si="26"/>
        <v>N/A</v>
      </c>
      <c r="G896" s="32" t="str">
        <f>IF(Businesses!G897="","N/A",Businesses!G897)</f>
        <v>N/A</v>
      </c>
      <c r="H896" s="32" t="str">
        <f>IF(Businesses!H897="","N/A",Businesses!H897)</f>
        <v>N/A</v>
      </c>
      <c r="I896" s="32" t="str">
        <f>IF(AND(Businesses!B897="",Businesses!C897&lt;&gt;""),0,IF(Businesses!B897="","N/A",IF(ISNUMBER(Businesses!B897),Businesses!B897,0)))</f>
        <v>N/A</v>
      </c>
    </row>
    <row r="897" spans="2:9">
      <c r="B897" s="32" t="str">
        <f t="shared" si="27"/>
        <v>N/A</v>
      </c>
      <c r="C897" s="32" t="str">
        <f>IF(AND(Businesses!D898="",Businesses!E898&lt;&gt;""),0,IF(Businesses!D898="","N/A",IF(ISNUMBER(Businesses!D898),Businesses!D898,0)))</f>
        <v>N/A</v>
      </c>
      <c r="D897" s="32" t="str">
        <f>IF(Businesses!E898="","N/A",Businesses!E898)</f>
        <v>N/A</v>
      </c>
      <c r="E897" s="32" t="str">
        <f>IF(Businesses!F898="","N/A",Businesses!F898)</f>
        <v>N/A</v>
      </c>
      <c r="F897" s="32" t="str">
        <f t="shared" si="26"/>
        <v>N/A</v>
      </c>
      <c r="G897" s="32" t="str">
        <f>IF(Businesses!G898="","N/A",Businesses!G898)</f>
        <v>N/A</v>
      </c>
      <c r="H897" s="32" t="str">
        <f>IF(Businesses!H898="","N/A",Businesses!H898)</f>
        <v>N/A</v>
      </c>
      <c r="I897" s="32" t="str">
        <f>IF(AND(Businesses!B898="",Businesses!C898&lt;&gt;""),0,IF(Businesses!B898="","N/A",IF(ISNUMBER(Businesses!B898),Businesses!B898,0)))</f>
        <v>N/A</v>
      </c>
    </row>
    <row r="898" spans="2:9">
      <c r="B898" s="32" t="str">
        <f t="shared" si="27"/>
        <v>N/A</v>
      </c>
      <c r="C898" s="32" t="str">
        <f>IF(AND(Businesses!D899="",Businesses!E899&lt;&gt;""),0,IF(Businesses!D899="","N/A",IF(ISNUMBER(Businesses!D899),Businesses!D899,0)))</f>
        <v>N/A</v>
      </c>
      <c r="D898" s="32" t="str">
        <f>IF(Businesses!E899="","N/A",Businesses!E899)</f>
        <v>N/A</v>
      </c>
      <c r="E898" s="32" t="str">
        <f>IF(Businesses!F899="","N/A",Businesses!F899)</f>
        <v>N/A</v>
      </c>
      <c r="F898" s="32" t="str">
        <f t="shared" ref="F898:F961" si="28">IF(B898="N/A","N/A",UPPER(TRIM(ProbuildName)))</f>
        <v>N/A</v>
      </c>
      <c r="G898" s="32" t="str">
        <f>IF(Businesses!G899="","N/A",Businesses!G899)</f>
        <v>N/A</v>
      </c>
      <c r="H898" s="32" t="str">
        <f>IF(Businesses!H899="","N/A",Businesses!H899)</f>
        <v>N/A</v>
      </c>
      <c r="I898" s="32" t="str">
        <f>IF(AND(Businesses!B899="",Businesses!C899&lt;&gt;""),0,IF(Businesses!B899="","N/A",IF(ISNUMBER(Businesses!B899),Businesses!B899,0)))</f>
        <v>N/A</v>
      </c>
    </row>
    <row r="899" spans="2:9">
      <c r="B899" s="32" t="str">
        <f t="shared" ref="B899:B962" si="29">IF(I899="N/A","N/A","")</f>
        <v>N/A</v>
      </c>
      <c r="C899" s="32" t="str">
        <f>IF(AND(Businesses!D900="",Businesses!E900&lt;&gt;""),0,IF(Businesses!D900="","N/A",IF(ISNUMBER(Businesses!D900),Businesses!D900,0)))</f>
        <v>N/A</v>
      </c>
      <c r="D899" s="32" t="str">
        <f>IF(Businesses!E900="","N/A",Businesses!E900)</f>
        <v>N/A</v>
      </c>
      <c r="E899" s="32" t="str">
        <f>IF(Businesses!F900="","N/A",Businesses!F900)</f>
        <v>N/A</v>
      </c>
      <c r="F899" s="32" t="str">
        <f t="shared" si="28"/>
        <v>N/A</v>
      </c>
      <c r="G899" s="32" t="str">
        <f>IF(Businesses!G900="","N/A",Businesses!G900)</f>
        <v>N/A</v>
      </c>
      <c r="H899" s="32" t="str">
        <f>IF(Businesses!H900="","N/A",Businesses!H900)</f>
        <v>N/A</v>
      </c>
      <c r="I899" s="32" t="str">
        <f>IF(AND(Businesses!B900="",Businesses!C900&lt;&gt;""),0,IF(Businesses!B900="","N/A",IF(ISNUMBER(Businesses!B900),Businesses!B900,0)))</f>
        <v>N/A</v>
      </c>
    </row>
    <row r="900" spans="2:9">
      <c r="B900" s="32" t="str">
        <f t="shared" si="29"/>
        <v>N/A</v>
      </c>
      <c r="C900" s="32" t="str">
        <f>IF(AND(Businesses!D901="",Businesses!E901&lt;&gt;""),0,IF(Businesses!D901="","N/A",IF(ISNUMBER(Businesses!D901),Businesses!D901,0)))</f>
        <v>N/A</v>
      </c>
      <c r="D900" s="32" t="str">
        <f>IF(Businesses!E901="","N/A",Businesses!E901)</f>
        <v>N/A</v>
      </c>
      <c r="E900" s="32" t="str">
        <f>IF(Businesses!F901="","N/A",Businesses!F901)</f>
        <v>N/A</v>
      </c>
      <c r="F900" s="32" t="str">
        <f t="shared" si="28"/>
        <v>N/A</v>
      </c>
      <c r="G900" s="32" t="str">
        <f>IF(Businesses!G901="","N/A",Businesses!G901)</f>
        <v>N/A</v>
      </c>
      <c r="H900" s="32" t="str">
        <f>IF(Businesses!H901="","N/A",Businesses!H901)</f>
        <v>N/A</v>
      </c>
      <c r="I900" s="32" t="str">
        <f>IF(AND(Businesses!B901="",Businesses!C901&lt;&gt;""),0,IF(Businesses!B901="","N/A",IF(ISNUMBER(Businesses!B901),Businesses!B901,0)))</f>
        <v>N/A</v>
      </c>
    </row>
    <row r="901" spans="2:9">
      <c r="B901" s="32" t="str">
        <f t="shared" si="29"/>
        <v>N/A</v>
      </c>
      <c r="C901" s="32" t="str">
        <f>IF(AND(Businesses!D902="",Businesses!E902&lt;&gt;""),0,IF(Businesses!D902="","N/A",IF(ISNUMBER(Businesses!D902),Businesses!D902,0)))</f>
        <v>N/A</v>
      </c>
      <c r="D901" s="32" t="str">
        <f>IF(Businesses!E902="","N/A",Businesses!E902)</f>
        <v>N/A</v>
      </c>
      <c r="E901" s="32" t="str">
        <f>IF(Businesses!F902="","N/A",Businesses!F902)</f>
        <v>N/A</v>
      </c>
      <c r="F901" s="32" t="str">
        <f t="shared" si="28"/>
        <v>N/A</v>
      </c>
      <c r="G901" s="32" t="str">
        <f>IF(Businesses!G902="","N/A",Businesses!G902)</f>
        <v>N/A</v>
      </c>
      <c r="H901" s="32" t="str">
        <f>IF(Businesses!H902="","N/A",Businesses!H902)</f>
        <v>N/A</v>
      </c>
      <c r="I901" s="32" t="str">
        <f>IF(AND(Businesses!B902="",Businesses!C902&lt;&gt;""),0,IF(Businesses!B902="","N/A",IF(ISNUMBER(Businesses!B902),Businesses!B902,0)))</f>
        <v>N/A</v>
      </c>
    </row>
    <row r="902" spans="2:9">
      <c r="B902" s="32" t="str">
        <f t="shared" si="29"/>
        <v>N/A</v>
      </c>
      <c r="C902" s="32" t="str">
        <f>IF(AND(Businesses!D903="",Businesses!E903&lt;&gt;""),0,IF(Businesses!D903="","N/A",IF(ISNUMBER(Businesses!D903),Businesses!D903,0)))</f>
        <v>N/A</v>
      </c>
      <c r="D902" s="32" t="str">
        <f>IF(Businesses!E903="","N/A",Businesses!E903)</f>
        <v>N/A</v>
      </c>
      <c r="E902" s="32" t="str">
        <f>IF(Businesses!F903="","N/A",Businesses!F903)</f>
        <v>N/A</v>
      </c>
      <c r="F902" s="32" t="str">
        <f t="shared" si="28"/>
        <v>N/A</v>
      </c>
      <c r="G902" s="32" t="str">
        <f>IF(Businesses!G903="","N/A",Businesses!G903)</f>
        <v>N/A</v>
      </c>
      <c r="H902" s="32" t="str">
        <f>IF(Businesses!H903="","N/A",Businesses!H903)</f>
        <v>N/A</v>
      </c>
      <c r="I902" s="32" t="str">
        <f>IF(AND(Businesses!B903="",Businesses!C903&lt;&gt;""),0,IF(Businesses!B903="","N/A",IF(ISNUMBER(Businesses!B903),Businesses!B903,0)))</f>
        <v>N/A</v>
      </c>
    </row>
    <row r="903" spans="2:9">
      <c r="B903" s="32" t="str">
        <f t="shared" si="29"/>
        <v>N/A</v>
      </c>
      <c r="C903" s="32" t="str">
        <f>IF(AND(Businesses!D904="",Businesses!E904&lt;&gt;""),0,IF(Businesses!D904="","N/A",IF(ISNUMBER(Businesses!D904),Businesses!D904,0)))</f>
        <v>N/A</v>
      </c>
      <c r="D903" s="32" t="str">
        <f>IF(Businesses!E904="","N/A",Businesses!E904)</f>
        <v>N/A</v>
      </c>
      <c r="E903" s="32" t="str">
        <f>IF(Businesses!F904="","N/A",Businesses!F904)</f>
        <v>N/A</v>
      </c>
      <c r="F903" s="32" t="str">
        <f t="shared" si="28"/>
        <v>N/A</v>
      </c>
      <c r="G903" s="32" t="str">
        <f>IF(Businesses!G904="","N/A",Businesses!G904)</f>
        <v>N/A</v>
      </c>
      <c r="H903" s="32" t="str">
        <f>IF(Businesses!H904="","N/A",Businesses!H904)</f>
        <v>N/A</v>
      </c>
      <c r="I903" s="32" t="str">
        <f>IF(AND(Businesses!B904="",Businesses!C904&lt;&gt;""),0,IF(Businesses!B904="","N/A",IF(ISNUMBER(Businesses!B904),Businesses!B904,0)))</f>
        <v>N/A</v>
      </c>
    </row>
    <row r="904" spans="2:9">
      <c r="B904" s="32" t="str">
        <f t="shared" si="29"/>
        <v>N/A</v>
      </c>
      <c r="C904" s="32" t="str">
        <f>IF(AND(Businesses!D905="",Businesses!E905&lt;&gt;""),0,IF(Businesses!D905="","N/A",IF(ISNUMBER(Businesses!D905),Businesses!D905,0)))</f>
        <v>N/A</v>
      </c>
      <c r="D904" s="32" t="str">
        <f>IF(Businesses!E905="","N/A",Businesses!E905)</f>
        <v>N/A</v>
      </c>
      <c r="E904" s="32" t="str">
        <f>IF(Businesses!F905="","N/A",Businesses!F905)</f>
        <v>N/A</v>
      </c>
      <c r="F904" s="32" t="str">
        <f t="shared" si="28"/>
        <v>N/A</v>
      </c>
      <c r="G904" s="32" t="str">
        <f>IF(Businesses!G905="","N/A",Businesses!G905)</f>
        <v>N/A</v>
      </c>
      <c r="H904" s="32" t="str">
        <f>IF(Businesses!H905="","N/A",Businesses!H905)</f>
        <v>N/A</v>
      </c>
      <c r="I904" s="32" t="str">
        <f>IF(AND(Businesses!B905="",Businesses!C905&lt;&gt;""),0,IF(Businesses!B905="","N/A",IF(ISNUMBER(Businesses!B905),Businesses!B905,0)))</f>
        <v>N/A</v>
      </c>
    </row>
    <row r="905" spans="2:9">
      <c r="B905" s="32" t="str">
        <f t="shared" si="29"/>
        <v>N/A</v>
      </c>
      <c r="C905" s="32" t="str">
        <f>IF(AND(Businesses!D906="",Businesses!E906&lt;&gt;""),0,IF(Businesses!D906="","N/A",IF(ISNUMBER(Businesses!D906),Businesses!D906,0)))</f>
        <v>N/A</v>
      </c>
      <c r="D905" s="32" t="str">
        <f>IF(Businesses!E906="","N/A",Businesses!E906)</f>
        <v>N/A</v>
      </c>
      <c r="E905" s="32" t="str">
        <f>IF(Businesses!F906="","N/A",Businesses!F906)</f>
        <v>N/A</v>
      </c>
      <c r="F905" s="32" t="str">
        <f t="shared" si="28"/>
        <v>N/A</v>
      </c>
      <c r="G905" s="32" t="str">
        <f>IF(Businesses!G906="","N/A",Businesses!G906)</f>
        <v>N/A</v>
      </c>
      <c r="H905" s="32" t="str">
        <f>IF(Businesses!H906="","N/A",Businesses!H906)</f>
        <v>N/A</v>
      </c>
      <c r="I905" s="32" t="str">
        <f>IF(AND(Businesses!B906="",Businesses!C906&lt;&gt;""),0,IF(Businesses!B906="","N/A",IF(ISNUMBER(Businesses!B906),Businesses!B906,0)))</f>
        <v>N/A</v>
      </c>
    </row>
    <row r="906" spans="2:9">
      <c r="B906" s="32" t="str">
        <f t="shared" si="29"/>
        <v>N/A</v>
      </c>
      <c r="C906" s="32" t="str">
        <f>IF(AND(Businesses!D907="",Businesses!E907&lt;&gt;""),0,IF(Businesses!D907="","N/A",IF(ISNUMBER(Businesses!D907),Businesses!D907,0)))</f>
        <v>N/A</v>
      </c>
      <c r="D906" s="32" t="str">
        <f>IF(Businesses!E907="","N/A",Businesses!E907)</f>
        <v>N/A</v>
      </c>
      <c r="E906" s="32" t="str">
        <f>IF(Businesses!F907="","N/A",Businesses!F907)</f>
        <v>N/A</v>
      </c>
      <c r="F906" s="32" t="str">
        <f t="shared" si="28"/>
        <v>N/A</v>
      </c>
      <c r="G906" s="32" t="str">
        <f>IF(Businesses!G907="","N/A",Businesses!G907)</f>
        <v>N/A</v>
      </c>
      <c r="H906" s="32" t="str">
        <f>IF(Businesses!H907="","N/A",Businesses!H907)</f>
        <v>N/A</v>
      </c>
      <c r="I906" s="32" t="str">
        <f>IF(AND(Businesses!B907="",Businesses!C907&lt;&gt;""),0,IF(Businesses!B907="","N/A",IF(ISNUMBER(Businesses!B907),Businesses!B907,0)))</f>
        <v>N/A</v>
      </c>
    </row>
    <row r="907" spans="2:9">
      <c r="B907" s="32" t="str">
        <f t="shared" si="29"/>
        <v>N/A</v>
      </c>
      <c r="C907" s="32" t="str">
        <f>IF(AND(Businesses!D908="",Businesses!E908&lt;&gt;""),0,IF(Businesses!D908="","N/A",IF(ISNUMBER(Businesses!D908),Businesses!D908,0)))</f>
        <v>N/A</v>
      </c>
      <c r="D907" s="32" t="str">
        <f>IF(Businesses!E908="","N/A",Businesses!E908)</f>
        <v>N/A</v>
      </c>
      <c r="E907" s="32" t="str">
        <f>IF(Businesses!F908="","N/A",Businesses!F908)</f>
        <v>N/A</v>
      </c>
      <c r="F907" s="32" t="str">
        <f t="shared" si="28"/>
        <v>N/A</v>
      </c>
      <c r="G907" s="32" t="str">
        <f>IF(Businesses!G908="","N/A",Businesses!G908)</f>
        <v>N/A</v>
      </c>
      <c r="H907" s="32" t="str">
        <f>IF(Businesses!H908="","N/A",Businesses!H908)</f>
        <v>N/A</v>
      </c>
      <c r="I907" s="32" t="str">
        <f>IF(AND(Businesses!B908="",Businesses!C908&lt;&gt;""),0,IF(Businesses!B908="","N/A",IF(ISNUMBER(Businesses!B908),Businesses!B908,0)))</f>
        <v>N/A</v>
      </c>
    </row>
    <row r="908" spans="2:9">
      <c r="B908" s="32" t="str">
        <f t="shared" si="29"/>
        <v>N/A</v>
      </c>
      <c r="C908" s="32" t="str">
        <f>IF(AND(Businesses!D909="",Businesses!E909&lt;&gt;""),0,IF(Businesses!D909="","N/A",IF(ISNUMBER(Businesses!D909),Businesses!D909,0)))</f>
        <v>N/A</v>
      </c>
      <c r="D908" s="32" t="str">
        <f>IF(Businesses!E909="","N/A",Businesses!E909)</f>
        <v>N/A</v>
      </c>
      <c r="E908" s="32" t="str">
        <f>IF(Businesses!F909="","N/A",Businesses!F909)</f>
        <v>N/A</v>
      </c>
      <c r="F908" s="32" t="str">
        <f t="shared" si="28"/>
        <v>N/A</v>
      </c>
      <c r="G908" s="32" t="str">
        <f>IF(Businesses!G909="","N/A",Businesses!G909)</f>
        <v>N/A</v>
      </c>
      <c r="H908" s="32" t="str">
        <f>IF(Businesses!H909="","N/A",Businesses!H909)</f>
        <v>N/A</v>
      </c>
      <c r="I908" s="32" t="str">
        <f>IF(AND(Businesses!B909="",Businesses!C909&lt;&gt;""),0,IF(Businesses!B909="","N/A",IF(ISNUMBER(Businesses!B909),Businesses!B909,0)))</f>
        <v>N/A</v>
      </c>
    </row>
    <row r="909" spans="2:9">
      <c r="B909" s="32" t="str">
        <f t="shared" si="29"/>
        <v>N/A</v>
      </c>
      <c r="C909" s="32" t="str">
        <f>IF(AND(Businesses!D910="",Businesses!E910&lt;&gt;""),0,IF(Businesses!D910="","N/A",IF(ISNUMBER(Businesses!D910),Businesses!D910,0)))</f>
        <v>N/A</v>
      </c>
      <c r="D909" s="32" t="str">
        <f>IF(Businesses!E910="","N/A",Businesses!E910)</f>
        <v>N/A</v>
      </c>
      <c r="E909" s="32" t="str">
        <f>IF(Businesses!F910="","N/A",Businesses!F910)</f>
        <v>N/A</v>
      </c>
      <c r="F909" s="32" t="str">
        <f t="shared" si="28"/>
        <v>N/A</v>
      </c>
      <c r="G909" s="32" t="str">
        <f>IF(Businesses!G910="","N/A",Businesses!G910)</f>
        <v>N/A</v>
      </c>
      <c r="H909" s="32" t="str">
        <f>IF(Businesses!H910="","N/A",Businesses!H910)</f>
        <v>N/A</v>
      </c>
      <c r="I909" s="32" t="str">
        <f>IF(AND(Businesses!B910="",Businesses!C910&lt;&gt;""),0,IF(Businesses!B910="","N/A",IF(ISNUMBER(Businesses!B910),Businesses!B910,0)))</f>
        <v>N/A</v>
      </c>
    </row>
    <row r="910" spans="2:9">
      <c r="B910" s="32" t="str">
        <f t="shared" si="29"/>
        <v>N/A</v>
      </c>
      <c r="C910" s="32" t="str">
        <f>IF(AND(Businesses!D911="",Businesses!E911&lt;&gt;""),0,IF(Businesses!D911="","N/A",IF(ISNUMBER(Businesses!D911),Businesses!D911,0)))</f>
        <v>N/A</v>
      </c>
      <c r="D910" s="32" t="str">
        <f>IF(Businesses!E911="","N/A",Businesses!E911)</f>
        <v>N/A</v>
      </c>
      <c r="E910" s="32" t="str">
        <f>IF(Businesses!F911="","N/A",Businesses!F911)</f>
        <v>N/A</v>
      </c>
      <c r="F910" s="32" t="str">
        <f t="shared" si="28"/>
        <v>N/A</v>
      </c>
      <c r="G910" s="32" t="str">
        <f>IF(Businesses!G911="","N/A",Businesses!G911)</f>
        <v>N/A</v>
      </c>
      <c r="H910" s="32" t="str">
        <f>IF(Businesses!H911="","N/A",Businesses!H911)</f>
        <v>N/A</v>
      </c>
      <c r="I910" s="32" t="str">
        <f>IF(AND(Businesses!B911="",Businesses!C911&lt;&gt;""),0,IF(Businesses!B911="","N/A",IF(ISNUMBER(Businesses!B911),Businesses!B911,0)))</f>
        <v>N/A</v>
      </c>
    </row>
    <row r="911" spans="2:9">
      <c r="B911" s="32" t="str">
        <f t="shared" si="29"/>
        <v>N/A</v>
      </c>
      <c r="C911" s="32" t="str">
        <f>IF(AND(Businesses!D912="",Businesses!E912&lt;&gt;""),0,IF(Businesses!D912="","N/A",IF(ISNUMBER(Businesses!D912),Businesses!D912,0)))</f>
        <v>N/A</v>
      </c>
      <c r="D911" s="32" t="str">
        <f>IF(Businesses!E912="","N/A",Businesses!E912)</f>
        <v>N/A</v>
      </c>
      <c r="E911" s="32" t="str">
        <f>IF(Businesses!F912="","N/A",Businesses!F912)</f>
        <v>N/A</v>
      </c>
      <c r="F911" s="32" t="str">
        <f t="shared" si="28"/>
        <v>N/A</v>
      </c>
      <c r="G911" s="32" t="str">
        <f>IF(Businesses!G912="","N/A",Businesses!G912)</f>
        <v>N/A</v>
      </c>
      <c r="H911" s="32" t="str">
        <f>IF(Businesses!H912="","N/A",Businesses!H912)</f>
        <v>N/A</v>
      </c>
      <c r="I911" s="32" t="str">
        <f>IF(AND(Businesses!B912="",Businesses!C912&lt;&gt;""),0,IF(Businesses!B912="","N/A",IF(ISNUMBER(Businesses!B912),Businesses!B912,0)))</f>
        <v>N/A</v>
      </c>
    </row>
    <row r="912" spans="2:9">
      <c r="B912" s="32" t="str">
        <f t="shared" si="29"/>
        <v>N/A</v>
      </c>
      <c r="C912" s="32" t="str">
        <f>IF(AND(Businesses!D913="",Businesses!E913&lt;&gt;""),0,IF(Businesses!D913="","N/A",IF(ISNUMBER(Businesses!D913),Businesses!D913,0)))</f>
        <v>N/A</v>
      </c>
      <c r="D912" s="32" t="str">
        <f>IF(Businesses!E913="","N/A",Businesses!E913)</f>
        <v>N/A</v>
      </c>
      <c r="E912" s="32" t="str">
        <f>IF(Businesses!F913="","N/A",Businesses!F913)</f>
        <v>N/A</v>
      </c>
      <c r="F912" s="32" t="str">
        <f t="shared" si="28"/>
        <v>N/A</v>
      </c>
      <c r="G912" s="32" t="str">
        <f>IF(Businesses!G913="","N/A",Businesses!G913)</f>
        <v>N/A</v>
      </c>
      <c r="H912" s="32" t="str">
        <f>IF(Businesses!H913="","N/A",Businesses!H913)</f>
        <v>N/A</v>
      </c>
      <c r="I912" s="32" t="str">
        <f>IF(AND(Businesses!B913="",Businesses!C913&lt;&gt;""),0,IF(Businesses!B913="","N/A",IF(ISNUMBER(Businesses!B913),Businesses!B913,0)))</f>
        <v>N/A</v>
      </c>
    </row>
    <row r="913" spans="2:9">
      <c r="B913" s="32" t="str">
        <f t="shared" si="29"/>
        <v>N/A</v>
      </c>
      <c r="C913" s="32" t="str">
        <f>IF(AND(Businesses!D914="",Businesses!E914&lt;&gt;""),0,IF(Businesses!D914="","N/A",IF(ISNUMBER(Businesses!D914),Businesses!D914,0)))</f>
        <v>N/A</v>
      </c>
      <c r="D913" s="32" t="str">
        <f>IF(Businesses!E914="","N/A",Businesses!E914)</f>
        <v>N/A</v>
      </c>
      <c r="E913" s="32" t="str">
        <f>IF(Businesses!F914="","N/A",Businesses!F914)</f>
        <v>N/A</v>
      </c>
      <c r="F913" s="32" t="str">
        <f t="shared" si="28"/>
        <v>N/A</v>
      </c>
      <c r="G913" s="32" t="str">
        <f>IF(Businesses!G914="","N/A",Businesses!G914)</f>
        <v>N/A</v>
      </c>
      <c r="H913" s="32" t="str">
        <f>IF(Businesses!H914="","N/A",Businesses!H914)</f>
        <v>N/A</v>
      </c>
      <c r="I913" s="32" t="str">
        <f>IF(AND(Businesses!B914="",Businesses!C914&lt;&gt;""),0,IF(Businesses!B914="","N/A",IF(ISNUMBER(Businesses!B914),Businesses!B914,0)))</f>
        <v>N/A</v>
      </c>
    </row>
    <row r="914" spans="2:9">
      <c r="B914" s="32" t="str">
        <f t="shared" si="29"/>
        <v>N/A</v>
      </c>
      <c r="C914" s="32" t="str">
        <f>IF(AND(Businesses!D915="",Businesses!E915&lt;&gt;""),0,IF(Businesses!D915="","N/A",IF(ISNUMBER(Businesses!D915),Businesses!D915,0)))</f>
        <v>N/A</v>
      </c>
      <c r="D914" s="32" t="str">
        <f>IF(Businesses!E915="","N/A",Businesses!E915)</f>
        <v>N/A</v>
      </c>
      <c r="E914" s="32" t="str">
        <f>IF(Businesses!F915="","N/A",Businesses!F915)</f>
        <v>N/A</v>
      </c>
      <c r="F914" s="32" t="str">
        <f t="shared" si="28"/>
        <v>N/A</v>
      </c>
      <c r="G914" s="32" t="str">
        <f>IF(Businesses!G915="","N/A",Businesses!G915)</f>
        <v>N/A</v>
      </c>
      <c r="H914" s="32" t="str">
        <f>IF(Businesses!H915="","N/A",Businesses!H915)</f>
        <v>N/A</v>
      </c>
      <c r="I914" s="32" t="str">
        <f>IF(AND(Businesses!B915="",Businesses!C915&lt;&gt;""),0,IF(Businesses!B915="","N/A",IF(ISNUMBER(Businesses!B915),Businesses!B915,0)))</f>
        <v>N/A</v>
      </c>
    </row>
    <row r="915" spans="2:9">
      <c r="B915" s="32" t="str">
        <f t="shared" si="29"/>
        <v>N/A</v>
      </c>
      <c r="C915" s="32" t="str">
        <f>IF(AND(Businesses!D916="",Businesses!E916&lt;&gt;""),0,IF(Businesses!D916="","N/A",IF(ISNUMBER(Businesses!D916),Businesses!D916,0)))</f>
        <v>N/A</v>
      </c>
      <c r="D915" s="32" t="str">
        <f>IF(Businesses!E916="","N/A",Businesses!E916)</f>
        <v>N/A</v>
      </c>
      <c r="E915" s="32" t="str">
        <f>IF(Businesses!F916="","N/A",Businesses!F916)</f>
        <v>N/A</v>
      </c>
      <c r="F915" s="32" t="str">
        <f t="shared" si="28"/>
        <v>N/A</v>
      </c>
      <c r="G915" s="32" t="str">
        <f>IF(Businesses!G916="","N/A",Businesses!G916)</f>
        <v>N/A</v>
      </c>
      <c r="H915" s="32" t="str">
        <f>IF(Businesses!H916="","N/A",Businesses!H916)</f>
        <v>N/A</v>
      </c>
      <c r="I915" s="32" t="str">
        <f>IF(AND(Businesses!B916="",Businesses!C916&lt;&gt;""),0,IF(Businesses!B916="","N/A",IF(ISNUMBER(Businesses!B916),Businesses!B916,0)))</f>
        <v>N/A</v>
      </c>
    </row>
    <row r="916" spans="2:9">
      <c r="B916" s="32" t="str">
        <f t="shared" si="29"/>
        <v>N/A</v>
      </c>
      <c r="C916" s="32" t="str">
        <f>IF(AND(Businesses!D917="",Businesses!E917&lt;&gt;""),0,IF(Businesses!D917="","N/A",IF(ISNUMBER(Businesses!D917),Businesses!D917,0)))</f>
        <v>N/A</v>
      </c>
      <c r="D916" s="32" t="str">
        <f>IF(Businesses!E917="","N/A",Businesses!E917)</f>
        <v>N/A</v>
      </c>
      <c r="E916" s="32" t="str">
        <f>IF(Businesses!F917="","N/A",Businesses!F917)</f>
        <v>N/A</v>
      </c>
      <c r="F916" s="32" t="str">
        <f t="shared" si="28"/>
        <v>N/A</v>
      </c>
      <c r="G916" s="32" t="str">
        <f>IF(Businesses!G917="","N/A",Businesses!G917)</f>
        <v>N/A</v>
      </c>
      <c r="H916" s="32" t="str">
        <f>IF(Businesses!H917="","N/A",Businesses!H917)</f>
        <v>N/A</v>
      </c>
      <c r="I916" s="32" t="str">
        <f>IF(AND(Businesses!B917="",Businesses!C917&lt;&gt;""),0,IF(Businesses!B917="","N/A",IF(ISNUMBER(Businesses!B917),Businesses!B917,0)))</f>
        <v>N/A</v>
      </c>
    </row>
    <row r="917" spans="2:9">
      <c r="B917" s="32" t="str">
        <f t="shared" si="29"/>
        <v>N/A</v>
      </c>
      <c r="C917" s="32" t="str">
        <f>IF(AND(Businesses!D918="",Businesses!E918&lt;&gt;""),0,IF(Businesses!D918="","N/A",IF(ISNUMBER(Businesses!D918),Businesses!D918,0)))</f>
        <v>N/A</v>
      </c>
      <c r="D917" s="32" t="str">
        <f>IF(Businesses!E918="","N/A",Businesses!E918)</f>
        <v>N/A</v>
      </c>
      <c r="E917" s="32" t="str">
        <f>IF(Businesses!F918="","N/A",Businesses!F918)</f>
        <v>N/A</v>
      </c>
      <c r="F917" s="32" t="str">
        <f t="shared" si="28"/>
        <v>N/A</v>
      </c>
      <c r="G917" s="32" t="str">
        <f>IF(Businesses!G918="","N/A",Businesses!G918)</f>
        <v>N/A</v>
      </c>
      <c r="H917" s="32" t="str">
        <f>IF(Businesses!H918="","N/A",Businesses!H918)</f>
        <v>N/A</v>
      </c>
      <c r="I917" s="32" t="str">
        <f>IF(AND(Businesses!B918="",Businesses!C918&lt;&gt;""),0,IF(Businesses!B918="","N/A",IF(ISNUMBER(Businesses!B918),Businesses!B918,0)))</f>
        <v>N/A</v>
      </c>
    </row>
    <row r="918" spans="2:9">
      <c r="B918" s="32" t="str">
        <f t="shared" si="29"/>
        <v>N/A</v>
      </c>
      <c r="C918" s="32" t="str">
        <f>IF(AND(Businesses!D919="",Businesses!E919&lt;&gt;""),0,IF(Businesses!D919="","N/A",IF(ISNUMBER(Businesses!D919),Businesses!D919,0)))</f>
        <v>N/A</v>
      </c>
      <c r="D918" s="32" t="str">
        <f>IF(Businesses!E919="","N/A",Businesses!E919)</f>
        <v>N/A</v>
      </c>
      <c r="E918" s="32" t="str">
        <f>IF(Businesses!F919="","N/A",Businesses!F919)</f>
        <v>N/A</v>
      </c>
      <c r="F918" s="32" t="str">
        <f t="shared" si="28"/>
        <v>N/A</v>
      </c>
      <c r="G918" s="32" t="str">
        <f>IF(Businesses!G919="","N/A",Businesses!G919)</f>
        <v>N/A</v>
      </c>
      <c r="H918" s="32" t="str">
        <f>IF(Businesses!H919="","N/A",Businesses!H919)</f>
        <v>N/A</v>
      </c>
      <c r="I918" s="32" t="str">
        <f>IF(AND(Businesses!B919="",Businesses!C919&lt;&gt;""),0,IF(Businesses!B919="","N/A",IF(ISNUMBER(Businesses!B919),Businesses!B919,0)))</f>
        <v>N/A</v>
      </c>
    </row>
    <row r="919" spans="2:9">
      <c r="B919" s="32" t="str">
        <f t="shared" si="29"/>
        <v>N/A</v>
      </c>
      <c r="C919" s="32" t="str">
        <f>IF(AND(Businesses!D920="",Businesses!E920&lt;&gt;""),0,IF(Businesses!D920="","N/A",IF(ISNUMBER(Businesses!D920),Businesses!D920,0)))</f>
        <v>N/A</v>
      </c>
      <c r="D919" s="32" t="str">
        <f>IF(Businesses!E920="","N/A",Businesses!E920)</f>
        <v>N/A</v>
      </c>
      <c r="E919" s="32" t="str">
        <f>IF(Businesses!F920="","N/A",Businesses!F920)</f>
        <v>N/A</v>
      </c>
      <c r="F919" s="32" t="str">
        <f t="shared" si="28"/>
        <v>N/A</v>
      </c>
      <c r="G919" s="32" t="str">
        <f>IF(Businesses!G920="","N/A",Businesses!G920)</f>
        <v>N/A</v>
      </c>
      <c r="H919" s="32" t="str">
        <f>IF(Businesses!H920="","N/A",Businesses!H920)</f>
        <v>N/A</v>
      </c>
      <c r="I919" s="32" t="str">
        <f>IF(AND(Businesses!B920="",Businesses!C920&lt;&gt;""),0,IF(Businesses!B920="","N/A",IF(ISNUMBER(Businesses!B920),Businesses!B920,0)))</f>
        <v>N/A</v>
      </c>
    </row>
    <row r="920" spans="2:9">
      <c r="B920" s="32" t="str">
        <f t="shared" si="29"/>
        <v>N/A</v>
      </c>
      <c r="C920" s="32" t="str">
        <f>IF(AND(Businesses!D921="",Businesses!E921&lt;&gt;""),0,IF(Businesses!D921="","N/A",IF(ISNUMBER(Businesses!D921),Businesses!D921,0)))</f>
        <v>N/A</v>
      </c>
      <c r="D920" s="32" t="str">
        <f>IF(Businesses!E921="","N/A",Businesses!E921)</f>
        <v>N/A</v>
      </c>
      <c r="E920" s="32" t="str">
        <f>IF(Businesses!F921="","N/A",Businesses!F921)</f>
        <v>N/A</v>
      </c>
      <c r="F920" s="32" t="str">
        <f t="shared" si="28"/>
        <v>N/A</v>
      </c>
      <c r="G920" s="32" t="str">
        <f>IF(Businesses!G921="","N/A",Businesses!G921)</f>
        <v>N/A</v>
      </c>
      <c r="H920" s="32" t="str">
        <f>IF(Businesses!H921="","N/A",Businesses!H921)</f>
        <v>N/A</v>
      </c>
      <c r="I920" s="32" t="str">
        <f>IF(AND(Businesses!B921="",Businesses!C921&lt;&gt;""),0,IF(Businesses!B921="","N/A",IF(ISNUMBER(Businesses!B921),Businesses!B921,0)))</f>
        <v>N/A</v>
      </c>
    </row>
    <row r="921" spans="2:9">
      <c r="B921" s="32" t="str">
        <f t="shared" si="29"/>
        <v>N/A</v>
      </c>
      <c r="C921" s="32" t="str">
        <f>IF(AND(Businesses!D922="",Businesses!E922&lt;&gt;""),0,IF(Businesses!D922="","N/A",IF(ISNUMBER(Businesses!D922),Businesses!D922,0)))</f>
        <v>N/A</v>
      </c>
      <c r="D921" s="32" t="str">
        <f>IF(Businesses!E922="","N/A",Businesses!E922)</f>
        <v>N/A</v>
      </c>
      <c r="E921" s="32" t="str">
        <f>IF(Businesses!F922="","N/A",Businesses!F922)</f>
        <v>N/A</v>
      </c>
      <c r="F921" s="32" t="str">
        <f t="shared" si="28"/>
        <v>N/A</v>
      </c>
      <c r="G921" s="32" t="str">
        <f>IF(Businesses!G922="","N/A",Businesses!G922)</f>
        <v>N/A</v>
      </c>
      <c r="H921" s="32" t="str">
        <f>IF(Businesses!H922="","N/A",Businesses!H922)</f>
        <v>N/A</v>
      </c>
      <c r="I921" s="32" t="str">
        <f>IF(AND(Businesses!B922="",Businesses!C922&lt;&gt;""),0,IF(Businesses!B922="","N/A",IF(ISNUMBER(Businesses!B922),Businesses!B922,0)))</f>
        <v>N/A</v>
      </c>
    </row>
    <row r="922" spans="2:9">
      <c r="B922" s="32" t="str">
        <f t="shared" si="29"/>
        <v>N/A</v>
      </c>
      <c r="C922" s="32" t="str">
        <f>IF(AND(Businesses!D923="",Businesses!E923&lt;&gt;""),0,IF(Businesses!D923="","N/A",IF(ISNUMBER(Businesses!D923),Businesses!D923,0)))</f>
        <v>N/A</v>
      </c>
      <c r="D922" s="32" t="str">
        <f>IF(Businesses!E923="","N/A",Businesses!E923)</f>
        <v>N/A</v>
      </c>
      <c r="E922" s="32" t="str">
        <f>IF(Businesses!F923="","N/A",Businesses!F923)</f>
        <v>N/A</v>
      </c>
      <c r="F922" s="32" t="str">
        <f t="shared" si="28"/>
        <v>N/A</v>
      </c>
      <c r="G922" s="32" t="str">
        <f>IF(Businesses!G923="","N/A",Businesses!G923)</f>
        <v>N/A</v>
      </c>
      <c r="H922" s="32" t="str">
        <f>IF(Businesses!H923="","N/A",Businesses!H923)</f>
        <v>N/A</v>
      </c>
      <c r="I922" s="32" t="str">
        <f>IF(AND(Businesses!B923="",Businesses!C923&lt;&gt;""),0,IF(Businesses!B923="","N/A",IF(ISNUMBER(Businesses!B923),Businesses!B923,0)))</f>
        <v>N/A</v>
      </c>
    </row>
    <row r="923" spans="2:9">
      <c r="B923" s="32" t="str">
        <f t="shared" si="29"/>
        <v>N/A</v>
      </c>
      <c r="C923" s="32" t="str">
        <f>IF(AND(Businesses!D924="",Businesses!E924&lt;&gt;""),0,IF(Businesses!D924="","N/A",IF(ISNUMBER(Businesses!D924),Businesses!D924,0)))</f>
        <v>N/A</v>
      </c>
      <c r="D923" s="32" t="str">
        <f>IF(Businesses!E924="","N/A",Businesses!E924)</f>
        <v>N/A</v>
      </c>
      <c r="E923" s="32" t="str">
        <f>IF(Businesses!F924="","N/A",Businesses!F924)</f>
        <v>N/A</v>
      </c>
      <c r="F923" s="32" t="str">
        <f t="shared" si="28"/>
        <v>N/A</v>
      </c>
      <c r="G923" s="32" t="str">
        <f>IF(Businesses!G924="","N/A",Businesses!G924)</f>
        <v>N/A</v>
      </c>
      <c r="H923" s="32" t="str">
        <f>IF(Businesses!H924="","N/A",Businesses!H924)</f>
        <v>N/A</v>
      </c>
      <c r="I923" s="32" t="str">
        <f>IF(AND(Businesses!B924="",Businesses!C924&lt;&gt;""),0,IF(Businesses!B924="","N/A",IF(ISNUMBER(Businesses!B924),Businesses!B924,0)))</f>
        <v>N/A</v>
      </c>
    </row>
    <row r="924" spans="2:9">
      <c r="B924" s="32" t="str">
        <f t="shared" si="29"/>
        <v>N/A</v>
      </c>
      <c r="C924" s="32" t="str">
        <f>IF(AND(Businesses!D925="",Businesses!E925&lt;&gt;""),0,IF(Businesses!D925="","N/A",IF(ISNUMBER(Businesses!D925),Businesses!D925,0)))</f>
        <v>N/A</v>
      </c>
      <c r="D924" s="32" t="str">
        <f>IF(Businesses!E925="","N/A",Businesses!E925)</f>
        <v>N/A</v>
      </c>
      <c r="E924" s="32" t="str">
        <f>IF(Businesses!F925="","N/A",Businesses!F925)</f>
        <v>N/A</v>
      </c>
      <c r="F924" s="32" t="str">
        <f t="shared" si="28"/>
        <v>N/A</v>
      </c>
      <c r="G924" s="32" t="str">
        <f>IF(Businesses!G925="","N/A",Businesses!G925)</f>
        <v>N/A</v>
      </c>
      <c r="H924" s="32" t="str">
        <f>IF(Businesses!H925="","N/A",Businesses!H925)</f>
        <v>N/A</v>
      </c>
      <c r="I924" s="32" t="str">
        <f>IF(AND(Businesses!B925="",Businesses!C925&lt;&gt;""),0,IF(Businesses!B925="","N/A",IF(ISNUMBER(Businesses!B925),Businesses!B925,0)))</f>
        <v>N/A</v>
      </c>
    </row>
    <row r="925" spans="2:9">
      <c r="B925" s="32" t="str">
        <f t="shared" si="29"/>
        <v>N/A</v>
      </c>
      <c r="C925" s="32" t="str">
        <f>IF(AND(Businesses!D926="",Businesses!E926&lt;&gt;""),0,IF(Businesses!D926="","N/A",IF(ISNUMBER(Businesses!D926),Businesses!D926,0)))</f>
        <v>N/A</v>
      </c>
      <c r="D925" s="32" t="str">
        <f>IF(Businesses!E926="","N/A",Businesses!E926)</f>
        <v>N/A</v>
      </c>
      <c r="E925" s="32" t="str">
        <f>IF(Businesses!F926="","N/A",Businesses!F926)</f>
        <v>N/A</v>
      </c>
      <c r="F925" s="32" t="str">
        <f t="shared" si="28"/>
        <v>N/A</v>
      </c>
      <c r="G925" s="32" t="str">
        <f>IF(Businesses!G926="","N/A",Businesses!G926)</f>
        <v>N/A</v>
      </c>
      <c r="H925" s="32" t="str">
        <f>IF(Businesses!H926="","N/A",Businesses!H926)</f>
        <v>N/A</v>
      </c>
      <c r="I925" s="32" t="str">
        <f>IF(AND(Businesses!B926="",Businesses!C926&lt;&gt;""),0,IF(Businesses!B926="","N/A",IF(ISNUMBER(Businesses!B926),Businesses!B926,0)))</f>
        <v>N/A</v>
      </c>
    </row>
    <row r="926" spans="2:9">
      <c r="B926" s="32" t="str">
        <f t="shared" si="29"/>
        <v>N/A</v>
      </c>
      <c r="C926" s="32" t="str">
        <f>IF(AND(Businesses!D927="",Businesses!E927&lt;&gt;""),0,IF(Businesses!D927="","N/A",IF(ISNUMBER(Businesses!D927),Businesses!D927,0)))</f>
        <v>N/A</v>
      </c>
      <c r="D926" s="32" t="str">
        <f>IF(Businesses!E927="","N/A",Businesses!E927)</f>
        <v>N/A</v>
      </c>
      <c r="E926" s="32" t="str">
        <f>IF(Businesses!F927="","N/A",Businesses!F927)</f>
        <v>N/A</v>
      </c>
      <c r="F926" s="32" t="str">
        <f t="shared" si="28"/>
        <v>N/A</v>
      </c>
      <c r="G926" s="32" t="str">
        <f>IF(Businesses!G927="","N/A",Businesses!G927)</f>
        <v>N/A</v>
      </c>
      <c r="H926" s="32" t="str">
        <f>IF(Businesses!H927="","N/A",Businesses!H927)</f>
        <v>N/A</v>
      </c>
      <c r="I926" s="32" t="str">
        <f>IF(AND(Businesses!B927="",Businesses!C927&lt;&gt;""),0,IF(Businesses!B927="","N/A",IF(ISNUMBER(Businesses!B927),Businesses!B927,0)))</f>
        <v>N/A</v>
      </c>
    </row>
    <row r="927" spans="2:9">
      <c r="B927" s="32" t="str">
        <f t="shared" si="29"/>
        <v>N/A</v>
      </c>
      <c r="C927" s="32" t="str">
        <f>IF(AND(Businesses!D928="",Businesses!E928&lt;&gt;""),0,IF(Businesses!D928="","N/A",IF(ISNUMBER(Businesses!D928),Businesses!D928,0)))</f>
        <v>N/A</v>
      </c>
      <c r="D927" s="32" t="str">
        <f>IF(Businesses!E928="","N/A",Businesses!E928)</f>
        <v>N/A</v>
      </c>
      <c r="E927" s="32" t="str">
        <f>IF(Businesses!F928="","N/A",Businesses!F928)</f>
        <v>N/A</v>
      </c>
      <c r="F927" s="32" t="str">
        <f t="shared" si="28"/>
        <v>N/A</v>
      </c>
      <c r="G927" s="32" t="str">
        <f>IF(Businesses!G928="","N/A",Businesses!G928)</f>
        <v>N/A</v>
      </c>
      <c r="H927" s="32" t="str">
        <f>IF(Businesses!H928="","N/A",Businesses!H928)</f>
        <v>N/A</v>
      </c>
      <c r="I927" s="32" t="str">
        <f>IF(AND(Businesses!B928="",Businesses!C928&lt;&gt;""),0,IF(Businesses!B928="","N/A",IF(ISNUMBER(Businesses!B928),Businesses!B928,0)))</f>
        <v>N/A</v>
      </c>
    </row>
    <row r="928" spans="2:9">
      <c r="B928" s="32" t="str">
        <f t="shared" si="29"/>
        <v>N/A</v>
      </c>
      <c r="C928" s="32" t="str">
        <f>IF(AND(Businesses!D929="",Businesses!E929&lt;&gt;""),0,IF(Businesses!D929="","N/A",IF(ISNUMBER(Businesses!D929),Businesses!D929,0)))</f>
        <v>N/A</v>
      </c>
      <c r="D928" s="32" t="str">
        <f>IF(Businesses!E929="","N/A",Businesses!E929)</f>
        <v>N/A</v>
      </c>
      <c r="E928" s="32" t="str">
        <f>IF(Businesses!F929="","N/A",Businesses!F929)</f>
        <v>N/A</v>
      </c>
      <c r="F928" s="32" t="str">
        <f t="shared" si="28"/>
        <v>N/A</v>
      </c>
      <c r="G928" s="32" t="str">
        <f>IF(Businesses!G929="","N/A",Businesses!G929)</f>
        <v>N/A</v>
      </c>
      <c r="H928" s="32" t="str">
        <f>IF(Businesses!H929="","N/A",Businesses!H929)</f>
        <v>N/A</v>
      </c>
      <c r="I928" s="32" t="str">
        <f>IF(AND(Businesses!B929="",Businesses!C929&lt;&gt;""),0,IF(Businesses!B929="","N/A",IF(ISNUMBER(Businesses!B929),Businesses!B929,0)))</f>
        <v>N/A</v>
      </c>
    </row>
    <row r="929" spans="2:9">
      <c r="B929" s="32" t="str">
        <f t="shared" si="29"/>
        <v>N/A</v>
      </c>
      <c r="C929" s="32" t="str">
        <f>IF(AND(Businesses!D930="",Businesses!E930&lt;&gt;""),0,IF(Businesses!D930="","N/A",IF(ISNUMBER(Businesses!D930),Businesses!D930,0)))</f>
        <v>N/A</v>
      </c>
      <c r="D929" s="32" t="str">
        <f>IF(Businesses!E930="","N/A",Businesses!E930)</f>
        <v>N/A</v>
      </c>
      <c r="E929" s="32" t="str">
        <f>IF(Businesses!F930="","N/A",Businesses!F930)</f>
        <v>N/A</v>
      </c>
      <c r="F929" s="32" t="str">
        <f t="shared" si="28"/>
        <v>N/A</v>
      </c>
      <c r="G929" s="32" t="str">
        <f>IF(Businesses!G930="","N/A",Businesses!G930)</f>
        <v>N/A</v>
      </c>
      <c r="H929" s="32" t="str">
        <f>IF(Businesses!H930="","N/A",Businesses!H930)</f>
        <v>N/A</v>
      </c>
      <c r="I929" s="32" t="str">
        <f>IF(AND(Businesses!B930="",Businesses!C930&lt;&gt;""),0,IF(Businesses!B930="","N/A",IF(ISNUMBER(Businesses!B930),Businesses!B930,0)))</f>
        <v>N/A</v>
      </c>
    </row>
    <row r="930" spans="2:9">
      <c r="B930" s="32" t="str">
        <f t="shared" si="29"/>
        <v>N/A</v>
      </c>
      <c r="C930" s="32" t="str">
        <f>IF(AND(Businesses!D931="",Businesses!E931&lt;&gt;""),0,IF(Businesses!D931="","N/A",IF(ISNUMBER(Businesses!D931),Businesses!D931,0)))</f>
        <v>N/A</v>
      </c>
      <c r="D930" s="32" t="str">
        <f>IF(Businesses!E931="","N/A",Businesses!E931)</f>
        <v>N/A</v>
      </c>
      <c r="E930" s="32" t="str">
        <f>IF(Businesses!F931="","N/A",Businesses!F931)</f>
        <v>N/A</v>
      </c>
      <c r="F930" s="32" t="str">
        <f t="shared" si="28"/>
        <v>N/A</v>
      </c>
      <c r="G930" s="32" t="str">
        <f>IF(Businesses!G931="","N/A",Businesses!G931)</f>
        <v>N/A</v>
      </c>
      <c r="H930" s="32" t="str">
        <f>IF(Businesses!H931="","N/A",Businesses!H931)</f>
        <v>N/A</v>
      </c>
      <c r="I930" s="32" t="str">
        <f>IF(AND(Businesses!B931="",Businesses!C931&lt;&gt;""),0,IF(Businesses!B931="","N/A",IF(ISNUMBER(Businesses!B931),Businesses!B931,0)))</f>
        <v>N/A</v>
      </c>
    </row>
    <row r="931" spans="2:9">
      <c r="B931" s="32" t="str">
        <f t="shared" si="29"/>
        <v>N/A</v>
      </c>
      <c r="C931" s="32" t="str">
        <f>IF(AND(Businesses!D932="",Businesses!E932&lt;&gt;""),0,IF(Businesses!D932="","N/A",IF(ISNUMBER(Businesses!D932),Businesses!D932,0)))</f>
        <v>N/A</v>
      </c>
      <c r="D931" s="32" t="str">
        <f>IF(Businesses!E932="","N/A",Businesses!E932)</f>
        <v>N/A</v>
      </c>
      <c r="E931" s="32" t="str">
        <f>IF(Businesses!F932="","N/A",Businesses!F932)</f>
        <v>N/A</v>
      </c>
      <c r="F931" s="32" t="str">
        <f t="shared" si="28"/>
        <v>N/A</v>
      </c>
      <c r="G931" s="32" t="str">
        <f>IF(Businesses!G932="","N/A",Businesses!G932)</f>
        <v>N/A</v>
      </c>
      <c r="H931" s="32" t="str">
        <f>IF(Businesses!H932="","N/A",Businesses!H932)</f>
        <v>N/A</v>
      </c>
      <c r="I931" s="32" t="str">
        <f>IF(AND(Businesses!B932="",Businesses!C932&lt;&gt;""),0,IF(Businesses!B932="","N/A",IF(ISNUMBER(Businesses!B932),Businesses!B932,0)))</f>
        <v>N/A</v>
      </c>
    </row>
    <row r="932" spans="2:9">
      <c r="B932" s="32" t="str">
        <f t="shared" si="29"/>
        <v>N/A</v>
      </c>
      <c r="C932" s="32" t="str">
        <f>IF(AND(Businesses!D933="",Businesses!E933&lt;&gt;""),0,IF(Businesses!D933="","N/A",IF(ISNUMBER(Businesses!D933),Businesses!D933,0)))</f>
        <v>N/A</v>
      </c>
      <c r="D932" s="32" t="str">
        <f>IF(Businesses!E933="","N/A",Businesses!E933)</f>
        <v>N/A</v>
      </c>
      <c r="E932" s="32" t="str">
        <f>IF(Businesses!F933="","N/A",Businesses!F933)</f>
        <v>N/A</v>
      </c>
      <c r="F932" s="32" t="str">
        <f t="shared" si="28"/>
        <v>N/A</v>
      </c>
      <c r="G932" s="32" t="str">
        <f>IF(Businesses!G933="","N/A",Businesses!G933)</f>
        <v>N/A</v>
      </c>
      <c r="H932" s="32" t="str">
        <f>IF(Businesses!H933="","N/A",Businesses!H933)</f>
        <v>N/A</v>
      </c>
      <c r="I932" s="32" t="str">
        <f>IF(AND(Businesses!B933="",Businesses!C933&lt;&gt;""),0,IF(Businesses!B933="","N/A",IF(ISNUMBER(Businesses!B933),Businesses!B933,0)))</f>
        <v>N/A</v>
      </c>
    </row>
    <row r="933" spans="2:9">
      <c r="B933" s="32" t="str">
        <f t="shared" si="29"/>
        <v>N/A</v>
      </c>
      <c r="C933" s="32" t="str">
        <f>IF(AND(Businesses!D934="",Businesses!E934&lt;&gt;""),0,IF(Businesses!D934="","N/A",IF(ISNUMBER(Businesses!D934),Businesses!D934,0)))</f>
        <v>N/A</v>
      </c>
      <c r="D933" s="32" t="str">
        <f>IF(Businesses!E934="","N/A",Businesses!E934)</f>
        <v>N/A</v>
      </c>
      <c r="E933" s="32" t="str">
        <f>IF(Businesses!F934="","N/A",Businesses!F934)</f>
        <v>N/A</v>
      </c>
      <c r="F933" s="32" t="str">
        <f t="shared" si="28"/>
        <v>N/A</v>
      </c>
      <c r="G933" s="32" t="str">
        <f>IF(Businesses!G934="","N/A",Businesses!G934)</f>
        <v>N/A</v>
      </c>
      <c r="H933" s="32" t="str">
        <f>IF(Businesses!H934="","N/A",Businesses!H934)</f>
        <v>N/A</v>
      </c>
      <c r="I933" s="32" t="str">
        <f>IF(AND(Businesses!B934="",Businesses!C934&lt;&gt;""),0,IF(Businesses!B934="","N/A",IF(ISNUMBER(Businesses!B934),Businesses!B934,0)))</f>
        <v>N/A</v>
      </c>
    </row>
    <row r="934" spans="2:9">
      <c r="B934" s="32" t="str">
        <f t="shared" si="29"/>
        <v>N/A</v>
      </c>
      <c r="C934" s="32" t="str">
        <f>IF(AND(Businesses!D935="",Businesses!E935&lt;&gt;""),0,IF(Businesses!D935="","N/A",IF(ISNUMBER(Businesses!D935),Businesses!D935,0)))</f>
        <v>N/A</v>
      </c>
      <c r="D934" s="32" t="str">
        <f>IF(Businesses!E935="","N/A",Businesses!E935)</f>
        <v>N/A</v>
      </c>
      <c r="E934" s="32" t="str">
        <f>IF(Businesses!F935="","N/A",Businesses!F935)</f>
        <v>N/A</v>
      </c>
      <c r="F934" s="32" t="str">
        <f t="shared" si="28"/>
        <v>N/A</v>
      </c>
      <c r="G934" s="32" t="str">
        <f>IF(Businesses!G935="","N/A",Businesses!G935)</f>
        <v>N/A</v>
      </c>
      <c r="H934" s="32" t="str">
        <f>IF(Businesses!H935="","N/A",Businesses!H935)</f>
        <v>N/A</v>
      </c>
      <c r="I934" s="32" t="str">
        <f>IF(AND(Businesses!B935="",Businesses!C935&lt;&gt;""),0,IF(Businesses!B935="","N/A",IF(ISNUMBER(Businesses!B935),Businesses!B935,0)))</f>
        <v>N/A</v>
      </c>
    </row>
    <row r="935" spans="2:9">
      <c r="B935" s="32" t="str">
        <f t="shared" si="29"/>
        <v>N/A</v>
      </c>
      <c r="C935" s="32" t="str">
        <f>IF(AND(Businesses!D936="",Businesses!E936&lt;&gt;""),0,IF(Businesses!D936="","N/A",IF(ISNUMBER(Businesses!D936),Businesses!D936,0)))</f>
        <v>N/A</v>
      </c>
      <c r="D935" s="32" t="str">
        <f>IF(Businesses!E936="","N/A",Businesses!E936)</f>
        <v>N/A</v>
      </c>
      <c r="E935" s="32" t="str">
        <f>IF(Businesses!F936="","N/A",Businesses!F936)</f>
        <v>N/A</v>
      </c>
      <c r="F935" s="32" t="str">
        <f t="shared" si="28"/>
        <v>N/A</v>
      </c>
      <c r="G935" s="32" t="str">
        <f>IF(Businesses!G936="","N/A",Businesses!G936)</f>
        <v>N/A</v>
      </c>
      <c r="H935" s="32" t="str">
        <f>IF(Businesses!H936="","N/A",Businesses!H936)</f>
        <v>N/A</v>
      </c>
      <c r="I935" s="32" t="str">
        <f>IF(AND(Businesses!B936="",Businesses!C936&lt;&gt;""),0,IF(Businesses!B936="","N/A",IF(ISNUMBER(Businesses!B936),Businesses!B936,0)))</f>
        <v>N/A</v>
      </c>
    </row>
    <row r="936" spans="2:9">
      <c r="B936" s="32" t="str">
        <f t="shared" si="29"/>
        <v>N/A</v>
      </c>
      <c r="C936" s="32" t="str">
        <f>IF(AND(Businesses!D937="",Businesses!E937&lt;&gt;""),0,IF(Businesses!D937="","N/A",IF(ISNUMBER(Businesses!D937),Businesses!D937,0)))</f>
        <v>N/A</v>
      </c>
      <c r="D936" s="32" t="str">
        <f>IF(Businesses!E937="","N/A",Businesses!E937)</f>
        <v>N/A</v>
      </c>
      <c r="E936" s="32" t="str">
        <f>IF(Businesses!F937="","N/A",Businesses!F937)</f>
        <v>N/A</v>
      </c>
      <c r="F936" s="32" t="str">
        <f t="shared" si="28"/>
        <v>N/A</v>
      </c>
      <c r="G936" s="32" t="str">
        <f>IF(Businesses!G937="","N/A",Businesses!G937)</f>
        <v>N/A</v>
      </c>
      <c r="H936" s="32" t="str">
        <f>IF(Businesses!H937="","N/A",Businesses!H937)</f>
        <v>N/A</v>
      </c>
      <c r="I936" s="32" t="str">
        <f>IF(AND(Businesses!B937="",Businesses!C937&lt;&gt;""),0,IF(Businesses!B937="","N/A",IF(ISNUMBER(Businesses!B937),Businesses!B937,0)))</f>
        <v>N/A</v>
      </c>
    </row>
    <row r="937" spans="2:9">
      <c r="B937" s="32" t="str">
        <f t="shared" si="29"/>
        <v>N/A</v>
      </c>
      <c r="C937" s="32" t="str">
        <f>IF(AND(Businesses!D938="",Businesses!E938&lt;&gt;""),0,IF(Businesses!D938="","N/A",IF(ISNUMBER(Businesses!D938),Businesses!D938,0)))</f>
        <v>N/A</v>
      </c>
      <c r="D937" s="32" t="str">
        <f>IF(Businesses!E938="","N/A",Businesses!E938)</f>
        <v>N/A</v>
      </c>
      <c r="E937" s="32" t="str">
        <f>IF(Businesses!F938="","N/A",Businesses!F938)</f>
        <v>N/A</v>
      </c>
      <c r="F937" s="32" t="str">
        <f t="shared" si="28"/>
        <v>N/A</v>
      </c>
      <c r="G937" s="32" t="str">
        <f>IF(Businesses!G938="","N/A",Businesses!G938)</f>
        <v>N/A</v>
      </c>
      <c r="H937" s="32" t="str">
        <f>IF(Businesses!H938="","N/A",Businesses!H938)</f>
        <v>N/A</v>
      </c>
      <c r="I937" s="32" t="str">
        <f>IF(AND(Businesses!B938="",Businesses!C938&lt;&gt;""),0,IF(Businesses!B938="","N/A",IF(ISNUMBER(Businesses!B938),Businesses!B938,0)))</f>
        <v>N/A</v>
      </c>
    </row>
    <row r="938" spans="2:9">
      <c r="B938" s="32" t="str">
        <f t="shared" si="29"/>
        <v>N/A</v>
      </c>
      <c r="C938" s="32" t="str">
        <f>IF(AND(Businesses!D939="",Businesses!E939&lt;&gt;""),0,IF(Businesses!D939="","N/A",IF(ISNUMBER(Businesses!D939),Businesses!D939,0)))</f>
        <v>N/A</v>
      </c>
      <c r="D938" s="32" t="str">
        <f>IF(Businesses!E939="","N/A",Businesses!E939)</f>
        <v>N/A</v>
      </c>
      <c r="E938" s="32" t="str">
        <f>IF(Businesses!F939="","N/A",Businesses!F939)</f>
        <v>N/A</v>
      </c>
      <c r="F938" s="32" t="str">
        <f t="shared" si="28"/>
        <v>N/A</v>
      </c>
      <c r="G938" s="32" t="str">
        <f>IF(Businesses!G939="","N/A",Businesses!G939)</f>
        <v>N/A</v>
      </c>
      <c r="H938" s="32" t="str">
        <f>IF(Businesses!H939="","N/A",Businesses!H939)</f>
        <v>N/A</v>
      </c>
      <c r="I938" s="32" t="str">
        <f>IF(AND(Businesses!B939="",Businesses!C939&lt;&gt;""),0,IF(Businesses!B939="","N/A",IF(ISNUMBER(Businesses!B939),Businesses!B939,0)))</f>
        <v>N/A</v>
      </c>
    </row>
    <row r="939" spans="2:9">
      <c r="B939" s="32" t="str">
        <f t="shared" si="29"/>
        <v>N/A</v>
      </c>
      <c r="C939" s="32" t="str">
        <f>IF(AND(Businesses!D940="",Businesses!E940&lt;&gt;""),0,IF(Businesses!D940="","N/A",IF(ISNUMBER(Businesses!D940),Businesses!D940,0)))</f>
        <v>N/A</v>
      </c>
      <c r="D939" s="32" t="str">
        <f>IF(Businesses!E940="","N/A",Businesses!E940)</f>
        <v>N/A</v>
      </c>
      <c r="E939" s="32" t="str">
        <f>IF(Businesses!F940="","N/A",Businesses!F940)</f>
        <v>N/A</v>
      </c>
      <c r="F939" s="32" t="str">
        <f t="shared" si="28"/>
        <v>N/A</v>
      </c>
      <c r="G939" s="32" t="str">
        <f>IF(Businesses!G940="","N/A",Businesses!G940)</f>
        <v>N/A</v>
      </c>
      <c r="H939" s="32" t="str">
        <f>IF(Businesses!H940="","N/A",Businesses!H940)</f>
        <v>N/A</v>
      </c>
      <c r="I939" s="32" t="str">
        <f>IF(AND(Businesses!B940="",Businesses!C940&lt;&gt;""),0,IF(Businesses!B940="","N/A",IF(ISNUMBER(Businesses!B940),Businesses!B940,0)))</f>
        <v>N/A</v>
      </c>
    </row>
    <row r="940" spans="2:9">
      <c r="B940" s="32" t="str">
        <f t="shared" si="29"/>
        <v>N/A</v>
      </c>
      <c r="C940" s="32" t="str">
        <f>IF(AND(Businesses!D941="",Businesses!E941&lt;&gt;""),0,IF(Businesses!D941="","N/A",IF(ISNUMBER(Businesses!D941),Businesses!D941,0)))</f>
        <v>N/A</v>
      </c>
      <c r="D940" s="32" t="str">
        <f>IF(Businesses!E941="","N/A",Businesses!E941)</f>
        <v>N/A</v>
      </c>
      <c r="E940" s="32" t="str">
        <f>IF(Businesses!F941="","N/A",Businesses!F941)</f>
        <v>N/A</v>
      </c>
      <c r="F940" s="32" t="str">
        <f t="shared" si="28"/>
        <v>N/A</v>
      </c>
      <c r="G940" s="32" t="str">
        <f>IF(Businesses!G941="","N/A",Businesses!G941)</f>
        <v>N/A</v>
      </c>
      <c r="H940" s="32" t="str">
        <f>IF(Businesses!H941="","N/A",Businesses!H941)</f>
        <v>N/A</v>
      </c>
      <c r="I940" s="32" t="str">
        <f>IF(AND(Businesses!B941="",Businesses!C941&lt;&gt;""),0,IF(Businesses!B941="","N/A",IF(ISNUMBER(Businesses!B941),Businesses!B941,0)))</f>
        <v>N/A</v>
      </c>
    </row>
    <row r="941" spans="2:9">
      <c r="B941" s="32" t="str">
        <f t="shared" si="29"/>
        <v>N/A</v>
      </c>
      <c r="C941" s="32" t="str">
        <f>IF(AND(Businesses!D942="",Businesses!E942&lt;&gt;""),0,IF(Businesses!D942="","N/A",IF(ISNUMBER(Businesses!D942),Businesses!D942,0)))</f>
        <v>N/A</v>
      </c>
      <c r="D941" s="32" t="str">
        <f>IF(Businesses!E942="","N/A",Businesses!E942)</f>
        <v>N/A</v>
      </c>
      <c r="E941" s="32" t="str">
        <f>IF(Businesses!F942="","N/A",Businesses!F942)</f>
        <v>N/A</v>
      </c>
      <c r="F941" s="32" t="str">
        <f t="shared" si="28"/>
        <v>N/A</v>
      </c>
      <c r="G941" s="32" t="str">
        <f>IF(Businesses!G942="","N/A",Businesses!G942)</f>
        <v>N/A</v>
      </c>
      <c r="H941" s="32" t="str">
        <f>IF(Businesses!H942="","N/A",Businesses!H942)</f>
        <v>N/A</v>
      </c>
      <c r="I941" s="32" t="str">
        <f>IF(AND(Businesses!B942="",Businesses!C942&lt;&gt;""),0,IF(Businesses!B942="","N/A",IF(ISNUMBER(Businesses!B942),Businesses!B942,0)))</f>
        <v>N/A</v>
      </c>
    </row>
    <row r="942" spans="2:9">
      <c r="B942" s="32" t="str">
        <f t="shared" si="29"/>
        <v>N/A</v>
      </c>
      <c r="C942" s="32" t="str">
        <f>IF(AND(Businesses!D943="",Businesses!E943&lt;&gt;""),0,IF(Businesses!D943="","N/A",IF(ISNUMBER(Businesses!D943),Businesses!D943,0)))</f>
        <v>N/A</v>
      </c>
      <c r="D942" s="32" t="str">
        <f>IF(Businesses!E943="","N/A",Businesses!E943)</f>
        <v>N/A</v>
      </c>
      <c r="E942" s="32" t="str">
        <f>IF(Businesses!F943="","N/A",Businesses!F943)</f>
        <v>N/A</v>
      </c>
      <c r="F942" s="32" t="str">
        <f t="shared" si="28"/>
        <v>N/A</v>
      </c>
      <c r="G942" s="32" t="str">
        <f>IF(Businesses!G943="","N/A",Businesses!G943)</f>
        <v>N/A</v>
      </c>
      <c r="H942" s="32" t="str">
        <f>IF(Businesses!H943="","N/A",Businesses!H943)</f>
        <v>N/A</v>
      </c>
      <c r="I942" s="32" t="str">
        <f>IF(AND(Businesses!B943="",Businesses!C943&lt;&gt;""),0,IF(Businesses!B943="","N/A",IF(ISNUMBER(Businesses!B943),Businesses!B943,0)))</f>
        <v>N/A</v>
      </c>
    </row>
    <row r="943" spans="2:9">
      <c r="B943" s="32" t="str">
        <f t="shared" si="29"/>
        <v>N/A</v>
      </c>
      <c r="C943" s="32" t="str">
        <f>IF(AND(Businesses!D944="",Businesses!E944&lt;&gt;""),0,IF(Businesses!D944="","N/A",IF(ISNUMBER(Businesses!D944),Businesses!D944,0)))</f>
        <v>N/A</v>
      </c>
      <c r="D943" s="32" t="str">
        <f>IF(Businesses!E944="","N/A",Businesses!E944)</f>
        <v>N/A</v>
      </c>
      <c r="E943" s="32" t="str">
        <f>IF(Businesses!F944="","N/A",Businesses!F944)</f>
        <v>N/A</v>
      </c>
      <c r="F943" s="32" t="str">
        <f t="shared" si="28"/>
        <v>N/A</v>
      </c>
      <c r="G943" s="32" t="str">
        <f>IF(Businesses!G944="","N/A",Businesses!G944)</f>
        <v>N/A</v>
      </c>
      <c r="H943" s="32" t="str">
        <f>IF(Businesses!H944="","N/A",Businesses!H944)</f>
        <v>N/A</v>
      </c>
      <c r="I943" s="32" t="str">
        <f>IF(AND(Businesses!B944="",Businesses!C944&lt;&gt;""),0,IF(Businesses!B944="","N/A",IF(ISNUMBER(Businesses!B944),Businesses!B944,0)))</f>
        <v>N/A</v>
      </c>
    </row>
    <row r="944" spans="2:9">
      <c r="B944" s="32" t="str">
        <f t="shared" si="29"/>
        <v>N/A</v>
      </c>
      <c r="C944" s="32" t="str">
        <f>IF(AND(Businesses!D945="",Businesses!E945&lt;&gt;""),0,IF(Businesses!D945="","N/A",IF(ISNUMBER(Businesses!D945),Businesses!D945,0)))</f>
        <v>N/A</v>
      </c>
      <c r="D944" s="32" t="str">
        <f>IF(Businesses!E945="","N/A",Businesses!E945)</f>
        <v>N/A</v>
      </c>
      <c r="E944" s="32" t="str">
        <f>IF(Businesses!F945="","N/A",Businesses!F945)</f>
        <v>N/A</v>
      </c>
      <c r="F944" s="32" t="str">
        <f t="shared" si="28"/>
        <v>N/A</v>
      </c>
      <c r="G944" s="32" t="str">
        <f>IF(Businesses!G945="","N/A",Businesses!G945)</f>
        <v>N/A</v>
      </c>
      <c r="H944" s="32" t="str">
        <f>IF(Businesses!H945="","N/A",Businesses!H945)</f>
        <v>N/A</v>
      </c>
      <c r="I944" s="32" t="str">
        <f>IF(AND(Businesses!B945="",Businesses!C945&lt;&gt;""),0,IF(Businesses!B945="","N/A",IF(ISNUMBER(Businesses!B945),Businesses!B945,0)))</f>
        <v>N/A</v>
      </c>
    </row>
    <row r="945" spans="2:9">
      <c r="B945" s="32" t="str">
        <f t="shared" si="29"/>
        <v>N/A</v>
      </c>
      <c r="C945" s="32" t="str">
        <f>IF(AND(Businesses!D946="",Businesses!E946&lt;&gt;""),0,IF(Businesses!D946="","N/A",IF(ISNUMBER(Businesses!D946),Businesses!D946,0)))</f>
        <v>N/A</v>
      </c>
      <c r="D945" s="32" t="str">
        <f>IF(Businesses!E946="","N/A",Businesses!E946)</f>
        <v>N/A</v>
      </c>
      <c r="E945" s="32" t="str">
        <f>IF(Businesses!F946="","N/A",Businesses!F946)</f>
        <v>N/A</v>
      </c>
      <c r="F945" s="32" t="str">
        <f t="shared" si="28"/>
        <v>N/A</v>
      </c>
      <c r="G945" s="32" t="str">
        <f>IF(Businesses!G946="","N/A",Businesses!G946)</f>
        <v>N/A</v>
      </c>
      <c r="H945" s="32" t="str">
        <f>IF(Businesses!H946="","N/A",Businesses!H946)</f>
        <v>N/A</v>
      </c>
      <c r="I945" s="32" t="str">
        <f>IF(AND(Businesses!B946="",Businesses!C946&lt;&gt;""),0,IF(Businesses!B946="","N/A",IF(ISNUMBER(Businesses!B946),Businesses!B946,0)))</f>
        <v>N/A</v>
      </c>
    </row>
    <row r="946" spans="2:9">
      <c r="B946" s="32" t="str">
        <f t="shared" si="29"/>
        <v>N/A</v>
      </c>
      <c r="C946" s="32" t="str">
        <f>IF(AND(Businesses!D947="",Businesses!E947&lt;&gt;""),0,IF(Businesses!D947="","N/A",IF(ISNUMBER(Businesses!D947),Businesses!D947,0)))</f>
        <v>N/A</v>
      </c>
      <c r="D946" s="32" t="str">
        <f>IF(Businesses!E947="","N/A",Businesses!E947)</f>
        <v>N/A</v>
      </c>
      <c r="E946" s="32" t="str">
        <f>IF(Businesses!F947="","N/A",Businesses!F947)</f>
        <v>N/A</v>
      </c>
      <c r="F946" s="32" t="str">
        <f t="shared" si="28"/>
        <v>N/A</v>
      </c>
      <c r="G946" s="32" t="str">
        <f>IF(Businesses!G947="","N/A",Businesses!G947)</f>
        <v>N/A</v>
      </c>
      <c r="H946" s="32" t="str">
        <f>IF(Businesses!H947="","N/A",Businesses!H947)</f>
        <v>N/A</v>
      </c>
      <c r="I946" s="32" t="str">
        <f>IF(AND(Businesses!B947="",Businesses!C947&lt;&gt;""),0,IF(Businesses!B947="","N/A",IF(ISNUMBER(Businesses!B947),Businesses!B947,0)))</f>
        <v>N/A</v>
      </c>
    </row>
    <row r="947" spans="2:9">
      <c r="B947" s="32" t="str">
        <f t="shared" si="29"/>
        <v>N/A</v>
      </c>
      <c r="C947" s="32" t="str">
        <f>IF(AND(Businesses!D948="",Businesses!E948&lt;&gt;""),0,IF(Businesses!D948="","N/A",IF(ISNUMBER(Businesses!D948),Businesses!D948,0)))</f>
        <v>N/A</v>
      </c>
      <c r="D947" s="32" t="str">
        <f>IF(Businesses!E948="","N/A",Businesses!E948)</f>
        <v>N/A</v>
      </c>
      <c r="E947" s="32" t="str">
        <f>IF(Businesses!F948="","N/A",Businesses!F948)</f>
        <v>N/A</v>
      </c>
      <c r="F947" s="32" t="str">
        <f t="shared" si="28"/>
        <v>N/A</v>
      </c>
      <c r="G947" s="32" t="str">
        <f>IF(Businesses!G948="","N/A",Businesses!G948)</f>
        <v>N/A</v>
      </c>
      <c r="H947" s="32" t="str">
        <f>IF(Businesses!H948="","N/A",Businesses!H948)</f>
        <v>N/A</v>
      </c>
      <c r="I947" s="32" t="str">
        <f>IF(AND(Businesses!B948="",Businesses!C948&lt;&gt;""),0,IF(Businesses!B948="","N/A",IF(ISNUMBER(Businesses!B948),Businesses!B948,0)))</f>
        <v>N/A</v>
      </c>
    </row>
    <row r="948" spans="2:9">
      <c r="B948" s="32" t="str">
        <f t="shared" si="29"/>
        <v>N/A</v>
      </c>
      <c r="C948" s="32" t="str">
        <f>IF(AND(Businesses!D949="",Businesses!E949&lt;&gt;""),0,IF(Businesses!D949="","N/A",IF(ISNUMBER(Businesses!D949),Businesses!D949,0)))</f>
        <v>N/A</v>
      </c>
      <c r="D948" s="32" t="str">
        <f>IF(Businesses!E949="","N/A",Businesses!E949)</f>
        <v>N/A</v>
      </c>
      <c r="E948" s="32" t="str">
        <f>IF(Businesses!F949="","N/A",Businesses!F949)</f>
        <v>N/A</v>
      </c>
      <c r="F948" s="32" t="str">
        <f t="shared" si="28"/>
        <v>N/A</v>
      </c>
      <c r="G948" s="32" t="str">
        <f>IF(Businesses!G949="","N/A",Businesses!G949)</f>
        <v>N/A</v>
      </c>
      <c r="H948" s="32" t="str">
        <f>IF(Businesses!H949="","N/A",Businesses!H949)</f>
        <v>N/A</v>
      </c>
      <c r="I948" s="32" t="str">
        <f>IF(AND(Businesses!B949="",Businesses!C949&lt;&gt;""),0,IF(Businesses!B949="","N/A",IF(ISNUMBER(Businesses!B949),Businesses!B949,0)))</f>
        <v>N/A</v>
      </c>
    </row>
    <row r="949" spans="2:9">
      <c r="B949" s="32" t="str">
        <f t="shared" si="29"/>
        <v>N/A</v>
      </c>
      <c r="C949" s="32" t="str">
        <f>IF(AND(Businesses!D950="",Businesses!E950&lt;&gt;""),0,IF(Businesses!D950="","N/A",IF(ISNUMBER(Businesses!D950),Businesses!D950,0)))</f>
        <v>N/A</v>
      </c>
      <c r="D949" s="32" t="str">
        <f>IF(Businesses!E950="","N/A",Businesses!E950)</f>
        <v>N/A</v>
      </c>
      <c r="E949" s="32" t="str">
        <f>IF(Businesses!F950="","N/A",Businesses!F950)</f>
        <v>N/A</v>
      </c>
      <c r="F949" s="32" t="str">
        <f t="shared" si="28"/>
        <v>N/A</v>
      </c>
      <c r="G949" s="32" t="str">
        <f>IF(Businesses!G950="","N/A",Businesses!G950)</f>
        <v>N/A</v>
      </c>
      <c r="H949" s="32" t="str">
        <f>IF(Businesses!H950="","N/A",Businesses!H950)</f>
        <v>N/A</v>
      </c>
      <c r="I949" s="32" t="str">
        <f>IF(AND(Businesses!B950="",Businesses!C950&lt;&gt;""),0,IF(Businesses!B950="","N/A",IF(ISNUMBER(Businesses!B950),Businesses!B950,0)))</f>
        <v>N/A</v>
      </c>
    </row>
    <row r="950" spans="2:9">
      <c r="B950" s="32" t="str">
        <f t="shared" si="29"/>
        <v>N/A</v>
      </c>
      <c r="C950" s="32" t="str">
        <f>IF(AND(Businesses!D951="",Businesses!E951&lt;&gt;""),0,IF(Businesses!D951="","N/A",IF(ISNUMBER(Businesses!D951),Businesses!D951,0)))</f>
        <v>N/A</v>
      </c>
      <c r="D950" s="32" t="str">
        <f>IF(Businesses!E951="","N/A",Businesses!E951)</f>
        <v>N/A</v>
      </c>
      <c r="E950" s="32" t="str">
        <f>IF(Businesses!F951="","N/A",Businesses!F951)</f>
        <v>N/A</v>
      </c>
      <c r="F950" s="32" t="str">
        <f t="shared" si="28"/>
        <v>N/A</v>
      </c>
      <c r="G950" s="32" t="str">
        <f>IF(Businesses!G951="","N/A",Businesses!G951)</f>
        <v>N/A</v>
      </c>
      <c r="H950" s="32" t="str">
        <f>IF(Businesses!H951="","N/A",Businesses!H951)</f>
        <v>N/A</v>
      </c>
      <c r="I950" s="32" t="str">
        <f>IF(AND(Businesses!B951="",Businesses!C951&lt;&gt;""),0,IF(Businesses!B951="","N/A",IF(ISNUMBER(Businesses!B951),Businesses!B951,0)))</f>
        <v>N/A</v>
      </c>
    </row>
    <row r="951" spans="2:9">
      <c r="B951" s="32" t="str">
        <f t="shared" si="29"/>
        <v>N/A</v>
      </c>
      <c r="C951" s="32" t="str">
        <f>IF(AND(Businesses!D952="",Businesses!E952&lt;&gt;""),0,IF(Businesses!D952="","N/A",IF(ISNUMBER(Businesses!D952),Businesses!D952,0)))</f>
        <v>N/A</v>
      </c>
      <c r="D951" s="32" t="str">
        <f>IF(Businesses!E952="","N/A",Businesses!E952)</f>
        <v>N/A</v>
      </c>
      <c r="E951" s="32" t="str">
        <f>IF(Businesses!F952="","N/A",Businesses!F952)</f>
        <v>N/A</v>
      </c>
      <c r="F951" s="32" t="str">
        <f t="shared" si="28"/>
        <v>N/A</v>
      </c>
      <c r="G951" s="32" t="str">
        <f>IF(Businesses!G952="","N/A",Businesses!G952)</f>
        <v>N/A</v>
      </c>
      <c r="H951" s="32" t="str">
        <f>IF(Businesses!H952="","N/A",Businesses!H952)</f>
        <v>N/A</v>
      </c>
      <c r="I951" s="32" t="str">
        <f>IF(AND(Businesses!B952="",Businesses!C952&lt;&gt;""),0,IF(Businesses!B952="","N/A",IF(ISNUMBER(Businesses!B952),Businesses!B952,0)))</f>
        <v>N/A</v>
      </c>
    </row>
    <row r="952" spans="2:9">
      <c r="B952" s="32" t="str">
        <f t="shared" si="29"/>
        <v>N/A</v>
      </c>
      <c r="C952" s="32" t="str">
        <f>IF(AND(Businesses!D953="",Businesses!E953&lt;&gt;""),0,IF(Businesses!D953="","N/A",IF(ISNUMBER(Businesses!D953),Businesses!D953,0)))</f>
        <v>N/A</v>
      </c>
      <c r="D952" s="32" t="str">
        <f>IF(Businesses!E953="","N/A",Businesses!E953)</f>
        <v>N/A</v>
      </c>
      <c r="E952" s="32" t="str">
        <f>IF(Businesses!F953="","N/A",Businesses!F953)</f>
        <v>N/A</v>
      </c>
      <c r="F952" s="32" t="str">
        <f t="shared" si="28"/>
        <v>N/A</v>
      </c>
      <c r="G952" s="32" t="str">
        <f>IF(Businesses!G953="","N/A",Businesses!G953)</f>
        <v>N/A</v>
      </c>
      <c r="H952" s="32" t="str">
        <f>IF(Businesses!H953="","N/A",Businesses!H953)</f>
        <v>N/A</v>
      </c>
      <c r="I952" s="32" t="str">
        <f>IF(AND(Businesses!B953="",Businesses!C953&lt;&gt;""),0,IF(Businesses!B953="","N/A",IF(ISNUMBER(Businesses!B953),Businesses!B953,0)))</f>
        <v>N/A</v>
      </c>
    </row>
    <row r="953" spans="2:9">
      <c r="B953" s="32" t="str">
        <f t="shared" si="29"/>
        <v>N/A</v>
      </c>
      <c r="C953" s="32" t="str">
        <f>IF(AND(Businesses!D954="",Businesses!E954&lt;&gt;""),0,IF(Businesses!D954="","N/A",IF(ISNUMBER(Businesses!D954),Businesses!D954,0)))</f>
        <v>N/A</v>
      </c>
      <c r="D953" s="32" t="str">
        <f>IF(Businesses!E954="","N/A",Businesses!E954)</f>
        <v>N/A</v>
      </c>
      <c r="E953" s="32" t="str">
        <f>IF(Businesses!F954="","N/A",Businesses!F954)</f>
        <v>N/A</v>
      </c>
      <c r="F953" s="32" t="str">
        <f t="shared" si="28"/>
        <v>N/A</v>
      </c>
      <c r="G953" s="32" t="str">
        <f>IF(Businesses!G954="","N/A",Businesses!G954)</f>
        <v>N/A</v>
      </c>
      <c r="H953" s="32" t="str">
        <f>IF(Businesses!H954="","N/A",Businesses!H954)</f>
        <v>N/A</v>
      </c>
      <c r="I953" s="32" t="str">
        <f>IF(AND(Businesses!B954="",Businesses!C954&lt;&gt;""),0,IF(Businesses!B954="","N/A",IF(ISNUMBER(Businesses!B954),Businesses!B954,0)))</f>
        <v>N/A</v>
      </c>
    </row>
    <row r="954" spans="2:9">
      <c r="B954" s="32" t="str">
        <f t="shared" si="29"/>
        <v>N/A</v>
      </c>
      <c r="C954" s="32" t="str">
        <f>IF(AND(Businesses!D955="",Businesses!E955&lt;&gt;""),0,IF(Businesses!D955="","N/A",IF(ISNUMBER(Businesses!D955),Businesses!D955,0)))</f>
        <v>N/A</v>
      </c>
      <c r="D954" s="32" t="str">
        <f>IF(Businesses!E955="","N/A",Businesses!E955)</f>
        <v>N/A</v>
      </c>
      <c r="E954" s="32" t="str">
        <f>IF(Businesses!F955="","N/A",Businesses!F955)</f>
        <v>N/A</v>
      </c>
      <c r="F954" s="32" t="str">
        <f t="shared" si="28"/>
        <v>N/A</v>
      </c>
      <c r="G954" s="32" t="str">
        <f>IF(Businesses!G955="","N/A",Businesses!G955)</f>
        <v>N/A</v>
      </c>
      <c r="H954" s="32" t="str">
        <f>IF(Businesses!H955="","N/A",Businesses!H955)</f>
        <v>N/A</v>
      </c>
      <c r="I954" s="32" t="str">
        <f>IF(AND(Businesses!B955="",Businesses!C955&lt;&gt;""),0,IF(Businesses!B955="","N/A",IF(ISNUMBER(Businesses!B955),Businesses!B955,0)))</f>
        <v>N/A</v>
      </c>
    </row>
    <row r="955" spans="2:9">
      <c r="B955" s="32" t="str">
        <f t="shared" si="29"/>
        <v>N/A</v>
      </c>
      <c r="C955" s="32" t="str">
        <f>IF(AND(Businesses!D956="",Businesses!E956&lt;&gt;""),0,IF(Businesses!D956="","N/A",IF(ISNUMBER(Businesses!D956),Businesses!D956,0)))</f>
        <v>N/A</v>
      </c>
      <c r="D955" s="32" t="str">
        <f>IF(Businesses!E956="","N/A",Businesses!E956)</f>
        <v>N/A</v>
      </c>
      <c r="E955" s="32" t="str">
        <f>IF(Businesses!F956="","N/A",Businesses!F956)</f>
        <v>N/A</v>
      </c>
      <c r="F955" s="32" t="str">
        <f t="shared" si="28"/>
        <v>N/A</v>
      </c>
      <c r="G955" s="32" t="str">
        <f>IF(Businesses!G956="","N/A",Businesses!G956)</f>
        <v>N/A</v>
      </c>
      <c r="H955" s="32" t="str">
        <f>IF(Businesses!H956="","N/A",Businesses!H956)</f>
        <v>N/A</v>
      </c>
      <c r="I955" s="32" t="str">
        <f>IF(AND(Businesses!B956="",Businesses!C956&lt;&gt;""),0,IF(Businesses!B956="","N/A",IF(ISNUMBER(Businesses!B956),Businesses!B956,0)))</f>
        <v>N/A</v>
      </c>
    </row>
    <row r="956" spans="2:9">
      <c r="B956" s="32" t="str">
        <f t="shared" si="29"/>
        <v>N/A</v>
      </c>
      <c r="C956" s="32" t="str">
        <f>IF(AND(Businesses!D957="",Businesses!E957&lt;&gt;""),0,IF(Businesses!D957="","N/A",IF(ISNUMBER(Businesses!D957),Businesses!D957,0)))</f>
        <v>N/A</v>
      </c>
      <c r="D956" s="32" t="str">
        <f>IF(Businesses!E957="","N/A",Businesses!E957)</f>
        <v>N/A</v>
      </c>
      <c r="E956" s="32" t="str">
        <f>IF(Businesses!F957="","N/A",Businesses!F957)</f>
        <v>N/A</v>
      </c>
      <c r="F956" s="32" t="str">
        <f t="shared" si="28"/>
        <v>N/A</v>
      </c>
      <c r="G956" s="32" t="str">
        <f>IF(Businesses!G957="","N/A",Businesses!G957)</f>
        <v>N/A</v>
      </c>
      <c r="H956" s="32" t="str">
        <f>IF(Businesses!H957="","N/A",Businesses!H957)</f>
        <v>N/A</v>
      </c>
      <c r="I956" s="32" t="str">
        <f>IF(AND(Businesses!B957="",Businesses!C957&lt;&gt;""),0,IF(Businesses!B957="","N/A",IF(ISNUMBER(Businesses!B957),Businesses!B957,0)))</f>
        <v>N/A</v>
      </c>
    </row>
    <row r="957" spans="2:9">
      <c r="B957" s="32" t="str">
        <f t="shared" si="29"/>
        <v>N/A</v>
      </c>
      <c r="C957" s="32" t="str">
        <f>IF(AND(Businesses!D958="",Businesses!E958&lt;&gt;""),0,IF(Businesses!D958="","N/A",IF(ISNUMBER(Businesses!D958),Businesses!D958,0)))</f>
        <v>N/A</v>
      </c>
      <c r="D957" s="32" t="str">
        <f>IF(Businesses!E958="","N/A",Businesses!E958)</f>
        <v>N/A</v>
      </c>
      <c r="E957" s="32" t="str">
        <f>IF(Businesses!F958="","N/A",Businesses!F958)</f>
        <v>N/A</v>
      </c>
      <c r="F957" s="32" t="str">
        <f t="shared" si="28"/>
        <v>N/A</v>
      </c>
      <c r="G957" s="32" t="str">
        <f>IF(Businesses!G958="","N/A",Businesses!G958)</f>
        <v>N/A</v>
      </c>
      <c r="H957" s="32" t="str">
        <f>IF(Businesses!H958="","N/A",Businesses!H958)</f>
        <v>N/A</v>
      </c>
      <c r="I957" s="32" t="str">
        <f>IF(AND(Businesses!B958="",Businesses!C958&lt;&gt;""),0,IF(Businesses!B958="","N/A",IF(ISNUMBER(Businesses!B958),Businesses!B958,0)))</f>
        <v>N/A</v>
      </c>
    </row>
    <row r="958" spans="2:9">
      <c r="B958" s="32" t="str">
        <f t="shared" si="29"/>
        <v>N/A</v>
      </c>
      <c r="C958" s="32" t="str">
        <f>IF(AND(Businesses!D959="",Businesses!E959&lt;&gt;""),0,IF(Businesses!D959="","N/A",IF(ISNUMBER(Businesses!D959),Businesses!D959,0)))</f>
        <v>N/A</v>
      </c>
      <c r="D958" s="32" t="str">
        <f>IF(Businesses!E959="","N/A",Businesses!E959)</f>
        <v>N/A</v>
      </c>
      <c r="E958" s="32" t="str">
        <f>IF(Businesses!F959="","N/A",Businesses!F959)</f>
        <v>N/A</v>
      </c>
      <c r="F958" s="32" t="str">
        <f t="shared" si="28"/>
        <v>N/A</v>
      </c>
      <c r="G958" s="32" t="str">
        <f>IF(Businesses!G959="","N/A",Businesses!G959)</f>
        <v>N/A</v>
      </c>
      <c r="H958" s="32" t="str">
        <f>IF(Businesses!H959="","N/A",Businesses!H959)</f>
        <v>N/A</v>
      </c>
      <c r="I958" s="32" t="str">
        <f>IF(AND(Businesses!B959="",Businesses!C959&lt;&gt;""),0,IF(Businesses!B959="","N/A",IF(ISNUMBER(Businesses!B959),Businesses!B959,0)))</f>
        <v>N/A</v>
      </c>
    </row>
    <row r="959" spans="2:9">
      <c r="B959" s="32" t="str">
        <f t="shared" si="29"/>
        <v>N/A</v>
      </c>
      <c r="C959" s="32" t="str">
        <f>IF(AND(Businesses!D960="",Businesses!E960&lt;&gt;""),0,IF(Businesses!D960="","N/A",IF(ISNUMBER(Businesses!D960),Businesses!D960,0)))</f>
        <v>N/A</v>
      </c>
      <c r="D959" s="32" t="str">
        <f>IF(Businesses!E960="","N/A",Businesses!E960)</f>
        <v>N/A</v>
      </c>
      <c r="E959" s="32" t="str">
        <f>IF(Businesses!F960="","N/A",Businesses!F960)</f>
        <v>N/A</v>
      </c>
      <c r="F959" s="32" t="str">
        <f t="shared" si="28"/>
        <v>N/A</v>
      </c>
      <c r="G959" s="32" t="str">
        <f>IF(Businesses!G960="","N/A",Businesses!G960)</f>
        <v>N/A</v>
      </c>
      <c r="H959" s="32" t="str">
        <f>IF(Businesses!H960="","N/A",Businesses!H960)</f>
        <v>N/A</v>
      </c>
      <c r="I959" s="32" t="str">
        <f>IF(AND(Businesses!B960="",Businesses!C960&lt;&gt;""),0,IF(Businesses!B960="","N/A",IF(ISNUMBER(Businesses!B960),Businesses!B960,0)))</f>
        <v>N/A</v>
      </c>
    </row>
    <row r="960" spans="2:9">
      <c r="B960" s="32" t="str">
        <f t="shared" si="29"/>
        <v>N/A</v>
      </c>
      <c r="C960" s="32" t="str">
        <f>IF(AND(Businesses!D961="",Businesses!E961&lt;&gt;""),0,IF(Businesses!D961="","N/A",IF(ISNUMBER(Businesses!D961),Businesses!D961,0)))</f>
        <v>N/A</v>
      </c>
      <c r="D960" s="32" t="str">
        <f>IF(Businesses!E961="","N/A",Businesses!E961)</f>
        <v>N/A</v>
      </c>
      <c r="E960" s="32" t="str">
        <f>IF(Businesses!F961="","N/A",Businesses!F961)</f>
        <v>N/A</v>
      </c>
      <c r="F960" s="32" t="str">
        <f t="shared" si="28"/>
        <v>N/A</v>
      </c>
      <c r="G960" s="32" t="str">
        <f>IF(Businesses!G961="","N/A",Businesses!G961)</f>
        <v>N/A</v>
      </c>
      <c r="H960" s="32" t="str">
        <f>IF(Businesses!H961="","N/A",Businesses!H961)</f>
        <v>N/A</v>
      </c>
      <c r="I960" s="32" t="str">
        <f>IF(AND(Businesses!B961="",Businesses!C961&lt;&gt;""),0,IF(Businesses!B961="","N/A",IF(ISNUMBER(Businesses!B961),Businesses!B961,0)))</f>
        <v>N/A</v>
      </c>
    </row>
    <row r="961" spans="2:9">
      <c r="B961" s="32" t="str">
        <f t="shared" si="29"/>
        <v>N/A</v>
      </c>
      <c r="C961" s="32" t="str">
        <f>IF(AND(Businesses!D962="",Businesses!E962&lt;&gt;""),0,IF(Businesses!D962="","N/A",IF(ISNUMBER(Businesses!D962),Businesses!D962,0)))</f>
        <v>N/A</v>
      </c>
      <c r="D961" s="32" t="str">
        <f>IF(Businesses!E962="","N/A",Businesses!E962)</f>
        <v>N/A</v>
      </c>
      <c r="E961" s="32" t="str">
        <f>IF(Businesses!F962="","N/A",Businesses!F962)</f>
        <v>N/A</v>
      </c>
      <c r="F961" s="32" t="str">
        <f t="shared" si="28"/>
        <v>N/A</v>
      </c>
      <c r="G961" s="32" t="str">
        <f>IF(Businesses!G962="","N/A",Businesses!G962)</f>
        <v>N/A</v>
      </c>
      <c r="H961" s="32" t="str">
        <f>IF(Businesses!H962="","N/A",Businesses!H962)</f>
        <v>N/A</v>
      </c>
      <c r="I961" s="32" t="str">
        <f>IF(AND(Businesses!B962="",Businesses!C962&lt;&gt;""),0,IF(Businesses!B962="","N/A",IF(ISNUMBER(Businesses!B962),Businesses!B962,0)))</f>
        <v>N/A</v>
      </c>
    </row>
    <row r="962" spans="2:9">
      <c r="B962" s="32" t="str">
        <f t="shared" si="29"/>
        <v>N/A</v>
      </c>
      <c r="C962" s="32" t="str">
        <f>IF(AND(Businesses!D963="",Businesses!E963&lt;&gt;""),0,IF(Businesses!D963="","N/A",IF(ISNUMBER(Businesses!D963),Businesses!D963,0)))</f>
        <v>N/A</v>
      </c>
      <c r="D962" s="32" t="str">
        <f>IF(Businesses!E963="","N/A",Businesses!E963)</f>
        <v>N/A</v>
      </c>
      <c r="E962" s="32" t="str">
        <f>IF(Businesses!F963="","N/A",Businesses!F963)</f>
        <v>N/A</v>
      </c>
      <c r="F962" s="32" t="str">
        <f t="shared" ref="F962:F1025" si="30">IF(B962="N/A","N/A",UPPER(TRIM(ProbuildName)))</f>
        <v>N/A</v>
      </c>
      <c r="G962" s="32" t="str">
        <f>IF(Businesses!G963="","N/A",Businesses!G963)</f>
        <v>N/A</v>
      </c>
      <c r="H962" s="32" t="str">
        <f>IF(Businesses!H963="","N/A",Businesses!H963)</f>
        <v>N/A</v>
      </c>
      <c r="I962" s="32" t="str">
        <f>IF(AND(Businesses!B963="",Businesses!C963&lt;&gt;""),0,IF(Businesses!B963="","N/A",IF(ISNUMBER(Businesses!B963),Businesses!B963,0)))</f>
        <v>N/A</v>
      </c>
    </row>
    <row r="963" spans="2:9">
      <c r="B963" s="32" t="str">
        <f t="shared" ref="B963:B1026" si="31">IF(I963="N/A","N/A","")</f>
        <v>N/A</v>
      </c>
      <c r="C963" s="32" t="str">
        <f>IF(AND(Businesses!D964="",Businesses!E964&lt;&gt;""),0,IF(Businesses!D964="","N/A",IF(ISNUMBER(Businesses!D964),Businesses!D964,0)))</f>
        <v>N/A</v>
      </c>
      <c r="D963" s="32" t="str">
        <f>IF(Businesses!E964="","N/A",Businesses!E964)</f>
        <v>N/A</v>
      </c>
      <c r="E963" s="32" t="str">
        <f>IF(Businesses!F964="","N/A",Businesses!F964)</f>
        <v>N/A</v>
      </c>
      <c r="F963" s="32" t="str">
        <f t="shared" si="30"/>
        <v>N/A</v>
      </c>
      <c r="G963" s="32" t="str">
        <f>IF(Businesses!G964="","N/A",Businesses!G964)</f>
        <v>N/A</v>
      </c>
      <c r="H963" s="32" t="str">
        <f>IF(Businesses!H964="","N/A",Businesses!H964)</f>
        <v>N/A</v>
      </c>
      <c r="I963" s="32" t="str">
        <f>IF(AND(Businesses!B964="",Businesses!C964&lt;&gt;""),0,IF(Businesses!B964="","N/A",IF(ISNUMBER(Businesses!B964),Businesses!B964,0)))</f>
        <v>N/A</v>
      </c>
    </row>
    <row r="964" spans="2:9">
      <c r="B964" s="32" t="str">
        <f t="shared" si="31"/>
        <v>N/A</v>
      </c>
      <c r="C964" s="32" t="str">
        <f>IF(AND(Businesses!D965="",Businesses!E965&lt;&gt;""),0,IF(Businesses!D965="","N/A",IF(ISNUMBER(Businesses!D965),Businesses!D965,0)))</f>
        <v>N/A</v>
      </c>
      <c r="D964" s="32" t="str">
        <f>IF(Businesses!E965="","N/A",Businesses!E965)</f>
        <v>N/A</v>
      </c>
      <c r="E964" s="32" t="str">
        <f>IF(Businesses!F965="","N/A",Businesses!F965)</f>
        <v>N/A</v>
      </c>
      <c r="F964" s="32" t="str">
        <f t="shared" si="30"/>
        <v>N/A</v>
      </c>
      <c r="G964" s="32" t="str">
        <f>IF(Businesses!G965="","N/A",Businesses!G965)</f>
        <v>N/A</v>
      </c>
      <c r="H964" s="32" t="str">
        <f>IF(Businesses!H965="","N/A",Businesses!H965)</f>
        <v>N/A</v>
      </c>
      <c r="I964" s="32" t="str">
        <f>IF(AND(Businesses!B965="",Businesses!C965&lt;&gt;""),0,IF(Businesses!B965="","N/A",IF(ISNUMBER(Businesses!B965),Businesses!B965,0)))</f>
        <v>N/A</v>
      </c>
    </row>
    <row r="965" spans="2:9">
      <c r="B965" s="32" t="str">
        <f t="shared" si="31"/>
        <v>N/A</v>
      </c>
      <c r="C965" s="32" t="str">
        <f>IF(AND(Businesses!D966="",Businesses!E966&lt;&gt;""),0,IF(Businesses!D966="","N/A",IF(ISNUMBER(Businesses!D966),Businesses!D966,0)))</f>
        <v>N/A</v>
      </c>
      <c r="D965" s="32" t="str">
        <f>IF(Businesses!E966="","N/A",Businesses!E966)</f>
        <v>N/A</v>
      </c>
      <c r="E965" s="32" t="str">
        <f>IF(Businesses!F966="","N/A",Businesses!F966)</f>
        <v>N/A</v>
      </c>
      <c r="F965" s="32" t="str">
        <f t="shared" si="30"/>
        <v>N/A</v>
      </c>
      <c r="G965" s="32" t="str">
        <f>IF(Businesses!G966="","N/A",Businesses!G966)</f>
        <v>N/A</v>
      </c>
      <c r="H965" s="32" t="str">
        <f>IF(Businesses!H966="","N/A",Businesses!H966)</f>
        <v>N/A</v>
      </c>
      <c r="I965" s="32" t="str">
        <f>IF(AND(Businesses!B966="",Businesses!C966&lt;&gt;""),0,IF(Businesses!B966="","N/A",IF(ISNUMBER(Businesses!B966),Businesses!B966,0)))</f>
        <v>N/A</v>
      </c>
    </row>
    <row r="966" spans="2:9">
      <c r="B966" s="32" t="str">
        <f t="shared" si="31"/>
        <v>N/A</v>
      </c>
      <c r="C966" s="32" t="str">
        <f>IF(AND(Businesses!D967="",Businesses!E967&lt;&gt;""),0,IF(Businesses!D967="","N/A",IF(ISNUMBER(Businesses!D967),Businesses!D967,0)))</f>
        <v>N/A</v>
      </c>
      <c r="D966" s="32" t="str">
        <f>IF(Businesses!E967="","N/A",Businesses!E967)</f>
        <v>N/A</v>
      </c>
      <c r="E966" s="32" t="str">
        <f>IF(Businesses!F967="","N/A",Businesses!F967)</f>
        <v>N/A</v>
      </c>
      <c r="F966" s="32" t="str">
        <f t="shared" si="30"/>
        <v>N/A</v>
      </c>
      <c r="G966" s="32" t="str">
        <f>IF(Businesses!G967="","N/A",Businesses!G967)</f>
        <v>N/A</v>
      </c>
      <c r="H966" s="32" t="str">
        <f>IF(Businesses!H967="","N/A",Businesses!H967)</f>
        <v>N/A</v>
      </c>
      <c r="I966" s="32" t="str">
        <f>IF(AND(Businesses!B967="",Businesses!C967&lt;&gt;""),0,IF(Businesses!B967="","N/A",IF(ISNUMBER(Businesses!B967),Businesses!B967,0)))</f>
        <v>N/A</v>
      </c>
    </row>
    <row r="967" spans="2:9">
      <c r="B967" s="32" t="str">
        <f t="shared" si="31"/>
        <v>N/A</v>
      </c>
      <c r="C967" s="32" t="str">
        <f>IF(AND(Businesses!D968="",Businesses!E968&lt;&gt;""),0,IF(Businesses!D968="","N/A",IF(ISNUMBER(Businesses!D968),Businesses!D968,0)))</f>
        <v>N/A</v>
      </c>
      <c r="D967" s="32" t="str">
        <f>IF(Businesses!E968="","N/A",Businesses!E968)</f>
        <v>N/A</v>
      </c>
      <c r="E967" s="32" t="str">
        <f>IF(Businesses!F968="","N/A",Businesses!F968)</f>
        <v>N/A</v>
      </c>
      <c r="F967" s="32" t="str">
        <f t="shared" si="30"/>
        <v>N/A</v>
      </c>
      <c r="G967" s="32" t="str">
        <f>IF(Businesses!G968="","N/A",Businesses!G968)</f>
        <v>N/A</v>
      </c>
      <c r="H967" s="32" t="str">
        <f>IF(Businesses!H968="","N/A",Businesses!H968)</f>
        <v>N/A</v>
      </c>
      <c r="I967" s="32" t="str">
        <f>IF(AND(Businesses!B968="",Businesses!C968&lt;&gt;""),0,IF(Businesses!B968="","N/A",IF(ISNUMBER(Businesses!B968),Businesses!B968,0)))</f>
        <v>N/A</v>
      </c>
    </row>
    <row r="968" spans="2:9">
      <c r="B968" s="32" t="str">
        <f t="shared" si="31"/>
        <v>N/A</v>
      </c>
      <c r="C968" s="32" t="str">
        <f>IF(AND(Businesses!D969="",Businesses!E969&lt;&gt;""),0,IF(Businesses!D969="","N/A",IF(ISNUMBER(Businesses!D969),Businesses!D969,0)))</f>
        <v>N/A</v>
      </c>
      <c r="D968" s="32" t="str">
        <f>IF(Businesses!E969="","N/A",Businesses!E969)</f>
        <v>N/A</v>
      </c>
      <c r="E968" s="32" t="str">
        <f>IF(Businesses!F969="","N/A",Businesses!F969)</f>
        <v>N/A</v>
      </c>
      <c r="F968" s="32" t="str">
        <f t="shared" si="30"/>
        <v>N/A</v>
      </c>
      <c r="G968" s="32" t="str">
        <f>IF(Businesses!G969="","N/A",Businesses!G969)</f>
        <v>N/A</v>
      </c>
      <c r="H968" s="32" t="str">
        <f>IF(Businesses!H969="","N/A",Businesses!H969)</f>
        <v>N/A</v>
      </c>
      <c r="I968" s="32" t="str">
        <f>IF(AND(Businesses!B969="",Businesses!C969&lt;&gt;""),0,IF(Businesses!B969="","N/A",IF(ISNUMBER(Businesses!B969),Businesses!B969,0)))</f>
        <v>N/A</v>
      </c>
    </row>
    <row r="969" spans="2:9">
      <c r="B969" s="32" t="str">
        <f t="shared" si="31"/>
        <v>N/A</v>
      </c>
      <c r="C969" s="32" t="str">
        <f>IF(AND(Businesses!D970="",Businesses!E970&lt;&gt;""),0,IF(Businesses!D970="","N/A",IF(ISNUMBER(Businesses!D970),Businesses!D970,0)))</f>
        <v>N/A</v>
      </c>
      <c r="D969" s="32" t="str">
        <f>IF(Businesses!E970="","N/A",Businesses!E970)</f>
        <v>N/A</v>
      </c>
      <c r="E969" s="32" t="str">
        <f>IF(Businesses!F970="","N/A",Businesses!F970)</f>
        <v>N/A</v>
      </c>
      <c r="F969" s="32" t="str">
        <f t="shared" si="30"/>
        <v>N/A</v>
      </c>
      <c r="G969" s="32" t="str">
        <f>IF(Businesses!G970="","N/A",Businesses!G970)</f>
        <v>N/A</v>
      </c>
      <c r="H969" s="32" t="str">
        <f>IF(Businesses!H970="","N/A",Businesses!H970)</f>
        <v>N/A</v>
      </c>
      <c r="I969" s="32" t="str">
        <f>IF(AND(Businesses!B970="",Businesses!C970&lt;&gt;""),0,IF(Businesses!B970="","N/A",IF(ISNUMBER(Businesses!B970),Businesses!B970,0)))</f>
        <v>N/A</v>
      </c>
    </row>
    <row r="970" spans="2:9">
      <c r="B970" s="32" t="str">
        <f t="shared" si="31"/>
        <v>N/A</v>
      </c>
      <c r="C970" s="32" t="str">
        <f>IF(AND(Businesses!D971="",Businesses!E971&lt;&gt;""),0,IF(Businesses!D971="","N/A",IF(ISNUMBER(Businesses!D971),Businesses!D971,0)))</f>
        <v>N/A</v>
      </c>
      <c r="D970" s="32" t="str">
        <f>IF(Businesses!E971="","N/A",Businesses!E971)</f>
        <v>N/A</v>
      </c>
      <c r="E970" s="32" t="str">
        <f>IF(Businesses!F971="","N/A",Businesses!F971)</f>
        <v>N/A</v>
      </c>
      <c r="F970" s="32" t="str">
        <f t="shared" si="30"/>
        <v>N/A</v>
      </c>
      <c r="G970" s="32" t="str">
        <f>IF(Businesses!G971="","N/A",Businesses!G971)</f>
        <v>N/A</v>
      </c>
      <c r="H970" s="32" t="str">
        <f>IF(Businesses!H971="","N/A",Businesses!H971)</f>
        <v>N/A</v>
      </c>
      <c r="I970" s="32" t="str">
        <f>IF(AND(Businesses!B971="",Businesses!C971&lt;&gt;""),0,IF(Businesses!B971="","N/A",IF(ISNUMBER(Businesses!B971),Businesses!B971,0)))</f>
        <v>N/A</v>
      </c>
    </row>
    <row r="971" spans="2:9">
      <c r="B971" s="32" t="str">
        <f t="shared" si="31"/>
        <v>N/A</v>
      </c>
      <c r="C971" s="32" t="str">
        <f>IF(AND(Businesses!D972="",Businesses!E972&lt;&gt;""),0,IF(Businesses!D972="","N/A",IF(ISNUMBER(Businesses!D972),Businesses!D972,0)))</f>
        <v>N/A</v>
      </c>
      <c r="D971" s="32" t="str">
        <f>IF(Businesses!E972="","N/A",Businesses!E972)</f>
        <v>N/A</v>
      </c>
      <c r="E971" s="32" t="str">
        <f>IF(Businesses!F972="","N/A",Businesses!F972)</f>
        <v>N/A</v>
      </c>
      <c r="F971" s="32" t="str">
        <f t="shared" si="30"/>
        <v>N/A</v>
      </c>
      <c r="G971" s="32" t="str">
        <f>IF(Businesses!G972="","N/A",Businesses!G972)</f>
        <v>N/A</v>
      </c>
      <c r="H971" s="32" t="str">
        <f>IF(Businesses!H972="","N/A",Businesses!H972)</f>
        <v>N/A</v>
      </c>
      <c r="I971" s="32" t="str">
        <f>IF(AND(Businesses!B972="",Businesses!C972&lt;&gt;""),0,IF(Businesses!B972="","N/A",IF(ISNUMBER(Businesses!B972),Businesses!B972,0)))</f>
        <v>N/A</v>
      </c>
    </row>
    <row r="972" spans="2:9">
      <c r="B972" s="32" t="str">
        <f t="shared" si="31"/>
        <v>N/A</v>
      </c>
      <c r="C972" s="32" t="str">
        <f>IF(AND(Businesses!D973="",Businesses!E973&lt;&gt;""),0,IF(Businesses!D973="","N/A",IF(ISNUMBER(Businesses!D973),Businesses!D973,0)))</f>
        <v>N/A</v>
      </c>
      <c r="D972" s="32" t="str">
        <f>IF(Businesses!E973="","N/A",Businesses!E973)</f>
        <v>N/A</v>
      </c>
      <c r="E972" s="32" t="str">
        <f>IF(Businesses!F973="","N/A",Businesses!F973)</f>
        <v>N/A</v>
      </c>
      <c r="F972" s="32" t="str">
        <f t="shared" si="30"/>
        <v>N/A</v>
      </c>
      <c r="G972" s="32" t="str">
        <f>IF(Businesses!G973="","N/A",Businesses!G973)</f>
        <v>N/A</v>
      </c>
      <c r="H972" s="32" t="str">
        <f>IF(Businesses!H973="","N/A",Businesses!H973)</f>
        <v>N/A</v>
      </c>
      <c r="I972" s="32" t="str">
        <f>IF(AND(Businesses!B973="",Businesses!C973&lt;&gt;""),0,IF(Businesses!B973="","N/A",IF(ISNUMBER(Businesses!B973),Businesses!B973,0)))</f>
        <v>N/A</v>
      </c>
    </row>
    <row r="973" spans="2:9">
      <c r="B973" s="32" t="str">
        <f t="shared" si="31"/>
        <v>N/A</v>
      </c>
      <c r="C973" s="32" t="str">
        <f>IF(AND(Businesses!D974="",Businesses!E974&lt;&gt;""),0,IF(Businesses!D974="","N/A",IF(ISNUMBER(Businesses!D974),Businesses!D974,0)))</f>
        <v>N/A</v>
      </c>
      <c r="D973" s="32" t="str">
        <f>IF(Businesses!E974="","N/A",Businesses!E974)</f>
        <v>N/A</v>
      </c>
      <c r="E973" s="32" t="str">
        <f>IF(Businesses!F974="","N/A",Businesses!F974)</f>
        <v>N/A</v>
      </c>
      <c r="F973" s="32" t="str">
        <f t="shared" si="30"/>
        <v>N/A</v>
      </c>
      <c r="G973" s="32" t="str">
        <f>IF(Businesses!G974="","N/A",Businesses!G974)</f>
        <v>N/A</v>
      </c>
      <c r="H973" s="32" t="str">
        <f>IF(Businesses!H974="","N/A",Businesses!H974)</f>
        <v>N/A</v>
      </c>
      <c r="I973" s="32" t="str">
        <f>IF(AND(Businesses!B974="",Businesses!C974&lt;&gt;""),0,IF(Businesses!B974="","N/A",IF(ISNUMBER(Businesses!B974),Businesses!B974,0)))</f>
        <v>N/A</v>
      </c>
    </row>
    <row r="974" spans="2:9">
      <c r="B974" s="32" t="str">
        <f t="shared" si="31"/>
        <v>N/A</v>
      </c>
      <c r="C974" s="32" t="str">
        <f>IF(AND(Businesses!D975="",Businesses!E975&lt;&gt;""),0,IF(Businesses!D975="","N/A",IF(ISNUMBER(Businesses!D975),Businesses!D975,0)))</f>
        <v>N/A</v>
      </c>
      <c r="D974" s="32" t="str">
        <f>IF(Businesses!E975="","N/A",Businesses!E975)</f>
        <v>N/A</v>
      </c>
      <c r="E974" s="32" t="str">
        <f>IF(Businesses!F975="","N/A",Businesses!F975)</f>
        <v>N/A</v>
      </c>
      <c r="F974" s="32" t="str">
        <f t="shared" si="30"/>
        <v>N/A</v>
      </c>
      <c r="G974" s="32" t="str">
        <f>IF(Businesses!G975="","N/A",Businesses!G975)</f>
        <v>N/A</v>
      </c>
      <c r="H974" s="32" t="str">
        <f>IF(Businesses!H975="","N/A",Businesses!H975)</f>
        <v>N/A</v>
      </c>
      <c r="I974" s="32" t="str">
        <f>IF(AND(Businesses!B975="",Businesses!C975&lt;&gt;""),0,IF(Businesses!B975="","N/A",IF(ISNUMBER(Businesses!B975),Businesses!B975,0)))</f>
        <v>N/A</v>
      </c>
    </row>
    <row r="975" spans="2:9">
      <c r="B975" s="32" t="str">
        <f t="shared" si="31"/>
        <v>N/A</v>
      </c>
      <c r="C975" s="32" t="str">
        <f>IF(AND(Businesses!D976="",Businesses!E976&lt;&gt;""),0,IF(Businesses!D976="","N/A",IF(ISNUMBER(Businesses!D976),Businesses!D976,0)))</f>
        <v>N/A</v>
      </c>
      <c r="D975" s="32" t="str">
        <f>IF(Businesses!E976="","N/A",Businesses!E976)</f>
        <v>N/A</v>
      </c>
      <c r="E975" s="32" t="str">
        <f>IF(Businesses!F976="","N/A",Businesses!F976)</f>
        <v>N/A</v>
      </c>
      <c r="F975" s="32" t="str">
        <f t="shared" si="30"/>
        <v>N/A</v>
      </c>
      <c r="G975" s="32" t="str">
        <f>IF(Businesses!G976="","N/A",Businesses!G976)</f>
        <v>N/A</v>
      </c>
      <c r="H975" s="32" t="str">
        <f>IF(Businesses!H976="","N/A",Businesses!H976)</f>
        <v>N/A</v>
      </c>
      <c r="I975" s="32" t="str">
        <f>IF(AND(Businesses!B976="",Businesses!C976&lt;&gt;""),0,IF(Businesses!B976="","N/A",IF(ISNUMBER(Businesses!B976),Businesses!B976,0)))</f>
        <v>N/A</v>
      </c>
    </row>
    <row r="976" spans="2:9">
      <c r="B976" s="32" t="str">
        <f t="shared" si="31"/>
        <v>N/A</v>
      </c>
      <c r="C976" s="32" t="str">
        <f>IF(AND(Businesses!D977="",Businesses!E977&lt;&gt;""),0,IF(Businesses!D977="","N/A",IF(ISNUMBER(Businesses!D977),Businesses!D977,0)))</f>
        <v>N/A</v>
      </c>
      <c r="D976" s="32" t="str">
        <f>IF(Businesses!E977="","N/A",Businesses!E977)</f>
        <v>N/A</v>
      </c>
      <c r="E976" s="32" t="str">
        <f>IF(Businesses!F977="","N/A",Businesses!F977)</f>
        <v>N/A</v>
      </c>
      <c r="F976" s="32" t="str">
        <f t="shared" si="30"/>
        <v>N/A</v>
      </c>
      <c r="G976" s="32" t="str">
        <f>IF(Businesses!G977="","N/A",Businesses!G977)</f>
        <v>N/A</v>
      </c>
      <c r="H976" s="32" t="str">
        <f>IF(Businesses!H977="","N/A",Businesses!H977)</f>
        <v>N/A</v>
      </c>
      <c r="I976" s="32" t="str">
        <f>IF(AND(Businesses!B977="",Businesses!C977&lt;&gt;""),0,IF(Businesses!B977="","N/A",IF(ISNUMBER(Businesses!B977),Businesses!B977,0)))</f>
        <v>N/A</v>
      </c>
    </row>
    <row r="977" spans="2:9">
      <c r="B977" s="32" t="str">
        <f t="shared" si="31"/>
        <v>N/A</v>
      </c>
      <c r="C977" s="32" t="str">
        <f>IF(AND(Businesses!D978="",Businesses!E978&lt;&gt;""),0,IF(Businesses!D978="","N/A",IF(ISNUMBER(Businesses!D978),Businesses!D978,0)))</f>
        <v>N/A</v>
      </c>
      <c r="D977" s="32" t="str">
        <f>IF(Businesses!E978="","N/A",Businesses!E978)</f>
        <v>N/A</v>
      </c>
      <c r="E977" s="32" t="str">
        <f>IF(Businesses!F978="","N/A",Businesses!F978)</f>
        <v>N/A</v>
      </c>
      <c r="F977" s="32" t="str">
        <f t="shared" si="30"/>
        <v>N/A</v>
      </c>
      <c r="G977" s="32" t="str">
        <f>IF(Businesses!G978="","N/A",Businesses!G978)</f>
        <v>N/A</v>
      </c>
      <c r="H977" s="32" t="str">
        <f>IF(Businesses!H978="","N/A",Businesses!H978)</f>
        <v>N/A</v>
      </c>
      <c r="I977" s="32" t="str">
        <f>IF(AND(Businesses!B978="",Businesses!C978&lt;&gt;""),0,IF(Businesses!B978="","N/A",IF(ISNUMBER(Businesses!B978),Businesses!B978,0)))</f>
        <v>N/A</v>
      </c>
    </row>
    <row r="978" spans="2:9">
      <c r="B978" s="32" t="str">
        <f t="shared" si="31"/>
        <v>N/A</v>
      </c>
      <c r="C978" s="32" t="str">
        <f>IF(AND(Businesses!D979="",Businesses!E979&lt;&gt;""),0,IF(Businesses!D979="","N/A",IF(ISNUMBER(Businesses!D979),Businesses!D979,0)))</f>
        <v>N/A</v>
      </c>
      <c r="D978" s="32" t="str">
        <f>IF(Businesses!E979="","N/A",Businesses!E979)</f>
        <v>N/A</v>
      </c>
      <c r="E978" s="32" t="str">
        <f>IF(Businesses!F979="","N/A",Businesses!F979)</f>
        <v>N/A</v>
      </c>
      <c r="F978" s="32" t="str">
        <f t="shared" si="30"/>
        <v>N/A</v>
      </c>
      <c r="G978" s="32" t="str">
        <f>IF(Businesses!G979="","N/A",Businesses!G979)</f>
        <v>N/A</v>
      </c>
      <c r="H978" s="32" t="str">
        <f>IF(Businesses!H979="","N/A",Businesses!H979)</f>
        <v>N/A</v>
      </c>
      <c r="I978" s="32" t="str">
        <f>IF(AND(Businesses!B979="",Businesses!C979&lt;&gt;""),0,IF(Businesses!B979="","N/A",IF(ISNUMBER(Businesses!B979),Businesses!B979,0)))</f>
        <v>N/A</v>
      </c>
    </row>
    <row r="979" spans="2:9">
      <c r="B979" s="32" t="str">
        <f t="shared" si="31"/>
        <v>N/A</v>
      </c>
      <c r="C979" s="32" t="str">
        <f>IF(AND(Businesses!D980="",Businesses!E980&lt;&gt;""),0,IF(Businesses!D980="","N/A",IF(ISNUMBER(Businesses!D980),Businesses!D980,0)))</f>
        <v>N/A</v>
      </c>
      <c r="D979" s="32" t="str">
        <f>IF(Businesses!E980="","N/A",Businesses!E980)</f>
        <v>N/A</v>
      </c>
      <c r="E979" s="32" t="str">
        <f>IF(Businesses!F980="","N/A",Businesses!F980)</f>
        <v>N/A</v>
      </c>
      <c r="F979" s="32" t="str">
        <f t="shared" si="30"/>
        <v>N/A</v>
      </c>
      <c r="G979" s="32" t="str">
        <f>IF(Businesses!G980="","N/A",Businesses!G980)</f>
        <v>N/A</v>
      </c>
      <c r="H979" s="32" t="str">
        <f>IF(Businesses!H980="","N/A",Businesses!H980)</f>
        <v>N/A</v>
      </c>
      <c r="I979" s="32" t="str">
        <f>IF(AND(Businesses!B980="",Businesses!C980&lt;&gt;""),0,IF(Businesses!B980="","N/A",IF(ISNUMBER(Businesses!B980),Businesses!B980,0)))</f>
        <v>N/A</v>
      </c>
    </row>
    <row r="980" spans="2:9">
      <c r="B980" s="32" t="str">
        <f t="shared" si="31"/>
        <v>N/A</v>
      </c>
      <c r="C980" s="32" t="str">
        <f>IF(AND(Businesses!D981="",Businesses!E981&lt;&gt;""),0,IF(Businesses!D981="","N/A",IF(ISNUMBER(Businesses!D981),Businesses!D981,0)))</f>
        <v>N/A</v>
      </c>
      <c r="D980" s="32" t="str">
        <f>IF(Businesses!E981="","N/A",Businesses!E981)</f>
        <v>N/A</v>
      </c>
      <c r="E980" s="32" t="str">
        <f>IF(Businesses!F981="","N/A",Businesses!F981)</f>
        <v>N/A</v>
      </c>
      <c r="F980" s="32" t="str">
        <f t="shared" si="30"/>
        <v>N/A</v>
      </c>
      <c r="G980" s="32" t="str">
        <f>IF(Businesses!G981="","N/A",Businesses!G981)</f>
        <v>N/A</v>
      </c>
      <c r="H980" s="32" t="str">
        <f>IF(Businesses!H981="","N/A",Businesses!H981)</f>
        <v>N/A</v>
      </c>
      <c r="I980" s="32" t="str">
        <f>IF(AND(Businesses!B981="",Businesses!C981&lt;&gt;""),0,IF(Businesses!B981="","N/A",IF(ISNUMBER(Businesses!B981),Businesses!B981,0)))</f>
        <v>N/A</v>
      </c>
    </row>
    <row r="981" spans="2:9">
      <c r="B981" s="32" t="str">
        <f t="shared" si="31"/>
        <v>N/A</v>
      </c>
      <c r="C981" s="32" t="str">
        <f>IF(AND(Businesses!D982="",Businesses!E982&lt;&gt;""),0,IF(Businesses!D982="","N/A",IF(ISNUMBER(Businesses!D982),Businesses!D982,0)))</f>
        <v>N/A</v>
      </c>
      <c r="D981" s="32" t="str">
        <f>IF(Businesses!E982="","N/A",Businesses!E982)</f>
        <v>N/A</v>
      </c>
      <c r="E981" s="32" t="str">
        <f>IF(Businesses!F982="","N/A",Businesses!F982)</f>
        <v>N/A</v>
      </c>
      <c r="F981" s="32" t="str">
        <f t="shared" si="30"/>
        <v>N/A</v>
      </c>
      <c r="G981" s="32" t="str">
        <f>IF(Businesses!G982="","N/A",Businesses!G982)</f>
        <v>N/A</v>
      </c>
      <c r="H981" s="32" t="str">
        <f>IF(Businesses!H982="","N/A",Businesses!H982)</f>
        <v>N/A</v>
      </c>
      <c r="I981" s="32" t="str">
        <f>IF(AND(Businesses!B982="",Businesses!C982&lt;&gt;""),0,IF(Businesses!B982="","N/A",IF(ISNUMBER(Businesses!B982),Businesses!B982,0)))</f>
        <v>N/A</v>
      </c>
    </row>
    <row r="982" spans="2:9">
      <c r="B982" s="32" t="str">
        <f t="shared" si="31"/>
        <v>N/A</v>
      </c>
      <c r="C982" s="32" t="str">
        <f>IF(AND(Businesses!D983="",Businesses!E983&lt;&gt;""),0,IF(Businesses!D983="","N/A",IF(ISNUMBER(Businesses!D983),Businesses!D983,0)))</f>
        <v>N/A</v>
      </c>
      <c r="D982" s="32" t="str">
        <f>IF(Businesses!E983="","N/A",Businesses!E983)</f>
        <v>N/A</v>
      </c>
      <c r="E982" s="32" t="str">
        <f>IF(Businesses!F983="","N/A",Businesses!F983)</f>
        <v>N/A</v>
      </c>
      <c r="F982" s="32" t="str">
        <f t="shared" si="30"/>
        <v>N/A</v>
      </c>
      <c r="G982" s="32" t="str">
        <f>IF(Businesses!G983="","N/A",Businesses!G983)</f>
        <v>N/A</v>
      </c>
      <c r="H982" s="32" t="str">
        <f>IF(Businesses!H983="","N/A",Businesses!H983)</f>
        <v>N/A</v>
      </c>
      <c r="I982" s="32" t="str">
        <f>IF(AND(Businesses!B983="",Businesses!C983&lt;&gt;""),0,IF(Businesses!B983="","N/A",IF(ISNUMBER(Businesses!B983),Businesses!B983,0)))</f>
        <v>N/A</v>
      </c>
    </row>
    <row r="983" spans="2:9">
      <c r="B983" s="32" t="str">
        <f t="shared" si="31"/>
        <v>N/A</v>
      </c>
      <c r="C983" s="32" t="str">
        <f>IF(AND(Businesses!D984="",Businesses!E984&lt;&gt;""),0,IF(Businesses!D984="","N/A",IF(ISNUMBER(Businesses!D984),Businesses!D984,0)))</f>
        <v>N/A</v>
      </c>
      <c r="D983" s="32" t="str">
        <f>IF(Businesses!E984="","N/A",Businesses!E984)</f>
        <v>N/A</v>
      </c>
      <c r="E983" s="32" t="str">
        <f>IF(Businesses!F984="","N/A",Businesses!F984)</f>
        <v>N/A</v>
      </c>
      <c r="F983" s="32" t="str">
        <f t="shared" si="30"/>
        <v>N/A</v>
      </c>
      <c r="G983" s="32" t="str">
        <f>IF(Businesses!G984="","N/A",Businesses!G984)</f>
        <v>N/A</v>
      </c>
      <c r="H983" s="32" t="str">
        <f>IF(Businesses!H984="","N/A",Businesses!H984)</f>
        <v>N/A</v>
      </c>
      <c r="I983" s="32" t="str">
        <f>IF(AND(Businesses!B984="",Businesses!C984&lt;&gt;""),0,IF(Businesses!B984="","N/A",IF(ISNUMBER(Businesses!B984),Businesses!B984,0)))</f>
        <v>N/A</v>
      </c>
    </row>
    <row r="984" spans="2:9">
      <c r="B984" s="32" t="str">
        <f t="shared" si="31"/>
        <v>N/A</v>
      </c>
      <c r="C984" s="32" t="str">
        <f>IF(AND(Businesses!D985="",Businesses!E985&lt;&gt;""),0,IF(Businesses!D985="","N/A",IF(ISNUMBER(Businesses!D985),Businesses!D985,0)))</f>
        <v>N/A</v>
      </c>
      <c r="D984" s="32" t="str">
        <f>IF(Businesses!E985="","N/A",Businesses!E985)</f>
        <v>N/A</v>
      </c>
      <c r="E984" s="32" t="str">
        <f>IF(Businesses!F985="","N/A",Businesses!F985)</f>
        <v>N/A</v>
      </c>
      <c r="F984" s="32" t="str">
        <f t="shared" si="30"/>
        <v>N/A</v>
      </c>
      <c r="G984" s="32" t="str">
        <f>IF(Businesses!G985="","N/A",Businesses!G985)</f>
        <v>N/A</v>
      </c>
      <c r="H984" s="32" t="str">
        <f>IF(Businesses!H985="","N/A",Businesses!H985)</f>
        <v>N/A</v>
      </c>
      <c r="I984" s="32" t="str">
        <f>IF(AND(Businesses!B985="",Businesses!C985&lt;&gt;""),0,IF(Businesses!B985="","N/A",IF(ISNUMBER(Businesses!B985),Businesses!B985,0)))</f>
        <v>N/A</v>
      </c>
    </row>
    <row r="985" spans="2:9">
      <c r="B985" s="32" t="str">
        <f t="shared" si="31"/>
        <v>N/A</v>
      </c>
      <c r="C985" s="32" t="str">
        <f>IF(AND(Businesses!D986="",Businesses!E986&lt;&gt;""),0,IF(Businesses!D986="","N/A",IF(ISNUMBER(Businesses!D986),Businesses!D986,0)))</f>
        <v>N/A</v>
      </c>
      <c r="D985" s="32" t="str">
        <f>IF(Businesses!E986="","N/A",Businesses!E986)</f>
        <v>N/A</v>
      </c>
      <c r="E985" s="32" t="str">
        <f>IF(Businesses!F986="","N/A",Businesses!F986)</f>
        <v>N/A</v>
      </c>
      <c r="F985" s="32" t="str">
        <f t="shared" si="30"/>
        <v>N/A</v>
      </c>
      <c r="G985" s="32" t="str">
        <f>IF(Businesses!G986="","N/A",Businesses!G986)</f>
        <v>N/A</v>
      </c>
      <c r="H985" s="32" t="str">
        <f>IF(Businesses!H986="","N/A",Businesses!H986)</f>
        <v>N/A</v>
      </c>
      <c r="I985" s="32" t="str">
        <f>IF(AND(Businesses!B986="",Businesses!C986&lt;&gt;""),0,IF(Businesses!B986="","N/A",IF(ISNUMBER(Businesses!B986),Businesses!B986,0)))</f>
        <v>N/A</v>
      </c>
    </row>
    <row r="986" spans="2:9">
      <c r="B986" s="32" t="str">
        <f t="shared" si="31"/>
        <v>N/A</v>
      </c>
      <c r="C986" s="32" t="str">
        <f>IF(AND(Businesses!D987="",Businesses!E987&lt;&gt;""),0,IF(Businesses!D987="","N/A",IF(ISNUMBER(Businesses!D987),Businesses!D987,0)))</f>
        <v>N/A</v>
      </c>
      <c r="D986" s="32" t="str">
        <f>IF(Businesses!E987="","N/A",Businesses!E987)</f>
        <v>N/A</v>
      </c>
      <c r="E986" s="32" t="str">
        <f>IF(Businesses!F987="","N/A",Businesses!F987)</f>
        <v>N/A</v>
      </c>
      <c r="F986" s="32" t="str">
        <f t="shared" si="30"/>
        <v>N/A</v>
      </c>
      <c r="G986" s="32" t="str">
        <f>IF(Businesses!G987="","N/A",Businesses!G987)</f>
        <v>N/A</v>
      </c>
      <c r="H986" s="32" t="str">
        <f>IF(Businesses!H987="","N/A",Businesses!H987)</f>
        <v>N/A</v>
      </c>
      <c r="I986" s="32" t="str">
        <f>IF(AND(Businesses!B987="",Businesses!C987&lt;&gt;""),0,IF(Businesses!B987="","N/A",IF(ISNUMBER(Businesses!B987),Businesses!B987,0)))</f>
        <v>N/A</v>
      </c>
    </row>
    <row r="987" spans="2:9">
      <c r="B987" s="32" t="str">
        <f t="shared" si="31"/>
        <v>N/A</v>
      </c>
      <c r="C987" s="32" t="str">
        <f>IF(AND(Businesses!D988="",Businesses!E988&lt;&gt;""),0,IF(Businesses!D988="","N/A",IF(ISNUMBER(Businesses!D988),Businesses!D988,0)))</f>
        <v>N/A</v>
      </c>
      <c r="D987" s="32" t="str">
        <f>IF(Businesses!E988="","N/A",Businesses!E988)</f>
        <v>N/A</v>
      </c>
      <c r="E987" s="32" t="str">
        <f>IF(Businesses!F988="","N/A",Businesses!F988)</f>
        <v>N/A</v>
      </c>
      <c r="F987" s="32" t="str">
        <f t="shared" si="30"/>
        <v>N/A</v>
      </c>
      <c r="G987" s="32" t="str">
        <f>IF(Businesses!G988="","N/A",Businesses!G988)</f>
        <v>N/A</v>
      </c>
      <c r="H987" s="32" t="str">
        <f>IF(Businesses!H988="","N/A",Businesses!H988)</f>
        <v>N/A</v>
      </c>
      <c r="I987" s="32" t="str">
        <f>IF(AND(Businesses!B988="",Businesses!C988&lt;&gt;""),0,IF(Businesses!B988="","N/A",IF(ISNUMBER(Businesses!B988),Businesses!B988,0)))</f>
        <v>N/A</v>
      </c>
    </row>
    <row r="988" spans="2:9">
      <c r="B988" s="32" t="str">
        <f t="shared" si="31"/>
        <v>N/A</v>
      </c>
      <c r="C988" s="32" t="str">
        <f>IF(AND(Businesses!D989="",Businesses!E989&lt;&gt;""),0,IF(Businesses!D989="","N/A",IF(ISNUMBER(Businesses!D989),Businesses!D989,0)))</f>
        <v>N/A</v>
      </c>
      <c r="D988" s="32" t="str">
        <f>IF(Businesses!E989="","N/A",Businesses!E989)</f>
        <v>N/A</v>
      </c>
      <c r="E988" s="32" t="str">
        <f>IF(Businesses!F989="","N/A",Businesses!F989)</f>
        <v>N/A</v>
      </c>
      <c r="F988" s="32" t="str">
        <f t="shared" si="30"/>
        <v>N/A</v>
      </c>
      <c r="G988" s="32" t="str">
        <f>IF(Businesses!G989="","N/A",Businesses!G989)</f>
        <v>N/A</v>
      </c>
      <c r="H988" s="32" t="str">
        <f>IF(Businesses!H989="","N/A",Businesses!H989)</f>
        <v>N/A</v>
      </c>
      <c r="I988" s="32" t="str">
        <f>IF(AND(Businesses!B989="",Businesses!C989&lt;&gt;""),0,IF(Businesses!B989="","N/A",IF(ISNUMBER(Businesses!B989),Businesses!B989,0)))</f>
        <v>N/A</v>
      </c>
    </row>
    <row r="989" spans="2:9">
      <c r="B989" s="32" t="str">
        <f t="shared" si="31"/>
        <v>N/A</v>
      </c>
      <c r="C989" s="32" t="str">
        <f>IF(AND(Businesses!D990="",Businesses!E990&lt;&gt;""),0,IF(Businesses!D990="","N/A",IF(ISNUMBER(Businesses!D990),Businesses!D990,0)))</f>
        <v>N/A</v>
      </c>
      <c r="D989" s="32" t="str">
        <f>IF(Businesses!E990="","N/A",Businesses!E990)</f>
        <v>N/A</v>
      </c>
      <c r="E989" s="32" t="str">
        <f>IF(Businesses!F990="","N/A",Businesses!F990)</f>
        <v>N/A</v>
      </c>
      <c r="F989" s="32" t="str">
        <f t="shared" si="30"/>
        <v>N/A</v>
      </c>
      <c r="G989" s="32" t="str">
        <f>IF(Businesses!G990="","N/A",Businesses!G990)</f>
        <v>N/A</v>
      </c>
      <c r="H989" s="32" t="str">
        <f>IF(Businesses!H990="","N/A",Businesses!H990)</f>
        <v>N/A</v>
      </c>
      <c r="I989" s="32" t="str">
        <f>IF(AND(Businesses!B990="",Businesses!C990&lt;&gt;""),0,IF(Businesses!B990="","N/A",IF(ISNUMBER(Businesses!B990),Businesses!B990,0)))</f>
        <v>N/A</v>
      </c>
    </row>
    <row r="990" spans="2:9">
      <c r="B990" s="32" t="str">
        <f t="shared" si="31"/>
        <v>N/A</v>
      </c>
      <c r="C990" s="32" t="str">
        <f>IF(AND(Businesses!D991="",Businesses!E991&lt;&gt;""),0,IF(Businesses!D991="","N/A",IF(ISNUMBER(Businesses!D991),Businesses!D991,0)))</f>
        <v>N/A</v>
      </c>
      <c r="D990" s="32" t="str">
        <f>IF(Businesses!E991="","N/A",Businesses!E991)</f>
        <v>N/A</v>
      </c>
      <c r="E990" s="32" t="str">
        <f>IF(Businesses!F991="","N/A",Businesses!F991)</f>
        <v>N/A</v>
      </c>
      <c r="F990" s="32" t="str">
        <f t="shared" si="30"/>
        <v>N/A</v>
      </c>
      <c r="G990" s="32" t="str">
        <f>IF(Businesses!G991="","N/A",Businesses!G991)</f>
        <v>N/A</v>
      </c>
      <c r="H990" s="32" t="str">
        <f>IF(Businesses!H991="","N/A",Businesses!H991)</f>
        <v>N/A</v>
      </c>
      <c r="I990" s="32" t="str">
        <f>IF(AND(Businesses!B991="",Businesses!C991&lt;&gt;""),0,IF(Businesses!B991="","N/A",IF(ISNUMBER(Businesses!B991),Businesses!B991,0)))</f>
        <v>N/A</v>
      </c>
    </row>
    <row r="991" spans="2:9">
      <c r="B991" s="32" t="str">
        <f t="shared" si="31"/>
        <v>N/A</v>
      </c>
      <c r="C991" s="32" t="str">
        <f>IF(AND(Businesses!D992="",Businesses!E992&lt;&gt;""),0,IF(Businesses!D992="","N/A",IF(ISNUMBER(Businesses!D992),Businesses!D992,0)))</f>
        <v>N/A</v>
      </c>
      <c r="D991" s="32" t="str">
        <f>IF(Businesses!E992="","N/A",Businesses!E992)</f>
        <v>N/A</v>
      </c>
      <c r="E991" s="32" t="str">
        <f>IF(Businesses!F992="","N/A",Businesses!F992)</f>
        <v>N/A</v>
      </c>
      <c r="F991" s="32" t="str">
        <f t="shared" si="30"/>
        <v>N/A</v>
      </c>
      <c r="G991" s="32" t="str">
        <f>IF(Businesses!G992="","N/A",Businesses!G992)</f>
        <v>N/A</v>
      </c>
      <c r="H991" s="32" t="str">
        <f>IF(Businesses!H992="","N/A",Businesses!H992)</f>
        <v>N/A</v>
      </c>
      <c r="I991" s="32" t="str">
        <f>IF(AND(Businesses!B992="",Businesses!C992&lt;&gt;""),0,IF(Businesses!B992="","N/A",IF(ISNUMBER(Businesses!B992),Businesses!B992,0)))</f>
        <v>N/A</v>
      </c>
    </row>
    <row r="992" spans="2:9">
      <c r="B992" s="32" t="str">
        <f t="shared" si="31"/>
        <v>N/A</v>
      </c>
      <c r="C992" s="32" t="str">
        <f>IF(AND(Businesses!D993="",Businesses!E993&lt;&gt;""),0,IF(Businesses!D993="","N/A",IF(ISNUMBER(Businesses!D993),Businesses!D993,0)))</f>
        <v>N/A</v>
      </c>
      <c r="D992" s="32" t="str">
        <f>IF(Businesses!E993="","N/A",Businesses!E993)</f>
        <v>N/A</v>
      </c>
      <c r="E992" s="32" t="str">
        <f>IF(Businesses!F993="","N/A",Businesses!F993)</f>
        <v>N/A</v>
      </c>
      <c r="F992" s="32" t="str">
        <f t="shared" si="30"/>
        <v>N/A</v>
      </c>
      <c r="G992" s="32" t="str">
        <f>IF(Businesses!G993="","N/A",Businesses!G993)</f>
        <v>N/A</v>
      </c>
      <c r="H992" s="32" t="str">
        <f>IF(Businesses!H993="","N/A",Businesses!H993)</f>
        <v>N/A</v>
      </c>
      <c r="I992" s="32" t="str">
        <f>IF(AND(Businesses!B993="",Businesses!C993&lt;&gt;""),0,IF(Businesses!B993="","N/A",IF(ISNUMBER(Businesses!B993),Businesses!B993,0)))</f>
        <v>N/A</v>
      </c>
    </row>
    <row r="993" spans="2:9">
      <c r="B993" s="32" t="str">
        <f t="shared" si="31"/>
        <v>N/A</v>
      </c>
      <c r="C993" s="32" t="str">
        <f>IF(AND(Businesses!D994="",Businesses!E994&lt;&gt;""),0,IF(Businesses!D994="","N/A",IF(ISNUMBER(Businesses!D994),Businesses!D994,0)))</f>
        <v>N/A</v>
      </c>
      <c r="D993" s="32" t="str">
        <f>IF(Businesses!E994="","N/A",Businesses!E994)</f>
        <v>N/A</v>
      </c>
      <c r="E993" s="32" t="str">
        <f>IF(Businesses!F994="","N/A",Businesses!F994)</f>
        <v>N/A</v>
      </c>
      <c r="F993" s="32" t="str">
        <f t="shared" si="30"/>
        <v>N/A</v>
      </c>
      <c r="G993" s="32" t="str">
        <f>IF(Businesses!G994="","N/A",Businesses!G994)</f>
        <v>N/A</v>
      </c>
      <c r="H993" s="32" t="str">
        <f>IF(Businesses!H994="","N/A",Businesses!H994)</f>
        <v>N/A</v>
      </c>
      <c r="I993" s="32" t="str">
        <f>IF(AND(Businesses!B994="",Businesses!C994&lt;&gt;""),0,IF(Businesses!B994="","N/A",IF(ISNUMBER(Businesses!B994),Businesses!B994,0)))</f>
        <v>N/A</v>
      </c>
    </row>
    <row r="994" spans="2:9">
      <c r="B994" s="32" t="str">
        <f t="shared" si="31"/>
        <v>N/A</v>
      </c>
      <c r="C994" s="32" t="str">
        <f>IF(AND(Businesses!D995="",Businesses!E995&lt;&gt;""),0,IF(Businesses!D995="","N/A",IF(ISNUMBER(Businesses!D995),Businesses!D995,0)))</f>
        <v>N/A</v>
      </c>
      <c r="D994" s="32" t="str">
        <f>IF(Businesses!E995="","N/A",Businesses!E995)</f>
        <v>N/A</v>
      </c>
      <c r="E994" s="32" t="str">
        <f>IF(Businesses!F995="","N/A",Businesses!F995)</f>
        <v>N/A</v>
      </c>
      <c r="F994" s="32" t="str">
        <f t="shared" si="30"/>
        <v>N/A</v>
      </c>
      <c r="G994" s="32" t="str">
        <f>IF(Businesses!G995="","N/A",Businesses!G995)</f>
        <v>N/A</v>
      </c>
      <c r="H994" s="32" t="str">
        <f>IF(Businesses!H995="","N/A",Businesses!H995)</f>
        <v>N/A</v>
      </c>
      <c r="I994" s="32" t="str">
        <f>IF(AND(Businesses!B995="",Businesses!C995&lt;&gt;""),0,IF(Businesses!B995="","N/A",IF(ISNUMBER(Businesses!B995),Businesses!B995,0)))</f>
        <v>N/A</v>
      </c>
    </row>
    <row r="995" spans="2:9">
      <c r="B995" s="32" t="str">
        <f t="shared" si="31"/>
        <v>N/A</v>
      </c>
      <c r="C995" s="32" t="str">
        <f>IF(AND(Businesses!D996="",Businesses!E996&lt;&gt;""),0,IF(Businesses!D996="","N/A",IF(ISNUMBER(Businesses!D996),Businesses!D996,0)))</f>
        <v>N/A</v>
      </c>
      <c r="D995" s="32" t="str">
        <f>IF(Businesses!E996="","N/A",Businesses!E996)</f>
        <v>N/A</v>
      </c>
      <c r="E995" s="32" t="str">
        <f>IF(Businesses!F996="","N/A",Businesses!F996)</f>
        <v>N/A</v>
      </c>
      <c r="F995" s="32" t="str">
        <f t="shared" si="30"/>
        <v>N/A</v>
      </c>
      <c r="G995" s="32" t="str">
        <f>IF(Businesses!G996="","N/A",Businesses!G996)</f>
        <v>N/A</v>
      </c>
      <c r="H995" s="32" t="str">
        <f>IF(Businesses!H996="","N/A",Businesses!H996)</f>
        <v>N/A</v>
      </c>
      <c r="I995" s="32" t="str">
        <f>IF(AND(Businesses!B996="",Businesses!C996&lt;&gt;""),0,IF(Businesses!B996="","N/A",IF(ISNUMBER(Businesses!B996),Businesses!B996,0)))</f>
        <v>N/A</v>
      </c>
    </row>
    <row r="996" spans="2:9">
      <c r="B996" s="32" t="str">
        <f t="shared" si="31"/>
        <v>N/A</v>
      </c>
      <c r="C996" s="32" t="str">
        <f>IF(AND(Businesses!D997="",Businesses!E997&lt;&gt;""),0,IF(Businesses!D997="","N/A",IF(ISNUMBER(Businesses!D997),Businesses!D997,0)))</f>
        <v>N/A</v>
      </c>
      <c r="D996" s="32" t="str">
        <f>IF(Businesses!E997="","N/A",Businesses!E997)</f>
        <v>N/A</v>
      </c>
      <c r="E996" s="32" t="str">
        <f>IF(Businesses!F997="","N/A",Businesses!F997)</f>
        <v>N/A</v>
      </c>
      <c r="F996" s="32" t="str">
        <f t="shared" si="30"/>
        <v>N/A</v>
      </c>
      <c r="G996" s="32" t="str">
        <f>IF(Businesses!G997="","N/A",Businesses!G997)</f>
        <v>N/A</v>
      </c>
      <c r="H996" s="32" t="str">
        <f>IF(Businesses!H997="","N/A",Businesses!H997)</f>
        <v>N/A</v>
      </c>
      <c r="I996" s="32" t="str">
        <f>IF(AND(Businesses!B997="",Businesses!C997&lt;&gt;""),0,IF(Businesses!B997="","N/A",IF(ISNUMBER(Businesses!B997),Businesses!B997,0)))</f>
        <v>N/A</v>
      </c>
    </row>
    <row r="997" spans="2:9">
      <c r="B997" s="32" t="str">
        <f t="shared" si="31"/>
        <v>N/A</v>
      </c>
      <c r="C997" s="32" t="str">
        <f>IF(AND(Businesses!D998="",Businesses!E998&lt;&gt;""),0,IF(Businesses!D998="","N/A",IF(ISNUMBER(Businesses!D998),Businesses!D998,0)))</f>
        <v>N/A</v>
      </c>
      <c r="D997" s="32" t="str">
        <f>IF(Businesses!E998="","N/A",Businesses!E998)</f>
        <v>N/A</v>
      </c>
      <c r="E997" s="32" t="str">
        <f>IF(Businesses!F998="","N/A",Businesses!F998)</f>
        <v>N/A</v>
      </c>
      <c r="F997" s="32" t="str">
        <f t="shared" si="30"/>
        <v>N/A</v>
      </c>
      <c r="G997" s="32" t="str">
        <f>IF(Businesses!G998="","N/A",Businesses!G998)</f>
        <v>N/A</v>
      </c>
      <c r="H997" s="32" t="str">
        <f>IF(Businesses!H998="","N/A",Businesses!H998)</f>
        <v>N/A</v>
      </c>
      <c r="I997" s="32" t="str">
        <f>IF(AND(Businesses!B998="",Businesses!C998&lt;&gt;""),0,IF(Businesses!B998="","N/A",IF(ISNUMBER(Businesses!B998),Businesses!B998,0)))</f>
        <v>N/A</v>
      </c>
    </row>
    <row r="998" spans="2:9">
      <c r="B998" s="32" t="str">
        <f t="shared" si="31"/>
        <v>N/A</v>
      </c>
      <c r="C998" s="32" t="str">
        <f>IF(AND(Businesses!D999="",Businesses!E999&lt;&gt;""),0,IF(Businesses!D999="","N/A",IF(ISNUMBER(Businesses!D999),Businesses!D999,0)))</f>
        <v>N/A</v>
      </c>
      <c r="D998" s="32" t="str">
        <f>IF(Businesses!E999="","N/A",Businesses!E999)</f>
        <v>N/A</v>
      </c>
      <c r="E998" s="32" t="str">
        <f>IF(Businesses!F999="","N/A",Businesses!F999)</f>
        <v>N/A</v>
      </c>
      <c r="F998" s="32" t="str">
        <f t="shared" si="30"/>
        <v>N/A</v>
      </c>
      <c r="G998" s="32" t="str">
        <f>IF(Businesses!G999="","N/A",Businesses!G999)</f>
        <v>N/A</v>
      </c>
      <c r="H998" s="32" t="str">
        <f>IF(Businesses!H999="","N/A",Businesses!H999)</f>
        <v>N/A</v>
      </c>
      <c r="I998" s="32" t="str">
        <f>IF(AND(Businesses!B999="",Businesses!C999&lt;&gt;""),0,IF(Businesses!B999="","N/A",IF(ISNUMBER(Businesses!B999),Businesses!B999,0)))</f>
        <v>N/A</v>
      </c>
    </row>
    <row r="999" spans="2:9">
      <c r="B999" s="32" t="str">
        <f t="shared" si="31"/>
        <v>N/A</v>
      </c>
      <c r="C999" s="32" t="str">
        <f>IF(AND(Businesses!D1000="",Businesses!E1000&lt;&gt;""),0,IF(Businesses!D1000="","N/A",IF(ISNUMBER(Businesses!D1000),Businesses!D1000,0)))</f>
        <v>N/A</v>
      </c>
      <c r="D999" s="32" t="str">
        <f>IF(Businesses!E1000="","N/A",Businesses!E1000)</f>
        <v>N/A</v>
      </c>
      <c r="E999" s="32" t="str">
        <f>IF(Businesses!F1000="","N/A",Businesses!F1000)</f>
        <v>N/A</v>
      </c>
      <c r="F999" s="32" t="str">
        <f t="shared" si="30"/>
        <v>N/A</v>
      </c>
      <c r="G999" s="32" t="str">
        <f>IF(Businesses!G1000="","N/A",Businesses!G1000)</f>
        <v>N/A</v>
      </c>
      <c r="H999" s="32" t="str">
        <f>IF(Businesses!H1000="","N/A",Businesses!H1000)</f>
        <v>N/A</v>
      </c>
      <c r="I999" s="32" t="str">
        <f>IF(AND(Businesses!B1000="",Businesses!C1000&lt;&gt;""),0,IF(Businesses!B1000="","N/A",IF(ISNUMBER(Businesses!B1000),Businesses!B1000,0)))</f>
        <v>N/A</v>
      </c>
    </row>
    <row r="1000" spans="2:9">
      <c r="B1000" s="32" t="str">
        <f t="shared" si="31"/>
        <v>N/A</v>
      </c>
      <c r="C1000" s="32" t="str">
        <f>IF(AND(Businesses!D1001="",Businesses!E1001&lt;&gt;""),0,IF(Businesses!D1001="","N/A",IF(ISNUMBER(Businesses!D1001),Businesses!D1001,0)))</f>
        <v>N/A</v>
      </c>
      <c r="D1000" s="32" t="str">
        <f>IF(Businesses!E1001="","N/A",Businesses!E1001)</f>
        <v>N/A</v>
      </c>
      <c r="E1000" s="32" t="str">
        <f>IF(Businesses!F1001="","N/A",Businesses!F1001)</f>
        <v>N/A</v>
      </c>
      <c r="F1000" s="32" t="str">
        <f t="shared" si="30"/>
        <v>N/A</v>
      </c>
      <c r="G1000" s="32" t="str">
        <f>IF(Businesses!G1001="","N/A",Businesses!G1001)</f>
        <v>N/A</v>
      </c>
      <c r="H1000" s="32" t="str">
        <f>IF(Businesses!H1001="","N/A",Businesses!H1001)</f>
        <v>N/A</v>
      </c>
      <c r="I1000" s="32" t="str">
        <f>IF(AND(Businesses!B1001="",Businesses!C1001&lt;&gt;""),0,IF(Businesses!B1001="","N/A",IF(ISNUMBER(Businesses!B1001),Businesses!B1001,0)))</f>
        <v>N/A</v>
      </c>
    </row>
    <row r="1001" spans="2:9">
      <c r="B1001" s="32" t="str">
        <f t="shared" si="31"/>
        <v>N/A</v>
      </c>
      <c r="C1001" s="32" t="str">
        <f>IF(AND(Businesses!D1002="",Businesses!E1002&lt;&gt;""),0,IF(Businesses!D1002="","N/A",IF(ISNUMBER(Businesses!D1002),Businesses!D1002,0)))</f>
        <v>N/A</v>
      </c>
      <c r="D1001" s="32" t="str">
        <f>IF(Businesses!E1002="","N/A",Businesses!E1002)</f>
        <v>N/A</v>
      </c>
      <c r="E1001" s="32" t="str">
        <f>IF(Businesses!F1002="","N/A",Businesses!F1002)</f>
        <v>N/A</v>
      </c>
      <c r="F1001" s="32" t="str">
        <f t="shared" si="30"/>
        <v>N/A</v>
      </c>
      <c r="G1001" s="32" t="str">
        <f>IF(Businesses!G1002="","N/A",Businesses!G1002)</f>
        <v>N/A</v>
      </c>
      <c r="H1001" s="32" t="str">
        <f>IF(Businesses!H1002="","N/A",Businesses!H1002)</f>
        <v>N/A</v>
      </c>
      <c r="I1001" s="32" t="str">
        <f>IF(AND(Businesses!B1002="",Businesses!C1002&lt;&gt;""),0,IF(Businesses!B1002="","N/A",IF(ISNUMBER(Businesses!B1002),Businesses!B1002,0)))</f>
        <v>N/A</v>
      </c>
    </row>
    <row r="1002" spans="2:9">
      <c r="B1002" s="32" t="str">
        <f t="shared" si="31"/>
        <v>N/A</v>
      </c>
      <c r="C1002" s="32" t="str">
        <f>IF(AND(Businesses!D1003="",Businesses!E1003&lt;&gt;""),0,IF(Businesses!D1003="","N/A",IF(ISNUMBER(Businesses!D1003),Businesses!D1003,0)))</f>
        <v>N/A</v>
      </c>
      <c r="D1002" s="32" t="str">
        <f>IF(Businesses!E1003="","N/A",Businesses!E1003)</f>
        <v>N/A</v>
      </c>
      <c r="E1002" s="32" t="str">
        <f>IF(Businesses!F1003="","N/A",Businesses!F1003)</f>
        <v>N/A</v>
      </c>
      <c r="F1002" s="32" t="str">
        <f t="shared" si="30"/>
        <v>N/A</v>
      </c>
      <c r="G1002" s="32" t="str">
        <f>IF(Businesses!G1003="","N/A",Businesses!G1003)</f>
        <v>N/A</v>
      </c>
      <c r="H1002" s="32" t="str">
        <f>IF(Businesses!H1003="","N/A",Businesses!H1003)</f>
        <v>N/A</v>
      </c>
      <c r="I1002" s="32" t="str">
        <f>IF(AND(Businesses!B1003="",Businesses!C1003&lt;&gt;""),0,IF(Businesses!B1003="","N/A",IF(ISNUMBER(Businesses!B1003),Businesses!B1003,0)))</f>
        <v>N/A</v>
      </c>
    </row>
    <row r="1003" spans="2:9">
      <c r="B1003" s="32" t="str">
        <f t="shared" si="31"/>
        <v>N/A</v>
      </c>
      <c r="C1003" s="32" t="str">
        <f>IF(AND(Businesses!D1004="",Businesses!E1004&lt;&gt;""),0,IF(Businesses!D1004="","N/A",IF(ISNUMBER(Businesses!D1004),Businesses!D1004,0)))</f>
        <v>N/A</v>
      </c>
      <c r="D1003" s="32" t="str">
        <f>IF(Businesses!E1004="","N/A",Businesses!E1004)</f>
        <v>N/A</v>
      </c>
      <c r="E1003" s="32" t="str">
        <f>IF(Businesses!F1004="","N/A",Businesses!F1004)</f>
        <v>N/A</v>
      </c>
      <c r="F1003" s="32" t="str">
        <f t="shared" si="30"/>
        <v>N/A</v>
      </c>
      <c r="G1003" s="32" t="str">
        <f>IF(Businesses!G1004="","N/A",Businesses!G1004)</f>
        <v>N/A</v>
      </c>
      <c r="H1003" s="32" t="str">
        <f>IF(Businesses!H1004="","N/A",Businesses!H1004)</f>
        <v>N/A</v>
      </c>
      <c r="I1003" s="32" t="str">
        <f>IF(AND(Businesses!B1004="",Businesses!C1004&lt;&gt;""),0,IF(Businesses!B1004="","N/A",IF(ISNUMBER(Businesses!B1004),Businesses!B1004,0)))</f>
        <v>N/A</v>
      </c>
    </row>
    <row r="1004" spans="2:9">
      <c r="B1004" s="32" t="str">
        <f t="shared" si="31"/>
        <v>N/A</v>
      </c>
      <c r="C1004" s="32" t="str">
        <f>IF(AND(Businesses!D1005="",Businesses!E1005&lt;&gt;""),0,IF(Businesses!D1005="","N/A",IF(ISNUMBER(Businesses!D1005),Businesses!D1005,0)))</f>
        <v>N/A</v>
      </c>
      <c r="D1004" s="32" t="str">
        <f>IF(Businesses!E1005="","N/A",Businesses!E1005)</f>
        <v>N/A</v>
      </c>
      <c r="E1004" s="32" t="str">
        <f>IF(Businesses!F1005="","N/A",Businesses!F1005)</f>
        <v>N/A</v>
      </c>
      <c r="F1004" s="32" t="str">
        <f t="shared" si="30"/>
        <v>N/A</v>
      </c>
      <c r="G1004" s="32" t="str">
        <f>IF(Businesses!G1005="","N/A",Businesses!G1005)</f>
        <v>N/A</v>
      </c>
      <c r="H1004" s="32" t="str">
        <f>IF(Businesses!H1005="","N/A",Businesses!H1005)</f>
        <v>N/A</v>
      </c>
      <c r="I1004" s="32" t="str">
        <f>IF(AND(Businesses!B1005="",Businesses!C1005&lt;&gt;""),0,IF(Businesses!B1005="","N/A",IF(ISNUMBER(Businesses!B1005),Businesses!B1005,0)))</f>
        <v>N/A</v>
      </c>
    </row>
    <row r="1005" spans="2:9">
      <c r="B1005" s="32" t="str">
        <f t="shared" si="31"/>
        <v>N/A</v>
      </c>
      <c r="C1005" s="32" t="str">
        <f>IF(AND(Businesses!D1006="",Businesses!E1006&lt;&gt;""),0,IF(Businesses!D1006="","N/A",IF(ISNUMBER(Businesses!D1006),Businesses!D1006,0)))</f>
        <v>N/A</v>
      </c>
      <c r="D1005" s="32" t="str">
        <f>IF(Businesses!E1006="","N/A",Businesses!E1006)</f>
        <v>N/A</v>
      </c>
      <c r="E1005" s="32" t="str">
        <f>IF(Businesses!F1006="","N/A",Businesses!F1006)</f>
        <v>N/A</v>
      </c>
      <c r="F1005" s="32" t="str">
        <f t="shared" si="30"/>
        <v>N/A</v>
      </c>
      <c r="G1005" s="32" t="str">
        <f>IF(Businesses!G1006="","N/A",Businesses!G1006)</f>
        <v>N/A</v>
      </c>
      <c r="H1005" s="32" t="str">
        <f>IF(Businesses!H1006="","N/A",Businesses!H1006)</f>
        <v>N/A</v>
      </c>
      <c r="I1005" s="32" t="str">
        <f>IF(AND(Businesses!B1006="",Businesses!C1006&lt;&gt;""),0,IF(Businesses!B1006="","N/A",IF(ISNUMBER(Businesses!B1006),Businesses!B1006,0)))</f>
        <v>N/A</v>
      </c>
    </row>
    <row r="1006" spans="2:9">
      <c r="B1006" s="32" t="str">
        <f t="shared" si="31"/>
        <v>N/A</v>
      </c>
      <c r="C1006" s="32" t="str">
        <f>IF(AND(Businesses!D1007="",Businesses!E1007&lt;&gt;""),0,IF(Businesses!D1007="","N/A",IF(ISNUMBER(Businesses!D1007),Businesses!D1007,0)))</f>
        <v>N/A</v>
      </c>
      <c r="D1006" s="32" t="str">
        <f>IF(Businesses!E1007="","N/A",Businesses!E1007)</f>
        <v>N/A</v>
      </c>
      <c r="E1006" s="32" t="str">
        <f>IF(Businesses!F1007="","N/A",Businesses!F1007)</f>
        <v>N/A</v>
      </c>
      <c r="F1006" s="32" t="str">
        <f t="shared" si="30"/>
        <v>N/A</v>
      </c>
      <c r="G1006" s="32" t="str">
        <f>IF(Businesses!G1007="","N/A",Businesses!G1007)</f>
        <v>N/A</v>
      </c>
      <c r="H1006" s="32" t="str">
        <f>IF(Businesses!H1007="","N/A",Businesses!H1007)</f>
        <v>N/A</v>
      </c>
      <c r="I1006" s="32" t="str">
        <f>IF(AND(Businesses!B1007="",Businesses!C1007&lt;&gt;""),0,IF(Businesses!B1007="","N/A",IF(ISNUMBER(Businesses!B1007),Businesses!B1007,0)))</f>
        <v>N/A</v>
      </c>
    </row>
    <row r="1007" spans="2:9">
      <c r="B1007" s="32" t="str">
        <f t="shared" si="31"/>
        <v>N/A</v>
      </c>
      <c r="C1007" s="32" t="str">
        <f>IF(AND(Businesses!D1008="",Businesses!E1008&lt;&gt;""),0,IF(Businesses!D1008="","N/A",IF(ISNUMBER(Businesses!D1008),Businesses!D1008,0)))</f>
        <v>N/A</v>
      </c>
      <c r="D1007" s="32" t="str">
        <f>IF(Businesses!E1008="","N/A",Businesses!E1008)</f>
        <v>N/A</v>
      </c>
      <c r="E1007" s="32" t="str">
        <f>IF(Businesses!F1008="","N/A",Businesses!F1008)</f>
        <v>N/A</v>
      </c>
      <c r="F1007" s="32" t="str">
        <f t="shared" si="30"/>
        <v>N/A</v>
      </c>
      <c r="G1007" s="32" t="str">
        <f>IF(Businesses!G1008="","N/A",Businesses!G1008)</f>
        <v>N/A</v>
      </c>
      <c r="H1007" s="32" t="str">
        <f>IF(Businesses!H1008="","N/A",Businesses!H1008)</f>
        <v>N/A</v>
      </c>
      <c r="I1007" s="32" t="str">
        <f>IF(AND(Businesses!B1008="",Businesses!C1008&lt;&gt;""),0,IF(Businesses!B1008="","N/A",IF(ISNUMBER(Businesses!B1008),Businesses!B1008,0)))</f>
        <v>N/A</v>
      </c>
    </row>
    <row r="1008" spans="2:9">
      <c r="B1008" s="32" t="str">
        <f t="shared" si="31"/>
        <v>N/A</v>
      </c>
      <c r="C1008" s="32" t="str">
        <f>IF(AND(Businesses!D1009="",Businesses!E1009&lt;&gt;""),0,IF(Businesses!D1009="","N/A",IF(ISNUMBER(Businesses!D1009),Businesses!D1009,0)))</f>
        <v>N/A</v>
      </c>
      <c r="D1008" s="32" t="str">
        <f>IF(Businesses!E1009="","N/A",Businesses!E1009)</f>
        <v>N/A</v>
      </c>
      <c r="E1008" s="32" t="str">
        <f>IF(Businesses!F1009="","N/A",Businesses!F1009)</f>
        <v>N/A</v>
      </c>
      <c r="F1008" s="32" t="str">
        <f t="shared" si="30"/>
        <v>N/A</v>
      </c>
      <c r="G1008" s="32" t="str">
        <f>IF(Businesses!G1009="","N/A",Businesses!G1009)</f>
        <v>N/A</v>
      </c>
      <c r="H1008" s="32" t="str">
        <f>IF(Businesses!H1009="","N/A",Businesses!H1009)</f>
        <v>N/A</v>
      </c>
      <c r="I1008" s="32" t="str">
        <f>IF(AND(Businesses!B1009="",Businesses!C1009&lt;&gt;""),0,IF(Businesses!B1009="","N/A",IF(ISNUMBER(Businesses!B1009),Businesses!B1009,0)))</f>
        <v>N/A</v>
      </c>
    </row>
    <row r="1009" spans="2:9">
      <c r="B1009" s="32" t="str">
        <f t="shared" si="31"/>
        <v>N/A</v>
      </c>
      <c r="C1009" s="32" t="str">
        <f>IF(AND(Businesses!D1010="",Businesses!E1010&lt;&gt;""),0,IF(Businesses!D1010="","N/A",IF(ISNUMBER(Businesses!D1010),Businesses!D1010,0)))</f>
        <v>N/A</v>
      </c>
      <c r="D1009" s="32" t="str">
        <f>IF(Businesses!E1010="","N/A",Businesses!E1010)</f>
        <v>N/A</v>
      </c>
      <c r="E1009" s="32" t="str">
        <f>IF(Businesses!F1010="","N/A",Businesses!F1010)</f>
        <v>N/A</v>
      </c>
      <c r="F1009" s="32" t="str">
        <f t="shared" si="30"/>
        <v>N/A</v>
      </c>
      <c r="G1009" s="32" t="str">
        <f>IF(Businesses!G1010="","N/A",Businesses!G1010)</f>
        <v>N/A</v>
      </c>
      <c r="H1009" s="32" t="str">
        <f>IF(Businesses!H1010="","N/A",Businesses!H1010)</f>
        <v>N/A</v>
      </c>
      <c r="I1009" s="32" t="str">
        <f>IF(AND(Businesses!B1010="",Businesses!C1010&lt;&gt;""),0,IF(Businesses!B1010="","N/A",IF(ISNUMBER(Businesses!B1010),Businesses!B1010,0)))</f>
        <v>N/A</v>
      </c>
    </row>
    <row r="1010" spans="2:9">
      <c r="B1010" s="32" t="str">
        <f t="shared" si="31"/>
        <v>N/A</v>
      </c>
      <c r="C1010" s="32" t="str">
        <f>IF(AND(Businesses!D1011="",Businesses!E1011&lt;&gt;""),0,IF(Businesses!D1011="","N/A",IF(ISNUMBER(Businesses!D1011),Businesses!D1011,0)))</f>
        <v>N/A</v>
      </c>
      <c r="D1010" s="32" t="str">
        <f>IF(Businesses!E1011="","N/A",Businesses!E1011)</f>
        <v>N/A</v>
      </c>
      <c r="E1010" s="32" t="str">
        <f>IF(Businesses!F1011="","N/A",Businesses!F1011)</f>
        <v>N/A</v>
      </c>
      <c r="F1010" s="32" t="str">
        <f t="shared" si="30"/>
        <v>N/A</v>
      </c>
      <c r="G1010" s="32" t="str">
        <f>IF(Businesses!G1011="","N/A",Businesses!G1011)</f>
        <v>N/A</v>
      </c>
      <c r="H1010" s="32" t="str">
        <f>IF(Businesses!H1011="","N/A",Businesses!H1011)</f>
        <v>N/A</v>
      </c>
      <c r="I1010" s="32" t="str">
        <f>IF(AND(Businesses!B1011="",Businesses!C1011&lt;&gt;""),0,IF(Businesses!B1011="","N/A",IF(ISNUMBER(Businesses!B1011),Businesses!B1011,0)))</f>
        <v>N/A</v>
      </c>
    </row>
    <row r="1011" spans="2:9">
      <c r="B1011" s="32" t="str">
        <f t="shared" si="31"/>
        <v>N/A</v>
      </c>
      <c r="C1011" s="32" t="str">
        <f>IF(AND(Businesses!D1012="",Businesses!E1012&lt;&gt;""),0,IF(Businesses!D1012="","N/A",IF(ISNUMBER(Businesses!D1012),Businesses!D1012,0)))</f>
        <v>N/A</v>
      </c>
      <c r="D1011" s="32" t="str">
        <f>IF(Businesses!E1012="","N/A",Businesses!E1012)</f>
        <v>N/A</v>
      </c>
      <c r="E1011" s="32" t="str">
        <f>IF(Businesses!F1012="","N/A",Businesses!F1012)</f>
        <v>N/A</v>
      </c>
      <c r="F1011" s="32" t="str">
        <f t="shared" si="30"/>
        <v>N/A</v>
      </c>
      <c r="G1011" s="32" t="str">
        <f>IF(Businesses!G1012="","N/A",Businesses!G1012)</f>
        <v>N/A</v>
      </c>
      <c r="H1011" s="32" t="str">
        <f>IF(Businesses!H1012="","N/A",Businesses!H1012)</f>
        <v>N/A</v>
      </c>
      <c r="I1011" s="32" t="str">
        <f>IF(AND(Businesses!B1012="",Businesses!C1012&lt;&gt;""),0,IF(Businesses!B1012="","N/A",IF(ISNUMBER(Businesses!B1012),Businesses!B1012,0)))</f>
        <v>N/A</v>
      </c>
    </row>
    <row r="1012" spans="2:9">
      <c r="B1012" s="32" t="str">
        <f t="shared" si="31"/>
        <v>N/A</v>
      </c>
      <c r="C1012" s="32" t="str">
        <f>IF(AND(Businesses!D1013="",Businesses!E1013&lt;&gt;""),0,IF(Businesses!D1013="","N/A",IF(ISNUMBER(Businesses!D1013),Businesses!D1013,0)))</f>
        <v>N/A</v>
      </c>
      <c r="D1012" s="32" t="str">
        <f>IF(Businesses!E1013="","N/A",Businesses!E1013)</f>
        <v>N/A</v>
      </c>
      <c r="E1012" s="32" t="str">
        <f>IF(Businesses!F1013="","N/A",Businesses!F1013)</f>
        <v>N/A</v>
      </c>
      <c r="F1012" s="32" t="str">
        <f t="shared" si="30"/>
        <v>N/A</v>
      </c>
      <c r="G1012" s="32" t="str">
        <f>IF(Businesses!G1013="","N/A",Businesses!G1013)</f>
        <v>N/A</v>
      </c>
      <c r="H1012" s="32" t="str">
        <f>IF(Businesses!H1013="","N/A",Businesses!H1013)</f>
        <v>N/A</v>
      </c>
      <c r="I1012" s="32" t="str">
        <f>IF(AND(Businesses!B1013="",Businesses!C1013&lt;&gt;""),0,IF(Businesses!B1013="","N/A",IF(ISNUMBER(Businesses!B1013),Businesses!B1013,0)))</f>
        <v>N/A</v>
      </c>
    </row>
    <row r="1013" spans="2:9">
      <c r="B1013" s="32" t="str">
        <f t="shared" si="31"/>
        <v>N/A</v>
      </c>
      <c r="C1013" s="32" t="str">
        <f>IF(AND(Businesses!D1014="",Businesses!E1014&lt;&gt;""),0,IF(Businesses!D1014="","N/A",IF(ISNUMBER(Businesses!D1014),Businesses!D1014,0)))</f>
        <v>N/A</v>
      </c>
      <c r="D1013" s="32" t="str">
        <f>IF(Businesses!E1014="","N/A",Businesses!E1014)</f>
        <v>N/A</v>
      </c>
      <c r="E1013" s="32" t="str">
        <f>IF(Businesses!F1014="","N/A",Businesses!F1014)</f>
        <v>N/A</v>
      </c>
      <c r="F1013" s="32" t="str">
        <f t="shared" si="30"/>
        <v>N/A</v>
      </c>
      <c r="G1013" s="32" t="str">
        <f>IF(Businesses!G1014="","N/A",Businesses!G1014)</f>
        <v>N/A</v>
      </c>
      <c r="H1013" s="32" t="str">
        <f>IF(Businesses!H1014="","N/A",Businesses!H1014)</f>
        <v>N/A</v>
      </c>
      <c r="I1013" s="32" t="str">
        <f>IF(AND(Businesses!B1014="",Businesses!C1014&lt;&gt;""),0,IF(Businesses!B1014="","N/A",IF(ISNUMBER(Businesses!B1014),Businesses!B1014,0)))</f>
        <v>N/A</v>
      </c>
    </row>
    <row r="1014" spans="2:9">
      <c r="B1014" s="32" t="str">
        <f t="shared" si="31"/>
        <v>N/A</v>
      </c>
      <c r="C1014" s="32" t="str">
        <f>IF(AND(Businesses!D1015="",Businesses!E1015&lt;&gt;""),0,IF(Businesses!D1015="","N/A",IF(ISNUMBER(Businesses!D1015),Businesses!D1015,0)))</f>
        <v>N/A</v>
      </c>
      <c r="D1014" s="32" t="str">
        <f>IF(Businesses!E1015="","N/A",Businesses!E1015)</f>
        <v>N/A</v>
      </c>
      <c r="E1014" s="32" t="str">
        <f>IF(Businesses!F1015="","N/A",Businesses!F1015)</f>
        <v>N/A</v>
      </c>
      <c r="F1014" s="32" t="str">
        <f t="shared" si="30"/>
        <v>N/A</v>
      </c>
      <c r="G1014" s="32" t="str">
        <f>IF(Businesses!G1015="","N/A",Businesses!G1015)</f>
        <v>N/A</v>
      </c>
      <c r="H1014" s="32" t="str">
        <f>IF(Businesses!H1015="","N/A",Businesses!H1015)</f>
        <v>N/A</v>
      </c>
      <c r="I1014" s="32" t="str">
        <f>IF(AND(Businesses!B1015="",Businesses!C1015&lt;&gt;""),0,IF(Businesses!B1015="","N/A",IF(ISNUMBER(Businesses!B1015),Businesses!B1015,0)))</f>
        <v>N/A</v>
      </c>
    </row>
    <row r="1015" spans="2:9">
      <c r="B1015" s="32" t="str">
        <f t="shared" si="31"/>
        <v>N/A</v>
      </c>
      <c r="C1015" s="32" t="str">
        <f>IF(AND(Businesses!D1016="",Businesses!E1016&lt;&gt;""),0,IF(Businesses!D1016="","N/A",IF(ISNUMBER(Businesses!D1016),Businesses!D1016,0)))</f>
        <v>N/A</v>
      </c>
      <c r="D1015" s="32" t="str">
        <f>IF(Businesses!E1016="","N/A",Businesses!E1016)</f>
        <v>N/A</v>
      </c>
      <c r="E1015" s="32" t="str">
        <f>IF(Businesses!F1016="","N/A",Businesses!F1016)</f>
        <v>N/A</v>
      </c>
      <c r="F1015" s="32" t="str">
        <f t="shared" si="30"/>
        <v>N/A</v>
      </c>
      <c r="G1015" s="32" t="str">
        <f>IF(Businesses!G1016="","N/A",Businesses!G1016)</f>
        <v>N/A</v>
      </c>
      <c r="H1015" s="32" t="str">
        <f>IF(Businesses!H1016="","N/A",Businesses!H1016)</f>
        <v>N/A</v>
      </c>
      <c r="I1015" s="32" t="str">
        <f>IF(AND(Businesses!B1016="",Businesses!C1016&lt;&gt;""),0,IF(Businesses!B1016="","N/A",IF(ISNUMBER(Businesses!B1016),Businesses!B1016,0)))</f>
        <v>N/A</v>
      </c>
    </row>
    <row r="1016" spans="2:9">
      <c r="B1016" s="32" t="str">
        <f t="shared" si="31"/>
        <v>N/A</v>
      </c>
      <c r="C1016" s="32" t="str">
        <f>IF(AND(Businesses!D1017="",Businesses!E1017&lt;&gt;""),0,IF(Businesses!D1017="","N/A",IF(ISNUMBER(Businesses!D1017),Businesses!D1017,0)))</f>
        <v>N/A</v>
      </c>
      <c r="D1016" s="32" t="str">
        <f>IF(Businesses!E1017="","N/A",Businesses!E1017)</f>
        <v>N/A</v>
      </c>
      <c r="E1016" s="32" t="str">
        <f>IF(Businesses!F1017="","N/A",Businesses!F1017)</f>
        <v>N/A</v>
      </c>
      <c r="F1016" s="32" t="str">
        <f t="shared" si="30"/>
        <v>N/A</v>
      </c>
      <c r="G1016" s="32" t="str">
        <f>IF(Businesses!G1017="","N/A",Businesses!G1017)</f>
        <v>N/A</v>
      </c>
      <c r="H1016" s="32" t="str">
        <f>IF(Businesses!H1017="","N/A",Businesses!H1017)</f>
        <v>N/A</v>
      </c>
      <c r="I1016" s="32" t="str">
        <f>IF(AND(Businesses!B1017="",Businesses!C1017&lt;&gt;""),0,IF(Businesses!B1017="","N/A",IF(ISNUMBER(Businesses!B1017),Businesses!B1017,0)))</f>
        <v>N/A</v>
      </c>
    </row>
    <row r="1017" spans="2:9">
      <c r="B1017" s="32" t="str">
        <f t="shared" si="31"/>
        <v>N/A</v>
      </c>
      <c r="C1017" s="32" t="str">
        <f>IF(AND(Businesses!D1018="",Businesses!E1018&lt;&gt;""),0,IF(Businesses!D1018="","N/A",IF(ISNUMBER(Businesses!D1018),Businesses!D1018,0)))</f>
        <v>N/A</v>
      </c>
      <c r="D1017" s="32" t="str">
        <f>IF(Businesses!E1018="","N/A",Businesses!E1018)</f>
        <v>N/A</v>
      </c>
      <c r="E1017" s="32" t="str">
        <f>IF(Businesses!F1018="","N/A",Businesses!F1018)</f>
        <v>N/A</v>
      </c>
      <c r="F1017" s="32" t="str">
        <f t="shared" si="30"/>
        <v>N/A</v>
      </c>
      <c r="G1017" s="32" t="str">
        <f>IF(Businesses!G1018="","N/A",Businesses!G1018)</f>
        <v>N/A</v>
      </c>
      <c r="H1017" s="32" t="str">
        <f>IF(Businesses!H1018="","N/A",Businesses!H1018)</f>
        <v>N/A</v>
      </c>
      <c r="I1017" s="32" t="str">
        <f>IF(AND(Businesses!B1018="",Businesses!C1018&lt;&gt;""),0,IF(Businesses!B1018="","N/A",IF(ISNUMBER(Businesses!B1018),Businesses!B1018,0)))</f>
        <v>N/A</v>
      </c>
    </row>
    <row r="1018" spans="2:9">
      <c r="B1018" s="32" t="str">
        <f t="shared" si="31"/>
        <v>N/A</v>
      </c>
      <c r="C1018" s="32" t="str">
        <f>IF(AND(Businesses!D1019="",Businesses!E1019&lt;&gt;""),0,IF(Businesses!D1019="","N/A",IF(ISNUMBER(Businesses!D1019),Businesses!D1019,0)))</f>
        <v>N/A</v>
      </c>
      <c r="D1018" s="32" t="str">
        <f>IF(Businesses!E1019="","N/A",Businesses!E1019)</f>
        <v>N/A</v>
      </c>
      <c r="E1018" s="32" t="str">
        <f>IF(Businesses!F1019="","N/A",Businesses!F1019)</f>
        <v>N/A</v>
      </c>
      <c r="F1018" s="32" t="str">
        <f t="shared" si="30"/>
        <v>N/A</v>
      </c>
      <c r="G1018" s="32" t="str">
        <f>IF(Businesses!G1019="","N/A",Businesses!G1019)</f>
        <v>N/A</v>
      </c>
      <c r="H1018" s="32" t="str">
        <f>IF(Businesses!H1019="","N/A",Businesses!H1019)</f>
        <v>N/A</v>
      </c>
      <c r="I1018" s="32" t="str">
        <f>IF(AND(Businesses!B1019="",Businesses!C1019&lt;&gt;""),0,IF(Businesses!B1019="","N/A",IF(ISNUMBER(Businesses!B1019),Businesses!B1019,0)))</f>
        <v>N/A</v>
      </c>
    </row>
    <row r="1019" spans="2:9">
      <c r="B1019" s="32" t="str">
        <f t="shared" si="31"/>
        <v>N/A</v>
      </c>
      <c r="C1019" s="32" t="str">
        <f>IF(AND(Businesses!D1020="",Businesses!E1020&lt;&gt;""),0,IF(Businesses!D1020="","N/A",IF(ISNUMBER(Businesses!D1020),Businesses!D1020,0)))</f>
        <v>N/A</v>
      </c>
      <c r="D1019" s="32" t="str">
        <f>IF(Businesses!E1020="","N/A",Businesses!E1020)</f>
        <v>N/A</v>
      </c>
      <c r="E1019" s="32" t="str">
        <f>IF(Businesses!F1020="","N/A",Businesses!F1020)</f>
        <v>N/A</v>
      </c>
      <c r="F1019" s="32" t="str">
        <f t="shared" si="30"/>
        <v>N/A</v>
      </c>
      <c r="G1019" s="32" t="str">
        <f>IF(Businesses!G1020="","N/A",Businesses!G1020)</f>
        <v>N/A</v>
      </c>
      <c r="H1019" s="32" t="str">
        <f>IF(Businesses!H1020="","N/A",Businesses!H1020)</f>
        <v>N/A</v>
      </c>
      <c r="I1019" s="32" t="str">
        <f>IF(AND(Businesses!B1020="",Businesses!C1020&lt;&gt;""),0,IF(Businesses!B1020="","N/A",IF(ISNUMBER(Businesses!B1020),Businesses!B1020,0)))</f>
        <v>N/A</v>
      </c>
    </row>
    <row r="1020" spans="2:9">
      <c r="B1020" s="32" t="str">
        <f t="shared" si="31"/>
        <v>N/A</v>
      </c>
      <c r="C1020" s="32" t="str">
        <f>IF(AND(Businesses!D1021="",Businesses!E1021&lt;&gt;""),0,IF(Businesses!D1021="","N/A",IF(ISNUMBER(Businesses!D1021),Businesses!D1021,0)))</f>
        <v>N/A</v>
      </c>
      <c r="D1020" s="32" t="str">
        <f>IF(Businesses!E1021="","N/A",Businesses!E1021)</f>
        <v>N/A</v>
      </c>
      <c r="E1020" s="32" t="str">
        <f>IF(Businesses!F1021="","N/A",Businesses!F1021)</f>
        <v>N/A</v>
      </c>
      <c r="F1020" s="32" t="str">
        <f t="shared" si="30"/>
        <v>N/A</v>
      </c>
      <c r="G1020" s="32" t="str">
        <f>IF(Businesses!G1021="","N/A",Businesses!G1021)</f>
        <v>N/A</v>
      </c>
      <c r="H1020" s="32" t="str">
        <f>IF(Businesses!H1021="","N/A",Businesses!H1021)</f>
        <v>N/A</v>
      </c>
      <c r="I1020" s="32" t="str">
        <f>IF(AND(Businesses!B1021="",Businesses!C1021&lt;&gt;""),0,IF(Businesses!B1021="","N/A",IF(ISNUMBER(Businesses!B1021),Businesses!B1021,0)))</f>
        <v>N/A</v>
      </c>
    </row>
    <row r="1021" spans="2:9">
      <c r="B1021" s="32" t="str">
        <f t="shared" si="31"/>
        <v>N/A</v>
      </c>
      <c r="C1021" s="32" t="str">
        <f>IF(AND(Businesses!D1022="",Businesses!E1022&lt;&gt;""),0,IF(Businesses!D1022="","N/A",IF(ISNUMBER(Businesses!D1022),Businesses!D1022,0)))</f>
        <v>N/A</v>
      </c>
      <c r="D1021" s="32" t="str">
        <f>IF(Businesses!E1022="","N/A",Businesses!E1022)</f>
        <v>N/A</v>
      </c>
      <c r="E1021" s="32" t="str">
        <f>IF(Businesses!F1022="","N/A",Businesses!F1022)</f>
        <v>N/A</v>
      </c>
      <c r="F1021" s="32" t="str">
        <f t="shared" si="30"/>
        <v>N/A</v>
      </c>
      <c r="G1021" s="32" t="str">
        <f>IF(Businesses!G1022="","N/A",Businesses!G1022)</f>
        <v>N/A</v>
      </c>
      <c r="H1021" s="32" t="str">
        <f>IF(Businesses!H1022="","N/A",Businesses!H1022)</f>
        <v>N/A</v>
      </c>
      <c r="I1021" s="32" t="str">
        <f>IF(AND(Businesses!B1022="",Businesses!C1022&lt;&gt;""),0,IF(Businesses!B1022="","N/A",IF(ISNUMBER(Businesses!B1022),Businesses!B1022,0)))</f>
        <v>N/A</v>
      </c>
    </row>
    <row r="1022" spans="2:9">
      <c r="B1022" s="32" t="str">
        <f t="shared" si="31"/>
        <v>N/A</v>
      </c>
      <c r="C1022" s="32" t="str">
        <f>IF(AND(Businesses!D1023="",Businesses!E1023&lt;&gt;""),0,IF(Businesses!D1023="","N/A",IF(ISNUMBER(Businesses!D1023),Businesses!D1023,0)))</f>
        <v>N/A</v>
      </c>
      <c r="D1022" s="32" t="str">
        <f>IF(Businesses!E1023="","N/A",Businesses!E1023)</f>
        <v>N/A</v>
      </c>
      <c r="E1022" s="32" t="str">
        <f>IF(Businesses!F1023="","N/A",Businesses!F1023)</f>
        <v>N/A</v>
      </c>
      <c r="F1022" s="32" t="str">
        <f t="shared" si="30"/>
        <v>N/A</v>
      </c>
      <c r="G1022" s="32" t="str">
        <f>IF(Businesses!G1023="","N/A",Businesses!G1023)</f>
        <v>N/A</v>
      </c>
      <c r="H1022" s="32" t="str">
        <f>IF(Businesses!H1023="","N/A",Businesses!H1023)</f>
        <v>N/A</v>
      </c>
      <c r="I1022" s="32" t="str">
        <f>IF(AND(Businesses!B1023="",Businesses!C1023&lt;&gt;""),0,IF(Businesses!B1023="","N/A",IF(ISNUMBER(Businesses!B1023),Businesses!B1023,0)))</f>
        <v>N/A</v>
      </c>
    </row>
    <row r="1023" spans="2:9">
      <c r="B1023" s="32" t="str">
        <f t="shared" si="31"/>
        <v>N/A</v>
      </c>
      <c r="C1023" s="32" t="str">
        <f>IF(AND(Businesses!D1024="",Businesses!E1024&lt;&gt;""),0,IF(Businesses!D1024="","N/A",IF(ISNUMBER(Businesses!D1024),Businesses!D1024,0)))</f>
        <v>N/A</v>
      </c>
      <c r="D1023" s="32" t="str">
        <f>IF(Businesses!E1024="","N/A",Businesses!E1024)</f>
        <v>N/A</v>
      </c>
      <c r="E1023" s="32" t="str">
        <f>IF(Businesses!F1024="","N/A",Businesses!F1024)</f>
        <v>N/A</v>
      </c>
      <c r="F1023" s="32" t="str">
        <f t="shared" si="30"/>
        <v>N/A</v>
      </c>
      <c r="G1023" s="32" t="str">
        <f>IF(Businesses!G1024="","N/A",Businesses!G1024)</f>
        <v>N/A</v>
      </c>
      <c r="H1023" s="32" t="str">
        <f>IF(Businesses!H1024="","N/A",Businesses!H1024)</f>
        <v>N/A</v>
      </c>
      <c r="I1023" s="32" t="str">
        <f>IF(AND(Businesses!B1024="",Businesses!C1024&lt;&gt;""),0,IF(Businesses!B1024="","N/A",IF(ISNUMBER(Businesses!B1024),Businesses!B1024,0)))</f>
        <v>N/A</v>
      </c>
    </row>
    <row r="1024" spans="2:9">
      <c r="B1024" s="32" t="str">
        <f t="shared" si="31"/>
        <v>N/A</v>
      </c>
      <c r="C1024" s="32" t="str">
        <f>IF(AND(Businesses!D1025="",Businesses!E1025&lt;&gt;""),0,IF(Businesses!D1025="","N/A",IF(ISNUMBER(Businesses!D1025),Businesses!D1025,0)))</f>
        <v>N/A</v>
      </c>
      <c r="D1024" s="32" t="str">
        <f>IF(Businesses!E1025="","N/A",Businesses!E1025)</f>
        <v>N/A</v>
      </c>
      <c r="E1024" s="32" t="str">
        <f>IF(Businesses!F1025="","N/A",Businesses!F1025)</f>
        <v>N/A</v>
      </c>
      <c r="F1024" s="32" t="str">
        <f t="shared" si="30"/>
        <v>N/A</v>
      </c>
      <c r="G1024" s="32" t="str">
        <f>IF(Businesses!G1025="","N/A",Businesses!G1025)</f>
        <v>N/A</v>
      </c>
      <c r="H1024" s="32" t="str">
        <f>IF(Businesses!H1025="","N/A",Businesses!H1025)</f>
        <v>N/A</v>
      </c>
      <c r="I1024" s="32" t="str">
        <f>IF(AND(Businesses!B1025="",Businesses!C1025&lt;&gt;""),0,IF(Businesses!B1025="","N/A",IF(ISNUMBER(Businesses!B1025),Businesses!B1025,0)))</f>
        <v>N/A</v>
      </c>
    </row>
    <row r="1025" spans="2:9">
      <c r="B1025" s="32" t="str">
        <f t="shared" si="31"/>
        <v>N/A</v>
      </c>
      <c r="C1025" s="32" t="str">
        <f>IF(AND(Businesses!D1026="",Businesses!E1026&lt;&gt;""),0,IF(Businesses!D1026="","N/A",IF(ISNUMBER(Businesses!D1026),Businesses!D1026,0)))</f>
        <v>N/A</v>
      </c>
      <c r="D1025" s="32" t="str">
        <f>IF(Businesses!E1026="","N/A",Businesses!E1026)</f>
        <v>N/A</v>
      </c>
      <c r="E1025" s="32" t="str">
        <f>IF(Businesses!F1026="","N/A",Businesses!F1026)</f>
        <v>N/A</v>
      </c>
      <c r="F1025" s="32" t="str">
        <f t="shared" si="30"/>
        <v>N/A</v>
      </c>
      <c r="G1025" s="32" t="str">
        <f>IF(Businesses!G1026="","N/A",Businesses!G1026)</f>
        <v>N/A</v>
      </c>
      <c r="H1025" s="32" t="str">
        <f>IF(Businesses!H1026="","N/A",Businesses!H1026)</f>
        <v>N/A</v>
      </c>
      <c r="I1025" s="32" t="str">
        <f>IF(AND(Businesses!B1026="",Businesses!C1026&lt;&gt;""),0,IF(Businesses!B1026="","N/A",IF(ISNUMBER(Businesses!B1026),Businesses!B1026,0)))</f>
        <v>N/A</v>
      </c>
    </row>
    <row r="1026" spans="2:9">
      <c r="B1026" s="32" t="str">
        <f t="shared" si="31"/>
        <v>N/A</v>
      </c>
      <c r="C1026" s="32" t="str">
        <f>IF(AND(Businesses!D1027="",Businesses!E1027&lt;&gt;""),0,IF(Businesses!D1027="","N/A",IF(ISNUMBER(Businesses!D1027),Businesses!D1027,0)))</f>
        <v>N/A</v>
      </c>
      <c r="D1026" s="32" t="str">
        <f>IF(Businesses!E1027="","N/A",Businesses!E1027)</f>
        <v>N/A</v>
      </c>
      <c r="E1026" s="32" t="str">
        <f>IF(Businesses!F1027="","N/A",Businesses!F1027)</f>
        <v>N/A</v>
      </c>
      <c r="F1026" s="32" t="str">
        <f t="shared" ref="F1026:F1089" si="32">IF(B1026="N/A","N/A",UPPER(TRIM(ProbuildName)))</f>
        <v>N/A</v>
      </c>
      <c r="G1026" s="32" t="str">
        <f>IF(Businesses!G1027="","N/A",Businesses!G1027)</f>
        <v>N/A</v>
      </c>
      <c r="H1026" s="32" t="str">
        <f>IF(Businesses!H1027="","N/A",Businesses!H1027)</f>
        <v>N/A</v>
      </c>
      <c r="I1026" s="32" t="str">
        <f>IF(AND(Businesses!B1027="",Businesses!C1027&lt;&gt;""),0,IF(Businesses!B1027="","N/A",IF(ISNUMBER(Businesses!B1027),Businesses!B1027,0)))</f>
        <v>N/A</v>
      </c>
    </row>
    <row r="1027" spans="2:9">
      <c r="B1027" s="32" t="str">
        <f t="shared" ref="B1027:B1090" si="33">IF(I1027="N/A","N/A","")</f>
        <v>N/A</v>
      </c>
      <c r="C1027" s="32" t="str">
        <f>IF(AND(Businesses!D1028="",Businesses!E1028&lt;&gt;""),0,IF(Businesses!D1028="","N/A",IF(ISNUMBER(Businesses!D1028),Businesses!D1028,0)))</f>
        <v>N/A</v>
      </c>
      <c r="D1027" s="32" t="str">
        <f>IF(Businesses!E1028="","N/A",Businesses!E1028)</f>
        <v>N/A</v>
      </c>
      <c r="E1027" s="32" t="str">
        <f>IF(Businesses!F1028="","N/A",Businesses!F1028)</f>
        <v>N/A</v>
      </c>
      <c r="F1027" s="32" t="str">
        <f t="shared" si="32"/>
        <v>N/A</v>
      </c>
      <c r="G1027" s="32" t="str">
        <f>IF(Businesses!G1028="","N/A",Businesses!G1028)</f>
        <v>N/A</v>
      </c>
      <c r="H1027" s="32" t="str">
        <f>IF(Businesses!H1028="","N/A",Businesses!H1028)</f>
        <v>N/A</v>
      </c>
      <c r="I1027" s="32" t="str">
        <f>IF(AND(Businesses!B1028="",Businesses!C1028&lt;&gt;""),0,IF(Businesses!B1028="","N/A",IF(ISNUMBER(Businesses!B1028),Businesses!B1028,0)))</f>
        <v>N/A</v>
      </c>
    </row>
    <row r="1028" spans="2:9">
      <c r="B1028" s="32" t="str">
        <f t="shared" si="33"/>
        <v>N/A</v>
      </c>
      <c r="C1028" s="32" t="str">
        <f>IF(AND(Businesses!D1029="",Businesses!E1029&lt;&gt;""),0,IF(Businesses!D1029="","N/A",IF(ISNUMBER(Businesses!D1029),Businesses!D1029,0)))</f>
        <v>N/A</v>
      </c>
      <c r="D1028" s="32" t="str">
        <f>IF(Businesses!E1029="","N/A",Businesses!E1029)</f>
        <v>N/A</v>
      </c>
      <c r="E1028" s="32" t="str">
        <f>IF(Businesses!F1029="","N/A",Businesses!F1029)</f>
        <v>N/A</v>
      </c>
      <c r="F1028" s="32" t="str">
        <f t="shared" si="32"/>
        <v>N/A</v>
      </c>
      <c r="G1028" s="32" t="str">
        <f>IF(Businesses!G1029="","N/A",Businesses!G1029)</f>
        <v>N/A</v>
      </c>
      <c r="H1028" s="32" t="str">
        <f>IF(Businesses!H1029="","N/A",Businesses!H1029)</f>
        <v>N/A</v>
      </c>
      <c r="I1028" s="32" t="str">
        <f>IF(AND(Businesses!B1029="",Businesses!C1029&lt;&gt;""),0,IF(Businesses!B1029="","N/A",IF(ISNUMBER(Businesses!B1029),Businesses!B1029,0)))</f>
        <v>N/A</v>
      </c>
    </row>
    <row r="1029" spans="2:9">
      <c r="B1029" s="32" t="str">
        <f t="shared" si="33"/>
        <v>N/A</v>
      </c>
      <c r="C1029" s="32" t="str">
        <f>IF(AND(Businesses!D1030="",Businesses!E1030&lt;&gt;""),0,IF(Businesses!D1030="","N/A",IF(ISNUMBER(Businesses!D1030),Businesses!D1030,0)))</f>
        <v>N/A</v>
      </c>
      <c r="D1029" s="32" t="str">
        <f>IF(Businesses!E1030="","N/A",Businesses!E1030)</f>
        <v>N/A</v>
      </c>
      <c r="E1029" s="32" t="str">
        <f>IF(Businesses!F1030="","N/A",Businesses!F1030)</f>
        <v>N/A</v>
      </c>
      <c r="F1029" s="32" t="str">
        <f t="shared" si="32"/>
        <v>N/A</v>
      </c>
      <c r="G1029" s="32" t="str">
        <f>IF(Businesses!G1030="","N/A",Businesses!G1030)</f>
        <v>N/A</v>
      </c>
      <c r="H1029" s="32" t="str">
        <f>IF(Businesses!H1030="","N/A",Businesses!H1030)</f>
        <v>N/A</v>
      </c>
      <c r="I1029" s="32" t="str">
        <f>IF(AND(Businesses!B1030="",Businesses!C1030&lt;&gt;""),0,IF(Businesses!B1030="","N/A",IF(ISNUMBER(Businesses!B1030),Businesses!B1030,0)))</f>
        <v>N/A</v>
      </c>
    </row>
    <row r="1030" spans="2:9">
      <c r="B1030" s="32" t="str">
        <f t="shared" si="33"/>
        <v>N/A</v>
      </c>
      <c r="C1030" s="32" t="str">
        <f>IF(AND(Businesses!D1031="",Businesses!E1031&lt;&gt;""),0,IF(Businesses!D1031="","N/A",IF(ISNUMBER(Businesses!D1031),Businesses!D1031,0)))</f>
        <v>N/A</v>
      </c>
      <c r="D1030" s="32" t="str">
        <f>IF(Businesses!E1031="","N/A",Businesses!E1031)</f>
        <v>N/A</v>
      </c>
      <c r="E1030" s="32" t="str">
        <f>IF(Businesses!F1031="","N/A",Businesses!F1031)</f>
        <v>N/A</v>
      </c>
      <c r="F1030" s="32" t="str">
        <f t="shared" si="32"/>
        <v>N/A</v>
      </c>
      <c r="G1030" s="32" t="str">
        <f>IF(Businesses!G1031="","N/A",Businesses!G1031)</f>
        <v>N/A</v>
      </c>
      <c r="H1030" s="32" t="str">
        <f>IF(Businesses!H1031="","N/A",Businesses!H1031)</f>
        <v>N/A</v>
      </c>
      <c r="I1030" s="32" t="str">
        <f>IF(AND(Businesses!B1031="",Businesses!C1031&lt;&gt;""),0,IF(Businesses!B1031="","N/A",IF(ISNUMBER(Businesses!B1031),Businesses!B1031,0)))</f>
        <v>N/A</v>
      </c>
    </row>
    <row r="1031" spans="2:9">
      <c r="B1031" s="32" t="str">
        <f t="shared" si="33"/>
        <v>N/A</v>
      </c>
      <c r="C1031" s="32" t="str">
        <f>IF(AND(Businesses!D1032="",Businesses!E1032&lt;&gt;""),0,IF(Businesses!D1032="","N/A",IF(ISNUMBER(Businesses!D1032),Businesses!D1032,0)))</f>
        <v>N/A</v>
      </c>
      <c r="D1031" s="32" t="str">
        <f>IF(Businesses!E1032="","N/A",Businesses!E1032)</f>
        <v>N/A</v>
      </c>
      <c r="E1031" s="32" t="str">
        <f>IF(Businesses!F1032="","N/A",Businesses!F1032)</f>
        <v>N/A</v>
      </c>
      <c r="F1031" s="32" t="str">
        <f t="shared" si="32"/>
        <v>N/A</v>
      </c>
      <c r="G1031" s="32" t="str">
        <f>IF(Businesses!G1032="","N/A",Businesses!G1032)</f>
        <v>N/A</v>
      </c>
      <c r="H1031" s="32" t="str">
        <f>IF(Businesses!H1032="","N/A",Businesses!H1032)</f>
        <v>N/A</v>
      </c>
      <c r="I1031" s="32" t="str">
        <f>IF(AND(Businesses!B1032="",Businesses!C1032&lt;&gt;""),0,IF(Businesses!B1032="","N/A",IF(ISNUMBER(Businesses!B1032),Businesses!B1032,0)))</f>
        <v>N/A</v>
      </c>
    </row>
    <row r="1032" spans="2:9">
      <c r="B1032" s="32" t="str">
        <f t="shared" si="33"/>
        <v>N/A</v>
      </c>
      <c r="C1032" s="32" t="str">
        <f>IF(AND(Businesses!D1033="",Businesses!E1033&lt;&gt;""),0,IF(Businesses!D1033="","N/A",IF(ISNUMBER(Businesses!D1033),Businesses!D1033,0)))</f>
        <v>N/A</v>
      </c>
      <c r="D1032" s="32" t="str">
        <f>IF(Businesses!E1033="","N/A",Businesses!E1033)</f>
        <v>N/A</v>
      </c>
      <c r="E1032" s="32" t="str">
        <f>IF(Businesses!F1033="","N/A",Businesses!F1033)</f>
        <v>N/A</v>
      </c>
      <c r="F1032" s="32" t="str">
        <f t="shared" si="32"/>
        <v>N/A</v>
      </c>
      <c r="G1032" s="32" t="str">
        <f>IF(Businesses!G1033="","N/A",Businesses!G1033)</f>
        <v>N/A</v>
      </c>
      <c r="H1032" s="32" t="str">
        <f>IF(Businesses!H1033="","N/A",Businesses!H1033)</f>
        <v>N/A</v>
      </c>
      <c r="I1032" s="32" t="str">
        <f>IF(AND(Businesses!B1033="",Businesses!C1033&lt;&gt;""),0,IF(Businesses!B1033="","N/A",IF(ISNUMBER(Businesses!B1033),Businesses!B1033,0)))</f>
        <v>N/A</v>
      </c>
    </row>
    <row r="1033" spans="2:9">
      <c r="B1033" s="32" t="str">
        <f t="shared" si="33"/>
        <v>N/A</v>
      </c>
      <c r="C1033" s="32" t="str">
        <f>IF(AND(Businesses!D1034="",Businesses!E1034&lt;&gt;""),0,IF(Businesses!D1034="","N/A",IF(ISNUMBER(Businesses!D1034),Businesses!D1034,0)))</f>
        <v>N/A</v>
      </c>
      <c r="D1033" s="32" t="str">
        <f>IF(Businesses!E1034="","N/A",Businesses!E1034)</f>
        <v>N/A</v>
      </c>
      <c r="E1033" s="32" t="str">
        <f>IF(Businesses!F1034="","N/A",Businesses!F1034)</f>
        <v>N/A</v>
      </c>
      <c r="F1033" s="32" t="str">
        <f t="shared" si="32"/>
        <v>N/A</v>
      </c>
      <c r="G1033" s="32" t="str">
        <f>IF(Businesses!G1034="","N/A",Businesses!G1034)</f>
        <v>N/A</v>
      </c>
      <c r="H1033" s="32" t="str">
        <f>IF(Businesses!H1034="","N/A",Businesses!H1034)</f>
        <v>N/A</v>
      </c>
      <c r="I1033" s="32" t="str">
        <f>IF(AND(Businesses!B1034="",Businesses!C1034&lt;&gt;""),0,IF(Businesses!B1034="","N/A",IF(ISNUMBER(Businesses!B1034),Businesses!B1034,0)))</f>
        <v>N/A</v>
      </c>
    </row>
    <row r="1034" spans="2:9">
      <c r="B1034" s="32" t="str">
        <f t="shared" si="33"/>
        <v>N/A</v>
      </c>
      <c r="C1034" s="32" t="str">
        <f>IF(AND(Businesses!D1035="",Businesses!E1035&lt;&gt;""),0,IF(Businesses!D1035="","N/A",IF(ISNUMBER(Businesses!D1035),Businesses!D1035,0)))</f>
        <v>N/A</v>
      </c>
      <c r="D1034" s="32" t="str">
        <f>IF(Businesses!E1035="","N/A",Businesses!E1035)</f>
        <v>N/A</v>
      </c>
      <c r="E1034" s="32" t="str">
        <f>IF(Businesses!F1035="","N/A",Businesses!F1035)</f>
        <v>N/A</v>
      </c>
      <c r="F1034" s="32" t="str">
        <f t="shared" si="32"/>
        <v>N/A</v>
      </c>
      <c r="G1034" s="32" t="str">
        <f>IF(Businesses!G1035="","N/A",Businesses!G1035)</f>
        <v>N/A</v>
      </c>
      <c r="H1034" s="32" t="str">
        <f>IF(Businesses!H1035="","N/A",Businesses!H1035)</f>
        <v>N/A</v>
      </c>
      <c r="I1034" s="32" t="str">
        <f>IF(AND(Businesses!B1035="",Businesses!C1035&lt;&gt;""),0,IF(Businesses!B1035="","N/A",IF(ISNUMBER(Businesses!B1035),Businesses!B1035,0)))</f>
        <v>N/A</v>
      </c>
    </row>
    <row r="1035" spans="2:9">
      <c r="B1035" s="32" t="str">
        <f t="shared" si="33"/>
        <v>N/A</v>
      </c>
      <c r="C1035" s="32" t="str">
        <f>IF(AND(Businesses!D1036="",Businesses!E1036&lt;&gt;""),0,IF(Businesses!D1036="","N/A",IF(ISNUMBER(Businesses!D1036),Businesses!D1036,0)))</f>
        <v>N/A</v>
      </c>
      <c r="D1035" s="32" t="str">
        <f>IF(Businesses!E1036="","N/A",Businesses!E1036)</f>
        <v>N/A</v>
      </c>
      <c r="E1035" s="32" t="str">
        <f>IF(Businesses!F1036="","N/A",Businesses!F1036)</f>
        <v>N/A</v>
      </c>
      <c r="F1035" s="32" t="str">
        <f t="shared" si="32"/>
        <v>N/A</v>
      </c>
      <c r="G1035" s="32" t="str">
        <f>IF(Businesses!G1036="","N/A",Businesses!G1036)</f>
        <v>N/A</v>
      </c>
      <c r="H1035" s="32" t="str">
        <f>IF(Businesses!H1036="","N/A",Businesses!H1036)</f>
        <v>N/A</v>
      </c>
      <c r="I1035" s="32" t="str">
        <f>IF(AND(Businesses!B1036="",Businesses!C1036&lt;&gt;""),0,IF(Businesses!B1036="","N/A",IF(ISNUMBER(Businesses!B1036),Businesses!B1036,0)))</f>
        <v>N/A</v>
      </c>
    </row>
    <row r="1036" spans="2:9">
      <c r="B1036" s="32" t="str">
        <f t="shared" si="33"/>
        <v>N/A</v>
      </c>
      <c r="C1036" s="32" t="str">
        <f>IF(AND(Businesses!D1037="",Businesses!E1037&lt;&gt;""),0,IF(Businesses!D1037="","N/A",IF(ISNUMBER(Businesses!D1037),Businesses!D1037,0)))</f>
        <v>N/A</v>
      </c>
      <c r="D1036" s="32" t="str">
        <f>IF(Businesses!E1037="","N/A",Businesses!E1037)</f>
        <v>N/A</v>
      </c>
      <c r="E1036" s="32" t="str">
        <f>IF(Businesses!F1037="","N/A",Businesses!F1037)</f>
        <v>N/A</v>
      </c>
      <c r="F1036" s="32" t="str">
        <f t="shared" si="32"/>
        <v>N/A</v>
      </c>
      <c r="G1036" s="32" t="str">
        <f>IF(Businesses!G1037="","N/A",Businesses!G1037)</f>
        <v>N/A</v>
      </c>
      <c r="H1036" s="32" t="str">
        <f>IF(Businesses!H1037="","N/A",Businesses!H1037)</f>
        <v>N/A</v>
      </c>
      <c r="I1036" s="32" t="str">
        <f>IF(AND(Businesses!B1037="",Businesses!C1037&lt;&gt;""),0,IF(Businesses!B1037="","N/A",IF(ISNUMBER(Businesses!B1037),Businesses!B1037,0)))</f>
        <v>N/A</v>
      </c>
    </row>
    <row r="1037" spans="2:9">
      <c r="B1037" s="32" t="str">
        <f t="shared" si="33"/>
        <v>N/A</v>
      </c>
      <c r="C1037" s="32" t="str">
        <f>IF(AND(Businesses!D1038="",Businesses!E1038&lt;&gt;""),0,IF(Businesses!D1038="","N/A",IF(ISNUMBER(Businesses!D1038),Businesses!D1038,0)))</f>
        <v>N/A</v>
      </c>
      <c r="D1037" s="32" t="str">
        <f>IF(Businesses!E1038="","N/A",Businesses!E1038)</f>
        <v>N/A</v>
      </c>
      <c r="E1037" s="32" t="str">
        <f>IF(Businesses!F1038="","N/A",Businesses!F1038)</f>
        <v>N/A</v>
      </c>
      <c r="F1037" s="32" t="str">
        <f t="shared" si="32"/>
        <v>N/A</v>
      </c>
      <c r="G1037" s="32" t="str">
        <f>IF(Businesses!G1038="","N/A",Businesses!G1038)</f>
        <v>N/A</v>
      </c>
      <c r="H1037" s="32" t="str">
        <f>IF(Businesses!H1038="","N/A",Businesses!H1038)</f>
        <v>N/A</v>
      </c>
      <c r="I1037" s="32" t="str">
        <f>IF(AND(Businesses!B1038="",Businesses!C1038&lt;&gt;""),0,IF(Businesses!B1038="","N/A",IF(ISNUMBER(Businesses!B1038),Businesses!B1038,0)))</f>
        <v>N/A</v>
      </c>
    </row>
    <row r="1038" spans="2:9">
      <c r="B1038" s="32" t="str">
        <f t="shared" si="33"/>
        <v>N/A</v>
      </c>
      <c r="C1038" s="32" t="str">
        <f>IF(AND(Businesses!D1039="",Businesses!E1039&lt;&gt;""),0,IF(Businesses!D1039="","N/A",IF(ISNUMBER(Businesses!D1039),Businesses!D1039,0)))</f>
        <v>N/A</v>
      </c>
      <c r="D1038" s="32" t="str">
        <f>IF(Businesses!E1039="","N/A",Businesses!E1039)</f>
        <v>N/A</v>
      </c>
      <c r="E1038" s="32" t="str">
        <f>IF(Businesses!F1039="","N/A",Businesses!F1039)</f>
        <v>N/A</v>
      </c>
      <c r="F1038" s="32" t="str">
        <f t="shared" si="32"/>
        <v>N/A</v>
      </c>
      <c r="G1038" s="32" t="str">
        <f>IF(Businesses!G1039="","N/A",Businesses!G1039)</f>
        <v>N/A</v>
      </c>
      <c r="H1038" s="32" t="str">
        <f>IF(Businesses!H1039="","N/A",Businesses!H1039)</f>
        <v>N/A</v>
      </c>
      <c r="I1038" s="32" t="str">
        <f>IF(AND(Businesses!B1039="",Businesses!C1039&lt;&gt;""),0,IF(Businesses!B1039="","N/A",IF(ISNUMBER(Businesses!B1039),Businesses!B1039,0)))</f>
        <v>N/A</v>
      </c>
    </row>
    <row r="1039" spans="2:9">
      <c r="B1039" s="32" t="str">
        <f t="shared" si="33"/>
        <v>N/A</v>
      </c>
      <c r="C1039" s="32" t="str">
        <f>IF(AND(Businesses!D1040="",Businesses!E1040&lt;&gt;""),0,IF(Businesses!D1040="","N/A",IF(ISNUMBER(Businesses!D1040),Businesses!D1040,0)))</f>
        <v>N/A</v>
      </c>
      <c r="D1039" s="32" t="str">
        <f>IF(Businesses!E1040="","N/A",Businesses!E1040)</f>
        <v>N/A</v>
      </c>
      <c r="E1039" s="32" t="str">
        <f>IF(Businesses!F1040="","N/A",Businesses!F1040)</f>
        <v>N/A</v>
      </c>
      <c r="F1039" s="32" t="str">
        <f t="shared" si="32"/>
        <v>N/A</v>
      </c>
      <c r="G1039" s="32" t="str">
        <f>IF(Businesses!G1040="","N/A",Businesses!G1040)</f>
        <v>N/A</v>
      </c>
      <c r="H1039" s="32" t="str">
        <f>IF(Businesses!H1040="","N/A",Businesses!H1040)</f>
        <v>N/A</v>
      </c>
      <c r="I1039" s="32" t="str">
        <f>IF(AND(Businesses!B1040="",Businesses!C1040&lt;&gt;""),0,IF(Businesses!B1040="","N/A",IF(ISNUMBER(Businesses!B1040),Businesses!B1040,0)))</f>
        <v>N/A</v>
      </c>
    </row>
    <row r="1040" spans="2:9">
      <c r="B1040" s="32" t="str">
        <f t="shared" si="33"/>
        <v>N/A</v>
      </c>
      <c r="C1040" s="32" t="str">
        <f>IF(AND(Businesses!D1041="",Businesses!E1041&lt;&gt;""),0,IF(Businesses!D1041="","N/A",IF(ISNUMBER(Businesses!D1041),Businesses!D1041,0)))</f>
        <v>N/A</v>
      </c>
      <c r="D1040" s="32" t="str">
        <f>IF(Businesses!E1041="","N/A",Businesses!E1041)</f>
        <v>N/A</v>
      </c>
      <c r="E1040" s="32" t="str">
        <f>IF(Businesses!F1041="","N/A",Businesses!F1041)</f>
        <v>N/A</v>
      </c>
      <c r="F1040" s="32" t="str">
        <f t="shared" si="32"/>
        <v>N/A</v>
      </c>
      <c r="G1040" s="32" t="str">
        <f>IF(Businesses!G1041="","N/A",Businesses!G1041)</f>
        <v>N/A</v>
      </c>
      <c r="H1040" s="32" t="str">
        <f>IF(Businesses!H1041="","N/A",Businesses!H1041)</f>
        <v>N/A</v>
      </c>
      <c r="I1040" s="32" t="str">
        <f>IF(AND(Businesses!B1041="",Businesses!C1041&lt;&gt;""),0,IF(Businesses!B1041="","N/A",IF(ISNUMBER(Businesses!B1041),Businesses!B1041,0)))</f>
        <v>N/A</v>
      </c>
    </row>
    <row r="1041" spans="2:9">
      <c r="B1041" s="32" t="str">
        <f t="shared" si="33"/>
        <v>N/A</v>
      </c>
      <c r="C1041" s="32" t="str">
        <f>IF(AND(Businesses!D1042="",Businesses!E1042&lt;&gt;""),0,IF(Businesses!D1042="","N/A",IF(ISNUMBER(Businesses!D1042),Businesses!D1042,0)))</f>
        <v>N/A</v>
      </c>
      <c r="D1041" s="32" t="str">
        <f>IF(Businesses!E1042="","N/A",Businesses!E1042)</f>
        <v>N/A</v>
      </c>
      <c r="E1041" s="32" t="str">
        <f>IF(Businesses!F1042="","N/A",Businesses!F1042)</f>
        <v>N/A</v>
      </c>
      <c r="F1041" s="32" t="str">
        <f t="shared" si="32"/>
        <v>N/A</v>
      </c>
      <c r="G1041" s="32" t="str">
        <f>IF(Businesses!G1042="","N/A",Businesses!G1042)</f>
        <v>N/A</v>
      </c>
      <c r="H1041" s="32" t="str">
        <f>IF(Businesses!H1042="","N/A",Businesses!H1042)</f>
        <v>N/A</v>
      </c>
      <c r="I1041" s="32" t="str">
        <f>IF(AND(Businesses!B1042="",Businesses!C1042&lt;&gt;""),0,IF(Businesses!B1042="","N/A",IF(ISNUMBER(Businesses!B1042),Businesses!B1042,0)))</f>
        <v>N/A</v>
      </c>
    </row>
    <row r="1042" spans="2:9">
      <c r="B1042" s="32" t="str">
        <f t="shared" si="33"/>
        <v>N/A</v>
      </c>
      <c r="C1042" s="32" t="str">
        <f>IF(AND(Businesses!D1043="",Businesses!E1043&lt;&gt;""),0,IF(Businesses!D1043="","N/A",IF(ISNUMBER(Businesses!D1043),Businesses!D1043,0)))</f>
        <v>N/A</v>
      </c>
      <c r="D1042" s="32" t="str">
        <f>IF(Businesses!E1043="","N/A",Businesses!E1043)</f>
        <v>N/A</v>
      </c>
      <c r="E1042" s="32" t="str">
        <f>IF(Businesses!F1043="","N/A",Businesses!F1043)</f>
        <v>N/A</v>
      </c>
      <c r="F1042" s="32" t="str">
        <f t="shared" si="32"/>
        <v>N/A</v>
      </c>
      <c r="G1042" s="32" t="str">
        <f>IF(Businesses!G1043="","N/A",Businesses!G1043)</f>
        <v>N/A</v>
      </c>
      <c r="H1042" s="32" t="str">
        <f>IF(Businesses!H1043="","N/A",Businesses!H1043)</f>
        <v>N/A</v>
      </c>
      <c r="I1042" s="32" t="str">
        <f>IF(AND(Businesses!B1043="",Businesses!C1043&lt;&gt;""),0,IF(Businesses!B1043="","N/A",IF(ISNUMBER(Businesses!B1043),Businesses!B1043,0)))</f>
        <v>N/A</v>
      </c>
    </row>
    <row r="1043" spans="2:9">
      <c r="B1043" s="32" t="str">
        <f t="shared" si="33"/>
        <v>N/A</v>
      </c>
      <c r="C1043" s="32" t="str">
        <f>IF(AND(Businesses!D1044="",Businesses!E1044&lt;&gt;""),0,IF(Businesses!D1044="","N/A",IF(ISNUMBER(Businesses!D1044),Businesses!D1044,0)))</f>
        <v>N/A</v>
      </c>
      <c r="D1043" s="32" t="str">
        <f>IF(Businesses!E1044="","N/A",Businesses!E1044)</f>
        <v>N/A</v>
      </c>
      <c r="E1043" s="32" t="str">
        <f>IF(Businesses!F1044="","N/A",Businesses!F1044)</f>
        <v>N/A</v>
      </c>
      <c r="F1043" s="32" t="str">
        <f t="shared" si="32"/>
        <v>N/A</v>
      </c>
      <c r="G1043" s="32" t="str">
        <f>IF(Businesses!G1044="","N/A",Businesses!G1044)</f>
        <v>N/A</v>
      </c>
      <c r="H1043" s="32" t="str">
        <f>IF(Businesses!H1044="","N/A",Businesses!H1044)</f>
        <v>N/A</v>
      </c>
      <c r="I1043" s="32" t="str">
        <f>IF(AND(Businesses!B1044="",Businesses!C1044&lt;&gt;""),0,IF(Businesses!B1044="","N/A",IF(ISNUMBER(Businesses!B1044),Businesses!B1044,0)))</f>
        <v>N/A</v>
      </c>
    </row>
    <row r="1044" spans="2:9">
      <c r="B1044" s="32" t="str">
        <f t="shared" si="33"/>
        <v>N/A</v>
      </c>
      <c r="C1044" s="32" t="str">
        <f>IF(AND(Businesses!D1045="",Businesses!E1045&lt;&gt;""),0,IF(Businesses!D1045="","N/A",IF(ISNUMBER(Businesses!D1045),Businesses!D1045,0)))</f>
        <v>N/A</v>
      </c>
      <c r="D1044" s="32" t="str">
        <f>IF(Businesses!E1045="","N/A",Businesses!E1045)</f>
        <v>N/A</v>
      </c>
      <c r="E1044" s="32" t="str">
        <f>IF(Businesses!F1045="","N/A",Businesses!F1045)</f>
        <v>N/A</v>
      </c>
      <c r="F1044" s="32" t="str">
        <f t="shared" si="32"/>
        <v>N/A</v>
      </c>
      <c r="G1044" s="32" t="str">
        <f>IF(Businesses!G1045="","N/A",Businesses!G1045)</f>
        <v>N/A</v>
      </c>
      <c r="H1044" s="32" t="str">
        <f>IF(Businesses!H1045="","N/A",Businesses!H1045)</f>
        <v>N/A</v>
      </c>
      <c r="I1044" s="32" t="str">
        <f>IF(AND(Businesses!B1045="",Businesses!C1045&lt;&gt;""),0,IF(Businesses!B1045="","N/A",IF(ISNUMBER(Businesses!B1045),Businesses!B1045,0)))</f>
        <v>N/A</v>
      </c>
    </row>
    <row r="1045" spans="2:9">
      <c r="B1045" s="32" t="str">
        <f t="shared" si="33"/>
        <v>N/A</v>
      </c>
      <c r="C1045" s="32" t="str">
        <f>IF(AND(Businesses!D1046="",Businesses!E1046&lt;&gt;""),0,IF(Businesses!D1046="","N/A",IF(ISNUMBER(Businesses!D1046),Businesses!D1046,0)))</f>
        <v>N/A</v>
      </c>
      <c r="D1045" s="32" t="str">
        <f>IF(Businesses!E1046="","N/A",Businesses!E1046)</f>
        <v>N/A</v>
      </c>
      <c r="E1045" s="32" t="str">
        <f>IF(Businesses!F1046="","N/A",Businesses!F1046)</f>
        <v>N/A</v>
      </c>
      <c r="F1045" s="32" t="str">
        <f t="shared" si="32"/>
        <v>N/A</v>
      </c>
      <c r="G1045" s="32" t="str">
        <f>IF(Businesses!G1046="","N/A",Businesses!G1046)</f>
        <v>N/A</v>
      </c>
      <c r="H1045" s="32" t="str">
        <f>IF(Businesses!H1046="","N/A",Businesses!H1046)</f>
        <v>N/A</v>
      </c>
      <c r="I1045" s="32" t="str">
        <f>IF(AND(Businesses!B1046="",Businesses!C1046&lt;&gt;""),0,IF(Businesses!B1046="","N/A",IF(ISNUMBER(Businesses!B1046),Businesses!B1046,0)))</f>
        <v>N/A</v>
      </c>
    </row>
    <row r="1046" spans="2:9">
      <c r="B1046" s="32" t="str">
        <f t="shared" si="33"/>
        <v>N/A</v>
      </c>
      <c r="C1046" s="32" t="str">
        <f>IF(AND(Businesses!D1047="",Businesses!E1047&lt;&gt;""),0,IF(Businesses!D1047="","N/A",IF(ISNUMBER(Businesses!D1047),Businesses!D1047,0)))</f>
        <v>N/A</v>
      </c>
      <c r="D1046" s="32" t="str">
        <f>IF(Businesses!E1047="","N/A",Businesses!E1047)</f>
        <v>N/A</v>
      </c>
      <c r="E1046" s="32" t="str">
        <f>IF(Businesses!F1047="","N/A",Businesses!F1047)</f>
        <v>N/A</v>
      </c>
      <c r="F1046" s="32" t="str">
        <f t="shared" si="32"/>
        <v>N/A</v>
      </c>
      <c r="G1046" s="32" t="str">
        <f>IF(Businesses!G1047="","N/A",Businesses!G1047)</f>
        <v>N/A</v>
      </c>
      <c r="H1046" s="32" t="str">
        <f>IF(Businesses!H1047="","N/A",Businesses!H1047)</f>
        <v>N/A</v>
      </c>
      <c r="I1046" s="32" t="str">
        <f>IF(AND(Businesses!B1047="",Businesses!C1047&lt;&gt;""),0,IF(Businesses!B1047="","N/A",IF(ISNUMBER(Businesses!B1047),Businesses!B1047,0)))</f>
        <v>N/A</v>
      </c>
    </row>
    <row r="1047" spans="2:9">
      <c r="B1047" s="32" t="str">
        <f t="shared" si="33"/>
        <v>N/A</v>
      </c>
      <c r="C1047" s="32" t="str">
        <f>IF(AND(Businesses!D1048="",Businesses!E1048&lt;&gt;""),0,IF(Businesses!D1048="","N/A",IF(ISNUMBER(Businesses!D1048),Businesses!D1048,0)))</f>
        <v>N/A</v>
      </c>
      <c r="D1047" s="32" t="str">
        <f>IF(Businesses!E1048="","N/A",Businesses!E1048)</f>
        <v>N/A</v>
      </c>
      <c r="E1047" s="32" t="str">
        <f>IF(Businesses!F1048="","N/A",Businesses!F1048)</f>
        <v>N/A</v>
      </c>
      <c r="F1047" s="32" t="str">
        <f t="shared" si="32"/>
        <v>N/A</v>
      </c>
      <c r="G1047" s="32" t="str">
        <f>IF(Businesses!G1048="","N/A",Businesses!G1048)</f>
        <v>N/A</v>
      </c>
      <c r="H1047" s="32" t="str">
        <f>IF(Businesses!H1048="","N/A",Businesses!H1048)</f>
        <v>N/A</v>
      </c>
      <c r="I1047" s="32" t="str">
        <f>IF(AND(Businesses!B1048="",Businesses!C1048&lt;&gt;""),0,IF(Businesses!B1048="","N/A",IF(ISNUMBER(Businesses!B1048),Businesses!B1048,0)))</f>
        <v>N/A</v>
      </c>
    </row>
    <row r="1048" spans="2:9">
      <c r="B1048" s="32" t="str">
        <f t="shared" si="33"/>
        <v>N/A</v>
      </c>
      <c r="C1048" s="32" t="str">
        <f>IF(AND(Businesses!D1049="",Businesses!E1049&lt;&gt;""),0,IF(Businesses!D1049="","N/A",IF(ISNUMBER(Businesses!D1049),Businesses!D1049,0)))</f>
        <v>N/A</v>
      </c>
      <c r="D1048" s="32" t="str">
        <f>IF(Businesses!E1049="","N/A",Businesses!E1049)</f>
        <v>N/A</v>
      </c>
      <c r="E1048" s="32" t="str">
        <f>IF(Businesses!F1049="","N/A",Businesses!F1049)</f>
        <v>N/A</v>
      </c>
      <c r="F1048" s="32" t="str">
        <f t="shared" si="32"/>
        <v>N/A</v>
      </c>
      <c r="G1048" s="32" t="str">
        <f>IF(Businesses!G1049="","N/A",Businesses!G1049)</f>
        <v>N/A</v>
      </c>
      <c r="H1048" s="32" t="str">
        <f>IF(Businesses!H1049="","N/A",Businesses!H1049)</f>
        <v>N/A</v>
      </c>
      <c r="I1048" s="32" t="str">
        <f>IF(AND(Businesses!B1049="",Businesses!C1049&lt;&gt;""),0,IF(Businesses!B1049="","N/A",IF(ISNUMBER(Businesses!B1049),Businesses!B1049,0)))</f>
        <v>N/A</v>
      </c>
    </row>
    <row r="1049" spans="2:9">
      <c r="B1049" s="32" t="str">
        <f t="shared" si="33"/>
        <v>N/A</v>
      </c>
      <c r="C1049" s="32" t="str">
        <f>IF(AND(Businesses!D1050="",Businesses!E1050&lt;&gt;""),0,IF(Businesses!D1050="","N/A",IF(ISNUMBER(Businesses!D1050),Businesses!D1050,0)))</f>
        <v>N/A</v>
      </c>
      <c r="D1049" s="32" t="str">
        <f>IF(Businesses!E1050="","N/A",Businesses!E1050)</f>
        <v>N/A</v>
      </c>
      <c r="E1049" s="32" t="str">
        <f>IF(Businesses!F1050="","N/A",Businesses!F1050)</f>
        <v>N/A</v>
      </c>
      <c r="F1049" s="32" t="str">
        <f t="shared" si="32"/>
        <v>N/A</v>
      </c>
      <c r="G1049" s="32" t="str">
        <f>IF(Businesses!G1050="","N/A",Businesses!G1050)</f>
        <v>N/A</v>
      </c>
      <c r="H1049" s="32" t="str">
        <f>IF(Businesses!H1050="","N/A",Businesses!H1050)</f>
        <v>N/A</v>
      </c>
      <c r="I1049" s="32" t="str">
        <f>IF(AND(Businesses!B1050="",Businesses!C1050&lt;&gt;""),0,IF(Businesses!B1050="","N/A",IF(ISNUMBER(Businesses!B1050),Businesses!B1050,0)))</f>
        <v>N/A</v>
      </c>
    </row>
    <row r="1050" spans="2:9">
      <c r="B1050" s="32" t="str">
        <f t="shared" si="33"/>
        <v>N/A</v>
      </c>
      <c r="C1050" s="32" t="str">
        <f>IF(AND(Businesses!D1051="",Businesses!E1051&lt;&gt;""),0,IF(Businesses!D1051="","N/A",IF(ISNUMBER(Businesses!D1051),Businesses!D1051,0)))</f>
        <v>N/A</v>
      </c>
      <c r="D1050" s="32" t="str">
        <f>IF(Businesses!E1051="","N/A",Businesses!E1051)</f>
        <v>N/A</v>
      </c>
      <c r="E1050" s="32" t="str">
        <f>IF(Businesses!F1051="","N/A",Businesses!F1051)</f>
        <v>N/A</v>
      </c>
      <c r="F1050" s="32" t="str">
        <f t="shared" si="32"/>
        <v>N/A</v>
      </c>
      <c r="G1050" s="32" t="str">
        <f>IF(Businesses!G1051="","N/A",Businesses!G1051)</f>
        <v>N/A</v>
      </c>
      <c r="H1050" s="32" t="str">
        <f>IF(Businesses!H1051="","N/A",Businesses!H1051)</f>
        <v>N/A</v>
      </c>
      <c r="I1050" s="32" t="str">
        <f>IF(AND(Businesses!B1051="",Businesses!C1051&lt;&gt;""),0,IF(Businesses!B1051="","N/A",IF(ISNUMBER(Businesses!B1051),Businesses!B1051,0)))</f>
        <v>N/A</v>
      </c>
    </row>
    <row r="1051" spans="2:9">
      <c r="B1051" s="32" t="str">
        <f t="shared" si="33"/>
        <v>N/A</v>
      </c>
      <c r="C1051" s="32" t="str">
        <f>IF(AND(Businesses!D1052="",Businesses!E1052&lt;&gt;""),0,IF(Businesses!D1052="","N/A",IF(ISNUMBER(Businesses!D1052),Businesses!D1052,0)))</f>
        <v>N/A</v>
      </c>
      <c r="D1051" s="32" t="str">
        <f>IF(Businesses!E1052="","N/A",Businesses!E1052)</f>
        <v>N/A</v>
      </c>
      <c r="E1051" s="32" t="str">
        <f>IF(Businesses!F1052="","N/A",Businesses!F1052)</f>
        <v>N/A</v>
      </c>
      <c r="F1051" s="32" t="str">
        <f t="shared" si="32"/>
        <v>N/A</v>
      </c>
      <c r="G1051" s="32" t="str">
        <f>IF(Businesses!G1052="","N/A",Businesses!G1052)</f>
        <v>N/A</v>
      </c>
      <c r="H1051" s="32" t="str">
        <f>IF(Businesses!H1052="","N/A",Businesses!H1052)</f>
        <v>N/A</v>
      </c>
      <c r="I1051" s="32" t="str">
        <f>IF(AND(Businesses!B1052="",Businesses!C1052&lt;&gt;""),0,IF(Businesses!B1052="","N/A",IF(ISNUMBER(Businesses!B1052),Businesses!B1052,0)))</f>
        <v>N/A</v>
      </c>
    </row>
    <row r="1052" spans="2:9">
      <c r="B1052" s="32" t="str">
        <f t="shared" si="33"/>
        <v>N/A</v>
      </c>
      <c r="C1052" s="32" t="str">
        <f>IF(AND(Businesses!D1053="",Businesses!E1053&lt;&gt;""),0,IF(Businesses!D1053="","N/A",IF(ISNUMBER(Businesses!D1053),Businesses!D1053,0)))</f>
        <v>N/A</v>
      </c>
      <c r="D1052" s="32" t="str">
        <f>IF(Businesses!E1053="","N/A",Businesses!E1053)</f>
        <v>N/A</v>
      </c>
      <c r="E1052" s="32" t="str">
        <f>IF(Businesses!F1053="","N/A",Businesses!F1053)</f>
        <v>N/A</v>
      </c>
      <c r="F1052" s="32" t="str">
        <f t="shared" si="32"/>
        <v>N/A</v>
      </c>
      <c r="G1052" s="32" t="str">
        <f>IF(Businesses!G1053="","N/A",Businesses!G1053)</f>
        <v>N/A</v>
      </c>
      <c r="H1052" s="32" t="str">
        <f>IF(Businesses!H1053="","N/A",Businesses!H1053)</f>
        <v>N/A</v>
      </c>
      <c r="I1052" s="32" t="str">
        <f>IF(AND(Businesses!B1053="",Businesses!C1053&lt;&gt;""),0,IF(Businesses!B1053="","N/A",IF(ISNUMBER(Businesses!B1053),Businesses!B1053,0)))</f>
        <v>N/A</v>
      </c>
    </row>
    <row r="1053" spans="2:9">
      <c r="B1053" s="32" t="str">
        <f t="shared" si="33"/>
        <v>N/A</v>
      </c>
      <c r="C1053" s="32" t="str">
        <f>IF(AND(Businesses!D1054="",Businesses!E1054&lt;&gt;""),0,IF(Businesses!D1054="","N/A",IF(ISNUMBER(Businesses!D1054),Businesses!D1054,0)))</f>
        <v>N/A</v>
      </c>
      <c r="D1053" s="32" t="str">
        <f>IF(Businesses!E1054="","N/A",Businesses!E1054)</f>
        <v>N/A</v>
      </c>
      <c r="E1053" s="32" t="str">
        <f>IF(Businesses!F1054="","N/A",Businesses!F1054)</f>
        <v>N/A</v>
      </c>
      <c r="F1053" s="32" t="str">
        <f t="shared" si="32"/>
        <v>N/A</v>
      </c>
      <c r="G1053" s="32" t="str">
        <f>IF(Businesses!G1054="","N/A",Businesses!G1054)</f>
        <v>N/A</v>
      </c>
      <c r="H1053" s="32" t="str">
        <f>IF(Businesses!H1054="","N/A",Businesses!H1054)</f>
        <v>N/A</v>
      </c>
      <c r="I1053" s="32" t="str">
        <f>IF(AND(Businesses!B1054="",Businesses!C1054&lt;&gt;""),0,IF(Businesses!B1054="","N/A",IF(ISNUMBER(Businesses!B1054),Businesses!B1054,0)))</f>
        <v>N/A</v>
      </c>
    </row>
    <row r="1054" spans="2:9">
      <c r="B1054" s="32" t="str">
        <f t="shared" si="33"/>
        <v>N/A</v>
      </c>
      <c r="C1054" s="32" t="str">
        <f>IF(AND(Businesses!D1055="",Businesses!E1055&lt;&gt;""),0,IF(Businesses!D1055="","N/A",IF(ISNUMBER(Businesses!D1055),Businesses!D1055,0)))</f>
        <v>N/A</v>
      </c>
      <c r="D1054" s="32" t="str">
        <f>IF(Businesses!E1055="","N/A",Businesses!E1055)</f>
        <v>N/A</v>
      </c>
      <c r="E1054" s="32" t="str">
        <f>IF(Businesses!F1055="","N/A",Businesses!F1055)</f>
        <v>N/A</v>
      </c>
      <c r="F1054" s="32" t="str">
        <f t="shared" si="32"/>
        <v>N/A</v>
      </c>
      <c r="G1054" s="32" t="str">
        <f>IF(Businesses!G1055="","N/A",Businesses!G1055)</f>
        <v>N/A</v>
      </c>
      <c r="H1054" s="32" t="str">
        <f>IF(Businesses!H1055="","N/A",Businesses!H1055)</f>
        <v>N/A</v>
      </c>
      <c r="I1054" s="32" t="str">
        <f>IF(AND(Businesses!B1055="",Businesses!C1055&lt;&gt;""),0,IF(Businesses!B1055="","N/A",IF(ISNUMBER(Businesses!B1055),Businesses!B1055,0)))</f>
        <v>N/A</v>
      </c>
    </row>
    <row r="1055" spans="2:9">
      <c r="B1055" s="32" t="str">
        <f t="shared" si="33"/>
        <v>N/A</v>
      </c>
      <c r="C1055" s="32" t="str">
        <f>IF(AND(Businesses!D1056="",Businesses!E1056&lt;&gt;""),0,IF(Businesses!D1056="","N/A",IF(ISNUMBER(Businesses!D1056),Businesses!D1056,0)))</f>
        <v>N/A</v>
      </c>
      <c r="D1055" s="32" t="str">
        <f>IF(Businesses!E1056="","N/A",Businesses!E1056)</f>
        <v>N/A</v>
      </c>
      <c r="E1055" s="32" t="str">
        <f>IF(Businesses!F1056="","N/A",Businesses!F1056)</f>
        <v>N/A</v>
      </c>
      <c r="F1055" s="32" t="str">
        <f t="shared" si="32"/>
        <v>N/A</v>
      </c>
      <c r="G1055" s="32" t="str">
        <f>IF(Businesses!G1056="","N/A",Businesses!G1056)</f>
        <v>N/A</v>
      </c>
      <c r="H1055" s="32" t="str">
        <f>IF(Businesses!H1056="","N/A",Businesses!H1056)</f>
        <v>N/A</v>
      </c>
      <c r="I1055" s="32" t="str">
        <f>IF(AND(Businesses!B1056="",Businesses!C1056&lt;&gt;""),0,IF(Businesses!B1056="","N/A",IF(ISNUMBER(Businesses!B1056),Businesses!B1056,0)))</f>
        <v>N/A</v>
      </c>
    </row>
    <row r="1056" spans="2:9">
      <c r="B1056" s="32" t="str">
        <f t="shared" si="33"/>
        <v>N/A</v>
      </c>
      <c r="C1056" s="32" t="str">
        <f>IF(AND(Businesses!D1057="",Businesses!E1057&lt;&gt;""),0,IF(Businesses!D1057="","N/A",IF(ISNUMBER(Businesses!D1057),Businesses!D1057,0)))</f>
        <v>N/A</v>
      </c>
      <c r="D1056" s="32" t="str">
        <f>IF(Businesses!E1057="","N/A",Businesses!E1057)</f>
        <v>N/A</v>
      </c>
      <c r="E1056" s="32" t="str">
        <f>IF(Businesses!F1057="","N/A",Businesses!F1057)</f>
        <v>N/A</v>
      </c>
      <c r="F1056" s="32" t="str">
        <f t="shared" si="32"/>
        <v>N/A</v>
      </c>
      <c r="G1056" s="32" t="str">
        <f>IF(Businesses!G1057="","N/A",Businesses!G1057)</f>
        <v>N/A</v>
      </c>
      <c r="H1056" s="32" t="str">
        <f>IF(Businesses!H1057="","N/A",Businesses!H1057)</f>
        <v>N/A</v>
      </c>
      <c r="I1056" s="32" t="str">
        <f>IF(AND(Businesses!B1057="",Businesses!C1057&lt;&gt;""),0,IF(Businesses!B1057="","N/A",IF(ISNUMBER(Businesses!B1057),Businesses!B1057,0)))</f>
        <v>N/A</v>
      </c>
    </row>
    <row r="1057" spans="2:9">
      <c r="B1057" s="32" t="str">
        <f t="shared" si="33"/>
        <v>N/A</v>
      </c>
      <c r="C1057" s="32" t="str">
        <f>IF(AND(Businesses!D1058="",Businesses!E1058&lt;&gt;""),0,IF(Businesses!D1058="","N/A",IF(ISNUMBER(Businesses!D1058),Businesses!D1058,0)))</f>
        <v>N/A</v>
      </c>
      <c r="D1057" s="32" t="str">
        <f>IF(Businesses!E1058="","N/A",Businesses!E1058)</f>
        <v>N/A</v>
      </c>
      <c r="E1057" s="32" t="str">
        <f>IF(Businesses!F1058="","N/A",Businesses!F1058)</f>
        <v>N/A</v>
      </c>
      <c r="F1057" s="32" t="str">
        <f t="shared" si="32"/>
        <v>N/A</v>
      </c>
      <c r="G1057" s="32" t="str">
        <f>IF(Businesses!G1058="","N/A",Businesses!G1058)</f>
        <v>N/A</v>
      </c>
      <c r="H1057" s="32" t="str">
        <f>IF(Businesses!H1058="","N/A",Businesses!H1058)</f>
        <v>N/A</v>
      </c>
      <c r="I1057" s="32" t="str">
        <f>IF(AND(Businesses!B1058="",Businesses!C1058&lt;&gt;""),0,IF(Businesses!B1058="","N/A",IF(ISNUMBER(Businesses!B1058),Businesses!B1058,0)))</f>
        <v>N/A</v>
      </c>
    </row>
    <row r="1058" spans="2:9">
      <c r="B1058" s="32" t="str">
        <f t="shared" si="33"/>
        <v>N/A</v>
      </c>
      <c r="C1058" s="32" t="str">
        <f>IF(AND(Businesses!D1059="",Businesses!E1059&lt;&gt;""),0,IF(Businesses!D1059="","N/A",IF(ISNUMBER(Businesses!D1059),Businesses!D1059,0)))</f>
        <v>N/A</v>
      </c>
      <c r="D1058" s="32" t="str">
        <f>IF(Businesses!E1059="","N/A",Businesses!E1059)</f>
        <v>N/A</v>
      </c>
      <c r="E1058" s="32" t="str">
        <f>IF(Businesses!F1059="","N/A",Businesses!F1059)</f>
        <v>N/A</v>
      </c>
      <c r="F1058" s="32" t="str">
        <f t="shared" si="32"/>
        <v>N/A</v>
      </c>
      <c r="G1058" s="32" t="str">
        <f>IF(Businesses!G1059="","N/A",Businesses!G1059)</f>
        <v>N/A</v>
      </c>
      <c r="H1058" s="32" t="str">
        <f>IF(Businesses!H1059="","N/A",Businesses!H1059)</f>
        <v>N/A</v>
      </c>
      <c r="I1058" s="32" t="str">
        <f>IF(AND(Businesses!B1059="",Businesses!C1059&lt;&gt;""),0,IF(Businesses!B1059="","N/A",IF(ISNUMBER(Businesses!B1059),Businesses!B1059,0)))</f>
        <v>N/A</v>
      </c>
    </row>
    <row r="1059" spans="2:9">
      <c r="B1059" s="32" t="str">
        <f t="shared" si="33"/>
        <v>N/A</v>
      </c>
      <c r="C1059" s="32" t="str">
        <f>IF(AND(Businesses!D1060="",Businesses!E1060&lt;&gt;""),0,IF(Businesses!D1060="","N/A",IF(ISNUMBER(Businesses!D1060),Businesses!D1060,0)))</f>
        <v>N/A</v>
      </c>
      <c r="D1059" s="32" t="str">
        <f>IF(Businesses!E1060="","N/A",Businesses!E1060)</f>
        <v>N/A</v>
      </c>
      <c r="E1059" s="32" t="str">
        <f>IF(Businesses!F1060="","N/A",Businesses!F1060)</f>
        <v>N/A</v>
      </c>
      <c r="F1059" s="32" t="str">
        <f t="shared" si="32"/>
        <v>N/A</v>
      </c>
      <c r="G1059" s="32" t="str">
        <f>IF(Businesses!G1060="","N/A",Businesses!G1060)</f>
        <v>N/A</v>
      </c>
      <c r="H1059" s="32" t="str">
        <f>IF(Businesses!H1060="","N/A",Businesses!H1060)</f>
        <v>N/A</v>
      </c>
      <c r="I1059" s="32" t="str">
        <f>IF(AND(Businesses!B1060="",Businesses!C1060&lt;&gt;""),0,IF(Businesses!B1060="","N/A",IF(ISNUMBER(Businesses!B1060),Businesses!B1060,0)))</f>
        <v>N/A</v>
      </c>
    </row>
    <row r="1060" spans="2:9">
      <c r="B1060" s="32" t="str">
        <f t="shared" si="33"/>
        <v>N/A</v>
      </c>
      <c r="C1060" s="32" t="str">
        <f>IF(AND(Businesses!D1061="",Businesses!E1061&lt;&gt;""),0,IF(Businesses!D1061="","N/A",IF(ISNUMBER(Businesses!D1061),Businesses!D1061,0)))</f>
        <v>N/A</v>
      </c>
      <c r="D1060" s="32" t="str">
        <f>IF(Businesses!E1061="","N/A",Businesses!E1061)</f>
        <v>N/A</v>
      </c>
      <c r="E1060" s="32" t="str">
        <f>IF(Businesses!F1061="","N/A",Businesses!F1061)</f>
        <v>N/A</v>
      </c>
      <c r="F1060" s="32" t="str">
        <f t="shared" si="32"/>
        <v>N/A</v>
      </c>
      <c r="G1060" s="32" t="str">
        <f>IF(Businesses!G1061="","N/A",Businesses!G1061)</f>
        <v>N/A</v>
      </c>
      <c r="H1060" s="32" t="str">
        <f>IF(Businesses!H1061="","N/A",Businesses!H1061)</f>
        <v>N/A</v>
      </c>
      <c r="I1060" s="32" t="str">
        <f>IF(AND(Businesses!B1061="",Businesses!C1061&lt;&gt;""),0,IF(Businesses!B1061="","N/A",IF(ISNUMBER(Businesses!B1061),Businesses!B1061,0)))</f>
        <v>N/A</v>
      </c>
    </row>
    <row r="1061" spans="2:9">
      <c r="B1061" s="32" t="str">
        <f t="shared" si="33"/>
        <v>N/A</v>
      </c>
      <c r="C1061" s="32" t="str">
        <f>IF(AND(Businesses!D1062="",Businesses!E1062&lt;&gt;""),0,IF(Businesses!D1062="","N/A",IF(ISNUMBER(Businesses!D1062),Businesses!D1062,0)))</f>
        <v>N/A</v>
      </c>
      <c r="D1061" s="32" t="str">
        <f>IF(Businesses!E1062="","N/A",Businesses!E1062)</f>
        <v>N/A</v>
      </c>
      <c r="E1061" s="32" t="str">
        <f>IF(Businesses!F1062="","N/A",Businesses!F1062)</f>
        <v>N/A</v>
      </c>
      <c r="F1061" s="32" t="str">
        <f t="shared" si="32"/>
        <v>N/A</v>
      </c>
      <c r="G1061" s="32" t="str">
        <f>IF(Businesses!G1062="","N/A",Businesses!G1062)</f>
        <v>N/A</v>
      </c>
      <c r="H1061" s="32" t="str">
        <f>IF(Businesses!H1062="","N/A",Businesses!H1062)</f>
        <v>N/A</v>
      </c>
      <c r="I1061" s="32" t="str">
        <f>IF(AND(Businesses!B1062="",Businesses!C1062&lt;&gt;""),0,IF(Businesses!B1062="","N/A",IF(ISNUMBER(Businesses!B1062),Businesses!B1062,0)))</f>
        <v>N/A</v>
      </c>
    </row>
    <row r="1062" spans="2:9">
      <c r="B1062" s="32" t="str">
        <f t="shared" si="33"/>
        <v>N/A</v>
      </c>
      <c r="C1062" s="32" t="str">
        <f>IF(AND(Businesses!D1063="",Businesses!E1063&lt;&gt;""),0,IF(Businesses!D1063="","N/A",IF(ISNUMBER(Businesses!D1063),Businesses!D1063,0)))</f>
        <v>N/A</v>
      </c>
      <c r="D1062" s="32" t="str">
        <f>IF(Businesses!E1063="","N/A",Businesses!E1063)</f>
        <v>N/A</v>
      </c>
      <c r="E1062" s="32" t="str">
        <f>IF(Businesses!F1063="","N/A",Businesses!F1063)</f>
        <v>N/A</v>
      </c>
      <c r="F1062" s="32" t="str">
        <f t="shared" si="32"/>
        <v>N/A</v>
      </c>
      <c r="G1062" s="32" t="str">
        <f>IF(Businesses!G1063="","N/A",Businesses!G1063)</f>
        <v>N/A</v>
      </c>
      <c r="H1062" s="32" t="str">
        <f>IF(Businesses!H1063="","N/A",Businesses!H1063)</f>
        <v>N/A</v>
      </c>
      <c r="I1062" s="32" t="str">
        <f>IF(AND(Businesses!B1063="",Businesses!C1063&lt;&gt;""),0,IF(Businesses!B1063="","N/A",IF(ISNUMBER(Businesses!B1063),Businesses!B1063,0)))</f>
        <v>N/A</v>
      </c>
    </row>
    <row r="1063" spans="2:9">
      <c r="B1063" s="32" t="str">
        <f t="shared" si="33"/>
        <v>N/A</v>
      </c>
      <c r="C1063" s="32" t="str">
        <f>IF(AND(Businesses!D1064="",Businesses!E1064&lt;&gt;""),0,IF(Businesses!D1064="","N/A",IF(ISNUMBER(Businesses!D1064),Businesses!D1064,0)))</f>
        <v>N/A</v>
      </c>
      <c r="D1063" s="32" t="str">
        <f>IF(Businesses!E1064="","N/A",Businesses!E1064)</f>
        <v>N/A</v>
      </c>
      <c r="E1063" s="32" t="str">
        <f>IF(Businesses!F1064="","N/A",Businesses!F1064)</f>
        <v>N/A</v>
      </c>
      <c r="F1063" s="32" t="str">
        <f t="shared" si="32"/>
        <v>N/A</v>
      </c>
      <c r="G1063" s="32" t="str">
        <f>IF(Businesses!G1064="","N/A",Businesses!G1064)</f>
        <v>N/A</v>
      </c>
      <c r="H1063" s="32" t="str">
        <f>IF(Businesses!H1064="","N/A",Businesses!H1064)</f>
        <v>N/A</v>
      </c>
      <c r="I1063" s="32" t="str">
        <f>IF(AND(Businesses!B1064="",Businesses!C1064&lt;&gt;""),0,IF(Businesses!B1064="","N/A",IF(ISNUMBER(Businesses!B1064),Businesses!B1064,0)))</f>
        <v>N/A</v>
      </c>
    </row>
    <row r="1064" spans="2:9">
      <c r="B1064" s="32" t="str">
        <f t="shared" si="33"/>
        <v>N/A</v>
      </c>
      <c r="C1064" s="32" t="str">
        <f>IF(AND(Businesses!D1065="",Businesses!E1065&lt;&gt;""),0,IF(Businesses!D1065="","N/A",IF(ISNUMBER(Businesses!D1065),Businesses!D1065,0)))</f>
        <v>N/A</v>
      </c>
      <c r="D1064" s="32" t="str">
        <f>IF(Businesses!E1065="","N/A",Businesses!E1065)</f>
        <v>N/A</v>
      </c>
      <c r="E1064" s="32" t="str">
        <f>IF(Businesses!F1065="","N/A",Businesses!F1065)</f>
        <v>N/A</v>
      </c>
      <c r="F1064" s="32" t="str">
        <f t="shared" si="32"/>
        <v>N/A</v>
      </c>
      <c r="G1064" s="32" t="str">
        <f>IF(Businesses!G1065="","N/A",Businesses!G1065)</f>
        <v>N/A</v>
      </c>
      <c r="H1064" s="32" t="str">
        <f>IF(Businesses!H1065="","N/A",Businesses!H1065)</f>
        <v>N/A</v>
      </c>
      <c r="I1064" s="32" t="str">
        <f>IF(AND(Businesses!B1065="",Businesses!C1065&lt;&gt;""),0,IF(Businesses!B1065="","N/A",IF(ISNUMBER(Businesses!B1065),Businesses!B1065,0)))</f>
        <v>N/A</v>
      </c>
    </row>
    <row r="1065" spans="2:9">
      <c r="B1065" s="32" t="str">
        <f t="shared" si="33"/>
        <v>N/A</v>
      </c>
      <c r="C1065" s="32" t="str">
        <f>IF(AND(Businesses!D1066="",Businesses!E1066&lt;&gt;""),0,IF(Businesses!D1066="","N/A",IF(ISNUMBER(Businesses!D1066),Businesses!D1066,0)))</f>
        <v>N/A</v>
      </c>
      <c r="D1065" s="32" t="str">
        <f>IF(Businesses!E1066="","N/A",Businesses!E1066)</f>
        <v>N/A</v>
      </c>
      <c r="E1065" s="32" t="str">
        <f>IF(Businesses!F1066="","N/A",Businesses!F1066)</f>
        <v>N/A</v>
      </c>
      <c r="F1065" s="32" t="str">
        <f t="shared" si="32"/>
        <v>N/A</v>
      </c>
      <c r="G1065" s="32" t="str">
        <f>IF(Businesses!G1066="","N/A",Businesses!G1066)</f>
        <v>N/A</v>
      </c>
      <c r="H1065" s="32" t="str">
        <f>IF(Businesses!H1066="","N/A",Businesses!H1066)</f>
        <v>N/A</v>
      </c>
      <c r="I1065" s="32" t="str">
        <f>IF(AND(Businesses!B1066="",Businesses!C1066&lt;&gt;""),0,IF(Businesses!B1066="","N/A",IF(ISNUMBER(Businesses!B1066),Businesses!B1066,0)))</f>
        <v>N/A</v>
      </c>
    </row>
    <row r="1066" spans="2:9">
      <c r="B1066" s="32" t="str">
        <f t="shared" si="33"/>
        <v>N/A</v>
      </c>
      <c r="C1066" s="32" t="str">
        <f>IF(AND(Businesses!D1067="",Businesses!E1067&lt;&gt;""),0,IF(Businesses!D1067="","N/A",IF(ISNUMBER(Businesses!D1067),Businesses!D1067,0)))</f>
        <v>N/A</v>
      </c>
      <c r="D1066" s="32" t="str">
        <f>IF(Businesses!E1067="","N/A",Businesses!E1067)</f>
        <v>N/A</v>
      </c>
      <c r="E1066" s="32" t="str">
        <f>IF(Businesses!F1067="","N/A",Businesses!F1067)</f>
        <v>N/A</v>
      </c>
      <c r="F1066" s="32" t="str">
        <f t="shared" si="32"/>
        <v>N/A</v>
      </c>
      <c r="G1066" s="32" t="str">
        <f>IF(Businesses!G1067="","N/A",Businesses!G1067)</f>
        <v>N/A</v>
      </c>
      <c r="H1066" s="32" t="str">
        <f>IF(Businesses!H1067="","N/A",Businesses!H1067)</f>
        <v>N/A</v>
      </c>
      <c r="I1066" s="32" t="str">
        <f>IF(AND(Businesses!B1067="",Businesses!C1067&lt;&gt;""),0,IF(Businesses!B1067="","N/A",IF(ISNUMBER(Businesses!B1067),Businesses!B1067,0)))</f>
        <v>N/A</v>
      </c>
    </row>
    <row r="1067" spans="2:9">
      <c r="B1067" s="32" t="str">
        <f t="shared" si="33"/>
        <v>N/A</v>
      </c>
      <c r="C1067" s="32" t="str">
        <f>IF(AND(Businesses!D1068="",Businesses!E1068&lt;&gt;""),0,IF(Businesses!D1068="","N/A",IF(ISNUMBER(Businesses!D1068),Businesses!D1068,0)))</f>
        <v>N/A</v>
      </c>
      <c r="D1067" s="32" t="str">
        <f>IF(Businesses!E1068="","N/A",Businesses!E1068)</f>
        <v>N/A</v>
      </c>
      <c r="E1067" s="32" t="str">
        <f>IF(Businesses!F1068="","N/A",Businesses!F1068)</f>
        <v>N/A</v>
      </c>
      <c r="F1067" s="32" t="str">
        <f t="shared" si="32"/>
        <v>N/A</v>
      </c>
      <c r="G1067" s="32" t="str">
        <f>IF(Businesses!G1068="","N/A",Businesses!G1068)</f>
        <v>N/A</v>
      </c>
      <c r="H1067" s="32" t="str">
        <f>IF(Businesses!H1068="","N/A",Businesses!H1068)</f>
        <v>N/A</v>
      </c>
      <c r="I1067" s="32" t="str">
        <f>IF(AND(Businesses!B1068="",Businesses!C1068&lt;&gt;""),0,IF(Businesses!B1068="","N/A",IF(ISNUMBER(Businesses!B1068),Businesses!B1068,0)))</f>
        <v>N/A</v>
      </c>
    </row>
    <row r="1068" spans="2:9">
      <c r="B1068" s="32" t="str">
        <f t="shared" si="33"/>
        <v>N/A</v>
      </c>
      <c r="C1068" s="32" t="str">
        <f>IF(AND(Businesses!D1069="",Businesses!E1069&lt;&gt;""),0,IF(Businesses!D1069="","N/A",IF(ISNUMBER(Businesses!D1069),Businesses!D1069,0)))</f>
        <v>N/A</v>
      </c>
      <c r="D1068" s="32" t="str">
        <f>IF(Businesses!E1069="","N/A",Businesses!E1069)</f>
        <v>N/A</v>
      </c>
      <c r="E1068" s="32" t="str">
        <f>IF(Businesses!F1069="","N/A",Businesses!F1069)</f>
        <v>N/A</v>
      </c>
      <c r="F1068" s="32" t="str">
        <f t="shared" si="32"/>
        <v>N/A</v>
      </c>
      <c r="G1068" s="32" t="str">
        <f>IF(Businesses!G1069="","N/A",Businesses!G1069)</f>
        <v>N/A</v>
      </c>
      <c r="H1068" s="32" t="str">
        <f>IF(Businesses!H1069="","N/A",Businesses!H1069)</f>
        <v>N/A</v>
      </c>
      <c r="I1068" s="32" t="str">
        <f>IF(AND(Businesses!B1069="",Businesses!C1069&lt;&gt;""),0,IF(Businesses!B1069="","N/A",IF(ISNUMBER(Businesses!B1069),Businesses!B1069,0)))</f>
        <v>N/A</v>
      </c>
    </row>
    <row r="1069" spans="2:9">
      <c r="B1069" s="32" t="str">
        <f t="shared" si="33"/>
        <v>N/A</v>
      </c>
      <c r="C1069" s="32" t="str">
        <f>IF(AND(Businesses!D1070="",Businesses!E1070&lt;&gt;""),0,IF(Businesses!D1070="","N/A",IF(ISNUMBER(Businesses!D1070),Businesses!D1070,0)))</f>
        <v>N/A</v>
      </c>
      <c r="D1069" s="32" t="str">
        <f>IF(Businesses!E1070="","N/A",Businesses!E1070)</f>
        <v>N/A</v>
      </c>
      <c r="E1069" s="32" t="str">
        <f>IF(Businesses!F1070="","N/A",Businesses!F1070)</f>
        <v>N/A</v>
      </c>
      <c r="F1069" s="32" t="str">
        <f t="shared" si="32"/>
        <v>N/A</v>
      </c>
      <c r="G1069" s="32" t="str">
        <f>IF(Businesses!G1070="","N/A",Businesses!G1070)</f>
        <v>N/A</v>
      </c>
      <c r="H1069" s="32" t="str">
        <f>IF(Businesses!H1070="","N/A",Businesses!H1070)</f>
        <v>N/A</v>
      </c>
      <c r="I1069" s="32" t="str">
        <f>IF(AND(Businesses!B1070="",Businesses!C1070&lt;&gt;""),0,IF(Businesses!B1070="","N/A",IF(ISNUMBER(Businesses!B1070),Businesses!B1070,0)))</f>
        <v>N/A</v>
      </c>
    </row>
    <row r="1070" spans="2:9">
      <c r="B1070" s="32" t="str">
        <f t="shared" si="33"/>
        <v>N/A</v>
      </c>
      <c r="C1070" s="32" t="str">
        <f>IF(AND(Businesses!D1071="",Businesses!E1071&lt;&gt;""),0,IF(Businesses!D1071="","N/A",IF(ISNUMBER(Businesses!D1071),Businesses!D1071,0)))</f>
        <v>N/A</v>
      </c>
      <c r="D1070" s="32" t="str">
        <f>IF(Businesses!E1071="","N/A",Businesses!E1071)</f>
        <v>N/A</v>
      </c>
      <c r="E1070" s="32" t="str">
        <f>IF(Businesses!F1071="","N/A",Businesses!F1071)</f>
        <v>N/A</v>
      </c>
      <c r="F1070" s="32" t="str">
        <f t="shared" si="32"/>
        <v>N/A</v>
      </c>
      <c r="G1070" s="32" t="str">
        <f>IF(Businesses!G1071="","N/A",Businesses!G1071)</f>
        <v>N/A</v>
      </c>
      <c r="H1070" s="32" t="str">
        <f>IF(Businesses!H1071="","N/A",Businesses!H1071)</f>
        <v>N/A</v>
      </c>
      <c r="I1070" s="32" t="str">
        <f>IF(AND(Businesses!B1071="",Businesses!C1071&lt;&gt;""),0,IF(Businesses!B1071="","N/A",IF(ISNUMBER(Businesses!B1071),Businesses!B1071,0)))</f>
        <v>N/A</v>
      </c>
    </row>
    <row r="1071" spans="2:9">
      <c r="B1071" s="32" t="str">
        <f t="shared" si="33"/>
        <v>N/A</v>
      </c>
      <c r="C1071" s="32" t="str">
        <f>IF(AND(Businesses!D1072="",Businesses!E1072&lt;&gt;""),0,IF(Businesses!D1072="","N/A",IF(ISNUMBER(Businesses!D1072),Businesses!D1072,0)))</f>
        <v>N/A</v>
      </c>
      <c r="D1071" s="32" t="str">
        <f>IF(Businesses!E1072="","N/A",Businesses!E1072)</f>
        <v>N/A</v>
      </c>
      <c r="E1071" s="32" t="str">
        <f>IF(Businesses!F1072="","N/A",Businesses!F1072)</f>
        <v>N/A</v>
      </c>
      <c r="F1071" s="32" t="str">
        <f t="shared" si="32"/>
        <v>N/A</v>
      </c>
      <c r="G1071" s="32" t="str">
        <f>IF(Businesses!G1072="","N/A",Businesses!G1072)</f>
        <v>N/A</v>
      </c>
      <c r="H1071" s="32" t="str">
        <f>IF(Businesses!H1072="","N/A",Businesses!H1072)</f>
        <v>N/A</v>
      </c>
      <c r="I1071" s="32" t="str">
        <f>IF(AND(Businesses!B1072="",Businesses!C1072&lt;&gt;""),0,IF(Businesses!B1072="","N/A",IF(ISNUMBER(Businesses!B1072),Businesses!B1072,0)))</f>
        <v>N/A</v>
      </c>
    </row>
    <row r="1072" spans="2:9">
      <c r="B1072" s="32" t="str">
        <f t="shared" si="33"/>
        <v>N/A</v>
      </c>
      <c r="C1072" s="32" t="str">
        <f>IF(AND(Businesses!D1073="",Businesses!E1073&lt;&gt;""),0,IF(Businesses!D1073="","N/A",IF(ISNUMBER(Businesses!D1073),Businesses!D1073,0)))</f>
        <v>N/A</v>
      </c>
      <c r="D1072" s="32" t="str">
        <f>IF(Businesses!E1073="","N/A",Businesses!E1073)</f>
        <v>N/A</v>
      </c>
      <c r="E1072" s="32" t="str">
        <f>IF(Businesses!F1073="","N/A",Businesses!F1073)</f>
        <v>N/A</v>
      </c>
      <c r="F1072" s="32" t="str">
        <f t="shared" si="32"/>
        <v>N/A</v>
      </c>
      <c r="G1072" s="32" t="str">
        <f>IF(Businesses!G1073="","N/A",Businesses!G1073)</f>
        <v>N/A</v>
      </c>
      <c r="H1072" s="32" t="str">
        <f>IF(Businesses!H1073="","N/A",Businesses!H1073)</f>
        <v>N/A</v>
      </c>
      <c r="I1072" s="32" t="str">
        <f>IF(AND(Businesses!B1073="",Businesses!C1073&lt;&gt;""),0,IF(Businesses!B1073="","N/A",IF(ISNUMBER(Businesses!B1073),Businesses!B1073,0)))</f>
        <v>N/A</v>
      </c>
    </row>
    <row r="1073" spans="2:9">
      <c r="B1073" s="32" t="str">
        <f t="shared" si="33"/>
        <v>N/A</v>
      </c>
      <c r="C1073" s="32" t="str">
        <f>IF(AND(Businesses!D1074="",Businesses!E1074&lt;&gt;""),0,IF(Businesses!D1074="","N/A",IF(ISNUMBER(Businesses!D1074),Businesses!D1074,0)))</f>
        <v>N/A</v>
      </c>
      <c r="D1073" s="32" t="str">
        <f>IF(Businesses!E1074="","N/A",Businesses!E1074)</f>
        <v>N/A</v>
      </c>
      <c r="E1073" s="32" t="str">
        <f>IF(Businesses!F1074="","N/A",Businesses!F1074)</f>
        <v>N/A</v>
      </c>
      <c r="F1073" s="32" t="str">
        <f t="shared" si="32"/>
        <v>N/A</v>
      </c>
      <c r="G1073" s="32" t="str">
        <f>IF(Businesses!G1074="","N/A",Businesses!G1074)</f>
        <v>N/A</v>
      </c>
      <c r="H1073" s="32" t="str">
        <f>IF(Businesses!H1074="","N/A",Businesses!H1074)</f>
        <v>N/A</v>
      </c>
      <c r="I1073" s="32" t="str">
        <f>IF(AND(Businesses!B1074="",Businesses!C1074&lt;&gt;""),0,IF(Businesses!B1074="","N/A",IF(ISNUMBER(Businesses!B1074),Businesses!B1074,0)))</f>
        <v>N/A</v>
      </c>
    </row>
    <row r="1074" spans="2:9">
      <c r="B1074" s="32" t="str">
        <f t="shared" si="33"/>
        <v>N/A</v>
      </c>
      <c r="C1074" s="32" t="str">
        <f>IF(AND(Businesses!D1075="",Businesses!E1075&lt;&gt;""),0,IF(Businesses!D1075="","N/A",IF(ISNUMBER(Businesses!D1075),Businesses!D1075,0)))</f>
        <v>N/A</v>
      </c>
      <c r="D1074" s="32" t="str">
        <f>IF(Businesses!E1075="","N/A",Businesses!E1075)</f>
        <v>N/A</v>
      </c>
      <c r="E1074" s="32" t="str">
        <f>IF(Businesses!F1075="","N/A",Businesses!F1075)</f>
        <v>N/A</v>
      </c>
      <c r="F1074" s="32" t="str">
        <f t="shared" si="32"/>
        <v>N/A</v>
      </c>
      <c r="G1074" s="32" t="str">
        <f>IF(Businesses!G1075="","N/A",Businesses!G1075)</f>
        <v>N/A</v>
      </c>
      <c r="H1074" s="32" t="str">
        <f>IF(Businesses!H1075="","N/A",Businesses!H1075)</f>
        <v>N/A</v>
      </c>
      <c r="I1074" s="32" t="str">
        <f>IF(AND(Businesses!B1075="",Businesses!C1075&lt;&gt;""),0,IF(Businesses!B1075="","N/A",IF(ISNUMBER(Businesses!B1075),Businesses!B1075,0)))</f>
        <v>N/A</v>
      </c>
    </row>
    <row r="1075" spans="2:9">
      <c r="B1075" s="32" t="str">
        <f t="shared" si="33"/>
        <v>N/A</v>
      </c>
      <c r="C1075" s="32" t="str">
        <f>IF(AND(Businesses!D1076="",Businesses!E1076&lt;&gt;""),0,IF(Businesses!D1076="","N/A",IF(ISNUMBER(Businesses!D1076),Businesses!D1076,0)))</f>
        <v>N/A</v>
      </c>
      <c r="D1075" s="32" t="str">
        <f>IF(Businesses!E1076="","N/A",Businesses!E1076)</f>
        <v>N/A</v>
      </c>
      <c r="E1075" s="32" t="str">
        <f>IF(Businesses!F1076="","N/A",Businesses!F1076)</f>
        <v>N/A</v>
      </c>
      <c r="F1075" s="32" t="str">
        <f t="shared" si="32"/>
        <v>N/A</v>
      </c>
      <c r="G1075" s="32" t="str">
        <f>IF(Businesses!G1076="","N/A",Businesses!G1076)</f>
        <v>N/A</v>
      </c>
      <c r="H1075" s="32" t="str">
        <f>IF(Businesses!H1076="","N/A",Businesses!H1076)</f>
        <v>N/A</v>
      </c>
      <c r="I1075" s="32" t="str">
        <f>IF(AND(Businesses!B1076="",Businesses!C1076&lt;&gt;""),0,IF(Businesses!B1076="","N/A",IF(ISNUMBER(Businesses!B1076),Businesses!B1076,0)))</f>
        <v>N/A</v>
      </c>
    </row>
    <row r="1076" spans="2:9">
      <c r="B1076" s="32" t="str">
        <f t="shared" si="33"/>
        <v>N/A</v>
      </c>
      <c r="C1076" s="32" t="str">
        <f>IF(AND(Businesses!D1077="",Businesses!E1077&lt;&gt;""),0,IF(Businesses!D1077="","N/A",IF(ISNUMBER(Businesses!D1077),Businesses!D1077,0)))</f>
        <v>N/A</v>
      </c>
      <c r="D1076" s="32" t="str">
        <f>IF(Businesses!E1077="","N/A",Businesses!E1077)</f>
        <v>N/A</v>
      </c>
      <c r="E1076" s="32" t="str">
        <f>IF(Businesses!F1077="","N/A",Businesses!F1077)</f>
        <v>N/A</v>
      </c>
      <c r="F1076" s="32" t="str">
        <f t="shared" si="32"/>
        <v>N/A</v>
      </c>
      <c r="G1076" s="32" t="str">
        <f>IF(Businesses!G1077="","N/A",Businesses!G1077)</f>
        <v>N/A</v>
      </c>
      <c r="H1076" s="32" t="str">
        <f>IF(Businesses!H1077="","N/A",Businesses!H1077)</f>
        <v>N/A</v>
      </c>
      <c r="I1076" s="32" t="str">
        <f>IF(AND(Businesses!B1077="",Businesses!C1077&lt;&gt;""),0,IF(Businesses!B1077="","N/A",IF(ISNUMBER(Businesses!B1077),Businesses!B1077,0)))</f>
        <v>N/A</v>
      </c>
    </row>
    <row r="1077" spans="2:9">
      <c r="B1077" s="32" t="str">
        <f t="shared" si="33"/>
        <v>N/A</v>
      </c>
      <c r="C1077" s="32" t="str">
        <f>IF(AND(Businesses!D1078="",Businesses!E1078&lt;&gt;""),0,IF(Businesses!D1078="","N/A",IF(ISNUMBER(Businesses!D1078),Businesses!D1078,0)))</f>
        <v>N/A</v>
      </c>
      <c r="D1077" s="32" t="str">
        <f>IF(Businesses!E1078="","N/A",Businesses!E1078)</f>
        <v>N/A</v>
      </c>
      <c r="E1077" s="32" t="str">
        <f>IF(Businesses!F1078="","N/A",Businesses!F1078)</f>
        <v>N/A</v>
      </c>
      <c r="F1077" s="32" t="str">
        <f t="shared" si="32"/>
        <v>N/A</v>
      </c>
      <c r="G1077" s="32" t="str">
        <f>IF(Businesses!G1078="","N/A",Businesses!G1078)</f>
        <v>N/A</v>
      </c>
      <c r="H1077" s="32" t="str">
        <f>IF(Businesses!H1078="","N/A",Businesses!H1078)</f>
        <v>N/A</v>
      </c>
      <c r="I1077" s="32" t="str">
        <f>IF(AND(Businesses!B1078="",Businesses!C1078&lt;&gt;""),0,IF(Businesses!B1078="","N/A",IF(ISNUMBER(Businesses!B1078),Businesses!B1078,0)))</f>
        <v>N/A</v>
      </c>
    </row>
    <row r="1078" spans="2:9">
      <c r="B1078" s="32" t="str">
        <f t="shared" si="33"/>
        <v>N/A</v>
      </c>
      <c r="C1078" s="32" t="str">
        <f>IF(AND(Businesses!D1079="",Businesses!E1079&lt;&gt;""),0,IF(Businesses!D1079="","N/A",IF(ISNUMBER(Businesses!D1079),Businesses!D1079,0)))</f>
        <v>N/A</v>
      </c>
      <c r="D1078" s="32" t="str">
        <f>IF(Businesses!E1079="","N/A",Businesses!E1079)</f>
        <v>N/A</v>
      </c>
      <c r="E1078" s="32" t="str">
        <f>IF(Businesses!F1079="","N/A",Businesses!F1079)</f>
        <v>N/A</v>
      </c>
      <c r="F1078" s="32" t="str">
        <f t="shared" si="32"/>
        <v>N/A</v>
      </c>
      <c r="G1078" s="32" t="str">
        <f>IF(Businesses!G1079="","N/A",Businesses!G1079)</f>
        <v>N/A</v>
      </c>
      <c r="H1078" s="32" t="str">
        <f>IF(Businesses!H1079="","N/A",Businesses!H1079)</f>
        <v>N/A</v>
      </c>
      <c r="I1078" s="32" t="str">
        <f>IF(AND(Businesses!B1079="",Businesses!C1079&lt;&gt;""),0,IF(Businesses!B1079="","N/A",IF(ISNUMBER(Businesses!B1079),Businesses!B1079,0)))</f>
        <v>N/A</v>
      </c>
    </row>
    <row r="1079" spans="2:9">
      <c r="B1079" s="32" t="str">
        <f t="shared" si="33"/>
        <v>N/A</v>
      </c>
      <c r="C1079" s="32" t="str">
        <f>IF(AND(Businesses!D1080="",Businesses!E1080&lt;&gt;""),0,IF(Businesses!D1080="","N/A",IF(ISNUMBER(Businesses!D1080),Businesses!D1080,0)))</f>
        <v>N/A</v>
      </c>
      <c r="D1079" s="32" t="str">
        <f>IF(Businesses!E1080="","N/A",Businesses!E1080)</f>
        <v>N/A</v>
      </c>
      <c r="E1079" s="32" t="str">
        <f>IF(Businesses!F1080="","N/A",Businesses!F1080)</f>
        <v>N/A</v>
      </c>
      <c r="F1079" s="32" t="str">
        <f t="shared" si="32"/>
        <v>N/A</v>
      </c>
      <c r="G1079" s="32" t="str">
        <f>IF(Businesses!G1080="","N/A",Businesses!G1080)</f>
        <v>N/A</v>
      </c>
      <c r="H1079" s="32" t="str">
        <f>IF(Businesses!H1080="","N/A",Businesses!H1080)</f>
        <v>N/A</v>
      </c>
      <c r="I1079" s="32" t="str">
        <f>IF(AND(Businesses!B1080="",Businesses!C1080&lt;&gt;""),0,IF(Businesses!B1080="","N/A",IF(ISNUMBER(Businesses!B1080),Businesses!B1080,0)))</f>
        <v>N/A</v>
      </c>
    </row>
    <row r="1080" spans="2:9">
      <c r="B1080" s="32" t="str">
        <f t="shared" si="33"/>
        <v>N/A</v>
      </c>
      <c r="C1080" s="32" t="str">
        <f>IF(AND(Businesses!D1081="",Businesses!E1081&lt;&gt;""),0,IF(Businesses!D1081="","N/A",IF(ISNUMBER(Businesses!D1081),Businesses!D1081,0)))</f>
        <v>N/A</v>
      </c>
      <c r="D1080" s="32" t="str">
        <f>IF(Businesses!E1081="","N/A",Businesses!E1081)</f>
        <v>N/A</v>
      </c>
      <c r="E1080" s="32" t="str">
        <f>IF(Businesses!F1081="","N/A",Businesses!F1081)</f>
        <v>N/A</v>
      </c>
      <c r="F1080" s="32" t="str">
        <f t="shared" si="32"/>
        <v>N/A</v>
      </c>
      <c r="G1080" s="32" t="str">
        <f>IF(Businesses!G1081="","N/A",Businesses!G1081)</f>
        <v>N/A</v>
      </c>
      <c r="H1080" s="32" t="str">
        <f>IF(Businesses!H1081="","N/A",Businesses!H1081)</f>
        <v>N/A</v>
      </c>
      <c r="I1080" s="32" t="str">
        <f>IF(AND(Businesses!B1081="",Businesses!C1081&lt;&gt;""),0,IF(Businesses!B1081="","N/A",IF(ISNUMBER(Businesses!B1081),Businesses!B1081,0)))</f>
        <v>N/A</v>
      </c>
    </row>
    <row r="1081" spans="2:9">
      <c r="B1081" s="32" t="str">
        <f t="shared" si="33"/>
        <v>N/A</v>
      </c>
      <c r="C1081" s="32" t="str">
        <f>IF(AND(Businesses!D1082="",Businesses!E1082&lt;&gt;""),0,IF(Businesses!D1082="","N/A",IF(ISNUMBER(Businesses!D1082),Businesses!D1082,0)))</f>
        <v>N/A</v>
      </c>
      <c r="D1081" s="32" t="str">
        <f>IF(Businesses!E1082="","N/A",Businesses!E1082)</f>
        <v>N/A</v>
      </c>
      <c r="E1081" s="32" t="str">
        <f>IF(Businesses!F1082="","N/A",Businesses!F1082)</f>
        <v>N/A</v>
      </c>
      <c r="F1081" s="32" t="str">
        <f t="shared" si="32"/>
        <v>N/A</v>
      </c>
      <c r="G1081" s="32" t="str">
        <f>IF(Businesses!G1082="","N/A",Businesses!G1082)</f>
        <v>N/A</v>
      </c>
      <c r="H1081" s="32" t="str">
        <f>IF(Businesses!H1082="","N/A",Businesses!H1082)</f>
        <v>N/A</v>
      </c>
      <c r="I1081" s="32" t="str">
        <f>IF(AND(Businesses!B1082="",Businesses!C1082&lt;&gt;""),0,IF(Businesses!B1082="","N/A",IF(ISNUMBER(Businesses!B1082),Businesses!B1082,0)))</f>
        <v>N/A</v>
      </c>
    </row>
    <row r="1082" spans="2:9">
      <c r="B1082" s="32" t="str">
        <f t="shared" si="33"/>
        <v>N/A</v>
      </c>
      <c r="C1082" s="32" t="str">
        <f>IF(AND(Businesses!D1083="",Businesses!E1083&lt;&gt;""),0,IF(Businesses!D1083="","N/A",IF(ISNUMBER(Businesses!D1083),Businesses!D1083,0)))</f>
        <v>N/A</v>
      </c>
      <c r="D1082" s="32" t="str">
        <f>IF(Businesses!E1083="","N/A",Businesses!E1083)</f>
        <v>N/A</v>
      </c>
      <c r="E1082" s="32" t="str">
        <f>IF(Businesses!F1083="","N/A",Businesses!F1083)</f>
        <v>N/A</v>
      </c>
      <c r="F1082" s="32" t="str">
        <f t="shared" si="32"/>
        <v>N/A</v>
      </c>
      <c r="G1082" s="32" t="str">
        <f>IF(Businesses!G1083="","N/A",Businesses!G1083)</f>
        <v>N/A</v>
      </c>
      <c r="H1082" s="32" t="str">
        <f>IF(Businesses!H1083="","N/A",Businesses!H1083)</f>
        <v>N/A</v>
      </c>
      <c r="I1082" s="32" t="str">
        <f>IF(AND(Businesses!B1083="",Businesses!C1083&lt;&gt;""),0,IF(Businesses!B1083="","N/A",IF(ISNUMBER(Businesses!B1083),Businesses!B1083,0)))</f>
        <v>N/A</v>
      </c>
    </row>
    <row r="1083" spans="2:9">
      <c r="B1083" s="32" t="str">
        <f t="shared" si="33"/>
        <v>N/A</v>
      </c>
      <c r="C1083" s="32" t="str">
        <f>IF(AND(Businesses!D1084="",Businesses!E1084&lt;&gt;""),0,IF(Businesses!D1084="","N/A",IF(ISNUMBER(Businesses!D1084),Businesses!D1084,0)))</f>
        <v>N/A</v>
      </c>
      <c r="D1083" s="32" t="str">
        <f>IF(Businesses!E1084="","N/A",Businesses!E1084)</f>
        <v>N/A</v>
      </c>
      <c r="E1083" s="32" t="str">
        <f>IF(Businesses!F1084="","N/A",Businesses!F1084)</f>
        <v>N/A</v>
      </c>
      <c r="F1083" s="32" t="str">
        <f t="shared" si="32"/>
        <v>N/A</v>
      </c>
      <c r="G1083" s="32" t="str">
        <f>IF(Businesses!G1084="","N/A",Businesses!G1084)</f>
        <v>N/A</v>
      </c>
      <c r="H1083" s="32" t="str">
        <f>IF(Businesses!H1084="","N/A",Businesses!H1084)</f>
        <v>N/A</v>
      </c>
      <c r="I1083" s="32" t="str">
        <f>IF(AND(Businesses!B1084="",Businesses!C1084&lt;&gt;""),0,IF(Businesses!B1084="","N/A",IF(ISNUMBER(Businesses!B1084),Businesses!B1084,0)))</f>
        <v>N/A</v>
      </c>
    </row>
    <row r="1084" spans="2:9">
      <c r="B1084" s="32" t="str">
        <f t="shared" si="33"/>
        <v>N/A</v>
      </c>
      <c r="C1084" s="32" t="str">
        <f>IF(AND(Businesses!D1085="",Businesses!E1085&lt;&gt;""),0,IF(Businesses!D1085="","N/A",IF(ISNUMBER(Businesses!D1085),Businesses!D1085,0)))</f>
        <v>N/A</v>
      </c>
      <c r="D1084" s="32" t="str">
        <f>IF(Businesses!E1085="","N/A",Businesses!E1085)</f>
        <v>N/A</v>
      </c>
      <c r="E1084" s="32" t="str">
        <f>IF(Businesses!F1085="","N/A",Businesses!F1085)</f>
        <v>N/A</v>
      </c>
      <c r="F1084" s="32" t="str">
        <f t="shared" si="32"/>
        <v>N/A</v>
      </c>
      <c r="G1084" s="32" t="str">
        <f>IF(Businesses!G1085="","N/A",Businesses!G1085)</f>
        <v>N/A</v>
      </c>
      <c r="H1084" s="32" t="str">
        <f>IF(Businesses!H1085="","N/A",Businesses!H1085)</f>
        <v>N/A</v>
      </c>
      <c r="I1084" s="32" t="str">
        <f>IF(AND(Businesses!B1085="",Businesses!C1085&lt;&gt;""),0,IF(Businesses!B1085="","N/A",IF(ISNUMBER(Businesses!B1085),Businesses!B1085,0)))</f>
        <v>N/A</v>
      </c>
    </row>
    <row r="1085" spans="2:9">
      <c r="B1085" s="32" t="str">
        <f t="shared" si="33"/>
        <v>N/A</v>
      </c>
      <c r="C1085" s="32" t="str">
        <f>IF(AND(Businesses!D1086="",Businesses!E1086&lt;&gt;""),0,IF(Businesses!D1086="","N/A",IF(ISNUMBER(Businesses!D1086),Businesses!D1086,0)))</f>
        <v>N/A</v>
      </c>
      <c r="D1085" s="32" t="str">
        <f>IF(Businesses!E1086="","N/A",Businesses!E1086)</f>
        <v>N/A</v>
      </c>
      <c r="E1085" s="32" t="str">
        <f>IF(Businesses!F1086="","N/A",Businesses!F1086)</f>
        <v>N/A</v>
      </c>
      <c r="F1085" s="32" t="str">
        <f t="shared" si="32"/>
        <v>N/A</v>
      </c>
      <c r="G1085" s="32" t="str">
        <f>IF(Businesses!G1086="","N/A",Businesses!G1086)</f>
        <v>N/A</v>
      </c>
      <c r="H1085" s="32" t="str">
        <f>IF(Businesses!H1086="","N/A",Businesses!H1086)</f>
        <v>N/A</v>
      </c>
      <c r="I1085" s="32" t="str">
        <f>IF(AND(Businesses!B1086="",Businesses!C1086&lt;&gt;""),0,IF(Businesses!B1086="","N/A",IF(ISNUMBER(Businesses!B1086),Businesses!B1086,0)))</f>
        <v>N/A</v>
      </c>
    </row>
    <row r="1086" spans="2:9">
      <c r="B1086" s="32" t="str">
        <f t="shared" si="33"/>
        <v>N/A</v>
      </c>
      <c r="C1086" s="32" t="str">
        <f>IF(AND(Businesses!D1087="",Businesses!E1087&lt;&gt;""),0,IF(Businesses!D1087="","N/A",IF(ISNUMBER(Businesses!D1087),Businesses!D1087,0)))</f>
        <v>N/A</v>
      </c>
      <c r="D1086" s="32" t="str">
        <f>IF(Businesses!E1087="","N/A",Businesses!E1087)</f>
        <v>N/A</v>
      </c>
      <c r="E1086" s="32" t="str">
        <f>IF(Businesses!F1087="","N/A",Businesses!F1087)</f>
        <v>N/A</v>
      </c>
      <c r="F1086" s="32" t="str">
        <f t="shared" si="32"/>
        <v>N/A</v>
      </c>
      <c r="G1086" s="32" t="str">
        <f>IF(Businesses!G1087="","N/A",Businesses!G1087)</f>
        <v>N/A</v>
      </c>
      <c r="H1086" s="32" t="str">
        <f>IF(Businesses!H1087="","N/A",Businesses!H1087)</f>
        <v>N/A</v>
      </c>
      <c r="I1086" s="32" t="str">
        <f>IF(AND(Businesses!B1087="",Businesses!C1087&lt;&gt;""),0,IF(Businesses!B1087="","N/A",IF(ISNUMBER(Businesses!B1087),Businesses!B1087,0)))</f>
        <v>N/A</v>
      </c>
    </row>
    <row r="1087" spans="2:9">
      <c r="B1087" s="32" t="str">
        <f t="shared" si="33"/>
        <v>N/A</v>
      </c>
      <c r="C1087" s="32" t="str">
        <f>IF(AND(Businesses!D1088="",Businesses!E1088&lt;&gt;""),0,IF(Businesses!D1088="","N/A",IF(ISNUMBER(Businesses!D1088),Businesses!D1088,0)))</f>
        <v>N/A</v>
      </c>
      <c r="D1087" s="32" t="str">
        <f>IF(Businesses!E1088="","N/A",Businesses!E1088)</f>
        <v>N/A</v>
      </c>
      <c r="E1087" s="32" t="str">
        <f>IF(Businesses!F1088="","N/A",Businesses!F1088)</f>
        <v>N/A</v>
      </c>
      <c r="F1087" s="32" t="str">
        <f t="shared" si="32"/>
        <v>N/A</v>
      </c>
      <c r="G1087" s="32" t="str">
        <f>IF(Businesses!G1088="","N/A",Businesses!G1088)</f>
        <v>N/A</v>
      </c>
      <c r="H1087" s="32" t="str">
        <f>IF(Businesses!H1088="","N/A",Businesses!H1088)</f>
        <v>N/A</v>
      </c>
      <c r="I1087" s="32" t="str">
        <f>IF(AND(Businesses!B1088="",Businesses!C1088&lt;&gt;""),0,IF(Businesses!B1088="","N/A",IF(ISNUMBER(Businesses!B1088),Businesses!B1088,0)))</f>
        <v>N/A</v>
      </c>
    </row>
    <row r="1088" spans="2:9">
      <c r="B1088" s="32" t="str">
        <f t="shared" si="33"/>
        <v>N/A</v>
      </c>
      <c r="C1088" s="32" t="str">
        <f>IF(AND(Businesses!D1089="",Businesses!E1089&lt;&gt;""),0,IF(Businesses!D1089="","N/A",IF(ISNUMBER(Businesses!D1089),Businesses!D1089,0)))</f>
        <v>N/A</v>
      </c>
      <c r="D1088" s="32" t="str">
        <f>IF(Businesses!E1089="","N/A",Businesses!E1089)</f>
        <v>N/A</v>
      </c>
      <c r="E1088" s="32" t="str">
        <f>IF(Businesses!F1089="","N/A",Businesses!F1089)</f>
        <v>N/A</v>
      </c>
      <c r="F1088" s="32" t="str">
        <f t="shared" si="32"/>
        <v>N/A</v>
      </c>
      <c r="G1088" s="32" t="str">
        <f>IF(Businesses!G1089="","N/A",Businesses!G1089)</f>
        <v>N/A</v>
      </c>
      <c r="H1088" s="32" t="str">
        <f>IF(Businesses!H1089="","N/A",Businesses!H1089)</f>
        <v>N/A</v>
      </c>
      <c r="I1088" s="32" t="str">
        <f>IF(AND(Businesses!B1089="",Businesses!C1089&lt;&gt;""),0,IF(Businesses!B1089="","N/A",IF(ISNUMBER(Businesses!B1089),Businesses!B1089,0)))</f>
        <v>N/A</v>
      </c>
    </row>
    <row r="1089" spans="2:9">
      <c r="B1089" s="32" t="str">
        <f t="shared" si="33"/>
        <v>N/A</v>
      </c>
      <c r="C1089" s="32" t="str">
        <f>IF(AND(Businesses!D1090="",Businesses!E1090&lt;&gt;""),0,IF(Businesses!D1090="","N/A",IF(ISNUMBER(Businesses!D1090),Businesses!D1090,0)))</f>
        <v>N/A</v>
      </c>
      <c r="D1089" s="32" t="str">
        <f>IF(Businesses!E1090="","N/A",Businesses!E1090)</f>
        <v>N/A</v>
      </c>
      <c r="E1089" s="32" t="str">
        <f>IF(Businesses!F1090="","N/A",Businesses!F1090)</f>
        <v>N/A</v>
      </c>
      <c r="F1089" s="32" t="str">
        <f t="shared" si="32"/>
        <v>N/A</v>
      </c>
      <c r="G1089" s="32" t="str">
        <f>IF(Businesses!G1090="","N/A",Businesses!G1090)</f>
        <v>N/A</v>
      </c>
      <c r="H1089" s="32" t="str">
        <f>IF(Businesses!H1090="","N/A",Businesses!H1090)</f>
        <v>N/A</v>
      </c>
      <c r="I1089" s="32" t="str">
        <f>IF(AND(Businesses!B1090="",Businesses!C1090&lt;&gt;""),0,IF(Businesses!B1090="","N/A",IF(ISNUMBER(Businesses!B1090),Businesses!B1090,0)))</f>
        <v>N/A</v>
      </c>
    </row>
    <row r="1090" spans="2:9">
      <c r="B1090" s="32" t="str">
        <f t="shared" si="33"/>
        <v>N/A</v>
      </c>
      <c r="C1090" s="32" t="str">
        <f>IF(AND(Businesses!D1091="",Businesses!E1091&lt;&gt;""),0,IF(Businesses!D1091="","N/A",IF(ISNUMBER(Businesses!D1091),Businesses!D1091,0)))</f>
        <v>N/A</v>
      </c>
      <c r="D1090" s="32" t="str">
        <f>IF(Businesses!E1091="","N/A",Businesses!E1091)</f>
        <v>N/A</v>
      </c>
      <c r="E1090" s="32" t="str">
        <f>IF(Businesses!F1091="","N/A",Businesses!F1091)</f>
        <v>N/A</v>
      </c>
      <c r="F1090" s="32" t="str">
        <f t="shared" ref="F1090:F1153" si="34">IF(B1090="N/A","N/A",UPPER(TRIM(ProbuildName)))</f>
        <v>N/A</v>
      </c>
      <c r="G1090" s="32" t="str">
        <f>IF(Businesses!G1091="","N/A",Businesses!G1091)</f>
        <v>N/A</v>
      </c>
      <c r="H1090" s="32" t="str">
        <f>IF(Businesses!H1091="","N/A",Businesses!H1091)</f>
        <v>N/A</v>
      </c>
      <c r="I1090" s="32" t="str">
        <f>IF(AND(Businesses!B1091="",Businesses!C1091&lt;&gt;""),0,IF(Businesses!B1091="","N/A",IF(ISNUMBER(Businesses!B1091),Businesses!B1091,0)))</f>
        <v>N/A</v>
      </c>
    </row>
    <row r="1091" spans="2:9">
      <c r="B1091" s="32" t="str">
        <f t="shared" ref="B1091:B1154" si="35">IF(I1091="N/A","N/A","")</f>
        <v>N/A</v>
      </c>
      <c r="C1091" s="32" t="str">
        <f>IF(AND(Businesses!D1092="",Businesses!E1092&lt;&gt;""),0,IF(Businesses!D1092="","N/A",IF(ISNUMBER(Businesses!D1092),Businesses!D1092,0)))</f>
        <v>N/A</v>
      </c>
      <c r="D1091" s="32" t="str">
        <f>IF(Businesses!E1092="","N/A",Businesses!E1092)</f>
        <v>N/A</v>
      </c>
      <c r="E1091" s="32" t="str">
        <f>IF(Businesses!F1092="","N/A",Businesses!F1092)</f>
        <v>N/A</v>
      </c>
      <c r="F1091" s="32" t="str">
        <f t="shared" si="34"/>
        <v>N/A</v>
      </c>
      <c r="G1091" s="32" t="str">
        <f>IF(Businesses!G1092="","N/A",Businesses!G1092)</f>
        <v>N/A</v>
      </c>
      <c r="H1091" s="32" t="str">
        <f>IF(Businesses!H1092="","N/A",Businesses!H1092)</f>
        <v>N/A</v>
      </c>
      <c r="I1091" s="32" t="str">
        <f>IF(AND(Businesses!B1092="",Businesses!C1092&lt;&gt;""),0,IF(Businesses!B1092="","N/A",IF(ISNUMBER(Businesses!B1092),Businesses!B1092,0)))</f>
        <v>N/A</v>
      </c>
    </row>
    <row r="1092" spans="2:9">
      <c r="B1092" s="32" t="str">
        <f t="shared" si="35"/>
        <v>N/A</v>
      </c>
      <c r="C1092" s="32" t="str">
        <f>IF(AND(Businesses!D1093="",Businesses!E1093&lt;&gt;""),0,IF(Businesses!D1093="","N/A",IF(ISNUMBER(Businesses!D1093),Businesses!D1093,0)))</f>
        <v>N/A</v>
      </c>
      <c r="D1092" s="32" t="str">
        <f>IF(Businesses!E1093="","N/A",Businesses!E1093)</f>
        <v>N/A</v>
      </c>
      <c r="E1092" s="32" t="str">
        <f>IF(Businesses!F1093="","N/A",Businesses!F1093)</f>
        <v>N/A</v>
      </c>
      <c r="F1092" s="32" t="str">
        <f t="shared" si="34"/>
        <v>N/A</v>
      </c>
      <c r="G1092" s="32" t="str">
        <f>IF(Businesses!G1093="","N/A",Businesses!G1093)</f>
        <v>N/A</v>
      </c>
      <c r="H1092" s="32" t="str">
        <f>IF(Businesses!H1093="","N/A",Businesses!H1093)</f>
        <v>N/A</v>
      </c>
      <c r="I1092" s="32" t="str">
        <f>IF(AND(Businesses!B1093="",Businesses!C1093&lt;&gt;""),0,IF(Businesses!B1093="","N/A",IF(ISNUMBER(Businesses!B1093),Businesses!B1093,0)))</f>
        <v>N/A</v>
      </c>
    </row>
    <row r="1093" spans="2:9">
      <c r="B1093" s="32" t="str">
        <f t="shared" si="35"/>
        <v>N/A</v>
      </c>
      <c r="C1093" s="32" t="str">
        <f>IF(AND(Businesses!D1094="",Businesses!E1094&lt;&gt;""),0,IF(Businesses!D1094="","N/A",IF(ISNUMBER(Businesses!D1094),Businesses!D1094,0)))</f>
        <v>N/A</v>
      </c>
      <c r="D1093" s="32" t="str">
        <f>IF(Businesses!E1094="","N/A",Businesses!E1094)</f>
        <v>N/A</v>
      </c>
      <c r="E1093" s="32" t="str">
        <f>IF(Businesses!F1094="","N/A",Businesses!F1094)</f>
        <v>N/A</v>
      </c>
      <c r="F1093" s="32" t="str">
        <f t="shared" si="34"/>
        <v>N/A</v>
      </c>
      <c r="G1093" s="32" t="str">
        <f>IF(Businesses!G1094="","N/A",Businesses!G1094)</f>
        <v>N/A</v>
      </c>
      <c r="H1093" s="32" t="str">
        <f>IF(Businesses!H1094="","N/A",Businesses!H1094)</f>
        <v>N/A</v>
      </c>
      <c r="I1093" s="32" t="str">
        <f>IF(AND(Businesses!B1094="",Businesses!C1094&lt;&gt;""),0,IF(Businesses!B1094="","N/A",IF(ISNUMBER(Businesses!B1094),Businesses!B1094,0)))</f>
        <v>N/A</v>
      </c>
    </row>
    <row r="1094" spans="2:9">
      <c r="B1094" s="32" t="str">
        <f t="shared" si="35"/>
        <v>N/A</v>
      </c>
      <c r="C1094" s="32" t="str">
        <f>IF(AND(Businesses!D1095="",Businesses!E1095&lt;&gt;""),0,IF(Businesses!D1095="","N/A",IF(ISNUMBER(Businesses!D1095),Businesses!D1095,0)))</f>
        <v>N/A</v>
      </c>
      <c r="D1094" s="32" t="str">
        <f>IF(Businesses!E1095="","N/A",Businesses!E1095)</f>
        <v>N/A</v>
      </c>
      <c r="E1094" s="32" t="str">
        <f>IF(Businesses!F1095="","N/A",Businesses!F1095)</f>
        <v>N/A</v>
      </c>
      <c r="F1094" s="32" t="str">
        <f t="shared" si="34"/>
        <v>N/A</v>
      </c>
      <c r="G1094" s="32" t="str">
        <f>IF(Businesses!G1095="","N/A",Businesses!G1095)</f>
        <v>N/A</v>
      </c>
      <c r="H1094" s="32" t="str">
        <f>IF(Businesses!H1095="","N/A",Businesses!H1095)</f>
        <v>N/A</v>
      </c>
      <c r="I1094" s="32" t="str">
        <f>IF(AND(Businesses!B1095="",Businesses!C1095&lt;&gt;""),0,IF(Businesses!B1095="","N/A",IF(ISNUMBER(Businesses!B1095),Businesses!B1095,0)))</f>
        <v>N/A</v>
      </c>
    </row>
    <row r="1095" spans="2:9">
      <c r="B1095" s="32" t="str">
        <f t="shared" si="35"/>
        <v>N/A</v>
      </c>
      <c r="C1095" s="32" t="str">
        <f>IF(AND(Businesses!D1096="",Businesses!E1096&lt;&gt;""),0,IF(Businesses!D1096="","N/A",IF(ISNUMBER(Businesses!D1096),Businesses!D1096,0)))</f>
        <v>N/A</v>
      </c>
      <c r="D1095" s="32" t="str">
        <f>IF(Businesses!E1096="","N/A",Businesses!E1096)</f>
        <v>N/A</v>
      </c>
      <c r="E1095" s="32" t="str">
        <f>IF(Businesses!F1096="","N/A",Businesses!F1096)</f>
        <v>N/A</v>
      </c>
      <c r="F1095" s="32" t="str">
        <f t="shared" si="34"/>
        <v>N/A</v>
      </c>
      <c r="G1095" s="32" t="str">
        <f>IF(Businesses!G1096="","N/A",Businesses!G1096)</f>
        <v>N/A</v>
      </c>
      <c r="H1095" s="32" t="str">
        <f>IF(Businesses!H1096="","N/A",Businesses!H1096)</f>
        <v>N/A</v>
      </c>
      <c r="I1095" s="32" t="str">
        <f>IF(AND(Businesses!B1096="",Businesses!C1096&lt;&gt;""),0,IF(Businesses!B1096="","N/A",IF(ISNUMBER(Businesses!B1096),Businesses!B1096,0)))</f>
        <v>N/A</v>
      </c>
    </row>
    <row r="1096" spans="2:9">
      <c r="B1096" s="32" t="str">
        <f t="shared" si="35"/>
        <v>N/A</v>
      </c>
      <c r="C1096" s="32" t="str">
        <f>IF(AND(Businesses!D1097="",Businesses!E1097&lt;&gt;""),0,IF(Businesses!D1097="","N/A",IF(ISNUMBER(Businesses!D1097),Businesses!D1097,0)))</f>
        <v>N/A</v>
      </c>
      <c r="D1096" s="32" t="str">
        <f>IF(Businesses!E1097="","N/A",Businesses!E1097)</f>
        <v>N/A</v>
      </c>
      <c r="E1096" s="32" t="str">
        <f>IF(Businesses!F1097="","N/A",Businesses!F1097)</f>
        <v>N/A</v>
      </c>
      <c r="F1096" s="32" t="str">
        <f t="shared" si="34"/>
        <v>N/A</v>
      </c>
      <c r="G1096" s="32" t="str">
        <f>IF(Businesses!G1097="","N/A",Businesses!G1097)</f>
        <v>N/A</v>
      </c>
      <c r="H1096" s="32" t="str">
        <f>IF(Businesses!H1097="","N/A",Businesses!H1097)</f>
        <v>N/A</v>
      </c>
      <c r="I1096" s="32" t="str">
        <f>IF(AND(Businesses!B1097="",Businesses!C1097&lt;&gt;""),0,IF(Businesses!B1097="","N/A",IF(ISNUMBER(Businesses!B1097),Businesses!B1097,0)))</f>
        <v>N/A</v>
      </c>
    </row>
    <row r="1097" spans="2:9">
      <c r="B1097" s="32" t="str">
        <f t="shared" si="35"/>
        <v>N/A</v>
      </c>
      <c r="C1097" s="32" t="str">
        <f>IF(AND(Businesses!D1098="",Businesses!E1098&lt;&gt;""),0,IF(Businesses!D1098="","N/A",IF(ISNUMBER(Businesses!D1098),Businesses!D1098,0)))</f>
        <v>N/A</v>
      </c>
      <c r="D1097" s="32" t="str">
        <f>IF(Businesses!E1098="","N/A",Businesses!E1098)</f>
        <v>N/A</v>
      </c>
      <c r="E1097" s="32" t="str">
        <f>IF(Businesses!F1098="","N/A",Businesses!F1098)</f>
        <v>N/A</v>
      </c>
      <c r="F1097" s="32" t="str">
        <f t="shared" si="34"/>
        <v>N/A</v>
      </c>
      <c r="G1097" s="32" t="str">
        <f>IF(Businesses!G1098="","N/A",Businesses!G1098)</f>
        <v>N/A</v>
      </c>
      <c r="H1097" s="32" t="str">
        <f>IF(Businesses!H1098="","N/A",Businesses!H1098)</f>
        <v>N/A</v>
      </c>
      <c r="I1097" s="32" t="str">
        <f>IF(AND(Businesses!B1098="",Businesses!C1098&lt;&gt;""),0,IF(Businesses!B1098="","N/A",IF(ISNUMBER(Businesses!B1098),Businesses!B1098,0)))</f>
        <v>N/A</v>
      </c>
    </row>
    <row r="1098" spans="2:9">
      <c r="B1098" s="32" t="str">
        <f t="shared" si="35"/>
        <v>N/A</v>
      </c>
      <c r="C1098" s="32" t="str">
        <f>IF(AND(Businesses!D1099="",Businesses!E1099&lt;&gt;""),0,IF(Businesses!D1099="","N/A",IF(ISNUMBER(Businesses!D1099),Businesses!D1099,0)))</f>
        <v>N/A</v>
      </c>
      <c r="D1098" s="32" t="str">
        <f>IF(Businesses!E1099="","N/A",Businesses!E1099)</f>
        <v>N/A</v>
      </c>
      <c r="E1098" s="32" t="str">
        <f>IF(Businesses!F1099="","N/A",Businesses!F1099)</f>
        <v>N/A</v>
      </c>
      <c r="F1098" s="32" t="str">
        <f t="shared" si="34"/>
        <v>N/A</v>
      </c>
      <c r="G1098" s="32" t="str">
        <f>IF(Businesses!G1099="","N/A",Businesses!G1099)</f>
        <v>N/A</v>
      </c>
      <c r="H1098" s="32" t="str">
        <f>IF(Businesses!H1099="","N/A",Businesses!H1099)</f>
        <v>N/A</v>
      </c>
      <c r="I1098" s="32" t="str">
        <f>IF(AND(Businesses!B1099="",Businesses!C1099&lt;&gt;""),0,IF(Businesses!B1099="","N/A",IF(ISNUMBER(Businesses!B1099),Businesses!B1099,0)))</f>
        <v>N/A</v>
      </c>
    </row>
    <row r="1099" spans="2:9">
      <c r="B1099" s="32" t="str">
        <f t="shared" si="35"/>
        <v>N/A</v>
      </c>
      <c r="C1099" s="32" t="str">
        <f>IF(AND(Businesses!D1100="",Businesses!E1100&lt;&gt;""),0,IF(Businesses!D1100="","N/A",IF(ISNUMBER(Businesses!D1100),Businesses!D1100,0)))</f>
        <v>N/A</v>
      </c>
      <c r="D1099" s="32" t="str">
        <f>IF(Businesses!E1100="","N/A",Businesses!E1100)</f>
        <v>N/A</v>
      </c>
      <c r="E1099" s="32" t="str">
        <f>IF(Businesses!F1100="","N/A",Businesses!F1100)</f>
        <v>N/A</v>
      </c>
      <c r="F1099" s="32" t="str">
        <f t="shared" si="34"/>
        <v>N/A</v>
      </c>
      <c r="G1099" s="32" t="str">
        <f>IF(Businesses!G1100="","N/A",Businesses!G1100)</f>
        <v>N/A</v>
      </c>
      <c r="H1099" s="32" t="str">
        <f>IF(Businesses!H1100="","N/A",Businesses!H1100)</f>
        <v>N/A</v>
      </c>
      <c r="I1099" s="32" t="str">
        <f>IF(AND(Businesses!B1100="",Businesses!C1100&lt;&gt;""),0,IF(Businesses!B1100="","N/A",IF(ISNUMBER(Businesses!B1100),Businesses!B1100,0)))</f>
        <v>N/A</v>
      </c>
    </row>
    <row r="1100" spans="2:9">
      <c r="B1100" s="32" t="str">
        <f t="shared" si="35"/>
        <v>N/A</v>
      </c>
      <c r="C1100" s="32" t="str">
        <f>IF(AND(Businesses!D1101="",Businesses!E1101&lt;&gt;""),0,IF(Businesses!D1101="","N/A",IF(ISNUMBER(Businesses!D1101),Businesses!D1101,0)))</f>
        <v>N/A</v>
      </c>
      <c r="D1100" s="32" t="str">
        <f>IF(Businesses!E1101="","N/A",Businesses!E1101)</f>
        <v>N/A</v>
      </c>
      <c r="E1100" s="32" t="str">
        <f>IF(Businesses!F1101="","N/A",Businesses!F1101)</f>
        <v>N/A</v>
      </c>
      <c r="F1100" s="32" t="str">
        <f t="shared" si="34"/>
        <v>N/A</v>
      </c>
      <c r="G1100" s="32" t="str">
        <f>IF(Businesses!G1101="","N/A",Businesses!G1101)</f>
        <v>N/A</v>
      </c>
      <c r="H1100" s="32" t="str">
        <f>IF(Businesses!H1101="","N/A",Businesses!H1101)</f>
        <v>N/A</v>
      </c>
      <c r="I1100" s="32" t="str">
        <f>IF(AND(Businesses!B1101="",Businesses!C1101&lt;&gt;""),0,IF(Businesses!B1101="","N/A",IF(ISNUMBER(Businesses!B1101),Businesses!B1101,0)))</f>
        <v>N/A</v>
      </c>
    </row>
    <row r="1101" spans="2:9">
      <c r="B1101" s="32" t="str">
        <f t="shared" si="35"/>
        <v>N/A</v>
      </c>
      <c r="C1101" s="32" t="str">
        <f>IF(AND(Businesses!D1102="",Businesses!E1102&lt;&gt;""),0,IF(Businesses!D1102="","N/A",IF(ISNUMBER(Businesses!D1102),Businesses!D1102,0)))</f>
        <v>N/A</v>
      </c>
      <c r="D1101" s="32" t="str">
        <f>IF(Businesses!E1102="","N/A",Businesses!E1102)</f>
        <v>N/A</v>
      </c>
      <c r="E1101" s="32" t="str">
        <f>IF(Businesses!F1102="","N/A",Businesses!F1102)</f>
        <v>N/A</v>
      </c>
      <c r="F1101" s="32" t="str">
        <f t="shared" si="34"/>
        <v>N/A</v>
      </c>
      <c r="G1101" s="32" t="str">
        <f>IF(Businesses!G1102="","N/A",Businesses!G1102)</f>
        <v>N/A</v>
      </c>
      <c r="H1101" s="32" t="str">
        <f>IF(Businesses!H1102="","N/A",Businesses!H1102)</f>
        <v>N/A</v>
      </c>
      <c r="I1101" s="32" t="str">
        <f>IF(AND(Businesses!B1102="",Businesses!C1102&lt;&gt;""),0,IF(Businesses!B1102="","N/A",IF(ISNUMBER(Businesses!B1102),Businesses!B1102,0)))</f>
        <v>N/A</v>
      </c>
    </row>
    <row r="1102" spans="2:9">
      <c r="B1102" s="32" t="str">
        <f t="shared" si="35"/>
        <v>N/A</v>
      </c>
      <c r="C1102" s="32" t="str">
        <f>IF(AND(Businesses!D1103="",Businesses!E1103&lt;&gt;""),0,IF(Businesses!D1103="","N/A",IF(ISNUMBER(Businesses!D1103),Businesses!D1103,0)))</f>
        <v>N/A</v>
      </c>
      <c r="D1102" s="32" t="str">
        <f>IF(Businesses!E1103="","N/A",Businesses!E1103)</f>
        <v>N/A</v>
      </c>
      <c r="E1102" s="32" t="str">
        <f>IF(Businesses!F1103="","N/A",Businesses!F1103)</f>
        <v>N/A</v>
      </c>
      <c r="F1102" s="32" t="str">
        <f t="shared" si="34"/>
        <v>N/A</v>
      </c>
      <c r="G1102" s="32" t="str">
        <f>IF(Businesses!G1103="","N/A",Businesses!G1103)</f>
        <v>N/A</v>
      </c>
      <c r="H1102" s="32" t="str">
        <f>IF(Businesses!H1103="","N/A",Businesses!H1103)</f>
        <v>N/A</v>
      </c>
      <c r="I1102" s="32" t="str">
        <f>IF(AND(Businesses!B1103="",Businesses!C1103&lt;&gt;""),0,IF(Businesses!B1103="","N/A",IF(ISNUMBER(Businesses!B1103),Businesses!B1103,0)))</f>
        <v>N/A</v>
      </c>
    </row>
    <row r="1103" spans="2:9">
      <c r="B1103" s="32" t="str">
        <f t="shared" si="35"/>
        <v>N/A</v>
      </c>
      <c r="C1103" s="32" t="str">
        <f>IF(AND(Businesses!D1104="",Businesses!E1104&lt;&gt;""),0,IF(Businesses!D1104="","N/A",IF(ISNUMBER(Businesses!D1104),Businesses!D1104,0)))</f>
        <v>N/A</v>
      </c>
      <c r="D1103" s="32" t="str">
        <f>IF(Businesses!E1104="","N/A",Businesses!E1104)</f>
        <v>N/A</v>
      </c>
      <c r="E1103" s="32" t="str">
        <f>IF(Businesses!F1104="","N/A",Businesses!F1104)</f>
        <v>N/A</v>
      </c>
      <c r="F1103" s="32" t="str">
        <f t="shared" si="34"/>
        <v>N/A</v>
      </c>
      <c r="G1103" s="32" t="str">
        <f>IF(Businesses!G1104="","N/A",Businesses!G1104)</f>
        <v>N/A</v>
      </c>
      <c r="H1103" s="32" t="str">
        <f>IF(Businesses!H1104="","N/A",Businesses!H1104)</f>
        <v>N/A</v>
      </c>
      <c r="I1103" s="32" t="str">
        <f>IF(AND(Businesses!B1104="",Businesses!C1104&lt;&gt;""),0,IF(Businesses!B1104="","N/A",IF(ISNUMBER(Businesses!B1104),Businesses!B1104,0)))</f>
        <v>N/A</v>
      </c>
    </row>
    <row r="1104" spans="2:9">
      <c r="B1104" s="32" t="str">
        <f t="shared" si="35"/>
        <v>N/A</v>
      </c>
      <c r="C1104" s="32" t="str">
        <f>IF(AND(Businesses!D1105="",Businesses!E1105&lt;&gt;""),0,IF(Businesses!D1105="","N/A",IF(ISNUMBER(Businesses!D1105),Businesses!D1105,0)))</f>
        <v>N/A</v>
      </c>
      <c r="D1104" s="32" t="str">
        <f>IF(Businesses!E1105="","N/A",Businesses!E1105)</f>
        <v>N/A</v>
      </c>
      <c r="E1104" s="32" t="str">
        <f>IF(Businesses!F1105="","N/A",Businesses!F1105)</f>
        <v>N/A</v>
      </c>
      <c r="F1104" s="32" t="str">
        <f t="shared" si="34"/>
        <v>N/A</v>
      </c>
      <c r="G1104" s="32" t="str">
        <f>IF(Businesses!G1105="","N/A",Businesses!G1105)</f>
        <v>N/A</v>
      </c>
      <c r="H1104" s="32" t="str">
        <f>IF(Businesses!H1105="","N/A",Businesses!H1105)</f>
        <v>N/A</v>
      </c>
      <c r="I1104" s="32" t="str">
        <f>IF(AND(Businesses!B1105="",Businesses!C1105&lt;&gt;""),0,IF(Businesses!B1105="","N/A",IF(ISNUMBER(Businesses!B1105),Businesses!B1105,0)))</f>
        <v>N/A</v>
      </c>
    </row>
    <row r="1105" spans="2:9">
      <c r="B1105" s="32" t="str">
        <f t="shared" si="35"/>
        <v>N/A</v>
      </c>
      <c r="C1105" s="32" t="str">
        <f>IF(AND(Businesses!D1106="",Businesses!E1106&lt;&gt;""),0,IF(Businesses!D1106="","N/A",IF(ISNUMBER(Businesses!D1106),Businesses!D1106,0)))</f>
        <v>N/A</v>
      </c>
      <c r="D1105" s="32" t="str">
        <f>IF(Businesses!E1106="","N/A",Businesses!E1106)</f>
        <v>N/A</v>
      </c>
      <c r="E1105" s="32" t="str">
        <f>IF(Businesses!F1106="","N/A",Businesses!F1106)</f>
        <v>N/A</v>
      </c>
      <c r="F1105" s="32" t="str">
        <f t="shared" si="34"/>
        <v>N/A</v>
      </c>
      <c r="G1105" s="32" t="str">
        <f>IF(Businesses!G1106="","N/A",Businesses!G1106)</f>
        <v>N/A</v>
      </c>
      <c r="H1105" s="32" t="str">
        <f>IF(Businesses!H1106="","N/A",Businesses!H1106)</f>
        <v>N/A</v>
      </c>
      <c r="I1105" s="32" t="str">
        <f>IF(AND(Businesses!B1106="",Businesses!C1106&lt;&gt;""),0,IF(Businesses!B1106="","N/A",IF(ISNUMBER(Businesses!B1106),Businesses!B1106,0)))</f>
        <v>N/A</v>
      </c>
    </row>
    <row r="1106" spans="2:9">
      <c r="B1106" s="32" t="str">
        <f t="shared" si="35"/>
        <v>N/A</v>
      </c>
      <c r="C1106" s="32" t="str">
        <f>IF(AND(Businesses!D1107="",Businesses!E1107&lt;&gt;""),0,IF(Businesses!D1107="","N/A",IF(ISNUMBER(Businesses!D1107),Businesses!D1107,0)))</f>
        <v>N/A</v>
      </c>
      <c r="D1106" s="32" t="str">
        <f>IF(Businesses!E1107="","N/A",Businesses!E1107)</f>
        <v>N/A</v>
      </c>
      <c r="E1106" s="32" t="str">
        <f>IF(Businesses!F1107="","N/A",Businesses!F1107)</f>
        <v>N/A</v>
      </c>
      <c r="F1106" s="32" t="str">
        <f t="shared" si="34"/>
        <v>N/A</v>
      </c>
      <c r="G1106" s="32" t="str">
        <f>IF(Businesses!G1107="","N/A",Businesses!G1107)</f>
        <v>N/A</v>
      </c>
      <c r="H1106" s="32" t="str">
        <f>IF(Businesses!H1107="","N/A",Businesses!H1107)</f>
        <v>N/A</v>
      </c>
      <c r="I1106" s="32" t="str">
        <f>IF(AND(Businesses!B1107="",Businesses!C1107&lt;&gt;""),0,IF(Businesses!B1107="","N/A",IF(ISNUMBER(Businesses!B1107),Businesses!B1107,0)))</f>
        <v>N/A</v>
      </c>
    </row>
    <row r="1107" spans="2:9">
      <c r="B1107" s="32" t="str">
        <f t="shared" si="35"/>
        <v>N/A</v>
      </c>
      <c r="C1107" s="32" t="str">
        <f>IF(AND(Businesses!D1108="",Businesses!E1108&lt;&gt;""),0,IF(Businesses!D1108="","N/A",IF(ISNUMBER(Businesses!D1108),Businesses!D1108,0)))</f>
        <v>N/A</v>
      </c>
      <c r="D1107" s="32" t="str">
        <f>IF(Businesses!E1108="","N/A",Businesses!E1108)</f>
        <v>N/A</v>
      </c>
      <c r="E1107" s="32" t="str">
        <f>IF(Businesses!F1108="","N/A",Businesses!F1108)</f>
        <v>N/A</v>
      </c>
      <c r="F1107" s="32" t="str">
        <f t="shared" si="34"/>
        <v>N/A</v>
      </c>
      <c r="G1107" s="32" t="str">
        <f>IF(Businesses!G1108="","N/A",Businesses!G1108)</f>
        <v>N/A</v>
      </c>
      <c r="H1107" s="32" t="str">
        <f>IF(Businesses!H1108="","N/A",Businesses!H1108)</f>
        <v>N/A</v>
      </c>
      <c r="I1107" s="32" t="str">
        <f>IF(AND(Businesses!B1108="",Businesses!C1108&lt;&gt;""),0,IF(Businesses!B1108="","N/A",IF(ISNUMBER(Businesses!B1108),Businesses!B1108,0)))</f>
        <v>N/A</v>
      </c>
    </row>
    <row r="1108" spans="2:9">
      <c r="B1108" s="32" t="str">
        <f t="shared" si="35"/>
        <v>N/A</v>
      </c>
      <c r="C1108" s="32" t="str">
        <f>IF(AND(Businesses!D1109="",Businesses!E1109&lt;&gt;""),0,IF(Businesses!D1109="","N/A",IF(ISNUMBER(Businesses!D1109),Businesses!D1109,0)))</f>
        <v>N/A</v>
      </c>
      <c r="D1108" s="32" t="str">
        <f>IF(Businesses!E1109="","N/A",Businesses!E1109)</f>
        <v>N/A</v>
      </c>
      <c r="E1108" s="32" t="str">
        <f>IF(Businesses!F1109="","N/A",Businesses!F1109)</f>
        <v>N/A</v>
      </c>
      <c r="F1108" s="32" t="str">
        <f t="shared" si="34"/>
        <v>N/A</v>
      </c>
      <c r="G1108" s="32" t="str">
        <f>IF(Businesses!G1109="","N/A",Businesses!G1109)</f>
        <v>N/A</v>
      </c>
      <c r="H1108" s="32" t="str">
        <f>IF(Businesses!H1109="","N/A",Businesses!H1109)</f>
        <v>N/A</v>
      </c>
      <c r="I1108" s="32" t="str">
        <f>IF(AND(Businesses!B1109="",Businesses!C1109&lt;&gt;""),0,IF(Businesses!B1109="","N/A",IF(ISNUMBER(Businesses!B1109),Businesses!B1109,0)))</f>
        <v>N/A</v>
      </c>
    </row>
    <row r="1109" spans="2:9">
      <c r="B1109" s="32" t="str">
        <f t="shared" si="35"/>
        <v>N/A</v>
      </c>
      <c r="C1109" s="32" t="str">
        <f>IF(AND(Businesses!D1110="",Businesses!E1110&lt;&gt;""),0,IF(Businesses!D1110="","N/A",IF(ISNUMBER(Businesses!D1110),Businesses!D1110,0)))</f>
        <v>N/A</v>
      </c>
      <c r="D1109" s="32" t="str">
        <f>IF(Businesses!E1110="","N/A",Businesses!E1110)</f>
        <v>N/A</v>
      </c>
      <c r="E1109" s="32" t="str">
        <f>IF(Businesses!F1110="","N/A",Businesses!F1110)</f>
        <v>N/A</v>
      </c>
      <c r="F1109" s="32" t="str">
        <f t="shared" si="34"/>
        <v>N/A</v>
      </c>
      <c r="G1109" s="32" t="str">
        <f>IF(Businesses!G1110="","N/A",Businesses!G1110)</f>
        <v>N/A</v>
      </c>
      <c r="H1109" s="32" t="str">
        <f>IF(Businesses!H1110="","N/A",Businesses!H1110)</f>
        <v>N/A</v>
      </c>
      <c r="I1109" s="32" t="str">
        <f>IF(AND(Businesses!B1110="",Businesses!C1110&lt;&gt;""),0,IF(Businesses!B1110="","N/A",IF(ISNUMBER(Businesses!B1110),Businesses!B1110,0)))</f>
        <v>N/A</v>
      </c>
    </row>
    <row r="1110" spans="2:9">
      <c r="B1110" s="32" t="str">
        <f t="shared" si="35"/>
        <v>N/A</v>
      </c>
      <c r="C1110" s="32" t="str">
        <f>IF(AND(Businesses!D1111="",Businesses!E1111&lt;&gt;""),0,IF(Businesses!D1111="","N/A",IF(ISNUMBER(Businesses!D1111),Businesses!D1111,0)))</f>
        <v>N/A</v>
      </c>
      <c r="D1110" s="32" t="str">
        <f>IF(Businesses!E1111="","N/A",Businesses!E1111)</f>
        <v>N/A</v>
      </c>
      <c r="E1110" s="32" t="str">
        <f>IF(Businesses!F1111="","N/A",Businesses!F1111)</f>
        <v>N/A</v>
      </c>
      <c r="F1110" s="32" t="str">
        <f t="shared" si="34"/>
        <v>N/A</v>
      </c>
      <c r="G1110" s="32" t="str">
        <f>IF(Businesses!G1111="","N/A",Businesses!G1111)</f>
        <v>N/A</v>
      </c>
      <c r="H1110" s="32" t="str">
        <f>IF(Businesses!H1111="","N/A",Businesses!H1111)</f>
        <v>N/A</v>
      </c>
      <c r="I1110" s="32" t="str">
        <f>IF(AND(Businesses!B1111="",Businesses!C1111&lt;&gt;""),0,IF(Businesses!B1111="","N/A",IF(ISNUMBER(Businesses!B1111),Businesses!B1111,0)))</f>
        <v>N/A</v>
      </c>
    </row>
    <row r="1111" spans="2:9">
      <c r="B1111" s="32" t="str">
        <f t="shared" si="35"/>
        <v>N/A</v>
      </c>
      <c r="C1111" s="32" t="str">
        <f>IF(AND(Businesses!D1112="",Businesses!E1112&lt;&gt;""),0,IF(Businesses!D1112="","N/A",IF(ISNUMBER(Businesses!D1112),Businesses!D1112,0)))</f>
        <v>N/A</v>
      </c>
      <c r="D1111" s="32" t="str">
        <f>IF(Businesses!E1112="","N/A",Businesses!E1112)</f>
        <v>N/A</v>
      </c>
      <c r="E1111" s="32" t="str">
        <f>IF(Businesses!F1112="","N/A",Businesses!F1112)</f>
        <v>N/A</v>
      </c>
      <c r="F1111" s="32" t="str">
        <f t="shared" si="34"/>
        <v>N/A</v>
      </c>
      <c r="G1111" s="32" t="str">
        <f>IF(Businesses!G1112="","N/A",Businesses!G1112)</f>
        <v>N/A</v>
      </c>
      <c r="H1111" s="32" t="str">
        <f>IF(Businesses!H1112="","N/A",Businesses!H1112)</f>
        <v>N/A</v>
      </c>
      <c r="I1111" s="32" t="str">
        <f>IF(AND(Businesses!B1112="",Businesses!C1112&lt;&gt;""),0,IF(Businesses!B1112="","N/A",IF(ISNUMBER(Businesses!B1112),Businesses!B1112,0)))</f>
        <v>N/A</v>
      </c>
    </row>
    <row r="1112" spans="2:9">
      <c r="B1112" s="32" t="str">
        <f t="shared" si="35"/>
        <v>N/A</v>
      </c>
      <c r="C1112" s="32" t="str">
        <f>IF(AND(Businesses!D1113="",Businesses!E1113&lt;&gt;""),0,IF(Businesses!D1113="","N/A",IF(ISNUMBER(Businesses!D1113),Businesses!D1113,0)))</f>
        <v>N/A</v>
      </c>
      <c r="D1112" s="32" t="str">
        <f>IF(Businesses!E1113="","N/A",Businesses!E1113)</f>
        <v>N/A</v>
      </c>
      <c r="E1112" s="32" t="str">
        <f>IF(Businesses!F1113="","N/A",Businesses!F1113)</f>
        <v>N/A</v>
      </c>
      <c r="F1112" s="32" t="str">
        <f t="shared" si="34"/>
        <v>N/A</v>
      </c>
      <c r="G1112" s="32" t="str">
        <f>IF(Businesses!G1113="","N/A",Businesses!G1113)</f>
        <v>N/A</v>
      </c>
      <c r="H1112" s="32" t="str">
        <f>IF(Businesses!H1113="","N/A",Businesses!H1113)</f>
        <v>N/A</v>
      </c>
      <c r="I1112" s="32" t="str">
        <f>IF(AND(Businesses!B1113="",Businesses!C1113&lt;&gt;""),0,IF(Businesses!B1113="","N/A",IF(ISNUMBER(Businesses!B1113),Businesses!B1113,0)))</f>
        <v>N/A</v>
      </c>
    </row>
    <row r="1113" spans="2:9">
      <c r="B1113" s="32" t="str">
        <f t="shared" si="35"/>
        <v>N/A</v>
      </c>
      <c r="C1113" s="32" t="str">
        <f>IF(AND(Businesses!D1114="",Businesses!E1114&lt;&gt;""),0,IF(Businesses!D1114="","N/A",IF(ISNUMBER(Businesses!D1114),Businesses!D1114,0)))</f>
        <v>N/A</v>
      </c>
      <c r="D1113" s="32" t="str">
        <f>IF(Businesses!E1114="","N/A",Businesses!E1114)</f>
        <v>N/A</v>
      </c>
      <c r="E1113" s="32" t="str">
        <f>IF(Businesses!F1114="","N/A",Businesses!F1114)</f>
        <v>N/A</v>
      </c>
      <c r="F1113" s="32" t="str">
        <f t="shared" si="34"/>
        <v>N/A</v>
      </c>
      <c r="G1113" s="32" t="str">
        <f>IF(Businesses!G1114="","N/A",Businesses!G1114)</f>
        <v>N/A</v>
      </c>
      <c r="H1113" s="32" t="str">
        <f>IF(Businesses!H1114="","N/A",Businesses!H1114)</f>
        <v>N/A</v>
      </c>
      <c r="I1113" s="32" t="str">
        <f>IF(AND(Businesses!B1114="",Businesses!C1114&lt;&gt;""),0,IF(Businesses!B1114="","N/A",IF(ISNUMBER(Businesses!B1114),Businesses!B1114,0)))</f>
        <v>N/A</v>
      </c>
    </row>
    <row r="1114" spans="2:9">
      <c r="B1114" s="32" t="str">
        <f t="shared" si="35"/>
        <v>N/A</v>
      </c>
      <c r="C1114" s="32" t="str">
        <f>IF(AND(Businesses!D1115="",Businesses!E1115&lt;&gt;""),0,IF(Businesses!D1115="","N/A",IF(ISNUMBER(Businesses!D1115),Businesses!D1115,0)))</f>
        <v>N/A</v>
      </c>
      <c r="D1114" s="32" t="str">
        <f>IF(Businesses!E1115="","N/A",Businesses!E1115)</f>
        <v>N/A</v>
      </c>
      <c r="E1114" s="32" t="str">
        <f>IF(Businesses!F1115="","N/A",Businesses!F1115)</f>
        <v>N/A</v>
      </c>
      <c r="F1114" s="32" t="str">
        <f t="shared" si="34"/>
        <v>N/A</v>
      </c>
      <c r="G1114" s="32" t="str">
        <f>IF(Businesses!G1115="","N/A",Businesses!G1115)</f>
        <v>N/A</v>
      </c>
      <c r="H1114" s="32" t="str">
        <f>IF(Businesses!H1115="","N/A",Businesses!H1115)</f>
        <v>N/A</v>
      </c>
      <c r="I1114" s="32" t="str">
        <f>IF(AND(Businesses!B1115="",Businesses!C1115&lt;&gt;""),0,IF(Businesses!B1115="","N/A",IF(ISNUMBER(Businesses!B1115),Businesses!B1115,0)))</f>
        <v>N/A</v>
      </c>
    </row>
    <row r="1115" spans="2:9">
      <c r="B1115" s="32" t="str">
        <f t="shared" si="35"/>
        <v>N/A</v>
      </c>
      <c r="C1115" s="32" t="str">
        <f>IF(AND(Businesses!D1116="",Businesses!E1116&lt;&gt;""),0,IF(Businesses!D1116="","N/A",IF(ISNUMBER(Businesses!D1116),Businesses!D1116,0)))</f>
        <v>N/A</v>
      </c>
      <c r="D1115" s="32" t="str">
        <f>IF(Businesses!E1116="","N/A",Businesses!E1116)</f>
        <v>N/A</v>
      </c>
      <c r="E1115" s="32" t="str">
        <f>IF(Businesses!F1116="","N/A",Businesses!F1116)</f>
        <v>N/A</v>
      </c>
      <c r="F1115" s="32" t="str">
        <f t="shared" si="34"/>
        <v>N/A</v>
      </c>
      <c r="G1115" s="32" t="str">
        <f>IF(Businesses!G1116="","N/A",Businesses!G1116)</f>
        <v>N/A</v>
      </c>
      <c r="H1115" s="32" t="str">
        <f>IF(Businesses!H1116="","N/A",Businesses!H1116)</f>
        <v>N/A</v>
      </c>
      <c r="I1115" s="32" t="str">
        <f>IF(AND(Businesses!B1116="",Businesses!C1116&lt;&gt;""),0,IF(Businesses!B1116="","N/A",IF(ISNUMBER(Businesses!B1116),Businesses!B1116,0)))</f>
        <v>N/A</v>
      </c>
    </row>
    <row r="1116" spans="2:9">
      <c r="B1116" s="32" t="str">
        <f t="shared" si="35"/>
        <v>N/A</v>
      </c>
      <c r="C1116" s="32" t="str">
        <f>IF(AND(Businesses!D1117="",Businesses!E1117&lt;&gt;""),0,IF(Businesses!D1117="","N/A",IF(ISNUMBER(Businesses!D1117),Businesses!D1117,0)))</f>
        <v>N/A</v>
      </c>
      <c r="D1116" s="32" t="str">
        <f>IF(Businesses!E1117="","N/A",Businesses!E1117)</f>
        <v>N/A</v>
      </c>
      <c r="E1116" s="32" t="str">
        <f>IF(Businesses!F1117="","N/A",Businesses!F1117)</f>
        <v>N/A</v>
      </c>
      <c r="F1116" s="32" t="str">
        <f t="shared" si="34"/>
        <v>N/A</v>
      </c>
      <c r="G1116" s="32" t="str">
        <f>IF(Businesses!G1117="","N/A",Businesses!G1117)</f>
        <v>N/A</v>
      </c>
      <c r="H1116" s="32" t="str">
        <f>IF(Businesses!H1117="","N/A",Businesses!H1117)</f>
        <v>N/A</v>
      </c>
      <c r="I1116" s="32" t="str">
        <f>IF(AND(Businesses!B1117="",Businesses!C1117&lt;&gt;""),0,IF(Businesses!B1117="","N/A",IF(ISNUMBER(Businesses!B1117),Businesses!B1117,0)))</f>
        <v>N/A</v>
      </c>
    </row>
    <row r="1117" spans="2:9">
      <c r="B1117" s="32" t="str">
        <f t="shared" si="35"/>
        <v>N/A</v>
      </c>
      <c r="C1117" s="32" t="str">
        <f>IF(AND(Businesses!D1118="",Businesses!E1118&lt;&gt;""),0,IF(Businesses!D1118="","N/A",IF(ISNUMBER(Businesses!D1118),Businesses!D1118,0)))</f>
        <v>N/A</v>
      </c>
      <c r="D1117" s="32" t="str">
        <f>IF(Businesses!E1118="","N/A",Businesses!E1118)</f>
        <v>N/A</v>
      </c>
      <c r="E1117" s="32" t="str">
        <f>IF(Businesses!F1118="","N/A",Businesses!F1118)</f>
        <v>N/A</v>
      </c>
      <c r="F1117" s="32" t="str">
        <f t="shared" si="34"/>
        <v>N/A</v>
      </c>
      <c r="G1117" s="32" t="str">
        <f>IF(Businesses!G1118="","N/A",Businesses!G1118)</f>
        <v>N/A</v>
      </c>
      <c r="H1117" s="32" t="str">
        <f>IF(Businesses!H1118="","N/A",Businesses!H1118)</f>
        <v>N/A</v>
      </c>
      <c r="I1117" s="32" t="str">
        <f>IF(AND(Businesses!B1118="",Businesses!C1118&lt;&gt;""),0,IF(Businesses!B1118="","N/A",IF(ISNUMBER(Businesses!B1118),Businesses!B1118,0)))</f>
        <v>N/A</v>
      </c>
    </row>
    <row r="1118" spans="2:9">
      <c r="B1118" s="32" t="str">
        <f t="shared" si="35"/>
        <v>N/A</v>
      </c>
      <c r="C1118" s="32" t="str">
        <f>IF(AND(Businesses!D1119="",Businesses!E1119&lt;&gt;""),0,IF(Businesses!D1119="","N/A",IF(ISNUMBER(Businesses!D1119),Businesses!D1119,0)))</f>
        <v>N/A</v>
      </c>
      <c r="D1118" s="32" t="str">
        <f>IF(Businesses!E1119="","N/A",Businesses!E1119)</f>
        <v>N/A</v>
      </c>
      <c r="E1118" s="32" t="str">
        <f>IF(Businesses!F1119="","N/A",Businesses!F1119)</f>
        <v>N/A</v>
      </c>
      <c r="F1118" s="32" t="str">
        <f t="shared" si="34"/>
        <v>N/A</v>
      </c>
      <c r="G1118" s="32" t="str">
        <f>IF(Businesses!G1119="","N/A",Businesses!G1119)</f>
        <v>N/A</v>
      </c>
      <c r="H1118" s="32" t="str">
        <f>IF(Businesses!H1119="","N/A",Businesses!H1119)</f>
        <v>N/A</v>
      </c>
      <c r="I1118" s="32" t="str">
        <f>IF(AND(Businesses!B1119="",Businesses!C1119&lt;&gt;""),0,IF(Businesses!B1119="","N/A",IF(ISNUMBER(Businesses!B1119),Businesses!B1119,0)))</f>
        <v>N/A</v>
      </c>
    </row>
    <row r="1119" spans="2:9">
      <c r="B1119" s="32" t="str">
        <f t="shared" si="35"/>
        <v>N/A</v>
      </c>
      <c r="C1119" s="32" t="str">
        <f>IF(AND(Businesses!D1120="",Businesses!E1120&lt;&gt;""),0,IF(Businesses!D1120="","N/A",IF(ISNUMBER(Businesses!D1120),Businesses!D1120,0)))</f>
        <v>N/A</v>
      </c>
      <c r="D1119" s="32" t="str">
        <f>IF(Businesses!E1120="","N/A",Businesses!E1120)</f>
        <v>N/A</v>
      </c>
      <c r="E1119" s="32" t="str">
        <f>IF(Businesses!F1120="","N/A",Businesses!F1120)</f>
        <v>N/A</v>
      </c>
      <c r="F1119" s="32" t="str">
        <f t="shared" si="34"/>
        <v>N/A</v>
      </c>
      <c r="G1119" s="32" t="str">
        <f>IF(Businesses!G1120="","N/A",Businesses!G1120)</f>
        <v>N/A</v>
      </c>
      <c r="H1119" s="32" t="str">
        <f>IF(Businesses!H1120="","N/A",Businesses!H1120)</f>
        <v>N/A</v>
      </c>
      <c r="I1119" s="32" t="str">
        <f>IF(AND(Businesses!B1120="",Businesses!C1120&lt;&gt;""),0,IF(Businesses!B1120="","N/A",IF(ISNUMBER(Businesses!B1120),Businesses!B1120,0)))</f>
        <v>N/A</v>
      </c>
    </row>
    <row r="1120" spans="2:9">
      <c r="B1120" s="32" t="str">
        <f t="shared" si="35"/>
        <v>N/A</v>
      </c>
      <c r="C1120" s="32" t="str">
        <f>IF(AND(Businesses!D1121="",Businesses!E1121&lt;&gt;""),0,IF(Businesses!D1121="","N/A",IF(ISNUMBER(Businesses!D1121),Businesses!D1121,0)))</f>
        <v>N/A</v>
      </c>
      <c r="D1120" s="32" t="str">
        <f>IF(Businesses!E1121="","N/A",Businesses!E1121)</f>
        <v>N/A</v>
      </c>
      <c r="E1120" s="32" t="str">
        <f>IF(Businesses!F1121="","N/A",Businesses!F1121)</f>
        <v>N/A</v>
      </c>
      <c r="F1120" s="32" t="str">
        <f t="shared" si="34"/>
        <v>N/A</v>
      </c>
      <c r="G1120" s="32" t="str">
        <f>IF(Businesses!G1121="","N/A",Businesses!G1121)</f>
        <v>N/A</v>
      </c>
      <c r="H1120" s="32" t="str">
        <f>IF(Businesses!H1121="","N/A",Businesses!H1121)</f>
        <v>N/A</v>
      </c>
      <c r="I1120" s="32" t="str">
        <f>IF(AND(Businesses!B1121="",Businesses!C1121&lt;&gt;""),0,IF(Businesses!B1121="","N/A",IF(ISNUMBER(Businesses!B1121),Businesses!B1121,0)))</f>
        <v>N/A</v>
      </c>
    </row>
    <row r="1121" spans="2:9">
      <c r="B1121" s="32" t="str">
        <f t="shared" si="35"/>
        <v>N/A</v>
      </c>
      <c r="C1121" s="32" t="str">
        <f>IF(AND(Businesses!D1122="",Businesses!E1122&lt;&gt;""),0,IF(Businesses!D1122="","N/A",IF(ISNUMBER(Businesses!D1122),Businesses!D1122,0)))</f>
        <v>N/A</v>
      </c>
      <c r="D1121" s="32" t="str">
        <f>IF(Businesses!E1122="","N/A",Businesses!E1122)</f>
        <v>N/A</v>
      </c>
      <c r="E1121" s="32" t="str">
        <f>IF(Businesses!F1122="","N/A",Businesses!F1122)</f>
        <v>N/A</v>
      </c>
      <c r="F1121" s="32" t="str">
        <f t="shared" si="34"/>
        <v>N/A</v>
      </c>
      <c r="G1121" s="32" t="str">
        <f>IF(Businesses!G1122="","N/A",Businesses!G1122)</f>
        <v>N/A</v>
      </c>
      <c r="H1121" s="32" t="str">
        <f>IF(Businesses!H1122="","N/A",Businesses!H1122)</f>
        <v>N/A</v>
      </c>
      <c r="I1121" s="32" t="str">
        <f>IF(AND(Businesses!B1122="",Businesses!C1122&lt;&gt;""),0,IF(Businesses!B1122="","N/A",IF(ISNUMBER(Businesses!B1122),Businesses!B1122,0)))</f>
        <v>N/A</v>
      </c>
    </row>
    <row r="1122" spans="2:9">
      <c r="B1122" s="32" t="str">
        <f t="shared" si="35"/>
        <v>N/A</v>
      </c>
      <c r="C1122" s="32" t="str">
        <f>IF(AND(Businesses!D1123="",Businesses!E1123&lt;&gt;""),0,IF(Businesses!D1123="","N/A",IF(ISNUMBER(Businesses!D1123),Businesses!D1123,0)))</f>
        <v>N/A</v>
      </c>
      <c r="D1122" s="32" t="str">
        <f>IF(Businesses!E1123="","N/A",Businesses!E1123)</f>
        <v>N/A</v>
      </c>
      <c r="E1122" s="32" t="str">
        <f>IF(Businesses!F1123="","N/A",Businesses!F1123)</f>
        <v>N/A</v>
      </c>
      <c r="F1122" s="32" t="str">
        <f t="shared" si="34"/>
        <v>N/A</v>
      </c>
      <c r="G1122" s="32" t="str">
        <f>IF(Businesses!G1123="","N/A",Businesses!G1123)</f>
        <v>N/A</v>
      </c>
      <c r="H1122" s="32" t="str">
        <f>IF(Businesses!H1123="","N/A",Businesses!H1123)</f>
        <v>N/A</v>
      </c>
      <c r="I1122" s="32" t="str">
        <f>IF(AND(Businesses!B1123="",Businesses!C1123&lt;&gt;""),0,IF(Businesses!B1123="","N/A",IF(ISNUMBER(Businesses!B1123),Businesses!B1123,0)))</f>
        <v>N/A</v>
      </c>
    </row>
    <row r="1123" spans="2:9">
      <c r="B1123" s="32" t="str">
        <f t="shared" si="35"/>
        <v>N/A</v>
      </c>
      <c r="C1123" s="32" t="str">
        <f>IF(AND(Businesses!D1124="",Businesses!E1124&lt;&gt;""),0,IF(Businesses!D1124="","N/A",IF(ISNUMBER(Businesses!D1124),Businesses!D1124,0)))</f>
        <v>N/A</v>
      </c>
      <c r="D1123" s="32" t="str">
        <f>IF(Businesses!E1124="","N/A",Businesses!E1124)</f>
        <v>N/A</v>
      </c>
      <c r="E1123" s="32" t="str">
        <f>IF(Businesses!F1124="","N/A",Businesses!F1124)</f>
        <v>N/A</v>
      </c>
      <c r="F1123" s="32" t="str">
        <f t="shared" si="34"/>
        <v>N/A</v>
      </c>
      <c r="G1123" s="32" t="str">
        <f>IF(Businesses!G1124="","N/A",Businesses!G1124)</f>
        <v>N/A</v>
      </c>
      <c r="H1123" s="32" t="str">
        <f>IF(Businesses!H1124="","N/A",Businesses!H1124)</f>
        <v>N/A</v>
      </c>
      <c r="I1123" s="32" t="str">
        <f>IF(AND(Businesses!B1124="",Businesses!C1124&lt;&gt;""),0,IF(Businesses!B1124="","N/A",IF(ISNUMBER(Businesses!B1124),Businesses!B1124,0)))</f>
        <v>N/A</v>
      </c>
    </row>
    <row r="1124" spans="2:9">
      <c r="B1124" s="32" t="str">
        <f t="shared" si="35"/>
        <v>N/A</v>
      </c>
      <c r="C1124" s="32" t="str">
        <f>IF(AND(Businesses!D1125="",Businesses!E1125&lt;&gt;""),0,IF(Businesses!D1125="","N/A",IF(ISNUMBER(Businesses!D1125),Businesses!D1125,0)))</f>
        <v>N/A</v>
      </c>
      <c r="D1124" s="32" t="str">
        <f>IF(Businesses!E1125="","N/A",Businesses!E1125)</f>
        <v>N/A</v>
      </c>
      <c r="E1124" s="32" t="str">
        <f>IF(Businesses!F1125="","N/A",Businesses!F1125)</f>
        <v>N/A</v>
      </c>
      <c r="F1124" s="32" t="str">
        <f t="shared" si="34"/>
        <v>N/A</v>
      </c>
      <c r="G1124" s="32" t="str">
        <f>IF(Businesses!G1125="","N/A",Businesses!G1125)</f>
        <v>N/A</v>
      </c>
      <c r="H1124" s="32" t="str">
        <f>IF(Businesses!H1125="","N/A",Businesses!H1125)</f>
        <v>N/A</v>
      </c>
      <c r="I1124" s="32" t="str">
        <f>IF(AND(Businesses!B1125="",Businesses!C1125&lt;&gt;""),0,IF(Businesses!B1125="","N/A",IF(ISNUMBER(Businesses!B1125),Businesses!B1125,0)))</f>
        <v>N/A</v>
      </c>
    </row>
    <row r="1125" spans="2:9">
      <c r="B1125" s="32" t="str">
        <f t="shared" si="35"/>
        <v>N/A</v>
      </c>
      <c r="C1125" s="32" t="str">
        <f>IF(AND(Businesses!D1126="",Businesses!E1126&lt;&gt;""),0,IF(Businesses!D1126="","N/A",IF(ISNUMBER(Businesses!D1126),Businesses!D1126,0)))</f>
        <v>N/A</v>
      </c>
      <c r="D1125" s="32" t="str">
        <f>IF(Businesses!E1126="","N/A",Businesses!E1126)</f>
        <v>N/A</v>
      </c>
      <c r="E1125" s="32" t="str">
        <f>IF(Businesses!F1126="","N/A",Businesses!F1126)</f>
        <v>N/A</v>
      </c>
      <c r="F1125" s="32" t="str">
        <f t="shared" si="34"/>
        <v>N/A</v>
      </c>
      <c r="G1125" s="32" t="str">
        <f>IF(Businesses!G1126="","N/A",Businesses!G1126)</f>
        <v>N/A</v>
      </c>
      <c r="H1125" s="32" t="str">
        <f>IF(Businesses!H1126="","N/A",Businesses!H1126)</f>
        <v>N/A</v>
      </c>
      <c r="I1125" s="32" t="str">
        <f>IF(AND(Businesses!B1126="",Businesses!C1126&lt;&gt;""),0,IF(Businesses!B1126="","N/A",IF(ISNUMBER(Businesses!B1126),Businesses!B1126,0)))</f>
        <v>N/A</v>
      </c>
    </row>
    <row r="1126" spans="2:9">
      <c r="B1126" s="32" t="str">
        <f t="shared" si="35"/>
        <v>N/A</v>
      </c>
      <c r="C1126" s="32" t="str">
        <f>IF(AND(Businesses!D1127="",Businesses!E1127&lt;&gt;""),0,IF(Businesses!D1127="","N/A",IF(ISNUMBER(Businesses!D1127),Businesses!D1127,0)))</f>
        <v>N/A</v>
      </c>
      <c r="D1126" s="32" t="str">
        <f>IF(Businesses!E1127="","N/A",Businesses!E1127)</f>
        <v>N/A</v>
      </c>
      <c r="E1126" s="32" t="str">
        <f>IF(Businesses!F1127="","N/A",Businesses!F1127)</f>
        <v>N/A</v>
      </c>
      <c r="F1126" s="32" t="str">
        <f t="shared" si="34"/>
        <v>N/A</v>
      </c>
      <c r="G1126" s="32" t="str">
        <f>IF(Businesses!G1127="","N/A",Businesses!G1127)</f>
        <v>N/A</v>
      </c>
      <c r="H1126" s="32" t="str">
        <f>IF(Businesses!H1127="","N/A",Businesses!H1127)</f>
        <v>N/A</v>
      </c>
      <c r="I1126" s="32" t="str">
        <f>IF(AND(Businesses!B1127="",Businesses!C1127&lt;&gt;""),0,IF(Businesses!B1127="","N/A",IF(ISNUMBER(Businesses!B1127),Businesses!B1127,0)))</f>
        <v>N/A</v>
      </c>
    </row>
    <row r="1127" spans="2:9">
      <c r="B1127" s="32" t="str">
        <f t="shared" si="35"/>
        <v>N/A</v>
      </c>
      <c r="C1127" s="32" t="str">
        <f>IF(AND(Businesses!D1128="",Businesses!E1128&lt;&gt;""),0,IF(Businesses!D1128="","N/A",IF(ISNUMBER(Businesses!D1128),Businesses!D1128,0)))</f>
        <v>N/A</v>
      </c>
      <c r="D1127" s="32" t="str">
        <f>IF(Businesses!E1128="","N/A",Businesses!E1128)</f>
        <v>N/A</v>
      </c>
      <c r="E1127" s="32" t="str">
        <f>IF(Businesses!F1128="","N/A",Businesses!F1128)</f>
        <v>N/A</v>
      </c>
      <c r="F1127" s="32" t="str">
        <f t="shared" si="34"/>
        <v>N/A</v>
      </c>
      <c r="G1127" s="32" t="str">
        <f>IF(Businesses!G1128="","N/A",Businesses!G1128)</f>
        <v>N/A</v>
      </c>
      <c r="H1127" s="32" t="str">
        <f>IF(Businesses!H1128="","N/A",Businesses!H1128)</f>
        <v>N/A</v>
      </c>
      <c r="I1127" s="32" t="str">
        <f>IF(AND(Businesses!B1128="",Businesses!C1128&lt;&gt;""),0,IF(Businesses!B1128="","N/A",IF(ISNUMBER(Businesses!B1128),Businesses!B1128,0)))</f>
        <v>N/A</v>
      </c>
    </row>
    <row r="1128" spans="2:9">
      <c r="B1128" s="32" t="str">
        <f t="shared" si="35"/>
        <v>N/A</v>
      </c>
      <c r="C1128" s="32" t="str">
        <f>IF(AND(Businesses!D1129="",Businesses!E1129&lt;&gt;""),0,IF(Businesses!D1129="","N/A",IF(ISNUMBER(Businesses!D1129),Businesses!D1129,0)))</f>
        <v>N/A</v>
      </c>
      <c r="D1128" s="32" t="str">
        <f>IF(Businesses!E1129="","N/A",Businesses!E1129)</f>
        <v>N/A</v>
      </c>
      <c r="E1128" s="32" t="str">
        <f>IF(Businesses!F1129="","N/A",Businesses!F1129)</f>
        <v>N/A</v>
      </c>
      <c r="F1128" s="32" t="str">
        <f t="shared" si="34"/>
        <v>N/A</v>
      </c>
      <c r="G1128" s="32" t="str">
        <f>IF(Businesses!G1129="","N/A",Businesses!G1129)</f>
        <v>N/A</v>
      </c>
      <c r="H1128" s="32" t="str">
        <f>IF(Businesses!H1129="","N/A",Businesses!H1129)</f>
        <v>N/A</v>
      </c>
      <c r="I1128" s="32" t="str">
        <f>IF(AND(Businesses!B1129="",Businesses!C1129&lt;&gt;""),0,IF(Businesses!B1129="","N/A",IF(ISNUMBER(Businesses!B1129),Businesses!B1129,0)))</f>
        <v>N/A</v>
      </c>
    </row>
    <row r="1129" spans="2:9">
      <c r="B1129" s="32" t="str">
        <f t="shared" si="35"/>
        <v>N/A</v>
      </c>
      <c r="C1129" s="32" t="str">
        <f>IF(AND(Businesses!D1130="",Businesses!E1130&lt;&gt;""),0,IF(Businesses!D1130="","N/A",IF(ISNUMBER(Businesses!D1130),Businesses!D1130,0)))</f>
        <v>N/A</v>
      </c>
      <c r="D1129" s="32" t="str">
        <f>IF(Businesses!E1130="","N/A",Businesses!E1130)</f>
        <v>N/A</v>
      </c>
      <c r="E1129" s="32" t="str">
        <f>IF(Businesses!F1130="","N/A",Businesses!F1130)</f>
        <v>N/A</v>
      </c>
      <c r="F1129" s="32" t="str">
        <f t="shared" si="34"/>
        <v>N/A</v>
      </c>
      <c r="G1129" s="32" t="str">
        <f>IF(Businesses!G1130="","N/A",Businesses!G1130)</f>
        <v>N/A</v>
      </c>
      <c r="H1129" s="32" t="str">
        <f>IF(Businesses!H1130="","N/A",Businesses!H1130)</f>
        <v>N/A</v>
      </c>
      <c r="I1129" s="32" t="str">
        <f>IF(AND(Businesses!B1130="",Businesses!C1130&lt;&gt;""),0,IF(Businesses!B1130="","N/A",IF(ISNUMBER(Businesses!B1130),Businesses!B1130,0)))</f>
        <v>N/A</v>
      </c>
    </row>
    <row r="1130" spans="2:9">
      <c r="B1130" s="32" t="str">
        <f t="shared" si="35"/>
        <v>N/A</v>
      </c>
      <c r="C1130" s="32" t="str">
        <f>IF(AND(Businesses!D1131="",Businesses!E1131&lt;&gt;""),0,IF(Businesses!D1131="","N/A",IF(ISNUMBER(Businesses!D1131),Businesses!D1131,0)))</f>
        <v>N/A</v>
      </c>
      <c r="D1130" s="32" t="str">
        <f>IF(Businesses!E1131="","N/A",Businesses!E1131)</f>
        <v>N/A</v>
      </c>
      <c r="E1130" s="32" t="str">
        <f>IF(Businesses!F1131="","N/A",Businesses!F1131)</f>
        <v>N/A</v>
      </c>
      <c r="F1130" s="32" t="str">
        <f t="shared" si="34"/>
        <v>N/A</v>
      </c>
      <c r="G1130" s="32" t="str">
        <f>IF(Businesses!G1131="","N/A",Businesses!G1131)</f>
        <v>N/A</v>
      </c>
      <c r="H1130" s="32" t="str">
        <f>IF(Businesses!H1131="","N/A",Businesses!H1131)</f>
        <v>N/A</v>
      </c>
      <c r="I1130" s="32" t="str">
        <f>IF(AND(Businesses!B1131="",Businesses!C1131&lt;&gt;""),0,IF(Businesses!B1131="","N/A",IF(ISNUMBER(Businesses!B1131),Businesses!B1131,0)))</f>
        <v>N/A</v>
      </c>
    </row>
    <row r="1131" spans="2:9">
      <c r="B1131" s="32" t="str">
        <f t="shared" si="35"/>
        <v>N/A</v>
      </c>
      <c r="C1131" s="32" t="str">
        <f>IF(AND(Businesses!D1132="",Businesses!E1132&lt;&gt;""),0,IF(Businesses!D1132="","N/A",IF(ISNUMBER(Businesses!D1132),Businesses!D1132,0)))</f>
        <v>N/A</v>
      </c>
      <c r="D1131" s="32" t="str">
        <f>IF(Businesses!E1132="","N/A",Businesses!E1132)</f>
        <v>N/A</v>
      </c>
      <c r="E1131" s="32" t="str">
        <f>IF(Businesses!F1132="","N/A",Businesses!F1132)</f>
        <v>N/A</v>
      </c>
      <c r="F1131" s="32" t="str">
        <f t="shared" si="34"/>
        <v>N/A</v>
      </c>
      <c r="G1131" s="32" t="str">
        <f>IF(Businesses!G1132="","N/A",Businesses!G1132)</f>
        <v>N/A</v>
      </c>
      <c r="H1131" s="32" t="str">
        <f>IF(Businesses!H1132="","N/A",Businesses!H1132)</f>
        <v>N/A</v>
      </c>
      <c r="I1131" s="32" t="str">
        <f>IF(AND(Businesses!B1132="",Businesses!C1132&lt;&gt;""),0,IF(Businesses!B1132="","N/A",IF(ISNUMBER(Businesses!B1132),Businesses!B1132,0)))</f>
        <v>N/A</v>
      </c>
    </row>
    <row r="1132" spans="2:9">
      <c r="B1132" s="32" t="str">
        <f t="shared" si="35"/>
        <v>N/A</v>
      </c>
      <c r="C1132" s="32" t="str">
        <f>IF(AND(Businesses!D1133="",Businesses!E1133&lt;&gt;""),0,IF(Businesses!D1133="","N/A",IF(ISNUMBER(Businesses!D1133),Businesses!D1133,0)))</f>
        <v>N/A</v>
      </c>
      <c r="D1132" s="32" t="str">
        <f>IF(Businesses!E1133="","N/A",Businesses!E1133)</f>
        <v>N/A</v>
      </c>
      <c r="E1132" s="32" t="str">
        <f>IF(Businesses!F1133="","N/A",Businesses!F1133)</f>
        <v>N/A</v>
      </c>
      <c r="F1132" s="32" t="str">
        <f t="shared" si="34"/>
        <v>N/A</v>
      </c>
      <c r="G1132" s="32" t="str">
        <f>IF(Businesses!G1133="","N/A",Businesses!G1133)</f>
        <v>N/A</v>
      </c>
      <c r="H1132" s="32" t="str">
        <f>IF(Businesses!H1133="","N/A",Businesses!H1133)</f>
        <v>N/A</v>
      </c>
      <c r="I1132" s="32" t="str">
        <f>IF(AND(Businesses!B1133="",Businesses!C1133&lt;&gt;""),0,IF(Businesses!B1133="","N/A",IF(ISNUMBER(Businesses!B1133),Businesses!B1133,0)))</f>
        <v>N/A</v>
      </c>
    </row>
    <row r="1133" spans="2:9">
      <c r="B1133" s="32" t="str">
        <f t="shared" si="35"/>
        <v>N/A</v>
      </c>
      <c r="C1133" s="32" t="str">
        <f>IF(AND(Businesses!D1134="",Businesses!E1134&lt;&gt;""),0,IF(Businesses!D1134="","N/A",IF(ISNUMBER(Businesses!D1134),Businesses!D1134,0)))</f>
        <v>N/A</v>
      </c>
      <c r="D1133" s="32" t="str">
        <f>IF(Businesses!E1134="","N/A",Businesses!E1134)</f>
        <v>N/A</v>
      </c>
      <c r="E1133" s="32" t="str">
        <f>IF(Businesses!F1134="","N/A",Businesses!F1134)</f>
        <v>N/A</v>
      </c>
      <c r="F1133" s="32" t="str">
        <f t="shared" si="34"/>
        <v>N/A</v>
      </c>
      <c r="G1133" s="32" t="str">
        <f>IF(Businesses!G1134="","N/A",Businesses!G1134)</f>
        <v>N/A</v>
      </c>
      <c r="H1133" s="32" t="str">
        <f>IF(Businesses!H1134="","N/A",Businesses!H1134)</f>
        <v>N/A</v>
      </c>
      <c r="I1133" s="32" t="str">
        <f>IF(AND(Businesses!B1134="",Businesses!C1134&lt;&gt;""),0,IF(Businesses!B1134="","N/A",IF(ISNUMBER(Businesses!B1134),Businesses!B1134,0)))</f>
        <v>N/A</v>
      </c>
    </row>
    <row r="1134" spans="2:9">
      <c r="B1134" s="32" t="str">
        <f t="shared" si="35"/>
        <v>N/A</v>
      </c>
      <c r="C1134" s="32" t="str">
        <f>IF(AND(Businesses!D1135="",Businesses!E1135&lt;&gt;""),0,IF(Businesses!D1135="","N/A",IF(ISNUMBER(Businesses!D1135),Businesses!D1135,0)))</f>
        <v>N/A</v>
      </c>
      <c r="D1134" s="32" t="str">
        <f>IF(Businesses!E1135="","N/A",Businesses!E1135)</f>
        <v>N/A</v>
      </c>
      <c r="E1134" s="32" t="str">
        <f>IF(Businesses!F1135="","N/A",Businesses!F1135)</f>
        <v>N/A</v>
      </c>
      <c r="F1134" s="32" t="str">
        <f t="shared" si="34"/>
        <v>N/A</v>
      </c>
      <c r="G1134" s="32" t="str">
        <f>IF(Businesses!G1135="","N/A",Businesses!G1135)</f>
        <v>N/A</v>
      </c>
      <c r="H1134" s="32" t="str">
        <f>IF(Businesses!H1135="","N/A",Businesses!H1135)</f>
        <v>N/A</v>
      </c>
      <c r="I1134" s="32" t="str">
        <f>IF(AND(Businesses!B1135="",Businesses!C1135&lt;&gt;""),0,IF(Businesses!B1135="","N/A",IF(ISNUMBER(Businesses!B1135),Businesses!B1135,0)))</f>
        <v>N/A</v>
      </c>
    </row>
    <row r="1135" spans="2:9">
      <c r="B1135" s="32" t="str">
        <f t="shared" si="35"/>
        <v>N/A</v>
      </c>
      <c r="C1135" s="32" t="str">
        <f>IF(AND(Businesses!D1136="",Businesses!E1136&lt;&gt;""),0,IF(Businesses!D1136="","N/A",IF(ISNUMBER(Businesses!D1136),Businesses!D1136,0)))</f>
        <v>N/A</v>
      </c>
      <c r="D1135" s="32" t="str">
        <f>IF(Businesses!E1136="","N/A",Businesses!E1136)</f>
        <v>N/A</v>
      </c>
      <c r="E1135" s="32" t="str">
        <f>IF(Businesses!F1136="","N/A",Businesses!F1136)</f>
        <v>N/A</v>
      </c>
      <c r="F1135" s="32" t="str">
        <f t="shared" si="34"/>
        <v>N/A</v>
      </c>
      <c r="G1135" s="32" t="str">
        <f>IF(Businesses!G1136="","N/A",Businesses!G1136)</f>
        <v>N/A</v>
      </c>
      <c r="H1135" s="32" t="str">
        <f>IF(Businesses!H1136="","N/A",Businesses!H1136)</f>
        <v>N/A</v>
      </c>
      <c r="I1135" s="32" t="str">
        <f>IF(AND(Businesses!B1136="",Businesses!C1136&lt;&gt;""),0,IF(Businesses!B1136="","N/A",IF(ISNUMBER(Businesses!B1136),Businesses!B1136,0)))</f>
        <v>N/A</v>
      </c>
    </row>
    <row r="1136" spans="2:9">
      <c r="B1136" s="32" t="str">
        <f t="shared" si="35"/>
        <v>N/A</v>
      </c>
      <c r="C1136" s="32" t="str">
        <f>IF(AND(Businesses!D1137="",Businesses!E1137&lt;&gt;""),0,IF(Businesses!D1137="","N/A",IF(ISNUMBER(Businesses!D1137),Businesses!D1137,0)))</f>
        <v>N/A</v>
      </c>
      <c r="D1136" s="32" t="str">
        <f>IF(Businesses!E1137="","N/A",Businesses!E1137)</f>
        <v>N/A</v>
      </c>
      <c r="E1136" s="32" t="str">
        <f>IF(Businesses!F1137="","N/A",Businesses!F1137)</f>
        <v>N/A</v>
      </c>
      <c r="F1136" s="32" t="str">
        <f t="shared" si="34"/>
        <v>N/A</v>
      </c>
      <c r="G1136" s="32" t="str">
        <f>IF(Businesses!G1137="","N/A",Businesses!G1137)</f>
        <v>N/A</v>
      </c>
      <c r="H1136" s="32" t="str">
        <f>IF(Businesses!H1137="","N/A",Businesses!H1137)</f>
        <v>N/A</v>
      </c>
      <c r="I1136" s="32" t="str">
        <f>IF(AND(Businesses!B1137="",Businesses!C1137&lt;&gt;""),0,IF(Businesses!B1137="","N/A",IF(ISNUMBER(Businesses!B1137),Businesses!B1137,0)))</f>
        <v>N/A</v>
      </c>
    </row>
    <row r="1137" spans="2:9">
      <c r="B1137" s="32" t="str">
        <f t="shared" si="35"/>
        <v>N/A</v>
      </c>
      <c r="C1137" s="32" t="str">
        <f>IF(AND(Businesses!D1138="",Businesses!E1138&lt;&gt;""),0,IF(Businesses!D1138="","N/A",IF(ISNUMBER(Businesses!D1138),Businesses!D1138,0)))</f>
        <v>N/A</v>
      </c>
      <c r="D1137" s="32" t="str">
        <f>IF(Businesses!E1138="","N/A",Businesses!E1138)</f>
        <v>N/A</v>
      </c>
      <c r="E1137" s="32" t="str">
        <f>IF(Businesses!F1138="","N/A",Businesses!F1138)</f>
        <v>N/A</v>
      </c>
      <c r="F1137" s="32" t="str">
        <f t="shared" si="34"/>
        <v>N/A</v>
      </c>
      <c r="G1137" s="32" t="str">
        <f>IF(Businesses!G1138="","N/A",Businesses!G1138)</f>
        <v>N/A</v>
      </c>
      <c r="H1137" s="32" t="str">
        <f>IF(Businesses!H1138="","N/A",Businesses!H1138)</f>
        <v>N/A</v>
      </c>
      <c r="I1137" s="32" t="str">
        <f>IF(AND(Businesses!B1138="",Businesses!C1138&lt;&gt;""),0,IF(Businesses!B1138="","N/A",IF(ISNUMBER(Businesses!B1138),Businesses!B1138,0)))</f>
        <v>N/A</v>
      </c>
    </row>
    <row r="1138" spans="2:9">
      <c r="B1138" s="32" t="str">
        <f t="shared" si="35"/>
        <v>N/A</v>
      </c>
      <c r="C1138" s="32" t="str">
        <f>IF(AND(Businesses!D1139="",Businesses!E1139&lt;&gt;""),0,IF(Businesses!D1139="","N/A",IF(ISNUMBER(Businesses!D1139),Businesses!D1139,0)))</f>
        <v>N/A</v>
      </c>
      <c r="D1138" s="32" t="str">
        <f>IF(Businesses!E1139="","N/A",Businesses!E1139)</f>
        <v>N/A</v>
      </c>
      <c r="E1138" s="32" t="str">
        <f>IF(Businesses!F1139="","N/A",Businesses!F1139)</f>
        <v>N/A</v>
      </c>
      <c r="F1138" s="32" t="str">
        <f t="shared" si="34"/>
        <v>N/A</v>
      </c>
      <c r="G1138" s="32" t="str">
        <f>IF(Businesses!G1139="","N/A",Businesses!G1139)</f>
        <v>N/A</v>
      </c>
      <c r="H1138" s="32" t="str">
        <f>IF(Businesses!H1139="","N/A",Businesses!H1139)</f>
        <v>N/A</v>
      </c>
      <c r="I1138" s="32" t="str">
        <f>IF(AND(Businesses!B1139="",Businesses!C1139&lt;&gt;""),0,IF(Businesses!B1139="","N/A",IF(ISNUMBER(Businesses!B1139),Businesses!B1139,0)))</f>
        <v>N/A</v>
      </c>
    </row>
    <row r="1139" spans="2:9">
      <c r="B1139" s="32" t="str">
        <f t="shared" si="35"/>
        <v>N/A</v>
      </c>
      <c r="C1139" s="32" t="str">
        <f>IF(AND(Businesses!D1140="",Businesses!E1140&lt;&gt;""),0,IF(Businesses!D1140="","N/A",IF(ISNUMBER(Businesses!D1140),Businesses!D1140,0)))</f>
        <v>N/A</v>
      </c>
      <c r="D1139" s="32" t="str">
        <f>IF(Businesses!E1140="","N/A",Businesses!E1140)</f>
        <v>N/A</v>
      </c>
      <c r="E1139" s="32" t="str">
        <f>IF(Businesses!F1140="","N/A",Businesses!F1140)</f>
        <v>N/A</v>
      </c>
      <c r="F1139" s="32" t="str">
        <f t="shared" si="34"/>
        <v>N/A</v>
      </c>
      <c r="G1139" s="32" t="str">
        <f>IF(Businesses!G1140="","N/A",Businesses!G1140)</f>
        <v>N/A</v>
      </c>
      <c r="H1139" s="32" t="str">
        <f>IF(Businesses!H1140="","N/A",Businesses!H1140)</f>
        <v>N/A</v>
      </c>
      <c r="I1139" s="32" t="str">
        <f>IF(AND(Businesses!B1140="",Businesses!C1140&lt;&gt;""),0,IF(Businesses!B1140="","N/A",IF(ISNUMBER(Businesses!B1140),Businesses!B1140,0)))</f>
        <v>N/A</v>
      </c>
    </row>
    <row r="1140" spans="2:9">
      <c r="B1140" s="32" t="str">
        <f t="shared" si="35"/>
        <v>N/A</v>
      </c>
      <c r="C1140" s="32" t="str">
        <f>IF(AND(Businesses!D1141="",Businesses!E1141&lt;&gt;""),0,IF(Businesses!D1141="","N/A",IF(ISNUMBER(Businesses!D1141),Businesses!D1141,0)))</f>
        <v>N/A</v>
      </c>
      <c r="D1140" s="32" t="str">
        <f>IF(Businesses!E1141="","N/A",Businesses!E1141)</f>
        <v>N/A</v>
      </c>
      <c r="E1140" s="32" t="str">
        <f>IF(Businesses!F1141="","N/A",Businesses!F1141)</f>
        <v>N/A</v>
      </c>
      <c r="F1140" s="32" t="str">
        <f t="shared" si="34"/>
        <v>N/A</v>
      </c>
      <c r="G1140" s="32" t="str">
        <f>IF(Businesses!G1141="","N/A",Businesses!G1141)</f>
        <v>N/A</v>
      </c>
      <c r="H1140" s="32" t="str">
        <f>IF(Businesses!H1141="","N/A",Businesses!H1141)</f>
        <v>N/A</v>
      </c>
      <c r="I1140" s="32" t="str">
        <f>IF(AND(Businesses!B1141="",Businesses!C1141&lt;&gt;""),0,IF(Businesses!B1141="","N/A",IF(ISNUMBER(Businesses!B1141),Businesses!B1141,0)))</f>
        <v>N/A</v>
      </c>
    </row>
    <row r="1141" spans="2:9">
      <c r="B1141" s="32" t="str">
        <f t="shared" si="35"/>
        <v>N/A</v>
      </c>
      <c r="C1141" s="32" t="str">
        <f>IF(AND(Businesses!D1142="",Businesses!E1142&lt;&gt;""),0,IF(Businesses!D1142="","N/A",IF(ISNUMBER(Businesses!D1142),Businesses!D1142,0)))</f>
        <v>N/A</v>
      </c>
      <c r="D1141" s="32" t="str">
        <f>IF(Businesses!E1142="","N/A",Businesses!E1142)</f>
        <v>N/A</v>
      </c>
      <c r="E1141" s="32" t="str">
        <f>IF(Businesses!F1142="","N/A",Businesses!F1142)</f>
        <v>N/A</v>
      </c>
      <c r="F1141" s="32" t="str">
        <f t="shared" si="34"/>
        <v>N/A</v>
      </c>
      <c r="G1141" s="32" t="str">
        <f>IF(Businesses!G1142="","N/A",Businesses!G1142)</f>
        <v>N/A</v>
      </c>
      <c r="H1141" s="32" t="str">
        <f>IF(Businesses!H1142="","N/A",Businesses!H1142)</f>
        <v>N/A</v>
      </c>
      <c r="I1141" s="32" t="str">
        <f>IF(AND(Businesses!B1142="",Businesses!C1142&lt;&gt;""),0,IF(Businesses!B1142="","N/A",IF(ISNUMBER(Businesses!B1142),Businesses!B1142,0)))</f>
        <v>N/A</v>
      </c>
    </row>
    <row r="1142" spans="2:9">
      <c r="B1142" s="32" t="str">
        <f t="shared" si="35"/>
        <v>N/A</v>
      </c>
      <c r="C1142" s="32" t="str">
        <f>IF(AND(Businesses!D1143="",Businesses!E1143&lt;&gt;""),0,IF(Businesses!D1143="","N/A",IF(ISNUMBER(Businesses!D1143),Businesses!D1143,0)))</f>
        <v>N/A</v>
      </c>
      <c r="D1142" s="32" t="str">
        <f>IF(Businesses!E1143="","N/A",Businesses!E1143)</f>
        <v>N/A</v>
      </c>
      <c r="E1142" s="32" t="str">
        <f>IF(Businesses!F1143="","N/A",Businesses!F1143)</f>
        <v>N/A</v>
      </c>
      <c r="F1142" s="32" t="str">
        <f t="shared" si="34"/>
        <v>N/A</v>
      </c>
      <c r="G1142" s="32" t="str">
        <f>IF(Businesses!G1143="","N/A",Businesses!G1143)</f>
        <v>N/A</v>
      </c>
      <c r="H1142" s="32" t="str">
        <f>IF(Businesses!H1143="","N/A",Businesses!H1143)</f>
        <v>N/A</v>
      </c>
      <c r="I1142" s="32" t="str">
        <f>IF(AND(Businesses!B1143="",Businesses!C1143&lt;&gt;""),0,IF(Businesses!B1143="","N/A",IF(ISNUMBER(Businesses!B1143),Businesses!B1143,0)))</f>
        <v>N/A</v>
      </c>
    </row>
    <row r="1143" spans="2:9">
      <c r="B1143" s="32" t="str">
        <f t="shared" si="35"/>
        <v>N/A</v>
      </c>
      <c r="C1143" s="32" t="str">
        <f>IF(AND(Businesses!D1144="",Businesses!E1144&lt;&gt;""),0,IF(Businesses!D1144="","N/A",IF(ISNUMBER(Businesses!D1144),Businesses!D1144,0)))</f>
        <v>N/A</v>
      </c>
      <c r="D1143" s="32" t="str">
        <f>IF(Businesses!E1144="","N/A",Businesses!E1144)</f>
        <v>N/A</v>
      </c>
      <c r="E1143" s="32" t="str">
        <f>IF(Businesses!F1144="","N/A",Businesses!F1144)</f>
        <v>N/A</v>
      </c>
      <c r="F1143" s="32" t="str">
        <f t="shared" si="34"/>
        <v>N/A</v>
      </c>
      <c r="G1143" s="32" t="str">
        <f>IF(Businesses!G1144="","N/A",Businesses!G1144)</f>
        <v>N/A</v>
      </c>
      <c r="H1143" s="32" t="str">
        <f>IF(Businesses!H1144="","N/A",Businesses!H1144)</f>
        <v>N/A</v>
      </c>
      <c r="I1143" s="32" t="str">
        <f>IF(AND(Businesses!B1144="",Businesses!C1144&lt;&gt;""),0,IF(Businesses!B1144="","N/A",IF(ISNUMBER(Businesses!B1144),Businesses!B1144,0)))</f>
        <v>N/A</v>
      </c>
    </row>
    <row r="1144" spans="2:9">
      <c r="B1144" s="32" t="str">
        <f t="shared" si="35"/>
        <v>N/A</v>
      </c>
      <c r="C1144" s="32" t="str">
        <f>IF(AND(Businesses!D1145="",Businesses!E1145&lt;&gt;""),0,IF(Businesses!D1145="","N/A",IF(ISNUMBER(Businesses!D1145),Businesses!D1145,0)))</f>
        <v>N/A</v>
      </c>
      <c r="D1144" s="32" t="str">
        <f>IF(Businesses!E1145="","N/A",Businesses!E1145)</f>
        <v>N/A</v>
      </c>
      <c r="E1144" s="32" t="str">
        <f>IF(Businesses!F1145="","N/A",Businesses!F1145)</f>
        <v>N/A</v>
      </c>
      <c r="F1144" s="32" t="str">
        <f t="shared" si="34"/>
        <v>N/A</v>
      </c>
      <c r="G1144" s="32" t="str">
        <f>IF(Businesses!G1145="","N/A",Businesses!G1145)</f>
        <v>N/A</v>
      </c>
      <c r="H1144" s="32" t="str">
        <f>IF(Businesses!H1145="","N/A",Businesses!H1145)</f>
        <v>N/A</v>
      </c>
      <c r="I1144" s="32" t="str">
        <f>IF(AND(Businesses!B1145="",Businesses!C1145&lt;&gt;""),0,IF(Businesses!B1145="","N/A",IF(ISNUMBER(Businesses!B1145),Businesses!B1145,0)))</f>
        <v>N/A</v>
      </c>
    </row>
    <row r="1145" spans="2:9">
      <c r="B1145" s="32" t="str">
        <f t="shared" si="35"/>
        <v>N/A</v>
      </c>
      <c r="C1145" s="32" t="str">
        <f>IF(AND(Businesses!D1146="",Businesses!E1146&lt;&gt;""),0,IF(Businesses!D1146="","N/A",IF(ISNUMBER(Businesses!D1146),Businesses!D1146,0)))</f>
        <v>N/A</v>
      </c>
      <c r="D1145" s="32" t="str">
        <f>IF(Businesses!E1146="","N/A",Businesses!E1146)</f>
        <v>N/A</v>
      </c>
      <c r="E1145" s="32" t="str">
        <f>IF(Businesses!F1146="","N/A",Businesses!F1146)</f>
        <v>N/A</v>
      </c>
      <c r="F1145" s="32" t="str">
        <f t="shared" si="34"/>
        <v>N/A</v>
      </c>
      <c r="G1145" s="32" t="str">
        <f>IF(Businesses!G1146="","N/A",Businesses!G1146)</f>
        <v>N/A</v>
      </c>
      <c r="H1145" s="32" t="str">
        <f>IF(Businesses!H1146="","N/A",Businesses!H1146)</f>
        <v>N/A</v>
      </c>
      <c r="I1145" s="32" t="str">
        <f>IF(AND(Businesses!B1146="",Businesses!C1146&lt;&gt;""),0,IF(Businesses!B1146="","N/A",IF(ISNUMBER(Businesses!B1146),Businesses!B1146,0)))</f>
        <v>N/A</v>
      </c>
    </row>
    <row r="1146" spans="2:9">
      <c r="B1146" s="32" t="str">
        <f t="shared" si="35"/>
        <v>N/A</v>
      </c>
      <c r="C1146" s="32" t="str">
        <f>IF(AND(Businesses!D1147="",Businesses!E1147&lt;&gt;""),0,IF(Businesses!D1147="","N/A",IF(ISNUMBER(Businesses!D1147),Businesses!D1147,0)))</f>
        <v>N/A</v>
      </c>
      <c r="D1146" s="32" t="str">
        <f>IF(Businesses!E1147="","N/A",Businesses!E1147)</f>
        <v>N/A</v>
      </c>
      <c r="E1146" s="32" t="str">
        <f>IF(Businesses!F1147="","N/A",Businesses!F1147)</f>
        <v>N/A</v>
      </c>
      <c r="F1146" s="32" t="str">
        <f t="shared" si="34"/>
        <v>N/A</v>
      </c>
      <c r="G1146" s="32" t="str">
        <f>IF(Businesses!G1147="","N/A",Businesses!G1147)</f>
        <v>N/A</v>
      </c>
      <c r="H1146" s="32" t="str">
        <f>IF(Businesses!H1147="","N/A",Businesses!H1147)</f>
        <v>N/A</v>
      </c>
      <c r="I1146" s="32" t="str">
        <f>IF(AND(Businesses!B1147="",Businesses!C1147&lt;&gt;""),0,IF(Businesses!B1147="","N/A",IF(ISNUMBER(Businesses!B1147),Businesses!B1147,0)))</f>
        <v>N/A</v>
      </c>
    </row>
    <row r="1147" spans="2:9">
      <c r="B1147" s="32" t="str">
        <f t="shared" si="35"/>
        <v>N/A</v>
      </c>
      <c r="C1147" s="32" t="str">
        <f>IF(AND(Businesses!D1148="",Businesses!E1148&lt;&gt;""),0,IF(Businesses!D1148="","N/A",IF(ISNUMBER(Businesses!D1148),Businesses!D1148,0)))</f>
        <v>N/A</v>
      </c>
      <c r="D1147" s="32" t="str">
        <f>IF(Businesses!E1148="","N/A",Businesses!E1148)</f>
        <v>N/A</v>
      </c>
      <c r="E1147" s="32" t="str">
        <f>IF(Businesses!F1148="","N/A",Businesses!F1148)</f>
        <v>N/A</v>
      </c>
      <c r="F1147" s="32" t="str">
        <f t="shared" si="34"/>
        <v>N/A</v>
      </c>
      <c r="G1147" s="32" t="str">
        <f>IF(Businesses!G1148="","N/A",Businesses!G1148)</f>
        <v>N/A</v>
      </c>
      <c r="H1147" s="32" t="str">
        <f>IF(Businesses!H1148="","N/A",Businesses!H1148)</f>
        <v>N/A</v>
      </c>
      <c r="I1147" s="32" t="str">
        <f>IF(AND(Businesses!B1148="",Businesses!C1148&lt;&gt;""),0,IF(Businesses!B1148="","N/A",IF(ISNUMBER(Businesses!B1148),Businesses!B1148,0)))</f>
        <v>N/A</v>
      </c>
    </row>
    <row r="1148" spans="2:9">
      <c r="B1148" s="32" t="str">
        <f t="shared" si="35"/>
        <v>N/A</v>
      </c>
      <c r="C1148" s="32" t="str">
        <f>IF(AND(Businesses!D1149="",Businesses!E1149&lt;&gt;""),0,IF(Businesses!D1149="","N/A",IF(ISNUMBER(Businesses!D1149),Businesses!D1149,0)))</f>
        <v>N/A</v>
      </c>
      <c r="D1148" s="32" t="str">
        <f>IF(Businesses!E1149="","N/A",Businesses!E1149)</f>
        <v>N/A</v>
      </c>
      <c r="E1148" s="32" t="str">
        <f>IF(Businesses!F1149="","N/A",Businesses!F1149)</f>
        <v>N/A</v>
      </c>
      <c r="F1148" s="32" t="str">
        <f t="shared" si="34"/>
        <v>N/A</v>
      </c>
      <c r="G1148" s="32" t="str">
        <f>IF(Businesses!G1149="","N/A",Businesses!G1149)</f>
        <v>N/A</v>
      </c>
      <c r="H1148" s="32" t="str">
        <f>IF(Businesses!H1149="","N/A",Businesses!H1149)</f>
        <v>N/A</v>
      </c>
      <c r="I1148" s="32" t="str">
        <f>IF(AND(Businesses!B1149="",Businesses!C1149&lt;&gt;""),0,IF(Businesses!B1149="","N/A",IF(ISNUMBER(Businesses!B1149),Businesses!B1149,0)))</f>
        <v>N/A</v>
      </c>
    </row>
    <row r="1149" spans="2:9">
      <c r="B1149" s="32" t="str">
        <f t="shared" si="35"/>
        <v>N/A</v>
      </c>
      <c r="C1149" s="32" t="str">
        <f>IF(AND(Businesses!D1150="",Businesses!E1150&lt;&gt;""),0,IF(Businesses!D1150="","N/A",IF(ISNUMBER(Businesses!D1150),Businesses!D1150,0)))</f>
        <v>N/A</v>
      </c>
      <c r="D1149" s="32" t="str">
        <f>IF(Businesses!E1150="","N/A",Businesses!E1150)</f>
        <v>N/A</v>
      </c>
      <c r="E1149" s="32" t="str">
        <f>IF(Businesses!F1150="","N/A",Businesses!F1150)</f>
        <v>N/A</v>
      </c>
      <c r="F1149" s="32" t="str">
        <f t="shared" si="34"/>
        <v>N/A</v>
      </c>
      <c r="G1149" s="32" t="str">
        <f>IF(Businesses!G1150="","N/A",Businesses!G1150)</f>
        <v>N/A</v>
      </c>
      <c r="H1149" s="32" t="str">
        <f>IF(Businesses!H1150="","N/A",Businesses!H1150)</f>
        <v>N/A</v>
      </c>
      <c r="I1149" s="32" t="str">
        <f>IF(AND(Businesses!B1150="",Businesses!C1150&lt;&gt;""),0,IF(Businesses!B1150="","N/A",IF(ISNUMBER(Businesses!B1150),Businesses!B1150,0)))</f>
        <v>N/A</v>
      </c>
    </row>
    <row r="1150" spans="2:9">
      <c r="B1150" s="32" t="str">
        <f t="shared" si="35"/>
        <v>N/A</v>
      </c>
      <c r="C1150" s="32" t="str">
        <f>IF(AND(Businesses!D1151="",Businesses!E1151&lt;&gt;""),0,IF(Businesses!D1151="","N/A",IF(ISNUMBER(Businesses!D1151),Businesses!D1151,0)))</f>
        <v>N/A</v>
      </c>
      <c r="D1150" s="32" t="str">
        <f>IF(Businesses!E1151="","N/A",Businesses!E1151)</f>
        <v>N/A</v>
      </c>
      <c r="E1150" s="32" t="str">
        <f>IF(Businesses!F1151="","N/A",Businesses!F1151)</f>
        <v>N/A</v>
      </c>
      <c r="F1150" s="32" t="str">
        <f t="shared" si="34"/>
        <v>N/A</v>
      </c>
      <c r="G1150" s="32" t="str">
        <f>IF(Businesses!G1151="","N/A",Businesses!G1151)</f>
        <v>N/A</v>
      </c>
      <c r="H1150" s="32" t="str">
        <f>IF(Businesses!H1151="","N/A",Businesses!H1151)</f>
        <v>N/A</v>
      </c>
      <c r="I1150" s="32" t="str">
        <f>IF(AND(Businesses!B1151="",Businesses!C1151&lt;&gt;""),0,IF(Businesses!B1151="","N/A",IF(ISNUMBER(Businesses!B1151),Businesses!B1151,0)))</f>
        <v>N/A</v>
      </c>
    </row>
    <row r="1151" spans="2:9">
      <c r="B1151" s="32" t="str">
        <f t="shared" si="35"/>
        <v>N/A</v>
      </c>
      <c r="C1151" s="32" t="str">
        <f>IF(AND(Businesses!D1152="",Businesses!E1152&lt;&gt;""),0,IF(Businesses!D1152="","N/A",IF(ISNUMBER(Businesses!D1152),Businesses!D1152,0)))</f>
        <v>N/A</v>
      </c>
      <c r="D1151" s="32" t="str">
        <f>IF(Businesses!E1152="","N/A",Businesses!E1152)</f>
        <v>N/A</v>
      </c>
      <c r="E1151" s="32" t="str">
        <f>IF(Businesses!F1152="","N/A",Businesses!F1152)</f>
        <v>N/A</v>
      </c>
      <c r="F1151" s="32" t="str">
        <f t="shared" si="34"/>
        <v>N/A</v>
      </c>
      <c r="G1151" s="32" t="str">
        <f>IF(Businesses!G1152="","N/A",Businesses!G1152)</f>
        <v>N/A</v>
      </c>
      <c r="H1151" s="32" t="str">
        <f>IF(Businesses!H1152="","N/A",Businesses!H1152)</f>
        <v>N/A</v>
      </c>
      <c r="I1151" s="32" t="str">
        <f>IF(AND(Businesses!B1152="",Businesses!C1152&lt;&gt;""),0,IF(Businesses!B1152="","N/A",IF(ISNUMBER(Businesses!B1152),Businesses!B1152,0)))</f>
        <v>N/A</v>
      </c>
    </row>
    <row r="1152" spans="2:9">
      <c r="B1152" s="32" t="str">
        <f t="shared" si="35"/>
        <v>N/A</v>
      </c>
      <c r="C1152" s="32" t="str">
        <f>IF(AND(Businesses!D1153="",Businesses!E1153&lt;&gt;""),0,IF(Businesses!D1153="","N/A",IF(ISNUMBER(Businesses!D1153),Businesses!D1153,0)))</f>
        <v>N/A</v>
      </c>
      <c r="D1152" s="32" t="str">
        <f>IF(Businesses!E1153="","N/A",Businesses!E1153)</f>
        <v>N/A</v>
      </c>
      <c r="E1152" s="32" t="str">
        <f>IF(Businesses!F1153="","N/A",Businesses!F1153)</f>
        <v>N/A</v>
      </c>
      <c r="F1152" s="32" t="str">
        <f t="shared" si="34"/>
        <v>N/A</v>
      </c>
      <c r="G1152" s="32" t="str">
        <f>IF(Businesses!G1153="","N/A",Businesses!G1153)</f>
        <v>N/A</v>
      </c>
      <c r="H1152" s="32" t="str">
        <f>IF(Businesses!H1153="","N/A",Businesses!H1153)</f>
        <v>N/A</v>
      </c>
      <c r="I1152" s="32" t="str">
        <f>IF(AND(Businesses!B1153="",Businesses!C1153&lt;&gt;""),0,IF(Businesses!B1153="","N/A",IF(ISNUMBER(Businesses!B1153),Businesses!B1153,0)))</f>
        <v>N/A</v>
      </c>
    </row>
    <row r="1153" spans="2:9">
      <c r="B1153" s="32" t="str">
        <f t="shared" si="35"/>
        <v>N/A</v>
      </c>
      <c r="C1153" s="32" t="str">
        <f>IF(AND(Businesses!D1154="",Businesses!E1154&lt;&gt;""),0,IF(Businesses!D1154="","N/A",IF(ISNUMBER(Businesses!D1154),Businesses!D1154,0)))</f>
        <v>N/A</v>
      </c>
      <c r="D1153" s="32" t="str">
        <f>IF(Businesses!E1154="","N/A",Businesses!E1154)</f>
        <v>N/A</v>
      </c>
      <c r="E1153" s="32" t="str">
        <f>IF(Businesses!F1154="","N/A",Businesses!F1154)</f>
        <v>N/A</v>
      </c>
      <c r="F1153" s="32" t="str">
        <f t="shared" si="34"/>
        <v>N/A</v>
      </c>
      <c r="G1153" s="32" t="str">
        <f>IF(Businesses!G1154="","N/A",Businesses!G1154)</f>
        <v>N/A</v>
      </c>
      <c r="H1153" s="32" t="str">
        <f>IF(Businesses!H1154="","N/A",Businesses!H1154)</f>
        <v>N/A</v>
      </c>
      <c r="I1153" s="32" t="str">
        <f>IF(AND(Businesses!B1154="",Businesses!C1154&lt;&gt;""),0,IF(Businesses!B1154="","N/A",IF(ISNUMBER(Businesses!B1154),Businesses!B1154,0)))</f>
        <v>N/A</v>
      </c>
    </row>
    <row r="1154" spans="2:9">
      <c r="B1154" s="32" t="str">
        <f t="shared" si="35"/>
        <v>N/A</v>
      </c>
      <c r="C1154" s="32" t="str">
        <f>IF(AND(Businesses!D1155="",Businesses!E1155&lt;&gt;""),0,IF(Businesses!D1155="","N/A",IF(ISNUMBER(Businesses!D1155),Businesses!D1155,0)))</f>
        <v>N/A</v>
      </c>
      <c r="D1154" s="32" t="str">
        <f>IF(Businesses!E1155="","N/A",Businesses!E1155)</f>
        <v>N/A</v>
      </c>
      <c r="E1154" s="32" t="str">
        <f>IF(Businesses!F1155="","N/A",Businesses!F1155)</f>
        <v>N/A</v>
      </c>
      <c r="F1154" s="32" t="str">
        <f t="shared" ref="F1154:F1217" si="36">IF(B1154="N/A","N/A",UPPER(TRIM(ProbuildName)))</f>
        <v>N/A</v>
      </c>
      <c r="G1154" s="32" t="str">
        <f>IF(Businesses!G1155="","N/A",Businesses!G1155)</f>
        <v>N/A</v>
      </c>
      <c r="H1154" s="32" t="str">
        <f>IF(Businesses!H1155="","N/A",Businesses!H1155)</f>
        <v>N/A</v>
      </c>
      <c r="I1154" s="32" t="str">
        <f>IF(AND(Businesses!B1155="",Businesses!C1155&lt;&gt;""),0,IF(Businesses!B1155="","N/A",IF(ISNUMBER(Businesses!B1155),Businesses!B1155,0)))</f>
        <v>N/A</v>
      </c>
    </row>
    <row r="1155" spans="2:9">
      <c r="B1155" s="32" t="str">
        <f t="shared" ref="B1155:B1218" si="37">IF(I1155="N/A","N/A","")</f>
        <v>N/A</v>
      </c>
      <c r="C1155" s="32" t="str">
        <f>IF(AND(Businesses!D1156="",Businesses!E1156&lt;&gt;""),0,IF(Businesses!D1156="","N/A",IF(ISNUMBER(Businesses!D1156),Businesses!D1156,0)))</f>
        <v>N/A</v>
      </c>
      <c r="D1155" s="32" t="str">
        <f>IF(Businesses!E1156="","N/A",Businesses!E1156)</f>
        <v>N/A</v>
      </c>
      <c r="E1155" s="32" t="str">
        <f>IF(Businesses!F1156="","N/A",Businesses!F1156)</f>
        <v>N/A</v>
      </c>
      <c r="F1155" s="32" t="str">
        <f t="shared" si="36"/>
        <v>N/A</v>
      </c>
      <c r="G1155" s="32" t="str">
        <f>IF(Businesses!G1156="","N/A",Businesses!G1156)</f>
        <v>N/A</v>
      </c>
      <c r="H1155" s="32" t="str">
        <f>IF(Businesses!H1156="","N/A",Businesses!H1156)</f>
        <v>N/A</v>
      </c>
      <c r="I1155" s="32" t="str">
        <f>IF(AND(Businesses!B1156="",Businesses!C1156&lt;&gt;""),0,IF(Businesses!B1156="","N/A",IF(ISNUMBER(Businesses!B1156),Businesses!B1156,0)))</f>
        <v>N/A</v>
      </c>
    </row>
    <row r="1156" spans="2:9">
      <c r="B1156" s="32" t="str">
        <f t="shared" si="37"/>
        <v>N/A</v>
      </c>
      <c r="C1156" s="32" t="str">
        <f>IF(AND(Businesses!D1157="",Businesses!E1157&lt;&gt;""),0,IF(Businesses!D1157="","N/A",IF(ISNUMBER(Businesses!D1157),Businesses!D1157,0)))</f>
        <v>N/A</v>
      </c>
      <c r="D1156" s="32" t="str">
        <f>IF(Businesses!E1157="","N/A",Businesses!E1157)</f>
        <v>N/A</v>
      </c>
      <c r="E1156" s="32" t="str">
        <f>IF(Businesses!F1157="","N/A",Businesses!F1157)</f>
        <v>N/A</v>
      </c>
      <c r="F1156" s="32" t="str">
        <f t="shared" si="36"/>
        <v>N/A</v>
      </c>
      <c r="G1156" s="32" t="str">
        <f>IF(Businesses!G1157="","N/A",Businesses!G1157)</f>
        <v>N/A</v>
      </c>
      <c r="H1156" s="32" t="str">
        <f>IF(Businesses!H1157="","N/A",Businesses!H1157)</f>
        <v>N/A</v>
      </c>
      <c r="I1156" s="32" t="str">
        <f>IF(AND(Businesses!B1157="",Businesses!C1157&lt;&gt;""),0,IF(Businesses!B1157="","N/A",IF(ISNUMBER(Businesses!B1157),Businesses!B1157,0)))</f>
        <v>N/A</v>
      </c>
    </row>
    <row r="1157" spans="2:9">
      <c r="B1157" s="32" t="str">
        <f t="shared" si="37"/>
        <v>N/A</v>
      </c>
      <c r="C1157" s="32" t="str">
        <f>IF(AND(Businesses!D1158="",Businesses!E1158&lt;&gt;""),0,IF(Businesses!D1158="","N/A",IF(ISNUMBER(Businesses!D1158),Businesses!D1158,0)))</f>
        <v>N/A</v>
      </c>
      <c r="D1157" s="32" t="str">
        <f>IF(Businesses!E1158="","N/A",Businesses!E1158)</f>
        <v>N/A</v>
      </c>
      <c r="E1157" s="32" t="str">
        <f>IF(Businesses!F1158="","N/A",Businesses!F1158)</f>
        <v>N/A</v>
      </c>
      <c r="F1157" s="32" t="str">
        <f t="shared" si="36"/>
        <v>N/A</v>
      </c>
      <c r="G1157" s="32" t="str">
        <f>IF(Businesses!G1158="","N/A",Businesses!G1158)</f>
        <v>N/A</v>
      </c>
      <c r="H1157" s="32" t="str">
        <f>IF(Businesses!H1158="","N/A",Businesses!H1158)</f>
        <v>N/A</v>
      </c>
      <c r="I1157" s="32" t="str">
        <f>IF(AND(Businesses!B1158="",Businesses!C1158&lt;&gt;""),0,IF(Businesses!B1158="","N/A",IF(ISNUMBER(Businesses!B1158),Businesses!B1158,0)))</f>
        <v>N/A</v>
      </c>
    </row>
    <row r="1158" spans="2:9">
      <c r="B1158" s="32" t="str">
        <f t="shared" si="37"/>
        <v>N/A</v>
      </c>
      <c r="C1158" s="32" t="str">
        <f>IF(AND(Businesses!D1159="",Businesses!E1159&lt;&gt;""),0,IF(Businesses!D1159="","N/A",IF(ISNUMBER(Businesses!D1159),Businesses!D1159,0)))</f>
        <v>N/A</v>
      </c>
      <c r="D1158" s="32" t="str">
        <f>IF(Businesses!E1159="","N/A",Businesses!E1159)</f>
        <v>N/A</v>
      </c>
      <c r="E1158" s="32" t="str">
        <f>IF(Businesses!F1159="","N/A",Businesses!F1159)</f>
        <v>N/A</v>
      </c>
      <c r="F1158" s="32" t="str">
        <f t="shared" si="36"/>
        <v>N/A</v>
      </c>
      <c r="G1158" s="32" t="str">
        <f>IF(Businesses!G1159="","N/A",Businesses!G1159)</f>
        <v>N/A</v>
      </c>
      <c r="H1158" s="32" t="str">
        <f>IF(Businesses!H1159="","N/A",Businesses!H1159)</f>
        <v>N/A</v>
      </c>
      <c r="I1158" s="32" t="str">
        <f>IF(AND(Businesses!B1159="",Businesses!C1159&lt;&gt;""),0,IF(Businesses!B1159="","N/A",IF(ISNUMBER(Businesses!B1159),Businesses!B1159,0)))</f>
        <v>N/A</v>
      </c>
    </row>
    <row r="1159" spans="2:9">
      <c r="B1159" s="32" t="str">
        <f t="shared" si="37"/>
        <v>N/A</v>
      </c>
      <c r="C1159" s="32" t="str">
        <f>IF(AND(Businesses!D1160="",Businesses!E1160&lt;&gt;""),0,IF(Businesses!D1160="","N/A",IF(ISNUMBER(Businesses!D1160),Businesses!D1160,0)))</f>
        <v>N/A</v>
      </c>
      <c r="D1159" s="32" t="str">
        <f>IF(Businesses!E1160="","N/A",Businesses!E1160)</f>
        <v>N/A</v>
      </c>
      <c r="E1159" s="32" t="str">
        <f>IF(Businesses!F1160="","N/A",Businesses!F1160)</f>
        <v>N/A</v>
      </c>
      <c r="F1159" s="32" t="str">
        <f t="shared" si="36"/>
        <v>N/A</v>
      </c>
      <c r="G1159" s="32" t="str">
        <f>IF(Businesses!G1160="","N/A",Businesses!G1160)</f>
        <v>N/A</v>
      </c>
      <c r="H1159" s="32" t="str">
        <f>IF(Businesses!H1160="","N/A",Businesses!H1160)</f>
        <v>N/A</v>
      </c>
      <c r="I1159" s="32" t="str">
        <f>IF(AND(Businesses!B1160="",Businesses!C1160&lt;&gt;""),0,IF(Businesses!B1160="","N/A",IF(ISNUMBER(Businesses!B1160),Businesses!B1160,0)))</f>
        <v>N/A</v>
      </c>
    </row>
    <row r="1160" spans="2:9">
      <c r="B1160" s="32" t="str">
        <f t="shared" si="37"/>
        <v>N/A</v>
      </c>
      <c r="C1160" s="32" t="str">
        <f>IF(AND(Businesses!D1161="",Businesses!E1161&lt;&gt;""),0,IF(Businesses!D1161="","N/A",IF(ISNUMBER(Businesses!D1161),Businesses!D1161,0)))</f>
        <v>N/A</v>
      </c>
      <c r="D1160" s="32" t="str">
        <f>IF(Businesses!E1161="","N/A",Businesses!E1161)</f>
        <v>N/A</v>
      </c>
      <c r="E1160" s="32" t="str">
        <f>IF(Businesses!F1161="","N/A",Businesses!F1161)</f>
        <v>N/A</v>
      </c>
      <c r="F1160" s="32" t="str">
        <f t="shared" si="36"/>
        <v>N/A</v>
      </c>
      <c r="G1160" s="32" t="str">
        <f>IF(Businesses!G1161="","N/A",Businesses!G1161)</f>
        <v>N/A</v>
      </c>
      <c r="H1160" s="32" t="str">
        <f>IF(Businesses!H1161="","N/A",Businesses!H1161)</f>
        <v>N/A</v>
      </c>
      <c r="I1160" s="32" t="str">
        <f>IF(AND(Businesses!B1161="",Businesses!C1161&lt;&gt;""),0,IF(Businesses!B1161="","N/A",IF(ISNUMBER(Businesses!B1161),Businesses!B1161,0)))</f>
        <v>N/A</v>
      </c>
    </row>
    <row r="1161" spans="2:9">
      <c r="B1161" s="32" t="str">
        <f t="shared" si="37"/>
        <v>N/A</v>
      </c>
      <c r="C1161" s="32" t="str">
        <f>IF(AND(Businesses!D1162="",Businesses!E1162&lt;&gt;""),0,IF(Businesses!D1162="","N/A",IF(ISNUMBER(Businesses!D1162),Businesses!D1162,0)))</f>
        <v>N/A</v>
      </c>
      <c r="D1161" s="32" t="str">
        <f>IF(Businesses!E1162="","N/A",Businesses!E1162)</f>
        <v>N/A</v>
      </c>
      <c r="E1161" s="32" t="str">
        <f>IF(Businesses!F1162="","N/A",Businesses!F1162)</f>
        <v>N/A</v>
      </c>
      <c r="F1161" s="32" t="str">
        <f t="shared" si="36"/>
        <v>N/A</v>
      </c>
      <c r="G1161" s="32" t="str">
        <f>IF(Businesses!G1162="","N/A",Businesses!G1162)</f>
        <v>N/A</v>
      </c>
      <c r="H1161" s="32" t="str">
        <f>IF(Businesses!H1162="","N/A",Businesses!H1162)</f>
        <v>N/A</v>
      </c>
      <c r="I1161" s="32" t="str">
        <f>IF(AND(Businesses!B1162="",Businesses!C1162&lt;&gt;""),0,IF(Businesses!B1162="","N/A",IF(ISNUMBER(Businesses!B1162),Businesses!B1162,0)))</f>
        <v>N/A</v>
      </c>
    </row>
    <row r="1162" spans="2:9">
      <c r="B1162" s="32" t="str">
        <f t="shared" si="37"/>
        <v>N/A</v>
      </c>
      <c r="C1162" s="32" t="str">
        <f>IF(AND(Businesses!D1163="",Businesses!E1163&lt;&gt;""),0,IF(Businesses!D1163="","N/A",IF(ISNUMBER(Businesses!D1163),Businesses!D1163,0)))</f>
        <v>N/A</v>
      </c>
      <c r="D1162" s="32" t="str">
        <f>IF(Businesses!E1163="","N/A",Businesses!E1163)</f>
        <v>N/A</v>
      </c>
      <c r="E1162" s="32" t="str">
        <f>IF(Businesses!F1163="","N/A",Businesses!F1163)</f>
        <v>N/A</v>
      </c>
      <c r="F1162" s="32" t="str">
        <f t="shared" si="36"/>
        <v>N/A</v>
      </c>
      <c r="G1162" s="32" t="str">
        <f>IF(Businesses!G1163="","N/A",Businesses!G1163)</f>
        <v>N/A</v>
      </c>
      <c r="H1162" s="32" t="str">
        <f>IF(Businesses!H1163="","N/A",Businesses!H1163)</f>
        <v>N/A</v>
      </c>
      <c r="I1162" s="32" t="str">
        <f>IF(AND(Businesses!B1163="",Businesses!C1163&lt;&gt;""),0,IF(Businesses!B1163="","N/A",IF(ISNUMBER(Businesses!B1163),Businesses!B1163,0)))</f>
        <v>N/A</v>
      </c>
    </row>
    <row r="1163" spans="2:9">
      <c r="B1163" s="32" t="str">
        <f t="shared" si="37"/>
        <v>N/A</v>
      </c>
      <c r="C1163" s="32" t="str">
        <f>IF(AND(Businesses!D1164="",Businesses!E1164&lt;&gt;""),0,IF(Businesses!D1164="","N/A",IF(ISNUMBER(Businesses!D1164),Businesses!D1164,0)))</f>
        <v>N/A</v>
      </c>
      <c r="D1163" s="32" t="str">
        <f>IF(Businesses!E1164="","N/A",Businesses!E1164)</f>
        <v>N/A</v>
      </c>
      <c r="E1163" s="32" t="str">
        <f>IF(Businesses!F1164="","N/A",Businesses!F1164)</f>
        <v>N/A</v>
      </c>
      <c r="F1163" s="32" t="str">
        <f t="shared" si="36"/>
        <v>N/A</v>
      </c>
      <c r="G1163" s="32" t="str">
        <f>IF(Businesses!G1164="","N/A",Businesses!G1164)</f>
        <v>N/A</v>
      </c>
      <c r="H1163" s="32" t="str">
        <f>IF(Businesses!H1164="","N/A",Businesses!H1164)</f>
        <v>N/A</v>
      </c>
      <c r="I1163" s="32" t="str">
        <f>IF(AND(Businesses!B1164="",Businesses!C1164&lt;&gt;""),0,IF(Businesses!B1164="","N/A",IF(ISNUMBER(Businesses!B1164),Businesses!B1164,0)))</f>
        <v>N/A</v>
      </c>
    </row>
    <row r="1164" spans="2:9">
      <c r="B1164" s="32" t="str">
        <f t="shared" si="37"/>
        <v>N/A</v>
      </c>
      <c r="C1164" s="32" t="str">
        <f>IF(AND(Businesses!D1165="",Businesses!E1165&lt;&gt;""),0,IF(Businesses!D1165="","N/A",IF(ISNUMBER(Businesses!D1165),Businesses!D1165,0)))</f>
        <v>N/A</v>
      </c>
      <c r="D1164" s="32" t="str">
        <f>IF(Businesses!E1165="","N/A",Businesses!E1165)</f>
        <v>N/A</v>
      </c>
      <c r="E1164" s="32" t="str">
        <f>IF(Businesses!F1165="","N/A",Businesses!F1165)</f>
        <v>N/A</v>
      </c>
      <c r="F1164" s="32" t="str">
        <f t="shared" si="36"/>
        <v>N/A</v>
      </c>
      <c r="G1164" s="32" t="str">
        <f>IF(Businesses!G1165="","N/A",Businesses!G1165)</f>
        <v>N/A</v>
      </c>
      <c r="H1164" s="32" t="str">
        <f>IF(Businesses!H1165="","N/A",Businesses!H1165)</f>
        <v>N/A</v>
      </c>
      <c r="I1164" s="32" t="str">
        <f>IF(AND(Businesses!B1165="",Businesses!C1165&lt;&gt;""),0,IF(Businesses!B1165="","N/A",IF(ISNUMBER(Businesses!B1165),Businesses!B1165,0)))</f>
        <v>N/A</v>
      </c>
    </row>
    <row r="1165" spans="2:9">
      <c r="B1165" s="32" t="str">
        <f t="shared" si="37"/>
        <v>N/A</v>
      </c>
      <c r="C1165" s="32" t="str">
        <f>IF(AND(Businesses!D1166="",Businesses!E1166&lt;&gt;""),0,IF(Businesses!D1166="","N/A",IF(ISNUMBER(Businesses!D1166),Businesses!D1166,0)))</f>
        <v>N/A</v>
      </c>
      <c r="D1165" s="32" t="str">
        <f>IF(Businesses!E1166="","N/A",Businesses!E1166)</f>
        <v>N/A</v>
      </c>
      <c r="E1165" s="32" t="str">
        <f>IF(Businesses!F1166="","N/A",Businesses!F1166)</f>
        <v>N/A</v>
      </c>
      <c r="F1165" s="32" t="str">
        <f t="shared" si="36"/>
        <v>N/A</v>
      </c>
      <c r="G1165" s="32" t="str">
        <f>IF(Businesses!G1166="","N/A",Businesses!G1166)</f>
        <v>N/A</v>
      </c>
      <c r="H1165" s="32" t="str">
        <f>IF(Businesses!H1166="","N/A",Businesses!H1166)</f>
        <v>N/A</v>
      </c>
      <c r="I1165" s="32" t="str">
        <f>IF(AND(Businesses!B1166="",Businesses!C1166&lt;&gt;""),0,IF(Businesses!B1166="","N/A",IF(ISNUMBER(Businesses!B1166),Businesses!B1166,0)))</f>
        <v>N/A</v>
      </c>
    </row>
    <row r="1166" spans="2:9">
      <c r="B1166" s="32" t="str">
        <f t="shared" si="37"/>
        <v>N/A</v>
      </c>
      <c r="C1166" s="32" t="str">
        <f>IF(AND(Businesses!D1167="",Businesses!E1167&lt;&gt;""),0,IF(Businesses!D1167="","N/A",IF(ISNUMBER(Businesses!D1167),Businesses!D1167,0)))</f>
        <v>N/A</v>
      </c>
      <c r="D1166" s="32" t="str">
        <f>IF(Businesses!E1167="","N/A",Businesses!E1167)</f>
        <v>N/A</v>
      </c>
      <c r="E1166" s="32" t="str">
        <f>IF(Businesses!F1167="","N/A",Businesses!F1167)</f>
        <v>N/A</v>
      </c>
      <c r="F1166" s="32" t="str">
        <f t="shared" si="36"/>
        <v>N/A</v>
      </c>
      <c r="G1166" s="32" t="str">
        <f>IF(Businesses!G1167="","N/A",Businesses!G1167)</f>
        <v>N/A</v>
      </c>
      <c r="H1166" s="32" t="str">
        <f>IF(Businesses!H1167="","N/A",Businesses!H1167)</f>
        <v>N/A</v>
      </c>
      <c r="I1166" s="32" t="str">
        <f>IF(AND(Businesses!B1167="",Businesses!C1167&lt;&gt;""),0,IF(Businesses!B1167="","N/A",IF(ISNUMBER(Businesses!B1167),Businesses!B1167,0)))</f>
        <v>N/A</v>
      </c>
    </row>
    <row r="1167" spans="2:9">
      <c r="B1167" s="32" t="str">
        <f t="shared" si="37"/>
        <v>N/A</v>
      </c>
      <c r="C1167" s="32" t="str">
        <f>IF(AND(Businesses!D1168="",Businesses!E1168&lt;&gt;""),0,IF(Businesses!D1168="","N/A",IF(ISNUMBER(Businesses!D1168),Businesses!D1168,0)))</f>
        <v>N/A</v>
      </c>
      <c r="D1167" s="32" t="str">
        <f>IF(Businesses!E1168="","N/A",Businesses!E1168)</f>
        <v>N/A</v>
      </c>
      <c r="E1167" s="32" t="str">
        <f>IF(Businesses!F1168="","N/A",Businesses!F1168)</f>
        <v>N/A</v>
      </c>
      <c r="F1167" s="32" t="str">
        <f t="shared" si="36"/>
        <v>N/A</v>
      </c>
      <c r="G1167" s="32" t="str">
        <f>IF(Businesses!G1168="","N/A",Businesses!G1168)</f>
        <v>N/A</v>
      </c>
      <c r="H1167" s="32" t="str">
        <f>IF(Businesses!H1168="","N/A",Businesses!H1168)</f>
        <v>N/A</v>
      </c>
      <c r="I1167" s="32" t="str">
        <f>IF(AND(Businesses!B1168="",Businesses!C1168&lt;&gt;""),0,IF(Businesses!B1168="","N/A",IF(ISNUMBER(Businesses!B1168),Businesses!B1168,0)))</f>
        <v>N/A</v>
      </c>
    </row>
    <row r="1168" spans="2:9">
      <c r="B1168" s="32" t="str">
        <f t="shared" si="37"/>
        <v>N/A</v>
      </c>
      <c r="C1168" s="32" t="str">
        <f>IF(AND(Businesses!D1169="",Businesses!E1169&lt;&gt;""),0,IF(Businesses!D1169="","N/A",IF(ISNUMBER(Businesses!D1169),Businesses!D1169,0)))</f>
        <v>N/A</v>
      </c>
      <c r="D1168" s="32" t="str">
        <f>IF(Businesses!E1169="","N/A",Businesses!E1169)</f>
        <v>N/A</v>
      </c>
      <c r="E1168" s="32" t="str">
        <f>IF(Businesses!F1169="","N/A",Businesses!F1169)</f>
        <v>N/A</v>
      </c>
      <c r="F1168" s="32" t="str">
        <f t="shared" si="36"/>
        <v>N/A</v>
      </c>
      <c r="G1168" s="32" t="str">
        <f>IF(Businesses!G1169="","N/A",Businesses!G1169)</f>
        <v>N/A</v>
      </c>
      <c r="H1168" s="32" t="str">
        <f>IF(Businesses!H1169="","N/A",Businesses!H1169)</f>
        <v>N/A</v>
      </c>
      <c r="I1168" s="32" t="str">
        <f>IF(AND(Businesses!B1169="",Businesses!C1169&lt;&gt;""),0,IF(Businesses!B1169="","N/A",IF(ISNUMBER(Businesses!B1169),Businesses!B1169,0)))</f>
        <v>N/A</v>
      </c>
    </row>
    <row r="1169" spans="2:9">
      <c r="B1169" s="32" t="str">
        <f t="shared" si="37"/>
        <v>N/A</v>
      </c>
      <c r="C1169" s="32" t="str">
        <f>IF(AND(Businesses!D1170="",Businesses!E1170&lt;&gt;""),0,IF(Businesses!D1170="","N/A",IF(ISNUMBER(Businesses!D1170),Businesses!D1170,0)))</f>
        <v>N/A</v>
      </c>
      <c r="D1169" s="32" t="str">
        <f>IF(Businesses!E1170="","N/A",Businesses!E1170)</f>
        <v>N/A</v>
      </c>
      <c r="E1169" s="32" t="str">
        <f>IF(Businesses!F1170="","N/A",Businesses!F1170)</f>
        <v>N/A</v>
      </c>
      <c r="F1169" s="32" t="str">
        <f t="shared" si="36"/>
        <v>N/A</v>
      </c>
      <c r="G1169" s="32" t="str">
        <f>IF(Businesses!G1170="","N/A",Businesses!G1170)</f>
        <v>N/A</v>
      </c>
      <c r="H1169" s="32" t="str">
        <f>IF(Businesses!H1170="","N/A",Businesses!H1170)</f>
        <v>N/A</v>
      </c>
      <c r="I1169" s="32" t="str">
        <f>IF(AND(Businesses!B1170="",Businesses!C1170&lt;&gt;""),0,IF(Businesses!B1170="","N/A",IF(ISNUMBER(Businesses!B1170),Businesses!B1170,0)))</f>
        <v>N/A</v>
      </c>
    </row>
    <row r="1170" spans="2:9">
      <c r="B1170" s="32" t="str">
        <f t="shared" si="37"/>
        <v>N/A</v>
      </c>
      <c r="C1170" s="32" t="str">
        <f>IF(AND(Businesses!D1171="",Businesses!E1171&lt;&gt;""),0,IF(Businesses!D1171="","N/A",IF(ISNUMBER(Businesses!D1171),Businesses!D1171,0)))</f>
        <v>N/A</v>
      </c>
      <c r="D1170" s="32" t="str">
        <f>IF(Businesses!E1171="","N/A",Businesses!E1171)</f>
        <v>N/A</v>
      </c>
      <c r="E1170" s="32" t="str">
        <f>IF(Businesses!F1171="","N/A",Businesses!F1171)</f>
        <v>N/A</v>
      </c>
      <c r="F1170" s="32" t="str">
        <f t="shared" si="36"/>
        <v>N/A</v>
      </c>
      <c r="G1170" s="32" t="str">
        <f>IF(Businesses!G1171="","N/A",Businesses!G1171)</f>
        <v>N/A</v>
      </c>
      <c r="H1170" s="32" t="str">
        <f>IF(Businesses!H1171="","N/A",Businesses!H1171)</f>
        <v>N/A</v>
      </c>
      <c r="I1170" s="32" t="str">
        <f>IF(AND(Businesses!B1171="",Businesses!C1171&lt;&gt;""),0,IF(Businesses!B1171="","N/A",IF(ISNUMBER(Businesses!B1171),Businesses!B1171,0)))</f>
        <v>N/A</v>
      </c>
    </row>
    <row r="1171" spans="2:9">
      <c r="B1171" s="32" t="str">
        <f t="shared" si="37"/>
        <v>N/A</v>
      </c>
      <c r="C1171" s="32" t="str">
        <f>IF(AND(Businesses!D1172="",Businesses!E1172&lt;&gt;""),0,IF(Businesses!D1172="","N/A",IF(ISNUMBER(Businesses!D1172),Businesses!D1172,0)))</f>
        <v>N/A</v>
      </c>
      <c r="D1171" s="32" t="str">
        <f>IF(Businesses!E1172="","N/A",Businesses!E1172)</f>
        <v>N/A</v>
      </c>
      <c r="E1171" s="32" t="str">
        <f>IF(Businesses!F1172="","N/A",Businesses!F1172)</f>
        <v>N/A</v>
      </c>
      <c r="F1171" s="32" t="str">
        <f t="shared" si="36"/>
        <v>N/A</v>
      </c>
      <c r="G1171" s="32" t="str">
        <f>IF(Businesses!G1172="","N/A",Businesses!G1172)</f>
        <v>N/A</v>
      </c>
      <c r="H1171" s="32" t="str">
        <f>IF(Businesses!H1172="","N/A",Businesses!H1172)</f>
        <v>N/A</v>
      </c>
      <c r="I1171" s="32" t="str">
        <f>IF(AND(Businesses!B1172="",Businesses!C1172&lt;&gt;""),0,IF(Businesses!B1172="","N/A",IF(ISNUMBER(Businesses!B1172),Businesses!B1172,0)))</f>
        <v>N/A</v>
      </c>
    </row>
    <row r="1172" spans="2:9">
      <c r="B1172" s="32" t="str">
        <f t="shared" si="37"/>
        <v>N/A</v>
      </c>
      <c r="C1172" s="32" t="str">
        <f>IF(AND(Businesses!D1173="",Businesses!E1173&lt;&gt;""),0,IF(Businesses!D1173="","N/A",IF(ISNUMBER(Businesses!D1173),Businesses!D1173,0)))</f>
        <v>N/A</v>
      </c>
      <c r="D1172" s="32" t="str">
        <f>IF(Businesses!E1173="","N/A",Businesses!E1173)</f>
        <v>N/A</v>
      </c>
      <c r="E1172" s="32" t="str">
        <f>IF(Businesses!F1173="","N/A",Businesses!F1173)</f>
        <v>N/A</v>
      </c>
      <c r="F1172" s="32" t="str">
        <f t="shared" si="36"/>
        <v>N/A</v>
      </c>
      <c r="G1172" s="32" t="str">
        <f>IF(Businesses!G1173="","N/A",Businesses!G1173)</f>
        <v>N/A</v>
      </c>
      <c r="H1172" s="32" t="str">
        <f>IF(Businesses!H1173="","N/A",Businesses!H1173)</f>
        <v>N/A</v>
      </c>
      <c r="I1172" s="32" t="str">
        <f>IF(AND(Businesses!B1173="",Businesses!C1173&lt;&gt;""),0,IF(Businesses!B1173="","N/A",IF(ISNUMBER(Businesses!B1173),Businesses!B1173,0)))</f>
        <v>N/A</v>
      </c>
    </row>
    <row r="1173" spans="2:9">
      <c r="B1173" s="32" t="str">
        <f t="shared" si="37"/>
        <v>N/A</v>
      </c>
      <c r="C1173" s="32" t="str">
        <f>IF(AND(Businesses!D1174="",Businesses!E1174&lt;&gt;""),0,IF(Businesses!D1174="","N/A",IF(ISNUMBER(Businesses!D1174),Businesses!D1174,0)))</f>
        <v>N/A</v>
      </c>
      <c r="D1173" s="32" t="str">
        <f>IF(Businesses!E1174="","N/A",Businesses!E1174)</f>
        <v>N/A</v>
      </c>
      <c r="E1173" s="32" t="str">
        <f>IF(Businesses!F1174="","N/A",Businesses!F1174)</f>
        <v>N/A</v>
      </c>
      <c r="F1173" s="32" t="str">
        <f t="shared" si="36"/>
        <v>N/A</v>
      </c>
      <c r="G1173" s="32" t="str">
        <f>IF(Businesses!G1174="","N/A",Businesses!G1174)</f>
        <v>N/A</v>
      </c>
      <c r="H1173" s="32" t="str">
        <f>IF(Businesses!H1174="","N/A",Businesses!H1174)</f>
        <v>N/A</v>
      </c>
      <c r="I1173" s="32" t="str">
        <f>IF(AND(Businesses!B1174="",Businesses!C1174&lt;&gt;""),0,IF(Businesses!B1174="","N/A",IF(ISNUMBER(Businesses!B1174),Businesses!B1174,0)))</f>
        <v>N/A</v>
      </c>
    </row>
    <row r="1174" spans="2:9">
      <c r="B1174" s="32" t="str">
        <f t="shared" si="37"/>
        <v>N/A</v>
      </c>
      <c r="C1174" s="32" t="str">
        <f>IF(AND(Businesses!D1175="",Businesses!E1175&lt;&gt;""),0,IF(Businesses!D1175="","N/A",IF(ISNUMBER(Businesses!D1175),Businesses!D1175,0)))</f>
        <v>N/A</v>
      </c>
      <c r="D1174" s="32" t="str">
        <f>IF(Businesses!E1175="","N/A",Businesses!E1175)</f>
        <v>N/A</v>
      </c>
      <c r="E1174" s="32" t="str">
        <f>IF(Businesses!F1175="","N/A",Businesses!F1175)</f>
        <v>N/A</v>
      </c>
      <c r="F1174" s="32" t="str">
        <f t="shared" si="36"/>
        <v>N/A</v>
      </c>
      <c r="G1174" s="32" t="str">
        <f>IF(Businesses!G1175="","N/A",Businesses!G1175)</f>
        <v>N/A</v>
      </c>
      <c r="H1174" s="32" t="str">
        <f>IF(Businesses!H1175="","N/A",Businesses!H1175)</f>
        <v>N/A</v>
      </c>
      <c r="I1174" s="32" t="str">
        <f>IF(AND(Businesses!B1175="",Businesses!C1175&lt;&gt;""),0,IF(Businesses!B1175="","N/A",IF(ISNUMBER(Businesses!B1175),Businesses!B1175,0)))</f>
        <v>N/A</v>
      </c>
    </row>
    <row r="1175" spans="2:9">
      <c r="B1175" s="32" t="str">
        <f t="shared" si="37"/>
        <v>N/A</v>
      </c>
      <c r="C1175" s="32" t="str">
        <f>IF(AND(Businesses!D1176="",Businesses!E1176&lt;&gt;""),0,IF(Businesses!D1176="","N/A",IF(ISNUMBER(Businesses!D1176),Businesses!D1176,0)))</f>
        <v>N/A</v>
      </c>
      <c r="D1175" s="32" t="str">
        <f>IF(Businesses!E1176="","N/A",Businesses!E1176)</f>
        <v>N/A</v>
      </c>
      <c r="E1175" s="32" t="str">
        <f>IF(Businesses!F1176="","N/A",Businesses!F1176)</f>
        <v>N/A</v>
      </c>
      <c r="F1175" s="32" t="str">
        <f t="shared" si="36"/>
        <v>N/A</v>
      </c>
      <c r="G1175" s="32" t="str">
        <f>IF(Businesses!G1176="","N/A",Businesses!G1176)</f>
        <v>N/A</v>
      </c>
      <c r="H1175" s="32" t="str">
        <f>IF(Businesses!H1176="","N/A",Businesses!H1176)</f>
        <v>N/A</v>
      </c>
      <c r="I1175" s="32" t="str">
        <f>IF(AND(Businesses!B1176="",Businesses!C1176&lt;&gt;""),0,IF(Businesses!B1176="","N/A",IF(ISNUMBER(Businesses!B1176),Businesses!B1176,0)))</f>
        <v>N/A</v>
      </c>
    </row>
    <row r="1176" spans="2:9">
      <c r="B1176" s="32" t="str">
        <f t="shared" si="37"/>
        <v>N/A</v>
      </c>
      <c r="C1176" s="32" t="str">
        <f>IF(AND(Businesses!D1177="",Businesses!E1177&lt;&gt;""),0,IF(Businesses!D1177="","N/A",IF(ISNUMBER(Businesses!D1177),Businesses!D1177,0)))</f>
        <v>N/A</v>
      </c>
      <c r="D1176" s="32" t="str">
        <f>IF(Businesses!E1177="","N/A",Businesses!E1177)</f>
        <v>N/A</v>
      </c>
      <c r="E1176" s="32" t="str">
        <f>IF(Businesses!F1177="","N/A",Businesses!F1177)</f>
        <v>N/A</v>
      </c>
      <c r="F1176" s="32" t="str">
        <f t="shared" si="36"/>
        <v>N/A</v>
      </c>
      <c r="G1176" s="32" t="str">
        <f>IF(Businesses!G1177="","N/A",Businesses!G1177)</f>
        <v>N/A</v>
      </c>
      <c r="H1176" s="32" t="str">
        <f>IF(Businesses!H1177="","N/A",Businesses!H1177)</f>
        <v>N/A</v>
      </c>
      <c r="I1176" s="32" t="str">
        <f>IF(AND(Businesses!B1177="",Businesses!C1177&lt;&gt;""),0,IF(Businesses!B1177="","N/A",IF(ISNUMBER(Businesses!B1177),Businesses!B1177,0)))</f>
        <v>N/A</v>
      </c>
    </row>
    <row r="1177" spans="2:9">
      <c r="B1177" s="32" t="str">
        <f t="shared" si="37"/>
        <v>N/A</v>
      </c>
      <c r="C1177" s="32" t="str">
        <f>IF(AND(Businesses!D1178="",Businesses!E1178&lt;&gt;""),0,IF(Businesses!D1178="","N/A",IF(ISNUMBER(Businesses!D1178),Businesses!D1178,0)))</f>
        <v>N/A</v>
      </c>
      <c r="D1177" s="32" t="str">
        <f>IF(Businesses!E1178="","N/A",Businesses!E1178)</f>
        <v>N/A</v>
      </c>
      <c r="E1177" s="32" t="str">
        <f>IF(Businesses!F1178="","N/A",Businesses!F1178)</f>
        <v>N/A</v>
      </c>
      <c r="F1177" s="32" t="str">
        <f t="shared" si="36"/>
        <v>N/A</v>
      </c>
      <c r="G1177" s="32" t="str">
        <f>IF(Businesses!G1178="","N/A",Businesses!G1178)</f>
        <v>N/A</v>
      </c>
      <c r="H1177" s="32" t="str">
        <f>IF(Businesses!H1178="","N/A",Businesses!H1178)</f>
        <v>N/A</v>
      </c>
      <c r="I1177" s="32" t="str">
        <f>IF(AND(Businesses!B1178="",Businesses!C1178&lt;&gt;""),0,IF(Businesses!B1178="","N/A",IF(ISNUMBER(Businesses!B1178),Businesses!B1178,0)))</f>
        <v>N/A</v>
      </c>
    </row>
    <row r="1178" spans="2:9">
      <c r="B1178" s="32" t="str">
        <f t="shared" si="37"/>
        <v>N/A</v>
      </c>
      <c r="C1178" s="32" t="str">
        <f>IF(AND(Businesses!D1179="",Businesses!E1179&lt;&gt;""),0,IF(Businesses!D1179="","N/A",IF(ISNUMBER(Businesses!D1179),Businesses!D1179,0)))</f>
        <v>N/A</v>
      </c>
      <c r="D1178" s="32" t="str">
        <f>IF(Businesses!E1179="","N/A",Businesses!E1179)</f>
        <v>N/A</v>
      </c>
      <c r="E1178" s="32" t="str">
        <f>IF(Businesses!F1179="","N/A",Businesses!F1179)</f>
        <v>N/A</v>
      </c>
      <c r="F1178" s="32" t="str">
        <f t="shared" si="36"/>
        <v>N/A</v>
      </c>
      <c r="G1178" s="32" t="str">
        <f>IF(Businesses!G1179="","N/A",Businesses!G1179)</f>
        <v>N/A</v>
      </c>
      <c r="H1178" s="32" t="str">
        <f>IF(Businesses!H1179="","N/A",Businesses!H1179)</f>
        <v>N/A</v>
      </c>
      <c r="I1178" s="32" t="str">
        <f>IF(AND(Businesses!B1179="",Businesses!C1179&lt;&gt;""),0,IF(Businesses!B1179="","N/A",IF(ISNUMBER(Businesses!B1179),Businesses!B1179,0)))</f>
        <v>N/A</v>
      </c>
    </row>
    <row r="1179" spans="2:9">
      <c r="B1179" s="32" t="str">
        <f t="shared" si="37"/>
        <v>N/A</v>
      </c>
      <c r="C1179" s="32" t="str">
        <f>IF(AND(Businesses!D1180="",Businesses!E1180&lt;&gt;""),0,IF(Businesses!D1180="","N/A",IF(ISNUMBER(Businesses!D1180),Businesses!D1180,0)))</f>
        <v>N/A</v>
      </c>
      <c r="D1179" s="32" t="str">
        <f>IF(Businesses!E1180="","N/A",Businesses!E1180)</f>
        <v>N/A</v>
      </c>
      <c r="E1179" s="32" t="str">
        <f>IF(Businesses!F1180="","N/A",Businesses!F1180)</f>
        <v>N/A</v>
      </c>
      <c r="F1179" s="32" t="str">
        <f t="shared" si="36"/>
        <v>N/A</v>
      </c>
      <c r="G1179" s="32" t="str">
        <f>IF(Businesses!G1180="","N/A",Businesses!G1180)</f>
        <v>N/A</v>
      </c>
      <c r="H1179" s="32" t="str">
        <f>IF(Businesses!H1180="","N/A",Businesses!H1180)</f>
        <v>N/A</v>
      </c>
      <c r="I1179" s="32" t="str">
        <f>IF(AND(Businesses!B1180="",Businesses!C1180&lt;&gt;""),0,IF(Businesses!B1180="","N/A",IF(ISNUMBER(Businesses!B1180),Businesses!B1180,0)))</f>
        <v>N/A</v>
      </c>
    </row>
    <row r="1180" spans="2:9">
      <c r="B1180" s="32" t="str">
        <f t="shared" si="37"/>
        <v>N/A</v>
      </c>
      <c r="C1180" s="32" t="str">
        <f>IF(AND(Businesses!D1181="",Businesses!E1181&lt;&gt;""),0,IF(Businesses!D1181="","N/A",IF(ISNUMBER(Businesses!D1181),Businesses!D1181,0)))</f>
        <v>N/A</v>
      </c>
      <c r="D1180" s="32" t="str">
        <f>IF(Businesses!E1181="","N/A",Businesses!E1181)</f>
        <v>N/A</v>
      </c>
      <c r="E1180" s="32" t="str">
        <f>IF(Businesses!F1181="","N/A",Businesses!F1181)</f>
        <v>N/A</v>
      </c>
      <c r="F1180" s="32" t="str">
        <f t="shared" si="36"/>
        <v>N/A</v>
      </c>
      <c r="G1180" s="32" t="str">
        <f>IF(Businesses!G1181="","N/A",Businesses!G1181)</f>
        <v>N/A</v>
      </c>
      <c r="H1180" s="32" t="str">
        <f>IF(Businesses!H1181="","N/A",Businesses!H1181)</f>
        <v>N/A</v>
      </c>
      <c r="I1180" s="32" t="str">
        <f>IF(AND(Businesses!B1181="",Businesses!C1181&lt;&gt;""),0,IF(Businesses!B1181="","N/A",IF(ISNUMBER(Businesses!B1181),Businesses!B1181,0)))</f>
        <v>N/A</v>
      </c>
    </row>
    <row r="1181" spans="2:9">
      <c r="B1181" s="32" t="str">
        <f t="shared" si="37"/>
        <v>N/A</v>
      </c>
      <c r="C1181" s="32" t="str">
        <f>IF(AND(Businesses!D1182="",Businesses!E1182&lt;&gt;""),0,IF(Businesses!D1182="","N/A",IF(ISNUMBER(Businesses!D1182),Businesses!D1182,0)))</f>
        <v>N/A</v>
      </c>
      <c r="D1181" s="32" t="str">
        <f>IF(Businesses!E1182="","N/A",Businesses!E1182)</f>
        <v>N/A</v>
      </c>
      <c r="E1181" s="32" t="str">
        <f>IF(Businesses!F1182="","N/A",Businesses!F1182)</f>
        <v>N/A</v>
      </c>
      <c r="F1181" s="32" t="str">
        <f t="shared" si="36"/>
        <v>N/A</v>
      </c>
      <c r="G1181" s="32" t="str">
        <f>IF(Businesses!G1182="","N/A",Businesses!G1182)</f>
        <v>N/A</v>
      </c>
      <c r="H1181" s="32" t="str">
        <f>IF(Businesses!H1182="","N/A",Businesses!H1182)</f>
        <v>N/A</v>
      </c>
      <c r="I1181" s="32" t="str">
        <f>IF(AND(Businesses!B1182="",Businesses!C1182&lt;&gt;""),0,IF(Businesses!B1182="","N/A",IF(ISNUMBER(Businesses!B1182),Businesses!B1182,0)))</f>
        <v>N/A</v>
      </c>
    </row>
    <row r="1182" spans="2:9">
      <c r="B1182" s="32" t="str">
        <f t="shared" si="37"/>
        <v>N/A</v>
      </c>
      <c r="C1182" s="32" t="str">
        <f>IF(AND(Businesses!D1183="",Businesses!E1183&lt;&gt;""),0,IF(Businesses!D1183="","N/A",IF(ISNUMBER(Businesses!D1183),Businesses!D1183,0)))</f>
        <v>N/A</v>
      </c>
      <c r="D1182" s="32" t="str">
        <f>IF(Businesses!E1183="","N/A",Businesses!E1183)</f>
        <v>N/A</v>
      </c>
      <c r="E1182" s="32" t="str">
        <f>IF(Businesses!F1183="","N/A",Businesses!F1183)</f>
        <v>N/A</v>
      </c>
      <c r="F1182" s="32" t="str">
        <f t="shared" si="36"/>
        <v>N/A</v>
      </c>
      <c r="G1182" s="32" t="str">
        <f>IF(Businesses!G1183="","N/A",Businesses!G1183)</f>
        <v>N/A</v>
      </c>
      <c r="H1182" s="32" t="str">
        <f>IF(Businesses!H1183="","N/A",Businesses!H1183)</f>
        <v>N/A</v>
      </c>
      <c r="I1182" s="32" t="str">
        <f>IF(AND(Businesses!B1183="",Businesses!C1183&lt;&gt;""),0,IF(Businesses!B1183="","N/A",IF(ISNUMBER(Businesses!B1183),Businesses!B1183,0)))</f>
        <v>N/A</v>
      </c>
    </row>
    <row r="1183" spans="2:9">
      <c r="B1183" s="32" t="str">
        <f t="shared" si="37"/>
        <v>N/A</v>
      </c>
      <c r="C1183" s="32" t="str">
        <f>IF(AND(Businesses!D1184="",Businesses!E1184&lt;&gt;""),0,IF(Businesses!D1184="","N/A",IF(ISNUMBER(Businesses!D1184),Businesses!D1184,0)))</f>
        <v>N/A</v>
      </c>
      <c r="D1183" s="32" t="str">
        <f>IF(Businesses!E1184="","N/A",Businesses!E1184)</f>
        <v>N/A</v>
      </c>
      <c r="E1183" s="32" t="str">
        <f>IF(Businesses!F1184="","N/A",Businesses!F1184)</f>
        <v>N/A</v>
      </c>
      <c r="F1183" s="32" t="str">
        <f t="shared" si="36"/>
        <v>N/A</v>
      </c>
      <c r="G1183" s="32" t="str">
        <f>IF(Businesses!G1184="","N/A",Businesses!G1184)</f>
        <v>N/A</v>
      </c>
      <c r="H1183" s="32" t="str">
        <f>IF(Businesses!H1184="","N/A",Businesses!H1184)</f>
        <v>N/A</v>
      </c>
      <c r="I1183" s="32" t="str">
        <f>IF(AND(Businesses!B1184="",Businesses!C1184&lt;&gt;""),0,IF(Businesses!B1184="","N/A",IF(ISNUMBER(Businesses!B1184),Businesses!B1184,0)))</f>
        <v>N/A</v>
      </c>
    </row>
    <row r="1184" spans="2:9">
      <c r="B1184" s="32" t="str">
        <f t="shared" si="37"/>
        <v>N/A</v>
      </c>
      <c r="C1184" s="32" t="str">
        <f>IF(AND(Businesses!D1185="",Businesses!E1185&lt;&gt;""),0,IF(Businesses!D1185="","N/A",IF(ISNUMBER(Businesses!D1185),Businesses!D1185,0)))</f>
        <v>N/A</v>
      </c>
      <c r="D1184" s="32" t="str">
        <f>IF(Businesses!E1185="","N/A",Businesses!E1185)</f>
        <v>N/A</v>
      </c>
      <c r="E1184" s="32" t="str">
        <f>IF(Businesses!F1185="","N/A",Businesses!F1185)</f>
        <v>N/A</v>
      </c>
      <c r="F1184" s="32" t="str">
        <f t="shared" si="36"/>
        <v>N/A</v>
      </c>
      <c r="G1184" s="32" t="str">
        <f>IF(Businesses!G1185="","N/A",Businesses!G1185)</f>
        <v>N/A</v>
      </c>
      <c r="H1184" s="32" t="str">
        <f>IF(Businesses!H1185="","N/A",Businesses!H1185)</f>
        <v>N/A</v>
      </c>
      <c r="I1184" s="32" t="str">
        <f>IF(AND(Businesses!B1185="",Businesses!C1185&lt;&gt;""),0,IF(Businesses!B1185="","N/A",IF(ISNUMBER(Businesses!B1185),Businesses!B1185,0)))</f>
        <v>N/A</v>
      </c>
    </row>
    <row r="1185" spans="2:9">
      <c r="B1185" s="32" t="str">
        <f t="shared" si="37"/>
        <v>N/A</v>
      </c>
      <c r="C1185" s="32" t="str">
        <f>IF(AND(Businesses!D1186="",Businesses!E1186&lt;&gt;""),0,IF(Businesses!D1186="","N/A",IF(ISNUMBER(Businesses!D1186),Businesses!D1186,0)))</f>
        <v>N/A</v>
      </c>
      <c r="D1185" s="32" t="str">
        <f>IF(Businesses!E1186="","N/A",Businesses!E1186)</f>
        <v>N/A</v>
      </c>
      <c r="E1185" s="32" t="str">
        <f>IF(Businesses!F1186="","N/A",Businesses!F1186)</f>
        <v>N/A</v>
      </c>
      <c r="F1185" s="32" t="str">
        <f t="shared" si="36"/>
        <v>N/A</v>
      </c>
      <c r="G1185" s="32" t="str">
        <f>IF(Businesses!G1186="","N/A",Businesses!G1186)</f>
        <v>N/A</v>
      </c>
      <c r="H1185" s="32" t="str">
        <f>IF(Businesses!H1186="","N/A",Businesses!H1186)</f>
        <v>N/A</v>
      </c>
      <c r="I1185" s="32" t="str">
        <f>IF(AND(Businesses!B1186="",Businesses!C1186&lt;&gt;""),0,IF(Businesses!B1186="","N/A",IF(ISNUMBER(Businesses!B1186),Businesses!B1186,0)))</f>
        <v>N/A</v>
      </c>
    </row>
    <row r="1186" spans="2:9">
      <c r="B1186" s="32" t="str">
        <f t="shared" si="37"/>
        <v>N/A</v>
      </c>
      <c r="C1186" s="32" t="str">
        <f>IF(AND(Businesses!D1187="",Businesses!E1187&lt;&gt;""),0,IF(Businesses!D1187="","N/A",IF(ISNUMBER(Businesses!D1187),Businesses!D1187,0)))</f>
        <v>N/A</v>
      </c>
      <c r="D1186" s="32" t="str">
        <f>IF(Businesses!E1187="","N/A",Businesses!E1187)</f>
        <v>N/A</v>
      </c>
      <c r="E1186" s="32" t="str">
        <f>IF(Businesses!F1187="","N/A",Businesses!F1187)</f>
        <v>N/A</v>
      </c>
      <c r="F1186" s="32" t="str">
        <f t="shared" si="36"/>
        <v>N/A</v>
      </c>
      <c r="G1186" s="32" t="str">
        <f>IF(Businesses!G1187="","N/A",Businesses!G1187)</f>
        <v>N/A</v>
      </c>
      <c r="H1186" s="32" t="str">
        <f>IF(Businesses!H1187="","N/A",Businesses!H1187)</f>
        <v>N/A</v>
      </c>
      <c r="I1186" s="32" t="str">
        <f>IF(AND(Businesses!B1187="",Businesses!C1187&lt;&gt;""),0,IF(Businesses!B1187="","N/A",IF(ISNUMBER(Businesses!B1187),Businesses!B1187,0)))</f>
        <v>N/A</v>
      </c>
    </row>
    <row r="1187" spans="2:9">
      <c r="B1187" s="32" t="str">
        <f t="shared" si="37"/>
        <v>N/A</v>
      </c>
      <c r="C1187" s="32" t="str">
        <f>IF(AND(Businesses!D1188="",Businesses!E1188&lt;&gt;""),0,IF(Businesses!D1188="","N/A",IF(ISNUMBER(Businesses!D1188),Businesses!D1188,0)))</f>
        <v>N/A</v>
      </c>
      <c r="D1187" s="32" t="str">
        <f>IF(Businesses!E1188="","N/A",Businesses!E1188)</f>
        <v>N/A</v>
      </c>
      <c r="E1187" s="32" t="str">
        <f>IF(Businesses!F1188="","N/A",Businesses!F1188)</f>
        <v>N/A</v>
      </c>
      <c r="F1187" s="32" t="str">
        <f t="shared" si="36"/>
        <v>N/A</v>
      </c>
      <c r="G1187" s="32" t="str">
        <f>IF(Businesses!G1188="","N/A",Businesses!G1188)</f>
        <v>N/A</v>
      </c>
      <c r="H1187" s="32" t="str">
        <f>IF(Businesses!H1188="","N/A",Businesses!H1188)</f>
        <v>N/A</v>
      </c>
      <c r="I1187" s="32" t="str">
        <f>IF(AND(Businesses!B1188="",Businesses!C1188&lt;&gt;""),0,IF(Businesses!B1188="","N/A",IF(ISNUMBER(Businesses!B1188),Businesses!B1188,0)))</f>
        <v>N/A</v>
      </c>
    </row>
    <row r="1188" spans="2:9">
      <c r="B1188" s="32" t="str">
        <f t="shared" si="37"/>
        <v>N/A</v>
      </c>
      <c r="C1188" s="32" t="str">
        <f>IF(AND(Businesses!D1189="",Businesses!E1189&lt;&gt;""),0,IF(Businesses!D1189="","N/A",IF(ISNUMBER(Businesses!D1189),Businesses!D1189,0)))</f>
        <v>N/A</v>
      </c>
      <c r="D1188" s="32" t="str">
        <f>IF(Businesses!E1189="","N/A",Businesses!E1189)</f>
        <v>N/A</v>
      </c>
      <c r="E1188" s="32" t="str">
        <f>IF(Businesses!F1189="","N/A",Businesses!F1189)</f>
        <v>N/A</v>
      </c>
      <c r="F1188" s="32" t="str">
        <f t="shared" si="36"/>
        <v>N/A</v>
      </c>
      <c r="G1188" s="32" t="str">
        <f>IF(Businesses!G1189="","N/A",Businesses!G1189)</f>
        <v>N/A</v>
      </c>
      <c r="H1188" s="32" t="str">
        <f>IF(Businesses!H1189="","N/A",Businesses!H1189)</f>
        <v>N/A</v>
      </c>
      <c r="I1188" s="32" t="str">
        <f>IF(AND(Businesses!B1189="",Businesses!C1189&lt;&gt;""),0,IF(Businesses!B1189="","N/A",IF(ISNUMBER(Businesses!B1189),Businesses!B1189,0)))</f>
        <v>N/A</v>
      </c>
    </row>
    <row r="1189" spans="2:9">
      <c r="B1189" s="32" t="str">
        <f t="shared" si="37"/>
        <v>N/A</v>
      </c>
      <c r="C1189" s="32" t="str">
        <f>IF(AND(Businesses!D1190="",Businesses!E1190&lt;&gt;""),0,IF(Businesses!D1190="","N/A",IF(ISNUMBER(Businesses!D1190),Businesses!D1190,0)))</f>
        <v>N/A</v>
      </c>
      <c r="D1189" s="32" t="str">
        <f>IF(Businesses!E1190="","N/A",Businesses!E1190)</f>
        <v>N/A</v>
      </c>
      <c r="E1189" s="32" t="str">
        <f>IF(Businesses!F1190="","N/A",Businesses!F1190)</f>
        <v>N/A</v>
      </c>
      <c r="F1189" s="32" t="str">
        <f t="shared" si="36"/>
        <v>N/A</v>
      </c>
      <c r="G1189" s="32" t="str">
        <f>IF(Businesses!G1190="","N/A",Businesses!G1190)</f>
        <v>N/A</v>
      </c>
      <c r="H1189" s="32" t="str">
        <f>IF(Businesses!H1190="","N/A",Businesses!H1190)</f>
        <v>N/A</v>
      </c>
      <c r="I1189" s="32" t="str">
        <f>IF(AND(Businesses!B1190="",Businesses!C1190&lt;&gt;""),0,IF(Businesses!B1190="","N/A",IF(ISNUMBER(Businesses!B1190),Businesses!B1190,0)))</f>
        <v>N/A</v>
      </c>
    </row>
    <row r="1190" spans="2:9">
      <c r="B1190" s="32" t="str">
        <f t="shared" si="37"/>
        <v>N/A</v>
      </c>
      <c r="C1190" s="32" t="str">
        <f>IF(AND(Businesses!D1191="",Businesses!E1191&lt;&gt;""),0,IF(Businesses!D1191="","N/A",IF(ISNUMBER(Businesses!D1191),Businesses!D1191,0)))</f>
        <v>N/A</v>
      </c>
      <c r="D1190" s="32" t="str">
        <f>IF(Businesses!E1191="","N/A",Businesses!E1191)</f>
        <v>N/A</v>
      </c>
      <c r="E1190" s="32" t="str">
        <f>IF(Businesses!F1191="","N/A",Businesses!F1191)</f>
        <v>N/A</v>
      </c>
      <c r="F1190" s="32" t="str">
        <f t="shared" si="36"/>
        <v>N/A</v>
      </c>
      <c r="G1190" s="32" t="str">
        <f>IF(Businesses!G1191="","N/A",Businesses!G1191)</f>
        <v>N/A</v>
      </c>
      <c r="H1190" s="32" t="str">
        <f>IF(Businesses!H1191="","N/A",Businesses!H1191)</f>
        <v>N/A</v>
      </c>
      <c r="I1190" s="32" t="str">
        <f>IF(AND(Businesses!B1191="",Businesses!C1191&lt;&gt;""),0,IF(Businesses!B1191="","N/A",IF(ISNUMBER(Businesses!B1191),Businesses!B1191,0)))</f>
        <v>N/A</v>
      </c>
    </row>
    <row r="1191" spans="2:9">
      <c r="B1191" s="32" t="str">
        <f t="shared" si="37"/>
        <v>N/A</v>
      </c>
      <c r="C1191" s="32" t="str">
        <f>IF(AND(Businesses!D1192="",Businesses!E1192&lt;&gt;""),0,IF(Businesses!D1192="","N/A",IF(ISNUMBER(Businesses!D1192),Businesses!D1192,0)))</f>
        <v>N/A</v>
      </c>
      <c r="D1191" s="32" t="str">
        <f>IF(Businesses!E1192="","N/A",Businesses!E1192)</f>
        <v>N/A</v>
      </c>
      <c r="E1191" s="32" t="str">
        <f>IF(Businesses!F1192="","N/A",Businesses!F1192)</f>
        <v>N/A</v>
      </c>
      <c r="F1191" s="32" t="str">
        <f t="shared" si="36"/>
        <v>N/A</v>
      </c>
      <c r="G1191" s="32" t="str">
        <f>IF(Businesses!G1192="","N/A",Businesses!G1192)</f>
        <v>N/A</v>
      </c>
      <c r="H1191" s="32" t="str">
        <f>IF(Businesses!H1192="","N/A",Businesses!H1192)</f>
        <v>N/A</v>
      </c>
      <c r="I1191" s="32" t="str">
        <f>IF(AND(Businesses!B1192="",Businesses!C1192&lt;&gt;""),0,IF(Businesses!B1192="","N/A",IF(ISNUMBER(Businesses!B1192),Businesses!B1192,0)))</f>
        <v>N/A</v>
      </c>
    </row>
    <row r="1192" spans="2:9">
      <c r="B1192" s="32" t="str">
        <f t="shared" si="37"/>
        <v>N/A</v>
      </c>
      <c r="C1192" s="32" t="str">
        <f>IF(AND(Businesses!D1193="",Businesses!E1193&lt;&gt;""),0,IF(Businesses!D1193="","N/A",IF(ISNUMBER(Businesses!D1193),Businesses!D1193,0)))</f>
        <v>N/A</v>
      </c>
      <c r="D1192" s="32" t="str">
        <f>IF(Businesses!E1193="","N/A",Businesses!E1193)</f>
        <v>N/A</v>
      </c>
      <c r="E1192" s="32" t="str">
        <f>IF(Businesses!F1193="","N/A",Businesses!F1193)</f>
        <v>N/A</v>
      </c>
      <c r="F1192" s="32" t="str">
        <f t="shared" si="36"/>
        <v>N/A</v>
      </c>
      <c r="G1192" s="32" t="str">
        <f>IF(Businesses!G1193="","N/A",Businesses!G1193)</f>
        <v>N/A</v>
      </c>
      <c r="H1192" s="32" t="str">
        <f>IF(Businesses!H1193="","N/A",Businesses!H1193)</f>
        <v>N/A</v>
      </c>
      <c r="I1192" s="32" t="str">
        <f>IF(AND(Businesses!B1193="",Businesses!C1193&lt;&gt;""),0,IF(Businesses!B1193="","N/A",IF(ISNUMBER(Businesses!B1193),Businesses!B1193,0)))</f>
        <v>N/A</v>
      </c>
    </row>
    <row r="1193" spans="2:9">
      <c r="B1193" s="32" t="str">
        <f t="shared" si="37"/>
        <v>N/A</v>
      </c>
      <c r="C1193" s="32" t="str">
        <f>IF(AND(Businesses!D1194="",Businesses!E1194&lt;&gt;""),0,IF(Businesses!D1194="","N/A",IF(ISNUMBER(Businesses!D1194),Businesses!D1194,0)))</f>
        <v>N/A</v>
      </c>
      <c r="D1193" s="32" t="str">
        <f>IF(Businesses!E1194="","N/A",Businesses!E1194)</f>
        <v>N/A</v>
      </c>
      <c r="E1193" s="32" t="str">
        <f>IF(Businesses!F1194="","N/A",Businesses!F1194)</f>
        <v>N/A</v>
      </c>
      <c r="F1193" s="32" t="str">
        <f t="shared" si="36"/>
        <v>N/A</v>
      </c>
      <c r="G1193" s="32" t="str">
        <f>IF(Businesses!G1194="","N/A",Businesses!G1194)</f>
        <v>N/A</v>
      </c>
      <c r="H1193" s="32" t="str">
        <f>IF(Businesses!H1194="","N/A",Businesses!H1194)</f>
        <v>N/A</v>
      </c>
      <c r="I1193" s="32" t="str">
        <f>IF(AND(Businesses!B1194="",Businesses!C1194&lt;&gt;""),0,IF(Businesses!B1194="","N/A",IF(ISNUMBER(Businesses!B1194),Businesses!B1194,0)))</f>
        <v>N/A</v>
      </c>
    </row>
    <row r="1194" spans="2:9">
      <c r="B1194" s="32" t="str">
        <f t="shared" si="37"/>
        <v>N/A</v>
      </c>
      <c r="C1194" s="32" t="str">
        <f>IF(AND(Businesses!D1195="",Businesses!E1195&lt;&gt;""),0,IF(Businesses!D1195="","N/A",IF(ISNUMBER(Businesses!D1195),Businesses!D1195,0)))</f>
        <v>N/A</v>
      </c>
      <c r="D1194" s="32" t="str">
        <f>IF(Businesses!E1195="","N/A",Businesses!E1195)</f>
        <v>N/A</v>
      </c>
      <c r="E1194" s="32" t="str">
        <f>IF(Businesses!F1195="","N/A",Businesses!F1195)</f>
        <v>N/A</v>
      </c>
      <c r="F1194" s="32" t="str">
        <f t="shared" si="36"/>
        <v>N/A</v>
      </c>
      <c r="G1194" s="32" t="str">
        <f>IF(Businesses!G1195="","N/A",Businesses!G1195)</f>
        <v>N/A</v>
      </c>
      <c r="H1194" s="32" t="str">
        <f>IF(Businesses!H1195="","N/A",Businesses!H1195)</f>
        <v>N/A</v>
      </c>
      <c r="I1194" s="32" t="str">
        <f>IF(AND(Businesses!B1195="",Businesses!C1195&lt;&gt;""),0,IF(Businesses!B1195="","N/A",IF(ISNUMBER(Businesses!B1195),Businesses!B1195,0)))</f>
        <v>N/A</v>
      </c>
    </row>
    <row r="1195" spans="2:9">
      <c r="B1195" s="32" t="str">
        <f t="shared" si="37"/>
        <v>N/A</v>
      </c>
      <c r="C1195" s="32" t="str">
        <f>IF(AND(Businesses!D1196="",Businesses!E1196&lt;&gt;""),0,IF(Businesses!D1196="","N/A",IF(ISNUMBER(Businesses!D1196),Businesses!D1196,0)))</f>
        <v>N/A</v>
      </c>
      <c r="D1195" s="32" t="str">
        <f>IF(Businesses!E1196="","N/A",Businesses!E1196)</f>
        <v>N/A</v>
      </c>
      <c r="E1195" s="32" t="str">
        <f>IF(Businesses!F1196="","N/A",Businesses!F1196)</f>
        <v>N/A</v>
      </c>
      <c r="F1195" s="32" t="str">
        <f t="shared" si="36"/>
        <v>N/A</v>
      </c>
      <c r="G1195" s="32" t="str">
        <f>IF(Businesses!G1196="","N/A",Businesses!G1196)</f>
        <v>N/A</v>
      </c>
      <c r="H1195" s="32" t="str">
        <f>IF(Businesses!H1196="","N/A",Businesses!H1196)</f>
        <v>N/A</v>
      </c>
      <c r="I1195" s="32" t="str">
        <f>IF(AND(Businesses!B1196="",Businesses!C1196&lt;&gt;""),0,IF(Businesses!B1196="","N/A",IF(ISNUMBER(Businesses!B1196),Businesses!B1196,0)))</f>
        <v>N/A</v>
      </c>
    </row>
    <row r="1196" spans="2:9">
      <c r="B1196" s="32" t="str">
        <f t="shared" si="37"/>
        <v>N/A</v>
      </c>
      <c r="C1196" s="32" t="str">
        <f>IF(AND(Businesses!D1197="",Businesses!E1197&lt;&gt;""),0,IF(Businesses!D1197="","N/A",IF(ISNUMBER(Businesses!D1197),Businesses!D1197,0)))</f>
        <v>N/A</v>
      </c>
      <c r="D1196" s="32" t="str">
        <f>IF(Businesses!E1197="","N/A",Businesses!E1197)</f>
        <v>N/A</v>
      </c>
      <c r="E1196" s="32" t="str">
        <f>IF(Businesses!F1197="","N/A",Businesses!F1197)</f>
        <v>N/A</v>
      </c>
      <c r="F1196" s="32" t="str">
        <f t="shared" si="36"/>
        <v>N/A</v>
      </c>
      <c r="G1196" s="32" t="str">
        <f>IF(Businesses!G1197="","N/A",Businesses!G1197)</f>
        <v>N/A</v>
      </c>
      <c r="H1196" s="32" t="str">
        <f>IF(Businesses!H1197="","N/A",Businesses!H1197)</f>
        <v>N/A</v>
      </c>
      <c r="I1196" s="32" t="str">
        <f>IF(AND(Businesses!B1197="",Businesses!C1197&lt;&gt;""),0,IF(Businesses!B1197="","N/A",IF(ISNUMBER(Businesses!B1197),Businesses!B1197,0)))</f>
        <v>N/A</v>
      </c>
    </row>
    <row r="1197" spans="2:9">
      <c r="B1197" s="32" t="str">
        <f t="shared" si="37"/>
        <v>N/A</v>
      </c>
      <c r="C1197" s="32" t="str">
        <f>IF(AND(Businesses!D1198="",Businesses!E1198&lt;&gt;""),0,IF(Businesses!D1198="","N/A",IF(ISNUMBER(Businesses!D1198),Businesses!D1198,0)))</f>
        <v>N/A</v>
      </c>
      <c r="D1197" s="32" t="str">
        <f>IF(Businesses!E1198="","N/A",Businesses!E1198)</f>
        <v>N/A</v>
      </c>
      <c r="E1197" s="32" t="str">
        <f>IF(Businesses!F1198="","N/A",Businesses!F1198)</f>
        <v>N/A</v>
      </c>
      <c r="F1197" s="32" t="str">
        <f t="shared" si="36"/>
        <v>N/A</v>
      </c>
      <c r="G1197" s="32" t="str">
        <f>IF(Businesses!G1198="","N/A",Businesses!G1198)</f>
        <v>N/A</v>
      </c>
      <c r="H1197" s="32" t="str">
        <f>IF(Businesses!H1198="","N/A",Businesses!H1198)</f>
        <v>N/A</v>
      </c>
      <c r="I1197" s="32" t="str">
        <f>IF(AND(Businesses!B1198="",Businesses!C1198&lt;&gt;""),0,IF(Businesses!B1198="","N/A",IF(ISNUMBER(Businesses!B1198),Businesses!B1198,0)))</f>
        <v>N/A</v>
      </c>
    </row>
    <row r="1198" spans="2:9">
      <c r="B1198" s="32" t="str">
        <f t="shared" si="37"/>
        <v>N/A</v>
      </c>
      <c r="C1198" s="32" t="str">
        <f>IF(AND(Businesses!D1199="",Businesses!E1199&lt;&gt;""),0,IF(Businesses!D1199="","N/A",IF(ISNUMBER(Businesses!D1199),Businesses!D1199,0)))</f>
        <v>N/A</v>
      </c>
      <c r="D1198" s="32" t="str">
        <f>IF(Businesses!E1199="","N/A",Businesses!E1199)</f>
        <v>N/A</v>
      </c>
      <c r="E1198" s="32" t="str">
        <f>IF(Businesses!F1199="","N/A",Businesses!F1199)</f>
        <v>N/A</v>
      </c>
      <c r="F1198" s="32" t="str">
        <f t="shared" si="36"/>
        <v>N/A</v>
      </c>
      <c r="G1198" s="32" t="str">
        <f>IF(Businesses!G1199="","N/A",Businesses!G1199)</f>
        <v>N/A</v>
      </c>
      <c r="H1198" s="32" t="str">
        <f>IF(Businesses!H1199="","N/A",Businesses!H1199)</f>
        <v>N/A</v>
      </c>
      <c r="I1198" s="32" t="str">
        <f>IF(AND(Businesses!B1199="",Businesses!C1199&lt;&gt;""),0,IF(Businesses!B1199="","N/A",IF(ISNUMBER(Businesses!B1199),Businesses!B1199,0)))</f>
        <v>N/A</v>
      </c>
    </row>
    <row r="1199" spans="2:9">
      <c r="B1199" s="32" t="str">
        <f t="shared" si="37"/>
        <v>N/A</v>
      </c>
      <c r="C1199" s="32" t="str">
        <f>IF(AND(Businesses!D1200="",Businesses!E1200&lt;&gt;""),0,IF(Businesses!D1200="","N/A",IF(ISNUMBER(Businesses!D1200),Businesses!D1200,0)))</f>
        <v>N/A</v>
      </c>
      <c r="D1199" s="32" t="str">
        <f>IF(Businesses!E1200="","N/A",Businesses!E1200)</f>
        <v>N/A</v>
      </c>
      <c r="E1199" s="32" t="str">
        <f>IF(Businesses!F1200="","N/A",Businesses!F1200)</f>
        <v>N/A</v>
      </c>
      <c r="F1199" s="32" t="str">
        <f t="shared" si="36"/>
        <v>N/A</v>
      </c>
      <c r="G1199" s="32" t="str">
        <f>IF(Businesses!G1200="","N/A",Businesses!G1200)</f>
        <v>N/A</v>
      </c>
      <c r="H1199" s="32" t="str">
        <f>IF(Businesses!H1200="","N/A",Businesses!H1200)</f>
        <v>N/A</v>
      </c>
      <c r="I1199" s="32" t="str">
        <f>IF(AND(Businesses!B1200="",Businesses!C1200&lt;&gt;""),0,IF(Businesses!B1200="","N/A",IF(ISNUMBER(Businesses!B1200),Businesses!B1200,0)))</f>
        <v>N/A</v>
      </c>
    </row>
    <row r="1200" spans="2:9">
      <c r="B1200" s="32" t="str">
        <f t="shared" si="37"/>
        <v>N/A</v>
      </c>
      <c r="C1200" s="32" t="str">
        <f>IF(AND(Businesses!D1201="",Businesses!E1201&lt;&gt;""),0,IF(Businesses!D1201="","N/A",IF(ISNUMBER(Businesses!D1201),Businesses!D1201,0)))</f>
        <v>N/A</v>
      </c>
      <c r="D1200" s="32" t="str">
        <f>IF(Businesses!E1201="","N/A",Businesses!E1201)</f>
        <v>N/A</v>
      </c>
      <c r="E1200" s="32" t="str">
        <f>IF(Businesses!F1201="","N/A",Businesses!F1201)</f>
        <v>N/A</v>
      </c>
      <c r="F1200" s="32" t="str">
        <f t="shared" si="36"/>
        <v>N/A</v>
      </c>
      <c r="G1200" s="32" t="str">
        <f>IF(Businesses!G1201="","N/A",Businesses!G1201)</f>
        <v>N/A</v>
      </c>
      <c r="H1200" s="32" t="str">
        <f>IF(Businesses!H1201="","N/A",Businesses!H1201)</f>
        <v>N/A</v>
      </c>
      <c r="I1200" s="32" t="str">
        <f>IF(AND(Businesses!B1201="",Businesses!C1201&lt;&gt;""),0,IF(Businesses!B1201="","N/A",IF(ISNUMBER(Businesses!B1201),Businesses!B1201,0)))</f>
        <v>N/A</v>
      </c>
    </row>
    <row r="1201" spans="2:9">
      <c r="B1201" s="32" t="str">
        <f t="shared" si="37"/>
        <v>N/A</v>
      </c>
      <c r="C1201" s="32" t="str">
        <f>IF(AND(Businesses!D1202="",Businesses!E1202&lt;&gt;""),0,IF(Businesses!D1202="","N/A",IF(ISNUMBER(Businesses!D1202),Businesses!D1202,0)))</f>
        <v>N/A</v>
      </c>
      <c r="D1201" s="32" t="str">
        <f>IF(Businesses!E1202="","N/A",Businesses!E1202)</f>
        <v>N/A</v>
      </c>
      <c r="E1201" s="32" t="str">
        <f>IF(Businesses!F1202="","N/A",Businesses!F1202)</f>
        <v>N/A</v>
      </c>
      <c r="F1201" s="32" t="str">
        <f t="shared" si="36"/>
        <v>N/A</v>
      </c>
      <c r="G1201" s="32" t="str">
        <f>IF(Businesses!G1202="","N/A",Businesses!G1202)</f>
        <v>N/A</v>
      </c>
      <c r="H1201" s="32" t="str">
        <f>IF(Businesses!H1202="","N/A",Businesses!H1202)</f>
        <v>N/A</v>
      </c>
      <c r="I1201" s="32" t="str">
        <f>IF(AND(Businesses!B1202="",Businesses!C1202&lt;&gt;""),0,IF(Businesses!B1202="","N/A",IF(ISNUMBER(Businesses!B1202),Businesses!B1202,0)))</f>
        <v>N/A</v>
      </c>
    </row>
    <row r="1202" spans="2:9">
      <c r="B1202" s="32" t="str">
        <f t="shared" si="37"/>
        <v>N/A</v>
      </c>
      <c r="C1202" s="32" t="str">
        <f>IF(AND(Businesses!D1203="",Businesses!E1203&lt;&gt;""),0,IF(Businesses!D1203="","N/A",IF(ISNUMBER(Businesses!D1203),Businesses!D1203,0)))</f>
        <v>N/A</v>
      </c>
      <c r="D1202" s="32" t="str">
        <f>IF(Businesses!E1203="","N/A",Businesses!E1203)</f>
        <v>N/A</v>
      </c>
      <c r="E1202" s="32" t="str">
        <f>IF(Businesses!F1203="","N/A",Businesses!F1203)</f>
        <v>N/A</v>
      </c>
      <c r="F1202" s="32" t="str">
        <f t="shared" si="36"/>
        <v>N/A</v>
      </c>
      <c r="G1202" s="32" t="str">
        <f>IF(Businesses!G1203="","N/A",Businesses!G1203)</f>
        <v>N/A</v>
      </c>
      <c r="H1202" s="32" t="str">
        <f>IF(Businesses!H1203="","N/A",Businesses!H1203)</f>
        <v>N/A</v>
      </c>
      <c r="I1202" s="32" t="str">
        <f>IF(AND(Businesses!B1203="",Businesses!C1203&lt;&gt;""),0,IF(Businesses!B1203="","N/A",IF(ISNUMBER(Businesses!B1203),Businesses!B1203,0)))</f>
        <v>N/A</v>
      </c>
    </row>
    <row r="1203" spans="2:9">
      <c r="B1203" s="32" t="str">
        <f t="shared" si="37"/>
        <v>N/A</v>
      </c>
      <c r="C1203" s="32" t="str">
        <f>IF(AND(Businesses!D1204="",Businesses!E1204&lt;&gt;""),0,IF(Businesses!D1204="","N/A",IF(ISNUMBER(Businesses!D1204),Businesses!D1204,0)))</f>
        <v>N/A</v>
      </c>
      <c r="D1203" s="32" t="str">
        <f>IF(Businesses!E1204="","N/A",Businesses!E1204)</f>
        <v>N/A</v>
      </c>
      <c r="E1203" s="32" t="str">
        <f>IF(Businesses!F1204="","N/A",Businesses!F1204)</f>
        <v>N/A</v>
      </c>
      <c r="F1203" s="32" t="str">
        <f t="shared" si="36"/>
        <v>N/A</v>
      </c>
      <c r="G1203" s="32" t="str">
        <f>IF(Businesses!G1204="","N/A",Businesses!G1204)</f>
        <v>N/A</v>
      </c>
      <c r="H1203" s="32" t="str">
        <f>IF(Businesses!H1204="","N/A",Businesses!H1204)</f>
        <v>N/A</v>
      </c>
      <c r="I1203" s="32" t="str">
        <f>IF(AND(Businesses!B1204="",Businesses!C1204&lt;&gt;""),0,IF(Businesses!B1204="","N/A",IF(ISNUMBER(Businesses!B1204),Businesses!B1204,0)))</f>
        <v>N/A</v>
      </c>
    </row>
    <row r="1204" spans="2:9">
      <c r="B1204" s="32" t="str">
        <f t="shared" si="37"/>
        <v>N/A</v>
      </c>
      <c r="C1204" s="32" t="str">
        <f>IF(AND(Businesses!D1205="",Businesses!E1205&lt;&gt;""),0,IF(Businesses!D1205="","N/A",IF(ISNUMBER(Businesses!D1205),Businesses!D1205,0)))</f>
        <v>N/A</v>
      </c>
      <c r="D1204" s="32" t="str">
        <f>IF(Businesses!E1205="","N/A",Businesses!E1205)</f>
        <v>N/A</v>
      </c>
      <c r="E1204" s="32" t="str">
        <f>IF(Businesses!F1205="","N/A",Businesses!F1205)</f>
        <v>N/A</v>
      </c>
      <c r="F1204" s="32" t="str">
        <f t="shared" si="36"/>
        <v>N/A</v>
      </c>
      <c r="G1204" s="32" t="str">
        <f>IF(Businesses!G1205="","N/A",Businesses!G1205)</f>
        <v>N/A</v>
      </c>
      <c r="H1204" s="32" t="str">
        <f>IF(Businesses!H1205="","N/A",Businesses!H1205)</f>
        <v>N/A</v>
      </c>
      <c r="I1204" s="32" t="str">
        <f>IF(AND(Businesses!B1205="",Businesses!C1205&lt;&gt;""),0,IF(Businesses!B1205="","N/A",IF(ISNUMBER(Businesses!B1205),Businesses!B1205,0)))</f>
        <v>N/A</v>
      </c>
    </row>
    <row r="1205" spans="2:9">
      <c r="B1205" s="32" t="str">
        <f t="shared" si="37"/>
        <v>N/A</v>
      </c>
      <c r="C1205" s="32" t="str">
        <f>IF(AND(Businesses!D1206="",Businesses!E1206&lt;&gt;""),0,IF(Businesses!D1206="","N/A",IF(ISNUMBER(Businesses!D1206),Businesses!D1206,0)))</f>
        <v>N/A</v>
      </c>
      <c r="D1205" s="32" t="str">
        <f>IF(Businesses!E1206="","N/A",Businesses!E1206)</f>
        <v>N/A</v>
      </c>
      <c r="E1205" s="32" t="str">
        <f>IF(Businesses!F1206="","N/A",Businesses!F1206)</f>
        <v>N/A</v>
      </c>
      <c r="F1205" s="32" t="str">
        <f t="shared" si="36"/>
        <v>N/A</v>
      </c>
      <c r="G1205" s="32" t="str">
        <f>IF(Businesses!G1206="","N/A",Businesses!G1206)</f>
        <v>N/A</v>
      </c>
      <c r="H1205" s="32" t="str">
        <f>IF(Businesses!H1206="","N/A",Businesses!H1206)</f>
        <v>N/A</v>
      </c>
      <c r="I1205" s="32" t="str">
        <f>IF(AND(Businesses!B1206="",Businesses!C1206&lt;&gt;""),0,IF(Businesses!B1206="","N/A",IF(ISNUMBER(Businesses!B1206),Businesses!B1206,0)))</f>
        <v>N/A</v>
      </c>
    </row>
    <row r="1206" spans="2:9">
      <c r="B1206" s="32" t="str">
        <f t="shared" si="37"/>
        <v>N/A</v>
      </c>
      <c r="C1206" s="32" t="str">
        <f>IF(AND(Businesses!D1207="",Businesses!E1207&lt;&gt;""),0,IF(Businesses!D1207="","N/A",IF(ISNUMBER(Businesses!D1207),Businesses!D1207,0)))</f>
        <v>N/A</v>
      </c>
      <c r="D1206" s="32" t="str">
        <f>IF(Businesses!E1207="","N/A",Businesses!E1207)</f>
        <v>N/A</v>
      </c>
      <c r="E1206" s="32" t="str">
        <f>IF(Businesses!F1207="","N/A",Businesses!F1207)</f>
        <v>N/A</v>
      </c>
      <c r="F1206" s="32" t="str">
        <f t="shared" si="36"/>
        <v>N/A</v>
      </c>
      <c r="G1206" s="32" t="str">
        <f>IF(Businesses!G1207="","N/A",Businesses!G1207)</f>
        <v>N/A</v>
      </c>
      <c r="H1206" s="32" t="str">
        <f>IF(Businesses!H1207="","N/A",Businesses!H1207)</f>
        <v>N/A</v>
      </c>
      <c r="I1206" s="32" t="str">
        <f>IF(AND(Businesses!B1207="",Businesses!C1207&lt;&gt;""),0,IF(Businesses!B1207="","N/A",IF(ISNUMBER(Businesses!B1207),Businesses!B1207,0)))</f>
        <v>N/A</v>
      </c>
    </row>
    <row r="1207" spans="2:9">
      <c r="B1207" s="32" t="str">
        <f t="shared" si="37"/>
        <v>N/A</v>
      </c>
      <c r="C1207" s="32" t="str">
        <f>IF(AND(Businesses!D1208="",Businesses!E1208&lt;&gt;""),0,IF(Businesses!D1208="","N/A",IF(ISNUMBER(Businesses!D1208),Businesses!D1208,0)))</f>
        <v>N/A</v>
      </c>
      <c r="D1207" s="32" t="str">
        <f>IF(Businesses!E1208="","N/A",Businesses!E1208)</f>
        <v>N/A</v>
      </c>
      <c r="E1207" s="32" t="str">
        <f>IF(Businesses!F1208="","N/A",Businesses!F1208)</f>
        <v>N/A</v>
      </c>
      <c r="F1207" s="32" t="str">
        <f t="shared" si="36"/>
        <v>N/A</v>
      </c>
      <c r="G1207" s="32" t="str">
        <f>IF(Businesses!G1208="","N/A",Businesses!G1208)</f>
        <v>N/A</v>
      </c>
      <c r="H1207" s="32" t="str">
        <f>IF(Businesses!H1208="","N/A",Businesses!H1208)</f>
        <v>N/A</v>
      </c>
      <c r="I1207" s="32" t="str">
        <f>IF(AND(Businesses!B1208="",Businesses!C1208&lt;&gt;""),0,IF(Businesses!B1208="","N/A",IF(ISNUMBER(Businesses!B1208),Businesses!B1208,0)))</f>
        <v>N/A</v>
      </c>
    </row>
    <row r="1208" spans="2:9">
      <c r="B1208" s="32" t="str">
        <f t="shared" si="37"/>
        <v>N/A</v>
      </c>
      <c r="C1208" s="32" t="str">
        <f>IF(AND(Businesses!D1209="",Businesses!E1209&lt;&gt;""),0,IF(Businesses!D1209="","N/A",IF(ISNUMBER(Businesses!D1209),Businesses!D1209,0)))</f>
        <v>N/A</v>
      </c>
      <c r="D1208" s="32" t="str">
        <f>IF(Businesses!E1209="","N/A",Businesses!E1209)</f>
        <v>N/A</v>
      </c>
      <c r="E1208" s="32" t="str">
        <f>IF(Businesses!F1209="","N/A",Businesses!F1209)</f>
        <v>N/A</v>
      </c>
      <c r="F1208" s="32" t="str">
        <f t="shared" si="36"/>
        <v>N/A</v>
      </c>
      <c r="G1208" s="32" t="str">
        <f>IF(Businesses!G1209="","N/A",Businesses!G1209)</f>
        <v>N/A</v>
      </c>
      <c r="H1208" s="32" t="str">
        <f>IF(Businesses!H1209="","N/A",Businesses!H1209)</f>
        <v>N/A</v>
      </c>
      <c r="I1208" s="32" t="str">
        <f>IF(AND(Businesses!B1209="",Businesses!C1209&lt;&gt;""),0,IF(Businesses!B1209="","N/A",IF(ISNUMBER(Businesses!B1209),Businesses!B1209,0)))</f>
        <v>N/A</v>
      </c>
    </row>
    <row r="1209" spans="2:9">
      <c r="B1209" s="32" t="str">
        <f t="shared" si="37"/>
        <v>N/A</v>
      </c>
      <c r="C1209" s="32" t="str">
        <f>IF(AND(Businesses!D1210="",Businesses!E1210&lt;&gt;""),0,IF(Businesses!D1210="","N/A",IF(ISNUMBER(Businesses!D1210),Businesses!D1210,0)))</f>
        <v>N/A</v>
      </c>
      <c r="D1209" s="32" t="str">
        <f>IF(Businesses!E1210="","N/A",Businesses!E1210)</f>
        <v>N/A</v>
      </c>
      <c r="E1209" s="32" t="str">
        <f>IF(Businesses!F1210="","N/A",Businesses!F1210)</f>
        <v>N/A</v>
      </c>
      <c r="F1209" s="32" t="str">
        <f t="shared" si="36"/>
        <v>N/A</v>
      </c>
      <c r="G1209" s="32" t="str">
        <f>IF(Businesses!G1210="","N/A",Businesses!G1210)</f>
        <v>N/A</v>
      </c>
      <c r="H1209" s="32" t="str">
        <f>IF(Businesses!H1210="","N/A",Businesses!H1210)</f>
        <v>N/A</v>
      </c>
      <c r="I1209" s="32" t="str">
        <f>IF(AND(Businesses!B1210="",Businesses!C1210&lt;&gt;""),0,IF(Businesses!B1210="","N/A",IF(ISNUMBER(Businesses!B1210),Businesses!B1210,0)))</f>
        <v>N/A</v>
      </c>
    </row>
    <row r="1210" spans="2:9">
      <c r="B1210" s="32" t="str">
        <f t="shared" si="37"/>
        <v>N/A</v>
      </c>
      <c r="C1210" s="32" t="str">
        <f>IF(AND(Businesses!D1211="",Businesses!E1211&lt;&gt;""),0,IF(Businesses!D1211="","N/A",IF(ISNUMBER(Businesses!D1211),Businesses!D1211,0)))</f>
        <v>N/A</v>
      </c>
      <c r="D1210" s="32" t="str">
        <f>IF(Businesses!E1211="","N/A",Businesses!E1211)</f>
        <v>N/A</v>
      </c>
      <c r="E1210" s="32" t="str">
        <f>IF(Businesses!F1211="","N/A",Businesses!F1211)</f>
        <v>N/A</v>
      </c>
      <c r="F1210" s="32" t="str">
        <f t="shared" si="36"/>
        <v>N/A</v>
      </c>
      <c r="G1210" s="32" t="str">
        <f>IF(Businesses!G1211="","N/A",Businesses!G1211)</f>
        <v>N/A</v>
      </c>
      <c r="H1210" s="32" t="str">
        <f>IF(Businesses!H1211="","N/A",Businesses!H1211)</f>
        <v>N/A</v>
      </c>
      <c r="I1210" s="32" t="str">
        <f>IF(AND(Businesses!B1211="",Businesses!C1211&lt;&gt;""),0,IF(Businesses!B1211="","N/A",IF(ISNUMBER(Businesses!B1211),Businesses!B1211,0)))</f>
        <v>N/A</v>
      </c>
    </row>
    <row r="1211" spans="2:9">
      <c r="B1211" s="32" t="str">
        <f t="shared" si="37"/>
        <v>N/A</v>
      </c>
      <c r="C1211" s="32" t="str">
        <f>IF(AND(Businesses!D1212="",Businesses!E1212&lt;&gt;""),0,IF(Businesses!D1212="","N/A",IF(ISNUMBER(Businesses!D1212),Businesses!D1212,0)))</f>
        <v>N/A</v>
      </c>
      <c r="D1211" s="32" t="str">
        <f>IF(Businesses!E1212="","N/A",Businesses!E1212)</f>
        <v>N/A</v>
      </c>
      <c r="E1211" s="32" t="str">
        <f>IF(Businesses!F1212="","N/A",Businesses!F1212)</f>
        <v>N/A</v>
      </c>
      <c r="F1211" s="32" t="str">
        <f t="shared" si="36"/>
        <v>N/A</v>
      </c>
      <c r="G1211" s="32" t="str">
        <f>IF(Businesses!G1212="","N/A",Businesses!G1212)</f>
        <v>N/A</v>
      </c>
      <c r="H1211" s="32" t="str">
        <f>IF(Businesses!H1212="","N/A",Businesses!H1212)</f>
        <v>N/A</v>
      </c>
      <c r="I1211" s="32" t="str">
        <f>IF(AND(Businesses!B1212="",Businesses!C1212&lt;&gt;""),0,IF(Businesses!B1212="","N/A",IF(ISNUMBER(Businesses!B1212),Businesses!B1212,0)))</f>
        <v>N/A</v>
      </c>
    </row>
    <row r="1212" spans="2:9">
      <c r="B1212" s="32" t="str">
        <f t="shared" si="37"/>
        <v>N/A</v>
      </c>
      <c r="C1212" s="32" t="str">
        <f>IF(AND(Businesses!D1213="",Businesses!E1213&lt;&gt;""),0,IF(Businesses!D1213="","N/A",IF(ISNUMBER(Businesses!D1213),Businesses!D1213,0)))</f>
        <v>N/A</v>
      </c>
      <c r="D1212" s="32" t="str">
        <f>IF(Businesses!E1213="","N/A",Businesses!E1213)</f>
        <v>N/A</v>
      </c>
      <c r="E1212" s="32" t="str">
        <f>IF(Businesses!F1213="","N/A",Businesses!F1213)</f>
        <v>N/A</v>
      </c>
      <c r="F1212" s="32" t="str">
        <f t="shared" si="36"/>
        <v>N/A</v>
      </c>
      <c r="G1212" s="32" t="str">
        <f>IF(Businesses!G1213="","N/A",Businesses!G1213)</f>
        <v>N/A</v>
      </c>
      <c r="H1212" s="32" t="str">
        <f>IF(Businesses!H1213="","N/A",Businesses!H1213)</f>
        <v>N/A</v>
      </c>
      <c r="I1212" s="32" t="str">
        <f>IF(AND(Businesses!B1213="",Businesses!C1213&lt;&gt;""),0,IF(Businesses!B1213="","N/A",IF(ISNUMBER(Businesses!B1213),Businesses!B1213,0)))</f>
        <v>N/A</v>
      </c>
    </row>
    <row r="1213" spans="2:9">
      <c r="B1213" s="32" t="str">
        <f t="shared" si="37"/>
        <v>N/A</v>
      </c>
      <c r="C1213" s="32" t="str">
        <f>IF(AND(Businesses!D1214="",Businesses!E1214&lt;&gt;""),0,IF(Businesses!D1214="","N/A",IF(ISNUMBER(Businesses!D1214),Businesses!D1214,0)))</f>
        <v>N/A</v>
      </c>
      <c r="D1213" s="32" t="str">
        <f>IF(Businesses!E1214="","N/A",Businesses!E1214)</f>
        <v>N/A</v>
      </c>
      <c r="E1213" s="32" t="str">
        <f>IF(Businesses!F1214="","N/A",Businesses!F1214)</f>
        <v>N/A</v>
      </c>
      <c r="F1213" s="32" t="str">
        <f t="shared" si="36"/>
        <v>N/A</v>
      </c>
      <c r="G1213" s="32" t="str">
        <f>IF(Businesses!G1214="","N/A",Businesses!G1214)</f>
        <v>N/A</v>
      </c>
      <c r="H1213" s="32" t="str">
        <f>IF(Businesses!H1214="","N/A",Businesses!H1214)</f>
        <v>N/A</v>
      </c>
      <c r="I1213" s="32" t="str">
        <f>IF(AND(Businesses!B1214="",Businesses!C1214&lt;&gt;""),0,IF(Businesses!B1214="","N/A",IF(ISNUMBER(Businesses!B1214),Businesses!B1214,0)))</f>
        <v>N/A</v>
      </c>
    </row>
    <row r="1214" spans="2:9">
      <c r="B1214" s="32" t="str">
        <f t="shared" si="37"/>
        <v>N/A</v>
      </c>
      <c r="C1214" s="32" t="str">
        <f>IF(AND(Businesses!D1215="",Businesses!E1215&lt;&gt;""),0,IF(Businesses!D1215="","N/A",IF(ISNUMBER(Businesses!D1215),Businesses!D1215,0)))</f>
        <v>N/A</v>
      </c>
      <c r="D1214" s="32" t="str">
        <f>IF(Businesses!E1215="","N/A",Businesses!E1215)</f>
        <v>N/A</v>
      </c>
      <c r="E1214" s="32" t="str">
        <f>IF(Businesses!F1215="","N/A",Businesses!F1215)</f>
        <v>N/A</v>
      </c>
      <c r="F1214" s="32" t="str">
        <f t="shared" si="36"/>
        <v>N/A</v>
      </c>
      <c r="G1214" s="32" t="str">
        <f>IF(Businesses!G1215="","N/A",Businesses!G1215)</f>
        <v>N/A</v>
      </c>
      <c r="H1214" s="32" t="str">
        <f>IF(Businesses!H1215="","N/A",Businesses!H1215)</f>
        <v>N/A</v>
      </c>
      <c r="I1214" s="32" t="str">
        <f>IF(AND(Businesses!B1215="",Businesses!C1215&lt;&gt;""),0,IF(Businesses!B1215="","N/A",IF(ISNUMBER(Businesses!B1215),Businesses!B1215,0)))</f>
        <v>N/A</v>
      </c>
    </row>
    <row r="1215" spans="2:9">
      <c r="B1215" s="32" t="str">
        <f t="shared" si="37"/>
        <v>N/A</v>
      </c>
      <c r="C1215" s="32" t="str">
        <f>IF(AND(Businesses!D1216="",Businesses!E1216&lt;&gt;""),0,IF(Businesses!D1216="","N/A",IF(ISNUMBER(Businesses!D1216),Businesses!D1216,0)))</f>
        <v>N/A</v>
      </c>
      <c r="D1215" s="32" t="str">
        <f>IF(Businesses!E1216="","N/A",Businesses!E1216)</f>
        <v>N/A</v>
      </c>
      <c r="E1215" s="32" t="str">
        <f>IF(Businesses!F1216="","N/A",Businesses!F1216)</f>
        <v>N/A</v>
      </c>
      <c r="F1215" s="32" t="str">
        <f t="shared" si="36"/>
        <v>N/A</v>
      </c>
      <c r="G1215" s="32" t="str">
        <f>IF(Businesses!G1216="","N/A",Businesses!G1216)</f>
        <v>N/A</v>
      </c>
      <c r="H1215" s="32" t="str">
        <f>IF(Businesses!H1216="","N/A",Businesses!H1216)</f>
        <v>N/A</v>
      </c>
      <c r="I1215" s="32" t="str">
        <f>IF(AND(Businesses!B1216="",Businesses!C1216&lt;&gt;""),0,IF(Businesses!B1216="","N/A",IF(ISNUMBER(Businesses!B1216),Businesses!B1216,0)))</f>
        <v>N/A</v>
      </c>
    </row>
    <row r="1216" spans="2:9">
      <c r="B1216" s="32" t="str">
        <f t="shared" si="37"/>
        <v>N/A</v>
      </c>
      <c r="C1216" s="32" t="str">
        <f>IF(AND(Businesses!D1217="",Businesses!E1217&lt;&gt;""),0,IF(Businesses!D1217="","N/A",IF(ISNUMBER(Businesses!D1217),Businesses!D1217,0)))</f>
        <v>N/A</v>
      </c>
      <c r="D1216" s="32" t="str">
        <f>IF(Businesses!E1217="","N/A",Businesses!E1217)</f>
        <v>N/A</v>
      </c>
      <c r="E1216" s="32" t="str">
        <f>IF(Businesses!F1217="","N/A",Businesses!F1217)</f>
        <v>N/A</v>
      </c>
      <c r="F1216" s="32" t="str">
        <f t="shared" si="36"/>
        <v>N/A</v>
      </c>
      <c r="G1216" s="32" t="str">
        <f>IF(Businesses!G1217="","N/A",Businesses!G1217)</f>
        <v>N/A</v>
      </c>
      <c r="H1216" s="32" t="str">
        <f>IF(Businesses!H1217="","N/A",Businesses!H1217)</f>
        <v>N/A</v>
      </c>
      <c r="I1216" s="32" t="str">
        <f>IF(AND(Businesses!B1217="",Businesses!C1217&lt;&gt;""),0,IF(Businesses!B1217="","N/A",IF(ISNUMBER(Businesses!B1217),Businesses!B1217,0)))</f>
        <v>N/A</v>
      </c>
    </row>
    <row r="1217" spans="2:9">
      <c r="B1217" s="32" t="str">
        <f t="shared" si="37"/>
        <v>N/A</v>
      </c>
      <c r="C1217" s="32" t="str">
        <f>IF(AND(Businesses!D1218="",Businesses!E1218&lt;&gt;""),0,IF(Businesses!D1218="","N/A",IF(ISNUMBER(Businesses!D1218),Businesses!D1218,0)))</f>
        <v>N/A</v>
      </c>
      <c r="D1217" s="32" t="str">
        <f>IF(Businesses!E1218="","N/A",Businesses!E1218)</f>
        <v>N/A</v>
      </c>
      <c r="E1217" s="32" t="str">
        <f>IF(Businesses!F1218="","N/A",Businesses!F1218)</f>
        <v>N/A</v>
      </c>
      <c r="F1217" s="32" t="str">
        <f t="shared" si="36"/>
        <v>N/A</v>
      </c>
      <c r="G1217" s="32" t="str">
        <f>IF(Businesses!G1218="","N/A",Businesses!G1218)</f>
        <v>N/A</v>
      </c>
      <c r="H1217" s="32" t="str">
        <f>IF(Businesses!H1218="","N/A",Businesses!H1218)</f>
        <v>N/A</v>
      </c>
      <c r="I1217" s="32" t="str">
        <f>IF(AND(Businesses!B1218="",Businesses!C1218&lt;&gt;""),0,IF(Businesses!B1218="","N/A",IF(ISNUMBER(Businesses!B1218),Businesses!B1218,0)))</f>
        <v>N/A</v>
      </c>
    </row>
    <row r="1218" spans="2:9">
      <c r="B1218" s="32" t="str">
        <f t="shared" si="37"/>
        <v>N/A</v>
      </c>
      <c r="C1218" s="32" t="str">
        <f>IF(AND(Businesses!D1219="",Businesses!E1219&lt;&gt;""),0,IF(Businesses!D1219="","N/A",IF(ISNUMBER(Businesses!D1219),Businesses!D1219,0)))</f>
        <v>N/A</v>
      </c>
      <c r="D1218" s="32" t="str">
        <f>IF(Businesses!E1219="","N/A",Businesses!E1219)</f>
        <v>N/A</v>
      </c>
      <c r="E1218" s="32" t="str">
        <f>IF(Businesses!F1219="","N/A",Businesses!F1219)</f>
        <v>N/A</v>
      </c>
      <c r="F1218" s="32" t="str">
        <f t="shared" ref="F1218:F1281" si="38">IF(B1218="N/A","N/A",UPPER(TRIM(ProbuildName)))</f>
        <v>N/A</v>
      </c>
      <c r="G1218" s="32" t="str">
        <f>IF(Businesses!G1219="","N/A",Businesses!G1219)</f>
        <v>N/A</v>
      </c>
      <c r="H1218" s="32" t="str">
        <f>IF(Businesses!H1219="","N/A",Businesses!H1219)</f>
        <v>N/A</v>
      </c>
      <c r="I1218" s="32" t="str">
        <f>IF(AND(Businesses!B1219="",Businesses!C1219&lt;&gt;""),0,IF(Businesses!B1219="","N/A",IF(ISNUMBER(Businesses!B1219),Businesses!B1219,0)))</f>
        <v>N/A</v>
      </c>
    </row>
    <row r="1219" spans="2:9">
      <c r="B1219" s="32" t="str">
        <f t="shared" ref="B1219:B1282" si="39">IF(I1219="N/A","N/A","")</f>
        <v>N/A</v>
      </c>
      <c r="C1219" s="32" t="str">
        <f>IF(AND(Businesses!D1220="",Businesses!E1220&lt;&gt;""),0,IF(Businesses!D1220="","N/A",IF(ISNUMBER(Businesses!D1220),Businesses!D1220,0)))</f>
        <v>N/A</v>
      </c>
      <c r="D1219" s="32" t="str">
        <f>IF(Businesses!E1220="","N/A",Businesses!E1220)</f>
        <v>N/A</v>
      </c>
      <c r="E1219" s="32" t="str">
        <f>IF(Businesses!F1220="","N/A",Businesses!F1220)</f>
        <v>N/A</v>
      </c>
      <c r="F1219" s="32" t="str">
        <f t="shared" si="38"/>
        <v>N/A</v>
      </c>
      <c r="G1219" s="32" t="str">
        <f>IF(Businesses!G1220="","N/A",Businesses!G1220)</f>
        <v>N/A</v>
      </c>
      <c r="H1219" s="32" t="str">
        <f>IF(Businesses!H1220="","N/A",Businesses!H1220)</f>
        <v>N/A</v>
      </c>
      <c r="I1219" s="32" t="str">
        <f>IF(AND(Businesses!B1220="",Businesses!C1220&lt;&gt;""),0,IF(Businesses!B1220="","N/A",IF(ISNUMBER(Businesses!B1220),Businesses!B1220,0)))</f>
        <v>N/A</v>
      </c>
    </row>
    <row r="1220" spans="2:9">
      <c r="B1220" s="32" t="str">
        <f t="shared" si="39"/>
        <v>N/A</v>
      </c>
      <c r="C1220" s="32" t="str">
        <f>IF(AND(Businesses!D1221="",Businesses!E1221&lt;&gt;""),0,IF(Businesses!D1221="","N/A",IF(ISNUMBER(Businesses!D1221),Businesses!D1221,0)))</f>
        <v>N/A</v>
      </c>
      <c r="D1220" s="32" t="str">
        <f>IF(Businesses!E1221="","N/A",Businesses!E1221)</f>
        <v>N/A</v>
      </c>
      <c r="E1220" s="32" t="str">
        <f>IF(Businesses!F1221="","N/A",Businesses!F1221)</f>
        <v>N/A</v>
      </c>
      <c r="F1220" s="32" t="str">
        <f t="shared" si="38"/>
        <v>N/A</v>
      </c>
      <c r="G1220" s="32" t="str">
        <f>IF(Businesses!G1221="","N/A",Businesses!G1221)</f>
        <v>N/A</v>
      </c>
      <c r="H1220" s="32" t="str">
        <f>IF(Businesses!H1221="","N/A",Businesses!H1221)</f>
        <v>N/A</v>
      </c>
      <c r="I1220" s="32" t="str">
        <f>IF(AND(Businesses!B1221="",Businesses!C1221&lt;&gt;""),0,IF(Businesses!B1221="","N/A",IF(ISNUMBER(Businesses!B1221),Businesses!B1221,0)))</f>
        <v>N/A</v>
      </c>
    </row>
    <row r="1221" spans="2:9">
      <c r="B1221" s="32" t="str">
        <f t="shared" si="39"/>
        <v>N/A</v>
      </c>
      <c r="C1221" s="32" t="str">
        <f>IF(AND(Businesses!D1222="",Businesses!E1222&lt;&gt;""),0,IF(Businesses!D1222="","N/A",IF(ISNUMBER(Businesses!D1222),Businesses!D1222,0)))</f>
        <v>N/A</v>
      </c>
      <c r="D1221" s="32" t="str">
        <f>IF(Businesses!E1222="","N/A",Businesses!E1222)</f>
        <v>N/A</v>
      </c>
      <c r="E1221" s="32" t="str">
        <f>IF(Businesses!F1222="","N/A",Businesses!F1222)</f>
        <v>N/A</v>
      </c>
      <c r="F1221" s="32" t="str">
        <f t="shared" si="38"/>
        <v>N/A</v>
      </c>
      <c r="G1221" s="32" t="str">
        <f>IF(Businesses!G1222="","N/A",Businesses!G1222)</f>
        <v>N/A</v>
      </c>
      <c r="H1221" s="32" t="str">
        <f>IF(Businesses!H1222="","N/A",Businesses!H1222)</f>
        <v>N/A</v>
      </c>
      <c r="I1221" s="32" t="str">
        <f>IF(AND(Businesses!B1222="",Businesses!C1222&lt;&gt;""),0,IF(Businesses!B1222="","N/A",IF(ISNUMBER(Businesses!B1222),Businesses!B1222,0)))</f>
        <v>N/A</v>
      </c>
    </row>
    <row r="1222" spans="2:9">
      <c r="B1222" s="32" t="str">
        <f t="shared" si="39"/>
        <v>N/A</v>
      </c>
      <c r="C1222" s="32" t="str">
        <f>IF(AND(Businesses!D1223="",Businesses!E1223&lt;&gt;""),0,IF(Businesses!D1223="","N/A",IF(ISNUMBER(Businesses!D1223),Businesses!D1223,0)))</f>
        <v>N/A</v>
      </c>
      <c r="D1222" s="32" t="str">
        <f>IF(Businesses!E1223="","N/A",Businesses!E1223)</f>
        <v>N/A</v>
      </c>
      <c r="E1222" s="32" t="str">
        <f>IF(Businesses!F1223="","N/A",Businesses!F1223)</f>
        <v>N/A</v>
      </c>
      <c r="F1222" s="32" t="str">
        <f t="shared" si="38"/>
        <v>N/A</v>
      </c>
      <c r="G1222" s="32" t="str">
        <f>IF(Businesses!G1223="","N/A",Businesses!G1223)</f>
        <v>N/A</v>
      </c>
      <c r="H1222" s="32" t="str">
        <f>IF(Businesses!H1223="","N/A",Businesses!H1223)</f>
        <v>N/A</v>
      </c>
      <c r="I1222" s="32" t="str">
        <f>IF(AND(Businesses!B1223="",Businesses!C1223&lt;&gt;""),0,IF(Businesses!B1223="","N/A",IF(ISNUMBER(Businesses!B1223),Businesses!B1223,0)))</f>
        <v>N/A</v>
      </c>
    </row>
    <row r="1223" spans="2:9">
      <c r="B1223" s="32" t="str">
        <f t="shared" si="39"/>
        <v>N/A</v>
      </c>
      <c r="C1223" s="32" t="str">
        <f>IF(AND(Businesses!D1224="",Businesses!E1224&lt;&gt;""),0,IF(Businesses!D1224="","N/A",IF(ISNUMBER(Businesses!D1224),Businesses!D1224,0)))</f>
        <v>N/A</v>
      </c>
      <c r="D1223" s="32" t="str">
        <f>IF(Businesses!E1224="","N/A",Businesses!E1224)</f>
        <v>N/A</v>
      </c>
      <c r="E1223" s="32" t="str">
        <f>IF(Businesses!F1224="","N/A",Businesses!F1224)</f>
        <v>N/A</v>
      </c>
      <c r="F1223" s="32" t="str">
        <f t="shared" si="38"/>
        <v>N/A</v>
      </c>
      <c r="G1223" s="32" t="str">
        <f>IF(Businesses!G1224="","N/A",Businesses!G1224)</f>
        <v>N/A</v>
      </c>
      <c r="H1223" s="32" t="str">
        <f>IF(Businesses!H1224="","N/A",Businesses!H1224)</f>
        <v>N/A</v>
      </c>
      <c r="I1223" s="32" t="str">
        <f>IF(AND(Businesses!B1224="",Businesses!C1224&lt;&gt;""),0,IF(Businesses!B1224="","N/A",IF(ISNUMBER(Businesses!B1224),Businesses!B1224,0)))</f>
        <v>N/A</v>
      </c>
    </row>
    <row r="1224" spans="2:9">
      <c r="B1224" s="32" t="str">
        <f t="shared" si="39"/>
        <v>N/A</v>
      </c>
      <c r="C1224" s="32" t="str">
        <f>IF(AND(Businesses!D1225="",Businesses!E1225&lt;&gt;""),0,IF(Businesses!D1225="","N/A",IF(ISNUMBER(Businesses!D1225),Businesses!D1225,0)))</f>
        <v>N/A</v>
      </c>
      <c r="D1224" s="32" t="str">
        <f>IF(Businesses!E1225="","N/A",Businesses!E1225)</f>
        <v>N/A</v>
      </c>
      <c r="E1224" s="32" t="str">
        <f>IF(Businesses!F1225="","N/A",Businesses!F1225)</f>
        <v>N/A</v>
      </c>
      <c r="F1224" s="32" t="str">
        <f t="shared" si="38"/>
        <v>N/A</v>
      </c>
      <c r="G1224" s="32" t="str">
        <f>IF(Businesses!G1225="","N/A",Businesses!G1225)</f>
        <v>N/A</v>
      </c>
      <c r="H1224" s="32" t="str">
        <f>IF(Businesses!H1225="","N/A",Businesses!H1225)</f>
        <v>N/A</v>
      </c>
      <c r="I1224" s="32" t="str">
        <f>IF(AND(Businesses!B1225="",Businesses!C1225&lt;&gt;""),0,IF(Businesses!B1225="","N/A",IF(ISNUMBER(Businesses!B1225),Businesses!B1225,0)))</f>
        <v>N/A</v>
      </c>
    </row>
    <row r="1225" spans="2:9">
      <c r="B1225" s="32" t="str">
        <f t="shared" si="39"/>
        <v>N/A</v>
      </c>
      <c r="C1225" s="32" t="str">
        <f>IF(AND(Businesses!D1226="",Businesses!E1226&lt;&gt;""),0,IF(Businesses!D1226="","N/A",IF(ISNUMBER(Businesses!D1226),Businesses!D1226,0)))</f>
        <v>N/A</v>
      </c>
      <c r="D1225" s="32" t="str">
        <f>IF(Businesses!E1226="","N/A",Businesses!E1226)</f>
        <v>N/A</v>
      </c>
      <c r="E1225" s="32" t="str">
        <f>IF(Businesses!F1226="","N/A",Businesses!F1226)</f>
        <v>N/A</v>
      </c>
      <c r="F1225" s="32" t="str">
        <f t="shared" si="38"/>
        <v>N/A</v>
      </c>
      <c r="G1225" s="32" t="str">
        <f>IF(Businesses!G1226="","N/A",Businesses!G1226)</f>
        <v>N/A</v>
      </c>
      <c r="H1225" s="32" t="str">
        <f>IF(Businesses!H1226="","N/A",Businesses!H1226)</f>
        <v>N/A</v>
      </c>
      <c r="I1225" s="32" t="str">
        <f>IF(AND(Businesses!B1226="",Businesses!C1226&lt;&gt;""),0,IF(Businesses!B1226="","N/A",IF(ISNUMBER(Businesses!B1226),Businesses!B1226,0)))</f>
        <v>N/A</v>
      </c>
    </row>
    <row r="1226" spans="2:9">
      <c r="B1226" s="32" t="str">
        <f t="shared" si="39"/>
        <v>N/A</v>
      </c>
      <c r="C1226" s="32" t="str">
        <f>IF(AND(Businesses!D1227="",Businesses!E1227&lt;&gt;""),0,IF(Businesses!D1227="","N/A",IF(ISNUMBER(Businesses!D1227),Businesses!D1227,0)))</f>
        <v>N/A</v>
      </c>
      <c r="D1226" s="32" t="str">
        <f>IF(Businesses!E1227="","N/A",Businesses!E1227)</f>
        <v>N/A</v>
      </c>
      <c r="E1226" s="32" t="str">
        <f>IF(Businesses!F1227="","N/A",Businesses!F1227)</f>
        <v>N/A</v>
      </c>
      <c r="F1226" s="32" t="str">
        <f t="shared" si="38"/>
        <v>N/A</v>
      </c>
      <c r="G1226" s="32" t="str">
        <f>IF(Businesses!G1227="","N/A",Businesses!G1227)</f>
        <v>N/A</v>
      </c>
      <c r="H1226" s="32" t="str">
        <f>IF(Businesses!H1227="","N/A",Businesses!H1227)</f>
        <v>N/A</v>
      </c>
      <c r="I1226" s="32" t="str">
        <f>IF(AND(Businesses!B1227="",Businesses!C1227&lt;&gt;""),0,IF(Businesses!B1227="","N/A",IF(ISNUMBER(Businesses!B1227),Businesses!B1227,0)))</f>
        <v>N/A</v>
      </c>
    </row>
    <row r="1227" spans="2:9">
      <c r="B1227" s="32" t="str">
        <f t="shared" si="39"/>
        <v>N/A</v>
      </c>
      <c r="C1227" s="32" t="str">
        <f>IF(AND(Businesses!D1228="",Businesses!E1228&lt;&gt;""),0,IF(Businesses!D1228="","N/A",IF(ISNUMBER(Businesses!D1228),Businesses!D1228,0)))</f>
        <v>N/A</v>
      </c>
      <c r="D1227" s="32" t="str">
        <f>IF(Businesses!E1228="","N/A",Businesses!E1228)</f>
        <v>N/A</v>
      </c>
      <c r="E1227" s="32" t="str">
        <f>IF(Businesses!F1228="","N/A",Businesses!F1228)</f>
        <v>N/A</v>
      </c>
      <c r="F1227" s="32" t="str">
        <f t="shared" si="38"/>
        <v>N/A</v>
      </c>
      <c r="G1227" s="32" t="str">
        <f>IF(Businesses!G1228="","N/A",Businesses!G1228)</f>
        <v>N/A</v>
      </c>
      <c r="H1227" s="32" t="str">
        <f>IF(Businesses!H1228="","N/A",Businesses!H1228)</f>
        <v>N/A</v>
      </c>
      <c r="I1227" s="32" t="str">
        <f>IF(AND(Businesses!B1228="",Businesses!C1228&lt;&gt;""),0,IF(Businesses!B1228="","N/A",IF(ISNUMBER(Businesses!B1228),Businesses!B1228,0)))</f>
        <v>N/A</v>
      </c>
    </row>
    <row r="1228" spans="2:9">
      <c r="B1228" s="32" t="str">
        <f t="shared" si="39"/>
        <v>N/A</v>
      </c>
      <c r="C1228" s="32" t="str">
        <f>IF(AND(Businesses!D1229="",Businesses!E1229&lt;&gt;""),0,IF(Businesses!D1229="","N/A",IF(ISNUMBER(Businesses!D1229),Businesses!D1229,0)))</f>
        <v>N/A</v>
      </c>
      <c r="D1228" s="32" t="str">
        <f>IF(Businesses!E1229="","N/A",Businesses!E1229)</f>
        <v>N/A</v>
      </c>
      <c r="E1228" s="32" t="str">
        <f>IF(Businesses!F1229="","N/A",Businesses!F1229)</f>
        <v>N/A</v>
      </c>
      <c r="F1228" s="32" t="str">
        <f t="shared" si="38"/>
        <v>N/A</v>
      </c>
      <c r="G1228" s="32" t="str">
        <f>IF(Businesses!G1229="","N/A",Businesses!G1229)</f>
        <v>N/A</v>
      </c>
      <c r="H1228" s="32" t="str">
        <f>IF(Businesses!H1229="","N/A",Businesses!H1229)</f>
        <v>N/A</v>
      </c>
      <c r="I1228" s="32" t="str">
        <f>IF(AND(Businesses!B1229="",Businesses!C1229&lt;&gt;""),0,IF(Businesses!B1229="","N/A",IF(ISNUMBER(Businesses!B1229),Businesses!B1229,0)))</f>
        <v>N/A</v>
      </c>
    </row>
    <row r="1229" spans="2:9">
      <c r="B1229" s="32" t="str">
        <f t="shared" si="39"/>
        <v>N/A</v>
      </c>
      <c r="C1229" s="32" t="str">
        <f>IF(AND(Businesses!D1230="",Businesses!E1230&lt;&gt;""),0,IF(Businesses!D1230="","N/A",IF(ISNUMBER(Businesses!D1230),Businesses!D1230,0)))</f>
        <v>N/A</v>
      </c>
      <c r="D1229" s="32" t="str">
        <f>IF(Businesses!E1230="","N/A",Businesses!E1230)</f>
        <v>N/A</v>
      </c>
      <c r="E1229" s="32" t="str">
        <f>IF(Businesses!F1230="","N/A",Businesses!F1230)</f>
        <v>N/A</v>
      </c>
      <c r="F1229" s="32" t="str">
        <f t="shared" si="38"/>
        <v>N/A</v>
      </c>
      <c r="G1229" s="32" t="str">
        <f>IF(Businesses!G1230="","N/A",Businesses!G1230)</f>
        <v>N/A</v>
      </c>
      <c r="H1229" s="32" t="str">
        <f>IF(Businesses!H1230="","N/A",Businesses!H1230)</f>
        <v>N/A</v>
      </c>
      <c r="I1229" s="32" t="str">
        <f>IF(AND(Businesses!B1230="",Businesses!C1230&lt;&gt;""),0,IF(Businesses!B1230="","N/A",IF(ISNUMBER(Businesses!B1230),Businesses!B1230,0)))</f>
        <v>N/A</v>
      </c>
    </row>
    <row r="1230" spans="2:9">
      <c r="B1230" s="32" t="str">
        <f t="shared" si="39"/>
        <v>N/A</v>
      </c>
      <c r="C1230" s="32" t="str">
        <f>IF(AND(Businesses!D1231="",Businesses!E1231&lt;&gt;""),0,IF(Businesses!D1231="","N/A",IF(ISNUMBER(Businesses!D1231),Businesses!D1231,0)))</f>
        <v>N/A</v>
      </c>
      <c r="D1230" s="32" t="str">
        <f>IF(Businesses!E1231="","N/A",Businesses!E1231)</f>
        <v>N/A</v>
      </c>
      <c r="E1230" s="32" t="str">
        <f>IF(Businesses!F1231="","N/A",Businesses!F1231)</f>
        <v>N/A</v>
      </c>
      <c r="F1230" s="32" t="str">
        <f t="shared" si="38"/>
        <v>N/A</v>
      </c>
      <c r="G1230" s="32" t="str">
        <f>IF(Businesses!G1231="","N/A",Businesses!G1231)</f>
        <v>N/A</v>
      </c>
      <c r="H1230" s="32" t="str">
        <f>IF(Businesses!H1231="","N/A",Businesses!H1231)</f>
        <v>N/A</v>
      </c>
      <c r="I1230" s="32" t="str">
        <f>IF(AND(Businesses!B1231="",Businesses!C1231&lt;&gt;""),0,IF(Businesses!B1231="","N/A",IF(ISNUMBER(Businesses!B1231),Businesses!B1231,0)))</f>
        <v>N/A</v>
      </c>
    </row>
    <row r="1231" spans="2:9">
      <c r="B1231" s="32" t="str">
        <f t="shared" si="39"/>
        <v>N/A</v>
      </c>
      <c r="C1231" s="32" t="str">
        <f>IF(AND(Businesses!D1232="",Businesses!E1232&lt;&gt;""),0,IF(Businesses!D1232="","N/A",IF(ISNUMBER(Businesses!D1232),Businesses!D1232,0)))</f>
        <v>N/A</v>
      </c>
      <c r="D1231" s="32" t="str">
        <f>IF(Businesses!E1232="","N/A",Businesses!E1232)</f>
        <v>N/A</v>
      </c>
      <c r="E1231" s="32" t="str">
        <f>IF(Businesses!F1232="","N/A",Businesses!F1232)</f>
        <v>N/A</v>
      </c>
      <c r="F1231" s="32" t="str">
        <f t="shared" si="38"/>
        <v>N/A</v>
      </c>
      <c r="G1231" s="32" t="str">
        <f>IF(Businesses!G1232="","N/A",Businesses!G1232)</f>
        <v>N/A</v>
      </c>
      <c r="H1231" s="32" t="str">
        <f>IF(Businesses!H1232="","N/A",Businesses!H1232)</f>
        <v>N/A</v>
      </c>
      <c r="I1231" s="32" t="str">
        <f>IF(AND(Businesses!B1232="",Businesses!C1232&lt;&gt;""),0,IF(Businesses!B1232="","N/A",IF(ISNUMBER(Businesses!B1232),Businesses!B1232,0)))</f>
        <v>N/A</v>
      </c>
    </row>
    <row r="1232" spans="2:9">
      <c r="B1232" s="32" t="str">
        <f t="shared" si="39"/>
        <v>N/A</v>
      </c>
      <c r="C1232" s="32" t="str">
        <f>IF(AND(Businesses!D1233="",Businesses!E1233&lt;&gt;""),0,IF(Businesses!D1233="","N/A",IF(ISNUMBER(Businesses!D1233),Businesses!D1233,0)))</f>
        <v>N/A</v>
      </c>
      <c r="D1232" s="32" t="str">
        <f>IF(Businesses!E1233="","N/A",Businesses!E1233)</f>
        <v>N/A</v>
      </c>
      <c r="E1232" s="32" t="str">
        <f>IF(Businesses!F1233="","N/A",Businesses!F1233)</f>
        <v>N/A</v>
      </c>
      <c r="F1232" s="32" t="str">
        <f t="shared" si="38"/>
        <v>N/A</v>
      </c>
      <c r="G1232" s="32" t="str">
        <f>IF(Businesses!G1233="","N/A",Businesses!G1233)</f>
        <v>N/A</v>
      </c>
      <c r="H1232" s="32" t="str">
        <f>IF(Businesses!H1233="","N/A",Businesses!H1233)</f>
        <v>N/A</v>
      </c>
      <c r="I1232" s="32" t="str">
        <f>IF(AND(Businesses!B1233="",Businesses!C1233&lt;&gt;""),0,IF(Businesses!B1233="","N/A",IF(ISNUMBER(Businesses!B1233),Businesses!B1233,0)))</f>
        <v>N/A</v>
      </c>
    </row>
    <row r="1233" spans="2:9">
      <c r="B1233" s="32" t="str">
        <f t="shared" si="39"/>
        <v>N/A</v>
      </c>
      <c r="C1233" s="32" t="str">
        <f>IF(AND(Businesses!D1234="",Businesses!E1234&lt;&gt;""),0,IF(Businesses!D1234="","N/A",IF(ISNUMBER(Businesses!D1234),Businesses!D1234,0)))</f>
        <v>N/A</v>
      </c>
      <c r="D1233" s="32" t="str">
        <f>IF(Businesses!E1234="","N/A",Businesses!E1234)</f>
        <v>N/A</v>
      </c>
      <c r="E1233" s="32" t="str">
        <f>IF(Businesses!F1234="","N/A",Businesses!F1234)</f>
        <v>N/A</v>
      </c>
      <c r="F1233" s="32" t="str">
        <f t="shared" si="38"/>
        <v>N/A</v>
      </c>
      <c r="G1233" s="32" t="str">
        <f>IF(Businesses!G1234="","N/A",Businesses!G1234)</f>
        <v>N/A</v>
      </c>
      <c r="H1233" s="32" t="str">
        <f>IF(Businesses!H1234="","N/A",Businesses!H1234)</f>
        <v>N/A</v>
      </c>
      <c r="I1233" s="32" t="str">
        <f>IF(AND(Businesses!B1234="",Businesses!C1234&lt;&gt;""),0,IF(Businesses!B1234="","N/A",IF(ISNUMBER(Businesses!B1234),Businesses!B1234,0)))</f>
        <v>N/A</v>
      </c>
    </row>
    <row r="1234" spans="2:9">
      <c r="B1234" s="32" t="str">
        <f t="shared" si="39"/>
        <v>N/A</v>
      </c>
      <c r="C1234" s="32" t="str">
        <f>IF(AND(Businesses!D1235="",Businesses!E1235&lt;&gt;""),0,IF(Businesses!D1235="","N/A",IF(ISNUMBER(Businesses!D1235),Businesses!D1235,0)))</f>
        <v>N/A</v>
      </c>
      <c r="D1234" s="32" t="str">
        <f>IF(Businesses!E1235="","N/A",Businesses!E1235)</f>
        <v>N/A</v>
      </c>
      <c r="E1234" s="32" t="str">
        <f>IF(Businesses!F1235="","N/A",Businesses!F1235)</f>
        <v>N/A</v>
      </c>
      <c r="F1234" s="32" t="str">
        <f t="shared" si="38"/>
        <v>N/A</v>
      </c>
      <c r="G1234" s="32" t="str">
        <f>IF(Businesses!G1235="","N/A",Businesses!G1235)</f>
        <v>N/A</v>
      </c>
      <c r="H1234" s="32" t="str">
        <f>IF(Businesses!H1235="","N/A",Businesses!H1235)</f>
        <v>N/A</v>
      </c>
      <c r="I1234" s="32" t="str">
        <f>IF(AND(Businesses!B1235="",Businesses!C1235&lt;&gt;""),0,IF(Businesses!B1235="","N/A",IF(ISNUMBER(Businesses!B1235),Businesses!B1235,0)))</f>
        <v>N/A</v>
      </c>
    </row>
    <row r="1235" spans="2:9">
      <c r="B1235" s="32" t="str">
        <f t="shared" si="39"/>
        <v>N/A</v>
      </c>
      <c r="C1235" s="32" t="str">
        <f>IF(AND(Businesses!D1236="",Businesses!E1236&lt;&gt;""),0,IF(Businesses!D1236="","N/A",IF(ISNUMBER(Businesses!D1236),Businesses!D1236,0)))</f>
        <v>N/A</v>
      </c>
      <c r="D1235" s="32" t="str">
        <f>IF(Businesses!E1236="","N/A",Businesses!E1236)</f>
        <v>N/A</v>
      </c>
      <c r="E1235" s="32" t="str">
        <f>IF(Businesses!F1236="","N/A",Businesses!F1236)</f>
        <v>N/A</v>
      </c>
      <c r="F1235" s="32" t="str">
        <f t="shared" si="38"/>
        <v>N/A</v>
      </c>
      <c r="G1235" s="32" t="str">
        <f>IF(Businesses!G1236="","N/A",Businesses!G1236)</f>
        <v>N/A</v>
      </c>
      <c r="H1235" s="32" t="str">
        <f>IF(Businesses!H1236="","N/A",Businesses!H1236)</f>
        <v>N/A</v>
      </c>
      <c r="I1235" s="32" t="str">
        <f>IF(AND(Businesses!B1236="",Businesses!C1236&lt;&gt;""),0,IF(Businesses!B1236="","N/A",IF(ISNUMBER(Businesses!B1236),Businesses!B1236,0)))</f>
        <v>N/A</v>
      </c>
    </row>
    <row r="1236" spans="2:9">
      <c r="B1236" s="32" t="str">
        <f t="shared" si="39"/>
        <v>N/A</v>
      </c>
      <c r="C1236" s="32" t="str">
        <f>IF(AND(Businesses!D1237="",Businesses!E1237&lt;&gt;""),0,IF(Businesses!D1237="","N/A",IF(ISNUMBER(Businesses!D1237),Businesses!D1237,0)))</f>
        <v>N/A</v>
      </c>
      <c r="D1236" s="32" t="str">
        <f>IF(Businesses!E1237="","N/A",Businesses!E1237)</f>
        <v>N/A</v>
      </c>
      <c r="E1236" s="32" t="str">
        <f>IF(Businesses!F1237="","N/A",Businesses!F1237)</f>
        <v>N/A</v>
      </c>
      <c r="F1236" s="32" t="str">
        <f t="shared" si="38"/>
        <v>N/A</v>
      </c>
      <c r="G1236" s="32" t="str">
        <f>IF(Businesses!G1237="","N/A",Businesses!G1237)</f>
        <v>N/A</v>
      </c>
      <c r="H1236" s="32" t="str">
        <f>IF(Businesses!H1237="","N/A",Businesses!H1237)</f>
        <v>N/A</v>
      </c>
      <c r="I1236" s="32" t="str">
        <f>IF(AND(Businesses!B1237="",Businesses!C1237&lt;&gt;""),0,IF(Businesses!B1237="","N/A",IF(ISNUMBER(Businesses!B1237),Businesses!B1237,0)))</f>
        <v>N/A</v>
      </c>
    </row>
    <row r="1237" spans="2:9">
      <c r="B1237" s="32" t="str">
        <f t="shared" si="39"/>
        <v>N/A</v>
      </c>
      <c r="C1237" s="32" t="str">
        <f>IF(AND(Businesses!D1238="",Businesses!E1238&lt;&gt;""),0,IF(Businesses!D1238="","N/A",IF(ISNUMBER(Businesses!D1238),Businesses!D1238,0)))</f>
        <v>N/A</v>
      </c>
      <c r="D1237" s="32" t="str">
        <f>IF(Businesses!E1238="","N/A",Businesses!E1238)</f>
        <v>N/A</v>
      </c>
      <c r="E1237" s="32" t="str">
        <f>IF(Businesses!F1238="","N/A",Businesses!F1238)</f>
        <v>N/A</v>
      </c>
      <c r="F1237" s="32" t="str">
        <f t="shared" si="38"/>
        <v>N/A</v>
      </c>
      <c r="G1237" s="32" t="str">
        <f>IF(Businesses!G1238="","N/A",Businesses!G1238)</f>
        <v>N/A</v>
      </c>
      <c r="H1237" s="32" t="str">
        <f>IF(Businesses!H1238="","N/A",Businesses!H1238)</f>
        <v>N/A</v>
      </c>
      <c r="I1237" s="32" t="str">
        <f>IF(AND(Businesses!B1238="",Businesses!C1238&lt;&gt;""),0,IF(Businesses!B1238="","N/A",IF(ISNUMBER(Businesses!B1238),Businesses!B1238,0)))</f>
        <v>N/A</v>
      </c>
    </row>
    <row r="1238" spans="2:9">
      <c r="B1238" s="32" t="str">
        <f t="shared" si="39"/>
        <v>N/A</v>
      </c>
      <c r="C1238" s="32" t="str">
        <f>IF(AND(Businesses!D1239="",Businesses!E1239&lt;&gt;""),0,IF(Businesses!D1239="","N/A",IF(ISNUMBER(Businesses!D1239),Businesses!D1239,0)))</f>
        <v>N/A</v>
      </c>
      <c r="D1238" s="32" t="str">
        <f>IF(Businesses!E1239="","N/A",Businesses!E1239)</f>
        <v>N/A</v>
      </c>
      <c r="E1238" s="32" t="str">
        <f>IF(Businesses!F1239="","N/A",Businesses!F1239)</f>
        <v>N/A</v>
      </c>
      <c r="F1238" s="32" t="str">
        <f t="shared" si="38"/>
        <v>N/A</v>
      </c>
      <c r="G1238" s="32" t="str">
        <f>IF(Businesses!G1239="","N/A",Businesses!G1239)</f>
        <v>N/A</v>
      </c>
      <c r="H1238" s="32" t="str">
        <f>IF(Businesses!H1239="","N/A",Businesses!H1239)</f>
        <v>N/A</v>
      </c>
      <c r="I1238" s="32" t="str">
        <f>IF(AND(Businesses!B1239="",Businesses!C1239&lt;&gt;""),0,IF(Businesses!B1239="","N/A",IF(ISNUMBER(Businesses!B1239),Businesses!B1239,0)))</f>
        <v>N/A</v>
      </c>
    </row>
    <row r="1239" spans="2:9">
      <c r="B1239" s="32" t="str">
        <f t="shared" si="39"/>
        <v>N/A</v>
      </c>
      <c r="C1239" s="32" t="str">
        <f>IF(AND(Businesses!D1240="",Businesses!E1240&lt;&gt;""),0,IF(Businesses!D1240="","N/A",IF(ISNUMBER(Businesses!D1240),Businesses!D1240,0)))</f>
        <v>N/A</v>
      </c>
      <c r="D1239" s="32" t="str">
        <f>IF(Businesses!E1240="","N/A",Businesses!E1240)</f>
        <v>N/A</v>
      </c>
      <c r="E1239" s="32" t="str">
        <f>IF(Businesses!F1240="","N/A",Businesses!F1240)</f>
        <v>N/A</v>
      </c>
      <c r="F1239" s="32" t="str">
        <f t="shared" si="38"/>
        <v>N/A</v>
      </c>
      <c r="G1239" s="32" t="str">
        <f>IF(Businesses!G1240="","N/A",Businesses!G1240)</f>
        <v>N/A</v>
      </c>
      <c r="H1239" s="32" t="str">
        <f>IF(Businesses!H1240="","N/A",Businesses!H1240)</f>
        <v>N/A</v>
      </c>
      <c r="I1239" s="32" t="str">
        <f>IF(AND(Businesses!B1240="",Businesses!C1240&lt;&gt;""),0,IF(Businesses!B1240="","N/A",IF(ISNUMBER(Businesses!B1240),Businesses!B1240,0)))</f>
        <v>N/A</v>
      </c>
    </row>
    <row r="1240" spans="2:9">
      <c r="B1240" s="32" t="str">
        <f t="shared" si="39"/>
        <v>N/A</v>
      </c>
      <c r="C1240" s="32" t="str">
        <f>IF(AND(Businesses!D1241="",Businesses!E1241&lt;&gt;""),0,IF(Businesses!D1241="","N/A",IF(ISNUMBER(Businesses!D1241),Businesses!D1241,0)))</f>
        <v>N/A</v>
      </c>
      <c r="D1240" s="32" t="str">
        <f>IF(Businesses!E1241="","N/A",Businesses!E1241)</f>
        <v>N/A</v>
      </c>
      <c r="E1240" s="32" t="str">
        <f>IF(Businesses!F1241="","N/A",Businesses!F1241)</f>
        <v>N/A</v>
      </c>
      <c r="F1240" s="32" t="str">
        <f t="shared" si="38"/>
        <v>N/A</v>
      </c>
      <c r="G1240" s="32" t="str">
        <f>IF(Businesses!G1241="","N/A",Businesses!G1241)</f>
        <v>N/A</v>
      </c>
      <c r="H1240" s="32" t="str">
        <f>IF(Businesses!H1241="","N/A",Businesses!H1241)</f>
        <v>N/A</v>
      </c>
      <c r="I1240" s="32" t="str">
        <f>IF(AND(Businesses!B1241="",Businesses!C1241&lt;&gt;""),0,IF(Businesses!B1241="","N/A",IF(ISNUMBER(Businesses!B1241),Businesses!B1241,0)))</f>
        <v>N/A</v>
      </c>
    </row>
    <row r="1241" spans="2:9">
      <c r="B1241" s="32" t="str">
        <f t="shared" si="39"/>
        <v>N/A</v>
      </c>
      <c r="C1241" s="32" t="str">
        <f>IF(AND(Businesses!D1242="",Businesses!E1242&lt;&gt;""),0,IF(Businesses!D1242="","N/A",IF(ISNUMBER(Businesses!D1242),Businesses!D1242,0)))</f>
        <v>N/A</v>
      </c>
      <c r="D1241" s="32" t="str">
        <f>IF(Businesses!E1242="","N/A",Businesses!E1242)</f>
        <v>N/A</v>
      </c>
      <c r="E1241" s="32" t="str">
        <f>IF(Businesses!F1242="","N/A",Businesses!F1242)</f>
        <v>N/A</v>
      </c>
      <c r="F1241" s="32" t="str">
        <f t="shared" si="38"/>
        <v>N/A</v>
      </c>
      <c r="G1241" s="32" t="str">
        <f>IF(Businesses!G1242="","N/A",Businesses!G1242)</f>
        <v>N/A</v>
      </c>
      <c r="H1241" s="32" t="str">
        <f>IF(Businesses!H1242="","N/A",Businesses!H1242)</f>
        <v>N/A</v>
      </c>
      <c r="I1241" s="32" t="str">
        <f>IF(AND(Businesses!B1242="",Businesses!C1242&lt;&gt;""),0,IF(Businesses!B1242="","N/A",IF(ISNUMBER(Businesses!B1242),Businesses!B1242,0)))</f>
        <v>N/A</v>
      </c>
    </row>
    <row r="1242" spans="2:9">
      <c r="B1242" s="32" t="str">
        <f t="shared" si="39"/>
        <v>N/A</v>
      </c>
      <c r="C1242" s="32" t="str">
        <f>IF(AND(Businesses!D1243="",Businesses!E1243&lt;&gt;""),0,IF(Businesses!D1243="","N/A",IF(ISNUMBER(Businesses!D1243),Businesses!D1243,0)))</f>
        <v>N/A</v>
      </c>
      <c r="D1242" s="32" t="str">
        <f>IF(Businesses!E1243="","N/A",Businesses!E1243)</f>
        <v>N/A</v>
      </c>
      <c r="E1242" s="32" t="str">
        <f>IF(Businesses!F1243="","N/A",Businesses!F1243)</f>
        <v>N/A</v>
      </c>
      <c r="F1242" s="32" t="str">
        <f t="shared" si="38"/>
        <v>N/A</v>
      </c>
      <c r="G1242" s="32" t="str">
        <f>IF(Businesses!G1243="","N/A",Businesses!G1243)</f>
        <v>N/A</v>
      </c>
      <c r="H1242" s="32" t="str">
        <f>IF(Businesses!H1243="","N/A",Businesses!H1243)</f>
        <v>N/A</v>
      </c>
      <c r="I1242" s="32" t="str">
        <f>IF(AND(Businesses!B1243="",Businesses!C1243&lt;&gt;""),0,IF(Businesses!B1243="","N/A",IF(ISNUMBER(Businesses!B1243),Businesses!B1243,0)))</f>
        <v>N/A</v>
      </c>
    </row>
    <row r="1243" spans="2:9">
      <c r="B1243" s="32" t="str">
        <f t="shared" si="39"/>
        <v>N/A</v>
      </c>
      <c r="C1243" s="32" t="str">
        <f>IF(AND(Businesses!D1244="",Businesses!E1244&lt;&gt;""),0,IF(Businesses!D1244="","N/A",IF(ISNUMBER(Businesses!D1244),Businesses!D1244,0)))</f>
        <v>N/A</v>
      </c>
      <c r="D1243" s="32" t="str">
        <f>IF(Businesses!E1244="","N/A",Businesses!E1244)</f>
        <v>N/A</v>
      </c>
      <c r="E1243" s="32" t="str">
        <f>IF(Businesses!F1244="","N/A",Businesses!F1244)</f>
        <v>N/A</v>
      </c>
      <c r="F1243" s="32" t="str">
        <f t="shared" si="38"/>
        <v>N/A</v>
      </c>
      <c r="G1243" s="32" t="str">
        <f>IF(Businesses!G1244="","N/A",Businesses!G1244)</f>
        <v>N/A</v>
      </c>
      <c r="H1243" s="32" t="str">
        <f>IF(Businesses!H1244="","N/A",Businesses!H1244)</f>
        <v>N/A</v>
      </c>
      <c r="I1243" s="32" t="str">
        <f>IF(AND(Businesses!B1244="",Businesses!C1244&lt;&gt;""),0,IF(Businesses!B1244="","N/A",IF(ISNUMBER(Businesses!B1244),Businesses!B1244,0)))</f>
        <v>N/A</v>
      </c>
    </row>
    <row r="1244" spans="2:9">
      <c r="B1244" s="32" t="str">
        <f t="shared" si="39"/>
        <v>N/A</v>
      </c>
      <c r="C1244" s="32" t="str">
        <f>IF(AND(Businesses!D1245="",Businesses!E1245&lt;&gt;""),0,IF(Businesses!D1245="","N/A",IF(ISNUMBER(Businesses!D1245),Businesses!D1245,0)))</f>
        <v>N/A</v>
      </c>
      <c r="D1244" s="32" t="str">
        <f>IF(Businesses!E1245="","N/A",Businesses!E1245)</f>
        <v>N/A</v>
      </c>
      <c r="E1244" s="32" t="str">
        <f>IF(Businesses!F1245="","N/A",Businesses!F1245)</f>
        <v>N/A</v>
      </c>
      <c r="F1244" s="32" t="str">
        <f t="shared" si="38"/>
        <v>N/A</v>
      </c>
      <c r="G1244" s="32" t="str">
        <f>IF(Businesses!G1245="","N/A",Businesses!G1245)</f>
        <v>N/A</v>
      </c>
      <c r="H1244" s="32" t="str">
        <f>IF(Businesses!H1245="","N/A",Businesses!H1245)</f>
        <v>N/A</v>
      </c>
      <c r="I1244" s="32" t="str">
        <f>IF(AND(Businesses!B1245="",Businesses!C1245&lt;&gt;""),0,IF(Businesses!B1245="","N/A",IF(ISNUMBER(Businesses!B1245),Businesses!B1245,0)))</f>
        <v>N/A</v>
      </c>
    </row>
    <row r="1245" spans="2:9">
      <c r="B1245" s="32" t="str">
        <f t="shared" si="39"/>
        <v>N/A</v>
      </c>
      <c r="C1245" s="32" t="str">
        <f>IF(AND(Businesses!D1246="",Businesses!E1246&lt;&gt;""),0,IF(Businesses!D1246="","N/A",IF(ISNUMBER(Businesses!D1246),Businesses!D1246,0)))</f>
        <v>N/A</v>
      </c>
      <c r="D1245" s="32" t="str">
        <f>IF(Businesses!E1246="","N/A",Businesses!E1246)</f>
        <v>N/A</v>
      </c>
      <c r="E1245" s="32" t="str">
        <f>IF(Businesses!F1246="","N/A",Businesses!F1246)</f>
        <v>N/A</v>
      </c>
      <c r="F1245" s="32" t="str">
        <f t="shared" si="38"/>
        <v>N/A</v>
      </c>
      <c r="G1245" s="32" t="str">
        <f>IF(Businesses!G1246="","N/A",Businesses!G1246)</f>
        <v>N/A</v>
      </c>
      <c r="H1245" s="32" t="str">
        <f>IF(Businesses!H1246="","N/A",Businesses!H1246)</f>
        <v>N/A</v>
      </c>
      <c r="I1245" s="32" t="str">
        <f>IF(AND(Businesses!B1246="",Businesses!C1246&lt;&gt;""),0,IF(Businesses!B1246="","N/A",IF(ISNUMBER(Businesses!B1246),Businesses!B1246,0)))</f>
        <v>N/A</v>
      </c>
    </row>
    <row r="1246" spans="2:9">
      <c r="B1246" s="32" t="str">
        <f t="shared" si="39"/>
        <v>N/A</v>
      </c>
      <c r="C1246" s="32" t="str">
        <f>IF(AND(Businesses!D1247="",Businesses!E1247&lt;&gt;""),0,IF(Businesses!D1247="","N/A",IF(ISNUMBER(Businesses!D1247),Businesses!D1247,0)))</f>
        <v>N/A</v>
      </c>
      <c r="D1246" s="32" t="str">
        <f>IF(Businesses!E1247="","N/A",Businesses!E1247)</f>
        <v>N/A</v>
      </c>
      <c r="E1246" s="32" t="str">
        <f>IF(Businesses!F1247="","N/A",Businesses!F1247)</f>
        <v>N/A</v>
      </c>
      <c r="F1246" s="32" t="str">
        <f t="shared" si="38"/>
        <v>N/A</v>
      </c>
      <c r="G1246" s="32" t="str">
        <f>IF(Businesses!G1247="","N/A",Businesses!G1247)</f>
        <v>N/A</v>
      </c>
      <c r="H1246" s="32" t="str">
        <f>IF(Businesses!H1247="","N/A",Businesses!H1247)</f>
        <v>N/A</v>
      </c>
      <c r="I1246" s="32" t="str">
        <f>IF(AND(Businesses!B1247="",Businesses!C1247&lt;&gt;""),0,IF(Businesses!B1247="","N/A",IF(ISNUMBER(Businesses!B1247),Businesses!B1247,0)))</f>
        <v>N/A</v>
      </c>
    </row>
    <row r="1247" spans="2:9">
      <c r="B1247" s="32" t="str">
        <f t="shared" si="39"/>
        <v>N/A</v>
      </c>
      <c r="C1247" s="32" t="str">
        <f>IF(AND(Businesses!D1248="",Businesses!E1248&lt;&gt;""),0,IF(Businesses!D1248="","N/A",IF(ISNUMBER(Businesses!D1248),Businesses!D1248,0)))</f>
        <v>N/A</v>
      </c>
      <c r="D1247" s="32" t="str">
        <f>IF(Businesses!E1248="","N/A",Businesses!E1248)</f>
        <v>N/A</v>
      </c>
      <c r="E1247" s="32" t="str">
        <f>IF(Businesses!F1248="","N/A",Businesses!F1248)</f>
        <v>N/A</v>
      </c>
      <c r="F1247" s="32" t="str">
        <f t="shared" si="38"/>
        <v>N/A</v>
      </c>
      <c r="G1247" s="32" t="str">
        <f>IF(Businesses!G1248="","N/A",Businesses!G1248)</f>
        <v>N/A</v>
      </c>
      <c r="H1247" s="32" t="str">
        <f>IF(Businesses!H1248="","N/A",Businesses!H1248)</f>
        <v>N/A</v>
      </c>
      <c r="I1247" s="32" t="str">
        <f>IF(AND(Businesses!B1248="",Businesses!C1248&lt;&gt;""),0,IF(Businesses!B1248="","N/A",IF(ISNUMBER(Businesses!B1248),Businesses!B1248,0)))</f>
        <v>N/A</v>
      </c>
    </row>
    <row r="1248" spans="2:9">
      <c r="B1248" s="32" t="str">
        <f t="shared" si="39"/>
        <v>N/A</v>
      </c>
      <c r="C1248" s="32" t="str">
        <f>IF(AND(Businesses!D1249="",Businesses!E1249&lt;&gt;""),0,IF(Businesses!D1249="","N/A",IF(ISNUMBER(Businesses!D1249),Businesses!D1249,0)))</f>
        <v>N/A</v>
      </c>
      <c r="D1248" s="32" t="str">
        <f>IF(Businesses!E1249="","N/A",Businesses!E1249)</f>
        <v>N/A</v>
      </c>
      <c r="E1248" s="32" t="str">
        <f>IF(Businesses!F1249="","N/A",Businesses!F1249)</f>
        <v>N/A</v>
      </c>
      <c r="F1248" s="32" t="str">
        <f t="shared" si="38"/>
        <v>N/A</v>
      </c>
      <c r="G1248" s="32" t="str">
        <f>IF(Businesses!G1249="","N/A",Businesses!G1249)</f>
        <v>N/A</v>
      </c>
      <c r="H1248" s="32" t="str">
        <f>IF(Businesses!H1249="","N/A",Businesses!H1249)</f>
        <v>N/A</v>
      </c>
      <c r="I1248" s="32" t="str">
        <f>IF(AND(Businesses!B1249="",Businesses!C1249&lt;&gt;""),0,IF(Businesses!B1249="","N/A",IF(ISNUMBER(Businesses!B1249),Businesses!B1249,0)))</f>
        <v>N/A</v>
      </c>
    </row>
    <row r="1249" spans="2:9">
      <c r="B1249" s="32" t="str">
        <f t="shared" si="39"/>
        <v>N/A</v>
      </c>
      <c r="C1249" s="32" t="str">
        <f>IF(AND(Businesses!D1250="",Businesses!E1250&lt;&gt;""),0,IF(Businesses!D1250="","N/A",IF(ISNUMBER(Businesses!D1250),Businesses!D1250,0)))</f>
        <v>N/A</v>
      </c>
      <c r="D1249" s="32" t="str">
        <f>IF(Businesses!E1250="","N/A",Businesses!E1250)</f>
        <v>N/A</v>
      </c>
      <c r="E1249" s="32" t="str">
        <f>IF(Businesses!F1250="","N/A",Businesses!F1250)</f>
        <v>N/A</v>
      </c>
      <c r="F1249" s="32" t="str">
        <f t="shared" si="38"/>
        <v>N/A</v>
      </c>
      <c r="G1249" s="32" t="str">
        <f>IF(Businesses!G1250="","N/A",Businesses!G1250)</f>
        <v>N/A</v>
      </c>
      <c r="H1249" s="32" t="str">
        <f>IF(Businesses!H1250="","N/A",Businesses!H1250)</f>
        <v>N/A</v>
      </c>
      <c r="I1249" s="32" t="str">
        <f>IF(AND(Businesses!B1250="",Businesses!C1250&lt;&gt;""),0,IF(Businesses!B1250="","N/A",IF(ISNUMBER(Businesses!B1250),Businesses!B1250,0)))</f>
        <v>N/A</v>
      </c>
    </row>
    <row r="1250" spans="2:9">
      <c r="B1250" s="32" t="str">
        <f t="shared" si="39"/>
        <v>N/A</v>
      </c>
      <c r="C1250" s="32" t="str">
        <f>IF(AND(Businesses!D1251="",Businesses!E1251&lt;&gt;""),0,IF(Businesses!D1251="","N/A",IF(ISNUMBER(Businesses!D1251),Businesses!D1251,0)))</f>
        <v>N/A</v>
      </c>
      <c r="D1250" s="32" t="str">
        <f>IF(Businesses!E1251="","N/A",Businesses!E1251)</f>
        <v>N/A</v>
      </c>
      <c r="E1250" s="32" t="str">
        <f>IF(Businesses!F1251="","N/A",Businesses!F1251)</f>
        <v>N/A</v>
      </c>
      <c r="F1250" s="32" t="str">
        <f t="shared" si="38"/>
        <v>N/A</v>
      </c>
      <c r="G1250" s="32" t="str">
        <f>IF(Businesses!G1251="","N/A",Businesses!G1251)</f>
        <v>N/A</v>
      </c>
      <c r="H1250" s="32" t="str">
        <f>IF(Businesses!H1251="","N/A",Businesses!H1251)</f>
        <v>N/A</v>
      </c>
      <c r="I1250" s="32" t="str">
        <f>IF(AND(Businesses!B1251="",Businesses!C1251&lt;&gt;""),0,IF(Businesses!B1251="","N/A",IF(ISNUMBER(Businesses!B1251),Businesses!B1251,0)))</f>
        <v>N/A</v>
      </c>
    </row>
    <row r="1251" spans="2:9">
      <c r="B1251" s="32" t="str">
        <f t="shared" si="39"/>
        <v>N/A</v>
      </c>
      <c r="C1251" s="32" t="str">
        <f>IF(AND(Businesses!D1252="",Businesses!E1252&lt;&gt;""),0,IF(Businesses!D1252="","N/A",IF(ISNUMBER(Businesses!D1252),Businesses!D1252,0)))</f>
        <v>N/A</v>
      </c>
      <c r="D1251" s="32" t="str">
        <f>IF(Businesses!E1252="","N/A",Businesses!E1252)</f>
        <v>N/A</v>
      </c>
      <c r="E1251" s="32" t="str">
        <f>IF(Businesses!F1252="","N/A",Businesses!F1252)</f>
        <v>N/A</v>
      </c>
      <c r="F1251" s="32" t="str">
        <f t="shared" si="38"/>
        <v>N/A</v>
      </c>
      <c r="G1251" s="32" t="str">
        <f>IF(Businesses!G1252="","N/A",Businesses!G1252)</f>
        <v>N/A</v>
      </c>
      <c r="H1251" s="32" t="str">
        <f>IF(Businesses!H1252="","N/A",Businesses!H1252)</f>
        <v>N/A</v>
      </c>
      <c r="I1251" s="32" t="str">
        <f>IF(AND(Businesses!B1252="",Businesses!C1252&lt;&gt;""),0,IF(Businesses!B1252="","N/A",IF(ISNUMBER(Businesses!B1252),Businesses!B1252,0)))</f>
        <v>N/A</v>
      </c>
    </row>
    <row r="1252" spans="2:9">
      <c r="B1252" s="32" t="str">
        <f t="shared" si="39"/>
        <v>N/A</v>
      </c>
      <c r="C1252" s="32" t="str">
        <f>IF(AND(Businesses!D1253="",Businesses!E1253&lt;&gt;""),0,IF(Businesses!D1253="","N/A",IF(ISNUMBER(Businesses!D1253),Businesses!D1253,0)))</f>
        <v>N/A</v>
      </c>
      <c r="D1252" s="32" t="str">
        <f>IF(Businesses!E1253="","N/A",Businesses!E1253)</f>
        <v>N/A</v>
      </c>
      <c r="E1252" s="32" t="str">
        <f>IF(Businesses!F1253="","N/A",Businesses!F1253)</f>
        <v>N/A</v>
      </c>
      <c r="F1252" s="32" t="str">
        <f t="shared" si="38"/>
        <v>N/A</v>
      </c>
      <c r="G1252" s="32" t="str">
        <f>IF(Businesses!G1253="","N/A",Businesses!G1253)</f>
        <v>N/A</v>
      </c>
      <c r="H1252" s="32" t="str">
        <f>IF(Businesses!H1253="","N/A",Businesses!H1253)</f>
        <v>N/A</v>
      </c>
      <c r="I1252" s="32" t="str">
        <f>IF(AND(Businesses!B1253="",Businesses!C1253&lt;&gt;""),0,IF(Businesses!B1253="","N/A",IF(ISNUMBER(Businesses!B1253),Businesses!B1253,0)))</f>
        <v>N/A</v>
      </c>
    </row>
    <row r="1253" spans="2:9">
      <c r="B1253" s="32" t="str">
        <f t="shared" si="39"/>
        <v>N/A</v>
      </c>
      <c r="C1253" s="32" t="str">
        <f>IF(AND(Businesses!D1254="",Businesses!E1254&lt;&gt;""),0,IF(Businesses!D1254="","N/A",IF(ISNUMBER(Businesses!D1254),Businesses!D1254,0)))</f>
        <v>N/A</v>
      </c>
      <c r="D1253" s="32" t="str">
        <f>IF(Businesses!E1254="","N/A",Businesses!E1254)</f>
        <v>N/A</v>
      </c>
      <c r="E1253" s="32" t="str">
        <f>IF(Businesses!F1254="","N/A",Businesses!F1254)</f>
        <v>N/A</v>
      </c>
      <c r="F1253" s="32" t="str">
        <f t="shared" si="38"/>
        <v>N/A</v>
      </c>
      <c r="G1253" s="32" t="str">
        <f>IF(Businesses!G1254="","N/A",Businesses!G1254)</f>
        <v>N/A</v>
      </c>
      <c r="H1253" s="32" t="str">
        <f>IF(Businesses!H1254="","N/A",Businesses!H1254)</f>
        <v>N/A</v>
      </c>
      <c r="I1253" s="32" t="str">
        <f>IF(AND(Businesses!B1254="",Businesses!C1254&lt;&gt;""),0,IF(Businesses!B1254="","N/A",IF(ISNUMBER(Businesses!B1254),Businesses!B1254,0)))</f>
        <v>N/A</v>
      </c>
    </row>
    <row r="1254" spans="2:9">
      <c r="B1254" s="32" t="str">
        <f t="shared" si="39"/>
        <v>N/A</v>
      </c>
      <c r="C1254" s="32" t="str">
        <f>IF(AND(Businesses!D1255="",Businesses!E1255&lt;&gt;""),0,IF(Businesses!D1255="","N/A",IF(ISNUMBER(Businesses!D1255),Businesses!D1255,0)))</f>
        <v>N/A</v>
      </c>
      <c r="D1254" s="32" t="str">
        <f>IF(Businesses!E1255="","N/A",Businesses!E1255)</f>
        <v>N/A</v>
      </c>
      <c r="E1254" s="32" t="str">
        <f>IF(Businesses!F1255="","N/A",Businesses!F1255)</f>
        <v>N/A</v>
      </c>
      <c r="F1254" s="32" t="str">
        <f t="shared" si="38"/>
        <v>N/A</v>
      </c>
      <c r="G1254" s="32" t="str">
        <f>IF(Businesses!G1255="","N/A",Businesses!G1255)</f>
        <v>N/A</v>
      </c>
      <c r="H1254" s="32" t="str">
        <f>IF(Businesses!H1255="","N/A",Businesses!H1255)</f>
        <v>N/A</v>
      </c>
      <c r="I1254" s="32" t="str">
        <f>IF(AND(Businesses!B1255="",Businesses!C1255&lt;&gt;""),0,IF(Businesses!B1255="","N/A",IF(ISNUMBER(Businesses!B1255),Businesses!B1255,0)))</f>
        <v>N/A</v>
      </c>
    </row>
    <row r="1255" spans="2:9">
      <c r="B1255" s="32" t="str">
        <f t="shared" si="39"/>
        <v>N/A</v>
      </c>
      <c r="C1255" s="32" t="str">
        <f>IF(AND(Businesses!D1256="",Businesses!E1256&lt;&gt;""),0,IF(Businesses!D1256="","N/A",IF(ISNUMBER(Businesses!D1256),Businesses!D1256,0)))</f>
        <v>N/A</v>
      </c>
      <c r="D1255" s="32" t="str">
        <f>IF(Businesses!E1256="","N/A",Businesses!E1256)</f>
        <v>N/A</v>
      </c>
      <c r="E1255" s="32" t="str">
        <f>IF(Businesses!F1256="","N/A",Businesses!F1256)</f>
        <v>N/A</v>
      </c>
      <c r="F1255" s="32" t="str">
        <f t="shared" si="38"/>
        <v>N/A</v>
      </c>
      <c r="G1255" s="32" t="str">
        <f>IF(Businesses!G1256="","N/A",Businesses!G1256)</f>
        <v>N/A</v>
      </c>
      <c r="H1255" s="32" t="str">
        <f>IF(Businesses!H1256="","N/A",Businesses!H1256)</f>
        <v>N/A</v>
      </c>
      <c r="I1255" s="32" t="str">
        <f>IF(AND(Businesses!B1256="",Businesses!C1256&lt;&gt;""),0,IF(Businesses!B1256="","N/A",IF(ISNUMBER(Businesses!B1256),Businesses!B1256,0)))</f>
        <v>N/A</v>
      </c>
    </row>
    <row r="1256" spans="2:9">
      <c r="B1256" s="32" t="str">
        <f t="shared" si="39"/>
        <v>N/A</v>
      </c>
      <c r="C1256" s="32" t="str">
        <f>IF(AND(Businesses!D1257="",Businesses!E1257&lt;&gt;""),0,IF(Businesses!D1257="","N/A",IF(ISNUMBER(Businesses!D1257),Businesses!D1257,0)))</f>
        <v>N/A</v>
      </c>
      <c r="D1256" s="32" t="str">
        <f>IF(Businesses!E1257="","N/A",Businesses!E1257)</f>
        <v>N/A</v>
      </c>
      <c r="E1256" s="32" t="str">
        <f>IF(Businesses!F1257="","N/A",Businesses!F1257)</f>
        <v>N/A</v>
      </c>
      <c r="F1256" s="32" t="str">
        <f t="shared" si="38"/>
        <v>N/A</v>
      </c>
      <c r="G1256" s="32" t="str">
        <f>IF(Businesses!G1257="","N/A",Businesses!G1257)</f>
        <v>N/A</v>
      </c>
      <c r="H1256" s="32" t="str">
        <f>IF(Businesses!H1257="","N/A",Businesses!H1257)</f>
        <v>N/A</v>
      </c>
      <c r="I1256" s="32" t="str">
        <f>IF(AND(Businesses!B1257="",Businesses!C1257&lt;&gt;""),0,IF(Businesses!B1257="","N/A",IF(ISNUMBER(Businesses!B1257),Businesses!B1257,0)))</f>
        <v>N/A</v>
      </c>
    </row>
    <row r="1257" spans="2:9">
      <c r="B1257" s="32" t="str">
        <f t="shared" si="39"/>
        <v>N/A</v>
      </c>
      <c r="C1257" s="32" t="str">
        <f>IF(AND(Businesses!D1258="",Businesses!E1258&lt;&gt;""),0,IF(Businesses!D1258="","N/A",IF(ISNUMBER(Businesses!D1258),Businesses!D1258,0)))</f>
        <v>N/A</v>
      </c>
      <c r="D1257" s="32" t="str">
        <f>IF(Businesses!E1258="","N/A",Businesses!E1258)</f>
        <v>N/A</v>
      </c>
      <c r="E1257" s="32" t="str">
        <f>IF(Businesses!F1258="","N/A",Businesses!F1258)</f>
        <v>N/A</v>
      </c>
      <c r="F1257" s="32" t="str">
        <f t="shared" si="38"/>
        <v>N/A</v>
      </c>
      <c r="G1257" s="32" t="str">
        <f>IF(Businesses!G1258="","N/A",Businesses!G1258)</f>
        <v>N/A</v>
      </c>
      <c r="H1257" s="32" t="str">
        <f>IF(Businesses!H1258="","N/A",Businesses!H1258)</f>
        <v>N/A</v>
      </c>
      <c r="I1257" s="32" t="str">
        <f>IF(AND(Businesses!B1258="",Businesses!C1258&lt;&gt;""),0,IF(Businesses!B1258="","N/A",IF(ISNUMBER(Businesses!B1258),Businesses!B1258,0)))</f>
        <v>N/A</v>
      </c>
    </row>
    <row r="1258" spans="2:9">
      <c r="B1258" s="32" t="str">
        <f t="shared" si="39"/>
        <v>N/A</v>
      </c>
      <c r="C1258" s="32" t="str">
        <f>IF(AND(Businesses!D1259="",Businesses!E1259&lt;&gt;""),0,IF(Businesses!D1259="","N/A",IF(ISNUMBER(Businesses!D1259),Businesses!D1259,0)))</f>
        <v>N/A</v>
      </c>
      <c r="D1258" s="32" t="str">
        <f>IF(Businesses!E1259="","N/A",Businesses!E1259)</f>
        <v>N/A</v>
      </c>
      <c r="E1258" s="32" t="str">
        <f>IF(Businesses!F1259="","N/A",Businesses!F1259)</f>
        <v>N/A</v>
      </c>
      <c r="F1258" s="32" t="str">
        <f t="shared" si="38"/>
        <v>N/A</v>
      </c>
      <c r="G1258" s="32" t="str">
        <f>IF(Businesses!G1259="","N/A",Businesses!G1259)</f>
        <v>N/A</v>
      </c>
      <c r="H1258" s="32" t="str">
        <f>IF(Businesses!H1259="","N/A",Businesses!H1259)</f>
        <v>N/A</v>
      </c>
      <c r="I1258" s="32" t="str">
        <f>IF(AND(Businesses!B1259="",Businesses!C1259&lt;&gt;""),0,IF(Businesses!B1259="","N/A",IF(ISNUMBER(Businesses!B1259),Businesses!B1259,0)))</f>
        <v>N/A</v>
      </c>
    </row>
    <row r="1259" spans="2:9">
      <c r="B1259" s="32" t="str">
        <f t="shared" si="39"/>
        <v>N/A</v>
      </c>
      <c r="C1259" s="32" t="str">
        <f>IF(AND(Businesses!D1260="",Businesses!E1260&lt;&gt;""),0,IF(Businesses!D1260="","N/A",IF(ISNUMBER(Businesses!D1260),Businesses!D1260,0)))</f>
        <v>N/A</v>
      </c>
      <c r="D1259" s="32" t="str">
        <f>IF(Businesses!E1260="","N/A",Businesses!E1260)</f>
        <v>N/A</v>
      </c>
      <c r="E1259" s="32" t="str">
        <f>IF(Businesses!F1260="","N/A",Businesses!F1260)</f>
        <v>N/A</v>
      </c>
      <c r="F1259" s="32" t="str">
        <f t="shared" si="38"/>
        <v>N/A</v>
      </c>
      <c r="G1259" s="32" t="str">
        <f>IF(Businesses!G1260="","N/A",Businesses!G1260)</f>
        <v>N/A</v>
      </c>
      <c r="H1259" s="32" t="str">
        <f>IF(Businesses!H1260="","N/A",Businesses!H1260)</f>
        <v>N/A</v>
      </c>
      <c r="I1259" s="32" t="str">
        <f>IF(AND(Businesses!B1260="",Businesses!C1260&lt;&gt;""),0,IF(Businesses!B1260="","N/A",IF(ISNUMBER(Businesses!B1260),Businesses!B1260,0)))</f>
        <v>N/A</v>
      </c>
    </row>
    <row r="1260" spans="2:9">
      <c r="B1260" s="32" t="str">
        <f t="shared" si="39"/>
        <v>N/A</v>
      </c>
      <c r="C1260" s="32" t="str">
        <f>IF(AND(Businesses!D1261="",Businesses!E1261&lt;&gt;""),0,IF(Businesses!D1261="","N/A",IF(ISNUMBER(Businesses!D1261),Businesses!D1261,0)))</f>
        <v>N/A</v>
      </c>
      <c r="D1260" s="32" t="str">
        <f>IF(Businesses!E1261="","N/A",Businesses!E1261)</f>
        <v>N/A</v>
      </c>
      <c r="E1260" s="32" t="str">
        <f>IF(Businesses!F1261="","N/A",Businesses!F1261)</f>
        <v>N/A</v>
      </c>
      <c r="F1260" s="32" t="str">
        <f t="shared" si="38"/>
        <v>N/A</v>
      </c>
      <c r="G1260" s="32" t="str">
        <f>IF(Businesses!G1261="","N/A",Businesses!G1261)</f>
        <v>N/A</v>
      </c>
      <c r="H1260" s="32" t="str">
        <f>IF(Businesses!H1261="","N/A",Businesses!H1261)</f>
        <v>N/A</v>
      </c>
      <c r="I1260" s="32" t="str">
        <f>IF(AND(Businesses!B1261="",Businesses!C1261&lt;&gt;""),0,IF(Businesses!B1261="","N/A",IF(ISNUMBER(Businesses!B1261),Businesses!B1261,0)))</f>
        <v>N/A</v>
      </c>
    </row>
    <row r="1261" spans="2:9">
      <c r="B1261" s="32" t="str">
        <f t="shared" si="39"/>
        <v>N/A</v>
      </c>
      <c r="C1261" s="32" t="str">
        <f>IF(AND(Businesses!D1262="",Businesses!E1262&lt;&gt;""),0,IF(Businesses!D1262="","N/A",IF(ISNUMBER(Businesses!D1262),Businesses!D1262,0)))</f>
        <v>N/A</v>
      </c>
      <c r="D1261" s="32" t="str">
        <f>IF(Businesses!E1262="","N/A",Businesses!E1262)</f>
        <v>N/A</v>
      </c>
      <c r="E1261" s="32" t="str">
        <f>IF(Businesses!F1262="","N/A",Businesses!F1262)</f>
        <v>N/A</v>
      </c>
      <c r="F1261" s="32" t="str">
        <f t="shared" si="38"/>
        <v>N/A</v>
      </c>
      <c r="G1261" s="32" t="str">
        <f>IF(Businesses!G1262="","N/A",Businesses!G1262)</f>
        <v>N/A</v>
      </c>
      <c r="H1261" s="32" t="str">
        <f>IF(Businesses!H1262="","N/A",Businesses!H1262)</f>
        <v>N/A</v>
      </c>
      <c r="I1261" s="32" t="str">
        <f>IF(AND(Businesses!B1262="",Businesses!C1262&lt;&gt;""),0,IF(Businesses!B1262="","N/A",IF(ISNUMBER(Businesses!B1262),Businesses!B1262,0)))</f>
        <v>N/A</v>
      </c>
    </row>
    <row r="1262" spans="2:9">
      <c r="B1262" s="32" t="str">
        <f t="shared" si="39"/>
        <v>N/A</v>
      </c>
      <c r="C1262" s="32" t="str">
        <f>IF(AND(Businesses!D1263="",Businesses!E1263&lt;&gt;""),0,IF(Businesses!D1263="","N/A",IF(ISNUMBER(Businesses!D1263),Businesses!D1263,0)))</f>
        <v>N/A</v>
      </c>
      <c r="D1262" s="32" t="str">
        <f>IF(Businesses!E1263="","N/A",Businesses!E1263)</f>
        <v>N/A</v>
      </c>
      <c r="E1262" s="32" t="str">
        <f>IF(Businesses!F1263="","N/A",Businesses!F1263)</f>
        <v>N/A</v>
      </c>
      <c r="F1262" s="32" t="str">
        <f t="shared" si="38"/>
        <v>N/A</v>
      </c>
      <c r="G1262" s="32" t="str">
        <f>IF(Businesses!G1263="","N/A",Businesses!G1263)</f>
        <v>N/A</v>
      </c>
      <c r="H1262" s="32" t="str">
        <f>IF(Businesses!H1263="","N/A",Businesses!H1263)</f>
        <v>N/A</v>
      </c>
      <c r="I1262" s="32" t="str">
        <f>IF(AND(Businesses!B1263="",Businesses!C1263&lt;&gt;""),0,IF(Businesses!B1263="","N/A",IF(ISNUMBER(Businesses!B1263),Businesses!B1263,0)))</f>
        <v>N/A</v>
      </c>
    </row>
    <row r="1263" spans="2:9">
      <c r="B1263" s="32" t="str">
        <f t="shared" si="39"/>
        <v>N/A</v>
      </c>
      <c r="C1263" s="32" t="str">
        <f>IF(AND(Businesses!D1264="",Businesses!E1264&lt;&gt;""),0,IF(Businesses!D1264="","N/A",IF(ISNUMBER(Businesses!D1264),Businesses!D1264,0)))</f>
        <v>N/A</v>
      </c>
      <c r="D1263" s="32" t="str">
        <f>IF(Businesses!E1264="","N/A",Businesses!E1264)</f>
        <v>N/A</v>
      </c>
      <c r="E1263" s="32" t="str">
        <f>IF(Businesses!F1264="","N/A",Businesses!F1264)</f>
        <v>N/A</v>
      </c>
      <c r="F1263" s="32" t="str">
        <f t="shared" si="38"/>
        <v>N/A</v>
      </c>
      <c r="G1263" s="32" t="str">
        <f>IF(Businesses!G1264="","N/A",Businesses!G1264)</f>
        <v>N/A</v>
      </c>
      <c r="H1263" s="32" t="str">
        <f>IF(Businesses!H1264="","N/A",Businesses!H1264)</f>
        <v>N/A</v>
      </c>
      <c r="I1263" s="32" t="str">
        <f>IF(AND(Businesses!B1264="",Businesses!C1264&lt;&gt;""),0,IF(Businesses!B1264="","N/A",IF(ISNUMBER(Businesses!B1264),Businesses!B1264,0)))</f>
        <v>N/A</v>
      </c>
    </row>
    <row r="1264" spans="2:9">
      <c r="B1264" s="32" t="str">
        <f t="shared" si="39"/>
        <v>N/A</v>
      </c>
      <c r="C1264" s="32" t="str">
        <f>IF(AND(Businesses!D1265="",Businesses!E1265&lt;&gt;""),0,IF(Businesses!D1265="","N/A",IF(ISNUMBER(Businesses!D1265),Businesses!D1265,0)))</f>
        <v>N/A</v>
      </c>
      <c r="D1264" s="32" t="str">
        <f>IF(Businesses!E1265="","N/A",Businesses!E1265)</f>
        <v>N/A</v>
      </c>
      <c r="E1264" s="32" t="str">
        <f>IF(Businesses!F1265="","N/A",Businesses!F1265)</f>
        <v>N/A</v>
      </c>
      <c r="F1264" s="32" t="str">
        <f t="shared" si="38"/>
        <v>N/A</v>
      </c>
      <c r="G1264" s="32" t="str">
        <f>IF(Businesses!G1265="","N/A",Businesses!G1265)</f>
        <v>N/A</v>
      </c>
      <c r="H1264" s="32" t="str">
        <f>IF(Businesses!H1265="","N/A",Businesses!H1265)</f>
        <v>N/A</v>
      </c>
      <c r="I1264" s="32" t="str">
        <f>IF(AND(Businesses!B1265="",Businesses!C1265&lt;&gt;""),0,IF(Businesses!B1265="","N/A",IF(ISNUMBER(Businesses!B1265),Businesses!B1265,0)))</f>
        <v>N/A</v>
      </c>
    </row>
    <row r="1265" spans="2:9">
      <c r="B1265" s="32" t="str">
        <f t="shared" si="39"/>
        <v>N/A</v>
      </c>
      <c r="C1265" s="32" t="str">
        <f>IF(AND(Businesses!D1266="",Businesses!E1266&lt;&gt;""),0,IF(Businesses!D1266="","N/A",IF(ISNUMBER(Businesses!D1266),Businesses!D1266,0)))</f>
        <v>N/A</v>
      </c>
      <c r="D1265" s="32" t="str">
        <f>IF(Businesses!E1266="","N/A",Businesses!E1266)</f>
        <v>N/A</v>
      </c>
      <c r="E1265" s="32" t="str">
        <f>IF(Businesses!F1266="","N/A",Businesses!F1266)</f>
        <v>N/A</v>
      </c>
      <c r="F1265" s="32" t="str">
        <f t="shared" si="38"/>
        <v>N/A</v>
      </c>
      <c r="G1265" s="32" t="str">
        <f>IF(Businesses!G1266="","N/A",Businesses!G1266)</f>
        <v>N/A</v>
      </c>
      <c r="H1265" s="32" t="str">
        <f>IF(Businesses!H1266="","N/A",Businesses!H1266)</f>
        <v>N/A</v>
      </c>
      <c r="I1265" s="32" t="str">
        <f>IF(AND(Businesses!B1266="",Businesses!C1266&lt;&gt;""),0,IF(Businesses!B1266="","N/A",IF(ISNUMBER(Businesses!B1266),Businesses!B1266,0)))</f>
        <v>N/A</v>
      </c>
    </row>
    <row r="1266" spans="2:9">
      <c r="B1266" s="32" t="str">
        <f t="shared" si="39"/>
        <v>N/A</v>
      </c>
      <c r="C1266" s="32" t="str">
        <f>IF(AND(Businesses!D1267="",Businesses!E1267&lt;&gt;""),0,IF(Businesses!D1267="","N/A",IF(ISNUMBER(Businesses!D1267),Businesses!D1267,0)))</f>
        <v>N/A</v>
      </c>
      <c r="D1266" s="32" t="str">
        <f>IF(Businesses!E1267="","N/A",Businesses!E1267)</f>
        <v>N/A</v>
      </c>
      <c r="E1266" s="32" t="str">
        <f>IF(Businesses!F1267="","N/A",Businesses!F1267)</f>
        <v>N/A</v>
      </c>
      <c r="F1266" s="32" t="str">
        <f t="shared" si="38"/>
        <v>N/A</v>
      </c>
      <c r="G1266" s="32" t="str">
        <f>IF(Businesses!G1267="","N/A",Businesses!G1267)</f>
        <v>N/A</v>
      </c>
      <c r="H1266" s="32" t="str">
        <f>IF(Businesses!H1267="","N/A",Businesses!H1267)</f>
        <v>N/A</v>
      </c>
      <c r="I1266" s="32" t="str">
        <f>IF(AND(Businesses!B1267="",Businesses!C1267&lt;&gt;""),0,IF(Businesses!B1267="","N/A",IF(ISNUMBER(Businesses!B1267),Businesses!B1267,0)))</f>
        <v>N/A</v>
      </c>
    </row>
    <row r="1267" spans="2:9">
      <c r="B1267" s="32" t="str">
        <f t="shared" si="39"/>
        <v>N/A</v>
      </c>
      <c r="C1267" s="32" t="str">
        <f>IF(AND(Businesses!D1268="",Businesses!E1268&lt;&gt;""),0,IF(Businesses!D1268="","N/A",IF(ISNUMBER(Businesses!D1268),Businesses!D1268,0)))</f>
        <v>N/A</v>
      </c>
      <c r="D1267" s="32" t="str">
        <f>IF(Businesses!E1268="","N/A",Businesses!E1268)</f>
        <v>N/A</v>
      </c>
      <c r="E1267" s="32" t="str">
        <f>IF(Businesses!F1268="","N/A",Businesses!F1268)</f>
        <v>N/A</v>
      </c>
      <c r="F1267" s="32" t="str">
        <f t="shared" si="38"/>
        <v>N/A</v>
      </c>
      <c r="G1267" s="32" t="str">
        <f>IF(Businesses!G1268="","N/A",Businesses!G1268)</f>
        <v>N/A</v>
      </c>
      <c r="H1267" s="32" t="str">
        <f>IF(Businesses!H1268="","N/A",Businesses!H1268)</f>
        <v>N/A</v>
      </c>
      <c r="I1267" s="32" t="str">
        <f>IF(AND(Businesses!B1268="",Businesses!C1268&lt;&gt;""),0,IF(Businesses!B1268="","N/A",IF(ISNUMBER(Businesses!B1268),Businesses!B1268,0)))</f>
        <v>N/A</v>
      </c>
    </row>
    <row r="1268" spans="2:9">
      <c r="B1268" s="32" t="str">
        <f t="shared" si="39"/>
        <v>N/A</v>
      </c>
      <c r="C1268" s="32" t="str">
        <f>IF(AND(Businesses!D1269="",Businesses!E1269&lt;&gt;""),0,IF(Businesses!D1269="","N/A",IF(ISNUMBER(Businesses!D1269),Businesses!D1269,0)))</f>
        <v>N/A</v>
      </c>
      <c r="D1268" s="32" t="str">
        <f>IF(Businesses!E1269="","N/A",Businesses!E1269)</f>
        <v>N/A</v>
      </c>
      <c r="E1268" s="32" t="str">
        <f>IF(Businesses!F1269="","N/A",Businesses!F1269)</f>
        <v>N/A</v>
      </c>
      <c r="F1268" s="32" t="str">
        <f t="shared" si="38"/>
        <v>N/A</v>
      </c>
      <c r="G1268" s="32" t="str">
        <f>IF(Businesses!G1269="","N/A",Businesses!G1269)</f>
        <v>N/A</v>
      </c>
      <c r="H1268" s="32" t="str">
        <f>IF(Businesses!H1269="","N/A",Businesses!H1269)</f>
        <v>N/A</v>
      </c>
      <c r="I1268" s="32" t="str">
        <f>IF(AND(Businesses!B1269="",Businesses!C1269&lt;&gt;""),0,IF(Businesses!B1269="","N/A",IF(ISNUMBER(Businesses!B1269),Businesses!B1269,0)))</f>
        <v>N/A</v>
      </c>
    </row>
    <row r="1269" spans="2:9">
      <c r="B1269" s="32" t="str">
        <f t="shared" si="39"/>
        <v>N/A</v>
      </c>
      <c r="C1269" s="32" t="str">
        <f>IF(AND(Businesses!D1270="",Businesses!E1270&lt;&gt;""),0,IF(Businesses!D1270="","N/A",IF(ISNUMBER(Businesses!D1270),Businesses!D1270,0)))</f>
        <v>N/A</v>
      </c>
      <c r="D1269" s="32" t="str">
        <f>IF(Businesses!E1270="","N/A",Businesses!E1270)</f>
        <v>N/A</v>
      </c>
      <c r="E1269" s="32" t="str">
        <f>IF(Businesses!F1270="","N/A",Businesses!F1270)</f>
        <v>N/A</v>
      </c>
      <c r="F1269" s="32" t="str">
        <f t="shared" si="38"/>
        <v>N/A</v>
      </c>
      <c r="G1269" s="32" t="str">
        <f>IF(Businesses!G1270="","N/A",Businesses!G1270)</f>
        <v>N/A</v>
      </c>
      <c r="H1269" s="32" t="str">
        <f>IF(Businesses!H1270="","N/A",Businesses!H1270)</f>
        <v>N/A</v>
      </c>
      <c r="I1269" s="32" t="str">
        <f>IF(AND(Businesses!B1270="",Businesses!C1270&lt;&gt;""),0,IF(Businesses!B1270="","N/A",IF(ISNUMBER(Businesses!B1270),Businesses!B1270,0)))</f>
        <v>N/A</v>
      </c>
    </row>
    <row r="1270" spans="2:9">
      <c r="B1270" s="32" t="str">
        <f t="shared" si="39"/>
        <v>N/A</v>
      </c>
      <c r="C1270" s="32" t="str">
        <f>IF(AND(Businesses!D1271="",Businesses!E1271&lt;&gt;""),0,IF(Businesses!D1271="","N/A",IF(ISNUMBER(Businesses!D1271),Businesses!D1271,0)))</f>
        <v>N/A</v>
      </c>
      <c r="D1270" s="32" t="str">
        <f>IF(Businesses!E1271="","N/A",Businesses!E1271)</f>
        <v>N/A</v>
      </c>
      <c r="E1270" s="32" t="str">
        <f>IF(Businesses!F1271="","N/A",Businesses!F1271)</f>
        <v>N/A</v>
      </c>
      <c r="F1270" s="32" t="str">
        <f t="shared" si="38"/>
        <v>N/A</v>
      </c>
      <c r="G1270" s="32" t="str">
        <f>IF(Businesses!G1271="","N/A",Businesses!G1271)</f>
        <v>N/A</v>
      </c>
      <c r="H1270" s="32" t="str">
        <f>IF(Businesses!H1271="","N/A",Businesses!H1271)</f>
        <v>N/A</v>
      </c>
      <c r="I1270" s="32" t="str">
        <f>IF(AND(Businesses!B1271="",Businesses!C1271&lt;&gt;""),0,IF(Businesses!B1271="","N/A",IF(ISNUMBER(Businesses!B1271),Businesses!B1271,0)))</f>
        <v>N/A</v>
      </c>
    </row>
    <row r="1271" spans="2:9">
      <c r="B1271" s="32" t="str">
        <f t="shared" si="39"/>
        <v>N/A</v>
      </c>
      <c r="C1271" s="32" t="str">
        <f>IF(AND(Businesses!D1272="",Businesses!E1272&lt;&gt;""),0,IF(Businesses!D1272="","N/A",IF(ISNUMBER(Businesses!D1272),Businesses!D1272,0)))</f>
        <v>N/A</v>
      </c>
      <c r="D1271" s="32" t="str">
        <f>IF(Businesses!E1272="","N/A",Businesses!E1272)</f>
        <v>N/A</v>
      </c>
      <c r="E1271" s="32" t="str">
        <f>IF(Businesses!F1272="","N/A",Businesses!F1272)</f>
        <v>N/A</v>
      </c>
      <c r="F1271" s="32" t="str">
        <f t="shared" si="38"/>
        <v>N/A</v>
      </c>
      <c r="G1271" s="32" t="str">
        <f>IF(Businesses!G1272="","N/A",Businesses!G1272)</f>
        <v>N/A</v>
      </c>
      <c r="H1271" s="32" t="str">
        <f>IF(Businesses!H1272="","N/A",Businesses!H1272)</f>
        <v>N/A</v>
      </c>
      <c r="I1271" s="32" t="str">
        <f>IF(AND(Businesses!B1272="",Businesses!C1272&lt;&gt;""),0,IF(Businesses!B1272="","N/A",IF(ISNUMBER(Businesses!B1272),Businesses!B1272,0)))</f>
        <v>N/A</v>
      </c>
    </row>
    <row r="1272" spans="2:9">
      <c r="B1272" s="32" t="str">
        <f t="shared" si="39"/>
        <v>N/A</v>
      </c>
      <c r="C1272" s="32" t="str">
        <f>IF(AND(Businesses!D1273="",Businesses!E1273&lt;&gt;""),0,IF(Businesses!D1273="","N/A",IF(ISNUMBER(Businesses!D1273),Businesses!D1273,0)))</f>
        <v>N/A</v>
      </c>
      <c r="D1272" s="32" t="str">
        <f>IF(Businesses!E1273="","N/A",Businesses!E1273)</f>
        <v>N/A</v>
      </c>
      <c r="E1272" s="32" t="str">
        <f>IF(Businesses!F1273="","N/A",Businesses!F1273)</f>
        <v>N/A</v>
      </c>
      <c r="F1272" s="32" t="str">
        <f t="shared" si="38"/>
        <v>N/A</v>
      </c>
      <c r="G1272" s="32" t="str">
        <f>IF(Businesses!G1273="","N/A",Businesses!G1273)</f>
        <v>N/A</v>
      </c>
      <c r="H1272" s="32" t="str">
        <f>IF(Businesses!H1273="","N/A",Businesses!H1273)</f>
        <v>N/A</v>
      </c>
      <c r="I1272" s="32" t="str">
        <f>IF(AND(Businesses!B1273="",Businesses!C1273&lt;&gt;""),0,IF(Businesses!B1273="","N/A",IF(ISNUMBER(Businesses!B1273),Businesses!B1273,0)))</f>
        <v>N/A</v>
      </c>
    </row>
    <row r="1273" spans="2:9">
      <c r="B1273" s="32" t="str">
        <f t="shared" si="39"/>
        <v>N/A</v>
      </c>
      <c r="C1273" s="32" t="str">
        <f>IF(AND(Businesses!D1274="",Businesses!E1274&lt;&gt;""),0,IF(Businesses!D1274="","N/A",IF(ISNUMBER(Businesses!D1274),Businesses!D1274,0)))</f>
        <v>N/A</v>
      </c>
      <c r="D1273" s="32" t="str">
        <f>IF(Businesses!E1274="","N/A",Businesses!E1274)</f>
        <v>N/A</v>
      </c>
      <c r="E1273" s="32" t="str">
        <f>IF(Businesses!F1274="","N/A",Businesses!F1274)</f>
        <v>N/A</v>
      </c>
      <c r="F1273" s="32" t="str">
        <f t="shared" si="38"/>
        <v>N/A</v>
      </c>
      <c r="G1273" s="32" t="str">
        <f>IF(Businesses!G1274="","N/A",Businesses!G1274)</f>
        <v>N/A</v>
      </c>
      <c r="H1273" s="32" t="str">
        <f>IF(Businesses!H1274="","N/A",Businesses!H1274)</f>
        <v>N/A</v>
      </c>
      <c r="I1273" s="32" t="str">
        <f>IF(AND(Businesses!B1274="",Businesses!C1274&lt;&gt;""),0,IF(Businesses!B1274="","N/A",IF(ISNUMBER(Businesses!B1274),Businesses!B1274,0)))</f>
        <v>N/A</v>
      </c>
    </row>
    <row r="1274" spans="2:9">
      <c r="B1274" s="32" t="str">
        <f t="shared" si="39"/>
        <v>N/A</v>
      </c>
      <c r="C1274" s="32" t="str">
        <f>IF(AND(Businesses!D1275="",Businesses!E1275&lt;&gt;""),0,IF(Businesses!D1275="","N/A",IF(ISNUMBER(Businesses!D1275),Businesses!D1275,0)))</f>
        <v>N/A</v>
      </c>
      <c r="D1274" s="32" t="str">
        <f>IF(Businesses!E1275="","N/A",Businesses!E1275)</f>
        <v>N/A</v>
      </c>
      <c r="E1274" s="32" t="str">
        <f>IF(Businesses!F1275="","N/A",Businesses!F1275)</f>
        <v>N/A</v>
      </c>
      <c r="F1274" s="32" t="str">
        <f t="shared" si="38"/>
        <v>N/A</v>
      </c>
      <c r="G1274" s="32" t="str">
        <f>IF(Businesses!G1275="","N/A",Businesses!G1275)</f>
        <v>N/A</v>
      </c>
      <c r="H1274" s="32" t="str">
        <f>IF(Businesses!H1275="","N/A",Businesses!H1275)</f>
        <v>N/A</v>
      </c>
      <c r="I1274" s="32" t="str">
        <f>IF(AND(Businesses!B1275="",Businesses!C1275&lt;&gt;""),0,IF(Businesses!B1275="","N/A",IF(ISNUMBER(Businesses!B1275),Businesses!B1275,0)))</f>
        <v>N/A</v>
      </c>
    </row>
    <row r="1275" spans="2:9">
      <c r="B1275" s="32" t="str">
        <f t="shared" si="39"/>
        <v>N/A</v>
      </c>
      <c r="C1275" s="32" t="str">
        <f>IF(AND(Businesses!D1276="",Businesses!E1276&lt;&gt;""),0,IF(Businesses!D1276="","N/A",IF(ISNUMBER(Businesses!D1276),Businesses!D1276,0)))</f>
        <v>N/A</v>
      </c>
      <c r="D1275" s="32" t="str">
        <f>IF(Businesses!E1276="","N/A",Businesses!E1276)</f>
        <v>N/A</v>
      </c>
      <c r="E1275" s="32" t="str">
        <f>IF(Businesses!F1276="","N/A",Businesses!F1276)</f>
        <v>N/A</v>
      </c>
      <c r="F1275" s="32" t="str">
        <f t="shared" si="38"/>
        <v>N/A</v>
      </c>
      <c r="G1275" s="32" t="str">
        <f>IF(Businesses!G1276="","N/A",Businesses!G1276)</f>
        <v>N/A</v>
      </c>
      <c r="H1275" s="32" t="str">
        <f>IF(Businesses!H1276="","N/A",Businesses!H1276)</f>
        <v>N/A</v>
      </c>
      <c r="I1275" s="32" t="str">
        <f>IF(AND(Businesses!B1276="",Businesses!C1276&lt;&gt;""),0,IF(Businesses!B1276="","N/A",IF(ISNUMBER(Businesses!B1276),Businesses!B1276,0)))</f>
        <v>N/A</v>
      </c>
    </row>
    <row r="1276" spans="2:9">
      <c r="B1276" s="32" t="str">
        <f t="shared" si="39"/>
        <v>N/A</v>
      </c>
      <c r="C1276" s="32" t="str">
        <f>IF(AND(Businesses!D1277="",Businesses!E1277&lt;&gt;""),0,IF(Businesses!D1277="","N/A",IF(ISNUMBER(Businesses!D1277),Businesses!D1277,0)))</f>
        <v>N/A</v>
      </c>
      <c r="D1276" s="32" t="str">
        <f>IF(Businesses!E1277="","N/A",Businesses!E1277)</f>
        <v>N/A</v>
      </c>
      <c r="E1276" s="32" t="str">
        <f>IF(Businesses!F1277="","N/A",Businesses!F1277)</f>
        <v>N/A</v>
      </c>
      <c r="F1276" s="32" t="str">
        <f t="shared" si="38"/>
        <v>N/A</v>
      </c>
      <c r="G1276" s="32" t="str">
        <f>IF(Businesses!G1277="","N/A",Businesses!G1277)</f>
        <v>N/A</v>
      </c>
      <c r="H1276" s="32" t="str">
        <f>IF(Businesses!H1277="","N/A",Businesses!H1277)</f>
        <v>N/A</v>
      </c>
      <c r="I1276" s="32" t="str">
        <f>IF(AND(Businesses!B1277="",Businesses!C1277&lt;&gt;""),0,IF(Businesses!B1277="","N/A",IF(ISNUMBER(Businesses!B1277),Businesses!B1277,0)))</f>
        <v>N/A</v>
      </c>
    </row>
    <row r="1277" spans="2:9">
      <c r="B1277" s="32" t="str">
        <f t="shared" si="39"/>
        <v>N/A</v>
      </c>
      <c r="C1277" s="32" t="str">
        <f>IF(AND(Businesses!D1278="",Businesses!E1278&lt;&gt;""),0,IF(Businesses!D1278="","N/A",IF(ISNUMBER(Businesses!D1278),Businesses!D1278,0)))</f>
        <v>N/A</v>
      </c>
      <c r="D1277" s="32" t="str">
        <f>IF(Businesses!E1278="","N/A",Businesses!E1278)</f>
        <v>N/A</v>
      </c>
      <c r="E1277" s="32" t="str">
        <f>IF(Businesses!F1278="","N/A",Businesses!F1278)</f>
        <v>N/A</v>
      </c>
      <c r="F1277" s="32" t="str">
        <f t="shared" si="38"/>
        <v>N/A</v>
      </c>
      <c r="G1277" s="32" t="str">
        <f>IF(Businesses!G1278="","N/A",Businesses!G1278)</f>
        <v>N/A</v>
      </c>
      <c r="H1277" s="32" t="str">
        <f>IF(Businesses!H1278="","N/A",Businesses!H1278)</f>
        <v>N/A</v>
      </c>
      <c r="I1277" s="32" t="str">
        <f>IF(AND(Businesses!B1278="",Businesses!C1278&lt;&gt;""),0,IF(Businesses!B1278="","N/A",IF(ISNUMBER(Businesses!B1278),Businesses!B1278,0)))</f>
        <v>N/A</v>
      </c>
    </row>
    <row r="1278" spans="2:9">
      <c r="B1278" s="32" t="str">
        <f t="shared" si="39"/>
        <v>N/A</v>
      </c>
      <c r="C1278" s="32" t="str">
        <f>IF(AND(Businesses!D1279="",Businesses!E1279&lt;&gt;""),0,IF(Businesses!D1279="","N/A",IF(ISNUMBER(Businesses!D1279),Businesses!D1279,0)))</f>
        <v>N/A</v>
      </c>
      <c r="D1278" s="32" t="str">
        <f>IF(Businesses!E1279="","N/A",Businesses!E1279)</f>
        <v>N/A</v>
      </c>
      <c r="E1278" s="32" t="str">
        <f>IF(Businesses!F1279="","N/A",Businesses!F1279)</f>
        <v>N/A</v>
      </c>
      <c r="F1278" s="32" t="str">
        <f t="shared" si="38"/>
        <v>N/A</v>
      </c>
      <c r="G1278" s="32" t="str">
        <f>IF(Businesses!G1279="","N/A",Businesses!G1279)</f>
        <v>N/A</v>
      </c>
      <c r="H1278" s="32" t="str">
        <f>IF(Businesses!H1279="","N/A",Businesses!H1279)</f>
        <v>N/A</v>
      </c>
      <c r="I1278" s="32" t="str">
        <f>IF(AND(Businesses!B1279="",Businesses!C1279&lt;&gt;""),0,IF(Businesses!B1279="","N/A",IF(ISNUMBER(Businesses!B1279),Businesses!B1279,0)))</f>
        <v>N/A</v>
      </c>
    </row>
    <row r="1279" spans="2:9">
      <c r="B1279" s="32" t="str">
        <f t="shared" si="39"/>
        <v>N/A</v>
      </c>
      <c r="C1279" s="32" t="str">
        <f>IF(AND(Businesses!D1280="",Businesses!E1280&lt;&gt;""),0,IF(Businesses!D1280="","N/A",IF(ISNUMBER(Businesses!D1280),Businesses!D1280,0)))</f>
        <v>N/A</v>
      </c>
      <c r="D1279" s="32" t="str">
        <f>IF(Businesses!E1280="","N/A",Businesses!E1280)</f>
        <v>N/A</v>
      </c>
      <c r="E1279" s="32" t="str">
        <f>IF(Businesses!F1280="","N/A",Businesses!F1280)</f>
        <v>N/A</v>
      </c>
      <c r="F1279" s="32" t="str">
        <f t="shared" si="38"/>
        <v>N/A</v>
      </c>
      <c r="G1279" s="32" t="str">
        <f>IF(Businesses!G1280="","N/A",Businesses!G1280)</f>
        <v>N/A</v>
      </c>
      <c r="H1279" s="32" t="str">
        <f>IF(Businesses!H1280="","N/A",Businesses!H1280)</f>
        <v>N/A</v>
      </c>
      <c r="I1279" s="32" t="str">
        <f>IF(AND(Businesses!B1280="",Businesses!C1280&lt;&gt;""),0,IF(Businesses!B1280="","N/A",IF(ISNUMBER(Businesses!B1280),Businesses!B1280,0)))</f>
        <v>N/A</v>
      </c>
    </row>
    <row r="1280" spans="2:9">
      <c r="B1280" s="32" t="str">
        <f t="shared" si="39"/>
        <v>N/A</v>
      </c>
      <c r="C1280" s="32" t="str">
        <f>IF(AND(Businesses!D1281="",Businesses!E1281&lt;&gt;""),0,IF(Businesses!D1281="","N/A",IF(ISNUMBER(Businesses!D1281),Businesses!D1281,0)))</f>
        <v>N/A</v>
      </c>
      <c r="D1280" s="32" t="str">
        <f>IF(Businesses!E1281="","N/A",Businesses!E1281)</f>
        <v>N/A</v>
      </c>
      <c r="E1280" s="32" t="str">
        <f>IF(Businesses!F1281="","N/A",Businesses!F1281)</f>
        <v>N/A</v>
      </c>
      <c r="F1280" s="32" t="str">
        <f t="shared" si="38"/>
        <v>N/A</v>
      </c>
      <c r="G1280" s="32" t="str">
        <f>IF(Businesses!G1281="","N/A",Businesses!G1281)</f>
        <v>N/A</v>
      </c>
      <c r="H1280" s="32" t="str">
        <f>IF(Businesses!H1281="","N/A",Businesses!H1281)</f>
        <v>N/A</v>
      </c>
      <c r="I1280" s="32" t="str">
        <f>IF(AND(Businesses!B1281="",Businesses!C1281&lt;&gt;""),0,IF(Businesses!B1281="","N/A",IF(ISNUMBER(Businesses!B1281),Businesses!B1281,0)))</f>
        <v>N/A</v>
      </c>
    </row>
    <row r="1281" spans="2:9">
      <c r="B1281" s="32" t="str">
        <f t="shared" si="39"/>
        <v>N/A</v>
      </c>
      <c r="C1281" s="32" t="str">
        <f>IF(AND(Businesses!D1282="",Businesses!E1282&lt;&gt;""),0,IF(Businesses!D1282="","N/A",IF(ISNUMBER(Businesses!D1282),Businesses!D1282,0)))</f>
        <v>N/A</v>
      </c>
      <c r="D1281" s="32" t="str">
        <f>IF(Businesses!E1282="","N/A",Businesses!E1282)</f>
        <v>N/A</v>
      </c>
      <c r="E1281" s="32" t="str">
        <f>IF(Businesses!F1282="","N/A",Businesses!F1282)</f>
        <v>N/A</v>
      </c>
      <c r="F1281" s="32" t="str">
        <f t="shared" si="38"/>
        <v>N/A</v>
      </c>
      <c r="G1281" s="32" t="str">
        <f>IF(Businesses!G1282="","N/A",Businesses!G1282)</f>
        <v>N/A</v>
      </c>
      <c r="H1281" s="32" t="str">
        <f>IF(Businesses!H1282="","N/A",Businesses!H1282)</f>
        <v>N/A</v>
      </c>
      <c r="I1281" s="32" t="str">
        <f>IF(AND(Businesses!B1282="",Businesses!C1282&lt;&gt;""),0,IF(Businesses!B1282="","N/A",IF(ISNUMBER(Businesses!B1282),Businesses!B1282,0)))</f>
        <v>N/A</v>
      </c>
    </row>
    <row r="1282" spans="2:9">
      <c r="B1282" s="32" t="str">
        <f t="shared" si="39"/>
        <v>N/A</v>
      </c>
      <c r="C1282" s="32" t="str">
        <f>IF(AND(Businesses!D1283="",Businesses!E1283&lt;&gt;""),0,IF(Businesses!D1283="","N/A",IF(ISNUMBER(Businesses!D1283),Businesses!D1283,0)))</f>
        <v>N/A</v>
      </c>
      <c r="D1282" s="32" t="str">
        <f>IF(Businesses!E1283="","N/A",Businesses!E1283)</f>
        <v>N/A</v>
      </c>
      <c r="E1282" s="32" t="str">
        <f>IF(Businesses!F1283="","N/A",Businesses!F1283)</f>
        <v>N/A</v>
      </c>
      <c r="F1282" s="32" t="str">
        <f t="shared" ref="F1282:F1345" si="40">IF(B1282="N/A","N/A",UPPER(TRIM(ProbuildName)))</f>
        <v>N/A</v>
      </c>
      <c r="G1282" s="32" t="str">
        <f>IF(Businesses!G1283="","N/A",Businesses!G1283)</f>
        <v>N/A</v>
      </c>
      <c r="H1282" s="32" t="str">
        <f>IF(Businesses!H1283="","N/A",Businesses!H1283)</f>
        <v>N/A</v>
      </c>
      <c r="I1282" s="32" t="str">
        <f>IF(AND(Businesses!B1283="",Businesses!C1283&lt;&gt;""),0,IF(Businesses!B1283="","N/A",IF(ISNUMBER(Businesses!B1283),Businesses!B1283,0)))</f>
        <v>N/A</v>
      </c>
    </row>
    <row r="1283" spans="2:9">
      <c r="B1283" s="32" t="str">
        <f t="shared" ref="B1283:B1346" si="41">IF(I1283="N/A","N/A","")</f>
        <v>N/A</v>
      </c>
      <c r="C1283" s="32" t="str">
        <f>IF(AND(Businesses!D1284="",Businesses!E1284&lt;&gt;""),0,IF(Businesses!D1284="","N/A",IF(ISNUMBER(Businesses!D1284),Businesses!D1284,0)))</f>
        <v>N/A</v>
      </c>
      <c r="D1283" s="32" t="str">
        <f>IF(Businesses!E1284="","N/A",Businesses!E1284)</f>
        <v>N/A</v>
      </c>
      <c r="E1283" s="32" t="str">
        <f>IF(Businesses!F1284="","N/A",Businesses!F1284)</f>
        <v>N/A</v>
      </c>
      <c r="F1283" s="32" t="str">
        <f t="shared" si="40"/>
        <v>N/A</v>
      </c>
      <c r="G1283" s="32" t="str">
        <f>IF(Businesses!G1284="","N/A",Businesses!G1284)</f>
        <v>N/A</v>
      </c>
      <c r="H1283" s="32" t="str">
        <f>IF(Businesses!H1284="","N/A",Businesses!H1284)</f>
        <v>N/A</v>
      </c>
      <c r="I1283" s="32" t="str">
        <f>IF(AND(Businesses!B1284="",Businesses!C1284&lt;&gt;""),0,IF(Businesses!B1284="","N/A",IF(ISNUMBER(Businesses!B1284),Businesses!B1284,0)))</f>
        <v>N/A</v>
      </c>
    </row>
    <row r="1284" spans="2:9">
      <c r="B1284" s="32" t="str">
        <f t="shared" si="41"/>
        <v>N/A</v>
      </c>
      <c r="C1284" s="32" t="str">
        <f>IF(AND(Businesses!D1285="",Businesses!E1285&lt;&gt;""),0,IF(Businesses!D1285="","N/A",IF(ISNUMBER(Businesses!D1285),Businesses!D1285,0)))</f>
        <v>N/A</v>
      </c>
      <c r="D1284" s="32" t="str">
        <f>IF(Businesses!E1285="","N/A",Businesses!E1285)</f>
        <v>N/A</v>
      </c>
      <c r="E1284" s="32" t="str">
        <f>IF(Businesses!F1285="","N/A",Businesses!F1285)</f>
        <v>N/A</v>
      </c>
      <c r="F1284" s="32" t="str">
        <f t="shared" si="40"/>
        <v>N/A</v>
      </c>
      <c r="G1284" s="32" t="str">
        <f>IF(Businesses!G1285="","N/A",Businesses!G1285)</f>
        <v>N/A</v>
      </c>
      <c r="H1284" s="32" t="str">
        <f>IF(Businesses!H1285="","N/A",Businesses!H1285)</f>
        <v>N/A</v>
      </c>
      <c r="I1284" s="32" t="str">
        <f>IF(AND(Businesses!B1285="",Businesses!C1285&lt;&gt;""),0,IF(Businesses!B1285="","N/A",IF(ISNUMBER(Businesses!B1285),Businesses!B1285,0)))</f>
        <v>N/A</v>
      </c>
    </row>
    <row r="1285" spans="2:9">
      <c r="B1285" s="32" t="str">
        <f t="shared" si="41"/>
        <v>N/A</v>
      </c>
      <c r="C1285" s="32" t="str">
        <f>IF(AND(Businesses!D1286="",Businesses!E1286&lt;&gt;""),0,IF(Businesses!D1286="","N/A",IF(ISNUMBER(Businesses!D1286),Businesses!D1286,0)))</f>
        <v>N/A</v>
      </c>
      <c r="D1285" s="32" t="str">
        <f>IF(Businesses!E1286="","N/A",Businesses!E1286)</f>
        <v>N/A</v>
      </c>
      <c r="E1285" s="32" t="str">
        <f>IF(Businesses!F1286="","N/A",Businesses!F1286)</f>
        <v>N/A</v>
      </c>
      <c r="F1285" s="32" t="str">
        <f t="shared" si="40"/>
        <v>N/A</v>
      </c>
      <c r="G1285" s="32" t="str">
        <f>IF(Businesses!G1286="","N/A",Businesses!G1286)</f>
        <v>N/A</v>
      </c>
      <c r="H1285" s="32" t="str">
        <f>IF(Businesses!H1286="","N/A",Businesses!H1286)</f>
        <v>N/A</v>
      </c>
      <c r="I1285" s="32" t="str">
        <f>IF(AND(Businesses!B1286="",Businesses!C1286&lt;&gt;""),0,IF(Businesses!B1286="","N/A",IF(ISNUMBER(Businesses!B1286),Businesses!B1286,0)))</f>
        <v>N/A</v>
      </c>
    </row>
    <row r="1286" spans="2:9">
      <c r="B1286" s="32" t="str">
        <f t="shared" si="41"/>
        <v>N/A</v>
      </c>
      <c r="C1286" s="32" t="str">
        <f>IF(AND(Businesses!D1287="",Businesses!E1287&lt;&gt;""),0,IF(Businesses!D1287="","N/A",IF(ISNUMBER(Businesses!D1287),Businesses!D1287,0)))</f>
        <v>N/A</v>
      </c>
      <c r="D1286" s="32" t="str">
        <f>IF(Businesses!E1287="","N/A",Businesses!E1287)</f>
        <v>N/A</v>
      </c>
      <c r="E1286" s="32" t="str">
        <f>IF(Businesses!F1287="","N/A",Businesses!F1287)</f>
        <v>N/A</v>
      </c>
      <c r="F1286" s="32" t="str">
        <f t="shared" si="40"/>
        <v>N/A</v>
      </c>
      <c r="G1286" s="32" t="str">
        <f>IF(Businesses!G1287="","N/A",Businesses!G1287)</f>
        <v>N/A</v>
      </c>
      <c r="H1286" s="32" t="str">
        <f>IF(Businesses!H1287="","N/A",Businesses!H1287)</f>
        <v>N/A</v>
      </c>
      <c r="I1286" s="32" t="str">
        <f>IF(AND(Businesses!B1287="",Businesses!C1287&lt;&gt;""),0,IF(Businesses!B1287="","N/A",IF(ISNUMBER(Businesses!B1287),Businesses!B1287,0)))</f>
        <v>N/A</v>
      </c>
    </row>
    <row r="1287" spans="2:9">
      <c r="B1287" s="32" t="str">
        <f t="shared" si="41"/>
        <v>N/A</v>
      </c>
      <c r="C1287" s="32" t="str">
        <f>IF(AND(Businesses!D1288="",Businesses!E1288&lt;&gt;""),0,IF(Businesses!D1288="","N/A",IF(ISNUMBER(Businesses!D1288),Businesses!D1288,0)))</f>
        <v>N/A</v>
      </c>
      <c r="D1287" s="32" t="str">
        <f>IF(Businesses!E1288="","N/A",Businesses!E1288)</f>
        <v>N/A</v>
      </c>
      <c r="E1287" s="32" t="str">
        <f>IF(Businesses!F1288="","N/A",Businesses!F1288)</f>
        <v>N/A</v>
      </c>
      <c r="F1287" s="32" t="str">
        <f t="shared" si="40"/>
        <v>N/A</v>
      </c>
      <c r="G1287" s="32" t="str">
        <f>IF(Businesses!G1288="","N/A",Businesses!G1288)</f>
        <v>N/A</v>
      </c>
      <c r="H1287" s="32" t="str">
        <f>IF(Businesses!H1288="","N/A",Businesses!H1288)</f>
        <v>N/A</v>
      </c>
      <c r="I1287" s="32" t="str">
        <f>IF(AND(Businesses!B1288="",Businesses!C1288&lt;&gt;""),0,IF(Businesses!B1288="","N/A",IF(ISNUMBER(Businesses!B1288),Businesses!B1288,0)))</f>
        <v>N/A</v>
      </c>
    </row>
    <row r="1288" spans="2:9">
      <c r="B1288" s="32" t="str">
        <f t="shared" si="41"/>
        <v>N/A</v>
      </c>
      <c r="C1288" s="32" t="str">
        <f>IF(AND(Businesses!D1289="",Businesses!E1289&lt;&gt;""),0,IF(Businesses!D1289="","N/A",IF(ISNUMBER(Businesses!D1289),Businesses!D1289,0)))</f>
        <v>N/A</v>
      </c>
      <c r="D1288" s="32" t="str">
        <f>IF(Businesses!E1289="","N/A",Businesses!E1289)</f>
        <v>N/A</v>
      </c>
      <c r="E1288" s="32" t="str">
        <f>IF(Businesses!F1289="","N/A",Businesses!F1289)</f>
        <v>N/A</v>
      </c>
      <c r="F1288" s="32" t="str">
        <f t="shared" si="40"/>
        <v>N/A</v>
      </c>
      <c r="G1288" s="32" t="str">
        <f>IF(Businesses!G1289="","N/A",Businesses!G1289)</f>
        <v>N/A</v>
      </c>
      <c r="H1288" s="32" t="str">
        <f>IF(Businesses!H1289="","N/A",Businesses!H1289)</f>
        <v>N/A</v>
      </c>
      <c r="I1288" s="32" t="str">
        <f>IF(AND(Businesses!B1289="",Businesses!C1289&lt;&gt;""),0,IF(Businesses!B1289="","N/A",IF(ISNUMBER(Businesses!B1289),Businesses!B1289,0)))</f>
        <v>N/A</v>
      </c>
    </row>
    <row r="1289" spans="2:9">
      <c r="B1289" s="32" t="str">
        <f t="shared" si="41"/>
        <v>N/A</v>
      </c>
      <c r="C1289" s="32" t="str">
        <f>IF(AND(Businesses!D1290="",Businesses!E1290&lt;&gt;""),0,IF(Businesses!D1290="","N/A",IF(ISNUMBER(Businesses!D1290),Businesses!D1290,0)))</f>
        <v>N/A</v>
      </c>
      <c r="D1289" s="32" t="str">
        <f>IF(Businesses!E1290="","N/A",Businesses!E1290)</f>
        <v>N/A</v>
      </c>
      <c r="E1289" s="32" t="str">
        <f>IF(Businesses!F1290="","N/A",Businesses!F1290)</f>
        <v>N/A</v>
      </c>
      <c r="F1289" s="32" t="str">
        <f t="shared" si="40"/>
        <v>N/A</v>
      </c>
      <c r="G1289" s="32" t="str">
        <f>IF(Businesses!G1290="","N/A",Businesses!G1290)</f>
        <v>N/A</v>
      </c>
      <c r="H1289" s="32" t="str">
        <f>IF(Businesses!H1290="","N/A",Businesses!H1290)</f>
        <v>N/A</v>
      </c>
      <c r="I1289" s="32" t="str">
        <f>IF(AND(Businesses!B1290="",Businesses!C1290&lt;&gt;""),0,IF(Businesses!B1290="","N/A",IF(ISNUMBER(Businesses!B1290),Businesses!B1290,0)))</f>
        <v>N/A</v>
      </c>
    </row>
    <row r="1290" spans="2:9">
      <c r="B1290" s="32" t="str">
        <f t="shared" si="41"/>
        <v>N/A</v>
      </c>
      <c r="C1290" s="32" t="str">
        <f>IF(AND(Businesses!D1291="",Businesses!E1291&lt;&gt;""),0,IF(Businesses!D1291="","N/A",IF(ISNUMBER(Businesses!D1291),Businesses!D1291,0)))</f>
        <v>N/A</v>
      </c>
      <c r="D1290" s="32" t="str">
        <f>IF(Businesses!E1291="","N/A",Businesses!E1291)</f>
        <v>N/A</v>
      </c>
      <c r="E1290" s="32" t="str">
        <f>IF(Businesses!F1291="","N/A",Businesses!F1291)</f>
        <v>N/A</v>
      </c>
      <c r="F1290" s="32" t="str">
        <f t="shared" si="40"/>
        <v>N/A</v>
      </c>
      <c r="G1290" s="32" t="str">
        <f>IF(Businesses!G1291="","N/A",Businesses!G1291)</f>
        <v>N/A</v>
      </c>
      <c r="H1290" s="32" t="str">
        <f>IF(Businesses!H1291="","N/A",Businesses!H1291)</f>
        <v>N/A</v>
      </c>
      <c r="I1290" s="32" t="str">
        <f>IF(AND(Businesses!B1291="",Businesses!C1291&lt;&gt;""),0,IF(Businesses!B1291="","N/A",IF(ISNUMBER(Businesses!B1291),Businesses!B1291,0)))</f>
        <v>N/A</v>
      </c>
    </row>
    <row r="1291" spans="2:9">
      <c r="B1291" s="32" t="str">
        <f t="shared" si="41"/>
        <v>N/A</v>
      </c>
      <c r="C1291" s="32" t="str">
        <f>IF(AND(Businesses!D1292="",Businesses!E1292&lt;&gt;""),0,IF(Businesses!D1292="","N/A",IF(ISNUMBER(Businesses!D1292),Businesses!D1292,0)))</f>
        <v>N/A</v>
      </c>
      <c r="D1291" s="32" t="str">
        <f>IF(Businesses!E1292="","N/A",Businesses!E1292)</f>
        <v>N/A</v>
      </c>
      <c r="E1291" s="32" t="str">
        <f>IF(Businesses!F1292="","N/A",Businesses!F1292)</f>
        <v>N/A</v>
      </c>
      <c r="F1291" s="32" t="str">
        <f t="shared" si="40"/>
        <v>N/A</v>
      </c>
      <c r="G1291" s="32" t="str">
        <f>IF(Businesses!G1292="","N/A",Businesses!G1292)</f>
        <v>N/A</v>
      </c>
      <c r="H1291" s="32" t="str">
        <f>IF(Businesses!H1292="","N/A",Businesses!H1292)</f>
        <v>N/A</v>
      </c>
      <c r="I1291" s="32" t="str">
        <f>IF(AND(Businesses!B1292="",Businesses!C1292&lt;&gt;""),0,IF(Businesses!B1292="","N/A",IF(ISNUMBER(Businesses!B1292),Businesses!B1292,0)))</f>
        <v>N/A</v>
      </c>
    </row>
    <row r="1292" spans="2:9">
      <c r="B1292" s="32" t="str">
        <f t="shared" si="41"/>
        <v>N/A</v>
      </c>
      <c r="C1292" s="32" t="str">
        <f>IF(AND(Businesses!D1293="",Businesses!E1293&lt;&gt;""),0,IF(Businesses!D1293="","N/A",IF(ISNUMBER(Businesses!D1293),Businesses!D1293,0)))</f>
        <v>N/A</v>
      </c>
      <c r="D1292" s="32" t="str">
        <f>IF(Businesses!E1293="","N/A",Businesses!E1293)</f>
        <v>N/A</v>
      </c>
      <c r="E1292" s="32" t="str">
        <f>IF(Businesses!F1293="","N/A",Businesses!F1293)</f>
        <v>N/A</v>
      </c>
      <c r="F1292" s="32" t="str">
        <f t="shared" si="40"/>
        <v>N/A</v>
      </c>
      <c r="G1292" s="32" t="str">
        <f>IF(Businesses!G1293="","N/A",Businesses!G1293)</f>
        <v>N/A</v>
      </c>
      <c r="H1292" s="32" t="str">
        <f>IF(Businesses!H1293="","N/A",Businesses!H1293)</f>
        <v>N/A</v>
      </c>
      <c r="I1292" s="32" t="str">
        <f>IF(AND(Businesses!B1293="",Businesses!C1293&lt;&gt;""),0,IF(Businesses!B1293="","N/A",IF(ISNUMBER(Businesses!B1293),Businesses!B1293,0)))</f>
        <v>N/A</v>
      </c>
    </row>
    <row r="1293" spans="2:9">
      <c r="B1293" s="32" t="str">
        <f t="shared" si="41"/>
        <v>N/A</v>
      </c>
      <c r="C1293" s="32" t="str">
        <f>IF(AND(Businesses!D1294="",Businesses!E1294&lt;&gt;""),0,IF(Businesses!D1294="","N/A",IF(ISNUMBER(Businesses!D1294),Businesses!D1294,0)))</f>
        <v>N/A</v>
      </c>
      <c r="D1293" s="32" t="str">
        <f>IF(Businesses!E1294="","N/A",Businesses!E1294)</f>
        <v>N/A</v>
      </c>
      <c r="E1293" s="32" t="str">
        <f>IF(Businesses!F1294="","N/A",Businesses!F1294)</f>
        <v>N/A</v>
      </c>
      <c r="F1293" s="32" t="str">
        <f t="shared" si="40"/>
        <v>N/A</v>
      </c>
      <c r="G1293" s="32" t="str">
        <f>IF(Businesses!G1294="","N/A",Businesses!G1294)</f>
        <v>N/A</v>
      </c>
      <c r="H1293" s="32" t="str">
        <f>IF(Businesses!H1294="","N/A",Businesses!H1294)</f>
        <v>N/A</v>
      </c>
      <c r="I1293" s="32" t="str">
        <f>IF(AND(Businesses!B1294="",Businesses!C1294&lt;&gt;""),0,IF(Businesses!B1294="","N/A",IF(ISNUMBER(Businesses!B1294),Businesses!B1294,0)))</f>
        <v>N/A</v>
      </c>
    </row>
    <row r="1294" spans="2:9">
      <c r="B1294" s="32" t="str">
        <f t="shared" si="41"/>
        <v>N/A</v>
      </c>
      <c r="C1294" s="32" t="str">
        <f>IF(AND(Businesses!D1295="",Businesses!E1295&lt;&gt;""),0,IF(Businesses!D1295="","N/A",IF(ISNUMBER(Businesses!D1295),Businesses!D1295,0)))</f>
        <v>N/A</v>
      </c>
      <c r="D1294" s="32" t="str">
        <f>IF(Businesses!E1295="","N/A",Businesses!E1295)</f>
        <v>N/A</v>
      </c>
      <c r="E1294" s="32" t="str">
        <f>IF(Businesses!F1295="","N/A",Businesses!F1295)</f>
        <v>N/A</v>
      </c>
      <c r="F1294" s="32" t="str">
        <f t="shared" si="40"/>
        <v>N/A</v>
      </c>
      <c r="G1294" s="32" t="str">
        <f>IF(Businesses!G1295="","N/A",Businesses!G1295)</f>
        <v>N/A</v>
      </c>
      <c r="H1294" s="32" t="str">
        <f>IF(Businesses!H1295="","N/A",Businesses!H1295)</f>
        <v>N/A</v>
      </c>
      <c r="I1294" s="32" t="str">
        <f>IF(AND(Businesses!B1295="",Businesses!C1295&lt;&gt;""),0,IF(Businesses!B1295="","N/A",IF(ISNUMBER(Businesses!B1295),Businesses!B1295,0)))</f>
        <v>N/A</v>
      </c>
    </row>
    <row r="1295" spans="2:9">
      <c r="B1295" s="32" t="str">
        <f t="shared" si="41"/>
        <v>N/A</v>
      </c>
      <c r="C1295" s="32" t="str">
        <f>IF(AND(Businesses!D1296="",Businesses!E1296&lt;&gt;""),0,IF(Businesses!D1296="","N/A",IF(ISNUMBER(Businesses!D1296),Businesses!D1296,0)))</f>
        <v>N/A</v>
      </c>
      <c r="D1295" s="32" t="str">
        <f>IF(Businesses!E1296="","N/A",Businesses!E1296)</f>
        <v>N/A</v>
      </c>
      <c r="E1295" s="32" t="str">
        <f>IF(Businesses!F1296="","N/A",Businesses!F1296)</f>
        <v>N/A</v>
      </c>
      <c r="F1295" s="32" t="str">
        <f t="shared" si="40"/>
        <v>N/A</v>
      </c>
      <c r="G1295" s="32" t="str">
        <f>IF(Businesses!G1296="","N/A",Businesses!G1296)</f>
        <v>N/A</v>
      </c>
      <c r="H1295" s="32" t="str">
        <f>IF(Businesses!H1296="","N/A",Businesses!H1296)</f>
        <v>N/A</v>
      </c>
      <c r="I1295" s="32" t="str">
        <f>IF(AND(Businesses!B1296="",Businesses!C1296&lt;&gt;""),0,IF(Businesses!B1296="","N/A",IF(ISNUMBER(Businesses!B1296),Businesses!B1296,0)))</f>
        <v>N/A</v>
      </c>
    </row>
    <row r="1296" spans="2:9">
      <c r="B1296" s="32" t="str">
        <f t="shared" si="41"/>
        <v>N/A</v>
      </c>
      <c r="C1296" s="32" t="str">
        <f>IF(AND(Businesses!D1297="",Businesses!E1297&lt;&gt;""),0,IF(Businesses!D1297="","N/A",IF(ISNUMBER(Businesses!D1297),Businesses!D1297,0)))</f>
        <v>N/A</v>
      </c>
      <c r="D1296" s="32" t="str">
        <f>IF(Businesses!E1297="","N/A",Businesses!E1297)</f>
        <v>N/A</v>
      </c>
      <c r="E1296" s="32" t="str">
        <f>IF(Businesses!F1297="","N/A",Businesses!F1297)</f>
        <v>N/A</v>
      </c>
      <c r="F1296" s="32" t="str">
        <f t="shared" si="40"/>
        <v>N/A</v>
      </c>
      <c r="G1296" s="32" t="str">
        <f>IF(Businesses!G1297="","N/A",Businesses!G1297)</f>
        <v>N/A</v>
      </c>
      <c r="H1296" s="32" t="str">
        <f>IF(Businesses!H1297="","N/A",Businesses!H1297)</f>
        <v>N/A</v>
      </c>
      <c r="I1296" s="32" t="str">
        <f>IF(AND(Businesses!B1297="",Businesses!C1297&lt;&gt;""),0,IF(Businesses!B1297="","N/A",IF(ISNUMBER(Businesses!B1297),Businesses!B1297,0)))</f>
        <v>N/A</v>
      </c>
    </row>
    <row r="1297" spans="2:9">
      <c r="B1297" s="32" t="str">
        <f t="shared" si="41"/>
        <v>N/A</v>
      </c>
      <c r="C1297" s="32" t="str">
        <f>IF(AND(Businesses!D1298="",Businesses!E1298&lt;&gt;""),0,IF(Businesses!D1298="","N/A",IF(ISNUMBER(Businesses!D1298),Businesses!D1298,0)))</f>
        <v>N/A</v>
      </c>
      <c r="D1297" s="32" t="str">
        <f>IF(Businesses!E1298="","N/A",Businesses!E1298)</f>
        <v>N/A</v>
      </c>
      <c r="E1297" s="32" t="str">
        <f>IF(Businesses!F1298="","N/A",Businesses!F1298)</f>
        <v>N/A</v>
      </c>
      <c r="F1297" s="32" t="str">
        <f t="shared" si="40"/>
        <v>N/A</v>
      </c>
      <c r="G1297" s="32" t="str">
        <f>IF(Businesses!G1298="","N/A",Businesses!G1298)</f>
        <v>N/A</v>
      </c>
      <c r="H1297" s="32" t="str">
        <f>IF(Businesses!H1298="","N/A",Businesses!H1298)</f>
        <v>N/A</v>
      </c>
      <c r="I1297" s="32" t="str">
        <f>IF(AND(Businesses!B1298="",Businesses!C1298&lt;&gt;""),0,IF(Businesses!B1298="","N/A",IF(ISNUMBER(Businesses!B1298),Businesses!B1298,0)))</f>
        <v>N/A</v>
      </c>
    </row>
    <row r="1298" spans="2:9">
      <c r="B1298" s="32" t="str">
        <f t="shared" si="41"/>
        <v>N/A</v>
      </c>
      <c r="C1298" s="32" t="str">
        <f>IF(AND(Businesses!D1299="",Businesses!E1299&lt;&gt;""),0,IF(Businesses!D1299="","N/A",IF(ISNUMBER(Businesses!D1299),Businesses!D1299,0)))</f>
        <v>N/A</v>
      </c>
      <c r="D1298" s="32" t="str">
        <f>IF(Businesses!E1299="","N/A",Businesses!E1299)</f>
        <v>N/A</v>
      </c>
      <c r="E1298" s="32" t="str">
        <f>IF(Businesses!F1299="","N/A",Businesses!F1299)</f>
        <v>N/A</v>
      </c>
      <c r="F1298" s="32" t="str">
        <f t="shared" si="40"/>
        <v>N/A</v>
      </c>
      <c r="G1298" s="32" t="str">
        <f>IF(Businesses!G1299="","N/A",Businesses!G1299)</f>
        <v>N/A</v>
      </c>
      <c r="H1298" s="32" t="str">
        <f>IF(Businesses!H1299="","N/A",Businesses!H1299)</f>
        <v>N/A</v>
      </c>
      <c r="I1298" s="32" t="str">
        <f>IF(AND(Businesses!B1299="",Businesses!C1299&lt;&gt;""),0,IF(Businesses!B1299="","N/A",IF(ISNUMBER(Businesses!B1299),Businesses!B1299,0)))</f>
        <v>N/A</v>
      </c>
    </row>
    <row r="1299" spans="2:9">
      <c r="B1299" s="32" t="str">
        <f t="shared" si="41"/>
        <v>N/A</v>
      </c>
      <c r="C1299" s="32" t="str">
        <f>IF(AND(Businesses!D1300="",Businesses!E1300&lt;&gt;""),0,IF(Businesses!D1300="","N/A",IF(ISNUMBER(Businesses!D1300),Businesses!D1300,0)))</f>
        <v>N/A</v>
      </c>
      <c r="D1299" s="32" t="str">
        <f>IF(Businesses!E1300="","N/A",Businesses!E1300)</f>
        <v>N/A</v>
      </c>
      <c r="E1299" s="32" t="str">
        <f>IF(Businesses!F1300="","N/A",Businesses!F1300)</f>
        <v>N/A</v>
      </c>
      <c r="F1299" s="32" t="str">
        <f t="shared" si="40"/>
        <v>N/A</v>
      </c>
      <c r="G1299" s="32" t="str">
        <f>IF(Businesses!G1300="","N/A",Businesses!G1300)</f>
        <v>N/A</v>
      </c>
      <c r="H1299" s="32" t="str">
        <f>IF(Businesses!H1300="","N/A",Businesses!H1300)</f>
        <v>N/A</v>
      </c>
      <c r="I1299" s="32" t="str">
        <f>IF(AND(Businesses!B1300="",Businesses!C1300&lt;&gt;""),0,IF(Businesses!B1300="","N/A",IF(ISNUMBER(Businesses!B1300),Businesses!B1300,0)))</f>
        <v>N/A</v>
      </c>
    </row>
    <row r="1300" spans="2:9">
      <c r="B1300" s="32" t="str">
        <f t="shared" si="41"/>
        <v>N/A</v>
      </c>
      <c r="C1300" s="32" t="str">
        <f>IF(AND(Businesses!D1301="",Businesses!E1301&lt;&gt;""),0,IF(Businesses!D1301="","N/A",IF(ISNUMBER(Businesses!D1301),Businesses!D1301,0)))</f>
        <v>N/A</v>
      </c>
      <c r="D1300" s="32" t="str">
        <f>IF(Businesses!E1301="","N/A",Businesses!E1301)</f>
        <v>N/A</v>
      </c>
      <c r="E1300" s="32" t="str">
        <f>IF(Businesses!F1301="","N/A",Businesses!F1301)</f>
        <v>N/A</v>
      </c>
      <c r="F1300" s="32" t="str">
        <f t="shared" si="40"/>
        <v>N/A</v>
      </c>
      <c r="G1300" s="32" t="str">
        <f>IF(Businesses!G1301="","N/A",Businesses!G1301)</f>
        <v>N/A</v>
      </c>
      <c r="H1300" s="32" t="str">
        <f>IF(Businesses!H1301="","N/A",Businesses!H1301)</f>
        <v>N/A</v>
      </c>
      <c r="I1300" s="32" t="str">
        <f>IF(AND(Businesses!B1301="",Businesses!C1301&lt;&gt;""),0,IF(Businesses!B1301="","N/A",IF(ISNUMBER(Businesses!B1301),Businesses!B1301,0)))</f>
        <v>N/A</v>
      </c>
    </row>
    <row r="1301" spans="2:9">
      <c r="B1301" s="32" t="str">
        <f t="shared" si="41"/>
        <v>N/A</v>
      </c>
      <c r="C1301" s="32" t="str">
        <f>IF(AND(Businesses!D1302="",Businesses!E1302&lt;&gt;""),0,IF(Businesses!D1302="","N/A",IF(ISNUMBER(Businesses!D1302),Businesses!D1302,0)))</f>
        <v>N/A</v>
      </c>
      <c r="D1301" s="32" t="str">
        <f>IF(Businesses!E1302="","N/A",Businesses!E1302)</f>
        <v>N/A</v>
      </c>
      <c r="E1301" s="32" t="str">
        <f>IF(Businesses!F1302="","N/A",Businesses!F1302)</f>
        <v>N/A</v>
      </c>
      <c r="F1301" s="32" t="str">
        <f t="shared" si="40"/>
        <v>N/A</v>
      </c>
      <c r="G1301" s="32" t="str">
        <f>IF(Businesses!G1302="","N/A",Businesses!G1302)</f>
        <v>N/A</v>
      </c>
      <c r="H1301" s="32" t="str">
        <f>IF(Businesses!H1302="","N/A",Businesses!H1302)</f>
        <v>N/A</v>
      </c>
      <c r="I1301" s="32" t="str">
        <f>IF(AND(Businesses!B1302="",Businesses!C1302&lt;&gt;""),0,IF(Businesses!B1302="","N/A",IF(ISNUMBER(Businesses!B1302),Businesses!B1302,0)))</f>
        <v>N/A</v>
      </c>
    </row>
    <row r="1302" spans="2:9">
      <c r="B1302" s="32" t="str">
        <f t="shared" si="41"/>
        <v>N/A</v>
      </c>
      <c r="C1302" s="32" t="str">
        <f>IF(AND(Businesses!D1303="",Businesses!E1303&lt;&gt;""),0,IF(Businesses!D1303="","N/A",IF(ISNUMBER(Businesses!D1303),Businesses!D1303,0)))</f>
        <v>N/A</v>
      </c>
      <c r="D1302" s="32" t="str">
        <f>IF(Businesses!E1303="","N/A",Businesses!E1303)</f>
        <v>N/A</v>
      </c>
      <c r="E1302" s="32" t="str">
        <f>IF(Businesses!F1303="","N/A",Businesses!F1303)</f>
        <v>N/A</v>
      </c>
      <c r="F1302" s="32" t="str">
        <f t="shared" si="40"/>
        <v>N/A</v>
      </c>
      <c r="G1302" s="32" t="str">
        <f>IF(Businesses!G1303="","N/A",Businesses!G1303)</f>
        <v>N/A</v>
      </c>
      <c r="H1302" s="32" t="str">
        <f>IF(Businesses!H1303="","N/A",Businesses!H1303)</f>
        <v>N/A</v>
      </c>
      <c r="I1302" s="32" t="str">
        <f>IF(AND(Businesses!B1303="",Businesses!C1303&lt;&gt;""),0,IF(Businesses!B1303="","N/A",IF(ISNUMBER(Businesses!B1303),Businesses!B1303,0)))</f>
        <v>N/A</v>
      </c>
    </row>
    <row r="1303" spans="2:9">
      <c r="B1303" s="32" t="str">
        <f t="shared" si="41"/>
        <v>N/A</v>
      </c>
      <c r="C1303" s="32" t="str">
        <f>IF(AND(Businesses!D1304="",Businesses!E1304&lt;&gt;""),0,IF(Businesses!D1304="","N/A",IF(ISNUMBER(Businesses!D1304),Businesses!D1304,0)))</f>
        <v>N/A</v>
      </c>
      <c r="D1303" s="32" t="str">
        <f>IF(Businesses!E1304="","N/A",Businesses!E1304)</f>
        <v>N/A</v>
      </c>
      <c r="E1303" s="32" t="str">
        <f>IF(Businesses!F1304="","N/A",Businesses!F1304)</f>
        <v>N/A</v>
      </c>
      <c r="F1303" s="32" t="str">
        <f t="shared" si="40"/>
        <v>N/A</v>
      </c>
      <c r="G1303" s="32" t="str">
        <f>IF(Businesses!G1304="","N/A",Businesses!G1304)</f>
        <v>N/A</v>
      </c>
      <c r="H1303" s="32" t="str">
        <f>IF(Businesses!H1304="","N/A",Businesses!H1304)</f>
        <v>N/A</v>
      </c>
      <c r="I1303" s="32" t="str">
        <f>IF(AND(Businesses!B1304="",Businesses!C1304&lt;&gt;""),0,IF(Businesses!B1304="","N/A",IF(ISNUMBER(Businesses!B1304),Businesses!B1304,0)))</f>
        <v>N/A</v>
      </c>
    </row>
    <row r="1304" spans="2:9">
      <c r="B1304" s="32" t="str">
        <f t="shared" si="41"/>
        <v>N/A</v>
      </c>
      <c r="C1304" s="32" t="str">
        <f>IF(AND(Businesses!D1305="",Businesses!E1305&lt;&gt;""),0,IF(Businesses!D1305="","N/A",IF(ISNUMBER(Businesses!D1305),Businesses!D1305,0)))</f>
        <v>N/A</v>
      </c>
      <c r="D1304" s="32" t="str">
        <f>IF(Businesses!E1305="","N/A",Businesses!E1305)</f>
        <v>N/A</v>
      </c>
      <c r="E1304" s="32" t="str">
        <f>IF(Businesses!F1305="","N/A",Businesses!F1305)</f>
        <v>N/A</v>
      </c>
      <c r="F1304" s="32" t="str">
        <f t="shared" si="40"/>
        <v>N/A</v>
      </c>
      <c r="G1304" s="32" t="str">
        <f>IF(Businesses!G1305="","N/A",Businesses!G1305)</f>
        <v>N/A</v>
      </c>
      <c r="H1304" s="32" t="str">
        <f>IF(Businesses!H1305="","N/A",Businesses!H1305)</f>
        <v>N/A</v>
      </c>
      <c r="I1304" s="32" t="str">
        <f>IF(AND(Businesses!B1305="",Businesses!C1305&lt;&gt;""),0,IF(Businesses!B1305="","N/A",IF(ISNUMBER(Businesses!B1305),Businesses!B1305,0)))</f>
        <v>N/A</v>
      </c>
    </row>
    <row r="1305" spans="2:9">
      <c r="B1305" s="32" t="str">
        <f t="shared" si="41"/>
        <v>N/A</v>
      </c>
      <c r="C1305" s="32" t="str">
        <f>IF(AND(Businesses!D1306="",Businesses!E1306&lt;&gt;""),0,IF(Businesses!D1306="","N/A",IF(ISNUMBER(Businesses!D1306),Businesses!D1306,0)))</f>
        <v>N/A</v>
      </c>
      <c r="D1305" s="32" t="str">
        <f>IF(Businesses!E1306="","N/A",Businesses!E1306)</f>
        <v>N/A</v>
      </c>
      <c r="E1305" s="32" t="str">
        <f>IF(Businesses!F1306="","N/A",Businesses!F1306)</f>
        <v>N/A</v>
      </c>
      <c r="F1305" s="32" t="str">
        <f t="shared" si="40"/>
        <v>N/A</v>
      </c>
      <c r="G1305" s="32" t="str">
        <f>IF(Businesses!G1306="","N/A",Businesses!G1306)</f>
        <v>N/A</v>
      </c>
      <c r="H1305" s="32" t="str">
        <f>IF(Businesses!H1306="","N/A",Businesses!H1306)</f>
        <v>N/A</v>
      </c>
      <c r="I1305" s="32" t="str">
        <f>IF(AND(Businesses!B1306="",Businesses!C1306&lt;&gt;""),0,IF(Businesses!B1306="","N/A",IF(ISNUMBER(Businesses!B1306),Businesses!B1306,0)))</f>
        <v>N/A</v>
      </c>
    </row>
    <row r="1306" spans="2:9">
      <c r="B1306" s="32" t="str">
        <f t="shared" si="41"/>
        <v>N/A</v>
      </c>
      <c r="C1306" s="32" t="str">
        <f>IF(AND(Businesses!D1307="",Businesses!E1307&lt;&gt;""),0,IF(Businesses!D1307="","N/A",IF(ISNUMBER(Businesses!D1307),Businesses!D1307,0)))</f>
        <v>N/A</v>
      </c>
      <c r="D1306" s="32" t="str">
        <f>IF(Businesses!E1307="","N/A",Businesses!E1307)</f>
        <v>N/A</v>
      </c>
      <c r="E1306" s="32" t="str">
        <f>IF(Businesses!F1307="","N/A",Businesses!F1307)</f>
        <v>N/A</v>
      </c>
      <c r="F1306" s="32" t="str">
        <f t="shared" si="40"/>
        <v>N/A</v>
      </c>
      <c r="G1306" s="32" t="str">
        <f>IF(Businesses!G1307="","N/A",Businesses!G1307)</f>
        <v>N/A</v>
      </c>
      <c r="H1306" s="32" t="str">
        <f>IF(Businesses!H1307="","N/A",Businesses!H1307)</f>
        <v>N/A</v>
      </c>
      <c r="I1306" s="32" t="str">
        <f>IF(AND(Businesses!B1307="",Businesses!C1307&lt;&gt;""),0,IF(Businesses!B1307="","N/A",IF(ISNUMBER(Businesses!B1307),Businesses!B1307,0)))</f>
        <v>N/A</v>
      </c>
    </row>
    <row r="1307" spans="2:9">
      <c r="B1307" s="32" t="str">
        <f t="shared" si="41"/>
        <v>N/A</v>
      </c>
      <c r="C1307" s="32" t="str">
        <f>IF(AND(Businesses!D1308="",Businesses!E1308&lt;&gt;""),0,IF(Businesses!D1308="","N/A",IF(ISNUMBER(Businesses!D1308),Businesses!D1308,0)))</f>
        <v>N/A</v>
      </c>
      <c r="D1307" s="32" t="str">
        <f>IF(Businesses!E1308="","N/A",Businesses!E1308)</f>
        <v>N/A</v>
      </c>
      <c r="E1307" s="32" t="str">
        <f>IF(Businesses!F1308="","N/A",Businesses!F1308)</f>
        <v>N/A</v>
      </c>
      <c r="F1307" s="32" t="str">
        <f t="shared" si="40"/>
        <v>N/A</v>
      </c>
      <c r="G1307" s="32" t="str">
        <f>IF(Businesses!G1308="","N/A",Businesses!G1308)</f>
        <v>N/A</v>
      </c>
      <c r="H1307" s="32" t="str">
        <f>IF(Businesses!H1308="","N/A",Businesses!H1308)</f>
        <v>N/A</v>
      </c>
      <c r="I1307" s="32" t="str">
        <f>IF(AND(Businesses!B1308="",Businesses!C1308&lt;&gt;""),0,IF(Businesses!B1308="","N/A",IF(ISNUMBER(Businesses!B1308),Businesses!B1308,0)))</f>
        <v>N/A</v>
      </c>
    </row>
    <row r="1308" spans="2:9">
      <c r="B1308" s="32" t="str">
        <f t="shared" si="41"/>
        <v>N/A</v>
      </c>
      <c r="C1308" s="32" t="str">
        <f>IF(AND(Businesses!D1309="",Businesses!E1309&lt;&gt;""),0,IF(Businesses!D1309="","N/A",IF(ISNUMBER(Businesses!D1309),Businesses!D1309,0)))</f>
        <v>N/A</v>
      </c>
      <c r="D1308" s="32" t="str">
        <f>IF(Businesses!E1309="","N/A",Businesses!E1309)</f>
        <v>N/A</v>
      </c>
      <c r="E1308" s="32" t="str">
        <f>IF(Businesses!F1309="","N/A",Businesses!F1309)</f>
        <v>N/A</v>
      </c>
      <c r="F1308" s="32" t="str">
        <f t="shared" si="40"/>
        <v>N/A</v>
      </c>
      <c r="G1308" s="32" t="str">
        <f>IF(Businesses!G1309="","N/A",Businesses!G1309)</f>
        <v>N/A</v>
      </c>
      <c r="H1308" s="32" t="str">
        <f>IF(Businesses!H1309="","N/A",Businesses!H1309)</f>
        <v>N/A</v>
      </c>
      <c r="I1308" s="32" t="str">
        <f>IF(AND(Businesses!B1309="",Businesses!C1309&lt;&gt;""),0,IF(Businesses!B1309="","N/A",IF(ISNUMBER(Businesses!B1309),Businesses!B1309,0)))</f>
        <v>N/A</v>
      </c>
    </row>
    <row r="1309" spans="2:9">
      <c r="B1309" s="32" t="str">
        <f t="shared" si="41"/>
        <v>N/A</v>
      </c>
      <c r="C1309" s="32" t="str">
        <f>IF(AND(Businesses!D1310="",Businesses!E1310&lt;&gt;""),0,IF(Businesses!D1310="","N/A",IF(ISNUMBER(Businesses!D1310),Businesses!D1310,0)))</f>
        <v>N/A</v>
      </c>
      <c r="D1309" s="32" t="str">
        <f>IF(Businesses!E1310="","N/A",Businesses!E1310)</f>
        <v>N/A</v>
      </c>
      <c r="E1309" s="32" t="str">
        <f>IF(Businesses!F1310="","N/A",Businesses!F1310)</f>
        <v>N/A</v>
      </c>
      <c r="F1309" s="32" t="str">
        <f t="shared" si="40"/>
        <v>N/A</v>
      </c>
      <c r="G1309" s="32" t="str">
        <f>IF(Businesses!G1310="","N/A",Businesses!G1310)</f>
        <v>N/A</v>
      </c>
      <c r="H1309" s="32" t="str">
        <f>IF(Businesses!H1310="","N/A",Businesses!H1310)</f>
        <v>N/A</v>
      </c>
      <c r="I1309" s="32" t="str">
        <f>IF(AND(Businesses!B1310="",Businesses!C1310&lt;&gt;""),0,IF(Businesses!B1310="","N/A",IF(ISNUMBER(Businesses!B1310),Businesses!B1310,0)))</f>
        <v>N/A</v>
      </c>
    </row>
    <row r="1310" spans="2:9">
      <c r="B1310" s="32" t="str">
        <f t="shared" si="41"/>
        <v>N/A</v>
      </c>
      <c r="C1310" s="32" t="str">
        <f>IF(AND(Businesses!D1311="",Businesses!E1311&lt;&gt;""),0,IF(Businesses!D1311="","N/A",IF(ISNUMBER(Businesses!D1311),Businesses!D1311,0)))</f>
        <v>N/A</v>
      </c>
      <c r="D1310" s="32" t="str">
        <f>IF(Businesses!E1311="","N/A",Businesses!E1311)</f>
        <v>N/A</v>
      </c>
      <c r="E1310" s="32" t="str">
        <f>IF(Businesses!F1311="","N/A",Businesses!F1311)</f>
        <v>N/A</v>
      </c>
      <c r="F1310" s="32" t="str">
        <f t="shared" si="40"/>
        <v>N/A</v>
      </c>
      <c r="G1310" s="32" t="str">
        <f>IF(Businesses!G1311="","N/A",Businesses!G1311)</f>
        <v>N/A</v>
      </c>
      <c r="H1310" s="32" t="str">
        <f>IF(Businesses!H1311="","N/A",Businesses!H1311)</f>
        <v>N/A</v>
      </c>
      <c r="I1310" s="32" t="str">
        <f>IF(AND(Businesses!B1311="",Businesses!C1311&lt;&gt;""),0,IF(Businesses!B1311="","N/A",IF(ISNUMBER(Businesses!B1311),Businesses!B1311,0)))</f>
        <v>N/A</v>
      </c>
    </row>
    <row r="1311" spans="2:9">
      <c r="B1311" s="32" t="str">
        <f t="shared" si="41"/>
        <v>N/A</v>
      </c>
      <c r="C1311" s="32" t="str">
        <f>IF(AND(Businesses!D1312="",Businesses!E1312&lt;&gt;""),0,IF(Businesses!D1312="","N/A",IF(ISNUMBER(Businesses!D1312),Businesses!D1312,0)))</f>
        <v>N/A</v>
      </c>
      <c r="D1311" s="32" t="str">
        <f>IF(Businesses!E1312="","N/A",Businesses!E1312)</f>
        <v>N/A</v>
      </c>
      <c r="E1311" s="32" t="str">
        <f>IF(Businesses!F1312="","N/A",Businesses!F1312)</f>
        <v>N/A</v>
      </c>
      <c r="F1311" s="32" t="str">
        <f t="shared" si="40"/>
        <v>N/A</v>
      </c>
      <c r="G1311" s="32" t="str">
        <f>IF(Businesses!G1312="","N/A",Businesses!G1312)</f>
        <v>N/A</v>
      </c>
      <c r="H1311" s="32" t="str">
        <f>IF(Businesses!H1312="","N/A",Businesses!H1312)</f>
        <v>N/A</v>
      </c>
      <c r="I1311" s="32" t="str">
        <f>IF(AND(Businesses!B1312="",Businesses!C1312&lt;&gt;""),0,IF(Businesses!B1312="","N/A",IF(ISNUMBER(Businesses!B1312),Businesses!B1312,0)))</f>
        <v>N/A</v>
      </c>
    </row>
    <row r="1312" spans="2:9">
      <c r="B1312" s="32" t="str">
        <f t="shared" si="41"/>
        <v>N/A</v>
      </c>
      <c r="C1312" s="32" t="str">
        <f>IF(AND(Businesses!D1313="",Businesses!E1313&lt;&gt;""),0,IF(Businesses!D1313="","N/A",IF(ISNUMBER(Businesses!D1313),Businesses!D1313,0)))</f>
        <v>N/A</v>
      </c>
      <c r="D1312" s="32" t="str">
        <f>IF(Businesses!E1313="","N/A",Businesses!E1313)</f>
        <v>N/A</v>
      </c>
      <c r="E1312" s="32" t="str">
        <f>IF(Businesses!F1313="","N/A",Businesses!F1313)</f>
        <v>N/A</v>
      </c>
      <c r="F1312" s="32" t="str">
        <f t="shared" si="40"/>
        <v>N/A</v>
      </c>
      <c r="G1312" s="32" t="str">
        <f>IF(Businesses!G1313="","N/A",Businesses!G1313)</f>
        <v>N/A</v>
      </c>
      <c r="H1312" s="32" t="str">
        <f>IF(Businesses!H1313="","N/A",Businesses!H1313)</f>
        <v>N/A</v>
      </c>
      <c r="I1312" s="32" t="str">
        <f>IF(AND(Businesses!B1313="",Businesses!C1313&lt;&gt;""),0,IF(Businesses!B1313="","N/A",IF(ISNUMBER(Businesses!B1313),Businesses!B1313,0)))</f>
        <v>N/A</v>
      </c>
    </row>
    <row r="1313" spans="2:9">
      <c r="B1313" s="32" t="str">
        <f t="shared" si="41"/>
        <v>N/A</v>
      </c>
      <c r="C1313" s="32" t="str">
        <f>IF(AND(Businesses!D1314="",Businesses!E1314&lt;&gt;""),0,IF(Businesses!D1314="","N/A",IF(ISNUMBER(Businesses!D1314),Businesses!D1314,0)))</f>
        <v>N/A</v>
      </c>
      <c r="D1313" s="32" t="str">
        <f>IF(Businesses!E1314="","N/A",Businesses!E1314)</f>
        <v>N/A</v>
      </c>
      <c r="E1313" s="32" t="str">
        <f>IF(Businesses!F1314="","N/A",Businesses!F1314)</f>
        <v>N/A</v>
      </c>
      <c r="F1313" s="32" t="str">
        <f t="shared" si="40"/>
        <v>N/A</v>
      </c>
      <c r="G1313" s="32" t="str">
        <f>IF(Businesses!G1314="","N/A",Businesses!G1314)</f>
        <v>N/A</v>
      </c>
      <c r="H1313" s="32" t="str">
        <f>IF(Businesses!H1314="","N/A",Businesses!H1314)</f>
        <v>N/A</v>
      </c>
      <c r="I1313" s="32" t="str">
        <f>IF(AND(Businesses!B1314="",Businesses!C1314&lt;&gt;""),0,IF(Businesses!B1314="","N/A",IF(ISNUMBER(Businesses!B1314),Businesses!B1314,0)))</f>
        <v>N/A</v>
      </c>
    </row>
    <row r="1314" spans="2:9">
      <c r="B1314" s="32" t="str">
        <f t="shared" si="41"/>
        <v>N/A</v>
      </c>
      <c r="C1314" s="32" t="str">
        <f>IF(AND(Businesses!D1315="",Businesses!E1315&lt;&gt;""),0,IF(Businesses!D1315="","N/A",IF(ISNUMBER(Businesses!D1315),Businesses!D1315,0)))</f>
        <v>N/A</v>
      </c>
      <c r="D1314" s="32" t="str">
        <f>IF(Businesses!E1315="","N/A",Businesses!E1315)</f>
        <v>N/A</v>
      </c>
      <c r="E1314" s="32" t="str">
        <f>IF(Businesses!F1315="","N/A",Businesses!F1315)</f>
        <v>N/A</v>
      </c>
      <c r="F1314" s="32" t="str">
        <f t="shared" si="40"/>
        <v>N/A</v>
      </c>
      <c r="G1314" s="32" t="str">
        <f>IF(Businesses!G1315="","N/A",Businesses!G1315)</f>
        <v>N/A</v>
      </c>
      <c r="H1314" s="32" t="str">
        <f>IF(Businesses!H1315="","N/A",Businesses!H1315)</f>
        <v>N/A</v>
      </c>
      <c r="I1314" s="32" t="str">
        <f>IF(AND(Businesses!B1315="",Businesses!C1315&lt;&gt;""),0,IF(Businesses!B1315="","N/A",IF(ISNUMBER(Businesses!B1315),Businesses!B1315,0)))</f>
        <v>N/A</v>
      </c>
    </row>
    <row r="1315" spans="2:9">
      <c r="B1315" s="32" t="str">
        <f t="shared" si="41"/>
        <v>N/A</v>
      </c>
      <c r="C1315" s="32" t="str">
        <f>IF(AND(Businesses!D1316="",Businesses!E1316&lt;&gt;""),0,IF(Businesses!D1316="","N/A",IF(ISNUMBER(Businesses!D1316),Businesses!D1316,0)))</f>
        <v>N/A</v>
      </c>
      <c r="D1315" s="32" t="str">
        <f>IF(Businesses!E1316="","N/A",Businesses!E1316)</f>
        <v>N/A</v>
      </c>
      <c r="E1315" s="32" t="str">
        <f>IF(Businesses!F1316="","N/A",Businesses!F1316)</f>
        <v>N/A</v>
      </c>
      <c r="F1315" s="32" t="str">
        <f t="shared" si="40"/>
        <v>N/A</v>
      </c>
      <c r="G1315" s="32" t="str">
        <f>IF(Businesses!G1316="","N/A",Businesses!G1316)</f>
        <v>N/A</v>
      </c>
      <c r="H1315" s="32" t="str">
        <f>IF(Businesses!H1316="","N/A",Businesses!H1316)</f>
        <v>N/A</v>
      </c>
      <c r="I1315" s="32" t="str">
        <f>IF(AND(Businesses!B1316="",Businesses!C1316&lt;&gt;""),0,IF(Businesses!B1316="","N/A",IF(ISNUMBER(Businesses!B1316),Businesses!B1316,0)))</f>
        <v>N/A</v>
      </c>
    </row>
    <row r="1316" spans="2:9">
      <c r="B1316" s="32" t="str">
        <f t="shared" si="41"/>
        <v>N/A</v>
      </c>
      <c r="C1316" s="32" t="str">
        <f>IF(AND(Businesses!D1317="",Businesses!E1317&lt;&gt;""),0,IF(Businesses!D1317="","N/A",IF(ISNUMBER(Businesses!D1317),Businesses!D1317,0)))</f>
        <v>N/A</v>
      </c>
      <c r="D1316" s="32" t="str">
        <f>IF(Businesses!E1317="","N/A",Businesses!E1317)</f>
        <v>N/A</v>
      </c>
      <c r="E1316" s="32" t="str">
        <f>IF(Businesses!F1317="","N/A",Businesses!F1317)</f>
        <v>N/A</v>
      </c>
      <c r="F1316" s="32" t="str">
        <f t="shared" si="40"/>
        <v>N/A</v>
      </c>
      <c r="G1316" s="32" t="str">
        <f>IF(Businesses!G1317="","N/A",Businesses!G1317)</f>
        <v>N/A</v>
      </c>
      <c r="H1316" s="32" t="str">
        <f>IF(Businesses!H1317="","N/A",Businesses!H1317)</f>
        <v>N/A</v>
      </c>
      <c r="I1316" s="32" t="str">
        <f>IF(AND(Businesses!B1317="",Businesses!C1317&lt;&gt;""),0,IF(Businesses!B1317="","N/A",IF(ISNUMBER(Businesses!B1317),Businesses!B1317,0)))</f>
        <v>N/A</v>
      </c>
    </row>
    <row r="1317" spans="2:9">
      <c r="B1317" s="32" t="str">
        <f t="shared" si="41"/>
        <v>N/A</v>
      </c>
      <c r="C1317" s="32" t="str">
        <f>IF(AND(Businesses!D1318="",Businesses!E1318&lt;&gt;""),0,IF(Businesses!D1318="","N/A",IF(ISNUMBER(Businesses!D1318),Businesses!D1318,0)))</f>
        <v>N/A</v>
      </c>
      <c r="D1317" s="32" t="str">
        <f>IF(Businesses!E1318="","N/A",Businesses!E1318)</f>
        <v>N/A</v>
      </c>
      <c r="E1317" s="32" t="str">
        <f>IF(Businesses!F1318="","N/A",Businesses!F1318)</f>
        <v>N/A</v>
      </c>
      <c r="F1317" s="32" t="str">
        <f t="shared" si="40"/>
        <v>N/A</v>
      </c>
      <c r="G1317" s="32" t="str">
        <f>IF(Businesses!G1318="","N/A",Businesses!G1318)</f>
        <v>N/A</v>
      </c>
      <c r="H1317" s="32" t="str">
        <f>IF(Businesses!H1318="","N/A",Businesses!H1318)</f>
        <v>N/A</v>
      </c>
      <c r="I1317" s="32" t="str">
        <f>IF(AND(Businesses!B1318="",Businesses!C1318&lt;&gt;""),0,IF(Businesses!B1318="","N/A",IF(ISNUMBER(Businesses!B1318),Businesses!B1318,0)))</f>
        <v>N/A</v>
      </c>
    </row>
    <row r="1318" spans="2:9">
      <c r="B1318" s="32" t="str">
        <f t="shared" si="41"/>
        <v>N/A</v>
      </c>
      <c r="C1318" s="32" t="str">
        <f>IF(AND(Businesses!D1319="",Businesses!E1319&lt;&gt;""),0,IF(Businesses!D1319="","N/A",IF(ISNUMBER(Businesses!D1319),Businesses!D1319,0)))</f>
        <v>N/A</v>
      </c>
      <c r="D1318" s="32" t="str">
        <f>IF(Businesses!E1319="","N/A",Businesses!E1319)</f>
        <v>N/A</v>
      </c>
      <c r="E1318" s="32" t="str">
        <f>IF(Businesses!F1319="","N/A",Businesses!F1319)</f>
        <v>N/A</v>
      </c>
      <c r="F1318" s="32" t="str">
        <f t="shared" si="40"/>
        <v>N/A</v>
      </c>
      <c r="G1318" s="32" t="str">
        <f>IF(Businesses!G1319="","N/A",Businesses!G1319)</f>
        <v>N/A</v>
      </c>
      <c r="H1318" s="32" t="str">
        <f>IF(Businesses!H1319="","N/A",Businesses!H1319)</f>
        <v>N/A</v>
      </c>
      <c r="I1318" s="32" t="str">
        <f>IF(AND(Businesses!B1319="",Businesses!C1319&lt;&gt;""),0,IF(Businesses!B1319="","N/A",IF(ISNUMBER(Businesses!B1319),Businesses!B1319,0)))</f>
        <v>N/A</v>
      </c>
    </row>
    <row r="1319" spans="2:9">
      <c r="B1319" s="32" t="str">
        <f t="shared" si="41"/>
        <v>N/A</v>
      </c>
      <c r="C1319" s="32" t="str">
        <f>IF(AND(Businesses!D1320="",Businesses!E1320&lt;&gt;""),0,IF(Businesses!D1320="","N/A",IF(ISNUMBER(Businesses!D1320),Businesses!D1320,0)))</f>
        <v>N/A</v>
      </c>
      <c r="D1319" s="32" t="str">
        <f>IF(Businesses!E1320="","N/A",Businesses!E1320)</f>
        <v>N/A</v>
      </c>
      <c r="E1319" s="32" t="str">
        <f>IF(Businesses!F1320="","N/A",Businesses!F1320)</f>
        <v>N/A</v>
      </c>
      <c r="F1319" s="32" t="str">
        <f t="shared" si="40"/>
        <v>N/A</v>
      </c>
      <c r="G1319" s="32" t="str">
        <f>IF(Businesses!G1320="","N/A",Businesses!G1320)</f>
        <v>N/A</v>
      </c>
      <c r="H1319" s="32" t="str">
        <f>IF(Businesses!H1320="","N/A",Businesses!H1320)</f>
        <v>N/A</v>
      </c>
      <c r="I1319" s="32" t="str">
        <f>IF(AND(Businesses!B1320="",Businesses!C1320&lt;&gt;""),0,IF(Businesses!B1320="","N/A",IF(ISNUMBER(Businesses!B1320),Businesses!B1320,0)))</f>
        <v>N/A</v>
      </c>
    </row>
    <row r="1320" spans="2:9">
      <c r="B1320" s="32" t="str">
        <f t="shared" si="41"/>
        <v>N/A</v>
      </c>
      <c r="C1320" s="32" t="str">
        <f>IF(AND(Businesses!D1321="",Businesses!E1321&lt;&gt;""),0,IF(Businesses!D1321="","N/A",IF(ISNUMBER(Businesses!D1321),Businesses!D1321,0)))</f>
        <v>N/A</v>
      </c>
      <c r="D1320" s="32" t="str">
        <f>IF(Businesses!E1321="","N/A",Businesses!E1321)</f>
        <v>N/A</v>
      </c>
      <c r="E1320" s="32" t="str">
        <f>IF(Businesses!F1321="","N/A",Businesses!F1321)</f>
        <v>N/A</v>
      </c>
      <c r="F1320" s="32" t="str">
        <f t="shared" si="40"/>
        <v>N/A</v>
      </c>
      <c r="G1320" s="32" t="str">
        <f>IF(Businesses!G1321="","N/A",Businesses!G1321)</f>
        <v>N/A</v>
      </c>
      <c r="H1320" s="32" t="str">
        <f>IF(Businesses!H1321="","N/A",Businesses!H1321)</f>
        <v>N/A</v>
      </c>
      <c r="I1320" s="32" t="str">
        <f>IF(AND(Businesses!B1321="",Businesses!C1321&lt;&gt;""),0,IF(Businesses!B1321="","N/A",IF(ISNUMBER(Businesses!B1321),Businesses!B1321,0)))</f>
        <v>N/A</v>
      </c>
    </row>
    <row r="1321" spans="2:9">
      <c r="B1321" s="32" t="str">
        <f t="shared" si="41"/>
        <v>N/A</v>
      </c>
      <c r="C1321" s="32" t="str">
        <f>IF(AND(Businesses!D1322="",Businesses!E1322&lt;&gt;""),0,IF(Businesses!D1322="","N/A",IF(ISNUMBER(Businesses!D1322),Businesses!D1322,0)))</f>
        <v>N/A</v>
      </c>
      <c r="D1321" s="32" t="str">
        <f>IF(Businesses!E1322="","N/A",Businesses!E1322)</f>
        <v>N/A</v>
      </c>
      <c r="E1321" s="32" t="str">
        <f>IF(Businesses!F1322="","N/A",Businesses!F1322)</f>
        <v>N/A</v>
      </c>
      <c r="F1321" s="32" t="str">
        <f t="shared" si="40"/>
        <v>N/A</v>
      </c>
      <c r="G1321" s="32" t="str">
        <f>IF(Businesses!G1322="","N/A",Businesses!G1322)</f>
        <v>N/A</v>
      </c>
      <c r="H1321" s="32" t="str">
        <f>IF(Businesses!H1322="","N/A",Businesses!H1322)</f>
        <v>N/A</v>
      </c>
      <c r="I1321" s="32" t="str">
        <f>IF(AND(Businesses!B1322="",Businesses!C1322&lt;&gt;""),0,IF(Businesses!B1322="","N/A",IF(ISNUMBER(Businesses!B1322),Businesses!B1322,0)))</f>
        <v>N/A</v>
      </c>
    </row>
    <row r="1322" spans="2:9">
      <c r="B1322" s="32" t="str">
        <f t="shared" si="41"/>
        <v>N/A</v>
      </c>
      <c r="C1322" s="32" t="str">
        <f>IF(AND(Businesses!D1323="",Businesses!E1323&lt;&gt;""),0,IF(Businesses!D1323="","N/A",IF(ISNUMBER(Businesses!D1323),Businesses!D1323,0)))</f>
        <v>N/A</v>
      </c>
      <c r="D1322" s="32" t="str">
        <f>IF(Businesses!E1323="","N/A",Businesses!E1323)</f>
        <v>N/A</v>
      </c>
      <c r="E1322" s="32" t="str">
        <f>IF(Businesses!F1323="","N/A",Businesses!F1323)</f>
        <v>N/A</v>
      </c>
      <c r="F1322" s="32" t="str">
        <f t="shared" si="40"/>
        <v>N/A</v>
      </c>
      <c r="G1322" s="32" t="str">
        <f>IF(Businesses!G1323="","N/A",Businesses!G1323)</f>
        <v>N/A</v>
      </c>
      <c r="H1322" s="32" t="str">
        <f>IF(Businesses!H1323="","N/A",Businesses!H1323)</f>
        <v>N/A</v>
      </c>
      <c r="I1322" s="32" t="str">
        <f>IF(AND(Businesses!B1323="",Businesses!C1323&lt;&gt;""),0,IF(Businesses!B1323="","N/A",IF(ISNUMBER(Businesses!B1323),Businesses!B1323,0)))</f>
        <v>N/A</v>
      </c>
    </row>
    <row r="1323" spans="2:9">
      <c r="B1323" s="32" t="str">
        <f t="shared" si="41"/>
        <v>N/A</v>
      </c>
      <c r="C1323" s="32" t="str">
        <f>IF(AND(Businesses!D1324="",Businesses!E1324&lt;&gt;""),0,IF(Businesses!D1324="","N/A",IF(ISNUMBER(Businesses!D1324),Businesses!D1324,0)))</f>
        <v>N/A</v>
      </c>
      <c r="D1323" s="32" t="str">
        <f>IF(Businesses!E1324="","N/A",Businesses!E1324)</f>
        <v>N/A</v>
      </c>
      <c r="E1323" s="32" t="str">
        <f>IF(Businesses!F1324="","N/A",Businesses!F1324)</f>
        <v>N/A</v>
      </c>
      <c r="F1323" s="32" t="str">
        <f t="shared" si="40"/>
        <v>N/A</v>
      </c>
      <c r="G1323" s="32" t="str">
        <f>IF(Businesses!G1324="","N/A",Businesses!G1324)</f>
        <v>N/A</v>
      </c>
      <c r="H1323" s="32" t="str">
        <f>IF(Businesses!H1324="","N/A",Businesses!H1324)</f>
        <v>N/A</v>
      </c>
      <c r="I1323" s="32" t="str">
        <f>IF(AND(Businesses!B1324="",Businesses!C1324&lt;&gt;""),0,IF(Businesses!B1324="","N/A",IF(ISNUMBER(Businesses!B1324),Businesses!B1324,0)))</f>
        <v>N/A</v>
      </c>
    </row>
    <row r="1324" spans="2:9">
      <c r="B1324" s="32" t="str">
        <f t="shared" si="41"/>
        <v>N/A</v>
      </c>
      <c r="C1324" s="32" t="str">
        <f>IF(AND(Businesses!D1325="",Businesses!E1325&lt;&gt;""),0,IF(Businesses!D1325="","N/A",IF(ISNUMBER(Businesses!D1325),Businesses!D1325,0)))</f>
        <v>N/A</v>
      </c>
      <c r="D1324" s="32" t="str">
        <f>IF(Businesses!E1325="","N/A",Businesses!E1325)</f>
        <v>N/A</v>
      </c>
      <c r="E1324" s="32" t="str">
        <f>IF(Businesses!F1325="","N/A",Businesses!F1325)</f>
        <v>N/A</v>
      </c>
      <c r="F1324" s="32" t="str">
        <f t="shared" si="40"/>
        <v>N/A</v>
      </c>
      <c r="G1324" s="32" t="str">
        <f>IF(Businesses!G1325="","N/A",Businesses!G1325)</f>
        <v>N/A</v>
      </c>
      <c r="H1324" s="32" t="str">
        <f>IF(Businesses!H1325="","N/A",Businesses!H1325)</f>
        <v>N/A</v>
      </c>
      <c r="I1324" s="32" t="str">
        <f>IF(AND(Businesses!B1325="",Businesses!C1325&lt;&gt;""),0,IF(Businesses!B1325="","N/A",IF(ISNUMBER(Businesses!B1325),Businesses!B1325,0)))</f>
        <v>N/A</v>
      </c>
    </row>
    <row r="1325" spans="2:9">
      <c r="B1325" s="32" t="str">
        <f t="shared" si="41"/>
        <v>N/A</v>
      </c>
      <c r="C1325" s="32" t="str">
        <f>IF(AND(Businesses!D1326="",Businesses!E1326&lt;&gt;""),0,IF(Businesses!D1326="","N/A",IF(ISNUMBER(Businesses!D1326),Businesses!D1326,0)))</f>
        <v>N/A</v>
      </c>
      <c r="D1325" s="32" t="str">
        <f>IF(Businesses!E1326="","N/A",Businesses!E1326)</f>
        <v>N/A</v>
      </c>
      <c r="E1325" s="32" t="str">
        <f>IF(Businesses!F1326="","N/A",Businesses!F1326)</f>
        <v>N/A</v>
      </c>
      <c r="F1325" s="32" t="str">
        <f t="shared" si="40"/>
        <v>N/A</v>
      </c>
      <c r="G1325" s="32" t="str">
        <f>IF(Businesses!G1326="","N/A",Businesses!G1326)</f>
        <v>N/A</v>
      </c>
      <c r="H1325" s="32" t="str">
        <f>IF(Businesses!H1326="","N/A",Businesses!H1326)</f>
        <v>N/A</v>
      </c>
      <c r="I1325" s="32" t="str">
        <f>IF(AND(Businesses!B1326="",Businesses!C1326&lt;&gt;""),0,IF(Businesses!B1326="","N/A",IF(ISNUMBER(Businesses!B1326),Businesses!B1326,0)))</f>
        <v>N/A</v>
      </c>
    </row>
    <row r="1326" spans="2:9">
      <c r="B1326" s="32" t="str">
        <f t="shared" si="41"/>
        <v>N/A</v>
      </c>
      <c r="C1326" s="32" t="str">
        <f>IF(AND(Businesses!D1327="",Businesses!E1327&lt;&gt;""),0,IF(Businesses!D1327="","N/A",IF(ISNUMBER(Businesses!D1327),Businesses!D1327,0)))</f>
        <v>N/A</v>
      </c>
      <c r="D1326" s="32" t="str">
        <f>IF(Businesses!E1327="","N/A",Businesses!E1327)</f>
        <v>N/A</v>
      </c>
      <c r="E1326" s="32" t="str">
        <f>IF(Businesses!F1327="","N/A",Businesses!F1327)</f>
        <v>N/A</v>
      </c>
      <c r="F1326" s="32" t="str">
        <f t="shared" si="40"/>
        <v>N/A</v>
      </c>
      <c r="G1326" s="32" t="str">
        <f>IF(Businesses!G1327="","N/A",Businesses!G1327)</f>
        <v>N/A</v>
      </c>
      <c r="H1326" s="32" t="str">
        <f>IF(Businesses!H1327="","N/A",Businesses!H1327)</f>
        <v>N/A</v>
      </c>
      <c r="I1326" s="32" t="str">
        <f>IF(AND(Businesses!B1327="",Businesses!C1327&lt;&gt;""),0,IF(Businesses!B1327="","N/A",IF(ISNUMBER(Businesses!B1327),Businesses!B1327,0)))</f>
        <v>N/A</v>
      </c>
    </row>
    <row r="1327" spans="2:9">
      <c r="B1327" s="32" t="str">
        <f t="shared" si="41"/>
        <v>N/A</v>
      </c>
      <c r="C1327" s="32" t="str">
        <f>IF(AND(Businesses!D1328="",Businesses!E1328&lt;&gt;""),0,IF(Businesses!D1328="","N/A",IF(ISNUMBER(Businesses!D1328),Businesses!D1328,0)))</f>
        <v>N/A</v>
      </c>
      <c r="D1327" s="32" t="str">
        <f>IF(Businesses!E1328="","N/A",Businesses!E1328)</f>
        <v>N/A</v>
      </c>
      <c r="E1327" s="32" t="str">
        <f>IF(Businesses!F1328="","N/A",Businesses!F1328)</f>
        <v>N/A</v>
      </c>
      <c r="F1327" s="32" t="str">
        <f t="shared" si="40"/>
        <v>N/A</v>
      </c>
      <c r="G1327" s="32" t="str">
        <f>IF(Businesses!G1328="","N/A",Businesses!G1328)</f>
        <v>N/A</v>
      </c>
      <c r="H1327" s="32" t="str">
        <f>IF(Businesses!H1328="","N/A",Businesses!H1328)</f>
        <v>N/A</v>
      </c>
      <c r="I1327" s="32" t="str">
        <f>IF(AND(Businesses!B1328="",Businesses!C1328&lt;&gt;""),0,IF(Businesses!B1328="","N/A",IF(ISNUMBER(Businesses!B1328),Businesses!B1328,0)))</f>
        <v>N/A</v>
      </c>
    </row>
    <row r="1328" spans="2:9">
      <c r="B1328" s="32" t="str">
        <f t="shared" si="41"/>
        <v>N/A</v>
      </c>
      <c r="C1328" s="32" t="str">
        <f>IF(AND(Businesses!D1329="",Businesses!E1329&lt;&gt;""),0,IF(Businesses!D1329="","N/A",IF(ISNUMBER(Businesses!D1329),Businesses!D1329,0)))</f>
        <v>N/A</v>
      </c>
      <c r="D1328" s="32" t="str">
        <f>IF(Businesses!E1329="","N/A",Businesses!E1329)</f>
        <v>N/A</v>
      </c>
      <c r="E1328" s="32" t="str">
        <f>IF(Businesses!F1329="","N/A",Businesses!F1329)</f>
        <v>N/A</v>
      </c>
      <c r="F1328" s="32" t="str">
        <f t="shared" si="40"/>
        <v>N/A</v>
      </c>
      <c r="G1328" s="32" t="str">
        <f>IF(Businesses!G1329="","N/A",Businesses!G1329)</f>
        <v>N/A</v>
      </c>
      <c r="H1328" s="32" t="str">
        <f>IF(Businesses!H1329="","N/A",Businesses!H1329)</f>
        <v>N/A</v>
      </c>
      <c r="I1328" s="32" t="str">
        <f>IF(AND(Businesses!B1329="",Businesses!C1329&lt;&gt;""),0,IF(Businesses!B1329="","N/A",IF(ISNUMBER(Businesses!B1329),Businesses!B1329,0)))</f>
        <v>N/A</v>
      </c>
    </row>
    <row r="1329" spans="2:9">
      <c r="B1329" s="32" t="str">
        <f t="shared" si="41"/>
        <v>N/A</v>
      </c>
      <c r="C1329" s="32" t="str">
        <f>IF(AND(Businesses!D1330="",Businesses!E1330&lt;&gt;""),0,IF(Businesses!D1330="","N/A",IF(ISNUMBER(Businesses!D1330),Businesses!D1330,0)))</f>
        <v>N/A</v>
      </c>
      <c r="D1329" s="32" t="str">
        <f>IF(Businesses!E1330="","N/A",Businesses!E1330)</f>
        <v>N/A</v>
      </c>
      <c r="E1329" s="32" t="str">
        <f>IF(Businesses!F1330="","N/A",Businesses!F1330)</f>
        <v>N/A</v>
      </c>
      <c r="F1329" s="32" t="str">
        <f t="shared" si="40"/>
        <v>N/A</v>
      </c>
      <c r="G1329" s="32" t="str">
        <f>IF(Businesses!G1330="","N/A",Businesses!G1330)</f>
        <v>N/A</v>
      </c>
      <c r="H1329" s="32" t="str">
        <f>IF(Businesses!H1330="","N/A",Businesses!H1330)</f>
        <v>N/A</v>
      </c>
      <c r="I1329" s="32" t="str">
        <f>IF(AND(Businesses!B1330="",Businesses!C1330&lt;&gt;""),0,IF(Businesses!B1330="","N/A",IF(ISNUMBER(Businesses!B1330),Businesses!B1330,0)))</f>
        <v>N/A</v>
      </c>
    </row>
    <row r="1330" spans="2:9">
      <c r="B1330" s="32" t="str">
        <f t="shared" si="41"/>
        <v>N/A</v>
      </c>
      <c r="C1330" s="32" t="str">
        <f>IF(AND(Businesses!D1331="",Businesses!E1331&lt;&gt;""),0,IF(Businesses!D1331="","N/A",IF(ISNUMBER(Businesses!D1331),Businesses!D1331,0)))</f>
        <v>N/A</v>
      </c>
      <c r="D1330" s="32" t="str">
        <f>IF(Businesses!E1331="","N/A",Businesses!E1331)</f>
        <v>N/A</v>
      </c>
      <c r="E1330" s="32" t="str">
        <f>IF(Businesses!F1331="","N/A",Businesses!F1331)</f>
        <v>N/A</v>
      </c>
      <c r="F1330" s="32" t="str">
        <f t="shared" si="40"/>
        <v>N/A</v>
      </c>
      <c r="G1330" s="32" t="str">
        <f>IF(Businesses!G1331="","N/A",Businesses!G1331)</f>
        <v>N/A</v>
      </c>
      <c r="H1330" s="32" t="str">
        <f>IF(Businesses!H1331="","N/A",Businesses!H1331)</f>
        <v>N/A</v>
      </c>
      <c r="I1330" s="32" t="str">
        <f>IF(AND(Businesses!B1331="",Businesses!C1331&lt;&gt;""),0,IF(Businesses!B1331="","N/A",IF(ISNUMBER(Businesses!B1331),Businesses!B1331,0)))</f>
        <v>N/A</v>
      </c>
    </row>
    <row r="1331" spans="2:9">
      <c r="B1331" s="32" t="str">
        <f t="shared" si="41"/>
        <v>N/A</v>
      </c>
      <c r="C1331" s="32" t="str">
        <f>IF(AND(Businesses!D1332="",Businesses!E1332&lt;&gt;""),0,IF(Businesses!D1332="","N/A",IF(ISNUMBER(Businesses!D1332),Businesses!D1332,0)))</f>
        <v>N/A</v>
      </c>
      <c r="D1331" s="32" t="str">
        <f>IF(Businesses!E1332="","N/A",Businesses!E1332)</f>
        <v>N/A</v>
      </c>
      <c r="E1331" s="32" t="str">
        <f>IF(Businesses!F1332="","N/A",Businesses!F1332)</f>
        <v>N/A</v>
      </c>
      <c r="F1331" s="32" t="str">
        <f t="shared" si="40"/>
        <v>N/A</v>
      </c>
      <c r="G1331" s="32" t="str">
        <f>IF(Businesses!G1332="","N/A",Businesses!G1332)</f>
        <v>N/A</v>
      </c>
      <c r="H1331" s="32" t="str">
        <f>IF(Businesses!H1332="","N/A",Businesses!H1332)</f>
        <v>N/A</v>
      </c>
      <c r="I1331" s="32" t="str">
        <f>IF(AND(Businesses!B1332="",Businesses!C1332&lt;&gt;""),0,IF(Businesses!B1332="","N/A",IF(ISNUMBER(Businesses!B1332),Businesses!B1332,0)))</f>
        <v>N/A</v>
      </c>
    </row>
    <row r="1332" spans="2:9">
      <c r="B1332" s="32" t="str">
        <f t="shared" si="41"/>
        <v>N/A</v>
      </c>
      <c r="C1332" s="32" t="str">
        <f>IF(AND(Businesses!D1333="",Businesses!E1333&lt;&gt;""),0,IF(Businesses!D1333="","N/A",IF(ISNUMBER(Businesses!D1333),Businesses!D1333,0)))</f>
        <v>N/A</v>
      </c>
      <c r="D1332" s="32" t="str">
        <f>IF(Businesses!E1333="","N/A",Businesses!E1333)</f>
        <v>N/A</v>
      </c>
      <c r="E1332" s="32" t="str">
        <f>IF(Businesses!F1333="","N/A",Businesses!F1333)</f>
        <v>N/A</v>
      </c>
      <c r="F1332" s="32" t="str">
        <f t="shared" si="40"/>
        <v>N/A</v>
      </c>
      <c r="G1332" s="32" t="str">
        <f>IF(Businesses!G1333="","N/A",Businesses!G1333)</f>
        <v>N/A</v>
      </c>
      <c r="H1332" s="32" t="str">
        <f>IF(Businesses!H1333="","N/A",Businesses!H1333)</f>
        <v>N/A</v>
      </c>
      <c r="I1332" s="32" t="str">
        <f>IF(AND(Businesses!B1333="",Businesses!C1333&lt;&gt;""),0,IF(Businesses!B1333="","N/A",IF(ISNUMBER(Businesses!B1333),Businesses!B1333,0)))</f>
        <v>N/A</v>
      </c>
    </row>
    <row r="1333" spans="2:9">
      <c r="B1333" s="32" t="str">
        <f t="shared" si="41"/>
        <v>N/A</v>
      </c>
      <c r="C1333" s="32" t="str">
        <f>IF(AND(Businesses!D1334="",Businesses!E1334&lt;&gt;""),0,IF(Businesses!D1334="","N/A",IF(ISNUMBER(Businesses!D1334),Businesses!D1334,0)))</f>
        <v>N/A</v>
      </c>
      <c r="D1333" s="32" t="str">
        <f>IF(Businesses!E1334="","N/A",Businesses!E1334)</f>
        <v>N/A</v>
      </c>
      <c r="E1333" s="32" t="str">
        <f>IF(Businesses!F1334="","N/A",Businesses!F1334)</f>
        <v>N/A</v>
      </c>
      <c r="F1333" s="32" t="str">
        <f t="shared" si="40"/>
        <v>N/A</v>
      </c>
      <c r="G1333" s="32" t="str">
        <f>IF(Businesses!G1334="","N/A",Businesses!G1334)</f>
        <v>N/A</v>
      </c>
      <c r="H1333" s="32" t="str">
        <f>IF(Businesses!H1334="","N/A",Businesses!H1334)</f>
        <v>N/A</v>
      </c>
      <c r="I1333" s="32" t="str">
        <f>IF(AND(Businesses!B1334="",Businesses!C1334&lt;&gt;""),0,IF(Businesses!B1334="","N/A",IF(ISNUMBER(Businesses!B1334),Businesses!B1334,0)))</f>
        <v>N/A</v>
      </c>
    </row>
    <row r="1334" spans="2:9">
      <c r="B1334" s="32" t="str">
        <f t="shared" si="41"/>
        <v>N/A</v>
      </c>
      <c r="C1334" s="32" t="str">
        <f>IF(AND(Businesses!D1335="",Businesses!E1335&lt;&gt;""),0,IF(Businesses!D1335="","N/A",IF(ISNUMBER(Businesses!D1335),Businesses!D1335,0)))</f>
        <v>N/A</v>
      </c>
      <c r="D1334" s="32" t="str">
        <f>IF(Businesses!E1335="","N/A",Businesses!E1335)</f>
        <v>N/A</v>
      </c>
      <c r="E1334" s="32" t="str">
        <f>IF(Businesses!F1335="","N/A",Businesses!F1335)</f>
        <v>N/A</v>
      </c>
      <c r="F1334" s="32" t="str">
        <f t="shared" si="40"/>
        <v>N/A</v>
      </c>
      <c r="G1334" s="32" t="str">
        <f>IF(Businesses!G1335="","N/A",Businesses!G1335)</f>
        <v>N/A</v>
      </c>
      <c r="H1334" s="32" t="str">
        <f>IF(Businesses!H1335="","N/A",Businesses!H1335)</f>
        <v>N/A</v>
      </c>
      <c r="I1334" s="32" t="str">
        <f>IF(AND(Businesses!B1335="",Businesses!C1335&lt;&gt;""),0,IF(Businesses!B1335="","N/A",IF(ISNUMBER(Businesses!B1335),Businesses!B1335,0)))</f>
        <v>N/A</v>
      </c>
    </row>
    <row r="1335" spans="2:9">
      <c r="B1335" s="32" t="str">
        <f t="shared" si="41"/>
        <v>N/A</v>
      </c>
      <c r="C1335" s="32" t="str">
        <f>IF(AND(Businesses!D1336="",Businesses!E1336&lt;&gt;""),0,IF(Businesses!D1336="","N/A",IF(ISNUMBER(Businesses!D1336),Businesses!D1336,0)))</f>
        <v>N/A</v>
      </c>
      <c r="D1335" s="32" t="str">
        <f>IF(Businesses!E1336="","N/A",Businesses!E1336)</f>
        <v>N/A</v>
      </c>
      <c r="E1335" s="32" t="str">
        <f>IF(Businesses!F1336="","N/A",Businesses!F1336)</f>
        <v>N/A</v>
      </c>
      <c r="F1335" s="32" t="str">
        <f t="shared" si="40"/>
        <v>N/A</v>
      </c>
      <c r="G1335" s="32" t="str">
        <f>IF(Businesses!G1336="","N/A",Businesses!G1336)</f>
        <v>N/A</v>
      </c>
      <c r="H1335" s="32" t="str">
        <f>IF(Businesses!H1336="","N/A",Businesses!H1336)</f>
        <v>N/A</v>
      </c>
      <c r="I1335" s="32" t="str">
        <f>IF(AND(Businesses!B1336="",Businesses!C1336&lt;&gt;""),0,IF(Businesses!B1336="","N/A",IF(ISNUMBER(Businesses!B1336),Businesses!B1336,0)))</f>
        <v>N/A</v>
      </c>
    </row>
    <row r="1336" spans="2:9">
      <c r="B1336" s="32" t="str">
        <f t="shared" si="41"/>
        <v>N/A</v>
      </c>
      <c r="C1336" s="32" t="str">
        <f>IF(AND(Businesses!D1337="",Businesses!E1337&lt;&gt;""),0,IF(Businesses!D1337="","N/A",IF(ISNUMBER(Businesses!D1337),Businesses!D1337,0)))</f>
        <v>N/A</v>
      </c>
      <c r="D1336" s="32" t="str">
        <f>IF(Businesses!E1337="","N/A",Businesses!E1337)</f>
        <v>N/A</v>
      </c>
      <c r="E1336" s="32" t="str">
        <f>IF(Businesses!F1337="","N/A",Businesses!F1337)</f>
        <v>N/A</v>
      </c>
      <c r="F1336" s="32" t="str">
        <f t="shared" si="40"/>
        <v>N/A</v>
      </c>
      <c r="G1336" s="32" t="str">
        <f>IF(Businesses!G1337="","N/A",Businesses!G1337)</f>
        <v>N/A</v>
      </c>
      <c r="H1336" s="32" t="str">
        <f>IF(Businesses!H1337="","N/A",Businesses!H1337)</f>
        <v>N/A</v>
      </c>
      <c r="I1336" s="32" t="str">
        <f>IF(AND(Businesses!B1337="",Businesses!C1337&lt;&gt;""),0,IF(Businesses!B1337="","N/A",IF(ISNUMBER(Businesses!B1337),Businesses!B1337,0)))</f>
        <v>N/A</v>
      </c>
    </row>
    <row r="1337" spans="2:9">
      <c r="B1337" s="32" t="str">
        <f t="shared" si="41"/>
        <v>N/A</v>
      </c>
      <c r="C1337" s="32" t="str">
        <f>IF(AND(Businesses!D1338="",Businesses!E1338&lt;&gt;""),0,IF(Businesses!D1338="","N/A",IF(ISNUMBER(Businesses!D1338),Businesses!D1338,0)))</f>
        <v>N/A</v>
      </c>
      <c r="D1337" s="32" t="str">
        <f>IF(Businesses!E1338="","N/A",Businesses!E1338)</f>
        <v>N/A</v>
      </c>
      <c r="E1337" s="32" t="str">
        <f>IF(Businesses!F1338="","N/A",Businesses!F1338)</f>
        <v>N/A</v>
      </c>
      <c r="F1337" s="32" t="str">
        <f t="shared" si="40"/>
        <v>N/A</v>
      </c>
      <c r="G1337" s="32" t="str">
        <f>IF(Businesses!G1338="","N/A",Businesses!G1338)</f>
        <v>N/A</v>
      </c>
      <c r="H1337" s="32" t="str">
        <f>IF(Businesses!H1338="","N/A",Businesses!H1338)</f>
        <v>N/A</v>
      </c>
      <c r="I1337" s="32" t="str">
        <f>IF(AND(Businesses!B1338="",Businesses!C1338&lt;&gt;""),0,IF(Businesses!B1338="","N/A",IF(ISNUMBER(Businesses!B1338),Businesses!B1338,0)))</f>
        <v>N/A</v>
      </c>
    </row>
    <row r="1338" spans="2:9">
      <c r="B1338" s="32" t="str">
        <f t="shared" si="41"/>
        <v>N/A</v>
      </c>
      <c r="C1338" s="32" t="str">
        <f>IF(AND(Businesses!D1339="",Businesses!E1339&lt;&gt;""),0,IF(Businesses!D1339="","N/A",IF(ISNUMBER(Businesses!D1339),Businesses!D1339,0)))</f>
        <v>N/A</v>
      </c>
      <c r="D1338" s="32" t="str">
        <f>IF(Businesses!E1339="","N/A",Businesses!E1339)</f>
        <v>N/A</v>
      </c>
      <c r="E1338" s="32" t="str">
        <f>IF(Businesses!F1339="","N/A",Businesses!F1339)</f>
        <v>N/A</v>
      </c>
      <c r="F1338" s="32" t="str">
        <f t="shared" si="40"/>
        <v>N/A</v>
      </c>
      <c r="G1338" s="32" t="str">
        <f>IF(Businesses!G1339="","N/A",Businesses!G1339)</f>
        <v>N/A</v>
      </c>
      <c r="H1338" s="32" t="str">
        <f>IF(Businesses!H1339="","N/A",Businesses!H1339)</f>
        <v>N/A</v>
      </c>
      <c r="I1338" s="32" t="str">
        <f>IF(AND(Businesses!B1339="",Businesses!C1339&lt;&gt;""),0,IF(Businesses!B1339="","N/A",IF(ISNUMBER(Businesses!B1339),Businesses!B1339,0)))</f>
        <v>N/A</v>
      </c>
    </row>
    <row r="1339" spans="2:9">
      <c r="B1339" s="32" t="str">
        <f t="shared" si="41"/>
        <v>N/A</v>
      </c>
      <c r="C1339" s="32" t="str">
        <f>IF(AND(Businesses!D1340="",Businesses!E1340&lt;&gt;""),0,IF(Businesses!D1340="","N/A",IF(ISNUMBER(Businesses!D1340),Businesses!D1340,0)))</f>
        <v>N/A</v>
      </c>
      <c r="D1339" s="32" t="str">
        <f>IF(Businesses!E1340="","N/A",Businesses!E1340)</f>
        <v>N/A</v>
      </c>
      <c r="E1339" s="32" t="str">
        <f>IF(Businesses!F1340="","N/A",Businesses!F1340)</f>
        <v>N/A</v>
      </c>
      <c r="F1339" s="32" t="str">
        <f t="shared" si="40"/>
        <v>N/A</v>
      </c>
      <c r="G1339" s="32" t="str">
        <f>IF(Businesses!G1340="","N/A",Businesses!G1340)</f>
        <v>N/A</v>
      </c>
      <c r="H1339" s="32" t="str">
        <f>IF(Businesses!H1340="","N/A",Businesses!H1340)</f>
        <v>N/A</v>
      </c>
      <c r="I1339" s="32" t="str">
        <f>IF(AND(Businesses!B1340="",Businesses!C1340&lt;&gt;""),0,IF(Businesses!B1340="","N/A",IF(ISNUMBER(Businesses!B1340),Businesses!B1340,0)))</f>
        <v>N/A</v>
      </c>
    </row>
    <row r="1340" spans="2:9">
      <c r="B1340" s="32" t="str">
        <f t="shared" si="41"/>
        <v>N/A</v>
      </c>
      <c r="C1340" s="32" t="str">
        <f>IF(AND(Businesses!D1341="",Businesses!E1341&lt;&gt;""),0,IF(Businesses!D1341="","N/A",IF(ISNUMBER(Businesses!D1341),Businesses!D1341,0)))</f>
        <v>N/A</v>
      </c>
      <c r="D1340" s="32" t="str">
        <f>IF(Businesses!E1341="","N/A",Businesses!E1341)</f>
        <v>N/A</v>
      </c>
      <c r="E1340" s="32" t="str">
        <f>IF(Businesses!F1341="","N/A",Businesses!F1341)</f>
        <v>N/A</v>
      </c>
      <c r="F1340" s="32" t="str">
        <f t="shared" si="40"/>
        <v>N/A</v>
      </c>
      <c r="G1340" s="32" t="str">
        <f>IF(Businesses!G1341="","N/A",Businesses!G1341)</f>
        <v>N/A</v>
      </c>
      <c r="H1340" s="32" t="str">
        <f>IF(Businesses!H1341="","N/A",Businesses!H1341)</f>
        <v>N/A</v>
      </c>
      <c r="I1340" s="32" t="str">
        <f>IF(AND(Businesses!B1341="",Businesses!C1341&lt;&gt;""),0,IF(Businesses!B1341="","N/A",IF(ISNUMBER(Businesses!B1341),Businesses!B1341,0)))</f>
        <v>N/A</v>
      </c>
    </row>
    <row r="1341" spans="2:9">
      <c r="B1341" s="32" t="str">
        <f t="shared" si="41"/>
        <v>N/A</v>
      </c>
      <c r="C1341" s="32" t="str">
        <f>IF(AND(Businesses!D1342="",Businesses!E1342&lt;&gt;""),0,IF(Businesses!D1342="","N/A",IF(ISNUMBER(Businesses!D1342),Businesses!D1342,0)))</f>
        <v>N/A</v>
      </c>
      <c r="D1341" s="32" t="str">
        <f>IF(Businesses!E1342="","N/A",Businesses!E1342)</f>
        <v>N/A</v>
      </c>
      <c r="E1341" s="32" t="str">
        <f>IF(Businesses!F1342="","N/A",Businesses!F1342)</f>
        <v>N/A</v>
      </c>
      <c r="F1341" s="32" t="str">
        <f t="shared" si="40"/>
        <v>N/A</v>
      </c>
      <c r="G1341" s="32" t="str">
        <f>IF(Businesses!G1342="","N/A",Businesses!G1342)</f>
        <v>N/A</v>
      </c>
      <c r="H1341" s="32" t="str">
        <f>IF(Businesses!H1342="","N/A",Businesses!H1342)</f>
        <v>N/A</v>
      </c>
      <c r="I1341" s="32" t="str">
        <f>IF(AND(Businesses!B1342="",Businesses!C1342&lt;&gt;""),0,IF(Businesses!B1342="","N/A",IF(ISNUMBER(Businesses!B1342),Businesses!B1342,0)))</f>
        <v>N/A</v>
      </c>
    </row>
    <row r="1342" spans="2:9">
      <c r="B1342" s="32" t="str">
        <f t="shared" si="41"/>
        <v>N/A</v>
      </c>
      <c r="C1342" s="32" t="str">
        <f>IF(AND(Businesses!D1343="",Businesses!E1343&lt;&gt;""),0,IF(Businesses!D1343="","N/A",IF(ISNUMBER(Businesses!D1343),Businesses!D1343,0)))</f>
        <v>N/A</v>
      </c>
      <c r="D1342" s="32" t="str">
        <f>IF(Businesses!E1343="","N/A",Businesses!E1343)</f>
        <v>N/A</v>
      </c>
      <c r="E1342" s="32" t="str">
        <f>IF(Businesses!F1343="","N/A",Businesses!F1343)</f>
        <v>N/A</v>
      </c>
      <c r="F1342" s="32" t="str">
        <f t="shared" si="40"/>
        <v>N/A</v>
      </c>
      <c r="G1342" s="32" t="str">
        <f>IF(Businesses!G1343="","N/A",Businesses!G1343)</f>
        <v>N/A</v>
      </c>
      <c r="H1342" s="32" t="str">
        <f>IF(Businesses!H1343="","N/A",Businesses!H1343)</f>
        <v>N/A</v>
      </c>
      <c r="I1342" s="32" t="str">
        <f>IF(AND(Businesses!B1343="",Businesses!C1343&lt;&gt;""),0,IF(Businesses!B1343="","N/A",IF(ISNUMBER(Businesses!B1343),Businesses!B1343,0)))</f>
        <v>N/A</v>
      </c>
    </row>
    <row r="1343" spans="2:9">
      <c r="B1343" s="32" t="str">
        <f t="shared" si="41"/>
        <v>N/A</v>
      </c>
      <c r="C1343" s="32" t="str">
        <f>IF(AND(Businesses!D1344="",Businesses!E1344&lt;&gt;""),0,IF(Businesses!D1344="","N/A",IF(ISNUMBER(Businesses!D1344),Businesses!D1344,0)))</f>
        <v>N/A</v>
      </c>
      <c r="D1343" s="32" t="str">
        <f>IF(Businesses!E1344="","N/A",Businesses!E1344)</f>
        <v>N/A</v>
      </c>
      <c r="E1343" s="32" t="str">
        <f>IF(Businesses!F1344="","N/A",Businesses!F1344)</f>
        <v>N/A</v>
      </c>
      <c r="F1343" s="32" t="str">
        <f t="shared" si="40"/>
        <v>N/A</v>
      </c>
      <c r="G1343" s="32" t="str">
        <f>IF(Businesses!G1344="","N/A",Businesses!G1344)</f>
        <v>N/A</v>
      </c>
      <c r="H1343" s="32" t="str">
        <f>IF(Businesses!H1344="","N/A",Businesses!H1344)</f>
        <v>N/A</v>
      </c>
      <c r="I1343" s="32" t="str">
        <f>IF(AND(Businesses!B1344="",Businesses!C1344&lt;&gt;""),0,IF(Businesses!B1344="","N/A",IF(ISNUMBER(Businesses!B1344),Businesses!B1344,0)))</f>
        <v>N/A</v>
      </c>
    </row>
    <row r="1344" spans="2:9">
      <c r="B1344" s="32" t="str">
        <f t="shared" si="41"/>
        <v>N/A</v>
      </c>
      <c r="C1344" s="32" t="str">
        <f>IF(AND(Businesses!D1345="",Businesses!E1345&lt;&gt;""),0,IF(Businesses!D1345="","N/A",IF(ISNUMBER(Businesses!D1345),Businesses!D1345,0)))</f>
        <v>N/A</v>
      </c>
      <c r="D1344" s="32" t="str">
        <f>IF(Businesses!E1345="","N/A",Businesses!E1345)</f>
        <v>N/A</v>
      </c>
      <c r="E1344" s="32" t="str">
        <f>IF(Businesses!F1345="","N/A",Businesses!F1345)</f>
        <v>N/A</v>
      </c>
      <c r="F1344" s="32" t="str">
        <f t="shared" si="40"/>
        <v>N/A</v>
      </c>
      <c r="G1344" s="32" t="str">
        <f>IF(Businesses!G1345="","N/A",Businesses!G1345)</f>
        <v>N/A</v>
      </c>
      <c r="H1344" s="32" t="str">
        <f>IF(Businesses!H1345="","N/A",Businesses!H1345)</f>
        <v>N/A</v>
      </c>
      <c r="I1344" s="32" t="str">
        <f>IF(AND(Businesses!B1345="",Businesses!C1345&lt;&gt;""),0,IF(Businesses!B1345="","N/A",IF(ISNUMBER(Businesses!B1345),Businesses!B1345,0)))</f>
        <v>N/A</v>
      </c>
    </row>
    <row r="1345" spans="2:9">
      <c r="B1345" s="32" t="str">
        <f t="shared" si="41"/>
        <v>N/A</v>
      </c>
      <c r="C1345" s="32" t="str">
        <f>IF(AND(Businesses!D1346="",Businesses!E1346&lt;&gt;""),0,IF(Businesses!D1346="","N/A",IF(ISNUMBER(Businesses!D1346),Businesses!D1346,0)))</f>
        <v>N/A</v>
      </c>
      <c r="D1345" s="32" t="str">
        <f>IF(Businesses!E1346="","N/A",Businesses!E1346)</f>
        <v>N/A</v>
      </c>
      <c r="E1345" s="32" t="str">
        <f>IF(Businesses!F1346="","N/A",Businesses!F1346)</f>
        <v>N/A</v>
      </c>
      <c r="F1345" s="32" t="str">
        <f t="shared" si="40"/>
        <v>N/A</v>
      </c>
      <c r="G1345" s="32" t="str">
        <f>IF(Businesses!G1346="","N/A",Businesses!G1346)</f>
        <v>N/A</v>
      </c>
      <c r="H1345" s="32" t="str">
        <f>IF(Businesses!H1346="","N/A",Businesses!H1346)</f>
        <v>N/A</v>
      </c>
      <c r="I1345" s="32" t="str">
        <f>IF(AND(Businesses!B1346="",Businesses!C1346&lt;&gt;""),0,IF(Businesses!B1346="","N/A",IF(ISNUMBER(Businesses!B1346),Businesses!B1346,0)))</f>
        <v>N/A</v>
      </c>
    </row>
    <row r="1346" spans="2:9">
      <c r="B1346" s="32" t="str">
        <f t="shared" si="41"/>
        <v>N/A</v>
      </c>
      <c r="C1346" s="32" t="str">
        <f>IF(AND(Businesses!D1347="",Businesses!E1347&lt;&gt;""),0,IF(Businesses!D1347="","N/A",IF(ISNUMBER(Businesses!D1347),Businesses!D1347,0)))</f>
        <v>N/A</v>
      </c>
      <c r="D1346" s="32" t="str">
        <f>IF(Businesses!E1347="","N/A",Businesses!E1347)</f>
        <v>N/A</v>
      </c>
      <c r="E1346" s="32" t="str">
        <f>IF(Businesses!F1347="","N/A",Businesses!F1347)</f>
        <v>N/A</v>
      </c>
      <c r="F1346" s="32" t="str">
        <f t="shared" ref="F1346:F1409" si="42">IF(B1346="N/A","N/A",UPPER(TRIM(ProbuildName)))</f>
        <v>N/A</v>
      </c>
      <c r="G1346" s="32" t="str">
        <f>IF(Businesses!G1347="","N/A",Businesses!G1347)</f>
        <v>N/A</v>
      </c>
      <c r="H1346" s="32" t="str">
        <f>IF(Businesses!H1347="","N/A",Businesses!H1347)</f>
        <v>N/A</v>
      </c>
      <c r="I1346" s="32" t="str">
        <f>IF(AND(Businesses!B1347="",Businesses!C1347&lt;&gt;""),0,IF(Businesses!B1347="","N/A",IF(ISNUMBER(Businesses!B1347),Businesses!B1347,0)))</f>
        <v>N/A</v>
      </c>
    </row>
    <row r="1347" spans="2:9">
      <c r="B1347" s="32" t="str">
        <f t="shared" ref="B1347:B1410" si="43">IF(I1347="N/A","N/A","")</f>
        <v>N/A</v>
      </c>
      <c r="C1347" s="32" t="str">
        <f>IF(AND(Businesses!D1348="",Businesses!E1348&lt;&gt;""),0,IF(Businesses!D1348="","N/A",IF(ISNUMBER(Businesses!D1348),Businesses!D1348,0)))</f>
        <v>N/A</v>
      </c>
      <c r="D1347" s="32" t="str">
        <f>IF(Businesses!E1348="","N/A",Businesses!E1348)</f>
        <v>N/A</v>
      </c>
      <c r="E1347" s="32" t="str">
        <f>IF(Businesses!F1348="","N/A",Businesses!F1348)</f>
        <v>N/A</v>
      </c>
      <c r="F1347" s="32" t="str">
        <f t="shared" si="42"/>
        <v>N/A</v>
      </c>
      <c r="G1347" s="32" t="str">
        <f>IF(Businesses!G1348="","N/A",Businesses!G1348)</f>
        <v>N/A</v>
      </c>
      <c r="H1347" s="32" t="str">
        <f>IF(Businesses!H1348="","N/A",Businesses!H1348)</f>
        <v>N/A</v>
      </c>
      <c r="I1347" s="32" t="str">
        <f>IF(AND(Businesses!B1348="",Businesses!C1348&lt;&gt;""),0,IF(Businesses!B1348="","N/A",IF(ISNUMBER(Businesses!B1348),Businesses!B1348,0)))</f>
        <v>N/A</v>
      </c>
    </row>
    <row r="1348" spans="2:9">
      <c r="B1348" s="32" t="str">
        <f t="shared" si="43"/>
        <v>N/A</v>
      </c>
      <c r="C1348" s="32" t="str">
        <f>IF(AND(Businesses!D1349="",Businesses!E1349&lt;&gt;""),0,IF(Businesses!D1349="","N/A",IF(ISNUMBER(Businesses!D1349),Businesses!D1349,0)))</f>
        <v>N/A</v>
      </c>
      <c r="D1348" s="32" t="str">
        <f>IF(Businesses!E1349="","N/A",Businesses!E1349)</f>
        <v>N/A</v>
      </c>
      <c r="E1348" s="32" t="str">
        <f>IF(Businesses!F1349="","N/A",Businesses!F1349)</f>
        <v>N/A</v>
      </c>
      <c r="F1348" s="32" t="str">
        <f t="shared" si="42"/>
        <v>N/A</v>
      </c>
      <c r="G1348" s="32" t="str">
        <f>IF(Businesses!G1349="","N/A",Businesses!G1349)</f>
        <v>N/A</v>
      </c>
      <c r="H1348" s="32" t="str">
        <f>IF(Businesses!H1349="","N/A",Businesses!H1349)</f>
        <v>N/A</v>
      </c>
      <c r="I1348" s="32" t="str">
        <f>IF(AND(Businesses!B1349="",Businesses!C1349&lt;&gt;""),0,IF(Businesses!B1349="","N/A",IF(ISNUMBER(Businesses!B1349),Businesses!B1349,0)))</f>
        <v>N/A</v>
      </c>
    </row>
    <row r="1349" spans="2:9">
      <c r="B1349" s="32" t="str">
        <f t="shared" si="43"/>
        <v>N/A</v>
      </c>
      <c r="C1349" s="32" t="str">
        <f>IF(AND(Businesses!D1350="",Businesses!E1350&lt;&gt;""),0,IF(Businesses!D1350="","N/A",IF(ISNUMBER(Businesses!D1350),Businesses!D1350,0)))</f>
        <v>N/A</v>
      </c>
      <c r="D1349" s="32" t="str">
        <f>IF(Businesses!E1350="","N/A",Businesses!E1350)</f>
        <v>N/A</v>
      </c>
      <c r="E1349" s="32" t="str">
        <f>IF(Businesses!F1350="","N/A",Businesses!F1350)</f>
        <v>N/A</v>
      </c>
      <c r="F1349" s="32" t="str">
        <f t="shared" si="42"/>
        <v>N/A</v>
      </c>
      <c r="G1349" s="32" t="str">
        <f>IF(Businesses!G1350="","N/A",Businesses!G1350)</f>
        <v>N/A</v>
      </c>
      <c r="H1349" s="32" t="str">
        <f>IF(Businesses!H1350="","N/A",Businesses!H1350)</f>
        <v>N/A</v>
      </c>
      <c r="I1349" s="32" t="str">
        <f>IF(AND(Businesses!B1350="",Businesses!C1350&lt;&gt;""),0,IF(Businesses!B1350="","N/A",IF(ISNUMBER(Businesses!B1350),Businesses!B1350,0)))</f>
        <v>N/A</v>
      </c>
    </row>
    <row r="1350" spans="2:9">
      <c r="B1350" s="32" t="str">
        <f t="shared" si="43"/>
        <v>N/A</v>
      </c>
      <c r="C1350" s="32" t="str">
        <f>IF(AND(Businesses!D1351="",Businesses!E1351&lt;&gt;""),0,IF(Businesses!D1351="","N/A",IF(ISNUMBER(Businesses!D1351),Businesses!D1351,0)))</f>
        <v>N/A</v>
      </c>
      <c r="D1350" s="32" t="str">
        <f>IF(Businesses!E1351="","N/A",Businesses!E1351)</f>
        <v>N/A</v>
      </c>
      <c r="E1350" s="32" t="str">
        <f>IF(Businesses!F1351="","N/A",Businesses!F1351)</f>
        <v>N/A</v>
      </c>
      <c r="F1350" s="32" t="str">
        <f t="shared" si="42"/>
        <v>N/A</v>
      </c>
      <c r="G1350" s="32" t="str">
        <f>IF(Businesses!G1351="","N/A",Businesses!G1351)</f>
        <v>N/A</v>
      </c>
      <c r="H1350" s="32" t="str">
        <f>IF(Businesses!H1351="","N/A",Businesses!H1351)</f>
        <v>N/A</v>
      </c>
      <c r="I1350" s="32" t="str">
        <f>IF(AND(Businesses!B1351="",Businesses!C1351&lt;&gt;""),0,IF(Businesses!B1351="","N/A",IF(ISNUMBER(Businesses!B1351),Businesses!B1351,0)))</f>
        <v>N/A</v>
      </c>
    </row>
    <row r="1351" spans="2:9">
      <c r="B1351" s="32" t="str">
        <f t="shared" si="43"/>
        <v>N/A</v>
      </c>
      <c r="C1351" s="32" t="str">
        <f>IF(AND(Businesses!D1352="",Businesses!E1352&lt;&gt;""),0,IF(Businesses!D1352="","N/A",IF(ISNUMBER(Businesses!D1352),Businesses!D1352,0)))</f>
        <v>N/A</v>
      </c>
      <c r="D1351" s="32" t="str">
        <f>IF(Businesses!E1352="","N/A",Businesses!E1352)</f>
        <v>N/A</v>
      </c>
      <c r="E1351" s="32" t="str">
        <f>IF(Businesses!F1352="","N/A",Businesses!F1352)</f>
        <v>N/A</v>
      </c>
      <c r="F1351" s="32" t="str">
        <f t="shared" si="42"/>
        <v>N/A</v>
      </c>
      <c r="G1351" s="32" t="str">
        <f>IF(Businesses!G1352="","N/A",Businesses!G1352)</f>
        <v>N/A</v>
      </c>
      <c r="H1351" s="32" t="str">
        <f>IF(Businesses!H1352="","N/A",Businesses!H1352)</f>
        <v>N/A</v>
      </c>
      <c r="I1351" s="32" t="str">
        <f>IF(AND(Businesses!B1352="",Businesses!C1352&lt;&gt;""),0,IF(Businesses!B1352="","N/A",IF(ISNUMBER(Businesses!B1352),Businesses!B1352,0)))</f>
        <v>N/A</v>
      </c>
    </row>
    <row r="1352" spans="2:9">
      <c r="B1352" s="32" t="str">
        <f t="shared" si="43"/>
        <v>N/A</v>
      </c>
      <c r="C1352" s="32" t="str">
        <f>IF(AND(Businesses!D1353="",Businesses!E1353&lt;&gt;""),0,IF(Businesses!D1353="","N/A",IF(ISNUMBER(Businesses!D1353),Businesses!D1353,0)))</f>
        <v>N/A</v>
      </c>
      <c r="D1352" s="32" t="str">
        <f>IF(Businesses!E1353="","N/A",Businesses!E1353)</f>
        <v>N/A</v>
      </c>
      <c r="E1352" s="32" t="str">
        <f>IF(Businesses!F1353="","N/A",Businesses!F1353)</f>
        <v>N/A</v>
      </c>
      <c r="F1352" s="32" t="str">
        <f t="shared" si="42"/>
        <v>N/A</v>
      </c>
      <c r="G1352" s="32" t="str">
        <f>IF(Businesses!G1353="","N/A",Businesses!G1353)</f>
        <v>N/A</v>
      </c>
      <c r="H1352" s="32" t="str">
        <f>IF(Businesses!H1353="","N/A",Businesses!H1353)</f>
        <v>N/A</v>
      </c>
      <c r="I1352" s="32" t="str">
        <f>IF(AND(Businesses!B1353="",Businesses!C1353&lt;&gt;""),0,IF(Businesses!B1353="","N/A",IF(ISNUMBER(Businesses!B1353),Businesses!B1353,0)))</f>
        <v>N/A</v>
      </c>
    </row>
    <row r="1353" spans="2:9">
      <c r="B1353" s="32" t="str">
        <f t="shared" si="43"/>
        <v>N/A</v>
      </c>
      <c r="C1353" s="32" t="str">
        <f>IF(AND(Businesses!D1354="",Businesses!E1354&lt;&gt;""),0,IF(Businesses!D1354="","N/A",IF(ISNUMBER(Businesses!D1354),Businesses!D1354,0)))</f>
        <v>N/A</v>
      </c>
      <c r="D1353" s="32" t="str">
        <f>IF(Businesses!E1354="","N/A",Businesses!E1354)</f>
        <v>N/A</v>
      </c>
      <c r="E1353" s="32" t="str">
        <f>IF(Businesses!F1354="","N/A",Businesses!F1354)</f>
        <v>N/A</v>
      </c>
      <c r="F1353" s="32" t="str">
        <f t="shared" si="42"/>
        <v>N/A</v>
      </c>
      <c r="G1353" s="32" t="str">
        <f>IF(Businesses!G1354="","N/A",Businesses!G1354)</f>
        <v>N/A</v>
      </c>
      <c r="H1353" s="32" t="str">
        <f>IF(Businesses!H1354="","N/A",Businesses!H1354)</f>
        <v>N/A</v>
      </c>
      <c r="I1353" s="32" t="str">
        <f>IF(AND(Businesses!B1354="",Businesses!C1354&lt;&gt;""),0,IF(Businesses!B1354="","N/A",IF(ISNUMBER(Businesses!B1354),Businesses!B1354,0)))</f>
        <v>N/A</v>
      </c>
    </row>
    <row r="1354" spans="2:9">
      <c r="B1354" s="32" t="str">
        <f t="shared" si="43"/>
        <v>N/A</v>
      </c>
      <c r="C1354" s="32" t="str">
        <f>IF(AND(Businesses!D1355="",Businesses!E1355&lt;&gt;""),0,IF(Businesses!D1355="","N/A",IF(ISNUMBER(Businesses!D1355),Businesses!D1355,0)))</f>
        <v>N/A</v>
      </c>
      <c r="D1354" s="32" t="str">
        <f>IF(Businesses!E1355="","N/A",Businesses!E1355)</f>
        <v>N/A</v>
      </c>
      <c r="E1354" s="32" t="str">
        <f>IF(Businesses!F1355="","N/A",Businesses!F1355)</f>
        <v>N/A</v>
      </c>
      <c r="F1354" s="32" t="str">
        <f t="shared" si="42"/>
        <v>N/A</v>
      </c>
      <c r="G1354" s="32" t="str">
        <f>IF(Businesses!G1355="","N/A",Businesses!G1355)</f>
        <v>N/A</v>
      </c>
      <c r="H1354" s="32" t="str">
        <f>IF(Businesses!H1355="","N/A",Businesses!H1355)</f>
        <v>N/A</v>
      </c>
      <c r="I1354" s="32" t="str">
        <f>IF(AND(Businesses!B1355="",Businesses!C1355&lt;&gt;""),0,IF(Businesses!B1355="","N/A",IF(ISNUMBER(Businesses!B1355),Businesses!B1355,0)))</f>
        <v>N/A</v>
      </c>
    </row>
    <row r="1355" spans="2:9">
      <c r="B1355" s="32" t="str">
        <f t="shared" si="43"/>
        <v>N/A</v>
      </c>
      <c r="C1355" s="32" t="str">
        <f>IF(AND(Businesses!D1356="",Businesses!E1356&lt;&gt;""),0,IF(Businesses!D1356="","N/A",IF(ISNUMBER(Businesses!D1356),Businesses!D1356,0)))</f>
        <v>N/A</v>
      </c>
      <c r="D1355" s="32" t="str">
        <f>IF(Businesses!E1356="","N/A",Businesses!E1356)</f>
        <v>N/A</v>
      </c>
      <c r="E1355" s="32" t="str">
        <f>IF(Businesses!F1356="","N/A",Businesses!F1356)</f>
        <v>N/A</v>
      </c>
      <c r="F1355" s="32" t="str">
        <f t="shared" si="42"/>
        <v>N/A</v>
      </c>
      <c r="G1355" s="32" t="str">
        <f>IF(Businesses!G1356="","N/A",Businesses!G1356)</f>
        <v>N/A</v>
      </c>
      <c r="H1355" s="32" t="str">
        <f>IF(Businesses!H1356="","N/A",Businesses!H1356)</f>
        <v>N/A</v>
      </c>
      <c r="I1355" s="32" t="str">
        <f>IF(AND(Businesses!B1356="",Businesses!C1356&lt;&gt;""),0,IF(Businesses!B1356="","N/A",IF(ISNUMBER(Businesses!B1356),Businesses!B1356,0)))</f>
        <v>N/A</v>
      </c>
    </row>
    <row r="1356" spans="2:9">
      <c r="B1356" s="32" t="str">
        <f t="shared" si="43"/>
        <v>N/A</v>
      </c>
      <c r="C1356" s="32" t="str">
        <f>IF(AND(Businesses!D1357="",Businesses!E1357&lt;&gt;""),0,IF(Businesses!D1357="","N/A",IF(ISNUMBER(Businesses!D1357),Businesses!D1357,0)))</f>
        <v>N/A</v>
      </c>
      <c r="D1356" s="32" t="str">
        <f>IF(Businesses!E1357="","N/A",Businesses!E1357)</f>
        <v>N/A</v>
      </c>
      <c r="E1356" s="32" t="str">
        <f>IF(Businesses!F1357="","N/A",Businesses!F1357)</f>
        <v>N/A</v>
      </c>
      <c r="F1356" s="32" t="str">
        <f t="shared" si="42"/>
        <v>N/A</v>
      </c>
      <c r="G1356" s="32" t="str">
        <f>IF(Businesses!G1357="","N/A",Businesses!G1357)</f>
        <v>N/A</v>
      </c>
      <c r="H1356" s="32" t="str">
        <f>IF(Businesses!H1357="","N/A",Businesses!H1357)</f>
        <v>N/A</v>
      </c>
      <c r="I1356" s="32" t="str">
        <f>IF(AND(Businesses!B1357="",Businesses!C1357&lt;&gt;""),0,IF(Businesses!B1357="","N/A",IF(ISNUMBER(Businesses!B1357),Businesses!B1357,0)))</f>
        <v>N/A</v>
      </c>
    </row>
    <row r="1357" spans="2:9">
      <c r="B1357" s="32" t="str">
        <f t="shared" si="43"/>
        <v>N/A</v>
      </c>
      <c r="C1357" s="32" t="str">
        <f>IF(AND(Businesses!D1358="",Businesses!E1358&lt;&gt;""),0,IF(Businesses!D1358="","N/A",IF(ISNUMBER(Businesses!D1358),Businesses!D1358,0)))</f>
        <v>N/A</v>
      </c>
      <c r="D1357" s="32" t="str">
        <f>IF(Businesses!E1358="","N/A",Businesses!E1358)</f>
        <v>N/A</v>
      </c>
      <c r="E1357" s="32" t="str">
        <f>IF(Businesses!F1358="","N/A",Businesses!F1358)</f>
        <v>N/A</v>
      </c>
      <c r="F1357" s="32" t="str">
        <f t="shared" si="42"/>
        <v>N/A</v>
      </c>
      <c r="G1357" s="32" t="str">
        <f>IF(Businesses!G1358="","N/A",Businesses!G1358)</f>
        <v>N/A</v>
      </c>
      <c r="H1357" s="32" t="str">
        <f>IF(Businesses!H1358="","N/A",Businesses!H1358)</f>
        <v>N/A</v>
      </c>
      <c r="I1357" s="32" t="str">
        <f>IF(AND(Businesses!B1358="",Businesses!C1358&lt;&gt;""),0,IF(Businesses!B1358="","N/A",IF(ISNUMBER(Businesses!B1358),Businesses!B1358,0)))</f>
        <v>N/A</v>
      </c>
    </row>
    <row r="1358" spans="2:9">
      <c r="B1358" s="32" t="str">
        <f t="shared" si="43"/>
        <v>N/A</v>
      </c>
      <c r="C1358" s="32" t="str">
        <f>IF(AND(Businesses!D1359="",Businesses!E1359&lt;&gt;""),0,IF(Businesses!D1359="","N/A",IF(ISNUMBER(Businesses!D1359),Businesses!D1359,0)))</f>
        <v>N/A</v>
      </c>
      <c r="D1358" s="32" t="str">
        <f>IF(Businesses!E1359="","N/A",Businesses!E1359)</f>
        <v>N/A</v>
      </c>
      <c r="E1358" s="32" t="str">
        <f>IF(Businesses!F1359="","N/A",Businesses!F1359)</f>
        <v>N/A</v>
      </c>
      <c r="F1358" s="32" t="str">
        <f t="shared" si="42"/>
        <v>N/A</v>
      </c>
      <c r="G1358" s="32" t="str">
        <f>IF(Businesses!G1359="","N/A",Businesses!G1359)</f>
        <v>N/A</v>
      </c>
      <c r="H1358" s="32" t="str">
        <f>IF(Businesses!H1359="","N/A",Businesses!H1359)</f>
        <v>N/A</v>
      </c>
      <c r="I1358" s="32" t="str">
        <f>IF(AND(Businesses!B1359="",Businesses!C1359&lt;&gt;""),0,IF(Businesses!B1359="","N/A",IF(ISNUMBER(Businesses!B1359),Businesses!B1359,0)))</f>
        <v>N/A</v>
      </c>
    </row>
    <row r="1359" spans="2:9">
      <c r="B1359" s="32" t="str">
        <f t="shared" si="43"/>
        <v>N/A</v>
      </c>
      <c r="C1359" s="32" t="str">
        <f>IF(AND(Businesses!D1360="",Businesses!E1360&lt;&gt;""),0,IF(Businesses!D1360="","N/A",IF(ISNUMBER(Businesses!D1360),Businesses!D1360,0)))</f>
        <v>N/A</v>
      </c>
      <c r="D1359" s="32" t="str">
        <f>IF(Businesses!E1360="","N/A",Businesses!E1360)</f>
        <v>N/A</v>
      </c>
      <c r="E1359" s="32" t="str">
        <f>IF(Businesses!F1360="","N/A",Businesses!F1360)</f>
        <v>N/A</v>
      </c>
      <c r="F1359" s="32" t="str">
        <f t="shared" si="42"/>
        <v>N/A</v>
      </c>
      <c r="G1359" s="32" t="str">
        <f>IF(Businesses!G1360="","N/A",Businesses!G1360)</f>
        <v>N/A</v>
      </c>
      <c r="H1359" s="32" t="str">
        <f>IF(Businesses!H1360="","N/A",Businesses!H1360)</f>
        <v>N/A</v>
      </c>
      <c r="I1359" s="32" t="str">
        <f>IF(AND(Businesses!B1360="",Businesses!C1360&lt;&gt;""),0,IF(Businesses!B1360="","N/A",IF(ISNUMBER(Businesses!B1360),Businesses!B1360,0)))</f>
        <v>N/A</v>
      </c>
    </row>
    <row r="1360" spans="2:9">
      <c r="B1360" s="32" t="str">
        <f t="shared" si="43"/>
        <v>N/A</v>
      </c>
      <c r="C1360" s="32" t="str">
        <f>IF(AND(Businesses!D1361="",Businesses!E1361&lt;&gt;""),0,IF(Businesses!D1361="","N/A",IF(ISNUMBER(Businesses!D1361),Businesses!D1361,0)))</f>
        <v>N/A</v>
      </c>
      <c r="D1360" s="32" t="str">
        <f>IF(Businesses!E1361="","N/A",Businesses!E1361)</f>
        <v>N/A</v>
      </c>
      <c r="E1360" s="32" t="str">
        <f>IF(Businesses!F1361="","N/A",Businesses!F1361)</f>
        <v>N/A</v>
      </c>
      <c r="F1360" s="32" t="str">
        <f t="shared" si="42"/>
        <v>N/A</v>
      </c>
      <c r="G1360" s="32" t="str">
        <f>IF(Businesses!G1361="","N/A",Businesses!G1361)</f>
        <v>N/A</v>
      </c>
      <c r="H1360" s="32" t="str">
        <f>IF(Businesses!H1361="","N/A",Businesses!H1361)</f>
        <v>N/A</v>
      </c>
      <c r="I1360" s="32" t="str">
        <f>IF(AND(Businesses!B1361="",Businesses!C1361&lt;&gt;""),0,IF(Businesses!B1361="","N/A",IF(ISNUMBER(Businesses!B1361),Businesses!B1361,0)))</f>
        <v>N/A</v>
      </c>
    </row>
    <row r="1361" spans="2:9">
      <c r="B1361" s="32" t="str">
        <f t="shared" si="43"/>
        <v>N/A</v>
      </c>
      <c r="C1361" s="32" t="str">
        <f>IF(AND(Businesses!D1362="",Businesses!E1362&lt;&gt;""),0,IF(Businesses!D1362="","N/A",IF(ISNUMBER(Businesses!D1362),Businesses!D1362,0)))</f>
        <v>N/A</v>
      </c>
      <c r="D1361" s="32" t="str">
        <f>IF(Businesses!E1362="","N/A",Businesses!E1362)</f>
        <v>N/A</v>
      </c>
      <c r="E1361" s="32" t="str">
        <f>IF(Businesses!F1362="","N/A",Businesses!F1362)</f>
        <v>N/A</v>
      </c>
      <c r="F1361" s="32" t="str">
        <f t="shared" si="42"/>
        <v>N/A</v>
      </c>
      <c r="G1361" s="32" t="str">
        <f>IF(Businesses!G1362="","N/A",Businesses!G1362)</f>
        <v>N/A</v>
      </c>
      <c r="H1361" s="32" t="str">
        <f>IF(Businesses!H1362="","N/A",Businesses!H1362)</f>
        <v>N/A</v>
      </c>
      <c r="I1361" s="32" t="str">
        <f>IF(AND(Businesses!B1362="",Businesses!C1362&lt;&gt;""),0,IF(Businesses!B1362="","N/A",IF(ISNUMBER(Businesses!B1362),Businesses!B1362,0)))</f>
        <v>N/A</v>
      </c>
    </row>
    <row r="1362" spans="2:9">
      <c r="B1362" s="32" t="str">
        <f t="shared" si="43"/>
        <v>N/A</v>
      </c>
      <c r="C1362" s="32" t="str">
        <f>IF(AND(Businesses!D1363="",Businesses!E1363&lt;&gt;""),0,IF(Businesses!D1363="","N/A",IF(ISNUMBER(Businesses!D1363),Businesses!D1363,0)))</f>
        <v>N/A</v>
      </c>
      <c r="D1362" s="32" t="str">
        <f>IF(Businesses!E1363="","N/A",Businesses!E1363)</f>
        <v>N/A</v>
      </c>
      <c r="E1362" s="32" t="str">
        <f>IF(Businesses!F1363="","N/A",Businesses!F1363)</f>
        <v>N/A</v>
      </c>
      <c r="F1362" s="32" t="str">
        <f t="shared" si="42"/>
        <v>N/A</v>
      </c>
      <c r="G1362" s="32" t="str">
        <f>IF(Businesses!G1363="","N/A",Businesses!G1363)</f>
        <v>N/A</v>
      </c>
      <c r="H1362" s="32" t="str">
        <f>IF(Businesses!H1363="","N/A",Businesses!H1363)</f>
        <v>N/A</v>
      </c>
      <c r="I1362" s="32" t="str">
        <f>IF(AND(Businesses!B1363="",Businesses!C1363&lt;&gt;""),0,IF(Businesses!B1363="","N/A",IF(ISNUMBER(Businesses!B1363),Businesses!B1363,0)))</f>
        <v>N/A</v>
      </c>
    </row>
    <row r="1363" spans="2:9">
      <c r="B1363" s="32" t="str">
        <f t="shared" si="43"/>
        <v>N/A</v>
      </c>
      <c r="C1363" s="32" t="str">
        <f>IF(AND(Businesses!D1364="",Businesses!E1364&lt;&gt;""),0,IF(Businesses!D1364="","N/A",IF(ISNUMBER(Businesses!D1364),Businesses!D1364,0)))</f>
        <v>N/A</v>
      </c>
      <c r="D1363" s="32" t="str">
        <f>IF(Businesses!E1364="","N/A",Businesses!E1364)</f>
        <v>N/A</v>
      </c>
      <c r="E1363" s="32" t="str">
        <f>IF(Businesses!F1364="","N/A",Businesses!F1364)</f>
        <v>N/A</v>
      </c>
      <c r="F1363" s="32" t="str">
        <f t="shared" si="42"/>
        <v>N/A</v>
      </c>
      <c r="G1363" s="32" t="str">
        <f>IF(Businesses!G1364="","N/A",Businesses!G1364)</f>
        <v>N/A</v>
      </c>
      <c r="H1363" s="32" t="str">
        <f>IF(Businesses!H1364="","N/A",Businesses!H1364)</f>
        <v>N/A</v>
      </c>
      <c r="I1363" s="32" t="str">
        <f>IF(AND(Businesses!B1364="",Businesses!C1364&lt;&gt;""),0,IF(Businesses!B1364="","N/A",IF(ISNUMBER(Businesses!B1364),Businesses!B1364,0)))</f>
        <v>N/A</v>
      </c>
    </row>
    <row r="1364" spans="2:9">
      <c r="B1364" s="32" t="str">
        <f t="shared" si="43"/>
        <v>N/A</v>
      </c>
      <c r="C1364" s="32" t="str">
        <f>IF(AND(Businesses!D1365="",Businesses!E1365&lt;&gt;""),0,IF(Businesses!D1365="","N/A",IF(ISNUMBER(Businesses!D1365),Businesses!D1365,0)))</f>
        <v>N/A</v>
      </c>
      <c r="D1364" s="32" t="str">
        <f>IF(Businesses!E1365="","N/A",Businesses!E1365)</f>
        <v>N/A</v>
      </c>
      <c r="E1364" s="32" t="str">
        <f>IF(Businesses!F1365="","N/A",Businesses!F1365)</f>
        <v>N/A</v>
      </c>
      <c r="F1364" s="32" t="str">
        <f t="shared" si="42"/>
        <v>N/A</v>
      </c>
      <c r="G1364" s="32" t="str">
        <f>IF(Businesses!G1365="","N/A",Businesses!G1365)</f>
        <v>N/A</v>
      </c>
      <c r="H1364" s="32" t="str">
        <f>IF(Businesses!H1365="","N/A",Businesses!H1365)</f>
        <v>N/A</v>
      </c>
      <c r="I1364" s="32" t="str">
        <f>IF(AND(Businesses!B1365="",Businesses!C1365&lt;&gt;""),0,IF(Businesses!B1365="","N/A",IF(ISNUMBER(Businesses!B1365),Businesses!B1365,0)))</f>
        <v>N/A</v>
      </c>
    </row>
    <row r="1365" spans="2:9">
      <c r="B1365" s="32" t="str">
        <f t="shared" si="43"/>
        <v>N/A</v>
      </c>
      <c r="C1365" s="32" t="str">
        <f>IF(AND(Businesses!D1366="",Businesses!E1366&lt;&gt;""),0,IF(Businesses!D1366="","N/A",IF(ISNUMBER(Businesses!D1366),Businesses!D1366,0)))</f>
        <v>N/A</v>
      </c>
      <c r="D1365" s="32" t="str">
        <f>IF(Businesses!E1366="","N/A",Businesses!E1366)</f>
        <v>N/A</v>
      </c>
      <c r="E1365" s="32" t="str">
        <f>IF(Businesses!F1366="","N/A",Businesses!F1366)</f>
        <v>N/A</v>
      </c>
      <c r="F1365" s="32" t="str">
        <f t="shared" si="42"/>
        <v>N/A</v>
      </c>
      <c r="G1365" s="32" t="str">
        <f>IF(Businesses!G1366="","N/A",Businesses!G1366)</f>
        <v>N/A</v>
      </c>
      <c r="H1365" s="32" t="str">
        <f>IF(Businesses!H1366="","N/A",Businesses!H1366)</f>
        <v>N/A</v>
      </c>
      <c r="I1365" s="32" t="str">
        <f>IF(AND(Businesses!B1366="",Businesses!C1366&lt;&gt;""),0,IF(Businesses!B1366="","N/A",IF(ISNUMBER(Businesses!B1366),Businesses!B1366,0)))</f>
        <v>N/A</v>
      </c>
    </row>
    <row r="1366" spans="2:9">
      <c r="B1366" s="32" t="str">
        <f t="shared" si="43"/>
        <v>N/A</v>
      </c>
      <c r="C1366" s="32" t="str">
        <f>IF(AND(Businesses!D1367="",Businesses!E1367&lt;&gt;""),0,IF(Businesses!D1367="","N/A",IF(ISNUMBER(Businesses!D1367),Businesses!D1367,0)))</f>
        <v>N/A</v>
      </c>
      <c r="D1366" s="32" t="str">
        <f>IF(Businesses!E1367="","N/A",Businesses!E1367)</f>
        <v>N/A</v>
      </c>
      <c r="E1366" s="32" t="str">
        <f>IF(Businesses!F1367="","N/A",Businesses!F1367)</f>
        <v>N/A</v>
      </c>
      <c r="F1366" s="32" t="str">
        <f t="shared" si="42"/>
        <v>N/A</v>
      </c>
      <c r="G1366" s="32" t="str">
        <f>IF(Businesses!G1367="","N/A",Businesses!G1367)</f>
        <v>N/A</v>
      </c>
      <c r="H1366" s="32" t="str">
        <f>IF(Businesses!H1367="","N/A",Businesses!H1367)</f>
        <v>N/A</v>
      </c>
      <c r="I1366" s="32" t="str">
        <f>IF(AND(Businesses!B1367="",Businesses!C1367&lt;&gt;""),0,IF(Businesses!B1367="","N/A",IF(ISNUMBER(Businesses!B1367),Businesses!B1367,0)))</f>
        <v>N/A</v>
      </c>
    </row>
    <row r="1367" spans="2:9">
      <c r="B1367" s="32" t="str">
        <f t="shared" si="43"/>
        <v>N/A</v>
      </c>
      <c r="C1367" s="32" t="str">
        <f>IF(AND(Businesses!D1368="",Businesses!E1368&lt;&gt;""),0,IF(Businesses!D1368="","N/A",IF(ISNUMBER(Businesses!D1368),Businesses!D1368,0)))</f>
        <v>N/A</v>
      </c>
      <c r="D1367" s="32" t="str">
        <f>IF(Businesses!E1368="","N/A",Businesses!E1368)</f>
        <v>N/A</v>
      </c>
      <c r="E1367" s="32" t="str">
        <f>IF(Businesses!F1368="","N/A",Businesses!F1368)</f>
        <v>N/A</v>
      </c>
      <c r="F1367" s="32" t="str">
        <f t="shared" si="42"/>
        <v>N/A</v>
      </c>
      <c r="G1367" s="32" t="str">
        <f>IF(Businesses!G1368="","N/A",Businesses!G1368)</f>
        <v>N/A</v>
      </c>
      <c r="H1367" s="32" t="str">
        <f>IF(Businesses!H1368="","N/A",Businesses!H1368)</f>
        <v>N/A</v>
      </c>
      <c r="I1367" s="32" t="str">
        <f>IF(AND(Businesses!B1368="",Businesses!C1368&lt;&gt;""),0,IF(Businesses!B1368="","N/A",IF(ISNUMBER(Businesses!B1368),Businesses!B1368,0)))</f>
        <v>N/A</v>
      </c>
    </row>
    <row r="1368" spans="2:9">
      <c r="B1368" s="32" t="str">
        <f t="shared" si="43"/>
        <v>N/A</v>
      </c>
      <c r="C1368" s="32" t="str">
        <f>IF(AND(Businesses!D1369="",Businesses!E1369&lt;&gt;""),0,IF(Businesses!D1369="","N/A",IF(ISNUMBER(Businesses!D1369),Businesses!D1369,0)))</f>
        <v>N/A</v>
      </c>
      <c r="D1368" s="32" t="str">
        <f>IF(Businesses!E1369="","N/A",Businesses!E1369)</f>
        <v>N/A</v>
      </c>
      <c r="E1368" s="32" t="str">
        <f>IF(Businesses!F1369="","N/A",Businesses!F1369)</f>
        <v>N/A</v>
      </c>
      <c r="F1368" s="32" t="str">
        <f t="shared" si="42"/>
        <v>N/A</v>
      </c>
      <c r="G1368" s="32" t="str">
        <f>IF(Businesses!G1369="","N/A",Businesses!G1369)</f>
        <v>N/A</v>
      </c>
      <c r="H1368" s="32" t="str">
        <f>IF(Businesses!H1369="","N/A",Businesses!H1369)</f>
        <v>N/A</v>
      </c>
      <c r="I1368" s="32" t="str">
        <f>IF(AND(Businesses!B1369="",Businesses!C1369&lt;&gt;""),0,IF(Businesses!B1369="","N/A",IF(ISNUMBER(Businesses!B1369),Businesses!B1369,0)))</f>
        <v>N/A</v>
      </c>
    </row>
    <row r="1369" spans="2:9">
      <c r="B1369" s="32" t="str">
        <f t="shared" si="43"/>
        <v>N/A</v>
      </c>
      <c r="C1369" s="32" t="str">
        <f>IF(AND(Businesses!D1370="",Businesses!E1370&lt;&gt;""),0,IF(Businesses!D1370="","N/A",IF(ISNUMBER(Businesses!D1370),Businesses!D1370,0)))</f>
        <v>N/A</v>
      </c>
      <c r="D1369" s="32" t="str">
        <f>IF(Businesses!E1370="","N/A",Businesses!E1370)</f>
        <v>N/A</v>
      </c>
      <c r="E1369" s="32" t="str">
        <f>IF(Businesses!F1370="","N/A",Businesses!F1370)</f>
        <v>N/A</v>
      </c>
      <c r="F1369" s="32" t="str">
        <f t="shared" si="42"/>
        <v>N/A</v>
      </c>
      <c r="G1369" s="32" t="str">
        <f>IF(Businesses!G1370="","N/A",Businesses!G1370)</f>
        <v>N/A</v>
      </c>
      <c r="H1369" s="32" t="str">
        <f>IF(Businesses!H1370="","N/A",Businesses!H1370)</f>
        <v>N/A</v>
      </c>
      <c r="I1369" s="32" t="str">
        <f>IF(AND(Businesses!B1370="",Businesses!C1370&lt;&gt;""),0,IF(Businesses!B1370="","N/A",IF(ISNUMBER(Businesses!B1370),Businesses!B1370,0)))</f>
        <v>N/A</v>
      </c>
    </row>
    <row r="1370" spans="2:9">
      <c r="B1370" s="32" t="str">
        <f t="shared" si="43"/>
        <v>N/A</v>
      </c>
      <c r="C1370" s="32" t="str">
        <f>IF(AND(Businesses!D1371="",Businesses!E1371&lt;&gt;""),0,IF(Businesses!D1371="","N/A",IF(ISNUMBER(Businesses!D1371),Businesses!D1371,0)))</f>
        <v>N/A</v>
      </c>
      <c r="D1370" s="32" t="str">
        <f>IF(Businesses!E1371="","N/A",Businesses!E1371)</f>
        <v>N/A</v>
      </c>
      <c r="E1370" s="32" t="str">
        <f>IF(Businesses!F1371="","N/A",Businesses!F1371)</f>
        <v>N/A</v>
      </c>
      <c r="F1370" s="32" t="str">
        <f t="shared" si="42"/>
        <v>N/A</v>
      </c>
      <c r="G1370" s="32" t="str">
        <f>IF(Businesses!G1371="","N/A",Businesses!G1371)</f>
        <v>N/A</v>
      </c>
      <c r="H1370" s="32" t="str">
        <f>IF(Businesses!H1371="","N/A",Businesses!H1371)</f>
        <v>N/A</v>
      </c>
      <c r="I1370" s="32" t="str">
        <f>IF(AND(Businesses!B1371="",Businesses!C1371&lt;&gt;""),0,IF(Businesses!B1371="","N/A",IF(ISNUMBER(Businesses!B1371),Businesses!B1371,0)))</f>
        <v>N/A</v>
      </c>
    </row>
    <row r="1371" spans="2:9">
      <c r="B1371" s="32" t="str">
        <f t="shared" si="43"/>
        <v>N/A</v>
      </c>
      <c r="C1371" s="32" t="str">
        <f>IF(AND(Businesses!D1372="",Businesses!E1372&lt;&gt;""),0,IF(Businesses!D1372="","N/A",IF(ISNUMBER(Businesses!D1372),Businesses!D1372,0)))</f>
        <v>N/A</v>
      </c>
      <c r="D1371" s="32" t="str">
        <f>IF(Businesses!E1372="","N/A",Businesses!E1372)</f>
        <v>N/A</v>
      </c>
      <c r="E1371" s="32" t="str">
        <f>IF(Businesses!F1372="","N/A",Businesses!F1372)</f>
        <v>N/A</v>
      </c>
      <c r="F1371" s="32" t="str">
        <f t="shared" si="42"/>
        <v>N/A</v>
      </c>
      <c r="G1371" s="32" t="str">
        <f>IF(Businesses!G1372="","N/A",Businesses!G1372)</f>
        <v>N/A</v>
      </c>
      <c r="H1371" s="32" t="str">
        <f>IF(Businesses!H1372="","N/A",Businesses!H1372)</f>
        <v>N/A</v>
      </c>
      <c r="I1371" s="32" t="str">
        <f>IF(AND(Businesses!B1372="",Businesses!C1372&lt;&gt;""),0,IF(Businesses!B1372="","N/A",IF(ISNUMBER(Businesses!B1372),Businesses!B1372,0)))</f>
        <v>N/A</v>
      </c>
    </row>
    <row r="1372" spans="2:9">
      <c r="B1372" s="32" t="str">
        <f t="shared" si="43"/>
        <v>N/A</v>
      </c>
      <c r="C1372" s="32" t="str">
        <f>IF(AND(Businesses!D1373="",Businesses!E1373&lt;&gt;""),0,IF(Businesses!D1373="","N/A",IF(ISNUMBER(Businesses!D1373),Businesses!D1373,0)))</f>
        <v>N/A</v>
      </c>
      <c r="D1372" s="32" t="str">
        <f>IF(Businesses!E1373="","N/A",Businesses!E1373)</f>
        <v>N/A</v>
      </c>
      <c r="E1372" s="32" t="str">
        <f>IF(Businesses!F1373="","N/A",Businesses!F1373)</f>
        <v>N/A</v>
      </c>
      <c r="F1372" s="32" t="str">
        <f t="shared" si="42"/>
        <v>N/A</v>
      </c>
      <c r="G1372" s="32" t="str">
        <f>IF(Businesses!G1373="","N/A",Businesses!G1373)</f>
        <v>N/A</v>
      </c>
      <c r="H1372" s="32" t="str">
        <f>IF(Businesses!H1373="","N/A",Businesses!H1373)</f>
        <v>N/A</v>
      </c>
      <c r="I1372" s="32" t="str">
        <f>IF(AND(Businesses!B1373="",Businesses!C1373&lt;&gt;""),0,IF(Businesses!B1373="","N/A",IF(ISNUMBER(Businesses!B1373),Businesses!B1373,0)))</f>
        <v>N/A</v>
      </c>
    </row>
    <row r="1373" spans="2:9">
      <c r="B1373" s="32" t="str">
        <f t="shared" si="43"/>
        <v>N/A</v>
      </c>
      <c r="C1373" s="32" t="str">
        <f>IF(AND(Businesses!D1374="",Businesses!E1374&lt;&gt;""),0,IF(Businesses!D1374="","N/A",IF(ISNUMBER(Businesses!D1374),Businesses!D1374,0)))</f>
        <v>N/A</v>
      </c>
      <c r="D1373" s="32" t="str">
        <f>IF(Businesses!E1374="","N/A",Businesses!E1374)</f>
        <v>N/A</v>
      </c>
      <c r="E1373" s="32" t="str">
        <f>IF(Businesses!F1374="","N/A",Businesses!F1374)</f>
        <v>N/A</v>
      </c>
      <c r="F1373" s="32" t="str">
        <f t="shared" si="42"/>
        <v>N/A</v>
      </c>
      <c r="G1373" s="32" t="str">
        <f>IF(Businesses!G1374="","N/A",Businesses!G1374)</f>
        <v>N/A</v>
      </c>
      <c r="H1373" s="32" t="str">
        <f>IF(Businesses!H1374="","N/A",Businesses!H1374)</f>
        <v>N/A</v>
      </c>
      <c r="I1373" s="32" t="str">
        <f>IF(AND(Businesses!B1374="",Businesses!C1374&lt;&gt;""),0,IF(Businesses!B1374="","N/A",IF(ISNUMBER(Businesses!B1374),Businesses!B1374,0)))</f>
        <v>N/A</v>
      </c>
    </row>
    <row r="1374" spans="2:9">
      <c r="B1374" s="32" t="str">
        <f t="shared" si="43"/>
        <v>N/A</v>
      </c>
      <c r="C1374" s="32" t="str">
        <f>IF(AND(Businesses!D1375="",Businesses!E1375&lt;&gt;""),0,IF(Businesses!D1375="","N/A",IF(ISNUMBER(Businesses!D1375),Businesses!D1375,0)))</f>
        <v>N/A</v>
      </c>
      <c r="D1374" s="32" t="str">
        <f>IF(Businesses!E1375="","N/A",Businesses!E1375)</f>
        <v>N/A</v>
      </c>
      <c r="E1374" s="32" t="str">
        <f>IF(Businesses!F1375="","N/A",Businesses!F1375)</f>
        <v>N/A</v>
      </c>
      <c r="F1374" s="32" t="str">
        <f t="shared" si="42"/>
        <v>N/A</v>
      </c>
      <c r="G1374" s="32" t="str">
        <f>IF(Businesses!G1375="","N/A",Businesses!G1375)</f>
        <v>N/A</v>
      </c>
      <c r="H1374" s="32" t="str">
        <f>IF(Businesses!H1375="","N/A",Businesses!H1375)</f>
        <v>N/A</v>
      </c>
      <c r="I1374" s="32" t="str">
        <f>IF(AND(Businesses!B1375="",Businesses!C1375&lt;&gt;""),0,IF(Businesses!B1375="","N/A",IF(ISNUMBER(Businesses!B1375),Businesses!B1375,0)))</f>
        <v>N/A</v>
      </c>
    </row>
    <row r="1375" spans="2:9">
      <c r="B1375" s="32" t="str">
        <f t="shared" si="43"/>
        <v>N/A</v>
      </c>
      <c r="C1375" s="32" t="str">
        <f>IF(AND(Businesses!D1376="",Businesses!E1376&lt;&gt;""),0,IF(Businesses!D1376="","N/A",IF(ISNUMBER(Businesses!D1376),Businesses!D1376,0)))</f>
        <v>N/A</v>
      </c>
      <c r="D1375" s="32" t="str">
        <f>IF(Businesses!E1376="","N/A",Businesses!E1376)</f>
        <v>N/A</v>
      </c>
      <c r="E1375" s="32" t="str">
        <f>IF(Businesses!F1376="","N/A",Businesses!F1376)</f>
        <v>N/A</v>
      </c>
      <c r="F1375" s="32" t="str">
        <f t="shared" si="42"/>
        <v>N/A</v>
      </c>
      <c r="G1375" s="32" t="str">
        <f>IF(Businesses!G1376="","N/A",Businesses!G1376)</f>
        <v>N/A</v>
      </c>
      <c r="H1375" s="32" t="str">
        <f>IF(Businesses!H1376="","N/A",Businesses!H1376)</f>
        <v>N/A</v>
      </c>
      <c r="I1375" s="32" t="str">
        <f>IF(AND(Businesses!B1376="",Businesses!C1376&lt;&gt;""),0,IF(Businesses!B1376="","N/A",IF(ISNUMBER(Businesses!B1376),Businesses!B1376,0)))</f>
        <v>N/A</v>
      </c>
    </row>
    <row r="1376" spans="2:9">
      <c r="B1376" s="32" t="str">
        <f t="shared" si="43"/>
        <v>N/A</v>
      </c>
      <c r="C1376" s="32" t="str">
        <f>IF(AND(Businesses!D1377="",Businesses!E1377&lt;&gt;""),0,IF(Businesses!D1377="","N/A",IF(ISNUMBER(Businesses!D1377),Businesses!D1377,0)))</f>
        <v>N/A</v>
      </c>
      <c r="D1376" s="32" t="str">
        <f>IF(Businesses!E1377="","N/A",Businesses!E1377)</f>
        <v>N/A</v>
      </c>
      <c r="E1376" s="32" t="str">
        <f>IF(Businesses!F1377="","N/A",Businesses!F1377)</f>
        <v>N/A</v>
      </c>
      <c r="F1376" s="32" t="str">
        <f t="shared" si="42"/>
        <v>N/A</v>
      </c>
      <c r="G1376" s="32" t="str">
        <f>IF(Businesses!G1377="","N/A",Businesses!G1377)</f>
        <v>N/A</v>
      </c>
      <c r="H1376" s="32" t="str">
        <f>IF(Businesses!H1377="","N/A",Businesses!H1377)</f>
        <v>N/A</v>
      </c>
      <c r="I1376" s="32" t="str">
        <f>IF(AND(Businesses!B1377="",Businesses!C1377&lt;&gt;""),0,IF(Businesses!B1377="","N/A",IF(ISNUMBER(Businesses!B1377),Businesses!B1377,0)))</f>
        <v>N/A</v>
      </c>
    </row>
    <row r="1377" spans="2:9">
      <c r="B1377" s="32" t="str">
        <f t="shared" si="43"/>
        <v>N/A</v>
      </c>
      <c r="C1377" s="32" t="str">
        <f>IF(AND(Businesses!D1378="",Businesses!E1378&lt;&gt;""),0,IF(Businesses!D1378="","N/A",IF(ISNUMBER(Businesses!D1378),Businesses!D1378,0)))</f>
        <v>N/A</v>
      </c>
      <c r="D1377" s="32" t="str">
        <f>IF(Businesses!E1378="","N/A",Businesses!E1378)</f>
        <v>N/A</v>
      </c>
      <c r="E1377" s="32" t="str">
        <f>IF(Businesses!F1378="","N/A",Businesses!F1378)</f>
        <v>N/A</v>
      </c>
      <c r="F1377" s="32" t="str">
        <f t="shared" si="42"/>
        <v>N/A</v>
      </c>
      <c r="G1377" s="32" t="str">
        <f>IF(Businesses!G1378="","N/A",Businesses!G1378)</f>
        <v>N/A</v>
      </c>
      <c r="H1377" s="32" t="str">
        <f>IF(Businesses!H1378="","N/A",Businesses!H1378)</f>
        <v>N/A</v>
      </c>
      <c r="I1377" s="32" t="str">
        <f>IF(AND(Businesses!B1378="",Businesses!C1378&lt;&gt;""),0,IF(Businesses!B1378="","N/A",IF(ISNUMBER(Businesses!B1378),Businesses!B1378,0)))</f>
        <v>N/A</v>
      </c>
    </row>
    <row r="1378" spans="2:9">
      <c r="B1378" s="32" t="str">
        <f t="shared" si="43"/>
        <v>N/A</v>
      </c>
      <c r="C1378" s="32" t="str">
        <f>IF(AND(Businesses!D1379="",Businesses!E1379&lt;&gt;""),0,IF(Businesses!D1379="","N/A",IF(ISNUMBER(Businesses!D1379),Businesses!D1379,0)))</f>
        <v>N/A</v>
      </c>
      <c r="D1378" s="32" t="str">
        <f>IF(Businesses!E1379="","N/A",Businesses!E1379)</f>
        <v>N/A</v>
      </c>
      <c r="E1378" s="32" t="str">
        <f>IF(Businesses!F1379="","N/A",Businesses!F1379)</f>
        <v>N/A</v>
      </c>
      <c r="F1378" s="32" t="str">
        <f t="shared" si="42"/>
        <v>N/A</v>
      </c>
      <c r="G1378" s="32" t="str">
        <f>IF(Businesses!G1379="","N/A",Businesses!G1379)</f>
        <v>N/A</v>
      </c>
      <c r="H1378" s="32" t="str">
        <f>IF(Businesses!H1379="","N/A",Businesses!H1379)</f>
        <v>N/A</v>
      </c>
      <c r="I1378" s="32" t="str">
        <f>IF(AND(Businesses!B1379="",Businesses!C1379&lt;&gt;""),0,IF(Businesses!B1379="","N/A",IF(ISNUMBER(Businesses!B1379),Businesses!B1379,0)))</f>
        <v>N/A</v>
      </c>
    </row>
    <row r="1379" spans="2:9">
      <c r="B1379" s="32" t="str">
        <f t="shared" si="43"/>
        <v>N/A</v>
      </c>
      <c r="C1379" s="32" t="str">
        <f>IF(AND(Businesses!D1380="",Businesses!E1380&lt;&gt;""),0,IF(Businesses!D1380="","N/A",IF(ISNUMBER(Businesses!D1380),Businesses!D1380,0)))</f>
        <v>N/A</v>
      </c>
      <c r="D1379" s="32" t="str">
        <f>IF(Businesses!E1380="","N/A",Businesses!E1380)</f>
        <v>N/A</v>
      </c>
      <c r="E1379" s="32" t="str">
        <f>IF(Businesses!F1380="","N/A",Businesses!F1380)</f>
        <v>N/A</v>
      </c>
      <c r="F1379" s="32" t="str">
        <f t="shared" si="42"/>
        <v>N/A</v>
      </c>
      <c r="G1379" s="32" t="str">
        <f>IF(Businesses!G1380="","N/A",Businesses!G1380)</f>
        <v>N/A</v>
      </c>
      <c r="H1379" s="32" t="str">
        <f>IF(Businesses!H1380="","N/A",Businesses!H1380)</f>
        <v>N/A</v>
      </c>
      <c r="I1379" s="32" t="str">
        <f>IF(AND(Businesses!B1380="",Businesses!C1380&lt;&gt;""),0,IF(Businesses!B1380="","N/A",IF(ISNUMBER(Businesses!B1380),Businesses!B1380,0)))</f>
        <v>N/A</v>
      </c>
    </row>
    <row r="1380" spans="2:9">
      <c r="B1380" s="32" t="str">
        <f t="shared" si="43"/>
        <v>N/A</v>
      </c>
      <c r="C1380" s="32" t="str">
        <f>IF(AND(Businesses!D1381="",Businesses!E1381&lt;&gt;""),0,IF(Businesses!D1381="","N/A",IF(ISNUMBER(Businesses!D1381),Businesses!D1381,0)))</f>
        <v>N/A</v>
      </c>
      <c r="D1380" s="32" t="str">
        <f>IF(Businesses!E1381="","N/A",Businesses!E1381)</f>
        <v>N/A</v>
      </c>
      <c r="E1380" s="32" t="str">
        <f>IF(Businesses!F1381="","N/A",Businesses!F1381)</f>
        <v>N/A</v>
      </c>
      <c r="F1380" s="32" t="str">
        <f t="shared" si="42"/>
        <v>N/A</v>
      </c>
      <c r="G1380" s="32" t="str">
        <f>IF(Businesses!G1381="","N/A",Businesses!G1381)</f>
        <v>N/A</v>
      </c>
      <c r="H1380" s="32" t="str">
        <f>IF(Businesses!H1381="","N/A",Businesses!H1381)</f>
        <v>N/A</v>
      </c>
      <c r="I1380" s="32" t="str">
        <f>IF(AND(Businesses!B1381="",Businesses!C1381&lt;&gt;""),0,IF(Businesses!B1381="","N/A",IF(ISNUMBER(Businesses!B1381),Businesses!B1381,0)))</f>
        <v>N/A</v>
      </c>
    </row>
    <row r="1381" spans="2:9">
      <c r="B1381" s="32" t="str">
        <f t="shared" si="43"/>
        <v>N/A</v>
      </c>
      <c r="C1381" s="32" t="str">
        <f>IF(AND(Businesses!D1382="",Businesses!E1382&lt;&gt;""),0,IF(Businesses!D1382="","N/A",IF(ISNUMBER(Businesses!D1382),Businesses!D1382,0)))</f>
        <v>N/A</v>
      </c>
      <c r="D1381" s="32" t="str">
        <f>IF(Businesses!E1382="","N/A",Businesses!E1382)</f>
        <v>N/A</v>
      </c>
      <c r="E1381" s="32" t="str">
        <f>IF(Businesses!F1382="","N/A",Businesses!F1382)</f>
        <v>N/A</v>
      </c>
      <c r="F1381" s="32" t="str">
        <f t="shared" si="42"/>
        <v>N/A</v>
      </c>
      <c r="G1381" s="32" t="str">
        <f>IF(Businesses!G1382="","N/A",Businesses!G1382)</f>
        <v>N/A</v>
      </c>
      <c r="H1381" s="32" t="str">
        <f>IF(Businesses!H1382="","N/A",Businesses!H1382)</f>
        <v>N/A</v>
      </c>
      <c r="I1381" s="32" t="str">
        <f>IF(AND(Businesses!B1382="",Businesses!C1382&lt;&gt;""),0,IF(Businesses!B1382="","N/A",IF(ISNUMBER(Businesses!B1382),Businesses!B1382,0)))</f>
        <v>N/A</v>
      </c>
    </row>
    <row r="1382" spans="2:9">
      <c r="B1382" s="32" t="str">
        <f t="shared" si="43"/>
        <v>N/A</v>
      </c>
      <c r="C1382" s="32" t="str">
        <f>IF(AND(Businesses!D1383="",Businesses!E1383&lt;&gt;""),0,IF(Businesses!D1383="","N/A",IF(ISNUMBER(Businesses!D1383),Businesses!D1383,0)))</f>
        <v>N/A</v>
      </c>
      <c r="D1382" s="32" t="str">
        <f>IF(Businesses!E1383="","N/A",Businesses!E1383)</f>
        <v>N/A</v>
      </c>
      <c r="E1382" s="32" t="str">
        <f>IF(Businesses!F1383="","N/A",Businesses!F1383)</f>
        <v>N/A</v>
      </c>
      <c r="F1382" s="32" t="str">
        <f t="shared" si="42"/>
        <v>N/A</v>
      </c>
      <c r="G1382" s="32" t="str">
        <f>IF(Businesses!G1383="","N/A",Businesses!G1383)</f>
        <v>N/A</v>
      </c>
      <c r="H1382" s="32" t="str">
        <f>IF(Businesses!H1383="","N/A",Businesses!H1383)</f>
        <v>N/A</v>
      </c>
      <c r="I1382" s="32" t="str">
        <f>IF(AND(Businesses!B1383="",Businesses!C1383&lt;&gt;""),0,IF(Businesses!B1383="","N/A",IF(ISNUMBER(Businesses!B1383),Businesses!B1383,0)))</f>
        <v>N/A</v>
      </c>
    </row>
    <row r="1383" spans="2:9">
      <c r="B1383" s="32" t="str">
        <f t="shared" si="43"/>
        <v>N/A</v>
      </c>
      <c r="C1383" s="32" t="str">
        <f>IF(AND(Businesses!D1384="",Businesses!E1384&lt;&gt;""),0,IF(Businesses!D1384="","N/A",IF(ISNUMBER(Businesses!D1384),Businesses!D1384,0)))</f>
        <v>N/A</v>
      </c>
      <c r="D1383" s="32" t="str">
        <f>IF(Businesses!E1384="","N/A",Businesses!E1384)</f>
        <v>N/A</v>
      </c>
      <c r="E1383" s="32" t="str">
        <f>IF(Businesses!F1384="","N/A",Businesses!F1384)</f>
        <v>N/A</v>
      </c>
      <c r="F1383" s="32" t="str">
        <f t="shared" si="42"/>
        <v>N/A</v>
      </c>
      <c r="G1383" s="32" t="str">
        <f>IF(Businesses!G1384="","N/A",Businesses!G1384)</f>
        <v>N/A</v>
      </c>
      <c r="H1383" s="32" t="str">
        <f>IF(Businesses!H1384="","N/A",Businesses!H1384)</f>
        <v>N/A</v>
      </c>
      <c r="I1383" s="32" t="str">
        <f>IF(AND(Businesses!B1384="",Businesses!C1384&lt;&gt;""),0,IF(Businesses!B1384="","N/A",IF(ISNUMBER(Businesses!B1384),Businesses!B1384,0)))</f>
        <v>N/A</v>
      </c>
    </row>
    <row r="1384" spans="2:9">
      <c r="B1384" s="32" t="str">
        <f t="shared" si="43"/>
        <v>N/A</v>
      </c>
      <c r="C1384" s="32" t="str">
        <f>IF(AND(Businesses!D1385="",Businesses!E1385&lt;&gt;""),0,IF(Businesses!D1385="","N/A",IF(ISNUMBER(Businesses!D1385),Businesses!D1385,0)))</f>
        <v>N/A</v>
      </c>
      <c r="D1384" s="32" t="str">
        <f>IF(Businesses!E1385="","N/A",Businesses!E1385)</f>
        <v>N/A</v>
      </c>
      <c r="E1384" s="32" t="str">
        <f>IF(Businesses!F1385="","N/A",Businesses!F1385)</f>
        <v>N/A</v>
      </c>
      <c r="F1384" s="32" t="str">
        <f t="shared" si="42"/>
        <v>N/A</v>
      </c>
      <c r="G1384" s="32" t="str">
        <f>IF(Businesses!G1385="","N/A",Businesses!G1385)</f>
        <v>N/A</v>
      </c>
      <c r="H1384" s="32" t="str">
        <f>IF(Businesses!H1385="","N/A",Businesses!H1385)</f>
        <v>N/A</v>
      </c>
      <c r="I1384" s="32" t="str">
        <f>IF(AND(Businesses!B1385="",Businesses!C1385&lt;&gt;""),0,IF(Businesses!B1385="","N/A",IF(ISNUMBER(Businesses!B1385),Businesses!B1385,0)))</f>
        <v>N/A</v>
      </c>
    </row>
    <row r="1385" spans="2:9">
      <c r="B1385" s="32" t="str">
        <f t="shared" si="43"/>
        <v>N/A</v>
      </c>
      <c r="C1385" s="32" t="str">
        <f>IF(AND(Businesses!D1386="",Businesses!E1386&lt;&gt;""),0,IF(Businesses!D1386="","N/A",IF(ISNUMBER(Businesses!D1386),Businesses!D1386,0)))</f>
        <v>N/A</v>
      </c>
      <c r="D1385" s="32" t="str">
        <f>IF(Businesses!E1386="","N/A",Businesses!E1386)</f>
        <v>N/A</v>
      </c>
      <c r="E1385" s="32" t="str">
        <f>IF(Businesses!F1386="","N/A",Businesses!F1386)</f>
        <v>N/A</v>
      </c>
      <c r="F1385" s="32" t="str">
        <f t="shared" si="42"/>
        <v>N/A</v>
      </c>
      <c r="G1385" s="32" t="str">
        <f>IF(Businesses!G1386="","N/A",Businesses!G1386)</f>
        <v>N/A</v>
      </c>
      <c r="H1385" s="32" t="str">
        <f>IF(Businesses!H1386="","N/A",Businesses!H1386)</f>
        <v>N/A</v>
      </c>
      <c r="I1385" s="32" t="str">
        <f>IF(AND(Businesses!B1386="",Businesses!C1386&lt;&gt;""),0,IF(Businesses!B1386="","N/A",IF(ISNUMBER(Businesses!B1386),Businesses!B1386,0)))</f>
        <v>N/A</v>
      </c>
    </row>
    <row r="1386" spans="2:9">
      <c r="B1386" s="32" t="str">
        <f t="shared" si="43"/>
        <v>N/A</v>
      </c>
      <c r="C1386" s="32" t="str">
        <f>IF(AND(Businesses!D1387="",Businesses!E1387&lt;&gt;""),0,IF(Businesses!D1387="","N/A",IF(ISNUMBER(Businesses!D1387),Businesses!D1387,0)))</f>
        <v>N/A</v>
      </c>
      <c r="D1386" s="32" t="str">
        <f>IF(Businesses!E1387="","N/A",Businesses!E1387)</f>
        <v>N/A</v>
      </c>
      <c r="E1386" s="32" t="str">
        <f>IF(Businesses!F1387="","N/A",Businesses!F1387)</f>
        <v>N/A</v>
      </c>
      <c r="F1386" s="32" t="str">
        <f t="shared" si="42"/>
        <v>N/A</v>
      </c>
      <c r="G1386" s="32" t="str">
        <f>IF(Businesses!G1387="","N/A",Businesses!G1387)</f>
        <v>N/A</v>
      </c>
      <c r="H1386" s="32" t="str">
        <f>IF(Businesses!H1387="","N/A",Businesses!H1387)</f>
        <v>N/A</v>
      </c>
      <c r="I1386" s="32" t="str">
        <f>IF(AND(Businesses!B1387="",Businesses!C1387&lt;&gt;""),0,IF(Businesses!B1387="","N/A",IF(ISNUMBER(Businesses!B1387),Businesses!B1387,0)))</f>
        <v>N/A</v>
      </c>
    </row>
    <row r="1387" spans="2:9">
      <c r="B1387" s="32" t="str">
        <f t="shared" si="43"/>
        <v>N/A</v>
      </c>
      <c r="C1387" s="32" t="str">
        <f>IF(AND(Businesses!D1388="",Businesses!E1388&lt;&gt;""),0,IF(Businesses!D1388="","N/A",IF(ISNUMBER(Businesses!D1388),Businesses!D1388,0)))</f>
        <v>N/A</v>
      </c>
      <c r="D1387" s="32" t="str">
        <f>IF(Businesses!E1388="","N/A",Businesses!E1388)</f>
        <v>N/A</v>
      </c>
      <c r="E1387" s="32" t="str">
        <f>IF(Businesses!F1388="","N/A",Businesses!F1388)</f>
        <v>N/A</v>
      </c>
      <c r="F1387" s="32" t="str">
        <f t="shared" si="42"/>
        <v>N/A</v>
      </c>
      <c r="G1387" s="32" t="str">
        <f>IF(Businesses!G1388="","N/A",Businesses!G1388)</f>
        <v>N/A</v>
      </c>
      <c r="H1387" s="32" t="str">
        <f>IF(Businesses!H1388="","N/A",Businesses!H1388)</f>
        <v>N/A</v>
      </c>
      <c r="I1387" s="32" t="str">
        <f>IF(AND(Businesses!B1388="",Businesses!C1388&lt;&gt;""),0,IF(Businesses!B1388="","N/A",IF(ISNUMBER(Businesses!B1388),Businesses!B1388,0)))</f>
        <v>N/A</v>
      </c>
    </row>
    <row r="1388" spans="2:9">
      <c r="B1388" s="32" t="str">
        <f t="shared" si="43"/>
        <v>N/A</v>
      </c>
      <c r="C1388" s="32" t="str">
        <f>IF(AND(Businesses!D1389="",Businesses!E1389&lt;&gt;""),0,IF(Businesses!D1389="","N/A",IF(ISNUMBER(Businesses!D1389),Businesses!D1389,0)))</f>
        <v>N/A</v>
      </c>
      <c r="D1388" s="32" t="str">
        <f>IF(Businesses!E1389="","N/A",Businesses!E1389)</f>
        <v>N/A</v>
      </c>
      <c r="E1388" s="32" t="str">
        <f>IF(Businesses!F1389="","N/A",Businesses!F1389)</f>
        <v>N/A</v>
      </c>
      <c r="F1388" s="32" t="str">
        <f t="shared" si="42"/>
        <v>N/A</v>
      </c>
      <c r="G1388" s="32" t="str">
        <f>IF(Businesses!G1389="","N/A",Businesses!G1389)</f>
        <v>N/A</v>
      </c>
      <c r="H1388" s="32" t="str">
        <f>IF(Businesses!H1389="","N/A",Businesses!H1389)</f>
        <v>N/A</v>
      </c>
      <c r="I1388" s="32" t="str">
        <f>IF(AND(Businesses!B1389="",Businesses!C1389&lt;&gt;""),0,IF(Businesses!B1389="","N/A",IF(ISNUMBER(Businesses!B1389),Businesses!B1389,0)))</f>
        <v>N/A</v>
      </c>
    </row>
    <row r="1389" spans="2:9">
      <c r="B1389" s="32" t="str">
        <f t="shared" si="43"/>
        <v>N/A</v>
      </c>
      <c r="C1389" s="32" t="str">
        <f>IF(AND(Businesses!D1390="",Businesses!E1390&lt;&gt;""),0,IF(Businesses!D1390="","N/A",IF(ISNUMBER(Businesses!D1390),Businesses!D1390,0)))</f>
        <v>N/A</v>
      </c>
      <c r="D1389" s="32" t="str">
        <f>IF(Businesses!E1390="","N/A",Businesses!E1390)</f>
        <v>N/A</v>
      </c>
      <c r="E1389" s="32" t="str">
        <f>IF(Businesses!F1390="","N/A",Businesses!F1390)</f>
        <v>N/A</v>
      </c>
      <c r="F1389" s="32" t="str">
        <f t="shared" si="42"/>
        <v>N/A</v>
      </c>
      <c r="G1389" s="32" t="str">
        <f>IF(Businesses!G1390="","N/A",Businesses!G1390)</f>
        <v>N/A</v>
      </c>
      <c r="H1389" s="32" t="str">
        <f>IF(Businesses!H1390="","N/A",Businesses!H1390)</f>
        <v>N/A</v>
      </c>
      <c r="I1389" s="32" t="str">
        <f>IF(AND(Businesses!B1390="",Businesses!C1390&lt;&gt;""),0,IF(Businesses!B1390="","N/A",IF(ISNUMBER(Businesses!B1390),Businesses!B1390,0)))</f>
        <v>N/A</v>
      </c>
    </row>
    <row r="1390" spans="2:9">
      <c r="B1390" s="32" t="str">
        <f t="shared" si="43"/>
        <v>N/A</v>
      </c>
      <c r="C1390" s="32" t="str">
        <f>IF(AND(Businesses!D1391="",Businesses!E1391&lt;&gt;""),0,IF(Businesses!D1391="","N/A",IF(ISNUMBER(Businesses!D1391),Businesses!D1391,0)))</f>
        <v>N/A</v>
      </c>
      <c r="D1390" s="32" t="str">
        <f>IF(Businesses!E1391="","N/A",Businesses!E1391)</f>
        <v>N/A</v>
      </c>
      <c r="E1390" s="32" t="str">
        <f>IF(Businesses!F1391="","N/A",Businesses!F1391)</f>
        <v>N/A</v>
      </c>
      <c r="F1390" s="32" t="str">
        <f t="shared" si="42"/>
        <v>N/A</v>
      </c>
      <c r="G1390" s="32" t="str">
        <f>IF(Businesses!G1391="","N/A",Businesses!G1391)</f>
        <v>N/A</v>
      </c>
      <c r="H1390" s="32" t="str">
        <f>IF(Businesses!H1391="","N/A",Businesses!H1391)</f>
        <v>N/A</v>
      </c>
      <c r="I1390" s="32" t="str">
        <f>IF(AND(Businesses!B1391="",Businesses!C1391&lt;&gt;""),0,IF(Businesses!B1391="","N/A",IF(ISNUMBER(Businesses!B1391),Businesses!B1391,0)))</f>
        <v>N/A</v>
      </c>
    </row>
    <row r="1391" spans="2:9">
      <c r="B1391" s="32" t="str">
        <f t="shared" si="43"/>
        <v>N/A</v>
      </c>
      <c r="C1391" s="32" t="str">
        <f>IF(AND(Businesses!D1392="",Businesses!E1392&lt;&gt;""),0,IF(Businesses!D1392="","N/A",IF(ISNUMBER(Businesses!D1392),Businesses!D1392,0)))</f>
        <v>N/A</v>
      </c>
      <c r="D1391" s="32" t="str">
        <f>IF(Businesses!E1392="","N/A",Businesses!E1392)</f>
        <v>N/A</v>
      </c>
      <c r="E1391" s="32" t="str">
        <f>IF(Businesses!F1392="","N/A",Businesses!F1392)</f>
        <v>N/A</v>
      </c>
      <c r="F1391" s="32" t="str">
        <f t="shared" si="42"/>
        <v>N/A</v>
      </c>
      <c r="G1391" s="32" t="str">
        <f>IF(Businesses!G1392="","N/A",Businesses!G1392)</f>
        <v>N/A</v>
      </c>
      <c r="H1391" s="32" t="str">
        <f>IF(Businesses!H1392="","N/A",Businesses!H1392)</f>
        <v>N/A</v>
      </c>
      <c r="I1391" s="32" t="str">
        <f>IF(AND(Businesses!B1392="",Businesses!C1392&lt;&gt;""),0,IF(Businesses!B1392="","N/A",IF(ISNUMBER(Businesses!B1392),Businesses!B1392,0)))</f>
        <v>N/A</v>
      </c>
    </row>
    <row r="1392" spans="2:9">
      <c r="B1392" s="32" t="str">
        <f t="shared" si="43"/>
        <v>N/A</v>
      </c>
      <c r="C1392" s="32" t="str">
        <f>IF(AND(Businesses!D1393="",Businesses!E1393&lt;&gt;""),0,IF(Businesses!D1393="","N/A",IF(ISNUMBER(Businesses!D1393),Businesses!D1393,0)))</f>
        <v>N/A</v>
      </c>
      <c r="D1392" s="32" t="str">
        <f>IF(Businesses!E1393="","N/A",Businesses!E1393)</f>
        <v>N/A</v>
      </c>
      <c r="E1392" s="32" t="str">
        <f>IF(Businesses!F1393="","N/A",Businesses!F1393)</f>
        <v>N/A</v>
      </c>
      <c r="F1392" s="32" t="str">
        <f t="shared" si="42"/>
        <v>N/A</v>
      </c>
      <c r="G1392" s="32" t="str">
        <f>IF(Businesses!G1393="","N/A",Businesses!G1393)</f>
        <v>N/A</v>
      </c>
      <c r="H1392" s="32" t="str">
        <f>IF(Businesses!H1393="","N/A",Businesses!H1393)</f>
        <v>N/A</v>
      </c>
      <c r="I1392" s="32" t="str">
        <f>IF(AND(Businesses!B1393="",Businesses!C1393&lt;&gt;""),0,IF(Businesses!B1393="","N/A",IF(ISNUMBER(Businesses!B1393),Businesses!B1393,0)))</f>
        <v>N/A</v>
      </c>
    </row>
    <row r="1393" spans="2:9">
      <c r="B1393" s="32" t="str">
        <f t="shared" si="43"/>
        <v>N/A</v>
      </c>
      <c r="C1393" s="32" t="str">
        <f>IF(AND(Businesses!D1394="",Businesses!E1394&lt;&gt;""),0,IF(Businesses!D1394="","N/A",IF(ISNUMBER(Businesses!D1394),Businesses!D1394,0)))</f>
        <v>N/A</v>
      </c>
      <c r="D1393" s="32" t="str">
        <f>IF(Businesses!E1394="","N/A",Businesses!E1394)</f>
        <v>N/A</v>
      </c>
      <c r="E1393" s="32" t="str">
        <f>IF(Businesses!F1394="","N/A",Businesses!F1394)</f>
        <v>N/A</v>
      </c>
      <c r="F1393" s="32" t="str">
        <f t="shared" si="42"/>
        <v>N/A</v>
      </c>
      <c r="G1393" s="32" t="str">
        <f>IF(Businesses!G1394="","N/A",Businesses!G1394)</f>
        <v>N/A</v>
      </c>
      <c r="H1393" s="32" t="str">
        <f>IF(Businesses!H1394="","N/A",Businesses!H1394)</f>
        <v>N/A</v>
      </c>
      <c r="I1393" s="32" t="str">
        <f>IF(AND(Businesses!B1394="",Businesses!C1394&lt;&gt;""),0,IF(Businesses!B1394="","N/A",IF(ISNUMBER(Businesses!B1394),Businesses!B1394,0)))</f>
        <v>N/A</v>
      </c>
    </row>
    <row r="1394" spans="2:9">
      <c r="B1394" s="32" t="str">
        <f t="shared" si="43"/>
        <v>N/A</v>
      </c>
      <c r="C1394" s="32" t="str">
        <f>IF(AND(Businesses!D1395="",Businesses!E1395&lt;&gt;""),0,IF(Businesses!D1395="","N/A",IF(ISNUMBER(Businesses!D1395),Businesses!D1395,0)))</f>
        <v>N/A</v>
      </c>
      <c r="D1394" s="32" t="str">
        <f>IF(Businesses!E1395="","N/A",Businesses!E1395)</f>
        <v>N/A</v>
      </c>
      <c r="E1394" s="32" t="str">
        <f>IF(Businesses!F1395="","N/A",Businesses!F1395)</f>
        <v>N/A</v>
      </c>
      <c r="F1394" s="32" t="str">
        <f t="shared" si="42"/>
        <v>N/A</v>
      </c>
      <c r="G1394" s="32" t="str">
        <f>IF(Businesses!G1395="","N/A",Businesses!G1395)</f>
        <v>N/A</v>
      </c>
      <c r="H1394" s="32" t="str">
        <f>IF(Businesses!H1395="","N/A",Businesses!H1395)</f>
        <v>N/A</v>
      </c>
      <c r="I1394" s="32" t="str">
        <f>IF(AND(Businesses!B1395="",Businesses!C1395&lt;&gt;""),0,IF(Businesses!B1395="","N/A",IF(ISNUMBER(Businesses!B1395),Businesses!B1395,0)))</f>
        <v>N/A</v>
      </c>
    </row>
    <row r="1395" spans="2:9">
      <c r="B1395" s="32" t="str">
        <f t="shared" si="43"/>
        <v>N/A</v>
      </c>
      <c r="C1395" s="32" t="str">
        <f>IF(AND(Businesses!D1396="",Businesses!E1396&lt;&gt;""),0,IF(Businesses!D1396="","N/A",IF(ISNUMBER(Businesses!D1396),Businesses!D1396,0)))</f>
        <v>N/A</v>
      </c>
      <c r="D1395" s="32" t="str">
        <f>IF(Businesses!E1396="","N/A",Businesses!E1396)</f>
        <v>N/A</v>
      </c>
      <c r="E1395" s="32" t="str">
        <f>IF(Businesses!F1396="","N/A",Businesses!F1396)</f>
        <v>N/A</v>
      </c>
      <c r="F1395" s="32" t="str">
        <f t="shared" si="42"/>
        <v>N/A</v>
      </c>
      <c r="G1395" s="32" t="str">
        <f>IF(Businesses!G1396="","N/A",Businesses!G1396)</f>
        <v>N/A</v>
      </c>
      <c r="H1395" s="32" t="str">
        <f>IF(Businesses!H1396="","N/A",Businesses!H1396)</f>
        <v>N/A</v>
      </c>
      <c r="I1395" s="32" t="str">
        <f>IF(AND(Businesses!B1396="",Businesses!C1396&lt;&gt;""),0,IF(Businesses!B1396="","N/A",IF(ISNUMBER(Businesses!B1396),Businesses!B1396,0)))</f>
        <v>N/A</v>
      </c>
    </row>
    <row r="1396" spans="2:9">
      <c r="B1396" s="32" t="str">
        <f t="shared" si="43"/>
        <v>N/A</v>
      </c>
      <c r="C1396" s="32" t="str">
        <f>IF(AND(Businesses!D1397="",Businesses!E1397&lt;&gt;""),0,IF(Businesses!D1397="","N/A",IF(ISNUMBER(Businesses!D1397),Businesses!D1397,0)))</f>
        <v>N/A</v>
      </c>
      <c r="D1396" s="32" t="str">
        <f>IF(Businesses!E1397="","N/A",Businesses!E1397)</f>
        <v>N/A</v>
      </c>
      <c r="E1396" s="32" t="str">
        <f>IF(Businesses!F1397="","N/A",Businesses!F1397)</f>
        <v>N/A</v>
      </c>
      <c r="F1396" s="32" t="str">
        <f t="shared" si="42"/>
        <v>N/A</v>
      </c>
      <c r="G1396" s="32" t="str">
        <f>IF(Businesses!G1397="","N/A",Businesses!G1397)</f>
        <v>N/A</v>
      </c>
      <c r="H1396" s="32" t="str">
        <f>IF(Businesses!H1397="","N/A",Businesses!H1397)</f>
        <v>N/A</v>
      </c>
      <c r="I1396" s="32" t="str">
        <f>IF(AND(Businesses!B1397="",Businesses!C1397&lt;&gt;""),0,IF(Businesses!B1397="","N/A",IF(ISNUMBER(Businesses!B1397),Businesses!B1397,0)))</f>
        <v>N/A</v>
      </c>
    </row>
    <row r="1397" spans="2:9">
      <c r="B1397" s="32" t="str">
        <f t="shared" si="43"/>
        <v>N/A</v>
      </c>
      <c r="C1397" s="32" t="str">
        <f>IF(AND(Businesses!D1398="",Businesses!E1398&lt;&gt;""),0,IF(Businesses!D1398="","N/A",IF(ISNUMBER(Businesses!D1398),Businesses!D1398,0)))</f>
        <v>N/A</v>
      </c>
      <c r="D1397" s="32" t="str">
        <f>IF(Businesses!E1398="","N/A",Businesses!E1398)</f>
        <v>N/A</v>
      </c>
      <c r="E1397" s="32" t="str">
        <f>IF(Businesses!F1398="","N/A",Businesses!F1398)</f>
        <v>N/A</v>
      </c>
      <c r="F1397" s="32" t="str">
        <f t="shared" si="42"/>
        <v>N/A</v>
      </c>
      <c r="G1397" s="32" t="str">
        <f>IF(Businesses!G1398="","N/A",Businesses!G1398)</f>
        <v>N/A</v>
      </c>
      <c r="H1397" s="32" t="str">
        <f>IF(Businesses!H1398="","N/A",Businesses!H1398)</f>
        <v>N/A</v>
      </c>
      <c r="I1397" s="32" t="str">
        <f>IF(AND(Businesses!B1398="",Businesses!C1398&lt;&gt;""),0,IF(Businesses!B1398="","N/A",IF(ISNUMBER(Businesses!B1398),Businesses!B1398,0)))</f>
        <v>N/A</v>
      </c>
    </row>
    <row r="1398" spans="2:9">
      <c r="B1398" s="32" t="str">
        <f t="shared" si="43"/>
        <v>N/A</v>
      </c>
      <c r="C1398" s="32" t="str">
        <f>IF(AND(Businesses!D1399="",Businesses!E1399&lt;&gt;""),0,IF(Businesses!D1399="","N/A",IF(ISNUMBER(Businesses!D1399),Businesses!D1399,0)))</f>
        <v>N/A</v>
      </c>
      <c r="D1398" s="32" t="str">
        <f>IF(Businesses!E1399="","N/A",Businesses!E1399)</f>
        <v>N/A</v>
      </c>
      <c r="E1398" s="32" t="str">
        <f>IF(Businesses!F1399="","N/A",Businesses!F1399)</f>
        <v>N/A</v>
      </c>
      <c r="F1398" s="32" t="str">
        <f t="shared" si="42"/>
        <v>N/A</v>
      </c>
      <c r="G1398" s="32" t="str">
        <f>IF(Businesses!G1399="","N/A",Businesses!G1399)</f>
        <v>N/A</v>
      </c>
      <c r="H1398" s="32" t="str">
        <f>IF(Businesses!H1399="","N/A",Businesses!H1399)</f>
        <v>N/A</v>
      </c>
      <c r="I1398" s="32" t="str">
        <f>IF(AND(Businesses!B1399="",Businesses!C1399&lt;&gt;""),0,IF(Businesses!B1399="","N/A",IF(ISNUMBER(Businesses!B1399),Businesses!B1399,0)))</f>
        <v>N/A</v>
      </c>
    </row>
    <row r="1399" spans="2:9">
      <c r="B1399" s="32" t="str">
        <f t="shared" si="43"/>
        <v>N/A</v>
      </c>
      <c r="C1399" s="32" t="str">
        <f>IF(AND(Businesses!D1400="",Businesses!E1400&lt;&gt;""),0,IF(Businesses!D1400="","N/A",IF(ISNUMBER(Businesses!D1400),Businesses!D1400,0)))</f>
        <v>N/A</v>
      </c>
      <c r="D1399" s="32" t="str">
        <f>IF(Businesses!E1400="","N/A",Businesses!E1400)</f>
        <v>N/A</v>
      </c>
      <c r="E1399" s="32" t="str">
        <f>IF(Businesses!F1400="","N/A",Businesses!F1400)</f>
        <v>N/A</v>
      </c>
      <c r="F1399" s="32" t="str">
        <f t="shared" si="42"/>
        <v>N/A</v>
      </c>
      <c r="G1399" s="32" t="str">
        <f>IF(Businesses!G1400="","N/A",Businesses!G1400)</f>
        <v>N/A</v>
      </c>
      <c r="H1399" s="32" t="str">
        <f>IF(Businesses!H1400="","N/A",Businesses!H1400)</f>
        <v>N/A</v>
      </c>
      <c r="I1399" s="32" t="str">
        <f>IF(AND(Businesses!B1400="",Businesses!C1400&lt;&gt;""),0,IF(Businesses!B1400="","N/A",IF(ISNUMBER(Businesses!B1400),Businesses!B1400,0)))</f>
        <v>N/A</v>
      </c>
    </row>
    <row r="1400" spans="2:9">
      <c r="B1400" s="32" t="str">
        <f t="shared" si="43"/>
        <v>N/A</v>
      </c>
      <c r="C1400" s="32" t="str">
        <f>IF(AND(Businesses!D1401="",Businesses!E1401&lt;&gt;""),0,IF(Businesses!D1401="","N/A",IF(ISNUMBER(Businesses!D1401),Businesses!D1401,0)))</f>
        <v>N/A</v>
      </c>
      <c r="D1400" s="32" t="str">
        <f>IF(Businesses!E1401="","N/A",Businesses!E1401)</f>
        <v>N/A</v>
      </c>
      <c r="E1400" s="32" t="str">
        <f>IF(Businesses!F1401="","N/A",Businesses!F1401)</f>
        <v>N/A</v>
      </c>
      <c r="F1400" s="32" t="str">
        <f t="shared" si="42"/>
        <v>N/A</v>
      </c>
      <c r="G1400" s="32" t="str">
        <f>IF(Businesses!G1401="","N/A",Businesses!G1401)</f>
        <v>N/A</v>
      </c>
      <c r="H1400" s="32" t="str">
        <f>IF(Businesses!H1401="","N/A",Businesses!H1401)</f>
        <v>N/A</v>
      </c>
      <c r="I1400" s="32" t="str">
        <f>IF(AND(Businesses!B1401="",Businesses!C1401&lt;&gt;""),0,IF(Businesses!B1401="","N/A",IF(ISNUMBER(Businesses!B1401),Businesses!B1401,0)))</f>
        <v>N/A</v>
      </c>
    </row>
    <row r="1401" spans="2:9">
      <c r="B1401" s="32" t="str">
        <f t="shared" si="43"/>
        <v>N/A</v>
      </c>
      <c r="C1401" s="32" t="str">
        <f>IF(AND(Businesses!D1402="",Businesses!E1402&lt;&gt;""),0,IF(Businesses!D1402="","N/A",IF(ISNUMBER(Businesses!D1402),Businesses!D1402,0)))</f>
        <v>N/A</v>
      </c>
      <c r="D1401" s="32" t="str">
        <f>IF(Businesses!E1402="","N/A",Businesses!E1402)</f>
        <v>N/A</v>
      </c>
      <c r="E1401" s="32" t="str">
        <f>IF(Businesses!F1402="","N/A",Businesses!F1402)</f>
        <v>N/A</v>
      </c>
      <c r="F1401" s="32" t="str">
        <f t="shared" si="42"/>
        <v>N/A</v>
      </c>
      <c r="G1401" s="32" t="str">
        <f>IF(Businesses!G1402="","N/A",Businesses!G1402)</f>
        <v>N/A</v>
      </c>
      <c r="H1401" s="32" t="str">
        <f>IF(Businesses!H1402="","N/A",Businesses!H1402)</f>
        <v>N/A</v>
      </c>
      <c r="I1401" s="32" t="str">
        <f>IF(AND(Businesses!B1402="",Businesses!C1402&lt;&gt;""),0,IF(Businesses!B1402="","N/A",IF(ISNUMBER(Businesses!B1402),Businesses!B1402,0)))</f>
        <v>N/A</v>
      </c>
    </row>
    <row r="1402" spans="2:9">
      <c r="B1402" s="32" t="str">
        <f t="shared" si="43"/>
        <v>N/A</v>
      </c>
      <c r="C1402" s="32" t="str">
        <f>IF(AND(Businesses!D1403="",Businesses!E1403&lt;&gt;""),0,IF(Businesses!D1403="","N/A",IF(ISNUMBER(Businesses!D1403),Businesses!D1403,0)))</f>
        <v>N/A</v>
      </c>
      <c r="D1402" s="32" t="str">
        <f>IF(Businesses!E1403="","N/A",Businesses!E1403)</f>
        <v>N/A</v>
      </c>
      <c r="E1402" s="32" t="str">
        <f>IF(Businesses!F1403="","N/A",Businesses!F1403)</f>
        <v>N/A</v>
      </c>
      <c r="F1402" s="32" t="str">
        <f t="shared" si="42"/>
        <v>N/A</v>
      </c>
      <c r="G1402" s="32" t="str">
        <f>IF(Businesses!G1403="","N/A",Businesses!G1403)</f>
        <v>N/A</v>
      </c>
      <c r="H1402" s="32" t="str">
        <f>IF(Businesses!H1403="","N/A",Businesses!H1403)</f>
        <v>N/A</v>
      </c>
      <c r="I1402" s="32" t="str">
        <f>IF(AND(Businesses!B1403="",Businesses!C1403&lt;&gt;""),0,IF(Businesses!B1403="","N/A",IF(ISNUMBER(Businesses!B1403),Businesses!B1403,0)))</f>
        <v>N/A</v>
      </c>
    </row>
    <row r="1403" spans="2:9">
      <c r="B1403" s="32" t="str">
        <f t="shared" si="43"/>
        <v>N/A</v>
      </c>
      <c r="C1403" s="32" t="str">
        <f>IF(AND(Businesses!D1404="",Businesses!E1404&lt;&gt;""),0,IF(Businesses!D1404="","N/A",IF(ISNUMBER(Businesses!D1404),Businesses!D1404,0)))</f>
        <v>N/A</v>
      </c>
      <c r="D1403" s="32" t="str">
        <f>IF(Businesses!E1404="","N/A",Businesses!E1404)</f>
        <v>N/A</v>
      </c>
      <c r="E1403" s="32" t="str">
        <f>IF(Businesses!F1404="","N/A",Businesses!F1404)</f>
        <v>N/A</v>
      </c>
      <c r="F1403" s="32" t="str">
        <f t="shared" si="42"/>
        <v>N/A</v>
      </c>
      <c r="G1403" s="32" t="str">
        <f>IF(Businesses!G1404="","N/A",Businesses!G1404)</f>
        <v>N/A</v>
      </c>
      <c r="H1403" s="32" t="str">
        <f>IF(Businesses!H1404="","N/A",Businesses!H1404)</f>
        <v>N/A</v>
      </c>
      <c r="I1403" s="32" t="str">
        <f>IF(AND(Businesses!B1404="",Businesses!C1404&lt;&gt;""),0,IF(Businesses!B1404="","N/A",IF(ISNUMBER(Businesses!B1404),Businesses!B1404,0)))</f>
        <v>N/A</v>
      </c>
    </row>
    <row r="1404" spans="2:9">
      <c r="B1404" s="32" t="str">
        <f t="shared" si="43"/>
        <v>N/A</v>
      </c>
      <c r="C1404" s="32" t="str">
        <f>IF(AND(Businesses!D1405="",Businesses!E1405&lt;&gt;""),0,IF(Businesses!D1405="","N/A",IF(ISNUMBER(Businesses!D1405),Businesses!D1405,0)))</f>
        <v>N/A</v>
      </c>
      <c r="D1404" s="32" t="str">
        <f>IF(Businesses!E1405="","N/A",Businesses!E1405)</f>
        <v>N/A</v>
      </c>
      <c r="E1404" s="32" t="str">
        <f>IF(Businesses!F1405="","N/A",Businesses!F1405)</f>
        <v>N/A</v>
      </c>
      <c r="F1404" s="32" t="str">
        <f t="shared" si="42"/>
        <v>N/A</v>
      </c>
      <c r="G1404" s="32" t="str">
        <f>IF(Businesses!G1405="","N/A",Businesses!G1405)</f>
        <v>N/A</v>
      </c>
      <c r="H1404" s="32" t="str">
        <f>IF(Businesses!H1405="","N/A",Businesses!H1405)</f>
        <v>N/A</v>
      </c>
      <c r="I1404" s="32" t="str">
        <f>IF(AND(Businesses!B1405="",Businesses!C1405&lt;&gt;""),0,IF(Businesses!B1405="","N/A",IF(ISNUMBER(Businesses!B1405),Businesses!B1405,0)))</f>
        <v>N/A</v>
      </c>
    </row>
    <row r="1405" spans="2:9">
      <c r="B1405" s="32" t="str">
        <f t="shared" si="43"/>
        <v>N/A</v>
      </c>
      <c r="C1405" s="32" t="str">
        <f>IF(AND(Businesses!D1406="",Businesses!E1406&lt;&gt;""),0,IF(Businesses!D1406="","N/A",IF(ISNUMBER(Businesses!D1406),Businesses!D1406,0)))</f>
        <v>N/A</v>
      </c>
      <c r="D1405" s="32" t="str">
        <f>IF(Businesses!E1406="","N/A",Businesses!E1406)</f>
        <v>N/A</v>
      </c>
      <c r="E1405" s="32" t="str">
        <f>IF(Businesses!F1406="","N/A",Businesses!F1406)</f>
        <v>N/A</v>
      </c>
      <c r="F1405" s="32" t="str">
        <f t="shared" si="42"/>
        <v>N/A</v>
      </c>
      <c r="G1405" s="32" t="str">
        <f>IF(Businesses!G1406="","N/A",Businesses!G1406)</f>
        <v>N/A</v>
      </c>
      <c r="H1405" s="32" t="str">
        <f>IF(Businesses!H1406="","N/A",Businesses!H1406)</f>
        <v>N/A</v>
      </c>
      <c r="I1405" s="32" t="str">
        <f>IF(AND(Businesses!B1406="",Businesses!C1406&lt;&gt;""),0,IF(Businesses!B1406="","N/A",IF(ISNUMBER(Businesses!B1406),Businesses!B1406,0)))</f>
        <v>N/A</v>
      </c>
    </row>
    <row r="1406" spans="2:9">
      <c r="B1406" s="32" t="str">
        <f t="shared" si="43"/>
        <v>N/A</v>
      </c>
      <c r="C1406" s="32" t="str">
        <f>IF(AND(Businesses!D1407="",Businesses!E1407&lt;&gt;""),0,IF(Businesses!D1407="","N/A",IF(ISNUMBER(Businesses!D1407),Businesses!D1407,0)))</f>
        <v>N/A</v>
      </c>
      <c r="D1406" s="32" t="str">
        <f>IF(Businesses!E1407="","N/A",Businesses!E1407)</f>
        <v>N/A</v>
      </c>
      <c r="E1406" s="32" t="str">
        <f>IF(Businesses!F1407="","N/A",Businesses!F1407)</f>
        <v>N/A</v>
      </c>
      <c r="F1406" s="32" t="str">
        <f t="shared" si="42"/>
        <v>N/A</v>
      </c>
      <c r="G1406" s="32" t="str">
        <f>IF(Businesses!G1407="","N/A",Businesses!G1407)</f>
        <v>N/A</v>
      </c>
      <c r="H1406" s="32" t="str">
        <f>IF(Businesses!H1407="","N/A",Businesses!H1407)</f>
        <v>N/A</v>
      </c>
      <c r="I1406" s="32" t="str">
        <f>IF(AND(Businesses!B1407="",Businesses!C1407&lt;&gt;""),0,IF(Businesses!B1407="","N/A",IF(ISNUMBER(Businesses!B1407),Businesses!B1407,0)))</f>
        <v>N/A</v>
      </c>
    </row>
    <row r="1407" spans="2:9">
      <c r="B1407" s="32" t="str">
        <f t="shared" si="43"/>
        <v>N/A</v>
      </c>
      <c r="C1407" s="32" t="str">
        <f>IF(AND(Businesses!D1408="",Businesses!E1408&lt;&gt;""),0,IF(Businesses!D1408="","N/A",IF(ISNUMBER(Businesses!D1408),Businesses!D1408,0)))</f>
        <v>N/A</v>
      </c>
      <c r="D1407" s="32" t="str">
        <f>IF(Businesses!E1408="","N/A",Businesses!E1408)</f>
        <v>N/A</v>
      </c>
      <c r="E1407" s="32" t="str">
        <f>IF(Businesses!F1408="","N/A",Businesses!F1408)</f>
        <v>N/A</v>
      </c>
      <c r="F1407" s="32" t="str">
        <f t="shared" si="42"/>
        <v>N/A</v>
      </c>
      <c r="G1407" s="32" t="str">
        <f>IF(Businesses!G1408="","N/A",Businesses!G1408)</f>
        <v>N/A</v>
      </c>
      <c r="H1407" s="32" t="str">
        <f>IF(Businesses!H1408="","N/A",Businesses!H1408)</f>
        <v>N/A</v>
      </c>
      <c r="I1407" s="32" t="str">
        <f>IF(AND(Businesses!B1408="",Businesses!C1408&lt;&gt;""),0,IF(Businesses!B1408="","N/A",IF(ISNUMBER(Businesses!B1408),Businesses!B1408,0)))</f>
        <v>N/A</v>
      </c>
    </row>
    <row r="1408" spans="2:9">
      <c r="B1408" s="32" t="str">
        <f t="shared" si="43"/>
        <v>N/A</v>
      </c>
      <c r="C1408" s="32" t="str">
        <f>IF(AND(Businesses!D1409="",Businesses!E1409&lt;&gt;""),0,IF(Businesses!D1409="","N/A",IF(ISNUMBER(Businesses!D1409),Businesses!D1409,0)))</f>
        <v>N/A</v>
      </c>
      <c r="D1408" s="32" t="str">
        <f>IF(Businesses!E1409="","N/A",Businesses!E1409)</f>
        <v>N/A</v>
      </c>
      <c r="E1408" s="32" t="str">
        <f>IF(Businesses!F1409="","N/A",Businesses!F1409)</f>
        <v>N/A</v>
      </c>
      <c r="F1408" s="32" t="str">
        <f t="shared" si="42"/>
        <v>N/A</v>
      </c>
      <c r="G1408" s="32" t="str">
        <f>IF(Businesses!G1409="","N/A",Businesses!G1409)</f>
        <v>N/A</v>
      </c>
      <c r="H1408" s="32" t="str">
        <f>IF(Businesses!H1409="","N/A",Businesses!H1409)</f>
        <v>N/A</v>
      </c>
      <c r="I1408" s="32" t="str">
        <f>IF(AND(Businesses!B1409="",Businesses!C1409&lt;&gt;""),0,IF(Businesses!B1409="","N/A",IF(ISNUMBER(Businesses!B1409),Businesses!B1409,0)))</f>
        <v>N/A</v>
      </c>
    </row>
    <row r="1409" spans="2:9">
      <c r="B1409" s="32" t="str">
        <f t="shared" si="43"/>
        <v>N/A</v>
      </c>
      <c r="C1409" s="32" t="str">
        <f>IF(AND(Businesses!D1410="",Businesses!E1410&lt;&gt;""),0,IF(Businesses!D1410="","N/A",IF(ISNUMBER(Businesses!D1410),Businesses!D1410,0)))</f>
        <v>N/A</v>
      </c>
      <c r="D1409" s="32" t="str">
        <f>IF(Businesses!E1410="","N/A",Businesses!E1410)</f>
        <v>N/A</v>
      </c>
      <c r="E1409" s="32" t="str">
        <f>IF(Businesses!F1410="","N/A",Businesses!F1410)</f>
        <v>N/A</v>
      </c>
      <c r="F1409" s="32" t="str">
        <f t="shared" si="42"/>
        <v>N/A</v>
      </c>
      <c r="G1409" s="32" t="str">
        <f>IF(Businesses!G1410="","N/A",Businesses!G1410)</f>
        <v>N/A</v>
      </c>
      <c r="H1409" s="32" t="str">
        <f>IF(Businesses!H1410="","N/A",Businesses!H1410)</f>
        <v>N/A</v>
      </c>
      <c r="I1409" s="32" t="str">
        <f>IF(AND(Businesses!B1410="",Businesses!C1410&lt;&gt;""),0,IF(Businesses!B1410="","N/A",IF(ISNUMBER(Businesses!B1410),Businesses!B1410,0)))</f>
        <v>N/A</v>
      </c>
    </row>
    <row r="1410" spans="2:9">
      <c r="B1410" s="32" t="str">
        <f t="shared" si="43"/>
        <v>N/A</v>
      </c>
      <c r="C1410" s="32" t="str">
        <f>IF(AND(Businesses!D1411="",Businesses!E1411&lt;&gt;""),0,IF(Businesses!D1411="","N/A",IF(ISNUMBER(Businesses!D1411),Businesses!D1411,0)))</f>
        <v>N/A</v>
      </c>
      <c r="D1410" s="32" t="str">
        <f>IF(Businesses!E1411="","N/A",Businesses!E1411)</f>
        <v>N/A</v>
      </c>
      <c r="E1410" s="32" t="str">
        <f>IF(Businesses!F1411="","N/A",Businesses!F1411)</f>
        <v>N/A</v>
      </c>
      <c r="F1410" s="32" t="str">
        <f t="shared" ref="F1410:F1473" si="44">IF(B1410="N/A","N/A",UPPER(TRIM(ProbuildName)))</f>
        <v>N/A</v>
      </c>
      <c r="G1410" s="32" t="str">
        <f>IF(Businesses!G1411="","N/A",Businesses!G1411)</f>
        <v>N/A</v>
      </c>
      <c r="H1410" s="32" t="str">
        <f>IF(Businesses!H1411="","N/A",Businesses!H1411)</f>
        <v>N/A</v>
      </c>
      <c r="I1410" s="32" t="str">
        <f>IF(AND(Businesses!B1411="",Businesses!C1411&lt;&gt;""),0,IF(Businesses!B1411="","N/A",IF(ISNUMBER(Businesses!B1411),Businesses!B1411,0)))</f>
        <v>N/A</v>
      </c>
    </row>
    <row r="1411" spans="2:9">
      <c r="B1411" s="32" t="str">
        <f t="shared" ref="B1411:B1474" si="45">IF(I1411="N/A","N/A","")</f>
        <v>N/A</v>
      </c>
      <c r="C1411" s="32" t="str">
        <f>IF(AND(Businesses!D1412="",Businesses!E1412&lt;&gt;""),0,IF(Businesses!D1412="","N/A",IF(ISNUMBER(Businesses!D1412),Businesses!D1412,0)))</f>
        <v>N/A</v>
      </c>
      <c r="D1411" s="32" t="str">
        <f>IF(Businesses!E1412="","N/A",Businesses!E1412)</f>
        <v>N/A</v>
      </c>
      <c r="E1411" s="32" t="str">
        <f>IF(Businesses!F1412="","N/A",Businesses!F1412)</f>
        <v>N/A</v>
      </c>
      <c r="F1411" s="32" t="str">
        <f t="shared" si="44"/>
        <v>N/A</v>
      </c>
      <c r="G1411" s="32" t="str">
        <f>IF(Businesses!G1412="","N/A",Businesses!G1412)</f>
        <v>N/A</v>
      </c>
      <c r="H1411" s="32" t="str">
        <f>IF(Businesses!H1412="","N/A",Businesses!H1412)</f>
        <v>N/A</v>
      </c>
      <c r="I1411" s="32" t="str">
        <f>IF(AND(Businesses!B1412="",Businesses!C1412&lt;&gt;""),0,IF(Businesses!B1412="","N/A",IF(ISNUMBER(Businesses!B1412),Businesses!B1412,0)))</f>
        <v>N/A</v>
      </c>
    </row>
    <row r="1412" spans="2:9">
      <c r="B1412" s="32" t="str">
        <f t="shared" si="45"/>
        <v>N/A</v>
      </c>
      <c r="C1412" s="32" t="str">
        <f>IF(AND(Businesses!D1413="",Businesses!E1413&lt;&gt;""),0,IF(Businesses!D1413="","N/A",IF(ISNUMBER(Businesses!D1413),Businesses!D1413,0)))</f>
        <v>N/A</v>
      </c>
      <c r="D1412" s="32" t="str">
        <f>IF(Businesses!E1413="","N/A",Businesses!E1413)</f>
        <v>N/A</v>
      </c>
      <c r="E1412" s="32" t="str">
        <f>IF(Businesses!F1413="","N/A",Businesses!F1413)</f>
        <v>N/A</v>
      </c>
      <c r="F1412" s="32" t="str">
        <f t="shared" si="44"/>
        <v>N/A</v>
      </c>
      <c r="G1412" s="32" t="str">
        <f>IF(Businesses!G1413="","N/A",Businesses!G1413)</f>
        <v>N/A</v>
      </c>
      <c r="H1412" s="32" t="str">
        <f>IF(Businesses!H1413="","N/A",Businesses!H1413)</f>
        <v>N/A</v>
      </c>
      <c r="I1412" s="32" t="str">
        <f>IF(AND(Businesses!B1413="",Businesses!C1413&lt;&gt;""),0,IF(Businesses!B1413="","N/A",IF(ISNUMBER(Businesses!B1413),Businesses!B1413,0)))</f>
        <v>N/A</v>
      </c>
    </row>
    <row r="1413" spans="2:9">
      <c r="B1413" s="32" t="str">
        <f t="shared" si="45"/>
        <v>N/A</v>
      </c>
      <c r="C1413" s="32" t="str">
        <f>IF(AND(Businesses!D1414="",Businesses!E1414&lt;&gt;""),0,IF(Businesses!D1414="","N/A",IF(ISNUMBER(Businesses!D1414),Businesses!D1414,0)))</f>
        <v>N/A</v>
      </c>
      <c r="D1413" s="32" t="str">
        <f>IF(Businesses!E1414="","N/A",Businesses!E1414)</f>
        <v>N/A</v>
      </c>
      <c r="E1413" s="32" t="str">
        <f>IF(Businesses!F1414="","N/A",Businesses!F1414)</f>
        <v>N/A</v>
      </c>
      <c r="F1413" s="32" t="str">
        <f t="shared" si="44"/>
        <v>N/A</v>
      </c>
      <c r="G1413" s="32" t="str">
        <f>IF(Businesses!G1414="","N/A",Businesses!G1414)</f>
        <v>N/A</v>
      </c>
      <c r="H1413" s="32" t="str">
        <f>IF(Businesses!H1414="","N/A",Businesses!H1414)</f>
        <v>N/A</v>
      </c>
      <c r="I1413" s="32" t="str">
        <f>IF(AND(Businesses!B1414="",Businesses!C1414&lt;&gt;""),0,IF(Businesses!B1414="","N/A",IF(ISNUMBER(Businesses!B1414),Businesses!B1414,0)))</f>
        <v>N/A</v>
      </c>
    </row>
    <row r="1414" spans="2:9">
      <c r="B1414" s="32" t="str">
        <f t="shared" si="45"/>
        <v>N/A</v>
      </c>
      <c r="C1414" s="32" t="str">
        <f>IF(AND(Businesses!D1415="",Businesses!E1415&lt;&gt;""),0,IF(Businesses!D1415="","N/A",IF(ISNUMBER(Businesses!D1415),Businesses!D1415,0)))</f>
        <v>N/A</v>
      </c>
      <c r="D1414" s="32" t="str">
        <f>IF(Businesses!E1415="","N/A",Businesses!E1415)</f>
        <v>N/A</v>
      </c>
      <c r="E1414" s="32" t="str">
        <f>IF(Businesses!F1415="","N/A",Businesses!F1415)</f>
        <v>N/A</v>
      </c>
      <c r="F1414" s="32" t="str">
        <f t="shared" si="44"/>
        <v>N/A</v>
      </c>
      <c r="G1414" s="32" t="str">
        <f>IF(Businesses!G1415="","N/A",Businesses!G1415)</f>
        <v>N/A</v>
      </c>
      <c r="H1414" s="32" t="str">
        <f>IF(Businesses!H1415="","N/A",Businesses!H1415)</f>
        <v>N/A</v>
      </c>
      <c r="I1414" s="32" t="str">
        <f>IF(AND(Businesses!B1415="",Businesses!C1415&lt;&gt;""),0,IF(Businesses!B1415="","N/A",IF(ISNUMBER(Businesses!B1415),Businesses!B1415,0)))</f>
        <v>N/A</v>
      </c>
    </row>
    <row r="1415" spans="2:9">
      <c r="B1415" s="32" t="str">
        <f t="shared" si="45"/>
        <v>N/A</v>
      </c>
      <c r="C1415" s="32" t="str">
        <f>IF(AND(Businesses!D1416="",Businesses!E1416&lt;&gt;""),0,IF(Businesses!D1416="","N/A",IF(ISNUMBER(Businesses!D1416),Businesses!D1416,0)))</f>
        <v>N/A</v>
      </c>
      <c r="D1415" s="32" t="str">
        <f>IF(Businesses!E1416="","N/A",Businesses!E1416)</f>
        <v>N/A</v>
      </c>
      <c r="E1415" s="32" t="str">
        <f>IF(Businesses!F1416="","N/A",Businesses!F1416)</f>
        <v>N/A</v>
      </c>
      <c r="F1415" s="32" t="str">
        <f t="shared" si="44"/>
        <v>N/A</v>
      </c>
      <c r="G1415" s="32" t="str">
        <f>IF(Businesses!G1416="","N/A",Businesses!G1416)</f>
        <v>N/A</v>
      </c>
      <c r="H1415" s="32" t="str">
        <f>IF(Businesses!H1416="","N/A",Businesses!H1416)</f>
        <v>N/A</v>
      </c>
      <c r="I1415" s="32" t="str">
        <f>IF(AND(Businesses!B1416="",Businesses!C1416&lt;&gt;""),0,IF(Businesses!B1416="","N/A",IF(ISNUMBER(Businesses!B1416),Businesses!B1416,0)))</f>
        <v>N/A</v>
      </c>
    </row>
    <row r="1416" spans="2:9">
      <c r="B1416" s="32" t="str">
        <f t="shared" si="45"/>
        <v>N/A</v>
      </c>
      <c r="C1416" s="32" t="str">
        <f>IF(AND(Businesses!D1417="",Businesses!E1417&lt;&gt;""),0,IF(Businesses!D1417="","N/A",IF(ISNUMBER(Businesses!D1417),Businesses!D1417,0)))</f>
        <v>N/A</v>
      </c>
      <c r="D1416" s="32" t="str">
        <f>IF(Businesses!E1417="","N/A",Businesses!E1417)</f>
        <v>N/A</v>
      </c>
      <c r="E1416" s="32" t="str">
        <f>IF(Businesses!F1417="","N/A",Businesses!F1417)</f>
        <v>N/A</v>
      </c>
      <c r="F1416" s="32" t="str">
        <f t="shared" si="44"/>
        <v>N/A</v>
      </c>
      <c r="G1416" s="32" t="str">
        <f>IF(Businesses!G1417="","N/A",Businesses!G1417)</f>
        <v>N/A</v>
      </c>
      <c r="H1416" s="32" t="str">
        <f>IF(Businesses!H1417="","N/A",Businesses!H1417)</f>
        <v>N/A</v>
      </c>
      <c r="I1416" s="32" t="str">
        <f>IF(AND(Businesses!B1417="",Businesses!C1417&lt;&gt;""),0,IF(Businesses!B1417="","N/A",IF(ISNUMBER(Businesses!B1417),Businesses!B1417,0)))</f>
        <v>N/A</v>
      </c>
    </row>
    <row r="1417" spans="2:9">
      <c r="B1417" s="32" t="str">
        <f t="shared" si="45"/>
        <v>N/A</v>
      </c>
      <c r="C1417" s="32" t="str">
        <f>IF(AND(Businesses!D1418="",Businesses!E1418&lt;&gt;""),0,IF(Businesses!D1418="","N/A",IF(ISNUMBER(Businesses!D1418),Businesses!D1418,0)))</f>
        <v>N/A</v>
      </c>
      <c r="D1417" s="32" t="str">
        <f>IF(Businesses!E1418="","N/A",Businesses!E1418)</f>
        <v>N/A</v>
      </c>
      <c r="E1417" s="32" t="str">
        <f>IF(Businesses!F1418="","N/A",Businesses!F1418)</f>
        <v>N/A</v>
      </c>
      <c r="F1417" s="32" t="str">
        <f t="shared" si="44"/>
        <v>N/A</v>
      </c>
      <c r="G1417" s="32" t="str">
        <f>IF(Businesses!G1418="","N/A",Businesses!G1418)</f>
        <v>N/A</v>
      </c>
      <c r="H1417" s="32" t="str">
        <f>IF(Businesses!H1418="","N/A",Businesses!H1418)</f>
        <v>N/A</v>
      </c>
      <c r="I1417" s="32" t="str">
        <f>IF(AND(Businesses!B1418="",Businesses!C1418&lt;&gt;""),0,IF(Businesses!B1418="","N/A",IF(ISNUMBER(Businesses!B1418),Businesses!B1418,0)))</f>
        <v>N/A</v>
      </c>
    </row>
    <row r="1418" spans="2:9">
      <c r="B1418" s="32" t="str">
        <f t="shared" si="45"/>
        <v>N/A</v>
      </c>
      <c r="C1418" s="32" t="str">
        <f>IF(AND(Businesses!D1419="",Businesses!E1419&lt;&gt;""),0,IF(Businesses!D1419="","N/A",IF(ISNUMBER(Businesses!D1419),Businesses!D1419,0)))</f>
        <v>N/A</v>
      </c>
      <c r="D1418" s="32" t="str">
        <f>IF(Businesses!E1419="","N/A",Businesses!E1419)</f>
        <v>N/A</v>
      </c>
      <c r="E1418" s="32" t="str">
        <f>IF(Businesses!F1419="","N/A",Businesses!F1419)</f>
        <v>N/A</v>
      </c>
      <c r="F1418" s="32" t="str">
        <f t="shared" si="44"/>
        <v>N/A</v>
      </c>
      <c r="G1418" s="32" t="str">
        <f>IF(Businesses!G1419="","N/A",Businesses!G1419)</f>
        <v>N/A</v>
      </c>
      <c r="H1418" s="32" t="str">
        <f>IF(Businesses!H1419="","N/A",Businesses!H1419)</f>
        <v>N/A</v>
      </c>
      <c r="I1418" s="32" t="str">
        <f>IF(AND(Businesses!B1419="",Businesses!C1419&lt;&gt;""),0,IF(Businesses!B1419="","N/A",IF(ISNUMBER(Businesses!B1419),Businesses!B1419,0)))</f>
        <v>N/A</v>
      </c>
    </row>
    <row r="1419" spans="2:9">
      <c r="B1419" s="32" t="str">
        <f t="shared" si="45"/>
        <v>N/A</v>
      </c>
      <c r="C1419" s="32" t="str">
        <f>IF(AND(Businesses!D1420="",Businesses!E1420&lt;&gt;""),0,IF(Businesses!D1420="","N/A",IF(ISNUMBER(Businesses!D1420),Businesses!D1420,0)))</f>
        <v>N/A</v>
      </c>
      <c r="D1419" s="32" t="str">
        <f>IF(Businesses!E1420="","N/A",Businesses!E1420)</f>
        <v>N/A</v>
      </c>
      <c r="E1419" s="32" t="str">
        <f>IF(Businesses!F1420="","N/A",Businesses!F1420)</f>
        <v>N/A</v>
      </c>
      <c r="F1419" s="32" t="str">
        <f t="shared" si="44"/>
        <v>N/A</v>
      </c>
      <c r="G1419" s="32" t="str">
        <f>IF(Businesses!G1420="","N/A",Businesses!G1420)</f>
        <v>N/A</v>
      </c>
      <c r="H1419" s="32" t="str">
        <f>IF(Businesses!H1420="","N/A",Businesses!H1420)</f>
        <v>N/A</v>
      </c>
      <c r="I1419" s="32" t="str">
        <f>IF(AND(Businesses!B1420="",Businesses!C1420&lt;&gt;""),0,IF(Businesses!B1420="","N/A",IF(ISNUMBER(Businesses!B1420),Businesses!B1420,0)))</f>
        <v>N/A</v>
      </c>
    </row>
    <row r="1420" spans="2:9">
      <c r="B1420" s="32" t="str">
        <f t="shared" si="45"/>
        <v>N/A</v>
      </c>
      <c r="C1420" s="32" t="str">
        <f>IF(AND(Businesses!D1421="",Businesses!E1421&lt;&gt;""),0,IF(Businesses!D1421="","N/A",IF(ISNUMBER(Businesses!D1421),Businesses!D1421,0)))</f>
        <v>N/A</v>
      </c>
      <c r="D1420" s="32" t="str">
        <f>IF(Businesses!E1421="","N/A",Businesses!E1421)</f>
        <v>N/A</v>
      </c>
      <c r="E1420" s="32" t="str">
        <f>IF(Businesses!F1421="","N/A",Businesses!F1421)</f>
        <v>N/A</v>
      </c>
      <c r="F1420" s="32" t="str">
        <f t="shared" si="44"/>
        <v>N/A</v>
      </c>
      <c r="G1420" s="32" t="str">
        <f>IF(Businesses!G1421="","N/A",Businesses!G1421)</f>
        <v>N/A</v>
      </c>
      <c r="H1420" s="32" t="str">
        <f>IF(Businesses!H1421="","N/A",Businesses!H1421)</f>
        <v>N/A</v>
      </c>
      <c r="I1420" s="32" t="str">
        <f>IF(AND(Businesses!B1421="",Businesses!C1421&lt;&gt;""),0,IF(Businesses!B1421="","N/A",IF(ISNUMBER(Businesses!B1421),Businesses!B1421,0)))</f>
        <v>N/A</v>
      </c>
    </row>
    <row r="1421" spans="2:9">
      <c r="B1421" s="32" t="str">
        <f t="shared" si="45"/>
        <v>N/A</v>
      </c>
      <c r="C1421" s="32" t="str">
        <f>IF(AND(Businesses!D1422="",Businesses!E1422&lt;&gt;""),0,IF(Businesses!D1422="","N/A",IF(ISNUMBER(Businesses!D1422),Businesses!D1422,0)))</f>
        <v>N/A</v>
      </c>
      <c r="D1421" s="32" t="str">
        <f>IF(Businesses!E1422="","N/A",Businesses!E1422)</f>
        <v>N/A</v>
      </c>
      <c r="E1421" s="32" t="str">
        <f>IF(Businesses!F1422="","N/A",Businesses!F1422)</f>
        <v>N/A</v>
      </c>
      <c r="F1421" s="32" t="str">
        <f t="shared" si="44"/>
        <v>N/A</v>
      </c>
      <c r="G1421" s="32" t="str">
        <f>IF(Businesses!G1422="","N/A",Businesses!G1422)</f>
        <v>N/A</v>
      </c>
      <c r="H1421" s="32" t="str">
        <f>IF(Businesses!H1422="","N/A",Businesses!H1422)</f>
        <v>N/A</v>
      </c>
      <c r="I1421" s="32" t="str">
        <f>IF(AND(Businesses!B1422="",Businesses!C1422&lt;&gt;""),0,IF(Businesses!B1422="","N/A",IF(ISNUMBER(Businesses!B1422),Businesses!B1422,0)))</f>
        <v>N/A</v>
      </c>
    </row>
    <row r="1422" spans="2:9">
      <c r="B1422" s="32" t="str">
        <f t="shared" si="45"/>
        <v>N/A</v>
      </c>
      <c r="C1422" s="32" t="str">
        <f>IF(AND(Businesses!D1423="",Businesses!E1423&lt;&gt;""),0,IF(Businesses!D1423="","N/A",IF(ISNUMBER(Businesses!D1423),Businesses!D1423,0)))</f>
        <v>N/A</v>
      </c>
      <c r="D1422" s="32" t="str">
        <f>IF(Businesses!E1423="","N/A",Businesses!E1423)</f>
        <v>N/A</v>
      </c>
      <c r="E1422" s="32" t="str">
        <f>IF(Businesses!F1423="","N/A",Businesses!F1423)</f>
        <v>N/A</v>
      </c>
      <c r="F1422" s="32" t="str">
        <f t="shared" si="44"/>
        <v>N/A</v>
      </c>
      <c r="G1422" s="32" t="str">
        <f>IF(Businesses!G1423="","N/A",Businesses!G1423)</f>
        <v>N/A</v>
      </c>
      <c r="H1422" s="32" t="str">
        <f>IF(Businesses!H1423="","N/A",Businesses!H1423)</f>
        <v>N/A</v>
      </c>
      <c r="I1422" s="32" t="str">
        <f>IF(AND(Businesses!B1423="",Businesses!C1423&lt;&gt;""),0,IF(Businesses!B1423="","N/A",IF(ISNUMBER(Businesses!B1423),Businesses!B1423,0)))</f>
        <v>N/A</v>
      </c>
    </row>
    <row r="1423" spans="2:9">
      <c r="B1423" s="32" t="str">
        <f t="shared" si="45"/>
        <v>N/A</v>
      </c>
      <c r="C1423" s="32" t="str">
        <f>IF(AND(Businesses!D1424="",Businesses!E1424&lt;&gt;""),0,IF(Businesses!D1424="","N/A",IF(ISNUMBER(Businesses!D1424),Businesses!D1424,0)))</f>
        <v>N/A</v>
      </c>
      <c r="D1423" s="32" t="str">
        <f>IF(Businesses!E1424="","N/A",Businesses!E1424)</f>
        <v>N/A</v>
      </c>
      <c r="E1423" s="32" t="str">
        <f>IF(Businesses!F1424="","N/A",Businesses!F1424)</f>
        <v>N/A</v>
      </c>
      <c r="F1423" s="32" t="str">
        <f t="shared" si="44"/>
        <v>N/A</v>
      </c>
      <c r="G1423" s="32" t="str">
        <f>IF(Businesses!G1424="","N/A",Businesses!G1424)</f>
        <v>N/A</v>
      </c>
      <c r="H1423" s="32" t="str">
        <f>IF(Businesses!H1424="","N/A",Businesses!H1424)</f>
        <v>N/A</v>
      </c>
      <c r="I1423" s="32" t="str">
        <f>IF(AND(Businesses!B1424="",Businesses!C1424&lt;&gt;""),0,IF(Businesses!B1424="","N/A",IF(ISNUMBER(Businesses!B1424),Businesses!B1424,0)))</f>
        <v>N/A</v>
      </c>
    </row>
    <row r="1424" spans="2:9">
      <c r="B1424" s="32" t="str">
        <f t="shared" si="45"/>
        <v>N/A</v>
      </c>
      <c r="C1424" s="32" t="str">
        <f>IF(AND(Businesses!D1425="",Businesses!E1425&lt;&gt;""),0,IF(Businesses!D1425="","N/A",IF(ISNUMBER(Businesses!D1425),Businesses!D1425,0)))</f>
        <v>N/A</v>
      </c>
      <c r="D1424" s="32" t="str">
        <f>IF(Businesses!E1425="","N/A",Businesses!E1425)</f>
        <v>N/A</v>
      </c>
      <c r="E1424" s="32" t="str">
        <f>IF(Businesses!F1425="","N/A",Businesses!F1425)</f>
        <v>N/A</v>
      </c>
      <c r="F1424" s="32" t="str">
        <f t="shared" si="44"/>
        <v>N/A</v>
      </c>
      <c r="G1424" s="32" t="str">
        <f>IF(Businesses!G1425="","N/A",Businesses!G1425)</f>
        <v>N/A</v>
      </c>
      <c r="H1424" s="32" t="str">
        <f>IF(Businesses!H1425="","N/A",Businesses!H1425)</f>
        <v>N/A</v>
      </c>
      <c r="I1424" s="32" t="str">
        <f>IF(AND(Businesses!B1425="",Businesses!C1425&lt;&gt;""),0,IF(Businesses!B1425="","N/A",IF(ISNUMBER(Businesses!B1425),Businesses!B1425,0)))</f>
        <v>N/A</v>
      </c>
    </row>
    <row r="1425" spans="2:9">
      <c r="B1425" s="32" t="str">
        <f t="shared" si="45"/>
        <v>N/A</v>
      </c>
      <c r="C1425" s="32" t="str">
        <f>IF(AND(Businesses!D1426="",Businesses!E1426&lt;&gt;""),0,IF(Businesses!D1426="","N/A",IF(ISNUMBER(Businesses!D1426),Businesses!D1426,0)))</f>
        <v>N/A</v>
      </c>
      <c r="D1425" s="32" t="str">
        <f>IF(Businesses!E1426="","N/A",Businesses!E1426)</f>
        <v>N/A</v>
      </c>
      <c r="E1425" s="32" t="str">
        <f>IF(Businesses!F1426="","N/A",Businesses!F1426)</f>
        <v>N/A</v>
      </c>
      <c r="F1425" s="32" t="str">
        <f t="shared" si="44"/>
        <v>N/A</v>
      </c>
      <c r="G1425" s="32" t="str">
        <f>IF(Businesses!G1426="","N/A",Businesses!G1426)</f>
        <v>N/A</v>
      </c>
      <c r="H1425" s="32" t="str">
        <f>IF(Businesses!H1426="","N/A",Businesses!H1426)</f>
        <v>N/A</v>
      </c>
      <c r="I1425" s="32" t="str">
        <f>IF(AND(Businesses!B1426="",Businesses!C1426&lt;&gt;""),0,IF(Businesses!B1426="","N/A",IF(ISNUMBER(Businesses!B1426),Businesses!B1426,0)))</f>
        <v>N/A</v>
      </c>
    </row>
    <row r="1426" spans="2:9">
      <c r="B1426" s="32" t="str">
        <f t="shared" si="45"/>
        <v>N/A</v>
      </c>
      <c r="C1426" s="32" t="str">
        <f>IF(AND(Businesses!D1427="",Businesses!E1427&lt;&gt;""),0,IF(Businesses!D1427="","N/A",IF(ISNUMBER(Businesses!D1427),Businesses!D1427,0)))</f>
        <v>N/A</v>
      </c>
      <c r="D1426" s="32" t="str">
        <f>IF(Businesses!E1427="","N/A",Businesses!E1427)</f>
        <v>N/A</v>
      </c>
      <c r="E1426" s="32" t="str">
        <f>IF(Businesses!F1427="","N/A",Businesses!F1427)</f>
        <v>N/A</v>
      </c>
      <c r="F1426" s="32" t="str">
        <f t="shared" si="44"/>
        <v>N/A</v>
      </c>
      <c r="G1426" s="32" t="str">
        <f>IF(Businesses!G1427="","N/A",Businesses!G1427)</f>
        <v>N/A</v>
      </c>
      <c r="H1426" s="32" t="str">
        <f>IF(Businesses!H1427="","N/A",Businesses!H1427)</f>
        <v>N/A</v>
      </c>
      <c r="I1426" s="32" t="str">
        <f>IF(AND(Businesses!B1427="",Businesses!C1427&lt;&gt;""),0,IF(Businesses!B1427="","N/A",IF(ISNUMBER(Businesses!B1427),Businesses!B1427,0)))</f>
        <v>N/A</v>
      </c>
    </row>
    <row r="1427" spans="2:9">
      <c r="B1427" s="32" t="str">
        <f t="shared" si="45"/>
        <v>N/A</v>
      </c>
      <c r="C1427" s="32" t="str">
        <f>IF(AND(Businesses!D1428="",Businesses!E1428&lt;&gt;""),0,IF(Businesses!D1428="","N/A",IF(ISNUMBER(Businesses!D1428),Businesses!D1428,0)))</f>
        <v>N/A</v>
      </c>
      <c r="D1427" s="32" t="str">
        <f>IF(Businesses!E1428="","N/A",Businesses!E1428)</f>
        <v>N/A</v>
      </c>
      <c r="E1427" s="32" t="str">
        <f>IF(Businesses!F1428="","N/A",Businesses!F1428)</f>
        <v>N/A</v>
      </c>
      <c r="F1427" s="32" t="str">
        <f t="shared" si="44"/>
        <v>N/A</v>
      </c>
      <c r="G1427" s="32" t="str">
        <f>IF(Businesses!G1428="","N/A",Businesses!G1428)</f>
        <v>N/A</v>
      </c>
      <c r="H1427" s="32" t="str">
        <f>IF(Businesses!H1428="","N/A",Businesses!H1428)</f>
        <v>N/A</v>
      </c>
      <c r="I1427" s="32" t="str">
        <f>IF(AND(Businesses!B1428="",Businesses!C1428&lt;&gt;""),0,IF(Businesses!B1428="","N/A",IF(ISNUMBER(Businesses!B1428),Businesses!B1428,0)))</f>
        <v>N/A</v>
      </c>
    </row>
    <row r="1428" spans="2:9">
      <c r="B1428" s="32" t="str">
        <f t="shared" si="45"/>
        <v>N/A</v>
      </c>
      <c r="C1428" s="32" t="str">
        <f>IF(AND(Businesses!D1429="",Businesses!E1429&lt;&gt;""),0,IF(Businesses!D1429="","N/A",IF(ISNUMBER(Businesses!D1429),Businesses!D1429,0)))</f>
        <v>N/A</v>
      </c>
      <c r="D1428" s="32" t="str">
        <f>IF(Businesses!E1429="","N/A",Businesses!E1429)</f>
        <v>N/A</v>
      </c>
      <c r="E1428" s="32" t="str">
        <f>IF(Businesses!F1429="","N/A",Businesses!F1429)</f>
        <v>N/A</v>
      </c>
      <c r="F1428" s="32" t="str">
        <f t="shared" si="44"/>
        <v>N/A</v>
      </c>
      <c r="G1428" s="32" t="str">
        <f>IF(Businesses!G1429="","N/A",Businesses!G1429)</f>
        <v>N/A</v>
      </c>
      <c r="H1428" s="32" t="str">
        <f>IF(Businesses!H1429="","N/A",Businesses!H1429)</f>
        <v>N/A</v>
      </c>
      <c r="I1428" s="32" t="str">
        <f>IF(AND(Businesses!B1429="",Businesses!C1429&lt;&gt;""),0,IF(Businesses!B1429="","N/A",IF(ISNUMBER(Businesses!B1429),Businesses!B1429,0)))</f>
        <v>N/A</v>
      </c>
    </row>
    <row r="1429" spans="2:9">
      <c r="B1429" s="32" t="str">
        <f t="shared" si="45"/>
        <v>N/A</v>
      </c>
      <c r="C1429" s="32" t="str">
        <f>IF(AND(Businesses!D1430="",Businesses!E1430&lt;&gt;""),0,IF(Businesses!D1430="","N/A",IF(ISNUMBER(Businesses!D1430),Businesses!D1430,0)))</f>
        <v>N/A</v>
      </c>
      <c r="D1429" s="32" t="str">
        <f>IF(Businesses!E1430="","N/A",Businesses!E1430)</f>
        <v>N/A</v>
      </c>
      <c r="E1429" s="32" t="str">
        <f>IF(Businesses!F1430="","N/A",Businesses!F1430)</f>
        <v>N/A</v>
      </c>
      <c r="F1429" s="32" t="str">
        <f t="shared" si="44"/>
        <v>N/A</v>
      </c>
      <c r="G1429" s="32" t="str">
        <f>IF(Businesses!G1430="","N/A",Businesses!G1430)</f>
        <v>N/A</v>
      </c>
      <c r="H1429" s="32" t="str">
        <f>IF(Businesses!H1430="","N/A",Businesses!H1430)</f>
        <v>N/A</v>
      </c>
      <c r="I1429" s="32" t="str">
        <f>IF(AND(Businesses!B1430="",Businesses!C1430&lt;&gt;""),0,IF(Businesses!B1430="","N/A",IF(ISNUMBER(Businesses!B1430),Businesses!B1430,0)))</f>
        <v>N/A</v>
      </c>
    </row>
    <row r="1430" spans="2:9">
      <c r="B1430" s="32" t="str">
        <f t="shared" si="45"/>
        <v>N/A</v>
      </c>
      <c r="C1430" s="32" t="str">
        <f>IF(AND(Businesses!D1431="",Businesses!E1431&lt;&gt;""),0,IF(Businesses!D1431="","N/A",IF(ISNUMBER(Businesses!D1431),Businesses!D1431,0)))</f>
        <v>N/A</v>
      </c>
      <c r="D1430" s="32" t="str">
        <f>IF(Businesses!E1431="","N/A",Businesses!E1431)</f>
        <v>N/A</v>
      </c>
      <c r="E1430" s="32" t="str">
        <f>IF(Businesses!F1431="","N/A",Businesses!F1431)</f>
        <v>N/A</v>
      </c>
      <c r="F1430" s="32" t="str">
        <f t="shared" si="44"/>
        <v>N/A</v>
      </c>
      <c r="G1430" s="32" t="str">
        <f>IF(Businesses!G1431="","N/A",Businesses!G1431)</f>
        <v>N/A</v>
      </c>
      <c r="H1430" s="32" t="str">
        <f>IF(Businesses!H1431="","N/A",Businesses!H1431)</f>
        <v>N/A</v>
      </c>
      <c r="I1430" s="32" t="str">
        <f>IF(AND(Businesses!B1431="",Businesses!C1431&lt;&gt;""),0,IF(Businesses!B1431="","N/A",IF(ISNUMBER(Businesses!B1431),Businesses!B1431,0)))</f>
        <v>N/A</v>
      </c>
    </row>
    <row r="1431" spans="2:9">
      <c r="B1431" s="32" t="str">
        <f t="shared" si="45"/>
        <v>N/A</v>
      </c>
      <c r="C1431" s="32" t="str">
        <f>IF(AND(Businesses!D1432="",Businesses!E1432&lt;&gt;""),0,IF(Businesses!D1432="","N/A",IF(ISNUMBER(Businesses!D1432),Businesses!D1432,0)))</f>
        <v>N/A</v>
      </c>
      <c r="D1431" s="32" t="str">
        <f>IF(Businesses!E1432="","N/A",Businesses!E1432)</f>
        <v>N/A</v>
      </c>
      <c r="E1431" s="32" t="str">
        <f>IF(Businesses!F1432="","N/A",Businesses!F1432)</f>
        <v>N/A</v>
      </c>
      <c r="F1431" s="32" t="str">
        <f t="shared" si="44"/>
        <v>N/A</v>
      </c>
      <c r="G1431" s="32" t="str">
        <f>IF(Businesses!G1432="","N/A",Businesses!G1432)</f>
        <v>N/A</v>
      </c>
      <c r="H1431" s="32" t="str">
        <f>IF(Businesses!H1432="","N/A",Businesses!H1432)</f>
        <v>N/A</v>
      </c>
      <c r="I1431" s="32" t="str">
        <f>IF(AND(Businesses!B1432="",Businesses!C1432&lt;&gt;""),0,IF(Businesses!B1432="","N/A",IF(ISNUMBER(Businesses!B1432),Businesses!B1432,0)))</f>
        <v>N/A</v>
      </c>
    </row>
    <row r="1432" spans="2:9">
      <c r="B1432" s="32" t="str">
        <f t="shared" si="45"/>
        <v>N/A</v>
      </c>
      <c r="C1432" s="32" t="str">
        <f>IF(AND(Businesses!D1433="",Businesses!E1433&lt;&gt;""),0,IF(Businesses!D1433="","N/A",IF(ISNUMBER(Businesses!D1433),Businesses!D1433,0)))</f>
        <v>N/A</v>
      </c>
      <c r="D1432" s="32" t="str">
        <f>IF(Businesses!E1433="","N/A",Businesses!E1433)</f>
        <v>N/A</v>
      </c>
      <c r="E1432" s="32" t="str">
        <f>IF(Businesses!F1433="","N/A",Businesses!F1433)</f>
        <v>N/A</v>
      </c>
      <c r="F1432" s="32" t="str">
        <f t="shared" si="44"/>
        <v>N/A</v>
      </c>
      <c r="G1432" s="32" t="str">
        <f>IF(Businesses!G1433="","N/A",Businesses!G1433)</f>
        <v>N/A</v>
      </c>
      <c r="H1432" s="32" t="str">
        <f>IF(Businesses!H1433="","N/A",Businesses!H1433)</f>
        <v>N/A</v>
      </c>
      <c r="I1432" s="32" t="str">
        <f>IF(AND(Businesses!B1433="",Businesses!C1433&lt;&gt;""),0,IF(Businesses!B1433="","N/A",IF(ISNUMBER(Businesses!B1433),Businesses!B1433,0)))</f>
        <v>N/A</v>
      </c>
    </row>
    <row r="1433" spans="2:9">
      <c r="B1433" s="32" t="str">
        <f t="shared" si="45"/>
        <v>N/A</v>
      </c>
      <c r="C1433" s="32" t="str">
        <f>IF(AND(Businesses!D1434="",Businesses!E1434&lt;&gt;""),0,IF(Businesses!D1434="","N/A",IF(ISNUMBER(Businesses!D1434),Businesses!D1434,0)))</f>
        <v>N/A</v>
      </c>
      <c r="D1433" s="32" t="str">
        <f>IF(Businesses!E1434="","N/A",Businesses!E1434)</f>
        <v>N/A</v>
      </c>
      <c r="E1433" s="32" t="str">
        <f>IF(Businesses!F1434="","N/A",Businesses!F1434)</f>
        <v>N/A</v>
      </c>
      <c r="F1433" s="32" t="str">
        <f t="shared" si="44"/>
        <v>N/A</v>
      </c>
      <c r="G1433" s="32" t="str">
        <f>IF(Businesses!G1434="","N/A",Businesses!G1434)</f>
        <v>N/A</v>
      </c>
      <c r="H1433" s="32" t="str">
        <f>IF(Businesses!H1434="","N/A",Businesses!H1434)</f>
        <v>N/A</v>
      </c>
      <c r="I1433" s="32" t="str">
        <f>IF(AND(Businesses!B1434="",Businesses!C1434&lt;&gt;""),0,IF(Businesses!B1434="","N/A",IF(ISNUMBER(Businesses!B1434),Businesses!B1434,0)))</f>
        <v>N/A</v>
      </c>
    </row>
    <row r="1434" spans="2:9">
      <c r="B1434" s="32" t="str">
        <f t="shared" si="45"/>
        <v>N/A</v>
      </c>
      <c r="C1434" s="32" t="str">
        <f>IF(AND(Businesses!D1435="",Businesses!E1435&lt;&gt;""),0,IF(Businesses!D1435="","N/A",IF(ISNUMBER(Businesses!D1435),Businesses!D1435,0)))</f>
        <v>N/A</v>
      </c>
      <c r="D1434" s="32" t="str">
        <f>IF(Businesses!E1435="","N/A",Businesses!E1435)</f>
        <v>N/A</v>
      </c>
      <c r="E1434" s="32" t="str">
        <f>IF(Businesses!F1435="","N/A",Businesses!F1435)</f>
        <v>N/A</v>
      </c>
      <c r="F1434" s="32" t="str">
        <f t="shared" si="44"/>
        <v>N/A</v>
      </c>
      <c r="G1434" s="32" t="str">
        <f>IF(Businesses!G1435="","N/A",Businesses!G1435)</f>
        <v>N/A</v>
      </c>
      <c r="H1434" s="32" t="str">
        <f>IF(Businesses!H1435="","N/A",Businesses!H1435)</f>
        <v>N/A</v>
      </c>
      <c r="I1434" s="32" t="str">
        <f>IF(AND(Businesses!B1435="",Businesses!C1435&lt;&gt;""),0,IF(Businesses!B1435="","N/A",IF(ISNUMBER(Businesses!B1435),Businesses!B1435,0)))</f>
        <v>N/A</v>
      </c>
    </row>
    <row r="1435" spans="2:9">
      <c r="B1435" s="32" t="str">
        <f t="shared" si="45"/>
        <v>N/A</v>
      </c>
      <c r="C1435" s="32" t="str">
        <f>IF(AND(Businesses!D1436="",Businesses!E1436&lt;&gt;""),0,IF(Businesses!D1436="","N/A",IF(ISNUMBER(Businesses!D1436),Businesses!D1436,0)))</f>
        <v>N/A</v>
      </c>
      <c r="D1435" s="32" t="str">
        <f>IF(Businesses!E1436="","N/A",Businesses!E1436)</f>
        <v>N/A</v>
      </c>
      <c r="E1435" s="32" t="str">
        <f>IF(Businesses!F1436="","N/A",Businesses!F1436)</f>
        <v>N/A</v>
      </c>
      <c r="F1435" s="32" t="str">
        <f t="shared" si="44"/>
        <v>N/A</v>
      </c>
      <c r="G1435" s="32" t="str">
        <f>IF(Businesses!G1436="","N/A",Businesses!G1436)</f>
        <v>N/A</v>
      </c>
      <c r="H1435" s="32" t="str">
        <f>IF(Businesses!H1436="","N/A",Businesses!H1436)</f>
        <v>N/A</v>
      </c>
      <c r="I1435" s="32" t="str">
        <f>IF(AND(Businesses!B1436="",Businesses!C1436&lt;&gt;""),0,IF(Businesses!B1436="","N/A",IF(ISNUMBER(Businesses!B1436),Businesses!B1436,0)))</f>
        <v>N/A</v>
      </c>
    </row>
    <row r="1436" spans="2:9">
      <c r="B1436" s="32" t="str">
        <f t="shared" si="45"/>
        <v>N/A</v>
      </c>
      <c r="C1436" s="32" t="str">
        <f>IF(AND(Businesses!D1437="",Businesses!E1437&lt;&gt;""),0,IF(Businesses!D1437="","N/A",IF(ISNUMBER(Businesses!D1437),Businesses!D1437,0)))</f>
        <v>N/A</v>
      </c>
      <c r="D1436" s="32" t="str">
        <f>IF(Businesses!E1437="","N/A",Businesses!E1437)</f>
        <v>N/A</v>
      </c>
      <c r="E1436" s="32" t="str">
        <f>IF(Businesses!F1437="","N/A",Businesses!F1437)</f>
        <v>N/A</v>
      </c>
      <c r="F1436" s="32" t="str">
        <f t="shared" si="44"/>
        <v>N/A</v>
      </c>
      <c r="G1436" s="32" t="str">
        <f>IF(Businesses!G1437="","N/A",Businesses!G1437)</f>
        <v>N/A</v>
      </c>
      <c r="H1436" s="32" t="str">
        <f>IF(Businesses!H1437="","N/A",Businesses!H1437)</f>
        <v>N/A</v>
      </c>
      <c r="I1436" s="32" t="str">
        <f>IF(AND(Businesses!B1437="",Businesses!C1437&lt;&gt;""),0,IF(Businesses!B1437="","N/A",IF(ISNUMBER(Businesses!B1437),Businesses!B1437,0)))</f>
        <v>N/A</v>
      </c>
    </row>
    <row r="1437" spans="2:9">
      <c r="B1437" s="32" t="str">
        <f t="shared" si="45"/>
        <v>N/A</v>
      </c>
      <c r="C1437" s="32" t="str">
        <f>IF(AND(Businesses!D1438="",Businesses!E1438&lt;&gt;""),0,IF(Businesses!D1438="","N/A",IF(ISNUMBER(Businesses!D1438),Businesses!D1438,0)))</f>
        <v>N/A</v>
      </c>
      <c r="D1437" s="32" t="str">
        <f>IF(Businesses!E1438="","N/A",Businesses!E1438)</f>
        <v>N/A</v>
      </c>
      <c r="E1437" s="32" t="str">
        <f>IF(Businesses!F1438="","N/A",Businesses!F1438)</f>
        <v>N/A</v>
      </c>
      <c r="F1437" s="32" t="str">
        <f t="shared" si="44"/>
        <v>N/A</v>
      </c>
      <c r="G1437" s="32" t="str">
        <f>IF(Businesses!G1438="","N/A",Businesses!G1438)</f>
        <v>N/A</v>
      </c>
      <c r="H1437" s="32" t="str">
        <f>IF(Businesses!H1438="","N/A",Businesses!H1438)</f>
        <v>N/A</v>
      </c>
      <c r="I1437" s="32" t="str">
        <f>IF(AND(Businesses!B1438="",Businesses!C1438&lt;&gt;""),0,IF(Businesses!B1438="","N/A",IF(ISNUMBER(Businesses!B1438),Businesses!B1438,0)))</f>
        <v>N/A</v>
      </c>
    </row>
    <row r="1438" spans="2:9">
      <c r="B1438" s="32" t="str">
        <f t="shared" si="45"/>
        <v>N/A</v>
      </c>
      <c r="C1438" s="32" t="str">
        <f>IF(AND(Businesses!D1439="",Businesses!E1439&lt;&gt;""),0,IF(Businesses!D1439="","N/A",IF(ISNUMBER(Businesses!D1439),Businesses!D1439,0)))</f>
        <v>N/A</v>
      </c>
      <c r="D1438" s="32" t="str">
        <f>IF(Businesses!E1439="","N/A",Businesses!E1439)</f>
        <v>N/A</v>
      </c>
      <c r="E1438" s="32" t="str">
        <f>IF(Businesses!F1439="","N/A",Businesses!F1439)</f>
        <v>N/A</v>
      </c>
      <c r="F1438" s="32" t="str">
        <f t="shared" si="44"/>
        <v>N/A</v>
      </c>
      <c r="G1438" s="32" t="str">
        <f>IF(Businesses!G1439="","N/A",Businesses!G1439)</f>
        <v>N/A</v>
      </c>
      <c r="H1438" s="32" t="str">
        <f>IF(Businesses!H1439="","N/A",Businesses!H1439)</f>
        <v>N/A</v>
      </c>
      <c r="I1438" s="32" t="str">
        <f>IF(AND(Businesses!B1439="",Businesses!C1439&lt;&gt;""),0,IF(Businesses!B1439="","N/A",IF(ISNUMBER(Businesses!B1439),Businesses!B1439,0)))</f>
        <v>N/A</v>
      </c>
    </row>
    <row r="1439" spans="2:9">
      <c r="B1439" s="32" t="str">
        <f t="shared" si="45"/>
        <v>N/A</v>
      </c>
      <c r="C1439" s="32" t="str">
        <f>IF(AND(Businesses!D1440="",Businesses!E1440&lt;&gt;""),0,IF(Businesses!D1440="","N/A",IF(ISNUMBER(Businesses!D1440),Businesses!D1440,0)))</f>
        <v>N/A</v>
      </c>
      <c r="D1439" s="32" t="str">
        <f>IF(Businesses!E1440="","N/A",Businesses!E1440)</f>
        <v>N/A</v>
      </c>
      <c r="E1439" s="32" t="str">
        <f>IF(Businesses!F1440="","N/A",Businesses!F1440)</f>
        <v>N/A</v>
      </c>
      <c r="F1439" s="32" t="str">
        <f t="shared" si="44"/>
        <v>N/A</v>
      </c>
      <c r="G1439" s="32" t="str">
        <f>IF(Businesses!G1440="","N/A",Businesses!G1440)</f>
        <v>N/A</v>
      </c>
      <c r="H1439" s="32" t="str">
        <f>IF(Businesses!H1440="","N/A",Businesses!H1440)</f>
        <v>N/A</v>
      </c>
      <c r="I1439" s="32" t="str">
        <f>IF(AND(Businesses!B1440="",Businesses!C1440&lt;&gt;""),0,IF(Businesses!B1440="","N/A",IF(ISNUMBER(Businesses!B1440),Businesses!B1440,0)))</f>
        <v>N/A</v>
      </c>
    </row>
    <row r="1440" spans="2:9">
      <c r="B1440" s="32" t="str">
        <f t="shared" si="45"/>
        <v>N/A</v>
      </c>
      <c r="C1440" s="32" t="str">
        <f>IF(AND(Businesses!D1441="",Businesses!E1441&lt;&gt;""),0,IF(Businesses!D1441="","N/A",IF(ISNUMBER(Businesses!D1441),Businesses!D1441,0)))</f>
        <v>N/A</v>
      </c>
      <c r="D1440" s="32" t="str">
        <f>IF(Businesses!E1441="","N/A",Businesses!E1441)</f>
        <v>N/A</v>
      </c>
      <c r="E1440" s="32" t="str">
        <f>IF(Businesses!F1441="","N/A",Businesses!F1441)</f>
        <v>N/A</v>
      </c>
      <c r="F1440" s="32" t="str">
        <f t="shared" si="44"/>
        <v>N/A</v>
      </c>
      <c r="G1440" s="32" t="str">
        <f>IF(Businesses!G1441="","N/A",Businesses!G1441)</f>
        <v>N/A</v>
      </c>
      <c r="H1440" s="32" t="str">
        <f>IF(Businesses!H1441="","N/A",Businesses!H1441)</f>
        <v>N/A</v>
      </c>
      <c r="I1440" s="32" t="str">
        <f>IF(AND(Businesses!B1441="",Businesses!C1441&lt;&gt;""),0,IF(Businesses!B1441="","N/A",IF(ISNUMBER(Businesses!B1441),Businesses!B1441,0)))</f>
        <v>N/A</v>
      </c>
    </row>
    <row r="1441" spans="2:9">
      <c r="B1441" s="32" t="str">
        <f t="shared" si="45"/>
        <v>N/A</v>
      </c>
      <c r="C1441" s="32" t="str">
        <f>IF(AND(Businesses!D1442="",Businesses!E1442&lt;&gt;""),0,IF(Businesses!D1442="","N/A",IF(ISNUMBER(Businesses!D1442),Businesses!D1442,0)))</f>
        <v>N/A</v>
      </c>
      <c r="D1441" s="32" t="str">
        <f>IF(Businesses!E1442="","N/A",Businesses!E1442)</f>
        <v>N/A</v>
      </c>
      <c r="E1441" s="32" t="str">
        <f>IF(Businesses!F1442="","N/A",Businesses!F1442)</f>
        <v>N/A</v>
      </c>
      <c r="F1441" s="32" t="str">
        <f t="shared" si="44"/>
        <v>N/A</v>
      </c>
      <c r="G1441" s="32" t="str">
        <f>IF(Businesses!G1442="","N/A",Businesses!G1442)</f>
        <v>N/A</v>
      </c>
      <c r="H1441" s="32" t="str">
        <f>IF(Businesses!H1442="","N/A",Businesses!H1442)</f>
        <v>N/A</v>
      </c>
      <c r="I1441" s="32" t="str">
        <f>IF(AND(Businesses!B1442="",Businesses!C1442&lt;&gt;""),0,IF(Businesses!B1442="","N/A",IF(ISNUMBER(Businesses!B1442),Businesses!B1442,0)))</f>
        <v>N/A</v>
      </c>
    </row>
    <row r="1442" spans="2:9">
      <c r="B1442" s="32" t="str">
        <f t="shared" si="45"/>
        <v>N/A</v>
      </c>
      <c r="C1442" s="32" t="str">
        <f>IF(AND(Businesses!D1443="",Businesses!E1443&lt;&gt;""),0,IF(Businesses!D1443="","N/A",IF(ISNUMBER(Businesses!D1443),Businesses!D1443,0)))</f>
        <v>N/A</v>
      </c>
      <c r="D1442" s="32" t="str">
        <f>IF(Businesses!E1443="","N/A",Businesses!E1443)</f>
        <v>N/A</v>
      </c>
      <c r="E1442" s="32" t="str">
        <f>IF(Businesses!F1443="","N/A",Businesses!F1443)</f>
        <v>N/A</v>
      </c>
      <c r="F1442" s="32" t="str">
        <f t="shared" si="44"/>
        <v>N/A</v>
      </c>
      <c r="G1442" s="32" t="str">
        <f>IF(Businesses!G1443="","N/A",Businesses!G1443)</f>
        <v>N/A</v>
      </c>
      <c r="H1442" s="32" t="str">
        <f>IF(Businesses!H1443="","N/A",Businesses!H1443)</f>
        <v>N/A</v>
      </c>
      <c r="I1442" s="32" t="str">
        <f>IF(AND(Businesses!B1443="",Businesses!C1443&lt;&gt;""),0,IF(Businesses!B1443="","N/A",IF(ISNUMBER(Businesses!B1443),Businesses!B1443,0)))</f>
        <v>N/A</v>
      </c>
    </row>
    <row r="1443" spans="2:9">
      <c r="B1443" s="32" t="str">
        <f t="shared" si="45"/>
        <v>N/A</v>
      </c>
      <c r="C1443" s="32" t="str">
        <f>IF(AND(Businesses!D1444="",Businesses!E1444&lt;&gt;""),0,IF(Businesses!D1444="","N/A",IF(ISNUMBER(Businesses!D1444),Businesses!D1444,0)))</f>
        <v>N/A</v>
      </c>
      <c r="D1443" s="32" t="str">
        <f>IF(Businesses!E1444="","N/A",Businesses!E1444)</f>
        <v>N/A</v>
      </c>
      <c r="E1443" s="32" t="str">
        <f>IF(Businesses!F1444="","N/A",Businesses!F1444)</f>
        <v>N/A</v>
      </c>
      <c r="F1443" s="32" t="str">
        <f t="shared" si="44"/>
        <v>N/A</v>
      </c>
      <c r="G1443" s="32" t="str">
        <f>IF(Businesses!G1444="","N/A",Businesses!G1444)</f>
        <v>N/A</v>
      </c>
      <c r="H1443" s="32" t="str">
        <f>IF(Businesses!H1444="","N/A",Businesses!H1444)</f>
        <v>N/A</v>
      </c>
      <c r="I1443" s="32" t="str">
        <f>IF(AND(Businesses!B1444="",Businesses!C1444&lt;&gt;""),0,IF(Businesses!B1444="","N/A",IF(ISNUMBER(Businesses!B1444),Businesses!B1444,0)))</f>
        <v>N/A</v>
      </c>
    </row>
    <row r="1444" spans="2:9">
      <c r="B1444" s="32" t="str">
        <f t="shared" si="45"/>
        <v>N/A</v>
      </c>
      <c r="C1444" s="32" t="str">
        <f>IF(AND(Businesses!D1445="",Businesses!E1445&lt;&gt;""),0,IF(Businesses!D1445="","N/A",IF(ISNUMBER(Businesses!D1445),Businesses!D1445,0)))</f>
        <v>N/A</v>
      </c>
      <c r="D1444" s="32" t="str">
        <f>IF(Businesses!E1445="","N/A",Businesses!E1445)</f>
        <v>N/A</v>
      </c>
      <c r="E1444" s="32" t="str">
        <f>IF(Businesses!F1445="","N/A",Businesses!F1445)</f>
        <v>N/A</v>
      </c>
      <c r="F1444" s="32" t="str">
        <f t="shared" si="44"/>
        <v>N/A</v>
      </c>
      <c r="G1444" s="32" t="str">
        <f>IF(Businesses!G1445="","N/A",Businesses!G1445)</f>
        <v>N/A</v>
      </c>
      <c r="H1444" s="32" t="str">
        <f>IF(Businesses!H1445="","N/A",Businesses!H1445)</f>
        <v>N/A</v>
      </c>
      <c r="I1444" s="32" t="str">
        <f>IF(AND(Businesses!B1445="",Businesses!C1445&lt;&gt;""),0,IF(Businesses!B1445="","N/A",IF(ISNUMBER(Businesses!B1445),Businesses!B1445,0)))</f>
        <v>N/A</v>
      </c>
    </row>
    <row r="1445" spans="2:9">
      <c r="B1445" s="32" t="str">
        <f t="shared" si="45"/>
        <v>N/A</v>
      </c>
      <c r="C1445" s="32" t="str">
        <f>IF(AND(Businesses!D1446="",Businesses!E1446&lt;&gt;""),0,IF(Businesses!D1446="","N/A",IF(ISNUMBER(Businesses!D1446),Businesses!D1446,0)))</f>
        <v>N/A</v>
      </c>
      <c r="D1445" s="32" t="str">
        <f>IF(Businesses!E1446="","N/A",Businesses!E1446)</f>
        <v>N/A</v>
      </c>
      <c r="E1445" s="32" t="str">
        <f>IF(Businesses!F1446="","N/A",Businesses!F1446)</f>
        <v>N/A</v>
      </c>
      <c r="F1445" s="32" t="str">
        <f t="shared" si="44"/>
        <v>N/A</v>
      </c>
      <c r="G1445" s="32" t="str">
        <f>IF(Businesses!G1446="","N/A",Businesses!G1446)</f>
        <v>N/A</v>
      </c>
      <c r="H1445" s="32" t="str">
        <f>IF(Businesses!H1446="","N/A",Businesses!H1446)</f>
        <v>N/A</v>
      </c>
      <c r="I1445" s="32" t="str">
        <f>IF(AND(Businesses!B1446="",Businesses!C1446&lt;&gt;""),0,IF(Businesses!B1446="","N/A",IF(ISNUMBER(Businesses!B1446),Businesses!B1446,0)))</f>
        <v>N/A</v>
      </c>
    </row>
    <row r="1446" spans="2:9">
      <c r="B1446" s="32" t="str">
        <f t="shared" si="45"/>
        <v>N/A</v>
      </c>
      <c r="C1446" s="32" t="str">
        <f>IF(AND(Businesses!D1447="",Businesses!E1447&lt;&gt;""),0,IF(Businesses!D1447="","N/A",IF(ISNUMBER(Businesses!D1447),Businesses!D1447,0)))</f>
        <v>N/A</v>
      </c>
      <c r="D1446" s="32" t="str">
        <f>IF(Businesses!E1447="","N/A",Businesses!E1447)</f>
        <v>N/A</v>
      </c>
      <c r="E1446" s="32" t="str">
        <f>IF(Businesses!F1447="","N/A",Businesses!F1447)</f>
        <v>N/A</v>
      </c>
      <c r="F1446" s="32" t="str">
        <f t="shared" si="44"/>
        <v>N/A</v>
      </c>
      <c r="G1446" s="32" t="str">
        <f>IF(Businesses!G1447="","N/A",Businesses!G1447)</f>
        <v>N/A</v>
      </c>
      <c r="H1446" s="32" t="str">
        <f>IF(Businesses!H1447="","N/A",Businesses!H1447)</f>
        <v>N/A</v>
      </c>
      <c r="I1446" s="32" t="str">
        <f>IF(AND(Businesses!B1447="",Businesses!C1447&lt;&gt;""),0,IF(Businesses!B1447="","N/A",IF(ISNUMBER(Businesses!B1447),Businesses!B1447,0)))</f>
        <v>N/A</v>
      </c>
    </row>
    <row r="1447" spans="2:9">
      <c r="B1447" s="32" t="str">
        <f t="shared" si="45"/>
        <v>N/A</v>
      </c>
      <c r="C1447" s="32" t="str">
        <f>IF(AND(Businesses!D1448="",Businesses!E1448&lt;&gt;""),0,IF(Businesses!D1448="","N/A",IF(ISNUMBER(Businesses!D1448),Businesses!D1448,0)))</f>
        <v>N/A</v>
      </c>
      <c r="D1447" s="32" t="str">
        <f>IF(Businesses!E1448="","N/A",Businesses!E1448)</f>
        <v>N/A</v>
      </c>
      <c r="E1447" s="32" t="str">
        <f>IF(Businesses!F1448="","N/A",Businesses!F1448)</f>
        <v>N/A</v>
      </c>
      <c r="F1447" s="32" t="str">
        <f t="shared" si="44"/>
        <v>N/A</v>
      </c>
      <c r="G1447" s="32" t="str">
        <f>IF(Businesses!G1448="","N/A",Businesses!G1448)</f>
        <v>N/A</v>
      </c>
      <c r="H1447" s="32" t="str">
        <f>IF(Businesses!H1448="","N/A",Businesses!H1448)</f>
        <v>N/A</v>
      </c>
      <c r="I1447" s="32" t="str">
        <f>IF(AND(Businesses!B1448="",Businesses!C1448&lt;&gt;""),0,IF(Businesses!B1448="","N/A",IF(ISNUMBER(Businesses!B1448),Businesses!B1448,0)))</f>
        <v>N/A</v>
      </c>
    </row>
    <row r="1448" spans="2:9">
      <c r="B1448" s="32" t="str">
        <f t="shared" si="45"/>
        <v>N/A</v>
      </c>
      <c r="C1448" s="32" t="str">
        <f>IF(AND(Businesses!D1449="",Businesses!E1449&lt;&gt;""),0,IF(Businesses!D1449="","N/A",IF(ISNUMBER(Businesses!D1449),Businesses!D1449,0)))</f>
        <v>N/A</v>
      </c>
      <c r="D1448" s="32" t="str">
        <f>IF(Businesses!E1449="","N/A",Businesses!E1449)</f>
        <v>N/A</v>
      </c>
      <c r="E1448" s="32" t="str">
        <f>IF(Businesses!F1449="","N/A",Businesses!F1449)</f>
        <v>N/A</v>
      </c>
      <c r="F1448" s="32" t="str">
        <f t="shared" si="44"/>
        <v>N/A</v>
      </c>
      <c r="G1448" s="32" t="str">
        <f>IF(Businesses!G1449="","N/A",Businesses!G1449)</f>
        <v>N/A</v>
      </c>
      <c r="H1448" s="32" t="str">
        <f>IF(Businesses!H1449="","N/A",Businesses!H1449)</f>
        <v>N/A</v>
      </c>
      <c r="I1448" s="32" t="str">
        <f>IF(AND(Businesses!B1449="",Businesses!C1449&lt;&gt;""),0,IF(Businesses!B1449="","N/A",IF(ISNUMBER(Businesses!B1449),Businesses!B1449,0)))</f>
        <v>N/A</v>
      </c>
    </row>
    <row r="1449" spans="2:9">
      <c r="B1449" s="32" t="str">
        <f t="shared" si="45"/>
        <v>N/A</v>
      </c>
      <c r="C1449" s="32" t="str">
        <f>IF(AND(Businesses!D1450="",Businesses!E1450&lt;&gt;""),0,IF(Businesses!D1450="","N/A",IF(ISNUMBER(Businesses!D1450),Businesses!D1450,0)))</f>
        <v>N/A</v>
      </c>
      <c r="D1449" s="32" t="str">
        <f>IF(Businesses!E1450="","N/A",Businesses!E1450)</f>
        <v>N/A</v>
      </c>
      <c r="E1449" s="32" t="str">
        <f>IF(Businesses!F1450="","N/A",Businesses!F1450)</f>
        <v>N/A</v>
      </c>
      <c r="F1449" s="32" t="str">
        <f t="shared" si="44"/>
        <v>N/A</v>
      </c>
      <c r="G1449" s="32" t="str">
        <f>IF(Businesses!G1450="","N/A",Businesses!G1450)</f>
        <v>N/A</v>
      </c>
      <c r="H1449" s="32" t="str">
        <f>IF(Businesses!H1450="","N/A",Businesses!H1450)</f>
        <v>N/A</v>
      </c>
      <c r="I1449" s="32" t="str">
        <f>IF(AND(Businesses!B1450="",Businesses!C1450&lt;&gt;""),0,IF(Businesses!B1450="","N/A",IF(ISNUMBER(Businesses!B1450),Businesses!B1450,0)))</f>
        <v>N/A</v>
      </c>
    </row>
    <row r="1450" spans="2:9">
      <c r="B1450" s="32" t="str">
        <f t="shared" si="45"/>
        <v>N/A</v>
      </c>
      <c r="C1450" s="32" t="str">
        <f>IF(AND(Businesses!D1451="",Businesses!E1451&lt;&gt;""),0,IF(Businesses!D1451="","N/A",IF(ISNUMBER(Businesses!D1451),Businesses!D1451,0)))</f>
        <v>N/A</v>
      </c>
      <c r="D1450" s="32" t="str">
        <f>IF(Businesses!E1451="","N/A",Businesses!E1451)</f>
        <v>N/A</v>
      </c>
      <c r="E1450" s="32" t="str">
        <f>IF(Businesses!F1451="","N/A",Businesses!F1451)</f>
        <v>N/A</v>
      </c>
      <c r="F1450" s="32" t="str">
        <f t="shared" si="44"/>
        <v>N/A</v>
      </c>
      <c r="G1450" s="32" t="str">
        <f>IF(Businesses!G1451="","N/A",Businesses!G1451)</f>
        <v>N/A</v>
      </c>
      <c r="H1450" s="32" t="str">
        <f>IF(Businesses!H1451="","N/A",Businesses!H1451)</f>
        <v>N/A</v>
      </c>
      <c r="I1450" s="32" t="str">
        <f>IF(AND(Businesses!B1451="",Businesses!C1451&lt;&gt;""),0,IF(Businesses!B1451="","N/A",IF(ISNUMBER(Businesses!B1451),Businesses!B1451,0)))</f>
        <v>N/A</v>
      </c>
    </row>
    <row r="1451" spans="2:9">
      <c r="B1451" s="32" t="str">
        <f t="shared" si="45"/>
        <v>N/A</v>
      </c>
      <c r="C1451" s="32" t="str">
        <f>IF(AND(Businesses!D1452="",Businesses!E1452&lt;&gt;""),0,IF(Businesses!D1452="","N/A",IF(ISNUMBER(Businesses!D1452),Businesses!D1452,0)))</f>
        <v>N/A</v>
      </c>
      <c r="D1451" s="32" t="str">
        <f>IF(Businesses!E1452="","N/A",Businesses!E1452)</f>
        <v>N/A</v>
      </c>
      <c r="E1451" s="32" t="str">
        <f>IF(Businesses!F1452="","N/A",Businesses!F1452)</f>
        <v>N/A</v>
      </c>
      <c r="F1451" s="32" t="str">
        <f t="shared" si="44"/>
        <v>N/A</v>
      </c>
      <c r="G1451" s="32" t="str">
        <f>IF(Businesses!G1452="","N/A",Businesses!G1452)</f>
        <v>N/A</v>
      </c>
      <c r="H1451" s="32" t="str">
        <f>IF(Businesses!H1452="","N/A",Businesses!H1452)</f>
        <v>N/A</v>
      </c>
      <c r="I1451" s="32" t="str">
        <f>IF(AND(Businesses!B1452="",Businesses!C1452&lt;&gt;""),0,IF(Businesses!B1452="","N/A",IF(ISNUMBER(Businesses!B1452),Businesses!B1452,0)))</f>
        <v>N/A</v>
      </c>
    </row>
    <row r="1452" spans="2:9">
      <c r="B1452" s="32" t="str">
        <f t="shared" si="45"/>
        <v>N/A</v>
      </c>
      <c r="C1452" s="32" t="str">
        <f>IF(AND(Businesses!D1453="",Businesses!E1453&lt;&gt;""),0,IF(Businesses!D1453="","N/A",IF(ISNUMBER(Businesses!D1453),Businesses!D1453,0)))</f>
        <v>N/A</v>
      </c>
      <c r="D1452" s="32" t="str">
        <f>IF(Businesses!E1453="","N/A",Businesses!E1453)</f>
        <v>N/A</v>
      </c>
      <c r="E1452" s="32" t="str">
        <f>IF(Businesses!F1453="","N/A",Businesses!F1453)</f>
        <v>N/A</v>
      </c>
      <c r="F1452" s="32" t="str">
        <f t="shared" si="44"/>
        <v>N/A</v>
      </c>
      <c r="G1452" s="32" t="str">
        <f>IF(Businesses!G1453="","N/A",Businesses!G1453)</f>
        <v>N/A</v>
      </c>
      <c r="H1452" s="32" t="str">
        <f>IF(Businesses!H1453="","N/A",Businesses!H1453)</f>
        <v>N/A</v>
      </c>
      <c r="I1452" s="32" t="str">
        <f>IF(AND(Businesses!B1453="",Businesses!C1453&lt;&gt;""),0,IF(Businesses!B1453="","N/A",IF(ISNUMBER(Businesses!B1453),Businesses!B1453,0)))</f>
        <v>N/A</v>
      </c>
    </row>
    <row r="1453" spans="2:9">
      <c r="B1453" s="32" t="str">
        <f t="shared" si="45"/>
        <v>N/A</v>
      </c>
      <c r="C1453" s="32" t="str">
        <f>IF(AND(Businesses!D1454="",Businesses!E1454&lt;&gt;""),0,IF(Businesses!D1454="","N/A",IF(ISNUMBER(Businesses!D1454),Businesses!D1454,0)))</f>
        <v>N/A</v>
      </c>
      <c r="D1453" s="32" t="str">
        <f>IF(Businesses!E1454="","N/A",Businesses!E1454)</f>
        <v>N/A</v>
      </c>
      <c r="E1453" s="32" t="str">
        <f>IF(Businesses!F1454="","N/A",Businesses!F1454)</f>
        <v>N/A</v>
      </c>
      <c r="F1453" s="32" t="str">
        <f t="shared" si="44"/>
        <v>N/A</v>
      </c>
      <c r="G1453" s="32" t="str">
        <f>IF(Businesses!G1454="","N/A",Businesses!G1454)</f>
        <v>N/A</v>
      </c>
      <c r="H1453" s="32" t="str">
        <f>IF(Businesses!H1454="","N/A",Businesses!H1454)</f>
        <v>N/A</v>
      </c>
      <c r="I1453" s="32" t="str">
        <f>IF(AND(Businesses!B1454="",Businesses!C1454&lt;&gt;""),0,IF(Businesses!B1454="","N/A",IF(ISNUMBER(Businesses!B1454),Businesses!B1454,0)))</f>
        <v>N/A</v>
      </c>
    </row>
    <row r="1454" spans="2:9">
      <c r="B1454" s="32" t="str">
        <f t="shared" si="45"/>
        <v>N/A</v>
      </c>
      <c r="C1454" s="32" t="str">
        <f>IF(AND(Businesses!D1455="",Businesses!E1455&lt;&gt;""),0,IF(Businesses!D1455="","N/A",IF(ISNUMBER(Businesses!D1455),Businesses!D1455,0)))</f>
        <v>N/A</v>
      </c>
      <c r="D1454" s="32" t="str">
        <f>IF(Businesses!E1455="","N/A",Businesses!E1455)</f>
        <v>N/A</v>
      </c>
      <c r="E1454" s="32" t="str">
        <f>IF(Businesses!F1455="","N/A",Businesses!F1455)</f>
        <v>N/A</v>
      </c>
      <c r="F1454" s="32" t="str">
        <f t="shared" si="44"/>
        <v>N/A</v>
      </c>
      <c r="G1454" s="32" t="str">
        <f>IF(Businesses!G1455="","N/A",Businesses!G1455)</f>
        <v>N/A</v>
      </c>
      <c r="H1454" s="32" t="str">
        <f>IF(Businesses!H1455="","N/A",Businesses!H1455)</f>
        <v>N/A</v>
      </c>
      <c r="I1454" s="32" t="str">
        <f>IF(AND(Businesses!B1455="",Businesses!C1455&lt;&gt;""),0,IF(Businesses!B1455="","N/A",IF(ISNUMBER(Businesses!B1455),Businesses!B1455,0)))</f>
        <v>N/A</v>
      </c>
    </row>
    <row r="1455" spans="2:9">
      <c r="B1455" s="32" t="str">
        <f t="shared" si="45"/>
        <v>N/A</v>
      </c>
      <c r="C1455" s="32" t="str">
        <f>IF(AND(Businesses!D1456="",Businesses!E1456&lt;&gt;""),0,IF(Businesses!D1456="","N/A",IF(ISNUMBER(Businesses!D1456),Businesses!D1456,0)))</f>
        <v>N/A</v>
      </c>
      <c r="D1455" s="32" t="str">
        <f>IF(Businesses!E1456="","N/A",Businesses!E1456)</f>
        <v>N/A</v>
      </c>
      <c r="E1455" s="32" t="str">
        <f>IF(Businesses!F1456="","N/A",Businesses!F1456)</f>
        <v>N/A</v>
      </c>
      <c r="F1455" s="32" t="str">
        <f t="shared" si="44"/>
        <v>N/A</v>
      </c>
      <c r="G1455" s="32" t="str">
        <f>IF(Businesses!G1456="","N/A",Businesses!G1456)</f>
        <v>N/A</v>
      </c>
      <c r="H1455" s="32" t="str">
        <f>IF(Businesses!H1456="","N/A",Businesses!H1456)</f>
        <v>N/A</v>
      </c>
      <c r="I1455" s="32" t="str">
        <f>IF(AND(Businesses!B1456="",Businesses!C1456&lt;&gt;""),0,IF(Businesses!B1456="","N/A",IF(ISNUMBER(Businesses!B1456),Businesses!B1456,0)))</f>
        <v>N/A</v>
      </c>
    </row>
    <row r="1456" spans="2:9">
      <c r="B1456" s="32" t="str">
        <f t="shared" si="45"/>
        <v>N/A</v>
      </c>
      <c r="C1456" s="32" t="str">
        <f>IF(AND(Businesses!D1457="",Businesses!E1457&lt;&gt;""),0,IF(Businesses!D1457="","N/A",IF(ISNUMBER(Businesses!D1457),Businesses!D1457,0)))</f>
        <v>N/A</v>
      </c>
      <c r="D1456" s="32" t="str">
        <f>IF(Businesses!E1457="","N/A",Businesses!E1457)</f>
        <v>N/A</v>
      </c>
      <c r="E1456" s="32" t="str">
        <f>IF(Businesses!F1457="","N/A",Businesses!F1457)</f>
        <v>N/A</v>
      </c>
      <c r="F1456" s="32" t="str">
        <f t="shared" si="44"/>
        <v>N/A</v>
      </c>
      <c r="G1456" s="32" t="str">
        <f>IF(Businesses!G1457="","N/A",Businesses!G1457)</f>
        <v>N/A</v>
      </c>
      <c r="H1456" s="32" t="str">
        <f>IF(Businesses!H1457="","N/A",Businesses!H1457)</f>
        <v>N/A</v>
      </c>
      <c r="I1456" s="32" t="str">
        <f>IF(AND(Businesses!B1457="",Businesses!C1457&lt;&gt;""),0,IF(Businesses!B1457="","N/A",IF(ISNUMBER(Businesses!B1457),Businesses!B1457,0)))</f>
        <v>N/A</v>
      </c>
    </row>
    <row r="1457" spans="2:9">
      <c r="B1457" s="32" t="str">
        <f t="shared" si="45"/>
        <v>N/A</v>
      </c>
      <c r="C1457" s="32" t="str">
        <f>IF(AND(Businesses!D1458="",Businesses!E1458&lt;&gt;""),0,IF(Businesses!D1458="","N/A",IF(ISNUMBER(Businesses!D1458),Businesses!D1458,0)))</f>
        <v>N/A</v>
      </c>
      <c r="D1457" s="32" t="str">
        <f>IF(Businesses!E1458="","N/A",Businesses!E1458)</f>
        <v>N/A</v>
      </c>
      <c r="E1457" s="32" t="str">
        <f>IF(Businesses!F1458="","N/A",Businesses!F1458)</f>
        <v>N/A</v>
      </c>
      <c r="F1457" s="32" t="str">
        <f t="shared" si="44"/>
        <v>N/A</v>
      </c>
      <c r="G1457" s="32" t="str">
        <f>IF(Businesses!G1458="","N/A",Businesses!G1458)</f>
        <v>N/A</v>
      </c>
      <c r="H1457" s="32" t="str">
        <f>IF(Businesses!H1458="","N/A",Businesses!H1458)</f>
        <v>N/A</v>
      </c>
      <c r="I1457" s="32" t="str">
        <f>IF(AND(Businesses!B1458="",Businesses!C1458&lt;&gt;""),0,IF(Businesses!B1458="","N/A",IF(ISNUMBER(Businesses!B1458),Businesses!B1458,0)))</f>
        <v>N/A</v>
      </c>
    </row>
    <row r="1458" spans="2:9">
      <c r="B1458" s="32" t="str">
        <f t="shared" si="45"/>
        <v>N/A</v>
      </c>
      <c r="C1458" s="32" t="str">
        <f>IF(AND(Businesses!D1459="",Businesses!E1459&lt;&gt;""),0,IF(Businesses!D1459="","N/A",IF(ISNUMBER(Businesses!D1459),Businesses!D1459,0)))</f>
        <v>N/A</v>
      </c>
      <c r="D1458" s="32" t="str">
        <f>IF(Businesses!E1459="","N/A",Businesses!E1459)</f>
        <v>N/A</v>
      </c>
      <c r="E1458" s="32" t="str">
        <f>IF(Businesses!F1459="","N/A",Businesses!F1459)</f>
        <v>N/A</v>
      </c>
      <c r="F1458" s="32" t="str">
        <f t="shared" si="44"/>
        <v>N/A</v>
      </c>
      <c r="G1458" s="32" t="str">
        <f>IF(Businesses!G1459="","N/A",Businesses!G1459)</f>
        <v>N/A</v>
      </c>
      <c r="H1458" s="32" t="str">
        <f>IF(Businesses!H1459="","N/A",Businesses!H1459)</f>
        <v>N/A</v>
      </c>
      <c r="I1458" s="32" t="str">
        <f>IF(AND(Businesses!B1459="",Businesses!C1459&lt;&gt;""),0,IF(Businesses!B1459="","N/A",IF(ISNUMBER(Businesses!B1459),Businesses!B1459,0)))</f>
        <v>N/A</v>
      </c>
    </row>
    <row r="1459" spans="2:9">
      <c r="B1459" s="32" t="str">
        <f t="shared" si="45"/>
        <v>N/A</v>
      </c>
      <c r="C1459" s="32" t="str">
        <f>IF(AND(Businesses!D1460="",Businesses!E1460&lt;&gt;""),0,IF(Businesses!D1460="","N/A",IF(ISNUMBER(Businesses!D1460),Businesses!D1460,0)))</f>
        <v>N/A</v>
      </c>
      <c r="D1459" s="32" t="str">
        <f>IF(Businesses!E1460="","N/A",Businesses!E1460)</f>
        <v>N/A</v>
      </c>
      <c r="E1459" s="32" t="str">
        <f>IF(Businesses!F1460="","N/A",Businesses!F1460)</f>
        <v>N/A</v>
      </c>
      <c r="F1459" s="32" t="str">
        <f t="shared" si="44"/>
        <v>N/A</v>
      </c>
      <c r="G1459" s="32" t="str">
        <f>IF(Businesses!G1460="","N/A",Businesses!G1460)</f>
        <v>N/A</v>
      </c>
      <c r="H1459" s="32" t="str">
        <f>IF(Businesses!H1460="","N/A",Businesses!H1460)</f>
        <v>N/A</v>
      </c>
      <c r="I1459" s="32" t="str">
        <f>IF(AND(Businesses!B1460="",Businesses!C1460&lt;&gt;""),0,IF(Businesses!B1460="","N/A",IF(ISNUMBER(Businesses!B1460),Businesses!B1460,0)))</f>
        <v>N/A</v>
      </c>
    </row>
    <row r="1460" spans="2:9">
      <c r="B1460" s="32" t="str">
        <f t="shared" si="45"/>
        <v>N/A</v>
      </c>
      <c r="C1460" s="32" t="str">
        <f>IF(AND(Businesses!D1461="",Businesses!E1461&lt;&gt;""),0,IF(Businesses!D1461="","N/A",IF(ISNUMBER(Businesses!D1461),Businesses!D1461,0)))</f>
        <v>N/A</v>
      </c>
      <c r="D1460" s="32" t="str">
        <f>IF(Businesses!E1461="","N/A",Businesses!E1461)</f>
        <v>N/A</v>
      </c>
      <c r="E1460" s="32" t="str">
        <f>IF(Businesses!F1461="","N/A",Businesses!F1461)</f>
        <v>N/A</v>
      </c>
      <c r="F1460" s="32" t="str">
        <f t="shared" si="44"/>
        <v>N/A</v>
      </c>
      <c r="G1460" s="32" t="str">
        <f>IF(Businesses!G1461="","N/A",Businesses!G1461)</f>
        <v>N/A</v>
      </c>
      <c r="H1460" s="32" t="str">
        <f>IF(Businesses!H1461="","N/A",Businesses!H1461)</f>
        <v>N/A</v>
      </c>
      <c r="I1460" s="32" t="str">
        <f>IF(AND(Businesses!B1461="",Businesses!C1461&lt;&gt;""),0,IF(Businesses!B1461="","N/A",IF(ISNUMBER(Businesses!B1461),Businesses!B1461,0)))</f>
        <v>N/A</v>
      </c>
    </row>
    <row r="1461" spans="2:9">
      <c r="B1461" s="32" t="str">
        <f t="shared" si="45"/>
        <v>N/A</v>
      </c>
      <c r="C1461" s="32" t="str">
        <f>IF(AND(Businesses!D1462="",Businesses!E1462&lt;&gt;""),0,IF(Businesses!D1462="","N/A",IF(ISNUMBER(Businesses!D1462),Businesses!D1462,0)))</f>
        <v>N/A</v>
      </c>
      <c r="D1461" s="32" t="str">
        <f>IF(Businesses!E1462="","N/A",Businesses!E1462)</f>
        <v>N/A</v>
      </c>
      <c r="E1461" s="32" t="str">
        <f>IF(Businesses!F1462="","N/A",Businesses!F1462)</f>
        <v>N/A</v>
      </c>
      <c r="F1461" s="32" t="str">
        <f t="shared" si="44"/>
        <v>N/A</v>
      </c>
      <c r="G1461" s="32" t="str">
        <f>IF(Businesses!G1462="","N/A",Businesses!G1462)</f>
        <v>N/A</v>
      </c>
      <c r="H1461" s="32" t="str">
        <f>IF(Businesses!H1462="","N/A",Businesses!H1462)</f>
        <v>N/A</v>
      </c>
      <c r="I1461" s="32" t="str">
        <f>IF(AND(Businesses!B1462="",Businesses!C1462&lt;&gt;""),0,IF(Businesses!B1462="","N/A",IF(ISNUMBER(Businesses!B1462),Businesses!B1462,0)))</f>
        <v>N/A</v>
      </c>
    </row>
    <row r="1462" spans="2:9">
      <c r="B1462" s="32" t="str">
        <f t="shared" si="45"/>
        <v>N/A</v>
      </c>
      <c r="C1462" s="32" t="str">
        <f>IF(AND(Businesses!D1463="",Businesses!E1463&lt;&gt;""),0,IF(Businesses!D1463="","N/A",IF(ISNUMBER(Businesses!D1463),Businesses!D1463,0)))</f>
        <v>N/A</v>
      </c>
      <c r="D1462" s="32" t="str">
        <f>IF(Businesses!E1463="","N/A",Businesses!E1463)</f>
        <v>N/A</v>
      </c>
      <c r="E1462" s="32" t="str">
        <f>IF(Businesses!F1463="","N/A",Businesses!F1463)</f>
        <v>N/A</v>
      </c>
      <c r="F1462" s="32" t="str">
        <f t="shared" si="44"/>
        <v>N/A</v>
      </c>
      <c r="G1462" s="32" t="str">
        <f>IF(Businesses!G1463="","N/A",Businesses!G1463)</f>
        <v>N/A</v>
      </c>
      <c r="H1462" s="32" t="str">
        <f>IF(Businesses!H1463="","N/A",Businesses!H1463)</f>
        <v>N/A</v>
      </c>
      <c r="I1462" s="32" t="str">
        <f>IF(AND(Businesses!B1463="",Businesses!C1463&lt;&gt;""),0,IF(Businesses!B1463="","N/A",IF(ISNUMBER(Businesses!B1463),Businesses!B1463,0)))</f>
        <v>N/A</v>
      </c>
    </row>
    <row r="1463" spans="2:9">
      <c r="B1463" s="32" t="str">
        <f t="shared" si="45"/>
        <v>N/A</v>
      </c>
      <c r="C1463" s="32" t="str">
        <f>IF(AND(Businesses!D1464="",Businesses!E1464&lt;&gt;""),0,IF(Businesses!D1464="","N/A",IF(ISNUMBER(Businesses!D1464),Businesses!D1464,0)))</f>
        <v>N/A</v>
      </c>
      <c r="D1463" s="32" t="str">
        <f>IF(Businesses!E1464="","N/A",Businesses!E1464)</f>
        <v>N/A</v>
      </c>
      <c r="E1463" s="32" t="str">
        <f>IF(Businesses!F1464="","N/A",Businesses!F1464)</f>
        <v>N/A</v>
      </c>
      <c r="F1463" s="32" t="str">
        <f t="shared" si="44"/>
        <v>N/A</v>
      </c>
      <c r="G1463" s="32" t="str">
        <f>IF(Businesses!G1464="","N/A",Businesses!G1464)</f>
        <v>N/A</v>
      </c>
      <c r="H1463" s="32" t="str">
        <f>IF(Businesses!H1464="","N/A",Businesses!H1464)</f>
        <v>N/A</v>
      </c>
      <c r="I1463" s="32" t="str">
        <f>IF(AND(Businesses!B1464="",Businesses!C1464&lt;&gt;""),0,IF(Businesses!B1464="","N/A",IF(ISNUMBER(Businesses!B1464),Businesses!B1464,0)))</f>
        <v>N/A</v>
      </c>
    </row>
    <row r="1464" spans="2:9">
      <c r="B1464" s="32" t="str">
        <f t="shared" si="45"/>
        <v>N/A</v>
      </c>
      <c r="C1464" s="32" t="str">
        <f>IF(AND(Businesses!D1465="",Businesses!E1465&lt;&gt;""),0,IF(Businesses!D1465="","N/A",IF(ISNUMBER(Businesses!D1465),Businesses!D1465,0)))</f>
        <v>N/A</v>
      </c>
      <c r="D1464" s="32" t="str">
        <f>IF(Businesses!E1465="","N/A",Businesses!E1465)</f>
        <v>N/A</v>
      </c>
      <c r="E1464" s="32" t="str">
        <f>IF(Businesses!F1465="","N/A",Businesses!F1465)</f>
        <v>N/A</v>
      </c>
      <c r="F1464" s="32" t="str">
        <f t="shared" si="44"/>
        <v>N/A</v>
      </c>
      <c r="G1464" s="32" t="str">
        <f>IF(Businesses!G1465="","N/A",Businesses!G1465)</f>
        <v>N/A</v>
      </c>
      <c r="H1464" s="32" t="str">
        <f>IF(Businesses!H1465="","N/A",Businesses!H1465)</f>
        <v>N/A</v>
      </c>
      <c r="I1464" s="32" t="str">
        <f>IF(AND(Businesses!B1465="",Businesses!C1465&lt;&gt;""),0,IF(Businesses!B1465="","N/A",IF(ISNUMBER(Businesses!B1465),Businesses!B1465,0)))</f>
        <v>N/A</v>
      </c>
    </row>
    <row r="1465" spans="2:9">
      <c r="B1465" s="32" t="str">
        <f t="shared" si="45"/>
        <v>N/A</v>
      </c>
      <c r="C1465" s="32" t="str">
        <f>IF(AND(Businesses!D1466="",Businesses!E1466&lt;&gt;""),0,IF(Businesses!D1466="","N/A",IF(ISNUMBER(Businesses!D1466),Businesses!D1466,0)))</f>
        <v>N/A</v>
      </c>
      <c r="D1465" s="32" t="str">
        <f>IF(Businesses!E1466="","N/A",Businesses!E1466)</f>
        <v>N/A</v>
      </c>
      <c r="E1465" s="32" t="str">
        <f>IF(Businesses!F1466="","N/A",Businesses!F1466)</f>
        <v>N/A</v>
      </c>
      <c r="F1465" s="32" t="str">
        <f t="shared" si="44"/>
        <v>N/A</v>
      </c>
      <c r="G1465" s="32" t="str">
        <f>IF(Businesses!G1466="","N/A",Businesses!G1466)</f>
        <v>N/A</v>
      </c>
      <c r="H1465" s="32" t="str">
        <f>IF(Businesses!H1466="","N/A",Businesses!H1466)</f>
        <v>N/A</v>
      </c>
      <c r="I1465" s="32" t="str">
        <f>IF(AND(Businesses!B1466="",Businesses!C1466&lt;&gt;""),0,IF(Businesses!B1466="","N/A",IF(ISNUMBER(Businesses!B1466),Businesses!B1466,0)))</f>
        <v>N/A</v>
      </c>
    </row>
    <row r="1466" spans="2:9">
      <c r="B1466" s="32" t="str">
        <f t="shared" si="45"/>
        <v>N/A</v>
      </c>
      <c r="C1466" s="32" t="str">
        <f>IF(AND(Businesses!D1467="",Businesses!E1467&lt;&gt;""),0,IF(Businesses!D1467="","N/A",IF(ISNUMBER(Businesses!D1467),Businesses!D1467,0)))</f>
        <v>N/A</v>
      </c>
      <c r="D1466" s="32" t="str">
        <f>IF(Businesses!E1467="","N/A",Businesses!E1467)</f>
        <v>N/A</v>
      </c>
      <c r="E1466" s="32" t="str">
        <f>IF(Businesses!F1467="","N/A",Businesses!F1467)</f>
        <v>N/A</v>
      </c>
      <c r="F1466" s="32" t="str">
        <f t="shared" si="44"/>
        <v>N/A</v>
      </c>
      <c r="G1466" s="32" t="str">
        <f>IF(Businesses!G1467="","N/A",Businesses!G1467)</f>
        <v>N/A</v>
      </c>
      <c r="H1466" s="32" t="str">
        <f>IF(Businesses!H1467="","N/A",Businesses!H1467)</f>
        <v>N/A</v>
      </c>
      <c r="I1466" s="32" t="str">
        <f>IF(AND(Businesses!B1467="",Businesses!C1467&lt;&gt;""),0,IF(Businesses!B1467="","N/A",IF(ISNUMBER(Businesses!B1467),Businesses!B1467,0)))</f>
        <v>N/A</v>
      </c>
    </row>
    <row r="1467" spans="2:9">
      <c r="B1467" s="32" t="str">
        <f t="shared" si="45"/>
        <v>N/A</v>
      </c>
      <c r="C1467" s="32" t="str">
        <f>IF(AND(Businesses!D1468="",Businesses!E1468&lt;&gt;""),0,IF(Businesses!D1468="","N/A",IF(ISNUMBER(Businesses!D1468),Businesses!D1468,0)))</f>
        <v>N/A</v>
      </c>
      <c r="D1467" s="32" t="str">
        <f>IF(Businesses!E1468="","N/A",Businesses!E1468)</f>
        <v>N/A</v>
      </c>
      <c r="E1467" s="32" t="str">
        <f>IF(Businesses!F1468="","N/A",Businesses!F1468)</f>
        <v>N/A</v>
      </c>
      <c r="F1467" s="32" t="str">
        <f t="shared" si="44"/>
        <v>N/A</v>
      </c>
      <c r="G1467" s="32" t="str">
        <f>IF(Businesses!G1468="","N/A",Businesses!G1468)</f>
        <v>N/A</v>
      </c>
      <c r="H1467" s="32" t="str">
        <f>IF(Businesses!H1468="","N/A",Businesses!H1468)</f>
        <v>N/A</v>
      </c>
      <c r="I1467" s="32" t="str">
        <f>IF(AND(Businesses!B1468="",Businesses!C1468&lt;&gt;""),0,IF(Businesses!B1468="","N/A",IF(ISNUMBER(Businesses!B1468),Businesses!B1468,0)))</f>
        <v>N/A</v>
      </c>
    </row>
    <row r="1468" spans="2:9">
      <c r="B1468" s="32" t="str">
        <f t="shared" si="45"/>
        <v>N/A</v>
      </c>
      <c r="C1468" s="32" t="str">
        <f>IF(AND(Businesses!D1469="",Businesses!E1469&lt;&gt;""),0,IF(Businesses!D1469="","N/A",IF(ISNUMBER(Businesses!D1469),Businesses!D1469,0)))</f>
        <v>N/A</v>
      </c>
      <c r="D1468" s="32" t="str">
        <f>IF(Businesses!E1469="","N/A",Businesses!E1469)</f>
        <v>N/A</v>
      </c>
      <c r="E1468" s="32" t="str">
        <f>IF(Businesses!F1469="","N/A",Businesses!F1469)</f>
        <v>N/A</v>
      </c>
      <c r="F1468" s="32" t="str">
        <f t="shared" si="44"/>
        <v>N/A</v>
      </c>
      <c r="G1468" s="32" t="str">
        <f>IF(Businesses!G1469="","N/A",Businesses!G1469)</f>
        <v>N/A</v>
      </c>
      <c r="H1468" s="32" t="str">
        <f>IF(Businesses!H1469="","N/A",Businesses!H1469)</f>
        <v>N/A</v>
      </c>
      <c r="I1468" s="32" t="str">
        <f>IF(AND(Businesses!B1469="",Businesses!C1469&lt;&gt;""),0,IF(Businesses!B1469="","N/A",IF(ISNUMBER(Businesses!B1469),Businesses!B1469,0)))</f>
        <v>N/A</v>
      </c>
    </row>
    <row r="1469" spans="2:9">
      <c r="B1469" s="32" t="str">
        <f t="shared" si="45"/>
        <v>N/A</v>
      </c>
      <c r="C1469" s="32" t="str">
        <f>IF(AND(Businesses!D1470="",Businesses!E1470&lt;&gt;""),0,IF(Businesses!D1470="","N/A",IF(ISNUMBER(Businesses!D1470),Businesses!D1470,0)))</f>
        <v>N/A</v>
      </c>
      <c r="D1469" s="32" t="str">
        <f>IF(Businesses!E1470="","N/A",Businesses!E1470)</f>
        <v>N/A</v>
      </c>
      <c r="E1469" s="32" t="str">
        <f>IF(Businesses!F1470="","N/A",Businesses!F1470)</f>
        <v>N/A</v>
      </c>
      <c r="F1469" s="32" t="str">
        <f t="shared" si="44"/>
        <v>N/A</v>
      </c>
      <c r="G1469" s="32" t="str">
        <f>IF(Businesses!G1470="","N/A",Businesses!G1470)</f>
        <v>N/A</v>
      </c>
      <c r="H1469" s="32" t="str">
        <f>IF(Businesses!H1470="","N/A",Businesses!H1470)</f>
        <v>N/A</v>
      </c>
      <c r="I1469" s="32" t="str">
        <f>IF(AND(Businesses!B1470="",Businesses!C1470&lt;&gt;""),0,IF(Businesses!B1470="","N/A",IF(ISNUMBER(Businesses!B1470),Businesses!B1470,0)))</f>
        <v>N/A</v>
      </c>
    </row>
    <row r="1470" spans="2:9">
      <c r="B1470" s="32" t="str">
        <f t="shared" si="45"/>
        <v>N/A</v>
      </c>
      <c r="C1470" s="32" t="str">
        <f>IF(AND(Businesses!D1471="",Businesses!E1471&lt;&gt;""),0,IF(Businesses!D1471="","N/A",IF(ISNUMBER(Businesses!D1471),Businesses!D1471,0)))</f>
        <v>N/A</v>
      </c>
      <c r="D1470" s="32" t="str">
        <f>IF(Businesses!E1471="","N/A",Businesses!E1471)</f>
        <v>N/A</v>
      </c>
      <c r="E1470" s="32" t="str">
        <f>IF(Businesses!F1471="","N/A",Businesses!F1471)</f>
        <v>N/A</v>
      </c>
      <c r="F1470" s="32" t="str">
        <f t="shared" si="44"/>
        <v>N/A</v>
      </c>
      <c r="G1470" s="32" t="str">
        <f>IF(Businesses!G1471="","N/A",Businesses!G1471)</f>
        <v>N/A</v>
      </c>
      <c r="H1470" s="32" t="str">
        <f>IF(Businesses!H1471="","N/A",Businesses!H1471)</f>
        <v>N/A</v>
      </c>
      <c r="I1470" s="32" t="str">
        <f>IF(AND(Businesses!B1471="",Businesses!C1471&lt;&gt;""),0,IF(Businesses!B1471="","N/A",IF(ISNUMBER(Businesses!B1471),Businesses!B1471,0)))</f>
        <v>N/A</v>
      </c>
    </row>
    <row r="1471" spans="2:9">
      <c r="B1471" s="32" t="str">
        <f t="shared" si="45"/>
        <v>N/A</v>
      </c>
      <c r="C1471" s="32" t="str">
        <f>IF(AND(Businesses!D1472="",Businesses!E1472&lt;&gt;""),0,IF(Businesses!D1472="","N/A",IF(ISNUMBER(Businesses!D1472),Businesses!D1472,0)))</f>
        <v>N/A</v>
      </c>
      <c r="D1471" s="32" t="str">
        <f>IF(Businesses!E1472="","N/A",Businesses!E1472)</f>
        <v>N/A</v>
      </c>
      <c r="E1471" s="32" t="str">
        <f>IF(Businesses!F1472="","N/A",Businesses!F1472)</f>
        <v>N/A</v>
      </c>
      <c r="F1471" s="32" t="str">
        <f t="shared" si="44"/>
        <v>N/A</v>
      </c>
      <c r="G1471" s="32" t="str">
        <f>IF(Businesses!G1472="","N/A",Businesses!G1472)</f>
        <v>N/A</v>
      </c>
      <c r="H1471" s="32" t="str">
        <f>IF(Businesses!H1472="","N/A",Businesses!H1472)</f>
        <v>N/A</v>
      </c>
      <c r="I1471" s="32" t="str">
        <f>IF(AND(Businesses!B1472="",Businesses!C1472&lt;&gt;""),0,IF(Businesses!B1472="","N/A",IF(ISNUMBER(Businesses!B1472),Businesses!B1472,0)))</f>
        <v>N/A</v>
      </c>
    </row>
    <row r="1472" spans="2:9">
      <c r="B1472" s="32" t="str">
        <f t="shared" si="45"/>
        <v>N/A</v>
      </c>
      <c r="C1472" s="32" t="str">
        <f>IF(AND(Businesses!D1473="",Businesses!E1473&lt;&gt;""),0,IF(Businesses!D1473="","N/A",IF(ISNUMBER(Businesses!D1473),Businesses!D1473,0)))</f>
        <v>N/A</v>
      </c>
      <c r="D1472" s="32" t="str">
        <f>IF(Businesses!E1473="","N/A",Businesses!E1473)</f>
        <v>N/A</v>
      </c>
      <c r="E1472" s="32" t="str">
        <f>IF(Businesses!F1473="","N/A",Businesses!F1473)</f>
        <v>N/A</v>
      </c>
      <c r="F1472" s="32" t="str">
        <f t="shared" si="44"/>
        <v>N/A</v>
      </c>
      <c r="G1472" s="32" t="str">
        <f>IF(Businesses!G1473="","N/A",Businesses!G1473)</f>
        <v>N/A</v>
      </c>
      <c r="H1472" s="32" t="str">
        <f>IF(Businesses!H1473="","N/A",Businesses!H1473)</f>
        <v>N/A</v>
      </c>
      <c r="I1472" s="32" t="str">
        <f>IF(AND(Businesses!B1473="",Businesses!C1473&lt;&gt;""),0,IF(Businesses!B1473="","N/A",IF(ISNUMBER(Businesses!B1473),Businesses!B1473,0)))</f>
        <v>N/A</v>
      </c>
    </row>
    <row r="1473" spans="2:9">
      <c r="B1473" s="32" t="str">
        <f t="shared" si="45"/>
        <v>N/A</v>
      </c>
      <c r="C1473" s="32" t="str">
        <f>IF(AND(Businesses!D1474="",Businesses!E1474&lt;&gt;""),0,IF(Businesses!D1474="","N/A",IF(ISNUMBER(Businesses!D1474),Businesses!D1474,0)))</f>
        <v>N/A</v>
      </c>
      <c r="D1473" s="32" t="str">
        <f>IF(Businesses!E1474="","N/A",Businesses!E1474)</f>
        <v>N/A</v>
      </c>
      <c r="E1473" s="32" t="str">
        <f>IF(Businesses!F1474="","N/A",Businesses!F1474)</f>
        <v>N/A</v>
      </c>
      <c r="F1473" s="32" t="str">
        <f t="shared" si="44"/>
        <v>N/A</v>
      </c>
      <c r="G1473" s="32" t="str">
        <f>IF(Businesses!G1474="","N/A",Businesses!G1474)</f>
        <v>N/A</v>
      </c>
      <c r="H1473" s="32" t="str">
        <f>IF(Businesses!H1474="","N/A",Businesses!H1474)</f>
        <v>N/A</v>
      </c>
      <c r="I1473" s="32" t="str">
        <f>IF(AND(Businesses!B1474="",Businesses!C1474&lt;&gt;""),0,IF(Businesses!B1474="","N/A",IF(ISNUMBER(Businesses!B1474),Businesses!B1474,0)))</f>
        <v>N/A</v>
      </c>
    </row>
    <row r="1474" spans="2:9">
      <c r="B1474" s="32" t="str">
        <f t="shared" si="45"/>
        <v>N/A</v>
      </c>
      <c r="C1474" s="32" t="str">
        <f>IF(AND(Businesses!D1475="",Businesses!E1475&lt;&gt;""),0,IF(Businesses!D1475="","N/A",IF(ISNUMBER(Businesses!D1475),Businesses!D1475,0)))</f>
        <v>N/A</v>
      </c>
      <c r="D1474" s="32" t="str">
        <f>IF(Businesses!E1475="","N/A",Businesses!E1475)</f>
        <v>N/A</v>
      </c>
      <c r="E1474" s="32" t="str">
        <f>IF(Businesses!F1475="","N/A",Businesses!F1475)</f>
        <v>N/A</v>
      </c>
      <c r="F1474" s="32" t="str">
        <f t="shared" ref="F1474:F1537" si="46">IF(B1474="N/A","N/A",UPPER(TRIM(ProbuildName)))</f>
        <v>N/A</v>
      </c>
      <c r="G1474" s="32" t="str">
        <f>IF(Businesses!G1475="","N/A",Businesses!G1475)</f>
        <v>N/A</v>
      </c>
      <c r="H1474" s="32" t="str">
        <f>IF(Businesses!H1475="","N/A",Businesses!H1475)</f>
        <v>N/A</v>
      </c>
      <c r="I1474" s="32" t="str">
        <f>IF(AND(Businesses!B1475="",Businesses!C1475&lt;&gt;""),0,IF(Businesses!B1475="","N/A",IF(ISNUMBER(Businesses!B1475),Businesses!B1475,0)))</f>
        <v>N/A</v>
      </c>
    </row>
    <row r="1475" spans="2:9">
      <c r="B1475" s="32" t="str">
        <f t="shared" ref="B1475:B1538" si="47">IF(I1475="N/A","N/A","")</f>
        <v>N/A</v>
      </c>
      <c r="C1475" s="32" t="str">
        <f>IF(AND(Businesses!D1476="",Businesses!E1476&lt;&gt;""),0,IF(Businesses!D1476="","N/A",IF(ISNUMBER(Businesses!D1476),Businesses!D1476,0)))</f>
        <v>N/A</v>
      </c>
      <c r="D1475" s="32" t="str">
        <f>IF(Businesses!E1476="","N/A",Businesses!E1476)</f>
        <v>N/A</v>
      </c>
      <c r="E1475" s="32" t="str">
        <f>IF(Businesses!F1476="","N/A",Businesses!F1476)</f>
        <v>N/A</v>
      </c>
      <c r="F1475" s="32" t="str">
        <f t="shared" si="46"/>
        <v>N/A</v>
      </c>
      <c r="G1475" s="32" t="str">
        <f>IF(Businesses!G1476="","N/A",Businesses!G1476)</f>
        <v>N/A</v>
      </c>
      <c r="H1475" s="32" t="str">
        <f>IF(Businesses!H1476="","N/A",Businesses!H1476)</f>
        <v>N/A</v>
      </c>
      <c r="I1475" s="32" t="str">
        <f>IF(AND(Businesses!B1476="",Businesses!C1476&lt;&gt;""),0,IF(Businesses!B1476="","N/A",IF(ISNUMBER(Businesses!B1476),Businesses!B1476,0)))</f>
        <v>N/A</v>
      </c>
    </row>
    <row r="1476" spans="2:9">
      <c r="B1476" s="32" t="str">
        <f t="shared" si="47"/>
        <v>N/A</v>
      </c>
      <c r="C1476" s="32" t="str">
        <f>IF(AND(Businesses!D1477="",Businesses!E1477&lt;&gt;""),0,IF(Businesses!D1477="","N/A",IF(ISNUMBER(Businesses!D1477),Businesses!D1477,0)))</f>
        <v>N/A</v>
      </c>
      <c r="D1476" s="32" t="str">
        <f>IF(Businesses!E1477="","N/A",Businesses!E1477)</f>
        <v>N/A</v>
      </c>
      <c r="E1476" s="32" t="str">
        <f>IF(Businesses!F1477="","N/A",Businesses!F1477)</f>
        <v>N/A</v>
      </c>
      <c r="F1476" s="32" t="str">
        <f t="shared" si="46"/>
        <v>N/A</v>
      </c>
      <c r="G1476" s="32" t="str">
        <f>IF(Businesses!G1477="","N/A",Businesses!G1477)</f>
        <v>N/A</v>
      </c>
      <c r="H1476" s="32" t="str">
        <f>IF(Businesses!H1477="","N/A",Businesses!H1477)</f>
        <v>N/A</v>
      </c>
      <c r="I1476" s="32" t="str">
        <f>IF(AND(Businesses!B1477="",Businesses!C1477&lt;&gt;""),0,IF(Businesses!B1477="","N/A",IF(ISNUMBER(Businesses!B1477),Businesses!B1477,0)))</f>
        <v>N/A</v>
      </c>
    </row>
    <row r="1477" spans="2:9">
      <c r="B1477" s="32" t="str">
        <f t="shared" si="47"/>
        <v>N/A</v>
      </c>
      <c r="C1477" s="32" t="str">
        <f>IF(AND(Businesses!D1478="",Businesses!E1478&lt;&gt;""),0,IF(Businesses!D1478="","N/A",IF(ISNUMBER(Businesses!D1478),Businesses!D1478,0)))</f>
        <v>N/A</v>
      </c>
      <c r="D1477" s="32" t="str">
        <f>IF(Businesses!E1478="","N/A",Businesses!E1478)</f>
        <v>N/A</v>
      </c>
      <c r="E1477" s="32" t="str">
        <f>IF(Businesses!F1478="","N/A",Businesses!F1478)</f>
        <v>N/A</v>
      </c>
      <c r="F1477" s="32" t="str">
        <f t="shared" si="46"/>
        <v>N/A</v>
      </c>
      <c r="G1477" s="32" t="str">
        <f>IF(Businesses!G1478="","N/A",Businesses!G1478)</f>
        <v>N/A</v>
      </c>
      <c r="H1477" s="32" t="str">
        <f>IF(Businesses!H1478="","N/A",Businesses!H1478)</f>
        <v>N/A</v>
      </c>
      <c r="I1477" s="32" t="str">
        <f>IF(AND(Businesses!B1478="",Businesses!C1478&lt;&gt;""),0,IF(Businesses!B1478="","N/A",IF(ISNUMBER(Businesses!B1478),Businesses!B1478,0)))</f>
        <v>N/A</v>
      </c>
    </row>
    <row r="1478" spans="2:9">
      <c r="B1478" s="32" t="str">
        <f t="shared" si="47"/>
        <v>N/A</v>
      </c>
      <c r="C1478" s="32" t="str">
        <f>IF(AND(Businesses!D1479="",Businesses!E1479&lt;&gt;""),0,IF(Businesses!D1479="","N/A",IF(ISNUMBER(Businesses!D1479),Businesses!D1479,0)))</f>
        <v>N/A</v>
      </c>
      <c r="D1478" s="32" t="str">
        <f>IF(Businesses!E1479="","N/A",Businesses!E1479)</f>
        <v>N/A</v>
      </c>
      <c r="E1478" s="32" t="str">
        <f>IF(Businesses!F1479="","N/A",Businesses!F1479)</f>
        <v>N/A</v>
      </c>
      <c r="F1478" s="32" t="str">
        <f t="shared" si="46"/>
        <v>N/A</v>
      </c>
      <c r="G1478" s="32" t="str">
        <f>IF(Businesses!G1479="","N/A",Businesses!G1479)</f>
        <v>N/A</v>
      </c>
      <c r="H1478" s="32" t="str">
        <f>IF(Businesses!H1479="","N/A",Businesses!H1479)</f>
        <v>N/A</v>
      </c>
      <c r="I1478" s="32" t="str">
        <f>IF(AND(Businesses!B1479="",Businesses!C1479&lt;&gt;""),0,IF(Businesses!B1479="","N/A",IF(ISNUMBER(Businesses!B1479),Businesses!B1479,0)))</f>
        <v>N/A</v>
      </c>
    </row>
    <row r="1479" spans="2:9">
      <c r="B1479" s="32" t="str">
        <f t="shared" si="47"/>
        <v>N/A</v>
      </c>
      <c r="C1479" s="32" t="str">
        <f>IF(AND(Businesses!D1480="",Businesses!E1480&lt;&gt;""),0,IF(Businesses!D1480="","N/A",IF(ISNUMBER(Businesses!D1480),Businesses!D1480,0)))</f>
        <v>N/A</v>
      </c>
      <c r="D1479" s="32" t="str">
        <f>IF(Businesses!E1480="","N/A",Businesses!E1480)</f>
        <v>N/A</v>
      </c>
      <c r="E1479" s="32" t="str">
        <f>IF(Businesses!F1480="","N/A",Businesses!F1480)</f>
        <v>N/A</v>
      </c>
      <c r="F1479" s="32" t="str">
        <f t="shared" si="46"/>
        <v>N/A</v>
      </c>
      <c r="G1479" s="32" t="str">
        <f>IF(Businesses!G1480="","N/A",Businesses!G1480)</f>
        <v>N/A</v>
      </c>
      <c r="H1479" s="32" t="str">
        <f>IF(Businesses!H1480="","N/A",Businesses!H1480)</f>
        <v>N/A</v>
      </c>
      <c r="I1479" s="32" t="str">
        <f>IF(AND(Businesses!B1480="",Businesses!C1480&lt;&gt;""),0,IF(Businesses!B1480="","N/A",IF(ISNUMBER(Businesses!B1480),Businesses!B1480,0)))</f>
        <v>N/A</v>
      </c>
    </row>
    <row r="1480" spans="2:9">
      <c r="B1480" s="32" t="str">
        <f t="shared" si="47"/>
        <v>N/A</v>
      </c>
      <c r="C1480" s="32" t="str">
        <f>IF(AND(Businesses!D1481="",Businesses!E1481&lt;&gt;""),0,IF(Businesses!D1481="","N/A",IF(ISNUMBER(Businesses!D1481),Businesses!D1481,0)))</f>
        <v>N/A</v>
      </c>
      <c r="D1480" s="32" t="str">
        <f>IF(Businesses!E1481="","N/A",Businesses!E1481)</f>
        <v>N/A</v>
      </c>
      <c r="E1480" s="32" t="str">
        <f>IF(Businesses!F1481="","N/A",Businesses!F1481)</f>
        <v>N/A</v>
      </c>
      <c r="F1480" s="32" t="str">
        <f t="shared" si="46"/>
        <v>N/A</v>
      </c>
      <c r="G1480" s="32" t="str">
        <f>IF(Businesses!G1481="","N/A",Businesses!G1481)</f>
        <v>N/A</v>
      </c>
      <c r="H1480" s="32" t="str">
        <f>IF(Businesses!H1481="","N/A",Businesses!H1481)</f>
        <v>N/A</v>
      </c>
      <c r="I1480" s="32" t="str">
        <f>IF(AND(Businesses!B1481="",Businesses!C1481&lt;&gt;""),0,IF(Businesses!B1481="","N/A",IF(ISNUMBER(Businesses!B1481),Businesses!B1481,0)))</f>
        <v>N/A</v>
      </c>
    </row>
    <row r="1481" spans="2:9">
      <c r="B1481" s="32" t="str">
        <f t="shared" si="47"/>
        <v>N/A</v>
      </c>
      <c r="C1481" s="32" t="str">
        <f>IF(AND(Businesses!D1482="",Businesses!E1482&lt;&gt;""),0,IF(Businesses!D1482="","N/A",IF(ISNUMBER(Businesses!D1482),Businesses!D1482,0)))</f>
        <v>N/A</v>
      </c>
      <c r="D1481" s="32" t="str">
        <f>IF(Businesses!E1482="","N/A",Businesses!E1482)</f>
        <v>N/A</v>
      </c>
      <c r="E1481" s="32" t="str">
        <f>IF(Businesses!F1482="","N/A",Businesses!F1482)</f>
        <v>N/A</v>
      </c>
      <c r="F1481" s="32" t="str">
        <f t="shared" si="46"/>
        <v>N/A</v>
      </c>
      <c r="G1481" s="32" t="str">
        <f>IF(Businesses!G1482="","N/A",Businesses!G1482)</f>
        <v>N/A</v>
      </c>
      <c r="H1481" s="32" t="str">
        <f>IF(Businesses!H1482="","N/A",Businesses!H1482)</f>
        <v>N/A</v>
      </c>
      <c r="I1481" s="32" t="str">
        <f>IF(AND(Businesses!B1482="",Businesses!C1482&lt;&gt;""),0,IF(Businesses!B1482="","N/A",IF(ISNUMBER(Businesses!B1482),Businesses!B1482,0)))</f>
        <v>N/A</v>
      </c>
    </row>
    <row r="1482" spans="2:9">
      <c r="B1482" s="32" t="str">
        <f t="shared" si="47"/>
        <v>N/A</v>
      </c>
      <c r="C1482" s="32" t="str">
        <f>IF(AND(Businesses!D1483="",Businesses!E1483&lt;&gt;""),0,IF(Businesses!D1483="","N/A",IF(ISNUMBER(Businesses!D1483),Businesses!D1483,0)))</f>
        <v>N/A</v>
      </c>
      <c r="D1482" s="32" t="str">
        <f>IF(Businesses!E1483="","N/A",Businesses!E1483)</f>
        <v>N/A</v>
      </c>
      <c r="E1482" s="32" t="str">
        <f>IF(Businesses!F1483="","N/A",Businesses!F1483)</f>
        <v>N/A</v>
      </c>
      <c r="F1482" s="32" t="str">
        <f t="shared" si="46"/>
        <v>N/A</v>
      </c>
      <c r="G1482" s="32" t="str">
        <f>IF(Businesses!G1483="","N/A",Businesses!G1483)</f>
        <v>N/A</v>
      </c>
      <c r="H1482" s="32" t="str">
        <f>IF(Businesses!H1483="","N/A",Businesses!H1483)</f>
        <v>N/A</v>
      </c>
      <c r="I1482" s="32" t="str">
        <f>IF(AND(Businesses!B1483="",Businesses!C1483&lt;&gt;""),0,IF(Businesses!B1483="","N/A",IF(ISNUMBER(Businesses!B1483),Businesses!B1483,0)))</f>
        <v>N/A</v>
      </c>
    </row>
    <row r="1483" spans="2:9">
      <c r="B1483" s="32" t="str">
        <f t="shared" si="47"/>
        <v>N/A</v>
      </c>
      <c r="C1483" s="32" t="str">
        <f>IF(AND(Businesses!D1484="",Businesses!E1484&lt;&gt;""),0,IF(Businesses!D1484="","N/A",IF(ISNUMBER(Businesses!D1484),Businesses!D1484,0)))</f>
        <v>N/A</v>
      </c>
      <c r="D1483" s="32" t="str">
        <f>IF(Businesses!E1484="","N/A",Businesses!E1484)</f>
        <v>N/A</v>
      </c>
      <c r="E1483" s="32" t="str">
        <f>IF(Businesses!F1484="","N/A",Businesses!F1484)</f>
        <v>N/A</v>
      </c>
      <c r="F1483" s="32" t="str">
        <f t="shared" si="46"/>
        <v>N/A</v>
      </c>
      <c r="G1483" s="32" t="str">
        <f>IF(Businesses!G1484="","N/A",Businesses!G1484)</f>
        <v>N/A</v>
      </c>
      <c r="H1483" s="32" t="str">
        <f>IF(Businesses!H1484="","N/A",Businesses!H1484)</f>
        <v>N/A</v>
      </c>
      <c r="I1483" s="32" t="str">
        <f>IF(AND(Businesses!B1484="",Businesses!C1484&lt;&gt;""),0,IF(Businesses!B1484="","N/A",IF(ISNUMBER(Businesses!B1484),Businesses!B1484,0)))</f>
        <v>N/A</v>
      </c>
    </row>
    <row r="1484" spans="2:9">
      <c r="B1484" s="32" t="str">
        <f t="shared" si="47"/>
        <v>N/A</v>
      </c>
      <c r="C1484" s="32" t="str">
        <f>IF(AND(Businesses!D1485="",Businesses!E1485&lt;&gt;""),0,IF(Businesses!D1485="","N/A",IF(ISNUMBER(Businesses!D1485),Businesses!D1485,0)))</f>
        <v>N/A</v>
      </c>
      <c r="D1484" s="32" t="str">
        <f>IF(Businesses!E1485="","N/A",Businesses!E1485)</f>
        <v>N/A</v>
      </c>
      <c r="E1484" s="32" t="str">
        <f>IF(Businesses!F1485="","N/A",Businesses!F1485)</f>
        <v>N/A</v>
      </c>
      <c r="F1484" s="32" t="str">
        <f t="shared" si="46"/>
        <v>N/A</v>
      </c>
      <c r="G1484" s="32" t="str">
        <f>IF(Businesses!G1485="","N/A",Businesses!G1485)</f>
        <v>N/A</v>
      </c>
      <c r="H1484" s="32" t="str">
        <f>IF(Businesses!H1485="","N/A",Businesses!H1485)</f>
        <v>N/A</v>
      </c>
      <c r="I1484" s="32" t="str">
        <f>IF(AND(Businesses!B1485="",Businesses!C1485&lt;&gt;""),0,IF(Businesses!B1485="","N/A",IF(ISNUMBER(Businesses!B1485),Businesses!B1485,0)))</f>
        <v>N/A</v>
      </c>
    </row>
    <row r="1485" spans="2:9">
      <c r="B1485" s="32" t="str">
        <f t="shared" si="47"/>
        <v>N/A</v>
      </c>
      <c r="C1485" s="32" t="str">
        <f>IF(AND(Businesses!D1486="",Businesses!E1486&lt;&gt;""),0,IF(Businesses!D1486="","N/A",IF(ISNUMBER(Businesses!D1486),Businesses!D1486,0)))</f>
        <v>N/A</v>
      </c>
      <c r="D1485" s="32" t="str">
        <f>IF(Businesses!E1486="","N/A",Businesses!E1486)</f>
        <v>N/A</v>
      </c>
      <c r="E1485" s="32" t="str">
        <f>IF(Businesses!F1486="","N/A",Businesses!F1486)</f>
        <v>N/A</v>
      </c>
      <c r="F1485" s="32" t="str">
        <f t="shared" si="46"/>
        <v>N/A</v>
      </c>
      <c r="G1485" s="32" t="str">
        <f>IF(Businesses!G1486="","N/A",Businesses!G1486)</f>
        <v>N/A</v>
      </c>
      <c r="H1485" s="32" t="str">
        <f>IF(Businesses!H1486="","N/A",Businesses!H1486)</f>
        <v>N/A</v>
      </c>
      <c r="I1485" s="32" t="str">
        <f>IF(AND(Businesses!B1486="",Businesses!C1486&lt;&gt;""),0,IF(Businesses!B1486="","N/A",IF(ISNUMBER(Businesses!B1486),Businesses!B1486,0)))</f>
        <v>N/A</v>
      </c>
    </row>
    <row r="1486" spans="2:9">
      <c r="B1486" s="32" t="str">
        <f t="shared" si="47"/>
        <v>N/A</v>
      </c>
      <c r="C1486" s="32" t="str">
        <f>IF(AND(Businesses!D1487="",Businesses!E1487&lt;&gt;""),0,IF(Businesses!D1487="","N/A",IF(ISNUMBER(Businesses!D1487),Businesses!D1487,0)))</f>
        <v>N/A</v>
      </c>
      <c r="D1486" s="32" t="str">
        <f>IF(Businesses!E1487="","N/A",Businesses!E1487)</f>
        <v>N/A</v>
      </c>
      <c r="E1486" s="32" t="str">
        <f>IF(Businesses!F1487="","N/A",Businesses!F1487)</f>
        <v>N/A</v>
      </c>
      <c r="F1486" s="32" t="str">
        <f t="shared" si="46"/>
        <v>N/A</v>
      </c>
      <c r="G1486" s="32" t="str">
        <f>IF(Businesses!G1487="","N/A",Businesses!G1487)</f>
        <v>N/A</v>
      </c>
      <c r="H1486" s="32" t="str">
        <f>IF(Businesses!H1487="","N/A",Businesses!H1487)</f>
        <v>N/A</v>
      </c>
      <c r="I1486" s="32" t="str">
        <f>IF(AND(Businesses!B1487="",Businesses!C1487&lt;&gt;""),0,IF(Businesses!B1487="","N/A",IF(ISNUMBER(Businesses!B1487),Businesses!B1487,0)))</f>
        <v>N/A</v>
      </c>
    </row>
    <row r="1487" spans="2:9">
      <c r="B1487" s="32" t="str">
        <f t="shared" si="47"/>
        <v>N/A</v>
      </c>
      <c r="C1487" s="32" t="str">
        <f>IF(AND(Businesses!D1488="",Businesses!E1488&lt;&gt;""),0,IF(Businesses!D1488="","N/A",IF(ISNUMBER(Businesses!D1488),Businesses!D1488,0)))</f>
        <v>N/A</v>
      </c>
      <c r="D1487" s="32" t="str">
        <f>IF(Businesses!E1488="","N/A",Businesses!E1488)</f>
        <v>N/A</v>
      </c>
      <c r="E1487" s="32" t="str">
        <f>IF(Businesses!F1488="","N/A",Businesses!F1488)</f>
        <v>N/A</v>
      </c>
      <c r="F1487" s="32" t="str">
        <f t="shared" si="46"/>
        <v>N/A</v>
      </c>
      <c r="G1487" s="32" t="str">
        <f>IF(Businesses!G1488="","N/A",Businesses!G1488)</f>
        <v>N/A</v>
      </c>
      <c r="H1487" s="32" t="str">
        <f>IF(Businesses!H1488="","N/A",Businesses!H1488)</f>
        <v>N/A</v>
      </c>
      <c r="I1487" s="32" t="str">
        <f>IF(AND(Businesses!B1488="",Businesses!C1488&lt;&gt;""),0,IF(Businesses!B1488="","N/A",IF(ISNUMBER(Businesses!B1488),Businesses!B1488,0)))</f>
        <v>N/A</v>
      </c>
    </row>
    <row r="1488" spans="2:9">
      <c r="B1488" s="32" t="str">
        <f t="shared" si="47"/>
        <v>N/A</v>
      </c>
      <c r="C1488" s="32" t="str">
        <f>IF(AND(Businesses!D1489="",Businesses!E1489&lt;&gt;""),0,IF(Businesses!D1489="","N/A",IF(ISNUMBER(Businesses!D1489),Businesses!D1489,0)))</f>
        <v>N/A</v>
      </c>
      <c r="D1488" s="32" t="str">
        <f>IF(Businesses!E1489="","N/A",Businesses!E1489)</f>
        <v>N/A</v>
      </c>
      <c r="E1488" s="32" t="str">
        <f>IF(Businesses!F1489="","N/A",Businesses!F1489)</f>
        <v>N/A</v>
      </c>
      <c r="F1488" s="32" t="str">
        <f t="shared" si="46"/>
        <v>N/A</v>
      </c>
      <c r="G1488" s="32" t="str">
        <f>IF(Businesses!G1489="","N/A",Businesses!G1489)</f>
        <v>N/A</v>
      </c>
      <c r="H1488" s="32" t="str">
        <f>IF(Businesses!H1489="","N/A",Businesses!H1489)</f>
        <v>N/A</v>
      </c>
      <c r="I1488" s="32" t="str">
        <f>IF(AND(Businesses!B1489="",Businesses!C1489&lt;&gt;""),0,IF(Businesses!B1489="","N/A",IF(ISNUMBER(Businesses!B1489),Businesses!B1489,0)))</f>
        <v>N/A</v>
      </c>
    </row>
    <row r="1489" spans="2:9">
      <c r="B1489" s="32" t="str">
        <f t="shared" si="47"/>
        <v>N/A</v>
      </c>
      <c r="C1489" s="32" t="str">
        <f>IF(AND(Businesses!D1490="",Businesses!E1490&lt;&gt;""),0,IF(Businesses!D1490="","N/A",IF(ISNUMBER(Businesses!D1490),Businesses!D1490,0)))</f>
        <v>N/A</v>
      </c>
      <c r="D1489" s="32" t="str">
        <f>IF(Businesses!E1490="","N/A",Businesses!E1490)</f>
        <v>N/A</v>
      </c>
      <c r="E1489" s="32" t="str">
        <f>IF(Businesses!F1490="","N/A",Businesses!F1490)</f>
        <v>N/A</v>
      </c>
      <c r="F1489" s="32" t="str">
        <f t="shared" si="46"/>
        <v>N/A</v>
      </c>
      <c r="G1489" s="32" t="str">
        <f>IF(Businesses!G1490="","N/A",Businesses!G1490)</f>
        <v>N/A</v>
      </c>
      <c r="H1489" s="32" t="str">
        <f>IF(Businesses!H1490="","N/A",Businesses!H1490)</f>
        <v>N/A</v>
      </c>
      <c r="I1489" s="32" t="str">
        <f>IF(AND(Businesses!B1490="",Businesses!C1490&lt;&gt;""),0,IF(Businesses!B1490="","N/A",IF(ISNUMBER(Businesses!B1490),Businesses!B1490,0)))</f>
        <v>N/A</v>
      </c>
    </row>
    <row r="1490" spans="2:9">
      <c r="B1490" s="32" t="str">
        <f t="shared" si="47"/>
        <v>N/A</v>
      </c>
      <c r="C1490" s="32" t="str">
        <f>IF(AND(Businesses!D1491="",Businesses!E1491&lt;&gt;""),0,IF(Businesses!D1491="","N/A",IF(ISNUMBER(Businesses!D1491),Businesses!D1491,0)))</f>
        <v>N/A</v>
      </c>
      <c r="D1490" s="32" t="str">
        <f>IF(Businesses!E1491="","N/A",Businesses!E1491)</f>
        <v>N/A</v>
      </c>
      <c r="E1490" s="32" t="str">
        <f>IF(Businesses!F1491="","N/A",Businesses!F1491)</f>
        <v>N/A</v>
      </c>
      <c r="F1490" s="32" t="str">
        <f t="shared" si="46"/>
        <v>N/A</v>
      </c>
      <c r="G1490" s="32" t="str">
        <f>IF(Businesses!G1491="","N/A",Businesses!G1491)</f>
        <v>N/A</v>
      </c>
      <c r="H1490" s="32" t="str">
        <f>IF(Businesses!H1491="","N/A",Businesses!H1491)</f>
        <v>N/A</v>
      </c>
      <c r="I1490" s="32" t="str">
        <f>IF(AND(Businesses!B1491="",Businesses!C1491&lt;&gt;""),0,IF(Businesses!B1491="","N/A",IF(ISNUMBER(Businesses!B1491),Businesses!B1491,0)))</f>
        <v>N/A</v>
      </c>
    </row>
    <row r="1491" spans="2:9">
      <c r="B1491" s="32" t="str">
        <f t="shared" si="47"/>
        <v>N/A</v>
      </c>
      <c r="C1491" s="32" t="str">
        <f>IF(AND(Businesses!D1492="",Businesses!E1492&lt;&gt;""),0,IF(Businesses!D1492="","N/A",IF(ISNUMBER(Businesses!D1492),Businesses!D1492,0)))</f>
        <v>N/A</v>
      </c>
      <c r="D1491" s="32" t="str">
        <f>IF(Businesses!E1492="","N/A",Businesses!E1492)</f>
        <v>N/A</v>
      </c>
      <c r="E1491" s="32" t="str">
        <f>IF(Businesses!F1492="","N/A",Businesses!F1492)</f>
        <v>N/A</v>
      </c>
      <c r="F1491" s="32" t="str">
        <f t="shared" si="46"/>
        <v>N/A</v>
      </c>
      <c r="G1491" s="32" t="str">
        <f>IF(Businesses!G1492="","N/A",Businesses!G1492)</f>
        <v>N/A</v>
      </c>
      <c r="H1491" s="32" t="str">
        <f>IF(Businesses!H1492="","N/A",Businesses!H1492)</f>
        <v>N/A</v>
      </c>
      <c r="I1491" s="32" t="str">
        <f>IF(AND(Businesses!B1492="",Businesses!C1492&lt;&gt;""),0,IF(Businesses!B1492="","N/A",IF(ISNUMBER(Businesses!B1492),Businesses!B1492,0)))</f>
        <v>N/A</v>
      </c>
    </row>
    <row r="1492" spans="2:9">
      <c r="B1492" s="32" t="str">
        <f t="shared" si="47"/>
        <v>N/A</v>
      </c>
      <c r="C1492" s="32" t="str">
        <f>IF(AND(Businesses!D1493="",Businesses!E1493&lt;&gt;""),0,IF(Businesses!D1493="","N/A",IF(ISNUMBER(Businesses!D1493),Businesses!D1493,0)))</f>
        <v>N/A</v>
      </c>
      <c r="D1492" s="32" t="str">
        <f>IF(Businesses!E1493="","N/A",Businesses!E1493)</f>
        <v>N/A</v>
      </c>
      <c r="E1492" s="32" t="str">
        <f>IF(Businesses!F1493="","N/A",Businesses!F1493)</f>
        <v>N/A</v>
      </c>
      <c r="F1492" s="32" t="str">
        <f t="shared" si="46"/>
        <v>N/A</v>
      </c>
      <c r="G1492" s="32" t="str">
        <f>IF(Businesses!G1493="","N/A",Businesses!G1493)</f>
        <v>N/A</v>
      </c>
      <c r="H1492" s="32" t="str">
        <f>IF(Businesses!H1493="","N/A",Businesses!H1493)</f>
        <v>N/A</v>
      </c>
      <c r="I1492" s="32" t="str">
        <f>IF(AND(Businesses!B1493="",Businesses!C1493&lt;&gt;""),0,IF(Businesses!B1493="","N/A",IF(ISNUMBER(Businesses!B1493),Businesses!B1493,0)))</f>
        <v>N/A</v>
      </c>
    </row>
    <row r="1493" spans="2:9">
      <c r="B1493" s="32" t="str">
        <f t="shared" si="47"/>
        <v>N/A</v>
      </c>
      <c r="C1493" s="32" t="str">
        <f>IF(AND(Businesses!D1494="",Businesses!E1494&lt;&gt;""),0,IF(Businesses!D1494="","N/A",IF(ISNUMBER(Businesses!D1494),Businesses!D1494,0)))</f>
        <v>N/A</v>
      </c>
      <c r="D1493" s="32" t="str">
        <f>IF(Businesses!E1494="","N/A",Businesses!E1494)</f>
        <v>N/A</v>
      </c>
      <c r="E1493" s="32" t="str">
        <f>IF(Businesses!F1494="","N/A",Businesses!F1494)</f>
        <v>N/A</v>
      </c>
      <c r="F1493" s="32" t="str">
        <f t="shared" si="46"/>
        <v>N/A</v>
      </c>
      <c r="G1493" s="32" t="str">
        <f>IF(Businesses!G1494="","N/A",Businesses!G1494)</f>
        <v>N/A</v>
      </c>
      <c r="H1493" s="32" t="str">
        <f>IF(Businesses!H1494="","N/A",Businesses!H1494)</f>
        <v>N/A</v>
      </c>
      <c r="I1493" s="32" t="str">
        <f>IF(AND(Businesses!B1494="",Businesses!C1494&lt;&gt;""),0,IF(Businesses!B1494="","N/A",IF(ISNUMBER(Businesses!B1494),Businesses!B1494,0)))</f>
        <v>N/A</v>
      </c>
    </row>
    <row r="1494" spans="2:9">
      <c r="B1494" s="32" t="str">
        <f t="shared" si="47"/>
        <v>N/A</v>
      </c>
      <c r="C1494" s="32" t="str">
        <f>IF(AND(Businesses!D1495="",Businesses!E1495&lt;&gt;""),0,IF(Businesses!D1495="","N/A",IF(ISNUMBER(Businesses!D1495),Businesses!D1495,0)))</f>
        <v>N/A</v>
      </c>
      <c r="D1494" s="32" t="str">
        <f>IF(Businesses!E1495="","N/A",Businesses!E1495)</f>
        <v>N/A</v>
      </c>
      <c r="E1494" s="32" t="str">
        <f>IF(Businesses!F1495="","N/A",Businesses!F1495)</f>
        <v>N/A</v>
      </c>
      <c r="F1494" s="32" t="str">
        <f t="shared" si="46"/>
        <v>N/A</v>
      </c>
      <c r="G1494" s="32" t="str">
        <f>IF(Businesses!G1495="","N/A",Businesses!G1495)</f>
        <v>N/A</v>
      </c>
      <c r="H1494" s="32" t="str">
        <f>IF(Businesses!H1495="","N/A",Businesses!H1495)</f>
        <v>N/A</v>
      </c>
      <c r="I1494" s="32" t="str">
        <f>IF(AND(Businesses!B1495="",Businesses!C1495&lt;&gt;""),0,IF(Businesses!B1495="","N/A",IF(ISNUMBER(Businesses!B1495),Businesses!B1495,0)))</f>
        <v>N/A</v>
      </c>
    </row>
    <row r="1495" spans="2:9">
      <c r="B1495" s="32" t="str">
        <f t="shared" si="47"/>
        <v>N/A</v>
      </c>
      <c r="C1495" s="32" t="str">
        <f>IF(AND(Businesses!D1496="",Businesses!E1496&lt;&gt;""),0,IF(Businesses!D1496="","N/A",IF(ISNUMBER(Businesses!D1496),Businesses!D1496,0)))</f>
        <v>N/A</v>
      </c>
      <c r="D1495" s="32" t="str">
        <f>IF(Businesses!E1496="","N/A",Businesses!E1496)</f>
        <v>N/A</v>
      </c>
      <c r="E1495" s="32" t="str">
        <f>IF(Businesses!F1496="","N/A",Businesses!F1496)</f>
        <v>N/A</v>
      </c>
      <c r="F1495" s="32" t="str">
        <f t="shared" si="46"/>
        <v>N/A</v>
      </c>
      <c r="G1495" s="32" t="str">
        <f>IF(Businesses!G1496="","N/A",Businesses!G1496)</f>
        <v>N/A</v>
      </c>
      <c r="H1495" s="32" t="str">
        <f>IF(Businesses!H1496="","N/A",Businesses!H1496)</f>
        <v>N/A</v>
      </c>
      <c r="I1495" s="32" t="str">
        <f>IF(AND(Businesses!B1496="",Businesses!C1496&lt;&gt;""),0,IF(Businesses!B1496="","N/A",IF(ISNUMBER(Businesses!B1496),Businesses!B1496,0)))</f>
        <v>N/A</v>
      </c>
    </row>
    <row r="1496" spans="2:9">
      <c r="B1496" s="32" t="str">
        <f t="shared" si="47"/>
        <v>N/A</v>
      </c>
      <c r="C1496" s="32" t="str">
        <f>IF(AND(Businesses!D1497="",Businesses!E1497&lt;&gt;""),0,IF(Businesses!D1497="","N/A",IF(ISNUMBER(Businesses!D1497),Businesses!D1497,0)))</f>
        <v>N/A</v>
      </c>
      <c r="D1496" s="32" t="str">
        <f>IF(Businesses!E1497="","N/A",Businesses!E1497)</f>
        <v>N/A</v>
      </c>
      <c r="E1496" s="32" t="str">
        <f>IF(Businesses!F1497="","N/A",Businesses!F1497)</f>
        <v>N/A</v>
      </c>
      <c r="F1496" s="32" t="str">
        <f t="shared" si="46"/>
        <v>N/A</v>
      </c>
      <c r="G1496" s="32" t="str">
        <f>IF(Businesses!G1497="","N/A",Businesses!G1497)</f>
        <v>N/A</v>
      </c>
      <c r="H1496" s="32" t="str">
        <f>IF(Businesses!H1497="","N/A",Businesses!H1497)</f>
        <v>N/A</v>
      </c>
      <c r="I1496" s="32" t="str">
        <f>IF(AND(Businesses!B1497="",Businesses!C1497&lt;&gt;""),0,IF(Businesses!B1497="","N/A",IF(ISNUMBER(Businesses!B1497),Businesses!B1497,0)))</f>
        <v>N/A</v>
      </c>
    </row>
    <row r="1497" spans="2:9">
      <c r="B1497" s="32" t="str">
        <f t="shared" si="47"/>
        <v>N/A</v>
      </c>
      <c r="C1497" s="32" t="str">
        <f>IF(AND(Businesses!D1498="",Businesses!E1498&lt;&gt;""),0,IF(Businesses!D1498="","N/A",IF(ISNUMBER(Businesses!D1498),Businesses!D1498,0)))</f>
        <v>N/A</v>
      </c>
      <c r="D1497" s="32" t="str">
        <f>IF(Businesses!E1498="","N/A",Businesses!E1498)</f>
        <v>N/A</v>
      </c>
      <c r="E1497" s="32" t="str">
        <f>IF(Businesses!F1498="","N/A",Businesses!F1498)</f>
        <v>N/A</v>
      </c>
      <c r="F1497" s="32" t="str">
        <f t="shared" si="46"/>
        <v>N/A</v>
      </c>
      <c r="G1497" s="32" t="str">
        <f>IF(Businesses!G1498="","N/A",Businesses!G1498)</f>
        <v>N/A</v>
      </c>
      <c r="H1497" s="32" t="str">
        <f>IF(Businesses!H1498="","N/A",Businesses!H1498)</f>
        <v>N/A</v>
      </c>
      <c r="I1497" s="32" t="str">
        <f>IF(AND(Businesses!B1498="",Businesses!C1498&lt;&gt;""),0,IF(Businesses!B1498="","N/A",IF(ISNUMBER(Businesses!B1498),Businesses!B1498,0)))</f>
        <v>N/A</v>
      </c>
    </row>
    <row r="1498" spans="2:9">
      <c r="B1498" s="32" t="str">
        <f t="shared" si="47"/>
        <v>N/A</v>
      </c>
      <c r="C1498" s="32" t="str">
        <f>IF(AND(Businesses!D1499="",Businesses!E1499&lt;&gt;""),0,IF(Businesses!D1499="","N/A",IF(ISNUMBER(Businesses!D1499),Businesses!D1499,0)))</f>
        <v>N/A</v>
      </c>
      <c r="D1498" s="32" t="str">
        <f>IF(Businesses!E1499="","N/A",Businesses!E1499)</f>
        <v>N/A</v>
      </c>
      <c r="E1498" s="32" t="str">
        <f>IF(Businesses!F1499="","N/A",Businesses!F1499)</f>
        <v>N/A</v>
      </c>
      <c r="F1498" s="32" t="str">
        <f t="shared" si="46"/>
        <v>N/A</v>
      </c>
      <c r="G1498" s="32" t="str">
        <f>IF(Businesses!G1499="","N/A",Businesses!G1499)</f>
        <v>N/A</v>
      </c>
      <c r="H1498" s="32" t="str">
        <f>IF(Businesses!H1499="","N/A",Businesses!H1499)</f>
        <v>N/A</v>
      </c>
      <c r="I1498" s="32" t="str">
        <f>IF(AND(Businesses!B1499="",Businesses!C1499&lt;&gt;""),0,IF(Businesses!B1499="","N/A",IF(ISNUMBER(Businesses!B1499),Businesses!B1499,0)))</f>
        <v>N/A</v>
      </c>
    </row>
    <row r="1499" spans="2:9">
      <c r="B1499" s="32" t="str">
        <f t="shared" si="47"/>
        <v>N/A</v>
      </c>
      <c r="C1499" s="32" t="str">
        <f>IF(AND(Businesses!D1500="",Businesses!E1500&lt;&gt;""),0,IF(Businesses!D1500="","N/A",IF(ISNUMBER(Businesses!D1500),Businesses!D1500,0)))</f>
        <v>N/A</v>
      </c>
      <c r="D1499" s="32" t="str">
        <f>IF(Businesses!E1500="","N/A",Businesses!E1500)</f>
        <v>N/A</v>
      </c>
      <c r="E1499" s="32" t="str">
        <f>IF(Businesses!F1500="","N/A",Businesses!F1500)</f>
        <v>N/A</v>
      </c>
      <c r="F1499" s="32" t="str">
        <f t="shared" si="46"/>
        <v>N/A</v>
      </c>
      <c r="G1499" s="32" t="str">
        <f>IF(Businesses!G1500="","N/A",Businesses!G1500)</f>
        <v>N/A</v>
      </c>
      <c r="H1499" s="32" t="str">
        <f>IF(Businesses!H1500="","N/A",Businesses!H1500)</f>
        <v>N/A</v>
      </c>
      <c r="I1499" s="32" t="str">
        <f>IF(AND(Businesses!B1500="",Businesses!C1500&lt;&gt;""),0,IF(Businesses!B1500="","N/A",IF(ISNUMBER(Businesses!B1500),Businesses!B1500,0)))</f>
        <v>N/A</v>
      </c>
    </row>
    <row r="1500" spans="2:9">
      <c r="B1500" s="32" t="str">
        <f t="shared" si="47"/>
        <v>N/A</v>
      </c>
      <c r="C1500" s="32" t="str">
        <f>IF(AND(Businesses!D1501="",Businesses!E1501&lt;&gt;""),0,IF(Businesses!D1501="","N/A",IF(ISNUMBER(Businesses!D1501),Businesses!D1501,0)))</f>
        <v>N/A</v>
      </c>
      <c r="D1500" s="32" t="str">
        <f>IF(Businesses!E1501="","N/A",Businesses!E1501)</f>
        <v>N/A</v>
      </c>
      <c r="E1500" s="32" t="str">
        <f>IF(Businesses!F1501="","N/A",Businesses!F1501)</f>
        <v>N/A</v>
      </c>
      <c r="F1500" s="32" t="str">
        <f t="shared" si="46"/>
        <v>N/A</v>
      </c>
      <c r="G1500" s="32" t="str">
        <f>IF(Businesses!G1501="","N/A",Businesses!G1501)</f>
        <v>N/A</v>
      </c>
      <c r="H1500" s="32" t="str">
        <f>IF(Businesses!H1501="","N/A",Businesses!H1501)</f>
        <v>N/A</v>
      </c>
      <c r="I1500" s="32" t="str">
        <f>IF(AND(Businesses!B1501="",Businesses!C1501&lt;&gt;""),0,IF(Businesses!B1501="","N/A",IF(ISNUMBER(Businesses!B1501),Businesses!B1501,0)))</f>
        <v>N/A</v>
      </c>
    </row>
    <row r="1501" spans="2:9">
      <c r="B1501" s="32" t="str">
        <f t="shared" si="47"/>
        <v>N/A</v>
      </c>
      <c r="C1501" s="32" t="str">
        <f>IF(AND(Businesses!D1502="",Businesses!E1502&lt;&gt;""),0,IF(Businesses!D1502="","N/A",IF(ISNUMBER(Businesses!D1502),Businesses!D1502,0)))</f>
        <v>N/A</v>
      </c>
      <c r="D1501" s="32" t="str">
        <f>IF(Businesses!E1502="","N/A",Businesses!E1502)</f>
        <v>N/A</v>
      </c>
      <c r="E1501" s="32" t="str">
        <f>IF(Businesses!F1502="","N/A",Businesses!F1502)</f>
        <v>N/A</v>
      </c>
      <c r="F1501" s="32" t="str">
        <f t="shared" si="46"/>
        <v>N/A</v>
      </c>
      <c r="G1501" s="32" t="str">
        <f>IF(Businesses!G1502="","N/A",Businesses!G1502)</f>
        <v>N/A</v>
      </c>
      <c r="H1501" s="32" t="str">
        <f>IF(Businesses!H1502="","N/A",Businesses!H1502)</f>
        <v>N/A</v>
      </c>
      <c r="I1501" s="32" t="str">
        <f>IF(AND(Businesses!B1502="",Businesses!C1502&lt;&gt;""),0,IF(Businesses!B1502="","N/A",IF(ISNUMBER(Businesses!B1502),Businesses!B1502,0)))</f>
        <v>N/A</v>
      </c>
    </row>
    <row r="1502" spans="2:9">
      <c r="B1502" s="32" t="str">
        <f t="shared" si="47"/>
        <v>N/A</v>
      </c>
      <c r="C1502" s="32" t="str">
        <f>IF(AND(Businesses!D1503="",Businesses!E1503&lt;&gt;""),0,IF(Businesses!D1503="","N/A",IF(ISNUMBER(Businesses!D1503),Businesses!D1503,0)))</f>
        <v>N/A</v>
      </c>
      <c r="D1502" s="32" t="str">
        <f>IF(Businesses!E1503="","N/A",Businesses!E1503)</f>
        <v>N/A</v>
      </c>
      <c r="E1502" s="32" t="str">
        <f>IF(Businesses!F1503="","N/A",Businesses!F1503)</f>
        <v>N/A</v>
      </c>
      <c r="F1502" s="32" t="str">
        <f t="shared" si="46"/>
        <v>N/A</v>
      </c>
      <c r="G1502" s="32" t="str">
        <f>IF(Businesses!G1503="","N/A",Businesses!G1503)</f>
        <v>N/A</v>
      </c>
      <c r="H1502" s="32" t="str">
        <f>IF(Businesses!H1503="","N/A",Businesses!H1503)</f>
        <v>N/A</v>
      </c>
      <c r="I1502" s="32" t="str">
        <f>IF(AND(Businesses!B1503="",Businesses!C1503&lt;&gt;""),0,IF(Businesses!B1503="","N/A",IF(ISNUMBER(Businesses!B1503),Businesses!B1503,0)))</f>
        <v>N/A</v>
      </c>
    </row>
    <row r="1503" spans="2:9">
      <c r="B1503" s="32" t="str">
        <f t="shared" si="47"/>
        <v>N/A</v>
      </c>
      <c r="C1503" s="32" t="str">
        <f>IF(AND(Businesses!D1504="",Businesses!E1504&lt;&gt;""),0,IF(Businesses!D1504="","N/A",IF(ISNUMBER(Businesses!D1504),Businesses!D1504,0)))</f>
        <v>N/A</v>
      </c>
      <c r="D1503" s="32" t="str">
        <f>IF(Businesses!E1504="","N/A",Businesses!E1504)</f>
        <v>N/A</v>
      </c>
      <c r="E1503" s="32" t="str">
        <f>IF(Businesses!F1504="","N/A",Businesses!F1504)</f>
        <v>N/A</v>
      </c>
      <c r="F1503" s="32" t="str">
        <f t="shared" si="46"/>
        <v>N/A</v>
      </c>
      <c r="G1503" s="32" t="str">
        <f>IF(Businesses!G1504="","N/A",Businesses!G1504)</f>
        <v>N/A</v>
      </c>
      <c r="H1503" s="32" t="str">
        <f>IF(Businesses!H1504="","N/A",Businesses!H1504)</f>
        <v>N/A</v>
      </c>
      <c r="I1503" s="32" t="str">
        <f>IF(AND(Businesses!B1504="",Businesses!C1504&lt;&gt;""),0,IF(Businesses!B1504="","N/A",IF(ISNUMBER(Businesses!B1504),Businesses!B1504,0)))</f>
        <v>N/A</v>
      </c>
    </row>
    <row r="1504" spans="2:9">
      <c r="B1504" s="32" t="str">
        <f t="shared" si="47"/>
        <v>N/A</v>
      </c>
      <c r="C1504" s="32" t="str">
        <f>IF(AND(Businesses!D1505="",Businesses!E1505&lt;&gt;""),0,IF(Businesses!D1505="","N/A",IF(ISNUMBER(Businesses!D1505),Businesses!D1505,0)))</f>
        <v>N/A</v>
      </c>
      <c r="D1504" s="32" t="str">
        <f>IF(Businesses!E1505="","N/A",Businesses!E1505)</f>
        <v>N/A</v>
      </c>
      <c r="E1504" s="32" t="str">
        <f>IF(Businesses!F1505="","N/A",Businesses!F1505)</f>
        <v>N/A</v>
      </c>
      <c r="F1504" s="32" t="str">
        <f t="shared" si="46"/>
        <v>N/A</v>
      </c>
      <c r="G1504" s="32" t="str">
        <f>IF(Businesses!G1505="","N/A",Businesses!G1505)</f>
        <v>N/A</v>
      </c>
      <c r="H1504" s="32" t="str">
        <f>IF(Businesses!H1505="","N/A",Businesses!H1505)</f>
        <v>N/A</v>
      </c>
      <c r="I1504" s="32" t="str">
        <f>IF(AND(Businesses!B1505="",Businesses!C1505&lt;&gt;""),0,IF(Businesses!B1505="","N/A",IF(ISNUMBER(Businesses!B1505),Businesses!B1505,0)))</f>
        <v>N/A</v>
      </c>
    </row>
    <row r="1505" spans="2:9">
      <c r="B1505" s="32" t="str">
        <f t="shared" si="47"/>
        <v>N/A</v>
      </c>
      <c r="C1505" s="32" t="str">
        <f>IF(AND(Businesses!D1506="",Businesses!E1506&lt;&gt;""),0,IF(Businesses!D1506="","N/A",IF(ISNUMBER(Businesses!D1506),Businesses!D1506,0)))</f>
        <v>N/A</v>
      </c>
      <c r="D1505" s="32" t="str">
        <f>IF(Businesses!E1506="","N/A",Businesses!E1506)</f>
        <v>N/A</v>
      </c>
      <c r="E1505" s="32" t="str">
        <f>IF(Businesses!F1506="","N/A",Businesses!F1506)</f>
        <v>N/A</v>
      </c>
      <c r="F1505" s="32" t="str">
        <f t="shared" si="46"/>
        <v>N/A</v>
      </c>
      <c r="G1505" s="32" t="str">
        <f>IF(Businesses!G1506="","N/A",Businesses!G1506)</f>
        <v>N/A</v>
      </c>
      <c r="H1505" s="32" t="str">
        <f>IF(Businesses!H1506="","N/A",Businesses!H1506)</f>
        <v>N/A</v>
      </c>
      <c r="I1505" s="32" t="str">
        <f>IF(AND(Businesses!B1506="",Businesses!C1506&lt;&gt;""),0,IF(Businesses!B1506="","N/A",IF(ISNUMBER(Businesses!B1506),Businesses!B1506,0)))</f>
        <v>N/A</v>
      </c>
    </row>
    <row r="1506" spans="2:9">
      <c r="B1506" s="32" t="str">
        <f t="shared" si="47"/>
        <v>N/A</v>
      </c>
      <c r="C1506" s="32" t="str">
        <f>IF(AND(Businesses!D1507="",Businesses!E1507&lt;&gt;""),0,IF(Businesses!D1507="","N/A",IF(ISNUMBER(Businesses!D1507),Businesses!D1507,0)))</f>
        <v>N/A</v>
      </c>
      <c r="D1506" s="32" t="str">
        <f>IF(Businesses!E1507="","N/A",Businesses!E1507)</f>
        <v>N/A</v>
      </c>
      <c r="E1506" s="32" t="str">
        <f>IF(Businesses!F1507="","N/A",Businesses!F1507)</f>
        <v>N/A</v>
      </c>
      <c r="F1506" s="32" t="str">
        <f t="shared" si="46"/>
        <v>N/A</v>
      </c>
      <c r="G1506" s="32" t="str">
        <f>IF(Businesses!G1507="","N/A",Businesses!G1507)</f>
        <v>N/A</v>
      </c>
      <c r="H1506" s="32" t="str">
        <f>IF(Businesses!H1507="","N/A",Businesses!H1507)</f>
        <v>N/A</v>
      </c>
      <c r="I1506" s="32" t="str">
        <f>IF(AND(Businesses!B1507="",Businesses!C1507&lt;&gt;""),0,IF(Businesses!B1507="","N/A",IF(ISNUMBER(Businesses!B1507),Businesses!B1507,0)))</f>
        <v>N/A</v>
      </c>
    </row>
    <row r="1507" spans="2:9">
      <c r="B1507" s="32" t="str">
        <f t="shared" si="47"/>
        <v>N/A</v>
      </c>
      <c r="C1507" s="32" t="str">
        <f>IF(AND(Businesses!D1508="",Businesses!E1508&lt;&gt;""),0,IF(Businesses!D1508="","N/A",IF(ISNUMBER(Businesses!D1508),Businesses!D1508,0)))</f>
        <v>N/A</v>
      </c>
      <c r="D1507" s="32" t="str">
        <f>IF(Businesses!E1508="","N/A",Businesses!E1508)</f>
        <v>N/A</v>
      </c>
      <c r="E1507" s="32" t="str">
        <f>IF(Businesses!F1508="","N/A",Businesses!F1508)</f>
        <v>N/A</v>
      </c>
      <c r="F1507" s="32" t="str">
        <f t="shared" si="46"/>
        <v>N/A</v>
      </c>
      <c r="G1507" s="32" t="str">
        <f>IF(Businesses!G1508="","N/A",Businesses!G1508)</f>
        <v>N/A</v>
      </c>
      <c r="H1507" s="32" t="str">
        <f>IF(Businesses!H1508="","N/A",Businesses!H1508)</f>
        <v>N/A</v>
      </c>
      <c r="I1507" s="32" t="str">
        <f>IF(AND(Businesses!B1508="",Businesses!C1508&lt;&gt;""),0,IF(Businesses!B1508="","N/A",IF(ISNUMBER(Businesses!B1508),Businesses!B1508,0)))</f>
        <v>N/A</v>
      </c>
    </row>
    <row r="1508" spans="2:9">
      <c r="B1508" s="32" t="str">
        <f t="shared" si="47"/>
        <v>N/A</v>
      </c>
      <c r="C1508" s="32" t="str">
        <f>IF(AND(Businesses!D1509="",Businesses!E1509&lt;&gt;""),0,IF(Businesses!D1509="","N/A",IF(ISNUMBER(Businesses!D1509),Businesses!D1509,0)))</f>
        <v>N/A</v>
      </c>
      <c r="D1508" s="32" t="str">
        <f>IF(Businesses!E1509="","N/A",Businesses!E1509)</f>
        <v>N/A</v>
      </c>
      <c r="E1508" s="32" t="str">
        <f>IF(Businesses!F1509="","N/A",Businesses!F1509)</f>
        <v>N/A</v>
      </c>
      <c r="F1508" s="32" t="str">
        <f t="shared" si="46"/>
        <v>N/A</v>
      </c>
      <c r="G1508" s="32" t="str">
        <f>IF(Businesses!G1509="","N/A",Businesses!G1509)</f>
        <v>N/A</v>
      </c>
      <c r="H1508" s="32" t="str">
        <f>IF(Businesses!H1509="","N/A",Businesses!H1509)</f>
        <v>N/A</v>
      </c>
      <c r="I1508" s="32" t="str">
        <f>IF(AND(Businesses!B1509="",Businesses!C1509&lt;&gt;""),0,IF(Businesses!B1509="","N/A",IF(ISNUMBER(Businesses!B1509),Businesses!B1509,0)))</f>
        <v>N/A</v>
      </c>
    </row>
    <row r="1509" spans="2:9">
      <c r="B1509" s="32" t="str">
        <f t="shared" si="47"/>
        <v>N/A</v>
      </c>
      <c r="C1509" s="32" t="str">
        <f>IF(AND(Businesses!D1510="",Businesses!E1510&lt;&gt;""),0,IF(Businesses!D1510="","N/A",IF(ISNUMBER(Businesses!D1510),Businesses!D1510,0)))</f>
        <v>N/A</v>
      </c>
      <c r="D1509" s="32" t="str">
        <f>IF(Businesses!E1510="","N/A",Businesses!E1510)</f>
        <v>N/A</v>
      </c>
      <c r="E1509" s="32" t="str">
        <f>IF(Businesses!F1510="","N/A",Businesses!F1510)</f>
        <v>N/A</v>
      </c>
      <c r="F1509" s="32" t="str">
        <f t="shared" si="46"/>
        <v>N/A</v>
      </c>
      <c r="G1509" s="32" t="str">
        <f>IF(Businesses!G1510="","N/A",Businesses!G1510)</f>
        <v>N/A</v>
      </c>
      <c r="H1509" s="32" t="str">
        <f>IF(Businesses!H1510="","N/A",Businesses!H1510)</f>
        <v>N/A</v>
      </c>
      <c r="I1509" s="32" t="str">
        <f>IF(AND(Businesses!B1510="",Businesses!C1510&lt;&gt;""),0,IF(Businesses!B1510="","N/A",IF(ISNUMBER(Businesses!B1510),Businesses!B1510,0)))</f>
        <v>N/A</v>
      </c>
    </row>
    <row r="1510" spans="2:9">
      <c r="B1510" s="32" t="str">
        <f t="shared" si="47"/>
        <v>N/A</v>
      </c>
      <c r="C1510" s="32" t="str">
        <f>IF(AND(Businesses!D1511="",Businesses!E1511&lt;&gt;""),0,IF(Businesses!D1511="","N/A",IF(ISNUMBER(Businesses!D1511),Businesses!D1511,0)))</f>
        <v>N/A</v>
      </c>
      <c r="D1510" s="32" t="str">
        <f>IF(Businesses!E1511="","N/A",Businesses!E1511)</f>
        <v>N/A</v>
      </c>
      <c r="E1510" s="32" t="str">
        <f>IF(Businesses!F1511="","N/A",Businesses!F1511)</f>
        <v>N/A</v>
      </c>
      <c r="F1510" s="32" t="str">
        <f t="shared" si="46"/>
        <v>N/A</v>
      </c>
      <c r="G1510" s="32" t="str">
        <f>IF(Businesses!G1511="","N/A",Businesses!G1511)</f>
        <v>N/A</v>
      </c>
      <c r="H1510" s="32" t="str">
        <f>IF(Businesses!H1511="","N/A",Businesses!H1511)</f>
        <v>N/A</v>
      </c>
      <c r="I1510" s="32" t="str">
        <f>IF(AND(Businesses!B1511="",Businesses!C1511&lt;&gt;""),0,IF(Businesses!B1511="","N/A",IF(ISNUMBER(Businesses!B1511),Businesses!B1511,0)))</f>
        <v>N/A</v>
      </c>
    </row>
    <row r="1511" spans="2:9">
      <c r="B1511" s="32" t="str">
        <f t="shared" si="47"/>
        <v>N/A</v>
      </c>
      <c r="C1511" s="32" t="str">
        <f>IF(AND(Businesses!D1512="",Businesses!E1512&lt;&gt;""),0,IF(Businesses!D1512="","N/A",IF(ISNUMBER(Businesses!D1512),Businesses!D1512,0)))</f>
        <v>N/A</v>
      </c>
      <c r="D1511" s="32" t="str">
        <f>IF(Businesses!E1512="","N/A",Businesses!E1512)</f>
        <v>N/A</v>
      </c>
      <c r="E1511" s="32" t="str">
        <f>IF(Businesses!F1512="","N/A",Businesses!F1512)</f>
        <v>N/A</v>
      </c>
      <c r="F1511" s="32" t="str">
        <f t="shared" si="46"/>
        <v>N/A</v>
      </c>
      <c r="G1511" s="32" t="str">
        <f>IF(Businesses!G1512="","N/A",Businesses!G1512)</f>
        <v>N/A</v>
      </c>
      <c r="H1511" s="32" t="str">
        <f>IF(Businesses!H1512="","N/A",Businesses!H1512)</f>
        <v>N/A</v>
      </c>
      <c r="I1511" s="32" t="str">
        <f>IF(AND(Businesses!B1512="",Businesses!C1512&lt;&gt;""),0,IF(Businesses!B1512="","N/A",IF(ISNUMBER(Businesses!B1512),Businesses!B1512,0)))</f>
        <v>N/A</v>
      </c>
    </row>
    <row r="1512" spans="2:9">
      <c r="B1512" s="32" t="str">
        <f t="shared" si="47"/>
        <v>N/A</v>
      </c>
      <c r="C1512" s="32" t="str">
        <f>IF(AND(Businesses!D1513="",Businesses!E1513&lt;&gt;""),0,IF(Businesses!D1513="","N/A",IF(ISNUMBER(Businesses!D1513),Businesses!D1513,0)))</f>
        <v>N/A</v>
      </c>
      <c r="D1512" s="32" t="str">
        <f>IF(Businesses!E1513="","N/A",Businesses!E1513)</f>
        <v>N/A</v>
      </c>
      <c r="E1512" s="32" t="str">
        <f>IF(Businesses!F1513="","N/A",Businesses!F1513)</f>
        <v>N/A</v>
      </c>
      <c r="F1512" s="32" t="str">
        <f t="shared" si="46"/>
        <v>N/A</v>
      </c>
      <c r="G1512" s="32" t="str">
        <f>IF(Businesses!G1513="","N/A",Businesses!G1513)</f>
        <v>N/A</v>
      </c>
      <c r="H1512" s="32" t="str">
        <f>IF(Businesses!H1513="","N/A",Businesses!H1513)</f>
        <v>N/A</v>
      </c>
      <c r="I1512" s="32" t="str">
        <f>IF(AND(Businesses!B1513="",Businesses!C1513&lt;&gt;""),0,IF(Businesses!B1513="","N/A",IF(ISNUMBER(Businesses!B1513),Businesses!B1513,0)))</f>
        <v>N/A</v>
      </c>
    </row>
    <row r="1513" spans="2:9">
      <c r="B1513" s="32" t="str">
        <f t="shared" si="47"/>
        <v>N/A</v>
      </c>
      <c r="C1513" s="32" t="str">
        <f>IF(AND(Businesses!D1514="",Businesses!E1514&lt;&gt;""),0,IF(Businesses!D1514="","N/A",IF(ISNUMBER(Businesses!D1514),Businesses!D1514,0)))</f>
        <v>N/A</v>
      </c>
      <c r="D1513" s="32" t="str">
        <f>IF(Businesses!E1514="","N/A",Businesses!E1514)</f>
        <v>N/A</v>
      </c>
      <c r="E1513" s="32" t="str">
        <f>IF(Businesses!F1514="","N/A",Businesses!F1514)</f>
        <v>N/A</v>
      </c>
      <c r="F1513" s="32" t="str">
        <f t="shared" si="46"/>
        <v>N/A</v>
      </c>
      <c r="G1513" s="32" t="str">
        <f>IF(Businesses!G1514="","N/A",Businesses!G1514)</f>
        <v>N/A</v>
      </c>
      <c r="H1513" s="32" t="str">
        <f>IF(Businesses!H1514="","N/A",Businesses!H1514)</f>
        <v>N/A</v>
      </c>
      <c r="I1513" s="32" t="str">
        <f>IF(AND(Businesses!B1514="",Businesses!C1514&lt;&gt;""),0,IF(Businesses!B1514="","N/A",IF(ISNUMBER(Businesses!B1514),Businesses!B1514,0)))</f>
        <v>N/A</v>
      </c>
    </row>
    <row r="1514" spans="2:9">
      <c r="B1514" s="32" t="str">
        <f t="shared" si="47"/>
        <v>N/A</v>
      </c>
      <c r="C1514" s="32" t="str">
        <f>IF(AND(Businesses!D1515="",Businesses!E1515&lt;&gt;""),0,IF(Businesses!D1515="","N/A",IF(ISNUMBER(Businesses!D1515),Businesses!D1515,0)))</f>
        <v>N/A</v>
      </c>
      <c r="D1514" s="32" t="str">
        <f>IF(Businesses!E1515="","N/A",Businesses!E1515)</f>
        <v>N/A</v>
      </c>
      <c r="E1514" s="32" t="str">
        <f>IF(Businesses!F1515="","N/A",Businesses!F1515)</f>
        <v>N/A</v>
      </c>
      <c r="F1514" s="32" t="str">
        <f t="shared" si="46"/>
        <v>N/A</v>
      </c>
      <c r="G1514" s="32" t="str">
        <f>IF(Businesses!G1515="","N/A",Businesses!G1515)</f>
        <v>N/A</v>
      </c>
      <c r="H1514" s="32" t="str">
        <f>IF(Businesses!H1515="","N/A",Businesses!H1515)</f>
        <v>N/A</v>
      </c>
      <c r="I1514" s="32" t="str">
        <f>IF(AND(Businesses!B1515="",Businesses!C1515&lt;&gt;""),0,IF(Businesses!B1515="","N/A",IF(ISNUMBER(Businesses!B1515),Businesses!B1515,0)))</f>
        <v>N/A</v>
      </c>
    </row>
    <row r="1515" spans="2:9">
      <c r="B1515" s="32" t="str">
        <f t="shared" si="47"/>
        <v>N/A</v>
      </c>
      <c r="C1515" s="32" t="str">
        <f>IF(AND(Businesses!D1516="",Businesses!E1516&lt;&gt;""),0,IF(Businesses!D1516="","N/A",IF(ISNUMBER(Businesses!D1516),Businesses!D1516,0)))</f>
        <v>N/A</v>
      </c>
      <c r="D1515" s="32" t="str">
        <f>IF(Businesses!E1516="","N/A",Businesses!E1516)</f>
        <v>N/A</v>
      </c>
      <c r="E1515" s="32" t="str">
        <f>IF(Businesses!F1516="","N/A",Businesses!F1516)</f>
        <v>N/A</v>
      </c>
      <c r="F1515" s="32" t="str">
        <f t="shared" si="46"/>
        <v>N/A</v>
      </c>
      <c r="G1515" s="32" t="str">
        <f>IF(Businesses!G1516="","N/A",Businesses!G1516)</f>
        <v>N/A</v>
      </c>
      <c r="H1515" s="32" t="str">
        <f>IF(Businesses!H1516="","N/A",Businesses!H1516)</f>
        <v>N/A</v>
      </c>
      <c r="I1515" s="32" t="str">
        <f>IF(AND(Businesses!B1516="",Businesses!C1516&lt;&gt;""),0,IF(Businesses!B1516="","N/A",IF(ISNUMBER(Businesses!B1516),Businesses!B1516,0)))</f>
        <v>N/A</v>
      </c>
    </row>
    <row r="1516" spans="2:9">
      <c r="B1516" s="32" t="str">
        <f t="shared" si="47"/>
        <v>N/A</v>
      </c>
      <c r="C1516" s="32" t="str">
        <f>IF(AND(Businesses!D1517="",Businesses!E1517&lt;&gt;""),0,IF(Businesses!D1517="","N/A",IF(ISNUMBER(Businesses!D1517),Businesses!D1517,0)))</f>
        <v>N/A</v>
      </c>
      <c r="D1516" s="32" t="str">
        <f>IF(Businesses!E1517="","N/A",Businesses!E1517)</f>
        <v>N/A</v>
      </c>
      <c r="E1516" s="32" t="str">
        <f>IF(Businesses!F1517="","N/A",Businesses!F1517)</f>
        <v>N/A</v>
      </c>
      <c r="F1516" s="32" t="str">
        <f t="shared" si="46"/>
        <v>N/A</v>
      </c>
      <c r="G1516" s="32" t="str">
        <f>IF(Businesses!G1517="","N/A",Businesses!G1517)</f>
        <v>N/A</v>
      </c>
      <c r="H1516" s="32" t="str">
        <f>IF(Businesses!H1517="","N/A",Businesses!H1517)</f>
        <v>N/A</v>
      </c>
      <c r="I1516" s="32" t="str">
        <f>IF(AND(Businesses!B1517="",Businesses!C1517&lt;&gt;""),0,IF(Businesses!B1517="","N/A",IF(ISNUMBER(Businesses!B1517),Businesses!B1517,0)))</f>
        <v>N/A</v>
      </c>
    </row>
    <row r="1517" spans="2:9">
      <c r="B1517" s="32" t="str">
        <f t="shared" si="47"/>
        <v>N/A</v>
      </c>
      <c r="C1517" s="32" t="str">
        <f>IF(AND(Businesses!D1518="",Businesses!E1518&lt;&gt;""),0,IF(Businesses!D1518="","N/A",IF(ISNUMBER(Businesses!D1518),Businesses!D1518,0)))</f>
        <v>N/A</v>
      </c>
      <c r="D1517" s="32" t="str">
        <f>IF(Businesses!E1518="","N/A",Businesses!E1518)</f>
        <v>N/A</v>
      </c>
      <c r="E1517" s="32" t="str">
        <f>IF(Businesses!F1518="","N/A",Businesses!F1518)</f>
        <v>N/A</v>
      </c>
      <c r="F1517" s="32" t="str">
        <f t="shared" si="46"/>
        <v>N/A</v>
      </c>
      <c r="G1517" s="32" t="str">
        <f>IF(Businesses!G1518="","N/A",Businesses!G1518)</f>
        <v>N/A</v>
      </c>
      <c r="H1517" s="32" t="str">
        <f>IF(Businesses!H1518="","N/A",Businesses!H1518)</f>
        <v>N/A</v>
      </c>
      <c r="I1517" s="32" t="str">
        <f>IF(AND(Businesses!B1518="",Businesses!C1518&lt;&gt;""),0,IF(Businesses!B1518="","N/A",IF(ISNUMBER(Businesses!B1518),Businesses!B1518,0)))</f>
        <v>N/A</v>
      </c>
    </row>
    <row r="1518" spans="2:9">
      <c r="B1518" s="32" t="str">
        <f t="shared" si="47"/>
        <v>N/A</v>
      </c>
      <c r="C1518" s="32" t="str">
        <f>IF(AND(Businesses!D1519="",Businesses!E1519&lt;&gt;""),0,IF(Businesses!D1519="","N/A",IF(ISNUMBER(Businesses!D1519),Businesses!D1519,0)))</f>
        <v>N/A</v>
      </c>
      <c r="D1518" s="32" t="str">
        <f>IF(Businesses!E1519="","N/A",Businesses!E1519)</f>
        <v>N/A</v>
      </c>
      <c r="E1518" s="32" t="str">
        <f>IF(Businesses!F1519="","N/A",Businesses!F1519)</f>
        <v>N/A</v>
      </c>
      <c r="F1518" s="32" t="str">
        <f t="shared" si="46"/>
        <v>N/A</v>
      </c>
      <c r="G1518" s="32" t="str">
        <f>IF(Businesses!G1519="","N/A",Businesses!G1519)</f>
        <v>N/A</v>
      </c>
      <c r="H1518" s="32" t="str">
        <f>IF(Businesses!H1519="","N/A",Businesses!H1519)</f>
        <v>N/A</v>
      </c>
      <c r="I1518" s="32" t="str">
        <f>IF(AND(Businesses!B1519="",Businesses!C1519&lt;&gt;""),0,IF(Businesses!B1519="","N/A",IF(ISNUMBER(Businesses!B1519),Businesses!B1519,0)))</f>
        <v>N/A</v>
      </c>
    </row>
    <row r="1519" spans="2:9">
      <c r="B1519" s="32" t="str">
        <f t="shared" si="47"/>
        <v>N/A</v>
      </c>
      <c r="C1519" s="32" t="str">
        <f>IF(AND(Businesses!D1520="",Businesses!E1520&lt;&gt;""),0,IF(Businesses!D1520="","N/A",IF(ISNUMBER(Businesses!D1520),Businesses!D1520,0)))</f>
        <v>N/A</v>
      </c>
      <c r="D1519" s="32" t="str">
        <f>IF(Businesses!E1520="","N/A",Businesses!E1520)</f>
        <v>N/A</v>
      </c>
      <c r="E1519" s="32" t="str">
        <f>IF(Businesses!F1520="","N/A",Businesses!F1520)</f>
        <v>N/A</v>
      </c>
      <c r="F1519" s="32" t="str">
        <f t="shared" si="46"/>
        <v>N/A</v>
      </c>
      <c r="G1519" s="32" t="str">
        <f>IF(Businesses!G1520="","N/A",Businesses!G1520)</f>
        <v>N/A</v>
      </c>
      <c r="H1519" s="32" t="str">
        <f>IF(Businesses!H1520="","N/A",Businesses!H1520)</f>
        <v>N/A</v>
      </c>
      <c r="I1519" s="32" t="str">
        <f>IF(AND(Businesses!B1520="",Businesses!C1520&lt;&gt;""),0,IF(Businesses!B1520="","N/A",IF(ISNUMBER(Businesses!B1520),Businesses!B1520,0)))</f>
        <v>N/A</v>
      </c>
    </row>
    <row r="1520" spans="2:9">
      <c r="B1520" s="32" t="str">
        <f t="shared" si="47"/>
        <v>N/A</v>
      </c>
      <c r="C1520" s="32" t="str">
        <f>IF(AND(Businesses!D1521="",Businesses!E1521&lt;&gt;""),0,IF(Businesses!D1521="","N/A",IF(ISNUMBER(Businesses!D1521),Businesses!D1521,0)))</f>
        <v>N/A</v>
      </c>
      <c r="D1520" s="32" t="str">
        <f>IF(Businesses!E1521="","N/A",Businesses!E1521)</f>
        <v>N/A</v>
      </c>
      <c r="E1520" s="32" t="str">
        <f>IF(Businesses!F1521="","N/A",Businesses!F1521)</f>
        <v>N/A</v>
      </c>
      <c r="F1520" s="32" t="str">
        <f t="shared" si="46"/>
        <v>N/A</v>
      </c>
      <c r="G1520" s="32" t="str">
        <f>IF(Businesses!G1521="","N/A",Businesses!G1521)</f>
        <v>N/A</v>
      </c>
      <c r="H1520" s="32" t="str">
        <f>IF(Businesses!H1521="","N/A",Businesses!H1521)</f>
        <v>N/A</v>
      </c>
      <c r="I1520" s="32" t="str">
        <f>IF(AND(Businesses!B1521="",Businesses!C1521&lt;&gt;""),0,IF(Businesses!B1521="","N/A",IF(ISNUMBER(Businesses!B1521),Businesses!B1521,0)))</f>
        <v>N/A</v>
      </c>
    </row>
    <row r="1521" spans="2:9">
      <c r="B1521" s="32" t="str">
        <f t="shared" si="47"/>
        <v>N/A</v>
      </c>
      <c r="C1521" s="32" t="str">
        <f>IF(AND(Businesses!D1522="",Businesses!E1522&lt;&gt;""),0,IF(Businesses!D1522="","N/A",IF(ISNUMBER(Businesses!D1522),Businesses!D1522,0)))</f>
        <v>N/A</v>
      </c>
      <c r="D1521" s="32" t="str">
        <f>IF(Businesses!E1522="","N/A",Businesses!E1522)</f>
        <v>N/A</v>
      </c>
      <c r="E1521" s="32" t="str">
        <f>IF(Businesses!F1522="","N/A",Businesses!F1522)</f>
        <v>N/A</v>
      </c>
      <c r="F1521" s="32" t="str">
        <f t="shared" si="46"/>
        <v>N/A</v>
      </c>
      <c r="G1521" s="32" t="str">
        <f>IF(Businesses!G1522="","N/A",Businesses!G1522)</f>
        <v>N/A</v>
      </c>
      <c r="H1521" s="32" t="str">
        <f>IF(Businesses!H1522="","N/A",Businesses!H1522)</f>
        <v>N/A</v>
      </c>
      <c r="I1521" s="32" t="str">
        <f>IF(AND(Businesses!B1522="",Businesses!C1522&lt;&gt;""),0,IF(Businesses!B1522="","N/A",IF(ISNUMBER(Businesses!B1522),Businesses!B1522,0)))</f>
        <v>N/A</v>
      </c>
    </row>
    <row r="1522" spans="2:9">
      <c r="B1522" s="32" t="str">
        <f t="shared" si="47"/>
        <v>N/A</v>
      </c>
      <c r="C1522" s="32" t="str">
        <f>IF(AND(Businesses!D1523="",Businesses!E1523&lt;&gt;""),0,IF(Businesses!D1523="","N/A",IF(ISNUMBER(Businesses!D1523),Businesses!D1523,0)))</f>
        <v>N/A</v>
      </c>
      <c r="D1522" s="32" t="str">
        <f>IF(Businesses!E1523="","N/A",Businesses!E1523)</f>
        <v>N/A</v>
      </c>
      <c r="E1522" s="32" t="str">
        <f>IF(Businesses!F1523="","N/A",Businesses!F1523)</f>
        <v>N/A</v>
      </c>
      <c r="F1522" s="32" t="str">
        <f t="shared" si="46"/>
        <v>N/A</v>
      </c>
      <c r="G1522" s="32" t="str">
        <f>IF(Businesses!G1523="","N/A",Businesses!G1523)</f>
        <v>N/A</v>
      </c>
      <c r="H1522" s="32" t="str">
        <f>IF(Businesses!H1523="","N/A",Businesses!H1523)</f>
        <v>N/A</v>
      </c>
      <c r="I1522" s="32" t="str">
        <f>IF(AND(Businesses!B1523="",Businesses!C1523&lt;&gt;""),0,IF(Businesses!B1523="","N/A",IF(ISNUMBER(Businesses!B1523),Businesses!B1523,0)))</f>
        <v>N/A</v>
      </c>
    </row>
    <row r="1523" spans="2:9">
      <c r="B1523" s="32" t="str">
        <f t="shared" si="47"/>
        <v>N/A</v>
      </c>
      <c r="C1523" s="32" t="str">
        <f>IF(AND(Businesses!D1524="",Businesses!E1524&lt;&gt;""),0,IF(Businesses!D1524="","N/A",IF(ISNUMBER(Businesses!D1524),Businesses!D1524,0)))</f>
        <v>N/A</v>
      </c>
      <c r="D1523" s="32" t="str">
        <f>IF(Businesses!E1524="","N/A",Businesses!E1524)</f>
        <v>N/A</v>
      </c>
      <c r="E1523" s="32" t="str">
        <f>IF(Businesses!F1524="","N/A",Businesses!F1524)</f>
        <v>N/A</v>
      </c>
      <c r="F1523" s="32" t="str">
        <f t="shared" si="46"/>
        <v>N/A</v>
      </c>
      <c r="G1523" s="32" t="str">
        <f>IF(Businesses!G1524="","N/A",Businesses!G1524)</f>
        <v>N/A</v>
      </c>
      <c r="H1523" s="32" t="str">
        <f>IF(Businesses!H1524="","N/A",Businesses!H1524)</f>
        <v>N/A</v>
      </c>
      <c r="I1523" s="32" t="str">
        <f>IF(AND(Businesses!B1524="",Businesses!C1524&lt;&gt;""),0,IF(Businesses!B1524="","N/A",IF(ISNUMBER(Businesses!B1524),Businesses!B1524,0)))</f>
        <v>N/A</v>
      </c>
    </row>
    <row r="1524" spans="2:9">
      <c r="B1524" s="32" t="str">
        <f t="shared" si="47"/>
        <v>N/A</v>
      </c>
      <c r="C1524" s="32" t="str">
        <f>IF(AND(Businesses!D1525="",Businesses!E1525&lt;&gt;""),0,IF(Businesses!D1525="","N/A",IF(ISNUMBER(Businesses!D1525),Businesses!D1525,0)))</f>
        <v>N/A</v>
      </c>
      <c r="D1524" s="32" t="str">
        <f>IF(Businesses!E1525="","N/A",Businesses!E1525)</f>
        <v>N/A</v>
      </c>
      <c r="E1524" s="32" t="str">
        <f>IF(Businesses!F1525="","N/A",Businesses!F1525)</f>
        <v>N/A</v>
      </c>
      <c r="F1524" s="32" t="str">
        <f t="shared" si="46"/>
        <v>N/A</v>
      </c>
      <c r="G1524" s="32" t="str">
        <f>IF(Businesses!G1525="","N/A",Businesses!G1525)</f>
        <v>N/A</v>
      </c>
      <c r="H1524" s="32" t="str">
        <f>IF(Businesses!H1525="","N/A",Businesses!H1525)</f>
        <v>N/A</v>
      </c>
      <c r="I1524" s="32" t="str">
        <f>IF(AND(Businesses!B1525="",Businesses!C1525&lt;&gt;""),0,IF(Businesses!B1525="","N/A",IF(ISNUMBER(Businesses!B1525),Businesses!B1525,0)))</f>
        <v>N/A</v>
      </c>
    </row>
    <row r="1525" spans="2:9">
      <c r="B1525" s="32" t="str">
        <f t="shared" si="47"/>
        <v>N/A</v>
      </c>
      <c r="C1525" s="32" t="str">
        <f>IF(AND(Businesses!D1526="",Businesses!E1526&lt;&gt;""),0,IF(Businesses!D1526="","N/A",IF(ISNUMBER(Businesses!D1526),Businesses!D1526,0)))</f>
        <v>N/A</v>
      </c>
      <c r="D1525" s="32" t="str">
        <f>IF(Businesses!E1526="","N/A",Businesses!E1526)</f>
        <v>N/A</v>
      </c>
      <c r="E1525" s="32" t="str">
        <f>IF(Businesses!F1526="","N/A",Businesses!F1526)</f>
        <v>N/A</v>
      </c>
      <c r="F1525" s="32" t="str">
        <f t="shared" si="46"/>
        <v>N/A</v>
      </c>
      <c r="G1525" s="32" t="str">
        <f>IF(Businesses!G1526="","N/A",Businesses!G1526)</f>
        <v>N/A</v>
      </c>
      <c r="H1525" s="32" t="str">
        <f>IF(Businesses!H1526="","N/A",Businesses!H1526)</f>
        <v>N/A</v>
      </c>
      <c r="I1525" s="32" t="str">
        <f>IF(AND(Businesses!B1526="",Businesses!C1526&lt;&gt;""),0,IF(Businesses!B1526="","N/A",IF(ISNUMBER(Businesses!B1526),Businesses!B1526,0)))</f>
        <v>N/A</v>
      </c>
    </row>
    <row r="1526" spans="2:9">
      <c r="B1526" s="32" t="str">
        <f t="shared" si="47"/>
        <v>N/A</v>
      </c>
      <c r="C1526" s="32" t="str">
        <f>IF(AND(Businesses!D1527="",Businesses!E1527&lt;&gt;""),0,IF(Businesses!D1527="","N/A",IF(ISNUMBER(Businesses!D1527),Businesses!D1527,0)))</f>
        <v>N/A</v>
      </c>
      <c r="D1526" s="32" t="str">
        <f>IF(Businesses!E1527="","N/A",Businesses!E1527)</f>
        <v>N/A</v>
      </c>
      <c r="E1526" s="32" t="str">
        <f>IF(Businesses!F1527="","N/A",Businesses!F1527)</f>
        <v>N/A</v>
      </c>
      <c r="F1526" s="32" t="str">
        <f t="shared" si="46"/>
        <v>N/A</v>
      </c>
      <c r="G1526" s="32" t="str">
        <f>IF(Businesses!G1527="","N/A",Businesses!G1527)</f>
        <v>N/A</v>
      </c>
      <c r="H1526" s="32" t="str">
        <f>IF(Businesses!H1527="","N/A",Businesses!H1527)</f>
        <v>N/A</v>
      </c>
      <c r="I1526" s="32" t="str">
        <f>IF(AND(Businesses!B1527="",Businesses!C1527&lt;&gt;""),0,IF(Businesses!B1527="","N/A",IF(ISNUMBER(Businesses!B1527),Businesses!B1527,0)))</f>
        <v>N/A</v>
      </c>
    </row>
    <row r="1527" spans="2:9">
      <c r="B1527" s="32" t="str">
        <f t="shared" si="47"/>
        <v>N/A</v>
      </c>
      <c r="C1527" s="32" t="str">
        <f>IF(AND(Businesses!D1528="",Businesses!E1528&lt;&gt;""),0,IF(Businesses!D1528="","N/A",IF(ISNUMBER(Businesses!D1528),Businesses!D1528,0)))</f>
        <v>N/A</v>
      </c>
      <c r="D1527" s="32" t="str">
        <f>IF(Businesses!E1528="","N/A",Businesses!E1528)</f>
        <v>N/A</v>
      </c>
      <c r="E1527" s="32" t="str">
        <f>IF(Businesses!F1528="","N/A",Businesses!F1528)</f>
        <v>N/A</v>
      </c>
      <c r="F1527" s="32" t="str">
        <f t="shared" si="46"/>
        <v>N/A</v>
      </c>
      <c r="G1527" s="32" t="str">
        <f>IF(Businesses!G1528="","N/A",Businesses!G1528)</f>
        <v>N/A</v>
      </c>
      <c r="H1527" s="32" t="str">
        <f>IF(Businesses!H1528="","N/A",Businesses!H1528)</f>
        <v>N/A</v>
      </c>
      <c r="I1527" s="32" t="str">
        <f>IF(AND(Businesses!B1528="",Businesses!C1528&lt;&gt;""),0,IF(Businesses!B1528="","N/A",IF(ISNUMBER(Businesses!B1528),Businesses!B1528,0)))</f>
        <v>N/A</v>
      </c>
    </row>
    <row r="1528" spans="2:9">
      <c r="B1528" s="32" t="str">
        <f t="shared" si="47"/>
        <v>N/A</v>
      </c>
      <c r="C1528" s="32" t="str">
        <f>IF(AND(Businesses!D1529="",Businesses!E1529&lt;&gt;""),0,IF(Businesses!D1529="","N/A",IF(ISNUMBER(Businesses!D1529),Businesses!D1529,0)))</f>
        <v>N/A</v>
      </c>
      <c r="D1528" s="32" t="str">
        <f>IF(Businesses!E1529="","N/A",Businesses!E1529)</f>
        <v>N/A</v>
      </c>
      <c r="E1528" s="32" t="str">
        <f>IF(Businesses!F1529="","N/A",Businesses!F1529)</f>
        <v>N/A</v>
      </c>
      <c r="F1528" s="32" t="str">
        <f t="shared" si="46"/>
        <v>N/A</v>
      </c>
      <c r="G1528" s="32" t="str">
        <f>IF(Businesses!G1529="","N/A",Businesses!G1529)</f>
        <v>N/A</v>
      </c>
      <c r="H1528" s="32" t="str">
        <f>IF(Businesses!H1529="","N/A",Businesses!H1529)</f>
        <v>N/A</v>
      </c>
      <c r="I1528" s="32" t="str">
        <f>IF(AND(Businesses!B1529="",Businesses!C1529&lt;&gt;""),0,IF(Businesses!B1529="","N/A",IF(ISNUMBER(Businesses!B1529),Businesses!B1529,0)))</f>
        <v>N/A</v>
      </c>
    </row>
    <row r="1529" spans="2:9">
      <c r="B1529" s="32" t="str">
        <f t="shared" si="47"/>
        <v>N/A</v>
      </c>
      <c r="C1529" s="32" t="str">
        <f>IF(AND(Businesses!D1530="",Businesses!E1530&lt;&gt;""),0,IF(Businesses!D1530="","N/A",IF(ISNUMBER(Businesses!D1530),Businesses!D1530,0)))</f>
        <v>N/A</v>
      </c>
      <c r="D1529" s="32" t="str">
        <f>IF(Businesses!E1530="","N/A",Businesses!E1530)</f>
        <v>N/A</v>
      </c>
      <c r="E1529" s="32" t="str">
        <f>IF(Businesses!F1530="","N/A",Businesses!F1530)</f>
        <v>N/A</v>
      </c>
      <c r="F1529" s="32" t="str">
        <f t="shared" si="46"/>
        <v>N/A</v>
      </c>
      <c r="G1529" s="32" t="str">
        <f>IF(Businesses!G1530="","N/A",Businesses!G1530)</f>
        <v>N/A</v>
      </c>
      <c r="H1529" s="32" t="str">
        <f>IF(Businesses!H1530="","N/A",Businesses!H1530)</f>
        <v>N/A</v>
      </c>
      <c r="I1529" s="32" t="str">
        <f>IF(AND(Businesses!B1530="",Businesses!C1530&lt;&gt;""),0,IF(Businesses!B1530="","N/A",IF(ISNUMBER(Businesses!B1530),Businesses!B1530,0)))</f>
        <v>N/A</v>
      </c>
    </row>
    <row r="1530" spans="2:9">
      <c r="B1530" s="32" t="str">
        <f t="shared" si="47"/>
        <v>N/A</v>
      </c>
      <c r="C1530" s="32" t="str">
        <f>IF(AND(Businesses!D1531="",Businesses!E1531&lt;&gt;""),0,IF(Businesses!D1531="","N/A",IF(ISNUMBER(Businesses!D1531),Businesses!D1531,0)))</f>
        <v>N/A</v>
      </c>
      <c r="D1530" s="32" t="str">
        <f>IF(Businesses!E1531="","N/A",Businesses!E1531)</f>
        <v>N/A</v>
      </c>
      <c r="E1530" s="32" t="str">
        <f>IF(Businesses!F1531="","N/A",Businesses!F1531)</f>
        <v>N/A</v>
      </c>
      <c r="F1530" s="32" t="str">
        <f t="shared" si="46"/>
        <v>N/A</v>
      </c>
      <c r="G1530" s="32" t="str">
        <f>IF(Businesses!G1531="","N/A",Businesses!G1531)</f>
        <v>N/A</v>
      </c>
      <c r="H1530" s="32" t="str">
        <f>IF(Businesses!H1531="","N/A",Businesses!H1531)</f>
        <v>N/A</v>
      </c>
      <c r="I1530" s="32" t="str">
        <f>IF(AND(Businesses!B1531="",Businesses!C1531&lt;&gt;""),0,IF(Businesses!B1531="","N/A",IF(ISNUMBER(Businesses!B1531),Businesses!B1531,0)))</f>
        <v>N/A</v>
      </c>
    </row>
    <row r="1531" spans="2:9">
      <c r="B1531" s="32" t="str">
        <f t="shared" si="47"/>
        <v>N/A</v>
      </c>
      <c r="C1531" s="32" t="str">
        <f>IF(AND(Businesses!D1532="",Businesses!E1532&lt;&gt;""),0,IF(Businesses!D1532="","N/A",IF(ISNUMBER(Businesses!D1532),Businesses!D1532,0)))</f>
        <v>N/A</v>
      </c>
      <c r="D1531" s="32" t="str">
        <f>IF(Businesses!E1532="","N/A",Businesses!E1532)</f>
        <v>N/A</v>
      </c>
      <c r="E1531" s="32" t="str">
        <f>IF(Businesses!F1532="","N/A",Businesses!F1532)</f>
        <v>N/A</v>
      </c>
      <c r="F1531" s="32" t="str">
        <f t="shared" si="46"/>
        <v>N/A</v>
      </c>
      <c r="G1531" s="32" t="str">
        <f>IF(Businesses!G1532="","N/A",Businesses!G1532)</f>
        <v>N/A</v>
      </c>
      <c r="H1531" s="32" t="str">
        <f>IF(Businesses!H1532="","N/A",Businesses!H1532)</f>
        <v>N/A</v>
      </c>
      <c r="I1531" s="32" t="str">
        <f>IF(AND(Businesses!B1532="",Businesses!C1532&lt;&gt;""),0,IF(Businesses!B1532="","N/A",IF(ISNUMBER(Businesses!B1532),Businesses!B1532,0)))</f>
        <v>N/A</v>
      </c>
    </row>
    <row r="1532" spans="2:9">
      <c r="B1532" s="32" t="str">
        <f t="shared" si="47"/>
        <v>N/A</v>
      </c>
      <c r="C1532" s="32" t="str">
        <f>IF(AND(Businesses!D1533="",Businesses!E1533&lt;&gt;""),0,IF(Businesses!D1533="","N/A",IF(ISNUMBER(Businesses!D1533),Businesses!D1533,0)))</f>
        <v>N/A</v>
      </c>
      <c r="D1532" s="32" t="str">
        <f>IF(Businesses!E1533="","N/A",Businesses!E1533)</f>
        <v>N/A</v>
      </c>
      <c r="E1532" s="32" t="str">
        <f>IF(Businesses!F1533="","N/A",Businesses!F1533)</f>
        <v>N/A</v>
      </c>
      <c r="F1532" s="32" t="str">
        <f t="shared" si="46"/>
        <v>N/A</v>
      </c>
      <c r="G1532" s="32" t="str">
        <f>IF(Businesses!G1533="","N/A",Businesses!G1533)</f>
        <v>N/A</v>
      </c>
      <c r="H1532" s="32" t="str">
        <f>IF(Businesses!H1533="","N/A",Businesses!H1533)</f>
        <v>N/A</v>
      </c>
      <c r="I1532" s="32" t="str">
        <f>IF(AND(Businesses!B1533="",Businesses!C1533&lt;&gt;""),0,IF(Businesses!B1533="","N/A",IF(ISNUMBER(Businesses!B1533),Businesses!B1533,0)))</f>
        <v>N/A</v>
      </c>
    </row>
    <row r="1533" spans="2:9">
      <c r="B1533" s="32" t="str">
        <f t="shared" si="47"/>
        <v>N/A</v>
      </c>
      <c r="C1533" s="32" t="str">
        <f>IF(AND(Businesses!D1534="",Businesses!E1534&lt;&gt;""),0,IF(Businesses!D1534="","N/A",IF(ISNUMBER(Businesses!D1534),Businesses!D1534,0)))</f>
        <v>N/A</v>
      </c>
      <c r="D1533" s="32" t="str">
        <f>IF(Businesses!E1534="","N/A",Businesses!E1534)</f>
        <v>N/A</v>
      </c>
      <c r="E1533" s="32" t="str">
        <f>IF(Businesses!F1534="","N/A",Businesses!F1534)</f>
        <v>N/A</v>
      </c>
      <c r="F1533" s="32" t="str">
        <f t="shared" si="46"/>
        <v>N/A</v>
      </c>
      <c r="G1533" s="32" t="str">
        <f>IF(Businesses!G1534="","N/A",Businesses!G1534)</f>
        <v>N/A</v>
      </c>
      <c r="H1533" s="32" t="str">
        <f>IF(Businesses!H1534="","N/A",Businesses!H1534)</f>
        <v>N/A</v>
      </c>
      <c r="I1533" s="32" t="str">
        <f>IF(AND(Businesses!B1534="",Businesses!C1534&lt;&gt;""),0,IF(Businesses!B1534="","N/A",IF(ISNUMBER(Businesses!B1534),Businesses!B1534,0)))</f>
        <v>N/A</v>
      </c>
    </row>
    <row r="1534" spans="2:9">
      <c r="B1534" s="32" t="str">
        <f t="shared" si="47"/>
        <v>N/A</v>
      </c>
      <c r="C1534" s="32" t="str">
        <f>IF(AND(Businesses!D1535="",Businesses!E1535&lt;&gt;""),0,IF(Businesses!D1535="","N/A",IF(ISNUMBER(Businesses!D1535),Businesses!D1535,0)))</f>
        <v>N/A</v>
      </c>
      <c r="D1534" s="32" t="str">
        <f>IF(Businesses!E1535="","N/A",Businesses!E1535)</f>
        <v>N/A</v>
      </c>
      <c r="E1534" s="32" t="str">
        <f>IF(Businesses!F1535="","N/A",Businesses!F1535)</f>
        <v>N/A</v>
      </c>
      <c r="F1534" s="32" t="str">
        <f t="shared" si="46"/>
        <v>N/A</v>
      </c>
      <c r="G1534" s="32" t="str">
        <f>IF(Businesses!G1535="","N/A",Businesses!G1535)</f>
        <v>N/A</v>
      </c>
      <c r="H1534" s="32" t="str">
        <f>IF(Businesses!H1535="","N/A",Businesses!H1535)</f>
        <v>N/A</v>
      </c>
      <c r="I1534" s="32" t="str">
        <f>IF(AND(Businesses!B1535="",Businesses!C1535&lt;&gt;""),0,IF(Businesses!B1535="","N/A",IF(ISNUMBER(Businesses!B1535),Businesses!B1535,0)))</f>
        <v>N/A</v>
      </c>
    </row>
    <row r="1535" spans="2:9">
      <c r="B1535" s="32" t="str">
        <f t="shared" si="47"/>
        <v>N/A</v>
      </c>
      <c r="C1535" s="32" t="str">
        <f>IF(AND(Businesses!D1536="",Businesses!E1536&lt;&gt;""),0,IF(Businesses!D1536="","N/A",IF(ISNUMBER(Businesses!D1536),Businesses!D1536,0)))</f>
        <v>N/A</v>
      </c>
      <c r="D1535" s="32" t="str">
        <f>IF(Businesses!E1536="","N/A",Businesses!E1536)</f>
        <v>N/A</v>
      </c>
      <c r="E1535" s="32" t="str">
        <f>IF(Businesses!F1536="","N/A",Businesses!F1536)</f>
        <v>N/A</v>
      </c>
      <c r="F1535" s="32" t="str">
        <f t="shared" si="46"/>
        <v>N/A</v>
      </c>
      <c r="G1535" s="32" t="str">
        <f>IF(Businesses!G1536="","N/A",Businesses!G1536)</f>
        <v>N/A</v>
      </c>
      <c r="H1535" s="32" t="str">
        <f>IF(Businesses!H1536="","N/A",Businesses!H1536)</f>
        <v>N/A</v>
      </c>
      <c r="I1535" s="32" t="str">
        <f>IF(AND(Businesses!B1536="",Businesses!C1536&lt;&gt;""),0,IF(Businesses!B1536="","N/A",IF(ISNUMBER(Businesses!B1536),Businesses!B1536,0)))</f>
        <v>N/A</v>
      </c>
    </row>
    <row r="1536" spans="2:9">
      <c r="B1536" s="32" t="str">
        <f t="shared" si="47"/>
        <v>N/A</v>
      </c>
      <c r="C1536" s="32" t="str">
        <f>IF(AND(Businesses!D1537="",Businesses!E1537&lt;&gt;""),0,IF(Businesses!D1537="","N/A",IF(ISNUMBER(Businesses!D1537),Businesses!D1537,0)))</f>
        <v>N/A</v>
      </c>
      <c r="D1536" s="32" t="str">
        <f>IF(Businesses!E1537="","N/A",Businesses!E1537)</f>
        <v>N/A</v>
      </c>
      <c r="E1536" s="32" t="str">
        <f>IF(Businesses!F1537="","N/A",Businesses!F1537)</f>
        <v>N/A</v>
      </c>
      <c r="F1536" s="32" t="str">
        <f t="shared" si="46"/>
        <v>N/A</v>
      </c>
      <c r="G1536" s="32" t="str">
        <f>IF(Businesses!G1537="","N/A",Businesses!G1537)</f>
        <v>N/A</v>
      </c>
      <c r="H1536" s="32" t="str">
        <f>IF(Businesses!H1537="","N/A",Businesses!H1537)</f>
        <v>N/A</v>
      </c>
      <c r="I1536" s="32" t="str">
        <f>IF(AND(Businesses!B1537="",Businesses!C1537&lt;&gt;""),0,IF(Businesses!B1537="","N/A",IF(ISNUMBER(Businesses!B1537),Businesses!B1537,0)))</f>
        <v>N/A</v>
      </c>
    </row>
    <row r="1537" spans="2:9">
      <c r="B1537" s="32" t="str">
        <f t="shared" si="47"/>
        <v>N/A</v>
      </c>
      <c r="C1537" s="32" t="str">
        <f>IF(AND(Businesses!D1538="",Businesses!E1538&lt;&gt;""),0,IF(Businesses!D1538="","N/A",IF(ISNUMBER(Businesses!D1538),Businesses!D1538,0)))</f>
        <v>N/A</v>
      </c>
      <c r="D1537" s="32" t="str">
        <f>IF(Businesses!E1538="","N/A",Businesses!E1538)</f>
        <v>N/A</v>
      </c>
      <c r="E1537" s="32" t="str">
        <f>IF(Businesses!F1538="","N/A",Businesses!F1538)</f>
        <v>N/A</v>
      </c>
      <c r="F1537" s="32" t="str">
        <f t="shared" si="46"/>
        <v>N/A</v>
      </c>
      <c r="G1537" s="32" t="str">
        <f>IF(Businesses!G1538="","N/A",Businesses!G1538)</f>
        <v>N/A</v>
      </c>
      <c r="H1537" s="32" t="str">
        <f>IF(Businesses!H1538="","N/A",Businesses!H1538)</f>
        <v>N/A</v>
      </c>
      <c r="I1537" s="32" t="str">
        <f>IF(AND(Businesses!B1538="",Businesses!C1538&lt;&gt;""),0,IF(Businesses!B1538="","N/A",IF(ISNUMBER(Businesses!B1538),Businesses!B1538,0)))</f>
        <v>N/A</v>
      </c>
    </row>
    <row r="1538" spans="2:9">
      <c r="B1538" s="32" t="str">
        <f t="shared" si="47"/>
        <v>N/A</v>
      </c>
      <c r="C1538" s="32" t="str">
        <f>IF(AND(Businesses!D1539="",Businesses!E1539&lt;&gt;""),0,IF(Businesses!D1539="","N/A",IF(ISNUMBER(Businesses!D1539),Businesses!D1539,0)))</f>
        <v>N/A</v>
      </c>
      <c r="D1538" s="32" t="str">
        <f>IF(Businesses!E1539="","N/A",Businesses!E1539)</f>
        <v>N/A</v>
      </c>
      <c r="E1538" s="32" t="str">
        <f>IF(Businesses!F1539="","N/A",Businesses!F1539)</f>
        <v>N/A</v>
      </c>
      <c r="F1538" s="32" t="str">
        <f t="shared" ref="F1538:F1601" si="48">IF(B1538="N/A","N/A",UPPER(TRIM(ProbuildName)))</f>
        <v>N/A</v>
      </c>
      <c r="G1538" s="32" t="str">
        <f>IF(Businesses!G1539="","N/A",Businesses!G1539)</f>
        <v>N/A</v>
      </c>
      <c r="H1538" s="32" t="str">
        <f>IF(Businesses!H1539="","N/A",Businesses!H1539)</f>
        <v>N/A</v>
      </c>
      <c r="I1538" s="32" t="str">
        <f>IF(AND(Businesses!B1539="",Businesses!C1539&lt;&gt;""),0,IF(Businesses!B1539="","N/A",IF(ISNUMBER(Businesses!B1539),Businesses!B1539,0)))</f>
        <v>N/A</v>
      </c>
    </row>
    <row r="1539" spans="2:9">
      <c r="B1539" s="32" t="str">
        <f t="shared" ref="B1539:B1602" si="49">IF(I1539="N/A","N/A","")</f>
        <v>N/A</v>
      </c>
      <c r="C1539" s="32" t="str">
        <f>IF(AND(Businesses!D1540="",Businesses!E1540&lt;&gt;""),0,IF(Businesses!D1540="","N/A",IF(ISNUMBER(Businesses!D1540),Businesses!D1540,0)))</f>
        <v>N/A</v>
      </c>
      <c r="D1539" s="32" t="str">
        <f>IF(Businesses!E1540="","N/A",Businesses!E1540)</f>
        <v>N/A</v>
      </c>
      <c r="E1539" s="32" t="str">
        <f>IF(Businesses!F1540="","N/A",Businesses!F1540)</f>
        <v>N/A</v>
      </c>
      <c r="F1539" s="32" t="str">
        <f t="shared" si="48"/>
        <v>N/A</v>
      </c>
      <c r="G1539" s="32" t="str">
        <f>IF(Businesses!G1540="","N/A",Businesses!G1540)</f>
        <v>N/A</v>
      </c>
      <c r="H1539" s="32" t="str">
        <f>IF(Businesses!H1540="","N/A",Businesses!H1540)</f>
        <v>N/A</v>
      </c>
      <c r="I1539" s="32" t="str">
        <f>IF(AND(Businesses!B1540="",Businesses!C1540&lt;&gt;""),0,IF(Businesses!B1540="","N/A",IF(ISNUMBER(Businesses!B1540),Businesses!B1540,0)))</f>
        <v>N/A</v>
      </c>
    </row>
    <row r="1540" spans="2:9">
      <c r="B1540" s="32" t="str">
        <f t="shared" si="49"/>
        <v>N/A</v>
      </c>
      <c r="C1540" s="32" t="str">
        <f>IF(AND(Businesses!D1541="",Businesses!E1541&lt;&gt;""),0,IF(Businesses!D1541="","N/A",IF(ISNUMBER(Businesses!D1541),Businesses!D1541,0)))</f>
        <v>N/A</v>
      </c>
      <c r="D1540" s="32" t="str">
        <f>IF(Businesses!E1541="","N/A",Businesses!E1541)</f>
        <v>N/A</v>
      </c>
      <c r="E1540" s="32" t="str">
        <f>IF(Businesses!F1541="","N/A",Businesses!F1541)</f>
        <v>N/A</v>
      </c>
      <c r="F1540" s="32" t="str">
        <f t="shared" si="48"/>
        <v>N/A</v>
      </c>
      <c r="G1540" s="32" t="str">
        <f>IF(Businesses!G1541="","N/A",Businesses!G1541)</f>
        <v>N/A</v>
      </c>
      <c r="H1540" s="32" t="str">
        <f>IF(Businesses!H1541="","N/A",Businesses!H1541)</f>
        <v>N/A</v>
      </c>
      <c r="I1540" s="32" t="str">
        <f>IF(AND(Businesses!B1541="",Businesses!C1541&lt;&gt;""),0,IF(Businesses!B1541="","N/A",IF(ISNUMBER(Businesses!B1541),Businesses!B1541,0)))</f>
        <v>N/A</v>
      </c>
    </row>
    <row r="1541" spans="2:9">
      <c r="B1541" s="32" t="str">
        <f t="shared" si="49"/>
        <v>N/A</v>
      </c>
      <c r="C1541" s="32" t="str">
        <f>IF(AND(Businesses!D1542="",Businesses!E1542&lt;&gt;""),0,IF(Businesses!D1542="","N/A",IF(ISNUMBER(Businesses!D1542),Businesses!D1542,0)))</f>
        <v>N/A</v>
      </c>
      <c r="D1541" s="32" t="str">
        <f>IF(Businesses!E1542="","N/A",Businesses!E1542)</f>
        <v>N/A</v>
      </c>
      <c r="E1541" s="32" t="str">
        <f>IF(Businesses!F1542="","N/A",Businesses!F1542)</f>
        <v>N/A</v>
      </c>
      <c r="F1541" s="32" t="str">
        <f t="shared" si="48"/>
        <v>N/A</v>
      </c>
      <c r="G1541" s="32" t="str">
        <f>IF(Businesses!G1542="","N/A",Businesses!G1542)</f>
        <v>N/A</v>
      </c>
      <c r="H1541" s="32" t="str">
        <f>IF(Businesses!H1542="","N/A",Businesses!H1542)</f>
        <v>N/A</v>
      </c>
      <c r="I1541" s="32" t="str">
        <f>IF(AND(Businesses!B1542="",Businesses!C1542&lt;&gt;""),0,IF(Businesses!B1542="","N/A",IF(ISNUMBER(Businesses!B1542),Businesses!B1542,0)))</f>
        <v>N/A</v>
      </c>
    </row>
    <row r="1542" spans="2:9">
      <c r="B1542" s="32" t="str">
        <f t="shared" si="49"/>
        <v>N/A</v>
      </c>
      <c r="C1542" s="32" t="str">
        <f>IF(AND(Businesses!D1543="",Businesses!E1543&lt;&gt;""),0,IF(Businesses!D1543="","N/A",IF(ISNUMBER(Businesses!D1543),Businesses!D1543,0)))</f>
        <v>N/A</v>
      </c>
      <c r="D1542" s="32" t="str">
        <f>IF(Businesses!E1543="","N/A",Businesses!E1543)</f>
        <v>N/A</v>
      </c>
      <c r="E1542" s="32" t="str">
        <f>IF(Businesses!F1543="","N/A",Businesses!F1543)</f>
        <v>N/A</v>
      </c>
      <c r="F1542" s="32" t="str">
        <f t="shared" si="48"/>
        <v>N/A</v>
      </c>
      <c r="G1542" s="32" t="str">
        <f>IF(Businesses!G1543="","N/A",Businesses!G1543)</f>
        <v>N/A</v>
      </c>
      <c r="H1542" s="32" t="str">
        <f>IF(Businesses!H1543="","N/A",Businesses!H1543)</f>
        <v>N/A</v>
      </c>
      <c r="I1542" s="32" t="str">
        <f>IF(AND(Businesses!B1543="",Businesses!C1543&lt;&gt;""),0,IF(Businesses!B1543="","N/A",IF(ISNUMBER(Businesses!B1543),Businesses!B1543,0)))</f>
        <v>N/A</v>
      </c>
    </row>
    <row r="1543" spans="2:9">
      <c r="B1543" s="32" t="str">
        <f t="shared" si="49"/>
        <v>N/A</v>
      </c>
      <c r="C1543" s="32" t="str">
        <f>IF(AND(Businesses!D1544="",Businesses!E1544&lt;&gt;""),0,IF(Businesses!D1544="","N/A",IF(ISNUMBER(Businesses!D1544),Businesses!D1544,0)))</f>
        <v>N/A</v>
      </c>
      <c r="D1543" s="32" t="str">
        <f>IF(Businesses!E1544="","N/A",Businesses!E1544)</f>
        <v>N/A</v>
      </c>
      <c r="E1543" s="32" t="str">
        <f>IF(Businesses!F1544="","N/A",Businesses!F1544)</f>
        <v>N/A</v>
      </c>
      <c r="F1543" s="32" t="str">
        <f t="shared" si="48"/>
        <v>N/A</v>
      </c>
      <c r="G1543" s="32" t="str">
        <f>IF(Businesses!G1544="","N/A",Businesses!G1544)</f>
        <v>N/A</v>
      </c>
      <c r="H1543" s="32" t="str">
        <f>IF(Businesses!H1544="","N/A",Businesses!H1544)</f>
        <v>N/A</v>
      </c>
      <c r="I1543" s="32" t="str">
        <f>IF(AND(Businesses!B1544="",Businesses!C1544&lt;&gt;""),0,IF(Businesses!B1544="","N/A",IF(ISNUMBER(Businesses!B1544),Businesses!B1544,0)))</f>
        <v>N/A</v>
      </c>
    </row>
    <row r="1544" spans="2:9">
      <c r="B1544" s="32" t="str">
        <f t="shared" si="49"/>
        <v>N/A</v>
      </c>
      <c r="C1544" s="32" t="str">
        <f>IF(AND(Businesses!D1545="",Businesses!E1545&lt;&gt;""),0,IF(Businesses!D1545="","N/A",IF(ISNUMBER(Businesses!D1545),Businesses!D1545,0)))</f>
        <v>N/A</v>
      </c>
      <c r="D1544" s="32" t="str">
        <f>IF(Businesses!E1545="","N/A",Businesses!E1545)</f>
        <v>N/A</v>
      </c>
      <c r="E1544" s="32" t="str">
        <f>IF(Businesses!F1545="","N/A",Businesses!F1545)</f>
        <v>N/A</v>
      </c>
      <c r="F1544" s="32" t="str">
        <f t="shared" si="48"/>
        <v>N/A</v>
      </c>
      <c r="G1544" s="32" t="str">
        <f>IF(Businesses!G1545="","N/A",Businesses!G1545)</f>
        <v>N/A</v>
      </c>
      <c r="H1544" s="32" t="str">
        <f>IF(Businesses!H1545="","N/A",Businesses!H1545)</f>
        <v>N/A</v>
      </c>
      <c r="I1544" s="32" t="str">
        <f>IF(AND(Businesses!B1545="",Businesses!C1545&lt;&gt;""),0,IF(Businesses!B1545="","N/A",IF(ISNUMBER(Businesses!B1545),Businesses!B1545,0)))</f>
        <v>N/A</v>
      </c>
    </row>
    <row r="1545" spans="2:9">
      <c r="B1545" s="32" t="str">
        <f t="shared" si="49"/>
        <v>N/A</v>
      </c>
      <c r="C1545" s="32" t="str">
        <f>IF(AND(Businesses!D1546="",Businesses!E1546&lt;&gt;""),0,IF(Businesses!D1546="","N/A",IF(ISNUMBER(Businesses!D1546),Businesses!D1546,0)))</f>
        <v>N/A</v>
      </c>
      <c r="D1545" s="32" t="str">
        <f>IF(Businesses!E1546="","N/A",Businesses!E1546)</f>
        <v>N/A</v>
      </c>
      <c r="E1545" s="32" t="str">
        <f>IF(Businesses!F1546="","N/A",Businesses!F1546)</f>
        <v>N/A</v>
      </c>
      <c r="F1545" s="32" t="str">
        <f t="shared" si="48"/>
        <v>N/A</v>
      </c>
      <c r="G1545" s="32" t="str">
        <f>IF(Businesses!G1546="","N/A",Businesses!G1546)</f>
        <v>N/A</v>
      </c>
      <c r="H1545" s="32" t="str">
        <f>IF(Businesses!H1546="","N/A",Businesses!H1546)</f>
        <v>N/A</v>
      </c>
      <c r="I1545" s="32" t="str">
        <f>IF(AND(Businesses!B1546="",Businesses!C1546&lt;&gt;""),0,IF(Businesses!B1546="","N/A",IF(ISNUMBER(Businesses!B1546),Businesses!B1546,0)))</f>
        <v>N/A</v>
      </c>
    </row>
    <row r="1546" spans="2:9">
      <c r="B1546" s="32" t="str">
        <f t="shared" si="49"/>
        <v>N/A</v>
      </c>
      <c r="C1546" s="32" t="str">
        <f>IF(AND(Businesses!D1547="",Businesses!E1547&lt;&gt;""),0,IF(Businesses!D1547="","N/A",IF(ISNUMBER(Businesses!D1547),Businesses!D1547,0)))</f>
        <v>N/A</v>
      </c>
      <c r="D1546" s="32" t="str">
        <f>IF(Businesses!E1547="","N/A",Businesses!E1547)</f>
        <v>N/A</v>
      </c>
      <c r="E1546" s="32" t="str">
        <f>IF(Businesses!F1547="","N/A",Businesses!F1547)</f>
        <v>N/A</v>
      </c>
      <c r="F1546" s="32" t="str">
        <f t="shared" si="48"/>
        <v>N/A</v>
      </c>
      <c r="G1546" s="32" t="str">
        <f>IF(Businesses!G1547="","N/A",Businesses!G1547)</f>
        <v>N/A</v>
      </c>
      <c r="H1546" s="32" t="str">
        <f>IF(Businesses!H1547="","N/A",Businesses!H1547)</f>
        <v>N/A</v>
      </c>
      <c r="I1546" s="32" t="str">
        <f>IF(AND(Businesses!B1547="",Businesses!C1547&lt;&gt;""),0,IF(Businesses!B1547="","N/A",IF(ISNUMBER(Businesses!B1547),Businesses!B1547,0)))</f>
        <v>N/A</v>
      </c>
    </row>
    <row r="1547" spans="2:9">
      <c r="B1547" s="32" t="str">
        <f t="shared" si="49"/>
        <v>N/A</v>
      </c>
      <c r="C1547" s="32" t="str">
        <f>IF(AND(Businesses!D1548="",Businesses!E1548&lt;&gt;""),0,IF(Businesses!D1548="","N/A",IF(ISNUMBER(Businesses!D1548),Businesses!D1548,0)))</f>
        <v>N/A</v>
      </c>
      <c r="D1547" s="32" t="str">
        <f>IF(Businesses!E1548="","N/A",Businesses!E1548)</f>
        <v>N/A</v>
      </c>
      <c r="E1547" s="32" t="str">
        <f>IF(Businesses!F1548="","N/A",Businesses!F1548)</f>
        <v>N/A</v>
      </c>
      <c r="F1547" s="32" t="str">
        <f t="shared" si="48"/>
        <v>N/A</v>
      </c>
      <c r="G1547" s="32" t="str">
        <f>IF(Businesses!G1548="","N/A",Businesses!G1548)</f>
        <v>N/A</v>
      </c>
      <c r="H1547" s="32" t="str">
        <f>IF(Businesses!H1548="","N/A",Businesses!H1548)</f>
        <v>N/A</v>
      </c>
      <c r="I1547" s="32" t="str">
        <f>IF(AND(Businesses!B1548="",Businesses!C1548&lt;&gt;""),0,IF(Businesses!B1548="","N/A",IF(ISNUMBER(Businesses!B1548),Businesses!B1548,0)))</f>
        <v>N/A</v>
      </c>
    </row>
    <row r="1548" spans="2:9">
      <c r="B1548" s="32" t="str">
        <f t="shared" si="49"/>
        <v>N/A</v>
      </c>
      <c r="C1548" s="32" t="str">
        <f>IF(AND(Businesses!D1549="",Businesses!E1549&lt;&gt;""),0,IF(Businesses!D1549="","N/A",IF(ISNUMBER(Businesses!D1549),Businesses!D1549,0)))</f>
        <v>N/A</v>
      </c>
      <c r="D1548" s="32" t="str">
        <f>IF(Businesses!E1549="","N/A",Businesses!E1549)</f>
        <v>N/A</v>
      </c>
      <c r="E1548" s="32" t="str">
        <f>IF(Businesses!F1549="","N/A",Businesses!F1549)</f>
        <v>N/A</v>
      </c>
      <c r="F1548" s="32" t="str">
        <f t="shared" si="48"/>
        <v>N/A</v>
      </c>
      <c r="G1548" s="32" t="str">
        <f>IF(Businesses!G1549="","N/A",Businesses!G1549)</f>
        <v>N/A</v>
      </c>
      <c r="H1548" s="32" t="str">
        <f>IF(Businesses!H1549="","N/A",Businesses!H1549)</f>
        <v>N/A</v>
      </c>
      <c r="I1548" s="32" t="str">
        <f>IF(AND(Businesses!B1549="",Businesses!C1549&lt;&gt;""),0,IF(Businesses!B1549="","N/A",IF(ISNUMBER(Businesses!B1549),Businesses!B1549,0)))</f>
        <v>N/A</v>
      </c>
    </row>
    <row r="1549" spans="2:9">
      <c r="B1549" s="32" t="str">
        <f t="shared" si="49"/>
        <v>N/A</v>
      </c>
      <c r="C1549" s="32" t="str">
        <f>IF(AND(Businesses!D1550="",Businesses!E1550&lt;&gt;""),0,IF(Businesses!D1550="","N/A",IF(ISNUMBER(Businesses!D1550),Businesses!D1550,0)))</f>
        <v>N/A</v>
      </c>
      <c r="D1549" s="32" t="str">
        <f>IF(Businesses!E1550="","N/A",Businesses!E1550)</f>
        <v>N/A</v>
      </c>
      <c r="E1549" s="32" t="str">
        <f>IF(Businesses!F1550="","N/A",Businesses!F1550)</f>
        <v>N/A</v>
      </c>
      <c r="F1549" s="32" t="str">
        <f t="shared" si="48"/>
        <v>N/A</v>
      </c>
      <c r="G1549" s="32" t="str">
        <f>IF(Businesses!G1550="","N/A",Businesses!G1550)</f>
        <v>N/A</v>
      </c>
      <c r="H1549" s="32" t="str">
        <f>IF(Businesses!H1550="","N/A",Businesses!H1550)</f>
        <v>N/A</v>
      </c>
      <c r="I1549" s="32" t="str">
        <f>IF(AND(Businesses!B1550="",Businesses!C1550&lt;&gt;""),0,IF(Businesses!B1550="","N/A",IF(ISNUMBER(Businesses!B1550),Businesses!B1550,0)))</f>
        <v>N/A</v>
      </c>
    </row>
    <row r="1550" spans="2:9">
      <c r="B1550" s="32" t="str">
        <f t="shared" si="49"/>
        <v>N/A</v>
      </c>
      <c r="C1550" s="32" t="str">
        <f>IF(AND(Businesses!D1551="",Businesses!E1551&lt;&gt;""),0,IF(Businesses!D1551="","N/A",IF(ISNUMBER(Businesses!D1551),Businesses!D1551,0)))</f>
        <v>N/A</v>
      </c>
      <c r="D1550" s="32" t="str">
        <f>IF(Businesses!E1551="","N/A",Businesses!E1551)</f>
        <v>N/A</v>
      </c>
      <c r="E1550" s="32" t="str">
        <f>IF(Businesses!F1551="","N/A",Businesses!F1551)</f>
        <v>N/A</v>
      </c>
      <c r="F1550" s="32" t="str">
        <f t="shared" si="48"/>
        <v>N/A</v>
      </c>
      <c r="G1550" s="32" t="str">
        <f>IF(Businesses!G1551="","N/A",Businesses!G1551)</f>
        <v>N/A</v>
      </c>
      <c r="H1550" s="32" t="str">
        <f>IF(Businesses!H1551="","N/A",Businesses!H1551)</f>
        <v>N/A</v>
      </c>
      <c r="I1550" s="32" t="str">
        <f>IF(AND(Businesses!B1551="",Businesses!C1551&lt;&gt;""),0,IF(Businesses!B1551="","N/A",IF(ISNUMBER(Businesses!B1551),Businesses!B1551,0)))</f>
        <v>N/A</v>
      </c>
    </row>
    <row r="1551" spans="2:9">
      <c r="B1551" s="32" t="str">
        <f t="shared" si="49"/>
        <v>N/A</v>
      </c>
      <c r="C1551" s="32" t="str">
        <f>IF(AND(Businesses!D1552="",Businesses!E1552&lt;&gt;""),0,IF(Businesses!D1552="","N/A",IF(ISNUMBER(Businesses!D1552),Businesses!D1552,0)))</f>
        <v>N/A</v>
      </c>
      <c r="D1551" s="32" t="str">
        <f>IF(Businesses!E1552="","N/A",Businesses!E1552)</f>
        <v>N/A</v>
      </c>
      <c r="E1551" s="32" t="str">
        <f>IF(Businesses!F1552="","N/A",Businesses!F1552)</f>
        <v>N/A</v>
      </c>
      <c r="F1551" s="32" t="str">
        <f t="shared" si="48"/>
        <v>N/A</v>
      </c>
      <c r="G1551" s="32" t="str">
        <f>IF(Businesses!G1552="","N/A",Businesses!G1552)</f>
        <v>N/A</v>
      </c>
      <c r="H1551" s="32" t="str">
        <f>IF(Businesses!H1552="","N/A",Businesses!H1552)</f>
        <v>N/A</v>
      </c>
      <c r="I1551" s="32" t="str">
        <f>IF(AND(Businesses!B1552="",Businesses!C1552&lt;&gt;""),0,IF(Businesses!B1552="","N/A",IF(ISNUMBER(Businesses!B1552),Businesses!B1552,0)))</f>
        <v>N/A</v>
      </c>
    </row>
    <row r="1552" spans="2:9">
      <c r="B1552" s="32" t="str">
        <f t="shared" si="49"/>
        <v>N/A</v>
      </c>
      <c r="C1552" s="32" t="str">
        <f>IF(AND(Businesses!D1553="",Businesses!E1553&lt;&gt;""),0,IF(Businesses!D1553="","N/A",IF(ISNUMBER(Businesses!D1553),Businesses!D1553,0)))</f>
        <v>N/A</v>
      </c>
      <c r="D1552" s="32" t="str">
        <f>IF(Businesses!E1553="","N/A",Businesses!E1553)</f>
        <v>N/A</v>
      </c>
      <c r="E1552" s="32" t="str">
        <f>IF(Businesses!F1553="","N/A",Businesses!F1553)</f>
        <v>N/A</v>
      </c>
      <c r="F1552" s="32" t="str">
        <f t="shared" si="48"/>
        <v>N/A</v>
      </c>
      <c r="G1552" s="32" t="str">
        <f>IF(Businesses!G1553="","N/A",Businesses!G1553)</f>
        <v>N/A</v>
      </c>
      <c r="H1552" s="32" t="str">
        <f>IF(Businesses!H1553="","N/A",Businesses!H1553)</f>
        <v>N/A</v>
      </c>
      <c r="I1552" s="32" t="str">
        <f>IF(AND(Businesses!B1553="",Businesses!C1553&lt;&gt;""),0,IF(Businesses!B1553="","N/A",IF(ISNUMBER(Businesses!B1553),Businesses!B1553,0)))</f>
        <v>N/A</v>
      </c>
    </row>
    <row r="1553" spans="2:9">
      <c r="B1553" s="32" t="str">
        <f t="shared" si="49"/>
        <v>N/A</v>
      </c>
      <c r="C1553" s="32" t="str">
        <f>IF(AND(Businesses!D1554="",Businesses!E1554&lt;&gt;""),0,IF(Businesses!D1554="","N/A",IF(ISNUMBER(Businesses!D1554),Businesses!D1554,0)))</f>
        <v>N/A</v>
      </c>
      <c r="D1553" s="32" t="str">
        <f>IF(Businesses!E1554="","N/A",Businesses!E1554)</f>
        <v>N/A</v>
      </c>
      <c r="E1553" s="32" t="str">
        <f>IF(Businesses!F1554="","N/A",Businesses!F1554)</f>
        <v>N/A</v>
      </c>
      <c r="F1553" s="32" t="str">
        <f t="shared" si="48"/>
        <v>N/A</v>
      </c>
      <c r="G1553" s="32" t="str">
        <f>IF(Businesses!G1554="","N/A",Businesses!G1554)</f>
        <v>N/A</v>
      </c>
      <c r="H1553" s="32" t="str">
        <f>IF(Businesses!H1554="","N/A",Businesses!H1554)</f>
        <v>N/A</v>
      </c>
      <c r="I1553" s="32" t="str">
        <f>IF(AND(Businesses!B1554="",Businesses!C1554&lt;&gt;""),0,IF(Businesses!B1554="","N/A",IF(ISNUMBER(Businesses!B1554),Businesses!B1554,0)))</f>
        <v>N/A</v>
      </c>
    </row>
    <row r="1554" spans="2:9">
      <c r="B1554" s="32" t="str">
        <f t="shared" si="49"/>
        <v>N/A</v>
      </c>
      <c r="C1554" s="32" t="str">
        <f>IF(AND(Businesses!D1555="",Businesses!E1555&lt;&gt;""),0,IF(Businesses!D1555="","N/A",IF(ISNUMBER(Businesses!D1555),Businesses!D1555,0)))</f>
        <v>N/A</v>
      </c>
      <c r="D1554" s="32" t="str">
        <f>IF(Businesses!E1555="","N/A",Businesses!E1555)</f>
        <v>N/A</v>
      </c>
      <c r="E1554" s="32" t="str">
        <f>IF(Businesses!F1555="","N/A",Businesses!F1555)</f>
        <v>N/A</v>
      </c>
      <c r="F1554" s="32" t="str">
        <f t="shared" si="48"/>
        <v>N/A</v>
      </c>
      <c r="G1554" s="32" t="str">
        <f>IF(Businesses!G1555="","N/A",Businesses!G1555)</f>
        <v>N/A</v>
      </c>
      <c r="H1554" s="32" t="str">
        <f>IF(Businesses!H1555="","N/A",Businesses!H1555)</f>
        <v>N/A</v>
      </c>
      <c r="I1554" s="32" t="str">
        <f>IF(AND(Businesses!B1555="",Businesses!C1555&lt;&gt;""),0,IF(Businesses!B1555="","N/A",IF(ISNUMBER(Businesses!B1555),Businesses!B1555,0)))</f>
        <v>N/A</v>
      </c>
    </row>
    <row r="1555" spans="2:9">
      <c r="B1555" s="32" t="str">
        <f t="shared" si="49"/>
        <v>N/A</v>
      </c>
      <c r="C1555" s="32" t="str">
        <f>IF(AND(Businesses!D1556="",Businesses!E1556&lt;&gt;""),0,IF(Businesses!D1556="","N/A",IF(ISNUMBER(Businesses!D1556),Businesses!D1556,0)))</f>
        <v>N/A</v>
      </c>
      <c r="D1555" s="32" t="str">
        <f>IF(Businesses!E1556="","N/A",Businesses!E1556)</f>
        <v>N/A</v>
      </c>
      <c r="E1555" s="32" t="str">
        <f>IF(Businesses!F1556="","N/A",Businesses!F1556)</f>
        <v>N/A</v>
      </c>
      <c r="F1555" s="32" t="str">
        <f t="shared" si="48"/>
        <v>N/A</v>
      </c>
      <c r="G1555" s="32" t="str">
        <f>IF(Businesses!G1556="","N/A",Businesses!G1556)</f>
        <v>N/A</v>
      </c>
      <c r="H1555" s="32" t="str">
        <f>IF(Businesses!H1556="","N/A",Businesses!H1556)</f>
        <v>N/A</v>
      </c>
      <c r="I1555" s="32" t="str">
        <f>IF(AND(Businesses!B1556="",Businesses!C1556&lt;&gt;""),0,IF(Businesses!B1556="","N/A",IF(ISNUMBER(Businesses!B1556),Businesses!B1556,0)))</f>
        <v>N/A</v>
      </c>
    </row>
    <row r="1556" spans="2:9">
      <c r="B1556" s="32" t="str">
        <f t="shared" si="49"/>
        <v>N/A</v>
      </c>
      <c r="C1556" s="32" t="str">
        <f>IF(AND(Businesses!D1557="",Businesses!E1557&lt;&gt;""),0,IF(Businesses!D1557="","N/A",IF(ISNUMBER(Businesses!D1557),Businesses!D1557,0)))</f>
        <v>N/A</v>
      </c>
      <c r="D1556" s="32" t="str">
        <f>IF(Businesses!E1557="","N/A",Businesses!E1557)</f>
        <v>N/A</v>
      </c>
      <c r="E1556" s="32" t="str">
        <f>IF(Businesses!F1557="","N/A",Businesses!F1557)</f>
        <v>N/A</v>
      </c>
      <c r="F1556" s="32" t="str">
        <f t="shared" si="48"/>
        <v>N/A</v>
      </c>
      <c r="G1556" s="32" t="str">
        <f>IF(Businesses!G1557="","N/A",Businesses!G1557)</f>
        <v>N/A</v>
      </c>
      <c r="H1556" s="32" t="str">
        <f>IF(Businesses!H1557="","N/A",Businesses!H1557)</f>
        <v>N/A</v>
      </c>
      <c r="I1556" s="32" t="str">
        <f>IF(AND(Businesses!B1557="",Businesses!C1557&lt;&gt;""),0,IF(Businesses!B1557="","N/A",IF(ISNUMBER(Businesses!B1557),Businesses!B1557,0)))</f>
        <v>N/A</v>
      </c>
    </row>
    <row r="1557" spans="2:9">
      <c r="B1557" s="32" t="str">
        <f t="shared" si="49"/>
        <v>N/A</v>
      </c>
      <c r="C1557" s="32" t="str">
        <f>IF(AND(Businesses!D1558="",Businesses!E1558&lt;&gt;""),0,IF(Businesses!D1558="","N/A",IF(ISNUMBER(Businesses!D1558),Businesses!D1558,0)))</f>
        <v>N/A</v>
      </c>
      <c r="D1557" s="32" t="str">
        <f>IF(Businesses!E1558="","N/A",Businesses!E1558)</f>
        <v>N/A</v>
      </c>
      <c r="E1557" s="32" t="str">
        <f>IF(Businesses!F1558="","N/A",Businesses!F1558)</f>
        <v>N/A</v>
      </c>
      <c r="F1557" s="32" t="str">
        <f t="shared" si="48"/>
        <v>N/A</v>
      </c>
      <c r="G1557" s="32" t="str">
        <f>IF(Businesses!G1558="","N/A",Businesses!G1558)</f>
        <v>N/A</v>
      </c>
      <c r="H1557" s="32" t="str">
        <f>IF(Businesses!H1558="","N/A",Businesses!H1558)</f>
        <v>N/A</v>
      </c>
      <c r="I1557" s="32" t="str">
        <f>IF(AND(Businesses!B1558="",Businesses!C1558&lt;&gt;""),0,IF(Businesses!B1558="","N/A",IF(ISNUMBER(Businesses!B1558),Businesses!B1558,0)))</f>
        <v>N/A</v>
      </c>
    </row>
    <row r="1558" spans="2:9">
      <c r="B1558" s="32" t="str">
        <f t="shared" si="49"/>
        <v>N/A</v>
      </c>
      <c r="C1558" s="32" t="str">
        <f>IF(AND(Businesses!D1559="",Businesses!E1559&lt;&gt;""),0,IF(Businesses!D1559="","N/A",IF(ISNUMBER(Businesses!D1559),Businesses!D1559,0)))</f>
        <v>N/A</v>
      </c>
      <c r="D1558" s="32" t="str">
        <f>IF(Businesses!E1559="","N/A",Businesses!E1559)</f>
        <v>N/A</v>
      </c>
      <c r="E1558" s="32" t="str">
        <f>IF(Businesses!F1559="","N/A",Businesses!F1559)</f>
        <v>N/A</v>
      </c>
      <c r="F1558" s="32" t="str">
        <f t="shared" si="48"/>
        <v>N/A</v>
      </c>
      <c r="G1558" s="32" t="str">
        <f>IF(Businesses!G1559="","N/A",Businesses!G1559)</f>
        <v>N/A</v>
      </c>
      <c r="H1558" s="32" t="str">
        <f>IF(Businesses!H1559="","N/A",Businesses!H1559)</f>
        <v>N/A</v>
      </c>
      <c r="I1558" s="32" t="str">
        <f>IF(AND(Businesses!B1559="",Businesses!C1559&lt;&gt;""),0,IF(Businesses!B1559="","N/A",IF(ISNUMBER(Businesses!B1559),Businesses!B1559,0)))</f>
        <v>N/A</v>
      </c>
    </row>
    <row r="1559" spans="2:9">
      <c r="B1559" s="32" t="str">
        <f t="shared" si="49"/>
        <v>N/A</v>
      </c>
      <c r="C1559" s="32" t="str">
        <f>IF(AND(Businesses!D1560="",Businesses!E1560&lt;&gt;""),0,IF(Businesses!D1560="","N/A",IF(ISNUMBER(Businesses!D1560),Businesses!D1560,0)))</f>
        <v>N/A</v>
      </c>
      <c r="D1559" s="32" t="str">
        <f>IF(Businesses!E1560="","N/A",Businesses!E1560)</f>
        <v>N/A</v>
      </c>
      <c r="E1559" s="32" t="str">
        <f>IF(Businesses!F1560="","N/A",Businesses!F1560)</f>
        <v>N/A</v>
      </c>
      <c r="F1559" s="32" t="str">
        <f t="shared" si="48"/>
        <v>N/A</v>
      </c>
      <c r="G1559" s="32" t="str">
        <f>IF(Businesses!G1560="","N/A",Businesses!G1560)</f>
        <v>N/A</v>
      </c>
      <c r="H1559" s="32" t="str">
        <f>IF(Businesses!H1560="","N/A",Businesses!H1560)</f>
        <v>N/A</v>
      </c>
      <c r="I1559" s="32" t="str">
        <f>IF(AND(Businesses!B1560="",Businesses!C1560&lt;&gt;""),0,IF(Businesses!B1560="","N/A",IF(ISNUMBER(Businesses!B1560),Businesses!B1560,0)))</f>
        <v>N/A</v>
      </c>
    </row>
    <row r="1560" spans="2:9">
      <c r="B1560" s="32" t="str">
        <f t="shared" si="49"/>
        <v>N/A</v>
      </c>
      <c r="C1560" s="32" t="str">
        <f>IF(AND(Businesses!D1561="",Businesses!E1561&lt;&gt;""),0,IF(Businesses!D1561="","N/A",IF(ISNUMBER(Businesses!D1561),Businesses!D1561,0)))</f>
        <v>N/A</v>
      </c>
      <c r="D1560" s="32" t="str">
        <f>IF(Businesses!E1561="","N/A",Businesses!E1561)</f>
        <v>N/A</v>
      </c>
      <c r="E1560" s="32" t="str">
        <f>IF(Businesses!F1561="","N/A",Businesses!F1561)</f>
        <v>N/A</v>
      </c>
      <c r="F1560" s="32" t="str">
        <f t="shared" si="48"/>
        <v>N/A</v>
      </c>
      <c r="G1560" s="32" t="str">
        <f>IF(Businesses!G1561="","N/A",Businesses!G1561)</f>
        <v>N/A</v>
      </c>
      <c r="H1560" s="32" t="str">
        <f>IF(Businesses!H1561="","N/A",Businesses!H1561)</f>
        <v>N/A</v>
      </c>
      <c r="I1560" s="32" t="str">
        <f>IF(AND(Businesses!B1561="",Businesses!C1561&lt;&gt;""),0,IF(Businesses!B1561="","N/A",IF(ISNUMBER(Businesses!B1561),Businesses!B1561,0)))</f>
        <v>N/A</v>
      </c>
    </row>
    <row r="1561" spans="2:9">
      <c r="B1561" s="32" t="str">
        <f t="shared" si="49"/>
        <v>N/A</v>
      </c>
      <c r="C1561" s="32" t="str">
        <f>IF(AND(Businesses!D1562="",Businesses!E1562&lt;&gt;""),0,IF(Businesses!D1562="","N/A",IF(ISNUMBER(Businesses!D1562),Businesses!D1562,0)))</f>
        <v>N/A</v>
      </c>
      <c r="D1561" s="32" t="str">
        <f>IF(Businesses!E1562="","N/A",Businesses!E1562)</f>
        <v>N/A</v>
      </c>
      <c r="E1561" s="32" t="str">
        <f>IF(Businesses!F1562="","N/A",Businesses!F1562)</f>
        <v>N/A</v>
      </c>
      <c r="F1561" s="32" t="str">
        <f t="shared" si="48"/>
        <v>N/A</v>
      </c>
      <c r="G1561" s="32" t="str">
        <f>IF(Businesses!G1562="","N/A",Businesses!G1562)</f>
        <v>N/A</v>
      </c>
      <c r="H1561" s="32" t="str">
        <f>IF(Businesses!H1562="","N/A",Businesses!H1562)</f>
        <v>N/A</v>
      </c>
      <c r="I1561" s="32" t="str">
        <f>IF(AND(Businesses!B1562="",Businesses!C1562&lt;&gt;""),0,IF(Businesses!B1562="","N/A",IF(ISNUMBER(Businesses!B1562),Businesses!B1562,0)))</f>
        <v>N/A</v>
      </c>
    </row>
    <row r="1562" spans="2:9">
      <c r="B1562" s="32" t="str">
        <f t="shared" si="49"/>
        <v>N/A</v>
      </c>
      <c r="C1562" s="32" t="str">
        <f>IF(AND(Businesses!D1563="",Businesses!E1563&lt;&gt;""),0,IF(Businesses!D1563="","N/A",IF(ISNUMBER(Businesses!D1563),Businesses!D1563,0)))</f>
        <v>N/A</v>
      </c>
      <c r="D1562" s="32" t="str">
        <f>IF(Businesses!E1563="","N/A",Businesses!E1563)</f>
        <v>N/A</v>
      </c>
      <c r="E1562" s="32" t="str">
        <f>IF(Businesses!F1563="","N/A",Businesses!F1563)</f>
        <v>N/A</v>
      </c>
      <c r="F1562" s="32" t="str">
        <f t="shared" si="48"/>
        <v>N/A</v>
      </c>
      <c r="G1562" s="32" t="str">
        <f>IF(Businesses!G1563="","N/A",Businesses!G1563)</f>
        <v>N/A</v>
      </c>
      <c r="H1562" s="32" t="str">
        <f>IF(Businesses!H1563="","N/A",Businesses!H1563)</f>
        <v>N/A</v>
      </c>
      <c r="I1562" s="32" t="str">
        <f>IF(AND(Businesses!B1563="",Businesses!C1563&lt;&gt;""),0,IF(Businesses!B1563="","N/A",IF(ISNUMBER(Businesses!B1563),Businesses!B1563,0)))</f>
        <v>N/A</v>
      </c>
    </row>
    <row r="1563" spans="2:9">
      <c r="B1563" s="32" t="str">
        <f t="shared" si="49"/>
        <v>N/A</v>
      </c>
      <c r="C1563" s="32" t="str">
        <f>IF(AND(Businesses!D1564="",Businesses!E1564&lt;&gt;""),0,IF(Businesses!D1564="","N/A",IF(ISNUMBER(Businesses!D1564),Businesses!D1564,0)))</f>
        <v>N/A</v>
      </c>
      <c r="D1563" s="32" t="str">
        <f>IF(Businesses!E1564="","N/A",Businesses!E1564)</f>
        <v>N/A</v>
      </c>
      <c r="E1563" s="32" t="str">
        <f>IF(Businesses!F1564="","N/A",Businesses!F1564)</f>
        <v>N/A</v>
      </c>
      <c r="F1563" s="32" t="str">
        <f t="shared" si="48"/>
        <v>N/A</v>
      </c>
      <c r="G1563" s="32" t="str">
        <f>IF(Businesses!G1564="","N/A",Businesses!G1564)</f>
        <v>N/A</v>
      </c>
      <c r="H1563" s="32" t="str">
        <f>IF(Businesses!H1564="","N/A",Businesses!H1564)</f>
        <v>N/A</v>
      </c>
      <c r="I1563" s="32" t="str">
        <f>IF(AND(Businesses!B1564="",Businesses!C1564&lt;&gt;""),0,IF(Businesses!B1564="","N/A",IF(ISNUMBER(Businesses!B1564),Businesses!B1564,0)))</f>
        <v>N/A</v>
      </c>
    </row>
    <row r="1564" spans="2:9">
      <c r="B1564" s="32" t="str">
        <f t="shared" si="49"/>
        <v>N/A</v>
      </c>
      <c r="C1564" s="32" t="str">
        <f>IF(AND(Businesses!D1565="",Businesses!E1565&lt;&gt;""),0,IF(Businesses!D1565="","N/A",IF(ISNUMBER(Businesses!D1565),Businesses!D1565,0)))</f>
        <v>N/A</v>
      </c>
      <c r="D1564" s="32" t="str">
        <f>IF(Businesses!E1565="","N/A",Businesses!E1565)</f>
        <v>N/A</v>
      </c>
      <c r="E1564" s="32" t="str">
        <f>IF(Businesses!F1565="","N/A",Businesses!F1565)</f>
        <v>N/A</v>
      </c>
      <c r="F1564" s="32" t="str">
        <f t="shared" si="48"/>
        <v>N/A</v>
      </c>
      <c r="G1564" s="32" t="str">
        <f>IF(Businesses!G1565="","N/A",Businesses!G1565)</f>
        <v>N/A</v>
      </c>
      <c r="H1564" s="32" t="str">
        <f>IF(Businesses!H1565="","N/A",Businesses!H1565)</f>
        <v>N/A</v>
      </c>
      <c r="I1564" s="32" t="str">
        <f>IF(AND(Businesses!B1565="",Businesses!C1565&lt;&gt;""),0,IF(Businesses!B1565="","N/A",IF(ISNUMBER(Businesses!B1565),Businesses!B1565,0)))</f>
        <v>N/A</v>
      </c>
    </row>
    <row r="1565" spans="2:9">
      <c r="B1565" s="32" t="str">
        <f t="shared" si="49"/>
        <v>N/A</v>
      </c>
      <c r="C1565" s="32" t="str">
        <f>IF(AND(Businesses!D1566="",Businesses!E1566&lt;&gt;""),0,IF(Businesses!D1566="","N/A",IF(ISNUMBER(Businesses!D1566),Businesses!D1566,0)))</f>
        <v>N/A</v>
      </c>
      <c r="D1565" s="32" t="str">
        <f>IF(Businesses!E1566="","N/A",Businesses!E1566)</f>
        <v>N/A</v>
      </c>
      <c r="E1565" s="32" t="str">
        <f>IF(Businesses!F1566="","N/A",Businesses!F1566)</f>
        <v>N/A</v>
      </c>
      <c r="F1565" s="32" t="str">
        <f t="shared" si="48"/>
        <v>N/A</v>
      </c>
      <c r="G1565" s="32" t="str">
        <f>IF(Businesses!G1566="","N/A",Businesses!G1566)</f>
        <v>N/A</v>
      </c>
      <c r="H1565" s="32" t="str">
        <f>IF(Businesses!H1566="","N/A",Businesses!H1566)</f>
        <v>N/A</v>
      </c>
      <c r="I1565" s="32" t="str">
        <f>IF(AND(Businesses!B1566="",Businesses!C1566&lt;&gt;""),0,IF(Businesses!B1566="","N/A",IF(ISNUMBER(Businesses!B1566),Businesses!B1566,0)))</f>
        <v>N/A</v>
      </c>
    </row>
    <row r="1566" spans="2:9">
      <c r="B1566" s="32" t="str">
        <f t="shared" si="49"/>
        <v>N/A</v>
      </c>
      <c r="C1566" s="32" t="str">
        <f>IF(AND(Businesses!D1567="",Businesses!E1567&lt;&gt;""),0,IF(Businesses!D1567="","N/A",IF(ISNUMBER(Businesses!D1567),Businesses!D1567,0)))</f>
        <v>N/A</v>
      </c>
      <c r="D1566" s="32" t="str">
        <f>IF(Businesses!E1567="","N/A",Businesses!E1567)</f>
        <v>N/A</v>
      </c>
      <c r="E1566" s="32" t="str">
        <f>IF(Businesses!F1567="","N/A",Businesses!F1567)</f>
        <v>N/A</v>
      </c>
      <c r="F1566" s="32" t="str">
        <f t="shared" si="48"/>
        <v>N/A</v>
      </c>
      <c r="G1566" s="32" t="str">
        <f>IF(Businesses!G1567="","N/A",Businesses!G1567)</f>
        <v>N/A</v>
      </c>
      <c r="H1566" s="32" t="str">
        <f>IF(Businesses!H1567="","N/A",Businesses!H1567)</f>
        <v>N/A</v>
      </c>
      <c r="I1566" s="32" t="str">
        <f>IF(AND(Businesses!B1567="",Businesses!C1567&lt;&gt;""),0,IF(Businesses!B1567="","N/A",IF(ISNUMBER(Businesses!B1567),Businesses!B1567,0)))</f>
        <v>N/A</v>
      </c>
    </row>
    <row r="1567" spans="2:9">
      <c r="B1567" s="32" t="str">
        <f t="shared" si="49"/>
        <v>N/A</v>
      </c>
      <c r="C1567" s="32" t="str">
        <f>IF(AND(Businesses!D1568="",Businesses!E1568&lt;&gt;""),0,IF(Businesses!D1568="","N/A",IF(ISNUMBER(Businesses!D1568),Businesses!D1568,0)))</f>
        <v>N/A</v>
      </c>
      <c r="D1567" s="32" t="str">
        <f>IF(Businesses!E1568="","N/A",Businesses!E1568)</f>
        <v>N/A</v>
      </c>
      <c r="E1567" s="32" t="str">
        <f>IF(Businesses!F1568="","N/A",Businesses!F1568)</f>
        <v>N/A</v>
      </c>
      <c r="F1567" s="32" t="str">
        <f t="shared" si="48"/>
        <v>N/A</v>
      </c>
      <c r="G1567" s="32" t="str">
        <f>IF(Businesses!G1568="","N/A",Businesses!G1568)</f>
        <v>N/A</v>
      </c>
      <c r="H1567" s="32" t="str">
        <f>IF(Businesses!H1568="","N/A",Businesses!H1568)</f>
        <v>N/A</v>
      </c>
      <c r="I1567" s="32" t="str">
        <f>IF(AND(Businesses!B1568="",Businesses!C1568&lt;&gt;""),0,IF(Businesses!B1568="","N/A",IF(ISNUMBER(Businesses!B1568),Businesses!B1568,0)))</f>
        <v>N/A</v>
      </c>
    </row>
    <row r="1568" spans="2:9">
      <c r="B1568" s="32" t="str">
        <f t="shared" si="49"/>
        <v>N/A</v>
      </c>
      <c r="C1568" s="32" t="str">
        <f>IF(AND(Businesses!D1569="",Businesses!E1569&lt;&gt;""),0,IF(Businesses!D1569="","N/A",IF(ISNUMBER(Businesses!D1569),Businesses!D1569,0)))</f>
        <v>N/A</v>
      </c>
      <c r="D1568" s="32" t="str">
        <f>IF(Businesses!E1569="","N/A",Businesses!E1569)</f>
        <v>N/A</v>
      </c>
      <c r="E1568" s="32" t="str">
        <f>IF(Businesses!F1569="","N/A",Businesses!F1569)</f>
        <v>N/A</v>
      </c>
      <c r="F1568" s="32" t="str">
        <f t="shared" si="48"/>
        <v>N/A</v>
      </c>
      <c r="G1568" s="32" t="str">
        <f>IF(Businesses!G1569="","N/A",Businesses!G1569)</f>
        <v>N/A</v>
      </c>
      <c r="H1568" s="32" t="str">
        <f>IF(Businesses!H1569="","N/A",Businesses!H1569)</f>
        <v>N/A</v>
      </c>
      <c r="I1568" s="32" t="str">
        <f>IF(AND(Businesses!B1569="",Businesses!C1569&lt;&gt;""),0,IF(Businesses!B1569="","N/A",IF(ISNUMBER(Businesses!B1569),Businesses!B1569,0)))</f>
        <v>N/A</v>
      </c>
    </row>
    <row r="1569" spans="2:9">
      <c r="B1569" s="32" t="str">
        <f t="shared" si="49"/>
        <v>N/A</v>
      </c>
      <c r="C1569" s="32" t="str">
        <f>IF(AND(Businesses!D1570="",Businesses!E1570&lt;&gt;""),0,IF(Businesses!D1570="","N/A",IF(ISNUMBER(Businesses!D1570),Businesses!D1570,0)))</f>
        <v>N/A</v>
      </c>
      <c r="D1569" s="32" t="str">
        <f>IF(Businesses!E1570="","N/A",Businesses!E1570)</f>
        <v>N/A</v>
      </c>
      <c r="E1569" s="32" t="str">
        <f>IF(Businesses!F1570="","N/A",Businesses!F1570)</f>
        <v>N/A</v>
      </c>
      <c r="F1569" s="32" t="str">
        <f t="shared" si="48"/>
        <v>N/A</v>
      </c>
      <c r="G1569" s="32" t="str">
        <f>IF(Businesses!G1570="","N/A",Businesses!G1570)</f>
        <v>N/A</v>
      </c>
      <c r="H1569" s="32" t="str">
        <f>IF(Businesses!H1570="","N/A",Businesses!H1570)</f>
        <v>N/A</v>
      </c>
      <c r="I1569" s="32" t="str">
        <f>IF(AND(Businesses!B1570="",Businesses!C1570&lt;&gt;""),0,IF(Businesses!B1570="","N/A",IF(ISNUMBER(Businesses!B1570),Businesses!B1570,0)))</f>
        <v>N/A</v>
      </c>
    </row>
    <row r="1570" spans="2:9">
      <c r="B1570" s="32" t="str">
        <f t="shared" si="49"/>
        <v>N/A</v>
      </c>
      <c r="C1570" s="32" t="str">
        <f>IF(AND(Businesses!D1571="",Businesses!E1571&lt;&gt;""),0,IF(Businesses!D1571="","N/A",IF(ISNUMBER(Businesses!D1571),Businesses!D1571,0)))</f>
        <v>N/A</v>
      </c>
      <c r="D1570" s="32" t="str">
        <f>IF(Businesses!E1571="","N/A",Businesses!E1571)</f>
        <v>N/A</v>
      </c>
      <c r="E1570" s="32" t="str">
        <f>IF(Businesses!F1571="","N/A",Businesses!F1571)</f>
        <v>N/A</v>
      </c>
      <c r="F1570" s="32" t="str">
        <f t="shared" si="48"/>
        <v>N/A</v>
      </c>
      <c r="G1570" s="32" t="str">
        <f>IF(Businesses!G1571="","N/A",Businesses!G1571)</f>
        <v>N/A</v>
      </c>
      <c r="H1570" s="32" t="str">
        <f>IF(Businesses!H1571="","N/A",Businesses!H1571)</f>
        <v>N/A</v>
      </c>
      <c r="I1570" s="32" t="str">
        <f>IF(AND(Businesses!B1571="",Businesses!C1571&lt;&gt;""),0,IF(Businesses!B1571="","N/A",IF(ISNUMBER(Businesses!B1571),Businesses!B1571,0)))</f>
        <v>N/A</v>
      </c>
    </row>
    <row r="1571" spans="2:9">
      <c r="B1571" s="32" t="str">
        <f t="shared" si="49"/>
        <v>N/A</v>
      </c>
      <c r="C1571" s="32" t="str">
        <f>IF(AND(Businesses!D1572="",Businesses!E1572&lt;&gt;""),0,IF(Businesses!D1572="","N/A",IF(ISNUMBER(Businesses!D1572),Businesses!D1572,0)))</f>
        <v>N/A</v>
      </c>
      <c r="D1571" s="32" t="str">
        <f>IF(Businesses!E1572="","N/A",Businesses!E1572)</f>
        <v>N/A</v>
      </c>
      <c r="E1571" s="32" t="str">
        <f>IF(Businesses!F1572="","N/A",Businesses!F1572)</f>
        <v>N/A</v>
      </c>
      <c r="F1571" s="32" t="str">
        <f t="shared" si="48"/>
        <v>N/A</v>
      </c>
      <c r="G1571" s="32" t="str">
        <f>IF(Businesses!G1572="","N/A",Businesses!G1572)</f>
        <v>N/A</v>
      </c>
      <c r="H1571" s="32" t="str">
        <f>IF(Businesses!H1572="","N/A",Businesses!H1572)</f>
        <v>N/A</v>
      </c>
      <c r="I1571" s="32" t="str">
        <f>IF(AND(Businesses!B1572="",Businesses!C1572&lt;&gt;""),0,IF(Businesses!B1572="","N/A",IF(ISNUMBER(Businesses!B1572),Businesses!B1572,0)))</f>
        <v>N/A</v>
      </c>
    </row>
    <row r="1572" spans="2:9">
      <c r="B1572" s="32" t="str">
        <f t="shared" si="49"/>
        <v>N/A</v>
      </c>
      <c r="C1572" s="32" t="str">
        <f>IF(AND(Businesses!D1573="",Businesses!E1573&lt;&gt;""),0,IF(Businesses!D1573="","N/A",IF(ISNUMBER(Businesses!D1573),Businesses!D1573,0)))</f>
        <v>N/A</v>
      </c>
      <c r="D1572" s="32" t="str">
        <f>IF(Businesses!E1573="","N/A",Businesses!E1573)</f>
        <v>N/A</v>
      </c>
      <c r="E1572" s="32" t="str">
        <f>IF(Businesses!F1573="","N/A",Businesses!F1573)</f>
        <v>N/A</v>
      </c>
      <c r="F1572" s="32" t="str">
        <f t="shared" si="48"/>
        <v>N/A</v>
      </c>
      <c r="G1572" s="32" t="str">
        <f>IF(Businesses!G1573="","N/A",Businesses!G1573)</f>
        <v>N/A</v>
      </c>
      <c r="H1572" s="32" t="str">
        <f>IF(Businesses!H1573="","N/A",Businesses!H1573)</f>
        <v>N/A</v>
      </c>
      <c r="I1572" s="32" t="str">
        <f>IF(AND(Businesses!B1573="",Businesses!C1573&lt;&gt;""),0,IF(Businesses!B1573="","N/A",IF(ISNUMBER(Businesses!B1573),Businesses!B1573,0)))</f>
        <v>N/A</v>
      </c>
    </row>
    <row r="1573" spans="2:9">
      <c r="B1573" s="32" t="str">
        <f t="shared" si="49"/>
        <v>N/A</v>
      </c>
      <c r="C1573" s="32" t="str">
        <f>IF(AND(Businesses!D1574="",Businesses!E1574&lt;&gt;""),0,IF(Businesses!D1574="","N/A",IF(ISNUMBER(Businesses!D1574),Businesses!D1574,0)))</f>
        <v>N/A</v>
      </c>
      <c r="D1573" s="32" t="str">
        <f>IF(Businesses!E1574="","N/A",Businesses!E1574)</f>
        <v>N/A</v>
      </c>
      <c r="E1573" s="32" t="str">
        <f>IF(Businesses!F1574="","N/A",Businesses!F1574)</f>
        <v>N/A</v>
      </c>
      <c r="F1573" s="32" t="str">
        <f t="shared" si="48"/>
        <v>N/A</v>
      </c>
      <c r="G1573" s="32" t="str">
        <f>IF(Businesses!G1574="","N/A",Businesses!G1574)</f>
        <v>N/A</v>
      </c>
      <c r="H1573" s="32" t="str">
        <f>IF(Businesses!H1574="","N/A",Businesses!H1574)</f>
        <v>N/A</v>
      </c>
      <c r="I1573" s="32" t="str">
        <f>IF(AND(Businesses!B1574="",Businesses!C1574&lt;&gt;""),0,IF(Businesses!B1574="","N/A",IF(ISNUMBER(Businesses!B1574),Businesses!B1574,0)))</f>
        <v>N/A</v>
      </c>
    </row>
    <row r="1574" spans="2:9">
      <c r="B1574" s="32" t="str">
        <f t="shared" si="49"/>
        <v>N/A</v>
      </c>
      <c r="C1574" s="32" t="str">
        <f>IF(AND(Businesses!D1575="",Businesses!E1575&lt;&gt;""),0,IF(Businesses!D1575="","N/A",IF(ISNUMBER(Businesses!D1575),Businesses!D1575,0)))</f>
        <v>N/A</v>
      </c>
      <c r="D1574" s="32" t="str">
        <f>IF(Businesses!E1575="","N/A",Businesses!E1575)</f>
        <v>N/A</v>
      </c>
      <c r="E1574" s="32" t="str">
        <f>IF(Businesses!F1575="","N/A",Businesses!F1575)</f>
        <v>N/A</v>
      </c>
      <c r="F1574" s="32" t="str">
        <f t="shared" si="48"/>
        <v>N/A</v>
      </c>
      <c r="G1574" s="32" t="str">
        <f>IF(Businesses!G1575="","N/A",Businesses!G1575)</f>
        <v>N/A</v>
      </c>
      <c r="H1574" s="32" t="str">
        <f>IF(Businesses!H1575="","N/A",Businesses!H1575)</f>
        <v>N/A</v>
      </c>
      <c r="I1574" s="32" t="str">
        <f>IF(AND(Businesses!B1575="",Businesses!C1575&lt;&gt;""),0,IF(Businesses!B1575="","N/A",IF(ISNUMBER(Businesses!B1575),Businesses!B1575,0)))</f>
        <v>N/A</v>
      </c>
    </row>
    <row r="1575" spans="2:9">
      <c r="B1575" s="32" t="str">
        <f t="shared" si="49"/>
        <v>N/A</v>
      </c>
      <c r="C1575" s="32" t="str">
        <f>IF(AND(Businesses!D1576="",Businesses!E1576&lt;&gt;""),0,IF(Businesses!D1576="","N/A",IF(ISNUMBER(Businesses!D1576),Businesses!D1576,0)))</f>
        <v>N/A</v>
      </c>
      <c r="D1575" s="32" t="str">
        <f>IF(Businesses!E1576="","N/A",Businesses!E1576)</f>
        <v>N/A</v>
      </c>
      <c r="E1575" s="32" t="str">
        <f>IF(Businesses!F1576="","N/A",Businesses!F1576)</f>
        <v>N/A</v>
      </c>
      <c r="F1575" s="32" t="str">
        <f t="shared" si="48"/>
        <v>N/A</v>
      </c>
      <c r="G1575" s="32" t="str">
        <f>IF(Businesses!G1576="","N/A",Businesses!G1576)</f>
        <v>N/A</v>
      </c>
      <c r="H1575" s="32" t="str">
        <f>IF(Businesses!H1576="","N/A",Businesses!H1576)</f>
        <v>N/A</v>
      </c>
      <c r="I1575" s="32" t="str">
        <f>IF(AND(Businesses!B1576="",Businesses!C1576&lt;&gt;""),0,IF(Businesses!B1576="","N/A",IF(ISNUMBER(Businesses!B1576),Businesses!B1576,0)))</f>
        <v>N/A</v>
      </c>
    </row>
    <row r="1576" spans="2:9">
      <c r="B1576" s="32" t="str">
        <f t="shared" si="49"/>
        <v>N/A</v>
      </c>
      <c r="C1576" s="32" t="str">
        <f>IF(AND(Businesses!D1577="",Businesses!E1577&lt;&gt;""),0,IF(Businesses!D1577="","N/A",IF(ISNUMBER(Businesses!D1577),Businesses!D1577,0)))</f>
        <v>N/A</v>
      </c>
      <c r="D1576" s="32" t="str">
        <f>IF(Businesses!E1577="","N/A",Businesses!E1577)</f>
        <v>N/A</v>
      </c>
      <c r="E1576" s="32" t="str">
        <f>IF(Businesses!F1577="","N/A",Businesses!F1577)</f>
        <v>N/A</v>
      </c>
      <c r="F1576" s="32" t="str">
        <f t="shared" si="48"/>
        <v>N/A</v>
      </c>
      <c r="G1576" s="32" t="str">
        <f>IF(Businesses!G1577="","N/A",Businesses!G1577)</f>
        <v>N/A</v>
      </c>
      <c r="H1576" s="32" t="str">
        <f>IF(Businesses!H1577="","N/A",Businesses!H1577)</f>
        <v>N/A</v>
      </c>
      <c r="I1576" s="32" t="str">
        <f>IF(AND(Businesses!B1577="",Businesses!C1577&lt;&gt;""),0,IF(Businesses!B1577="","N/A",IF(ISNUMBER(Businesses!B1577),Businesses!B1577,0)))</f>
        <v>N/A</v>
      </c>
    </row>
    <row r="1577" spans="2:9">
      <c r="B1577" s="32" t="str">
        <f t="shared" si="49"/>
        <v>N/A</v>
      </c>
      <c r="C1577" s="32" t="str">
        <f>IF(AND(Businesses!D1578="",Businesses!E1578&lt;&gt;""),0,IF(Businesses!D1578="","N/A",IF(ISNUMBER(Businesses!D1578),Businesses!D1578,0)))</f>
        <v>N/A</v>
      </c>
      <c r="D1577" s="32" t="str">
        <f>IF(Businesses!E1578="","N/A",Businesses!E1578)</f>
        <v>N/A</v>
      </c>
      <c r="E1577" s="32" t="str">
        <f>IF(Businesses!F1578="","N/A",Businesses!F1578)</f>
        <v>N/A</v>
      </c>
      <c r="F1577" s="32" t="str">
        <f t="shared" si="48"/>
        <v>N/A</v>
      </c>
      <c r="G1577" s="32" t="str">
        <f>IF(Businesses!G1578="","N/A",Businesses!G1578)</f>
        <v>N/A</v>
      </c>
      <c r="H1577" s="32" t="str">
        <f>IF(Businesses!H1578="","N/A",Businesses!H1578)</f>
        <v>N/A</v>
      </c>
      <c r="I1577" s="32" t="str">
        <f>IF(AND(Businesses!B1578="",Businesses!C1578&lt;&gt;""),0,IF(Businesses!B1578="","N/A",IF(ISNUMBER(Businesses!B1578),Businesses!B1578,0)))</f>
        <v>N/A</v>
      </c>
    </row>
    <row r="1578" spans="2:9">
      <c r="B1578" s="32" t="str">
        <f t="shared" si="49"/>
        <v>N/A</v>
      </c>
      <c r="C1578" s="32" t="str">
        <f>IF(AND(Businesses!D1579="",Businesses!E1579&lt;&gt;""),0,IF(Businesses!D1579="","N/A",IF(ISNUMBER(Businesses!D1579),Businesses!D1579,0)))</f>
        <v>N/A</v>
      </c>
      <c r="D1578" s="32" t="str">
        <f>IF(Businesses!E1579="","N/A",Businesses!E1579)</f>
        <v>N/A</v>
      </c>
      <c r="E1578" s="32" t="str">
        <f>IF(Businesses!F1579="","N/A",Businesses!F1579)</f>
        <v>N/A</v>
      </c>
      <c r="F1578" s="32" t="str">
        <f t="shared" si="48"/>
        <v>N/A</v>
      </c>
      <c r="G1578" s="32" t="str">
        <f>IF(Businesses!G1579="","N/A",Businesses!G1579)</f>
        <v>N/A</v>
      </c>
      <c r="H1578" s="32" t="str">
        <f>IF(Businesses!H1579="","N/A",Businesses!H1579)</f>
        <v>N/A</v>
      </c>
      <c r="I1578" s="32" t="str">
        <f>IF(AND(Businesses!B1579="",Businesses!C1579&lt;&gt;""),0,IF(Businesses!B1579="","N/A",IF(ISNUMBER(Businesses!B1579),Businesses!B1579,0)))</f>
        <v>N/A</v>
      </c>
    </row>
    <row r="1579" spans="2:9">
      <c r="B1579" s="32" t="str">
        <f t="shared" si="49"/>
        <v>N/A</v>
      </c>
      <c r="C1579" s="32" t="str">
        <f>IF(AND(Businesses!D1580="",Businesses!E1580&lt;&gt;""),0,IF(Businesses!D1580="","N/A",IF(ISNUMBER(Businesses!D1580),Businesses!D1580,0)))</f>
        <v>N/A</v>
      </c>
      <c r="D1579" s="32" t="str">
        <f>IF(Businesses!E1580="","N/A",Businesses!E1580)</f>
        <v>N/A</v>
      </c>
      <c r="E1579" s="32" t="str">
        <f>IF(Businesses!F1580="","N/A",Businesses!F1580)</f>
        <v>N/A</v>
      </c>
      <c r="F1579" s="32" t="str">
        <f t="shared" si="48"/>
        <v>N/A</v>
      </c>
      <c r="G1579" s="32" t="str">
        <f>IF(Businesses!G1580="","N/A",Businesses!G1580)</f>
        <v>N/A</v>
      </c>
      <c r="H1579" s="32" t="str">
        <f>IF(Businesses!H1580="","N/A",Businesses!H1580)</f>
        <v>N/A</v>
      </c>
      <c r="I1579" s="32" t="str">
        <f>IF(AND(Businesses!B1580="",Businesses!C1580&lt;&gt;""),0,IF(Businesses!B1580="","N/A",IF(ISNUMBER(Businesses!B1580),Businesses!B1580,0)))</f>
        <v>N/A</v>
      </c>
    </row>
    <row r="1580" spans="2:9">
      <c r="B1580" s="32" t="str">
        <f t="shared" si="49"/>
        <v>N/A</v>
      </c>
      <c r="C1580" s="32" t="str">
        <f>IF(AND(Businesses!D1581="",Businesses!E1581&lt;&gt;""),0,IF(Businesses!D1581="","N/A",IF(ISNUMBER(Businesses!D1581),Businesses!D1581,0)))</f>
        <v>N/A</v>
      </c>
      <c r="D1580" s="32" t="str">
        <f>IF(Businesses!E1581="","N/A",Businesses!E1581)</f>
        <v>N/A</v>
      </c>
      <c r="E1580" s="32" t="str">
        <f>IF(Businesses!F1581="","N/A",Businesses!F1581)</f>
        <v>N/A</v>
      </c>
      <c r="F1580" s="32" t="str">
        <f t="shared" si="48"/>
        <v>N/A</v>
      </c>
      <c r="G1580" s="32" t="str">
        <f>IF(Businesses!G1581="","N/A",Businesses!G1581)</f>
        <v>N/A</v>
      </c>
      <c r="H1580" s="32" t="str">
        <f>IF(Businesses!H1581="","N/A",Businesses!H1581)</f>
        <v>N/A</v>
      </c>
      <c r="I1580" s="32" t="str">
        <f>IF(AND(Businesses!B1581="",Businesses!C1581&lt;&gt;""),0,IF(Businesses!B1581="","N/A",IF(ISNUMBER(Businesses!B1581),Businesses!B1581,0)))</f>
        <v>N/A</v>
      </c>
    </row>
    <row r="1581" spans="2:9">
      <c r="B1581" s="32" t="str">
        <f t="shared" si="49"/>
        <v>N/A</v>
      </c>
      <c r="C1581" s="32" t="str">
        <f>IF(AND(Businesses!D1582="",Businesses!E1582&lt;&gt;""),0,IF(Businesses!D1582="","N/A",IF(ISNUMBER(Businesses!D1582),Businesses!D1582,0)))</f>
        <v>N/A</v>
      </c>
      <c r="D1581" s="32" t="str">
        <f>IF(Businesses!E1582="","N/A",Businesses!E1582)</f>
        <v>N/A</v>
      </c>
      <c r="E1581" s="32" t="str">
        <f>IF(Businesses!F1582="","N/A",Businesses!F1582)</f>
        <v>N/A</v>
      </c>
      <c r="F1581" s="32" t="str">
        <f t="shared" si="48"/>
        <v>N/A</v>
      </c>
      <c r="G1581" s="32" t="str">
        <f>IF(Businesses!G1582="","N/A",Businesses!G1582)</f>
        <v>N/A</v>
      </c>
      <c r="H1581" s="32" t="str">
        <f>IF(Businesses!H1582="","N/A",Businesses!H1582)</f>
        <v>N/A</v>
      </c>
      <c r="I1581" s="32" t="str">
        <f>IF(AND(Businesses!B1582="",Businesses!C1582&lt;&gt;""),0,IF(Businesses!B1582="","N/A",IF(ISNUMBER(Businesses!B1582),Businesses!B1582,0)))</f>
        <v>N/A</v>
      </c>
    </row>
    <row r="1582" spans="2:9">
      <c r="B1582" s="32" t="str">
        <f t="shared" si="49"/>
        <v>N/A</v>
      </c>
      <c r="C1582" s="32" t="str">
        <f>IF(AND(Businesses!D1583="",Businesses!E1583&lt;&gt;""),0,IF(Businesses!D1583="","N/A",IF(ISNUMBER(Businesses!D1583),Businesses!D1583,0)))</f>
        <v>N/A</v>
      </c>
      <c r="D1582" s="32" t="str">
        <f>IF(Businesses!E1583="","N/A",Businesses!E1583)</f>
        <v>N/A</v>
      </c>
      <c r="E1582" s="32" t="str">
        <f>IF(Businesses!F1583="","N/A",Businesses!F1583)</f>
        <v>N/A</v>
      </c>
      <c r="F1582" s="32" t="str">
        <f t="shared" si="48"/>
        <v>N/A</v>
      </c>
      <c r="G1582" s="32" t="str">
        <f>IF(Businesses!G1583="","N/A",Businesses!G1583)</f>
        <v>N/A</v>
      </c>
      <c r="H1582" s="32" t="str">
        <f>IF(Businesses!H1583="","N/A",Businesses!H1583)</f>
        <v>N/A</v>
      </c>
      <c r="I1582" s="32" t="str">
        <f>IF(AND(Businesses!B1583="",Businesses!C1583&lt;&gt;""),0,IF(Businesses!B1583="","N/A",IF(ISNUMBER(Businesses!B1583),Businesses!B1583,0)))</f>
        <v>N/A</v>
      </c>
    </row>
    <row r="1583" spans="2:9">
      <c r="B1583" s="32" t="str">
        <f t="shared" si="49"/>
        <v>N/A</v>
      </c>
      <c r="C1583" s="32" t="str">
        <f>IF(AND(Businesses!D1584="",Businesses!E1584&lt;&gt;""),0,IF(Businesses!D1584="","N/A",IF(ISNUMBER(Businesses!D1584),Businesses!D1584,0)))</f>
        <v>N/A</v>
      </c>
      <c r="D1583" s="32" t="str">
        <f>IF(Businesses!E1584="","N/A",Businesses!E1584)</f>
        <v>N/A</v>
      </c>
      <c r="E1583" s="32" t="str">
        <f>IF(Businesses!F1584="","N/A",Businesses!F1584)</f>
        <v>N/A</v>
      </c>
      <c r="F1583" s="32" t="str">
        <f t="shared" si="48"/>
        <v>N/A</v>
      </c>
      <c r="G1583" s="32" t="str">
        <f>IF(Businesses!G1584="","N/A",Businesses!G1584)</f>
        <v>N/A</v>
      </c>
      <c r="H1583" s="32" t="str">
        <f>IF(Businesses!H1584="","N/A",Businesses!H1584)</f>
        <v>N/A</v>
      </c>
      <c r="I1583" s="32" t="str">
        <f>IF(AND(Businesses!B1584="",Businesses!C1584&lt;&gt;""),0,IF(Businesses!B1584="","N/A",IF(ISNUMBER(Businesses!B1584),Businesses!B1584,0)))</f>
        <v>N/A</v>
      </c>
    </row>
    <row r="1584" spans="2:9">
      <c r="B1584" s="32" t="str">
        <f t="shared" si="49"/>
        <v>N/A</v>
      </c>
      <c r="C1584" s="32" t="str">
        <f>IF(AND(Businesses!D1585="",Businesses!E1585&lt;&gt;""),0,IF(Businesses!D1585="","N/A",IF(ISNUMBER(Businesses!D1585),Businesses!D1585,0)))</f>
        <v>N/A</v>
      </c>
      <c r="D1584" s="32" t="str">
        <f>IF(Businesses!E1585="","N/A",Businesses!E1585)</f>
        <v>N/A</v>
      </c>
      <c r="E1584" s="32" t="str">
        <f>IF(Businesses!F1585="","N/A",Businesses!F1585)</f>
        <v>N/A</v>
      </c>
      <c r="F1584" s="32" t="str">
        <f t="shared" si="48"/>
        <v>N/A</v>
      </c>
      <c r="G1584" s="32" t="str">
        <f>IF(Businesses!G1585="","N/A",Businesses!G1585)</f>
        <v>N/A</v>
      </c>
      <c r="H1584" s="32" t="str">
        <f>IF(Businesses!H1585="","N/A",Businesses!H1585)</f>
        <v>N/A</v>
      </c>
      <c r="I1584" s="32" t="str">
        <f>IF(AND(Businesses!B1585="",Businesses!C1585&lt;&gt;""),0,IF(Businesses!B1585="","N/A",IF(ISNUMBER(Businesses!B1585),Businesses!B1585,0)))</f>
        <v>N/A</v>
      </c>
    </row>
    <row r="1585" spans="2:9">
      <c r="B1585" s="32" t="str">
        <f t="shared" si="49"/>
        <v>N/A</v>
      </c>
      <c r="C1585" s="32" t="str">
        <f>IF(AND(Businesses!D1586="",Businesses!E1586&lt;&gt;""),0,IF(Businesses!D1586="","N/A",IF(ISNUMBER(Businesses!D1586),Businesses!D1586,0)))</f>
        <v>N/A</v>
      </c>
      <c r="D1585" s="32" t="str">
        <f>IF(Businesses!E1586="","N/A",Businesses!E1586)</f>
        <v>N/A</v>
      </c>
      <c r="E1585" s="32" t="str">
        <f>IF(Businesses!F1586="","N/A",Businesses!F1586)</f>
        <v>N/A</v>
      </c>
      <c r="F1585" s="32" t="str">
        <f t="shared" si="48"/>
        <v>N/A</v>
      </c>
      <c r="G1585" s="32" t="str">
        <f>IF(Businesses!G1586="","N/A",Businesses!G1586)</f>
        <v>N/A</v>
      </c>
      <c r="H1585" s="32" t="str">
        <f>IF(Businesses!H1586="","N/A",Businesses!H1586)</f>
        <v>N/A</v>
      </c>
      <c r="I1585" s="32" t="str">
        <f>IF(AND(Businesses!B1586="",Businesses!C1586&lt;&gt;""),0,IF(Businesses!B1586="","N/A",IF(ISNUMBER(Businesses!B1586),Businesses!B1586,0)))</f>
        <v>N/A</v>
      </c>
    </row>
    <row r="1586" spans="2:9">
      <c r="B1586" s="32" t="str">
        <f t="shared" si="49"/>
        <v>N/A</v>
      </c>
      <c r="C1586" s="32" t="str">
        <f>IF(AND(Businesses!D1587="",Businesses!E1587&lt;&gt;""),0,IF(Businesses!D1587="","N/A",IF(ISNUMBER(Businesses!D1587),Businesses!D1587,0)))</f>
        <v>N/A</v>
      </c>
      <c r="D1586" s="32" t="str">
        <f>IF(Businesses!E1587="","N/A",Businesses!E1587)</f>
        <v>N/A</v>
      </c>
      <c r="E1586" s="32" t="str">
        <f>IF(Businesses!F1587="","N/A",Businesses!F1587)</f>
        <v>N/A</v>
      </c>
      <c r="F1586" s="32" t="str">
        <f t="shared" si="48"/>
        <v>N/A</v>
      </c>
      <c r="G1586" s="32" t="str">
        <f>IF(Businesses!G1587="","N/A",Businesses!G1587)</f>
        <v>N/A</v>
      </c>
      <c r="H1586" s="32" t="str">
        <f>IF(Businesses!H1587="","N/A",Businesses!H1587)</f>
        <v>N/A</v>
      </c>
      <c r="I1586" s="32" t="str">
        <f>IF(AND(Businesses!B1587="",Businesses!C1587&lt;&gt;""),0,IF(Businesses!B1587="","N/A",IF(ISNUMBER(Businesses!B1587),Businesses!B1587,0)))</f>
        <v>N/A</v>
      </c>
    </row>
    <row r="1587" spans="2:9">
      <c r="B1587" s="32" t="str">
        <f t="shared" si="49"/>
        <v>N/A</v>
      </c>
      <c r="C1587" s="32" t="str">
        <f>IF(AND(Businesses!D1588="",Businesses!E1588&lt;&gt;""),0,IF(Businesses!D1588="","N/A",IF(ISNUMBER(Businesses!D1588),Businesses!D1588,0)))</f>
        <v>N/A</v>
      </c>
      <c r="D1587" s="32" t="str">
        <f>IF(Businesses!E1588="","N/A",Businesses!E1588)</f>
        <v>N/A</v>
      </c>
      <c r="E1587" s="32" t="str">
        <f>IF(Businesses!F1588="","N/A",Businesses!F1588)</f>
        <v>N/A</v>
      </c>
      <c r="F1587" s="32" t="str">
        <f t="shared" si="48"/>
        <v>N/A</v>
      </c>
      <c r="G1587" s="32" t="str">
        <f>IF(Businesses!G1588="","N/A",Businesses!G1588)</f>
        <v>N/A</v>
      </c>
      <c r="H1587" s="32" t="str">
        <f>IF(Businesses!H1588="","N/A",Businesses!H1588)</f>
        <v>N/A</v>
      </c>
      <c r="I1587" s="32" t="str">
        <f>IF(AND(Businesses!B1588="",Businesses!C1588&lt;&gt;""),0,IF(Businesses!B1588="","N/A",IF(ISNUMBER(Businesses!B1588),Businesses!B1588,0)))</f>
        <v>N/A</v>
      </c>
    </row>
    <row r="1588" spans="2:9">
      <c r="B1588" s="32" t="str">
        <f t="shared" si="49"/>
        <v>N/A</v>
      </c>
      <c r="C1588" s="32" t="str">
        <f>IF(AND(Businesses!D1589="",Businesses!E1589&lt;&gt;""),0,IF(Businesses!D1589="","N/A",IF(ISNUMBER(Businesses!D1589),Businesses!D1589,0)))</f>
        <v>N/A</v>
      </c>
      <c r="D1588" s="32" t="str">
        <f>IF(Businesses!E1589="","N/A",Businesses!E1589)</f>
        <v>N/A</v>
      </c>
      <c r="E1588" s="32" t="str">
        <f>IF(Businesses!F1589="","N/A",Businesses!F1589)</f>
        <v>N/A</v>
      </c>
      <c r="F1588" s="32" t="str">
        <f t="shared" si="48"/>
        <v>N/A</v>
      </c>
      <c r="G1588" s="32" t="str">
        <f>IF(Businesses!G1589="","N/A",Businesses!G1589)</f>
        <v>N/A</v>
      </c>
      <c r="H1588" s="32" t="str">
        <f>IF(Businesses!H1589="","N/A",Businesses!H1589)</f>
        <v>N/A</v>
      </c>
      <c r="I1588" s="32" t="str">
        <f>IF(AND(Businesses!B1589="",Businesses!C1589&lt;&gt;""),0,IF(Businesses!B1589="","N/A",IF(ISNUMBER(Businesses!B1589),Businesses!B1589,0)))</f>
        <v>N/A</v>
      </c>
    </row>
    <row r="1589" spans="2:9">
      <c r="B1589" s="32" t="str">
        <f t="shared" si="49"/>
        <v>N/A</v>
      </c>
      <c r="C1589" s="32" t="str">
        <f>IF(AND(Businesses!D1590="",Businesses!E1590&lt;&gt;""),0,IF(Businesses!D1590="","N/A",IF(ISNUMBER(Businesses!D1590),Businesses!D1590,0)))</f>
        <v>N/A</v>
      </c>
      <c r="D1589" s="32" t="str">
        <f>IF(Businesses!E1590="","N/A",Businesses!E1590)</f>
        <v>N/A</v>
      </c>
      <c r="E1589" s="32" t="str">
        <f>IF(Businesses!F1590="","N/A",Businesses!F1590)</f>
        <v>N/A</v>
      </c>
      <c r="F1589" s="32" t="str">
        <f t="shared" si="48"/>
        <v>N/A</v>
      </c>
      <c r="G1589" s="32" t="str">
        <f>IF(Businesses!G1590="","N/A",Businesses!G1590)</f>
        <v>N/A</v>
      </c>
      <c r="H1589" s="32" t="str">
        <f>IF(Businesses!H1590="","N/A",Businesses!H1590)</f>
        <v>N/A</v>
      </c>
      <c r="I1589" s="32" t="str">
        <f>IF(AND(Businesses!B1590="",Businesses!C1590&lt;&gt;""),0,IF(Businesses!B1590="","N/A",IF(ISNUMBER(Businesses!B1590),Businesses!B1590,0)))</f>
        <v>N/A</v>
      </c>
    </row>
    <row r="1590" spans="2:9">
      <c r="B1590" s="32" t="str">
        <f t="shared" si="49"/>
        <v>N/A</v>
      </c>
      <c r="C1590" s="32" t="str">
        <f>IF(AND(Businesses!D1591="",Businesses!E1591&lt;&gt;""),0,IF(Businesses!D1591="","N/A",IF(ISNUMBER(Businesses!D1591),Businesses!D1591,0)))</f>
        <v>N/A</v>
      </c>
      <c r="D1590" s="32" t="str">
        <f>IF(Businesses!E1591="","N/A",Businesses!E1591)</f>
        <v>N/A</v>
      </c>
      <c r="E1590" s="32" t="str">
        <f>IF(Businesses!F1591="","N/A",Businesses!F1591)</f>
        <v>N/A</v>
      </c>
      <c r="F1590" s="32" t="str">
        <f t="shared" si="48"/>
        <v>N/A</v>
      </c>
      <c r="G1590" s="32" t="str">
        <f>IF(Businesses!G1591="","N/A",Businesses!G1591)</f>
        <v>N/A</v>
      </c>
      <c r="H1590" s="32" t="str">
        <f>IF(Businesses!H1591="","N/A",Businesses!H1591)</f>
        <v>N/A</v>
      </c>
      <c r="I1590" s="32" t="str">
        <f>IF(AND(Businesses!B1591="",Businesses!C1591&lt;&gt;""),0,IF(Businesses!B1591="","N/A",IF(ISNUMBER(Businesses!B1591),Businesses!B1591,0)))</f>
        <v>N/A</v>
      </c>
    </row>
    <row r="1591" spans="2:9">
      <c r="B1591" s="32" t="str">
        <f t="shared" si="49"/>
        <v>N/A</v>
      </c>
      <c r="C1591" s="32" t="str">
        <f>IF(AND(Businesses!D1592="",Businesses!E1592&lt;&gt;""),0,IF(Businesses!D1592="","N/A",IF(ISNUMBER(Businesses!D1592),Businesses!D1592,0)))</f>
        <v>N/A</v>
      </c>
      <c r="D1591" s="32" t="str">
        <f>IF(Businesses!E1592="","N/A",Businesses!E1592)</f>
        <v>N/A</v>
      </c>
      <c r="E1591" s="32" t="str">
        <f>IF(Businesses!F1592="","N/A",Businesses!F1592)</f>
        <v>N/A</v>
      </c>
      <c r="F1591" s="32" t="str">
        <f t="shared" si="48"/>
        <v>N/A</v>
      </c>
      <c r="G1591" s="32" t="str">
        <f>IF(Businesses!G1592="","N/A",Businesses!G1592)</f>
        <v>N/A</v>
      </c>
      <c r="H1591" s="32" t="str">
        <f>IF(Businesses!H1592="","N/A",Businesses!H1592)</f>
        <v>N/A</v>
      </c>
      <c r="I1591" s="32" t="str">
        <f>IF(AND(Businesses!B1592="",Businesses!C1592&lt;&gt;""),0,IF(Businesses!B1592="","N/A",IF(ISNUMBER(Businesses!B1592),Businesses!B1592,0)))</f>
        <v>N/A</v>
      </c>
    </row>
    <row r="1592" spans="2:9">
      <c r="B1592" s="32" t="str">
        <f t="shared" si="49"/>
        <v>N/A</v>
      </c>
      <c r="C1592" s="32" t="str">
        <f>IF(AND(Businesses!D1593="",Businesses!E1593&lt;&gt;""),0,IF(Businesses!D1593="","N/A",IF(ISNUMBER(Businesses!D1593),Businesses!D1593,0)))</f>
        <v>N/A</v>
      </c>
      <c r="D1592" s="32" t="str">
        <f>IF(Businesses!E1593="","N/A",Businesses!E1593)</f>
        <v>N/A</v>
      </c>
      <c r="E1592" s="32" t="str">
        <f>IF(Businesses!F1593="","N/A",Businesses!F1593)</f>
        <v>N/A</v>
      </c>
      <c r="F1592" s="32" t="str">
        <f t="shared" si="48"/>
        <v>N/A</v>
      </c>
      <c r="G1592" s="32" t="str">
        <f>IF(Businesses!G1593="","N/A",Businesses!G1593)</f>
        <v>N/A</v>
      </c>
      <c r="H1592" s="32" t="str">
        <f>IF(Businesses!H1593="","N/A",Businesses!H1593)</f>
        <v>N/A</v>
      </c>
      <c r="I1592" s="32" t="str">
        <f>IF(AND(Businesses!B1593="",Businesses!C1593&lt;&gt;""),0,IF(Businesses!B1593="","N/A",IF(ISNUMBER(Businesses!B1593),Businesses!B1593,0)))</f>
        <v>N/A</v>
      </c>
    </row>
    <row r="1593" spans="2:9">
      <c r="B1593" s="32" t="str">
        <f t="shared" si="49"/>
        <v>N/A</v>
      </c>
      <c r="C1593" s="32" t="str">
        <f>IF(AND(Businesses!D1594="",Businesses!E1594&lt;&gt;""),0,IF(Businesses!D1594="","N/A",IF(ISNUMBER(Businesses!D1594),Businesses!D1594,0)))</f>
        <v>N/A</v>
      </c>
      <c r="D1593" s="32" t="str">
        <f>IF(Businesses!E1594="","N/A",Businesses!E1594)</f>
        <v>N/A</v>
      </c>
      <c r="E1593" s="32" t="str">
        <f>IF(Businesses!F1594="","N/A",Businesses!F1594)</f>
        <v>N/A</v>
      </c>
      <c r="F1593" s="32" t="str">
        <f t="shared" si="48"/>
        <v>N/A</v>
      </c>
      <c r="G1593" s="32" t="str">
        <f>IF(Businesses!G1594="","N/A",Businesses!G1594)</f>
        <v>N/A</v>
      </c>
      <c r="H1593" s="32" t="str">
        <f>IF(Businesses!H1594="","N/A",Businesses!H1594)</f>
        <v>N/A</v>
      </c>
      <c r="I1593" s="32" t="str">
        <f>IF(AND(Businesses!B1594="",Businesses!C1594&lt;&gt;""),0,IF(Businesses!B1594="","N/A",IF(ISNUMBER(Businesses!B1594),Businesses!B1594,0)))</f>
        <v>N/A</v>
      </c>
    </row>
    <row r="1594" spans="2:9">
      <c r="B1594" s="32" t="str">
        <f t="shared" si="49"/>
        <v>N/A</v>
      </c>
      <c r="C1594" s="32" t="str">
        <f>IF(AND(Businesses!D1595="",Businesses!E1595&lt;&gt;""),0,IF(Businesses!D1595="","N/A",IF(ISNUMBER(Businesses!D1595),Businesses!D1595,0)))</f>
        <v>N/A</v>
      </c>
      <c r="D1594" s="32" t="str">
        <f>IF(Businesses!E1595="","N/A",Businesses!E1595)</f>
        <v>N/A</v>
      </c>
      <c r="E1594" s="32" t="str">
        <f>IF(Businesses!F1595="","N/A",Businesses!F1595)</f>
        <v>N/A</v>
      </c>
      <c r="F1594" s="32" t="str">
        <f t="shared" si="48"/>
        <v>N/A</v>
      </c>
      <c r="G1594" s="32" t="str">
        <f>IF(Businesses!G1595="","N/A",Businesses!G1595)</f>
        <v>N/A</v>
      </c>
      <c r="H1594" s="32" t="str">
        <f>IF(Businesses!H1595="","N/A",Businesses!H1595)</f>
        <v>N/A</v>
      </c>
      <c r="I1594" s="32" t="str">
        <f>IF(AND(Businesses!B1595="",Businesses!C1595&lt;&gt;""),0,IF(Businesses!B1595="","N/A",IF(ISNUMBER(Businesses!B1595),Businesses!B1595,0)))</f>
        <v>N/A</v>
      </c>
    </row>
    <row r="1595" spans="2:9">
      <c r="B1595" s="32" t="str">
        <f t="shared" si="49"/>
        <v>N/A</v>
      </c>
      <c r="C1595" s="32" t="str">
        <f>IF(AND(Businesses!D1596="",Businesses!E1596&lt;&gt;""),0,IF(Businesses!D1596="","N/A",IF(ISNUMBER(Businesses!D1596),Businesses!D1596,0)))</f>
        <v>N/A</v>
      </c>
      <c r="D1595" s="32" t="str">
        <f>IF(Businesses!E1596="","N/A",Businesses!E1596)</f>
        <v>N/A</v>
      </c>
      <c r="E1595" s="32" t="str">
        <f>IF(Businesses!F1596="","N/A",Businesses!F1596)</f>
        <v>N/A</v>
      </c>
      <c r="F1595" s="32" t="str">
        <f t="shared" si="48"/>
        <v>N/A</v>
      </c>
      <c r="G1595" s="32" t="str">
        <f>IF(Businesses!G1596="","N/A",Businesses!G1596)</f>
        <v>N/A</v>
      </c>
      <c r="H1595" s="32" t="str">
        <f>IF(Businesses!H1596="","N/A",Businesses!H1596)</f>
        <v>N/A</v>
      </c>
      <c r="I1595" s="32" t="str">
        <f>IF(AND(Businesses!B1596="",Businesses!C1596&lt;&gt;""),0,IF(Businesses!B1596="","N/A",IF(ISNUMBER(Businesses!B1596),Businesses!B1596,0)))</f>
        <v>N/A</v>
      </c>
    </row>
    <row r="1596" spans="2:9">
      <c r="B1596" s="32" t="str">
        <f t="shared" si="49"/>
        <v>N/A</v>
      </c>
      <c r="C1596" s="32" t="str">
        <f>IF(AND(Businesses!D1597="",Businesses!E1597&lt;&gt;""),0,IF(Businesses!D1597="","N/A",IF(ISNUMBER(Businesses!D1597),Businesses!D1597,0)))</f>
        <v>N/A</v>
      </c>
      <c r="D1596" s="32" t="str">
        <f>IF(Businesses!E1597="","N/A",Businesses!E1597)</f>
        <v>N/A</v>
      </c>
      <c r="E1596" s="32" t="str">
        <f>IF(Businesses!F1597="","N/A",Businesses!F1597)</f>
        <v>N/A</v>
      </c>
      <c r="F1596" s="32" t="str">
        <f t="shared" si="48"/>
        <v>N/A</v>
      </c>
      <c r="G1596" s="32" t="str">
        <f>IF(Businesses!G1597="","N/A",Businesses!G1597)</f>
        <v>N/A</v>
      </c>
      <c r="H1596" s="32" t="str">
        <f>IF(Businesses!H1597="","N/A",Businesses!H1597)</f>
        <v>N/A</v>
      </c>
      <c r="I1596" s="32" t="str">
        <f>IF(AND(Businesses!B1597="",Businesses!C1597&lt;&gt;""),0,IF(Businesses!B1597="","N/A",IF(ISNUMBER(Businesses!B1597),Businesses!B1597,0)))</f>
        <v>N/A</v>
      </c>
    </row>
    <row r="1597" spans="2:9">
      <c r="B1597" s="32" t="str">
        <f t="shared" si="49"/>
        <v>N/A</v>
      </c>
      <c r="C1597" s="32" t="str">
        <f>IF(AND(Businesses!D1598="",Businesses!E1598&lt;&gt;""),0,IF(Businesses!D1598="","N/A",IF(ISNUMBER(Businesses!D1598),Businesses!D1598,0)))</f>
        <v>N/A</v>
      </c>
      <c r="D1597" s="32" t="str">
        <f>IF(Businesses!E1598="","N/A",Businesses!E1598)</f>
        <v>N/A</v>
      </c>
      <c r="E1597" s="32" t="str">
        <f>IF(Businesses!F1598="","N/A",Businesses!F1598)</f>
        <v>N/A</v>
      </c>
      <c r="F1597" s="32" t="str">
        <f t="shared" si="48"/>
        <v>N/A</v>
      </c>
      <c r="G1597" s="32" t="str">
        <f>IF(Businesses!G1598="","N/A",Businesses!G1598)</f>
        <v>N/A</v>
      </c>
      <c r="H1597" s="32" t="str">
        <f>IF(Businesses!H1598="","N/A",Businesses!H1598)</f>
        <v>N/A</v>
      </c>
      <c r="I1597" s="32" t="str">
        <f>IF(AND(Businesses!B1598="",Businesses!C1598&lt;&gt;""),0,IF(Businesses!B1598="","N/A",IF(ISNUMBER(Businesses!B1598),Businesses!B1598,0)))</f>
        <v>N/A</v>
      </c>
    </row>
    <row r="1598" spans="2:9">
      <c r="B1598" s="32" t="str">
        <f t="shared" si="49"/>
        <v>N/A</v>
      </c>
      <c r="C1598" s="32" t="str">
        <f>IF(AND(Businesses!D1599="",Businesses!E1599&lt;&gt;""),0,IF(Businesses!D1599="","N/A",IF(ISNUMBER(Businesses!D1599),Businesses!D1599,0)))</f>
        <v>N/A</v>
      </c>
      <c r="D1598" s="32" t="str">
        <f>IF(Businesses!E1599="","N/A",Businesses!E1599)</f>
        <v>N/A</v>
      </c>
      <c r="E1598" s="32" t="str">
        <f>IF(Businesses!F1599="","N/A",Businesses!F1599)</f>
        <v>N/A</v>
      </c>
      <c r="F1598" s="32" t="str">
        <f t="shared" si="48"/>
        <v>N/A</v>
      </c>
      <c r="G1598" s="32" t="str">
        <f>IF(Businesses!G1599="","N/A",Businesses!G1599)</f>
        <v>N/A</v>
      </c>
      <c r="H1598" s="32" t="str">
        <f>IF(Businesses!H1599="","N/A",Businesses!H1599)</f>
        <v>N/A</v>
      </c>
      <c r="I1598" s="32" t="str">
        <f>IF(AND(Businesses!B1599="",Businesses!C1599&lt;&gt;""),0,IF(Businesses!B1599="","N/A",IF(ISNUMBER(Businesses!B1599),Businesses!B1599,0)))</f>
        <v>N/A</v>
      </c>
    </row>
    <row r="1599" spans="2:9">
      <c r="B1599" s="32" t="str">
        <f t="shared" si="49"/>
        <v>N/A</v>
      </c>
      <c r="C1599" s="32" t="str">
        <f>IF(AND(Businesses!D1600="",Businesses!E1600&lt;&gt;""),0,IF(Businesses!D1600="","N/A",IF(ISNUMBER(Businesses!D1600),Businesses!D1600,0)))</f>
        <v>N/A</v>
      </c>
      <c r="D1599" s="32" t="str">
        <f>IF(Businesses!E1600="","N/A",Businesses!E1600)</f>
        <v>N/A</v>
      </c>
      <c r="E1599" s="32" t="str">
        <f>IF(Businesses!F1600="","N/A",Businesses!F1600)</f>
        <v>N/A</v>
      </c>
      <c r="F1599" s="32" t="str">
        <f t="shared" si="48"/>
        <v>N/A</v>
      </c>
      <c r="G1599" s="32" t="str">
        <f>IF(Businesses!G1600="","N/A",Businesses!G1600)</f>
        <v>N/A</v>
      </c>
      <c r="H1599" s="32" t="str">
        <f>IF(Businesses!H1600="","N/A",Businesses!H1600)</f>
        <v>N/A</v>
      </c>
      <c r="I1599" s="32" t="str">
        <f>IF(AND(Businesses!B1600="",Businesses!C1600&lt;&gt;""),0,IF(Businesses!B1600="","N/A",IF(ISNUMBER(Businesses!B1600),Businesses!B1600,0)))</f>
        <v>N/A</v>
      </c>
    </row>
    <row r="1600" spans="2:9">
      <c r="B1600" s="32" t="str">
        <f t="shared" si="49"/>
        <v>N/A</v>
      </c>
      <c r="C1600" s="32" t="str">
        <f>IF(AND(Businesses!D1601="",Businesses!E1601&lt;&gt;""),0,IF(Businesses!D1601="","N/A",IF(ISNUMBER(Businesses!D1601),Businesses!D1601,0)))</f>
        <v>N/A</v>
      </c>
      <c r="D1600" s="32" t="str">
        <f>IF(Businesses!E1601="","N/A",Businesses!E1601)</f>
        <v>N/A</v>
      </c>
      <c r="E1600" s="32" t="str">
        <f>IF(Businesses!F1601="","N/A",Businesses!F1601)</f>
        <v>N/A</v>
      </c>
      <c r="F1600" s="32" t="str">
        <f t="shared" si="48"/>
        <v>N/A</v>
      </c>
      <c r="G1600" s="32" t="str">
        <f>IF(Businesses!G1601="","N/A",Businesses!G1601)</f>
        <v>N/A</v>
      </c>
      <c r="H1600" s="32" t="str">
        <f>IF(Businesses!H1601="","N/A",Businesses!H1601)</f>
        <v>N/A</v>
      </c>
      <c r="I1600" s="32" t="str">
        <f>IF(AND(Businesses!B1601="",Businesses!C1601&lt;&gt;""),0,IF(Businesses!B1601="","N/A",IF(ISNUMBER(Businesses!B1601),Businesses!B1601,0)))</f>
        <v>N/A</v>
      </c>
    </row>
    <row r="1601" spans="2:9">
      <c r="B1601" s="32" t="str">
        <f t="shared" si="49"/>
        <v>N/A</v>
      </c>
      <c r="C1601" s="32" t="str">
        <f>IF(AND(Businesses!D1602="",Businesses!E1602&lt;&gt;""),0,IF(Businesses!D1602="","N/A",IF(ISNUMBER(Businesses!D1602),Businesses!D1602,0)))</f>
        <v>N/A</v>
      </c>
      <c r="D1601" s="32" t="str">
        <f>IF(Businesses!E1602="","N/A",Businesses!E1602)</f>
        <v>N/A</v>
      </c>
      <c r="E1601" s="32" t="str">
        <f>IF(Businesses!F1602="","N/A",Businesses!F1602)</f>
        <v>N/A</v>
      </c>
      <c r="F1601" s="32" t="str">
        <f t="shared" si="48"/>
        <v>N/A</v>
      </c>
      <c r="G1601" s="32" t="str">
        <f>IF(Businesses!G1602="","N/A",Businesses!G1602)</f>
        <v>N/A</v>
      </c>
      <c r="H1601" s="32" t="str">
        <f>IF(Businesses!H1602="","N/A",Businesses!H1602)</f>
        <v>N/A</v>
      </c>
      <c r="I1601" s="32" t="str">
        <f>IF(AND(Businesses!B1602="",Businesses!C1602&lt;&gt;""),0,IF(Businesses!B1602="","N/A",IF(ISNUMBER(Businesses!B1602),Businesses!B1602,0)))</f>
        <v>N/A</v>
      </c>
    </row>
    <row r="1602" spans="2:9">
      <c r="B1602" s="32" t="str">
        <f t="shared" si="49"/>
        <v>N/A</v>
      </c>
      <c r="C1602" s="32" t="str">
        <f>IF(AND(Businesses!D1603="",Businesses!E1603&lt;&gt;""),0,IF(Businesses!D1603="","N/A",IF(ISNUMBER(Businesses!D1603),Businesses!D1603,0)))</f>
        <v>N/A</v>
      </c>
      <c r="D1602" s="32" t="str">
        <f>IF(Businesses!E1603="","N/A",Businesses!E1603)</f>
        <v>N/A</v>
      </c>
      <c r="E1602" s="32" t="str">
        <f>IF(Businesses!F1603="","N/A",Businesses!F1603)</f>
        <v>N/A</v>
      </c>
      <c r="F1602" s="32" t="str">
        <f t="shared" ref="F1602:F1665" si="50">IF(B1602="N/A","N/A",UPPER(TRIM(ProbuildName)))</f>
        <v>N/A</v>
      </c>
      <c r="G1602" s="32" t="str">
        <f>IF(Businesses!G1603="","N/A",Businesses!G1603)</f>
        <v>N/A</v>
      </c>
      <c r="H1602" s="32" t="str">
        <f>IF(Businesses!H1603="","N/A",Businesses!H1603)</f>
        <v>N/A</v>
      </c>
      <c r="I1602" s="32" t="str">
        <f>IF(AND(Businesses!B1603="",Businesses!C1603&lt;&gt;""),0,IF(Businesses!B1603="","N/A",IF(ISNUMBER(Businesses!B1603),Businesses!B1603,0)))</f>
        <v>N/A</v>
      </c>
    </row>
    <row r="1603" spans="2:9">
      <c r="B1603" s="32" t="str">
        <f t="shared" ref="B1603:B1666" si="51">IF(I1603="N/A","N/A","")</f>
        <v>N/A</v>
      </c>
      <c r="C1603" s="32" t="str">
        <f>IF(AND(Businesses!D1604="",Businesses!E1604&lt;&gt;""),0,IF(Businesses!D1604="","N/A",IF(ISNUMBER(Businesses!D1604),Businesses!D1604,0)))</f>
        <v>N/A</v>
      </c>
      <c r="D1603" s="32" t="str">
        <f>IF(Businesses!E1604="","N/A",Businesses!E1604)</f>
        <v>N/A</v>
      </c>
      <c r="E1603" s="32" t="str">
        <f>IF(Businesses!F1604="","N/A",Businesses!F1604)</f>
        <v>N/A</v>
      </c>
      <c r="F1603" s="32" t="str">
        <f t="shared" si="50"/>
        <v>N/A</v>
      </c>
      <c r="G1603" s="32" t="str">
        <f>IF(Businesses!G1604="","N/A",Businesses!G1604)</f>
        <v>N/A</v>
      </c>
      <c r="H1603" s="32" t="str">
        <f>IF(Businesses!H1604="","N/A",Businesses!H1604)</f>
        <v>N/A</v>
      </c>
      <c r="I1603" s="32" t="str">
        <f>IF(AND(Businesses!B1604="",Businesses!C1604&lt;&gt;""),0,IF(Businesses!B1604="","N/A",IF(ISNUMBER(Businesses!B1604),Businesses!B1604,0)))</f>
        <v>N/A</v>
      </c>
    </row>
    <row r="1604" spans="2:9">
      <c r="B1604" s="32" t="str">
        <f t="shared" si="51"/>
        <v>N/A</v>
      </c>
      <c r="C1604" s="32" t="str">
        <f>IF(AND(Businesses!D1605="",Businesses!E1605&lt;&gt;""),0,IF(Businesses!D1605="","N/A",IF(ISNUMBER(Businesses!D1605),Businesses!D1605,0)))</f>
        <v>N/A</v>
      </c>
      <c r="D1604" s="32" t="str">
        <f>IF(Businesses!E1605="","N/A",Businesses!E1605)</f>
        <v>N/A</v>
      </c>
      <c r="E1604" s="32" t="str">
        <f>IF(Businesses!F1605="","N/A",Businesses!F1605)</f>
        <v>N/A</v>
      </c>
      <c r="F1604" s="32" t="str">
        <f t="shared" si="50"/>
        <v>N/A</v>
      </c>
      <c r="G1604" s="32" t="str">
        <f>IF(Businesses!G1605="","N/A",Businesses!G1605)</f>
        <v>N/A</v>
      </c>
      <c r="H1604" s="32" t="str">
        <f>IF(Businesses!H1605="","N/A",Businesses!H1605)</f>
        <v>N/A</v>
      </c>
      <c r="I1604" s="32" t="str">
        <f>IF(AND(Businesses!B1605="",Businesses!C1605&lt;&gt;""),0,IF(Businesses!B1605="","N/A",IF(ISNUMBER(Businesses!B1605),Businesses!B1605,0)))</f>
        <v>N/A</v>
      </c>
    </row>
    <row r="1605" spans="2:9">
      <c r="B1605" s="32" t="str">
        <f t="shared" si="51"/>
        <v>N/A</v>
      </c>
      <c r="C1605" s="32" t="str">
        <f>IF(AND(Businesses!D1606="",Businesses!E1606&lt;&gt;""),0,IF(Businesses!D1606="","N/A",IF(ISNUMBER(Businesses!D1606),Businesses!D1606,0)))</f>
        <v>N/A</v>
      </c>
      <c r="D1605" s="32" t="str">
        <f>IF(Businesses!E1606="","N/A",Businesses!E1606)</f>
        <v>N/A</v>
      </c>
      <c r="E1605" s="32" t="str">
        <f>IF(Businesses!F1606="","N/A",Businesses!F1606)</f>
        <v>N/A</v>
      </c>
      <c r="F1605" s="32" t="str">
        <f t="shared" si="50"/>
        <v>N/A</v>
      </c>
      <c r="G1605" s="32" t="str">
        <f>IF(Businesses!G1606="","N/A",Businesses!G1606)</f>
        <v>N/A</v>
      </c>
      <c r="H1605" s="32" t="str">
        <f>IF(Businesses!H1606="","N/A",Businesses!H1606)</f>
        <v>N/A</v>
      </c>
      <c r="I1605" s="32" t="str">
        <f>IF(AND(Businesses!B1606="",Businesses!C1606&lt;&gt;""),0,IF(Businesses!B1606="","N/A",IF(ISNUMBER(Businesses!B1606),Businesses!B1606,0)))</f>
        <v>N/A</v>
      </c>
    </row>
    <row r="1606" spans="2:9">
      <c r="B1606" s="32" t="str">
        <f t="shared" si="51"/>
        <v>N/A</v>
      </c>
      <c r="C1606" s="32" t="str">
        <f>IF(AND(Businesses!D1607="",Businesses!E1607&lt;&gt;""),0,IF(Businesses!D1607="","N/A",IF(ISNUMBER(Businesses!D1607),Businesses!D1607,0)))</f>
        <v>N/A</v>
      </c>
      <c r="D1606" s="32" t="str">
        <f>IF(Businesses!E1607="","N/A",Businesses!E1607)</f>
        <v>N/A</v>
      </c>
      <c r="E1606" s="32" t="str">
        <f>IF(Businesses!F1607="","N/A",Businesses!F1607)</f>
        <v>N/A</v>
      </c>
      <c r="F1606" s="32" t="str">
        <f t="shared" si="50"/>
        <v>N/A</v>
      </c>
      <c r="G1606" s="32" t="str">
        <f>IF(Businesses!G1607="","N/A",Businesses!G1607)</f>
        <v>N/A</v>
      </c>
      <c r="H1606" s="32" t="str">
        <f>IF(Businesses!H1607="","N/A",Businesses!H1607)</f>
        <v>N/A</v>
      </c>
      <c r="I1606" s="32" t="str">
        <f>IF(AND(Businesses!B1607="",Businesses!C1607&lt;&gt;""),0,IF(Businesses!B1607="","N/A",IF(ISNUMBER(Businesses!B1607),Businesses!B1607,0)))</f>
        <v>N/A</v>
      </c>
    </row>
    <row r="1607" spans="2:9">
      <c r="B1607" s="32" t="str">
        <f t="shared" si="51"/>
        <v>N/A</v>
      </c>
      <c r="C1607" s="32" t="str">
        <f>IF(AND(Businesses!D1608="",Businesses!E1608&lt;&gt;""),0,IF(Businesses!D1608="","N/A",IF(ISNUMBER(Businesses!D1608),Businesses!D1608,0)))</f>
        <v>N/A</v>
      </c>
      <c r="D1607" s="32" t="str">
        <f>IF(Businesses!E1608="","N/A",Businesses!E1608)</f>
        <v>N/A</v>
      </c>
      <c r="E1607" s="32" t="str">
        <f>IF(Businesses!F1608="","N/A",Businesses!F1608)</f>
        <v>N/A</v>
      </c>
      <c r="F1607" s="32" t="str">
        <f t="shared" si="50"/>
        <v>N/A</v>
      </c>
      <c r="G1607" s="32" t="str">
        <f>IF(Businesses!G1608="","N/A",Businesses!G1608)</f>
        <v>N/A</v>
      </c>
      <c r="H1607" s="32" t="str">
        <f>IF(Businesses!H1608="","N/A",Businesses!H1608)</f>
        <v>N/A</v>
      </c>
      <c r="I1607" s="32" t="str">
        <f>IF(AND(Businesses!B1608="",Businesses!C1608&lt;&gt;""),0,IF(Businesses!B1608="","N/A",IF(ISNUMBER(Businesses!B1608),Businesses!B1608,0)))</f>
        <v>N/A</v>
      </c>
    </row>
    <row r="1608" spans="2:9">
      <c r="B1608" s="32" t="str">
        <f t="shared" si="51"/>
        <v>N/A</v>
      </c>
      <c r="C1608" s="32" t="str">
        <f>IF(AND(Businesses!D1609="",Businesses!E1609&lt;&gt;""),0,IF(Businesses!D1609="","N/A",IF(ISNUMBER(Businesses!D1609),Businesses!D1609,0)))</f>
        <v>N/A</v>
      </c>
      <c r="D1608" s="32" t="str">
        <f>IF(Businesses!E1609="","N/A",Businesses!E1609)</f>
        <v>N/A</v>
      </c>
      <c r="E1608" s="32" t="str">
        <f>IF(Businesses!F1609="","N/A",Businesses!F1609)</f>
        <v>N/A</v>
      </c>
      <c r="F1608" s="32" t="str">
        <f t="shared" si="50"/>
        <v>N/A</v>
      </c>
      <c r="G1608" s="32" t="str">
        <f>IF(Businesses!G1609="","N/A",Businesses!G1609)</f>
        <v>N/A</v>
      </c>
      <c r="H1608" s="32" t="str">
        <f>IF(Businesses!H1609="","N/A",Businesses!H1609)</f>
        <v>N/A</v>
      </c>
      <c r="I1608" s="32" t="str">
        <f>IF(AND(Businesses!B1609="",Businesses!C1609&lt;&gt;""),0,IF(Businesses!B1609="","N/A",IF(ISNUMBER(Businesses!B1609),Businesses!B1609,0)))</f>
        <v>N/A</v>
      </c>
    </row>
    <row r="1609" spans="2:9">
      <c r="B1609" s="32" t="str">
        <f t="shared" si="51"/>
        <v>N/A</v>
      </c>
      <c r="C1609" s="32" t="str">
        <f>IF(AND(Businesses!D1610="",Businesses!E1610&lt;&gt;""),0,IF(Businesses!D1610="","N/A",IF(ISNUMBER(Businesses!D1610),Businesses!D1610,0)))</f>
        <v>N/A</v>
      </c>
      <c r="D1609" s="32" t="str">
        <f>IF(Businesses!E1610="","N/A",Businesses!E1610)</f>
        <v>N/A</v>
      </c>
      <c r="E1609" s="32" t="str">
        <f>IF(Businesses!F1610="","N/A",Businesses!F1610)</f>
        <v>N/A</v>
      </c>
      <c r="F1609" s="32" t="str">
        <f t="shared" si="50"/>
        <v>N/A</v>
      </c>
      <c r="G1609" s="32" t="str">
        <f>IF(Businesses!G1610="","N/A",Businesses!G1610)</f>
        <v>N/A</v>
      </c>
      <c r="H1609" s="32" t="str">
        <f>IF(Businesses!H1610="","N/A",Businesses!H1610)</f>
        <v>N/A</v>
      </c>
      <c r="I1609" s="32" t="str">
        <f>IF(AND(Businesses!B1610="",Businesses!C1610&lt;&gt;""),0,IF(Businesses!B1610="","N/A",IF(ISNUMBER(Businesses!B1610),Businesses!B1610,0)))</f>
        <v>N/A</v>
      </c>
    </row>
    <row r="1610" spans="2:9">
      <c r="B1610" s="32" t="str">
        <f t="shared" si="51"/>
        <v>N/A</v>
      </c>
      <c r="C1610" s="32" t="str">
        <f>IF(AND(Businesses!D1611="",Businesses!E1611&lt;&gt;""),0,IF(Businesses!D1611="","N/A",IF(ISNUMBER(Businesses!D1611),Businesses!D1611,0)))</f>
        <v>N/A</v>
      </c>
      <c r="D1610" s="32" t="str">
        <f>IF(Businesses!E1611="","N/A",Businesses!E1611)</f>
        <v>N/A</v>
      </c>
      <c r="E1610" s="32" t="str">
        <f>IF(Businesses!F1611="","N/A",Businesses!F1611)</f>
        <v>N/A</v>
      </c>
      <c r="F1610" s="32" t="str">
        <f t="shared" si="50"/>
        <v>N/A</v>
      </c>
      <c r="G1610" s="32" t="str">
        <f>IF(Businesses!G1611="","N/A",Businesses!G1611)</f>
        <v>N/A</v>
      </c>
      <c r="H1610" s="32" t="str">
        <f>IF(Businesses!H1611="","N/A",Businesses!H1611)</f>
        <v>N/A</v>
      </c>
      <c r="I1610" s="32" t="str">
        <f>IF(AND(Businesses!B1611="",Businesses!C1611&lt;&gt;""),0,IF(Businesses!B1611="","N/A",IF(ISNUMBER(Businesses!B1611),Businesses!B1611,0)))</f>
        <v>N/A</v>
      </c>
    </row>
    <row r="1611" spans="2:9">
      <c r="B1611" s="32" t="str">
        <f t="shared" si="51"/>
        <v>N/A</v>
      </c>
      <c r="C1611" s="32" t="str">
        <f>IF(AND(Businesses!D1612="",Businesses!E1612&lt;&gt;""),0,IF(Businesses!D1612="","N/A",IF(ISNUMBER(Businesses!D1612),Businesses!D1612,0)))</f>
        <v>N/A</v>
      </c>
      <c r="D1611" s="32" t="str">
        <f>IF(Businesses!E1612="","N/A",Businesses!E1612)</f>
        <v>N/A</v>
      </c>
      <c r="E1611" s="32" t="str">
        <f>IF(Businesses!F1612="","N/A",Businesses!F1612)</f>
        <v>N/A</v>
      </c>
      <c r="F1611" s="32" t="str">
        <f t="shared" si="50"/>
        <v>N/A</v>
      </c>
      <c r="G1611" s="32" t="str">
        <f>IF(Businesses!G1612="","N/A",Businesses!G1612)</f>
        <v>N/A</v>
      </c>
      <c r="H1611" s="32" t="str">
        <f>IF(Businesses!H1612="","N/A",Businesses!H1612)</f>
        <v>N/A</v>
      </c>
      <c r="I1611" s="32" t="str">
        <f>IF(AND(Businesses!B1612="",Businesses!C1612&lt;&gt;""),0,IF(Businesses!B1612="","N/A",IF(ISNUMBER(Businesses!B1612),Businesses!B1612,0)))</f>
        <v>N/A</v>
      </c>
    </row>
    <row r="1612" spans="2:9">
      <c r="B1612" s="32" t="str">
        <f t="shared" si="51"/>
        <v>N/A</v>
      </c>
      <c r="C1612" s="32" t="str">
        <f>IF(AND(Businesses!D1613="",Businesses!E1613&lt;&gt;""),0,IF(Businesses!D1613="","N/A",IF(ISNUMBER(Businesses!D1613),Businesses!D1613,0)))</f>
        <v>N/A</v>
      </c>
      <c r="D1612" s="32" t="str">
        <f>IF(Businesses!E1613="","N/A",Businesses!E1613)</f>
        <v>N/A</v>
      </c>
      <c r="E1612" s="32" t="str">
        <f>IF(Businesses!F1613="","N/A",Businesses!F1613)</f>
        <v>N/A</v>
      </c>
      <c r="F1612" s="32" t="str">
        <f t="shared" si="50"/>
        <v>N/A</v>
      </c>
      <c r="G1612" s="32" t="str">
        <f>IF(Businesses!G1613="","N/A",Businesses!G1613)</f>
        <v>N/A</v>
      </c>
      <c r="H1612" s="32" t="str">
        <f>IF(Businesses!H1613="","N/A",Businesses!H1613)</f>
        <v>N/A</v>
      </c>
      <c r="I1612" s="32" t="str">
        <f>IF(AND(Businesses!B1613="",Businesses!C1613&lt;&gt;""),0,IF(Businesses!B1613="","N/A",IF(ISNUMBER(Businesses!B1613),Businesses!B1613,0)))</f>
        <v>N/A</v>
      </c>
    </row>
    <row r="1613" spans="2:9">
      <c r="B1613" s="32" t="str">
        <f t="shared" si="51"/>
        <v>N/A</v>
      </c>
      <c r="C1613" s="32" t="str">
        <f>IF(AND(Businesses!D1614="",Businesses!E1614&lt;&gt;""),0,IF(Businesses!D1614="","N/A",IF(ISNUMBER(Businesses!D1614),Businesses!D1614,0)))</f>
        <v>N/A</v>
      </c>
      <c r="D1613" s="32" t="str">
        <f>IF(Businesses!E1614="","N/A",Businesses!E1614)</f>
        <v>N/A</v>
      </c>
      <c r="E1613" s="32" t="str">
        <f>IF(Businesses!F1614="","N/A",Businesses!F1614)</f>
        <v>N/A</v>
      </c>
      <c r="F1613" s="32" t="str">
        <f t="shared" si="50"/>
        <v>N/A</v>
      </c>
      <c r="G1613" s="32" t="str">
        <f>IF(Businesses!G1614="","N/A",Businesses!G1614)</f>
        <v>N/A</v>
      </c>
      <c r="H1613" s="32" t="str">
        <f>IF(Businesses!H1614="","N/A",Businesses!H1614)</f>
        <v>N/A</v>
      </c>
      <c r="I1613" s="32" t="str">
        <f>IF(AND(Businesses!B1614="",Businesses!C1614&lt;&gt;""),0,IF(Businesses!B1614="","N/A",IF(ISNUMBER(Businesses!B1614),Businesses!B1614,0)))</f>
        <v>N/A</v>
      </c>
    </row>
    <row r="1614" spans="2:9">
      <c r="B1614" s="32" t="str">
        <f t="shared" si="51"/>
        <v>N/A</v>
      </c>
      <c r="C1614" s="32" t="str">
        <f>IF(AND(Businesses!D1615="",Businesses!E1615&lt;&gt;""),0,IF(Businesses!D1615="","N/A",IF(ISNUMBER(Businesses!D1615),Businesses!D1615,0)))</f>
        <v>N/A</v>
      </c>
      <c r="D1614" s="32" t="str">
        <f>IF(Businesses!E1615="","N/A",Businesses!E1615)</f>
        <v>N/A</v>
      </c>
      <c r="E1614" s="32" t="str">
        <f>IF(Businesses!F1615="","N/A",Businesses!F1615)</f>
        <v>N/A</v>
      </c>
      <c r="F1614" s="32" t="str">
        <f t="shared" si="50"/>
        <v>N/A</v>
      </c>
      <c r="G1614" s="32" t="str">
        <f>IF(Businesses!G1615="","N/A",Businesses!G1615)</f>
        <v>N/A</v>
      </c>
      <c r="H1614" s="32" t="str">
        <f>IF(Businesses!H1615="","N/A",Businesses!H1615)</f>
        <v>N/A</v>
      </c>
      <c r="I1614" s="32" t="str">
        <f>IF(AND(Businesses!B1615="",Businesses!C1615&lt;&gt;""),0,IF(Businesses!B1615="","N/A",IF(ISNUMBER(Businesses!B1615),Businesses!B1615,0)))</f>
        <v>N/A</v>
      </c>
    </row>
    <row r="1615" spans="2:9">
      <c r="B1615" s="32" t="str">
        <f t="shared" si="51"/>
        <v>N/A</v>
      </c>
      <c r="C1615" s="32" t="str">
        <f>IF(AND(Businesses!D1616="",Businesses!E1616&lt;&gt;""),0,IF(Businesses!D1616="","N/A",IF(ISNUMBER(Businesses!D1616),Businesses!D1616,0)))</f>
        <v>N/A</v>
      </c>
      <c r="D1615" s="32" t="str">
        <f>IF(Businesses!E1616="","N/A",Businesses!E1616)</f>
        <v>N/A</v>
      </c>
      <c r="E1615" s="32" t="str">
        <f>IF(Businesses!F1616="","N/A",Businesses!F1616)</f>
        <v>N/A</v>
      </c>
      <c r="F1615" s="32" t="str">
        <f t="shared" si="50"/>
        <v>N/A</v>
      </c>
      <c r="G1615" s="32" t="str">
        <f>IF(Businesses!G1616="","N/A",Businesses!G1616)</f>
        <v>N/A</v>
      </c>
      <c r="H1615" s="32" t="str">
        <f>IF(Businesses!H1616="","N/A",Businesses!H1616)</f>
        <v>N/A</v>
      </c>
      <c r="I1615" s="32" t="str">
        <f>IF(AND(Businesses!B1616="",Businesses!C1616&lt;&gt;""),0,IF(Businesses!B1616="","N/A",IF(ISNUMBER(Businesses!B1616),Businesses!B1616,0)))</f>
        <v>N/A</v>
      </c>
    </row>
    <row r="1616" spans="2:9">
      <c r="B1616" s="32" t="str">
        <f t="shared" si="51"/>
        <v>N/A</v>
      </c>
      <c r="C1616" s="32" t="str">
        <f>IF(AND(Businesses!D1617="",Businesses!E1617&lt;&gt;""),0,IF(Businesses!D1617="","N/A",IF(ISNUMBER(Businesses!D1617),Businesses!D1617,0)))</f>
        <v>N/A</v>
      </c>
      <c r="D1616" s="32" t="str">
        <f>IF(Businesses!E1617="","N/A",Businesses!E1617)</f>
        <v>N/A</v>
      </c>
      <c r="E1616" s="32" t="str">
        <f>IF(Businesses!F1617="","N/A",Businesses!F1617)</f>
        <v>N/A</v>
      </c>
      <c r="F1616" s="32" t="str">
        <f t="shared" si="50"/>
        <v>N/A</v>
      </c>
      <c r="G1616" s="32" t="str">
        <f>IF(Businesses!G1617="","N/A",Businesses!G1617)</f>
        <v>N/A</v>
      </c>
      <c r="H1616" s="32" t="str">
        <f>IF(Businesses!H1617="","N/A",Businesses!H1617)</f>
        <v>N/A</v>
      </c>
      <c r="I1616" s="32" t="str">
        <f>IF(AND(Businesses!B1617="",Businesses!C1617&lt;&gt;""),0,IF(Businesses!B1617="","N/A",IF(ISNUMBER(Businesses!B1617),Businesses!B1617,0)))</f>
        <v>N/A</v>
      </c>
    </row>
    <row r="1617" spans="2:9">
      <c r="B1617" s="32" t="str">
        <f t="shared" si="51"/>
        <v>N/A</v>
      </c>
      <c r="C1617" s="32" t="str">
        <f>IF(AND(Businesses!D1618="",Businesses!E1618&lt;&gt;""),0,IF(Businesses!D1618="","N/A",IF(ISNUMBER(Businesses!D1618),Businesses!D1618,0)))</f>
        <v>N/A</v>
      </c>
      <c r="D1617" s="32" t="str">
        <f>IF(Businesses!E1618="","N/A",Businesses!E1618)</f>
        <v>N/A</v>
      </c>
      <c r="E1617" s="32" t="str">
        <f>IF(Businesses!F1618="","N/A",Businesses!F1618)</f>
        <v>N/A</v>
      </c>
      <c r="F1617" s="32" t="str">
        <f t="shared" si="50"/>
        <v>N/A</v>
      </c>
      <c r="G1617" s="32" t="str">
        <f>IF(Businesses!G1618="","N/A",Businesses!G1618)</f>
        <v>N/A</v>
      </c>
      <c r="H1617" s="32" t="str">
        <f>IF(Businesses!H1618="","N/A",Businesses!H1618)</f>
        <v>N/A</v>
      </c>
      <c r="I1617" s="32" t="str">
        <f>IF(AND(Businesses!B1618="",Businesses!C1618&lt;&gt;""),0,IF(Businesses!B1618="","N/A",IF(ISNUMBER(Businesses!B1618),Businesses!B1618,0)))</f>
        <v>N/A</v>
      </c>
    </row>
    <row r="1618" spans="2:9">
      <c r="B1618" s="32" t="str">
        <f t="shared" si="51"/>
        <v>N/A</v>
      </c>
      <c r="C1618" s="32" t="str">
        <f>IF(AND(Businesses!D1619="",Businesses!E1619&lt;&gt;""),0,IF(Businesses!D1619="","N/A",IF(ISNUMBER(Businesses!D1619),Businesses!D1619,0)))</f>
        <v>N/A</v>
      </c>
      <c r="D1618" s="32" t="str">
        <f>IF(Businesses!E1619="","N/A",Businesses!E1619)</f>
        <v>N/A</v>
      </c>
      <c r="E1618" s="32" t="str">
        <f>IF(Businesses!F1619="","N/A",Businesses!F1619)</f>
        <v>N/A</v>
      </c>
      <c r="F1618" s="32" t="str">
        <f t="shared" si="50"/>
        <v>N/A</v>
      </c>
      <c r="G1618" s="32" t="str">
        <f>IF(Businesses!G1619="","N/A",Businesses!G1619)</f>
        <v>N/A</v>
      </c>
      <c r="H1618" s="32" t="str">
        <f>IF(Businesses!H1619="","N/A",Businesses!H1619)</f>
        <v>N/A</v>
      </c>
      <c r="I1618" s="32" t="str">
        <f>IF(AND(Businesses!B1619="",Businesses!C1619&lt;&gt;""),0,IF(Businesses!B1619="","N/A",IF(ISNUMBER(Businesses!B1619),Businesses!B1619,0)))</f>
        <v>N/A</v>
      </c>
    </row>
    <row r="1619" spans="2:9">
      <c r="B1619" s="32" t="str">
        <f t="shared" si="51"/>
        <v>N/A</v>
      </c>
      <c r="C1619" s="32" t="str">
        <f>IF(AND(Businesses!D1620="",Businesses!E1620&lt;&gt;""),0,IF(Businesses!D1620="","N/A",IF(ISNUMBER(Businesses!D1620),Businesses!D1620,0)))</f>
        <v>N/A</v>
      </c>
      <c r="D1619" s="32" t="str">
        <f>IF(Businesses!E1620="","N/A",Businesses!E1620)</f>
        <v>N/A</v>
      </c>
      <c r="E1619" s="32" t="str">
        <f>IF(Businesses!F1620="","N/A",Businesses!F1620)</f>
        <v>N/A</v>
      </c>
      <c r="F1619" s="32" t="str">
        <f t="shared" si="50"/>
        <v>N/A</v>
      </c>
      <c r="G1619" s="32" t="str">
        <f>IF(Businesses!G1620="","N/A",Businesses!G1620)</f>
        <v>N/A</v>
      </c>
      <c r="H1619" s="32" t="str">
        <f>IF(Businesses!H1620="","N/A",Businesses!H1620)</f>
        <v>N/A</v>
      </c>
      <c r="I1619" s="32" t="str">
        <f>IF(AND(Businesses!B1620="",Businesses!C1620&lt;&gt;""),0,IF(Businesses!B1620="","N/A",IF(ISNUMBER(Businesses!B1620),Businesses!B1620,0)))</f>
        <v>N/A</v>
      </c>
    </row>
    <row r="1620" spans="2:9">
      <c r="B1620" s="32" t="str">
        <f t="shared" si="51"/>
        <v>N/A</v>
      </c>
      <c r="C1620" s="32" t="str">
        <f>IF(AND(Businesses!D1621="",Businesses!E1621&lt;&gt;""),0,IF(Businesses!D1621="","N/A",IF(ISNUMBER(Businesses!D1621),Businesses!D1621,0)))</f>
        <v>N/A</v>
      </c>
      <c r="D1620" s="32" t="str">
        <f>IF(Businesses!E1621="","N/A",Businesses!E1621)</f>
        <v>N/A</v>
      </c>
      <c r="E1620" s="32" t="str">
        <f>IF(Businesses!F1621="","N/A",Businesses!F1621)</f>
        <v>N/A</v>
      </c>
      <c r="F1620" s="32" t="str">
        <f t="shared" si="50"/>
        <v>N/A</v>
      </c>
      <c r="G1620" s="32" t="str">
        <f>IF(Businesses!G1621="","N/A",Businesses!G1621)</f>
        <v>N/A</v>
      </c>
      <c r="H1620" s="32" t="str">
        <f>IF(Businesses!H1621="","N/A",Businesses!H1621)</f>
        <v>N/A</v>
      </c>
      <c r="I1620" s="32" t="str">
        <f>IF(AND(Businesses!B1621="",Businesses!C1621&lt;&gt;""),0,IF(Businesses!B1621="","N/A",IF(ISNUMBER(Businesses!B1621),Businesses!B1621,0)))</f>
        <v>N/A</v>
      </c>
    </row>
    <row r="1621" spans="2:9">
      <c r="B1621" s="32" t="str">
        <f t="shared" si="51"/>
        <v>N/A</v>
      </c>
      <c r="C1621" s="32" t="str">
        <f>IF(AND(Businesses!D1622="",Businesses!E1622&lt;&gt;""),0,IF(Businesses!D1622="","N/A",IF(ISNUMBER(Businesses!D1622),Businesses!D1622,0)))</f>
        <v>N/A</v>
      </c>
      <c r="D1621" s="32" t="str">
        <f>IF(Businesses!E1622="","N/A",Businesses!E1622)</f>
        <v>N/A</v>
      </c>
      <c r="E1621" s="32" t="str">
        <f>IF(Businesses!F1622="","N/A",Businesses!F1622)</f>
        <v>N/A</v>
      </c>
      <c r="F1621" s="32" t="str">
        <f t="shared" si="50"/>
        <v>N/A</v>
      </c>
      <c r="G1621" s="32" t="str">
        <f>IF(Businesses!G1622="","N/A",Businesses!G1622)</f>
        <v>N/A</v>
      </c>
      <c r="H1621" s="32" t="str">
        <f>IF(Businesses!H1622="","N/A",Businesses!H1622)</f>
        <v>N/A</v>
      </c>
      <c r="I1621" s="32" t="str">
        <f>IF(AND(Businesses!B1622="",Businesses!C1622&lt;&gt;""),0,IF(Businesses!B1622="","N/A",IF(ISNUMBER(Businesses!B1622),Businesses!B1622,0)))</f>
        <v>N/A</v>
      </c>
    </row>
    <row r="1622" spans="2:9">
      <c r="B1622" s="32" t="str">
        <f t="shared" si="51"/>
        <v>N/A</v>
      </c>
      <c r="C1622" s="32" t="str">
        <f>IF(AND(Businesses!D1623="",Businesses!E1623&lt;&gt;""),0,IF(Businesses!D1623="","N/A",IF(ISNUMBER(Businesses!D1623),Businesses!D1623,0)))</f>
        <v>N/A</v>
      </c>
      <c r="D1622" s="32" t="str">
        <f>IF(Businesses!E1623="","N/A",Businesses!E1623)</f>
        <v>N/A</v>
      </c>
      <c r="E1622" s="32" t="str">
        <f>IF(Businesses!F1623="","N/A",Businesses!F1623)</f>
        <v>N/A</v>
      </c>
      <c r="F1622" s="32" t="str">
        <f t="shared" si="50"/>
        <v>N/A</v>
      </c>
      <c r="G1622" s="32" t="str">
        <f>IF(Businesses!G1623="","N/A",Businesses!G1623)</f>
        <v>N/A</v>
      </c>
      <c r="H1622" s="32" t="str">
        <f>IF(Businesses!H1623="","N/A",Businesses!H1623)</f>
        <v>N/A</v>
      </c>
      <c r="I1622" s="32" t="str">
        <f>IF(AND(Businesses!B1623="",Businesses!C1623&lt;&gt;""),0,IF(Businesses!B1623="","N/A",IF(ISNUMBER(Businesses!B1623),Businesses!B1623,0)))</f>
        <v>N/A</v>
      </c>
    </row>
    <row r="1623" spans="2:9">
      <c r="B1623" s="32" t="str">
        <f t="shared" si="51"/>
        <v>N/A</v>
      </c>
      <c r="C1623" s="32" t="str">
        <f>IF(AND(Businesses!D1624="",Businesses!E1624&lt;&gt;""),0,IF(Businesses!D1624="","N/A",IF(ISNUMBER(Businesses!D1624),Businesses!D1624,0)))</f>
        <v>N/A</v>
      </c>
      <c r="D1623" s="32" t="str">
        <f>IF(Businesses!E1624="","N/A",Businesses!E1624)</f>
        <v>N/A</v>
      </c>
      <c r="E1623" s="32" t="str">
        <f>IF(Businesses!F1624="","N/A",Businesses!F1624)</f>
        <v>N/A</v>
      </c>
      <c r="F1623" s="32" t="str">
        <f t="shared" si="50"/>
        <v>N/A</v>
      </c>
      <c r="G1623" s="32" t="str">
        <f>IF(Businesses!G1624="","N/A",Businesses!G1624)</f>
        <v>N/A</v>
      </c>
      <c r="H1623" s="32" t="str">
        <f>IF(Businesses!H1624="","N/A",Businesses!H1624)</f>
        <v>N/A</v>
      </c>
      <c r="I1623" s="32" t="str">
        <f>IF(AND(Businesses!B1624="",Businesses!C1624&lt;&gt;""),0,IF(Businesses!B1624="","N/A",IF(ISNUMBER(Businesses!B1624),Businesses!B1624,0)))</f>
        <v>N/A</v>
      </c>
    </row>
    <row r="1624" spans="2:9">
      <c r="B1624" s="32" t="str">
        <f t="shared" si="51"/>
        <v>N/A</v>
      </c>
      <c r="C1624" s="32" t="str">
        <f>IF(AND(Businesses!D1625="",Businesses!E1625&lt;&gt;""),0,IF(Businesses!D1625="","N/A",IF(ISNUMBER(Businesses!D1625),Businesses!D1625,0)))</f>
        <v>N/A</v>
      </c>
      <c r="D1624" s="32" t="str">
        <f>IF(Businesses!E1625="","N/A",Businesses!E1625)</f>
        <v>N/A</v>
      </c>
      <c r="E1624" s="32" t="str">
        <f>IF(Businesses!F1625="","N/A",Businesses!F1625)</f>
        <v>N/A</v>
      </c>
      <c r="F1624" s="32" t="str">
        <f t="shared" si="50"/>
        <v>N/A</v>
      </c>
      <c r="G1624" s="32" t="str">
        <f>IF(Businesses!G1625="","N/A",Businesses!G1625)</f>
        <v>N/A</v>
      </c>
      <c r="H1624" s="32" t="str">
        <f>IF(Businesses!H1625="","N/A",Businesses!H1625)</f>
        <v>N/A</v>
      </c>
      <c r="I1624" s="32" t="str">
        <f>IF(AND(Businesses!B1625="",Businesses!C1625&lt;&gt;""),0,IF(Businesses!B1625="","N/A",IF(ISNUMBER(Businesses!B1625),Businesses!B1625,0)))</f>
        <v>N/A</v>
      </c>
    </row>
    <row r="1625" spans="2:9">
      <c r="B1625" s="32" t="str">
        <f t="shared" si="51"/>
        <v>N/A</v>
      </c>
      <c r="C1625" s="32" t="str">
        <f>IF(AND(Businesses!D1626="",Businesses!E1626&lt;&gt;""),0,IF(Businesses!D1626="","N/A",IF(ISNUMBER(Businesses!D1626),Businesses!D1626,0)))</f>
        <v>N/A</v>
      </c>
      <c r="D1625" s="32" t="str">
        <f>IF(Businesses!E1626="","N/A",Businesses!E1626)</f>
        <v>N/A</v>
      </c>
      <c r="E1625" s="32" t="str">
        <f>IF(Businesses!F1626="","N/A",Businesses!F1626)</f>
        <v>N/A</v>
      </c>
      <c r="F1625" s="32" t="str">
        <f t="shared" si="50"/>
        <v>N/A</v>
      </c>
      <c r="G1625" s="32" t="str">
        <f>IF(Businesses!G1626="","N/A",Businesses!G1626)</f>
        <v>N/A</v>
      </c>
      <c r="H1625" s="32" t="str">
        <f>IF(Businesses!H1626="","N/A",Businesses!H1626)</f>
        <v>N/A</v>
      </c>
      <c r="I1625" s="32" t="str">
        <f>IF(AND(Businesses!B1626="",Businesses!C1626&lt;&gt;""),0,IF(Businesses!B1626="","N/A",IF(ISNUMBER(Businesses!B1626),Businesses!B1626,0)))</f>
        <v>N/A</v>
      </c>
    </row>
    <row r="1626" spans="2:9">
      <c r="B1626" s="32" t="str">
        <f t="shared" si="51"/>
        <v>N/A</v>
      </c>
      <c r="C1626" s="32" t="str">
        <f>IF(AND(Businesses!D1627="",Businesses!E1627&lt;&gt;""),0,IF(Businesses!D1627="","N/A",IF(ISNUMBER(Businesses!D1627),Businesses!D1627,0)))</f>
        <v>N/A</v>
      </c>
      <c r="D1626" s="32" t="str">
        <f>IF(Businesses!E1627="","N/A",Businesses!E1627)</f>
        <v>N/A</v>
      </c>
      <c r="E1626" s="32" t="str">
        <f>IF(Businesses!F1627="","N/A",Businesses!F1627)</f>
        <v>N/A</v>
      </c>
      <c r="F1626" s="32" t="str">
        <f t="shared" si="50"/>
        <v>N/A</v>
      </c>
      <c r="G1626" s="32" t="str">
        <f>IF(Businesses!G1627="","N/A",Businesses!G1627)</f>
        <v>N/A</v>
      </c>
      <c r="H1626" s="32" t="str">
        <f>IF(Businesses!H1627="","N/A",Businesses!H1627)</f>
        <v>N/A</v>
      </c>
      <c r="I1626" s="32" t="str">
        <f>IF(AND(Businesses!B1627="",Businesses!C1627&lt;&gt;""),0,IF(Businesses!B1627="","N/A",IF(ISNUMBER(Businesses!B1627),Businesses!B1627,0)))</f>
        <v>N/A</v>
      </c>
    </row>
    <row r="1627" spans="2:9">
      <c r="B1627" s="32" t="str">
        <f t="shared" si="51"/>
        <v>N/A</v>
      </c>
      <c r="C1627" s="32" t="str">
        <f>IF(AND(Businesses!D1628="",Businesses!E1628&lt;&gt;""),0,IF(Businesses!D1628="","N/A",IF(ISNUMBER(Businesses!D1628),Businesses!D1628,0)))</f>
        <v>N/A</v>
      </c>
      <c r="D1627" s="32" t="str">
        <f>IF(Businesses!E1628="","N/A",Businesses!E1628)</f>
        <v>N/A</v>
      </c>
      <c r="E1627" s="32" t="str">
        <f>IF(Businesses!F1628="","N/A",Businesses!F1628)</f>
        <v>N/A</v>
      </c>
      <c r="F1627" s="32" t="str">
        <f t="shared" si="50"/>
        <v>N/A</v>
      </c>
      <c r="G1627" s="32" t="str">
        <f>IF(Businesses!G1628="","N/A",Businesses!G1628)</f>
        <v>N/A</v>
      </c>
      <c r="H1627" s="32" t="str">
        <f>IF(Businesses!H1628="","N/A",Businesses!H1628)</f>
        <v>N/A</v>
      </c>
      <c r="I1627" s="32" t="str">
        <f>IF(AND(Businesses!B1628="",Businesses!C1628&lt;&gt;""),0,IF(Businesses!B1628="","N/A",IF(ISNUMBER(Businesses!B1628),Businesses!B1628,0)))</f>
        <v>N/A</v>
      </c>
    </row>
    <row r="1628" spans="2:9">
      <c r="B1628" s="32" t="str">
        <f t="shared" si="51"/>
        <v>N/A</v>
      </c>
      <c r="C1628" s="32" t="str">
        <f>IF(AND(Businesses!D1629="",Businesses!E1629&lt;&gt;""),0,IF(Businesses!D1629="","N/A",IF(ISNUMBER(Businesses!D1629),Businesses!D1629,0)))</f>
        <v>N/A</v>
      </c>
      <c r="D1628" s="32" t="str">
        <f>IF(Businesses!E1629="","N/A",Businesses!E1629)</f>
        <v>N/A</v>
      </c>
      <c r="E1628" s="32" t="str">
        <f>IF(Businesses!F1629="","N/A",Businesses!F1629)</f>
        <v>N/A</v>
      </c>
      <c r="F1628" s="32" t="str">
        <f t="shared" si="50"/>
        <v>N/A</v>
      </c>
      <c r="G1628" s="32" t="str">
        <f>IF(Businesses!G1629="","N/A",Businesses!G1629)</f>
        <v>N/A</v>
      </c>
      <c r="H1628" s="32" t="str">
        <f>IF(Businesses!H1629="","N/A",Businesses!H1629)</f>
        <v>N/A</v>
      </c>
      <c r="I1628" s="32" t="str">
        <f>IF(AND(Businesses!B1629="",Businesses!C1629&lt;&gt;""),0,IF(Businesses!B1629="","N/A",IF(ISNUMBER(Businesses!B1629),Businesses!B1629,0)))</f>
        <v>N/A</v>
      </c>
    </row>
    <row r="1629" spans="2:9">
      <c r="B1629" s="32" t="str">
        <f t="shared" si="51"/>
        <v>N/A</v>
      </c>
      <c r="C1629" s="32" t="str">
        <f>IF(AND(Businesses!D1630="",Businesses!E1630&lt;&gt;""),0,IF(Businesses!D1630="","N/A",IF(ISNUMBER(Businesses!D1630),Businesses!D1630,0)))</f>
        <v>N/A</v>
      </c>
      <c r="D1629" s="32" t="str">
        <f>IF(Businesses!E1630="","N/A",Businesses!E1630)</f>
        <v>N/A</v>
      </c>
      <c r="E1629" s="32" t="str">
        <f>IF(Businesses!F1630="","N/A",Businesses!F1630)</f>
        <v>N/A</v>
      </c>
      <c r="F1629" s="32" t="str">
        <f t="shared" si="50"/>
        <v>N/A</v>
      </c>
      <c r="G1629" s="32" t="str">
        <f>IF(Businesses!G1630="","N/A",Businesses!G1630)</f>
        <v>N/A</v>
      </c>
      <c r="H1629" s="32" t="str">
        <f>IF(Businesses!H1630="","N/A",Businesses!H1630)</f>
        <v>N/A</v>
      </c>
      <c r="I1629" s="32" t="str">
        <f>IF(AND(Businesses!B1630="",Businesses!C1630&lt;&gt;""),0,IF(Businesses!B1630="","N/A",IF(ISNUMBER(Businesses!B1630),Businesses!B1630,0)))</f>
        <v>N/A</v>
      </c>
    </row>
    <row r="1630" spans="2:9">
      <c r="B1630" s="32" t="str">
        <f t="shared" si="51"/>
        <v>N/A</v>
      </c>
      <c r="C1630" s="32" t="str">
        <f>IF(AND(Businesses!D1631="",Businesses!E1631&lt;&gt;""),0,IF(Businesses!D1631="","N/A",IF(ISNUMBER(Businesses!D1631),Businesses!D1631,0)))</f>
        <v>N/A</v>
      </c>
      <c r="D1630" s="32" t="str">
        <f>IF(Businesses!E1631="","N/A",Businesses!E1631)</f>
        <v>N/A</v>
      </c>
      <c r="E1630" s="32" t="str">
        <f>IF(Businesses!F1631="","N/A",Businesses!F1631)</f>
        <v>N/A</v>
      </c>
      <c r="F1630" s="32" t="str">
        <f t="shared" si="50"/>
        <v>N/A</v>
      </c>
      <c r="G1630" s="32" t="str">
        <f>IF(Businesses!G1631="","N/A",Businesses!G1631)</f>
        <v>N/A</v>
      </c>
      <c r="H1630" s="32" t="str">
        <f>IF(Businesses!H1631="","N/A",Businesses!H1631)</f>
        <v>N/A</v>
      </c>
      <c r="I1630" s="32" t="str">
        <f>IF(AND(Businesses!B1631="",Businesses!C1631&lt;&gt;""),0,IF(Businesses!B1631="","N/A",IF(ISNUMBER(Businesses!B1631),Businesses!B1631,0)))</f>
        <v>N/A</v>
      </c>
    </row>
    <row r="1631" spans="2:9">
      <c r="B1631" s="32" t="str">
        <f t="shared" si="51"/>
        <v>N/A</v>
      </c>
      <c r="C1631" s="32" t="str">
        <f>IF(AND(Businesses!D1632="",Businesses!E1632&lt;&gt;""),0,IF(Businesses!D1632="","N/A",IF(ISNUMBER(Businesses!D1632),Businesses!D1632,0)))</f>
        <v>N/A</v>
      </c>
      <c r="D1631" s="32" t="str">
        <f>IF(Businesses!E1632="","N/A",Businesses!E1632)</f>
        <v>N/A</v>
      </c>
      <c r="E1631" s="32" t="str">
        <f>IF(Businesses!F1632="","N/A",Businesses!F1632)</f>
        <v>N/A</v>
      </c>
      <c r="F1631" s="32" t="str">
        <f t="shared" si="50"/>
        <v>N/A</v>
      </c>
      <c r="G1631" s="32" t="str">
        <f>IF(Businesses!G1632="","N/A",Businesses!G1632)</f>
        <v>N/A</v>
      </c>
      <c r="H1631" s="32" t="str">
        <f>IF(Businesses!H1632="","N/A",Businesses!H1632)</f>
        <v>N/A</v>
      </c>
      <c r="I1631" s="32" t="str">
        <f>IF(AND(Businesses!B1632="",Businesses!C1632&lt;&gt;""),0,IF(Businesses!B1632="","N/A",IF(ISNUMBER(Businesses!B1632),Businesses!B1632,0)))</f>
        <v>N/A</v>
      </c>
    </row>
    <row r="1632" spans="2:9">
      <c r="B1632" s="32" t="str">
        <f t="shared" si="51"/>
        <v>N/A</v>
      </c>
      <c r="C1632" s="32" t="str">
        <f>IF(AND(Businesses!D1633="",Businesses!E1633&lt;&gt;""),0,IF(Businesses!D1633="","N/A",IF(ISNUMBER(Businesses!D1633),Businesses!D1633,0)))</f>
        <v>N/A</v>
      </c>
      <c r="D1632" s="32" t="str">
        <f>IF(Businesses!E1633="","N/A",Businesses!E1633)</f>
        <v>N/A</v>
      </c>
      <c r="E1632" s="32" t="str">
        <f>IF(Businesses!F1633="","N/A",Businesses!F1633)</f>
        <v>N/A</v>
      </c>
      <c r="F1632" s="32" t="str">
        <f t="shared" si="50"/>
        <v>N/A</v>
      </c>
      <c r="G1632" s="32" t="str">
        <f>IF(Businesses!G1633="","N/A",Businesses!G1633)</f>
        <v>N/A</v>
      </c>
      <c r="H1632" s="32" t="str">
        <f>IF(Businesses!H1633="","N/A",Businesses!H1633)</f>
        <v>N/A</v>
      </c>
      <c r="I1632" s="32" t="str">
        <f>IF(AND(Businesses!B1633="",Businesses!C1633&lt;&gt;""),0,IF(Businesses!B1633="","N/A",IF(ISNUMBER(Businesses!B1633),Businesses!B1633,0)))</f>
        <v>N/A</v>
      </c>
    </row>
    <row r="1633" spans="2:9">
      <c r="B1633" s="32" t="str">
        <f t="shared" si="51"/>
        <v>N/A</v>
      </c>
      <c r="C1633" s="32" t="str">
        <f>IF(AND(Businesses!D1634="",Businesses!E1634&lt;&gt;""),0,IF(Businesses!D1634="","N/A",IF(ISNUMBER(Businesses!D1634),Businesses!D1634,0)))</f>
        <v>N/A</v>
      </c>
      <c r="D1633" s="32" t="str">
        <f>IF(Businesses!E1634="","N/A",Businesses!E1634)</f>
        <v>N/A</v>
      </c>
      <c r="E1633" s="32" t="str">
        <f>IF(Businesses!F1634="","N/A",Businesses!F1634)</f>
        <v>N/A</v>
      </c>
      <c r="F1633" s="32" t="str">
        <f t="shared" si="50"/>
        <v>N/A</v>
      </c>
      <c r="G1633" s="32" t="str">
        <f>IF(Businesses!G1634="","N/A",Businesses!G1634)</f>
        <v>N/A</v>
      </c>
      <c r="H1633" s="32" t="str">
        <f>IF(Businesses!H1634="","N/A",Businesses!H1634)</f>
        <v>N/A</v>
      </c>
      <c r="I1633" s="32" t="str">
        <f>IF(AND(Businesses!B1634="",Businesses!C1634&lt;&gt;""),0,IF(Businesses!B1634="","N/A",IF(ISNUMBER(Businesses!B1634),Businesses!B1634,0)))</f>
        <v>N/A</v>
      </c>
    </row>
    <row r="1634" spans="2:9">
      <c r="B1634" s="32" t="str">
        <f t="shared" si="51"/>
        <v>N/A</v>
      </c>
      <c r="C1634" s="32" t="str">
        <f>IF(AND(Businesses!D1635="",Businesses!E1635&lt;&gt;""),0,IF(Businesses!D1635="","N/A",IF(ISNUMBER(Businesses!D1635),Businesses!D1635,0)))</f>
        <v>N/A</v>
      </c>
      <c r="D1634" s="32" t="str">
        <f>IF(Businesses!E1635="","N/A",Businesses!E1635)</f>
        <v>N/A</v>
      </c>
      <c r="E1634" s="32" t="str">
        <f>IF(Businesses!F1635="","N/A",Businesses!F1635)</f>
        <v>N/A</v>
      </c>
      <c r="F1634" s="32" t="str">
        <f t="shared" si="50"/>
        <v>N/A</v>
      </c>
      <c r="G1634" s="32" t="str">
        <f>IF(Businesses!G1635="","N/A",Businesses!G1635)</f>
        <v>N/A</v>
      </c>
      <c r="H1634" s="32" t="str">
        <f>IF(Businesses!H1635="","N/A",Businesses!H1635)</f>
        <v>N/A</v>
      </c>
      <c r="I1634" s="32" t="str">
        <f>IF(AND(Businesses!B1635="",Businesses!C1635&lt;&gt;""),0,IF(Businesses!B1635="","N/A",IF(ISNUMBER(Businesses!B1635),Businesses!B1635,0)))</f>
        <v>N/A</v>
      </c>
    </row>
    <row r="1635" spans="2:9">
      <c r="B1635" s="32" t="str">
        <f t="shared" si="51"/>
        <v>N/A</v>
      </c>
      <c r="C1635" s="32" t="str">
        <f>IF(AND(Businesses!D1636="",Businesses!E1636&lt;&gt;""),0,IF(Businesses!D1636="","N/A",IF(ISNUMBER(Businesses!D1636),Businesses!D1636,0)))</f>
        <v>N/A</v>
      </c>
      <c r="D1635" s="32" t="str">
        <f>IF(Businesses!E1636="","N/A",Businesses!E1636)</f>
        <v>N/A</v>
      </c>
      <c r="E1635" s="32" t="str">
        <f>IF(Businesses!F1636="","N/A",Businesses!F1636)</f>
        <v>N/A</v>
      </c>
      <c r="F1635" s="32" t="str">
        <f t="shared" si="50"/>
        <v>N/A</v>
      </c>
      <c r="G1635" s="32" t="str">
        <f>IF(Businesses!G1636="","N/A",Businesses!G1636)</f>
        <v>N/A</v>
      </c>
      <c r="H1635" s="32" t="str">
        <f>IF(Businesses!H1636="","N/A",Businesses!H1636)</f>
        <v>N/A</v>
      </c>
      <c r="I1635" s="32" t="str">
        <f>IF(AND(Businesses!B1636="",Businesses!C1636&lt;&gt;""),0,IF(Businesses!B1636="","N/A",IF(ISNUMBER(Businesses!B1636),Businesses!B1636,0)))</f>
        <v>N/A</v>
      </c>
    </row>
    <row r="1636" spans="2:9">
      <c r="B1636" s="32" t="str">
        <f t="shared" si="51"/>
        <v>N/A</v>
      </c>
      <c r="C1636" s="32" t="str">
        <f>IF(AND(Businesses!D1637="",Businesses!E1637&lt;&gt;""),0,IF(Businesses!D1637="","N/A",IF(ISNUMBER(Businesses!D1637),Businesses!D1637,0)))</f>
        <v>N/A</v>
      </c>
      <c r="D1636" s="32" t="str">
        <f>IF(Businesses!E1637="","N/A",Businesses!E1637)</f>
        <v>N/A</v>
      </c>
      <c r="E1636" s="32" t="str">
        <f>IF(Businesses!F1637="","N/A",Businesses!F1637)</f>
        <v>N/A</v>
      </c>
      <c r="F1636" s="32" t="str">
        <f t="shared" si="50"/>
        <v>N/A</v>
      </c>
      <c r="G1636" s="32" t="str">
        <f>IF(Businesses!G1637="","N/A",Businesses!G1637)</f>
        <v>N/A</v>
      </c>
      <c r="H1636" s="32" t="str">
        <f>IF(Businesses!H1637="","N/A",Businesses!H1637)</f>
        <v>N/A</v>
      </c>
      <c r="I1636" s="32" t="str">
        <f>IF(AND(Businesses!B1637="",Businesses!C1637&lt;&gt;""),0,IF(Businesses!B1637="","N/A",IF(ISNUMBER(Businesses!B1637),Businesses!B1637,0)))</f>
        <v>N/A</v>
      </c>
    </row>
    <row r="1637" spans="2:9">
      <c r="B1637" s="32" t="str">
        <f t="shared" si="51"/>
        <v>N/A</v>
      </c>
      <c r="C1637" s="32" t="str">
        <f>IF(AND(Businesses!D1638="",Businesses!E1638&lt;&gt;""),0,IF(Businesses!D1638="","N/A",IF(ISNUMBER(Businesses!D1638),Businesses!D1638,0)))</f>
        <v>N/A</v>
      </c>
      <c r="D1637" s="32" t="str">
        <f>IF(Businesses!E1638="","N/A",Businesses!E1638)</f>
        <v>N/A</v>
      </c>
      <c r="E1637" s="32" t="str">
        <f>IF(Businesses!F1638="","N/A",Businesses!F1638)</f>
        <v>N/A</v>
      </c>
      <c r="F1637" s="32" t="str">
        <f t="shared" si="50"/>
        <v>N/A</v>
      </c>
      <c r="G1637" s="32" t="str">
        <f>IF(Businesses!G1638="","N/A",Businesses!G1638)</f>
        <v>N/A</v>
      </c>
      <c r="H1637" s="32" t="str">
        <f>IF(Businesses!H1638="","N/A",Businesses!H1638)</f>
        <v>N/A</v>
      </c>
      <c r="I1637" s="32" t="str">
        <f>IF(AND(Businesses!B1638="",Businesses!C1638&lt;&gt;""),0,IF(Businesses!B1638="","N/A",IF(ISNUMBER(Businesses!B1638),Businesses!B1638,0)))</f>
        <v>N/A</v>
      </c>
    </row>
    <row r="1638" spans="2:9">
      <c r="B1638" s="32" t="str">
        <f t="shared" si="51"/>
        <v>N/A</v>
      </c>
      <c r="C1638" s="32" t="str">
        <f>IF(AND(Businesses!D1639="",Businesses!E1639&lt;&gt;""),0,IF(Businesses!D1639="","N/A",IF(ISNUMBER(Businesses!D1639),Businesses!D1639,0)))</f>
        <v>N/A</v>
      </c>
      <c r="D1638" s="32" t="str">
        <f>IF(Businesses!E1639="","N/A",Businesses!E1639)</f>
        <v>N/A</v>
      </c>
      <c r="E1638" s="32" t="str">
        <f>IF(Businesses!F1639="","N/A",Businesses!F1639)</f>
        <v>N/A</v>
      </c>
      <c r="F1638" s="32" t="str">
        <f t="shared" si="50"/>
        <v>N/A</v>
      </c>
      <c r="G1638" s="32" t="str">
        <f>IF(Businesses!G1639="","N/A",Businesses!G1639)</f>
        <v>N/A</v>
      </c>
      <c r="H1638" s="32" t="str">
        <f>IF(Businesses!H1639="","N/A",Businesses!H1639)</f>
        <v>N/A</v>
      </c>
      <c r="I1638" s="32" t="str">
        <f>IF(AND(Businesses!B1639="",Businesses!C1639&lt;&gt;""),0,IF(Businesses!B1639="","N/A",IF(ISNUMBER(Businesses!B1639),Businesses!B1639,0)))</f>
        <v>N/A</v>
      </c>
    </row>
    <row r="1639" spans="2:9">
      <c r="B1639" s="32" t="str">
        <f t="shared" si="51"/>
        <v>N/A</v>
      </c>
      <c r="C1639" s="32" t="str">
        <f>IF(AND(Businesses!D1640="",Businesses!E1640&lt;&gt;""),0,IF(Businesses!D1640="","N/A",IF(ISNUMBER(Businesses!D1640),Businesses!D1640,0)))</f>
        <v>N/A</v>
      </c>
      <c r="D1639" s="32" t="str">
        <f>IF(Businesses!E1640="","N/A",Businesses!E1640)</f>
        <v>N/A</v>
      </c>
      <c r="E1639" s="32" t="str">
        <f>IF(Businesses!F1640="","N/A",Businesses!F1640)</f>
        <v>N/A</v>
      </c>
      <c r="F1639" s="32" t="str">
        <f t="shared" si="50"/>
        <v>N/A</v>
      </c>
      <c r="G1639" s="32" t="str">
        <f>IF(Businesses!G1640="","N/A",Businesses!G1640)</f>
        <v>N/A</v>
      </c>
      <c r="H1639" s="32" t="str">
        <f>IF(Businesses!H1640="","N/A",Businesses!H1640)</f>
        <v>N/A</v>
      </c>
      <c r="I1639" s="32" t="str">
        <f>IF(AND(Businesses!B1640="",Businesses!C1640&lt;&gt;""),0,IF(Businesses!B1640="","N/A",IF(ISNUMBER(Businesses!B1640),Businesses!B1640,0)))</f>
        <v>N/A</v>
      </c>
    </row>
    <row r="1640" spans="2:9">
      <c r="B1640" s="32" t="str">
        <f t="shared" si="51"/>
        <v>N/A</v>
      </c>
      <c r="C1640" s="32" t="str">
        <f>IF(AND(Businesses!D1641="",Businesses!E1641&lt;&gt;""),0,IF(Businesses!D1641="","N/A",IF(ISNUMBER(Businesses!D1641),Businesses!D1641,0)))</f>
        <v>N/A</v>
      </c>
      <c r="D1640" s="32" t="str">
        <f>IF(Businesses!E1641="","N/A",Businesses!E1641)</f>
        <v>N/A</v>
      </c>
      <c r="E1640" s="32" t="str">
        <f>IF(Businesses!F1641="","N/A",Businesses!F1641)</f>
        <v>N/A</v>
      </c>
      <c r="F1640" s="32" t="str">
        <f t="shared" si="50"/>
        <v>N/A</v>
      </c>
      <c r="G1640" s="32" t="str">
        <f>IF(Businesses!G1641="","N/A",Businesses!G1641)</f>
        <v>N/A</v>
      </c>
      <c r="H1640" s="32" t="str">
        <f>IF(Businesses!H1641="","N/A",Businesses!H1641)</f>
        <v>N/A</v>
      </c>
      <c r="I1640" s="32" t="str">
        <f>IF(AND(Businesses!B1641="",Businesses!C1641&lt;&gt;""),0,IF(Businesses!B1641="","N/A",IF(ISNUMBER(Businesses!B1641),Businesses!B1641,0)))</f>
        <v>N/A</v>
      </c>
    </row>
    <row r="1641" spans="2:9">
      <c r="B1641" s="32" t="str">
        <f t="shared" si="51"/>
        <v>N/A</v>
      </c>
      <c r="C1641" s="32" t="str">
        <f>IF(AND(Businesses!D1642="",Businesses!E1642&lt;&gt;""),0,IF(Businesses!D1642="","N/A",IF(ISNUMBER(Businesses!D1642),Businesses!D1642,0)))</f>
        <v>N/A</v>
      </c>
      <c r="D1641" s="32" t="str">
        <f>IF(Businesses!E1642="","N/A",Businesses!E1642)</f>
        <v>N/A</v>
      </c>
      <c r="E1641" s="32" t="str">
        <f>IF(Businesses!F1642="","N/A",Businesses!F1642)</f>
        <v>N/A</v>
      </c>
      <c r="F1641" s="32" t="str">
        <f t="shared" si="50"/>
        <v>N/A</v>
      </c>
      <c r="G1641" s="32" t="str">
        <f>IF(Businesses!G1642="","N/A",Businesses!G1642)</f>
        <v>N/A</v>
      </c>
      <c r="H1641" s="32" t="str">
        <f>IF(Businesses!H1642="","N/A",Businesses!H1642)</f>
        <v>N/A</v>
      </c>
      <c r="I1641" s="32" t="str">
        <f>IF(AND(Businesses!B1642="",Businesses!C1642&lt;&gt;""),0,IF(Businesses!B1642="","N/A",IF(ISNUMBER(Businesses!B1642),Businesses!B1642,0)))</f>
        <v>N/A</v>
      </c>
    </row>
    <row r="1642" spans="2:9">
      <c r="B1642" s="32" t="str">
        <f t="shared" si="51"/>
        <v>N/A</v>
      </c>
      <c r="C1642" s="32" t="str">
        <f>IF(AND(Businesses!D1643="",Businesses!E1643&lt;&gt;""),0,IF(Businesses!D1643="","N/A",IF(ISNUMBER(Businesses!D1643),Businesses!D1643,0)))</f>
        <v>N/A</v>
      </c>
      <c r="D1642" s="32" t="str">
        <f>IF(Businesses!E1643="","N/A",Businesses!E1643)</f>
        <v>N/A</v>
      </c>
      <c r="E1642" s="32" t="str">
        <f>IF(Businesses!F1643="","N/A",Businesses!F1643)</f>
        <v>N/A</v>
      </c>
      <c r="F1642" s="32" t="str">
        <f t="shared" si="50"/>
        <v>N/A</v>
      </c>
      <c r="G1642" s="32" t="str">
        <f>IF(Businesses!G1643="","N/A",Businesses!G1643)</f>
        <v>N/A</v>
      </c>
      <c r="H1642" s="32" t="str">
        <f>IF(Businesses!H1643="","N/A",Businesses!H1643)</f>
        <v>N/A</v>
      </c>
      <c r="I1642" s="32" t="str">
        <f>IF(AND(Businesses!B1643="",Businesses!C1643&lt;&gt;""),0,IF(Businesses!B1643="","N/A",IF(ISNUMBER(Businesses!B1643),Businesses!B1643,0)))</f>
        <v>N/A</v>
      </c>
    </row>
    <row r="1643" spans="2:9">
      <c r="B1643" s="32" t="str">
        <f t="shared" si="51"/>
        <v>N/A</v>
      </c>
      <c r="C1643" s="32" t="str">
        <f>IF(AND(Businesses!D1644="",Businesses!E1644&lt;&gt;""),0,IF(Businesses!D1644="","N/A",IF(ISNUMBER(Businesses!D1644),Businesses!D1644,0)))</f>
        <v>N/A</v>
      </c>
      <c r="D1643" s="32" t="str">
        <f>IF(Businesses!E1644="","N/A",Businesses!E1644)</f>
        <v>N/A</v>
      </c>
      <c r="E1643" s="32" t="str">
        <f>IF(Businesses!F1644="","N/A",Businesses!F1644)</f>
        <v>N/A</v>
      </c>
      <c r="F1643" s="32" t="str">
        <f t="shared" si="50"/>
        <v>N/A</v>
      </c>
      <c r="G1643" s="32" t="str">
        <f>IF(Businesses!G1644="","N/A",Businesses!G1644)</f>
        <v>N/A</v>
      </c>
      <c r="H1643" s="32" t="str">
        <f>IF(Businesses!H1644="","N/A",Businesses!H1644)</f>
        <v>N/A</v>
      </c>
      <c r="I1643" s="32" t="str">
        <f>IF(AND(Businesses!B1644="",Businesses!C1644&lt;&gt;""),0,IF(Businesses!B1644="","N/A",IF(ISNUMBER(Businesses!B1644),Businesses!B1644,0)))</f>
        <v>N/A</v>
      </c>
    </row>
    <row r="1644" spans="2:9">
      <c r="B1644" s="32" t="str">
        <f t="shared" si="51"/>
        <v>N/A</v>
      </c>
      <c r="C1644" s="32" t="str">
        <f>IF(AND(Businesses!D1645="",Businesses!E1645&lt;&gt;""),0,IF(Businesses!D1645="","N/A",IF(ISNUMBER(Businesses!D1645),Businesses!D1645,0)))</f>
        <v>N/A</v>
      </c>
      <c r="D1644" s="32" t="str">
        <f>IF(Businesses!E1645="","N/A",Businesses!E1645)</f>
        <v>N/A</v>
      </c>
      <c r="E1644" s="32" t="str">
        <f>IF(Businesses!F1645="","N/A",Businesses!F1645)</f>
        <v>N/A</v>
      </c>
      <c r="F1644" s="32" t="str">
        <f t="shared" si="50"/>
        <v>N/A</v>
      </c>
      <c r="G1644" s="32" t="str">
        <f>IF(Businesses!G1645="","N/A",Businesses!G1645)</f>
        <v>N/A</v>
      </c>
      <c r="H1644" s="32" t="str">
        <f>IF(Businesses!H1645="","N/A",Businesses!H1645)</f>
        <v>N/A</v>
      </c>
      <c r="I1644" s="32" t="str">
        <f>IF(AND(Businesses!B1645="",Businesses!C1645&lt;&gt;""),0,IF(Businesses!B1645="","N/A",IF(ISNUMBER(Businesses!B1645),Businesses!B1645,0)))</f>
        <v>N/A</v>
      </c>
    </row>
    <row r="1645" spans="2:9">
      <c r="B1645" s="32" t="str">
        <f t="shared" si="51"/>
        <v>N/A</v>
      </c>
      <c r="C1645" s="32" t="str">
        <f>IF(AND(Businesses!D1646="",Businesses!E1646&lt;&gt;""),0,IF(Businesses!D1646="","N/A",IF(ISNUMBER(Businesses!D1646),Businesses!D1646,0)))</f>
        <v>N/A</v>
      </c>
      <c r="D1645" s="32" t="str">
        <f>IF(Businesses!E1646="","N/A",Businesses!E1646)</f>
        <v>N/A</v>
      </c>
      <c r="E1645" s="32" t="str">
        <f>IF(Businesses!F1646="","N/A",Businesses!F1646)</f>
        <v>N/A</v>
      </c>
      <c r="F1645" s="32" t="str">
        <f t="shared" si="50"/>
        <v>N/A</v>
      </c>
      <c r="G1645" s="32" t="str">
        <f>IF(Businesses!G1646="","N/A",Businesses!G1646)</f>
        <v>N/A</v>
      </c>
      <c r="H1645" s="32" t="str">
        <f>IF(Businesses!H1646="","N/A",Businesses!H1646)</f>
        <v>N/A</v>
      </c>
      <c r="I1645" s="32" t="str">
        <f>IF(AND(Businesses!B1646="",Businesses!C1646&lt;&gt;""),0,IF(Businesses!B1646="","N/A",IF(ISNUMBER(Businesses!B1646),Businesses!B1646,0)))</f>
        <v>N/A</v>
      </c>
    </row>
    <row r="1646" spans="2:9">
      <c r="B1646" s="32" t="str">
        <f t="shared" si="51"/>
        <v>N/A</v>
      </c>
      <c r="C1646" s="32" t="str">
        <f>IF(AND(Businesses!D1647="",Businesses!E1647&lt;&gt;""),0,IF(Businesses!D1647="","N/A",IF(ISNUMBER(Businesses!D1647),Businesses!D1647,0)))</f>
        <v>N/A</v>
      </c>
      <c r="D1646" s="32" t="str">
        <f>IF(Businesses!E1647="","N/A",Businesses!E1647)</f>
        <v>N/A</v>
      </c>
      <c r="E1646" s="32" t="str">
        <f>IF(Businesses!F1647="","N/A",Businesses!F1647)</f>
        <v>N/A</v>
      </c>
      <c r="F1646" s="32" t="str">
        <f t="shared" si="50"/>
        <v>N/A</v>
      </c>
      <c r="G1646" s="32" t="str">
        <f>IF(Businesses!G1647="","N/A",Businesses!G1647)</f>
        <v>N/A</v>
      </c>
      <c r="H1646" s="32" t="str">
        <f>IF(Businesses!H1647="","N/A",Businesses!H1647)</f>
        <v>N/A</v>
      </c>
      <c r="I1646" s="32" t="str">
        <f>IF(AND(Businesses!B1647="",Businesses!C1647&lt;&gt;""),0,IF(Businesses!B1647="","N/A",IF(ISNUMBER(Businesses!B1647),Businesses!B1647,0)))</f>
        <v>N/A</v>
      </c>
    </row>
    <row r="1647" spans="2:9">
      <c r="B1647" s="32" t="str">
        <f t="shared" si="51"/>
        <v>N/A</v>
      </c>
      <c r="C1647" s="32" t="str">
        <f>IF(AND(Businesses!D1648="",Businesses!E1648&lt;&gt;""),0,IF(Businesses!D1648="","N/A",IF(ISNUMBER(Businesses!D1648),Businesses!D1648,0)))</f>
        <v>N/A</v>
      </c>
      <c r="D1647" s="32" t="str">
        <f>IF(Businesses!E1648="","N/A",Businesses!E1648)</f>
        <v>N/A</v>
      </c>
      <c r="E1647" s="32" t="str">
        <f>IF(Businesses!F1648="","N/A",Businesses!F1648)</f>
        <v>N/A</v>
      </c>
      <c r="F1647" s="32" t="str">
        <f t="shared" si="50"/>
        <v>N/A</v>
      </c>
      <c r="G1647" s="32" t="str">
        <f>IF(Businesses!G1648="","N/A",Businesses!G1648)</f>
        <v>N/A</v>
      </c>
      <c r="H1647" s="32" t="str">
        <f>IF(Businesses!H1648="","N/A",Businesses!H1648)</f>
        <v>N/A</v>
      </c>
      <c r="I1647" s="32" t="str">
        <f>IF(AND(Businesses!B1648="",Businesses!C1648&lt;&gt;""),0,IF(Businesses!B1648="","N/A",IF(ISNUMBER(Businesses!B1648),Businesses!B1648,0)))</f>
        <v>N/A</v>
      </c>
    </row>
    <row r="1648" spans="2:9">
      <c r="B1648" s="32" t="str">
        <f t="shared" si="51"/>
        <v>N/A</v>
      </c>
      <c r="C1648" s="32" t="str">
        <f>IF(AND(Businesses!D1649="",Businesses!E1649&lt;&gt;""),0,IF(Businesses!D1649="","N/A",IF(ISNUMBER(Businesses!D1649),Businesses!D1649,0)))</f>
        <v>N/A</v>
      </c>
      <c r="D1648" s="32" t="str">
        <f>IF(Businesses!E1649="","N/A",Businesses!E1649)</f>
        <v>N/A</v>
      </c>
      <c r="E1648" s="32" t="str">
        <f>IF(Businesses!F1649="","N/A",Businesses!F1649)</f>
        <v>N/A</v>
      </c>
      <c r="F1648" s="32" t="str">
        <f t="shared" si="50"/>
        <v>N/A</v>
      </c>
      <c r="G1648" s="32" t="str">
        <f>IF(Businesses!G1649="","N/A",Businesses!G1649)</f>
        <v>N/A</v>
      </c>
      <c r="H1648" s="32" t="str">
        <f>IF(Businesses!H1649="","N/A",Businesses!H1649)</f>
        <v>N/A</v>
      </c>
      <c r="I1648" s="32" t="str">
        <f>IF(AND(Businesses!B1649="",Businesses!C1649&lt;&gt;""),0,IF(Businesses!B1649="","N/A",IF(ISNUMBER(Businesses!B1649),Businesses!B1649,0)))</f>
        <v>N/A</v>
      </c>
    </row>
    <row r="1649" spans="2:9">
      <c r="B1649" s="32" t="str">
        <f t="shared" si="51"/>
        <v>N/A</v>
      </c>
      <c r="C1649" s="32" t="str">
        <f>IF(AND(Businesses!D1650="",Businesses!E1650&lt;&gt;""),0,IF(Businesses!D1650="","N/A",IF(ISNUMBER(Businesses!D1650),Businesses!D1650,0)))</f>
        <v>N/A</v>
      </c>
      <c r="D1649" s="32" t="str">
        <f>IF(Businesses!E1650="","N/A",Businesses!E1650)</f>
        <v>N/A</v>
      </c>
      <c r="E1649" s="32" t="str">
        <f>IF(Businesses!F1650="","N/A",Businesses!F1650)</f>
        <v>N/A</v>
      </c>
      <c r="F1649" s="32" t="str">
        <f t="shared" si="50"/>
        <v>N/A</v>
      </c>
      <c r="G1649" s="32" t="str">
        <f>IF(Businesses!G1650="","N/A",Businesses!G1650)</f>
        <v>N/A</v>
      </c>
      <c r="H1649" s="32" t="str">
        <f>IF(Businesses!H1650="","N/A",Businesses!H1650)</f>
        <v>N/A</v>
      </c>
      <c r="I1649" s="32" t="str">
        <f>IF(AND(Businesses!B1650="",Businesses!C1650&lt;&gt;""),0,IF(Businesses!B1650="","N/A",IF(ISNUMBER(Businesses!B1650),Businesses!B1650,0)))</f>
        <v>N/A</v>
      </c>
    </row>
    <row r="1650" spans="2:9">
      <c r="B1650" s="32" t="str">
        <f t="shared" si="51"/>
        <v>N/A</v>
      </c>
      <c r="C1650" s="32" t="str">
        <f>IF(AND(Businesses!D1651="",Businesses!E1651&lt;&gt;""),0,IF(Businesses!D1651="","N/A",IF(ISNUMBER(Businesses!D1651),Businesses!D1651,0)))</f>
        <v>N/A</v>
      </c>
      <c r="D1650" s="32" t="str">
        <f>IF(Businesses!E1651="","N/A",Businesses!E1651)</f>
        <v>N/A</v>
      </c>
      <c r="E1650" s="32" t="str">
        <f>IF(Businesses!F1651="","N/A",Businesses!F1651)</f>
        <v>N/A</v>
      </c>
      <c r="F1650" s="32" t="str">
        <f t="shared" si="50"/>
        <v>N/A</v>
      </c>
      <c r="G1650" s="32" t="str">
        <f>IF(Businesses!G1651="","N/A",Businesses!G1651)</f>
        <v>N/A</v>
      </c>
      <c r="H1650" s="32" t="str">
        <f>IF(Businesses!H1651="","N/A",Businesses!H1651)</f>
        <v>N/A</v>
      </c>
      <c r="I1650" s="32" t="str">
        <f>IF(AND(Businesses!B1651="",Businesses!C1651&lt;&gt;""),0,IF(Businesses!B1651="","N/A",IF(ISNUMBER(Businesses!B1651),Businesses!B1651,0)))</f>
        <v>N/A</v>
      </c>
    </row>
    <row r="1651" spans="2:9">
      <c r="B1651" s="32" t="str">
        <f t="shared" si="51"/>
        <v>N/A</v>
      </c>
      <c r="C1651" s="32" t="str">
        <f>IF(AND(Businesses!D1652="",Businesses!E1652&lt;&gt;""),0,IF(Businesses!D1652="","N/A",IF(ISNUMBER(Businesses!D1652),Businesses!D1652,0)))</f>
        <v>N/A</v>
      </c>
      <c r="D1651" s="32" t="str">
        <f>IF(Businesses!E1652="","N/A",Businesses!E1652)</f>
        <v>N/A</v>
      </c>
      <c r="E1651" s="32" t="str">
        <f>IF(Businesses!F1652="","N/A",Businesses!F1652)</f>
        <v>N/A</v>
      </c>
      <c r="F1651" s="32" t="str">
        <f t="shared" si="50"/>
        <v>N/A</v>
      </c>
      <c r="G1651" s="32" t="str">
        <f>IF(Businesses!G1652="","N/A",Businesses!G1652)</f>
        <v>N/A</v>
      </c>
      <c r="H1651" s="32" t="str">
        <f>IF(Businesses!H1652="","N/A",Businesses!H1652)</f>
        <v>N/A</v>
      </c>
      <c r="I1651" s="32" t="str">
        <f>IF(AND(Businesses!B1652="",Businesses!C1652&lt;&gt;""),0,IF(Businesses!B1652="","N/A",IF(ISNUMBER(Businesses!B1652),Businesses!B1652,0)))</f>
        <v>N/A</v>
      </c>
    </row>
    <row r="1652" spans="2:9">
      <c r="B1652" s="32" t="str">
        <f t="shared" si="51"/>
        <v>N/A</v>
      </c>
      <c r="C1652" s="32" t="str">
        <f>IF(AND(Businesses!D1653="",Businesses!E1653&lt;&gt;""),0,IF(Businesses!D1653="","N/A",IF(ISNUMBER(Businesses!D1653),Businesses!D1653,0)))</f>
        <v>N/A</v>
      </c>
      <c r="D1652" s="32" t="str">
        <f>IF(Businesses!E1653="","N/A",Businesses!E1653)</f>
        <v>N/A</v>
      </c>
      <c r="E1652" s="32" t="str">
        <f>IF(Businesses!F1653="","N/A",Businesses!F1653)</f>
        <v>N/A</v>
      </c>
      <c r="F1652" s="32" t="str">
        <f t="shared" si="50"/>
        <v>N/A</v>
      </c>
      <c r="G1652" s="32" t="str">
        <f>IF(Businesses!G1653="","N/A",Businesses!G1653)</f>
        <v>N/A</v>
      </c>
      <c r="H1652" s="32" t="str">
        <f>IF(Businesses!H1653="","N/A",Businesses!H1653)</f>
        <v>N/A</v>
      </c>
      <c r="I1652" s="32" t="str">
        <f>IF(AND(Businesses!B1653="",Businesses!C1653&lt;&gt;""),0,IF(Businesses!B1653="","N/A",IF(ISNUMBER(Businesses!B1653),Businesses!B1653,0)))</f>
        <v>N/A</v>
      </c>
    </row>
    <row r="1653" spans="2:9">
      <c r="B1653" s="32" t="str">
        <f t="shared" si="51"/>
        <v>N/A</v>
      </c>
      <c r="C1653" s="32" t="str">
        <f>IF(AND(Businesses!D1654="",Businesses!E1654&lt;&gt;""),0,IF(Businesses!D1654="","N/A",IF(ISNUMBER(Businesses!D1654),Businesses!D1654,0)))</f>
        <v>N/A</v>
      </c>
      <c r="D1653" s="32" t="str">
        <f>IF(Businesses!E1654="","N/A",Businesses!E1654)</f>
        <v>N/A</v>
      </c>
      <c r="E1653" s="32" t="str">
        <f>IF(Businesses!F1654="","N/A",Businesses!F1654)</f>
        <v>N/A</v>
      </c>
      <c r="F1653" s="32" t="str">
        <f t="shared" si="50"/>
        <v>N/A</v>
      </c>
      <c r="G1653" s="32" t="str">
        <f>IF(Businesses!G1654="","N/A",Businesses!G1654)</f>
        <v>N/A</v>
      </c>
      <c r="H1653" s="32" t="str">
        <f>IF(Businesses!H1654="","N/A",Businesses!H1654)</f>
        <v>N/A</v>
      </c>
      <c r="I1653" s="32" t="str">
        <f>IF(AND(Businesses!B1654="",Businesses!C1654&lt;&gt;""),0,IF(Businesses!B1654="","N/A",IF(ISNUMBER(Businesses!B1654),Businesses!B1654,0)))</f>
        <v>N/A</v>
      </c>
    </row>
    <row r="1654" spans="2:9">
      <c r="B1654" s="32" t="str">
        <f t="shared" si="51"/>
        <v>N/A</v>
      </c>
      <c r="C1654" s="32" t="str">
        <f>IF(AND(Businesses!D1655="",Businesses!E1655&lt;&gt;""),0,IF(Businesses!D1655="","N/A",IF(ISNUMBER(Businesses!D1655),Businesses!D1655,0)))</f>
        <v>N/A</v>
      </c>
      <c r="D1654" s="32" t="str">
        <f>IF(Businesses!E1655="","N/A",Businesses!E1655)</f>
        <v>N/A</v>
      </c>
      <c r="E1654" s="32" t="str">
        <f>IF(Businesses!F1655="","N/A",Businesses!F1655)</f>
        <v>N/A</v>
      </c>
      <c r="F1654" s="32" t="str">
        <f t="shared" si="50"/>
        <v>N/A</v>
      </c>
      <c r="G1654" s="32" t="str">
        <f>IF(Businesses!G1655="","N/A",Businesses!G1655)</f>
        <v>N/A</v>
      </c>
      <c r="H1654" s="32" t="str">
        <f>IF(Businesses!H1655="","N/A",Businesses!H1655)</f>
        <v>N/A</v>
      </c>
      <c r="I1654" s="32" t="str">
        <f>IF(AND(Businesses!B1655="",Businesses!C1655&lt;&gt;""),0,IF(Businesses!B1655="","N/A",IF(ISNUMBER(Businesses!B1655),Businesses!B1655,0)))</f>
        <v>N/A</v>
      </c>
    </row>
    <row r="1655" spans="2:9">
      <c r="B1655" s="32" t="str">
        <f t="shared" si="51"/>
        <v>N/A</v>
      </c>
      <c r="C1655" s="32" t="str">
        <f>IF(AND(Businesses!D1656="",Businesses!E1656&lt;&gt;""),0,IF(Businesses!D1656="","N/A",IF(ISNUMBER(Businesses!D1656),Businesses!D1656,0)))</f>
        <v>N/A</v>
      </c>
      <c r="D1655" s="32" t="str">
        <f>IF(Businesses!E1656="","N/A",Businesses!E1656)</f>
        <v>N/A</v>
      </c>
      <c r="E1655" s="32" t="str">
        <f>IF(Businesses!F1656="","N/A",Businesses!F1656)</f>
        <v>N/A</v>
      </c>
      <c r="F1655" s="32" t="str">
        <f t="shared" si="50"/>
        <v>N/A</v>
      </c>
      <c r="G1655" s="32" t="str">
        <f>IF(Businesses!G1656="","N/A",Businesses!G1656)</f>
        <v>N/A</v>
      </c>
      <c r="H1655" s="32" t="str">
        <f>IF(Businesses!H1656="","N/A",Businesses!H1656)</f>
        <v>N/A</v>
      </c>
      <c r="I1655" s="32" t="str">
        <f>IF(AND(Businesses!B1656="",Businesses!C1656&lt;&gt;""),0,IF(Businesses!B1656="","N/A",IF(ISNUMBER(Businesses!B1656),Businesses!B1656,0)))</f>
        <v>N/A</v>
      </c>
    </row>
    <row r="1656" spans="2:9">
      <c r="B1656" s="32" t="str">
        <f t="shared" si="51"/>
        <v>N/A</v>
      </c>
      <c r="C1656" s="32" t="str">
        <f>IF(AND(Businesses!D1657="",Businesses!E1657&lt;&gt;""),0,IF(Businesses!D1657="","N/A",IF(ISNUMBER(Businesses!D1657),Businesses!D1657,0)))</f>
        <v>N/A</v>
      </c>
      <c r="D1656" s="32" t="str">
        <f>IF(Businesses!E1657="","N/A",Businesses!E1657)</f>
        <v>N/A</v>
      </c>
      <c r="E1656" s="32" t="str">
        <f>IF(Businesses!F1657="","N/A",Businesses!F1657)</f>
        <v>N/A</v>
      </c>
      <c r="F1656" s="32" t="str">
        <f t="shared" si="50"/>
        <v>N/A</v>
      </c>
      <c r="G1656" s="32" t="str">
        <f>IF(Businesses!G1657="","N/A",Businesses!G1657)</f>
        <v>N/A</v>
      </c>
      <c r="H1656" s="32" t="str">
        <f>IF(Businesses!H1657="","N/A",Businesses!H1657)</f>
        <v>N/A</v>
      </c>
      <c r="I1656" s="32" t="str">
        <f>IF(AND(Businesses!B1657="",Businesses!C1657&lt;&gt;""),0,IF(Businesses!B1657="","N/A",IF(ISNUMBER(Businesses!B1657),Businesses!B1657,0)))</f>
        <v>N/A</v>
      </c>
    </row>
    <row r="1657" spans="2:9">
      <c r="B1657" s="32" t="str">
        <f t="shared" si="51"/>
        <v>N/A</v>
      </c>
      <c r="C1657" s="32" t="str">
        <f>IF(AND(Businesses!D1658="",Businesses!E1658&lt;&gt;""),0,IF(Businesses!D1658="","N/A",IF(ISNUMBER(Businesses!D1658),Businesses!D1658,0)))</f>
        <v>N/A</v>
      </c>
      <c r="D1657" s="32" t="str">
        <f>IF(Businesses!E1658="","N/A",Businesses!E1658)</f>
        <v>N/A</v>
      </c>
      <c r="E1657" s="32" t="str">
        <f>IF(Businesses!F1658="","N/A",Businesses!F1658)</f>
        <v>N/A</v>
      </c>
      <c r="F1657" s="32" t="str">
        <f t="shared" si="50"/>
        <v>N/A</v>
      </c>
      <c r="G1657" s="32" t="str">
        <f>IF(Businesses!G1658="","N/A",Businesses!G1658)</f>
        <v>N/A</v>
      </c>
      <c r="H1657" s="32" t="str">
        <f>IF(Businesses!H1658="","N/A",Businesses!H1658)</f>
        <v>N/A</v>
      </c>
      <c r="I1657" s="32" t="str">
        <f>IF(AND(Businesses!B1658="",Businesses!C1658&lt;&gt;""),0,IF(Businesses!B1658="","N/A",IF(ISNUMBER(Businesses!B1658),Businesses!B1658,0)))</f>
        <v>N/A</v>
      </c>
    </row>
    <row r="1658" spans="2:9">
      <c r="B1658" s="32" t="str">
        <f t="shared" si="51"/>
        <v>N/A</v>
      </c>
      <c r="C1658" s="32" t="str">
        <f>IF(AND(Businesses!D1659="",Businesses!E1659&lt;&gt;""),0,IF(Businesses!D1659="","N/A",IF(ISNUMBER(Businesses!D1659),Businesses!D1659,0)))</f>
        <v>N/A</v>
      </c>
      <c r="D1658" s="32" t="str">
        <f>IF(Businesses!E1659="","N/A",Businesses!E1659)</f>
        <v>N/A</v>
      </c>
      <c r="E1658" s="32" t="str">
        <f>IF(Businesses!F1659="","N/A",Businesses!F1659)</f>
        <v>N/A</v>
      </c>
      <c r="F1658" s="32" t="str">
        <f t="shared" si="50"/>
        <v>N/A</v>
      </c>
      <c r="G1658" s="32" t="str">
        <f>IF(Businesses!G1659="","N/A",Businesses!G1659)</f>
        <v>N/A</v>
      </c>
      <c r="H1658" s="32" t="str">
        <f>IF(Businesses!H1659="","N/A",Businesses!H1659)</f>
        <v>N/A</v>
      </c>
      <c r="I1658" s="32" t="str">
        <f>IF(AND(Businesses!B1659="",Businesses!C1659&lt;&gt;""),0,IF(Businesses!B1659="","N/A",IF(ISNUMBER(Businesses!B1659),Businesses!B1659,0)))</f>
        <v>N/A</v>
      </c>
    </row>
    <row r="1659" spans="2:9">
      <c r="B1659" s="32" t="str">
        <f t="shared" si="51"/>
        <v>N/A</v>
      </c>
      <c r="C1659" s="32" t="str">
        <f>IF(AND(Businesses!D1660="",Businesses!E1660&lt;&gt;""),0,IF(Businesses!D1660="","N/A",IF(ISNUMBER(Businesses!D1660),Businesses!D1660,0)))</f>
        <v>N/A</v>
      </c>
      <c r="D1659" s="32" t="str">
        <f>IF(Businesses!E1660="","N/A",Businesses!E1660)</f>
        <v>N/A</v>
      </c>
      <c r="E1659" s="32" t="str">
        <f>IF(Businesses!F1660="","N/A",Businesses!F1660)</f>
        <v>N/A</v>
      </c>
      <c r="F1659" s="32" t="str">
        <f t="shared" si="50"/>
        <v>N/A</v>
      </c>
      <c r="G1659" s="32" t="str">
        <f>IF(Businesses!G1660="","N/A",Businesses!G1660)</f>
        <v>N/A</v>
      </c>
      <c r="H1659" s="32" t="str">
        <f>IF(Businesses!H1660="","N/A",Businesses!H1660)</f>
        <v>N/A</v>
      </c>
      <c r="I1659" s="32" t="str">
        <f>IF(AND(Businesses!B1660="",Businesses!C1660&lt;&gt;""),0,IF(Businesses!B1660="","N/A",IF(ISNUMBER(Businesses!B1660),Businesses!B1660,0)))</f>
        <v>N/A</v>
      </c>
    </row>
    <row r="1660" spans="2:9">
      <c r="B1660" s="32" t="str">
        <f t="shared" si="51"/>
        <v>N/A</v>
      </c>
      <c r="C1660" s="32" t="str">
        <f>IF(AND(Businesses!D1661="",Businesses!E1661&lt;&gt;""),0,IF(Businesses!D1661="","N/A",IF(ISNUMBER(Businesses!D1661),Businesses!D1661,0)))</f>
        <v>N/A</v>
      </c>
      <c r="D1660" s="32" t="str">
        <f>IF(Businesses!E1661="","N/A",Businesses!E1661)</f>
        <v>N/A</v>
      </c>
      <c r="E1660" s="32" t="str">
        <f>IF(Businesses!F1661="","N/A",Businesses!F1661)</f>
        <v>N/A</v>
      </c>
      <c r="F1660" s="32" t="str">
        <f t="shared" si="50"/>
        <v>N/A</v>
      </c>
      <c r="G1660" s="32" t="str">
        <f>IF(Businesses!G1661="","N/A",Businesses!G1661)</f>
        <v>N/A</v>
      </c>
      <c r="H1660" s="32" t="str">
        <f>IF(Businesses!H1661="","N/A",Businesses!H1661)</f>
        <v>N/A</v>
      </c>
      <c r="I1660" s="32" t="str">
        <f>IF(AND(Businesses!B1661="",Businesses!C1661&lt;&gt;""),0,IF(Businesses!B1661="","N/A",IF(ISNUMBER(Businesses!B1661),Businesses!B1661,0)))</f>
        <v>N/A</v>
      </c>
    </row>
    <row r="1661" spans="2:9">
      <c r="B1661" s="32" t="str">
        <f t="shared" si="51"/>
        <v>N/A</v>
      </c>
      <c r="C1661" s="32" t="str">
        <f>IF(AND(Businesses!D1662="",Businesses!E1662&lt;&gt;""),0,IF(Businesses!D1662="","N/A",IF(ISNUMBER(Businesses!D1662),Businesses!D1662,0)))</f>
        <v>N/A</v>
      </c>
      <c r="D1661" s="32" t="str">
        <f>IF(Businesses!E1662="","N/A",Businesses!E1662)</f>
        <v>N/A</v>
      </c>
      <c r="E1661" s="32" t="str">
        <f>IF(Businesses!F1662="","N/A",Businesses!F1662)</f>
        <v>N/A</v>
      </c>
      <c r="F1661" s="32" t="str">
        <f t="shared" si="50"/>
        <v>N/A</v>
      </c>
      <c r="G1661" s="32" t="str">
        <f>IF(Businesses!G1662="","N/A",Businesses!G1662)</f>
        <v>N/A</v>
      </c>
      <c r="H1661" s="32" t="str">
        <f>IF(Businesses!H1662="","N/A",Businesses!H1662)</f>
        <v>N/A</v>
      </c>
      <c r="I1661" s="32" t="str">
        <f>IF(AND(Businesses!B1662="",Businesses!C1662&lt;&gt;""),0,IF(Businesses!B1662="","N/A",IF(ISNUMBER(Businesses!B1662),Businesses!B1662,0)))</f>
        <v>N/A</v>
      </c>
    </row>
    <row r="1662" spans="2:9">
      <c r="B1662" s="32" t="str">
        <f t="shared" si="51"/>
        <v>N/A</v>
      </c>
      <c r="C1662" s="32" t="str">
        <f>IF(AND(Businesses!D1663="",Businesses!E1663&lt;&gt;""),0,IF(Businesses!D1663="","N/A",IF(ISNUMBER(Businesses!D1663),Businesses!D1663,0)))</f>
        <v>N/A</v>
      </c>
      <c r="D1662" s="32" t="str">
        <f>IF(Businesses!E1663="","N/A",Businesses!E1663)</f>
        <v>N/A</v>
      </c>
      <c r="E1662" s="32" t="str">
        <f>IF(Businesses!F1663="","N/A",Businesses!F1663)</f>
        <v>N/A</v>
      </c>
      <c r="F1662" s="32" t="str">
        <f t="shared" si="50"/>
        <v>N/A</v>
      </c>
      <c r="G1662" s="32" t="str">
        <f>IF(Businesses!G1663="","N/A",Businesses!G1663)</f>
        <v>N/A</v>
      </c>
      <c r="H1662" s="32" t="str">
        <f>IF(Businesses!H1663="","N/A",Businesses!H1663)</f>
        <v>N/A</v>
      </c>
      <c r="I1662" s="32" t="str">
        <f>IF(AND(Businesses!B1663="",Businesses!C1663&lt;&gt;""),0,IF(Businesses!B1663="","N/A",IF(ISNUMBER(Businesses!B1663),Businesses!B1663,0)))</f>
        <v>N/A</v>
      </c>
    </row>
    <row r="1663" spans="2:9">
      <c r="B1663" s="32" t="str">
        <f t="shared" si="51"/>
        <v>N/A</v>
      </c>
      <c r="C1663" s="32" t="str">
        <f>IF(AND(Businesses!D1664="",Businesses!E1664&lt;&gt;""),0,IF(Businesses!D1664="","N/A",IF(ISNUMBER(Businesses!D1664),Businesses!D1664,0)))</f>
        <v>N/A</v>
      </c>
      <c r="D1663" s="32" t="str">
        <f>IF(Businesses!E1664="","N/A",Businesses!E1664)</f>
        <v>N/A</v>
      </c>
      <c r="E1663" s="32" t="str">
        <f>IF(Businesses!F1664="","N/A",Businesses!F1664)</f>
        <v>N/A</v>
      </c>
      <c r="F1663" s="32" t="str">
        <f t="shared" si="50"/>
        <v>N/A</v>
      </c>
      <c r="G1663" s="32" t="str">
        <f>IF(Businesses!G1664="","N/A",Businesses!G1664)</f>
        <v>N/A</v>
      </c>
      <c r="H1663" s="32" t="str">
        <f>IF(Businesses!H1664="","N/A",Businesses!H1664)</f>
        <v>N/A</v>
      </c>
      <c r="I1663" s="32" t="str">
        <f>IF(AND(Businesses!B1664="",Businesses!C1664&lt;&gt;""),0,IF(Businesses!B1664="","N/A",IF(ISNUMBER(Businesses!B1664),Businesses!B1664,0)))</f>
        <v>N/A</v>
      </c>
    </row>
    <row r="1664" spans="2:9">
      <c r="B1664" s="32" t="str">
        <f t="shared" si="51"/>
        <v>N/A</v>
      </c>
      <c r="C1664" s="32" t="str">
        <f>IF(AND(Businesses!D1665="",Businesses!E1665&lt;&gt;""),0,IF(Businesses!D1665="","N/A",IF(ISNUMBER(Businesses!D1665),Businesses!D1665,0)))</f>
        <v>N/A</v>
      </c>
      <c r="D1664" s="32" t="str">
        <f>IF(Businesses!E1665="","N/A",Businesses!E1665)</f>
        <v>N/A</v>
      </c>
      <c r="E1664" s="32" t="str">
        <f>IF(Businesses!F1665="","N/A",Businesses!F1665)</f>
        <v>N/A</v>
      </c>
      <c r="F1664" s="32" t="str">
        <f t="shared" si="50"/>
        <v>N/A</v>
      </c>
      <c r="G1664" s="32" t="str">
        <f>IF(Businesses!G1665="","N/A",Businesses!G1665)</f>
        <v>N/A</v>
      </c>
      <c r="H1664" s="32" t="str">
        <f>IF(Businesses!H1665="","N/A",Businesses!H1665)</f>
        <v>N/A</v>
      </c>
      <c r="I1664" s="32" t="str">
        <f>IF(AND(Businesses!B1665="",Businesses!C1665&lt;&gt;""),0,IF(Businesses!B1665="","N/A",IF(ISNUMBER(Businesses!B1665),Businesses!B1665,0)))</f>
        <v>N/A</v>
      </c>
    </row>
    <row r="1665" spans="2:9">
      <c r="B1665" s="32" t="str">
        <f t="shared" si="51"/>
        <v>N/A</v>
      </c>
      <c r="C1665" s="32" t="str">
        <f>IF(AND(Businesses!D1666="",Businesses!E1666&lt;&gt;""),0,IF(Businesses!D1666="","N/A",IF(ISNUMBER(Businesses!D1666),Businesses!D1666,0)))</f>
        <v>N/A</v>
      </c>
      <c r="D1665" s="32" t="str">
        <f>IF(Businesses!E1666="","N/A",Businesses!E1666)</f>
        <v>N/A</v>
      </c>
      <c r="E1665" s="32" t="str">
        <f>IF(Businesses!F1666="","N/A",Businesses!F1666)</f>
        <v>N/A</v>
      </c>
      <c r="F1665" s="32" t="str">
        <f t="shared" si="50"/>
        <v>N/A</v>
      </c>
      <c r="G1665" s="32" t="str">
        <f>IF(Businesses!G1666="","N/A",Businesses!G1666)</f>
        <v>N/A</v>
      </c>
      <c r="H1665" s="32" t="str">
        <f>IF(Businesses!H1666="","N/A",Businesses!H1666)</f>
        <v>N/A</v>
      </c>
      <c r="I1665" s="32" t="str">
        <f>IF(AND(Businesses!B1666="",Businesses!C1666&lt;&gt;""),0,IF(Businesses!B1666="","N/A",IF(ISNUMBER(Businesses!B1666),Businesses!B1666,0)))</f>
        <v>N/A</v>
      </c>
    </row>
    <row r="1666" spans="2:9">
      <c r="B1666" s="32" t="str">
        <f t="shared" si="51"/>
        <v>N/A</v>
      </c>
      <c r="C1666" s="32" t="str">
        <f>IF(AND(Businesses!D1667="",Businesses!E1667&lt;&gt;""),0,IF(Businesses!D1667="","N/A",IF(ISNUMBER(Businesses!D1667),Businesses!D1667,0)))</f>
        <v>N/A</v>
      </c>
      <c r="D1666" s="32" t="str">
        <f>IF(Businesses!E1667="","N/A",Businesses!E1667)</f>
        <v>N/A</v>
      </c>
      <c r="E1666" s="32" t="str">
        <f>IF(Businesses!F1667="","N/A",Businesses!F1667)</f>
        <v>N/A</v>
      </c>
      <c r="F1666" s="32" t="str">
        <f t="shared" ref="F1666:F1729" si="52">IF(B1666="N/A","N/A",UPPER(TRIM(ProbuildName)))</f>
        <v>N/A</v>
      </c>
      <c r="G1666" s="32" t="str">
        <f>IF(Businesses!G1667="","N/A",Businesses!G1667)</f>
        <v>N/A</v>
      </c>
      <c r="H1666" s="32" t="str">
        <f>IF(Businesses!H1667="","N/A",Businesses!H1667)</f>
        <v>N/A</v>
      </c>
      <c r="I1666" s="32" t="str">
        <f>IF(AND(Businesses!B1667="",Businesses!C1667&lt;&gt;""),0,IF(Businesses!B1667="","N/A",IF(ISNUMBER(Businesses!B1667),Businesses!B1667,0)))</f>
        <v>N/A</v>
      </c>
    </row>
    <row r="1667" spans="2:9">
      <c r="B1667" s="32" t="str">
        <f t="shared" ref="B1667:B1730" si="53">IF(I1667="N/A","N/A","")</f>
        <v>N/A</v>
      </c>
      <c r="C1667" s="32" t="str">
        <f>IF(AND(Businesses!D1668="",Businesses!E1668&lt;&gt;""),0,IF(Businesses!D1668="","N/A",IF(ISNUMBER(Businesses!D1668),Businesses!D1668,0)))</f>
        <v>N/A</v>
      </c>
      <c r="D1667" s="32" t="str">
        <f>IF(Businesses!E1668="","N/A",Businesses!E1668)</f>
        <v>N/A</v>
      </c>
      <c r="E1667" s="32" t="str">
        <f>IF(Businesses!F1668="","N/A",Businesses!F1668)</f>
        <v>N/A</v>
      </c>
      <c r="F1667" s="32" t="str">
        <f t="shared" si="52"/>
        <v>N/A</v>
      </c>
      <c r="G1667" s="32" t="str">
        <f>IF(Businesses!G1668="","N/A",Businesses!G1668)</f>
        <v>N/A</v>
      </c>
      <c r="H1667" s="32" t="str">
        <f>IF(Businesses!H1668="","N/A",Businesses!H1668)</f>
        <v>N/A</v>
      </c>
      <c r="I1667" s="32" t="str">
        <f>IF(AND(Businesses!B1668="",Businesses!C1668&lt;&gt;""),0,IF(Businesses!B1668="","N/A",IF(ISNUMBER(Businesses!B1668),Businesses!B1668,0)))</f>
        <v>N/A</v>
      </c>
    </row>
    <row r="1668" spans="2:9">
      <c r="B1668" s="32" t="str">
        <f t="shared" si="53"/>
        <v>N/A</v>
      </c>
      <c r="C1668" s="32" t="str">
        <f>IF(AND(Businesses!D1669="",Businesses!E1669&lt;&gt;""),0,IF(Businesses!D1669="","N/A",IF(ISNUMBER(Businesses!D1669),Businesses!D1669,0)))</f>
        <v>N/A</v>
      </c>
      <c r="D1668" s="32" t="str">
        <f>IF(Businesses!E1669="","N/A",Businesses!E1669)</f>
        <v>N/A</v>
      </c>
      <c r="E1668" s="32" t="str">
        <f>IF(Businesses!F1669="","N/A",Businesses!F1669)</f>
        <v>N/A</v>
      </c>
      <c r="F1668" s="32" t="str">
        <f t="shared" si="52"/>
        <v>N/A</v>
      </c>
      <c r="G1668" s="32" t="str">
        <f>IF(Businesses!G1669="","N/A",Businesses!G1669)</f>
        <v>N/A</v>
      </c>
      <c r="H1668" s="32" t="str">
        <f>IF(Businesses!H1669="","N/A",Businesses!H1669)</f>
        <v>N/A</v>
      </c>
      <c r="I1668" s="32" t="str">
        <f>IF(AND(Businesses!B1669="",Businesses!C1669&lt;&gt;""),0,IF(Businesses!B1669="","N/A",IF(ISNUMBER(Businesses!B1669),Businesses!B1669,0)))</f>
        <v>N/A</v>
      </c>
    </row>
    <row r="1669" spans="2:9">
      <c r="B1669" s="32" t="str">
        <f t="shared" si="53"/>
        <v>N/A</v>
      </c>
      <c r="C1669" s="32" t="str">
        <f>IF(AND(Businesses!D1670="",Businesses!E1670&lt;&gt;""),0,IF(Businesses!D1670="","N/A",IF(ISNUMBER(Businesses!D1670),Businesses!D1670,0)))</f>
        <v>N/A</v>
      </c>
      <c r="D1669" s="32" t="str">
        <f>IF(Businesses!E1670="","N/A",Businesses!E1670)</f>
        <v>N/A</v>
      </c>
      <c r="E1669" s="32" t="str">
        <f>IF(Businesses!F1670="","N/A",Businesses!F1670)</f>
        <v>N/A</v>
      </c>
      <c r="F1669" s="32" t="str">
        <f t="shared" si="52"/>
        <v>N/A</v>
      </c>
      <c r="G1669" s="32" t="str">
        <f>IF(Businesses!G1670="","N/A",Businesses!G1670)</f>
        <v>N/A</v>
      </c>
      <c r="H1669" s="32" t="str">
        <f>IF(Businesses!H1670="","N/A",Businesses!H1670)</f>
        <v>N/A</v>
      </c>
      <c r="I1669" s="32" t="str">
        <f>IF(AND(Businesses!B1670="",Businesses!C1670&lt;&gt;""),0,IF(Businesses!B1670="","N/A",IF(ISNUMBER(Businesses!B1670),Businesses!B1670,0)))</f>
        <v>N/A</v>
      </c>
    </row>
    <row r="1670" spans="2:9">
      <c r="B1670" s="32" t="str">
        <f t="shared" si="53"/>
        <v>N/A</v>
      </c>
      <c r="C1670" s="32" t="str">
        <f>IF(AND(Businesses!D1671="",Businesses!E1671&lt;&gt;""),0,IF(Businesses!D1671="","N/A",IF(ISNUMBER(Businesses!D1671),Businesses!D1671,0)))</f>
        <v>N/A</v>
      </c>
      <c r="D1670" s="32" t="str">
        <f>IF(Businesses!E1671="","N/A",Businesses!E1671)</f>
        <v>N/A</v>
      </c>
      <c r="E1670" s="32" t="str">
        <f>IF(Businesses!F1671="","N/A",Businesses!F1671)</f>
        <v>N/A</v>
      </c>
      <c r="F1670" s="32" t="str">
        <f t="shared" si="52"/>
        <v>N/A</v>
      </c>
      <c r="G1670" s="32" t="str">
        <f>IF(Businesses!G1671="","N/A",Businesses!G1671)</f>
        <v>N/A</v>
      </c>
      <c r="H1670" s="32" t="str">
        <f>IF(Businesses!H1671="","N/A",Businesses!H1671)</f>
        <v>N/A</v>
      </c>
      <c r="I1670" s="32" t="str">
        <f>IF(AND(Businesses!B1671="",Businesses!C1671&lt;&gt;""),0,IF(Businesses!B1671="","N/A",IF(ISNUMBER(Businesses!B1671),Businesses!B1671,0)))</f>
        <v>N/A</v>
      </c>
    </row>
    <row r="1671" spans="2:9">
      <c r="B1671" s="32" t="str">
        <f t="shared" si="53"/>
        <v>N/A</v>
      </c>
      <c r="C1671" s="32" t="str">
        <f>IF(AND(Businesses!D1672="",Businesses!E1672&lt;&gt;""),0,IF(Businesses!D1672="","N/A",IF(ISNUMBER(Businesses!D1672),Businesses!D1672,0)))</f>
        <v>N/A</v>
      </c>
      <c r="D1671" s="32" t="str">
        <f>IF(Businesses!E1672="","N/A",Businesses!E1672)</f>
        <v>N/A</v>
      </c>
      <c r="E1671" s="32" t="str">
        <f>IF(Businesses!F1672="","N/A",Businesses!F1672)</f>
        <v>N/A</v>
      </c>
      <c r="F1671" s="32" t="str">
        <f t="shared" si="52"/>
        <v>N/A</v>
      </c>
      <c r="G1671" s="32" t="str">
        <f>IF(Businesses!G1672="","N/A",Businesses!G1672)</f>
        <v>N/A</v>
      </c>
      <c r="H1671" s="32" t="str">
        <f>IF(Businesses!H1672="","N/A",Businesses!H1672)</f>
        <v>N/A</v>
      </c>
      <c r="I1671" s="32" t="str">
        <f>IF(AND(Businesses!B1672="",Businesses!C1672&lt;&gt;""),0,IF(Businesses!B1672="","N/A",IF(ISNUMBER(Businesses!B1672),Businesses!B1672,0)))</f>
        <v>N/A</v>
      </c>
    </row>
    <row r="1672" spans="2:9">
      <c r="B1672" s="32" t="str">
        <f t="shared" si="53"/>
        <v>N/A</v>
      </c>
      <c r="C1672" s="32" t="str">
        <f>IF(AND(Businesses!D1673="",Businesses!E1673&lt;&gt;""),0,IF(Businesses!D1673="","N/A",IF(ISNUMBER(Businesses!D1673),Businesses!D1673,0)))</f>
        <v>N/A</v>
      </c>
      <c r="D1672" s="32" t="str">
        <f>IF(Businesses!E1673="","N/A",Businesses!E1673)</f>
        <v>N/A</v>
      </c>
      <c r="E1672" s="32" t="str">
        <f>IF(Businesses!F1673="","N/A",Businesses!F1673)</f>
        <v>N/A</v>
      </c>
      <c r="F1672" s="32" t="str">
        <f t="shared" si="52"/>
        <v>N/A</v>
      </c>
      <c r="G1672" s="32" t="str">
        <f>IF(Businesses!G1673="","N/A",Businesses!G1673)</f>
        <v>N/A</v>
      </c>
      <c r="H1672" s="32" t="str">
        <f>IF(Businesses!H1673="","N/A",Businesses!H1673)</f>
        <v>N/A</v>
      </c>
      <c r="I1672" s="32" t="str">
        <f>IF(AND(Businesses!B1673="",Businesses!C1673&lt;&gt;""),0,IF(Businesses!B1673="","N/A",IF(ISNUMBER(Businesses!B1673),Businesses!B1673,0)))</f>
        <v>N/A</v>
      </c>
    </row>
    <row r="1673" spans="2:9">
      <c r="B1673" s="32" t="str">
        <f t="shared" si="53"/>
        <v>N/A</v>
      </c>
      <c r="C1673" s="32" t="str">
        <f>IF(AND(Businesses!D1674="",Businesses!E1674&lt;&gt;""),0,IF(Businesses!D1674="","N/A",IF(ISNUMBER(Businesses!D1674),Businesses!D1674,0)))</f>
        <v>N/A</v>
      </c>
      <c r="D1673" s="32" t="str">
        <f>IF(Businesses!E1674="","N/A",Businesses!E1674)</f>
        <v>N/A</v>
      </c>
      <c r="E1673" s="32" t="str">
        <f>IF(Businesses!F1674="","N/A",Businesses!F1674)</f>
        <v>N/A</v>
      </c>
      <c r="F1673" s="32" t="str">
        <f t="shared" si="52"/>
        <v>N/A</v>
      </c>
      <c r="G1673" s="32" t="str">
        <f>IF(Businesses!G1674="","N/A",Businesses!G1674)</f>
        <v>N/A</v>
      </c>
      <c r="H1673" s="32" t="str">
        <f>IF(Businesses!H1674="","N/A",Businesses!H1674)</f>
        <v>N/A</v>
      </c>
      <c r="I1673" s="32" t="str">
        <f>IF(AND(Businesses!B1674="",Businesses!C1674&lt;&gt;""),0,IF(Businesses!B1674="","N/A",IF(ISNUMBER(Businesses!B1674),Businesses!B1674,0)))</f>
        <v>N/A</v>
      </c>
    </row>
    <row r="1674" spans="2:9">
      <c r="B1674" s="32" t="str">
        <f t="shared" si="53"/>
        <v>N/A</v>
      </c>
      <c r="C1674" s="32" t="str">
        <f>IF(AND(Businesses!D1675="",Businesses!E1675&lt;&gt;""),0,IF(Businesses!D1675="","N/A",IF(ISNUMBER(Businesses!D1675),Businesses!D1675,0)))</f>
        <v>N/A</v>
      </c>
      <c r="D1674" s="32" t="str">
        <f>IF(Businesses!E1675="","N/A",Businesses!E1675)</f>
        <v>N/A</v>
      </c>
      <c r="E1674" s="32" t="str">
        <f>IF(Businesses!F1675="","N/A",Businesses!F1675)</f>
        <v>N/A</v>
      </c>
      <c r="F1674" s="32" t="str">
        <f t="shared" si="52"/>
        <v>N/A</v>
      </c>
      <c r="G1674" s="32" t="str">
        <f>IF(Businesses!G1675="","N/A",Businesses!G1675)</f>
        <v>N/A</v>
      </c>
      <c r="H1674" s="32" t="str">
        <f>IF(Businesses!H1675="","N/A",Businesses!H1675)</f>
        <v>N/A</v>
      </c>
      <c r="I1674" s="32" t="str">
        <f>IF(AND(Businesses!B1675="",Businesses!C1675&lt;&gt;""),0,IF(Businesses!B1675="","N/A",IF(ISNUMBER(Businesses!B1675),Businesses!B1675,0)))</f>
        <v>N/A</v>
      </c>
    </row>
    <row r="1675" spans="2:9">
      <c r="B1675" s="32" t="str">
        <f t="shared" si="53"/>
        <v>N/A</v>
      </c>
      <c r="C1675" s="32" t="str">
        <f>IF(AND(Businesses!D1676="",Businesses!E1676&lt;&gt;""),0,IF(Businesses!D1676="","N/A",IF(ISNUMBER(Businesses!D1676),Businesses!D1676,0)))</f>
        <v>N/A</v>
      </c>
      <c r="D1675" s="32" t="str">
        <f>IF(Businesses!E1676="","N/A",Businesses!E1676)</f>
        <v>N/A</v>
      </c>
      <c r="E1675" s="32" t="str">
        <f>IF(Businesses!F1676="","N/A",Businesses!F1676)</f>
        <v>N/A</v>
      </c>
      <c r="F1675" s="32" t="str">
        <f t="shared" si="52"/>
        <v>N/A</v>
      </c>
      <c r="G1675" s="32" t="str">
        <f>IF(Businesses!G1676="","N/A",Businesses!G1676)</f>
        <v>N/A</v>
      </c>
      <c r="H1675" s="32" t="str">
        <f>IF(Businesses!H1676="","N/A",Businesses!H1676)</f>
        <v>N/A</v>
      </c>
      <c r="I1675" s="32" t="str">
        <f>IF(AND(Businesses!B1676="",Businesses!C1676&lt;&gt;""),0,IF(Businesses!B1676="","N/A",IF(ISNUMBER(Businesses!B1676),Businesses!B1676,0)))</f>
        <v>N/A</v>
      </c>
    </row>
    <row r="1676" spans="2:9">
      <c r="B1676" s="32" t="str">
        <f t="shared" si="53"/>
        <v>N/A</v>
      </c>
      <c r="C1676" s="32" t="str">
        <f>IF(AND(Businesses!D1677="",Businesses!E1677&lt;&gt;""),0,IF(Businesses!D1677="","N/A",IF(ISNUMBER(Businesses!D1677),Businesses!D1677,0)))</f>
        <v>N/A</v>
      </c>
      <c r="D1676" s="32" t="str">
        <f>IF(Businesses!E1677="","N/A",Businesses!E1677)</f>
        <v>N/A</v>
      </c>
      <c r="E1676" s="32" t="str">
        <f>IF(Businesses!F1677="","N/A",Businesses!F1677)</f>
        <v>N/A</v>
      </c>
      <c r="F1676" s="32" t="str">
        <f t="shared" si="52"/>
        <v>N/A</v>
      </c>
      <c r="G1676" s="32" t="str">
        <f>IF(Businesses!G1677="","N/A",Businesses!G1677)</f>
        <v>N/A</v>
      </c>
      <c r="H1676" s="32" t="str">
        <f>IF(Businesses!H1677="","N/A",Businesses!H1677)</f>
        <v>N/A</v>
      </c>
      <c r="I1676" s="32" t="str">
        <f>IF(AND(Businesses!B1677="",Businesses!C1677&lt;&gt;""),0,IF(Businesses!B1677="","N/A",IF(ISNUMBER(Businesses!B1677),Businesses!B1677,0)))</f>
        <v>N/A</v>
      </c>
    </row>
    <row r="1677" spans="2:9">
      <c r="B1677" s="32" t="str">
        <f t="shared" si="53"/>
        <v>N/A</v>
      </c>
      <c r="C1677" s="32" t="str">
        <f>IF(AND(Businesses!D1678="",Businesses!E1678&lt;&gt;""),0,IF(Businesses!D1678="","N/A",IF(ISNUMBER(Businesses!D1678),Businesses!D1678,0)))</f>
        <v>N/A</v>
      </c>
      <c r="D1677" s="32" t="str">
        <f>IF(Businesses!E1678="","N/A",Businesses!E1678)</f>
        <v>N/A</v>
      </c>
      <c r="E1677" s="32" t="str">
        <f>IF(Businesses!F1678="","N/A",Businesses!F1678)</f>
        <v>N/A</v>
      </c>
      <c r="F1677" s="32" t="str">
        <f t="shared" si="52"/>
        <v>N/A</v>
      </c>
      <c r="G1677" s="32" t="str">
        <f>IF(Businesses!G1678="","N/A",Businesses!G1678)</f>
        <v>N/A</v>
      </c>
      <c r="H1677" s="32" t="str">
        <f>IF(Businesses!H1678="","N/A",Businesses!H1678)</f>
        <v>N/A</v>
      </c>
      <c r="I1677" s="32" t="str">
        <f>IF(AND(Businesses!B1678="",Businesses!C1678&lt;&gt;""),0,IF(Businesses!B1678="","N/A",IF(ISNUMBER(Businesses!B1678),Businesses!B1678,0)))</f>
        <v>N/A</v>
      </c>
    </row>
    <row r="1678" spans="2:9">
      <c r="B1678" s="32" t="str">
        <f t="shared" si="53"/>
        <v>N/A</v>
      </c>
      <c r="C1678" s="32" t="str">
        <f>IF(AND(Businesses!D1679="",Businesses!E1679&lt;&gt;""),0,IF(Businesses!D1679="","N/A",IF(ISNUMBER(Businesses!D1679),Businesses!D1679,0)))</f>
        <v>N/A</v>
      </c>
      <c r="D1678" s="32" t="str">
        <f>IF(Businesses!E1679="","N/A",Businesses!E1679)</f>
        <v>N/A</v>
      </c>
      <c r="E1678" s="32" t="str">
        <f>IF(Businesses!F1679="","N/A",Businesses!F1679)</f>
        <v>N/A</v>
      </c>
      <c r="F1678" s="32" t="str">
        <f t="shared" si="52"/>
        <v>N/A</v>
      </c>
      <c r="G1678" s="32" t="str">
        <f>IF(Businesses!G1679="","N/A",Businesses!G1679)</f>
        <v>N/A</v>
      </c>
      <c r="H1678" s="32" t="str">
        <f>IF(Businesses!H1679="","N/A",Businesses!H1679)</f>
        <v>N/A</v>
      </c>
      <c r="I1678" s="32" t="str">
        <f>IF(AND(Businesses!B1679="",Businesses!C1679&lt;&gt;""),0,IF(Businesses!B1679="","N/A",IF(ISNUMBER(Businesses!B1679),Businesses!B1679,0)))</f>
        <v>N/A</v>
      </c>
    </row>
    <row r="1679" spans="2:9">
      <c r="B1679" s="32" t="str">
        <f t="shared" si="53"/>
        <v>N/A</v>
      </c>
      <c r="C1679" s="32" t="str">
        <f>IF(AND(Businesses!D1680="",Businesses!E1680&lt;&gt;""),0,IF(Businesses!D1680="","N/A",IF(ISNUMBER(Businesses!D1680),Businesses!D1680,0)))</f>
        <v>N/A</v>
      </c>
      <c r="D1679" s="32" t="str">
        <f>IF(Businesses!E1680="","N/A",Businesses!E1680)</f>
        <v>N/A</v>
      </c>
      <c r="E1679" s="32" t="str">
        <f>IF(Businesses!F1680="","N/A",Businesses!F1680)</f>
        <v>N/A</v>
      </c>
      <c r="F1679" s="32" t="str">
        <f t="shared" si="52"/>
        <v>N/A</v>
      </c>
      <c r="G1679" s="32" t="str">
        <f>IF(Businesses!G1680="","N/A",Businesses!G1680)</f>
        <v>N/A</v>
      </c>
      <c r="H1679" s="32" t="str">
        <f>IF(Businesses!H1680="","N/A",Businesses!H1680)</f>
        <v>N/A</v>
      </c>
      <c r="I1679" s="32" t="str">
        <f>IF(AND(Businesses!B1680="",Businesses!C1680&lt;&gt;""),0,IF(Businesses!B1680="","N/A",IF(ISNUMBER(Businesses!B1680),Businesses!B1680,0)))</f>
        <v>N/A</v>
      </c>
    </row>
    <row r="1680" spans="2:9">
      <c r="B1680" s="32" t="str">
        <f t="shared" si="53"/>
        <v>N/A</v>
      </c>
      <c r="C1680" s="32" t="str">
        <f>IF(AND(Businesses!D1681="",Businesses!E1681&lt;&gt;""),0,IF(Businesses!D1681="","N/A",IF(ISNUMBER(Businesses!D1681),Businesses!D1681,0)))</f>
        <v>N/A</v>
      </c>
      <c r="D1680" s="32" t="str">
        <f>IF(Businesses!E1681="","N/A",Businesses!E1681)</f>
        <v>N/A</v>
      </c>
      <c r="E1680" s="32" t="str">
        <f>IF(Businesses!F1681="","N/A",Businesses!F1681)</f>
        <v>N/A</v>
      </c>
      <c r="F1680" s="32" t="str">
        <f t="shared" si="52"/>
        <v>N/A</v>
      </c>
      <c r="G1680" s="32" t="str">
        <f>IF(Businesses!G1681="","N/A",Businesses!G1681)</f>
        <v>N/A</v>
      </c>
      <c r="H1680" s="32" t="str">
        <f>IF(Businesses!H1681="","N/A",Businesses!H1681)</f>
        <v>N/A</v>
      </c>
      <c r="I1680" s="32" t="str">
        <f>IF(AND(Businesses!B1681="",Businesses!C1681&lt;&gt;""),0,IF(Businesses!B1681="","N/A",IF(ISNUMBER(Businesses!B1681),Businesses!B1681,0)))</f>
        <v>N/A</v>
      </c>
    </row>
    <row r="1681" spans="2:9">
      <c r="B1681" s="32" t="str">
        <f t="shared" si="53"/>
        <v>N/A</v>
      </c>
      <c r="C1681" s="32" t="str">
        <f>IF(AND(Businesses!D1682="",Businesses!E1682&lt;&gt;""),0,IF(Businesses!D1682="","N/A",IF(ISNUMBER(Businesses!D1682),Businesses!D1682,0)))</f>
        <v>N/A</v>
      </c>
      <c r="D1681" s="32" t="str">
        <f>IF(Businesses!E1682="","N/A",Businesses!E1682)</f>
        <v>N/A</v>
      </c>
      <c r="E1681" s="32" t="str">
        <f>IF(Businesses!F1682="","N/A",Businesses!F1682)</f>
        <v>N/A</v>
      </c>
      <c r="F1681" s="32" t="str">
        <f t="shared" si="52"/>
        <v>N/A</v>
      </c>
      <c r="G1681" s="32" t="str">
        <f>IF(Businesses!G1682="","N/A",Businesses!G1682)</f>
        <v>N/A</v>
      </c>
      <c r="H1681" s="32" t="str">
        <f>IF(Businesses!H1682="","N/A",Businesses!H1682)</f>
        <v>N/A</v>
      </c>
      <c r="I1681" s="32" t="str">
        <f>IF(AND(Businesses!B1682="",Businesses!C1682&lt;&gt;""),0,IF(Businesses!B1682="","N/A",IF(ISNUMBER(Businesses!B1682),Businesses!B1682,0)))</f>
        <v>N/A</v>
      </c>
    </row>
    <row r="1682" spans="2:9">
      <c r="B1682" s="32" t="str">
        <f t="shared" si="53"/>
        <v>N/A</v>
      </c>
      <c r="C1682" s="32" t="str">
        <f>IF(AND(Businesses!D1683="",Businesses!E1683&lt;&gt;""),0,IF(Businesses!D1683="","N/A",IF(ISNUMBER(Businesses!D1683),Businesses!D1683,0)))</f>
        <v>N/A</v>
      </c>
      <c r="D1682" s="32" t="str">
        <f>IF(Businesses!E1683="","N/A",Businesses!E1683)</f>
        <v>N/A</v>
      </c>
      <c r="E1682" s="32" t="str">
        <f>IF(Businesses!F1683="","N/A",Businesses!F1683)</f>
        <v>N/A</v>
      </c>
      <c r="F1682" s="32" t="str">
        <f t="shared" si="52"/>
        <v>N/A</v>
      </c>
      <c r="G1682" s="32" t="str">
        <f>IF(Businesses!G1683="","N/A",Businesses!G1683)</f>
        <v>N/A</v>
      </c>
      <c r="H1682" s="32" t="str">
        <f>IF(Businesses!H1683="","N/A",Businesses!H1683)</f>
        <v>N/A</v>
      </c>
      <c r="I1682" s="32" t="str">
        <f>IF(AND(Businesses!B1683="",Businesses!C1683&lt;&gt;""),0,IF(Businesses!B1683="","N/A",IF(ISNUMBER(Businesses!B1683),Businesses!B1683,0)))</f>
        <v>N/A</v>
      </c>
    </row>
    <row r="1683" spans="2:9">
      <c r="B1683" s="32" t="str">
        <f t="shared" si="53"/>
        <v>N/A</v>
      </c>
      <c r="C1683" s="32" t="str">
        <f>IF(AND(Businesses!D1684="",Businesses!E1684&lt;&gt;""),0,IF(Businesses!D1684="","N/A",IF(ISNUMBER(Businesses!D1684),Businesses!D1684,0)))</f>
        <v>N/A</v>
      </c>
      <c r="D1683" s="32" t="str">
        <f>IF(Businesses!E1684="","N/A",Businesses!E1684)</f>
        <v>N/A</v>
      </c>
      <c r="E1683" s="32" t="str">
        <f>IF(Businesses!F1684="","N/A",Businesses!F1684)</f>
        <v>N/A</v>
      </c>
      <c r="F1683" s="32" t="str">
        <f t="shared" si="52"/>
        <v>N/A</v>
      </c>
      <c r="G1683" s="32" t="str">
        <f>IF(Businesses!G1684="","N/A",Businesses!G1684)</f>
        <v>N/A</v>
      </c>
      <c r="H1683" s="32" t="str">
        <f>IF(Businesses!H1684="","N/A",Businesses!H1684)</f>
        <v>N/A</v>
      </c>
      <c r="I1683" s="32" t="str">
        <f>IF(AND(Businesses!B1684="",Businesses!C1684&lt;&gt;""),0,IF(Businesses!B1684="","N/A",IF(ISNUMBER(Businesses!B1684),Businesses!B1684,0)))</f>
        <v>N/A</v>
      </c>
    </row>
    <row r="1684" spans="2:9">
      <c r="B1684" s="32" t="str">
        <f t="shared" si="53"/>
        <v>N/A</v>
      </c>
      <c r="C1684" s="32" t="str">
        <f>IF(AND(Businesses!D1685="",Businesses!E1685&lt;&gt;""),0,IF(Businesses!D1685="","N/A",IF(ISNUMBER(Businesses!D1685),Businesses!D1685,0)))</f>
        <v>N/A</v>
      </c>
      <c r="D1684" s="32" t="str">
        <f>IF(Businesses!E1685="","N/A",Businesses!E1685)</f>
        <v>N/A</v>
      </c>
      <c r="E1684" s="32" t="str">
        <f>IF(Businesses!F1685="","N/A",Businesses!F1685)</f>
        <v>N/A</v>
      </c>
      <c r="F1684" s="32" t="str">
        <f t="shared" si="52"/>
        <v>N/A</v>
      </c>
      <c r="G1684" s="32" t="str">
        <f>IF(Businesses!G1685="","N/A",Businesses!G1685)</f>
        <v>N/A</v>
      </c>
      <c r="H1684" s="32" t="str">
        <f>IF(Businesses!H1685="","N/A",Businesses!H1685)</f>
        <v>N/A</v>
      </c>
      <c r="I1684" s="32" t="str">
        <f>IF(AND(Businesses!B1685="",Businesses!C1685&lt;&gt;""),0,IF(Businesses!B1685="","N/A",IF(ISNUMBER(Businesses!B1685),Businesses!B1685,0)))</f>
        <v>N/A</v>
      </c>
    </row>
    <row r="1685" spans="2:9">
      <c r="B1685" s="32" t="str">
        <f t="shared" si="53"/>
        <v>N/A</v>
      </c>
      <c r="C1685" s="32" t="str">
        <f>IF(AND(Businesses!D1686="",Businesses!E1686&lt;&gt;""),0,IF(Businesses!D1686="","N/A",IF(ISNUMBER(Businesses!D1686),Businesses!D1686,0)))</f>
        <v>N/A</v>
      </c>
      <c r="D1685" s="32" t="str">
        <f>IF(Businesses!E1686="","N/A",Businesses!E1686)</f>
        <v>N/A</v>
      </c>
      <c r="E1685" s="32" t="str">
        <f>IF(Businesses!F1686="","N/A",Businesses!F1686)</f>
        <v>N/A</v>
      </c>
      <c r="F1685" s="32" t="str">
        <f t="shared" si="52"/>
        <v>N/A</v>
      </c>
      <c r="G1685" s="32" t="str">
        <f>IF(Businesses!G1686="","N/A",Businesses!G1686)</f>
        <v>N/A</v>
      </c>
      <c r="H1685" s="32" t="str">
        <f>IF(Businesses!H1686="","N/A",Businesses!H1686)</f>
        <v>N/A</v>
      </c>
      <c r="I1685" s="32" t="str">
        <f>IF(AND(Businesses!B1686="",Businesses!C1686&lt;&gt;""),0,IF(Businesses!B1686="","N/A",IF(ISNUMBER(Businesses!B1686),Businesses!B1686,0)))</f>
        <v>N/A</v>
      </c>
    </row>
    <row r="1686" spans="2:9">
      <c r="B1686" s="32" t="str">
        <f t="shared" si="53"/>
        <v>N/A</v>
      </c>
      <c r="C1686" s="32" t="str">
        <f>IF(AND(Businesses!D1687="",Businesses!E1687&lt;&gt;""),0,IF(Businesses!D1687="","N/A",IF(ISNUMBER(Businesses!D1687),Businesses!D1687,0)))</f>
        <v>N/A</v>
      </c>
      <c r="D1686" s="32" t="str">
        <f>IF(Businesses!E1687="","N/A",Businesses!E1687)</f>
        <v>N/A</v>
      </c>
      <c r="E1686" s="32" t="str">
        <f>IF(Businesses!F1687="","N/A",Businesses!F1687)</f>
        <v>N/A</v>
      </c>
      <c r="F1686" s="32" t="str">
        <f t="shared" si="52"/>
        <v>N/A</v>
      </c>
      <c r="G1686" s="32" t="str">
        <f>IF(Businesses!G1687="","N/A",Businesses!G1687)</f>
        <v>N/A</v>
      </c>
      <c r="H1686" s="32" t="str">
        <f>IF(Businesses!H1687="","N/A",Businesses!H1687)</f>
        <v>N/A</v>
      </c>
      <c r="I1686" s="32" t="str">
        <f>IF(AND(Businesses!B1687="",Businesses!C1687&lt;&gt;""),0,IF(Businesses!B1687="","N/A",IF(ISNUMBER(Businesses!B1687),Businesses!B1687,0)))</f>
        <v>N/A</v>
      </c>
    </row>
    <row r="1687" spans="2:9">
      <c r="B1687" s="32" t="str">
        <f t="shared" si="53"/>
        <v>N/A</v>
      </c>
      <c r="C1687" s="32" t="str">
        <f>IF(AND(Businesses!D1688="",Businesses!E1688&lt;&gt;""),0,IF(Businesses!D1688="","N/A",IF(ISNUMBER(Businesses!D1688),Businesses!D1688,0)))</f>
        <v>N/A</v>
      </c>
      <c r="D1687" s="32" t="str">
        <f>IF(Businesses!E1688="","N/A",Businesses!E1688)</f>
        <v>N/A</v>
      </c>
      <c r="E1687" s="32" t="str">
        <f>IF(Businesses!F1688="","N/A",Businesses!F1688)</f>
        <v>N/A</v>
      </c>
      <c r="F1687" s="32" t="str">
        <f t="shared" si="52"/>
        <v>N/A</v>
      </c>
      <c r="G1687" s="32" t="str">
        <f>IF(Businesses!G1688="","N/A",Businesses!G1688)</f>
        <v>N/A</v>
      </c>
      <c r="H1687" s="32" t="str">
        <f>IF(Businesses!H1688="","N/A",Businesses!H1688)</f>
        <v>N/A</v>
      </c>
      <c r="I1687" s="32" t="str">
        <f>IF(AND(Businesses!B1688="",Businesses!C1688&lt;&gt;""),0,IF(Businesses!B1688="","N/A",IF(ISNUMBER(Businesses!B1688),Businesses!B1688,0)))</f>
        <v>N/A</v>
      </c>
    </row>
    <row r="1688" spans="2:9">
      <c r="B1688" s="32" t="str">
        <f t="shared" si="53"/>
        <v>N/A</v>
      </c>
      <c r="C1688" s="32" t="str">
        <f>IF(AND(Businesses!D1689="",Businesses!E1689&lt;&gt;""),0,IF(Businesses!D1689="","N/A",IF(ISNUMBER(Businesses!D1689),Businesses!D1689,0)))</f>
        <v>N/A</v>
      </c>
      <c r="D1688" s="32" t="str">
        <f>IF(Businesses!E1689="","N/A",Businesses!E1689)</f>
        <v>N/A</v>
      </c>
      <c r="E1688" s="32" t="str">
        <f>IF(Businesses!F1689="","N/A",Businesses!F1689)</f>
        <v>N/A</v>
      </c>
      <c r="F1688" s="32" t="str">
        <f t="shared" si="52"/>
        <v>N/A</v>
      </c>
      <c r="G1688" s="32" t="str">
        <f>IF(Businesses!G1689="","N/A",Businesses!G1689)</f>
        <v>N/A</v>
      </c>
      <c r="H1688" s="32" t="str">
        <f>IF(Businesses!H1689="","N/A",Businesses!H1689)</f>
        <v>N/A</v>
      </c>
      <c r="I1688" s="32" t="str">
        <f>IF(AND(Businesses!B1689="",Businesses!C1689&lt;&gt;""),0,IF(Businesses!B1689="","N/A",IF(ISNUMBER(Businesses!B1689),Businesses!B1689,0)))</f>
        <v>N/A</v>
      </c>
    </row>
    <row r="1689" spans="2:9">
      <c r="B1689" s="32" t="str">
        <f t="shared" si="53"/>
        <v>N/A</v>
      </c>
      <c r="C1689" s="32" t="str">
        <f>IF(AND(Businesses!D1690="",Businesses!E1690&lt;&gt;""),0,IF(Businesses!D1690="","N/A",IF(ISNUMBER(Businesses!D1690),Businesses!D1690,0)))</f>
        <v>N/A</v>
      </c>
      <c r="D1689" s="32" t="str">
        <f>IF(Businesses!E1690="","N/A",Businesses!E1690)</f>
        <v>N/A</v>
      </c>
      <c r="E1689" s="32" t="str">
        <f>IF(Businesses!F1690="","N/A",Businesses!F1690)</f>
        <v>N/A</v>
      </c>
      <c r="F1689" s="32" t="str">
        <f t="shared" si="52"/>
        <v>N/A</v>
      </c>
      <c r="G1689" s="32" t="str">
        <f>IF(Businesses!G1690="","N/A",Businesses!G1690)</f>
        <v>N/A</v>
      </c>
      <c r="H1689" s="32" t="str">
        <f>IF(Businesses!H1690="","N/A",Businesses!H1690)</f>
        <v>N/A</v>
      </c>
      <c r="I1689" s="32" t="str">
        <f>IF(AND(Businesses!B1690="",Businesses!C1690&lt;&gt;""),0,IF(Businesses!B1690="","N/A",IF(ISNUMBER(Businesses!B1690),Businesses!B1690,0)))</f>
        <v>N/A</v>
      </c>
    </row>
    <row r="1690" spans="2:9">
      <c r="B1690" s="32" t="str">
        <f t="shared" si="53"/>
        <v>N/A</v>
      </c>
      <c r="C1690" s="32" t="str">
        <f>IF(AND(Businesses!D1691="",Businesses!E1691&lt;&gt;""),0,IF(Businesses!D1691="","N/A",IF(ISNUMBER(Businesses!D1691),Businesses!D1691,0)))</f>
        <v>N/A</v>
      </c>
      <c r="D1690" s="32" t="str">
        <f>IF(Businesses!E1691="","N/A",Businesses!E1691)</f>
        <v>N/A</v>
      </c>
      <c r="E1690" s="32" t="str">
        <f>IF(Businesses!F1691="","N/A",Businesses!F1691)</f>
        <v>N/A</v>
      </c>
      <c r="F1690" s="32" t="str">
        <f t="shared" si="52"/>
        <v>N/A</v>
      </c>
      <c r="G1690" s="32" t="str">
        <f>IF(Businesses!G1691="","N/A",Businesses!G1691)</f>
        <v>N/A</v>
      </c>
      <c r="H1690" s="32" t="str">
        <f>IF(Businesses!H1691="","N/A",Businesses!H1691)</f>
        <v>N/A</v>
      </c>
      <c r="I1690" s="32" t="str">
        <f>IF(AND(Businesses!B1691="",Businesses!C1691&lt;&gt;""),0,IF(Businesses!B1691="","N/A",IF(ISNUMBER(Businesses!B1691),Businesses!B1691,0)))</f>
        <v>N/A</v>
      </c>
    </row>
    <row r="1691" spans="2:9">
      <c r="B1691" s="32" t="str">
        <f t="shared" si="53"/>
        <v>N/A</v>
      </c>
      <c r="C1691" s="32" t="str">
        <f>IF(AND(Businesses!D1692="",Businesses!E1692&lt;&gt;""),0,IF(Businesses!D1692="","N/A",IF(ISNUMBER(Businesses!D1692),Businesses!D1692,0)))</f>
        <v>N/A</v>
      </c>
      <c r="D1691" s="32" t="str">
        <f>IF(Businesses!E1692="","N/A",Businesses!E1692)</f>
        <v>N/A</v>
      </c>
      <c r="E1691" s="32" t="str">
        <f>IF(Businesses!F1692="","N/A",Businesses!F1692)</f>
        <v>N/A</v>
      </c>
      <c r="F1691" s="32" t="str">
        <f t="shared" si="52"/>
        <v>N/A</v>
      </c>
      <c r="G1691" s="32" t="str">
        <f>IF(Businesses!G1692="","N/A",Businesses!G1692)</f>
        <v>N/A</v>
      </c>
      <c r="H1691" s="32" t="str">
        <f>IF(Businesses!H1692="","N/A",Businesses!H1692)</f>
        <v>N/A</v>
      </c>
      <c r="I1691" s="32" t="str">
        <f>IF(AND(Businesses!B1692="",Businesses!C1692&lt;&gt;""),0,IF(Businesses!B1692="","N/A",IF(ISNUMBER(Businesses!B1692),Businesses!B1692,0)))</f>
        <v>N/A</v>
      </c>
    </row>
    <row r="1692" spans="2:9">
      <c r="B1692" s="32" t="str">
        <f t="shared" si="53"/>
        <v>N/A</v>
      </c>
      <c r="C1692" s="32" t="str">
        <f>IF(AND(Businesses!D1693="",Businesses!E1693&lt;&gt;""),0,IF(Businesses!D1693="","N/A",IF(ISNUMBER(Businesses!D1693),Businesses!D1693,0)))</f>
        <v>N/A</v>
      </c>
      <c r="D1692" s="32" t="str">
        <f>IF(Businesses!E1693="","N/A",Businesses!E1693)</f>
        <v>N/A</v>
      </c>
      <c r="E1692" s="32" t="str">
        <f>IF(Businesses!F1693="","N/A",Businesses!F1693)</f>
        <v>N/A</v>
      </c>
      <c r="F1692" s="32" t="str">
        <f t="shared" si="52"/>
        <v>N/A</v>
      </c>
      <c r="G1692" s="32" t="str">
        <f>IF(Businesses!G1693="","N/A",Businesses!G1693)</f>
        <v>N/A</v>
      </c>
      <c r="H1692" s="32" t="str">
        <f>IF(Businesses!H1693="","N/A",Businesses!H1693)</f>
        <v>N/A</v>
      </c>
      <c r="I1692" s="32" t="str">
        <f>IF(AND(Businesses!B1693="",Businesses!C1693&lt;&gt;""),0,IF(Businesses!B1693="","N/A",IF(ISNUMBER(Businesses!B1693),Businesses!B1693,0)))</f>
        <v>N/A</v>
      </c>
    </row>
    <row r="1693" spans="2:9">
      <c r="B1693" s="32" t="str">
        <f t="shared" si="53"/>
        <v>N/A</v>
      </c>
      <c r="C1693" s="32" t="str">
        <f>IF(AND(Businesses!D1694="",Businesses!E1694&lt;&gt;""),0,IF(Businesses!D1694="","N/A",IF(ISNUMBER(Businesses!D1694),Businesses!D1694,0)))</f>
        <v>N/A</v>
      </c>
      <c r="D1693" s="32" t="str">
        <f>IF(Businesses!E1694="","N/A",Businesses!E1694)</f>
        <v>N/A</v>
      </c>
      <c r="E1693" s="32" t="str">
        <f>IF(Businesses!F1694="","N/A",Businesses!F1694)</f>
        <v>N/A</v>
      </c>
      <c r="F1693" s="32" t="str">
        <f t="shared" si="52"/>
        <v>N/A</v>
      </c>
      <c r="G1693" s="32" t="str">
        <f>IF(Businesses!G1694="","N/A",Businesses!G1694)</f>
        <v>N/A</v>
      </c>
      <c r="H1693" s="32" t="str">
        <f>IF(Businesses!H1694="","N/A",Businesses!H1694)</f>
        <v>N/A</v>
      </c>
      <c r="I1693" s="32" t="str">
        <f>IF(AND(Businesses!B1694="",Businesses!C1694&lt;&gt;""),0,IF(Businesses!B1694="","N/A",IF(ISNUMBER(Businesses!B1694),Businesses!B1694,0)))</f>
        <v>N/A</v>
      </c>
    </row>
    <row r="1694" spans="2:9">
      <c r="B1694" s="32" t="str">
        <f t="shared" si="53"/>
        <v>N/A</v>
      </c>
      <c r="C1694" s="32" t="str">
        <f>IF(AND(Businesses!D1695="",Businesses!E1695&lt;&gt;""),0,IF(Businesses!D1695="","N/A",IF(ISNUMBER(Businesses!D1695),Businesses!D1695,0)))</f>
        <v>N/A</v>
      </c>
      <c r="D1694" s="32" t="str">
        <f>IF(Businesses!E1695="","N/A",Businesses!E1695)</f>
        <v>N/A</v>
      </c>
      <c r="E1694" s="32" t="str">
        <f>IF(Businesses!F1695="","N/A",Businesses!F1695)</f>
        <v>N/A</v>
      </c>
      <c r="F1694" s="32" t="str">
        <f t="shared" si="52"/>
        <v>N/A</v>
      </c>
      <c r="G1694" s="32" t="str">
        <f>IF(Businesses!G1695="","N/A",Businesses!G1695)</f>
        <v>N/A</v>
      </c>
      <c r="H1694" s="32" t="str">
        <f>IF(Businesses!H1695="","N/A",Businesses!H1695)</f>
        <v>N/A</v>
      </c>
      <c r="I1694" s="32" t="str">
        <f>IF(AND(Businesses!B1695="",Businesses!C1695&lt;&gt;""),0,IF(Businesses!B1695="","N/A",IF(ISNUMBER(Businesses!B1695),Businesses!B1695,0)))</f>
        <v>N/A</v>
      </c>
    </row>
    <row r="1695" spans="2:9">
      <c r="B1695" s="32" t="str">
        <f t="shared" si="53"/>
        <v>N/A</v>
      </c>
      <c r="C1695" s="32" t="str">
        <f>IF(AND(Businesses!D1696="",Businesses!E1696&lt;&gt;""),0,IF(Businesses!D1696="","N/A",IF(ISNUMBER(Businesses!D1696),Businesses!D1696,0)))</f>
        <v>N/A</v>
      </c>
      <c r="D1695" s="32" t="str">
        <f>IF(Businesses!E1696="","N/A",Businesses!E1696)</f>
        <v>N/A</v>
      </c>
      <c r="E1695" s="32" t="str">
        <f>IF(Businesses!F1696="","N/A",Businesses!F1696)</f>
        <v>N/A</v>
      </c>
      <c r="F1695" s="32" t="str">
        <f t="shared" si="52"/>
        <v>N/A</v>
      </c>
      <c r="G1695" s="32" t="str">
        <f>IF(Businesses!G1696="","N/A",Businesses!G1696)</f>
        <v>N/A</v>
      </c>
      <c r="H1695" s="32" t="str">
        <f>IF(Businesses!H1696="","N/A",Businesses!H1696)</f>
        <v>N/A</v>
      </c>
      <c r="I1695" s="32" t="str">
        <f>IF(AND(Businesses!B1696="",Businesses!C1696&lt;&gt;""),0,IF(Businesses!B1696="","N/A",IF(ISNUMBER(Businesses!B1696),Businesses!B1696,0)))</f>
        <v>N/A</v>
      </c>
    </row>
    <row r="1696" spans="2:9">
      <c r="B1696" s="32" t="str">
        <f t="shared" si="53"/>
        <v>N/A</v>
      </c>
      <c r="C1696" s="32" t="str">
        <f>IF(AND(Businesses!D1697="",Businesses!E1697&lt;&gt;""),0,IF(Businesses!D1697="","N/A",IF(ISNUMBER(Businesses!D1697),Businesses!D1697,0)))</f>
        <v>N/A</v>
      </c>
      <c r="D1696" s="32" t="str">
        <f>IF(Businesses!E1697="","N/A",Businesses!E1697)</f>
        <v>N/A</v>
      </c>
      <c r="E1696" s="32" t="str">
        <f>IF(Businesses!F1697="","N/A",Businesses!F1697)</f>
        <v>N/A</v>
      </c>
      <c r="F1696" s="32" t="str">
        <f t="shared" si="52"/>
        <v>N/A</v>
      </c>
      <c r="G1696" s="32" t="str">
        <f>IF(Businesses!G1697="","N/A",Businesses!G1697)</f>
        <v>N/A</v>
      </c>
      <c r="H1696" s="32" t="str">
        <f>IF(Businesses!H1697="","N/A",Businesses!H1697)</f>
        <v>N/A</v>
      </c>
      <c r="I1696" s="32" t="str">
        <f>IF(AND(Businesses!B1697="",Businesses!C1697&lt;&gt;""),0,IF(Businesses!B1697="","N/A",IF(ISNUMBER(Businesses!B1697),Businesses!B1697,0)))</f>
        <v>N/A</v>
      </c>
    </row>
    <row r="1697" spans="2:9">
      <c r="B1697" s="32" t="str">
        <f t="shared" si="53"/>
        <v>N/A</v>
      </c>
      <c r="C1697" s="32" t="str">
        <f>IF(AND(Businesses!D1698="",Businesses!E1698&lt;&gt;""),0,IF(Businesses!D1698="","N/A",IF(ISNUMBER(Businesses!D1698),Businesses!D1698,0)))</f>
        <v>N/A</v>
      </c>
      <c r="D1697" s="32" t="str">
        <f>IF(Businesses!E1698="","N/A",Businesses!E1698)</f>
        <v>N/A</v>
      </c>
      <c r="E1697" s="32" t="str">
        <f>IF(Businesses!F1698="","N/A",Businesses!F1698)</f>
        <v>N/A</v>
      </c>
      <c r="F1697" s="32" t="str">
        <f t="shared" si="52"/>
        <v>N/A</v>
      </c>
      <c r="G1697" s="32" t="str">
        <f>IF(Businesses!G1698="","N/A",Businesses!G1698)</f>
        <v>N/A</v>
      </c>
      <c r="H1697" s="32" t="str">
        <f>IF(Businesses!H1698="","N/A",Businesses!H1698)</f>
        <v>N/A</v>
      </c>
      <c r="I1697" s="32" t="str">
        <f>IF(AND(Businesses!B1698="",Businesses!C1698&lt;&gt;""),0,IF(Businesses!B1698="","N/A",IF(ISNUMBER(Businesses!B1698),Businesses!B1698,0)))</f>
        <v>N/A</v>
      </c>
    </row>
    <row r="1698" spans="2:9">
      <c r="B1698" s="32" t="str">
        <f t="shared" si="53"/>
        <v>N/A</v>
      </c>
      <c r="C1698" s="32" t="str">
        <f>IF(AND(Businesses!D1699="",Businesses!E1699&lt;&gt;""),0,IF(Businesses!D1699="","N/A",IF(ISNUMBER(Businesses!D1699),Businesses!D1699,0)))</f>
        <v>N/A</v>
      </c>
      <c r="D1698" s="32" t="str">
        <f>IF(Businesses!E1699="","N/A",Businesses!E1699)</f>
        <v>N/A</v>
      </c>
      <c r="E1698" s="32" t="str">
        <f>IF(Businesses!F1699="","N/A",Businesses!F1699)</f>
        <v>N/A</v>
      </c>
      <c r="F1698" s="32" t="str">
        <f t="shared" si="52"/>
        <v>N/A</v>
      </c>
      <c r="G1698" s="32" t="str">
        <f>IF(Businesses!G1699="","N/A",Businesses!G1699)</f>
        <v>N/A</v>
      </c>
      <c r="H1698" s="32" t="str">
        <f>IF(Businesses!H1699="","N/A",Businesses!H1699)</f>
        <v>N/A</v>
      </c>
      <c r="I1698" s="32" t="str">
        <f>IF(AND(Businesses!B1699="",Businesses!C1699&lt;&gt;""),0,IF(Businesses!B1699="","N/A",IF(ISNUMBER(Businesses!B1699),Businesses!B1699,0)))</f>
        <v>N/A</v>
      </c>
    </row>
    <row r="1699" spans="2:9">
      <c r="B1699" s="32" t="str">
        <f t="shared" si="53"/>
        <v>N/A</v>
      </c>
      <c r="C1699" s="32" t="str">
        <f>IF(AND(Businesses!D1700="",Businesses!E1700&lt;&gt;""),0,IF(Businesses!D1700="","N/A",IF(ISNUMBER(Businesses!D1700),Businesses!D1700,0)))</f>
        <v>N/A</v>
      </c>
      <c r="D1699" s="32" t="str">
        <f>IF(Businesses!E1700="","N/A",Businesses!E1700)</f>
        <v>N/A</v>
      </c>
      <c r="E1699" s="32" t="str">
        <f>IF(Businesses!F1700="","N/A",Businesses!F1700)</f>
        <v>N/A</v>
      </c>
      <c r="F1699" s="32" t="str">
        <f t="shared" si="52"/>
        <v>N/A</v>
      </c>
      <c r="G1699" s="32" t="str">
        <f>IF(Businesses!G1700="","N/A",Businesses!G1700)</f>
        <v>N/A</v>
      </c>
      <c r="H1699" s="32" t="str">
        <f>IF(Businesses!H1700="","N/A",Businesses!H1700)</f>
        <v>N/A</v>
      </c>
      <c r="I1699" s="32" t="str">
        <f>IF(AND(Businesses!B1700="",Businesses!C1700&lt;&gt;""),0,IF(Businesses!B1700="","N/A",IF(ISNUMBER(Businesses!B1700),Businesses!B1700,0)))</f>
        <v>N/A</v>
      </c>
    </row>
    <row r="1700" spans="2:9">
      <c r="B1700" s="32" t="str">
        <f t="shared" si="53"/>
        <v>N/A</v>
      </c>
      <c r="C1700" s="32" t="str">
        <f>IF(AND(Businesses!D1701="",Businesses!E1701&lt;&gt;""),0,IF(Businesses!D1701="","N/A",IF(ISNUMBER(Businesses!D1701),Businesses!D1701,0)))</f>
        <v>N/A</v>
      </c>
      <c r="D1700" s="32" t="str">
        <f>IF(Businesses!E1701="","N/A",Businesses!E1701)</f>
        <v>N/A</v>
      </c>
      <c r="E1700" s="32" t="str">
        <f>IF(Businesses!F1701="","N/A",Businesses!F1701)</f>
        <v>N/A</v>
      </c>
      <c r="F1700" s="32" t="str">
        <f t="shared" si="52"/>
        <v>N/A</v>
      </c>
      <c r="G1700" s="32" t="str">
        <f>IF(Businesses!G1701="","N/A",Businesses!G1701)</f>
        <v>N/A</v>
      </c>
      <c r="H1700" s="32" t="str">
        <f>IF(Businesses!H1701="","N/A",Businesses!H1701)</f>
        <v>N/A</v>
      </c>
      <c r="I1700" s="32" t="str">
        <f>IF(AND(Businesses!B1701="",Businesses!C1701&lt;&gt;""),0,IF(Businesses!B1701="","N/A",IF(ISNUMBER(Businesses!B1701),Businesses!B1701,0)))</f>
        <v>N/A</v>
      </c>
    </row>
    <row r="1701" spans="2:9">
      <c r="B1701" s="32" t="str">
        <f t="shared" si="53"/>
        <v>N/A</v>
      </c>
      <c r="C1701" s="32" t="str">
        <f>IF(AND(Businesses!D1702="",Businesses!E1702&lt;&gt;""),0,IF(Businesses!D1702="","N/A",IF(ISNUMBER(Businesses!D1702),Businesses!D1702,0)))</f>
        <v>N/A</v>
      </c>
      <c r="D1701" s="32" t="str">
        <f>IF(Businesses!E1702="","N/A",Businesses!E1702)</f>
        <v>N/A</v>
      </c>
      <c r="E1701" s="32" t="str">
        <f>IF(Businesses!F1702="","N/A",Businesses!F1702)</f>
        <v>N/A</v>
      </c>
      <c r="F1701" s="32" t="str">
        <f t="shared" si="52"/>
        <v>N/A</v>
      </c>
      <c r="G1701" s="32" t="str">
        <f>IF(Businesses!G1702="","N/A",Businesses!G1702)</f>
        <v>N/A</v>
      </c>
      <c r="H1701" s="32" t="str">
        <f>IF(Businesses!H1702="","N/A",Businesses!H1702)</f>
        <v>N/A</v>
      </c>
      <c r="I1701" s="32" t="str">
        <f>IF(AND(Businesses!B1702="",Businesses!C1702&lt;&gt;""),0,IF(Businesses!B1702="","N/A",IF(ISNUMBER(Businesses!B1702),Businesses!B1702,0)))</f>
        <v>N/A</v>
      </c>
    </row>
    <row r="1702" spans="2:9">
      <c r="B1702" s="32" t="str">
        <f t="shared" si="53"/>
        <v>N/A</v>
      </c>
      <c r="C1702" s="32" t="str">
        <f>IF(AND(Businesses!D1703="",Businesses!E1703&lt;&gt;""),0,IF(Businesses!D1703="","N/A",IF(ISNUMBER(Businesses!D1703),Businesses!D1703,0)))</f>
        <v>N/A</v>
      </c>
      <c r="D1702" s="32" t="str">
        <f>IF(Businesses!E1703="","N/A",Businesses!E1703)</f>
        <v>N/A</v>
      </c>
      <c r="E1702" s="32" t="str">
        <f>IF(Businesses!F1703="","N/A",Businesses!F1703)</f>
        <v>N/A</v>
      </c>
      <c r="F1702" s="32" t="str">
        <f t="shared" si="52"/>
        <v>N/A</v>
      </c>
      <c r="G1702" s="32" t="str">
        <f>IF(Businesses!G1703="","N/A",Businesses!G1703)</f>
        <v>N/A</v>
      </c>
      <c r="H1702" s="32" t="str">
        <f>IF(Businesses!H1703="","N/A",Businesses!H1703)</f>
        <v>N/A</v>
      </c>
      <c r="I1702" s="32" t="str">
        <f>IF(AND(Businesses!B1703="",Businesses!C1703&lt;&gt;""),0,IF(Businesses!B1703="","N/A",IF(ISNUMBER(Businesses!B1703),Businesses!B1703,0)))</f>
        <v>N/A</v>
      </c>
    </row>
    <row r="1703" spans="2:9">
      <c r="B1703" s="32" t="str">
        <f t="shared" si="53"/>
        <v>N/A</v>
      </c>
      <c r="C1703" s="32" t="str">
        <f>IF(AND(Businesses!D1704="",Businesses!E1704&lt;&gt;""),0,IF(Businesses!D1704="","N/A",IF(ISNUMBER(Businesses!D1704),Businesses!D1704,0)))</f>
        <v>N/A</v>
      </c>
      <c r="D1703" s="32" t="str">
        <f>IF(Businesses!E1704="","N/A",Businesses!E1704)</f>
        <v>N/A</v>
      </c>
      <c r="E1703" s="32" t="str">
        <f>IF(Businesses!F1704="","N/A",Businesses!F1704)</f>
        <v>N/A</v>
      </c>
      <c r="F1703" s="32" t="str">
        <f t="shared" si="52"/>
        <v>N/A</v>
      </c>
      <c r="G1703" s="32" t="str">
        <f>IF(Businesses!G1704="","N/A",Businesses!G1704)</f>
        <v>N/A</v>
      </c>
      <c r="H1703" s="32" t="str">
        <f>IF(Businesses!H1704="","N/A",Businesses!H1704)</f>
        <v>N/A</v>
      </c>
      <c r="I1703" s="32" t="str">
        <f>IF(AND(Businesses!B1704="",Businesses!C1704&lt;&gt;""),0,IF(Businesses!B1704="","N/A",IF(ISNUMBER(Businesses!B1704),Businesses!B1704,0)))</f>
        <v>N/A</v>
      </c>
    </row>
    <row r="1704" spans="2:9">
      <c r="B1704" s="32" t="str">
        <f t="shared" si="53"/>
        <v>N/A</v>
      </c>
      <c r="C1704" s="32" t="str">
        <f>IF(AND(Businesses!D1705="",Businesses!E1705&lt;&gt;""),0,IF(Businesses!D1705="","N/A",IF(ISNUMBER(Businesses!D1705),Businesses!D1705,0)))</f>
        <v>N/A</v>
      </c>
      <c r="D1704" s="32" t="str">
        <f>IF(Businesses!E1705="","N/A",Businesses!E1705)</f>
        <v>N/A</v>
      </c>
      <c r="E1704" s="32" t="str">
        <f>IF(Businesses!F1705="","N/A",Businesses!F1705)</f>
        <v>N/A</v>
      </c>
      <c r="F1704" s="32" t="str">
        <f t="shared" si="52"/>
        <v>N/A</v>
      </c>
      <c r="G1704" s="32" t="str">
        <f>IF(Businesses!G1705="","N/A",Businesses!G1705)</f>
        <v>N/A</v>
      </c>
      <c r="H1704" s="32" t="str">
        <f>IF(Businesses!H1705="","N/A",Businesses!H1705)</f>
        <v>N/A</v>
      </c>
      <c r="I1704" s="32" t="str">
        <f>IF(AND(Businesses!B1705="",Businesses!C1705&lt;&gt;""),0,IF(Businesses!B1705="","N/A",IF(ISNUMBER(Businesses!B1705),Businesses!B1705,0)))</f>
        <v>N/A</v>
      </c>
    </row>
    <row r="1705" spans="2:9">
      <c r="B1705" s="32" t="str">
        <f t="shared" si="53"/>
        <v>N/A</v>
      </c>
      <c r="C1705" s="32" t="str">
        <f>IF(AND(Businesses!D1706="",Businesses!E1706&lt;&gt;""),0,IF(Businesses!D1706="","N/A",IF(ISNUMBER(Businesses!D1706),Businesses!D1706,0)))</f>
        <v>N/A</v>
      </c>
      <c r="D1705" s="32" t="str">
        <f>IF(Businesses!E1706="","N/A",Businesses!E1706)</f>
        <v>N/A</v>
      </c>
      <c r="E1705" s="32" t="str">
        <f>IF(Businesses!F1706="","N/A",Businesses!F1706)</f>
        <v>N/A</v>
      </c>
      <c r="F1705" s="32" t="str">
        <f t="shared" si="52"/>
        <v>N/A</v>
      </c>
      <c r="G1705" s="32" t="str">
        <f>IF(Businesses!G1706="","N/A",Businesses!G1706)</f>
        <v>N/A</v>
      </c>
      <c r="H1705" s="32" t="str">
        <f>IF(Businesses!H1706="","N/A",Businesses!H1706)</f>
        <v>N/A</v>
      </c>
      <c r="I1705" s="32" t="str">
        <f>IF(AND(Businesses!B1706="",Businesses!C1706&lt;&gt;""),0,IF(Businesses!B1706="","N/A",IF(ISNUMBER(Businesses!B1706),Businesses!B1706,0)))</f>
        <v>N/A</v>
      </c>
    </row>
    <row r="1706" spans="2:9">
      <c r="B1706" s="32" t="str">
        <f t="shared" si="53"/>
        <v>N/A</v>
      </c>
      <c r="C1706" s="32" t="str">
        <f>IF(AND(Businesses!D1707="",Businesses!E1707&lt;&gt;""),0,IF(Businesses!D1707="","N/A",IF(ISNUMBER(Businesses!D1707),Businesses!D1707,0)))</f>
        <v>N/A</v>
      </c>
      <c r="D1706" s="32" t="str">
        <f>IF(Businesses!E1707="","N/A",Businesses!E1707)</f>
        <v>N/A</v>
      </c>
      <c r="E1706" s="32" t="str">
        <f>IF(Businesses!F1707="","N/A",Businesses!F1707)</f>
        <v>N/A</v>
      </c>
      <c r="F1706" s="32" t="str">
        <f t="shared" si="52"/>
        <v>N/A</v>
      </c>
      <c r="G1706" s="32" t="str">
        <f>IF(Businesses!G1707="","N/A",Businesses!G1707)</f>
        <v>N/A</v>
      </c>
      <c r="H1706" s="32" t="str">
        <f>IF(Businesses!H1707="","N/A",Businesses!H1707)</f>
        <v>N/A</v>
      </c>
      <c r="I1706" s="32" t="str">
        <f>IF(AND(Businesses!B1707="",Businesses!C1707&lt;&gt;""),0,IF(Businesses!B1707="","N/A",IF(ISNUMBER(Businesses!B1707),Businesses!B1707,0)))</f>
        <v>N/A</v>
      </c>
    </row>
    <row r="1707" spans="2:9">
      <c r="B1707" s="32" t="str">
        <f t="shared" si="53"/>
        <v>N/A</v>
      </c>
      <c r="C1707" s="32" t="str">
        <f>IF(AND(Businesses!D1708="",Businesses!E1708&lt;&gt;""),0,IF(Businesses!D1708="","N/A",IF(ISNUMBER(Businesses!D1708),Businesses!D1708,0)))</f>
        <v>N/A</v>
      </c>
      <c r="D1707" s="32" t="str">
        <f>IF(Businesses!E1708="","N/A",Businesses!E1708)</f>
        <v>N/A</v>
      </c>
      <c r="E1707" s="32" t="str">
        <f>IF(Businesses!F1708="","N/A",Businesses!F1708)</f>
        <v>N/A</v>
      </c>
      <c r="F1707" s="32" t="str">
        <f t="shared" si="52"/>
        <v>N/A</v>
      </c>
      <c r="G1707" s="32" t="str">
        <f>IF(Businesses!G1708="","N/A",Businesses!G1708)</f>
        <v>N/A</v>
      </c>
      <c r="H1707" s="32" t="str">
        <f>IF(Businesses!H1708="","N/A",Businesses!H1708)</f>
        <v>N/A</v>
      </c>
      <c r="I1707" s="32" t="str">
        <f>IF(AND(Businesses!B1708="",Businesses!C1708&lt;&gt;""),0,IF(Businesses!B1708="","N/A",IF(ISNUMBER(Businesses!B1708),Businesses!B1708,0)))</f>
        <v>N/A</v>
      </c>
    </row>
    <row r="1708" spans="2:9">
      <c r="B1708" s="32" t="str">
        <f t="shared" si="53"/>
        <v>N/A</v>
      </c>
      <c r="C1708" s="32" t="str">
        <f>IF(AND(Businesses!D1709="",Businesses!E1709&lt;&gt;""),0,IF(Businesses!D1709="","N/A",IF(ISNUMBER(Businesses!D1709),Businesses!D1709,0)))</f>
        <v>N/A</v>
      </c>
      <c r="D1708" s="32" t="str">
        <f>IF(Businesses!E1709="","N/A",Businesses!E1709)</f>
        <v>N/A</v>
      </c>
      <c r="E1708" s="32" t="str">
        <f>IF(Businesses!F1709="","N/A",Businesses!F1709)</f>
        <v>N/A</v>
      </c>
      <c r="F1708" s="32" t="str">
        <f t="shared" si="52"/>
        <v>N/A</v>
      </c>
      <c r="G1708" s="32" t="str">
        <f>IF(Businesses!G1709="","N/A",Businesses!G1709)</f>
        <v>N/A</v>
      </c>
      <c r="H1708" s="32" t="str">
        <f>IF(Businesses!H1709="","N/A",Businesses!H1709)</f>
        <v>N/A</v>
      </c>
      <c r="I1708" s="32" t="str">
        <f>IF(AND(Businesses!B1709="",Businesses!C1709&lt;&gt;""),0,IF(Businesses!B1709="","N/A",IF(ISNUMBER(Businesses!B1709),Businesses!B1709,0)))</f>
        <v>N/A</v>
      </c>
    </row>
    <row r="1709" spans="2:9">
      <c r="B1709" s="32" t="str">
        <f t="shared" si="53"/>
        <v>N/A</v>
      </c>
      <c r="C1709" s="32" t="str">
        <f>IF(AND(Businesses!D1710="",Businesses!E1710&lt;&gt;""),0,IF(Businesses!D1710="","N/A",IF(ISNUMBER(Businesses!D1710),Businesses!D1710,0)))</f>
        <v>N/A</v>
      </c>
      <c r="D1709" s="32" t="str">
        <f>IF(Businesses!E1710="","N/A",Businesses!E1710)</f>
        <v>N/A</v>
      </c>
      <c r="E1709" s="32" t="str">
        <f>IF(Businesses!F1710="","N/A",Businesses!F1710)</f>
        <v>N/A</v>
      </c>
      <c r="F1709" s="32" t="str">
        <f t="shared" si="52"/>
        <v>N/A</v>
      </c>
      <c r="G1709" s="32" t="str">
        <f>IF(Businesses!G1710="","N/A",Businesses!G1710)</f>
        <v>N/A</v>
      </c>
      <c r="H1709" s="32" t="str">
        <f>IF(Businesses!H1710="","N/A",Businesses!H1710)</f>
        <v>N/A</v>
      </c>
      <c r="I1709" s="32" t="str">
        <f>IF(AND(Businesses!B1710="",Businesses!C1710&lt;&gt;""),0,IF(Businesses!B1710="","N/A",IF(ISNUMBER(Businesses!B1710),Businesses!B1710,0)))</f>
        <v>N/A</v>
      </c>
    </row>
    <row r="1710" spans="2:9">
      <c r="B1710" s="32" t="str">
        <f t="shared" si="53"/>
        <v>N/A</v>
      </c>
      <c r="C1710" s="32" t="str">
        <f>IF(AND(Businesses!D1711="",Businesses!E1711&lt;&gt;""),0,IF(Businesses!D1711="","N/A",IF(ISNUMBER(Businesses!D1711),Businesses!D1711,0)))</f>
        <v>N/A</v>
      </c>
      <c r="D1710" s="32" t="str">
        <f>IF(Businesses!E1711="","N/A",Businesses!E1711)</f>
        <v>N/A</v>
      </c>
      <c r="E1710" s="32" t="str">
        <f>IF(Businesses!F1711="","N/A",Businesses!F1711)</f>
        <v>N/A</v>
      </c>
      <c r="F1710" s="32" t="str">
        <f t="shared" si="52"/>
        <v>N/A</v>
      </c>
      <c r="G1710" s="32" t="str">
        <f>IF(Businesses!G1711="","N/A",Businesses!G1711)</f>
        <v>N/A</v>
      </c>
      <c r="H1710" s="32" t="str">
        <f>IF(Businesses!H1711="","N/A",Businesses!H1711)</f>
        <v>N/A</v>
      </c>
      <c r="I1710" s="32" t="str">
        <f>IF(AND(Businesses!B1711="",Businesses!C1711&lt;&gt;""),0,IF(Businesses!B1711="","N/A",IF(ISNUMBER(Businesses!B1711),Businesses!B1711,0)))</f>
        <v>N/A</v>
      </c>
    </row>
    <row r="1711" spans="2:9">
      <c r="B1711" s="32" t="str">
        <f t="shared" si="53"/>
        <v>N/A</v>
      </c>
      <c r="C1711" s="32" t="str">
        <f>IF(AND(Businesses!D1712="",Businesses!E1712&lt;&gt;""),0,IF(Businesses!D1712="","N/A",IF(ISNUMBER(Businesses!D1712),Businesses!D1712,0)))</f>
        <v>N/A</v>
      </c>
      <c r="D1711" s="32" t="str">
        <f>IF(Businesses!E1712="","N/A",Businesses!E1712)</f>
        <v>N/A</v>
      </c>
      <c r="E1711" s="32" t="str">
        <f>IF(Businesses!F1712="","N/A",Businesses!F1712)</f>
        <v>N/A</v>
      </c>
      <c r="F1711" s="32" t="str">
        <f t="shared" si="52"/>
        <v>N/A</v>
      </c>
      <c r="G1711" s="32" t="str">
        <f>IF(Businesses!G1712="","N/A",Businesses!G1712)</f>
        <v>N/A</v>
      </c>
      <c r="H1711" s="32" t="str">
        <f>IF(Businesses!H1712="","N/A",Businesses!H1712)</f>
        <v>N/A</v>
      </c>
      <c r="I1711" s="32" t="str">
        <f>IF(AND(Businesses!B1712="",Businesses!C1712&lt;&gt;""),0,IF(Businesses!B1712="","N/A",IF(ISNUMBER(Businesses!B1712),Businesses!B1712,0)))</f>
        <v>N/A</v>
      </c>
    </row>
    <row r="1712" spans="2:9">
      <c r="B1712" s="32" t="str">
        <f t="shared" si="53"/>
        <v>N/A</v>
      </c>
      <c r="C1712" s="32" t="str">
        <f>IF(AND(Businesses!D1713="",Businesses!E1713&lt;&gt;""),0,IF(Businesses!D1713="","N/A",IF(ISNUMBER(Businesses!D1713),Businesses!D1713,0)))</f>
        <v>N/A</v>
      </c>
      <c r="D1712" s="32" t="str">
        <f>IF(Businesses!E1713="","N/A",Businesses!E1713)</f>
        <v>N/A</v>
      </c>
      <c r="E1712" s="32" t="str">
        <f>IF(Businesses!F1713="","N/A",Businesses!F1713)</f>
        <v>N/A</v>
      </c>
      <c r="F1712" s="32" t="str">
        <f t="shared" si="52"/>
        <v>N/A</v>
      </c>
      <c r="G1712" s="32" t="str">
        <f>IF(Businesses!G1713="","N/A",Businesses!G1713)</f>
        <v>N/A</v>
      </c>
      <c r="H1712" s="32" t="str">
        <f>IF(Businesses!H1713="","N/A",Businesses!H1713)</f>
        <v>N/A</v>
      </c>
      <c r="I1712" s="32" t="str">
        <f>IF(AND(Businesses!B1713="",Businesses!C1713&lt;&gt;""),0,IF(Businesses!B1713="","N/A",IF(ISNUMBER(Businesses!B1713),Businesses!B1713,0)))</f>
        <v>N/A</v>
      </c>
    </row>
    <row r="1713" spans="2:9">
      <c r="B1713" s="32" t="str">
        <f t="shared" si="53"/>
        <v>N/A</v>
      </c>
      <c r="C1713" s="32" t="str">
        <f>IF(AND(Businesses!D1714="",Businesses!E1714&lt;&gt;""),0,IF(Businesses!D1714="","N/A",IF(ISNUMBER(Businesses!D1714),Businesses!D1714,0)))</f>
        <v>N/A</v>
      </c>
      <c r="D1713" s="32" t="str">
        <f>IF(Businesses!E1714="","N/A",Businesses!E1714)</f>
        <v>N/A</v>
      </c>
      <c r="E1713" s="32" t="str">
        <f>IF(Businesses!F1714="","N/A",Businesses!F1714)</f>
        <v>N/A</v>
      </c>
      <c r="F1713" s="32" t="str">
        <f t="shared" si="52"/>
        <v>N/A</v>
      </c>
      <c r="G1713" s="32" t="str">
        <f>IF(Businesses!G1714="","N/A",Businesses!G1714)</f>
        <v>N/A</v>
      </c>
      <c r="H1713" s="32" t="str">
        <f>IF(Businesses!H1714="","N/A",Businesses!H1714)</f>
        <v>N/A</v>
      </c>
      <c r="I1713" s="32" t="str">
        <f>IF(AND(Businesses!B1714="",Businesses!C1714&lt;&gt;""),0,IF(Businesses!B1714="","N/A",IF(ISNUMBER(Businesses!B1714),Businesses!B1714,0)))</f>
        <v>N/A</v>
      </c>
    </row>
    <row r="1714" spans="2:9">
      <c r="B1714" s="32" t="str">
        <f t="shared" si="53"/>
        <v>N/A</v>
      </c>
      <c r="C1714" s="32" t="str">
        <f>IF(AND(Businesses!D1715="",Businesses!E1715&lt;&gt;""),0,IF(Businesses!D1715="","N/A",IF(ISNUMBER(Businesses!D1715),Businesses!D1715,0)))</f>
        <v>N/A</v>
      </c>
      <c r="D1714" s="32" t="str">
        <f>IF(Businesses!E1715="","N/A",Businesses!E1715)</f>
        <v>N/A</v>
      </c>
      <c r="E1714" s="32" t="str">
        <f>IF(Businesses!F1715="","N/A",Businesses!F1715)</f>
        <v>N/A</v>
      </c>
      <c r="F1714" s="32" t="str">
        <f t="shared" si="52"/>
        <v>N/A</v>
      </c>
      <c r="G1714" s="32" t="str">
        <f>IF(Businesses!G1715="","N/A",Businesses!G1715)</f>
        <v>N/A</v>
      </c>
      <c r="H1714" s="32" t="str">
        <f>IF(Businesses!H1715="","N/A",Businesses!H1715)</f>
        <v>N/A</v>
      </c>
      <c r="I1714" s="32" t="str">
        <f>IF(AND(Businesses!B1715="",Businesses!C1715&lt;&gt;""),0,IF(Businesses!B1715="","N/A",IF(ISNUMBER(Businesses!B1715),Businesses!B1715,0)))</f>
        <v>N/A</v>
      </c>
    </row>
    <row r="1715" spans="2:9">
      <c r="B1715" s="32" t="str">
        <f t="shared" si="53"/>
        <v>N/A</v>
      </c>
      <c r="C1715" s="32" t="str">
        <f>IF(AND(Businesses!D1716="",Businesses!E1716&lt;&gt;""),0,IF(Businesses!D1716="","N/A",IF(ISNUMBER(Businesses!D1716),Businesses!D1716,0)))</f>
        <v>N/A</v>
      </c>
      <c r="D1715" s="32" t="str">
        <f>IF(Businesses!E1716="","N/A",Businesses!E1716)</f>
        <v>N/A</v>
      </c>
      <c r="E1715" s="32" t="str">
        <f>IF(Businesses!F1716="","N/A",Businesses!F1716)</f>
        <v>N/A</v>
      </c>
      <c r="F1715" s="32" t="str">
        <f t="shared" si="52"/>
        <v>N/A</v>
      </c>
      <c r="G1715" s="32" t="str">
        <f>IF(Businesses!G1716="","N/A",Businesses!G1716)</f>
        <v>N/A</v>
      </c>
      <c r="H1715" s="32" t="str">
        <f>IF(Businesses!H1716="","N/A",Businesses!H1716)</f>
        <v>N/A</v>
      </c>
      <c r="I1715" s="32" t="str">
        <f>IF(AND(Businesses!B1716="",Businesses!C1716&lt;&gt;""),0,IF(Businesses!B1716="","N/A",IF(ISNUMBER(Businesses!B1716),Businesses!B1716,0)))</f>
        <v>N/A</v>
      </c>
    </row>
    <row r="1716" spans="2:9">
      <c r="B1716" s="32" t="str">
        <f t="shared" si="53"/>
        <v>N/A</v>
      </c>
      <c r="C1716" s="32" t="str">
        <f>IF(AND(Businesses!D1717="",Businesses!E1717&lt;&gt;""),0,IF(Businesses!D1717="","N/A",IF(ISNUMBER(Businesses!D1717),Businesses!D1717,0)))</f>
        <v>N/A</v>
      </c>
      <c r="D1716" s="32" t="str">
        <f>IF(Businesses!E1717="","N/A",Businesses!E1717)</f>
        <v>N/A</v>
      </c>
      <c r="E1716" s="32" t="str">
        <f>IF(Businesses!F1717="","N/A",Businesses!F1717)</f>
        <v>N/A</v>
      </c>
      <c r="F1716" s="32" t="str">
        <f t="shared" si="52"/>
        <v>N/A</v>
      </c>
      <c r="G1716" s="32" t="str">
        <f>IF(Businesses!G1717="","N/A",Businesses!G1717)</f>
        <v>N/A</v>
      </c>
      <c r="H1716" s="32" t="str">
        <f>IF(Businesses!H1717="","N/A",Businesses!H1717)</f>
        <v>N/A</v>
      </c>
      <c r="I1716" s="32" t="str">
        <f>IF(AND(Businesses!B1717="",Businesses!C1717&lt;&gt;""),0,IF(Businesses!B1717="","N/A",IF(ISNUMBER(Businesses!B1717),Businesses!B1717,0)))</f>
        <v>N/A</v>
      </c>
    </row>
    <row r="1717" spans="2:9">
      <c r="B1717" s="32" t="str">
        <f t="shared" si="53"/>
        <v>N/A</v>
      </c>
      <c r="C1717" s="32" t="str">
        <f>IF(AND(Businesses!D1718="",Businesses!E1718&lt;&gt;""),0,IF(Businesses!D1718="","N/A",IF(ISNUMBER(Businesses!D1718),Businesses!D1718,0)))</f>
        <v>N/A</v>
      </c>
      <c r="D1717" s="32" t="str">
        <f>IF(Businesses!E1718="","N/A",Businesses!E1718)</f>
        <v>N/A</v>
      </c>
      <c r="E1717" s="32" t="str">
        <f>IF(Businesses!F1718="","N/A",Businesses!F1718)</f>
        <v>N/A</v>
      </c>
      <c r="F1717" s="32" t="str">
        <f t="shared" si="52"/>
        <v>N/A</v>
      </c>
      <c r="G1717" s="32" t="str">
        <f>IF(Businesses!G1718="","N/A",Businesses!G1718)</f>
        <v>N/A</v>
      </c>
      <c r="H1717" s="32" t="str">
        <f>IF(Businesses!H1718="","N/A",Businesses!H1718)</f>
        <v>N/A</v>
      </c>
      <c r="I1717" s="32" t="str">
        <f>IF(AND(Businesses!B1718="",Businesses!C1718&lt;&gt;""),0,IF(Businesses!B1718="","N/A",IF(ISNUMBER(Businesses!B1718),Businesses!B1718,0)))</f>
        <v>N/A</v>
      </c>
    </row>
    <row r="1718" spans="2:9">
      <c r="B1718" s="32" t="str">
        <f t="shared" si="53"/>
        <v>N/A</v>
      </c>
      <c r="C1718" s="32" t="str">
        <f>IF(AND(Businesses!D1719="",Businesses!E1719&lt;&gt;""),0,IF(Businesses!D1719="","N/A",IF(ISNUMBER(Businesses!D1719),Businesses!D1719,0)))</f>
        <v>N/A</v>
      </c>
      <c r="D1718" s="32" t="str">
        <f>IF(Businesses!E1719="","N/A",Businesses!E1719)</f>
        <v>N/A</v>
      </c>
      <c r="E1718" s="32" t="str">
        <f>IF(Businesses!F1719="","N/A",Businesses!F1719)</f>
        <v>N/A</v>
      </c>
      <c r="F1718" s="32" t="str">
        <f t="shared" si="52"/>
        <v>N/A</v>
      </c>
      <c r="G1718" s="32" t="str">
        <f>IF(Businesses!G1719="","N/A",Businesses!G1719)</f>
        <v>N/A</v>
      </c>
      <c r="H1718" s="32" t="str">
        <f>IF(Businesses!H1719="","N/A",Businesses!H1719)</f>
        <v>N/A</v>
      </c>
      <c r="I1718" s="32" t="str">
        <f>IF(AND(Businesses!B1719="",Businesses!C1719&lt;&gt;""),0,IF(Businesses!B1719="","N/A",IF(ISNUMBER(Businesses!B1719),Businesses!B1719,0)))</f>
        <v>N/A</v>
      </c>
    </row>
    <row r="1719" spans="2:9">
      <c r="B1719" s="32" t="str">
        <f t="shared" si="53"/>
        <v>N/A</v>
      </c>
      <c r="C1719" s="32" t="str">
        <f>IF(AND(Businesses!D1720="",Businesses!E1720&lt;&gt;""),0,IF(Businesses!D1720="","N/A",IF(ISNUMBER(Businesses!D1720),Businesses!D1720,0)))</f>
        <v>N/A</v>
      </c>
      <c r="D1719" s="32" t="str">
        <f>IF(Businesses!E1720="","N/A",Businesses!E1720)</f>
        <v>N/A</v>
      </c>
      <c r="E1719" s="32" t="str">
        <f>IF(Businesses!F1720="","N/A",Businesses!F1720)</f>
        <v>N/A</v>
      </c>
      <c r="F1719" s="32" t="str">
        <f t="shared" si="52"/>
        <v>N/A</v>
      </c>
      <c r="G1719" s="32" t="str">
        <f>IF(Businesses!G1720="","N/A",Businesses!G1720)</f>
        <v>N/A</v>
      </c>
      <c r="H1719" s="32" t="str">
        <f>IF(Businesses!H1720="","N/A",Businesses!H1720)</f>
        <v>N/A</v>
      </c>
      <c r="I1719" s="32" t="str">
        <f>IF(AND(Businesses!B1720="",Businesses!C1720&lt;&gt;""),0,IF(Businesses!B1720="","N/A",IF(ISNUMBER(Businesses!B1720),Businesses!B1720,0)))</f>
        <v>N/A</v>
      </c>
    </row>
    <row r="1720" spans="2:9">
      <c r="B1720" s="32" t="str">
        <f t="shared" si="53"/>
        <v>N/A</v>
      </c>
      <c r="C1720" s="32" t="str">
        <f>IF(AND(Businesses!D1721="",Businesses!E1721&lt;&gt;""),0,IF(Businesses!D1721="","N/A",IF(ISNUMBER(Businesses!D1721),Businesses!D1721,0)))</f>
        <v>N/A</v>
      </c>
      <c r="D1720" s="32" t="str">
        <f>IF(Businesses!E1721="","N/A",Businesses!E1721)</f>
        <v>N/A</v>
      </c>
      <c r="E1720" s="32" t="str">
        <f>IF(Businesses!F1721="","N/A",Businesses!F1721)</f>
        <v>N/A</v>
      </c>
      <c r="F1720" s="32" t="str">
        <f t="shared" si="52"/>
        <v>N/A</v>
      </c>
      <c r="G1720" s="32" t="str">
        <f>IF(Businesses!G1721="","N/A",Businesses!G1721)</f>
        <v>N/A</v>
      </c>
      <c r="H1720" s="32" t="str">
        <f>IF(Businesses!H1721="","N/A",Businesses!H1721)</f>
        <v>N/A</v>
      </c>
      <c r="I1720" s="32" t="str">
        <f>IF(AND(Businesses!B1721="",Businesses!C1721&lt;&gt;""),0,IF(Businesses!B1721="","N/A",IF(ISNUMBER(Businesses!B1721),Businesses!B1721,0)))</f>
        <v>N/A</v>
      </c>
    </row>
    <row r="1721" spans="2:9">
      <c r="B1721" s="32" t="str">
        <f t="shared" si="53"/>
        <v>N/A</v>
      </c>
      <c r="C1721" s="32" t="str">
        <f>IF(AND(Businesses!D1722="",Businesses!E1722&lt;&gt;""),0,IF(Businesses!D1722="","N/A",IF(ISNUMBER(Businesses!D1722),Businesses!D1722,0)))</f>
        <v>N/A</v>
      </c>
      <c r="D1721" s="32" t="str">
        <f>IF(Businesses!E1722="","N/A",Businesses!E1722)</f>
        <v>N/A</v>
      </c>
      <c r="E1721" s="32" t="str">
        <f>IF(Businesses!F1722="","N/A",Businesses!F1722)</f>
        <v>N/A</v>
      </c>
      <c r="F1721" s="32" t="str">
        <f t="shared" si="52"/>
        <v>N/A</v>
      </c>
      <c r="G1721" s="32" t="str">
        <f>IF(Businesses!G1722="","N/A",Businesses!G1722)</f>
        <v>N/A</v>
      </c>
      <c r="H1721" s="32" t="str">
        <f>IF(Businesses!H1722="","N/A",Businesses!H1722)</f>
        <v>N/A</v>
      </c>
      <c r="I1721" s="32" t="str">
        <f>IF(AND(Businesses!B1722="",Businesses!C1722&lt;&gt;""),0,IF(Businesses!B1722="","N/A",IF(ISNUMBER(Businesses!B1722),Businesses!B1722,0)))</f>
        <v>N/A</v>
      </c>
    </row>
    <row r="1722" spans="2:9">
      <c r="B1722" s="32" t="str">
        <f t="shared" si="53"/>
        <v>N/A</v>
      </c>
      <c r="C1722" s="32" t="str">
        <f>IF(AND(Businesses!D1723="",Businesses!E1723&lt;&gt;""),0,IF(Businesses!D1723="","N/A",IF(ISNUMBER(Businesses!D1723),Businesses!D1723,0)))</f>
        <v>N/A</v>
      </c>
      <c r="D1722" s="32" t="str">
        <f>IF(Businesses!E1723="","N/A",Businesses!E1723)</f>
        <v>N/A</v>
      </c>
      <c r="E1722" s="32" t="str">
        <f>IF(Businesses!F1723="","N/A",Businesses!F1723)</f>
        <v>N/A</v>
      </c>
      <c r="F1722" s="32" t="str">
        <f t="shared" si="52"/>
        <v>N/A</v>
      </c>
      <c r="G1722" s="32" t="str">
        <f>IF(Businesses!G1723="","N/A",Businesses!G1723)</f>
        <v>N/A</v>
      </c>
      <c r="H1722" s="32" t="str">
        <f>IF(Businesses!H1723="","N/A",Businesses!H1723)</f>
        <v>N/A</v>
      </c>
      <c r="I1722" s="32" t="str">
        <f>IF(AND(Businesses!B1723="",Businesses!C1723&lt;&gt;""),0,IF(Businesses!B1723="","N/A",IF(ISNUMBER(Businesses!B1723),Businesses!B1723,0)))</f>
        <v>N/A</v>
      </c>
    </row>
    <row r="1723" spans="2:9">
      <c r="B1723" s="32" t="str">
        <f t="shared" si="53"/>
        <v>N/A</v>
      </c>
      <c r="C1723" s="32" t="str">
        <f>IF(AND(Businesses!D1724="",Businesses!E1724&lt;&gt;""),0,IF(Businesses!D1724="","N/A",IF(ISNUMBER(Businesses!D1724),Businesses!D1724,0)))</f>
        <v>N/A</v>
      </c>
      <c r="D1723" s="32" t="str">
        <f>IF(Businesses!E1724="","N/A",Businesses!E1724)</f>
        <v>N/A</v>
      </c>
      <c r="E1723" s="32" t="str">
        <f>IF(Businesses!F1724="","N/A",Businesses!F1724)</f>
        <v>N/A</v>
      </c>
      <c r="F1723" s="32" t="str">
        <f t="shared" si="52"/>
        <v>N/A</v>
      </c>
      <c r="G1723" s="32" t="str">
        <f>IF(Businesses!G1724="","N/A",Businesses!G1724)</f>
        <v>N/A</v>
      </c>
      <c r="H1723" s="32" t="str">
        <f>IF(Businesses!H1724="","N/A",Businesses!H1724)</f>
        <v>N/A</v>
      </c>
      <c r="I1723" s="32" t="str">
        <f>IF(AND(Businesses!B1724="",Businesses!C1724&lt;&gt;""),0,IF(Businesses!B1724="","N/A",IF(ISNUMBER(Businesses!B1724),Businesses!B1724,0)))</f>
        <v>N/A</v>
      </c>
    </row>
    <row r="1724" spans="2:9">
      <c r="B1724" s="32" t="str">
        <f t="shared" si="53"/>
        <v>N/A</v>
      </c>
      <c r="C1724" s="32" t="str">
        <f>IF(AND(Businesses!D1725="",Businesses!E1725&lt;&gt;""),0,IF(Businesses!D1725="","N/A",IF(ISNUMBER(Businesses!D1725),Businesses!D1725,0)))</f>
        <v>N/A</v>
      </c>
      <c r="D1724" s="32" t="str">
        <f>IF(Businesses!E1725="","N/A",Businesses!E1725)</f>
        <v>N/A</v>
      </c>
      <c r="E1724" s="32" t="str">
        <f>IF(Businesses!F1725="","N/A",Businesses!F1725)</f>
        <v>N/A</v>
      </c>
      <c r="F1724" s="32" t="str">
        <f t="shared" si="52"/>
        <v>N/A</v>
      </c>
      <c r="G1724" s="32" t="str">
        <f>IF(Businesses!G1725="","N/A",Businesses!G1725)</f>
        <v>N/A</v>
      </c>
      <c r="H1724" s="32" t="str">
        <f>IF(Businesses!H1725="","N/A",Businesses!H1725)</f>
        <v>N/A</v>
      </c>
      <c r="I1724" s="32" t="str">
        <f>IF(AND(Businesses!B1725="",Businesses!C1725&lt;&gt;""),0,IF(Businesses!B1725="","N/A",IF(ISNUMBER(Businesses!B1725),Businesses!B1725,0)))</f>
        <v>N/A</v>
      </c>
    </row>
    <row r="1725" spans="2:9">
      <c r="B1725" s="32" t="str">
        <f t="shared" si="53"/>
        <v>N/A</v>
      </c>
      <c r="C1725" s="32" t="str">
        <f>IF(AND(Businesses!D1726="",Businesses!E1726&lt;&gt;""),0,IF(Businesses!D1726="","N/A",IF(ISNUMBER(Businesses!D1726),Businesses!D1726,0)))</f>
        <v>N/A</v>
      </c>
      <c r="D1725" s="32" t="str">
        <f>IF(Businesses!E1726="","N/A",Businesses!E1726)</f>
        <v>N/A</v>
      </c>
      <c r="E1725" s="32" t="str">
        <f>IF(Businesses!F1726="","N/A",Businesses!F1726)</f>
        <v>N/A</v>
      </c>
      <c r="F1725" s="32" t="str">
        <f t="shared" si="52"/>
        <v>N/A</v>
      </c>
      <c r="G1725" s="32" t="str">
        <f>IF(Businesses!G1726="","N/A",Businesses!G1726)</f>
        <v>N/A</v>
      </c>
      <c r="H1725" s="32" t="str">
        <f>IF(Businesses!H1726="","N/A",Businesses!H1726)</f>
        <v>N/A</v>
      </c>
      <c r="I1725" s="32" t="str">
        <f>IF(AND(Businesses!B1726="",Businesses!C1726&lt;&gt;""),0,IF(Businesses!B1726="","N/A",IF(ISNUMBER(Businesses!B1726),Businesses!B1726,0)))</f>
        <v>N/A</v>
      </c>
    </row>
    <row r="1726" spans="2:9">
      <c r="B1726" s="32" t="str">
        <f t="shared" si="53"/>
        <v>N/A</v>
      </c>
      <c r="C1726" s="32" t="str">
        <f>IF(AND(Businesses!D1727="",Businesses!E1727&lt;&gt;""),0,IF(Businesses!D1727="","N/A",IF(ISNUMBER(Businesses!D1727),Businesses!D1727,0)))</f>
        <v>N/A</v>
      </c>
      <c r="D1726" s="32" t="str">
        <f>IF(Businesses!E1727="","N/A",Businesses!E1727)</f>
        <v>N/A</v>
      </c>
      <c r="E1726" s="32" t="str">
        <f>IF(Businesses!F1727="","N/A",Businesses!F1727)</f>
        <v>N/A</v>
      </c>
      <c r="F1726" s="32" t="str">
        <f t="shared" si="52"/>
        <v>N/A</v>
      </c>
      <c r="G1726" s="32" t="str">
        <f>IF(Businesses!G1727="","N/A",Businesses!G1727)</f>
        <v>N/A</v>
      </c>
      <c r="H1726" s="32" t="str">
        <f>IF(Businesses!H1727="","N/A",Businesses!H1727)</f>
        <v>N/A</v>
      </c>
      <c r="I1726" s="32" t="str">
        <f>IF(AND(Businesses!B1727="",Businesses!C1727&lt;&gt;""),0,IF(Businesses!B1727="","N/A",IF(ISNUMBER(Businesses!B1727),Businesses!B1727,0)))</f>
        <v>N/A</v>
      </c>
    </row>
    <row r="1727" spans="2:9">
      <c r="B1727" s="32" t="str">
        <f t="shared" si="53"/>
        <v>N/A</v>
      </c>
      <c r="C1727" s="32" t="str">
        <f>IF(AND(Businesses!D1728="",Businesses!E1728&lt;&gt;""),0,IF(Businesses!D1728="","N/A",IF(ISNUMBER(Businesses!D1728),Businesses!D1728,0)))</f>
        <v>N/A</v>
      </c>
      <c r="D1727" s="32" t="str">
        <f>IF(Businesses!E1728="","N/A",Businesses!E1728)</f>
        <v>N/A</v>
      </c>
      <c r="E1727" s="32" t="str">
        <f>IF(Businesses!F1728="","N/A",Businesses!F1728)</f>
        <v>N/A</v>
      </c>
      <c r="F1727" s="32" t="str">
        <f t="shared" si="52"/>
        <v>N/A</v>
      </c>
      <c r="G1727" s="32" t="str">
        <f>IF(Businesses!G1728="","N/A",Businesses!G1728)</f>
        <v>N/A</v>
      </c>
      <c r="H1727" s="32" t="str">
        <f>IF(Businesses!H1728="","N/A",Businesses!H1728)</f>
        <v>N/A</v>
      </c>
      <c r="I1727" s="32" t="str">
        <f>IF(AND(Businesses!B1728="",Businesses!C1728&lt;&gt;""),0,IF(Businesses!B1728="","N/A",IF(ISNUMBER(Businesses!B1728),Businesses!B1728,0)))</f>
        <v>N/A</v>
      </c>
    </row>
    <row r="1728" spans="2:9">
      <c r="B1728" s="32" t="str">
        <f t="shared" si="53"/>
        <v>N/A</v>
      </c>
      <c r="C1728" s="32" t="str">
        <f>IF(AND(Businesses!D1729="",Businesses!E1729&lt;&gt;""),0,IF(Businesses!D1729="","N/A",IF(ISNUMBER(Businesses!D1729),Businesses!D1729,0)))</f>
        <v>N/A</v>
      </c>
      <c r="D1728" s="32" t="str">
        <f>IF(Businesses!E1729="","N/A",Businesses!E1729)</f>
        <v>N/A</v>
      </c>
      <c r="E1728" s="32" t="str">
        <f>IF(Businesses!F1729="","N/A",Businesses!F1729)</f>
        <v>N/A</v>
      </c>
      <c r="F1728" s="32" t="str">
        <f t="shared" si="52"/>
        <v>N/A</v>
      </c>
      <c r="G1728" s="32" t="str">
        <f>IF(Businesses!G1729="","N/A",Businesses!G1729)</f>
        <v>N/A</v>
      </c>
      <c r="H1728" s="32" t="str">
        <f>IF(Businesses!H1729="","N/A",Businesses!H1729)</f>
        <v>N/A</v>
      </c>
      <c r="I1728" s="32" t="str">
        <f>IF(AND(Businesses!B1729="",Businesses!C1729&lt;&gt;""),0,IF(Businesses!B1729="","N/A",IF(ISNUMBER(Businesses!B1729),Businesses!B1729,0)))</f>
        <v>N/A</v>
      </c>
    </row>
    <row r="1729" spans="2:9">
      <c r="B1729" s="32" t="str">
        <f t="shared" si="53"/>
        <v>N/A</v>
      </c>
      <c r="C1729" s="32" t="str">
        <f>IF(AND(Businesses!D1730="",Businesses!E1730&lt;&gt;""),0,IF(Businesses!D1730="","N/A",IF(ISNUMBER(Businesses!D1730),Businesses!D1730,0)))</f>
        <v>N/A</v>
      </c>
      <c r="D1729" s="32" t="str">
        <f>IF(Businesses!E1730="","N/A",Businesses!E1730)</f>
        <v>N/A</v>
      </c>
      <c r="E1729" s="32" t="str">
        <f>IF(Businesses!F1730="","N/A",Businesses!F1730)</f>
        <v>N/A</v>
      </c>
      <c r="F1729" s="32" t="str">
        <f t="shared" si="52"/>
        <v>N/A</v>
      </c>
      <c r="G1729" s="32" t="str">
        <f>IF(Businesses!G1730="","N/A",Businesses!G1730)</f>
        <v>N/A</v>
      </c>
      <c r="H1729" s="32" t="str">
        <f>IF(Businesses!H1730="","N/A",Businesses!H1730)</f>
        <v>N/A</v>
      </c>
      <c r="I1729" s="32" t="str">
        <f>IF(AND(Businesses!B1730="",Businesses!C1730&lt;&gt;""),0,IF(Businesses!B1730="","N/A",IF(ISNUMBER(Businesses!B1730),Businesses!B1730,0)))</f>
        <v>N/A</v>
      </c>
    </row>
    <row r="1730" spans="2:9">
      <c r="B1730" s="32" t="str">
        <f t="shared" si="53"/>
        <v>N/A</v>
      </c>
      <c r="C1730" s="32" t="str">
        <f>IF(AND(Businesses!D1731="",Businesses!E1731&lt;&gt;""),0,IF(Businesses!D1731="","N/A",IF(ISNUMBER(Businesses!D1731),Businesses!D1731,0)))</f>
        <v>N/A</v>
      </c>
      <c r="D1730" s="32" t="str">
        <f>IF(Businesses!E1731="","N/A",Businesses!E1731)</f>
        <v>N/A</v>
      </c>
      <c r="E1730" s="32" t="str">
        <f>IF(Businesses!F1731="","N/A",Businesses!F1731)</f>
        <v>N/A</v>
      </c>
      <c r="F1730" s="32" t="str">
        <f t="shared" ref="F1730:F1793" si="54">IF(B1730="N/A","N/A",UPPER(TRIM(ProbuildName)))</f>
        <v>N/A</v>
      </c>
      <c r="G1730" s="32" t="str">
        <f>IF(Businesses!G1731="","N/A",Businesses!G1731)</f>
        <v>N/A</v>
      </c>
      <c r="H1730" s="32" t="str">
        <f>IF(Businesses!H1731="","N/A",Businesses!H1731)</f>
        <v>N/A</v>
      </c>
      <c r="I1730" s="32" t="str">
        <f>IF(AND(Businesses!B1731="",Businesses!C1731&lt;&gt;""),0,IF(Businesses!B1731="","N/A",IF(ISNUMBER(Businesses!B1731),Businesses!B1731,0)))</f>
        <v>N/A</v>
      </c>
    </row>
    <row r="1731" spans="2:9">
      <c r="B1731" s="32" t="str">
        <f t="shared" ref="B1731:B1794" si="55">IF(I1731="N/A","N/A","")</f>
        <v>N/A</v>
      </c>
      <c r="C1731" s="32" t="str">
        <f>IF(AND(Businesses!D1732="",Businesses!E1732&lt;&gt;""),0,IF(Businesses!D1732="","N/A",IF(ISNUMBER(Businesses!D1732),Businesses!D1732,0)))</f>
        <v>N/A</v>
      </c>
      <c r="D1731" s="32" t="str">
        <f>IF(Businesses!E1732="","N/A",Businesses!E1732)</f>
        <v>N/A</v>
      </c>
      <c r="E1731" s="32" t="str">
        <f>IF(Businesses!F1732="","N/A",Businesses!F1732)</f>
        <v>N/A</v>
      </c>
      <c r="F1731" s="32" t="str">
        <f t="shared" si="54"/>
        <v>N/A</v>
      </c>
      <c r="G1731" s="32" t="str">
        <f>IF(Businesses!G1732="","N/A",Businesses!G1732)</f>
        <v>N/A</v>
      </c>
      <c r="H1731" s="32" t="str">
        <f>IF(Businesses!H1732="","N/A",Businesses!H1732)</f>
        <v>N/A</v>
      </c>
      <c r="I1731" s="32" t="str">
        <f>IF(AND(Businesses!B1732="",Businesses!C1732&lt;&gt;""),0,IF(Businesses!B1732="","N/A",IF(ISNUMBER(Businesses!B1732),Businesses!B1732,0)))</f>
        <v>N/A</v>
      </c>
    </row>
    <row r="1732" spans="2:9">
      <c r="B1732" s="32" t="str">
        <f t="shared" si="55"/>
        <v>N/A</v>
      </c>
      <c r="C1732" s="32" t="str">
        <f>IF(AND(Businesses!D1733="",Businesses!E1733&lt;&gt;""),0,IF(Businesses!D1733="","N/A",IF(ISNUMBER(Businesses!D1733),Businesses!D1733,0)))</f>
        <v>N/A</v>
      </c>
      <c r="D1732" s="32" t="str">
        <f>IF(Businesses!E1733="","N/A",Businesses!E1733)</f>
        <v>N/A</v>
      </c>
      <c r="E1732" s="32" t="str">
        <f>IF(Businesses!F1733="","N/A",Businesses!F1733)</f>
        <v>N/A</v>
      </c>
      <c r="F1732" s="32" t="str">
        <f t="shared" si="54"/>
        <v>N/A</v>
      </c>
      <c r="G1732" s="32" t="str">
        <f>IF(Businesses!G1733="","N/A",Businesses!G1733)</f>
        <v>N/A</v>
      </c>
      <c r="H1732" s="32" t="str">
        <f>IF(Businesses!H1733="","N/A",Businesses!H1733)</f>
        <v>N/A</v>
      </c>
      <c r="I1732" s="32" t="str">
        <f>IF(AND(Businesses!B1733="",Businesses!C1733&lt;&gt;""),0,IF(Businesses!B1733="","N/A",IF(ISNUMBER(Businesses!B1733),Businesses!B1733,0)))</f>
        <v>N/A</v>
      </c>
    </row>
    <row r="1733" spans="2:9">
      <c r="B1733" s="32" t="str">
        <f t="shared" si="55"/>
        <v>N/A</v>
      </c>
      <c r="C1733" s="32" t="str">
        <f>IF(AND(Businesses!D1734="",Businesses!E1734&lt;&gt;""),0,IF(Businesses!D1734="","N/A",IF(ISNUMBER(Businesses!D1734),Businesses!D1734,0)))</f>
        <v>N/A</v>
      </c>
      <c r="D1733" s="32" t="str">
        <f>IF(Businesses!E1734="","N/A",Businesses!E1734)</f>
        <v>N/A</v>
      </c>
      <c r="E1733" s="32" t="str">
        <f>IF(Businesses!F1734="","N/A",Businesses!F1734)</f>
        <v>N/A</v>
      </c>
      <c r="F1733" s="32" t="str">
        <f t="shared" si="54"/>
        <v>N/A</v>
      </c>
      <c r="G1733" s="32" t="str">
        <f>IF(Businesses!G1734="","N/A",Businesses!G1734)</f>
        <v>N/A</v>
      </c>
      <c r="H1733" s="32" t="str">
        <f>IF(Businesses!H1734="","N/A",Businesses!H1734)</f>
        <v>N/A</v>
      </c>
      <c r="I1733" s="32" t="str">
        <f>IF(AND(Businesses!B1734="",Businesses!C1734&lt;&gt;""),0,IF(Businesses!B1734="","N/A",IF(ISNUMBER(Businesses!B1734),Businesses!B1734,0)))</f>
        <v>N/A</v>
      </c>
    </row>
    <row r="1734" spans="2:9">
      <c r="B1734" s="32" t="str">
        <f t="shared" si="55"/>
        <v>N/A</v>
      </c>
      <c r="C1734" s="32" t="str">
        <f>IF(AND(Businesses!D1735="",Businesses!E1735&lt;&gt;""),0,IF(Businesses!D1735="","N/A",IF(ISNUMBER(Businesses!D1735),Businesses!D1735,0)))</f>
        <v>N/A</v>
      </c>
      <c r="D1734" s="32" t="str">
        <f>IF(Businesses!E1735="","N/A",Businesses!E1735)</f>
        <v>N/A</v>
      </c>
      <c r="E1734" s="32" t="str">
        <f>IF(Businesses!F1735="","N/A",Businesses!F1735)</f>
        <v>N/A</v>
      </c>
      <c r="F1734" s="32" t="str">
        <f t="shared" si="54"/>
        <v>N/A</v>
      </c>
      <c r="G1734" s="32" t="str">
        <f>IF(Businesses!G1735="","N/A",Businesses!G1735)</f>
        <v>N/A</v>
      </c>
      <c r="H1734" s="32" t="str">
        <f>IF(Businesses!H1735="","N/A",Businesses!H1735)</f>
        <v>N/A</v>
      </c>
      <c r="I1734" s="32" t="str">
        <f>IF(AND(Businesses!B1735="",Businesses!C1735&lt;&gt;""),0,IF(Businesses!B1735="","N/A",IF(ISNUMBER(Businesses!B1735),Businesses!B1735,0)))</f>
        <v>N/A</v>
      </c>
    </row>
    <row r="1735" spans="2:9">
      <c r="B1735" s="32" t="str">
        <f t="shared" si="55"/>
        <v>N/A</v>
      </c>
      <c r="C1735" s="32" t="str">
        <f>IF(AND(Businesses!D1736="",Businesses!E1736&lt;&gt;""),0,IF(Businesses!D1736="","N/A",IF(ISNUMBER(Businesses!D1736),Businesses!D1736,0)))</f>
        <v>N/A</v>
      </c>
      <c r="D1735" s="32" t="str">
        <f>IF(Businesses!E1736="","N/A",Businesses!E1736)</f>
        <v>N/A</v>
      </c>
      <c r="E1735" s="32" t="str">
        <f>IF(Businesses!F1736="","N/A",Businesses!F1736)</f>
        <v>N/A</v>
      </c>
      <c r="F1735" s="32" t="str">
        <f t="shared" si="54"/>
        <v>N/A</v>
      </c>
      <c r="G1735" s="32" t="str">
        <f>IF(Businesses!G1736="","N/A",Businesses!G1736)</f>
        <v>N/A</v>
      </c>
      <c r="H1735" s="32" t="str">
        <f>IF(Businesses!H1736="","N/A",Businesses!H1736)</f>
        <v>N/A</v>
      </c>
      <c r="I1735" s="32" t="str">
        <f>IF(AND(Businesses!B1736="",Businesses!C1736&lt;&gt;""),0,IF(Businesses!B1736="","N/A",IF(ISNUMBER(Businesses!B1736),Businesses!B1736,0)))</f>
        <v>N/A</v>
      </c>
    </row>
    <row r="1736" spans="2:9">
      <c r="B1736" s="32" t="str">
        <f t="shared" si="55"/>
        <v>N/A</v>
      </c>
      <c r="C1736" s="32" t="str">
        <f>IF(AND(Businesses!D1737="",Businesses!E1737&lt;&gt;""),0,IF(Businesses!D1737="","N/A",IF(ISNUMBER(Businesses!D1737),Businesses!D1737,0)))</f>
        <v>N/A</v>
      </c>
      <c r="D1736" s="32" t="str">
        <f>IF(Businesses!E1737="","N/A",Businesses!E1737)</f>
        <v>N/A</v>
      </c>
      <c r="E1736" s="32" t="str">
        <f>IF(Businesses!F1737="","N/A",Businesses!F1737)</f>
        <v>N/A</v>
      </c>
      <c r="F1736" s="32" t="str">
        <f t="shared" si="54"/>
        <v>N/A</v>
      </c>
      <c r="G1736" s="32" t="str">
        <f>IF(Businesses!G1737="","N/A",Businesses!G1737)</f>
        <v>N/A</v>
      </c>
      <c r="H1736" s="32" t="str">
        <f>IF(Businesses!H1737="","N/A",Businesses!H1737)</f>
        <v>N/A</v>
      </c>
      <c r="I1736" s="32" t="str">
        <f>IF(AND(Businesses!B1737="",Businesses!C1737&lt;&gt;""),0,IF(Businesses!B1737="","N/A",IF(ISNUMBER(Businesses!B1737),Businesses!B1737,0)))</f>
        <v>N/A</v>
      </c>
    </row>
    <row r="1737" spans="2:9">
      <c r="B1737" s="32" t="str">
        <f t="shared" si="55"/>
        <v>N/A</v>
      </c>
      <c r="C1737" s="32" t="str">
        <f>IF(AND(Businesses!D1738="",Businesses!E1738&lt;&gt;""),0,IF(Businesses!D1738="","N/A",IF(ISNUMBER(Businesses!D1738),Businesses!D1738,0)))</f>
        <v>N/A</v>
      </c>
      <c r="D1737" s="32" t="str">
        <f>IF(Businesses!E1738="","N/A",Businesses!E1738)</f>
        <v>N/A</v>
      </c>
      <c r="E1737" s="32" t="str">
        <f>IF(Businesses!F1738="","N/A",Businesses!F1738)</f>
        <v>N/A</v>
      </c>
      <c r="F1737" s="32" t="str">
        <f t="shared" si="54"/>
        <v>N/A</v>
      </c>
      <c r="G1737" s="32" t="str">
        <f>IF(Businesses!G1738="","N/A",Businesses!G1738)</f>
        <v>N/A</v>
      </c>
      <c r="H1737" s="32" t="str">
        <f>IF(Businesses!H1738="","N/A",Businesses!H1738)</f>
        <v>N/A</v>
      </c>
      <c r="I1737" s="32" t="str">
        <f>IF(AND(Businesses!B1738="",Businesses!C1738&lt;&gt;""),0,IF(Businesses!B1738="","N/A",IF(ISNUMBER(Businesses!B1738),Businesses!B1738,0)))</f>
        <v>N/A</v>
      </c>
    </row>
    <row r="1738" spans="2:9">
      <c r="B1738" s="32" t="str">
        <f t="shared" si="55"/>
        <v>N/A</v>
      </c>
      <c r="C1738" s="32" t="str">
        <f>IF(AND(Businesses!D1739="",Businesses!E1739&lt;&gt;""),0,IF(Businesses!D1739="","N/A",IF(ISNUMBER(Businesses!D1739),Businesses!D1739,0)))</f>
        <v>N/A</v>
      </c>
      <c r="D1738" s="32" t="str">
        <f>IF(Businesses!E1739="","N/A",Businesses!E1739)</f>
        <v>N/A</v>
      </c>
      <c r="E1738" s="32" t="str">
        <f>IF(Businesses!F1739="","N/A",Businesses!F1739)</f>
        <v>N/A</v>
      </c>
      <c r="F1738" s="32" t="str">
        <f t="shared" si="54"/>
        <v>N/A</v>
      </c>
      <c r="G1738" s="32" t="str">
        <f>IF(Businesses!G1739="","N/A",Businesses!G1739)</f>
        <v>N/A</v>
      </c>
      <c r="H1738" s="32" t="str">
        <f>IF(Businesses!H1739="","N/A",Businesses!H1739)</f>
        <v>N/A</v>
      </c>
      <c r="I1738" s="32" t="str">
        <f>IF(AND(Businesses!B1739="",Businesses!C1739&lt;&gt;""),0,IF(Businesses!B1739="","N/A",IF(ISNUMBER(Businesses!B1739),Businesses!B1739,0)))</f>
        <v>N/A</v>
      </c>
    </row>
    <row r="1739" spans="2:9">
      <c r="B1739" s="32" t="str">
        <f t="shared" si="55"/>
        <v>N/A</v>
      </c>
      <c r="C1739" s="32" t="str">
        <f>IF(AND(Businesses!D1740="",Businesses!E1740&lt;&gt;""),0,IF(Businesses!D1740="","N/A",IF(ISNUMBER(Businesses!D1740),Businesses!D1740,0)))</f>
        <v>N/A</v>
      </c>
      <c r="D1739" s="32" t="str">
        <f>IF(Businesses!E1740="","N/A",Businesses!E1740)</f>
        <v>N/A</v>
      </c>
      <c r="E1739" s="32" t="str">
        <f>IF(Businesses!F1740="","N/A",Businesses!F1740)</f>
        <v>N/A</v>
      </c>
      <c r="F1739" s="32" t="str">
        <f t="shared" si="54"/>
        <v>N/A</v>
      </c>
      <c r="G1739" s="32" t="str">
        <f>IF(Businesses!G1740="","N/A",Businesses!G1740)</f>
        <v>N/A</v>
      </c>
      <c r="H1739" s="32" t="str">
        <f>IF(Businesses!H1740="","N/A",Businesses!H1740)</f>
        <v>N/A</v>
      </c>
      <c r="I1739" s="32" t="str">
        <f>IF(AND(Businesses!B1740="",Businesses!C1740&lt;&gt;""),0,IF(Businesses!B1740="","N/A",IF(ISNUMBER(Businesses!B1740),Businesses!B1740,0)))</f>
        <v>N/A</v>
      </c>
    </row>
    <row r="1740" spans="2:9">
      <c r="B1740" s="32" t="str">
        <f t="shared" si="55"/>
        <v>N/A</v>
      </c>
      <c r="C1740" s="32" t="str">
        <f>IF(AND(Businesses!D1741="",Businesses!E1741&lt;&gt;""),0,IF(Businesses!D1741="","N/A",IF(ISNUMBER(Businesses!D1741),Businesses!D1741,0)))</f>
        <v>N/A</v>
      </c>
      <c r="D1740" s="32" t="str">
        <f>IF(Businesses!E1741="","N/A",Businesses!E1741)</f>
        <v>N/A</v>
      </c>
      <c r="E1740" s="32" t="str">
        <f>IF(Businesses!F1741="","N/A",Businesses!F1741)</f>
        <v>N/A</v>
      </c>
      <c r="F1740" s="32" t="str">
        <f t="shared" si="54"/>
        <v>N/A</v>
      </c>
      <c r="G1740" s="32" t="str">
        <f>IF(Businesses!G1741="","N/A",Businesses!G1741)</f>
        <v>N/A</v>
      </c>
      <c r="H1740" s="32" t="str">
        <f>IF(Businesses!H1741="","N/A",Businesses!H1741)</f>
        <v>N/A</v>
      </c>
      <c r="I1740" s="32" t="str">
        <f>IF(AND(Businesses!B1741="",Businesses!C1741&lt;&gt;""),0,IF(Businesses!B1741="","N/A",IF(ISNUMBER(Businesses!B1741),Businesses!B1741,0)))</f>
        <v>N/A</v>
      </c>
    </row>
    <row r="1741" spans="2:9">
      <c r="B1741" s="32" t="str">
        <f t="shared" si="55"/>
        <v>N/A</v>
      </c>
      <c r="C1741" s="32" t="str">
        <f>IF(AND(Businesses!D1742="",Businesses!E1742&lt;&gt;""),0,IF(Businesses!D1742="","N/A",IF(ISNUMBER(Businesses!D1742),Businesses!D1742,0)))</f>
        <v>N/A</v>
      </c>
      <c r="D1741" s="32" t="str">
        <f>IF(Businesses!E1742="","N/A",Businesses!E1742)</f>
        <v>N/A</v>
      </c>
      <c r="E1741" s="32" t="str">
        <f>IF(Businesses!F1742="","N/A",Businesses!F1742)</f>
        <v>N/A</v>
      </c>
      <c r="F1741" s="32" t="str">
        <f t="shared" si="54"/>
        <v>N/A</v>
      </c>
      <c r="G1741" s="32" t="str">
        <f>IF(Businesses!G1742="","N/A",Businesses!G1742)</f>
        <v>N/A</v>
      </c>
      <c r="H1741" s="32" t="str">
        <f>IF(Businesses!H1742="","N/A",Businesses!H1742)</f>
        <v>N/A</v>
      </c>
      <c r="I1741" s="32" t="str">
        <f>IF(AND(Businesses!B1742="",Businesses!C1742&lt;&gt;""),0,IF(Businesses!B1742="","N/A",IF(ISNUMBER(Businesses!B1742),Businesses!B1742,0)))</f>
        <v>N/A</v>
      </c>
    </row>
    <row r="1742" spans="2:9">
      <c r="B1742" s="32" t="str">
        <f t="shared" si="55"/>
        <v>N/A</v>
      </c>
      <c r="C1742" s="32" t="str">
        <f>IF(AND(Businesses!D1743="",Businesses!E1743&lt;&gt;""),0,IF(Businesses!D1743="","N/A",IF(ISNUMBER(Businesses!D1743),Businesses!D1743,0)))</f>
        <v>N/A</v>
      </c>
      <c r="D1742" s="32" t="str">
        <f>IF(Businesses!E1743="","N/A",Businesses!E1743)</f>
        <v>N/A</v>
      </c>
      <c r="E1742" s="32" t="str">
        <f>IF(Businesses!F1743="","N/A",Businesses!F1743)</f>
        <v>N/A</v>
      </c>
      <c r="F1742" s="32" t="str">
        <f t="shared" si="54"/>
        <v>N/A</v>
      </c>
      <c r="G1742" s="32" t="str">
        <f>IF(Businesses!G1743="","N/A",Businesses!G1743)</f>
        <v>N/A</v>
      </c>
      <c r="H1742" s="32" t="str">
        <f>IF(Businesses!H1743="","N/A",Businesses!H1743)</f>
        <v>N/A</v>
      </c>
      <c r="I1742" s="32" t="str">
        <f>IF(AND(Businesses!B1743="",Businesses!C1743&lt;&gt;""),0,IF(Businesses!B1743="","N/A",IF(ISNUMBER(Businesses!B1743),Businesses!B1743,0)))</f>
        <v>N/A</v>
      </c>
    </row>
    <row r="1743" spans="2:9">
      <c r="B1743" s="32" t="str">
        <f t="shared" si="55"/>
        <v>N/A</v>
      </c>
      <c r="C1743" s="32" t="str">
        <f>IF(AND(Businesses!D1744="",Businesses!E1744&lt;&gt;""),0,IF(Businesses!D1744="","N/A",IF(ISNUMBER(Businesses!D1744),Businesses!D1744,0)))</f>
        <v>N/A</v>
      </c>
      <c r="D1743" s="32" t="str">
        <f>IF(Businesses!E1744="","N/A",Businesses!E1744)</f>
        <v>N/A</v>
      </c>
      <c r="E1743" s="32" t="str">
        <f>IF(Businesses!F1744="","N/A",Businesses!F1744)</f>
        <v>N/A</v>
      </c>
      <c r="F1743" s="32" t="str">
        <f t="shared" si="54"/>
        <v>N/A</v>
      </c>
      <c r="G1743" s="32" t="str">
        <f>IF(Businesses!G1744="","N/A",Businesses!G1744)</f>
        <v>N/A</v>
      </c>
      <c r="H1743" s="32" t="str">
        <f>IF(Businesses!H1744="","N/A",Businesses!H1744)</f>
        <v>N/A</v>
      </c>
      <c r="I1743" s="32" t="str">
        <f>IF(AND(Businesses!B1744="",Businesses!C1744&lt;&gt;""),0,IF(Businesses!B1744="","N/A",IF(ISNUMBER(Businesses!B1744),Businesses!B1744,0)))</f>
        <v>N/A</v>
      </c>
    </row>
    <row r="1744" spans="2:9">
      <c r="B1744" s="32" t="str">
        <f t="shared" si="55"/>
        <v>N/A</v>
      </c>
      <c r="C1744" s="32" t="str">
        <f>IF(AND(Businesses!D1745="",Businesses!E1745&lt;&gt;""),0,IF(Businesses!D1745="","N/A",IF(ISNUMBER(Businesses!D1745),Businesses!D1745,0)))</f>
        <v>N/A</v>
      </c>
      <c r="D1744" s="32" t="str">
        <f>IF(Businesses!E1745="","N/A",Businesses!E1745)</f>
        <v>N/A</v>
      </c>
      <c r="E1744" s="32" t="str">
        <f>IF(Businesses!F1745="","N/A",Businesses!F1745)</f>
        <v>N/A</v>
      </c>
      <c r="F1744" s="32" t="str">
        <f t="shared" si="54"/>
        <v>N/A</v>
      </c>
      <c r="G1744" s="32" t="str">
        <f>IF(Businesses!G1745="","N/A",Businesses!G1745)</f>
        <v>N/A</v>
      </c>
      <c r="H1744" s="32" t="str">
        <f>IF(Businesses!H1745="","N/A",Businesses!H1745)</f>
        <v>N/A</v>
      </c>
      <c r="I1744" s="32" t="str">
        <f>IF(AND(Businesses!B1745="",Businesses!C1745&lt;&gt;""),0,IF(Businesses!B1745="","N/A",IF(ISNUMBER(Businesses!B1745),Businesses!B1745,0)))</f>
        <v>N/A</v>
      </c>
    </row>
    <row r="1745" spans="2:9">
      <c r="B1745" s="32" t="str">
        <f t="shared" si="55"/>
        <v>N/A</v>
      </c>
      <c r="C1745" s="32" t="str">
        <f>IF(AND(Businesses!D1746="",Businesses!E1746&lt;&gt;""),0,IF(Businesses!D1746="","N/A",IF(ISNUMBER(Businesses!D1746),Businesses!D1746,0)))</f>
        <v>N/A</v>
      </c>
      <c r="D1745" s="32" t="str">
        <f>IF(Businesses!E1746="","N/A",Businesses!E1746)</f>
        <v>N/A</v>
      </c>
      <c r="E1745" s="32" t="str">
        <f>IF(Businesses!F1746="","N/A",Businesses!F1746)</f>
        <v>N/A</v>
      </c>
      <c r="F1745" s="32" t="str">
        <f t="shared" si="54"/>
        <v>N/A</v>
      </c>
      <c r="G1745" s="32" t="str">
        <f>IF(Businesses!G1746="","N/A",Businesses!G1746)</f>
        <v>N/A</v>
      </c>
      <c r="H1745" s="32" t="str">
        <f>IF(Businesses!H1746="","N/A",Businesses!H1746)</f>
        <v>N/A</v>
      </c>
      <c r="I1745" s="32" t="str">
        <f>IF(AND(Businesses!B1746="",Businesses!C1746&lt;&gt;""),0,IF(Businesses!B1746="","N/A",IF(ISNUMBER(Businesses!B1746),Businesses!B1746,0)))</f>
        <v>N/A</v>
      </c>
    </row>
    <row r="1746" spans="2:9">
      <c r="B1746" s="32" t="str">
        <f t="shared" si="55"/>
        <v>N/A</v>
      </c>
      <c r="C1746" s="32" t="str">
        <f>IF(AND(Businesses!D1747="",Businesses!E1747&lt;&gt;""),0,IF(Businesses!D1747="","N/A",IF(ISNUMBER(Businesses!D1747),Businesses!D1747,0)))</f>
        <v>N/A</v>
      </c>
      <c r="D1746" s="32" t="str">
        <f>IF(Businesses!E1747="","N/A",Businesses!E1747)</f>
        <v>N/A</v>
      </c>
      <c r="E1746" s="32" t="str">
        <f>IF(Businesses!F1747="","N/A",Businesses!F1747)</f>
        <v>N/A</v>
      </c>
      <c r="F1746" s="32" t="str">
        <f t="shared" si="54"/>
        <v>N/A</v>
      </c>
      <c r="G1746" s="32" t="str">
        <f>IF(Businesses!G1747="","N/A",Businesses!G1747)</f>
        <v>N/A</v>
      </c>
      <c r="H1746" s="32" t="str">
        <f>IF(Businesses!H1747="","N/A",Businesses!H1747)</f>
        <v>N/A</v>
      </c>
      <c r="I1746" s="32" t="str">
        <f>IF(AND(Businesses!B1747="",Businesses!C1747&lt;&gt;""),0,IF(Businesses!B1747="","N/A",IF(ISNUMBER(Businesses!B1747),Businesses!B1747,0)))</f>
        <v>N/A</v>
      </c>
    </row>
    <row r="1747" spans="2:9">
      <c r="B1747" s="32" t="str">
        <f t="shared" si="55"/>
        <v>N/A</v>
      </c>
      <c r="C1747" s="32" t="str">
        <f>IF(AND(Businesses!D1748="",Businesses!E1748&lt;&gt;""),0,IF(Businesses!D1748="","N/A",IF(ISNUMBER(Businesses!D1748),Businesses!D1748,0)))</f>
        <v>N/A</v>
      </c>
      <c r="D1747" s="32" t="str">
        <f>IF(Businesses!E1748="","N/A",Businesses!E1748)</f>
        <v>N/A</v>
      </c>
      <c r="E1747" s="32" t="str">
        <f>IF(Businesses!F1748="","N/A",Businesses!F1748)</f>
        <v>N/A</v>
      </c>
      <c r="F1747" s="32" t="str">
        <f t="shared" si="54"/>
        <v>N/A</v>
      </c>
      <c r="G1747" s="32" t="str">
        <f>IF(Businesses!G1748="","N/A",Businesses!G1748)</f>
        <v>N/A</v>
      </c>
      <c r="H1747" s="32" t="str">
        <f>IF(Businesses!H1748="","N/A",Businesses!H1748)</f>
        <v>N/A</v>
      </c>
      <c r="I1747" s="32" t="str">
        <f>IF(AND(Businesses!B1748="",Businesses!C1748&lt;&gt;""),0,IF(Businesses!B1748="","N/A",IF(ISNUMBER(Businesses!B1748),Businesses!B1748,0)))</f>
        <v>N/A</v>
      </c>
    </row>
    <row r="1748" spans="2:9">
      <c r="B1748" s="32" t="str">
        <f t="shared" si="55"/>
        <v>N/A</v>
      </c>
      <c r="C1748" s="32" t="str">
        <f>IF(AND(Businesses!D1749="",Businesses!E1749&lt;&gt;""),0,IF(Businesses!D1749="","N/A",IF(ISNUMBER(Businesses!D1749),Businesses!D1749,0)))</f>
        <v>N/A</v>
      </c>
      <c r="D1748" s="32" t="str">
        <f>IF(Businesses!E1749="","N/A",Businesses!E1749)</f>
        <v>N/A</v>
      </c>
      <c r="E1748" s="32" t="str">
        <f>IF(Businesses!F1749="","N/A",Businesses!F1749)</f>
        <v>N/A</v>
      </c>
      <c r="F1748" s="32" t="str">
        <f t="shared" si="54"/>
        <v>N/A</v>
      </c>
      <c r="G1748" s="32" t="str">
        <f>IF(Businesses!G1749="","N/A",Businesses!G1749)</f>
        <v>N/A</v>
      </c>
      <c r="H1748" s="32" t="str">
        <f>IF(Businesses!H1749="","N/A",Businesses!H1749)</f>
        <v>N/A</v>
      </c>
      <c r="I1748" s="32" t="str">
        <f>IF(AND(Businesses!B1749="",Businesses!C1749&lt;&gt;""),0,IF(Businesses!B1749="","N/A",IF(ISNUMBER(Businesses!B1749),Businesses!B1749,0)))</f>
        <v>N/A</v>
      </c>
    </row>
    <row r="1749" spans="2:9">
      <c r="B1749" s="32" t="str">
        <f t="shared" si="55"/>
        <v>N/A</v>
      </c>
      <c r="C1749" s="32" t="str">
        <f>IF(AND(Businesses!D1750="",Businesses!E1750&lt;&gt;""),0,IF(Businesses!D1750="","N/A",IF(ISNUMBER(Businesses!D1750),Businesses!D1750,0)))</f>
        <v>N/A</v>
      </c>
      <c r="D1749" s="32" t="str">
        <f>IF(Businesses!E1750="","N/A",Businesses!E1750)</f>
        <v>N/A</v>
      </c>
      <c r="E1749" s="32" t="str">
        <f>IF(Businesses!F1750="","N/A",Businesses!F1750)</f>
        <v>N/A</v>
      </c>
      <c r="F1749" s="32" t="str">
        <f t="shared" si="54"/>
        <v>N/A</v>
      </c>
      <c r="G1749" s="32" t="str">
        <f>IF(Businesses!G1750="","N/A",Businesses!G1750)</f>
        <v>N/A</v>
      </c>
      <c r="H1749" s="32" t="str">
        <f>IF(Businesses!H1750="","N/A",Businesses!H1750)</f>
        <v>N/A</v>
      </c>
      <c r="I1749" s="32" t="str">
        <f>IF(AND(Businesses!B1750="",Businesses!C1750&lt;&gt;""),0,IF(Businesses!B1750="","N/A",IF(ISNUMBER(Businesses!B1750),Businesses!B1750,0)))</f>
        <v>N/A</v>
      </c>
    </row>
    <row r="1750" spans="2:9">
      <c r="B1750" s="32" t="str">
        <f t="shared" si="55"/>
        <v>N/A</v>
      </c>
      <c r="C1750" s="32" t="str">
        <f>IF(AND(Businesses!D1751="",Businesses!E1751&lt;&gt;""),0,IF(Businesses!D1751="","N/A",IF(ISNUMBER(Businesses!D1751),Businesses!D1751,0)))</f>
        <v>N/A</v>
      </c>
      <c r="D1750" s="32" t="str">
        <f>IF(Businesses!E1751="","N/A",Businesses!E1751)</f>
        <v>N/A</v>
      </c>
      <c r="E1750" s="32" t="str">
        <f>IF(Businesses!F1751="","N/A",Businesses!F1751)</f>
        <v>N/A</v>
      </c>
      <c r="F1750" s="32" t="str">
        <f t="shared" si="54"/>
        <v>N/A</v>
      </c>
      <c r="G1750" s="32" t="str">
        <f>IF(Businesses!G1751="","N/A",Businesses!G1751)</f>
        <v>N/A</v>
      </c>
      <c r="H1750" s="32" t="str">
        <f>IF(Businesses!H1751="","N/A",Businesses!H1751)</f>
        <v>N/A</v>
      </c>
      <c r="I1750" s="32" t="str">
        <f>IF(AND(Businesses!B1751="",Businesses!C1751&lt;&gt;""),0,IF(Businesses!B1751="","N/A",IF(ISNUMBER(Businesses!B1751),Businesses!B1751,0)))</f>
        <v>N/A</v>
      </c>
    </row>
    <row r="1751" spans="2:9">
      <c r="B1751" s="32" t="str">
        <f t="shared" si="55"/>
        <v>N/A</v>
      </c>
      <c r="C1751" s="32" t="str">
        <f>IF(AND(Businesses!D1752="",Businesses!E1752&lt;&gt;""),0,IF(Businesses!D1752="","N/A",IF(ISNUMBER(Businesses!D1752),Businesses!D1752,0)))</f>
        <v>N/A</v>
      </c>
      <c r="D1751" s="32" t="str">
        <f>IF(Businesses!E1752="","N/A",Businesses!E1752)</f>
        <v>N/A</v>
      </c>
      <c r="E1751" s="32" t="str">
        <f>IF(Businesses!F1752="","N/A",Businesses!F1752)</f>
        <v>N/A</v>
      </c>
      <c r="F1751" s="32" t="str">
        <f t="shared" si="54"/>
        <v>N/A</v>
      </c>
      <c r="G1751" s="32" t="str">
        <f>IF(Businesses!G1752="","N/A",Businesses!G1752)</f>
        <v>N/A</v>
      </c>
      <c r="H1751" s="32" t="str">
        <f>IF(Businesses!H1752="","N/A",Businesses!H1752)</f>
        <v>N/A</v>
      </c>
      <c r="I1751" s="32" t="str">
        <f>IF(AND(Businesses!B1752="",Businesses!C1752&lt;&gt;""),0,IF(Businesses!B1752="","N/A",IF(ISNUMBER(Businesses!B1752),Businesses!B1752,0)))</f>
        <v>N/A</v>
      </c>
    </row>
    <row r="1752" spans="2:9">
      <c r="B1752" s="32" t="str">
        <f t="shared" si="55"/>
        <v>N/A</v>
      </c>
      <c r="C1752" s="32" t="str">
        <f>IF(AND(Businesses!D1753="",Businesses!E1753&lt;&gt;""),0,IF(Businesses!D1753="","N/A",IF(ISNUMBER(Businesses!D1753),Businesses!D1753,0)))</f>
        <v>N/A</v>
      </c>
      <c r="D1752" s="32" t="str">
        <f>IF(Businesses!E1753="","N/A",Businesses!E1753)</f>
        <v>N/A</v>
      </c>
      <c r="E1752" s="32" t="str">
        <f>IF(Businesses!F1753="","N/A",Businesses!F1753)</f>
        <v>N/A</v>
      </c>
      <c r="F1752" s="32" t="str">
        <f t="shared" si="54"/>
        <v>N/A</v>
      </c>
      <c r="G1752" s="32" t="str">
        <f>IF(Businesses!G1753="","N/A",Businesses!G1753)</f>
        <v>N/A</v>
      </c>
      <c r="H1752" s="32" t="str">
        <f>IF(Businesses!H1753="","N/A",Businesses!H1753)</f>
        <v>N/A</v>
      </c>
      <c r="I1752" s="32" t="str">
        <f>IF(AND(Businesses!B1753="",Businesses!C1753&lt;&gt;""),0,IF(Businesses!B1753="","N/A",IF(ISNUMBER(Businesses!B1753),Businesses!B1753,0)))</f>
        <v>N/A</v>
      </c>
    </row>
    <row r="1753" spans="2:9">
      <c r="B1753" s="32" t="str">
        <f t="shared" si="55"/>
        <v>N/A</v>
      </c>
      <c r="C1753" s="32" t="str">
        <f>IF(AND(Businesses!D1754="",Businesses!E1754&lt;&gt;""),0,IF(Businesses!D1754="","N/A",IF(ISNUMBER(Businesses!D1754),Businesses!D1754,0)))</f>
        <v>N/A</v>
      </c>
      <c r="D1753" s="32" t="str">
        <f>IF(Businesses!E1754="","N/A",Businesses!E1754)</f>
        <v>N/A</v>
      </c>
      <c r="E1753" s="32" t="str">
        <f>IF(Businesses!F1754="","N/A",Businesses!F1754)</f>
        <v>N/A</v>
      </c>
      <c r="F1753" s="32" t="str">
        <f t="shared" si="54"/>
        <v>N/A</v>
      </c>
      <c r="G1753" s="32" t="str">
        <f>IF(Businesses!G1754="","N/A",Businesses!G1754)</f>
        <v>N/A</v>
      </c>
      <c r="H1753" s="32" t="str">
        <f>IF(Businesses!H1754="","N/A",Businesses!H1754)</f>
        <v>N/A</v>
      </c>
      <c r="I1753" s="32" t="str">
        <f>IF(AND(Businesses!B1754="",Businesses!C1754&lt;&gt;""),0,IF(Businesses!B1754="","N/A",IF(ISNUMBER(Businesses!B1754),Businesses!B1754,0)))</f>
        <v>N/A</v>
      </c>
    </row>
    <row r="1754" spans="2:9">
      <c r="B1754" s="32" t="str">
        <f t="shared" si="55"/>
        <v>N/A</v>
      </c>
      <c r="C1754" s="32" t="str">
        <f>IF(AND(Businesses!D1755="",Businesses!E1755&lt;&gt;""),0,IF(Businesses!D1755="","N/A",IF(ISNUMBER(Businesses!D1755),Businesses!D1755,0)))</f>
        <v>N/A</v>
      </c>
      <c r="D1754" s="32" t="str">
        <f>IF(Businesses!E1755="","N/A",Businesses!E1755)</f>
        <v>N/A</v>
      </c>
      <c r="E1754" s="32" t="str">
        <f>IF(Businesses!F1755="","N/A",Businesses!F1755)</f>
        <v>N/A</v>
      </c>
      <c r="F1754" s="32" t="str">
        <f t="shared" si="54"/>
        <v>N/A</v>
      </c>
      <c r="G1754" s="32" t="str">
        <f>IF(Businesses!G1755="","N/A",Businesses!G1755)</f>
        <v>N/A</v>
      </c>
      <c r="H1754" s="32" t="str">
        <f>IF(Businesses!H1755="","N/A",Businesses!H1755)</f>
        <v>N/A</v>
      </c>
      <c r="I1754" s="32" t="str">
        <f>IF(AND(Businesses!B1755="",Businesses!C1755&lt;&gt;""),0,IF(Businesses!B1755="","N/A",IF(ISNUMBER(Businesses!B1755),Businesses!B1755,0)))</f>
        <v>N/A</v>
      </c>
    </row>
    <row r="1755" spans="2:9">
      <c r="B1755" s="32" t="str">
        <f t="shared" si="55"/>
        <v>N/A</v>
      </c>
      <c r="C1755" s="32" t="str">
        <f>IF(AND(Businesses!D1756="",Businesses!E1756&lt;&gt;""),0,IF(Businesses!D1756="","N/A",IF(ISNUMBER(Businesses!D1756),Businesses!D1756,0)))</f>
        <v>N/A</v>
      </c>
      <c r="D1755" s="32" t="str">
        <f>IF(Businesses!E1756="","N/A",Businesses!E1756)</f>
        <v>N/A</v>
      </c>
      <c r="E1755" s="32" t="str">
        <f>IF(Businesses!F1756="","N/A",Businesses!F1756)</f>
        <v>N/A</v>
      </c>
      <c r="F1755" s="32" t="str">
        <f t="shared" si="54"/>
        <v>N/A</v>
      </c>
      <c r="G1755" s="32" t="str">
        <f>IF(Businesses!G1756="","N/A",Businesses!G1756)</f>
        <v>N/A</v>
      </c>
      <c r="H1755" s="32" t="str">
        <f>IF(Businesses!H1756="","N/A",Businesses!H1756)</f>
        <v>N/A</v>
      </c>
      <c r="I1755" s="32" t="str">
        <f>IF(AND(Businesses!B1756="",Businesses!C1756&lt;&gt;""),0,IF(Businesses!B1756="","N/A",IF(ISNUMBER(Businesses!B1756),Businesses!B1756,0)))</f>
        <v>N/A</v>
      </c>
    </row>
    <row r="1756" spans="2:9">
      <c r="B1756" s="32" t="str">
        <f t="shared" si="55"/>
        <v>N/A</v>
      </c>
      <c r="C1756" s="32" t="str">
        <f>IF(AND(Businesses!D1757="",Businesses!E1757&lt;&gt;""),0,IF(Businesses!D1757="","N/A",IF(ISNUMBER(Businesses!D1757),Businesses!D1757,0)))</f>
        <v>N/A</v>
      </c>
      <c r="D1756" s="32" t="str">
        <f>IF(Businesses!E1757="","N/A",Businesses!E1757)</f>
        <v>N/A</v>
      </c>
      <c r="E1756" s="32" t="str">
        <f>IF(Businesses!F1757="","N/A",Businesses!F1757)</f>
        <v>N/A</v>
      </c>
      <c r="F1756" s="32" t="str">
        <f t="shared" si="54"/>
        <v>N/A</v>
      </c>
      <c r="G1756" s="32" t="str">
        <f>IF(Businesses!G1757="","N/A",Businesses!G1757)</f>
        <v>N/A</v>
      </c>
      <c r="H1756" s="32" t="str">
        <f>IF(Businesses!H1757="","N/A",Businesses!H1757)</f>
        <v>N/A</v>
      </c>
      <c r="I1756" s="32" t="str">
        <f>IF(AND(Businesses!B1757="",Businesses!C1757&lt;&gt;""),0,IF(Businesses!B1757="","N/A",IF(ISNUMBER(Businesses!B1757),Businesses!B1757,0)))</f>
        <v>N/A</v>
      </c>
    </row>
    <row r="1757" spans="2:9">
      <c r="B1757" s="32" t="str">
        <f t="shared" si="55"/>
        <v>N/A</v>
      </c>
      <c r="C1757" s="32" t="str">
        <f>IF(AND(Businesses!D1758="",Businesses!E1758&lt;&gt;""),0,IF(Businesses!D1758="","N/A",IF(ISNUMBER(Businesses!D1758),Businesses!D1758,0)))</f>
        <v>N/A</v>
      </c>
      <c r="D1757" s="32" t="str">
        <f>IF(Businesses!E1758="","N/A",Businesses!E1758)</f>
        <v>N/A</v>
      </c>
      <c r="E1757" s="32" t="str">
        <f>IF(Businesses!F1758="","N/A",Businesses!F1758)</f>
        <v>N/A</v>
      </c>
      <c r="F1757" s="32" t="str">
        <f t="shared" si="54"/>
        <v>N/A</v>
      </c>
      <c r="G1757" s="32" t="str">
        <f>IF(Businesses!G1758="","N/A",Businesses!G1758)</f>
        <v>N/A</v>
      </c>
      <c r="H1757" s="32" t="str">
        <f>IF(Businesses!H1758="","N/A",Businesses!H1758)</f>
        <v>N/A</v>
      </c>
      <c r="I1757" s="32" t="str">
        <f>IF(AND(Businesses!B1758="",Businesses!C1758&lt;&gt;""),0,IF(Businesses!B1758="","N/A",IF(ISNUMBER(Businesses!B1758),Businesses!B1758,0)))</f>
        <v>N/A</v>
      </c>
    </row>
    <row r="1758" spans="2:9">
      <c r="B1758" s="32" t="str">
        <f t="shared" si="55"/>
        <v>N/A</v>
      </c>
      <c r="C1758" s="32" t="str">
        <f>IF(AND(Businesses!D1759="",Businesses!E1759&lt;&gt;""),0,IF(Businesses!D1759="","N/A",IF(ISNUMBER(Businesses!D1759),Businesses!D1759,0)))</f>
        <v>N/A</v>
      </c>
      <c r="D1758" s="32" t="str">
        <f>IF(Businesses!E1759="","N/A",Businesses!E1759)</f>
        <v>N/A</v>
      </c>
      <c r="E1758" s="32" t="str">
        <f>IF(Businesses!F1759="","N/A",Businesses!F1759)</f>
        <v>N/A</v>
      </c>
      <c r="F1758" s="32" t="str">
        <f t="shared" si="54"/>
        <v>N/A</v>
      </c>
      <c r="G1758" s="32" t="str">
        <f>IF(Businesses!G1759="","N/A",Businesses!G1759)</f>
        <v>N/A</v>
      </c>
      <c r="H1758" s="32" t="str">
        <f>IF(Businesses!H1759="","N/A",Businesses!H1759)</f>
        <v>N/A</v>
      </c>
      <c r="I1758" s="32" t="str">
        <f>IF(AND(Businesses!B1759="",Businesses!C1759&lt;&gt;""),0,IF(Businesses!B1759="","N/A",IF(ISNUMBER(Businesses!B1759),Businesses!B1759,0)))</f>
        <v>N/A</v>
      </c>
    </row>
    <row r="1759" spans="2:9">
      <c r="B1759" s="32" t="str">
        <f t="shared" si="55"/>
        <v>N/A</v>
      </c>
      <c r="C1759" s="32" t="str">
        <f>IF(AND(Businesses!D1760="",Businesses!E1760&lt;&gt;""),0,IF(Businesses!D1760="","N/A",IF(ISNUMBER(Businesses!D1760),Businesses!D1760,0)))</f>
        <v>N/A</v>
      </c>
      <c r="D1759" s="32" t="str">
        <f>IF(Businesses!E1760="","N/A",Businesses!E1760)</f>
        <v>N/A</v>
      </c>
      <c r="E1759" s="32" t="str">
        <f>IF(Businesses!F1760="","N/A",Businesses!F1760)</f>
        <v>N/A</v>
      </c>
      <c r="F1759" s="32" t="str">
        <f t="shared" si="54"/>
        <v>N/A</v>
      </c>
      <c r="G1759" s="32" t="str">
        <f>IF(Businesses!G1760="","N/A",Businesses!G1760)</f>
        <v>N/A</v>
      </c>
      <c r="H1759" s="32" t="str">
        <f>IF(Businesses!H1760="","N/A",Businesses!H1760)</f>
        <v>N/A</v>
      </c>
      <c r="I1759" s="32" t="str">
        <f>IF(AND(Businesses!B1760="",Businesses!C1760&lt;&gt;""),0,IF(Businesses!B1760="","N/A",IF(ISNUMBER(Businesses!B1760),Businesses!B1760,0)))</f>
        <v>N/A</v>
      </c>
    </row>
    <row r="1760" spans="2:9">
      <c r="B1760" s="32" t="str">
        <f t="shared" si="55"/>
        <v>N/A</v>
      </c>
      <c r="C1760" s="32" t="str">
        <f>IF(AND(Businesses!D1761="",Businesses!E1761&lt;&gt;""),0,IF(Businesses!D1761="","N/A",IF(ISNUMBER(Businesses!D1761),Businesses!D1761,0)))</f>
        <v>N/A</v>
      </c>
      <c r="D1760" s="32" t="str">
        <f>IF(Businesses!E1761="","N/A",Businesses!E1761)</f>
        <v>N/A</v>
      </c>
      <c r="E1760" s="32" t="str">
        <f>IF(Businesses!F1761="","N/A",Businesses!F1761)</f>
        <v>N/A</v>
      </c>
      <c r="F1760" s="32" t="str">
        <f t="shared" si="54"/>
        <v>N/A</v>
      </c>
      <c r="G1760" s="32" t="str">
        <f>IF(Businesses!G1761="","N/A",Businesses!G1761)</f>
        <v>N/A</v>
      </c>
      <c r="H1760" s="32" t="str">
        <f>IF(Businesses!H1761="","N/A",Businesses!H1761)</f>
        <v>N/A</v>
      </c>
      <c r="I1760" s="32" t="str">
        <f>IF(AND(Businesses!B1761="",Businesses!C1761&lt;&gt;""),0,IF(Businesses!B1761="","N/A",IF(ISNUMBER(Businesses!B1761),Businesses!B1761,0)))</f>
        <v>N/A</v>
      </c>
    </row>
    <row r="1761" spans="2:9">
      <c r="B1761" s="32" t="str">
        <f t="shared" si="55"/>
        <v>N/A</v>
      </c>
      <c r="C1761" s="32" t="str">
        <f>IF(AND(Businesses!D1762="",Businesses!E1762&lt;&gt;""),0,IF(Businesses!D1762="","N/A",IF(ISNUMBER(Businesses!D1762),Businesses!D1762,0)))</f>
        <v>N/A</v>
      </c>
      <c r="D1761" s="32" t="str">
        <f>IF(Businesses!E1762="","N/A",Businesses!E1762)</f>
        <v>N/A</v>
      </c>
      <c r="E1761" s="32" t="str">
        <f>IF(Businesses!F1762="","N/A",Businesses!F1762)</f>
        <v>N/A</v>
      </c>
      <c r="F1761" s="32" t="str">
        <f t="shared" si="54"/>
        <v>N/A</v>
      </c>
      <c r="G1761" s="32" t="str">
        <f>IF(Businesses!G1762="","N/A",Businesses!G1762)</f>
        <v>N/A</v>
      </c>
      <c r="H1761" s="32" t="str">
        <f>IF(Businesses!H1762="","N/A",Businesses!H1762)</f>
        <v>N/A</v>
      </c>
      <c r="I1761" s="32" t="str">
        <f>IF(AND(Businesses!B1762="",Businesses!C1762&lt;&gt;""),0,IF(Businesses!B1762="","N/A",IF(ISNUMBER(Businesses!B1762),Businesses!B1762,0)))</f>
        <v>N/A</v>
      </c>
    </row>
    <row r="1762" spans="2:9">
      <c r="B1762" s="32" t="str">
        <f t="shared" si="55"/>
        <v>N/A</v>
      </c>
      <c r="C1762" s="32" t="str">
        <f>IF(AND(Businesses!D1763="",Businesses!E1763&lt;&gt;""),0,IF(Businesses!D1763="","N/A",IF(ISNUMBER(Businesses!D1763),Businesses!D1763,0)))</f>
        <v>N/A</v>
      </c>
      <c r="D1762" s="32" t="str">
        <f>IF(Businesses!E1763="","N/A",Businesses!E1763)</f>
        <v>N/A</v>
      </c>
      <c r="E1762" s="32" t="str">
        <f>IF(Businesses!F1763="","N/A",Businesses!F1763)</f>
        <v>N/A</v>
      </c>
      <c r="F1762" s="32" t="str">
        <f t="shared" si="54"/>
        <v>N/A</v>
      </c>
      <c r="G1762" s="32" t="str">
        <f>IF(Businesses!G1763="","N/A",Businesses!G1763)</f>
        <v>N/A</v>
      </c>
      <c r="H1762" s="32" t="str">
        <f>IF(Businesses!H1763="","N/A",Businesses!H1763)</f>
        <v>N/A</v>
      </c>
      <c r="I1762" s="32" t="str">
        <f>IF(AND(Businesses!B1763="",Businesses!C1763&lt;&gt;""),0,IF(Businesses!B1763="","N/A",IF(ISNUMBER(Businesses!B1763),Businesses!B1763,0)))</f>
        <v>N/A</v>
      </c>
    </row>
    <row r="1763" spans="2:9">
      <c r="B1763" s="32" t="str">
        <f t="shared" si="55"/>
        <v>N/A</v>
      </c>
      <c r="C1763" s="32" t="str">
        <f>IF(AND(Businesses!D1764="",Businesses!E1764&lt;&gt;""),0,IF(Businesses!D1764="","N/A",IF(ISNUMBER(Businesses!D1764),Businesses!D1764,0)))</f>
        <v>N/A</v>
      </c>
      <c r="D1763" s="32" t="str">
        <f>IF(Businesses!E1764="","N/A",Businesses!E1764)</f>
        <v>N/A</v>
      </c>
      <c r="E1763" s="32" t="str">
        <f>IF(Businesses!F1764="","N/A",Businesses!F1764)</f>
        <v>N/A</v>
      </c>
      <c r="F1763" s="32" t="str">
        <f t="shared" si="54"/>
        <v>N/A</v>
      </c>
      <c r="G1763" s="32" t="str">
        <f>IF(Businesses!G1764="","N/A",Businesses!G1764)</f>
        <v>N/A</v>
      </c>
      <c r="H1763" s="32" t="str">
        <f>IF(Businesses!H1764="","N/A",Businesses!H1764)</f>
        <v>N/A</v>
      </c>
      <c r="I1763" s="32" t="str">
        <f>IF(AND(Businesses!B1764="",Businesses!C1764&lt;&gt;""),0,IF(Businesses!B1764="","N/A",IF(ISNUMBER(Businesses!B1764),Businesses!B1764,0)))</f>
        <v>N/A</v>
      </c>
    </row>
    <row r="1764" spans="2:9">
      <c r="B1764" s="32" t="str">
        <f t="shared" si="55"/>
        <v>N/A</v>
      </c>
      <c r="C1764" s="32" t="str">
        <f>IF(AND(Businesses!D1765="",Businesses!E1765&lt;&gt;""),0,IF(Businesses!D1765="","N/A",IF(ISNUMBER(Businesses!D1765),Businesses!D1765,0)))</f>
        <v>N/A</v>
      </c>
      <c r="D1764" s="32" t="str">
        <f>IF(Businesses!E1765="","N/A",Businesses!E1765)</f>
        <v>N/A</v>
      </c>
      <c r="E1764" s="32" t="str">
        <f>IF(Businesses!F1765="","N/A",Businesses!F1765)</f>
        <v>N/A</v>
      </c>
      <c r="F1764" s="32" t="str">
        <f t="shared" si="54"/>
        <v>N/A</v>
      </c>
      <c r="G1764" s="32" t="str">
        <f>IF(Businesses!G1765="","N/A",Businesses!G1765)</f>
        <v>N/A</v>
      </c>
      <c r="H1764" s="32" t="str">
        <f>IF(Businesses!H1765="","N/A",Businesses!H1765)</f>
        <v>N/A</v>
      </c>
      <c r="I1764" s="32" t="str">
        <f>IF(AND(Businesses!B1765="",Businesses!C1765&lt;&gt;""),0,IF(Businesses!B1765="","N/A",IF(ISNUMBER(Businesses!B1765),Businesses!B1765,0)))</f>
        <v>N/A</v>
      </c>
    </row>
    <row r="1765" spans="2:9">
      <c r="B1765" s="32" t="str">
        <f t="shared" si="55"/>
        <v>N/A</v>
      </c>
      <c r="C1765" s="32" t="str">
        <f>IF(AND(Businesses!D1766="",Businesses!E1766&lt;&gt;""),0,IF(Businesses!D1766="","N/A",IF(ISNUMBER(Businesses!D1766),Businesses!D1766,0)))</f>
        <v>N/A</v>
      </c>
      <c r="D1765" s="32" t="str">
        <f>IF(Businesses!E1766="","N/A",Businesses!E1766)</f>
        <v>N/A</v>
      </c>
      <c r="E1765" s="32" t="str">
        <f>IF(Businesses!F1766="","N/A",Businesses!F1766)</f>
        <v>N/A</v>
      </c>
      <c r="F1765" s="32" t="str">
        <f t="shared" si="54"/>
        <v>N/A</v>
      </c>
      <c r="G1765" s="32" t="str">
        <f>IF(Businesses!G1766="","N/A",Businesses!G1766)</f>
        <v>N/A</v>
      </c>
      <c r="H1765" s="32" t="str">
        <f>IF(Businesses!H1766="","N/A",Businesses!H1766)</f>
        <v>N/A</v>
      </c>
      <c r="I1765" s="32" t="str">
        <f>IF(AND(Businesses!B1766="",Businesses!C1766&lt;&gt;""),0,IF(Businesses!B1766="","N/A",IF(ISNUMBER(Businesses!B1766),Businesses!B1766,0)))</f>
        <v>N/A</v>
      </c>
    </row>
    <row r="1766" spans="2:9">
      <c r="B1766" s="32" t="str">
        <f t="shared" si="55"/>
        <v>N/A</v>
      </c>
      <c r="C1766" s="32" t="str">
        <f>IF(AND(Businesses!D1767="",Businesses!E1767&lt;&gt;""),0,IF(Businesses!D1767="","N/A",IF(ISNUMBER(Businesses!D1767),Businesses!D1767,0)))</f>
        <v>N/A</v>
      </c>
      <c r="D1766" s="32" t="str">
        <f>IF(Businesses!E1767="","N/A",Businesses!E1767)</f>
        <v>N/A</v>
      </c>
      <c r="E1766" s="32" t="str">
        <f>IF(Businesses!F1767="","N/A",Businesses!F1767)</f>
        <v>N/A</v>
      </c>
      <c r="F1766" s="32" t="str">
        <f t="shared" si="54"/>
        <v>N/A</v>
      </c>
      <c r="G1766" s="32" t="str">
        <f>IF(Businesses!G1767="","N/A",Businesses!G1767)</f>
        <v>N/A</v>
      </c>
      <c r="H1766" s="32" t="str">
        <f>IF(Businesses!H1767="","N/A",Businesses!H1767)</f>
        <v>N/A</v>
      </c>
      <c r="I1766" s="32" t="str">
        <f>IF(AND(Businesses!B1767="",Businesses!C1767&lt;&gt;""),0,IF(Businesses!B1767="","N/A",IF(ISNUMBER(Businesses!B1767),Businesses!B1767,0)))</f>
        <v>N/A</v>
      </c>
    </row>
    <row r="1767" spans="2:9">
      <c r="B1767" s="32" t="str">
        <f t="shared" si="55"/>
        <v>N/A</v>
      </c>
      <c r="C1767" s="32" t="str">
        <f>IF(AND(Businesses!D1768="",Businesses!E1768&lt;&gt;""),0,IF(Businesses!D1768="","N/A",IF(ISNUMBER(Businesses!D1768),Businesses!D1768,0)))</f>
        <v>N/A</v>
      </c>
      <c r="D1767" s="32" t="str">
        <f>IF(Businesses!E1768="","N/A",Businesses!E1768)</f>
        <v>N/A</v>
      </c>
      <c r="E1767" s="32" t="str">
        <f>IF(Businesses!F1768="","N/A",Businesses!F1768)</f>
        <v>N/A</v>
      </c>
      <c r="F1767" s="32" t="str">
        <f t="shared" si="54"/>
        <v>N/A</v>
      </c>
      <c r="G1767" s="32" t="str">
        <f>IF(Businesses!G1768="","N/A",Businesses!G1768)</f>
        <v>N/A</v>
      </c>
      <c r="H1767" s="32" t="str">
        <f>IF(Businesses!H1768="","N/A",Businesses!H1768)</f>
        <v>N/A</v>
      </c>
      <c r="I1767" s="32" t="str">
        <f>IF(AND(Businesses!B1768="",Businesses!C1768&lt;&gt;""),0,IF(Businesses!B1768="","N/A",IF(ISNUMBER(Businesses!B1768),Businesses!B1768,0)))</f>
        <v>N/A</v>
      </c>
    </row>
    <row r="1768" spans="2:9">
      <c r="B1768" s="32" t="str">
        <f t="shared" si="55"/>
        <v>N/A</v>
      </c>
      <c r="C1768" s="32" t="str">
        <f>IF(AND(Businesses!D1769="",Businesses!E1769&lt;&gt;""),0,IF(Businesses!D1769="","N/A",IF(ISNUMBER(Businesses!D1769),Businesses!D1769,0)))</f>
        <v>N/A</v>
      </c>
      <c r="D1768" s="32" t="str">
        <f>IF(Businesses!E1769="","N/A",Businesses!E1769)</f>
        <v>N/A</v>
      </c>
      <c r="E1768" s="32" t="str">
        <f>IF(Businesses!F1769="","N/A",Businesses!F1769)</f>
        <v>N/A</v>
      </c>
      <c r="F1768" s="32" t="str">
        <f t="shared" si="54"/>
        <v>N/A</v>
      </c>
      <c r="G1768" s="32" t="str">
        <f>IF(Businesses!G1769="","N/A",Businesses!G1769)</f>
        <v>N/A</v>
      </c>
      <c r="H1768" s="32" t="str">
        <f>IF(Businesses!H1769="","N/A",Businesses!H1769)</f>
        <v>N/A</v>
      </c>
      <c r="I1768" s="32" t="str">
        <f>IF(AND(Businesses!B1769="",Businesses!C1769&lt;&gt;""),0,IF(Businesses!B1769="","N/A",IF(ISNUMBER(Businesses!B1769),Businesses!B1769,0)))</f>
        <v>N/A</v>
      </c>
    </row>
    <row r="1769" spans="2:9">
      <c r="B1769" s="32" t="str">
        <f t="shared" si="55"/>
        <v>N/A</v>
      </c>
      <c r="C1769" s="32" t="str">
        <f>IF(AND(Businesses!D1770="",Businesses!E1770&lt;&gt;""),0,IF(Businesses!D1770="","N/A",IF(ISNUMBER(Businesses!D1770),Businesses!D1770,0)))</f>
        <v>N/A</v>
      </c>
      <c r="D1769" s="32" t="str">
        <f>IF(Businesses!E1770="","N/A",Businesses!E1770)</f>
        <v>N/A</v>
      </c>
      <c r="E1769" s="32" t="str">
        <f>IF(Businesses!F1770="","N/A",Businesses!F1770)</f>
        <v>N/A</v>
      </c>
      <c r="F1769" s="32" t="str">
        <f t="shared" si="54"/>
        <v>N/A</v>
      </c>
      <c r="G1769" s="32" t="str">
        <f>IF(Businesses!G1770="","N/A",Businesses!G1770)</f>
        <v>N/A</v>
      </c>
      <c r="H1769" s="32" t="str">
        <f>IF(Businesses!H1770="","N/A",Businesses!H1770)</f>
        <v>N/A</v>
      </c>
      <c r="I1769" s="32" t="str">
        <f>IF(AND(Businesses!B1770="",Businesses!C1770&lt;&gt;""),0,IF(Businesses!B1770="","N/A",IF(ISNUMBER(Businesses!B1770),Businesses!B1770,0)))</f>
        <v>N/A</v>
      </c>
    </row>
    <row r="1770" spans="2:9">
      <c r="B1770" s="32" t="str">
        <f t="shared" si="55"/>
        <v>N/A</v>
      </c>
      <c r="C1770" s="32" t="str">
        <f>IF(AND(Businesses!D1771="",Businesses!E1771&lt;&gt;""),0,IF(Businesses!D1771="","N/A",IF(ISNUMBER(Businesses!D1771),Businesses!D1771,0)))</f>
        <v>N/A</v>
      </c>
      <c r="D1770" s="32" t="str">
        <f>IF(Businesses!E1771="","N/A",Businesses!E1771)</f>
        <v>N/A</v>
      </c>
      <c r="E1770" s="32" t="str">
        <f>IF(Businesses!F1771="","N/A",Businesses!F1771)</f>
        <v>N/A</v>
      </c>
      <c r="F1770" s="32" t="str">
        <f t="shared" si="54"/>
        <v>N/A</v>
      </c>
      <c r="G1770" s="32" t="str">
        <f>IF(Businesses!G1771="","N/A",Businesses!G1771)</f>
        <v>N/A</v>
      </c>
      <c r="H1770" s="32" t="str">
        <f>IF(Businesses!H1771="","N/A",Businesses!H1771)</f>
        <v>N/A</v>
      </c>
      <c r="I1770" s="32" t="str">
        <f>IF(AND(Businesses!B1771="",Businesses!C1771&lt;&gt;""),0,IF(Businesses!B1771="","N/A",IF(ISNUMBER(Businesses!B1771),Businesses!B1771,0)))</f>
        <v>N/A</v>
      </c>
    </row>
    <row r="1771" spans="2:9">
      <c r="B1771" s="32" t="str">
        <f t="shared" si="55"/>
        <v>N/A</v>
      </c>
      <c r="C1771" s="32" t="str">
        <f>IF(AND(Businesses!D1772="",Businesses!E1772&lt;&gt;""),0,IF(Businesses!D1772="","N/A",IF(ISNUMBER(Businesses!D1772),Businesses!D1772,0)))</f>
        <v>N/A</v>
      </c>
      <c r="D1771" s="32" t="str">
        <f>IF(Businesses!E1772="","N/A",Businesses!E1772)</f>
        <v>N/A</v>
      </c>
      <c r="E1771" s="32" t="str">
        <f>IF(Businesses!F1772="","N/A",Businesses!F1772)</f>
        <v>N/A</v>
      </c>
      <c r="F1771" s="32" t="str">
        <f t="shared" si="54"/>
        <v>N/A</v>
      </c>
      <c r="G1771" s="32" t="str">
        <f>IF(Businesses!G1772="","N/A",Businesses!G1772)</f>
        <v>N/A</v>
      </c>
      <c r="H1771" s="32" t="str">
        <f>IF(Businesses!H1772="","N/A",Businesses!H1772)</f>
        <v>N/A</v>
      </c>
      <c r="I1771" s="32" t="str">
        <f>IF(AND(Businesses!B1772="",Businesses!C1772&lt;&gt;""),0,IF(Businesses!B1772="","N/A",IF(ISNUMBER(Businesses!B1772),Businesses!B1772,0)))</f>
        <v>N/A</v>
      </c>
    </row>
    <row r="1772" spans="2:9">
      <c r="B1772" s="32" t="str">
        <f t="shared" si="55"/>
        <v>N/A</v>
      </c>
      <c r="C1772" s="32" t="str">
        <f>IF(AND(Businesses!D1773="",Businesses!E1773&lt;&gt;""),0,IF(Businesses!D1773="","N/A",IF(ISNUMBER(Businesses!D1773),Businesses!D1773,0)))</f>
        <v>N/A</v>
      </c>
      <c r="D1772" s="32" t="str">
        <f>IF(Businesses!E1773="","N/A",Businesses!E1773)</f>
        <v>N/A</v>
      </c>
      <c r="E1772" s="32" t="str">
        <f>IF(Businesses!F1773="","N/A",Businesses!F1773)</f>
        <v>N/A</v>
      </c>
      <c r="F1772" s="32" t="str">
        <f t="shared" si="54"/>
        <v>N/A</v>
      </c>
      <c r="G1772" s="32" t="str">
        <f>IF(Businesses!G1773="","N/A",Businesses!G1773)</f>
        <v>N/A</v>
      </c>
      <c r="H1772" s="32" t="str">
        <f>IF(Businesses!H1773="","N/A",Businesses!H1773)</f>
        <v>N/A</v>
      </c>
      <c r="I1772" s="32" t="str">
        <f>IF(AND(Businesses!B1773="",Businesses!C1773&lt;&gt;""),0,IF(Businesses!B1773="","N/A",IF(ISNUMBER(Businesses!B1773),Businesses!B1773,0)))</f>
        <v>N/A</v>
      </c>
    </row>
    <row r="1773" spans="2:9">
      <c r="B1773" s="32" t="str">
        <f t="shared" si="55"/>
        <v>N/A</v>
      </c>
      <c r="C1773" s="32" t="str">
        <f>IF(AND(Businesses!D1774="",Businesses!E1774&lt;&gt;""),0,IF(Businesses!D1774="","N/A",IF(ISNUMBER(Businesses!D1774),Businesses!D1774,0)))</f>
        <v>N/A</v>
      </c>
      <c r="D1773" s="32" t="str">
        <f>IF(Businesses!E1774="","N/A",Businesses!E1774)</f>
        <v>N/A</v>
      </c>
      <c r="E1773" s="32" t="str">
        <f>IF(Businesses!F1774="","N/A",Businesses!F1774)</f>
        <v>N/A</v>
      </c>
      <c r="F1773" s="32" t="str">
        <f t="shared" si="54"/>
        <v>N/A</v>
      </c>
      <c r="G1773" s="32" t="str">
        <f>IF(Businesses!G1774="","N/A",Businesses!G1774)</f>
        <v>N/A</v>
      </c>
      <c r="H1773" s="32" t="str">
        <f>IF(Businesses!H1774="","N/A",Businesses!H1774)</f>
        <v>N/A</v>
      </c>
      <c r="I1773" s="32" t="str">
        <f>IF(AND(Businesses!B1774="",Businesses!C1774&lt;&gt;""),0,IF(Businesses!B1774="","N/A",IF(ISNUMBER(Businesses!B1774),Businesses!B1774,0)))</f>
        <v>N/A</v>
      </c>
    </row>
    <row r="1774" spans="2:9">
      <c r="B1774" s="32" t="str">
        <f t="shared" si="55"/>
        <v>N/A</v>
      </c>
      <c r="C1774" s="32" t="str">
        <f>IF(AND(Businesses!D1775="",Businesses!E1775&lt;&gt;""),0,IF(Businesses!D1775="","N/A",IF(ISNUMBER(Businesses!D1775),Businesses!D1775,0)))</f>
        <v>N/A</v>
      </c>
      <c r="D1774" s="32" t="str">
        <f>IF(Businesses!E1775="","N/A",Businesses!E1775)</f>
        <v>N/A</v>
      </c>
      <c r="E1774" s="32" t="str">
        <f>IF(Businesses!F1775="","N/A",Businesses!F1775)</f>
        <v>N/A</v>
      </c>
      <c r="F1774" s="32" t="str">
        <f t="shared" si="54"/>
        <v>N/A</v>
      </c>
      <c r="G1774" s="32" t="str">
        <f>IF(Businesses!G1775="","N/A",Businesses!G1775)</f>
        <v>N/A</v>
      </c>
      <c r="H1774" s="32" t="str">
        <f>IF(Businesses!H1775="","N/A",Businesses!H1775)</f>
        <v>N/A</v>
      </c>
      <c r="I1774" s="32" t="str">
        <f>IF(AND(Businesses!B1775="",Businesses!C1775&lt;&gt;""),0,IF(Businesses!B1775="","N/A",IF(ISNUMBER(Businesses!B1775),Businesses!B1775,0)))</f>
        <v>N/A</v>
      </c>
    </row>
    <row r="1775" spans="2:9">
      <c r="B1775" s="32" t="str">
        <f t="shared" si="55"/>
        <v>N/A</v>
      </c>
      <c r="C1775" s="32" t="str">
        <f>IF(AND(Businesses!D1776="",Businesses!E1776&lt;&gt;""),0,IF(Businesses!D1776="","N/A",IF(ISNUMBER(Businesses!D1776),Businesses!D1776,0)))</f>
        <v>N/A</v>
      </c>
      <c r="D1775" s="32" t="str">
        <f>IF(Businesses!E1776="","N/A",Businesses!E1776)</f>
        <v>N/A</v>
      </c>
      <c r="E1775" s="32" t="str">
        <f>IF(Businesses!F1776="","N/A",Businesses!F1776)</f>
        <v>N/A</v>
      </c>
      <c r="F1775" s="32" t="str">
        <f t="shared" si="54"/>
        <v>N/A</v>
      </c>
      <c r="G1775" s="32" t="str">
        <f>IF(Businesses!G1776="","N/A",Businesses!G1776)</f>
        <v>N/A</v>
      </c>
      <c r="H1775" s="32" t="str">
        <f>IF(Businesses!H1776="","N/A",Businesses!H1776)</f>
        <v>N/A</v>
      </c>
      <c r="I1775" s="32" t="str">
        <f>IF(AND(Businesses!B1776="",Businesses!C1776&lt;&gt;""),0,IF(Businesses!B1776="","N/A",IF(ISNUMBER(Businesses!B1776),Businesses!B1776,0)))</f>
        <v>N/A</v>
      </c>
    </row>
    <row r="1776" spans="2:9">
      <c r="B1776" s="32" t="str">
        <f t="shared" si="55"/>
        <v>N/A</v>
      </c>
      <c r="C1776" s="32" t="str">
        <f>IF(AND(Businesses!D1777="",Businesses!E1777&lt;&gt;""),0,IF(Businesses!D1777="","N/A",IF(ISNUMBER(Businesses!D1777),Businesses!D1777,0)))</f>
        <v>N/A</v>
      </c>
      <c r="D1776" s="32" t="str">
        <f>IF(Businesses!E1777="","N/A",Businesses!E1777)</f>
        <v>N/A</v>
      </c>
      <c r="E1776" s="32" t="str">
        <f>IF(Businesses!F1777="","N/A",Businesses!F1777)</f>
        <v>N/A</v>
      </c>
      <c r="F1776" s="32" t="str">
        <f t="shared" si="54"/>
        <v>N/A</v>
      </c>
      <c r="G1776" s="32" t="str">
        <f>IF(Businesses!G1777="","N/A",Businesses!G1777)</f>
        <v>N/A</v>
      </c>
      <c r="H1776" s="32" t="str">
        <f>IF(Businesses!H1777="","N/A",Businesses!H1777)</f>
        <v>N/A</v>
      </c>
      <c r="I1776" s="32" t="str">
        <f>IF(AND(Businesses!B1777="",Businesses!C1777&lt;&gt;""),0,IF(Businesses!B1777="","N/A",IF(ISNUMBER(Businesses!B1777),Businesses!B1777,0)))</f>
        <v>N/A</v>
      </c>
    </row>
    <row r="1777" spans="2:9">
      <c r="B1777" s="32" t="str">
        <f t="shared" si="55"/>
        <v>N/A</v>
      </c>
      <c r="C1777" s="32" t="str">
        <f>IF(AND(Businesses!D1778="",Businesses!E1778&lt;&gt;""),0,IF(Businesses!D1778="","N/A",IF(ISNUMBER(Businesses!D1778),Businesses!D1778,0)))</f>
        <v>N/A</v>
      </c>
      <c r="D1777" s="32" t="str">
        <f>IF(Businesses!E1778="","N/A",Businesses!E1778)</f>
        <v>N/A</v>
      </c>
      <c r="E1777" s="32" t="str">
        <f>IF(Businesses!F1778="","N/A",Businesses!F1778)</f>
        <v>N/A</v>
      </c>
      <c r="F1777" s="32" t="str">
        <f t="shared" si="54"/>
        <v>N/A</v>
      </c>
      <c r="G1777" s="32" t="str">
        <f>IF(Businesses!G1778="","N/A",Businesses!G1778)</f>
        <v>N/A</v>
      </c>
      <c r="H1777" s="32" t="str">
        <f>IF(Businesses!H1778="","N/A",Businesses!H1778)</f>
        <v>N/A</v>
      </c>
      <c r="I1777" s="32" t="str">
        <f>IF(AND(Businesses!B1778="",Businesses!C1778&lt;&gt;""),0,IF(Businesses!B1778="","N/A",IF(ISNUMBER(Businesses!B1778),Businesses!B1778,0)))</f>
        <v>N/A</v>
      </c>
    </row>
    <row r="1778" spans="2:9">
      <c r="B1778" s="32" t="str">
        <f t="shared" si="55"/>
        <v>N/A</v>
      </c>
      <c r="C1778" s="32" t="str">
        <f>IF(AND(Businesses!D1779="",Businesses!E1779&lt;&gt;""),0,IF(Businesses!D1779="","N/A",IF(ISNUMBER(Businesses!D1779),Businesses!D1779,0)))</f>
        <v>N/A</v>
      </c>
      <c r="D1778" s="32" t="str">
        <f>IF(Businesses!E1779="","N/A",Businesses!E1779)</f>
        <v>N/A</v>
      </c>
      <c r="E1778" s="32" t="str">
        <f>IF(Businesses!F1779="","N/A",Businesses!F1779)</f>
        <v>N/A</v>
      </c>
      <c r="F1778" s="32" t="str">
        <f t="shared" si="54"/>
        <v>N/A</v>
      </c>
      <c r="G1778" s="32" t="str">
        <f>IF(Businesses!G1779="","N/A",Businesses!G1779)</f>
        <v>N/A</v>
      </c>
      <c r="H1778" s="32" t="str">
        <f>IF(Businesses!H1779="","N/A",Businesses!H1779)</f>
        <v>N/A</v>
      </c>
      <c r="I1778" s="32" t="str">
        <f>IF(AND(Businesses!B1779="",Businesses!C1779&lt;&gt;""),0,IF(Businesses!B1779="","N/A",IF(ISNUMBER(Businesses!B1779),Businesses!B1779,0)))</f>
        <v>N/A</v>
      </c>
    </row>
    <row r="1779" spans="2:9">
      <c r="B1779" s="32" t="str">
        <f t="shared" si="55"/>
        <v>N/A</v>
      </c>
      <c r="C1779" s="32" t="str">
        <f>IF(AND(Businesses!D1780="",Businesses!E1780&lt;&gt;""),0,IF(Businesses!D1780="","N/A",IF(ISNUMBER(Businesses!D1780),Businesses!D1780,0)))</f>
        <v>N/A</v>
      </c>
      <c r="D1779" s="32" t="str">
        <f>IF(Businesses!E1780="","N/A",Businesses!E1780)</f>
        <v>N/A</v>
      </c>
      <c r="E1779" s="32" t="str">
        <f>IF(Businesses!F1780="","N/A",Businesses!F1780)</f>
        <v>N/A</v>
      </c>
      <c r="F1779" s="32" t="str">
        <f t="shared" si="54"/>
        <v>N/A</v>
      </c>
      <c r="G1779" s="32" t="str">
        <f>IF(Businesses!G1780="","N/A",Businesses!G1780)</f>
        <v>N/A</v>
      </c>
      <c r="H1779" s="32" t="str">
        <f>IF(Businesses!H1780="","N/A",Businesses!H1780)</f>
        <v>N/A</v>
      </c>
      <c r="I1779" s="32" t="str">
        <f>IF(AND(Businesses!B1780="",Businesses!C1780&lt;&gt;""),0,IF(Businesses!B1780="","N/A",IF(ISNUMBER(Businesses!B1780),Businesses!B1780,0)))</f>
        <v>N/A</v>
      </c>
    </row>
    <row r="1780" spans="2:9">
      <c r="B1780" s="32" t="str">
        <f t="shared" si="55"/>
        <v>N/A</v>
      </c>
      <c r="C1780" s="32" t="str">
        <f>IF(AND(Businesses!D1781="",Businesses!E1781&lt;&gt;""),0,IF(Businesses!D1781="","N/A",IF(ISNUMBER(Businesses!D1781),Businesses!D1781,0)))</f>
        <v>N/A</v>
      </c>
      <c r="D1780" s="32" t="str">
        <f>IF(Businesses!E1781="","N/A",Businesses!E1781)</f>
        <v>N/A</v>
      </c>
      <c r="E1780" s="32" t="str">
        <f>IF(Businesses!F1781="","N/A",Businesses!F1781)</f>
        <v>N/A</v>
      </c>
      <c r="F1780" s="32" t="str">
        <f t="shared" si="54"/>
        <v>N/A</v>
      </c>
      <c r="G1780" s="32" t="str">
        <f>IF(Businesses!G1781="","N/A",Businesses!G1781)</f>
        <v>N/A</v>
      </c>
      <c r="H1780" s="32" t="str">
        <f>IF(Businesses!H1781="","N/A",Businesses!H1781)</f>
        <v>N/A</v>
      </c>
      <c r="I1780" s="32" t="str">
        <f>IF(AND(Businesses!B1781="",Businesses!C1781&lt;&gt;""),0,IF(Businesses!B1781="","N/A",IF(ISNUMBER(Businesses!B1781),Businesses!B1781,0)))</f>
        <v>N/A</v>
      </c>
    </row>
    <row r="1781" spans="2:9">
      <c r="B1781" s="32" t="str">
        <f t="shared" si="55"/>
        <v>N/A</v>
      </c>
      <c r="C1781" s="32" t="str">
        <f>IF(AND(Businesses!D1782="",Businesses!E1782&lt;&gt;""),0,IF(Businesses!D1782="","N/A",IF(ISNUMBER(Businesses!D1782),Businesses!D1782,0)))</f>
        <v>N/A</v>
      </c>
      <c r="D1781" s="32" t="str">
        <f>IF(Businesses!E1782="","N/A",Businesses!E1782)</f>
        <v>N/A</v>
      </c>
      <c r="E1781" s="32" t="str">
        <f>IF(Businesses!F1782="","N/A",Businesses!F1782)</f>
        <v>N/A</v>
      </c>
      <c r="F1781" s="32" t="str">
        <f t="shared" si="54"/>
        <v>N/A</v>
      </c>
      <c r="G1781" s="32" t="str">
        <f>IF(Businesses!G1782="","N/A",Businesses!G1782)</f>
        <v>N/A</v>
      </c>
      <c r="H1781" s="32" t="str">
        <f>IF(Businesses!H1782="","N/A",Businesses!H1782)</f>
        <v>N/A</v>
      </c>
      <c r="I1781" s="32" t="str">
        <f>IF(AND(Businesses!B1782="",Businesses!C1782&lt;&gt;""),0,IF(Businesses!B1782="","N/A",IF(ISNUMBER(Businesses!B1782),Businesses!B1782,0)))</f>
        <v>N/A</v>
      </c>
    </row>
    <row r="1782" spans="2:9">
      <c r="B1782" s="32" t="str">
        <f t="shared" si="55"/>
        <v>N/A</v>
      </c>
      <c r="C1782" s="32" t="str">
        <f>IF(AND(Businesses!D1783="",Businesses!E1783&lt;&gt;""),0,IF(Businesses!D1783="","N/A",IF(ISNUMBER(Businesses!D1783),Businesses!D1783,0)))</f>
        <v>N/A</v>
      </c>
      <c r="D1782" s="32" t="str">
        <f>IF(Businesses!E1783="","N/A",Businesses!E1783)</f>
        <v>N/A</v>
      </c>
      <c r="E1782" s="32" t="str">
        <f>IF(Businesses!F1783="","N/A",Businesses!F1783)</f>
        <v>N/A</v>
      </c>
      <c r="F1782" s="32" t="str">
        <f t="shared" si="54"/>
        <v>N/A</v>
      </c>
      <c r="G1782" s="32" t="str">
        <f>IF(Businesses!G1783="","N/A",Businesses!G1783)</f>
        <v>N/A</v>
      </c>
      <c r="H1782" s="32" t="str">
        <f>IF(Businesses!H1783="","N/A",Businesses!H1783)</f>
        <v>N/A</v>
      </c>
      <c r="I1782" s="32" t="str">
        <f>IF(AND(Businesses!B1783="",Businesses!C1783&lt;&gt;""),0,IF(Businesses!B1783="","N/A",IF(ISNUMBER(Businesses!B1783),Businesses!B1783,0)))</f>
        <v>N/A</v>
      </c>
    </row>
    <row r="1783" spans="2:9">
      <c r="B1783" s="32" t="str">
        <f t="shared" si="55"/>
        <v>N/A</v>
      </c>
      <c r="C1783" s="32" t="str">
        <f>IF(AND(Businesses!D1784="",Businesses!E1784&lt;&gt;""),0,IF(Businesses!D1784="","N/A",IF(ISNUMBER(Businesses!D1784),Businesses!D1784,0)))</f>
        <v>N/A</v>
      </c>
      <c r="D1783" s="32" t="str">
        <f>IF(Businesses!E1784="","N/A",Businesses!E1784)</f>
        <v>N/A</v>
      </c>
      <c r="E1783" s="32" t="str">
        <f>IF(Businesses!F1784="","N/A",Businesses!F1784)</f>
        <v>N/A</v>
      </c>
      <c r="F1783" s="32" t="str">
        <f t="shared" si="54"/>
        <v>N/A</v>
      </c>
      <c r="G1783" s="32" t="str">
        <f>IF(Businesses!G1784="","N/A",Businesses!G1784)</f>
        <v>N/A</v>
      </c>
      <c r="H1783" s="32" t="str">
        <f>IF(Businesses!H1784="","N/A",Businesses!H1784)</f>
        <v>N/A</v>
      </c>
      <c r="I1783" s="32" t="str">
        <f>IF(AND(Businesses!B1784="",Businesses!C1784&lt;&gt;""),0,IF(Businesses!B1784="","N/A",IF(ISNUMBER(Businesses!B1784),Businesses!B1784,0)))</f>
        <v>N/A</v>
      </c>
    </row>
    <row r="1784" spans="2:9">
      <c r="B1784" s="32" t="str">
        <f t="shared" si="55"/>
        <v>N/A</v>
      </c>
      <c r="C1784" s="32" t="str">
        <f>IF(AND(Businesses!D1785="",Businesses!E1785&lt;&gt;""),0,IF(Businesses!D1785="","N/A",IF(ISNUMBER(Businesses!D1785),Businesses!D1785,0)))</f>
        <v>N/A</v>
      </c>
      <c r="D1784" s="32" t="str">
        <f>IF(Businesses!E1785="","N/A",Businesses!E1785)</f>
        <v>N/A</v>
      </c>
      <c r="E1784" s="32" t="str">
        <f>IF(Businesses!F1785="","N/A",Businesses!F1785)</f>
        <v>N/A</v>
      </c>
      <c r="F1784" s="32" t="str">
        <f t="shared" si="54"/>
        <v>N/A</v>
      </c>
      <c r="G1784" s="32" t="str">
        <f>IF(Businesses!G1785="","N/A",Businesses!G1785)</f>
        <v>N/A</v>
      </c>
      <c r="H1784" s="32" t="str">
        <f>IF(Businesses!H1785="","N/A",Businesses!H1785)</f>
        <v>N/A</v>
      </c>
      <c r="I1784" s="32" t="str">
        <f>IF(AND(Businesses!B1785="",Businesses!C1785&lt;&gt;""),0,IF(Businesses!B1785="","N/A",IF(ISNUMBER(Businesses!B1785),Businesses!B1785,0)))</f>
        <v>N/A</v>
      </c>
    </row>
    <row r="1785" spans="2:9">
      <c r="B1785" s="32" t="str">
        <f t="shared" si="55"/>
        <v>N/A</v>
      </c>
      <c r="C1785" s="32" t="str">
        <f>IF(AND(Businesses!D1786="",Businesses!E1786&lt;&gt;""),0,IF(Businesses!D1786="","N/A",IF(ISNUMBER(Businesses!D1786),Businesses!D1786,0)))</f>
        <v>N/A</v>
      </c>
      <c r="D1785" s="32" t="str">
        <f>IF(Businesses!E1786="","N/A",Businesses!E1786)</f>
        <v>N/A</v>
      </c>
      <c r="E1785" s="32" t="str">
        <f>IF(Businesses!F1786="","N/A",Businesses!F1786)</f>
        <v>N/A</v>
      </c>
      <c r="F1785" s="32" t="str">
        <f t="shared" si="54"/>
        <v>N/A</v>
      </c>
      <c r="G1785" s="32" t="str">
        <f>IF(Businesses!G1786="","N/A",Businesses!G1786)</f>
        <v>N/A</v>
      </c>
      <c r="H1785" s="32" t="str">
        <f>IF(Businesses!H1786="","N/A",Businesses!H1786)</f>
        <v>N/A</v>
      </c>
      <c r="I1785" s="32" t="str">
        <f>IF(AND(Businesses!B1786="",Businesses!C1786&lt;&gt;""),0,IF(Businesses!B1786="","N/A",IF(ISNUMBER(Businesses!B1786),Businesses!B1786,0)))</f>
        <v>N/A</v>
      </c>
    </row>
    <row r="1786" spans="2:9">
      <c r="B1786" s="32" t="str">
        <f t="shared" si="55"/>
        <v>N/A</v>
      </c>
      <c r="C1786" s="32" t="str">
        <f>IF(AND(Businesses!D1787="",Businesses!E1787&lt;&gt;""),0,IF(Businesses!D1787="","N/A",IF(ISNUMBER(Businesses!D1787),Businesses!D1787,0)))</f>
        <v>N/A</v>
      </c>
      <c r="D1786" s="32" t="str">
        <f>IF(Businesses!E1787="","N/A",Businesses!E1787)</f>
        <v>N/A</v>
      </c>
      <c r="E1786" s="32" t="str">
        <f>IF(Businesses!F1787="","N/A",Businesses!F1787)</f>
        <v>N/A</v>
      </c>
      <c r="F1786" s="32" t="str">
        <f t="shared" si="54"/>
        <v>N/A</v>
      </c>
      <c r="G1786" s="32" t="str">
        <f>IF(Businesses!G1787="","N/A",Businesses!G1787)</f>
        <v>N/A</v>
      </c>
      <c r="H1786" s="32" t="str">
        <f>IF(Businesses!H1787="","N/A",Businesses!H1787)</f>
        <v>N/A</v>
      </c>
      <c r="I1786" s="32" t="str">
        <f>IF(AND(Businesses!B1787="",Businesses!C1787&lt;&gt;""),0,IF(Businesses!B1787="","N/A",IF(ISNUMBER(Businesses!B1787),Businesses!B1787,0)))</f>
        <v>N/A</v>
      </c>
    </row>
    <row r="1787" spans="2:9">
      <c r="B1787" s="32" t="str">
        <f t="shared" si="55"/>
        <v>N/A</v>
      </c>
      <c r="C1787" s="32" t="str">
        <f>IF(AND(Businesses!D1788="",Businesses!E1788&lt;&gt;""),0,IF(Businesses!D1788="","N/A",IF(ISNUMBER(Businesses!D1788),Businesses!D1788,0)))</f>
        <v>N/A</v>
      </c>
      <c r="D1787" s="32" t="str">
        <f>IF(Businesses!E1788="","N/A",Businesses!E1788)</f>
        <v>N/A</v>
      </c>
      <c r="E1787" s="32" t="str">
        <f>IF(Businesses!F1788="","N/A",Businesses!F1788)</f>
        <v>N/A</v>
      </c>
      <c r="F1787" s="32" t="str">
        <f t="shared" si="54"/>
        <v>N/A</v>
      </c>
      <c r="G1787" s="32" t="str">
        <f>IF(Businesses!G1788="","N/A",Businesses!G1788)</f>
        <v>N/A</v>
      </c>
      <c r="H1787" s="32" t="str">
        <f>IF(Businesses!H1788="","N/A",Businesses!H1788)</f>
        <v>N/A</v>
      </c>
      <c r="I1787" s="32" t="str">
        <f>IF(AND(Businesses!B1788="",Businesses!C1788&lt;&gt;""),0,IF(Businesses!B1788="","N/A",IF(ISNUMBER(Businesses!B1788),Businesses!B1788,0)))</f>
        <v>N/A</v>
      </c>
    </row>
    <row r="1788" spans="2:9">
      <c r="B1788" s="32" t="str">
        <f t="shared" si="55"/>
        <v>N/A</v>
      </c>
      <c r="C1788" s="32" t="str">
        <f>IF(AND(Businesses!D1789="",Businesses!E1789&lt;&gt;""),0,IF(Businesses!D1789="","N/A",IF(ISNUMBER(Businesses!D1789),Businesses!D1789,0)))</f>
        <v>N/A</v>
      </c>
      <c r="D1788" s="32" t="str">
        <f>IF(Businesses!E1789="","N/A",Businesses!E1789)</f>
        <v>N/A</v>
      </c>
      <c r="E1788" s="32" t="str">
        <f>IF(Businesses!F1789="","N/A",Businesses!F1789)</f>
        <v>N/A</v>
      </c>
      <c r="F1788" s="32" t="str">
        <f t="shared" si="54"/>
        <v>N/A</v>
      </c>
      <c r="G1788" s="32" t="str">
        <f>IF(Businesses!G1789="","N/A",Businesses!G1789)</f>
        <v>N/A</v>
      </c>
      <c r="H1788" s="32" t="str">
        <f>IF(Businesses!H1789="","N/A",Businesses!H1789)</f>
        <v>N/A</v>
      </c>
      <c r="I1788" s="32" t="str">
        <f>IF(AND(Businesses!B1789="",Businesses!C1789&lt;&gt;""),0,IF(Businesses!B1789="","N/A",IF(ISNUMBER(Businesses!B1789),Businesses!B1789,0)))</f>
        <v>N/A</v>
      </c>
    </row>
    <row r="1789" spans="2:9">
      <c r="B1789" s="32" t="str">
        <f t="shared" si="55"/>
        <v>N/A</v>
      </c>
      <c r="C1789" s="32" t="str">
        <f>IF(AND(Businesses!D1790="",Businesses!E1790&lt;&gt;""),0,IF(Businesses!D1790="","N/A",IF(ISNUMBER(Businesses!D1790),Businesses!D1790,0)))</f>
        <v>N/A</v>
      </c>
      <c r="D1789" s="32" t="str">
        <f>IF(Businesses!E1790="","N/A",Businesses!E1790)</f>
        <v>N/A</v>
      </c>
      <c r="E1789" s="32" t="str">
        <f>IF(Businesses!F1790="","N/A",Businesses!F1790)</f>
        <v>N/A</v>
      </c>
      <c r="F1789" s="32" t="str">
        <f t="shared" si="54"/>
        <v>N/A</v>
      </c>
      <c r="G1789" s="32" t="str">
        <f>IF(Businesses!G1790="","N/A",Businesses!G1790)</f>
        <v>N/A</v>
      </c>
      <c r="H1789" s="32" t="str">
        <f>IF(Businesses!H1790="","N/A",Businesses!H1790)</f>
        <v>N/A</v>
      </c>
      <c r="I1789" s="32" t="str">
        <f>IF(AND(Businesses!B1790="",Businesses!C1790&lt;&gt;""),0,IF(Businesses!B1790="","N/A",IF(ISNUMBER(Businesses!B1790),Businesses!B1790,0)))</f>
        <v>N/A</v>
      </c>
    </row>
    <row r="1790" spans="2:9">
      <c r="B1790" s="32" t="str">
        <f t="shared" si="55"/>
        <v>N/A</v>
      </c>
      <c r="C1790" s="32" t="str">
        <f>IF(AND(Businesses!D1791="",Businesses!E1791&lt;&gt;""),0,IF(Businesses!D1791="","N/A",IF(ISNUMBER(Businesses!D1791),Businesses!D1791,0)))</f>
        <v>N/A</v>
      </c>
      <c r="D1790" s="32" t="str">
        <f>IF(Businesses!E1791="","N/A",Businesses!E1791)</f>
        <v>N/A</v>
      </c>
      <c r="E1790" s="32" t="str">
        <f>IF(Businesses!F1791="","N/A",Businesses!F1791)</f>
        <v>N/A</v>
      </c>
      <c r="F1790" s="32" t="str">
        <f t="shared" si="54"/>
        <v>N/A</v>
      </c>
      <c r="G1790" s="32" t="str">
        <f>IF(Businesses!G1791="","N/A",Businesses!G1791)</f>
        <v>N/A</v>
      </c>
      <c r="H1790" s="32" t="str">
        <f>IF(Businesses!H1791="","N/A",Businesses!H1791)</f>
        <v>N/A</v>
      </c>
      <c r="I1790" s="32" t="str">
        <f>IF(AND(Businesses!B1791="",Businesses!C1791&lt;&gt;""),0,IF(Businesses!B1791="","N/A",IF(ISNUMBER(Businesses!B1791),Businesses!B1791,0)))</f>
        <v>N/A</v>
      </c>
    </row>
    <row r="1791" spans="2:9">
      <c r="B1791" s="32" t="str">
        <f t="shared" si="55"/>
        <v>N/A</v>
      </c>
      <c r="C1791" s="32" t="str">
        <f>IF(AND(Businesses!D1792="",Businesses!E1792&lt;&gt;""),0,IF(Businesses!D1792="","N/A",IF(ISNUMBER(Businesses!D1792),Businesses!D1792,0)))</f>
        <v>N/A</v>
      </c>
      <c r="D1791" s="32" t="str">
        <f>IF(Businesses!E1792="","N/A",Businesses!E1792)</f>
        <v>N/A</v>
      </c>
      <c r="E1791" s="32" t="str">
        <f>IF(Businesses!F1792="","N/A",Businesses!F1792)</f>
        <v>N/A</v>
      </c>
      <c r="F1791" s="32" t="str">
        <f t="shared" si="54"/>
        <v>N/A</v>
      </c>
      <c r="G1791" s="32" t="str">
        <f>IF(Businesses!G1792="","N/A",Businesses!G1792)</f>
        <v>N/A</v>
      </c>
      <c r="H1791" s="32" t="str">
        <f>IF(Businesses!H1792="","N/A",Businesses!H1792)</f>
        <v>N/A</v>
      </c>
      <c r="I1791" s="32" t="str">
        <f>IF(AND(Businesses!B1792="",Businesses!C1792&lt;&gt;""),0,IF(Businesses!B1792="","N/A",IF(ISNUMBER(Businesses!B1792),Businesses!B1792,0)))</f>
        <v>N/A</v>
      </c>
    </row>
    <row r="1792" spans="2:9">
      <c r="B1792" s="32" t="str">
        <f t="shared" si="55"/>
        <v>N/A</v>
      </c>
      <c r="C1792" s="32" t="str">
        <f>IF(AND(Businesses!D1793="",Businesses!E1793&lt;&gt;""),0,IF(Businesses!D1793="","N/A",IF(ISNUMBER(Businesses!D1793),Businesses!D1793,0)))</f>
        <v>N/A</v>
      </c>
      <c r="D1792" s="32" t="str">
        <f>IF(Businesses!E1793="","N/A",Businesses!E1793)</f>
        <v>N/A</v>
      </c>
      <c r="E1792" s="32" t="str">
        <f>IF(Businesses!F1793="","N/A",Businesses!F1793)</f>
        <v>N/A</v>
      </c>
      <c r="F1792" s="32" t="str">
        <f t="shared" si="54"/>
        <v>N/A</v>
      </c>
      <c r="G1792" s="32" t="str">
        <f>IF(Businesses!G1793="","N/A",Businesses!G1793)</f>
        <v>N/A</v>
      </c>
      <c r="H1792" s="32" t="str">
        <f>IF(Businesses!H1793="","N/A",Businesses!H1793)</f>
        <v>N/A</v>
      </c>
      <c r="I1792" s="32" t="str">
        <f>IF(AND(Businesses!B1793="",Businesses!C1793&lt;&gt;""),0,IF(Businesses!B1793="","N/A",IF(ISNUMBER(Businesses!B1793),Businesses!B1793,0)))</f>
        <v>N/A</v>
      </c>
    </row>
    <row r="1793" spans="2:9">
      <c r="B1793" s="32" t="str">
        <f t="shared" si="55"/>
        <v>N/A</v>
      </c>
      <c r="C1793" s="32" t="str">
        <f>IF(AND(Businesses!D1794="",Businesses!E1794&lt;&gt;""),0,IF(Businesses!D1794="","N/A",IF(ISNUMBER(Businesses!D1794),Businesses!D1794,0)))</f>
        <v>N/A</v>
      </c>
      <c r="D1793" s="32" t="str">
        <f>IF(Businesses!E1794="","N/A",Businesses!E1794)</f>
        <v>N/A</v>
      </c>
      <c r="E1793" s="32" t="str">
        <f>IF(Businesses!F1794="","N/A",Businesses!F1794)</f>
        <v>N/A</v>
      </c>
      <c r="F1793" s="32" t="str">
        <f t="shared" si="54"/>
        <v>N/A</v>
      </c>
      <c r="G1793" s="32" t="str">
        <f>IF(Businesses!G1794="","N/A",Businesses!G1794)</f>
        <v>N/A</v>
      </c>
      <c r="H1793" s="32" t="str">
        <f>IF(Businesses!H1794="","N/A",Businesses!H1794)</f>
        <v>N/A</v>
      </c>
      <c r="I1793" s="32" t="str">
        <f>IF(AND(Businesses!B1794="",Businesses!C1794&lt;&gt;""),0,IF(Businesses!B1794="","N/A",IF(ISNUMBER(Businesses!B1794),Businesses!B1794,0)))</f>
        <v>N/A</v>
      </c>
    </row>
    <row r="1794" spans="2:9">
      <c r="B1794" s="32" t="str">
        <f t="shared" si="55"/>
        <v>N/A</v>
      </c>
      <c r="C1794" s="32" t="str">
        <f>IF(AND(Businesses!D1795="",Businesses!E1795&lt;&gt;""),0,IF(Businesses!D1795="","N/A",IF(ISNUMBER(Businesses!D1795),Businesses!D1795,0)))</f>
        <v>N/A</v>
      </c>
      <c r="D1794" s="32" t="str">
        <f>IF(Businesses!E1795="","N/A",Businesses!E1795)</f>
        <v>N/A</v>
      </c>
      <c r="E1794" s="32" t="str">
        <f>IF(Businesses!F1795="","N/A",Businesses!F1795)</f>
        <v>N/A</v>
      </c>
      <c r="F1794" s="32" t="str">
        <f t="shared" ref="F1794:F1857" si="56">IF(B1794="N/A","N/A",UPPER(TRIM(ProbuildName)))</f>
        <v>N/A</v>
      </c>
      <c r="G1794" s="32" t="str">
        <f>IF(Businesses!G1795="","N/A",Businesses!G1795)</f>
        <v>N/A</v>
      </c>
      <c r="H1794" s="32" t="str">
        <f>IF(Businesses!H1795="","N/A",Businesses!H1795)</f>
        <v>N/A</v>
      </c>
      <c r="I1794" s="32" t="str">
        <f>IF(AND(Businesses!B1795="",Businesses!C1795&lt;&gt;""),0,IF(Businesses!B1795="","N/A",IF(ISNUMBER(Businesses!B1795),Businesses!B1795,0)))</f>
        <v>N/A</v>
      </c>
    </row>
    <row r="1795" spans="2:9">
      <c r="B1795" s="32" t="str">
        <f t="shared" ref="B1795:B1858" si="57">IF(I1795="N/A","N/A","")</f>
        <v>N/A</v>
      </c>
      <c r="C1795" s="32" t="str">
        <f>IF(AND(Businesses!D1796="",Businesses!E1796&lt;&gt;""),0,IF(Businesses!D1796="","N/A",IF(ISNUMBER(Businesses!D1796),Businesses!D1796,0)))</f>
        <v>N/A</v>
      </c>
      <c r="D1795" s="32" t="str">
        <f>IF(Businesses!E1796="","N/A",Businesses!E1796)</f>
        <v>N/A</v>
      </c>
      <c r="E1795" s="32" t="str">
        <f>IF(Businesses!F1796="","N/A",Businesses!F1796)</f>
        <v>N/A</v>
      </c>
      <c r="F1795" s="32" t="str">
        <f t="shared" si="56"/>
        <v>N/A</v>
      </c>
      <c r="G1795" s="32" t="str">
        <f>IF(Businesses!G1796="","N/A",Businesses!G1796)</f>
        <v>N/A</v>
      </c>
      <c r="H1795" s="32" t="str">
        <f>IF(Businesses!H1796="","N/A",Businesses!H1796)</f>
        <v>N/A</v>
      </c>
      <c r="I1795" s="32" t="str">
        <f>IF(AND(Businesses!B1796="",Businesses!C1796&lt;&gt;""),0,IF(Businesses!B1796="","N/A",IF(ISNUMBER(Businesses!B1796),Businesses!B1796,0)))</f>
        <v>N/A</v>
      </c>
    </row>
    <row r="1796" spans="2:9">
      <c r="B1796" s="32" t="str">
        <f t="shared" si="57"/>
        <v>N/A</v>
      </c>
      <c r="C1796" s="32" t="str">
        <f>IF(AND(Businesses!D1797="",Businesses!E1797&lt;&gt;""),0,IF(Businesses!D1797="","N/A",IF(ISNUMBER(Businesses!D1797),Businesses!D1797,0)))</f>
        <v>N/A</v>
      </c>
      <c r="D1796" s="32" t="str">
        <f>IF(Businesses!E1797="","N/A",Businesses!E1797)</f>
        <v>N/A</v>
      </c>
      <c r="E1796" s="32" t="str">
        <f>IF(Businesses!F1797="","N/A",Businesses!F1797)</f>
        <v>N/A</v>
      </c>
      <c r="F1796" s="32" t="str">
        <f t="shared" si="56"/>
        <v>N/A</v>
      </c>
      <c r="G1796" s="32" t="str">
        <f>IF(Businesses!G1797="","N/A",Businesses!G1797)</f>
        <v>N/A</v>
      </c>
      <c r="H1796" s="32" t="str">
        <f>IF(Businesses!H1797="","N/A",Businesses!H1797)</f>
        <v>N/A</v>
      </c>
      <c r="I1796" s="32" t="str">
        <f>IF(AND(Businesses!B1797="",Businesses!C1797&lt;&gt;""),0,IF(Businesses!B1797="","N/A",IF(ISNUMBER(Businesses!B1797),Businesses!B1797,0)))</f>
        <v>N/A</v>
      </c>
    </row>
    <row r="1797" spans="2:9">
      <c r="B1797" s="32" t="str">
        <f t="shared" si="57"/>
        <v>N/A</v>
      </c>
      <c r="C1797" s="32" t="str">
        <f>IF(AND(Businesses!D1798="",Businesses!E1798&lt;&gt;""),0,IF(Businesses!D1798="","N/A",IF(ISNUMBER(Businesses!D1798),Businesses!D1798,0)))</f>
        <v>N/A</v>
      </c>
      <c r="D1797" s="32" t="str">
        <f>IF(Businesses!E1798="","N/A",Businesses!E1798)</f>
        <v>N/A</v>
      </c>
      <c r="E1797" s="32" t="str">
        <f>IF(Businesses!F1798="","N/A",Businesses!F1798)</f>
        <v>N/A</v>
      </c>
      <c r="F1797" s="32" t="str">
        <f t="shared" si="56"/>
        <v>N/A</v>
      </c>
      <c r="G1797" s="32" t="str">
        <f>IF(Businesses!G1798="","N/A",Businesses!G1798)</f>
        <v>N/A</v>
      </c>
      <c r="H1797" s="32" t="str">
        <f>IF(Businesses!H1798="","N/A",Businesses!H1798)</f>
        <v>N/A</v>
      </c>
      <c r="I1797" s="32" t="str">
        <f>IF(AND(Businesses!B1798="",Businesses!C1798&lt;&gt;""),0,IF(Businesses!B1798="","N/A",IF(ISNUMBER(Businesses!B1798),Businesses!B1798,0)))</f>
        <v>N/A</v>
      </c>
    </row>
    <row r="1798" spans="2:9">
      <c r="B1798" s="32" t="str">
        <f t="shared" si="57"/>
        <v>N/A</v>
      </c>
      <c r="C1798" s="32" t="str">
        <f>IF(AND(Businesses!D1799="",Businesses!E1799&lt;&gt;""),0,IF(Businesses!D1799="","N/A",IF(ISNUMBER(Businesses!D1799),Businesses!D1799,0)))</f>
        <v>N/A</v>
      </c>
      <c r="D1798" s="32" t="str">
        <f>IF(Businesses!E1799="","N/A",Businesses!E1799)</f>
        <v>N/A</v>
      </c>
      <c r="E1798" s="32" t="str">
        <f>IF(Businesses!F1799="","N/A",Businesses!F1799)</f>
        <v>N/A</v>
      </c>
      <c r="F1798" s="32" t="str">
        <f t="shared" si="56"/>
        <v>N/A</v>
      </c>
      <c r="G1798" s="32" t="str">
        <f>IF(Businesses!G1799="","N/A",Businesses!G1799)</f>
        <v>N/A</v>
      </c>
      <c r="H1798" s="32" t="str">
        <f>IF(Businesses!H1799="","N/A",Businesses!H1799)</f>
        <v>N/A</v>
      </c>
      <c r="I1798" s="32" t="str">
        <f>IF(AND(Businesses!B1799="",Businesses!C1799&lt;&gt;""),0,IF(Businesses!B1799="","N/A",IF(ISNUMBER(Businesses!B1799),Businesses!B1799,0)))</f>
        <v>N/A</v>
      </c>
    </row>
    <row r="1799" spans="2:9">
      <c r="B1799" s="32" t="str">
        <f t="shared" si="57"/>
        <v>N/A</v>
      </c>
      <c r="C1799" s="32" t="str">
        <f>IF(AND(Businesses!D1800="",Businesses!E1800&lt;&gt;""),0,IF(Businesses!D1800="","N/A",IF(ISNUMBER(Businesses!D1800),Businesses!D1800,0)))</f>
        <v>N/A</v>
      </c>
      <c r="D1799" s="32" t="str">
        <f>IF(Businesses!E1800="","N/A",Businesses!E1800)</f>
        <v>N/A</v>
      </c>
      <c r="E1799" s="32" t="str">
        <f>IF(Businesses!F1800="","N/A",Businesses!F1800)</f>
        <v>N/A</v>
      </c>
      <c r="F1799" s="32" t="str">
        <f t="shared" si="56"/>
        <v>N/A</v>
      </c>
      <c r="G1799" s="32" t="str">
        <f>IF(Businesses!G1800="","N/A",Businesses!G1800)</f>
        <v>N/A</v>
      </c>
      <c r="H1799" s="32" t="str">
        <f>IF(Businesses!H1800="","N/A",Businesses!H1800)</f>
        <v>N/A</v>
      </c>
      <c r="I1799" s="32" t="str">
        <f>IF(AND(Businesses!B1800="",Businesses!C1800&lt;&gt;""),0,IF(Businesses!B1800="","N/A",IF(ISNUMBER(Businesses!B1800),Businesses!B1800,0)))</f>
        <v>N/A</v>
      </c>
    </row>
    <row r="1800" spans="2:9">
      <c r="B1800" s="32" t="str">
        <f t="shared" si="57"/>
        <v>N/A</v>
      </c>
      <c r="C1800" s="32" t="str">
        <f>IF(AND(Businesses!D1801="",Businesses!E1801&lt;&gt;""),0,IF(Businesses!D1801="","N/A",IF(ISNUMBER(Businesses!D1801),Businesses!D1801,0)))</f>
        <v>N/A</v>
      </c>
      <c r="D1800" s="32" t="str">
        <f>IF(Businesses!E1801="","N/A",Businesses!E1801)</f>
        <v>N/A</v>
      </c>
      <c r="E1800" s="32" t="str">
        <f>IF(Businesses!F1801="","N/A",Businesses!F1801)</f>
        <v>N/A</v>
      </c>
      <c r="F1800" s="32" t="str">
        <f t="shared" si="56"/>
        <v>N/A</v>
      </c>
      <c r="G1800" s="32" t="str">
        <f>IF(Businesses!G1801="","N/A",Businesses!G1801)</f>
        <v>N/A</v>
      </c>
      <c r="H1800" s="32" t="str">
        <f>IF(Businesses!H1801="","N/A",Businesses!H1801)</f>
        <v>N/A</v>
      </c>
      <c r="I1800" s="32" t="str">
        <f>IF(AND(Businesses!B1801="",Businesses!C1801&lt;&gt;""),0,IF(Businesses!B1801="","N/A",IF(ISNUMBER(Businesses!B1801),Businesses!B1801,0)))</f>
        <v>N/A</v>
      </c>
    </row>
    <row r="1801" spans="2:9">
      <c r="B1801" s="32" t="str">
        <f t="shared" si="57"/>
        <v>N/A</v>
      </c>
      <c r="C1801" s="32" t="str">
        <f>IF(AND(Businesses!D1802="",Businesses!E1802&lt;&gt;""),0,IF(Businesses!D1802="","N/A",IF(ISNUMBER(Businesses!D1802),Businesses!D1802,0)))</f>
        <v>N/A</v>
      </c>
      <c r="D1801" s="32" t="str">
        <f>IF(Businesses!E1802="","N/A",Businesses!E1802)</f>
        <v>N/A</v>
      </c>
      <c r="E1801" s="32" t="str">
        <f>IF(Businesses!F1802="","N/A",Businesses!F1802)</f>
        <v>N/A</v>
      </c>
      <c r="F1801" s="32" t="str">
        <f t="shared" si="56"/>
        <v>N/A</v>
      </c>
      <c r="G1801" s="32" t="str">
        <f>IF(Businesses!G1802="","N/A",Businesses!G1802)</f>
        <v>N/A</v>
      </c>
      <c r="H1801" s="32" t="str">
        <f>IF(Businesses!H1802="","N/A",Businesses!H1802)</f>
        <v>N/A</v>
      </c>
      <c r="I1801" s="32" t="str">
        <f>IF(AND(Businesses!B1802="",Businesses!C1802&lt;&gt;""),0,IF(Businesses!B1802="","N/A",IF(ISNUMBER(Businesses!B1802),Businesses!B1802,0)))</f>
        <v>N/A</v>
      </c>
    </row>
    <row r="1802" spans="2:9">
      <c r="B1802" s="32" t="str">
        <f t="shared" si="57"/>
        <v>N/A</v>
      </c>
      <c r="C1802" s="32" t="str">
        <f>IF(AND(Businesses!D1803="",Businesses!E1803&lt;&gt;""),0,IF(Businesses!D1803="","N/A",IF(ISNUMBER(Businesses!D1803),Businesses!D1803,0)))</f>
        <v>N/A</v>
      </c>
      <c r="D1802" s="32" t="str">
        <f>IF(Businesses!E1803="","N/A",Businesses!E1803)</f>
        <v>N/A</v>
      </c>
      <c r="E1802" s="32" t="str">
        <f>IF(Businesses!F1803="","N/A",Businesses!F1803)</f>
        <v>N/A</v>
      </c>
      <c r="F1802" s="32" t="str">
        <f t="shared" si="56"/>
        <v>N/A</v>
      </c>
      <c r="G1802" s="32" t="str">
        <f>IF(Businesses!G1803="","N/A",Businesses!G1803)</f>
        <v>N/A</v>
      </c>
      <c r="H1802" s="32" t="str">
        <f>IF(Businesses!H1803="","N/A",Businesses!H1803)</f>
        <v>N/A</v>
      </c>
      <c r="I1802" s="32" t="str">
        <f>IF(AND(Businesses!B1803="",Businesses!C1803&lt;&gt;""),0,IF(Businesses!B1803="","N/A",IF(ISNUMBER(Businesses!B1803),Businesses!B1803,0)))</f>
        <v>N/A</v>
      </c>
    </row>
    <row r="1803" spans="2:9">
      <c r="B1803" s="32" t="str">
        <f t="shared" si="57"/>
        <v>N/A</v>
      </c>
      <c r="C1803" s="32" t="str">
        <f>IF(AND(Businesses!D1804="",Businesses!E1804&lt;&gt;""),0,IF(Businesses!D1804="","N/A",IF(ISNUMBER(Businesses!D1804),Businesses!D1804,0)))</f>
        <v>N/A</v>
      </c>
      <c r="D1803" s="32" t="str">
        <f>IF(Businesses!E1804="","N/A",Businesses!E1804)</f>
        <v>N/A</v>
      </c>
      <c r="E1803" s="32" t="str">
        <f>IF(Businesses!F1804="","N/A",Businesses!F1804)</f>
        <v>N/A</v>
      </c>
      <c r="F1803" s="32" t="str">
        <f t="shared" si="56"/>
        <v>N/A</v>
      </c>
      <c r="G1803" s="32" t="str">
        <f>IF(Businesses!G1804="","N/A",Businesses!G1804)</f>
        <v>N/A</v>
      </c>
      <c r="H1803" s="32" t="str">
        <f>IF(Businesses!H1804="","N/A",Businesses!H1804)</f>
        <v>N/A</v>
      </c>
      <c r="I1803" s="32" t="str">
        <f>IF(AND(Businesses!B1804="",Businesses!C1804&lt;&gt;""),0,IF(Businesses!B1804="","N/A",IF(ISNUMBER(Businesses!B1804),Businesses!B1804,0)))</f>
        <v>N/A</v>
      </c>
    </row>
    <row r="1804" spans="2:9">
      <c r="B1804" s="32" t="str">
        <f t="shared" si="57"/>
        <v>N/A</v>
      </c>
      <c r="C1804" s="32" t="str">
        <f>IF(AND(Businesses!D1805="",Businesses!E1805&lt;&gt;""),0,IF(Businesses!D1805="","N/A",IF(ISNUMBER(Businesses!D1805),Businesses!D1805,0)))</f>
        <v>N/A</v>
      </c>
      <c r="D1804" s="32" t="str">
        <f>IF(Businesses!E1805="","N/A",Businesses!E1805)</f>
        <v>N/A</v>
      </c>
      <c r="E1804" s="32" t="str">
        <f>IF(Businesses!F1805="","N/A",Businesses!F1805)</f>
        <v>N/A</v>
      </c>
      <c r="F1804" s="32" t="str">
        <f t="shared" si="56"/>
        <v>N/A</v>
      </c>
      <c r="G1804" s="32" t="str">
        <f>IF(Businesses!G1805="","N/A",Businesses!G1805)</f>
        <v>N/A</v>
      </c>
      <c r="H1804" s="32" t="str">
        <f>IF(Businesses!H1805="","N/A",Businesses!H1805)</f>
        <v>N/A</v>
      </c>
      <c r="I1804" s="32" t="str">
        <f>IF(AND(Businesses!B1805="",Businesses!C1805&lt;&gt;""),0,IF(Businesses!B1805="","N/A",IF(ISNUMBER(Businesses!B1805),Businesses!B1805,0)))</f>
        <v>N/A</v>
      </c>
    </row>
    <row r="1805" spans="2:9">
      <c r="B1805" s="32" t="str">
        <f t="shared" si="57"/>
        <v>N/A</v>
      </c>
      <c r="C1805" s="32" t="str">
        <f>IF(AND(Businesses!D1806="",Businesses!E1806&lt;&gt;""),0,IF(Businesses!D1806="","N/A",IF(ISNUMBER(Businesses!D1806),Businesses!D1806,0)))</f>
        <v>N/A</v>
      </c>
      <c r="D1805" s="32" t="str">
        <f>IF(Businesses!E1806="","N/A",Businesses!E1806)</f>
        <v>N/A</v>
      </c>
      <c r="E1805" s="32" t="str">
        <f>IF(Businesses!F1806="","N/A",Businesses!F1806)</f>
        <v>N/A</v>
      </c>
      <c r="F1805" s="32" t="str">
        <f t="shared" si="56"/>
        <v>N/A</v>
      </c>
      <c r="G1805" s="32" t="str">
        <f>IF(Businesses!G1806="","N/A",Businesses!G1806)</f>
        <v>N/A</v>
      </c>
      <c r="H1805" s="32" t="str">
        <f>IF(Businesses!H1806="","N/A",Businesses!H1806)</f>
        <v>N/A</v>
      </c>
      <c r="I1805" s="32" t="str">
        <f>IF(AND(Businesses!B1806="",Businesses!C1806&lt;&gt;""),0,IF(Businesses!B1806="","N/A",IF(ISNUMBER(Businesses!B1806),Businesses!B1806,0)))</f>
        <v>N/A</v>
      </c>
    </row>
    <row r="1806" spans="2:9">
      <c r="B1806" s="32" t="str">
        <f t="shared" si="57"/>
        <v>N/A</v>
      </c>
      <c r="C1806" s="32" t="str">
        <f>IF(AND(Businesses!D1807="",Businesses!E1807&lt;&gt;""),0,IF(Businesses!D1807="","N/A",IF(ISNUMBER(Businesses!D1807),Businesses!D1807,0)))</f>
        <v>N/A</v>
      </c>
      <c r="D1806" s="32" t="str">
        <f>IF(Businesses!E1807="","N/A",Businesses!E1807)</f>
        <v>N/A</v>
      </c>
      <c r="E1806" s="32" t="str">
        <f>IF(Businesses!F1807="","N/A",Businesses!F1807)</f>
        <v>N/A</v>
      </c>
      <c r="F1806" s="32" t="str">
        <f t="shared" si="56"/>
        <v>N/A</v>
      </c>
      <c r="G1806" s="32" t="str">
        <f>IF(Businesses!G1807="","N/A",Businesses!G1807)</f>
        <v>N/A</v>
      </c>
      <c r="H1806" s="32" t="str">
        <f>IF(Businesses!H1807="","N/A",Businesses!H1807)</f>
        <v>N/A</v>
      </c>
      <c r="I1806" s="32" t="str">
        <f>IF(AND(Businesses!B1807="",Businesses!C1807&lt;&gt;""),0,IF(Businesses!B1807="","N/A",IF(ISNUMBER(Businesses!B1807),Businesses!B1807,0)))</f>
        <v>N/A</v>
      </c>
    </row>
    <row r="1807" spans="2:9">
      <c r="B1807" s="32" t="str">
        <f t="shared" si="57"/>
        <v>N/A</v>
      </c>
      <c r="C1807" s="32" t="str">
        <f>IF(AND(Businesses!D1808="",Businesses!E1808&lt;&gt;""),0,IF(Businesses!D1808="","N/A",IF(ISNUMBER(Businesses!D1808),Businesses!D1808,0)))</f>
        <v>N/A</v>
      </c>
      <c r="D1807" s="32" t="str">
        <f>IF(Businesses!E1808="","N/A",Businesses!E1808)</f>
        <v>N/A</v>
      </c>
      <c r="E1807" s="32" t="str">
        <f>IF(Businesses!F1808="","N/A",Businesses!F1808)</f>
        <v>N/A</v>
      </c>
      <c r="F1807" s="32" t="str">
        <f t="shared" si="56"/>
        <v>N/A</v>
      </c>
      <c r="G1807" s="32" t="str">
        <f>IF(Businesses!G1808="","N/A",Businesses!G1808)</f>
        <v>N/A</v>
      </c>
      <c r="H1807" s="32" t="str">
        <f>IF(Businesses!H1808="","N/A",Businesses!H1808)</f>
        <v>N/A</v>
      </c>
      <c r="I1807" s="32" t="str">
        <f>IF(AND(Businesses!B1808="",Businesses!C1808&lt;&gt;""),0,IF(Businesses!B1808="","N/A",IF(ISNUMBER(Businesses!B1808),Businesses!B1808,0)))</f>
        <v>N/A</v>
      </c>
    </row>
    <row r="1808" spans="2:9">
      <c r="B1808" s="32" t="str">
        <f t="shared" si="57"/>
        <v>N/A</v>
      </c>
      <c r="C1808" s="32" t="str">
        <f>IF(AND(Businesses!D1809="",Businesses!E1809&lt;&gt;""),0,IF(Businesses!D1809="","N/A",IF(ISNUMBER(Businesses!D1809),Businesses!D1809,0)))</f>
        <v>N/A</v>
      </c>
      <c r="D1808" s="32" t="str">
        <f>IF(Businesses!E1809="","N/A",Businesses!E1809)</f>
        <v>N/A</v>
      </c>
      <c r="E1808" s="32" t="str">
        <f>IF(Businesses!F1809="","N/A",Businesses!F1809)</f>
        <v>N/A</v>
      </c>
      <c r="F1808" s="32" t="str">
        <f t="shared" si="56"/>
        <v>N/A</v>
      </c>
      <c r="G1808" s="32" t="str">
        <f>IF(Businesses!G1809="","N/A",Businesses!G1809)</f>
        <v>N/A</v>
      </c>
      <c r="H1808" s="32" t="str">
        <f>IF(Businesses!H1809="","N/A",Businesses!H1809)</f>
        <v>N/A</v>
      </c>
      <c r="I1808" s="32" t="str">
        <f>IF(AND(Businesses!B1809="",Businesses!C1809&lt;&gt;""),0,IF(Businesses!B1809="","N/A",IF(ISNUMBER(Businesses!B1809),Businesses!B1809,0)))</f>
        <v>N/A</v>
      </c>
    </row>
    <row r="1809" spans="2:9">
      <c r="B1809" s="32" t="str">
        <f t="shared" si="57"/>
        <v>N/A</v>
      </c>
      <c r="C1809" s="32" t="str">
        <f>IF(AND(Businesses!D1810="",Businesses!E1810&lt;&gt;""),0,IF(Businesses!D1810="","N/A",IF(ISNUMBER(Businesses!D1810),Businesses!D1810,0)))</f>
        <v>N/A</v>
      </c>
      <c r="D1809" s="32" t="str">
        <f>IF(Businesses!E1810="","N/A",Businesses!E1810)</f>
        <v>N/A</v>
      </c>
      <c r="E1809" s="32" t="str">
        <f>IF(Businesses!F1810="","N/A",Businesses!F1810)</f>
        <v>N/A</v>
      </c>
      <c r="F1809" s="32" t="str">
        <f t="shared" si="56"/>
        <v>N/A</v>
      </c>
      <c r="G1809" s="32" t="str">
        <f>IF(Businesses!G1810="","N/A",Businesses!G1810)</f>
        <v>N/A</v>
      </c>
      <c r="H1809" s="32" t="str">
        <f>IF(Businesses!H1810="","N/A",Businesses!H1810)</f>
        <v>N/A</v>
      </c>
      <c r="I1809" s="32" t="str">
        <f>IF(AND(Businesses!B1810="",Businesses!C1810&lt;&gt;""),0,IF(Businesses!B1810="","N/A",IF(ISNUMBER(Businesses!B1810),Businesses!B1810,0)))</f>
        <v>N/A</v>
      </c>
    </row>
    <row r="1810" spans="2:9">
      <c r="B1810" s="32" t="str">
        <f t="shared" si="57"/>
        <v>N/A</v>
      </c>
      <c r="C1810" s="32" t="str">
        <f>IF(AND(Businesses!D1811="",Businesses!E1811&lt;&gt;""),0,IF(Businesses!D1811="","N/A",IF(ISNUMBER(Businesses!D1811),Businesses!D1811,0)))</f>
        <v>N/A</v>
      </c>
      <c r="D1810" s="32" t="str">
        <f>IF(Businesses!E1811="","N/A",Businesses!E1811)</f>
        <v>N/A</v>
      </c>
      <c r="E1810" s="32" t="str">
        <f>IF(Businesses!F1811="","N/A",Businesses!F1811)</f>
        <v>N/A</v>
      </c>
      <c r="F1810" s="32" t="str">
        <f t="shared" si="56"/>
        <v>N/A</v>
      </c>
      <c r="G1810" s="32" t="str">
        <f>IF(Businesses!G1811="","N/A",Businesses!G1811)</f>
        <v>N/A</v>
      </c>
      <c r="H1810" s="32" t="str">
        <f>IF(Businesses!H1811="","N/A",Businesses!H1811)</f>
        <v>N/A</v>
      </c>
      <c r="I1810" s="32" t="str">
        <f>IF(AND(Businesses!B1811="",Businesses!C1811&lt;&gt;""),0,IF(Businesses!B1811="","N/A",IF(ISNUMBER(Businesses!B1811),Businesses!B1811,0)))</f>
        <v>N/A</v>
      </c>
    </row>
    <row r="1811" spans="2:9">
      <c r="B1811" s="32" t="str">
        <f t="shared" si="57"/>
        <v>N/A</v>
      </c>
      <c r="C1811" s="32" t="str">
        <f>IF(AND(Businesses!D1812="",Businesses!E1812&lt;&gt;""),0,IF(Businesses!D1812="","N/A",IF(ISNUMBER(Businesses!D1812),Businesses!D1812,0)))</f>
        <v>N/A</v>
      </c>
      <c r="D1811" s="32" t="str">
        <f>IF(Businesses!E1812="","N/A",Businesses!E1812)</f>
        <v>N/A</v>
      </c>
      <c r="E1811" s="32" t="str">
        <f>IF(Businesses!F1812="","N/A",Businesses!F1812)</f>
        <v>N/A</v>
      </c>
      <c r="F1811" s="32" t="str">
        <f t="shared" si="56"/>
        <v>N/A</v>
      </c>
      <c r="G1811" s="32" t="str">
        <f>IF(Businesses!G1812="","N/A",Businesses!G1812)</f>
        <v>N/A</v>
      </c>
      <c r="H1811" s="32" t="str">
        <f>IF(Businesses!H1812="","N/A",Businesses!H1812)</f>
        <v>N/A</v>
      </c>
      <c r="I1811" s="32" t="str">
        <f>IF(AND(Businesses!B1812="",Businesses!C1812&lt;&gt;""),0,IF(Businesses!B1812="","N/A",IF(ISNUMBER(Businesses!B1812),Businesses!B1812,0)))</f>
        <v>N/A</v>
      </c>
    </row>
    <row r="1812" spans="2:9">
      <c r="B1812" s="32" t="str">
        <f t="shared" si="57"/>
        <v>N/A</v>
      </c>
      <c r="C1812" s="32" t="str">
        <f>IF(AND(Businesses!D1813="",Businesses!E1813&lt;&gt;""),0,IF(Businesses!D1813="","N/A",IF(ISNUMBER(Businesses!D1813),Businesses!D1813,0)))</f>
        <v>N/A</v>
      </c>
      <c r="D1812" s="32" t="str">
        <f>IF(Businesses!E1813="","N/A",Businesses!E1813)</f>
        <v>N/A</v>
      </c>
      <c r="E1812" s="32" t="str">
        <f>IF(Businesses!F1813="","N/A",Businesses!F1813)</f>
        <v>N/A</v>
      </c>
      <c r="F1812" s="32" t="str">
        <f t="shared" si="56"/>
        <v>N/A</v>
      </c>
      <c r="G1812" s="32" t="str">
        <f>IF(Businesses!G1813="","N/A",Businesses!G1813)</f>
        <v>N/A</v>
      </c>
      <c r="H1812" s="32" t="str">
        <f>IF(Businesses!H1813="","N/A",Businesses!H1813)</f>
        <v>N/A</v>
      </c>
      <c r="I1812" s="32" t="str">
        <f>IF(AND(Businesses!B1813="",Businesses!C1813&lt;&gt;""),0,IF(Businesses!B1813="","N/A",IF(ISNUMBER(Businesses!B1813),Businesses!B1813,0)))</f>
        <v>N/A</v>
      </c>
    </row>
    <row r="1813" spans="2:9">
      <c r="B1813" s="32" t="str">
        <f t="shared" si="57"/>
        <v>N/A</v>
      </c>
      <c r="C1813" s="32" t="str">
        <f>IF(AND(Businesses!D1814="",Businesses!E1814&lt;&gt;""),0,IF(Businesses!D1814="","N/A",IF(ISNUMBER(Businesses!D1814),Businesses!D1814,0)))</f>
        <v>N/A</v>
      </c>
      <c r="D1813" s="32" t="str">
        <f>IF(Businesses!E1814="","N/A",Businesses!E1814)</f>
        <v>N/A</v>
      </c>
      <c r="E1813" s="32" t="str">
        <f>IF(Businesses!F1814="","N/A",Businesses!F1814)</f>
        <v>N/A</v>
      </c>
      <c r="F1813" s="32" t="str">
        <f t="shared" si="56"/>
        <v>N/A</v>
      </c>
      <c r="G1813" s="32" t="str">
        <f>IF(Businesses!G1814="","N/A",Businesses!G1814)</f>
        <v>N/A</v>
      </c>
      <c r="H1813" s="32" t="str">
        <f>IF(Businesses!H1814="","N/A",Businesses!H1814)</f>
        <v>N/A</v>
      </c>
      <c r="I1813" s="32" t="str">
        <f>IF(AND(Businesses!B1814="",Businesses!C1814&lt;&gt;""),0,IF(Businesses!B1814="","N/A",IF(ISNUMBER(Businesses!B1814),Businesses!B1814,0)))</f>
        <v>N/A</v>
      </c>
    </row>
    <row r="1814" spans="2:9">
      <c r="B1814" s="32" t="str">
        <f t="shared" si="57"/>
        <v>N/A</v>
      </c>
      <c r="C1814" s="32" t="str">
        <f>IF(AND(Businesses!D1815="",Businesses!E1815&lt;&gt;""),0,IF(Businesses!D1815="","N/A",IF(ISNUMBER(Businesses!D1815),Businesses!D1815,0)))</f>
        <v>N/A</v>
      </c>
      <c r="D1814" s="32" t="str">
        <f>IF(Businesses!E1815="","N/A",Businesses!E1815)</f>
        <v>N/A</v>
      </c>
      <c r="E1814" s="32" t="str">
        <f>IF(Businesses!F1815="","N/A",Businesses!F1815)</f>
        <v>N/A</v>
      </c>
      <c r="F1814" s="32" t="str">
        <f t="shared" si="56"/>
        <v>N/A</v>
      </c>
      <c r="G1814" s="32" t="str">
        <f>IF(Businesses!G1815="","N/A",Businesses!G1815)</f>
        <v>N/A</v>
      </c>
      <c r="H1814" s="32" t="str">
        <f>IF(Businesses!H1815="","N/A",Businesses!H1815)</f>
        <v>N/A</v>
      </c>
      <c r="I1814" s="32" t="str">
        <f>IF(AND(Businesses!B1815="",Businesses!C1815&lt;&gt;""),0,IF(Businesses!B1815="","N/A",IF(ISNUMBER(Businesses!B1815),Businesses!B1815,0)))</f>
        <v>N/A</v>
      </c>
    </row>
    <row r="1815" spans="2:9">
      <c r="B1815" s="32" t="str">
        <f t="shared" si="57"/>
        <v>N/A</v>
      </c>
      <c r="C1815" s="32" t="str">
        <f>IF(AND(Businesses!D1816="",Businesses!E1816&lt;&gt;""),0,IF(Businesses!D1816="","N/A",IF(ISNUMBER(Businesses!D1816),Businesses!D1816,0)))</f>
        <v>N/A</v>
      </c>
      <c r="D1815" s="32" t="str">
        <f>IF(Businesses!E1816="","N/A",Businesses!E1816)</f>
        <v>N/A</v>
      </c>
      <c r="E1815" s="32" t="str">
        <f>IF(Businesses!F1816="","N/A",Businesses!F1816)</f>
        <v>N/A</v>
      </c>
      <c r="F1815" s="32" t="str">
        <f t="shared" si="56"/>
        <v>N/A</v>
      </c>
      <c r="G1815" s="32" t="str">
        <f>IF(Businesses!G1816="","N/A",Businesses!G1816)</f>
        <v>N/A</v>
      </c>
      <c r="H1815" s="32" t="str">
        <f>IF(Businesses!H1816="","N/A",Businesses!H1816)</f>
        <v>N/A</v>
      </c>
      <c r="I1815" s="32" t="str">
        <f>IF(AND(Businesses!B1816="",Businesses!C1816&lt;&gt;""),0,IF(Businesses!B1816="","N/A",IF(ISNUMBER(Businesses!B1816),Businesses!B1816,0)))</f>
        <v>N/A</v>
      </c>
    </row>
    <row r="1816" spans="2:9">
      <c r="B1816" s="32" t="str">
        <f t="shared" si="57"/>
        <v>N/A</v>
      </c>
      <c r="C1816" s="32" t="str">
        <f>IF(AND(Businesses!D1817="",Businesses!E1817&lt;&gt;""),0,IF(Businesses!D1817="","N/A",IF(ISNUMBER(Businesses!D1817),Businesses!D1817,0)))</f>
        <v>N/A</v>
      </c>
      <c r="D1816" s="32" t="str">
        <f>IF(Businesses!E1817="","N/A",Businesses!E1817)</f>
        <v>N/A</v>
      </c>
      <c r="E1816" s="32" t="str">
        <f>IF(Businesses!F1817="","N/A",Businesses!F1817)</f>
        <v>N/A</v>
      </c>
      <c r="F1816" s="32" t="str">
        <f t="shared" si="56"/>
        <v>N/A</v>
      </c>
      <c r="G1816" s="32" t="str">
        <f>IF(Businesses!G1817="","N/A",Businesses!G1817)</f>
        <v>N/A</v>
      </c>
      <c r="H1816" s="32" t="str">
        <f>IF(Businesses!H1817="","N/A",Businesses!H1817)</f>
        <v>N/A</v>
      </c>
      <c r="I1816" s="32" t="str">
        <f>IF(AND(Businesses!B1817="",Businesses!C1817&lt;&gt;""),0,IF(Businesses!B1817="","N/A",IF(ISNUMBER(Businesses!B1817),Businesses!B1817,0)))</f>
        <v>N/A</v>
      </c>
    </row>
    <row r="1817" spans="2:9">
      <c r="B1817" s="32" t="str">
        <f t="shared" si="57"/>
        <v>N/A</v>
      </c>
      <c r="C1817" s="32" t="str">
        <f>IF(AND(Businesses!D1818="",Businesses!E1818&lt;&gt;""),0,IF(Businesses!D1818="","N/A",IF(ISNUMBER(Businesses!D1818),Businesses!D1818,0)))</f>
        <v>N/A</v>
      </c>
      <c r="D1817" s="32" t="str">
        <f>IF(Businesses!E1818="","N/A",Businesses!E1818)</f>
        <v>N/A</v>
      </c>
      <c r="E1817" s="32" t="str">
        <f>IF(Businesses!F1818="","N/A",Businesses!F1818)</f>
        <v>N/A</v>
      </c>
      <c r="F1817" s="32" t="str">
        <f t="shared" si="56"/>
        <v>N/A</v>
      </c>
      <c r="G1817" s="32" t="str">
        <f>IF(Businesses!G1818="","N/A",Businesses!G1818)</f>
        <v>N/A</v>
      </c>
      <c r="H1817" s="32" t="str">
        <f>IF(Businesses!H1818="","N/A",Businesses!H1818)</f>
        <v>N/A</v>
      </c>
      <c r="I1817" s="32" t="str">
        <f>IF(AND(Businesses!B1818="",Businesses!C1818&lt;&gt;""),0,IF(Businesses!B1818="","N/A",IF(ISNUMBER(Businesses!B1818),Businesses!B1818,0)))</f>
        <v>N/A</v>
      </c>
    </row>
    <row r="1818" spans="2:9">
      <c r="B1818" s="32" t="str">
        <f t="shared" si="57"/>
        <v>N/A</v>
      </c>
      <c r="C1818" s="32" t="str">
        <f>IF(AND(Businesses!D1819="",Businesses!E1819&lt;&gt;""),0,IF(Businesses!D1819="","N/A",IF(ISNUMBER(Businesses!D1819),Businesses!D1819,0)))</f>
        <v>N/A</v>
      </c>
      <c r="D1818" s="32" t="str">
        <f>IF(Businesses!E1819="","N/A",Businesses!E1819)</f>
        <v>N/A</v>
      </c>
      <c r="E1818" s="32" t="str">
        <f>IF(Businesses!F1819="","N/A",Businesses!F1819)</f>
        <v>N/A</v>
      </c>
      <c r="F1818" s="32" t="str">
        <f t="shared" si="56"/>
        <v>N/A</v>
      </c>
      <c r="G1818" s="32" t="str">
        <f>IF(Businesses!G1819="","N/A",Businesses!G1819)</f>
        <v>N/A</v>
      </c>
      <c r="H1818" s="32" t="str">
        <f>IF(Businesses!H1819="","N/A",Businesses!H1819)</f>
        <v>N/A</v>
      </c>
      <c r="I1818" s="32" t="str">
        <f>IF(AND(Businesses!B1819="",Businesses!C1819&lt;&gt;""),0,IF(Businesses!B1819="","N/A",IF(ISNUMBER(Businesses!B1819),Businesses!B1819,0)))</f>
        <v>N/A</v>
      </c>
    </row>
    <row r="1819" spans="2:9">
      <c r="B1819" s="32" t="str">
        <f t="shared" si="57"/>
        <v>N/A</v>
      </c>
      <c r="C1819" s="32" t="str">
        <f>IF(AND(Businesses!D1820="",Businesses!E1820&lt;&gt;""),0,IF(Businesses!D1820="","N/A",IF(ISNUMBER(Businesses!D1820),Businesses!D1820,0)))</f>
        <v>N/A</v>
      </c>
      <c r="D1819" s="32" t="str">
        <f>IF(Businesses!E1820="","N/A",Businesses!E1820)</f>
        <v>N/A</v>
      </c>
      <c r="E1819" s="32" t="str">
        <f>IF(Businesses!F1820="","N/A",Businesses!F1820)</f>
        <v>N/A</v>
      </c>
      <c r="F1819" s="32" t="str">
        <f t="shared" si="56"/>
        <v>N/A</v>
      </c>
      <c r="G1819" s="32" t="str">
        <f>IF(Businesses!G1820="","N/A",Businesses!G1820)</f>
        <v>N/A</v>
      </c>
      <c r="H1819" s="32" t="str">
        <f>IF(Businesses!H1820="","N/A",Businesses!H1820)</f>
        <v>N/A</v>
      </c>
      <c r="I1819" s="32" t="str">
        <f>IF(AND(Businesses!B1820="",Businesses!C1820&lt;&gt;""),0,IF(Businesses!B1820="","N/A",IF(ISNUMBER(Businesses!B1820),Businesses!B1820,0)))</f>
        <v>N/A</v>
      </c>
    </row>
    <row r="1820" spans="2:9">
      <c r="B1820" s="32" t="str">
        <f t="shared" si="57"/>
        <v>N/A</v>
      </c>
      <c r="C1820" s="32" t="str">
        <f>IF(AND(Businesses!D1821="",Businesses!E1821&lt;&gt;""),0,IF(Businesses!D1821="","N/A",IF(ISNUMBER(Businesses!D1821),Businesses!D1821,0)))</f>
        <v>N/A</v>
      </c>
      <c r="D1820" s="32" t="str">
        <f>IF(Businesses!E1821="","N/A",Businesses!E1821)</f>
        <v>N/A</v>
      </c>
      <c r="E1820" s="32" t="str">
        <f>IF(Businesses!F1821="","N/A",Businesses!F1821)</f>
        <v>N/A</v>
      </c>
      <c r="F1820" s="32" t="str">
        <f t="shared" si="56"/>
        <v>N/A</v>
      </c>
      <c r="G1820" s="32" t="str">
        <f>IF(Businesses!G1821="","N/A",Businesses!G1821)</f>
        <v>N/A</v>
      </c>
      <c r="H1820" s="32" t="str">
        <f>IF(Businesses!H1821="","N/A",Businesses!H1821)</f>
        <v>N/A</v>
      </c>
      <c r="I1820" s="32" t="str">
        <f>IF(AND(Businesses!B1821="",Businesses!C1821&lt;&gt;""),0,IF(Businesses!B1821="","N/A",IF(ISNUMBER(Businesses!B1821),Businesses!B1821,0)))</f>
        <v>N/A</v>
      </c>
    </row>
    <row r="1821" spans="2:9">
      <c r="B1821" s="32" t="str">
        <f t="shared" si="57"/>
        <v>N/A</v>
      </c>
      <c r="C1821" s="32" t="str">
        <f>IF(AND(Businesses!D1822="",Businesses!E1822&lt;&gt;""),0,IF(Businesses!D1822="","N/A",IF(ISNUMBER(Businesses!D1822),Businesses!D1822,0)))</f>
        <v>N/A</v>
      </c>
      <c r="D1821" s="32" t="str">
        <f>IF(Businesses!E1822="","N/A",Businesses!E1822)</f>
        <v>N/A</v>
      </c>
      <c r="E1821" s="32" t="str">
        <f>IF(Businesses!F1822="","N/A",Businesses!F1822)</f>
        <v>N/A</v>
      </c>
      <c r="F1821" s="32" t="str">
        <f t="shared" si="56"/>
        <v>N/A</v>
      </c>
      <c r="G1821" s="32" t="str">
        <f>IF(Businesses!G1822="","N/A",Businesses!G1822)</f>
        <v>N/A</v>
      </c>
      <c r="H1821" s="32" t="str">
        <f>IF(Businesses!H1822="","N/A",Businesses!H1822)</f>
        <v>N/A</v>
      </c>
      <c r="I1821" s="32" t="str">
        <f>IF(AND(Businesses!B1822="",Businesses!C1822&lt;&gt;""),0,IF(Businesses!B1822="","N/A",IF(ISNUMBER(Businesses!B1822),Businesses!B1822,0)))</f>
        <v>N/A</v>
      </c>
    </row>
    <row r="1822" spans="2:9">
      <c r="B1822" s="32" t="str">
        <f t="shared" si="57"/>
        <v>N/A</v>
      </c>
      <c r="C1822" s="32" t="str">
        <f>IF(AND(Businesses!D1823="",Businesses!E1823&lt;&gt;""),0,IF(Businesses!D1823="","N/A",IF(ISNUMBER(Businesses!D1823),Businesses!D1823,0)))</f>
        <v>N/A</v>
      </c>
      <c r="D1822" s="32" t="str">
        <f>IF(Businesses!E1823="","N/A",Businesses!E1823)</f>
        <v>N/A</v>
      </c>
      <c r="E1822" s="32" t="str">
        <f>IF(Businesses!F1823="","N/A",Businesses!F1823)</f>
        <v>N/A</v>
      </c>
      <c r="F1822" s="32" t="str">
        <f t="shared" si="56"/>
        <v>N/A</v>
      </c>
      <c r="G1822" s="32" t="str">
        <f>IF(Businesses!G1823="","N/A",Businesses!G1823)</f>
        <v>N/A</v>
      </c>
      <c r="H1822" s="32" t="str">
        <f>IF(Businesses!H1823="","N/A",Businesses!H1823)</f>
        <v>N/A</v>
      </c>
      <c r="I1822" s="32" t="str">
        <f>IF(AND(Businesses!B1823="",Businesses!C1823&lt;&gt;""),0,IF(Businesses!B1823="","N/A",IF(ISNUMBER(Businesses!B1823),Businesses!B1823,0)))</f>
        <v>N/A</v>
      </c>
    </row>
    <row r="1823" spans="2:9">
      <c r="B1823" s="32" t="str">
        <f t="shared" si="57"/>
        <v>N/A</v>
      </c>
      <c r="C1823" s="32" t="str">
        <f>IF(AND(Businesses!D1824="",Businesses!E1824&lt;&gt;""),0,IF(Businesses!D1824="","N/A",IF(ISNUMBER(Businesses!D1824),Businesses!D1824,0)))</f>
        <v>N/A</v>
      </c>
      <c r="D1823" s="32" t="str">
        <f>IF(Businesses!E1824="","N/A",Businesses!E1824)</f>
        <v>N/A</v>
      </c>
      <c r="E1823" s="32" t="str">
        <f>IF(Businesses!F1824="","N/A",Businesses!F1824)</f>
        <v>N/A</v>
      </c>
      <c r="F1823" s="32" t="str">
        <f t="shared" si="56"/>
        <v>N/A</v>
      </c>
      <c r="G1823" s="32" t="str">
        <f>IF(Businesses!G1824="","N/A",Businesses!G1824)</f>
        <v>N/A</v>
      </c>
      <c r="H1823" s="32" t="str">
        <f>IF(Businesses!H1824="","N/A",Businesses!H1824)</f>
        <v>N/A</v>
      </c>
      <c r="I1823" s="32" t="str">
        <f>IF(AND(Businesses!B1824="",Businesses!C1824&lt;&gt;""),0,IF(Businesses!B1824="","N/A",IF(ISNUMBER(Businesses!B1824),Businesses!B1824,0)))</f>
        <v>N/A</v>
      </c>
    </row>
    <row r="1824" spans="2:9">
      <c r="B1824" s="32" t="str">
        <f t="shared" si="57"/>
        <v>N/A</v>
      </c>
      <c r="C1824" s="32" t="str">
        <f>IF(AND(Businesses!D1825="",Businesses!E1825&lt;&gt;""),0,IF(Businesses!D1825="","N/A",IF(ISNUMBER(Businesses!D1825),Businesses!D1825,0)))</f>
        <v>N/A</v>
      </c>
      <c r="D1824" s="32" t="str">
        <f>IF(Businesses!E1825="","N/A",Businesses!E1825)</f>
        <v>N/A</v>
      </c>
      <c r="E1824" s="32" t="str">
        <f>IF(Businesses!F1825="","N/A",Businesses!F1825)</f>
        <v>N/A</v>
      </c>
      <c r="F1824" s="32" t="str">
        <f t="shared" si="56"/>
        <v>N/A</v>
      </c>
      <c r="G1824" s="32" t="str">
        <f>IF(Businesses!G1825="","N/A",Businesses!G1825)</f>
        <v>N/A</v>
      </c>
      <c r="H1824" s="32" t="str">
        <f>IF(Businesses!H1825="","N/A",Businesses!H1825)</f>
        <v>N/A</v>
      </c>
      <c r="I1824" s="32" t="str">
        <f>IF(AND(Businesses!B1825="",Businesses!C1825&lt;&gt;""),0,IF(Businesses!B1825="","N/A",IF(ISNUMBER(Businesses!B1825),Businesses!B1825,0)))</f>
        <v>N/A</v>
      </c>
    </row>
    <row r="1825" spans="2:9">
      <c r="B1825" s="32" t="str">
        <f t="shared" si="57"/>
        <v>N/A</v>
      </c>
      <c r="C1825" s="32" t="str">
        <f>IF(AND(Businesses!D1826="",Businesses!E1826&lt;&gt;""),0,IF(Businesses!D1826="","N/A",IF(ISNUMBER(Businesses!D1826),Businesses!D1826,0)))</f>
        <v>N/A</v>
      </c>
      <c r="D1825" s="32" t="str">
        <f>IF(Businesses!E1826="","N/A",Businesses!E1826)</f>
        <v>N/A</v>
      </c>
      <c r="E1825" s="32" t="str">
        <f>IF(Businesses!F1826="","N/A",Businesses!F1826)</f>
        <v>N/A</v>
      </c>
      <c r="F1825" s="32" t="str">
        <f t="shared" si="56"/>
        <v>N/A</v>
      </c>
      <c r="G1825" s="32" t="str">
        <f>IF(Businesses!G1826="","N/A",Businesses!G1826)</f>
        <v>N/A</v>
      </c>
      <c r="H1825" s="32" t="str">
        <f>IF(Businesses!H1826="","N/A",Businesses!H1826)</f>
        <v>N/A</v>
      </c>
      <c r="I1825" s="32" t="str">
        <f>IF(AND(Businesses!B1826="",Businesses!C1826&lt;&gt;""),0,IF(Businesses!B1826="","N/A",IF(ISNUMBER(Businesses!B1826),Businesses!B1826,0)))</f>
        <v>N/A</v>
      </c>
    </row>
    <row r="1826" spans="2:9">
      <c r="B1826" s="32" t="str">
        <f t="shared" si="57"/>
        <v>N/A</v>
      </c>
      <c r="C1826" s="32" t="str">
        <f>IF(AND(Businesses!D1827="",Businesses!E1827&lt;&gt;""),0,IF(Businesses!D1827="","N/A",IF(ISNUMBER(Businesses!D1827),Businesses!D1827,0)))</f>
        <v>N/A</v>
      </c>
      <c r="D1826" s="32" t="str">
        <f>IF(Businesses!E1827="","N/A",Businesses!E1827)</f>
        <v>N/A</v>
      </c>
      <c r="E1826" s="32" t="str">
        <f>IF(Businesses!F1827="","N/A",Businesses!F1827)</f>
        <v>N/A</v>
      </c>
      <c r="F1826" s="32" t="str">
        <f t="shared" si="56"/>
        <v>N/A</v>
      </c>
      <c r="G1826" s="32" t="str">
        <f>IF(Businesses!G1827="","N/A",Businesses!G1827)</f>
        <v>N/A</v>
      </c>
      <c r="H1826" s="32" t="str">
        <f>IF(Businesses!H1827="","N/A",Businesses!H1827)</f>
        <v>N/A</v>
      </c>
      <c r="I1826" s="32" t="str">
        <f>IF(AND(Businesses!B1827="",Businesses!C1827&lt;&gt;""),0,IF(Businesses!B1827="","N/A",IF(ISNUMBER(Businesses!B1827),Businesses!B1827,0)))</f>
        <v>N/A</v>
      </c>
    </row>
    <row r="1827" spans="2:9">
      <c r="B1827" s="32" t="str">
        <f t="shared" si="57"/>
        <v>N/A</v>
      </c>
      <c r="C1827" s="32" t="str">
        <f>IF(AND(Businesses!D1828="",Businesses!E1828&lt;&gt;""),0,IF(Businesses!D1828="","N/A",IF(ISNUMBER(Businesses!D1828),Businesses!D1828,0)))</f>
        <v>N/A</v>
      </c>
      <c r="D1827" s="32" t="str">
        <f>IF(Businesses!E1828="","N/A",Businesses!E1828)</f>
        <v>N/A</v>
      </c>
      <c r="E1827" s="32" t="str">
        <f>IF(Businesses!F1828="","N/A",Businesses!F1828)</f>
        <v>N/A</v>
      </c>
      <c r="F1827" s="32" t="str">
        <f t="shared" si="56"/>
        <v>N/A</v>
      </c>
      <c r="G1827" s="32" t="str">
        <f>IF(Businesses!G1828="","N/A",Businesses!G1828)</f>
        <v>N/A</v>
      </c>
      <c r="H1827" s="32" t="str">
        <f>IF(Businesses!H1828="","N/A",Businesses!H1828)</f>
        <v>N/A</v>
      </c>
      <c r="I1827" s="32" t="str">
        <f>IF(AND(Businesses!B1828="",Businesses!C1828&lt;&gt;""),0,IF(Businesses!B1828="","N/A",IF(ISNUMBER(Businesses!B1828),Businesses!B1828,0)))</f>
        <v>N/A</v>
      </c>
    </row>
    <row r="1828" spans="2:9">
      <c r="B1828" s="32" t="str">
        <f t="shared" si="57"/>
        <v>N/A</v>
      </c>
      <c r="C1828" s="32" t="str">
        <f>IF(AND(Businesses!D1829="",Businesses!E1829&lt;&gt;""),0,IF(Businesses!D1829="","N/A",IF(ISNUMBER(Businesses!D1829),Businesses!D1829,0)))</f>
        <v>N/A</v>
      </c>
      <c r="D1828" s="32" t="str">
        <f>IF(Businesses!E1829="","N/A",Businesses!E1829)</f>
        <v>N/A</v>
      </c>
      <c r="E1828" s="32" t="str">
        <f>IF(Businesses!F1829="","N/A",Businesses!F1829)</f>
        <v>N/A</v>
      </c>
      <c r="F1828" s="32" t="str">
        <f t="shared" si="56"/>
        <v>N/A</v>
      </c>
      <c r="G1828" s="32" t="str">
        <f>IF(Businesses!G1829="","N/A",Businesses!G1829)</f>
        <v>N/A</v>
      </c>
      <c r="H1828" s="32" t="str">
        <f>IF(Businesses!H1829="","N/A",Businesses!H1829)</f>
        <v>N/A</v>
      </c>
      <c r="I1828" s="32" t="str">
        <f>IF(AND(Businesses!B1829="",Businesses!C1829&lt;&gt;""),0,IF(Businesses!B1829="","N/A",IF(ISNUMBER(Businesses!B1829),Businesses!B1829,0)))</f>
        <v>N/A</v>
      </c>
    </row>
    <row r="1829" spans="2:9">
      <c r="B1829" s="32" t="str">
        <f t="shared" si="57"/>
        <v>N/A</v>
      </c>
      <c r="C1829" s="32" t="str">
        <f>IF(AND(Businesses!D1830="",Businesses!E1830&lt;&gt;""),0,IF(Businesses!D1830="","N/A",IF(ISNUMBER(Businesses!D1830),Businesses!D1830,0)))</f>
        <v>N/A</v>
      </c>
      <c r="D1829" s="32" t="str">
        <f>IF(Businesses!E1830="","N/A",Businesses!E1830)</f>
        <v>N/A</v>
      </c>
      <c r="E1829" s="32" t="str">
        <f>IF(Businesses!F1830="","N/A",Businesses!F1830)</f>
        <v>N/A</v>
      </c>
      <c r="F1829" s="32" t="str">
        <f t="shared" si="56"/>
        <v>N/A</v>
      </c>
      <c r="G1829" s="32" t="str">
        <f>IF(Businesses!G1830="","N/A",Businesses!G1830)</f>
        <v>N/A</v>
      </c>
      <c r="H1829" s="32" t="str">
        <f>IF(Businesses!H1830="","N/A",Businesses!H1830)</f>
        <v>N/A</v>
      </c>
      <c r="I1829" s="32" t="str">
        <f>IF(AND(Businesses!B1830="",Businesses!C1830&lt;&gt;""),0,IF(Businesses!B1830="","N/A",IF(ISNUMBER(Businesses!B1830),Businesses!B1830,0)))</f>
        <v>N/A</v>
      </c>
    </row>
    <row r="1830" spans="2:9">
      <c r="B1830" s="32" t="str">
        <f t="shared" si="57"/>
        <v>N/A</v>
      </c>
      <c r="C1830" s="32" t="str">
        <f>IF(AND(Businesses!D1831="",Businesses!E1831&lt;&gt;""),0,IF(Businesses!D1831="","N/A",IF(ISNUMBER(Businesses!D1831),Businesses!D1831,0)))</f>
        <v>N/A</v>
      </c>
      <c r="D1830" s="32" t="str">
        <f>IF(Businesses!E1831="","N/A",Businesses!E1831)</f>
        <v>N/A</v>
      </c>
      <c r="E1830" s="32" t="str">
        <f>IF(Businesses!F1831="","N/A",Businesses!F1831)</f>
        <v>N/A</v>
      </c>
      <c r="F1830" s="32" t="str">
        <f t="shared" si="56"/>
        <v>N/A</v>
      </c>
      <c r="G1830" s="32" t="str">
        <f>IF(Businesses!G1831="","N/A",Businesses!G1831)</f>
        <v>N/A</v>
      </c>
      <c r="H1830" s="32" t="str">
        <f>IF(Businesses!H1831="","N/A",Businesses!H1831)</f>
        <v>N/A</v>
      </c>
      <c r="I1830" s="32" t="str">
        <f>IF(AND(Businesses!B1831="",Businesses!C1831&lt;&gt;""),0,IF(Businesses!B1831="","N/A",IF(ISNUMBER(Businesses!B1831),Businesses!B1831,0)))</f>
        <v>N/A</v>
      </c>
    </row>
    <row r="1831" spans="2:9">
      <c r="B1831" s="32" t="str">
        <f t="shared" si="57"/>
        <v>N/A</v>
      </c>
      <c r="C1831" s="32" t="str">
        <f>IF(AND(Businesses!D1832="",Businesses!E1832&lt;&gt;""),0,IF(Businesses!D1832="","N/A",IF(ISNUMBER(Businesses!D1832),Businesses!D1832,0)))</f>
        <v>N/A</v>
      </c>
      <c r="D1831" s="32" t="str">
        <f>IF(Businesses!E1832="","N/A",Businesses!E1832)</f>
        <v>N/A</v>
      </c>
      <c r="E1831" s="32" t="str">
        <f>IF(Businesses!F1832="","N/A",Businesses!F1832)</f>
        <v>N/A</v>
      </c>
      <c r="F1831" s="32" t="str">
        <f t="shared" si="56"/>
        <v>N/A</v>
      </c>
      <c r="G1831" s="32" t="str">
        <f>IF(Businesses!G1832="","N/A",Businesses!G1832)</f>
        <v>N/A</v>
      </c>
      <c r="H1831" s="32" t="str">
        <f>IF(Businesses!H1832="","N/A",Businesses!H1832)</f>
        <v>N/A</v>
      </c>
      <c r="I1831" s="32" t="str">
        <f>IF(AND(Businesses!B1832="",Businesses!C1832&lt;&gt;""),0,IF(Businesses!B1832="","N/A",IF(ISNUMBER(Businesses!B1832),Businesses!B1832,0)))</f>
        <v>N/A</v>
      </c>
    </row>
    <row r="1832" spans="2:9">
      <c r="B1832" s="32" t="str">
        <f t="shared" si="57"/>
        <v>N/A</v>
      </c>
      <c r="C1832" s="32" t="str">
        <f>IF(AND(Businesses!D1833="",Businesses!E1833&lt;&gt;""),0,IF(Businesses!D1833="","N/A",IF(ISNUMBER(Businesses!D1833),Businesses!D1833,0)))</f>
        <v>N/A</v>
      </c>
      <c r="D1832" s="32" t="str">
        <f>IF(Businesses!E1833="","N/A",Businesses!E1833)</f>
        <v>N/A</v>
      </c>
      <c r="E1832" s="32" t="str">
        <f>IF(Businesses!F1833="","N/A",Businesses!F1833)</f>
        <v>N/A</v>
      </c>
      <c r="F1832" s="32" t="str">
        <f t="shared" si="56"/>
        <v>N/A</v>
      </c>
      <c r="G1832" s="32" t="str">
        <f>IF(Businesses!G1833="","N/A",Businesses!G1833)</f>
        <v>N/A</v>
      </c>
      <c r="H1832" s="32" t="str">
        <f>IF(Businesses!H1833="","N/A",Businesses!H1833)</f>
        <v>N/A</v>
      </c>
      <c r="I1832" s="32" t="str">
        <f>IF(AND(Businesses!B1833="",Businesses!C1833&lt;&gt;""),0,IF(Businesses!B1833="","N/A",IF(ISNUMBER(Businesses!B1833),Businesses!B1833,0)))</f>
        <v>N/A</v>
      </c>
    </row>
    <row r="1833" spans="2:9">
      <c r="B1833" s="32" t="str">
        <f t="shared" si="57"/>
        <v>N/A</v>
      </c>
      <c r="C1833" s="32" t="str">
        <f>IF(AND(Businesses!D1834="",Businesses!E1834&lt;&gt;""),0,IF(Businesses!D1834="","N/A",IF(ISNUMBER(Businesses!D1834),Businesses!D1834,0)))</f>
        <v>N/A</v>
      </c>
      <c r="D1833" s="32" t="str">
        <f>IF(Businesses!E1834="","N/A",Businesses!E1834)</f>
        <v>N/A</v>
      </c>
      <c r="E1833" s="32" t="str">
        <f>IF(Businesses!F1834="","N/A",Businesses!F1834)</f>
        <v>N/A</v>
      </c>
      <c r="F1833" s="32" t="str">
        <f t="shared" si="56"/>
        <v>N/A</v>
      </c>
      <c r="G1833" s="32" t="str">
        <f>IF(Businesses!G1834="","N/A",Businesses!G1834)</f>
        <v>N/A</v>
      </c>
      <c r="H1833" s="32" t="str">
        <f>IF(Businesses!H1834="","N/A",Businesses!H1834)</f>
        <v>N/A</v>
      </c>
      <c r="I1833" s="32" t="str">
        <f>IF(AND(Businesses!B1834="",Businesses!C1834&lt;&gt;""),0,IF(Businesses!B1834="","N/A",IF(ISNUMBER(Businesses!B1834),Businesses!B1834,0)))</f>
        <v>N/A</v>
      </c>
    </row>
    <row r="1834" spans="2:9">
      <c r="B1834" s="32" t="str">
        <f t="shared" si="57"/>
        <v>N/A</v>
      </c>
      <c r="C1834" s="32" t="str">
        <f>IF(AND(Businesses!D1835="",Businesses!E1835&lt;&gt;""),0,IF(Businesses!D1835="","N/A",IF(ISNUMBER(Businesses!D1835),Businesses!D1835,0)))</f>
        <v>N/A</v>
      </c>
      <c r="D1834" s="32" t="str">
        <f>IF(Businesses!E1835="","N/A",Businesses!E1835)</f>
        <v>N/A</v>
      </c>
      <c r="E1834" s="32" t="str">
        <f>IF(Businesses!F1835="","N/A",Businesses!F1835)</f>
        <v>N/A</v>
      </c>
      <c r="F1834" s="32" t="str">
        <f t="shared" si="56"/>
        <v>N/A</v>
      </c>
      <c r="G1834" s="32" t="str">
        <f>IF(Businesses!G1835="","N/A",Businesses!G1835)</f>
        <v>N/A</v>
      </c>
      <c r="H1834" s="32" t="str">
        <f>IF(Businesses!H1835="","N/A",Businesses!H1835)</f>
        <v>N/A</v>
      </c>
      <c r="I1834" s="32" t="str">
        <f>IF(AND(Businesses!B1835="",Businesses!C1835&lt;&gt;""),0,IF(Businesses!B1835="","N/A",IF(ISNUMBER(Businesses!B1835),Businesses!B1835,0)))</f>
        <v>N/A</v>
      </c>
    </row>
    <row r="1835" spans="2:9">
      <c r="B1835" s="32" t="str">
        <f t="shared" si="57"/>
        <v>N/A</v>
      </c>
      <c r="C1835" s="32" t="str">
        <f>IF(AND(Businesses!D1836="",Businesses!E1836&lt;&gt;""),0,IF(Businesses!D1836="","N/A",IF(ISNUMBER(Businesses!D1836),Businesses!D1836,0)))</f>
        <v>N/A</v>
      </c>
      <c r="D1835" s="32" t="str">
        <f>IF(Businesses!E1836="","N/A",Businesses!E1836)</f>
        <v>N/A</v>
      </c>
      <c r="E1835" s="32" t="str">
        <f>IF(Businesses!F1836="","N/A",Businesses!F1836)</f>
        <v>N/A</v>
      </c>
      <c r="F1835" s="32" t="str">
        <f t="shared" si="56"/>
        <v>N/A</v>
      </c>
      <c r="G1835" s="32" t="str">
        <f>IF(Businesses!G1836="","N/A",Businesses!G1836)</f>
        <v>N/A</v>
      </c>
      <c r="H1835" s="32" t="str">
        <f>IF(Businesses!H1836="","N/A",Businesses!H1836)</f>
        <v>N/A</v>
      </c>
      <c r="I1835" s="32" t="str">
        <f>IF(AND(Businesses!B1836="",Businesses!C1836&lt;&gt;""),0,IF(Businesses!B1836="","N/A",IF(ISNUMBER(Businesses!B1836),Businesses!B1836,0)))</f>
        <v>N/A</v>
      </c>
    </row>
    <row r="1836" spans="2:9">
      <c r="B1836" s="32" t="str">
        <f t="shared" si="57"/>
        <v>N/A</v>
      </c>
      <c r="C1836" s="32" t="str">
        <f>IF(AND(Businesses!D1837="",Businesses!E1837&lt;&gt;""),0,IF(Businesses!D1837="","N/A",IF(ISNUMBER(Businesses!D1837),Businesses!D1837,0)))</f>
        <v>N/A</v>
      </c>
      <c r="D1836" s="32" t="str">
        <f>IF(Businesses!E1837="","N/A",Businesses!E1837)</f>
        <v>N/A</v>
      </c>
      <c r="E1836" s="32" t="str">
        <f>IF(Businesses!F1837="","N/A",Businesses!F1837)</f>
        <v>N/A</v>
      </c>
      <c r="F1836" s="32" t="str">
        <f t="shared" si="56"/>
        <v>N/A</v>
      </c>
      <c r="G1836" s="32" t="str">
        <f>IF(Businesses!G1837="","N/A",Businesses!G1837)</f>
        <v>N/A</v>
      </c>
      <c r="H1836" s="32" t="str">
        <f>IF(Businesses!H1837="","N/A",Businesses!H1837)</f>
        <v>N/A</v>
      </c>
      <c r="I1836" s="32" t="str">
        <f>IF(AND(Businesses!B1837="",Businesses!C1837&lt;&gt;""),0,IF(Businesses!B1837="","N/A",IF(ISNUMBER(Businesses!B1837),Businesses!B1837,0)))</f>
        <v>N/A</v>
      </c>
    </row>
    <row r="1837" spans="2:9">
      <c r="B1837" s="32" t="str">
        <f t="shared" si="57"/>
        <v>N/A</v>
      </c>
      <c r="C1837" s="32" t="str">
        <f>IF(AND(Businesses!D1838="",Businesses!E1838&lt;&gt;""),0,IF(Businesses!D1838="","N/A",IF(ISNUMBER(Businesses!D1838),Businesses!D1838,0)))</f>
        <v>N/A</v>
      </c>
      <c r="D1837" s="32" t="str">
        <f>IF(Businesses!E1838="","N/A",Businesses!E1838)</f>
        <v>N/A</v>
      </c>
      <c r="E1837" s="32" t="str">
        <f>IF(Businesses!F1838="","N/A",Businesses!F1838)</f>
        <v>N/A</v>
      </c>
      <c r="F1837" s="32" t="str">
        <f t="shared" si="56"/>
        <v>N/A</v>
      </c>
      <c r="G1837" s="32" t="str">
        <f>IF(Businesses!G1838="","N/A",Businesses!G1838)</f>
        <v>N/A</v>
      </c>
      <c r="H1837" s="32" t="str">
        <f>IF(Businesses!H1838="","N/A",Businesses!H1838)</f>
        <v>N/A</v>
      </c>
      <c r="I1837" s="32" t="str">
        <f>IF(AND(Businesses!B1838="",Businesses!C1838&lt;&gt;""),0,IF(Businesses!B1838="","N/A",IF(ISNUMBER(Businesses!B1838),Businesses!B1838,0)))</f>
        <v>N/A</v>
      </c>
    </row>
    <row r="1838" spans="2:9">
      <c r="B1838" s="32" t="str">
        <f t="shared" si="57"/>
        <v>N/A</v>
      </c>
      <c r="C1838" s="32" t="str">
        <f>IF(AND(Businesses!D1839="",Businesses!E1839&lt;&gt;""),0,IF(Businesses!D1839="","N/A",IF(ISNUMBER(Businesses!D1839),Businesses!D1839,0)))</f>
        <v>N/A</v>
      </c>
      <c r="D1838" s="32" t="str">
        <f>IF(Businesses!E1839="","N/A",Businesses!E1839)</f>
        <v>N/A</v>
      </c>
      <c r="E1838" s="32" t="str">
        <f>IF(Businesses!F1839="","N/A",Businesses!F1839)</f>
        <v>N/A</v>
      </c>
      <c r="F1838" s="32" t="str">
        <f t="shared" si="56"/>
        <v>N/A</v>
      </c>
      <c r="G1838" s="32" t="str">
        <f>IF(Businesses!G1839="","N/A",Businesses!G1839)</f>
        <v>N/A</v>
      </c>
      <c r="H1838" s="32" t="str">
        <f>IF(Businesses!H1839="","N/A",Businesses!H1839)</f>
        <v>N/A</v>
      </c>
      <c r="I1838" s="32" t="str">
        <f>IF(AND(Businesses!B1839="",Businesses!C1839&lt;&gt;""),0,IF(Businesses!B1839="","N/A",IF(ISNUMBER(Businesses!B1839),Businesses!B1839,0)))</f>
        <v>N/A</v>
      </c>
    </row>
    <row r="1839" spans="2:9">
      <c r="B1839" s="32" t="str">
        <f t="shared" si="57"/>
        <v>N/A</v>
      </c>
      <c r="C1839" s="32" t="str">
        <f>IF(AND(Businesses!D1840="",Businesses!E1840&lt;&gt;""),0,IF(Businesses!D1840="","N/A",IF(ISNUMBER(Businesses!D1840),Businesses!D1840,0)))</f>
        <v>N/A</v>
      </c>
      <c r="D1839" s="32" t="str">
        <f>IF(Businesses!E1840="","N/A",Businesses!E1840)</f>
        <v>N/A</v>
      </c>
      <c r="E1839" s="32" t="str">
        <f>IF(Businesses!F1840="","N/A",Businesses!F1840)</f>
        <v>N/A</v>
      </c>
      <c r="F1839" s="32" t="str">
        <f t="shared" si="56"/>
        <v>N/A</v>
      </c>
      <c r="G1839" s="32" t="str">
        <f>IF(Businesses!G1840="","N/A",Businesses!G1840)</f>
        <v>N/A</v>
      </c>
      <c r="H1839" s="32" t="str">
        <f>IF(Businesses!H1840="","N/A",Businesses!H1840)</f>
        <v>N/A</v>
      </c>
      <c r="I1839" s="32" t="str">
        <f>IF(AND(Businesses!B1840="",Businesses!C1840&lt;&gt;""),0,IF(Businesses!B1840="","N/A",IF(ISNUMBER(Businesses!B1840),Businesses!B1840,0)))</f>
        <v>N/A</v>
      </c>
    </row>
    <row r="1840" spans="2:9">
      <c r="B1840" s="32" t="str">
        <f t="shared" si="57"/>
        <v>N/A</v>
      </c>
      <c r="C1840" s="32" t="str">
        <f>IF(AND(Businesses!D1841="",Businesses!E1841&lt;&gt;""),0,IF(Businesses!D1841="","N/A",IF(ISNUMBER(Businesses!D1841),Businesses!D1841,0)))</f>
        <v>N/A</v>
      </c>
      <c r="D1840" s="32" t="str">
        <f>IF(Businesses!E1841="","N/A",Businesses!E1841)</f>
        <v>N/A</v>
      </c>
      <c r="E1840" s="32" t="str">
        <f>IF(Businesses!F1841="","N/A",Businesses!F1841)</f>
        <v>N/A</v>
      </c>
      <c r="F1840" s="32" t="str">
        <f t="shared" si="56"/>
        <v>N/A</v>
      </c>
      <c r="G1840" s="32" t="str">
        <f>IF(Businesses!G1841="","N/A",Businesses!G1841)</f>
        <v>N/A</v>
      </c>
      <c r="H1840" s="32" t="str">
        <f>IF(Businesses!H1841="","N/A",Businesses!H1841)</f>
        <v>N/A</v>
      </c>
      <c r="I1840" s="32" t="str">
        <f>IF(AND(Businesses!B1841="",Businesses!C1841&lt;&gt;""),0,IF(Businesses!B1841="","N/A",IF(ISNUMBER(Businesses!B1841),Businesses!B1841,0)))</f>
        <v>N/A</v>
      </c>
    </row>
    <row r="1841" spans="2:9">
      <c r="B1841" s="32" t="str">
        <f t="shared" si="57"/>
        <v>N/A</v>
      </c>
      <c r="C1841" s="32" t="str">
        <f>IF(AND(Businesses!D1842="",Businesses!E1842&lt;&gt;""),0,IF(Businesses!D1842="","N/A",IF(ISNUMBER(Businesses!D1842),Businesses!D1842,0)))</f>
        <v>N/A</v>
      </c>
      <c r="D1841" s="32" t="str">
        <f>IF(Businesses!E1842="","N/A",Businesses!E1842)</f>
        <v>N/A</v>
      </c>
      <c r="E1841" s="32" t="str">
        <f>IF(Businesses!F1842="","N/A",Businesses!F1842)</f>
        <v>N/A</v>
      </c>
      <c r="F1841" s="32" t="str">
        <f t="shared" si="56"/>
        <v>N/A</v>
      </c>
      <c r="G1841" s="32" t="str">
        <f>IF(Businesses!G1842="","N/A",Businesses!G1842)</f>
        <v>N/A</v>
      </c>
      <c r="H1841" s="32" t="str">
        <f>IF(Businesses!H1842="","N/A",Businesses!H1842)</f>
        <v>N/A</v>
      </c>
      <c r="I1841" s="32" t="str">
        <f>IF(AND(Businesses!B1842="",Businesses!C1842&lt;&gt;""),0,IF(Businesses!B1842="","N/A",IF(ISNUMBER(Businesses!B1842),Businesses!B1842,0)))</f>
        <v>N/A</v>
      </c>
    </row>
    <row r="1842" spans="2:9">
      <c r="B1842" s="32" t="str">
        <f t="shared" si="57"/>
        <v>N/A</v>
      </c>
      <c r="C1842" s="32" t="str">
        <f>IF(AND(Businesses!D1843="",Businesses!E1843&lt;&gt;""),0,IF(Businesses!D1843="","N/A",IF(ISNUMBER(Businesses!D1843),Businesses!D1843,0)))</f>
        <v>N/A</v>
      </c>
      <c r="D1842" s="32" t="str">
        <f>IF(Businesses!E1843="","N/A",Businesses!E1843)</f>
        <v>N/A</v>
      </c>
      <c r="E1842" s="32" t="str">
        <f>IF(Businesses!F1843="","N/A",Businesses!F1843)</f>
        <v>N/A</v>
      </c>
      <c r="F1842" s="32" t="str">
        <f t="shared" si="56"/>
        <v>N/A</v>
      </c>
      <c r="G1842" s="32" t="str">
        <f>IF(Businesses!G1843="","N/A",Businesses!G1843)</f>
        <v>N/A</v>
      </c>
      <c r="H1842" s="32" t="str">
        <f>IF(Businesses!H1843="","N/A",Businesses!H1843)</f>
        <v>N/A</v>
      </c>
      <c r="I1842" s="32" t="str">
        <f>IF(AND(Businesses!B1843="",Businesses!C1843&lt;&gt;""),0,IF(Businesses!B1843="","N/A",IF(ISNUMBER(Businesses!B1843),Businesses!B1843,0)))</f>
        <v>N/A</v>
      </c>
    </row>
    <row r="1843" spans="2:9">
      <c r="B1843" s="32" t="str">
        <f t="shared" si="57"/>
        <v>N/A</v>
      </c>
      <c r="C1843" s="32" t="str">
        <f>IF(AND(Businesses!D1844="",Businesses!E1844&lt;&gt;""),0,IF(Businesses!D1844="","N/A",IF(ISNUMBER(Businesses!D1844),Businesses!D1844,0)))</f>
        <v>N/A</v>
      </c>
      <c r="D1843" s="32" t="str">
        <f>IF(Businesses!E1844="","N/A",Businesses!E1844)</f>
        <v>N/A</v>
      </c>
      <c r="E1843" s="32" t="str">
        <f>IF(Businesses!F1844="","N/A",Businesses!F1844)</f>
        <v>N/A</v>
      </c>
      <c r="F1843" s="32" t="str">
        <f t="shared" si="56"/>
        <v>N/A</v>
      </c>
      <c r="G1843" s="32" t="str">
        <f>IF(Businesses!G1844="","N/A",Businesses!G1844)</f>
        <v>N/A</v>
      </c>
      <c r="H1843" s="32" t="str">
        <f>IF(Businesses!H1844="","N/A",Businesses!H1844)</f>
        <v>N/A</v>
      </c>
      <c r="I1843" s="32" t="str">
        <f>IF(AND(Businesses!B1844="",Businesses!C1844&lt;&gt;""),0,IF(Businesses!B1844="","N/A",IF(ISNUMBER(Businesses!B1844),Businesses!B1844,0)))</f>
        <v>N/A</v>
      </c>
    </row>
    <row r="1844" spans="2:9">
      <c r="B1844" s="32" t="str">
        <f t="shared" si="57"/>
        <v>N/A</v>
      </c>
      <c r="C1844" s="32" t="str">
        <f>IF(AND(Businesses!D1845="",Businesses!E1845&lt;&gt;""),0,IF(Businesses!D1845="","N/A",IF(ISNUMBER(Businesses!D1845),Businesses!D1845,0)))</f>
        <v>N/A</v>
      </c>
      <c r="D1844" s="32" t="str">
        <f>IF(Businesses!E1845="","N/A",Businesses!E1845)</f>
        <v>N/A</v>
      </c>
      <c r="E1844" s="32" t="str">
        <f>IF(Businesses!F1845="","N/A",Businesses!F1845)</f>
        <v>N/A</v>
      </c>
      <c r="F1844" s="32" t="str">
        <f t="shared" si="56"/>
        <v>N/A</v>
      </c>
      <c r="G1844" s="32" t="str">
        <f>IF(Businesses!G1845="","N/A",Businesses!G1845)</f>
        <v>N/A</v>
      </c>
      <c r="H1844" s="32" t="str">
        <f>IF(Businesses!H1845="","N/A",Businesses!H1845)</f>
        <v>N/A</v>
      </c>
      <c r="I1844" s="32" t="str">
        <f>IF(AND(Businesses!B1845="",Businesses!C1845&lt;&gt;""),0,IF(Businesses!B1845="","N/A",IF(ISNUMBER(Businesses!B1845),Businesses!B1845,0)))</f>
        <v>N/A</v>
      </c>
    </row>
    <row r="1845" spans="2:9">
      <c r="B1845" s="32" t="str">
        <f t="shared" si="57"/>
        <v>N/A</v>
      </c>
      <c r="C1845" s="32" t="str">
        <f>IF(AND(Businesses!D1846="",Businesses!E1846&lt;&gt;""),0,IF(Businesses!D1846="","N/A",IF(ISNUMBER(Businesses!D1846),Businesses!D1846,0)))</f>
        <v>N/A</v>
      </c>
      <c r="D1845" s="32" t="str">
        <f>IF(Businesses!E1846="","N/A",Businesses!E1846)</f>
        <v>N/A</v>
      </c>
      <c r="E1845" s="32" t="str">
        <f>IF(Businesses!F1846="","N/A",Businesses!F1846)</f>
        <v>N/A</v>
      </c>
      <c r="F1845" s="32" t="str">
        <f t="shared" si="56"/>
        <v>N/A</v>
      </c>
      <c r="G1845" s="32" t="str">
        <f>IF(Businesses!G1846="","N/A",Businesses!G1846)</f>
        <v>N/A</v>
      </c>
      <c r="H1845" s="32" t="str">
        <f>IF(Businesses!H1846="","N/A",Businesses!H1846)</f>
        <v>N/A</v>
      </c>
      <c r="I1845" s="32" t="str">
        <f>IF(AND(Businesses!B1846="",Businesses!C1846&lt;&gt;""),0,IF(Businesses!B1846="","N/A",IF(ISNUMBER(Businesses!B1846),Businesses!B1846,0)))</f>
        <v>N/A</v>
      </c>
    </row>
    <row r="1846" spans="2:9">
      <c r="B1846" s="32" t="str">
        <f t="shared" si="57"/>
        <v>N/A</v>
      </c>
      <c r="C1846" s="32" t="str">
        <f>IF(AND(Businesses!D1847="",Businesses!E1847&lt;&gt;""),0,IF(Businesses!D1847="","N/A",IF(ISNUMBER(Businesses!D1847),Businesses!D1847,0)))</f>
        <v>N/A</v>
      </c>
      <c r="D1846" s="32" t="str">
        <f>IF(Businesses!E1847="","N/A",Businesses!E1847)</f>
        <v>N/A</v>
      </c>
      <c r="E1846" s="32" t="str">
        <f>IF(Businesses!F1847="","N/A",Businesses!F1847)</f>
        <v>N/A</v>
      </c>
      <c r="F1846" s="32" t="str">
        <f t="shared" si="56"/>
        <v>N/A</v>
      </c>
      <c r="G1846" s="32" t="str">
        <f>IF(Businesses!G1847="","N/A",Businesses!G1847)</f>
        <v>N/A</v>
      </c>
      <c r="H1846" s="32" t="str">
        <f>IF(Businesses!H1847="","N/A",Businesses!H1847)</f>
        <v>N/A</v>
      </c>
      <c r="I1846" s="32" t="str">
        <f>IF(AND(Businesses!B1847="",Businesses!C1847&lt;&gt;""),0,IF(Businesses!B1847="","N/A",IF(ISNUMBER(Businesses!B1847),Businesses!B1847,0)))</f>
        <v>N/A</v>
      </c>
    </row>
    <row r="1847" spans="2:9">
      <c r="B1847" s="32" t="str">
        <f t="shared" si="57"/>
        <v>N/A</v>
      </c>
      <c r="C1847" s="32" t="str">
        <f>IF(AND(Businesses!D1848="",Businesses!E1848&lt;&gt;""),0,IF(Businesses!D1848="","N/A",IF(ISNUMBER(Businesses!D1848),Businesses!D1848,0)))</f>
        <v>N/A</v>
      </c>
      <c r="D1847" s="32" t="str">
        <f>IF(Businesses!E1848="","N/A",Businesses!E1848)</f>
        <v>N/A</v>
      </c>
      <c r="E1847" s="32" t="str">
        <f>IF(Businesses!F1848="","N/A",Businesses!F1848)</f>
        <v>N/A</v>
      </c>
      <c r="F1847" s="32" t="str">
        <f t="shared" si="56"/>
        <v>N/A</v>
      </c>
      <c r="G1847" s="32" t="str">
        <f>IF(Businesses!G1848="","N/A",Businesses!G1848)</f>
        <v>N/A</v>
      </c>
      <c r="H1847" s="32" t="str">
        <f>IF(Businesses!H1848="","N/A",Businesses!H1848)</f>
        <v>N/A</v>
      </c>
      <c r="I1847" s="32" t="str">
        <f>IF(AND(Businesses!B1848="",Businesses!C1848&lt;&gt;""),0,IF(Businesses!B1848="","N/A",IF(ISNUMBER(Businesses!B1848),Businesses!B1848,0)))</f>
        <v>N/A</v>
      </c>
    </row>
    <row r="1848" spans="2:9">
      <c r="B1848" s="32" t="str">
        <f t="shared" si="57"/>
        <v>N/A</v>
      </c>
      <c r="C1848" s="32" t="str">
        <f>IF(AND(Businesses!D1849="",Businesses!E1849&lt;&gt;""),0,IF(Businesses!D1849="","N/A",IF(ISNUMBER(Businesses!D1849),Businesses!D1849,0)))</f>
        <v>N/A</v>
      </c>
      <c r="D1848" s="32" t="str">
        <f>IF(Businesses!E1849="","N/A",Businesses!E1849)</f>
        <v>N/A</v>
      </c>
      <c r="E1848" s="32" t="str">
        <f>IF(Businesses!F1849="","N/A",Businesses!F1849)</f>
        <v>N/A</v>
      </c>
      <c r="F1848" s="32" t="str">
        <f t="shared" si="56"/>
        <v>N/A</v>
      </c>
      <c r="G1848" s="32" t="str">
        <f>IF(Businesses!G1849="","N/A",Businesses!G1849)</f>
        <v>N/A</v>
      </c>
      <c r="H1848" s="32" t="str">
        <f>IF(Businesses!H1849="","N/A",Businesses!H1849)</f>
        <v>N/A</v>
      </c>
      <c r="I1848" s="32" t="str">
        <f>IF(AND(Businesses!B1849="",Businesses!C1849&lt;&gt;""),0,IF(Businesses!B1849="","N/A",IF(ISNUMBER(Businesses!B1849),Businesses!B1849,0)))</f>
        <v>N/A</v>
      </c>
    </row>
    <row r="1849" spans="2:9">
      <c r="B1849" s="32" t="str">
        <f t="shared" si="57"/>
        <v>N/A</v>
      </c>
      <c r="C1849" s="32" t="str">
        <f>IF(AND(Businesses!D1850="",Businesses!E1850&lt;&gt;""),0,IF(Businesses!D1850="","N/A",IF(ISNUMBER(Businesses!D1850),Businesses!D1850,0)))</f>
        <v>N/A</v>
      </c>
      <c r="D1849" s="32" t="str">
        <f>IF(Businesses!E1850="","N/A",Businesses!E1850)</f>
        <v>N/A</v>
      </c>
      <c r="E1849" s="32" t="str">
        <f>IF(Businesses!F1850="","N/A",Businesses!F1850)</f>
        <v>N/A</v>
      </c>
      <c r="F1849" s="32" t="str">
        <f t="shared" si="56"/>
        <v>N/A</v>
      </c>
      <c r="G1849" s="32" t="str">
        <f>IF(Businesses!G1850="","N/A",Businesses!G1850)</f>
        <v>N/A</v>
      </c>
      <c r="H1849" s="32" t="str">
        <f>IF(Businesses!H1850="","N/A",Businesses!H1850)</f>
        <v>N/A</v>
      </c>
      <c r="I1849" s="32" t="str">
        <f>IF(AND(Businesses!B1850="",Businesses!C1850&lt;&gt;""),0,IF(Businesses!B1850="","N/A",IF(ISNUMBER(Businesses!B1850),Businesses!B1850,0)))</f>
        <v>N/A</v>
      </c>
    </row>
    <row r="1850" spans="2:9">
      <c r="B1850" s="32" t="str">
        <f t="shared" si="57"/>
        <v>N/A</v>
      </c>
      <c r="C1850" s="32" t="str">
        <f>IF(AND(Businesses!D1851="",Businesses!E1851&lt;&gt;""),0,IF(Businesses!D1851="","N/A",IF(ISNUMBER(Businesses!D1851),Businesses!D1851,0)))</f>
        <v>N/A</v>
      </c>
      <c r="D1850" s="32" t="str">
        <f>IF(Businesses!E1851="","N/A",Businesses!E1851)</f>
        <v>N/A</v>
      </c>
      <c r="E1850" s="32" t="str">
        <f>IF(Businesses!F1851="","N/A",Businesses!F1851)</f>
        <v>N/A</v>
      </c>
      <c r="F1850" s="32" t="str">
        <f t="shared" si="56"/>
        <v>N/A</v>
      </c>
      <c r="G1850" s="32" t="str">
        <f>IF(Businesses!G1851="","N/A",Businesses!G1851)</f>
        <v>N/A</v>
      </c>
      <c r="H1850" s="32" t="str">
        <f>IF(Businesses!H1851="","N/A",Businesses!H1851)</f>
        <v>N/A</v>
      </c>
      <c r="I1850" s="32" t="str">
        <f>IF(AND(Businesses!B1851="",Businesses!C1851&lt;&gt;""),0,IF(Businesses!B1851="","N/A",IF(ISNUMBER(Businesses!B1851),Businesses!B1851,0)))</f>
        <v>N/A</v>
      </c>
    </row>
    <row r="1851" spans="2:9">
      <c r="B1851" s="32" t="str">
        <f t="shared" si="57"/>
        <v>N/A</v>
      </c>
      <c r="C1851" s="32" t="str">
        <f>IF(AND(Businesses!D1852="",Businesses!E1852&lt;&gt;""),0,IF(Businesses!D1852="","N/A",IF(ISNUMBER(Businesses!D1852),Businesses!D1852,0)))</f>
        <v>N/A</v>
      </c>
      <c r="D1851" s="32" t="str">
        <f>IF(Businesses!E1852="","N/A",Businesses!E1852)</f>
        <v>N/A</v>
      </c>
      <c r="E1851" s="32" t="str">
        <f>IF(Businesses!F1852="","N/A",Businesses!F1852)</f>
        <v>N/A</v>
      </c>
      <c r="F1851" s="32" t="str">
        <f t="shared" si="56"/>
        <v>N/A</v>
      </c>
      <c r="G1851" s="32" t="str">
        <f>IF(Businesses!G1852="","N/A",Businesses!G1852)</f>
        <v>N/A</v>
      </c>
      <c r="H1851" s="32" t="str">
        <f>IF(Businesses!H1852="","N/A",Businesses!H1852)</f>
        <v>N/A</v>
      </c>
      <c r="I1851" s="32" t="str">
        <f>IF(AND(Businesses!B1852="",Businesses!C1852&lt;&gt;""),0,IF(Businesses!B1852="","N/A",IF(ISNUMBER(Businesses!B1852),Businesses!B1852,0)))</f>
        <v>N/A</v>
      </c>
    </row>
    <row r="1852" spans="2:9">
      <c r="B1852" s="32" t="str">
        <f t="shared" si="57"/>
        <v>N/A</v>
      </c>
      <c r="C1852" s="32" t="str">
        <f>IF(AND(Businesses!D1853="",Businesses!E1853&lt;&gt;""),0,IF(Businesses!D1853="","N/A",IF(ISNUMBER(Businesses!D1853),Businesses!D1853,0)))</f>
        <v>N/A</v>
      </c>
      <c r="D1852" s="32" t="str">
        <f>IF(Businesses!E1853="","N/A",Businesses!E1853)</f>
        <v>N/A</v>
      </c>
      <c r="E1852" s="32" t="str">
        <f>IF(Businesses!F1853="","N/A",Businesses!F1853)</f>
        <v>N/A</v>
      </c>
      <c r="F1852" s="32" t="str">
        <f t="shared" si="56"/>
        <v>N/A</v>
      </c>
      <c r="G1852" s="32" t="str">
        <f>IF(Businesses!G1853="","N/A",Businesses!G1853)</f>
        <v>N/A</v>
      </c>
      <c r="H1852" s="32" t="str">
        <f>IF(Businesses!H1853="","N/A",Businesses!H1853)</f>
        <v>N/A</v>
      </c>
      <c r="I1852" s="32" t="str">
        <f>IF(AND(Businesses!B1853="",Businesses!C1853&lt;&gt;""),0,IF(Businesses!B1853="","N/A",IF(ISNUMBER(Businesses!B1853),Businesses!B1853,0)))</f>
        <v>N/A</v>
      </c>
    </row>
    <row r="1853" spans="2:9">
      <c r="B1853" s="32" t="str">
        <f t="shared" si="57"/>
        <v>N/A</v>
      </c>
      <c r="C1853" s="32" t="str">
        <f>IF(AND(Businesses!D1854="",Businesses!E1854&lt;&gt;""),0,IF(Businesses!D1854="","N/A",IF(ISNUMBER(Businesses!D1854),Businesses!D1854,0)))</f>
        <v>N/A</v>
      </c>
      <c r="D1853" s="32" t="str">
        <f>IF(Businesses!E1854="","N/A",Businesses!E1854)</f>
        <v>N/A</v>
      </c>
      <c r="E1853" s="32" t="str">
        <f>IF(Businesses!F1854="","N/A",Businesses!F1854)</f>
        <v>N/A</v>
      </c>
      <c r="F1853" s="32" t="str">
        <f t="shared" si="56"/>
        <v>N/A</v>
      </c>
      <c r="G1853" s="32" t="str">
        <f>IF(Businesses!G1854="","N/A",Businesses!G1854)</f>
        <v>N/A</v>
      </c>
      <c r="H1853" s="32" t="str">
        <f>IF(Businesses!H1854="","N/A",Businesses!H1854)</f>
        <v>N/A</v>
      </c>
      <c r="I1853" s="32" t="str">
        <f>IF(AND(Businesses!B1854="",Businesses!C1854&lt;&gt;""),0,IF(Businesses!B1854="","N/A",IF(ISNUMBER(Businesses!B1854),Businesses!B1854,0)))</f>
        <v>N/A</v>
      </c>
    </row>
    <row r="1854" spans="2:9">
      <c r="B1854" s="32" t="str">
        <f t="shared" si="57"/>
        <v>N/A</v>
      </c>
      <c r="C1854" s="32" t="str">
        <f>IF(AND(Businesses!D1855="",Businesses!E1855&lt;&gt;""),0,IF(Businesses!D1855="","N/A",IF(ISNUMBER(Businesses!D1855),Businesses!D1855,0)))</f>
        <v>N/A</v>
      </c>
      <c r="D1854" s="32" t="str">
        <f>IF(Businesses!E1855="","N/A",Businesses!E1855)</f>
        <v>N/A</v>
      </c>
      <c r="E1854" s="32" t="str">
        <f>IF(Businesses!F1855="","N/A",Businesses!F1855)</f>
        <v>N/A</v>
      </c>
      <c r="F1854" s="32" t="str">
        <f t="shared" si="56"/>
        <v>N/A</v>
      </c>
      <c r="G1854" s="32" t="str">
        <f>IF(Businesses!G1855="","N/A",Businesses!G1855)</f>
        <v>N/A</v>
      </c>
      <c r="H1854" s="32" t="str">
        <f>IF(Businesses!H1855="","N/A",Businesses!H1855)</f>
        <v>N/A</v>
      </c>
      <c r="I1854" s="32" t="str">
        <f>IF(AND(Businesses!B1855="",Businesses!C1855&lt;&gt;""),0,IF(Businesses!B1855="","N/A",IF(ISNUMBER(Businesses!B1855),Businesses!B1855,0)))</f>
        <v>N/A</v>
      </c>
    </row>
    <row r="1855" spans="2:9">
      <c r="B1855" s="32" t="str">
        <f t="shared" si="57"/>
        <v>N/A</v>
      </c>
      <c r="C1855" s="32" t="str">
        <f>IF(AND(Businesses!D1856="",Businesses!E1856&lt;&gt;""),0,IF(Businesses!D1856="","N/A",IF(ISNUMBER(Businesses!D1856),Businesses!D1856,0)))</f>
        <v>N/A</v>
      </c>
      <c r="D1855" s="32" t="str">
        <f>IF(Businesses!E1856="","N/A",Businesses!E1856)</f>
        <v>N/A</v>
      </c>
      <c r="E1855" s="32" t="str">
        <f>IF(Businesses!F1856="","N/A",Businesses!F1856)</f>
        <v>N/A</v>
      </c>
      <c r="F1855" s="32" t="str">
        <f t="shared" si="56"/>
        <v>N/A</v>
      </c>
      <c r="G1855" s="32" t="str">
        <f>IF(Businesses!G1856="","N/A",Businesses!G1856)</f>
        <v>N/A</v>
      </c>
      <c r="H1855" s="32" t="str">
        <f>IF(Businesses!H1856="","N/A",Businesses!H1856)</f>
        <v>N/A</v>
      </c>
      <c r="I1855" s="32" t="str">
        <f>IF(AND(Businesses!B1856="",Businesses!C1856&lt;&gt;""),0,IF(Businesses!B1856="","N/A",IF(ISNUMBER(Businesses!B1856),Businesses!B1856,0)))</f>
        <v>N/A</v>
      </c>
    </row>
    <row r="1856" spans="2:9">
      <c r="B1856" s="32" t="str">
        <f t="shared" si="57"/>
        <v>N/A</v>
      </c>
      <c r="C1856" s="32" t="str">
        <f>IF(AND(Businesses!D1857="",Businesses!E1857&lt;&gt;""),0,IF(Businesses!D1857="","N/A",IF(ISNUMBER(Businesses!D1857),Businesses!D1857,0)))</f>
        <v>N/A</v>
      </c>
      <c r="D1856" s="32" t="str">
        <f>IF(Businesses!E1857="","N/A",Businesses!E1857)</f>
        <v>N/A</v>
      </c>
      <c r="E1856" s="32" t="str">
        <f>IF(Businesses!F1857="","N/A",Businesses!F1857)</f>
        <v>N/A</v>
      </c>
      <c r="F1856" s="32" t="str">
        <f t="shared" si="56"/>
        <v>N/A</v>
      </c>
      <c r="G1856" s="32" t="str">
        <f>IF(Businesses!G1857="","N/A",Businesses!G1857)</f>
        <v>N/A</v>
      </c>
      <c r="H1856" s="32" t="str">
        <f>IF(Businesses!H1857="","N/A",Businesses!H1857)</f>
        <v>N/A</v>
      </c>
      <c r="I1856" s="32" t="str">
        <f>IF(AND(Businesses!B1857="",Businesses!C1857&lt;&gt;""),0,IF(Businesses!B1857="","N/A",IF(ISNUMBER(Businesses!B1857),Businesses!B1857,0)))</f>
        <v>N/A</v>
      </c>
    </row>
    <row r="1857" spans="2:9">
      <c r="B1857" s="32" t="str">
        <f t="shared" si="57"/>
        <v>N/A</v>
      </c>
      <c r="C1857" s="32" t="str">
        <f>IF(AND(Businesses!D1858="",Businesses!E1858&lt;&gt;""),0,IF(Businesses!D1858="","N/A",IF(ISNUMBER(Businesses!D1858),Businesses!D1858,0)))</f>
        <v>N/A</v>
      </c>
      <c r="D1857" s="32" t="str">
        <f>IF(Businesses!E1858="","N/A",Businesses!E1858)</f>
        <v>N/A</v>
      </c>
      <c r="E1857" s="32" t="str">
        <f>IF(Businesses!F1858="","N/A",Businesses!F1858)</f>
        <v>N/A</v>
      </c>
      <c r="F1857" s="32" t="str">
        <f t="shared" si="56"/>
        <v>N/A</v>
      </c>
      <c r="G1857" s="32" t="str">
        <f>IF(Businesses!G1858="","N/A",Businesses!G1858)</f>
        <v>N/A</v>
      </c>
      <c r="H1857" s="32" t="str">
        <f>IF(Businesses!H1858="","N/A",Businesses!H1858)</f>
        <v>N/A</v>
      </c>
      <c r="I1857" s="32" t="str">
        <f>IF(AND(Businesses!B1858="",Businesses!C1858&lt;&gt;""),0,IF(Businesses!B1858="","N/A",IF(ISNUMBER(Businesses!B1858),Businesses!B1858,0)))</f>
        <v>N/A</v>
      </c>
    </row>
    <row r="1858" spans="2:9">
      <c r="B1858" s="32" t="str">
        <f t="shared" si="57"/>
        <v>N/A</v>
      </c>
      <c r="C1858" s="32" t="str">
        <f>IF(AND(Businesses!D1859="",Businesses!E1859&lt;&gt;""),0,IF(Businesses!D1859="","N/A",IF(ISNUMBER(Businesses!D1859),Businesses!D1859,0)))</f>
        <v>N/A</v>
      </c>
      <c r="D1858" s="32" t="str">
        <f>IF(Businesses!E1859="","N/A",Businesses!E1859)</f>
        <v>N/A</v>
      </c>
      <c r="E1858" s="32" t="str">
        <f>IF(Businesses!F1859="","N/A",Businesses!F1859)</f>
        <v>N/A</v>
      </c>
      <c r="F1858" s="32" t="str">
        <f t="shared" ref="F1858:F1921" si="58">IF(B1858="N/A","N/A",UPPER(TRIM(ProbuildName)))</f>
        <v>N/A</v>
      </c>
      <c r="G1858" s="32" t="str">
        <f>IF(Businesses!G1859="","N/A",Businesses!G1859)</f>
        <v>N/A</v>
      </c>
      <c r="H1858" s="32" t="str">
        <f>IF(Businesses!H1859="","N/A",Businesses!H1859)</f>
        <v>N/A</v>
      </c>
      <c r="I1858" s="32" t="str">
        <f>IF(AND(Businesses!B1859="",Businesses!C1859&lt;&gt;""),0,IF(Businesses!B1859="","N/A",IF(ISNUMBER(Businesses!B1859),Businesses!B1859,0)))</f>
        <v>N/A</v>
      </c>
    </row>
    <row r="1859" spans="2:9">
      <c r="B1859" s="32" t="str">
        <f t="shared" ref="B1859:B1922" si="59">IF(I1859="N/A","N/A","")</f>
        <v>N/A</v>
      </c>
      <c r="C1859" s="32" t="str">
        <f>IF(AND(Businesses!D1860="",Businesses!E1860&lt;&gt;""),0,IF(Businesses!D1860="","N/A",IF(ISNUMBER(Businesses!D1860),Businesses!D1860,0)))</f>
        <v>N/A</v>
      </c>
      <c r="D1859" s="32" t="str">
        <f>IF(Businesses!E1860="","N/A",Businesses!E1860)</f>
        <v>N/A</v>
      </c>
      <c r="E1859" s="32" t="str">
        <f>IF(Businesses!F1860="","N/A",Businesses!F1860)</f>
        <v>N/A</v>
      </c>
      <c r="F1859" s="32" t="str">
        <f t="shared" si="58"/>
        <v>N/A</v>
      </c>
      <c r="G1859" s="32" t="str">
        <f>IF(Businesses!G1860="","N/A",Businesses!G1860)</f>
        <v>N/A</v>
      </c>
      <c r="H1859" s="32" t="str">
        <f>IF(Businesses!H1860="","N/A",Businesses!H1860)</f>
        <v>N/A</v>
      </c>
      <c r="I1859" s="32" t="str">
        <f>IF(AND(Businesses!B1860="",Businesses!C1860&lt;&gt;""),0,IF(Businesses!B1860="","N/A",IF(ISNUMBER(Businesses!B1860),Businesses!B1860,0)))</f>
        <v>N/A</v>
      </c>
    </row>
    <row r="1860" spans="2:9">
      <c r="B1860" s="32" t="str">
        <f t="shared" si="59"/>
        <v>N/A</v>
      </c>
      <c r="C1860" s="32" t="str">
        <f>IF(AND(Businesses!D1861="",Businesses!E1861&lt;&gt;""),0,IF(Businesses!D1861="","N/A",IF(ISNUMBER(Businesses!D1861),Businesses!D1861,0)))</f>
        <v>N/A</v>
      </c>
      <c r="D1860" s="32" t="str">
        <f>IF(Businesses!E1861="","N/A",Businesses!E1861)</f>
        <v>N/A</v>
      </c>
      <c r="E1860" s="32" t="str">
        <f>IF(Businesses!F1861="","N/A",Businesses!F1861)</f>
        <v>N/A</v>
      </c>
      <c r="F1860" s="32" t="str">
        <f t="shared" si="58"/>
        <v>N/A</v>
      </c>
      <c r="G1860" s="32" t="str">
        <f>IF(Businesses!G1861="","N/A",Businesses!G1861)</f>
        <v>N/A</v>
      </c>
      <c r="H1860" s="32" t="str">
        <f>IF(Businesses!H1861="","N/A",Businesses!H1861)</f>
        <v>N/A</v>
      </c>
      <c r="I1860" s="32" t="str">
        <f>IF(AND(Businesses!B1861="",Businesses!C1861&lt;&gt;""),0,IF(Businesses!B1861="","N/A",IF(ISNUMBER(Businesses!B1861),Businesses!B1861,0)))</f>
        <v>N/A</v>
      </c>
    </row>
    <row r="1861" spans="2:9">
      <c r="B1861" s="32" t="str">
        <f t="shared" si="59"/>
        <v>N/A</v>
      </c>
      <c r="C1861" s="32" t="str">
        <f>IF(AND(Businesses!D1862="",Businesses!E1862&lt;&gt;""),0,IF(Businesses!D1862="","N/A",IF(ISNUMBER(Businesses!D1862),Businesses!D1862,0)))</f>
        <v>N/A</v>
      </c>
      <c r="D1861" s="32" t="str">
        <f>IF(Businesses!E1862="","N/A",Businesses!E1862)</f>
        <v>N/A</v>
      </c>
      <c r="E1861" s="32" t="str">
        <f>IF(Businesses!F1862="","N/A",Businesses!F1862)</f>
        <v>N/A</v>
      </c>
      <c r="F1861" s="32" t="str">
        <f t="shared" si="58"/>
        <v>N/A</v>
      </c>
      <c r="G1861" s="32" t="str">
        <f>IF(Businesses!G1862="","N/A",Businesses!G1862)</f>
        <v>N/A</v>
      </c>
      <c r="H1861" s="32" t="str">
        <f>IF(Businesses!H1862="","N/A",Businesses!H1862)</f>
        <v>N/A</v>
      </c>
      <c r="I1861" s="32" t="str">
        <f>IF(AND(Businesses!B1862="",Businesses!C1862&lt;&gt;""),0,IF(Businesses!B1862="","N/A",IF(ISNUMBER(Businesses!B1862),Businesses!B1862,0)))</f>
        <v>N/A</v>
      </c>
    </row>
    <row r="1862" spans="2:9">
      <c r="B1862" s="32" t="str">
        <f t="shared" si="59"/>
        <v>N/A</v>
      </c>
      <c r="C1862" s="32" t="str">
        <f>IF(AND(Businesses!D1863="",Businesses!E1863&lt;&gt;""),0,IF(Businesses!D1863="","N/A",IF(ISNUMBER(Businesses!D1863),Businesses!D1863,0)))</f>
        <v>N/A</v>
      </c>
      <c r="D1862" s="32" t="str">
        <f>IF(Businesses!E1863="","N/A",Businesses!E1863)</f>
        <v>N/A</v>
      </c>
      <c r="E1862" s="32" t="str">
        <f>IF(Businesses!F1863="","N/A",Businesses!F1863)</f>
        <v>N/A</v>
      </c>
      <c r="F1862" s="32" t="str">
        <f t="shared" si="58"/>
        <v>N/A</v>
      </c>
      <c r="G1862" s="32" t="str">
        <f>IF(Businesses!G1863="","N/A",Businesses!G1863)</f>
        <v>N/A</v>
      </c>
      <c r="H1862" s="32" t="str">
        <f>IF(Businesses!H1863="","N/A",Businesses!H1863)</f>
        <v>N/A</v>
      </c>
      <c r="I1862" s="32" t="str">
        <f>IF(AND(Businesses!B1863="",Businesses!C1863&lt;&gt;""),0,IF(Businesses!B1863="","N/A",IF(ISNUMBER(Businesses!B1863),Businesses!B1863,0)))</f>
        <v>N/A</v>
      </c>
    </row>
    <row r="1863" spans="2:9">
      <c r="B1863" s="32" t="str">
        <f t="shared" si="59"/>
        <v>N/A</v>
      </c>
      <c r="C1863" s="32" t="str">
        <f>IF(AND(Businesses!D1864="",Businesses!E1864&lt;&gt;""),0,IF(Businesses!D1864="","N/A",IF(ISNUMBER(Businesses!D1864),Businesses!D1864,0)))</f>
        <v>N/A</v>
      </c>
      <c r="D1863" s="32" t="str">
        <f>IF(Businesses!E1864="","N/A",Businesses!E1864)</f>
        <v>N/A</v>
      </c>
      <c r="E1863" s="32" t="str">
        <f>IF(Businesses!F1864="","N/A",Businesses!F1864)</f>
        <v>N/A</v>
      </c>
      <c r="F1863" s="32" t="str">
        <f t="shared" si="58"/>
        <v>N/A</v>
      </c>
      <c r="G1863" s="32" t="str">
        <f>IF(Businesses!G1864="","N/A",Businesses!G1864)</f>
        <v>N/A</v>
      </c>
      <c r="H1863" s="32" t="str">
        <f>IF(Businesses!H1864="","N/A",Businesses!H1864)</f>
        <v>N/A</v>
      </c>
      <c r="I1863" s="32" t="str">
        <f>IF(AND(Businesses!B1864="",Businesses!C1864&lt;&gt;""),0,IF(Businesses!B1864="","N/A",IF(ISNUMBER(Businesses!B1864),Businesses!B1864,0)))</f>
        <v>N/A</v>
      </c>
    </row>
    <row r="1864" spans="2:9">
      <c r="B1864" s="32" t="str">
        <f t="shared" si="59"/>
        <v>N/A</v>
      </c>
      <c r="C1864" s="32" t="str">
        <f>IF(AND(Businesses!D1865="",Businesses!E1865&lt;&gt;""),0,IF(Businesses!D1865="","N/A",IF(ISNUMBER(Businesses!D1865),Businesses!D1865,0)))</f>
        <v>N/A</v>
      </c>
      <c r="D1864" s="32" t="str">
        <f>IF(Businesses!E1865="","N/A",Businesses!E1865)</f>
        <v>N/A</v>
      </c>
      <c r="E1864" s="32" t="str">
        <f>IF(Businesses!F1865="","N/A",Businesses!F1865)</f>
        <v>N/A</v>
      </c>
      <c r="F1864" s="32" t="str">
        <f t="shared" si="58"/>
        <v>N/A</v>
      </c>
      <c r="G1864" s="32" t="str">
        <f>IF(Businesses!G1865="","N/A",Businesses!G1865)</f>
        <v>N/A</v>
      </c>
      <c r="H1864" s="32" t="str">
        <f>IF(Businesses!H1865="","N/A",Businesses!H1865)</f>
        <v>N/A</v>
      </c>
      <c r="I1864" s="32" t="str">
        <f>IF(AND(Businesses!B1865="",Businesses!C1865&lt;&gt;""),0,IF(Businesses!B1865="","N/A",IF(ISNUMBER(Businesses!B1865),Businesses!B1865,0)))</f>
        <v>N/A</v>
      </c>
    </row>
    <row r="1865" spans="2:9">
      <c r="B1865" s="32" t="str">
        <f t="shared" si="59"/>
        <v>N/A</v>
      </c>
      <c r="C1865" s="32" t="str">
        <f>IF(AND(Businesses!D1866="",Businesses!E1866&lt;&gt;""),0,IF(Businesses!D1866="","N/A",IF(ISNUMBER(Businesses!D1866),Businesses!D1866,0)))</f>
        <v>N/A</v>
      </c>
      <c r="D1865" s="32" t="str">
        <f>IF(Businesses!E1866="","N/A",Businesses!E1866)</f>
        <v>N/A</v>
      </c>
      <c r="E1865" s="32" t="str">
        <f>IF(Businesses!F1866="","N/A",Businesses!F1866)</f>
        <v>N/A</v>
      </c>
      <c r="F1865" s="32" t="str">
        <f t="shared" si="58"/>
        <v>N/A</v>
      </c>
      <c r="G1865" s="32" t="str">
        <f>IF(Businesses!G1866="","N/A",Businesses!G1866)</f>
        <v>N/A</v>
      </c>
      <c r="H1865" s="32" t="str">
        <f>IF(Businesses!H1866="","N/A",Businesses!H1866)</f>
        <v>N/A</v>
      </c>
      <c r="I1865" s="32" t="str">
        <f>IF(AND(Businesses!B1866="",Businesses!C1866&lt;&gt;""),0,IF(Businesses!B1866="","N/A",IF(ISNUMBER(Businesses!B1866),Businesses!B1866,0)))</f>
        <v>N/A</v>
      </c>
    </row>
    <row r="1866" spans="2:9">
      <c r="B1866" s="32" t="str">
        <f t="shared" si="59"/>
        <v>N/A</v>
      </c>
      <c r="C1866" s="32" t="str">
        <f>IF(AND(Businesses!D1867="",Businesses!E1867&lt;&gt;""),0,IF(Businesses!D1867="","N/A",IF(ISNUMBER(Businesses!D1867),Businesses!D1867,0)))</f>
        <v>N/A</v>
      </c>
      <c r="D1866" s="32" t="str">
        <f>IF(Businesses!E1867="","N/A",Businesses!E1867)</f>
        <v>N/A</v>
      </c>
      <c r="E1866" s="32" t="str">
        <f>IF(Businesses!F1867="","N/A",Businesses!F1867)</f>
        <v>N/A</v>
      </c>
      <c r="F1866" s="32" t="str">
        <f t="shared" si="58"/>
        <v>N/A</v>
      </c>
      <c r="G1866" s="32" t="str">
        <f>IF(Businesses!G1867="","N/A",Businesses!G1867)</f>
        <v>N/A</v>
      </c>
      <c r="H1866" s="32" t="str">
        <f>IF(Businesses!H1867="","N/A",Businesses!H1867)</f>
        <v>N/A</v>
      </c>
      <c r="I1866" s="32" t="str">
        <f>IF(AND(Businesses!B1867="",Businesses!C1867&lt;&gt;""),0,IF(Businesses!B1867="","N/A",IF(ISNUMBER(Businesses!B1867),Businesses!B1867,0)))</f>
        <v>N/A</v>
      </c>
    </row>
    <row r="1867" spans="2:9">
      <c r="B1867" s="32" t="str">
        <f t="shared" si="59"/>
        <v>N/A</v>
      </c>
      <c r="C1867" s="32" t="str">
        <f>IF(AND(Businesses!D1868="",Businesses!E1868&lt;&gt;""),0,IF(Businesses!D1868="","N/A",IF(ISNUMBER(Businesses!D1868),Businesses!D1868,0)))</f>
        <v>N/A</v>
      </c>
      <c r="D1867" s="32" t="str">
        <f>IF(Businesses!E1868="","N/A",Businesses!E1868)</f>
        <v>N/A</v>
      </c>
      <c r="E1867" s="32" t="str">
        <f>IF(Businesses!F1868="","N/A",Businesses!F1868)</f>
        <v>N/A</v>
      </c>
      <c r="F1867" s="32" t="str">
        <f t="shared" si="58"/>
        <v>N/A</v>
      </c>
      <c r="G1867" s="32" t="str">
        <f>IF(Businesses!G1868="","N/A",Businesses!G1868)</f>
        <v>N/A</v>
      </c>
      <c r="H1867" s="32" t="str">
        <f>IF(Businesses!H1868="","N/A",Businesses!H1868)</f>
        <v>N/A</v>
      </c>
      <c r="I1867" s="32" t="str">
        <f>IF(AND(Businesses!B1868="",Businesses!C1868&lt;&gt;""),0,IF(Businesses!B1868="","N/A",IF(ISNUMBER(Businesses!B1868),Businesses!B1868,0)))</f>
        <v>N/A</v>
      </c>
    </row>
    <row r="1868" spans="2:9">
      <c r="B1868" s="32" t="str">
        <f t="shared" si="59"/>
        <v>N/A</v>
      </c>
      <c r="C1868" s="32" t="str">
        <f>IF(AND(Businesses!D1869="",Businesses!E1869&lt;&gt;""),0,IF(Businesses!D1869="","N/A",IF(ISNUMBER(Businesses!D1869),Businesses!D1869,0)))</f>
        <v>N/A</v>
      </c>
      <c r="D1868" s="32" t="str">
        <f>IF(Businesses!E1869="","N/A",Businesses!E1869)</f>
        <v>N/A</v>
      </c>
      <c r="E1868" s="32" t="str">
        <f>IF(Businesses!F1869="","N/A",Businesses!F1869)</f>
        <v>N/A</v>
      </c>
      <c r="F1868" s="32" t="str">
        <f t="shared" si="58"/>
        <v>N/A</v>
      </c>
      <c r="G1868" s="32" t="str">
        <f>IF(Businesses!G1869="","N/A",Businesses!G1869)</f>
        <v>N/A</v>
      </c>
      <c r="H1868" s="32" t="str">
        <f>IF(Businesses!H1869="","N/A",Businesses!H1869)</f>
        <v>N/A</v>
      </c>
      <c r="I1868" s="32" t="str">
        <f>IF(AND(Businesses!B1869="",Businesses!C1869&lt;&gt;""),0,IF(Businesses!B1869="","N/A",IF(ISNUMBER(Businesses!B1869),Businesses!B1869,0)))</f>
        <v>N/A</v>
      </c>
    </row>
    <row r="1869" spans="2:9">
      <c r="B1869" s="32" t="str">
        <f t="shared" si="59"/>
        <v>N/A</v>
      </c>
      <c r="C1869" s="32" t="str">
        <f>IF(AND(Businesses!D1870="",Businesses!E1870&lt;&gt;""),0,IF(Businesses!D1870="","N/A",IF(ISNUMBER(Businesses!D1870),Businesses!D1870,0)))</f>
        <v>N/A</v>
      </c>
      <c r="D1869" s="32" t="str">
        <f>IF(Businesses!E1870="","N/A",Businesses!E1870)</f>
        <v>N/A</v>
      </c>
      <c r="E1869" s="32" t="str">
        <f>IF(Businesses!F1870="","N/A",Businesses!F1870)</f>
        <v>N/A</v>
      </c>
      <c r="F1869" s="32" t="str">
        <f t="shared" si="58"/>
        <v>N/A</v>
      </c>
      <c r="G1869" s="32" t="str">
        <f>IF(Businesses!G1870="","N/A",Businesses!G1870)</f>
        <v>N/A</v>
      </c>
      <c r="H1869" s="32" t="str">
        <f>IF(Businesses!H1870="","N/A",Businesses!H1870)</f>
        <v>N/A</v>
      </c>
      <c r="I1869" s="32" t="str">
        <f>IF(AND(Businesses!B1870="",Businesses!C1870&lt;&gt;""),0,IF(Businesses!B1870="","N/A",IF(ISNUMBER(Businesses!B1870),Businesses!B1870,0)))</f>
        <v>N/A</v>
      </c>
    </row>
    <row r="1870" spans="2:9">
      <c r="B1870" s="32" t="str">
        <f t="shared" si="59"/>
        <v>N/A</v>
      </c>
      <c r="C1870" s="32" t="str">
        <f>IF(AND(Businesses!D1871="",Businesses!E1871&lt;&gt;""),0,IF(Businesses!D1871="","N/A",IF(ISNUMBER(Businesses!D1871),Businesses!D1871,0)))</f>
        <v>N/A</v>
      </c>
      <c r="D1870" s="32" t="str">
        <f>IF(Businesses!E1871="","N/A",Businesses!E1871)</f>
        <v>N/A</v>
      </c>
      <c r="E1870" s="32" t="str">
        <f>IF(Businesses!F1871="","N/A",Businesses!F1871)</f>
        <v>N/A</v>
      </c>
      <c r="F1870" s="32" t="str">
        <f t="shared" si="58"/>
        <v>N/A</v>
      </c>
      <c r="G1870" s="32" t="str">
        <f>IF(Businesses!G1871="","N/A",Businesses!G1871)</f>
        <v>N/A</v>
      </c>
      <c r="H1870" s="32" t="str">
        <f>IF(Businesses!H1871="","N/A",Businesses!H1871)</f>
        <v>N/A</v>
      </c>
      <c r="I1870" s="32" t="str">
        <f>IF(AND(Businesses!B1871="",Businesses!C1871&lt;&gt;""),0,IF(Businesses!B1871="","N/A",IF(ISNUMBER(Businesses!B1871),Businesses!B1871,0)))</f>
        <v>N/A</v>
      </c>
    </row>
    <row r="1871" spans="2:9">
      <c r="B1871" s="32" t="str">
        <f t="shared" si="59"/>
        <v>N/A</v>
      </c>
      <c r="C1871" s="32" t="str">
        <f>IF(AND(Businesses!D1872="",Businesses!E1872&lt;&gt;""),0,IF(Businesses!D1872="","N/A",IF(ISNUMBER(Businesses!D1872),Businesses!D1872,0)))</f>
        <v>N/A</v>
      </c>
      <c r="D1871" s="32" t="str">
        <f>IF(Businesses!E1872="","N/A",Businesses!E1872)</f>
        <v>N/A</v>
      </c>
      <c r="E1871" s="32" t="str">
        <f>IF(Businesses!F1872="","N/A",Businesses!F1872)</f>
        <v>N/A</v>
      </c>
      <c r="F1871" s="32" t="str">
        <f t="shared" si="58"/>
        <v>N/A</v>
      </c>
      <c r="G1871" s="32" t="str">
        <f>IF(Businesses!G1872="","N/A",Businesses!G1872)</f>
        <v>N/A</v>
      </c>
      <c r="H1871" s="32" t="str">
        <f>IF(Businesses!H1872="","N/A",Businesses!H1872)</f>
        <v>N/A</v>
      </c>
      <c r="I1871" s="32" t="str">
        <f>IF(AND(Businesses!B1872="",Businesses!C1872&lt;&gt;""),0,IF(Businesses!B1872="","N/A",IF(ISNUMBER(Businesses!B1872),Businesses!B1872,0)))</f>
        <v>N/A</v>
      </c>
    </row>
    <row r="1872" spans="2:9">
      <c r="B1872" s="32" t="str">
        <f t="shared" si="59"/>
        <v>N/A</v>
      </c>
      <c r="C1872" s="32" t="str">
        <f>IF(AND(Businesses!D1873="",Businesses!E1873&lt;&gt;""),0,IF(Businesses!D1873="","N/A",IF(ISNUMBER(Businesses!D1873),Businesses!D1873,0)))</f>
        <v>N/A</v>
      </c>
      <c r="D1872" s="32" t="str">
        <f>IF(Businesses!E1873="","N/A",Businesses!E1873)</f>
        <v>N/A</v>
      </c>
      <c r="E1872" s="32" t="str">
        <f>IF(Businesses!F1873="","N/A",Businesses!F1873)</f>
        <v>N/A</v>
      </c>
      <c r="F1872" s="32" t="str">
        <f t="shared" si="58"/>
        <v>N/A</v>
      </c>
      <c r="G1872" s="32" t="str">
        <f>IF(Businesses!G1873="","N/A",Businesses!G1873)</f>
        <v>N/A</v>
      </c>
      <c r="H1872" s="32" t="str">
        <f>IF(Businesses!H1873="","N/A",Businesses!H1873)</f>
        <v>N/A</v>
      </c>
      <c r="I1872" s="32" t="str">
        <f>IF(AND(Businesses!B1873="",Businesses!C1873&lt;&gt;""),0,IF(Businesses!B1873="","N/A",IF(ISNUMBER(Businesses!B1873),Businesses!B1873,0)))</f>
        <v>N/A</v>
      </c>
    </row>
    <row r="1873" spans="2:9">
      <c r="B1873" s="32" t="str">
        <f t="shared" si="59"/>
        <v>N/A</v>
      </c>
      <c r="C1873" s="32" t="str">
        <f>IF(AND(Businesses!D1874="",Businesses!E1874&lt;&gt;""),0,IF(Businesses!D1874="","N/A",IF(ISNUMBER(Businesses!D1874),Businesses!D1874,0)))</f>
        <v>N/A</v>
      </c>
      <c r="D1873" s="32" t="str">
        <f>IF(Businesses!E1874="","N/A",Businesses!E1874)</f>
        <v>N/A</v>
      </c>
      <c r="E1873" s="32" t="str">
        <f>IF(Businesses!F1874="","N/A",Businesses!F1874)</f>
        <v>N/A</v>
      </c>
      <c r="F1873" s="32" t="str">
        <f t="shared" si="58"/>
        <v>N/A</v>
      </c>
      <c r="G1873" s="32" t="str">
        <f>IF(Businesses!G1874="","N/A",Businesses!G1874)</f>
        <v>N/A</v>
      </c>
      <c r="H1873" s="32" t="str">
        <f>IF(Businesses!H1874="","N/A",Businesses!H1874)</f>
        <v>N/A</v>
      </c>
      <c r="I1873" s="32" t="str">
        <f>IF(AND(Businesses!B1874="",Businesses!C1874&lt;&gt;""),0,IF(Businesses!B1874="","N/A",IF(ISNUMBER(Businesses!B1874),Businesses!B1874,0)))</f>
        <v>N/A</v>
      </c>
    </row>
    <row r="1874" spans="2:9">
      <c r="B1874" s="32" t="str">
        <f t="shared" si="59"/>
        <v>N/A</v>
      </c>
      <c r="C1874" s="32" t="str">
        <f>IF(AND(Businesses!D1875="",Businesses!E1875&lt;&gt;""),0,IF(Businesses!D1875="","N/A",IF(ISNUMBER(Businesses!D1875),Businesses!D1875,0)))</f>
        <v>N/A</v>
      </c>
      <c r="D1874" s="32" t="str">
        <f>IF(Businesses!E1875="","N/A",Businesses!E1875)</f>
        <v>N/A</v>
      </c>
      <c r="E1874" s="32" t="str">
        <f>IF(Businesses!F1875="","N/A",Businesses!F1875)</f>
        <v>N/A</v>
      </c>
      <c r="F1874" s="32" t="str">
        <f t="shared" si="58"/>
        <v>N/A</v>
      </c>
      <c r="G1874" s="32" t="str">
        <f>IF(Businesses!G1875="","N/A",Businesses!G1875)</f>
        <v>N/A</v>
      </c>
      <c r="H1874" s="32" t="str">
        <f>IF(Businesses!H1875="","N/A",Businesses!H1875)</f>
        <v>N/A</v>
      </c>
      <c r="I1874" s="32" t="str">
        <f>IF(AND(Businesses!B1875="",Businesses!C1875&lt;&gt;""),0,IF(Businesses!B1875="","N/A",IF(ISNUMBER(Businesses!B1875),Businesses!B1875,0)))</f>
        <v>N/A</v>
      </c>
    </row>
    <row r="1875" spans="2:9">
      <c r="B1875" s="32" t="str">
        <f t="shared" si="59"/>
        <v>N/A</v>
      </c>
      <c r="C1875" s="32" t="str">
        <f>IF(AND(Businesses!D1876="",Businesses!E1876&lt;&gt;""),0,IF(Businesses!D1876="","N/A",IF(ISNUMBER(Businesses!D1876),Businesses!D1876,0)))</f>
        <v>N/A</v>
      </c>
      <c r="D1875" s="32" t="str">
        <f>IF(Businesses!E1876="","N/A",Businesses!E1876)</f>
        <v>N/A</v>
      </c>
      <c r="E1875" s="32" t="str">
        <f>IF(Businesses!F1876="","N/A",Businesses!F1876)</f>
        <v>N/A</v>
      </c>
      <c r="F1875" s="32" t="str">
        <f t="shared" si="58"/>
        <v>N/A</v>
      </c>
      <c r="G1875" s="32" t="str">
        <f>IF(Businesses!G1876="","N/A",Businesses!G1876)</f>
        <v>N/A</v>
      </c>
      <c r="H1875" s="32" t="str">
        <f>IF(Businesses!H1876="","N/A",Businesses!H1876)</f>
        <v>N/A</v>
      </c>
      <c r="I1875" s="32" t="str">
        <f>IF(AND(Businesses!B1876="",Businesses!C1876&lt;&gt;""),0,IF(Businesses!B1876="","N/A",IF(ISNUMBER(Businesses!B1876),Businesses!B1876,0)))</f>
        <v>N/A</v>
      </c>
    </row>
    <row r="1876" spans="2:9">
      <c r="B1876" s="32" t="str">
        <f t="shared" si="59"/>
        <v>N/A</v>
      </c>
      <c r="C1876" s="32" t="str">
        <f>IF(AND(Businesses!D1877="",Businesses!E1877&lt;&gt;""),0,IF(Businesses!D1877="","N/A",IF(ISNUMBER(Businesses!D1877),Businesses!D1877,0)))</f>
        <v>N/A</v>
      </c>
      <c r="D1876" s="32" t="str">
        <f>IF(Businesses!E1877="","N/A",Businesses!E1877)</f>
        <v>N/A</v>
      </c>
      <c r="E1876" s="32" t="str">
        <f>IF(Businesses!F1877="","N/A",Businesses!F1877)</f>
        <v>N/A</v>
      </c>
      <c r="F1876" s="32" t="str">
        <f t="shared" si="58"/>
        <v>N/A</v>
      </c>
      <c r="G1876" s="32" t="str">
        <f>IF(Businesses!G1877="","N/A",Businesses!G1877)</f>
        <v>N/A</v>
      </c>
      <c r="H1876" s="32" t="str">
        <f>IF(Businesses!H1877="","N/A",Businesses!H1877)</f>
        <v>N/A</v>
      </c>
      <c r="I1876" s="32" t="str">
        <f>IF(AND(Businesses!B1877="",Businesses!C1877&lt;&gt;""),0,IF(Businesses!B1877="","N/A",IF(ISNUMBER(Businesses!B1877),Businesses!B1877,0)))</f>
        <v>N/A</v>
      </c>
    </row>
    <row r="1877" spans="2:9">
      <c r="B1877" s="32" t="str">
        <f t="shared" si="59"/>
        <v>N/A</v>
      </c>
      <c r="C1877" s="32" t="str">
        <f>IF(AND(Businesses!D1878="",Businesses!E1878&lt;&gt;""),0,IF(Businesses!D1878="","N/A",IF(ISNUMBER(Businesses!D1878),Businesses!D1878,0)))</f>
        <v>N/A</v>
      </c>
      <c r="D1877" s="32" t="str">
        <f>IF(Businesses!E1878="","N/A",Businesses!E1878)</f>
        <v>N/A</v>
      </c>
      <c r="E1877" s="32" t="str">
        <f>IF(Businesses!F1878="","N/A",Businesses!F1878)</f>
        <v>N/A</v>
      </c>
      <c r="F1877" s="32" t="str">
        <f t="shared" si="58"/>
        <v>N/A</v>
      </c>
      <c r="G1877" s="32" t="str">
        <f>IF(Businesses!G1878="","N/A",Businesses!G1878)</f>
        <v>N/A</v>
      </c>
      <c r="H1877" s="32" t="str">
        <f>IF(Businesses!H1878="","N/A",Businesses!H1878)</f>
        <v>N/A</v>
      </c>
      <c r="I1877" s="32" t="str">
        <f>IF(AND(Businesses!B1878="",Businesses!C1878&lt;&gt;""),0,IF(Businesses!B1878="","N/A",IF(ISNUMBER(Businesses!B1878),Businesses!B1878,0)))</f>
        <v>N/A</v>
      </c>
    </row>
    <row r="1878" spans="2:9">
      <c r="B1878" s="32" t="str">
        <f t="shared" si="59"/>
        <v>N/A</v>
      </c>
      <c r="C1878" s="32" t="str">
        <f>IF(AND(Businesses!D1879="",Businesses!E1879&lt;&gt;""),0,IF(Businesses!D1879="","N/A",IF(ISNUMBER(Businesses!D1879),Businesses!D1879,0)))</f>
        <v>N/A</v>
      </c>
      <c r="D1878" s="32" t="str">
        <f>IF(Businesses!E1879="","N/A",Businesses!E1879)</f>
        <v>N/A</v>
      </c>
      <c r="E1878" s="32" t="str">
        <f>IF(Businesses!F1879="","N/A",Businesses!F1879)</f>
        <v>N/A</v>
      </c>
      <c r="F1878" s="32" t="str">
        <f t="shared" si="58"/>
        <v>N/A</v>
      </c>
      <c r="G1878" s="32" t="str">
        <f>IF(Businesses!G1879="","N/A",Businesses!G1879)</f>
        <v>N/A</v>
      </c>
      <c r="H1878" s="32" t="str">
        <f>IF(Businesses!H1879="","N/A",Businesses!H1879)</f>
        <v>N/A</v>
      </c>
      <c r="I1878" s="32" t="str">
        <f>IF(AND(Businesses!B1879="",Businesses!C1879&lt;&gt;""),0,IF(Businesses!B1879="","N/A",IF(ISNUMBER(Businesses!B1879),Businesses!B1879,0)))</f>
        <v>N/A</v>
      </c>
    </row>
    <row r="1879" spans="2:9">
      <c r="B1879" s="32" t="str">
        <f t="shared" si="59"/>
        <v>N/A</v>
      </c>
      <c r="C1879" s="32" t="str">
        <f>IF(AND(Businesses!D1880="",Businesses!E1880&lt;&gt;""),0,IF(Businesses!D1880="","N/A",IF(ISNUMBER(Businesses!D1880),Businesses!D1880,0)))</f>
        <v>N/A</v>
      </c>
      <c r="D1879" s="32" t="str">
        <f>IF(Businesses!E1880="","N/A",Businesses!E1880)</f>
        <v>N/A</v>
      </c>
      <c r="E1879" s="32" t="str">
        <f>IF(Businesses!F1880="","N/A",Businesses!F1880)</f>
        <v>N/A</v>
      </c>
      <c r="F1879" s="32" t="str">
        <f t="shared" si="58"/>
        <v>N/A</v>
      </c>
      <c r="G1879" s="32" t="str">
        <f>IF(Businesses!G1880="","N/A",Businesses!G1880)</f>
        <v>N/A</v>
      </c>
      <c r="H1879" s="32" t="str">
        <f>IF(Businesses!H1880="","N/A",Businesses!H1880)</f>
        <v>N/A</v>
      </c>
      <c r="I1879" s="32" t="str">
        <f>IF(AND(Businesses!B1880="",Businesses!C1880&lt;&gt;""),0,IF(Businesses!B1880="","N/A",IF(ISNUMBER(Businesses!B1880),Businesses!B1880,0)))</f>
        <v>N/A</v>
      </c>
    </row>
    <row r="1880" spans="2:9">
      <c r="B1880" s="32" t="str">
        <f t="shared" si="59"/>
        <v>N/A</v>
      </c>
      <c r="C1880" s="32" t="str">
        <f>IF(AND(Businesses!D1881="",Businesses!E1881&lt;&gt;""),0,IF(Businesses!D1881="","N/A",IF(ISNUMBER(Businesses!D1881),Businesses!D1881,0)))</f>
        <v>N/A</v>
      </c>
      <c r="D1880" s="32" t="str">
        <f>IF(Businesses!E1881="","N/A",Businesses!E1881)</f>
        <v>N/A</v>
      </c>
      <c r="E1880" s="32" t="str">
        <f>IF(Businesses!F1881="","N/A",Businesses!F1881)</f>
        <v>N/A</v>
      </c>
      <c r="F1880" s="32" t="str">
        <f t="shared" si="58"/>
        <v>N/A</v>
      </c>
      <c r="G1880" s="32" t="str">
        <f>IF(Businesses!G1881="","N/A",Businesses!G1881)</f>
        <v>N/A</v>
      </c>
      <c r="H1880" s="32" t="str">
        <f>IF(Businesses!H1881="","N/A",Businesses!H1881)</f>
        <v>N/A</v>
      </c>
      <c r="I1880" s="32" t="str">
        <f>IF(AND(Businesses!B1881="",Businesses!C1881&lt;&gt;""),0,IF(Businesses!B1881="","N/A",IF(ISNUMBER(Businesses!B1881),Businesses!B1881,0)))</f>
        <v>N/A</v>
      </c>
    </row>
    <row r="1881" spans="2:9">
      <c r="B1881" s="32" t="str">
        <f t="shared" si="59"/>
        <v>N/A</v>
      </c>
      <c r="C1881" s="32" t="str">
        <f>IF(AND(Businesses!D1882="",Businesses!E1882&lt;&gt;""),0,IF(Businesses!D1882="","N/A",IF(ISNUMBER(Businesses!D1882),Businesses!D1882,0)))</f>
        <v>N/A</v>
      </c>
      <c r="D1881" s="32" t="str">
        <f>IF(Businesses!E1882="","N/A",Businesses!E1882)</f>
        <v>N/A</v>
      </c>
      <c r="E1881" s="32" t="str">
        <f>IF(Businesses!F1882="","N/A",Businesses!F1882)</f>
        <v>N/A</v>
      </c>
      <c r="F1881" s="32" t="str">
        <f t="shared" si="58"/>
        <v>N/A</v>
      </c>
      <c r="G1881" s="32" t="str">
        <f>IF(Businesses!G1882="","N/A",Businesses!G1882)</f>
        <v>N/A</v>
      </c>
      <c r="H1881" s="32" t="str">
        <f>IF(Businesses!H1882="","N/A",Businesses!H1882)</f>
        <v>N/A</v>
      </c>
      <c r="I1881" s="32" t="str">
        <f>IF(AND(Businesses!B1882="",Businesses!C1882&lt;&gt;""),0,IF(Businesses!B1882="","N/A",IF(ISNUMBER(Businesses!B1882),Businesses!B1882,0)))</f>
        <v>N/A</v>
      </c>
    </row>
    <row r="1882" spans="2:9">
      <c r="B1882" s="32" t="str">
        <f t="shared" si="59"/>
        <v>N/A</v>
      </c>
      <c r="C1882" s="32" t="str">
        <f>IF(AND(Businesses!D1883="",Businesses!E1883&lt;&gt;""),0,IF(Businesses!D1883="","N/A",IF(ISNUMBER(Businesses!D1883),Businesses!D1883,0)))</f>
        <v>N/A</v>
      </c>
      <c r="D1882" s="32" t="str">
        <f>IF(Businesses!E1883="","N/A",Businesses!E1883)</f>
        <v>N/A</v>
      </c>
      <c r="E1882" s="32" t="str">
        <f>IF(Businesses!F1883="","N/A",Businesses!F1883)</f>
        <v>N/A</v>
      </c>
      <c r="F1882" s="32" t="str">
        <f t="shared" si="58"/>
        <v>N/A</v>
      </c>
      <c r="G1882" s="32" t="str">
        <f>IF(Businesses!G1883="","N/A",Businesses!G1883)</f>
        <v>N/A</v>
      </c>
      <c r="H1882" s="32" t="str">
        <f>IF(Businesses!H1883="","N/A",Businesses!H1883)</f>
        <v>N/A</v>
      </c>
      <c r="I1882" s="32" t="str">
        <f>IF(AND(Businesses!B1883="",Businesses!C1883&lt;&gt;""),0,IF(Businesses!B1883="","N/A",IF(ISNUMBER(Businesses!B1883),Businesses!B1883,0)))</f>
        <v>N/A</v>
      </c>
    </row>
    <row r="1883" spans="2:9">
      <c r="B1883" s="32" t="str">
        <f t="shared" si="59"/>
        <v>N/A</v>
      </c>
      <c r="C1883" s="32" t="str">
        <f>IF(AND(Businesses!D1884="",Businesses!E1884&lt;&gt;""),0,IF(Businesses!D1884="","N/A",IF(ISNUMBER(Businesses!D1884),Businesses!D1884,0)))</f>
        <v>N/A</v>
      </c>
      <c r="D1883" s="32" t="str">
        <f>IF(Businesses!E1884="","N/A",Businesses!E1884)</f>
        <v>N/A</v>
      </c>
      <c r="E1883" s="32" t="str">
        <f>IF(Businesses!F1884="","N/A",Businesses!F1884)</f>
        <v>N/A</v>
      </c>
      <c r="F1883" s="32" t="str">
        <f t="shared" si="58"/>
        <v>N/A</v>
      </c>
      <c r="G1883" s="32" t="str">
        <f>IF(Businesses!G1884="","N/A",Businesses!G1884)</f>
        <v>N/A</v>
      </c>
      <c r="H1883" s="32" t="str">
        <f>IF(Businesses!H1884="","N/A",Businesses!H1884)</f>
        <v>N/A</v>
      </c>
      <c r="I1883" s="32" t="str">
        <f>IF(AND(Businesses!B1884="",Businesses!C1884&lt;&gt;""),0,IF(Businesses!B1884="","N/A",IF(ISNUMBER(Businesses!B1884),Businesses!B1884,0)))</f>
        <v>N/A</v>
      </c>
    </row>
    <row r="1884" spans="2:9">
      <c r="B1884" s="32" t="str">
        <f t="shared" si="59"/>
        <v>N/A</v>
      </c>
      <c r="C1884" s="32" t="str">
        <f>IF(AND(Businesses!D1885="",Businesses!E1885&lt;&gt;""),0,IF(Businesses!D1885="","N/A",IF(ISNUMBER(Businesses!D1885),Businesses!D1885,0)))</f>
        <v>N/A</v>
      </c>
      <c r="D1884" s="32" t="str">
        <f>IF(Businesses!E1885="","N/A",Businesses!E1885)</f>
        <v>N/A</v>
      </c>
      <c r="E1884" s="32" t="str">
        <f>IF(Businesses!F1885="","N/A",Businesses!F1885)</f>
        <v>N/A</v>
      </c>
      <c r="F1884" s="32" t="str">
        <f t="shared" si="58"/>
        <v>N/A</v>
      </c>
      <c r="G1884" s="32" t="str">
        <f>IF(Businesses!G1885="","N/A",Businesses!G1885)</f>
        <v>N/A</v>
      </c>
      <c r="H1884" s="32" t="str">
        <f>IF(Businesses!H1885="","N/A",Businesses!H1885)</f>
        <v>N/A</v>
      </c>
      <c r="I1884" s="32" t="str">
        <f>IF(AND(Businesses!B1885="",Businesses!C1885&lt;&gt;""),0,IF(Businesses!B1885="","N/A",IF(ISNUMBER(Businesses!B1885),Businesses!B1885,0)))</f>
        <v>N/A</v>
      </c>
    </row>
    <row r="1885" spans="2:9">
      <c r="B1885" s="32" t="str">
        <f t="shared" si="59"/>
        <v>N/A</v>
      </c>
      <c r="C1885" s="32" t="str">
        <f>IF(AND(Businesses!D1886="",Businesses!E1886&lt;&gt;""),0,IF(Businesses!D1886="","N/A",IF(ISNUMBER(Businesses!D1886),Businesses!D1886,0)))</f>
        <v>N/A</v>
      </c>
      <c r="D1885" s="32" t="str">
        <f>IF(Businesses!E1886="","N/A",Businesses!E1886)</f>
        <v>N/A</v>
      </c>
      <c r="E1885" s="32" t="str">
        <f>IF(Businesses!F1886="","N/A",Businesses!F1886)</f>
        <v>N/A</v>
      </c>
      <c r="F1885" s="32" t="str">
        <f t="shared" si="58"/>
        <v>N/A</v>
      </c>
      <c r="G1885" s="32" t="str">
        <f>IF(Businesses!G1886="","N/A",Businesses!G1886)</f>
        <v>N/A</v>
      </c>
      <c r="H1885" s="32" t="str">
        <f>IF(Businesses!H1886="","N/A",Businesses!H1886)</f>
        <v>N/A</v>
      </c>
      <c r="I1885" s="32" t="str">
        <f>IF(AND(Businesses!B1886="",Businesses!C1886&lt;&gt;""),0,IF(Businesses!B1886="","N/A",IF(ISNUMBER(Businesses!B1886),Businesses!B1886,0)))</f>
        <v>N/A</v>
      </c>
    </row>
    <row r="1886" spans="2:9">
      <c r="B1886" s="32" t="str">
        <f t="shared" si="59"/>
        <v>N/A</v>
      </c>
      <c r="C1886" s="32" t="str">
        <f>IF(AND(Businesses!D1887="",Businesses!E1887&lt;&gt;""),0,IF(Businesses!D1887="","N/A",IF(ISNUMBER(Businesses!D1887),Businesses!D1887,0)))</f>
        <v>N/A</v>
      </c>
      <c r="D1886" s="32" t="str">
        <f>IF(Businesses!E1887="","N/A",Businesses!E1887)</f>
        <v>N/A</v>
      </c>
      <c r="E1886" s="32" t="str">
        <f>IF(Businesses!F1887="","N/A",Businesses!F1887)</f>
        <v>N/A</v>
      </c>
      <c r="F1886" s="32" t="str">
        <f t="shared" si="58"/>
        <v>N/A</v>
      </c>
      <c r="G1886" s="32" t="str">
        <f>IF(Businesses!G1887="","N/A",Businesses!G1887)</f>
        <v>N/A</v>
      </c>
      <c r="H1886" s="32" t="str">
        <f>IF(Businesses!H1887="","N/A",Businesses!H1887)</f>
        <v>N/A</v>
      </c>
      <c r="I1886" s="32" t="str">
        <f>IF(AND(Businesses!B1887="",Businesses!C1887&lt;&gt;""),0,IF(Businesses!B1887="","N/A",IF(ISNUMBER(Businesses!B1887),Businesses!B1887,0)))</f>
        <v>N/A</v>
      </c>
    </row>
    <row r="1887" spans="2:9">
      <c r="B1887" s="32" t="str">
        <f t="shared" si="59"/>
        <v>N/A</v>
      </c>
      <c r="C1887" s="32" t="str">
        <f>IF(AND(Businesses!D1888="",Businesses!E1888&lt;&gt;""),0,IF(Businesses!D1888="","N/A",IF(ISNUMBER(Businesses!D1888),Businesses!D1888,0)))</f>
        <v>N/A</v>
      </c>
      <c r="D1887" s="32" t="str">
        <f>IF(Businesses!E1888="","N/A",Businesses!E1888)</f>
        <v>N/A</v>
      </c>
      <c r="E1887" s="32" t="str">
        <f>IF(Businesses!F1888="","N/A",Businesses!F1888)</f>
        <v>N/A</v>
      </c>
      <c r="F1887" s="32" t="str">
        <f t="shared" si="58"/>
        <v>N/A</v>
      </c>
      <c r="G1887" s="32" t="str">
        <f>IF(Businesses!G1888="","N/A",Businesses!G1888)</f>
        <v>N/A</v>
      </c>
      <c r="H1887" s="32" t="str">
        <f>IF(Businesses!H1888="","N/A",Businesses!H1888)</f>
        <v>N/A</v>
      </c>
      <c r="I1887" s="32" t="str">
        <f>IF(AND(Businesses!B1888="",Businesses!C1888&lt;&gt;""),0,IF(Businesses!B1888="","N/A",IF(ISNUMBER(Businesses!B1888),Businesses!B1888,0)))</f>
        <v>N/A</v>
      </c>
    </row>
    <row r="1888" spans="2:9">
      <c r="B1888" s="32" t="str">
        <f t="shared" si="59"/>
        <v>N/A</v>
      </c>
      <c r="C1888" s="32" t="str">
        <f>IF(AND(Businesses!D1889="",Businesses!E1889&lt;&gt;""),0,IF(Businesses!D1889="","N/A",IF(ISNUMBER(Businesses!D1889),Businesses!D1889,0)))</f>
        <v>N/A</v>
      </c>
      <c r="D1888" s="32" t="str">
        <f>IF(Businesses!E1889="","N/A",Businesses!E1889)</f>
        <v>N/A</v>
      </c>
      <c r="E1888" s="32" t="str">
        <f>IF(Businesses!F1889="","N/A",Businesses!F1889)</f>
        <v>N/A</v>
      </c>
      <c r="F1888" s="32" t="str">
        <f t="shared" si="58"/>
        <v>N/A</v>
      </c>
      <c r="G1888" s="32" t="str">
        <f>IF(Businesses!G1889="","N/A",Businesses!G1889)</f>
        <v>N/A</v>
      </c>
      <c r="H1888" s="32" t="str">
        <f>IF(Businesses!H1889="","N/A",Businesses!H1889)</f>
        <v>N/A</v>
      </c>
      <c r="I1888" s="32" t="str">
        <f>IF(AND(Businesses!B1889="",Businesses!C1889&lt;&gt;""),0,IF(Businesses!B1889="","N/A",IF(ISNUMBER(Businesses!B1889),Businesses!B1889,0)))</f>
        <v>N/A</v>
      </c>
    </row>
    <row r="1889" spans="2:9">
      <c r="B1889" s="32" t="str">
        <f t="shared" si="59"/>
        <v>N/A</v>
      </c>
      <c r="C1889" s="32" t="str">
        <f>IF(AND(Businesses!D1890="",Businesses!E1890&lt;&gt;""),0,IF(Businesses!D1890="","N/A",IF(ISNUMBER(Businesses!D1890),Businesses!D1890,0)))</f>
        <v>N/A</v>
      </c>
      <c r="D1889" s="32" t="str">
        <f>IF(Businesses!E1890="","N/A",Businesses!E1890)</f>
        <v>N/A</v>
      </c>
      <c r="E1889" s="32" t="str">
        <f>IF(Businesses!F1890="","N/A",Businesses!F1890)</f>
        <v>N/A</v>
      </c>
      <c r="F1889" s="32" t="str">
        <f t="shared" si="58"/>
        <v>N/A</v>
      </c>
      <c r="G1889" s="32" t="str">
        <f>IF(Businesses!G1890="","N/A",Businesses!G1890)</f>
        <v>N/A</v>
      </c>
      <c r="H1889" s="32" t="str">
        <f>IF(Businesses!H1890="","N/A",Businesses!H1890)</f>
        <v>N/A</v>
      </c>
      <c r="I1889" s="32" t="str">
        <f>IF(AND(Businesses!B1890="",Businesses!C1890&lt;&gt;""),0,IF(Businesses!B1890="","N/A",IF(ISNUMBER(Businesses!B1890),Businesses!B1890,0)))</f>
        <v>N/A</v>
      </c>
    </row>
    <row r="1890" spans="2:9">
      <c r="B1890" s="32" t="str">
        <f t="shared" si="59"/>
        <v>N/A</v>
      </c>
      <c r="C1890" s="32" t="str">
        <f>IF(AND(Businesses!D1891="",Businesses!E1891&lt;&gt;""),0,IF(Businesses!D1891="","N/A",IF(ISNUMBER(Businesses!D1891),Businesses!D1891,0)))</f>
        <v>N/A</v>
      </c>
      <c r="D1890" s="32" t="str">
        <f>IF(Businesses!E1891="","N/A",Businesses!E1891)</f>
        <v>N/A</v>
      </c>
      <c r="E1890" s="32" t="str">
        <f>IF(Businesses!F1891="","N/A",Businesses!F1891)</f>
        <v>N/A</v>
      </c>
      <c r="F1890" s="32" t="str">
        <f t="shared" si="58"/>
        <v>N/A</v>
      </c>
      <c r="G1890" s="32" t="str">
        <f>IF(Businesses!G1891="","N/A",Businesses!G1891)</f>
        <v>N/A</v>
      </c>
      <c r="H1890" s="32" t="str">
        <f>IF(Businesses!H1891="","N/A",Businesses!H1891)</f>
        <v>N/A</v>
      </c>
      <c r="I1890" s="32" t="str">
        <f>IF(AND(Businesses!B1891="",Businesses!C1891&lt;&gt;""),0,IF(Businesses!B1891="","N/A",IF(ISNUMBER(Businesses!B1891),Businesses!B1891,0)))</f>
        <v>N/A</v>
      </c>
    </row>
    <row r="1891" spans="2:9">
      <c r="B1891" s="32" t="str">
        <f t="shared" si="59"/>
        <v>N/A</v>
      </c>
      <c r="C1891" s="32" t="str">
        <f>IF(AND(Businesses!D1892="",Businesses!E1892&lt;&gt;""),0,IF(Businesses!D1892="","N/A",IF(ISNUMBER(Businesses!D1892),Businesses!D1892,0)))</f>
        <v>N/A</v>
      </c>
      <c r="D1891" s="32" t="str">
        <f>IF(Businesses!E1892="","N/A",Businesses!E1892)</f>
        <v>N/A</v>
      </c>
      <c r="E1891" s="32" t="str">
        <f>IF(Businesses!F1892="","N/A",Businesses!F1892)</f>
        <v>N/A</v>
      </c>
      <c r="F1891" s="32" t="str">
        <f t="shared" si="58"/>
        <v>N/A</v>
      </c>
      <c r="G1891" s="32" t="str">
        <f>IF(Businesses!G1892="","N/A",Businesses!G1892)</f>
        <v>N/A</v>
      </c>
      <c r="H1891" s="32" t="str">
        <f>IF(Businesses!H1892="","N/A",Businesses!H1892)</f>
        <v>N/A</v>
      </c>
      <c r="I1891" s="32" t="str">
        <f>IF(AND(Businesses!B1892="",Businesses!C1892&lt;&gt;""),0,IF(Businesses!B1892="","N/A",IF(ISNUMBER(Businesses!B1892),Businesses!B1892,0)))</f>
        <v>N/A</v>
      </c>
    </row>
    <row r="1892" spans="2:9">
      <c r="B1892" s="32" t="str">
        <f t="shared" si="59"/>
        <v>N/A</v>
      </c>
      <c r="C1892" s="32" t="str">
        <f>IF(AND(Businesses!D1893="",Businesses!E1893&lt;&gt;""),0,IF(Businesses!D1893="","N/A",IF(ISNUMBER(Businesses!D1893),Businesses!D1893,0)))</f>
        <v>N/A</v>
      </c>
      <c r="D1892" s="32" t="str">
        <f>IF(Businesses!E1893="","N/A",Businesses!E1893)</f>
        <v>N/A</v>
      </c>
      <c r="E1892" s="32" t="str">
        <f>IF(Businesses!F1893="","N/A",Businesses!F1893)</f>
        <v>N/A</v>
      </c>
      <c r="F1892" s="32" t="str">
        <f t="shared" si="58"/>
        <v>N/A</v>
      </c>
      <c r="G1892" s="32" t="str">
        <f>IF(Businesses!G1893="","N/A",Businesses!G1893)</f>
        <v>N/A</v>
      </c>
      <c r="H1892" s="32" t="str">
        <f>IF(Businesses!H1893="","N/A",Businesses!H1893)</f>
        <v>N/A</v>
      </c>
      <c r="I1892" s="32" t="str">
        <f>IF(AND(Businesses!B1893="",Businesses!C1893&lt;&gt;""),0,IF(Businesses!B1893="","N/A",IF(ISNUMBER(Businesses!B1893),Businesses!B1893,0)))</f>
        <v>N/A</v>
      </c>
    </row>
    <row r="1893" spans="2:9">
      <c r="B1893" s="32" t="str">
        <f t="shared" si="59"/>
        <v>N/A</v>
      </c>
      <c r="C1893" s="32" t="str">
        <f>IF(AND(Businesses!D1894="",Businesses!E1894&lt;&gt;""),0,IF(Businesses!D1894="","N/A",IF(ISNUMBER(Businesses!D1894),Businesses!D1894,0)))</f>
        <v>N/A</v>
      </c>
      <c r="D1893" s="32" t="str">
        <f>IF(Businesses!E1894="","N/A",Businesses!E1894)</f>
        <v>N/A</v>
      </c>
      <c r="E1893" s="32" t="str">
        <f>IF(Businesses!F1894="","N/A",Businesses!F1894)</f>
        <v>N/A</v>
      </c>
      <c r="F1893" s="32" t="str">
        <f t="shared" si="58"/>
        <v>N/A</v>
      </c>
      <c r="G1893" s="32" t="str">
        <f>IF(Businesses!G1894="","N/A",Businesses!G1894)</f>
        <v>N/A</v>
      </c>
      <c r="H1893" s="32" t="str">
        <f>IF(Businesses!H1894="","N/A",Businesses!H1894)</f>
        <v>N/A</v>
      </c>
      <c r="I1893" s="32" t="str">
        <f>IF(AND(Businesses!B1894="",Businesses!C1894&lt;&gt;""),0,IF(Businesses!B1894="","N/A",IF(ISNUMBER(Businesses!B1894),Businesses!B1894,0)))</f>
        <v>N/A</v>
      </c>
    </row>
    <row r="1894" spans="2:9">
      <c r="B1894" s="32" t="str">
        <f t="shared" si="59"/>
        <v>N/A</v>
      </c>
      <c r="C1894" s="32" t="str">
        <f>IF(AND(Businesses!D1895="",Businesses!E1895&lt;&gt;""),0,IF(Businesses!D1895="","N/A",IF(ISNUMBER(Businesses!D1895),Businesses!D1895,0)))</f>
        <v>N/A</v>
      </c>
      <c r="D1894" s="32" t="str">
        <f>IF(Businesses!E1895="","N/A",Businesses!E1895)</f>
        <v>N/A</v>
      </c>
      <c r="E1894" s="32" t="str">
        <f>IF(Businesses!F1895="","N/A",Businesses!F1895)</f>
        <v>N/A</v>
      </c>
      <c r="F1894" s="32" t="str">
        <f t="shared" si="58"/>
        <v>N/A</v>
      </c>
      <c r="G1894" s="32" t="str">
        <f>IF(Businesses!G1895="","N/A",Businesses!G1895)</f>
        <v>N/A</v>
      </c>
      <c r="H1894" s="32" t="str">
        <f>IF(Businesses!H1895="","N/A",Businesses!H1895)</f>
        <v>N/A</v>
      </c>
      <c r="I1894" s="32" t="str">
        <f>IF(AND(Businesses!B1895="",Businesses!C1895&lt;&gt;""),0,IF(Businesses!B1895="","N/A",IF(ISNUMBER(Businesses!B1895),Businesses!B1895,0)))</f>
        <v>N/A</v>
      </c>
    </row>
    <row r="1895" spans="2:9">
      <c r="B1895" s="32" t="str">
        <f t="shared" si="59"/>
        <v>N/A</v>
      </c>
      <c r="C1895" s="32" t="str">
        <f>IF(AND(Businesses!D1896="",Businesses!E1896&lt;&gt;""),0,IF(Businesses!D1896="","N/A",IF(ISNUMBER(Businesses!D1896),Businesses!D1896,0)))</f>
        <v>N/A</v>
      </c>
      <c r="D1895" s="32" t="str">
        <f>IF(Businesses!E1896="","N/A",Businesses!E1896)</f>
        <v>N/A</v>
      </c>
      <c r="E1895" s="32" t="str">
        <f>IF(Businesses!F1896="","N/A",Businesses!F1896)</f>
        <v>N/A</v>
      </c>
      <c r="F1895" s="32" t="str">
        <f t="shared" si="58"/>
        <v>N/A</v>
      </c>
      <c r="G1895" s="32" t="str">
        <f>IF(Businesses!G1896="","N/A",Businesses!G1896)</f>
        <v>N/A</v>
      </c>
      <c r="H1895" s="32" t="str">
        <f>IF(Businesses!H1896="","N/A",Businesses!H1896)</f>
        <v>N/A</v>
      </c>
      <c r="I1895" s="32" t="str">
        <f>IF(AND(Businesses!B1896="",Businesses!C1896&lt;&gt;""),0,IF(Businesses!B1896="","N/A",IF(ISNUMBER(Businesses!B1896),Businesses!B1896,0)))</f>
        <v>N/A</v>
      </c>
    </row>
    <row r="1896" spans="2:9">
      <c r="B1896" s="32" t="str">
        <f t="shared" si="59"/>
        <v>N/A</v>
      </c>
      <c r="C1896" s="32" t="str">
        <f>IF(AND(Businesses!D1897="",Businesses!E1897&lt;&gt;""),0,IF(Businesses!D1897="","N/A",IF(ISNUMBER(Businesses!D1897),Businesses!D1897,0)))</f>
        <v>N/A</v>
      </c>
      <c r="D1896" s="32" t="str">
        <f>IF(Businesses!E1897="","N/A",Businesses!E1897)</f>
        <v>N/A</v>
      </c>
      <c r="E1896" s="32" t="str">
        <f>IF(Businesses!F1897="","N/A",Businesses!F1897)</f>
        <v>N/A</v>
      </c>
      <c r="F1896" s="32" t="str">
        <f t="shared" si="58"/>
        <v>N/A</v>
      </c>
      <c r="G1896" s="32" t="str">
        <f>IF(Businesses!G1897="","N/A",Businesses!G1897)</f>
        <v>N/A</v>
      </c>
      <c r="H1896" s="32" t="str">
        <f>IF(Businesses!H1897="","N/A",Businesses!H1897)</f>
        <v>N/A</v>
      </c>
      <c r="I1896" s="32" t="str">
        <f>IF(AND(Businesses!B1897="",Businesses!C1897&lt;&gt;""),0,IF(Businesses!B1897="","N/A",IF(ISNUMBER(Businesses!B1897),Businesses!B1897,0)))</f>
        <v>N/A</v>
      </c>
    </row>
    <row r="1897" spans="2:9">
      <c r="B1897" s="32" t="str">
        <f t="shared" si="59"/>
        <v>N/A</v>
      </c>
      <c r="C1897" s="32" t="str">
        <f>IF(AND(Businesses!D1898="",Businesses!E1898&lt;&gt;""),0,IF(Businesses!D1898="","N/A",IF(ISNUMBER(Businesses!D1898),Businesses!D1898,0)))</f>
        <v>N/A</v>
      </c>
      <c r="D1897" s="32" t="str">
        <f>IF(Businesses!E1898="","N/A",Businesses!E1898)</f>
        <v>N/A</v>
      </c>
      <c r="E1897" s="32" t="str">
        <f>IF(Businesses!F1898="","N/A",Businesses!F1898)</f>
        <v>N/A</v>
      </c>
      <c r="F1897" s="32" t="str">
        <f t="shared" si="58"/>
        <v>N/A</v>
      </c>
      <c r="G1897" s="32" t="str">
        <f>IF(Businesses!G1898="","N/A",Businesses!G1898)</f>
        <v>N/A</v>
      </c>
      <c r="H1897" s="32" t="str">
        <f>IF(Businesses!H1898="","N/A",Businesses!H1898)</f>
        <v>N/A</v>
      </c>
      <c r="I1897" s="32" t="str">
        <f>IF(AND(Businesses!B1898="",Businesses!C1898&lt;&gt;""),0,IF(Businesses!B1898="","N/A",IF(ISNUMBER(Businesses!B1898),Businesses!B1898,0)))</f>
        <v>N/A</v>
      </c>
    </row>
    <row r="1898" spans="2:9">
      <c r="B1898" s="32" t="str">
        <f t="shared" si="59"/>
        <v>N/A</v>
      </c>
      <c r="C1898" s="32" t="str">
        <f>IF(AND(Businesses!D1899="",Businesses!E1899&lt;&gt;""),0,IF(Businesses!D1899="","N/A",IF(ISNUMBER(Businesses!D1899),Businesses!D1899,0)))</f>
        <v>N/A</v>
      </c>
      <c r="D1898" s="32" t="str">
        <f>IF(Businesses!E1899="","N/A",Businesses!E1899)</f>
        <v>N/A</v>
      </c>
      <c r="E1898" s="32" t="str">
        <f>IF(Businesses!F1899="","N/A",Businesses!F1899)</f>
        <v>N/A</v>
      </c>
      <c r="F1898" s="32" t="str">
        <f t="shared" si="58"/>
        <v>N/A</v>
      </c>
      <c r="G1898" s="32" t="str">
        <f>IF(Businesses!G1899="","N/A",Businesses!G1899)</f>
        <v>N/A</v>
      </c>
      <c r="H1898" s="32" t="str">
        <f>IF(Businesses!H1899="","N/A",Businesses!H1899)</f>
        <v>N/A</v>
      </c>
      <c r="I1898" s="32" t="str">
        <f>IF(AND(Businesses!B1899="",Businesses!C1899&lt;&gt;""),0,IF(Businesses!B1899="","N/A",IF(ISNUMBER(Businesses!B1899),Businesses!B1899,0)))</f>
        <v>N/A</v>
      </c>
    </row>
    <row r="1899" spans="2:9">
      <c r="B1899" s="32" t="str">
        <f t="shared" si="59"/>
        <v>N/A</v>
      </c>
      <c r="C1899" s="32" t="str">
        <f>IF(AND(Businesses!D1900="",Businesses!E1900&lt;&gt;""),0,IF(Businesses!D1900="","N/A",IF(ISNUMBER(Businesses!D1900),Businesses!D1900,0)))</f>
        <v>N/A</v>
      </c>
      <c r="D1899" s="32" t="str">
        <f>IF(Businesses!E1900="","N/A",Businesses!E1900)</f>
        <v>N/A</v>
      </c>
      <c r="E1899" s="32" t="str">
        <f>IF(Businesses!F1900="","N/A",Businesses!F1900)</f>
        <v>N/A</v>
      </c>
      <c r="F1899" s="32" t="str">
        <f t="shared" si="58"/>
        <v>N/A</v>
      </c>
      <c r="G1899" s="32" t="str">
        <f>IF(Businesses!G1900="","N/A",Businesses!G1900)</f>
        <v>N/A</v>
      </c>
      <c r="H1899" s="32" t="str">
        <f>IF(Businesses!H1900="","N/A",Businesses!H1900)</f>
        <v>N/A</v>
      </c>
      <c r="I1899" s="32" t="str">
        <f>IF(AND(Businesses!B1900="",Businesses!C1900&lt;&gt;""),0,IF(Businesses!B1900="","N/A",IF(ISNUMBER(Businesses!B1900),Businesses!B1900,0)))</f>
        <v>N/A</v>
      </c>
    </row>
    <row r="1900" spans="2:9">
      <c r="B1900" s="32" t="str">
        <f t="shared" si="59"/>
        <v>N/A</v>
      </c>
      <c r="C1900" s="32" t="str">
        <f>IF(AND(Businesses!D1901="",Businesses!E1901&lt;&gt;""),0,IF(Businesses!D1901="","N/A",IF(ISNUMBER(Businesses!D1901),Businesses!D1901,0)))</f>
        <v>N/A</v>
      </c>
      <c r="D1900" s="32" t="str">
        <f>IF(Businesses!E1901="","N/A",Businesses!E1901)</f>
        <v>N/A</v>
      </c>
      <c r="E1900" s="32" t="str">
        <f>IF(Businesses!F1901="","N/A",Businesses!F1901)</f>
        <v>N/A</v>
      </c>
      <c r="F1900" s="32" t="str">
        <f t="shared" si="58"/>
        <v>N/A</v>
      </c>
      <c r="G1900" s="32" t="str">
        <f>IF(Businesses!G1901="","N/A",Businesses!G1901)</f>
        <v>N/A</v>
      </c>
      <c r="H1900" s="32" t="str">
        <f>IF(Businesses!H1901="","N/A",Businesses!H1901)</f>
        <v>N/A</v>
      </c>
      <c r="I1900" s="32" t="str">
        <f>IF(AND(Businesses!B1901="",Businesses!C1901&lt;&gt;""),0,IF(Businesses!B1901="","N/A",IF(ISNUMBER(Businesses!B1901),Businesses!B1901,0)))</f>
        <v>N/A</v>
      </c>
    </row>
    <row r="1901" spans="2:9">
      <c r="B1901" s="32" t="str">
        <f t="shared" si="59"/>
        <v>N/A</v>
      </c>
      <c r="C1901" s="32" t="str">
        <f>IF(AND(Businesses!D1902="",Businesses!E1902&lt;&gt;""),0,IF(Businesses!D1902="","N/A",IF(ISNUMBER(Businesses!D1902),Businesses!D1902,0)))</f>
        <v>N/A</v>
      </c>
      <c r="D1901" s="32" t="str">
        <f>IF(Businesses!E1902="","N/A",Businesses!E1902)</f>
        <v>N/A</v>
      </c>
      <c r="E1901" s="32" t="str">
        <f>IF(Businesses!F1902="","N/A",Businesses!F1902)</f>
        <v>N/A</v>
      </c>
      <c r="F1901" s="32" t="str">
        <f t="shared" si="58"/>
        <v>N/A</v>
      </c>
      <c r="G1901" s="32" t="str">
        <f>IF(Businesses!G1902="","N/A",Businesses!G1902)</f>
        <v>N/A</v>
      </c>
      <c r="H1901" s="32" t="str">
        <f>IF(Businesses!H1902="","N/A",Businesses!H1902)</f>
        <v>N/A</v>
      </c>
      <c r="I1901" s="32" t="str">
        <f>IF(AND(Businesses!B1902="",Businesses!C1902&lt;&gt;""),0,IF(Businesses!B1902="","N/A",IF(ISNUMBER(Businesses!B1902),Businesses!B1902,0)))</f>
        <v>N/A</v>
      </c>
    </row>
    <row r="1902" spans="2:9">
      <c r="B1902" s="32" t="str">
        <f t="shared" si="59"/>
        <v>N/A</v>
      </c>
      <c r="C1902" s="32" t="str">
        <f>IF(AND(Businesses!D1903="",Businesses!E1903&lt;&gt;""),0,IF(Businesses!D1903="","N/A",IF(ISNUMBER(Businesses!D1903),Businesses!D1903,0)))</f>
        <v>N/A</v>
      </c>
      <c r="D1902" s="32" t="str">
        <f>IF(Businesses!E1903="","N/A",Businesses!E1903)</f>
        <v>N/A</v>
      </c>
      <c r="E1902" s="32" t="str">
        <f>IF(Businesses!F1903="","N/A",Businesses!F1903)</f>
        <v>N/A</v>
      </c>
      <c r="F1902" s="32" t="str">
        <f t="shared" si="58"/>
        <v>N/A</v>
      </c>
      <c r="G1902" s="32" t="str">
        <f>IF(Businesses!G1903="","N/A",Businesses!G1903)</f>
        <v>N/A</v>
      </c>
      <c r="H1902" s="32" t="str">
        <f>IF(Businesses!H1903="","N/A",Businesses!H1903)</f>
        <v>N/A</v>
      </c>
      <c r="I1902" s="32" t="str">
        <f>IF(AND(Businesses!B1903="",Businesses!C1903&lt;&gt;""),0,IF(Businesses!B1903="","N/A",IF(ISNUMBER(Businesses!B1903),Businesses!B1903,0)))</f>
        <v>N/A</v>
      </c>
    </row>
    <row r="1903" spans="2:9">
      <c r="B1903" s="32" t="str">
        <f t="shared" si="59"/>
        <v>N/A</v>
      </c>
      <c r="C1903" s="32" t="str">
        <f>IF(AND(Businesses!D1904="",Businesses!E1904&lt;&gt;""),0,IF(Businesses!D1904="","N/A",IF(ISNUMBER(Businesses!D1904),Businesses!D1904,0)))</f>
        <v>N/A</v>
      </c>
      <c r="D1903" s="32" t="str">
        <f>IF(Businesses!E1904="","N/A",Businesses!E1904)</f>
        <v>N/A</v>
      </c>
      <c r="E1903" s="32" t="str">
        <f>IF(Businesses!F1904="","N/A",Businesses!F1904)</f>
        <v>N/A</v>
      </c>
      <c r="F1903" s="32" t="str">
        <f t="shared" si="58"/>
        <v>N/A</v>
      </c>
      <c r="G1903" s="32" t="str">
        <f>IF(Businesses!G1904="","N/A",Businesses!G1904)</f>
        <v>N/A</v>
      </c>
      <c r="H1903" s="32" t="str">
        <f>IF(Businesses!H1904="","N/A",Businesses!H1904)</f>
        <v>N/A</v>
      </c>
      <c r="I1903" s="32" t="str">
        <f>IF(AND(Businesses!B1904="",Businesses!C1904&lt;&gt;""),0,IF(Businesses!B1904="","N/A",IF(ISNUMBER(Businesses!B1904),Businesses!B1904,0)))</f>
        <v>N/A</v>
      </c>
    </row>
    <row r="1904" spans="2:9">
      <c r="B1904" s="32" t="str">
        <f t="shared" si="59"/>
        <v>N/A</v>
      </c>
      <c r="C1904" s="32" t="str">
        <f>IF(AND(Businesses!D1905="",Businesses!E1905&lt;&gt;""),0,IF(Businesses!D1905="","N/A",IF(ISNUMBER(Businesses!D1905),Businesses!D1905,0)))</f>
        <v>N/A</v>
      </c>
      <c r="D1904" s="32" t="str">
        <f>IF(Businesses!E1905="","N/A",Businesses!E1905)</f>
        <v>N/A</v>
      </c>
      <c r="E1904" s="32" t="str">
        <f>IF(Businesses!F1905="","N/A",Businesses!F1905)</f>
        <v>N/A</v>
      </c>
      <c r="F1904" s="32" t="str">
        <f t="shared" si="58"/>
        <v>N/A</v>
      </c>
      <c r="G1904" s="32" t="str">
        <f>IF(Businesses!G1905="","N/A",Businesses!G1905)</f>
        <v>N/A</v>
      </c>
      <c r="H1904" s="32" t="str">
        <f>IF(Businesses!H1905="","N/A",Businesses!H1905)</f>
        <v>N/A</v>
      </c>
      <c r="I1904" s="32" t="str">
        <f>IF(AND(Businesses!B1905="",Businesses!C1905&lt;&gt;""),0,IF(Businesses!B1905="","N/A",IF(ISNUMBER(Businesses!B1905),Businesses!B1905,0)))</f>
        <v>N/A</v>
      </c>
    </row>
    <row r="1905" spans="2:9">
      <c r="B1905" s="32" t="str">
        <f t="shared" si="59"/>
        <v>N/A</v>
      </c>
      <c r="C1905" s="32" t="str">
        <f>IF(AND(Businesses!D1906="",Businesses!E1906&lt;&gt;""),0,IF(Businesses!D1906="","N/A",IF(ISNUMBER(Businesses!D1906),Businesses!D1906,0)))</f>
        <v>N/A</v>
      </c>
      <c r="D1905" s="32" t="str">
        <f>IF(Businesses!E1906="","N/A",Businesses!E1906)</f>
        <v>N/A</v>
      </c>
      <c r="E1905" s="32" t="str">
        <f>IF(Businesses!F1906="","N/A",Businesses!F1906)</f>
        <v>N/A</v>
      </c>
      <c r="F1905" s="32" t="str">
        <f t="shared" si="58"/>
        <v>N/A</v>
      </c>
      <c r="G1905" s="32" t="str">
        <f>IF(Businesses!G1906="","N/A",Businesses!G1906)</f>
        <v>N/A</v>
      </c>
      <c r="H1905" s="32" t="str">
        <f>IF(Businesses!H1906="","N/A",Businesses!H1906)</f>
        <v>N/A</v>
      </c>
      <c r="I1905" s="32" t="str">
        <f>IF(AND(Businesses!B1906="",Businesses!C1906&lt;&gt;""),0,IF(Businesses!B1906="","N/A",IF(ISNUMBER(Businesses!B1906),Businesses!B1906,0)))</f>
        <v>N/A</v>
      </c>
    </row>
    <row r="1906" spans="2:9">
      <c r="B1906" s="32" t="str">
        <f t="shared" si="59"/>
        <v>N/A</v>
      </c>
      <c r="C1906" s="32" t="str">
        <f>IF(AND(Businesses!D1907="",Businesses!E1907&lt;&gt;""),0,IF(Businesses!D1907="","N/A",IF(ISNUMBER(Businesses!D1907),Businesses!D1907,0)))</f>
        <v>N/A</v>
      </c>
      <c r="D1906" s="32" t="str">
        <f>IF(Businesses!E1907="","N/A",Businesses!E1907)</f>
        <v>N/A</v>
      </c>
      <c r="E1906" s="32" t="str">
        <f>IF(Businesses!F1907="","N/A",Businesses!F1907)</f>
        <v>N/A</v>
      </c>
      <c r="F1906" s="32" t="str">
        <f t="shared" si="58"/>
        <v>N/A</v>
      </c>
      <c r="G1906" s="32" t="str">
        <f>IF(Businesses!G1907="","N/A",Businesses!G1907)</f>
        <v>N/A</v>
      </c>
      <c r="H1906" s="32" t="str">
        <f>IF(Businesses!H1907="","N/A",Businesses!H1907)</f>
        <v>N/A</v>
      </c>
      <c r="I1906" s="32" t="str">
        <f>IF(AND(Businesses!B1907="",Businesses!C1907&lt;&gt;""),0,IF(Businesses!B1907="","N/A",IF(ISNUMBER(Businesses!B1907),Businesses!B1907,0)))</f>
        <v>N/A</v>
      </c>
    </row>
    <row r="1907" spans="2:9">
      <c r="B1907" s="32" t="str">
        <f t="shared" si="59"/>
        <v>N/A</v>
      </c>
      <c r="C1907" s="32" t="str">
        <f>IF(AND(Businesses!D1908="",Businesses!E1908&lt;&gt;""),0,IF(Businesses!D1908="","N/A",IF(ISNUMBER(Businesses!D1908),Businesses!D1908,0)))</f>
        <v>N/A</v>
      </c>
      <c r="D1907" s="32" t="str">
        <f>IF(Businesses!E1908="","N/A",Businesses!E1908)</f>
        <v>N/A</v>
      </c>
      <c r="E1907" s="32" t="str">
        <f>IF(Businesses!F1908="","N/A",Businesses!F1908)</f>
        <v>N/A</v>
      </c>
      <c r="F1907" s="32" t="str">
        <f t="shared" si="58"/>
        <v>N/A</v>
      </c>
      <c r="G1907" s="32" t="str">
        <f>IF(Businesses!G1908="","N/A",Businesses!G1908)</f>
        <v>N/A</v>
      </c>
      <c r="H1907" s="32" t="str">
        <f>IF(Businesses!H1908="","N/A",Businesses!H1908)</f>
        <v>N/A</v>
      </c>
      <c r="I1907" s="32" t="str">
        <f>IF(AND(Businesses!B1908="",Businesses!C1908&lt;&gt;""),0,IF(Businesses!B1908="","N/A",IF(ISNUMBER(Businesses!B1908),Businesses!B1908,0)))</f>
        <v>N/A</v>
      </c>
    </row>
    <row r="1908" spans="2:9">
      <c r="B1908" s="32" t="str">
        <f t="shared" si="59"/>
        <v>N/A</v>
      </c>
      <c r="C1908" s="32" t="str">
        <f>IF(AND(Businesses!D1909="",Businesses!E1909&lt;&gt;""),0,IF(Businesses!D1909="","N/A",IF(ISNUMBER(Businesses!D1909),Businesses!D1909,0)))</f>
        <v>N/A</v>
      </c>
      <c r="D1908" s="32" t="str">
        <f>IF(Businesses!E1909="","N/A",Businesses!E1909)</f>
        <v>N/A</v>
      </c>
      <c r="E1908" s="32" t="str">
        <f>IF(Businesses!F1909="","N/A",Businesses!F1909)</f>
        <v>N/A</v>
      </c>
      <c r="F1908" s="32" t="str">
        <f t="shared" si="58"/>
        <v>N/A</v>
      </c>
      <c r="G1908" s="32" t="str">
        <f>IF(Businesses!G1909="","N/A",Businesses!G1909)</f>
        <v>N/A</v>
      </c>
      <c r="H1908" s="32" t="str">
        <f>IF(Businesses!H1909="","N/A",Businesses!H1909)</f>
        <v>N/A</v>
      </c>
      <c r="I1908" s="32" t="str">
        <f>IF(AND(Businesses!B1909="",Businesses!C1909&lt;&gt;""),0,IF(Businesses!B1909="","N/A",IF(ISNUMBER(Businesses!B1909),Businesses!B1909,0)))</f>
        <v>N/A</v>
      </c>
    </row>
    <row r="1909" spans="2:9">
      <c r="B1909" s="32" t="str">
        <f t="shared" si="59"/>
        <v>N/A</v>
      </c>
      <c r="C1909" s="32" t="str">
        <f>IF(AND(Businesses!D1910="",Businesses!E1910&lt;&gt;""),0,IF(Businesses!D1910="","N/A",IF(ISNUMBER(Businesses!D1910),Businesses!D1910,0)))</f>
        <v>N/A</v>
      </c>
      <c r="D1909" s="32" t="str">
        <f>IF(Businesses!E1910="","N/A",Businesses!E1910)</f>
        <v>N/A</v>
      </c>
      <c r="E1909" s="32" t="str">
        <f>IF(Businesses!F1910="","N/A",Businesses!F1910)</f>
        <v>N/A</v>
      </c>
      <c r="F1909" s="32" t="str">
        <f t="shared" si="58"/>
        <v>N/A</v>
      </c>
      <c r="G1909" s="32" t="str">
        <f>IF(Businesses!G1910="","N/A",Businesses!G1910)</f>
        <v>N/A</v>
      </c>
      <c r="H1909" s="32" t="str">
        <f>IF(Businesses!H1910="","N/A",Businesses!H1910)</f>
        <v>N/A</v>
      </c>
      <c r="I1909" s="32" t="str">
        <f>IF(AND(Businesses!B1910="",Businesses!C1910&lt;&gt;""),0,IF(Businesses!B1910="","N/A",IF(ISNUMBER(Businesses!B1910),Businesses!B1910,0)))</f>
        <v>N/A</v>
      </c>
    </row>
    <row r="1910" spans="2:9">
      <c r="B1910" s="32" t="str">
        <f t="shared" si="59"/>
        <v>N/A</v>
      </c>
      <c r="C1910" s="32" t="str">
        <f>IF(AND(Businesses!D1911="",Businesses!E1911&lt;&gt;""),0,IF(Businesses!D1911="","N/A",IF(ISNUMBER(Businesses!D1911),Businesses!D1911,0)))</f>
        <v>N/A</v>
      </c>
      <c r="D1910" s="32" t="str">
        <f>IF(Businesses!E1911="","N/A",Businesses!E1911)</f>
        <v>N/A</v>
      </c>
      <c r="E1910" s="32" t="str">
        <f>IF(Businesses!F1911="","N/A",Businesses!F1911)</f>
        <v>N/A</v>
      </c>
      <c r="F1910" s="32" t="str">
        <f t="shared" si="58"/>
        <v>N/A</v>
      </c>
      <c r="G1910" s="32" t="str">
        <f>IF(Businesses!G1911="","N/A",Businesses!G1911)</f>
        <v>N/A</v>
      </c>
      <c r="H1910" s="32" t="str">
        <f>IF(Businesses!H1911="","N/A",Businesses!H1911)</f>
        <v>N/A</v>
      </c>
      <c r="I1910" s="32" t="str">
        <f>IF(AND(Businesses!B1911="",Businesses!C1911&lt;&gt;""),0,IF(Businesses!B1911="","N/A",IF(ISNUMBER(Businesses!B1911),Businesses!B1911,0)))</f>
        <v>N/A</v>
      </c>
    </row>
    <row r="1911" spans="2:9">
      <c r="B1911" s="32" t="str">
        <f t="shared" si="59"/>
        <v>N/A</v>
      </c>
      <c r="C1911" s="32" t="str">
        <f>IF(AND(Businesses!D1912="",Businesses!E1912&lt;&gt;""),0,IF(Businesses!D1912="","N/A",IF(ISNUMBER(Businesses!D1912),Businesses!D1912,0)))</f>
        <v>N/A</v>
      </c>
      <c r="D1911" s="32" t="str">
        <f>IF(Businesses!E1912="","N/A",Businesses!E1912)</f>
        <v>N/A</v>
      </c>
      <c r="E1911" s="32" t="str">
        <f>IF(Businesses!F1912="","N/A",Businesses!F1912)</f>
        <v>N/A</v>
      </c>
      <c r="F1911" s="32" t="str">
        <f t="shared" si="58"/>
        <v>N/A</v>
      </c>
      <c r="G1911" s="32" t="str">
        <f>IF(Businesses!G1912="","N/A",Businesses!G1912)</f>
        <v>N/A</v>
      </c>
      <c r="H1911" s="32" t="str">
        <f>IF(Businesses!H1912="","N/A",Businesses!H1912)</f>
        <v>N/A</v>
      </c>
      <c r="I1911" s="32" t="str">
        <f>IF(AND(Businesses!B1912="",Businesses!C1912&lt;&gt;""),0,IF(Businesses!B1912="","N/A",IF(ISNUMBER(Businesses!B1912),Businesses!B1912,0)))</f>
        <v>N/A</v>
      </c>
    </row>
    <row r="1912" spans="2:9">
      <c r="B1912" s="32" t="str">
        <f t="shared" si="59"/>
        <v>N/A</v>
      </c>
      <c r="C1912" s="32" t="str">
        <f>IF(AND(Businesses!D1913="",Businesses!E1913&lt;&gt;""),0,IF(Businesses!D1913="","N/A",IF(ISNUMBER(Businesses!D1913),Businesses!D1913,0)))</f>
        <v>N/A</v>
      </c>
      <c r="D1912" s="32" t="str">
        <f>IF(Businesses!E1913="","N/A",Businesses!E1913)</f>
        <v>N/A</v>
      </c>
      <c r="E1912" s="32" t="str">
        <f>IF(Businesses!F1913="","N/A",Businesses!F1913)</f>
        <v>N/A</v>
      </c>
      <c r="F1912" s="32" t="str">
        <f t="shared" si="58"/>
        <v>N/A</v>
      </c>
      <c r="G1912" s="32" t="str">
        <f>IF(Businesses!G1913="","N/A",Businesses!G1913)</f>
        <v>N/A</v>
      </c>
      <c r="H1912" s="32" t="str">
        <f>IF(Businesses!H1913="","N/A",Businesses!H1913)</f>
        <v>N/A</v>
      </c>
      <c r="I1912" s="32" t="str">
        <f>IF(AND(Businesses!B1913="",Businesses!C1913&lt;&gt;""),0,IF(Businesses!B1913="","N/A",IF(ISNUMBER(Businesses!B1913),Businesses!B1913,0)))</f>
        <v>N/A</v>
      </c>
    </row>
    <row r="1913" spans="2:9">
      <c r="B1913" s="32" t="str">
        <f t="shared" si="59"/>
        <v>N/A</v>
      </c>
      <c r="C1913" s="32" t="str">
        <f>IF(AND(Businesses!D1914="",Businesses!E1914&lt;&gt;""),0,IF(Businesses!D1914="","N/A",IF(ISNUMBER(Businesses!D1914),Businesses!D1914,0)))</f>
        <v>N/A</v>
      </c>
      <c r="D1913" s="32" t="str">
        <f>IF(Businesses!E1914="","N/A",Businesses!E1914)</f>
        <v>N/A</v>
      </c>
      <c r="E1913" s="32" t="str">
        <f>IF(Businesses!F1914="","N/A",Businesses!F1914)</f>
        <v>N/A</v>
      </c>
      <c r="F1913" s="32" t="str">
        <f t="shared" si="58"/>
        <v>N/A</v>
      </c>
      <c r="G1913" s="32" t="str">
        <f>IF(Businesses!G1914="","N/A",Businesses!G1914)</f>
        <v>N/A</v>
      </c>
      <c r="H1913" s="32" t="str">
        <f>IF(Businesses!H1914="","N/A",Businesses!H1914)</f>
        <v>N/A</v>
      </c>
      <c r="I1913" s="32" t="str">
        <f>IF(AND(Businesses!B1914="",Businesses!C1914&lt;&gt;""),0,IF(Businesses!B1914="","N/A",IF(ISNUMBER(Businesses!B1914),Businesses!B1914,0)))</f>
        <v>N/A</v>
      </c>
    </row>
    <row r="1914" spans="2:9">
      <c r="B1914" s="32" t="str">
        <f t="shared" si="59"/>
        <v>N/A</v>
      </c>
      <c r="C1914" s="32" t="str">
        <f>IF(AND(Businesses!D1915="",Businesses!E1915&lt;&gt;""),0,IF(Businesses!D1915="","N/A",IF(ISNUMBER(Businesses!D1915),Businesses!D1915,0)))</f>
        <v>N/A</v>
      </c>
      <c r="D1914" s="32" t="str">
        <f>IF(Businesses!E1915="","N/A",Businesses!E1915)</f>
        <v>N/A</v>
      </c>
      <c r="E1914" s="32" t="str">
        <f>IF(Businesses!F1915="","N/A",Businesses!F1915)</f>
        <v>N/A</v>
      </c>
      <c r="F1914" s="32" t="str">
        <f t="shared" si="58"/>
        <v>N/A</v>
      </c>
      <c r="G1914" s="32" t="str">
        <f>IF(Businesses!G1915="","N/A",Businesses!G1915)</f>
        <v>N/A</v>
      </c>
      <c r="H1914" s="32" t="str">
        <f>IF(Businesses!H1915="","N/A",Businesses!H1915)</f>
        <v>N/A</v>
      </c>
      <c r="I1914" s="32" t="str">
        <f>IF(AND(Businesses!B1915="",Businesses!C1915&lt;&gt;""),0,IF(Businesses!B1915="","N/A",IF(ISNUMBER(Businesses!B1915),Businesses!B1915,0)))</f>
        <v>N/A</v>
      </c>
    </row>
    <row r="1915" spans="2:9">
      <c r="B1915" s="32" t="str">
        <f t="shared" si="59"/>
        <v>N/A</v>
      </c>
      <c r="C1915" s="32" t="str">
        <f>IF(AND(Businesses!D1916="",Businesses!E1916&lt;&gt;""),0,IF(Businesses!D1916="","N/A",IF(ISNUMBER(Businesses!D1916),Businesses!D1916,0)))</f>
        <v>N/A</v>
      </c>
      <c r="D1915" s="32" t="str">
        <f>IF(Businesses!E1916="","N/A",Businesses!E1916)</f>
        <v>N/A</v>
      </c>
      <c r="E1915" s="32" t="str">
        <f>IF(Businesses!F1916="","N/A",Businesses!F1916)</f>
        <v>N/A</v>
      </c>
      <c r="F1915" s="32" t="str">
        <f t="shared" si="58"/>
        <v>N/A</v>
      </c>
      <c r="G1915" s="32" t="str">
        <f>IF(Businesses!G1916="","N/A",Businesses!G1916)</f>
        <v>N/A</v>
      </c>
      <c r="H1915" s="32" t="str">
        <f>IF(Businesses!H1916="","N/A",Businesses!H1916)</f>
        <v>N/A</v>
      </c>
      <c r="I1915" s="32" t="str">
        <f>IF(AND(Businesses!B1916="",Businesses!C1916&lt;&gt;""),0,IF(Businesses!B1916="","N/A",IF(ISNUMBER(Businesses!B1916),Businesses!B1916,0)))</f>
        <v>N/A</v>
      </c>
    </row>
    <row r="1916" spans="2:9">
      <c r="B1916" s="32" t="str">
        <f t="shared" si="59"/>
        <v>N/A</v>
      </c>
      <c r="C1916" s="32" t="str">
        <f>IF(AND(Businesses!D1917="",Businesses!E1917&lt;&gt;""),0,IF(Businesses!D1917="","N/A",IF(ISNUMBER(Businesses!D1917),Businesses!D1917,0)))</f>
        <v>N/A</v>
      </c>
      <c r="D1916" s="32" t="str">
        <f>IF(Businesses!E1917="","N/A",Businesses!E1917)</f>
        <v>N/A</v>
      </c>
      <c r="E1916" s="32" t="str">
        <f>IF(Businesses!F1917="","N/A",Businesses!F1917)</f>
        <v>N/A</v>
      </c>
      <c r="F1916" s="32" t="str">
        <f t="shared" si="58"/>
        <v>N/A</v>
      </c>
      <c r="G1916" s="32" t="str">
        <f>IF(Businesses!G1917="","N/A",Businesses!G1917)</f>
        <v>N/A</v>
      </c>
      <c r="H1916" s="32" t="str">
        <f>IF(Businesses!H1917="","N/A",Businesses!H1917)</f>
        <v>N/A</v>
      </c>
      <c r="I1916" s="32" t="str">
        <f>IF(AND(Businesses!B1917="",Businesses!C1917&lt;&gt;""),0,IF(Businesses!B1917="","N/A",IF(ISNUMBER(Businesses!B1917),Businesses!B1917,0)))</f>
        <v>N/A</v>
      </c>
    </row>
    <row r="1917" spans="2:9">
      <c r="B1917" s="32" t="str">
        <f t="shared" si="59"/>
        <v>N/A</v>
      </c>
      <c r="C1917" s="32" t="str">
        <f>IF(AND(Businesses!D1918="",Businesses!E1918&lt;&gt;""),0,IF(Businesses!D1918="","N/A",IF(ISNUMBER(Businesses!D1918),Businesses!D1918,0)))</f>
        <v>N/A</v>
      </c>
      <c r="D1917" s="32" t="str">
        <f>IF(Businesses!E1918="","N/A",Businesses!E1918)</f>
        <v>N/A</v>
      </c>
      <c r="E1917" s="32" t="str">
        <f>IF(Businesses!F1918="","N/A",Businesses!F1918)</f>
        <v>N/A</v>
      </c>
      <c r="F1917" s="32" t="str">
        <f t="shared" si="58"/>
        <v>N/A</v>
      </c>
      <c r="G1917" s="32" t="str">
        <f>IF(Businesses!G1918="","N/A",Businesses!G1918)</f>
        <v>N/A</v>
      </c>
      <c r="H1917" s="32" t="str">
        <f>IF(Businesses!H1918="","N/A",Businesses!H1918)</f>
        <v>N/A</v>
      </c>
      <c r="I1917" s="32" t="str">
        <f>IF(AND(Businesses!B1918="",Businesses!C1918&lt;&gt;""),0,IF(Businesses!B1918="","N/A",IF(ISNUMBER(Businesses!B1918),Businesses!B1918,0)))</f>
        <v>N/A</v>
      </c>
    </row>
    <row r="1918" spans="2:9">
      <c r="B1918" s="32" t="str">
        <f t="shared" si="59"/>
        <v>N/A</v>
      </c>
      <c r="C1918" s="32" t="str">
        <f>IF(AND(Businesses!D1919="",Businesses!E1919&lt;&gt;""),0,IF(Businesses!D1919="","N/A",IF(ISNUMBER(Businesses!D1919),Businesses!D1919,0)))</f>
        <v>N/A</v>
      </c>
      <c r="D1918" s="32" t="str">
        <f>IF(Businesses!E1919="","N/A",Businesses!E1919)</f>
        <v>N/A</v>
      </c>
      <c r="E1918" s="32" t="str">
        <f>IF(Businesses!F1919="","N/A",Businesses!F1919)</f>
        <v>N/A</v>
      </c>
      <c r="F1918" s="32" t="str">
        <f t="shared" si="58"/>
        <v>N/A</v>
      </c>
      <c r="G1918" s="32" t="str">
        <f>IF(Businesses!G1919="","N/A",Businesses!G1919)</f>
        <v>N/A</v>
      </c>
      <c r="H1918" s="32" t="str">
        <f>IF(Businesses!H1919="","N/A",Businesses!H1919)</f>
        <v>N/A</v>
      </c>
      <c r="I1918" s="32" t="str">
        <f>IF(AND(Businesses!B1919="",Businesses!C1919&lt;&gt;""),0,IF(Businesses!B1919="","N/A",IF(ISNUMBER(Businesses!B1919),Businesses!B1919,0)))</f>
        <v>N/A</v>
      </c>
    </row>
    <row r="1919" spans="2:9">
      <c r="B1919" s="32" t="str">
        <f t="shared" si="59"/>
        <v>N/A</v>
      </c>
      <c r="C1919" s="32" t="str">
        <f>IF(AND(Businesses!D1920="",Businesses!E1920&lt;&gt;""),0,IF(Businesses!D1920="","N/A",IF(ISNUMBER(Businesses!D1920),Businesses!D1920,0)))</f>
        <v>N/A</v>
      </c>
      <c r="D1919" s="32" t="str">
        <f>IF(Businesses!E1920="","N/A",Businesses!E1920)</f>
        <v>N/A</v>
      </c>
      <c r="E1919" s="32" t="str">
        <f>IF(Businesses!F1920="","N/A",Businesses!F1920)</f>
        <v>N/A</v>
      </c>
      <c r="F1919" s="32" t="str">
        <f t="shared" si="58"/>
        <v>N/A</v>
      </c>
      <c r="G1919" s="32" t="str">
        <f>IF(Businesses!G1920="","N/A",Businesses!G1920)</f>
        <v>N/A</v>
      </c>
      <c r="H1919" s="32" t="str">
        <f>IF(Businesses!H1920="","N/A",Businesses!H1920)</f>
        <v>N/A</v>
      </c>
      <c r="I1919" s="32" t="str">
        <f>IF(AND(Businesses!B1920="",Businesses!C1920&lt;&gt;""),0,IF(Businesses!B1920="","N/A",IF(ISNUMBER(Businesses!B1920),Businesses!B1920,0)))</f>
        <v>N/A</v>
      </c>
    </row>
    <row r="1920" spans="2:9">
      <c r="B1920" s="32" t="str">
        <f t="shared" si="59"/>
        <v>N/A</v>
      </c>
      <c r="C1920" s="32" t="str">
        <f>IF(AND(Businesses!D1921="",Businesses!E1921&lt;&gt;""),0,IF(Businesses!D1921="","N/A",IF(ISNUMBER(Businesses!D1921),Businesses!D1921,0)))</f>
        <v>N/A</v>
      </c>
      <c r="D1920" s="32" t="str">
        <f>IF(Businesses!E1921="","N/A",Businesses!E1921)</f>
        <v>N/A</v>
      </c>
      <c r="E1920" s="32" t="str">
        <f>IF(Businesses!F1921="","N/A",Businesses!F1921)</f>
        <v>N/A</v>
      </c>
      <c r="F1920" s="32" t="str">
        <f t="shared" si="58"/>
        <v>N/A</v>
      </c>
      <c r="G1920" s="32" t="str">
        <f>IF(Businesses!G1921="","N/A",Businesses!G1921)</f>
        <v>N/A</v>
      </c>
      <c r="H1920" s="32" t="str">
        <f>IF(Businesses!H1921="","N/A",Businesses!H1921)</f>
        <v>N/A</v>
      </c>
      <c r="I1920" s="32" t="str">
        <f>IF(AND(Businesses!B1921="",Businesses!C1921&lt;&gt;""),0,IF(Businesses!B1921="","N/A",IF(ISNUMBER(Businesses!B1921),Businesses!B1921,0)))</f>
        <v>N/A</v>
      </c>
    </row>
    <row r="1921" spans="2:9">
      <c r="B1921" s="32" t="str">
        <f t="shared" si="59"/>
        <v>N/A</v>
      </c>
      <c r="C1921" s="32" t="str">
        <f>IF(AND(Businesses!D1922="",Businesses!E1922&lt;&gt;""),0,IF(Businesses!D1922="","N/A",IF(ISNUMBER(Businesses!D1922),Businesses!D1922,0)))</f>
        <v>N/A</v>
      </c>
      <c r="D1921" s="32" t="str">
        <f>IF(Businesses!E1922="","N/A",Businesses!E1922)</f>
        <v>N/A</v>
      </c>
      <c r="E1921" s="32" t="str">
        <f>IF(Businesses!F1922="","N/A",Businesses!F1922)</f>
        <v>N/A</v>
      </c>
      <c r="F1921" s="32" t="str">
        <f t="shared" si="58"/>
        <v>N/A</v>
      </c>
      <c r="G1921" s="32" t="str">
        <f>IF(Businesses!G1922="","N/A",Businesses!G1922)</f>
        <v>N/A</v>
      </c>
      <c r="H1921" s="32" t="str">
        <f>IF(Businesses!H1922="","N/A",Businesses!H1922)</f>
        <v>N/A</v>
      </c>
      <c r="I1921" s="32" t="str">
        <f>IF(AND(Businesses!B1922="",Businesses!C1922&lt;&gt;""),0,IF(Businesses!B1922="","N/A",IF(ISNUMBER(Businesses!B1922),Businesses!B1922,0)))</f>
        <v>N/A</v>
      </c>
    </row>
    <row r="1922" spans="2:9">
      <c r="B1922" s="32" t="str">
        <f t="shared" si="59"/>
        <v>N/A</v>
      </c>
      <c r="C1922" s="32" t="str">
        <f>IF(AND(Businesses!D1923="",Businesses!E1923&lt;&gt;""),0,IF(Businesses!D1923="","N/A",IF(ISNUMBER(Businesses!D1923),Businesses!D1923,0)))</f>
        <v>N/A</v>
      </c>
      <c r="D1922" s="32" t="str">
        <f>IF(Businesses!E1923="","N/A",Businesses!E1923)</f>
        <v>N/A</v>
      </c>
      <c r="E1922" s="32" t="str">
        <f>IF(Businesses!F1923="","N/A",Businesses!F1923)</f>
        <v>N/A</v>
      </c>
      <c r="F1922" s="32" t="str">
        <f t="shared" ref="F1922:F1985" si="60">IF(B1922="N/A","N/A",UPPER(TRIM(ProbuildName)))</f>
        <v>N/A</v>
      </c>
      <c r="G1922" s="32" t="str">
        <f>IF(Businesses!G1923="","N/A",Businesses!G1923)</f>
        <v>N/A</v>
      </c>
      <c r="H1922" s="32" t="str">
        <f>IF(Businesses!H1923="","N/A",Businesses!H1923)</f>
        <v>N/A</v>
      </c>
      <c r="I1922" s="32" t="str">
        <f>IF(AND(Businesses!B1923="",Businesses!C1923&lt;&gt;""),0,IF(Businesses!B1923="","N/A",IF(ISNUMBER(Businesses!B1923),Businesses!B1923,0)))</f>
        <v>N/A</v>
      </c>
    </row>
    <row r="1923" spans="2:9">
      <c r="B1923" s="32" t="str">
        <f t="shared" ref="B1923:B1986" si="61">IF(I1923="N/A","N/A","")</f>
        <v>N/A</v>
      </c>
      <c r="C1923" s="32" t="str">
        <f>IF(AND(Businesses!D1924="",Businesses!E1924&lt;&gt;""),0,IF(Businesses!D1924="","N/A",IF(ISNUMBER(Businesses!D1924),Businesses!D1924,0)))</f>
        <v>N/A</v>
      </c>
      <c r="D1923" s="32" t="str">
        <f>IF(Businesses!E1924="","N/A",Businesses!E1924)</f>
        <v>N/A</v>
      </c>
      <c r="E1923" s="32" t="str">
        <f>IF(Businesses!F1924="","N/A",Businesses!F1924)</f>
        <v>N/A</v>
      </c>
      <c r="F1923" s="32" t="str">
        <f t="shared" si="60"/>
        <v>N/A</v>
      </c>
      <c r="G1923" s="32" t="str">
        <f>IF(Businesses!G1924="","N/A",Businesses!G1924)</f>
        <v>N/A</v>
      </c>
      <c r="H1923" s="32" t="str">
        <f>IF(Businesses!H1924="","N/A",Businesses!H1924)</f>
        <v>N/A</v>
      </c>
      <c r="I1923" s="32" t="str">
        <f>IF(AND(Businesses!B1924="",Businesses!C1924&lt;&gt;""),0,IF(Businesses!B1924="","N/A",IF(ISNUMBER(Businesses!B1924),Businesses!B1924,0)))</f>
        <v>N/A</v>
      </c>
    </row>
    <row r="1924" spans="2:9">
      <c r="B1924" s="32" t="str">
        <f t="shared" si="61"/>
        <v>N/A</v>
      </c>
      <c r="C1924" s="32" t="str">
        <f>IF(AND(Businesses!D1925="",Businesses!E1925&lt;&gt;""),0,IF(Businesses!D1925="","N/A",IF(ISNUMBER(Businesses!D1925),Businesses!D1925,0)))</f>
        <v>N/A</v>
      </c>
      <c r="D1924" s="32" t="str">
        <f>IF(Businesses!E1925="","N/A",Businesses!E1925)</f>
        <v>N/A</v>
      </c>
      <c r="E1924" s="32" t="str">
        <f>IF(Businesses!F1925="","N/A",Businesses!F1925)</f>
        <v>N/A</v>
      </c>
      <c r="F1924" s="32" t="str">
        <f t="shared" si="60"/>
        <v>N/A</v>
      </c>
      <c r="G1924" s="32" t="str">
        <f>IF(Businesses!G1925="","N/A",Businesses!G1925)</f>
        <v>N/A</v>
      </c>
      <c r="H1924" s="32" t="str">
        <f>IF(Businesses!H1925="","N/A",Businesses!H1925)</f>
        <v>N/A</v>
      </c>
      <c r="I1924" s="32" t="str">
        <f>IF(AND(Businesses!B1925="",Businesses!C1925&lt;&gt;""),0,IF(Businesses!B1925="","N/A",IF(ISNUMBER(Businesses!B1925),Businesses!B1925,0)))</f>
        <v>N/A</v>
      </c>
    </row>
    <row r="1925" spans="2:9">
      <c r="B1925" s="32" t="str">
        <f t="shared" si="61"/>
        <v>N/A</v>
      </c>
      <c r="C1925" s="32" t="str">
        <f>IF(AND(Businesses!D1926="",Businesses!E1926&lt;&gt;""),0,IF(Businesses!D1926="","N/A",IF(ISNUMBER(Businesses!D1926),Businesses!D1926,0)))</f>
        <v>N/A</v>
      </c>
      <c r="D1925" s="32" t="str">
        <f>IF(Businesses!E1926="","N/A",Businesses!E1926)</f>
        <v>N/A</v>
      </c>
      <c r="E1925" s="32" t="str">
        <f>IF(Businesses!F1926="","N/A",Businesses!F1926)</f>
        <v>N/A</v>
      </c>
      <c r="F1925" s="32" t="str">
        <f t="shared" si="60"/>
        <v>N/A</v>
      </c>
      <c r="G1925" s="32" t="str">
        <f>IF(Businesses!G1926="","N/A",Businesses!G1926)</f>
        <v>N/A</v>
      </c>
      <c r="H1925" s="32" t="str">
        <f>IF(Businesses!H1926="","N/A",Businesses!H1926)</f>
        <v>N/A</v>
      </c>
      <c r="I1925" s="32" t="str">
        <f>IF(AND(Businesses!B1926="",Businesses!C1926&lt;&gt;""),0,IF(Businesses!B1926="","N/A",IF(ISNUMBER(Businesses!B1926),Businesses!B1926,0)))</f>
        <v>N/A</v>
      </c>
    </row>
    <row r="1926" spans="2:9">
      <c r="B1926" s="32" t="str">
        <f t="shared" si="61"/>
        <v>N/A</v>
      </c>
      <c r="C1926" s="32" t="str">
        <f>IF(AND(Businesses!D1927="",Businesses!E1927&lt;&gt;""),0,IF(Businesses!D1927="","N/A",IF(ISNUMBER(Businesses!D1927),Businesses!D1927,0)))</f>
        <v>N/A</v>
      </c>
      <c r="D1926" s="32" t="str">
        <f>IF(Businesses!E1927="","N/A",Businesses!E1927)</f>
        <v>N/A</v>
      </c>
      <c r="E1926" s="32" t="str">
        <f>IF(Businesses!F1927="","N/A",Businesses!F1927)</f>
        <v>N/A</v>
      </c>
      <c r="F1926" s="32" t="str">
        <f t="shared" si="60"/>
        <v>N/A</v>
      </c>
      <c r="G1926" s="32" t="str">
        <f>IF(Businesses!G1927="","N/A",Businesses!G1927)</f>
        <v>N/A</v>
      </c>
      <c r="H1926" s="32" t="str">
        <f>IF(Businesses!H1927="","N/A",Businesses!H1927)</f>
        <v>N/A</v>
      </c>
      <c r="I1926" s="32" t="str">
        <f>IF(AND(Businesses!B1927="",Businesses!C1927&lt;&gt;""),0,IF(Businesses!B1927="","N/A",IF(ISNUMBER(Businesses!B1927),Businesses!B1927,0)))</f>
        <v>N/A</v>
      </c>
    </row>
    <row r="1927" spans="2:9">
      <c r="B1927" s="32" t="str">
        <f t="shared" si="61"/>
        <v>N/A</v>
      </c>
      <c r="C1927" s="32" t="str">
        <f>IF(AND(Businesses!D1928="",Businesses!E1928&lt;&gt;""),0,IF(Businesses!D1928="","N/A",IF(ISNUMBER(Businesses!D1928),Businesses!D1928,0)))</f>
        <v>N/A</v>
      </c>
      <c r="D1927" s="32" t="str">
        <f>IF(Businesses!E1928="","N/A",Businesses!E1928)</f>
        <v>N/A</v>
      </c>
      <c r="E1927" s="32" t="str">
        <f>IF(Businesses!F1928="","N/A",Businesses!F1928)</f>
        <v>N/A</v>
      </c>
      <c r="F1927" s="32" t="str">
        <f t="shared" si="60"/>
        <v>N/A</v>
      </c>
      <c r="G1927" s="32" t="str">
        <f>IF(Businesses!G1928="","N/A",Businesses!G1928)</f>
        <v>N/A</v>
      </c>
      <c r="H1927" s="32" t="str">
        <f>IF(Businesses!H1928="","N/A",Businesses!H1928)</f>
        <v>N/A</v>
      </c>
      <c r="I1927" s="32" t="str">
        <f>IF(AND(Businesses!B1928="",Businesses!C1928&lt;&gt;""),0,IF(Businesses!B1928="","N/A",IF(ISNUMBER(Businesses!B1928),Businesses!B1928,0)))</f>
        <v>N/A</v>
      </c>
    </row>
    <row r="1928" spans="2:9">
      <c r="B1928" s="32" t="str">
        <f t="shared" si="61"/>
        <v>N/A</v>
      </c>
      <c r="C1928" s="32" t="str">
        <f>IF(AND(Businesses!D1929="",Businesses!E1929&lt;&gt;""),0,IF(Businesses!D1929="","N/A",IF(ISNUMBER(Businesses!D1929),Businesses!D1929,0)))</f>
        <v>N/A</v>
      </c>
      <c r="D1928" s="32" t="str">
        <f>IF(Businesses!E1929="","N/A",Businesses!E1929)</f>
        <v>N/A</v>
      </c>
      <c r="E1928" s="32" t="str">
        <f>IF(Businesses!F1929="","N/A",Businesses!F1929)</f>
        <v>N/A</v>
      </c>
      <c r="F1928" s="32" t="str">
        <f t="shared" si="60"/>
        <v>N/A</v>
      </c>
      <c r="G1928" s="32" t="str">
        <f>IF(Businesses!G1929="","N/A",Businesses!G1929)</f>
        <v>N/A</v>
      </c>
      <c r="H1928" s="32" t="str">
        <f>IF(Businesses!H1929="","N/A",Businesses!H1929)</f>
        <v>N/A</v>
      </c>
      <c r="I1928" s="32" t="str">
        <f>IF(AND(Businesses!B1929="",Businesses!C1929&lt;&gt;""),0,IF(Businesses!B1929="","N/A",IF(ISNUMBER(Businesses!B1929),Businesses!B1929,0)))</f>
        <v>N/A</v>
      </c>
    </row>
    <row r="1929" spans="2:9">
      <c r="B1929" s="32" t="str">
        <f t="shared" si="61"/>
        <v>N/A</v>
      </c>
      <c r="C1929" s="32" t="str">
        <f>IF(AND(Businesses!D1930="",Businesses!E1930&lt;&gt;""),0,IF(Businesses!D1930="","N/A",IF(ISNUMBER(Businesses!D1930),Businesses!D1930,0)))</f>
        <v>N/A</v>
      </c>
      <c r="D1929" s="32" t="str">
        <f>IF(Businesses!E1930="","N/A",Businesses!E1930)</f>
        <v>N/A</v>
      </c>
      <c r="E1929" s="32" t="str">
        <f>IF(Businesses!F1930="","N/A",Businesses!F1930)</f>
        <v>N/A</v>
      </c>
      <c r="F1929" s="32" t="str">
        <f t="shared" si="60"/>
        <v>N/A</v>
      </c>
      <c r="G1929" s="32" t="str">
        <f>IF(Businesses!G1930="","N/A",Businesses!G1930)</f>
        <v>N/A</v>
      </c>
      <c r="H1929" s="32" t="str">
        <f>IF(Businesses!H1930="","N/A",Businesses!H1930)</f>
        <v>N/A</v>
      </c>
      <c r="I1929" s="32" t="str">
        <f>IF(AND(Businesses!B1930="",Businesses!C1930&lt;&gt;""),0,IF(Businesses!B1930="","N/A",IF(ISNUMBER(Businesses!B1930),Businesses!B1930,0)))</f>
        <v>N/A</v>
      </c>
    </row>
    <row r="1930" spans="2:9">
      <c r="B1930" s="32" t="str">
        <f t="shared" si="61"/>
        <v>N/A</v>
      </c>
      <c r="C1930" s="32" t="str">
        <f>IF(AND(Businesses!D1931="",Businesses!E1931&lt;&gt;""),0,IF(Businesses!D1931="","N/A",IF(ISNUMBER(Businesses!D1931),Businesses!D1931,0)))</f>
        <v>N/A</v>
      </c>
      <c r="D1930" s="32" t="str">
        <f>IF(Businesses!E1931="","N/A",Businesses!E1931)</f>
        <v>N/A</v>
      </c>
      <c r="E1930" s="32" t="str">
        <f>IF(Businesses!F1931="","N/A",Businesses!F1931)</f>
        <v>N/A</v>
      </c>
      <c r="F1930" s="32" t="str">
        <f t="shared" si="60"/>
        <v>N/A</v>
      </c>
      <c r="G1930" s="32" t="str">
        <f>IF(Businesses!G1931="","N/A",Businesses!G1931)</f>
        <v>N/A</v>
      </c>
      <c r="H1930" s="32" t="str">
        <f>IF(Businesses!H1931="","N/A",Businesses!H1931)</f>
        <v>N/A</v>
      </c>
      <c r="I1930" s="32" t="str">
        <f>IF(AND(Businesses!B1931="",Businesses!C1931&lt;&gt;""),0,IF(Businesses!B1931="","N/A",IF(ISNUMBER(Businesses!B1931),Businesses!B1931,0)))</f>
        <v>N/A</v>
      </c>
    </row>
    <row r="1931" spans="2:9">
      <c r="B1931" s="32" t="str">
        <f t="shared" si="61"/>
        <v>N/A</v>
      </c>
      <c r="C1931" s="32" t="str">
        <f>IF(AND(Businesses!D1932="",Businesses!E1932&lt;&gt;""),0,IF(Businesses!D1932="","N/A",IF(ISNUMBER(Businesses!D1932),Businesses!D1932,0)))</f>
        <v>N/A</v>
      </c>
      <c r="D1931" s="32" t="str">
        <f>IF(Businesses!E1932="","N/A",Businesses!E1932)</f>
        <v>N/A</v>
      </c>
      <c r="E1931" s="32" t="str">
        <f>IF(Businesses!F1932="","N/A",Businesses!F1932)</f>
        <v>N/A</v>
      </c>
      <c r="F1931" s="32" t="str">
        <f t="shared" si="60"/>
        <v>N/A</v>
      </c>
      <c r="G1931" s="32" t="str">
        <f>IF(Businesses!G1932="","N/A",Businesses!G1932)</f>
        <v>N/A</v>
      </c>
      <c r="H1931" s="32" t="str">
        <f>IF(Businesses!H1932="","N/A",Businesses!H1932)</f>
        <v>N/A</v>
      </c>
      <c r="I1931" s="32" t="str">
        <f>IF(AND(Businesses!B1932="",Businesses!C1932&lt;&gt;""),0,IF(Businesses!B1932="","N/A",IF(ISNUMBER(Businesses!B1932),Businesses!B1932,0)))</f>
        <v>N/A</v>
      </c>
    </row>
    <row r="1932" spans="2:9">
      <c r="B1932" s="32" t="str">
        <f t="shared" si="61"/>
        <v>N/A</v>
      </c>
      <c r="C1932" s="32" t="str">
        <f>IF(AND(Businesses!D1933="",Businesses!E1933&lt;&gt;""),0,IF(Businesses!D1933="","N/A",IF(ISNUMBER(Businesses!D1933),Businesses!D1933,0)))</f>
        <v>N/A</v>
      </c>
      <c r="D1932" s="32" t="str">
        <f>IF(Businesses!E1933="","N/A",Businesses!E1933)</f>
        <v>N/A</v>
      </c>
      <c r="E1932" s="32" t="str">
        <f>IF(Businesses!F1933="","N/A",Businesses!F1933)</f>
        <v>N/A</v>
      </c>
      <c r="F1932" s="32" t="str">
        <f t="shared" si="60"/>
        <v>N/A</v>
      </c>
      <c r="G1932" s="32" t="str">
        <f>IF(Businesses!G1933="","N/A",Businesses!G1933)</f>
        <v>N/A</v>
      </c>
      <c r="H1932" s="32" t="str">
        <f>IF(Businesses!H1933="","N/A",Businesses!H1933)</f>
        <v>N/A</v>
      </c>
      <c r="I1932" s="32" t="str">
        <f>IF(AND(Businesses!B1933="",Businesses!C1933&lt;&gt;""),0,IF(Businesses!B1933="","N/A",IF(ISNUMBER(Businesses!B1933),Businesses!B1933,0)))</f>
        <v>N/A</v>
      </c>
    </row>
    <row r="1933" spans="2:9">
      <c r="B1933" s="32" t="str">
        <f t="shared" si="61"/>
        <v>N/A</v>
      </c>
      <c r="C1933" s="32" t="str">
        <f>IF(AND(Businesses!D1934="",Businesses!E1934&lt;&gt;""),0,IF(Businesses!D1934="","N/A",IF(ISNUMBER(Businesses!D1934),Businesses!D1934,0)))</f>
        <v>N/A</v>
      </c>
      <c r="D1933" s="32" t="str">
        <f>IF(Businesses!E1934="","N/A",Businesses!E1934)</f>
        <v>N/A</v>
      </c>
      <c r="E1933" s="32" t="str">
        <f>IF(Businesses!F1934="","N/A",Businesses!F1934)</f>
        <v>N/A</v>
      </c>
      <c r="F1933" s="32" t="str">
        <f t="shared" si="60"/>
        <v>N/A</v>
      </c>
      <c r="G1933" s="32" t="str">
        <f>IF(Businesses!G1934="","N/A",Businesses!G1934)</f>
        <v>N/A</v>
      </c>
      <c r="H1933" s="32" t="str">
        <f>IF(Businesses!H1934="","N/A",Businesses!H1934)</f>
        <v>N/A</v>
      </c>
      <c r="I1933" s="32" t="str">
        <f>IF(AND(Businesses!B1934="",Businesses!C1934&lt;&gt;""),0,IF(Businesses!B1934="","N/A",IF(ISNUMBER(Businesses!B1934),Businesses!B1934,0)))</f>
        <v>N/A</v>
      </c>
    </row>
    <row r="1934" spans="2:9">
      <c r="B1934" s="32" t="str">
        <f t="shared" si="61"/>
        <v>N/A</v>
      </c>
      <c r="C1934" s="32" t="str">
        <f>IF(AND(Businesses!D1935="",Businesses!E1935&lt;&gt;""),0,IF(Businesses!D1935="","N/A",IF(ISNUMBER(Businesses!D1935),Businesses!D1935,0)))</f>
        <v>N/A</v>
      </c>
      <c r="D1934" s="32" t="str">
        <f>IF(Businesses!E1935="","N/A",Businesses!E1935)</f>
        <v>N/A</v>
      </c>
      <c r="E1934" s="32" t="str">
        <f>IF(Businesses!F1935="","N/A",Businesses!F1935)</f>
        <v>N/A</v>
      </c>
      <c r="F1934" s="32" t="str">
        <f t="shared" si="60"/>
        <v>N/A</v>
      </c>
      <c r="G1934" s="32" t="str">
        <f>IF(Businesses!G1935="","N/A",Businesses!G1935)</f>
        <v>N/A</v>
      </c>
      <c r="H1934" s="32" t="str">
        <f>IF(Businesses!H1935="","N/A",Businesses!H1935)</f>
        <v>N/A</v>
      </c>
      <c r="I1934" s="32" t="str">
        <f>IF(AND(Businesses!B1935="",Businesses!C1935&lt;&gt;""),0,IF(Businesses!B1935="","N/A",IF(ISNUMBER(Businesses!B1935),Businesses!B1935,0)))</f>
        <v>N/A</v>
      </c>
    </row>
    <row r="1935" spans="2:9">
      <c r="B1935" s="32" t="str">
        <f t="shared" si="61"/>
        <v>N/A</v>
      </c>
      <c r="C1935" s="32" t="str">
        <f>IF(AND(Businesses!D1936="",Businesses!E1936&lt;&gt;""),0,IF(Businesses!D1936="","N/A",IF(ISNUMBER(Businesses!D1936),Businesses!D1936,0)))</f>
        <v>N/A</v>
      </c>
      <c r="D1935" s="32" t="str">
        <f>IF(Businesses!E1936="","N/A",Businesses!E1936)</f>
        <v>N/A</v>
      </c>
      <c r="E1935" s="32" t="str">
        <f>IF(Businesses!F1936="","N/A",Businesses!F1936)</f>
        <v>N/A</v>
      </c>
      <c r="F1935" s="32" t="str">
        <f t="shared" si="60"/>
        <v>N/A</v>
      </c>
      <c r="G1935" s="32" t="str">
        <f>IF(Businesses!G1936="","N/A",Businesses!G1936)</f>
        <v>N/A</v>
      </c>
      <c r="H1935" s="32" t="str">
        <f>IF(Businesses!H1936="","N/A",Businesses!H1936)</f>
        <v>N/A</v>
      </c>
      <c r="I1935" s="32" t="str">
        <f>IF(AND(Businesses!B1936="",Businesses!C1936&lt;&gt;""),0,IF(Businesses!B1936="","N/A",IF(ISNUMBER(Businesses!B1936),Businesses!B1936,0)))</f>
        <v>N/A</v>
      </c>
    </row>
    <row r="1936" spans="2:9">
      <c r="B1936" s="32" t="str">
        <f t="shared" si="61"/>
        <v>N/A</v>
      </c>
      <c r="C1936" s="32" t="str">
        <f>IF(AND(Businesses!D1937="",Businesses!E1937&lt;&gt;""),0,IF(Businesses!D1937="","N/A",IF(ISNUMBER(Businesses!D1937),Businesses!D1937,0)))</f>
        <v>N/A</v>
      </c>
      <c r="D1936" s="32" t="str">
        <f>IF(Businesses!E1937="","N/A",Businesses!E1937)</f>
        <v>N/A</v>
      </c>
      <c r="E1936" s="32" t="str">
        <f>IF(Businesses!F1937="","N/A",Businesses!F1937)</f>
        <v>N/A</v>
      </c>
      <c r="F1936" s="32" t="str">
        <f t="shared" si="60"/>
        <v>N/A</v>
      </c>
      <c r="G1936" s="32" t="str">
        <f>IF(Businesses!G1937="","N/A",Businesses!G1937)</f>
        <v>N/A</v>
      </c>
      <c r="H1936" s="32" t="str">
        <f>IF(Businesses!H1937="","N/A",Businesses!H1937)</f>
        <v>N/A</v>
      </c>
      <c r="I1936" s="32" t="str">
        <f>IF(AND(Businesses!B1937="",Businesses!C1937&lt;&gt;""),0,IF(Businesses!B1937="","N/A",IF(ISNUMBER(Businesses!B1937),Businesses!B1937,0)))</f>
        <v>N/A</v>
      </c>
    </row>
    <row r="1937" spans="2:9">
      <c r="B1937" s="32" t="str">
        <f t="shared" si="61"/>
        <v>N/A</v>
      </c>
      <c r="C1937" s="32" t="str">
        <f>IF(AND(Businesses!D1938="",Businesses!E1938&lt;&gt;""),0,IF(Businesses!D1938="","N/A",IF(ISNUMBER(Businesses!D1938),Businesses!D1938,0)))</f>
        <v>N/A</v>
      </c>
      <c r="D1937" s="32" t="str">
        <f>IF(Businesses!E1938="","N/A",Businesses!E1938)</f>
        <v>N/A</v>
      </c>
      <c r="E1937" s="32" t="str">
        <f>IF(Businesses!F1938="","N/A",Businesses!F1938)</f>
        <v>N/A</v>
      </c>
      <c r="F1937" s="32" t="str">
        <f t="shared" si="60"/>
        <v>N/A</v>
      </c>
      <c r="G1937" s="32" t="str">
        <f>IF(Businesses!G1938="","N/A",Businesses!G1938)</f>
        <v>N/A</v>
      </c>
      <c r="H1937" s="32" t="str">
        <f>IF(Businesses!H1938="","N/A",Businesses!H1938)</f>
        <v>N/A</v>
      </c>
      <c r="I1937" s="32" t="str">
        <f>IF(AND(Businesses!B1938="",Businesses!C1938&lt;&gt;""),0,IF(Businesses!B1938="","N/A",IF(ISNUMBER(Businesses!B1938),Businesses!B1938,0)))</f>
        <v>N/A</v>
      </c>
    </row>
    <row r="1938" spans="2:9">
      <c r="B1938" s="32" t="str">
        <f t="shared" si="61"/>
        <v>N/A</v>
      </c>
      <c r="C1938" s="32" t="str">
        <f>IF(AND(Businesses!D1939="",Businesses!E1939&lt;&gt;""),0,IF(Businesses!D1939="","N/A",IF(ISNUMBER(Businesses!D1939),Businesses!D1939,0)))</f>
        <v>N/A</v>
      </c>
      <c r="D1938" s="32" t="str">
        <f>IF(Businesses!E1939="","N/A",Businesses!E1939)</f>
        <v>N/A</v>
      </c>
      <c r="E1938" s="32" t="str">
        <f>IF(Businesses!F1939="","N/A",Businesses!F1939)</f>
        <v>N/A</v>
      </c>
      <c r="F1938" s="32" t="str">
        <f t="shared" si="60"/>
        <v>N/A</v>
      </c>
      <c r="G1938" s="32" t="str">
        <f>IF(Businesses!G1939="","N/A",Businesses!G1939)</f>
        <v>N/A</v>
      </c>
      <c r="H1938" s="32" t="str">
        <f>IF(Businesses!H1939="","N/A",Businesses!H1939)</f>
        <v>N/A</v>
      </c>
      <c r="I1938" s="32" t="str">
        <f>IF(AND(Businesses!B1939="",Businesses!C1939&lt;&gt;""),0,IF(Businesses!B1939="","N/A",IF(ISNUMBER(Businesses!B1939),Businesses!B1939,0)))</f>
        <v>N/A</v>
      </c>
    </row>
    <row r="1939" spans="2:9">
      <c r="B1939" s="32" t="str">
        <f t="shared" si="61"/>
        <v>N/A</v>
      </c>
      <c r="C1939" s="32" t="str">
        <f>IF(AND(Businesses!D1940="",Businesses!E1940&lt;&gt;""),0,IF(Businesses!D1940="","N/A",IF(ISNUMBER(Businesses!D1940),Businesses!D1940,0)))</f>
        <v>N/A</v>
      </c>
      <c r="D1939" s="32" t="str">
        <f>IF(Businesses!E1940="","N/A",Businesses!E1940)</f>
        <v>N/A</v>
      </c>
      <c r="E1939" s="32" t="str">
        <f>IF(Businesses!F1940="","N/A",Businesses!F1940)</f>
        <v>N/A</v>
      </c>
      <c r="F1939" s="32" t="str">
        <f t="shared" si="60"/>
        <v>N/A</v>
      </c>
      <c r="G1939" s="32" t="str">
        <f>IF(Businesses!G1940="","N/A",Businesses!G1940)</f>
        <v>N/A</v>
      </c>
      <c r="H1939" s="32" t="str">
        <f>IF(Businesses!H1940="","N/A",Businesses!H1940)</f>
        <v>N/A</v>
      </c>
      <c r="I1939" s="32" t="str">
        <f>IF(AND(Businesses!B1940="",Businesses!C1940&lt;&gt;""),0,IF(Businesses!B1940="","N/A",IF(ISNUMBER(Businesses!B1940),Businesses!B1940,0)))</f>
        <v>N/A</v>
      </c>
    </row>
    <row r="1940" spans="2:9">
      <c r="B1940" s="32" t="str">
        <f t="shared" si="61"/>
        <v>N/A</v>
      </c>
      <c r="C1940" s="32" t="str">
        <f>IF(AND(Businesses!D1941="",Businesses!E1941&lt;&gt;""),0,IF(Businesses!D1941="","N/A",IF(ISNUMBER(Businesses!D1941),Businesses!D1941,0)))</f>
        <v>N/A</v>
      </c>
      <c r="D1940" s="32" t="str">
        <f>IF(Businesses!E1941="","N/A",Businesses!E1941)</f>
        <v>N/A</v>
      </c>
      <c r="E1940" s="32" t="str">
        <f>IF(Businesses!F1941="","N/A",Businesses!F1941)</f>
        <v>N/A</v>
      </c>
      <c r="F1940" s="32" t="str">
        <f t="shared" si="60"/>
        <v>N/A</v>
      </c>
      <c r="G1940" s="32" t="str">
        <f>IF(Businesses!G1941="","N/A",Businesses!G1941)</f>
        <v>N/A</v>
      </c>
      <c r="H1940" s="32" t="str">
        <f>IF(Businesses!H1941="","N/A",Businesses!H1941)</f>
        <v>N/A</v>
      </c>
      <c r="I1940" s="32" t="str">
        <f>IF(AND(Businesses!B1941="",Businesses!C1941&lt;&gt;""),0,IF(Businesses!B1941="","N/A",IF(ISNUMBER(Businesses!B1941),Businesses!B1941,0)))</f>
        <v>N/A</v>
      </c>
    </row>
    <row r="1941" spans="2:9">
      <c r="B1941" s="32" t="str">
        <f t="shared" si="61"/>
        <v>N/A</v>
      </c>
      <c r="C1941" s="32" t="str">
        <f>IF(AND(Businesses!D1942="",Businesses!E1942&lt;&gt;""),0,IF(Businesses!D1942="","N/A",IF(ISNUMBER(Businesses!D1942),Businesses!D1942,0)))</f>
        <v>N/A</v>
      </c>
      <c r="D1941" s="32" t="str">
        <f>IF(Businesses!E1942="","N/A",Businesses!E1942)</f>
        <v>N/A</v>
      </c>
      <c r="E1941" s="32" t="str">
        <f>IF(Businesses!F1942="","N/A",Businesses!F1942)</f>
        <v>N/A</v>
      </c>
      <c r="F1941" s="32" t="str">
        <f t="shared" si="60"/>
        <v>N/A</v>
      </c>
      <c r="G1941" s="32" t="str">
        <f>IF(Businesses!G1942="","N/A",Businesses!G1942)</f>
        <v>N/A</v>
      </c>
      <c r="H1941" s="32" t="str">
        <f>IF(Businesses!H1942="","N/A",Businesses!H1942)</f>
        <v>N/A</v>
      </c>
      <c r="I1941" s="32" t="str">
        <f>IF(AND(Businesses!B1942="",Businesses!C1942&lt;&gt;""),0,IF(Businesses!B1942="","N/A",IF(ISNUMBER(Businesses!B1942),Businesses!B1942,0)))</f>
        <v>N/A</v>
      </c>
    </row>
    <row r="1942" spans="2:9">
      <c r="B1942" s="32" t="str">
        <f t="shared" si="61"/>
        <v>N/A</v>
      </c>
      <c r="C1942" s="32" t="str">
        <f>IF(AND(Businesses!D1943="",Businesses!E1943&lt;&gt;""),0,IF(Businesses!D1943="","N/A",IF(ISNUMBER(Businesses!D1943),Businesses!D1943,0)))</f>
        <v>N/A</v>
      </c>
      <c r="D1942" s="32" t="str">
        <f>IF(Businesses!E1943="","N/A",Businesses!E1943)</f>
        <v>N/A</v>
      </c>
      <c r="E1942" s="32" t="str">
        <f>IF(Businesses!F1943="","N/A",Businesses!F1943)</f>
        <v>N/A</v>
      </c>
      <c r="F1942" s="32" t="str">
        <f t="shared" si="60"/>
        <v>N/A</v>
      </c>
      <c r="G1942" s="32" t="str">
        <f>IF(Businesses!G1943="","N/A",Businesses!G1943)</f>
        <v>N/A</v>
      </c>
      <c r="H1942" s="32" t="str">
        <f>IF(Businesses!H1943="","N/A",Businesses!H1943)</f>
        <v>N/A</v>
      </c>
      <c r="I1942" s="32" t="str">
        <f>IF(AND(Businesses!B1943="",Businesses!C1943&lt;&gt;""),0,IF(Businesses!B1943="","N/A",IF(ISNUMBER(Businesses!B1943),Businesses!B1943,0)))</f>
        <v>N/A</v>
      </c>
    </row>
    <row r="1943" spans="2:9">
      <c r="B1943" s="32" t="str">
        <f t="shared" si="61"/>
        <v>N/A</v>
      </c>
      <c r="C1943" s="32" t="str">
        <f>IF(AND(Businesses!D1944="",Businesses!E1944&lt;&gt;""),0,IF(Businesses!D1944="","N/A",IF(ISNUMBER(Businesses!D1944),Businesses!D1944,0)))</f>
        <v>N/A</v>
      </c>
      <c r="D1943" s="32" t="str">
        <f>IF(Businesses!E1944="","N/A",Businesses!E1944)</f>
        <v>N/A</v>
      </c>
      <c r="E1943" s="32" t="str">
        <f>IF(Businesses!F1944="","N/A",Businesses!F1944)</f>
        <v>N/A</v>
      </c>
      <c r="F1943" s="32" t="str">
        <f t="shared" si="60"/>
        <v>N/A</v>
      </c>
      <c r="G1943" s="32" t="str">
        <f>IF(Businesses!G1944="","N/A",Businesses!G1944)</f>
        <v>N/A</v>
      </c>
      <c r="H1943" s="32" t="str">
        <f>IF(Businesses!H1944="","N/A",Businesses!H1944)</f>
        <v>N/A</v>
      </c>
      <c r="I1943" s="32" t="str">
        <f>IF(AND(Businesses!B1944="",Businesses!C1944&lt;&gt;""),0,IF(Businesses!B1944="","N/A",IF(ISNUMBER(Businesses!B1944),Businesses!B1944,0)))</f>
        <v>N/A</v>
      </c>
    </row>
    <row r="1944" spans="2:9">
      <c r="B1944" s="32" t="str">
        <f t="shared" si="61"/>
        <v>N/A</v>
      </c>
      <c r="C1944" s="32" t="str">
        <f>IF(AND(Businesses!D1945="",Businesses!E1945&lt;&gt;""),0,IF(Businesses!D1945="","N/A",IF(ISNUMBER(Businesses!D1945),Businesses!D1945,0)))</f>
        <v>N/A</v>
      </c>
      <c r="D1944" s="32" t="str">
        <f>IF(Businesses!E1945="","N/A",Businesses!E1945)</f>
        <v>N/A</v>
      </c>
      <c r="E1944" s="32" t="str">
        <f>IF(Businesses!F1945="","N/A",Businesses!F1945)</f>
        <v>N/A</v>
      </c>
      <c r="F1944" s="32" t="str">
        <f t="shared" si="60"/>
        <v>N/A</v>
      </c>
      <c r="G1944" s="32" t="str">
        <f>IF(Businesses!G1945="","N/A",Businesses!G1945)</f>
        <v>N/A</v>
      </c>
      <c r="H1944" s="32" t="str">
        <f>IF(Businesses!H1945="","N/A",Businesses!H1945)</f>
        <v>N/A</v>
      </c>
      <c r="I1944" s="32" t="str">
        <f>IF(AND(Businesses!B1945="",Businesses!C1945&lt;&gt;""),0,IF(Businesses!B1945="","N/A",IF(ISNUMBER(Businesses!B1945),Businesses!B1945,0)))</f>
        <v>N/A</v>
      </c>
    </row>
    <row r="1945" spans="2:9">
      <c r="B1945" s="32" t="str">
        <f t="shared" si="61"/>
        <v>N/A</v>
      </c>
      <c r="C1945" s="32" t="str">
        <f>IF(AND(Businesses!D1946="",Businesses!E1946&lt;&gt;""),0,IF(Businesses!D1946="","N/A",IF(ISNUMBER(Businesses!D1946),Businesses!D1946,0)))</f>
        <v>N/A</v>
      </c>
      <c r="D1945" s="32" t="str">
        <f>IF(Businesses!E1946="","N/A",Businesses!E1946)</f>
        <v>N/A</v>
      </c>
      <c r="E1945" s="32" t="str">
        <f>IF(Businesses!F1946="","N/A",Businesses!F1946)</f>
        <v>N/A</v>
      </c>
      <c r="F1945" s="32" t="str">
        <f t="shared" si="60"/>
        <v>N/A</v>
      </c>
      <c r="G1945" s="32" t="str">
        <f>IF(Businesses!G1946="","N/A",Businesses!G1946)</f>
        <v>N/A</v>
      </c>
      <c r="H1945" s="32" t="str">
        <f>IF(Businesses!H1946="","N/A",Businesses!H1946)</f>
        <v>N/A</v>
      </c>
      <c r="I1945" s="32" t="str">
        <f>IF(AND(Businesses!B1946="",Businesses!C1946&lt;&gt;""),0,IF(Businesses!B1946="","N/A",IF(ISNUMBER(Businesses!B1946),Businesses!B1946,0)))</f>
        <v>N/A</v>
      </c>
    </row>
    <row r="1946" spans="2:9">
      <c r="B1946" s="32" t="str">
        <f t="shared" si="61"/>
        <v>N/A</v>
      </c>
      <c r="C1946" s="32" t="str">
        <f>IF(AND(Businesses!D1947="",Businesses!E1947&lt;&gt;""),0,IF(Businesses!D1947="","N/A",IF(ISNUMBER(Businesses!D1947),Businesses!D1947,0)))</f>
        <v>N/A</v>
      </c>
      <c r="D1946" s="32" t="str">
        <f>IF(Businesses!E1947="","N/A",Businesses!E1947)</f>
        <v>N/A</v>
      </c>
      <c r="E1946" s="32" t="str">
        <f>IF(Businesses!F1947="","N/A",Businesses!F1947)</f>
        <v>N/A</v>
      </c>
      <c r="F1946" s="32" t="str">
        <f t="shared" si="60"/>
        <v>N/A</v>
      </c>
      <c r="G1946" s="32" t="str">
        <f>IF(Businesses!G1947="","N/A",Businesses!G1947)</f>
        <v>N/A</v>
      </c>
      <c r="H1946" s="32" t="str">
        <f>IF(Businesses!H1947="","N/A",Businesses!H1947)</f>
        <v>N/A</v>
      </c>
      <c r="I1946" s="32" t="str">
        <f>IF(AND(Businesses!B1947="",Businesses!C1947&lt;&gt;""),0,IF(Businesses!B1947="","N/A",IF(ISNUMBER(Businesses!B1947),Businesses!B1947,0)))</f>
        <v>N/A</v>
      </c>
    </row>
    <row r="1947" spans="2:9">
      <c r="B1947" s="32" t="str">
        <f t="shared" si="61"/>
        <v>N/A</v>
      </c>
      <c r="C1947" s="32" t="str">
        <f>IF(AND(Businesses!D1948="",Businesses!E1948&lt;&gt;""),0,IF(Businesses!D1948="","N/A",IF(ISNUMBER(Businesses!D1948),Businesses!D1948,0)))</f>
        <v>N/A</v>
      </c>
      <c r="D1947" s="32" t="str">
        <f>IF(Businesses!E1948="","N/A",Businesses!E1948)</f>
        <v>N/A</v>
      </c>
      <c r="E1947" s="32" t="str">
        <f>IF(Businesses!F1948="","N/A",Businesses!F1948)</f>
        <v>N/A</v>
      </c>
      <c r="F1947" s="32" t="str">
        <f t="shared" si="60"/>
        <v>N/A</v>
      </c>
      <c r="G1947" s="32" t="str">
        <f>IF(Businesses!G1948="","N/A",Businesses!G1948)</f>
        <v>N/A</v>
      </c>
      <c r="H1947" s="32" t="str">
        <f>IF(Businesses!H1948="","N/A",Businesses!H1948)</f>
        <v>N/A</v>
      </c>
      <c r="I1947" s="32" t="str">
        <f>IF(AND(Businesses!B1948="",Businesses!C1948&lt;&gt;""),0,IF(Businesses!B1948="","N/A",IF(ISNUMBER(Businesses!B1948),Businesses!B1948,0)))</f>
        <v>N/A</v>
      </c>
    </row>
    <row r="1948" spans="2:9">
      <c r="B1948" s="32" t="str">
        <f t="shared" si="61"/>
        <v>N/A</v>
      </c>
      <c r="C1948" s="32" t="str">
        <f>IF(AND(Businesses!D1949="",Businesses!E1949&lt;&gt;""),0,IF(Businesses!D1949="","N/A",IF(ISNUMBER(Businesses!D1949),Businesses!D1949,0)))</f>
        <v>N/A</v>
      </c>
      <c r="D1948" s="32" t="str">
        <f>IF(Businesses!E1949="","N/A",Businesses!E1949)</f>
        <v>N/A</v>
      </c>
      <c r="E1948" s="32" t="str">
        <f>IF(Businesses!F1949="","N/A",Businesses!F1949)</f>
        <v>N/A</v>
      </c>
      <c r="F1948" s="32" t="str">
        <f t="shared" si="60"/>
        <v>N/A</v>
      </c>
      <c r="G1948" s="32" t="str">
        <f>IF(Businesses!G1949="","N/A",Businesses!G1949)</f>
        <v>N/A</v>
      </c>
      <c r="H1948" s="32" t="str">
        <f>IF(Businesses!H1949="","N/A",Businesses!H1949)</f>
        <v>N/A</v>
      </c>
      <c r="I1948" s="32" t="str">
        <f>IF(AND(Businesses!B1949="",Businesses!C1949&lt;&gt;""),0,IF(Businesses!B1949="","N/A",IF(ISNUMBER(Businesses!B1949),Businesses!B1949,0)))</f>
        <v>N/A</v>
      </c>
    </row>
    <row r="1949" spans="2:9">
      <c r="B1949" s="32" t="str">
        <f t="shared" si="61"/>
        <v>N/A</v>
      </c>
      <c r="C1949" s="32" t="str">
        <f>IF(AND(Businesses!D1950="",Businesses!E1950&lt;&gt;""),0,IF(Businesses!D1950="","N/A",IF(ISNUMBER(Businesses!D1950),Businesses!D1950,0)))</f>
        <v>N/A</v>
      </c>
      <c r="D1949" s="32" t="str">
        <f>IF(Businesses!E1950="","N/A",Businesses!E1950)</f>
        <v>N/A</v>
      </c>
      <c r="E1949" s="32" t="str">
        <f>IF(Businesses!F1950="","N/A",Businesses!F1950)</f>
        <v>N/A</v>
      </c>
      <c r="F1949" s="32" t="str">
        <f t="shared" si="60"/>
        <v>N/A</v>
      </c>
      <c r="G1949" s="32" t="str">
        <f>IF(Businesses!G1950="","N/A",Businesses!G1950)</f>
        <v>N/A</v>
      </c>
      <c r="H1949" s="32" t="str">
        <f>IF(Businesses!H1950="","N/A",Businesses!H1950)</f>
        <v>N/A</v>
      </c>
      <c r="I1949" s="32" t="str">
        <f>IF(AND(Businesses!B1950="",Businesses!C1950&lt;&gt;""),0,IF(Businesses!B1950="","N/A",IF(ISNUMBER(Businesses!B1950),Businesses!B1950,0)))</f>
        <v>N/A</v>
      </c>
    </row>
    <row r="1950" spans="2:9">
      <c r="B1950" s="32" t="str">
        <f t="shared" si="61"/>
        <v>N/A</v>
      </c>
      <c r="C1950" s="32" t="str">
        <f>IF(AND(Businesses!D1951="",Businesses!E1951&lt;&gt;""),0,IF(Businesses!D1951="","N/A",IF(ISNUMBER(Businesses!D1951),Businesses!D1951,0)))</f>
        <v>N/A</v>
      </c>
      <c r="D1950" s="32" t="str">
        <f>IF(Businesses!E1951="","N/A",Businesses!E1951)</f>
        <v>N/A</v>
      </c>
      <c r="E1950" s="32" t="str">
        <f>IF(Businesses!F1951="","N/A",Businesses!F1951)</f>
        <v>N/A</v>
      </c>
      <c r="F1950" s="32" t="str">
        <f t="shared" si="60"/>
        <v>N/A</v>
      </c>
      <c r="G1950" s="32" t="str">
        <f>IF(Businesses!G1951="","N/A",Businesses!G1951)</f>
        <v>N/A</v>
      </c>
      <c r="H1950" s="32" t="str">
        <f>IF(Businesses!H1951="","N/A",Businesses!H1951)</f>
        <v>N/A</v>
      </c>
      <c r="I1950" s="32" t="str">
        <f>IF(AND(Businesses!B1951="",Businesses!C1951&lt;&gt;""),0,IF(Businesses!B1951="","N/A",IF(ISNUMBER(Businesses!B1951),Businesses!B1951,0)))</f>
        <v>N/A</v>
      </c>
    </row>
    <row r="1951" spans="2:9">
      <c r="B1951" s="32" t="str">
        <f t="shared" si="61"/>
        <v>N/A</v>
      </c>
      <c r="C1951" s="32" t="str">
        <f>IF(AND(Businesses!D1952="",Businesses!E1952&lt;&gt;""),0,IF(Businesses!D1952="","N/A",IF(ISNUMBER(Businesses!D1952),Businesses!D1952,0)))</f>
        <v>N/A</v>
      </c>
      <c r="D1951" s="32" t="str">
        <f>IF(Businesses!E1952="","N/A",Businesses!E1952)</f>
        <v>N/A</v>
      </c>
      <c r="E1951" s="32" t="str">
        <f>IF(Businesses!F1952="","N/A",Businesses!F1952)</f>
        <v>N/A</v>
      </c>
      <c r="F1951" s="32" t="str">
        <f t="shared" si="60"/>
        <v>N/A</v>
      </c>
      <c r="G1951" s="32" t="str">
        <f>IF(Businesses!G1952="","N/A",Businesses!G1952)</f>
        <v>N/A</v>
      </c>
      <c r="H1951" s="32" t="str">
        <f>IF(Businesses!H1952="","N/A",Businesses!H1952)</f>
        <v>N/A</v>
      </c>
      <c r="I1951" s="32" t="str">
        <f>IF(AND(Businesses!B1952="",Businesses!C1952&lt;&gt;""),0,IF(Businesses!B1952="","N/A",IF(ISNUMBER(Businesses!B1952),Businesses!B1952,0)))</f>
        <v>N/A</v>
      </c>
    </row>
    <row r="1952" spans="2:9">
      <c r="B1952" s="32" t="str">
        <f t="shared" si="61"/>
        <v>N/A</v>
      </c>
      <c r="C1952" s="32" t="str">
        <f>IF(AND(Businesses!D1953="",Businesses!E1953&lt;&gt;""),0,IF(Businesses!D1953="","N/A",IF(ISNUMBER(Businesses!D1953),Businesses!D1953,0)))</f>
        <v>N/A</v>
      </c>
      <c r="D1952" s="32" t="str">
        <f>IF(Businesses!E1953="","N/A",Businesses!E1953)</f>
        <v>N/A</v>
      </c>
      <c r="E1952" s="32" t="str">
        <f>IF(Businesses!F1953="","N/A",Businesses!F1953)</f>
        <v>N/A</v>
      </c>
      <c r="F1952" s="32" t="str">
        <f t="shared" si="60"/>
        <v>N/A</v>
      </c>
      <c r="G1952" s="32" t="str">
        <f>IF(Businesses!G1953="","N/A",Businesses!G1953)</f>
        <v>N/A</v>
      </c>
      <c r="H1952" s="32" t="str">
        <f>IF(Businesses!H1953="","N/A",Businesses!H1953)</f>
        <v>N/A</v>
      </c>
      <c r="I1952" s="32" t="str">
        <f>IF(AND(Businesses!B1953="",Businesses!C1953&lt;&gt;""),0,IF(Businesses!B1953="","N/A",IF(ISNUMBER(Businesses!B1953),Businesses!B1953,0)))</f>
        <v>N/A</v>
      </c>
    </row>
    <row r="1953" spans="2:9">
      <c r="B1953" s="32" t="str">
        <f t="shared" si="61"/>
        <v>N/A</v>
      </c>
      <c r="C1953" s="32" t="str">
        <f>IF(AND(Businesses!D1954="",Businesses!E1954&lt;&gt;""),0,IF(Businesses!D1954="","N/A",IF(ISNUMBER(Businesses!D1954),Businesses!D1954,0)))</f>
        <v>N/A</v>
      </c>
      <c r="D1953" s="32" t="str">
        <f>IF(Businesses!E1954="","N/A",Businesses!E1954)</f>
        <v>N/A</v>
      </c>
      <c r="E1953" s="32" t="str">
        <f>IF(Businesses!F1954="","N/A",Businesses!F1954)</f>
        <v>N/A</v>
      </c>
      <c r="F1953" s="32" t="str">
        <f t="shared" si="60"/>
        <v>N/A</v>
      </c>
      <c r="G1953" s="32" t="str">
        <f>IF(Businesses!G1954="","N/A",Businesses!G1954)</f>
        <v>N/A</v>
      </c>
      <c r="H1953" s="32" t="str">
        <f>IF(Businesses!H1954="","N/A",Businesses!H1954)</f>
        <v>N/A</v>
      </c>
      <c r="I1953" s="32" t="str">
        <f>IF(AND(Businesses!B1954="",Businesses!C1954&lt;&gt;""),0,IF(Businesses!B1954="","N/A",IF(ISNUMBER(Businesses!B1954),Businesses!B1954,0)))</f>
        <v>N/A</v>
      </c>
    </row>
    <row r="1954" spans="2:9">
      <c r="B1954" s="32" t="str">
        <f t="shared" si="61"/>
        <v>N/A</v>
      </c>
      <c r="C1954" s="32" t="str">
        <f>IF(AND(Businesses!D1955="",Businesses!E1955&lt;&gt;""),0,IF(Businesses!D1955="","N/A",IF(ISNUMBER(Businesses!D1955),Businesses!D1955,0)))</f>
        <v>N/A</v>
      </c>
      <c r="D1954" s="32" t="str">
        <f>IF(Businesses!E1955="","N/A",Businesses!E1955)</f>
        <v>N/A</v>
      </c>
      <c r="E1954" s="32" t="str">
        <f>IF(Businesses!F1955="","N/A",Businesses!F1955)</f>
        <v>N/A</v>
      </c>
      <c r="F1954" s="32" t="str">
        <f t="shared" si="60"/>
        <v>N/A</v>
      </c>
      <c r="G1954" s="32" t="str">
        <f>IF(Businesses!G1955="","N/A",Businesses!G1955)</f>
        <v>N/A</v>
      </c>
      <c r="H1954" s="32" t="str">
        <f>IF(Businesses!H1955="","N/A",Businesses!H1955)</f>
        <v>N/A</v>
      </c>
      <c r="I1954" s="32" t="str">
        <f>IF(AND(Businesses!B1955="",Businesses!C1955&lt;&gt;""),0,IF(Businesses!B1955="","N/A",IF(ISNUMBER(Businesses!B1955),Businesses!B1955,0)))</f>
        <v>N/A</v>
      </c>
    </row>
    <row r="1955" spans="2:9">
      <c r="B1955" s="32" t="str">
        <f t="shared" si="61"/>
        <v>N/A</v>
      </c>
      <c r="C1955" s="32" t="str">
        <f>IF(AND(Businesses!D1956="",Businesses!E1956&lt;&gt;""),0,IF(Businesses!D1956="","N/A",IF(ISNUMBER(Businesses!D1956),Businesses!D1956,0)))</f>
        <v>N/A</v>
      </c>
      <c r="D1955" s="32" t="str">
        <f>IF(Businesses!E1956="","N/A",Businesses!E1956)</f>
        <v>N/A</v>
      </c>
      <c r="E1955" s="32" t="str">
        <f>IF(Businesses!F1956="","N/A",Businesses!F1956)</f>
        <v>N/A</v>
      </c>
      <c r="F1955" s="32" t="str">
        <f t="shared" si="60"/>
        <v>N/A</v>
      </c>
      <c r="G1955" s="32" t="str">
        <f>IF(Businesses!G1956="","N/A",Businesses!G1956)</f>
        <v>N/A</v>
      </c>
      <c r="H1955" s="32" t="str">
        <f>IF(Businesses!H1956="","N/A",Businesses!H1956)</f>
        <v>N/A</v>
      </c>
      <c r="I1955" s="32" t="str">
        <f>IF(AND(Businesses!B1956="",Businesses!C1956&lt;&gt;""),0,IF(Businesses!B1956="","N/A",IF(ISNUMBER(Businesses!B1956),Businesses!B1956,0)))</f>
        <v>N/A</v>
      </c>
    </row>
    <row r="1956" spans="2:9">
      <c r="B1956" s="32" t="str">
        <f t="shared" si="61"/>
        <v>N/A</v>
      </c>
      <c r="C1956" s="32" t="str">
        <f>IF(AND(Businesses!D1957="",Businesses!E1957&lt;&gt;""),0,IF(Businesses!D1957="","N/A",IF(ISNUMBER(Businesses!D1957),Businesses!D1957,0)))</f>
        <v>N/A</v>
      </c>
      <c r="D1956" s="32" t="str">
        <f>IF(Businesses!E1957="","N/A",Businesses!E1957)</f>
        <v>N/A</v>
      </c>
      <c r="E1956" s="32" t="str">
        <f>IF(Businesses!F1957="","N/A",Businesses!F1957)</f>
        <v>N/A</v>
      </c>
      <c r="F1956" s="32" t="str">
        <f t="shared" si="60"/>
        <v>N/A</v>
      </c>
      <c r="G1956" s="32" t="str">
        <f>IF(Businesses!G1957="","N/A",Businesses!G1957)</f>
        <v>N/A</v>
      </c>
      <c r="H1956" s="32" t="str">
        <f>IF(Businesses!H1957="","N/A",Businesses!H1957)</f>
        <v>N/A</v>
      </c>
      <c r="I1956" s="32" t="str">
        <f>IF(AND(Businesses!B1957="",Businesses!C1957&lt;&gt;""),0,IF(Businesses!B1957="","N/A",IF(ISNUMBER(Businesses!B1957),Businesses!B1957,0)))</f>
        <v>N/A</v>
      </c>
    </row>
    <row r="1957" spans="2:9">
      <c r="B1957" s="32" t="str">
        <f t="shared" si="61"/>
        <v>N/A</v>
      </c>
      <c r="C1957" s="32" t="str">
        <f>IF(AND(Businesses!D1958="",Businesses!E1958&lt;&gt;""),0,IF(Businesses!D1958="","N/A",IF(ISNUMBER(Businesses!D1958),Businesses!D1958,0)))</f>
        <v>N/A</v>
      </c>
      <c r="D1957" s="32" t="str">
        <f>IF(Businesses!E1958="","N/A",Businesses!E1958)</f>
        <v>N/A</v>
      </c>
      <c r="E1957" s="32" t="str">
        <f>IF(Businesses!F1958="","N/A",Businesses!F1958)</f>
        <v>N/A</v>
      </c>
      <c r="F1957" s="32" t="str">
        <f t="shared" si="60"/>
        <v>N/A</v>
      </c>
      <c r="G1957" s="32" t="str">
        <f>IF(Businesses!G1958="","N/A",Businesses!G1958)</f>
        <v>N/A</v>
      </c>
      <c r="H1957" s="32" t="str">
        <f>IF(Businesses!H1958="","N/A",Businesses!H1958)</f>
        <v>N/A</v>
      </c>
      <c r="I1957" s="32" t="str">
        <f>IF(AND(Businesses!B1958="",Businesses!C1958&lt;&gt;""),0,IF(Businesses!B1958="","N/A",IF(ISNUMBER(Businesses!B1958),Businesses!B1958,0)))</f>
        <v>N/A</v>
      </c>
    </row>
    <row r="1958" spans="2:9">
      <c r="B1958" s="32" t="str">
        <f t="shared" si="61"/>
        <v>N/A</v>
      </c>
      <c r="C1958" s="32" t="str">
        <f>IF(AND(Businesses!D1959="",Businesses!E1959&lt;&gt;""),0,IF(Businesses!D1959="","N/A",IF(ISNUMBER(Businesses!D1959),Businesses!D1959,0)))</f>
        <v>N/A</v>
      </c>
      <c r="D1958" s="32" t="str">
        <f>IF(Businesses!E1959="","N/A",Businesses!E1959)</f>
        <v>N/A</v>
      </c>
      <c r="E1958" s="32" t="str">
        <f>IF(Businesses!F1959="","N/A",Businesses!F1959)</f>
        <v>N/A</v>
      </c>
      <c r="F1958" s="32" t="str">
        <f t="shared" si="60"/>
        <v>N/A</v>
      </c>
      <c r="G1958" s="32" t="str">
        <f>IF(Businesses!G1959="","N/A",Businesses!G1959)</f>
        <v>N/A</v>
      </c>
      <c r="H1958" s="32" t="str">
        <f>IF(Businesses!H1959="","N/A",Businesses!H1959)</f>
        <v>N/A</v>
      </c>
      <c r="I1958" s="32" t="str">
        <f>IF(AND(Businesses!B1959="",Businesses!C1959&lt;&gt;""),0,IF(Businesses!B1959="","N/A",IF(ISNUMBER(Businesses!B1959),Businesses!B1959,0)))</f>
        <v>N/A</v>
      </c>
    </row>
    <row r="1959" spans="2:9">
      <c r="B1959" s="32" t="str">
        <f t="shared" si="61"/>
        <v>N/A</v>
      </c>
      <c r="C1959" s="32" t="str">
        <f>IF(AND(Businesses!D1960="",Businesses!E1960&lt;&gt;""),0,IF(Businesses!D1960="","N/A",IF(ISNUMBER(Businesses!D1960),Businesses!D1960,0)))</f>
        <v>N/A</v>
      </c>
      <c r="D1959" s="32" t="str">
        <f>IF(Businesses!E1960="","N/A",Businesses!E1960)</f>
        <v>N/A</v>
      </c>
      <c r="E1959" s="32" t="str">
        <f>IF(Businesses!F1960="","N/A",Businesses!F1960)</f>
        <v>N/A</v>
      </c>
      <c r="F1959" s="32" t="str">
        <f t="shared" si="60"/>
        <v>N/A</v>
      </c>
      <c r="G1959" s="32" t="str">
        <f>IF(Businesses!G1960="","N/A",Businesses!G1960)</f>
        <v>N/A</v>
      </c>
      <c r="H1959" s="32" t="str">
        <f>IF(Businesses!H1960="","N/A",Businesses!H1960)</f>
        <v>N/A</v>
      </c>
      <c r="I1959" s="32" t="str">
        <f>IF(AND(Businesses!B1960="",Businesses!C1960&lt;&gt;""),0,IF(Businesses!B1960="","N/A",IF(ISNUMBER(Businesses!B1960),Businesses!B1960,0)))</f>
        <v>N/A</v>
      </c>
    </row>
    <row r="1960" spans="2:9">
      <c r="B1960" s="32" t="str">
        <f t="shared" si="61"/>
        <v>N/A</v>
      </c>
      <c r="C1960" s="32" t="str">
        <f>IF(AND(Businesses!D1961="",Businesses!E1961&lt;&gt;""),0,IF(Businesses!D1961="","N/A",IF(ISNUMBER(Businesses!D1961),Businesses!D1961,0)))</f>
        <v>N/A</v>
      </c>
      <c r="D1960" s="32" t="str">
        <f>IF(Businesses!E1961="","N/A",Businesses!E1961)</f>
        <v>N/A</v>
      </c>
      <c r="E1960" s="32" t="str">
        <f>IF(Businesses!F1961="","N/A",Businesses!F1961)</f>
        <v>N/A</v>
      </c>
      <c r="F1960" s="32" t="str">
        <f t="shared" si="60"/>
        <v>N/A</v>
      </c>
      <c r="G1960" s="32" t="str">
        <f>IF(Businesses!G1961="","N/A",Businesses!G1961)</f>
        <v>N/A</v>
      </c>
      <c r="H1960" s="32" t="str">
        <f>IF(Businesses!H1961="","N/A",Businesses!H1961)</f>
        <v>N/A</v>
      </c>
      <c r="I1960" s="32" t="str">
        <f>IF(AND(Businesses!B1961="",Businesses!C1961&lt;&gt;""),0,IF(Businesses!B1961="","N/A",IF(ISNUMBER(Businesses!B1961),Businesses!B1961,0)))</f>
        <v>N/A</v>
      </c>
    </row>
    <row r="1961" spans="2:9">
      <c r="B1961" s="32" t="str">
        <f t="shared" si="61"/>
        <v>N/A</v>
      </c>
      <c r="C1961" s="32" t="str">
        <f>IF(AND(Businesses!D1962="",Businesses!E1962&lt;&gt;""),0,IF(Businesses!D1962="","N/A",IF(ISNUMBER(Businesses!D1962),Businesses!D1962,0)))</f>
        <v>N/A</v>
      </c>
      <c r="D1961" s="32" t="str">
        <f>IF(Businesses!E1962="","N/A",Businesses!E1962)</f>
        <v>N/A</v>
      </c>
      <c r="E1961" s="32" t="str">
        <f>IF(Businesses!F1962="","N/A",Businesses!F1962)</f>
        <v>N/A</v>
      </c>
      <c r="F1961" s="32" t="str">
        <f t="shared" si="60"/>
        <v>N/A</v>
      </c>
      <c r="G1961" s="32" t="str">
        <f>IF(Businesses!G1962="","N/A",Businesses!G1962)</f>
        <v>N/A</v>
      </c>
      <c r="H1961" s="32" t="str">
        <f>IF(Businesses!H1962="","N/A",Businesses!H1962)</f>
        <v>N/A</v>
      </c>
      <c r="I1961" s="32" t="str">
        <f>IF(AND(Businesses!B1962="",Businesses!C1962&lt;&gt;""),0,IF(Businesses!B1962="","N/A",IF(ISNUMBER(Businesses!B1962),Businesses!B1962,0)))</f>
        <v>N/A</v>
      </c>
    </row>
    <row r="1962" spans="2:9">
      <c r="B1962" s="32" t="str">
        <f t="shared" si="61"/>
        <v>N/A</v>
      </c>
      <c r="C1962" s="32" t="str">
        <f>IF(AND(Businesses!D1963="",Businesses!E1963&lt;&gt;""),0,IF(Businesses!D1963="","N/A",IF(ISNUMBER(Businesses!D1963),Businesses!D1963,0)))</f>
        <v>N/A</v>
      </c>
      <c r="D1962" s="32" t="str">
        <f>IF(Businesses!E1963="","N/A",Businesses!E1963)</f>
        <v>N/A</v>
      </c>
      <c r="E1962" s="32" t="str">
        <f>IF(Businesses!F1963="","N/A",Businesses!F1963)</f>
        <v>N/A</v>
      </c>
      <c r="F1962" s="32" t="str">
        <f t="shared" si="60"/>
        <v>N/A</v>
      </c>
      <c r="G1962" s="32" t="str">
        <f>IF(Businesses!G1963="","N/A",Businesses!G1963)</f>
        <v>N/A</v>
      </c>
      <c r="H1962" s="32" t="str">
        <f>IF(Businesses!H1963="","N/A",Businesses!H1963)</f>
        <v>N/A</v>
      </c>
      <c r="I1962" s="32" t="str">
        <f>IF(AND(Businesses!B1963="",Businesses!C1963&lt;&gt;""),0,IF(Businesses!B1963="","N/A",IF(ISNUMBER(Businesses!B1963),Businesses!B1963,0)))</f>
        <v>N/A</v>
      </c>
    </row>
    <row r="1963" spans="2:9">
      <c r="B1963" s="32" t="str">
        <f t="shared" si="61"/>
        <v>N/A</v>
      </c>
      <c r="C1963" s="32" t="str">
        <f>IF(AND(Businesses!D1964="",Businesses!E1964&lt;&gt;""),0,IF(Businesses!D1964="","N/A",IF(ISNUMBER(Businesses!D1964),Businesses!D1964,0)))</f>
        <v>N/A</v>
      </c>
      <c r="D1963" s="32" t="str">
        <f>IF(Businesses!E1964="","N/A",Businesses!E1964)</f>
        <v>N/A</v>
      </c>
      <c r="E1963" s="32" t="str">
        <f>IF(Businesses!F1964="","N/A",Businesses!F1964)</f>
        <v>N/A</v>
      </c>
      <c r="F1963" s="32" t="str">
        <f t="shared" si="60"/>
        <v>N/A</v>
      </c>
      <c r="G1963" s="32" t="str">
        <f>IF(Businesses!G1964="","N/A",Businesses!G1964)</f>
        <v>N/A</v>
      </c>
      <c r="H1963" s="32" t="str">
        <f>IF(Businesses!H1964="","N/A",Businesses!H1964)</f>
        <v>N/A</v>
      </c>
      <c r="I1963" s="32" t="str">
        <f>IF(AND(Businesses!B1964="",Businesses!C1964&lt;&gt;""),0,IF(Businesses!B1964="","N/A",IF(ISNUMBER(Businesses!B1964),Businesses!B1964,0)))</f>
        <v>N/A</v>
      </c>
    </row>
    <row r="1964" spans="2:9">
      <c r="B1964" s="32" t="str">
        <f t="shared" si="61"/>
        <v>N/A</v>
      </c>
      <c r="C1964" s="32" t="str">
        <f>IF(AND(Businesses!D1965="",Businesses!E1965&lt;&gt;""),0,IF(Businesses!D1965="","N/A",IF(ISNUMBER(Businesses!D1965),Businesses!D1965,0)))</f>
        <v>N/A</v>
      </c>
      <c r="D1964" s="32" t="str">
        <f>IF(Businesses!E1965="","N/A",Businesses!E1965)</f>
        <v>N/A</v>
      </c>
      <c r="E1964" s="32" t="str">
        <f>IF(Businesses!F1965="","N/A",Businesses!F1965)</f>
        <v>N/A</v>
      </c>
      <c r="F1964" s="32" t="str">
        <f t="shared" si="60"/>
        <v>N/A</v>
      </c>
      <c r="G1964" s="32" t="str">
        <f>IF(Businesses!G1965="","N/A",Businesses!G1965)</f>
        <v>N/A</v>
      </c>
      <c r="H1964" s="32" t="str">
        <f>IF(Businesses!H1965="","N/A",Businesses!H1965)</f>
        <v>N/A</v>
      </c>
      <c r="I1964" s="32" t="str">
        <f>IF(AND(Businesses!B1965="",Businesses!C1965&lt;&gt;""),0,IF(Businesses!B1965="","N/A",IF(ISNUMBER(Businesses!B1965),Businesses!B1965,0)))</f>
        <v>N/A</v>
      </c>
    </row>
    <row r="1965" spans="2:9">
      <c r="B1965" s="32" t="str">
        <f t="shared" si="61"/>
        <v>N/A</v>
      </c>
      <c r="C1965" s="32" t="str">
        <f>IF(AND(Businesses!D1966="",Businesses!E1966&lt;&gt;""),0,IF(Businesses!D1966="","N/A",IF(ISNUMBER(Businesses!D1966),Businesses!D1966,0)))</f>
        <v>N/A</v>
      </c>
      <c r="D1965" s="32" t="str">
        <f>IF(Businesses!E1966="","N/A",Businesses!E1966)</f>
        <v>N/A</v>
      </c>
      <c r="E1965" s="32" t="str">
        <f>IF(Businesses!F1966="","N/A",Businesses!F1966)</f>
        <v>N/A</v>
      </c>
      <c r="F1965" s="32" t="str">
        <f t="shared" si="60"/>
        <v>N/A</v>
      </c>
      <c r="G1965" s="32" t="str">
        <f>IF(Businesses!G1966="","N/A",Businesses!G1966)</f>
        <v>N/A</v>
      </c>
      <c r="H1965" s="32" t="str">
        <f>IF(Businesses!H1966="","N/A",Businesses!H1966)</f>
        <v>N/A</v>
      </c>
      <c r="I1965" s="32" t="str">
        <f>IF(AND(Businesses!B1966="",Businesses!C1966&lt;&gt;""),0,IF(Businesses!B1966="","N/A",IF(ISNUMBER(Businesses!B1966),Businesses!B1966,0)))</f>
        <v>N/A</v>
      </c>
    </row>
    <row r="1966" spans="2:9">
      <c r="B1966" s="32" t="str">
        <f t="shared" si="61"/>
        <v>N/A</v>
      </c>
      <c r="C1966" s="32" t="str">
        <f>IF(AND(Businesses!D1967="",Businesses!E1967&lt;&gt;""),0,IF(Businesses!D1967="","N/A",IF(ISNUMBER(Businesses!D1967),Businesses!D1967,0)))</f>
        <v>N/A</v>
      </c>
      <c r="D1966" s="32" t="str">
        <f>IF(Businesses!E1967="","N/A",Businesses!E1967)</f>
        <v>N/A</v>
      </c>
      <c r="E1966" s="32" t="str">
        <f>IF(Businesses!F1967="","N/A",Businesses!F1967)</f>
        <v>N/A</v>
      </c>
      <c r="F1966" s="32" t="str">
        <f t="shared" si="60"/>
        <v>N/A</v>
      </c>
      <c r="G1966" s="32" t="str">
        <f>IF(Businesses!G1967="","N/A",Businesses!G1967)</f>
        <v>N/A</v>
      </c>
      <c r="H1966" s="32" t="str">
        <f>IF(Businesses!H1967="","N/A",Businesses!H1967)</f>
        <v>N/A</v>
      </c>
      <c r="I1966" s="32" t="str">
        <f>IF(AND(Businesses!B1967="",Businesses!C1967&lt;&gt;""),0,IF(Businesses!B1967="","N/A",IF(ISNUMBER(Businesses!B1967),Businesses!B1967,0)))</f>
        <v>N/A</v>
      </c>
    </row>
    <row r="1967" spans="2:9">
      <c r="B1967" s="32" t="str">
        <f t="shared" si="61"/>
        <v>N/A</v>
      </c>
      <c r="C1967" s="32" t="str">
        <f>IF(AND(Businesses!D1968="",Businesses!E1968&lt;&gt;""),0,IF(Businesses!D1968="","N/A",IF(ISNUMBER(Businesses!D1968),Businesses!D1968,0)))</f>
        <v>N/A</v>
      </c>
      <c r="D1967" s="32" t="str">
        <f>IF(Businesses!E1968="","N/A",Businesses!E1968)</f>
        <v>N/A</v>
      </c>
      <c r="E1967" s="32" t="str">
        <f>IF(Businesses!F1968="","N/A",Businesses!F1968)</f>
        <v>N/A</v>
      </c>
      <c r="F1967" s="32" t="str">
        <f t="shared" si="60"/>
        <v>N/A</v>
      </c>
      <c r="G1967" s="32" t="str">
        <f>IF(Businesses!G1968="","N/A",Businesses!G1968)</f>
        <v>N/A</v>
      </c>
      <c r="H1967" s="32" t="str">
        <f>IF(Businesses!H1968="","N/A",Businesses!H1968)</f>
        <v>N/A</v>
      </c>
      <c r="I1967" s="32" t="str">
        <f>IF(AND(Businesses!B1968="",Businesses!C1968&lt;&gt;""),0,IF(Businesses!B1968="","N/A",IF(ISNUMBER(Businesses!B1968),Businesses!B1968,0)))</f>
        <v>N/A</v>
      </c>
    </row>
    <row r="1968" spans="2:9">
      <c r="B1968" s="32" t="str">
        <f t="shared" si="61"/>
        <v>N/A</v>
      </c>
      <c r="C1968" s="32" t="str">
        <f>IF(AND(Businesses!D1969="",Businesses!E1969&lt;&gt;""),0,IF(Businesses!D1969="","N/A",IF(ISNUMBER(Businesses!D1969),Businesses!D1969,0)))</f>
        <v>N/A</v>
      </c>
      <c r="D1968" s="32" t="str">
        <f>IF(Businesses!E1969="","N/A",Businesses!E1969)</f>
        <v>N/A</v>
      </c>
      <c r="E1968" s="32" t="str">
        <f>IF(Businesses!F1969="","N/A",Businesses!F1969)</f>
        <v>N/A</v>
      </c>
      <c r="F1968" s="32" t="str">
        <f t="shared" si="60"/>
        <v>N/A</v>
      </c>
      <c r="G1968" s="32" t="str">
        <f>IF(Businesses!G1969="","N/A",Businesses!G1969)</f>
        <v>N/A</v>
      </c>
      <c r="H1968" s="32" t="str">
        <f>IF(Businesses!H1969="","N/A",Businesses!H1969)</f>
        <v>N/A</v>
      </c>
      <c r="I1968" s="32" t="str">
        <f>IF(AND(Businesses!B1969="",Businesses!C1969&lt;&gt;""),0,IF(Businesses!B1969="","N/A",IF(ISNUMBER(Businesses!B1969),Businesses!B1969,0)))</f>
        <v>N/A</v>
      </c>
    </row>
    <row r="1969" spans="2:9">
      <c r="B1969" s="32" t="str">
        <f t="shared" si="61"/>
        <v>N/A</v>
      </c>
      <c r="C1969" s="32" t="str">
        <f>IF(AND(Businesses!D1970="",Businesses!E1970&lt;&gt;""),0,IF(Businesses!D1970="","N/A",IF(ISNUMBER(Businesses!D1970),Businesses!D1970,0)))</f>
        <v>N/A</v>
      </c>
      <c r="D1969" s="32" t="str">
        <f>IF(Businesses!E1970="","N/A",Businesses!E1970)</f>
        <v>N/A</v>
      </c>
      <c r="E1969" s="32" t="str">
        <f>IF(Businesses!F1970="","N/A",Businesses!F1970)</f>
        <v>N/A</v>
      </c>
      <c r="F1969" s="32" t="str">
        <f t="shared" si="60"/>
        <v>N/A</v>
      </c>
      <c r="G1969" s="32" t="str">
        <f>IF(Businesses!G1970="","N/A",Businesses!G1970)</f>
        <v>N/A</v>
      </c>
      <c r="H1969" s="32" t="str">
        <f>IF(Businesses!H1970="","N/A",Businesses!H1970)</f>
        <v>N/A</v>
      </c>
      <c r="I1969" s="32" t="str">
        <f>IF(AND(Businesses!B1970="",Businesses!C1970&lt;&gt;""),0,IF(Businesses!B1970="","N/A",IF(ISNUMBER(Businesses!B1970),Businesses!B1970,0)))</f>
        <v>N/A</v>
      </c>
    </row>
    <row r="1970" spans="2:9">
      <c r="B1970" s="32" t="str">
        <f t="shared" si="61"/>
        <v>N/A</v>
      </c>
      <c r="C1970" s="32" t="str">
        <f>IF(AND(Businesses!D1971="",Businesses!E1971&lt;&gt;""),0,IF(Businesses!D1971="","N/A",IF(ISNUMBER(Businesses!D1971),Businesses!D1971,0)))</f>
        <v>N/A</v>
      </c>
      <c r="D1970" s="32" t="str">
        <f>IF(Businesses!E1971="","N/A",Businesses!E1971)</f>
        <v>N/A</v>
      </c>
      <c r="E1970" s="32" t="str">
        <f>IF(Businesses!F1971="","N/A",Businesses!F1971)</f>
        <v>N/A</v>
      </c>
      <c r="F1970" s="32" t="str">
        <f t="shared" si="60"/>
        <v>N/A</v>
      </c>
      <c r="G1970" s="32" t="str">
        <f>IF(Businesses!G1971="","N/A",Businesses!G1971)</f>
        <v>N/A</v>
      </c>
      <c r="H1970" s="32" t="str">
        <f>IF(Businesses!H1971="","N/A",Businesses!H1971)</f>
        <v>N/A</v>
      </c>
      <c r="I1970" s="32" t="str">
        <f>IF(AND(Businesses!B1971="",Businesses!C1971&lt;&gt;""),0,IF(Businesses!B1971="","N/A",IF(ISNUMBER(Businesses!B1971),Businesses!B1971,0)))</f>
        <v>N/A</v>
      </c>
    </row>
    <row r="1971" spans="2:9">
      <c r="B1971" s="32" t="str">
        <f t="shared" si="61"/>
        <v>N/A</v>
      </c>
      <c r="C1971" s="32" t="str">
        <f>IF(AND(Businesses!D1972="",Businesses!E1972&lt;&gt;""),0,IF(Businesses!D1972="","N/A",IF(ISNUMBER(Businesses!D1972),Businesses!D1972,0)))</f>
        <v>N/A</v>
      </c>
      <c r="D1971" s="32" t="str">
        <f>IF(Businesses!E1972="","N/A",Businesses!E1972)</f>
        <v>N/A</v>
      </c>
      <c r="E1971" s="32" t="str">
        <f>IF(Businesses!F1972="","N/A",Businesses!F1972)</f>
        <v>N/A</v>
      </c>
      <c r="F1971" s="32" t="str">
        <f t="shared" si="60"/>
        <v>N/A</v>
      </c>
      <c r="G1971" s="32" t="str">
        <f>IF(Businesses!G1972="","N/A",Businesses!G1972)</f>
        <v>N/A</v>
      </c>
      <c r="H1971" s="32" t="str">
        <f>IF(Businesses!H1972="","N/A",Businesses!H1972)</f>
        <v>N/A</v>
      </c>
      <c r="I1971" s="32" t="str">
        <f>IF(AND(Businesses!B1972="",Businesses!C1972&lt;&gt;""),0,IF(Businesses!B1972="","N/A",IF(ISNUMBER(Businesses!B1972),Businesses!B1972,0)))</f>
        <v>N/A</v>
      </c>
    </row>
    <row r="1972" spans="2:9">
      <c r="B1972" s="32" t="str">
        <f t="shared" si="61"/>
        <v>N/A</v>
      </c>
      <c r="C1972" s="32" t="str">
        <f>IF(AND(Businesses!D1973="",Businesses!E1973&lt;&gt;""),0,IF(Businesses!D1973="","N/A",IF(ISNUMBER(Businesses!D1973),Businesses!D1973,0)))</f>
        <v>N/A</v>
      </c>
      <c r="D1972" s="32" t="str">
        <f>IF(Businesses!E1973="","N/A",Businesses!E1973)</f>
        <v>N/A</v>
      </c>
      <c r="E1972" s="32" t="str">
        <f>IF(Businesses!F1973="","N/A",Businesses!F1973)</f>
        <v>N/A</v>
      </c>
      <c r="F1972" s="32" t="str">
        <f t="shared" si="60"/>
        <v>N/A</v>
      </c>
      <c r="G1972" s="32" t="str">
        <f>IF(Businesses!G1973="","N/A",Businesses!G1973)</f>
        <v>N/A</v>
      </c>
      <c r="H1972" s="32" t="str">
        <f>IF(Businesses!H1973="","N/A",Businesses!H1973)</f>
        <v>N/A</v>
      </c>
      <c r="I1972" s="32" t="str">
        <f>IF(AND(Businesses!B1973="",Businesses!C1973&lt;&gt;""),0,IF(Businesses!B1973="","N/A",IF(ISNUMBER(Businesses!B1973),Businesses!B1973,0)))</f>
        <v>N/A</v>
      </c>
    </row>
    <row r="1973" spans="2:9">
      <c r="B1973" s="32" t="str">
        <f t="shared" si="61"/>
        <v>N/A</v>
      </c>
      <c r="C1973" s="32" t="str">
        <f>IF(AND(Businesses!D1974="",Businesses!E1974&lt;&gt;""),0,IF(Businesses!D1974="","N/A",IF(ISNUMBER(Businesses!D1974),Businesses!D1974,0)))</f>
        <v>N/A</v>
      </c>
      <c r="D1973" s="32" t="str">
        <f>IF(Businesses!E1974="","N/A",Businesses!E1974)</f>
        <v>N/A</v>
      </c>
      <c r="E1973" s="32" t="str">
        <f>IF(Businesses!F1974="","N/A",Businesses!F1974)</f>
        <v>N/A</v>
      </c>
      <c r="F1973" s="32" t="str">
        <f t="shared" si="60"/>
        <v>N/A</v>
      </c>
      <c r="G1973" s="32" t="str">
        <f>IF(Businesses!G1974="","N/A",Businesses!G1974)</f>
        <v>N/A</v>
      </c>
      <c r="H1973" s="32" t="str">
        <f>IF(Businesses!H1974="","N/A",Businesses!H1974)</f>
        <v>N/A</v>
      </c>
      <c r="I1973" s="32" t="str">
        <f>IF(AND(Businesses!B1974="",Businesses!C1974&lt;&gt;""),0,IF(Businesses!B1974="","N/A",IF(ISNUMBER(Businesses!B1974),Businesses!B1974,0)))</f>
        <v>N/A</v>
      </c>
    </row>
    <row r="1974" spans="2:9">
      <c r="B1974" s="32" t="str">
        <f t="shared" si="61"/>
        <v>N/A</v>
      </c>
      <c r="C1974" s="32" t="str">
        <f>IF(AND(Businesses!D1975="",Businesses!E1975&lt;&gt;""),0,IF(Businesses!D1975="","N/A",IF(ISNUMBER(Businesses!D1975),Businesses!D1975,0)))</f>
        <v>N/A</v>
      </c>
      <c r="D1974" s="32" t="str">
        <f>IF(Businesses!E1975="","N/A",Businesses!E1975)</f>
        <v>N/A</v>
      </c>
      <c r="E1974" s="32" t="str">
        <f>IF(Businesses!F1975="","N/A",Businesses!F1975)</f>
        <v>N/A</v>
      </c>
      <c r="F1974" s="32" t="str">
        <f t="shared" si="60"/>
        <v>N/A</v>
      </c>
      <c r="G1974" s="32" t="str">
        <f>IF(Businesses!G1975="","N/A",Businesses!G1975)</f>
        <v>N/A</v>
      </c>
      <c r="H1974" s="32" t="str">
        <f>IF(Businesses!H1975="","N/A",Businesses!H1975)</f>
        <v>N/A</v>
      </c>
      <c r="I1974" s="32" t="str">
        <f>IF(AND(Businesses!B1975="",Businesses!C1975&lt;&gt;""),0,IF(Businesses!B1975="","N/A",IF(ISNUMBER(Businesses!B1975),Businesses!B1975,0)))</f>
        <v>N/A</v>
      </c>
    </row>
    <row r="1975" spans="2:9">
      <c r="B1975" s="32" t="str">
        <f t="shared" si="61"/>
        <v>N/A</v>
      </c>
      <c r="C1975" s="32" t="str">
        <f>IF(AND(Businesses!D1976="",Businesses!E1976&lt;&gt;""),0,IF(Businesses!D1976="","N/A",IF(ISNUMBER(Businesses!D1976),Businesses!D1976,0)))</f>
        <v>N/A</v>
      </c>
      <c r="D1975" s="32" t="str">
        <f>IF(Businesses!E1976="","N/A",Businesses!E1976)</f>
        <v>N/A</v>
      </c>
      <c r="E1975" s="32" t="str">
        <f>IF(Businesses!F1976="","N/A",Businesses!F1976)</f>
        <v>N/A</v>
      </c>
      <c r="F1975" s="32" t="str">
        <f t="shared" si="60"/>
        <v>N/A</v>
      </c>
      <c r="G1975" s="32" t="str">
        <f>IF(Businesses!G1976="","N/A",Businesses!G1976)</f>
        <v>N/A</v>
      </c>
      <c r="H1975" s="32" t="str">
        <f>IF(Businesses!H1976="","N/A",Businesses!H1976)</f>
        <v>N/A</v>
      </c>
      <c r="I1975" s="32" t="str">
        <f>IF(AND(Businesses!B1976="",Businesses!C1976&lt;&gt;""),0,IF(Businesses!B1976="","N/A",IF(ISNUMBER(Businesses!B1976),Businesses!B1976,0)))</f>
        <v>N/A</v>
      </c>
    </row>
    <row r="1976" spans="2:9">
      <c r="B1976" s="32" t="str">
        <f t="shared" si="61"/>
        <v>N/A</v>
      </c>
      <c r="C1976" s="32" t="str">
        <f>IF(AND(Businesses!D1977="",Businesses!E1977&lt;&gt;""),0,IF(Businesses!D1977="","N/A",IF(ISNUMBER(Businesses!D1977),Businesses!D1977,0)))</f>
        <v>N/A</v>
      </c>
      <c r="D1976" s="32" t="str">
        <f>IF(Businesses!E1977="","N/A",Businesses!E1977)</f>
        <v>N/A</v>
      </c>
      <c r="E1976" s="32" t="str">
        <f>IF(Businesses!F1977="","N/A",Businesses!F1977)</f>
        <v>N/A</v>
      </c>
      <c r="F1976" s="32" t="str">
        <f t="shared" si="60"/>
        <v>N/A</v>
      </c>
      <c r="G1976" s="32" t="str">
        <f>IF(Businesses!G1977="","N/A",Businesses!G1977)</f>
        <v>N/A</v>
      </c>
      <c r="H1976" s="32" t="str">
        <f>IF(Businesses!H1977="","N/A",Businesses!H1977)</f>
        <v>N/A</v>
      </c>
      <c r="I1976" s="32" t="str">
        <f>IF(AND(Businesses!B1977="",Businesses!C1977&lt;&gt;""),0,IF(Businesses!B1977="","N/A",IF(ISNUMBER(Businesses!B1977),Businesses!B1977,0)))</f>
        <v>N/A</v>
      </c>
    </row>
    <row r="1977" spans="2:9">
      <c r="B1977" s="32" t="str">
        <f t="shared" si="61"/>
        <v>N/A</v>
      </c>
      <c r="C1977" s="32" t="str">
        <f>IF(AND(Businesses!D1978="",Businesses!E1978&lt;&gt;""),0,IF(Businesses!D1978="","N/A",IF(ISNUMBER(Businesses!D1978),Businesses!D1978,0)))</f>
        <v>N/A</v>
      </c>
      <c r="D1977" s="32" t="str">
        <f>IF(Businesses!E1978="","N/A",Businesses!E1978)</f>
        <v>N/A</v>
      </c>
      <c r="E1977" s="32" t="str">
        <f>IF(Businesses!F1978="","N/A",Businesses!F1978)</f>
        <v>N/A</v>
      </c>
      <c r="F1977" s="32" t="str">
        <f t="shared" si="60"/>
        <v>N/A</v>
      </c>
      <c r="G1977" s="32" t="str">
        <f>IF(Businesses!G1978="","N/A",Businesses!G1978)</f>
        <v>N/A</v>
      </c>
      <c r="H1977" s="32" t="str">
        <f>IF(Businesses!H1978="","N/A",Businesses!H1978)</f>
        <v>N/A</v>
      </c>
      <c r="I1977" s="32" t="str">
        <f>IF(AND(Businesses!B1978="",Businesses!C1978&lt;&gt;""),0,IF(Businesses!B1978="","N/A",IF(ISNUMBER(Businesses!B1978),Businesses!B1978,0)))</f>
        <v>N/A</v>
      </c>
    </row>
    <row r="1978" spans="2:9">
      <c r="B1978" s="32" t="str">
        <f t="shared" si="61"/>
        <v>N/A</v>
      </c>
      <c r="C1978" s="32" t="str">
        <f>IF(AND(Businesses!D1979="",Businesses!E1979&lt;&gt;""),0,IF(Businesses!D1979="","N/A",IF(ISNUMBER(Businesses!D1979),Businesses!D1979,0)))</f>
        <v>N/A</v>
      </c>
      <c r="D1978" s="32" t="str">
        <f>IF(Businesses!E1979="","N/A",Businesses!E1979)</f>
        <v>N/A</v>
      </c>
      <c r="E1978" s="32" t="str">
        <f>IF(Businesses!F1979="","N/A",Businesses!F1979)</f>
        <v>N/A</v>
      </c>
      <c r="F1978" s="32" t="str">
        <f t="shared" si="60"/>
        <v>N/A</v>
      </c>
      <c r="G1978" s="32" t="str">
        <f>IF(Businesses!G1979="","N/A",Businesses!G1979)</f>
        <v>N/A</v>
      </c>
      <c r="H1978" s="32" t="str">
        <f>IF(Businesses!H1979="","N/A",Businesses!H1979)</f>
        <v>N/A</v>
      </c>
      <c r="I1978" s="32" t="str">
        <f>IF(AND(Businesses!B1979="",Businesses!C1979&lt;&gt;""),0,IF(Businesses!B1979="","N/A",IF(ISNUMBER(Businesses!B1979),Businesses!B1979,0)))</f>
        <v>N/A</v>
      </c>
    </row>
    <row r="1979" spans="2:9">
      <c r="B1979" s="32" t="str">
        <f t="shared" si="61"/>
        <v>N/A</v>
      </c>
      <c r="C1979" s="32" t="str">
        <f>IF(AND(Businesses!D1980="",Businesses!E1980&lt;&gt;""),0,IF(Businesses!D1980="","N/A",IF(ISNUMBER(Businesses!D1980),Businesses!D1980,0)))</f>
        <v>N/A</v>
      </c>
      <c r="D1979" s="32" t="str">
        <f>IF(Businesses!E1980="","N/A",Businesses!E1980)</f>
        <v>N/A</v>
      </c>
      <c r="E1979" s="32" t="str">
        <f>IF(Businesses!F1980="","N/A",Businesses!F1980)</f>
        <v>N/A</v>
      </c>
      <c r="F1979" s="32" t="str">
        <f t="shared" si="60"/>
        <v>N/A</v>
      </c>
      <c r="G1979" s="32" t="str">
        <f>IF(Businesses!G1980="","N/A",Businesses!G1980)</f>
        <v>N/A</v>
      </c>
      <c r="H1979" s="32" t="str">
        <f>IF(Businesses!H1980="","N/A",Businesses!H1980)</f>
        <v>N/A</v>
      </c>
      <c r="I1979" s="32" t="str">
        <f>IF(AND(Businesses!B1980="",Businesses!C1980&lt;&gt;""),0,IF(Businesses!B1980="","N/A",IF(ISNUMBER(Businesses!B1980),Businesses!B1980,0)))</f>
        <v>N/A</v>
      </c>
    </row>
    <row r="1980" spans="2:9">
      <c r="B1980" s="32" t="str">
        <f t="shared" si="61"/>
        <v>N/A</v>
      </c>
      <c r="C1980" s="32" t="str">
        <f>IF(AND(Businesses!D1981="",Businesses!E1981&lt;&gt;""),0,IF(Businesses!D1981="","N/A",IF(ISNUMBER(Businesses!D1981),Businesses!D1981,0)))</f>
        <v>N/A</v>
      </c>
      <c r="D1980" s="32" t="str">
        <f>IF(Businesses!E1981="","N/A",Businesses!E1981)</f>
        <v>N/A</v>
      </c>
      <c r="E1980" s="32" t="str">
        <f>IF(Businesses!F1981="","N/A",Businesses!F1981)</f>
        <v>N/A</v>
      </c>
      <c r="F1980" s="32" t="str">
        <f t="shared" si="60"/>
        <v>N/A</v>
      </c>
      <c r="G1980" s="32" t="str">
        <f>IF(Businesses!G1981="","N/A",Businesses!G1981)</f>
        <v>N/A</v>
      </c>
      <c r="H1980" s="32" t="str">
        <f>IF(Businesses!H1981="","N/A",Businesses!H1981)</f>
        <v>N/A</v>
      </c>
      <c r="I1980" s="32" t="str">
        <f>IF(AND(Businesses!B1981="",Businesses!C1981&lt;&gt;""),0,IF(Businesses!B1981="","N/A",IF(ISNUMBER(Businesses!B1981),Businesses!B1981,0)))</f>
        <v>N/A</v>
      </c>
    </row>
    <row r="1981" spans="2:9">
      <c r="B1981" s="32" t="str">
        <f t="shared" si="61"/>
        <v>N/A</v>
      </c>
      <c r="C1981" s="32" t="str">
        <f>IF(AND(Businesses!D1982="",Businesses!E1982&lt;&gt;""),0,IF(Businesses!D1982="","N/A",IF(ISNUMBER(Businesses!D1982),Businesses!D1982,0)))</f>
        <v>N/A</v>
      </c>
      <c r="D1981" s="32" t="str">
        <f>IF(Businesses!E1982="","N/A",Businesses!E1982)</f>
        <v>N/A</v>
      </c>
      <c r="E1981" s="32" t="str">
        <f>IF(Businesses!F1982="","N/A",Businesses!F1982)</f>
        <v>N/A</v>
      </c>
      <c r="F1981" s="32" t="str">
        <f t="shared" si="60"/>
        <v>N/A</v>
      </c>
      <c r="G1981" s="32" t="str">
        <f>IF(Businesses!G1982="","N/A",Businesses!G1982)</f>
        <v>N/A</v>
      </c>
      <c r="H1981" s="32" t="str">
        <f>IF(Businesses!H1982="","N/A",Businesses!H1982)</f>
        <v>N/A</v>
      </c>
      <c r="I1981" s="32" t="str">
        <f>IF(AND(Businesses!B1982="",Businesses!C1982&lt;&gt;""),0,IF(Businesses!B1982="","N/A",IF(ISNUMBER(Businesses!B1982),Businesses!B1982,0)))</f>
        <v>N/A</v>
      </c>
    </row>
    <row r="1982" spans="2:9">
      <c r="B1982" s="32" t="str">
        <f t="shared" si="61"/>
        <v>N/A</v>
      </c>
      <c r="C1982" s="32" t="str">
        <f>IF(AND(Businesses!D1983="",Businesses!E1983&lt;&gt;""),0,IF(Businesses!D1983="","N/A",IF(ISNUMBER(Businesses!D1983),Businesses!D1983,0)))</f>
        <v>N/A</v>
      </c>
      <c r="D1982" s="32" t="str">
        <f>IF(Businesses!E1983="","N/A",Businesses!E1983)</f>
        <v>N/A</v>
      </c>
      <c r="E1982" s="32" t="str">
        <f>IF(Businesses!F1983="","N/A",Businesses!F1983)</f>
        <v>N/A</v>
      </c>
      <c r="F1982" s="32" t="str">
        <f t="shared" si="60"/>
        <v>N/A</v>
      </c>
      <c r="G1982" s="32" t="str">
        <f>IF(Businesses!G1983="","N/A",Businesses!G1983)</f>
        <v>N/A</v>
      </c>
      <c r="H1982" s="32" t="str">
        <f>IF(Businesses!H1983="","N/A",Businesses!H1983)</f>
        <v>N/A</v>
      </c>
      <c r="I1982" s="32" t="str">
        <f>IF(AND(Businesses!B1983="",Businesses!C1983&lt;&gt;""),0,IF(Businesses!B1983="","N/A",IF(ISNUMBER(Businesses!B1983),Businesses!B1983,0)))</f>
        <v>N/A</v>
      </c>
    </row>
    <row r="1983" spans="2:9">
      <c r="B1983" s="32" t="str">
        <f t="shared" si="61"/>
        <v>N/A</v>
      </c>
      <c r="C1983" s="32" t="str">
        <f>IF(AND(Businesses!D1984="",Businesses!E1984&lt;&gt;""),0,IF(Businesses!D1984="","N/A",IF(ISNUMBER(Businesses!D1984),Businesses!D1984,0)))</f>
        <v>N/A</v>
      </c>
      <c r="D1983" s="32" t="str">
        <f>IF(Businesses!E1984="","N/A",Businesses!E1984)</f>
        <v>N/A</v>
      </c>
      <c r="E1983" s="32" t="str">
        <f>IF(Businesses!F1984="","N/A",Businesses!F1984)</f>
        <v>N/A</v>
      </c>
      <c r="F1983" s="32" t="str">
        <f t="shared" si="60"/>
        <v>N/A</v>
      </c>
      <c r="G1983" s="32" t="str">
        <f>IF(Businesses!G1984="","N/A",Businesses!G1984)</f>
        <v>N/A</v>
      </c>
      <c r="H1983" s="32" t="str">
        <f>IF(Businesses!H1984="","N/A",Businesses!H1984)</f>
        <v>N/A</v>
      </c>
      <c r="I1983" s="32" t="str">
        <f>IF(AND(Businesses!B1984="",Businesses!C1984&lt;&gt;""),0,IF(Businesses!B1984="","N/A",IF(ISNUMBER(Businesses!B1984),Businesses!B1984,0)))</f>
        <v>N/A</v>
      </c>
    </row>
    <row r="1984" spans="2:9">
      <c r="B1984" s="32" t="str">
        <f t="shared" si="61"/>
        <v>N/A</v>
      </c>
      <c r="C1984" s="32" t="str">
        <f>IF(AND(Businesses!D1985="",Businesses!E1985&lt;&gt;""),0,IF(Businesses!D1985="","N/A",IF(ISNUMBER(Businesses!D1985),Businesses!D1985,0)))</f>
        <v>N/A</v>
      </c>
      <c r="D1984" s="32" t="str">
        <f>IF(Businesses!E1985="","N/A",Businesses!E1985)</f>
        <v>N/A</v>
      </c>
      <c r="E1984" s="32" t="str">
        <f>IF(Businesses!F1985="","N/A",Businesses!F1985)</f>
        <v>N/A</v>
      </c>
      <c r="F1984" s="32" t="str">
        <f t="shared" si="60"/>
        <v>N/A</v>
      </c>
      <c r="G1984" s="32" t="str">
        <f>IF(Businesses!G1985="","N/A",Businesses!G1985)</f>
        <v>N/A</v>
      </c>
      <c r="H1984" s="32" t="str">
        <f>IF(Businesses!H1985="","N/A",Businesses!H1985)</f>
        <v>N/A</v>
      </c>
      <c r="I1984" s="32" t="str">
        <f>IF(AND(Businesses!B1985="",Businesses!C1985&lt;&gt;""),0,IF(Businesses!B1985="","N/A",IF(ISNUMBER(Businesses!B1985),Businesses!B1985,0)))</f>
        <v>N/A</v>
      </c>
    </row>
    <row r="1985" spans="2:9">
      <c r="B1985" s="32" t="str">
        <f t="shared" si="61"/>
        <v>N/A</v>
      </c>
      <c r="C1985" s="32" t="str">
        <f>IF(AND(Businesses!D1986="",Businesses!E1986&lt;&gt;""),0,IF(Businesses!D1986="","N/A",IF(ISNUMBER(Businesses!D1986),Businesses!D1986,0)))</f>
        <v>N/A</v>
      </c>
      <c r="D1985" s="32" t="str">
        <f>IF(Businesses!E1986="","N/A",Businesses!E1986)</f>
        <v>N/A</v>
      </c>
      <c r="E1985" s="32" t="str">
        <f>IF(Businesses!F1986="","N/A",Businesses!F1986)</f>
        <v>N/A</v>
      </c>
      <c r="F1985" s="32" t="str">
        <f t="shared" si="60"/>
        <v>N/A</v>
      </c>
      <c r="G1985" s="32" t="str">
        <f>IF(Businesses!G1986="","N/A",Businesses!G1986)</f>
        <v>N/A</v>
      </c>
      <c r="H1985" s="32" t="str">
        <f>IF(Businesses!H1986="","N/A",Businesses!H1986)</f>
        <v>N/A</v>
      </c>
      <c r="I1985" s="32" t="str">
        <f>IF(AND(Businesses!B1986="",Businesses!C1986&lt;&gt;""),0,IF(Businesses!B1986="","N/A",IF(ISNUMBER(Businesses!B1986),Businesses!B1986,0)))</f>
        <v>N/A</v>
      </c>
    </row>
    <row r="1986" spans="2:9">
      <c r="B1986" s="32" t="str">
        <f t="shared" si="61"/>
        <v>N/A</v>
      </c>
      <c r="C1986" s="32" t="str">
        <f>IF(AND(Businesses!D1987="",Businesses!E1987&lt;&gt;""),0,IF(Businesses!D1987="","N/A",IF(ISNUMBER(Businesses!D1987),Businesses!D1987,0)))</f>
        <v>N/A</v>
      </c>
      <c r="D1986" s="32" t="str">
        <f>IF(Businesses!E1987="","N/A",Businesses!E1987)</f>
        <v>N/A</v>
      </c>
      <c r="E1986" s="32" t="str">
        <f>IF(Businesses!F1987="","N/A",Businesses!F1987)</f>
        <v>N/A</v>
      </c>
      <c r="F1986" s="32" t="str">
        <f t="shared" ref="F1986:F2049" si="62">IF(B1986="N/A","N/A",UPPER(TRIM(ProbuildName)))</f>
        <v>N/A</v>
      </c>
      <c r="G1986" s="32" t="str">
        <f>IF(Businesses!G1987="","N/A",Businesses!G1987)</f>
        <v>N/A</v>
      </c>
      <c r="H1986" s="32" t="str">
        <f>IF(Businesses!H1987="","N/A",Businesses!H1987)</f>
        <v>N/A</v>
      </c>
      <c r="I1986" s="32" t="str">
        <f>IF(AND(Businesses!B1987="",Businesses!C1987&lt;&gt;""),0,IF(Businesses!B1987="","N/A",IF(ISNUMBER(Businesses!B1987),Businesses!B1987,0)))</f>
        <v>N/A</v>
      </c>
    </row>
    <row r="1987" spans="2:9">
      <c r="B1987" s="32" t="str">
        <f t="shared" ref="B1987:B2050" si="63">IF(I1987="N/A","N/A","")</f>
        <v>N/A</v>
      </c>
      <c r="C1987" s="32" t="str">
        <f>IF(AND(Businesses!D1988="",Businesses!E1988&lt;&gt;""),0,IF(Businesses!D1988="","N/A",IF(ISNUMBER(Businesses!D1988),Businesses!D1988,0)))</f>
        <v>N/A</v>
      </c>
      <c r="D1987" s="32" t="str">
        <f>IF(Businesses!E1988="","N/A",Businesses!E1988)</f>
        <v>N/A</v>
      </c>
      <c r="E1987" s="32" t="str">
        <f>IF(Businesses!F1988="","N/A",Businesses!F1988)</f>
        <v>N/A</v>
      </c>
      <c r="F1987" s="32" t="str">
        <f t="shared" si="62"/>
        <v>N/A</v>
      </c>
      <c r="G1987" s="32" t="str">
        <f>IF(Businesses!G1988="","N/A",Businesses!G1988)</f>
        <v>N/A</v>
      </c>
      <c r="H1987" s="32" t="str">
        <f>IF(Businesses!H1988="","N/A",Businesses!H1988)</f>
        <v>N/A</v>
      </c>
      <c r="I1987" s="32" t="str">
        <f>IF(AND(Businesses!B1988="",Businesses!C1988&lt;&gt;""),0,IF(Businesses!B1988="","N/A",IF(ISNUMBER(Businesses!B1988),Businesses!B1988,0)))</f>
        <v>N/A</v>
      </c>
    </row>
    <row r="1988" spans="2:9">
      <c r="B1988" s="32" t="str">
        <f t="shared" si="63"/>
        <v>N/A</v>
      </c>
      <c r="C1988" s="32" t="str">
        <f>IF(AND(Businesses!D1989="",Businesses!E1989&lt;&gt;""),0,IF(Businesses!D1989="","N/A",IF(ISNUMBER(Businesses!D1989),Businesses!D1989,0)))</f>
        <v>N/A</v>
      </c>
      <c r="D1988" s="32" t="str">
        <f>IF(Businesses!E1989="","N/A",Businesses!E1989)</f>
        <v>N/A</v>
      </c>
      <c r="E1988" s="32" t="str">
        <f>IF(Businesses!F1989="","N/A",Businesses!F1989)</f>
        <v>N/A</v>
      </c>
      <c r="F1988" s="32" t="str">
        <f t="shared" si="62"/>
        <v>N/A</v>
      </c>
      <c r="G1988" s="32" t="str">
        <f>IF(Businesses!G1989="","N/A",Businesses!G1989)</f>
        <v>N/A</v>
      </c>
      <c r="H1988" s="32" t="str">
        <f>IF(Businesses!H1989="","N/A",Businesses!H1989)</f>
        <v>N/A</v>
      </c>
      <c r="I1988" s="32" t="str">
        <f>IF(AND(Businesses!B1989="",Businesses!C1989&lt;&gt;""),0,IF(Businesses!B1989="","N/A",IF(ISNUMBER(Businesses!B1989),Businesses!B1989,0)))</f>
        <v>N/A</v>
      </c>
    </row>
    <row r="1989" spans="2:9">
      <c r="B1989" s="32" t="str">
        <f t="shared" si="63"/>
        <v>N/A</v>
      </c>
      <c r="C1989" s="32" t="str">
        <f>IF(AND(Businesses!D1990="",Businesses!E1990&lt;&gt;""),0,IF(Businesses!D1990="","N/A",IF(ISNUMBER(Businesses!D1990),Businesses!D1990,0)))</f>
        <v>N/A</v>
      </c>
      <c r="D1989" s="32" t="str">
        <f>IF(Businesses!E1990="","N/A",Businesses!E1990)</f>
        <v>N/A</v>
      </c>
      <c r="E1989" s="32" t="str">
        <f>IF(Businesses!F1990="","N/A",Businesses!F1990)</f>
        <v>N/A</v>
      </c>
      <c r="F1989" s="32" t="str">
        <f t="shared" si="62"/>
        <v>N/A</v>
      </c>
      <c r="G1989" s="32" t="str">
        <f>IF(Businesses!G1990="","N/A",Businesses!G1990)</f>
        <v>N/A</v>
      </c>
      <c r="H1989" s="32" t="str">
        <f>IF(Businesses!H1990="","N/A",Businesses!H1990)</f>
        <v>N/A</v>
      </c>
      <c r="I1989" s="32" t="str">
        <f>IF(AND(Businesses!B1990="",Businesses!C1990&lt;&gt;""),0,IF(Businesses!B1990="","N/A",IF(ISNUMBER(Businesses!B1990),Businesses!B1990,0)))</f>
        <v>N/A</v>
      </c>
    </row>
    <row r="1990" spans="2:9">
      <c r="B1990" s="32" t="str">
        <f t="shared" si="63"/>
        <v>N/A</v>
      </c>
      <c r="C1990" s="32" t="str">
        <f>IF(AND(Businesses!D1991="",Businesses!E1991&lt;&gt;""),0,IF(Businesses!D1991="","N/A",IF(ISNUMBER(Businesses!D1991),Businesses!D1991,0)))</f>
        <v>N/A</v>
      </c>
      <c r="D1990" s="32" t="str">
        <f>IF(Businesses!E1991="","N/A",Businesses!E1991)</f>
        <v>N/A</v>
      </c>
      <c r="E1990" s="32" t="str">
        <f>IF(Businesses!F1991="","N/A",Businesses!F1991)</f>
        <v>N/A</v>
      </c>
      <c r="F1990" s="32" t="str">
        <f t="shared" si="62"/>
        <v>N/A</v>
      </c>
      <c r="G1990" s="32" t="str">
        <f>IF(Businesses!G1991="","N/A",Businesses!G1991)</f>
        <v>N/A</v>
      </c>
      <c r="H1990" s="32" t="str">
        <f>IF(Businesses!H1991="","N/A",Businesses!H1991)</f>
        <v>N/A</v>
      </c>
      <c r="I1990" s="32" t="str">
        <f>IF(AND(Businesses!B1991="",Businesses!C1991&lt;&gt;""),0,IF(Businesses!B1991="","N/A",IF(ISNUMBER(Businesses!B1991),Businesses!B1991,0)))</f>
        <v>N/A</v>
      </c>
    </row>
    <row r="1991" spans="2:9">
      <c r="B1991" s="32" t="str">
        <f t="shared" si="63"/>
        <v>N/A</v>
      </c>
      <c r="C1991" s="32" t="str">
        <f>IF(AND(Businesses!D1992="",Businesses!E1992&lt;&gt;""),0,IF(Businesses!D1992="","N/A",IF(ISNUMBER(Businesses!D1992),Businesses!D1992,0)))</f>
        <v>N/A</v>
      </c>
      <c r="D1991" s="32" t="str">
        <f>IF(Businesses!E1992="","N/A",Businesses!E1992)</f>
        <v>N/A</v>
      </c>
      <c r="E1991" s="32" t="str">
        <f>IF(Businesses!F1992="","N/A",Businesses!F1992)</f>
        <v>N/A</v>
      </c>
      <c r="F1991" s="32" t="str">
        <f t="shared" si="62"/>
        <v>N/A</v>
      </c>
      <c r="G1991" s="32" t="str">
        <f>IF(Businesses!G1992="","N/A",Businesses!G1992)</f>
        <v>N/A</v>
      </c>
      <c r="H1991" s="32" t="str">
        <f>IF(Businesses!H1992="","N/A",Businesses!H1992)</f>
        <v>N/A</v>
      </c>
      <c r="I1991" s="32" t="str">
        <f>IF(AND(Businesses!B1992="",Businesses!C1992&lt;&gt;""),0,IF(Businesses!B1992="","N/A",IF(ISNUMBER(Businesses!B1992),Businesses!B1992,0)))</f>
        <v>N/A</v>
      </c>
    </row>
    <row r="1992" spans="2:9">
      <c r="B1992" s="32" t="str">
        <f t="shared" si="63"/>
        <v>N/A</v>
      </c>
      <c r="C1992" s="32" t="str">
        <f>IF(AND(Businesses!D1993="",Businesses!E1993&lt;&gt;""),0,IF(Businesses!D1993="","N/A",IF(ISNUMBER(Businesses!D1993),Businesses!D1993,0)))</f>
        <v>N/A</v>
      </c>
      <c r="D1992" s="32" t="str">
        <f>IF(Businesses!E1993="","N/A",Businesses!E1993)</f>
        <v>N/A</v>
      </c>
      <c r="E1992" s="32" t="str">
        <f>IF(Businesses!F1993="","N/A",Businesses!F1993)</f>
        <v>N/A</v>
      </c>
      <c r="F1992" s="32" t="str">
        <f t="shared" si="62"/>
        <v>N/A</v>
      </c>
      <c r="G1992" s="32" t="str">
        <f>IF(Businesses!G1993="","N/A",Businesses!G1993)</f>
        <v>N/A</v>
      </c>
      <c r="H1992" s="32" t="str">
        <f>IF(Businesses!H1993="","N/A",Businesses!H1993)</f>
        <v>N/A</v>
      </c>
      <c r="I1992" s="32" t="str">
        <f>IF(AND(Businesses!B1993="",Businesses!C1993&lt;&gt;""),0,IF(Businesses!B1993="","N/A",IF(ISNUMBER(Businesses!B1993),Businesses!B1993,0)))</f>
        <v>N/A</v>
      </c>
    </row>
    <row r="1993" spans="2:9">
      <c r="B1993" s="32" t="str">
        <f t="shared" si="63"/>
        <v>N/A</v>
      </c>
      <c r="C1993" s="32" t="str">
        <f>IF(AND(Businesses!D1994="",Businesses!E1994&lt;&gt;""),0,IF(Businesses!D1994="","N/A",IF(ISNUMBER(Businesses!D1994),Businesses!D1994,0)))</f>
        <v>N/A</v>
      </c>
      <c r="D1993" s="32" t="str">
        <f>IF(Businesses!E1994="","N/A",Businesses!E1994)</f>
        <v>N/A</v>
      </c>
      <c r="E1993" s="32" t="str">
        <f>IF(Businesses!F1994="","N/A",Businesses!F1994)</f>
        <v>N/A</v>
      </c>
      <c r="F1993" s="32" t="str">
        <f t="shared" si="62"/>
        <v>N/A</v>
      </c>
      <c r="G1993" s="32" t="str">
        <f>IF(Businesses!G1994="","N/A",Businesses!G1994)</f>
        <v>N/A</v>
      </c>
      <c r="H1993" s="32" t="str">
        <f>IF(Businesses!H1994="","N/A",Businesses!H1994)</f>
        <v>N/A</v>
      </c>
      <c r="I1993" s="32" t="str">
        <f>IF(AND(Businesses!B1994="",Businesses!C1994&lt;&gt;""),0,IF(Businesses!B1994="","N/A",IF(ISNUMBER(Businesses!B1994),Businesses!B1994,0)))</f>
        <v>N/A</v>
      </c>
    </row>
    <row r="1994" spans="2:9">
      <c r="B1994" s="32" t="str">
        <f t="shared" si="63"/>
        <v>N/A</v>
      </c>
      <c r="C1994" s="32" t="str">
        <f>IF(AND(Businesses!D1995="",Businesses!E1995&lt;&gt;""),0,IF(Businesses!D1995="","N/A",IF(ISNUMBER(Businesses!D1995),Businesses!D1995,0)))</f>
        <v>N/A</v>
      </c>
      <c r="D1994" s="32" t="str">
        <f>IF(Businesses!E1995="","N/A",Businesses!E1995)</f>
        <v>N/A</v>
      </c>
      <c r="E1994" s="32" t="str">
        <f>IF(Businesses!F1995="","N/A",Businesses!F1995)</f>
        <v>N/A</v>
      </c>
      <c r="F1994" s="32" t="str">
        <f t="shared" si="62"/>
        <v>N/A</v>
      </c>
      <c r="G1994" s="32" t="str">
        <f>IF(Businesses!G1995="","N/A",Businesses!G1995)</f>
        <v>N/A</v>
      </c>
      <c r="H1994" s="32" t="str">
        <f>IF(Businesses!H1995="","N/A",Businesses!H1995)</f>
        <v>N/A</v>
      </c>
      <c r="I1994" s="32" t="str">
        <f>IF(AND(Businesses!B1995="",Businesses!C1995&lt;&gt;""),0,IF(Businesses!B1995="","N/A",IF(ISNUMBER(Businesses!B1995),Businesses!B1995,0)))</f>
        <v>N/A</v>
      </c>
    </row>
    <row r="1995" spans="2:9">
      <c r="B1995" s="32" t="str">
        <f t="shared" si="63"/>
        <v>N/A</v>
      </c>
      <c r="C1995" s="32" t="str">
        <f>IF(AND(Businesses!D1996="",Businesses!E1996&lt;&gt;""),0,IF(Businesses!D1996="","N/A",IF(ISNUMBER(Businesses!D1996),Businesses!D1996,0)))</f>
        <v>N/A</v>
      </c>
      <c r="D1995" s="32" t="str">
        <f>IF(Businesses!E1996="","N/A",Businesses!E1996)</f>
        <v>N/A</v>
      </c>
      <c r="E1995" s="32" t="str">
        <f>IF(Businesses!F1996="","N/A",Businesses!F1996)</f>
        <v>N/A</v>
      </c>
      <c r="F1995" s="32" t="str">
        <f t="shared" si="62"/>
        <v>N/A</v>
      </c>
      <c r="G1995" s="32" t="str">
        <f>IF(Businesses!G1996="","N/A",Businesses!G1996)</f>
        <v>N/A</v>
      </c>
      <c r="H1995" s="32" t="str">
        <f>IF(Businesses!H1996="","N/A",Businesses!H1996)</f>
        <v>N/A</v>
      </c>
      <c r="I1995" s="32" t="str">
        <f>IF(AND(Businesses!B1996="",Businesses!C1996&lt;&gt;""),0,IF(Businesses!B1996="","N/A",IF(ISNUMBER(Businesses!B1996),Businesses!B1996,0)))</f>
        <v>N/A</v>
      </c>
    </row>
    <row r="1996" spans="2:9">
      <c r="B1996" s="32" t="str">
        <f t="shared" si="63"/>
        <v>N/A</v>
      </c>
      <c r="C1996" s="32" t="str">
        <f>IF(AND(Businesses!D1997="",Businesses!E1997&lt;&gt;""),0,IF(Businesses!D1997="","N/A",IF(ISNUMBER(Businesses!D1997),Businesses!D1997,0)))</f>
        <v>N/A</v>
      </c>
      <c r="D1996" s="32" t="str">
        <f>IF(Businesses!E1997="","N/A",Businesses!E1997)</f>
        <v>N/A</v>
      </c>
      <c r="E1996" s="32" t="str">
        <f>IF(Businesses!F1997="","N/A",Businesses!F1997)</f>
        <v>N/A</v>
      </c>
      <c r="F1996" s="32" t="str">
        <f t="shared" si="62"/>
        <v>N/A</v>
      </c>
      <c r="G1996" s="32" t="str">
        <f>IF(Businesses!G1997="","N/A",Businesses!G1997)</f>
        <v>N/A</v>
      </c>
      <c r="H1996" s="32" t="str">
        <f>IF(Businesses!H1997="","N/A",Businesses!H1997)</f>
        <v>N/A</v>
      </c>
      <c r="I1996" s="32" t="str">
        <f>IF(AND(Businesses!B1997="",Businesses!C1997&lt;&gt;""),0,IF(Businesses!B1997="","N/A",IF(ISNUMBER(Businesses!B1997),Businesses!B1997,0)))</f>
        <v>N/A</v>
      </c>
    </row>
    <row r="1997" spans="2:9">
      <c r="B1997" s="32" t="str">
        <f t="shared" si="63"/>
        <v>N/A</v>
      </c>
      <c r="C1997" s="32" t="str">
        <f>IF(AND(Businesses!D1998="",Businesses!E1998&lt;&gt;""),0,IF(Businesses!D1998="","N/A",IF(ISNUMBER(Businesses!D1998),Businesses!D1998,0)))</f>
        <v>N/A</v>
      </c>
      <c r="D1997" s="32" t="str">
        <f>IF(Businesses!E1998="","N/A",Businesses!E1998)</f>
        <v>N/A</v>
      </c>
      <c r="E1997" s="32" t="str">
        <f>IF(Businesses!F1998="","N/A",Businesses!F1998)</f>
        <v>N/A</v>
      </c>
      <c r="F1997" s="32" t="str">
        <f t="shared" si="62"/>
        <v>N/A</v>
      </c>
      <c r="G1997" s="32" t="str">
        <f>IF(Businesses!G1998="","N/A",Businesses!G1998)</f>
        <v>N/A</v>
      </c>
      <c r="H1997" s="32" t="str">
        <f>IF(Businesses!H1998="","N/A",Businesses!H1998)</f>
        <v>N/A</v>
      </c>
      <c r="I1997" s="32" t="str">
        <f>IF(AND(Businesses!B1998="",Businesses!C1998&lt;&gt;""),0,IF(Businesses!B1998="","N/A",IF(ISNUMBER(Businesses!B1998),Businesses!B1998,0)))</f>
        <v>N/A</v>
      </c>
    </row>
    <row r="1998" spans="2:9">
      <c r="B1998" s="32" t="str">
        <f t="shared" si="63"/>
        <v>N/A</v>
      </c>
      <c r="C1998" s="32" t="str">
        <f>IF(AND(Businesses!D1999="",Businesses!E1999&lt;&gt;""),0,IF(Businesses!D1999="","N/A",IF(ISNUMBER(Businesses!D1999),Businesses!D1999,0)))</f>
        <v>N/A</v>
      </c>
      <c r="D1998" s="32" t="str">
        <f>IF(Businesses!E1999="","N/A",Businesses!E1999)</f>
        <v>N/A</v>
      </c>
      <c r="E1998" s="32" t="str">
        <f>IF(Businesses!F1999="","N/A",Businesses!F1999)</f>
        <v>N/A</v>
      </c>
      <c r="F1998" s="32" t="str">
        <f t="shared" si="62"/>
        <v>N/A</v>
      </c>
      <c r="G1998" s="32" t="str">
        <f>IF(Businesses!G1999="","N/A",Businesses!G1999)</f>
        <v>N/A</v>
      </c>
      <c r="H1998" s="32" t="str">
        <f>IF(Businesses!H1999="","N/A",Businesses!H1999)</f>
        <v>N/A</v>
      </c>
      <c r="I1998" s="32" t="str">
        <f>IF(AND(Businesses!B1999="",Businesses!C1999&lt;&gt;""),0,IF(Businesses!B1999="","N/A",IF(ISNUMBER(Businesses!B1999),Businesses!B1999,0)))</f>
        <v>N/A</v>
      </c>
    </row>
    <row r="1999" spans="2:9">
      <c r="B1999" s="32" t="str">
        <f t="shared" si="63"/>
        <v>N/A</v>
      </c>
      <c r="C1999" s="32" t="str">
        <f>IF(AND(Businesses!D2000="",Businesses!E2000&lt;&gt;""),0,IF(Businesses!D2000="","N/A",IF(ISNUMBER(Businesses!D2000),Businesses!D2000,0)))</f>
        <v>N/A</v>
      </c>
      <c r="D1999" s="32" t="str">
        <f>IF(Businesses!E2000="","N/A",Businesses!E2000)</f>
        <v>N/A</v>
      </c>
      <c r="E1999" s="32" t="str">
        <f>IF(Businesses!F2000="","N/A",Businesses!F2000)</f>
        <v>N/A</v>
      </c>
      <c r="F1999" s="32" t="str">
        <f t="shared" si="62"/>
        <v>N/A</v>
      </c>
      <c r="G1999" s="32" t="str">
        <f>IF(Businesses!G2000="","N/A",Businesses!G2000)</f>
        <v>N/A</v>
      </c>
      <c r="H1999" s="32" t="str">
        <f>IF(Businesses!H2000="","N/A",Businesses!H2000)</f>
        <v>N/A</v>
      </c>
      <c r="I1999" s="32" t="str">
        <f>IF(AND(Businesses!B2000="",Businesses!C2000&lt;&gt;""),0,IF(Businesses!B2000="","N/A",IF(ISNUMBER(Businesses!B2000),Businesses!B2000,0)))</f>
        <v>N/A</v>
      </c>
    </row>
    <row r="2000" spans="2:9">
      <c r="B2000" s="32" t="str">
        <f t="shared" si="63"/>
        <v>N/A</v>
      </c>
      <c r="C2000" s="32" t="str">
        <f>IF(AND(Businesses!D2001="",Businesses!E2001&lt;&gt;""),0,IF(Businesses!D2001="","N/A",IF(ISNUMBER(Businesses!D2001),Businesses!D2001,0)))</f>
        <v>N/A</v>
      </c>
      <c r="D2000" s="32" t="str">
        <f>IF(Businesses!E2001="","N/A",Businesses!E2001)</f>
        <v>N/A</v>
      </c>
      <c r="E2000" s="32" t="str">
        <f>IF(Businesses!F2001="","N/A",Businesses!F2001)</f>
        <v>N/A</v>
      </c>
      <c r="F2000" s="32" t="str">
        <f t="shared" si="62"/>
        <v>N/A</v>
      </c>
      <c r="G2000" s="32" t="str">
        <f>IF(Businesses!G2001="","N/A",Businesses!G2001)</f>
        <v>N/A</v>
      </c>
      <c r="H2000" s="32" t="str">
        <f>IF(Businesses!H2001="","N/A",Businesses!H2001)</f>
        <v>N/A</v>
      </c>
      <c r="I2000" s="32" t="str">
        <f>IF(AND(Businesses!B2001="",Businesses!C2001&lt;&gt;""),0,IF(Businesses!B2001="","N/A",IF(ISNUMBER(Businesses!B2001),Businesses!B2001,0)))</f>
        <v>N/A</v>
      </c>
    </row>
    <row r="2001" spans="2:9">
      <c r="B2001" s="32" t="str">
        <f t="shared" si="63"/>
        <v>N/A</v>
      </c>
      <c r="C2001" s="32" t="str">
        <f>IF(AND(Businesses!D2002="",Businesses!E2002&lt;&gt;""),0,IF(Businesses!D2002="","N/A",IF(ISNUMBER(Businesses!D2002),Businesses!D2002,0)))</f>
        <v>N/A</v>
      </c>
      <c r="D2001" s="32" t="str">
        <f>IF(Businesses!E2002="","N/A",Businesses!E2002)</f>
        <v>N/A</v>
      </c>
      <c r="E2001" s="32" t="str">
        <f>IF(Businesses!F2002="","N/A",Businesses!F2002)</f>
        <v>N/A</v>
      </c>
      <c r="F2001" s="32" t="str">
        <f t="shared" si="62"/>
        <v>N/A</v>
      </c>
      <c r="G2001" s="32" t="str">
        <f>IF(Businesses!G2002="","N/A",Businesses!G2002)</f>
        <v>N/A</v>
      </c>
      <c r="H2001" s="32" t="str">
        <f>IF(Businesses!H2002="","N/A",Businesses!H2002)</f>
        <v>N/A</v>
      </c>
      <c r="I2001" s="32" t="str">
        <f>IF(AND(Businesses!B2002="",Businesses!C2002&lt;&gt;""),0,IF(Businesses!B2002="","N/A",IF(ISNUMBER(Businesses!B2002),Businesses!B2002,0)))</f>
        <v>N/A</v>
      </c>
    </row>
    <row r="2002" spans="2:9">
      <c r="B2002" s="32" t="str">
        <f t="shared" si="63"/>
        <v>N/A</v>
      </c>
      <c r="C2002" s="32" t="str">
        <f>IF(AND(Businesses!D2003="",Businesses!E2003&lt;&gt;""),0,IF(Businesses!D2003="","N/A",IF(ISNUMBER(Businesses!D2003),Businesses!D2003,0)))</f>
        <v>N/A</v>
      </c>
      <c r="D2002" s="32" t="str">
        <f>IF(Businesses!E2003="","N/A",Businesses!E2003)</f>
        <v>N/A</v>
      </c>
      <c r="E2002" s="32" t="str">
        <f>IF(Businesses!F2003="","N/A",Businesses!F2003)</f>
        <v>N/A</v>
      </c>
      <c r="F2002" s="32" t="str">
        <f t="shared" si="62"/>
        <v>N/A</v>
      </c>
      <c r="G2002" s="32" t="str">
        <f>IF(Businesses!G2003="","N/A",Businesses!G2003)</f>
        <v>N/A</v>
      </c>
      <c r="H2002" s="32" t="str">
        <f>IF(Businesses!H2003="","N/A",Businesses!H2003)</f>
        <v>N/A</v>
      </c>
      <c r="I2002" s="32" t="str">
        <f>IF(AND(Businesses!B2003="",Businesses!C2003&lt;&gt;""),0,IF(Businesses!B2003="","N/A",IF(ISNUMBER(Businesses!B2003),Businesses!B2003,0)))</f>
        <v>N/A</v>
      </c>
    </row>
    <row r="2003" spans="2:9">
      <c r="B2003" s="32" t="str">
        <f t="shared" si="63"/>
        <v>N/A</v>
      </c>
      <c r="C2003" s="32" t="str">
        <f>IF(AND(Businesses!D2004="",Businesses!E2004&lt;&gt;""),0,IF(Businesses!D2004="","N/A",IF(ISNUMBER(Businesses!D2004),Businesses!D2004,0)))</f>
        <v>N/A</v>
      </c>
      <c r="D2003" s="32" t="str">
        <f>IF(Businesses!E2004="","N/A",Businesses!E2004)</f>
        <v>N/A</v>
      </c>
      <c r="E2003" s="32" t="str">
        <f>IF(Businesses!F2004="","N/A",Businesses!F2004)</f>
        <v>N/A</v>
      </c>
      <c r="F2003" s="32" t="str">
        <f t="shared" si="62"/>
        <v>N/A</v>
      </c>
      <c r="G2003" s="32" t="str">
        <f>IF(Businesses!G2004="","N/A",Businesses!G2004)</f>
        <v>N/A</v>
      </c>
      <c r="H2003" s="32" t="str">
        <f>IF(Businesses!H2004="","N/A",Businesses!H2004)</f>
        <v>N/A</v>
      </c>
      <c r="I2003" s="32" t="str">
        <f>IF(AND(Businesses!B2004="",Businesses!C2004&lt;&gt;""),0,IF(Businesses!B2004="","N/A",IF(ISNUMBER(Businesses!B2004),Businesses!B2004,0)))</f>
        <v>N/A</v>
      </c>
    </row>
    <row r="2004" spans="2:9">
      <c r="B2004" s="32" t="str">
        <f t="shared" si="63"/>
        <v>N/A</v>
      </c>
      <c r="C2004" s="32" t="str">
        <f>IF(AND(Businesses!D2005="",Businesses!E2005&lt;&gt;""),0,IF(Businesses!D2005="","N/A",IF(ISNUMBER(Businesses!D2005),Businesses!D2005,0)))</f>
        <v>N/A</v>
      </c>
      <c r="D2004" s="32" t="str">
        <f>IF(Businesses!E2005="","N/A",Businesses!E2005)</f>
        <v>N/A</v>
      </c>
      <c r="E2004" s="32" t="str">
        <f>IF(Businesses!F2005="","N/A",Businesses!F2005)</f>
        <v>N/A</v>
      </c>
      <c r="F2004" s="32" t="str">
        <f t="shared" si="62"/>
        <v>N/A</v>
      </c>
      <c r="G2004" s="32" t="str">
        <f>IF(Businesses!G2005="","N/A",Businesses!G2005)</f>
        <v>N/A</v>
      </c>
      <c r="H2004" s="32" t="str">
        <f>IF(Businesses!H2005="","N/A",Businesses!H2005)</f>
        <v>N/A</v>
      </c>
      <c r="I2004" s="32" t="str">
        <f>IF(AND(Businesses!B2005="",Businesses!C2005&lt;&gt;""),0,IF(Businesses!B2005="","N/A",IF(ISNUMBER(Businesses!B2005),Businesses!B2005,0)))</f>
        <v>N/A</v>
      </c>
    </row>
    <row r="2005" spans="2:9">
      <c r="B2005" s="32" t="str">
        <f t="shared" si="63"/>
        <v>N/A</v>
      </c>
      <c r="C2005" s="32" t="str">
        <f>IF(AND(Businesses!D2006="",Businesses!E2006&lt;&gt;""),0,IF(Businesses!D2006="","N/A",IF(ISNUMBER(Businesses!D2006),Businesses!D2006,0)))</f>
        <v>N/A</v>
      </c>
      <c r="D2005" s="32" t="str">
        <f>IF(Businesses!E2006="","N/A",Businesses!E2006)</f>
        <v>N/A</v>
      </c>
      <c r="E2005" s="32" t="str">
        <f>IF(Businesses!F2006="","N/A",Businesses!F2006)</f>
        <v>N/A</v>
      </c>
      <c r="F2005" s="32" t="str">
        <f t="shared" si="62"/>
        <v>N/A</v>
      </c>
      <c r="G2005" s="32" t="str">
        <f>IF(Businesses!G2006="","N/A",Businesses!G2006)</f>
        <v>N/A</v>
      </c>
      <c r="H2005" s="32" t="str">
        <f>IF(Businesses!H2006="","N/A",Businesses!H2006)</f>
        <v>N/A</v>
      </c>
      <c r="I2005" s="32" t="str">
        <f>IF(AND(Businesses!B2006="",Businesses!C2006&lt;&gt;""),0,IF(Businesses!B2006="","N/A",IF(ISNUMBER(Businesses!B2006),Businesses!B2006,0)))</f>
        <v>N/A</v>
      </c>
    </row>
    <row r="2006" spans="2:9">
      <c r="B2006" s="32" t="str">
        <f t="shared" si="63"/>
        <v>N/A</v>
      </c>
      <c r="C2006" s="32" t="str">
        <f>IF(AND(Businesses!D2007="",Businesses!E2007&lt;&gt;""),0,IF(Businesses!D2007="","N/A",IF(ISNUMBER(Businesses!D2007),Businesses!D2007,0)))</f>
        <v>N/A</v>
      </c>
      <c r="D2006" s="32" t="str">
        <f>IF(Businesses!E2007="","N/A",Businesses!E2007)</f>
        <v>N/A</v>
      </c>
      <c r="E2006" s="32" t="str">
        <f>IF(Businesses!F2007="","N/A",Businesses!F2007)</f>
        <v>N/A</v>
      </c>
      <c r="F2006" s="32" t="str">
        <f t="shared" si="62"/>
        <v>N/A</v>
      </c>
      <c r="G2006" s="32" t="str">
        <f>IF(Businesses!G2007="","N/A",Businesses!G2007)</f>
        <v>N/A</v>
      </c>
      <c r="H2006" s="32" t="str">
        <f>IF(Businesses!H2007="","N/A",Businesses!H2007)</f>
        <v>N/A</v>
      </c>
      <c r="I2006" s="32" t="str">
        <f>IF(AND(Businesses!B2007="",Businesses!C2007&lt;&gt;""),0,IF(Businesses!B2007="","N/A",IF(ISNUMBER(Businesses!B2007),Businesses!B2007,0)))</f>
        <v>N/A</v>
      </c>
    </row>
    <row r="2007" spans="2:9">
      <c r="B2007" s="32" t="str">
        <f t="shared" si="63"/>
        <v>N/A</v>
      </c>
      <c r="C2007" s="32" t="str">
        <f>IF(AND(Businesses!D2008="",Businesses!E2008&lt;&gt;""),0,IF(Businesses!D2008="","N/A",IF(ISNUMBER(Businesses!D2008),Businesses!D2008,0)))</f>
        <v>N/A</v>
      </c>
      <c r="D2007" s="32" t="str">
        <f>IF(Businesses!E2008="","N/A",Businesses!E2008)</f>
        <v>N/A</v>
      </c>
      <c r="E2007" s="32" t="str">
        <f>IF(Businesses!F2008="","N/A",Businesses!F2008)</f>
        <v>N/A</v>
      </c>
      <c r="F2007" s="32" t="str">
        <f t="shared" si="62"/>
        <v>N/A</v>
      </c>
      <c r="G2007" s="32" t="str">
        <f>IF(Businesses!G2008="","N/A",Businesses!G2008)</f>
        <v>N/A</v>
      </c>
      <c r="H2007" s="32" t="str">
        <f>IF(Businesses!H2008="","N/A",Businesses!H2008)</f>
        <v>N/A</v>
      </c>
      <c r="I2007" s="32" t="str">
        <f>IF(AND(Businesses!B2008="",Businesses!C2008&lt;&gt;""),0,IF(Businesses!B2008="","N/A",IF(ISNUMBER(Businesses!B2008),Businesses!B2008,0)))</f>
        <v>N/A</v>
      </c>
    </row>
    <row r="2008" spans="2:9">
      <c r="B2008" s="32" t="str">
        <f t="shared" si="63"/>
        <v>N/A</v>
      </c>
      <c r="C2008" s="32" t="str">
        <f>IF(AND(Businesses!D2009="",Businesses!E2009&lt;&gt;""),0,IF(Businesses!D2009="","N/A",IF(ISNUMBER(Businesses!D2009),Businesses!D2009,0)))</f>
        <v>N/A</v>
      </c>
      <c r="D2008" s="32" t="str">
        <f>IF(Businesses!E2009="","N/A",Businesses!E2009)</f>
        <v>N/A</v>
      </c>
      <c r="E2008" s="32" t="str">
        <f>IF(Businesses!F2009="","N/A",Businesses!F2009)</f>
        <v>N/A</v>
      </c>
      <c r="F2008" s="32" t="str">
        <f t="shared" si="62"/>
        <v>N/A</v>
      </c>
      <c r="G2008" s="32" t="str">
        <f>IF(Businesses!G2009="","N/A",Businesses!G2009)</f>
        <v>N/A</v>
      </c>
      <c r="H2008" s="32" t="str">
        <f>IF(Businesses!H2009="","N/A",Businesses!H2009)</f>
        <v>N/A</v>
      </c>
      <c r="I2008" s="32" t="str">
        <f>IF(AND(Businesses!B2009="",Businesses!C2009&lt;&gt;""),0,IF(Businesses!B2009="","N/A",IF(ISNUMBER(Businesses!B2009),Businesses!B2009,0)))</f>
        <v>N/A</v>
      </c>
    </row>
    <row r="2009" spans="2:9">
      <c r="B2009" s="32" t="str">
        <f t="shared" si="63"/>
        <v>N/A</v>
      </c>
      <c r="C2009" s="32" t="str">
        <f>IF(AND(Businesses!D2010="",Businesses!E2010&lt;&gt;""),0,IF(Businesses!D2010="","N/A",IF(ISNUMBER(Businesses!D2010),Businesses!D2010,0)))</f>
        <v>N/A</v>
      </c>
      <c r="D2009" s="32" t="str">
        <f>IF(Businesses!E2010="","N/A",Businesses!E2010)</f>
        <v>N/A</v>
      </c>
      <c r="E2009" s="32" t="str">
        <f>IF(Businesses!F2010="","N/A",Businesses!F2010)</f>
        <v>N/A</v>
      </c>
      <c r="F2009" s="32" t="str">
        <f t="shared" si="62"/>
        <v>N/A</v>
      </c>
      <c r="G2009" s="32" t="str">
        <f>IF(Businesses!G2010="","N/A",Businesses!G2010)</f>
        <v>N/A</v>
      </c>
      <c r="H2009" s="32" t="str">
        <f>IF(Businesses!H2010="","N/A",Businesses!H2010)</f>
        <v>N/A</v>
      </c>
      <c r="I2009" s="32" t="str">
        <f>IF(AND(Businesses!B2010="",Businesses!C2010&lt;&gt;""),0,IF(Businesses!B2010="","N/A",IF(ISNUMBER(Businesses!B2010),Businesses!B2010,0)))</f>
        <v>N/A</v>
      </c>
    </row>
    <row r="2010" spans="2:9">
      <c r="B2010" s="32" t="str">
        <f t="shared" si="63"/>
        <v>N/A</v>
      </c>
      <c r="C2010" s="32" t="str">
        <f>IF(AND(Businesses!D2011="",Businesses!E2011&lt;&gt;""),0,IF(Businesses!D2011="","N/A",IF(ISNUMBER(Businesses!D2011),Businesses!D2011,0)))</f>
        <v>N/A</v>
      </c>
      <c r="D2010" s="32" t="str">
        <f>IF(Businesses!E2011="","N/A",Businesses!E2011)</f>
        <v>N/A</v>
      </c>
      <c r="E2010" s="32" t="str">
        <f>IF(Businesses!F2011="","N/A",Businesses!F2011)</f>
        <v>N/A</v>
      </c>
      <c r="F2010" s="32" t="str">
        <f t="shared" si="62"/>
        <v>N/A</v>
      </c>
      <c r="G2010" s="32" t="str">
        <f>IF(Businesses!G2011="","N/A",Businesses!G2011)</f>
        <v>N/A</v>
      </c>
      <c r="H2010" s="32" t="str">
        <f>IF(Businesses!H2011="","N/A",Businesses!H2011)</f>
        <v>N/A</v>
      </c>
      <c r="I2010" s="32" t="str">
        <f>IF(AND(Businesses!B2011="",Businesses!C2011&lt;&gt;""),0,IF(Businesses!B2011="","N/A",IF(ISNUMBER(Businesses!B2011),Businesses!B2011,0)))</f>
        <v>N/A</v>
      </c>
    </row>
    <row r="2011" spans="2:9">
      <c r="B2011" s="32" t="str">
        <f t="shared" si="63"/>
        <v>N/A</v>
      </c>
      <c r="C2011" s="32" t="str">
        <f>IF(AND(Businesses!D2012="",Businesses!E2012&lt;&gt;""),0,IF(Businesses!D2012="","N/A",IF(ISNUMBER(Businesses!D2012),Businesses!D2012,0)))</f>
        <v>N/A</v>
      </c>
      <c r="D2011" s="32" t="str">
        <f>IF(Businesses!E2012="","N/A",Businesses!E2012)</f>
        <v>N/A</v>
      </c>
      <c r="E2011" s="32" t="str">
        <f>IF(Businesses!F2012="","N/A",Businesses!F2012)</f>
        <v>N/A</v>
      </c>
      <c r="F2011" s="32" t="str">
        <f t="shared" si="62"/>
        <v>N/A</v>
      </c>
      <c r="G2011" s="32" t="str">
        <f>IF(Businesses!G2012="","N/A",Businesses!G2012)</f>
        <v>N/A</v>
      </c>
      <c r="H2011" s="32" t="str">
        <f>IF(Businesses!H2012="","N/A",Businesses!H2012)</f>
        <v>N/A</v>
      </c>
      <c r="I2011" s="32" t="str">
        <f>IF(AND(Businesses!B2012="",Businesses!C2012&lt;&gt;""),0,IF(Businesses!B2012="","N/A",IF(ISNUMBER(Businesses!B2012),Businesses!B2012,0)))</f>
        <v>N/A</v>
      </c>
    </row>
    <row r="2012" spans="2:9">
      <c r="B2012" s="32" t="str">
        <f t="shared" si="63"/>
        <v>N/A</v>
      </c>
      <c r="C2012" s="32" t="str">
        <f>IF(AND(Businesses!D2013="",Businesses!E2013&lt;&gt;""),0,IF(Businesses!D2013="","N/A",IF(ISNUMBER(Businesses!D2013),Businesses!D2013,0)))</f>
        <v>N/A</v>
      </c>
      <c r="D2012" s="32" t="str">
        <f>IF(Businesses!E2013="","N/A",Businesses!E2013)</f>
        <v>N/A</v>
      </c>
      <c r="E2012" s="32" t="str">
        <f>IF(Businesses!F2013="","N/A",Businesses!F2013)</f>
        <v>N/A</v>
      </c>
      <c r="F2012" s="32" t="str">
        <f t="shared" si="62"/>
        <v>N/A</v>
      </c>
      <c r="G2012" s="32" t="str">
        <f>IF(Businesses!G2013="","N/A",Businesses!G2013)</f>
        <v>N/A</v>
      </c>
      <c r="H2012" s="32" t="str">
        <f>IF(Businesses!H2013="","N/A",Businesses!H2013)</f>
        <v>N/A</v>
      </c>
      <c r="I2012" s="32" t="str">
        <f>IF(AND(Businesses!B2013="",Businesses!C2013&lt;&gt;""),0,IF(Businesses!B2013="","N/A",IF(ISNUMBER(Businesses!B2013),Businesses!B2013,0)))</f>
        <v>N/A</v>
      </c>
    </row>
    <row r="2013" spans="2:9">
      <c r="B2013" s="32" t="str">
        <f t="shared" si="63"/>
        <v>N/A</v>
      </c>
      <c r="C2013" s="32" t="str">
        <f>IF(AND(Businesses!D2014="",Businesses!E2014&lt;&gt;""),0,IF(Businesses!D2014="","N/A",IF(ISNUMBER(Businesses!D2014),Businesses!D2014,0)))</f>
        <v>N/A</v>
      </c>
      <c r="D2013" s="32" t="str">
        <f>IF(Businesses!E2014="","N/A",Businesses!E2014)</f>
        <v>N/A</v>
      </c>
      <c r="E2013" s="32" t="str">
        <f>IF(Businesses!F2014="","N/A",Businesses!F2014)</f>
        <v>N/A</v>
      </c>
      <c r="F2013" s="32" t="str">
        <f t="shared" si="62"/>
        <v>N/A</v>
      </c>
      <c r="G2013" s="32" t="str">
        <f>IF(Businesses!G2014="","N/A",Businesses!G2014)</f>
        <v>N/A</v>
      </c>
      <c r="H2013" s="32" t="str">
        <f>IF(Businesses!H2014="","N/A",Businesses!H2014)</f>
        <v>N/A</v>
      </c>
      <c r="I2013" s="32" t="str">
        <f>IF(AND(Businesses!B2014="",Businesses!C2014&lt;&gt;""),0,IF(Businesses!B2014="","N/A",IF(ISNUMBER(Businesses!B2014),Businesses!B2014,0)))</f>
        <v>N/A</v>
      </c>
    </row>
    <row r="2014" spans="2:9">
      <c r="B2014" s="32" t="str">
        <f t="shared" si="63"/>
        <v>N/A</v>
      </c>
      <c r="C2014" s="32" t="str">
        <f>IF(AND(Businesses!D2015="",Businesses!E2015&lt;&gt;""),0,IF(Businesses!D2015="","N/A",IF(ISNUMBER(Businesses!D2015),Businesses!D2015,0)))</f>
        <v>N/A</v>
      </c>
      <c r="D2014" s="32" t="str">
        <f>IF(Businesses!E2015="","N/A",Businesses!E2015)</f>
        <v>N/A</v>
      </c>
      <c r="E2014" s="32" t="str">
        <f>IF(Businesses!F2015="","N/A",Businesses!F2015)</f>
        <v>N/A</v>
      </c>
      <c r="F2014" s="32" t="str">
        <f t="shared" si="62"/>
        <v>N/A</v>
      </c>
      <c r="G2014" s="32" t="str">
        <f>IF(Businesses!G2015="","N/A",Businesses!G2015)</f>
        <v>N/A</v>
      </c>
      <c r="H2014" s="32" t="str">
        <f>IF(Businesses!H2015="","N/A",Businesses!H2015)</f>
        <v>N/A</v>
      </c>
      <c r="I2014" s="32" t="str">
        <f>IF(AND(Businesses!B2015="",Businesses!C2015&lt;&gt;""),0,IF(Businesses!B2015="","N/A",IF(ISNUMBER(Businesses!B2015),Businesses!B2015,0)))</f>
        <v>N/A</v>
      </c>
    </row>
    <row r="2015" spans="2:9">
      <c r="B2015" s="32" t="str">
        <f t="shared" si="63"/>
        <v>N/A</v>
      </c>
      <c r="C2015" s="32" t="str">
        <f>IF(AND(Businesses!D2016="",Businesses!E2016&lt;&gt;""),0,IF(Businesses!D2016="","N/A",IF(ISNUMBER(Businesses!D2016),Businesses!D2016,0)))</f>
        <v>N/A</v>
      </c>
      <c r="D2015" s="32" t="str">
        <f>IF(Businesses!E2016="","N/A",Businesses!E2016)</f>
        <v>N/A</v>
      </c>
      <c r="E2015" s="32" t="str">
        <f>IF(Businesses!F2016="","N/A",Businesses!F2016)</f>
        <v>N/A</v>
      </c>
      <c r="F2015" s="32" t="str">
        <f t="shared" si="62"/>
        <v>N/A</v>
      </c>
      <c r="G2015" s="32" t="str">
        <f>IF(Businesses!G2016="","N/A",Businesses!G2016)</f>
        <v>N/A</v>
      </c>
      <c r="H2015" s="32" t="str">
        <f>IF(Businesses!H2016="","N/A",Businesses!H2016)</f>
        <v>N/A</v>
      </c>
      <c r="I2015" s="32" t="str">
        <f>IF(AND(Businesses!B2016="",Businesses!C2016&lt;&gt;""),0,IF(Businesses!B2016="","N/A",IF(ISNUMBER(Businesses!B2016),Businesses!B2016,0)))</f>
        <v>N/A</v>
      </c>
    </row>
    <row r="2016" spans="2:9">
      <c r="B2016" s="32" t="str">
        <f t="shared" si="63"/>
        <v>N/A</v>
      </c>
      <c r="C2016" s="32" t="str">
        <f>IF(AND(Businesses!D2017="",Businesses!E2017&lt;&gt;""),0,IF(Businesses!D2017="","N/A",IF(ISNUMBER(Businesses!D2017),Businesses!D2017,0)))</f>
        <v>N/A</v>
      </c>
      <c r="D2016" s="32" t="str">
        <f>IF(Businesses!E2017="","N/A",Businesses!E2017)</f>
        <v>N/A</v>
      </c>
      <c r="E2016" s="32" t="str">
        <f>IF(Businesses!F2017="","N/A",Businesses!F2017)</f>
        <v>N/A</v>
      </c>
      <c r="F2016" s="32" t="str">
        <f t="shared" si="62"/>
        <v>N/A</v>
      </c>
      <c r="G2016" s="32" t="str">
        <f>IF(Businesses!G2017="","N/A",Businesses!G2017)</f>
        <v>N/A</v>
      </c>
      <c r="H2016" s="32" t="str">
        <f>IF(Businesses!H2017="","N/A",Businesses!H2017)</f>
        <v>N/A</v>
      </c>
      <c r="I2016" s="32" t="str">
        <f>IF(AND(Businesses!B2017="",Businesses!C2017&lt;&gt;""),0,IF(Businesses!B2017="","N/A",IF(ISNUMBER(Businesses!B2017),Businesses!B2017,0)))</f>
        <v>N/A</v>
      </c>
    </row>
    <row r="2017" spans="2:9">
      <c r="B2017" s="32" t="str">
        <f t="shared" si="63"/>
        <v>N/A</v>
      </c>
      <c r="C2017" s="32" t="str">
        <f>IF(AND(Businesses!D2018="",Businesses!E2018&lt;&gt;""),0,IF(Businesses!D2018="","N/A",IF(ISNUMBER(Businesses!D2018),Businesses!D2018,0)))</f>
        <v>N/A</v>
      </c>
      <c r="D2017" s="32" t="str">
        <f>IF(Businesses!E2018="","N/A",Businesses!E2018)</f>
        <v>N/A</v>
      </c>
      <c r="E2017" s="32" t="str">
        <f>IF(Businesses!F2018="","N/A",Businesses!F2018)</f>
        <v>N/A</v>
      </c>
      <c r="F2017" s="32" t="str">
        <f t="shared" si="62"/>
        <v>N/A</v>
      </c>
      <c r="G2017" s="32" t="str">
        <f>IF(Businesses!G2018="","N/A",Businesses!G2018)</f>
        <v>N/A</v>
      </c>
      <c r="H2017" s="32" t="str">
        <f>IF(Businesses!H2018="","N/A",Businesses!H2018)</f>
        <v>N/A</v>
      </c>
      <c r="I2017" s="32" t="str">
        <f>IF(AND(Businesses!B2018="",Businesses!C2018&lt;&gt;""),0,IF(Businesses!B2018="","N/A",IF(ISNUMBER(Businesses!B2018),Businesses!B2018,0)))</f>
        <v>N/A</v>
      </c>
    </row>
    <row r="2018" spans="2:9">
      <c r="B2018" s="32" t="str">
        <f t="shared" si="63"/>
        <v>N/A</v>
      </c>
      <c r="C2018" s="32" t="str">
        <f>IF(AND(Businesses!D2019="",Businesses!E2019&lt;&gt;""),0,IF(Businesses!D2019="","N/A",IF(ISNUMBER(Businesses!D2019),Businesses!D2019,0)))</f>
        <v>N/A</v>
      </c>
      <c r="D2018" s="32" t="str">
        <f>IF(Businesses!E2019="","N/A",Businesses!E2019)</f>
        <v>N/A</v>
      </c>
      <c r="E2018" s="32" t="str">
        <f>IF(Businesses!F2019="","N/A",Businesses!F2019)</f>
        <v>N/A</v>
      </c>
      <c r="F2018" s="32" t="str">
        <f t="shared" si="62"/>
        <v>N/A</v>
      </c>
      <c r="G2018" s="32" t="str">
        <f>IF(Businesses!G2019="","N/A",Businesses!G2019)</f>
        <v>N/A</v>
      </c>
      <c r="H2018" s="32" t="str">
        <f>IF(Businesses!H2019="","N/A",Businesses!H2019)</f>
        <v>N/A</v>
      </c>
      <c r="I2018" s="32" t="str">
        <f>IF(AND(Businesses!B2019="",Businesses!C2019&lt;&gt;""),0,IF(Businesses!B2019="","N/A",IF(ISNUMBER(Businesses!B2019),Businesses!B2019,0)))</f>
        <v>N/A</v>
      </c>
    </row>
    <row r="2019" spans="2:9">
      <c r="B2019" s="32" t="str">
        <f t="shared" si="63"/>
        <v>N/A</v>
      </c>
      <c r="C2019" s="32" t="str">
        <f>IF(AND(Businesses!D2020="",Businesses!E2020&lt;&gt;""),0,IF(Businesses!D2020="","N/A",IF(ISNUMBER(Businesses!D2020),Businesses!D2020,0)))</f>
        <v>N/A</v>
      </c>
      <c r="D2019" s="32" t="str">
        <f>IF(Businesses!E2020="","N/A",Businesses!E2020)</f>
        <v>N/A</v>
      </c>
      <c r="E2019" s="32" t="str">
        <f>IF(Businesses!F2020="","N/A",Businesses!F2020)</f>
        <v>N/A</v>
      </c>
      <c r="F2019" s="32" t="str">
        <f t="shared" si="62"/>
        <v>N/A</v>
      </c>
      <c r="G2019" s="32" t="str">
        <f>IF(Businesses!G2020="","N/A",Businesses!G2020)</f>
        <v>N/A</v>
      </c>
      <c r="H2019" s="32" t="str">
        <f>IF(Businesses!H2020="","N/A",Businesses!H2020)</f>
        <v>N/A</v>
      </c>
      <c r="I2019" s="32" t="str">
        <f>IF(AND(Businesses!B2020="",Businesses!C2020&lt;&gt;""),0,IF(Businesses!B2020="","N/A",IF(ISNUMBER(Businesses!B2020),Businesses!B2020,0)))</f>
        <v>N/A</v>
      </c>
    </row>
    <row r="2020" spans="2:9">
      <c r="B2020" s="32" t="str">
        <f t="shared" si="63"/>
        <v>N/A</v>
      </c>
      <c r="C2020" s="32" t="str">
        <f>IF(AND(Businesses!D2021="",Businesses!E2021&lt;&gt;""),0,IF(Businesses!D2021="","N/A",IF(ISNUMBER(Businesses!D2021),Businesses!D2021,0)))</f>
        <v>N/A</v>
      </c>
      <c r="D2020" s="32" t="str">
        <f>IF(Businesses!E2021="","N/A",Businesses!E2021)</f>
        <v>N/A</v>
      </c>
      <c r="E2020" s="32" t="str">
        <f>IF(Businesses!F2021="","N/A",Businesses!F2021)</f>
        <v>N/A</v>
      </c>
      <c r="F2020" s="32" t="str">
        <f t="shared" si="62"/>
        <v>N/A</v>
      </c>
      <c r="G2020" s="32" t="str">
        <f>IF(Businesses!G2021="","N/A",Businesses!G2021)</f>
        <v>N/A</v>
      </c>
      <c r="H2020" s="32" t="str">
        <f>IF(Businesses!H2021="","N/A",Businesses!H2021)</f>
        <v>N/A</v>
      </c>
      <c r="I2020" s="32" t="str">
        <f>IF(AND(Businesses!B2021="",Businesses!C2021&lt;&gt;""),0,IF(Businesses!B2021="","N/A",IF(ISNUMBER(Businesses!B2021),Businesses!B2021,0)))</f>
        <v>N/A</v>
      </c>
    </row>
    <row r="2021" spans="2:9">
      <c r="B2021" s="32" t="str">
        <f t="shared" si="63"/>
        <v>N/A</v>
      </c>
      <c r="C2021" s="32" t="str">
        <f>IF(AND(Businesses!D2022="",Businesses!E2022&lt;&gt;""),0,IF(Businesses!D2022="","N/A",IF(ISNUMBER(Businesses!D2022),Businesses!D2022,0)))</f>
        <v>N/A</v>
      </c>
      <c r="D2021" s="32" t="str">
        <f>IF(Businesses!E2022="","N/A",Businesses!E2022)</f>
        <v>N/A</v>
      </c>
      <c r="E2021" s="32" t="str">
        <f>IF(Businesses!F2022="","N/A",Businesses!F2022)</f>
        <v>N/A</v>
      </c>
      <c r="F2021" s="32" t="str">
        <f t="shared" si="62"/>
        <v>N/A</v>
      </c>
      <c r="G2021" s="32" t="str">
        <f>IF(Businesses!G2022="","N/A",Businesses!G2022)</f>
        <v>N/A</v>
      </c>
      <c r="H2021" s="32" t="str">
        <f>IF(Businesses!H2022="","N/A",Businesses!H2022)</f>
        <v>N/A</v>
      </c>
      <c r="I2021" s="32" t="str">
        <f>IF(AND(Businesses!B2022="",Businesses!C2022&lt;&gt;""),0,IF(Businesses!B2022="","N/A",IF(ISNUMBER(Businesses!B2022),Businesses!B2022,0)))</f>
        <v>N/A</v>
      </c>
    </row>
    <row r="2022" spans="2:9">
      <c r="B2022" s="32" t="str">
        <f t="shared" si="63"/>
        <v>N/A</v>
      </c>
      <c r="C2022" s="32" t="str">
        <f>IF(AND(Businesses!D2023="",Businesses!E2023&lt;&gt;""),0,IF(Businesses!D2023="","N/A",IF(ISNUMBER(Businesses!D2023),Businesses!D2023,0)))</f>
        <v>N/A</v>
      </c>
      <c r="D2022" s="32" t="str">
        <f>IF(Businesses!E2023="","N/A",Businesses!E2023)</f>
        <v>N/A</v>
      </c>
      <c r="E2022" s="32" t="str">
        <f>IF(Businesses!F2023="","N/A",Businesses!F2023)</f>
        <v>N/A</v>
      </c>
      <c r="F2022" s="32" t="str">
        <f t="shared" si="62"/>
        <v>N/A</v>
      </c>
      <c r="G2022" s="32" t="str">
        <f>IF(Businesses!G2023="","N/A",Businesses!G2023)</f>
        <v>N/A</v>
      </c>
      <c r="H2022" s="32" t="str">
        <f>IF(Businesses!H2023="","N/A",Businesses!H2023)</f>
        <v>N/A</v>
      </c>
      <c r="I2022" s="32" t="str">
        <f>IF(AND(Businesses!B2023="",Businesses!C2023&lt;&gt;""),0,IF(Businesses!B2023="","N/A",IF(ISNUMBER(Businesses!B2023),Businesses!B2023,0)))</f>
        <v>N/A</v>
      </c>
    </row>
    <row r="2023" spans="2:9">
      <c r="B2023" s="32" t="str">
        <f t="shared" si="63"/>
        <v>N/A</v>
      </c>
      <c r="C2023" s="32" t="str">
        <f>IF(AND(Businesses!D2024="",Businesses!E2024&lt;&gt;""),0,IF(Businesses!D2024="","N/A",IF(ISNUMBER(Businesses!D2024),Businesses!D2024,0)))</f>
        <v>N/A</v>
      </c>
      <c r="D2023" s="32" t="str">
        <f>IF(Businesses!E2024="","N/A",Businesses!E2024)</f>
        <v>N/A</v>
      </c>
      <c r="E2023" s="32" t="str">
        <f>IF(Businesses!F2024="","N/A",Businesses!F2024)</f>
        <v>N/A</v>
      </c>
      <c r="F2023" s="32" t="str">
        <f t="shared" si="62"/>
        <v>N/A</v>
      </c>
      <c r="G2023" s="32" t="str">
        <f>IF(Businesses!G2024="","N/A",Businesses!G2024)</f>
        <v>N/A</v>
      </c>
      <c r="H2023" s="32" t="str">
        <f>IF(Businesses!H2024="","N/A",Businesses!H2024)</f>
        <v>N/A</v>
      </c>
      <c r="I2023" s="32" t="str">
        <f>IF(AND(Businesses!B2024="",Businesses!C2024&lt;&gt;""),0,IF(Businesses!B2024="","N/A",IF(ISNUMBER(Businesses!B2024),Businesses!B2024,0)))</f>
        <v>N/A</v>
      </c>
    </row>
    <row r="2024" spans="2:9">
      <c r="B2024" s="32" t="str">
        <f t="shared" si="63"/>
        <v>N/A</v>
      </c>
      <c r="C2024" s="32" t="str">
        <f>IF(AND(Businesses!D2025="",Businesses!E2025&lt;&gt;""),0,IF(Businesses!D2025="","N/A",IF(ISNUMBER(Businesses!D2025),Businesses!D2025,0)))</f>
        <v>N/A</v>
      </c>
      <c r="D2024" s="32" t="str">
        <f>IF(Businesses!E2025="","N/A",Businesses!E2025)</f>
        <v>N/A</v>
      </c>
      <c r="E2024" s="32" t="str">
        <f>IF(Businesses!F2025="","N/A",Businesses!F2025)</f>
        <v>N/A</v>
      </c>
      <c r="F2024" s="32" t="str">
        <f t="shared" si="62"/>
        <v>N/A</v>
      </c>
      <c r="G2024" s="32" t="str">
        <f>IF(Businesses!G2025="","N/A",Businesses!G2025)</f>
        <v>N/A</v>
      </c>
      <c r="H2024" s="32" t="str">
        <f>IF(Businesses!H2025="","N/A",Businesses!H2025)</f>
        <v>N/A</v>
      </c>
      <c r="I2024" s="32" t="str">
        <f>IF(AND(Businesses!B2025="",Businesses!C2025&lt;&gt;""),0,IF(Businesses!B2025="","N/A",IF(ISNUMBER(Businesses!B2025),Businesses!B2025,0)))</f>
        <v>N/A</v>
      </c>
    </row>
    <row r="2025" spans="2:9">
      <c r="B2025" s="32" t="str">
        <f t="shared" si="63"/>
        <v>N/A</v>
      </c>
      <c r="C2025" s="32" t="str">
        <f>IF(AND(Businesses!D2026="",Businesses!E2026&lt;&gt;""),0,IF(Businesses!D2026="","N/A",IF(ISNUMBER(Businesses!D2026),Businesses!D2026,0)))</f>
        <v>N/A</v>
      </c>
      <c r="D2025" s="32" t="str">
        <f>IF(Businesses!E2026="","N/A",Businesses!E2026)</f>
        <v>N/A</v>
      </c>
      <c r="E2025" s="32" t="str">
        <f>IF(Businesses!F2026="","N/A",Businesses!F2026)</f>
        <v>N/A</v>
      </c>
      <c r="F2025" s="32" t="str">
        <f t="shared" si="62"/>
        <v>N/A</v>
      </c>
      <c r="G2025" s="32" t="str">
        <f>IF(Businesses!G2026="","N/A",Businesses!G2026)</f>
        <v>N/A</v>
      </c>
      <c r="H2025" s="32" t="str">
        <f>IF(Businesses!H2026="","N/A",Businesses!H2026)</f>
        <v>N/A</v>
      </c>
      <c r="I2025" s="32" t="str">
        <f>IF(AND(Businesses!B2026="",Businesses!C2026&lt;&gt;""),0,IF(Businesses!B2026="","N/A",IF(ISNUMBER(Businesses!B2026),Businesses!B2026,0)))</f>
        <v>N/A</v>
      </c>
    </row>
    <row r="2026" spans="2:9">
      <c r="B2026" s="32" t="str">
        <f t="shared" si="63"/>
        <v>N/A</v>
      </c>
      <c r="C2026" s="32" t="str">
        <f>IF(AND(Businesses!D2027="",Businesses!E2027&lt;&gt;""),0,IF(Businesses!D2027="","N/A",IF(ISNUMBER(Businesses!D2027),Businesses!D2027,0)))</f>
        <v>N/A</v>
      </c>
      <c r="D2026" s="32" t="str">
        <f>IF(Businesses!E2027="","N/A",Businesses!E2027)</f>
        <v>N/A</v>
      </c>
      <c r="E2026" s="32" t="str">
        <f>IF(Businesses!F2027="","N/A",Businesses!F2027)</f>
        <v>N/A</v>
      </c>
      <c r="F2026" s="32" t="str">
        <f t="shared" si="62"/>
        <v>N/A</v>
      </c>
      <c r="G2026" s="32" t="str">
        <f>IF(Businesses!G2027="","N/A",Businesses!G2027)</f>
        <v>N/A</v>
      </c>
      <c r="H2026" s="32" t="str">
        <f>IF(Businesses!H2027="","N/A",Businesses!H2027)</f>
        <v>N/A</v>
      </c>
      <c r="I2026" s="32" t="str">
        <f>IF(AND(Businesses!B2027="",Businesses!C2027&lt;&gt;""),0,IF(Businesses!B2027="","N/A",IF(ISNUMBER(Businesses!B2027),Businesses!B2027,0)))</f>
        <v>N/A</v>
      </c>
    </row>
    <row r="2027" spans="2:9">
      <c r="B2027" s="32" t="str">
        <f t="shared" si="63"/>
        <v>N/A</v>
      </c>
      <c r="C2027" s="32" t="str">
        <f>IF(AND(Businesses!D2028="",Businesses!E2028&lt;&gt;""),0,IF(Businesses!D2028="","N/A",IF(ISNUMBER(Businesses!D2028),Businesses!D2028,0)))</f>
        <v>N/A</v>
      </c>
      <c r="D2027" s="32" t="str">
        <f>IF(Businesses!E2028="","N/A",Businesses!E2028)</f>
        <v>N/A</v>
      </c>
      <c r="E2027" s="32" t="str">
        <f>IF(Businesses!F2028="","N/A",Businesses!F2028)</f>
        <v>N/A</v>
      </c>
      <c r="F2027" s="32" t="str">
        <f t="shared" si="62"/>
        <v>N/A</v>
      </c>
      <c r="G2027" s="32" t="str">
        <f>IF(Businesses!G2028="","N/A",Businesses!G2028)</f>
        <v>N/A</v>
      </c>
      <c r="H2027" s="32" t="str">
        <f>IF(Businesses!H2028="","N/A",Businesses!H2028)</f>
        <v>N/A</v>
      </c>
      <c r="I2027" s="32" t="str">
        <f>IF(AND(Businesses!B2028="",Businesses!C2028&lt;&gt;""),0,IF(Businesses!B2028="","N/A",IF(ISNUMBER(Businesses!B2028),Businesses!B2028,0)))</f>
        <v>N/A</v>
      </c>
    </row>
    <row r="2028" spans="2:9">
      <c r="B2028" s="32" t="str">
        <f t="shared" si="63"/>
        <v>N/A</v>
      </c>
      <c r="C2028" s="32" t="str">
        <f>IF(AND(Businesses!D2029="",Businesses!E2029&lt;&gt;""),0,IF(Businesses!D2029="","N/A",IF(ISNUMBER(Businesses!D2029),Businesses!D2029,0)))</f>
        <v>N/A</v>
      </c>
      <c r="D2028" s="32" t="str">
        <f>IF(Businesses!E2029="","N/A",Businesses!E2029)</f>
        <v>N/A</v>
      </c>
      <c r="E2028" s="32" t="str">
        <f>IF(Businesses!F2029="","N/A",Businesses!F2029)</f>
        <v>N/A</v>
      </c>
      <c r="F2028" s="32" t="str">
        <f t="shared" si="62"/>
        <v>N/A</v>
      </c>
      <c r="G2028" s="32" t="str">
        <f>IF(Businesses!G2029="","N/A",Businesses!G2029)</f>
        <v>N/A</v>
      </c>
      <c r="H2028" s="32" t="str">
        <f>IF(Businesses!H2029="","N/A",Businesses!H2029)</f>
        <v>N/A</v>
      </c>
      <c r="I2028" s="32" t="str">
        <f>IF(AND(Businesses!B2029="",Businesses!C2029&lt;&gt;""),0,IF(Businesses!B2029="","N/A",IF(ISNUMBER(Businesses!B2029),Businesses!B2029,0)))</f>
        <v>N/A</v>
      </c>
    </row>
    <row r="2029" spans="2:9">
      <c r="B2029" s="32" t="str">
        <f t="shared" si="63"/>
        <v>N/A</v>
      </c>
      <c r="C2029" s="32" t="str">
        <f>IF(AND(Businesses!D2030="",Businesses!E2030&lt;&gt;""),0,IF(Businesses!D2030="","N/A",IF(ISNUMBER(Businesses!D2030),Businesses!D2030,0)))</f>
        <v>N/A</v>
      </c>
      <c r="D2029" s="32" t="str">
        <f>IF(Businesses!E2030="","N/A",Businesses!E2030)</f>
        <v>N/A</v>
      </c>
      <c r="E2029" s="32" t="str">
        <f>IF(Businesses!F2030="","N/A",Businesses!F2030)</f>
        <v>N/A</v>
      </c>
      <c r="F2029" s="32" t="str">
        <f t="shared" si="62"/>
        <v>N/A</v>
      </c>
      <c r="G2029" s="32" t="str">
        <f>IF(Businesses!G2030="","N/A",Businesses!G2030)</f>
        <v>N/A</v>
      </c>
      <c r="H2029" s="32" t="str">
        <f>IF(Businesses!H2030="","N/A",Businesses!H2030)</f>
        <v>N/A</v>
      </c>
      <c r="I2029" s="32" t="str">
        <f>IF(AND(Businesses!B2030="",Businesses!C2030&lt;&gt;""),0,IF(Businesses!B2030="","N/A",IF(ISNUMBER(Businesses!B2030),Businesses!B2030,0)))</f>
        <v>N/A</v>
      </c>
    </row>
    <row r="2030" spans="2:9">
      <c r="B2030" s="32" t="str">
        <f t="shared" si="63"/>
        <v>N/A</v>
      </c>
      <c r="C2030" s="32" t="str">
        <f>IF(AND(Businesses!D2031="",Businesses!E2031&lt;&gt;""),0,IF(Businesses!D2031="","N/A",IF(ISNUMBER(Businesses!D2031),Businesses!D2031,0)))</f>
        <v>N/A</v>
      </c>
      <c r="D2030" s="32" t="str">
        <f>IF(Businesses!E2031="","N/A",Businesses!E2031)</f>
        <v>N/A</v>
      </c>
      <c r="E2030" s="32" t="str">
        <f>IF(Businesses!F2031="","N/A",Businesses!F2031)</f>
        <v>N/A</v>
      </c>
      <c r="F2030" s="32" t="str">
        <f t="shared" si="62"/>
        <v>N/A</v>
      </c>
      <c r="G2030" s="32" t="str">
        <f>IF(Businesses!G2031="","N/A",Businesses!G2031)</f>
        <v>N/A</v>
      </c>
      <c r="H2030" s="32" t="str">
        <f>IF(Businesses!H2031="","N/A",Businesses!H2031)</f>
        <v>N/A</v>
      </c>
      <c r="I2030" s="32" t="str">
        <f>IF(AND(Businesses!B2031="",Businesses!C2031&lt;&gt;""),0,IF(Businesses!B2031="","N/A",IF(ISNUMBER(Businesses!B2031),Businesses!B2031,0)))</f>
        <v>N/A</v>
      </c>
    </row>
    <row r="2031" spans="2:9">
      <c r="B2031" s="32" t="str">
        <f t="shared" si="63"/>
        <v>N/A</v>
      </c>
      <c r="C2031" s="32" t="str">
        <f>IF(AND(Businesses!D2032="",Businesses!E2032&lt;&gt;""),0,IF(Businesses!D2032="","N/A",IF(ISNUMBER(Businesses!D2032),Businesses!D2032,0)))</f>
        <v>N/A</v>
      </c>
      <c r="D2031" s="32" t="str">
        <f>IF(Businesses!E2032="","N/A",Businesses!E2032)</f>
        <v>N/A</v>
      </c>
      <c r="E2031" s="32" t="str">
        <f>IF(Businesses!F2032="","N/A",Businesses!F2032)</f>
        <v>N/A</v>
      </c>
      <c r="F2031" s="32" t="str">
        <f t="shared" si="62"/>
        <v>N/A</v>
      </c>
      <c r="G2031" s="32" t="str">
        <f>IF(Businesses!G2032="","N/A",Businesses!G2032)</f>
        <v>N/A</v>
      </c>
      <c r="H2031" s="32" t="str">
        <f>IF(Businesses!H2032="","N/A",Businesses!H2032)</f>
        <v>N/A</v>
      </c>
      <c r="I2031" s="32" t="str">
        <f>IF(AND(Businesses!B2032="",Businesses!C2032&lt;&gt;""),0,IF(Businesses!B2032="","N/A",IF(ISNUMBER(Businesses!B2032),Businesses!B2032,0)))</f>
        <v>N/A</v>
      </c>
    </row>
    <row r="2032" spans="2:9">
      <c r="B2032" s="32" t="str">
        <f t="shared" si="63"/>
        <v>N/A</v>
      </c>
      <c r="C2032" s="32" t="str">
        <f>IF(AND(Businesses!D2033="",Businesses!E2033&lt;&gt;""),0,IF(Businesses!D2033="","N/A",IF(ISNUMBER(Businesses!D2033),Businesses!D2033,0)))</f>
        <v>N/A</v>
      </c>
      <c r="D2032" s="32" t="str">
        <f>IF(Businesses!E2033="","N/A",Businesses!E2033)</f>
        <v>N/A</v>
      </c>
      <c r="E2032" s="32" t="str">
        <f>IF(Businesses!F2033="","N/A",Businesses!F2033)</f>
        <v>N/A</v>
      </c>
      <c r="F2032" s="32" t="str">
        <f t="shared" si="62"/>
        <v>N/A</v>
      </c>
      <c r="G2032" s="32" t="str">
        <f>IF(Businesses!G2033="","N/A",Businesses!G2033)</f>
        <v>N/A</v>
      </c>
      <c r="H2032" s="32" t="str">
        <f>IF(Businesses!H2033="","N/A",Businesses!H2033)</f>
        <v>N/A</v>
      </c>
      <c r="I2032" s="32" t="str">
        <f>IF(AND(Businesses!B2033="",Businesses!C2033&lt;&gt;""),0,IF(Businesses!B2033="","N/A",IF(ISNUMBER(Businesses!B2033),Businesses!B2033,0)))</f>
        <v>N/A</v>
      </c>
    </row>
    <row r="2033" spans="2:9">
      <c r="B2033" s="32" t="str">
        <f t="shared" si="63"/>
        <v>N/A</v>
      </c>
      <c r="C2033" s="32" t="str">
        <f>IF(AND(Businesses!D2034="",Businesses!E2034&lt;&gt;""),0,IF(Businesses!D2034="","N/A",IF(ISNUMBER(Businesses!D2034),Businesses!D2034,0)))</f>
        <v>N/A</v>
      </c>
      <c r="D2033" s="32" t="str">
        <f>IF(Businesses!E2034="","N/A",Businesses!E2034)</f>
        <v>N/A</v>
      </c>
      <c r="E2033" s="32" t="str">
        <f>IF(Businesses!F2034="","N/A",Businesses!F2034)</f>
        <v>N/A</v>
      </c>
      <c r="F2033" s="32" t="str">
        <f t="shared" si="62"/>
        <v>N/A</v>
      </c>
      <c r="G2033" s="32" t="str">
        <f>IF(Businesses!G2034="","N/A",Businesses!G2034)</f>
        <v>N/A</v>
      </c>
      <c r="H2033" s="32" t="str">
        <f>IF(Businesses!H2034="","N/A",Businesses!H2034)</f>
        <v>N/A</v>
      </c>
      <c r="I2033" s="32" t="str">
        <f>IF(AND(Businesses!B2034="",Businesses!C2034&lt;&gt;""),0,IF(Businesses!B2034="","N/A",IF(ISNUMBER(Businesses!B2034),Businesses!B2034,0)))</f>
        <v>N/A</v>
      </c>
    </row>
    <row r="2034" spans="2:9">
      <c r="B2034" s="32" t="str">
        <f t="shared" si="63"/>
        <v>N/A</v>
      </c>
      <c r="C2034" s="32" t="str">
        <f>IF(AND(Businesses!D2035="",Businesses!E2035&lt;&gt;""),0,IF(Businesses!D2035="","N/A",IF(ISNUMBER(Businesses!D2035),Businesses!D2035,0)))</f>
        <v>N/A</v>
      </c>
      <c r="D2034" s="32" t="str">
        <f>IF(Businesses!E2035="","N/A",Businesses!E2035)</f>
        <v>N/A</v>
      </c>
      <c r="E2034" s="32" t="str">
        <f>IF(Businesses!F2035="","N/A",Businesses!F2035)</f>
        <v>N/A</v>
      </c>
      <c r="F2034" s="32" t="str">
        <f t="shared" si="62"/>
        <v>N/A</v>
      </c>
      <c r="G2034" s="32" t="str">
        <f>IF(Businesses!G2035="","N/A",Businesses!G2035)</f>
        <v>N/A</v>
      </c>
      <c r="H2034" s="32" t="str">
        <f>IF(Businesses!H2035="","N/A",Businesses!H2035)</f>
        <v>N/A</v>
      </c>
      <c r="I2034" s="32" t="str">
        <f>IF(AND(Businesses!B2035="",Businesses!C2035&lt;&gt;""),0,IF(Businesses!B2035="","N/A",IF(ISNUMBER(Businesses!B2035),Businesses!B2035,0)))</f>
        <v>N/A</v>
      </c>
    </row>
    <row r="2035" spans="2:9">
      <c r="B2035" s="32" t="str">
        <f t="shared" si="63"/>
        <v>N/A</v>
      </c>
      <c r="C2035" s="32" t="str">
        <f>IF(AND(Businesses!D2036="",Businesses!E2036&lt;&gt;""),0,IF(Businesses!D2036="","N/A",IF(ISNUMBER(Businesses!D2036),Businesses!D2036,0)))</f>
        <v>N/A</v>
      </c>
      <c r="D2035" s="32" t="str">
        <f>IF(Businesses!E2036="","N/A",Businesses!E2036)</f>
        <v>N/A</v>
      </c>
      <c r="E2035" s="32" t="str">
        <f>IF(Businesses!F2036="","N/A",Businesses!F2036)</f>
        <v>N/A</v>
      </c>
      <c r="F2035" s="32" t="str">
        <f t="shared" si="62"/>
        <v>N/A</v>
      </c>
      <c r="G2035" s="32" t="str">
        <f>IF(Businesses!G2036="","N/A",Businesses!G2036)</f>
        <v>N/A</v>
      </c>
      <c r="H2035" s="32" t="str">
        <f>IF(Businesses!H2036="","N/A",Businesses!H2036)</f>
        <v>N/A</v>
      </c>
      <c r="I2035" s="32" t="str">
        <f>IF(AND(Businesses!B2036="",Businesses!C2036&lt;&gt;""),0,IF(Businesses!B2036="","N/A",IF(ISNUMBER(Businesses!B2036),Businesses!B2036,0)))</f>
        <v>N/A</v>
      </c>
    </row>
    <row r="2036" spans="2:9">
      <c r="B2036" s="32" t="str">
        <f t="shared" si="63"/>
        <v>N/A</v>
      </c>
      <c r="C2036" s="32" t="str">
        <f>IF(AND(Businesses!D2037="",Businesses!E2037&lt;&gt;""),0,IF(Businesses!D2037="","N/A",IF(ISNUMBER(Businesses!D2037),Businesses!D2037,0)))</f>
        <v>N/A</v>
      </c>
      <c r="D2036" s="32" t="str">
        <f>IF(Businesses!E2037="","N/A",Businesses!E2037)</f>
        <v>N/A</v>
      </c>
      <c r="E2036" s="32" t="str">
        <f>IF(Businesses!F2037="","N/A",Businesses!F2037)</f>
        <v>N/A</v>
      </c>
      <c r="F2036" s="32" t="str">
        <f t="shared" si="62"/>
        <v>N/A</v>
      </c>
      <c r="G2036" s="32" t="str">
        <f>IF(Businesses!G2037="","N/A",Businesses!G2037)</f>
        <v>N/A</v>
      </c>
      <c r="H2036" s="32" t="str">
        <f>IF(Businesses!H2037="","N/A",Businesses!H2037)</f>
        <v>N/A</v>
      </c>
      <c r="I2036" s="32" t="str">
        <f>IF(AND(Businesses!B2037="",Businesses!C2037&lt;&gt;""),0,IF(Businesses!B2037="","N/A",IF(ISNUMBER(Businesses!B2037),Businesses!B2037,0)))</f>
        <v>N/A</v>
      </c>
    </row>
    <row r="2037" spans="2:9">
      <c r="B2037" s="32" t="str">
        <f t="shared" si="63"/>
        <v>N/A</v>
      </c>
      <c r="C2037" s="32" t="str">
        <f>IF(AND(Businesses!D2038="",Businesses!E2038&lt;&gt;""),0,IF(Businesses!D2038="","N/A",IF(ISNUMBER(Businesses!D2038),Businesses!D2038,0)))</f>
        <v>N/A</v>
      </c>
      <c r="D2037" s="32" t="str">
        <f>IF(Businesses!E2038="","N/A",Businesses!E2038)</f>
        <v>N/A</v>
      </c>
      <c r="E2037" s="32" t="str">
        <f>IF(Businesses!F2038="","N/A",Businesses!F2038)</f>
        <v>N/A</v>
      </c>
      <c r="F2037" s="32" t="str">
        <f t="shared" si="62"/>
        <v>N/A</v>
      </c>
      <c r="G2037" s="32" t="str">
        <f>IF(Businesses!G2038="","N/A",Businesses!G2038)</f>
        <v>N/A</v>
      </c>
      <c r="H2037" s="32" t="str">
        <f>IF(Businesses!H2038="","N/A",Businesses!H2038)</f>
        <v>N/A</v>
      </c>
      <c r="I2037" s="32" t="str">
        <f>IF(AND(Businesses!B2038="",Businesses!C2038&lt;&gt;""),0,IF(Businesses!B2038="","N/A",IF(ISNUMBER(Businesses!B2038),Businesses!B2038,0)))</f>
        <v>N/A</v>
      </c>
    </row>
    <row r="2038" spans="2:9">
      <c r="B2038" s="32" t="str">
        <f t="shared" si="63"/>
        <v>N/A</v>
      </c>
      <c r="C2038" s="32" t="str">
        <f>IF(AND(Businesses!D2039="",Businesses!E2039&lt;&gt;""),0,IF(Businesses!D2039="","N/A",IF(ISNUMBER(Businesses!D2039),Businesses!D2039,0)))</f>
        <v>N/A</v>
      </c>
      <c r="D2038" s="32" t="str">
        <f>IF(Businesses!E2039="","N/A",Businesses!E2039)</f>
        <v>N/A</v>
      </c>
      <c r="E2038" s="32" t="str">
        <f>IF(Businesses!F2039="","N/A",Businesses!F2039)</f>
        <v>N/A</v>
      </c>
      <c r="F2038" s="32" t="str">
        <f t="shared" si="62"/>
        <v>N/A</v>
      </c>
      <c r="G2038" s="32" t="str">
        <f>IF(Businesses!G2039="","N/A",Businesses!G2039)</f>
        <v>N/A</v>
      </c>
      <c r="H2038" s="32" t="str">
        <f>IF(Businesses!H2039="","N/A",Businesses!H2039)</f>
        <v>N/A</v>
      </c>
      <c r="I2038" s="32" t="str">
        <f>IF(AND(Businesses!B2039="",Businesses!C2039&lt;&gt;""),0,IF(Businesses!B2039="","N/A",IF(ISNUMBER(Businesses!B2039),Businesses!B2039,0)))</f>
        <v>N/A</v>
      </c>
    </row>
    <row r="2039" spans="2:9">
      <c r="B2039" s="32" t="str">
        <f t="shared" si="63"/>
        <v>N/A</v>
      </c>
      <c r="C2039" s="32" t="str">
        <f>IF(AND(Businesses!D2040="",Businesses!E2040&lt;&gt;""),0,IF(Businesses!D2040="","N/A",IF(ISNUMBER(Businesses!D2040),Businesses!D2040,0)))</f>
        <v>N/A</v>
      </c>
      <c r="D2039" s="32" t="str">
        <f>IF(Businesses!E2040="","N/A",Businesses!E2040)</f>
        <v>N/A</v>
      </c>
      <c r="E2039" s="32" t="str">
        <f>IF(Businesses!F2040="","N/A",Businesses!F2040)</f>
        <v>N/A</v>
      </c>
      <c r="F2039" s="32" t="str">
        <f t="shared" si="62"/>
        <v>N/A</v>
      </c>
      <c r="G2039" s="32" t="str">
        <f>IF(Businesses!G2040="","N/A",Businesses!G2040)</f>
        <v>N/A</v>
      </c>
      <c r="H2039" s="32" t="str">
        <f>IF(Businesses!H2040="","N/A",Businesses!H2040)</f>
        <v>N/A</v>
      </c>
      <c r="I2039" s="32" t="str">
        <f>IF(AND(Businesses!B2040="",Businesses!C2040&lt;&gt;""),0,IF(Businesses!B2040="","N/A",IF(ISNUMBER(Businesses!B2040),Businesses!B2040,0)))</f>
        <v>N/A</v>
      </c>
    </row>
    <row r="2040" spans="2:9">
      <c r="B2040" s="32" t="str">
        <f t="shared" si="63"/>
        <v>N/A</v>
      </c>
      <c r="C2040" s="32" t="str">
        <f>IF(AND(Businesses!D2041="",Businesses!E2041&lt;&gt;""),0,IF(Businesses!D2041="","N/A",IF(ISNUMBER(Businesses!D2041),Businesses!D2041,0)))</f>
        <v>N/A</v>
      </c>
      <c r="D2040" s="32" t="str">
        <f>IF(Businesses!E2041="","N/A",Businesses!E2041)</f>
        <v>N/A</v>
      </c>
      <c r="E2040" s="32" t="str">
        <f>IF(Businesses!F2041="","N/A",Businesses!F2041)</f>
        <v>N/A</v>
      </c>
      <c r="F2040" s="32" t="str">
        <f t="shared" si="62"/>
        <v>N/A</v>
      </c>
      <c r="G2040" s="32" t="str">
        <f>IF(Businesses!G2041="","N/A",Businesses!G2041)</f>
        <v>N/A</v>
      </c>
      <c r="H2040" s="32" t="str">
        <f>IF(Businesses!H2041="","N/A",Businesses!H2041)</f>
        <v>N/A</v>
      </c>
      <c r="I2040" s="32" t="str">
        <f>IF(AND(Businesses!B2041="",Businesses!C2041&lt;&gt;""),0,IF(Businesses!B2041="","N/A",IF(ISNUMBER(Businesses!B2041),Businesses!B2041,0)))</f>
        <v>N/A</v>
      </c>
    </row>
    <row r="2041" spans="2:9">
      <c r="B2041" s="32" t="str">
        <f t="shared" si="63"/>
        <v>N/A</v>
      </c>
      <c r="C2041" s="32" t="str">
        <f>IF(AND(Businesses!D2042="",Businesses!E2042&lt;&gt;""),0,IF(Businesses!D2042="","N/A",IF(ISNUMBER(Businesses!D2042),Businesses!D2042,0)))</f>
        <v>N/A</v>
      </c>
      <c r="D2041" s="32" t="str">
        <f>IF(Businesses!E2042="","N/A",Businesses!E2042)</f>
        <v>N/A</v>
      </c>
      <c r="E2041" s="32" t="str">
        <f>IF(Businesses!F2042="","N/A",Businesses!F2042)</f>
        <v>N/A</v>
      </c>
      <c r="F2041" s="32" t="str">
        <f t="shared" si="62"/>
        <v>N/A</v>
      </c>
      <c r="G2041" s="32" t="str">
        <f>IF(Businesses!G2042="","N/A",Businesses!G2042)</f>
        <v>N/A</v>
      </c>
      <c r="H2041" s="32" t="str">
        <f>IF(Businesses!H2042="","N/A",Businesses!H2042)</f>
        <v>N/A</v>
      </c>
      <c r="I2041" s="32" t="str">
        <f>IF(AND(Businesses!B2042="",Businesses!C2042&lt;&gt;""),0,IF(Businesses!B2042="","N/A",IF(ISNUMBER(Businesses!B2042),Businesses!B2042,0)))</f>
        <v>N/A</v>
      </c>
    </row>
    <row r="2042" spans="2:9">
      <c r="B2042" s="32" t="str">
        <f t="shared" si="63"/>
        <v>N/A</v>
      </c>
      <c r="C2042" s="32" t="str">
        <f>IF(AND(Businesses!D2043="",Businesses!E2043&lt;&gt;""),0,IF(Businesses!D2043="","N/A",IF(ISNUMBER(Businesses!D2043),Businesses!D2043,0)))</f>
        <v>N/A</v>
      </c>
      <c r="D2042" s="32" t="str">
        <f>IF(Businesses!E2043="","N/A",Businesses!E2043)</f>
        <v>N/A</v>
      </c>
      <c r="E2042" s="32" t="str">
        <f>IF(Businesses!F2043="","N/A",Businesses!F2043)</f>
        <v>N/A</v>
      </c>
      <c r="F2042" s="32" t="str">
        <f t="shared" si="62"/>
        <v>N/A</v>
      </c>
      <c r="G2042" s="32" t="str">
        <f>IF(Businesses!G2043="","N/A",Businesses!G2043)</f>
        <v>N/A</v>
      </c>
      <c r="H2042" s="32" t="str">
        <f>IF(Businesses!H2043="","N/A",Businesses!H2043)</f>
        <v>N/A</v>
      </c>
      <c r="I2042" s="32" t="str">
        <f>IF(AND(Businesses!B2043="",Businesses!C2043&lt;&gt;""),0,IF(Businesses!B2043="","N/A",IF(ISNUMBER(Businesses!B2043),Businesses!B2043,0)))</f>
        <v>N/A</v>
      </c>
    </row>
    <row r="2043" spans="2:9">
      <c r="B2043" s="32" t="str">
        <f t="shared" si="63"/>
        <v>N/A</v>
      </c>
      <c r="C2043" s="32" t="str">
        <f>IF(AND(Businesses!D2044="",Businesses!E2044&lt;&gt;""),0,IF(Businesses!D2044="","N/A",IF(ISNUMBER(Businesses!D2044),Businesses!D2044,0)))</f>
        <v>N/A</v>
      </c>
      <c r="D2043" s="32" t="str">
        <f>IF(Businesses!E2044="","N/A",Businesses!E2044)</f>
        <v>N/A</v>
      </c>
      <c r="E2043" s="32" t="str">
        <f>IF(Businesses!F2044="","N/A",Businesses!F2044)</f>
        <v>N/A</v>
      </c>
      <c r="F2043" s="32" t="str">
        <f t="shared" si="62"/>
        <v>N/A</v>
      </c>
      <c r="G2043" s="32" t="str">
        <f>IF(Businesses!G2044="","N/A",Businesses!G2044)</f>
        <v>N/A</v>
      </c>
      <c r="H2043" s="32" t="str">
        <f>IF(Businesses!H2044="","N/A",Businesses!H2044)</f>
        <v>N/A</v>
      </c>
      <c r="I2043" s="32" t="str">
        <f>IF(AND(Businesses!B2044="",Businesses!C2044&lt;&gt;""),0,IF(Businesses!B2044="","N/A",IF(ISNUMBER(Businesses!B2044),Businesses!B2044,0)))</f>
        <v>N/A</v>
      </c>
    </row>
    <row r="2044" spans="2:9">
      <c r="B2044" s="32" t="str">
        <f t="shared" si="63"/>
        <v>N/A</v>
      </c>
      <c r="C2044" s="32" t="str">
        <f>IF(AND(Businesses!D2045="",Businesses!E2045&lt;&gt;""),0,IF(Businesses!D2045="","N/A",IF(ISNUMBER(Businesses!D2045),Businesses!D2045,0)))</f>
        <v>N/A</v>
      </c>
      <c r="D2044" s="32" t="str">
        <f>IF(Businesses!E2045="","N/A",Businesses!E2045)</f>
        <v>N/A</v>
      </c>
      <c r="E2044" s="32" t="str">
        <f>IF(Businesses!F2045="","N/A",Businesses!F2045)</f>
        <v>N/A</v>
      </c>
      <c r="F2044" s="32" t="str">
        <f t="shared" si="62"/>
        <v>N/A</v>
      </c>
      <c r="G2044" s="32" t="str">
        <f>IF(Businesses!G2045="","N/A",Businesses!G2045)</f>
        <v>N/A</v>
      </c>
      <c r="H2044" s="32" t="str">
        <f>IF(Businesses!H2045="","N/A",Businesses!H2045)</f>
        <v>N/A</v>
      </c>
      <c r="I2044" s="32" t="str">
        <f>IF(AND(Businesses!B2045="",Businesses!C2045&lt;&gt;""),0,IF(Businesses!B2045="","N/A",IF(ISNUMBER(Businesses!B2045),Businesses!B2045,0)))</f>
        <v>N/A</v>
      </c>
    </row>
    <row r="2045" spans="2:9">
      <c r="B2045" s="32" t="str">
        <f t="shared" si="63"/>
        <v>N/A</v>
      </c>
      <c r="C2045" s="32" t="str">
        <f>IF(AND(Businesses!D2046="",Businesses!E2046&lt;&gt;""),0,IF(Businesses!D2046="","N/A",IF(ISNUMBER(Businesses!D2046),Businesses!D2046,0)))</f>
        <v>N/A</v>
      </c>
      <c r="D2045" s="32" t="str">
        <f>IF(Businesses!E2046="","N/A",Businesses!E2046)</f>
        <v>N/A</v>
      </c>
      <c r="E2045" s="32" t="str">
        <f>IF(Businesses!F2046="","N/A",Businesses!F2046)</f>
        <v>N/A</v>
      </c>
      <c r="F2045" s="32" t="str">
        <f t="shared" si="62"/>
        <v>N/A</v>
      </c>
      <c r="G2045" s="32" t="str">
        <f>IF(Businesses!G2046="","N/A",Businesses!G2046)</f>
        <v>N/A</v>
      </c>
      <c r="H2045" s="32" t="str">
        <f>IF(Businesses!H2046="","N/A",Businesses!H2046)</f>
        <v>N/A</v>
      </c>
      <c r="I2045" s="32" t="str">
        <f>IF(AND(Businesses!B2046="",Businesses!C2046&lt;&gt;""),0,IF(Businesses!B2046="","N/A",IF(ISNUMBER(Businesses!B2046),Businesses!B2046,0)))</f>
        <v>N/A</v>
      </c>
    </row>
    <row r="2046" spans="2:9">
      <c r="B2046" s="32" t="str">
        <f t="shared" si="63"/>
        <v>N/A</v>
      </c>
      <c r="C2046" s="32" t="str">
        <f>IF(AND(Businesses!D2047="",Businesses!E2047&lt;&gt;""),0,IF(Businesses!D2047="","N/A",IF(ISNUMBER(Businesses!D2047),Businesses!D2047,0)))</f>
        <v>N/A</v>
      </c>
      <c r="D2046" s="32" t="str">
        <f>IF(Businesses!E2047="","N/A",Businesses!E2047)</f>
        <v>N/A</v>
      </c>
      <c r="E2046" s="32" t="str">
        <f>IF(Businesses!F2047="","N/A",Businesses!F2047)</f>
        <v>N/A</v>
      </c>
      <c r="F2046" s="32" t="str">
        <f t="shared" si="62"/>
        <v>N/A</v>
      </c>
      <c r="G2046" s="32" t="str">
        <f>IF(Businesses!G2047="","N/A",Businesses!G2047)</f>
        <v>N/A</v>
      </c>
      <c r="H2046" s="32" t="str">
        <f>IF(Businesses!H2047="","N/A",Businesses!H2047)</f>
        <v>N/A</v>
      </c>
      <c r="I2046" s="32" t="str">
        <f>IF(AND(Businesses!B2047="",Businesses!C2047&lt;&gt;""),0,IF(Businesses!B2047="","N/A",IF(ISNUMBER(Businesses!B2047),Businesses!B2047,0)))</f>
        <v>N/A</v>
      </c>
    </row>
    <row r="2047" spans="2:9">
      <c r="B2047" s="32" t="str">
        <f t="shared" si="63"/>
        <v>N/A</v>
      </c>
      <c r="C2047" s="32" t="str">
        <f>IF(AND(Businesses!D2048="",Businesses!E2048&lt;&gt;""),0,IF(Businesses!D2048="","N/A",IF(ISNUMBER(Businesses!D2048),Businesses!D2048,0)))</f>
        <v>N/A</v>
      </c>
      <c r="D2047" s="32" t="str">
        <f>IF(Businesses!E2048="","N/A",Businesses!E2048)</f>
        <v>N/A</v>
      </c>
      <c r="E2047" s="32" t="str">
        <f>IF(Businesses!F2048="","N/A",Businesses!F2048)</f>
        <v>N/A</v>
      </c>
      <c r="F2047" s="32" t="str">
        <f t="shared" si="62"/>
        <v>N/A</v>
      </c>
      <c r="G2047" s="32" t="str">
        <f>IF(Businesses!G2048="","N/A",Businesses!G2048)</f>
        <v>N/A</v>
      </c>
      <c r="H2047" s="32" t="str">
        <f>IF(Businesses!H2048="","N/A",Businesses!H2048)</f>
        <v>N/A</v>
      </c>
      <c r="I2047" s="32" t="str">
        <f>IF(AND(Businesses!B2048="",Businesses!C2048&lt;&gt;""),0,IF(Businesses!B2048="","N/A",IF(ISNUMBER(Businesses!B2048),Businesses!B2048,0)))</f>
        <v>N/A</v>
      </c>
    </row>
    <row r="2048" spans="2:9">
      <c r="B2048" s="32" t="str">
        <f t="shared" si="63"/>
        <v>N/A</v>
      </c>
      <c r="C2048" s="32" t="str">
        <f>IF(AND(Businesses!D2049="",Businesses!E2049&lt;&gt;""),0,IF(Businesses!D2049="","N/A",IF(ISNUMBER(Businesses!D2049),Businesses!D2049,0)))</f>
        <v>N/A</v>
      </c>
      <c r="D2048" s="32" t="str">
        <f>IF(Businesses!E2049="","N/A",Businesses!E2049)</f>
        <v>N/A</v>
      </c>
      <c r="E2048" s="32" t="str">
        <f>IF(Businesses!F2049="","N/A",Businesses!F2049)</f>
        <v>N/A</v>
      </c>
      <c r="F2048" s="32" t="str">
        <f t="shared" si="62"/>
        <v>N/A</v>
      </c>
      <c r="G2048" s="32" t="str">
        <f>IF(Businesses!G2049="","N/A",Businesses!G2049)</f>
        <v>N/A</v>
      </c>
      <c r="H2048" s="32" t="str">
        <f>IF(Businesses!H2049="","N/A",Businesses!H2049)</f>
        <v>N/A</v>
      </c>
      <c r="I2048" s="32" t="str">
        <f>IF(AND(Businesses!B2049="",Businesses!C2049&lt;&gt;""),0,IF(Businesses!B2049="","N/A",IF(ISNUMBER(Businesses!B2049),Businesses!B2049,0)))</f>
        <v>N/A</v>
      </c>
    </row>
    <row r="2049" spans="2:9">
      <c r="B2049" s="32" t="str">
        <f t="shared" si="63"/>
        <v>N/A</v>
      </c>
      <c r="C2049" s="32" t="str">
        <f>IF(AND(Businesses!D2050="",Businesses!E2050&lt;&gt;""),0,IF(Businesses!D2050="","N/A",IF(ISNUMBER(Businesses!D2050),Businesses!D2050,0)))</f>
        <v>N/A</v>
      </c>
      <c r="D2049" s="32" t="str">
        <f>IF(Businesses!E2050="","N/A",Businesses!E2050)</f>
        <v>N/A</v>
      </c>
      <c r="E2049" s="32" t="str">
        <f>IF(Businesses!F2050="","N/A",Businesses!F2050)</f>
        <v>N/A</v>
      </c>
      <c r="F2049" s="32" t="str">
        <f t="shared" si="62"/>
        <v>N/A</v>
      </c>
      <c r="G2049" s="32" t="str">
        <f>IF(Businesses!G2050="","N/A",Businesses!G2050)</f>
        <v>N/A</v>
      </c>
      <c r="H2049" s="32" t="str">
        <f>IF(Businesses!H2050="","N/A",Businesses!H2050)</f>
        <v>N/A</v>
      </c>
      <c r="I2049" s="32" t="str">
        <f>IF(AND(Businesses!B2050="",Businesses!C2050&lt;&gt;""),0,IF(Businesses!B2050="","N/A",IF(ISNUMBER(Businesses!B2050),Businesses!B2050,0)))</f>
        <v>N/A</v>
      </c>
    </row>
    <row r="2050" spans="2:9">
      <c r="B2050" s="32" t="str">
        <f t="shared" si="63"/>
        <v>N/A</v>
      </c>
      <c r="C2050" s="32" t="str">
        <f>IF(AND(Businesses!D2051="",Businesses!E2051&lt;&gt;""),0,IF(Businesses!D2051="","N/A",IF(ISNUMBER(Businesses!D2051),Businesses!D2051,0)))</f>
        <v>N/A</v>
      </c>
      <c r="D2050" s="32" t="str">
        <f>IF(Businesses!E2051="","N/A",Businesses!E2051)</f>
        <v>N/A</v>
      </c>
      <c r="E2050" s="32" t="str">
        <f>IF(Businesses!F2051="","N/A",Businesses!F2051)</f>
        <v>N/A</v>
      </c>
      <c r="F2050" s="32" t="str">
        <f t="shared" ref="F2050:F2113" si="64">IF(B2050="N/A","N/A",UPPER(TRIM(ProbuildName)))</f>
        <v>N/A</v>
      </c>
      <c r="G2050" s="32" t="str">
        <f>IF(Businesses!G2051="","N/A",Businesses!G2051)</f>
        <v>N/A</v>
      </c>
      <c r="H2050" s="32" t="str">
        <f>IF(Businesses!H2051="","N/A",Businesses!H2051)</f>
        <v>N/A</v>
      </c>
      <c r="I2050" s="32" t="str">
        <f>IF(AND(Businesses!B2051="",Businesses!C2051&lt;&gt;""),0,IF(Businesses!B2051="","N/A",IF(ISNUMBER(Businesses!B2051),Businesses!B2051,0)))</f>
        <v>N/A</v>
      </c>
    </row>
    <row r="2051" spans="2:9">
      <c r="B2051" s="32" t="str">
        <f t="shared" ref="B2051:B2114" si="65">IF(I2051="N/A","N/A","")</f>
        <v>N/A</v>
      </c>
      <c r="C2051" s="32" t="str">
        <f>IF(AND(Businesses!D2052="",Businesses!E2052&lt;&gt;""),0,IF(Businesses!D2052="","N/A",IF(ISNUMBER(Businesses!D2052),Businesses!D2052,0)))</f>
        <v>N/A</v>
      </c>
      <c r="D2051" s="32" t="str">
        <f>IF(Businesses!E2052="","N/A",Businesses!E2052)</f>
        <v>N/A</v>
      </c>
      <c r="E2051" s="32" t="str">
        <f>IF(Businesses!F2052="","N/A",Businesses!F2052)</f>
        <v>N/A</v>
      </c>
      <c r="F2051" s="32" t="str">
        <f t="shared" si="64"/>
        <v>N/A</v>
      </c>
      <c r="G2051" s="32" t="str">
        <f>IF(Businesses!G2052="","N/A",Businesses!G2052)</f>
        <v>N/A</v>
      </c>
      <c r="H2051" s="32" t="str">
        <f>IF(Businesses!H2052="","N/A",Businesses!H2052)</f>
        <v>N/A</v>
      </c>
      <c r="I2051" s="32" t="str">
        <f>IF(AND(Businesses!B2052="",Businesses!C2052&lt;&gt;""),0,IF(Businesses!B2052="","N/A",IF(ISNUMBER(Businesses!B2052),Businesses!B2052,0)))</f>
        <v>N/A</v>
      </c>
    </row>
    <row r="2052" spans="2:9">
      <c r="B2052" s="32" t="str">
        <f t="shared" si="65"/>
        <v>N/A</v>
      </c>
      <c r="C2052" s="32" t="str">
        <f>IF(AND(Businesses!D2053="",Businesses!E2053&lt;&gt;""),0,IF(Businesses!D2053="","N/A",IF(ISNUMBER(Businesses!D2053),Businesses!D2053,0)))</f>
        <v>N/A</v>
      </c>
      <c r="D2052" s="32" t="str">
        <f>IF(Businesses!E2053="","N/A",Businesses!E2053)</f>
        <v>N/A</v>
      </c>
      <c r="E2052" s="32" t="str">
        <f>IF(Businesses!F2053="","N/A",Businesses!F2053)</f>
        <v>N/A</v>
      </c>
      <c r="F2052" s="32" t="str">
        <f t="shared" si="64"/>
        <v>N/A</v>
      </c>
      <c r="G2052" s="32" t="str">
        <f>IF(Businesses!G2053="","N/A",Businesses!G2053)</f>
        <v>N/A</v>
      </c>
      <c r="H2052" s="32" t="str">
        <f>IF(Businesses!H2053="","N/A",Businesses!H2053)</f>
        <v>N/A</v>
      </c>
      <c r="I2052" s="32" t="str">
        <f>IF(AND(Businesses!B2053="",Businesses!C2053&lt;&gt;""),0,IF(Businesses!B2053="","N/A",IF(ISNUMBER(Businesses!B2053),Businesses!B2053,0)))</f>
        <v>N/A</v>
      </c>
    </row>
    <row r="2053" spans="2:9">
      <c r="B2053" s="32" t="str">
        <f t="shared" si="65"/>
        <v>N/A</v>
      </c>
      <c r="C2053" s="32" t="str">
        <f>IF(AND(Businesses!D2054="",Businesses!E2054&lt;&gt;""),0,IF(Businesses!D2054="","N/A",IF(ISNUMBER(Businesses!D2054),Businesses!D2054,0)))</f>
        <v>N/A</v>
      </c>
      <c r="D2053" s="32" t="str">
        <f>IF(Businesses!E2054="","N/A",Businesses!E2054)</f>
        <v>N/A</v>
      </c>
      <c r="E2053" s="32" t="str">
        <f>IF(Businesses!F2054="","N/A",Businesses!F2054)</f>
        <v>N/A</v>
      </c>
      <c r="F2053" s="32" t="str">
        <f t="shared" si="64"/>
        <v>N/A</v>
      </c>
      <c r="G2053" s="32" t="str">
        <f>IF(Businesses!G2054="","N/A",Businesses!G2054)</f>
        <v>N/A</v>
      </c>
      <c r="H2053" s="32" t="str">
        <f>IF(Businesses!H2054="","N/A",Businesses!H2054)</f>
        <v>N/A</v>
      </c>
      <c r="I2053" s="32" t="str">
        <f>IF(AND(Businesses!B2054="",Businesses!C2054&lt;&gt;""),0,IF(Businesses!B2054="","N/A",IF(ISNUMBER(Businesses!B2054),Businesses!B2054,0)))</f>
        <v>N/A</v>
      </c>
    </row>
    <row r="2054" spans="2:9">
      <c r="B2054" s="32" t="str">
        <f t="shared" si="65"/>
        <v>N/A</v>
      </c>
      <c r="C2054" s="32" t="str">
        <f>IF(AND(Businesses!D2055="",Businesses!E2055&lt;&gt;""),0,IF(Businesses!D2055="","N/A",IF(ISNUMBER(Businesses!D2055),Businesses!D2055,0)))</f>
        <v>N/A</v>
      </c>
      <c r="D2054" s="32" t="str">
        <f>IF(Businesses!E2055="","N/A",Businesses!E2055)</f>
        <v>N/A</v>
      </c>
      <c r="E2054" s="32" t="str">
        <f>IF(Businesses!F2055="","N/A",Businesses!F2055)</f>
        <v>N/A</v>
      </c>
      <c r="F2054" s="32" t="str">
        <f t="shared" si="64"/>
        <v>N/A</v>
      </c>
      <c r="G2054" s="32" t="str">
        <f>IF(Businesses!G2055="","N/A",Businesses!G2055)</f>
        <v>N/A</v>
      </c>
      <c r="H2054" s="32" t="str">
        <f>IF(Businesses!H2055="","N/A",Businesses!H2055)</f>
        <v>N/A</v>
      </c>
      <c r="I2054" s="32" t="str">
        <f>IF(AND(Businesses!B2055="",Businesses!C2055&lt;&gt;""),0,IF(Businesses!B2055="","N/A",IF(ISNUMBER(Businesses!B2055),Businesses!B2055,0)))</f>
        <v>N/A</v>
      </c>
    </row>
    <row r="2055" spans="2:9">
      <c r="B2055" s="32" t="str">
        <f t="shared" si="65"/>
        <v>N/A</v>
      </c>
      <c r="C2055" s="32" t="str">
        <f>IF(AND(Businesses!D2056="",Businesses!E2056&lt;&gt;""),0,IF(Businesses!D2056="","N/A",IF(ISNUMBER(Businesses!D2056),Businesses!D2056,0)))</f>
        <v>N/A</v>
      </c>
      <c r="D2055" s="32" t="str">
        <f>IF(Businesses!E2056="","N/A",Businesses!E2056)</f>
        <v>N/A</v>
      </c>
      <c r="E2055" s="32" t="str">
        <f>IF(Businesses!F2056="","N/A",Businesses!F2056)</f>
        <v>N/A</v>
      </c>
      <c r="F2055" s="32" t="str">
        <f t="shared" si="64"/>
        <v>N/A</v>
      </c>
      <c r="G2055" s="32" t="str">
        <f>IF(Businesses!G2056="","N/A",Businesses!G2056)</f>
        <v>N/A</v>
      </c>
      <c r="H2055" s="32" t="str">
        <f>IF(Businesses!H2056="","N/A",Businesses!H2056)</f>
        <v>N/A</v>
      </c>
      <c r="I2055" s="32" t="str">
        <f>IF(AND(Businesses!B2056="",Businesses!C2056&lt;&gt;""),0,IF(Businesses!B2056="","N/A",IF(ISNUMBER(Businesses!B2056),Businesses!B2056,0)))</f>
        <v>N/A</v>
      </c>
    </row>
    <row r="2056" spans="2:9">
      <c r="B2056" s="32" t="str">
        <f t="shared" si="65"/>
        <v>N/A</v>
      </c>
      <c r="C2056" s="32" t="str">
        <f>IF(AND(Businesses!D2057="",Businesses!E2057&lt;&gt;""),0,IF(Businesses!D2057="","N/A",IF(ISNUMBER(Businesses!D2057),Businesses!D2057,0)))</f>
        <v>N/A</v>
      </c>
      <c r="D2056" s="32" t="str">
        <f>IF(Businesses!E2057="","N/A",Businesses!E2057)</f>
        <v>N/A</v>
      </c>
      <c r="E2056" s="32" t="str">
        <f>IF(Businesses!F2057="","N/A",Businesses!F2057)</f>
        <v>N/A</v>
      </c>
      <c r="F2056" s="32" t="str">
        <f t="shared" si="64"/>
        <v>N/A</v>
      </c>
      <c r="G2056" s="32" t="str">
        <f>IF(Businesses!G2057="","N/A",Businesses!G2057)</f>
        <v>N/A</v>
      </c>
      <c r="H2056" s="32" t="str">
        <f>IF(Businesses!H2057="","N/A",Businesses!H2057)</f>
        <v>N/A</v>
      </c>
      <c r="I2056" s="32" t="str">
        <f>IF(AND(Businesses!B2057="",Businesses!C2057&lt;&gt;""),0,IF(Businesses!B2057="","N/A",IF(ISNUMBER(Businesses!B2057),Businesses!B2057,0)))</f>
        <v>N/A</v>
      </c>
    </row>
    <row r="2057" spans="2:9">
      <c r="B2057" s="32" t="str">
        <f t="shared" si="65"/>
        <v>N/A</v>
      </c>
      <c r="C2057" s="32" t="str">
        <f>IF(AND(Businesses!D2058="",Businesses!E2058&lt;&gt;""),0,IF(Businesses!D2058="","N/A",IF(ISNUMBER(Businesses!D2058),Businesses!D2058,0)))</f>
        <v>N/A</v>
      </c>
      <c r="D2057" s="32" t="str">
        <f>IF(Businesses!E2058="","N/A",Businesses!E2058)</f>
        <v>N/A</v>
      </c>
      <c r="E2057" s="32" t="str">
        <f>IF(Businesses!F2058="","N/A",Businesses!F2058)</f>
        <v>N/A</v>
      </c>
      <c r="F2057" s="32" t="str">
        <f t="shared" si="64"/>
        <v>N/A</v>
      </c>
      <c r="G2057" s="32" t="str">
        <f>IF(Businesses!G2058="","N/A",Businesses!G2058)</f>
        <v>N/A</v>
      </c>
      <c r="H2057" s="32" t="str">
        <f>IF(Businesses!H2058="","N/A",Businesses!H2058)</f>
        <v>N/A</v>
      </c>
      <c r="I2057" s="32" t="str">
        <f>IF(AND(Businesses!B2058="",Businesses!C2058&lt;&gt;""),0,IF(Businesses!B2058="","N/A",IF(ISNUMBER(Businesses!B2058),Businesses!B2058,0)))</f>
        <v>N/A</v>
      </c>
    </row>
    <row r="2058" spans="2:9">
      <c r="B2058" s="32" t="str">
        <f t="shared" si="65"/>
        <v>N/A</v>
      </c>
      <c r="C2058" s="32" t="str">
        <f>IF(AND(Businesses!D2059="",Businesses!E2059&lt;&gt;""),0,IF(Businesses!D2059="","N/A",IF(ISNUMBER(Businesses!D2059),Businesses!D2059,0)))</f>
        <v>N/A</v>
      </c>
      <c r="D2058" s="32" t="str">
        <f>IF(Businesses!E2059="","N/A",Businesses!E2059)</f>
        <v>N/A</v>
      </c>
      <c r="E2058" s="32" t="str">
        <f>IF(Businesses!F2059="","N/A",Businesses!F2059)</f>
        <v>N/A</v>
      </c>
      <c r="F2058" s="32" t="str">
        <f t="shared" si="64"/>
        <v>N/A</v>
      </c>
      <c r="G2058" s="32" t="str">
        <f>IF(Businesses!G2059="","N/A",Businesses!G2059)</f>
        <v>N/A</v>
      </c>
      <c r="H2058" s="32" t="str">
        <f>IF(Businesses!H2059="","N/A",Businesses!H2059)</f>
        <v>N/A</v>
      </c>
      <c r="I2058" s="32" t="str">
        <f>IF(AND(Businesses!B2059="",Businesses!C2059&lt;&gt;""),0,IF(Businesses!B2059="","N/A",IF(ISNUMBER(Businesses!B2059),Businesses!B2059,0)))</f>
        <v>N/A</v>
      </c>
    </row>
    <row r="2059" spans="2:9">
      <c r="B2059" s="32" t="str">
        <f t="shared" si="65"/>
        <v>N/A</v>
      </c>
      <c r="C2059" s="32" t="str">
        <f>IF(AND(Businesses!D2060="",Businesses!E2060&lt;&gt;""),0,IF(Businesses!D2060="","N/A",IF(ISNUMBER(Businesses!D2060),Businesses!D2060,0)))</f>
        <v>N/A</v>
      </c>
      <c r="D2059" s="32" t="str">
        <f>IF(Businesses!E2060="","N/A",Businesses!E2060)</f>
        <v>N/A</v>
      </c>
      <c r="E2059" s="32" t="str">
        <f>IF(Businesses!F2060="","N/A",Businesses!F2060)</f>
        <v>N/A</v>
      </c>
      <c r="F2059" s="32" t="str">
        <f t="shared" si="64"/>
        <v>N/A</v>
      </c>
      <c r="G2059" s="32" t="str">
        <f>IF(Businesses!G2060="","N/A",Businesses!G2060)</f>
        <v>N/A</v>
      </c>
      <c r="H2059" s="32" t="str">
        <f>IF(Businesses!H2060="","N/A",Businesses!H2060)</f>
        <v>N/A</v>
      </c>
      <c r="I2059" s="32" t="str">
        <f>IF(AND(Businesses!B2060="",Businesses!C2060&lt;&gt;""),0,IF(Businesses!B2060="","N/A",IF(ISNUMBER(Businesses!B2060),Businesses!B2060,0)))</f>
        <v>N/A</v>
      </c>
    </row>
    <row r="2060" spans="2:9">
      <c r="B2060" s="32" t="str">
        <f t="shared" si="65"/>
        <v>N/A</v>
      </c>
      <c r="C2060" s="32" t="str">
        <f>IF(AND(Businesses!D2061="",Businesses!E2061&lt;&gt;""),0,IF(Businesses!D2061="","N/A",IF(ISNUMBER(Businesses!D2061),Businesses!D2061,0)))</f>
        <v>N/A</v>
      </c>
      <c r="D2060" s="32" t="str">
        <f>IF(Businesses!E2061="","N/A",Businesses!E2061)</f>
        <v>N/A</v>
      </c>
      <c r="E2060" s="32" t="str">
        <f>IF(Businesses!F2061="","N/A",Businesses!F2061)</f>
        <v>N/A</v>
      </c>
      <c r="F2060" s="32" t="str">
        <f t="shared" si="64"/>
        <v>N/A</v>
      </c>
      <c r="G2060" s="32" t="str">
        <f>IF(Businesses!G2061="","N/A",Businesses!G2061)</f>
        <v>N/A</v>
      </c>
      <c r="H2060" s="32" t="str">
        <f>IF(Businesses!H2061="","N/A",Businesses!H2061)</f>
        <v>N/A</v>
      </c>
      <c r="I2060" s="32" t="str">
        <f>IF(AND(Businesses!B2061="",Businesses!C2061&lt;&gt;""),0,IF(Businesses!B2061="","N/A",IF(ISNUMBER(Businesses!B2061),Businesses!B2061,0)))</f>
        <v>N/A</v>
      </c>
    </row>
    <row r="2061" spans="2:9">
      <c r="B2061" s="32" t="str">
        <f t="shared" si="65"/>
        <v>N/A</v>
      </c>
      <c r="C2061" s="32" t="str">
        <f>IF(AND(Businesses!D2062="",Businesses!E2062&lt;&gt;""),0,IF(Businesses!D2062="","N/A",IF(ISNUMBER(Businesses!D2062),Businesses!D2062,0)))</f>
        <v>N/A</v>
      </c>
      <c r="D2061" s="32" t="str">
        <f>IF(Businesses!E2062="","N/A",Businesses!E2062)</f>
        <v>N/A</v>
      </c>
      <c r="E2061" s="32" t="str">
        <f>IF(Businesses!F2062="","N/A",Businesses!F2062)</f>
        <v>N/A</v>
      </c>
      <c r="F2061" s="32" t="str">
        <f t="shared" si="64"/>
        <v>N/A</v>
      </c>
      <c r="G2061" s="32" t="str">
        <f>IF(Businesses!G2062="","N/A",Businesses!G2062)</f>
        <v>N/A</v>
      </c>
      <c r="H2061" s="32" t="str">
        <f>IF(Businesses!H2062="","N/A",Businesses!H2062)</f>
        <v>N/A</v>
      </c>
      <c r="I2061" s="32" t="str">
        <f>IF(AND(Businesses!B2062="",Businesses!C2062&lt;&gt;""),0,IF(Businesses!B2062="","N/A",IF(ISNUMBER(Businesses!B2062),Businesses!B2062,0)))</f>
        <v>N/A</v>
      </c>
    </row>
    <row r="2062" spans="2:9">
      <c r="B2062" s="32" t="str">
        <f t="shared" si="65"/>
        <v>N/A</v>
      </c>
      <c r="C2062" s="32" t="str">
        <f>IF(AND(Businesses!D2063="",Businesses!E2063&lt;&gt;""),0,IF(Businesses!D2063="","N/A",IF(ISNUMBER(Businesses!D2063),Businesses!D2063,0)))</f>
        <v>N/A</v>
      </c>
      <c r="D2062" s="32" t="str">
        <f>IF(Businesses!E2063="","N/A",Businesses!E2063)</f>
        <v>N/A</v>
      </c>
      <c r="E2062" s="32" t="str">
        <f>IF(Businesses!F2063="","N/A",Businesses!F2063)</f>
        <v>N/A</v>
      </c>
      <c r="F2062" s="32" t="str">
        <f t="shared" si="64"/>
        <v>N/A</v>
      </c>
      <c r="G2062" s="32" t="str">
        <f>IF(Businesses!G2063="","N/A",Businesses!G2063)</f>
        <v>N/A</v>
      </c>
      <c r="H2062" s="32" t="str">
        <f>IF(Businesses!H2063="","N/A",Businesses!H2063)</f>
        <v>N/A</v>
      </c>
      <c r="I2062" s="32" t="str">
        <f>IF(AND(Businesses!B2063="",Businesses!C2063&lt;&gt;""),0,IF(Businesses!B2063="","N/A",IF(ISNUMBER(Businesses!B2063),Businesses!B2063,0)))</f>
        <v>N/A</v>
      </c>
    </row>
    <row r="2063" spans="2:9">
      <c r="B2063" s="32" t="str">
        <f t="shared" si="65"/>
        <v>N/A</v>
      </c>
      <c r="C2063" s="32" t="str">
        <f>IF(AND(Businesses!D2064="",Businesses!E2064&lt;&gt;""),0,IF(Businesses!D2064="","N/A",IF(ISNUMBER(Businesses!D2064),Businesses!D2064,0)))</f>
        <v>N/A</v>
      </c>
      <c r="D2063" s="32" t="str">
        <f>IF(Businesses!E2064="","N/A",Businesses!E2064)</f>
        <v>N/A</v>
      </c>
      <c r="E2063" s="32" t="str">
        <f>IF(Businesses!F2064="","N/A",Businesses!F2064)</f>
        <v>N/A</v>
      </c>
      <c r="F2063" s="32" t="str">
        <f t="shared" si="64"/>
        <v>N/A</v>
      </c>
      <c r="G2063" s="32" t="str">
        <f>IF(Businesses!G2064="","N/A",Businesses!G2064)</f>
        <v>N/A</v>
      </c>
      <c r="H2063" s="32" t="str">
        <f>IF(Businesses!H2064="","N/A",Businesses!H2064)</f>
        <v>N/A</v>
      </c>
      <c r="I2063" s="32" t="str">
        <f>IF(AND(Businesses!B2064="",Businesses!C2064&lt;&gt;""),0,IF(Businesses!B2064="","N/A",IF(ISNUMBER(Businesses!B2064),Businesses!B2064,0)))</f>
        <v>N/A</v>
      </c>
    </row>
    <row r="2064" spans="2:9">
      <c r="B2064" s="32" t="str">
        <f t="shared" si="65"/>
        <v>N/A</v>
      </c>
      <c r="C2064" s="32" t="str">
        <f>IF(AND(Businesses!D2065="",Businesses!E2065&lt;&gt;""),0,IF(Businesses!D2065="","N/A",IF(ISNUMBER(Businesses!D2065),Businesses!D2065,0)))</f>
        <v>N/A</v>
      </c>
      <c r="D2064" s="32" t="str">
        <f>IF(Businesses!E2065="","N/A",Businesses!E2065)</f>
        <v>N/A</v>
      </c>
      <c r="E2064" s="32" t="str">
        <f>IF(Businesses!F2065="","N/A",Businesses!F2065)</f>
        <v>N/A</v>
      </c>
      <c r="F2064" s="32" t="str">
        <f t="shared" si="64"/>
        <v>N/A</v>
      </c>
      <c r="G2064" s="32" t="str">
        <f>IF(Businesses!G2065="","N/A",Businesses!G2065)</f>
        <v>N/A</v>
      </c>
      <c r="H2064" s="32" t="str">
        <f>IF(Businesses!H2065="","N/A",Businesses!H2065)</f>
        <v>N/A</v>
      </c>
      <c r="I2064" s="32" t="str">
        <f>IF(AND(Businesses!B2065="",Businesses!C2065&lt;&gt;""),0,IF(Businesses!B2065="","N/A",IF(ISNUMBER(Businesses!B2065),Businesses!B2065,0)))</f>
        <v>N/A</v>
      </c>
    </row>
    <row r="2065" spans="2:9">
      <c r="B2065" s="32" t="str">
        <f t="shared" si="65"/>
        <v>N/A</v>
      </c>
      <c r="C2065" s="32" t="str">
        <f>IF(AND(Businesses!D2066="",Businesses!E2066&lt;&gt;""),0,IF(Businesses!D2066="","N/A",IF(ISNUMBER(Businesses!D2066),Businesses!D2066,0)))</f>
        <v>N/A</v>
      </c>
      <c r="D2065" s="32" t="str">
        <f>IF(Businesses!E2066="","N/A",Businesses!E2066)</f>
        <v>N/A</v>
      </c>
      <c r="E2065" s="32" t="str">
        <f>IF(Businesses!F2066="","N/A",Businesses!F2066)</f>
        <v>N/A</v>
      </c>
      <c r="F2065" s="32" t="str">
        <f t="shared" si="64"/>
        <v>N/A</v>
      </c>
      <c r="G2065" s="32" t="str">
        <f>IF(Businesses!G2066="","N/A",Businesses!G2066)</f>
        <v>N/A</v>
      </c>
      <c r="H2065" s="32" t="str">
        <f>IF(Businesses!H2066="","N/A",Businesses!H2066)</f>
        <v>N/A</v>
      </c>
      <c r="I2065" s="32" t="str">
        <f>IF(AND(Businesses!B2066="",Businesses!C2066&lt;&gt;""),0,IF(Businesses!B2066="","N/A",IF(ISNUMBER(Businesses!B2066),Businesses!B2066,0)))</f>
        <v>N/A</v>
      </c>
    </row>
    <row r="2066" spans="2:9">
      <c r="B2066" s="32" t="str">
        <f t="shared" si="65"/>
        <v>N/A</v>
      </c>
      <c r="C2066" s="32" t="str">
        <f>IF(AND(Businesses!D2067="",Businesses!E2067&lt;&gt;""),0,IF(Businesses!D2067="","N/A",IF(ISNUMBER(Businesses!D2067),Businesses!D2067,0)))</f>
        <v>N/A</v>
      </c>
      <c r="D2066" s="32" t="str">
        <f>IF(Businesses!E2067="","N/A",Businesses!E2067)</f>
        <v>N/A</v>
      </c>
      <c r="E2066" s="32" t="str">
        <f>IF(Businesses!F2067="","N/A",Businesses!F2067)</f>
        <v>N/A</v>
      </c>
      <c r="F2066" s="32" t="str">
        <f t="shared" si="64"/>
        <v>N/A</v>
      </c>
      <c r="G2066" s="32" t="str">
        <f>IF(Businesses!G2067="","N/A",Businesses!G2067)</f>
        <v>N/A</v>
      </c>
      <c r="H2066" s="32" t="str">
        <f>IF(Businesses!H2067="","N/A",Businesses!H2067)</f>
        <v>N/A</v>
      </c>
      <c r="I2066" s="32" t="str">
        <f>IF(AND(Businesses!B2067="",Businesses!C2067&lt;&gt;""),0,IF(Businesses!B2067="","N/A",IF(ISNUMBER(Businesses!B2067),Businesses!B2067,0)))</f>
        <v>N/A</v>
      </c>
    </row>
    <row r="2067" spans="2:9">
      <c r="B2067" s="32" t="str">
        <f t="shared" si="65"/>
        <v>N/A</v>
      </c>
      <c r="C2067" s="32" t="str">
        <f>IF(AND(Businesses!D2068="",Businesses!E2068&lt;&gt;""),0,IF(Businesses!D2068="","N/A",IF(ISNUMBER(Businesses!D2068),Businesses!D2068,0)))</f>
        <v>N/A</v>
      </c>
      <c r="D2067" s="32" t="str">
        <f>IF(Businesses!E2068="","N/A",Businesses!E2068)</f>
        <v>N/A</v>
      </c>
      <c r="E2067" s="32" t="str">
        <f>IF(Businesses!F2068="","N/A",Businesses!F2068)</f>
        <v>N/A</v>
      </c>
      <c r="F2067" s="32" t="str">
        <f t="shared" si="64"/>
        <v>N/A</v>
      </c>
      <c r="G2067" s="32" t="str">
        <f>IF(Businesses!G2068="","N/A",Businesses!G2068)</f>
        <v>N/A</v>
      </c>
      <c r="H2067" s="32" t="str">
        <f>IF(Businesses!H2068="","N/A",Businesses!H2068)</f>
        <v>N/A</v>
      </c>
      <c r="I2067" s="32" t="str">
        <f>IF(AND(Businesses!B2068="",Businesses!C2068&lt;&gt;""),0,IF(Businesses!B2068="","N/A",IF(ISNUMBER(Businesses!B2068),Businesses!B2068,0)))</f>
        <v>N/A</v>
      </c>
    </row>
    <row r="2068" spans="2:9">
      <c r="B2068" s="32" t="str">
        <f t="shared" si="65"/>
        <v>N/A</v>
      </c>
      <c r="C2068" s="32" t="str">
        <f>IF(AND(Businesses!D2069="",Businesses!E2069&lt;&gt;""),0,IF(Businesses!D2069="","N/A",IF(ISNUMBER(Businesses!D2069),Businesses!D2069,0)))</f>
        <v>N/A</v>
      </c>
      <c r="D2068" s="32" t="str">
        <f>IF(Businesses!E2069="","N/A",Businesses!E2069)</f>
        <v>N/A</v>
      </c>
      <c r="E2068" s="32" t="str">
        <f>IF(Businesses!F2069="","N/A",Businesses!F2069)</f>
        <v>N/A</v>
      </c>
      <c r="F2068" s="32" t="str">
        <f t="shared" si="64"/>
        <v>N/A</v>
      </c>
      <c r="G2068" s="32" t="str">
        <f>IF(Businesses!G2069="","N/A",Businesses!G2069)</f>
        <v>N/A</v>
      </c>
      <c r="H2068" s="32" t="str">
        <f>IF(Businesses!H2069="","N/A",Businesses!H2069)</f>
        <v>N/A</v>
      </c>
      <c r="I2068" s="32" t="str">
        <f>IF(AND(Businesses!B2069="",Businesses!C2069&lt;&gt;""),0,IF(Businesses!B2069="","N/A",IF(ISNUMBER(Businesses!B2069),Businesses!B2069,0)))</f>
        <v>N/A</v>
      </c>
    </row>
    <row r="2069" spans="2:9">
      <c r="B2069" s="32" t="str">
        <f t="shared" si="65"/>
        <v>N/A</v>
      </c>
      <c r="C2069" s="32" t="str">
        <f>IF(AND(Businesses!D2070="",Businesses!E2070&lt;&gt;""),0,IF(Businesses!D2070="","N/A",IF(ISNUMBER(Businesses!D2070),Businesses!D2070,0)))</f>
        <v>N/A</v>
      </c>
      <c r="D2069" s="32" t="str">
        <f>IF(Businesses!E2070="","N/A",Businesses!E2070)</f>
        <v>N/A</v>
      </c>
      <c r="E2069" s="32" t="str">
        <f>IF(Businesses!F2070="","N/A",Businesses!F2070)</f>
        <v>N/A</v>
      </c>
      <c r="F2069" s="32" t="str">
        <f t="shared" si="64"/>
        <v>N/A</v>
      </c>
      <c r="G2069" s="32" t="str">
        <f>IF(Businesses!G2070="","N/A",Businesses!G2070)</f>
        <v>N/A</v>
      </c>
      <c r="H2069" s="32" t="str">
        <f>IF(Businesses!H2070="","N/A",Businesses!H2070)</f>
        <v>N/A</v>
      </c>
      <c r="I2069" s="32" t="str">
        <f>IF(AND(Businesses!B2070="",Businesses!C2070&lt;&gt;""),0,IF(Businesses!B2070="","N/A",IF(ISNUMBER(Businesses!B2070),Businesses!B2070,0)))</f>
        <v>N/A</v>
      </c>
    </row>
    <row r="2070" spans="2:9">
      <c r="B2070" s="32" t="str">
        <f t="shared" si="65"/>
        <v>N/A</v>
      </c>
      <c r="C2070" s="32" t="str">
        <f>IF(AND(Businesses!D2071="",Businesses!E2071&lt;&gt;""),0,IF(Businesses!D2071="","N/A",IF(ISNUMBER(Businesses!D2071),Businesses!D2071,0)))</f>
        <v>N/A</v>
      </c>
      <c r="D2070" s="32" t="str">
        <f>IF(Businesses!E2071="","N/A",Businesses!E2071)</f>
        <v>N/A</v>
      </c>
      <c r="E2070" s="32" t="str">
        <f>IF(Businesses!F2071="","N/A",Businesses!F2071)</f>
        <v>N/A</v>
      </c>
      <c r="F2070" s="32" t="str">
        <f t="shared" si="64"/>
        <v>N/A</v>
      </c>
      <c r="G2070" s="32" t="str">
        <f>IF(Businesses!G2071="","N/A",Businesses!G2071)</f>
        <v>N/A</v>
      </c>
      <c r="H2070" s="32" t="str">
        <f>IF(Businesses!H2071="","N/A",Businesses!H2071)</f>
        <v>N/A</v>
      </c>
      <c r="I2070" s="32" t="str">
        <f>IF(AND(Businesses!B2071="",Businesses!C2071&lt;&gt;""),0,IF(Businesses!B2071="","N/A",IF(ISNUMBER(Businesses!B2071),Businesses!B2071,0)))</f>
        <v>N/A</v>
      </c>
    </row>
    <row r="2071" spans="2:9">
      <c r="B2071" s="32" t="str">
        <f t="shared" si="65"/>
        <v>N/A</v>
      </c>
      <c r="C2071" s="32" t="str">
        <f>IF(AND(Businesses!D2072="",Businesses!E2072&lt;&gt;""),0,IF(Businesses!D2072="","N/A",IF(ISNUMBER(Businesses!D2072),Businesses!D2072,0)))</f>
        <v>N/A</v>
      </c>
      <c r="D2071" s="32" t="str">
        <f>IF(Businesses!E2072="","N/A",Businesses!E2072)</f>
        <v>N/A</v>
      </c>
      <c r="E2071" s="32" t="str">
        <f>IF(Businesses!F2072="","N/A",Businesses!F2072)</f>
        <v>N/A</v>
      </c>
      <c r="F2071" s="32" t="str">
        <f t="shared" si="64"/>
        <v>N/A</v>
      </c>
      <c r="G2071" s="32" t="str">
        <f>IF(Businesses!G2072="","N/A",Businesses!G2072)</f>
        <v>N/A</v>
      </c>
      <c r="H2071" s="32" t="str">
        <f>IF(Businesses!H2072="","N/A",Businesses!H2072)</f>
        <v>N/A</v>
      </c>
      <c r="I2071" s="32" t="str">
        <f>IF(AND(Businesses!B2072="",Businesses!C2072&lt;&gt;""),0,IF(Businesses!B2072="","N/A",IF(ISNUMBER(Businesses!B2072),Businesses!B2072,0)))</f>
        <v>N/A</v>
      </c>
    </row>
    <row r="2072" spans="2:9">
      <c r="B2072" s="32" t="str">
        <f t="shared" si="65"/>
        <v>N/A</v>
      </c>
      <c r="C2072" s="32" t="str">
        <f>IF(AND(Businesses!D2073="",Businesses!E2073&lt;&gt;""),0,IF(Businesses!D2073="","N/A",IF(ISNUMBER(Businesses!D2073),Businesses!D2073,0)))</f>
        <v>N/A</v>
      </c>
      <c r="D2072" s="32" t="str">
        <f>IF(Businesses!E2073="","N/A",Businesses!E2073)</f>
        <v>N/A</v>
      </c>
      <c r="E2072" s="32" t="str">
        <f>IF(Businesses!F2073="","N/A",Businesses!F2073)</f>
        <v>N/A</v>
      </c>
      <c r="F2072" s="32" t="str">
        <f t="shared" si="64"/>
        <v>N/A</v>
      </c>
      <c r="G2072" s="32" t="str">
        <f>IF(Businesses!G2073="","N/A",Businesses!G2073)</f>
        <v>N/A</v>
      </c>
      <c r="H2072" s="32" t="str">
        <f>IF(Businesses!H2073="","N/A",Businesses!H2073)</f>
        <v>N/A</v>
      </c>
      <c r="I2072" s="32" t="str">
        <f>IF(AND(Businesses!B2073="",Businesses!C2073&lt;&gt;""),0,IF(Businesses!B2073="","N/A",IF(ISNUMBER(Businesses!B2073),Businesses!B2073,0)))</f>
        <v>N/A</v>
      </c>
    </row>
    <row r="2073" spans="2:9">
      <c r="B2073" s="32" t="str">
        <f t="shared" si="65"/>
        <v>N/A</v>
      </c>
      <c r="C2073" s="32" t="str">
        <f>IF(AND(Businesses!D2074="",Businesses!E2074&lt;&gt;""),0,IF(Businesses!D2074="","N/A",IF(ISNUMBER(Businesses!D2074),Businesses!D2074,0)))</f>
        <v>N/A</v>
      </c>
      <c r="D2073" s="32" t="str">
        <f>IF(Businesses!E2074="","N/A",Businesses!E2074)</f>
        <v>N/A</v>
      </c>
      <c r="E2073" s="32" t="str">
        <f>IF(Businesses!F2074="","N/A",Businesses!F2074)</f>
        <v>N/A</v>
      </c>
      <c r="F2073" s="32" t="str">
        <f t="shared" si="64"/>
        <v>N/A</v>
      </c>
      <c r="G2073" s="32" t="str">
        <f>IF(Businesses!G2074="","N/A",Businesses!G2074)</f>
        <v>N/A</v>
      </c>
      <c r="H2073" s="32" t="str">
        <f>IF(Businesses!H2074="","N/A",Businesses!H2074)</f>
        <v>N/A</v>
      </c>
      <c r="I2073" s="32" t="str">
        <f>IF(AND(Businesses!B2074="",Businesses!C2074&lt;&gt;""),0,IF(Businesses!B2074="","N/A",IF(ISNUMBER(Businesses!B2074),Businesses!B2074,0)))</f>
        <v>N/A</v>
      </c>
    </row>
    <row r="2074" spans="2:9">
      <c r="B2074" s="32" t="str">
        <f t="shared" si="65"/>
        <v>N/A</v>
      </c>
      <c r="C2074" s="32" t="str">
        <f>IF(AND(Businesses!D2075="",Businesses!E2075&lt;&gt;""),0,IF(Businesses!D2075="","N/A",IF(ISNUMBER(Businesses!D2075),Businesses!D2075,0)))</f>
        <v>N/A</v>
      </c>
      <c r="D2074" s="32" t="str">
        <f>IF(Businesses!E2075="","N/A",Businesses!E2075)</f>
        <v>N/A</v>
      </c>
      <c r="E2074" s="32" t="str">
        <f>IF(Businesses!F2075="","N/A",Businesses!F2075)</f>
        <v>N/A</v>
      </c>
      <c r="F2074" s="32" t="str">
        <f t="shared" si="64"/>
        <v>N/A</v>
      </c>
      <c r="G2074" s="32" t="str">
        <f>IF(Businesses!G2075="","N/A",Businesses!G2075)</f>
        <v>N/A</v>
      </c>
      <c r="H2074" s="32" t="str">
        <f>IF(Businesses!H2075="","N/A",Businesses!H2075)</f>
        <v>N/A</v>
      </c>
      <c r="I2074" s="32" t="str">
        <f>IF(AND(Businesses!B2075="",Businesses!C2075&lt;&gt;""),0,IF(Businesses!B2075="","N/A",IF(ISNUMBER(Businesses!B2075),Businesses!B2075,0)))</f>
        <v>N/A</v>
      </c>
    </row>
    <row r="2075" spans="2:9">
      <c r="B2075" s="32" t="str">
        <f t="shared" si="65"/>
        <v>N/A</v>
      </c>
      <c r="C2075" s="32" t="str">
        <f>IF(AND(Businesses!D2076="",Businesses!E2076&lt;&gt;""),0,IF(Businesses!D2076="","N/A",IF(ISNUMBER(Businesses!D2076),Businesses!D2076,0)))</f>
        <v>N/A</v>
      </c>
      <c r="D2075" s="32" t="str">
        <f>IF(Businesses!E2076="","N/A",Businesses!E2076)</f>
        <v>N/A</v>
      </c>
      <c r="E2075" s="32" t="str">
        <f>IF(Businesses!F2076="","N/A",Businesses!F2076)</f>
        <v>N/A</v>
      </c>
      <c r="F2075" s="32" t="str">
        <f t="shared" si="64"/>
        <v>N/A</v>
      </c>
      <c r="G2075" s="32" t="str">
        <f>IF(Businesses!G2076="","N/A",Businesses!G2076)</f>
        <v>N/A</v>
      </c>
      <c r="H2075" s="32" t="str">
        <f>IF(Businesses!H2076="","N/A",Businesses!H2076)</f>
        <v>N/A</v>
      </c>
      <c r="I2075" s="32" t="str">
        <f>IF(AND(Businesses!B2076="",Businesses!C2076&lt;&gt;""),0,IF(Businesses!B2076="","N/A",IF(ISNUMBER(Businesses!B2076),Businesses!B2076,0)))</f>
        <v>N/A</v>
      </c>
    </row>
    <row r="2076" spans="2:9">
      <c r="B2076" s="32" t="str">
        <f t="shared" si="65"/>
        <v>N/A</v>
      </c>
      <c r="C2076" s="32" t="str">
        <f>IF(AND(Businesses!D2077="",Businesses!E2077&lt;&gt;""),0,IF(Businesses!D2077="","N/A",IF(ISNUMBER(Businesses!D2077),Businesses!D2077,0)))</f>
        <v>N/A</v>
      </c>
      <c r="D2076" s="32" t="str">
        <f>IF(Businesses!E2077="","N/A",Businesses!E2077)</f>
        <v>N/A</v>
      </c>
      <c r="E2076" s="32" t="str">
        <f>IF(Businesses!F2077="","N/A",Businesses!F2077)</f>
        <v>N/A</v>
      </c>
      <c r="F2076" s="32" t="str">
        <f t="shared" si="64"/>
        <v>N/A</v>
      </c>
      <c r="G2076" s="32" t="str">
        <f>IF(Businesses!G2077="","N/A",Businesses!G2077)</f>
        <v>N/A</v>
      </c>
      <c r="H2076" s="32" t="str">
        <f>IF(Businesses!H2077="","N/A",Businesses!H2077)</f>
        <v>N/A</v>
      </c>
      <c r="I2076" s="32" t="str">
        <f>IF(AND(Businesses!B2077="",Businesses!C2077&lt;&gt;""),0,IF(Businesses!B2077="","N/A",IF(ISNUMBER(Businesses!B2077),Businesses!B2077,0)))</f>
        <v>N/A</v>
      </c>
    </row>
    <row r="2077" spans="2:9">
      <c r="B2077" s="32" t="str">
        <f t="shared" si="65"/>
        <v>N/A</v>
      </c>
      <c r="C2077" s="32" t="str">
        <f>IF(AND(Businesses!D2078="",Businesses!E2078&lt;&gt;""),0,IF(Businesses!D2078="","N/A",IF(ISNUMBER(Businesses!D2078),Businesses!D2078,0)))</f>
        <v>N/A</v>
      </c>
      <c r="D2077" s="32" t="str">
        <f>IF(Businesses!E2078="","N/A",Businesses!E2078)</f>
        <v>N/A</v>
      </c>
      <c r="E2077" s="32" t="str">
        <f>IF(Businesses!F2078="","N/A",Businesses!F2078)</f>
        <v>N/A</v>
      </c>
      <c r="F2077" s="32" t="str">
        <f t="shared" si="64"/>
        <v>N/A</v>
      </c>
      <c r="G2077" s="32" t="str">
        <f>IF(Businesses!G2078="","N/A",Businesses!G2078)</f>
        <v>N/A</v>
      </c>
      <c r="H2077" s="32" t="str">
        <f>IF(Businesses!H2078="","N/A",Businesses!H2078)</f>
        <v>N/A</v>
      </c>
      <c r="I2077" s="32" t="str">
        <f>IF(AND(Businesses!B2078="",Businesses!C2078&lt;&gt;""),0,IF(Businesses!B2078="","N/A",IF(ISNUMBER(Businesses!B2078),Businesses!B2078,0)))</f>
        <v>N/A</v>
      </c>
    </row>
    <row r="2078" spans="2:9">
      <c r="B2078" s="32" t="str">
        <f t="shared" si="65"/>
        <v>N/A</v>
      </c>
      <c r="C2078" s="32" t="str">
        <f>IF(AND(Businesses!D2079="",Businesses!E2079&lt;&gt;""),0,IF(Businesses!D2079="","N/A",IF(ISNUMBER(Businesses!D2079),Businesses!D2079,0)))</f>
        <v>N/A</v>
      </c>
      <c r="D2078" s="32" t="str">
        <f>IF(Businesses!E2079="","N/A",Businesses!E2079)</f>
        <v>N/A</v>
      </c>
      <c r="E2078" s="32" t="str">
        <f>IF(Businesses!F2079="","N/A",Businesses!F2079)</f>
        <v>N/A</v>
      </c>
      <c r="F2078" s="32" t="str">
        <f t="shared" si="64"/>
        <v>N/A</v>
      </c>
      <c r="G2078" s="32" t="str">
        <f>IF(Businesses!G2079="","N/A",Businesses!G2079)</f>
        <v>N/A</v>
      </c>
      <c r="H2078" s="32" t="str">
        <f>IF(Businesses!H2079="","N/A",Businesses!H2079)</f>
        <v>N/A</v>
      </c>
      <c r="I2078" s="32" t="str">
        <f>IF(AND(Businesses!B2079="",Businesses!C2079&lt;&gt;""),0,IF(Businesses!B2079="","N/A",IF(ISNUMBER(Businesses!B2079),Businesses!B2079,0)))</f>
        <v>N/A</v>
      </c>
    </row>
    <row r="2079" spans="2:9">
      <c r="B2079" s="32" t="str">
        <f t="shared" si="65"/>
        <v>N/A</v>
      </c>
      <c r="C2079" s="32" t="str">
        <f>IF(AND(Businesses!D2080="",Businesses!E2080&lt;&gt;""),0,IF(Businesses!D2080="","N/A",IF(ISNUMBER(Businesses!D2080),Businesses!D2080,0)))</f>
        <v>N/A</v>
      </c>
      <c r="D2079" s="32" t="str">
        <f>IF(Businesses!E2080="","N/A",Businesses!E2080)</f>
        <v>N/A</v>
      </c>
      <c r="E2079" s="32" t="str">
        <f>IF(Businesses!F2080="","N/A",Businesses!F2080)</f>
        <v>N/A</v>
      </c>
      <c r="F2079" s="32" t="str">
        <f t="shared" si="64"/>
        <v>N/A</v>
      </c>
      <c r="G2079" s="32" t="str">
        <f>IF(Businesses!G2080="","N/A",Businesses!G2080)</f>
        <v>N/A</v>
      </c>
      <c r="H2079" s="32" t="str">
        <f>IF(Businesses!H2080="","N/A",Businesses!H2080)</f>
        <v>N/A</v>
      </c>
      <c r="I2079" s="32" t="str">
        <f>IF(AND(Businesses!B2080="",Businesses!C2080&lt;&gt;""),0,IF(Businesses!B2080="","N/A",IF(ISNUMBER(Businesses!B2080),Businesses!B2080,0)))</f>
        <v>N/A</v>
      </c>
    </row>
    <row r="2080" spans="2:9">
      <c r="B2080" s="32" t="str">
        <f t="shared" si="65"/>
        <v>N/A</v>
      </c>
      <c r="C2080" s="32" t="str">
        <f>IF(AND(Businesses!D2081="",Businesses!E2081&lt;&gt;""),0,IF(Businesses!D2081="","N/A",IF(ISNUMBER(Businesses!D2081),Businesses!D2081,0)))</f>
        <v>N/A</v>
      </c>
      <c r="D2080" s="32" t="str">
        <f>IF(Businesses!E2081="","N/A",Businesses!E2081)</f>
        <v>N/A</v>
      </c>
      <c r="E2080" s="32" t="str">
        <f>IF(Businesses!F2081="","N/A",Businesses!F2081)</f>
        <v>N/A</v>
      </c>
      <c r="F2080" s="32" t="str">
        <f t="shared" si="64"/>
        <v>N/A</v>
      </c>
      <c r="G2080" s="32" t="str">
        <f>IF(Businesses!G2081="","N/A",Businesses!G2081)</f>
        <v>N/A</v>
      </c>
      <c r="H2080" s="32" t="str">
        <f>IF(Businesses!H2081="","N/A",Businesses!H2081)</f>
        <v>N/A</v>
      </c>
      <c r="I2080" s="32" t="str">
        <f>IF(AND(Businesses!B2081="",Businesses!C2081&lt;&gt;""),0,IF(Businesses!B2081="","N/A",IF(ISNUMBER(Businesses!B2081),Businesses!B2081,0)))</f>
        <v>N/A</v>
      </c>
    </row>
    <row r="2081" spans="2:9">
      <c r="B2081" s="32" t="str">
        <f t="shared" si="65"/>
        <v>N/A</v>
      </c>
      <c r="C2081" s="32" t="str">
        <f>IF(AND(Businesses!D2082="",Businesses!E2082&lt;&gt;""),0,IF(Businesses!D2082="","N/A",IF(ISNUMBER(Businesses!D2082),Businesses!D2082,0)))</f>
        <v>N/A</v>
      </c>
      <c r="D2081" s="32" t="str">
        <f>IF(Businesses!E2082="","N/A",Businesses!E2082)</f>
        <v>N/A</v>
      </c>
      <c r="E2081" s="32" t="str">
        <f>IF(Businesses!F2082="","N/A",Businesses!F2082)</f>
        <v>N/A</v>
      </c>
      <c r="F2081" s="32" t="str">
        <f t="shared" si="64"/>
        <v>N/A</v>
      </c>
      <c r="G2081" s="32" t="str">
        <f>IF(Businesses!G2082="","N/A",Businesses!G2082)</f>
        <v>N/A</v>
      </c>
      <c r="H2081" s="32" t="str">
        <f>IF(Businesses!H2082="","N/A",Businesses!H2082)</f>
        <v>N/A</v>
      </c>
      <c r="I2081" s="32" t="str">
        <f>IF(AND(Businesses!B2082="",Businesses!C2082&lt;&gt;""),0,IF(Businesses!B2082="","N/A",IF(ISNUMBER(Businesses!B2082),Businesses!B2082,0)))</f>
        <v>N/A</v>
      </c>
    </row>
    <row r="2082" spans="2:9">
      <c r="B2082" s="32" t="str">
        <f t="shared" si="65"/>
        <v>N/A</v>
      </c>
      <c r="C2082" s="32" t="str">
        <f>IF(AND(Businesses!D2083="",Businesses!E2083&lt;&gt;""),0,IF(Businesses!D2083="","N/A",IF(ISNUMBER(Businesses!D2083),Businesses!D2083,0)))</f>
        <v>N/A</v>
      </c>
      <c r="D2082" s="32" t="str">
        <f>IF(Businesses!E2083="","N/A",Businesses!E2083)</f>
        <v>N/A</v>
      </c>
      <c r="E2082" s="32" t="str">
        <f>IF(Businesses!F2083="","N/A",Businesses!F2083)</f>
        <v>N/A</v>
      </c>
      <c r="F2082" s="32" t="str">
        <f t="shared" si="64"/>
        <v>N/A</v>
      </c>
      <c r="G2082" s="32" t="str">
        <f>IF(Businesses!G2083="","N/A",Businesses!G2083)</f>
        <v>N/A</v>
      </c>
      <c r="H2082" s="32" t="str">
        <f>IF(Businesses!H2083="","N/A",Businesses!H2083)</f>
        <v>N/A</v>
      </c>
      <c r="I2082" s="32" t="str">
        <f>IF(AND(Businesses!B2083="",Businesses!C2083&lt;&gt;""),0,IF(Businesses!B2083="","N/A",IF(ISNUMBER(Businesses!B2083),Businesses!B2083,0)))</f>
        <v>N/A</v>
      </c>
    </row>
    <row r="2083" spans="2:9">
      <c r="B2083" s="32" t="str">
        <f t="shared" si="65"/>
        <v>N/A</v>
      </c>
      <c r="C2083" s="32" t="str">
        <f>IF(AND(Businesses!D2084="",Businesses!E2084&lt;&gt;""),0,IF(Businesses!D2084="","N/A",IF(ISNUMBER(Businesses!D2084),Businesses!D2084,0)))</f>
        <v>N/A</v>
      </c>
      <c r="D2083" s="32" t="str">
        <f>IF(Businesses!E2084="","N/A",Businesses!E2084)</f>
        <v>N/A</v>
      </c>
      <c r="E2083" s="32" t="str">
        <f>IF(Businesses!F2084="","N/A",Businesses!F2084)</f>
        <v>N/A</v>
      </c>
      <c r="F2083" s="32" t="str">
        <f t="shared" si="64"/>
        <v>N/A</v>
      </c>
      <c r="G2083" s="32" t="str">
        <f>IF(Businesses!G2084="","N/A",Businesses!G2084)</f>
        <v>N/A</v>
      </c>
      <c r="H2083" s="32" t="str">
        <f>IF(Businesses!H2084="","N/A",Businesses!H2084)</f>
        <v>N/A</v>
      </c>
      <c r="I2083" s="32" t="str">
        <f>IF(AND(Businesses!B2084="",Businesses!C2084&lt;&gt;""),0,IF(Businesses!B2084="","N/A",IF(ISNUMBER(Businesses!B2084),Businesses!B2084,0)))</f>
        <v>N/A</v>
      </c>
    </row>
    <row r="2084" spans="2:9">
      <c r="B2084" s="32" t="str">
        <f t="shared" si="65"/>
        <v>N/A</v>
      </c>
      <c r="C2084" s="32" t="str">
        <f>IF(AND(Businesses!D2085="",Businesses!E2085&lt;&gt;""),0,IF(Businesses!D2085="","N/A",IF(ISNUMBER(Businesses!D2085),Businesses!D2085,0)))</f>
        <v>N/A</v>
      </c>
      <c r="D2084" s="32" t="str">
        <f>IF(Businesses!E2085="","N/A",Businesses!E2085)</f>
        <v>N/A</v>
      </c>
      <c r="E2084" s="32" t="str">
        <f>IF(Businesses!F2085="","N/A",Businesses!F2085)</f>
        <v>N/A</v>
      </c>
      <c r="F2084" s="32" t="str">
        <f t="shared" si="64"/>
        <v>N/A</v>
      </c>
      <c r="G2084" s="32" t="str">
        <f>IF(Businesses!G2085="","N/A",Businesses!G2085)</f>
        <v>N/A</v>
      </c>
      <c r="H2084" s="32" t="str">
        <f>IF(Businesses!H2085="","N/A",Businesses!H2085)</f>
        <v>N/A</v>
      </c>
      <c r="I2084" s="32" t="str">
        <f>IF(AND(Businesses!B2085="",Businesses!C2085&lt;&gt;""),0,IF(Businesses!B2085="","N/A",IF(ISNUMBER(Businesses!B2085),Businesses!B2085,0)))</f>
        <v>N/A</v>
      </c>
    </row>
    <row r="2085" spans="2:9">
      <c r="B2085" s="32" t="str">
        <f t="shared" si="65"/>
        <v>N/A</v>
      </c>
      <c r="C2085" s="32" t="str">
        <f>IF(AND(Businesses!D2086="",Businesses!E2086&lt;&gt;""),0,IF(Businesses!D2086="","N/A",IF(ISNUMBER(Businesses!D2086),Businesses!D2086,0)))</f>
        <v>N/A</v>
      </c>
      <c r="D2085" s="32" t="str">
        <f>IF(Businesses!E2086="","N/A",Businesses!E2086)</f>
        <v>N/A</v>
      </c>
      <c r="E2085" s="32" t="str">
        <f>IF(Businesses!F2086="","N/A",Businesses!F2086)</f>
        <v>N/A</v>
      </c>
      <c r="F2085" s="32" t="str">
        <f t="shared" si="64"/>
        <v>N/A</v>
      </c>
      <c r="G2085" s="32" t="str">
        <f>IF(Businesses!G2086="","N/A",Businesses!G2086)</f>
        <v>N/A</v>
      </c>
      <c r="H2085" s="32" t="str">
        <f>IF(Businesses!H2086="","N/A",Businesses!H2086)</f>
        <v>N/A</v>
      </c>
      <c r="I2085" s="32" t="str">
        <f>IF(AND(Businesses!B2086="",Businesses!C2086&lt;&gt;""),0,IF(Businesses!B2086="","N/A",IF(ISNUMBER(Businesses!B2086),Businesses!B2086,0)))</f>
        <v>N/A</v>
      </c>
    </row>
    <row r="2086" spans="2:9">
      <c r="B2086" s="32" t="str">
        <f t="shared" si="65"/>
        <v>N/A</v>
      </c>
      <c r="C2086" s="32" t="str">
        <f>IF(AND(Businesses!D2087="",Businesses!E2087&lt;&gt;""),0,IF(Businesses!D2087="","N/A",IF(ISNUMBER(Businesses!D2087),Businesses!D2087,0)))</f>
        <v>N/A</v>
      </c>
      <c r="D2086" s="32" t="str">
        <f>IF(Businesses!E2087="","N/A",Businesses!E2087)</f>
        <v>N/A</v>
      </c>
      <c r="E2086" s="32" t="str">
        <f>IF(Businesses!F2087="","N/A",Businesses!F2087)</f>
        <v>N/A</v>
      </c>
      <c r="F2086" s="32" t="str">
        <f t="shared" si="64"/>
        <v>N/A</v>
      </c>
      <c r="G2086" s="32" t="str">
        <f>IF(Businesses!G2087="","N/A",Businesses!G2087)</f>
        <v>N/A</v>
      </c>
      <c r="H2086" s="32" t="str">
        <f>IF(Businesses!H2087="","N/A",Businesses!H2087)</f>
        <v>N/A</v>
      </c>
      <c r="I2086" s="32" t="str">
        <f>IF(AND(Businesses!B2087="",Businesses!C2087&lt;&gt;""),0,IF(Businesses!B2087="","N/A",IF(ISNUMBER(Businesses!B2087),Businesses!B2087,0)))</f>
        <v>N/A</v>
      </c>
    </row>
    <row r="2087" spans="2:9">
      <c r="B2087" s="32" t="str">
        <f t="shared" si="65"/>
        <v>N/A</v>
      </c>
      <c r="C2087" s="32" t="str">
        <f>IF(AND(Businesses!D2088="",Businesses!E2088&lt;&gt;""),0,IF(Businesses!D2088="","N/A",IF(ISNUMBER(Businesses!D2088),Businesses!D2088,0)))</f>
        <v>N/A</v>
      </c>
      <c r="D2087" s="32" t="str">
        <f>IF(Businesses!E2088="","N/A",Businesses!E2088)</f>
        <v>N/A</v>
      </c>
      <c r="E2087" s="32" t="str">
        <f>IF(Businesses!F2088="","N/A",Businesses!F2088)</f>
        <v>N/A</v>
      </c>
      <c r="F2087" s="32" t="str">
        <f t="shared" si="64"/>
        <v>N/A</v>
      </c>
      <c r="G2087" s="32" t="str">
        <f>IF(Businesses!G2088="","N/A",Businesses!G2088)</f>
        <v>N/A</v>
      </c>
      <c r="H2087" s="32" t="str">
        <f>IF(Businesses!H2088="","N/A",Businesses!H2088)</f>
        <v>N/A</v>
      </c>
      <c r="I2087" s="32" t="str">
        <f>IF(AND(Businesses!B2088="",Businesses!C2088&lt;&gt;""),0,IF(Businesses!B2088="","N/A",IF(ISNUMBER(Businesses!B2088),Businesses!B2088,0)))</f>
        <v>N/A</v>
      </c>
    </row>
    <row r="2088" spans="2:9">
      <c r="B2088" s="32" t="str">
        <f t="shared" si="65"/>
        <v>N/A</v>
      </c>
      <c r="C2088" s="32" t="str">
        <f>IF(AND(Businesses!D2089="",Businesses!E2089&lt;&gt;""),0,IF(Businesses!D2089="","N/A",IF(ISNUMBER(Businesses!D2089),Businesses!D2089,0)))</f>
        <v>N/A</v>
      </c>
      <c r="D2088" s="32" t="str">
        <f>IF(Businesses!E2089="","N/A",Businesses!E2089)</f>
        <v>N/A</v>
      </c>
      <c r="E2088" s="32" t="str">
        <f>IF(Businesses!F2089="","N/A",Businesses!F2089)</f>
        <v>N/A</v>
      </c>
      <c r="F2088" s="32" t="str">
        <f t="shared" si="64"/>
        <v>N/A</v>
      </c>
      <c r="G2088" s="32" t="str">
        <f>IF(Businesses!G2089="","N/A",Businesses!G2089)</f>
        <v>N/A</v>
      </c>
      <c r="H2088" s="32" t="str">
        <f>IF(Businesses!H2089="","N/A",Businesses!H2089)</f>
        <v>N/A</v>
      </c>
      <c r="I2088" s="32" t="str">
        <f>IF(AND(Businesses!B2089="",Businesses!C2089&lt;&gt;""),0,IF(Businesses!B2089="","N/A",IF(ISNUMBER(Businesses!B2089),Businesses!B2089,0)))</f>
        <v>N/A</v>
      </c>
    </row>
    <row r="2089" spans="2:9">
      <c r="B2089" s="32" t="str">
        <f t="shared" si="65"/>
        <v>N/A</v>
      </c>
      <c r="C2089" s="32" t="str">
        <f>IF(AND(Businesses!D2090="",Businesses!E2090&lt;&gt;""),0,IF(Businesses!D2090="","N/A",IF(ISNUMBER(Businesses!D2090),Businesses!D2090,0)))</f>
        <v>N/A</v>
      </c>
      <c r="D2089" s="32" t="str">
        <f>IF(Businesses!E2090="","N/A",Businesses!E2090)</f>
        <v>N/A</v>
      </c>
      <c r="E2089" s="32" t="str">
        <f>IF(Businesses!F2090="","N/A",Businesses!F2090)</f>
        <v>N/A</v>
      </c>
      <c r="F2089" s="32" t="str">
        <f t="shared" si="64"/>
        <v>N/A</v>
      </c>
      <c r="G2089" s="32" t="str">
        <f>IF(Businesses!G2090="","N/A",Businesses!G2090)</f>
        <v>N/A</v>
      </c>
      <c r="H2089" s="32" t="str">
        <f>IF(Businesses!H2090="","N/A",Businesses!H2090)</f>
        <v>N/A</v>
      </c>
      <c r="I2089" s="32" t="str">
        <f>IF(AND(Businesses!B2090="",Businesses!C2090&lt;&gt;""),0,IF(Businesses!B2090="","N/A",IF(ISNUMBER(Businesses!B2090),Businesses!B2090,0)))</f>
        <v>N/A</v>
      </c>
    </row>
    <row r="2090" spans="2:9">
      <c r="B2090" s="32" t="str">
        <f t="shared" si="65"/>
        <v>N/A</v>
      </c>
      <c r="C2090" s="32" t="str">
        <f>IF(AND(Businesses!D2091="",Businesses!E2091&lt;&gt;""),0,IF(Businesses!D2091="","N/A",IF(ISNUMBER(Businesses!D2091),Businesses!D2091,0)))</f>
        <v>N/A</v>
      </c>
      <c r="D2090" s="32" t="str">
        <f>IF(Businesses!E2091="","N/A",Businesses!E2091)</f>
        <v>N/A</v>
      </c>
      <c r="E2090" s="32" t="str">
        <f>IF(Businesses!F2091="","N/A",Businesses!F2091)</f>
        <v>N/A</v>
      </c>
      <c r="F2090" s="32" t="str">
        <f t="shared" si="64"/>
        <v>N/A</v>
      </c>
      <c r="G2090" s="32" t="str">
        <f>IF(Businesses!G2091="","N/A",Businesses!G2091)</f>
        <v>N/A</v>
      </c>
      <c r="H2090" s="32" t="str">
        <f>IF(Businesses!H2091="","N/A",Businesses!H2091)</f>
        <v>N/A</v>
      </c>
      <c r="I2090" s="32" t="str">
        <f>IF(AND(Businesses!B2091="",Businesses!C2091&lt;&gt;""),0,IF(Businesses!B2091="","N/A",IF(ISNUMBER(Businesses!B2091),Businesses!B2091,0)))</f>
        <v>N/A</v>
      </c>
    </row>
    <row r="2091" spans="2:9">
      <c r="B2091" s="32" t="str">
        <f t="shared" si="65"/>
        <v>N/A</v>
      </c>
      <c r="C2091" s="32" t="str">
        <f>IF(AND(Businesses!D2092="",Businesses!E2092&lt;&gt;""),0,IF(Businesses!D2092="","N/A",IF(ISNUMBER(Businesses!D2092),Businesses!D2092,0)))</f>
        <v>N/A</v>
      </c>
      <c r="D2091" s="32" t="str">
        <f>IF(Businesses!E2092="","N/A",Businesses!E2092)</f>
        <v>N/A</v>
      </c>
      <c r="E2091" s="32" t="str">
        <f>IF(Businesses!F2092="","N/A",Businesses!F2092)</f>
        <v>N/A</v>
      </c>
      <c r="F2091" s="32" t="str">
        <f t="shared" si="64"/>
        <v>N/A</v>
      </c>
      <c r="G2091" s="32" t="str">
        <f>IF(Businesses!G2092="","N/A",Businesses!G2092)</f>
        <v>N/A</v>
      </c>
      <c r="H2091" s="32" t="str">
        <f>IF(Businesses!H2092="","N/A",Businesses!H2092)</f>
        <v>N/A</v>
      </c>
      <c r="I2091" s="32" t="str">
        <f>IF(AND(Businesses!B2092="",Businesses!C2092&lt;&gt;""),0,IF(Businesses!B2092="","N/A",IF(ISNUMBER(Businesses!B2092),Businesses!B2092,0)))</f>
        <v>N/A</v>
      </c>
    </row>
    <row r="2092" spans="2:9">
      <c r="B2092" s="32" t="str">
        <f t="shared" si="65"/>
        <v>N/A</v>
      </c>
      <c r="C2092" s="32" t="str">
        <f>IF(AND(Businesses!D2093="",Businesses!E2093&lt;&gt;""),0,IF(Businesses!D2093="","N/A",IF(ISNUMBER(Businesses!D2093),Businesses!D2093,0)))</f>
        <v>N/A</v>
      </c>
      <c r="D2092" s="32" t="str">
        <f>IF(Businesses!E2093="","N/A",Businesses!E2093)</f>
        <v>N/A</v>
      </c>
      <c r="E2092" s="32" t="str">
        <f>IF(Businesses!F2093="","N/A",Businesses!F2093)</f>
        <v>N/A</v>
      </c>
      <c r="F2092" s="32" t="str">
        <f t="shared" si="64"/>
        <v>N/A</v>
      </c>
      <c r="G2092" s="32" t="str">
        <f>IF(Businesses!G2093="","N/A",Businesses!G2093)</f>
        <v>N/A</v>
      </c>
      <c r="H2092" s="32" t="str">
        <f>IF(Businesses!H2093="","N/A",Businesses!H2093)</f>
        <v>N/A</v>
      </c>
      <c r="I2092" s="32" t="str">
        <f>IF(AND(Businesses!B2093="",Businesses!C2093&lt;&gt;""),0,IF(Businesses!B2093="","N/A",IF(ISNUMBER(Businesses!B2093),Businesses!B2093,0)))</f>
        <v>N/A</v>
      </c>
    </row>
    <row r="2093" spans="2:9">
      <c r="B2093" s="32" t="str">
        <f t="shared" si="65"/>
        <v>N/A</v>
      </c>
      <c r="C2093" s="32" t="str">
        <f>IF(AND(Businesses!D2094="",Businesses!E2094&lt;&gt;""),0,IF(Businesses!D2094="","N/A",IF(ISNUMBER(Businesses!D2094),Businesses!D2094,0)))</f>
        <v>N/A</v>
      </c>
      <c r="D2093" s="32" t="str">
        <f>IF(Businesses!E2094="","N/A",Businesses!E2094)</f>
        <v>N/A</v>
      </c>
      <c r="E2093" s="32" t="str">
        <f>IF(Businesses!F2094="","N/A",Businesses!F2094)</f>
        <v>N/A</v>
      </c>
      <c r="F2093" s="32" t="str">
        <f t="shared" si="64"/>
        <v>N/A</v>
      </c>
      <c r="G2093" s="32" t="str">
        <f>IF(Businesses!G2094="","N/A",Businesses!G2094)</f>
        <v>N/A</v>
      </c>
      <c r="H2093" s="32" t="str">
        <f>IF(Businesses!H2094="","N/A",Businesses!H2094)</f>
        <v>N/A</v>
      </c>
      <c r="I2093" s="32" t="str">
        <f>IF(AND(Businesses!B2094="",Businesses!C2094&lt;&gt;""),0,IF(Businesses!B2094="","N/A",IF(ISNUMBER(Businesses!B2094),Businesses!B2094,0)))</f>
        <v>N/A</v>
      </c>
    </row>
    <row r="2094" spans="2:9">
      <c r="B2094" s="32" t="str">
        <f t="shared" si="65"/>
        <v>N/A</v>
      </c>
      <c r="C2094" s="32" t="str">
        <f>IF(AND(Businesses!D2095="",Businesses!E2095&lt;&gt;""),0,IF(Businesses!D2095="","N/A",IF(ISNUMBER(Businesses!D2095),Businesses!D2095,0)))</f>
        <v>N/A</v>
      </c>
      <c r="D2094" s="32" t="str">
        <f>IF(Businesses!E2095="","N/A",Businesses!E2095)</f>
        <v>N/A</v>
      </c>
      <c r="E2094" s="32" t="str">
        <f>IF(Businesses!F2095="","N/A",Businesses!F2095)</f>
        <v>N/A</v>
      </c>
      <c r="F2094" s="32" t="str">
        <f t="shared" si="64"/>
        <v>N/A</v>
      </c>
      <c r="G2094" s="32" t="str">
        <f>IF(Businesses!G2095="","N/A",Businesses!G2095)</f>
        <v>N/A</v>
      </c>
      <c r="H2094" s="32" t="str">
        <f>IF(Businesses!H2095="","N/A",Businesses!H2095)</f>
        <v>N/A</v>
      </c>
      <c r="I2094" s="32" t="str">
        <f>IF(AND(Businesses!B2095="",Businesses!C2095&lt;&gt;""),0,IF(Businesses!B2095="","N/A",IF(ISNUMBER(Businesses!B2095),Businesses!B2095,0)))</f>
        <v>N/A</v>
      </c>
    </row>
    <row r="2095" spans="2:9">
      <c r="B2095" s="32" t="str">
        <f t="shared" si="65"/>
        <v>N/A</v>
      </c>
      <c r="C2095" s="32" t="str">
        <f>IF(AND(Businesses!D2096="",Businesses!E2096&lt;&gt;""),0,IF(Businesses!D2096="","N/A",IF(ISNUMBER(Businesses!D2096),Businesses!D2096,0)))</f>
        <v>N/A</v>
      </c>
      <c r="D2095" s="32" t="str">
        <f>IF(Businesses!E2096="","N/A",Businesses!E2096)</f>
        <v>N/A</v>
      </c>
      <c r="E2095" s="32" t="str">
        <f>IF(Businesses!F2096="","N/A",Businesses!F2096)</f>
        <v>N/A</v>
      </c>
      <c r="F2095" s="32" t="str">
        <f t="shared" si="64"/>
        <v>N/A</v>
      </c>
      <c r="G2095" s="32" t="str">
        <f>IF(Businesses!G2096="","N/A",Businesses!G2096)</f>
        <v>N/A</v>
      </c>
      <c r="H2095" s="32" t="str">
        <f>IF(Businesses!H2096="","N/A",Businesses!H2096)</f>
        <v>N/A</v>
      </c>
      <c r="I2095" s="32" t="str">
        <f>IF(AND(Businesses!B2096="",Businesses!C2096&lt;&gt;""),0,IF(Businesses!B2096="","N/A",IF(ISNUMBER(Businesses!B2096),Businesses!B2096,0)))</f>
        <v>N/A</v>
      </c>
    </row>
    <row r="2096" spans="2:9">
      <c r="B2096" s="32" t="str">
        <f t="shared" si="65"/>
        <v>N/A</v>
      </c>
      <c r="C2096" s="32" t="str">
        <f>IF(AND(Businesses!D2097="",Businesses!E2097&lt;&gt;""),0,IF(Businesses!D2097="","N/A",IF(ISNUMBER(Businesses!D2097),Businesses!D2097,0)))</f>
        <v>N/A</v>
      </c>
      <c r="D2096" s="32" t="str">
        <f>IF(Businesses!E2097="","N/A",Businesses!E2097)</f>
        <v>N/A</v>
      </c>
      <c r="E2096" s="32" t="str">
        <f>IF(Businesses!F2097="","N/A",Businesses!F2097)</f>
        <v>N/A</v>
      </c>
      <c r="F2096" s="32" t="str">
        <f t="shared" si="64"/>
        <v>N/A</v>
      </c>
      <c r="G2096" s="32" t="str">
        <f>IF(Businesses!G2097="","N/A",Businesses!G2097)</f>
        <v>N/A</v>
      </c>
      <c r="H2096" s="32" t="str">
        <f>IF(Businesses!H2097="","N/A",Businesses!H2097)</f>
        <v>N/A</v>
      </c>
      <c r="I2096" s="32" t="str">
        <f>IF(AND(Businesses!B2097="",Businesses!C2097&lt;&gt;""),0,IF(Businesses!B2097="","N/A",IF(ISNUMBER(Businesses!B2097),Businesses!B2097,0)))</f>
        <v>N/A</v>
      </c>
    </row>
    <row r="2097" spans="2:9">
      <c r="B2097" s="32" t="str">
        <f t="shared" si="65"/>
        <v>N/A</v>
      </c>
      <c r="C2097" s="32" t="str">
        <f>IF(AND(Businesses!D2098="",Businesses!E2098&lt;&gt;""),0,IF(Businesses!D2098="","N/A",IF(ISNUMBER(Businesses!D2098),Businesses!D2098,0)))</f>
        <v>N/A</v>
      </c>
      <c r="D2097" s="32" t="str">
        <f>IF(Businesses!E2098="","N/A",Businesses!E2098)</f>
        <v>N/A</v>
      </c>
      <c r="E2097" s="32" t="str">
        <f>IF(Businesses!F2098="","N/A",Businesses!F2098)</f>
        <v>N/A</v>
      </c>
      <c r="F2097" s="32" t="str">
        <f t="shared" si="64"/>
        <v>N/A</v>
      </c>
      <c r="G2097" s="32" t="str">
        <f>IF(Businesses!G2098="","N/A",Businesses!G2098)</f>
        <v>N/A</v>
      </c>
      <c r="H2097" s="32" t="str">
        <f>IF(Businesses!H2098="","N/A",Businesses!H2098)</f>
        <v>N/A</v>
      </c>
      <c r="I2097" s="32" t="str">
        <f>IF(AND(Businesses!B2098="",Businesses!C2098&lt;&gt;""),0,IF(Businesses!B2098="","N/A",IF(ISNUMBER(Businesses!B2098),Businesses!B2098,0)))</f>
        <v>N/A</v>
      </c>
    </row>
    <row r="2098" spans="2:9">
      <c r="B2098" s="32" t="str">
        <f t="shared" si="65"/>
        <v>N/A</v>
      </c>
      <c r="C2098" s="32" t="str">
        <f>IF(AND(Businesses!D2099="",Businesses!E2099&lt;&gt;""),0,IF(Businesses!D2099="","N/A",IF(ISNUMBER(Businesses!D2099),Businesses!D2099,0)))</f>
        <v>N/A</v>
      </c>
      <c r="D2098" s="32" t="str">
        <f>IF(Businesses!E2099="","N/A",Businesses!E2099)</f>
        <v>N/A</v>
      </c>
      <c r="E2098" s="32" t="str">
        <f>IF(Businesses!F2099="","N/A",Businesses!F2099)</f>
        <v>N/A</v>
      </c>
      <c r="F2098" s="32" t="str">
        <f t="shared" si="64"/>
        <v>N/A</v>
      </c>
      <c r="G2098" s="32" t="str">
        <f>IF(Businesses!G2099="","N/A",Businesses!G2099)</f>
        <v>N/A</v>
      </c>
      <c r="H2098" s="32" t="str">
        <f>IF(Businesses!H2099="","N/A",Businesses!H2099)</f>
        <v>N/A</v>
      </c>
      <c r="I2098" s="32" t="str">
        <f>IF(AND(Businesses!B2099="",Businesses!C2099&lt;&gt;""),0,IF(Businesses!B2099="","N/A",IF(ISNUMBER(Businesses!B2099),Businesses!B2099,0)))</f>
        <v>N/A</v>
      </c>
    </row>
    <row r="2099" spans="2:9">
      <c r="B2099" s="32" t="str">
        <f t="shared" si="65"/>
        <v>N/A</v>
      </c>
      <c r="C2099" s="32" t="str">
        <f>IF(AND(Businesses!D2100="",Businesses!E2100&lt;&gt;""),0,IF(Businesses!D2100="","N/A",IF(ISNUMBER(Businesses!D2100),Businesses!D2100,0)))</f>
        <v>N/A</v>
      </c>
      <c r="D2099" s="32" t="str">
        <f>IF(Businesses!E2100="","N/A",Businesses!E2100)</f>
        <v>N/A</v>
      </c>
      <c r="E2099" s="32" t="str">
        <f>IF(Businesses!F2100="","N/A",Businesses!F2100)</f>
        <v>N/A</v>
      </c>
      <c r="F2099" s="32" t="str">
        <f t="shared" si="64"/>
        <v>N/A</v>
      </c>
      <c r="G2099" s="32" t="str">
        <f>IF(Businesses!G2100="","N/A",Businesses!G2100)</f>
        <v>N/A</v>
      </c>
      <c r="H2099" s="32" t="str">
        <f>IF(Businesses!H2100="","N/A",Businesses!H2100)</f>
        <v>N/A</v>
      </c>
      <c r="I2099" s="32" t="str">
        <f>IF(AND(Businesses!B2100="",Businesses!C2100&lt;&gt;""),0,IF(Businesses!B2100="","N/A",IF(ISNUMBER(Businesses!B2100),Businesses!B2100,0)))</f>
        <v>N/A</v>
      </c>
    </row>
    <row r="2100" spans="2:9">
      <c r="B2100" s="32" t="str">
        <f t="shared" si="65"/>
        <v>N/A</v>
      </c>
      <c r="C2100" s="32" t="str">
        <f>IF(AND(Businesses!D2101="",Businesses!E2101&lt;&gt;""),0,IF(Businesses!D2101="","N/A",IF(ISNUMBER(Businesses!D2101),Businesses!D2101,0)))</f>
        <v>N/A</v>
      </c>
      <c r="D2100" s="32" t="str">
        <f>IF(Businesses!E2101="","N/A",Businesses!E2101)</f>
        <v>N/A</v>
      </c>
      <c r="E2100" s="32" t="str">
        <f>IF(Businesses!F2101="","N/A",Businesses!F2101)</f>
        <v>N/A</v>
      </c>
      <c r="F2100" s="32" t="str">
        <f t="shared" si="64"/>
        <v>N/A</v>
      </c>
      <c r="G2100" s="32" t="str">
        <f>IF(Businesses!G2101="","N/A",Businesses!G2101)</f>
        <v>N/A</v>
      </c>
      <c r="H2100" s="32" t="str">
        <f>IF(Businesses!H2101="","N/A",Businesses!H2101)</f>
        <v>N/A</v>
      </c>
      <c r="I2100" s="32" t="str">
        <f>IF(AND(Businesses!B2101="",Businesses!C2101&lt;&gt;""),0,IF(Businesses!B2101="","N/A",IF(ISNUMBER(Businesses!B2101),Businesses!B2101,0)))</f>
        <v>N/A</v>
      </c>
    </row>
    <row r="2101" spans="2:9">
      <c r="B2101" s="32" t="str">
        <f t="shared" si="65"/>
        <v>N/A</v>
      </c>
      <c r="C2101" s="32" t="str">
        <f>IF(AND(Businesses!D2102="",Businesses!E2102&lt;&gt;""),0,IF(Businesses!D2102="","N/A",IF(ISNUMBER(Businesses!D2102),Businesses!D2102,0)))</f>
        <v>N/A</v>
      </c>
      <c r="D2101" s="32" t="str">
        <f>IF(Businesses!E2102="","N/A",Businesses!E2102)</f>
        <v>N/A</v>
      </c>
      <c r="E2101" s="32" t="str">
        <f>IF(Businesses!F2102="","N/A",Businesses!F2102)</f>
        <v>N/A</v>
      </c>
      <c r="F2101" s="32" t="str">
        <f t="shared" si="64"/>
        <v>N/A</v>
      </c>
      <c r="G2101" s="32" t="str">
        <f>IF(Businesses!G2102="","N/A",Businesses!G2102)</f>
        <v>N/A</v>
      </c>
      <c r="H2101" s="32" t="str">
        <f>IF(Businesses!H2102="","N/A",Businesses!H2102)</f>
        <v>N/A</v>
      </c>
      <c r="I2101" s="32" t="str">
        <f>IF(AND(Businesses!B2102="",Businesses!C2102&lt;&gt;""),0,IF(Businesses!B2102="","N/A",IF(ISNUMBER(Businesses!B2102),Businesses!B2102,0)))</f>
        <v>N/A</v>
      </c>
    </row>
    <row r="2102" spans="2:9">
      <c r="B2102" s="32" t="str">
        <f t="shared" si="65"/>
        <v>N/A</v>
      </c>
      <c r="C2102" s="32" t="str">
        <f>IF(AND(Businesses!D2103="",Businesses!E2103&lt;&gt;""),0,IF(Businesses!D2103="","N/A",IF(ISNUMBER(Businesses!D2103),Businesses!D2103,0)))</f>
        <v>N/A</v>
      </c>
      <c r="D2102" s="32" t="str">
        <f>IF(Businesses!E2103="","N/A",Businesses!E2103)</f>
        <v>N/A</v>
      </c>
      <c r="E2102" s="32" t="str">
        <f>IF(Businesses!F2103="","N/A",Businesses!F2103)</f>
        <v>N/A</v>
      </c>
      <c r="F2102" s="32" t="str">
        <f t="shared" si="64"/>
        <v>N/A</v>
      </c>
      <c r="G2102" s="32" t="str">
        <f>IF(Businesses!G2103="","N/A",Businesses!G2103)</f>
        <v>N/A</v>
      </c>
      <c r="H2102" s="32" t="str">
        <f>IF(Businesses!H2103="","N/A",Businesses!H2103)</f>
        <v>N/A</v>
      </c>
      <c r="I2102" s="32" t="str">
        <f>IF(AND(Businesses!B2103="",Businesses!C2103&lt;&gt;""),0,IF(Businesses!B2103="","N/A",IF(ISNUMBER(Businesses!B2103),Businesses!B2103,0)))</f>
        <v>N/A</v>
      </c>
    </row>
    <row r="2103" spans="2:9">
      <c r="B2103" s="32" t="str">
        <f t="shared" si="65"/>
        <v>N/A</v>
      </c>
      <c r="C2103" s="32" t="str">
        <f>IF(AND(Businesses!D2104="",Businesses!E2104&lt;&gt;""),0,IF(Businesses!D2104="","N/A",IF(ISNUMBER(Businesses!D2104),Businesses!D2104,0)))</f>
        <v>N/A</v>
      </c>
      <c r="D2103" s="32" t="str">
        <f>IF(Businesses!E2104="","N/A",Businesses!E2104)</f>
        <v>N/A</v>
      </c>
      <c r="E2103" s="32" t="str">
        <f>IF(Businesses!F2104="","N/A",Businesses!F2104)</f>
        <v>N/A</v>
      </c>
      <c r="F2103" s="32" t="str">
        <f t="shared" si="64"/>
        <v>N/A</v>
      </c>
      <c r="G2103" s="32" t="str">
        <f>IF(Businesses!G2104="","N/A",Businesses!G2104)</f>
        <v>N/A</v>
      </c>
      <c r="H2103" s="32" t="str">
        <f>IF(Businesses!H2104="","N/A",Businesses!H2104)</f>
        <v>N/A</v>
      </c>
      <c r="I2103" s="32" t="str">
        <f>IF(AND(Businesses!B2104="",Businesses!C2104&lt;&gt;""),0,IF(Businesses!B2104="","N/A",IF(ISNUMBER(Businesses!B2104),Businesses!B2104,0)))</f>
        <v>N/A</v>
      </c>
    </row>
    <row r="2104" spans="2:9">
      <c r="B2104" s="32" t="str">
        <f t="shared" si="65"/>
        <v>N/A</v>
      </c>
      <c r="C2104" s="32" t="str">
        <f>IF(AND(Businesses!D2105="",Businesses!E2105&lt;&gt;""),0,IF(Businesses!D2105="","N/A",IF(ISNUMBER(Businesses!D2105),Businesses!D2105,0)))</f>
        <v>N/A</v>
      </c>
      <c r="D2104" s="32" t="str">
        <f>IF(Businesses!E2105="","N/A",Businesses!E2105)</f>
        <v>N/A</v>
      </c>
      <c r="E2104" s="32" t="str">
        <f>IF(Businesses!F2105="","N/A",Businesses!F2105)</f>
        <v>N/A</v>
      </c>
      <c r="F2104" s="32" t="str">
        <f t="shared" si="64"/>
        <v>N/A</v>
      </c>
      <c r="G2104" s="32" t="str">
        <f>IF(Businesses!G2105="","N/A",Businesses!G2105)</f>
        <v>N/A</v>
      </c>
      <c r="H2104" s="32" t="str">
        <f>IF(Businesses!H2105="","N/A",Businesses!H2105)</f>
        <v>N/A</v>
      </c>
      <c r="I2104" s="32" t="str">
        <f>IF(AND(Businesses!B2105="",Businesses!C2105&lt;&gt;""),0,IF(Businesses!B2105="","N/A",IF(ISNUMBER(Businesses!B2105),Businesses!B2105,0)))</f>
        <v>N/A</v>
      </c>
    </row>
    <row r="2105" spans="2:9">
      <c r="B2105" s="32" t="str">
        <f t="shared" si="65"/>
        <v>N/A</v>
      </c>
      <c r="C2105" s="32" t="str">
        <f>IF(AND(Businesses!D2106="",Businesses!E2106&lt;&gt;""),0,IF(Businesses!D2106="","N/A",IF(ISNUMBER(Businesses!D2106),Businesses!D2106,0)))</f>
        <v>N/A</v>
      </c>
      <c r="D2105" s="32" t="str">
        <f>IF(Businesses!E2106="","N/A",Businesses!E2106)</f>
        <v>N/A</v>
      </c>
      <c r="E2105" s="32" t="str">
        <f>IF(Businesses!F2106="","N/A",Businesses!F2106)</f>
        <v>N/A</v>
      </c>
      <c r="F2105" s="32" t="str">
        <f t="shared" si="64"/>
        <v>N/A</v>
      </c>
      <c r="G2105" s="32" t="str">
        <f>IF(Businesses!G2106="","N/A",Businesses!G2106)</f>
        <v>N/A</v>
      </c>
      <c r="H2105" s="32" t="str">
        <f>IF(Businesses!H2106="","N/A",Businesses!H2106)</f>
        <v>N/A</v>
      </c>
      <c r="I2105" s="32" t="str">
        <f>IF(AND(Businesses!B2106="",Businesses!C2106&lt;&gt;""),0,IF(Businesses!B2106="","N/A",IF(ISNUMBER(Businesses!B2106),Businesses!B2106,0)))</f>
        <v>N/A</v>
      </c>
    </row>
    <row r="2106" spans="2:9">
      <c r="B2106" s="32" t="str">
        <f t="shared" si="65"/>
        <v>N/A</v>
      </c>
      <c r="C2106" s="32" t="str">
        <f>IF(AND(Businesses!D2107="",Businesses!E2107&lt;&gt;""),0,IF(Businesses!D2107="","N/A",IF(ISNUMBER(Businesses!D2107),Businesses!D2107,0)))</f>
        <v>N/A</v>
      </c>
      <c r="D2106" s="32" t="str">
        <f>IF(Businesses!E2107="","N/A",Businesses!E2107)</f>
        <v>N/A</v>
      </c>
      <c r="E2106" s="32" t="str">
        <f>IF(Businesses!F2107="","N/A",Businesses!F2107)</f>
        <v>N/A</v>
      </c>
      <c r="F2106" s="32" t="str">
        <f t="shared" si="64"/>
        <v>N/A</v>
      </c>
      <c r="G2106" s="32" t="str">
        <f>IF(Businesses!G2107="","N/A",Businesses!G2107)</f>
        <v>N/A</v>
      </c>
      <c r="H2106" s="32" t="str">
        <f>IF(Businesses!H2107="","N/A",Businesses!H2107)</f>
        <v>N/A</v>
      </c>
      <c r="I2106" s="32" t="str">
        <f>IF(AND(Businesses!B2107="",Businesses!C2107&lt;&gt;""),0,IF(Businesses!B2107="","N/A",IF(ISNUMBER(Businesses!B2107),Businesses!B2107,0)))</f>
        <v>N/A</v>
      </c>
    </row>
    <row r="2107" spans="2:9">
      <c r="B2107" s="32" t="str">
        <f t="shared" si="65"/>
        <v>N/A</v>
      </c>
      <c r="C2107" s="32" t="str">
        <f>IF(AND(Businesses!D2108="",Businesses!E2108&lt;&gt;""),0,IF(Businesses!D2108="","N/A",IF(ISNUMBER(Businesses!D2108),Businesses!D2108,0)))</f>
        <v>N/A</v>
      </c>
      <c r="D2107" s="32" t="str">
        <f>IF(Businesses!E2108="","N/A",Businesses!E2108)</f>
        <v>N/A</v>
      </c>
      <c r="E2107" s="32" t="str">
        <f>IF(Businesses!F2108="","N/A",Businesses!F2108)</f>
        <v>N/A</v>
      </c>
      <c r="F2107" s="32" t="str">
        <f t="shared" si="64"/>
        <v>N/A</v>
      </c>
      <c r="G2107" s="32" t="str">
        <f>IF(Businesses!G2108="","N/A",Businesses!G2108)</f>
        <v>N/A</v>
      </c>
      <c r="H2107" s="32" t="str">
        <f>IF(Businesses!H2108="","N/A",Businesses!H2108)</f>
        <v>N/A</v>
      </c>
      <c r="I2107" s="32" t="str">
        <f>IF(AND(Businesses!B2108="",Businesses!C2108&lt;&gt;""),0,IF(Businesses!B2108="","N/A",IF(ISNUMBER(Businesses!B2108),Businesses!B2108,0)))</f>
        <v>N/A</v>
      </c>
    </row>
    <row r="2108" spans="2:9">
      <c r="B2108" s="32" t="str">
        <f t="shared" si="65"/>
        <v>N/A</v>
      </c>
      <c r="C2108" s="32" t="str">
        <f>IF(AND(Businesses!D2109="",Businesses!E2109&lt;&gt;""),0,IF(Businesses!D2109="","N/A",IF(ISNUMBER(Businesses!D2109),Businesses!D2109,0)))</f>
        <v>N/A</v>
      </c>
      <c r="D2108" s="32" t="str">
        <f>IF(Businesses!E2109="","N/A",Businesses!E2109)</f>
        <v>N/A</v>
      </c>
      <c r="E2108" s="32" t="str">
        <f>IF(Businesses!F2109="","N/A",Businesses!F2109)</f>
        <v>N/A</v>
      </c>
      <c r="F2108" s="32" t="str">
        <f t="shared" si="64"/>
        <v>N/A</v>
      </c>
      <c r="G2108" s="32" t="str">
        <f>IF(Businesses!G2109="","N/A",Businesses!G2109)</f>
        <v>N/A</v>
      </c>
      <c r="H2108" s="32" t="str">
        <f>IF(Businesses!H2109="","N/A",Businesses!H2109)</f>
        <v>N/A</v>
      </c>
      <c r="I2108" s="32" t="str">
        <f>IF(AND(Businesses!B2109="",Businesses!C2109&lt;&gt;""),0,IF(Businesses!B2109="","N/A",IF(ISNUMBER(Businesses!B2109),Businesses!B2109,0)))</f>
        <v>N/A</v>
      </c>
    </row>
    <row r="2109" spans="2:9">
      <c r="B2109" s="32" t="str">
        <f t="shared" si="65"/>
        <v>N/A</v>
      </c>
      <c r="C2109" s="32" t="str">
        <f>IF(AND(Businesses!D2110="",Businesses!E2110&lt;&gt;""),0,IF(Businesses!D2110="","N/A",IF(ISNUMBER(Businesses!D2110),Businesses!D2110,0)))</f>
        <v>N/A</v>
      </c>
      <c r="D2109" s="32" t="str">
        <f>IF(Businesses!E2110="","N/A",Businesses!E2110)</f>
        <v>N/A</v>
      </c>
      <c r="E2109" s="32" t="str">
        <f>IF(Businesses!F2110="","N/A",Businesses!F2110)</f>
        <v>N/A</v>
      </c>
      <c r="F2109" s="32" t="str">
        <f t="shared" si="64"/>
        <v>N/A</v>
      </c>
      <c r="G2109" s="32" t="str">
        <f>IF(Businesses!G2110="","N/A",Businesses!G2110)</f>
        <v>N/A</v>
      </c>
      <c r="H2109" s="32" t="str">
        <f>IF(Businesses!H2110="","N/A",Businesses!H2110)</f>
        <v>N/A</v>
      </c>
      <c r="I2109" s="32" t="str">
        <f>IF(AND(Businesses!B2110="",Businesses!C2110&lt;&gt;""),0,IF(Businesses!B2110="","N/A",IF(ISNUMBER(Businesses!B2110),Businesses!B2110,0)))</f>
        <v>N/A</v>
      </c>
    </row>
    <row r="2110" spans="2:9">
      <c r="B2110" s="32" t="str">
        <f t="shared" si="65"/>
        <v>N/A</v>
      </c>
      <c r="C2110" s="32" t="str">
        <f>IF(AND(Businesses!D2111="",Businesses!E2111&lt;&gt;""),0,IF(Businesses!D2111="","N/A",IF(ISNUMBER(Businesses!D2111),Businesses!D2111,0)))</f>
        <v>N/A</v>
      </c>
      <c r="D2110" s="32" t="str">
        <f>IF(Businesses!E2111="","N/A",Businesses!E2111)</f>
        <v>N/A</v>
      </c>
      <c r="E2110" s="32" t="str">
        <f>IF(Businesses!F2111="","N/A",Businesses!F2111)</f>
        <v>N/A</v>
      </c>
      <c r="F2110" s="32" t="str">
        <f t="shared" si="64"/>
        <v>N/A</v>
      </c>
      <c r="G2110" s="32" t="str">
        <f>IF(Businesses!G2111="","N/A",Businesses!G2111)</f>
        <v>N/A</v>
      </c>
      <c r="H2110" s="32" t="str">
        <f>IF(Businesses!H2111="","N/A",Businesses!H2111)</f>
        <v>N/A</v>
      </c>
      <c r="I2110" s="32" t="str">
        <f>IF(AND(Businesses!B2111="",Businesses!C2111&lt;&gt;""),0,IF(Businesses!B2111="","N/A",IF(ISNUMBER(Businesses!B2111),Businesses!B2111,0)))</f>
        <v>N/A</v>
      </c>
    </row>
    <row r="2111" spans="2:9">
      <c r="B2111" s="32" t="str">
        <f t="shared" si="65"/>
        <v>N/A</v>
      </c>
      <c r="C2111" s="32" t="str">
        <f>IF(AND(Businesses!D2112="",Businesses!E2112&lt;&gt;""),0,IF(Businesses!D2112="","N/A",IF(ISNUMBER(Businesses!D2112),Businesses!D2112,0)))</f>
        <v>N/A</v>
      </c>
      <c r="D2111" s="32" t="str">
        <f>IF(Businesses!E2112="","N/A",Businesses!E2112)</f>
        <v>N/A</v>
      </c>
      <c r="E2111" s="32" t="str">
        <f>IF(Businesses!F2112="","N/A",Businesses!F2112)</f>
        <v>N/A</v>
      </c>
      <c r="F2111" s="32" t="str">
        <f t="shared" si="64"/>
        <v>N/A</v>
      </c>
      <c r="G2111" s="32" t="str">
        <f>IF(Businesses!G2112="","N/A",Businesses!G2112)</f>
        <v>N/A</v>
      </c>
      <c r="H2111" s="32" t="str">
        <f>IF(Businesses!H2112="","N/A",Businesses!H2112)</f>
        <v>N/A</v>
      </c>
      <c r="I2111" s="32" t="str">
        <f>IF(AND(Businesses!B2112="",Businesses!C2112&lt;&gt;""),0,IF(Businesses!B2112="","N/A",IF(ISNUMBER(Businesses!B2112),Businesses!B2112,0)))</f>
        <v>N/A</v>
      </c>
    </row>
    <row r="2112" spans="2:9">
      <c r="B2112" s="32" t="str">
        <f t="shared" si="65"/>
        <v>N/A</v>
      </c>
      <c r="C2112" s="32" t="str">
        <f>IF(AND(Businesses!D2113="",Businesses!E2113&lt;&gt;""),0,IF(Businesses!D2113="","N/A",IF(ISNUMBER(Businesses!D2113),Businesses!D2113,0)))</f>
        <v>N/A</v>
      </c>
      <c r="D2112" s="32" t="str">
        <f>IF(Businesses!E2113="","N/A",Businesses!E2113)</f>
        <v>N/A</v>
      </c>
      <c r="E2112" s="32" t="str">
        <f>IF(Businesses!F2113="","N/A",Businesses!F2113)</f>
        <v>N/A</v>
      </c>
      <c r="F2112" s="32" t="str">
        <f t="shared" si="64"/>
        <v>N/A</v>
      </c>
      <c r="G2112" s="32" t="str">
        <f>IF(Businesses!G2113="","N/A",Businesses!G2113)</f>
        <v>N/A</v>
      </c>
      <c r="H2112" s="32" t="str">
        <f>IF(Businesses!H2113="","N/A",Businesses!H2113)</f>
        <v>N/A</v>
      </c>
      <c r="I2112" s="32" t="str">
        <f>IF(AND(Businesses!B2113="",Businesses!C2113&lt;&gt;""),0,IF(Businesses!B2113="","N/A",IF(ISNUMBER(Businesses!B2113),Businesses!B2113,0)))</f>
        <v>N/A</v>
      </c>
    </row>
    <row r="2113" spans="2:9">
      <c r="B2113" s="32" t="str">
        <f t="shared" si="65"/>
        <v>N/A</v>
      </c>
      <c r="C2113" s="32" t="str">
        <f>IF(AND(Businesses!D2114="",Businesses!E2114&lt;&gt;""),0,IF(Businesses!D2114="","N/A",IF(ISNUMBER(Businesses!D2114),Businesses!D2114,0)))</f>
        <v>N/A</v>
      </c>
      <c r="D2113" s="32" t="str">
        <f>IF(Businesses!E2114="","N/A",Businesses!E2114)</f>
        <v>N/A</v>
      </c>
      <c r="E2113" s="32" t="str">
        <f>IF(Businesses!F2114="","N/A",Businesses!F2114)</f>
        <v>N/A</v>
      </c>
      <c r="F2113" s="32" t="str">
        <f t="shared" si="64"/>
        <v>N/A</v>
      </c>
      <c r="G2113" s="32" t="str">
        <f>IF(Businesses!G2114="","N/A",Businesses!G2114)</f>
        <v>N/A</v>
      </c>
      <c r="H2113" s="32" t="str">
        <f>IF(Businesses!H2114="","N/A",Businesses!H2114)</f>
        <v>N/A</v>
      </c>
      <c r="I2113" s="32" t="str">
        <f>IF(AND(Businesses!B2114="",Businesses!C2114&lt;&gt;""),0,IF(Businesses!B2114="","N/A",IF(ISNUMBER(Businesses!B2114),Businesses!B2114,0)))</f>
        <v>N/A</v>
      </c>
    </row>
    <row r="2114" spans="2:9">
      <c r="B2114" s="32" t="str">
        <f t="shared" si="65"/>
        <v>N/A</v>
      </c>
      <c r="C2114" s="32" t="str">
        <f>IF(AND(Businesses!D2115="",Businesses!E2115&lt;&gt;""),0,IF(Businesses!D2115="","N/A",IF(ISNUMBER(Businesses!D2115),Businesses!D2115,0)))</f>
        <v>N/A</v>
      </c>
      <c r="D2114" s="32" t="str">
        <f>IF(Businesses!E2115="","N/A",Businesses!E2115)</f>
        <v>N/A</v>
      </c>
      <c r="E2114" s="32" t="str">
        <f>IF(Businesses!F2115="","N/A",Businesses!F2115)</f>
        <v>N/A</v>
      </c>
      <c r="F2114" s="32" t="str">
        <f t="shared" ref="F2114:F2177" si="66">IF(B2114="N/A","N/A",UPPER(TRIM(ProbuildName)))</f>
        <v>N/A</v>
      </c>
      <c r="G2114" s="32" t="str">
        <f>IF(Businesses!G2115="","N/A",Businesses!G2115)</f>
        <v>N/A</v>
      </c>
      <c r="H2114" s="32" t="str">
        <f>IF(Businesses!H2115="","N/A",Businesses!H2115)</f>
        <v>N/A</v>
      </c>
      <c r="I2114" s="32" t="str">
        <f>IF(AND(Businesses!B2115="",Businesses!C2115&lt;&gt;""),0,IF(Businesses!B2115="","N/A",IF(ISNUMBER(Businesses!B2115),Businesses!B2115,0)))</f>
        <v>N/A</v>
      </c>
    </row>
    <row r="2115" spans="2:9">
      <c r="B2115" s="32" t="str">
        <f t="shared" ref="B2115:B2178" si="67">IF(I2115="N/A","N/A","")</f>
        <v>N/A</v>
      </c>
      <c r="C2115" s="32" t="str">
        <f>IF(AND(Businesses!D2116="",Businesses!E2116&lt;&gt;""),0,IF(Businesses!D2116="","N/A",IF(ISNUMBER(Businesses!D2116),Businesses!D2116,0)))</f>
        <v>N/A</v>
      </c>
      <c r="D2115" s="32" t="str">
        <f>IF(Businesses!E2116="","N/A",Businesses!E2116)</f>
        <v>N/A</v>
      </c>
      <c r="E2115" s="32" t="str">
        <f>IF(Businesses!F2116="","N/A",Businesses!F2116)</f>
        <v>N/A</v>
      </c>
      <c r="F2115" s="32" t="str">
        <f t="shared" si="66"/>
        <v>N/A</v>
      </c>
      <c r="G2115" s="32" t="str">
        <f>IF(Businesses!G2116="","N/A",Businesses!G2116)</f>
        <v>N/A</v>
      </c>
      <c r="H2115" s="32" t="str">
        <f>IF(Businesses!H2116="","N/A",Businesses!H2116)</f>
        <v>N/A</v>
      </c>
      <c r="I2115" s="32" t="str">
        <f>IF(AND(Businesses!B2116="",Businesses!C2116&lt;&gt;""),0,IF(Businesses!B2116="","N/A",IF(ISNUMBER(Businesses!B2116),Businesses!B2116,0)))</f>
        <v>N/A</v>
      </c>
    </row>
    <row r="2116" spans="2:9">
      <c r="B2116" s="32" t="str">
        <f t="shared" si="67"/>
        <v>N/A</v>
      </c>
      <c r="C2116" s="32" t="str">
        <f>IF(AND(Businesses!D2117="",Businesses!E2117&lt;&gt;""),0,IF(Businesses!D2117="","N/A",IF(ISNUMBER(Businesses!D2117),Businesses!D2117,0)))</f>
        <v>N/A</v>
      </c>
      <c r="D2116" s="32" t="str">
        <f>IF(Businesses!E2117="","N/A",Businesses!E2117)</f>
        <v>N/A</v>
      </c>
      <c r="E2116" s="32" t="str">
        <f>IF(Businesses!F2117="","N/A",Businesses!F2117)</f>
        <v>N/A</v>
      </c>
      <c r="F2116" s="32" t="str">
        <f t="shared" si="66"/>
        <v>N/A</v>
      </c>
      <c r="G2116" s="32" t="str">
        <f>IF(Businesses!G2117="","N/A",Businesses!G2117)</f>
        <v>N/A</v>
      </c>
      <c r="H2116" s="32" t="str">
        <f>IF(Businesses!H2117="","N/A",Businesses!H2117)</f>
        <v>N/A</v>
      </c>
      <c r="I2116" s="32" t="str">
        <f>IF(AND(Businesses!B2117="",Businesses!C2117&lt;&gt;""),0,IF(Businesses!B2117="","N/A",IF(ISNUMBER(Businesses!B2117),Businesses!B2117,0)))</f>
        <v>N/A</v>
      </c>
    </row>
    <row r="2117" spans="2:9">
      <c r="B2117" s="32" t="str">
        <f t="shared" si="67"/>
        <v>N/A</v>
      </c>
      <c r="C2117" s="32" t="str">
        <f>IF(AND(Businesses!D2118="",Businesses!E2118&lt;&gt;""),0,IF(Businesses!D2118="","N/A",IF(ISNUMBER(Businesses!D2118),Businesses!D2118,0)))</f>
        <v>N/A</v>
      </c>
      <c r="D2117" s="32" t="str">
        <f>IF(Businesses!E2118="","N/A",Businesses!E2118)</f>
        <v>N/A</v>
      </c>
      <c r="E2117" s="32" t="str">
        <f>IF(Businesses!F2118="","N/A",Businesses!F2118)</f>
        <v>N/A</v>
      </c>
      <c r="F2117" s="32" t="str">
        <f t="shared" si="66"/>
        <v>N/A</v>
      </c>
      <c r="G2117" s="32" t="str">
        <f>IF(Businesses!G2118="","N/A",Businesses!G2118)</f>
        <v>N/A</v>
      </c>
      <c r="H2117" s="32" t="str">
        <f>IF(Businesses!H2118="","N/A",Businesses!H2118)</f>
        <v>N/A</v>
      </c>
      <c r="I2117" s="32" t="str">
        <f>IF(AND(Businesses!B2118="",Businesses!C2118&lt;&gt;""),0,IF(Businesses!B2118="","N/A",IF(ISNUMBER(Businesses!B2118),Businesses!B2118,0)))</f>
        <v>N/A</v>
      </c>
    </row>
    <row r="2118" spans="2:9">
      <c r="B2118" s="32" t="str">
        <f t="shared" si="67"/>
        <v>N/A</v>
      </c>
      <c r="C2118" s="32" t="str">
        <f>IF(AND(Businesses!D2119="",Businesses!E2119&lt;&gt;""),0,IF(Businesses!D2119="","N/A",IF(ISNUMBER(Businesses!D2119),Businesses!D2119,0)))</f>
        <v>N/A</v>
      </c>
      <c r="D2118" s="32" t="str">
        <f>IF(Businesses!E2119="","N/A",Businesses!E2119)</f>
        <v>N/A</v>
      </c>
      <c r="E2118" s="32" t="str">
        <f>IF(Businesses!F2119="","N/A",Businesses!F2119)</f>
        <v>N/A</v>
      </c>
      <c r="F2118" s="32" t="str">
        <f t="shared" si="66"/>
        <v>N/A</v>
      </c>
      <c r="G2118" s="32" t="str">
        <f>IF(Businesses!G2119="","N/A",Businesses!G2119)</f>
        <v>N/A</v>
      </c>
      <c r="H2118" s="32" t="str">
        <f>IF(Businesses!H2119="","N/A",Businesses!H2119)</f>
        <v>N/A</v>
      </c>
      <c r="I2118" s="32" t="str">
        <f>IF(AND(Businesses!B2119="",Businesses!C2119&lt;&gt;""),0,IF(Businesses!B2119="","N/A",IF(ISNUMBER(Businesses!B2119),Businesses!B2119,0)))</f>
        <v>N/A</v>
      </c>
    </row>
    <row r="2119" spans="2:9">
      <c r="B2119" s="32" t="str">
        <f t="shared" si="67"/>
        <v>N/A</v>
      </c>
      <c r="C2119" s="32" t="str">
        <f>IF(AND(Businesses!D2120="",Businesses!E2120&lt;&gt;""),0,IF(Businesses!D2120="","N/A",IF(ISNUMBER(Businesses!D2120),Businesses!D2120,0)))</f>
        <v>N/A</v>
      </c>
      <c r="D2119" s="32" t="str">
        <f>IF(Businesses!E2120="","N/A",Businesses!E2120)</f>
        <v>N/A</v>
      </c>
      <c r="E2119" s="32" t="str">
        <f>IF(Businesses!F2120="","N/A",Businesses!F2120)</f>
        <v>N/A</v>
      </c>
      <c r="F2119" s="32" t="str">
        <f t="shared" si="66"/>
        <v>N/A</v>
      </c>
      <c r="G2119" s="32" t="str">
        <f>IF(Businesses!G2120="","N/A",Businesses!G2120)</f>
        <v>N/A</v>
      </c>
      <c r="H2119" s="32" t="str">
        <f>IF(Businesses!H2120="","N/A",Businesses!H2120)</f>
        <v>N/A</v>
      </c>
      <c r="I2119" s="32" t="str">
        <f>IF(AND(Businesses!B2120="",Businesses!C2120&lt;&gt;""),0,IF(Businesses!B2120="","N/A",IF(ISNUMBER(Businesses!B2120),Businesses!B2120,0)))</f>
        <v>N/A</v>
      </c>
    </row>
    <row r="2120" spans="2:9">
      <c r="B2120" s="32" t="str">
        <f t="shared" si="67"/>
        <v>N/A</v>
      </c>
      <c r="C2120" s="32" t="str">
        <f>IF(AND(Businesses!D2121="",Businesses!E2121&lt;&gt;""),0,IF(Businesses!D2121="","N/A",IF(ISNUMBER(Businesses!D2121),Businesses!D2121,0)))</f>
        <v>N/A</v>
      </c>
      <c r="D2120" s="32" t="str">
        <f>IF(Businesses!E2121="","N/A",Businesses!E2121)</f>
        <v>N/A</v>
      </c>
      <c r="E2120" s="32" t="str">
        <f>IF(Businesses!F2121="","N/A",Businesses!F2121)</f>
        <v>N/A</v>
      </c>
      <c r="F2120" s="32" t="str">
        <f t="shared" si="66"/>
        <v>N/A</v>
      </c>
      <c r="G2120" s="32" t="str">
        <f>IF(Businesses!G2121="","N/A",Businesses!G2121)</f>
        <v>N/A</v>
      </c>
      <c r="H2120" s="32" t="str">
        <f>IF(Businesses!H2121="","N/A",Businesses!H2121)</f>
        <v>N/A</v>
      </c>
      <c r="I2120" s="32" t="str">
        <f>IF(AND(Businesses!B2121="",Businesses!C2121&lt;&gt;""),0,IF(Businesses!B2121="","N/A",IF(ISNUMBER(Businesses!B2121),Businesses!B2121,0)))</f>
        <v>N/A</v>
      </c>
    </row>
    <row r="2121" spans="2:9">
      <c r="B2121" s="32" t="str">
        <f t="shared" si="67"/>
        <v>N/A</v>
      </c>
      <c r="C2121" s="32" t="str">
        <f>IF(AND(Businesses!D2122="",Businesses!E2122&lt;&gt;""),0,IF(Businesses!D2122="","N/A",IF(ISNUMBER(Businesses!D2122),Businesses!D2122,0)))</f>
        <v>N/A</v>
      </c>
      <c r="D2121" s="32" t="str">
        <f>IF(Businesses!E2122="","N/A",Businesses!E2122)</f>
        <v>N/A</v>
      </c>
      <c r="E2121" s="32" t="str">
        <f>IF(Businesses!F2122="","N/A",Businesses!F2122)</f>
        <v>N/A</v>
      </c>
      <c r="F2121" s="32" t="str">
        <f t="shared" si="66"/>
        <v>N/A</v>
      </c>
      <c r="G2121" s="32" t="str">
        <f>IF(Businesses!G2122="","N/A",Businesses!G2122)</f>
        <v>N/A</v>
      </c>
      <c r="H2121" s="32" t="str">
        <f>IF(Businesses!H2122="","N/A",Businesses!H2122)</f>
        <v>N/A</v>
      </c>
      <c r="I2121" s="32" t="str">
        <f>IF(AND(Businesses!B2122="",Businesses!C2122&lt;&gt;""),0,IF(Businesses!B2122="","N/A",IF(ISNUMBER(Businesses!B2122),Businesses!B2122,0)))</f>
        <v>N/A</v>
      </c>
    </row>
    <row r="2122" spans="2:9">
      <c r="B2122" s="32" t="str">
        <f t="shared" si="67"/>
        <v>N/A</v>
      </c>
      <c r="C2122" s="32" t="str">
        <f>IF(AND(Businesses!D2123="",Businesses!E2123&lt;&gt;""),0,IF(Businesses!D2123="","N/A",IF(ISNUMBER(Businesses!D2123),Businesses!D2123,0)))</f>
        <v>N/A</v>
      </c>
      <c r="D2122" s="32" t="str">
        <f>IF(Businesses!E2123="","N/A",Businesses!E2123)</f>
        <v>N/A</v>
      </c>
      <c r="E2122" s="32" t="str">
        <f>IF(Businesses!F2123="","N/A",Businesses!F2123)</f>
        <v>N/A</v>
      </c>
      <c r="F2122" s="32" t="str">
        <f t="shared" si="66"/>
        <v>N/A</v>
      </c>
      <c r="G2122" s="32" t="str">
        <f>IF(Businesses!G2123="","N/A",Businesses!G2123)</f>
        <v>N/A</v>
      </c>
      <c r="H2122" s="32" t="str">
        <f>IF(Businesses!H2123="","N/A",Businesses!H2123)</f>
        <v>N/A</v>
      </c>
      <c r="I2122" s="32" t="str">
        <f>IF(AND(Businesses!B2123="",Businesses!C2123&lt;&gt;""),0,IF(Businesses!B2123="","N/A",IF(ISNUMBER(Businesses!B2123),Businesses!B2123,0)))</f>
        <v>N/A</v>
      </c>
    </row>
    <row r="2123" spans="2:9">
      <c r="B2123" s="32" t="str">
        <f t="shared" si="67"/>
        <v>N/A</v>
      </c>
      <c r="C2123" s="32" t="str">
        <f>IF(AND(Businesses!D2124="",Businesses!E2124&lt;&gt;""),0,IF(Businesses!D2124="","N/A",IF(ISNUMBER(Businesses!D2124),Businesses!D2124,0)))</f>
        <v>N/A</v>
      </c>
      <c r="D2123" s="32" t="str">
        <f>IF(Businesses!E2124="","N/A",Businesses!E2124)</f>
        <v>N/A</v>
      </c>
      <c r="E2123" s="32" t="str">
        <f>IF(Businesses!F2124="","N/A",Businesses!F2124)</f>
        <v>N/A</v>
      </c>
      <c r="F2123" s="32" t="str">
        <f t="shared" si="66"/>
        <v>N/A</v>
      </c>
      <c r="G2123" s="32" t="str">
        <f>IF(Businesses!G2124="","N/A",Businesses!G2124)</f>
        <v>N/A</v>
      </c>
      <c r="H2123" s="32" t="str">
        <f>IF(Businesses!H2124="","N/A",Businesses!H2124)</f>
        <v>N/A</v>
      </c>
      <c r="I2123" s="32" t="str">
        <f>IF(AND(Businesses!B2124="",Businesses!C2124&lt;&gt;""),0,IF(Businesses!B2124="","N/A",IF(ISNUMBER(Businesses!B2124),Businesses!B2124,0)))</f>
        <v>N/A</v>
      </c>
    </row>
    <row r="2124" spans="2:9">
      <c r="B2124" s="32" t="str">
        <f t="shared" si="67"/>
        <v>N/A</v>
      </c>
      <c r="C2124" s="32" t="str">
        <f>IF(AND(Businesses!D2125="",Businesses!E2125&lt;&gt;""),0,IF(Businesses!D2125="","N/A",IF(ISNUMBER(Businesses!D2125),Businesses!D2125,0)))</f>
        <v>N/A</v>
      </c>
      <c r="D2124" s="32" t="str">
        <f>IF(Businesses!E2125="","N/A",Businesses!E2125)</f>
        <v>N/A</v>
      </c>
      <c r="E2124" s="32" t="str">
        <f>IF(Businesses!F2125="","N/A",Businesses!F2125)</f>
        <v>N/A</v>
      </c>
      <c r="F2124" s="32" t="str">
        <f t="shared" si="66"/>
        <v>N/A</v>
      </c>
      <c r="G2124" s="32" t="str">
        <f>IF(Businesses!G2125="","N/A",Businesses!G2125)</f>
        <v>N/A</v>
      </c>
      <c r="H2124" s="32" t="str">
        <f>IF(Businesses!H2125="","N/A",Businesses!H2125)</f>
        <v>N/A</v>
      </c>
      <c r="I2124" s="32" t="str">
        <f>IF(AND(Businesses!B2125="",Businesses!C2125&lt;&gt;""),0,IF(Businesses!B2125="","N/A",IF(ISNUMBER(Businesses!B2125),Businesses!B2125,0)))</f>
        <v>N/A</v>
      </c>
    </row>
    <row r="2125" spans="2:9">
      <c r="B2125" s="32" t="str">
        <f t="shared" si="67"/>
        <v>N/A</v>
      </c>
      <c r="C2125" s="32" t="str">
        <f>IF(AND(Businesses!D2126="",Businesses!E2126&lt;&gt;""),0,IF(Businesses!D2126="","N/A",IF(ISNUMBER(Businesses!D2126),Businesses!D2126,0)))</f>
        <v>N/A</v>
      </c>
      <c r="D2125" s="32" t="str">
        <f>IF(Businesses!E2126="","N/A",Businesses!E2126)</f>
        <v>N/A</v>
      </c>
      <c r="E2125" s="32" t="str">
        <f>IF(Businesses!F2126="","N/A",Businesses!F2126)</f>
        <v>N/A</v>
      </c>
      <c r="F2125" s="32" t="str">
        <f t="shared" si="66"/>
        <v>N/A</v>
      </c>
      <c r="G2125" s="32" t="str">
        <f>IF(Businesses!G2126="","N/A",Businesses!G2126)</f>
        <v>N/A</v>
      </c>
      <c r="H2125" s="32" t="str">
        <f>IF(Businesses!H2126="","N/A",Businesses!H2126)</f>
        <v>N/A</v>
      </c>
      <c r="I2125" s="32" t="str">
        <f>IF(AND(Businesses!B2126="",Businesses!C2126&lt;&gt;""),0,IF(Businesses!B2126="","N/A",IF(ISNUMBER(Businesses!B2126),Businesses!B2126,0)))</f>
        <v>N/A</v>
      </c>
    </row>
    <row r="2126" spans="2:9">
      <c r="B2126" s="32" t="str">
        <f t="shared" si="67"/>
        <v>N/A</v>
      </c>
      <c r="C2126" s="32" t="str">
        <f>IF(AND(Businesses!D2127="",Businesses!E2127&lt;&gt;""),0,IF(Businesses!D2127="","N/A",IF(ISNUMBER(Businesses!D2127),Businesses!D2127,0)))</f>
        <v>N/A</v>
      </c>
      <c r="D2126" s="32" t="str">
        <f>IF(Businesses!E2127="","N/A",Businesses!E2127)</f>
        <v>N/A</v>
      </c>
      <c r="E2126" s="32" t="str">
        <f>IF(Businesses!F2127="","N/A",Businesses!F2127)</f>
        <v>N/A</v>
      </c>
      <c r="F2126" s="32" t="str">
        <f t="shared" si="66"/>
        <v>N/A</v>
      </c>
      <c r="G2126" s="32" t="str">
        <f>IF(Businesses!G2127="","N/A",Businesses!G2127)</f>
        <v>N/A</v>
      </c>
      <c r="H2126" s="32" t="str">
        <f>IF(Businesses!H2127="","N/A",Businesses!H2127)</f>
        <v>N/A</v>
      </c>
      <c r="I2126" s="32" t="str">
        <f>IF(AND(Businesses!B2127="",Businesses!C2127&lt;&gt;""),0,IF(Businesses!B2127="","N/A",IF(ISNUMBER(Businesses!B2127),Businesses!B2127,0)))</f>
        <v>N/A</v>
      </c>
    </row>
    <row r="2127" spans="2:9">
      <c r="B2127" s="32" t="str">
        <f t="shared" si="67"/>
        <v>N/A</v>
      </c>
      <c r="C2127" s="32" t="str">
        <f>IF(AND(Businesses!D2128="",Businesses!E2128&lt;&gt;""),0,IF(Businesses!D2128="","N/A",IF(ISNUMBER(Businesses!D2128),Businesses!D2128,0)))</f>
        <v>N/A</v>
      </c>
      <c r="D2127" s="32" t="str">
        <f>IF(Businesses!E2128="","N/A",Businesses!E2128)</f>
        <v>N/A</v>
      </c>
      <c r="E2127" s="32" t="str">
        <f>IF(Businesses!F2128="","N/A",Businesses!F2128)</f>
        <v>N/A</v>
      </c>
      <c r="F2127" s="32" t="str">
        <f t="shared" si="66"/>
        <v>N/A</v>
      </c>
      <c r="G2127" s="32" t="str">
        <f>IF(Businesses!G2128="","N/A",Businesses!G2128)</f>
        <v>N/A</v>
      </c>
      <c r="H2127" s="32" t="str">
        <f>IF(Businesses!H2128="","N/A",Businesses!H2128)</f>
        <v>N/A</v>
      </c>
      <c r="I2127" s="32" t="str">
        <f>IF(AND(Businesses!B2128="",Businesses!C2128&lt;&gt;""),0,IF(Businesses!B2128="","N/A",IF(ISNUMBER(Businesses!B2128),Businesses!B2128,0)))</f>
        <v>N/A</v>
      </c>
    </row>
    <row r="2128" spans="2:9">
      <c r="B2128" s="32" t="str">
        <f t="shared" si="67"/>
        <v>N/A</v>
      </c>
      <c r="C2128" s="32" t="str">
        <f>IF(AND(Businesses!D2129="",Businesses!E2129&lt;&gt;""),0,IF(Businesses!D2129="","N/A",IF(ISNUMBER(Businesses!D2129),Businesses!D2129,0)))</f>
        <v>N/A</v>
      </c>
      <c r="D2128" s="32" t="str">
        <f>IF(Businesses!E2129="","N/A",Businesses!E2129)</f>
        <v>N/A</v>
      </c>
      <c r="E2128" s="32" t="str">
        <f>IF(Businesses!F2129="","N/A",Businesses!F2129)</f>
        <v>N/A</v>
      </c>
      <c r="F2128" s="32" t="str">
        <f t="shared" si="66"/>
        <v>N/A</v>
      </c>
      <c r="G2128" s="32" t="str">
        <f>IF(Businesses!G2129="","N/A",Businesses!G2129)</f>
        <v>N/A</v>
      </c>
      <c r="H2128" s="32" t="str">
        <f>IF(Businesses!H2129="","N/A",Businesses!H2129)</f>
        <v>N/A</v>
      </c>
      <c r="I2128" s="32" t="str">
        <f>IF(AND(Businesses!B2129="",Businesses!C2129&lt;&gt;""),0,IF(Businesses!B2129="","N/A",IF(ISNUMBER(Businesses!B2129),Businesses!B2129,0)))</f>
        <v>N/A</v>
      </c>
    </row>
    <row r="2129" spans="2:9">
      <c r="B2129" s="32" t="str">
        <f t="shared" si="67"/>
        <v>N/A</v>
      </c>
      <c r="C2129" s="32" t="str">
        <f>IF(AND(Businesses!D2130="",Businesses!E2130&lt;&gt;""),0,IF(Businesses!D2130="","N/A",IF(ISNUMBER(Businesses!D2130),Businesses!D2130,0)))</f>
        <v>N/A</v>
      </c>
      <c r="D2129" s="32" t="str">
        <f>IF(Businesses!E2130="","N/A",Businesses!E2130)</f>
        <v>N/A</v>
      </c>
      <c r="E2129" s="32" t="str">
        <f>IF(Businesses!F2130="","N/A",Businesses!F2130)</f>
        <v>N/A</v>
      </c>
      <c r="F2129" s="32" t="str">
        <f t="shared" si="66"/>
        <v>N/A</v>
      </c>
      <c r="G2129" s="32" t="str">
        <f>IF(Businesses!G2130="","N/A",Businesses!G2130)</f>
        <v>N/A</v>
      </c>
      <c r="H2129" s="32" t="str">
        <f>IF(Businesses!H2130="","N/A",Businesses!H2130)</f>
        <v>N/A</v>
      </c>
      <c r="I2129" s="32" t="str">
        <f>IF(AND(Businesses!B2130="",Businesses!C2130&lt;&gt;""),0,IF(Businesses!B2130="","N/A",IF(ISNUMBER(Businesses!B2130),Businesses!B2130,0)))</f>
        <v>N/A</v>
      </c>
    </row>
    <row r="2130" spans="2:9">
      <c r="B2130" s="32" t="str">
        <f t="shared" si="67"/>
        <v>N/A</v>
      </c>
      <c r="C2130" s="32" t="str">
        <f>IF(AND(Businesses!D2131="",Businesses!E2131&lt;&gt;""),0,IF(Businesses!D2131="","N/A",IF(ISNUMBER(Businesses!D2131),Businesses!D2131,0)))</f>
        <v>N/A</v>
      </c>
      <c r="D2130" s="32" t="str">
        <f>IF(Businesses!E2131="","N/A",Businesses!E2131)</f>
        <v>N/A</v>
      </c>
      <c r="E2130" s="32" t="str">
        <f>IF(Businesses!F2131="","N/A",Businesses!F2131)</f>
        <v>N/A</v>
      </c>
      <c r="F2130" s="32" t="str">
        <f t="shared" si="66"/>
        <v>N/A</v>
      </c>
      <c r="G2130" s="32" t="str">
        <f>IF(Businesses!G2131="","N/A",Businesses!G2131)</f>
        <v>N/A</v>
      </c>
      <c r="H2130" s="32" t="str">
        <f>IF(Businesses!H2131="","N/A",Businesses!H2131)</f>
        <v>N/A</v>
      </c>
      <c r="I2130" s="32" t="str">
        <f>IF(AND(Businesses!B2131="",Businesses!C2131&lt;&gt;""),0,IF(Businesses!B2131="","N/A",IF(ISNUMBER(Businesses!B2131),Businesses!B2131,0)))</f>
        <v>N/A</v>
      </c>
    </row>
    <row r="2131" spans="2:9">
      <c r="B2131" s="32" t="str">
        <f t="shared" si="67"/>
        <v>N/A</v>
      </c>
      <c r="C2131" s="32" t="str">
        <f>IF(AND(Businesses!D2132="",Businesses!E2132&lt;&gt;""),0,IF(Businesses!D2132="","N/A",IF(ISNUMBER(Businesses!D2132),Businesses!D2132,0)))</f>
        <v>N/A</v>
      </c>
      <c r="D2131" s="32" t="str">
        <f>IF(Businesses!E2132="","N/A",Businesses!E2132)</f>
        <v>N/A</v>
      </c>
      <c r="E2131" s="32" t="str">
        <f>IF(Businesses!F2132="","N/A",Businesses!F2132)</f>
        <v>N/A</v>
      </c>
      <c r="F2131" s="32" t="str">
        <f t="shared" si="66"/>
        <v>N/A</v>
      </c>
      <c r="G2131" s="32" t="str">
        <f>IF(Businesses!G2132="","N/A",Businesses!G2132)</f>
        <v>N/A</v>
      </c>
      <c r="H2131" s="32" t="str">
        <f>IF(Businesses!H2132="","N/A",Businesses!H2132)</f>
        <v>N/A</v>
      </c>
      <c r="I2131" s="32" t="str">
        <f>IF(AND(Businesses!B2132="",Businesses!C2132&lt;&gt;""),0,IF(Businesses!B2132="","N/A",IF(ISNUMBER(Businesses!B2132),Businesses!B2132,0)))</f>
        <v>N/A</v>
      </c>
    </row>
    <row r="2132" spans="2:9">
      <c r="B2132" s="32" t="str">
        <f t="shared" si="67"/>
        <v>N/A</v>
      </c>
      <c r="C2132" s="32" t="str">
        <f>IF(AND(Businesses!D2133="",Businesses!E2133&lt;&gt;""),0,IF(Businesses!D2133="","N/A",IF(ISNUMBER(Businesses!D2133),Businesses!D2133,0)))</f>
        <v>N/A</v>
      </c>
      <c r="D2132" s="32" t="str">
        <f>IF(Businesses!E2133="","N/A",Businesses!E2133)</f>
        <v>N/A</v>
      </c>
      <c r="E2132" s="32" t="str">
        <f>IF(Businesses!F2133="","N/A",Businesses!F2133)</f>
        <v>N/A</v>
      </c>
      <c r="F2132" s="32" t="str">
        <f t="shared" si="66"/>
        <v>N/A</v>
      </c>
      <c r="G2132" s="32" t="str">
        <f>IF(Businesses!G2133="","N/A",Businesses!G2133)</f>
        <v>N/A</v>
      </c>
      <c r="H2132" s="32" t="str">
        <f>IF(Businesses!H2133="","N/A",Businesses!H2133)</f>
        <v>N/A</v>
      </c>
      <c r="I2132" s="32" t="str">
        <f>IF(AND(Businesses!B2133="",Businesses!C2133&lt;&gt;""),0,IF(Businesses!B2133="","N/A",IF(ISNUMBER(Businesses!B2133),Businesses!B2133,0)))</f>
        <v>N/A</v>
      </c>
    </row>
    <row r="2133" spans="2:9">
      <c r="B2133" s="32" t="str">
        <f t="shared" si="67"/>
        <v>N/A</v>
      </c>
      <c r="C2133" s="32" t="str">
        <f>IF(AND(Businesses!D2134="",Businesses!E2134&lt;&gt;""),0,IF(Businesses!D2134="","N/A",IF(ISNUMBER(Businesses!D2134),Businesses!D2134,0)))</f>
        <v>N/A</v>
      </c>
      <c r="D2133" s="32" t="str">
        <f>IF(Businesses!E2134="","N/A",Businesses!E2134)</f>
        <v>N/A</v>
      </c>
      <c r="E2133" s="32" t="str">
        <f>IF(Businesses!F2134="","N/A",Businesses!F2134)</f>
        <v>N/A</v>
      </c>
      <c r="F2133" s="32" t="str">
        <f t="shared" si="66"/>
        <v>N/A</v>
      </c>
      <c r="G2133" s="32" t="str">
        <f>IF(Businesses!G2134="","N/A",Businesses!G2134)</f>
        <v>N/A</v>
      </c>
      <c r="H2133" s="32" t="str">
        <f>IF(Businesses!H2134="","N/A",Businesses!H2134)</f>
        <v>N/A</v>
      </c>
      <c r="I2133" s="32" t="str">
        <f>IF(AND(Businesses!B2134="",Businesses!C2134&lt;&gt;""),0,IF(Businesses!B2134="","N/A",IF(ISNUMBER(Businesses!B2134),Businesses!B2134,0)))</f>
        <v>N/A</v>
      </c>
    </row>
    <row r="2134" spans="2:9">
      <c r="B2134" s="32" t="str">
        <f t="shared" si="67"/>
        <v>N/A</v>
      </c>
      <c r="C2134" s="32" t="str">
        <f>IF(AND(Businesses!D2135="",Businesses!E2135&lt;&gt;""),0,IF(Businesses!D2135="","N/A",IF(ISNUMBER(Businesses!D2135),Businesses!D2135,0)))</f>
        <v>N/A</v>
      </c>
      <c r="D2134" s="32" t="str">
        <f>IF(Businesses!E2135="","N/A",Businesses!E2135)</f>
        <v>N/A</v>
      </c>
      <c r="E2134" s="32" t="str">
        <f>IF(Businesses!F2135="","N/A",Businesses!F2135)</f>
        <v>N/A</v>
      </c>
      <c r="F2134" s="32" t="str">
        <f t="shared" si="66"/>
        <v>N/A</v>
      </c>
      <c r="G2134" s="32" t="str">
        <f>IF(Businesses!G2135="","N/A",Businesses!G2135)</f>
        <v>N/A</v>
      </c>
      <c r="H2134" s="32" t="str">
        <f>IF(Businesses!H2135="","N/A",Businesses!H2135)</f>
        <v>N/A</v>
      </c>
      <c r="I2134" s="32" t="str">
        <f>IF(AND(Businesses!B2135="",Businesses!C2135&lt;&gt;""),0,IF(Businesses!B2135="","N/A",IF(ISNUMBER(Businesses!B2135),Businesses!B2135,0)))</f>
        <v>N/A</v>
      </c>
    </row>
    <row r="2135" spans="2:9">
      <c r="B2135" s="32" t="str">
        <f t="shared" si="67"/>
        <v>N/A</v>
      </c>
      <c r="C2135" s="32" t="str">
        <f>IF(AND(Businesses!D2136="",Businesses!E2136&lt;&gt;""),0,IF(Businesses!D2136="","N/A",IF(ISNUMBER(Businesses!D2136),Businesses!D2136,0)))</f>
        <v>N/A</v>
      </c>
      <c r="D2135" s="32" t="str">
        <f>IF(Businesses!E2136="","N/A",Businesses!E2136)</f>
        <v>N/A</v>
      </c>
      <c r="E2135" s="32" t="str">
        <f>IF(Businesses!F2136="","N/A",Businesses!F2136)</f>
        <v>N/A</v>
      </c>
      <c r="F2135" s="32" t="str">
        <f t="shared" si="66"/>
        <v>N/A</v>
      </c>
      <c r="G2135" s="32" t="str">
        <f>IF(Businesses!G2136="","N/A",Businesses!G2136)</f>
        <v>N/A</v>
      </c>
      <c r="H2135" s="32" t="str">
        <f>IF(Businesses!H2136="","N/A",Businesses!H2136)</f>
        <v>N/A</v>
      </c>
      <c r="I2135" s="32" t="str">
        <f>IF(AND(Businesses!B2136="",Businesses!C2136&lt;&gt;""),0,IF(Businesses!B2136="","N/A",IF(ISNUMBER(Businesses!B2136),Businesses!B2136,0)))</f>
        <v>N/A</v>
      </c>
    </row>
    <row r="2136" spans="2:9">
      <c r="B2136" s="32" t="str">
        <f t="shared" si="67"/>
        <v>N/A</v>
      </c>
      <c r="C2136" s="32" t="str">
        <f>IF(AND(Businesses!D2137="",Businesses!E2137&lt;&gt;""),0,IF(Businesses!D2137="","N/A",IF(ISNUMBER(Businesses!D2137),Businesses!D2137,0)))</f>
        <v>N/A</v>
      </c>
      <c r="D2136" s="32" t="str">
        <f>IF(Businesses!E2137="","N/A",Businesses!E2137)</f>
        <v>N/A</v>
      </c>
      <c r="E2136" s="32" t="str">
        <f>IF(Businesses!F2137="","N/A",Businesses!F2137)</f>
        <v>N/A</v>
      </c>
      <c r="F2136" s="32" t="str">
        <f t="shared" si="66"/>
        <v>N/A</v>
      </c>
      <c r="G2136" s="32" t="str">
        <f>IF(Businesses!G2137="","N/A",Businesses!G2137)</f>
        <v>N/A</v>
      </c>
      <c r="H2136" s="32" t="str">
        <f>IF(Businesses!H2137="","N/A",Businesses!H2137)</f>
        <v>N/A</v>
      </c>
      <c r="I2136" s="32" t="str">
        <f>IF(AND(Businesses!B2137="",Businesses!C2137&lt;&gt;""),0,IF(Businesses!B2137="","N/A",IF(ISNUMBER(Businesses!B2137),Businesses!B2137,0)))</f>
        <v>N/A</v>
      </c>
    </row>
    <row r="2137" spans="2:9">
      <c r="B2137" s="32" t="str">
        <f t="shared" si="67"/>
        <v>N/A</v>
      </c>
      <c r="C2137" s="32" t="str">
        <f>IF(AND(Businesses!D2138="",Businesses!E2138&lt;&gt;""),0,IF(Businesses!D2138="","N/A",IF(ISNUMBER(Businesses!D2138),Businesses!D2138,0)))</f>
        <v>N/A</v>
      </c>
      <c r="D2137" s="32" t="str">
        <f>IF(Businesses!E2138="","N/A",Businesses!E2138)</f>
        <v>N/A</v>
      </c>
      <c r="E2137" s="32" t="str">
        <f>IF(Businesses!F2138="","N/A",Businesses!F2138)</f>
        <v>N/A</v>
      </c>
      <c r="F2137" s="32" t="str">
        <f t="shared" si="66"/>
        <v>N/A</v>
      </c>
      <c r="G2137" s="32" t="str">
        <f>IF(Businesses!G2138="","N/A",Businesses!G2138)</f>
        <v>N/A</v>
      </c>
      <c r="H2137" s="32" t="str">
        <f>IF(Businesses!H2138="","N/A",Businesses!H2138)</f>
        <v>N/A</v>
      </c>
      <c r="I2137" s="32" t="str">
        <f>IF(AND(Businesses!B2138="",Businesses!C2138&lt;&gt;""),0,IF(Businesses!B2138="","N/A",IF(ISNUMBER(Businesses!B2138),Businesses!B2138,0)))</f>
        <v>N/A</v>
      </c>
    </row>
    <row r="2138" spans="2:9">
      <c r="B2138" s="32" t="str">
        <f t="shared" si="67"/>
        <v>N/A</v>
      </c>
      <c r="C2138" s="32" t="str">
        <f>IF(AND(Businesses!D2139="",Businesses!E2139&lt;&gt;""),0,IF(Businesses!D2139="","N/A",IF(ISNUMBER(Businesses!D2139),Businesses!D2139,0)))</f>
        <v>N/A</v>
      </c>
      <c r="D2138" s="32" t="str">
        <f>IF(Businesses!E2139="","N/A",Businesses!E2139)</f>
        <v>N/A</v>
      </c>
      <c r="E2138" s="32" t="str">
        <f>IF(Businesses!F2139="","N/A",Businesses!F2139)</f>
        <v>N/A</v>
      </c>
      <c r="F2138" s="32" t="str">
        <f t="shared" si="66"/>
        <v>N/A</v>
      </c>
      <c r="G2138" s="32" t="str">
        <f>IF(Businesses!G2139="","N/A",Businesses!G2139)</f>
        <v>N/A</v>
      </c>
      <c r="H2138" s="32" t="str">
        <f>IF(Businesses!H2139="","N/A",Businesses!H2139)</f>
        <v>N/A</v>
      </c>
      <c r="I2138" s="32" t="str">
        <f>IF(AND(Businesses!B2139="",Businesses!C2139&lt;&gt;""),0,IF(Businesses!B2139="","N/A",IF(ISNUMBER(Businesses!B2139),Businesses!B2139,0)))</f>
        <v>N/A</v>
      </c>
    </row>
    <row r="2139" spans="2:9">
      <c r="B2139" s="32" t="str">
        <f t="shared" si="67"/>
        <v>N/A</v>
      </c>
      <c r="C2139" s="32" t="str">
        <f>IF(AND(Businesses!D2140="",Businesses!E2140&lt;&gt;""),0,IF(Businesses!D2140="","N/A",IF(ISNUMBER(Businesses!D2140),Businesses!D2140,0)))</f>
        <v>N/A</v>
      </c>
      <c r="D2139" s="32" t="str">
        <f>IF(Businesses!E2140="","N/A",Businesses!E2140)</f>
        <v>N/A</v>
      </c>
      <c r="E2139" s="32" t="str">
        <f>IF(Businesses!F2140="","N/A",Businesses!F2140)</f>
        <v>N/A</v>
      </c>
      <c r="F2139" s="32" t="str">
        <f t="shared" si="66"/>
        <v>N/A</v>
      </c>
      <c r="G2139" s="32" t="str">
        <f>IF(Businesses!G2140="","N/A",Businesses!G2140)</f>
        <v>N/A</v>
      </c>
      <c r="H2139" s="32" t="str">
        <f>IF(Businesses!H2140="","N/A",Businesses!H2140)</f>
        <v>N/A</v>
      </c>
      <c r="I2139" s="32" t="str">
        <f>IF(AND(Businesses!B2140="",Businesses!C2140&lt;&gt;""),0,IF(Businesses!B2140="","N/A",IF(ISNUMBER(Businesses!B2140),Businesses!B2140,0)))</f>
        <v>N/A</v>
      </c>
    </row>
    <row r="2140" spans="2:9">
      <c r="B2140" s="32" t="str">
        <f t="shared" si="67"/>
        <v>N/A</v>
      </c>
      <c r="C2140" s="32" t="str">
        <f>IF(AND(Businesses!D2141="",Businesses!E2141&lt;&gt;""),0,IF(Businesses!D2141="","N/A",IF(ISNUMBER(Businesses!D2141),Businesses!D2141,0)))</f>
        <v>N/A</v>
      </c>
      <c r="D2140" s="32" t="str">
        <f>IF(Businesses!E2141="","N/A",Businesses!E2141)</f>
        <v>N/A</v>
      </c>
      <c r="E2140" s="32" t="str">
        <f>IF(Businesses!F2141="","N/A",Businesses!F2141)</f>
        <v>N/A</v>
      </c>
      <c r="F2140" s="32" t="str">
        <f t="shared" si="66"/>
        <v>N/A</v>
      </c>
      <c r="G2140" s="32" t="str">
        <f>IF(Businesses!G2141="","N/A",Businesses!G2141)</f>
        <v>N/A</v>
      </c>
      <c r="H2140" s="32" t="str">
        <f>IF(Businesses!H2141="","N/A",Businesses!H2141)</f>
        <v>N/A</v>
      </c>
      <c r="I2140" s="32" t="str">
        <f>IF(AND(Businesses!B2141="",Businesses!C2141&lt;&gt;""),0,IF(Businesses!B2141="","N/A",IF(ISNUMBER(Businesses!B2141),Businesses!B2141,0)))</f>
        <v>N/A</v>
      </c>
    </row>
    <row r="2141" spans="2:9">
      <c r="B2141" s="32" t="str">
        <f t="shared" si="67"/>
        <v>N/A</v>
      </c>
      <c r="C2141" s="32" t="str">
        <f>IF(AND(Businesses!D2142="",Businesses!E2142&lt;&gt;""),0,IF(Businesses!D2142="","N/A",IF(ISNUMBER(Businesses!D2142),Businesses!D2142,0)))</f>
        <v>N/A</v>
      </c>
      <c r="D2141" s="32" t="str">
        <f>IF(Businesses!E2142="","N/A",Businesses!E2142)</f>
        <v>N/A</v>
      </c>
      <c r="E2141" s="32" t="str">
        <f>IF(Businesses!F2142="","N/A",Businesses!F2142)</f>
        <v>N/A</v>
      </c>
      <c r="F2141" s="32" t="str">
        <f t="shared" si="66"/>
        <v>N/A</v>
      </c>
      <c r="G2141" s="32" t="str">
        <f>IF(Businesses!G2142="","N/A",Businesses!G2142)</f>
        <v>N/A</v>
      </c>
      <c r="H2141" s="32" t="str">
        <f>IF(Businesses!H2142="","N/A",Businesses!H2142)</f>
        <v>N/A</v>
      </c>
      <c r="I2141" s="32" t="str">
        <f>IF(AND(Businesses!B2142="",Businesses!C2142&lt;&gt;""),0,IF(Businesses!B2142="","N/A",IF(ISNUMBER(Businesses!B2142),Businesses!B2142,0)))</f>
        <v>N/A</v>
      </c>
    </row>
    <row r="2142" spans="2:9">
      <c r="B2142" s="32" t="str">
        <f t="shared" si="67"/>
        <v>N/A</v>
      </c>
      <c r="C2142" s="32" t="str">
        <f>IF(AND(Businesses!D2143="",Businesses!E2143&lt;&gt;""),0,IF(Businesses!D2143="","N/A",IF(ISNUMBER(Businesses!D2143),Businesses!D2143,0)))</f>
        <v>N/A</v>
      </c>
      <c r="D2142" s="32" t="str">
        <f>IF(Businesses!E2143="","N/A",Businesses!E2143)</f>
        <v>N/A</v>
      </c>
      <c r="E2142" s="32" t="str">
        <f>IF(Businesses!F2143="","N/A",Businesses!F2143)</f>
        <v>N/A</v>
      </c>
      <c r="F2142" s="32" t="str">
        <f t="shared" si="66"/>
        <v>N/A</v>
      </c>
      <c r="G2142" s="32" t="str">
        <f>IF(Businesses!G2143="","N/A",Businesses!G2143)</f>
        <v>N/A</v>
      </c>
      <c r="H2142" s="32" t="str">
        <f>IF(Businesses!H2143="","N/A",Businesses!H2143)</f>
        <v>N/A</v>
      </c>
      <c r="I2142" s="32" t="str">
        <f>IF(AND(Businesses!B2143="",Businesses!C2143&lt;&gt;""),0,IF(Businesses!B2143="","N/A",IF(ISNUMBER(Businesses!B2143),Businesses!B2143,0)))</f>
        <v>N/A</v>
      </c>
    </row>
    <row r="2143" spans="2:9">
      <c r="B2143" s="32" t="str">
        <f t="shared" si="67"/>
        <v>N/A</v>
      </c>
      <c r="C2143" s="32" t="str">
        <f>IF(AND(Businesses!D2144="",Businesses!E2144&lt;&gt;""),0,IF(Businesses!D2144="","N/A",IF(ISNUMBER(Businesses!D2144),Businesses!D2144,0)))</f>
        <v>N/A</v>
      </c>
      <c r="D2143" s="32" t="str">
        <f>IF(Businesses!E2144="","N/A",Businesses!E2144)</f>
        <v>N/A</v>
      </c>
      <c r="E2143" s="32" t="str">
        <f>IF(Businesses!F2144="","N/A",Businesses!F2144)</f>
        <v>N/A</v>
      </c>
      <c r="F2143" s="32" t="str">
        <f t="shared" si="66"/>
        <v>N/A</v>
      </c>
      <c r="G2143" s="32" t="str">
        <f>IF(Businesses!G2144="","N/A",Businesses!G2144)</f>
        <v>N/A</v>
      </c>
      <c r="H2143" s="32" t="str">
        <f>IF(Businesses!H2144="","N/A",Businesses!H2144)</f>
        <v>N/A</v>
      </c>
      <c r="I2143" s="32" t="str">
        <f>IF(AND(Businesses!B2144="",Businesses!C2144&lt;&gt;""),0,IF(Businesses!B2144="","N/A",IF(ISNUMBER(Businesses!B2144),Businesses!B2144,0)))</f>
        <v>N/A</v>
      </c>
    </row>
    <row r="2144" spans="2:9">
      <c r="B2144" s="32" t="str">
        <f t="shared" si="67"/>
        <v>N/A</v>
      </c>
      <c r="C2144" s="32" t="str">
        <f>IF(AND(Businesses!D2145="",Businesses!E2145&lt;&gt;""),0,IF(Businesses!D2145="","N/A",IF(ISNUMBER(Businesses!D2145),Businesses!D2145,0)))</f>
        <v>N/A</v>
      </c>
      <c r="D2144" s="32" t="str">
        <f>IF(Businesses!E2145="","N/A",Businesses!E2145)</f>
        <v>N/A</v>
      </c>
      <c r="E2144" s="32" t="str">
        <f>IF(Businesses!F2145="","N/A",Businesses!F2145)</f>
        <v>N/A</v>
      </c>
      <c r="F2144" s="32" t="str">
        <f t="shared" si="66"/>
        <v>N/A</v>
      </c>
      <c r="G2144" s="32" t="str">
        <f>IF(Businesses!G2145="","N/A",Businesses!G2145)</f>
        <v>N/A</v>
      </c>
      <c r="H2144" s="32" t="str">
        <f>IF(Businesses!H2145="","N/A",Businesses!H2145)</f>
        <v>N/A</v>
      </c>
      <c r="I2144" s="32" t="str">
        <f>IF(AND(Businesses!B2145="",Businesses!C2145&lt;&gt;""),0,IF(Businesses!B2145="","N/A",IF(ISNUMBER(Businesses!B2145),Businesses!B2145,0)))</f>
        <v>N/A</v>
      </c>
    </row>
    <row r="2145" spans="2:9">
      <c r="B2145" s="32" t="str">
        <f t="shared" si="67"/>
        <v>N/A</v>
      </c>
      <c r="C2145" s="32" t="str">
        <f>IF(AND(Businesses!D2146="",Businesses!E2146&lt;&gt;""),0,IF(Businesses!D2146="","N/A",IF(ISNUMBER(Businesses!D2146),Businesses!D2146,0)))</f>
        <v>N/A</v>
      </c>
      <c r="D2145" s="32" t="str">
        <f>IF(Businesses!E2146="","N/A",Businesses!E2146)</f>
        <v>N/A</v>
      </c>
      <c r="E2145" s="32" t="str">
        <f>IF(Businesses!F2146="","N/A",Businesses!F2146)</f>
        <v>N/A</v>
      </c>
      <c r="F2145" s="32" t="str">
        <f t="shared" si="66"/>
        <v>N/A</v>
      </c>
      <c r="G2145" s="32" t="str">
        <f>IF(Businesses!G2146="","N/A",Businesses!G2146)</f>
        <v>N/A</v>
      </c>
      <c r="H2145" s="32" t="str">
        <f>IF(Businesses!H2146="","N/A",Businesses!H2146)</f>
        <v>N/A</v>
      </c>
      <c r="I2145" s="32" t="str">
        <f>IF(AND(Businesses!B2146="",Businesses!C2146&lt;&gt;""),0,IF(Businesses!B2146="","N/A",IF(ISNUMBER(Businesses!B2146),Businesses!B2146,0)))</f>
        <v>N/A</v>
      </c>
    </row>
    <row r="2146" spans="2:9">
      <c r="B2146" s="32" t="str">
        <f t="shared" si="67"/>
        <v>N/A</v>
      </c>
      <c r="C2146" s="32" t="str">
        <f>IF(AND(Businesses!D2147="",Businesses!E2147&lt;&gt;""),0,IF(Businesses!D2147="","N/A",IF(ISNUMBER(Businesses!D2147),Businesses!D2147,0)))</f>
        <v>N/A</v>
      </c>
      <c r="D2146" s="32" t="str">
        <f>IF(Businesses!E2147="","N/A",Businesses!E2147)</f>
        <v>N/A</v>
      </c>
      <c r="E2146" s="32" t="str">
        <f>IF(Businesses!F2147="","N/A",Businesses!F2147)</f>
        <v>N/A</v>
      </c>
      <c r="F2146" s="32" t="str">
        <f t="shared" si="66"/>
        <v>N/A</v>
      </c>
      <c r="G2146" s="32" t="str">
        <f>IF(Businesses!G2147="","N/A",Businesses!G2147)</f>
        <v>N/A</v>
      </c>
      <c r="H2146" s="32" t="str">
        <f>IF(Businesses!H2147="","N/A",Businesses!H2147)</f>
        <v>N/A</v>
      </c>
      <c r="I2146" s="32" t="str">
        <f>IF(AND(Businesses!B2147="",Businesses!C2147&lt;&gt;""),0,IF(Businesses!B2147="","N/A",IF(ISNUMBER(Businesses!B2147),Businesses!B2147,0)))</f>
        <v>N/A</v>
      </c>
    </row>
    <row r="2147" spans="2:9">
      <c r="B2147" s="32" t="str">
        <f t="shared" si="67"/>
        <v>N/A</v>
      </c>
      <c r="C2147" s="32" t="str">
        <f>IF(AND(Businesses!D2148="",Businesses!E2148&lt;&gt;""),0,IF(Businesses!D2148="","N/A",IF(ISNUMBER(Businesses!D2148),Businesses!D2148,0)))</f>
        <v>N/A</v>
      </c>
      <c r="D2147" s="32" t="str">
        <f>IF(Businesses!E2148="","N/A",Businesses!E2148)</f>
        <v>N/A</v>
      </c>
      <c r="E2147" s="32" t="str">
        <f>IF(Businesses!F2148="","N/A",Businesses!F2148)</f>
        <v>N/A</v>
      </c>
      <c r="F2147" s="32" t="str">
        <f t="shared" si="66"/>
        <v>N/A</v>
      </c>
      <c r="G2147" s="32" t="str">
        <f>IF(Businesses!G2148="","N/A",Businesses!G2148)</f>
        <v>N/A</v>
      </c>
      <c r="H2147" s="32" t="str">
        <f>IF(Businesses!H2148="","N/A",Businesses!H2148)</f>
        <v>N/A</v>
      </c>
      <c r="I2147" s="32" t="str">
        <f>IF(AND(Businesses!B2148="",Businesses!C2148&lt;&gt;""),0,IF(Businesses!B2148="","N/A",IF(ISNUMBER(Businesses!B2148),Businesses!B2148,0)))</f>
        <v>N/A</v>
      </c>
    </row>
    <row r="2148" spans="2:9">
      <c r="B2148" s="32" t="str">
        <f t="shared" si="67"/>
        <v>N/A</v>
      </c>
      <c r="C2148" s="32" t="str">
        <f>IF(AND(Businesses!D2149="",Businesses!E2149&lt;&gt;""),0,IF(Businesses!D2149="","N/A",IF(ISNUMBER(Businesses!D2149),Businesses!D2149,0)))</f>
        <v>N/A</v>
      </c>
      <c r="D2148" s="32" t="str">
        <f>IF(Businesses!E2149="","N/A",Businesses!E2149)</f>
        <v>N/A</v>
      </c>
      <c r="E2148" s="32" t="str">
        <f>IF(Businesses!F2149="","N/A",Businesses!F2149)</f>
        <v>N/A</v>
      </c>
      <c r="F2148" s="32" t="str">
        <f t="shared" si="66"/>
        <v>N/A</v>
      </c>
      <c r="G2148" s="32" t="str">
        <f>IF(Businesses!G2149="","N/A",Businesses!G2149)</f>
        <v>N/A</v>
      </c>
      <c r="H2148" s="32" t="str">
        <f>IF(Businesses!H2149="","N/A",Businesses!H2149)</f>
        <v>N/A</v>
      </c>
      <c r="I2148" s="32" t="str">
        <f>IF(AND(Businesses!B2149="",Businesses!C2149&lt;&gt;""),0,IF(Businesses!B2149="","N/A",IF(ISNUMBER(Businesses!B2149),Businesses!B2149,0)))</f>
        <v>N/A</v>
      </c>
    </row>
    <row r="2149" spans="2:9">
      <c r="B2149" s="32" t="str">
        <f t="shared" si="67"/>
        <v>N/A</v>
      </c>
      <c r="C2149" s="32" t="str">
        <f>IF(AND(Businesses!D2150="",Businesses!E2150&lt;&gt;""),0,IF(Businesses!D2150="","N/A",IF(ISNUMBER(Businesses!D2150),Businesses!D2150,0)))</f>
        <v>N/A</v>
      </c>
      <c r="D2149" s="32" t="str">
        <f>IF(Businesses!E2150="","N/A",Businesses!E2150)</f>
        <v>N/A</v>
      </c>
      <c r="E2149" s="32" t="str">
        <f>IF(Businesses!F2150="","N/A",Businesses!F2150)</f>
        <v>N/A</v>
      </c>
      <c r="F2149" s="32" t="str">
        <f t="shared" si="66"/>
        <v>N/A</v>
      </c>
      <c r="G2149" s="32" t="str">
        <f>IF(Businesses!G2150="","N/A",Businesses!G2150)</f>
        <v>N/A</v>
      </c>
      <c r="H2149" s="32" t="str">
        <f>IF(Businesses!H2150="","N/A",Businesses!H2150)</f>
        <v>N/A</v>
      </c>
      <c r="I2149" s="32" t="str">
        <f>IF(AND(Businesses!B2150="",Businesses!C2150&lt;&gt;""),0,IF(Businesses!B2150="","N/A",IF(ISNUMBER(Businesses!B2150),Businesses!B2150,0)))</f>
        <v>N/A</v>
      </c>
    </row>
    <row r="2150" spans="2:9">
      <c r="B2150" s="32" t="str">
        <f t="shared" si="67"/>
        <v>N/A</v>
      </c>
      <c r="C2150" s="32" t="str">
        <f>IF(AND(Businesses!D2151="",Businesses!E2151&lt;&gt;""),0,IF(Businesses!D2151="","N/A",IF(ISNUMBER(Businesses!D2151),Businesses!D2151,0)))</f>
        <v>N/A</v>
      </c>
      <c r="D2150" s="32" t="str">
        <f>IF(Businesses!E2151="","N/A",Businesses!E2151)</f>
        <v>N/A</v>
      </c>
      <c r="E2150" s="32" t="str">
        <f>IF(Businesses!F2151="","N/A",Businesses!F2151)</f>
        <v>N/A</v>
      </c>
      <c r="F2150" s="32" t="str">
        <f t="shared" si="66"/>
        <v>N/A</v>
      </c>
      <c r="G2150" s="32" t="str">
        <f>IF(Businesses!G2151="","N/A",Businesses!G2151)</f>
        <v>N/A</v>
      </c>
      <c r="H2150" s="32" t="str">
        <f>IF(Businesses!H2151="","N/A",Businesses!H2151)</f>
        <v>N/A</v>
      </c>
      <c r="I2150" s="32" t="str">
        <f>IF(AND(Businesses!B2151="",Businesses!C2151&lt;&gt;""),0,IF(Businesses!B2151="","N/A",IF(ISNUMBER(Businesses!B2151),Businesses!B2151,0)))</f>
        <v>N/A</v>
      </c>
    </row>
    <row r="2151" spans="2:9">
      <c r="B2151" s="32" t="str">
        <f t="shared" si="67"/>
        <v>N/A</v>
      </c>
      <c r="C2151" s="32" t="str">
        <f>IF(AND(Businesses!D2152="",Businesses!E2152&lt;&gt;""),0,IF(Businesses!D2152="","N/A",IF(ISNUMBER(Businesses!D2152),Businesses!D2152,0)))</f>
        <v>N/A</v>
      </c>
      <c r="D2151" s="32" t="str">
        <f>IF(Businesses!E2152="","N/A",Businesses!E2152)</f>
        <v>N/A</v>
      </c>
      <c r="E2151" s="32" t="str">
        <f>IF(Businesses!F2152="","N/A",Businesses!F2152)</f>
        <v>N/A</v>
      </c>
      <c r="F2151" s="32" t="str">
        <f t="shared" si="66"/>
        <v>N/A</v>
      </c>
      <c r="G2151" s="32" t="str">
        <f>IF(Businesses!G2152="","N/A",Businesses!G2152)</f>
        <v>N/A</v>
      </c>
      <c r="H2151" s="32" t="str">
        <f>IF(Businesses!H2152="","N/A",Businesses!H2152)</f>
        <v>N/A</v>
      </c>
      <c r="I2151" s="32" t="str">
        <f>IF(AND(Businesses!B2152="",Businesses!C2152&lt;&gt;""),0,IF(Businesses!B2152="","N/A",IF(ISNUMBER(Businesses!B2152),Businesses!B2152,0)))</f>
        <v>N/A</v>
      </c>
    </row>
    <row r="2152" spans="2:9">
      <c r="B2152" s="32" t="str">
        <f t="shared" si="67"/>
        <v>N/A</v>
      </c>
      <c r="C2152" s="32" t="str">
        <f>IF(AND(Businesses!D2153="",Businesses!E2153&lt;&gt;""),0,IF(Businesses!D2153="","N/A",IF(ISNUMBER(Businesses!D2153),Businesses!D2153,0)))</f>
        <v>N/A</v>
      </c>
      <c r="D2152" s="32" t="str">
        <f>IF(Businesses!E2153="","N/A",Businesses!E2153)</f>
        <v>N/A</v>
      </c>
      <c r="E2152" s="32" t="str">
        <f>IF(Businesses!F2153="","N/A",Businesses!F2153)</f>
        <v>N/A</v>
      </c>
      <c r="F2152" s="32" t="str">
        <f t="shared" si="66"/>
        <v>N/A</v>
      </c>
      <c r="G2152" s="32" t="str">
        <f>IF(Businesses!G2153="","N/A",Businesses!G2153)</f>
        <v>N/A</v>
      </c>
      <c r="H2152" s="32" t="str">
        <f>IF(Businesses!H2153="","N/A",Businesses!H2153)</f>
        <v>N/A</v>
      </c>
      <c r="I2152" s="32" t="str">
        <f>IF(AND(Businesses!B2153="",Businesses!C2153&lt;&gt;""),0,IF(Businesses!B2153="","N/A",IF(ISNUMBER(Businesses!B2153),Businesses!B2153,0)))</f>
        <v>N/A</v>
      </c>
    </row>
    <row r="2153" spans="2:9">
      <c r="B2153" s="32" t="str">
        <f t="shared" si="67"/>
        <v>N/A</v>
      </c>
      <c r="C2153" s="32" t="str">
        <f>IF(AND(Businesses!D2154="",Businesses!E2154&lt;&gt;""),0,IF(Businesses!D2154="","N/A",IF(ISNUMBER(Businesses!D2154),Businesses!D2154,0)))</f>
        <v>N/A</v>
      </c>
      <c r="D2153" s="32" t="str">
        <f>IF(Businesses!E2154="","N/A",Businesses!E2154)</f>
        <v>N/A</v>
      </c>
      <c r="E2153" s="32" t="str">
        <f>IF(Businesses!F2154="","N/A",Businesses!F2154)</f>
        <v>N/A</v>
      </c>
      <c r="F2153" s="32" t="str">
        <f t="shared" si="66"/>
        <v>N/A</v>
      </c>
      <c r="G2153" s="32" t="str">
        <f>IF(Businesses!G2154="","N/A",Businesses!G2154)</f>
        <v>N/A</v>
      </c>
      <c r="H2153" s="32" t="str">
        <f>IF(Businesses!H2154="","N/A",Businesses!H2154)</f>
        <v>N/A</v>
      </c>
      <c r="I2153" s="32" t="str">
        <f>IF(AND(Businesses!B2154="",Businesses!C2154&lt;&gt;""),0,IF(Businesses!B2154="","N/A",IF(ISNUMBER(Businesses!B2154),Businesses!B2154,0)))</f>
        <v>N/A</v>
      </c>
    </row>
    <row r="2154" spans="2:9">
      <c r="B2154" s="32" t="str">
        <f t="shared" si="67"/>
        <v>N/A</v>
      </c>
      <c r="C2154" s="32" t="str">
        <f>IF(AND(Businesses!D2155="",Businesses!E2155&lt;&gt;""),0,IF(Businesses!D2155="","N/A",IF(ISNUMBER(Businesses!D2155),Businesses!D2155,0)))</f>
        <v>N/A</v>
      </c>
      <c r="D2154" s="32" t="str">
        <f>IF(Businesses!E2155="","N/A",Businesses!E2155)</f>
        <v>N/A</v>
      </c>
      <c r="E2154" s="32" t="str">
        <f>IF(Businesses!F2155="","N/A",Businesses!F2155)</f>
        <v>N/A</v>
      </c>
      <c r="F2154" s="32" t="str">
        <f t="shared" si="66"/>
        <v>N/A</v>
      </c>
      <c r="G2154" s="32" t="str">
        <f>IF(Businesses!G2155="","N/A",Businesses!G2155)</f>
        <v>N/A</v>
      </c>
      <c r="H2154" s="32" t="str">
        <f>IF(Businesses!H2155="","N/A",Businesses!H2155)</f>
        <v>N/A</v>
      </c>
      <c r="I2154" s="32" t="str">
        <f>IF(AND(Businesses!B2155="",Businesses!C2155&lt;&gt;""),0,IF(Businesses!B2155="","N/A",IF(ISNUMBER(Businesses!B2155),Businesses!B2155,0)))</f>
        <v>N/A</v>
      </c>
    </row>
    <row r="2155" spans="2:9">
      <c r="B2155" s="32" t="str">
        <f t="shared" si="67"/>
        <v>N/A</v>
      </c>
      <c r="C2155" s="32" t="str">
        <f>IF(AND(Businesses!D2156="",Businesses!E2156&lt;&gt;""),0,IF(Businesses!D2156="","N/A",IF(ISNUMBER(Businesses!D2156),Businesses!D2156,0)))</f>
        <v>N/A</v>
      </c>
      <c r="D2155" s="32" t="str">
        <f>IF(Businesses!E2156="","N/A",Businesses!E2156)</f>
        <v>N/A</v>
      </c>
      <c r="E2155" s="32" t="str">
        <f>IF(Businesses!F2156="","N/A",Businesses!F2156)</f>
        <v>N/A</v>
      </c>
      <c r="F2155" s="32" t="str">
        <f t="shared" si="66"/>
        <v>N/A</v>
      </c>
      <c r="G2155" s="32" t="str">
        <f>IF(Businesses!G2156="","N/A",Businesses!G2156)</f>
        <v>N/A</v>
      </c>
      <c r="H2155" s="32" t="str">
        <f>IF(Businesses!H2156="","N/A",Businesses!H2156)</f>
        <v>N/A</v>
      </c>
      <c r="I2155" s="32" t="str">
        <f>IF(AND(Businesses!B2156="",Businesses!C2156&lt;&gt;""),0,IF(Businesses!B2156="","N/A",IF(ISNUMBER(Businesses!B2156),Businesses!B2156,0)))</f>
        <v>N/A</v>
      </c>
    </row>
    <row r="2156" spans="2:9">
      <c r="B2156" s="32" t="str">
        <f t="shared" si="67"/>
        <v>N/A</v>
      </c>
      <c r="C2156" s="32" t="str">
        <f>IF(AND(Businesses!D2157="",Businesses!E2157&lt;&gt;""),0,IF(Businesses!D2157="","N/A",IF(ISNUMBER(Businesses!D2157),Businesses!D2157,0)))</f>
        <v>N/A</v>
      </c>
      <c r="D2156" s="32" t="str">
        <f>IF(Businesses!E2157="","N/A",Businesses!E2157)</f>
        <v>N/A</v>
      </c>
      <c r="E2156" s="32" t="str">
        <f>IF(Businesses!F2157="","N/A",Businesses!F2157)</f>
        <v>N/A</v>
      </c>
      <c r="F2156" s="32" t="str">
        <f t="shared" si="66"/>
        <v>N/A</v>
      </c>
      <c r="G2156" s="32" t="str">
        <f>IF(Businesses!G2157="","N/A",Businesses!G2157)</f>
        <v>N/A</v>
      </c>
      <c r="H2156" s="32" t="str">
        <f>IF(Businesses!H2157="","N/A",Businesses!H2157)</f>
        <v>N/A</v>
      </c>
      <c r="I2156" s="32" t="str">
        <f>IF(AND(Businesses!B2157="",Businesses!C2157&lt;&gt;""),0,IF(Businesses!B2157="","N/A",IF(ISNUMBER(Businesses!B2157),Businesses!B2157,0)))</f>
        <v>N/A</v>
      </c>
    </row>
    <row r="2157" spans="2:9">
      <c r="B2157" s="32" t="str">
        <f t="shared" si="67"/>
        <v>N/A</v>
      </c>
      <c r="C2157" s="32" t="str">
        <f>IF(AND(Businesses!D2158="",Businesses!E2158&lt;&gt;""),0,IF(Businesses!D2158="","N/A",IF(ISNUMBER(Businesses!D2158),Businesses!D2158,0)))</f>
        <v>N/A</v>
      </c>
      <c r="D2157" s="32" t="str">
        <f>IF(Businesses!E2158="","N/A",Businesses!E2158)</f>
        <v>N/A</v>
      </c>
      <c r="E2157" s="32" t="str">
        <f>IF(Businesses!F2158="","N/A",Businesses!F2158)</f>
        <v>N/A</v>
      </c>
      <c r="F2157" s="32" t="str">
        <f t="shared" si="66"/>
        <v>N/A</v>
      </c>
      <c r="G2157" s="32" t="str">
        <f>IF(Businesses!G2158="","N/A",Businesses!G2158)</f>
        <v>N/A</v>
      </c>
      <c r="H2157" s="32" t="str">
        <f>IF(Businesses!H2158="","N/A",Businesses!H2158)</f>
        <v>N/A</v>
      </c>
      <c r="I2157" s="32" t="str">
        <f>IF(AND(Businesses!B2158="",Businesses!C2158&lt;&gt;""),0,IF(Businesses!B2158="","N/A",IF(ISNUMBER(Businesses!B2158),Businesses!B2158,0)))</f>
        <v>N/A</v>
      </c>
    </row>
    <row r="2158" spans="2:9">
      <c r="B2158" s="32" t="str">
        <f t="shared" si="67"/>
        <v>N/A</v>
      </c>
      <c r="C2158" s="32" t="str">
        <f>IF(AND(Businesses!D2159="",Businesses!E2159&lt;&gt;""),0,IF(Businesses!D2159="","N/A",IF(ISNUMBER(Businesses!D2159),Businesses!D2159,0)))</f>
        <v>N/A</v>
      </c>
      <c r="D2158" s="32" t="str">
        <f>IF(Businesses!E2159="","N/A",Businesses!E2159)</f>
        <v>N/A</v>
      </c>
      <c r="E2158" s="32" t="str">
        <f>IF(Businesses!F2159="","N/A",Businesses!F2159)</f>
        <v>N/A</v>
      </c>
      <c r="F2158" s="32" t="str">
        <f t="shared" si="66"/>
        <v>N/A</v>
      </c>
      <c r="G2158" s="32" t="str">
        <f>IF(Businesses!G2159="","N/A",Businesses!G2159)</f>
        <v>N/A</v>
      </c>
      <c r="H2158" s="32" t="str">
        <f>IF(Businesses!H2159="","N/A",Businesses!H2159)</f>
        <v>N/A</v>
      </c>
      <c r="I2158" s="32" t="str">
        <f>IF(AND(Businesses!B2159="",Businesses!C2159&lt;&gt;""),0,IF(Businesses!B2159="","N/A",IF(ISNUMBER(Businesses!B2159),Businesses!B2159,0)))</f>
        <v>N/A</v>
      </c>
    </row>
    <row r="2159" spans="2:9">
      <c r="B2159" s="32" t="str">
        <f t="shared" si="67"/>
        <v>N/A</v>
      </c>
      <c r="C2159" s="32" t="str">
        <f>IF(AND(Businesses!D2160="",Businesses!E2160&lt;&gt;""),0,IF(Businesses!D2160="","N/A",IF(ISNUMBER(Businesses!D2160),Businesses!D2160,0)))</f>
        <v>N/A</v>
      </c>
      <c r="D2159" s="32" t="str">
        <f>IF(Businesses!E2160="","N/A",Businesses!E2160)</f>
        <v>N/A</v>
      </c>
      <c r="E2159" s="32" t="str">
        <f>IF(Businesses!F2160="","N/A",Businesses!F2160)</f>
        <v>N/A</v>
      </c>
      <c r="F2159" s="32" t="str">
        <f t="shared" si="66"/>
        <v>N/A</v>
      </c>
      <c r="G2159" s="32" t="str">
        <f>IF(Businesses!G2160="","N/A",Businesses!G2160)</f>
        <v>N/A</v>
      </c>
      <c r="H2159" s="32" t="str">
        <f>IF(Businesses!H2160="","N/A",Businesses!H2160)</f>
        <v>N/A</v>
      </c>
      <c r="I2159" s="32" t="str">
        <f>IF(AND(Businesses!B2160="",Businesses!C2160&lt;&gt;""),0,IF(Businesses!B2160="","N/A",IF(ISNUMBER(Businesses!B2160),Businesses!B2160,0)))</f>
        <v>N/A</v>
      </c>
    </row>
    <row r="2160" spans="2:9">
      <c r="B2160" s="32" t="str">
        <f t="shared" si="67"/>
        <v>N/A</v>
      </c>
      <c r="C2160" s="32" t="str">
        <f>IF(AND(Businesses!D2161="",Businesses!E2161&lt;&gt;""),0,IF(Businesses!D2161="","N/A",IF(ISNUMBER(Businesses!D2161),Businesses!D2161,0)))</f>
        <v>N/A</v>
      </c>
      <c r="D2160" s="32" t="str">
        <f>IF(Businesses!E2161="","N/A",Businesses!E2161)</f>
        <v>N/A</v>
      </c>
      <c r="E2160" s="32" t="str">
        <f>IF(Businesses!F2161="","N/A",Businesses!F2161)</f>
        <v>N/A</v>
      </c>
      <c r="F2160" s="32" t="str">
        <f t="shared" si="66"/>
        <v>N/A</v>
      </c>
      <c r="G2160" s="32" t="str">
        <f>IF(Businesses!G2161="","N/A",Businesses!G2161)</f>
        <v>N/A</v>
      </c>
      <c r="H2160" s="32" t="str">
        <f>IF(Businesses!H2161="","N/A",Businesses!H2161)</f>
        <v>N/A</v>
      </c>
      <c r="I2160" s="32" t="str">
        <f>IF(AND(Businesses!B2161="",Businesses!C2161&lt;&gt;""),0,IF(Businesses!B2161="","N/A",IF(ISNUMBER(Businesses!B2161),Businesses!B2161,0)))</f>
        <v>N/A</v>
      </c>
    </row>
    <row r="2161" spans="2:9">
      <c r="B2161" s="32" t="str">
        <f t="shared" si="67"/>
        <v>N/A</v>
      </c>
      <c r="C2161" s="32" t="str">
        <f>IF(AND(Businesses!D2162="",Businesses!E2162&lt;&gt;""),0,IF(Businesses!D2162="","N/A",IF(ISNUMBER(Businesses!D2162),Businesses!D2162,0)))</f>
        <v>N/A</v>
      </c>
      <c r="D2161" s="32" t="str">
        <f>IF(Businesses!E2162="","N/A",Businesses!E2162)</f>
        <v>N/A</v>
      </c>
      <c r="E2161" s="32" t="str">
        <f>IF(Businesses!F2162="","N/A",Businesses!F2162)</f>
        <v>N/A</v>
      </c>
      <c r="F2161" s="32" t="str">
        <f t="shared" si="66"/>
        <v>N/A</v>
      </c>
      <c r="G2161" s="32" t="str">
        <f>IF(Businesses!G2162="","N/A",Businesses!G2162)</f>
        <v>N/A</v>
      </c>
      <c r="H2161" s="32" t="str">
        <f>IF(Businesses!H2162="","N/A",Businesses!H2162)</f>
        <v>N/A</v>
      </c>
      <c r="I2161" s="32" t="str">
        <f>IF(AND(Businesses!B2162="",Businesses!C2162&lt;&gt;""),0,IF(Businesses!B2162="","N/A",IF(ISNUMBER(Businesses!B2162),Businesses!B2162,0)))</f>
        <v>N/A</v>
      </c>
    </row>
    <row r="2162" spans="2:9">
      <c r="B2162" s="32" t="str">
        <f t="shared" si="67"/>
        <v>N/A</v>
      </c>
      <c r="C2162" s="32" t="str">
        <f>IF(AND(Businesses!D2163="",Businesses!E2163&lt;&gt;""),0,IF(Businesses!D2163="","N/A",IF(ISNUMBER(Businesses!D2163),Businesses!D2163,0)))</f>
        <v>N/A</v>
      </c>
      <c r="D2162" s="32" t="str">
        <f>IF(Businesses!E2163="","N/A",Businesses!E2163)</f>
        <v>N/A</v>
      </c>
      <c r="E2162" s="32" t="str">
        <f>IF(Businesses!F2163="","N/A",Businesses!F2163)</f>
        <v>N/A</v>
      </c>
      <c r="F2162" s="32" t="str">
        <f t="shared" si="66"/>
        <v>N/A</v>
      </c>
      <c r="G2162" s="32" t="str">
        <f>IF(Businesses!G2163="","N/A",Businesses!G2163)</f>
        <v>N/A</v>
      </c>
      <c r="H2162" s="32" t="str">
        <f>IF(Businesses!H2163="","N/A",Businesses!H2163)</f>
        <v>N/A</v>
      </c>
      <c r="I2162" s="32" t="str">
        <f>IF(AND(Businesses!B2163="",Businesses!C2163&lt;&gt;""),0,IF(Businesses!B2163="","N/A",IF(ISNUMBER(Businesses!B2163),Businesses!B2163,0)))</f>
        <v>N/A</v>
      </c>
    </row>
    <row r="2163" spans="2:9">
      <c r="B2163" s="32" t="str">
        <f t="shared" si="67"/>
        <v>N/A</v>
      </c>
      <c r="C2163" s="32" t="str">
        <f>IF(AND(Businesses!D2164="",Businesses!E2164&lt;&gt;""),0,IF(Businesses!D2164="","N/A",IF(ISNUMBER(Businesses!D2164),Businesses!D2164,0)))</f>
        <v>N/A</v>
      </c>
      <c r="D2163" s="32" t="str">
        <f>IF(Businesses!E2164="","N/A",Businesses!E2164)</f>
        <v>N/A</v>
      </c>
      <c r="E2163" s="32" t="str">
        <f>IF(Businesses!F2164="","N/A",Businesses!F2164)</f>
        <v>N/A</v>
      </c>
      <c r="F2163" s="32" t="str">
        <f t="shared" si="66"/>
        <v>N/A</v>
      </c>
      <c r="G2163" s="32" t="str">
        <f>IF(Businesses!G2164="","N/A",Businesses!G2164)</f>
        <v>N/A</v>
      </c>
      <c r="H2163" s="32" t="str">
        <f>IF(Businesses!H2164="","N/A",Businesses!H2164)</f>
        <v>N/A</v>
      </c>
      <c r="I2163" s="32" t="str">
        <f>IF(AND(Businesses!B2164="",Businesses!C2164&lt;&gt;""),0,IF(Businesses!B2164="","N/A",IF(ISNUMBER(Businesses!B2164),Businesses!B2164,0)))</f>
        <v>N/A</v>
      </c>
    </row>
    <row r="2164" spans="2:9">
      <c r="B2164" s="32" t="str">
        <f t="shared" si="67"/>
        <v>N/A</v>
      </c>
      <c r="C2164" s="32" t="str">
        <f>IF(AND(Businesses!D2165="",Businesses!E2165&lt;&gt;""),0,IF(Businesses!D2165="","N/A",IF(ISNUMBER(Businesses!D2165),Businesses!D2165,0)))</f>
        <v>N/A</v>
      </c>
      <c r="D2164" s="32" t="str">
        <f>IF(Businesses!E2165="","N/A",Businesses!E2165)</f>
        <v>N/A</v>
      </c>
      <c r="E2164" s="32" t="str">
        <f>IF(Businesses!F2165="","N/A",Businesses!F2165)</f>
        <v>N/A</v>
      </c>
      <c r="F2164" s="32" t="str">
        <f t="shared" si="66"/>
        <v>N/A</v>
      </c>
      <c r="G2164" s="32" t="str">
        <f>IF(Businesses!G2165="","N/A",Businesses!G2165)</f>
        <v>N/A</v>
      </c>
      <c r="H2164" s="32" t="str">
        <f>IF(Businesses!H2165="","N/A",Businesses!H2165)</f>
        <v>N/A</v>
      </c>
      <c r="I2164" s="32" t="str">
        <f>IF(AND(Businesses!B2165="",Businesses!C2165&lt;&gt;""),0,IF(Businesses!B2165="","N/A",IF(ISNUMBER(Businesses!B2165),Businesses!B2165,0)))</f>
        <v>N/A</v>
      </c>
    </row>
    <row r="2165" spans="2:9">
      <c r="B2165" s="32" t="str">
        <f t="shared" si="67"/>
        <v>N/A</v>
      </c>
      <c r="C2165" s="32" t="str">
        <f>IF(AND(Businesses!D2166="",Businesses!E2166&lt;&gt;""),0,IF(Businesses!D2166="","N/A",IF(ISNUMBER(Businesses!D2166),Businesses!D2166,0)))</f>
        <v>N/A</v>
      </c>
      <c r="D2165" s="32" t="str">
        <f>IF(Businesses!E2166="","N/A",Businesses!E2166)</f>
        <v>N/A</v>
      </c>
      <c r="E2165" s="32" t="str">
        <f>IF(Businesses!F2166="","N/A",Businesses!F2166)</f>
        <v>N/A</v>
      </c>
      <c r="F2165" s="32" t="str">
        <f t="shared" si="66"/>
        <v>N/A</v>
      </c>
      <c r="G2165" s="32" t="str">
        <f>IF(Businesses!G2166="","N/A",Businesses!G2166)</f>
        <v>N/A</v>
      </c>
      <c r="H2165" s="32" t="str">
        <f>IF(Businesses!H2166="","N/A",Businesses!H2166)</f>
        <v>N/A</v>
      </c>
      <c r="I2165" s="32" t="str">
        <f>IF(AND(Businesses!B2166="",Businesses!C2166&lt;&gt;""),0,IF(Businesses!B2166="","N/A",IF(ISNUMBER(Businesses!B2166),Businesses!B2166,0)))</f>
        <v>N/A</v>
      </c>
    </row>
    <row r="2166" spans="2:9">
      <c r="B2166" s="32" t="str">
        <f t="shared" si="67"/>
        <v>N/A</v>
      </c>
      <c r="C2166" s="32" t="str">
        <f>IF(AND(Businesses!D2167="",Businesses!E2167&lt;&gt;""),0,IF(Businesses!D2167="","N/A",IF(ISNUMBER(Businesses!D2167),Businesses!D2167,0)))</f>
        <v>N/A</v>
      </c>
      <c r="D2166" s="32" t="str">
        <f>IF(Businesses!E2167="","N/A",Businesses!E2167)</f>
        <v>N/A</v>
      </c>
      <c r="E2166" s="32" t="str">
        <f>IF(Businesses!F2167="","N/A",Businesses!F2167)</f>
        <v>N/A</v>
      </c>
      <c r="F2166" s="32" t="str">
        <f t="shared" si="66"/>
        <v>N/A</v>
      </c>
      <c r="G2166" s="32" t="str">
        <f>IF(Businesses!G2167="","N/A",Businesses!G2167)</f>
        <v>N/A</v>
      </c>
      <c r="H2166" s="32" t="str">
        <f>IF(Businesses!H2167="","N/A",Businesses!H2167)</f>
        <v>N/A</v>
      </c>
      <c r="I2166" s="32" t="str">
        <f>IF(AND(Businesses!B2167="",Businesses!C2167&lt;&gt;""),0,IF(Businesses!B2167="","N/A",IF(ISNUMBER(Businesses!B2167),Businesses!B2167,0)))</f>
        <v>N/A</v>
      </c>
    </row>
    <row r="2167" spans="2:9">
      <c r="B2167" s="32" t="str">
        <f t="shared" si="67"/>
        <v>N/A</v>
      </c>
      <c r="C2167" s="32" t="str">
        <f>IF(AND(Businesses!D2168="",Businesses!E2168&lt;&gt;""),0,IF(Businesses!D2168="","N/A",IF(ISNUMBER(Businesses!D2168),Businesses!D2168,0)))</f>
        <v>N/A</v>
      </c>
      <c r="D2167" s="32" t="str">
        <f>IF(Businesses!E2168="","N/A",Businesses!E2168)</f>
        <v>N/A</v>
      </c>
      <c r="E2167" s="32" t="str">
        <f>IF(Businesses!F2168="","N/A",Businesses!F2168)</f>
        <v>N/A</v>
      </c>
      <c r="F2167" s="32" t="str">
        <f t="shared" si="66"/>
        <v>N/A</v>
      </c>
      <c r="G2167" s="32" t="str">
        <f>IF(Businesses!G2168="","N/A",Businesses!G2168)</f>
        <v>N/A</v>
      </c>
      <c r="H2167" s="32" t="str">
        <f>IF(Businesses!H2168="","N/A",Businesses!H2168)</f>
        <v>N/A</v>
      </c>
      <c r="I2167" s="32" t="str">
        <f>IF(AND(Businesses!B2168="",Businesses!C2168&lt;&gt;""),0,IF(Businesses!B2168="","N/A",IF(ISNUMBER(Businesses!B2168),Businesses!B2168,0)))</f>
        <v>N/A</v>
      </c>
    </row>
    <row r="2168" spans="2:9">
      <c r="B2168" s="32" t="str">
        <f t="shared" si="67"/>
        <v>N/A</v>
      </c>
      <c r="C2168" s="32" t="str">
        <f>IF(AND(Businesses!D2169="",Businesses!E2169&lt;&gt;""),0,IF(Businesses!D2169="","N/A",IF(ISNUMBER(Businesses!D2169),Businesses!D2169,0)))</f>
        <v>N/A</v>
      </c>
      <c r="D2168" s="32" t="str">
        <f>IF(Businesses!E2169="","N/A",Businesses!E2169)</f>
        <v>N/A</v>
      </c>
      <c r="E2168" s="32" t="str">
        <f>IF(Businesses!F2169="","N/A",Businesses!F2169)</f>
        <v>N/A</v>
      </c>
      <c r="F2168" s="32" t="str">
        <f t="shared" si="66"/>
        <v>N/A</v>
      </c>
      <c r="G2168" s="32" t="str">
        <f>IF(Businesses!G2169="","N/A",Businesses!G2169)</f>
        <v>N/A</v>
      </c>
      <c r="H2168" s="32" t="str">
        <f>IF(Businesses!H2169="","N/A",Businesses!H2169)</f>
        <v>N/A</v>
      </c>
      <c r="I2168" s="32" t="str">
        <f>IF(AND(Businesses!B2169="",Businesses!C2169&lt;&gt;""),0,IF(Businesses!B2169="","N/A",IF(ISNUMBER(Businesses!B2169),Businesses!B2169,0)))</f>
        <v>N/A</v>
      </c>
    </row>
    <row r="2169" spans="2:9">
      <c r="B2169" s="32" t="str">
        <f t="shared" si="67"/>
        <v>N/A</v>
      </c>
      <c r="C2169" s="32" t="str">
        <f>IF(AND(Businesses!D2170="",Businesses!E2170&lt;&gt;""),0,IF(Businesses!D2170="","N/A",IF(ISNUMBER(Businesses!D2170),Businesses!D2170,0)))</f>
        <v>N/A</v>
      </c>
      <c r="D2169" s="32" t="str">
        <f>IF(Businesses!E2170="","N/A",Businesses!E2170)</f>
        <v>N/A</v>
      </c>
      <c r="E2169" s="32" t="str">
        <f>IF(Businesses!F2170="","N/A",Businesses!F2170)</f>
        <v>N/A</v>
      </c>
      <c r="F2169" s="32" t="str">
        <f t="shared" si="66"/>
        <v>N/A</v>
      </c>
      <c r="G2169" s="32" t="str">
        <f>IF(Businesses!G2170="","N/A",Businesses!G2170)</f>
        <v>N/A</v>
      </c>
      <c r="H2169" s="32" t="str">
        <f>IF(Businesses!H2170="","N/A",Businesses!H2170)</f>
        <v>N/A</v>
      </c>
      <c r="I2169" s="32" t="str">
        <f>IF(AND(Businesses!B2170="",Businesses!C2170&lt;&gt;""),0,IF(Businesses!B2170="","N/A",IF(ISNUMBER(Businesses!B2170),Businesses!B2170,0)))</f>
        <v>N/A</v>
      </c>
    </row>
    <row r="2170" spans="2:9">
      <c r="B2170" s="32" t="str">
        <f t="shared" si="67"/>
        <v>N/A</v>
      </c>
      <c r="C2170" s="32" t="str">
        <f>IF(AND(Businesses!D2171="",Businesses!E2171&lt;&gt;""),0,IF(Businesses!D2171="","N/A",IF(ISNUMBER(Businesses!D2171),Businesses!D2171,0)))</f>
        <v>N/A</v>
      </c>
      <c r="D2170" s="32" t="str">
        <f>IF(Businesses!E2171="","N/A",Businesses!E2171)</f>
        <v>N/A</v>
      </c>
      <c r="E2170" s="32" t="str">
        <f>IF(Businesses!F2171="","N/A",Businesses!F2171)</f>
        <v>N/A</v>
      </c>
      <c r="F2170" s="32" t="str">
        <f t="shared" si="66"/>
        <v>N/A</v>
      </c>
      <c r="G2170" s="32" t="str">
        <f>IF(Businesses!G2171="","N/A",Businesses!G2171)</f>
        <v>N/A</v>
      </c>
      <c r="H2170" s="32" t="str">
        <f>IF(Businesses!H2171="","N/A",Businesses!H2171)</f>
        <v>N/A</v>
      </c>
      <c r="I2170" s="32" t="str">
        <f>IF(AND(Businesses!B2171="",Businesses!C2171&lt;&gt;""),0,IF(Businesses!B2171="","N/A",IF(ISNUMBER(Businesses!B2171),Businesses!B2171,0)))</f>
        <v>N/A</v>
      </c>
    </row>
    <row r="2171" spans="2:9">
      <c r="B2171" s="32" t="str">
        <f t="shared" si="67"/>
        <v>N/A</v>
      </c>
      <c r="C2171" s="32" t="str">
        <f>IF(AND(Businesses!D2172="",Businesses!E2172&lt;&gt;""),0,IF(Businesses!D2172="","N/A",IF(ISNUMBER(Businesses!D2172),Businesses!D2172,0)))</f>
        <v>N/A</v>
      </c>
      <c r="D2171" s="32" t="str">
        <f>IF(Businesses!E2172="","N/A",Businesses!E2172)</f>
        <v>N/A</v>
      </c>
      <c r="E2171" s="32" t="str">
        <f>IF(Businesses!F2172="","N/A",Businesses!F2172)</f>
        <v>N/A</v>
      </c>
      <c r="F2171" s="32" t="str">
        <f t="shared" si="66"/>
        <v>N/A</v>
      </c>
      <c r="G2171" s="32" t="str">
        <f>IF(Businesses!G2172="","N/A",Businesses!G2172)</f>
        <v>N/A</v>
      </c>
      <c r="H2171" s="32" t="str">
        <f>IF(Businesses!H2172="","N/A",Businesses!H2172)</f>
        <v>N/A</v>
      </c>
      <c r="I2171" s="32" t="str">
        <f>IF(AND(Businesses!B2172="",Businesses!C2172&lt;&gt;""),0,IF(Businesses!B2172="","N/A",IF(ISNUMBER(Businesses!B2172),Businesses!B2172,0)))</f>
        <v>N/A</v>
      </c>
    </row>
    <row r="2172" spans="2:9">
      <c r="B2172" s="32" t="str">
        <f t="shared" si="67"/>
        <v>N/A</v>
      </c>
      <c r="C2172" s="32" t="str">
        <f>IF(AND(Businesses!D2173="",Businesses!E2173&lt;&gt;""),0,IF(Businesses!D2173="","N/A",IF(ISNUMBER(Businesses!D2173),Businesses!D2173,0)))</f>
        <v>N/A</v>
      </c>
      <c r="D2172" s="32" t="str">
        <f>IF(Businesses!E2173="","N/A",Businesses!E2173)</f>
        <v>N/A</v>
      </c>
      <c r="E2172" s="32" t="str">
        <f>IF(Businesses!F2173="","N/A",Businesses!F2173)</f>
        <v>N/A</v>
      </c>
      <c r="F2172" s="32" t="str">
        <f t="shared" si="66"/>
        <v>N/A</v>
      </c>
      <c r="G2172" s="32" t="str">
        <f>IF(Businesses!G2173="","N/A",Businesses!G2173)</f>
        <v>N/A</v>
      </c>
      <c r="H2172" s="32" t="str">
        <f>IF(Businesses!H2173="","N/A",Businesses!H2173)</f>
        <v>N/A</v>
      </c>
      <c r="I2172" s="32" t="str">
        <f>IF(AND(Businesses!B2173="",Businesses!C2173&lt;&gt;""),0,IF(Businesses!B2173="","N/A",IF(ISNUMBER(Businesses!B2173),Businesses!B2173,0)))</f>
        <v>N/A</v>
      </c>
    </row>
    <row r="2173" spans="2:9">
      <c r="B2173" s="32" t="str">
        <f t="shared" si="67"/>
        <v>N/A</v>
      </c>
      <c r="C2173" s="32" t="str">
        <f>IF(AND(Businesses!D2174="",Businesses!E2174&lt;&gt;""),0,IF(Businesses!D2174="","N/A",IF(ISNUMBER(Businesses!D2174),Businesses!D2174,0)))</f>
        <v>N/A</v>
      </c>
      <c r="D2173" s="32" t="str">
        <f>IF(Businesses!E2174="","N/A",Businesses!E2174)</f>
        <v>N/A</v>
      </c>
      <c r="E2173" s="32" t="str">
        <f>IF(Businesses!F2174="","N/A",Businesses!F2174)</f>
        <v>N/A</v>
      </c>
      <c r="F2173" s="32" t="str">
        <f t="shared" si="66"/>
        <v>N/A</v>
      </c>
      <c r="G2173" s="32" t="str">
        <f>IF(Businesses!G2174="","N/A",Businesses!G2174)</f>
        <v>N/A</v>
      </c>
      <c r="H2173" s="32" t="str">
        <f>IF(Businesses!H2174="","N/A",Businesses!H2174)</f>
        <v>N/A</v>
      </c>
      <c r="I2173" s="32" t="str">
        <f>IF(AND(Businesses!B2174="",Businesses!C2174&lt;&gt;""),0,IF(Businesses!B2174="","N/A",IF(ISNUMBER(Businesses!B2174),Businesses!B2174,0)))</f>
        <v>N/A</v>
      </c>
    </row>
    <row r="2174" spans="2:9">
      <c r="B2174" s="32" t="str">
        <f t="shared" si="67"/>
        <v>N/A</v>
      </c>
      <c r="C2174" s="32" t="str">
        <f>IF(AND(Businesses!D2175="",Businesses!E2175&lt;&gt;""),0,IF(Businesses!D2175="","N/A",IF(ISNUMBER(Businesses!D2175),Businesses!D2175,0)))</f>
        <v>N/A</v>
      </c>
      <c r="D2174" s="32" t="str">
        <f>IF(Businesses!E2175="","N/A",Businesses!E2175)</f>
        <v>N/A</v>
      </c>
      <c r="E2174" s="32" t="str">
        <f>IF(Businesses!F2175="","N/A",Businesses!F2175)</f>
        <v>N/A</v>
      </c>
      <c r="F2174" s="32" t="str">
        <f t="shared" si="66"/>
        <v>N/A</v>
      </c>
      <c r="G2174" s="32" t="str">
        <f>IF(Businesses!G2175="","N/A",Businesses!G2175)</f>
        <v>N/A</v>
      </c>
      <c r="H2174" s="32" t="str">
        <f>IF(Businesses!H2175="","N/A",Businesses!H2175)</f>
        <v>N/A</v>
      </c>
      <c r="I2174" s="32" t="str">
        <f>IF(AND(Businesses!B2175="",Businesses!C2175&lt;&gt;""),0,IF(Businesses!B2175="","N/A",IF(ISNUMBER(Businesses!B2175),Businesses!B2175,0)))</f>
        <v>N/A</v>
      </c>
    </row>
    <row r="2175" spans="2:9">
      <c r="B2175" s="32" t="str">
        <f t="shared" si="67"/>
        <v>N/A</v>
      </c>
      <c r="C2175" s="32" t="str">
        <f>IF(AND(Businesses!D2176="",Businesses!E2176&lt;&gt;""),0,IF(Businesses!D2176="","N/A",IF(ISNUMBER(Businesses!D2176),Businesses!D2176,0)))</f>
        <v>N/A</v>
      </c>
      <c r="D2175" s="32" t="str">
        <f>IF(Businesses!E2176="","N/A",Businesses!E2176)</f>
        <v>N/A</v>
      </c>
      <c r="E2175" s="32" t="str">
        <f>IF(Businesses!F2176="","N/A",Businesses!F2176)</f>
        <v>N/A</v>
      </c>
      <c r="F2175" s="32" t="str">
        <f t="shared" si="66"/>
        <v>N/A</v>
      </c>
      <c r="G2175" s="32" t="str">
        <f>IF(Businesses!G2176="","N/A",Businesses!G2176)</f>
        <v>N/A</v>
      </c>
      <c r="H2175" s="32" t="str">
        <f>IF(Businesses!H2176="","N/A",Businesses!H2176)</f>
        <v>N/A</v>
      </c>
      <c r="I2175" s="32" t="str">
        <f>IF(AND(Businesses!B2176="",Businesses!C2176&lt;&gt;""),0,IF(Businesses!B2176="","N/A",IF(ISNUMBER(Businesses!B2176),Businesses!B2176,0)))</f>
        <v>N/A</v>
      </c>
    </row>
    <row r="2176" spans="2:9">
      <c r="B2176" s="32" t="str">
        <f t="shared" si="67"/>
        <v>N/A</v>
      </c>
      <c r="C2176" s="32" t="str">
        <f>IF(AND(Businesses!D2177="",Businesses!E2177&lt;&gt;""),0,IF(Businesses!D2177="","N/A",IF(ISNUMBER(Businesses!D2177),Businesses!D2177,0)))</f>
        <v>N/A</v>
      </c>
      <c r="D2176" s="32" t="str">
        <f>IF(Businesses!E2177="","N/A",Businesses!E2177)</f>
        <v>N/A</v>
      </c>
      <c r="E2176" s="32" t="str">
        <f>IF(Businesses!F2177="","N/A",Businesses!F2177)</f>
        <v>N/A</v>
      </c>
      <c r="F2176" s="32" t="str">
        <f t="shared" si="66"/>
        <v>N/A</v>
      </c>
      <c r="G2176" s="32" t="str">
        <f>IF(Businesses!G2177="","N/A",Businesses!G2177)</f>
        <v>N/A</v>
      </c>
      <c r="H2176" s="32" t="str">
        <f>IF(Businesses!H2177="","N/A",Businesses!H2177)</f>
        <v>N/A</v>
      </c>
      <c r="I2176" s="32" t="str">
        <f>IF(AND(Businesses!B2177="",Businesses!C2177&lt;&gt;""),0,IF(Businesses!B2177="","N/A",IF(ISNUMBER(Businesses!B2177),Businesses!B2177,0)))</f>
        <v>N/A</v>
      </c>
    </row>
    <row r="2177" spans="2:9">
      <c r="B2177" s="32" t="str">
        <f t="shared" si="67"/>
        <v>N/A</v>
      </c>
      <c r="C2177" s="32" t="str">
        <f>IF(AND(Businesses!D2178="",Businesses!E2178&lt;&gt;""),0,IF(Businesses!D2178="","N/A",IF(ISNUMBER(Businesses!D2178),Businesses!D2178,0)))</f>
        <v>N/A</v>
      </c>
      <c r="D2177" s="32" t="str">
        <f>IF(Businesses!E2178="","N/A",Businesses!E2178)</f>
        <v>N/A</v>
      </c>
      <c r="E2177" s="32" t="str">
        <f>IF(Businesses!F2178="","N/A",Businesses!F2178)</f>
        <v>N/A</v>
      </c>
      <c r="F2177" s="32" t="str">
        <f t="shared" si="66"/>
        <v>N/A</v>
      </c>
      <c r="G2177" s="32" t="str">
        <f>IF(Businesses!G2178="","N/A",Businesses!G2178)</f>
        <v>N/A</v>
      </c>
      <c r="H2177" s="32" t="str">
        <f>IF(Businesses!H2178="","N/A",Businesses!H2178)</f>
        <v>N/A</v>
      </c>
      <c r="I2177" s="32" t="str">
        <f>IF(AND(Businesses!B2178="",Businesses!C2178&lt;&gt;""),0,IF(Businesses!B2178="","N/A",IF(ISNUMBER(Businesses!B2178),Businesses!B2178,0)))</f>
        <v>N/A</v>
      </c>
    </row>
    <row r="2178" spans="2:9">
      <c r="B2178" s="32" t="str">
        <f t="shared" si="67"/>
        <v>N/A</v>
      </c>
      <c r="C2178" s="32" t="str">
        <f>IF(AND(Businesses!D2179="",Businesses!E2179&lt;&gt;""),0,IF(Businesses!D2179="","N/A",IF(ISNUMBER(Businesses!D2179),Businesses!D2179,0)))</f>
        <v>N/A</v>
      </c>
      <c r="D2178" s="32" t="str">
        <f>IF(Businesses!E2179="","N/A",Businesses!E2179)</f>
        <v>N/A</v>
      </c>
      <c r="E2178" s="32" t="str">
        <f>IF(Businesses!F2179="","N/A",Businesses!F2179)</f>
        <v>N/A</v>
      </c>
      <c r="F2178" s="32" t="str">
        <f t="shared" ref="F2178:F2241" si="68">IF(B2178="N/A","N/A",UPPER(TRIM(ProbuildName)))</f>
        <v>N/A</v>
      </c>
      <c r="G2178" s="32" t="str">
        <f>IF(Businesses!G2179="","N/A",Businesses!G2179)</f>
        <v>N/A</v>
      </c>
      <c r="H2178" s="32" t="str">
        <f>IF(Businesses!H2179="","N/A",Businesses!H2179)</f>
        <v>N/A</v>
      </c>
      <c r="I2178" s="32" t="str">
        <f>IF(AND(Businesses!B2179="",Businesses!C2179&lt;&gt;""),0,IF(Businesses!B2179="","N/A",IF(ISNUMBER(Businesses!B2179),Businesses!B2179,0)))</f>
        <v>N/A</v>
      </c>
    </row>
    <row r="2179" spans="2:9">
      <c r="B2179" s="32" t="str">
        <f t="shared" ref="B2179:B2242" si="69">IF(I2179="N/A","N/A","")</f>
        <v>N/A</v>
      </c>
      <c r="C2179" s="32" t="str">
        <f>IF(AND(Businesses!D2180="",Businesses!E2180&lt;&gt;""),0,IF(Businesses!D2180="","N/A",IF(ISNUMBER(Businesses!D2180),Businesses!D2180,0)))</f>
        <v>N/A</v>
      </c>
      <c r="D2179" s="32" t="str">
        <f>IF(Businesses!E2180="","N/A",Businesses!E2180)</f>
        <v>N/A</v>
      </c>
      <c r="E2179" s="32" t="str">
        <f>IF(Businesses!F2180="","N/A",Businesses!F2180)</f>
        <v>N/A</v>
      </c>
      <c r="F2179" s="32" t="str">
        <f t="shared" si="68"/>
        <v>N/A</v>
      </c>
      <c r="G2179" s="32" t="str">
        <f>IF(Businesses!G2180="","N/A",Businesses!G2180)</f>
        <v>N/A</v>
      </c>
      <c r="H2179" s="32" t="str">
        <f>IF(Businesses!H2180="","N/A",Businesses!H2180)</f>
        <v>N/A</v>
      </c>
      <c r="I2179" s="32" t="str">
        <f>IF(AND(Businesses!B2180="",Businesses!C2180&lt;&gt;""),0,IF(Businesses!B2180="","N/A",IF(ISNUMBER(Businesses!B2180),Businesses!B2180,0)))</f>
        <v>N/A</v>
      </c>
    </row>
    <row r="2180" spans="2:9">
      <c r="B2180" s="32" t="str">
        <f t="shared" si="69"/>
        <v>N/A</v>
      </c>
      <c r="C2180" s="32" t="str">
        <f>IF(AND(Businesses!D2181="",Businesses!E2181&lt;&gt;""),0,IF(Businesses!D2181="","N/A",IF(ISNUMBER(Businesses!D2181),Businesses!D2181,0)))</f>
        <v>N/A</v>
      </c>
      <c r="D2180" s="32" t="str">
        <f>IF(Businesses!E2181="","N/A",Businesses!E2181)</f>
        <v>N/A</v>
      </c>
      <c r="E2180" s="32" t="str">
        <f>IF(Businesses!F2181="","N/A",Businesses!F2181)</f>
        <v>N/A</v>
      </c>
      <c r="F2180" s="32" t="str">
        <f t="shared" si="68"/>
        <v>N/A</v>
      </c>
      <c r="G2180" s="32" t="str">
        <f>IF(Businesses!G2181="","N/A",Businesses!G2181)</f>
        <v>N/A</v>
      </c>
      <c r="H2180" s="32" t="str">
        <f>IF(Businesses!H2181="","N/A",Businesses!H2181)</f>
        <v>N/A</v>
      </c>
      <c r="I2180" s="32" t="str">
        <f>IF(AND(Businesses!B2181="",Businesses!C2181&lt;&gt;""),0,IF(Businesses!B2181="","N/A",IF(ISNUMBER(Businesses!B2181),Businesses!B2181,0)))</f>
        <v>N/A</v>
      </c>
    </row>
    <row r="2181" spans="2:9">
      <c r="B2181" s="32" t="str">
        <f t="shared" si="69"/>
        <v>N/A</v>
      </c>
      <c r="C2181" s="32" t="str">
        <f>IF(AND(Businesses!D2182="",Businesses!E2182&lt;&gt;""),0,IF(Businesses!D2182="","N/A",IF(ISNUMBER(Businesses!D2182),Businesses!D2182,0)))</f>
        <v>N/A</v>
      </c>
      <c r="D2181" s="32" t="str">
        <f>IF(Businesses!E2182="","N/A",Businesses!E2182)</f>
        <v>N/A</v>
      </c>
      <c r="E2181" s="32" t="str">
        <f>IF(Businesses!F2182="","N/A",Businesses!F2182)</f>
        <v>N/A</v>
      </c>
      <c r="F2181" s="32" t="str">
        <f t="shared" si="68"/>
        <v>N/A</v>
      </c>
      <c r="G2181" s="32" t="str">
        <f>IF(Businesses!G2182="","N/A",Businesses!G2182)</f>
        <v>N/A</v>
      </c>
      <c r="H2181" s="32" t="str">
        <f>IF(Businesses!H2182="","N/A",Businesses!H2182)</f>
        <v>N/A</v>
      </c>
      <c r="I2181" s="32" t="str">
        <f>IF(AND(Businesses!B2182="",Businesses!C2182&lt;&gt;""),0,IF(Businesses!B2182="","N/A",IF(ISNUMBER(Businesses!B2182),Businesses!B2182,0)))</f>
        <v>N/A</v>
      </c>
    </row>
    <row r="2182" spans="2:9">
      <c r="B2182" s="32" t="str">
        <f t="shared" si="69"/>
        <v>N/A</v>
      </c>
      <c r="C2182" s="32" t="str">
        <f>IF(AND(Businesses!D2183="",Businesses!E2183&lt;&gt;""),0,IF(Businesses!D2183="","N/A",IF(ISNUMBER(Businesses!D2183),Businesses!D2183,0)))</f>
        <v>N/A</v>
      </c>
      <c r="D2182" s="32" t="str">
        <f>IF(Businesses!E2183="","N/A",Businesses!E2183)</f>
        <v>N/A</v>
      </c>
      <c r="E2182" s="32" t="str">
        <f>IF(Businesses!F2183="","N/A",Businesses!F2183)</f>
        <v>N/A</v>
      </c>
      <c r="F2182" s="32" t="str">
        <f t="shared" si="68"/>
        <v>N/A</v>
      </c>
      <c r="G2182" s="32" t="str">
        <f>IF(Businesses!G2183="","N/A",Businesses!G2183)</f>
        <v>N/A</v>
      </c>
      <c r="H2182" s="32" t="str">
        <f>IF(Businesses!H2183="","N/A",Businesses!H2183)</f>
        <v>N/A</v>
      </c>
      <c r="I2182" s="32" t="str">
        <f>IF(AND(Businesses!B2183="",Businesses!C2183&lt;&gt;""),0,IF(Businesses!B2183="","N/A",IF(ISNUMBER(Businesses!B2183),Businesses!B2183,0)))</f>
        <v>N/A</v>
      </c>
    </row>
    <row r="2183" spans="2:9">
      <c r="B2183" s="32" t="str">
        <f t="shared" si="69"/>
        <v>N/A</v>
      </c>
      <c r="C2183" s="32" t="str">
        <f>IF(AND(Businesses!D2184="",Businesses!E2184&lt;&gt;""),0,IF(Businesses!D2184="","N/A",IF(ISNUMBER(Businesses!D2184),Businesses!D2184,0)))</f>
        <v>N/A</v>
      </c>
      <c r="D2183" s="32" t="str">
        <f>IF(Businesses!E2184="","N/A",Businesses!E2184)</f>
        <v>N/A</v>
      </c>
      <c r="E2183" s="32" t="str">
        <f>IF(Businesses!F2184="","N/A",Businesses!F2184)</f>
        <v>N/A</v>
      </c>
      <c r="F2183" s="32" t="str">
        <f t="shared" si="68"/>
        <v>N/A</v>
      </c>
      <c r="G2183" s="32" t="str">
        <f>IF(Businesses!G2184="","N/A",Businesses!G2184)</f>
        <v>N/A</v>
      </c>
      <c r="H2183" s="32" t="str">
        <f>IF(Businesses!H2184="","N/A",Businesses!H2184)</f>
        <v>N/A</v>
      </c>
      <c r="I2183" s="32" t="str">
        <f>IF(AND(Businesses!B2184="",Businesses!C2184&lt;&gt;""),0,IF(Businesses!B2184="","N/A",IF(ISNUMBER(Businesses!B2184),Businesses!B2184,0)))</f>
        <v>N/A</v>
      </c>
    </row>
    <row r="2184" spans="2:9">
      <c r="B2184" s="32" t="str">
        <f t="shared" si="69"/>
        <v>N/A</v>
      </c>
      <c r="C2184" s="32" t="str">
        <f>IF(AND(Businesses!D2185="",Businesses!E2185&lt;&gt;""),0,IF(Businesses!D2185="","N/A",IF(ISNUMBER(Businesses!D2185),Businesses!D2185,0)))</f>
        <v>N/A</v>
      </c>
      <c r="D2184" s="32" t="str">
        <f>IF(Businesses!E2185="","N/A",Businesses!E2185)</f>
        <v>N/A</v>
      </c>
      <c r="E2184" s="32" t="str">
        <f>IF(Businesses!F2185="","N/A",Businesses!F2185)</f>
        <v>N/A</v>
      </c>
      <c r="F2184" s="32" t="str">
        <f t="shared" si="68"/>
        <v>N/A</v>
      </c>
      <c r="G2184" s="32" t="str">
        <f>IF(Businesses!G2185="","N/A",Businesses!G2185)</f>
        <v>N/A</v>
      </c>
      <c r="H2184" s="32" t="str">
        <f>IF(Businesses!H2185="","N/A",Businesses!H2185)</f>
        <v>N/A</v>
      </c>
      <c r="I2184" s="32" t="str">
        <f>IF(AND(Businesses!B2185="",Businesses!C2185&lt;&gt;""),0,IF(Businesses!B2185="","N/A",IF(ISNUMBER(Businesses!B2185),Businesses!B2185,0)))</f>
        <v>N/A</v>
      </c>
    </row>
    <row r="2185" spans="2:9">
      <c r="B2185" s="32" t="str">
        <f t="shared" si="69"/>
        <v>N/A</v>
      </c>
      <c r="C2185" s="32" t="str">
        <f>IF(AND(Businesses!D2186="",Businesses!E2186&lt;&gt;""),0,IF(Businesses!D2186="","N/A",IF(ISNUMBER(Businesses!D2186),Businesses!D2186,0)))</f>
        <v>N/A</v>
      </c>
      <c r="D2185" s="32" t="str">
        <f>IF(Businesses!E2186="","N/A",Businesses!E2186)</f>
        <v>N/A</v>
      </c>
      <c r="E2185" s="32" t="str">
        <f>IF(Businesses!F2186="","N/A",Businesses!F2186)</f>
        <v>N/A</v>
      </c>
      <c r="F2185" s="32" t="str">
        <f t="shared" si="68"/>
        <v>N/A</v>
      </c>
      <c r="G2185" s="32" t="str">
        <f>IF(Businesses!G2186="","N/A",Businesses!G2186)</f>
        <v>N/A</v>
      </c>
      <c r="H2185" s="32" t="str">
        <f>IF(Businesses!H2186="","N/A",Businesses!H2186)</f>
        <v>N/A</v>
      </c>
      <c r="I2185" s="32" t="str">
        <f>IF(AND(Businesses!B2186="",Businesses!C2186&lt;&gt;""),0,IF(Businesses!B2186="","N/A",IF(ISNUMBER(Businesses!B2186),Businesses!B2186,0)))</f>
        <v>N/A</v>
      </c>
    </row>
    <row r="2186" spans="2:9">
      <c r="B2186" s="32" t="str">
        <f t="shared" si="69"/>
        <v>N/A</v>
      </c>
      <c r="C2186" s="32" t="str">
        <f>IF(AND(Businesses!D2187="",Businesses!E2187&lt;&gt;""),0,IF(Businesses!D2187="","N/A",IF(ISNUMBER(Businesses!D2187),Businesses!D2187,0)))</f>
        <v>N/A</v>
      </c>
      <c r="D2186" s="32" t="str">
        <f>IF(Businesses!E2187="","N/A",Businesses!E2187)</f>
        <v>N/A</v>
      </c>
      <c r="E2186" s="32" t="str">
        <f>IF(Businesses!F2187="","N/A",Businesses!F2187)</f>
        <v>N/A</v>
      </c>
      <c r="F2186" s="32" t="str">
        <f t="shared" si="68"/>
        <v>N/A</v>
      </c>
      <c r="G2186" s="32" t="str">
        <f>IF(Businesses!G2187="","N/A",Businesses!G2187)</f>
        <v>N/A</v>
      </c>
      <c r="H2186" s="32" t="str">
        <f>IF(Businesses!H2187="","N/A",Businesses!H2187)</f>
        <v>N/A</v>
      </c>
      <c r="I2186" s="32" t="str">
        <f>IF(AND(Businesses!B2187="",Businesses!C2187&lt;&gt;""),0,IF(Businesses!B2187="","N/A",IF(ISNUMBER(Businesses!B2187),Businesses!B2187,0)))</f>
        <v>N/A</v>
      </c>
    </row>
    <row r="2187" spans="2:9">
      <c r="B2187" s="32" t="str">
        <f t="shared" si="69"/>
        <v>N/A</v>
      </c>
      <c r="C2187" s="32" t="str">
        <f>IF(AND(Businesses!D2188="",Businesses!E2188&lt;&gt;""),0,IF(Businesses!D2188="","N/A",IF(ISNUMBER(Businesses!D2188),Businesses!D2188,0)))</f>
        <v>N/A</v>
      </c>
      <c r="D2187" s="32" t="str">
        <f>IF(Businesses!E2188="","N/A",Businesses!E2188)</f>
        <v>N/A</v>
      </c>
      <c r="E2187" s="32" t="str">
        <f>IF(Businesses!F2188="","N/A",Businesses!F2188)</f>
        <v>N/A</v>
      </c>
      <c r="F2187" s="32" t="str">
        <f t="shared" si="68"/>
        <v>N/A</v>
      </c>
      <c r="G2187" s="32" t="str">
        <f>IF(Businesses!G2188="","N/A",Businesses!G2188)</f>
        <v>N/A</v>
      </c>
      <c r="H2187" s="32" t="str">
        <f>IF(Businesses!H2188="","N/A",Businesses!H2188)</f>
        <v>N/A</v>
      </c>
      <c r="I2187" s="32" t="str">
        <f>IF(AND(Businesses!B2188="",Businesses!C2188&lt;&gt;""),0,IF(Businesses!B2188="","N/A",IF(ISNUMBER(Businesses!B2188),Businesses!B2188,0)))</f>
        <v>N/A</v>
      </c>
    </row>
    <row r="2188" spans="2:9">
      <c r="B2188" s="32" t="str">
        <f t="shared" si="69"/>
        <v>N/A</v>
      </c>
      <c r="C2188" s="32" t="str">
        <f>IF(AND(Businesses!D2189="",Businesses!E2189&lt;&gt;""),0,IF(Businesses!D2189="","N/A",IF(ISNUMBER(Businesses!D2189),Businesses!D2189,0)))</f>
        <v>N/A</v>
      </c>
      <c r="D2188" s="32" t="str">
        <f>IF(Businesses!E2189="","N/A",Businesses!E2189)</f>
        <v>N/A</v>
      </c>
      <c r="E2188" s="32" t="str">
        <f>IF(Businesses!F2189="","N/A",Businesses!F2189)</f>
        <v>N/A</v>
      </c>
      <c r="F2188" s="32" t="str">
        <f t="shared" si="68"/>
        <v>N/A</v>
      </c>
      <c r="G2188" s="32" t="str">
        <f>IF(Businesses!G2189="","N/A",Businesses!G2189)</f>
        <v>N/A</v>
      </c>
      <c r="H2188" s="32" t="str">
        <f>IF(Businesses!H2189="","N/A",Businesses!H2189)</f>
        <v>N/A</v>
      </c>
      <c r="I2188" s="32" t="str">
        <f>IF(AND(Businesses!B2189="",Businesses!C2189&lt;&gt;""),0,IF(Businesses!B2189="","N/A",IF(ISNUMBER(Businesses!B2189),Businesses!B2189,0)))</f>
        <v>N/A</v>
      </c>
    </row>
    <row r="2189" spans="2:9">
      <c r="B2189" s="32" t="str">
        <f t="shared" si="69"/>
        <v>N/A</v>
      </c>
      <c r="C2189" s="32" t="str">
        <f>IF(AND(Businesses!D2190="",Businesses!E2190&lt;&gt;""),0,IF(Businesses!D2190="","N/A",IF(ISNUMBER(Businesses!D2190),Businesses!D2190,0)))</f>
        <v>N/A</v>
      </c>
      <c r="D2189" s="32" t="str">
        <f>IF(Businesses!E2190="","N/A",Businesses!E2190)</f>
        <v>N/A</v>
      </c>
      <c r="E2189" s="32" t="str">
        <f>IF(Businesses!F2190="","N/A",Businesses!F2190)</f>
        <v>N/A</v>
      </c>
      <c r="F2189" s="32" t="str">
        <f t="shared" si="68"/>
        <v>N/A</v>
      </c>
      <c r="G2189" s="32" t="str">
        <f>IF(Businesses!G2190="","N/A",Businesses!G2190)</f>
        <v>N/A</v>
      </c>
      <c r="H2189" s="32" t="str">
        <f>IF(Businesses!H2190="","N/A",Businesses!H2190)</f>
        <v>N/A</v>
      </c>
      <c r="I2189" s="32" t="str">
        <f>IF(AND(Businesses!B2190="",Businesses!C2190&lt;&gt;""),0,IF(Businesses!B2190="","N/A",IF(ISNUMBER(Businesses!B2190),Businesses!B2190,0)))</f>
        <v>N/A</v>
      </c>
    </row>
    <row r="2190" spans="2:9">
      <c r="B2190" s="32" t="str">
        <f t="shared" si="69"/>
        <v>N/A</v>
      </c>
      <c r="C2190" s="32" t="str">
        <f>IF(AND(Businesses!D2191="",Businesses!E2191&lt;&gt;""),0,IF(Businesses!D2191="","N/A",IF(ISNUMBER(Businesses!D2191),Businesses!D2191,0)))</f>
        <v>N/A</v>
      </c>
      <c r="D2190" s="32" t="str">
        <f>IF(Businesses!E2191="","N/A",Businesses!E2191)</f>
        <v>N/A</v>
      </c>
      <c r="E2190" s="32" t="str">
        <f>IF(Businesses!F2191="","N/A",Businesses!F2191)</f>
        <v>N/A</v>
      </c>
      <c r="F2190" s="32" t="str">
        <f t="shared" si="68"/>
        <v>N/A</v>
      </c>
      <c r="G2190" s="32" t="str">
        <f>IF(Businesses!G2191="","N/A",Businesses!G2191)</f>
        <v>N/A</v>
      </c>
      <c r="H2190" s="32" t="str">
        <f>IF(Businesses!H2191="","N/A",Businesses!H2191)</f>
        <v>N/A</v>
      </c>
      <c r="I2190" s="32" t="str">
        <f>IF(AND(Businesses!B2191="",Businesses!C2191&lt;&gt;""),0,IF(Businesses!B2191="","N/A",IF(ISNUMBER(Businesses!B2191),Businesses!B2191,0)))</f>
        <v>N/A</v>
      </c>
    </row>
    <row r="2191" spans="2:9">
      <c r="B2191" s="32" t="str">
        <f t="shared" si="69"/>
        <v>N/A</v>
      </c>
      <c r="C2191" s="32" t="str">
        <f>IF(AND(Businesses!D2192="",Businesses!E2192&lt;&gt;""),0,IF(Businesses!D2192="","N/A",IF(ISNUMBER(Businesses!D2192),Businesses!D2192,0)))</f>
        <v>N/A</v>
      </c>
      <c r="D2191" s="32" t="str">
        <f>IF(Businesses!E2192="","N/A",Businesses!E2192)</f>
        <v>N/A</v>
      </c>
      <c r="E2191" s="32" t="str">
        <f>IF(Businesses!F2192="","N/A",Businesses!F2192)</f>
        <v>N/A</v>
      </c>
      <c r="F2191" s="32" t="str">
        <f t="shared" si="68"/>
        <v>N/A</v>
      </c>
      <c r="G2191" s="32" t="str">
        <f>IF(Businesses!G2192="","N/A",Businesses!G2192)</f>
        <v>N/A</v>
      </c>
      <c r="H2191" s="32" t="str">
        <f>IF(Businesses!H2192="","N/A",Businesses!H2192)</f>
        <v>N/A</v>
      </c>
      <c r="I2191" s="32" t="str">
        <f>IF(AND(Businesses!B2192="",Businesses!C2192&lt;&gt;""),0,IF(Businesses!B2192="","N/A",IF(ISNUMBER(Businesses!B2192),Businesses!B2192,0)))</f>
        <v>N/A</v>
      </c>
    </row>
    <row r="2192" spans="2:9">
      <c r="B2192" s="32" t="str">
        <f t="shared" si="69"/>
        <v>N/A</v>
      </c>
      <c r="C2192" s="32" t="str">
        <f>IF(AND(Businesses!D2193="",Businesses!E2193&lt;&gt;""),0,IF(Businesses!D2193="","N/A",IF(ISNUMBER(Businesses!D2193),Businesses!D2193,0)))</f>
        <v>N/A</v>
      </c>
      <c r="D2192" s="32" t="str">
        <f>IF(Businesses!E2193="","N/A",Businesses!E2193)</f>
        <v>N/A</v>
      </c>
      <c r="E2192" s="32" t="str">
        <f>IF(Businesses!F2193="","N/A",Businesses!F2193)</f>
        <v>N/A</v>
      </c>
      <c r="F2192" s="32" t="str">
        <f t="shared" si="68"/>
        <v>N/A</v>
      </c>
      <c r="G2192" s="32" t="str">
        <f>IF(Businesses!G2193="","N/A",Businesses!G2193)</f>
        <v>N/A</v>
      </c>
      <c r="H2192" s="32" t="str">
        <f>IF(Businesses!H2193="","N/A",Businesses!H2193)</f>
        <v>N/A</v>
      </c>
      <c r="I2192" s="32" t="str">
        <f>IF(AND(Businesses!B2193="",Businesses!C2193&lt;&gt;""),0,IF(Businesses!B2193="","N/A",IF(ISNUMBER(Businesses!B2193),Businesses!B2193,0)))</f>
        <v>N/A</v>
      </c>
    </row>
    <row r="2193" spans="2:9">
      <c r="B2193" s="32" t="str">
        <f t="shared" si="69"/>
        <v>N/A</v>
      </c>
      <c r="C2193" s="32" t="str">
        <f>IF(AND(Businesses!D2194="",Businesses!E2194&lt;&gt;""),0,IF(Businesses!D2194="","N/A",IF(ISNUMBER(Businesses!D2194),Businesses!D2194,0)))</f>
        <v>N/A</v>
      </c>
      <c r="D2193" s="32" t="str">
        <f>IF(Businesses!E2194="","N/A",Businesses!E2194)</f>
        <v>N/A</v>
      </c>
      <c r="E2193" s="32" t="str">
        <f>IF(Businesses!F2194="","N/A",Businesses!F2194)</f>
        <v>N/A</v>
      </c>
      <c r="F2193" s="32" t="str">
        <f t="shared" si="68"/>
        <v>N/A</v>
      </c>
      <c r="G2193" s="32" t="str">
        <f>IF(Businesses!G2194="","N/A",Businesses!G2194)</f>
        <v>N/A</v>
      </c>
      <c r="H2193" s="32" t="str">
        <f>IF(Businesses!H2194="","N/A",Businesses!H2194)</f>
        <v>N/A</v>
      </c>
      <c r="I2193" s="32" t="str">
        <f>IF(AND(Businesses!B2194="",Businesses!C2194&lt;&gt;""),0,IF(Businesses!B2194="","N/A",IF(ISNUMBER(Businesses!B2194),Businesses!B2194,0)))</f>
        <v>N/A</v>
      </c>
    </row>
    <row r="2194" spans="2:9">
      <c r="B2194" s="32" t="str">
        <f t="shared" si="69"/>
        <v>N/A</v>
      </c>
      <c r="C2194" s="32" t="str">
        <f>IF(AND(Businesses!D2195="",Businesses!E2195&lt;&gt;""),0,IF(Businesses!D2195="","N/A",IF(ISNUMBER(Businesses!D2195),Businesses!D2195,0)))</f>
        <v>N/A</v>
      </c>
      <c r="D2194" s="32" t="str">
        <f>IF(Businesses!E2195="","N/A",Businesses!E2195)</f>
        <v>N/A</v>
      </c>
      <c r="E2194" s="32" t="str">
        <f>IF(Businesses!F2195="","N/A",Businesses!F2195)</f>
        <v>N/A</v>
      </c>
      <c r="F2194" s="32" t="str">
        <f t="shared" si="68"/>
        <v>N/A</v>
      </c>
      <c r="G2194" s="32" t="str">
        <f>IF(Businesses!G2195="","N/A",Businesses!G2195)</f>
        <v>N/A</v>
      </c>
      <c r="H2194" s="32" t="str">
        <f>IF(Businesses!H2195="","N/A",Businesses!H2195)</f>
        <v>N/A</v>
      </c>
      <c r="I2194" s="32" t="str">
        <f>IF(AND(Businesses!B2195="",Businesses!C2195&lt;&gt;""),0,IF(Businesses!B2195="","N/A",IF(ISNUMBER(Businesses!B2195),Businesses!B2195,0)))</f>
        <v>N/A</v>
      </c>
    </row>
    <row r="2195" spans="2:9">
      <c r="B2195" s="32" t="str">
        <f t="shared" si="69"/>
        <v>N/A</v>
      </c>
      <c r="C2195" s="32" t="str">
        <f>IF(AND(Businesses!D2196="",Businesses!E2196&lt;&gt;""),0,IF(Businesses!D2196="","N/A",IF(ISNUMBER(Businesses!D2196),Businesses!D2196,0)))</f>
        <v>N/A</v>
      </c>
      <c r="D2195" s="32" t="str">
        <f>IF(Businesses!E2196="","N/A",Businesses!E2196)</f>
        <v>N/A</v>
      </c>
      <c r="E2195" s="32" t="str">
        <f>IF(Businesses!F2196="","N/A",Businesses!F2196)</f>
        <v>N/A</v>
      </c>
      <c r="F2195" s="32" t="str">
        <f t="shared" si="68"/>
        <v>N/A</v>
      </c>
      <c r="G2195" s="32" t="str">
        <f>IF(Businesses!G2196="","N/A",Businesses!G2196)</f>
        <v>N/A</v>
      </c>
      <c r="H2195" s="32" t="str">
        <f>IF(Businesses!H2196="","N/A",Businesses!H2196)</f>
        <v>N/A</v>
      </c>
      <c r="I2195" s="32" t="str">
        <f>IF(AND(Businesses!B2196="",Businesses!C2196&lt;&gt;""),0,IF(Businesses!B2196="","N/A",IF(ISNUMBER(Businesses!B2196),Businesses!B2196,0)))</f>
        <v>N/A</v>
      </c>
    </row>
    <row r="2196" spans="2:9">
      <c r="B2196" s="32" t="str">
        <f t="shared" si="69"/>
        <v>N/A</v>
      </c>
      <c r="C2196" s="32" t="str">
        <f>IF(AND(Businesses!D2197="",Businesses!E2197&lt;&gt;""),0,IF(Businesses!D2197="","N/A",IF(ISNUMBER(Businesses!D2197),Businesses!D2197,0)))</f>
        <v>N/A</v>
      </c>
      <c r="D2196" s="32" t="str">
        <f>IF(Businesses!E2197="","N/A",Businesses!E2197)</f>
        <v>N/A</v>
      </c>
      <c r="E2196" s="32" t="str">
        <f>IF(Businesses!F2197="","N/A",Businesses!F2197)</f>
        <v>N/A</v>
      </c>
      <c r="F2196" s="32" t="str">
        <f t="shared" si="68"/>
        <v>N/A</v>
      </c>
      <c r="G2196" s="32" t="str">
        <f>IF(Businesses!G2197="","N/A",Businesses!G2197)</f>
        <v>N/A</v>
      </c>
      <c r="H2196" s="32" t="str">
        <f>IF(Businesses!H2197="","N/A",Businesses!H2197)</f>
        <v>N/A</v>
      </c>
      <c r="I2196" s="32" t="str">
        <f>IF(AND(Businesses!B2197="",Businesses!C2197&lt;&gt;""),0,IF(Businesses!B2197="","N/A",IF(ISNUMBER(Businesses!B2197),Businesses!B2197,0)))</f>
        <v>N/A</v>
      </c>
    </row>
    <row r="2197" spans="2:9">
      <c r="B2197" s="32" t="str">
        <f t="shared" si="69"/>
        <v>N/A</v>
      </c>
      <c r="C2197" s="32" t="str">
        <f>IF(AND(Businesses!D2198="",Businesses!E2198&lt;&gt;""),0,IF(Businesses!D2198="","N/A",IF(ISNUMBER(Businesses!D2198),Businesses!D2198,0)))</f>
        <v>N/A</v>
      </c>
      <c r="D2197" s="32" t="str">
        <f>IF(Businesses!E2198="","N/A",Businesses!E2198)</f>
        <v>N/A</v>
      </c>
      <c r="E2197" s="32" t="str">
        <f>IF(Businesses!F2198="","N/A",Businesses!F2198)</f>
        <v>N/A</v>
      </c>
      <c r="F2197" s="32" t="str">
        <f t="shared" si="68"/>
        <v>N/A</v>
      </c>
      <c r="G2197" s="32" t="str">
        <f>IF(Businesses!G2198="","N/A",Businesses!G2198)</f>
        <v>N/A</v>
      </c>
      <c r="H2197" s="32" t="str">
        <f>IF(Businesses!H2198="","N/A",Businesses!H2198)</f>
        <v>N/A</v>
      </c>
      <c r="I2197" s="32" t="str">
        <f>IF(AND(Businesses!B2198="",Businesses!C2198&lt;&gt;""),0,IF(Businesses!B2198="","N/A",IF(ISNUMBER(Businesses!B2198),Businesses!B2198,0)))</f>
        <v>N/A</v>
      </c>
    </row>
    <row r="2198" spans="2:9">
      <c r="B2198" s="32" t="str">
        <f t="shared" si="69"/>
        <v>N/A</v>
      </c>
      <c r="C2198" s="32" t="str">
        <f>IF(AND(Businesses!D2199="",Businesses!E2199&lt;&gt;""),0,IF(Businesses!D2199="","N/A",IF(ISNUMBER(Businesses!D2199),Businesses!D2199,0)))</f>
        <v>N/A</v>
      </c>
      <c r="D2198" s="32" t="str">
        <f>IF(Businesses!E2199="","N/A",Businesses!E2199)</f>
        <v>N/A</v>
      </c>
      <c r="E2198" s="32" t="str">
        <f>IF(Businesses!F2199="","N/A",Businesses!F2199)</f>
        <v>N/A</v>
      </c>
      <c r="F2198" s="32" t="str">
        <f t="shared" si="68"/>
        <v>N/A</v>
      </c>
      <c r="G2198" s="32" t="str">
        <f>IF(Businesses!G2199="","N/A",Businesses!G2199)</f>
        <v>N/A</v>
      </c>
      <c r="H2198" s="32" t="str">
        <f>IF(Businesses!H2199="","N/A",Businesses!H2199)</f>
        <v>N/A</v>
      </c>
      <c r="I2198" s="32" t="str">
        <f>IF(AND(Businesses!B2199="",Businesses!C2199&lt;&gt;""),0,IF(Businesses!B2199="","N/A",IF(ISNUMBER(Businesses!B2199),Businesses!B2199,0)))</f>
        <v>N/A</v>
      </c>
    </row>
    <row r="2199" spans="2:9">
      <c r="B2199" s="32" t="str">
        <f t="shared" si="69"/>
        <v>N/A</v>
      </c>
      <c r="C2199" s="32" t="str">
        <f>IF(AND(Businesses!D2200="",Businesses!E2200&lt;&gt;""),0,IF(Businesses!D2200="","N/A",IF(ISNUMBER(Businesses!D2200),Businesses!D2200,0)))</f>
        <v>N/A</v>
      </c>
      <c r="D2199" s="32" t="str">
        <f>IF(Businesses!E2200="","N/A",Businesses!E2200)</f>
        <v>N/A</v>
      </c>
      <c r="E2199" s="32" t="str">
        <f>IF(Businesses!F2200="","N/A",Businesses!F2200)</f>
        <v>N/A</v>
      </c>
      <c r="F2199" s="32" t="str">
        <f t="shared" si="68"/>
        <v>N/A</v>
      </c>
      <c r="G2199" s="32" t="str">
        <f>IF(Businesses!G2200="","N/A",Businesses!G2200)</f>
        <v>N/A</v>
      </c>
      <c r="H2199" s="32" t="str">
        <f>IF(Businesses!H2200="","N/A",Businesses!H2200)</f>
        <v>N/A</v>
      </c>
      <c r="I2199" s="32" t="str">
        <f>IF(AND(Businesses!B2200="",Businesses!C2200&lt;&gt;""),0,IF(Businesses!B2200="","N/A",IF(ISNUMBER(Businesses!B2200),Businesses!B2200,0)))</f>
        <v>N/A</v>
      </c>
    </row>
    <row r="2200" spans="2:9">
      <c r="B2200" s="32" t="str">
        <f t="shared" si="69"/>
        <v>N/A</v>
      </c>
      <c r="C2200" s="32" t="str">
        <f>IF(AND(Businesses!D2201="",Businesses!E2201&lt;&gt;""),0,IF(Businesses!D2201="","N/A",IF(ISNUMBER(Businesses!D2201),Businesses!D2201,0)))</f>
        <v>N/A</v>
      </c>
      <c r="D2200" s="32" t="str">
        <f>IF(Businesses!E2201="","N/A",Businesses!E2201)</f>
        <v>N/A</v>
      </c>
      <c r="E2200" s="32" t="str">
        <f>IF(Businesses!F2201="","N/A",Businesses!F2201)</f>
        <v>N/A</v>
      </c>
      <c r="F2200" s="32" t="str">
        <f t="shared" si="68"/>
        <v>N/A</v>
      </c>
      <c r="G2200" s="32" t="str">
        <f>IF(Businesses!G2201="","N/A",Businesses!G2201)</f>
        <v>N/A</v>
      </c>
      <c r="H2200" s="32" t="str">
        <f>IF(Businesses!H2201="","N/A",Businesses!H2201)</f>
        <v>N/A</v>
      </c>
      <c r="I2200" s="32" t="str">
        <f>IF(AND(Businesses!B2201="",Businesses!C2201&lt;&gt;""),0,IF(Businesses!B2201="","N/A",IF(ISNUMBER(Businesses!B2201),Businesses!B2201,0)))</f>
        <v>N/A</v>
      </c>
    </row>
    <row r="2201" spans="2:9">
      <c r="B2201" s="32" t="str">
        <f t="shared" si="69"/>
        <v>N/A</v>
      </c>
      <c r="C2201" s="32" t="str">
        <f>IF(AND(Businesses!D2202="",Businesses!E2202&lt;&gt;""),0,IF(Businesses!D2202="","N/A",IF(ISNUMBER(Businesses!D2202),Businesses!D2202,0)))</f>
        <v>N/A</v>
      </c>
      <c r="D2201" s="32" t="str">
        <f>IF(Businesses!E2202="","N/A",Businesses!E2202)</f>
        <v>N/A</v>
      </c>
      <c r="E2201" s="32" t="str">
        <f>IF(Businesses!F2202="","N/A",Businesses!F2202)</f>
        <v>N/A</v>
      </c>
      <c r="F2201" s="32" t="str">
        <f t="shared" si="68"/>
        <v>N/A</v>
      </c>
      <c r="G2201" s="32" t="str">
        <f>IF(Businesses!G2202="","N/A",Businesses!G2202)</f>
        <v>N/A</v>
      </c>
      <c r="H2201" s="32" t="str">
        <f>IF(Businesses!H2202="","N/A",Businesses!H2202)</f>
        <v>N/A</v>
      </c>
      <c r="I2201" s="32" t="str">
        <f>IF(AND(Businesses!B2202="",Businesses!C2202&lt;&gt;""),0,IF(Businesses!B2202="","N/A",IF(ISNUMBER(Businesses!B2202),Businesses!B2202,0)))</f>
        <v>N/A</v>
      </c>
    </row>
    <row r="2202" spans="2:9">
      <c r="B2202" s="32" t="str">
        <f t="shared" si="69"/>
        <v>N/A</v>
      </c>
      <c r="C2202" s="32" t="str">
        <f>IF(AND(Businesses!D2203="",Businesses!E2203&lt;&gt;""),0,IF(Businesses!D2203="","N/A",IF(ISNUMBER(Businesses!D2203),Businesses!D2203,0)))</f>
        <v>N/A</v>
      </c>
      <c r="D2202" s="32" t="str">
        <f>IF(Businesses!E2203="","N/A",Businesses!E2203)</f>
        <v>N/A</v>
      </c>
      <c r="E2202" s="32" t="str">
        <f>IF(Businesses!F2203="","N/A",Businesses!F2203)</f>
        <v>N/A</v>
      </c>
      <c r="F2202" s="32" t="str">
        <f t="shared" si="68"/>
        <v>N/A</v>
      </c>
      <c r="G2202" s="32" t="str">
        <f>IF(Businesses!G2203="","N/A",Businesses!G2203)</f>
        <v>N/A</v>
      </c>
      <c r="H2202" s="32" t="str">
        <f>IF(Businesses!H2203="","N/A",Businesses!H2203)</f>
        <v>N/A</v>
      </c>
      <c r="I2202" s="32" t="str">
        <f>IF(AND(Businesses!B2203="",Businesses!C2203&lt;&gt;""),0,IF(Businesses!B2203="","N/A",IF(ISNUMBER(Businesses!B2203),Businesses!B2203,0)))</f>
        <v>N/A</v>
      </c>
    </row>
    <row r="2203" spans="2:9">
      <c r="B2203" s="32" t="str">
        <f t="shared" si="69"/>
        <v>N/A</v>
      </c>
      <c r="C2203" s="32" t="str">
        <f>IF(AND(Businesses!D2204="",Businesses!E2204&lt;&gt;""),0,IF(Businesses!D2204="","N/A",IF(ISNUMBER(Businesses!D2204),Businesses!D2204,0)))</f>
        <v>N/A</v>
      </c>
      <c r="D2203" s="32" t="str">
        <f>IF(Businesses!E2204="","N/A",Businesses!E2204)</f>
        <v>N/A</v>
      </c>
      <c r="E2203" s="32" t="str">
        <f>IF(Businesses!F2204="","N/A",Businesses!F2204)</f>
        <v>N/A</v>
      </c>
      <c r="F2203" s="32" t="str">
        <f t="shared" si="68"/>
        <v>N/A</v>
      </c>
      <c r="G2203" s="32" t="str">
        <f>IF(Businesses!G2204="","N/A",Businesses!G2204)</f>
        <v>N/A</v>
      </c>
      <c r="H2203" s="32" t="str">
        <f>IF(Businesses!H2204="","N/A",Businesses!H2204)</f>
        <v>N/A</v>
      </c>
      <c r="I2203" s="32" t="str">
        <f>IF(AND(Businesses!B2204="",Businesses!C2204&lt;&gt;""),0,IF(Businesses!B2204="","N/A",IF(ISNUMBER(Businesses!B2204),Businesses!B2204,0)))</f>
        <v>N/A</v>
      </c>
    </row>
    <row r="2204" spans="2:9">
      <c r="B2204" s="32" t="str">
        <f t="shared" si="69"/>
        <v>N/A</v>
      </c>
      <c r="C2204" s="32" t="str">
        <f>IF(AND(Businesses!D2205="",Businesses!E2205&lt;&gt;""),0,IF(Businesses!D2205="","N/A",IF(ISNUMBER(Businesses!D2205),Businesses!D2205,0)))</f>
        <v>N/A</v>
      </c>
      <c r="D2204" s="32" t="str">
        <f>IF(Businesses!E2205="","N/A",Businesses!E2205)</f>
        <v>N/A</v>
      </c>
      <c r="E2204" s="32" t="str">
        <f>IF(Businesses!F2205="","N/A",Businesses!F2205)</f>
        <v>N/A</v>
      </c>
      <c r="F2204" s="32" t="str">
        <f t="shared" si="68"/>
        <v>N/A</v>
      </c>
      <c r="G2204" s="32" t="str">
        <f>IF(Businesses!G2205="","N/A",Businesses!G2205)</f>
        <v>N/A</v>
      </c>
      <c r="H2204" s="32" t="str">
        <f>IF(Businesses!H2205="","N/A",Businesses!H2205)</f>
        <v>N/A</v>
      </c>
      <c r="I2204" s="32" t="str">
        <f>IF(AND(Businesses!B2205="",Businesses!C2205&lt;&gt;""),0,IF(Businesses!B2205="","N/A",IF(ISNUMBER(Businesses!B2205),Businesses!B2205,0)))</f>
        <v>N/A</v>
      </c>
    </row>
    <row r="2205" spans="2:9">
      <c r="B2205" s="32" t="str">
        <f t="shared" si="69"/>
        <v>N/A</v>
      </c>
      <c r="C2205" s="32" t="str">
        <f>IF(AND(Businesses!D2206="",Businesses!E2206&lt;&gt;""),0,IF(Businesses!D2206="","N/A",IF(ISNUMBER(Businesses!D2206),Businesses!D2206,0)))</f>
        <v>N/A</v>
      </c>
      <c r="D2205" s="32" t="str">
        <f>IF(Businesses!E2206="","N/A",Businesses!E2206)</f>
        <v>N/A</v>
      </c>
      <c r="E2205" s="32" t="str">
        <f>IF(Businesses!F2206="","N/A",Businesses!F2206)</f>
        <v>N/A</v>
      </c>
      <c r="F2205" s="32" t="str">
        <f t="shared" si="68"/>
        <v>N/A</v>
      </c>
      <c r="G2205" s="32" t="str">
        <f>IF(Businesses!G2206="","N/A",Businesses!G2206)</f>
        <v>N/A</v>
      </c>
      <c r="H2205" s="32" t="str">
        <f>IF(Businesses!H2206="","N/A",Businesses!H2206)</f>
        <v>N/A</v>
      </c>
      <c r="I2205" s="32" t="str">
        <f>IF(AND(Businesses!B2206="",Businesses!C2206&lt;&gt;""),0,IF(Businesses!B2206="","N/A",IF(ISNUMBER(Businesses!B2206),Businesses!B2206,0)))</f>
        <v>N/A</v>
      </c>
    </row>
    <row r="2206" spans="2:9">
      <c r="B2206" s="32" t="str">
        <f t="shared" si="69"/>
        <v>N/A</v>
      </c>
      <c r="C2206" s="32" t="str">
        <f>IF(AND(Businesses!D2207="",Businesses!E2207&lt;&gt;""),0,IF(Businesses!D2207="","N/A",IF(ISNUMBER(Businesses!D2207),Businesses!D2207,0)))</f>
        <v>N/A</v>
      </c>
      <c r="D2206" s="32" t="str">
        <f>IF(Businesses!E2207="","N/A",Businesses!E2207)</f>
        <v>N/A</v>
      </c>
      <c r="E2206" s="32" t="str">
        <f>IF(Businesses!F2207="","N/A",Businesses!F2207)</f>
        <v>N/A</v>
      </c>
      <c r="F2206" s="32" t="str">
        <f t="shared" si="68"/>
        <v>N/A</v>
      </c>
      <c r="G2206" s="32" t="str">
        <f>IF(Businesses!G2207="","N/A",Businesses!G2207)</f>
        <v>N/A</v>
      </c>
      <c r="H2206" s="32" t="str">
        <f>IF(Businesses!H2207="","N/A",Businesses!H2207)</f>
        <v>N/A</v>
      </c>
      <c r="I2206" s="32" t="str">
        <f>IF(AND(Businesses!B2207="",Businesses!C2207&lt;&gt;""),0,IF(Businesses!B2207="","N/A",IF(ISNUMBER(Businesses!B2207),Businesses!B2207,0)))</f>
        <v>N/A</v>
      </c>
    </row>
    <row r="2207" spans="2:9">
      <c r="B2207" s="32" t="str">
        <f t="shared" si="69"/>
        <v>N/A</v>
      </c>
      <c r="C2207" s="32" t="str">
        <f>IF(AND(Businesses!D2208="",Businesses!E2208&lt;&gt;""),0,IF(Businesses!D2208="","N/A",IF(ISNUMBER(Businesses!D2208),Businesses!D2208,0)))</f>
        <v>N/A</v>
      </c>
      <c r="D2207" s="32" t="str">
        <f>IF(Businesses!E2208="","N/A",Businesses!E2208)</f>
        <v>N/A</v>
      </c>
      <c r="E2207" s="32" t="str">
        <f>IF(Businesses!F2208="","N/A",Businesses!F2208)</f>
        <v>N/A</v>
      </c>
      <c r="F2207" s="32" t="str">
        <f t="shared" si="68"/>
        <v>N/A</v>
      </c>
      <c r="G2207" s="32" t="str">
        <f>IF(Businesses!G2208="","N/A",Businesses!G2208)</f>
        <v>N/A</v>
      </c>
      <c r="H2207" s="32" t="str">
        <f>IF(Businesses!H2208="","N/A",Businesses!H2208)</f>
        <v>N/A</v>
      </c>
      <c r="I2207" s="32" t="str">
        <f>IF(AND(Businesses!B2208="",Businesses!C2208&lt;&gt;""),0,IF(Businesses!B2208="","N/A",IF(ISNUMBER(Businesses!B2208),Businesses!B2208,0)))</f>
        <v>N/A</v>
      </c>
    </row>
    <row r="2208" spans="2:9">
      <c r="B2208" s="32" t="str">
        <f t="shared" si="69"/>
        <v>N/A</v>
      </c>
      <c r="C2208" s="32" t="str">
        <f>IF(AND(Businesses!D2209="",Businesses!E2209&lt;&gt;""),0,IF(Businesses!D2209="","N/A",IF(ISNUMBER(Businesses!D2209),Businesses!D2209,0)))</f>
        <v>N/A</v>
      </c>
      <c r="D2208" s="32" t="str">
        <f>IF(Businesses!E2209="","N/A",Businesses!E2209)</f>
        <v>N/A</v>
      </c>
      <c r="E2208" s="32" t="str">
        <f>IF(Businesses!F2209="","N/A",Businesses!F2209)</f>
        <v>N/A</v>
      </c>
      <c r="F2208" s="32" t="str">
        <f t="shared" si="68"/>
        <v>N/A</v>
      </c>
      <c r="G2208" s="32" t="str">
        <f>IF(Businesses!G2209="","N/A",Businesses!G2209)</f>
        <v>N/A</v>
      </c>
      <c r="H2208" s="32" t="str">
        <f>IF(Businesses!H2209="","N/A",Businesses!H2209)</f>
        <v>N/A</v>
      </c>
      <c r="I2208" s="32" t="str">
        <f>IF(AND(Businesses!B2209="",Businesses!C2209&lt;&gt;""),0,IF(Businesses!B2209="","N/A",IF(ISNUMBER(Businesses!B2209),Businesses!B2209,0)))</f>
        <v>N/A</v>
      </c>
    </row>
    <row r="2209" spans="2:9">
      <c r="B2209" s="32" t="str">
        <f t="shared" si="69"/>
        <v>N/A</v>
      </c>
      <c r="C2209" s="32" t="str">
        <f>IF(AND(Businesses!D2210="",Businesses!E2210&lt;&gt;""),0,IF(Businesses!D2210="","N/A",IF(ISNUMBER(Businesses!D2210),Businesses!D2210,0)))</f>
        <v>N/A</v>
      </c>
      <c r="D2209" s="32" t="str">
        <f>IF(Businesses!E2210="","N/A",Businesses!E2210)</f>
        <v>N/A</v>
      </c>
      <c r="E2209" s="32" t="str">
        <f>IF(Businesses!F2210="","N/A",Businesses!F2210)</f>
        <v>N/A</v>
      </c>
      <c r="F2209" s="32" t="str">
        <f t="shared" si="68"/>
        <v>N/A</v>
      </c>
      <c r="G2209" s="32" t="str">
        <f>IF(Businesses!G2210="","N/A",Businesses!G2210)</f>
        <v>N/A</v>
      </c>
      <c r="H2209" s="32" t="str">
        <f>IF(Businesses!H2210="","N/A",Businesses!H2210)</f>
        <v>N/A</v>
      </c>
      <c r="I2209" s="32" t="str">
        <f>IF(AND(Businesses!B2210="",Businesses!C2210&lt;&gt;""),0,IF(Businesses!B2210="","N/A",IF(ISNUMBER(Businesses!B2210),Businesses!B2210,0)))</f>
        <v>N/A</v>
      </c>
    </row>
    <row r="2210" spans="2:9">
      <c r="B2210" s="32" t="str">
        <f t="shared" si="69"/>
        <v>N/A</v>
      </c>
      <c r="C2210" s="32" t="str">
        <f>IF(AND(Businesses!D2211="",Businesses!E2211&lt;&gt;""),0,IF(Businesses!D2211="","N/A",IF(ISNUMBER(Businesses!D2211),Businesses!D2211,0)))</f>
        <v>N/A</v>
      </c>
      <c r="D2210" s="32" t="str">
        <f>IF(Businesses!E2211="","N/A",Businesses!E2211)</f>
        <v>N/A</v>
      </c>
      <c r="E2210" s="32" t="str">
        <f>IF(Businesses!F2211="","N/A",Businesses!F2211)</f>
        <v>N/A</v>
      </c>
      <c r="F2210" s="32" t="str">
        <f t="shared" si="68"/>
        <v>N/A</v>
      </c>
      <c r="G2210" s="32" t="str">
        <f>IF(Businesses!G2211="","N/A",Businesses!G2211)</f>
        <v>N/A</v>
      </c>
      <c r="H2210" s="32" t="str">
        <f>IF(Businesses!H2211="","N/A",Businesses!H2211)</f>
        <v>N/A</v>
      </c>
      <c r="I2210" s="32" t="str">
        <f>IF(AND(Businesses!B2211="",Businesses!C2211&lt;&gt;""),0,IF(Businesses!B2211="","N/A",IF(ISNUMBER(Businesses!B2211),Businesses!B2211,0)))</f>
        <v>N/A</v>
      </c>
    </row>
    <row r="2211" spans="2:9">
      <c r="B2211" s="32" t="str">
        <f t="shared" si="69"/>
        <v>N/A</v>
      </c>
      <c r="C2211" s="32" t="str">
        <f>IF(AND(Businesses!D2212="",Businesses!E2212&lt;&gt;""),0,IF(Businesses!D2212="","N/A",IF(ISNUMBER(Businesses!D2212),Businesses!D2212,0)))</f>
        <v>N/A</v>
      </c>
      <c r="D2211" s="32" t="str">
        <f>IF(Businesses!E2212="","N/A",Businesses!E2212)</f>
        <v>N/A</v>
      </c>
      <c r="E2211" s="32" t="str">
        <f>IF(Businesses!F2212="","N/A",Businesses!F2212)</f>
        <v>N/A</v>
      </c>
      <c r="F2211" s="32" t="str">
        <f t="shared" si="68"/>
        <v>N/A</v>
      </c>
      <c r="G2211" s="32" t="str">
        <f>IF(Businesses!G2212="","N/A",Businesses!G2212)</f>
        <v>N/A</v>
      </c>
      <c r="H2211" s="32" t="str">
        <f>IF(Businesses!H2212="","N/A",Businesses!H2212)</f>
        <v>N/A</v>
      </c>
      <c r="I2211" s="32" t="str">
        <f>IF(AND(Businesses!B2212="",Businesses!C2212&lt;&gt;""),0,IF(Businesses!B2212="","N/A",IF(ISNUMBER(Businesses!B2212),Businesses!B2212,0)))</f>
        <v>N/A</v>
      </c>
    </row>
    <row r="2212" spans="2:9">
      <c r="B2212" s="32" t="str">
        <f t="shared" si="69"/>
        <v>N/A</v>
      </c>
      <c r="C2212" s="32" t="str">
        <f>IF(AND(Businesses!D2213="",Businesses!E2213&lt;&gt;""),0,IF(Businesses!D2213="","N/A",IF(ISNUMBER(Businesses!D2213),Businesses!D2213,0)))</f>
        <v>N/A</v>
      </c>
      <c r="D2212" s="32" t="str">
        <f>IF(Businesses!E2213="","N/A",Businesses!E2213)</f>
        <v>N/A</v>
      </c>
      <c r="E2212" s="32" t="str">
        <f>IF(Businesses!F2213="","N/A",Businesses!F2213)</f>
        <v>N/A</v>
      </c>
      <c r="F2212" s="32" t="str">
        <f t="shared" si="68"/>
        <v>N/A</v>
      </c>
      <c r="G2212" s="32" t="str">
        <f>IF(Businesses!G2213="","N/A",Businesses!G2213)</f>
        <v>N/A</v>
      </c>
      <c r="H2212" s="32" t="str">
        <f>IF(Businesses!H2213="","N/A",Businesses!H2213)</f>
        <v>N/A</v>
      </c>
      <c r="I2212" s="32" t="str">
        <f>IF(AND(Businesses!B2213="",Businesses!C2213&lt;&gt;""),0,IF(Businesses!B2213="","N/A",IF(ISNUMBER(Businesses!B2213),Businesses!B2213,0)))</f>
        <v>N/A</v>
      </c>
    </row>
    <row r="2213" spans="2:9">
      <c r="B2213" s="32" t="str">
        <f t="shared" si="69"/>
        <v>N/A</v>
      </c>
      <c r="C2213" s="32" t="str">
        <f>IF(AND(Businesses!D2214="",Businesses!E2214&lt;&gt;""),0,IF(Businesses!D2214="","N/A",IF(ISNUMBER(Businesses!D2214),Businesses!D2214,0)))</f>
        <v>N/A</v>
      </c>
      <c r="D2213" s="32" t="str">
        <f>IF(Businesses!E2214="","N/A",Businesses!E2214)</f>
        <v>N/A</v>
      </c>
      <c r="E2213" s="32" t="str">
        <f>IF(Businesses!F2214="","N/A",Businesses!F2214)</f>
        <v>N/A</v>
      </c>
      <c r="F2213" s="32" t="str">
        <f t="shared" si="68"/>
        <v>N/A</v>
      </c>
      <c r="G2213" s="32" t="str">
        <f>IF(Businesses!G2214="","N/A",Businesses!G2214)</f>
        <v>N/A</v>
      </c>
      <c r="H2213" s="32" t="str">
        <f>IF(Businesses!H2214="","N/A",Businesses!H2214)</f>
        <v>N/A</v>
      </c>
      <c r="I2213" s="32" t="str">
        <f>IF(AND(Businesses!B2214="",Businesses!C2214&lt;&gt;""),0,IF(Businesses!B2214="","N/A",IF(ISNUMBER(Businesses!B2214),Businesses!B2214,0)))</f>
        <v>N/A</v>
      </c>
    </row>
    <row r="2214" spans="2:9">
      <c r="B2214" s="32" t="str">
        <f t="shared" si="69"/>
        <v>N/A</v>
      </c>
      <c r="C2214" s="32" t="str">
        <f>IF(AND(Businesses!D2215="",Businesses!E2215&lt;&gt;""),0,IF(Businesses!D2215="","N/A",IF(ISNUMBER(Businesses!D2215),Businesses!D2215,0)))</f>
        <v>N/A</v>
      </c>
      <c r="D2214" s="32" t="str">
        <f>IF(Businesses!E2215="","N/A",Businesses!E2215)</f>
        <v>N/A</v>
      </c>
      <c r="E2214" s="32" t="str">
        <f>IF(Businesses!F2215="","N/A",Businesses!F2215)</f>
        <v>N/A</v>
      </c>
      <c r="F2214" s="32" t="str">
        <f t="shared" si="68"/>
        <v>N/A</v>
      </c>
      <c r="G2214" s="32" t="str">
        <f>IF(Businesses!G2215="","N/A",Businesses!G2215)</f>
        <v>N/A</v>
      </c>
      <c r="H2214" s="32" t="str">
        <f>IF(Businesses!H2215="","N/A",Businesses!H2215)</f>
        <v>N/A</v>
      </c>
      <c r="I2214" s="32" t="str">
        <f>IF(AND(Businesses!B2215="",Businesses!C2215&lt;&gt;""),0,IF(Businesses!B2215="","N/A",IF(ISNUMBER(Businesses!B2215),Businesses!B2215,0)))</f>
        <v>N/A</v>
      </c>
    </row>
    <row r="2215" spans="2:9">
      <c r="B2215" s="32" t="str">
        <f t="shared" si="69"/>
        <v>N/A</v>
      </c>
      <c r="C2215" s="32" t="str">
        <f>IF(AND(Businesses!D2216="",Businesses!E2216&lt;&gt;""),0,IF(Businesses!D2216="","N/A",IF(ISNUMBER(Businesses!D2216),Businesses!D2216,0)))</f>
        <v>N/A</v>
      </c>
      <c r="D2215" s="32" t="str">
        <f>IF(Businesses!E2216="","N/A",Businesses!E2216)</f>
        <v>N/A</v>
      </c>
      <c r="E2215" s="32" t="str">
        <f>IF(Businesses!F2216="","N/A",Businesses!F2216)</f>
        <v>N/A</v>
      </c>
      <c r="F2215" s="32" t="str">
        <f t="shared" si="68"/>
        <v>N/A</v>
      </c>
      <c r="G2215" s="32" t="str">
        <f>IF(Businesses!G2216="","N/A",Businesses!G2216)</f>
        <v>N/A</v>
      </c>
      <c r="H2215" s="32" t="str">
        <f>IF(Businesses!H2216="","N/A",Businesses!H2216)</f>
        <v>N/A</v>
      </c>
      <c r="I2215" s="32" t="str">
        <f>IF(AND(Businesses!B2216="",Businesses!C2216&lt;&gt;""),0,IF(Businesses!B2216="","N/A",IF(ISNUMBER(Businesses!B2216),Businesses!B2216,0)))</f>
        <v>N/A</v>
      </c>
    </row>
    <row r="2216" spans="2:9">
      <c r="B2216" s="32" t="str">
        <f t="shared" si="69"/>
        <v>N/A</v>
      </c>
      <c r="C2216" s="32" t="str">
        <f>IF(AND(Businesses!D2217="",Businesses!E2217&lt;&gt;""),0,IF(Businesses!D2217="","N/A",IF(ISNUMBER(Businesses!D2217),Businesses!D2217,0)))</f>
        <v>N/A</v>
      </c>
      <c r="D2216" s="32" t="str">
        <f>IF(Businesses!E2217="","N/A",Businesses!E2217)</f>
        <v>N/A</v>
      </c>
      <c r="E2216" s="32" t="str">
        <f>IF(Businesses!F2217="","N/A",Businesses!F2217)</f>
        <v>N/A</v>
      </c>
      <c r="F2216" s="32" t="str">
        <f t="shared" si="68"/>
        <v>N/A</v>
      </c>
      <c r="G2216" s="32" t="str">
        <f>IF(Businesses!G2217="","N/A",Businesses!G2217)</f>
        <v>N/A</v>
      </c>
      <c r="H2216" s="32" t="str">
        <f>IF(Businesses!H2217="","N/A",Businesses!H2217)</f>
        <v>N/A</v>
      </c>
      <c r="I2216" s="32" t="str">
        <f>IF(AND(Businesses!B2217="",Businesses!C2217&lt;&gt;""),0,IF(Businesses!B2217="","N/A",IF(ISNUMBER(Businesses!B2217),Businesses!B2217,0)))</f>
        <v>N/A</v>
      </c>
    </row>
    <row r="2217" spans="2:9">
      <c r="B2217" s="32" t="str">
        <f t="shared" si="69"/>
        <v>N/A</v>
      </c>
      <c r="C2217" s="32" t="str">
        <f>IF(AND(Businesses!D2218="",Businesses!E2218&lt;&gt;""),0,IF(Businesses!D2218="","N/A",IF(ISNUMBER(Businesses!D2218),Businesses!D2218,0)))</f>
        <v>N/A</v>
      </c>
      <c r="D2217" s="32" t="str">
        <f>IF(Businesses!E2218="","N/A",Businesses!E2218)</f>
        <v>N/A</v>
      </c>
      <c r="E2217" s="32" t="str">
        <f>IF(Businesses!F2218="","N/A",Businesses!F2218)</f>
        <v>N/A</v>
      </c>
      <c r="F2217" s="32" t="str">
        <f t="shared" si="68"/>
        <v>N/A</v>
      </c>
      <c r="G2217" s="32" t="str">
        <f>IF(Businesses!G2218="","N/A",Businesses!G2218)</f>
        <v>N/A</v>
      </c>
      <c r="H2217" s="32" t="str">
        <f>IF(Businesses!H2218="","N/A",Businesses!H2218)</f>
        <v>N/A</v>
      </c>
      <c r="I2217" s="32" t="str">
        <f>IF(AND(Businesses!B2218="",Businesses!C2218&lt;&gt;""),0,IF(Businesses!B2218="","N/A",IF(ISNUMBER(Businesses!B2218),Businesses!B2218,0)))</f>
        <v>N/A</v>
      </c>
    </row>
    <row r="2218" spans="2:9">
      <c r="B2218" s="32" t="str">
        <f t="shared" si="69"/>
        <v>N/A</v>
      </c>
      <c r="C2218" s="32" t="str">
        <f>IF(AND(Businesses!D2219="",Businesses!E2219&lt;&gt;""),0,IF(Businesses!D2219="","N/A",IF(ISNUMBER(Businesses!D2219),Businesses!D2219,0)))</f>
        <v>N/A</v>
      </c>
      <c r="D2218" s="32" t="str">
        <f>IF(Businesses!E2219="","N/A",Businesses!E2219)</f>
        <v>N/A</v>
      </c>
      <c r="E2218" s="32" t="str">
        <f>IF(Businesses!F2219="","N/A",Businesses!F2219)</f>
        <v>N/A</v>
      </c>
      <c r="F2218" s="32" t="str">
        <f t="shared" si="68"/>
        <v>N/A</v>
      </c>
      <c r="G2218" s="32" t="str">
        <f>IF(Businesses!G2219="","N/A",Businesses!G2219)</f>
        <v>N/A</v>
      </c>
      <c r="H2218" s="32" t="str">
        <f>IF(Businesses!H2219="","N/A",Businesses!H2219)</f>
        <v>N/A</v>
      </c>
      <c r="I2218" s="32" t="str">
        <f>IF(AND(Businesses!B2219="",Businesses!C2219&lt;&gt;""),0,IF(Businesses!B2219="","N/A",IF(ISNUMBER(Businesses!B2219),Businesses!B2219,0)))</f>
        <v>N/A</v>
      </c>
    </row>
    <row r="2219" spans="2:9">
      <c r="B2219" s="32" t="str">
        <f t="shared" si="69"/>
        <v>N/A</v>
      </c>
      <c r="C2219" s="32" t="str">
        <f>IF(AND(Businesses!D2220="",Businesses!E2220&lt;&gt;""),0,IF(Businesses!D2220="","N/A",IF(ISNUMBER(Businesses!D2220),Businesses!D2220,0)))</f>
        <v>N/A</v>
      </c>
      <c r="D2219" s="32" t="str">
        <f>IF(Businesses!E2220="","N/A",Businesses!E2220)</f>
        <v>N/A</v>
      </c>
      <c r="E2219" s="32" t="str">
        <f>IF(Businesses!F2220="","N/A",Businesses!F2220)</f>
        <v>N/A</v>
      </c>
      <c r="F2219" s="32" t="str">
        <f t="shared" si="68"/>
        <v>N/A</v>
      </c>
      <c r="G2219" s="32" t="str">
        <f>IF(Businesses!G2220="","N/A",Businesses!G2220)</f>
        <v>N/A</v>
      </c>
      <c r="H2219" s="32" t="str">
        <f>IF(Businesses!H2220="","N/A",Businesses!H2220)</f>
        <v>N/A</v>
      </c>
      <c r="I2219" s="32" t="str">
        <f>IF(AND(Businesses!B2220="",Businesses!C2220&lt;&gt;""),0,IF(Businesses!B2220="","N/A",IF(ISNUMBER(Businesses!B2220),Businesses!B2220,0)))</f>
        <v>N/A</v>
      </c>
    </row>
    <row r="2220" spans="2:9">
      <c r="B2220" s="32" t="str">
        <f t="shared" si="69"/>
        <v>N/A</v>
      </c>
      <c r="C2220" s="32" t="str">
        <f>IF(AND(Businesses!D2221="",Businesses!E2221&lt;&gt;""),0,IF(Businesses!D2221="","N/A",IF(ISNUMBER(Businesses!D2221),Businesses!D2221,0)))</f>
        <v>N/A</v>
      </c>
      <c r="D2220" s="32" t="str">
        <f>IF(Businesses!E2221="","N/A",Businesses!E2221)</f>
        <v>N/A</v>
      </c>
      <c r="E2220" s="32" t="str">
        <f>IF(Businesses!F2221="","N/A",Businesses!F2221)</f>
        <v>N/A</v>
      </c>
      <c r="F2220" s="32" t="str">
        <f t="shared" si="68"/>
        <v>N/A</v>
      </c>
      <c r="G2220" s="32" t="str">
        <f>IF(Businesses!G2221="","N/A",Businesses!G2221)</f>
        <v>N/A</v>
      </c>
      <c r="H2220" s="32" t="str">
        <f>IF(Businesses!H2221="","N/A",Businesses!H2221)</f>
        <v>N/A</v>
      </c>
      <c r="I2220" s="32" t="str">
        <f>IF(AND(Businesses!B2221="",Businesses!C2221&lt;&gt;""),0,IF(Businesses!B2221="","N/A",IF(ISNUMBER(Businesses!B2221),Businesses!B2221,0)))</f>
        <v>N/A</v>
      </c>
    </row>
    <row r="2221" spans="2:9">
      <c r="B2221" s="32" t="str">
        <f t="shared" si="69"/>
        <v>N/A</v>
      </c>
      <c r="C2221" s="32" t="str">
        <f>IF(AND(Businesses!D2222="",Businesses!E2222&lt;&gt;""),0,IF(Businesses!D2222="","N/A",IF(ISNUMBER(Businesses!D2222),Businesses!D2222,0)))</f>
        <v>N/A</v>
      </c>
      <c r="D2221" s="32" t="str">
        <f>IF(Businesses!E2222="","N/A",Businesses!E2222)</f>
        <v>N/A</v>
      </c>
      <c r="E2221" s="32" t="str">
        <f>IF(Businesses!F2222="","N/A",Businesses!F2222)</f>
        <v>N/A</v>
      </c>
      <c r="F2221" s="32" t="str">
        <f t="shared" si="68"/>
        <v>N/A</v>
      </c>
      <c r="G2221" s="32" t="str">
        <f>IF(Businesses!G2222="","N/A",Businesses!G2222)</f>
        <v>N/A</v>
      </c>
      <c r="H2221" s="32" t="str">
        <f>IF(Businesses!H2222="","N/A",Businesses!H2222)</f>
        <v>N/A</v>
      </c>
      <c r="I2221" s="32" t="str">
        <f>IF(AND(Businesses!B2222="",Businesses!C2222&lt;&gt;""),0,IF(Businesses!B2222="","N/A",IF(ISNUMBER(Businesses!B2222),Businesses!B2222,0)))</f>
        <v>N/A</v>
      </c>
    </row>
    <row r="2222" spans="2:9">
      <c r="B2222" s="32" t="str">
        <f t="shared" si="69"/>
        <v>N/A</v>
      </c>
      <c r="C2222" s="32" t="str">
        <f>IF(AND(Businesses!D2223="",Businesses!E2223&lt;&gt;""),0,IF(Businesses!D2223="","N/A",IF(ISNUMBER(Businesses!D2223),Businesses!D2223,0)))</f>
        <v>N/A</v>
      </c>
      <c r="D2222" s="32" t="str">
        <f>IF(Businesses!E2223="","N/A",Businesses!E2223)</f>
        <v>N/A</v>
      </c>
      <c r="E2222" s="32" t="str">
        <f>IF(Businesses!F2223="","N/A",Businesses!F2223)</f>
        <v>N/A</v>
      </c>
      <c r="F2222" s="32" t="str">
        <f t="shared" si="68"/>
        <v>N/A</v>
      </c>
      <c r="G2222" s="32" t="str">
        <f>IF(Businesses!G2223="","N/A",Businesses!G2223)</f>
        <v>N/A</v>
      </c>
      <c r="H2222" s="32" t="str">
        <f>IF(Businesses!H2223="","N/A",Businesses!H2223)</f>
        <v>N/A</v>
      </c>
      <c r="I2222" s="32" t="str">
        <f>IF(AND(Businesses!B2223="",Businesses!C2223&lt;&gt;""),0,IF(Businesses!B2223="","N/A",IF(ISNUMBER(Businesses!B2223),Businesses!B2223,0)))</f>
        <v>N/A</v>
      </c>
    </row>
    <row r="2223" spans="2:9">
      <c r="B2223" s="32" t="str">
        <f t="shared" si="69"/>
        <v>N/A</v>
      </c>
      <c r="C2223" s="32" t="str">
        <f>IF(AND(Businesses!D2224="",Businesses!E2224&lt;&gt;""),0,IF(Businesses!D2224="","N/A",IF(ISNUMBER(Businesses!D2224),Businesses!D2224,0)))</f>
        <v>N/A</v>
      </c>
      <c r="D2223" s="32" t="str">
        <f>IF(Businesses!E2224="","N/A",Businesses!E2224)</f>
        <v>N/A</v>
      </c>
      <c r="E2223" s="32" t="str">
        <f>IF(Businesses!F2224="","N/A",Businesses!F2224)</f>
        <v>N/A</v>
      </c>
      <c r="F2223" s="32" t="str">
        <f t="shared" si="68"/>
        <v>N/A</v>
      </c>
      <c r="G2223" s="32" t="str">
        <f>IF(Businesses!G2224="","N/A",Businesses!G2224)</f>
        <v>N/A</v>
      </c>
      <c r="H2223" s="32" t="str">
        <f>IF(Businesses!H2224="","N/A",Businesses!H2224)</f>
        <v>N/A</v>
      </c>
      <c r="I2223" s="32" t="str">
        <f>IF(AND(Businesses!B2224="",Businesses!C2224&lt;&gt;""),0,IF(Businesses!B2224="","N/A",IF(ISNUMBER(Businesses!B2224),Businesses!B2224,0)))</f>
        <v>N/A</v>
      </c>
    </row>
    <row r="2224" spans="2:9">
      <c r="B2224" s="32" t="str">
        <f t="shared" si="69"/>
        <v>N/A</v>
      </c>
      <c r="C2224" s="32" t="str">
        <f>IF(AND(Businesses!D2225="",Businesses!E2225&lt;&gt;""),0,IF(Businesses!D2225="","N/A",IF(ISNUMBER(Businesses!D2225),Businesses!D2225,0)))</f>
        <v>N/A</v>
      </c>
      <c r="D2224" s="32" t="str">
        <f>IF(Businesses!E2225="","N/A",Businesses!E2225)</f>
        <v>N/A</v>
      </c>
      <c r="E2224" s="32" t="str">
        <f>IF(Businesses!F2225="","N/A",Businesses!F2225)</f>
        <v>N/A</v>
      </c>
      <c r="F2224" s="32" t="str">
        <f t="shared" si="68"/>
        <v>N/A</v>
      </c>
      <c r="G2224" s="32" t="str">
        <f>IF(Businesses!G2225="","N/A",Businesses!G2225)</f>
        <v>N/A</v>
      </c>
      <c r="H2224" s="32" t="str">
        <f>IF(Businesses!H2225="","N/A",Businesses!H2225)</f>
        <v>N/A</v>
      </c>
      <c r="I2224" s="32" t="str">
        <f>IF(AND(Businesses!B2225="",Businesses!C2225&lt;&gt;""),0,IF(Businesses!B2225="","N/A",IF(ISNUMBER(Businesses!B2225),Businesses!B2225,0)))</f>
        <v>N/A</v>
      </c>
    </row>
    <row r="2225" spans="2:9">
      <c r="B2225" s="32" t="str">
        <f t="shared" si="69"/>
        <v>N/A</v>
      </c>
      <c r="C2225" s="32" t="str">
        <f>IF(AND(Businesses!D2226="",Businesses!E2226&lt;&gt;""),0,IF(Businesses!D2226="","N/A",IF(ISNUMBER(Businesses!D2226),Businesses!D2226,0)))</f>
        <v>N/A</v>
      </c>
      <c r="D2225" s="32" t="str">
        <f>IF(Businesses!E2226="","N/A",Businesses!E2226)</f>
        <v>N/A</v>
      </c>
      <c r="E2225" s="32" t="str">
        <f>IF(Businesses!F2226="","N/A",Businesses!F2226)</f>
        <v>N/A</v>
      </c>
      <c r="F2225" s="32" t="str">
        <f t="shared" si="68"/>
        <v>N/A</v>
      </c>
      <c r="G2225" s="32" t="str">
        <f>IF(Businesses!G2226="","N/A",Businesses!G2226)</f>
        <v>N/A</v>
      </c>
      <c r="H2225" s="32" t="str">
        <f>IF(Businesses!H2226="","N/A",Businesses!H2226)</f>
        <v>N/A</v>
      </c>
      <c r="I2225" s="32" t="str">
        <f>IF(AND(Businesses!B2226="",Businesses!C2226&lt;&gt;""),0,IF(Businesses!B2226="","N/A",IF(ISNUMBER(Businesses!B2226),Businesses!B2226,0)))</f>
        <v>N/A</v>
      </c>
    </row>
    <row r="2226" spans="2:9">
      <c r="B2226" s="32" t="str">
        <f t="shared" si="69"/>
        <v>N/A</v>
      </c>
      <c r="C2226" s="32" t="str">
        <f>IF(AND(Businesses!D2227="",Businesses!E2227&lt;&gt;""),0,IF(Businesses!D2227="","N/A",IF(ISNUMBER(Businesses!D2227),Businesses!D2227,0)))</f>
        <v>N/A</v>
      </c>
      <c r="D2226" s="32" t="str">
        <f>IF(Businesses!E2227="","N/A",Businesses!E2227)</f>
        <v>N/A</v>
      </c>
      <c r="E2226" s="32" t="str">
        <f>IF(Businesses!F2227="","N/A",Businesses!F2227)</f>
        <v>N/A</v>
      </c>
      <c r="F2226" s="32" t="str">
        <f t="shared" si="68"/>
        <v>N/A</v>
      </c>
      <c r="G2226" s="32" t="str">
        <f>IF(Businesses!G2227="","N/A",Businesses!G2227)</f>
        <v>N/A</v>
      </c>
      <c r="H2226" s="32" t="str">
        <f>IF(Businesses!H2227="","N/A",Businesses!H2227)</f>
        <v>N/A</v>
      </c>
      <c r="I2226" s="32" t="str">
        <f>IF(AND(Businesses!B2227="",Businesses!C2227&lt;&gt;""),0,IF(Businesses!B2227="","N/A",IF(ISNUMBER(Businesses!B2227),Businesses!B2227,0)))</f>
        <v>N/A</v>
      </c>
    </row>
    <row r="2227" spans="2:9">
      <c r="B2227" s="32" t="str">
        <f t="shared" si="69"/>
        <v>N/A</v>
      </c>
      <c r="C2227" s="32" t="str">
        <f>IF(AND(Businesses!D2228="",Businesses!E2228&lt;&gt;""),0,IF(Businesses!D2228="","N/A",IF(ISNUMBER(Businesses!D2228),Businesses!D2228,0)))</f>
        <v>N/A</v>
      </c>
      <c r="D2227" s="32" t="str">
        <f>IF(Businesses!E2228="","N/A",Businesses!E2228)</f>
        <v>N/A</v>
      </c>
      <c r="E2227" s="32" t="str">
        <f>IF(Businesses!F2228="","N/A",Businesses!F2228)</f>
        <v>N/A</v>
      </c>
      <c r="F2227" s="32" t="str">
        <f t="shared" si="68"/>
        <v>N/A</v>
      </c>
      <c r="G2227" s="32" t="str">
        <f>IF(Businesses!G2228="","N/A",Businesses!G2228)</f>
        <v>N/A</v>
      </c>
      <c r="H2227" s="32" t="str">
        <f>IF(Businesses!H2228="","N/A",Businesses!H2228)</f>
        <v>N/A</v>
      </c>
      <c r="I2227" s="32" t="str">
        <f>IF(AND(Businesses!B2228="",Businesses!C2228&lt;&gt;""),0,IF(Businesses!B2228="","N/A",IF(ISNUMBER(Businesses!B2228),Businesses!B2228,0)))</f>
        <v>N/A</v>
      </c>
    </row>
    <row r="2228" spans="2:9">
      <c r="B2228" s="32" t="str">
        <f t="shared" si="69"/>
        <v>N/A</v>
      </c>
      <c r="C2228" s="32" t="str">
        <f>IF(AND(Businesses!D2229="",Businesses!E2229&lt;&gt;""),0,IF(Businesses!D2229="","N/A",IF(ISNUMBER(Businesses!D2229),Businesses!D2229,0)))</f>
        <v>N/A</v>
      </c>
      <c r="D2228" s="32" t="str">
        <f>IF(Businesses!E2229="","N/A",Businesses!E2229)</f>
        <v>N/A</v>
      </c>
      <c r="E2228" s="32" t="str">
        <f>IF(Businesses!F2229="","N/A",Businesses!F2229)</f>
        <v>N/A</v>
      </c>
      <c r="F2228" s="32" t="str">
        <f t="shared" si="68"/>
        <v>N/A</v>
      </c>
      <c r="G2228" s="32" t="str">
        <f>IF(Businesses!G2229="","N/A",Businesses!G2229)</f>
        <v>N/A</v>
      </c>
      <c r="H2228" s="32" t="str">
        <f>IF(Businesses!H2229="","N/A",Businesses!H2229)</f>
        <v>N/A</v>
      </c>
      <c r="I2228" s="32" t="str">
        <f>IF(AND(Businesses!B2229="",Businesses!C2229&lt;&gt;""),0,IF(Businesses!B2229="","N/A",IF(ISNUMBER(Businesses!B2229),Businesses!B2229,0)))</f>
        <v>N/A</v>
      </c>
    </row>
    <row r="2229" spans="2:9">
      <c r="B2229" s="32" t="str">
        <f t="shared" si="69"/>
        <v>N/A</v>
      </c>
      <c r="C2229" s="32" t="str">
        <f>IF(AND(Businesses!D2230="",Businesses!E2230&lt;&gt;""),0,IF(Businesses!D2230="","N/A",IF(ISNUMBER(Businesses!D2230),Businesses!D2230,0)))</f>
        <v>N/A</v>
      </c>
      <c r="D2229" s="32" t="str">
        <f>IF(Businesses!E2230="","N/A",Businesses!E2230)</f>
        <v>N/A</v>
      </c>
      <c r="E2229" s="32" t="str">
        <f>IF(Businesses!F2230="","N/A",Businesses!F2230)</f>
        <v>N/A</v>
      </c>
      <c r="F2229" s="32" t="str">
        <f t="shared" si="68"/>
        <v>N/A</v>
      </c>
      <c r="G2229" s="32" t="str">
        <f>IF(Businesses!G2230="","N/A",Businesses!G2230)</f>
        <v>N/A</v>
      </c>
      <c r="H2229" s="32" t="str">
        <f>IF(Businesses!H2230="","N/A",Businesses!H2230)</f>
        <v>N/A</v>
      </c>
      <c r="I2229" s="32" t="str">
        <f>IF(AND(Businesses!B2230="",Businesses!C2230&lt;&gt;""),0,IF(Businesses!B2230="","N/A",IF(ISNUMBER(Businesses!B2230),Businesses!B2230,0)))</f>
        <v>N/A</v>
      </c>
    </row>
    <row r="2230" spans="2:9">
      <c r="B2230" s="32" t="str">
        <f t="shared" si="69"/>
        <v>N/A</v>
      </c>
      <c r="C2230" s="32" t="str">
        <f>IF(AND(Businesses!D2231="",Businesses!E2231&lt;&gt;""),0,IF(Businesses!D2231="","N/A",IF(ISNUMBER(Businesses!D2231),Businesses!D2231,0)))</f>
        <v>N/A</v>
      </c>
      <c r="D2230" s="32" t="str">
        <f>IF(Businesses!E2231="","N/A",Businesses!E2231)</f>
        <v>N/A</v>
      </c>
      <c r="E2230" s="32" t="str">
        <f>IF(Businesses!F2231="","N/A",Businesses!F2231)</f>
        <v>N/A</v>
      </c>
      <c r="F2230" s="32" t="str">
        <f t="shared" si="68"/>
        <v>N/A</v>
      </c>
      <c r="G2230" s="32" t="str">
        <f>IF(Businesses!G2231="","N/A",Businesses!G2231)</f>
        <v>N/A</v>
      </c>
      <c r="H2230" s="32" t="str">
        <f>IF(Businesses!H2231="","N/A",Businesses!H2231)</f>
        <v>N/A</v>
      </c>
      <c r="I2230" s="32" t="str">
        <f>IF(AND(Businesses!B2231="",Businesses!C2231&lt;&gt;""),0,IF(Businesses!B2231="","N/A",IF(ISNUMBER(Businesses!B2231),Businesses!B2231,0)))</f>
        <v>N/A</v>
      </c>
    </row>
    <row r="2231" spans="2:9">
      <c r="B2231" s="32" t="str">
        <f t="shared" si="69"/>
        <v>N/A</v>
      </c>
      <c r="C2231" s="32" t="str">
        <f>IF(AND(Businesses!D2232="",Businesses!E2232&lt;&gt;""),0,IF(Businesses!D2232="","N/A",IF(ISNUMBER(Businesses!D2232),Businesses!D2232,0)))</f>
        <v>N/A</v>
      </c>
      <c r="D2231" s="32" t="str">
        <f>IF(Businesses!E2232="","N/A",Businesses!E2232)</f>
        <v>N/A</v>
      </c>
      <c r="E2231" s="32" t="str">
        <f>IF(Businesses!F2232="","N/A",Businesses!F2232)</f>
        <v>N/A</v>
      </c>
      <c r="F2231" s="32" t="str">
        <f t="shared" si="68"/>
        <v>N/A</v>
      </c>
      <c r="G2231" s="32" t="str">
        <f>IF(Businesses!G2232="","N/A",Businesses!G2232)</f>
        <v>N/A</v>
      </c>
      <c r="H2231" s="32" t="str">
        <f>IF(Businesses!H2232="","N/A",Businesses!H2232)</f>
        <v>N/A</v>
      </c>
      <c r="I2231" s="32" t="str">
        <f>IF(AND(Businesses!B2232="",Businesses!C2232&lt;&gt;""),0,IF(Businesses!B2232="","N/A",IF(ISNUMBER(Businesses!B2232),Businesses!B2232,0)))</f>
        <v>N/A</v>
      </c>
    </row>
    <row r="2232" spans="2:9">
      <c r="B2232" s="32" t="str">
        <f t="shared" si="69"/>
        <v>N/A</v>
      </c>
      <c r="C2232" s="32" t="str">
        <f>IF(AND(Businesses!D2233="",Businesses!E2233&lt;&gt;""),0,IF(Businesses!D2233="","N/A",IF(ISNUMBER(Businesses!D2233),Businesses!D2233,0)))</f>
        <v>N/A</v>
      </c>
      <c r="D2232" s="32" t="str">
        <f>IF(Businesses!E2233="","N/A",Businesses!E2233)</f>
        <v>N/A</v>
      </c>
      <c r="E2232" s="32" t="str">
        <f>IF(Businesses!F2233="","N/A",Businesses!F2233)</f>
        <v>N/A</v>
      </c>
      <c r="F2232" s="32" t="str">
        <f t="shared" si="68"/>
        <v>N/A</v>
      </c>
      <c r="G2232" s="32" t="str">
        <f>IF(Businesses!G2233="","N/A",Businesses!G2233)</f>
        <v>N/A</v>
      </c>
      <c r="H2232" s="32" t="str">
        <f>IF(Businesses!H2233="","N/A",Businesses!H2233)</f>
        <v>N/A</v>
      </c>
      <c r="I2232" s="32" t="str">
        <f>IF(AND(Businesses!B2233="",Businesses!C2233&lt;&gt;""),0,IF(Businesses!B2233="","N/A",IF(ISNUMBER(Businesses!B2233),Businesses!B2233,0)))</f>
        <v>N/A</v>
      </c>
    </row>
    <row r="2233" spans="2:9">
      <c r="B2233" s="32" t="str">
        <f t="shared" si="69"/>
        <v>N/A</v>
      </c>
      <c r="C2233" s="32" t="str">
        <f>IF(AND(Businesses!D2234="",Businesses!E2234&lt;&gt;""),0,IF(Businesses!D2234="","N/A",IF(ISNUMBER(Businesses!D2234),Businesses!D2234,0)))</f>
        <v>N/A</v>
      </c>
      <c r="D2233" s="32" t="str">
        <f>IF(Businesses!E2234="","N/A",Businesses!E2234)</f>
        <v>N/A</v>
      </c>
      <c r="E2233" s="32" t="str">
        <f>IF(Businesses!F2234="","N/A",Businesses!F2234)</f>
        <v>N/A</v>
      </c>
      <c r="F2233" s="32" t="str">
        <f t="shared" si="68"/>
        <v>N/A</v>
      </c>
      <c r="G2233" s="32" t="str">
        <f>IF(Businesses!G2234="","N/A",Businesses!G2234)</f>
        <v>N/A</v>
      </c>
      <c r="H2233" s="32" t="str">
        <f>IF(Businesses!H2234="","N/A",Businesses!H2234)</f>
        <v>N/A</v>
      </c>
      <c r="I2233" s="32" t="str">
        <f>IF(AND(Businesses!B2234="",Businesses!C2234&lt;&gt;""),0,IF(Businesses!B2234="","N/A",IF(ISNUMBER(Businesses!B2234),Businesses!B2234,0)))</f>
        <v>N/A</v>
      </c>
    </row>
    <row r="2234" spans="2:9">
      <c r="B2234" s="32" t="str">
        <f t="shared" si="69"/>
        <v>N/A</v>
      </c>
      <c r="C2234" s="32" t="str">
        <f>IF(AND(Businesses!D2235="",Businesses!E2235&lt;&gt;""),0,IF(Businesses!D2235="","N/A",IF(ISNUMBER(Businesses!D2235),Businesses!D2235,0)))</f>
        <v>N/A</v>
      </c>
      <c r="D2234" s="32" t="str">
        <f>IF(Businesses!E2235="","N/A",Businesses!E2235)</f>
        <v>N/A</v>
      </c>
      <c r="E2234" s="32" t="str">
        <f>IF(Businesses!F2235="","N/A",Businesses!F2235)</f>
        <v>N/A</v>
      </c>
      <c r="F2234" s="32" t="str">
        <f t="shared" si="68"/>
        <v>N/A</v>
      </c>
      <c r="G2234" s="32" t="str">
        <f>IF(Businesses!G2235="","N/A",Businesses!G2235)</f>
        <v>N/A</v>
      </c>
      <c r="H2234" s="32" t="str">
        <f>IF(Businesses!H2235="","N/A",Businesses!H2235)</f>
        <v>N/A</v>
      </c>
      <c r="I2234" s="32" t="str">
        <f>IF(AND(Businesses!B2235="",Businesses!C2235&lt;&gt;""),0,IF(Businesses!B2235="","N/A",IF(ISNUMBER(Businesses!B2235),Businesses!B2235,0)))</f>
        <v>N/A</v>
      </c>
    </row>
    <row r="2235" spans="2:9">
      <c r="B2235" s="32" t="str">
        <f t="shared" si="69"/>
        <v>N/A</v>
      </c>
      <c r="C2235" s="32" t="str">
        <f>IF(AND(Businesses!D2236="",Businesses!E2236&lt;&gt;""),0,IF(Businesses!D2236="","N/A",IF(ISNUMBER(Businesses!D2236),Businesses!D2236,0)))</f>
        <v>N/A</v>
      </c>
      <c r="D2235" s="32" t="str">
        <f>IF(Businesses!E2236="","N/A",Businesses!E2236)</f>
        <v>N/A</v>
      </c>
      <c r="E2235" s="32" t="str">
        <f>IF(Businesses!F2236="","N/A",Businesses!F2236)</f>
        <v>N/A</v>
      </c>
      <c r="F2235" s="32" t="str">
        <f t="shared" si="68"/>
        <v>N/A</v>
      </c>
      <c r="G2235" s="32" t="str">
        <f>IF(Businesses!G2236="","N/A",Businesses!G2236)</f>
        <v>N/A</v>
      </c>
      <c r="H2235" s="32" t="str">
        <f>IF(Businesses!H2236="","N/A",Businesses!H2236)</f>
        <v>N/A</v>
      </c>
      <c r="I2235" s="32" t="str">
        <f>IF(AND(Businesses!B2236="",Businesses!C2236&lt;&gt;""),0,IF(Businesses!B2236="","N/A",IF(ISNUMBER(Businesses!B2236),Businesses!B2236,0)))</f>
        <v>N/A</v>
      </c>
    </row>
    <row r="2236" spans="2:9">
      <c r="B2236" s="32" t="str">
        <f t="shared" si="69"/>
        <v>N/A</v>
      </c>
      <c r="C2236" s="32" t="str">
        <f>IF(AND(Businesses!D2237="",Businesses!E2237&lt;&gt;""),0,IF(Businesses!D2237="","N/A",IF(ISNUMBER(Businesses!D2237),Businesses!D2237,0)))</f>
        <v>N/A</v>
      </c>
      <c r="D2236" s="32" t="str">
        <f>IF(Businesses!E2237="","N/A",Businesses!E2237)</f>
        <v>N/A</v>
      </c>
      <c r="E2236" s="32" t="str">
        <f>IF(Businesses!F2237="","N/A",Businesses!F2237)</f>
        <v>N/A</v>
      </c>
      <c r="F2236" s="32" t="str">
        <f t="shared" si="68"/>
        <v>N/A</v>
      </c>
      <c r="G2236" s="32" t="str">
        <f>IF(Businesses!G2237="","N/A",Businesses!G2237)</f>
        <v>N/A</v>
      </c>
      <c r="H2236" s="32" t="str">
        <f>IF(Businesses!H2237="","N/A",Businesses!H2237)</f>
        <v>N/A</v>
      </c>
      <c r="I2236" s="32" t="str">
        <f>IF(AND(Businesses!B2237="",Businesses!C2237&lt;&gt;""),0,IF(Businesses!B2237="","N/A",IF(ISNUMBER(Businesses!B2237),Businesses!B2237,0)))</f>
        <v>N/A</v>
      </c>
    </row>
    <row r="2237" spans="2:9">
      <c r="B2237" s="32" t="str">
        <f t="shared" si="69"/>
        <v>N/A</v>
      </c>
      <c r="C2237" s="32" t="str">
        <f>IF(AND(Businesses!D2238="",Businesses!E2238&lt;&gt;""),0,IF(Businesses!D2238="","N/A",IF(ISNUMBER(Businesses!D2238),Businesses!D2238,0)))</f>
        <v>N/A</v>
      </c>
      <c r="D2237" s="32" t="str">
        <f>IF(Businesses!E2238="","N/A",Businesses!E2238)</f>
        <v>N/A</v>
      </c>
      <c r="E2237" s="32" t="str">
        <f>IF(Businesses!F2238="","N/A",Businesses!F2238)</f>
        <v>N/A</v>
      </c>
      <c r="F2237" s="32" t="str">
        <f t="shared" si="68"/>
        <v>N/A</v>
      </c>
      <c r="G2237" s="32" t="str">
        <f>IF(Businesses!G2238="","N/A",Businesses!G2238)</f>
        <v>N/A</v>
      </c>
      <c r="H2237" s="32" t="str">
        <f>IF(Businesses!H2238="","N/A",Businesses!H2238)</f>
        <v>N/A</v>
      </c>
      <c r="I2237" s="32" t="str">
        <f>IF(AND(Businesses!B2238="",Businesses!C2238&lt;&gt;""),0,IF(Businesses!B2238="","N/A",IF(ISNUMBER(Businesses!B2238),Businesses!B2238,0)))</f>
        <v>N/A</v>
      </c>
    </row>
    <row r="2238" spans="2:9">
      <c r="B2238" s="32" t="str">
        <f t="shared" si="69"/>
        <v>N/A</v>
      </c>
      <c r="C2238" s="32" t="str">
        <f>IF(AND(Businesses!D2239="",Businesses!E2239&lt;&gt;""),0,IF(Businesses!D2239="","N/A",IF(ISNUMBER(Businesses!D2239),Businesses!D2239,0)))</f>
        <v>N/A</v>
      </c>
      <c r="D2238" s="32" t="str">
        <f>IF(Businesses!E2239="","N/A",Businesses!E2239)</f>
        <v>N/A</v>
      </c>
      <c r="E2238" s="32" t="str">
        <f>IF(Businesses!F2239="","N/A",Businesses!F2239)</f>
        <v>N/A</v>
      </c>
      <c r="F2238" s="32" t="str">
        <f t="shared" si="68"/>
        <v>N/A</v>
      </c>
      <c r="G2238" s="32" t="str">
        <f>IF(Businesses!G2239="","N/A",Businesses!G2239)</f>
        <v>N/A</v>
      </c>
      <c r="H2238" s="32" t="str">
        <f>IF(Businesses!H2239="","N/A",Businesses!H2239)</f>
        <v>N/A</v>
      </c>
      <c r="I2238" s="32" t="str">
        <f>IF(AND(Businesses!B2239="",Businesses!C2239&lt;&gt;""),0,IF(Businesses!B2239="","N/A",IF(ISNUMBER(Businesses!B2239),Businesses!B2239,0)))</f>
        <v>N/A</v>
      </c>
    </row>
    <row r="2239" spans="2:9">
      <c r="B2239" s="32" t="str">
        <f t="shared" si="69"/>
        <v>N/A</v>
      </c>
      <c r="C2239" s="32" t="str">
        <f>IF(AND(Businesses!D2240="",Businesses!E2240&lt;&gt;""),0,IF(Businesses!D2240="","N/A",IF(ISNUMBER(Businesses!D2240),Businesses!D2240,0)))</f>
        <v>N/A</v>
      </c>
      <c r="D2239" s="32" t="str">
        <f>IF(Businesses!E2240="","N/A",Businesses!E2240)</f>
        <v>N/A</v>
      </c>
      <c r="E2239" s="32" t="str">
        <f>IF(Businesses!F2240="","N/A",Businesses!F2240)</f>
        <v>N/A</v>
      </c>
      <c r="F2239" s="32" t="str">
        <f t="shared" si="68"/>
        <v>N/A</v>
      </c>
      <c r="G2239" s="32" t="str">
        <f>IF(Businesses!G2240="","N/A",Businesses!G2240)</f>
        <v>N/A</v>
      </c>
      <c r="H2239" s="32" t="str">
        <f>IF(Businesses!H2240="","N/A",Businesses!H2240)</f>
        <v>N/A</v>
      </c>
      <c r="I2239" s="32" t="str">
        <f>IF(AND(Businesses!B2240="",Businesses!C2240&lt;&gt;""),0,IF(Businesses!B2240="","N/A",IF(ISNUMBER(Businesses!B2240),Businesses!B2240,0)))</f>
        <v>N/A</v>
      </c>
    </row>
    <row r="2240" spans="2:9">
      <c r="B2240" s="32" t="str">
        <f t="shared" si="69"/>
        <v>N/A</v>
      </c>
      <c r="C2240" s="32" t="str">
        <f>IF(AND(Businesses!D2241="",Businesses!E2241&lt;&gt;""),0,IF(Businesses!D2241="","N/A",IF(ISNUMBER(Businesses!D2241),Businesses!D2241,0)))</f>
        <v>N/A</v>
      </c>
      <c r="D2240" s="32" t="str">
        <f>IF(Businesses!E2241="","N/A",Businesses!E2241)</f>
        <v>N/A</v>
      </c>
      <c r="E2240" s="32" t="str">
        <f>IF(Businesses!F2241="","N/A",Businesses!F2241)</f>
        <v>N/A</v>
      </c>
      <c r="F2240" s="32" t="str">
        <f t="shared" si="68"/>
        <v>N/A</v>
      </c>
      <c r="G2240" s="32" t="str">
        <f>IF(Businesses!G2241="","N/A",Businesses!G2241)</f>
        <v>N/A</v>
      </c>
      <c r="H2240" s="32" t="str">
        <f>IF(Businesses!H2241="","N/A",Businesses!H2241)</f>
        <v>N/A</v>
      </c>
      <c r="I2240" s="32" t="str">
        <f>IF(AND(Businesses!B2241="",Businesses!C2241&lt;&gt;""),0,IF(Businesses!B2241="","N/A",IF(ISNUMBER(Businesses!B2241),Businesses!B2241,0)))</f>
        <v>N/A</v>
      </c>
    </row>
    <row r="2241" spans="2:9">
      <c r="B2241" s="32" t="str">
        <f t="shared" si="69"/>
        <v>N/A</v>
      </c>
      <c r="C2241" s="32" t="str">
        <f>IF(AND(Businesses!D2242="",Businesses!E2242&lt;&gt;""),0,IF(Businesses!D2242="","N/A",IF(ISNUMBER(Businesses!D2242),Businesses!D2242,0)))</f>
        <v>N/A</v>
      </c>
      <c r="D2241" s="32" t="str">
        <f>IF(Businesses!E2242="","N/A",Businesses!E2242)</f>
        <v>N/A</v>
      </c>
      <c r="E2241" s="32" t="str">
        <f>IF(Businesses!F2242="","N/A",Businesses!F2242)</f>
        <v>N/A</v>
      </c>
      <c r="F2241" s="32" t="str">
        <f t="shared" si="68"/>
        <v>N/A</v>
      </c>
      <c r="G2241" s="32" t="str">
        <f>IF(Businesses!G2242="","N/A",Businesses!G2242)</f>
        <v>N/A</v>
      </c>
      <c r="H2241" s="32" t="str">
        <f>IF(Businesses!H2242="","N/A",Businesses!H2242)</f>
        <v>N/A</v>
      </c>
      <c r="I2241" s="32" t="str">
        <f>IF(AND(Businesses!B2242="",Businesses!C2242&lt;&gt;""),0,IF(Businesses!B2242="","N/A",IF(ISNUMBER(Businesses!B2242),Businesses!B2242,0)))</f>
        <v>N/A</v>
      </c>
    </row>
    <row r="2242" spans="2:9">
      <c r="B2242" s="32" t="str">
        <f t="shared" si="69"/>
        <v>N/A</v>
      </c>
      <c r="C2242" s="32" t="str">
        <f>IF(AND(Businesses!D2243="",Businesses!E2243&lt;&gt;""),0,IF(Businesses!D2243="","N/A",IF(ISNUMBER(Businesses!D2243),Businesses!D2243,0)))</f>
        <v>N/A</v>
      </c>
      <c r="D2242" s="32" t="str">
        <f>IF(Businesses!E2243="","N/A",Businesses!E2243)</f>
        <v>N/A</v>
      </c>
      <c r="E2242" s="32" t="str">
        <f>IF(Businesses!F2243="","N/A",Businesses!F2243)</f>
        <v>N/A</v>
      </c>
      <c r="F2242" s="32" t="str">
        <f t="shared" ref="F2242:F2305" si="70">IF(B2242="N/A","N/A",UPPER(TRIM(ProbuildName)))</f>
        <v>N/A</v>
      </c>
      <c r="G2242" s="32" t="str">
        <f>IF(Businesses!G2243="","N/A",Businesses!G2243)</f>
        <v>N/A</v>
      </c>
      <c r="H2242" s="32" t="str">
        <f>IF(Businesses!H2243="","N/A",Businesses!H2243)</f>
        <v>N/A</v>
      </c>
      <c r="I2242" s="32" t="str">
        <f>IF(AND(Businesses!B2243="",Businesses!C2243&lt;&gt;""),0,IF(Businesses!B2243="","N/A",IF(ISNUMBER(Businesses!B2243),Businesses!B2243,0)))</f>
        <v>N/A</v>
      </c>
    </row>
    <row r="2243" spans="2:9">
      <c r="B2243" s="32" t="str">
        <f t="shared" ref="B2243:B2306" si="71">IF(I2243="N/A","N/A","")</f>
        <v>N/A</v>
      </c>
      <c r="C2243" s="32" t="str">
        <f>IF(AND(Businesses!D2244="",Businesses!E2244&lt;&gt;""),0,IF(Businesses!D2244="","N/A",IF(ISNUMBER(Businesses!D2244),Businesses!D2244,0)))</f>
        <v>N/A</v>
      </c>
      <c r="D2243" s="32" t="str">
        <f>IF(Businesses!E2244="","N/A",Businesses!E2244)</f>
        <v>N/A</v>
      </c>
      <c r="E2243" s="32" t="str">
        <f>IF(Businesses!F2244="","N/A",Businesses!F2244)</f>
        <v>N/A</v>
      </c>
      <c r="F2243" s="32" t="str">
        <f t="shared" si="70"/>
        <v>N/A</v>
      </c>
      <c r="G2243" s="32" t="str">
        <f>IF(Businesses!G2244="","N/A",Businesses!G2244)</f>
        <v>N/A</v>
      </c>
      <c r="H2243" s="32" t="str">
        <f>IF(Businesses!H2244="","N/A",Businesses!H2244)</f>
        <v>N/A</v>
      </c>
      <c r="I2243" s="32" t="str">
        <f>IF(AND(Businesses!B2244="",Businesses!C2244&lt;&gt;""),0,IF(Businesses!B2244="","N/A",IF(ISNUMBER(Businesses!B2244),Businesses!B2244,0)))</f>
        <v>N/A</v>
      </c>
    </row>
    <row r="2244" spans="2:9">
      <c r="B2244" s="32" t="str">
        <f t="shared" si="71"/>
        <v>N/A</v>
      </c>
      <c r="C2244" s="32" t="str">
        <f>IF(AND(Businesses!D2245="",Businesses!E2245&lt;&gt;""),0,IF(Businesses!D2245="","N/A",IF(ISNUMBER(Businesses!D2245),Businesses!D2245,0)))</f>
        <v>N/A</v>
      </c>
      <c r="D2244" s="32" t="str">
        <f>IF(Businesses!E2245="","N/A",Businesses!E2245)</f>
        <v>N/A</v>
      </c>
      <c r="E2244" s="32" t="str">
        <f>IF(Businesses!F2245="","N/A",Businesses!F2245)</f>
        <v>N/A</v>
      </c>
      <c r="F2244" s="32" t="str">
        <f t="shared" si="70"/>
        <v>N/A</v>
      </c>
      <c r="G2244" s="32" t="str">
        <f>IF(Businesses!G2245="","N/A",Businesses!G2245)</f>
        <v>N/A</v>
      </c>
      <c r="H2244" s="32" t="str">
        <f>IF(Businesses!H2245="","N/A",Businesses!H2245)</f>
        <v>N/A</v>
      </c>
      <c r="I2244" s="32" t="str">
        <f>IF(AND(Businesses!B2245="",Businesses!C2245&lt;&gt;""),0,IF(Businesses!B2245="","N/A",IF(ISNUMBER(Businesses!B2245),Businesses!B2245,0)))</f>
        <v>N/A</v>
      </c>
    </row>
    <row r="2245" spans="2:9">
      <c r="B2245" s="32" t="str">
        <f t="shared" si="71"/>
        <v>N/A</v>
      </c>
      <c r="C2245" s="32" t="str">
        <f>IF(AND(Businesses!D2246="",Businesses!E2246&lt;&gt;""),0,IF(Businesses!D2246="","N/A",IF(ISNUMBER(Businesses!D2246),Businesses!D2246,0)))</f>
        <v>N/A</v>
      </c>
      <c r="D2245" s="32" t="str">
        <f>IF(Businesses!E2246="","N/A",Businesses!E2246)</f>
        <v>N/A</v>
      </c>
      <c r="E2245" s="32" t="str">
        <f>IF(Businesses!F2246="","N/A",Businesses!F2246)</f>
        <v>N/A</v>
      </c>
      <c r="F2245" s="32" t="str">
        <f t="shared" si="70"/>
        <v>N/A</v>
      </c>
      <c r="G2245" s="32" t="str">
        <f>IF(Businesses!G2246="","N/A",Businesses!G2246)</f>
        <v>N/A</v>
      </c>
      <c r="H2245" s="32" t="str">
        <f>IF(Businesses!H2246="","N/A",Businesses!H2246)</f>
        <v>N/A</v>
      </c>
      <c r="I2245" s="32" t="str">
        <f>IF(AND(Businesses!B2246="",Businesses!C2246&lt;&gt;""),0,IF(Businesses!B2246="","N/A",IF(ISNUMBER(Businesses!B2246),Businesses!B2246,0)))</f>
        <v>N/A</v>
      </c>
    </row>
    <row r="2246" spans="2:9">
      <c r="B2246" s="32" t="str">
        <f t="shared" si="71"/>
        <v>N/A</v>
      </c>
      <c r="C2246" s="32" t="str">
        <f>IF(AND(Businesses!D2247="",Businesses!E2247&lt;&gt;""),0,IF(Businesses!D2247="","N/A",IF(ISNUMBER(Businesses!D2247),Businesses!D2247,0)))</f>
        <v>N/A</v>
      </c>
      <c r="D2246" s="32" t="str">
        <f>IF(Businesses!E2247="","N/A",Businesses!E2247)</f>
        <v>N/A</v>
      </c>
      <c r="E2246" s="32" t="str">
        <f>IF(Businesses!F2247="","N/A",Businesses!F2247)</f>
        <v>N/A</v>
      </c>
      <c r="F2246" s="32" t="str">
        <f t="shared" si="70"/>
        <v>N/A</v>
      </c>
      <c r="G2246" s="32" t="str">
        <f>IF(Businesses!G2247="","N/A",Businesses!G2247)</f>
        <v>N/A</v>
      </c>
      <c r="H2246" s="32" t="str">
        <f>IF(Businesses!H2247="","N/A",Businesses!H2247)</f>
        <v>N/A</v>
      </c>
      <c r="I2246" s="32" t="str">
        <f>IF(AND(Businesses!B2247="",Businesses!C2247&lt;&gt;""),0,IF(Businesses!B2247="","N/A",IF(ISNUMBER(Businesses!B2247),Businesses!B2247,0)))</f>
        <v>N/A</v>
      </c>
    </row>
    <row r="2247" spans="2:9">
      <c r="B2247" s="32" t="str">
        <f t="shared" si="71"/>
        <v>N/A</v>
      </c>
      <c r="C2247" s="32" t="str">
        <f>IF(AND(Businesses!D2248="",Businesses!E2248&lt;&gt;""),0,IF(Businesses!D2248="","N/A",IF(ISNUMBER(Businesses!D2248),Businesses!D2248,0)))</f>
        <v>N/A</v>
      </c>
      <c r="D2247" s="32" t="str">
        <f>IF(Businesses!E2248="","N/A",Businesses!E2248)</f>
        <v>N/A</v>
      </c>
      <c r="E2247" s="32" t="str">
        <f>IF(Businesses!F2248="","N/A",Businesses!F2248)</f>
        <v>N/A</v>
      </c>
      <c r="F2247" s="32" t="str">
        <f t="shared" si="70"/>
        <v>N/A</v>
      </c>
      <c r="G2247" s="32" t="str">
        <f>IF(Businesses!G2248="","N/A",Businesses!G2248)</f>
        <v>N/A</v>
      </c>
      <c r="H2247" s="32" t="str">
        <f>IF(Businesses!H2248="","N/A",Businesses!H2248)</f>
        <v>N/A</v>
      </c>
      <c r="I2247" s="32" t="str">
        <f>IF(AND(Businesses!B2248="",Businesses!C2248&lt;&gt;""),0,IF(Businesses!B2248="","N/A",IF(ISNUMBER(Businesses!B2248),Businesses!B2248,0)))</f>
        <v>N/A</v>
      </c>
    </row>
    <row r="2248" spans="2:9">
      <c r="B2248" s="32" t="str">
        <f t="shared" si="71"/>
        <v>N/A</v>
      </c>
      <c r="C2248" s="32" t="str">
        <f>IF(AND(Businesses!D2249="",Businesses!E2249&lt;&gt;""),0,IF(Businesses!D2249="","N/A",IF(ISNUMBER(Businesses!D2249),Businesses!D2249,0)))</f>
        <v>N/A</v>
      </c>
      <c r="D2248" s="32" t="str">
        <f>IF(Businesses!E2249="","N/A",Businesses!E2249)</f>
        <v>N/A</v>
      </c>
      <c r="E2248" s="32" t="str">
        <f>IF(Businesses!F2249="","N/A",Businesses!F2249)</f>
        <v>N/A</v>
      </c>
      <c r="F2248" s="32" t="str">
        <f t="shared" si="70"/>
        <v>N/A</v>
      </c>
      <c r="G2248" s="32" t="str">
        <f>IF(Businesses!G2249="","N/A",Businesses!G2249)</f>
        <v>N/A</v>
      </c>
      <c r="H2248" s="32" t="str">
        <f>IF(Businesses!H2249="","N/A",Businesses!H2249)</f>
        <v>N/A</v>
      </c>
      <c r="I2248" s="32" t="str">
        <f>IF(AND(Businesses!B2249="",Businesses!C2249&lt;&gt;""),0,IF(Businesses!B2249="","N/A",IF(ISNUMBER(Businesses!B2249),Businesses!B2249,0)))</f>
        <v>N/A</v>
      </c>
    </row>
    <row r="2249" spans="2:9">
      <c r="B2249" s="32" t="str">
        <f t="shared" si="71"/>
        <v>N/A</v>
      </c>
      <c r="C2249" s="32" t="str">
        <f>IF(AND(Businesses!D2250="",Businesses!E2250&lt;&gt;""),0,IF(Businesses!D2250="","N/A",IF(ISNUMBER(Businesses!D2250),Businesses!D2250,0)))</f>
        <v>N/A</v>
      </c>
      <c r="D2249" s="32" t="str">
        <f>IF(Businesses!E2250="","N/A",Businesses!E2250)</f>
        <v>N/A</v>
      </c>
      <c r="E2249" s="32" t="str">
        <f>IF(Businesses!F2250="","N/A",Businesses!F2250)</f>
        <v>N/A</v>
      </c>
      <c r="F2249" s="32" t="str">
        <f t="shared" si="70"/>
        <v>N/A</v>
      </c>
      <c r="G2249" s="32" t="str">
        <f>IF(Businesses!G2250="","N/A",Businesses!G2250)</f>
        <v>N/A</v>
      </c>
      <c r="H2249" s="32" t="str">
        <f>IF(Businesses!H2250="","N/A",Businesses!H2250)</f>
        <v>N/A</v>
      </c>
      <c r="I2249" s="32" t="str">
        <f>IF(AND(Businesses!B2250="",Businesses!C2250&lt;&gt;""),0,IF(Businesses!B2250="","N/A",IF(ISNUMBER(Businesses!B2250),Businesses!B2250,0)))</f>
        <v>N/A</v>
      </c>
    </row>
    <row r="2250" spans="2:9">
      <c r="B2250" s="32" t="str">
        <f t="shared" si="71"/>
        <v>N/A</v>
      </c>
      <c r="C2250" s="32" t="str">
        <f>IF(AND(Businesses!D2251="",Businesses!E2251&lt;&gt;""),0,IF(Businesses!D2251="","N/A",IF(ISNUMBER(Businesses!D2251),Businesses!D2251,0)))</f>
        <v>N/A</v>
      </c>
      <c r="D2250" s="32" t="str">
        <f>IF(Businesses!E2251="","N/A",Businesses!E2251)</f>
        <v>N/A</v>
      </c>
      <c r="E2250" s="32" t="str">
        <f>IF(Businesses!F2251="","N/A",Businesses!F2251)</f>
        <v>N/A</v>
      </c>
      <c r="F2250" s="32" t="str">
        <f t="shared" si="70"/>
        <v>N/A</v>
      </c>
      <c r="G2250" s="32" t="str">
        <f>IF(Businesses!G2251="","N/A",Businesses!G2251)</f>
        <v>N/A</v>
      </c>
      <c r="H2250" s="32" t="str">
        <f>IF(Businesses!H2251="","N/A",Businesses!H2251)</f>
        <v>N/A</v>
      </c>
      <c r="I2250" s="32" t="str">
        <f>IF(AND(Businesses!B2251="",Businesses!C2251&lt;&gt;""),0,IF(Businesses!B2251="","N/A",IF(ISNUMBER(Businesses!B2251),Businesses!B2251,0)))</f>
        <v>N/A</v>
      </c>
    </row>
    <row r="2251" spans="2:9">
      <c r="B2251" s="32" t="str">
        <f t="shared" si="71"/>
        <v>N/A</v>
      </c>
      <c r="C2251" s="32" t="str">
        <f>IF(AND(Businesses!D2252="",Businesses!E2252&lt;&gt;""),0,IF(Businesses!D2252="","N/A",IF(ISNUMBER(Businesses!D2252),Businesses!D2252,0)))</f>
        <v>N/A</v>
      </c>
      <c r="D2251" s="32" t="str">
        <f>IF(Businesses!E2252="","N/A",Businesses!E2252)</f>
        <v>N/A</v>
      </c>
      <c r="E2251" s="32" t="str">
        <f>IF(Businesses!F2252="","N/A",Businesses!F2252)</f>
        <v>N/A</v>
      </c>
      <c r="F2251" s="32" t="str">
        <f t="shared" si="70"/>
        <v>N/A</v>
      </c>
      <c r="G2251" s="32" t="str">
        <f>IF(Businesses!G2252="","N/A",Businesses!G2252)</f>
        <v>N/A</v>
      </c>
      <c r="H2251" s="32" t="str">
        <f>IF(Businesses!H2252="","N/A",Businesses!H2252)</f>
        <v>N/A</v>
      </c>
      <c r="I2251" s="32" t="str">
        <f>IF(AND(Businesses!B2252="",Businesses!C2252&lt;&gt;""),0,IF(Businesses!B2252="","N/A",IF(ISNUMBER(Businesses!B2252),Businesses!B2252,0)))</f>
        <v>N/A</v>
      </c>
    </row>
    <row r="2252" spans="2:9">
      <c r="B2252" s="32" t="str">
        <f t="shared" si="71"/>
        <v>N/A</v>
      </c>
      <c r="C2252" s="32" t="str">
        <f>IF(AND(Businesses!D2253="",Businesses!E2253&lt;&gt;""),0,IF(Businesses!D2253="","N/A",IF(ISNUMBER(Businesses!D2253),Businesses!D2253,0)))</f>
        <v>N/A</v>
      </c>
      <c r="D2252" s="32" t="str">
        <f>IF(Businesses!E2253="","N/A",Businesses!E2253)</f>
        <v>N/A</v>
      </c>
      <c r="E2252" s="32" t="str">
        <f>IF(Businesses!F2253="","N/A",Businesses!F2253)</f>
        <v>N/A</v>
      </c>
      <c r="F2252" s="32" t="str">
        <f t="shared" si="70"/>
        <v>N/A</v>
      </c>
      <c r="G2252" s="32" t="str">
        <f>IF(Businesses!G2253="","N/A",Businesses!G2253)</f>
        <v>N/A</v>
      </c>
      <c r="H2252" s="32" t="str">
        <f>IF(Businesses!H2253="","N/A",Businesses!H2253)</f>
        <v>N/A</v>
      </c>
      <c r="I2252" s="32" t="str">
        <f>IF(AND(Businesses!B2253="",Businesses!C2253&lt;&gt;""),0,IF(Businesses!B2253="","N/A",IF(ISNUMBER(Businesses!B2253),Businesses!B2253,0)))</f>
        <v>N/A</v>
      </c>
    </row>
    <row r="2253" spans="2:9">
      <c r="B2253" s="32" t="str">
        <f t="shared" si="71"/>
        <v>N/A</v>
      </c>
      <c r="C2253" s="32" t="str">
        <f>IF(AND(Businesses!D2254="",Businesses!E2254&lt;&gt;""),0,IF(Businesses!D2254="","N/A",IF(ISNUMBER(Businesses!D2254),Businesses!D2254,0)))</f>
        <v>N/A</v>
      </c>
      <c r="D2253" s="32" t="str">
        <f>IF(Businesses!E2254="","N/A",Businesses!E2254)</f>
        <v>N/A</v>
      </c>
      <c r="E2253" s="32" t="str">
        <f>IF(Businesses!F2254="","N/A",Businesses!F2254)</f>
        <v>N/A</v>
      </c>
      <c r="F2253" s="32" t="str">
        <f t="shared" si="70"/>
        <v>N/A</v>
      </c>
      <c r="G2253" s="32" t="str">
        <f>IF(Businesses!G2254="","N/A",Businesses!G2254)</f>
        <v>N/A</v>
      </c>
      <c r="H2253" s="32" t="str">
        <f>IF(Businesses!H2254="","N/A",Businesses!H2254)</f>
        <v>N/A</v>
      </c>
      <c r="I2253" s="32" t="str">
        <f>IF(AND(Businesses!B2254="",Businesses!C2254&lt;&gt;""),0,IF(Businesses!B2254="","N/A",IF(ISNUMBER(Businesses!B2254),Businesses!B2254,0)))</f>
        <v>N/A</v>
      </c>
    </row>
    <row r="2254" spans="2:9">
      <c r="B2254" s="32" t="str">
        <f t="shared" si="71"/>
        <v>N/A</v>
      </c>
      <c r="C2254" s="32" t="str">
        <f>IF(AND(Businesses!D2255="",Businesses!E2255&lt;&gt;""),0,IF(Businesses!D2255="","N/A",IF(ISNUMBER(Businesses!D2255),Businesses!D2255,0)))</f>
        <v>N/A</v>
      </c>
      <c r="D2254" s="32" t="str">
        <f>IF(Businesses!E2255="","N/A",Businesses!E2255)</f>
        <v>N/A</v>
      </c>
      <c r="E2254" s="32" t="str">
        <f>IF(Businesses!F2255="","N/A",Businesses!F2255)</f>
        <v>N/A</v>
      </c>
      <c r="F2254" s="32" t="str">
        <f t="shared" si="70"/>
        <v>N/A</v>
      </c>
      <c r="G2254" s="32" t="str">
        <f>IF(Businesses!G2255="","N/A",Businesses!G2255)</f>
        <v>N/A</v>
      </c>
      <c r="H2254" s="32" t="str">
        <f>IF(Businesses!H2255="","N/A",Businesses!H2255)</f>
        <v>N/A</v>
      </c>
      <c r="I2254" s="32" t="str">
        <f>IF(AND(Businesses!B2255="",Businesses!C2255&lt;&gt;""),0,IF(Businesses!B2255="","N/A",IF(ISNUMBER(Businesses!B2255),Businesses!B2255,0)))</f>
        <v>N/A</v>
      </c>
    </row>
    <row r="2255" spans="2:9">
      <c r="B2255" s="32" t="str">
        <f t="shared" si="71"/>
        <v>N/A</v>
      </c>
      <c r="C2255" s="32" t="str">
        <f>IF(AND(Businesses!D2256="",Businesses!E2256&lt;&gt;""),0,IF(Businesses!D2256="","N/A",IF(ISNUMBER(Businesses!D2256),Businesses!D2256,0)))</f>
        <v>N/A</v>
      </c>
      <c r="D2255" s="32" t="str">
        <f>IF(Businesses!E2256="","N/A",Businesses!E2256)</f>
        <v>N/A</v>
      </c>
      <c r="E2255" s="32" t="str">
        <f>IF(Businesses!F2256="","N/A",Businesses!F2256)</f>
        <v>N/A</v>
      </c>
      <c r="F2255" s="32" t="str">
        <f t="shared" si="70"/>
        <v>N/A</v>
      </c>
      <c r="G2255" s="32" t="str">
        <f>IF(Businesses!G2256="","N/A",Businesses!G2256)</f>
        <v>N/A</v>
      </c>
      <c r="H2255" s="32" t="str">
        <f>IF(Businesses!H2256="","N/A",Businesses!H2256)</f>
        <v>N/A</v>
      </c>
      <c r="I2255" s="32" t="str">
        <f>IF(AND(Businesses!B2256="",Businesses!C2256&lt;&gt;""),0,IF(Businesses!B2256="","N/A",IF(ISNUMBER(Businesses!B2256),Businesses!B2256,0)))</f>
        <v>N/A</v>
      </c>
    </row>
    <row r="2256" spans="2:9">
      <c r="B2256" s="32" t="str">
        <f t="shared" si="71"/>
        <v>N/A</v>
      </c>
      <c r="C2256" s="32" t="str">
        <f>IF(AND(Businesses!D2257="",Businesses!E2257&lt;&gt;""),0,IF(Businesses!D2257="","N/A",IF(ISNUMBER(Businesses!D2257),Businesses!D2257,0)))</f>
        <v>N/A</v>
      </c>
      <c r="D2256" s="32" t="str">
        <f>IF(Businesses!E2257="","N/A",Businesses!E2257)</f>
        <v>N/A</v>
      </c>
      <c r="E2256" s="32" t="str">
        <f>IF(Businesses!F2257="","N/A",Businesses!F2257)</f>
        <v>N/A</v>
      </c>
      <c r="F2256" s="32" t="str">
        <f t="shared" si="70"/>
        <v>N/A</v>
      </c>
      <c r="G2256" s="32" t="str">
        <f>IF(Businesses!G2257="","N/A",Businesses!G2257)</f>
        <v>N/A</v>
      </c>
      <c r="H2256" s="32" t="str">
        <f>IF(Businesses!H2257="","N/A",Businesses!H2257)</f>
        <v>N/A</v>
      </c>
      <c r="I2256" s="32" t="str">
        <f>IF(AND(Businesses!B2257="",Businesses!C2257&lt;&gt;""),0,IF(Businesses!B2257="","N/A",IF(ISNUMBER(Businesses!B2257),Businesses!B2257,0)))</f>
        <v>N/A</v>
      </c>
    </row>
    <row r="2257" spans="2:9">
      <c r="B2257" s="32" t="str">
        <f t="shared" si="71"/>
        <v>N/A</v>
      </c>
      <c r="C2257" s="32" t="str">
        <f>IF(AND(Businesses!D2258="",Businesses!E2258&lt;&gt;""),0,IF(Businesses!D2258="","N/A",IF(ISNUMBER(Businesses!D2258),Businesses!D2258,0)))</f>
        <v>N/A</v>
      </c>
      <c r="D2257" s="32" t="str">
        <f>IF(Businesses!E2258="","N/A",Businesses!E2258)</f>
        <v>N/A</v>
      </c>
      <c r="E2257" s="32" t="str">
        <f>IF(Businesses!F2258="","N/A",Businesses!F2258)</f>
        <v>N/A</v>
      </c>
      <c r="F2257" s="32" t="str">
        <f t="shared" si="70"/>
        <v>N/A</v>
      </c>
      <c r="G2257" s="32" t="str">
        <f>IF(Businesses!G2258="","N/A",Businesses!G2258)</f>
        <v>N/A</v>
      </c>
      <c r="H2257" s="32" t="str">
        <f>IF(Businesses!H2258="","N/A",Businesses!H2258)</f>
        <v>N/A</v>
      </c>
      <c r="I2257" s="32" t="str">
        <f>IF(AND(Businesses!B2258="",Businesses!C2258&lt;&gt;""),0,IF(Businesses!B2258="","N/A",IF(ISNUMBER(Businesses!B2258),Businesses!B2258,0)))</f>
        <v>N/A</v>
      </c>
    </row>
    <row r="2258" spans="2:9">
      <c r="B2258" s="32" t="str">
        <f t="shared" si="71"/>
        <v>N/A</v>
      </c>
      <c r="C2258" s="32" t="str">
        <f>IF(AND(Businesses!D2259="",Businesses!E2259&lt;&gt;""),0,IF(Businesses!D2259="","N/A",IF(ISNUMBER(Businesses!D2259),Businesses!D2259,0)))</f>
        <v>N/A</v>
      </c>
      <c r="D2258" s="32" t="str">
        <f>IF(Businesses!E2259="","N/A",Businesses!E2259)</f>
        <v>N/A</v>
      </c>
      <c r="E2258" s="32" t="str">
        <f>IF(Businesses!F2259="","N/A",Businesses!F2259)</f>
        <v>N/A</v>
      </c>
      <c r="F2258" s="32" t="str">
        <f t="shared" si="70"/>
        <v>N/A</v>
      </c>
      <c r="G2258" s="32" t="str">
        <f>IF(Businesses!G2259="","N/A",Businesses!G2259)</f>
        <v>N/A</v>
      </c>
      <c r="H2258" s="32" t="str">
        <f>IF(Businesses!H2259="","N/A",Businesses!H2259)</f>
        <v>N/A</v>
      </c>
      <c r="I2258" s="32" t="str">
        <f>IF(AND(Businesses!B2259="",Businesses!C2259&lt;&gt;""),0,IF(Businesses!B2259="","N/A",IF(ISNUMBER(Businesses!B2259),Businesses!B2259,0)))</f>
        <v>N/A</v>
      </c>
    </row>
    <row r="2259" spans="2:9">
      <c r="B2259" s="32" t="str">
        <f t="shared" si="71"/>
        <v>N/A</v>
      </c>
      <c r="C2259" s="32" t="str">
        <f>IF(AND(Businesses!D2260="",Businesses!E2260&lt;&gt;""),0,IF(Businesses!D2260="","N/A",IF(ISNUMBER(Businesses!D2260),Businesses!D2260,0)))</f>
        <v>N/A</v>
      </c>
      <c r="D2259" s="32" t="str">
        <f>IF(Businesses!E2260="","N/A",Businesses!E2260)</f>
        <v>N/A</v>
      </c>
      <c r="E2259" s="32" t="str">
        <f>IF(Businesses!F2260="","N/A",Businesses!F2260)</f>
        <v>N/A</v>
      </c>
      <c r="F2259" s="32" t="str">
        <f t="shared" si="70"/>
        <v>N/A</v>
      </c>
      <c r="G2259" s="32" t="str">
        <f>IF(Businesses!G2260="","N/A",Businesses!G2260)</f>
        <v>N/A</v>
      </c>
      <c r="H2259" s="32" t="str">
        <f>IF(Businesses!H2260="","N/A",Businesses!H2260)</f>
        <v>N/A</v>
      </c>
      <c r="I2259" s="32" t="str">
        <f>IF(AND(Businesses!B2260="",Businesses!C2260&lt;&gt;""),0,IF(Businesses!B2260="","N/A",IF(ISNUMBER(Businesses!B2260),Businesses!B2260,0)))</f>
        <v>N/A</v>
      </c>
    </row>
    <row r="2260" spans="2:9">
      <c r="B2260" s="32" t="str">
        <f t="shared" si="71"/>
        <v>N/A</v>
      </c>
      <c r="C2260" s="32" t="str">
        <f>IF(AND(Businesses!D2261="",Businesses!E2261&lt;&gt;""),0,IF(Businesses!D2261="","N/A",IF(ISNUMBER(Businesses!D2261),Businesses!D2261,0)))</f>
        <v>N/A</v>
      </c>
      <c r="D2260" s="32" t="str">
        <f>IF(Businesses!E2261="","N/A",Businesses!E2261)</f>
        <v>N/A</v>
      </c>
      <c r="E2260" s="32" t="str">
        <f>IF(Businesses!F2261="","N/A",Businesses!F2261)</f>
        <v>N/A</v>
      </c>
      <c r="F2260" s="32" t="str">
        <f t="shared" si="70"/>
        <v>N/A</v>
      </c>
      <c r="G2260" s="32" t="str">
        <f>IF(Businesses!G2261="","N/A",Businesses!G2261)</f>
        <v>N/A</v>
      </c>
      <c r="H2260" s="32" t="str">
        <f>IF(Businesses!H2261="","N/A",Businesses!H2261)</f>
        <v>N/A</v>
      </c>
      <c r="I2260" s="32" t="str">
        <f>IF(AND(Businesses!B2261="",Businesses!C2261&lt;&gt;""),0,IF(Businesses!B2261="","N/A",IF(ISNUMBER(Businesses!B2261),Businesses!B2261,0)))</f>
        <v>N/A</v>
      </c>
    </row>
    <row r="2261" spans="2:9">
      <c r="B2261" s="32" t="str">
        <f t="shared" si="71"/>
        <v>N/A</v>
      </c>
      <c r="C2261" s="32" t="str">
        <f>IF(AND(Businesses!D2262="",Businesses!E2262&lt;&gt;""),0,IF(Businesses!D2262="","N/A",IF(ISNUMBER(Businesses!D2262),Businesses!D2262,0)))</f>
        <v>N/A</v>
      </c>
      <c r="D2261" s="32" t="str">
        <f>IF(Businesses!E2262="","N/A",Businesses!E2262)</f>
        <v>N/A</v>
      </c>
      <c r="E2261" s="32" t="str">
        <f>IF(Businesses!F2262="","N/A",Businesses!F2262)</f>
        <v>N/A</v>
      </c>
      <c r="F2261" s="32" t="str">
        <f t="shared" si="70"/>
        <v>N/A</v>
      </c>
      <c r="G2261" s="32" t="str">
        <f>IF(Businesses!G2262="","N/A",Businesses!G2262)</f>
        <v>N/A</v>
      </c>
      <c r="H2261" s="32" t="str">
        <f>IF(Businesses!H2262="","N/A",Businesses!H2262)</f>
        <v>N/A</v>
      </c>
      <c r="I2261" s="32" t="str">
        <f>IF(AND(Businesses!B2262="",Businesses!C2262&lt;&gt;""),0,IF(Businesses!B2262="","N/A",IF(ISNUMBER(Businesses!B2262),Businesses!B2262,0)))</f>
        <v>N/A</v>
      </c>
    </row>
    <row r="2262" spans="2:9">
      <c r="B2262" s="32" t="str">
        <f t="shared" si="71"/>
        <v>N/A</v>
      </c>
      <c r="C2262" s="32" t="str">
        <f>IF(AND(Businesses!D2263="",Businesses!E2263&lt;&gt;""),0,IF(Businesses!D2263="","N/A",IF(ISNUMBER(Businesses!D2263),Businesses!D2263,0)))</f>
        <v>N/A</v>
      </c>
      <c r="D2262" s="32" t="str">
        <f>IF(Businesses!E2263="","N/A",Businesses!E2263)</f>
        <v>N/A</v>
      </c>
      <c r="E2262" s="32" t="str">
        <f>IF(Businesses!F2263="","N/A",Businesses!F2263)</f>
        <v>N/A</v>
      </c>
      <c r="F2262" s="32" t="str">
        <f t="shared" si="70"/>
        <v>N/A</v>
      </c>
      <c r="G2262" s="32" t="str">
        <f>IF(Businesses!G2263="","N/A",Businesses!G2263)</f>
        <v>N/A</v>
      </c>
      <c r="H2262" s="32" t="str">
        <f>IF(Businesses!H2263="","N/A",Businesses!H2263)</f>
        <v>N/A</v>
      </c>
      <c r="I2262" s="32" t="str">
        <f>IF(AND(Businesses!B2263="",Businesses!C2263&lt;&gt;""),0,IF(Businesses!B2263="","N/A",IF(ISNUMBER(Businesses!B2263),Businesses!B2263,0)))</f>
        <v>N/A</v>
      </c>
    </row>
    <row r="2263" spans="2:9">
      <c r="B2263" s="32" t="str">
        <f t="shared" si="71"/>
        <v>N/A</v>
      </c>
      <c r="C2263" s="32" t="str">
        <f>IF(AND(Businesses!D2264="",Businesses!E2264&lt;&gt;""),0,IF(Businesses!D2264="","N/A",IF(ISNUMBER(Businesses!D2264),Businesses!D2264,0)))</f>
        <v>N/A</v>
      </c>
      <c r="D2263" s="32" t="str">
        <f>IF(Businesses!E2264="","N/A",Businesses!E2264)</f>
        <v>N/A</v>
      </c>
      <c r="E2263" s="32" t="str">
        <f>IF(Businesses!F2264="","N/A",Businesses!F2264)</f>
        <v>N/A</v>
      </c>
      <c r="F2263" s="32" t="str">
        <f t="shared" si="70"/>
        <v>N/A</v>
      </c>
      <c r="G2263" s="32" t="str">
        <f>IF(Businesses!G2264="","N/A",Businesses!G2264)</f>
        <v>N/A</v>
      </c>
      <c r="H2263" s="32" t="str">
        <f>IF(Businesses!H2264="","N/A",Businesses!H2264)</f>
        <v>N/A</v>
      </c>
      <c r="I2263" s="32" t="str">
        <f>IF(AND(Businesses!B2264="",Businesses!C2264&lt;&gt;""),0,IF(Businesses!B2264="","N/A",IF(ISNUMBER(Businesses!B2264),Businesses!B2264,0)))</f>
        <v>N/A</v>
      </c>
    </row>
    <row r="2264" spans="2:9">
      <c r="B2264" s="32" t="str">
        <f t="shared" si="71"/>
        <v>N/A</v>
      </c>
      <c r="C2264" s="32" t="str">
        <f>IF(AND(Businesses!D2265="",Businesses!E2265&lt;&gt;""),0,IF(Businesses!D2265="","N/A",IF(ISNUMBER(Businesses!D2265),Businesses!D2265,0)))</f>
        <v>N/A</v>
      </c>
      <c r="D2264" s="32" t="str">
        <f>IF(Businesses!E2265="","N/A",Businesses!E2265)</f>
        <v>N/A</v>
      </c>
      <c r="E2264" s="32" t="str">
        <f>IF(Businesses!F2265="","N/A",Businesses!F2265)</f>
        <v>N/A</v>
      </c>
      <c r="F2264" s="32" t="str">
        <f t="shared" si="70"/>
        <v>N/A</v>
      </c>
      <c r="G2264" s="32" t="str">
        <f>IF(Businesses!G2265="","N/A",Businesses!G2265)</f>
        <v>N/A</v>
      </c>
      <c r="H2264" s="32" t="str">
        <f>IF(Businesses!H2265="","N/A",Businesses!H2265)</f>
        <v>N/A</v>
      </c>
      <c r="I2264" s="32" t="str">
        <f>IF(AND(Businesses!B2265="",Businesses!C2265&lt;&gt;""),0,IF(Businesses!B2265="","N/A",IF(ISNUMBER(Businesses!B2265),Businesses!B2265,0)))</f>
        <v>N/A</v>
      </c>
    </row>
    <row r="2265" spans="2:9">
      <c r="B2265" s="32" t="str">
        <f t="shared" si="71"/>
        <v>N/A</v>
      </c>
      <c r="C2265" s="32" t="str">
        <f>IF(AND(Businesses!D2266="",Businesses!E2266&lt;&gt;""),0,IF(Businesses!D2266="","N/A",IF(ISNUMBER(Businesses!D2266),Businesses!D2266,0)))</f>
        <v>N/A</v>
      </c>
      <c r="D2265" s="32" t="str">
        <f>IF(Businesses!E2266="","N/A",Businesses!E2266)</f>
        <v>N/A</v>
      </c>
      <c r="E2265" s="32" t="str">
        <f>IF(Businesses!F2266="","N/A",Businesses!F2266)</f>
        <v>N/A</v>
      </c>
      <c r="F2265" s="32" t="str">
        <f t="shared" si="70"/>
        <v>N/A</v>
      </c>
      <c r="G2265" s="32" t="str">
        <f>IF(Businesses!G2266="","N/A",Businesses!G2266)</f>
        <v>N/A</v>
      </c>
      <c r="H2265" s="32" t="str">
        <f>IF(Businesses!H2266="","N/A",Businesses!H2266)</f>
        <v>N/A</v>
      </c>
      <c r="I2265" s="32" t="str">
        <f>IF(AND(Businesses!B2266="",Businesses!C2266&lt;&gt;""),0,IF(Businesses!B2266="","N/A",IF(ISNUMBER(Businesses!B2266),Businesses!B2266,0)))</f>
        <v>N/A</v>
      </c>
    </row>
    <row r="2266" spans="2:9">
      <c r="B2266" s="32" t="str">
        <f t="shared" si="71"/>
        <v>N/A</v>
      </c>
      <c r="C2266" s="32" t="str">
        <f>IF(AND(Businesses!D2267="",Businesses!E2267&lt;&gt;""),0,IF(Businesses!D2267="","N/A",IF(ISNUMBER(Businesses!D2267),Businesses!D2267,0)))</f>
        <v>N/A</v>
      </c>
      <c r="D2266" s="32" t="str">
        <f>IF(Businesses!E2267="","N/A",Businesses!E2267)</f>
        <v>N/A</v>
      </c>
      <c r="E2266" s="32" t="str">
        <f>IF(Businesses!F2267="","N/A",Businesses!F2267)</f>
        <v>N/A</v>
      </c>
      <c r="F2266" s="32" t="str">
        <f t="shared" si="70"/>
        <v>N/A</v>
      </c>
      <c r="G2266" s="32" t="str">
        <f>IF(Businesses!G2267="","N/A",Businesses!G2267)</f>
        <v>N/A</v>
      </c>
      <c r="H2266" s="32" t="str">
        <f>IF(Businesses!H2267="","N/A",Businesses!H2267)</f>
        <v>N/A</v>
      </c>
      <c r="I2266" s="32" t="str">
        <f>IF(AND(Businesses!B2267="",Businesses!C2267&lt;&gt;""),0,IF(Businesses!B2267="","N/A",IF(ISNUMBER(Businesses!B2267),Businesses!B2267,0)))</f>
        <v>N/A</v>
      </c>
    </row>
    <row r="2267" spans="2:9">
      <c r="B2267" s="32" t="str">
        <f t="shared" si="71"/>
        <v>N/A</v>
      </c>
      <c r="C2267" s="32" t="str">
        <f>IF(AND(Businesses!D2268="",Businesses!E2268&lt;&gt;""),0,IF(Businesses!D2268="","N/A",IF(ISNUMBER(Businesses!D2268),Businesses!D2268,0)))</f>
        <v>N/A</v>
      </c>
      <c r="D2267" s="32" t="str">
        <f>IF(Businesses!E2268="","N/A",Businesses!E2268)</f>
        <v>N/A</v>
      </c>
      <c r="E2267" s="32" t="str">
        <f>IF(Businesses!F2268="","N/A",Businesses!F2268)</f>
        <v>N/A</v>
      </c>
      <c r="F2267" s="32" t="str">
        <f t="shared" si="70"/>
        <v>N/A</v>
      </c>
      <c r="G2267" s="32" t="str">
        <f>IF(Businesses!G2268="","N/A",Businesses!G2268)</f>
        <v>N/A</v>
      </c>
      <c r="H2267" s="32" t="str">
        <f>IF(Businesses!H2268="","N/A",Businesses!H2268)</f>
        <v>N/A</v>
      </c>
      <c r="I2267" s="32" t="str">
        <f>IF(AND(Businesses!B2268="",Businesses!C2268&lt;&gt;""),0,IF(Businesses!B2268="","N/A",IF(ISNUMBER(Businesses!B2268),Businesses!B2268,0)))</f>
        <v>N/A</v>
      </c>
    </row>
    <row r="2268" spans="2:9">
      <c r="B2268" s="32" t="str">
        <f t="shared" si="71"/>
        <v>N/A</v>
      </c>
      <c r="C2268" s="32" t="str">
        <f>IF(AND(Businesses!D2269="",Businesses!E2269&lt;&gt;""),0,IF(Businesses!D2269="","N/A",IF(ISNUMBER(Businesses!D2269),Businesses!D2269,0)))</f>
        <v>N/A</v>
      </c>
      <c r="D2268" s="32" t="str">
        <f>IF(Businesses!E2269="","N/A",Businesses!E2269)</f>
        <v>N/A</v>
      </c>
      <c r="E2268" s="32" t="str">
        <f>IF(Businesses!F2269="","N/A",Businesses!F2269)</f>
        <v>N/A</v>
      </c>
      <c r="F2268" s="32" t="str">
        <f t="shared" si="70"/>
        <v>N/A</v>
      </c>
      <c r="G2268" s="32" t="str">
        <f>IF(Businesses!G2269="","N/A",Businesses!G2269)</f>
        <v>N/A</v>
      </c>
      <c r="H2268" s="32" t="str">
        <f>IF(Businesses!H2269="","N/A",Businesses!H2269)</f>
        <v>N/A</v>
      </c>
      <c r="I2268" s="32" t="str">
        <f>IF(AND(Businesses!B2269="",Businesses!C2269&lt;&gt;""),0,IF(Businesses!B2269="","N/A",IF(ISNUMBER(Businesses!B2269),Businesses!B2269,0)))</f>
        <v>N/A</v>
      </c>
    </row>
    <row r="2269" spans="2:9">
      <c r="B2269" s="32" t="str">
        <f t="shared" si="71"/>
        <v>N/A</v>
      </c>
      <c r="C2269" s="32" t="str">
        <f>IF(AND(Businesses!D2270="",Businesses!E2270&lt;&gt;""),0,IF(Businesses!D2270="","N/A",IF(ISNUMBER(Businesses!D2270),Businesses!D2270,0)))</f>
        <v>N/A</v>
      </c>
      <c r="D2269" s="32" t="str">
        <f>IF(Businesses!E2270="","N/A",Businesses!E2270)</f>
        <v>N/A</v>
      </c>
      <c r="E2269" s="32" t="str">
        <f>IF(Businesses!F2270="","N/A",Businesses!F2270)</f>
        <v>N/A</v>
      </c>
      <c r="F2269" s="32" t="str">
        <f t="shared" si="70"/>
        <v>N/A</v>
      </c>
      <c r="G2269" s="32" t="str">
        <f>IF(Businesses!G2270="","N/A",Businesses!G2270)</f>
        <v>N/A</v>
      </c>
      <c r="H2269" s="32" t="str">
        <f>IF(Businesses!H2270="","N/A",Businesses!H2270)</f>
        <v>N/A</v>
      </c>
      <c r="I2269" s="32" t="str">
        <f>IF(AND(Businesses!B2270="",Businesses!C2270&lt;&gt;""),0,IF(Businesses!B2270="","N/A",IF(ISNUMBER(Businesses!B2270),Businesses!B2270,0)))</f>
        <v>N/A</v>
      </c>
    </row>
    <row r="2270" spans="2:9">
      <c r="B2270" s="32" t="str">
        <f t="shared" si="71"/>
        <v>N/A</v>
      </c>
      <c r="C2270" s="32" t="str">
        <f>IF(AND(Businesses!D2271="",Businesses!E2271&lt;&gt;""),0,IF(Businesses!D2271="","N/A",IF(ISNUMBER(Businesses!D2271),Businesses!D2271,0)))</f>
        <v>N/A</v>
      </c>
      <c r="D2270" s="32" t="str">
        <f>IF(Businesses!E2271="","N/A",Businesses!E2271)</f>
        <v>N/A</v>
      </c>
      <c r="E2270" s="32" t="str">
        <f>IF(Businesses!F2271="","N/A",Businesses!F2271)</f>
        <v>N/A</v>
      </c>
      <c r="F2270" s="32" t="str">
        <f t="shared" si="70"/>
        <v>N/A</v>
      </c>
      <c r="G2270" s="32" t="str">
        <f>IF(Businesses!G2271="","N/A",Businesses!G2271)</f>
        <v>N/A</v>
      </c>
      <c r="H2270" s="32" t="str">
        <f>IF(Businesses!H2271="","N/A",Businesses!H2271)</f>
        <v>N/A</v>
      </c>
      <c r="I2270" s="32" t="str">
        <f>IF(AND(Businesses!B2271="",Businesses!C2271&lt;&gt;""),0,IF(Businesses!B2271="","N/A",IF(ISNUMBER(Businesses!B2271),Businesses!B2271,0)))</f>
        <v>N/A</v>
      </c>
    </row>
    <row r="2271" spans="2:9">
      <c r="B2271" s="32" t="str">
        <f t="shared" si="71"/>
        <v>N/A</v>
      </c>
      <c r="C2271" s="32" t="str">
        <f>IF(AND(Businesses!D2272="",Businesses!E2272&lt;&gt;""),0,IF(Businesses!D2272="","N/A",IF(ISNUMBER(Businesses!D2272),Businesses!D2272,0)))</f>
        <v>N/A</v>
      </c>
      <c r="D2271" s="32" t="str">
        <f>IF(Businesses!E2272="","N/A",Businesses!E2272)</f>
        <v>N/A</v>
      </c>
      <c r="E2271" s="32" t="str">
        <f>IF(Businesses!F2272="","N/A",Businesses!F2272)</f>
        <v>N/A</v>
      </c>
      <c r="F2271" s="32" t="str">
        <f t="shared" si="70"/>
        <v>N/A</v>
      </c>
      <c r="G2271" s="32" t="str">
        <f>IF(Businesses!G2272="","N/A",Businesses!G2272)</f>
        <v>N/A</v>
      </c>
      <c r="H2271" s="32" t="str">
        <f>IF(Businesses!H2272="","N/A",Businesses!H2272)</f>
        <v>N/A</v>
      </c>
      <c r="I2271" s="32" t="str">
        <f>IF(AND(Businesses!B2272="",Businesses!C2272&lt;&gt;""),0,IF(Businesses!B2272="","N/A",IF(ISNUMBER(Businesses!B2272),Businesses!B2272,0)))</f>
        <v>N/A</v>
      </c>
    </row>
    <row r="2272" spans="2:9">
      <c r="B2272" s="32" t="str">
        <f t="shared" si="71"/>
        <v>N/A</v>
      </c>
      <c r="C2272" s="32" t="str">
        <f>IF(AND(Businesses!D2273="",Businesses!E2273&lt;&gt;""),0,IF(Businesses!D2273="","N/A",IF(ISNUMBER(Businesses!D2273),Businesses!D2273,0)))</f>
        <v>N/A</v>
      </c>
      <c r="D2272" s="32" t="str">
        <f>IF(Businesses!E2273="","N/A",Businesses!E2273)</f>
        <v>N/A</v>
      </c>
      <c r="E2272" s="32" t="str">
        <f>IF(Businesses!F2273="","N/A",Businesses!F2273)</f>
        <v>N/A</v>
      </c>
      <c r="F2272" s="32" t="str">
        <f t="shared" si="70"/>
        <v>N/A</v>
      </c>
      <c r="G2272" s="32" t="str">
        <f>IF(Businesses!G2273="","N/A",Businesses!G2273)</f>
        <v>N/A</v>
      </c>
      <c r="H2272" s="32" t="str">
        <f>IF(Businesses!H2273="","N/A",Businesses!H2273)</f>
        <v>N/A</v>
      </c>
      <c r="I2272" s="32" t="str">
        <f>IF(AND(Businesses!B2273="",Businesses!C2273&lt;&gt;""),0,IF(Businesses!B2273="","N/A",IF(ISNUMBER(Businesses!B2273),Businesses!B2273,0)))</f>
        <v>N/A</v>
      </c>
    </row>
    <row r="2273" spans="2:9">
      <c r="B2273" s="32" t="str">
        <f t="shared" si="71"/>
        <v>N/A</v>
      </c>
      <c r="C2273" s="32" t="str">
        <f>IF(AND(Businesses!D2274="",Businesses!E2274&lt;&gt;""),0,IF(Businesses!D2274="","N/A",IF(ISNUMBER(Businesses!D2274),Businesses!D2274,0)))</f>
        <v>N/A</v>
      </c>
      <c r="D2273" s="32" t="str">
        <f>IF(Businesses!E2274="","N/A",Businesses!E2274)</f>
        <v>N/A</v>
      </c>
      <c r="E2273" s="32" t="str">
        <f>IF(Businesses!F2274="","N/A",Businesses!F2274)</f>
        <v>N/A</v>
      </c>
      <c r="F2273" s="32" t="str">
        <f t="shared" si="70"/>
        <v>N/A</v>
      </c>
      <c r="G2273" s="32" t="str">
        <f>IF(Businesses!G2274="","N/A",Businesses!G2274)</f>
        <v>N/A</v>
      </c>
      <c r="H2273" s="32" t="str">
        <f>IF(Businesses!H2274="","N/A",Businesses!H2274)</f>
        <v>N/A</v>
      </c>
      <c r="I2273" s="32" t="str">
        <f>IF(AND(Businesses!B2274="",Businesses!C2274&lt;&gt;""),0,IF(Businesses!B2274="","N/A",IF(ISNUMBER(Businesses!B2274),Businesses!B2274,0)))</f>
        <v>N/A</v>
      </c>
    </row>
    <row r="2274" spans="2:9">
      <c r="B2274" s="32" t="str">
        <f t="shared" si="71"/>
        <v>N/A</v>
      </c>
      <c r="C2274" s="32" t="str">
        <f>IF(AND(Businesses!D2275="",Businesses!E2275&lt;&gt;""),0,IF(Businesses!D2275="","N/A",IF(ISNUMBER(Businesses!D2275),Businesses!D2275,0)))</f>
        <v>N/A</v>
      </c>
      <c r="D2274" s="32" t="str">
        <f>IF(Businesses!E2275="","N/A",Businesses!E2275)</f>
        <v>N/A</v>
      </c>
      <c r="E2274" s="32" t="str">
        <f>IF(Businesses!F2275="","N/A",Businesses!F2275)</f>
        <v>N/A</v>
      </c>
      <c r="F2274" s="32" t="str">
        <f t="shared" si="70"/>
        <v>N/A</v>
      </c>
      <c r="G2274" s="32" t="str">
        <f>IF(Businesses!G2275="","N/A",Businesses!G2275)</f>
        <v>N/A</v>
      </c>
      <c r="H2274" s="32" t="str">
        <f>IF(Businesses!H2275="","N/A",Businesses!H2275)</f>
        <v>N/A</v>
      </c>
      <c r="I2274" s="32" t="str">
        <f>IF(AND(Businesses!B2275="",Businesses!C2275&lt;&gt;""),0,IF(Businesses!B2275="","N/A",IF(ISNUMBER(Businesses!B2275),Businesses!B2275,0)))</f>
        <v>N/A</v>
      </c>
    </row>
    <row r="2275" spans="2:9">
      <c r="B2275" s="32" t="str">
        <f t="shared" si="71"/>
        <v>N/A</v>
      </c>
      <c r="C2275" s="32" t="str">
        <f>IF(AND(Businesses!D2276="",Businesses!E2276&lt;&gt;""),0,IF(Businesses!D2276="","N/A",IF(ISNUMBER(Businesses!D2276),Businesses!D2276,0)))</f>
        <v>N/A</v>
      </c>
      <c r="D2275" s="32" t="str">
        <f>IF(Businesses!E2276="","N/A",Businesses!E2276)</f>
        <v>N/A</v>
      </c>
      <c r="E2275" s="32" t="str">
        <f>IF(Businesses!F2276="","N/A",Businesses!F2276)</f>
        <v>N/A</v>
      </c>
      <c r="F2275" s="32" t="str">
        <f t="shared" si="70"/>
        <v>N/A</v>
      </c>
      <c r="G2275" s="32" t="str">
        <f>IF(Businesses!G2276="","N/A",Businesses!G2276)</f>
        <v>N/A</v>
      </c>
      <c r="H2275" s="32" t="str">
        <f>IF(Businesses!H2276="","N/A",Businesses!H2276)</f>
        <v>N/A</v>
      </c>
      <c r="I2275" s="32" t="str">
        <f>IF(AND(Businesses!B2276="",Businesses!C2276&lt;&gt;""),0,IF(Businesses!B2276="","N/A",IF(ISNUMBER(Businesses!B2276),Businesses!B2276,0)))</f>
        <v>N/A</v>
      </c>
    </row>
    <row r="2276" spans="2:9">
      <c r="B2276" s="32" t="str">
        <f t="shared" si="71"/>
        <v>N/A</v>
      </c>
      <c r="C2276" s="32" t="str">
        <f>IF(AND(Businesses!D2277="",Businesses!E2277&lt;&gt;""),0,IF(Businesses!D2277="","N/A",IF(ISNUMBER(Businesses!D2277),Businesses!D2277,0)))</f>
        <v>N/A</v>
      </c>
      <c r="D2276" s="32" t="str">
        <f>IF(Businesses!E2277="","N/A",Businesses!E2277)</f>
        <v>N/A</v>
      </c>
      <c r="E2276" s="32" t="str">
        <f>IF(Businesses!F2277="","N/A",Businesses!F2277)</f>
        <v>N/A</v>
      </c>
      <c r="F2276" s="32" t="str">
        <f t="shared" si="70"/>
        <v>N/A</v>
      </c>
      <c r="G2276" s="32" t="str">
        <f>IF(Businesses!G2277="","N/A",Businesses!G2277)</f>
        <v>N/A</v>
      </c>
      <c r="H2276" s="32" t="str">
        <f>IF(Businesses!H2277="","N/A",Businesses!H2277)</f>
        <v>N/A</v>
      </c>
      <c r="I2276" s="32" t="str">
        <f>IF(AND(Businesses!B2277="",Businesses!C2277&lt;&gt;""),0,IF(Businesses!B2277="","N/A",IF(ISNUMBER(Businesses!B2277),Businesses!B2277,0)))</f>
        <v>N/A</v>
      </c>
    </row>
    <row r="2277" spans="2:9">
      <c r="B2277" s="32" t="str">
        <f t="shared" si="71"/>
        <v>N/A</v>
      </c>
      <c r="C2277" s="32" t="str">
        <f>IF(AND(Businesses!D2278="",Businesses!E2278&lt;&gt;""),0,IF(Businesses!D2278="","N/A",IF(ISNUMBER(Businesses!D2278),Businesses!D2278,0)))</f>
        <v>N/A</v>
      </c>
      <c r="D2277" s="32" t="str">
        <f>IF(Businesses!E2278="","N/A",Businesses!E2278)</f>
        <v>N/A</v>
      </c>
      <c r="E2277" s="32" t="str">
        <f>IF(Businesses!F2278="","N/A",Businesses!F2278)</f>
        <v>N/A</v>
      </c>
      <c r="F2277" s="32" t="str">
        <f t="shared" si="70"/>
        <v>N/A</v>
      </c>
      <c r="G2277" s="32" t="str">
        <f>IF(Businesses!G2278="","N/A",Businesses!G2278)</f>
        <v>N/A</v>
      </c>
      <c r="H2277" s="32" t="str">
        <f>IF(Businesses!H2278="","N/A",Businesses!H2278)</f>
        <v>N/A</v>
      </c>
      <c r="I2277" s="32" t="str">
        <f>IF(AND(Businesses!B2278="",Businesses!C2278&lt;&gt;""),0,IF(Businesses!B2278="","N/A",IF(ISNUMBER(Businesses!B2278),Businesses!B2278,0)))</f>
        <v>N/A</v>
      </c>
    </row>
    <row r="2278" spans="2:9">
      <c r="B2278" s="32" t="str">
        <f t="shared" si="71"/>
        <v>N/A</v>
      </c>
      <c r="C2278" s="32" t="str">
        <f>IF(AND(Businesses!D2279="",Businesses!E2279&lt;&gt;""),0,IF(Businesses!D2279="","N/A",IF(ISNUMBER(Businesses!D2279),Businesses!D2279,0)))</f>
        <v>N/A</v>
      </c>
      <c r="D2278" s="32" t="str">
        <f>IF(Businesses!E2279="","N/A",Businesses!E2279)</f>
        <v>N/A</v>
      </c>
      <c r="E2278" s="32" t="str">
        <f>IF(Businesses!F2279="","N/A",Businesses!F2279)</f>
        <v>N/A</v>
      </c>
      <c r="F2278" s="32" t="str">
        <f t="shared" si="70"/>
        <v>N/A</v>
      </c>
      <c r="G2278" s="32" t="str">
        <f>IF(Businesses!G2279="","N/A",Businesses!G2279)</f>
        <v>N/A</v>
      </c>
      <c r="H2278" s="32" t="str">
        <f>IF(Businesses!H2279="","N/A",Businesses!H2279)</f>
        <v>N/A</v>
      </c>
      <c r="I2278" s="32" t="str">
        <f>IF(AND(Businesses!B2279="",Businesses!C2279&lt;&gt;""),0,IF(Businesses!B2279="","N/A",IF(ISNUMBER(Businesses!B2279),Businesses!B2279,0)))</f>
        <v>N/A</v>
      </c>
    </row>
    <row r="2279" spans="2:9">
      <c r="B2279" s="32" t="str">
        <f t="shared" si="71"/>
        <v>N/A</v>
      </c>
      <c r="C2279" s="32" t="str">
        <f>IF(AND(Businesses!D2280="",Businesses!E2280&lt;&gt;""),0,IF(Businesses!D2280="","N/A",IF(ISNUMBER(Businesses!D2280),Businesses!D2280,0)))</f>
        <v>N/A</v>
      </c>
      <c r="D2279" s="32" t="str">
        <f>IF(Businesses!E2280="","N/A",Businesses!E2280)</f>
        <v>N/A</v>
      </c>
      <c r="E2279" s="32" t="str">
        <f>IF(Businesses!F2280="","N/A",Businesses!F2280)</f>
        <v>N/A</v>
      </c>
      <c r="F2279" s="32" t="str">
        <f t="shared" si="70"/>
        <v>N/A</v>
      </c>
      <c r="G2279" s="32" t="str">
        <f>IF(Businesses!G2280="","N/A",Businesses!G2280)</f>
        <v>N/A</v>
      </c>
      <c r="H2279" s="32" t="str">
        <f>IF(Businesses!H2280="","N/A",Businesses!H2280)</f>
        <v>N/A</v>
      </c>
      <c r="I2279" s="32" t="str">
        <f>IF(AND(Businesses!B2280="",Businesses!C2280&lt;&gt;""),0,IF(Businesses!B2280="","N/A",IF(ISNUMBER(Businesses!B2280),Businesses!B2280,0)))</f>
        <v>N/A</v>
      </c>
    </row>
    <row r="2280" spans="2:9">
      <c r="B2280" s="32" t="str">
        <f t="shared" si="71"/>
        <v>N/A</v>
      </c>
      <c r="C2280" s="32" t="str">
        <f>IF(AND(Businesses!D2281="",Businesses!E2281&lt;&gt;""),0,IF(Businesses!D2281="","N/A",IF(ISNUMBER(Businesses!D2281),Businesses!D2281,0)))</f>
        <v>N/A</v>
      </c>
      <c r="D2280" s="32" t="str">
        <f>IF(Businesses!E2281="","N/A",Businesses!E2281)</f>
        <v>N/A</v>
      </c>
      <c r="E2280" s="32" t="str">
        <f>IF(Businesses!F2281="","N/A",Businesses!F2281)</f>
        <v>N/A</v>
      </c>
      <c r="F2280" s="32" t="str">
        <f t="shared" si="70"/>
        <v>N/A</v>
      </c>
      <c r="G2280" s="32" t="str">
        <f>IF(Businesses!G2281="","N/A",Businesses!G2281)</f>
        <v>N/A</v>
      </c>
      <c r="H2280" s="32" t="str">
        <f>IF(Businesses!H2281="","N/A",Businesses!H2281)</f>
        <v>N/A</v>
      </c>
      <c r="I2280" s="32" t="str">
        <f>IF(AND(Businesses!B2281="",Businesses!C2281&lt;&gt;""),0,IF(Businesses!B2281="","N/A",IF(ISNUMBER(Businesses!B2281),Businesses!B2281,0)))</f>
        <v>N/A</v>
      </c>
    </row>
    <row r="2281" spans="2:9">
      <c r="B2281" s="32" t="str">
        <f t="shared" si="71"/>
        <v>N/A</v>
      </c>
      <c r="C2281" s="32" t="str">
        <f>IF(AND(Businesses!D2282="",Businesses!E2282&lt;&gt;""),0,IF(Businesses!D2282="","N/A",IF(ISNUMBER(Businesses!D2282),Businesses!D2282,0)))</f>
        <v>N/A</v>
      </c>
      <c r="D2281" s="32" t="str">
        <f>IF(Businesses!E2282="","N/A",Businesses!E2282)</f>
        <v>N/A</v>
      </c>
      <c r="E2281" s="32" t="str">
        <f>IF(Businesses!F2282="","N/A",Businesses!F2282)</f>
        <v>N/A</v>
      </c>
      <c r="F2281" s="32" t="str">
        <f t="shared" si="70"/>
        <v>N/A</v>
      </c>
      <c r="G2281" s="32" t="str">
        <f>IF(Businesses!G2282="","N/A",Businesses!G2282)</f>
        <v>N/A</v>
      </c>
      <c r="H2281" s="32" t="str">
        <f>IF(Businesses!H2282="","N/A",Businesses!H2282)</f>
        <v>N/A</v>
      </c>
      <c r="I2281" s="32" t="str">
        <f>IF(AND(Businesses!B2282="",Businesses!C2282&lt;&gt;""),0,IF(Businesses!B2282="","N/A",IF(ISNUMBER(Businesses!B2282),Businesses!B2282,0)))</f>
        <v>N/A</v>
      </c>
    </row>
    <row r="2282" spans="2:9">
      <c r="B2282" s="32" t="str">
        <f t="shared" si="71"/>
        <v>N/A</v>
      </c>
      <c r="C2282" s="32" t="str">
        <f>IF(AND(Businesses!D2283="",Businesses!E2283&lt;&gt;""),0,IF(Businesses!D2283="","N/A",IF(ISNUMBER(Businesses!D2283),Businesses!D2283,0)))</f>
        <v>N/A</v>
      </c>
      <c r="D2282" s="32" t="str">
        <f>IF(Businesses!E2283="","N/A",Businesses!E2283)</f>
        <v>N/A</v>
      </c>
      <c r="E2282" s="32" t="str">
        <f>IF(Businesses!F2283="","N/A",Businesses!F2283)</f>
        <v>N/A</v>
      </c>
      <c r="F2282" s="32" t="str">
        <f t="shared" si="70"/>
        <v>N/A</v>
      </c>
      <c r="G2282" s="32" t="str">
        <f>IF(Businesses!G2283="","N/A",Businesses!G2283)</f>
        <v>N/A</v>
      </c>
      <c r="H2282" s="32" t="str">
        <f>IF(Businesses!H2283="","N/A",Businesses!H2283)</f>
        <v>N/A</v>
      </c>
      <c r="I2282" s="32" t="str">
        <f>IF(AND(Businesses!B2283="",Businesses!C2283&lt;&gt;""),0,IF(Businesses!B2283="","N/A",IF(ISNUMBER(Businesses!B2283),Businesses!B2283,0)))</f>
        <v>N/A</v>
      </c>
    </row>
    <row r="2283" spans="2:9">
      <c r="B2283" s="32" t="str">
        <f t="shared" si="71"/>
        <v>N/A</v>
      </c>
      <c r="C2283" s="32" t="str">
        <f>IF(AND(Businesses!D2284="",Businesses!E2284&lt;&gt;""),0,IF(Businesses!D2284="","N/A",IF(ISNUMBER(Businesses!D2284),Businesses!D2284,0)))</f>
        <v>N/A</v>
      </c>
      <c r="D2283" s="32" t="str">
        <f>IF(Businesses!E2284="","N/A",Businesses!E2284)</f>
        <v>N/A</v>
      </c>
      <c r="E2283" s="32" t="str">
        <f>IF(Businesses!F2284="","N/A",Businesses!F2284)</f>
        <v>N/A</v>
      </c>
      <c r="F2283" s="32" t="str">
        <f t="shared" si="70"/>
        <v>N/A</v>
      </c>
      <c r="G2283" s="32" t="str">
        <f>IF(Businesses!G2284="","N/A",Businesses!G2284)</f>
        <v>N/A</v>
      </c>
      <c r="H2283" s="32" t="str">
        <f>IF(Businesses!H2284="","N/A",Businesses!H2284)</f>
        <v>N/A</v>
      </c>
      <c r="I2283" s="32" t="str">
        <f>IF(AND(Businesses!B2284="",Businesses!C2284&lt;&gt;""),0,IF(Businesses!B2284="","N/A",IF(ISNUMBER(Businesses!B2284),Businesses!B2284,0)))</f>
        <v>N/A</v>
      </c>
    </row>
    <row r="2284" spans="2:9">
      <c r="B2284" s="32" t="str">
        <f t="shared" si="71"/>
        <v>N/A</v>
      </c>
      <c r="C2284" s="32" t="str">
        <f>IF(AND(Businesses!D2285="",Businesses!E2285&lt;&gt;""),0,IF(Businesses!D2285="","N/A",IF(ISNUMBER(Businesses!D2285),Businesses!D2285,0)))</f>
        <v>N/A</v>
      </c>
      <c r="D2284" s="32" t="str">
        <f>IF(Businesses!E2285="","N/A",Businesses!E2285)</f>
        <v>N/A</v>
      </c>
      <c r="E2284" s="32" t="str">
        <f>IF(Businesses!F2285="","N/A",Businesses!F2285)</f>
        <v>N/A</v>
      </c>
      <c r="F2284" s="32" t="str">
        <f t="shared" si="70"/>
        <v>N/A</v>
      </c>
      <c r="G2284" s="32" t="str">
        <f>IF(Businesses!G2285="","N/A",Businesses!G2285)</f>
        <v>N/A</v>
      </c>
      <c r="H2284" s="32" t="str">
        <f>IF(Businesses!H2285="","N/A",Businesses!H2285)</f>
        <v>N/A</v>
      </c>
      <c r="I2284" s="32" t="str">
        <f>IF(AND(Businesses!B2285="",Businesses!C2285&lt;&gt;""),0,IF(Businesses!B2285="","N/A",IF(ISNUMBER(Businesses!B2285),Businesses!B2285,0)))</f>
        <v>N/A</v>
      </c>
    </row>
    <row r="2285" spans="2:9">
      <c r="B2285" s="32" t="str">
        <f t="shared" si="71"/>
        <v>N/A</v>
      </c>
      <c r="C2285" s="32" t="str">
        <f>IF(AND(Businesses!D2286="",Businesses!E2286&lt;&gt;""),0,IF(Businesses!D2286="","N/A",IF(ISNUMBER(Businesses!D2286),Businesses!D2286,0)))</f>
        <v>N/A</v>
      </c>
      <c r="D2285" s="32" t="str">
        <f>IF(Businesses!E2286="","N/A",Businesses!E2286)</f>
        <v>N/A</v>
      </c>
      <c r="E2285" s="32" t="str">
        <f>IF(Businesses!F2286="","N/A",Businesses!F2286)</f>
        <v>N/A</v>
      </c>
      <c r="F2285" s="32" t="str">
        <f t="shared" si="70"/>
        <v>N/A</v>
      </c>
      <c r="G2285" s="32" t="str">
        <f>IF(Businesses!G2286="","N/A",Businesses!G2286)</f>
        <v>N/A</v>
      </c>
      <c r="H2285" s="32" t="str">
        <f>IF(Businesses!H2286="","N/A",Businesses!H2286)</f>
        <v>N/A</v>
      </c>
      <c r="I2285" s="32" t="str">
        <f>IF(AND(Businesses!B2286="",Businesses!C2286&lt;&gt;""),0,IF(Businesses!B2286="","N/A",IF(ISNUMBER(Businesses!B2286),Businesses!B2286,0)))</f>
        <v>N/A</v>
      </c>
    </row>
    <row r="2286" spans="2:9">
      <c r="B2286" s="32" t="str">
        <f t="shared" si="71"/>
        <v>N/A</v>
      </c>
      <c r="C2286" s="32" t="str">
        <f>IF(AND(Businesses!D2287="",Businesses!E2287&lt;&gt;""),0,IF(Businesses!D2287="","N/A",IF(ISNUMBER(Businesses!D2287),Businesses!D2287,0)))</f>
        <v>N/A</v>
      </c>
      <c r="D2286" s="32" t="str">
        <f>IF(Businesses!E2287="","N/A",Businesses!E2287)</f>
        <v>N/A</v>
      </c>
      <c r="E2286" s="32" t="str">
        <f>IF(Businesses!F2287="","N/A",Businesses!F2287)</f>
        <v>N/A</v>
      </c>
      <c r="F2286" s="32" t="str">
        <f t="shared" si="70"/>
        <v>N/A</v>
      </c>
      <c r="G2286" s="32" t="str">
        <f>IF(Businesses!G2287="","N/A",Businesses!G2287)</f>
        <v>N/A</v>
      </c>
      <c r="H2286" s="32" t="str">
        <f>IF(Businesses!H2287="","N/A",Businesses!H2287)</f>
        <v>N/A</v>
      </c>
      <c r="I2286" s="32" t="str">
        <f>IF(AND(Businesses!B2287="",Businesses!C2287&lt;&gt;""),0,IF(Businesses!B2287="","N/A",IF(ISNUMBER(Businesses!B2287),Businesses!B2287,0)))</f>
        <v>N/A</v>
      </c>
    </row>
    <row r="2287" spans="2:9">
      <c r="B2287" s="32" t="str">
        <f t="shared" si="71"/>
        <v>N/A</v>
      </c>
      <c r="C2287" s="32" t="str">
        <f>IF(AND(Businesses!D2288="",Businesses!E2288&lt;&gt;""),0,IF(Businesses!D2288="","N/A",IF(ISNUMBER(Businesses!D2288),Businesses!D2288,0)))</f>
        <v>N/A</v>
      </c>
      <c r="D2287" s="32" t="str">
        <f>IF(Businesses!E2288="","N/A",Businesses!E2288)</f>
        <v>N/A</v>
      </c>
      <c r="E2287" s="32" t="str">
        <f>IF(Businesses!F2288="","N/A",Businesses!F2288)</f>
        <v>N/A</v>
      </c>
      <c r="F2287" s="32" t="str">
        <f t="shared" si="70"/>
        <v>N/A</v>
      </c>
      <c r="G2287" s="32" t="str">
        <f>IF(Businesses!G2288="","N/A",Businesses!G2288)</f>
        <v>N/A</v>
      </c>
      <c r="H2287" s="32" t="str">
        <f>IF(Businesses!H2288="","N/A",Businesses!H2288)</f>
        <v>N/A</v>
      </c>
      <c r="I2287" s="32" t="str">
        <f>IF(AND(Businesses!B2288="",Businesses!C2288&lt;&gt;""),0,IF(Businesses!B2288="","N/A",IF(ISNUMBER(Businesses!B2288),Businesses!B2288,0)))</f>
        <v>N/A</v>
      </c>
    </row>
    <row r="2288" spans="2:9">
      <c r="B2288" s="32" t="str">
        <f t="shared" si="71"/>
        <v>N/A</v>
      </c>
      <c r="C2288" s="32" t="str">
        <f>IF(AND(Businesses!D2289="",Businesses!E2289&lt;&gt;""),0,IF(Businesses!D2289="","N/A",IF(ISNUMBER(Businesses!D2289),Businesses!D2289,0)))</f>
        <v>N/A</v>
      </c>
      <c r="D2288" s="32" t="str">
        <f>IF(Businesses!E2289="","N/A",Businesses!E2289)</f>
        <v>N/A</v>
      </c>
      <c r="E2288" s="32" t="str">
        <f>IF(Businesses!F2289="","N/A",Businesses!F2289)</f>
        <v>N/A</v>
      </c>
      <c r="F2288" s="32" t="str">
        <f t="shared" si="70"/>
        <v>N/A</v>
      </c>
      <c r="G2288" s="32" t="str">
        <f>IF(Businesses!G2289="","N/A",Businesses!G2289)</f>
        <v>N/A</v>
      </c>
      <c r="H2288" s="32" t="str">
        <f>IF(Businesses!H2289="","N/A",Businesses!H2289)</f>
        <v>N/A</v>
      </c>
      <c r="I2288" s="32" t="str">
        <f>IF(AND(Businesses!B2289="",Businesses!C2289&lt;&gt;""),0,IF(Businesses!B2289="","N/A",IF(ISNUMBER(Businesses!B2289),Businesses!B2289,0)))</f>
        <v>N/A</v>
      </c>
    </row>
    <row r="2289" spans="2:9">
      <c r="B2289" s="32" t="str">
        <f t="shared" si="71"/>
        <v>N/A</v>
      </c>
      <c r="C2289" s="32" t="str">
        <f>IF(AND(Businesses!D2290="",Businesses!E2290&lt;&gt;""),0,IF(Businesses!D2290="","N/A",IF(ISNUMBER(Businesses!D2290),Businesses!D2290,0)))</f>
        <v>N/A</v>
      </c>
      <c r="D2289" s="32" t="str">
        <f>IF(Businesses!E2290="","N/A",Businesses!E2290)</f>
        <v>N/A</v>
      </c>
      <c r="E2289" s="32" t="str">
        <f>IF(Businesses!F2290="","N/A",Businesses!F2290)</f>
        <v>N/A</v>
      </c>
      <c r="F2289" s="32" t="str">
        <f t="shared" si="70"/>
        <v>N/A</v>
      </c>
      <c r="G2289" s="32" t="str">
        <f>IF(Businesses!G2290="","N/A",Businesses!G2290)</f>
        <v>N/A</v>
      </c>
      <c r="H2289" s="32" t="str">
        <f>IF(Businesses!H2290="","N/A",Businesses!H2290)</f>
        <v>N/A</v>
      </c>
      <c r="I2289" s="32" t="str">
        <f>IF(AND(Businesses!B2290="",Businesses!C2290&lt;&gt;""),0,IF(Businesses!B2290="","N/A",IF(ISNUMBER(Businesses!B2290),Businesses!B2290,0)))</f>
        <v>N/A</v>
      </c>
    </row>
    <row r="2290" spans="2:9">
      <c r="B2290" s="32" t="str">
        <f t="shared" si="71"/>
        <v>N/A</v>
      </c>
      <c r="C2290" s="32" t="str">
        <f>IF(AND(Businesses!D2291="",Businesses!E2291&lt;&gt;""),0,IF(Businesses!D2291="","N/A",IF(ISNUMBER(Businesses!D2291),Businesses!D2291,0)))</f>
        <v>N/A</v>
      </c>
      <c r="D2290" s="32" t="str">
        <f>IF(Businesses!E2291="","N/A",Businesses!E2291)</f>
        <v>N/A</v>
      </c>
      <c r="E2290" s="32" t="str">
        <f>IF(Businesses!F2291="","N/A",Businesses!F2291)</f>
        <v>N/A</v>
      </c>
      <c r="F2290" s="32" t="str">
        <f t="shared" si="70"/>
        <v>N/A</v>
      </c>
      <c r="G2290" s="32" t="str">
        <f>IF(Businesses!G2291="","N/A",Businesses!G2291)</f>
        <v>N/A</v>
      </c>
      <c r="H2290" s="32" t="str">
        <f>IF(Businesses!H2291="","N/A",Businesses!H2291)</f>
        <v>N/A</v>
      </c>
      <c r="I2290" s="32" t="str">
        <f>IF(AND(Businesses!B2291="",Businesses!C2291&lt;&gt;""),0,IF(Businesses!B2291="","N/A",IF(ISNUMBER(Businesses!B2291),Businesses!B2291,0)))</f>
        <v>N/A</v>
      </c>
    </row>
    <row r="2291" spans="2:9">
      <c r="B2291" s="32" t="str">
        <f t="shared" si="71"/>
        <v>N/A</v>
      </c>
      <c r="C2291" s="32" t="str">
        <f>IF(AND(Businesses!D2292="",Businesses!E2292&lt;&gt;""),0,IF(Businesses!D2292="","N/A",IF(ISNUMBER(Businesses!D2292),Businesses!D2292,0)))</f>
        <v>N/A</v>
      </c>
      <c r="D2291" s="32" t="str">
        <f>IF(Businesses!E2292="","N/A",Businesses!E2292)</f>
        <v>N/A</v>
      </c>
      <c r="E2291" s="32" t="str">
        <f>IF(Businesses!F2292="","N/A",Businesses!F2292)</f>
        <v>N/A</v>
      </c>
      <c r="F2291" s="32" t="str">
        <f t="shared" si="70"/>
        <v>N/A</v>
      </c>
      <c r="G2291" s="32" t="str">
        <f>IF(Businesses!G2292="","N/A",Businesses!G2292)</f>
        <v>N/A</v>
      </c>
      <c r="H2291" s="32" t="str">
        <f>IF(Businesses!H2292="","N/A",Businesses!H2292)</f>
        <v>N/A</v>
      </c>
      <c r="I2291" s="32" t="str">
        <f>IF(AND(Businesses!B2292="",Businesses!C2292&lt;&gt;""),0,IF(Businesses!B2292="","N/A",IF(ISNUMBER(Businesses!B2292),Businesses!B2292,0)))</f>
        <v>N/A</v>
      </c>
    </row>
    <row r="2292" spans="2:9">
      <c r="B2292" s="32" t="str">
        <f t="shared" si="71"/>
        <v>N/A</v>
      </c>
      <c r="C2292" s="32" t="str">
        <f>IF(AND(Businesses!D2293="",Businesses!E2293&lt;&gt;""),0,IF(Businesses!D2293="","N/A",IF(ISNUMBER(Businesses!D2293),Businesses!D2293,0)))</f>
        <v>N/A</v>
      </c>
      <c r="D2292" s="32" t="str">
        <f>IF(Businesses!E2293="","N/A",Businesses!E2293)</f>
        <v>N/A</v>
      </c>
      <c r="E2292" s="32" t="str">
        <f>IF(Businesses!F2293="","N/A",Businesses!F2293)</f>
        <v>N/A</v>
      </c>
      <c r="F2292" s="32" t="str">
        <f t="shared" si="70"/>
        <v>N/A</v>
      </c>
      <c r="G2292" s="32" t="str">
        <f>IF(Businesses!G2293="","N/A",Businesses!G2293)</f>
        <v>N/A</v>
      </c>
      <c r="H2292" s="32" t="str">
        <f>IF(Businesses!H2293="","N/A",Businesses!H2293)</f>
        <v>N/A</v>
      </c>
      <c r="I2292" s="32" t="str">
        <f>IF(AND(Businesses!B2293="",Businesses!C2293&lt;&gt;""),0,IF(Businesses!B2293="","N/A",IF(ISNUMBER(Businesses!B2293),Businesses!B2293,0)))</f>
        <v>N/A</v>
      </c>
    </row>
    <row r="2293" spans="2:9">
      <c r="B2293" s="32" t="str">
        <f t="shared" si="71"/>
        <v>N/A</v>
      </c>
      <c r="C2293" s="32" t="str">
        <f>IF(AND(Businesses!D2294="",Businesses!E2294&lt;&gt;""),0,IF(Businesses!D2294="","N/A",IF(ISNUMBER(Businesses!D2294),Businesses!D2294,0)))</f>
        <v>N/A</v>
      </c>
      <c r="D2293" s="32" t="str">
        <f>IF(Businesses!E2294="","N/A",Businesses!E2294)</f>
        <v>N/A</v>
      </c>
      <c r="E2293" s="32" t="str">
        <f>IF(Businesses!F2294="","N/A",Businesses!F2294)</f>
        <v>N/A</v>
      </c>
      <c r="F2293" s="32" t="str">
        <f t="shared" si="70"/>
        <v>N/A</v>
      </c>
      <c r="G2293" s="32" t="str">
        <f>IF(Businesses!G2294="","N/A",Businesses!G2294)</f>
        <v>N/A</v>
      </c>
      <c r="H2293" s="32" t="str">
        <f>IF(Businesses!H2294="","N/A",Businesses!H2294)</f>
        <v>N/A</v>
      </c>
      <c r="I2293" s="32" t="str">
        <f>IF(AND(Businesses!B2294="",Businesses!C2294&lt;&gt;""),0,IF(Businesses!B2294="","N/A",IF(ISNUMBER(Businesses!B2294),Businesses!B2294,0)))</f>
        <v>N/A</v>
      </c>
    </row>
    <row r="2294" spans="2:9">
      <c r="B2294" s="32" t="str">
        <f t="shared" si="71"/>
        <v>N/A</v>
      </c>
      <c r="C2294" s="32" t="str">
        <f>IF(AND(Businesses!D2295="",Businesses!E2295&lt;&gt;""),0,IF(Businesses!D2295="","N/A",IF(ISNUMBER(Businesses!D2295),Businesses!D2295,0)))</f>
        <v>N/A</v>
      </c>
      <c r="D2294" s="32" t="str">
        <f>IF(Businesses!E2295="","N/A",Businesses!E2295)</f>
        <v>N/A</v>
      </c>
      <c r="E2294" s="32" t="str">
        <f>IF(Businesses!F2295="","N/A",Businesses!F2295)</f>
        <v>N/A</v>
      </c>
      <c r="F2294" s="32" t="str">
        <f t="shared" si="70"/>
        <v>N/A</v>
      </c>
      <c r="G2294" s="32" t="str">
        <f>IF(Businesses!G2295="","N/A",Businesses!G2295)</f>
        <v>N/A</v>
      </c>
      <c r="H2294" s="32" t="str">
        <f>IF(Businesses!H2295="","N/A",Businesses!H2295)</f>
        <v>N/A</v>
      </c>
      <c r="I2294" s="32" t="str">
        <f>IF(AND(Businesses!B2295="",Businesses!C2295&lt;&gt;""),0,IF(Businesses!B2295="","N/A",IF(ISNUMBER(Businesses!B2295),Businesses!B2295,0)))</f>
        <v>N/A</v>
      </c>
    </row>
    <row r="2295" spans="2:9">
      <c r="B2295" s="32" t="str">
        <f t="shared" si="71"/>
        <v>N/A</v>
      </c>
      <c r="C2295" s="32" t="str">
        <f>IF(AND(Businesses!D2296="",Businesses!E2296&lt;&gt;""),0,IF(Businesses!D2296="","N/A",IF(ISNUMBER(Businesses!D2296),Businesses!D2296,0)))</f>
        <v>N/A</v>
      </c>
      <c r="D2295" s="32" t="str">
        <f>IF(Businesses!E2296="","N/A",Businesses!E2296)</f>
        <v>N/A</v>
      </c>
      <c r="E2295" s="32" t="str">
        <f>IF(Businesses!F2296="","N/A",Businesses!F2296)</f>
        <v>N/A</v>
      </c>
      <c r="F2295" s="32" t="str">
        <f t="shared" si="70"/>
        <v>N/A</v>
      </c>
      <c r="G2295" s="32" t="str">
        <f>IF(Businesses!G2296="","N/A",Businesses!G2296)</f>
        <v>N/A</v>
      </c>
      <c r="H2295" s="32" t="str">
        <f>IF(Businesses!H2296="","N/A",Businesses!H2296)</f>
        <v>N/A</v>
      </c>
      <c r="I2295" s="32" t="str">
        <f>IF(AND(Businesses!B2296="",Businesses!C2296&lt;&gt;""),0,IF(Businesses!B2296="","N/A",IF(ISNUMBER(Businesses!B2296),Businesses!B2296,0)))</f>
        <v>N/A</v>
      </c>
    </row>
    <row r="2296" spans="2:9">
      <c r="B2296" s="32" t="str">
        <f t="shared" si="71"/>
        <v>N/A</v>
      </c>
      <c r="C2296" s="32" t="str">
        <f>IF(AND(Businesses!D2297="",Businesses!E2297&lt;&gt;""),0,IF(Businesses!D2297="","N/A",IF(ISNUMBER(Businesses!D2297),Businesses!D2297,0)))</f>
        <v>N/A</v>
      </c>
      <c r="D2296" s="32" t="str">
        <f>IF(Businesses!E2297="","N/A",Businesses!E2297)</f>
        <v>N/A</v>
      </c>
      <c r="E2296" s="32" t="str">
        <f>IF(Businesses!F2297="","N/A",Businesses!F2297)</f>
        <v>N/A</v>
      </c>
      <c r="F2296" s="32" t="str">
        <f t="shared" si="70"/>
        <v>N/A</v>
      </c>
      <c r="G2296" s="32" t="str">
        <f>IF(Businesses!G2297="","N/A",Businesses!G2297)</f>
        <v>N/A</v>
      </c>
      <c r="H2296" s="32" t="str">
        <f>IF(Businesses!H2297="","N/A",Businesses!H2297)</f>
        <v>N/A</v>
      </c>
      <c r="I2296" s="32" t="str">
        <f>IF(AND(Businesses!B2297="",Businesses!C2297&lt;&gt;""),0,IF(Businesses!B2297="","N/A",IF(ISNUMBER(Businesses!B2297),Businesses!B2297,0)))</f>
        <v>N/A</v>
      </c>
    </row>
    <row r="2297" spans="2:9">
      <c r="B2297" s="32" t="str">
        <f t="shared" si="71"/>
        <v>N/A</v>
      </c>
      <c r="C2297" s="32" t="str">
        <f>IF(AND(Businesses!D2298="",Businesses!E2298&lt;&gt;""),0,IF(Businesses!D2298="","N/A",IF(ISNUMBER(Businesses!D2298),Businesses!D2298,0)))</f>
        <v>N/A</v>
      </c>
      <c r="D2297" s="32" t="str">
        <f>IF(Businesses!E2298="","N/A",Businesses!E2298)</f>
        <v>N/A</v>
      </c>
      <c r="E2297" s="32" t="str">
        <f>IF(Businesses!F2298="","N/A",Businesses!F2298)</f>
        <v>N/A</v>
      </c>
      <c r="F2297" s="32" t="str">
        <f t="shared" si="70"/>
        <v>N/A</v>
      </c>
      <c r="G2297" s="32" t="str">
        <f>IF(Businesses!G2298="","N/A",Businesses!G2298)</f>
        <v>N/A</v>
      </c>
      <c r="H2297" s="32" t="str">
        <f>IF(Businesses!H2298="","N/A",Businesses!H2298)</f>
        <v>N/A</v>
      </c>
      <c r="I2297" s="32" t="str">
        <f>IF(AND(Businesses!B2298="",Businesses!C2298&lt;&gt;""),0,IF(Businesses!B2298="","N/A",IF(ISNUMBER(Businesses!B2298),Businesses!B2298,0)))</f>
        <v>N/A</v>
      </c>
    </row>
    <row r="2298" spans="2:9">
      <c r="B2298" s="32" t="str">
        <f t="shared" si="71"/>
        <v>N/A</v>
      </c>
      <c r="C2298" s="32" t="str">
        <f>IF(AND(Businesses!D2299="",Businesses!E2299&lt;&gt;""),0,IF(Businesses!D2299="","N/A",IF(ISNUMBER(Businesses!D2299),Businesses!D2299,0)))</f>
        <v>N/A</v>
      </c>
      <c r="D2298" s="32" t="str">
        <f>IF(Businesses!E2299="","N/A",Businesses!E2299)</f>
        <v>N/A</v>
      </c>
      <c r="E2298" s="32" t="str">
        <f>IF(Businesses!F2299="","N/A",Businesses!F2299)</f>
        <v>N/A</v>
      </c>
      <c r="F2298" s="32" t="str">
        <f t="shared" si="70"/>
        <v>N/A</v>
      </c>
      <c r="G2298" s="32" t="str">
        <f>IF(Businesses!G2299="","N/A",Businesses!G2299)</f>
        <v>N/A</v>
      </c>
      <c r="H2298" s="32" t="str">
        <f>IF(Businesses!H2299="","N/A",Businesses!H2299)</f>
        <v>N/A</v>
      </c>
      <c r="I2298" s="32" t="str">
        <f>IF(AND(Businesses!B2299="",Businesses!C2299&lt;&gt;""),0,IF(Businesses!B2299="","N/A",IF(ISNUMBER(Businesses!B2299),Businesses!B2299,0)))</f>
        <v>N/A</v>
      </c>
    </row>
    <row r="2299" spans="2:9">
      <c r="B2299" s="32" t="str">
        <f t="shared" si="71"/>
        <v>N/A</v>
      </c>
      <c r="C2299" s="32" t="str">
        <f>IF(AND(Businesses!D2300="",Businesses!E2300&lt;&gt;""),0,IF(Businesses!D2300="","N/A",IF(ISNUMBER(Businesses!D2300),Businesses!D2300,0)))</f>
        <v>N/A</v>
      </c>
      <c r="D2299" s="32" t="str">
        <f>IF(Businesses!E2300="","N/A",Businesses!E2300)</f>
        <v>N/A</v>
      </c>
      <c r="E2299" s="32" t="str">
        <f>IF(Businesses!F2300="","N/A",Businesses!F2300)</f>
        <v>N/A</v>
      </c>
      <c r="F2299" s="32" t="str">
        <f t="shared" si="70"/>
        <v>N/A</v>
      </c>
      <c r="G2299" s="32" t="str">
        <f>IF(Businesses!G2300="","N/A",Businesses!G2300)</f>
        <v>N/A</v>
      </c>
      <c r="H2299" s="32" t="str">
        <f>IF(Businesses!H2300="","N/A",Businesses!H2300)</f>
        <v>N/A</v>
      </c>
      <c r="I2299" s="32" t="str">
        <f>IF(AND(Businesses!B2300="",Businesses!C2300&lt;&gt;""),0,IF(Businesses!B2300="","N/A",IF(ISNUMBER(Businesses!B2300),Businesses!B2300,0)))</f>
        <v>N/A</v>
      </c>
    </row>
    <row r="2300" spans="2:9">
      <c r="B2300" s="32" t="str">
        <f t="shared" si="71"/>
        <v>N/A</v>
      </c>
      <c r="C2300" s="32" t="str">
        <f>IF(AND(Businesses!D2301="",Businesses!E2301&lt;&gt;""),0,IF(Businesses!D2301="","N/A",IF(ISNUMBER(Businesses!D2301),Businesses!D2301,0)))</f>
        <v>N/A</v>
      </c>
      <c r="D2300" s="32" t="str">
        <f>IF(Businesses!E2301="","N/A",Businesses!E2301)</f>
        <v>N/A</v>
      </c>
      <c r="E2300" s="32" t="str">
        <f>IF(Businesses!F2301="","N/A",Businesses!F2301)</f>
        <v>N/A</v>
      </c>
      <c r="F2300" s="32" t="str">
        <f t="shared" si="70"/>
        <v>N/A</v>
      </c>
      <c r="G2300" s="32" t="str">
        <f>IF(Businesses!G2301="","N/A",Businesses!G2301)</f>
        <v>N/A</v>
      </c>
      <c r="H2300" s="32" t="str">
        <f>IF(Businesses!H2301="","N/A",Businesses!H2301)</f>
        <v>N/A</v>
      </c>
      <c r="I2300" s="32" t="str">
        <f>IF(AND(Businesses!B2301="",Businesses!C2301&lt;&gt;""),0,IF(Businesses!B2301="","N/A",IF(ISNUMBER(Businesses!B2301),Businesses!B2301,0)))</f>
        <v>N/A</v>
      </c>
    </row>
    <row r="2301" spans="2:9">
      <c r="B2301" s="32" t="str">
        <f t="shared" si="71"/>
        <v>N/A</v>
      </c>
      <c r="C2301" s="32" t="str">
        <f>IF(AND(Businesses!D2302="",Businesses!E2302&lt;&gt;""),0,IF(Businesses!D2302="","N/A",IF(ISNUMBER(Businesses!D2302),Businesses!D2302,0)))</f>
        <v>N/A</v>
      </c>
      <c r="D2301" s="32" t="str">
        <f>IF(Businesses!E2302="","N/A",Businesses!E2302)</f>
        <v>N/A</v>
      </c>
      <c r="E2301" s="32" t="str">
        <f>IF(Businesses!F2302="","N/A",Businesses!F2302)</f>
        <v>N/A</v>
      </c>
      <c r="F2301" s="32" t="str">
        <f t="shared" si="70"/>
        <v>N/A</v>
      </c>
      <c r="G2301" s="32" t="str">
        <f>IF(Businesses!G2302="","N/A",Businesses!G2302)</f>
        <v>N/A</v>
      </c>
      <c r="H2301" s="32" t="str">
        <f>IF(Businesses!H2302="","N/A",Businesses!H2302)</f>
        <v>N/A</v>
      </c>
      <c r="I2301" s="32" t="str">
        <f>IF(AND(Businesses!B2302="",Businesses!C2302&lt;&gt;""),0,IF(Businesses!B2302="","N/A",IF(ISNUMBER(Businesses!B2302),Businesses!B2302,0)))</f>
        <v>N/A</v>
      </c>
    </row>
    <row r="2302" spans="2:9">
      <c r="B2302" s="32" t="str">
        <f t="shared" si="71"/>
        <v>N/A</v>
      </c>
      <c r="C2302" s="32" t="str">
        <f>IF(AND(Businesses!D2303="",Businesses!E2303&lt;&gt;""),0,IF(Businesses!D2303="","N/A",IF(ISNUMBER(Businesses!D2303),Businesses!D2303,0)))</f>
        <v>N/A</v>
      </c>
      <c r="D2302" s="32" t="str">
        <f>IF(Businesses!E2303="","N/A",Businesses!E2303)</f>
        <v>N/A</v>
      </c>
      <c r="E2302" s="32" t="str">
        <f>IF(Businesses!F2303="","N/A",Businesses!F2303)</f>
        <v>N/A</v>
      </c>
      <c r="F2302" s="32" t="str">
        <f t="shared" si="70"/>
        <v>N/A</v>
      </c>
      <c r="G2302" s="32" t="str">
        <f>IF(Businesses!G2303="","N/A",Businesses!G2303)</f>
        <v>N/A</v>
      </c>
      <c r="H2302" s="32" t="str">
        <f>IF(Businesses!H2303="","N/A",Businesses!H2303)</f>
        <v>N/A</v>
      </c>
      <c r="I2302" s="32" t="str">
        <f>IF(AND(Businesses!B2303="",Businesses!C2303&lt;&gt;""),0,IF(Businesses!B2303="","N/A",IF(ISNUMBER(Businesses!B2303),Businesses!B2303,0)))</f>
        <v>N/A</v>
      </c>
    </row>
    <row r="2303" spans="2:9">
      <c r="B2303" s="32" t="str">
        <f t="shared" si="71"/>
        <v>N/A</v>
      </c>
      <c r="C2303" s="32" t="str">
        <f>IF(AND(Businesses!D2304="",Businesses!E2304&lt;&gt;""),0,IF(Businesses!D2304="","N/A",IF(ISNUMBER(Businesses!D2304),Businesses!D2304,0)))</f>
        <v>N/A</v>
      </c>
      <c r="D2303" s="32" t="str">
        <f>IF(Businesses!E2304="","N/A",Businesses!E2304)</f>
        <v>N/A</v>
      </c>
      <c r="E2303" s="32" t="str">
        <f>IF(Businesses!F2304="","N/A",Businesses!F2304)</f>
        <v>N/A</v>
      </c>
      <c r="F2303" s="32" t="str">
        <f t="shared" si="70"/>
        <v>N/A</v>
      </c>
      <c r="G2303" s="32" t="str">
        <f>IF(Businesses!G2304="","N/A",Businesses!G2304)</f>
        <v>N/A</v>
      </c>
      <c r="H2303" s="32" t="str">
        <f>IF(Businesses!H2304="","N/A",Businesses!H2304)</f>
        <v>N/A</v>
      </c>
      <c r="I2303" s="32" t="str">
        <f>IF(AND(Businesses!B2304="",Businesses!C2304&lt;&gt;""),0,IF(Businesses!B2304="","N/A",IF(ISNUMBER(Businesses!B2304),Businesses!B2304,0)))</f>
        <v>N/A</v>
      </c>
    </row>
    <row r="2304" spans="2:9">
      <c r="B2304" s="32" t="str">
        <f t="shared" si="71"/>
        <v>N/A</v>
      </c>
      <c r="C2304" s="32" t="str">
        <f>IF(AND(Businesses!D2305="",Businesses!E2305&lt;&gt;""),0,IF(Businesses!D2305="","N/A",IF(ISNUMBER(Businesses!D2305),Businesses!D2305,0)))</f>
        <v>N/A</v>
      </c>
      <c r="D2304" s="32" t="str">
        <f>IF(Businesses!E2305="","N/A",Businesses!E2305)</f>
        <v>N/A</v>
      </c>
      <c r="E2304" s="32" t="str">
        <f>IF(Businesses!F2305="","N/A",Businesses!F2305)</f>
        <v>N/A</v>
      </c>
      <c r="F2304" s="32" t="str">
        <f t="shared" si="70"/>
        <v>N/A</v>
      </c>
      <c r="G2304" s="32" t="str">
        <f>IF(Businesses!G2305="","N/A",Businesses!G2305)</f>
        <v>N/A</v>
      </c>
      <c r="H2304" s="32" t="str">
        <f>IF(Businesses!H2305="","N/A",Businesses!H2305)</f>
        <v>N/A</v>
      </c>
      <c r="I2304" s="32" t="str">
        <f>IF(AND(Businesses!B2305="",Businesses!C2305&lt;&gt;""),0,IF(Businesses!B2305="","N/A",IF(ISNUMBER(Businesses!B2305),Businesses!B2305,0)))</f>
        <v>N/A</v>
      </c>
    </row>
    <row r="2305" spans="2:9">
      <c r="B2305" s="32" t="str">
        <f t="shared" si="71"/>
        <v>N/A</v>
      </c>
      <c r="C2305" s="32" t="str">
        <f>IF(AND(Businesses!D2306="",Businesses!E2306&lt;&gt;""),0,IF(Businesses!D2306="","N/A",IF(ISNUMBER(Businesses!D2306),Businesses!D2306,0)))</f>
        <v>N/A</v>
      </c>
      <c r="D2305" s="32" t="str">
        <f>IF(Businesses!E2306="","N/A",Businesses!E2306)</f>
        <v>N/A</v>
      </c>
      <c r="E2305" s="32" t="str">
        <f>IF(Businesses!F2306="","N/A",Businesses!F2306)</f>
        <v>N/A</v>
      </c>
      <c r="F2305" s="32" t="str">
        <f t="shared" si="70"/>
        <v>N/A</v>
      </c>
      <c r="G2305" s="32" t="str">
        <f>IF(Businesses!G2306="","N/A",Businesses!G2306)</f>
        <v>N/A</v>
      </c>
      <c r="H2305" s="32" t="str">
        <f>IF(Businesses!H2306="","N/A",Businesses!H2306)</f>
        <v>N/A</v>
      </c>
      <c r="I2305" s="32" t="str">
        <f>IF(AND(Businesses!B2306="",Businesses!C2306&lt;&gt;""),0,IF(Businesses!B2306="","N/A",IF(ISNUMBER(Businesses!B2306),Businesses!B2306,0)))</f>
        <v>N/A</v>
      </c>
    </row>
    <row r="2306" spans="2:9">
      <c r="B2306" s="32" t="str">
        <f t="shared" si="71"/>
        <v>N/A</v>
      </c>
      <c r="C2306" s="32" t="str">
        <f>IF(AND(Businesses!D2307="",Businesses!E2307&lt;&gt;""),0,IF(Businesses!D2307="","N/A",IF(ISNUMBER(Businesses!D2307),Businesses!D2307,0)))</f>
        <v>N/A</v>
      </c>
      <c r="D2306" s="32" t="str">
        <f>IF(Businesses!E2307="","N/A",Businesses!E2307)</f>
        <v>N/A</v>
      </c>
      <c r="E2306" s="32" t="str">
        <f>IF(Businesses!F2307="","N/A",Businesses!F2307)</f>
        <v>N/A</v>
      </c>
      <c r="F2306" s="32" t="str">
        <f t="shared" ref="F2306:F2369" si="72">IF(B2306="N/A","N/A",UPPER(TRIM(ProbuildName)))</f>
        <v>N/A</v>
      </c>
      <c r="G2306" s="32" t="str">
        <f>IF(Businesses!G2307="","N/A",Businesses!G2307)</f>
        <v>N/A</v>
      </c>
      <c r="H2306" s="32" t="str">
        <f>IF(Businesses!H2307="","N/A",Businesses!H2307)</f>
        <v>N/A</v>
      </c>
      <c r="I2306" s="32" t="str">
        <f>IF(AND(Businesses!B2307="",Businesses!C2307&lt;&gt;""),0,IF(Businesses!B2307="","N/A",IF(ISNUMBER(Businesses!B2307),Businesses!B2307,0)))</f>
        <v>N/A</v>
      </c>
    </row>
    <row r="2307" spans="2:9">
      <c r="B2307" s="32" t="str">
        <f t="shared" ref="B2307:B2370" si="73">IF(I2307="N/A","N/A","")</f>
        <v>N/A</v>
      </c>
      <c r="C2307" s="32" t="str">
        <f>IF(AND(Businesses!D2308="",Businesses!E2308&lt;&gt;""),0,IF(Businesses!D2308="","N/A",IF(ISNUMBER(Businesses!D2308),Businesses!D2308,0)))</f>
        <v>N/A</v>
      </c>
      <c r="D2307" s="32" t="str">
        <f>IF(Businesses!E2308="","N/A",Businesses!E2308)</f>
        <v>N/A</v>
      </c>
      <c r="E2307" s="32" t="str">
        <f>IF(Businesses!F2308="","N/A",Businesses!F2308)</f>
        <v>N/A</v>
      </c>
      <c r="F2307" s="32" t="str">
        <f t="shared" si="72"/>
        <v>N/A</v>
      </c>
      <c r="G2307" s="32" t="str">
        <f>IF(Businesses!G2308="","N/A",Businesses!G2308)</f>
        <v>N/A</v>
      </c>
      <c r="H2307" s="32" t="str">
        <f>IF(Businesses!H2308="","N/A",Businesses!H2308)</f>
        <v>N/A</v>
      </c>
      <c r="I2307" s="32" t="str">
        <f>IF(AND(Businesses!B2308="",Businesses!C2308&lt;&gt;""),0,IF(Businesses!B2308="","N/A",IF(ISNUMBER(Businesses!B2308),Businesses!B2308,0)))</f>
        <v>N/A</v>
      </c>
    </row>
    <row r="2308" spans="2:9">
      <c r="B2308" s="32" t="str">
        <f t="shared" si="73"/>
        <v>N/A</v>
      </c>
      <c r="C2308" s="32" t="str">
        <f>IF(AND(Businesses!D2309="",Businesses!E2309&lt;&gt;""),0,IF(Businesses!D2309="","N/A",IF(ISNUMBER(Businesses!D2309),Businesses!D2309,0)))</f>
        <v>N/A</v>
      </c>
      <c r="D2308" s="32" t="str">
        <f>IF(Businesses!E2309="","N/A",Businesses!E2309)</f>
        <v>N/A</v>
      </c>
      <c r="E2308" s="32" t="str">
        <f>IF(Businesses!F2309="","N/A",Businesses!F2309)</f>
        <v>N/A</v>
      </c>
      <c r="F2308" s="32" t="str">
        <f t="shared" si="72"/>
        <v>N/A</v>
      </c>
      <c r="G2308" s="32" t="str">
        <f>IF(Businesses!G2309="","N/A",Businesses!G2309)</f>
        <v>N/A</v>
      </c>
      <c r="H2308" s="32" t="str">
        <f>IF(Businesses!H2309="","N/A",Businesses!H2309)</f>
        <v>N/A</v>
      </c>
      <c r="I2308" s="32" t="str">
        <f>IF(AND(Businesses!B2309="",Businesses!C2309&lt;&gt;""),0,IF(Businesses!B2309="","N/A",IF(ISNUMBER(Businesses!B2309),Businesses!B2309,0)))</f>
        <v>N/A</v>
      </c>
    </row>
    <row r="2309" spans="2:9">
      <c r="B2309" s="32" t="str">
        <f t="shared" si="73"/>
        <v>N/A</v>
      </c>
      <c r="C2309" s="32" t="str">
        <f>IF(AND(Businesses!D2310="",Businesses!E2310&lt;&gt;""),0,IF(Businesses!D2310="","N/A",IF(ISNUMBER(Businesses!D2310),Businesses!D2310,0)))</f>
        <v>N/A</v>
      </c>
      <c r="D2309" s="32" t="str">
        <f>IF(Businesses!E2310="","N/A",Businesses!E2310)</f>
        <v>N/A</v>
      </c>
      <c r="E2309" s="32" t="str">
        <f>IF(Businesses!F2310="","N/A",Businesses!F2310)</f>
        <v>N/A</v>
      </c>
      <c r="F2309" s="32" t="str">
        <f t="shared" si="72"/>
        <v>N/A</v>
      </c>
      <c r="G2309" s="32" t="str">
        <f>IF(Businesses!G2310="","N/A",Businesses!G2310)</f>
        <v>N/A</v>
      </c>
      <c r="H2309" s="32" t="str">
        <f>IF(Businesses!H2310="","N/A",Businesses!H2310)</f>
        <v>N/A</v>
      </c>
      <c r="I2309" s="32" t="str">
        <f>IF(AND(Businesses!B2310="",Businesses!C2310&lt;&gt;""),0,IF(Businesses!B2310="","N/A",IF(ISNUMBER(Businesses!B2310),Businesses!B2310,0)))</f>
        <v>N/A</v>
      </c>
    </row>
    <row r="2310" spans="2:9">
      <c r="B2310" s="32" t="str">
        <f t="shared" si="73"/>
        <v>N/A</v>
      </c>
      <c r="C2310" s="32" t="str">
        <f>IF(AND(Businesses!D2311="",Businesses!E2311&lt;&gt;""),0,IF(Businesses!D2311="","N/A",IF(ISNUMBER(Businesses!D2311),Businesses!D2311,0)))</f>
        <v>N/A</v>
      </c>
      <c r="D2310" s="32" t="str">
        <f>IF(Businesses!E2311="","N/A",Businesses!E2311)</f>
        <v>N/A</v>
      </c>
      <c r="E2310" s="32" t="str">
        <f>IF(Businesses!F2311="","N/A",Businesses!F2311)</f>
        <v>N/A</v>
      </c>
      <c r="F2310" s="32" t="str">
        <f t="shared" si="72"/>
        <v>N/A</v>
      </c>
      <c r="G2310" s="32" t="str">
        <f>IF(Businesses!G2311="","N/A",Businesses!G2311)</f>
        <v>N/A</v>
      </c>
      <c r="H2310" s="32" t="str">
        <f>IF(Businesses!H2311="","N/A",Businesses!H2311)</f>
        <v>N/A</v>
      </c>
      <c r="I2310" s="32" t="str">
        <f>IF(AND(Businesses!B2311="",Businesses!C2311&lt;&gt;""),0,IF(Businesses!B2311="","N/A",IF(ISNUMBER(Businesses!B2311),Businesses!B2311,0)))</f>
        <v>N/A</v>
      </c>
    </row>
    <row r="2311" spans="2:9">
      <c r="B2311" s="32" t="str">
        <f t="shared" si="73"/>
        <v>N/A</v>
      </c>
      <c r="C2311" s="32" t="str">
        <f>IF(AND(Businesses!D2312="",Businesses!E2312&lt;&gt;""),0,IF(Businesses!D2312="","N/A",IF(ISNUMBER(Businesses!D2312),Businesses!D2312,0)))</f>
        <v>N/A</v>
      </c>
      <c r="D2311" s="32" t="str">
        <f>IF(Businesses!E2312="","N/A",Businesses!E2312)</f>
        <v>N/A</v>
      </c>
      <c r="E2311" s="32" t="str">
        <f>IF(Businesses!F2312="","N/A",Businesses!F2312)</f>
        <v>N/A</v>
      </c>
      <c r="F2311" s="32" t="str">
        <f t="shared" si="72"/>
        <v>N/A</v>
      </c>
      <c r="G2311" s="32" t="str">
        <f>IF(Businesses!G2312="","N/A",Businesses!G2312)</f>
        <v>N/A</v>
      </c>
      <c r="H2311" s="32" t="str">
        <f>IF(Businesses!H2312="","N/A",Businesses!H2312)</f>
        <v>N/A</v>
      </c>
      <c r="I2311" s="32" t="str">
        <f>IF(AND(Businesses!B2312="",Businesses!C2312&lt;&gt;""),0,IF(Businesses!B2312="","N/A",IF(ISNUMBER(Businesses!B2312),Businesses!B2312,0)))</f>
        <v>N/A</v>
      </c>
    </row>
    <row r="2312" spans="2:9">
      <c r="B2312" s="32" t="str">
        <f t="shared" si="73"/>
        <v>N/A</v>
      </c>
      <c r="C2312" s="32" t="str">
        <f>IF(AND(Businesses!D2313="",Businesses!E2313&lt;&gt;""),0,IF(Businesses!D2313="","N/A",IF(ISNUMBER(Businesses!D2313),Businesses!D2313,0)))</f>
        <v>N/A</v>
      </c>
      <c r="D2312" s="32" t="str">
        <f>IF(Businesses!E2313="","N/A",Businesses!E2313)</f>
        <v>N/A</v>
      </c>
      <c r="E2312" s="32" t="str">
        <f>IF(Businesses!F2313="","N/A",Businesses!F2313)</f>
        <v>N/A</v>
      </c>
      <c r="F2312" s="32" t="str">
        <f t="shared" si="72"/>
        <v>N/A</v>
      </c>
      <c r="G2312" s="32" t="str">
        <f>IF(Businesses!G2313="","N/A",Businesses!G2313)</f>
        <v>N/A</v>
      </c>
      <c r="H2312" s="32" t="str">
        <f>IF(Businesses!H2313="","N/A",Businesses!H2313)</f>
        <v>N/A</v>
      </c>
      <c r="I2312" s="32" t="str">
        <f>IF(AND(Businesses!B2313="",Businesses!C2313&lt;&gt;""),0,IF(Businesses!B2313="","N/A",IF(ISNUMBER(Businesses!B2313),Businesses!B2313,0)))</f>
        <v>N/A</v>
      </c>
    </row>
    <row r="2313" spans="2:9">
      <c r="B2313" s="32" t="str">
        <f t="shared" si="73"/>
        <v>N/A</v>
      </c>
      <c r="C2313" s="32" t="str">
        <f>IF(AND(Businesses!D2314="",Businesses!E2314&lt;&gt;""),0,IF(Businesses!D2314="","N/A",IF(ISNUMBER(Businesses!D2314),Businesses!D2314,0)))</f>
        <v>N/A</v>
      </c>
      <c r="D2313" s="32" t="str">
        <f>IF(Businesses!E2314="","N/A",Businesses!E2314)</f>
        <v>N/A</v>
      </c>
      <c r="E2313" s="32" t="str">
        <f>IF(Businesses!F2314="","N/A",Businesses!F2314)</f>
        <v>N/A</v>
      </c>
      <c r="F2313" s="32" t="str">
        <f t="shared" si="72"/>
        <v>N/A</v>
      </c>
      <c r="G2313" s="32" t="str">
        <f>IF(Businesses!G2314="","N/A",Businesses!G2314)</f>
        <v>N/A</v>
      </c>
      <c r="H2313" s="32" t="str">
        <f>IF(Businesses!H2314="","N/A",Businesses!H2314)</f>
        <v>N/A</v>
      </c>
      <c r="I2313" s="32" t="str">
        <f>IF(AND(Businesses!B2314="",Businesses!C2314&lt;&gt;""),0,IF(Businesses!B2314="","N/A",IF(ISNUMBER(Businesses!B2314),Businesses!B2314,0)))</f>
        <v>N/A</v>
      </c>
    </row>
    <row r="2314" spans="2:9">
      <c r="B2314" s="32" t="str">
        <f t="shared" si="73"/>
        <v>N/A</v>
      </c>
      <c r="C2314" s="32" t="str">
        <f>IF(AND(Businesses!D2315="",Businesses!E2315&lt;&gt;""),0,IF(Businesses!D2315="","N/A",IF(ISNUMBER(Businesses!D2315),Businesses!D2315,0)))</f>
        <v>N/A</v>
      </c>
      <c r="D2314" s="32" t="str">
        <f>IF(Businesses!E2315="","N/A",Businesses!E2315)</f>
        <v>N/A</v>
      </c>
      <c r="E2314" s="32" t="str">
        <f>IF(Businesses!F2315="","N/A",Businesses!F2315)</f>
        <v>N/A</v>
      </c>
      <c r="F2314" s="32" t="str">
        <f t="shared" si="72"/>
        <v>N/A</v>
      </c>
      <c r="G2314" s="32" t="str">
        <f>IF(Businesses!G2315="","N/A",Businesses!G2315)</f>
        <v>N/A</v>
      </c>
      <c r="H2314" s="32" t="str">
        <f>IF(Businesses!H2315="","N/A",Businesses!H2315)</f>
        <v>N/A</v>
      </c>
      <c r="I2314" s="32" t="str">
        <f>IF(AND(Businesses!B2315="",Businesses!C2315&lt;&gt;""),0,IF(Businesses!B2315="","N/A",IF(ISNUMBER(Businesses!B2315),Businesses!B2315,0)))</f>
        <v>N/A</v>
      </c>
    </row>
    <row r="2315" spans="2:9">
      <c r="B2315" s="32" t="str">
        <f t="shared" si="73"/>
        <v>N/A</v>
      </c>
      <c r="C2315" s="32" t="str">
        <f>IF(AND(Businesses!D2316="",Businesses!E2316&lt;&gt;""),0,IF(Businesses!D2316="","N/A",IF(ISNUMBER(Businesses!D2316),Businesses!D2316,0)))</f>
        <v>N/A</v>
      </c>
      <c r="D2315" s="32" t="str">
        <f>IF(Businesses!E2316="","N/A",Businesses!E2316)</f>
        <v>N/A</v>
      </c>
      <c r="E2315" s="32" t="str">
        <f>IF(Businesses!F2316="","N/A",Businesses!F2316)</f>
        <v>N/A</v>
      </c>
      <c r="F2315" s="32" t="str">
        <f t="shared" si="72"/>
        <v>N/A</v>
      </c>
      <c r="G2315" s="32" t="str">
        <f>IF(Businesses!G2316="","N/A",Businesses!G2316)</f>
        <v>N/A</v>
      </c>
      <c r="H2315" s="32" t="str">
        <f>IF(Businesses!H2316="","N/A",Businesses!H2316)</f>
        <v>N/A</v>
      </c>
      <c r="I2315" s="32" t="str">
        <f>IF(AND(Businesses!B2316="",Businesses!C2316&lt;&gt;""),0,IF(Businesses!B2316="","N/A",IF(ISNUMBER(Businesses!B2316),Businesses!B2316,0)))</f>
        <v>N/A</v>
      </c>
    </row>
    <row r="2316" spans="2:9">
      <c r="B2316" s="32" t="str">
        <f t="shared" si="73"/>
        <v>N/A</v>
      </c>
      <c r="C2316" s="32" t="str">
        <f>IF(AND(Businesses!D2317="",Businesses!E2317&lt;&gt;""),0,IF(Businesses!D2317="","N/A",IF(ISNUMBER(Businesses!D2317),Businesses!D2317,0)))</f>
        <v>N/A</v>
      </c>
      <c r="D2316" s="32" t="str">
        <f>IF(Businesses!E2317="","N/A",Businesses!E2317)</f>
        <v>N/A</v>
      </c>
      <c r="E2316" s="32" t="str">
        <f>IF(Businesses!F2317="","N/A",Businesses!F2317)</f>
        <v>N/A</v>
      </c>
      <c r="F2316" s="32" t="str">
        <f t="shared" si="72"/>
        <v>N/A</v>
      </c>
      <c r="G2316" s="32" t="str">
        <f>IF(Businesses!G2317="","N/A",Businesses!G2317)</f>
        <v>N/A</v>
      </c>
      <c r="H2316" s="32" t="str">
        <f>IF(Businesses!H2317="","N/A",Businesses!H2317)</f>
        <v>N/A</v>
      </c>
      <c r="I2316" s="32" t="str">
        <f>IF(AND(Businesses!B2317="",Businesses!C2317&lt;&gt;""),0,IF(Businesses!B2317="","N/A",IF(ISNUMBER(Businesses!B2317),Businesses!B2317,0)))</f>
        <v>N/A</v>
      </c>
    </row>
    <row r="2317" spans="2:9">
      <c r="B2317" s="32" t="str">
        <f t="shared" si="73"/>
        <v>N/A</v>
      </c>
      <c r="C2317" s="32" t="str">
        <f>IF(AND(Businesses!D2318="",Businesses!E2318&lt;&gt;""),0,IF(Businesses!D2318="","N/A",IF(ISNUMBER(Businesses!D2318),Businesses!D2318,0)))</f>
        <v>N/A</v>
      </c>
      <c r="D2317" s="32" t="str">
        <f>IF(Businesses!E2318="","N/A",Businesses!E2318)</f>
        <v>N/A</v>
      </c>
      <c r="E2317" s="32" t="str">
        <f>IF(Businesses!F2318="","N/A",Businesses!F2318)</f>
        <v>N/A</v>
      </c>
      <c r="F2317" s="32" t="str">
        <f t="shared" si="72"/>
        <v>N/A</v>
      </c>
      <c r="G2317" s="32" t="str">
        <f>IF(Businesses!G2318="","N/A",Businesses!G2318)</f>
        <v>N/A</v>
      </c>
      <c r="H2317" s="32" t="str">
        <f>IF(Businesses!H2318="","N/A",Businesses!H2318)</f>
        <v>N/A</v>
      </c>
      <c r="I2317" s="32" t="str">
        <f>IF(AND(Businesses!B2318="",Businesses!C2318&lt;&gt;""),0,IF(Businesses!B2318="","N/A",IF(ISNUMBER(Businesses!B2318),Businesses!B2318,0)))</f>
        <v>N/A</v>
      </c>
    </row>
    <row r="2318" spans="2:9">
      <c r="B2318" s="32" t="str">
        <f t="shared" si="73"/>
        <v>N/A</v>
      </c>
      <c r="C2318" s="32" t="str">
        <f>IF(AND(Businesses!D2319="",Businesses!E2319&lt;&gt;""),0,IF(Businesses!D2319="","N/A",IF(ISNUMBER(Businesses!D2319),Businesses!D2319,0)))</f>
        <v>N/A</v>
      </c>
      <c r="D2318" s="32" t="str">
        <f>IF(Businesses!E2319="","N/A",Businesses!E2319)</f>
        <v>N/A</v>
      </c>
      <c r="E2318" s="32" t="str">
        <f>IF(Businesses!F2319="","N/A",Businesses!F2319)</f>
        <v>N/A</v>
      </c>
      <c r="F2318" s="32" t="str">
        <f t="shared" si="72"/>
        <v>N/A</v>
      </c>
      <c r="G2318" s="32" t="str">
        <f>IF(Businesses!G2319="","N/A",Businesses!G2319)</f>
        <v>N/A</v>
      </c>
      <c r="H2318" s="32" t="str">
        <f>IF(Businesses!H2319="","N/A",Businesses!H2319)</f>
        <v>N/A</v>
      </c>
      <c r="I2318" s="32" t="str">
        <f>IF(AND(Businesses!B2319="",Businesses!C2319&lt;&gt;""),0,IF(Businesses!B2319="","N/A",IF(ISNUMBER(Businesses!B2319),Businesses!B2319,0)))</f>
        <v>N/A</v>
      </c>
    </row>
    <row r="2319" spans="2:9">
      <c r="B2319" s="32" t="str">
        <f t="shared" si="73"/>
        <v>N/A</v>
      </c>
      <c r="C2319" s="32" t="str">
        <f>IF(AND(Businesses!D2320="",Businesses!E2320&lt;&gt;""),0,IF(Businesses!D2320="","N/A",IF(ISNUMBER(Businesses!D2320),Businesses!D2320,0)))</f>
        <v>N/A</v>
      </c>
      <c r="D2319" s="32" t="str">
        <f>IF(Businesses!E2320="","N/A",Businesses!E2320)</f>
        <v>N/A</v>
      </c>
      <c r="E2319" s="32" t="str">
        <f>IF(Businesses!F2320="","N/A",Businesses!F2320)</f>
        <v>N/A</v>
      </c>
      <c r="F2319" s="32" t="str">
        <f t="shared" si="72"/>
        <v>N/A</v>
      </c>
      <c r="G2319" s="32" t="str">
        <f>IF(Businesses!G2320="","N/A",Businesses!G2320)</f>
        <v>N/A</v>
      </c>
      <c r="H2319" s="32" t="str">
        <f>IF(Businesses!H2320="","N/A",Businesses!H2320)</f>
        <v>N/A</v>
      </c>
      <c r="I2319" s="32" t="str">
        <f>IF(AND(Businesses!B2320="",Businesses!C2320&lt;&gt;""),0,IF(Businesses!B2320="","N/A",IF(ISNUMBER(Businesses!B2320),Businesses!B2320,0)))</f>
        <v>N/A</v>
      </c>
    </row>
    <row r="2320" spans="2:9">
      <c r="B2320" s="32" t="str">
        <f t="shared" si="73"/>
        <v>N/A</v>
      </c>
      <c r="C2320" s="32" t="str">
        <f>IF(AND(Businesses!D2321="",Businesses!E2321&lt;&gt;""),0,IF(Businesses!D2321="","N/A",IF(ISNUMBER(Businesses!D2321),Businesses!D2321,0)))</f>
        <v>N/A</v>
      </c>
      <c r="D2320" s="32" t="str">
        <f>IF(Businesses!E2321="","N/A",Businesses!E2321)</f>
        <v>N/A</v>
      </c>
      <c r="E2320" s="32" t="str">
        <f>IF(Businesses!F2321="","N/A",Businesses!F2321)</f>
        <v>N/A</v>
      </c>
      <c r="F2320" s="32" t="str">
        <f t="shared" si="72"/>
        <v>N/A</v>
      </c>
      <c r="G2320" s="32" t="str">
        <f>IF(Businesses!G2321="","N/A",Businesses!G2321)</f>
        <v>N/A</v>
      </c>
      <c r="H2320" s="32" t="str">
        <f>IF(Businesses!H2321="","N/A",Businesses!H2321)</f>
        <v>N/A</v>
      </c>
      <c r="I2320" s="32" t="str">
        <f>IF(AND(Businesses!B2321="",Businesses!C2321&lt;&gt;""),0,IF(Businesses!B2321="","N/A",IF(ISNUMBER(Businesses!B2321),Businesses!B2321,0)))</f>
        <v>N/A</v>
      </c>
    </row>
    <row r="2321" spans="2:9">
      <c r="B2321" s="32" t="str">
        <f t="shared" si="73"/>
        <v>N/A</v>
      </c>
      <c r="C2321" s="32" t="str">
        <f>IF(AND(Businesses!D2322="",Businesses!E2322&lt;&gt;""),0,IF(Businesses!D2322="","N/A",IF(ISNUMBER(Businesses!D2322),Businesses!D2322,0)))</f>
        <v>N/A</v>
      </c>
      <c r="D2321" s="32" t="str">
        <f>IF(Businesses!E2322="","N/A",Businesses!E2322)</f>
        <v>N/A</v>
      </c>
      <c r="E2321" s="32" t="str">
        <f>IF(Businesses!F2322="","N/A",Businesses!F2322)</f>
        <v>N/A</v>
      </c>
      <c r="F2321" s="32" t="str">
        <f t="shared" si="72"/>
        <v>N/A</v>
      </c>
      <c r="G2321" s="32" t="str">
        <f>IF(Businesses!G2322="","N/A",Businesses!G2322)</f>
        <v>N/A</v>
      </c>
      <c r="H2321" s="32" t="str">
        <f>IF(Businesses!H2322="","N/A",Businesses!H2322)</f>
        <v>N/A</v>
      </c>
      <c r="I2321" s="32" t="str">
        <f>IF(AND(Businesses!B2322="",Businesses!C2322&lt;&gt;""),0,IF(Businesses!B2322="","N/A",IF(ISNUMBER(Businesses!B2322),Businesses!B2322,0)))</f>
        <v>N/A</v>
      </c>
    </row>
    <row r="2322" spans="2:9">
      <c r="B2322" s="32" t="str">
        <f t="shared" si="73"/>
        <v>N/A</v>
      </c>
      <c r="C2322" s="32" t="str">
        <f>IF(AND(Businesses!D2323="",Businesses!E2323&lt;&gt;""),0,IF(Businesses!D2323="","N/A",IF(ISNUMBER(Businesses!D2323),Businesses!D2323,0)))</f>
        <v>N/A</v>
      </c>
      <c r="D2322" s="32" t="str">
        <f>IF(Businesses!E2323="","N/A",Businesses!E2323)</f>
        <v>N/A</v>
      </c>
      <c r="E2322" s="32" t="str">
        <f>IF(Businesses!F2323="","N/A",Businesses!F2323)</f>
        <v>N/A</v>
      </c>
      <c r="F2322" s="32" t="str">
        <f t="shared" si="72"/>
        <v>N/A</v>
      </c>
      <c r="G2322" s="32" t="str">
        <f>IF(Businesses!G2323="","N/A",Businesses!G2323)</f>
        <v>N/A</v>
      </c>
      <c r="H2322" s="32" t="str">
        <f>IF(Businesses!H2323="","N/A",Businesses!H2323)</f>
        <v>N/A</v>
      </c>
      <c r="I2322" s="32" t="str">
        <f>IF(AND(Businesses!B2323="",Businesses!C2323&lt;&gt;""),0,IF(Businesses!B2323="","N/A",IF(ISNUMBER(Businesses!B2323),Businesses!B2323,0)))</f>
        <v>N/A</v>
      </c>
    </row>
    <row r="2323" spans="2:9">
      <c r="B2323" s="32" t="str">
        <f t="shared" si="73"/>
        <v>N/A</v>
      </c>
      <c r="C2323" s="32" t="str">
        <f>IF(AND(Businesses!D2324="",Businesses!E2324&lt;&gt;""),0,IF(Businesses!D2324="","N/A",IF(ISNUMBER(Businesses!D2324),Businesses!D2324,0)))</f>
        <v>N/A</v>
      </c>
      <c r="D2323" s="32" t="str">
        <f>IF(Businesses!E2324="","N/A",Businesses!E2324)</f>
        <v>N/A</v>
      </c>
      <c r="E2323" s="32" t="str">
        <f>IF(Businesses!F2324="","N/A",Businesses!F2324)</f>
        <v>N/A</v>
      </c>
      <c r="F2323" s="32" t="str">
        <f t="shared" si="72"/>
        <v>N/A</v>
      </c>
      <c r="G2323" s="32" t="str">
        <f>IF(Businesses!G2324="","N/A",Businesses!G2324)</f>
        <v>N/A</v>
      </c>
      <c r="H2323" s="32" t="str">
        <f>IF(Businesses!H2324="","N/A",Businesses!H2324)</f>
        <v>N/A</v>
      </c>
      <c r="I2323" s="32" t="str">
        <f>IF(AND(Businesses!B2324="",Businesses!C2324&lt;&gt;""),0,IF(Businesses!B2324="","N/A",IF(ISNUMBER(Businesses!B2324),Businesses!B2324,0)))</f>
        <v>N/A</v>
      </c>
    </row>
    <row r="2324" spans="2:9">
      <c r="B2324" s="32" t="str">
        <f t="shared" si="73"/>
        <v>N/A</v>
      </c>
      <c r="C2324" s="32" t="str">
        <f>IF(AND(Businesses!D2325="",Businesses!E2325&lt;&gt;""),0,IF(Businesses!D2325="","N/A",IF(ISNUMBER(Businesses!D2325),Businesses!D2325,0)))</f>
        <v>N/A</v>
      </c>
      <c r="D2324" s="32" t="str">
        <f>IF(Businesses!E2325="","N/A",Businesses!E2325)</f>
        <v>N/A</v>
      </c>
      <c r="E2324" s="32" t="str">
        <f>IF(Businesses!F2325="","N/A",Businesses!F2325)</f>
        <v>N/A</v>
      </c>
      <c r="F2324" s="32" t="str">
        <f t="shared" si="72"/>
        <v>N/A</v>
      </c>
      <c r="G2324" s="32" t="str">
        <f>IF(Businesses!G2325="","N/A",Businesses!G2325)</f>
        <v>N/A</v>
      </c>
      <c r="H2324" s="32" t="str">
        <f>IF(Businesses!H2325="","N/A",Businesses!H2325)</f>
        <v>N/A</v>
      </c>
      <c r="I2324" s="32" t="str">
        <f>IF(AND(Businesses!B2325="",Businesses!C2325&lt;&gt;""),0,IF(Businesses!B2325="","N/A",IF(ISNUMBER(Businesses!B2325),Businesses!B2325,0)))</f>
        <v>N/A</v>
      </c>
    </row>
    <row r="2325" spans="2:9">
      <c r="B2325" s="32" t="str">
        <f t="shared" si="73"/>
        <v>N/A</v>
      </c>
      <c r="C2325" s="32" t="str">
        <f>IF(AND(Businesses!D2326="",Businesses!E2326&lt;&gt;""),0,IF(Businesses!D2326="","N/A",IF(ISNUMBER(Businesses!D2326),Businesses!D2326,0)))</f>
        <v>N/A</v>
      </c>
      <c r="D2325" s="32" t="str">
        <f>IF(Businesses!E2326="","N/A",Businesses!E2326)</f>
        <v>N/A</v>
      </c>
      <c r="E2325" s="32" t="str">
        <f>IF(Businesses!F2326="","N/A",Businesses!F2326)</f>
        <v>N/A</v>
      </c>
      <c r="F2325" s="32" t="str">
        <f t="shared" si="72"/>
        <v>N/A</v>
      </c>
      <c r="G2325" s="32" t="str">
        <f>IF(Businesses!G2326="","N/A",Businesses!G2326)</f>
        <v>N/A</v>
      </c>
      <c r="H2325" s="32" t="str">
        <f>IF(Businesses!H2326="","N/A",Businesses!H2326)</f>
        <v>N/A</v>
      </c>
      <c r="I2325" s="32" t="str">
        <f>IF(AND(Businesses!B2326="",Businesses!C2326&lt;&gt;""),0,IF(Businesses!B2326="","N/A",IF(ISNUMBER(Businesses!B2326),Businesses!B2326,0)))</f>
        <v>N/A</v>
      </c>
    </row>
    <row r="2326" spans="2:9">
      <c r="B2326" s="32" t="str">
        <f t="shared" si="73"/>
        <v>N/A</v>
      </c>
      <c r="C2326" s="32" t="str">
        <f>IF(AND(Businesses!D2327="",Businesses!E2327&lt;&gt;""),0,IF(Businesses!D2327="","N/A",IF(ISNUMBER(Businesses!D2327),Businesses!D2327,0)))</f>
        <v>N/A</v>
      </c>
      <c r="D2326" s="32" t="str">
        <f>IF(Businesses!E2327="","N/A",Businesses!E2327)</f>
        <v>N/A</v>
      </c>
      <c r="E2326" s="32" t="str">
        <f>IF(Businesses!F2327="","N/A",Businesses!F2327)</f>
        <v>N/A</v>
      </c>
      <c r="F2326" s="32" t="str">
        <f t="shared" si="72"/>
        <v>N/A</v>
      </c>
      <c r="G2326" s="32" t="str">
        <f>IF(Businesses!G2327="","N/A",Businesses!G2327)</f>
        <v>N/A</v>
      </c>
      <c r="H2326" s="32" t="str">
        <f>IF(Businesses!H2327="","N/A",Businesses!H2327)</f>
        <v>N/A</v>
      </c>
      <c r="I2326" s="32" t="str">
        <f>IF(AND(Businesses!B2327="",Businesses!C2327&lt;&gt;""),0,IF(Businesses!B2327="","N/A",IF(ISNUMBER(Businesses!B2327),Businesses!B2327,0)))</f>
        <v>N/A</v>
      </c>
    </row>
    <row r="2327" spans="2:9">
      <c r="B2327" s="32" t="str">
        <f t="shared" si="73"/>
        <v>N/A</v>
      </c>
      <c r="C2327" s="32" t="str">
        <f>IF(AND(Businesses!D2328="",Businesses!E2328&lt;&gt;""),0,IF(Businesses!D2328="","N/A",IF(ISNUMBER(Businesses!D2328),Businesses!D2328,0)))</f>
        <v>N/A</v>
      </c>
      <c r="D2327" s="32" t="str">
        <f>IF(Businesses!E2328="","N/A",Businesses!E2328)</f>
        <v>N/A</v>
      </c>
      <c r="E2327" s="32" t="str">
        <f>IF(Businesses!F2328="","N/A",Businesses!F2328)</f>
        <v>N/A</v>
      </c>
      <c r="F2327" s="32" t="str">
        <f t="shared" si="72"/>
        <v>N/A</v>
      </c>
      <c r="G2327" s="32" t="str">
        <f>IF(Businesses!G2328="","N/A",Businesses!G2328)</f>
        <v>N/A</v>
      </c>
      <c r="H2327" s="32" t="str">
        <f>IF(Businesses!H2328="","N/A",Businesses!H2328)</f>
        <v>N/A</v>
      </c>
      <c r="I2327" s="32" t="str">
        <f>IF(AND(Businesses!B2328="",Businesses!C2328&lt;&gt;""),0,IF(Businesses!B2328="","N/A",IF(ISNUMBER(Businesses!B2328),Businesses!B2328,0)))</f>
        <v>N/A</v>
      </c>
    </row>
    <row r="2328" spans="2:9">
      <c r="B2328" s="32" t="str">
        <f t="shared" si="73"/>
        <v>N/A</v>
      </c>
      <c r="C2328" s="32" t="str">
        <f>IF(AND(Businesses!D2329="",Businesses!E2329&lt;&gt;""),0,IF(Businesses!D2329="","N/A",IF(ISNUMBER(Businesses!D2329),Businesses!D2329,0)))</f>
        <v>N/A</v>
      </c>
      <c r="D2328" s="32" t="str">
        <f>IF(Businesses!E2329="","N/A",Businesses!E2329)</f>
        <v>N/A</v>
      </c>
      <c r="E2328" s="32" t="str">
        <f>IF(Businesses!F2329="","N/A",Businesses!F2329)</f>
        <v>N/A</v>
      </c>
      <c r="F2328" s="32" t="str">
        <f t="shared" si="72"/>
        <v>N/A</v>
      </c>
      <c r="G2328" s="32" t="str">
        <f>IF(Businesses!G2329="","N/A",Businesses!G2329)</f>
        <v>N/A</v>
      </c>
      <c r="H2328" s="32" t="str">
        <f>IF(Businesses!H2329="","N/A",Businesses!H2329)</f>
        <v>N/A</v>
      </c>
      <c r="I2328" s="32" t="str">
        <f>IF(AND(Businesses!B2329="",Businesses!C2329&lt;&gt;""),0,IF(Businesses!B2329="","N/A",IF(ISNUMBER(Businesses!B2329),Businesses!B2329,0)))</f>
        <v>N/A</v>
      </c>
    </row>
    <row r="2329" spans="2:9">
      <c r="B2329" s="32" t="str">
        <f t="shared" si="73"/>
        <v>N/A</v>
      </c>
      <c r="C2329" s="32" t="str">
        <f>IF(AND(Businesses!D2330="",Businesses!E2330&lt;&gt;""),0,IF(Businesses!D2330="","N/A",IF(ISNUMBER(Businesses!D2330),Businesses!D2330,0)))</f>
        <v>N/A</v>
      </c>
      <c r="D2329" s="32" t="str">
        <f>IF(Businesses!E2330="","N/A",Businesses!E2330)</f>
        <v>N/A</v>
      </c>
      <c r="E2329" s="32" t="str">
        <f>IF(Businesses!F2330="","N/A",Businesses!F2330)</f>
        <v>N/A</v>
      </c>
      <c r="F2329" s="32" t="str">
        <f t="shared" si="72"/>
        <v>N/A</v>
      </c>
      <c r="G2329" s="32" t="str">
        <f>IF(Businesses!G2330="","N/A",Businesses!G2330)</f>
        <v>N/A</v>
      </c>
      <c r="H2329" s="32" t="str">
        <f>IF(Businesses!H2330="","N/A",Businesses!H2330)</f>
        <v>N/A</v>
      </c>
      <c r="I2329" s="32" t="str">
        <f>IF(AND(Businesses!B2330="",Businesses!C2330&lt;&gt;""),0,IF(Businesses!B2330="","N/A",IF(ISNUMBER(Businesses!B2330),Businesses!B2330,0)))</f>
        <v>N/A</v>
      </c>
    </row>
    <row r="2330" spans="2:9">
      <c r="B2330" s="32" t="str">
        <f t="shared" si="73"/>
        <v>N/A</v>
      </c>
      <c r="C2330" s="32" t="str">
        <f>IF(AND(Businesses!D2331="",Businesses!E2331&lt;&gt;""),0,IF(Businesses!D2331="","N/A",IF(ISNUMBER(Businesses!D2331),Businesses!D2331,0)))</f>
        <v>N/A</v>
      </c>
      <c r="D2330" s="32" t="str">
        <f>IF(Businesses!E2331="","N/A",Businesses!E2331)</f>
        <v>N/A</v>
      </c>
      <c r="E2330" s="32" t="str">
        <f>IF(Businesses!F2331="","N/A",Businesses!F2331)</f>
        <v>N/A</v>
      </c>
      <c r="F2330" s="32" t="str">
        <f t="shared" si="72"/>
        <v>N/A</v>
      </c>
      <c r="G2330" s="32" t="str">
        <f>IF(Businesses!G2331="","N/A",Businesses!G2331)</f>
        <v>N/A</v>
      </c>
      <c r="H2330" s="32" t="str">
        <f>IF(Businesses!H2331="","N/A",Businesses!H2331)</f>
        <v>N/A</v>
      </c>
      <c r="I2330" s="32" t="str">
        <f>IF(AND(Businesses!B2331="",Businesses!C2331&lt;&gt;""),0,IF(Businesses!B2331="","N/A",IF(ISNUMBER(Businesses!B2331),Businesses!B2331,0)))</f>
        <v>N/A</v>
      </c>
    </row>
    <row r="2331" spans="2:9">
      <c r="B2331" s="32" t="str">
        <f t="shared" si="73"/>
        <v>N/A</v>
      </c>
      <c r="C2331" s="32" t="str">
        <f>IF(AND(Businesses!D2332="",Businesses!E2332&lt;&gt;""),0,IF(Businesses!D2332="","N/A",IF(ISNUMBER(Businesses!D2332),Businesses!D2332,0)))</f>
        <v>N/A</v>
      </c>
      <c r="D2331" s="32" t="str">
        <f>IF(Businesses!E2332="","N/A",Businesses!E2332)</f>
        <v>N/A</v>
      </c>
      <c r="E2331" s="32" t="str">
        <f>IF(Businesses!F2332="","N/A",Businesses!F2332)</f>
        <v>N/A</v>
      </c>
      <c r="F2331" s="32" t="str">
        <f t="shared" si="72"/>
        <v>N/A</v>
      </c>
      <c r="G2331" s="32" t="str">
        <f>IF(Businesses!G2332="","N/A",Businesses!G2332)</f>
        <v>N/A</v>
      </c>
      <c r="H2331" s="32" t="str">
        <f>IF(Businesses!H2332="","N/A",Businesses!H2332)</f>
        <v>N/A</v>
      </c>
      <c r="I2331" s="32" t="str">
        <f>IF(AND(Businesses!B2332="",Businesses!C2332&lt;&gt;""),0,IF(Businesses!B2332="","N/A",IF(ISNUMBER(Businesses!B2332),Businesses!B2332,0)))</f>
        <v>N/A</v>
      </c>
    </row>
    <row r="2332" spans="2:9">
      <c r="B2332" s="32" t="str">
        <f t="shared" si="73"/>
        <v>N/A</v>
      </c>
      <c r="C2332" s="32" t="str">
        <f>IF(AND(Businesses!D2333="",Businesses!E2333&lt;&gt;""),0,IF(Businesses!D2333="","N/A",IF(ISNUMBER(Businesses!D2333),Businesses!D2333,0)))</f>
        <v>N/A</v>
      </c>
      <c r="D2332" s="32" t="str">
        <f>IF(Businesses!E2333="","N/A",Businesses!E2333)</f>
        <v>N/A</v>
      </c>
      <c r="E2332" s="32" t="str">
        <f>IF(Businesses!F2333="","N/A",Businesses!F2333)</f>
        <v>N/A</v>
      </c>
      <c r="F2332" s="32" t="str">
        <f t="shared" si="72"/>
        <v>N/A</v>
      </c>
      <c r="G2332" s="32" t="str">
        <f>IF(Businesses!G2333="","N/A",Businesses!G2333)</f>
        <v>N/A</v>
      </c>
      <c r="H2332" s="32" t="str">
        <f>IF(Businesses!H2333="","N/A",Businesses!H2333)</f>
        <v>N/A</v>
      </c>
      <c r="I2332" s="32" t="str">
        <f>IF(AND(Businesses!B2333="",Businesses!C2333&lt;&gt;""),0,IF(Businesses!B2333="","N/A",IF(ISNUMBER(Businesses!B2333),Businesses!B2333,0)))</f>
        <v>N/A</v>
      </c>
    </row>
    <row r="2333" spans="2:9">
      <c r="B2333" s="32" t="str">
        <f t="shared" si="73"/>
        <v>N/A</v>
      </c>
      <c r="C2333" s="32" t="str">
        <f>IF(AND(Businesses!D2334="",Businesses!E2334&lt;&gt;""),0,IF(Businesses!D2334="","N/A",IF(ISNUMBER(Businesses!D2334),Businesses!D2334,0)))</f>
        <v>N/A</v>
      </c>
      <c r="D2333" s="32" t="str">
        <f>IF(Businesses!E2334="","N/A",Businesses!E2334)</f>
        <v>N/A</v>
      </c>
      <c r="E2333" s="32" t="str">
        <f>IF(Businesses!F2334="","N/A",Businesses!F2334)</f>
        <v>N/A</v>
      </c>
      <c r="F2333" s="32" t="str">
        <f t="shared" si="72"/>
        <v>N/A</v>
      </c>
      <c r="G2333" s="32" t="str">
        <f>IF(Businesses!G2334="","N/A",Businesses!G2334)</f>
        <v>N/A</v>
      </c>
      <c r="H2333" s="32" t="str">
        <f>IF(Businesses!H2334="","N/A",Businesses!H2334)</f>
        <v>N/A</v>
      </c>
      <c r="I2333" s="32" t="str">
        <f>IF(AND(Businesses!B2334="",Businesses!C2334&lt;&gt;""),0,IF(Businesses!B2334="","N/A",IF(ISNUMBER(Businesses!B2334),Businesses!B2334,0)))</f>
        <v>N/A</v>
      </c>
    </row>
    <row r="2334" spans="2:9">
      <c r="B2334" s="32" t="str">
        <f t="shared" si="73"/>
        <v>N/A</v>
      </c>
      <c r="C2334" s="32" t="str">
        <f>IF(AND(Businesses!D2335="",Businesses!E2335&lt;&gt;""),0,IF(Businesses!D2335="","N/A",IF(ISNUMBER(Businesses!D2335),Businesses!D2335,0)))</f>
        <v>N/A</v>
      </c>
      <c r="D2334" s="32" t="str">
        <f>IF(Businesses!E2335="","N/A",Businesses!E2335)</f>
        <v>N/A</v>
      </c>
      <c r="E2334" s="32" t="str">
        <f>IF(Businesses!F2335="","N/A",Businesses!F2335)</f>
        <v>N/A</v>
      </c>
      <c r="F2334" s="32" t="str">
        <f t="shared" si="72"/>
        <v>N/A</v>
      </c>
      <c r="G2334" s="32" t="str">
        <f>IF(Businesses!G2335="","N/A",Businesses!G2335)</f>
        <v>N/A</v>
      </c>
      <c r="H2334" s="32" t="str">
        <f>IF(Businesses!H2335="","N/A",Businesses!H2335)</f>
        <v>N/A</v>
      </c>
      <c r="I2334" s="32" t="str">
        <f>IF(AND(Businesses!B2335="",Businesses!C2335&lt;&gt;""),0,IF(Businesses!B2335="","N/A",IF(ISNUMBER(Businesses!B2335),Businesses!B2335,0)))</f>
        <v>N/A</v>
      </c>
    </row>
    <row r="2335" spans="2:9">
      <c r="B2335" s="32" t="str">
        <f t="shared" si="73"/>
        <v>N/A</v>
      </c>
      <c r="C2335" s="32" t="str">
        <f>IF(AND(Businesses!D2336="",Businesses!E2336&lt;&gt;""),0,IF(Businesses!D2336="","N/A",IF(ISNUMBER(Businesses!D2336),Businesses!D2336,0)))</f>
        <v>N/A</v>
      </c>
      <c r="D2335" s="32" t="str">
        <f>IF(Businesses!E2336="","N/A",Businesses!E2336)</f>
        <v>N/A</v>
      </c>
      <c r="E2335" s="32" t="str">
        <f>IF(Businesses!F2336="","N/A",Businesses!F2336)</f>
        <v>N/A</v>
      </c>
      <c r="F2335" s="32" t="str">
        <f t="shared" si="72"/>
        <v>N/A</v>
      </c>
      <c r="G2335" s="32" t="str">
        <f>IF(Businesses!G2336="","N/A",Businesses!G2336)</f>
        <v>N/A</v>
      </c>
      <c r="H2335" s="32" t="str">
        <f>IF(Businesses!H2336="","N/A",Businesses!H2336)</f>
        <v>N/A</v>
      </c>
      <c r="I2335" s="32" t="str">
        <f>IF(AND(Businesses!B2336="",Businesses!C2336&lt;&gt;""),0,IF(Businesses!B2336="","N/A",IF(ISNUMBER(Businesses!B2336),Businesses!B2336,0)))</f>
        <v>N/A</v>
      </c>
    </row>
    <row r="2336" spans="2:9">
      <c r="B2336" s="32" t="str">
        <f t="shared" si="73"/>
        <v>N/A</v>
      </c>
      <c r="C2336" s="32" t="str">
        <f>IF(AND(Businesses!D2337="",Businesses!E2337&lt;&gt;""),0,IF(Businesses!D2337="","N/A",IF(ISNUMBER(Businesses!D2337),Businesses!D2337,0)))</f>
        <v>N/A</v>
      </c>
      <c r="D2336" s="32" t="str">
        <f>IF(Businesses!E2337="","N/A",Businesses!E2337)</f>
        <v>N/A</v>
      </c>
      <c r="E2336" s="32" t="str">
        <f>IF(Businesses!F2337="","N/A",Businesses!F2337)</f>
        <v>N/A</v>
      </c>
      <c r="F2336" s="32" t="str">
        <f t="shared" si="72"/>
        <v>N/A</v>
      </c>
      <c r="G2336" s="32" t="str">
        <f>IF(Businesses!G2337="","N/A",Businesses!G2337)</f>
        <v>N/A</v>
      </c>
      <c r="H2336" s="32" t="str">
        <f>IF(Businesses!H2337="","N/A",Businesses!H2337)</f>
        <v>N/A</v>
      </c>
      <c r="I2336" s="32" t="str">
        <f>IF(AND(Businesses!B2337="",Businesses!C2337&lt;&gt;""),0,IF(Businesses!B2337="","N/A",IF(ISNUMBER(Businesses!B2337),Businesses!B2337,0)))</f>
        <v>N/A</v>
      </c>
    </row>
    <row r="2337" spans="2:9">
      <c r="B2337" s="32" t="str">
        <f t="shared" si="73"/>
        <v>N/A</v>
      </c>
      <c r="C2337" s="32" t="str">
        <f>IF(AND(Businesses!D2338="",Businesses!E2338&lt;&gt;""),0,IF(Businesses!D2338="","N/A",IF(ISNUMBER(Businesses!D2338),Businesses!D2338,0)))</f>
        <v>N/A</v>
      </c>
      <c r="D2337" s="32" t="str">
        <f>IF(Businesses!E2338="","N/A",Businesses!E2338)</f>
        <v>N/A</v>
      </c>
      <c r="E2337" s="32" t="str">
        <f>IF(Businesses!F2338="","N/A",Businesses!F2338)</f>
        <v>N/A</v>
      </c>
      <c r="F2337" s="32" t="str">
        <f t="shared" si="72"/>
        <v>N/A</v>
      </c>
      <c r="G2337" s="32" t="str">
        <f>IF(Businesses!G2338="","N/A",Businesses!G2338)</f>
        <v>N/A</v>
      </c>
      <c r="H2337" s="32" t="str">
        <f>IF(Businesses!H2338="","N/A",Businesses!H2338)</f>
        <v>N/A</v>
      </c>
      <c r="I2337" s="32" t="str">
        <f>IF(AND(Businesses!B2338="",Businesses!C2338&lt;&gt;""),0,IF(Businesses!B2338="","N/A",IF(ISNUMBER(Businesses!B2338),Businesses!B2338,0)))</f>
        <v>N/A</v>
      </c>
    </row>
    <row r="2338" spans="2:9">
      <c r="B2338" s="32" t="str">
        <f t="shared" si="73"/>
        <v>N/A</v>
      </c>
      <c r="C2338" s="32" t="str">
        <f>IF(AND(Businesses!D2339="",Businesses!E2339&lt;&gt;""),0,IF(Businesses!D2339="","N/A",IF(ISNUMBER(Businesses!D2339),Businesses!D2339,0)))</f>
        <v>N/A</v>
      </c>
      <c r="D2338" s="32" t="str">
        <f>IF(Businesses!E2339="","N/A",Businesses!E2339)</f>
        <v>N/A</v>
      </c>
      <c r="E2338" s="32" t="str">
        <f>IF(Businesses!F2339="","N/A",Businesses!F2339)</f>
        <v>N/A</v>
      </c>
      <c r="F2338" s="32" t="str">
        <f t="shared" si="72"/>
        <v>N/A</v>
      </c>
      <c r="G2338" s="32" t="str">
        <f>IF(Businesses!G2339="","N/A",Businesses!G2339)</f>
        <v>N/A</v>
      </c>
      <c r="H2338" s="32" t="str">
        <f>IF(Businesses!H2339="","N/A",Businesses!H2339)</f>
        <v>N/A</v>
      </c>
      <c r="I2338" s="32" t="str">
        <f>IF(AND(Businesses!B2339="",Businesses!C2339&lt;&gt;""),0,IF(Businesses!B2339="","N/A",IF(ISNUMBER(Businesses!B2339),Businesses!B2339,0)))</f>
        <v>N/A</v>
      </c>
    </row>
    <row r="2339" spans="2:9">
      <c r="B2339" s="32" t="str">
        <f t="shared" si="73"/>
        <v>N/A</v>
      </c>
      <c r="C2339" s="32" t="str">
        <f>IF(AND(Businesses!D2340="",Businesses!E2340&lt;&gt;""),0,IF(Businesses!D2340="","N/A",IF(ISNUMBER(Businesses!D2340),Businesses!D2340,0)))</f>
        <v>N/A</v>
      </c>
      <c r="D2339" s="32" t="str">
        <f>IF(Businesses!E2340="","N/A",Businesses!E2340)</f>
        <v>N/A</v>
      </c>
      <c r="E2339" s="32" t="str">
        <f>IF(Businesses!F2340="","N/A",Businesses!F2340)</f>
        <v>N/A</v>
      </c>
      <c r="F2339" s="32" t="str">
        <f t="shared" si="72"/>
        <v>N/A</v>
      </c>
      <c r="G2339" s="32" t="str">
        <f>IF(Businesses!G2340="","N/A",Businesses!G2340)</f>
        <v>N/A</v>
      </c>
      <c r="H2339" s="32" t="str">
        <f>IF(Businesses!H2340="","N/A",Businesses!H2340)</f>
        <v>N/A</v>
      </c>
      <c r="I2339" s="32" t="str">
        <f>IF(AND(Businesses!B2340="",Businesses!C2340&lt;&gt;""),0,IF(Businesses!B2340="","N/A",IF(ISNUMBER(Businesses!B2340),Businesses!B2340,0)))</f>
        <v>N/A</v>
      </c>
    </row>
    <row r="2340" spans="2:9">
      <c r="B2340" s="32" t="str">
        <f t="shared" si="73"/>
        <v>N/A</v>
      </c>
      <c r="C2340" s="32" t="str">
        <f>IF(AND(Businesses!D2341="",Businesses!E2341&lt;&gt;""),0,IF(Businesses!D2341="","N/A",IF(ISNUMBER(Businesses!D2341),Businesses!D2341,0)))</f>
        <v>N/A</v>
      </c>
      <c r="D2340" s="32" t="str">
        <f>IF(Businesses!E2341="","N/A",Businesses!E2341)</f>
        <v>N/A</v>
      </c>
      <c r="E2340" s="32" t="str">
        <f>IF(Businesses!F2341="","N/A",Businesses!F2341)</f>
        <v>N/A</v>
      </c>
      <c r="F2340" s="32" t="str">
        <f t="shared" si="72"/>
        <v>N/A</v>
      </c>
      <c r="G2340" s="32" t="str">
        <f>IF(Businesses!G2341="","N/A",Businesses!G2341)</f>
        <v>N/A</v>
      </c>
      <c r="H2340" s="32" t="str">
        <f>IF(Businesses!H2341="","N/A",Businesses!H2341)</f>
        <v>N/A</v>
      </c>
      <c r="I2340" s="32" t="str">
        <f>IF(AND(Businesses!B2341="",Businesses!C2341&lt;&gt;""),0,IF(Businesses!B2341="","N/A",IF(ISNUMBER(Businesses!B2341),Businesses!B2341,0)))</f>
        <v>N/A</v>
      </c>
    </row>
    <row r="2341" spans="2:9">
      <c r="B2341" s="32" t="str">
        <f t="shared" si="73"/>
        <v>N/A</v>
      </c>
      <c r="C2341" s="32" t="str">
        <f>IF(AND(Businesses!D2342="",Businesses!E2342&lt;&gt;""),0,IF(Businesses!D2342="","N/A",IF(ISNUMBER(Businesses!D2342),Businesses!D2342,0)))</f>
        <v>N/A</v>
      </c>
      <c r="D2341" s="32" t="str">
        <f>IF(Businesses!E2342="","N/A",Businesses!E2342)</f>
        <v>N/A</v>
      </c>
      <c r="E2341" s="32" t="str">
        <f>IF(Businesses!F2342="","N/A",Businesses!F2342)</f>
        <v>N/A</v>
      </c>
      <c r="F2341" s="32" t="str">
        <f t="shared" si="72"/>
        <v>N/A</v>
      </c>
      <c r="G2341" s="32" t="str">
        <f>IF(Businesses!G2342="","N/A",Businesses!G2342)</f>
        <v>N/A</v>
      </c>
      <c r="H2341" s="32" t="str">
        <f>IF(Businesses!H2342="","N/A",Businesses!H2342)</f>
        <v>N/A</v>
      </c>
      <c r="I2341" s="32" t="str">
        <f>IF(AND(Businesses!B2342="",Businesses!C2342&lt;&gt;""),0,IF(Businesses!B2342="","N/A",IF(ISNUMBER(Businesses!B2342),Businesses!B2342,0)))</f>
        <v>N/A</v>
      </c>
    </row>
    <row r="2342" spans="2:9">
      <c r="B2342" s="32" t="str">
        <f t="shared" si="73"/>
        <v>N/A</v>
      </c>
      <c r="C2342" s="32" t="str">
        <f>IF(AND(Businesses!D2343="",Businesses!E2343&lt;&gt;""),0,IF(Businesses!D2343="","N/A",IF(ISNUMBER(Businesses!D2343),Businesses!D2343,0)))</f>
        <v>N/A</v>
      </c>
      <c r="D2342" s="32" t="str">
        <f>IF(Businesses!E2343="","N/A",Businesses!E2343)</f>
        <v>N/A</v>
      </c>
      <c r="E2342" s="32" t="str">
        <f>IF(Businesses!F2343="","N/A",Businesses!F2343)</f>
        <v>N/A</v>
      </c>
      <c r="F2342" s="32" t="str">
        <f t="shared" si="72"/>
        <v>N/A</v>
      </c>
      <c r="G2342" s="32" t="str">
        <f>IF(Businesses!G2343="","N/A",Businesses!G2343)</f>
        <v>N/A</v>
      </c>
      <c r="H2342" s="32" t="str">
        <f>IF(Businesses!H2343="","N/A",Businesses!H2343)</f>
        <v>N/A</v>
      </c>
      <c r="I2342" s="32" t="str">
        <f>IF(AND(Businesses!B2343="",Businesses!C2343&lt;&gt;""),0,IF(Businesses!B2343="","N/A",IF(ISNUMBER(Businesses!B2343),Businesses!B2343,0)))</f>
        <v>N/A</v>
      </c>
    </row>
    <row r="2343" spans="2:9">
      <c r="B2343" s="32" t="str">
        <f t="shared" si="73"/>
        <v>N/A</v>
      </c>
      <c r="C2343" s="32" t="str">
        <f>IF(AND(Businesses!D2344="",Businesses!E2344&lt;&gt;""),0,IF(Businesses!D2344="","N/A",IF(ISNUMBER(Businesses!D2344),Businesses!D2344,0)))</f>
        <v>N/A</v>
      </c>
      <c r="D2343" s="32" t="str">
        <f>IF(Businesses!E2344="","N/A",Businesses!E2344)</f>
        <v>N/A</v>
      </c>
      <c r="E2343" s="32" t="str">
        <f>IF(Businesses!F2344="","N/A",Businesses!F2344)</f>
        <v>N/A</v>
      </c>
      <c r="F2343" s="32" t="str">
        <f t="shared" si="72"/>
        <v>N/A</v>
      </c>
      <c r="G2343" s="32" t="str">
        <f>IF(Businesses!G2344="","N/A",Businesses!G2344)</f>
        <v>N/A</v>
      </c>
      <c r="H2343" s="32" t="str">
        <f>IF(Businesses!H2344="","N/A",Businesses!H2344)</f>
        <v>N/A</v>
      </c>
      <c r="I2343" s="32" t="str">
        <f>IF(AND(Businesses!B2344="",Businesses!C2344&lt;&gt;""),0,IF(Businesses!B2344="","N/A",IF(ISNUMBER(Businesses!B2344),Businesses!B2344,0)))</f>
        <v>N/A</v>
      </c>
    </row>
    <row r="2344" spans="2:9">
      <c r="B2344" s="32" t="str">
        <f t="shared" si="73"/>
        <v>N/A</v>
      </c>
      <c r="C2344" s="32" t="str">
        <f>IF(AND(Businesses!D2345="",Businesses!E2345&lt;&gt;""),0,IF(Businesses!D2345="","N/A",IF(ISNUMBER(Businesses!D2345),Businesses!D2345,0)))</f>
        <v>N/A</v>
      </c>
      <c r="D2344" s="32" t="str">
        <f>IF(Businesses!E2345="","N/A",Businesses!E2345)</f>
        <v>N/A</v>
      </c>
      <c r="E2344" s="32" t="str">
        <f>IF(Businesses!F2345="","N/A",Businesses!F2345)</f>
        <v>N/A</v>
      </c>
      <c r="F2344" s="32" t="str">
        <f t="shared" si="72"/>
        <v>N/A</v>
      </c>
      <c r="G2344" s="32" t="str">
        <f>IF(Businesses!G2345="","N/A",Businesses!G2345)</f>
        <v>N/A</v>
      </c>
      <c r="H2344" s="32" t="str">
        <f>IF(Businesses!H2345="","N/A",Businesses!H2345)</f>
        <v>N/A</v>
      </c>
      <c r="I2344" s="32" t="str">
        <f>IF(AND(Businesses!B2345="",Businesses!C2345&lt;&gt;""),0,IF(Businesses!B2345="","N/A",IF(ISNUMBER(Businesses!B2345),Businesses!B2345,0)))</f>
        <v>N/A</v>
      </c>
    </row>
    <row r="2345" spans="2:9">
      <c r="B2345" s="32" t="str">
        <f t="shared" si="73"/>
        <v>N/A</v>
      </c>
      <c r="C2345" s="32" t="str">
        <f>IF(AND(Businesses!D2346="",Businesses!E2346&lt;&gt;""),0,IF(Businesses!D2346="","N/A",IF(ISNUMBER(Businesses!D2346),Businesses!D2346,0)))</f>
        <v>N/A</v>
      </c>
      <c r="D2345" s="32" t="str">
        <f>IF(Businesses!E2346="","N/A",Businesses!E2346)</f>
        <v>N/A</v>
      </c>
      <c r="E2345" s="32" t="str">
        <f>IF(Businesses!F2346="","N/A",Businesses!F2346)</f>
        <v>N/A</v>
      </c>
      <c r="F2345" s="32" t="str">
        <f t="shared" si="72"/>
        <v>N/A</v>
      </c>
      <c r="G2345" s="32" t="str">
        <f>IF(Businesses!G2346="","N/A",Businesses!G2346)</f>
        <v>N/A</v>
      </c>
      <c r="H2345" s="32" t="str">
        <f>IF(Businesses!H2346="","N/A",Businesses!H2346)</f>
        <v>N/A</v>
      </c>
      <c r="I2345" s="32" t="str">
        <f>IF(AND(Businesses!B2346="",Businesses!C2346&lt;&gt;""),0,IF(Businesses!B2346="","N/A",IF(ISNUMBER(Businesses!B2346),Businesses!B2346,0)))</f>
        <v>N/A</v>
      </c>
    </row>
    <row r="2346" spans="2:9">
      <c r="B2346" s="32" t="str">
        <f t="shared" si="73"/>
        <v>N/A</v>
      </c>
      <c r="C2346" s="32" t="str">
        <f>IF(AND(Businesses!D2347="",Businesses!E2347&lt;&gt;""),0,IF(Businesses!D2347="","N/A",IF(ISNUMBER(Businesses!D2347),Businesses!D2347,0)))</f>
        <v>N/A</v>
      </c>
      <c r="D2346" s="32" t="str">
        <f>IF(Businesses!E2347="","N/A",Businesses!E2347)</f>
        <v>N/A</v>
      </c>
      <c r="E2346" s="32" t="str">
        <f>IF(Businesses!F2347="","N/A",Businesses!F2347)</f>
        <v>N/A</v>
      </c>
      <c r="F2346" s="32" t="str">
        <f t="shared" si="72"/>
        <v>N/A</v>
      </c>
      <c r="G2346" s="32" t="str">
        <f>IF(Businesses!G2347="","N/A",Businesses!G2347)</f>
        <v>N/A</v>
      </c>
      <c r="H2346" s="32" t="str">
        <f>IF(Businesses!H2347="","N/A",Businesses!H2347)</f>
        <v>N/A</v>
      </c>
      <c r="I2346" s="32" t="str">
        <f>IF(AND(Businesses!B2347="",Businesses!C2347&lt;&gt;""),0,IF(Businesses!B2347="","N/A",IF(ISNUMBER(Businesses!B2347),Businesses!B2347,0)))</f>
        <v>N/A</v>
      </c>
    </row>
    <row r="2347" spans="2:9">
      <c r="B2347" s="32" t="str">
        <f t="shared" si="73"/>
        <v>N/A</v>
      </c>
      <c r="C2347" s="32" t="str">
        <f>IF(AND(Businesses!D2348="",Businesses!E2348&lt;&gt;""),0,IF(Businesses!D2348="","N/A",IF(ISNUMBER(Businesses!D2348),Businesses!D2348,0)))</f>
        <v>N/A</v>
      </c>
      <c r="D2347" s="32" t="str">
        <f>IF(Businesses!E2348="","N/A",Businesses!E2348)</f>
        <v>N/A</v>
      </c>
      <c r="E2347" s="32" t="str">
        <f>IF(Businesses!F2348="","N/A",Businesses!F2348)</f>
        <v>N/A</v>
      </c>
      <c r="F2347" s="32" t="str">
        <f t="shared" si="72"/>
        <v>N/A</v>
      </c>
      <c r="G2347" s="32" t="str">
        <f>IF(Businesses!G2348="","N/A",Businesses!G2348)</f>
        <v>N/A</v>
      </c>
      <c r="H2347" s="32" t="str">
        <f>IF(Businesses!H2348="","N/A",Businesses!H2348)</f>
        <v>N/A</v>
      </c>
      <c r="I2347" s="32" t="str">
        <f>IF(AND(Businesses!B2348="",Businesses!C2348&lt;&gt;""),0,IF(Businesses!B2348="","N/A",IF(ISNUMBER(Businesses!B2348),Businesses!B2348,0)))</f>
        <v>N/A</v>
      </c>
    </row>
    <row r="2348" spans="2:9">
      <c r="B2348" s="32" t="str">
        <f t="shared" si="73"/>
        <v>N/A</v>
      </c>
      <c r="C2348" s="32" t="str">
        <f>IF(AND(Businesses!D2349="",Businesses!E2349&lt;&gt;""),0,IF(Businesses!D2349="","N/A",IF(ISNUMBER(Businesses!D2349),Businesses!D2349,0)))</f>
        <v>N/A</v>
      </c>
      <c r="D2348" s="32" t="str">
        <f>IF(Businesses!E2349="","N/A",Businesses!E2349)</f>
        <v>N/A</v>
      </c>
      <c r="E2348" s="32" t="str">
        <f>IF(Businesses!F2349="","N/A",Businesses!F2349)</f>
        <v>N/A</v>
      </c>
      <c r="F2348" s="32" t="str">
        <f t="shared" si="72"/>
        <v>N/A</v>
      </c>
      <c r="G2348" s="32" t="str">
        <f>IF(Businesses!G2349="","N/A",Businesses!G2349)</f>
        <v>N/A</v>
      </c>
      <c r="H2348" s="32" t="str">
        <f>IF(Businesses!H2349="","N/A",Businesses!H2349)</f>
        <v>N/A</v>
      </c>
      <c r="I2348" s="32" t="str">
        <f>IF(AND(Businesses!B2349="",Businesses!C2349&lt;&gt;""),0,IF(Businesses!B2349="","N/A",IF(ISNUMBER(Businesses!B2349),Businesses!B2349,0)))</f>
        <v>N/A</v>
      </c>
    </row>
    <row r="2349" spans="2:9">
      <c r="B2349" s="32" t="str">
        <f t="shared" si="73"/>
        <v>N/A</v>
      </c>
      <c r="C2349" s="32" t="str">
        <f>IF(AND(Businesses!D2350="",Businesses!E2350&lt;&gt;""),0,IF(Businesses!D2350="","N/A",IF(ISNUMBER(Businesses!D2350),Businesses!D2350,0)))</f>
        <v>N/A</v>
      </c>
      <c r="D2349" s="32" t="str">
        <f>IF(Businesses!E2350="","N/A",Businesses!E2350)</f>
        <v>N/A</v>
      </c>
      <c r="E2349" s="32" t="str">
        <f>IF(Businesses!F2350="","N/A",Businesses!F2350)</f>
        <v>N/A</v>
      </c>
      <c r="F2349" s="32" t="str">
        <f t="shared" si="72"/>
        <v>N/A</v>
      </c>
      <c r="G2349" s="32" t="str">
        <f>IF(Businesses!G2350="","N/A",Businesses!G2350)</f>
        <v>N/A</v>
      </c>
      <c r="H2349" s="32" t="str">
        <f>IF(Businesses!H2350="","N/A",Businesses!H2350)</f>
        <v>N/A</v>
      </c>
      <c r="I2349" s="32" t="str">
        <f>IF(AND(Businesses!B2350="",Businesses!C2350&lt;&gt;""),0,IF(Businesses!B2350="","N/A",IF(ISNUMBER(Businesses!B2350),Businesses!B2350,0)))</f>
        <v>N/A</v>
      </c>
    </row>
    <row r="2350" spans="2:9">
      <c r="B2350" s="32" t="str">
        <f t="shared" si="73"/>
        <v>N/A</v>
      </c>
      <c r="C2350" s="32" t="str">
        <f>IF(AND(Businesses!D2351="",Businesses!E2351&lt;&gt;""),0,IF(Businesses!D2351="","N/A",IF(ISNUMBER(Businesses!D2351),Businesses!D2351,0)))</f>
        <v>N/A</v>
      </c>
      <c r="D2350" s="32" t="str">
        <f>IF(Businesses!E2351="","N/A",Businesses!E2351)</f>
        <v>N/A</v>
      </c>
      <c r="E2350" s="32" t="str">
        <f>IF(Businesses!F2351="","N/A",Businesses!F2351)</f>
        <v>N/A</v>
      </c>
      <c r="F2350" s="32" t="str">
        <f t="shared" si="72"/>
        <v>N/A</v>
      </c>
      <c r="G2350" s="32" t="str">
        <f>IF(Businesses!G2351="","N/A",Businesses!G2351)</f>
        <v>N/A</v>
      </c>
      <c r="H2350" s="32" t="str">
        <f>IF(Businesses!H2351="","N/A",Businesses!H2351)</f>
        <v>N/A</v>
      </c>
      <c r="I2350" s="32" t="str">
        <f>IF(AND(Businesses!B2351="",Businesses!C2351&lt;&gt;""),0,IF(Businesses!B2351="","N/A",IF(ISNUMBER(Businesses!B2351),Businesses!B2351,0)))</f>
        <v>N/A</v>
      </c>
    </row>
    <row r="2351" spans="2:9">
      <c r="B2351" s="32" t="str">
        <f t="shared" si="73"/>
        <v>N/A</v>
      </c>
      <c r="C2351" s="32" t="str">
        <f>IF(AND(Businesses!D2352="",Businesses!E2352&lt;&gt;""),0,IF(Businesses!D2352="","N/A",IF(ISNUMBER(Businesses!D2352),Businesses!D2352,0)))</f>
        <v>N/A</v>
      </c>
      <c r="D2351" s="32" t="str">
        <f>IF(Businesses!E2352="","N/A",Businesses!E2352)</f>
        <v>N/A</v>
      </c>
      <c r="E2351" s="32" t="str">
        <f>IF(Businesses!F2352="","N/A",Businesses!F2352)</f>
        <v>N/A</v>
      </c>
      <c r="F2351" s="32" t="str">
        <f t="shared" si="72"/>
        <v>N/A</v>
      </c>
      <c r="G2351" s="32" t="str">
        <f>IF(Businesses!G2352="","N/A",Businesses!G2352)</f>
        <v>N/A</v>
      </c>
      <c r="H2351" s="32" t="str">
        <f>IF(Businesses!H2352="","N/A",Businesses!H2352)</f>
        <v>N/A</v>
      </c>
      <c r="I2351" s="32" t="str">
        <f>IF(AND(Businesses!B2352="",Businesses!C2352&lt;&gt;""),0,IF(Businesses!B2352="","N/A",IF(ISNUMBER(Businesses!B2352),Businesses!B2352,0)))</f>
        <v>N/A</v>
      </c>
    </row>
    <row r="2352" spans="2:9">
      <c r="B2352" s="32" t="str">
        <f t="shared" si="73"/>
        <v>N/A</v>
      </c>
      <c r="C2352" s="32" t="str">
        <f>IF(AND(Businesses!D2353="",Businesses!E2353&lt;&gt;""),0,IF(Businesses!D2353="","N/A",IF(ISNUMBER(Businesses!D2353),Businesses!D2353,0)))</f>
        <v>N/A</v>
      </c>
      <c r="D2352" s="32" t="str">
        <f>IF(Businesses!E2353="","N/A",Businesses!E2353)</f>
        <v>N/A</v>
      </c>
      <c r="E2352" s="32" t="str">
        <f>IF(Businesses!F2353="","N/A",Businesses!F2353)</f>
        <v>N/A</v>
      </c>
      <c r="F2352" s="32" t="str">
        <f t="shared" si="72"/>
        <v>N/A</v>
      </c>
      <c r="G2352" s="32" t="str">
        <f>IF(Businesses!G2353="","N/A",Businesses!G2353)</f>
        <v>N/A</v>
      </c>
      <c r="H2352" s="32" t="str">
        <f>IF(Businesses!H2353="","N/A",Businesses!H2353)</f>
        <v>N/A</v>
      </c>
      <c r="I2352" s="32" t="str">
        <f>IF(AND(Businesses!B2353="",Businesses!C2353&lt;&gt;""),0,IF(Businesses!B2353="","N/A",IF(ISNUMBER(Businesses!B2353),Businesses!B2353,0)))</f>
        <v>N/A</v>
      </c>
    </row>
    <row r="2353" spans="2:9">
      <c r="B2353" s="32" t="str">
        <f t="shared" si="73"/>
        <v>N/A</v>
      </c>
      <c r="C2353" s="32" t="str">
        <f>IF(AND(Businesses!D2354="",Businesses!E2354&lt;&gt;""),0,IF(Businesses!D2354="","N/A",IF(ISNUMBER(Businesses!D2354),Businesses!D2354,0)))</f>
        <v>N/A</v>
      </c>
      <c r="D2353" s="32" t="str">
        <f>IF(Businesses!E2354="","N/A",Businesses!E2354)</f>
        <v>N/A</v>
      </c>
      <c r="E2353" s="32" t="str">
        <f>IF(Businesses!F2354="","N/A",Businesses!F2354)</f>
        <v>N/A</v>
      </c>
      <c r="F2353" s="32" t="str">
        <f t="shared" si="72"/>
        <v>N/A</v>
      </c>
      <c r="G2353" s="32" t="str">
        <f>IF(Businesses!G2354="","N/A",Businesses!G2354)</f>
        <v>N/A</v>
      </c>
      <c r="H2353" s="32" t="str">
        <f>IF(Businesses!H2354="","N/A",Businesses!H2354)</f>
        <v>N/A</v>
      </c>
      <c r="I2353" s="32" t="str">
        <f>IF(AND(Businesses!B2354="",Businesses!C2354&lt;&gt;""),0,IF(Businesses!B2354="","N/A",IF(ISNUMBER(Businesses!B2354),Businesses!B2354,0)))</f>
        <v>N/A</v>
      </c>
    </row>
    <row r="2354" spans="2:9">
      <c r="B2354" s="32" t="str">
        <f t="shared" si="73"/>
        <v>N/A</v>
      </c>
      <c r="C2354" s="32" t="str">
        <f>IF(AND(Businesses!D2355="",Businesses!E2355&lt;&gt;""),0,IF(Businesses!D2355="","N/A",IF(ISNUMBER(Businesses!D2355),Businesses!D2355,0)))</f>
        <v>N/A</v>
      </c>
      <c r="D2354" s="32" t="str">
        <f>IF(Businesses!E2355="","N/A",Businesses!E2355)</f>
        <v>N/A</v>
      </c>
      <c r="E2354" s="32" t="str">
        <f>IF(Businesses!F2355="","N/A",Businesses!F2355)</f>
        <v>N/A</v>
      </c>
      <c r="F2354" s="32" t="str">
        <f t="shared" si="72"/>
        <v>N/A</v>
      </c>
      <c r="G2354" s="32" t="str">
        <f>IF(Businesses!G2355="","N/A",Businesses!G2355)</f>
        <v>N/A</v>
      </c>
      <c r="H2354" s="32" t="str">
        <f>IF(Businesses!H2355="","N/A",Businesses!H2355)</f>
        <v>N/A</v>
      </c>
      <c r="I2354" s="32" t="str">
        <f>IF(AND(Businesses!B2355="",Businesses!C2355&lt;&gt;""),0,IF(Businesses!B2355="","N/A",IF(ISNUMBER(Businesses!B2355),Businesses!B2355,0)))</f>
        <v>N/A</v>
      </c>
    </row>
    <row r="2355" spans="2:9">
      <c r="B2355" s="32" t="str">
        <f t="shared" si="73"/>
        <v>N/A</v>
      </c>
      <c r="C2355" s="32" t="str">
        <f>IF(AND(Businesses!D2356="",Businesses!E2356&lt;&gt;""),0,IF(Businesses!D2356="","N/A",IF(ISNUMBER(Businesses!D2356),Businesses!D2356,0)))</f>
        <v>N/A</v>
      </c>
      <c r="D2355" s="32" t="str">
        <f>IF(Businesses!E2356="","N/A",Businesses!E2356)</f>
        <v>N/A</v>
      </c>
      <c r="E2355" s="32" t="str">
        <f>IF(Businesses!F2356="","N/A",Businesses!F2356)</f>
        <v>N/A</v>
      </c>
      <c r="F2355" s="32" t="str">
        <f t="shared" si="72"/>
        <v>N/A</v>
      </c>
      <c r="G2355" s="32" t="str">
        <f>IF(Businesses!G2356="","N/A",Businesses!G2356)</f>
        <v>N/A</v>
      </c>
      <c r="H2355" s="32" t="str">
        <f>IF(Businesses!H2356="","N/A",Businesses!H2356)</f>
        <v>N/A</v>
      </c>
      <c r="I2355" s="32" t="str">
        <f>IF(AND(Businesses!B2356="",Businesses!C2356&lt;&gt;""),0,IF(Businesses!B2356="","N/A",IF(ISNUMBER(Businesses!B2356),Businesses!B2356,0)))</f>
        <v>N/A</v>
      </c>
    </row>
    <row r="2356" spans="2:9">
      <c r="B2356" s="32" t="str">
        <f t="shared" si="73"/>
        <v>N/A</v>
      </c>
      <c r="C2356" s="32" t="str">
        <f>IF(AND(Businesses!D2357="",Businesses!E2357&lt;&gt;""),0,IF(Businesses!D2357="","N/A",IF(ISNUMBER(Businesses!D2357),Businesses!D2357,0)))</f>
        <v>N/A</v>
      </c>
      <c r="D2356" s="32" t="str">
        <f>IF(Businesses!E2357="","N/A",Businesses!E2357)</f>
        <v>N/A</v>
      </c>
      <c r="E2356" s="32" t="str">
        <f>IF(Businesses!F2357="","N/A",Businesses!F2357)</f>
        <v>N/A</v>
      </c>
      <c r="F2356" s="32" t="str">
        <f t="shared" si="72"/>
        <v>N/A</v>
      </c>
      <c r="G2356" s="32" t="str">
        <f>IF(Businesses!G2357="","N/A",Businesses!G2357)</f>
        <v>N/A</v>
      </c>
      <c r="H2356" s="32" t="str">
        <f>IF(Businesses!H2357="","N/A",Businesses!H2357)</f>
        <v>N/A</v>
      </c>
      <c r="I2356" s="32" t="str">
        <f>IF(AND(Businesses!B2357="",Businesses!C2357&lt;&gt;""),0,IF(Businesses!B2357="","N/A",IF(ISNUMBER(Businesses!B2357),Businesses!B2357,0)))</f>
        <v>N/A</v>
      </c>
    </row>
    <row r="2357" spans="2:9">
      <c r="B2357" s="32" t="str">
        <f t="shared" si="73"/>
        <v>N/A</v>
      </c>
      <c r="C2357" s="32" t="str">
        <f>IF(AND(Businesses!D2358="",Businesses!E2358&lt;&gt;""),0,IF(Businesses!D2358="","N/A",IF(ISNUMBER(Businesses!D2358),Businesses!D2358,0)))</f>
        <v>N/A</v>
      </c>
      <c r="D2357" s="32" t="str">
        <f>IF(Businesses!E2358="","N/A",Businesses!E2358)</f>
        <v>N/A</v>
      </c>
      <c r="E2357" s="32" t="str">
        <f>IF(Businesses!F2358="","N/A",Businesses!F2358)</f>
        <v>N/A</v>
      </c>
      <c r="F2357" s="32" t="str">
        <f t="shared" si="72"/>
        <v>N/A</v>
      </c>
      <c r="G2357" s="32" t="str">
        <f>IF(Businesses!G2358="","N/A",Businesses!G2358)</f>
        <v>N/A</v>
      </c>
      <c r="H2357" s="32" t="str">
        <f>IF(Businesses!H2358="","N/A",Businesses!H2358)</f>
        <v>N/A</v>
      </c>
      <c r="I2357" s="32" t="str">
        <f>IF(AND(Businesses!B2358="",Businesses!C2358&lt;&gt;""),0,IF(Businesses!B2358="","N/A",IF(ISNUMBER(Businesses!B2358),Businesses!B2358,0)))</f>
        <v>N/A</v>
      </c>
    </row>
    <row r="2358" spans="2:9">
      <c r="B2358" s="32" t="str">
        <f t="shared" si="73"/>
        <v>N/A</v>
      </c>
      <c r="C2358" s="32" t="str">
        <f>IF(AND(Businesses!D2359="",Businesses!E2359&lt;&gt;""),0,IF(Businesses!D2359="","N/A",IF(ISNUMBER(Businesses!D2359),Businesses!D2359,0)))</f>
        <v>N/A</v>
      </c>
      <c r="D2358" s="32" t="str">
        <f>IF(Businesses!E2359="","N/A",Businesses!E2359)</f>
        <v>N/A</v>
      </c>
      <c r="E2358" s="32" t="str">
        <f>IF(Businesses!F2359="","N/A",Businesses!F2359)</f>
        <v>N/A</v>
      </c>
      <c r="F2358" s="32" t="str">
        <f t="shared" si="72"/>
        <v>N/A</v>
      </c>
      <c r="G2358" s="32" t="str">
        <f>IF(Businesses!G2359="","N/A",Businesses!G2359)</f>
        <v>N/A</v>
      </c>
      <c r="H2358" s="32" t="str">
        <f>IF(Businesses!H2359="","N/A",Businesses!H2359)</f>
        <v>N/A</v>
      </c>
      <c r="I2358" s="32" t="str">
        <f>IF(AND(Businesses!B2359="",Businesses!C2359&lt;&gt;""),0,IF(Businesses!B2359="","N/A",IF(ISNUMBER(Businesses!B2359),Businesses!B2359,0)))</f>
        <v>N/A</v>
      </c>
    </row>
    <row r="2359" spans="2:9">
      <c r="B2359" s="32" t="str">
        <f t="shared" si="73"/>
        <v>N/A</v>
      </c>
      <c r="C2359" s="32" t="str">
        <f>IF(AND(Businesses!D2360="",Businesses!E2360&lt;&gt;""),0,IF(Businesses!D2360="","N/A",IF(ISNUMBER(Businesses!D2360),Businesses!D2360,0)))</f>
        <v>N/A</v>
      </c>
      <c r="D2359" s="32" t="str">
        <f>IF(Businesses!E2360="","N/A",Businesses!E2360)</f>
        <v>N/A</v>
      </c>
      <c r="E2359" s="32" t="str">
        <f>IF(Businesses!F2360="","N/A",Businesses!F2360)</f>
        <v>N/A</v>
      </c>
      <c r="F2359" s="32" t="str">
        <f t="shared" si="72"/>
        <v>N/A</v>
      </c>
      <c r="G2359" s="32" t="str">
        <f>IF(Businesses!G2360="","N/A",Businesses!G2360)</f>
        <v>N/A</v>
      </c>
      <c r="H2359" s="32" t="str">
        <f>IF(Businesses!H2360="","N/A",Businesses!H2360)</f>
        <v>N/A</v>
      </c>
      <c r="I2359" s="32" t="str">
        <f>IF(AND(Businesses!B2360="",Businesses!C2360&lt;&gt;""),0,IF(Businesses!B2360="","N/A",IF(ISNUMBER(Businesses!B2360),Businesses!B2360,0)))</f>
        <v>N/A</v>
      </c>
    </row>
    <row r="2360" spans="2:9">
      <c r="B2360" s="32" t="str">
        <f t="shared" si="73"/>
        <v>N/A</v>
      </c>
      <c r="C2360" s="32" t="str">
        <f>IF(AND(Businesses!D2361="",Businesses!E2361&lt;&gt;""),0,IF(Businesses!D2361="","N/A",IF(ISNUMBER(Businesses!D2361),Businesses!D2361,0)))</f>
        <v>N/A</v>
      </c>
      <c r="D2360" s="32" t="str">
        <f>IF(Businesses!E2361="","N/A",Businesses!E2361)</f>
        <v>N/A</v>
      </c>
      <c r="E2360" s="32" t="str">
        <f>IF(Businesses!F2361="","N/A",Businesses!F2361)</f>
        <v>N/A</v>
      </c>
      <c r="F2360" s="32" t="str">
        <f t="shared" si="72"/>
        <v>N/A</v>
      </c>
      <c r="G2360" s="32" t="str">
        <f>IF(Businesses!G2361="","N/A",Businesses!G2361)</f>
        <v>N/A</v>
      </c>
      <c r="H2360" s="32" t="str">
        <f>IF(Businesses!H2361="","N/A",Businesses!H2361)</f>
        <v>N/A</v>
      </c>
      <c r="I2360" s="32" t="str">
        <f>IF(AND(Businesses!B2361="",Businesses!C2361&lt;&gt;""),0,IF(Businesses!B2361="","N/A",IF(ISNUMBER(Businesses!B2361),Businesses!B2361,0)))</f>
        <v>N/A</v>
      </c>
    </row>
    <row r="2361" spans="2:9">
      <c r="B2361" s="32" t="str">
        <f t="shared" si="73"/>
        <v>N/A</v>
      </c>
      <c r="C2361" s="32" t="str">
        <f>IF(AND(Businesses!D2362="",Businesses!E2362&lt;&gt;""),0,IF(Businesses!D2362="","N/A",IF(ISNUMBER(Businesses!D2362),Businesses!D2362,0)))</f>
        <v>N/A</v>
      </c>
      <c r="D2361" s="32" t="str">
        <f>IF(Businesses!E2362="","N/A",Businesses!E2362)</f>
        <v>N/A</v>
      </c>
      <c r="E2361" s="32" t="str">
        <f>IF(Businesses!F2362="","N/A",Businesses!F2362)</f>
        <v>N/A</v>
      </c>
      <c r="F2361" s="32" t="str">
        <f t="shared" si="72"/>
        <v>N/A</v>
      </c>
      <c r="G2361" s="32" t="str">
        <f>IF(Businesses!G2362="","N/A",Businesses!G2362)</f>
        <v>N/A</v>
      </c>
      <c r="H2361" s="32" t="str">
        <f>IF(Businesses!H2362="","N/A",Businesses!H2362)</f>
        <v>N/A</v>
      </c>
      <c r="I2361" s="32" t="str">
        <f>IF(AND(Businesses!B2362="",Businesses!C2362&lt;&gt;""),0,IF(Businesses!B2362="","N/A",IF(ISNUMBER(Businesses!B2362),Businesses!B2362,0)))</f>
        <v>N/A</v>
      </c>
    </row>
    <row r="2362" spans="2:9">
      <c r="B2362" s="32" t="str">
        <f t="shared" si="73"/>
        <v>N/A</v>
      </c>
      <c r="C2362" s="32" t="str">
        <f>IF(AND(Businesses!D2363="",Businesses!E2363&lt;&gt;""),0,IF(Businesses!D2363="","N/A",IF(ISNUMBER(Businesses!D2363),Businesses!D2363,0)))</f>
        <v>N/A</v>
      </c>
      <c r="D2362" s="32" t="str">
        <f>IF(Businesses!E2363="","N/A",Businesses!E2363)</f>
        <v>N/A</v>
      </c>
      <c r="E2362" s="32" t="str">
        <f>IF(Businesses!F2363="","N/A",Businesses!F2363)</f>
        <v>N/A</v>
      </c>
      <c r="F2362" s="32" t="str">
        <f t="shared" si="72"/>
        <v>N/A</v>
      </c>
      <c r="G2362" s="32" t="str">
        <f>IF(Businesses!G2363="","N/A",Businesses!G2363)</f>
        <v>N/A</v>
      </c>
      <c r="H2362" s="32" t="str">
        <f>IF(Businesses!H2363="","N/A",Businesses!H2363)</f>
        <v>N/A</v>
      </c>
      <c r="I2362" s="32" t="str">
        <f>IF(AND(Businesses!B2363="",Businesses!C2363&lt;&gt;""),0,IF(Businesses!B2363="","N/A",IF(ISNUMBER(Businesses!B2363),Businesses!B2363,0)))</f>
        <v>N/A</v>
      </c>
    </row>
    <row r="2363" spans="2:9">
      <c r="B2363" s="32" t="str">
        <f t="shared" si="73"/>
        <v>N/A</v>
      </c>
      <c r="C2363" s="32" t="str">
        <f>IF(AND(Businesses!D2364="",Businesses!E2364&lt;&gt;""),0,IF(Businesses!D2364="","N/A",IF(ISNUMBER(Businesses!D2364),Businesses!D2364,0)))</f>
        <v>N/A</v>
      </c>
      <c r="D2363" s="32" t="str">
        <f>IF(Businesses!E2364="","N/A",Businesses!E2364)</f>
        <v>N/A</v>
      </c>
      <c r="E2363" s="32" t="str">
        <f>IF(Businesses!F2364="","N/A",Businesses!F2364)</f>
        <v>N/A</v>
      </c>
      <c r="F2363" s="32" t="str">
        <f t="shared" si="72"/>
        <v>N/A</v>
      </c>
      <c r="G2363" s="32" t="str">
        <f>IF(Businesses!G2364="","N/A",Businesses!G2364)</f>
        <v>N/A</v>
      </c>
      <c r="H2363" s="32" t="str">
        <f>IF(Businesses!H2364="","N/A",Businesses!H2364)</f>
        <v>N/A</v>
      </c>
      <c r="I2363" s="32" t="str">
        <f>IF(AND(Businesses!B2364="",Businesses!C2364&lt;&gt;""),0,IF(Businesses!B2364="","N/A",IF(ISNUMBER(Businesses!B2364),Businesses!B2364,0)))</f>
        <v>N/A</v>
      </c>
    </row>
    <row r="2364" spans="2:9">
      <c r="B2364" s="32" t="str">
        <f t="shared" si="73"/>
        <v>N/A</v>
      </c>
      <c r="C2364" s="32" t="str">
        <f>IF(AND(Businesses!D2365="",Businesses!E2365&lt;&gt;""),0,IF(Businesses!D2365="","N/A",IF(ISNUMBER(Businesses!D2365),Businesses!D2365,0)))</f>
        <v>N/A</v>
      </c>
      <c r="D2364" s="32" t="str">
        <f>IF(Businesses!E2365="","N/A",Businesses!E2365)</f>
        <v>N/A</v>
      </c>
      <c r="E2364" s="32" t="str">
        <f>IF(Businesses!F2365="","N/A",Businesses!F2365)</f>
        <v>N/A</v>
      </c>
      <c r="F2364" s="32" t="str">
        <f t="shared" si="72"/>
        <v>N/A</v>
      </c>
      <c r="G2364" s="32" t="str">
        <f>IF(Businesses!G2365="","N/A",Businesses!G2365)</f>
        <v>N/A</v>
      </c>
      <c r="H2364" s="32" t="str">
        <f>IF(Businesses!H2365="","N/A",Businesses!H2365)</f>
        <v>N/A</v>
      </c>
      <c r="I2364" s="32" t="str">
        <f>IF(AND(Businesses!B2365="",Businesses!C2365&lt;&gt;""),0,IF(Businesses!B2365="","N/A",IF(ISNUMBER(Businesses!B2365),Businesses!B2365,0)))</f>
        <v>N/A</v>
      </c>
    </row>
    <row r="2365" spans="2:9">
      <c r="B2365" s="32" t="str">
        <f t="shared" si="73"/>
        <v>N/A</v>
      </c>
      <c r="C2365" s="32" t="str">
        <f>IF(AND(Businesses!D2366="",Businesses!E2366&lt;&gt;""),0,IF(Businesses!D2366="","N/A",IF(ISNUMBER(Businesses!D2366),Businesses!D2366,0)))</f>
        <v>N/A</v>
      </c>
      <c r="D2365" s="32" t="str">
        <f>IF(Businesses!E2366="","N/A",Businesses!E2366)</f>
        <v>N/A</v>
      </c>
      <c r="E2365" s="32" t="str">
        <f>IF(Businesses!F2366="","N/A",Businesses!F2366)</f>
        <v>N/A</v>
      </c>
      <c r="F2365" s="32" t="str">
        <f t="shared" si="72"/>
        <v>N/A</v>
      </c>
      <c r="G2365" s="32" t="str">
        <f>IF(Businesses!G2366="","N/A",Businesses!G2366)</f>
        <v>N/A</v>
      </c>
      <c r="H2365" s="32" t="str">
        <f>IF(Businesses!H2366="","N/A",Businesses!H2366)</f>
        <v>N/A</v>
      </c>
      <c r="I2365" s="32" t="str">
        <f>IF(AND(Businesses!B2366="",Businesses!C2366&lt;&gt;""),0,IF(Businesses!B2366="","N/A",IF(ISNUMBER(Businesses!B2366),Businesses!B2366,0)))</f>
        <v>N/A</v>
      </c>
    </row>
    <row r="2366" spans="2:9">
      <c r="B2366" s="32" t="str">
        <f t="shared" si="73"/>
        <v>N/A</v>
      </c>
      <c r="C2366" s="32" t="str">
        <f>IF(AND(Businesses!D2367="",Businesses!E2367&lt;&gt;""),0,IF(Businesses!D2367="","N/A",IF(ISNUMBER(Businesses!D2367),Businesses!D2367,0)))</f>
        <v>N/A</v>
      </c>
      <c r="D2366" s="32" t="str">
        <f>IF(Businesses!E2367="","N/A",Businesses!E2367)</f>
        <v>N/A</v>
      </c>
      <c r="E2366" s="32" t="str">
        <f>IF(Businesses!F2367="","N/A",Businesses!F2367)</f>
        <v>N/A</v>
      </c>
      <c r="F2366" s="32" t="str">
        <f t="shared" si="72"/>
        <v>N/A</v>
      </c>
      <c r="G2366" s="32" t="str">
        <f>IF(Businesses!G2367="","N/A",Businesses!G2367)</f>
        <v>N/A</v>
      </c>
      <c r="H2366" s="32" t="str">
        <f>IF(Businesses!H2367="","N/A",Businesses!H2367)</f>
        <v>N/A</v>
      </c>
      <c r="I2366" s="32" t="str">
        <f>IF(AND(Businesses!B2367="",Businesses!C2367&lt;&gt;""),0,IF(Businesses!B2367="","N/A",IF(ISNUMBER(Businesses!B2367),Businesses!B2367,0)))</f>
        <v>N/A</v>
      </c>
    </row>
    <row r="2367" spans="2:9">
      <c r="B2367" s="32" t="str">
        <f t="shared" si="73"/>
        <v>N/A</v>
      </c>
      <c r="C2367" s="32" t="str">
        <f>IF(AND(Businesses!D2368="",Businesses!E2368&lt;&gt;""),0,IF(Businesses!D2368="","N/A",IF(ISNUMBER(Businesses!D2368),Businesses!D2368,0)))</f>
        <v>N/A</v>
      </c>
      <c r="D2367" s="32" t="str">
        <f>IF(Businesses!E2368="","N/A",Businesses!E2368)</f>
        <v>N/A</v>
      </c>
      <c r="E2367" s="32" t="str">
        <f>IF(Businesses!F2368="","N/A",Businesses!F2368)</f>
        <v>N/A</v>
      </c>
      <c r="F2367" s="32" t="str">
        <f t="shared" si="72"/>
        <v>N/A</v>
      </c>
      <c r="G2367" s="32" t="str">
        <f>IF(Businesses!G2368="","N/A",Businesses!G2368)</f>
        <v>N/A</v>
      </c>
      <c r="H2367" s="32" t="str">
        <f>IF(Businesses!H2368="","N/A",Businesses!H2368)</f>
        <v>N/A</v>
      </c>
      <c r="I2367" s="32" t="str">
        <f>IF(AND(Businesses!B2368="",Businesses!C2368&lt;&gt;""),0,IF(Businesses!B2368="","N/A",IF(ISNUMBER(Businesses!B2368),Businesses!B2368,0)))</f>
        <v>N/A</v>
      </c>
    </row>
    <row r="2368" spans="2:9">
      <c r="B2368" s="32" t="str">
        <f t="shared" si="73"/>
        <v>N/A</v>
      </c>
      <c r="C2368" s="32" t="str">
        <f>IF(AND(Businesses!D2369="",Businesses!E2369&lt;&gt;""),0,IF(Businesses!D2369="","N/A",IF(ISNUMBER(Businesses!D2369),Businesses!D2369,0)))</f>
        <v>N/A</v>
      </c>
      <c r="D2368" s="32" t="str">
        <f>IF(Businesses!E2369="","N/A",Businesses!E2369)</f>
        <v>N/A</v>
      </c>
      <c r="E2368" s="32" t="str">
        <f>IF(Businesses!F2369="","N/A",Businesses!F2369)</f>
        <v>N/A</v>
      </c>
      <c r="F2368" s="32" t="str">
        <f t="shared" si="72"/>
        <v>N/A</v>
      </c>
      <c r="G2368" s="32" t="str">
        <f>IF(Businesses!G2369="","N/A",Businesses!G2369)</f>
        <v>N/A</v>
      </c>
      <c r="H2368" s="32" t="str">
        <f>IF(Businesses!H2369="","N/A",Businesses!H2369)</f>
        <v>N/A</v>
      </c>
      <c r="I2368" s="32" t="str">
        <f>IF(AND(Businesses!B2369="",Businesses!C2369&lt;&gt;""),0,IF(Businesses!B2369="","N/A",IF(ISNUMBER(Businesses!B2369),Businesses!B2369,0)))</f>
        <v>N/A</v>
      </c>
    </row>
    <row r="2369" spans="2:9">
      <c r="B2369" s="32" t="str">
        <f t="shared" si="73"/>
        <v>N/A</v>
      </c>
      <c r="C2369" s="32" t="str">
        <f>IF(AND(Businesses!D2370="",Businesses!E2370&lt;&gt;""),0,IF(Businesses!D2370="","N/A",IF(ISNUMBER(Businesses!D2370),Businesses!D2370,0)))</f>
        <v>N/A</v>
      </c>
      <c r="D2369" s="32" t="str">
        <f>IF(Businesses!E2370="","N/A",Businesses!E2370)</f>
        <v>N/A</v>
      </c>
      <c r="E2369" s="32" t="str">
        <f>IF(Businesses!F2370="","N/A",Businesses!F2370)</f>
        <v>N/A</v>
      </c>
      <c r="F2369" s="32" t="str">
        <f t="shared" si="72"/>
        <v>N/A</v>
      </c>
      <c r="G2369" s="32" t="str">
        <f>IF(Businesses!G2370="","N/A",Businesses!G2370)</f>
        <v>N/A</v>
      </c>
      <c r="H2369" s="32" t="str">
        <f>IF(Businesses!H2370="","N/A",Businesses!H2370)</f>
        <v>N/A</v>
      </c>
      <c r="I2369" s="32" t="str">
        <f>IF(AND(Businesses!B2370="",Businesses!C2370&lt;&gt;""),0,IF(Businesses!B2370="","N/A",IF(ISNUMBER(Businesses!B2370),Businesses!B2370,0)))</f>
        <v>N/A</v>
      </c>
    </row>
    <row r="2370" spans="2:9">
      <c r="B2370" s="32" t="str">
        <f t="shared" si="73"/>
        <v>N/A</v>
      </c>
      <c r="C2370" s="32" t="str">
        <f>IF(AND(Businesses!D2371="",Businesses!E2371&lt;&gt;""),0,IF(Businesses!D2371="","N/A",IF(ISNUMBER(Businesses!D2371),Businesses!D2371,0)))</f>
        <v>N/A</v>
      </c>
      <c r="D2370" s="32" t="str">
        <f>IF(Businesses!E2371="","N/A",Businesses!E2371)</f>
        <v>N/A</v>
      </c>
      <c r="E2370" s="32" t="str">
        <f>IF(Businesses!F2371="","N/A",Businesses!F2371)</f>
        <v>N/A</v>
      </c>
      <c r="F2370" s="32" t="str">
        <f t="shared" ref="F2370:F2433" si="74">IF(B2370="N/A","N/A",UPPER(TRIM(ProbuildName)))</f>
        <v>N/A</v>
      </c>
      <c r="G2370" s="32" t="str">
        <f>IF(Businesses!G2371="","N/A",Businesses!G2371)</f>
        <v>N/A</v>
      </c>
      <c r="H2370" s="32" t="str">
        <f>IF(Businesses!H2371="","N/A",Businesses!H2371)</f>
        <v>N/A</v>
      </c>
      <c r="I2370" s="32" t="str">
        <f>IF(AND(Businesses!B2371="",Businesses!C2371&lt;&gt;""),0,IF(Businesses!B2371="","N/A",IF(ISNUMBER(Businesses!B2371),Businesses!B2371,0)))</f>
        <v>N/A</v>
      </c>
    </row>
    <row r="2371" spans="2:9">
      <c r="B2371" s="32" t="str">
        <f t="shared" ref="B2371:B2434" si="75">IF(I2371="N/A","N/A","")</f>
        <v>N/A</v>
      </c>
      <c r="C2371" s="32" t="str">
        <f>IF(AND(Businesses!D2372="",Businesses!E2372&lt;&gt;""),0,IF(Businesses!D2372="","N/A",IF(ISNUMBER(Businesses!D2372),Businesses!D2372,0)))</f>
        <v>N/A</v>
      </c>
      <c r="D2371" s="32" t="str">
        <f>IF(Businesses!E2372="","N/A",Businesses!E2372)</f>
        <v>N/A</v>
      </c>
      <c r="E2371" s="32" t="str">
        <f>IF(Businesses!F2372="","N/A",Businesses!F2372)</f>
        <v>N/A</v>
      </c>
      <c r="F2371" s="32" t="str">
        <f t="shared" si="74"/>
        <v>N/A</v>
      </c>
      <c r="G2371" s="32" t="str">
        <f>IF(Businesses!G2372="","N/A",Businesses!G2372)</f>
        <v>N/A</v>
      </c>
      <c r="H2371" s="32" t="str">
        <f>IF(Businesses!H2372="","N/A",Businesses!H2372)</f>
        <v>N/A</v>
      </c>
      <c r="I2371" s="32" t="str">
        <f>IF(AND(Businesses!B2372="",Businesses!C2372&lt;&gt;""),0,IF(Businesses!B2372="","N/A",IF(ISNUMBER(Businesses!B2372),Businesses!B2372,0)))</f>
        <v>N/A</v>
      </c>
    </row>
    <row r="2372" spans="2:9">
      <c r="B2372" s="32" t="str">
        <f t="shared" si="75"/>
        <v>N/A</v>
      </c>
      <c r="C2372" s="32" t="str">
        <f>IF(AND(Businesses!D2373="",Businesses!E2373&lt;&gt;""),0,IF(Businesses!D2373="","N/A",IF(ISNUMBER(Businesses!D2373),Businesses!D2373,0)))</f>
        <v>N/A</v>
      </c>
      <c r="D2372" s="32" t="str">
        <f>IF(Businesses!E2373="","N/A",Businesses!E2373)</f>
        <v>N/A</v>
      </c>
      <c r="E2372" s="32" t="str">
        <f>IF(Businesses!F2373="","N/A",Businesses!F2373)</f>
        <v>N/A</v>
      </c>
      <c r="F2372" s="32" t="str">
        <f t="shared" si="74"/>
        <v>N/A</v>
      </c>
      <c r="G2372" s="32" t="str">
        <f>IF(Businesses!G2373="","N/A",Businesses!G2373)</f>
        <v>N/A</v>
      </c>
      <c r="H2372" s="32" t="str">
        <f>IF(Businesses!H2373="","N/A",Businesses!H2373)</f>
        <v>N/A</v>
      </c>
      <c r="I2372" s="32" t="str">
        <f>IF(AND(Businesses!B2373="",Businesses!C2373&lt;&gt;""),0,IF(Businesses!B2373="","N/A",IF(ISNUMBER(Businesses!B2373),Businesses!B2373,0)))</f>
        <v>N/A</v>
      </c>
    </row>
    <row r="2373" spans="2:9">
      <c r="B2373" s="32" t="str">
        <f t="shared" si="75"/>
        <v>N/A</v>
      </c>
      <c r="C2373" s="32" t="str">
        <f>IF(AND(Businesses!D2374="",Businesses!E2374&lt;&gt;""),0,IF(Businesses!D2374="","N/A",IF(ISNUMBER(Businesses!D2374),Businesses!D2374,0)))</f>
        <v>N/A</v>
      </c>
      <c r="D2373" s="32" t="str">
        <f>IF(Businesses!E2374="","N/A",Businesses!E2374)</f>
        <v>N/A</v>
      </c>
      <c r="E2373" s="32" t="str">
        <f>IF(Businesses!F2374="","N/A",Businesses!F2374)</f>
        <v>N/A</v>
      </c>
      <c r="F2373" s="32" t="str">
        <f t="shared" si="74"/>
        <v>N/A</v>
      </c>
      <c r="G2373" s="32" t="str">
        <f>IF(Businesses!G2374="","N/A",Businesses!G2374)</f>
        <v>N/A</v>
      </c>
      <c r="H2373" s="32" t="str">
        <f>IF(Businesses!H2374="","N/A",Businesses!H2374)</f>
        <v>N/A</v>
      </c>
      <c r="I2373" s="32" t="str">
        <f>IF(AND(Businesses!B2374="",Businesses!C2374&lt;&gt;""),0,IF(Businesses!B2374="","N/A",IF(ISNUMBER(Businesses!B2374),Businesses!B2374,0)))</f>
        <v>N/A</v>
      </c>
    </row>
    <row r="2374" spans="2:9">
      <c r="B2374" s="32" t="str">
        <f t="shared" si="75"/>
        <v>N/A</v>
      </c>
      <c r="C2374" s="32" t="str">
        <f>IF(AND(Businesses!D2375="",Businesses!E2375&lt;&gt;""),0,IF(Businesses!D2375="","N/A",IF(ISNUMBER(Businesses!D2375),Businesses!D2375,0)))</f>
        <v>N/A</v>
      </c>
      <c r="D2374" s="32" t="str">
        <f>IF(Businesses!E2375="","N/A",Businesses!E2375)</f>
        <v>N/A</v>
      </c>
      <c r="E2374" s="32" t="str">
        <f>IF(Businesses!F2375="","N/A",Businesses!F2375)</f>
        <v>N/A</v>
      </c>
      <c r="F2374" s="32" t="str">
        <f t="shared" si="74"/>
        <v>N/A</v>
      </c>
      <c r="G2374" s="32" t="str">
        <f>IF(Businesses!G2375="","N/A",Businesses!G2375)</f>
        <v>N/A</v>
      </c>
      <c r="H2374" s="32" t="str">
        <f>IF(Businesses!H2375="","N/A",Businesses!H2375)</f>
        <v>N/A</v>
      </c>
      <c r="I2374" s="32" t="str">
        <f>IF(AND(Businesses!B2375="",Businesses!C2375&lt;&gt;""),0,IF(Businesses!B2375="","N/A",IF(ISNUMBER(Businesses!B2375),Businesses!B2375,0)))</f>
        <v>N/A</v>
      </c>
    </row>
    <row r="2375" spans="2:9">
      <c r="B2375" s="32" t="str">
        <f t="shared" si="75"/>
        <v>N/A</v>
      </c>
      <c r="C2375" s="32" t="str">
        <f>IF(AND(Businesses!D2376="",Businesses!E2376&lt;&gt;""),0,IF(Businesses!D2376="","N/A",IF(ISNUMBER(Businesses!D2376),Businesses!D2376,0)))</f>
        <v>N/A</v>
      </c>
      <c r="D2375" s="32" t="str">
        <f>IF(Businesses!E2376="","N/A",Businesses!E2376)</f>
        <v>N/A</v>
      </c>
      <c r="E2375" s="32" t="str">
        <f>IF(Businesses!F2376="","N/A",Businesses!F2376)</f>
        <v>N/A</v>
      </c>
      <c r="F2375" s="32" t="str">
        <f t="shared" si="74"/>
        <v>N/A</v>
      </c>
      <c r="G2375" s="32" t="str">
        <f>IF(Businesses!G2376="","N/A",Businesses!G2376)</f>
        <v>N/A</v>
      </c>
      <c r="H2375" s="32" t="str">
        <f>IF(Businesses!H2376="","N/A",Businesses!H2376)</f>
        <v>N/A</v>
      </c>
      <c r="I2375" s="32" t="str">
        <f>IF(AND(Businesses!B2376="",Businesses!C2376&lt;&gt;""),0,IF(Businesses!B2376="","N/A",IF(ISNUMBER(Businesses!B2376),Businesses!B2376,0)))</f>
        <v>N/A</v>
      </c>
    </row>
    <row r="2376" spans="2:9">
      <c r="B2376" s="32" t="str">
        <f t="shared" si="75"/>
        <v>N/A</v>
      </c>
      <c r="C2376" s="32" t="str">
        <f>IF(AND(Businesses!D2377="",Businesses!E2377&lt;&gt;""),0,IF(Businesses!D2377="","N/A",IF(ISNUMBER(Businesses!D2377),Businesses!D2377,0)))</f>
        <v>N/A</v>
      </c>
      <c r="D2376" s="32" t="str">
        <f>IF(Businesses!E2377="","N/A",Businesses!E2377)</f>
        <v>N/A</v>
      </c>
      <c r="E2376" s="32" t="str">
        <f>IF(Businesses!F2377="","N/A",Businesses!F2377)</f>
        <v>N/A</v>
      </c>
      <c r="F2376" s="32" t="str">
        <f t="shared" si="74"/>
        <v>N/A</v>
      </c>
      <c r="G2376" s="32" t="str">
        <f>IF(Businesses!G2377="","N/A",Businesses!G2377)</f>
        <v>N/A</v>
      </c>
      <c r="H2376" s="32" t="str">
        <f>IF(Businesses!H2377="","N/A",Businesses!H2377)</f>
        <v>N/A</v>
      </c>
      <c r="I2376" s="32" t="str">
        <f>IF(AND(Businesses!B2377="",Businesses!C2377&lt;&gt;""),0,IF(Businesses!B2377="","N/A",IF(ISNUMBER(Businesses!B2377),Businesses!B2377,0)))</f>
        <v>N/A</v>
      </c>
    </row>
    <row r="2377" spans="2:9">
      <c r="B2377" s="32" t="str">
        <f t="shared" si="75"/>
        <v>N/A</v>
      </c>
      <c r="C2377" s="32" t="str">
        <f>IF(AND(Businesses!D2378="",Businesses!E2378&lt;&gt;""),0,IF(Businesses!D2378="","N/A",IF(ISNUMBER(Businesses!D2378),Businesses!D2378,0)))</f>
        <v>N/A</v>
      </c>
      <c r="D2377" s="32" t="str">
        <f>IF(Businesses!E2378="","N/A",Businesses!E2378)</f>
        <v>N/A</v>
      </c>
      <c r="E2377" s="32" t="str">
        <f>IF(Businesses!F2378="","N/A",Businesses!F2378)</f>
        <v>N/A</v>
      </c>
      <c r="F2377" s="32" t="str">
        <f t="shared" si="74"/>
        <v>N/A</v>
      </c>
      <c r="G2377" s="32" t="str">
        <f>IF(Businesses!G2378="","N/A",Businesses!G2378)</f>
        <v>N/A</v>
      </c>
      <c r="H2377" s="32" t="str">
        <f>IF(Businesses!H2378="","N/A",Businesses!H2378)</f>
        <v>N/A</v>
      </c>
      <c r="I2377" s="32" t="str">
        <f>IF(AND(Businesses!B2378="",Businesses!C2378&lt;&gt;""),0,IF(Businesses!B2378="","N/A",IF(ISNUMBER(Businesses!B2378),Businesses!B2378,0)))</f>
        <v>N/A</v>
      </c>
    </row>
    <row r="2378" spans="2:9">
      <c r="B2378" s="32" t="str">
        <f t="shared" si="75"/>
        <v>N/A</v>
      </c>
      <c r="C2378" s="32" t="str">
        <f>IF(AND(Businesses!D2379="",Businesses!E2379&lt;&gt;""),0,IF(Businesses!D2379="","N/A",IF(ISNUMBER(Businesses!D2379),Businesses!D2379,0)))</f>
        <v>N/A</v>
      </c>
      <c r="D2378" s="32" t="str">
        <f>IF(Businesses!E2379="","N/A",Businesses!E2379)</f>
        <v>N/A</v>
      </c>
      <c r="E2378" s="32" t="str">
        <f>IF(Businesses!F2379="","N/A",Businesses!F2379)</f>
        <v>N/A</v>
      </c>
      <c r="F2378" s="32" t="str">
        <f t="shared" si="74"/>
        <v>N/A</v>
      </c>
      <c r="G2378" s="32" t="str">
        <f>IF(Businesses!G2379="","N/A",Businesses!G2379)</f>
        <v>N/A</v>
      </c>
      <c r="H2378" s="32" t="str">
        <f>IF(Businesses!H2379="","N/A",Businesses!H2379)</f>
        <v>N/A</v>
      </c>
      <c r="I2378" s="32" t="str">
        <f>IF(AND(Businesses!B2379="",Businesses!C2379&lt;&gt;""),0,IF(Businesses!B2379="","N/A",IF(ISNUMBER(Businesses!B2379),Businesses!B2379,0)))</f>
        <v>N/A</v>
      </c>
    </row>
    <row r="2379" spans="2:9">
      <c r="B2379" s="32" t="str">
        <f t="shared" si="75"/>
        <v>N/A</v>
      </c>
      <c r="C2379" s="32" t="str">
        <f>IF(AND(Businesses!D2380="",Businesses!E2380&lt;&gt;""),0,IF(Businesses!D2380="","N/A",IF(ISNUMBER(Businesses!D2380),Businesses!D2380,0)))</f>
        <v>N/A</v>
      </c>
      <c r="D2379" s="32" t="str">
        <f>IF(Businesses!E2380="","N/A",Businesses!E2380)</f>
        <v>N/A</v>
      </c>
      <c r="E2379" s="32" t="str">
        <f>IF(Businesses!F2380="","N/A",Businesses!F2380)</f>
        <v>N/A</v>
      </c>
      <c r="F2379" s="32" t="str">
        <f t="shared" si="74"/>
        <v>N/A</v>
      </c>
      <c r="G2379" s="32" t="str">
        <f>IF(Businesses!G2380="","N/A",Businesses!G2380)</f>
        <v>N/A</v>
      </c>
      <c r="H2379" s="32" t="str">
        <f>IF(Businesses!H2380="","N/A",Businesses!H2380)</f>
        <v>N/A</v>
      </c>
      <c r="I2379" s="32" t="str">
        <f>IF(AND(Businesses!B2380="",Businesses!C2380&lt;&gt;""),0,IF(Businesses!B2380="","N/A",IF(ISNUMBER(Businesses!B2380),Businesses!B2380,0)))</f>
        <v>N/A</v>
      </c>
    </row>
    <row r="2380" spans="2:9">
      <c r="B2380" s="32" t="str">
        <f t="shared" si="75"/>
        <v>N/A</v>
      </c>
      <c r="C2380" s="32" t="str">
        <f>IF(AND(Businesses!D2381="",Businesses!E2381&lt;&gt;""),0,IF(Businesses!D2381="","N/A",IF(ISNUMBER(Businesses!D2381),Businesses!D2381,0)))</f>
        <v>N/A</v>
      </c>
      <c r="D2380" s="32" t="str">
        <f>IF(Businesses!E2381="","N/A",Businesses!E2381)</f>
        <v>N/A</v>
      </c>
      <c r="E2380" s="32" t="str">
        <f>IF(Businesses!F2381="","N/A",Businesses!F2381)</f>
        <v>N/A</v>
      </c>
      <c r="F2380" s="32" t="str">
        <f t="shared" si="74"/>
        <v>N/A</v>
      </c>
      <c r="G2380" s="32" t="str">
        <f>IF(Businesses!G2381="","N/A",Businesses!G2381)</f>
        <v>N/A</v>
      </c>
      <c r="H2380" s="32" t="str">
        <f>IF(Businesses!H2381="","N/A",Businesses!H2381)</f>
        <v>N/A</v>
      </c>
      <c r="I2380" s="32" t="str">
        <f>IF(AND(Businesses!B2381="",Businesses!C2381&lt;&gt;""),0,IF(Businesses!B2381="","N/A",IF(ISNUMBER(Businesses!B2381),Businesses!B2381,0)))</f>
        <v>N/A</v>
      </c>
    </row>
    <row r="2381" spans="2:9">
      <c r="B2381" s="32" t="str">
        <f t="shared" si="75"/>
        <v>N/A</v>
      </c>
      <c r="C2381" s="32" t="str">
        <f>IF(AND(Businesses!D2382="",Businesses!E2382&lt;&gt;""),0,IF(Businesses!D2382="","N/A",IF(ISNUMBER(Businesses!D2382),Businesses!D2382,0)))</f>
        <v>N/A</v>
      </c>
      <c r="D2381" s="32" t="str">
        <f>IF(Businesses!E2382="","N/A",Businesses!E2382)</f>
        <v>N/A</v>
      </c>
      <c r="E2381" s="32" t="str">
        <f>IF(Businesses!F2382="","N/A",Businesses!F2382)</f>
        <v>N/A</v>
      </c>
      <c r="F2381" s="32" t="str">
        <f t="shared" si="74"/>
        <v>N/A</v>
      </c>
      <c r="G2381" s="32" t="str">
        <f>IF(Businesses!G2382="","N/A",Businesses!G2382)</f>
        <v>N/A</v>
      </c>
      <c r="H2381" s="32" t="str">
        <f>IF(Businesses!H2382="","N/A",Businesses!H2382)</f>
        <v>N/A</v>
      </c>
      <c r="I2381" s="32" t="str">
        <f>IF(AND(Businesses!B2382="",Businesses!C2382&lt;&gt;""),0,IF(Businesses!B2382="","N/A",IF(ISNUMBER(Businesses!B2382),Businesses!B2382,0)))</f>
        <v>N/A</v>
      </c>
    </row>
    <row r="2382" spans="2:9">
      <c r="B2382" s="32" t="str">
        <f t="shared" si="75"/>
        <v>N/A</v>
      </c>
      <c r="C2382" s="32" t="str">
        <f>IF(AND(Businesses!D2383="",Businesses!E2383&lt;&gt;""),0,IF(Businesses!D2383="","N/A",IF(ISNUMBER(Businesses!D2383),Businesses!D2383,0)))</f>
        <v>N/A</v>
      </c>
      <c r="D2382" s="32" t="str">
        <f>IF(Businesses!E2383="","N/A",Businesses!E2383)</f>
        <v>N/A</v>
      </c>
      <c r="E2382" s="32" t="str">
        <f>IF(Businesses!F2383="","N/A",Businesses!F2383)</f>
        <v>N/A</v>
      </c>
      <c r="F2382" s="32" t="str">
        <f t="shared" si="74"/>
        <v>N/A</v>
      </c>
      <c r="G2382" s="32" t="str">
        <f>IF(Businesses!G2383="","N/A",Businesses!G2383)</f>
        <v>N/A</v>
      </c>
      <c r="H2382" s="32" t="str">
        <f>IF(Businesses!H2383="","N/A",Businesses!H2383)</f>
        <v>N/A</v>
      </c>
      <c r="I2382" s="32" t="str">
        <f>IF(AND(Businesses!B2383="",Businesses!C2383&lt;&gt;""),0,IF(Businesses!B2383="","N/A",IF(ISNUMBER(Businesses!B2383),Businesses!B2383,0)))</f>
        <v>N/A</v>
      </c>
    </row>
    <row r="2383" spans="2:9">
      <c r="B2383" s="32" t="str">
        <f t="shared" si="75"/>
        <v>N/A</v>
      </c>
      <c r="C2383" s="32" t="str">
        <f>IF(AND(Businesses!D2384="",Businesses!E2384&lt;&gt;""),0,IF(Businesses!D2384="","N/A",IF(ISNUMBER(Businesses!D2384),Businesses!D2384,0)))</f>
        <v>N/A</v>
      </c>
      <c r="D2383" s="32" t="str">
        <f>IF(Businesses!E2384="","N/A",Businesses!E2384)</f>
        <v>N/A</v>
      </c>
      <c r="E2383" s="32" t="str">
        <f>IF(Businesses!F2384="","N/A",Businesses!F2384)</f>
        <v>N/A</v>
      </c>
      <c r="F2383" s="32" t="str">
        <f t="shared" si="74"/>
        <v>N/A</v>
      </c>
      <c r="G2383" s="32" t="str">
        <f>IF(Businesses!G2384="","N/A",Businesses!G2384)</f>
        <v>N/A</v>
      </c>
      <c r="H2383" s="32" t="str">
        <f>IF(Businesses!H2384="","N/A",Businesses!H2384)</f>
        <v>N/A</v>
      </c>
      <c r="I2383" s="32" t="str">
        <f>IF(AND(Businesses!B2384="",Businesses!C2384&lt;&gt;""),0,IF(Businesses!B2384="","N/A",IF(ISNUMBER(Businesses!B2384),Businesses!B2384,0)))</f>
        <v>N/A</v>
      </c>
    </row>
    <row r="2384" spans="2:9">
      <c r="B2384" s="32" t="str">
        <f t="shared" si="75"/>
        <v>N/A</v>
      </c>
      <c r="C2384" s="32" t="str">
        <f>IF(AND(Businesses!D2385="",Businesses!E2385&lt;&gt;""),0,IF(Businesses!D2385="","N/A",IF(ISNUMBER(Businesses!D2385),Businesses!D2385,0)))</f>
        <v>N/A</v>
      </c>
      <c r="D2384" s="32" t="str">
        <f>IF(Businesses!E2385="","N/A",Businesses!E2385)</f>
        <v>N/A</v>
      </c>
      <c r="E2384" s="32" t="str">
        <f>IF(Businesses!F2385="","N/A",Businesses!F2385)</f>
        <v>N/A</v>
      </c>
      <c r="F2384" s="32" t="str">
        <f t="shared" si="74"/>
        <v>N/A</v>
      </c>
      <c r="G2384" s="32" t="str">
        <f>IF(Businesses!G2385="","N/A",Businesses!G2385)</f>
        <v>N/A</v>
      </c>
      <c r="H2384" s="32" t="str">
        <f>IF(Businesses!H2385="","N/A",Businesses!H2385)</f>
        <v>N/A</v>
      </c>
      <c r="I2384" s="32" t="str">
        <f>IF(AND(Businesses!B2385="",Businesses!C2385&lt;&gt;""),0,IF(Businesses!B2385="","N/A",IF(ISNUMBER(Businesses!B2385),Businesses!B2385,0)))</f>
        <v>N/A</v>
      </c>
    </row>
    <row r="2385" spans="2:9">
      <c r="B2385" s="32" t="str">
        <f t="shared" si="75"/>
        <v>N/A</v>
      </c>
      <c r="C2385" s="32" t="str">
        <f>IF(AND(Businesses!D2386="",Businesses!E2386&lt;&gt;""),0,IF(Businesses!D2386="","N/A",IF(ISNUMBER(Businesses!D2386),Businesses!D2386,0)))</f>
        <v>N/A</v>
      </c>
      <c r="D2385" s="32" t="str">
        <f>IF(Businesses!E2386="","N/A",Businesses!E2386)</f>
        <v>N/A</v>
      </c>
      <c r="E2385" s="32" t="str">
        <f>IF(Businesses!F2386="","N/A",Businesses!F2386)</f>
        <v>N/A</v>
      </c>
      <c r="F2385" s="32" t="str">
        <f t="shared" si="74"/>
        <v>N/A</v>
      </c>
      <c r="G2385" s="32" t="str">
        <f>IF(Businesses!G2386="","N/A",Businesses!G2386)</f>
        <v>N/A</v>
      </c>
      <c r="H2385" s="32" t="str">
        <f>IF(Businesses!H2386="","N/A",Businesses!H2386)</f>
        <v>N/A</v>
      </c>
      <c r="I2385" s="32" t="str">
        <f>IF(AND(Businesses!B2386="",Businesses!C2386&lt;&gt;""),0,IF(Businesses!B2386="","N/A",IF(ISNUMBER(Businesses!B2386),Businesses!B2386,0)))</f>
        <v>N/A</v>
      </c>
    </row>
    <row r="2386" spans="2:9">
      <c r="B2386" s="32" t="str">
        <f t="shared" si="75"/>
        <v>N/A</v>
      </c>
      <c r="C2386" s="32" t="str">
        <f>IF(AND(Businesses!D2387="",Businesses!E2387&lt;&gt;""),0,IF(Businesses!D2387="","N/A",IF(ISNUMBER(Businesses!D2387),Businesses!D2387,0)))</f>
        <v>N/A</v>
      </c>
      <c r="D2386" s="32" t="str">
        <f>IF(Businesses!E2387="","N/A",Businesses!E2387)</f>
        <v>N/A</v>
      </c>
      <c r="E2386" s="32" t="str">
        <f>IF(Businesses!F2387="","N/A",Businesses!F2387)</f>
        <v>N/A</v>
      </c>
      <c r="F2386" s="32" t="str">
        <f t="shared" si="74"/>
        <v>N/A</v>
      </c>
      <c r="G2386" s="32" t="str">
        <f>IF(Businesses!G2387="","N/A",Businesses!G2387)</f>
        <v>N/A</v>
      </c>
      <c r="H2386" s="32" t="str">
        <f>IF(Businesses!H2387="","N/A",Businesses!H2387)</f>
        <v>N/A</v>
      </c>
      <c r="I2386" s="32" t="str">
        <f>IF(AND(Businesses!B2387="",Businesses!C2387&lt;&gt;""),0,IF(Businesses!B2387="","N/A",IF(ISNUMBER(Businesses!B2387),Businesses!B2387,0)))</f>
        <v>N/A</v>
      </c>
    </row>
    <row r="2387" spans="2:9">
      <c r="B2387" s="32" t="str">
        <f t="shared" si="75"/>
        <v>N/A</v>
      </c>
      <c r="C2387" s="32" t="str">
        <f>IF(AND(Businesses!D2388="",Businesses!E2388&lt;&gt;""),0,IF(Businesses!D2388="","N/A",IF(ISNUMBER(Businesses!D2388),Businesses!D2388,0)))</f>
        <v>N/A</v>
      </c>
      <c r="D2387" s="32" t="str">
        <f>IF(Businesses!E2388="","N/A",Businesses!E2388)</f>
        <v>N/A</v>
      </c>
      <c r="E2387" s="32" t="str">
        <f>IF(Businesses!F2388="","N/A",Businesses!F2388)</f>
        <v>N/A</v>
      </c>
      <c r="F2387" s="32" t="str">
        <f t="shared" si="74"/>
        <v>N/A</v>
      </c>
      <c r="G2387" s="32" t="str">
        <f>IF(Businesses!G2388="","N/A",Businesses!G2388)</f>
        <v>N/A</v>
      </c>
      <c r="H2387" s="32" t="str">
        <f>IF(Businesses!H2388="","N/A",Businesses!H2388)</f>
        <v>N/A</v>
      </c>
      <c r="I2387" s="32" t="str">
        <f>IF(AND(Businesses!B2388="",Businesses!C2388&lt;&gt;""),0,IF(Businesses!B2388="","N/A",IF(ISNUMBER(Businesses!B2388),Businesses!B2388,0)))</f>
        <v>N/A</v>
      </c>
    </row>
    <row r="2388" spans="2:9">
      <c r="B2388" s="32" t="str">
        <f t="shared" si="75"/>
        <v>N/A</v>
      </c>
      <c r="C2388" s="32" t="str">
        <f>IF(AND(Businesses!D2389="",Businesses!E2389&lt;&gt;""),0,IF(Businesses!D2389="","N/A",IF(ISNUMBER(Businesses!D2389),Businesses!D2389,0)))</f>
        <v>N/A</v>
      </c>
      <c r="D2388" s="32" t="str">
        <f>IF(Businesses!E2389="","N/A",Businesses!E2389)</f>
        <v>N/A</v>
      </c>
      <c r="E2388" s="32" t="str">
        <f>IF(Businesses!F2389="","N/A",Businesses!F2389)</f>
        <v>N/A</v>
      </c>
      <c r="F2388" s="32" t="str">
        <f t="shared" si="74"/>
        <v>N/A</v>
      </c>
      <c r="G2388" s="32" t="str">
        <f>IF(Businesses!G2389="","N/A",Businesses!G2389)</f>
        <v>N/A</v>
      </c>
      <c r="H2388" s="32" t="str">
        <f>IF(Businesses!H2389="","N/A",Businesses!H2389)</f>
        <v>N/A</v>
      </c>
      <c r="I2388" s="32" t="str">
        <f>IF(AND(Businesses!B2389="",Businesses!C2389&lt;&gt;""),0,IF(Businesses!B2389="","N/A",IF(ISNUMBER(Businesses!B2389),Businesses!B2389,0)))</f>
        <v>N/A</v>
      </c>
    </row>
    <row r="2389" spans="2:9">
      <c r="B2389" s="32" t="str">
        <f t="shared" si="75"/>
        <v>N/A</v>
      </c>
      <c r="C2389" s="32" t="str">
        <f>IF(AND(Businesses!D2390="",Businesses!E2390&lt;&gt;""),0,IF(Businesses!D2390="","N/A",IF(ISNUMBER(Businesses!D2390),Businesses!D2390,0)))</f>
        <v>N/A</v>
      </c>
      <c r="D2389" s="32" t="str">
        <f>IF(Businesses!E2390="","N/A",Businesses!E2390)</f>
        <v>N/A</v>
      </c>
      <c r="E2389" s="32" t="str">
        <f>IF(Businesses!F2390="","N/A",Businesses!F2390)</f>
        <v>N/A</v>
      </c>
      <c r="F2389" s="32" t="str">
        <f t="shared" si="74"/>
        <v>N/A</v>
      </c>
      <c r="G2389" s="32" t="str">
        <f>IF(Businesses!G2390="","N/A",Businesses!G2390)</f>
        <v>N/A</v>
      </c>
      <c r="H2389" s="32" t="str">
        <f>IF(Businesses!H2390="","N/A",Businesses!H2390)</f>
        <v>N/A</v>
      </c>
      <c r="I2389" s="32" t="str">
        <f>IF(AND(Businesses!B2390="",Businesses!C2390&lt;&gt;""),0,IF(Businesses!B2390="","N/A",IF(ISNUMBER(Businesses!B2390),Businesses!B2390,0)))</f>
        <v>N/A</v>
      </c>
    </row>
    <row r="2390" spans="2:9">
      <c r="B2390" s="32" t="str">
        <f t="shared" si="75"/>
        <v>N/A</v>
      </c>
      <c r="C2390" s="32" t="str">
        <f>IF(AND(Businesses!D2391="",Businesses!E2391&lt;&gt;""),0,IF(Businesses!D2391="","N/A",IF(ISNUMBER(Businesses!D2391),Businesses!D2391,0)))</f>
        <v>N/A</v>
      </c>
      <c r="D2390" s="32" t="str">
        <f>IF(Businesses!E2391="","N/A",Businesses!E2391)</f>
        <v>N/A</v>
      </c>
      <c r="E2390" s="32" t="str">
        <f>IF(Businesses!F2391="","N/A",Businesses!F2391)</f>
        <v>N/A</v>
      </c>
      <c r="F2390" s="32" t="str">
        <f t="shared" si="74"/>
        <v>N/A</v>
      </c>
      <c r="G2390" s="32" t="str">
        <f>IF(Businesses!G2391="","N/A",Businesses!G2391)</f>
        <v>N/A</v>
      </c>
      <c r="H2390" s="32" t="str">
        <f>IF(Businesses!H2391="","N/A",Businesses!H2391)</f>
        <v>N/A</v>
      </c>
      <c r="I2390" s="32" t="str">
        <f>IF(AND(Businesses!B2391="",Businesses!C2391&lt;&gt;""),0,IF(Businesses!B2391="","N/A",IF(ISNUMBER(Businesses!B2391),Businesses!B2391,0)))</f>
        <v>N/A</v>
      </c>
    </row>
    <row r="2391" spans="2:9">
      <c r="B2391" s="32" t="str">
        <f t="shared" si="75"/>
        <v>N/A</v>
      </c>
      <c r="C2391" s="32" t="str">
        <f>IF(AND(Businesses!D2392="",Businesses!E2392&lt;&gt;""),0,IF(Businesses!D2392="","N/A",IF(ISNUMBER(Businesses!D2392),Businesses!D2392,0)))</f>
        <v>N/A</v>
      </c>
      <c r="D2391" s="32" t="str">
        <f>IF(Businesses!E2392="","N/A",Businesses!E2392)</f>
        <v>N/A</v>
      </c>
      <c r="E2391" s="32" t="str">
        <f>IF(Businesses!F2392="","N/A",Businesses!F2392)</f>
        <v>N/A</v>
      </c>
      <c r="F2391" s="32" t="str">
        <f t="shared" si="74"/>
        <v>N/A</v>
      </c>
      <c r="G2391" s="32" t="str">
        <f>IF(Businesses!G2392="","N/A",Businesses!G2392)</f>
        <v>N/A</v>
      </c>
      <c r="H2391" s="32" t="str">
        <f>IF(Businesses!H2392="","N/A",Businesses!H2392)</f>
        <v>N/A</v>
      </c>
      <c r="I2391" s="32" t="str">
        <f>IF(AND(Businesses!B2392="",Businesses!C2392&lt;&gt;""),0,IF(Businesses!B2392="","N/A",IF(ISNUMBER(Businesses!B2392),Businesses!B2392,0)))</f>
        <v>N/A</v>
      </c>
    </row>
    <row r="2392" spans="2:9">
      <c r="B2392" s="32" t="str">
        <f t="shared" si="75"/>
        <v>N/A</v>
      </c>
      <c r="C2392" s="32" t="str">
        <f>IF(AND(Businesses!D2393="",Businesses!E2393&lt;&gt;""),0,IF(Businesses!D2393="","N/A",IF(ISNUMBER(Businesses!D2393),Businesses!D2393,0)))</f>
        <v>N/A</v>
      </c>
      <c r="D2392" s="32" t="str">
        <f>IF(Businesses!E2393="","N/A",Businesses!E2393)</f>
        <v>N/A</v>
      </c>
      <c r="E2392" s="32" t="str">
        <f>IF(Businesses!F2393="","N/A",Businesses!F2393)</f>
        <v>N/A</v>
      </c>
      <c r="F2392" s="32" t="str">
        <f t="shared" si="74"/>
        <v>N/A</v>
      </c>
      <c r="G2392" s="32" t="str">
        <f>IF(Businesses!G2393="","N/A",Businesses!G2393)</f>
        <v>N/A</v>
      </c>
      <c r="H2392" s="32" t="str">
        <f>IF(Businesses!H2393="","N/A",Businesses!H2393)</f>
        <v>N/A</v>
      </c>
      <c r="I2392" s="32" t="str">
        <f>IF(AND(Businesses!B2393="",Businesses!C2393&lt;&gt;""),0,IF(Businesses!B2393="","N/A",IF(ISNUMBER(Businesses!B2393),Businesses!B2393,0)))</f>
        <v>N/A</v>
      </c>
    </row>
    <row r="2393" spans="2:9">
      <c r="B2393" s="32" t="str">
        <f t="shared" si="75"/>
        <v>N/A</v>
      </c>
      <c r="C2393" s="32" t="str">
        <f>IF(AND(Businesses!D2394="",Businesses!E2394&lt;&gt;""),0,IF(Businesses!D2394="","N/A",IF(ISNUMBER(Businesses!D2394),Businesses!D2394,0)))</f>
        <v>N/A</v>
      </c>
      <c r="D2393" s="32" t="str">
        <f>IF(Businesses!E2394="","N/A",Businesses!E2394)</f>
        <v>N/A</v>
      </c>
      <c r="E2393" s="32" t="str">
        <f>IF(Businesses!F2394="","N/A",Businesses!F2394)</f>
        <v>N/A</v>
      </c>
      <c r="F2393" s="32" t="str">
        <f t="shared" si="74"/>
        <v>N/A</v>
      </c>
      <c r="G2393" s="32" t="str">
        <f>IF(Businesses!G2394="","N/A",Businesses!G2394)</f>
        <v>N/A</v>
      </c>
      <c r="H2393" s="32" t="str">
        <f>IF(Businesses!H2394="","N/A",Businesses!H2394)</f>
        <v>N/A</v>
      </c>
      <c r="I2393" s="32" t="str">
        <f>IF(AND(Businesses!B2394="",Businesses!C2394&lt;&gt;""),0,IF(Businesses!B2394="","N/A",IF(ISNUMBER(Businesses!B2394),Businesses!B2394,0)))</f>
        <v>N/A</v>
      </c>
    </row>
    <row r="2394" spans="2:9">
      <c r="B2394" s="32" t="str">
        <f t="shared" si="75"/>
        <v>N/A</v>
      </c>
      <c r="C2394" s="32" t="str">
        <f>IF(AND(Businesses!D2395="",Businesses!E2395&lt;&gt;""),0,IF(Businesses!D2395="","N/A",IF(ISNUMBER(Businesses!D2395),Businesses!D2395,0)))</f>
        <v>N/A</v>
      </c>
      <c r="D2394" s="32" t="str">
        <f>IF(Businesses!E2395="","N/A",Businesses!E2395)</f>
        <v>N/A</v>
      </c>
      <c r="E2394" s="32" t="str">
        <f>IF(Businesses!F2395="","N/A",Businesses!F2395)</f>
        <v>N/A</v>
      </c>
      <c r="F2394" s="32" t="str">
        <f t="shared" si="74"/>
        <v>N/A</v>
      </c>
      <c r="G2394" s="32" t="str">
        <f>IF(Businesses!G2395="","N/A",Businesses!G2395)</f>
        <v>N/A</v>
      </c>
      <c r="H2394" s="32" t="str">
        <f>IF(Businesses!H2395="","N/A",Businesses!H2395)</f>
        <v>N/A</v>
      </c>
      <c r="I2394" s="32" t="str">
        <f>IF(AND(Businesses!B2395="",Businesses!C2395&lt;&gt;""),0,IF(Businesses!B2395="","N/A",IF(ISNUMBER(Businesses!B2395),Businesses!B2395,0)))</f>
        <v>N/A</v>
      </c>
    </row>
    <row r="2395" spans="2:9">
      <c r="B2395" s="32" t="str">
        <f t="shared" si="75"/>
        <v>N/A</v>
      </c>
      <c r="C2395" s="32" t="str">
        <f>IF(AND(Businesses!D2396="",Businesses!E2396&lt;&gt;""),0,IF(Businesses!D2396="","N/A",IF(ISNUMBER(Businesses!D2396),Businesses!D2396,0)))</f>
        <v>N/A</v>
      </c>
      <c r="D2395" s="32" t="str">
        <f>IF(Businesses!E2396="","N/A",Businesses!E2396)</f>
        <v>N/A</v>
      </c>
      <c r="E2395" s="32" t="str">
        <f>IF(Businesses!F2396="","N/A",Businesses!F2396)</f>
        <v>N/A</v>
      </c>
      <c r="F2395" s="32" t="str">
        <f t="shared" si="74"/>
        <v>N/A</v>
      </c>
      <c r="G2395" s="32" t="str">
        <f>IF(Businesses!G2396="","N/A",Businesses!G2396)</f>
        <v>N/A</v>
      </c>
      <c r="H2395" s="32" t="str">
        <f>IF(Businesses!H2396="","N/A",Businesses!H2396)</f>
        <v>N/A</v>
      </c>
      <c r="I2395" s="32" t="str">
        <f>IF(AND(Businesses!B2396="",Businesses!C2396&lt;&gt;""),0,IF(Businesses!B2396="","N/A",IF(ISNUMBER(Businesses!B2396),Businesses!B2396,0)))</f>
        <v>N/A</v>
      </c>
    </row>
    <row r="2396" spans="2:9">
      <c r="B2396" s="32" t="str">
        <f t="shared" si="75"/>
        <v>N/A</v>
      </c>
      <c r="C2396" s="32" t="str">
        <f>IF(AND(Businesses!D2397="",Businesses!E2397&lt;&gt;""),0,IF(Businesses!D2397="","N/A",IF(ISNUMBER(Businesses!D2397),Businesses!D2397,0)))</f>
        <v>N/A</v>
      </c>
      <c r="D2396" s="32" t="str">
        <f>IF(Businesses!E2397="","N/A",Businesses!E2397)</f>
        <v>N/A</v>
      </c>
      <c r="E2396" s="32" t="str">
        <f>IF(Businesses!F2397="","N/A",Businesses!F2397)</f>
        <v>N/A</v>
      </c>
      <c r="F2396" s="32" t="str">
        <f t="shared" si="74"/>
        <v>N/A</v>
      </c>
      <c r="G2396" s="32" t="str">
        <f>IF(Businesses!G2397="","N/A",Businesses!G2397)</f>
        <v>N/A</v>
      </c>
      <c r="H2396" s="32" t="str">
        <f>IF(Businesses!H2397="","N/A",Businesses!H2397)</f>
        <v>N/A</v>
      </c>
      <c r="I2396" s="32" t="str">
        <f>IF(AND(Businesses!B2397="",Businesses!C2397&lt;&gt;""),0,IF(Businesses!B2397="","N/A",IF(ISNUMBER(Businesses!B2397),Businesses!B2397,0)))</f>
        <v>N/A</v>
      </c>
    </row>
    <row r="2397" spans="2:9">
      <c r="B2397" s="32" t="str">
        <f t="shared" si="75"/>
        <v>N/A</v>
      </c>
      <c r="C2397" s="32" t="str">
        <f>IF(AND(Businesses!D2398="",Businesses!E2398&lt;&gt;""),0,IF(Businesses!D2398="","N/A",IF(ISNUMBER(Businesses!D2398),Businesses!D2398,0)))</f>
        <v>N/A</v>
      </c>
      <c r="D2397" s="32" t="str">
        <f>IF(Businesses!E2398="","N/A",Businesses!E2398)</f>
        <v>N/A</v>
      </c>
      <c r="E2397" s="32" t="str">
        <f>IF(Businesses!F2398="","N/A",Businesses!F2398)</f>
        <v>N/A</v>
      </c>
      <c r="F2397" s="32" t="str">
        <f t="shared" si="74"/>
        <v>N/A</v>
      </c>
      <c r="G2397" s="32" t="str">
        <f>IF(Businesses!G2398="","N/A",Businesses!G2398)</f>
        <v>N/A</v>
      </c>
      <c r="H2397" s="32" t="str">
        <f>IF(Businesses!H2398="","N/A",Businesses!H2398)</f>
        <v>N/A</v>
      </c>
      <c r="I2397" s="32" t="str">
        <f>IF(AND(Businesses!B2398="",Businesses!C2398&lt;&gt;""),0,IF(Businesses!B2398="","N/A",IF(ISNUMBER(Businesses!B2398),Businesses!B2398,0)))</f>
        <v>N/A</v>
      </c>
    </row>
    <row r="2398" spans="2:9">
      <c r="B2398" s="32" t="str">
        <f t="shared" si="75"/>
        <v>N/A</v>
      </c>
      <c r="C2398" s="32" t="str">
        <f>IF(AND(Businesses!D2399="",Businesses!E2399&lt;&gt;""),0,IF(Businesses!D2399="","N/A",IF(ISNUMBER(Businesses!D2399),Businesses!D2399,0)))</f>
        <v>N/A</v>
      </c>
      <c r="D2398" s="32" t="str">
        <f>IF(Businesses!E2399="","N/A",Businesses!E2399)</f>
        <v>N/A</v>
      </c>
      <c r="E2398" s="32" t="str">
        <f>IF(Businesses!F2399="","N/A",Businesses!F2399)</f>
        <v>N/A</v>
      </c>
      <c r="F2398" s="32" t="str">
        <f t="shared" si="74"/>
        <v>N/A</v>
      </c>
      <c r="G2398" s="32" t="str">
        <f>IF(Businesses!G2399="","N/A",Businesses!G2399)</f>
        <v>N/A</v>
      </c>
      <c r="H2398" s="32" t="str">
        <f>IF(Businesses!H2399="","N/A",Businesses!H2399)</f>
        <v>N/A</v>
      </c>
      <c r="I2398" s="32" t="str">
        <f>IF(AND(Businesses!B2399="",Businesses!C2399&lt;&gt;""),0,IF(Businesses!B2399="","N/A",IF(ISNUMBER(Businesses!B2399),Businesses!B2399,0)))</f>
        <v>N/A</v>
      </c>
    </row>
    <row r="2399" spans="2:9">
      <c r="B2399" s="32" t="str">
        <f t="shared" si="75"/>
        <v>N/A</v>
      </c>
      <c r="C2399" s="32" t="str">
        <f>IF(AND(Businesses!D2400="",Businesses!E2400&lt;&gt;""),0,IF(Businesses!D2400="","N/A",IF(ISNUMBER(Businesses!D2400),Businesses!D2400,0)))</f>
        <v>N/A</v>
      </c>
      <c r="D2399" s="32" t="str">
        <f>IF(Businesses!E2400="","N/A",Businesses!E2400)</f>
        <v>N/A</v>
      </c>
      <c r="E2399" s="32" t="str">
        <f>IF(Businesses!F2400="","N/A",Businesses!F2400)</f>
        <v>N/A</v>
      </c>
      <c r="F2399" s="32" t="str">
        <f t="shared" si="74"/>
        <v>N/A</v>
      </c>
      <c r="G2399" s="32" t="str">
        <f>IF(Businesses!G2400="","N/A",Businesses!G2400)</f>
        <v>N/A</v>
      </c>
      <c r="H2399" s="32" t="str">
        <f>IF(Businesses!H2400="","N/A",Businesses!H2400)</f>
        <v>N/A</v>
      </c>
      <c r="I2399" s="32" t="str">
        <f>IF(AND(Businesses!B2400="",Businesses!C2400&lt;&gt;""),0,IF(Businesses!B2400="","N/A",IF(ISNUMBER(Businesses!B2400),Businesses!B2400,0)))</f>
        <v>N/A</v>
      </c>
    </row>
    <row r="2400" spans="2:9">
      <c r="B2400" s="32" t="str">
        <f t="shared" si="75"/>
        <v>N/A</v>
      </c>
      <c r="C2400" s="32" t="str">
        <f>IF(AND(Businesses!D2401="",Businesses!E2401&lt;&gt;""),0,IF(Businesses!D2401="","N/A",IF(ISNUMBER(Businesses!D2401),Businesses!D2401,0)))</f>
        <v>N/A</v>
      </c>
      <c r="D2400" s="32" t="str">
        <f>IF(Businesses!E2401="","N/A",Businesses!E2401)</f>
        <v>N/A</v>
      </c>
      <c r="E2400" s="32" t="str">
        <f>IF(Businesses!F2401="","N/A",Businesses!F2401)</f>
        <v>N/A</v>
      </c>
      <c r="F2400" s="32" t="str">
        <f t="shared" si="74"/>
        <v>N/A</v>
      </c>
      <c r="G2400" s="32" t="str">
        <f>IF(Businesses!G2401="","N/A",Businesses!G2401)</f>
        <v>N/A</v>
      </c>
      <c r="H2400" s="32" t="str">
        <f>IF(Businesses!H2401="","N/A",Businesses!H2401)</f>
        <v>N/A</v>
      </c>
      <c r="I2400" s="32" t="str">
        <f>IF(AND(Businesses!B2401="",Businesses!C2401&lt;&gt;""),0,IF(Businesses!B2401="","N/A",IF(ISNUMBER(Businesses!B2401),Businesses!B2401,0)))</f>
        <v>N/A</v>
      </c>
    </row>
    <row r="2401" spans="2:9">
      <c r="B2401" s="32" t="str">
        <f t="shared" si="75"/>
        <v>N/A</v>
      </c>
      <c r="C2401" s="32" t="str">
        <f>IF(AND(Businesses!D2402="",Businesses!E2402&lt;&gt;""),0,IF(Businesses!D2402="","N/A",IF(ISNUMBER(Businesses!D2402),Businesses!D2402,0)))</f>
        <v>N/A</v>
      </c>
      <c r="D2401" s="32" t="str">
        <f>IF(Businesses!E2402="","N/A",Businesses!E2402)</f>
        <v>N/A</v>
      </c>
      <c r="E2401" s="32" t="str">
        <f>IF(Businesses!F2402="","N/A",Businesses!F2402)</f>
        <v>N/A</v>
      </c>
      <c r="F2401" s="32" t="str">
        <f t="shared" si="74"/>
        <v>N/A</v>
      </c>
      <c r="G2401" s="32" t="str">
        <f>IF(Businesses!G2402="","N/A",Businesses!G2402)</f>
        <v>N/A</v>
      </c>
      <c r="H2401" s="32" t="str">
        <f>IF(Businesses!H2402="","N/A",Businesses!H2402)</f>
        <v>N/A</v>
      </c>
      <c r="I2401" s="32" t="str">
        <f>IF(AND(Businesses!B2402="",Businesses!C2402&lt;&gt;""),0,IF(Businesses!B2402="","N/A",IF(ISNUMBER(Businesses!B2402),Businesses!B2402,0)))</f>
        <v>N/A</v>
      </c>
    </row>
    <row r="2402" spans="2:9">
      <c r="B2402" s="32" t="str">
        <f t="shared" si="75"/>
        <v>N/A</v>
      </c>
      <c r="C2402" s="32" t="str">
        <f>IF(AND(Businesses!D2403="",Businesses!E2403&lt;&gt;""),0,IF(Businesses!D2403="","N/A",IF(ISNUMBER(Businesses!D2403),Businesses!D2403,0)))</f>
        <v>N/A</v>
      </c>
      <c r="D2402" s="32" t="str">
        <f>IF(Businesses!E2403="","N/A",Businesses!E2403)</f>
        <v>N/A</v>
      </c>
      <c r="E2402" s="32" t="str">
        <f>IF(Businesses!F2403="","N/A",Businesses!F2403)</f>
        <v>N/A</v>
      </c>
      <c r="F2402" s="32" t="str">
        <f t="shared" si="74"/>
        <v>N/A</v>
      </c>
      <c r="G2402" s="32" t="str">
        <f>IF(Businesses!G2403="","N/A",Businesses!G2403)</f>
        <v>N/A</v>
      </c>
      <c r="H2402" s="32" t="str">
        <f>IF(Businesses!H2403="","N/A",Businesses!H2403)</f>
        <v>N/A</v>
      </c>
      <c r="I2402" s="32" t="str">
        <f>IF(AND(Businesses!B2403="",Businesses!C2403&lt;&gt;""),0,IF(Businesses!B2403="","N/A",IF(ISNUMBER(Businesses!B2403),Businesses!B2403,0)))</f>
        <v>N/A</v>
      </c>
    </row>
    <row r="2403" spans="2:9">
      <c r="B2403" s="32" t="str">
        <f t="shared" si="75"/>
        <v>N/A</v>
      </c>
      <c r="C2403" s="32" t="str">
        <f>IF(AND(Businesses!D2404="",Businesses!E2404&lt;&gt;""),0,IF(Businesses!D2404="","N/A",IF(ISNUMBER(Businesses!D2404),Businesses!D2404,0)))</f>
        <v>N/A</v>
      </c>
      <c r="D2403" s="32" t="str">
        <f>IF(Businesses!E2404="","N/A",Businesses!E2404)</f>
        <v>N/A</v>
      </c>
      <c r="E2403" s="32" t="str">
        <f>IF(Businesses!F2404="","N/A",Businesses!F2404)</f>
        <v>N/A</v>
      </c>
      <c r="F2403" s="32" t="str">
        <f t="shared" si="74"/>
        <v>N/A</v>
      </c>
      <c r="G2403" s="32" t="str">
        <f>IF(Businesses!G2404="","N/A",Businesses!G2404)</f>
        <v>N/A</v>
      </c>
      <c r="H2403" s="32" t="str">
        <f>IF(Businesses!H2404="","N/A",Businesses!H2404)</f>
        <v>N/A</v>
      </c>
      <c r="I2403" s="32" t="str">
        <f>IF(AND(Businesses!B2404="",Businesses!C2404&lt;&gt;""),0,IF(Businesses!B2404="","N/A",IF(ISNUMBER(Businesses!B2404),Businesses!B2404,0)))</f>
        <v>N/A</v>
      </c>
    </row>
    <row r="2404" spans="2:9">
      <c r="B2404" s="32" t="str">
        <f t="shared" si="75"/>
        <v>N/A</v>
      </c>
      <c r="C2404" s="32" t="str">
        <f>IF(AND(Businesses!D2405="",Businesses!E2405&lt;&gt;""),0,IF(Businesses!D2405="","N/A",IF(ISNUMBER(Businesses!D2405),Businesses!D2405,0)))</f>
        <v>N/A</v>
      </c>
      <c r="D2404" s="32" t="str">
        <f>IF(Businesses!E2405="","N/A",Businesses!E2405)</f>
        <v>N/A</v>
      </c>
      <c r="E2404" s="32" t="str">
        <f>IF(Businesses!F2405="","N/A",Businesses!F2405)</f>
        <v>N/A</v>
      </c>
      <c r="F2404" s="32" t="str">
        <f t="shared" si="74"/>
        <v>N/A</v>
      </c>
      <c r="G2404" s="32" t="str">
        <f>IF(Businesses!G2405="","N/A",Businesses!G2405)</f>
        <v>N/A</v>
      </c>
      <c r="H2404" s="32" t="str">
        <f>IF(Businesses!H2405="","N/A",Businesses!H2405)</f>
        <v>N/A</v>
      </c>
      <c r="I2404" s="32" t="str">
        <f>IF(AND(Businesses!B2405="",Businesses!C2405&lt;&gt;""),0,IF(Businesses!B2405="","N/A",IF(ISNUMBER(Businesses!B2405),Businesses!B2405,0)))</f>
        <v>N/A</v>
      </c>
    </row>
    <row r="2405" spans="2:9">
      <c r="B2405" s="32" t="str">
        <f t="shared" si="75"/>
        <v>N/A</v>
      </c>
      <c r="C2405" s="32" t="str">
        <f>IF(AND(Businesses!D2406="",Businesses!E2406&lt;&gt;""),0,IF(Businesses!D2406="","N/A",IF(ISNUMBER(Businesses!D2406),Businesses!D2406,0)))</f>
        <v>N/A</v>
      </c>
      <c r="D2405" s="32" t="str">
        <f>IF(Businesses!E2406="","N/A",Businesses!E2406)</f>
        <v>N/A</v>
      </c>
      <c r="E2405" s="32" t="str">
        <f>IF(Businesses!F2406="","N/A",Businesses!F2406)</f>
        <v>N/A</v>
      </c>
      <c r="F2405" s="32" t="str">
        <f t="shared" si="74"/>
        <v>N/A</v>
      </c>
      <c r="G2405" s="32" t="str">
        <f>IF(Businesses!G2406="","N/A",Businesses!G2406)</f>
        <v>N/A</v>
      </c>
      <c r="H2405" s="32" t="str">
        <f>IF(Businesses!H2406="","N/A",Businesses!H2406)</f>
        <v>N/A</v>
      </c>
      <c r="I2405" s="32" t="str">
        <f>IF(AND(Businesses!B2406="",Businesses!C2406&lt;&gt;""),0,IF(Businesses!B2406="","N/A",IF(ISNUMBER(Businesses!B2406),Businesses!B2406,0)))</f>
        <v>N/A</v>
      </c>
    </row>
    <row r="2406" spans="2:9">
      <c r="B2406" s="32" t="str">
        <f t="shared" si="75"/>
        <v>N/A</v>
      </c>
      <c r="C2406" s="32" t="str">
        <f>IF(AND(Businesses!D2407="",Businesses!E2407&lt;&gt;""),0,IF(Businesses!D2407="","N/A",IF(ISNUMBER(Businesses!D2407),Businesses!D2407,0)))</f>
        <v>N/A</v>
      </c>
      <c r="D2406" s="32" t="str">
        <f>IF(Businesses!E2407="","N/A",Businesses!E2407)</f>
        <v>N/A</v>
      </c>
      <c r="E2406" s="32" t="str">
        <f>IF(Businesses!F2407="","N/A",Businesses!F2407)</f>
        <v>N/A</v>
      </c>
      <c r="F2406" s="32" t="str">
        <f t="shared" si="74"/>
        <v>N/A</v>
      </c>
      <c r="G2406" s="32" t="str">
        <f>IF(Businesses!G2407="","N/A",Businesses!G2407)</f>
        <v>N/A</v>
      </c>
      <c r="H2406" s="32" t="str">
        <f>IF(Businesses!H2407="","N/A",Businesses!H2407)</f>
        <v>N/A</v>
      </c>
      <c r="I2406" s="32" t="str">
        <f>IF(AND(Businesses!B2407="",Businesses!C2407&lt;&gt;""),0,IF(Businesses!B2407="","N/A",IF(ISNUMBER(Businesses!B2407),Businesses!B2407,0)))</f>
        <v>N/A</v>
      </c>
    </row>
    <row r="2407" spans="2:9">
      <c r="B2407" s="32" t="str">
        <f t="shared" si="75"/>
        <v>N/A</v>
      </c>
      <c r="C2407" s="32" t="str">
        <f>IF(AND(Businesses!D2408="",Businesses!E2408&lt;&gt;""),0,IF(Businesses!D2408="","N/A",IF(ISNUMBER(Businesses!D2408),Businesses!D2408,0)))</f>
        <v>N/A</v>
      </c>
      <c r="D2407" s="32" t="str">
        <f>IF(Businesses!E2408="","N/A",Businesses!E2408)</f>
        <v>N/A</v>
      </c>
      <c r="E2407" s="32" t="str">
        <f>IF(Businesses!F2408="","N/A",Businesses!F2408)</f>
        <v>N/A</v>
      </c>
      <c r="F2407" s="32" t="str">
        <f t="shared" si="74"/>
        <v>N/A</v>
      </c>
      <c r="G2407" s="32" t="str">
        <f>IF(Businesses!G2408="","N/A",Businesses!G2408)</f>
        <v>N/A</v>
      </c>
      <c r="H2407" s="32" t="str">
        <f>IF(Businesses!H2408="","N/A",Businesses!H2408)</f>
        <v>N/A</v>
      </c>
      <c r="I2407" s="32" t="str">
        <f>IF(AND(Businesses!B2408="",Businesses!C2408&lt;&gt;""),0,IF(Businesses!B2408="","N/A",IF(ISNUMBER(Businesses!B2408),Businesses!B2408,0)))</f>
        <v>N/A</v>
      </c>
    </row>
    <row r="2408" spans="2:9">
      <c r="B2408" s="32" t="str">
        <f t="shared" si="75"/>
        <v>N/A</v>
      </c>
      <c r="C2408" s="32" t="str">
        <f>IF(AND(Businesses!D2409="",Businesses!E2409&lt;&gt;""),0,IF(Businesses!D2409="","N/A",IF(ISNUMBER(Businesses!D2409),Businesses!D2409,0)))</f>
        <v>N/A</v>
      </c>
      <c r="D2408" s="32" t="str">
        <f>IF(Businesses!E2409="","N/A",Businesses!E2409)</f>
        <v>N/A</v>
      </c>
      <c r="E2408" s="32" t="str">
        <f>IF(Businesses!F2409="","N/A",Businesses!F2409)</f>
        <v>N/A</v>
      </c>
      <c r="F2408" s="32" t="str">
        <f t="shared" si="74"/>
        <v>N/A</v>
      </c>
      <c r="G2408" s="32" t="str">
        <f>IF(Businesses!G2409="","N/A",Businesses!G2409)</f>
        <v>N/A</v>
      </c>
      <c r="H2408" s="32" t="str">
        <f>IF(Businesses!H2409="","N/A",Businesses!H2409)</f>
        <v>N/A</v>
      </c>
      <c r="I2408" s="32" t="str">
        <f>IF(AND(Businesses!B2409="",Businesses!C2409&lt;&gt;""),0,IF(Businesses!B2409="","N/A",IF(ISNUMBER(Businesses!B2409),Businesses!B2409,0)))</f>
        <v>N/A</v>
      </c>
    </row>
    <row r="2409" spans="2:9">
      <c r="B2409" s="32" t="str">
        <f t="shared" si="75"/>
        <v>N/A</v>
      </c>
      <c r="C2409" s="32" t="str">
        <f>IF(AND(Businesses!D2410="",Businesses!E2410&lt;&gt;""),0,IF(Businesses!D2410="","N/A",IF(ISNUMBER(Businesses!D2410),Businesses!D2410,0)))</f>
        <v>N/A</v>
      </c>
      <c r="D2409" s="32" t="str">
        <f>IF(Businesses!E2410="","N/A",Businesses!E2410)</f>
        <v>N/A</v>
      </c>
      <c r="E2409" s="32" t="str">
        <f>IF(Businesses!F2410="","N/A",Businesses!F2410)</f>
        <v>N/A</v>
      </c>
      <c r="F2409" s="32" t="str">
        <f t="shared" si="74"/>
        <v>N/A</v>
      </c>
      <c r="G2409" s="32" t="str">
        <f>IF(Businesses!G2410="","N/A",Businesses!G2410)</f>
        <v>N/A</v>
      </c>
      <c r="H2409" s="32" t="str">
        <f>IF(Businesses!H2410="","N/A",Businesses!H2410)</f>
        <v>N/A</v>
      </c>
      <c r="I2409" s="32" t="str">
        <f>IF(AND(Businesses!B2410="",Businesses!C2410&lt;&gt;""),0,IF(Businesses!B2410="","N/A",IF(ISNUMBER(Businesses!B2410),Businesses!B2410,0)))</f>
        <v>N/A</v>
      </c>
    </row>
    <row r="2410" spans="2:9">
      <c r="B2410" s="32" t="str">
        <f t="shared" si="75"/>
        <v>N/A</v>
      </c>
      <c r="C2410" s="32" t="str">
        <f>IF(AND(Businesses!D2411="",Businesses!E2411&lt;&gt;""),0,IF(Businesses!D2411="","N/A",IF(ISNUMBER(Businesses!D2411),Businesses!D2411,0)))</f>
        <v>N/A</v>
      </c>
      <c r="D2410" s="32" t="str">
        <f>IF(Businesses!E2411="","N/A",Businesses!E2411)</f>
        <v>N/A</v>
      </c>
      <c r="E2410" s="32" t="str">
        <f>IF(Businesses!F2411="","N/A",Businesses!F2411)</f>
        <v>N/A</v>
      </c>
      <c r="F2410" s="32" t="str">
        <f t="shared" si="74"/>
        <v>N/A</v>
      </c>
      <c r="G2410" s="32" t="str">
        <f>IF(Businesses!G2411="","N/A",Businesses!G2411)</f>
        <v>N/A</v>
      </c>
      <c r="H2410" s="32" t="str">
        <f>IF(Businesses!H2411="","N/A",Businesses!H2411)</f>
        <v>N/A</v>
      </c>
      <c r="I2410" s="32" t="str">
        <f>IF(AND(Businesses!B2411="",Businesses!C2411&lt;&gt;""),0,IF(Businesses!B2411="","N/A",IF(ISNUMBER(Businesses!B2411),Businesses!B2411,0)))</f>
        <v>N/A</v>
      </c>
    </row>
    <row r="2411" spans="2:9">
      <c r="B2411" s="32" t="str">
        <f t="shared" si="75"/>
        <v>N/A</v>
      </c>
      <c r="C2411" s="32" t="str">
        <f>IF(AND(Businesses!D2412="",Businesses!E2412&lt;&gt;""),0,IF(Businesses!D2412="","N/A",IF(ISNUMBER(Businesses!D2412),Businesses!D2412,0)))</f>
        <v>N/A</v>
      </c>
      <c r="D2411" s="32" t="str">
        <f>IF(Businesses!E2412="","N/A",Businesses!E2412)</f>
        <v>N/A</v>
      </c>
      <c r="E2411" s="32" t="str">
        <f>IF(Businesses!F2412="","N/A",Businesses!F2412)</f>
        <v>N/A</v>
      </c>
      <c r="F2411" s="32" t="str">
        <f t="shared" si="74"/>
        <v>N/A</v>
      </c>
      <c r="G2411" s="32" t="str">
        <f>IF(Businesses!G2412="","N/A",Businesses!G2412)</f>
        <v>N/A</v>
      </c>
      <c r="H2411" s="32" t="str">
        <f>IF(Businesses!H2412="","N/A",Businesses!H2412)</f>
        <v>N/A</v>
      </c>
      <c r="I2411" s="32" t="str">
        <f>IF(AND(Businesses!B2412="",Businesses!C2412&lt;&gt;""),0,IF(Businesses!B2412="","N/A",IF(ISNUMBER(Businesses!B2412),Businesses!B2412,0)))</f>
        <v>N/A</v>
      </c>
    </row>
    <row r="2412" spans="2:9">
      <c r="B2412" s="32" t="str">
        <f t="shared" si="75"/>
        <v>N/A</v>
      </c>
      <c r="C2412" s="32" t="str">
        <f>IF(AND(Businesses!D2413="",Businesses!E2413&lt;&gt;""),0,IF(Businesses!D2413="","N/A",IF(ISNUMBER(Businesses!D2413),Businesses!D2413,0)))</f>
        <v>N/A</v>
      </c>
      <c r="D2412" s="32" t="str">
        <f>IF(Businesses!E2413="","N/A",Businesses!E2413)</f>
        <v>N/A</v>
      </c>
      <c r="E2412" s="32" t="str">
        <f>IF(Businesses!F2413="","N/A",Businesses!F2413)</f>
        <v>N/A</v>
      </c>
      <c r="F2412" s="32" t="str">
        <f t="shared" si="74"/>
        <v>N/A</v>
      </c>
      <c r="G2412" s="32" t="str">
        <f>IF(Businesses!G2413="","N/A",Businesses!G2413)</f>
        <v>N/A</v>
      </c>
      <c r="H2412" s="32" t="str">
        <f>IF(Businesses!H2413="","N/A",Businesses!H2413)</f>
        <v>N/A</v>
      </c>
      <c r="I2412" s="32" t="str">
        <f>IF(AND(Businesses!B2413="",Businesses!C2413&lt;&gt;""),0,IF(Businesses!B2413="","N/A",IF(ISNUMBER(Businesses!B2413),Businesses!B2413,0)))</f>
        <v>N/A</v>
      </c>
    </row>
    <row r="2413" spans="2:9">
      <c r="B2413" s="32" t="str">
        <f t="shared" si="75"/>
        <v>N/A</v>
      </c>
      <c r="C2413" s="32" t="str">
        <f>IF(AND(Businesses!D2414="",Businesses!E2414&lt;&gt;""),0,IF(Businesses!D2414="","N/A",IF(ISNUMBER(Businesses!D2414),Businesses!D2414,0)))</f>
        <v>N/A</v>
      </c>
      <c r="D2413" s="32" t="str">
        <f>IF(Businesses!E2414="","N/A",Businesses!E2414)</f>
        <v>N/A</v>
      </c>
      <c r="E2413" s="32" t="str">
        <f>IF(Businesses!F2414="","N/A",Businesses!F2414)</f>
        <v>N/A</v>
      </c>
      <c r="F2413" s="32" t="str">
        <f t="shared" si="74"/>
        <v>N/A</v>
      </c>
      <c r="G2413" s="32" t="str">
        <f>IF(Businesses!G2414="","N/A",Businesses!G2414)</f>
        <v>N/A</v>
      </c>
      <c r="H2413" s="32" t="str">
        <f>IF(Businesses!H2414="","N/A",Businesses!H2414)</f>
        <v>N/A</v>
      </c>
      <c r="I2413" s="32" t="str">
        <f>IF(AND(Businesses!B2414="",Businesses!C2414&lt;&gt;""),0,IF(Businesses!B2414="","N/A",IF(ISNUMBER(Businesses!B2414),Businesses!B2414,0)))</f>
        <v>N/A</v>
      </c>
    </row>
    <row r="2414" spans="2:9">
      <c r="B2414" s="32" t="str">
        <f t="shared" si="75"/>
        <v>N/A</v>
      </c>
      <c r="C2414" s="32" t="str">
        <f>IF(AND(Businesses!D2415="",Businesses!E2415&lt;&gt;""),0,IF(Businesses!D2415="","N/A",IF(ISNUMBER(Businesses!D2415),Businesses!D2415,0)))</f>
        <v>N/A</v>
      </c>
      <c r="D2414" s="32" t="str">
        <f>IF(Businesses!E2415="","N/A",Businesses!E2415)</f>
        <v>N/A</v>
      </c>
      <c r="E2414" s="32" t="str">
        <f>IF(Businesses!F2415="","N/A",Businesses!F2415)</f>
        <v>N/A</v>
      </c>
      <c r="F2414" s="32" t="str">
        <f t="shared" si="74"/>
        <v>N/A</v>
      </c>
      <c r="G2414" s="32" t="str">
        <f>IF(Businesses!G2415="","N/A",Businesses!G2415)</f>
        <v>N/A</v>
      </c>
      <c r="H2414" s="32" t="str">
        <f>IF(Businesses!H2415="","N/A",Businesses!H2415)</f>
        <v>N/A</v>
      </c>
      <c r="I2414" s="32" t="str">
        <f>IF(AND(Businesses!B2415="",Businesses!C2415&lt;&gt;""),0,IF(Businesses!B2415="","N/A",IF(ISNUMBER(Businesses!B2415),Businesses!B2415,0)))</f>
        <v>N/A</v>
      </c>
    </row>
    <row r="2415" spans="2:9">
      <c r="B2415" s="32" t="str">
        <f t="shared" si="75"/>
        <v>N/A</v>
      </c>
      <c r="C2415" s="32" t="str">
        <f>IF(AND(Businesses!D2416="",Businesses!E2416&lt;&gt;""),0,IF(Businesses!D2416="","N/A",IF(ISNUMBER(Businesses!D2416),Businesses!D2416,0)))</f>
        <v>N/A</v>
      </c>
      <c r="D2415" s="32" t="str">
        <f>IF(Businesses!E2416="","N/A",Businesses!E2416)</f>
        <v>N/A</v>
      </c>
      <c r="E2415" s="32" t="str">
        <f>IF(Businesses!F2416="","N/A",Businesses!F2416)</f>
        <v>N/A</v>
      </c>
      <c r="F2415" s="32" t="str">
        <f t="shared" si="74"/>
        <v>N/A</v>
      </c>
      <c r="G2415" s="32" t="str">
        <f>IF(Businesses!G2416="","N/A",Businesses!G2416)</f>
        <v>N/A</v>
      </c>
      <c r="H2415" s="32" t="str">
        <f>IF(Businesses!H2416="","N/A",Businesses!H2416)</f>
        <v>N/A</v>
      </c>
      <c r="I2415" s="32" t="str">
        <f>IF(AND(Businesses!B2416="",Businesses!C2416&lt;&gt;""),0,IF(Businesses!B2416="","N/A",IF(ISNUMBER(Businesses!B2416),Businesses!B2416,0)))</f>
        <v>N/A</v>
      </c>
    </row>
    <row r="2416" spans="2:9">
      <c r="B2416" s="32" t="str">
        <f t="shared" si="75"/>
        <v>N/A</v>
      </c>
      <c r="C2416" s="32" t="str">
        <f>IF(AND(Businesses!D2417="",Businesses!E2417&lt;&gt;""),0,IF(Businesses!D2417="","N/A",IF(ISNUMBER(Businesses!D2417),Businesses!D2417,0)))</f>
        <v>N/A</v>
      </c>
      <c r="D2416" s="32" t="str">
        <f>IF(Businesses!E2417="","N/A",Businesses!E2417)</f>
        <v>N/A</v>
      </c>
      <c r="E2416" s="32" t="str">
        <f>IF(Businesses!F2417="","N/A",Businesses!F2417)</f>
        <v>N/A</v>
      </c>
      <c r="F2416" s="32" t="str">
        <f t="shared" si="74"/>
        <v>N/A</v>
      </c>
      <c r="G2416" s="32" t="str">
        <f>IF(Businesses!G2417="","N/A",Businesses!G2417)</f>
        <v>N/A</v>
      </c>
      <c r="H2416" s="32" t="str">
        <f>IF(Businesses!H2417="","N/A",Businesses!H2417)</f>
        <v>N/A</v>
      </c>
      <c r="I2416" s="32" t="str">
        <f>IF(AND(Businesses!B2417="",Businesses!C2417&lt;&gt;""),0,IF(Businesses!B2417="","N/A",IF(ISNUMBER(Businesses!B2417),Businesses!B2417,0)))</f>
        <v>N/A</v>
      </c>
    </row>
    <row r="2417" spans="2:9">
      <c r="B2417" s="32" t="str">
        <f t="shared" si="75"/>
        <v>N/A</v>
      </c>
      <c r="C2417" s="32" t="str">
        <f>IF(AND(Businesses!D2418="",Businesses!E2418&lt;&gt;""),0,IF(Businesses!D2418="","N/A",IF(ISNUMBER(Businesses!D2418),Businesses!D2418,0)))</f>
        <v>N/A</v>
      </c>
      <c r="D2417" s="32" t="str">
        <f>IF(Businesses!E2418="","N/A",Businesses!E2418)</f>
        <v>N/A</v>
      </c>
      <c r="E2417" s="32" t="str">
        <f>IF(Businesses!F2418="","N/A",Businesses!F2418)</f>
        <v>N/A</v>
      </c>
      <c r="F2417" s="32" t="str">
        <f t="shared" si="74"/>
        <v>N/A</v>
      </c>
      <c r="G2417" s="32" t="str">
        <f>IF(Businesses!G2418="","N/A",Businesses!G2418)</f>
        <v>N/A</v>
      </c>
      <c r="H2417" s="32" t="str">
        <f>IF(Businesses!H2418="","N/A",Businesses!H2418)</f>
        <v>N/A</v>
      </c>
      <c r="I2417" s="32" t="str">
        <f>IF(AND(Businesses!B2418="",Businesses!C2418&lt;&gt;""),0,IF(Businesses!B2418="","N/A",IF(ISNUMBER(Businesses!B2418),Businesses!B2418,0)))</f>
        <v>N/A</v>
      </c>
    </row>
    <row r="2418" spans="2:9">
      <c r="B2418" s="32" t="str">
        <f t="shared" si="75"/>
        <v>N/A</v>
      </c>
      <c r="C2418" s="32" t="str">
        <f>IF(AND(Businesses!D2419="",Businesses!E2419&lt;&gt;""),0,IF(Businesses!D2419="","N/A",IF(ISNUMBER(Businesses!D2419),Businesses!D2419,0)))</f>
        <v>N/A</v>
      </c>
      <c r="D2418" s="32" t="str">
        <f>IF(Businesses!E2419="","N/A",Businesses!E2419)</f>
        <v>N/A</v>
      </c>
      <c r="E2418" s="32" t="str">
        <f>IF(Businesses!F2419="","N/A",Businesses!F2419)</f>
        <v>N/A</v>
      </c>
      <c r="F2418" s="32" t="str">
        <f t="shared" si="74"/>
        <v>N/A</v>
      </c>
      <c r="G2418" s="32" t="str">
        <f>IF(Businesses!G2419="","N/A",Businesses!G2419)</f>
        <v>N/A</v>
      </c>
      <c r="H2418" s="32" t="str">
        <f>IF(Businesses!H2419="","N/A",Businesses!H2419)</f>
        <v>N/A</v>
      </c>
      <c r="I2418" s="32" t="str">
        <f>IF(AND(Businesses!B2419="",Businesses!C2419&lt;&gt;""),0,IF(Businesses!B2419="","N/A",IF(ISNUMBER(Businesses!B2419),Businesses!B2419,0)))</f>
        <v>N/A</v>
      </c>
    </row>
    <row r="2419" spans="2:9">
      <c r="B2419" s="32" t="str">
        <f t="shared" si="75"/>
        <v>N/A</v>
      </c>
      <c r="C2419" s="32" t="str">
        <f>IF(AND(Businesses!D2420="",Businesses!E2420&lt;&gt;""),0,IF(Businesses!D2420="","N/A",IF(ISNUMBER(Businesses!D2420),Businesses!D2420,0)))</f>
        <v>N/A</v>
      </c>
      <c r="D2419" s="32" t="str">
        <f>IF(Businesses!E2420="","N/A",Businesses!E2420)</f>
        <v>N/A</v>
      </c>
      <c r="E2419" s="32" t="str">
        <f>IF(Businesses!F2420="","N/A",Businesses!F2420)</f>
        <v>N/A</v>
      </c>
      <c r="F2419" s="32" t="str">
        <f t="shared" si="74"/>
        <v>N/A</v>
      </c>
      <c r="G2419" s="32" t="str">
        <f>IF(Businesses!G2420="","N/A",Businesses!G2420)</f>
        <v>N/A</v>
      </c>
      <c r="H2419" s="32" t="str">
        <f>IF(Businesses!H2420="","N/A",Businesses!H2420)</f>
        <v>N/A</v>
      </c>
      <c r="I2419" s="32" t="str">
        <f>IF(AND(Businesses!B2420="",Businesses!C2420&lt;&gt;""),0,IF(Businesses!B2420="","N/A",IF(ISNUMBER(Businesses!B2420),Businesses!B2420,0)))</f>
        <v>N/A</v>
      </c>
    </row>
    <row r="2420" spans="2:9">
      <c r="B2420" s="32" t="str">
        <f t="shared" si="75"/>
        <v>N/A</v>
      </c>
      <c r="C2420" s="32" t="str">
        <f>IF(AND(Businesses!D2421="",Businesses!E2421&lt;&gt;""),0,IF(Businesses!D2421="","N/A",IF(ISNUMBER(Businesses!D2421),Businesses!D2421,0)))</f>
        <v>N/A</v>
      </c>
      <c r="D2420" s="32" t="str">
        <f>IF(Businesses!E2421="","N/A",Businesses!E2421)</f>
        <v>N/A</v>
      </c>
      <c r="E2420" s="32" t="str">
        <f>IF(Businesses!F2421="","N/A",Businesses!F2421)</f>
        <v>N/A</v>
      </c>
      <c r="F2420" s="32" t="str">
        <f t="shared" si="74"/>
        <v>N/A</v>
      </c>
      <c r="G2420" s="32" t="str">
        <f>IF(Businesses!G2421="","N/A",Businesses!G2421)</f>
        <v>N/A</v>
      </c>
      <c r="H2420" s="32" t="str">
        <f>IF(Businesses!H2421="","N/A",Businesses!H2421)</f>
        <v>N/A</v>
      </c>
      <c r="I2420" s="32" t="str">
        <f>IF(AND(Businesses!B2421="",Businesses!C2421&lt;&gt;""),0,IF(Businesses!B2421="","N/A",IF(ISNUMBER(Businesses!B2421),Businesses!B2421,0)))</f>
        <v>N/A</v>
      </c>
    </row>
    <row r="2421" spans="2:9">
      <c r="B2421" s="32" t="str">
        <f t="shared" si="75"/>
        <v>N/A</v>
      </c>
      <c r="C2421" s="32" t="str">
        <f>IF(AND(Businesses!D2422="",Businesses!E2422&lt;&gt;""),0,IF(Businesses!D2422="","N/A",IF(ISNUMBER(Businesses!D2422),Businesses!D2422,0)))</f>
        <v>N/A</v>
      </c>
      <c r="D2421" s="32" t="str">
        <f>IF(Businesses!E2422="","N/A",Businesses!E2422)</f>
        <v>N/A</v>
      </c>
      <c r="E2421" s="32" t="str">
        <f>IF(Businesses!F2422="","N/A",Businesses!F2422)</f>
        <v>N/A</v>
      </c>
      <c r="F2421" s="32" t="str">
        <f t="shared" si="74"/>
        <v>N/A</v>
      </c>
      <c r="G2421" s="32" t="str">
        <f>IF(Businesses!G2422="","N/A",Businesses!G2422)</f>
        <v>N/A</v>
      </c>
      <c r="H2421" s="32" t="str">
        <f>IF(Businesses!H2422="","N/A",Businesses!H2422)</f>
        <v>N/A</v>
      </c>
      <c r="I2421" s="32" t="str">
        <f>IF(AND(Businesses!B2422="",Businesses!C2422&lt;&gt;""),0,IF(Businesses!B2422="","N/A",IF(ISNUMBER(Businesses!B2422),Businesses!B2422,0)))</f>
        <v>N/A</v>
      </c>
    </row>
    <row r="2422" spans="2:9">
      <c r="B2422" s="32" t="str">
        <f t="shared" si="75"/>
        <v>N/A</v>
      </c>
      <c r="C2422" s="32" t="str">
        <f>IF(AND(Businesses!D2423="",Businesses!E2423&lt;&gt;""),0,IF(Businesses!D2423="","N/A",IF(ISNUMBER(Businesses!D2423),Businesses!D2423,0)))</f>
        <v>N/A</v>
      </c>
      <c r="D2422" s="32" t="str">
        <f>IF(Businesses!E2423="","N/A",Businesses!E2423)</f>
        <v>N/A</v>
      </c>
      <c r="E2422" s="32" t="str">
        <f>IF(Businesses!F2423="","N/A",Businesses!F2423)</f>
        <v>N/A</v>
      </c>
      <c r="F2422" s="32" t="str">
        <f t="shared" si="74"/>
        <v>N/A</v>
      </c>
      <c r="G2422" s="32" t="str">
        <f>IF(Businesses!G2423="","N/A",Businesses!G2423)</f>
        <v>N/A</v>
      </c>
      <c r="H2422" s="32" t="str">
        <f>IF(Businesses!H2423="","N/A",Businesses!H2423)</f>
        <v>N/A</v>
      </c>
      <c r="I2422" s="32" t="str">
        <f>IF(AND(Businesses!B2423="",Businesses!C2423&lt;&gt;""),0,IF(Businesses!B2423="","N/A",IF(ISNUMBER(Businesses!B2423),Businesses!B2423,0)))</f>
        <v>N/A</v>
      </c>
    </row>
    <row r="2423" spans="2:9">
      <c r="B2423" s="32" t="str">
        <f t="shared" si="75"/>
        <v>N/A</v>
      </c>
      <c r="C2423" s="32" t="str">
        <f>IF(AND(Businesses!D2424="",Businesses!E2424&lt;&gt;""),0,IF(Businesses!D2424="","N/A",IF(ISNUMBER(Businesses!D2424),Businesses!D2424,0)))</f>
        <v>N/A</v>
      </c>
      <c r="D2423" s="32" t="str">
        <f>IF(Businesses!E2424="","N/A",Businesses!E2424)</f>
        <v>N/A</v>
      </c>
      <c r="E2423" s="32" t="str">
        <f>IF(Businesses!F2424="","N/A",Businesses!F2424)</f>
        <v>N/A</v>
      </c>
      <c r="F2423" s="32" t="str">
        <f t="shared" si="74"/>
        <v>N/A</v>
      </c>
      <c r="G2423" s="32" t="str">
        <f>IF(Businesses!G2424="","N/A",Businesses!G2424)</f>
        <v>N/A</v>
      </c>
      <c r="H2423" s="32" t="str">
        <f>IF(Businesses!H2424="","N/A",Businesses!H2424)</f>
        <v>N/A</v>
      </c>
      <c r="I2423" s="32" t="str">
        <f>IF(AND(Businesses!B2424="",Businesses!C2424&lt;&gt;""),0,IF(Businesses!B2424="","N/A",IF(ISNUMBER(Businesses!B2424),Businesses!B2424,0)))</f>
        <v>N/A</v>
      </c>
    </row>
    <row r="2424" spans="2:9">
      <c r="B2424" s="32" t="str">
        <f t="shared" si="75"/>
        <v>N/A</v>
      </c>
      <c r="C2424" s="32" t="str">
        <f>IF(AND(Businesses!D2425="",Businesses!E2425&lt;&gt;""),0,IF(Businesses!D2425="","N/A",IF(ISNUMBER(Businesses!D2425),Businesses!D2425,0)))</f>
        <v>N/A</v>
      </c>
      <c r="D2424" s="32" t="str">
        <f>IF(Businesses!E2425="","N/A",Businesses!E2425)</f>
        <v>N/A</v>
      </c>
      <c r="E2424" s="32" t="str">
        <f>IF(Businesses!F2425="","N/A",Businesses!F2425)</f>
        <v>N/A</v>
      </c>
      <c r="F2424" s="32" t="str">
        <f t="shared" si="74"/>
        <v>N/A</v>
      </c>
      <c r="G2424" s="32" t="str">
        <f>IF(Businesses!G2425="","N/A",Businesses!G2425)</f>
        <v>N/A</v>
      </c>
      <c r="H2424" s="32" t="str">
        <f>IF(Businesses!H2425="","N/A",Businesses!H2425)</f>
        <v>N/A</v>
      </c>
      <c r="I2424" s="32" t="str">
        <f>IF(AND(Businesses!B2425="",Businesses!C2425&lt;&gt;""),0,IF(Businesses!B2425="","N/A",IF(ISNUMBER(Businesses!B2425),Businesses!B2425,0)))</f>
        <v>N/A</v>
      </c>
    </row>
    <row r="2425" spans="2:9">
      <c r="B2425" s="32" t="str">
        <f t="shared" si="75"/>
        <v>N/A</v>
      </c>
      <c r="C2425" s="32" t="str">
        <f>IF(AND(Businesses!D2426="",Businesses!E2426&lt;&gt;""),0,IF(Businesses!D2426="","N/A",IF(ISNUMBER(Businesses!D2426),Businesses!D2426,0)))</f>
        <v>N/A</v>
      </c>
      <c r="D2425" s="32" t="str">
        <f>IF(Businesses!E2426="","N/A",Businesses!E2426)</f>
        <v>N/A</v>
      </c>
      <c r="E2425" s="32" t="str">
        <f>IF(Businesses!F2426="","N/A",Businesses!F2426)</f>
        <v>N/A</v>
      </c>
      <c r="F2425" s="32" t="str">
        <f t="shared" si="74"/>
        <v>N/A</v>
      </c>
      <c r="G2425" s="32" t="str">
        <f>IF(Businesses!G2426="","N/A",Businesses!G2426)</f>
        <v>N/A</v>
      </c>
      <c r="H2425" s="32" t="str">
        <f>IF(Businesses!H2426="","N/A",Businesses!H2426)</f>
        <v>N/A</v>
      </c>
      <c r="I2425" s="32" t="str">
        <f>IF(AND(Businesses!B2426="",Businesses!C2426&lt;&gt;""),0,IF(Businesses!B2426="","N/A",IF(ISNUMBER(Businesses!B2426),Businesses!B2426,0)))</f>
        <v>N/A</v>
      </c>
    </row>
    <row r="2426" spans="2:9">
      <c r="B2426" s="32" t="str">
        <f t="shared" si="75"/>
        <v>N/A</v>
      </c>
      <c r="C2426" s="32" t="str">
        <f>IF(AND(Businesses!D2427="",Businesses!E2427&lt;&gt;""),0,IF(Businesses!D2427="","N/A",IF(ISNUMBER(Businesses!D2427),Businesses!D2427,0)))</f>
        <v>N/A</v>
      </c>
      <c r="D2426" s="32" t="str">
        <f>IF(Businesses!E2427="","N/A",Businesses!E2427)</f>
        <v>N/A</v>
      </c>
      <c r="E2426" s="32" t="str">
        <f>IF(Businesses!F2427="","N/A",Businesses!F2427)</f>
        <v>N/A</v>
      </c>
      <c r="F2426" s="32" t="str">
        <f t="shared" si="74"/>
        <v>N/A</v>
      </c>
      <c r="G2426" s="32" t="str">
        <f>IF(Businesses!G2427="","N/A",Businesses!G2427)</f>
        <v>N/A</v>
      </c>
      <c r="H2426" s="32" t="str">
        <f>IF(Businesses!H2427="","N/A",Businesses!H2427)</f>
        <v>N/A</v>
      </c>
      <c r="I2426" s="32" t="str">
        <f>IF(AND(Businesses!B2427="",Businesses!C2427&lt;&gt;""),0,IF(Businesses!B2427="","N/A",IF(ISNUMBER(Businesses!B2427),Businesses!B2427,0)))</f>
        <v>N/A</v>
      </c>
    </row>
    <row r="2427" spans="2:9">
      <c r="B2427" s="32" t="str">
        <f t="shared" si="75"/>
        <v>N/A</v>
      </c>
      <c r="C2427" s="32" t="str">
        <f>IF(AND(Businesses!D2428="",Businesses!E2428&lt;&gt;""),0,IF(Businesses!D2428="","N/A",IF(ISNUMBER(Businesses!D2428),Businesses!D2428,0)))</f>
        <v>N/A</v>
      </c>
      <c r="D2427" s="32" t="str">
        <f>IF(Businesses!E2428="","N/A",Businesses!E2428)</f>
        <v>N/A</v>
      </c>
      <c r="E2427" s="32" t="str">
        <f>IF(Businesses!F2428="","N/A",Businesses!F2428)</f>
        <v>N/A</v>
      </c>
      <c r="F2427" s="32" t="str">
        <f t="shared" si="74"/>
        <v>N/A</v>
      </c>
      <c r="G2427" s="32" t="str">
        <f>IF(Businesses!G2428="","N/A",Businesses!G2428)</f>
        <v>N/A</v>
      </c>
      <c r="H2427" s="32" t="str">
        <f>IF(Businesses!H2428="","N/A",Businesses!H2428)</f>
        <v>N/A</v>
      </c>
      <c r="I2427" s="32" t="str">
        <f>IF(AND(Businesses!B2428="",Businesses!C2428&lt;&gt;""),0,IF(Businesses!B2428="","N/A",IF(ISNUMBER(Businesses!B2428),Businesses!B2428,0)))</f>
        <v>N/A</v>
      </c>
    </row>
    <row r="2428" spans="2:9">
      <c r="B2428" s="32" t="str">
        <f t="shared" si="75"/>
        <v>N/A</v>
      </c>
      <c r="C2428" s="32" t="str">
        <f>IF(AND(Businesses!D2429="",Businesses!E2429&lt;&gt;""),0,IF(Businesses!D2429="","N/A",IF(ISNUMBER(Businesses!D2429),Businesses!D2429,0)))</f>
        <v>N/A</v>
      </c>
      <c r="D2428" s="32" t="str">
        <f>IF(Businesses!E2429="","N/A",Businesses!E2429)</f>
        <v>N/A</v>
      </c>
      <c r="E2428" s="32" t="str">
        <f>IF(Businesses!F2429="","N/A",Businesses!F2429)</f>
        <v>N/A</v>
      </c>
      <c r="F2428" s="32" t="str">
        <f t="shared" si="74"/>
        <v>N/A</v>
      </c>
      <c r="G2428" s="32" t="str">
        <f>IF(Businesses!G2429="","N/A",Businesses!G2429)</f>
        <v>N/A</v>
      </c>
      <c r="H2428" s="32" t="str">
        <f>IF(Businesses!H2429="","N/A",Businesses!H2429)</f>
        <v>N/A</v>
      </c>
      <c r="I2428" s="32" t="str">
        <f>IF(AND(Businesses!B2429="",Businesses!C2429&lt;&gt;""),0,IF(Businesses!B2429="","N/A",IF(ISNUMBER(Businesses!B2429),Businesses!B2429,0)))</f>
        <v>N/A</v>
      </c>
    </row>
    <row r="2429" spans="2:9">
      <c r="B2429" s="32" t="str">
        <f t="shared" si="75"/>
        <v>N/A</v>
      </c>
      <c r="C2429" s="32" t="str">
        <f>IF(AND(Businesses!D2430="",Businesses!E2430&lt;&gt;""),0,IF(Businesses!D2430="","N/A",IF(ISNUMBER(Businesses!D2430),Businesses!D2430,0)))</f>
        <v>N/A</v>
      </c>
      <c r="D2429" s="32" t="str">
        <f>IF(Businesses!E2430="","N/A",Businesses!E2430)</f>
        <v>N/A</v>
      </c>
      <c r="E2429" s="32" t="str">
        <f>IF(Businesses!F2430="","N/A",Businesses!F2430)</f>
        <v>N/A</v>
      </c>
      <c r="F2429" s="32" t="str">
        <f t="shared" si="74"/>
        <v>N/A</v>
      </c>
      <c r="G2429" s="32" t="str">
        <f>IF(Businesses!G2430="","N/A",Businesses!G2430)</f>
        <v>N/A</v>
      </c>
      <c r="H2429" s="32" t="str">
        <f>IF(Businesses!H2430="","N/A",Businesses!H2430)</f>
        <v>N/A</v>
      </c>
      <c r="I2429" s="32" t="str">
        <f>IF(AND(Businesses!B2430="",Businesses!C2430&lt;&gt;""),0,IF(Businesses!B2430="","N/A",IF(ISNUMBER(Businesses!B2430),Businesses!B2430,0)))</f>
        <v>N/A</v>
      </c>
    </row>
    <row r="2430" spans="2:9">
      <c r="B2430" s="32" t="str">
        <f t="shared" si="75"/>
        <v>N/A</v>
      </c>
      <c r="C2430" s="32" t="str">
        <f>IF(AND(Businesses!D2431="",Businesses!E2431&lt;&gt;""),0,IF(Businesses!D2431="","N/A",IF(ISNUMBER(Businesses!D2431),Businesses!D2431,0)))</f>
        <v>N/A</v>
      </c>
      <c r="D2430" s="32" t="str">
        <f>IF(Businesses!E2431="","N/A",Businesses!E2431)</f>
        <v>N/A</v>
      </c>
      <c r="E2430" s="32" t="str">
        <f>IF(Businesses!F2431="","N/A",Businesses!F2431)</f>
        <v>N/A</v>
      </c>
      <c r="F2430" s="32" t="str">
        <f t="shared" si="74"/>
        <v>N/A</v>
      </c>
      <c r="G2430" s="32" t="str">
        <f>IF(Businesses!G2431="","N/A",Businesses!G2431)</f>
        <v>N/A</v>
      </c>
      <c r="H2430" s="32" t="str">
        <f>IF(Businesses!H2431="","N/A",Businesses!H2431)</f>
        <v>N/A</v>
      </c>
      <c r="I2430" s="32" t="str">
        <f>IF(AND(Businesses!B2431="",Businesses!C2431&lt;&gt;""),0,IF(Businesses!B2431="","N/A",IF(ISNUMBER(Businesses!B2431),Businesses!B2431,0)))</f>
        <v>N/A</v>
      </c>
    </row>
    <row r="2431" spans="2:9">
      <c r="B2431" s="32" t="str">
        <f t="shared" si="75"/>
        <v>N/A</v>
      </c>
      <c r="C2431" s="32" t="str">
        <f>IF(AND(Businesses!D2432="",Businesses!E2432&lt;&gt;""),0,IF(Businesses!D2432="","N/A",IF(ISNUMBER(Businesses!D2432),Businesses!D2432,0)))</f>
        <v>N/A</v>
      </c>
      <c r="D2431" s="32" t="str">
        <f>IF(Businesses!E2432="","N/A",Businesses!E2432)</f>
        <v>N/A</v>
      </c>
      <c r="E2431" s="32" t="str">
        <f>IF(Businesses!F2432="","N/A",Businesses!F2432)</f>
        <v>N/A</v>
      </c>
      <c r="F2431" s="32" t="str">
        <f t="shared" si="74"/>
        <v>N/A</v>
      </c>
      <c r="G2431" s="32" t="str">
        <f>IF(Businesses!G2432="","N/A",Businesses!G2432)</f>
        <v>N/A</v>
      </c>
      <c r="H2431" s="32" t="str">
        <f>IF(Businesses!H2432="","N/A",Businesses!H2432)</f>
        <v>N/A</v>
      </c>
      <c r="I2431" s="32" t="str">
        <f>IF(AND(Businesses!B2432="",Businesses!C2432&lt;&gt;""),0,IF(Businesses!B2432="","N/A",IF(ISNUMBER(Businesses!B2432),Businesses!B2432,0)))</f>
        <v>N/A</v>
      </c>
    </row>
    <row r="2432" spans="2:9">
      <c r="B2432" s="32" t="str">
        <f t="shared" si="75"/>
        <v>N/A</v>
      </c>
      <c r="C2432" s="32" t="str">
        <f>IF(AND(Businesses!D2433="",Businesses!E2433&lt;&gt;""),0,IF(Businesses!D2433="","N/A",IF(ISNUMBER(Businesses!D2433),Businesses!D2433,0)))</f>
        <v>N/A</v>
      </c>
      <c r="D2432" s="32" t="str">
        <f>IF(Businesses!E2433="","N/A",Businesses!E2433)</f>
        <v>N/A</v>
      </c>
      <c r="E2432" s="32" t="str">
        <f>IF(Businesses!F2433="","N/A",Businesses!F2433)</f>
        <v>N/A</v>
      </c>
      <c r="F2432" s="32" t="str">
        <f t="shared" si="74"/>
        <v>N/A</v>
      </c>
      <c r="G2432" s="32" t="str">
        <f>IF(Businesses!G2433="","N/A",Businesses!G2433)</f>
        <v>N/A</v>
      </c>
      <c r="H2432" s="32" t="str">
        <f>IF(Businesses!H2433="","N/A",Businesses!H2433)</f>
        <v>N/A</v>
      </c>
      <c r="I2432" s="32" t="str">
        <f>IF(AND(Businesses!B2433="",Businesses!C2433&lt;&gt;""),0,IF(Businesses!B2433="","N/A",IF(ISNUMBER(Businesses!B2433),Businesses!B2433,0)))</f>
        <v>N/A</v>
      </c>
    </row>
    <row r="2433" spans="2:9">
      <c r="B2433" s="32" t="str">
        <f t="shared" si="75"/>
        <v>N/A</v>
      </c>
      <c r="C2433" s="32" t="str">
        <f>IF(AND(Businesses!D2434="",Businesses!E2434&lt;&gt;""),0,IF(Businesses!D2434="","N/A",IF(ISNUMBER(Businesses!D2434),Businesses!D2434,0)))</f>
        <v>N/A</v>
      </c>
      <c r="D2433" s="32" t="str">
        <f>IF(Businesses!E2434="","N/A",Businesses!E2434)</f>
        <v>N/A</v>
      </c>
      <c r="E2433" s="32" t="str">
        <f>IF(Businesses!F2434="","N/A",Businesses!F2434)</f>
        <v>N/A</v>
      </c>
      <c r="F2433" s="32" t="str">
        <f t="shared" si="74"/>
        <v>N/A</v>
      </c>
      <c r="G2433" s="32" t="str">
        <f>IF(Businesses!G2434="","N/A",Businesses!G2434)</f>
        <v>N/A</v>
      </c>
      <c r="H2433" s="32" t="str">
        <f>IF(Businesses!H2434="","N/A",Businesses!H2434)</f>
        <v>N/A</v>
      </c>
      <c r="I2433" s="32" t="str">
        <f>IF(AND(Businesses!B2434="",Businesses!C2434&lt;&gt;""),0,IF(Businesses!B2434="","N/A",IF(ISNUMBER(Businesses!B2434),Businesses!B2434,0)))</f>
        <v>N/A</v>
      </c>
    </row>
    <row r="2434" spans="2:9">
      <c r="B2434" s="32" t="str">
        <f t="shared" si="75"/>
        <v>N/A</v>
      </c>
      <c r="C2434" s="32" t="str">
        <f>IF(AND(Businesses!D2435="",Businesses!E2435&lt;&gt;""),0,IF(Businesses!D2435="","N/A",IF(ISNUMBER(Businesses!D2435),Businesses!D2435,0)))</f>
        <v>N/A</v>
      </c>
      <c r="D2434" s="32" t="str">
        <f>IF(Businesses!E2435="","N/A",Businesses!E2435)</f>
        <v>N/A</v>
      </c>
      <c r="E2434" s="32" t="str">
        <f>IF(Businesses!F2435="","N/A",Businesses!F2435)</f>
        <v>N/A</v>
      </c>
      <c r="F2434" s="32" t="str">
        <f t="shared" ref="F2434:F2497" si="76">IF(B2434="N/A","N/A",UPPER(TRIM(ProbuildName)))</f>
        <v>N/A</v>
      </c>
      <c r="G2434" s="32" t="str">
        <f>IF(Businesses!G2435="","N/A",Businesses!G2435)</f>
        <v>N/A</v>
      </c>
      <c r="H2434" s="32" t="str">
        <f>IF(Businesses!H2435="","N/A",Businesses!H2435)</f>
        <v>N/A</v>
      </c>
      <c r="I2434" s="32" t="str">
        <f>IF(AND(Businesses!B2435="",Businesses!C2435&lt;&gt;""),0,IF(Businesses!B2435="","N/A",IF(ISNUMBER(Businesses!B2435),Businesses!B2435,0)))</f>
        <v>N/A</v>
      </c>
    </row>
    <row r="2435" spans="2:9">
      <c r="B2435" s="32" t="str">
        <f t="shared" ref="B2435:B2498" si="77">IF(I2435="N/A","N/A","")</f>
        <v>N/A</v>
      </c>
      <c r="C2435" s="32" t="str">
        <f>IF(AND(Businesses!D2436="",Businesses!E2436&lt;&gt;""),0,IF(Businesses!D2436="","N/A",IF(ISNUMBER(Businesses!D2436),Businesses!D2436,0)))</f>
        <v>N/A</v>
      </c>
      <c r="D2435" s="32" t="str">
        <f>IF(Businesses!E2436="","N/A",Businesses!E2436)</f>
        <v>N/A</v>
      </c>
      <c r="E2435" s="32" t="str">
        <f>IF(Businesses!F2436="","N/A",Businesses!F2436)</f>
        <v>N/A</v>
      </c>
      <c r="F2435" s="32" t="str">
        <f t="shared" si="76"/>
        <v>N/A</v>
      </c>
      <c r="G2435" s="32" t="str">
        <f>IF(Businesses!G2436="","N/A",Businesses!G2436)</f>
        <v>N/A</v>
      </c>
      <c r="H2435" s="32" t="str">
        <f>IF(Businesses!H2436="","N/A",Businesses!H2436)</f>
        <v>N/A</v>
      </c>
      <c r="I2435" s="32" t="str">
        <f>IF(AND(Businesses!B2436="",Businesses!C2436&lt;&gt;""),0,IF(Businesses!B2436="","N/A",IF(ISNUMBER(Businesses!B2436),Businesses!B2436,0)))</f>
        <v>N/A</v>
      </c>
    </row>
    <row r="2436" spans="2:9">
      <c r="B2436" s="32" t="str">
        <f t="shared" si="77"/>
        <v>N/A</v>
      </c>
      <c r="C2436" s="32" t="str">
        <f>IF(AND(Businesses!D2437="",Businesses!E2437&lt;&gt;""),0,IF(Businesses!D2437="","N/A",IF(ISNUMBER(Businesses!D2437),Businesses!D2437,0)))</f>
        <v>N/A</v>
      </c>
      <c r="D2436" s="32" t="str">
        <f>IF(Businesses!E2437="","N/A",Businesses!E2437)</f>
        <v>N/A</v>
      </c>
      <c r="E2436" s="32" t="str">
        <f>IF(Businesses!F2437="","N/A",Businesses!F2437)</f>
        <v>N/A</v>
      </c>
      <c r="F2436" s="32" t="str">
        <f t="shared" si="76"/>
        <v>N/A</v>
      </c>
      <c r="G2436" s="32" t="str">
        <f>IF(Businesses!G2437="","N/A",Businesses!G2437)</f>
        <v>N/A</v>
      </c>
      <c r="H2436" s="32" t="str">
        <f>IF(Businesses!H2437="","N/A",Businesses!H2437)</f>
        <v>N/A</v>
      </c>
      <c r="I2436" s="32" t="str">
        <f>IF(AND(Businesses!B2437="",Businesses!C2437&lt;&gt;""),0,IF(Businesses!B2437="","N/A",IF(ISNUMBER(Businesses!B2437),Businesses!B2437,0)))</f>
        <v>N/A</v>
      </c>
    </row>
    <row r="2437" spans="2:9">
      <c r="B2437" s="32" t="str">
        <f t="shared" si="77"/>
        <v>N/A</v>
      </c>
      <c r="C2437" s="32" t="str">
        <f>IF(AND(Businesses!D2438="",Businesses!E2438&lt;&gt;""),0,IF(Businesses!D2438="","N/A",IF(ISNUMBER(Businesses!D2438),Businesses!D2438,0)))</f>
        <v>N/A</v>
      </c>
      <c r="D2437" s="32" t="str">
        <f>IF(Businesses!E2438="","N/A",Businesses!E2438)</f>
        <v>N/A</v>
      </c>
      <c r="E2437" s="32" t="str">
        <f>IF(Businesses!F2438="","N/A",Businesses!F2438)</f>
        <v>N/A</v>
      </c>
      <c r="F2437" s="32" t="str">
        <f t="shared" si="76"/>
        <v>N/A</v>
      </c>
      <c r="G2437" s="32" t="str">
        <f>IF(Businesses!G2438="","N/A",Businesses!G2438)</f>
        <v>N/A</v>
      </c>
      <c r="H2437" s="32" t="str">
        <f>IF(Businesses!H2438="","N/A",Businesses!H2438)</f>
        <v>N/A</v>
      </c>
      <c r="I2437" s="32" t="str">
        <f>IF(AND(Businesses!B2438="",Businesses!C2438&lt;&gt;""),0,IF(Businesses!B2438="","N/A",IF(ISNUMBER(Businesses!B2438),Businesses!B2438,0)))</f>
        <v>N/A</v>
      </c>
    </row>
    <row r="2438" spans="2:9">
      <c r="B2438" s="32" t="str">
        <f t="shared" si="77"/>
        <v>N/A</v>
      </c>
      <c r="C2438" s="32" t="str">
        <f>IF(AND(Businesses!D2439="",Businesses!E2439&lt;&gt;""),0,IF(Businesses!D2439="","N/A",IF(ISNUMBER(Businesses!D2439),Businesses!D2439,0)))</f>
        <v>N/A</v>
      </c>
      <c r="D2438" s="32" t="str">
        <f>IF(Businesses!E2439="","N/A",Businesses!E2439)</f>
        <v>N/A</v>
      </c>
      <c r="E2438" s="32" t="str">
        <f>IF(Businesses!F2439="","N/A",Businesses!F2439)</f>
        <v>N/A</v>
      </c>
      <c r="F2438" s="32" t="str">
        <f t="shared" si="76"/>
        <v>N/A</v>
      </c>
      <c r="G2438" s="32" t="str">
        <f>IF(Businesses!G2439="","N/A",Businesses!G2439)</f>
        <v>N/A</v>
      </c>
      <c r="H2438" s="32" t="str">
        <f>IF(Businesses!H2439="","N/A",Businesses!H2439)</f>
        <v>N/A</v>
      </c>
      <c r="I2438" s="32" t="str">
        <f>IF(AND(Businesses!B2439="",Businesses!C2439&lt;&gt;""),0,IF(Businesses!B2439="","N/A",IF(ISNUMBER(Businesses!B2439),Businesses!B2439,0)))</f>
        <v>N/A</v>
      </c>
    </row>
    <row r="2439" spans="2:9">
      <c r="B2439" s="32" t="str">
        <f t="shared" si="77"/>
        <v>N/A</v>
      </c>
      <c r="C2439" s="32" t="str">
        <f>IF(AND(Businesses!D2440="",Businesses!E2440&lt;&gt;""),0,IF(Businesses!D2440="","N/A",IF(ISNUMBER(Businesses!D2440),Businesses!D2440,0)))</f>
        <v>N/A</v>
      </c>
      <c r="D2439" s="32" t="str">
        <f>IF(Businesses!E2440="","N/A",Businesses!E2440)</f>
        <v>N/A</v>
      </c>
      <c r="E2439" s="32" t="str">
        <f>IF(Businesses!F2440="","N/A",Businesses!F2440)</f>
        <v>N/A</v>
      </c>
      <c r="F2439" s="32" t="str">
        <f t="shared" si="76"/>
        <v>N/A</v>
      </c>
      <c r="G2439" s="32" t="str">
        <f>IF(Businesses!G2440="","N/A",Businesses!G2440)</f>
        <v>N/A</v>
      </c>
      <c r="H2439" s="32" t="str">
        <f>IF(Businesses!H2440="","N/A",Businesses!H2440)</f>
        <v>N/A</v>
      </c>
      <c r="I2439" s="32" t="str">
        <f>IF(AND(Businesses!B2440="",Businesses!C2440&lt;&gt;""),0,IF(Businesses!B2440="","N/A",IF(ISNUMBER(Businesses!B2440),Businesses!B2440,0)))</f>
        <v>N/A</v>
      </c>
    </row>
    <row r="2440" spans="2:9">
      <c r="B2440" s="32" t="str">
        <f t="shared" si="77"/>
        <v>N/A</v>
      </c>
      <c r="C2440" s="32" t="str">
        <f>IF(AND(Businesses!D2441="",Businesses!E2441&lt;&gt;""),0,IF(Businesses!D2441="","N/A",IF(ISNUMBER(Businesses!D2441),Businesses!D2441,0)))</f>
        <v>N/A</v>
      </c>
      <c r="D2440" s="32" t="str">
        <f>IF(Businesses!E2441="","N/A",Businesses!E2441)</f>
        <v>N/A</v>
      </c>
      <c r="E2440" s="32" t="str">
        <f>IF(Businesses!F2441="","N/A",Businesses!F2441)</f>
        <v>N/A</v>
      </c>
      <c r="F2440" s="32" t="str">
        <f t="shared" si="76"/>
        <v>N/A</v>
      </c>
      <c r="G2440" s="32" t="str">
        <f>IF(Businesses!G2441="","N/A",Businesses!G2441)</f>
        <v>N/A</v>
      </c>
      <c r="H2440" s="32" t="str">
        <f>IF(Businesses!H2441="","N/A",Businesses!H2441)</f>
        <v>N/A</v>
      </c>
      <c r="I2440" s="32" t="str">
        <f>IF(AND(Businesses!B2441="",Businesses!C2441&lt;&gt;""),0,IF(Businesses!B2441="","N/A",IF(ISNUMBER(Businesses!B2441),Businesses!B2441,0)))</f>
        <v>N/A</v>
      </c>
    </row>
    <row r="2441" spans="2:9">
      <c r="B2441" s="32" t="str">
        <f t="shared" si="77"/>
        <v>N/A</v>
      </c>
      <c r="C2441" s="32" t="str">
        <f>IF(AND(Businesses!D2442="",Businesses!E2442&lt;&gt;""),0,IF(Businesses!D2442="","N/A",IF(ISNUMBER(Businesses!D2442),Businesses!D2442,0)))</f>
        <v>N/A</v>
      </c>
      <c r="D2441" s="32" t="str">
        <f>IF(Businesses!E2442="","N/A",Businesses!E2442)</f>
        <v>N/A</v>
      </c>
      <c r="E2441" s="32" t="str">
        <f>IF(Businesses!F2442="","N/A",Businesses!F2442)</f>
        <v>N/A</v>
      </c>
      <c r="F2441" s="32" t="str">
        <f t="shared" si="76"/>
        <v>N/A</v>
      </c>
      <c r="G2441" s="32" t="str">
        <f>IF(Businesses!G2442="","N/A",Businesses!G2442)</f>
        <v>N/A</v>
      </c>
      <c r="H2441" s="32" t="str">
        <f>IF(Businesses!H2442="","N/A",Businesses!H2442)</f>
        <v>N/A</v>
      </c>
      <c r="I2441" s="32" t="str">
        <f>IF(AND(Businesses!B2442="",Businesses!C2442&lt;&gt;""),0,IF(Businesses!B2442="","N/A",IF(ISNUMBER(Businesses!B2442),Businesses!B2442,0)))</f>
        <v>N/A</v>
      </c>
    </row>
    <row r="2442" spans="2:9">
      <c r="B2442" s="32" t="str">
        <f t="shared" si="77"/>
        <v>N/A</v>
      </c>
      <c r="C2442" s="32" t="str">
        <f>IF(AND(Businesses!D2443="",Businesses!E2443&lt;&gt;""),0,IF(Businesses!D2443="","N/A",IF(ISNUMBER(Businesses!D2443),Businesses!D2443,0)))</f>
        <v>N/A</v>
      </c>
      <c r="D2442" s="32" t="str">
        <f>IF(Businesses!E2443="","N/A",Businesses!E2443)</f>
        <v>N/A</v>
      </c>
      <c r="E2442" s="32" t="str">
        <f>IF(Businesses!F2443="","N/A",Businesses!F2443)</f>
        <v>N/A</v>
      </c>
      <c r="F2442" s="32" t="str">
        <f t="shared" si="76"/>
        <v>N/A</v>
      </c>
      <c r="G2442" s="32" t="str">
        <f>IF(Businesses!G2443="","N/A",Businesses!G2443)</f>
        <v>N/A</v>
      </c>
      <c r="H2442" s="32" t="str">
        <f>IF(Businesses!H2443="","N/A",Businesses!H2443)</f>
        <v>N/A</v>
      </c>
      <c r="I2442" s="32" t="str">
        <f>IF(AND(Businesses!B2443="",Businesses!C2443&lt;&gt;""),0,IF(Businesses!B2443="","N/A",IF(ISNUMBER(Businesses!B2443),Businesses!B2443,0)))</f>
        <v>N/A</v>
      </c>
    </row>
    <row r="2443" spans="2:9">
      <c r="B2443" s="32" t="str">
        <f t="shared" si="77"/>
        <v>N/A</v>
      </c>
      <c r="C2443" s="32" t="str">
        <f>IF(AND(Businesses!D2444="",Businesses!E2444&lt;&gt;""),0,IF(Businesses!D2444="","N/A",IF(ISNUMBER(Businesses!D2444),Businesses!D2444,0)))</f>
        <v>N/A</v>
      </c>
      <c r="D2443" s="32" t="str">
        <f>IF(Businesses!E2444="","N/A",Businesses!E2444)</f>
        <v>N/A</v>
      </c>
      <c r="E2443" s="32" t="str">
        <f>IF(Businesses!F2444="","N/A",Businesses!F2444)</f>
        <v>N/A</v>
      </c>
      <c r="F2443" s="32" t="str">
        <f t="shared" si="76"/>
        <v>N/A</v>
      </c>
      <c r="G2443" s="32" t="str">
        <f>IF(Businesses!G2444="","N/A",Businesses!G2444)</f>
        <v>N/A</v>
      </c>
      <c r="H2443" s="32" t="str">
        <f>IF(Businesses!H2444="","N/A",Businesses!H2444)</f>
        <v>N/A</v>
      </c>
      <c r="I2443" s="32" t="str">
        <f>IF(AND(Businesses!B2444="",Businesses!C2444&lt;&gt;""),0,IF(Businesses!B2444="","N/A",IF(ISNUMBER(Businesses!B2444),Businesses!B2444,0)))</f>
        <v>N/A</v>
      </c>
    </row>
    <row r="2444" spans="2:9">
      <c r="B2444" s="32" t="str">
        <f t="shared" si="77"/>
        <v>N/A</v>
      </c>
      <c r="C2444" s="32" t="str">
        <f>IF(AND(Businesses!D2445="",Businesses!E2445&lt;&gt;""),0,IF(Businesses!D2445="","N/A",IF(ISNUMBER(Businesses!D2445),Businesses!D2445,0)))</f>
        <v>N/A</v>
      </c>
      <c r="D2444" s="32" t="str">
        <f>IF(Businesses!E2445="","N/A",Businesses!E2445)</f>
        <v>N/A</v>
      </c>
      <c r="E2444" s="32" t="str">
        <f>IF(Businesses!F2445="","N/A",Businesses!F2445)</f>
        <v>N/A</v>
      </c>
      <c r="F2444" s="32" t="str">
        <f t="shared" si="76"/>
        <v>N/A</v>
      </c>
      <c r="G2444" s="32" t="str">
        <f>IF(Businesses!G2445="","N/A",Businesses!G2445)</f>
        <v>N/A</v>
      </c>
      <c r="H2444" s="32" t="str">
        <f>IF(Businesses!H2445="","N/A",Businesses!H2445)</f>
        <v>N/A</v>
      </c>
      <c r="I2444" s="32" t="str">
        <f>IF(AND(Businesses!B2445="",Businesses!C2445&lt;&gt;""),0,IF(Businesses!B2445="","N/A",IF(ISNUMBER(Businesses!B2445),Businesses!B2445,0)))</f>
        <v>N/A</v>
      </c>
    </row>
    <row r="2445" spans="2:9">
      <c r="B2445" s="32" t="str">
        <f t="shared" si="77"/>
        <v>N/A</v>
      </c>
      <c r="C2445" s="32" t="str">
        <f>IF(AND(Businesses!D2446="",Businesses!E2446&lt;&gt;""),0,IF(Businesses!D2446="","N/A",IF(ISNUMBER(Businesses!D2446),Businesses!D2446,0)))</f>
        <v>N/A</v>
      </c>
      <c r="D2445" s="32" t="str">
        <f>IF(Businesses!E2446="","N/A",Businesses!E2446)</f>
        <v>N/A</v>
      </c>
      <c r="E2445" s="32" t="str">
        <f>IF(Businesses!F2446="","N/A",Businesses!F2446)</f>
        <v>N/A</v>
      </c>
      <c r="F2445" s="32" t="str">
        <f t="shared" si="76"/>
        <v>N/A</v>
      </c>
      <c r="G2445" s="32" t="str">
        <f>IF(Businesses!G2446="","N/A",Businesses!G2446)</f>
        <v>N/A</v>
      </c>
      <c r="H2445" s="32" t="str">
        <f>IF(Businesses!H2446="","N/A",Businesses!H2446)</f>
        <v>N/A</v>
      </c>
      <c r="I2445" s="32" t="str">
        <f>IF(AND(Businesses!B2446="",Businesses!C2446&lt;&gt;""),0,IF(Businesses!B2446="","N/A",IF(ISNUMBER(Businesses!B2446),Businesses!B2446,0)))</f>
        <v>N/A</v>
      </c>
    </row>
    <row r="2446" spans="2:9">
      <c r="B2446" s="32" t="str">
        <f t="shared" si="77"/>
        <v>N/A</v>
      </c>
      <c r="C2446" s="32" t="str">
        <f>IF(AND(Businesses!D2447="",Businesses!E2447&lt;&gt;""),0,IF(Businesses!D2447="","N/A",IF(ISNUMBER(Businesses!D2447),Businesses!D2447,0)))</f>
        <v>N/A</v>
      </c>
      <c r="D2446" s="32" t="str">
        <f>IF(Businesses!E2447="","N/A",Businesses!E2447)</f>
        <v>N/A</v>
      </c>
      <c r="E2446" s="32" t="str">
        <f>IF(Businesses!F2447="","N/A",Businesses!F2447)</f>
        <v>N/A</v>
      </c>
      <c r="F2446" s="32" t="str">
        <f t="shared" si="76"/>
        <v>N/A</v>
      </c>
      <c r="G2446" s="32" t="str">
        <f>IF(Businesses!G2447="","N/A",Businesses!G2447)</f>
        <v>N/A</v>
      </c>
      <c r="H2446" s="32" t="str">
        <f>IF(Businesses!H2447="","N/A",Businesses!H2447)</f>
        <v>N/A</v>
      </c>
      <c r="I2446" s="32" t="str">
        <f>IF(AND(Businesses!B2447="",Businesses!C2447&lt;&gt;""),0,IF(Businesses!B2447="","N/A",IF(ISNUMBER(Businesses!B2447),Businesses!B2447,0)))</f>
        <v>N/A</v>
      </c>
    </row>
    <row r="2447" spans="2:9">
      <c r="B2447" s="32" t="str">
        <f t="shared" si="77"/>
        <v>N/A</v>
      </c>
      <c r="C2447" s="32" t="str">
        <f>IF(AND(Businesses!D2448="",Businesses!E2448&lt;&gt;""),0,IF(Businesses!D2448="","N/A",IF(ISNUMBER(Businesses!D2448),Businesses!D2448,0)))</f>
        <v>N/A</v>
      </c>
      <c r="D2447" s="32" t="str">
        <f>IF(Businesses!E2448="","N/A",Businesses!E2448)</f>
        <v>N/A</v>
      </c>
      <c r="E2447" s="32" t="str">
        <f>IF(Businesses!F2448="","N/A",Businesses!F2448)</f>
        <v>N/A</v>
      </c>
      <c r="F2447" s="32" t="str">
        <f t="shared" si="76"/>
        <v>N/A</v>
      </c>
      <c r="G2447" s="32" t="str">
        <f>IF(Businesses!G2448="","N/A",Businesses!G2448)</f>
        <v>N/A</v>
      </c>
      <c r="H2447" s="32" t="str">
        <f>IF(Businesses!H2448="","N/A",Businesses!H2448)</f>
        <v>N/A</v>
      </c>
      <c r="I2447" s="32" t="str">
        <f>IF(AND(Businesses!B2448="",Businesses!C2448&lt;&gt;""),0,IF(Businesses!B2448="","N/A",IF(ISNUMBER(Businesses!B2448),Businesses!B2448,0)))</f>
        <v>N/A</v>
      </c>
    </row>
    <row r="2448" spans="2:9">
      <c r="B2448" s="32" t="str">
        <f t="shared" si="77"/>
        <v>N/A</v>
      </c>
      <c r="C2448" s="32" t="str">
        <f>IF(AND(Businesses!D2449="",Businesses!E2449&lt;&gt;""),0,IF(Businesses!D2449="","N/A",IF(ISNUMBER(Businesses!D2449),Businesses!D2449,0)))</f>
        <v>N/A</v>
      </c>
      <c r="D2448" s="32" t="str">
        <f>IF(Businesses!E2449="","N/A",Businesses!E2449)</f>
        <v>N/A</v>
      </c>
      <c r="E2448" s="32" t="str">
        <f>IF(Businesses!F2449="","N/A",Businesses!F2449)</f>
        <v>N/A</v>
      </c>
      <c r="F2448" s="32" t="str">
        <f t="shared" si="76"/>
        <v>N/A</v>
      </c>
      <c r="G2448" s="32" t="str">
        <f>IF(Businesses!G2449="","N/A",Businesses!G2449)</f>
        <v>N/A</v>
      </c>
      <c r="H2448" s="32" t="str">
        <f>IF(Businesses!H2449="","N/A",Businesses!H2449)</f>
        <v>N/A</v>
      </c>
      <c r="I2448" s="32" t="str">
        <f>IF(AND(Businesses!B2449="",Businesses!C2449&lt;&gt;""),0,IF(Businesses!B2449="","N/A",IF(ISNUMBER(Businesses!B2449),Businesses!B2449,0)))</f>
        <v>N/A</v>
      </c>
    </row>
    <row r="2449" spans="2:9">
      <c r="B2449" s="32" t="str">
        <f t="shared" si="77"/>
        <v>N/A</v>
      </c>
      <c r="C2449" s="32" t="str">
        <f>IF(AND(Businesses!D2450="",Businesses!E2450&lt;&gt;""),0,IF(Businesses!D2450="","N/A",IF(ISNUMBER(Businesses!D2450),Businesses!D2450,0)))</f>
        <v>N/A</v>
      </c>
      <c r="D2449" s="32" t="str">
        <f>IF(Businesses!E2450="","N/A",Businesses!E2450)</f>
        <v>N/A</v>
      </c>
      <c r="E2449" s="32" t="str">
        <f>IF(Businesses!F2450="","N/A",Businesses!F2450)</f>
        <v>N/A</v>
      </c>
      <c r="F2449" s="32" t="str">
        <f t="shared" si="76"/>
        <v>N/A</v>
      </c>
      <c r="G2449" s="32" t="str">
        <f>IF(Businesses!G2450="","N/A",Businesses!G2450)</f>
        <v>N/A</v>
      </c>
      <c r="H2449" s="32" t="str">
        <f>IF(Businesses!H2450="","N/A",Businesses!H2450)</f>
        <v>N/A</v>
      </c>
      <c r="I2449" s="32" t="str">
        <f>IF(AND(Businesses!B2450="",Businesses!C2450&lt;&gt;""),0,IF(Businesses!B2450="","N/A",IF(ISNUMBER(Businesses!B2450),Businesses!B2450,0)))</f>
        <v>N/A</v>
      </c>
    </row>
    <row r="2450" spans="2:9">
      <c r="B2450" s="32" t="str">
        <f t="shared" si="77"/>
        <v>N/A</v>
      </c>
      <c r="C2450" s="32" t="str">
        <f>IF(AND(Businesses!D2451="",Businesses!E2451&lt;&gt;""),0,IF(Businesses!D2451="","N/A",IF(ISNUMBER(Businesses!D2451),Businesses!D2451,0)))</f>
        <v>N/A</v>
      </c>
      <c r="D2450" s="32" t="str">
        <f>IF(Businesses!E2451="","N/A",Businesses!E2451)</f>
        <v>N/A</v>
      </c>
      <c r="E2450" s="32" t="str">
        <f>IF(Businesses!F2451="","N/A",Businesses!F2451)</f>
        <v>N/A</v>
      </c>
      <c r="F2450" s="32" t="str">
        <f t="shared" si="76"/>
        <v>N/A</v>
      </c>
      <c r="G2450" s="32" t="str">
        <f>IF(Businesses!G2451="","N/A",Businesses!G2451)</f>
        <v>N/A</v>
      </c>
      <c r="H2450" s="32" t="str">
        <f>IF(Businesses!H2451="","N/A",Businesses!H2451)</f>
        <v>N/A</v>
      </c>
      <c r="I2450" s="32" t="str">
        <f>IF(AND(Businesses!B2451="",Businesses!C2451&lt;&gt;""),0,IF(Businesses!B2451="","N/A",IF(ISNUMBER(Businesses!B2451),Businesses!B2451,0)))</f>
        <v>N/A</v>
      </c>
    </row>
    <row r="2451" spans="2:9">
      <c r="B2451" s="32" t="str">
        <f t="shared" si="77"/>
        <v>N/A</v>
      </c>
      <c r="C2451" s="32" t="str">
        <f>IF(AND(Businesses!D2452="",Businesses!E2452&lt;&gt;""),0,IF(Businesses!D2452="","N/A",IF(ISNUMBER(Businesses!D2452),Businesses!D2452,0)))</f>
        <v>N/A</v>
      </c>
      <c r="D2451" s="32" t="str">
        <f>IF(Businesses!E2452="","N/A",Businesses!E2452)</f>
        <v>N/A</v>
      </c>
      <c r="E2451" s="32" t="str">
        <f>IF(Businesses!F2452="","N/A",Businesses!F2452)</f>
        <v>N/A</v>
      </c>
      <c r="F2451" s="32" t="str">
        <f t="shared" si="76"/>
        <v>N/A</v>
      </c>
      <c r="G2451" s="32" t="str">
        <f>IF(Businesses!G2452="","N/A",Businesses!G2452)</f>
        <v>N/A</v>
      </c>
      <c r="H2451" s="32" t="str">
        <f>IF(Businesses!H2452="","N/A",Businesses!H2452)</f>
        <v>N/A</v>
      </c>
      <c r="I2451" s="32" t="str">
        <f>IF(AND(Businesses!B2452="",Businesses!C2452&lt;&gt;""),0,IF(Businesses!B2452="","N/A",IF(ISNUMBER(Businesses!B2452),Businesses!B2452,0)))</f>
        <v>N/A</v>
      </c>
    </row>
    <row r="2452" spans="2:9">
      <c r="B2452" s="32" t="str">
        <f t="shared" si="77"/>
        <v>N/A</v>
      </c>
      <c r="C2452" s="32" t="str">
        <f>IF(AND(Businesses!D2453="",Businesses!E2453&lt;&gt;""),0,IF(Businesses!D2453="","N/A",IF(ISNUMBER(Businesses!D2453),Businesses!D2453,0)))</f>
        <v>N/A</v>
      </c>
      <c r="D2452" s="32" t="str">
        <f>IF(Businesses!E2453="","N/A",Businesses!E2453)</f>
        <v>N/A</v>
      </c>
      <c r="E2452" s="32" t="str">
        <f>IF(Businesses!F2453="","N/A",Businesses!F2453)</f>
        <v>N/A</v>
      </c>
      <c r="F2452" s="32" t="str">
        <f t="shared" si="76"/>
        <v>N/A</v>
      </c>
      <c r="G2452" s="32" t="str">
        <f>IF(Businesses!G2453="","N/A",Businesses!G2453)</f>
        <v>N/A</v>
      </c>
      <c r="H2452" s="32" t="str">
        <f>IF(Businesses!H2453="","N/A",Businesses!H2453)</f>
        <v>N/A</v>
      </c>
      <c r="I2452" s="32" t="str">
        <f>IF(AND(Businesses!B2453="",Businesses!C2453&lt;&gt;""),0,IF(Businesses!B2453="","N/A",IF(ISNUMBER(Businesses!B2453),Businesses!B2453,0)))</f>
        <v>N/A</v>
      </c>
    </row>
    <row r="2453" spans="2:9">
      <c r="B2453" s="32" t="str">
        <f t="shared" si="77"/>
        <v>N/A</v>
      </c>
      <c r="C2453" s="32" t="str">
        <f>IF(AND(Businesses!D2454="",Businesses!E2454&lt;&gt;""),0,IF(Businesses!D2454="","N/A",IF(ISNUMBER(Businesses!D2454),Businesses!D2454,0)))</f>
        <v>N/A</v>
      </c>
      <c r="D2453" s="32" t="str">
        <f>IF(Businesses!E2454="","N/A",Businesses!E2454)</f>
        <v>N/A</v>
      </c>
      <c r="E2453" s="32" t="str">
        <f>IF(Businesses!F2454="","N/A",Businesses!F2454)</f>
        <v>N/A</v>
      </c>
      <c r="F2453" s="32" t="str">
        <f t="shared" si="76"/>
        <v>N/A</v>
      </c>
      <c r="G2453" s="32" t="str">
        <f>IF(Businesses!G2454="","N/A",Businesses!G2454)</f>
        <v>N/A</v>
      </c>
      <c r="H2453" s="32" t="str">
        <f>IF(Businesses!H2454="","N/A",Businesses!H2454)</f>
        <v>N/A</v>
      </c>
      <c r="I2453" s="32" t="str">
        <f>IF(AND(Businesses!B2454="",Businesses!C2454&lt;&gt;""),0,IF(Businesses!B2454="","N/A",IF(ISNUMBER(Businesses!B2454),Businesses!B2454,0)))</f>
        <v>N/A</v>
      </c>
    </row>
    <row r="2454" spans="2:9">
      <c r="B2454" s="32" t="str">
        <f t="shared" si="77"/>
        <v>N/A</v>
      </c>
      <c r="C2454" s="32" t="str">
        <f>IF(AND(Businesses!D2455="",Businesses!E2455&lt;&gt;""),0,IF(Businesses!D2455="","N/A",IF(ISNUMBER(Businesses!D2455),Businesses!D2455,0)))</f>
        <v>N/A</v>
      </c>
      <c r="D2454" s="32" t="str">
        <f>IF(Businesses!E2455="","N/A",Businesses!E2455)</f>
        <v>N/A</v>
      </c>
      <c r="E2454" s="32" t="str">
        <f>IF(Businesses!F2455="","N/A",Businesses!F2455)</f>
        <v>N/A</v>
      </c>
      <c r="F2454" s="32" t="str">
        <f t="shared" si="76"/>
        <v>N/A</v>
      </c>
      <c r="G2454" s="32" t="str">
        <f>IF(Businesses!G2455="","N/A",Businesses!G2455)</f>
        <v>N/A</v>
      </c>
      <c r="H2454" s="32" t="str">
        <f>IF(Businesses!H2455="","N/A",Businesses!H2455)</f>
        <v>N/A</v>
      </c>
      <c r="I2454" s="32" t="str">
        <f>IF(AND(Businesses!B2455="",Businesses!C2455&lt;&gt;""),0,IF(Businesses!B2455="","N/A",IF(ISNUMBER(Businesses!B2455),Businesses!B2455,0)))</f>
        <v>N/A</v>
      </c>
    </row>
    <row r="2455" spans="2:9">
      <c r="B2455" s="32" t="str">
        <f t="shared" si="77"/>
        <v>N/A</v>
      </c>
      <c r="C2455" s="32" t="str">
        <f>IF(AND(Businesses!D2456="",Businesses!E2456&lt;&gt;""),0,IF(Businesses!D2456="","N/A",IF(ISNUMBER(Businesses!D2456),Businesses!D2456,0)))</f>
        <v>N/A</v>
      </c>
      <c r="D2455" s="32" t="str">
        <f>IF(Businesses!E2456="","N/A",Businesses!E2456)</f>
        <v>N/A</v>
      </c>
      <c r="E2455" s="32" t="str">
        <f>IF(Businesses!F2456="","N/A",Businesses!F2456)</f>
        <v>N/A</v>
      </c>
      <c r="F2455" s="32" t="str">
        <f t="shared" si="76"/>
        <v>N/A</v>
      </c>
      <c r="G2455" s="32" t="str">
        <f>IF(Businesses!G2456="","N/A",Businesses!G2456)</f>
        <v>N/A</v>
      </c>
      <c r="H2455" s="32" t="str">
        <f>IF(Businesses!H2456="","N/A",Businesses!H2456)</f>
        <v>N/A</v>
      </c>
      <c r="I2455" s="32" t="str">
        <f>IF(AND(Businesses!B2456="",Businesses!C2456&lt;&gt;""),0,IF(Businesses!B2456="","N/A",IF(ISNUMBER(Businesses!B2456),Businesses!B2456,0)))</f>
        <v>N/A</v>
      </c>
    </row>
    <row r="2456" spans="2:9">
      <c r="B2456" s="32" t="str">
        <f t="shared" si="77"/>
        <v>N/A</v>
      </c>
      <c r="C2456" s="32" t="str">
        <f>IF(AND(Businesses!D2457="",Businesses!E2457&lt;&gt;""),0,IF(Businesses!D2457="","N/A",IF(ISNUMBER(Businesses!D2457),Businesses!D2457,0)))</f>
        <v>N/A</v>
      </c>
      <c r="D2456" s="32" t="str">
        <f>IF(Businesses!E2457="","N/A",Businesses!E2457)</f>
        <v>N/A</v>
      </c>
      <c r="E2456" s="32" t="str">
        <f>IF(Businesses!F2457="","N/A",Businesses!F2457)</f>
        <v>N/A</v>
      </c>
      <c r="F2456" s="32" t="str">
        <f t="shared" si="76"/>
        <v>N/A</v>
      </c>
      <c r="G2456" s="32" t="str">
        <f>IF(Businesses!G2457="","N/A",Businesses!G2457)</f>
        <v>N/A</v>
      </c>
      <c r="H2456" s="32" t="str">
        <f>IF(Businesses!H2457="","N/A",Businesses!H2457)</f>
        <v>N/A</v>
      </c>
      <c r="I2456" s="32" t="str">
        <f>IF(AND(Businesses!B2457="",Businesses!C2457&lt;&gt;""),0,IF(Businesses!B2457="","N/A",IF(ISNUMBER(Businesses!B2457),Businesses!B2457,0)))</f>
        <v>N/A</v>
      </c>
    </row>
    <row r="2457" spans="2:9">
      <c r="B2457" s="32" t="str">
        <f t="shared" si="77"/>
        <v>N/A</v>
      </c>
      <c r="C2457" s="32" t="str">
        <f>IF(AND(Businesses!D2458="",Businesses!E2458&lt;&gt;""),0,IF(Businesses!D2458="","N/A",IF(ISNUMBER(Businesses!D2458),Businesses!D2458,0)))</f>
        <v>N/A</v>
      </c>
      <c r="D2457" s="32" t="str">
        <f>IF(Businesses!E2458="","N/A",Businesses!E2458)</f>
        <v>N/A</v>
      </c>
      <c r="E2457" s="32" t="str">
        <f>IF(Businesses!F2458="","N/A",Businesses!F2458)</f>
        <v>N/A</v>
      </c>
      <c r="F2457" s="32" t="str">
        <f t="shared" si="76"/>
        <v>N/A</v>
      </c>
      <c r="G2457" s="32" t="str">
        <f>IF(Businesses!G2458="","N/A",Businesses!G2458)</f>
        <v>N/A</v>
      </c>
      <c r="H2457" s="32" t="str">
        <f>IF(Businesses!H2458="","N/A",Businesses!H2458)</f>
        <v>N/A</v>
      </c>
      <c r="I2457" s="32" t="str">
        <f>IF(AND(Businesses!B2458="",Businesses!C2458&lt;&gt;""),0,IF(Businesses!B2458="","N/A",IF(ISNUMBER(Businesses!B2458),Businesses!B2458,0)))</f>
        <v>N/A</v>
      </c>
    </row>
    <row r="2458" spans="2:9">
      <c r="B2458" s="32" t="str">
        <f t="shared" si="77"/>
        <v>N/A</v>
      </c>
      <c r="C2458" s="32" t="str">
        <f>IF(AND(Businesses!D2459="",Businesses!E2459&lt;&gt;""),0,IF(Businesses!D2459="","N/A",IF(ISNUMBER(Businesses!D2459),Businesses!D2459,0)))</f>
        <v>N/A</v>
      </c>
      <c r="D2458" s="32" t="str">
        <f>IF(Businesses!E2459="","N/A",Businesses!E2459)</f>
        <v>N/A</v>
      </c>
      <c r="E2458" s="32" t="str">
        <f>IF(Businesses!F2459="","N/A",Businesses!F2459)</f>
        <v>N/A</v>
      </c>
      <c r="F2458" s="32" t="str">
        <f t="shared" si="76"/>
        <v>N/A</v>
      </c>
      <c r="G2458" s="32" t="str">
        <f>IF(Businesses!G2459="","N/A",Businesses!G2459)</f>
        <v>N/A</v>
      </c>
      <c r="H2458" s="32" t="str">
        <f>IF(Businesses!H2459="","N/A",Businesses!H2459)</f>
        <v>N/A</v>
      </c>
      <c r="I2458" s="32" t="str">
        <f>IF(AND(Businesses!B2459="",Businesses!C2459&lt;&gt;""),0,IF(Businesses!B2459="","N/A",IF(ISNUMBER(Businesses!B2459),Businesses!B2459,0)))</f>
        <v>N/A</v>
      </c>
    </row>
    <row r="2459" spans="2:9">
      <c r="B2459" s="32" t="str">
        <f t="shared" si="77"/>
        <v>N/A</v>
      </c>
      <c r="C2459" s="32" t="str">
        <f>IF(AND(Businesses!D2460="",Businesses!E2460&lt;&gt;""),0,IF(Businesses!D2460="","N/A",IF(ISNUMBER(Businesses!D2460),Businesses!D2460,0)))</f>
        <v>N/A</v>
      </c>
      <c r="D2459" s="32" t="str">
        <f>IF(Businesses!E2460="","N/A",Businesses!E2460)</f>
        <v>N/A</v>
      </c>
      <c r="E2459" s="32" t="str">
        <f>IF(Businesses!F2460="","N/A",Businesses!F2460)</f>
        <v>N/A</v>
      </c>
      <c r="F2459" s="32" t="str">
        <f t="shared" si="76"/>
        <v>N/A</v>
      </c>
      <c r="G2459" s="32" t="str">
        <f>IF(Businesses!G2460="","N/A",Businesses!G2460)</f>
        <v>N/A</v>
      </c>
      <c r="H2459" s="32" t="str">
        <f>IF(Businesses!H2460="","N/A",Businesses!H2460)</f>
        <v>N/A</v>
      </c>
      <c r="I2459" s="32" t="str">
        <f>IF(AND(Businesses!B2460="",Businesses!C2460&lt;&gt;""),0,IF(Businesses!B2460="","N/A",IF(ISNUMBER(Businesses!B2460),Businesses!B2460,0)))</f>
        <v>N/A</v>
      </c>
    </row>
    <row r="2460" spans="2:9">
      <c r="B2460" s="32" t="str">
        <f t="shared" si="77"/>
        <v>N/A</v>
      </c>
      <c r="C2460" s="32" t="str">
        <f>IF(AND(Businesses!D2461="",Businesses!E2461&lt;&gt;""),0,IF(Businesses!D2461="","N/A",IF(ISNUMBER(Businesses!D2461),Businesses!D2461,0)))</f>
        <v>N/A</v>
      </c>
      <c r="D2460" s="32" t="str">
        <f>IF(Businesses!E2461="","N/A",Businesses!E2461)</f>
        <v>N/A</v>
      </c>
      <c r="E2460" s="32" t="str">
        <f>IF(Businesses!F2461="","N/A",Businesses!F2461)</f>
        <v>N/A</v>
      </c>
      <c r="F2460" s="32" t="str">
        <f t="shared" si="76"/>
        <v>N/A</v>
      </c>
      <c r="G2460" s="32" t="str">
        <f>IF(Businesses!G2461="","N/A",Businesses!G2461)</f>
        <v>N/A</v>
      </c>
      <c r="H2460" s="32" t="str">
        <f>IF(Businesses!H2461="","N/A",Businesses!H2461)</f>
        <v>N/A</v>
      </c>
      <c r="I2460" s="32" t="str">
        <f>IF(AND(Businesses!B2461="",Businesses!C2461&lt;&gt;""),0,IF(Businesses!B2461="","N/A",IF(ISNUMBER(Businesses!B2461),Businesses!B2461,0)))</f>
        <v>N/A</v>
      </c>
    </row>
    <row r="2461" spans="2:9">
      <c r="B2461" s="32" t="str">
        <f t="shared" si="77"/>
        <v>N/A</v>
      </c>
      <c r="C2461" s="32" t="str">
        <f>IF(AND(Businesses!D2462="",Businesses!E2462&lt;&gt;""),0,IF(Businesses!D2462="","N/A",IF(ISNUMBER(Businesses!D2462),Businesses!D2462,0)))</f>
        <v>N/A</v>
      </c>
      <c r="D2461" s="32" t="str">
        <f>IF(Businesses!E2462="","N/A",Businesses!E2462)</f>
        <v>N/A</v>
      </c>
      <c r="E2461" s="32" t="str">
        <f>IF(Businesses!F2462="","N/A",Businesses!F2462)</f>
        <v>N/A</v>
      </c>
      <c r="F2461" s="32" t="str">
        <f t="shared" si="76"/>
        <v>N/A</v>
      </c>
      <c r="G2461" s="32" t="str">
        <f>IF(Businesses!G2462="","N/A",Businesses!G2462)</f>
        <v>N/A</v>
      </c>
      <c r="H2461" s="32" t="str">
        <f>IF(Businesses!H2462="","N/A",Businesses!H2462)</f>
        <v>N/A</v>
      </c>
      <c r="I2461" s="32" t="str">
        <f>IF(AND(Businesses!B2462="",Businesses!C2462&lt;&gt;""),0,IF(Businesses!B2462="","N/A",IF(ISNUMBER(Businesses!B2462),Businesses!B2462,0)))</f>
        <v>N/A</v>
      </c>
    </row>
    <row r="2462" spans="2:9">
      <c r="B2462" s="32" t="str">
        <f t="shared" si="77"/>
        <v>N/A</v>
      </c>
      <c r="C2462" s="32" t="str">
        <f>IF(AND(Businesses!D2463="",Businesses!E2463&lt;&gt;""),0,IF(Businesses!D2463="","N/A",IF(ISNUMBER(Businesses!D2463),Businesses!D2463,0)))</f>
        <v>N/A</v>
      </c>
      <c r="D2462" s="32" t="str">
        <f>IF(Businesses!E2463="","N/A",Businesses!E2463)</f>
        <v>N/A</v>
      </c>
      <c r="E2462" s="32" t="str">
        <f>IF(Businesses!F2463="","N/A",Businesses!F2463)</f>
        <v>N/A</v>
      </c>
      <c r="F2462" s="32" t="str">
        <f t="shared" si="76"/>
        <v>N/A</v>
      </c>
      <c r="G2462" s="32" t="str">
        <f>IF(Businesses!G2463="","N/A",Businesses!G2463)</f>
        <v>N/A</v>
      </c>
      <c r="H2462" s="32" t="str">
        <f>IF(Businesses!H2463="","N/A",Businesses!H2463)</f>
        <v>N/A</v>
      </c>
      <c r="I2462" s="32" t="str">
        <f>IF(AND(Businesses!B2463="",Businesses!C2463&lt;&gt;""),0,IF(Businesses!B2463="","N/A",IF(ISNUMBER(Businesses!B2463),Businesses!B2463,0)))</f>
        <v>N/A</v>
      </c>
    </row>
    <row r="2463" spans="2:9">
      <c r="B2463" s="32" t="str">
        <f t="shared" si="77"/>
        <v>N/A</v>
      </c>
      <c r="C2463" s="32" t="str">
        <f>IF(AND(Businesses!D2464="",Businesses!E2464&lt;&gt;""),0,IF(Businesses!D2464="","N/A",IF(ISNUMBER(Businesses!D2464),Businesses!D2464,0)))</f>
        <v>N/A</v>
      </c>
      <c r="D2463" s="32" t="str">
        <f>IF(Businesses!E2464="","N/A",Businesses!E2464)</f>
        <v>N/A</v>
      </c>
      <c r="E2463" s="32" t="str">
        <f>IF(Businesses!F2464="","N/A",Businesses!F2464)</f>
        <v>N/A</v>
      </c>
      <c r="F2463" s="32" t="str">
        <f t="shared" si="76"/>
        <v>N/A</v>
      </c>
      <c r="G2463" s="32" t="str">
        <f>IF(Businesses!G2464="","N/A",Businesses!G2464)</f>
        <v>N/A</v>
      </c>
      <c r="H2463" s="32" t="str">
        <f>IF(Businesses!H2464="","N/A",Businesses!H2464)</f>
        <v>N/A</v>
      </c>
      <c r="I2463" s="32" t="str">
        <f>IF(AND(Businesses!B2464="",Businesses!C2464&lt;&gt;""),0,IF(Businesses!B2464="","N/A",IF(ISNUMBER(Businesses!B2464),Businesses!B2464,0)))</f>
        <v>N/A</v>
      </c>
    </row>
    <row r="2464" spans="2:9">
      <c r="B2464" s="32" t="str">
        <f t="shared" si="77"/>
        <v>N/A</v>
      </c>
      <c r="C2464" s="32" t="str">
        <f>IF(AND(Businesses!D2465="",Businesses!E2465&lt;&gt;""),0,IF(Businesses!D2465="","N/A",IF(ISNUMBER(Businesses!D2465),Businesses!D2465,0)))</f>
        <v>N/A</v>
      </c>
      <c r="D2464" s="32" t="str">
        <f>IF(Businesses!E2465="","N/A",Businesses!E2465)</f>
        <v>N/A</v>
      </c>
      <c r="E2464" s="32" t="str">
        <f>IF(Businesses!F2465="","N/A",Businesses!F2465)</f>
        <v>N/A</v>
      </c>
      <c r="F2464" s="32" t="str">
        <f t="shared" si="76"/>
        <v>N/A</v>
      </c>
      <c r="G2464" s="32" t="str">
        <f>IF(Businesses!G2465="","N/A",Businesses!G2465)</f>
        <v>N/A</v>
      </c>
      <c r="H2464" s="32" t="str">
        <f>IF(Businesses!H2465="","N/A",Businesses!H2465)</f>
        <v>N/A</v>
      </c>
      <c r="I2464" s="32" t="str">
        <f>IF(AND(Businesses!B2465="",Businesses!C2465&lt;&gt;""),0,IF(Businesses!B2465="","N/A",IF(ISNUMBER(Businesses!B2465),Businesses!B2465,0)))</f>
        <v>N/A</v>
      </c>
    </row>
    <row r="2465" spans="2:9">
      <c r="B2465" s="32" t="str">
        <f t="shared" si="77"/>
        <v>N/A</v>
      </c>
      <c r="C2465" s="32" t="str">
        <f>IF(AND(Businesses!D2466="",Businesses!E2466&lt;&gt;""),0,IF(Businesses!D2466="","N/A",IF(ISNUMBER(Businesses!D2466),Businesses!D2466,0)))</f>
        <v>N/A</v>
      </c>
      <c r="D2465" s="32" t="str">
        <f>IF(Businesses!E2466="","N/A",Businesses!E2466)</f>
        <v>N/A</v>
      </c>
      <c r="E2465" s="32" t="str">
        <f>IF(Businesses!F2466="","N/A",Businesses!F2466)</f>
        <v>N/A</v>
      </c>
      <c r="F2465" s="32" t="str">
        <f t="shared" si="76"/>
        <v>N/A</v>
      </c>
      <c r="G2465" s="32" t="str">
        <f>IF(Businesses!G2466="","N/A",Businesses!G2466)</f>
        <v>N/A</v>
      </c>
      <c r="H2465" s="32" t="str">
        <f>IF(Businesses!H2466="","N/A",Businesses!H2466)</f>
        <v>N/A</v>
      </c>
      <c r="I2465" s="32" t="str">
        <f>IF(AND(Businesses!B2466="",Businesses!C2466&lt;&gt;""),0,IF(Businesses!B2466="","N/A",IF(ISNUMBER(Businesses!B2466),Businesses!B2466,0)))</f>
        <v>N/A</v>
      </c>
    </row>
    <row r="2466" spans="2:9">
      <c r="B2466" s="32" t="str">
        <f t="shared" si="77"/>
        <v>N/A</v>
      </c>
      <c r="C2466" s="32" t="str">
        <f>IF(AND(Businesses!D2467="",Businesses!E2467&lt;&gt;""),0,IF(Businesses!D2467="","N/A",IF(ISNUMBER(Businesses!D2467),Businesses!D2467,0)))</f>
        <v>N/A</v>
      </c>
      <c r="D2466" s="32" t="str">
        <f>IF(Businesses!E2467="","N/A",Businesses!E2467)</f>
        <v>N/A</v>
      </c>
      <c r="E2466" s="32" t="str">
        <f>IF(Businesses!F2467="","N/A",Businesses!F2467)</f>
        <v>N/A</v>
      </c>
      <c r="F2466" s="32" t="str">
        <f t="shared" si="76"/>
        <v>N/A</v>
      </c>
      <c r="G2466" s="32" t="str">
        <f>IF(Businesses!G2467="","N/A",Businesses!G2467)</f>
        <v>N/A</v>
      </c>
      <c r="H2466" s="32" t="str">
        <f>IF(Businesses!H2467="","N/A",Businesses!H2467)</f>
        <v>N/A</v>
      </c>
      <c r="I2466" s="32" t="str">
        <f>IF(AND(Businesses!B2467="",Businesses!C2467&lt;&gt;""),0,IF(Businesses!B2467="","N/A",IF(ISNUMBER(Businesses!B2467),Businesses!B2467,0)))</f>
        <v>N/A</v>
      </c>
    </row>
    <row r="2467" spans="2:9">
      <c r="B2467" s="32" t="str">
        <f t="shared" si="77"/>
        <v>N/A</v>
      </c>
      <c r="C2467" s="32" t="str">
        <f>IF(AND(Businesses!D2468="",Businesses!E2468&lt;&gt;""),0,IF(Businesses!D2468="","N/A",IF(ISNUMBER(Businesses!D2468),Businesses!D2468,0)))</f>
        <v>N/A</v>
      </c>
      <c r="D2467" s="32" t="str">
        <f>IF(Businesses!E2468="","N/A",Businesses!E2468)</f>
        <v>N/A</v>
      </c>
      <c r="E2467" s="32" t="str">
        <f>IF(Businesses!F2468="","N/A",Businesses!F2468)</f>
        <v>N/A</v>
      </c>
      <c r="F2467" s="32" t="str">
        <f t="shared" si="76"/>
        <v>N/A</v>
      </c>
      <c r="G2467" s="32" t="str">
        <f>IF(Businesses!G2468="","N/A",Businesses!G2468)</f>
        <v>N/A</v>
      </c>
      <c r="H2467" s="32" t="str">
        <f>IF(Businesses!H2468="","N/A",Businesses!H2468)</f>
        <v>N/A</v>
      </c>
      <c r="I2467" s="32" t="str">
        <f>IF(AND(Businesses!B2468="",Businesses!C2468&lt;&gt;""),0,IF(Businesses!B2468="","N/A",IF(ISNUMBER(Businesses!B2468),Businesses!B2468,0)))</f>
        <v>N/A</v>
      </c>
    </row>
    <row r="2468" spans="2:9">
      <c r="B2468" s="32" t="str">
        <f t="shared" si="77"/>
        <v>N/A</v>
      </c>
      <c r="C2468" s="32" t="str">
        <f>IF(AND(Businesses!D2469="",Businesses!E2469&lt;&gt;""),0,IF(Businesses!D2469="","N/A",IF(ISNUMBER(Businesses!D2469),Businesses!D2469,0)))</f>
        <v>N/A</v>
      </c>
      <c r="D2468" s="32" t="str">
        <f>IF(Businesses!E2469="","N/A",Businesses!E2469)</f>
        <v>N/A</v>
      </c>
      <c r="E2468" s="32" t="str">
        <f>IF(Businesses!F2469="","N/A",Businesses!F2469)</f>
        <v>N/A</v>
      </c>
      <c r="F2468" s="32" t="str">
        <f t="shared" si="76"/>
        <v>N/A</v>
      </c>
      <c r="G2468" s="32" t="str">
        <f>IF(Businesses!G2469="","N/A",Businesses!G2469)</f>
        <v>N/A</v>
      </c>
      <c r="H2468" s="32" t="str">
        <f>IF(Businesses!H2469="","N/A",Businesses!H2469)</f>
        <v>N/A</v>
      </c>
      <c r="I2468" s="32" t="str">
        <f>IF(AND(Businesses!B2469="",Businesses!C2469&lt;&gt;""),0,IF(Businesses!B2469="","N/A",IF(ISNUMBER(Businesses!B2469),Businesses!B2469,0)))</f>
        <v>N/A</v>
      </c>
    </row>
    <row r="2469" spans="2:9">
      <c r="B2469" s="32" t="str">
        <f t="shared" si="77"/>
        <v>N/A</v>
      </c>
      <c r="C2469" s="32" t="str">
        <f>IF(AND(Businesses!D2470="",Businesses!E2470&lt;&gt;""),0,IF(Businesses!D2470="","N/A",IF(ISNUMBER(Businesses!D2470),Businesses!D2470,0)))</f>
        <v>N/A</v>
      </c>
      <c r="D2469" s="32" t="str">
        <f>IF(Businesses!E2470="","N/A",Businesses!E2470)</f>
        <v>N/A</v>
      </c>
      <c r="E2469" s="32" t="str">
        <f>IF(Businesses!F2470="","N/A",Businesses!F2470)</f>
        <v>N/A</v>
      </c>
      <c r="F2469" s="32" t="str">
        <f t="shared" si="76"/>
        <v>N/A</v>
      </c>
      <c r="G2469" s="32" t="str">
        <f>IF(Businesses!G2470="","N/A",Businesses!G2470)</f>
        <v>N/A</v>
      </c>
      <c r="H2469" s="32" t="str">
        <f>IF(Businesses!H2470="","N/A",Businesses!H2470)</f>
        <v>N/A</v>
      </c>
      <c r="I2469" s="32" t="str">
        <f>IF(AND(Businesses!B2470="",Businesses!C2470&lt;&gt;""),0,IF(Businesses!B2470="","N/A",IF(ISNUMBER(Businesses!B2470),Businesses!B2470,0)))</f>
        <v>N/A</v>
      </c>
    </row>
    <row r="2470" spans="2:9">
      <c r="B2470" s="32" t="str">
        <f t="shared" si="77"/>
        <v>N/A</v>
      </c>
      <c r="C2470" s="32" t="str">
        <f>IF(AND(Businesses!D2471="",Businesses!E2471&lt;&gt;""),0,IF(Businesses!D2471="","N/A",IF(ISNUMBER(Businesses!D2471),Businesses!D2471,0)))</f>
        <v>N/A</v>
      </c>
      <c r="D2470" s="32" t="str">
        <f>IF(Businesses!E2471="","N/A",Businesses!E2471)</f>
        <v>N/A</v>
      </c>
      <c r="E2470" s="32" t="str">
        <f>IF(Businesses!F2471="","N/A",Businesses!F2471)</f>
        <v>N/A</v>
      </c>
      <c r="F2470" s="32" t="str">
        <f t="shared" si="76"/>
        <v>N/A</v>
      </c>
      <c r="G2470" s="32" t="str">
        <f>IF(Businesses!G2471="","N/A",Businesses!G2471)</f>
        <v>N/A</v>
      </c>
      <c r="H2470" s="32" t="str">
        <f>IF(Businesses!H2471="","N/A",Businesses!H2471)</f>
        <v>N/A</v>
      </c>
      <c r="I2470" s="32" t="str">
        <f>IF(AND(Businesses!B2471="",Businesses!C2471&lt;&gt;""),0,IF(Businesses!B2471="","N/A",IF(ISNUMBER(Businesses!B2471),Businesses!B2471,0)))</f>
        <v>N/A</v>
      </c>
    </row>
    <row r="2471" spans="2:9">
      <c r="B2471" s="32" t="str">
        <f t="shared" si="77"/>
        <v>N/A</v>
      </c>
      <c r="C2471" s="32" t="str">
        <f>IF(AND(Businesses!D2472="",Businesses!E2472&lt;&gt;""),0,IF(Businesses!D2472="","N/A",IF(ISNUMBER(Businesses!D2472),Businesses!D2472,0)))</f>
        <v>N/A</v>
      </c>
      <c r="D2471" s="32" t="str">
        <f>IF(Businesses!E2472="","N/A",Businesses!E2472)</f>
        <v>N/A</v>
      </c>
      <c r="E2471" s="32" t="str">
        <f>IF(Businesses!F2472="","N/A",Businesses!F2472)</f>
        <v>N/A</v>
      </c>
      <c r="F2471" s="32" t="str">
        <f t="shared" si="76"/>
        <v>N/A</v>
      </c>
      <c r="G2471" s="32" t="str">
        <f>IF(Businesses!G2472="","N/A",Businesses!G2472)</f>
        <v>N/A</v>
      </c>
      <c r="H2471" s="32" t="str">
        <f>IF(Businesses!H2472="","N/A",Businesses!H2472)</f>
        <v>N/A</v>
      </c>
      <c r="I2471" s="32" t="str">
        <f>IF(AND(Businesses!B2472="",Businesses!C2472&lt;&gt;""),0,IF(Businesses!B2472="","N/A",IF(ISNUMBER(Businesses!B2472),Businesses!B2472,0)))</f>
        <v>N/A</v>
      </c>
    </row>
    <row r="2472" spans="2:9">
      <c r="B2472" s="32" t="str">
        <f t="shared" si="77"/>
        <v>N/A</v>
      </c>
      <c r="C2472" s="32" t="str">
        <f>IF(AND(Businesses!D2473="",Businesses!E2473&lt;&gt;""),0,IF(Businesses!D2473="","N/A",IF(ISNUMBER(Businesses!D2473),Businesses!D2473,0)))</f>
        <v>N/A</v>
      </c>
      <c r="D2472" s="32" t="str">
        <f>IF(Businesses!E2473="","N/A",Businesses!E2473)</f>
        <v>N/A</v>
      </c>
      <c r="E2472" s="32" t="str">
        <f>IF(Businesses!F2473="","N/A",Businesses!F2473)</f>
        <v>N/A</v>
      </c>
      <c r="F2472" s="32" t="str">
        <f t="shared" si="76"/>
        <v>N/A</v>
      </c>
      <c r="G2472" s="32" t="str">
        <f>IF(Businesses!G2473="","N/A",Businesses!G2473)</f>
        <v>N/A</v>
      </c>
      <c r="H2472" s="32" t="str">
        <f>IF(Businesses!H2473="","N/A",Businesses!H2473)</f>
        <v>N/A</v>
      </c>
      <c r="I2472" s="32" t="str">
        <f>IF(AND(Businesses!B2473="",Businesses!C2473&lt;&gt;""),0,IF(Businesses!B2473="","N/A",IF(ISNUMBER(Businesses!B2473),Businesses!B2473,0)))</f>
        <v>N/A</v>
      </c>
    </row>
    <row r="2473" spans="2:9">
      <c r="B2473" s="32" t="str">
        <f t="shared" si="77"/>
        <v>N/A</v>
      </c>
      <c r="C2473" s="32" t="str">
        <f>IF(AND(Businesses!D2474="",Businesses!E2474&lt;&gt;""),0,IF(Businesses!D2474="","N/A",IF(ISNUMBER(Businesses!D2474),Businesses!D2474,0)))</f>
        <v>N/A</v>
      </c>
      <c r="D2473" s="32" t="str">
        <f>IF(Businesses!E2474="","N/A",Businesses!E2474)</f>
        <v>N/A</v>
      </c>
      <c r="E2473" s="32" t="str">
        <f>IF(Businesses!F2474="","N/A",Businesses!F2474)</f>
        <v>N/A</v>
      </c>
      <c r="F2473" s="32" t="str">
        <f t="shared" si="76"/>
        <v>N/A</v>
      </c>
      <c r="G2473" s="32" t="str">
        <f>IF(Businesses!G2474="","N/A",Businesses!G2474)</f>
        <v>N/A</v>
      </c>
      <c r="H2473" s="32" t="str">
        <f>IF(Businesses!H2474="","N/A",Businesses!H2474)</f>
        <v>N/A</v>
      </c>
      <c r="I2473" s="32" t="str">
        <f>IF(AND(Businesses!B2474="",Businesses!C2474&lt;&gt;""),0,IF(Businesses!B2474="","N/A",IF(ISNUMBER(Businesses!B2474),Businesses!B2474,0)))</f>
        <v>N/A</v>
      </c>
    </row>
    <row r="2474" spans="2:9">
      <c r="B2474" s="32" t="str">
        <f t="shared" si="77"/>
        <v>N/A</v>
      </c>
      <c r="C2474" s="32" t="str">
        <f>IF(AND(Businesses!D2475="",Businesses!E2475&lt;&gt;""),0,IF(Businesses!D2475="","N/A",IF(ISNUMBER(Businesses!D2475),Businesses!D2475,0)))</f>
        <v>N/A</v>
      </c>
      <c r="D2474" s="32" t="str">
        <f>IF(Businesses!E2475="","N/A",Businesses!E2475)</f>
        <v>N/A</v>
      </c>
      <c r="E2474" s="32" t="str">
        <f>IF(Businesses!F2475="","N/A",Businesses!F2475)</f>
        <v>N/A</v>
      </c>
      <c r="F2474" s="32" t="str">
        <f t="shared" si="76"/>
        <v>N/A</v>
      </c>
      <c r="G2474" s="32" t="str">
        <f>IF(Businesses!G2475="","N/A",Businesses!G2475)</f>
        <v>N/A</v>
      </c>
      <c r="H2474" s="32" t="str">
        <f>IF(Businesses!H2475="","N/A",Businesses!H2475)</f>
        <v>N/A</v>
      </c>
      <c r="I2474" s="32" t="str">
        <f>IF(AND(Businesses!B2475="",Businesses!C2475&lt;&gt;""),0,IF(Businesses!B2475="","N/A",IF(ISNUMBER(Businesses!B2475),Businesses!B2475,0)))</f>
        <v>N/A</v>
      </c>
    </row>
    <row r="2475" spans="2:9">
      <c r="B2475" s="32" t="str">
        <f t="shared" si="77"/>
        <v>N/A</v>
      </c>
      <c r="C2475" s="32" t="str">
        <f>IF(AND(Businesses!D2476="",Businesses!E2476&lt;&gt;""),0,IF(Businesses!D2476="","N/A",IF(ISNUMBER(Businesses!D2476),Businesses!D2476,0)))</f>
        <v>N/A</v>
      </c>
      <c r="D2475" s="32" t="str">
        <f>IF(Businesses!E2476="","N/A",Businesses!E2476)</f>
        <v>N/A</v>
      </c>
      <c r="E2475" s="32" t="str">
        <f>IF(Businesses!F2476="","N/A",Businesses!F2476)</f>
        <v>N/A</v>
      </c>
      <c r="F2475" s="32" t="str">
        <f t="shared" si="76"/>
        <v>N/A</v>
      </c>
      <c r="G2475" s="32" t="str">
        <f>IF(Businesses!G2476="","N/A",Businesses!G2476)</f>
        <v>N/A</v>
      </c>
      <c r="H2475" s="32" t="str">
        <f>IF(Businesses!H2476="","N/A",Businesses!H2476)</f>
        <v>N/A</v>
      </c>
      <c r="I2475" s="32" t="str">
        <f>IF(AND(Businesses!B2476="",Businesses!C2476&lt;&gt;""),0,IF(Businesses!B2476="","N/A",IF(ISNUMBER(Businesses!B2476),Businesses!B2476,0)))</f>
        <v>N/A</v>
      </c>
    </row>
    <row r="2476" spans="2:9">
      <c r="B2476" s="32" t="str">
        <f t="shared" si="77"/>
        <v>N/A</v>
      </c>
      <c r="C2476" s="32" t="str">
        <f>IF(AND(Businesses!D2477="",Businesses!E2477&lt;&gt;""),0,IF(Businesses!D2477="","N/A",IF(ISNUMBER(Businesses!D2477),Businesses!D2477,0)))</f>
        <v>N/A</v>
      </c>
      <c r="D2476" s="32" t="str">
        <f>IF(Businesses!E2477="","N/A",Businesses!E2477)</f>
        <v>N/A</v>
      </c>
      <c r="E2476" s="32" t="str">
        <f>IF(Businesses!F2477="","N/A",Businesses!F2477)</f>
        <v>N/A</v>
      </c>
      <c r="F2476" s="32" t="str">
        <f t="shared" si="76"/>
        <v>N/A</v>
      </c>
      <c r="G2476" s="32" t="str">
        <f>IF(Businesses!G2477="","N/A",Businesses!G2477)</f>
        <v>N/A</v>
      </c>
      <c r="H2476" s="32" t="str">
        <f>IF(Businesses!H2477="","N/A",Businesses!H2477)</f>
        <v>N/A</v>
      </c>
      <c r="I2476" s="32" t="str">
        <f>IF(AND(Businesses!B2477="",Businesses!C2477&lt;&gt;""),0,IF(Businesses!B2477="","N/A",IF(ISNUMBER(Businesses!B2477),Businesses!B2477,0)))</f>
        <v>N/A</v>
      </c>
    </row>
    <row r="2477" spans="2:9">
      <c r="B2477" s="32" t="str">
        <f t="shared" si="77"/>
        <v>N/A</v>
      </c>
      <c r="C2477" s="32" t="str">
        <f>IF(AND(Businesses!D2478="",Businesses!E2478&lt;&gt;""),0,IF(Businesses!D2478="","N/A",IF(ISNUMBER(Businesses!D2478),Businesses!D2478,0)))</f>
        <v>N/A</v>
      </c>
      <c r="D2477" s="32" t="str">
        <f>IF(Businesses!E2478="","N/A",Businesses!E2478)</f>
        <v>N/A</v>
      </c>
      <c r="E2477" s="32" t="str">
        <f>IF(Businesses!F2478="","N/A",Businesses!F2478)</f>
        <v>N/A</v>
      </c>
      <c r="F2477" s="32" t="str">
        <f t="shared" si="76"/>
        <v>N/A</v>
      </c>
      <c r="G2477" s="32" t="str">
        <f>IF(Businesses!G2478="","N/A",Businesses!G2478)</f>
        <v>N/A</v>
      </c>
      <c r="H2477" s="32" t="str">
        <f>IF(Businesses!H2478="","N/A",Businesses!H2478)</f>
        <v>N/A</v>
      </c>
      <c r="I2477" s="32" t="str">
        <f>IF(AND(Businesses!B2478="",Businesses!C2478&lt;&gt;""),0,IF(Businesses!B2478="","N/A",IF(ISNUMBER(Businesses!B2478),Businesses!B2478,0)))</f>
        <v>N/A</v>
      </c>
    </row>
    <row r="2478" spans="2:9">
      <c r="B2478" s="32" t="str">
        <f t="shared" si="77"/>
        <v>N/A</v>
      </c>
      <c r="C2478" s="32" t="str">
        <f>IF(AND(Businesses!D2479="",Businesses!E2479&lt;&gt;""),0,IF(Businesses!D2479="","N/A",IF(ISNUMBER(Businesses!D2479),Businesses!D2479,0)))</f>
        <v>N/A</v>
      </c>
      <c r="D2478" s="32" t="str">
        <f>IF(Businesses!E2479="","N/A",Businesses!E2479)</f>
        <v>N/A</v>
      </c>
      <c r="E2478" s="32" t="str">
        <f>IF(Businesses!F2479="","N/A",Businesses!F2479)</f>
        <v>N/A</v>
      </c>
      <c r="F2478" s="32" t="str">
        <f t="shared" si="76"/>
        <v>N/A</v>
      </c>
      <c r="G2478" s="32" t="str">
        <f>IF(Businesses!G2479="","N/A",Businesses!G2479)</f>
        <v>N/A</v>
      </c>
      <c r="H2478" s="32" t="str">
        <f>IF(Businesses!H2479="","N/A",Businesses!H2479)</f>
        <v>N/A</v>
      </c>
      <c r="I2478" s="32" t="str">
        <f>IF(AND(Businesses!B2479="",Businesses!C2479&lt;&gt;""),0,IF(Businesses!B2479="","N/A",IF(ISNUMBER(Businesses!B2479),Businesses!B2479,0)))</f>
        <v>N/A</v>
      </c>
    </row>
    <row r="2479" spans="2:9">
      <c r="B2479" s="32" t="str">
        <f t="shared" si="77"/>
        <v>N/A</v>
      </c>
      <c r="C2479" s="32" t="str">
        <f>IF(AND(Businesses!D2480="",Businesses!E2480&lt;&gt;""),0,IF(Businesses!D2480="","N/A",IF(ISNUMBER(Businesses!D2480),Businesses!D2480,0)))</f>
        <v>N/A</v>
      </c>
      <c r="D2479" s="32" t="str">
        <f>IF(Businesses!E2480="","N/A",Businesses!E2480)</f>
        <v>N/A</v>
      </c>
      <c r="E2479" s="32" t="str">
        <f>IF(Businesses!F2480="","N/A",Businesses!F2480)</f>
        <v>N/A</v>
      </c>
      <c r="F2479" s="32" t="str">
        <f t="shared" si="76"/>
        <v>N/A</v>
      </c>
      <c r="G2479" s="32" t="str">
        <f>IF(Businesses!G2480="","N/A",Businesses!G2480)</f>
        <v>N/A</v>
      </c>
      <c r="H2479" s="32" t="str">
        <f>IF(Businesses!H2480="","N/A",Businesses!H2480)</f>
        <v>N/A</v>
      </c>
      <c r="I2479" s="32" t="str">
        <f>IF(AND(Businesses!B2480="",Businesses!C2480&lt;&gt;""),0,IF(Businesses!B2480="","N/A",IF(ISNUMBER(Businesses!B2480),Businesses!B2480,0)))</f>
        <v>N/A</v>
      </c>
    </row>
    <row r="2480" spans="2:9">
      <c r="B2480" s="32" t="str">
        <f t="shared" si="77"/>
        <v>N/A</v>
      </c>
      <c r="C2480" s="32" t="str">
        <f>IF(AND(Businesses!D2481="",Businesses!E2481&lt;&gt;""),0,IF(Businesses!D2481="","N/A",IF(ISNUMBER(Businesses!D2481),Businesses!D2481,0)))</f>
        <v>N/A</v>
      </c>
      <c r="D2480" s="32" t="str">
        <f>IF(Businesses!E2481="","N/A",Businesses!E2481)</f>
        <v>N/A</v>
      </c>
      <c r="E2480" s="32" t="str">
        <f>IF(Businesses!F2481="","N/A",Businesses!F2481)</f>
        <v>N/A</v>
      </c>
      <c r="F2480" s="32" t="str">
        <f t="shared" si="76"/>
        <v>N/A</v>
      </c>
      <c r="G2480" s="32" t="str">
        <f>IF(Businesses!G2481="","N/A",Businesses!G2481)</f>
        <v>N/A</v>
      </c>
      <c r="H2480" s="32" t="str">
        <f>IF(Businesses!H2481="","N/A",Businesses!H2481)</f>
        <v>N/A</v>
      </c>
      <c r="I2480" s="32" t="str">
        <f>IF(AND(Businesses!B2481="",Businesses!C2481&lt;&gt;""),0,IF(Businesses!B2481="","N/A",IF(ISNUMBER(Businesses!B2481),Businesses!B2481,0)))</f>
        <v>N/A</v>
      </c>
    </row>
    <row r="2481" spans="2:9">
      <c r="B2481" s="32" t="str">
        <f t="shared" si="77"/>
        <v>N/A</v>
      </c>
      <c r="C2481" s="32" t="str">
        <f>IF(AND(Businesses!D2482="",Businesses!E2482&lt;&gt;""),0,IF(Businesses!D2482="","N/A",IF(ISNUMBER(Businesses!D2482),Businesses!D2482,0)))</f>
        <v>N/A</v>
      </c>
      <c r="D2481" s="32" t="str">
        <f>IF(Businesses!E2482="","N/A",Businesses!E2482)</f>
        <v>N/A</v>
      </c>
      <c r="E2481" s="32" t="str">
        <f>IF(Businesses!F2482="","N/A",Businesses!F2482)</f>
        <v>N/A</v>
      </c>
      <c r="F2481" s="32" t="str">
        <f t="shared" si="76"/>
        <v>N/A</v>
      </c>
      <c r="G2481" s="32" t="str">
        <f>IF(Businesses!G2482="","N/A",Businesses!G2482)</f>
        <v>N/A</v>
      </c>
      <c r="H2481" s="32" t="str">
        <f>IF(Businesses!H2482="","N/A",Businesses!H2482)</f>
        <v>N/A</v>
      </c>
      <c r="I2481" s="32" t="str">
        <f>IF(AND(Businesses!B2482="",Businesses!C2482&lt;&gt;""),0,IF(Businesses!B2482="","N/A",IF(ISNUMBER(Businesses!B2482),Businesses!B2482,0)))</f>
        <v>N/A</v>
      </c>
    </row>
    <row r="2482" spans="2:9">
      <c r="B2482" s="32" t="str">
        <f t="shared" si="77"/>
        <v>N/A</v>
      </c>
      <c r="C2482" s="32" t="str">
        <f>IF(AND(Businesses!D2483="",Businesses!E2483&lt;&gt;""),0,IF(Businesses!D2483="","N/A",IF(ISNUMBER(Businesses!D2483),Businesses!D2483,0)))</f>
        <v>N/A</v>
      </c>
      <c r="D2482" s="32" t="str">
        <f>IF(Businesses!E2483="","N/A",Businesses!E2483)</f>
        <v>N/A</v>
      </c>
      <c r="E2482" s="32" t="str">
        <f>IF(Businesses!F2483="","N/A",Businesses!F2483)</f>
        <v>N/A</v>
      </c>
      <c r="F2482" s="32" t="str">
        <f t="shared" si="76"/>
        <v>N/A</v>
      </c>
      <c r="G2482" s="32" t="str">
        <f>IF(Businesses!G2483="","N/A",Businesses!G2483)</f>
        <v>N/A</v>
      </c>
      <c r="H2482" s="32" t="str">
        <f>IF(Businesses!H2483="","N/A",Businesses!H2483)</f>
        <v>N/A</v>
      </c>
      <c r="I2482" s="32" t="str">
        <f>IF(AND(Businesses!B2483="",Businesses!C2483&lt;&gt;""),0,IF(Businesses!B2483="","N/A",IF(ISNUMBER(Businesses!B2483),Businesses!B2483,0)))</f>
        <v>N/A</v>
      </c>
    </row>
    <row r="2483" spans="2:9">
      <c r="B2483" s="32" t="str">
        <f t="shared" si="77"/>
        <v>N/A</v>
      </c>
      <c r="C2483" s="32" t="str">
        <f>IF(AND(Businesses!D2484="",Businesses!E2484&lt;&gt;""),0,IF(Businesses!D2484="","N/A",IF(ISNUMBER(Businesses!D2484),Businesses!D2484,0)))</f>
        <v>N/A</v>
      </c>
      <c r="D2483" s="32" t="str">
        <f>IF(Businesses!E2484="","N/A",Businesses!E2484)</f>
        <v>N/A</v>
      </c>
      <c r="E2483" s="32" t="str">
        <f>IF(Businesses!F2484="","N/A",Businesses!F2484)</f>
        <v>N/A</v>
      </c>
      <c r="F2483" s="32" t="str">
        <f t="shared" si="76"/>
        <v>N/A</v>
      </c>
      <c r="G2483" s="32" t="str">
        <f>IF(Businesses!G2484="","N/A",Businesses!G2484)</f>
        <v>N/A</v>
      </c>
      <c r="H2483" s="32" t="str">
        <f>IF(Businesses!H2484="","N/A",Businesses!H2484)</f>
        <v>N/A</v>
      </c>
      <c r="I2483" s="32" t="str">
        <f>IF(AND(Businesses!B2484="",Businesses!C2484&lt;&gt;""),0,IF(Businesses!B2484="","N/A",IF(ISNUMBER(Businesses!B2484),Businesses!B2484,0)))</f>
        <v>N/A</v>
      </c>
    </row>
    <row r="2484" spans="2:9">
      <c r="B2484" s="32" t="str">
        <f t="shared" si="77"/>
        <v>N/A</v>
      </c>
      <c r="C2484" s="32" t="str">
        <f>IF(AND(Businesses!D2485="",Businesses!E2485&lt;&gt;""),0,IF(Businesses!D2485="","N/A",IF(ISNUMBER(Businesses!D2485),Businesses!D2485,0)))</f>
        <v>N/A</v>
      </c>
      <c r="D2484" s="32" t="str">
        <f>IF(Businesses!E2485="","N/A",Businesses!E2485)</f>
        <v>N/A</v>
      </c>
      <c r="E2484" s="32" t="str">
        <f>IF(Businesses!F2485="","N/A",Businesses!F2485)</f>
        <v>N/A</v>
      </c>
      <c r="F2484" s="32" t="str">
        <f t="shared" si="76"/>
        <v>N/A</v>
      </c>
      <c r="G2484" s="32" t="str">
        <f>IF(Businesses!G2485="","N/A",Businesses!G2485)</f>
        <v>N/A</v>
      </c>
      <c r="H2484" s="32" t="str">
        <f>IF(Businesses!H2485="","N/A",Businesses!H2485)</f>
        <v>N/A</v>
      </c>
      <c r="I2484" s="32" t="str">
        <f>IF(AND(Businesses!B2485="",Businesses!C2485&lt;&gt;""),0,IF(Businesses!B2485="","N/A",IF(ISNUMBER(Businesses!B2485),Businesses!B2485,0)))</f>
        <v>N/A</v>
      </c>
    </row>
    <row r="2485" spans="2:9">
      <c r="B2485" s="32" t="str">
        <f t="shared" si="77"/>
        <v>N/A</v>
      </c>
      <c r="C2485" s="32" t="str">
        <f>IF(AND(Businesses!D2486="",Businesses!E2486&lt;&gt;""),0,IF(Businesses!D2486="","N/A",IF(ISNUMBER(Businesses!D2486),Businesses!D2486,0)))</f>
        <v>N/A</v>
      </c>
      <c r="D2485" s="32" t="str">
        <f>IF(Businesses!E2486="","N/A",Businesses!E2486)</f>
        <v>N/A</v>
      </c>
      <c r="E2485" s="32" t="str">
        <f>IF(Businesses!F2486="","N/A",Businesses!F2486)</f>
        <v>N/A</v>
      </c>
      <c r="F2485" s="32" t="str">
        <f t="shared" si="76"/>
        <v>N/A</v>
      </c>
      <c r="G2485" s="32" t="str">
        <f>IF(Businesses!G2486="","N/A",Businesses!G2486)</f>
        <v>N/A</v>
      </c>
      <c r="H2485" s="32" t="str">
        <f>IF(Businesses!H2486="","N/A",Businesses!H2486)</f>
        <v>N/A</v>
      </c>
      <c r="I2485" s="32" t="str">
        <f>IF(AND(Businesses!B2486="",Businesses!C2486&lt;&gt;""),0,IF(Businesses!B2486="","N/A",IF(ISNUMBER(Businesses!B2486),Businesses!B2486,0)))</f>
        <v>N/A</v>
      </c>
    </row>
    <row r="2486" spans="2:9">
      <c r="B2486" s="32" t="str">
        <f t="shared" si="77"/>
        <v>N/A</v>
      </c>
      <c r="C2486" s="32" t="str">
        <f>IF(AND(Businesses!D2487="",Businesses!E2487&lt;&gt;""),0,IF(Businesses!D2487="","N/A",IF(ISNUMBER(Businesses!D2487),Businesses!D2487,0)))</f>
        <v>N/A</v>
      </c>
      <c r="D2486" s="32" t="str">
        <f>IF(Businesses!E2487="","N/A",Businesses!E2487)</f>
        <v>N/A</v>
      </c>
      <c r="E2486" s="32" t="str">
        <f>IF(Businesses!F2487="","N/A",Businesses!F2487)</f>
        <v>N/A</v>
      </c>
      <c r="F2486" s="32" t="str">
        <f t="shared" si="76"/>
        <v>N/A</v>
      </c>
      <c r="G2486" s="32" t="str">
        <f>IF(Businesses!G2487="","N/A",Businesses!G2487)</f>
        <v>N/A</v>
      </c>
      <c r="H2486" s="32" t="str">
        <f>IF(Businesses!H2487="","N/A",Businesses!H2487)</f>
        <v>N/A</v>
      </c>
      <c r="I2486" s="32" t="str">
        <f>IF(AND(Businesses!B2487="",Businesses!C2487&lt;&gt;""),0,IF(Businesses!B2487="","N/A",IF(ISNUMBER(Businesses!B2487),Businesses!B2487,0)))</f>
        <v>N/A</v>
      </c>
    </row>
    <row r="2487" spans="2:9">
      <c r="B2487" s="32" t="str">
        <f t="shared" si="77"/>
        <v>N/A</v>
      </c>
      <c r="C2487" s="32" t="str">
        <f>IF(AND(Businesses!D2488="",Businesses!E2488&lt;&gt;""),0,IF(Businesses!D2488="","N/A",IF(ISNUMBER(Businesses!D2488),Businesses!D2488,0)))</f>
        <v>N/A</v>
      </c>
      <c r="D2487" s="32" t="str">
        <f>IF(Businesses!E2488="","N/A",Businesses!E2488)</f>
        <v>N/A</v>
      </c>
      <c r="E2487" s="32" t="str">
        <f>IF(Businesses!F2488="","N/A",Businesses!F2488)</f>
        <v>N/A</v>
      </c>
      <c r="F2487" s="32" t="str">
        <f t="shared" si="76"/>
        <v>N/A</v>
      </c>
      <c r="G2487" s="32" t="str">
        <f>IF(Businesses!G2488="","N/A",Businesses!G2488)</f>
        <v>N/A</v>
      </c>
      <c r="H2487" s="32" t="str">
        <f>IF(Businesses!H2488="","N/A",Businesses!H2488)</f>
        <v>N/A</v>
      </c>
      <c r="I2487" s="32" t="str">
        <f>IF(AND(Businesses!B2488="",Businesses!C2488&lt;&gt;""),0,IF(Businesses!B2488="","N/A",IF(ISNUMBER(Businesses!B2488),Businesses!B2488,0)))</f>
        <v>N/A</v>
      </c>
    </row>
    <row r="2488" spans="2:9">
      <c r="B2488" s="32" t="str">
        <f t="shared" si="77"/>
        <v>N/A</v>
      </c>
      <c r="C2488" s="32" t="str">
        <f>IF(AND(Businesses!D2489="",Businesses!E2489&lt;&gt;""),0,IF(Businesses!D2489="","N/A",IF(ISNUMBER(Businesses!D2489),Businesses!D2489,0)))</f>
        <v>N/A</v>
      </c>
      <c r="D2488" s="32" t="str">
        <f>IF(Businesses!E2489="","N/A",Businesses!E2489)</f>
        <v>N/A</v>
      </c>
      <c r="E2488" s="32" t="str">
        <f>IF(Businesses!F2489="","N/A",Businesses!F2489)</f>
        <v>N/A</v>
      </c>
      <c r="F2488" s="32" t="str">
        <f t="shared" si="76"/>
        <v>N/A</v>
      </c>
      <c r="G2488" s="32" t="str">
        <f>IF(Businesses!G2489="","N/A",Businesses!G2489)</f>
        <v>N/A</v>
      </c>
      <c r="H2488" s="32" t="str">
        <f>IF(Businesses!H2489="","N/A",Businesses!H2489)</f>
        <v>N/A</v>
      </c>
      <c r="I2488" s="32" t="str">
        <f>IF(AND(Businesses!B2489="",Businesses!C2489&lt;&gt;""),0,IF(Businesses!B2489="","N/A",IF(ISNUMBER(Businesses!B2489),Businesses!B2489,0)))</f>
        <v>N/A</v>
      </c>
    </row>
    <row r="2489" spans="2:9">
      <c r="B2489" s="32" t="str">
        <f t="shared" si="77"/>
        <v>N/A</v>
      </c>
      <c r="C2489" s="32" t="str">
        <f>IF(AND(Businesses!D2490="",Businesses!E2490&lt;&gt;""),0,IF(Businesses!D2490="","N/A",IF(ISNUMBER(Businesses!D2490),Businesses!D2490,0)))</f>
        <v>N/A</v>
      </c>
      <c r="D2489" s="32" t="str">
        <f>IF(Businesses!E2490="","N/A",Businesses!E2490)</f>
        <v>N/A</v>
      </c>
      <c r="E2489" s="32" t="str">
        <f>IF(Businesses!F2490="","N/A",Businesses!F2490)</f>
        <v>N/A</v>
      </c>
      <c r="F2489" s="32" t="str">
        <f t="shared" si="76"/>
        <v>N/A</v>
      </c>
      <c r="G2489" s="32" t="str">
        <f>IF(Businesses!G2490="","N/A",Businesses!G2490)</f>
        <v>N/A</v>
      </c>
      <c r="H2489" s="32" t="str">
        <f>IF(Businesses!H2490="","N/A",Businesses!H2490)</f>
        <v>N/A</v>
      </c>
      <c r="I2489" s="32" t="str">
        <f>IF(AND(Businesses!B2490="",Businesses!C2490&lt;&gt;""),0,IF(Businesses!B2490="","N/A",IF(ISNUMBER(Businesses!B2490),Businesses!B2490,0)))</f>
        <v>N/A</v>
      </c>
    </row>
    <row r="2490" spans="2:9">
      <c r="B2490" s="32" t="str">
        <f t="shared" si="77"/>
        <v>N/A</v>
      </c>
      <c r="C2490" s="32" t="str">
        <f>IF(AND(Businesses!D2491="",Businesses!E2491&lt;&gt;""),0,IF(Businesses!D2491="","N/A",IF(ISNUMBER(Businesses!D2491),Businesses!D2491,0)))</f>
        <v>N/A</v>
      </c>
      <c r="D2490" s="32" t="str">
        <f>IF(Businesses!E2491="","N/A",Businesses!E2491)</f>
        <v>N/A</v>
      </c>
      <c r="E2490" s="32" t="str">
        <f>IF(Businesses!F2491="","N/A",Businesses!F2491)</f>
        <v>N/A</v>
      </c>
      <c r="F2490" s="32" t="str">
        <f t="shared" si="76"/>
        <v>N/A</v>
      </c>
      <c r="G2490" s="32" t="str">
        <f>IF(Businesses!G2491="","N/A",Businesses!G2491)</f>
        <v>N/A</v>
      </c>
      <c r="H2490" s="32" t="str">
        <f>IF(Businesses!H2491="","N/A",Businesses!H2491)</f>
        <v>N/A</v>
      </c>
      <c r="I2490" s="32" t="str">
        <f>IF(AND(Businesses!B2491="",Businesses!C2491&lt;&gt;""),0,IF(Businesses!B2491="","N/A",IF(ISNUMBER(Businesses!B2491),Businesses!B2491,0)))</f>
        <v>N/A</v>
      </c>
    </row>
    <row r="2491" spans="2:9">
      <c r="B2491" s="32" t="str">
        <f t="shared" si="77"/>
        <v>N/A</v>
      </c>
      <c r="C2491" s="32" t="str">
        <f>IF(AND(Businesses!D2492="",Businesses!E2492&lt;&gt;""),0,IF(Businesses!D2492="","N/A",IF(ISNUMBER(Businesses!D2492),Businesses!D2492,0)))</f>
        <v>N/A</v>
      </c>
      <c r="D2491" s="32" t="str">
        <f>IF(Businesses!E2492="","N/A",Businesses!E2492)</f>
        <v>N/A</v>
      </c>
      <c r="E2491" s="32" t="str">
        <f>IF(Businesses!F2492="","N/A",Businesses!F2492)</f>
        <v>N/A</v>
      </c>
      <c r="F2491" s="32" t="str">
        <f t="shared" si="76"/>
        <v>N/A</v>
      </c>
      <c r="G2491" s="32" t="str">
        <f>IF(Businesses!G2492="","N/A",Businesses!G2492)</f>
        <v>N/A</v>
      </c>
      <c r="H2491" s="32" t="str">
        <f>IF(Businesses!H2492="","N/A",Businesses!H2492)</f>
        <v>N/A</v>
      </c>
      <c r="I2491" s="32" t="str">
        <f>IF(AND(Businesses!B2492="",Businesses!C2492&lt;&gt;""),0,IF(Businesses!B2492="","N/A",IF(ISNUMBER(Businesses!B2492),Businesses!B2492,0)))</f>
        <v>N/A</v>
      </c>
    </row>
    <row r="2492" spans="2:9">
      <c r="B2492" s="32" t="str">
        <f t="shared" si="77"/>
        <v>N/A</v>
      </c>
      <c r="C2492" s="32" t="str">
        <f>IF(AND(Businesses!D2493="",Businesses!E2493&lt;&gt;""),0,IF(Businesses!D2493="","N/A",IF(ISNUMBER(Businesses!D2493),Businesses!D2493,0)))</f>
        <v>N/A</v>
      </c>
      <c r="D2492" s="32" t="str">
        <f>IF(Businesses!E2493="","N/A",Businesses!E2493)</f>
        <v>N/A</v>
      </c>
      <c r="E2492" s="32" t="str">
        <f>IF(Businesses!F2493="","N/A",Businesses!F2493)</f>
        <v>N/A</v>
      </c>
      <c r="F2492" s="32" t="str">
        <f t="shared" si="76"/>
        <v>N/A</v>
      </c>
      <c r="G2492" s="32" t="str">
        <f>IF(Businesses!G2493="","N/A",Businesses!G2493)</f>
        <v>N/A</v>
      </c>
      <c r="H2492" s="32" t="str">
        <f>IF(Businesses!H2493="","N/A",Businesses!H2493)</f>
        <v>N/A</v>
      </c>
      <c r="I2492" s="32" t="str">
        <f>IF(AND(Businesses!B2493="",Businesses!C2493&lt;&gt;""),0,IF(Businesses!B2493="","N/A",IF(ISNUMBER(Businesses!B2493),Businesses!B2493,0)))</f>
        <v>N/A</v>
      </c>
    </row>
    <row r="2493" spans="2:9">
      <c r="B2493" s="32" t="str">
        <f t="shared" si="77"/>
        <v>N/A</v>
      </c>
      <c r="C2493" s="32" t="str">
        <f>IF(AND(Businesses!D2494="",Businesses!E2494&lt;&gt;""),0,IF(Businesses!D2494="","N/A",IF(ISNUMBER(Businesses!D2494),Businesses!D2494,0)))</f>
        <v>N/A</v>
      </c>
      <c r="D2493" s="32" t="str">
        <f>IF(Businesses!E2494="","N/A",Businesses!E2494)</f>
        <v>N/A</v>
      </c>
      <c r="E2493" s="32" t="str">
        <f>IF(Businesses!F2494="","N/A",Businesses!F2494)</f>
        <v>N/A</v>
      </c>
      <c r="F2493" s="32" t="str">
        <f t="shared" si="76"/>
        <v>N/A</v>
      </c>
      <c r="G2493" s="32" t="str">
        <f>IF(Businesses!G2494="","N/A",Businesses!G2494)</f>
        <v>N/A</v>
      </c>
      <c r="H2493" s="32" t="str">
        <f>IF(Businesses!H2494="","N/A",Businesses!H2494)</f>
        <v>N/A</v>
      </c>
      <c r="I2493" s="32" t="str">
        <f>IF(AND(Businesses!B2494="",Businesses!C2494&lt;&gt;""),0,IF(Businesses!B2494="","N/A",IF(ISNUMBER(Businesses!B2494),Businesses!B2494,0)))</f>
        <v>N/A</v>
      </c>
    </row>
    <row r="2494" spans="2:9">
      <c r="B2494" s="32" t="str">
        <f t="shared" si="77"/>
        <v>N/A</v>
      </c>
      <c r="C2494" s="32" t="str">
        <f>IF(AND(Businesses!D2495="",Businesses!E2495&lt;&gt;""),0,IF(Businesses!D2495="","N/A",IF(ISNUMBER(Businesses!D2495),Businesses!D2495,0)))</f>
        <v>N/A</v>
      </c>
      <c r="D2494" s="32" t="str">
        <f>IF(Businesses!E2495="","N/A",Businesses!E2495)</f>
        <v>N/A</v>
      </c>
      <c r="E2494" s="32" t="str">
        <f>IF(Businesses!F2495="","N/A",Businesses!F2495)</f>
        <v>N/A</v>
      </c>
      <c r="F2494" s="32" t="str">
        <f t="shared" si="76"/>
        <v>N/A</v>
      </c>
      <c r="G2494" s="32" t="str">
        <f>IF(Businesses!G2495="","N/A",Businesses!G2495)</f>
        <v>N/A</v>
      </c>
      <c r="H2494" s="32" t="str">
        <f>IF(Businesses!H2495="","N/A",Businesses!H2495)</f>
        <v>N/A</v>
      </c>
      <c r="I2494" s="32" t="str">
        <f>IF(AND(Businesses!B2495="",Businesses!C2495&lt;&gt;""),0,IF(Businesses!B2495="","N/A",IF(ISNUMBER(Businesses!B2495),Businesses!B2495,0)))</f>
        <v>N/A</v>
      </c>
    </row>
    <row r="2495" spans="2:9">
      <c r="B2495" s="32" t="str">
        <f t="shared" si="77"/>
        <v>N/A</v>
      </c>
      <c r="C2495" s="32" t="str">
        <f>IF(AND(Businesses!D2496="",Businesses!E2496&lt;&gt;""),0,IF(Businesses!D2496="","N/A",IF(ISNUMBER(Businesses!D2496),Businesses!D2496,0)))</f>
        <v>N/A</v>
      </c>
      <c r="D2495" s="32" t="str">
        <f>IF(Businesses!E2496="","N/A",Businesses!E2496)</f>
        <v>N/A</v>
      </c>
      <c r="E2495" s="32" t="str">
        <f>IF(Businesses!F2496="","N/A",Businesses!F2496)</f>
        <v>N/A</v>
      </c>
      <c r="F2495" s="32" t="str">
        <f t="shared" si="76"/>
        <v>N/A</v>
      </c>
      <c r="G2495" s="32" t="str">
        <f>IF(Businesses!G2496="","N/A",Businesses!G2496)</f>
        <v>N/A</v>
      </c>
      <c r="H2495" s="32" t="str">
        <f>IF(Businesses!H2496="","N/A",Businesses!H2496)</f>
        <v>N/A</v>
      </c>
      <c r="I2495" s="32" t="str">
        <f>IF(AND(Businesses!B2496="",Businesses!C2496&lt;&gt;""),0,IF(Businesses!B2496="","N/A",IF(ISNUMBER(Businesses!B2496),Businesses!B2496,0)))</f>
        <v>N/A</v>
      </c>
    </row>
    <row r="2496" spans="2:9">
      <c r="B2496" s="32" t="str">
        <f t="shared" si="77"/>
        <v>N/A</v>
      </c>
      <c r="C2496" s="32" t="str">
        <f>IF(AND(Businesses!D2497="",Businesses!E2497&lt;&gt;""),0,IF(Businesses!D2497="","N/A",IF(ISNUMBER(Businesses!D2497),Businesses!D2497,0)))</f>
        <v>N/A</v>
      </c>
      <c r="D2496" s="32" t="str">
        <f>IF(Businesses!E2497="","N/A",Businesses!E2497)</f>
        <v>N/A</v>
      </c>
      <c r="E2496" s="32" t="str">
        <f>IF(Businesses!F2497="","N/A",Businesses!F2497)</f>
        <v>N/A</v>
      </c>
      <c r="F2496" s="32" t="str">
        <f t="shared" si="76"/>
        <v>N/A</v>
      </c>
      <c r="G2496" s="32" t="str">
        <f>IF(Businesses!G2497="","N/A",Businesses!G2497)</f>
        <v>N/A</v>
      </c>
      <c r="H2496" s="32" t="str">
        <f>IF(Businesses!H2497="","N/A",Businesses!H2497)</f>
        <v>N/A</v>
      </c>
      <c r="I2496" s="32" t="str">
        <f>IF(AND(Businesses!B2497="",Businesses!C2497&lt;&gt;""),0,IF(Businesses!B2497="","N/A",IF(ISNUMBER(Businesses!B2497),Businesses!B2497,0)))</f>
        <v>N/A</v>
      </c>
    </row>
    <row r="2497" spans="2:9">
      <c r="B2497" s="32" t="str">
        <f t="shared" si="77"/>
        <v>N/A</v>
      </c>
      <c r="C2497" s="32" t="str">
        <f>IF(AND(Businesses!D2498="",Businesses!E2498&lt;&gt;""),0,IF(Businesses!D2498="","N/A",IF(ISNUMBER(Businesses!D2498),Businesses!D2498,0)))</f>
        <v>N/A</v>
      </c>
      <c r="D2497" s="32" t="str">
        <f>IF(Businesses!E2498="","N/A",Businesses!E2498)</f>
        <v>N/A</v>
      </c>
      <c r="E2497" s="32" t="str">
        <f>IF(Businesses!F2498="","N/A",Businesses!F2498)</f>
        <v>N/A</v>
      </c>
      <c r="F2497" s="32" t="str">
        <f t="shared" si="76"/>
        <v>N/A</v>
      </c>
      <c r="G2497" s="32" t="str">
        <f>IF(Businesses!G2498="","N/A",Businesses!G2498)</f>
        <v>N/A</v>
      </c>
      <c r="H2497" s="32" t="str">
        <f>IF(Businesses!H2498="","N/A",Businesses!H2498)</f>
        <v>N/A</v>
      </c>
      <c r="I2497" s="32" t="str">
        <f>IF(AND(Businesses!B2498="",Businesses!C2498&lt;&gt;""),0,IF(Businesses!B2498="","N/A",IF(ISNUMBER(Businesses!B2498),Businesses!B2498,0)))</f>
        <v>N/A</v>
      </c>
    </row>
    <row r="2498" spans="2:9">
      <c r="B2498" s="32" t="str">
        <f t="shared" si="77"/>
        <v>N/A</v>
      </c>
      <c r="C2498" s="32" t="str">
        <f>IF(AND(Businesses!D2499="",Businesses!E2499&lt;&gt;""),0,IF(Businesses!D2499="","N/A",IF(ISNUMBER(Businesses!D2499),Businesses!D2499,0)))</f>
        <v>N/A</v>
      </c>
      <c r="D2498" s="32" t="str">
        <f>IF(Businesses!E2499="","N/A",Businesses!E2499)</f>
        <v>N/A</v>
      </c>
      <c r="E2498" s="32" t="str">
        <f>IF(Businesses!F2499="","N/A",Businesses!F2499)</f>
        <v>N/A</v>
      </c>
      <c r="F2498" s="32" t="str">
        <f t="shared" ref="F2498:F2561" si="78">IF(B2498="N/A","N/A",UPPER(TRIM(ProbuildName)))</f>
        <v>N/A</v>
      </c>
      <c r="G2498" s="32" t="str">
        <f>IF(Businesses!G2499="","N/A",Businesses!G2499)</f>
        <v>N/A</v>
      </c>
      <c r="H2498" s="32" t="str">
        <f>IF(Businesses!H2499="","N/A",Businesses!H2499)</f>
        <v>N/A</v>
      </c>
      <c r="I2498" s="32" t="str">
        <f>IF(AND(Businesses!B2499="",Businesses!C2499&lt;&gt;""),0,IF(Businesses!B2499="","N/A",IF(ISNUMBER(Businesses!B2499),Businesses!B2499,0)))</f>
        <v>N/A</v>
      </c>
    </row>
    <row r="2499" spans="2:9">
      <c r="B2499" s="32" t="str">
        <f t="shared" ref="B2499:B2562" si="79">IF(I2499="N/A","N/A","")</f>
        <v>N/A</v>
      </c>
      <c r="C2499" s="32" t="str">
        <f>IF(AND(Businesses!D2500="",Businesses!E2500&lt;&gt;""),0,IF(Businesses!D2500="","N/A",IF(ISNUMBER(Businesses!D2500),Businesses!D2500,0)))</f>
        <v>N/A</v>
      </c>
      <c r="D2499" s="32" t="str">
        <f>IF(Businesses!E2500="","N/A",Businesses!E2500)</f>
        <v>N/A</v>
      </c>
      <c r="E2499" s="32" t="str">
        <f>IF(Businesses!F2500="","N/A",Businesses!F2500)</f>
        <v>N/A</v>
      </c>
      <c r="F2499" s="32" t="str">
        <f t="shared" si="78"/>
        <v>N/A</v>
      </c>
      <c r="G2499" s="32" t="str">
        <f>IF(Businesses!G2500="","N/A",Businesses!G2500)</f>
        <v>N/A</v>
      </c>
      <c r="H2499" s="32" t="str">
        <f>IF(Businesses!H2500="","N/A",Businesses!H2500)</f>
        <v>N/A</v>
      </c>
      <c r="I2499" s="32" t="str">
        <f>IF(AND(Businesses!B2500="",Businesses!C2500&lt;&gt;""),0,IF(Businesses!B2500="","N/A",IF(ISNUMBER(Businesses!B2500),Businesses!B2500,0)))</f>
        <v>N/A</v>
      </c>
    </row>
    <row r="2500" spans="2:9">
      <c r="B2500" s="32" t="str">
        <f t="shared" si="79"/>
        <v>N/A</v>
      </c>
      <c r="C2500" s="32" t="str">
        <f>IF(AND(Businesses!D2501="",Businesses!E2501&lt;&gt;""),0,IF(Businesses!D2501="","N/A",IF(ISNUMBER(Businesses!D2501),Businesses!D2501,0)))</f>
        <v>N/A</v>
      </c>
      <c r="D2500" s="32" t="str">
        <f>IF(Businesses!E2501="","N/A",Businesses!E2501)</f>
        <v>N/A</v>
      </c>
      <c r="E2500" s="32" t="str">
        <f>IF(Businesses!F2501="","N/A",Businesses!F2501)</f>
        <v>N/A</v>
      </c>
      <c r="F2500" s="32" t="str">
        <f t="shared" si="78"/>
        <v>N/A</v>
      </c>
      <c r="G2500" s="32" t="str">
        <f>IF(Businesses!G2501="","N/A",Businesses!G2501)</f>
        <v>N/A</v>
      </c>
      <c r="H2500" s="32" t="str">
        <f>IF(Businesses!H2501="","N/A",Businesses!H2501)</f>
        <v>N/A</v>
      </c>
      <c r="I2500" s="32" t="str">
        <f>IF(AND(Businesses!B2501="",Businesses!C2501&lt;&gt;""),0,IF(Businesses!B2501="","N/A",IF(ISNUMBER(Businesses!B2501),Businesses!B2501,0)))</f>
        <v>N/A</v>
      </c>
    </row>
    <row r="2501" spans="2:9">
      <c r="B2501" s="32" t="str">
        <f t="shared" si="79"/>
        <v>N/A</v>
      </c>
      <c r="C2501" s="32" t="str">
        <f>IF(AND(Businesses!D2502="",Businesses!E2502&lt;&gt;""),0,IF(Businesses!D2502="","N/A",IF(ISNUMBER(Businesses!D2502),Businesses!D2502,0)))</f>
        <v>N/A</v>
      </c>
      <c r="D2501" s="32" t="str">
        <f>IF(Businesses!E2502="","N/A",Businesses!E2502)</f>
        <v>N/A</v>
      </c>
      <c r="E2501" s="32" t="str">
        <f>IF(Businesses!F2502="","N/A",Businesses!F2502)</f>
        <v>N/A</v>
      </c>
      <c r="F2501" s="32" t="str">
        <f t="shared" si="78"/>
        <v>N/A</v>
      </c>
      <c r="G2501" s="32" t="str">
        <f>IF(Businesses!G2502="","N/A",Businesses!G2502)</f>
        <v>N/A</v>
      </c>
      <c r="H2501" s="32" t="str">
        <f>IF(Businesses!H2502="","N/A",Businesses!H2502)</f>
        <v>N/A</v>
      </c>
      <c r="I2501" s="32" t="str">
        <f>IF(AND(Businesses!B2502="",Businesses!C2502&lt;&gt;""),0,IF(Businesses!B2502="","N/A",IF(ISNUMBER(Businesses!B2502),Businesses!B2502,0)))</f>
        <v>N/A</v>
      </c>
    </row>
    <row r="2502" spans="2:9">
      <c r="B2502" s="32" t="str">
        <f t="shared" si="79"/>
        <v>N/A</v>
      </c>
      <c r="C2502" s="32" t="str">
        <f>IF(AND(Businesses!D2503="",Businesses!E2503&lt;&gt;""),0,IF(Businesses!D2503="","N/A",IF(ISNUMBER(Businesses!D2503),Businesses!D2503,0)))</f>
        <v>N/A</v>
      </c>
      <c r="D2502" s="32" t="str">
        <f>IF(Businesses!E2503="","N/A",Businesses!E2503)</f>
        <v>N/A</v>
      </c>
      <c r="E2502" s="32" t="str">
        <f>IF(Businesses!F2503="","N/A",Businesses!F2503)</f>
        <v>N/A</v>
      </c>
      <c r="F2502" s="32" t="str">
        <f t="shared" si="78"/>
        <v>N/A</v>
      </c>
      <c r="G2502" s="32" t="str">
        <f>IF(Businesses!G2503="","N/A",Businesses!G2503)</f>
        <v>N/A</v>
      </c>
      <c r="H2502" s="32" t="str">
        <f>IF(Businesses!H2503="","N/A",Businesses!H2503)</f>
        <v>N/A</v>
      </c>
      <c r="I2502" s="32" t="str">
        <f>IF(AND(Businesses!B2503="",Businesses!C2503&lt;&gt;""),0,IF(Businesses!B2503="","N/A",IF(ISNUMBER(Businesses!B2503),Businesses!B2503,0)))</f>
        <v>N/A</v>
      </c>
    </row>
    <row r="2503" spans="2:9">
      <c r="B2503" s="32" t="str">
        <f t="shared" si="79"/>
        <v>N/A</v>
      </c>
      <c r="C2503" s="32" t="str">
        <f>IF(AND(Businesses!D2504="",Businesses!E2504&lt;&gt;""),0,IF(Businesses!D2504="","N/A",IF(ISNUMBER(Businesses!D2504),Businesses!D2504,0)))</f>
        <v>N/A</v>
      </c>
      <c r="D2503" s="32" t="str">
        <f>IF(Businesses!E2504="","N/A",Businesses!E2504)</f>
        <v>N/A</v>
      </c>
      <c r="E2503" s="32" t="str">
        <f>IF(Businesses!F2504="","N/A",Businesses!F2504)</f>
        <v>N/A</v>
      </c>
      <c r="F2503" s="32" t="str">
        <f t="shared" si="78"/>
        <v>N/A</v>
      </c>
      <c r="G2503" s="32" t="str">
        <f>IF(Businesses!G2504="","N/A",Businesses!G2504)</f>
        <v>N/A</v>
      </c>
      <c r="H2503" s="32" t="str">
        <f>IF(Businesses!H2504="","N/A",Businesses!H2504)</f>
        <v>N/A</v>
      </c>
      <c r="I2503" s="32" t="str">
        <f>IF(AND(Businesses!B2504="",Businesses!C2504&lt;&gt;""),0,IF(Businesses!B2504="","N/A",IF(ISNUMBER(Businesses!B2504),Businesses!B2504,0)))</f>
        <v>N/A</v>
      </c>
    </row>
    <row r="2504" spans="2:9">
      <c r="B2504" s="32" t="str">
        <f t="shared" si="79"/>
        <v>N/A</v>
      </c>
      <c r="C2504" s="32" t="str">
        <f>IF(AND(Businesses!D2505="",Businesses!E2505&lt;&gt;""),0,IF(Businesses!D2505="","N/A",IF(ISNUMBER(Businesses!D2505),Businesses!D2505,0)))</f>
        <v>N/A</v>
      </c>
      <c r="D2504" s="32" t="str">
        <f>IF(Businesses!E2505="","N/A",Businesses!E2505)</f>
        <v>N/A</v>
      </c>
      <c r="E2504" s="32" t="str">
        <f>IF(Businesses!F2505="","N/A",Businesses!F2505)</f>
        <v>N/A</v>
      </c>
      <c r="F2504" s="32" t="str">
        <f t="shared" si="78"/>
        <v>N/A</v>
      </c>
      <c r="G2504" s="32" t="str">
        <f>IF(Businesses!G2505="","N/A",Businesses!G2505)</f>
        <v>N/A</v>
      </c>
      <c r="H2504" s="32" t="str">
        <f>IF(Businesses!H2505="","N/A",Businesses!H2505)</f>
        <v>N/A</v>
      </c>
      <c r="I2504" s="32" t="str">
        <f>IF(AND(Businesses!B2505="",Businesses!C2505&lt;&gt;""),0,IF(Businesses!B2505="","N/A",IF(ISNUMBER(Businesses!B2505),Businesses!B2505,0)))</f>
        <v>N/A</v>
      </c>
    </row>
    <row r="2505" spans="2:9">
      <c r="B2505" s="32" t="str">
        <f t="shared" si="79"/>
        <v>N/A</v>
      </c>
      <c r="C2505" s="32" t="str">
        <f>IF(AND(Businesses!D2506="",Businesses!E2506&lt;&gt;""),0,IF(Businesses!D2506="","N/A",IF(ISNUMBER(Businesses!D2506),Businesses!D2506,0)))</f>
        <v>N/A</v>
      </c>
      <c r="D2505" s="32" t="str">
        <f>IF(Businesses!E2506="","N/A",Businesses!E2506)</f>
        <v>N/A</v>
      </c>
      <c r="E2505" s="32" t="str">
        <f>IF(Businesses!F2506="","N/A",Businesses!F2506)</f>
        <v>N/A</v>
      </c>
      <c r="F2505" s="32" t="str">
        <f t="shared" si="78"/>
        <v>N/A</v>
      </c>
      <c r="G2505" s="32" t="str">
        <f>IF(Businesses!G2506="","N/A",Businesses!G2506)</f>
        <v>N/A</v>
      </c>
      <c r="H2505" s="32" t="str">
        <f>IF(Businesses!H2506="","N/A",Businesses!H2506)</f>
        <v>N/A</v>
      </c>
      <c r="I2505" s="32" t="str">
        <f>IF(AND(Businesses!B2506="",Businesses!C2506&lt;&gt;""),0,IF(Businesses!B2506="","N/A",IF(ISNUMBER(Businesses!B2506),Businesses!B2506,0)))</f>
        <v>N/A</v>
      </c>
    </row>
    <row r="2506" spans="2:9">
      <c r="B2506" s="32" t="str">
        <f t="shared" si="79"/>
        <v>N/A</v>
      </c>
      <c r="C2506" s="32" t="str">
        <f>IF(AND(Businesses!D2507="",Businesses!E2507&lt;&gt;""),0,IF(Businesses!D2507="","N/A",IF(ISNUMBER(Businesses!D2507),Businesses!D2507,0)))</f>
        <v>N/A</v>
      </c>
      <c r="D2506" s="32" t="str">
        <f>IF(Businesses!E2507="","N/A",Businesses!E2507)</f>
        <v>N/A</v>
      </c>
      <c r="E2506" s="32" t="str">
        <f>IF(Businesses!F2507="","N/A",Businesses!F2507)</f>
        <v>N/A</v>
      </c>
      <c r="F2506" s="32" t="str">
        <f t="shared" si="78"/>
        <v>N/A</v>
      </c>
      <c r="G2506" s="32" t="str">
        <f>IF(Businesses!G2507="","N/A",Businesses!G2507)</f>
        <v>N/A</v>
      </c>
      <c r="H2506" s="32" t="str">
        <f>IF(Businesses!H2507="","N/A",Businesses!H2507)</f>
        <v>N/A</v>
      </c>
      <c r="I2506" s="32" t="str">
        <f>IF(AND(Businesses!B2507="",Businesses!C2507&lt;&gt;""),0,IF(Businesses!B2507="","N/A",IF(ISNUMBER(Businesses!B2507),Businesses!B2507,0)))</f>
        <v>N/A</v>
      </c>
    </row>
    <row r="2507" spans="2:9">
      <c r="B2507" s="32" t="str">
        <f t="shared" si="79"/>
        <v>N/A</v>
      </c>
      <c r="C2507" s="32" t="str">
        <f>IF(AND(Businesses!D2508="",Businesses!E2508&lt;&gt;""),0,IF(Businesses!D2508="","N/A",IF(ISNUMBER(Businesses!D2508),Businesses!D2508,0)))</f>
        <v>N/A</v>
      </c>
      <c r="D2507" s="32" t="str">
        <f>IF(Businesses!E2508="","N/A",Businesses!E2508)</f>
        <v>N/A</v>
      </c>
      <c r="E2507" s="32" t="str">
        <f>IF(Businesses!F2508="","N/A",Businesses!F2508)</f>
        <v>N/A</v>
      </c>
      <c r="F2507" s="32" t="str">
        <f t="shared" si="78"/>
        <v>N/A</v>
      </c>
      <c r="G2507" s="32" t="str">
        <f>IF(Businesses!G2508="","N/A",Businesses!G2508)</f>
        <v>N/A</v>
      </c>
      <c r="H2507" s="32" t="str">
        <f>IF(Businesses!H2508="","N/A",Businesses!H2508)</f>
        <v>N/A</v>
      </c>
      <c r="I2507" s="32" t="str">
        <f>IF(AND(Businesses!B2508="",Businesses!C2508&lt;&gt;""),0,IF(Businesses!B2508="","N/A",IF(ISNUMBER(Businesses!B2508),Businesses!B2508,0)))</f>
        <v>N/A</v>
      </c>
    </row>
    <row r="2508" spans="2:9">
      <c r="B2508" s="32" t="str">
        <f t="shared" si="79"/>
        <v>N/A</v>
      </c>
      <c r="C2508" s="32" t="str">
        <f>IF(AND(Businesses!D2509="",Businesses!E2509&lt;&gt;""),0,IF(Businesses!D2509="","N/A",IF(ISNUMBER(Businesses!D2509),Businesses!D2509,0)))</f>
        <v>N/A</v>
      </c>
      <c r="D2508" s="32" t="str">
        <f>IF(Businesses!E2509="","N/A",Businesses!E2509)</f>
        <v>N/A</v>
      </c>
      <c r="E2508" s="32" t="str">
        <f>IF(Businesses!F2509="","N/A",Businesses!F2509)</f>
        <v>N/A</v>
      </c>
      <c r="F2508" s="32" t="str">
        <f t="shared" si="78"/>
        <v>N/A</v>
      </c>
      <c r="G2508" s="32" t="str">
        <f>IF(Businesses!G2509="","N/A",Businesses!G2509)</f>
        <v>N/A</v>
      </c>
      <c r="H2508" s="32" t="str">
        <f>IF(Businesses!H2509="","N/A",Businesses!H2509)</f>
        <v>N/A</v>
      </c>
      <c r="I2508" s="32" t="str">
        <f>IF(AND(Businesses!B2509="",Businesses!C2509&lt;&gt;""),0,IF(Businesses!B2509="","N/A",IF(ISNUMBER(Businesses!B2509),Businesses!B2509,0)))</f>
        <v>N/A</v>
      </c>
    </row>
    <row r="2509" spans="2:9">
      <c r="B2509" s="32" t="str">
        <f t="shared" si="79"/>
        <v>N/A</v>
      </c>
      <c r="C2509" s="32" t="str">
        <f>IF(AND(Businesses!D2510="",Businesses!E2510&lt;&gt;""),0,IF(Businesses!D2510="","N/A",IF(ISNUMBER(Businesses!D2510),Businesses!D2510,0)))</f>
        <v>N/A</v>
      </c>
      <c r="D2509" s="32" t="str">
        <f>IF(Businesses!E2510="","N/A",Businesses!E2510)</f>
        <v>N/A</v>
      </c>
      <c r="E2509" s="32" t="str">
        <f>IF(Businesses!F2510="","N/A",Businesses!F2510)</f>
        <v>N/A</v>
      </c>
      <c r="F2509" s="32" t="str">
        <f t="shared" si="78"/>
        <v>N/A</v>
      </c>
      <c r="G2509" s="32" t="str">
        <f>IF(Businesses!G2510="","N/A",Businesses!G2510)</f>
        <v>N/A</v>
      </c>
      <c r="H2509" s="32" t="str">
        <f>IF(Businesses!H2510="","N/A",Businesses!H2510)</f>
        <v>N/A</v>
      </c>
      <c r="I2509" s="32" t="str">
        <f>IF(AND(Businesses!B2510="",Businesses!C2510&lt;&gt;""),0,IF(Businesses!B2510="","N/A",IF(ISNUMBER(Businesses!B2510),Businesses!B2510,0)))</f>
        <v>N/A</v>
      </c>
    </row>
    <row r="2510" spans="2:9">
      <c r="B2510" s="32" t="str">
        <f t="shared" si="79"/>
        <v>N/A</v>
      </c>
      <c r="C2510" s="32" t="str">
        <f>IF(AND(Businesses!D2511="",Businesses!E2511&lt;&gt;""),0,IF(Businesses!D2511="","N/A",IF(ISNUMBER(Businesses!D2511),Businesses!D2511,0)))</f>
        <v>N/A</v>
      </c>
      <c r="D2510" s="32" t="str">
        <f>IF(Businesses!E2511="","N/A",Businesses!E2511)</f>
        <v>N/A</v>
      </c>
      <c r="E2510" s="32" t="str">
        <f>IF(Businesses!F2511="","N/A",Businesses!F2511)</f>
        <v>N/A</v>
      </c>
      <c r="F2510" s="32" t="str">
        <f t="shared" si="78"/>
        <v>N/A</v>
      </c>
      <c r="G2510" s="32" t="str">
        <f>IF(Businesses!G2511="","N/A",Businesses!G2511)</f>
        <v>N/A</v>
      </c>
      <c r="H2510" s="32" t="str">
        <f>IF(Businesses!H2511="","N/A",Businesses!H2511)</f>
        <v>N/A</v>
      </c>
      <c r="I2510" s="32" t="str">
        <f>IF(AND(Businesses!B2511="",Businesses!C2511&lt;&gt;""),0,IF(Businesses!B2511="","N/A",IF(ISNUMBER(Businesses!B2511),Businesses!B2511,0)))</f>
        <v>N/A</v>
      </c>
    </row>
    <row r="2511" spans="2:9">
      <c r="B2511" s="32" t="str">
        <f t="shared" si="79"/>
        <v>N/A</v>
      </c>
      <c r="C2511" s="32" t="str">
        <f>IF(AND(Businesses!D2512="",Businesses!E2512&lt;&gt;""),0,IF(Businesses!D2512="","N/A",IF(ISNUMBER(Businesses!D2512),Businesses!D2512,0)))</f>
        <v>N/A</v>
      </c>
      <c r="D2511" s="32" t="str">
        <f>IF(Businesses!E2512="","N/A",Businesses!E2512)</f>
        <v>N/A</v>
      </c>
      <c r="E2511" s="32" t="str">
        <f>IF(Businesses!F2512="","N/A",Businesses!F2512)</f>
        <v>N/A</v>
      </c>
      <c r="F2511" s="32" t="str">
        <f t="shared" si="78"/>
        <v>N/A</v>
      </c>
      <c r="G2511" s="32" t="str">
        <f>IF(Businesses!G2512="","N/A",Businesses!G2512)</f>
        <v>N/A</v>
      </c>
      <c r="H2511" s="32" t="str">
        <f>IF(Businesses!H2512="","N/A",Businesses!H2512)</f>
        <v>N/A</v>
      </c>
      <c r="I2511" s="32" t="str">
        <f>IF(AND(Businesses!B2512="",Businesses!C2512&lt;&gt;""),0,IF(Businesses!B2512="","N/A",IF(ISNUMBER(Businesses!B2512),Businesses!B2512,0)))</f>
        <v>N/A</v>
      </c>
    </row>
    <row r="2512" spans="2:9">
      <c r="B2512" s="32" t="str">
        <f t="shared" si="79"/>
        <v>N/A</v>
      </c>
      <c r="C2512" s="32" t="str">
        <f>IF(AND(Businesses!D2513="",Businesses!E2513&lt;&gt;""),0,IF(Businesses!D2513="","N/A",IF(ISNUMBER(Businesses!D2513),Businesses!D2513,0)))</f>
        <v>N/A</v>
      </c>
      <c r="D2512" s="32" t="str">
        <f>IF(Businesses!E2513="","N/A",Businesses!E2513)</f>
        <v>N/A</v>
      </c>
      <c r="E2512" s="32" t="str">
        <f>IF(Businesses!F2513="","N/A",Businesses!F2513)</f>
        <v>N/A</v>
      </c>
      <c r="F2512" s="32" t="str">
        <f t="shared" si="78"/>
        <v>N/A</v>
      </c>
      <c r="G2512" s="32" t="str">
        <f>IF(Businesses!G2513="","N/A",Businesses!G2513)</f>
        <v>N/A</v>
      </c>
      <c r="H2512" s="32" t="str">
        <f>IF(Businesses!H2513="","N/A",Businesses!H2513)</f>
        <v>N/A</v>
      </c>
      <c r="I2512" s="32" t="str">
        <f>IF(AND(Businesses!B2513="",Businesses!C2513&lt;&gt;""),0,IF(Businesses!B2513="","N/A",IF(ISNUMBER(Businesses!B2513),Businesses!B2513,0)))</f>
        <v>N/A</v>
      </c>
    </row>
    <row r="2513" spans="2:9">
      <c r="B2513" s="32" t="str">
        <f t="shared" si="79"/>
        <v>N/A</v>
      </c>
      <c r="C2513" s="32" t="str">
        <f>IF(AND(Businesses!D2514="",Businesses!E2514&lt;&gt;""),0,IF(Businesses!D2514="","N/A",IF(ISNUMBER(Businesses!D2514),Businesses!D2514,0)))</f>
        <v>N/A</v>
      </c>
      <c r="D2513" s="32" t="str">
        <f>IF(Businesses!E2514="","N/A",Businesses!E2514)</f>
        <v>N/A</v>
      </c>
      <c r="E2513" s="32" t="str">
        <f>IF(Businesses!F2514="","N/A",Businesses!F2514)</f>
        <v>N/A</v>
      </c>
      <c r="F2513" s="32" t="str">
        <f t="shared" si="78"/>
        <v>N/A</v>
      </c>
      <c r="G2513" s="32" t="str">
        <f>IF(Businesses!G2514="","N/A",Businesses!G2514)</f>
        <v>N/A</v>
      </c>
      <c r="H2513" s="32" t="str">
        <f>IF(Businesses!H2514="","N/A",Businesses!H2514)</f>
        <v>N/A</v>
      </c>
      <c r="I2513" s="32" t="str">
        <f>IF(AND(Businesses!B2514="",Businesses!C2514&lt;&gt;""),0,IF(Businesses!B2514="","N/A",IF(ISNUMBER(Businesses!B2514),Businesses!B2514,0)))</f>
        <v>N/A</v>
      </c>
    </row>
    <row r="2514" spans="2:9">
      <c r="B2514" s="32" t="str">
        <f t="shared" si="79"/>
        <v>N/A</v>
      </c>
      <c r="C2514" s="32" t="str">
        <f>IF(AND(Businesses!D2515="",Businesses!E2515&lt;&gt;""),0,IF(Businesses!D2515="","N/A",IF(ISNUMBER(Businesses!D2515),Businesses!D2515,0)))</f>
        <v>N/A</v>
      </c>
      <c r="D2514" s="32" t="str">
        <f>IF(Businesses!E2515="","N/A",Businesses!E2515)</f>
        <v>N/A</v>
      </c>
      <c r="E2514" s="32" t="str">
        <f>IF(Businesses!F2515="","N/A",Businesses!F2515)</f>
        <v>N/A</v>
      </c>
      <c r="F2514" s="32" t="str">
        <f t="shared" si="78"/>
        <v>N/A</v>
      </c>
      <c r="G2514" s="32" t="str">
        <f>IF(Businesses!G2515="","N/A",Businesses!G2515)</f>
        <v>N/A</v>
      </c>
      <c r="H2514" s="32" t="str">
        <f>IF(Businesses!H2515="","N/A",Businesses!H2515)</f>
        <v>N/A</v>
      </c>
      <c r="I2514" s="32" t="str">
        <f>IF(AND(Businesses!B2515="",Businesses!C2515&lt;&gt;""),0,IF(Businesses!B2515="","N/A",IF(ISNUMBER(Businesses!B2515),Businesses!B2515,0)))</f>
        <v>N/A</v>
      </c>
    </row>
    <row r="2515" spans="2:9">
      <c r="B2515" s="32" t="str">
        <f t="shared" si="79"/>
        <v>N/A</v>
      </c>
      <c r="C2515" s="32" t="str">
        <f>IF(AND(Businesses!D2516="",Businesses!E2516&lt;&gt;""),0,IF(Businesses!D2516="","N/A",IF(ISNUMBER(Businesses!D2516),Businesses!D2516,0)))</f>
        <v>N/A</v>
      </c>
      <c r="D2515" s="32" t="str">
        <f>IF(Businesses!E2516="","N/A",Businesses!E2516)</f>
        <v>N/A</v>
      </c>
      <c r="E2515" s="32" t="str">
        <f>IF(Businesses!F2516="","N/A",Businesses!F2516)</f>
        <v>N/A</v>
      </c>
      <c r="F2515" s="32" t="str">
        <f t="shared" si="78"/>
        <v>N/A</v>
      </c>
      <c r="G2515" s="32" t="str">
        <f>IF(Businesses!G2516="","N/A",Businesses!G2516)</f>
        <v>N/A</v>
      </c>
      <c r="H2515" s="32" t="str">
        <f>IF(Businesses!H2516="","N/A",Businesses!H2516)</f>
        <v>N/A</v>
      </c>
      <c r="I2515" s="32" t="str">
        <f>IF(AND(Businesses!B2516="",Businesses!C2516&lt;&gt;""),0,IF(Businesses!B2516="","N/A",IF(ISNUMBER(Businesses!B2516),Businesses!B2516,0)))</f>
        <v>N/A</v>
      </c>
    </row>
    <row r="2516" spans="2:9">
      <c r="B2516" s="32" t="str">
        <f t="shared" si="79"/>
        <v>N/A</v>
      </c>
      <c r="C2516" s="32" t="str">
        <f>IF(AND(Businesses!D2517="",Businesses!E2517&lt;&gt;""),0,IF(Businesses!D2517="","N/A",IF(ISNUMBER(Businesses!D2517),Businesses!D2517,0)))</f>
        <v>N/A</v>
      </c>
      <c r="D2516" s="32" t="str">
        <f>IF(Businesses!E2517="","N/A",Businesses!E2517)</f>
        <v>N/A</v>
      </c>
      <c r="E2516" s="32" t="str">
        <f>IF(Businesses!F2517="","N/A",Businesses!F2517)</f>
        <v>N/A</v>
      </c>
      <c r="F2516" s="32" t="str">
        <f t="shared" si="78"/>
        <v>N/A</v>
      </c>
      <c r="G2516" s="32" t="str">
        <f>IF(Businesses!G2517="","N/A",Businesses!G2517)</f>
        <v>N/A</v>
      </c>
      <c r="H2516" s="32" t="str">
        <f>IF(Businesses!H2517="","N/A",Businesses!H2517)</f>
        <v>N/A</v>
      </c>
      <c r="I2516" s="32" t="str">
        <f>IF(AND(Businesses!B2517="",Businesses!C2517&lt;&gt;""),0,IF(Businesses!B2517="","N/A",IF(ISNUMBER(Businesses!B2517),Businesses!B2517,0)))</f>
        <v>N/A</v>
      </c>
    </row>
    <row r="2517" spans="2:9">
      <c r="B2517" s="32" t="str">
        <f t="shared" si="79"/>
        <v>N/A</v>
      </c>
      <c r="C2517" s="32" t="str">
        <f>IF(AND(Businesses!D2518="",Businesses!E2518&lt;&gt;""),0,IF(Businesses!D2518="","N/A",IF(ISNUMBER(Businesses!D2518),Businesses!D2518,0)))</f>
        <v>N/A</v>
      </c>
      <c r="D2517" s="32" t="str">
        <f>IF(Businesses!E2518="","N/A",Businesses!E2518)</f>
        <v>N/A</v>
      </c>
      <c r="E2517" s="32" t="str">
        <f>IF(Businesses!F2518="","N/A",Businesses!F2518)</f>
        <v>N/A</v>
      </c>
      <c r="F2517" s="32" t="str">
        <f t="shared" si="78"/>
        <v>N/A</v>
      </c>
      <c r="G2517" s="32" t="str">
        <f>IF(Businesses!G2518="","N/A",Businesses!G2518)</f>
        <v>N/A</v>
      </c>
      <c r="H2517" s="32" t="str">
        <f>IF(Businesses!H2518="","N/A",Businesses!H2518)</f>
        <v>N/A</v>
      </c>
      <c r="I2517" s="32" t="str">
        <f>IF(AND(Businesses!B2518="",Businesses!C2518&lt;&gt;""),0,IF(Businesses!B2518="","N/A",IF(ISNUMBER(Businesses!B2518),Businesses!B2518,0)))</f>
        <v>N/A</v>
      </c>
    </row>
    <row r="2518" spans="2:9">
      <c r="B2518" s="32" t="str">
        <f t="shared" si="79"/>
        <v>N/A</v>
      </c>
      <c r="C2518" s="32" t="str">
        <f>IF(AND(Businesses!D2519="",Businesses!E2519&lt;&gt;""),0,IF(Businesses!D2519="","N/A",IF(ISNUMBER(Businesses!D2519),Businesses!D2519,0)))</f>
        <v>N/A</v>
      </c>
      <c r="D2518" s="32" t="str">
        <f>IF(Businesses!E2519="","N/A",Businesses!E2519)</f>
        <v>N/A</v>
      </c>
      <c r="E2518" s="32" t="str">
        <f>IF(Businesses!F2519="","N/A",Businesses!F2519)</f>
        <v>N/A</v>
      </c>
      <c r="F2518" s="32" t="str">
        <f t="shared" si="78"/>
        <v>N/A</v>
      </c>
      <c r="G2518" s="32" t="str">
        <f>IF(Businesses!G2519="","N/A",Businesses!G2519)</f>
        <v>N/A</v>
      </c>
      <c r="H2518" s="32" t="str">
        <f>IF(Businesses!H2519="","N/A",Businesses!H2519)</f>
        <v>N/A</v>
      </c>
      <c r="I2518" s="32" t="str">
        <f>IF(AND(Businesses!B2519="",Businesses!C2519&lt;&gt;""),0,IF(Businesses!B2519="","N/A",IF(ISNUMBER(Businesses!B2519),Businesses!B2519,0)))</f>
        <v>N/A</v>
      </c>
    </row>
    <row r="2519" spans="2:9">
      <c r="B2519" s="32" t="str">
        <f t="shared" si="79"/>
        <v>N/A</v>
      </c>
      <c r="C2519" s="32" t="str">
        <f>IF(AND(Businesses!D2520="",Businesses!E2520&lt;&gt;""),0,IF(Businesses!D2520="","N/A",IF(ISNUMBER(Businesses!D2520),Businesses!D2520,0)))</f>
        <v>N/A</v>
      </c>
      <c r="D2519" s="32" t="str">
        <f>IF(Businesses!E2520="","N/A",Businesses!E2520)</f>
        <v>N/A</v>
      </c>
      <c r="E2519" s="32" t="str">
        <f>IF(Businesses!F2520="","N/A",Businesses!F2520)</f>
        <v>N/A</v>
      </c>
      <c r="F2519" s="32" t="str">
        <f t="shared" si="78"/>
        <v>N/A</v>
      </c>
      <c r="G2519" s="32" t="str">
        <f>IF(Businesses!G2520="","N/A",Businesses!G2520)</f>
        <v>N/A</v>
      </c>
      <c r="H2519" s="32" t="str">
        <f>IF(Businesses!H2520="","N/A",Businesses!H2520)</f>
        <v>N/A</v>
      </c>
      <c r="I2519" s="32" t="str">
        <f>IF(AND(Businesses!B2520="",Businesses!C2520&lt;&gt;""),0,IF(Businesses!B2520="","N/A",IF(ISNUMBER(Businesses!B2520),Businesses!B2520,0)))</f>
        <v>N/A</v>
      </c>
    </row>
    <row r="2520" spans="2:9">
      <c r="B2520" s="32" t="str">
        <f t="shared" si="79"/>
        <v>N/A</v>
      </c>
      <c r="C2520" s="32" t="str">
        <f>IF(AND(Businesses!D2521="",Businesses!E2521&lt;&gt;""),0,IF(Businesses!D2521="","N/A",IF(ISNUMBER(Businesses!D2521),Businesses!D2521,0)))</f>
        <v>N/A</v>
      </c>
      <c r="D2520" s="32" t="str">
        <f>IF(Businesses!E2521="","N/A",Businesses!E2521)</f>
        <v>N/A</v>
      </c>
      <c r="E2520" s="32" t="str">
        <f>IF(Businesses!F2521="","N/A",Businesses!F2521)</f>
        <v>N/A</v>
      </c>
      <c r="F2520" s="32" t="str">
        <f t="shared" si="78"/>
        <v>N/A</v>
      </c>
      <c r="G2520" s="32" t="str">
        <f>IF(Businesses!G2521="","N/A",Businesses!G2521)</f>
        <v>N/A</v>
      </c>
      <c r="H2520" s="32" t="str">
        <f>IF(Businesses!H2521="","N/A",Businesses!H2521)</f>
        <v>N/A</v>
      </c>
      <c r="I2520" s="32" t="str">
        <f>IF(AND(Businesses!B2521="",Businesses!C2521&lt;&gt;""),0,IF(Businesses!B2521="","N/A",IF(ISNUMBER(Businesses!B2521),Businesses!B2521,0)))</f>
        <v>N/A</v>
      </c>
    </row>
    <row r="2521" spans="2:9">
      <c r="B2521" s="32" t="str">
        <f t="shared" si="79"/>
        <v>N/A</v>
      </c>
      <c r="C2521" s="32" t="str">
        <f>IF(AND(Businesses!D2522="",Businesses!E2522&lt;&gt;""),0,IF(Businesses!D2522="","N/A",IF(ISNUMBER(Businesses!D2522),Businesses!D2522,0)))</f>
        <v>N/A</v>
      </c>
      <c r="D2521" s="32" t="str">
        <f>IF(Businesses!E2522="","N/A",Businesses!E2522)</f>
        <v>N/A</v>
      </c>
      <c r="E2521" s="32" t="str">
        <f>IF(Businesses!F2522="","N/A",Businesses!F2522)</f>
        <v>N/A</v>
      </c>
      <c r="F2521" s="32" t="str">
        <f t="shared" si="78"/>
        <v>N/A</v>
      </c>
      <c r="G2521" s="32" t="str">
        <f>IF(Businesses!G2522="","N/A",Businesses!G2522)</f>
        <v>N/A</v>
      </c>
      <c r="H2521" s="32" t="str">
        <f>IF(Businesses!H2522="","N/A",Businesses!H2522)</f>
        <v>N/A</v>
      </c>
      <c r="I2521" s="32" t="str">
        <f>IF(AND(Businesses!B2522="",Businesses!C2522&lt;&gt;""),0,IF(Businesses!B2522="","N/A",IF(ISNUMBER(Businesses!B2522),Businesses!B2522,0)))</f>
        <v>N/A</v>
      </c>
    </row>
    <row r="2522" spans="2:9">
      <c r="B2522" s="32" t="str">
        <f t="shared" si="79"/>
        <v>N/A</v>
      </c>
      <c r="C2522" s="32" t="str">
        <f>IF(AND(Businesses!D2523="",Businesses!E2523&lt;&gt;""),0,IF(Businesses!D2523="","N/A",IF(ISNUMBER(Businesses!D2523),Businesses!D2523,0)))</f>
        <v>N/A</v>
      </c>
      <c r="D2522" s="32" t="str">
        <f>IF(Businesses!E2523="","N/A",Businesses!E2523)</f>
        <v>N/A</v>
      </c>
      <c r="E2522" s="32" t="str">
        <f>IF(Businesses!F2523="","N/A",Businesses!F2523)</f>
        <v>N/A</v>
      </c>
      <c r="F2522" s="32" t="str">
        <f t="shared" si="78"/>
        <v>N/A</v>
      </c>
      <c r="G2522" s="32" t="str">
        <f>IF(Businesses!G2523="","N/A",Businesses!G2523)</f>
        <v>N/A</v>
      </c>
      <c r="H2522" s="32" t="str">
        <f>IF(Businesses!H2523="","N/A",Businesses!H2523)</f>
        <v>N/A</v>
      </c>
      <c r="I2522" s="32" t="str">
        <f>IF(AND(Businesses!B2523="",Businesses!C2523&lt;&gt;""),0,IF(Businesses!B2523="","N/A",IF(ISNUMBER(Businesses!B2523),Businesses!B2523,0)))</f>
        <v>N/A</v>
      </c>
    </row>
    <row r="2523" spans="2:9">
      <c r="B2523" s="32" t="str">
        <f t="shared" si="79"/>
        <v>N/A</v>
      </c>
      <c r="C2523" s="32" t="str">
        <f>IF(AND(Businesses!D2524="",Businesses!E2524&lt;&gt;""),0,IF(Businesses!D2524="","N/A",IF(ISNUMBER(Businesses!D2524),Businesses!D2524,0)))</f>
        <v>N/A</v>
      </c>
      <c r="D2523" s="32" t="str">
        <f>IF(Businesses!E2524="","N/A",Businesses!E2524)</f>
        <v>N/A</v>
      </c>
      <c r="E2523" s="32" t="str">
        <f>IF(Businesses!F2524="","N/A",Businesses!F2524)</f>
        <v>N/A</v>
      </c>
      <c r="F2523" s="32" t="str">
        <f t="shared" si="78"/>
        <v>N/A</v>
      </c>
      <c r="G2523" s="32" t="str">
        <f>IF(Businesses!G2524="","N/A",Businesses!G2524)</f>
        <v>N/A</v>
      </c>
      <c r="H2523" s="32" t="str">
        <f>IF(Businesses!H2524="","N/A",Businesses!H2524)</f>
        <v>N/A</v>
      </c>
      <c r="I2523" s="32" t="str">
        <f>IF(AND(Businesses!B2524="",Businesses!C2524&lt;&gt;""),0,IF(Businesses!B2524="","N/A",IF(ISNUMBER(Businesses!B2524),Businesses!B2524,0)))</f>
        <v>N/A</v>
      </c>
    </row>
    <row r="2524" spans="2:9">
      <c r="B2524" s="32" t="str">
        <f t="shared" si="79"/>
        <v>N/A</v>
      </c>
      <c r="C2524" s="32" t="str">
        <f>IF(AND(Businesses!D2525="",Businesses!E2525&lt;&gt;""),0,IF(Businesses!D2525="","N/A",IF(ISNUMBER(Businesses!D2525),Businesses!D2525,0)))</f>
        <v>N/A</v>
      </c>
      <c r="D2524" s="32" t="str">
        <f>IF(Businesses!E2525="","N/A",Businesses!E2525)</f>
        <v>N/A</v>
      </c>
      <c r="E2524" s="32" t="str">
        <f>IF(Businesses!F2525="","N/A",Businesses!F2525)</f>
        <v>N/A</v>
      </c>
      <c r="F2524" s="32" t="str">
        <f t="shared" si="78"/>
        <v>N/A</v>
      </c>
      <c r="G2524" s="32" t="str">
        <f>IF(Businesses!G2525="","N/A",Businesses!G2525)</f>
        <v>N/A</v>
      </c>
      <c r="H2524" s="32" t="str">
        <f>IF(Businesses!H2525="","N/A",Businesses!H2525)</f>
        <v>N/A</v>
      </c>
      <c r="I2524" s="32" t="str">
        <f>IF(AND(Businesses!B2525="",Businesses!C2525&lt;&gt;""),0,IF(Businesses!B2525="","N/A",IF(ISNUMBER(Businesses!B2525),Businesses!B2525,0)))</f>
        <v>N/A</v>
      </c>
    </row>
    <row r="2525" spans="2:9">
      <c r="B2525" s="32" t="str">
        <f t="shared" si="79"/>
        <v>N/A</v>
      </c>
      <c r="C2525" s="32" t="str">
        <f>IF(AND(Businesses!D2526="",Businesses!E2526&lt;&gt;""),0,IF(Businesses!D2526="","N/A",IF(ISNUMBER(Businesses!D2526),Businesses!D2526,0)))</f>
        <v>N/A</v>
      </c>
      <c r="D2525" s="32" t="str">
        <f>IF(Businesses!E2526="","N/A",Businesses!E2526)</f>
        <v>N/A</v>
      </c>
      <c r="E2525" s="32" t="str">
        <f>IF(Businesses!F2526="","N/A",Businesses!F2526)</f>
        <v>N/A</v>
      </c>
      <c r="F2525" s="32" t="str">
        <f t="shared" si="78"/>
        <v>N/A</v>
      </c>
      <c r="G2525" s="32" t="str">
        <f>IF(Businesses!G2526="","N/A",Businesses!G2526)</f>
        <v>N/A</v>
      </c>
      <c r="H2525" s="32" t="str">
        <f>IF(Businesses!H2526="","N/A",Businesses!H2526)</f>
        <v>N/A</v>
      </c>
      <c r="I2525" s="32" t="str">
        <f>IF(AND(Businesses!B2526="",Businesses!C2526&lt;&gt;""),0,IF(Businesses!B2526="","N/A",IF(ISNUMBER(Businesses!B2526),Businesses!B2526,0)))</f>
        <v>N/A</v>
      </c>
    </row>
    <row r="2526" spans="2:9">
      <c r="B2526" s="32" t="str">
        <f t="shared" si="79"/>
        <v>N/A</v>
      </c>
      <c r="C2526" s="32" t="str">
        <f>IF(AND(Businesses!D2527="",Businesses!E2527&lt;&gt;""),0,IF(Businesses!D2527="","N/A",IF(ISNUMBER(Businesses!D2527),Businesses!D2527,0)))</f>
        <v>N/A</v>
      </c>
      <c r="D2526" s="32" t="str">
        <f>IF(Businesses!E2527="","N/A",Businesses!E2527)</f>
        <v>N/A</v>
      </c>
      <c r="E2526" s="32" t="str">
        <f>IF(Businesses!F2527="","N/A",Businesses!F2527)</f>
        <v>N/A</v>
      </c>
      <c r="F2526" s="32" t="str">
        <f t="shared" si="78"/>
        <v>N/A</v>
      </c>
      <c r="G2526" s="32" t="str">
        <f>IF(Businesses!G2527="","N/A",Businesses!G2527)</f>
        <v>N/A</v>
      </c>
      <c r="H2526" s="32" t="str">
        <f>IF(Businesses!H2527="","N/A",Businesses!H2527)</f>
        <v>N/A</v>
      </c>
      <c r="I2526" s="32" t="str">
        <f>IF(AND(Businesses!B2527="",Businesses!C2527&lt;&gt;""),0,IF(Businesses!B2527="","N/A",IF(ISNUMBER(Businesses!B2527),Businesses!B2527,0)))</f>
        <v>N/A</v>
      </c>
    </row>
    <row r="2527" spans="2:9">
      <c r="B2527" s="32" t="str">
        <f t="shared" si="79"/>
        <v>N/A</v>
      </c>
      <c r="C2527" s="32" t="str">
        <f>IF(AND(Businesses!D2528="",Businesses!E2528&lt;&gt;""),0,IF(Businesses!D2528="","N/A",IF(ISNUMBER(Businesses!D2528),Businesses!D2528,0)))</f>
        <v>N/A</v>
      </c>
      <c r="D2527" s="32" t="str">
        <f>IF(Businesses!E2528="","N/A",Businesses!E2528)</f>
        <v>N/A</v>
      </c>
      <c r="E2527" s="32" t="str">
        <f>IF(Businesses!F2528="","N/A",Businesses!F2528)</f>
        <v>N/A</v>
      </c>
      <c r="F2527" s="32" t="str">
        <f t="shared" si="78"/>
        <v>N/A</v>
      </c>
      <c r="G2527" s="32" t="str">
        <f>IF(Businesses!G2528="","N/A",Businesses!G2528)</f>
        <v>N/A</v>
      </c>
      <c r="H2527" s="32" t="str">
        <f>IF(Businesses!H2528="","N/A",Businesses!H2528)</f>
        <v>N/A</v>
      </c>
      <c r="I2527" s="32" t="str">
        <f>IF(AND(Businesses!B2528="",Businesses!C2528&lt;&gt;""),0,IF(Businesses!B2528="","N/A",IF(ISNUMBER(Businesses!B2528),Businesses!B2528,0)))</f>
        <v>N/A</v>
      </c>
    </row>
    <row r="2528" spans="2:9">
      <c r="B2528" s="32" t="str">
        <f t="shared" si="79"/>
        <v>N/A</v>
      </c>
      <c r="C2528" s="32" t="str">
        <f>IF(AND(Businesses!D2529="",Businesses!E2529&lt;&gt;""),0,IF(Businesses!D2529="","N/A",IF(ISNUMBER(Businesses!D2529),Businesses!D2529,0)))</f>
        <v>N/A</v>
      </c>
      <c r="D2528" s="32" t="str">
        <f>IF(Businesses!E2529="","N/A",Businesses!E2529)</f>
        <v>N/A</v>
      </c>
      <c r="E2528" s="32" t="str">
        <f>IF(Businesses!F2529="","N/A",Businesses!F2529)</f>
        <v>N/A</v>
      </c>
      <c r="F2528" s="32" t="str">
        <f t="shared" si="78"/>
        <v>N/A</v>
      </c>
      <c r="G2528" s="32" t="str">
        <f>IF(Businesses!G2529="","N/A",Businesses!G2529)</f>
        <v>N/A</v>
      </c>
      <c r="H2528" s="32" t="str">
        <f>IF(Businesses!H2529="","N/A",Businesses!H2529)</f>
        <v>N/A</v>
      </c>
      <c r="I2528" s="32" t="str">
        <f>IF(AND(Businesses!B2529="",Businesses!C2529&lt;&gt;""),0,IF(Businesses!B2529="","N/A",IF(ISNUMBER(Businesses!B2529),Businesses!B2529,0)))</f>
        <v>N/A</v>
      </c>
    </row>
    <row r="2529" spans="2:9">
      <c r="B2529" s="32" t="str">
        <f t="shared" si="79"/>
        <v>N/A</v>
      </c>
      <c r="C2529" s="32" t="str">
        <f>IF(AND(Businesses!D2530="",Businesses!E2530&lt;&gt;""),0,IF(Businesses!D2530="","N/A",IF(ISNUMBER(Businesses!D2530),Businesses!D2530,0)))</f>
        <v>N/A</v>
      </c>
      <c r="D2529" s="32" t="str">
        <f>IF(Businesses!E2530="","N/A",Businesses!E2530)</f>
        <v>N/A</v>
      </c>
      <c r="E2529" s="32" t="str">
        <f>IF(Businesses!F2530="","N/A",Businesses!F2530)</f>
        <v>N/A</v>
      </c>
      <c r="F2529" s="32" t="str">
        <f t="shared" si="78"/>
        <v>N/A</v>
      </c>
      <c r="G2529" s="32" t="str">
        <f>IF(Businesses!G2530="","N/A",Businesses!G2530)</f>
        <v>N/A</v>
      </c>
      <c r="H2529" s="32" t="str">
        <f>IF(Businesses!H2530="","N/A",Businesses!H2530)</f>
        <v>N/A</v>
      </c>
      <c r="I2529" s="32" t="str">
        <f>IF(AND(Businesses!B2530="",Businesses!C2530&lt;&gt;""),0,IF(Businesses!B2530="","N/A",IF(ISNUMBER(Businesses!B2530),Businesses!B2530,0)))</f>
        <v>N/A</v>
      </c>
    </row>
    <row r="2530" spans="2:9">
      <c r="B2530" s="32" t="str">
        <f t="shared" si="79"/>
        <v>N/A</v>
      </c>
      <c r="C2530" s="32" t="str">
        <f>IF(AND(Businesses!D2531="",Businesses!E2531&lt;&gt;""),0,IF(Businesses!D2531="","N/A",IF(ISNUMBER(Businesses!D2531),Businesses!D2531,0)))</f>
        <v>N/A</v>
      </c>
      <c r="D2530" s="32" t="str">
        <f>IF(Businesses!E2531="","N/A",Businesses!E2531)</f>
        <v>N/A</v>
      </c>
      <c r="E2530" s="32" t="str">
        <f>IF(Businesses!F2531="","N/A",Businesses!F2531)</f>
        <v>N/A</v>
      </c>
      <c r="F2530" s="32" t="str">
        <f t="shared" si="78"/>
        <v>N/A</v>
      </c>
      <c r="G2530" s="32" t="str">
        <f>IF(Businesses!G2531="","N/A",Businesses!G2531)</f>
        <v>N/A</v>
      </c>
      <c r="H2530" s="32" t="str">
        <f>IF(Businesses!H2531="","N/A",Businesses!H2531)</f>
        <v>N/A</v>
      </c>
      <c r="I2530" s="32" t="str">
        <f>IF(AND(Businesses!B2531="",Businesses!C2531&lt;&gt;""),0,IF(Businesses!B2531="","N/A",IF(ISNUMBER(Businesses!B2531),Businesses!B2531,0)))</f>
        <v>N/A</v>
      </c>
    </row>
    <row r="2531" spans="2:9">
      <c r="B2531" s="32" t="str">
        <f t="shared" si="79"/>
        <v>N/A</v>
      </c>
      <c r="C2531" s="32" t="str">
        <f>IF(AND(Businesses!D2532="",Businesses!E2532&lt;&gt;""),0,IF(Businesses!D2532="","N/A",IF(ISNUMBER(Businesses!D2532),Businesses!D2532,0)))</f>
        <v>N/A</v>
      </c>
      <c r="D2531" s="32" t="str">
        <f>IF(Businesses!E2532="","N/A",Businesses!E2532)</f>
        <v>N/A</v>
      </c>
      <c r="E2531" s="32" t="str">
        <f>IF(Businesses!F2532="","N/A",Businesses!F2532)</f>
        <v>N/A</v>
      </c>
      <c r="F2531" s="32" t="str">
        <f t="shared" si="78"/>
        <v>N/A</v>
      </c>
      <c r="G2531" s="32" t="str">
        <f>IF(Businesses!G2532="","N/A",Businesses!G2532)</f>
        <v>N/A</v>
      </c>
      <c r="H2531" s="32" t="str">
        <f>IF(Businesses!H2532="","N/A",Businesses!H2532)</f>
        <v>N/A</v>
      </c>
      <c r="I2531" s="32" t="str">
        <f>IF(AND(Businesses!B2532="",Businesses!C2532&lt;&gt;""),0,IF(Businesses!B2532="","N/A",IF(ISNUMBER(Businesses!B2532),Businesses!B2532,0)))</f>
        <v>N/A</v>
      </c>
    </row>
    <row r="2532" spans="2:9">
      <c r="B2532" s="32" t="str">
        <f t="shared" si="79"/>
        <v>N/A</v>
      </c>
      <c r="C2532" s="32" t="str">
        <f>IF(AND(Businesses!D2533="",Businesses!E2533&lt;&gt;""),0,IF(Businesses!D2533="","N/A",IF(ISNUMBER(Businesses!D2533),Businesses!D2533,0)))</f>
        <v>N/A</v>
      </c>
      <c r="D2532" s="32" t="str">
        <f>IF(Businesses!E2533="","N/A",Businesses!E2533)</f>
        <v>N/A</v>
      </c>
      <c r="E2532" s="32" t="str">
        <f>IF(Businesses!F2533="","N/A",Businesses!F2533)</f>
        <v>N/A</v>
      </c>
      <c r="F2532" s="32" t="str">
        <f t="shared" si="78"/>
        <v>N/A</v>
      </c>
      <c r="G2532" s="32" t="str">
        <f>IF(Businesses!G2533="","N/A",Businesses!G2533)</f>
        <v>N/A</v>
      </c>
      <c r="H2532" s="32" t="str">
        <f>IF(Businesses!H2533="","N/A",Businesses!H2533)</f>
        <v>N/A</v>
      </c>
      <c r="I2532" s="32" t="str">
        <f>IF(AND(Businesses!B2533="",Businesses!C2533&lt;&gt;""),0,IF(Businesses!B2533="","N/A",IF(ISNUMBER(Businesses!B2533),Businesses!B2533,0)))</f>
        <v>N/A</v>
      </c>
    </row>
    <row r="2533" spans="2:9">
      <c r="B2533" s="32" t="str">
        <f t="shared" si="79"/>
        <v>N/A</v>
      </c>
      <c r="C2533" s="32" t="str">
        <f>IF(AND(Businesses!D2534="",Businesses!E2534&lt;&gt;""),0,IF(Businesses!D2534="","N/A",IF(ISNUMBER(Businesses!D2534),Businesses!D2534,0)))</f>
        <v>N/A</v>
      </c>
      <c r="D2533" s="32" t="str">
        <f>IF(Businesses!E2534="","N/A",Businesses!E2534)</f>
        <v>N/A</v>
      </c>
      <c r="E2533" s="32" t="str">
        <f>IF(Businesses!F2534="","N/A",Businesses!F2534)</f>
        <v>N/A</v>
      </c>
      <c r="F2533" s="32" t="str">
        <f t="shared" si="78"/>
        <v>N/A</v>
      </c>
      <c r="G2533" s="32" t="str">
        <f>IF(Businesses!G2534="","N/A",Businesses!G2534)</f>
        <v>N/A</v>
      </c>
      <c r="H2533" s="32" t="str">
        <f>IF(Businesses!H2534="","N/A",Businesses!H2534)</f>
        <v>N/A</v>
      </c>
      <c r="I2533" s="32" t="str">
        <f>IF(AND(Businesses!B2534="",Businesses!C2534&lt;&gt;""),0,IF(Businesses!B2534="","N/A",IF(ISNUMBER(Businesses!B2534),Businesses!B2534,0)))</f>
        <v>N/A</v>
      </c>
    </row>
    <row r="2534" spans="2:9">
      <c r="B2534" s="32" t="str">
        <f t="shared" si="79"/>
        <v>N/A</v>
      </c>
      <c r="C2534" s="32" t="str">
        <f>IF(AND(Businesses!D2535="",Businesses!E2535&lt;&gt;""),0,IF(Businesses!D2535="","N/A",IF(ISNUMBER(Businesses!D2535),Businesses!D2535,0)))</f>
        <v>N/A</v>
      </c>
      <c r="D2534" s="32" t="str">
        <f>IF(Businesses!E2535="","N/A",Businesses!E2535)</f>
        <v>N/A</v>
      </c>
      <c r="E2534" s="32" t="str">
        <f>IF(Businesses!F2535="","N/A",Businesses!F2535)</f>
        <v>N/A</v>
      </c>
      <c r="F2534" s="32" t="str">
        <f t="shared" si="78"/>
        <v>N/A</v>
      </c>
      <c r="G2534" s="32" t="str">
        <f>IF(Businesses!G2535="","N/A",Businesses!G2535)</f>
        <v>N/A</v>
      </c>
      <c r="H2534" s="32" t="str">
        <f>IF(Businesses!H2535="","N/A",Businesses!H2535)</f>
        <v>N/A</v>
      </c>
      <c r="I2534" s="32" t="str">
        <f>IF(AND(Businesses!B2535="",Businesses!C2535&lt;&gt;""),0,IF(Businesses!B2535="","N/A",IF(ISNUMBER(Businesses!B2535),Businesses!B2535,0)))</f>
        <v>N/A</v>
      </c>
    </row>
    <row r="2535" spans="2:9">
      <c r="B2535" s="32" t="str">
        <f t="shared" si="79"/>
        <v>N/A</v>
      </c>
      <c r="C2535" s="32" t="str">
        <f>IF(AND(Businesses!D2536="",Businesses!E2536&lt;&gt;""),0,IF(Businesses!D2536="","N/A",IF(ISNUMBER(Businesses!D2536),Businesses!D2536,0)))</f>
        <v>N/A</v>
      </c>
      <c r="D2535" s="32" t="str">
        <f>IF(Businesses!E2536="","N/A",Businesses!E2536)</f>
        <v>N/A</v>
      </c>
      <c r="E2535" s="32" t="str">
        <f>IF(Businesses!F2536="","N/A",Businesses!F2536)</f>
        <v>N/A</v>
      </c>
      <c r="F2535" s="32" t="str">
        <f t="shared" si="78"/>
        <v>N/A</v>
      </c>
      <c r="G2535" s="32" t="str">
        <f>IF(Businesses!G2536="","N/A",Businesses!G2536)</f>
        <v>N/A</v>
      </c>
      <c r="H2535" s="32" t="str">
        <f>IF(Businesses!H2536="","N/A",Businesses!H2536)</f>
        <v>N/A</v>
      </c>
      <c r="I2535" s="32" t="str">
        <f>IF(AND(Businesses!B2536="",Businesses!C2536&lt;&gt;""),0,IF(Businesses!B2536="","N/A",IF(ISNUMBER(Businesses!B2536),Businesses!B2536,0)))</f>
        <v>N/A</v>
      </c>
    </row>
    <row r="2536" spans="2:9">
      <c r="B2536" s="32" t="str">
        <f t="shared" si="79"/>
        <v>N/A</v>
      </c>
      <c r="C2536" s="32" t="str">
        <f>IF(AND(Businesses!D2537="",Businesses!E2537&lt;&gt;""),0,IF(Businesses!D2537="","N/A",IF(ISNUMBER(Businesses!D2537),Businesses!D2537,0)))</f>
        <v>N/A</v>
      </c>
      <c r="D2536" s="32" t="str">
        <f>IF(Businesses!E2537="","N/A",Businesses!E2537)</f>
        <v>N/A</v>
      </c>
      <c r="E2536" s="32" t="str">
        <f>IF(Businesses!F2537="","N/A",Businesses!F2537)</f>
        <v>N/A</v>
      </c>
      <c r="F2536" s="32" t="str">
        <f t="shared" si="78"/>
        <v>N/A</v>
      </c>
      <c r="G2536" s="32" t="str">
        <f>IF(Businesses!G2537="","N/A",Businesses!G2537)</f>
        <v>N/A</v>
      </c>
      <c r="H2536" s="32" t="str">
        <f>IF(Businesses!H2537="","N/A",Businesses!H2537)</f>
        <v>N/A</v>
      </c>
      <c r="I2536" s="32" t="str">
        <f>IF(AND(Businesses!B2537="",Businesses!C2537&lt;&gt;""),0,IF(Businesses!B2537="","N/A",IF(ISNUMBER(Businesses!B2537),Businesses!B2537,0)))</f>
        <v>N/A</v>
      </c>
    </row>
    <row r="2537" spans="2:9">
      <c r="B2537" s="32" t="str">
        <f t="shared" si="79"/>
        <v>N/A</v>
      </c>
      <c r="C2537" s="32" t="str">
        <f>IF(AND(Businesses!D2538="",Businesses!E2538&lt;&gt;""),0,IF(Businesses!D2538="","N/A",IF(ISNUMBER(Businesses!D2538),Businesses!D2538,0)))</f>
        <v>N/A</v>
      </c>
      <c r="D2537" s="32" t="str">
        <f>IF(Businesses!E2538="","N/A",Businesses!E2538)</f>
        <v>N/A</v>
      </c>
      <c r="E2537" s="32" t="str">
        <f>IF(Businesses!F2538="","N/A",Businesses!F2538)</f>
        <v>N/A</v>
      </c>
      <c r="F2537" s="32" t="str">
        <f t="shared" si="78"/>
        <v>N/A</v>
      </c>
      <c r="G2537" s="32" t="str">
        <f>IF(Businesses!G2538="","N/A",Businesses!G2538)</f>
        <v>N/A</v>
      </c>
      <c r="H2537" s="32" t="str">
        <f>IF(Businesses!H2538="","N/A",Businesses!H2538)</f>
        <v>N/A</v>
      </c>
      <c r="I2537" s="32" t="str">
        <f>IF(AND(Businesses!B2538="",Businesses!C2538&lt;&gt;""),0,IF(Businesses!B2538="","N/A",IF(ISNUMBER(Businesses!B2538),Businesses!B2538,0)))</f>
        <v>N/A</v>
      </c>
    </row>
    <row r="2538" spans="2:9">
      <c r="B2538" s="32" t="str">
        <f t="shared" si="79"/>
        <v>N/A</v>
      </c>
      <c r="C2538" s="32" t="str">
        <f>IF(AND(Businesses!D2539="",Businesses!E2539&lt;&gt;""),0,IF(Businesses!D2539="","N/A",IF(ISNUMBER(Businesses!D2539),Businesses!D2539,0)))</f>
        <v>N/A</v>
      </c>
      <c r="D2538" s="32" t="str">
        <f>IF(Businesses!E2539="","N/A",Businesses!E2539)</f>
        <v>N/A</v>
      </c>
      <c r="E2538" s="32" t="str">
        <f>IF(Businesses!F2539="","N/A",Businesses!F2539)</f>
        <v>N/A</v>
      </c>
      <c r="F2538" s="32" t="str">
        <f t="shared" si="78"/>
        <v>N/A</v>
      </c>
      <c r="G2538" s="32" t="str">
        <f>IF(Businesses!G2539="","N/A",Businesses!G2539)</f>
        <v>N/A</v>
      </c>
      <c r="H2538" s="32" t="str">
        <f>IF(Businesses!H2539="","N/A",Businesses!H2539)</f>
        <v>N/A</v>
      </c>
      <c r="I2538" s="32" t="str">
        <f>IF(AND(Businesses!B2539="",Businesses!C2539&lt;&gt;""),0,IF(Businesses!B2539="","N/A",IF(ISNUMBER(Businesses!B2539),Businesses!B2539,0)))</f>
        <v>N/A</v>
      </c>
    </row>
    <row r="2539" spans="2:9">
      <c r="B2539" s="32" t="str">
        <f t="shared" si="79"/>
        <v>N/A</v>
      </c>
      <c r="C2539" s="32" t="str">
        <f>IF(AND(Businesses!D2540="",Businesses!E2540&lt;&gt;""),0,IF(Businesses!D2540="","N/A",IF(ISNUMBER(Businesses!D2540),Businesses!D2540,0)))</f>
        <v>N/A</v>
      </c>
      <c r="D2539" s="32" t="str">
        <f>IF(Businesses!E2540="","N/A",Businesses!E2540)</f>
        <v>N/A</v>
      </c>
      <c r="E2539" s="32" t="str">
        <f>IF(Businesses!F2540="","N/A",Businesses!F2540)</f>
        <v>N/A</v>
      </c>
      <c r="F2539" s="32" t="str">
        <f t="shared" si="78"/>
        <v>N/A</v>
      </c>
      <c r="G2539" s="32" t="str">
        <f>IF(Businesses!G2540="","N/A",Businesses!G2540)</f>
        <v>N/A</v>
      </c>
      <c r="H2539" s="32" t="str">
        <f>IF(Businesses!H2540="","N/A",Businesses!H2540)</f>
        <v>N/A</v>
      </c>
      <c r="I2539" s="32" t="str">
        <f>IF(AND(Businesses!B2540="",Businesses!C2540&lt;&gt;""),0,IF(Businesses!B2540="","N/A",IF(ISNUMBER(Businesses!B2540),Businesses!B2540,0)))</f>
        <v>N/A</v>
      </c>
    </row>
    <row r="2540" spans="2:9">
      <c r="B2540" s="32" t="str">
        <f t="shared" si="79"/>
        <v>N/A</v>
      </c>
      <c r="C2540" s="32" t="str">
        <f>IF(AND(Businesses!D2541="",Businesses!E2541&lt;&gt;""),0,IF(Businesses!D2541="","N/A",IF(ISNUMBER(Businesses!D2541),Businesses!D2541,0)))</f>
        <v>N/A</v>
      </c>
      <c r="D2540" s="32" t="str">
        <f>IF(Businesses!E2541="","N/A",Businesses!E2541)</f>
        <v>N/A</v>
      </c>
      <c r="E2540" s="32" t="str">
        <f>IF(Businesses!F2541="","N/A",Businesses!F2541)</f>
        <v>N/A</v>
      </c>
      <c r="F2540" s="32" t="str">
        <f t="shared" si="78"/>
        <v>N/A</v>
      </c>
      <c r="G2540" s="32" t="str">
        <f>IF(Businesses!G2541="","N/A",Businesses!G2541)</f>
        <v>N/A</v>
      </c>
      <c r="H2540" s="32" t="str">
        <f>IF(Businesses!H2541="","N/A",Businesses!H2541)</f>
        <v>N/A</v>
      </c>
      <c r="I2540" s="32" t="str">
        <f>IF(AND(Businesses!B2541="",Businesses!C2541&lt;&gt;""),0,IF(Businesses!B2541="","N/A",IF(ISNUMBER(Businesses!B2541),Businesses!B2541,0)))</f>
        <v>N/A</v>
      </c>
    </row>
    <row r="2541" spans="2:9">
      <c r="B2541" s="32" t="str">
        <f t="shared" si="79"/>
        <v>N/A</v>
      </c>
      <c r="C2541" s="32" t="str">
        <f>IF(AND(Businesses!D2542="",Businesses!E2542&lt;&gt;""),0,IF(Businesses!D2542="","N/A",IF(ISNUMBER(Businesses!D2542),Businesses!D2542,0)))</f>
        <v>N/A</v>
      </c>
      <c r="D2541" s="32" t="str">
        <f>IF(Businesses!E2542="","N/A",Businesses!E2542)</f>
        <v>N/A</v>
      </c>
      <c r="E2541" s="32" t="str">
        <f>IF(Businesses!F2542="","N/A",Businesses!F2542)</f>
        <v>N/A</v>
      </c>
      <c r="F2541" s="32" t="str">
        <f t="shared" si="78"/>
        <v>N/A</v>
      </c>
      <c r="G2541" s="32" t="str">
        <f>IF(Businesses!G2542="","N/A",Businesses!G2542)</f>
        <v>N/A</v>
      </c>
      <c r="H2541" s="32" t="str">
        <f>IF(Businesses!H2542="","N/A",Businesses!H2542)</f>
        <v>N/A</v>
      </c>
      <c r="I2541" s="32" t="str">
        <f>IF(AND(Businesses!B2542="",Businesses!C2542&lt;&gt;""),0,IF(Businesses!B2542="","N/A",IF(ISNUMBER(Businesses!B2542),Businesses!B2542,0)))</f>
        <v>N/A</v>
      </c>
    </row>
    <row r="2542" spans="2:9">
      <c r="B2542" s="32" t="str">
        <f t="shared" si="79"/>
        <v>N/A</v>
      </c>
      <c r="C2542" s="32" t="str">
        <f>IF(AND(Businesses!D2543="",Businesses!E2543&lt;&gt;""),0,IF(Businesses!D2543="","N/A",IF(ISNUMBER(Businesses!D2543),Businesses!D2543,0)))</f>
        <v>N/A</v>
      </c>
      <c r="D2542" s="32" t="str">
        <f>IF(Businesses!E2543="","N/A",Businesses!E2543)</f>
        <v>N/A</v>
      </c>
      <c r="E2542" s="32" t="str">
        <f>IF(Businesses!F2543="","N/A",Businesses!F2543)</f>
        <v>N/A</v>
      </c>
      <c r="F2542" s="32" t="str">
        <f t="shared" si="78"/>
        <v>N/A</v>
      </c>
      <c r="G2542" s="32" t="str">
        <f>IF(Businesses!G2543="","N/A",Businesses!G2543)</f>
        <v>N/A</v>
      </c>
      <c r="H2542" s="32" t="str">
        <f>IF(Businesses!H2543="","N/A",Businesses!H2543)</f>
        <v>N/A</v>
      </c>
      <c r="I2542" s="32" t="str">
        <f>IF(AND(Businesses!B2543="",Businesses!C2543&lt;&gt;""),0,IF(Businesses!B2543="","N/A",IF(ISNUMBER(Businesses!B2543),Businesses!B2543,0)))</f>
        <v>N/A</v>
      </c>
    </row>
    <row r="2543" spans="2:9">
      <c r="B2543" s="32" t="str">
        <f t="shared" si="79"/>
        <v>N/A</v>
      </c>
      <c r="C2543" s="32" t="str">
        <f>IF(AND(Businesses!D2544="",Businesses!E2544&lt;&gt;""),0,IF(Businesses!D2544="","N/A",IF(ISNUMBER(Businesses!D2544),Businesses!D2544,0)))</f>
        <v>N/A</v>
      </c>
      <c r="D2543" s="32" t="str">
        <f>IF(Businesses!E2544="","N/A",Businesses!E2544)</f>
        <v>N/A</v>
      </c>
      <c r="E2543" s="32" t="str">
        <f>IF(Businesses!F2544="","N/A",Businesses!F2544)</f>
        <v>N/A</v>
      </c>
      <c r="F2543" s="32" t="str">
        <f t="shared" si="78"/>
        <v>N/A</v>
      </c>
      <c r="G2543" s="32" t="str">
        <f>IF(Businesses!G2544="","N/A",Businesses!G2544)</f>
        <v>N/A</v>
      </c>
      <c r="H2543" s="32" t="str">
        <f>IF(Businesses!H2544="","N/A",Businesses!H2544)</f>
        <v>N/A</v>
      </c>
      <c r="I2543" s="32" t="str">
        <f>IF(AND(Businesses!B2544="",Businesses!C2544&lt;&gt;""),0,IF(Businesses!B2544="","N/A",IF(ISNUMBER(Businesses!B2544),Businesses!B2544,0)))</f>
        <v>N/A</v>
      </c>
    </row>
    <row r="2544" spans="2:9">
      <c r="B2544" s="32" t="str">
        <f t="shared" si="79"/>
        <v>N/A</v>
      </c>
      <c r="C2544" s="32" t="str">
        <f>IF(AND(Businesses!D2545="",Businesses!E2545&lt;&gt;""),0,IF(Businesses!D2545="","N/A",IF(ISNUMBER(Businesses!D2545),Businesses!D2545,0)))</f>
        <v>N/A</v>
      </c>
      <c r="D2544" s="32" t="str">
        <f>IF(Businesses!E2545="","N/A",Businesses!E2545)</f>
        <v>N/A</v>
      </c>
      <c r="E2544" s="32" t="str">
        <f>IF(Businesses!F2545="","N/A",Businesses!F2545)</f>
        <v>N/A</v>
      </c>
      <c r="F2544" s="32" t="str">
        <f t="shared" si="78"/>
        <v>N/A</v>
      </c>
      <c r="G2544" s="32" t="str">
        <f>IF(Businesses!G2545="","N/A",Businesses!G2545)</f>
        <v>N/A</v>
      </c>
      <c r="H2544" s="32" t="str">
        <f>IF(Businesses!H2545="","N/A",Businesses!H2545)</f>
        <v>N/A</v>
      </c>
      <c r="I2544" s="32" t="str">
        <f>IF(AND(Businesses!B2545="",Businesses!C2545&lt;&gt;""),0,IF(Businesses!B2545="","N/A",IF(ISNUMBER(Businesses!B2545),Businesses!B2545,0)))</f>
        <v>N/A</v>
      </c>
    </row>
    <row r="2545" spans="2:9">
      <c r="B2545" s="32" t="str">
        <f t="shared" si="79"/>
        <v>N/A</v>
      </c>
      <c r="C2545" s="32" t="str">
        <f>IF(AND(Businesses!D2546="",Businesses!E2546&lt;&gt;""),0,IF(Businesses!D2546="","N/A",IF(ISNUMBER(Businesses!D2546),Businesses!D2546,0)))</f>
        <v>N/A</v>
      </c>
      <c r="D2545" s="32" t="str">
        <f>IF(Businesses!E2546="","N/A",Businesses!E2546)</f>
        <v>N/A</v>
      </c>
      <c r="E2545" s="32" t="str">
        <f>IF(Businesses!F2546="","N/A",Businesses!F2546)</f>
        <v>N/A</v>
      </c>
      <c r="F2545" s="32" t="str">
        <f t="shared" si="78"/>
        <v>N/A</v>
      </c>
      <c r="G2545" s="32" t="str">
        <f>IF(Businesses!G2546="","N/A",Businesses!G2546)</f>
        <v>N/A</v>
      </c>
      <c r="H2545" s="32" t="str">
        <f>IF(Businesses!H2546="","N/A",Businesses!H2546)</f>
        <v>N/A</v>
      </c>
      <c r="I2545" s="32" t="str">
        <f>IF(AND(Businesses!B2546="",Businesses!C2546&lt;&gt;""),0,IF(Businesses!B2546="","N/A",IF(ISNUMBER(Businesses!B2546),Businesses!B2546,0)))</f>
        <v>N/A</v>
      </c>
    </row>
    <row r="2546" spans="2:9">
      <c r="B2546" s="32" t="str">
        <f t="shared" si="79"/>
        <v>N/A</v>
      </c>
      <c r="C2546" s="32" t="str">
        <f>IF(AND(Businesses!D2547="",Businesses!E2547&lt;&gt;""),0,IF(Businesses!D2547="","N/A",IF(ISNUMBER(Businesses!D2547),Businesses!D2547,0)))</f>
        <v>N/A</v>
      </c>
      <c r="D2546" s="32" t="str">
        <f>IF(Businesses!E2547="","N/A",Businesses!E2547)</f>
        <v>N/A</v>
      </c>
      <c r="E2546" s="32" t="str">
        <f>IF(Businesses!F2547="","N/A",Businesses!F2547)</f>
        <v>N/A</v>
      </c>
      <c r="F2546" s="32" t="str">
        <f t="shared" si="78"/>
        <v>N/A</v>
      </c>
      <c r="G2546" s="32" t="str">
        <f>IF(Businesses!G2547="","N/A",Businesses!G2547)</f>
        <v>N/A</v>
      </c>
      <c r="H2546" s="32" t="str">
        <f>IF(Businesses!H2547="","N/A",Businesses!H2547)</f>
        <v>N/A</v>
      </c>
      <c r="I2546" s="32" t="str">
        <f>IF(AND(Businesses!B2547="",Businesses!C2547&lt;&gt;""),0,IF(Businesses!B2547="","N/A",IF(ISNUMBER(Businesses!B2547),Businesses!B2547,0)))</f>
        <v>N/A</v>
      </c>
    </row>
    <row r="2547" spans="2:9">
      <c r="B2547" s="32" t="str">
        <f t="shared" si="79"/>
        <v>N/A</v>
      </c>
      <c r="C2547" s="32" t="str">
        <f>IF(AND(Businesses!D2548="",Businesses!E2548&lt;&gt;""),0,IF(Businesses!D2548="","N/A",IF(ISNUMBER(Businesses!D2548),Businesses!D2548,0)))</f>
        <v>N/A</v>
      </c>
      <c r="D2547" s="32" t="str">
        <f>IF(Businesses!E2548="","N/A",Businesses!E2548)</f>
        <v>N/A</v>
      </c>
      <c r="E2547" s="32" t="str">
        <f>IF(Businesses!F2548="","N/A",Businesses!F2548)</f>
        <v>N/A</v>
      </c>
      <c r="F2547" s="32" t="str">
        <f t="shared" si="78"/>
        <v>N/A</v>
      </c>
      <c r="G2547" s="32" t="str">
        <f>IF(Businesses!G2548="","N/A",Businesses!G2548)</f>
        <v>N/A</v>
      </c>
      <c r="H2547" s="32" t="str">
        <f>IF(Businesses!H2548="","N/A",Businesses!H2548)</f>
        <v>N/A</v>
      </c>
      <c r="I2547" s="32" t="str">
        <f>IF(AND(Businesses!B2548="",Businesses!C2548&lt;&gt;""),0,IF(Businesses!B2548="","N/A",IF(ISNUMBER(Businesses!B2548),Businesses!B2548,0)))</f>
        <v>N/A</v>
      </c>
    </row>
    <row r="2548" spans="2:9">
      <c r="B2548" s="32" t="str">
        <f t="shared" si="79"/>
        <v>N/A</v>
      </c>
      <c r="C2548" s="32" t="str">
        <f>IF(AND(Businesses!D2549="",Businesses!E2549&lt;&gt;""),0,IF(Businesses!D2549="","N/A",IF(ISNUMBER(Businesses!D2549),Businesses!D2549,0)))</f>
        <v>N/A</v>
      </c>
      <c r="D2548" s="32" t="str">
        <f>IF(Businesses!E2549="","N/A",Businesses!E2549)</f>
        <v>N/A</v>
      </c>
      <c r="E2548" s="32" t="str">
        <f>IF(Businesses!F2549="","N/A",Businesses!F2549)</f>
        <v>N/A</v>
      </c>
      <c r="F2548" s="32" t="str">
        <f t="shared" si="78"/>
        <v>N/A</v>
      </c>
      <c r="G2548" s="32" t="str">
        <f>IF(Businesses!G2549="","N/A",Businesses!G2549)</f>
        <v>N/A</v>
      </c>
      <c r="H2548" s="32" t="str">
        <f>IF(Businesses!H2549="","N/A",Businesses!H2549)</f>
        <v>N/A</v>
      </c>
      <c r="I2548" s="32" t="str">
        <f>IF(AND(Businesses!B2549="",Businesses!C2549&lt;&gt;""),0,IF(Businesses!B2549="","N/A",IF(ISNUMBER(Businesses!B2549),Businesses!B2549,0)))</f>
        <v>N/A</v>
      </c>
    </row>
    <row r="2549" spans="2:9">
      <c r="B2549" s="32" t="str">
        <f t="shared" si="79"/>
        <v>N/A</v>
      </c>
      <c r="C2549" s="32" t="str">
        <f>IF(AND(Businesses!D2550="",Businesses!E2550&lt;&gt;""),0,IF(Businesses!D2550="","N/A",IF(ISNUMBER(Businesses!D2550),Businesses!D2550,0)))</f>
        <v>N/A</v>
      </c>
      <c r="D2549" s="32" t="str">
        <f>IF(Businesses!E2550="","N/A",Businesses!E2550)</f>
        <v>N/A</v>
      </c>
      <c r="E2549" s="32" t="str">
        <f>IF(Businesses!F2550="","N/A",Businesses!F2550)</f>
        <v>N/A</v>
      </c>
      <c r="F2549" s="32" t="str">
        <f t="shared" si="78"/>
        <v>N/A</v>
      </c>
      <c r="G2549" s="32" t="str">
        <f>IF(Businesses!G2550="","N/A",Businesses!G2550)</f>
        <v>N/A</v>
      </c>
      <c r="H2549" s="32" t="str">
        <f>IF(Businesses!H2550="","N/A",Businesses!H2550)</f>
        <v>N/A</v>
      </c>
      <c r="I2549" s="32" t="str">
        <f>IF(AND(Businesses!B2550="",Businesses!C2550&lt;&gt;""),0,IF(Businesses!B2550="","N/A",IF(ISNUMBER(Businesses!B2550),Businesses!B2550,0)))</f>
        <v>N/A</v>
      </c>
    </row>
    <row r="2550" spans="2:9">
      <c r="B2550" s="32" t="str">
        <f t="shared" si="79"/>
        <v>N/A</v>
      </c>
      <c r="C2550" s="32" t="str">
        <f>IF(AND(Businesses!D2551="",Businesses!E2551&lt;&gt;""),0,IF(Businesses!D2551="","N/A",IF(ISNUMBER(Businesses!D2551),Businesses!D2551,0)))</f>
        <v>N/A</v>
      </c>
      <c r="D2550" s="32" t="str">
        <f>IF(Businesses!E2551="","N/A",Businesses!E2551)</f>
        <v>N/A</v>
      </c>
      <c r="E2550" s="32" t="str">
        <f>IF(Businesses!F2551="","N/A",Businesses!F2551)</f>
        <v>N/A</v>
      </c>
      <c r="F2550" s="32" t="str">
        <f t="shared" si="78"/>
        <v>N/A</v>
      </c>
      <c r="G2550" s="32" t="str">
        <f>IF(Businesses!G2551="","N/A",Businesses!G2551)</f>
        <v>N/A</v>
      </c>
      <c r="H2550" s="32" t="str">
        <f>IF(Businesses!H2551="","N/A",Businesses!H2551)</f>
        <v>N/A</v>
      </c>
      <c r="I2550" s="32" t="str">
        <f>IF(AND(Businesses!B2551="",Businesses!C2551&lt;&gt;""),0,IF(Businesses!B2551="","N/A",IF(ISNUMBER(Businesses!B2551),Businesses!B2551,0)))</f>
        <v>N/A</v>
      </c>
    </row>
    <row r="2551" spans="2:9">
      <c r="B2551" s="32" t="str">
        <f t="shared" si="79"/>
        <v>N/A</v>
      </c>
      <c r="C2551" s="32" t="str">
        <f>IF(AND(Businesses!D2552="",Businesses!E2552&lt;&gt;""),0,IF(Businesses!D2552="","N/A",IF(ISNUMBER(Businesses!D2552),Businesses!D2552,0)))</f>
        <v>N/A</v>
      </c>
      <c r="D2551" s="32" t="str">
        <f>IF(Businesses!E2552="","N/A",Businesses!E2552)</f>
        <v>N/A</v>
      </c>
      <c r="E2551" s="32" t="str">
        <f>IF(Businesses!F2552="","N/A",Businesses!F2552)</f>
        <v>N/A</v>
      </c>
      <c r="F2551" s="32" t="str">
        <f t="shared" si="78"/>
        <v>N/A</v>
      </c>
      <c r="G2551" s="32" t="str">
        <f>IF(Businesses!G2552="","N/A",Businesses!G2552)</f>
        <v>N/A</v>
      </c>
      <c r="H2551" s="32" t="str">
        <f>IF(Businesses!H2552="","N/A",Businesses!H2552)</f>
        <v>N/A</v>
      </c>
      <c r="I2551" s="32" t="str">
        <f>IF(AND(Businesses!B2552="",Businesses!C2552&lt;&gt;""),0,IF(Businesses!B2552="","N/A",IF(ISNUMBER(Businesses!B2552),Businesses!B2552,0)))</f>
        <v>N/A</v>
      </c>
    </row>
    <row r="2552" spans="2:9">
      <c r="B2552" s="32" t="str">
        <f t="shared" si="79"/>
        <v>N/A</v>
      </c>
      <c r="C2552" s="32" t="str">
        <f>IF(AND(Businesses!D2553="",Businesses!E2553&lt;&gt;""),0,IF(Businesses!D2553="","N/A",IF(ISNUMBER(Businesses!D2553),Businesses!D2553,0)))</f>
        <v>N/A</v>
      </c>
      <c r="D2552" s="32" t="str">
        <f>IF(Businesses!E2553="","N/A",Businesses!E2553)</f>
        <v>N/A</v>
      </c>
      <c r="E2552" s="32" t="str">
        <f>IF(Businesses!F2553="","N/A",Businesses!F2553)</f>
        <v>N/A</v>
      </c>
      <c r="F2552" s="32" t="str">
        <f t="shared" si="78"/>
        <v>N/A</v>
      </c>
      <c r="G2552" s="32" t="str">
        <f>IF(Businesses!G2553="","N/A",Businesses!G2553)</f>
        <v>N/A</v>
      </c>
      <c r="H2552" s="32" t="str">
        <f>IF(Businesses!H2553="","N/A",Businesses!H2553)</f>
        <v>N/A</v>
      </c>
      <c r="I2552" s="32" t="str">
        <f>IF(AND(Businesses!B2553="",Businesses!C2553&lt;&gt;""),0,IF(Businesses!B2553="","N/A",IF(ISNUMBER(Businesses!B2553),Businesses!B2553,0)))</f>
        <v>N/A</v>
      </c>
    </row>
    <row r="2553" spans="2:9">
      <c r="B2553" s="32" t="str">
        <f t="shared" si="79"/>
        <v>N/A</v>
      </c>
      <c r="C2553" s="32" t="str">
        <f>IF(AND(Businesses!D2554="",Businesses!E2554&lt;&gt;""),0,IF(Businesses!D2554="","N/A",IF(ISNUMBER(Businesses!D2554),Businesses!D2554,0)))</f>
        <v>N/A</v>
      </c>
      <c r="D2553" s="32" t="str">
        <f>IF(Businesses!E2554="","N/A",Businesses!E2554)</f>
        <v>N/A</v>
      </c>
      <c r="E2553" s="32" t="str">
        <f>IF(Businesses!F2554="","N/A",Businesses!F2554)</f>
        <v>N/A</v>
      </c>
      <c r="F2553" s="32" t="str">
        <f t="shared" si="78"/>
        <v>N/A</v>
      </c>
      <c r="G2553" s="32" t="str">
        <f>IF(Businesses!G2554="","N/A",Businesses!G2554)</f>
        <v>N/A</v>
      </c>
      <c r="H2553" s="32" t="str">
        <f>IF(Businesses!H2554="","N/A",Businesses!H2554)</f>
        <v>N/A</v>
      </c>
      <c r="I2553" s="32" t="str">
        <f>IF(AND(Businesses!B2554="",Businesses!C2554&lt;&gt;""),0,IF(Businesses!B2554="","N/A",IF(ISNUMBER(Businesses!B2554),Businesses!B2554,0)))</f>
        <v>N/A</v>
      </c>
    </row>
    <row r="2554" spans="2:9">
      <c r="B2554" s="32" t="str">
        <f t="shared" si="79"/>
        <v>N/A</v>
      </c>
      <c r="C2554" s="32" t="str">
        <f>IF(AND(Businesses!D2555="",Businesses!E2555&lt;&gt;""),0,IF(Businesses!D2555="","N/A",IF(ISNUMBER(Businesses!D2555),Businesses!D2555,0)))</f>
        <v>N/A</v>
      </c>
      <c r="D2554" s="32" t="str">
        <f>IF(Businesses!E2555="","N/A",Businesses!E2555)</f>
        <v>N/A</v>
      </c>
      <c r="E2554" s="32" t="str">
        <f>IF(Businesses!F2555="","N/A",Businesses!F2555)</f>
        <v>N/A</v>
      </c>
      <c r="F2554" s="32" t="str">
        <f t="shared" si="78"/>
        <v>N/A</v>
      </c>
      <c r="G2554" s="32" t="str">
        <f>IF(Businesses!G2555="","N/A",Businesses!G2555)</f>
        <v>N/A</v>
      </c>
      <c r="H2554" s="32" t="str">
        <f>IF(Businesses!H2555="","N/A",Businesses!H2555)</f>
        <v>N/A</v>
      </c>
      <c r="I2554" s="32" t="str">
        <f>IF(AND(Businesses!B2555="",Businesses!C2555&lt;&gt;""),0,IF(Businesses!B2555="","N/A",IF(ISNUMBER(Businesses!B2555),Businesses!B2555,0)))</f>
        <v>N/A</v>
      </c>
    </row>
    <row r="2555" spans="2:9">
      <c r="B2555" s="32" t="str">
        <f t="shared" si="79"/>
        <v>N/A</v>
      </c>
      <c r="C2555" s="32" t="str">
        <f>IF(AND(Businesses!D2556="",Businesses!E2556&lt;&gt;""),0,IF(Businesses!D2556="","N/A",IF(ISNUMBER(Businesses!D2556),Businesses!D2556,0)))</f>
        <v>N/A</v>
      </c>
      <c r="D2555" s="32" t="str">
        <f>IF(Businesses!E2556="","N/A",Businesses!E2556)</f>
        <v>N/A</v>
      </c>
      <c r="E2555" s="32" t="str">
        <f>IF(Businesses!F2556="","N/A",Businesses!F2556)</f>
        <v>N/A</v>
      </c>
      <c r="F2555" s="32" t="str">
        <f t="shared" si="78"/>
        <v>N/A</v>
      </c>
      <c r="G2555" s="32" t="str">
        <f>IF(Businesses!G2556="","N/A",Businesses!G2556)</f>
        <v>N/A</v>
      </c>
      <c r="H2555" s="32" t="str">
        <f>IF(Businesses!H2556="","N/A",Businesses!H2556)</f>
        <v>N/A</v>
      </c>
      <c r="I2555" s="32" t="str">
        <f>IF(AND(Businesses!B2556="",Businesses!C2556&lt;&gt;""),0,IF(Businesses!B2556="","N/A",IF(ISNUMBER(Businesses!B2556),Businesses!B2556,0)))</f>
        <v>N/A</v>
      </c>
    </row>
    <row r="2556" spans="2:9">
      <c r="B2556" s="32" t="str">
        <f t="shared" si="79"/>
        <v>N/A</v>
      </c>
      <c r="C2556" s="32" t="str">
        <f>IF(AND(Businesses!D2557="",Businesses!E2557&lt;&gt;""),0,IF(Businesses!D2557="","N/A",IF(ISNUMBER(Businesses!D2557),Businesses!D2557,0)))</f>
        <v>N/A</v>
      </c>
      <c r="D2556" s="32" t="str">
        <f>IF(Businesses!E2557="","N/A",Businesses!E2557)</f>
        <v>N/A</v>
      </c>
      <c r="E2556" s="32" t="str">
        <f>IF(Businesses!F2557="","N/A",Businesses!F2557)</f>
        <v>N/A</v>
      </c>
      <c r="F2556" s="32" t="str">
        <f t="shared" si="78"/>
        <v>N/A</v>
      </c>
      <c r="G2556" s="32" t="str">
        <f>IF(Businesses!G2557="","N/A",Businesses!G2557)</f>
        <v>N/A</v>
      </c>
      <c r="H2556" s="32" t="str">
        <f>IF(Businesses!H2557="","N/A",Businesses!H2557)</f>
        <v>N/A</v>
      </c>
      <c r="I2556" s="32" t="str">
        <f>IF(AND(Businesses!B2557="",Businesses!C2557&lt;&gt;""),0,IF(Businesses!B2557="","N/A",IF(ISNUMBER(Businesses!B2557),Businesses!B2557,0)))</f>
        <v>N/A</v>
      </c>
    </row>
    <row r="2557" spans="2:9">
      <c r="B2557" s="32" t="str">
        <f t="shared" si="79"/>
        <v>N/A</v>
      </c>
      <c r="C2557" s="32" t="str">
        <f>IF(AND(Businesses!D2558="",Businesses!E2558&lt;&gt;""),0,IF(Businesses!D2558="","N/A",IF(ISNUMBER(Businesses!D2558),Businesses!D2558,0)))</f>
        <v>N/A</v>
      </c>
      <c r="D2557" s="32" t="str">
        <f>IF(Businesses!E2558="","N/A",Businesses!E2558)</f>
        <v>N/A</v>
      </c>
      <c r="E2557" s="32" t="str">
        <f>IF(Businesses!F2558="","N/A",Businesses!F2558)</f>
        <v>N/A</v>
      </c>
      <c r="F2557" s="32" t="str">
        <f t="shared" si="78"/>
        <v>N/A</v>
      </c>
      <c r="G2557" s="32" t="str">
        <f>IF(Businesses!G2558="","N/A",Businesses!G2558)</f>
        <v>N/A</v>
      </c>
      <c r="H2557" s="32" t="str">
        <f>IF(Businesses!H2558="","N/A",Businesses!H2558)</f>
        <v>N/A</v>
      </c>
      <c r="I2557" s="32" t="str">
        <f>IF(AND(Businesses!B2558="",Businesses!C2558&lt;&gt;""),0,IF(Businesses!B2558="","N/A",IF(ISNUMBER(Businesses!B2558),Businesses!B2558,0)))</f>
        <v>N/A</v>
      </c>
    </row>
    <row r="2558" spans="2:9">
      <c r="B2558" s="32" t="str">
        <f t="shared" si="79"/>
        <v>N/A</v>
      </c>
      <c r="C2558" s="32" t="str">
        <f>IF(AND(Businesses!D2559="",Businesses!E2559&lt;&gt;""),0,IF(Businesses!D2559="","N/A",IF(ISNUMBER(Businesses!D2559),Businesses!D2559,0)))</f>
        <v>N/A</v>
      </c>
      <c r="D2558" s="32" t="str">
        <f>IF(Businesses!E2559="","N/A",Businesses!E2559)</f>
        <v>N/A</v>
      </c>
      <c r="E2558" s="32" t="str">
        <f>IF(Businesses!F2559="","N/A",Businesses!F2559)</f>
        <v>N/A</v>
      </c>
      <c r="F2558" s="32" t="str">
        <f t="shared" si="78"/>
        <v>N/A</v>
      </c>
      <c r="G2558" s="32" t="str">
        <f>IF(Businesses!G2559="","N/A",Businesses!G2559)</f>
        <v>N/A</v>
      </c>
      <c r="H2558" s="32" t="str">
        <f>IF(Businesses!H2559="","N/A",Businesses!H2559)</f>
        <v>N/A</v>
      </c>
      <c r="I2558" s="32" t="str">
        <f>IF(AND(Businesses!B2559="",Businesses!C2559&lt;&gt;""),0,IF(Businesses!B2559="","N/A",IF(ISNUMBER(Businesses!B2559),Businesses!B2559,0)))</f>
        <v>N/A</v>
      </c>
    </row>
    <row r="2559" spans="2:9">
      <c r="B2559" s="32" t="str">
        <f t="shared" si="79"/>
        <v>N/A</v>
      </c>
      <c r="C2559" s="32" t="str">
        <f>IF(AND(Businesses!D2560="",Businesses!E2560&lt;&gt;""),0,IF(Businesses!D2560="","N/A",IF(ISNUMBER(Businesses!D2560),Businesses!D2560,0)))</f>
        <v>N/A</v>
      </c>
      <c r="D2559" s="32" t="str">
        <f>IF(Businesses!E2560="","N/A",Businesses!E2560)</f>
        <v>N/A</v>
      </c>
      <c r="E2559" s="32" t="str">
        <f>IF(Businesses!F2560="","N/A",Businesses!F2560)</f>
        <v>N/A</v>
      </c>
      <c r="F2559" s="32" t="str">
        <f t="shared" si="78"/>
        <v>N/A</v>
      </c>
      <c r="G2559" s="32" t="str">
        <f>IF(Businesses!G2560="","N/A",Businesses!G2560)</f>
        <v>N/A</v>
      </c>
      <c r="H2559" s="32" t="str">
        <f>IF(Businesses!H2560="","N/A",Businesses!H2560)</f>
        <v>N/A</v>
      </c>
      <c r="I2559" s="32" t="str">
        <f>IF(AND(Businesses!B2560="",Businesses!C2560&lt;&gt;""),0,IF(Businesses!B2560="","N/A",IF(ISNUMBER(Businesses!B2560),Businesses!B2560,0)))</f>
        <v>N/A</v>
      </c>
    </row>
    <row r="2560" spans="2:9">
      <c r="B2560" s="32" t="str">
        <f t="shared" si="79"/>
        <v>N/A</v>
      </c>
      <c r="C2560" s="32" t="str">
        <f>IF(AND(Businesses!D2561="",Businesses!E2561&lt;&gt;""),0,IF(Businesses!D2561="","N/A",IF(ISNUMBER(Businesses!D2561),Businesses!D2561,0)))</f>
        <v>N/A</v>
      </c>
      <c r="D2560" s="32" t="str">
        <f>IF(Businesses!E2561="","N/A",Businesses!E2561)</f>
        <v>N/A</v>
      </c>
      <c r="E2560" s="32" t="str">
        <f>IF(Businesses!F2561="","N/A",Businesses!F2561)</f>
        <v>N/A</v>
      </c>
      <c r="F2560" s="32" t="str">
        <f t="shared" si="78"/>
        <v>N/A</v>
      </c>
      <c r="G2560" s="32" t="str">
        <f>IF(Businesses!G2561="","N/A",Businesses!G2561)</f>
        <v>N/A</v>
      </c>
      <c r="H2560" s="32" t="str">
        <f>IF(Businesses!H2561="","N/A",Businesses!H2561)</f>
        <v>N/A</v>
      </c>
      <c r="I2560" s="32" t="str">
        <f>IF(AND(Businesses!B2561="",Businesses!C2561&lt;&gt;""),0,IF(Businesses!B2561="","N/A",IF(ISNUMBER(Businesses!B2561),Businesses!B2561,0)))</f>
        <v>N/A</v>
      </c>
    </row>
    <row r="2561" spans="2:9">
      <c r="B2561" s="32" t="str">
        <f t="shared" si="79"/>
        <v>N/A</v>
      </c>
      <c r="C2561" s="32" t="str">
        <f>IF(AND(Businesses!D2562="",Businesses!E2562&lt;&gt;""),0,IF(Businesses!D2562="","N/A",IF(ISNUMBER(Businesses!D2562),Businesses!D2562,0)))</f>
        <v>N/A</v>
      </c>
      <c r="D2561" s="32" t="str">
        <f>IF(Businesses!E2562="","N/A",Businesses!E2562)</f>
        <v>N/A</v>
      </c>
      <c r="E2561" s="32" t="str">
        <f>IF(Businesses!F2562="","N/A",Businesses!F2562)</f>
        <v>N/A</v>
      </c>
      <c r="F2561" s="32" t="str">
        <f t="shared" si="78"/>
        <v>N/A</v>
      </c>
      <c r="G2561" s="32" t="str">
        <f>IF(Businesses!G2562="","N/A",Businesses!G2562)</f>
        <v>N/A</v>
      </c>
      <c r="H2561" s="32" t="str">
        <f>IF(Businesses!H2562="","N/A",Businesses!H2562)</f>
        <v>N/A</v>
      </c>
      <c r="I2561" s="32" t="str">
        <f>IF(AND(Businesses!B2562="",Businesses!C2562&lt;&gt;""),0,IF(Businesses!B2562="","N/A",IF(ISNUMBER(Businesses!B2562),Businesses!B2562,0)))</f>
        <v>N/A</v>
      </c>
    </row>
    <row r="2562" spans="2:9">
      <c r="B2562" s="32" t="str">
        <f t="shared" si="79"/>
        <v>N/A</v>
      </c>
      <c r="C2562" s="32" t="str">
        <f>IF(AND(Businesses!D2563="",Businesses!E2563&lt;&gt;""),0,IF(Businesses!D2563="","N/A",IF(ISNUMBER(Businesses!D2563),Businesses!D2563,0)))</f>
        <v>N/A</v>
      </c>
      <c r="D2562" s="32" t="str">
        <f>IF(Businesses!E2563="","N/A",Businesses!E2563)</f>
        <v>N/A</v>
      </c>
      <c r="E2562" s="32" t="str">
        <f>IF(Businesses!F2563="","N/A",Businesses!F2563)</f>
        <v>N/A</v>
      </c>
      <c r="F2562" s="32" t="str">
        <f t="shared" ref="F2562:F2625" si="80">IF(B2562="N/A","N/A",UPPER(TRIM(ProbuildName)))</f>
        <v>N/A</v>
      </c>
      <c r="G2562" s="32" t="str">
        <f>IF(Businesses!G2563="","N/A",Businesses!G2563)</f>
        <v>N/A</v>
      </c>
      <c r="H2562" s="32" t="str">
        <f>IF(Businesses!H2563="","N/A",Businesses!H2563)</f>
        <v>N/A</v>
      </c>
      <c r="I2562" s="32" t="str">
        <f>IF(AND(Businesses!B2563="",Businesses!C2563&lt;&gt;""),0,IF(Businesses!B2563="","N/A",IF(ISNUMBER(Businesses!B2563),Businesses!B2563,0)))</f>
        <v>N/A</v>
      </c>
    </row>
    <row r="2563" spans="2:9">
      <c r="B2563" s="32" t="str">
        <f t="shared" ref="B2563:B2626" si="81">IF(I2563="N/A","N/A","")</f>
        <v>N/A</v>
      </c>
      <c r="C2563" s="32" t="str">
        <f>IF(AND(Businesses!D2564="",Businesses!E2564&lt;&gt;""),0,IF(Businesses!D2564="","N/A",IF(ISNUMBER(Businesses!D2564),Businesses!D2564,0)))</f>
        <v>N/A</v>
      </c>
      <c r="D2563" s="32" t="str">
        <f>IF(Businesses!E2564="","N/A",Businesses!E2564)</f>
        <v>N/A</v>
      </c>
      <c r="E2563" s="32" t="str">
        <f>IF(Businesses!F2564="","N/A",Businesses!F2564)</f>
        <v>N/A</v>
      </c>
      <c r="F2563" s="32" t="str">
        <f t="shared" si="80"/>
        <v>N/A</v>
      </c>
      <c r="G2563" s="32" t="str">
        <f>IF(Businesses!G2564="","N/A",Businesses!G2564)</f>
        <v>N/A</v>
      </c>
      <c r="H2563" s="32" t="str">
        <f>IF(Businesses!H2564="","N/A",Businesses!H2564)</f>
        <v>N/A</v>
      </c>
      <c r="I2563" s="32" t="str">
        <f>IF(AND(Businesses!B2564="",Businesses!C2564&lt;&gt;""),0,IF(Businesses!B2564="","N/A",IF(ISNUMBER(Businesses!B2564),Businesses!B2564,0)))</f>
        <v>N/A</v>
      </c>
    </row>
    <row r="2564" spans="2:9">
      <c r="B2564" s="32" t="str">
        <f t="shared" si="81"/>
        <v>N/A</v>
      </c>
      <c r="C2564" s="32" t="str">
        <f>IF(AND(Businesses!D2565="",Businesses!E2565&lt;&gt;""),0,IF(Businesses!D2565="","N/A",IF(ISNUMBER(Businesses!D2565),Businesses!D2565,0)))</f>
        <v>N/A</v>
      </c>
      <c r="D2564" s="32" t="str">
        <f>IF(Businesses!E2565="","N/A",Businesses!E2565)</f>
        <v>N/A</v>
      </c>
      <c r="E2564" s="32" t="str">
        <f>IF(Businesses!F2565="","N/A",Businesses!F2565)</f>
        <v>N/A</v>
      </c>
      <c r="F2564" s="32" t="str">
        <f t="shared" si="80"/>
        <v>N/A</v>
      </c>
      <c r="G2564" s="32" t="str">
        <f>IF(Businesses!G2565="","N/A",Businesses!G2565)</f>
        <v>N/A</v>
      </c>
      <c r="H2564" s="32" t="str">
        <f>IF(Businesses!H2565="","N/A",Businesses!H2565)</f>
        <v>N/A</v>
      </c>
      <c r="I2564" s="32" t="str">
        <f>IF(AND(Businesses!B2565="",Businesses!C2565&lt;&gt;""),0,IF(Businesses!B2565="","N/A",IF(ISNUMBER(Businesses!B2565),Businesses!B2565,0)))</f>
        <v>N/A</v>
      </c>
    </row>
    <row r="2565" spans="2:9">
      <c r="B2565" s="32" t="str">
        <f t="shared" si="81"/>
        <v>N/A</v>
      </c>
      <c r="C2565" s="32" t="str">
        <f>IF(AND(Businesses!D2566="",Businesses!E2566&lt;&gt;""),0,IF(Businesses!D2566="","N/A",IF(ISNUMBER(Businesses!D2566),Businesses!D2566,0)))</f>
        <v>N/A</v>
      </c>
      <c r="D2565" s="32" t="str">
        <f>IF(Businesses!E2566="","N/A",Businesses!E2566)</f>
        <v>N/A</v>
      </c>
      <c r="E2565" s="32" t="str">
        <f>IF(Businesses!F2566="","N/A",Businesses!F2566)</f>
        <v>N/A</v>
      </c>
      <c r="F2565" s="32" t="str">
        <f t="shared" si="80"/>
        <v>N/A</v>
      </c>
      <c r="G2565" s="32" t="str">
        <f>IF(Businesses!G2566="","N/A",Businesses!G2566)</f>
        <v>N/A</v>
      </c>
      <c r="H2565" s="32" t="str">
        <f>IF(Businesses!H2566="","N/A",Businesses!H2566)</f>
        <v>N/A</v>
      </c>
      <c r="I2565" s="32" t="str">
        <f>IF(AND(Businesses!B2566="",Businesses!C2566&lt;&gt;""),0,IF(Businesses!B2566="","N/A",IF(ISNUMBER(Businesses!B2566),Businesses!B2566,0)))</f>
        <v>N/A</v>
      </c>
    </row>
    <row r="2566" spans="2:9">
      <c r="B2566" s="32" t="str">
        <f t="shared" si="81"/>
        <v>N/A</v>
      </c>
      <c r="C2566" s="32" t="str">
        <f>IF(AND(Businesses!D2567="",Businesses!E2567&lt;&gt;""),0,IF(Businesses!D2567="","N/A",IF(ISNUMBER(Businesses!D2567),Businesses!D2567,0)))</f>
        <v>N/A</v>
      </c>
      <c r="D2566" s="32" t="str">
        <f>IF(Businesses!E2567="","N/A",Businesses!E2567)</f>
        <v>N/A</v>
      </c>
      <c r="E2566" s="32" t="str">
        <f>IF(Businesses!F2567="","N/A",Businesses!F2567)</f>
        <v>N/A</v>
      </c>
      <c r="F2566" s="32" t="str">
        <f t="shared" si="80"/>
        <v>N/A</v>
      </c>
      <c r="G2566" s="32" t="str">
        <f>IF(Businesses!G2567="","N/A",Businesses!G2567)</f>
        <v>N/A</v>
      </c>
      <c r="H2566" s="32" t="str">
        <f>IF(Businesses!H2567="","N/A",Businesses!H2567)</f>
        <v>N/A</v>
      </c>
      <c r="I2566" s="32" t="str">
        <f>IF(AND(Businesses!B2567="",Businesses!C2567&lt;&gt;""),0,IF(Businesses!B2567="","N/A",IF(ISNUMBER(Businesses!B2567),Businesses!B2567,0)))</f>
        <v>N/A</v>
      </c>
    </row>
    <row r="2567" spans="2:9">
      <c r="B2567" s="32" t="str">
        <f t="shared" si="81"/>
        <v>N/A</v>
      </c>
      <c r="C2567" s="32" t="str">
        <f>IF(AND(Businesses!D2568="",Businesses!E2568&lt;&gt;""),0,IF(Businesses!D2568="","N/A",IF(ISNUMBER(Businesses!D2568),Businesses!D2568,0)))</f>
        <v>N/A</v>
      </c>
      <c r="D2567" s="32" t="str">
        <f>IF(Businesses!E2568="","N/A",Businesses!E2568)</f>
        <v>N/A</v>
      </c>
      <c r="E2567" s="32" t="str">
        <f>IF(Businesses!F2568="","N/A",Businesses!F2568)</f>
        <v>N/A</v>
      </c>
      <c r="F2567" s="32" t="str">
        <f t="shared" si="80"/>
        <v>N/A</v>
      </c>
      <c r="G2567" s="32" t="str">
        <f>IF(Businesses!G2568="","N/A",Businesses!G2568)</f>
        <v>N/A</v>
      </c>
      <c r="H2567" s="32" t="str">
        <f>IF(Businesses!H2568="","N/A",Businesses!H2568)</f>
        <v>N/A</v>
      </c>
      <c r="I2567" s="32" t="str">
        <f>IF(AND(Businesses!B2568="",Businesses!C2568&lt;&gt;""),0,IF(Businesses!B2568="","N/A",IF(ISNUMBER(Businesses!B2568),Businesses!B2568,0)))</f>
        <v>N/A</v>
      </c>
    </row>
    <row r="2568" spans="2:9">
      <c r="B2568" s="32" t="str">
        <f t="shared" si="81"/>
        <v>N/A</v>
      </c>
      <c r="C2568" s="32" t="str">
        <f>IF(AND(Businesses!D2569="",Businesses!E2569&lt;&gt;""),0,IF(Businesses!D2569="","N/A",IF(ISNUMBER(Businesses!D2569),Businesses!D2569,0)))</f>
        <v>N/A</v>
      </c>
      <c r="D2568" s="32" t="str">
        <f>IF(Businesses!E2569="","N/A",Businesses!E2569)</f>
        <v>N/A</v>
      </c>
      <c r="E2568" s="32" t="str">
        <f>IF(Businesses!F2569="","N/A",Businesses!F2569)</f>
        <v>N/A</v>
      </c>
      <c r="F2568" s="32" t="str">
        <f t="shared" si="80"/>
        <v>N/A</v>
      </c>
      <c r="G2568" s="32" t="str">
        <f>IF(Businesses!G2569="","N/A",Businesses!G2569)</f>
        <v>N/A</v>
      </c>
      <c r="H2568" s="32" t="str">
        <f>IF(Businesses!H2569="","N/A",Businesses!H2569)</f>
        <v>N/A</v>
      </c>
      <c r="I2568" s="32" t="str">
        <f>IF(AND(Businesses!B2569="",Businesses!C2569&lt;&gt;""),0,IF(Businesses!B2569="","N/A",IF(ISNUMBER(Businesses!B2569),Businesses!B2569,0)))</f>
        <v>N/A</v>
      </c>
    </row>
    <row r="2569" spans="2:9">
      <c r="B2569" s="32" t="str">
        <f t="shared" si="81"/>
        <v>N/A</v>
      </c>
      <c r="C2569" s="32" t="str">
        <f>IF(AND(Businesses!D2570="",Businesses!E2570&lt;&gt;""),0,IF(Businesses!D2570="","N/A",IF(ISNUMBER(Businesses!D2570),Businesses!D2570,0)))</f>
        <v>N/A</v>
      </c>
      <c r="D2569" s="32" t="str">
        <f>IF(Businesses!E2570="","N/A",Businesses!E2570)</f>
        <v>N/A</v>
      </c>
      <c r="E2569" s="32" t="str">
        <f>IF(Businesses!F2570="","N/A",Businesses!F2570)</f>
        <v>N/A</v>
      </c>
      <c r="F2569" s="32" t="str">
        <f t="shared" si="80"/>
        <v>N/A</v>
      </c>
      <c r="G2569" s="32" t="str">
        <f>IF(Businesses!G2570="","N/A",Businesses!G2570)</f>
        <v>N/A</v>
      </c>
      <c r="H2569" s="32" t="str">
        <f>IF(Businesses!H2570="","N/A",Businesses!H2570)</f>
        <v>N/A</v>
      </c>
      <c r="I2569" s="32" t="str">
        <f>IF(AND(Businesses!B2570="",Businesses!C2570&lt;&gt;""),0,IF(Businesses!B2570="","N/A",IF(ISNUMBER(Businesses!B2570),Businesses!B2570,0)))</f>
        <v>N/A</v>
      </c>
    </row>
    <row r="2570" spans="2:9">
      <c r="B2570" s="32" t="str">
        <f t="shared" si="81"/>
        <v>N/A</v>
      </c>
      <c r="C2570" s="32" t="str">
        <f>IF(AND(Businesses!D2571="",Businesses!E2571&lt;&gt;""),0,IF(Businesses!D2571="","N/A",IF(ISNUMBER(Businesses!D2571),Businesses!D2571,0)))</f>
        <v>N/A</v>
      </c>
      <c r="D2570" s="32" t="str">
        <f>IF(Businesses!E2571="","N/A",Businesses!E2571)</f>
        <v>N/A</v>
      </c>
      <c r="E2570" s="32" t="str">
        <f>IF(Businesses!F2571="","N/A",Businesses!F2571)</f>
        <v>N/A</v>
      </c>
      <c r="F2570" s="32" t="str">
        <f t="shared" si="80"/>
        <v>N/A</v>
      </c>
      <c r="G2570" s="32" t="str">
        <f>IF(Businesses!G2571="","N/A",Businesses!G2571)</f>
        <v>N/A</v>
      </c>
      <c r="H2570" s="32" t="str">
        <f>IF(Businesses!H2571="","N/A",Businesses!H2571)</f>
        <v>N/A</v>
      </c>
      <c r="I2570" s="32" t="str">
        <f>IF(AND(Businesses!B2571="",Businesses!C2571&lt;&gt;""),0,IF(Businesses!B2571="","N/A",IF(ISNUMBER(Businesses!B2571),Businesses!B2571,0)))</f>
        <v>N/A</v>
      </c>
    </row>
    <row r="2571" spans="2:9">
      <c r="B2571" s="32" t="str">
        <f t="shared" si="81"/>
        <v>N/A</v>
      </c>
      <c r="C2571" s="32" t="str">
        <f>IF(AND(Businesses!D2572="",Businesses!E2572&lt;&gt;""),0,IF(Businesses!D2572="","N/A",IF(ISNUMBER(Businesses!D2572),Businesses!D2572,0)))</f>
        <v>N/A</v>
      </c>
      <c r="D2571" s="32" t="str">
        <f>IF(Businesses!E2572="","N/A",Businesses!E2572)</f>
        <v>N/A</v>
      </c>
      <c r="E2571" s="32" t="str">
        <f>IF(Businesses!F2572="","N/A",Businesses!F2572)</f>
        <v>N/A</v>
      </c>
      <c r="F2571" s="32" t="str">
        <f t="shared" si="80"/>
        <v>N/A</v>
      </c>
      <c r="G2571" s="32" t="str">
        <f>IF(Businesses!G2572="","N/A",Businesses!G2572)</f>
        <v>N/A</v>
      </c>
      <c r="H2571" s="32" t="str">
        <f>IF(Businesses!H2572="","N/A",Businesses!H2572)</f>
        <v>N/A</v>
      </c>
      <c r="I2571" s="32" t="str">
        <f>IF(AND(Businesses!B2572="",Businesses!C2572&lt;&gt;""),0,IF(Businesses!B2572="","N/A",IF(ISNUMBER(Businesses!B2572),Businesses!B2572,0)))</f>
        <v>N/A</v>
      </c>
    </row>
    <row r="2572" spans="2:9">
      <c r="B2572" s="32" t="str">
        <f t="shared" si="81"/>
        <v>N/A</v>
      </c>
      <c r="C2572" s="32" t="str">
        <f>IF(AND(Businesses!D2573="",Businesses!E2573&lt;&gt;""),0,IF(Businesses!D2573="","N/A",IF(ISNUMBER(Businesses!D2573),Businesses!D2573,0)))</f>
        <v>N/A</v>
      </c>
      <c r="D2572" s="32" t="str">
        <f>IF(Businesses!E2573="","N/A",Businesses!E2573)</f>
        <v>N/A</v>
      </c>
      <c r="E2572" s="32" t="str">
        <f>IF(Businesses!F2573="","N/A",Businesses!F2573)</f>
        <v>N/A</v>
      </c>
      <c r="F2572" s="32" t="str">
        <f t="shared" si="80"/>
        <v>N/A</v>
      </c>
      <c r="G2572" s="32" t="str">
        <f>IF(Businesses!G2573="","N/A",Businesses!G2573)</f>
        <v>N/A</v>
      </c>
      <c r="H2572" s="32" t="str">
        <f>IF(Businesses!H2573="","N/A",Businesses!H2573)</f>
        <v>N/A</v>
      </c>
      <c r="I2572" s="32" t="str">
        <f>IF(AND(Businesses!B2573="",Businesses!C2573&lt;&gt;""),0,IF(Businesses!B2573="","N/A",IF(ISNUMBER(Businesses!B2573),Businesses!B2573,0)))</f>
        <v>N/A</v>
      </c>
    </row>
    <row r="2573" spans="2:9">
      <c r="B2573" s="32" t="str">
        <f t="shared" si="81"/>
        <v>N/A</v>
      </c>
      <c r="C2573" s="32" t="str">
        <f>IF(AND(Businesses!D2574="",Businesses!E2574&lt;&gt;""),0,IF(Businesses!D2574="","N/A",IF(ISNUMBER(Businesses!D2574),Businesses!D2574,0)))</f>
        <v>N/A</v>
      </c>
      <c r="D2573" s="32" t="str">
        <f>IF(Businesses!E2574="","N/A",Businesses!E2574)</f>
        <v>N/A</v>
      </c>
      <c r="E2573" s="32" t="str">
        <f>IF(Businesses!F2574="","N/A",Businesses!F2574)</f>
        <v>N/A</v>
      </c>
      <c r="F2573" s="32" t="str">
        <f t="shared" si="80"/>
        <v>N/A</v>
      </c>
      <c r="G2573" s="32" t="str">
        <f>IF(Businesses!G2574="","N/A",Businesses!G2574)</f>
        <v>N/A</v>
      </c>
      <c r="H2573" s="32" t="str">
        <f>IF(Businesses!H2574="","N/A",Businesses!H2574)</f>
        <v>N/A</v>
      </c>
      <c r="I2573" s="32" t="str">
        <f>IF(AND(Businesses!B2574="",Businesses!C2574&lt;&gt;""),0,IF(Businesses!B2574="","N/A",IF(ISNUMBER(Businesses!B2574),Businesses!B2574,0)))</f>
        <v>N/A</v>
      </c>
    </row>
    <row r="2574" spans="2:9">
      <c r="B2574" s="32" t="str">
        <f t="shared" si="81"/>
        <v>N/A</v>
      </c>
      <c r="C2574" s="32" t="str">
        <f>IF(AND(Businesses!D2575="",Businesses!E2575&lt;&gt;""),0,IF(Businesses!D2575="","N/A",IF(ISNUMBER(Businesses!D2575),Businesses!D2575,0)))</f>
        <v>N/A</v>
      </c>
      <c r="D2574" s="32" t="str">
        <f>IF(Businesses!E2575="","N/A",Businesses!E2575)</f>
        <v>N/A</v>
      </c>
      <c r="E2574" s="32" t="str">
        <f>IF(Businesses!F2575="","N/A",Businesses!F2575)</f>
        <v>N/A</v>
      </c>
      <c r="F2574" s="32" t="str">
        <f t="shared" si="80"/>
        <v>N/A</v>
      </c>
      <c r="G2574" s="32" t="str">
        <f>IF(Businesses!G2575="","N/A",Businesses!G2575)</f>
        <v>N/A</v>
      </c>
      <c r="H2574" s="32" t="str">
        <f>IF(Businesses!H2575="","N/A",Businesses!H2575)</f>
        <v>N/A</v>
      </c>
      <c r="I2574" s="32" t="str">
        <f>IF(AND(Businesses!B2575="",Businesses!C2575&lt;&gt;""),0,IF(Businesses!B2575="","N/A",IF(ISNUMBER(Businesses!B2575),Businesses!B2575,0)))</f>
        <v>N/A</v>
      </c>
    </row>
    <row r="2575" spans="2:9">
      <c r="B2575" s="32" t="str">
        <f t="shared" si="81"/>
        <v>N/A</v>
      </c>
      <c r="C2575" s="32" t="str">
        <f>IF(AND(Businesses!D2576="",Businesses!E2576&lt;&gt;""),0,IF(Businesses!D2576="","N/A",IF(ISNUMBER(Businesses!D2576),Businesses!D2576,0)))</f>
        <v>N/A</v>
      </c>
      <c r="D2575" s="32" t="str">
        <f>IF(Businesses!E2576="","N/A",Businesses!E2576)</f>
        <v>N/A</v>
      </c>
      <c r="E2575" s="32" t="str">
        <f>IF(Businesses!F2576="","N/A",Businesses!F2576)</f>
        <v>N/A</v>
      </c>
      <c r="F2575" s="32" t="str">
        <f t="shared" si="80"/>
        <v>N/A</v>
      </c>
      <c r="G2575" s="32" t="str">
        <f>IF(Businesses!G2576="","N/A",Businesses!G2576)</f>
        <v>N/A</v>
      </c>
      <c r="H2575" s="32" t="str">
        <f>IF(Businesses!H2576="","N/A",Businesses!H2576)</f>
        <v>N/A</v>
      </c>
      <c r="I2575" s="32" t="str">
        <f>IF(AND(Businesses!B2576="",Businesses!C2576&lt;&gt;""),0,IF(Businesses!B2576="","N/A",IF(ISNUMBER(Businesses!B2576),Businesses!B2576,0)))</f>
        <v>N/A</v>
      </c>
    </row>
    <row r="2576" spans="2:9">
      <c r="B2576" s="32" t="str">
        <f t="shared" si="81"/>
        <v>N/A</v>
      </c>
      <c r="C2576" s="32" t="str">
        <f>IF(AND(Businesses!D2577="",Businesses!E2577&lt;&gt;""),0,IF(Businesses!D2577="","N/A",IF(ISNUMBER(Businesses!D2577),Businesses!D2577,0)))</f>
        <v>N/A</v>
      </c>
      <c r="D2576" s="32" t="str">
        <f>IF(Businesses!E2577="","N/A",Businesses!E2577)</f>
        <v>N/A</v>
      </c>
      <c r="E2576" s="32" t="str">
        <f>IF(Businesses!F2577="","N/A",Businesses!F2577)</f>
        <v>N/A</v>
      </c>
      <c r="F2576" s="32" t="str">
        <f t="shared" si="80"/>
        <v>N/A</v>
      </c>
      <c r="G2576" s="32" t="str">
        <f>IF(Businesses!G2577="","N/A",Businesses!G2577)</f>
        <v>N/A</v>
      </c>
      <c r="H2576" s="32" t="str">
        <f>IF(Businesses!H2577="","N/A",Businesses!H2577)</f>
        <v>N/A</v>
      </c>
      <c r="I2576" s="32" t="str">
        <f>IF(AND(Businesses!B2577="",Businesses!C2577&lt;&gt;""),0,IF(Businesses!B2577="","N/A",IF(ISNUMBER(Businesses!B2577),Businesses!B2577,0)))</f>
        <v>N/A</v>
      </c>
    </row>
    <row r="2577" spans="2:9">
      <c r="B2577" s="32" t="str">
        <f t="shared" si="81"/>
        <v>N/A</v>
      </c>
      <c r="C2577" s="32" t="str">
        <f>IF(AND(Businesses!D2578="",Businesses!E2578&lt;&gt;""),0,IF(Businesses!D2578="","N/A",IF(ISNUMBER(Businesses!D2578),Businesses!D2578,0)))</f>
        <v>N/A</v>
      </c>
      <c r="D2577" s="32" t="str">
        <f>IF(Businesses!E2578="","N/A",Businesses!E2578)</f>
        <v>N/A</v>
      </c>
      <c r="E2577" s="32" t="str">
        <f>IF(Businesses!F2578="","N/A",Businesses!F2578)</f>
        <v>N/A</v>
      </c>
      <c r="F2577" s="32" t="str">
        <f t="shared" si="80"/>
        <v>N/A</v>
      </c>
      <c r="G2577" s="32" t="str">
        <f>IF(Businesses!G2578="","N/A",Businesses!G2578)</f>
        <v>N/A</v>
      </c>
      <c r="H2577" s="32" t="str">
        <f>IF(Businesses!H2578="","N/A",Businesses!H2578)</f>
        <v>N/A</v>
      </c>
      <c r="I2577" s="32" t="str">
        <f>IF(AND(Businesses!B2578="",Businesses!C2578&lt;&gt;""),0,IF(Businesses!B2578="","N/A",IF(ISNUMBER(Businesses!B2578),Businesses!B2578,0)))</f>
        <v>N/A</v>
      </c>
    </row>
    <row r="2578" spans="2:9">
      <c r="B2578" s="32" t="str">
        <f t="shared" si="81"/>
        <v>N/A</v>
      </c>
      <c r="C2578" s="32" t="str">
        <f>IF(AND(Businesses!D2579="",Businesses!E2579&lt;&gt;""),0,IF(Businesses!D2579="","N/A",IF(ISNUMBER(Businesses!D2579),Businesses!D2579,0)))</f>
        <v>N/A</v>
      </c>
      <c r="D2578" s="32" t="str">
        <f>IF(Businesses!E2579="","N/A",Businesses!E2579)</f>
        <v>N/A</v>
      </c>
      <c r="E2578" s="32" t="str">
        <f>IF(Businesses!F2579="","N/A",Businesses!F2579)</f>
        <v>N/A</v>
      </c>
      <c r="F2578" s="32" t="str">
        <f t="shared" si="80"/>
        <v>N/A</v>
      </c>
      <c r="G2578" s="32" t="str">
        <f>IF(Businesses!G2579="","N/A",Businesses!G2579)</f>
        <v>N/A</v>
      </c>
      <c r="H2578" s="32" t="str">
        <f>IF(Businesses!H2579="","N/A",Businesses!H2579)</f>
        <v>N/A</v>
      </c>
      <c r="I2578" s="32" t="str">
        <f>IF(AND(Businesses!B2579="",Businesses!C2579&lt;&gt;""),0,IF(Businesses!B2579="","N/A",IF(ISNUMBER(Businesses!B2579),Businesses!B2579,0)))</f>
        <v>N/A</v>
      </c>
    </row>
    <row r="2579" spans="2:9">
      <c r="B2579" s="32" t="str">
        <f t="shared" si="81"/>
        <v>N/A</v>
      </c>
      <c r="C2579" s="32" t="str">
        <f>IF(AND(Businesses!D2580="",Businesses!E2580&lt;&gt;""),0,IF(Businesses!D2580="","N/A",IF(ISNUMBER(Businesses!D2580),Businesses!D2580,0)))</f>
        <v>N/A</v>
      </c>
      <c r="D2579" s="32" t="str">
        <f>IF(Businesses!E2580="","N/A",Businesses!E2580)</f>
        <v>N/A</v>
      </c>
      <c r="E2579" s="32" t="str">
        <f>IF(Businesses!F2580="","N/A",Businesses!F2580)</f>
        <v>N/A</v>
      </c>
      <c r="F2579" s="32" t="str">
        <f t="shared" si="80"/>
        <v>N/A</v>
      </c>
      <c r="G2579" s="32" t="str">
        <f>IF(Businesses!G2580="","N/A",Businesses!G2580)</f>
        <v>N/A</v>
      </c>
      <c r="H2579" s="32" t="str">
        <f>IF(Businesses!H2580="","N/A",Businesses!H2580)</f>
        <v>N/A</v>
      </c>
      <c r="I2579" s="32" t="str">
        <f>IF(AND(Businesses!B2580="",Businesses!C2580&lt;&gt;""),0,IF(Businesses!B2580="","N/A",IF(ISNUMBER(Businesses!B2580),Businesses!B2580,0)))</f>
        <v>N/A</v>
      </c>
    </row>
    <row r="2580" spans="2:9">
      <c r="B2580" s="32" t="str">
        <f t="shared" si="81"/>
        <v>N/A</v>
      </c>
      <c r="C2580" s="32" t="str">
        <f>IF(AND(Businesses!D2581="",Businesses!E2581&lt;&gt;""),0,IF(Businesses!D2581="","N/A",IF(ISNUMBER(Businesses!D2581),Businesses!D2581,0)))</f>
        <v>N/A</v>
      </c>
      <c r="D2580" s="32" t="str">
        <f>IF(Businesses!E2581="","N/A",Businesses!E2581)</f>
        <v>N/A</v>
      </c>
      <c r="E2580" s="32" t="str">
        <f>IF(Businesses!F2581="","N/A",Businesses!F2581)</f>
        <v>N/A</v>
      </c>
      <c r="F2580" s="32" t="str">
        <f t="shared" si="80"/>
        <v>N/A</v>
      </c>
      <c r="G2580" s="32" t="str">
        <f>IF(Businesses!G2581="","N/A",Businesses!G2581)</f>
        <v>N/A</v>
      </c>
      <c r="H2580" s="32" t="str">
        <f>IF(Businesses!H2581="","N/A",Businesses!H2581)</f>
        <v>N/A</v>
      </c>
      <c r="I2580" s="32" t="str">
        <f>IF(AND(Businesses!B2581="",Businesses!C2581&lt;&gt;""),0,IF(Businesses!B2581="","N/A",IF(ISNUMBER(Businesses!B2581),Businesses!B2581,0)))</f>
        <v>N/A</v>
      </c>
    </row>
    <row r="2581" spans="2:9">
      <c r="B2581" s="32" t="str">
        <f t="shared" si="81"/>
        <v>N/A</v>
      </c>
      <c r="C2581" s="32" t="str">
        <f>IF(AND(Businesses!D2582="",Businesses!E2582&lt;&gt;""),0,IF(Businesses!D2582="","N/A",IF(ISNUMBER(Businesses!D2582),Businesses!D2582,0)))</f>
        <v>N/A</v>
      </c>
      <c r="D2581" s="32" t="str">
        <f>IF(Businesses!E2582="","N/A",Businesses!E2582)</f>
        <v>N/A</v>
      </c>
      <c r="E2581" s="32" t="str">
        <f>IF(Businesses!F2582="","N/A",Businesses!F2582)</f>
        <v>N/A</v>
      </c>
      <c r="F2581" s="32" t="str">
        <f t="shared" si="80"/>
        <v>N/A</v>
      </c>
      <c r="G2581" s="32" t="str">
        <f>IF(Businesses!G2582="","N/A",Businesses!G2582)</f>
        <v>N/A</v>
      </c>
      <c r="H2581" s="32" t="str">
        <f>IF(Businesses!H2582="","N/A",Businesses!H2582)</f>
        <v>N/A</v>
      </c>
      <c r="I2581" s="32" t="str">
        <f>IF(AND(Businesses!B2582="",Businesses!C2582&lt;&gt;""),0,IF(Businesses!B2582="","N/A",IF(ISNUMBER(Businesses!B2582),Businesses!B2582,0)))</f>
        <v>N/A</v>
      </c>
    </row>
    <row r="2582" spans="2:9">
      <c r="B2582" s="32" t="str">
        <f t="shared" si="81"/>
        <v>N/A</v>
      </c>
      <c r="C2582" s="32" t="str">
        <f>IF(AND(Businesses!D2583="",Businesses!E2583&lt;&gt;""),0,IF(Businesses!D2583="","N/A",IF(ISNUMBER(Businesses!D2583),Businesses!D2583,0)))</f>
        <v>N/A</v>
      </c>
      <c r="D2582" s="32" t="str">
        <f>IF(Businesses!E2583="","N/A",Businesses!E2583)</f>
        <v>N/A</v>
      </c>
      <c r="E2582" s="32" t="str">
        <f>IF(Businesses!F2583="","N/A",Businesses!F2583)</f>
        <v>N/A</v>
      </c>
      <c r="F2582" s="32" t="str">
        <f t="shared" si="80"/>
        <v>N/A</v>
      </c>
      <c r="G2582" s="32" t="str">
        <f>IF(Businesses!G2583="","N/A",Businesses!G2583)</f>
        <v>N/A</v>
      </c>
      <c r="H2582" s="32" t="str">
        <f>IF(Businesses!H2583="","N/A",Businesses!H2583)</f>
        <v>N/A</v>
      </c>
      <c r="I2582" s="32" t="str">
        <f>IF(AND(Businesses!B2583="",Businesses!C2583&lt;&gt;""),0,IF(Businesses!B2583="","N/A",IF(ISNUMBER(Businesses!B2583),Businesses!B2583,0)))</f>
        <v>N/A</v>
      </c>
    </row>
    <row r="2583" spans="2:9">
      <c r="B2583" s="32" t="str">
        <f t="shared" si="81"/>
        <v>N/A</v>
      </c>
      <c r="C2583" s="32" t="str">
        <f>IF(AND(Businesses!D2584="",Businesses!E2584&lt;&gt;""),0,IF(Businesses!D2584="","N/A",IF(ISNUMBER(Businesses!D2584),Businesses!D2584,0)))</f>
        <v>N/A</v>
      </c>
      <c r="D2583" s="32" t="str">
        <f>IF(Businesses!E2584="","N/A",Businesses!E2584)</f>
        <v>N/A</v>
      </c>
      <c r="E2583" s="32" t="str">
        <f>IF(Businesses!F2584="","N/A",Businesses!F2584)</f>
        <v>N/A</v>
      </c>
      <c r="F2583" s="32" t="str">
        <f t="shared" si="80"/>
        <v>N/A</v>
      </c>
      <c r="G2583" s="32" t="str">
        <f>IF(Businesses!G2584="","N/A",Businesses!G2584)</f>
        <v>N/A</v>
      </c>
      <c r="H2583" s="32" t="str">
        <f>IF(Businesses!H2584="","N/A",Businesses!H2584)</f>
        <v>N/A</v>
      </c>
      <c r="I2583" s="32" t="str">
        <f>IF(AND(Businesses!B2584="",Businesses!C2584&lt;&gt;""),0,IF(Businesses!B2584="","N/A",IF(ISNUMBER(Businesses!B2584),Businesses!B2584,0)))</f>
        <v>N/A</v>
      </c>
    </row>
    <row r="2584" spans="2:9">
      <c r="B2584" s="32" t="str">
        <f t="shared" si="81"/>
        <v>N/A</v>
      </c>
      <c r="C2584" s="32" t="str">
        <f>IF(AND(Businesses!D2585="",Businesses!E2585&lt;&gt;""),0,IF(Businesses!D2585="","N/A",IF(ISNUMBER(Businesses!D2585),Businesses!D2585,0)))</f>
        <v>N/A</v>
      </c>
      <c r="D2584" s="32" t="str">
        <f>IF(Businesses!E2585="","N/A",Businesses!E2585)</f>
        <v>N/A</v>
      </c>
      <c r="E2584" s="32" t="str">
        <f>IF(Businesses!F2585="","N/A",Businesses!F2585)</f>
        <v>N/A</v>
      </c>
      <c r="F2584" s="32" t="str">
        <f t="shared" si="80"/>
        <v>N/A</v>
      </c>
      <c r="G2584" s="32" t="str">
        <f>IF(Businesses!G2585="","N/A",Businesses!G2585)</f>
        <v>N/A</v>
      </c>
      <c r="H2584" s="32" t="str">
        <f>IF(Businesses!H2585="","N/A",Businesses!H2585)</f>
        <v>N/A</v>
      </c>
      <c r="I2584" s="32" t="str">
        <f>IF(AND(Businesses!B2585="",Businesses!C2585&lt;&gt;""),0,IF(Businesses!B2585="","N/A",IF(ISNUMBER(Businesses!B2585),Businesses!B2585,0)))</f>
        <v>N/A</v>
      </c>
    </row>
    <row r="2585" spans="2:9">
      <c r="B2585" s="32" t="str">
        <f t="shared" si="81"/>
        <v>N/A</v>
      </c>
      <c r="C2585" s="32" t="str">
        <f>IF(AND(Businesses!D2586="",Businesses!E2586&lt;&gt;""),0,IF(Businesses!D2586="","N/A",IF(ISNUMBER(Businesses!D2586),Businesses!D2586,0)))</f>
        <v>N/A</v>
      </c>
      <c r="D2585" s="32" t="str">
        <f>IF(Businesses!E2586="","N/A",Businesses!E2586)</f>
        <v>N/A</v>
      </c>
      <c r="E2585" s="32" t="str">
        <f>IF(Businesses!F2586="","N/A",Businesses!F2586)</f>
        <v>N/A</v>
      </c>
      <c r="F2585" s="32" t="str">
        <f t="shared" si="80"/>
        <v>N/A</v>
      </c>
      <c r="G2585" s="32" t="str">
        <f>IF(Businesses!G2586="","N/A",Businesses!G2586)</f>
        <v>N/A</v>
      </c>
      <c r="H2585" s="32" t="str">
        <f>IF(Businesses!H2586="","N/A",Businesses!H2586)</f>
        <v>N/A</v>
      </c>
      <c r="I2585" s="32" t="str">
        <f>IF(AND(Businesses!B2586="",Businesses!C2586&lt;&gt;""),0,IF(Businesses!B2586="","N/A",IF(ISNUMBER(Businesses!B2586),Businesses!B2586,0)))</f>
        <v>N/A</v>
      </c>
    </row>
    <row r="2586" spans="2:9">
      <c r="B2586" s="32" t="str">
        <f t="shared" si="81"/>
        <v>N/A</v>
      </c>
      <c r="C2586" s="32" t="str">
        <f>IF(AND(Businesses!D2587="",Businesses!E2587&lt;&gt;""),0,IF(Businesses!D2587="","N/A",IF(ISNUMBER(Businesses!D2587),Businesses!D2587,0)))</f>
        <v>N/A</v>
      </c>
      <c r="D2586" s="32" t="str">
        <f>IF(Businesses!E2587="","N/A",Businesses!E2587)</f>
        <v>N/A</v>
      </c>
      <c r="E2586" s="32" t="str">
        <f>IF(Businesses!F2587="","N/A",Businesses!F2587)</f>
        <v>N/A</v>
      </c>
      <c r="F2586" s="32" t="str">
        <f t="shared" si="80"/>
        <v>N/A</v>
      </c>
      <c r="G2586" s="32" t="str">
        <f>IF(Businesses!G2587="","N/A",Businesses!G2587)</f>
        <v>N/A</v>
      </c>
      <c r="H2586" s="32" t="str">
        <f>IF(Businesses!H2587="","N/A",Businesses!H2587)</f>
        <v>N/A</v>
      </c>
      <c r="I2586" s="32" t="str">
        <f>IF(AND(Businesses!B2587="",Businesses!C2587&lt;&gt;""),0,IF(Businesses!B2587="","N/A",IF(ISNUMBER(Businesses!B2587),Businesses!B2587,0)))</f>
        <v>N/A</v>
      </c>
    </row>
    <row r="2587" spans="2:9">
      <c r="B2587" s="32" t="str">
        <f t="shared" si="81"/>
        <v>N/A</v>
      </c>
      <c r="C2587" s="32" t="str">
        <f>IF(AND(Businesses!D2588="",Businesses!E2588&lt;&gt;""),0,IF(Businesses!D2588="","N/A",IF(ISNUMBER(Businesses!D2588),Businesses!D2588,0)))</f>
        <v>N/A</v>
      </c>
      <c r="D2587" s="32" t="str">
        <f>IF(Businesses!E2588="","N/A",Businesses!E2588)</f>
        <v>N/A</v>
      </c>
      <c r="E2587" s="32" t="str">
        <f>IF(Businesses!F2588="","N/A",Businesses!F2588)</f>
        <v>N/A</v>
      </c>
      <c r="F2587" s="32" t="str">
        <f t="shared" si="80"/>
        <v>N/A</v>
      </c>
      <c r="G2587" s="32" t="str">
        <f>IF(Businesses!G2588="","N/A",Businesses!G2588)</f>
        <v>N/A</v>
      </c>
      <c r="H2587" s="32" t="str">
        <f>IF(Businesses!H2588="","N/A",Businesses!H2588)</f>
        <v>N/A</v>
      </c>
      <c r="I2587" s="32" t="str">
        <f>IF(AND(Businesses!B2588="",Businesses!C2588&lt;&gt;""),0,IF(Businesses!B2588="","N/A",IF(ISNUMBER(Businesses!B2588),Businesses!B2588,0)))</f>
        <v>N/A</v>
      </c>
    </row>
    <row r="2588" spans="2:9">
      <c r="B2588" s="32" t="str">
        <f t="shared" si="81"/>
        <v>N/A</v>
      </c>
      <c r="C2588" s="32" t="str">
        <f>IF(AND(Businesses!D2589="",Businesses!E2589&lt;&gt;""),0,IF(Businesses!D2589="","N/A",IF(ISNUMBER(Businesses!D2589),Businesses!D2589,0)))</f>
        <v>N/A</v>
      </c>
      <c r="D2588" s="32" t="str">
        <f>IF(Businesses!E2589="","N/A",Businesses!E2589)</f>
        <v>N/A</v>
      </c>
      <c r="E2588" s="32" t="str">
        <f>IF(Businesses!F2589="","N/A",Businesses!F2589)</f>
        <v>N/A</v>
      </c>
      <c r="F2588" s="32" t="str">
        <f t="shared" si="80"/>
        <v>N/A</v>
      </c>
      <c r="G2588" s="32" t="str">
        <f>IF(Businesses!G2589="","N/A",Businesses!G2589)</f>
        <v>N/A</v>
      </c>
      <c r="H2588" s="32" t="str">
        <f>IF(Businesses!H2589="","N/A",Businesses!H2589)</f>
        <v>N/A</v>
      </c>
      <c r="I2588" s="32" t="str">
        <f>IF(AND(Businesses!B2589="",Businesses!C2589&lt;&gt;""),0,IF(Businesses!B2589="","N/A",IF(ISNUMBER(Businesses!B2589),Businesses!B2589,0)))</f>
        <v>N/A</v>
      </c>
    </row>
    <row r="2589" spans="2:9">
      <c r="B2589" s="32" t="str">
        <f t="shared" si="81"/>
        <v>N/A</v>
      </c>
      <c r="C2589" s="32" t="str">
        <f>IF(AND(Businesses!D2590="",Businesses!E2590&lt;&gt;""),0,IF(Businesses!D2590="","N/A",IF(ISNUMBER(Businesses!D2590),Businesses!D2590,0)))</f>
        <v>N/A</v>
      </c>
      <c r="D2589" s="32" t="str">
        <f>IF(Businesses!E2590="","N/A",Businesses!E2590)</f>
        <v>N/A</v>
      </c>
      <c r="E2589" s="32" t="str">
        <f>IF(Businesses!F2590="","N/A",Businesses!F2590)</f>
        <v>N/A</v>
      </c>
      <c r="F2589" s="32" t="str">
        <f t="shared" si="80"/>
        <v>N/A</v>
      </c>
      <c r="G2589" s="32" t="str">
        <f>IF(Businesses!G2590="","N/A",Businesses!G2590)</f>
        <v>N/A</v>
      </c>
      <c r="H2589" s="32" t="str">
        <f>IF(Businesses!H2590="","N/A",Businesses!H2590)</f>
        <v>N/A</v>
      </c>
      <c r="I2589" s="32" t="str">
        <f>IF(AND(Businesses!B2590="",Businesses!C2590&lt;&gt;""),0,IF(Businesses!B2590="","N/A",IF(ISNUMBER(Businesses!B2590),Businesses!B2590,0)))</f>
        <v>N/A</v>
      </c>
    </row>
    <row r="2590" spans="2:9">
      <c r="B2590" s="32" t="str">
        <f t="shared" si="81"/>
        <v>N/A</v>
      </c>
      <c r="C2590" s="32" t="str">
        <f>IF(AND(Businesses!D2591="",Businesses!E2591&lt;&gt;""),0,IF(Businesses!D2591="","N/A",IF(ISNUMBER(Businesses!D2591),Businesses!D2591,0)))</f>
        <v>N/A</v>
      </c>
      <c r="D2590" s="32" t="str">
        <f>IF(Businesses!E2591="","N/A",Businesses!E2591)</f>
        <v>N/A</v>
      </c>
      <c r="E2590" s="32" t="str">
        <f>IF(Businesses!F2591="","N/A",Businesses!F2591)</f>
        <v>N/A</v>
      </c>
      <c r="F2590" s="32" t="str">
        <f t="shared" si="80"/>
        <v>N/A</v>
      </c>
      <c r="G2590" s="32" t="str">
        <f>IF(Businesses!G2591="","N/A",Businesses!G2591)</f>
        <v>N/A</v>
      </c>
      <c r="H2590" s="32" t="str">
        <f>IF(Businesses!H2591="","N/A",Businesses!H2591)</f>
        <v>N/A</v>
      </c>
      <c r="I2590" s="32" t="str">
        <f>IF(AND(Businesses!B2591="",Businesses!C2591&lt;&gt;""),0,IF(Businesses!B2591="","N/A",IF(ISNUMBER(Businesses!B2591),Businesses!B2591,0)))</f>
        <v>N/A</v>
      </c>
    </row>
    <row r="2591" spans="2:9">
      <c r="B2591" s="32" t="str">
        <f t="shared" si="81"/>
        <v>N/A</v>
      </c>
      <c r="C2591" s="32" t="str">
        <f>IF(AND(Businesses!D2592="",Businesses!E2592&lt;&gt;""),0,IF(Businesses!D2592="","N/A",IF(ISNUMBER(Businesses!D2592),Businesses!D2592,0)))</f>
        <v>N/A</v>
      </c>
      <c r="D2591" s="32" t="str">
        <f>IF(Businesses!E2592="","N/A",Businesses!E2592)</f>
        <v>N/A</v>
      </c>
      <c r="E2591" s="32" t="str">
        <f>IF(Businesses!F2592="","N/A",Businesses!F2592)</f>
        <v>N/A</v>
      </c>
      <c r="F2591" s="32" t="str">
        <f t="shared" si="80"/>
        <v>N/A</v>
      </c>
      <c r="G2591" s="32" t="str">
        <f>IF(Businesses!G2592="","N/A",Businesses!G2592)</f>
        <v>N/A</v>
      </c>
      <c r="H2591" s="32" t="str">
        <f>IF(Businesses!H2592="","N/A",Businesses!H2592)</f>
        <v>N/A</v>
      </c>
      <c r="I2591" s="32" t="str">
        <f>IF(AND(Businesses!B2592="",Businesses!C2592&lt;&gt;""),0,IF(Businesses!B2592="","N/A",IF(ISNUMBER(Businesses!B2592),Businesses!B2592,0)))</f>
        <v>N/A</v>
      </c>
    </row>
    <row r="2592" spans="2:9">
      <c r="B2592" s="32" t="str">
        <f t="shared" si="81"/>
        <v>N/A</v>
      </c>
      <c r="C2592" s="32" t="str">
        <f>IF(AND(Businesses!D2593="",Businesses!E2593&lt;&gt;""),0,IF(Businesses!D2593="","N/A",IF(ISNUMBER(Businesses!D2593),Businesses!D2593,0)))</f>
        <v>N/A</v>
      </c>
      <c r="D2592" s="32" t="str">
        <f>IF(Businesses!E2593="","N/A",Businesses!E2593)</f>
        <v>N/A</v>
      </c>
      <c r="E2592" s="32" t="str">
        <f>IF(Businesses!F2593="","N/A",Businesses!F2593)</f>
        <v>N/A</v>
      </c>
      <c r="F2592" s="32" t="str">
        <f t="shared" si="80"/>
        <v>N/A</v>
      </c>
      <c r="G2592" s="32" t="str">
        <f>IF(Businesses!G2593="","N/A",Businesses!G2593)</f>
        <v>N/A</v>
      </c>
      <c r="H2592" s="32" t="str">
        <f>IF(Businesses!H2593="","N/A",Businesses!H2593)</f>
        <v>N/A</v>
      </c>
      <c r="I2592" s="32" t="str">
        <f>IF(AND(Businesses!B2593="",Businesses!C2593&lt;&gt;""),0,IF(Businesses!B2593="","N/A",IF(ISNUMBER(Businesses!B2593),Businesses!B2593,0)))</f>
        <v>N/A</v>
      </c>
    </row>
    <row r="2593" spans="2:9">
      <c r="B2593" s="32" t="str">
        <f t="shared" si="81"/>
        <v>N/A</v>
      </c>
      <c r="C2593" s="32" t="str">
        <f>IF(AND(Businesses!D2594="",Businesses!E2594&lt;&gt;""),0,IF(Businesses!D2594="","N/A",IF(ISNUMBER(Businesses!D2594),Businesses!D2594,0)))</f>
        <v>N/A</v>
      </c>
      <c r="D2593" s="32" t="str">
        <f>IF(Businesses!E2594="","N/A",Businesses!E2594)</f>
        <v>N/A</v>
      </c>
      <c r="E2593" s="32" t="str">
        <f>IF(Businesses!F2594="","N/A",Businesses!F2594)</f>
        <v>N/A</v>
      </c>
      <c r="F2593" s="32" t="str">
        <f t="shared" si="80"/>
        <v>N/A</v>
      </c>
      <c r="G2593" s="32" t="str">
        <f>IF(Businesses!G2594="","N/A",Businesses!G2594)</f>
        <v>N/A</v>
      </c>
      <c r="H2593" s="32" t="str">
        <f>IF(Businesses!H2594="","N/A",Businesses!H2594)</f>
        <v>N/A</v>
      </c>
      <c r="I2593" s="32" t="str">
        <f>IF(AND(Businesses!B2594="",Businesses!C2594&lt;&gt;""),0,IF(Businesses!B2594="","N/A",IF(ISNUMBER(Businesses!B2594),Businesses!B2594,0)))</f>
        <v>N/A</v>
      </c>
    </row>
    <row r="2594" spans="2:9">
      <c r="B2594" s="32" t="str">
        <f t="shared" si="81"/>
        <v>N/A</v>
      </c>
      <c r="C2594" s="32" t="str">
        <f>IF(AND(Businesses!D2595="",Businesses!E2595&lt;&gt;""),0,IF(Businesses!D2595="","N/A",IF(ISNUMBER(Businesses!D2595),Businesses!D2595,0)))</f>
        <v>N/A</v>
      </c>
      <c r="D2594" s="32" t="str">
        <f>IF(Businesses!E2595="","N/A",Businesses!E2595)</f>
        <v>N/A</v>
      </c>
      <c r="E2594" s="32" t="str">
        <f>IF(Businesses!F2595="","N/A",Businesses!F2595)</f>
        <v>N/A</v>
      </c>
      <c r="F2594" s="32" t="str">
        <f t="shared" si="80"/>
        <v>N/A</v>
      </c>
      <c r="G2594" s="32" t="str">
        <f>IF(Businesses!G2595="","N/A",Businesses!G2595)</f>
        <v>N/A</v>
      </c>
      <c r="H2594" s="32" t="str">
        <f>IF(Businesses!H2595="","N/A",Businesses!H2595)</f>
        <v>N/A</v>
      </c>
      <c r="I2594" s="32" t="str">
        <f>IF(AND(Businesses!B2595="",Businesses!C2595&lt;&gt;""),0,IF(Businesses!B2595="","N/A",IF(ISNUMBER(Businesses!B2595),Businesses!B2595,0)))</f>
        <v>N/A</v>
      </c>
    </row>
    <row r="2595" spans="2:9">
      <c r="B2595" s="32" t="str">
        <f t="shared" si="81"/>
        <v>N/A</v>
      </c>
      <c r="C2595" s="32" t="str">
        <f>IF(AND(Businesses!D2596="",Businesses!E2596&lt;&gt;""),0,IF(Businesses!D2596="","N/A",IF(ISNUMBER(Businesses!D2596),Businesses!D2596,0)))</f>
        <v>N/A</v>
      </c>
      <c r="D2595" s="32" t="str">
        <f>IF(Businesses!E2596="","N/A",Businesses!E2596)</f>
        <v>N/A</v>
      </c>
      <c r="E2595" s="32" t="str">
        <f>IF(Businesses!F2596="","N/A",Businesses!F2596)</f>
        <v>N/A</v>
      </c>
      <c r="F2595" s="32" t="str">
        <f t="shared" si="80"/>
        <v>N/A</v>
      </c>
      <c r="G2595" s="32" t="str">
        <f>IF(Businesses!G2596="","N/A",Businesses!G2596)</f>
        <v>N/A</v>
      </c>
      <c r="H2595" s="32" t="str">
        <f>IF(Businesses!H2596="","N/A",Businesses!H2596)</f>
        <v>N/A</v>
      </c>
      <c r="I2595" s="32" t="str">
        <f>IF(AND(Businesses!B2596="",Businesses!C2596&lt;&gt;""),0,IF(Businesses!B2596="","N/A",IF(ISNUMBER(Businesses!B2596),Businesses!B2596,0)))</f>
        <v>N/A</v>
      </c>
    </row>
    <row r="2596" spans="2:9">
      <c r="B2596" s="32" t="str">
        <f t="shared" si="81"/>
        <v>N/A</v>
      </c>
      <c r="C2596" s="32" t="str">
        <f>IF(AND(Businesses!D2597="",Businesses!E2597&lt;&gt;""),0,IF(Businesses!D2597="","N/A",IF(ISNUMBER(Businesses!D2597),Businesses!D2597,0)))</f>
        <v>N/A</v>
      </c>
      <c r="D2596" s="32" t="str">
        <f>IF(Businesses!E2597="","N/A",Businesses!E2597)</f>
        <v>N/A</v>
      </c>
      <c r="E2596" s="32" t="str">
        <f>IF(Businesses!F2597="","N/A",Businesses!F2597)</f>
        <v>N/A</v>
      </c>
      <c r="F2596" s="32" t="str">
        <f t="shared" si="80"/>
        <v>N/A</v>
      </c>
      <c r="G2596" s="32" t="str">
        <f>IF(Businesses!G2597="","N/A",Businesses!G2597)</f>
        <v>N/A</v>
      </c>
      <c r="H2596" s="32" t="str">
        <f>IF(Businesses!H2597="","N/A",Businesses!H2597)</f>
        <v>N/A</v>
      </c>
      <c r="I2596" s="32" t="str">
        <f>IF(AND(Businesses!B2597="",Businesses!C2597&lt;&gt;""),0,IF(Businesses!B2597="","N/A",IF(ISNUMBER(Businesses!B2597),Businesses!B2597,0)))</f>
        <v>N/A</v>
      </c>
    </row>
    <row r="2597" spans="2:9">
      <c r="B2597" s="32" t="str">
        <f t="shared" si="81"/>
        <v>N/A</v>
      </c>
      <c r="C2597" s="32" t="str">
        <f>IF(AND(Businesses!D2598="",Businesses!E2598&lt;&gt;""),0,IF(Businesses!D2598="","N/A",IF(ISNUMBER(Businesses!D2598),Businesses!D2598,0)))</f>
        <v>N/A</v>
      </c>
      <c r="D2597" s="32" t="str">
        <f>IF(Businesses!E2598="","N/A",Businesses!E2598)</f>
        <v>N/A</v>
      </c>
      <c r="E2597" s="32" t="str">
        <f>IF(Businesses!F2598="","N/A",Businesses!F2598)</f>
        <v>N/A</v>
      </c>
      <c r="F2597" s="32" t="str">
        <f t="shared" si="80"/>
        <v>N/A</v>
      </c>
      <c r="G2597" s="32" t="str">
        <f>IF(Businesses!G2598="","N/A",Businesses!G2598)</f>
        <v>N/A</v>
      </c>
      <c r="H2597" s="32" t="str">
        <f>IF(Businesses!H2598="","N/A",Businesses!H2598)</f>
        <v>N/A</v>
      </c>
      <c r="I2597" s="32" t="str">
        <f>IF(AND(Businesses!B2598="",Businesses!C2598&lt;&gt;""),0,IF(Businesses!B2598="","N/A",IF(ISNUMBER(Businesses!B2598),Businesses!B2598,0)))</f>
        <v>N/A</v>
      </c>
    </row>
    <row r="2598" spans="2:9">
      <c r="B2598" s="32" t="str">
        <f t="shared" si="81"/>
        <v>N/A</v>
      </c>
      <c r="C2598" s="32" t="str">
        <f>IF(AND(Businesses!D2599="",Businesses!E2599&lt;&gt;""),0,IF(Businesses!D2599="","N/A",IF(ISNUMBER(Businesses!D2599),Businesses!D2599,0)))</f>
        <v>N/A</v>
      </c>
      <c r="D2598" s="32" t="str">
        <f>IF(Businesses!E2599="","N/A",Businesses!E2599)</f>
        <v>N/A</v>
      </c>
      <c r="E2598" s="32" t="str">
        <f>IF(Businesses!F2599="","N/A",Businesses!F2599)</f>
        <v>N/A</v>
      </c>
      <c r="F2598" s="32" t="str">
        <f t="shared" si="80"/>
        <v>N/A</v>
      </c>
      <c r="G2598" s="32" t="str">
        <f>IF(Businesses!G2599="","N/A",Businesses!G2599)</f>
        <v>N/A</v>
      </c>
      <c r="H2598" s="32" t="str">
        <f>IF(Businesses!H2599="","N/A",Businesses!H2599)</f>
        <v>N/A</v>
      </c>
      <c r="I2598" s="32" t="str">
        <f>IF(AND(Businesses!B2599="",Businesses!C2599&lt;&gt;""),0,IF(Businesses!B2599="","N/A",IF(ISNUMBER(Businesses!B2599),Businesses!B2599,0)))</f>
        <v>N/A</v>
      </c>
    </row>
    <row r="2599" spans="2:9">
      <c r="B2599" s="32" t="str">
        <f t="shared" si="81"/>
        <v>N/A</v>
      </c>
      <c r="C2599" s="32" t="str">
        <f>IF(AND(Businesses!D2600="",Businesses!E2600&lt;&gt;""),0,IF(Businesses!D2600="","N/A",IF(ISNUMBER(Businesses!D2600),Businesses!D2600,0)))</f>
        <v>N/A</v>
      </c>
      <c r="D2599" s="32" t="str">
        <f>IF(Businesses!E2600="","N/A",Businesses!E2600)</f>
        <v>N/A</v>
      </c>
      <c r="E2599" s="32" t="str">
        <f>IF(Businesses!F2600="","N/A",Businesses!F2600)</f>
        <v>N/A</v>
      </c>
      <c r="F2599" s="32" t="str">
        <f t="shared" si="80"/>
        <v>N/A</v>
      </c>
      <c r="G2599" s="32" t="str">
        <f>IF(Businesses!G2600="","N/A",Businesses!G2600)</f>
        <v>N/A</v>
      </c>
      <c r="H2599" s="32" t="str">
        <f>IF(Businesses!H2600="","N/A",Businesses!H2600)</f>
        <v>N/A</v>
      </c>
      <c r="I2599" s="32" t="str">
        <f>IF(AND(Businesses!B2600="",Businesses!C2600&lt;&gt;""),0,IF(Businesses!B2600="","N/A",IF(ISNUMBER(Businesses!B2600),Businesses!B2600,0)))</f>
        <v>N/A</v>
      </c>
    </row>
    <row r="2600" spans="2:9">
      <c r="B2600" s="32" t="str">
        <f t="shared" si="81"/>
        <v>N/A</v>
      </c>
      <c r="C2600" s="32" t="str">
        <f>IF(AND(Businesses!D2601="",Businesses!E2601&lt;&gt;""),0,IF(Businesses!D2601="","N/A",IF(ISNUMBER(Businesses!D2601),Businesses!D2601,0)))</f>
        <v>N/A</v>
      </c>
      <c r="D2600" s="32" t="str">
        <f>IF(Businesses!E2601="","N/A",Businesses!E2601)</f>
        <v>N/A</v>
      </c>
      <c r="E2600" s="32" t="str">
        <f>IF(Businesses!F2601="","N/A",Businesses!F2601)</f>
        <v>N/A</v>
      </c>
      <c r="F2600" s="32" t="str">
        <f t="shared" si="80"/>
        <v>N/A</v>
      </c>
      <c r="G2600" s="32" t="str">
        <f>IF(Businesses!G2601="","N/A",Businesses!G2601)</f>
        <v>N/A</v>
      </c>
      <c r="H2600" s="32" t="str">
        <f>IF(Businesses!H2601="","N/A",Businesses!H2601)</f>
        <v>N/A</v>
      </c>
      <c r="I2600" s="32" t="str">
        <f>IF(AND(Businesses!B2601="",Businesses!C2601&lt;&gt;""),0,IF(Businesses!B2601="","N/A",IF(ISNUMBER(Businesses!B2601),Businesses!B2601,0)))</f>
        <v>N/A</v>
      </c>
    </row>
    <row r="2601" spans="2:9">
      <c r="B2601" s="32" t="str">
        <f t="shared" si="81"/>
        <v>N/A</v>
      </c>
      <c r="C2601" s="32" t="str">
        <f>IF(AND(Businesses!D2602="",Businesses!E2602&lt;&gt;""),0,IF(Businesses!D2602="","N/A",IF(ISNUMBER(Businesses!D2602),Businesses!D2602,0)))</f>
        <v>N/A</v>
      </c>
      <c r="D2601" s="32" t="str">
        <f>IF(Businesses!E2602="","N/A",Businesses!E2602)</f>
        <v>N/A</v>
      </c>
      <c r="E2601" s="32" t="str">
        <f>IF(Businesses!F2602="","N/A",Businesses!F2602)</f>
        <v>N/A</v>
      </c>
      <c r="F2601" s="32" t="str">
        <f t="shared" si="80"/>
        <v>N/A</v>
      </c>
      <c r="G2601" s="32" t="str">
        <f>IF(Businesses!G2602="","N/A",Businesses!G2602)</f>
        <v>N/A</v>
      </c>
      <c r="H2601" s="32" t="str">
        <f>IF(Businesses!H2602="","N/A",Businesses!H2602)</f>
        <v>N/A</v>
      </c>
      <c r="I2601" s="32" t="str">
        <f>IF(AND(Businesses!B2602="",Businesses!C2602&lt;&gt;""),0,IF(Businesses!B2602="","N/A",IF(ISNUMBER(Businesses!B2602),Businesses!B2602,0)))</f>
        <v>N/A</v>
      </c>
    </row>
    <row r="2602" spans="2:9">
      <c r="B2602" s="32" t="str">
        <f t="shared" si="81"/>
        <v>N/A</v>
      </c>
      <c r="C2602" s="32" t="str">
        <f>IF(AND(Businesses!D2603="",Businesses!E2603&lt;&gt;""),0,IF(Businesses!D2603="","N/A",IF(ISNUMBER(Businesses!D2603),Businesses!D2603,0)))</f>
        <v>N/A</v>
      </c>
      <c r="D2602" s="32" t="str">
        <f>IF(Businesses!E2603="","N/A",Businesses!E2603)</f>
        <v>N/A</v>
      </c>
      <c r="E2602" s="32" t="str">
        <f>IF(Businesses!F2603="","N/A",Businesses!F2603)</f>
        <v>N/A</v>
      </c>
      <c r="F2602" s="32" t="str">
        <f t="shared" si="80"/>
        <v>N/A</v>
      </c>
      <c r="G2602" s="32" t="str">
        <f>IF(Businesses!G2603="","N/A",Businesses!G2603)</f>
        <v>N/A</v>
      </c>
      <c r="H2602" s="32" t="str">
        <f>IF(Businesses!H2603="","N/A",Businesses!H2603)</f>
        <v>N/A</v>
      </c>
      <c r="I2602" s="32" t="str">
        <f>IF(AND(Businesses!B2603="",Businesses!C2603&lt;&gt;""),0,IF(Businesses!B2603="","N/A",IF(ISNUMBER(Businesses!B2603),Businesses!B2603,0)))</f>
        <v>N/A</v>
      </c>
    </row>
    <row r="2603" spans="2:9">
      <c r="B2603" s="32" t="str">
        <f t="shared" si="81"/>
        <v>N/A</v>
      </c>
      <c r="C2603" s="32" t="str">
        <f>IF(AND(Businesses!D2604="",Businesses!E2604&lt;&gt;""),0,IF(Businesses!D2604="","N/A",IF(ISNUMBER(Businesses!D2604),Businesses!D2604,0)))</f>
        <v>N/A</v>
      </c>
      <c r="D2603" s="32" t="str">
        <f>IF(Businesses!E2604="","N/A",Businesses!E2604)</f>
        <v>N/A</v>
      </c>
      <c r="E2603" s="32" t="str">
        <f>IF(Businesses!F2604="","N/A",Businesses!F2604)</f>
        <v>N/A</v>
      </c>
      <c r="F2603" s="32" t="str">
        <f t="shared" si="80"/>
        <v>N/A</v>
      </c>
      <c r="G2603" s="32" t="str">
        <f>IF(Businesses!G2604="","N/A",Businesses!G2604)</f>
        <v>N/A</v>
      </c>
      <c r="H2603" s="32" t="str">
        <f>IF(Businesses!H2604="","N/A",Businesses!H2604)</f>
        <v>N/A</v>
      </c>
      <c r="I2603" s="32" t="str">
        <f>IF(AND(Businesses!B2604="",Businesses!C2604&lt;&gt;""),0,IF(Businesses!B2604="","N/A",IF(ISNUMBER(Businesses!B2604),Businesses!B2604,0)))</f>
        <v>N/A</v>
      </c>
    </row>
    <row r="2604" spans="2:9">
      <c r="B2604" s="32" t="str">
        <f t="shared" si="81"/>
        <v>N/A</v>
      </c>
      <c r="C2604" s="32" t="str">
        <f>IF(AND(Businesses!D2605="",Businesses!E2605&lt;&gt;""),0,IF(Businesses!D2605="","N/A",IF(ISNUMBER(Businesses!D2605),Businesses!D2605,0)))</f>
        <v>N/A</v>
      </c>
      <c r="D2604" s="32" t="str">
        <f>IF(Businesses!E2605="","N/A",Businesses!E2605)</f>
        <v>N/A</v>
      </c>
      <c r="E2604" s="32" t="str">
        <f>IF(Businesses!F2605="","N/A",Businesses!F2605)</f>
        <v>N/A</v>
      </c>
      <c r="F2604" s="32" t="str">
        <f t="shared" si="80"/>
        <v>N/A</v>
      </c>
      <c r="G2604" s="32" t="str">
        <f>IF(Businesses!G2605="","N/A",Businesses!G2605)</f>
        <v>N/A</v>
      </c>
      <c r="H2604" s="32" t="str">
        <f>IF(Businesses!H2605="","N/A",Businesses!H2605)</f>
        <v>N/A</v>
      </c>
      <c r="I2604" s="32" t="str">
        <f>IF(AND(Businesses!B2605="",Businesses!C2605&lt;&gt;""),0,IF(Businesses!B2605="","N/A",IF(ISNUMBER(Businesses!B2605),Businesses!B2605,0)))</f>
        <v>N/A</v>
      </c>
    </row>
    <row r="2605" spans="2:9">
      <c r="B2605" s="32" t="str">
        <f t="shared" si="81"/>
        <v>N/A</v>
      </c>
      <c r="C2605" s="32" t="str">
        <f>IF(AND(Businesses!D2606="",Businesses!E2606&lt;&gt;""),0,IF(Businesses!D2606="","N/A",IF(ISNUMBER(Businesses!D2606),Businesses!D2606,0)))</f>
        <v>N/A</v>
      </c>
      <c r="D2605" s="32" t="str">
        <f>IF(Businesses!E2606="","N/A",Businesses!E2606)</f>
        <v>N/A</v>
      </c>
      <c r="E2605" s="32" t="str">
        <f>IF(Businesses!F2606="","N/A",Businesses!F2606)</f>
        <v>N/A</v>
      </c>
      <c r="F2605" s="32" t="str">
        <f t="shared" si="80"/>
        <v>N/A</v>
      </c>
      <c r="G2605" s="32" t="str">
        <f>IF(Businesses!G2606="","N/A",Businesses!G2606)</f>
        <v>N/A</v>
      </c>
      <c r="H2605" s="32" t="str">
        <f>IF(Businesses!H2606="","N/A",Businesses!H2606)</f>
        <v>N/A</v>
      </c>
      <c r="I2605" s="32" t="str">
        <f>IF(AND(Businesses!B2606="",Businesses!C2606&lt;&gt;""),0,IF(Businesses!B2606="","N/A",IF(ISNUMBER(Businesses!B2606),Businesses!B2606,0)))</f>
        <v>N/A</v>
      </c>
    </row>
    <row r="2606" spans="2:9">
      <c r="B2606" s="32" t="str">
        <f t="shared" si="81"/>
        <v>N/A</v>
      </c>
      <c r="C2606" s="32" t="str">
        <f>IF(AND(Businesses!D2607="",Businesses!E2607&lt;&gt;""),0,IF(Businesses!D2607="","N/A",IF(ISNUMBER(Businesses!D2607),Businesses!D2607,0)))</f>
        <v>N/A</v>
      </c>
      <c r="D2606" s="32" t="str">
        <f>IF(Businesses!E2607="","N/A",Businesses!E2607)</f>
        <v>N/A</v>
      </c>
      <c r="E2606" s="32" t="str">
        <f>IF(Businesses!F2607="","N/A",Businesses!F2607)</f>
        <v>N/A</v>
      </c>
      <c r="F2606" s="32" t="str">
        <f t="shared" si="80"/>
        <v>N/A</v>
      </c>
      <c r="G2606" s="32" t="str">
        <f>IF(Businesses!G2607="","N/A",Businesses!G2607)</f>
        <v>N/A</v>
      </c>
      <c r="H2606" s="32" t="str">
        <f>IF(Businesses!H2607="","N/A",Businesses!H2607)</f>
        <v>N/A</v>
      </c>
      <c r="I2606" s="32" t="str">
        <f>IF(AND(Businesses!B2607="",Businesses!C2607&lt;&gt;""),0,IF(Businesses!B2607="","N/A",IF(ISNUMBER(Businesses!B2607),Businesses!B2607,0)))</f>
        <v>N/A</v>
      </c>
    </row>
    <row r="2607" spans="2:9">
      <c r="B2607" s="32" t="str">
        <f t="shared" si="81"/>
        <v>N/A</v>
      </c>
      <c r="C2607" s="32" t="str">
        <f>IF(AND(Businesses!D2608="",Businesses!E2608&lt;&gt;""),0,IF(Businesses!D2608="","N/A",IF(ISNUMBER(Businesses!D2608),Businesses!D2608,0)))</f>
        <v>N/A</v>
      </c>
      <c r="D2607" s="32" t="str">
        <f>IF(Businesses!E2608="","N/A",Businesses!E2608)</f>
        <v>N/A</v>
      </c>
      <c r="E2607" s="32" t="str">
        <f>IF(Businesses!F2608="","N/A",Businesses!F2608)</f>
        <v>N/A</v>
      </c>
      <c r="F2607" s="32" t="str">
        <f t="shared" si="80"/>
        <v>N/A</v>
      </c>
      <c r="G2607" s="32" t="str">
        <f>IF(Businesses!G2608="","N/A",Businesses!G2608)</f>
        <v>N/A</v>
      </c>
      <c r="H2607" s="32" t="str">
        <f>IF(Businesses!H2608="","N/A",Businesses!H2608)</f>
        <v>N/A</v>
      </c>
      <c r="I2607" s="32" t="str">
        <f>IF(AND(Businesses!B2608="",Businesses!C2608&lt;&gt;""),0,IF(Businesses!B2608="","N/A",IF(ISNUMBER(Businesses!B2608),Businesses!B2608,0)))</f>
        <v>N/A</v>
      </c>
    </row>
    <row r="2608" spans="2:9">
      <c r="B2608" s="32" t="str">
        <f t="shared" si="81"/>
        <v>N/A</v>
      </c>
      <c r="C2608" s="32" t="str">
        <f>IF(AND(Businesses!D2609="",Businesses!E2609&lt;&gt;""),0,IF(Businesses!D2609="","N/A",IF(ISNUMBER(Businesses!D2609),Businesses!D2609,0)))</f>
        <v>N/A</v>
      </c>
      <c r="D2608" s="32" t="str">
        <f>IF(Businesses!E2609="","N/A",Businesses!E2609)</f>
        <v>N/A</v>
      </c>
      <c r="E2608" s="32" t="str">
        <f>IF(Businesses!F2609="","N/A",Businesses!F2609)</f>
        <v>N/A</v>
      </c>
      <c r="F2608" s="32" t="str">
        <f t="shared" si="80"/>
        <v>N/A</v>
      </c>
      <c r="G2608" s="32" t="str">
        <f>IF(Businesses!G2609="","N/A",Businesses!G2609)</f>
        <v>N/A</v>
      </c>
      <c r="H2608" s="32" t="str">
        <f>IF(Businesses!H2609="","N/A",Businesses!H2609)</f>
        <v>N/A</v>
      </c>
      <c r="I2608" s="32" t="str">
        <f>IF(AND(Businesses!B2609="",Businesses!C2609&lt;&gt;""),0,IF(Businesses!B2609="","N/A",IF(ISNUMBER(Businesses!B2609),Businesses!B2609,0)))</f>
        <v>N/A</v>
      </c>
    </row>
    <row r="2609" spans="2:9">
      <c r="B2609" s="32" t="str">
        <f t="shared" si="81"/>
        <v>N/A</v>
      </c>
      <c r="C2609" s="32" t="str">
        <f>IF(AND(Businesses!D2610="",Businesses!E2610&lt;&gt;""),0,IF(Businesses!D2610="","N/A",IF(ISNUMBER(Businesses!D2610),Businesses!D2610,0)))</f>
        <v>N/A</v>
      </c>
      <c r="D2609" s="32" t="str">
        <f>IF(Businesses!E2610="","N/A",Businesses!E2610)</f>
        <v>N/A</v>
      </c>
      <c r="E2609" s="32" t="str">
        <f>IF(Businesses!F2610="","N/A",Businesses!F2610)</f>
        <v>N/A</v>
      </c>
      <c r="F2609" s="32" t="str">
        <f t="shared" si="80"/>
        <v>N/A</v>
      </c>
      <c r="G2609" s="32" t="str">
        <f>IF(Businesses!G2610="","N/A",Businesses!G2610)</f>
        <v>N/A</v>
      </c>
      <c r="H2609" s="32" t="str">
        <f>IF(Businesses!H2610="","N/A",Businesses!H2610)</f>
        <v>N/A</v>
      </c>
      <c r="I2609" s="32" t="str">
        <f>IF(AND(Businesses!B2610="",Businesses!C2610&lt;&gt;""),0,IF(Businesses!B2610="","N/A",IF(ISNUMBER(Businesses!B2610),Businesses!B2610,0)))</f>
        <v>N/A</v>
      </c>
    </row>
    <row r="2610" spans="2:9">
      <c r="B2610" s="32" t="str">
        <f t="shared" si="81"/>
        <v>N/A</v>
      </c>
      <c r="C2610" s="32" t="str">
        <f>IF(AND(Businesses!D2611="",Businesses!E2611&lt;&gt;""),0,IF(Businesses!D2611="","N/A",IF(ISNUMBER(Businesses!D2611),Businesses!D2611,0)))</f>
        <v>N/A</v>
      </c>
      <c r="D2610" s="32" t="str">
        <f>IF(Businesses!E2611="","N/A",Businesses!E2611)</f>
        <v>N/A</v>
      </c>
      <c r="E2610" s="32" t="str">
        <f>IF(Businesses!F2611="","N/A",Businesses!F2611)</f>
        <v>N/A</v>
      </c>
      <c r="F2610" s="32" t="str">
        <f t="shared" si="80"/>
        <v>N/A</v>
      </c>
      <c r="G2610" s="32" t="str">
        <f>IF(Businesses!G2611="","N/A",Businesses!G2611)</f>
        <v>N/A</v>
      </c>
      <c r="H2610" s="32" t="str">
        <f>IF(Businesses!H2611="","N/A",Businesses!H2611)</f>
        <v>N/A</v>
      </c>
      <c r="I2610" s="32" t="str">
        <f>IF(AND(Businesses!B2611="",Businesses!C2611&lt;&gt;""),0,IF(Businesses!B2611="","N/A",IF(ISNUMBER(Businesses!B2611),Businesses!B2611,0)))</f>
        <v>N/A</v>
      </c>
    </row>
    <row r="2611" spans="2:9">
      <c r="B2611" s="32" t="str">
        <f t="shared" si="81"/>
        <v>N/A</v>
      </c>
      <c r="C2611" s="32" t="str">
        <f>IF(AND(Businesses!D2612="",Businesses!E2612&lt;&gt;""),0,IF(Businesses!D2612="","N/A",IF(ISNUMBER(Businesses!D2612),Businesses!D2612,0)))</f>
        <v>N/A</v>
      </c>
      <c r="D2611" s="32" t="str">
        <f>IF(Businesses!E2612="","N/A",Businesses!E2612)</f>
        <v>N/A</v>
      </c>
      <c r="E2611" s="32" t="str">
        <f>IF(Businesses!F2612="","N/A",Businesses!F2612)</f>
        <v>N/A</v>
      </c>
      <c r="F2611" s="32" t="str">
        <f t="shared" si="80"/>
        <v>N/A</v>
      </c>
      <c r="G2611" s="32" t="str">
        <f>IF(Businesses!G2612="","N/A",Businesses!G2612)</f>
        <v>N/A</v>
      </c>
      <c r="H2611" s="32" t="str">
        <f>IF(Businesses!H2612="","N/A",Businesses!H2612)</f>
        <v>N/A</v>
      </c>
      <c r="I2611" s="32" t="str">
        <f>IF(AND(Businesses!B2612="",Businesses!C2612&lt;&gt;""),0,IF(Businesses!B2612="","N/A",IF(ISNUMBER(Businesses!B2612),Businesses!B2612,0)))</f>
        <v>N/A</v>
      </c>
    </row>
    <row r="2612" spans="2:9">
      <c r="B2612" s="32" t="str">
        <f t="shared" si="81"/>
        <v>N/A</v>
      </c>
      <c r="C2612" s="32" t="str">
        <f>IF(AND(Businesses!D2613="",Businesses!E2613&lt;&gt;""),0,IF(Businesses!D2613="","N/A",IF(ISNUMBER(Businesses!D2613),Businesses!D2613,0)))</f>
        <v>N/A</v>
      </c>
      <c r="D2612" s="32" t="str">
        <f>IF(Businesses!E2613="","N/A",Businesses!E2613)</f>
        <v>N/A</v>
      </c>
      <c r="E2612" s="32" t="str">
        <f>IF(Businesses!F2613="","N/A",Businesses!F2613)</f>
        <v>N/A</v>
      </c>
      <c r="F2612" s="32" t="str">
        <f t="shared" si="80"/>
        <v>N/A</v>
      </c>
      <c r="G2612" s="32" t="str">
        <f>IF(Businesses!G2613="","N/A",Businesses!G2613)</f>
        <v>N/A</v>
      </c>
      <c r="H2612" s="32" t="str">
        <f>IF(Businesses!H2613="","N/A",Businesses!H2613)</f>
        <v>N/A</v>
      </c>
      <c r="I2612" s="32" t="str">
        <f>IF(AND(Businesses!B2613="",Businesses!C2613&lt;&gt;""),0,IF(Businesses!B2613="","N/A",IF(ISNUMBER(Businesses!B2613),Businesses!B2613,0)))</f>
        <v>N/A</v>
      </c>
    </row>
    <row r="2613" spans="2:9">
      <c r="B2613" s="32" t="str">
        <f t="shared" si="81"/>
        <v>N/A</v>
      </c>
      <c r="C2613" s="32" t="str">
        <f>IF(AND(Businesses!D2614="",Businesses!E2614&lt;&gt;""),0,IF(Businesses!D2614="","N/A",IF(ISNUMBER(Businesses!D2614),Businesses!D2614,0)))</f>
        <v>N/A</v>
      </c>
      <c r="D2613" s="32" t="str">
        <f>IF(Businesses!E2614="","N/A",Businesses!E2614)</f>
        <v>N/A</v>
      </c>
      <c r="E2613" s="32" t="str">
        <f>IF(Businesses!F2614="","N/A",Businesses!F2614)</f>
        <v>N/A</v>
      </c>
      <c r="F2613" s="32" t="str">
        <f t="shared" si="80"/>
        <v>N/A</v>
      </c>
      <c r="G2613" s="32" t="str">
        <f>IF(Businesses!G2614="","N/A",Businesses!G2614)</f>
        <v>N/A</v>
      </c>
      <c r="H2613" s="32" t="str">
        <f>IF(Businesses!H2614="","N/A",Businesses!H2614)</f>
        <v>N/A</v>
      </c>
      <c r="I2613" s="32" t="str">
        <f>IF(AND(Businesses!B2614="",Businesses!C2614&lt;&gt;""),0,IF(Businesses!B2614="","N/A",IF(ISNUMBER(Businesses!B2614),Businesses!B2614,0)))</f>
        <v>N/A</v>
      </c>
    </row>
    <row r="2614" spans="2:9">
      <c r="B2614" s="32" t="str">
        <f t="shared" si="81"/>
        <v>N/A</v>
      </c>
      <c r="C2614" s="32" t="str">
        <f>IF(AND(Businesses!D2615="",Businesses!E2615&lt;&gt;""),0,IF(Businesses!D2615="","N/A",IF(ISNUMBER(Businesses!D2615),Businesses!D2615,0)))</f>
        <v>N/A</v>
      </c>
      <c r="D2614" s="32" t="str">
        <f>IF(Businesses!E2615="","N/A",Businesses!E2615)</f>
        <v>N/A</v>
      </c>
      <c r="E2614" s="32" t="str">
        <f>IF(Businesses!F2615="","N/A",Businesses!F2615)</f>
        <v>N/A</v>
      </c>
      <c r="F2614" s="32" t="str">
        <f t="shared" si="80"/>
        <v>N/A</v>
      </c>
      <c r="G2614" s="32" t="str">
        <f>IF(Businesses!G2615="","N/A",Businesses!G2615)</f>
        <v>N/A</v>
      </c>
      <c r="H2614" s="32" t="str">
        <f>IF(Businesses!H2615="","N/A",Businesses!H2615)</f>
        <v>N/A</v>
      </c>
      <c r="I2614" s="32" t="str">
        <f>IF(AND(Businesses!B2615="",Businesses!C2615&lt;&gt;""),0,IF(Businesses!B2615="","N/A",IF(ISNUMBER(Businesses!B2615),Businesses!B2615,0)))</f>
        <v>N/A</v>
      </c>
    </row>
    <row r="2615" spans="2:9">
      <c r="B2615" s="32" t="str">
        <f t="shared" si="81"/>
        <v>N/A</v>
      </c>
      <c r="C2615" s="32" t="str">
        <f>IF(AND(Businesses!D2616="",Businesses!E2616&lt;&gt;""),0,IF(Businesses!D2616="","N/A",IF(ISNUMBER(Businesses!D2616),Businesses!D2616,0)))</f>
        <v>N/A</v>
      </c>
      <c r="D2615" s="32" t="str">
        <f>IF(Businesses!E2616="","N/A",Businesses!E2616)</f>
        <v>N/A</v>
      </c>
      <c r="E2615" s="32" t="str">
        <f>IF(Businesses!F2616="","N/A",Businesses!F2616)</f>
        <v>N/A</v>
      </c>
      <c r="F2615" s="32" t="str">
        <f t="shared" si="80"/>
        <v>N/A</v>
      </c>
      <c r="G2615" s="32" t="str">
        <f>IF(Businesses!G2616="","N/A",Businesses!G2616)</f>
        <v>N/A</v>
      </c>
      <c r="H2615" s="32" t="str">
        <f>IF(Businesses!H2616="","N/A",Businesses!H2616)</f>
        <v>N/A</v>
      </c>
      <c r="I2615" s="32" t="str">
        <f>IF(AND(Businesses!B2616="",Businesses!C2616&lt;&gt;""),0,IF(Businesses!B2616="","N/A",IF(ISNUMBER(Businesses!B2616),Businesses!B2616,0)))</f>
        <v>N/A</v>
      </c>
    </row>
    <row r="2616" spans="2:9">
      <c r="B2616" s="32" t="str">
        <f t="shared" si="81"/>
        <v>N/A</v>
      </c>
      <c r="C2616" s="32" t="str">
        <f>IF(AND(Businesses!D2617="",Businesses!E2617&lt;&gt;""),0,IF(Businesses!D2617="","N/A",IF(ISNUMBER(Businesses!D2617),Businesses!D2617,0)))</f>
        <v>N/A</v>
      </c>
      <c r="D2616" s="32" t="str">
        <f>IF(Businesses!E2617="","N/A",Businesses!E2617)</f>
        <v>N/A</v>
      </c>
      <c r="E2616" s="32" t="str">
        <f>IF(Businesses!F2617="","N/A",Businesses!F2617)</f>
        <v>N/A</v>
      </c>
      <c r="F2616" s="32" t="str">
        <f t="shared" si="80"/>
        <v>N/A</v>
      </c>
      <c r="G2616" s="32" t="str">
        <f>IF(Businesses!G2617="","N/A",Businesses!G2617)</f>
        <v>N/A</v>
      </c>
      <c r="H2616" s="32" t="str">
        <f>IF(Businesses!H2617="","N/A",Businesses!H2617)</f>
        <v>N/A</v>
      </c>
      <c r="I2616" s="32" t="str">
        <f>IF(AND(Businesses!B2617="",Businesses!C2617&lt;&gt;""),0,IF(Businesses!B2617="","N/A",IF(ISNUMBER(Businesses!B2617),Businesses!B2617,0)))</f>
        <v>N/A</v>
      </c>
    </row>
    <row r="2617" spans="2:9">
      <c r="B2617" s="32" t="str">
        <f t="shared" si="81"/>
        <v>N/A</v>
      </c>
      <c r="C2617" s="32" t="str">
        <f>IF(AND(Businesses!D2618="",Businesses!E2618&lt;&gt;""),0,IF(Businesses!D2618="","N/A",IF(ISNUMBER(Businesses!D2618),Businesses!D2618,0)))</f>
        <v>N/A</v>
      </c>
      <c r="D2617" s="32" t="str">
        <f>IF(Businesses!E2618="","N/A",Businesses!E2618)</f>
        <v>N/A</v>
      </c>
      <c r="E2617" s="32" t="str">
        <f>IF(Businesses!F2618="","N/A",Businesses!F2618)</f>
        <v>N/A</v>
      </c>
      <c r="F2617" s="32" t="str">
        <f t="shared" si="80"/>
        <v>N/A</v>
      </c>
      <c r="G2617" s="32" t="str">
        <f>IF(Businesses!G2618="","N/A",Businesses!G2618)</f>
        <v>N/A</v>
      </c>
      <c r="H2617" s="32" t="str">
        <f>IF(Businesses!H2618="","N/A",Businesses!H2618)</f>
        <v>N/A</v>
      </c>
      <c r="I2617" s="32" t="str">
        <f>IF(AND(Businesses!B2618="",Businesses!C2618&lt;&gt;""),0,IF(Businesses!B2618="","N/A",IF(ISNUMBER(Businesses!B2618),Businesses!B2618,0)))</f>
        <v>N/A</v>
      </c>
    </row>
    <row r="2618" spans="2:9">
      <c r="B2618" s="32" t="str">
        <f t="shared" si="81"/>
        <v>N/A</v>
      </c>
      <c r="C2618" s="32" t="str">
        <f>IF(AND(Businesses!D2619="",Businesses!E2619&lt;&gt;""),0,IF(Businesses!D2619="","N/A",IF(ISNUMBER(Businesses!D2619),Businesses!D2619,0)))</f>
        <v>N/A</v>
      </c>
      <c r="D2618" s="32" t="str">
        <f>IF(Businesses!E2619="","N/A",Businesses!E2619)</f>
        <v>N/A</v>
      </c>
      <c r="E2618" s="32" t="str">
        <f>IF(Businesses!F2619="","N/A",Businesses!F2619)</f>
        <v>N/A</v>
      </c>
      <c r="F2618" s="32" t="str">
        <f t="shared" si="80"/>
        <v>N/A</v>
      </c>
      <c r="G2618" s="32" t="str">
        <f>IF(Businesses!G2619="","N/A",Businesses!G2619)</f>
        <v>N/A</v>
      </c>
      <c r="H2618" s="32" t="str">
        <f>IF(Businesses!H2619="","N/A",Businesses!H2619)</f>
        <v>N/A</v>
      </c>
      <c r="I2618" s="32" t="str">
        <f>IF(AND(Businesses!B2619="",Businesses!C2619&lt;&gt;""),0,IF(Businesses!B2619="","N/A",IF(ISNUMBER(Businesses!B2619),Businesses!B2619,0)))</f>
        <v>N/A</v>
      </c>
    </row>
    <row r="2619" spans="2:9">
      <c r="B2619" s="32" t="str">
        <f t="shared" si="81"/>
        <v>N/A</v>
      </c>
      <c r="C2619" s="32" t="str">
        <f>IF(AND(Businesses!D2620="",Businesses!E2620&lt;&gt;""),0,IF(Businesses!D2620="","N/A",IF(ISNUMBER(Businesses!D2620),Businesses!D2620,0)))</f>
        <v>N/A</v>
      </c>
      <c r="D2619" s="32" t="str">
        <f>IF(Businesses!E2620="","N/A",Businesses!E2620)</f>
        <v>N/A</v>
      </c>
      <c r="E2619" s="32" t="str">
        <f>IF(Businesses!F2620="","N/A",Businesses!F2620)</f>
        <v>N/A</v>
      </c>
      <c r="F2619" s="32" t="str">
        <f t="shared" si="80"/>
        <v>N/A</v>
      </c>
      <c r="G2619" s="32" t="str">
        <f>IF(Businesses!G2620="","N/A",Businesses!G2620)</f>
        <v>N/A</v>
      </c>
      <c r="H2619" s="32" t="str">
        <f>IF(Businesses!H2620="","N/A",Businesses!H2620)</f>
        <v>N/A</v>
      </c>
      <c r="I2619" s="32" t="str">
        <f>IF(AND(Businesses!B2620="",Businesses!C2620&lt;&gt;""),0,IF(Businesses!B2620="","N/A",IF(ISNUMBER(Businesses!B2620),Businesses!B2620,0)))</f>
        <v>N/A</v>
      </c>
    </row>
    <row r="2620" spans="2:9">
      <c r="B2620" s="32" t="str">
        <f t="shared" si="81"/>
        <v>N/A</v>
      </c>
      <c r="C2620" s="32" t="str">
        <f>IF(AND(Businesses!D2621="",Businesses!E2621&lt;&gt;""),0,IF(Businesses!D2621="","N/A",IF(ISNUMBER(Businesses!D2621),Businesses!D2621,0)))</f>
        <v>N/A</v>
      </c>
      <c r="D2620" s="32" t="str">
        <f>IF(Businesses!E2621="","N/A",Businesses!E2621)</f>
        <v>N/A</v>
      </c>
      <c r="E2620" s="32" t="str">
        <f>IF(Businesses!F2621="","N/A",Businesses!F2621)</f>
        <v>N/A</v>
      </c>
      <c r="F2620" s="32" t="str">
        <f t="shared" si="80"/>
        <v>N/A</v>
      </c>
      <c r="G2620" s="32" t="str">
        <f>IF(Businesses!G2621="","N/A",Businesses!G2621)</f>
        <v>N/A</v>
      </c>
      <c r="H2620" s="32" t="str">
        <f>IF(Businesses!H2621="","N/A",Businesses!H2621)</f>
        <v>N/A</v>
      </c>
      <c r="I2620" s="32" t="str">
        <f>IF(AND(Businesses!B2621="",Businesses!C2621&lt;&gt;""),0,IF(Businesses!B2621="","N/A",IF(ISNUMBER(Businesses!B2621),Businesses!B2621,0)))</f>
        <v>N/A</v>
      </c>
    </row>
    <row r="2621" spans="2:9">
      <c r="B2621" s="32" t="str">
        <f t="shared" si="81"/>
        <v>N/A</v>
      </c>
      <c r="C2621" s="32" t="str">
        <f>IF(AND(Businesses!D2622="",Businesses!E2622&lt;&gt;""),0,IF(Businesses!D2622="","N/A",IF(ISNUMBER(Businesses!D2622),Businesses!D2622,0)))</f>
        <v>N/A</v>
      </c>
      <c r="D2621" s="32" t="str">
        <f>IF(Businesses!E2622="","N/A",Businesses!E2622)</f>
        <v>N/A</v>
      </c>
      <c r="E2621" s="32" t="str">
        <f>IF(Businesses!F2622="","N/A",Businesses!F2622)</f>
        <v>N/A</v>
      </c>
      <c r="F2621" s="32" t="str">
        <f t="shared" si="80"/>
        <v>N/A</v>
      </c>
      <c r="G2621" s="32" t="str">
        <f>IF(Businesses!G2622="","N/A",Businesses!G2622)</f>
        <v>N/A</v>
      </c>
      <c r="H2621" s="32" t="str">
        <f>IF(Businesses!H2622="","N/A",Businesses!H2622)</f>
        <v>N/A</v>
      </c>
      <c r="I2621" s="32" t="str">
        <f>IF(AND(Businesses!B2622="",Businesses!C2622&lt;&gt;""),0,IF(Businesses!B2622="","N/A",IF(ISNUMBER(Businesses!B2622),Businesses!B2622,0)))</f>
        <v>N/A</v>
      </c>
    </row>
    <row r="2622" spans="2:9">
      <c r="B2622" s="32" t="str">
        <f t="shared" si="81"/>
        <v>N/A</v>
      </c>
      <c r="C2622" s="32" t="str">
        <f>IF(AND(Businesses!D2623="",Businesses!E2623&lt;&gt;""),0,IF(Businesses!D2623="","N/A",IF(ISNUMBER(Businesses!D2623),Businesses!D2623,0)))</f>
        <v>N/A</v>
      </c>
      <c r="D2622" s="32" t="str">
        <f>IF(Businesses!E2623="","N/A",Businesses!E2623)</f>
        <v>N/A</v>
      </c>
      <c r="E2622" s="32" t="str">
        <f>IF(Businesses!F2623="","N/A",Businesses!F2623)</f>
        <v>N/A</v>
      </c>
      <c r="F2622" s="32" t="str">
        <f t="shared" si="80"/>
        <v>N/A</v>
      </c>
      <c r="G2622" s="32" t="str">
        <f>IF(Businesses!G2623="","N/A",Businesses!G2623)</f>
        <v>N/A</v>
      </c>
      <c r="H2622" s="32" t="str">
        <f>IF(Businesses!H2623="","N/A",Businesses!H2623)</f>
        <v>N/A</v>
      </c>
      <c r="I2622" s="32" t="str">
        <f>IF(AND(Businesses!B2623="",Businesses!C2623&lt;&gt;""),0,IF(Businesses!B2623="","N/A",IF(ISNUMBER(Businesses!B2623),Businesses!B2623,0)))</f>
        <v>N/A</v>
      </c>
    </row>
    <row r="2623" spans="2:9">
      <c r="B2623" s="32" t="str">
        <f t="shared" si="81"/>
        <v>N/A</v>
      </c>
      <c r="C2623" s="32" t="str">
        <f>IF(AND(Businesses!D2624="",Businesses!E2624&lt;&gt;""),0,IF(Businesses!D2624="","N/A",IF(ISNUMBER(Businesses!D2624),Businesses!D2624,0)))</f>
        <v>N/A</v>
      </c>
      <c r="D2623" s="32" t="str">
        <f>IF(Businesses!E2624="","N/A",Businesses!E2624)</f>
        <v>N/A</v>
      </c>
      <c r="E2623" s="32" t="str">
        <f>IF(Businesses!F2624="","N/A",Businesses!F2624)</f>
        <v>N/A</v>
      </c>
      <c r="F2623" s="32" t="str">
        <f t="shared" si="80"/>
        <v>N/A</v>
      </c>
      <c r="G2623" s="32" t="str">
        <f>IF(Businesses!G2624="","N/A",Businesses!G2624)</f>
        <v>N/A</v>
      </c>
      <c r="H2623" s="32" t="str">
        <f>IF(Businesses!H2624="","N/A",Businesses!H2624)</f>
        <v>N/A</v>
      </c>
      <c r="I2623" s="32" t="str">
        <f>IF(AND(Businesses!B2624="",Businesses!C2624&lt;&gt;""),0,IF(Businesses!B2624="","N/A",IF(ISNUMBER(Businesses!B2624),Businesses!B2624,0)))</f>
        <v>N/A</v>
      </c>
    </row>
    <row r="2624" spans="2:9">
      <c r="B2624" s="32" t="str">
        <f t="shared" si="81"/>
        <v>N/A</v>
      </c>
      <c r="C2624" s="32" t="str">
        <f>IF(AND(Businesses!D2625="",Businesses!E2625&lt;&gt;""),0,IF(Businesses!D2625="","N/A",IF(ISNUMBER(Businesses!D2625),Businesses!D2625,0)))</f>
        <v>N/A</v>
      </c>
      <c r="D2624" s="32" t="str">
        <f>IF(Businesses!E2625="","N/A",Businesses!E2625)</f>
        <v>N/A</v>
      </c>
      <c r="E2624" s="32" t="str">
        <f>IF(Businesses!F2625="","N/A",Businesses!F2625)</f>
        <v>N/A</v>
      </c>
      <c r="F2624" s="32" t="str">
        <f t="shared" si="80"/>
        <v>N/A</v>
      </c>
      <c r="G2624" s="32" t="str">
        <f>IF(Businesses!G2625="","N/A",Businesses!G2625)</f>
        <v>N/A</v>
      </c>
      <c r="H2624" s="32" t="str">
        <f>IF(Businesses!H2625="","N/A",Businesses!H2625)</f>
        <v>N/A</v>
      </c>
      <c r="I2624" s="32" t="str">
        <f>IF(AND(Businesses!B2625="",Businesses!C2625&lt;&gt;""),0,IF(Businesses!B2625="","N/A",IF(ISNUMBER(Businesses!B2625),Businesses!B2625,0)))</f>
        <v>N/A</v>
      </c>
    </row>
    <row r="2625" spans="2:9">
      <c r="B2625" s="32" t="str">
        <f t="shared" si="81"/>
        <v>N/A</v>
      </c>
      <c r="C2625" s="32" t="str">
        <f>IF(AND(Businesses!D2626="",Businesses!E2626&lt;&gt;""),0,IF(Businesses!D2626="","N/A",IF(ISNUMBER(Businesses!D2626),Businesses!D2626,0)))</f>
        <v>N/A</v>
      </c>
      <c r="D2625" s="32" t="str">
        <f>IF(Businesses!E2626="","N/A",Businesses!E2626)</f>
        <v>N/A</v>
      </c>
      <c r="E2625" s="32" t="str">
        <f>IF(Businesses!F2626="","N/A",Businesses!F2626)</f>
        <v>N/A</v>
      </c>
      <c r="F2625" s="32" t="str">
        <f t="shared" si="80"/>
        <v>N/A</v>
      </c>
      <c r="G2625" s="32" t="str">
        <f>IF(Businesses!G2626="","N/A",Businesses!G2626)</f>
        <v>N/A</v>
      </c>
      <c r="H2625" s="32" t="str">
        <f>IF(Businesses!H2626="","N/A",Businesses!H2626)</f>
        <v>N/A</v>
      </c>
      <c r="I2625" s="32" t="str">
        <f>IF(AND(Businesses!B2626="",Businesses!C2626&lt;&gt;""),0,IF(Businesses!B2626="","N/A",IF(ISNUMBER(Businesses!B2626),Businesses!B2626,0)))</f>
        <v>N/A</v>
      </c>
    </row>
    <row r="2626" spans="2:9">
      <c r="B2626" s="32" t="str">
        <f t="shared" si="81"/>
        <v>N/A</v>
      </c>
      <c r="C2626" s="32" t="str">
        <f>IF(AND(Businesses!D2627="",Businesses!E2627&lt;&gt;""),0,IF(Businesses!D2627="","N/A",IF(ISNUMBER(Businesses!D2627),Businesses!D2627,0)))</f>
        <v>N/A</v>
      </c>
      <c r="D2626" s="32" t="str">
        <f>IF(Businesses!E2627="","N/A",Businesses!E2627)</f>
        <v>N/A</v>
      </c>
      <c r="E2626" s="32" t="str">
        <f>IF(Businesses!F2627="","N/A",Businesses!F2627)</f>
        <v>N/A</v>
      </c>
      <c r="F2626" s="32" t="str">
        <f t="shared" ref="F2626:F2689" si="82">IF(B2626="N/A","N/A",UPPER(TRIM(ProbuildName)))</f>
        <v>N/A</v>
      </c>
      <c r="G2626" s="32" t="str">
        <f>IF(Businesses!G2627="","N/A",Businesses!G2627)</f>
        <v>N/A</v>
      </c>
      <c r="H2626" s="32" t="str">
        <f>IF(Businesses!H2627="","N/A",Businesses!H2627)</f>
        <v>N/A</v>
      </c>
      <c r="I2626" s="32" t="str">
        <f>IF(AND(Businesses!B2627="",Businesses!C2627&lt;&gt;""),0,IF(Businesses!B2627="","N/A",IF(ISNUMBER(Businesses!B2627),Businesses!B2627,0)))</f>
        <v>N/A</v>
      </c>
    </row>
    <row r="2627" spans="2:9">
      <c r="B2627" s="32" t="str">
        <f t="shared" ref="B2627:B2690" si="83">IF(I2627="N/A","N/A","")</f>
        <v>N/A</v>
      </c>
      <c r="C2627" s="32" t="str">
        <f>IF(AND(Businesses!D2628="",Businesses!E2628&lt;&gt;""),0,IF(Businesses!D2628="","N/A",IF(ISNUMBER(Businesses!D2628),Businesses!D2628,0)))</f>
        <v>N/A</v>
      </c>
      <c r="D2627" s="32" t="str">
        <f>IF(Businesses!E2628="","N/A",Businesses!E2628)</f>
        <v>N/A</v>
      </c>
      <c r="E2627" s="32" t="str">
        <f>IF(Businesses!F2628="","N/A",Businesses!F2628)</f>
        <v>N/A</v>
      </c>
      <c r="F2627" s="32" t="str">
        <f t="shared" si="82"/>
        <v>N/A</v>
      </c>
      <c r="G2627" s="32" t="str">
        <f>IF(Businesses!G2628="","N/A",Businesses!G2628)</f>
        <v>N/A</v>
      </c>
      <c r="H2627" s="32" t="str">
        <f>IF(Businesses!H2628="","N/A",Businesses!H2628)</f>
        <v>N/A</v>
      </c>
      <c r="I2627" s="32" t="str">
        <f>IF(AND(Businesses!B2628="",Businesses!C2628&lt;&gt;""),0,IF(Businesses!B2628="","N/A",IF(ISNUMBER(Businesses!B2628),Businesses!B2628,0)))</f>
        <v>N/A</v>
      </c>
    </row>
    <row r="2628" spans="2:9">
      <c r="B2628" s="32" t="str">
        <f t="shared" si="83"/>
        <v>N/A</v>
      </c>
      <c r="C2628" s="32" t="str">
        <f>IF(AND(Businesses!D2629="",Businesses!E2629&lt;&gt;""),0,IF(Businesses!D2629="","N/A",IF(ISNUMBER(Businesses!D2629),Businesses!D2629,0)))</f>
        <v>N/A</v>
      </c>
      <c r="D2628" s="32" t="str">
        <f>IF(Businesses!E2629="","N/A",Businesses!E2629)</f>
        <v>N/A</v>
      </c>
      <c r="E2628" s="32" t="str">
        <f>IF(Businesses!F2629="","N/A",Businesses!F2629)</f>
        <v>N/A</v>
      </c>
      <c r="F2628" s="32" t="str">
        <f t="shared" si="82"/>
        <v>N/A</v>
      </c>
      <c r="G2628" s="32" t="str">
        <f>IF(Businesses!G2629="","N/A",Businesses!G2629)</f>
        <v>N/A</v>
      </c>
      <c r="H2628" s="32" t="str">
        <f>IF(Businesses!H2629="","N/A",Businesses!H2629)</f>
        <v>N/A</v>
      </c>
      <c r="I2628" s="32" t="str">
        <f>IF(AND(Businesses!B2629="",Businesses!C2629&lt;&gt;""),0,IF(Businesses!B2629="","N/A",IF(ISNUMBER(Businesses!B2629),Businesses!B2629,0)))</f>
        <v>N/A</v>
      </c>
    </row>
    <row r="2629" spans="2:9">
      <c r="B2629" s="32" t="str">
        <f t="shared" si="83"/>
        <v>N/A</v>
      </c>
      <c r="C2629" s="32" t="str">
        <f>IF(AND(Businesses!D2630="",Businesses!E2630&lt;&gt;""),0,IF(Businesses!D2630="","N/A",IF(ISNUMBER(Businesses!D2630),Businesses!D2630,0)))</f>
        <v>N/A</v>
      </c>
      <c r="D2629" s="32" t="str">
        <f>IF(Businesses!E2630="","N/A",Businesses!E2630)</f>
        <v>N/A</v>
      </c>
      <c r="E2629" s="32" t="str">
        <f>IF(Businesses!F2630="","N/A",Businesses!F2630)</f>
        <v>N/A</v>
      </c>
      <c r="F2629" s="32" t="str">
        <f t="shared" si="82"/>
        <v>N/A</v>
      </c>
      <c r="G2629" s="32" t="str">
        <f>IF(Businesses!G2630="","N/A",Businesses!G2630)</f>
        <v>N/A</v>
      </c>
      <c r="H2629" s="32" t="str">
        <f>IF(Businesses!H2630="","N/A",Businesses!H2630)</f>
        <v>N/A</v>
      </c>
      <c r="I2629" s="32" t="str">
        <f>IF(AND(Businesses!B2630="",Businesses!C2630&lt;&gt;""),0,IF(Businesses!B2630="","N/A",IF(ISNUMBER(Businesses!B2630),Businesses!B2630,0)))</f>
        <v>N/A</v>
      </c>
    </row>
    <row r="2630" spans="2:9">
      <c r="B2630" s="32" t="str">
        <f t="shared" si="83"/>
        <v>N/A</v>
      </c>
      <c r="C2630" s="32" t="str">
        <f>IF(AND(Businesses!D2631="",Businesses!E2631&lt;&gt;""),0,IF(Businesses!D2631="","N/A",IF(ISNUMBER(Businesses!D2631),Businesses!D2631,0)))</f>
        <v>N/A</v>
      </c>
      <c r="D2630" s="32" t="str">
        <f>IF(Businesses!E2631="","N/A",Businesses!E2631)</f>
        <v>N/A</v>
      </c>
      <c r="E2630" s="32" t="str">
        <f>IF(Businesses!F2631="","N/A",Businesses!F2631)</f>
        <v>N/A</v>
      </c>
      <c r="F2630" s="32" t="str">
        <f t="shared" si="82"/>
        <v>N/A</v>
      </c>
      <c r="G2630" s="32" t="str">
        <f>IF(Businesses!G2631="","N/A",Businesses!G2631)</f>
        <v>N/A</v>
      </c>
      <c r="H2630" s="32" t="str">
        <f>IF(Businesses!H2631="","N/A",Businesses!H2631)</f>
        <v>N/A</v>
      </c>
      <c r="I2630" s="32" t="str">
        <f>IF(AND(Businesses!B2631="",Businesses!C2631&lt;&gt;""),0,IF(Businesses!B2631="","N/A",IF(ISNUMBER(Businesses!B2631),Businesses!B2631,0)))</f>
        <v>N/A</v>
      </c>
    </row>
    <row r="2631" spans="2:9">
      <c r="B2631" s="32" t="str">
        <f t="shared" si="83"/>
        <v>N/A</v>
      </c>
      <c r="C2631" s="32" t="str">
        <f>IF(AND(Businesses!D2632="",Businesses!E2632&lt;&gt;""),0,IF(Businesses!D2632="","N/A",IF(ISNUMBER(Businesses!D2632),Businesses!D2632,0)))</f>
        <v>N/A</v>
      </c>
      <c r="D2631" s="32" t="str">
        <f>IF(Businesses!E2632="","N/A",Businesses!E2632)</f>
        <v>N/A</v>
      </c>
      <c r="E2631" s="32" t="str">
        <f>IF(Businesses!F2632="","N/A",Businesses!F2632)</f>
        <v>N/A</v>
      </c>
      <c r="F2631" s="32" t="str">
        <f t="shared" si="82"/>
        <v>N/A</v>
      </c>
      <c r="G2631" s="32" t="str">
        <f>IF(Businesses!G2632="","N/A",Businesses!G2632)</f>
        <v>N/A</v>
      </c>
      <c r="H2631" s="32" t="str">
        <f>IF(Businesses!H2632="","N/A",Businesses!H2632)</f>
        <v>N/A</v>
      </c>
      <c r="I2631" s="32" t="str">
        <f>IF(AND(Businesses!B2632="",Businesses!C2632&lt;&gt;""),0,IF(Businesses!B2632="","N/A",IF(ISNUMBER(Businesses!B2632),Businesses!B2632,0)))</f>
        <v>N/A</v>
      </c>
    </row>
    <row r="2632" spans="2:9">
      <c r="B2632" s="32" t="str">
        <f t="shared" si="83"/>
        <v>N/A</v>
      </c>
      <c r="C2632" s="32" t="str">
        <f>IF(AND(Businesses!D2633="",Businesses!E2633&lt;&gt;""),0,IF(Businesses!D2633="","N/A",IF(ISNUMBER(Businesses!D2633),Businesses!D2633,0)))</f>
        <v>N/A</v>
      </c>
      <c r="D2632" s="32" t="str">
        <f>IF(Businesses!E2633="","N/A",Businesses!E2633)</f>
        <v>N/A</v>
      </c>
      <c r="E2632" s="32" t="str">
        <f>IF(Businesses!F2633="","N/A",Businesses!F2633)</f>
        <v>N/A</v>
      </c>
      <c r="F2632" s="32" t="str">
        <f t="shared" si="82"/>
        <v>N/A</v>
      </c>
      <c r="G2632" s="32" t="str">
        <f>IF(Businesses!G2633="","N/A",Businesses!G2633)</f>
        <v>N/A</v>
      </c>
      <c r="H2632" s="32" t="str">
        <f>IF(Businesses!H2633="","N/A",Businesses!H2633)</f>
        <v>N/A</v>
      </c>
      <c r="I2632" s="32" t="str">
        <f>IF(AND(Businesses!B2633="",Businesses!C2633&lt;&gt;""),0,IF(Businesses!B2633="","N/A",IF(ISNUMBER(Businesses!B2633),Businesses!B2633,0)))</f>
        <v>N/A</v>
      </c>
    </row>
    <row r="2633" spans="2:9">
      <c r="B2633" s="32" t="str">
        <f t="shared" si="83"/>
        <v>N/A</v>
      </c>
      <c r="C2633" s="32" t="str">
        <f>IF(AND(Businesses!D2634="",Businesses!E2634&lt;&gt;""),0,IF(Businesses!D2634="","N/A",IF(ISNUMBER(Businesses!D2634),Businesses!D2634,0)))</f>
        <v>N/A</v>
      </c>
      <c r="D2633" s="32" t="str">
        <f>IF(Businesses!E2634="","N/A",Businesses!E2634)</f>
        <v>N/A</v>
      </c>
      <c r="E2633" s="32" t="str">
        <f>IF(Businesses!F2634="","N/A",Businesses!F2634)</f>
        <v>N/A</v>
      </c>
      <c r="F2633" s="32" t="str">
        <f t="shared" si="82"/>
        <v>N/A</v>
      </c>
      <c r="G2633" s="32" t="str">
        <f>IF(Businesses!G2634="","N/A",Businesses!G2634)</f>
        <v>N/A</v>
      </c>
      <c r="H2633" s="32" t="str">
        <f>IF(Businesses!H2634="","N/A",Businesses!H2634)</f>
        <v>N/A</v>
      </c>
      <c r="I2633" s="32" t="str">
        <f>IF(AND(Businesses!B2634="",Businesses!C2634&lt;&gt;""),0,IF(Businesses!B2634="","N/A",IF(ISNUMBER(Businesses!B2634),Businesses!B2634,0)))</f>
        <v>N/A</v>
      </c>
    </row>
    <row r="2634" spans="2:9">
      <c r="B2634" s="32" t="str">
        <f t="shared" si="83"/>
        <v>N/A</v>
      </c>
      <c r="C2634" s="32" t="str">
        <f>IF(AND(Businesses!D2635="",Businesses!E2635&lt;&gt;""),0,IF(Businesses!D2635="","N/A",IF(ISNUMBER(Businesses!D2635),Businesses!D2635,0)))</f>
        <v>N/A</v>
      </c>
      <c r="D2634" s="32" t="str">
        <f>IF(Businesses!E2635="","N/A",Businesses!E2635)</f>
        <v>N/A</v>
      </c>
      <c r="E2634" s="32" t="str">
        <f>IF(Businesses!F2635="","N/A",Businesses!F2635)</f>
        <v>N/A</v>
      </c>
      <c r="F2634" s="32" t="str">
        <f t="shared" si="82"/>
        <v>N/A</v>
      </c>
      <c r="G2634" s="32" t="str">
        <f>IF(Businesses!G2635="","N/A",Businesses!G2635)</f>
        <v>N/A</v>
      </c>
      <c r="H2634" s="32" t="str">
        <f>IF(Businesses!H2635="","N/A",Businesses!H2635)</f>
        <v>N/A</v>
      </c>
      <c r="I2634" s="32" t="str">
        <f>IF(AND(Businesses!B2635="",Businesses!C2635&lt;&gt;""),0,IF(Businesses!B2635="","N/A",IF(ISNUMBER(Businesses!B2635),Businesses!B2635,0)))</f>
        <v>N/A</v>
      </c>
    </row>
    <row r="2635" spans="2:9">
      <c r="B2635" s="32" t="str">
        <f t="shared" si="83"/>
        <v>N/A</v>
      </c>
      <c r="C2635" s="32" t="str">
        <f>IF(AND(Businesses!D2636="",Businesses!E2636&lt;&gt;""),0,IF(Businesses!D2636="","N/A",IF(ISNUMBER(Businesses!D2636),Businesses!D2636,0)))</f>
        <v>N/A</v>
      </c>
      <c r="D2635" s="32" t="str">
        <f>IF(Businesses!E2636="","N/A",Businesses!E2636)</f>
        <v>N/A</v>
      </c>
      <c r="E2635" s="32" t="str">
        <f>IF(Businesses!F2636="","N/A",Businesses!F2636)</f>
        <v>N/A</v>
      </c>
      <c r="F2635" s="32" t="str">
        <f t="shared" si="82"/>
        <v>N/A</v>
      </c>
      <c r="G2635" s="32" t="str">
        <f>IF(Businesses!G2636="","N/A",Businesses!G2636)</f>
        <v>N/A</v>
      </c>
      <c r="H2635" s="32" t="str">
        <f>IF(Businesses!H2636="","N/A",Businesses!H2636)</f>
        <v>N/A</v>
      </c>
      <c r="I2635" s="32" t="str">
        <f>IF(AND(Businesses!B2636="",Businesses!C2636&lt;&gt;""),0,IF(Businesses!B2636="","N/A",IF(ISNUMBER(Businesses!B2636),Businesses!B2636,0)))</f>
        <v>N/A</v>
      </c>
    </row>
    <row r="2636" spans="2:9">
      <c r="B2636" s="32" t="str">
        <f t="shared" si="83"/>
        <v>N/A</v>
      </c>
      <c r="C2636" s="32" t="str">
        <f>IF(AND(Businesses!D2637="",Businesses!E2637&lt;&gt;""),0,IF(Businesses!D2637="","N/A",IF(ISNUMBER(Businesses!D2637),Businesses!D2637,0)))</f>
        <v>N/A</v>
      </c>
      <c r="D2636" s="32" t="str">
        <f>IF(Businesses!E2637="","N/A",Businesses!E2637)</f>
        <v>N/A</v>
      </c>
      <c r="E2636" s="32" t="str">
        <f>IF(Businesses!F2637="","N/A",Businesses!F2637)</f>
        <v>N/A</v>
      </c>
      <c r="F2636" s="32" t="str">
        <f t="shared" si="82"/>
        <v>N/A</v>
      </c>
      <c r="G2636" s="32" t="str">
        <f>IF(Businesses!G2637="","N/A",Businesses!G2637)</f>
        <v>N/A</v>
      </c>
      <c r="H2636" s="32" t="str">
        <f>IF(Businesses!H2637="","N/A",Businesses!H2637)</f>
        <v>N/A</v>
      </c>
      <c r="I2636" s="32" t="str">
        <f>IF(AND(Businesses!B2637="",Businesses!C2637&lt;&gt;""),0,IF(Businesses!B2637="","N/A",IF(ISNUMBER(Businesses!B2637),Businesses!B2637,0)))</f>
        <v>N/A</v>
      </c>
    </row>
    <row r="2637" spans="2:9">
      <c r="B2637" s="32" t="str">
        <f t="shared" si="83"/>
        <v>N/A</v>
      </c>
      <c r="C2637" s="32" t="str">
        <f>IF(AND(Businesses!D2638="",Businesses!E2638&lt;&gt;""),0,IF(Businesses!D2638="","N/A",IF(ISNUMBER(Businesses!D2638),Businesses!D2638,0)))</f>
        <v>N/A</v>
      </c>
      <c r="D2637" s="32" t="str">
        <f>IF(Businesses!E2638="","N/A",Businesses!E2638)</f>
        <v>N/A</v>
      </c>
      <c r="E2637" s="32" t="str">
        <f>IF(Businesses!F2638="","N/A",Businesses!F2638)</f>
        <v>N/A</v>
      </c>
      <c r="F2637" s="32" t="str">
        <f t="shared" si="82"/>
        <v>N/A</v>
      </c>
      <c r="G2637" s="32" t="str">
        <f>IF(Businesses!G2638="","N/A",Businesses!G2638)</f>
        <v>N/A</v>
      </c>
      <c r="H2637" s="32" t="str">
        <f>IF(Businesses!H2638="","N/A",Businesses!H2638)</f>
        <v>N/A</v>
      </c>
      <c r="I2637" s="32" t="str">
        <f>IF(AND(Businesses!B2638="",Businesses!C2638&lt;&gt;""),0,IF(Businesses!B2638="","N/A",IF(ISNUMBER(Businesses!B2638),Businesses!B2638,0)))</f>
        <v>N/A</v>
      </c>
    </row>
    <row r="2638" spans="2:9">
      <c r="B2638" s="32" t="str">
        <f t="shared" si="83"/>
        <v>N/A</v>
      </c>
      <c r="C2638" s="32" t="str">
        <f>IF(AND(Businesses!D2639="",Businesses!E2639&lt;&gt;""),0,IF(Businesses!D2639="","N/A",IF(ISNUMBER(Businesses!D2639),Businesses!D2639,0)))</f>
        <v>N/A</v>
      </c>
      <c r="D2638" s="32" t="str">
        <f>IF(Businesses!E2639="","N/A",Businesses!E2639)</f>
        <v>N/A</v>
      </c>
      <c r="E2638" s="32" t="str">
        <f>IF(Businesses!F2639="","N/A",Businesses!F2639)</f>
        <v>N/A</v>
      </c>
      <c r="F2638" s="32" t="str">
        <f t="shared" si="82"/>
        <v>N/A</v>
      </c>
      <c r="G2638" s="32" t="str">
        <f>IF(Businesses!G2639="","N/A",Businesses!G2639)</f>
        <v>N/A</v>
      </c>
      <c r="H2638" s="32" t="str">
        <f>IF(Businesses!H2639="","N/A",Businesses!H2639)</f>
        <v>N/A</v>
      </c>
      <c r="I2638" s="32" t="str">
        <f>IF(AND(Businesses!B2639="",Businesses!C2639&lt;&gt;""),0,IF(Businesses!B2639="","N/A",IF(ISNUMBER(Businesses!B2639),Businesses!B2639,0)))</f>
        <v>N/A</v>
      </c>
    </row>
    <row r="2639" spans="2:9">
      <c r="B2639" s="32" t="str">
        <f t="shared" si="83"/>
        <v>N/A</v>
      </c>
      <c r="C2639" s="32" t="str">
        <f>IF(AND(Businesses!D2640="",Businesses!E2640&lt;&gt;""),0,IF(Businesses!D2640="","N/A",IF(ISNUMBER(Businesses!D2640),Businesses!D2640,0)))</f>
        <v>N/A</v>
      </c>
      <c r="D2639" s="32" t="str">
        <f>IF(Businesses!E2640="","N/A",Businesses!E2640)</f>
        <v>N/A</v>
      </c>
      <c r="E2639" s="32" t="str">
        <f>IF(Businesses!F2640="","N/A",Businesses!F2640)</f>
        <v>N/A</v>
      </c>
      <c r="F2639" s="32" t="str">
        <f t="shared" si="82"/>
        <v>N/A</v>
      </c>
      <c r="G2639" s="32" t="str">
        <f>IF(Businesses!G2640="","N/A",Businesses!G2640)</f>
        <v>N/A</v>
      </c>
      <c r="H2639" s="32" t="str">
        <f>IF(Businesses!H2640="","N/A",Businesses!H2640)</f>
        <v>N/A</v>
      </c>
      <c r="I2639" s="32" t="str">
        <f>IF(AND(Businesses!B2640="",Businesses!C2640&lt;&gt;""),0,IF(Businesses!B2640="","N/A",IF(ISNUMBER(Businesses!B2640),Businesses!B2640,0)))</f>
        <v>N/A</v>
      </c>
    </row>
    <row r="2640" spans="2:9">
      <c r="B2640" s="32" t="str">
        <f t="shared" si="83"/>
        <v>N/A</v>
      </c>
      <c r="C2640" s="32" t="str">
        <f>IF(AND(Businesses!D2641="",Businesses!E2641&lt;&gt;""),0,IF(Businesses!D2641="","N/A",IF(ISNUMBER(Businesses!D2641),Businesses!D2641,0)))</f>
        <v>N/A</v>
      </c>
      <c r="D2640" s="32" t="str">
        <f>IF(Businesses!E2641="","N/A",Businesses!E2641)</f>
        <v>N/A</v>
      </c>
      <c r="E2640" s="32" t="str">
        <f>IF(Businesses!F2641="","N/A",Businesses!F2641)</f>
        <v>N/A</v>
      </c>
      <c r="F2640" s="32" t="str">
        <f t="shared" si="82"/>
        <v>N/A</v>
      </c>
      <c r="G2640" s="32" t="str">
        <f>IF(Businesses!G2641="","N/A",Businesses!G2641)</f>
        <v>N/A</v>
      </c>
      <c r="H2640" s="32" t="str">
        <f>IF(Businesses!H2641="","N/A",Businesses!H2641)</f>
        <v>N/A</v>
      </c>
      <c r="I2640" s="32" t="str">
        <f>IF(AND(Businesses!B2641="",Businesses!C2641&lt;&gt;""),0,IF(Businesses!B2641="","N/A",IF(ISNUMBER(Businesses!B2641),Businesses!B2641,0)))</f>
        <v>N/A</v>
      </c>
    </row>
    <row r="2641" spans="2:9">
      <c r="B2641" s="32" t="str">
        <f t="shared" si="83"/>
        <v>N/A</v>
      </c>
      <c r="C2641" s="32" t="str">
        <f>IF(AND(Businesses!D2642="",Businesses!E2642&lt;&gt;""),0,IF(Businesses!D2642="","N/A",IF(ISNUMBER(Businesses!D2642),Businesses!D2642,0)))</f>
        <v>N/A</v>
      </c>
      <c r="D2641" s="32" t="str">
        <f>IF(Businesses!E2642="","N/A",Businesses!E2642)</f>
        <v>N/A</v>
      </c>
      <c r="E2641" s="32" t="str">
        <f>IF(Businesses!F2642="","N/A",Businesses!F2642)</f>
        <v>N/A</v>
      </c>
      <c r="F2641" s="32" t="str">
        <f t="shared" si="82"/>
        <v>N/A</v>
      </c>
      <c r="G2641" s="32" t="str">
        <f>IF(Businesses!G2642="","N/A",Businesses!G2642)</f>
        <v>N/A</v>
      </c>
      <c r="H2641" s="32" t="str">
        <f>IF(Businesses!H2642="","N/A",Businesses!H2642)</f>
        <v>N/A</v>
      </c>
      <c r="I2641" s="32" t="str">
        <f>IF(AND(Businesses!B2642="",Businesses!C2642&lt;&gt;""),0,IF(Businesses!B2642="","N/A",IF(ISNUMBER(Businesses!B2642),Businesses!B2642,0)))</f>
        <v>N/A</v>
      </c>
    </row>
    <row r="2642" spans="2:9">
      <c r="B2642" s="32" t="str">
        <f t="shared" si="83"/>
        <v>N/A</v>
      </c>
      <c r="C2642" s="32" t="str">
        <f>IF(AND(Businesses!D2643="",Businesses!E2643&lt;&gt;""),0,IF(Businesses!D2643="","N/A",IF(ISNUMBER(Businesses!D2643),Businesses!D2643,0)))</f>
        <v>N/A</v>
      </c>
      <c r="D2642" s="32" t="str">
        <f>IF(Businesses!E2643="","N/A",Businesses!E2643)</f>
        <v>N/A</v>
      </c>
      <c r="E2642" s="32" t="str">
        <f>IF(Businesses!F2643="","N/A",Businesses!F2643)</f>
        <v>N/A</v>
      </c>
      <c r="F2642" s="32" t="str">
        <f t="shared" si="82"/>
        <v>N/A</v>
      </c>
      <c r="G2642" s="32" t="str">
        <f>IF(Businesses!G2643="","N/A",Businesses!G2643)</f>
        <v>N/A</v>
      </c>
      <c r="H2642" s="32" t="str">
        <f>IF(Businesses!H2643="","N/A",Businesses!H2643)</f>
        <v>N/A</v>
      </c>
      <c r="I2642" s="32" t="str">
        <f>IF(AND(Businesses!B2643="",Businesses!C2643&lt;&gt;""),0,IF(Businesses!B2643="","N/A",IF(ISNUMBER(Businesses!B2643),Businesses!B2643,0)))</f>
        <v>N/A</v>
      </c>
    </row>
    <row r="2643" spans="2:9">
      <c r="B2643" s="32" t="str">
        <f t="shared" si="83"/>
        <v>N/A</v>
      </c>
      <c r="C2643" s="32" t="str">
        <f>IF(AND(Businesses!D2644="",Businesses!E2644&lt;&gt;""),0,IF(Businesses!D2644="","N/A",IF(ISNUMBER(Businesses!D2644),Businesses!D2644,0)))</f>
        <v>N/A</v>
      </c>
      <c r="D2643" s="32" t="str">
        <f>IF(Businesses!E2644="","N/A",Businesses!E2644)</f>
        <v>N/A</v>
      </c>
      <c r="E2643" s="32" t="str">
        <f>IF(Businesses!F2644="","N/A",Businesses!F2644)</f>
        <v>N/A</v>
      </c>
      <c r="F2643" s="32" t="str">
        <f t="shared" si="82"/>
        <v>N/A</v>
      </c>
      <c r="G2643" s="32" t="str">
        <f>IF(Businesses!G2644="","N/A",Businesses!G2644)</f>
        <v>N/A</v>
      </c>
      <c r="H2643" s="32" t="str">
        <f>IF(Businesses!H2644="","N/A",Businesses!H2644)</f>
        <v>N/A</v>
      </c>
      <c r="I2643" s="32" t="str">
        <f>IF(AND(Businesses!B2644="",Businesses!C2644&lt;&gt;""),0,IF(Businesses!B2644="","N/A",IF(ISNUMBER(Businesses!B2644),Businesses!B2644,0)))</f>
        <v>N/A</v>
      </c>
    </row>
    <row r="2644" spans="2:9">
      <c r="B2644" s="32" t="str">
        <f t="shared" si="83"/>
        <v>N/A</v>
      </c>
      <c r="C2644" s="32" t="str">
        <f>IF(AND(Businesses!D2645="",Businesses!E2645&lt;&gt;""),0,IF(Businesses!D2645="","N/A",IF(ISNUMBER(Businesses!D2645),Businesses!D2645,0)))</f>
        <v>N/A</v>
      </c>
      <c r="D2644" s="32" t="str">
        <f>IF(Businesses!E2645="","N/A",Businesses!E2645)</f>
        <v>N/A</v>
      </c>
      <c r="E2644" s="32" t="str">
        <f>IF(Businesses!F2645="","N/A",Businesses!F2645)</f>
        <v>N/A</v>
      </c>
      <c r="F2644" s="32" t="str">
        <f t="shared" si="82"/>
        <v>N/A</v>
      </c>
      <c r="G2644" s="32" t="str">
        <f>IF(Businesses!G2645="","N/A",Businesses!G2645)</f>
        <v>N/A</v>
      </c>
      <c r="H2644" s="32" t="str">
        <f>IF(Businesses!H2645="","N/A",Businesses!H2645)</f>
        <v>N/A</v>
      </c>
      <c r="I2644" s="32" t="str">
        <f>IF(AND(Businesses!B2645="",Businesses!C2645&lt;&gt;""),0,IF(Businesses!B2645="","N/A",IF(ISNUMBER(Businesses!B2645),Businesses!B2645,0)))</f>
        <v>N/A</v>
      </c>
    </row>
    <row r="2645" spans="2:9">
      <c r="B2645" s="32" t="str">
        <f t="shared" si="83"/>
        <v>N/A</v>
      </c>
      <c r="C2645" s="32" t="str">
        <f>IF(AND(Businesses!D2646="",Businesses!E2646&lt;&gt;""),0,IF(Businesses!D2646="","N/A",IF(ISNUMBER(Businesses!D2646),Businesses!D2646,0)))</f>
        <v>N/A</v>
      </c>
      <c r="D2645" s="32" t="str">
        <f>IF(Businesses!E2646="","N/A",Businesses!E2646)</f>
        <v>N/A</v>
      </c>
      <c r="E2645" s="32" t="str">
        <f>IF(Businesses!F2646="","N/A",Businesses!F2646)</f>
        <v>N/A</v>
      </c>
      <c r="F2645" s="32" t="str">
        <f t="shared" si="82"/>
        <v>N/A</v>
      </c>
      <c r="G2645" s="32" t="str">
        <f>IF(Businesses!G2646="","N/A",Businesses!G2646)</f>
        <v>N/A</v>
      </c>
      <c r="H2645" s="32" t="str">
        <f>IF(Businesses!H2646="","N/A",Businesses!H2646)</f>
        <v>N/A</v>
      </c>
      <c r="I2645" s="32" t="str">
        <f>IF(AND(Businesses!B2646="",Businesses!C2646&lt;&gt;""),0,IF(Businesses!B2646="","N/A",IF(ISNUMBER(Businesses!B2646),Businesses!B2646,0)))</f>
        <v>N/A</v>
      </c>
    </row>
    <row r="2646" spans="2:9">
      <c r="B2646" s="32" t="str">
        <f t="shared" si="83"/>
        <v>N/A</v>
      </c>
      <c r="C2646" s="32" t="str">
        <f>IF(AND(Businesses!D2647="",Businesses!E2647&lt;&gt;""),0,IF(Businesses!D2647="","N/A",IF(ISNUMBER(Businesses!D2647),Businesses!D2647,0)))</f>
        <v>N/A</v>
      </c>
      <c r="D2646" s="32" t="str">
        <f>IF(Businesses!E2647="","N/A",Businesses!E2647)</f>
        <v>N/A</v>
      </c>
      <c r="E2646" s="32" t="str">
        <f>IF(Businesses!F2647="","N/A",Businesses!F2647)</f>
        <v>N/A</v>
      </c>
      <c r="F2646" s="32" t="str">
        <f t="shared" si="82"/>
        <v>N/A</v>
      </c>
      <c r="G2646" s="32" t="str">
        <f>IF(Businesses!G2647="","N/A",Businesses!G2647)</f>
        <v>N/A</v>
      </c>
      <c r="H2646" s="32" t="str">
        <f>IF(Businesses!H2647="","N/A",Businesses!H2647)</f>
        <v>N/A</v>
      </c>
      <c r="I2646" s="32" t="str">
        <f>IF(AND(Businesses!B2647="",Businesses!C2647&lt;&gt;""),0,IF(Businesses!B2647="","N/A",IF(ISNUMBER(Businesses!B2647),Businesses!B2647,0)))</f>
        <v>N/A</v>
      </c>
    </row>
    <row r="2647" spans="2:9">
      <c r="B2647" s="32" t="str">
        <f t="shared" si="83"/>
        <v>N/A</v>
      </c>
      <c r="C2647" s="32" t="str">
        <f>IF(AND(Businesses!D2648="",Businesses!E2648&lt;&gt;""),0,IF(Businesses!D2648="","N/A",IF(ISNUMBER(Businesses!D2648),Businesses!D2648,0)))</f>
        <v>N/A</v>
      </c>
      <c r="D2647" s="32" t="str">
        <f>IF(Businesses!E2648="","N/A",Businesses!E2648)</f>
        <v>N/A</v>
      </c>
      <c r="E2647" s="32" t="str">
        <f>IF(Businesses!F2648="","N/A",Businesses!F2648)</f>
        <v>N/A</v>
      </c>
      <c r="F2647" s="32" t="str">
        <f t="shared" si="82"/>
        <v>N/A</v>
      </c>
      <c r="G2647" s="32" t="str">
        <f>IF(Businesses!G2648="","N/A",Businesses!G2648)</f>
        <v>N/A</v>
      </c>
      <c r="H2647" s="32" t="str">
        <f>IF(Businesses!H2648="","N/A",Businesses!H2648)</f>
        <v>N/A</v>
      </c>
      <c r="I2647" s="32" t="str">
        <f>IF(AND(Businesses!B2648="",Businesses!C2648&lt;&gt;""),0,IF(Businesses!B2648="","N/A",IF(ISNUMBER(Businesses!B2648),Businesses!B2648,0)))</f>
        <v>N/A</v>
      </c>
    </row>
    <row r="2648" spans="2:9">
      <c r="B2648" s="32" t="str">
        <f t="shared" si="83"/>
        <v>N/A</v>
      </c>
      <c r="C2648" s="32" t="str">
        <f>IF(AND(Businesses!D2649="",Businesses!E2649&lt;&gt;""),0,IF(Businesses!D2649="","N/A",IF(ISNUMBER(Businesses!D2649),Businesses!D2649,0)))</f>
        <v>N/A</v>
      </c>
      <c r="D2648" s="32" t="str">
        <f>IF(Businesses!E2649="","N/A",Businesses!E2649)</f>
        <v>N/A</v>
      </c>
      <c r="E2648" s="32" t="str">
        <f>IF(Businesses!F2649="","N/A",Businesses!F2649)</f>
        <v>N/A</v>
      </c>
      <c r="F2648" s="32" t="str">
        <f t="shared" si="82"/>
        <v>N/A</v>
      </c>
      <c r="G2648" s="32" t="str">
        <f>IF(Businesses!G2649="","N/A",Businesses!G2649)</f>
        <v>N/A</v>
      </c>
      <c r="H2648" s="32" t="str">
        <f>IF(Businesses!H2649="","N/A",Businesses!H2649)</f>
        <v>N/A</v>
      </c>
      <c r="I2648" s="32" t="str">
        <f>IF(AND(Businesses!B2649="",Businesses!C2649&lt;&gt;""),0,IF(Businesses!B2649="","N/A",IF(ISNUMBER(Businesses!B2649),Businesses!B2649,0)))</f>
        <v>N/A</v>
      </c>
    </row>
    <row r="2649" spans="2:9">
      <c r="B2649" s="32" t="str">
        <f t="shared" si="83"/>
        <v>N/A</v>
      </c>
      <c r="C2649" s="32" t="str">
        <f>IF(AND(Businesses!D2650="",Businesses!E2650&lt;&gt;""),0,IF(Businesses!D2650="","N/A",IF(ISNUMBER(Businesses!D2650),Businesses!D2650,0)))</f>
        <v>N/A</v>
      </c>
      <c r="D2649" s="32" t="str">
        <f>IF(Businesses!E2650="","N/A",Businesses!E2650)</f>
        <v>N/A</v>
      </c>
      <c r="E2649" s="32" t="str">
        <f>IF(Businesses!F2650="","N/A",Businesses!F2650)</f>
        <v>N/A</v>
      </c>
      <c r="F2649" s="32" t="str">
        <f t="shared" si="82"/>
        <v>N/A</v>
      </c>
      <c r="G2649" s="32" t="str">
        <f>IF(Businesses!G2650="","N/A",Businesses!G2650)</f>
        <v>N/A</v>
      </c>
      <c r="H2649" s="32" t="str">
        <f>IF(Businesses!H2650="","N/A",Businesses!H2650)</f>
        <v>N/A</v>
      </c>
      <c r="I2649" s="32" t="str">
        <f>IF(AND(Businesses!B2650="",Businesses!C2650&lt;&gt;""),0,IF(Businesses!B2650="","N/A",IF(ISNUMBER(Businesses!B2650),Businesses!B2650,0)))</f>
        <v>N/A</v>
      </c>
    </row>
    <row r="2650" spans="2:9">
      <c r="B2650" s="32" t="str">
        <f t="shared" si="83"/>
        <v>N/A</v>
      </c>
      <c r="C2650" s="32" t="str">
        <f>IF(AND(Businesses!D2651="",Businesses!E2651&lt;&gt;""),0,IF(Businesses!D2651="","N/A",IF(ISNUMBER(Businesses!D2651),Businesses!D2651,0)))</f>
        <v>N/A</v>
      </c>
      <c r="D2650" s="32" t="str">
        <f>IF(Businesses!E2651="","N/A",Businesses!E2651)</f>
        <v>N/A</v>
      </c>
      <c r="E2650" s="32" t="str">
        <f>IF(Businesses!F2651="","N/A",Businesses!F2651)</f>
        <v>N/A</v>
      </c>
      <c r="F2650" s="32" t="str">
        <f t="shared" si="82"/>
        <v>N/A</v>
      </c>
      <c r="G2650" s="32" t="str">
        <f>IF(Businesses!G2651="","N/A",Businesses!G2651)</f>
        <v>N/A</v>
      </c>
      <c r="H2650" s="32" t="str">
        <f>IF(Businesses!H2651="","N/A",Businesses!H2651)</f>
        <v>N/A</v>
      </c>
      <c r="I2650" s="32" t="str">
        <f>IF(AND(Businesses!B2651="",Businesses!C2651&lt;&gt;""),0,IF(Businesses!B2651="","N/A",IF(ISNUMBER(Businesses!B2651),Businesses!B2651,0)))</f>
        <v>N/A</v>
      </c>
    </row>
    <row r="2651" spans="2:9">
      <c r="B2651" s="32" t="str">
        <f t="shared" si="83"/>
        <v>N/A</v>
      </c>
      <c r="C2651" s="32" t="str">
        <f>IF(AND(Businesses!D2652="",Businesses!E2652&lt;&gt;""),0,IF(Businesses!D2652="","N/A",IF(ISNUMBER(Businesses!D2652),Businesses!D2652,0)))</f>
        <v>N/A</v>
      </c>
      <c r="D2651" s="32" t="str">
        <f>IF(Businesses!E2652="","N/A",Businesses!E2652)</f>
        <v>N/A</v>
      </c>
      <c r="E2651" s="32" t="str">
        <f>IF(Businesses!F2652="","N/A",Businesses!F2652)</f>
        <v>N/A</v>
      </c>
      <c r="F2651" s="32" t="str">
        <f t="shared" si="82"/>
        <v>N/A</v>
      </c>
      <c r="G2651" s="32" t="str">
        <f>IF(Businesses!G2652="","N/A",Businesses!G2652)</f>
        <v>N/A</v>
      </c>
      <c r="H2651" s="32" t="str">
        <f>IF(Businesses!H2652="","N/A",Businesses!H2652)</f>
        <v>N/A</v>
      </c>
      <c r="I2651" s="32" t="str">
        <f>IF(AND(Businesses!B2652="",Businesses!C2652&lt;&gt;""),0,IF(Businesses!B2652="","N/A",IF(ISNUMBER(Businesses!B2652),Businesses!B2652,0)))</f>
        <v>N/A</v>
      </c>
    </row>
    <row r="2652" spans="2:9">
      <c r="B2652" s="32" t="str">
        <f t="shared" si="83"/>
        <v>N/A</v>
      </c>
      <c r="C2652" s="32" t="str">
        <f>IF(AND(Businesses!D2653="",Businesses!E2653&lt;&gt;""),0,IF(Businesses!D2653="","N/A",IF(ISNUMBER(Businesses!D2653),Businesses!D2653,0)))</f>
        <v>N/A</v>
      </c>
      <c r="D2652" s="32" t="str">
        <f>IF(Businesses!E2653="","N/A",Businesses!E2653)</f>
        <v>N/A</v>
      </c>
      <c r="E2652" s="32" t="str">
        <f>IF(Businesses!F2653="","N/A",Businesses!F2653)</f>
        <v>N/A</v>
      </c>
      <c r="F2652" s="32" t="str">
        <f t="shared" si="82"/>
        <v>N/A</v>
      </c>
      <c r="G2652" s="32" t="str">
        <f>IF(Businesses!G2653="","N/A",Businesses!G2653)</f>
        <v>N/A</v>
      </c>
      <c r="H2652" s="32" t="str">
        <f>IF(Businesses!H2653="","N/A",Businesses!H2653)</f>
        <v>N/A</v>
      </c>
      <c r="I2652" s="32" t="str">
        <f>IF(AND(Businesses!B2653="",Businesses!C2653&lt;&gt;""),0,IF(Businesses!B2653="","N/A",IF(ISNUMBER(Businesses!B2653),Businesses!B2653,0)))</f>
        <v>N/A</v>
      </c>
    </row>
    <row r="2653" spans="2:9">
      <c r="B2653" s="32" t="str">
        <f t="shared" si="83"/>
        <v>N/A</v>
      </c>
      <c r="C2653" s="32" t="str">
        <f>IF(AND(Businesses!D2654="",Businesses!E2654&lt;&gt;""),0,IF(Businesses!D2654="","N/A",IF(ISNUMBER(Businesses!D2654),Businesses!D2654,0)))</f>
        <v>N/A</v>
      </c>
      <c r="D2653" s="32" t="str">
        <f>IF(Businesses!E2654="","N/A",Businesses!E2654)</f>
        <v>N/A</v>
      </c>
      <c r="E2653" s="32" t="str">
        <f>IF(Businesses!F2654="","N/A",Businesses!F2654)</f>
        <v>N/A</v>
      </c>
      <c r="F2653" s="32" t="str">
        <f t="shared" si="82"/>
        <v>N/A</v>
      </c>
      <c r="G2653" s="32" t="str">
        <f>IF(Businesses!G2654="","N/A",Businesses!G2654)</f>
        <v>N/A</v>
      </c>
      <c r="H2653" s="32" t="str">
        <f>IF(Businesses!H2654="","N/A",Businesses!H2654)</f>
        <v>N/A</v>
      </c>
      <c r="I2653" s="32" t="str">
        <f>IF(AND(Businesses!B2654="",Businesses!C2654&lt;&gt;""),0,IF(Businesses!B2654="","N/A",IF(ISNUMBER(Businesses!B2654),Businesses!B2654,0)))</f>
        <v>N/A</v>
      </c>
    </row>
    <row r="2654" spans="2:9">
      <c r="B2654" s="32" t="str">
        <f t="shared" si="83"/>
        <v>N/A</v>
      </c>
      <c r="C2654" s="32" t="str">
        <f>IF(AND(Businesses!D2655="",Businesses!E2655&lt;&gt;""),0,IF(Businesses!D2655="","N/A",IF(ISNUMBER(Businesses!D2655),Businesses!D2655,0)))</f>
        <v>N/A</v>
      </c>
      <c r="D2654" s="32" t="str">
        <f>IF(Businesses!E2655="","N/A",Businesses!E2655)</f>
        <v>N/A</v>
      </c>
      <c r="E2654" s="32" t="str">
        <f>IF(Businesses!F2655="","N/A",Businesses!F2655)</f>
        <v>N/A</v>
      </c>
      <c r="F2654" s="32" t="str">
        <f t="shared" si="82"/>
        <v>N/A</v>
      </c>
      <c r="G2654" s="32" t="str">
        <f>IF(Businesses!G2655="","N/A",Businesses!G2655)</f>
        <v>N/A</v>
      </c>
      <c r="H2654" s="32" t="str">
        <f>IF(Businesses!H2655="","N/A",Businesses!H2655)</f>
        <v>N/A</v>
      </c>
      <c r="I2654" s="32" t="str">
        <f>IF(AND(Businesses!B2655="",Businesses!C2655&lt;&gt;""),0,IF(Businesses!B2655="","N/A",IF(ISNUMBER(Businesses!B2655),Businesses!B2655,0)))</f>
        <v>N/A</v>
      </c>
    </row>
    <row r="2655" spans="2:9">
      <c r="B2655" s="32" t="str">
        <f t="shared" si="83"/>
        <v>N/A</v>
      </c>
      <c r="C2655" s="32" t="str">
        <f>IF(AND(Businesses!D2656="",Businesses!E2656&lt;&gt;""),0,IF(Businesses!D2656="","N/A",IF(ISNUMBER(Businesses!D2656),Businesses!D2656,0)))</f>
        <v>N/A</v>
      </c>
      <c r="D2655" s="32" t="str">
        <f>IF(Businesses!E2656="","N/A",Businesses!E2656)</f>
        <v>N/A</v>
      </c>
      <c r="E2655" s="32" t="str">
        <f>IF(Businesses!F2656="","N/A",Businesses!F2656)</f>
        <v>N/A</v>
      </c>
      <c r="F2655" s="32" t="str">
        <f t="shared" si="82"/>
        <v>N/A</v>
      </c>
      <c r="G2655" s="32" t="str">
        <f>IF(Businesses!G2656="","N/A",Businesses!G2656)</f>
        <v>N/A</v>
      </c>
      <c r="H2655" s="32" t="str">
        <f>IF(Businesses!H2656="","N/A",Businesses!H2656)</f>
        <v>N/A</v>
      </c>
      <c r="I2655" s="32" t="str">
        <f>IF(AND(Businesses!B2656="",Businesses!C2656&lt;&gt;""),0,IF(Businesses!B2656="","N/A",IF(ISNUMBER(Businesses!B2656),Businesses!B2656,0)))</f>
        <v>N/A</v>
      </c>
    </row>
    <row r="2656" spans="2:9">
      <c r="B2656" s="32" t="str">
        <f t="shared" si="83"/>
        <v>N/A</v>
      </c>
      <c r="C2656" s="32" t="str">
        <f>IF(AND(Businesses!D2657="",Businesses!E2657&lt;&gt;""),0,IF(Businesses!D2657="","N/A",IF(ISNUMBER(Businesses!D2657),Businesses!D2657,0)))</f>
        <v>N/A</v>
      </c>
      <c r="D2656" s="32" t="str">
        <f>IF(Businesses!E2657="","N/A",Businesses!E2657)</f>
        <v>N/A</v>
      </c>
      <c r="E2656" s="32" t="str">
        <f>IF(Businesses!F2657="","N/A",Businesses!F2657)</f>
        <v>N/A</v>
      </c>
      <c r="F2656" s="32" t="str">
        <f t="shared" si="82"/>
        <v>N/A</v>
      </c>
      <c r="G2656" s="32" t="str">
        <f>IF(Businesses!G2657="","N/A",Businesses!G2657)</f>
        <v>N/A</v>
      </c>
      <c r="H2656" s="32" t="str">
        <f>IF(Businesses!H2657="","N/A",Businesses!H2657)</f>
        <v>N/A</v>
      </c>
      <c r="I2656" s="32" t="str">
        <f>IF(AND(Businesses!B2657="",Businesses!C2657&lt;&gt;""),0,IF(Businesses!B2657="","N/A",IF(ISNUMBER(Businesses!B2657),Businesses!B2657,0)))</f>
        <v>N/A</v>
      </c>
    </row>
    <row r="2657" spans="2:9">
      <c r="B2657" s="32" t="str">
        <f t="shared" si="83"/>
        <v>N/A</v>
      </c>
      <c r="C2657" s="32" t="str">
        <f>IF(AND(Businesses!D2658="",Businesses!E2658&lt;&gt;""),0,IF(Businesses!D2658="","N/A",IF(ISNUMBER(Businesses!D2658),Businesses!D2658,0)))</f>
        <v>N/A</v>
      </c>
      <c r="D2657" s="32" t="str">
        <f>IF(Businesses!E2658="","N/A",Businesses!E2658)</f>
        <v>N/A</v>
      </c>
      <c r="E2657" s="32" t="str">
        <f>IF(Businesses!F2658="","N/A",Businesses!F2658)</f>
        <v>N/A</v>
      </c>
      <c r="F2657" s="32" t="str">
        <f t="shared" si="82"/>
        <v>N/A</v>
      </c>
      <c r="G2657" s="32" t="str">
        <f>IF(Businesses!G2658="","N/A",Businesses!G2658)</f>
        <v>N/A</v>
      </c>
      <c r="H2657" s="32" t="str">
        <f>IF(Businesses!H2658="","N/A",Businesses!H2658)</f>
        <v>N/A</v>
      </c>
      <c r="I2657" s="32" t="str">
        <f>IF(AND(Businesses!B2658="",Businesses!C2658&lt;&gt;""),0,IF(Businesses!B2658="","N/A",IF(ISNUMBER(Businesses!B2658),Businesses!B2658,0)))</f>
        <v>N/A</v>
      </c>
    </row>
    <row r="2658" spans="2:9">
      <c r="B2658" s="32" t="str">
        <f t="shared" si="83"/>
        <v>N/A</v>
      </c>
      <c r="C2658" s="32" t="str">
        <f>IF(AND(Businesses!D2659="",Businesses!E2659&lt;&gt;""),0,IF(Businesses!D2659="","N/A",IF(ISNUMBER(Businesses!D2659),Businesses!D2659,0)))</f>
        <v>N/A</v>
      </c>
      <c r="D2658" s="32" t="str">
        <f>IF(Businesses!E2659="","N/A",Businesses!E2659)</f>
        <v>N/A</v>
      </c>
      <c r="E2658" s="32" t="str">
        <f>IF(Businesses!F2659="","N/A",Businesses!F2659)</f>
        <v>N/A</v>
      </c>
      <c r="F2658" s="32" t="str">
        <f t="shared" si="82"/>
        <v>N/A</v>
      </c>
      <c r="G2658" s="32" t="str">
        <f>IF(Businesses!G2659="","N/A",Businesses!G2659)</f>
        <v>N/A</v>
      </c>
      <c r="H2658" s="32" t="str">
        <f>IF(Businesses!H2659="","N/A",Businesses!H2659)</f>
        <v>N/A</v>
      </c>
      <c r="I2658" s="32" t="str">
        <f>IF(AND(Businesses!B2659="",Businesses!C2659&lt;&gt;""),0,IF(Businesses!B2659="","N/A",IF(ISNUMBER(Businesses!B2659),Businesses!B2659,0)))</f>
        <v>N/A</v>
      </c>
    </row>
    <row r="2659" spans="2:9">
      <c r="B2659" s="32" t="str">
        <f t="shared" si="83"/>
        <v>N/A</v>
      </c>
      <c r="C2659" s="32" t="str">
        <f>IF(AND(Businesses!D2660="",Businesses!E2660&lt;&gt;""),0,IF(Businesses!D2660="","N/A",IF(ISNUMBER(Businesses!D2660),Businesses!D2660,0)))</f>
        <v>N/A</v>
      </c>
      <c r="D2659" s="32" t="str">
        <f>IF(Businesses!E2660="","N/A",Businesses!E2660)</f>
        <v>N/A</v>
      </c>
      <c r="E2659" s="32" t="str">
        <f>IF(Businesses!F2660="","N/A",Businesses!F2660)</f>
        <v>N/A</v>
      </c>
      <c r="F2659" s="32" t="str">
        <f t="shared" si="82"/>
        <v>N/A</v>
      </c>
      <c r="G2659" s="32" t="str">
        <f>IF(Businesses!G2660="","N/A",Businesses!G2660)</f>
        <v>N/A</v>
      </c>
      <c r="H2659" s="32" t="str">
        <f>IF(Businesses!H2660="","N/A",Businesses!H2660)</f>
        <v>N/A</v>
      </c>
      <c r="I2659" s="32" t="str">
        <f>IF(AND(Businesses!B2660="",Businesses!C2660&lt;&gt;""),0,IF(Businesses!B2660="","N/A",IF(ISNUMBER(Businesses!B2660),Businesses!B2660,0)))</f>
        <v>N/A</v>
      </c>
    </row>
    <row r="2660" spans="2:9">
      <c r="B2660" s="32" t="str">
        <f t="shared" si="83"/>
        <v>N/A</v>
      </c>
      <c r="C2660" s="32" t="str">
        <f>IF(AND(Businesses!D2661="",Businesses!E2661&lt;&gt;""),0,IF(Businesses!D2661="","N/A",IF(ISNUMBER(Businesses!D2661),Businesses!D2661,0)))</f>
        <v>N/A</v>
      </c>
      <c r="D2660" s="32" t="str">
        <f>IF(Businesses!E2661="","N/A",Businesses!E2661)</f>
        <v>N/A</v>
      </c>
      <c r="E2660" s="32" t="str">
        <f>IF(Businesses!F2661="","N/A",Businesses!F2661)</f>
        <v>N/A</v>
      </c>
      <c r="F2660" s="32" t="str">
        <f t="shared" si="82"/>
        <v>N/A</v>
      </c>
      <c r="G2660" s="32" t="str">
        <f>IF(Businesses!G2661="","N/A",Businesses!G2661)</f>
        <v>N/A</v>
      </c>
      <c r="H2660" s="32" t="str">
        <f>IF(Businesses!H2661="","N/A",Businesses!H2661)</f>
        <v>N/A</v>
      </c>
      <c r="I2660" s="32" t="str">
        <f>IF(AND(Businesses!B2661="",Businesses!C2661&lt;&gt;""),0,IF(Businesses!B2661="","N/A",IF(ISNUMBER(Businesses!B2661),Businesses!B2661,0)))</f>
        <v>N/A</v>
      </c>
    </row>
    <row r="2661" spans="2:9">
      <c r="B2661" s="32" t="str">
        <f t="shared" si="83"/>
        <v>N/A</v>
      </c>
      <c r="C2661" s="32" t="str">
        <f>IF(AND(Businesses!D2662="",Businesses!E2662&lt;&gt;""),0,IF(Businesses!D2662="","N/A",IF(ISNUMBER(Businesses!D2662),Businesses!D2662,0)))</f>
        <v>N/A</v>
      </c>
      <c r="D2661" s="32" t="str">
        <f>IF(Businesses!E2662="","N/A",Businesses!E2662)</f>
        <v>N/A</v>
      </c>
      <c r="E2661" s="32" t="str">
        <f>IF(Businesses!F2662="","N/A",Businesses!F2662)</f>
        <v>N/A</v>
      </c>
      <c r="F2661" s="32" t="str">
        <f t="shared" si="82"/>
        <v>N/A</v>
      </c>
      <c r="G2661" s="32" t="str">
        <f>IF(Businesses!G2662="","N/A",Businesses!G2662)</f>
        <v>N/A</v>
      </c>
      <c r="H2661" s="32" t="str">
        <f>IF(Businesses!H2662="","N/A",Businesses!H2662)</f>
        <v>N/A</v>
      </c>
      <c r="I2661" s="32" t="str">
        <f>IF(AND(Businesses!B2662="",Businesses!C2662&lt;&gt;""),0,IF(Businesses!B2662="","N/A",IF(ISNUMBER(Businesses!B2662),Businesses!B2662,0)))</f>
        <v>N/A</v>
      </c>
    </row>
    <row r="2662" spans="2:9">
      <c r="B2662" s="32" t="str">
        <f t="shared" si="83"/>
        <v>N/A</v>
      </c>
      <c r="C2662" s="32" t="str">
        <f>IF(AND(Businesses!D2663="",Businesses!E2663&lt;&gt;""),0,IF(Businesses!D2663="","N/A",IF(ISNUMBER(Businesses!D2663),Businesses!D2663,0)))</f>
        <v>N/A</v>
      </c>
      <c r="D2662" s="32" t="str">
        <f>IF(Businesses!E2663="","N/A",Businesses!E2663)</f>
        <v>N/A</v>
      </c>
      <c r="E2662" s="32" t="str">
        <f>IF(Businesses!F2663="","N/A",Businesses!F2663)</f>
        <v>N/A</v>
      </c>
      <c r="F2662" s="32" t="str">
        <f t="shared" si="82"/>
        <v>N/A</v>
      </c>
      <c r="G2662" s="32" t="str">
        <f>IF(Businesses!G2663="","N/A",Businesses!G2663)</f>
        <v>N/A</v>
      </c>
      <c r="H2662" s="32" t="str">
        <f>IF(Businesses!H2663="","N/A",Businesses!H2663)</f>
        <v>N/A</v>
      </c>
      <c r="I2662" s="32" t="str">
        <f>IF(AND(Businesses!B2663="",Businesses!C2663&lt;&gt;""),0,IF(Businesses!B2663="","N/A",IF(ISNUMBER(Businesses!B2663),Businesses!B2663,0)))</f>
        <v>N/A</v>
      </c>
    </row>
    <row r="2663" spans="2:9">
      <c r="B2663" s="32" t="str">
        <f t="shared" si="83"/>
        <v>N/A</v>
      </c>
      <c r="C2663" s="32" t="str">
        <f>IF(AND(Businesses!D2664="",Businesses!E2664&lt;&gt;""),0,IF(Businesses!D2664="","N/A",IF(ISNUMBER(Businesses!D2664),Businesses!D2664,0)))</f>
        <v>N/A</v>
      </c>
      <c r="D2663" s="32" t="str">
        <f>IF(Businesses!E2664="","N/A",Businesses!E2664)</f>
        <v>N/A</v>
      </c>
      <c r="E2663" s="32" t="str">
        <f>IF(Businesses!F2664="","N/A",Businesses!F2664)</f>
        <v>N/A</v>
      </c>
      <c r="F2663" s="32" t="str">
        <f t="shared" si="82"/>
        <v>N/A</v>
      </c>
      <c r="G2663" s="32" t="str">
        <f>IF(Businesses!G2664="","N/A",Businesses!G2664)</f>
        <v>N/A</v>
      </c>
      <c r="H2663" s="32" t="str">
        <f>IF(Businesses!H2664="","N/A",Businesses!H2664)</f>
        <v>N/A</v>
      </c>
      <c r="I2663" s="32" t="str">
        <f>IF(AND(Businesses!B2664="",Businesses!C2664&lt;&gt;""),0,IF(Businesses!B2664="","N/A",IF(ISNUMBER(Businesses!B2664),Businesses!B2664,0)))</f>
        <v>N/A</v>
      </c>
    </row>
    <row r="2664" spans="2:9">
      <c r="B2664" s="32" t="str">
        <f t="shared" si="83"/>
        <v>N/A</v>
      </c>
      <c r="C2664" s="32" t="str">
        <f>IF(AND(Businesses!D2665="",Businesses!E2665&lt;&gt;""),0,IF(Businesses!D2665="","N/A",IF(ISNUMBER(Businesses!D2665),Businesses!D2665,0)))</f>
        <v>N/A</v>
      </c>
      <c r="D2664" s="32" t="str">
        <f>IF(Businesses!E2665="","N/A",Businesses!E2665)</f>
        <v>N/A</v>
      </c>
      <c r="E2664" s="32" t="str">
        <f>IF(Businesses!F2665="","N/A",Businesses!F2665)</f>
        <v>N/A</v>
      </c>
      <c r="F2664" s="32" t="str">
        <f t="shared" si="82"/>
        <v>N/A</v>
      </c>
      <c r="G2664" s="32" t="str">
        <f>IF(Businesses!G2665="","N/A",Businesses!G2665)</f>
        <v>N/A</v>
      </c>
      <c r="H2664" s="32" t="str">
        <f>IF(Businesses!H2665="","N/A",Businesses!H2665)</f>
        <v>N/A</v>
      </c>
      <c r="I2664" s="32" t="str">
        <f>IF(AND(Businesses!B2665="",Businesses!C2665&lt;&gt;""),0,IF(Businesses!B2665="","N/A",IF(ISNUMBER(Businesses!B2665),Businesses!B2665,0)))</f>
        <v>N/A</v>
      </c>
    </row>
    <row r="2665" spans="2:9">
      <c r="B2665" s="32" t="str">
        <f t="shared" si="83"/>
        <v>N/A</v>
      </c>
      <c r="C2665" s="32" t="str">
        <f>IF(AND(Businesses!D2666="",Businesses!E2666&lt;&gt;""),0,IF(Businesses!D2666="","N/A",IF(ISNUMBER(Businesses!D2666),Businesses!D2666,0)))</f>
        <v>N/A</v>
      </c>
      <c r="D2665" s="32" t="str">
        <f>IF(Businesses!E2666="","N/A",Businesses!E2666)</f>
        <v>N/A</v>
      </c>
      <c r="E2665" s="32" t="str">
        <f>IF(Businesses!F2666="","N/A",Businesses!F2666)</f>
        <v>N/A</v>
      </c>
      <c r="F2665" s="32" t="str">
        <f t="shared" si="82"/>
        <v>N/A</v>
      </c>
      <c r="G2665" s="32" t="str">
        <f>IF(Businesses!G2666="","N/A",Businesses!G2666)</f>
        <v>N/A</v>
      </c>
      <c r="H2665" s="32" t="str">
        <f>IF(Businesses!H2666="","N/A",Businesses!H2666)</f>
        <v>N/A</v>
      </c>
      <c r="I2665" s="32" t="str">
        <f>IF(AND(Businesses!B2666="",Businesses!C2666&lt;&gt;""),0,IF(Businesses!B2666="","N/A",IF(ISNUMBER(Businesses!B2666),Businesses!B2666,0)))</f>
        <v>N/A</v>
      </c>
    </row>
    <row r="2666" spans="2:9">
      <c r="B2666" s="32" t="str">
        <f t="shared" si="83"/>
        <v>N/A</v>
      </c>
      <c r="C2666" s="32" t="str">
        <f>IF(AND(Businesses!D2667="",Businesses!E2667&lt;&gt;""),0,IF(Businesses!D2667="","N/A",IF(ISNUMBER(Businesses!D2667),Businesses!D2667,0)))</f>
        <v>N/A</v>
      </c>
      <c r="D2666" s="32" t="str">
        <f>IF(Businesses!E2667="","N/A",Businesses!E2667)</f>
        <v>N/A</v>
      </c>
      <c r="E2666" s="32" t="str">
        <f>IF(Businesses!F2667="","N/A",Businesses!F2667)</f>
        <v>N/A</v>
      </c>
      <c r="F2666" s="32" t="str">
        <f t="shared" si="82"/>
        <v>N/A</v>
      </c>
      <c r="G2666" s="32" t="str">
        <f>IF(Businesses!G2667="","N/A",Businesses!G2667)</f>
        <v>N/A</v>
      </c>
      <c r="H2666" s="32" t="str">
        <f>IF(Businesses!H2667="","N/A",Businesses!H2667)</f>
        <v>N/A</v>
      </c>
      <c r="I2666" s="32" t="str">
        <f>IF(AND(Businesses!B2667="",Businesses!C2667&lt;&gt;""),0,IF(Businesses!B2667="","N/A",IF(ISNUMBER(Businesses!B2667),Businesses!B2667,0)))</f>
        <v>N/A</v>
      </c>
    </row>
    <row r="2667" spans="2:9">
      <c r="B2667" s="32" t="str">
        <f t="shared" si="83"/>
        <v>N/A</v>
      </c>
      <c r="C2667" s="32" t="str">
        <f>IF(AND(Businesses!D2668="",Businesses!E2668&lt;&gt;""),0,IF(Businesses!D2668="","N/A",IF(ISNUMBER(Businesses!D2668),Businesses!D2668,0)))</f>
        <v>N/A</v>
      </c>
      <c r="D2667" s="32" t="str">
        <f>IF(Businesses!E2668="","N/A",Businesses!E2668)</f>
        <v>N/A</v>
      </c>
      <c r="E2667" s="32" t="str">
        <f>IF(Businesses!F2668="","N/A",Businesses!F2668)</f>
        <v>N/A</v>
      </c>
      <c r="F2667" s="32" t="str">
        <f t="shared" si="82"/>
        <v>N/A</v>
      </c>
      <c r="G2667" s="32" t="str">
        <f>IF(Businesses!G2668="","N/A",Businesses!G2668)</f>
        <v>N/A</v>
      </c>
      <c r="H2667" s="32" t="str">
        <f>IF(Businesses!H2668="","N/A",Businesses!H2668)</f>
        <v>N/A</v>
      </c>
      <c r="I2667" s="32" t="str">
        <f>IF(AND(Businesses!B2668="",Businesses!C2668&lt;&gt;""),0,IF(Businesses!B2668="","N/A",IF(ISNUMBER(Businesses!B2668),Businesses!B2668,0)))</f>
        <v>N/A</v>
      </c>
    </row>
    <row r="2668" spans="2:9">
      <c r="B2668" s="32" t="str">
        <f t="shared" si="83"/>
        <v>N/A</v>
      </c>
      <c r="C2668" s="32" t="str">
        <f>IF(AND(Businesses!D2669="",Businesses!E2669&lt;&gt;""),0,IF(Businesses!D2669="","N/A",IF(ISNUMBER(Businesses!D2669),Businesses!D2669,0)))</f>
        <v>N/A</v>
      </c>
      <c r="D2668" s="32" t="str">
        <f>IF(Businesses!E2669="","N/A",Businesses!E2669)</f>
        <v>N/A</v>
      </c>
      <c r="E2668" s="32" t="str">
        <f>IF(Businesses!F2669="","N/A",Businesses!F2669)</f>
        <v>N/A</v>
      </c>
      <c r="F2668" s="32" t="str">
        <f t="shared" si="82"/>
        <v>N/A</v>
      </c>
      <c r="G2668" s="32" t="str">
        <f>IF(Businesses!G2669="","N/A",Businesses!G2669)</f>
        <v>N/A</v>
      </c>
      <c r="H2668" s="32" t="str">
        <f>IF(Businesses!H2669="","N/A",Businesses!H2669)</f>
        <v>N/A</v>
      </c>
      <c r="I2668" s="32" t="str">
        <f>IF(AND(Businesses!B2669="",Businesses!C2669&lt;&gt;""),0,IF(Businesses!B2669="","N/A",IF(ISNUMBER(Businesses!B2669),Businesses!B2669,0)))</f>
        <v>N/A</v>
      </c>
    </row>
    <row r="2669" spans="2:9">
      <c r="B2669" s="32" t="str">
        <f t="shared" si="83"/>
        <v>N/A</v>
      </c>
      <c r="C2669" s="32" t="str">
        <f>IF(AND(Businesses!D2670="",Businesses!E2670&lt;&gt;""),0,IF(Businesses!D2670="","N/A",IF(ISNUMBER(Businesses!D2670),Businesses!D2670,0)))</f>
        <v>N/A</v>
      </c>
      <c r="D2669" s="32" t="str">
        <f>IF(Businesses!E2670="","N/A",Businesses!E2670)</f>
        <v>N/A</v>
      </c>
      <c r="E2669" s="32" t="str">
        <f>IF(Businesses!F2670="","N/A",Businesses!F2670)</f>
        <v>N/A</v>
      </c>
      <c r="F2669" s="32" t="str">
        <f t="shared" si="82"/>
        <v>N/A</v>
      </c>
      <c r="G2669" s="32" t="str">
        <f>IF(Businesses!G2670="","N/A",Businesses!G2670)</f>
        <v>N/A</v>
      </c>
      <c r="H2669" s="32" t="str">
        <f>IF(Businesses!H2670="","N/A",Businesses!H2670)</f>
        <v>N/A</v>
      </c>
      <c r="I2669" s="32" t="str">
        <f>IF(AND(Businesses!B2670="",Businesses!C2670&lt;&gt;""),0,IF(Businesses!B2670="","N/A",IF(ISNUMBER(Businesses!B2670),Businesses!B2670,0)))</f>
        <v>N/A</v>
      </c>
    </row>
    <row r="2670" spans="2:9">
      <c r="B2670" s="32" t="str">
        <f t="shared" si="83"/>
        <v>N/A</v>
      </c>
      <c r="C2670" s="32" t="str">
        <f>IF(AND(Businesses!D2671="",Businesses!E2671&lt;&gt;""),0,IF(Businesses!D2671="","N/A",IF(ISNUMBER(Businesses!D2671),Businesses!D2671,0)))</f>
        <v>N/A</v>
      </c>
      <c r="D2670" s="32" t="str">
        <f>IF(Businesses!E2671="","N/A",Businesses!E2671)</f>
        <v>N/A</v>
      </c>
      <c r="E2670" s="32" t="str">
        <f>IF(Businesses!F2671="","N/A",Businesses!F2671)</f>
        <v>N/A</v>
      </c>
      <c r="F2670" s="32" t="str">
        <f t="shared" si="82"/>
        <v>N/A</v>
      </c>
      <c r="G2670" s="32" t="str">
        <f>IF(Businesses!G2671="","N/A",Businesses!G2671)</f>
        <v>N/A</v>
      </c>
      <c r="H2670" s="32" t="str">
        <f>IF(Businesses!H2671="","N/A",Businesses!H2671)</f>
        <v>N/A</v>
      </c>
      <c r="I2670" s="32" t="str">
        <f>IF(AND(Businesses!B2671="",Businesses!C2671&lt;&gt;""),0,IF(Businesses!B2671="","N/A",IF(ISNUMBER(Businesses!B2671),Businesses!B2671,0)))</f>
        <v>N/A</v>
      </c>
    </row>
    <row r="2671" spans="2:9">
      <c r="B2671" s="32" t="str">
        <f t="shared" si="83"/>
        <v>N/A</v>
      </c>
      <c r="C2671" s="32" t="str">
        <f>IF(AND(Businesses!D2672="",Businesses!E2672&lt;&gt;""),0,IF(Businesses!D2672="","N/A",IF(ISNUMBER(Businesses!D2672),Businesses!D2672,0)))</f>
        <v>N/A</v>
      </c>
      <c r="D2671" s="32" t="str">
        <f>IF(Businesses!E2672="","N/A",Businesses!E2672)</f>
        <v>N/A</v>
      </c>
      <c r="E2671" s="32" t="str">
        <f>IF(Businesses!F2672="","N/A",Businesses!F2672)</f>
        <v>N/A</v>
      </c>
      <c r="F2671" s="32" t="str">
        <f t="shared" si="82"/>
        <v>N/A</v>
      </c>
      <c r="G2671" s="32" t="str">
        <f>IF(Businesses!G2672="","N/A",Businesses!G2672)</f>
        <v>N/A</v>
      </c>
      <c r="H2671" s="32" t="str">
        <f>IF(Businesses!H2672="","N/A",Businesses!H2672)</f>
        <v>N/A</v>
      </c>
      <c r="I2671" s="32" t="str">
        <f>IF(AND(Businesses!B2672="",Businesses!C2672&lt;&gt;""),0,IF(Businesses!B2672="","N/A",IF(ISNUMBER(Businesses!B2672),Businesses!B2672,0)))</f>
        <v>N/A</v>
      </c>
    </row>
    <row r="2672" spans="2:9">
      <c r="B2672" s="32" t="str">
        <f t="shared" si="83"/>
        <v>N/A</v>
      </c>
      <c r="C2672" s="32" t="str">
        <f>IF(AND(Businesses!D2673="",Businesses!E2673&lt;&gt;""),0,IF(Businesses!D2673="","N/A",IF(ISNUMBER(Businesses!D2673),Businesses!D2673,0)))</f>
        <v>N/A</v>
      </c>
      <c r="D2672" s="32" t="str">
        <f>IF(Businesses!E2673="","N/A",Businesses!E2673)</f>
        <v>N/A</v>
      </c>
      <c r="E2672" s="32" t="str">
        <f>IF(Businesses!F2673="","N/A",Businesses!F2673)</f>
        <v>N/A</v>
      </c>
      <c r="F2672" s="32" t="str">
        <f t="shared" si="82"/>
        <v>N/A</v>
      </c>
      <c r="G2672" s="32" t="str">
        <f>IF(Businesses!G2673="","N/A",Businesses!G2673)</f>
        <v>N/A</v>
      </c>
      <c r="H2672" s="32" t="str">
        <f>IF(Businesses!H2673="","N/A",Businesses!H2673)</f>
        <v>N/A</v>
      </c>
      <c r="I2672" s="32" t="str">
        <f>IF(AND(Businesses!B2673="",Businesses!C2673&lt;&gt;""),0,IF(Businesses!B2673="","N/A",IF(ISNUMBER(Businesses!B2673),Businesses!B2673,0)))</f>
        <v>N/A</v>
      </c>
    </row>
    <row r="2673" spans="2:9">
      <c r="B2673" s="32" t="str">
        <f t="shared" si="83"/>
        <v>N/A</v>
      </c>
      <c r="C2673" s="32" t="str">
        <f>IF(AND(Businesses!D2674="",Businesses!E2674&lt;&gt;""),0,IF(Businesses!D2674="","N/A",IF(ISNUMBER(Businesses!D2674),Businesses!D2674,0)))</f>
        <v>N/A</v>
      </c>
      <c r="D2673" s="32" t="str">
        <f>IF(Businesses!E2674="","N/A",Businesses!E2674)</f>
        <v>N/A</v>
      </c>
      <c r="E2673" s="32" t="str">
        <f>IF(Businesses!F2674="","N/A",Businesses!F2674)</f>
        <v>N/A</v>
      </c>
      <c r="F2673" s="32" t="str">
        <f t="shared" si="82"/>
        <v>N/A</v>
      </c>
      <c r="G2673" s="32" t="str">
        <f>IF(Businesses!G2674="","N/A",Businesses!G2674)</f>
        <v>N/A</v>
      </c>
      <c r="H2673" s="32" t="str">
        <f>IF(Businesses!H2674="","N/A",Businesses!H2674)</f>
        <v>N/A</v>
      </c>
      <c r="I2673" s="32" t="str">
        <f>IF(AND(Businesses!B2674="",Businesses!C2674&lt;&gt;""),0,IF(Businesses!B2674="","N/A",IF(ISNUMBER(Businesses!B2674),Businesses!B2674,0)))</f>
        <v>N/A</v>
      </c>
    </row>
    <row r="2674" spans="2:9">
      <c r="B2674" s="32" t="str">
        <f t="shared" si="83"/>
        <v>N/A</v>
      </c>
      <c r="C2674" s="32" t="str">
        <f>IF(AND(Businesses!D2675="",Businesses!E2675&lt;&gt;""),0,IF(Businesses!D2675="","N/A",IF(ISNUMBER(Businesses!D2675),Businesses!D2675,0)))</f>
        <v>N/A</v>
      </c>
      <c r="D2674" s="32" t="str">
        <f>IF(Businesses!E2675="","N/A",Businesses!E2675)</f>
        <v>N/A</v>
      </c>
      <c r="E2674" s="32" t="str">
        <f>IF(Businesses!F2675="","N/A",Businesses!F2675)</f>
        <v>N/A</v>
      </c>
      <c r="F2674" s="32" t="str">
        <f t="shared" si="82"/>
        <v>N/A</v>
      </c>
      <c r="G2674" s="32" t="str">
        <f>IF(Businesses!G2675="","N/A",Businesses!G2675)</f>
        <v>N/A</v>
      </c>
      <c r="H2674" s="32" t="str">
        <f>IF(Businesses!H2675="","N/A",Businesses!H2675)</f>
        <v>N/A</v>
      </c>
      <c r="I2674" s="32" t="str">
        <f>IF(AND(Businesses!B2675="",Businesses!C2675&lt;&gt;""),0,IF(Businesses!B2675="","N/A",IF(ISNUMBER(Businesses!B2675),Businesses!B2675,0)))</f>
        <v>N/A</v>
      </c>
    </row>
    <row r="2675" spans="2:9">
      <c r="B2675" s="32" t="str">
        <f t="shared" si="83"/>
        <v>N/A</v>
      </c>
      <c r="C2675" s="32" t="str">
        <f>IF(AND(Businesses!D2676="",Businesses!E2676&lt;&gt;""),0,IF(Businesses!D2676="","N/A",IF(ISNUMBER(Businesses!D2676),Businesses!D2676,0)))</f>
        <v>N/A</v>
      </c>
      <c r="D2675" s="32" t="str">
        <f>IF(Businesses!E2676="","N/A",Businesses!E2676)</f>
        <v>N/A</v>
      </c>
      <c r="E2675" s="32" t="str">
        <f>IF(Businesses!F2676="","N/A",Businesses!F2676)</f>
        <v>N/A</v>
      </c>
      <c r="F2675" s="32" t="str">
        <f t="shared" si="82"/>
        <v>N/A</v>
      </c>
      <c r="G2675" s="32" t="str">
        <f>IF(Businesses!G2676="","N/A",Businesses!G2676)</f>
        <v>N/A</v>
      </c>
      <c r="H2675" s="32" t="str">
        <f>IF(Businesses!H2676="","N/A",Businesses!H2676)</f>
        <v>N/A</v>
      </c>
      <c r="I2675" s="32" t="str">
        <f>IF(AND(Businesses!B2676="",Businesses!C2676&lt;&gt;""),0,IF(Businesses!B2676="","N/A",IF(ISNUMBER(Businesses!B2676),Businesses!B2676,0)))</f>
        <v>N/A</v>
      </c>
    </row>
    <row r="2676" spans="2:9">
      <c r="B2676" s="32" t="str">
        <f t="shared" si="83"/>
        <v>N/A</v>
      </c>
      <c r="C2676" s="32" t="str">
        <f>IF(AND(Businesses!D2677="",Businesses!E2677&lt;&gt;""),0,IF(Businesses!D2677="","N/A",IF(ISNUMBER(Businesses!D2677),Businesses!D2677,0)))</f>
        <v>N/A</v>
      </c>
      <c r="D2676" s="32" t="str">
        <f>IF(Businesses!E2677="","N/A",Businesses!E2677)</f>
        <v>N/A</v>
      </c>
      <c r="E2676" s="32" t="str">
        <f>IF(Businesses!F2677="","N/A",Businesses!F2677)</f>
        <v>N/A</v>
      </c>
      <c r="F2676" s="32" t="str">
        <f t="shared" si="82"/>
        <v>N/A</v>
      </c>
      <c r="G2676" s="32" t="str">
        <f>IF(Businesses!G2677="","N/A",Businesses!G2677)</f>
        <v>N/A</v>
      </c>
      <c r="H2676" s="32" t="str">
        <f>IF(Businesses!H2677="","N/A",Businesses!H2677)</f>
        <v>N/A</v>
      </c>
      <c r="I2676" s="32" t="str">
        <f>IF(AND(Businesses!B2677="",Businesses!C2677&lt;&gt;""),0,IF(Businesses!B2677="","N/A",IF(ISNUMBER(Businesses!B2677),Businesses!B2677,0)))</f>
        <v>N/A</v>
      </c>
    </row>
    <row r="2677" spans="2:9">
      <c r="B2677" s="32" t="str">
        <f t="shared" si="83"/>
        <v>N/A</v>
      </c>
      <c r="C2677" s="32" t="str">
        <f>IF(AND(Businesses!D2678="",Businesses!E2678&lt;&gt;""),0,IF(Businesses!D2678="","N/A",IF(ISNUMBER(Businesses!D2678),Businesses!D2678,0)))</f>
        <v>N/A</v>
      </c>
      <c r="D2677" s="32" t="str">
        <f>IF(Businesses!E2678="","N/A",Businesses!E2678)</f>
        <v>N/A</v>
      </c>
      <c r="E2677" s="32" t="str">
        <f>IF(Businesses!F2678="","N/A",Businesses!F2678)</f>
        <v>N/A</v>
      </c>
      <c r="F2677" s="32" t="str">
        <f t="shared" si="82"/>
        <v>N/A</v>
      </c>
      <c r="G2677" s="32" t="str">
        <f>IF(Businesses!G2678="","N/A",Businesses!G2678)</f>
        <v>N/A</v>
      </c>
      <c r="H2677" s="32" t="str">
        <f>IF(Businesses!H2678="","N/A",Businesses!H2678)</f>
        <v>N/A</v>
      </c>
      <c r="I2677" s="32" t="str">
        <f>IF(AND(Businesses!B2678="",Businesses!C2678&lt;&gt;""),0,IF(Businesses!B2678="","N/A",IF(ISNUMBER(Businesses!B2678),Businesses!B2678,0)))</f>
        <v>N/A</v>
      </c>
    </row>
    <row r="2678" spans="2:9">
      <c r="B2678" s="32" t="str">
        <f t="shared" si="83"/>
        <v>N/A</v>
      </c>
      <c r="C2678" s="32" t="str">
        <f>IF(AND(Businesses!D2679="",Businesses!E2679&lt;&gt;""),0,IF(Businesses!D2679="","N/A",IF(ISNUMBER(Businesses!D2679),Businesses!D2679,0)))</f>
        <v>N/A</v>
      </c>
      <c r="D2678" s="32" t="str">
        <f>IF(Businesses!E2679="","N/A",Businesses!E2679)</f>
        <v>N/A</v>
      </c>
      <c r="E2678" s="32" t="str">
        <f>IF(Businesses!F2679="","N/A",Businesses!F2679)</f>
        <v>N/A</v>
      </c>
      <c r="F2678" s="32" t="str">
        <f t="shared" si="82"/>
        <v>N/A</v>
      </c>
      <c r="G2678" s="32" t="str">
        <f>IF(Businesses!G2679="","N/A",Businesses!G2679)</f>
        <v>N/A</v>
      </c>
      <c r="H2678" s="32" t="str">
        <f>IF(Businesses!H2679="","N/A",Businesses!H2679)</f>
        <v>N/A</v>
      </c>
      <c r="I2678" s="32" t="str">
        <f>IF(AND(Businesses!B2679="",Businesses!C2679&lt;&gt;""),0,IF(Businesses!B2679="","N/A",IF(ISNUMBER(Businesses!B2679),Businesses!B2679,0)))</f>
        <v>N/A</v>
      </c>
    </row>
    <row r="2679" spans="2:9">
      <c r="B2679" s="32" t="str">
        <f t="shared" si="83"/>
        <v>N/A</v>
      </c>
      <c r="C2679" s="32" t="str">
        <f>IF(AND(Businesses!D2680="",Businesses!E2680&lt;&gt;""),0,IF(Businesses!D2680="","N/A",IF(ISNUMBER(Businesses!D2680),Businesses!D2680,0)))</f>
        <v>N/A</v>
      </c>
      <c r="D2679" s="32" t="str">
        <f>IF(Businesses!E2680="","N/A",Businesses!E2680)</f>
        <v>N/A</v>
      </c>
      <c r="E2679" s="32" t="str">
        <f>IF(Businesses!F2680="","N/A",Businesses!F2680)</f>
        <v>N/A</v>
      </c>
      <c r="F2679" s="32" t="str">
        <f t="shared" si="82"/>
        <v>N/A</v>
      </c>
      <c r="G2679" s="32" t="str">
        <f>IF(Businesses!G2680="","N/A",Businesses!G2680)</f>
        <v>N/A</v>
      </c>
      <c r="H2679" s="32" t="str">
        <f>IF(Businesses!H2680="","N/A",Businesses!H2680)</f>
        <v>N/A</v>
      </c>
      <c r="I2679" s="32" t="str">
        <f>IF(AND(Businesses!B2680="",Businesses!C2680&lt;&gt;""),0,IF(Businesses!B2680="","N/A",IF(ISNUMBER(Businesses!B2680),Businesses!B2680,0)))</f>
        <v>N/A</v>
      </c>
    </row>
    <row r="2680" spans="2:9">
      <c r="B2680" s="32" t="str">
        <f t="shared" si="83"/>
        <v>N/A</v>
      </c>
      <c r="C2680" s="32" t="str">
        <f>IF(AND(Businesses!D2681="",Businesses!E2681&lt;&gt;""),0,IF(Businesses!D2681="","N/A",IF(ISNUMBER(Businesses!D2681),Businesses!D2681,0)))</f>
        <v>N/A</v>
      </c>
      <c r="D2680" s="32" t="str">
        <f>IF(Businesses!E2681="","N/A",Businesses!E2681)</f>
        <v>N/A</v>
      </c>
      <c r="E2680" s="32" t="str">
        <f>IF(Businesses!F2681="","N/A",Businesses!F2681)</f>
        <v>N/A</v>
      </c>
      <c r="F2680" s="32" t="str">
        <f t="shared" si="82"/>
        <v>N/A</v>
      </c>
      <c r="G2680" s="32" t="str">
        <f>IF(Businesses!G2681="","N/A",Businesses!G2681)</f>
        <v>N/A</v>
      </c>
      <c r="H2680" s="32" t="str">
        <f>IF(Businesses!H2681="","N/A",Businesses!H2681)</f>
        <v>N/A</v>
      </c>
      <c r="I2680" s="32" t="str">
        <f>IF(AND(Businesses!B2681="",Businesses!C2681&lt;&gt;""),0,IF(Businesses!B2681="","N/A",IF(ISNUMBER(Businesses!B2681),Businesses!B2681,0)))</f>
        <v>N/A</v>
      </c>
    </row>
    <row r="2681" spans="2:9">
      <c r="B2681" s="32" t="str">
        <f t="shared" si="83"/>
        <v>N/A</v>
      </c>
      <c r="C2681" s="32" t="str">
        <f>IF(AND(Businesses!D2682="",Businesses!E2682&lt;&gt;""),0,IF(Businesses!D2682="","N/A",IF(ISNUMBER(Businesses!D2682),Businesses!D2682,0)))</f>
        <v>N/A</v>
      </c>
      <c r="D2681" s="32" t="str">
        <f>IF(Businesses!E2682="","N/A",Businesses!E2682)</f>
        <v>N/A</v>
      </c>
      <c r="E2681" s="32" t="str">
        <f>IF(Businesses!F2682="","N/A",Businesses!F2682)</f>
        <v>N/A</v>
      </c>
      <c r="F2681" s="32" t="str">
        <f t="shared" si="82"/>
        <v>N/A</v>
      </c>
      <c r="G2681" s="32" t="str">
        <f>IF(Businesses!G2682="","N/A",Businesses!G2682)</f>
        <v>N/A</v>
      </c>
      <c r="H2681" s="32" t="str">
        <f>IF(Businesses!H2682="","N/A",Businesses!H2682)</f>
        <v>N/A</v>
      </c>
      <c r="I2681" s="32" t="str">
        <f>IF(AND(Businesses!B2682="",Businesses!C2682&lt;&gt;""),0,IF(Businesses!B2682="","N/A",IF(ISNUMBER(Businesses!B2682),Businesses!B2682,0)))</f>
        <v>N/A</v>
      </c>
    </row>
    <row r="2682" spans="2:9">
      <c r="B2682" s="32" t="str">
        <f t="shared" si="83"/>
        <v>N/A</v>
      </c>
      <c r="C2682" s="32" t="str">
        <f>IF(AND(Businesses!D2683="",Businesses!E2683&lt;&gt;""),0,IF(Businesses!D2683="","N/A",IF(ISNUMBER(Businesses!D2683),Businesses!D2683,0)))</f>
        <v>N/A</v>
      </c>
      <c r="D2682" s="32" t="str">
        <f>IF(Businesses!E2683="","N/A",Businesses!E2683)</f>
        <v>N/A</v>
      </c>
      <c r="E2682" s="32" t="str">
        <f>IF(Businesses!F2683="","N/A",Businesses!F2683)</f>
        <v>N/A</v>
      </c>
      <c r="F2682" s="32" t="str">
        <f t="shared" si="82"/>
        <v>N/A</v>
      </c>
      <c r="G2682" s="32" t="str">
        <f>IF(Businesses!G2683="","N/A",Businesses!G2683)</f>
        <v>N/A</v>
      </c>
      <c r="H2682" s="32" t="str">
        <f>IF(Businesses!H2683="","N/A",Businesses!H2683)</f>
        <v>N/A</v>
      </c>
      <c r="I2682" s="32" t="str">
        <f>IF(AND(Businesses!B2683="",Businesses!C2683&lt;&gt;""),0,IF(Businesses!B2683="","N/A",IF(ISNUMBER(Businesses!B2683),Businesses!B2683,0)))</f>
        <v>N/A</v>
      </c>
    </row>
    <row r="2683" spans="2:9">
      <c r="B2683" s="32" t="str">
        <f t="shared" si="83"/>
        <v>N/A</v>
      </c>
      <c r="C2683" s="32" t="str">
        <f>IF(AND(Businesses!D2684="",Businesses!E2684&lt;&gt;""),0,IF(Businesses!D2684="","N/A",IF(ISNUMBER(Businesses!D2684),Businesses!D2684,0)))</f>
        <v>N/A</v>
      </c>
      <c r="D2683" s="32" t="str">
        <f>IF(Businesses!E2684="","N/A",Businesses!E2684)</f>
        <v>N/A</v>
      </c>
      <c r="E2683" s="32" t="str">
        <f>IF(Businesses!F2684="","N/A",Businesses!F2684)</f>
        <v>N/A</v>
      </c>
      <c r="F2683" s="32" t="str">
        <f t="shared" si="82"/>
        <v>N/A</v>
      </c>
      <c r="G2683" s="32" t="str">
        <f>IF(Businesses!G2684="","N/A",Businesses!G2684)</f>
        <v>N/A</v>
      </c>
      <c r="H2683" s="32" t="str">
        <f>IF(Businesses!H2684="","N/A",Businesses!H2684)</f>
        <v>N/A</v>
      </c>
      <c r="I2683" s="32" t="str">
        <f>IF(AND(Businesses!B2684="",Businesses!C2684&lt;&gt;""),0,IF(Businesses!B2684="","N/A",IF(ISNUMBER(Businesses!B2684),Businesses!B2684,0)))</f>
        <v>N/A</v>
      </c>
    </row>
    <row r="2684" spans="2:9">
      <c r="B2684" s="32" t="str">
        <f t="shared" si="83"/>
        <v>N/A</v>
      </c>
      <c r="C2684" s="32" t="str">
        <f>IF(AND(Businesses!D2685="",Businesses!E2685&lt;&gt;""),0,IF(Businesses!D2685="","N/A",IF(ISNUMBER(Businesses!D2685),Businesses!D2685,0)))</f>
        <v>N/A</v>
      </c>
      <c r="D2684" s="32" t="str">
        <f>IF(Businesses!E2685="","N/A",Businesses!E2685)</f>
        <v>N/A</v>
      </c>
      <c r="E2684" s="32" t="str">
        <f>IF(Businesses!F2685="","N/A",Businesses!F2685)</f>
        <v>N/A</v>
      </c>
      <c r="F2684" s="32" t="str">
        <f t="shared" si="82"/>
        <v>N/A</v>
      </c>
      <c r="G2684" s="32" t="str">
        <f>IF(Businesses!G2685="","N/A",Businesses!G2685)</f>
        <v>N/A</v>
      </c>
      <c r="H2684" s="32" t="str">
        <f>IF(Businesses!H2685="","N/A",Businesses!H2685)</f>
        <v>N/A</v>
      </c>
      <c r="I2684" s="32" t="str">
        <f>IF(AND(Businesses!B2685="",Businesses!C2685&lt;&gt;""),0,IF(Businesses!B2685="","N/A",IF(ISNUMBER(Businesses!B2685),Businesses!B2685,0)))</f>
        <v>N/A</v>
      </c>
    </row>
    <row r="2685" spans="2:9">
      <c r="B2685" s="32" t="str">
        <f t="shared" si="83"/>
        <v>N/A</v>
      </c>
      <c r="C2685" s="32" t="str">
        <f>IF(AND(Businesses!D2686="",Businesses!E2686&lt;&gt;""),0,IF(Businesses!D2686="","N/A",IF(ISNUMBER(Businesses!D2686),Businesses!D2686,0)))</f>
        <v>N/A</v>
      </c>
      <c r="D2685" s="32" t="str">
        <f>IF(Businesses!E2686="","N/A",Businesses!E2686)</f>
        <v>N/A</v>
      </c>
      <c r="E2685" s="32" t="str">
        <f>IF(Businesses!F2686="","N/A",Businesses!F2686)</f>
        <v>N/A</v>
      </c>
      <c r="F2685" s="32" t="str">
        <f t="shared" si="82"/>
        <v>N/A</v>
      </c>
      <c r="G2685" s="32" t="str">
        <f>IF(Businesses!G2686="","N/A",Businesses!G2686)</f>
        <v>N/A</v>
      </c>
      <c r="H2685" s="32" t="str">
        <f>IF(Businesses!H2686="","N/A",Businesses!H2686)</f>
        <v>N/A</v>
      </c>
      <c r="I2685" s="32" t="str">
        <f>IF(AND(Businesses!B2686="",Businesses!C2686&lt;&gt;""),0,IF(Businesses!B2686="","N/A",IF(ISNUMBER(Businesses!B2686),Businesses!B2686,0)))</f>
        <v>N/A</v>
      </c>
    </row>
    <row r="2686" spans="2:9">
      <c r="B2686" s="32" t="str">
        <f t="shared" si="83"/>
        <v>N/A</v>
      </c>
      <c r="C2686" s="32" t="str">
        <f>IF(AND(Businesses!D2687="",Businesses!E2687&lt;&gt;""),0,IF(Businesses!D2687="","N/A",IF(ISNUMBER(Businesses!D2687),Businesses!D2687,0)))</f>
        <v>N/A</v>
      </c>
      <c r="D2686" s="32" t="str">
        <f>IF(Businesses!E2687="","N/A",Businesses!E2687)</f>
        <v>N/A</v>
      </c>
      <c r="E2686" s="32" t="str">
        <f>IF(Businesses!F2687="","N/A",Businesses!F2687)</f>
        <v>N/A</v>
      </c>
      <c r="F2686" s="32" t="str">
        <f t="shared" si="82"/>
        <v>N/A</v>
      </c>
      <c r="G2686" s="32" t="str">
        <f>IF(Businesses!G2687="","N/A",Businesses!G2687)</f>
        <v>N/A</v>
      </c>
      <c r="H2686" s="32" t="str">
        <f>IF(Businesses!H2687="","N/A",Businesses!H2687)</f>
        <v>N/A</v>
      </c>
      <c r="I2686" s="32" t="str">
        <f>IF(AND(Businesses!B2687="",Businesses!C2687&lt;&gt;""),0,IF(Businesses!B2687="","N/A",IF(ISNUMBER(Businesses!B2687),Businesses!B2687,0)))</f>
        <v>N/A</v>
      </c>
    </row>
    <row r="2687" spans="2:9">
      <c r="B2687" s="32" t="str">
        <f t="shared" si="83"/>
        <v>N/A</v>
      </c>
      <c r="C2687" s="32" t="str">
        <f>IF(AND(Businesses!D2688="",Businesses!E2688&lt;&gt;""),0,IF(Businesses!D2688="","N/A",IF(ISNUMBER(Businesses!D2688),Businesses!D2688,0)))</f>
        <v>N/A</v>
      </c>
      <c r="D2687" s="32" t="str">
        <f>IF(Businesses!E2688="","N/A",Businesses!E2688)</f>
        <v>N/A</v>
      </c>
      <c r="E2687" s="32" t="str">
        <f>IF(Businesses!F2688="","N/A",Businesses!F2688)</f>
        <v>N/A</v>
      </c>
      <c r="F2687" s="32" t="str">
        <f t="shared" si="82"/>
        <v>N/A</v>
      </c>
      <c r="G2687" s="32" t="str">
        <f>IF(Businesses!G2688="","N/A",Businesses!G2688)</f>
        <v>N/A</v>
      </c>
      <c r="H2687" s="32" t="str">
        <f>IF(Businesses!H2688="","N/A",Businesses!H2688)</f>
        <v>N/A</v>
      </c>
      <c r="I2687" s="32" t="str">
        <f>IF(AND(Businesses!B2688="",Businesses!C2688&lt;&gt;""),0,IF(Businesses!B2688="","N/A",IF(ISNUMBER(Businesses!B2688),Businesses!B2688,0)))</f>
        <v>N/A</v>
      </c>
    </row>
    <row r="2688" spans="2:9">
      <c r="B2688" s="32" t="str">
        <f t="shared" si="83"/>
        <v>N/A</v>
      </c>
      <c r="C2688" s="32" t="str">
        <f>IF(AND(Businesses!D2689="",Businesses!E2689&lt;&gt;""),0,IF(Businesses!D2689="","N/A",IF(ISNUMBER(Businesses!D2689),Businesses!D2689,0)))</f>
        <v>N/A</v>
      </c>
      <c r="D2688" s="32" t="str">
        <f>IF(Businesses!E2689="","N/A",Businesses!E2689)</f>
        <v>N/A</v>
      </c>
      <c r="E2688" s="32" t="str">
        <f>IF(Businesses!F2689="","N/A",Businesses!F2689)</f>
        <v>N/A</v>
      </c>
      <c r="F2688" s="32" t="str">
        <f t="shared" si="82"/>
        <v>N/A</v>
      </c>
      <c r="G2688" s="32" t="str">
        <f>IF(Businesses!G2689="","N/A",Businesses!G2689)</f>
        <v>N/A</v>
      </c>
      <c r="H2688" s="32" t="str">
        <f>IF(Businesses!H2689="","N/A",Businesses!H2689)</f>
        <v>N/A</v>
      </c>
      <c r="I2688" s="32" t="str">
        <f>IF(AND(Businesses!B2689="",Businesses!C2689&lt;&gt;""),0,IF(Businesses!B2689="","N/A",IF(ISNUMBER(Businesses!B2689),Businesses!B2689,0)))</f>
        <v>N/A</v>
      </c>
    </row>
    <row r="2689" spans="2:9">
      <c r="B2689" s="32" t="str">
        <f t="shared" si="83"/>
        <v>N/A</v>
      </c>
      <c r="C2689" s="32" t="str">
        <f>IF(AND(Businesses!D2690="",Businesses!E2690&lt;&gt;""),0,IF(Businesses!D2690="","N/A",IF(ISNUMBER(Businesses!D2690),Businesses!D2690,0)))</f>
        <v>N/A</v>
      </c>
      <c r="D2689" s="32" t="str">
        <f>IF(Businesses!E2690="","N/A",Businesses!E2690)</f>
        <v>N/A</v>
      </c>
      <c r="E2689" s="32" t="str">
        <f>IF(Businesses!F2690="","N/A",Businesses!F2690)</f>
        <v>N/A</v>
      </c>
      <c r="F2689" s="32" t="str">
        <f t="shared" si="82"/>
        <v>N/A</v>
      </c>
      <c r="G2689" s="32" t="str">
        <f>IF(Businesses!G2690="","N/A",Businesses!G2690)</f>
        <v>N/A</v>
      </c>
      <c r="H2689" s="32" t="str">
        <f>IF(Businesses!H2690="","N/A",Businesses!H2690)</f>
        <v>N/A</v>
      </c>
      <c r="I2689" s="32" t="str">
        <f>IF(AND(Businesses!B2690="",Businesses!C2690&lt;&gt;""),0,IF(Businesses!B2690="","N/A",IF(ISNUMBER(Businesses!B2690),Businesses!B2690,0)))</f>
        <v>N/A</v>
      </c>
    </row>
    <row r="2690" spans="2:9">
      <c r="B2690" s="32" t="str">
        <f t="shared" si="83"/>
        <v>N/A</v>
      </c>
      <c r="C2690" s="32" t="str">
        <f>IF(AND(Businesses!D2691="",Businesses!E2691&lt;&gt;""),0,IF(Businesses!D2691="","N/A",IF(ISNUMBER(Businesses!D2691),Businesses!D2691,0)))</f>
        <v>N/A</v>
      </c>
      <c r="D2690" s="32" t="str">
        <f>IF(Businesses!E2691="","N/A",Businesses!E2691)</f>
        <v>N/A</v>
      </c>
      <c r="E2690" s="32" t="str">
        <f>IF(Businesses!F2691="","N/A",Businesses!F2691)</f>
        <v>N/A</v>
      </c>
      <c r="F2690" s="32" t="str">
        <f t="shared" ref="F2690:F2753" si="84">IF(B2690="N/A","N/A",UPPER(TRIM(ProbuildName)))</f>
        <v>N/A</v>
      </c>
      <c r="G2690" s="32" t="str">
        <f>IF(Businesses!G2691="","N/A",Businesses!G2691)</f>
        <v>N/A</v>
      </c>
      <c r="H2690" s="32" t="str">
        <f>IF(Businesses!H2691="","N/A",Businesses!H2691)</f>
        <v>N/A</v>
      </c>
      <c r="I2690" s="32" t="str">
        <f>IF(AND(Businesses!B2691="",Businesses!C2691&lt;&gt;""),0,IF(Businesses!B2691="","N/A",IF(ISNUMBER(Businesses!B2691),Businesses!B2691,0)))</f>
        <v>N/A</v>
      </c>
    </row>
    <row r="2691" spans="2:9">
      <c r="B2691" s="32" t="str">
        <f t="shared" ref="B2691:B2754" si="85">IF(I2691="N/A","N/A","")</f>
        <v>N/A</v>
      </c>
      <c r="C2691" s="32" t="str">
        <f>IF(AND(Businesses!D2692="",Businesses!E2692&lt;&gt;""),0,IF(Businesses!D2692="","N/A",IF(ISNUMBER(Businesses!D2692),Businesses!D2692,0)))</f>
        <v>N/A</v>
      </c>
      <c r="D2691" s="32" t="str">
        <f>IF(Businesses!E2692="","N/A",Businesses!E2692)</f>
        <v>N/A</v>
      </c>
      <c r="E2691" s="32" t="str">
        <f>IF(Businesses!F2692="","N/A",Businesses!F2692)</f>
        <v>N/A</v>
      </c>
      <c r="F2691" s="32" t="str">
        <f t="shared" si="84"/>
        <v>N/A</v>
      </c>
      <c r="G2691" s="32" t="str">
        <f>IF(Businesses!G2692="","N/A",Businesses!G2692)</f>
        <v>N/A</v>
      </c>
      <c r="H2691" s="32" t="str">
        <f>IF(Businesses!H2692="","N/A",Businesses!H2692)</f>
        <v>N/A</v>
      </c>
      <c r="I2691" s="32" t="str">
        <f>IF(AND(Businesses!B2692="",Businesses!C2692&lt;&gt;""),0,IF(Businesses!B2692="","N/A",IF(ISNUMBER(Businesses!B2692),Businesses!B2692,0)))</f>
        <v>N/A</v>
      </c>
    </row>
    <row r="2692" spans="2:9">
      <c r="B2692" s="32" t="str">
        <f t="shared" si="85"/>
        <v>N/A</v>
      </c>
      <c r="C2692" s="32" t="str">
        <f>IF(AND(Businesses!D2693="",Businesses!E2693&lt;&gt;""),0,IF(Businesses!D2693="","N/A",IF(ISNUMBER(Businesses!D2693),Businesses!D2693,0)))</f>
        <v>N/A</v>
      </c>
      <c r="D2692" s="32" t="str">
        <f>IF(Businesses!E2693="","N/A",Businesses!E2693)</f>
        <v>N/A</v>
      </c>
      <c r="E2692" s="32" t="str">
        <f>IF(Businesses!F2693="","N/A",Businesses!F2693)</f>
        <v>N/A</v>
      </c>
      <c r="F2692" s="32" t="str">
        <f t="shared" si="84"/>
        <v>N/A</v>
      </c>
      <c r="G2692" s="32" t="str">
        <f>IF(Businesses!G2693="","N/A",Businesses!G2693)</f>
        <v>N/A</v>
      </c>
      <c r="H2692" s="32" t="str">
        <f>IF(Businesses!H2693="","N/A",Businesses!H2693)</f>
        <v>N/A</v>
      </c>
      <c r="I2692" s="32" t="str">
        <f>IF(AND(Businesses!B2693="",Businesses!C2693&lt;&gt;""),0,IF(Businesses!B2693="","N/A",IF(ISNUMBER(Businesses!B2693),Businesses!B2693,0)))</f>
        <v>N/A</v>
      </c>
    </row>
    <row r="2693" spans="2:9">
      <c r="B2693" s="32" t="str">
        <f t="shared" si="85"/>
        <v>N/A</v>
      </c>
      <c r="C2693" s="32" t="str">
        <f>IF(AND(Businesses!D2694="",Businesses!E2694&lt;&gt;""),0,IF(Businesses!D2694="","N/A",IF(ISNUMBER(Businesses!D2694),Businesses!D2694,0)))</f>
        <v>N/A</v>
      </c>
      <c r="D2693" s="32" t="str">
        <f>IF(Businesses!E2694="","N/A",Businesses!E2694)</f>
        <v>N/A</v>
      </c>
      <c r="E2693" s="32" t="str">
        <f>IF(Businesses!F2694="","N/A",Businesses!F2694)</f>
        <v>N/A</v>
      </c>
      <c r="F2693" s="32" t="str">
        <f t="shared" si="84"/>
        <v>N/A</v>
      </c>
      <c r="G2693" s="32" t="str">
        <f>IF(Businesses!G2694="","N/A",Businesses!G2694)</f>
        <v>N/A</v>
      </c>
      <c r="H2693" s="32" t="str">
        <f>IF(Businesses!H2694="","N/A",Businesses!H2694)</f>
        <v>N/A</v>
      </c>
      <c r="I2693" s="32" t="str">
        <f>IF(AND(Businesses!B2694="",Businesses!C2694&lt;&gt;""),0,IF(Businesses!B2694="","N/A",IF(ISNUMBER(Businesses!B2694),Businesses!B2694,0)))</f>
        <v>N/A</v>
      </c>
    </row>
    <row r="2694" spans="2:9">
      <c r="B2694" s="32" t="str">
        <f t="shared" si="85"/>
        <v>N/A</v>
      </c>
      <c r="C2694" s="32" t="str">
        <f>IF(AND(Businesses!D2695="",Businesses!E2695&lt;&gt;""),0,IF(Businesses!D2695="","N/A",IF(ISNUMBER(Businesses!D2695),Businesses!D2695,0)))</f>
        <v>N/A</v>
      </c>
      <c r="D2694" s="32" t="str">
        <f>IF(Businesses!E2695="","N/A",Businesses!E2695)</f>
        <v>N/A</v>
      </c>
      <c r="E2694" s="32" t="str">
        <f>IF(Businesses!F2695="","N/A",Businesses!F2695)</f>
        <v>N/A</v>
      </c>
      <c r="F2694" s="32" t="str">
        <f t="shared" si="84"/>
        <v>N/A</v>
      </c>
      <c r="G2694" s="32" t="str">
        <f>IF(Businesses!G2695="","N/A",Businesses!G2695)</f>
        <v>N/A</v>
      </c>
      <c r="H2694" s="32" t="str">
        <f>IF(Businesses!H2695="","N/A",Businesses!H2695)</f>
        <v>N/A</v>
      </c>
      <c r="I2694" s="32" t="str">
        <f>IF(AND(Businesses!B2695="",Businesses!C2695&lt;&gt;""),0,IF(Businesses!B2695="","N/A",IF(ISNUMBER(Businesses!B2695),Businesses!B2695,0)))</f>
        <v>N/A</v>
      </c>
    </row>
    <row r="2695" spans="2:9">
      <c r="B2695" s="32" t="str">
        <f t="shared" si="85"/>
        <v>N/A</v>
      </c>
      <c r="C2695" s="32" t="str">
        <f>IF(AND(Businesses!D2696="",Businesses!E2696&lt;&gt;""),0,IF(Businesses!D2696="","N/A",IF(ISNUMBER(Businesses!D2696),Businesses!D2696,0)))</f>
        <v>N/A</v>
      </c>
      <c r="D2695" s="32" t="str">
        <f>IF(Businesses!E2696="","N/A",Businesses!E2696)</f>
        <v>N/A</v>
      </c>
      <c r="E2695" s="32" t="str">
        <f>IF(Businesses!F2696="","N/A",Businesses!F2696)</f>
        <v>N/A</v>
      </c>
      <c r="F2695" s="32" t="str">
        <f t="shared" si="84"/>
        <v>N/A</v>
      </c>
      <c r="G2695" s="32" t="str">
        <f>IF(Businesses!G2696="","N/A",Businesses!G2696)</f>
        <v>N/A</v>
      </c>
      <c r="H2695" s="32" t="str">
        <f>IF(Businesses!H2696="","N/A",Businesses!H2696)</f>
        <v>N/A</v>
      </c>
      <c r="I2695" s="32" t="str">
        <f>IF(AND(Businesses!B2696="",Businesses!C2696&lt;&gt;""),0,IF(Businesses!B2696="","N/A",IF(ISNUMBER(Businesses!B2696),Businesses!B2696,0)))</f>
        <v>N/A</v>
      </c>
    </row>
    <row r="2696" spans="2:9">
      <c r="B2696" s="32" t="str">
        <f t="shared" si="85"/>
        <v>N/A</v>
      </c>
      <c r="C2696" s="32" t="str">
        <f>IF(AND(Businesses!D2697="",Businesses!E2697&lt;&gt;""),0,IF(Businesses!D2697="","N/A",IF(ISNUMBER(Businesses!D2697),Businesses!D2697,0)))</f>
        <v>N/A</v>
      </c>
      <c r="D2696" s="32" t="str">
        <f>IF(Businesses!E2697="","N/A",Businesses!E2697)</f>
        <v>N/A</v>
      </c>
      <c r="E2696" s="32" t="str">
        <f>IF(Businesses!F2697="","N/A",Businesses!F2697)</f>
        <v>N/A</v>
      </c>
      <c r="F2696" s="32" t="str">
        <f t="shared" si="84"/>
        <v>N/A</v>
      </c>
      <c r="G2696" s="32" t="str">
        <f>IF(Businesses!G2697="","N/A",Businesses!G2697)</f>
        <v>N/A</v>
      </c>
      <c r="H2696" s="32" t="str">
        <f>IF(Businesses!H2697="","N/A",Businesses!H2697)</f>
        <v>N/A</v>
      </c>
      <c r="I2696" s="32" t="str">
        <f>IF(AND(Businesses!B2697="",Businesses!C2697&lt;&gt;""),0,IF(Businesses!B2697="","N/A",IF(ISNUMBER(Businesses!B2697),Businesses!B2697,0)))</f>
        <v>N/A</v>
      </c>
    </row>
    <row r="2697" spans="2:9">
      <c r="B2697" s="32" t="str">
        <f t="shared" si="85"/>
        <v>N/A</v>
      </c>
      <c r="C2697" s="32" t="str">
        <f>IF(AND(Businesses!D2698="",Businesses!E2698&lt;&gt;""),0,IF(Businesses!D2698="","N/A",IF(ISNUMBER(Businesses!D2698),Businesses!D2698,0)))</f>
        <v>N/A</v>
      </c>
      <c r="D2697" s="32" t="str">
        <f>IF(Businesses!E2698="","N/A",Businesses!E2698)</f>
        <v>N/A</v>
      </c>
      <c r="E2697" s="32" t="str">
        <f>IF(Businesses!F2698="","N/A",Businesses!F2698)</f>
        <v>N/A</v>
      </c>
      <c r="F2697" s="32" t="str">
        <f t="shared" si="84"/>
        <v>N/A</v>
      </c>
      <c r="G2697" s="32" t="str">
        <f>IF(Businesses!G2698="","N/A",Businesses!G2698)</f>
        <v>N/A</v>
      </c>
      <c r="H2697" s="32" t="str">
        <f>IF(Businesses!H2698="","N/A",Businesses!H2698)</f>
        <v>N/A</v>
      </c>
      <c r="I2697" s="32" t="str">
        <f>IF(AND(Businesses!B2698="",Businesses!C2698&lt;&gt;""),0,IF(Businesses!B2698="","N/A",IF(ISNUMBER(Businesses!B2698),Businesses!B2698,0)))</f>
        <v>N/A</v>
      </c>
    </row>
    <row r="2698" spans="2:9">
      <c r="B2698" s="32" t="str">
        <f t="shared" si="85"/>
        <v>N/A</v>
      </c>
      <c r="C2698" s="32" t="str">
        <f>IF(AND(Businesses!D2699="",Businesses!E2699&lt;&gt;""),0,IF(Businesses!D2699="","N/A",IF(ISNUMBER(Businesses!D2699),Businesses!D2699,0)))</f>
        <v>N/A</v>
      </c>
      <c r="D2698" s="32" t="str">
        <f>IF(Businesses!E2699="","N/A",Businesses!E2699)</f>
        <v>N/A</v>
      </c>
      <c r="E2698" s="32" t="str">
        <f>IF(Businesses!F2699="","N/A",Businesses!F2699)</f>
        <v>N/A</v>
      </c>
      <c r="F2698" s="32" t="str">
        <f t="shared" si="84"/>
        <v>N/A</v>
      </c>
      <c r="G2698" s="32" t="str">
        <f>IF(Businesses!G2699="","N/A",Businesses!G2699)</f>
        <v>N/A</v>
      </c>
      <c r="H2698" s="32" t="str">
        <f>IF(Businesses!H2699="","N/A",Businesses!H2699)</f>
        <v>N/A</v>
      </c>
      <c r="I2698" s="32" t="str">
        <f>IF(AND(Businesses!B2699="",Businesses!C2699&lt;&gt;""),0,IF(Businesses!B2699="","N/A",IF(ISNUMBER(Businesses!B2699),Businesses!B2699,0)))</f>
        <v>N/A</v>
      </c>
    </row>
    <row r="2699" spans="2:9">
      <c r="B2699" s="32" t="str">
        <f t="shared" si="85"/>
        <v>N/A</v>
      </c>
      <c r="C2699" s="32" t="str">
        <f>IF(AND(Businesses!D2700="",Businesses!E2700&lt;&gt;""),0,IF(Businesses!D2700="","N/A",IF(ISNUMBER(Businesses!D2700),Businesses!D2700,0)))</f>
        <v>N/A</v>
      </c>
      <c r="D2699" s="32" t="str">
        <f>IF(Businesses!E2700="","N/A",Businesses!E2700)</f>
        <v>N/A</v>
      </c>
      <c r="E2699" s="32" t="str">
        <f>IF(Businesses!F2700="","N/A",Businesses!F2700)</f>
        <v>N/A</v>
      </c>
      <c r="F2699" s="32" t="str">
        <f t="shared" si="84"/>
        <v>N/A</v>
      </c>
      <c r="G2699" s="32" t="str">
        <f>IF(Businesses!G2700="","N/A",Businesses!G2700)</f>
        <v>N/A</v>
      </c>
      <c r="H2699" s="32" t="str">
        <f>IF(Businesses!H2700="","N/A",Businesses!H2700)</f>
        <v>N/A</v>
      </c>
      <c r="I2699" s="32" t="str">
        <f>IF(AND(Businesses!B2700="",Businesses!C2700&lt;&gt;""),0,IF(Businesses!B2700="","N/A",IF(ISNUMBER(Businesses!B2700),Businesses!B2700,0)))</f>
        <v>N/A</v>
      </c>
    </row>
    <row r="2700" spans="2:9">
      <c r="B2700" s="32" t="str">
        <f t="shared" si="85"/>
        <v>N/A</v>
      </c>
      <c r="C2700" s="32" t="str">
        <f>IF(AND(Businesses!D2701="",Businesses!E2701&lt;&gt;""),0,IF(Businesses!D2701="","N/A",IF(ISNUMBER(Businesses!D2701),Businesses!D2701,0)))</f>
        <v>N/A</v>
      </c>
      <c r="D2700" s="32" t="str">
        <f>IF(Businesses!E2701="","N/A",Businesses!E2701)</f>
        <v>N/A</v>
      </c>
      <c r="E2700" s="32" t="str">
        <f>IF(Businesses!F2701="","N/A",Businesses!F2701)</f>
        <v>N/A</v>
      </c>
      <c r="F2700" s="32" t="str">
        <f t="shared" si="84"/>
        <v>N/A</v>
      </c>
      <c r="G2700" s="32" t="str">
        <f>IF(Businesses!G2701="","N/A",Businesses!G2701)</f>
        <v>N/A</v>
      </c>
      <c r="H2700" s="32" t="str">
        <f>IF(Businesses!H2701="","N/A",Businesses!H2701)</f>
        <v>N/A</v>
      </c>
      <c r="I2700" s="32" t="str">
        <f>IF(AND(Businesses!B2701="",Businesses!C2701&lt;&gt;""),0,IF(Businesses!B2701="","N/A",IF(ISNUMBER(Businesses!B2701),Businesses!B2701,0)))</f>
        <v>N/A</v>
      </c>
    </row>
    <row r="2701" spans="2:9">
      <c r="B2701" s="32" t="str">
        <f t="shared" si="85"/>
        <v>N/A</v>
      </c>
      <c r="C2701" s="32" t="str">
        <f>IF(AND(Businesses!D2702="",Businesses!E2702&lt;&gt;""),0,IF(Businesses!D2702="","N/A",IF(ISNUMBER(Businesses!D2702),Businesses!D2702,0)))</f>
        <v>N/A</v>
      </c>
      <c r="D2701" s="32" t="str">
        <f>IF(Businesses!E2702="","N/A",Businesses!E2702)</f>
        <v>N/A</v>
      </c>
      <c r="E2701" s="32" t="str">
        <f>IF(Businesses!F2702="","N/A",Businesses!F2702)</f>
        <v>N/A</v>
      </c>
      <c r="F2701" s="32" t="str">
        <f t="shared" si="84"/>
        <v>N/A</v>
      </c>
      <c r="G2701" s="32" t="str">
        <f>IF(Businesses!G2702="","N/A",Businesses!G2702)</f>
        <v>N/A</v>
      </c>
      <c r="H2701" s="32" t="str">
        <f>IF(Businesses!H2702="","N/A",Businesses!H2702)</f>
        <v>N/A</v>
      </c>
      <c r="I2701" s="32" t="str">
        <f>IF(AND(Businesses!B2702="",Businesses!C2702&lt;&gt;""),0,IF(Businesses!B2702="","N/A",IF(ISNUMBER(Businesses!B2702),Businesses!B2702,0)))</f>
        <v>N/A</v>
      </c>
    </row>
    <row r="2702" spans="2:9">
      <c r="B2702" s="32" t="str">
        <f t="shared" si="85"/>
        <v>N/A</v>
      </c>
      <c r="C2702" s="32" t="str">
        <f>IF(AND(Businesses!D2703="",Businesses!E2703&lt;&gt;""),0,IF(Businesses!D2703="","N/A",IF(ISNUMBER(Businesses!D2703),Businesses!D2703,0)))</f>
        <v>N/A</v>
      </c>
      <c r="D2702" s="32" t="str">
        <f>IF(Businesses!E2703="","N/A",Businesses!E2703)</f>
        <v>N/A</v>
      </c>
      <c r="E2702" s="32" t="str">
        <f>IF(Businesses!F2703="","N/A",Businesses!F2703)</f>
        <v>N/A</v>
      </c>
      <c r="F2702" s="32" t="str">
        <f t="shared" si="84"/>
        <v>N/A</v>
      </c>
      <c r="G2702" s="32" t="str">
        <f>IF(Businesses!G2703="","N/A",Businesses!G2703)</f>
        <v>N/A</v>
      </c>
      <c r="H2702" s="32" t="str">
        <f>IF(Businesses!H2703="","N/A",Businesses!H2703)</f>
        <v>N/A</v>
      </c>
      <c r="I2702" s="32" t="str">
        <f>IF(AND(Businesses!B2703="",Businesses!C2703&lt;&gt;""),0,IF(Businesses!B2703="","N/A",IF(ISNUMBER(Businesses!B2703),Businesses!B2703,0)))</f>
        <v>N/A</v>
      </c>
    </row>
    <row r="2703" spans="2:9">
      <c r="B2703" s="32" t="str">
        <f t="shared" si="85"/>
        <v>N/A</v>
      </c>
      <c r="C2703" s="32" t="str">
        <f>IF(AND(Businesses!D2704="",Businesses!E2704&lt;&gt;""),0,IF(Businesses!D2704="","N/A",IF(ISNUMBER(Businesses!D2704),Businesses!D2704,0)))</f>
        <v>N/A</v>
      </c>
      <c r="D2703" s="32" t="str">
        <f>IF(Businesses!E2704="","N/A",Businesses!E2704)</f>
        <v>N/A</v>
      </c>
      <c r="E2703" s="32" t="str">
        <f>IF(Businesses!F2704="","N/A",Businesses!F2704)</f>
        <v>N/A</v>
      </c>
      <c r="F2703" s="32" t="str">
        <f t="shared" si="84"/>
        <v>N/A</v>
      </c>
      <c r="G2703" s="32" t="str">
        <f>IF(Businesses!G2704="","N/A",Businesses!G2704)</f>
        <v>N/A</v>
      </c>
      <c r="H2703" s="32" t="str">
        <f>IF(Businesses!H2704="","N/A",Businesses!H2704)</f>
        <v>N/A</v>
      </c>
      <c r="I2703" s="32" t="str">
        <f>IF(AND(Businesses!B2704="",Businesses!C2704&lt;&gt;""),0,IF(Businesses!B2704="","N/A",IF(ISNUMBER(Businesses!B2704),Businesses!B2704,0)))</f>
        <v>N/A</v>
      </c>
    </row>
    <row r="2704" spans="2:9">
      <c r="B2704" s="32" t="str">
        <f t="shared" si="85"/>
        <v>N/A</v>
      </c>
      <c r="C2704" s="32" t="str">
        <f>IF(AND(Businesses!D2705="",Businesses!E2705&lt;&gt;""),0,IF(Businesses!D2705="","N/A",IF(ISNUMBER(Businesses!D2705),Businesses!D2705,0)))</f>
        <v>N/A</v>
      </c>
      <c r="D2704" s="32" t="str">
        <f>IF(Businesses!E2705="","N/A",Businesses!E2705)</f>
        <v>N/A</v>
      </c>
      <c r="E2704" s="32" t="str">
        <f>IF(Businesses!F2705="","N/A",Businesses!F2705)</f>
        <v>N/A</v>
      </c>
      <c r="F2704" s="32" t="str">
        <f t="shared" si="84"/>
        <v>N/A</v>
      </c>
      <c r="G2704" s="32" t="str">
        <f>IF(Businesses!G2705="","N/A",Businesses!G2705)</f>
        <v>N/A</v>
      </c>
      <c r="H2704" s="32" t="str">
        <f>IF(Businesses!H2705="","N/A",Businesses!H2705)</f>
        <v>N/A</v>
      </c>
      <c r="I2704" s="32" t="str">
        <f>IF(AND(Businesses!B2705="",Businesses!C2705&lt;&gt;""),0,IF(Businesses!B2705="","N/A",IF(ISNUMBER(Businesses!B2705),Businesses!B2705,0)))</f>
        <v>N/A</v>
      </c>
    </row>
    <row r="2705" spans="2:9">
      <c r="B2705" s="32" t="str">
        <f t="shared" si="85"/>
        <v>N/A</v>
      </c>
      <c r="C2705" s="32" t="str">
        <f>IF(AND(Businesses!D2706="",Businesses!E2706&lt;&gt;""),0,IF(Businesses!D2706="","N/A",IF(ISNUMBER(Businesses!D2706),Businesses!D2706,0)))</f>
        <v>N/A</v>
      </c>
      <c r="D2705" s="32" t="str">
        <f>IF(Businesses!E2706="","N/A",Businesses!E2706)</f>
        <v>N/A</v>
      </c>
      <c r="E2705" s="32" t="str">
        <f>IF(Businesses!F2706="","N/A",Businesses!F2706)</f>
        <v>N/A</v>
      </c>
      <c r="F2705" s="32" t="str">
        <f t="shared" si="84"/>
        <v>N/A</v>
      </c>
      <c r="G2705" s="32" t="str">
        <f>IF(Businesses!G2706="","N/A",Businesses!G2706)</f>
        <v>N/A</v>
      </c>
      <c r="H2705" s="32" t="str">
        <f>IF(Businesses!H2706="","N/A",Businesses!H2706)</f>
        <v>N/A</v>
      </c>
      <c r="I2705" s="32" t="str">
        <f>IF(AND(Businesses!B2706="",Businesses!C2706&lt;&gt;""),0,IF(Businesses!B2706="","N/A",IF(ISNUMBER(Businesses!B2706),Businesses!B2706,0)))</f>
        <v>N/A</v>
      </c>
    </row>
    <row r="2706" spans="2:9">
      <c r="B2706" s="32" t="str">
        <f t="shared" si="85"/>
        <v>N/A</v>
      </c>
      <c r="C2706" s="32" t="str">
        <f>IF(AND(Businesses!D2707="",Businesses!E2707&lt;&gt;""),0,IF(Businesses!D2707="","N/A",IF(ISNUMBER(Businesses!D2707),Businesses!D2707,0)))</f>
        <v>N/A</v>
      </c>
      <c r="D2706" s="32" t="str">
        <f>IF(Businesses!E2707="","N/A",Businesses!E2707)</f>
        <v>N/A</v>
      </c>
      <c r="E2706" s="32" t="str">
        <f>IF(Businesses!F2707="","N/A",Businesses!F2707)</f>
        <v>N/A</v>
      </c>
      <c r="F2706" s="32" t="str">
        <f t="shared" si="84"/>
        <v>N/A</v>
      </c>
      <c r="G2706" s="32" t="str">
        <f>IF(Businesses!G2707="","N/A",Businesses!G2707)</f>
        <v>N/A</v>
      </c>
      <c r="H2706" s="32" t="str">
        <f>IF(Businesses!H2707="","N/A",Businesses!H2707)</f>
        <v>N/A</v>
      </c>
      <c r="I2706" s="32" t="str">
        <f>IF(AND(Businesses!B2707="",Businesses!C2707&lt;&gt;""),0,IF(Businesses!B2707="","N/A",IF(ISNUMBER(Businesses!B2707),Businesses!B2707,0)))</f>
        <v>N/A</v>
      </c>
    </row>
    <row r="2707" spans="2:9">
      <c r="B2707" s="32" t="str">
        <f t="shared" si="85"/>
        <v>N/A</v>
      </c>
      <c r="C2707" s="32" t="str">
        <f>IF(AND(Businesses!D2708="",Businesses!E2708&lt;&gt;""),0,IF(Businesses!D2708="","N/A",IF(ISNUMBER(Businesses!D2708),Businesses!D2708,0)))</f>
        <v>N/A</v>
      </c>
      <c r="D2707" s="32" t="str">
        <f>IF(Businesses!E2708="","N/A",Businesses!E2708)</f>
        <v>N/A</v>
      </c>
      <c r="E2707" s="32" t="str">
        <f>IF(Businesses!F2708="","N/A",Businesses!F2708)</f>
        <v>N/A</v>
      </c>
      <c r="F2707" s="32" t="str">
        <f t="shared" si="84"/>
        <v>N/A</v>
      </c>
      <c r="G2707" s="32" t="str">
        <f>IF(Businesses!G2708="","N/A",Businesses!G2708)</f>
        <v>N/A</v>
      </c>
      <c r="H2707" s="32" t="str">
        <f>IF(Businesses!H2708="","N/A",Businesses!H2708)</f>
        <v>N/A</v>
      </c>
      <c r="I2707" s="32" t="str">
        <f>IF(AND(Businesses!B2708="",Businesses!C2708&lt;&gt;""),0,IF(Businesses!B2708="","N/A",IF(ISNUMBER(Businesses!B2708),Businesses!B2708,0)))</f>
        <v>N/A</v>
      </c>
    </row>
    <row r="2708" spans="2:9">
      <c r="B2708" s="32" t="str">
        <f t="shared" si="85"/>
        <v>N/A</v>
      </c>
      <c r="C2708" s="32" t="str">
        <f>IF(AND(Businesses!D2709="",Businesses!E2709&lt;&gt;""),0,IF(Businesses!D2709="","N/A",IF(ISNUMBER(Businesses!D2709),Businesses!D2709,0)))</f>
        <v>N/A</v>
      </c>
      <c r="D2708" s="32" t="str">
        <f>IF(Businesses!E2709="","N/A",Businesses!E2709)</f>
        <v>N/A</v>
      </c>
      <c r="E2708" s="32" t="str">
        <f>IF(Businesses!F2709="","N/A",Businesses!F2709)</f>
        <v>N/A</v>
      </c>
      <c r="F2708" s="32" t="str">
        <f t="shared" si="84"/>
        <v>N/A</v>
      </c>
      <c r="G2708" s="32" t="str">
        <f>IF(Businesses!G2709="","N/A",Businesses!G2709)</f>
        <v>N/A</v>
      </c>
      <c r="H2708" s="32" t="str">
        <f>IF(Businesses!H2709="","N/A",Businesses!H2709)</f>
        <v>N/A</v>
      </c>
      <c r="I2708" s="32" t="str">
        <f>IF(AND(Businesses!B2709="",Businesses!C2709&lt;&gt;""),0,IF(Businesses!B2709="","N/A",IF(ISNUMBER(Businesses!B2709),Businesses!B2709,0)))</f>
        <v>N/A</v>
      </c>
    </row>
    <row r="2709" spans="2:9">
      <c r="B2709" s="32" t="str">
        <f t="shared" si="85"/>
        <v>N/A</v>
      </c>
      <c r="C2709" s="32" t="str">
        <f>IF(AND(Businesses!D2710="",Businesses!E2710&lt;&gt;""),0,IF(Businesses!D2710="","N/A",IF(ISNUMBER(Businesses!D2710),Businesses!D2710,0)))</f>
        <v>N/A</v>
      </c>
      <c r="D2709" s="32" t="str">
        <f>IF(Businesses!E2710="","N/A",Businesses!E2710)</f>
        <v>N/A</v>
      </c>
      <c r="E2709" s="32" t="str">
        <f>IF(Businesses!F2710="","N/A",Businesses!F2710)</f>
        <v>N/A</v>
      </c>
      <c r="F2709" s="32" t="str">
        <f t="shared" si="84"/>
        <v>N/A</v>
      </c>
      <c r="G2709" s="32" t="str">
        <f>IF(Businesses!G2710="","N/A",Businesses!G2710)</f>
        <v>N/A</v>
      </c>
      <c r="H2709" s="32" t="str">
        <f>IF(Businesses!H2710="","N/A",Businesses!H2710)</f>
        <v>N/A</v>
      </c>
      <c r="I2709" s="32" t="str">
        <f>IF(AND(Businesses!B2710="",Businesses!C2710&lt;&gt;""),0,IF(Businesses!B2710="","N/A",IF(ISNUMBER(Businesses!B2710),Businesses!B2710,0)))</f>
        <v>N/A</v>
      </c>
    </row>
    <row r="2710" spans="2:9">
      <c r="B2710" s="32" t="str">
        <f t="shared" si="85"/>
        <v>N/A</v>
      </c>
      <c r="C2710" s="32" t="str">
        <f>IF(AND(Businesses!D2711="",Businesses!E2711&lt;&gt;""),0,IF(Businesses!D2711="","N/A",IF(ISNUMBER(Businesses!D2711),Businesses!D2711,0)))</f>
        <v>N/A</v>
      </c>
      <c r="D2710" s="32" t="str">
        <f>IF(Businesses!E2711="","N/A",Businesses!E2711)</f>
        <v>N/A</v>
      </c>
      <c r="E2710" s="32" t="str">
        <f>IF(Businesses!F2711="","N/A",Businesses!F2711)</f>
        <v>N/A</v>
      </c>
      <c r="F2710" s="32" t="str">
        <f t="shared" si="84"/>
        <v>N/A</v>
      </c>
      <c r="G2710" s="32" t="str">
        <f>IF(Businesses!G2711="","N/A",Businesses!G2711)</f>
        <v>N/A</v>
      </c>
      <c r="H2710" s="32" t="str">
        <f>IF(Businesses!H2711="","N/A",Businesses!H2711)</f>
        <v>N/A</v>
      </c>
      <c r="I2710" s="32" t="str">
        <f>IF(AND(Businesses!B2711="",Businesses!C2711&lt;&gt;""),0,IF(Businesses!B2711="","N/A",IF(ISNUMBER(Businesses!B2711),Businesses!B2711,0)))</f>
        <v>N/A</v>
      </c>
    </row>
    <row r="2711" spans="2:9">
      <c r="B2711" s="32" t="str">
        <f t="shared" si="85"/>
        <v>N/A</v>
      </c>
      <c r="C2711" s="32" t="str">
        <f>IF(AND(Businesses!D2712="",Businesses!E2712&lt;&gt;""),0,IF(Businesses!D2712="","N/A",IF(ISNUMBER(Businesses!D2712),Businesses!D2712,0)))</f>
        <v>N/A</v>
      </c>
      <c r="D2711" s="32" t="str">
        <f>IF(Businesses!E2712="","N/A",Businesses!E2712)</f>
        <v>N/A</v>
      </c>
      <c r="E2711" s="32" t="str">
        <f>IF(Businesses!F2712="","N/A",Businesses!F2712)</f>
        <v>N/A</v>
      </c>
      <c r="F2711" s="32" t="str">
        <f t="shared" si="84"/>
        <v>N/A</v>
      </c>
      <c r="G2711" s="32" t="str">
        <f>IF(Businesses!G2712="","N/A",Businesses!G2712)</f>
        <v>N/A</v>
      </c>
      <c r="H2711" s="32" t="str">
        <f>IF(Businesses!H2712="","N/A",Businesses!H2712)</f>
        <v>N/A</v>
      </c>
      <c r="I2711" s="32" t="str">
        <f>IF(AND(Businesses!B2712="",Businesses!C2712&lt;&gt;""),0,IF(Businesses!B2712="","N/A",IF(ISNUMBER(Businesses!B2712),Businesses!B2712,0)))</f>
        <v>N/A</v>
      </c>
    </row>
    <row r="2712" spans="2:9">
      <c r="B2712" s="32" t="str">
        <f t="shared" si="85"/>
        <v>N/A</v>
      </c>
      <c r="C2712" s="32" t="str">
        <f>IF(AND(Businesses!D2713="",Businesses!E2713&lt;&gt;""),0,IF(Businesses!D2713="","N/A",IF(ISNUMBER(Businesses!D2713),Businesses!D2713,0)))</f>
        <v>N/A</v>
      </c>
      <c r="D2712" s="32" t="str">
        <f>IF(Businesses!E2713="","N/A",Businesses!E2713)</f>
        <v>N/A</v>
      </c>
      <c r="E2712" s="32" t="str">
        <f>IF(Businesses!F2713="","N/A",Businesses!F2713)</f>
        <v>N/A</v>
      </c>
      <c r="F2712" s="32" t="str">
        <f t="shared" si="84"/>
        <v>N/A</v>
      </c>
      <c r="G2712" s="32" t="str">
        <f>IF(Businesses!G2713="","N/A",Businesses!G2713)</f>
        <v>N/A</v>
      </c>
      <c r="H2712" s="32" t="str">
        <f>IF(Businesses!H2713="","N/A",Businesses!H2713)</f>
        <v>N/A</v>
      </c>
      <c r="I2712" s="32" t="str">
        <f>IF(AND(Businesses!B2713="",Businesses!C2713&lt;&gt;""),0,IF(Businesses!B2713="","N/A",IF(ISNUMBER(Businesses!B2713),Businesses!B2713,0)))</f>
        <v>N/A</v>
      </c>
    </row>
    <row r="2713" spans="2:9">
      <c r="B2713" s="32" t="str">
        <f t="shared" si="85"/>
        <v>N/A</v>
      </c>
      <c r="C2713" s="32" t="str">
        <f>IF(AND(Businesses!D2714="",Businesses!E2714&lt;&gt;""),0,IF(Businesses!D2714="","N/A",IF(ISNUMBER(Businesses!D2714),Businesses!D2714,0)))</f>
        <v>N/A</v>
      </c>
      <c r="D2713" s="32" t="str">
        <f>IF(Businesses!E2714="","N/A",Businesses!E2714)</f>
        <v>N/A</v>
      </c>
      <c r="E2713" s="32" t="str">
        <f>IF(Businesses!F2714="","N/A",Businesses!F2714)</f>
        <v>N/A</v>
      </c>
      <c r="F2713" s="32" t="str">
        <f t="shared" si="84"/>
        <v>N/A</v>
      </c>
      <c r="G2713" s="32" t="str">
        <f>IF(Businesses!G2714="","N/A",Businesses!G2714)</f>
        <v>N/A</v>
      </c>
      <c r="H2713" s="32" t="str">
        <f>IF(Businesses!H2714="","N/A",Businesses!H2714)</f>
        <v>N/A</v>
      </c>
      <c r="I2713" s="32" t="str">
        <f>IF(AND(Businesses!B2714="",Businesses!C2714&lt;&gt;""),0,IF(Businesses!B2714="","N/A",IF(ISNUMBER(Businesses!B2714),Businesses!B2714,0)))</f>
        <v>N/A</v>
      </c>
    </row>
    <row r="2714" spans="2:9">
      <c r="B2714" s="32" t="str">
        <f t="shared" si="85"/>
        <v>N/A</v>
      </c>
      <c r="C2714" s="32" t="str">
        <f>IF(AND(Businesses!D2715="",Businesses!E2715&lt;&gt;""),0,IF(Businesses!D2715="","N/A",IF(ISNUMBER(Businesses!D2715),Businesses!D2715,0)))</f>
        <v>N/A</v>
      </c>
      <c r="D2714" s="32" t="str">
        <f>IF(Businesses!E2715="","N/A",Businesses!E2715)</f>
        <v>N/A</v>
      </c>
      <c r="E2714" s="32" t="str">
        <f>IF(Businesses!F2715="","N/A",Businesses!F2715)</f>
        <v>N/A</v>
      </c>
      <c r="F2714" s="32" t="str">
        <f t="shared" si="84"/>
        <v>N/A</v>
      </c>
      <c r="G2714" s="32" t="str">
        <f>IF(Businesses!G2715="","N/A",Businesses!G2715)</f>
        <v>N/A</v>
      </c>
      <c r="H2714" s="32" t="str">
        <f>IF(Businesses!H2715="","N/A",Businesses!H2715)</f>
        <v>N/A</v>
      </c>
      <c r="I2714" s="32" t="str">
        <f>IF(AND(Businesses!B2715="",Businesses!C2715&lt;&gt;""),0,IF(Businesses!B2715="","N/A",IF(ISNUMBER(Businesses!B2715),Businesses!B2715,0)))</f>
        <v>N/A</v>
      </c>
    </row>
    <row r="2715" spans="2:9">
      <c r="B2715" s="32" t="str">
        <f t="shared" si="85"/>
        <v>N/A</v>
      </c>
      <c r="C2715" s="32" t="str">
        <f>IF(AND(Businesses!D2716="",Businesses!E2716&lt;&gt;""),0,IF(Businesses!D2716="","N/A",IF(ISNUMBER(Businesses!D2716),Businesses!D2716,0)))</f>
        <v>N/A</v>
      </c>
      <c r="D2715" s="32" t="str">
        <f>IF(Businesses!E2716="","N/A",Businesses!E2716)</f>
        <v>N/A</v>
      </c>
      <c r="E2715" s="32" t="str">
        <f>IF(Businesses!F2716="","N/A",Businesses!F2716)</f>
        <v>N/A</v>
      </c>
      <c r="F2715" s="32" t="str">
        <f t="shared" si="84"/>
        <v>N/A</v>
      </c>
      <c r="G2715" s="32" t="str">
        <f>IF(Businesses!G2716="","N/A",Businesses!G2716)</f>
        <v>N/A</v>
      </c>
      <c r="H2715" s="32" t="str">
        <f>IF(Businesses!H2716="","N/A",Businesses!H2716)</f>
        <v>N/A</v>
      </c>
      <c r="I2715" s="32" t="str">
        <f>IF(AND(Businesses!B2716="",Businesses!C2716&lt;&gt;""),0,IF(Businesses!B2716="","N/A",IF(ISNUMBER(Businesses!B2716),Businesses!B2716,0)))</f>
        <v>N/A</v>
      </c>
    </row>
    <row r="2716" spans="2:9">
      <c r="B2716" s="32" t="str">
        <f t="shared" si="85"/>
        <v>N/A</v>
      </c>
      <c r="C2716" s="32" t="str">
        <f>IF(AND(Businesses!D2717="",Businesses!E2717&lt;&gt;""),0,IF(Businesses!D2717="","N/A",IF(ISNUMBER(Businesses!D2717),Businesses!D2717,0)))</f>
        <v>N/A</v>
      </c>
      <c r="D2716" s="32" t="str">
        <f>IF(Businesses!E2717="","N/A",Businesses!E2717)</f>
        <v>N/A</v>
      </c>
      <c r="E2716" s="32" t="str">
        <f>IF(Businesses!F2717="","N/A",Businesses!F2717)</f>
        <v>N/A</v>
      </c>
      <c r="F2716" s="32" t="str">
        <f t="shared" si="84"/>
        <v>N/A</v>
      </c>
      <c r="G2716" s="32" t="str">
        <f>IF(Businesses!G2717="","N/A",Businesses!G2717)</f>
        <v>N/A</v>
      </c>
      <c r="H2716" s="32" t="str">
        <f>IF(Businesses!H2717="","N/A",Businesses!H2717)</f>
        <v>N/A</v>
      </c>
      <c r="I2716" s="32" t="str">
        <f>IF(AND(Businesses!B2717="",Businesses!C2717&lt;&gt;""),0,IF(Businesses!B2717="","N/A",IF(ISNUMBER(Businesses!B2717),Businesses!B2717,0)))</f>
        <v>N/A</v>
      </c>
    </row>
    <row r="2717" spans="2:9">
      <c r="B2717" s="32" t="str">
        <f t="shared" si="85"/>
        <v>N/A</v>
      </c>
      <c r="C2717" s="32" t="str">
        <f>IF(AND(Businesses!D2718="",Businesses!E2718&lt;&gt;""),0,IF(Businesses!D2718="","N/A",IF(ISNUMBER(Businesses!D2718),Businesses!D2718,0)))</f>
        <v>N/A</v>
      </c>
      <c r="D2717" s="32" t="str">
        <f>IF(Businesses!E2718="","N/A",Businesses!E2718)</f>
        <v>N/A</v>
      </c>
      <c r="E2717" s="32" t="str">
        <f>IF(Businesses!F2718="","N/A",Businesses!F2718)</f>
        <v>N/A</v>
      </c>
      <c r="F2717" s="32" t="str">
        <f t="shared" si="84"/>
        <v>N/A</v>
      </c>
      <c r="G2717" s="32" t="str">
        <f>IF(Businesses!G2718="","N/A",Businesses!G2718)</f>
        <v>N/A</v>
      </c>
      <c r="H2717" s="32" t="str">
        <f>IF(Businesses!H2718="","N/A",Businesses!H2718)</f>
        <v>N/A</v>
      </c>
      <c r="I2717" s="32" t="str">
        <f>IF(AND(Businesses!B2718="",Businesses!C2718&lt;&gt;""),0,IF(Businesses!B2718="","N/A",IF(ISNUMBER(Businesses!B2718),Businesses!B2718,0)))</f>
        <v>N/A</v>
      </c>
    </row>
    <row r="2718" spans="2:9">
      <c r="B2718" s="32" t="str">
        <f t="shared" si="85"/>
        <v>N/A</v>
      </c>
      <c r="C2718" s="32" t="str">
        <f>IF(AND(Businesses!D2719="",Businesses!E2719&lt;&gt;""),0,IF(Businesses!D2719="","N/A",IF(ISNUMBER(Businesses!D2719),Businesses!D2719,0)))</f>
        <v>N/A</v>
      </c>
      <c r="D2718" s="32" t="str">
        <f>IF(Businesses!E2719="","N/A",Businesses!E2719)</f>
        <v>N/A</v>
      </c>
      <c r="E2718" s="32" t="str">
        <f>IF(Businesses!F2719="","N/A",Businesses!F2719)</f>
        <v>N/A</v>
      </c>
      <c r="F2718" s="32" t="str">
        <f t="shared" si="84"/>
        <v>N/A</v>
      </c>
      <c r="G2718" s="32" t="str">
        <f>IF(Businesses!G2719="","N/A",Businesses!G2719)</f>
        <v>N/A</v>
      </c>
      <c r="H2718" s="32" t="str">
        <f>IF(Businesses!H2719="","N/A",Businesses!H2719)</f>
        <v>N/A</v>
      </c>
      <c r="I2718" s="32" t="str">
        <f>IF(AND(Businesses!B2719="",Businesses!C2719&lt;&gt;""),0,IF(Businesses!B2719="","N/A",IF(ISNUMBER(Businesses!B2719),Businesses!B2719,0)))</f>
        <v>N/A</v>
      </c>
    </row>
    <row r="2719" spans="2:9">
      <c r="B2719" s="32" t="str">
        <f t="shared" si="85"/>
        <v>N/A</v>
      </c>
      <c r="C2719" s="32" t="str">
        <f>IF(AND(Businesses!D2720="",Businesses!E2720&lt;&gt;""),0,IF(Businesses!D2720="","N/A",IF(ISNUMBER(Businesses!D2720),Businesses!D2720,0)))</f>
        <v>N/A</v>
      </c>
      <c r="D2719" s="32" t="str">
        <f>IF(Businesses!E2720="","N/A",Businesses!E2720)</f>
        <v>N/A</v>
      </c>
      <c r="E2719" s="32" t="str">
        <f>IF(Businesses!F2720="","N/A",Businesses!F2720)</f>
        <v>N/A</v>
      </c>
      <c r="F2719" s="32" t="str">
        <f t="shared" si="84"/>
        <v>N/A</v>
      </c>
      <c r="G2719" s="32" t="str">
        <f>IF(Businesses!G2720="","N/A",Businesses!G2720)</f>
        <v>N/A</v>
      </c>
      <c r="H2719" s="32" t="str">
        <f>IF(Businesses!H2720="","N/A",Businesses!H2720)</f>
        <v>N/A</v>
      </c>
      <c r="I2719" s="32" t="str">
        <f>IF(AND(Businesses!B2720="",Businesses!C2720&lt;&gt;""),0,IF(Businesses!B2720="","N/A",IF(ISNUMBER(Businesses!B2720),Businesses!B2720,0)))</f>
        <v>N/A</v>
      </c>
    </row>
    <row r="2720" spans="2:9">
      <c r="B2720" s="32" t="str">
        <f t="shared" si="85"/>
        <v>N/A</v>
      </c>
      <c r="C2720" s="32" t="str">
        <f>IF(AND(Businesses!D2721="",Businesses!E2721&lt;&gt;""),0,IF(Businesses!D2721="","N/A",IF(ISNUMBER(Businesses!D2721),Businesses!D2721,0)))</f>
        <v>N/A</v>
      </c>
      <c r="D2720" s="32" t="str">
        <f>IF(Businesses!E2721="","N/A",Businesses!E2721)</f>
        <v>N/A</v>
      </c>
      <c r="E2720" s="32" t="str">
        <f>IF(Businesses!F2721="","N/A",Businesses!F2721)</f>
        <v>N/A</v>
      </c>
      <c r="F2720" s="32" t="str">
        <f t="shared" si="84"/>
        <v>N/A</v>
      </c>
      <c r="G2720" s="32" t="str">
        <f>IF(Businesses!G2721="","N/A",Businesses!G2721)</f>
        <v>N/A</v>
      </c>
      <c r="H2720" s="32" t="str">
        <f>IF(Businesses!H2721="","N/A",Businesses!H2721)</f>
        <v>N/A</v>
      </c>
      <c r="I2720" s="32" t="str">
        <f>IF(AND(Businesses!B2721="",Businesses!C2721&lt;&gt;""),0,IF(Businesses!B2721="","N/A",IF(ISNUMBER(Businesses!B2721),Businesses!B2721,0)))</f>
        <v>N/A</v>
      </c>
    </row>
    <row r="2721" spans="2:9">
      <c r="B2721" s="32" t="str">
        <f t="shared" si="85"/>
        <v>N/A</v>
      </c>
      <c r="C2721" s="32" t="str">
        <f>IF(AND(Businesses!D2722="",Businesses!E2722&lt;&gt;""),0,IF(Businesses!D2722="","N/A",IF(ISNUMBER(Businesses!D2722),Businesses!D2722,0)))</f>
        <v>N/A</v>
      </c>
      <c r="D2721" s="32" t="str">
        <f>IF(Businesses!E2722="","N/A",Businesses!E2722)</f>
        <v>N/A</v>
      </c>
      <c r="E2721" s="32" t="str">
        <f>IF(Businesses!F2722="","N/A",Businesses!F2722)</f>
        <v>N/A</v>
      </c>
      <c r="F2721" s="32" t="str">
        <f t="shared" si="84"/>
        <v>N/A</v>
      </c>
      <c r="G2721" s="32" t="str">
        <f>IF(Businesses!G2722="","N/A",Businesses!G2722)</f>
        <v>N/A</v>
      </c>
      <c r="H2721" s="32" t="str">
        <f>IF(Businesses!H2722="","N/A",Businesses!H2722)</f>
        <v>N/A</v>
      </c>
      <c r="I2721" s="32" t="str">
        <f>IF(AND(Businesses!B2722="",Businesses!C2722&lt;&gt;""),0,IF(Businesses!B2722="","N/A",IF(ISNUMBER(Businesses!B2722),Businesses!B2722,0)))</f>
        <v>N/A</v>
      </c>
    </row>
    <row r="2722" spans="2:9">
      <c r="B2722" s="32" t="str">
        <f t="shared" si="85"/>
        <v>N/A</v>
      </c>
      <c r="C2722" s="32" t="str">
        <f>IF(AND(Businesses!D2723="",Businesses!E2723&lt;&gt;""),0,IF(Businesses!D2723="","N/A",IF(ISNUMBER(Businesses!D2723),Businesses!D2723,0)))</f>
        <v>N/A</v>
      </c>
      <c r="D2722" s="32" t="str">
        <f>IF(Businesses!E2723="","N/A",Businesses!E2723)</f>
        <v>N/A</v>
      </c>
      <c r="E2722" s="32" t="str">
        <f>IF(Businesses!F2723="","N/A",Businesses!F2723)</f>
        <v>N/A</v>
      </c>
      <c r="F2722" s="32" t="str">
        <f t="shared" si="84"/>
        <v>N/A</v>
      </c>
      <c r="G2722" s="32" t="str">
        <f>IF(Businesses!G2723="","N/A",Businesses!G2723)</f>
        <v>N/A</v>
      </c>
      <c r="H2722" s="32" t="str">
        <f>IF(Businesses!H2723="","N/A",Businesses!H2723)</f>
        <v>N/A</v>
      </c>
      <c r="I2722" s="32" t="str">
        <f>IF(AND(Businesses!B2723="",Businesses!C2723&lt;&gt;""),0,IF(Businesses!B2723="","N/A",IF(ISNUMBER(Businesses!B2723),Businesses!B2723,0)))</f>
        <v>N/A</v>
      </c>
    </row>
    <row r="2723" spans="2:9">
      <c r="B2723" s="32" t="str">
        <f t="shared" si="85"/>
        <v>N/A</v>
      </c>
      <c r="C2723" s="32" t="str">
        <f>IF(AND(Businesses!D2724="",Businesses!E2724&lt;&gt;""),0,IF(Businesses!D2724="","N/A",IF(ISNUMBER(Businesses!D2724),Businesses!D2724,0)))</f>
        <v>N/A</v>
      </c>
      <c r="D2723" s="32" t="str">
        <f>IF(Businesses!E2724="","N/A",Businesses!E2724)</f>
        <v>N/A</v>
      </c>
      <c r="E2723" s="32" t="str">
        <f>IF(Businesses!F2724="","N/A",Businesses!F2724)</f>
        <v>N/A</v>
      </c>
      <c r="F2723" s="32" t="str">
        <f t="shared" si="84"/>
        <v>N/A</v>
      </c>
      <c r="G2723" s="32" t="str">
        <f>IF(Businesses!G2724="","N/A",Businesses!G2724)</f>
        <v>N/A</v>
      </c>
      <c r="H2723" s="32" t="str">
        <f>IF(Businesses!H2724="","N/A",Businesses!H2724)</f>
        <v>N/A</v>
      </c>
      <c r="I2723" s="32" t="str">
        <f>IF(AND(Businesses!B2724="",Businesses!C2724&lt;&gt;""),0,IF(Businesses!B2724="","N/A",IF(ISNUMBER(Businesses!B2724),Businesses!B2724,0)))</f>
        <v>N/A</v>
      </c>
    </row>
    <row r="2724" spans="2:9">
      <c r="B2724" s="32" t="str">
        <f t="shared" si="85"/>
        <v>N/A</v>
      </c>
      <c r="C2724" s="32" t="str">
        <f>IF(AND(Businesses!D2725="",Businesses!E2725&lt;&gt;""),0,IF(Businesses!D2725="","N/A",IF(ISNUMBER(Businesses!D2725),Businesses!D2725,0)))</f>
        <v>N/A</v>
      </c>
      <c r="D2724" s="32" t="str">
        <f>IF(Businesses!E2725="","N/A",Businesses!E2725)</f>
        <v>N/A</v>
      </c>
      <c r="E2724" s="32" t="str">
        <f>IF(Businesses!F2725="","N/A",Businesses!F2725)</f>
        <v>N/A</v>
      </c>
      <c r="F2724" s="32" t="str">
        <f t="shared" si="84"/>
        <v>N/A</v>
      </c>
      <c r="G2724" s="32" t="str">
        <f>IF(Businesses!G2725="","N/A",Businesses!G2725)</f>
        <v>N/A</v>
      </c>
      <c r="H2724" s="32" t="str">
        <f>IF(Businesses!H2725="","N/A",Businesses!H2725)</f>
        <v>N/A</v>
      </c>
      <c r="I2724" s="32" t="str">
        <f>IF(AND(Businesses!B2725="",Businesses!C2725&lt;&gt;""),0,IF(Businesses!B2725="","N/A",IF(ISNUMBER(Businesses!B2725),Businesses!B2725,0)))</f>
        <v>N/A</v>
      </c>
    </row>
    <row r="2725" spans="2:9">
      <c r="B2725" s="32" t="str">
        <f t="shared" si="85"/>
        <v>N/A</v>
      </c>
      <c r="C2725" s="32" t="str">
        <f>IF(AND(Businesses!D2726="",Businesses!E2726&lt;&gt;""),0,IF(Businesses!D2726="","N/A",IF(ISNUMBER(Businesses!D2726),Businesses!D2726,0)))</f>
        <v>N/A</v>
      </c>
      <c r="D2725" s="32" t="str">
        <f>IF(Businesses!E2726="","N/A",Businesses!E2726)</f>
        <v>N/A</v>
      </c>
      <c r="E2725" s="32" t="str">
        <f>IF(Businesses!F2726="","N/A",Businesses!F2726)</f>
        <v>N/A</v>
      </c>
      <c r="F2725" s="32" t="str">
        <f t="shared" si="84"/>
        <v>N/A</v>
      </c>
      <c r="G2725" s="32" t="str">
        <f>IF(Businesses!G2726="","N/A",Businesses!G2726)</f>
        <v>N/A</v>
      </c>
      <c r="H2725" s="32" t="str">
        <f>IF(Businesses!H2726="","N/A",Businesses!H2726)</f>
        <v>N/A</v>
      </c>
      <c r="I2725" s="32" t="str">
        <f>IF(AND(Businesses!B2726="",Businesses!C2726&lt;&gt;""),0,IF(Businesses!B2726="","N/A",IF(ISNUMBER(Businesses!B2726),Businesses!B2726,0)))</f>
        <v>N/A</v>
      </c>
    </row>
    <row r="2726" spans="2:9">
      <c r="B2726" s="32" t="str">
        <f t="shared" si="85"/>
        <v>N/A</v>
      </c>
      <c r="C2726" s="32" t="str">
        <f>IF(AND(Businesses!D2727="",Businesses!E2727&lt;&gt;""),0,IF(Businesses!D2727="","N/A",IF(ISNUMBER(Businesses!D2727),Businesses!D2727,0)))</f>
        <v>N/A</v>
      </c>
      <c r="D2726" s="32" t="str">
        <f>IF(Businesses!E2727="","N/A",Businesses!E2727)</f>
        <v>N/A</v>
      </c>
      <c r="E2726" s="32" t="str">
        <f>IF(Businesses!F2727="","N/A",Businesses!F2727)</f>
        <v>N/A</v>
      </c>
      <c r="F2726" s="32" t="str">
        <f t="shared" si="84"/>
        <v>N/A</v>
      </c>
      <c r="G2726" s="32" t="str">
        <f>IF(Businesses!G2727="","N/A",Businesses!G2727)</f>
        <v>N/A</v>
      </c>
      <c r="H2726" s="32" t="str">
        <f>IF(Businesses!H2727="","N/A",Businesses!H2727)</f>
        <v>N/A</v>
      </c>
      <c r="I2726" s="32" t="str">
        <f>IF(AND(Businesses!B2727="",Businesses!C2727&lt;&gt;""),0,IF(Businesses!B2727="","N/A",IF(ISNUMBER(Businesses!B2727),Businesses!B2727,0)))</f>
        <v>N/A</v>
      </c>
    </row>
    <row r="2727" spans="2:9">
      <c r="B2727" s="32" t="str">
        <f t="shared" si="85"/>
        <v>N/A</v>
      </c>
      <c r="C2727" s="32" t="str">
        <f>IF(AND(Businesses!D2728="",Businesses!E2728&lt;&gt;""),0,IF(Businesses!D2728="","N/A",IF(ISNUMBER(Businesses!D2728),Businesses!D2728,0)))</f>
        <v>N/A</v>
      </c>
      <c r="D2727" s="32" t="str">
        <f>IF(Businesses!E2728="","N/A",Businesses!E2728)</f>
        <v>N/A</v>
      </c>
      <c r="E2727" s="32" t="str">
        <f>IF(Businesses!F2728="","N/A",Businesses!F2728)</f>
        <v>N/A</v>
      </c>
      <c r="F2727" s="32" t="str">
        <f t="shared" si="84"/>
        <v>N/A</v>
      </c>
      <c r="G2727" s="32" t="str">
        <f>IF(Businesses!G2728="","N/A",Businesses!G2728)</f>
        <v>N/A</v>
      </c>
      <c r="H2727" s="32" t="str">
        <f>IF(Businesses!H2728="","N/A",Businesses!H2728)</f>
        <v>N/A</v>
      </c>
      <c r="I2727" s="32" t="str">
        <f>IF(AND(Businesses!B2728="",Businesses!C2728&lt;&gt;""),0,IF(Businesses!B2728="","N/A",IF(ISNUMBER(Businesses!B2728),Businesses!B2728,0)))</f>
        <v>N/A</v>
      </c>
    </row>
    <row r="2728" spans="2:9">
      <c r="B2728" s="32" t="str">
        <f t="shared" si="85"/>
        <v>N/A</v>
      </c>
      <c r="C2728" s="32" t="str">
        <f>IF(AND(Businesses!D2729="",Businesses!E2729&lt;&gt;""),0,IF(Businesses!D2729="","N/A",IF(ISNUMBER(Businesses!D2729),Businesses!D2729,0)))</f>
        <v>N/A</v>
      </c>
      <c r="D2728" s="32" t="str">
        <f>IF(Businesses!E2729="","N/A",Businesses!E2729)</f>
        <v>N/A</v>
      </c>
      <c r="E2728" s="32" t="str">
        <f>IF(Businesses!F2729="","N/A",Businesses!F2729)</f>
        <v>N/A</v>
      </c>
      <c r="F2728" s="32" t="str">
        <f t="shared" si="84"/>
        <v>N/A</v>
      </c>
      <c r="G2728" s="32" t="str">
        <f>IF(Businesses!G2729="","N/A",Businesses!G2729)</f>
        <v>N/A</v>
      </c>
      <c r="H2728" s="32" t="str">
        <f>IF(Businesses!H2729="","N/A",Businesses!H2729)</f>
        <v>N/A</v>
      </c>
      <c r="I2728" s="32" t="str">
        <f>IF(AND(Businesses!B2729="",Businesses!C2729&lt;&gt;""),0,IF(Businesses!B2729="","N/A",IF(ISNUMBER(Businesses!B2729),Businesses!B2729,0)))</f>
        <v>N/A</v>
      </c>
    </row>
    <row r="2729" spans="2:9">
      <c r="B2729" s="32" t="str">
        <f t="shared" si="85"/>
        <v>N/A</v>
      </c>
      <c r="C2729" s="32" t="str">
        <f>IF(AND(Businesses!D2730="",Businesses!E2730&lt;&gt;""),0,IF(Businesses!D2730="","N/A",IF(ISNUMBER(Businesses!D2730),Businesses!D2730,0)))</f>
        <v>N/A</v>
      </c>
      <c r="D2729" s="32" t="str">
        <f>IF(Businesses!E2730="","N/A",Businesses!E2730)</f>
        <v>N/A</v>
      </c>
      <c r="E2729" s="32" t="str">
        <f>IF(Businesses!F2730="","N/A",Businesses!F2730)</f>
        <v>N/A</v>
      </c>
      <c r="F2729" s="32" t="str">
        <f t="shared" si="84"/>
        <v>N/A</v>
      </c>
      <c r="G2729" s="32" t="str">
        <f>IF(Businesses!G2730="","N/A",Businesses!G2730)</f>
        <v>N/A</v>
      </c>
      <c r="H2729" s="32" t="str">
        <f>IF(Businesses!H2730="","N/A",Businesses!H2730)</f>
        <v>N/A</v>
      </c>
      <c r="I2729" s="32" t="str">
        <f>IF(AND(Businesses!B2730="",Businesses!C2730&lt;&gt;""),0,IF(Businesses!B2730="","N/A",IF(ISNUMBER(Businesses!B2730),Businesses!B2730,0)))</f>
        <v>N/A</v>
      </c>
    </row>
    <row r="2730" spans="2:9">
      <c r="B2730" s="32" t="str">
        <f t="shared" si="85"/>
        <v>N/A</v>
      </c>
      <c r="C2730" s="32" t="str">
        <f>IF(AND(Businesses!D2731="",Businesses!E2731&lt;&gt;""),0,IF(Businesses!D2731="","N/A",IF(ISNUMBER(Businesses!D2731),Businesses!D2731,0)))</f>
        <v>N/A</v>
      </c>
      <c r="D2730" s="32" t="str">
        <f>IF(Businesses!E2731="","N/A",Businesses!E2731)</f>
        <v>N/A</v>
      </c>
      <c r="E2730" s="32" t="str">
        <f>IF(Businesses!F2731="","N/A",Businesses!F2731)</f>
        <v>N/A</v>
      </c>
      <c r="F2730" s="32" t="str">
        <f t="shared" si="84"/>
        <v>N/A</v>
      </c>
      <c r="G2730" s="32" t="str">
        <f>IF(Businesses!G2731="","N/A",Businesses!G2731)</f>
        <v>N/A</v>
      </c>
      <c r="H2730" s="32" t="str">
        <f>IF(Businesses!H2731="","N/A",Businesses!H2731)</f>
        <v>N/A</v>
      </c>
      <c r="I2730" s="32" t="str">
        <f>IF(AND(Businesses!B2731="",Businesses!C2731&lt;&gt;""),0,IF(Businesses!B2731="","N/A",IF(ISNUMBER(Businesses!B2731),Businesses!B2731,0)))</f>
        <v>N/A</v>
      </c>
    </row>
    <row r="2731" spans="2:9">
      <c r="B2731" s="32" t="str">
        <f t="shared" si="85"/>
        <v>N/A</v>
      </c>
      <c r="C2731" s="32" t="str">
        <f>IF(AND(Businesses!D2732="",Businesses!E2732&lt;&gt;""),0,IF(Businesses!D2732="","N/A",IF(ISNUMBER(Businesses!D2732),Businesses!D2732,0)))</f>
        <v>N/A</v>
      </c>
      <c r="D2731" s="32" t="str">
        <f>IF(Businesses!E2732="","N/A",Businesses!E2732)</f>
        <v>N/A</v>
      </c>
      <c r="E2731" s="32" t="str">
        <f>IF(Businesses!F2732="","N/A",Businesses!F2732)</f>
        <v>N/A</v>
      </c>
      <c r="F2731" s="32" t="str">
        <f t="shared" si="84"/>
        <v>N/A</v>
      </c>
      <c r="G2731" s="32" t="str">
        <f>IF(Businesses!G2732="","N/A",Businesses!G2732)</f>
        <v>N/A</v>
      </c>
      <c r="H2731" s="32" t="str">
        <f>IF(Businesses!H2732="","N/A",Businesses!H2732)</f>
        <v>N/A</v>
      </c>
      <c r="I2731" s="32" t="str">
        <f>IF(AND(Businesses!B2732="",Businesses!C2732&lt;&gt;""),0,IF(Businesses!B2732="","N/A",IF(ISNUMBER(Businesses!B2732),Businesses!B2732,0)))</f>
        <v>N/A</v>
      </c>
    </row>
    <row r="2732" spans="2:9">
      <c r="B2732" s="32" t="str">
        <f t="shared" si="85"/>
        <v>N/A</v>
      </c>
      <c r="C2732" s="32" t="str">
        <f>IF(AND(Businesses!D2733="",Businesses!E2733&lt;&gt;""),0,IF(Businesses!D2733="","N/A",IF(ISNUMBER(Businesses!D2733),Businesses!D2733,0)))</f>
        <v>N/A</v>
      </c>
      <c r="D2732" s="32" t="str">
        <f>IF(Businesses!E2733="","N/A",Businesses!E2733)</f>
        <v>N/A</v>
      </c>
      <c r="E2732" s="32" t="str">
        <f>IF(Businesses!F2733="","N/A",Businesses!F2733)</f>
        <v>N/A</v>
      </c>
      <c r="F2732" s="32" t="str">
        <f t="shared" si="84"/>
        <v>N/A</v>
      </c>
      <c r="G2732" s="32" t="str">
        <f>IF(Businesses!G2733="","N/A",Businesses!G2733)</f>
        <v>N/A</v>
      </c>
      <c r="H2732" s="32" t="str">
        <f>IF(Businesses!H2733="","N/A",Businesses!H2733)</f>
        <v>N/A</v>
      </c>
      <c r="I2732" s="32" t="str">
        <f>IF(AND(Businesses!B2733="",Businesses!C2733&lt;&gt;""),0,IF(Businesses!B2733="","N/A",IF(ISNUMBER(Businesses!B2733),Businesses!B2733,0)))</f>
        <v>N/A</v>
      </c>
    </row>
    <row r="2733" spans="2:9">
      <c r="B2733" s="32" t="str">
        <f t="shared" si="85"/>
        <v>N/A</v>
      </c>
      <c r="C2733" s="32" t="str">
        <f>IF(AND(Businesses!D2734="",Businesses!E2734&lt;&gt;""),0,IF(Businesses!D2734="","N/A",IF(ISNUMBER(Businesses!D2734),Businesses!D2734,0)))</f>
        <v>N/A</v>
      </c>
      <c r="D2733" s="32" t="str">
        <f>IF(Businesses!E2734="","N/A",Businesses!E2734)</f>
        <v>N/A</v>
      </c>
      <c r="E2733" s="32" t="str">
        <f>IF(Businesses!F2734="","N/A",Businesses!F2734)</f>
        <v>N/A</v>
      </c>
      <c r="F2733" s="32" t="str">
        <f t="shared" si="84"/>
        <v>N/A</v>
      </c>
      <c r="G2733" s="32" t="str">
        <f>IF(Businesses!G2734="","N/A",Businesses!G2734)</f>
        <v>N/A</v>
      </c>
      <c r="H2733" s="32" t="str">
        <f>IF(Businesses!H2734="","N/A",Businesses!H2734)</f>
        <v>N/A</v>
      </c>
      <c r="I2733" s="32" t="str">
        <f>IF(AND(Businesses!B2734="",Businesses!C2734&lt;&gt;""),0,IF(Businesses!B2734="","N/A",IF(ISNUMBER(Businesses!B2734),Businesses!B2734,0)))</f>
        <v>N/A</v>
      </c>
    </row>
    <row r="2734" spans="2:9">
      <c r="B2734" s="32" t="str">
        <f t="shared" si="85"/>
        <v>N/A</v>
      </c>
      <c r="C2734" s="32" t="str">
        <f>IF(AND(Businesses!D2735="",Businesses!E2735&lt;&gt;""),0,IF(Businesses!D2735="","N/A",IF(ISNUMBER(Businesses!D2735),Businesses!D2735,0)))</f>
        <v>N/A</v>
      </c>
      <c r="D2734" s="32" t="str">
        <f>IF(Businesses!E2735="","N/A",Businesses!E2735)</f>
        <v>N/A</v>
      </c>
      <c r="E2734" s="32" t="str">
        <f>IF(Businesses!F2735="","N/A",Businesses!F2735)</f>
        <v>N/A</v>
      </c>
      <c r="F2734" s="32" t="str">
        <f t="shared" si="84"/>
        <v>N/A</v>
      </c>
      <c r="G2734" s="32" t="str">
        <f>IF(Businesses!G2735="","N/A",Businesses!G2735)</f>
        <v>N/A</v>
      </c>
      <c r="H2734" s="32" t="str">
        <f>IF(Businesses!H2735="","N/A",Businesses!H2735)</f>
        <v>N/A</v>
      </c>
      <c r="I2734" s="32" t="str">
        <f>IF(AND(Businesses!B2735="",Businesses!C2735&lt;&gt;""),0,IF(Businesses!B2735="","N/A",IF(ISNUMBER(Businesses!B2735),Businesses!B2735,0)))</f>
        <v>N/A</v>
      </c>
    </row>
    <row r="2735" spans="2:9">
      <c r="B2735" s="32" t="str">
        <f t="shared" si="85"/>
        <v>N/A</v>
      </c>
      <c r="C2735" s="32" t="str">
        <f>IF(AND(Businesses!D2736="",Businesses!E2736&lt;&gt;""),0,IF(Businesses!D2736="","N/A",IF(ISNUMBER(Businesses!D2736),Businesses!D2736,0)))</f>
        <v>N/A</v>
      </c>
      <c r="D2735" s="32" t="str">
        <f>IF(Businesses!E2736="","N/A",Businesses!E2736)</f>
        <v>N/A</v>
      </c>
      <c r="E2735" s="32" t="str">
        <f>IF(Businesses!F2736="","N/A",Businesses!F2736)</f>
        <v>N/A</v>
      </c>
      <c r="F2735" s="32" t="str">
        <f t="shared" si="84"/>
        <v>N/A</v>
      </c>
      <c r="G2735" s="32" t="str">
        <f>IF(Businesses!G2736="","N/A",Businesses!G2736)</f>
        <v>N/A</v>
      </c>
      <c r="H2735" s="32" t="str">
        <f>IF(Businesses!H2736="","N/A",Businesses!H2736)</f>
        <v>N/A</v>
      </c>
      <c r="I2735" s="32" t="str">
        <f>IF(AND(Businesses!B2736="",Businesses!C2736&lt;&gt;""),0,IF(Businesses!B2736="","N/A",IF(ISNUMBER(Businesses!B2736),Businesses!B2736,0)))</f>
        <v>N/A</v>
      </c>
    </row>
    <row r="2736" spans="2:9">
      <c r="B2736" s="32" t="str">
        <f t="shared" si="85"/>
        <v>N/A</v>
      </c>
      <c r="C2736" s="32" t="str">
        <f>IF(AND(Businesses!D2737="",Businesses!E2737&lt;&gt;""),0,IF(Businesses!D2737="","N/A",IF(ISNUMBER(Businesses!D2737),Businesses!D2737,0)))</f>
        <v>N/A</v>
      </c>
      <c r="D2736" s="32" t="str">
        <f>IF(Businesses!E2737="","N/A",Businesses!E2737)</f>
        <v>N/A</v>
      </c>
      <c r="E2736" s="32" t="str">
        <f>IF(Businesses!F2737="","N/A",Businesses!F2737)</f>
        <v>N/A</v>
      </c>
      <c r="F2736" s="32" t="str">
        <f t="shared" si="84"/>
        <v>N/A</v>
      </c>
      <c r="G2736" s="32" t="str">
        <f>IF(Businesses!G2737="","N/A",Businesses!G2737)</f>
        <v>N/A</v>
      </c>
      <c r="H2736" s="32" t="str">
        <f>IF(Businesses!H2737="","N/A",Businesses!H2737)</f>
        <v>N/A</v>
      </c>
      <c r="I2736" s="32" t="str">
        <f>IF(AND(Businesses!B2737="",Businesses!C2737&lt;&gt;""),0,IF(Businesses!B2737="","N/A",IF(ISNUMBER(Businesses!B2737),Businesses!B2737,0)))</f>
        <v>N/A</v>
      </c>
    </row>
    <row r="2737" spans="2:9">
      <c r="B2737" s="32" t="str">
        <f t="shared" si="85"/>
        <v>N/A</v>
      </c>
      <c r="C2737" s="32" t="str">
        <f>IF(AND(Businesses!D2738="",Businesses!E2738&lt;&gt;""),0,IF(Businesses!D2738="","N/A",IF(ISNUMBER(Businesses!D2738),Businesses!D2738,0)))</f>
        <v>N/A</v>
      </c>
      <c r="D2737" s="32" t="str">
        <f>IF(Businesses!E2738="","N/A",Businesses!E2738)</f>
        <v>N/A</v>
      </c>
      <c r="E2737" s="32" t="str">
        <f>IF(Businesses!F2738="","N/A",Businesses!F2738)</f>
        <v>N/A</v>
      </c>
      <c r="F2737" s="32" t="str">
        <f t="shared" si="84"/>
        <v>N/A</v>
      </c>
      <c r="G2737" s="32" t="str">
        <f>IF(Businesses!G2738="","N/A",Businesses!G2738)</f>
        <v>N/A</v>
      </c>
      <c r="H2737" s="32" t="str">
        <f>IF(Businesses!H2738="","N/A",Businesses!H2738)</f>
        <v>N/A</v>
      </c>
      <c r="I2737" s="32" t="str">
        <f>IF(AND(Businesses!B2738="",Businesses!C2738&lt;&gt;""),0,IF(Businesses!B2738="","N/A",IF(ISNUMBER(Businesses!B2738),Businesses!B2738,0)))</f>
        <v>N/A</v>
      </c>
    </row>
    <row r="2738" spans="2:9">
      <c r="B2738" s="32" t="str">
        <f t="shared" si="85"/>
        <v>N/A</v>
      </c>
      <c r="C2738" s="32" t="str">
        <f>IF(AND(Businesses!D2739="",Businesses!E2739&lt;&gt;""),0,IF(Businesses!D2739="","N/A",IF(ISNUMBER(Businesses!D2739),Businesses!D2739,0)))</f>
        <v>N/A</v>
      </c>
      <c r="D2738" s="32" t="str">
        <f>IF(Businesses!E2739="","N/A",Businesses!E2739)</f>
        <v>N/A</v>
      </c>
      <c r="E2738" s="32" t="str">
        <f>IF(Businesses!F2739="","N/A",Businesses!F2739)</f>
        <v>N/A</v>
      </c>
      <c r="F2738" s="32" t="str">
        <f t="shared" si="84"/>
        <v>N/A</v>
      </c>
      <c r="G2738" s="32" t="str">
        <f>IF(Businesses!G2739="","N/A",Businesses!G2739)</f>
        <v>N/A</v>
      </c>
      <c r="H2738" s="32" t="str">
        <f>IF(Businesses!H2739="","N/A",Businesses!H2739)</f>
        <v>N/A</v>
      </c>
      <c r="I2738" s="32" t="str">
        <f>IF(AND(Businesses!B2739="",Businesses!C2739&lt;&gt;""),0,IF(Businesses!B2739="","N/A",IF(ISNUMBER(Businesses!B2739),Businesses!B2739,0)))</f>
        <v>N/A</v>
      </c>
    </row>
    <row r="2739" spans="2:9">
      <c r="B2739" s="32" t="str">
        <f t="shared" si="85"/>
        <v>N/A</v>
      </c>
      <c r="C2739" s="32" t="str">
        <f>IF(AND(Businesses!D2740="",Businesses!E2740&lt;&gt;""),0,IF(Businesses!D2740="","N/A",IF(ISNUMBER(Businesses!D2740),Businesses!D2740,0)))</f>
        <v>N/A</v>
      </c>
      <c r="D2739" s="32" t="str">
        <f>IF(Businesses!E2740="","N/A",Businesses!E2740)</f>
        <v>N/A</v>
      </c>
      <c r="E2739" s="32" t="str">
        <f>IF(Businesses!F2740="","N/A",Businesses!F2740)</f>
        <v>N/A</v>
      </c>
      <c r="F2739" s="32" t="str">
        <f t="shared" si="84"/>
        <v>N/A</v>
      </c>
      <c r="G2739" s="32" t="str">
        <f>IF(Businesses!G2740="","N/A",Businesses!G2740)</f>
        <v>N/A</v>
      </c>
      <c r="H2739" s="32" t="str">
        <f>IF(Businesses!H2740="","N/A",Businesses!H2740)</f>
        <v>N/A</v>
      </c>
      <c r="I2739" s="32" t="str">
        <f>IF(AND(Businesses!B2740="",Businesses!C2740&lt;&gt;""),0,IF(Businesses!B2740="","N/A",IF(ISNUMBER(Businesses!B2740),Businesses!B2740,0)))</f>
        <v>N/A</v>
      </c>
    </row>
    <row r="2740" spans="2:9">
      <c r="B2740" s="32" t="str">
        <f t="shared" si="85"/>
        <v>N/A</v>
      </c>
      <c r="C2740" s="32" t="str">
        <f>IF(AND(Businesses!D2741="",Businesses!E2741&lt;&gt;""),0,IF(Businesses!D2741="","N/A",IF(ISNUMBER(Businesses!D2741),Businesses!D2741,0)))</f>
        <v>N/A</v>
      </c>
      <c r="D2740" s="32" t="str">
        <f>IF(Businesses!E2741="","N/A",Businesses!E2741)</f>
        <v>N/A</v>
      </c>
      <c r="E2740" s="32" t="str">
        <f>IF(Businesses!F2741="","N/A",Businesses!F2741)</f>
        <v>N/A</v>
      </c>
      <c r="F2740" s="32" t="str">
        <f t="shared" si="84"/>
        <v>N/A</v>
      </c>
      <c r="G2740" s="32" t="str">
        <f>IF(Businesses!G2741="","N/A",Businesses!G2741)</f>
        <v>N/A</v>
      </c>
      <c r="H2740" s="32" t="str">
        <f>IF(Businesses!H2741="","N/A",Businesses!H2741)</f>
        <v>N/A</v>
      </c>
      <c r="I2740" s="32" t="str">
        <f>IF(AND(Businesses!B2741="",Businesses!C2741&lt;&gt;""),0,IF(Businesses!B2741="","N/A",IF(ISNUMBER(Businesses!B2741),Businesses!B2741,0)))</f>
        <v>N/A</v>
      </c>
    </row>
    <row r="2741" spans="2:9">
      <c r="B2741" s="32" t="str">
        <f t="shared" si="85"/>
        <v>N/A</v>
      </c>
      <c r="C2741" s="32" t="str">
        <f>IF(AND(Businesses!D2742="",Businesses!E2742&lt;&gt;""),0,IF(Businesses!D2742="","N/A",IF(ISNUMBER(Businesses!D2742),Businesses!D2742,0)))</f>
        <v>N/A</v>
      </c>
      <c r="D2741" s="32" t="str">
        <f>IF(Businesses!E2742="","N/A",Businesses!E2742)</f>
        <v>N/A</v>
      </c>
      <c r="E2741" s="32" t="str">
        <f>IF(Businesses!F2742="","N/A",Businesses!F2742)</f>
        <v>N/A</v>
      </c>
      <c r="F2741" s="32" t="str">
        <f t="shared" si="84"/>
        <v>N/A</v>
      </c>
      <c r="G2741" s="32" t="str">
        <f>IF(Businesses!G2742="","N/A",Businesses!G2742)</f>
        <v>N/A</v>
      </c>
      <c r="H2741" s="32" t="str">
        <f>IF(Businesses!H2742="","N/A",Businesses!H2742)</f>
        <v>N/A</v>
      </c>
      <c r="I2741" s="32" t="str">
        <f>IF(AND(Businesses!B2742="",Businesses!C2742&lt;&gt;""),0,IF(Businesses!B2742="","N/A",IF(ISNUMBER(Businesses!B2742),Businesses!B2742,0)))</f>
        <v>N/A</v>
      </c>
    </row>
    <row r="2742" spans="2:9">
      <c r="B2742" s="32" t="str">
        <f t="shared" si="85"/>
        <v>N/A</v>
      </c>
      <c r="C2742" s="32" t="str">
        <f>IF(AND(Businesses!D2743="",Businesses!E2743&lt;&gt;""),0,IF(Businesses!D2743="","N/A",IF(ISNUMBER(Businesses!D2743),Businesses!D2743,0)))</f>
        <v>N/A</v>
      </c>
      <c r="D2742" s="32" t="str">
        <f>IF(Businesses!E2743="","N/A",Businesses!E2743)</f>
        <v>N/A</v>
      </c>
      <c r="E2742" s="32" t="str">
        <f>IF(Businesses!F2743="","N/A",Businesses!F2743)</f>
        <v>N/A</v>
      </c>
      <c r="F2742" s="32" t="str">
        <f t="shared" si="84"/>
        <v>N/A</v>
      </c>
      <c r="G2742" s="32" t="str">
        <f>IF(Businesses!G2743="","N/A",Businesses!G2743)</f>
        <v>N/A</v>
      </c>
      <c r="H2742" s="32" t="str">
        <f>IF(Businesses!H2743="","N/A",Businesses!H2743)</f>
        <v>N/A</v>
      </c>
      <c r="I2742" s="32" t="str">
        <f>IF(AND(Businesses!B2743="",Businesses!C2743&lt;&gt;""),0,IF(Businesses!B2743="","N/A",IF(ISNUMBER(Businesses!B2743),Businesses!B2743,0)))</f>
        <v>N/A</v>
      </c>
    </row>
    <row r="2743" spans="2:9">
      <c r="B2743" s="32" t="str">
        <f t="shared" si="85"/>
        <v>N/A</v>
      </c>
      <c r="C2743" s="32" t="str">
        <f>IF(AND(Businesses!D2744="",Businesses!E2744&lt;&gt;""),0,IF(Businesses!D2744="","N/A",IF(ISNUMBER(Businesses!D2744),Businesses!D2744,0)))</f>
        <v>N/A</v>
      </c>
      <c r="D2743" s="32" t="str">
        <f>IF(Businesses!E2744="","N/A",Businesses!E2744)</f>
        <v>N/A</v>
      </c>
      <c r="E2743" s="32" t="str">
        <f>IF(Businesses!F2744="","N/A",Businesses!F2744)</f>
        <v>N/A</v>
      </c>
      <c r="F2743" s="32" t="str">
        <f t="shared" si="84"/>
        <v>N/A</v>
      </c>
      <c r="G2743" s="32" t="str">
        <f>IF(Businesses!G2744="","N/A",Businesses!G2744)</f>
        <v>N/A</v>
      </c>
      <c r="H2743" s="32" t="str">
        <f>IF(Businesses!H2744="","N/A",Businesses!H2744)</f>
        <v>N/A</v>
      </c>
      <c r="I2743" s="32" t="str">
        <f>IF(AND(Businesses!B2744="",Businesses!C2744&lt;&gt;""),0,IF(Businesses!B2744="","N/A",IF(ISNUMBER(Businesses!B2744),Businesses!B2744,0)))</f>
        <v>N/A</v>
      </c>
    </row>
    <row r="2744" spans="2:9">
      <c r="B2744" s="32" t="str">
        <f t="shared" si="85"/>
        <v>N/A</v>
      </c>
      <c r="C2744" s="32" t="str">
        <f>IF(AND(Businesses!D2745="",Businesses!E2745&lt;&gt;""),0,IF(Businesses!D2745="","N/A",IF(ISNUMBER(Businesses!D2745),Businesses!D2745,0)))</f>
        <v>N/A</v>
      </c>
      <c r="D2744" s="32" t="str">
        <f>IF(Businesses!E2745="","N/A",Businesses!E2745)</f>
        <v>N/A</v>
      </c>
      <c r="E2744" s="32" t="str">
        <f>IF(Businesses!F2745="","N/A",Businesses!F2745)</f>
        <v>N/A</v>
      </c>
      <c r="F2744" s="32" t="str">
        <f t="shared" si="84"/>
        <v>N/A</v>
      </c>
      <c r="G2744" s="32" t="str">
        <f>IF(Businesses!G2745="","N/A",Businesses!G2745)</f>
        <v>N/A</v>
      </c>
      <c r="H2744" s="32" t="str">
        <f>IF(Businesses!H2745="","N/A",Businesses!H2745)</f>
        <v>N/A</v>
      </c>
      <c r="I2744" s="32" t="str">
        <f>IF(AND(Businesses!B2745="",Businesses!C2745&lt;&gt;""),0,IF(Businesses!B2745="","N/A",IF(ISNUMBER(Businesses!B2745),Businesses!B2745,0)))</f>
        <v>N/A</v>
      </c>
    </row>
    <row r="2745" spans="2:9">
      <c r="B2745" s="32" t="str">
        <f t="shared" si="85"/>
        <v>N/A</v>
      </c>
      <c r="C2745" s="32" t="str">
        <f>IF(AND(Businesses!D2746="",Businesses!E2746&lt;&gt;""),0,IF(Businesses!D2746="","N/A",IF(ISNUMBER(Businesses!D2746),Businesses!D2746,0)))</f>
        <v>N/A</v>
      </c>
      <c r="D2745" s="32" t="str">
        <f>IF(Businesses!E2746="","N/A",Businesses!E2746)</f>
        <v>N/A</v>
      </c>
      <c r="E2745" s="32" t="str">
        <f>IF(Businesses!F2746="","N/A",Businesses!F2746)</f>
        <v>N/A</v>
      </c>
      <c r="F2745" s="32" t="str">
        <f t="shared" si="84"/>
        <v>N/A</v>
      </c>
      <c r="G2745" s="32" t="str">
        <f>IF(Businesses!G2746="","N/A",Businesses!G2746)</f>
        <v>N/A</v>
      </c>
      <c r="H2745" s="32" t="str">
        <f>IF(Businesses!H2746="","N/A",Businesses!H2746)</f>
        <v>N/A</v>
      </c>
      <c r="I2745" s="32" t="str">
        <f>IF(AND(Businesses!B2746="",Businesses!C2746&lt;&gt;""),0,IF(Businesses!B2746="","N/A",IF(ISNUMBER(Businesses!B2746),Businesses!B2746,0)))</f>
        <v>N/A</v>
      </c>
    </row>
    <row r="2746" spans="2:9">
      <c r="B2746" s="32" t="str">
        <f t="shared" si="85"/>
        <v>N/A</v>
      </c>
      <c r="C2746" s="32" t="str">
        <f>IF(AND(Businesses!D2747="",Businesses!E2747&lt;&gt;""),0,IF(Businesses!D2747="","N/A",IF(ISNUMBER(Businesses!D2747),Businesses!D2747,0)))</f>
        <v>N/A</v>
      </c>
      <c r="D2746" s="32" t="str">
        <f>IF(Businesses!E2747="","N/A",Businesses!E2747)</f>
        <v>N/A</v>
      </c>
      <c r="E2746" s="32" t="str">
        <f>IF(Businesses!F2747="","N/A",Businesses!F2747)</f>
        <v>N/A</v>
      </c>
      <c r="F2746" s="32" t="str">
        <f t="shared" si="84"/>
        <v>N/A</v>
      </c>
      <c r="G2746" s="32" t="str">
        <f>IF(Businesses!G2747="","N/A",Businesses!G2747)</f>
        <v>N/A</v>
      </c>
      <c r="H2746" s="32" t="str">
        <f>IF(Businesses!H2747="","N/A",Businesses!H2747)</f>
        <v>N/A</v>
      </c>
      <c r="I2746" s="32" t="str">
        <f>IF(AND(Businesses!B2747="",Businesses!C2747&lt;&gt;""),0,IF(Businesses!B2747="","N/A",IF(ISNUMBER(Businesses!B2747),Businesses!B2747,0)))</f>
        <v>N/A</v>
      </c>
    </row>
    <row r="2747" spans="2:9">
      <c r="B2747" s="32" t="str">
        <f t="shared" si="85"/>
        <v>N/A</v>
      </c>
      <c r="C2747" s="32" t="str">
        <f>IF(AND(Businesses!D2748="",Businesses!E2748&lt;&gt;""),0,IF(Businesses!D2748="","N/A",IF(ISNUMBER(Businesses!D2748),Businesses!D2748,0)))</f>
        <v>N/A</v>
      </c>
      <c r="D2747" s="32" t="str">
        <f>IF(Businesses!E2748="","N/A",Businesses!E2748)</f>
        <v>N/A</v>
      </c>
      <c r="E2747" s="32" t="str">
        <f>IF(Businesses!F2748="","N/A",Businesses!F2748)</f>
        <v>N/A</v>
      </c>
      <c r="F2747" s="32" t="str">
        <f t="shared" si="84"/>
        <v>N/A</v>
      </c>
      <c r="G2747" s="32" t="str">
        <f>IF(Businesses!G2748="","N/A",Businesses!G2748)</f>
        <v>N/A</v>
      </c>
      <c r="H2747" s="32" t="str">
        <f>IF(Businesses!H2748="","N/A",Businesses!H2748)</f>
        <v>N/A</v>
      </c>
      <c r="I2747" s="32" t="str">
        <f>IF(AND(Businesses!B2748="",Businesses!C2748&lt;&gt;""),0,IF(Businesses!B2748="","N/A",IF(ISNUMBER(Businesses!B2748),Businesses!B2748,0)))</f>
        <v>N/A</v>
      </c>
    </row>
    <row r="2748" spans="2:9">
      <c r="B2748" s="32" t="str">
        <f t="shared" si="85"/>
        <v>N/A</v>
      </c>
      <c r="C2748" s="32" t="str">
        <f>IF(AND(Businesses!D2749="",Businesses!E2749&lt;&gt;""),0,IF(Businesses!D2749="","N/A",IF(ISNUMBER(Businesses!D2749),Businesses!D2749,0)))</f>
        <v>N/A</v>
      </c>
      <c r="D2748" s="32" t="str">
        <f>IF(Businesses!E2749="","N/A",Businesses!E2749)</f>
        <v>N/A</v>
      </c>
      <c r="E2748" s="32" t="str">
        <f>IF(Businesses!F2749="","N/A",Businesses!F2749)</f>
        <v>N/A</v>
      </c>
      <c r="F2748" s="32" t="str">
        <f t="shared" si="84"/>
        <v>N/A</v>
      </c>
      <c r="G2748" s="32" t="str">
        <f>IF(Businesses!G2749="","N/A",Businesses!G2749)</f>
        <v>N/A</v>
      </c>
      <c r="H2748" s="32" t="str">
        <f>IF(Businesses!H2749="","N/A",Businesses!H2749)</f>
        <v>N/A</v>
      </c>
      <c r="I2748" s="32" t="str">
        <f>IF(AND(Businesses!B2749="",Businesses!C2749&lt;&gt;""),0,IF(Businesses!B2749="","N/A",IF(ISNUMBER(Businesses!B2749),Businesses!B2749,0)))</f>
        <v>N/A</v>
      </c>
    </row>
    <row r="2749" spans="2:9">
      <c r="B2749" s="32" t="str">
        <f t="shared" si="85"/>
        <v>N/A</v>
      </c>
      <c r="C2749" s="32" t="str">
        <f>IF(AND(Businesses!D2750="",Businesses!E2750&lt;&gt;""),0,IF(Businesses!D2750="","N/A",IF(ISNUMBER(Businesses!D2750),Businesses!D2750,0)))</f>
        <v>N/A</v>
      </c>
      <c r="D2749" s="32" t="str">
        <f>IF(Businesses!E2750="","N/A",Businesses!E2750)</f>
        <v>N/A</v>
      </c>
      <c r="E2749" s="32" t="str">
        <f>IF(Businesses!F2750="","N/A",Businesses!F2750)</f>
        <v>N/A</v>
      </c>
      <c r="F2749" s="32" t="str">
        <f t="shared" si="84"/>
        <v>N/A</v>
      </c>
      <c r="G2749" s="32" t="str">
        <f>IF(Businesses!G2750="","N/A",Businesses!G2750)</f>
        <v>N/A</v>
      </c>
      <c r="H2749" s="32" t="str">
        <f>IF(Businesses!H2750="","N/A",Businesses!H2750)</f>
        <v>N/A</v>
      </c>
      <c r="I2749" s="32" t="str">
        <f>IF(AND(Businesses!B2750="",Businesses!C2750&lt;&gt;""),0,IF(Businesses!B2750="","N/A",IF(ISNUMBER(Businesses!B2750),Businesses!B2750,0)))</f>
        <v>N/A</v>
      </c>
    </row>
    <row r="2750" spans="2:9">
      <c r="B2750" s="32" t="str">
        <f t="shared" si="85"/>
        <v>N/A</v>
      </c>
      <c r="C2750" s="32" t="str">
        <f>IF(AND(Businesses!D2751="",Businesses!E2751&lt;&gt;""),0,IF(Businesses!D2751="","N/A",IF(ISNUMBER(Businesses!D2751),Businesses!D2751,0)))</f>
        <v>N/A</v>
      </c>
      <c r="D2750" s="32" t="str">
        <f>IF(Businesses!E2751="","N/A",Businesses!E2751)</f>
        <v>N/A</v>
      </c>
      <c r="E2750" s="32" t="str">
        <f>IF(Businesses!F2751="","N/A",Businesses!F2751)</f>
        <v>N/A</v>
      </c>
      <c r="F2750" s="32" t="str">
        <f t="shared" si="84"/>
        <v>N/A</v>
      </c>
      <c r="G2750" s="32" t="str">
        <f>IF(Businesses!G2751="","N/A",Businesses!G2751)</f>
        <v>N/A</v>
      </c>
      <c r="H2750" s="32" t="str">
        <f>IF(Businesses!H2751="","N/A",Businesses!H2751)</f>
        <v>N/A</v>
      </c>
      <c r="I2750" s="32" t="str">
        <f>IF(AND(Businesses!B2751="",Businesses!C2751&lt;&gt;""),0,IF(Businesses!B2751="","N/A",IF(ISNUMBER(Businesses!B2751),Businesses!B2751,0)))</f>
        <v>N/A</v>
      </c>
    </row>
    <row r="2751" spans="2:9">
      <c r="B2751" s="32" t="str">
        <f t="shared" si="85"/>
        <v>N/A</v>
      </c>
      <c r="C2751" s="32" t="str">
        <f>IF(AND(Businesses!D2752="",Businesses!E2752&lt;&gt;""),0,IF(Businesses!D2752="","N/A",IF(ISNUMBER(Businesses!D2752),Businesses!D2752,0)))</f>
        <v>N/A</v>
      </c>
      <c r="D2751" s="32" t="str">
        <f>IF(Businesses!E2752="","N/A",Businesses!E2752)</f>
        <v>N/A</v>
      </c>
      <c r="E2751" s="32" t="str">
        <f>IF(Businesses!F2752="","N/A",Businesses!F2752)</f>
        <v>N/A</v>
      </c>
      <c r="F2751" s="32" t="str">
        <f t="shared" si="84"/>
        <v>N/A</v>
      </c>
      <c r="G2751" s="32" t="str">
        <f>IF(Businesses!G2752="","N/A",Businesses!G2752)</f>
        <v>N/A</v>
      </c>
      <c r="H2751" s="32" t="str">
        <f>IF(Businesses!H2752="","N/A",Businesses!H2752)</f>
        <v>N/A</v>
      </c>
      <c r="I2751" s="32" t="str">
        <f>IF(AND(Businesses!B2752="",Businesses!C2752&lt;&gt;""),0,IF(Businesses!B2752="","N/A",IF(ISNUMBER(Businesses!B2752),Businesses!B2752,0)))</f>
        <v>N/A</v>
      </c>
    </row>
    <row r="2752" spans="2:9">
      <c r="B2752" s="32" t="str">
        <f t="shared" si="85"/>
        <v>N/A</v>
      </c>
      <c r="C2752" s="32" t="str">
        <f>IF(AND(Businesses!D2753="",Businesses!E2753&lt;&gt;""),0,IF(Businesses!D2753="","N/A",IF(ISNUMBER(Businesses!D2753),Businesses!D2753,0)))</f>
        <v>N/A</v>
      </c>
      <c r="D2752" s="32" t="str">
        <f>IF(Businesses!E2753="","N/A",Businesses!E2753)</f>
        <v>N/A</v>
      </c>
      <c r="E2752" s="32" t="str">
        <f>IF(Businesses!F2753="","N/A",Businesses!F2753)</f>
        <v>N/A</v>
      </c>
      <c r="F2752" s="32" t="str">
        <f t="shared" si="84"/>
        <v>N/A</v>
      </c>
      <c r="G2752" s="32" t="str">
        <f>IF(Businesses!G2753="","N/A",Businesses!G2753)</f>
        <v>N/A</v>
      </c>
      <c r="H2752" s="32" t="str">
        <f>IF(Businesses!H2753="","N/A",Businesses!H2753)</f>
        <v>N/A</v>
      </c>
      <c r="I2752" s="32" t="str">
        <f>IF(AND(Businesses!B2753="",Businesses!C2753&lt;&gt;""),0,IF(Businesses!B2753="","N/A",IF(ISNUMBER(Businesses!B2753),Businesses!B2753,0)))</f>
        <v>N/A</v>
      </c>
    </row>
    <row r="2753" spans="2:9">
      <c r="B2753" s="32" t="str">
        <f t="shared" si="85"/>
        <v>N/A</v>
      </c>
      <c r="C2753" s="32" t="str">
        <f>IF(AND(Businesses!D2754="",Businesses!E2754&lt;&gt;""),0,IF(Businesses!D2754="","N/A",IF(ISNUMBER(Businesses!D2754),Businesses!D2754,0)))</f>
        <v>N/A</v>
      </c>
      <c r="D2753" s="32" t="str">
        <f>IF(Businesses!E2754="","N/A",Businesses!E2754)</f>
        <v>N/A</v>
      </c>
      <c r="E2753" s="32" t="str">
        <f>IF(Businesses!F2754="","N/A",Businesses!F2754)</f>
        <v>N/A</v>
      </c>
      <c r="F2753" s="32" t="str">
        <f t="shared" si="84"/>
        <v>N/A</v>
      </c>
      <c r="G2753" s="32" t="str">
        <f>IF(Businesses!G2754="","N/A",Businesses!G2754)</f>
        <v>N/A</v>
      </c>
      <c r="H2753" s="32" t="str">
        <f>IF(Businesses!H2754="","N/A",Businesses!H2754)</f>
        <v>N/A</v>
      </c>
      <c r="I2753" s="32" t="str">
        <f>IF(AND(Businesses!B2754="",Businesses!C2754&lt;&gt;""),0,IF(Businesses!B2754="","N/A",IF(ISNUMBER(Businesses!B2754),Businesses!B2754,0)))</f>
        <v>N/A</v>
      </c>
    </row>
    <row r="2754" spans="2:9">
      <c r="B2754" s="32" t="str">
        <f t="shared" si="85"/>
        <v>N/A</v>
      </c>
      <c r="C2754" s="32" t="str">
        <f>IF(AND(Businesses!D2755="",Businesses!E2755&lt;&gt;""),0,IF(Businesses!D2755="","N/A",IF(ISNUMBER(Businesses!D2755),Businesses!D2755,0)))</f>
        <v>N/A</v>
      </c>
      <c r="D2754" s="32" t="str">
        <f>IF(Businesses!E2755="","N/A",Businesses!E2755)</f>
        <v>N/A</v>
      </c>
      <c r="E2754" s="32" t="str">
        <f>IF(Businesses!F2755="","N/A",Businesses!F2755)</f>
        <v>N/A</v>
      </c>
      <c r="F2754" s="32" t="str">
        <f t="shared" ref="F2754:F2817" si="86">IF(B2754="N/A","N/A",UPPER(TRIM(ProbuildName)))</f>
        <v>N/A</v>
      </c>
      <c r="G2754" s="32" t="str">
        <f>IF(Businesses!G2755="","N/A",Businesses!G2755)</f>
        <v>N/A</v>
      </c>
      <c r="H2754" s="32" t="str">
        <f>IF(Businesses!H2755="","N/A",Businesses!H2755)</f>
        <v>N/A</v>
      </c>
      <c r="I2754" s="32" t="str">
        <f>IF(AND(Businesses!B2755="",Businesses!C2755&lt;&gt;""),0,IF(Businesses!B2755="","N/A",IF(ISNUMBER(Businesses!B2755),Businesses!B2755,0)))</f>
        <v>N/A</v>
      </c>
    </row>
    <row r="2755" spans="2:9">
      <c r="B2755" s="32" t="str">
        <f t="shared" ref="B2755:B2818" si="87">IF(I2755="N/A","N/A","")</f>
        <v>N/A</v>
      </c>
      <c r="C2755" s="32" t="str">
        <f>IF(AND(Businesses!D2756="",Businesses!E2756&lt;&gt;""),0,IF(Businesses!D2756="","N/A",IF(ISNUMBER(Businesses!D2756),Businesses!D2756,0)))</f>
        <v>N/A</v>
      </c>
      <c r="D2755" s="32" t="str">
        <f>IF(Businesses!E2756="","N/A",Businesses!E2756)</f>
        <v>N/A</v>
      </c>
      <c r="E2755" s="32" t="str">
        <f>IF(Businesses!F2756="","N/A",Businesses!F2756)</f>
        <v>N/A</v>
      </c>
      <c r="F2755" s="32" t="str">
        <f t="shared" si="86"/>
        <v>N/A</v>
      </c>
      <c r="G2755" s="32" t="str">
        <f>IF(Businesses!G2756="","N/A",Businesses!G2756)</f>
        <v>N/A</v>
      </c>
      <c r="H2755" s="32" t="str">
        <f>IF(Businesses!H2756="","N/A",Businesses!H2756)</f>
        <v>N/A</v>
      </c>
      <c r="I2755" s="32" t="str">
        <f>IF(AND(Businesses!B2756="",Businesses!C2756&lt;&gt;""),0,IF(Businesses!B2756="","N/A",IF(ISNUMBER(Businesses!B2756),Businesses!B2756,0)))</f>
        <v>N/A</v>
      </c>
    </row>
    <row r="2756" spans="2:9">
      <c r="B2756" s="32" t="str">
        <f t="shared" si="87"/>
        <v>N/A</v>
      </c>
      <c r="C2756" s="32" t="str">
        <f>IF(AND(Businesses!D2757="",Businesses!E2757&lt;&gt;""),0,IF(Businesses!D2757="","N/A",IF(ISNUMBER(Businesses!D2757),Businesses!D2757,0)))</f>
        <v>N/A</v>
      </c>
      <c r="D2756" s="32" t="str">
        <f>IF(Businesses!E2757="","N/A",Businesses!E2757)</f>
        <v>N/A</v>
      </c>
      <c r="E2756" s="32" t="str">
        <f>IF(Businesses!F2757="","N/A",Businesses!F2757)</f>
        <v>N/A</v>
      </c>
      <c r="F2756" s="32" t="str">
        <f t="shared" si="86"/>
        <v>N/A</v>
      </c>
      <c r="G2756" s="32" t="str">
        <f>IF(Businesses!G2757="","N/A",Businesses!G2757)</f>
        <v>N/A</v>
      </c>
      <c r="H2756" s="32" t="str">
        <f>IF(Businesses!H2757="","N/A",Businesses!H2757)</f>
        <v>N/A</v>
      </c>
      <c r="I2756" s="32" t="str">
        <f>IF(AND(Businesses!B2757="",Businesses!C2757&lt;&gt;""),0,IF(Businesses!B2757="","N/A",IF(ISNUMBER(Businesses!B2757),Businesses!B2757,0)))</f>
        <v>N/A</v>
      </c>
    </row>
    <row r="2757" spans="2:9">
      <c r="B2757" s="32" t="str">
        <f t="shared" si="87"/>
        <v>N/A</v>
      </c>
      <c r="C2757" s="32" t="str">
        <f>IF(AND(Businesses!D2758="",Businesses!E2758&lt;&gt;""),0,IF(Businesses!D2758="","N/A",IF(ISNUMBER(Businesses!D2758),Businesses!D2758,0)))</f>
        <v>N/A</v>
      </c>
      <c r="D2757" s="32" t="str">
        <f>IF(Businesses!E2758="","N/A",Businesses!E2758)</f>
        <v>N/A</v>
      </c>
      <c r="E2757" s="32" t="str">
        <f>IF(Businesses!F2758="","N/A",Businesses!F2758)</f>
        <v>N/A</v>
      </c>
      <c r="F2757" s="32" t="str">
        <f t="shared" si="86"/>
        <v>N/A</v>
      </c>
      <c r="G2757" s="32" t="str">
        <f>IF(Businesses!G2758="","N/A",Businesses!G2758)</f>
        <v>N/A</v>
      </c>
      <c r="H2757" s="32" t="str">
        <f>IF(Businesses!H2758="","N/A",Businesses!H2758)</f>
        <v>N/A</v>
      </c>
      <c r="I2757" s="32" t="str">
        <f>IF(AND(Businesses!B2758="",Businesses!C2758&lt;&gt;""),0,IF(Businesses!B2758="","N/A",IF(ISNUMBER(Businesses!B2758),Businesses!B2758,0)))</f>
        <v>N/A</v>
      </c>
    </row>
    <row r="2758" spans="2:9">
      <c r="B2758" s="32" t="str">
        <f t="shared" si="87"/>
        <v>N/A</v>
      </c>
      <c r="C2758" s="32" t="str">
        <f>IF(AND(Businesses!D2759="",Businesses!E2759&lt;&gt;""),0,IF(Businesses!D2759="","N/A",IF(ISNUMBER(Businesses!D2759),Businesses!D2759,0)))</f>
        <v>N/A</v>
      </c>
      <c r="D2758" s="32" t="str">
        <f>IF(Businesses!E2759="","N/A",Businesses!E2759)</f>
        <v>N/A</v>
      </c>
      <c r="E2758" s="32" t="str">
        <f>IF(Businesses!F2759="","N/A",Businesses!F2759)</f>
        <v>N/A</v>
      </c>
      <c r="F2758" s="32" t="str">
        <f t="shared" si="86"/>
        <v>N/A</v>
      </c>
      <c r="G2758" s="32" t="str">
        <f>IF(Businesses!G2759="","N/A",Businesses!G2759)</f>
        <v>N/A</v>
      </c>
      <c r="H2758" s="32" t="str">
        <f>IF(Businesses!H2759="","N/A",Businesses!H2759)</f>
        <v>N/A</v>
      </c>
      <c r="I2758" s="32" t="str">
        <f>IF(AND(Businesses!B2759="",Businesses!C2759&lt;&gt;""),0,IF(Businesses!B2759="","N/A",IF(ISNUMBER(Businesses!B2759),Businesses!B2759,0)))</f>
        <v>N/A</v>
      </c>
    </row>
    <row r="2759" spans="2:9">
      <c r="B2759" s="32" t="str">
        <f t="shared" si="87"/>
        <v>N/A</v>
      </c>
      <c r="C2759" s="32" t="str">
        <f>IF(AND(Businesses!D2760="",Businesses!E2760&lt;&gt;""),0,IF(Businesses!D2760="","N/A",IF(ISNUMBER(Businesses!D2760),Businesses!D2760,0)))</f>
        <v>N/A</v>
      </c>
      <c r="D2759" s="32" t="str">
        <f>IF(Businesses!E2760="","N/A",Businesses!E2760)</f>
        <v>N/A</v>
      </c>
      <c r="E2759" s="32" t="str">
        <f>IF(Businesses!F2760="","N/A",Businesses!F2760)</f>
        <v>N/A</v>
      </c>
      <c r="F2759" s="32" t="str">
        <f t="shared" si="86"/>
        <v>N/A</v>
      </c>
      <c r="G2759" s="32" t="str">
        <f>IF(Businesses!G2760="","N/A",Businesses!G2760)</f>
        <v>N/A</v>
      </c>
      <c r="H2759" s="32" t="str">
        <f>IF(Businesses!H2760="","N/A",Businesses!H2760)</f>
        <v>N/A</v>
      </c>
      <c r="I2759" s="32" t="str">
        <f>IF(AND(Businesses!B2760="",Businesses!C2760&lt;&gt;""),0,IF(Businesses!B2760="","N/A",IF(ISNUMBER(Businesses!B2760),Businesses!B2760,0)))</f>
        <v>N/A</v>
      </c>
    </row>
    <row r="2760" spans="2:9">
      <c r="B2760" s="32" t="str">
        <f t="shared" si="87"/>
        <v>N/A</v>
      </c>
      <c r="C2760" s="32" t="str">
        <f>IF(AND(Businesses!D2761="",Businesses!E2761&lt;&gt;""),0,IF(Businesses!D2761="","N/A",IF(ISNUMBER(Businesses!D2761),Businesses!D2761,0)))</f>
        <v>N/A</v>
      </c>
      <c r="D2760" s="32" t="str">
        <f>IF(Businesses!E2761="","N/A",Businesses!E2761)</f>
        <v>N/A</v>
      </c>
      <c r="E2760" s="32" t="str">
        <f>IF(Businesses!F2761="","N/A",Businesses!F2761)</f>
        <v>N/A</v>
      </c>
      <c r="F2760" s="32" t="str">
        <f t="shared" si="86"/>
        <v>N/A</v>
      </c>
      <c r="G2760" s="32" t="str">
        <f>IF(Businesses!G2761="","N/A",Businesses!G2761)</f>
        <v>N/A</v>
      </c>
      <c r="H2760" s="32" t="str">
        <f>IF(Businesses!H2761="","N/A",Businesses!H2761)</f>
        <v>N/A</v>
      </c>
      <c r="I2760" s="32" t="str">
        <f>IF(AND(Businesses!B2761="",Businesses!C2761&lt;&gt;""),0,IF(Businesses!B2761="","N/A",IF(ISNUMBER(Businesses!B2761),Businesses!B2761,0)))</f>
        <v>N/A</v>
      </c>
    </row>
    <row r="2761" spans="2:9">
      <c r="B2761" s="32" t="str">
        <f t="shared" si="87"/>
        <v>N/A</v>
      </c>
      <c r="C2761" s="32" t="str">
        <f>IF(AND(Businesses!D2762="",Businesses!E2762&lt;&gt;""),0,IF(Businesses!D2762="","N/A",IF(ISNUMBER(Businesses!D2762),Businesses!D2762,0)))</f>
        <v>N/A</v>
      </c>
      <c r="D2761" s="32" t="str">
        <f>IF(Businesses!E2762="","N/A",Businesses!E2762)</f>
        <v>N/A</v>
      </c>
      <c r="E2761" s="32" t="str">
        <f>IF(Businesses!F2762="","N/A",Businesses!F2762)</f>
        <v>N/A</v>
      </c>
      <c r="F2761" s="32" t="str">
        <f t="shared" si="86"/>
        <v>N/A</v>
      </c>
      <c r="G2761" s="32" t="str">
        <f>IF(Businesses!G2762="","N/A",Businesses!G2762)</f>
        <v>N/A</v>
      </c>
      <c r="H2761" s="32" t="str">
        <f>IF(Businesses!H2762="","N/A",Businesses!H2762)</f>
        <v>N/A</v>
      </c>
      <c r="I2761" s="32" t="str">
        <f>IF(AND(Businesses!B2762="",Businesses!C2762&lt;&gt;""),0,IF(Businesses!B2762="","N/A",IF(ISNUMBER(Businesses!B2762),Businesses!B2762,0)))</f>
        <v>N/A</v>
      </c>
    </row>
    <row r="2762" spans="2:9">
      <c r="B2762" s="32" t="str">
        <f t="shared" si="87"/>
        <v>N/A</v>
      </c>
      <c r="C2762" s="32" t="str">
        <f>IF(AND(Businesses!D2763="",Businesses!E2763&lt;&gt;""),0,IF(Businesses!D2763="","N/A",IF(ISNUMBER(Businesses!D2763),Businesses!D2763,0)))</f>
        <v>N/A</v>
      </c>
      <c r="D2762" s="32" t="str">
        <f>IF(Businesses!E2763="","N/A",Businesses!E2763)</f>
        <v>N/A</v>
      </c>
      <c r="E2762" s="32" t="str">
        <f>IF(Businesses!F2763="","N/A",Businesses!F2763)</f>
        <v>N/A</v>
      </c>
      <c r="F2762" s="32" t="str">
        <f t="shared" si="86"/>
        <v>N/A</v>
      </c>
      <c r="G2762" s="32" t="str">
        <f>IF(Businesses!G2763="","N/A",Businesses!G2763)</f>
        <v>N/A</v>
      </c>
      <c r="H2762" s="32" t="str">
        <f>IF(Businesses!H2763="","N/A",Businesses!H2763)</f>
        <v>N/A</v>
      </c>
      <c r="I2762" s="32" t="str">
        <f>IF(AND(Businesses!B2763="",Businesses!C2763&lt;&gt;""),0,IF(Businesses!B2763="","N/A",IF(ISNUMBER(Businesses!B2763),Businesses!B2763,0)))</f>
        <v>N/A</v>
      </c>
    </row>
    <row r="2763" spans="2:9">
      <c r="B2763" s="32" t="str">
        <f t="shared" si="87"/>
        <v>N/A</v>
      </c>
      <c r="C2763" s="32" t="str">
        <f>IF(AND(Businesses!D2764="",Businesses!E2764&lt;&gt;""),0,IF(Businesses!D2764="","N/A",IF(ISNUMBER(Businesses!D2764),Businesses!D2764,0)))</f>
        <v>N/A</v>
      </c>
      <c r="D2763" s="32" t="str">
        <f>IF(Businesses!E2764="","N/A",Businesses!E2764)</f>
        <v>N/A</v>
      </c>
      <c r="E2763" s="32" t="str">
        <f>IF(Businesses!F2764="","N/A",Businesses!F2764)</f>
        <v>N/A</v>
      </c>
      <c r="F2763" s="32" t="str">
        <f t="shared" si="86"/>
        <v>N/A</v>
      </c>
      <c r="G2763" s="32" t="str">
        <f>IF(Businesses!G2764="","N/A",Businesses!G2764)</f>
        <v>N/A</v>
      </c>
      <c r="H2763" s="32" t="str">
        <f>IF(Businesses!H2764="","N/A",Businesses!H2764)</f>
        <v>N/A</v>
      </c>
      <c r="I2763" s="32" t="str">
        <f>IF(AND(Businesses!B2764="",Businesses!C2764&lt;&gt;""),0,IF(Businesses!B2764="","N/A",IF(ISNUMBER(Businesses!B2764),Businesses!B2764,0)))</f>
        <v>N/A</v>
      </c>
    </row>
    <row r="2764" spans="2:9">
      <c r="B2764" s="32" t="str">
        <f t="shared" si="87"/>
        <v>N/A</v>
      </c>
      <c r="C2764" s="32" t="str">
        <f>IF(AND(Businesses!D2765="",Businesses!E2765&lt;&gt;""),0,IF(Businesses!D2765="","N/A",IF(ISNUMBER(Businesses!D2765),Businesses!D2765,0)))</f>
        <v>N/A</v>
      </c>
      <c r="D2764" s="32" t="str">
        <f>IF(Businesses!E2765="","N/A",Businesses!E2765)</f>
        <v>N/A</v>
      </c>
      <c r="E2764" s="32" t="str">
        <f>IF(Businesses!F2765="","N/A",Businesses!F2765)</f>
        <v>N/A</v>
      </c>
      <c r="F2764" s="32" t="str">
        <f t="shared" si="86"/>
        <v>N/A</v>
      </c>
      <c r="G2764" s="32" t="str">
        <f>IF(Businesses!G2765="","N/A",Businesses!G2765)</f>
        <v>N/A</v>
      </c>
      <c r="H2764" s="32" t="str">
        <f>IF(Businesses!H2765="","N/A",Businesses!H2765)</f>
        <v>N/A</v>
      </c>
      <c r="I2764" s="32" t="str">
        <f>IF(AND(Businesses!B2765="",Businesses!C2765&lt;&gt;""),0,IF(Businesses!B2765="","N/A",IF(ISNUMBER(Businesses!B2765),Businesses!B2765,0)))</f>
        <v>N/A</v>
      </c>
    </row>
    <row r="2765" spans="2:9">
      <c r="B2765" s="32" t="str">
        <f t="shared" si="87"/>
        <v>N/A</v>
      </c>
      <c r="C2765" s="32" t="str">
        <f>IF(AND(Businesses!D2766="",Businesses!E2766&lt;&gt;""),0,IF(Businesses!D2766="","N/A",IF(ISNUMBER(Businesses!D2766),Businesses!D2766,0)))</f>
        <v>N/A</v>
      </c>
      <c r="D2765" s="32" t="str">
        <f>IF(Businesses!E2766="","N/A",Businesses!E2766)</f>
        <v>N/A</v>
      </c>
      <c r="E2765" s="32" t="str">
        <f>IF(Businesses!F2766="","N/A",Businesses!F2766)</f>
        <v>N/A</v>
      </c>
      <c r="F2765" s="32" t="str">
        <f t="shared" si="86"/>
        <v>N/A</v>
      </c>
      <c r="G2765" s="32" t="str">
        <f>IF(Businesses!G2766="","N/A",Businesses!G2766)</f>
        <v>N/A</v>
      </c>
      <c r="H2765" s="32" t="str">
        <f>IF(Businesses!H2766="","N/A",Businesses!H2766)</f>
        <v>N/A</v>
      </c>
      <c r="I2765" s="32" t="str">
        <f>IF(AND(Businesses!B2766="",Businesses!C2766&lt;&gt;""),0,IF(Businesses!B2766="","N/A",IF(ISNUMBER(Businesses!B2766),Businesses!B2766,0)))</f>
        <v>N/A</v>
      </c>
    </row>
    <row r="2766" spans="2:9">
      <c r="B2766" s="32" t="str">
        <f t="shared" si="87"/>
        <v>N/A</v>
      </c>
      <c r="C2766" s="32" t="str">
        <f>IF(AND(Businesses!D2767="",Businesses!E2767&lt;&gt;""),0,IF(Businesses!D2767="","N/A",IF(ISNUMBER(Businesses!D2767),Businesses!D2767,0)))</f>
        <v>N/A</v>
      </c>
      <c r="D2766" s="32" t="str">
        <f>IF(Businesses!E2767="","N/A",Businesses!E2767)</f>
        <v>N/A</v>
      </c>
      <c r="E2766" s="32" t="str">
        <f>IF(Businesses!F2767="","N/A",Businesses!F2767)</f>
        <v>N/A</v>
      </c>
      <c r="F2766" s="32" t="str">
        <f t="shared" si="86"/>
        <v>N/A</v>
      </c>
      <c r="G2766" s="32" t="str">
        <f>IF(Businesses!G2767="","N/A",Businesses!G2767)</f>
        <v>N/A</v>
      </c>
      <c r="H2766" s="32" t="str">
        <f>IF(Businesses!H2767="","N/A",Businesses!H2767)</f>
        <v>N/A</v>
      </c>
      <c r="I2766" s="32" t="str">
        <f>IF(AND(Businesses!B2767="",Businesses!C2767&lt;&gt;""),0,IF(Businesses!B2767="","N/A",IF(ISNUMBER(Businesses!B2767),Businesses!B2767,0)))</f>
        <v>N/A</v>
      </c>
    </row>
    <row r="2767" spans="2:9">
      <c r="B2767" s="32" t="str">
        <f t="shared" si="87"/>
        <v>N/A</v>
      </c>
      <c r="C2767" s="32" t="str">
        <f>IF(AND(Businesses!D2768="",Businesses!E2768&lt;&gt;""),0,IF(Businesses!D2768="","N/A",IF(ISNUMBER(Businesses!D2768),Businesses!D2768,0)))</f>
        <v>N/A</v>
      </c>
      <c r="D2767" s="32" t="str">
        <f>IF(Businesses!E2768="","N/A",Businesses!E2768)</f>
        <v>N/A</v>
      </c>
      <c r="E2767" s="32" t="str">
        <f>IF(Businesses!F2768="","N/A",Businesses!F2768)</f>
        <v>N/A</v>
      </c>
      <c r="F2767" s="32" t="str">
        <f t="shared" si="86"/>
        <v>N/A</v>
      </c>
      <c r="G2767" s="32" t="str">
        <f>IF(Businesses!G2768="","N/A",Businesses!G2768)</f>
        <v>N/A</v>
      </c>
      <c r="H2767" s="32" t="str">
        <f>IF(Businesses!H2768="","N/A",Businesses!H2768)</f>
        <v>N/A</v>
      </c>
      <c r="I2767" s="32" t="str">
        <f>IF(AND(Businesses!B2768="",Businesses!C2768&lt;&gt;""),0,IF(Businesses!B2768="","N/A",IF(ISNUMBER(Businesses!B2768),Businesses!B2768,0)))</f>
        <v>N/A</v>
      </c>
    </row>
    <row r="2768" spans="2:9">
      <c r="B2768" s="32" t="str">
        <f t="shared" si="87"/>
        <v>N/A</v>
      </c>
      <c r="C2768" s="32" t="str">
        <f>IF(AND(Businesses!D2769="",Businesses!E2769&lt;&gt;""),0,IF(Businesses!D2769="","N/A",IF(ISNUMBER(Businesses!D2769),Businesses!D2769,0)))</f>
        <v>N/A</v>
      </c>
      <c r="D2768" s="32" t="str">
        <f>IF(Businesses!E2769="","N/A",Businesses!E2769)</f>
        <v>N/A</v>
      </c>
      <c r="E2768" s="32" t="str">
        <f>IF(Businesses!F2769="","N/A",Businesses!F2769)</f>
        <v>N/A</v>
      </c>
      <c r="F2768" s="32" t="str">
        <f t="shared" si="86"/>
        <v>N/A</v>
      </c>
      <c r="G2768" s="32" t="str">
        <f>IF(Businesses!G2769="","N/A",Businesses!G2769)</f>
        <v>N/A</v>
      </c>
      <c r="H2768" s="32" t="str">
        <f>IF(Businesses!H2769="","N/A",Businesses!H2769)</f>
        <v>N/A</v>
      </c>
      <c r="I2768" s="32" t="str">
        <f>IF(AND(Businesses!B2769="",Businesses!C2769&lt;&gt;""),0,IF(Businesses!B2769="","N/A",IF(ISNUMBER(Businesses!B2769),Businesses!B2769,0)))</f>
        <v>N/A</v>
      </c>
    </row>
    <row r="2769" spans="2:9">
      <c r="B2769" s="32" t="str">
        <f t="shared" si="87"/>
        <v>N/A</v>
      </c>
      <c r="C2769" s="32" t="str">
        <f>IF(AND(Businesses!D2770="",Businesses!E2770&lt;&gt;""),0,IF(Businesses!D2770="","N/A",IF(ISNUMBER(Businesses!D2770),Businesses!D2770,0)))</f>
        <v>N/A</v>
      </c>
      <c r="D2769" s="32" t="str">
        <f>IF(Businesses!E2770="","N/A",Businesses!E2770)</f>
        <v>N/A</v>
      </c>
      <c r="E2769" s="32" t="str">
        <f>IF(Businesses!F2770="","N/A",Businesses!F2770)</f>
        <v>N/A</v>
      </c>
      <c r="F2769" s="32" t="str">
        <f t="shared" si="86"/>
        <v>N/A</v>
      </c>
      <c r="G2769" s="32" t="str">
        <f>IF(Businesses!G2770="","N/A",Businesses!G2770)</f>
        <v>N/A</v>
      </c>
      <c r="H2769" s="32" t="str">
        <f>IF(Businesses!H2770="","N/A",Businesses!H2770)</f>
        <v>N/A</v>
      </c>
      <c r="I2769" s="32" t="str">
        <f>IF(AND(Businesses!B2770="",Businesses!C2770&lt;&gt;""),0,IF(Businesses!B2770="","N/A",IF(ISNUMBER(Businesses!B2770),Businesses!B2770,0)))</f>
        <v>N/A</v>
      </c>
    </row>
    <row r="2770" spans="2:9">
      <c r="B2770" s="32" t="str">
        <f t="shared" si="87"/>
        <v>N/A</v>
      </c>
      <c r="C2770" s="32" t="str">
        <f>IF(AND(Businesses!D2771="",Businesses!E2771&lt;&gt;""),0,IF(Businesses!D2771="","N/A",IF(ISNUMBER(Businesses!D2771),Businesses!D2771,0)))</f>
        <v>N/A</v>
      </c>
      <c r="D2770" s="32" t="str">
        <f>IF(Businesses!E2771="","N/A",Businesses!E2771)</f>
        <v>N/A</v>
      </c>
      <c r="E2770" s="32" t="str">
        <f>IF(Businesses!F2771="","N/A",Businesses!F2771)</f>
        <v>N/A</v>
      </c>
      <c r="F2770" s="32" t="str">
        <f t="shared" si="86"/>
        <v>N/A</v>
      </c>
      <c r="G2770" s="32" t="str">
        <f>IF(Businesses!G2771="","N/A",Businesses!G2771)</f>
        <v>N/A</v>
      </c>
      <c r="H2770" s="32" t="str">
        <f>IF(Businesses!H2771="","N/A",Businesses!H2771)</f>
        <v>N/A</v>
      </c>
      <c r="I2770" s="32" t="str">
        <f>IF(AND(Businesses!B2771="",Businesses!C2771&lt;&gt;""),0,IF(Businesses!B2771="","N/A",IF(ISNUMBER(Businesses!B2771),Businesses!B2771,0)))</f>
        <v>N/A</v>
      </c>
    </row>
    <row r="2771" spans="2:9">
      <c r="B2771" s="32" t="str">
        <f t="shared" si="87"/>
        <v>N/A</v>
      </c>
      <c r="C2771" s="32" t="str">
        <f>IF(AND(Businesses!D2772="",Businesses!E2772&lt;&gt;""),0,IF(Businesses!D2772="","N/A",IF(ISNUMBER(Businesses!D2772),Businesses!D2772,0)))</f>
        <v>N/A</v>
      </c>
      <c r="D2771" s="32" t="str">
        <f>IF(Businesses!E2772="","N/A",Businesses!E2772)</f>
        <v>N/A</v>
      </c>
      <c r="E2771" s="32" t="str">
        <f>IF(Businesses!F2772="","N/A",Businesses!F2772)</f>
        <v>N/A</v>
      </c>
      <c r="F2771" s="32" t="str">
        <f t="shared" si="86"/>
        <v>N/A</v>
      </c>
      <c r="G2771" s="32" t="str">
        <f>IF(Businesses!G2772="","N/A",Businesses!G2772)</f>
        <v>N/A</v>
      </c>
      <c r="H2771" s="32" t="str">
        <f>IF(Businesses!H2772="","N/A",Businesses!H2772)</f>
        <v>N/A</v>
      </c>
      <c r="I2771" s="32" t="str">
        <f>IF(AND(Businesses!B2772="",Businesses!C2772&lt;&gt;""),0,IF(Businesses!B2772="","N/A",IF(ISNUMBER(Businesses!B2772),Businesses!B2772,0)))</f>
        <v>N/A</v>
      </c>
    </row>
    <row r="2772" spans="2:9">
      <c r="B2772" s="32" t="str">
        <f t="shared" si="87"/>
        <v>N/A</v>
      </c>
      <c r="C2772" s="32" t="str">
        <f>IF(AND(Businesses!D2773="",Businesses!E2773&lt;&gt;""),0,IF(Businesses!D2773="","N/A",IF(ISNUMBER(Businesses!D2773),Businesses!D2773,0)))</f>
        <v>N/A</v>
      </c>
      <c r="D2772" s="32" t="str">
        <f>IF(Businesses!E2773="","N/A",Businesses!E2773)</f>
        <v>N/A</v>
      </c>
      <c r="E2772" s="32" t="str">
        <f>IF(Businesses!F2773="","N/A",Businesses!F2773)</f>
        <v>N/A</v>
      </c>
      <c r="F2772" s="32" t="str">
        <f t="shared" si="86"/>
        <v>N/A</v>
      </c>
      <c r="G2772" s="32" t="str">
        <f>IF(Businesses!G2773="","N/A",Businesses!G2773)</f>
        <v>N/A</v>
      </c>
      <c r="H2772" s="32" t="str">
        <f>IF(Businesses!H2773="","N/A",Businesses!H2773)</f>
        <v>N/A</v>
      </c>
      <c r="I2772" s="32" t="str">
        <f>IF(AND(Businesses!B2773="",Businesses!C2773&lt;&gt;""),0,IF(Businesses!B2773="","N/A",IF(ISNUMBER(Businesses!B2773),Businesses!B2773,0)))</f>
        <v>N/A</v>
      </c>
    </row>
    <row r="2773" spans="2:9">
      <c r="B2773" s="32" t="str">
        <f t="shared" si="87"/>
        <v>N/A</v>
      </c>
      <c r="C2773" s="32" t="str">
        <f>IF(AND(Businesses!D2774="",Businesses!E2774&lt;&gt;""),0,IF(Businesses!D2774="","N/A",IF(ISNUMBER(Businesses!D2774),Businesses!D2774,0)))</f>
        <v>N/A</v>
      </c>
      <c r="D2773" s="32" t="str">
        <f>IF(Businesses!E2774="","N/A",Businesses!E2774)</f>
        <v>N/A</v>
      </c>
      <c r="E2773" s="32" t="str">
        <f>IF(Businesses!F2774="","N/A",Businesses!F2774)</f>
        <v>N/A</v>
      </c>
      <c r="F2773" s="32" t="str">
        <f t="shared" si="86"/>
        <v>N/A</v>
      </c>
      <c r="G2773" s="32" t="str">
        <f>IF(Businesses!G2774="","N/A",Businesses!G2774)</f>
        <v>N/A</v>
      </c>
      <c r="H2773" s="32" t="str">
        <f>IF(Businesses!H2774="","N/A",Businesses!H2774)</f>
        <v>N/A</v>
      </c>
      <c r="I2773" s="32" t="str">
        <f>IF(AND(Businesses!B2774="",Businesses!C2774&lt;&gt;""),0,IF(Businesses!B2774="","N/A",IF(ISNUMBER(Businesses!B2774),Businesses!B2774,0)))</f>
        <v>N/A</v>
      </c>
    </row>
    <row r="2774" spans="2:9">
      <c r="B2774" s="32" t="str">
        <f t="shared" si="87"/>
        <v>N/A</v>
      </c>
      <c r="C2774" s="32" t="str">
        <f>IF(AND(Businesses!D2775="",Businesses!E2775&lt;&gt;""),0,IF(Businesses!D2775="","N/A",IF(ISNUMBER(Businesses!D2775),Businesses!D2775,0)))</f>
        <v>N/A</v>
      </c>
      <c r="D2774" s="32" t="str">
        <f>IF(Businesses!E2775="","N/A",Businesses!E2775)</f>
        <v>N/A</v>
      </c>
      <c r="E2774" s="32" t="str">
        <f>IF(Businesses!F2775="","N/A",Businesses!F2775)</f>
        <v>N/A</v>
      </c>
      <c r="F2774" s="32" t="str">
        <f t="shared" si="86"/>
        <v>N/A</v>
      </c>
      <c r="G2774" s="32" t="str">
        <f>IF(Businesses!G2775="","N/A",Businesses!G2775)</f>
        <v>N/A</v>
      </c>
      <c r="H2774" s="32" t="str">
        <f>IF(Businesses!H2775="","N/A",Businesses!H2775)</f>
        <v>N/A</v>
      </c>
      <c r="I2774" s="32" t="str">
        <f>IF(AND(Businesses!B2775="",Businesses!C2775&lt;&gt;""),0,IF(Businesses!B2775="","N/A",IF(ISNUMBER(Businesses!B2775),Businesses!B2775,0)))</f>
        <v>N/A</v>
      </c>
    </row>
    <row r="2775" spans="2:9">
      <c r="B2775" s="32" t="str">
        <f t="shared" si="87"/>
        <v>N/A</v>
      </c>
      <c r="C2775" s="32" t="str">
        <f>IF(AND(Businesses!D2776="",Businesses!E2776&lt;&gt;""),0,IF(Businesses!D2776="","N/A",IF(ISNUMBER(Businesses!D2776),Businesses!D2776,0)))</f>
        <v>N/A</v>
      </c>
      <c r="D2775" s="32" t="str">
        <f>IF(Businesses!E2776="","N/A",Businesses!E2776)</f>
        <v>N/A</v>
      </c>
      <c r="E2775" s="32" t="str">
        <f>IF(Businesses!F2776="","N/A",Businesses!F2776)</f>
        <v>N/A</v>
      </c>
      <c r="F2775" s="32" t="str">
        <f t="shared" si="86"/>
        <v>N/A</v>
      </c>
      <c r="G2775" s="32" t="str">
        <f>IF(Businesses!G2776="","N/A",Businesses!G2776)</f>
        <v>N/A</v>
      </c>
      <c r="H2775" s="32" t="str">
        <f>IF(Businesses!H2776="","N/A",Businesses!H2776)</f>
        <v>N/A</v>
      </c>
      <c r="I2775" s="32" t="str">
        <f>IF(AND(Businesses!B2776="",Businesses!C2776&lt;&gt;""),0,IF(Businesses!B2776="","N/A",IF(ISNUMBER(Businesses!B2776),Businesses!B2776,0)))</f>
        <v>N/A</v>
      </c>
    </row>
    <row r="2776" spans="2:9">
      <c r="B2776" s="32" t="str">
        <f t="shared" si="87"/>
        <v>N/A</v>
      </c>
      <c r="C2776" s="32" t="str">
        <f>IF(AND(Businesses!D2777="",Businesses!E2777&lt;&gt;""),0,IF(Businesses!D2777="","N/A",IF(ISNUMBER(Businesses!D2777),Businesses!D2777,0)))</f>
        <v>N/A</v>
      </c>
      <c r="D2776" s="32" t="str">
        <f>IF(Businesses!E2777="","N/A",Businesses!E2777)</f>
        <v>N/A</v>
      </c>
      <c r="E2776" s="32" t="str">
        <f>IF(Businesses!F2777="","N/A",Businesses!F2777)</f>
        <v>N/A</v>
      </c>
      <c r="F2776" s="32" t="str">
        <f t="shared" si="86"/>
        <v>N/A</v>
      </c>
      <c r="G2776" s="32" t="str">
        <f>IF(Businesses!G2777="","N/A",Businesses!G2777)</f>
        <v>N/A</v>
      </c>
      <c r="H2776" s="32" t="str">
        <f>IF(Businesses!H2777="","N/A",Businesses!H2777)</f>
        <v>N/A</v>
      </c>
      <c r="I2776" s="32" t="str">
        <f>IF(AND(Businesses!B2777="",Businesses!C2777&lt;&gt;""),0,IF(Businesses!B2777="","N/A",IF(ISNUMBER(Businesses!B2777),Businesses!B2777,0)))</f>
        <v>N/A</v>
      </c>
    </row>
    <row r="2777" spans="2:9">
      <c r="B2777" s="32" t="str">
        <f t="shared" si="87"/>
        <v>N/A</v>
      </c>
      <c r="C2777" s="32" t="str">
        <f>IF(AND(Businesses!D2778="",Businesses!E2778&lt;&gt;""),0,IF(Businesses!D2778="","N/A",IF(ISNUMBER(Businesses!D2778),Businesses!D2778,0)))</f>
        <v>N/A</v>
      </c>
      <c r="D2777" s="32" t="str">
        <f>IF(Businesses!E2778="","N/A",Businesses!E2778)</f>
        <v>N/A</v>
      </c>
      <c r="E2777" s="32" t="str">
        <f>IF(Businesses!F2778="","N/A",Businesses!F2778)</f>
        <v>N/A</v>
      </c>
      <c r="F2777" s="32" t="str">
        <f t="shared" si="86"/>
        <v>N/A</v>
      </c>
      <c r="G2777" s="32" t="str">
        <f>IF(Businesses!G2778="","N/A",Businesses!G2778)</f>
        <v>N/A</v>
      </c>
      <c r="H2777" s="32" t="str">
        <f>IF(Businesses!H2778="","N/A",Businesses!H2778)</f>
        <v>N/A</v>
      </c>
      <c r="I2777" s="32" t="str">
        <f>IF(AND(Businesses!B2778="",Businesses!C2778&lt;&gt;""),0,IF(Businesses!B2778="","N/A",IF(ISNUMBER(Businesses!B2778),Businesses!B2778,0)))</f>
        <v>N/A</v>
      </c>
    </row>
    <row r="2778" spans="2:9">
      <c r="B2778" s="32" t="str">
        <f t="shared" si="87"/>
        <v>N/A</v>
      </c>
      <c r="C2778" s="32" t="str">
        <f>IF(AND(Businesses!D2779="",Businesses!E2779&lt;&gt;""),0,IF(Businesses!D2779="","N/A",IF(ISNUMBER(Businesses!D2779),Businesses!D2779,0)))</f>
        <v>N/A</v>
      </c>
      <c r="D2778" s="32" t="str">
        <f>IF(Businesses!E2779="","N/A",Businesses!E2779)</f>
        <v>N/A</v>
      </c>
      <c r="E2778" s="32" t="str">
        <f>IF(Businesses!F2779="","N/A",Businesses!F2779)</f>
        <v>N/A</v>
      </c>
      <c r="F2778" s="32" t="str">
        <f t="shared" si="86"/>
        <v>N/A</v>
      </c>
      <c r="G2778" s="32" t="str">
        <f>IF(Businesses!G2779="","N/A",Businesses!G2779)</f>
        <v>N/A</v>
      </c>
      <c r="H2778" s="32" t="str">
        <f>IF(Businesses!H2779="","N/A",Businesses!H2779)</f>
        <v>N/A</v>
      </c>
      <c r="I2778" s="32" t="str">
        <f>IF(AND(Businesses!B2779="",Businesses!C2779&lt;&gt;""),0,IF(Businesses!B2779="","N/A",IF(ISNUMBER(Businesses!B2779),Businesses!B2779,0)))</f>
        <v>N/A</v>
      </c>
    </row>
    <row r="2779" spans="2:9">
      <c r="B2779" s="32" t="str">
        <f t="shared" si="87"/>
        <v>N/A</v>
      </c>
      <c r="C2779" s="32" t="str">
        <f>IF(AND(Businesses!D2780="",Businesses!E2780&lt;&gt;""),0,IF(Businesses!D2780="","N/A",IF(ISNUMBER(Businesses!D2780),Businesses!D2780,0)))</f>
        <v>N/A</v>
      </c>
      <c r="D2779" s="32" t="str">
        <f>IF(Businesses!E2780="","N/A",Businesses!E2780)</f>
        <v>N/A</v>
      </c>
      <c r="E2779" s="32" t="str">
        <f>IF(Businesses!F2780="","N/A",Businesses!F2780)</f>
        <v>N/A</v>
      </c>
      <c r="F2779" s="32" t="str">
        <f t="shared" si="86"/>
        <v>N/A</v>
      </c>
      <c r="G2779" s="32" t="str">
        <f>IF(Businesses!G2780="","N/A",Businesses!G2780)</f>
        <v>N/A</v>
      </c>
      <c r="H2779" s="32" t="str">
        <f>IF(Businesses!H2780="","N/A",Businesses!H2780)</f>
        <v>N/A</v>
      </c>
      <c r="I2779" s="32" t="str">
        <f>IF(AND(Businesses!B2780="",Businesses!C2780&lt;&gt;""),0,IF(Businesses!B2780="","N/A",IF(ISNUMBER(Businesses!B2780),Businesses!B2780,0)))</f>
        <v>N/A</v>
      </c>
    </row>
    <row r="2780" spans="2:9">
      <c r="B2780" s="32" t="str">
        <f t="shared" si="87"/>
        <v>N/A</v>
      </c>
      <c r="C2780" s="32" t="str">
        <f>IF(AND(Businesses!D2781="",Businesses!E2781&lt;&gt;""),0,IF(Businesses!D2781="","N/A",IF(ISNUMBER(Businesses!D2781),Businesses!D2781,0)))</f>
        <v>N/A</v>
      </c>
      <c r="D2780" s="32" t="str">
        <f>IF(Businesses!E2781="","N/A",Businesses!E2781)</f>
        <v>N/A</v>
      </c>
      <c r="E2780" s="32" t="str">
        <f>IF(Businesses!F2781="","N/A",Businesses!F2781)</f>
        <v>N/A</v>
      </c>
      <c r="F2780" s="32" t="str">
        <f t="shared" si="86"/>
        <v>N/A</v>
      </c>
      <c r="G2780" s="32" t="str">
        <f>IF(Businesses!G2781="","N/A",Businesses!G2781)</f>
        <v>N/A</v>
      </c>
      <c r="H2780" s="32" t="str">
        <f>IF(Businesses!H2781="","N/A",Businesses!H2781)</f>
        <v>N/A</v>
      </c>
      <c r="I2780" s="32" t="str">
        <f>IF(AND(Businesses!B2781="",Businesses!C2781&lt;&gt;""),0,IF(Businesses!B2781="","N/A",IF(ISNUMBER(Businesses!B2781),Businesses!B2781,0)))</f>
        <v>N/A</v>
      </c>
    </row>
    <row r="2781" spans="2:9">
      <c r="B2781" s="32" t="str">
        <f t="shared" si="87"/>
        <v>N/A</v>
      </c>
      <c r="C2781" s="32" t="str">
        <f>IF(AND(Businesses!D2782="",Businesses!E2782&lt;&gt;""),0,IF(Businesses!D2782="","N/A",IF(ISNUMBER(Businesses!D2782),Businesses!D2782,0)))</f>
        <v>N/A</v>
      </c>
      <c r="D2781" s="32" t="str">
        <f>IF(Businesses!E2782="","N/A",Businesses!E2782)</f>
        <v>N/A</v>
      </c>
      <c r="E2781" s="32" t="str">
        <f>IF(Businesses!F2782="","N/A",Businesses!F2782)</f>
        <v>N/A</v>
      </c>
      <c r="F2781" s="32" t="str">
        <f t="shared" si="86"/>
        <v>N/A</v>
      </c>
      <c r="G2781" s="32" t="str">
        <f>IF(Businesses!G2782="","N/A",Businesses!G2782)</f>
        <v>N/A</v>
      </c>
      <c r="H2781" s="32" t="str">
        <f>IF(Businesses!H2782="","N/A",Businesses!H2782)</f>
        <v>N/A</v>
      </c>
      <c r="I2781" s="32" t="str">
        <f>IF(AND(Businesses!B2782="",Businesses!C2782&lt;&gt;""),0,IF(Businesses!B2782="","N/A",IF(ISNUMBER(Businesses!B2782),Businesses!B2782,0)))</f>
        <v>N/A</v>
      </c>
    </row>
    <row r="2782" spans="2:9">
      <c r="B2782" s="32" t="str">
        <f t="shared" si="87"/>
        <v>N/A</v>
      </c>
      <c r="C2782" s="32" t="str">
        <f>IF(AND(Businesses!D2783="",Businesses!E2783&lt;&gt;""),0,IF(Businesses!D2783="","N/A",IF(ISNUMBER(Businesses!D2783),Businesses!D2783,0)))</f>
        <v>N/A</v>
      </c>
      <c r="D2782" s="32" t="str">
        <f>IF(Businesses!E2783="","N/A",Businesses!E2783)</f>
        <v>N/A</v>
      </c>
      <c r="E2782" s="32" t="str">
        <f>IF(Businesses!F2783="","N/A",Businesses!F2783)</f>
        <v>N/A</v>
      </c>
      <c r="F2782" s="32" t="str">
        <f t="shared" si="86"/>
        <v>N/A</v>
      </c>
      <c r="G2782" s="32" t="str">
        <f>IF(Businesses!G2783="","N/A",Businesses!G2783)</f>
        <v>N/A</v>
      </c>
      <c r="H2782" s="32" t="str">
        <f>IF(Businesses!H2783="","N/A",Businesses!H2783)</f>
        <v>N/A</v>
      </c>
      <c r="I2782" s="32" t="str">
        <f>IF(AND(Businesses!B2783="",Businesses!C2783&lt;&gt;""),0,IF(Businesses!B2783="","N/A",IF(ISNUMBER(Businesses!B2783),Businesses!B2783,0)))</f>
        <v>N/A</v>
      </c>
    </row>
    <row r="2783" spans="2:9">
      <c r="B2783" s="32" t="str">
        <f t="shared" si="87"/>
        <v>N/A</v>
      </c>
      <c r="C2783" s="32" t="str">
        <f>IF(AND(Businesses!D2784="",Businesses!E2784&lt;&gt;""),0,IF(Businesses!D2784="","N/A",IF(ISNUMBER(Businesses!D2784),Businesses!D2784,0)))</f>
        <v>N/A</v>
      </c>
      <c r="D2783" s="32" t="str">
        <f>IF(Businesses!E2784="","N/A",Businesses!E2784)</f>
        <v>N/A</v>
      </c>
      <c r="E2783" s="32" t="str">
        <f>IF(Businesses!F2784="","N/A",Businesses!F2784)</f>
        <v>N/A</v>
      </c>
      <c r="F2783" s="32" t="str">
        <f t="shared" si="86"/>
        <v>N/A</v>
      </c>
      <c r="G2783" s="32" t="str">
        <f>IF(Businesses!G2784="","N/A",Businesses!G2784)</f>
        <v>N/A</v>
      </c>
      <c r="H2783" s="32" t="str">
        <f>IF(Businesses!H2784="","N/A",Businesses!H2784)</f>
        <v>N/A</v>
      </c>
      <c r="I2783" s="32" t="str">
        <f>IF(AND(Businesses!B2784="",Businesses!C2784&lt;&gt;""),0,IF(Businesses!B2784="","N/A",IF(ISNUMBER(Businesses!B2784),Businesses!B2784,0)))</f>
        <v>N/A</v>
      </c>
    </row>
    <row r="2784" spans="2:9">
      <c r="B2784" s="32" t="str">
        <f t="shared" si="87"/>
        <v>N/A</v>
      </c>
      <c r="C2784" s="32" t="str">
        <f>IF(AND(Businesses!D2785="",Businesses!E2785&lt;&gt;""),0,IF(Businesses!D2785="","N/A",IF(ISNUMBER(Businesses!D2785),Businesses!D2785,0)))</f>
        <v>N/A</v>
      </c>
      <c r="D2784" s="32" t="str">
        <f>IF(Businesses!E2785="","N/A",Businesses!E2785)</f>
        <v>N/A</v>
      </c>
      <c r="E2784" s="32" t="str">
        <f>IF(Businesses!F2785="","N/A",Businesses!F2785)</f>
        <v>N/A</v>
      </c>
      <c r="F2784" s="32" t="str">
        <f t="shared" si="86"/>
        <v>N/A</v>
      </c>
      <c r="G2784" s="32" t="str">
        <f>IF(Businesses!G2785="","N/A",Businesses!G2785)</f>
        <v>N/A</v>
      </c>
      <c r="H2784" s="32" t="str">
        <f>IF(Businesses!H2785="","N/A",Businesses!H2785)</f>
        <v>N/A</v>
      </c>
      <c r="I2784" s="32" t="str">
        <f>IF(AND(Businesses!B2785="",Businesses!C2785&lt;&gt;""),0,IF(Businesses!B2785="","N/A",IF(ISNUMBER(Businesses!B2785),Businesses!B2785,0)))</f>
        <v>N/A</v>
      </c>
    </row>
    <row r="2785" spans="2:9">
      <c r="B2785" s="32" t="str">
        <f t="shared" si="87"/>
        <v>N/A</v>
      </c>
      <c r="C2785" s="32" t="str">
        <f>IF(AND(Businesses!D2786="",Businesses!E2786&lt;&gt;""),0,IF(Businesses!D2786="","N/A",IF(ISNUMBER(Businesses!D2786),Businesses!D2786,0)))</f>
        <v>N/A</v>
      </c>
      <c r="D2785" s="32" t="str">
        <f>IF(Businesses!E2786="","N/A",Businesses!E2786)</f>
        <v>N/A</v>
      </c>
      <c r="E2785" s="32" t="str">
        <f>IF(Businesses!F2786="","N/A",Businesses!F2786)</f>
        <v>N/A</v>
      </c>
      <c r="F2785" s="32" t="str">
        <f t="shared" si="86"/>
        <v>N/A</v>
      </c>
      <c r="G2785" s="32" t="str">
        <f>IF(Businesses!G2786="","N/A",Businesses!G2786)</f>
        <v>N/A</v>
      </c>
      <c r="H2785" s="32" t="str">
        <f>IF(Businesses!H2786="","N/A",Businesses!H2786)</f>
        <v>N/A</v>
      </c>
      <c r="I2785" s="32" t="str">
        <f>IF(AND(Businesses!B2786="",Businesses!C2786&lt;&gt;""),0,IF(Businesses!B2786="","N/A",IF(ISNUMBER(Businesses!B2786),Businesses!B2786,0)))</f>
        <v>N/A</v>
      </c>
    </row>
    <row r="2786" spans="2:9">
      <c r="B2786" s="32" t="str">
        <f t="shared" si="87"/>
        <v>N/A</v>
      </c>
      <c r="C2786" s="32" t="str">
        <f>IF(AND(Businesses!D2787="",Businesses!E2787&lt;&gt;""),0,IF(Businesses!D2787="","N/A",IF(ISNUMBER(Businesses!D2787),Businesses!D2787,0)))</f>
        <v>N/A</v>
      </c>
      <c r="D2786" s="32" t="str">
        <f>IF(Businesses!E2787="","N/A",Businesses!E2787)</f>
        <v>N/A</v>
      </c>
      <c r="E2786" s="32" t="str">
        <f>IF(Businesses!F2787="","N/A",Businesses!F2787)</f>
        <v>N/A</v>
      </c>
      <c r="F2786" s="32" t="str">
        <f t="shared" si="86"/>
        <v>N/A</v>
      </c>
      <c r="G2786" s="32" t="str">
        <f>IF(Businesses!G2787="","N/A",Businesses!G2787)</f>
        <v>N/A</v>
      </c>
      <c r="H2786" s="32" t="str">
        <f>IF(Businesses!H2787="","N/A",Businesses!H2787)</f>
        <v>N/A</v>
      </c>
      <c r="I2786" s="32" t="str">
        <f>IF(AND(Businesses!B2787="",Businesses!C2787&lt;&gt;""),0,IF(Businesses!B2787="","N/A",IF(ISNUMBER(Businesses!B2787),Businesses!B2787,0)))</f>
        <v>N/A</v>
      </c>
    </row>
    <row r="2787" spans="2:9">
      <c r="B2787" s="32" t="str">
        <f t="shared" si="87"/>
        <v>N/A</v>
      </c>
      <c r="C2787" s="32" t="str">
        <f>IF(AND(Businesses!D2788="",Businesses!E2788&lt;&gt;""),0,IF(Businesses!D2788="","N/A",IF(ISNUMBER(Businesses!D2788),Businesses!D2788,0)))</f>
        <v>N/A</v>
      </c>
      <c r="D2787" s="32" t="str">
        <f>IF(Businesses!E2788="","N/A",Businesses!E2788)</f>
        <v>N/A</v>
      </c>
      <c r="E2787" s="32" t="str">
        <f>IF(Businesses!F2788="","N/A",Businesses!F2788)</f>
        <v>N/A</v>
      </c>
      <c r="F2787" s="32" t="str">
        <f t="shared" si="86"/>
        <v>N/A</v>
      </c>
      <c r="G2787" s="32" t="str">
        <f>IF(Businesses!G2788="","N/A",Businesses!G2788)</f>
        <v>N/A</v>
      </c>
      <c r="H2787" s="32" t="str">
        <f>IF(Businesses!H2788="","N/A",Businesses!H2788)</f>
        <v>N/A</v>
      </c>
      <c r="I2787" s="32" t="str">
        <f>IF(AND(Businesses!B2788="",Businesses!C2788&lt;&gt;""),0,IF(Businesses!B2788="","N/A",IF(ISNUMBER(Businesses!B2788),Businesses!B2788,0)))</f>
        <v>N/A</v>
      </c>
    </row>
    <row r="2788" spans="2:9">
      <c r="B2788" s="32" t="str">
        <f t="shared" si="87"/>
        <v>N/A</v>
      </c>
      <c r="C2788" s="32" t="str">
        <f>IF(AND(Businesses!D2789="",Businesses!E2789&lt;&gt;""),0,IF(Businesses!D2789="","N/A",IF(ISNUMBER(Businesses!D2789),Businesses!D2789,0)))</f>
        <v>N/A</v>
      </c>
      <c r="D2788" s="32" t="str">
        <f>IF(Businesses!E2789="","N/A",Businesses!E2789)</f>
        <v>N/A</v>
      </c>
      <c r="E2788" s="32" t="str">
        <f>IF(Businesses!F2789="","N/A",Businesses!F2789)</f>
        <v>N/A</v>
      </c>
      <c r="F2788" s="32" t="str">
        <f t="shared" si="86"/>
        <v>N/A</v>
      </c>
      <c r="G2788" s="32" t="str">
        <f>IF(Businesses!G2789="","N/A",Businesses!G2789)</f>
        <v>N/A</v>
      </c>
      <c r="H2788" s="32" t="str">
        <f>IF(Businesses!H2789="","N/A",Businesses!H2789)</f>
        <v>N/A</v>
      </c>
      <c r="I2788" s="32" t="str">
        <f>IF(AND(Businesses!B2789="",Businesses!C2789&lt;&gt;""),0,IF(Businesses!B2789="","N/A",IF(ISNUMBER(Businesses!B2789),Businesses!B2789,0)))</f>
        <v>N/A</v>
      </c>
    </row>
    <row r="2789" spans="2:9">
      <c r="B2789" s="32" t="str">
        <f t="shared" si="87"/>
        <v>N/A</v>
      </c>
      <c r="C2789" s="32" t="str">
        <f>IF(AND(Businesses!D2790="",Businesses!E2790&lt;&gt;""),0,IF(Businesses!D2790="","N/A",IF(ISNUMBER(Businesses!D2790),Businesses!D2790,0)))</f>
        <v>N/A</v>
      </c>
      <c r="D2789" s="32" t="str">
        <f>IF(Businesses!E2790="","N/A",Businesses!E2790)</f>
        <v>N/A</v>
      </c>
      <c r="E2789" s="32" t="str">
        <f>IF(Businesses!F2790="","N/A",Businesses!F2790)</f>
        <v>N/A</v>
      </c>
      <c r="F2789" s="32" t="str">
        <f t="shared" si="86"/>
        <v>N/A</v>
      </c>
      <c r="G2789" s="32" t="str">
        <f>IF(Businesses!G2790="","N/A",Businesses!G2790)</f>
        <v>N/A</v>
      </c>
      <c r="H2789" s="32" t="str">
        <f>IF(Businesses!H2790="","N/A",Businesses!H2790)</f>
        <v>N/A</v>
      </c>
      <c r="I2789" s="32" t="str">
        <f>IF(AND(Businesses!B2790="",Businesses!C2790&lt;&gt;""),0,IF(Businesses!B2790="","N/A",IF(ISNUMBER(Businesses!B2790),Businesses!B2790,0)))</f>
        <v>N/A</v>
      </c>
    </row>
    <row r="2790" spans="2:9">
      <c r="B2790" s="32" t="str">
        <f t="shared" si="87"/>
        <v>N/A</v>
      </c>
      <c r="C2790" s="32" t="str">
        <f>IF(AND(Businesses!D2791="",Businesses!E2791&lt;&gt;""),0,IF(Businesses!D2791="","N/A",IF(ISNUMBER(Businesses!D2791),Businesses!D2791,0)))</f>
        <v>N/A</v>
      </c>
      <c r="D2790" s="32" t="str">
        <f>IF(Businesses!E2791="","N/A",Businesses!E2791)</f>
        <v>N/A</v>
      </c>
      <c r="E2790" s="32" t="str">
        <f>IF(Businesses!F2791="","N/A",Businesses!F2791)</f>
        <v>N/A</v>
      </c>
      <c r="F2790" s="32" t="str">
        <f t="shared" si="86"/>
        <v>N/A</v>
      </c>
      <c r="G2790" s="32" t="str">
        <f>IF(Businesses!G2791="","N/A",Businesses!G2791)</f>
        <v>N/A</v>
      </c>
      <c r="H2790" s="32" t="str">
        <f>IF(Businesses!H2791="","N/A",Businesses!H2791)</f>
        <v>N/A</v>
      </c>
      <c r="I2790" s="32" t="str">
        <f>IF(AND(Businesses!B2791="",Businesses!C2791&lt;&gt;""),0,IF(Businesses!B2791="","N/A",IF(ISNUMBER(Businesses!B2791),Businesses!B2791,0)))</f>
        <v>N/A</v>
      </c>
    </row>
    <row r="2791" spans="2:9">
      <c r="B2791" s="32" t="str">
        <f t="shared" si="87"/>
        <v>N/A</v>
      </c>
      <c r="C2791" s="32" t="str">
        <f>IF(AND(Businesses!D2792="",Businesses!E2792&lt;&gt;""),0,IF(Businesses!D2792="","N/A",IF(ISNUMBER(Businesses!D2792),Businesses!D2792,0)))</f>
        <v>N/A</v>
      </c>
      <c r="D2791" s="32" t="str">
        <f>IF(Businesses!E2792="","N/A",Businesses!E2792)</f>
        <v>N/A</v>
      </c>
      <c r="E2791" s="32" t="str">
        <f>IF(Businesses!F2792="","N/A",Businesses!F2792)</f>
        <v>N/A</v>
      </c>
      <c r="F2791" s="32" t="str">
        <f t="shared" si="86"/>
        <v>N/A</v>
      </c>
      <c r="G2791" s="32" t="str">
        <f>IF(Businesses!G2792="","N/A",Businesses!G2792)</f>
        <v>N/A</v>
      </c>
      <c r="H2791" s="32" t="str">
        <f>IF(Businesses!H2792="","N/A",Businesses!H2792)</f>
        <v>N/A</v>
      </c>
      <c r="I2791" s="32" t="str">
        <f>IF(AND(Businesses!B2792="",Businesses!C2792&lt;&gt;""),0,IF(Businesses!B2792="","N/A",IF(ISNUMBER(Businesses!B2792),Businesses!B2792,0)))</f>
        <v>N/A</v>
      </c>
    </row>
    <row r="2792" spans="2:9">
      <c r="B2792" s="32" t="str">
        <f t="shared" si="87"/>
        <v>N/A</v>
      </c>
      <c r="C2792" s="32" t="str">
        <f>IF(AND(Businesses!D2793="",Businesses!E2793&lt;&gt;""),0,IF(Businesses!D2793="","N/A",IF(ISNUMBER(Businesses!D2793),Businesses!D2793,0)))</f>
        <v>N/A</v>
      </c>
      <c r="D2792" s="32" t="str">
        <f>IF(Businesses!E2793="","N/A",Businesses!E2793)</f>
        <v>N/A</v>
      </c>
      <c r="E2792" s="32" t="str">
        <f>IF(Businesses!F2793="","N/A",Businesses!F2793)</f>
        <v>N/A</v>
      </c>
      <c r="F2792" s="32" t="str">
        <f t="shared" si="86"/>
        <v>N/A</v>
      </c>
      <c r="G2792" s="32" t="str">
        <f>IF(Businesses!G2793="","N/A",Businesses!G2793)</f>
        <v>N/A</v>
      </c>
      <c r="H2792" s="32" t="str">
        <f>IF(Businesses!H2793="","N/A",Businesses!H2793)</f>
        <v>N/A</v>
      </c>
      <c r="I2792" s="32" t="str">
        <f>IF(AND(Businesses!B2793="",Businesses!C2793&lt;&gt;""),0,IF(Businesses!B2793="","N/A",IF(ISNUMBER(Businesses!B2793),Businesses!B2793,0)))</f>
        <v>N/A</v>
      </c>
    </row>
    <row r="2793" spans="2:9">
      <c r="B2793" s="32" t="str">
        <f t="shared" si="87"/>
        <v>N/A</v>
      </c>
      <c r="C2793" s="32" t="str">
        <f>IF(AND(Businesses!D2794="",Businesses!E2794&lt;&gt;""),0,IF(Businesses!D2794="","N/A",IF(ISNUMBER(Businesses!D2794),Businesses!D2794,0)))</f>
        <v>N/A</v>
      </c>
      <c r="D2793" s="32" t="str">
        <f>IF(Businesses!E2794="","N/A",Businesses!E2794)</f>
        <v>N/A</v>
      </c>
      <c r="E2793" s="32" t="str">
        <f>IF(Businesses!F2794="","N/A",Businesses!F2794)</f>
        <v>N/A</v>
      </c>
      <c r="F2793" s="32" t="str">
        <f t="shared" si="86"/>
        <v>N/A</v>
      </c>
      <c r="G2793" s="32" t="str">
        <f>IF(Businesses!G2794="","N/A",Businesses!G2794)</f>
        <v>N/A</v>
      </c>
      <c r="H2793" s="32" t="str">
        <f>IF(Businesses!H2794="","N/A",Businesses!H2794)</f>
        <v>N/A</v>
      </c>
      <c r="I2793" s="32" t="str">
        <f>IF(AND(Businesses!B2794="",Businesses!C2794&lt;&gt;""),0,IF(Businesses!B2794="","N/A",IF(ISNUMBER(Businesses!B2794),Businesses!B2794,0)))</f>
        <v>N/A</v>
      </c>
    </row>
    <row r="2794" spans="2:9">
      <c r="B2794" s="32" t="str">
        <f t="shared" si="87"/>
        <v>N/A</v>
      </c>
      <c r="C2794" s="32" t="str">
        <f>IF(AND(Businesses!D2795="",Businesses!E2795&lt;&gt;""),0,IF(Businesses!D2795="","N/A",IF(ISNUMBER(Businesses!D2795),Businesses!D2795,0)))</f>
        <v>N/A</v>
      </c>
      <c r="D2794" s="32" t="str">
        <f>IF(Businesses!E2795="","N/A",Businesses!E2795)</f>
        <v>N/A</v>
      </c>
      <c r="E2794" s="32" t="str">
        <f>IF(Businesses!F2795="","N/A",Businesses!F2795)</f>
        <v>N/A</v>
      </c>
      <c r="F2794" s="32" t="str">
        <f t="shared" si="86"/>
        <v>N/A</v>
      </c>
      <c r="G2794" s="32" t="str">
        <f>IF(Businesses!G2795="","N/A",Businesses!G2795)</f>
        <v>N/A</v>
      </c>
      <c r="H2794" s="32" t="str">
        <f>IF(Businesses!H2795="","N/A",Businesses!H2795)</f>
        <v>N/A</v>
      </c>
      <c r="I2794" s="32" t="str">
        <f>IF(AND(Businesses!B2795="",Businesses!C2795&lt;&gt;""),0,IF(Businesses!B2795="","N/A",IF(ISNUMBER(Businesses!B2795),Businesses!B2795,0)))</f>
        <v>N/A</v>
      </c>
    </row>
    <row r="2795" spans="2:9">
      <c r="B2795" s="32" t="str">
        <f t="shared" si="87"/>
        <v>N/A</v>
      </c>
      <c r="C2795" s="32" t="str">
        <f>IF(AND(Businesses!D2796="",Businesses!E2796&lt;&gt;""),0,IF(Businesses!D2796="","N/A",IF(ISNUMBER(Businesses!D2796),Businesses!D2796,0)))</f>
        <v>N/A</v>
      </c>
      <c r="D2795" s="32" t="str">
        <f>IF(Businesses!E2796="","N/A",Businesses!E2796)</f>
        <v>N/A</v>
      </c>
      <c r="E2795" s="32" t="str">
        <f>IF(Businesses!F2796="","N/A",Businesses!F2796)</f>
        <v>N/A</v>
      </c>
      <c r="F2795" s="32" t="str">
        <f t="shared" si="86"/>
        <v>N/A</v>
      </c>
      <c r="G2795" s="32" t="str">
        <f>IF(Businesses!G2796="","N/A",Businesses!G2796)</f>
        <v>N/A</v>
      </c>
      <c r="H2795" s="32" t="str">
        <f>IF(Businesses!H2796="","N/A",Businesses!H2796)</f>
        <v>N/A</v>
      </c>
      <c r="I2795" s="32" t="str">
        <f>IF(AND(Businesses!B2796="",Businesses!C2796&lt;&gt;""),0,IF(Businesses!B2796="","N/A",IF(ISNUMBER(Businesses!B2796),Businesses!B2796,0)))</f>
        <v>N/A</v>
      </c>
    </row>
    <row r="2796" spans="2:9">
      <c r="B2796" s="32" t="str">
        <f t="shared" si="87"/>
        <v>N/A</v>
      </c>
      <c r="C2796" s="32" t="str">
        <f>IF(AND(Businesses!D2797="",Businesses!E2797&lt;&gt;""),0,IF(Businesses!D2797="","N/A",IF(ISNUMBER(Businesses!D2797),Businesses!D2797,0)))</f>
        <v>N/A</v>
      </c>
      <c r="D2796" s="32" t="str">
        <f>IF(Businesses!E2797="","N/A",Businesses!E2797)</f>
        <v>N/A</v>
      </c>
      <c r="E2796" s="32" t="str">
        <f>IF(Businesses!F2797="","N/A",Businesses!F2797)</f>
        <v>N/A</v>
      </c>
      <c r="F2796" s="32" t="str">
        <f t="shared" si="86"/>
        <v>N/A</v>
      </c>
      <c r="G2796" s="32" t="str">
        <f>IF(Businesses!G2797="","N/A",Businesses!G2797)</f>
        <v>N/A</v>
      </c>
      <c r="H2796" s="32" t="str">
        <f>IF(Businesses!H2797="","N/A",Businesses!H2797)</f>
        <v>N/A</v>
      </c>
      <c r="I2796" s="32" t="str">
        <f>IF(AND(Businesses!B2797="",Businesses!C2797&lt;&gt;""),0,IF(Businesses!B2797="","N/A",IF(ISNUMBER(Businesses!B2797),Businesses!B2797,0)))</f>
        <v>N/A</v>
      </c>
    </row>
    <row r="2797" spans="2:9">
      <c r="B2797" s="32" t="str">
        <f t="shared" si="87"/>
        <v>N/A</v>
      </c>
      <c r="C2797" s="32" t="str">
        <f>IF(AND(Businesses!D2798="",Businesses!E2798&lt;&gt;""),0,IF(Businesses!D2798="","N/A",IF(ISNUMBER(Businesses!D2798),Businesses!D2798,0)))</f>
        <v>N/A</v>
      </c>
      <c r="D2797" s="32" t="str">
        <f>IF(Businesses!E2798="","N/A",Businesses!E2798)</f>
        <v>N/A</v>
      </c>
      <c r="E2797" s="32" t="str">
        <f>IF(Businesses!F2798="","N/A",Businesses!F2798)</f>
        <v>N/A</v>
      </c>
      <c r="F2797" s="32" t="str">
        <f t="shared" si="86"/>
        <v>N/A</v>
      </c>
      <c r="G2797" s="32" t="str">
        <f>IF(Businesses!G2798="","N/A",Businesses!G2798)</f>
        <v>N/A</v>
      </c>
      <c r="H2797" s="32" t="str">
        <f>IF(Businesses!H2798="","N/A",Businesses!H2798)</f>
        <v>N/A</v>
      </c>
      <c r="I2797" s="32" t="str">
        <f>IF(AND(Businesses!B2798="",Businesses!C2798&lt;&gt;""),0,IF(Businesses!B2798="","N/A",IF(ISNUMBER(Businesses!B2798),Businesses!B2798,0)))</f>
        <v>N/A</v>
      </c>
    </row>
    <row r="2798" spans="2:9">
      <c r="B2798" s="32" t="str">
        <f t="shared" si="87"/>
        <v>N/A</v>
      </c>
      <c r="C2798" s="32" t="str">
        <f>IF(AND(Businesses!D2799="",Businesses!E2799&lt;&gt;""),0,IF(Businesses!D2799="","N/A",IF(ISNUMBER(Businesses!D2799),Businesses!D2799,0)))</f>
        <v>N/A</v>
      </c>
      <c r="D2798" s="32" t="str">
        <f>IF(Businesses!E2799="","N/A",Businesses!E2799)</f>
        <v>N/A</v>
      </c>
      <c r="E2798" s="32" t="str">
        <f>IF(Businesses!F2799="","N/A",Businesses!F2799)</f>
        <v>N/A</v>
      </c>
      <c r="F2798" s="32" t="str">
        <f t="shared" si="86"/>
        <v>N/A</v>
      </c>
      <c r="G2798" s="32" t="str">
        <f>IF(Businesses!G2799="","N/A",Businesses!G2799)</f>
        <v>N/A</v>
      </c>
      <c r="H2798" s="32" t="str">
        <f>IF(Businesses!H2799="","N/A",Businesses!H2799)</f>
        <v>N/A</v>
      </c>
      <c r="I2798" s="32" t="str">
        <f>IF(AND(Businesses!B2799="",Businesses!C2799&lt;&gt;""),0,IF(Businesses!B2799="","N/A",IF(ISNUMBER(Businesses!B2799),Businesses!B2799,0)))</f>
        <v>N/A</v>
      </c>
    </row>
    <row r="2799" spans="2:9">
      <c r="B2799" s="32" t="str">
        <f t="shared" si="87"/>
        <v>N/A</v>
      </c>
      <c r="C2799" s="32" t="str">
        <f>IF(AND(Businesses!D2800="",Businesses!E2800&lt;&gt;""),0,IF(Businesses!D2800="","N/A",IF(ISNUMBER(Businesses!D2800),Businesses!D2800,0)))</f>
        <v>N/A</v>
      </c>
      <c r="D2799" s="32" t="str">
        <f>IF(Businesses!E2800="","N/A",Businesses!E2800)</f>
        <v>N/A</v>
      </c>
      <c r="E2799" s="32" t="str">
        <f>IF(Businesses!F2800="","N/A",Businesses!F2800)</f>
        <v>N/A</v>
      </c>
      <c r="F2799" s="32" t="str">
        <f t="shared" si="86"/>
        <v>N/A</v>
      </c>
      <c r="G2799" s="32" t="str">
        <f>IF(Businesses!G2800="","N/A",Businesses!G2800)</f>
        <v>N/A</v>
      </c>
      <c r="H2799" s="32" t="str">
        <f>IF(Businesses!H2800="","N/A",Businesses!H2800)</f>
        <v>N/A</v>
      </c>
      <c r="I2799" s="32" t="str">
        <f>IF(AND(Businesses!B2800="",Businesses!C2800&lt;&gt;""),0,IF(Businesses!B2800="","N/A",IF(ISNUMBER(Businesses!B2800),Businesses!B2800,0)))</f>
        <v>N/A</v>
      </c>
    </row>
    <row r="2800" spans="2:9">
      <c r="B2800" s="32" t="str">
        <f t="shared" si="87"/>
        <v>N/A</v>
      </c>
      <c r="C2800" s="32" t="str">
        <f>IF(AND(Businesses!D2801="",Businesses!E2801&lt;&gt;""),0,IF(Businesses!D2801="","N/A",IF(ISNUMBER(Businesses!D2801),Businesses!D2801,0)))</f>
        <v>N/A</v>
      </c>
      <c r="D2800" s="32" t="str">
        <f>IF(Businesses!E2801="","N/A",Businesses!E2801)</f>
        <v>N/A</v>
      </c>
      <c r="E2800" s="32" t="str">
        <f>IF(Businesses!F2801="","N/A",Businesses!F2801)</f>
        <v>N/A</v>
      </c>
      <c r="F2800" s="32" t="str">
        <f t="shared" si="86"/>
        <v>N/A</v>
      </c>
      <c r="G2800" s="32" t="str">
        <f>IF(Businesses!G2801="","N/A",Businesses!G2801)</f>
        <v>N/A</v>
      </c>
      <c r="H2800" s="32" t="str">
        <f>IF(Businesses!H2801="","N/A",Businesses!H2801)</f>
        <v>N/A</v>
      </c>
      <c r="I2800" s="32" t="str">
        <f>IF(AND(Businesses!B2801="",Businesses!C2801&lt;&gt;""),0,IF(Businesses!B2801="","N/A",IF(ISNUMBER(Businesses!B2801),Businesses!B2801,0)))</f>
        <v>N/A</v>
      </c>
    </row>
    <row r="2801" spans="2:9">
      <c r="B2801" s="32" t="str">
        <f t="shared" si="87"/>
        <v>N/A</v>
      </c>
      <c r="C2801" s="32" t="str">
        <f>IF(AND(Businesses!D2802="",Businesses!E2802&lt;&gt;""),0,IF(Businesses!D2802="","N/A",IF(ISNUMBER(Businesses!D2802),Businesses!D2802,0)))</f>
        <v>N/A</v>
      </c>
      <c r="D2801" s="32" t="str">
        <f>IF(Businesses!E2802="","N/A",Businesses!E2802)</f>
        <v>N/A</v>
      </c>
      <c r="E2801" s="32" t="str">
        <f>IF(Businesses!F2802="","N/A",Businesses!F2802)</f>
        <v>N/A</v>
      </c>
      <c r="F2801" s="32" t="str">
        <f t="shared" si="86"/>
        <v>N/A</v>
      </c>
      <c r="G2801" s="32" t="str">
        <f>IF(Businesses!G2802="","N/A",Businesses!G2802)</f>
        <v>N/A</v>
      </c>
      <c r="H2801" s="32" t="str">
        <f>IF(Businesses!H2802="","N/A",Businesses!H2802)</f>
        <v>N/A</v>
      </c>
      <c r="I2801" s="32" t="str">
        <f>IF(AND(Businesses!B2802="",Businesses!C2802&lt;&gt;""),0,IF(Businesses!B2802="","N/A",IF(ISNUMBER(Businesses!B2802),Businesses!B2802,0)))</f>
        <v>N/A</v>
      </c>
    </row>
    <row r="2802" spans="2:9">
      <c r="B2802" s="32" t="str">
        <f t="shared" si="87"/>
        <v>N/A</v>
      </c>
      <c r="C2802" s="32" t="str">
        <f>IF(AND(Businesses!D2803="",Businesses!E2803&lt;&gt;""),0,IF(Businesses!D2803="","N/A",IF(ISNUMBER(Businesses!D2803),Businesses!D2803,0)))</f>
        <v>N/A</v>
      </c>
      <c r="D2802" s="32" t="str">
        <f>IF(Businesses!E2803="","N/A",Businesses!E2803)</f>
        <v>N/A</v>
      </c>
      <c r="E2802" s="32" t="str">
        <f>IF(Businesses!F2803="","N/A",Businesses!F2803)</f>
        <v>N/A</v>
      </c>
      <c r="F2802" s="32" t="str">
        <f t="shared" si="86"/>
        <v>N/A</v>
      </c>
      <c r="G2802" s="32" t="str">
        <f>IF(Businesses!G2803="","N/A",Businesses!G2803)</f>
        <v>N/A</v>
      </c>
      <c r="H2802" s="32" t="str">
        <f>IF(Businesses!H2803="","N/A",Businesses!H2803)</f>
        <v>N/A</v>
      </c>
      <c r="I2802" s="32" t="str">
        <f>IF(AND(Businesses!B2803="",Businesses!C2803&lt;&gt;""),0,IF(Businesses!B2803="","N/A",IF(ISNUMBER(Businesses!B2803),Businesses!B2803,0)))</f>
        <v>N/A</v>
      </c>
    </row>
    <row r="2803" spans="2:9">
      <c r="B2803" s="32" t="str">
        <f t="shared" si="87"/>
        <v>N/A</v>
      </c>
      <c r="C2803" s="32" t="str">
        <f>IF(AND(Businesses!D2804="",Businesses!E2804&lt;&gt;""),0,IF(Businesses!D2804="","N/A",IF(ISNUMBER(Businesses!D2804),Businesses!D2804,0)))</f>
        <v>N/A</v>
      </c>
      <c r="D2803" s="32" t="str">
        <f>IF(Businesses!E2804="","N/A",Businesses!E2804)</f>
        <v>N/A</v>
      </c>
      <c r="E2803" s="32" t="str">
        <f>IF(Businesses!F2804="","N/A",Businesses!F2804)</f>
        <v>N/A</v>
      </c>
      <c r="F2803" s="32" t="str">
        <f t="shared" si="86"/>
        <v>N/A</v>
      </c>
      <c r="G2803" s="32" t="str">
        <f>IF(Businesses!G2804="","N/A",Businesses!G2804)</f>
        <v>N/A</v>
      </c>
      <c r="H2803" s="32" t="str">
        <f>IF(Businesses!H2804="","N/A",Businesses!H2804)</f>
        <v>N/A</v>
      </c>
      <c r="I2803" s="32" t="str">
        <f>IF(AND(Businesses!B2804="",Businesses!C2804&lt;&gt;""),0,IF(Businesses!B2804="","N/A",IF(ISNUMBER(Businesses!B2804),Businesses!B2804,0)))</f>
        <v>N/A</v>
      </c>
    </row>
    <row r="2804" spans="2:9">
      <c r="B2804" s="32" t="str">
        <f t="shared" si="87"/>
        <v>N/A</v>
      </c>
      <c r="C2804" s="32" t="str">
        <f>IF(AND(Businesses!D2805="",Businesses!E2805&lt;&gt;""),0,IF(Businesses!D2805="","N/A",IF(ISNUMBER(Businesses!D2805),Businesses!D2805,0)))</f>
        <v>N/A</v>
      </c>
      <c r="D2804" s="32" t="str">
        <f>IF(Businesses!E2805="","N/A",Businesses!E2805)</f>
        <v>N/A</v>
      </c>
      <c r="E2804" s="32" t="str">
        <f>IF(Businesses!F2805="","N/A",Businesses!F2805)</f>
        <v>N/A</v>
      </c>
      <c r="F2804" s="32" t="str">
        <f t="shared" si="86"/>
        <v>N/A</v>
      </c>
      <c r="G2804" s="32" t="str">
        <f>IF(Businesses!G2805="","N/A",Businesses!G2805)</f>
        <v>N/A</v>
      </c>
      <c r="H2804" s="32" t="str">
        <f>IF(Businesses!H2805="","N/A",Businesses!H2805)</f>
        <v>N/A</v>
      </c>
      <c r="I2804" s="32" t="str">
        <f>IF(AND(Businesses!B2805="",Businesses!C2805&lt;&gt;""),0,IF(Businesses!B2805="","N/A",IF(ISNUMBER(Businesses!B2805),Businesses!B2805,0)))</f>
        <v>N/A</v>
      </c>
    </row>
    <row r="2805" spans="2:9">
      <c r="B2805" s="32" t="str">
        <f t="shared" si="87"/>
        <v>N/A</v>
      </c>
      <c r="C2805" s="32" t="str">
        <f>IF(AND(Businesses!D2806="",Businesses!E2806&lt;&gt;""),0,IF(Businesses!D2806="","N/A",IF(ISNUMBER(Businesses!D2806),Businesses!D2806,0)))</f>
        <v>N/A</v>
      </c>
      <c r="D2805" s="32" t="str">
        <f>IF(Businesses!E2806="","N/A",Businesses!E2806)</f>
        <v>N/A</v>
      </c>
      <c r="E2805" s="32" t="str">
        <f>IF(Businesses!F2806="","N/A",Businesses!F2806)</f>
        <v>N/A</v>
      </c>
      <c r="F2805" s="32" t="str">
        <f t="shared" si="86"/>
        <v>N/A</v>
      </c>
      <c r="G2805" s="32" t="str">
        <f>IF(Businesses!G2806="","N/A",Businesses!G2806)</f>
        <v>N/A</v>
      </c>
      <c r="H2805" s="32" t="str">
        <f>IF(Businesses!H2806="","N/A",Businesses!H2806)</f>
        <v>N/A</v>
      </c>
      <c r="I2805" s="32" t="str">
        <f>IF(AND(Businesses!B2806="",Businesses!C2806&lt;&gt;""),0,IF(Businesses!B2806="","N/A",IF(ISNUMBER(Businesses!B2806),Businesses!B2806,0)))</f>
        <v>N/A</v>
      </c>
    </row>
    <row r="2806" spans="2:9">
      <c r="B2806" s="32" t="str">
        <f t="shared" si="87"/>
        <v>N/A</v>
      </c>
      <c r="C2806" s="32" t="str">
        <f>IF(AND(Businesses!D2807="",Businesses!E2807&lt;&gt;""),0,IF(Businesses!D2807="","N/A",IF(ISNUMBER(Businesses!D2807),Businesses!D2807,0)))</f>
        <v>N/A</v>
      </c>
      <c r="D2806" s="32" t="str">
        <f>IF(Businesses!E2807="","N/A",Businesses!E2807)</f>
        <v>N/A</v>
      </c>
      <c r="E2806" s="32" t="str">
        <f>IF(Businesses!F2807="","N/A",Businesses!F2807)</f>
        <v>N/A</v>
      </c>
      <c r="F2806" s="32" t="str">
        <f t="shared" si="86"/>
        <v>N/A</v>
      </c>
      <c r="G2806" s="32" t="str">
        <f>IF(Businesses!G2807="","N/A",Businesses!G2807)</f>
        <v>N/A</v>
      </c>
      <c r="H2806" s="32" t="str">
        <f>IF(Businesses!H2807="","N/A",Businesses!H2807)</f>
        <v>N/A</v>
      </c>
      <c r="I2806" s="32" t="str">
        <f>IF(AND(Businesses!B2807="",Businesses!C2807&lt;&gt;""),0,IF(Businesses!B2807="","N/A",IF(ISNUMBER(Businesses!B2807),Businesses!B2807,0)))</f>
        <v>N/A</v>
      </c>
    </row>
    <row r="2807" spans="2:9">
      <c r="B2807" s="32" t="str">
        <f t="shared" si="87"/>
        <v>N/A</v>
      </c>
      <c r="C2807" s="32" t="str">
        <f>IF(AND(Businesses!D2808="",Businesses!E2808&lt;&gt;""),0,IF(Businesses!D2808="","N/A",IF(ISNUMBER(Businesses!D2808),Businesses!D2808,0)))</f>
        <v>N/A</v>
      </c>
      <c r="D2807" s="32" t="str">
        <f>IF(Businesses!E2808="","N/A",Businesses!E2808)</f>
        <v>N/A</v>
      </c>
      <c r="E2807" s="32" t="str">
        <f>IF(Businesses!F2808="","N/A",Businesses!F2808)</f>
        <v>N/A</v>
      </c>
      <c r="F2807" s="32" t="str">
        <f t="shared" si="86"/>
        <v>N/A</v>
      </c>
      <c r="G2807" s="32" t="str">
        <f>IF(Businesses!G2808="","N/A",Businesses!G2808)</f>
        <v>N/A</v>
      </c>
      <c r="H2807" s="32" t="str">
        <f>IF(Businesses!H2808="","N/A",Businesses!H2808)</f>
        <v>N/A</v>
      </c>
      <c r="I2807" s="32" t="str">
        <f>IF(AND(Businesses!B2808="",Businesses!C2808&lt;&gt;""),0,IF(Businesses!B2808="","N/A",IF(ISNUMBER(Businesses!B2808),Businesses!B2808,0)))</f>
        <v>N/A</v>
      </c>
    </row>
    <row r="2808" spans="2:9">
      <c r="B2808" s="32" t="str">
        <f t="shared" si="87"/>
        <v>N/A</v>
      </c>
      <c r="C2808" s="32" t="str">
        <f>IF(AND(Businesses!D2809="",Businesses!E2809&lt;&gt;""),0,IF(Businesses!D2809="","N/A",IF(ISNUMBER(Businesses!D2809),Businesses!D2809,0)))</f>
        <v>N/A</v>
      </c>
      <c r="D2808" s="32" t="str">
        <f>IF(Businesses!E2809="","N/A",Businesses!E2809)</f>
        <v>N/A</v>
      </c>
      <c r="E2808" s="32" t="str">
        <f>IF(Businesses!F2809="","N/A",Businesses!F2809)</f>
        <v>N/A</v>
      </c>
      <c r="F2808" s="32" t="str">
        <f t="shared" si="86"/>
        <v>N/A</v>
      </c>
      <c r="G2808" s="32" t="str">
        <f>IF(Businesses!G2809="","N/A",Businesses!G2809)</f>
        <v>N/A</v>
      </c>
      <c r="H2808" s="32" t="str">
        <f>IF(Businesses!H2809="","N/A",Businesses!H2809)</f>
        <v>N/A</v>
      </c>
      <c r="I2808" s="32" t="str">
        <f>IF(AND(Businesses!B2809="",Businesses!C2809&lt;&gt;""),0,IF(Businesses!B2809="","N/A",IF(ISNUMBER(Businesses!B2809),Businesses!B2809,0)))</f>
        <v>N/A</v>
      </c>
    </row>
    <row r="2809" spans="2:9">
      <c r="B2809" s="32" t="str">
        <f t="shared" si="87"/>
        <v>N/A</v>
      </c>
      <c r="C2809" s="32" t="str">
        <f>IF(AND(Businesses!D2810="",Businesses!E2810&lt;&gt;""),0,IF(Businesses!D2810="","N/A",IF(ISNUMBER(Businesses!D2810),Businesses!D2810,0)))</f>
        <v>N/A</v>
      </c>
      <c r="D2809" s="32" t="str">
        <f>IF(Businesses!E2810="","N/A",Businesses!E2810)</f>
        <v>N/A</v>
      </c>
      <c r="E2809" s="32" t="str">
        <f>IF(Businesses!F2810="","N/A",Businesses!F2810)</f>
        <v>N/A</v>
      </c>
      <c r="F2809" s="32" t="str">
        <f t="shared" si="86"/>
        <v>N/A</v>
      </c>
      <c r="G2809" s="32" t="str">
        <f>IF(Businesses!G2810="","N/A",Businesses!G2810)</f>
        <v>N/A</v>
      </c>
      <c r="H2809" s="32" t="str">
        <f>IF(Businesses!H2810="","N/A",Businesses!H2810)</f>
        <v>N/A</v>
      </c>
      <c r="I2809" s="32" t="str">
        <f>IF(AND(Businesses!B2810="",Businesses!C2810&lt;&gt;""),0,IF(Businesses!B2810="","N/A",IF(ISNUMBER(Businesses!B2810),Businesses!B2810,0)))</f>
        <v>N/A</v>
      </c>
    </row>
    <row r="2810" spans="2:9">
      <c r="B2810" s="32" t="str">
        <f t="shared" si="87"/>
        <v>N/A</v>
      </c>
      <c r="C2810" s="32" t="str">
        <f>IF(AND(Businesses!D2811="",Businesses!E2811&lt;&gt;""),0,IF(Businesses!D2811="","N/A",IF(ISNUMBER(Businesses!D2811),Businesses!D2811,0)))</f>
        <v>N/A</v>
      </c>
      <c r="D2810" s="32" t="str">
        <f>IF(Businesses!E2811="","N/A",Businesses!E2811)</f>
        <v>N/A</v>
      </c>
      <c r="E2810" s="32" t="str">
        <f>IF(Businesses!F2811="","N/A",Businesses!F2811)</f>
        <v>N/A</v>
      </c>
      <c r="F2810" s="32" t="str">
        <f t="shared" si="86"/>
        <v>N/A</v>
      </c>
      <c r="G2810" s="32" t="str">
        <f>IF(Businesses!G2811="","N/A",Businesses!G2811)</f>
        <v>N/A</v>
      </c>
      <c r="H2810" s="32" t="str">
        <f>IF(Businesses!H2811="","N/A",Businesses!H2811)</f>
        <v>N/A</v>
      </c>
      <c r="I2810" s="32" t="str">
        <f>IF(AND(Businesses!B2811="",Businesses!C2811&lt;&gt;""),0,IF(Businesses!B2811="","N/A",IF(ISNUMBER(Businesses!B2811),Businesses!B2811,0)))</f>
        <v>N/A</v>
      </c>
    </row>
    <row r="2811" spans="2:9">
      <c r="B2811" s="32" t="str">
        <f t="shared" si="87"/>
        <v>N/A</v>
      </c>
      <c r="C2811" s="32" t="str">
        <f>IF(AND(Businesses!D2812="",Businesses!E2812&lt;&gt;""),0,IF(Businesses!D2812="","N/A",IF(ISNUMBER(Businesses!D2812),Businesses!D2812,0)))</f>
        <v>N/A</v>
      </c>
      <c r="D2811" s="32" t="str">
        <f>IF(Businesses!E2812="","N/A",Businesses!E2812)</f>
        <v>N/A</v>
      </c>
      <c r="E2811" s="32" t="str">
        <f>IF(Businesses!F2812="","N/A",Businesses!F2812)</f>
        <v>N/A</v>
      </c>
      <c r="F2811" s="32" t="str">
        <f t="shared" si="86"/>
        <v>N/A</v>
      </c>
      <c r="G2811" s="32" t="str">
        <f>IF(Businesses!G2812="","N/A",Businesses!G2812)</f>
        <v>N/A</v>
      </c>
      <c r="H2811" s="32" t="str">
        <f>IF(Businesses!H2812="","N/A",Businesses!H2812)</f>
        <v>N/A</v>
      </c>
      <c r="I2811" s="32" t="str">
        <f>IF(AND(Businesses!B2812="",Businesses!C2812&lt;&gt;""),0,IF(Businesses!B2812="","N/A",IF(ISNUMBER(Businesses!B2812),Businesses!B2812,0)))</f>
        <v>N/A</v>
      </c>
    </row>
    <row r="2812" spans="2:9">
      <c r="B2812" s="32" t="str">
        <f t="shared" si="87"/>
        <v>N/A</v>
      </c>
      <c r="C2812" s="32" t="str">
        <f>IF(AND(Businesses!D2813="",Businesses!E2813&lt;&gt;""),0,IF(Businesses!D2813="","N/A",IF(ISNUMBER(Businesses!D2813),Businesses!D2813,0)))</f>
        <v>N/A</v>
      </c>
      <c r="D2812" s="32" t="str">
        <f>IF(Businesses!E2813="","N/A",Businesses!E2813)</f>
        <v>N/A</v>
      </c>
      <c r="E2812" s="32" t="str">
        <f>IF(Businesses!F2813="","N/A",Businesses!F2813)</f>
        <v>N/A</v>
      </c>
      <c r="F2812" s="32" t="str">
        <f t="shared" si="86"/>
        <v>N/A</v>
      </c>
      <c r="G2812" s="32" t="str">
        <f>IF(Businesses!G2813="","N/A",Businesses!G2813)</f>
        <v>N/A</v>
      </c>
      <c r="H2812" s="32" t="str">
        <f>IF(Businesses!H2813="","N/A",Businesses!H2813)</f>
        <v>N/A</v>
      </c>
      <c r="I2812" s="32" t="str">
        <f>IF(AND(Businesses!B2813="",Businesses!C2813&lt;&gt;""),0,IF(Businesses!B2813="","N/A",IF(ISNUMBER(Businesses!B2813),Businesses!B2813,0)))</f>
        <v>N/A</v>
      </c>
    </row>
    <row r="2813" spans="2:9">
      <c r="B2813" s="32" t="str">
        <f t="shared" si="87"/>
        <v>N/A</v>
      </c>
      <c r="C2813" s="32" t="str">
        <f>IF(AND(Businesses!D2814="",Businesses!E2814&lt;&gt;""),0,IF(Businesses!D2814="","N/A",IF(ISNUMBER(Businesses!D2814),Businesses!D2814,0)))</f>
        <v>N/A</v>
      </c>
      <c r="D2813" s="32" t="str">
        <f>IF(Businesses!E2814="","N/A",Businesses!E2814)</f>
        <v>N/A</v>
      </c>
      <c r="E2813" s="32" t="str">
        <f>IF(Businesses!F2814="","N/A",Businesses!F2814)</f>
        <v>N/A</v>
      </c>
      <c r="F2813" s="32" t="str">
        <f t="shared" si="86"/>
        <v>N/A</v>
      </c>
      <c r="G2813" s="32" t="str">
        <f>IF(Businesses!G2814="","N/A",Businesses!G2814)</f>
        <v>N/A</v>
      </c>
      <c r="H2813" s="32" t="str">
        <f>IF(Businesses!H2814="","N/A",Businesses!H2814)</f>
        <v>N/A</v>
      </c>
      <c r="I2813" s="32" t="str">
        <f>IF(AND(Businesses!B2814="",Businesses!C2814&lt;&gt;""),0,IF(Businesses!B2814="","N/A",IF(ISNUMBER(Businesses!B2814),Businesses!B2814,0)))</f>
        <v>N/A</v>
      </c>
    </row>
    <row r="2814" spans="2:9">
      <c r="B2814" s="32" t="str">
        <f t="shared" si="87"/>
        <v>N/A</v>
      </c>
      <c r="C2814" s="32" t="str">
        <f>IF(AND(Businesses!D2815="",Businesses!E2815&lt;&gt;""),0,IF(Businesses!D2815="","N/A",IF(ISNUMBER(Businesses!D2815),Businesses!D2815,0)))</f>
        <v>N/A</v>
      </c>
      <c r="D2814" s="32" t="str">
        <f>IF(Businesses!E2815="","N/A",Businesses!E2815)</f>
        <v>N/A</v>
      </c>
      <c r="E2814" s="32" t="str">
        <f>IF(Businesses!F2815="","N/A",Businesses!F2815)</f>
        <v>N/A</v>
      </c>
      <c r="F2814" s="32" t="str">
        <f t="shared" si="86"/>
        <v>N/A</v>
      </c>
      <c r="G2814" s="32" t="str">
        <f>IF(Businesses!G2815="","N/A",Businesses!G2815)</f>
        <v>N/A</v>
      </c>
      <c r="H2814" s="32" t="str">
        <f>IF(Businesses!H2815="","N/A",Businesses!H2815)</f>
        <v>N/A</v>
      </c>
      <c r="I2814" s="32" t="str">
        <f>IF(AND(Businesses!B2815="",Businesses!C2815&lt;&gt;""),0,IF(Businesses!B2815="","N/A",IF(ISNUMBER(Businesses!B2815),Businesses!B2815,0)))</f>
        <v>N/A</v>
      </c>
    </row>
    <row r="2815" spans="2:9">
      <c r="B2815" s="32" t="str">
        <f t="shared" si="87"/>
        <v>N/A</v>
      </c>
      <c r="C2815" s="32" t="str">
        <f>IF(AND(Businesses!D2816="",Businesses!E2816&lt;&gt;""),0,IF(Businesses!D2816="","N/A",IF(ISNUMBER(Businesses!D2816),Businesses!D2816,0)))</f>
        <v>N/A</v>
      </c>
      <c r="D2815" s="32" t="str">
        <f>IF(Businesses!E2816="","N/A",Businesses!E2816)</f>
        <v>N/A</v>
      </c>
      <c r="E2815" s="32" t="str">
        <f>IF(Businesses!F2816="","N/A",Businesses!F2816)</f>
        <v>N/A</v>
      </c>
      <c r="F2815" s="32" t="str">
        <f t="shared" si="86"/>
        <v>N/A</v>
      </c>
      <c r="G2815" s="32" t="str">
        <f>IF(Businesses!G2816="","N/A",Businesses!G2816)</f>
        <v>N/A</v>
      </c>
      <c r="H2815" s="32" t="str">
        <f>IF(Businesses!H2816="","N/A",Businesses!H2816)</f>
        <v>N/A</v>
      </c>
      <c r="I2815" s="32" t="str">
        <f>IF(AND(Businesses!B2816="",Businesses!C2816&lt;&gt;""),0,IF(Businesses!B2816="","N/A",IF(ISNUMBER(Businesses!B2816),Businesses!B2816,0)))</f>
        <v>N/A</v>
      </c>
    </row>
    <row r="2816" spans="2:9">
      <c r="B2816" s="32" t="str">
        <f t="shared" si="87"/>
        <v>N/A</v>
      </c>
      <c r="C2816" s="32" t="str">
        <f>IF(AND(Businesses!D2817="",Businesses!E2817&lt;&gt;""),0,IF(Businesses!D2817="","N/A",IF(ISNUMBER(Businesses!D2817),Businesses!D2817,0)))</f>
        <v>N/A</v>
      </c>
      <c r="D2816" s="32" t="str">
        <f>IF(Businesses!E2817="","N/A",Businesses!E2817)</f>
        <v>N/A</v>
      </c>
      <c r="E2816" s="32" t="str">
        <f>IF(Businesses!F2817="","N/A",Businesses!F2817)</f>
        <v>N/A</v>
      </c>
      <c r="F2816" s="32" t="str">
        <f t="shared" si="86"/>
        <v>N/A</v>
      </c>
      <c r="G2816" s="32" t="str">
        <f>IF(Businesses!G2817="","N/A",Businesses!G2817)</f>
        <v>N/A</v>
      </c>
      <c r="H2816" s="32" t="str">
        <f>IF(Businesses!H2817="","N/A",Businesses!H2817)</f>
        <v>N/A</v>
      </c>
      <c r="I2816" s="32" t="str">
        <f>IF(AND(Businesses!B2817="",Businesses!C2817&lt;&gt;""),0,IF(Businesses!B2817="","N/A",IF(ISNUMBER(Businesses!B2817),Businesses!B2817,0)))</f>
        <v>N/A</v>
      </c>
    </row>
    <row r="2817" spans="2:9">
      <c r="B2817" s="32" t="str">
        <f t="shared" si="87"/>
        <v>N/A</v>
      </c>
      <c r="C2817" s="32" t="str">
        <f>IF(AND(Businesses!D2818="",Businesses!E2818&lt;&gt;""),0,IF(Businesses!D2818="","N/A",IF(ISNUMBER(Businesses!D2818),Businesses!D2818,0)))</f>
        <v>N/A</v>
      </c>
      <c r="D2817" s="32" t="str">
        <f>IF(Businesses!E2818="","N/A",Businesses!E2818)</f>
        <v>N/A</v>
      </c>
      <c r="E2817" s="32" t="str">
        <f>IF(Businesses!F2818="","N/A",Businesses!F2818)</f>
        <v>N/A</v>
      </c>
      <c r="F2817" s="32" t="str">
        <f t="shared" si="86"/>
        <v>N/A</v>
      </c>
      <c r="G2817" s="32" t="str">
        <f>IF(Businesses!G2818="","N/A",Businesses!G2818)</f>
        <v>N/A</v>
      </c>
      <c r="H2817" s="32" t="str">
        <f>IF(Businesses!H2818="","N/A",Businesses!H2818)</f>
        <v>N/A</v>
      </c>
      <c r="I2817" s="32" t="str">
        <f>IF(AND(Businesses!B2818="",Businesses!C2818&lt;&gt;""),0,IF(Businesses!B2818="","N/A",IF(ISNUMBER(Businesses!B2818),Businesses!B2818,0)))</f>
        <v>N/A</v>
      </c>
    </row>
    <row r="2818" spans="2:9">
      <c r="B2818" s="32" t="str">
        <f t="shared" si="87"/>
        <v>N/A</v>
      </c>
      <c r="C2818" s="32" t="str">
        <f>IF(AND(Businesses!D2819="",Businesses!E2819&lt;&gt;""),0,IF(Businesses!D2819="","N/A",IF(ISNUMBER(Businesses!D2819),Businesses!D2819,0)))</f>
        <v>N/A</v>
      </c>
      <c r="D2818" s="32" t="str">
        <f>IF(Businesses!E2819="","N/A",Businesses!E2819)</f>
        <v>N/A</v>
      </c>
      <c r="E2818" s="32" t="str">
        <f>IF(Businesses!F2819="","N/A",Businesses!F2819)</f>
        <v>N/A</v>
      </c>
      <c r="F2818" s="32" t="str">
        <f t="shared" ref="F2818:F2881" si="88">IF(B2818="N/A","N/A",UPPER(TRIM(ProbuildName)))</f>
        <v>N/A</v>
      </c>
      <c r="G2818" s="32" t="str">
        <f>IF(Businesses!G2819="","N/A",Businesses!G2819)</f>
        <v>N/A</v>
      </c>
      <c r="H2818" s="32" t="str">
        <f>IF(Businesses!H2819="","N/A",Businesses!H2819)</f>
        <v>N/A</v>
      </c>
      <c r="I2818" s="32" t="str">
        <f>IF(AND(Businesses!B2819="",Businesses!C2819&lt;&gt;""),0,IF(Businesses!B2819="","N/A",IF(ISNUMBER(Businesses!B2819),Businesses!B2819,0)))</f>
        <v>N/A</v>
      </c>
    </row>
    <row r="2819" spans="2:9">
      <c r="B2819" s="32" t="str">
        <f t="shared" ref="B2819:B2882" si="89">IF(I2819="N/A","N/A","")</f>
        <v>N/A</v>
      </c>
      <c r="C2819" s="32" t="str">
        <f>IF(AND(Businesses!D2820="",Businesses!E2820&lt;&gt;""),0,IF(Businesses!D2820="","N/A",IF(ISNUMBER(Businesses!D2820),Businesses!D2820,0)))</f>
        <v>N/A</v>
      </c>
      <c r="D2819" s="32" t="str">
        <f>IF(Businesses!E2820="","N/A",Businesses!E2820)</f>
        <v>N/A</v>
      </c>
      <c r="E2819" s="32" t="str">
        <f>IF(Businesses!F2820="","N/A",Businesses!F2820)</f>
        <v>N/A</v>
      </c>
      <c r="F2819" s="32" t="str">
        <f t="shared" si="88"/>
        <v>N/A</v>
      </c>
      <c r="G2819" s="32" t="str">
        <f>IF(Businesses!G2820="","N/A",Businesses!G2820)</f>
        <v>N/A</v>
      </c>
      <c r="H2819" s="32" t="str">
        <f>IF(Businesses!H2820="","N/A",Businesses!H2820)</f>
        <v>N/A</v>
      </c>
      <c r="I2819" s="32" t="str">
        <f>IF(AND(Businesses!B2820="",Businesses!C2820&lt;&gt;""),0,IF(Businesses!B2820="","N/A",IF(ISNUMBER(Businesses!B2820),Businesses!B2820,0)))</f>
        <v>N/A</v>
      </c>
    </row>
    <row r="2820" spans="2:9">
      <c r="B2820" s="32" t="str">
        <f t="shared" si="89"/>
        <v>N/A</v>
      </c>
      <c r="C2820" s="32" t="str">
        <f>IF(AND(Businesses!D2821="",Businesses!E2821&lt;&gt;""),0,IF(Businesses!D2821="","N/A",IF(ISNUMBER(Businesses!D2821),Businesses!D2821,0)))</f>
        <v>N/A</v>
      </c>
      <c r="D2820" s="32" t="str">
        <f>IF(Businesses!E2821="","N/A",Businesses!E2821)</f>
        <v>N/A</v>
      </c>
      <c r="E2820" s="32" t="str">
        <f>IF(Businesses!F2821="","N/A",Businesses!F2821)</f>
        <v>N/A</v>
      </c>
      <c r="F2820" s="32" t="str">
        <f t="shared" si="88"/>
        <v>N/A</v>
      </c>
      <c r="G2820" s="32" t="str">
        <f>IF(Businesses!G2821="","N/A",Businesses!G2821)</f>
        <v>N/A</v>
      </c>
      <c r="H2820" s="32" t="str">
        <f>IF(Businesses!H2821="","N/A",Businesses!H2821)</f>
        <v>N/A</v>
      </c>
      <c r="I2820" s="32" t="str">
        <f>IF(AND(Businesses!B2821="",Businesses!C2821&lt;&gt;""),0,IF(Businesses!B2821="","N/A",IF(ISNUMBER(Businesses!B2821),Businesses!B2821,0)))</f>
        <v>N/A</v>
      </c>
    </row>
    <row r="2821" spans="2:9">
      <c r="B2821" s="32" t="str">
        <f t="shared" si="89"/>
        <v>N/A</v>
      </c>
      <c r="C2821" s="32" t="str">
        <f>IF(AND(Businesses!D2822="",Businesses!E2822&lt;&gt;""),0,IF(Businesses!D2822="","N/A",IF(ISNUMBER(Businesses!D2822),Businesses!D2822,0)))</f>
        <v>N/A</v>
      </c>
      <c r="D2821" s="32" t="str">
        <f>IF(Businesses!E2822="","N/A",Businesses!E2822)</f>
        <v>N/A</v>
      </c>
      <c r="E2821" s="32" t="str">
        <f>IF(Businesses!F2822="","N/A",Businesses!F2822)</f>
        <v>N/A</v>
      </c>
      <c r="F2821" s="32" t="str">
        <f t="shared" si="88"/>
        <v>N/A</v>
      </c>
      <c r="G2821" s="32" t="str">
        <f>IF(Businesses!G2822="","N/A",Businesses!G2822)</f>
        <v>N/A</v>
      </c>
      <c r="H2821" s="32" t="str">
        <f>IF(Businesses!H2822="","N/A",Businesses!H2822)</f>
        <v>N/A</v>
      </c>
      <c r="I2821" s="32" t="str">
        <f>IF(AND(Businesses!B2822="",Businesses!C2822&lt;&gt;""),0,IF(Businesses!B2822="","N/A",IF(ISNUMBER(Businesses!B2822),Businesses!B2822,0)))</f>
        <v>N/A</v>
      </c>
    </row>
    <row r="2822" spans="2:9">
      <c r="B2822" s="32" t="str">
        <f t="shared" si="89"/>
        <v>N/A</v>
      </c>
      <c r="C2822" s="32" t="str">
        <f>IF(AND(Businesses!D2823="",Businesses!E2823&lt;&gt;""),0,IF(Businesses!D2823="","N/A",IF(ISNUMBER(Businesses!D2823),Businesses!D2823,0)))</f>
        <v>N/A</v>
      </c>
      <c r="D2822" s="32" t="str">
        <f>IF(Businesses!E2823="","N/A",Businesses!E2823)</f>
        <v>N/A</v>
      </c>
      <c r="E2822" s="32" t="str">
        <f>IF(Businesses!F2823="","N/A",Businesses!F2823)</f>
        <v>N/A</v>
      </c>
      <c r="F2822" s="32" t="str">
        <f t="shared" si="88"/>
        <v>N/A</v>
      </c>
      <c r="G2822" s="32" t="str">
        <f>IF(Businesses!G2823="","N/A",Businesses!G2823)</f>
        <v>N/A</v>
      </c>
      <c r="H2822" s="32" t="str">
        <f>IF(Businesses!H2823="","N/A",Businesses!H2823)</f>
        <v>N/A</v>
      </c>
      <c r="I2822" s="32" t="str">
        <f>IF(AND(Businesses!B2823="",Businesses!C2823&lt;&gt;""),0,IF(Businesses!B2823="","N/A",IF(ISNUMBER(Businesses!B2823),Businesses!B2823,0)))</f>
        <v>N/A</v>
      </c>
    </row>
    <row r="2823" spans="2:9">
      <c r="B2823" s="32" t="str">
        <f t="shared" si="89"/>
        <v>N/A</v>
      </c>
      <c r="C2823" s="32" t="str">
        <f>IF(AND(Businesses!D2824="",Businesses!E2824&lt;&gt;""),0,IF(Businesses!D2824="","N/A",IF(ISNUMBER(Businesses!D2824),Businesses!D2824,0)))</f>
        <v>N/A</v>
      </c>
      <c r="D2823" s="32" t="str">
        <f>IF(Businesses!E2824="","N/A",Businesses!E2824)</f>
        <v>N/A</v>
      </c>
      <c r="E2823" s="32" t="str">
        <f>IF(Businesses!F2824="","N/A",Businesses!F2824)</f>
        <v>N/A</v>
      </c>
      <c r="F2823" s="32" t="str">
        <f t="shared" si="88"/>
        <v>N/A</v>
      </c>
      <c r="G2823" s="32" t="str">
        <f>IF(Businesses!G2824="","N/A",Businesses!G2824)</f>
        <v>N/A</v>
      </c>
      <c r="H2823" s="32" t="str">
        <f>IF(Businesses!H2824="","N/A",Businesses!H2824)</f>
        <v>N/A</v>
      </c>
      <c r="I2823" s="32" t="str">
        <f>IF(AND(Businesses!B2824="",Businesses!C2824&lt;&gt;""),0,IF(Businesses!B2824="","N/A",IF(ISNUMBER(Businesses!B2824),Businesses!B2824,0)))</f>
        <v>N/A</v>
      </c>
    </row>
    <row r="2824" spans="2:9">
      <c r="B2824" s="32" t="str">
        <f t="shared" si="89"/>
        <v>N/A</v>
      </c>
      <c r="C2824" s="32" t="str">
        <f>IF(AND(Businesses!D2825="",Businesses!E2825&lt;&gt;""),0,IF(Businesses!D2825="","N/A",IF(ISNUMBER(Businesses!D2825),Businesses!D2825,0)))</f>
        <v>N/A</v>
      </c>
      <c r="D2824" s="32" t="str">
        <f>IF(Businesses!E2825="","N/A",Businesses!E2825)</f>
        <v>N/A</v>
      </c>
      <c r="E2824" s="32" t="str">
        <f>IF(Businesses!F2825="","N/A",Businesses!F2825)</f>
        <v>N/A</v>
      </c>
      <c r="F2824" s="32" t="str">
        <f t="shared" si="88"/>
        <v>N/A</v>
      </c>
      <c r="G2824" s="32" t="str">
        <f>IF(Businesses!G2825="","N/A",Businesses!G2825)</f>
        <v>N/A</v>
      </c>
      <c r="H2824" s="32" t="str">
        <f>IF(Businesses!H2825="","N/A",Businesses!H2825)</f>
        <v>N/A</v>
      </c>
      <c r="I2824" s="32" t="str">
        <f>IF(AND(Businesses!B2825="",Businesses!C2825&lt;&gt;""),0,IF(Businesses!B2825="","N/A",IF(ISNUMBER(Businesses!B2825),Businesses!B2825,0)))</f>
        <v>N/A</v>
      </c>
    </row>
    <row r="2825" spans="2:9">
      <c r="B2825" s="32" t="str">
        <f t="shared" si="89"/>
        <v>N/A</v>
      </c>
      <c r="C2825" s="32" t="str">
        <f>IF(AND(Businesses!D2826="",Businesses!E2826&lt;&gt;""),0,IF(Businesses!D2826="","N/A",IF(ISNUMBER(Businesses!D2826),Businesses!D2826,0)))</f>
        <v>N/A</v>
      </c>
      <c r="D2825" s="32" t="str">
        <f>IF(Businesses!E2826="","N/A",Businesses!E2826)</f>
        <v>N/A</v>
      </c>
      <c r="E2825" s="32" t="str">
        <f>IF(Businesses!F2826="","N/A",Businesses!F2826)</f>
        <v>N/A</v>
      </c>
      <c r="F2825" s="32" t="str">
        <f t="shared" si="88"/>
        <v>N/A</v>
      </c>
      <c r="G2825" s="32" t="str">
        <f>IF(Businesses!G2826="","N/A",Businesses!G2826)</f>
        <v>N/A</v>
      </c>
      <c r="H2825" s="32" t="str">
        <f>IF(Businesses!H2826="","N/A",Businesses!H2826)</f>
        <v>N/A</v>
      </c>
      <c r="I2825" s="32" t="str">
        <f>IF(AND(Businesses!B2826="",Businesses!C2826&lt;&gt;""),0,IF(Businesses!B2826="","N/A",IF(ISNUMBER(Businesses!B2826),Businesses!B2826,0)))</f>
        <v>N/A</v>
      </c>
    </row>
    <row r="2826" spans="2:9">
      <c r="B2826" s="32" t="str">
        <f t="shared" si="89"/>
        <v>N/A</v>
      </c>
      <c r="C2826" s="32" t="str">
        <f>IF(AND(Businesses!D2827="",Businesses!E2827&lt;&gt;""),0,IF(Businesses!D2827="","N/A",IF(ISNUMBER(Businesses!D2827),Businesses!D2827,0)))</f>
        <v>N/A</v>
      </c>
      <c r="D2826" s="32" t="str">
        <f>IF(Businesses!E2827="","N/A",Businesses!E2827)</f>
        <v>N/A</v>
      </c>
      <c r="E2826" s="32" t="str">
        <f>IF(Businesses!F2827="","N/A",Businesses!F2827)</f>
        <v>N/A</v>
      </c>
      <c r="F2826" s="32" t="str">
        <f t="shared" si="88"/>
        <v>N/A</v>
      </c>
      <c r="G2826" s="32" t="str">
        <f>IF(Businesses!G2827="","N/A",Businesses!G2827)</f>
        <v>N/A</v>
      </c>
      <c r="H2826" s="32" t="str">
        <f>IF(Businesses!H2827="","N/A",Businesses!H2827)</f>
        <v>N/A</v>
      </c>
      <c r="I2826" s="32" t="str">
        <f>IF(AND(Businesses!B2827="",Businesses!C2827&lt;&gt;""),0,IF(Businesses!B2827="","N/A",IF(ISNUMBER(Businesses!B2827),Businesses!B2827,0)))</f>
        <v>N/A</v>
      </c>
    </row>
    <row r="2827" spans="2:9">
      <c r="B2827" s="32" t="str">
        <f t="shared" si="89"/>
        <v>N/A</v>
      </c>
      <c r="C2827" s="32" t="str">
        <f>IF(AND(Businesses!D2828="",Businesses!E2828&lt;&gt;""),0,IF(Businesses!D2828="","N/A",IF(ISNUMBER(Businesses!D2828),Businesses!D2828,0)))</f>
        <v>N/A</v>
      </c>
      <c r="D2827" s="32" t="str">
        <f>IF(Businesses!E2828="","N/A",Businesses!E2828)</f>
        <v>N/A</v>
      </c>
      <c r="E2827" s="32" t="str">
        <f>IF(Businesses!F2828="","N/A",Businesses!F2828)</f>
        <v>N/A</v>
      </c>
      <c r="F2827" s="32" t="str">
        <f t="shared" si="88"/>
        <v>N/A</v>
      </c>
      <c r="G2827" s="32" t="str">
        <f>IF(Businesses!G2828="","N/A",Businesses!G2828)</f>
        <v>N/A</v>
      </c>
      <c r="H2827" s="32" t="str">
        <f>IF(Businesses!H2828="","N/A",Businesses!H2828)</f>
        <v>N/A</v>
      </c>
      <c r="I2827" s="32" t="str">
        <f>IF(AND(Businesses!B2828="",Businesses!C2828&lt;&gt;""),0,IF(Businesses!B2828="","N/A",IF(ISNUMBER(Businesses!B2828),Businesses!B2828,0)))</f>
        <v>N/A</v>
      </c>
    </row>
    <row r="2828" spans="2:9">
      <c r="B2828" s="32" t="str">
        <f t="shared" si="89"/>
        <v>N/A</v>
      </c>
      <c r="C2828" s="32" t="str">
        <f>IF(AND(Businesses!D2829="",Businesses!E2829&lt;&gt;""),0,IF(Businesses!D2829="","N/A",IF(ISNUMBER(Businesses!D2829),Businesses!D2829,0)))</f>
        <v>N/A</v>
      </c>
      <c r="D2828" s="32" t="str">
        <f>IF(Businesses!E2829="","N/A",Businesses!E2829)</f>
        <v>N/A</v>
      </c>
      <c r="E2828" s="32" t="str">
        <f>IF(Businesses!F2829="","N/A",Businesses!F2829)</f>
        <v>N/A</v>
      </c>
      <c r="F2828" s="32" t="str">
        <f t="shared" si="88"/>
        <v>N/A</v>
      </c>
      <c r="G2828" s="32" t="str">
        <f>IF(Businesses!G2829="","N/A",Businesses!G2829)</f>
        <v>N/A</v>
      </c>
      <c r="H2828" s="32" t="str">
        <f>IF(Businesses!H2829="","N/A",Businesses!H2829)</f>
        <v>N/A</v>
      </c>
      <c r="I2828" s="32" t="str">
        <f>IF(AND(Businesses!B2829="",Businesses!C2829&lt;&gt;""),0,IF(Businesses!B2829="","N/A",IF(ISNUMBER(Businesses!B2829),Businesses!B2829,0)))</f>
        <v>N/A</v>
      </c>
    </row>
    <row r="2829" spans="2:9">
      <c r="B2829" s="32" t="str">
        <f t="shared" si="89"/>
        <v>N/A</v>
      </c>
      <c r="C2829" s="32" t="str">
        <f>IF(AND(Businesses!D2830="",Businesses!E2830&lt;&gt;""),0,IF(Businesses!D2830="","N/A",IF(ISNUMBER(Businesses!D2830),Businesses!D2830,0)))</f>
        <v>N/A</v>
      </c>
      <c r="D2829" s="32" t="str">
        <f>IF(Businesses!E2830="","N/A",Businesses!E2830)</f>
        <v>N/A</v>
      </c>
      <c r="E2829" s="32" t="str">
        <f>IF(Businesses!F2830="","N/A",Businesses!F2830)</f>
        <v>N/A</v>
      </c>
      <c r="F2829" s="32" t="str">
        <f t="shared" si="88"/>
        <v>N/A</v>
      </c>
      <c r="G2829" s="32" t="str">
        <f>IF(Businesses!G2830="","N/A",Businesses!G2830)</f>
        <v>N/A</v>
      </c>
      <c r="H2829" s="32" t="str">
        <f>IF(Businesses!H2830="","N/A",Businesses!H2830)</f>
        <v>N/A</v>
      </c>
      <c r="I2829" s="32" t="str">
        <f>IF(AND(Businesses!B2830="",Businesses!C2830&lt;&gt;""),0,IF(Businesses!B2830="","N/A",IF(ISNUMBER(Businesses!B2830),Businesses!B2830,0)))</f>
        <v>N/A</v>
      </c>
    </row>
    <row r="2830" spans="2:9">
      <c r="B2830" s="32" t="str">
        <f t="shared" si="89"/>
        <v>N/A</v>
      </c>
      <c r="C2830" s="32" t="str">
        <f>IF(AND(Businesses!D2831="",Businesses!E2831&lt;&gt;""),0,IF(Businesses!D2831="","N/A",IF(ISNUMBER(Businesses!D2831),Businesses!D2831,0)))</f>
        <v>N/A</v>
      </c>
      <c r="D2830" s="32" t="str">
        <f>IF(Businesses!E2831="","N/A",Businesses!E2831)</f>
        <v>N/A</v>
      </c>
      <c r="E2830" s="32" t="str">
        <f>IF(Businesses!F2831="","N/A",Businesses!F2831)</f>
        <v>N/A</v>
      </c>
      <c r="F2830" s="32" t="str">
        <f t="shared" si="88"/>
        <v>N/A</v>
      </c>
      <c r="G2830" s="32" t="str">
        <f>IF(Businesses!G2831="","N/A",Businesses!G2831)</f>
        <v>N/A</v>
      </c>
      <c r="H2830" s="32" t="str">
        <f>IF(Businesses!H2831="","N/A",Businesses!H2831)</f>
        <v>N/A</v>
      </c>
      <c r="I2830" s="32" t="str">
        <f>IF(AND(Businesses!B2831="",Businesses!C2831&lt;&gt;""),0,IF(Businesses!B2831="","N/A",IF(ISNUMBER(Businesses!B2831),Businesses!B2831,0)))</f>
        <v>N/A</v>
      </c>
    </row>
    <row r="2831" spans="2:9">
      <c r="B2831" s="32" t="str">
        <f t="shared" si="89"/>
        <v>N/A</v>
      </c>
      <c r="C2831" s="32" t="str">
        <f>IF(AND(Businesses!D2832="",Businesses!E2832&lt;&gt;""),0,IF(Businesses!D2832="","N/A",IF(ISNUMBER(Businesses!D2832),Businesses!D2832,0)))</f>
        <v>N/A</v>
      </c>
      <c r="D2831" s="32" t="str">
        <f>IF(Businesses!E2832="","N/A",Businesses!E2832)</f>
        <v>N/A</v>
      </c>
      <c r="E2831" s="32" t="str">
        <f>IF(Businesses!F2832="","N/A",Businesses!F2832)</f>
        <v>N/A</v>
      </c>
      <c r="F2831" s="32" t="str">
        <f t="shared" si="88"/>
        <v>N/A</v>
      </c>
      <c r="G2831" s="32" t="str">
        <f>IF(Businesses!G2832="","N/A",Businesses!G2832)</f>
        <v>N/A</v>
      </c>
      <c r="H2831" s="32" t="str">
        <f>IF(Businesses!H2832="","N/A",Businesses!H2832)</f>
        <v>N/A</v>
      </c>
      <c r="I2831" s="32" t="str">
        <f>IF(AND(Businesses!B2832="",Businesses!C2832&lt;&gt;""),0,IF(Businesses!B2832="","N/A",IF(ISNUMBER(Businesses!B2832),Businesses!B2832,0)))</f>
        <v>N/A</v>
      </c>
    </row>
    <row r="2832" spans="2:9">
      <c r="B2832" s="32" t="str">
        <f t="shared" si="89"/>
        <v>N/A</v>
      </c>
      <c r="C2832" s="32" t="str">
        <f>IF(AND(Businesses!D2833="",Businesses!E2833&lt;&gt;""),0,IF(Businesses!D2833="","N/A",IF(ISNUMBER(Businesses!D2833),Businesses!D2833,0)))</f>
        <v>N/A</v>
      </c>
      <c r="D2832" s="32" t="str">
        <f>IF(Businesses!E2833="","N/A",Businesses!E2833)</f>
        <v>N/A</v>
      </c>
      <c r="E2832" s="32" t="str">
        <f>IF(Businesses!F2833="","N/A",Businesses!F2833)</f>
        <v>N/A</v>
      </c>
      <c r="F2832" s="32" t="str">
        <f t="shared" si="88"/>
        <v>N/A</v>
      </c>
      <c r="G2832" s="32" t="str">
        <f>IF(Businesses!G2833="","N/A",Businesses!G2833)</f>
        <v>N/A</v>
      </c>
      <c r="H2832" s="32" t="str">
        <f>IF(Businesses!H2833="","N/A",Businesses!H2833)</f>
        <v>N/A</v>
      </c>
      <c r="I2832" s="32" t="str">
        <f>IF(AND(Businesses!B2833="",Businesses!C2833&lt;&gt;""),0,IF(Businesses!B2833="","N/A",IF(ISNUMBER(Businesses!B2833),Businesses!B2833,0)))</f>
        <v>N/A</v>
      </c>
    </row>
    <row r="2833" spans="2:9">
      <c r="B2833" s="32" t="str">
        <f t="shared" si="89"/>
        <v>N/A</v>
      </c>
      <c r="C2833" s="32" t="str">
        <f>IF(AND(Businesses!D2834="",Businesses!E2834&lt;&gt;""),0,IF(Businesses!D2834="","N/A",IF(ISNUMBER(Businesses!D2834),Businesses!D2834,0)))</f>
        <v>N/A</v>
      </c>
      <c r="D2833" s="32" t="str">
        <f>IF(Businesses!E2834="","N/A",Businesses!E2834)</f>
        <v>N/A</v>
      </c>
      <c r="E2833" s="32" t="str">
        <f>IF(Businesses!F2834="","N/A",Businesses!F2834)</f>
        <v>N/A</v>
      </c>
      <c r="F2833" s="32" t="str">
        <f t="shared" si="88"/>
        <v>N/A</v>
      </c>
      <c r="G2833" s="32" t="str">
        <f>IF(Businesses!G2834="","N/A",Businesses!G2834)</f>
        <v>N/A</v>
      </c>
      <c r="H2833" s="32" t="str">
        <f>IF(Businesses!H2834="","N/A",Businesses!H2834)</f>
        <v>N/A</v>
      </c>
      <c r="I2833" s="32" t="str">
        <f>IF(AND(Businesses!B2834="",Businesses!C2834&lt;&gt;""),0,IF(Businesses!B2834="","N/A",IF(ISNUMBER(Businesses!B2834),Businesses!B2834,0)))</f>
        <v>N/A</v>
      </c>
    </row>
    <row r="2834" spans="2:9">
      <c r="B2834" s="32" t="str">
        <f t="shared" si="89"/>
        <v>N/A</v>
      </c>
      <c r="C2834" s="32" t="str">
        <f>IF(AND(Businesses!D2835="",Businesses!E2835&lt;&gt;""),0,IF(Businesses!D2835="","N/A",IF(ISNUMBER(Businesses!D2835),Businesses!D2835,0)))</f>
        <v>N/A</v>
      </c>
      <c r="D2834" s="32" t="str">
        <f>IF(Businesses!E2835="","N/A",Businesses!E2835)</f>
        <v>N/A</v>
      </c>
      <c r="E2834" s="32" t="str">
        <f>IF(Businesses!F2835="","N/A",Businesses!F2835)</f>
        <v>N/A</v>
      </c>
      <c r="F2834" s="32" t="str">
        <f t="shared" si="88"/>
        <v>N/A</v>
      </c>
      <c r="G2834" s="32" t="str">
        <f>IF(Businesses!G2835="","N/A",Businesses!G2835)</f>
        <v>N/A</v>
      </c>
      <c r="H2834" s="32" t="str">
        <f>IF(Businesses!H2835="","N/A",Businesses!H2835)</f>
        <v>N/A</v>
      </c>
      <c r="I2834" s="32" t="str">
        <f>IF(AND(Businesses!B2835="",Businesses!C2835&lt;&gt;""),0,IF(Businesses!B2835="","N/A",IF(ISNUMBER(Businesses!B2835),Businesses!B2835,0)))</f>
        <v>N/A</v>
      </c>
    </row>
    <row r="2835" spans="2:9">
      <c r="B2835" s="32" t="str">
        <f t="shared" si="89"/>
        <v>N/A</v>
      </c>
      <c r="C2835" s="32" t="str">
        <f>IF(AND(Businesses!D2836="",Businesses!E2836&lt;&gt;""),0,IF(Businesses!D2836="","N/A",IF(ISNUMBER(Businesses!D2836),Businesses!D2836,0)))</f>
        <v>N/A</v>
      </c>
      <c r="D2835" s="32" t="str">
        <f>IF(Businesses!E2836="","N/A",Businesses!E2836)</f>
        <v>N/A</v>
      </c>
      <c r="E2835" s="32" t="str">
        <f>IF(Businesses!F2836="","N/A",Businesses!F2836)</f>
        <v>N/A</v>
      </c>
      <c r="F2835" s="32" t="str">
        <f t="shared" si="88"/>
        <v>N/A</v>
      </c>
      <c r="G2835" s="32" t="str">
        <f>IF(Businesses!G2836="","N/A",Businesses!G2836)</f>
        <v>N/A</v>
      </c>
      <c r="H2835" s="32" t="str">
        <f>IF(Businesses!H2836="","N/A",Businesses!H2836)</f>
        <v>N/A</v>
      </c>
      <c r="I2835" s="32" t="str">
        <f>IF(AND(Businesses!B2836="",Businesses!C2836&lt;&gt;""),0,IF(Businesses!B2836="","N/A",IF(ISNUMBER(Businesses!B2836),Businesses!B2836,0)))</f>
        <v>N/A</v>
      </c>
    </row>
    <row r="2836" spans="2:9">
      <c r="B2836" s="32" t="str">
        <f t="shared" si="89"/>
        <v>N/A</v>
      </c>
      <c r="C2836" s="32" t="str">
        <f>IF(AND(Businesses!D2837="",Businesses!E2837&lt;&gt;""),0,IF(Businesses!D2837="","N/A",IF(ISNUMBER(Businesses!D2837),Businesses!D2837,0)))</f>
        <v>N/A</v>
      </c>
      <c r="D2836" s="32" t="str">
        <f>IF(Businesses!E2837="","N/A",Businesses!E2837)</f>
        <v>N/A</v>
      </c>
      <c r="E2836" s="32" t="str">
        <f>IF(Businesses!F2837="","N/A",Businesses!F2837)</f>
        <v>N/A</v>
      </c>
      <c r="F2836" s="32" t="str">
        <f t="shared" si="88"/>
        <v>N/A</v>
      </c>
      <c r="G2836" s="32" t="str">
        <f>IF(Businesses!G2837="","N/A",Businesses!G2837)</f>
        <v>N/A</v>
      </c>
      <c r="H2836" s="32" t="str">
        <f>IF(Businesses!H2837="","N/A",Businesses!H2837)</f>
        <v>N/A</v>
      </c>
      <c r="I2836" s="32" t="str">
        <f>IF(AND(Businesses!B2837="",Businesses!C2837&lt;&gt;""),0,IF(Businesses!B2837="","N/A",IF(ISNUMBER(Businesses!B2837),Businesses!B2837,0)))</f>
        <v>N/A</v>
      </c>
    </row>
    <row r="2837" spans="2:9">
      <c r="B2837" s="32" t="str">
        <f t="shared" si="89"/>
        <v>N/A</v>
      </c>
      <c r="C2837" s="32" t="str">
        <f>IF(AND(Businesses!D2838="",Businesses!E2838&lt;&gt;""),0,IF(Businesses!D2838="","N/A",IF(ISNUMBER(Businesses!D2838),Businesses!D2838,0)))</f>
        <v>N/A</v>
      </c>
      <c r="D2837" s="32" t="str">
        <f>IF(Businesses!E2838="","N/A",Businesses!E2838)</f>
        <v>N/A</v>
      </c>
      <c r="E2837" s="32" t="str">
        <f>IF(Businesses!F2838="","N/A",Businesses!F2838)</f>
        <v>N/A</v>
      </c>
      <c r="F2837" s="32" t="str">
        <f t="shared" si="88"/>
        <v>N/A</v>
      </c>
      <c r="G2837" s="32" t="str">
        <f>IF(Businesses!G2838="","N/A",Businesses!G2838)</f>
        <v>N/A</v>
      </c>
      <c r="H2837" s="32" t="str">
        <f>IF(Businesses!H2838="","N/A",Businesses!H2838)</f>
        <v>N/A</v>
      </c>
      <c r="I2837" s="32" t="str">
        <f>IF(AND(Businesses!B2838="",Businesses!C2838&lt;&gt;""),0,IF(Businesses!B2838="","N/A",IF(ISNUMBER(Businesses!B2838),Businesses!B2838,0)))</f>
        <v>N/A</v>
      </c>
    </row>
    <row r="2838" spans="2:9">
      <c r="B2838" s="32" t="str">
        <f t="shared" si="89"/>
        <v>N/A</v>
      </c>
      <c r="C2838" s="32" t="str">
        <f>IF(AND(Businesses!D2839="",Businesses!E2839&lt;&gt;""),0,IF(Businesses!D2839="","N/A",IF(ISNUMBER(Businesses!D2839),Businesses!D2839,0)))</f>
        <v>N/A</v>
      </c>
      <c r="D2838" s="32" t="str">
        <f>IF(Businesses!E2839="","N/A",Businesses!E2839)</f>
        <v>N/A</v>
      </c>
      <c r="E2838" s="32" t="str">
        <f>IF(Businesses!F2839="","N/A",Businesses!F2839)</f>
        <v>N/A</v>
      </c>
      <c r="F2838" s="32" t="str">
        <f t="shared" si="88"/>
        <v>N/A</v>
      </c>
      <c r="G2838" s="32" t="str">
        <f>IF(Businesses!G2839="","N/A",Businesses!G2839)</f>
        <v>N/A</v>
      </c>
      <c r="H2838" s="32" t="str">
        <f>IF(Businesses!H2839="","N/A",Businesses!H2839)</f>
        <v>N/A</v>
      </c>
      <c r="I2838" s="32" t="str">
        <f>IF(AND(Businesses!B2839="",Businesses!C2839&lt;&gt;""),0,IF(Businesses!B2839="","N/A",IF(ISNUMBER(Businesses!B2839),Businesses!B2839,0)))</f>
        <v>N/A</v>
      </c>
    </row>
    <row r="2839" spans="2:9">
      <c r="B2839" s="32" t="str">
        <f t="shared" si="89"/>
        <v>N/A</v>
      </c>
      <c r="C2839" s="32" t="str">
        <f>IF(AND(Businesses!D2840="",Businesses!E2840&lt;&gt;""),0,IF(Businesses!D2840="","N/A",IF(ISNUMBER(Businesses!D2840),Businesses!D2840,0)))</f>
        <v>N/A</v>
      </c>
      <c r="D2839" s="32" t="str">
        <f>IF(Businesses!E2840="","N/A",Businesses!E2840)</f>
        <v>N/A</v>
      </c>
      <c r="E2839" s="32" t="str">
        <f>IF(Businesses!F2840="","N/A",Businesses!F2840)</f>
        <v>N/A</v>
      </c>
      <c r="F2839" s="32" t="str">
        <f t="shared" si="88"/>
        <v>N/A</v>
      </c>
      <c r="G2839" s="32" t="str">
        <f>IF(Businesses!G2840="","N/A",Businesses!G2840)</f>
        <v>N/A</v>
      </c>
      <c r="H2839" s="32" t="str">
        <f>IF(Businesses!H2840="","N/A",Businesses!H2840)</f>
        <v>N/A</v>
      </c>
      <c r="I2839" s="32" t="str">
        <f>IF(AND(Businesses!B2840="",Businesses!C2840&lt;&gt;""),0,IF(Businesses!B2840="","N/A",IF(ISNUMBER(Businesses!B2840),Businesses!B2840,0)))</f>
        <v>N/A</v>
      </c>
    </row>
    <row r="2840" spans="2:9">
      <c r="B2840" s="32" t="str">
        <f t="shared" si="89"/>
        <v>N/A</v>
      </c>
      <c r="C2840" s="32" t="str">
        <f>IF(AND(Businesses!D2841="",Businesses!E2841&lt;&gt;""),0,IF(Businesses!D2841="","N/A",IF(ISNUMBER(Businesses!D2841),Businesses!D2841,0)))</f>
        <v>N/A</v>
      </c>
      <c r="D2840" s="32" t="str">
        <f>IF(Businesses!E2841="","N/A",Businesses!E2841)</f>
        <v>N/A</v>
      </c>
      <c r="E2840" s="32" t="str">
        <f>IF(Businesses!F2841="","N/A",Businesses!F2841)</f>
        <v>N/A</v>
      </c>
      <c r="F2840" s="32" t="str">
        <f t="shared" si="88"/>
        <v>N/A</v>
      </c>
      <c r="G2840" s="32" t="str">
        <f>IF(Businesses!G2841="","N/A",Businesses!G2841)</f>
        <v>N/A</v>
      </c>
      <c r="H2840" s="32" t="str">
        <f>IF(Businesses!H2841="","N/A",Businesses!H2841)</f>
        <v>N/A</v>
      </c>
      <c r="I2840" s="32" t="str">
        <f>IF(AND(Businesses!B2841="",Businesses!C2841&lt;&gt;""),0,IF(Businesses!B2841="","N/A",IF(ISNUMBER(Businesses!B2841),Businesses!B2841,0)))</f>
        <v>N/A</v>
      </c>
    </row>
    <row r="2841" spans="2:9">
      <c r="B2841" s="32" t="str">
        <f t="shared" si="89"/>
        <v>N/A</v>
      </c>
      <c r="C2841" s="32" t="str">
        <f>IF(AND(Businesses!D2842="",Businesses!E2842&lt;&gt;""),0,IF(Businesses!D2842="","N/A",IF(ISNUMBER(Businesses!D2842),Businesses!D2842,0)))</f>
        <v>N/A</v>
      </c>
      <c r="D2841" s="32" t="str">
        <f>IF(Businesses!E2842="","N/A",Businesses!E2842)</f>
        <v>N/A</v>
      </c>
      <c r="E2841" s="32" t="str">
        <f>IF(Businesses!F2842="","N/A",Businesses!F2842)</f>
        <v>N/A</v>
      </c>
      <c r="F2841" s="32" t="str">
        <f t="shared" si="88"/>
        <v>N/A</v>
      </c>
      <c r="G2841" s="32" t="str">
        <f>IF(Businesses!G2842="","N/A",Businesses!G2842)</f>
        <v>N/A</v>
      </c>
      <c r="H2841" s="32" t="str">
        <f>IF(Businesses!H2842="","N/A",Businesses!H2842)</f>
        <v>N/A</v>
      </c>
      <c r="I2841" s="32" t="str">
        <f>IF(AND(Businesses!B2842="",Businesses!C2842&lt;&gt;""),0,IF(Businesses!B2842="","N/A",IF(ISNUMBER(Businesses!B2842),Businesses!B2842,0)))</f>
        <v>N/A</v>
      </c>
    </row>
    <row r="2842" spans="2:9">
      <c r="B2842" s="32" t="str">
        <f t="shared" si="89"/>
        <v>N/A</v>
      </c>
      <c r="C2842" s="32" t="str">
        <f>IF(AND(Businesses!D2843="",Businesses!E2843&lt;&gt;""),0,IF(Businesses!D2843="","N/A",IF(ISNUMBER(Businesses!D2843),Businesses!D2843,0)))</f>
        <v>N/A</v>
      </c>
      <c r="D2842" s="32" t="str">
        <f>IF(Businesses!E2843="","N/A",Businesses!E2843)</f>
        <v>N/A</v>
      </c>
      <c r="E2842" s="32" t="str">
        <f>IF(Businesses!F2843="","N/A",Businesses!F2843)</f>
        <v>N/A</v>
      </c>
      <c r="F2842" s="32" t="str">
        <f t="shared" si="88"/>
        <v>N/A</v>
      </c>
      <c r="G2842" s="32" t="str">
        <f>IF(Businesses!G2843="","N/A",Businesses!G2843)</f>
        <v>N/A</v>
      </c>
      <c r="H2842" s="32" t="str">
        <f>IF(Businesses!H2843="","N/A",Businesses!H2843)</f>
        <v>N/A</v>
      </c>
      <c r="I2842" s="32" t="str">
        <f>IF(AND(Businesses!B2843="",Businesses!C2843&lt;&gt;""),0,IF(Businesses!B2843="","N/A",IF(ISNUMBER(Businesses!B2843),Businesses!B2843,0)))</f>
        <v>N/A</v>
      </c>
    </row>
    <row r="2843" spans="2:9">
      <c r="B2843" s="32" t="str">
        <f t="shared" si="89"/>
        <v>N/A</v>
      </c>
      <c r="C2843" s="32" t="str">
        <f>IF(AND(Businesses!D2844="",Businesses!E2844&lt;&gt;""),0,IF(Businesses!D2844="","N/A",IF(ISNUMBER(Businesses!D2844),Businesses!D2844,0)))</f>
        <v>N/A</v>
      </c>
      <c r="D2843" s="32" t="str">
        <f>IF(Businesses!E2844="","N/A",Businesses!E2844)</f>
        <v>N/A</v>
      </c>
      <c r="E2843" s="32" t="str">
        <f>IF(Businesses!F2844="","N/A",Businesses!F2844)</f>
        <v>N/A</v>
      </c>
      <c r="F2843" s="32" t="str">
        <f t="shared" si="88"/>
        <v>N/A</v>
      </c>
      <c r="G2843" s="32" t="str">
        <f>IF(Businesses!G2844="","N/A",Businesses!G2844)</f>
        <v>N/A</v>
      </c>
      <c r="H2843" s="32" t="str">
        <f>IF(Businesses!H2844="","N/A",Businesses!H2844)</f>
        <v>N/A</v>
      </c>
      <c r="I2843" s="32" t="str">
        <f>IF(AND(Businesses!B2844="",Businesses!C2844&lt;&gt;""),0,IF(Businesses!B2844="","N/A",IF(ISNUMBER(Businesses!B2844),Businesses!B2844,0)))</f>
        <v>N/A</v>
      </c>
    </row>
    <row r="2844" spans="2:9">
      <c r="B2844" s="32" t="str">
        <f t="shared" si="89"/>
        <v>N/A</v>
      </c>
      <c r="C2844" s="32" t="str">
        <f>IF(AND(Businesses!D2845="",Businesses!E2845&lt;&gt;""),0,IF(Businesses!D2845="","N/A",IF(ISNUMBER(Businesses!D2845),Businesses!D2845,0)))</f>
        <v>N/A</v>
      </c>
      <c r="D2844" s="32" t="str">
        <f>IF(Businesses!E2845="","N/A",Businesses!E2845)</f>
        <v>N/A</v>
      </c>
      <c r="E2844" s="32" t="str">
        <f>IF(Businesses!F2845="","N/A",Businesses!F2845)</f>
        <v>N/A</v>
      </c>
      <c r="F2844" s="32" t="str">
        <f t="shared" si="88"/>
        <v>N/A</v>
      </c>
      <c r="G2844" s="32" t="str">
        <f>IF(Businesses!G2845="","N/A",Businesses!G2845)</f>
        <v>N/A</v>
      </c>
      <c r="H2844" s="32" t="str">
        <f>IF(Businesses!H2845="","N/A",Businesses!H2845)</f>
        <v>N/A</v>
      </c>
      <c r="I2844" s="32" t="str">
        <f>IF(AND(Businesses!B2845="",Businesses!C2845&lt;&gt;""),0,IF(Businesses!B2845="","N/A",IF(ISNUMBER(Businesses!B2845),Businesses!B2845,0)))</f>
        <v>N/A</v>
      </c>
    </row>
    <row r="2845" spans="2:9">
      <c r="B2845" s="32" t="str">
        <f t="shared" si="89"/>
        <v>N/A</v>
      </c>
      <c r="C2845" s="32" t="str">
        <f>IF(AND(Businesses!D2846="",Businesses!E2846&lt;&gt;""),0,IF(Businesses!D2846="","N/A",IF(ISNUMBER(Businesses!D2846),Businesses!D2846,0)))</f>
        <v>N/A</v>
      </c>
      <c r="D2845" s="32" t="str">
        <f>IF(Businesses!E2846="","N/A",Businesses!E2846)</f>
        <v>N/A</v>
      </c>
      <c r="E2845" s="32" t="str">
        <f>IF(Businesses!F2846="","N/A",Businesses!F2846)</f>
        <v>N/A</v>
      </c>
      <c r="F2845" s="32" t="str">
        <f t="shared" si="88"/>
        <v>N/A</v>
      </c>
      <c r="G2845" s="32" t="str">
        <f>IF(Businesses!G2846="","N/A",Businesses!G2846)</f>
        <v>N/A</v>
      </c>
      <c r="H2845" s="32" t="str">
        <f>IF(Businesses!H2846="","N/A",Businesses!H2846)</f>
        <v>N/A</v>
      </c>
      <c r="I2845" s="32" t="str">
        <f>IF(AND(Businesses!B2846="",Businesses!C2846&lt;&gt;""),0,IF(Businesses!B2846="","N/A",IF(ISNUMBER(Businesses!B2846),Businesses!B2846,0)))</f>
        <v>N/A</v>
      </c>
    </row>
    <row r="2846" spans="2:9">
      <c r="B2846" s="32" t="str">
        <f t="shared" si="89"/>
        <v>N/A</v>
      </c>
      <c r="C2846" s="32" t="str">
        <f>IF(AND(Businesses!D2847="",Businesses!E2847&lt;&gt;""),0,IF(Businesses!D2847="","N/A",IF(ISNUMBER(Businesses!D2847),Businesses!D2847,0)))</f>
        <v>N/A</v>
      </c>
      <c r="D2846" s="32" t="str">
        <f>IF(Businesses!E2847="","N/A",Businesses!E2847)</f>
        <v>N/A</v>
      </c>
      <c r="E2846" s="32" t="str">
        <f>IF(Businesses!F2847="","N/A",Businesses!F2847)</f>
        <v>N/A</v>
      </c>
      <c r="F2846" s="32" t="str">
        <f t="shared" si="88"/>
        <v>N/A</v>
      </c>
      <c r="G2846" s="32" t="str">
        <f>IF(Businesses!G2847="","N/A",Businesses!G2847)</f>
        <v>N/A</v>
      </c>
      <c r="H2846" s="32" t="str">
        <f>IF(Businesses!H2847="","N/A",Businesses!H2847)</f>
        <v>N/A</v>
      </c>
      <c r="I2846" s="32" t="str">
        <f>IF(AND(Businesses!B2847="",Businesses!C2847&lt;&gt;""),0,IF(Businesses!B2847="","N/A",IF(ISNUMBER(Businesses!B2847),Businesses!B2847,0)))</f>
        <v>N/A</v>
      </c>
    </row>
    <row r="2847" spans="2:9">
      <c r="B2847" s="32" t="str">
        <f t="shared" si="89"/>
        <v>N/A</v>
      </c>
      <c r="C2847" s="32" t="str">
        <f>IF(AND(Businesses!D2848="",Businesses!E2848&lt;&gt;""),0,IF(Businesses!D2848="","N/A",IF(ISNUMBER(Businesses!D2848),Businesses!D2848,0)))</f>
        <v>N/A</v>
      </c>
      <c r="D2847" s="32" t="str">
        <f>IF(Businesses!E2848="","N/A",Businesses!E2848)</f>
        <v>N/A</v>
      </c>
      <c r="E2847" s="32" t="str">
        <f>IF(Businesses!F2848="","N/A",Businesses!F2848)</f>
        <v>N/A</v>
      </c>
      <c r="F2847" s="32" t="str">
        <f t="shared" si="88"/>
        <v>N/A</v>
      </c>
      <c r="G2847" s="32" t="str">
        <f>IF(Businesses!G2848="","N/A",Businesses!G2848)</f>
        <v>N/A</v>
      </c>
      <c r="H2847" s="32" t="str">
        <f>IF(Businesses!H2848="","N/A",Businesses!H2848)</f>
        <v>N/A</v>
      </c>
      <c r="I2847" s="32" t="str">
        <f>IF(AND(Businesses!B2848="",Businesses!C2848&lt;&gt;""),0,IF(Businesses!B2848="","N/A",IF(ISNUMBER(Businesses!B2848),Businesses!B2848,0)))</f>
        <v>N/A</v>
      </c>
    </row>
    <row r="2848" spans="2:9">
      <c r="B2848" s="32" t="str">
        <f t="shared" si="89"/>
        <v>N/A</v>
      </c>
      <c r="C2848" s="32" t="str">
        <f>IF(AND(Businesses!D2849="",Businesses!E2849&lt;&gt;""),0,IF(Businesses!D2849="","N/A",IF(ISNUMBER(Businesses!D2849),Businesses!D2849,0)))</f>
        <v>N/A</v>
      </c>
      <c r="D2848" s="32" t="str">
        <f>IF(Businesses!E2849="","N/A",Businesses!E2849)</f>
        <v>N/A</v>
      </c>
      <c r="E2848" s="32" t="str">
        <f>IF(Businesses!F2849="","N/A",Businesses!F2849)</f>
        <v>N/A</v>
      </c>
      <c r="F2848" s="32" t="str">
        <f t="shared" si="88"/>
        <v>N/A</v>
      </c>
      <c r="G2848" s="32" t="str">
        <f>IF(Businesses!G2849="","N/A",Businesses!G2849)</f>
        <v>N/A</v>
      </c>
      <c r="H2848" s="32" t="str">
        <f>IF(Businesses!H2849="","N/A",Businesses!H2849)</f>
        <v>N/A</v>
      </c>
      <c r="I2848" s="32" t="str">
        <f>IF(AND(Businesses!B2849="",Businesses!C2849&lt;&gt;""),0,IF(Businesses!B2849="","N/A",IF(ISNUMBER(Businesses!B2849),Businesses!B2849,0)))</f>
        <v>N/A</v>
      </c>
    </row>
    <row r="2849" spans="2:9">
      <c r="B2849" s="32" t="str">
        <f t="shared" si="89"/>
        <v>N/A</v>
      </c>
      <c r="C2849" s="32" t="str">
        <f>IF(AND(Businesses!D2850="",Businesses!E2850&lt;&gt;""),0,IF(Businesses!D2850="","N/A",IF(ISNUMBER(Businesses!D2850),Businesses!D2850,0)))</f>
        <v>N/A</v>
      </c>
      <c r="D2849" s="32" t="str">
        <f>IF(Businesses!E2850="","N/A",Businesses!E2850)</f>
        <v>N/A</v>
      </c>
      <c r="E2849" s="32" t="str">
        <f>IF(Businesses!F2850="","N/A",Businesses!F2850)</f>
        <v>N/A</v>
      </c>
      <c r="F2849" s="32" t="str">
        <f t="shared" si="88"/>
        <v>N/A</v>
      </c>
      <c r="G2849" s="32" t="str">
        <f>IF(Businesses!G2850="","N/A",Businesses!G2850)</f>
        <v>N/A</v>
      </c>
      <c r="H2849" s="32" t="str">
        <f>IF(Businesses!H2850="","N/A",Businesses!H2850)</f>
        <v>N/A</v>
      </c>
      <c r="I2849" s="32" t="str">
        <f>IF(AND(Businesses!B2850="",Businesses!C2850&lt;&gt;""),0,IF(Businesses!B2850="","N/A",IF(ISNUMBER(Businesses!B2850),Businesses!B2850,0)))</f>
        <v>N/A</v>
      </c>
    </row>
    <row r="2850" spans="2:9">
      <c r="B2850" s="32" t="str">
        <f t="shared" si="89"/>
        <v>N/A</v>
      </c>
      <c r="C2850" s="32" t="str">
        <f>IF(AND(Businesses!D2851="",Businesses!E2851&lt;&gt;""),0,IF(Businesses!D2851="","N/A",IF(ISNUMBER(Businesses!D2851),Businesses!D2851,0)))</f>
        <v>N/A</v>
      </c>
      <c r="D2850" s="32" t="str">
        <f>IF(Businesses!E2851="","N/A",Businesses!E2851)</f>
        <v>N/A</v>
      </c>
      <c r="E2850" s="32" t="str">
        <f>IF(Businesses!F2851="","N/A",Businesses!F2851)</f>
        <v>N/A</v>
      </c>
      <c r="F2850" s="32" t="str">
        <f t="shared" si="88"/>
        <v>N/A</v>
      </c>
      <c r="G2850" s="32" t="str">
        <f>IF(Businesses!G2851="","N/A",Businesses!G2851)</f>
        <v>N/A</v>
      </c>
      <c r="H2850" s="32" t="str">
        <f>IF(Businesses!H2851="","N/A",Businesses!H2851)</f>
        <v>N/A</v>
      </c>
      <c r="I2850" s="32" t="str">
        <f>IF(AND(Businesses!B2851="",Businesses!C2851&lt;&gt;""),0,IF(Businesses!B2851="","N/A",IF(ISNUMBER(Businesses!B2851),Businesses!B2851,0)))</f>
        <v>N/A</v>
      </c>
    </row>
    <row r="2851" spans="2:9">
      <c r="B2851" s="32" t="str">
        <f t="shared" si="89"/>
        <v>N/A</v>
      </c>
      <c r="C2851" s="32" t="str">
        <f>IF(AND(Businesses!D2852="",Businesses!E2852&lt;&gt;""),0,IF(Businesses!D2852="","N/A",IF(ISNUMBER(Businesses!D2852),Businesses!D2852,0)))</f>
        <v>N/A</v>
      </c>
      <c r="D2851" s="32" t="str">
        <f>IF(Businesses!E2852="","N/A",Businesses!E2852)</f>
        <v>N/A</v>
      </c>
      <c r="E2851" s="32" t="str">
        <f>IF(Businesses!F2852="","N/A",Businesses!F2852)</f>
        <v>N/A</v>
      </c>
      <c r="F2851" s="32" t="str">
        <f t="shared" si="88"/>
        <v>N/A</v>
      </c>
      <c r="G2851" s="32" t="str">
        <f>IF(Businesses!G2852="","N/A",Businesses!G2852)</f>
        <v>N/A</v>
      </c>
      <c r="H2851" s="32" t="str">
        <f>IF(Businesses!H2852="","N/A",Businesses!H2852)</f>
        <v>N/A</v>
      </c>
      <c r="I2851" s="32" t="str">
        <f>IF(AND(Businesses!B2852="",Businesses!C2852&lt;&gt;""),0,IF(Businesses!B2852="","N/A",IF(ISNUMBER(Businesses!B2852),Businesses!B2852,0)))</f>
        <v>N/A</v>
      </c>
    </row>
    <row r="2852" spans="2:9">
      <c r="B2852" s="32" t="str">
        <f t="shared" si="89"/>
        <v>N/A</v>
      </c>
      <c r="C2852" s="32" t="str">
        <f>IF(AND(Businesses!D2853="",Businesses!E2853&lt;&gt;""),0,IF(Businesses!D2853="","N/A",IF(ISNUMBER(Businesses!D2853),Businesses!D2853,0)))</f>
        <v>N/A</v>
      </c>
      <c r="D2852" s="32" t="str">
        <f>IF(Businesses!E2853="","N/A",Businesses!E2853)</f>
        <v>N/A</v>
      </c>
      <c r="E2852" s="32" t="str">
        <f>IF(Businesses!F2853="","N/A",Businesses!F2853)</f>
        <v>N/A</v>
      </c>
      <c r="F2852" s="32" t="str">
        <f t="shared" si="88"/>
        <v>N/A</v>
      </c>
      <c r="G2852" s="32" t="str">
        <f>IF(Businesses!G2853="","N/A",Businesses!G2853)</f>
        <v>N/A</v>
      </c>
      <c r="H2852" s="32" t="str">
        <f>IF(Businesses!H2853="","N/A",Businesses!H2853)</f>
        <v>N/A</v>
      </c>
      <c r="I2852" s="32" t="str">
        <f>IF(AND(Businesses!B2853="",Businesses!C2853&lt;&gt;""),0,IF(Businesses!B2853="","N/A",IF(ISNUMBER(Businesses!B2853),Businesses!B2853,0)))</f>
        <v>N/A</v>
      </c>
    </row>
    <row r="2853" spans="2:9">
      <c r="B2853" s="32" t="str">
        <f t="shared" si="89"/>
        <v>N/A</v>
      </c>
      <c r="C2853" s="32" t="str">
        <f>IF(AND(Businesses!D2854="",Businesses!E2854&lt;&gt;""),0,IF(Businesses!D2854="","N/A",IF(ISNUMBER(Businesses!D2854),Businesses!D2854,0)))</f>
        <v>N/A</v>
      </c>
      <c r="D2853" s="32" t="str">
        <f>IF(Businesses!E2854="","N/A",Businesses!E2854)</f>
        <v>N/A</v>
      </c>
      <c r="E2853" s="32" t="str">
        <f>IF(Businesses!F2854="","N/A",Businesses!F2854)</f>
        <v>N/A</v>
      </c>
      <c r="F2853" s="32" t="str">
        <f t="shared" si="88"/>
        <v>N/A</v>
      </c>
      <c r="G2853" s="32" t="str">
        <f>IF(Businesses!G2854="","N/A",Businesses!G2854)</f>
        <v>N/A</v>
      </c>
      <c r="H2853" s="32" t="str">
        <f>IF(Businesses!H2854="","N/A",Businesses!H2854)</f>
        <v>N/A</v>
      </c>
      <c r="I2853" s="32" t="str">
        <f>IF(AND(Businesses!B2854="",Businesses!C2854&lt;&gt;""),0,IF(Businesses!B2854="","N/A",IF(ISNUMBER(Businesses!B2854),Businesses!B2854,0)))</f>
        <v>N/A</v>
      </c>
    </row>
    <row r="2854" spans="2:9">
      <c r="B2854" s="32" t="str">
        <f t="shared" si="89"/>
        <v>N/A</v>
      </c>
      <c r="C2854" s="32" t="str">
        <f>IF(AND(Businesses!D2855="",Businesses!E2855&lt;&gt;""),0,IF(Businesses!D2855="","N/A",IF(ISNUMBER(Businesses!D2855),Businesses!D2855,0)))</f>
        <v>N/A</v>
      </c>
      <c r="D2854" s="32" t="str">
        <f>IF(Businesses!E2855="","N/A",Businesses!E2855)</f>
        <v>N/A</v>
      </c>
      <c r="E2854" s="32" t="str">
        <f>IF(Businesses!F2855="","N/A",Businesses!F2855)</f>
        <v>N/A</v>
      </c>
      <c r="F2854" s="32" t="str">
        <f t="shared" si="88"/>
        <v>N/A</v>
      </c>
      <c r="G2854" s="32" t="str">
        <f>IF(Businesses!G2855="","N/A",Businesses!G2855)</f>
        <v>N/A</v>
      </c>
      <c r="H2854" s="32" t="str">
        <f>IF(Businesses!H2855="","N/A",Businesses!H2855)</f>
        <v>N/A</v>
      </c>
      <c r="I2854" s="32" t="str">
        <f>IF(AND(Businesses!B2855="",Businesses!C2855&lt;&gt;""),0,IF(Businesses!B2855="","N/A",IF(ISNUMBER(Businesses!B2855),Businesses!B2855,0)))</f>
        <v>N/A</v>
      </c>
    </row>
    <row r="2855" spans="2:9">
      <c r="B2855" s="32" t="str">
        <f t="shared" si="89"/>
        <v>N/A</v>
      </c>
      <c r="C2855" s="32" t="str">
        <f>IF(AND(Businesses!D2856="",Businesses!E2856&lt;&gt;""),0,IF(Businesses!D2856="","N/A",IF(ISNUMBER(Businesses!D2856),Businesses!D2856,0)))</f>
        <v>N/A</v>
      </c>
      <c r="D2855" s="32" t="str">
        <f>IF(Businesses!E2856="","N/A",Businesses!E2856)</f>
        <v>N/A</v>
      </c>
      <c r="E2855" s="32" t="str">
        <f>IF(Businesses!F2856="","N/A",Businesses!F2856)</f>
        <v>N/A</v>
      </c>
      <c r="F2855" s="32" t="str">
        <f t="shared" si="88"/>
        <v>N/A</v>
      </c>
      <c r="G2855" s="32" t="str">
        <f>IF(Businesses!G2856="","N/A",Businesses!G2856)</f>
        <v>N/A</v>
      </c>
      <c r="H2855" s="32" t="str">
        <f>IF(Businesses!H2856="","N/A",Businesses!H2856)</f>
        <v>N/A</v>
      </c>
      <c r="I2855" s="32" t="str">
        <f>IF(AND(Businesses!B2856="",Businesses!C2856&lt;&gt;""),0,IF(Businesses!B2856="","N/A",IF(ISNUMBER(Businesses!B2856),Businesses!B2856,0)))</f>
        <v>N/A</v>
      </c>
    </row>
    <row r="2856" spans="2:9">
      <c r="B2856" s="32" t="str">
        <f t="shared" si="89"/>
        <v>N/A</v>
      </c>
      <c r="C2856" s="32" t="str">
        <f>IF(AND(Businesses!D2857="",Businesses!E2857&lt;&gt;""),0,IF(Businesses!D2857="","N/A",IF(ISNUMBER(Businesses!D2857),Businesses!D2857,0)))</f>
        <v>N/A</v>
      </c>
      <c r="D2856" s="32" t="str">
        <f>IF(Businesses!E2857="","N/A",Businesses!E2857)</f>
        <v>N/A</v>
      </c>
      <c r="E2856" s="32" t="str">
        <f>IF(Businesses!F2857="","N/A",Businesses!F2857)</f>
        <v>N/A</v>
      </c>
      <c r="F2856" s="32" t="str">
        <f t="shared" si="88"/>
        <v>N/A</v>
      </c>
      <c r="G2856" s="32" t="str">
        <f>IF(Businesses!G2857="","N/A",Businesses!G2857)</f>
        <v>N/A</v>
      </c>
      <c r="H2856" s="32" t="str">
        <f>IF(Businesses!H2857="","N/A",Businesses!H2857)</f>
        <v>N/A</v>
      </c>
      <c r="I2856" s="32" t="str">
        <f>IF(AND(Businesses!B2857="",Businesses!C2857&lt;&gt;""),0,IF(Businesses!B2857="","N/A",IF(ISNUMBER(Businesses!B2857),Businesses!B2857,0)))</f>
        <v>N/A</v>
      </c>
    </row>
    <row r="2857" spans="2:9">
      <c r="B2857" s="32" t="str">
        <f t="shared" si="89"/>
        <v>N/A</v>
      </c>
      <c r="C2857" s="32" t="str">
        <f>IF(AND(Businesses!D2858="",Businesses!E2858&lt;&gt;""),0,IF(Businesses!D2858="","N/A",IF(ISNUMBER(Businesses!D2858),Businesses!D2858,0)))</f>
        <v>N/A</v>
      </c>
      <c r="D2857" s="32" t="str">
        <f>IF(Businesses!E2858="","N/A",Businesses!E2858)</f>
        <v>N/A</v>
      </c>
      <c r="E2857" s="32" t="str">
        <f>IF(Businesses!F2858="","N/A",Businesses!F2858)</f>
        <v>N/A</v>
      </c>
      <c r="F2857" s="32" t="str">
        <f t="shared" si="88"/>
        <v>N/A</v>
      </c>
      <c r="G2857" s="32" t="str">
        <f>IF(Businesses!G2858="","N/A",Businesses!G2858)</f>
        <v>N/A</v>
      </c>
      <c r="H2857" s="32" t="str">
        <f>IF(Businesses!H2858="","N/A",Businesses!H2858)</f>
        <v>N/A</v>
      </c>
      <c r="I2857" s="32" t="str">
        <f>IF(AND(Businesses!B2858="",Businesses!C2858&lt;&gt;""),0,IF(Businesses!B2858="","N/A",IF(ISNUMBER(Businesses!B2858),Businesses!B2858,0)))</f>
        <v>N/A</v>
      </c>
    </row>
    <row r="2858" spans="2:9">
      <c r="B2858" s="32" t="str">
        <f t="shared" si="89"/>
        <v>N/A</v>
      </c>
      <c r="C2858" s="32" t="str">
        <f>IF(AND(Businesses!D2859="",Businesses!E2859&lt;&gt;""),0,IF(Businesses!D2859="","N/A",IF(ISNUMBER(Businesses!D2859),Businesses!D2859,0)))</f>
        <v>N/A</v>
      </c>
      <c r="D2858" s="32" t="str">
        <f>IF(Businesses!E2859="","N/A",Businesses!E2859)</f>
        <v>N/A</v>
      </c>
      <c r="E2858" s="32" t="str">
        <f>IF(Businesses!F2859="","N/A",Businesses!F2859)</f>
        <v>N/A</v>
      </c>
      <c r="F2858" s="32" t="str">
        <f t="shared" si="88"/>
        <v>N/A</v>
      </c>
      <c r="G2858" s="32" t="str">
        <f>IF(Businesses!G2859="","N/A",Businesses!G2859)</f>
        <v>N/A</v>
      </c>
      <c r="H2858" s="32" t="str">
        <f>IF(Businesses!H2859="","N/A",Businesses!H2859)</f>
        <v>N/A</v>
      </c>
      <c r="I2858" s="32" t="str">
        <f>IF(AND(Businesses!B2859="",Businesses!C2859&lt;&gt;""),0,IF(Businesses!B2859="","N/A",IF(ISNUMBER(Businesses!B2859),Businesses!B2859,0)))</f>
        <v>N/A</v>
      </c>
    </row>
    <row r="2859" spans="2:9">
      <c r="B2859" s="32" t="str">
        <f t="shared" si="89"/>
        <v>N/A</v>
      </c>
      <c r="C2859" s="32" t="str">
        <f>IF(AND(Businesses!D2860="",Businesses!E2860&lt;&gt;""),0,IF(Businesses!D2860="","N/A",IF(ISNUMBER(Businesses!D2860),Businesses!D2860,0)))</f>
        <v>N/A</v>
      </c>
      <c r="D2859" s="32" t="str">
        <f>IF(Businesses!E2860="","N/A",Businesses!E2860)</f>
        <v>N/A</v>
      </c>
      <c r="E2859" s="32" t="str">
        <f>IF(Businesses!F2860="","N/A",Businesses!F2860)</f>
        <v>N/A</v>
      </c>
      <c r="F2859" s="32" t="str">
        <f t="shared" si="88"/>
        <v>N/A</v>
      </c>
      <c r="G2859" s="32" t="str">
        <f>IF(Businesses!G2860="","N/A",Businesses!G2860)</f>
        <v>N/A</v>
      </c>
      <c r="H2859" s="32" t="str">
        <f>IF(Businesses!H2860="","N/A",Businesses!H2860)</f>
        <v>N/A</v>
      </c>
      <c r="I2859" s="32" t="str">
        <f>IF(AND(Businesses!B2860="",Businesses!C2860&lt;&gt;""),0,IF(Businesses!B2860="","N/A",IF(ISNUMBER(Businesses!B2860),Businesses!B2860,0)))</f>
        <v>N/A</v>
      </c>
    </row>
    <row r="2860" spans="2:9">
      <c r="B2860" s="32" t="str">
        <f t="shared" si="89"/>
        <v>N/A</v>
      </c>
      <c r="C2860" s="32" t="str">
        <f>IF(AND(Businesses!D2861="",Businesses!E2861&lt;&gt;""),0,IF(Businesses!D2861="","N/A",IF(ISNUMBER(Businesses!D2861),Businesses!D2861,0)))</f>
        <v>N/A</v>
      </c>
      <c r="D2860" s="32" t="str">
        <f>IF(Businesses!E2861="","N/A",Businesses!E2861)</f>
        <v>N/A</v>
      </c>
      <c r="E2860" s="32" t="str">
        <f>IF(Businesses!F2861="","N/A",Businesses!F2861)</f>
        <v>N/A</v>
      </c>
      <c r="F2860" s="32" t="str">
        <f t="shared" si="88"/>
        <v>N/A</v>
      </c>
      <c r="G2860" s="32" t="str">
        <f>IF(Businesses!G2861="","N/A",Businesses!G2861)</f>
        <v>N/A</v>
      </c>
      <c r="H2860" s="32" t="str">
        <f>IF(Businesses!H2861="","N/A",Businesses!H2861)</f>
        <v>N/A</v>
      </c>
      <c r="I2860" s="32" t="str">
        <f>IF(AND(Businesses!B2861="",Businesses!C2861&lt;&gt;""),0,IF(Businesses!B2861="","N/A",IF(ISNUMBER(Businesses!B2861),Businesses!B2861,0)))</f>
        <v>N/A</v>
      </c>
    </row>
    <row r="2861" spans="2:9">
      <c r="B2861" s="32" t="str">
        <f t="shared" si="89"/>
        <v>N/A</v>
      </c>
      <c r="C2861" s="32" t="str">
        <f>IF(AND(Businesses!D2862="",Businesses!E2862&lt;&gt;""),0,IF(Businesses!D2862="","N/A",IF(ISNUMBER(Businesses!D2862),Businesses!D2862,0)))</f>
        <v>N/A</v>
      </c>
      <c r="D2861" s="32" t="str">
        <f>IF(Businesses!E2862="","N/A",Businesses!E2862)</f>
        <v>N/A</v>
      </c>
      <c r="E2861" s="32" t="str">
        <f>IF(Businesses!F2862="","N/A",Businesses!F2862)</f>
        <v>N/A</v>
      </c>
      <c r="F2861" s="32" t="str">
        <f t="shared" si="88"/>
        <v>N/A</v>
      </c>
      <c r="G2861" s="32" t="str">
        <f>IF(Businesses!G2862="","N/A",Businesses!G2862)</f>
        <v>N/A</v>
      </c>
      <c r="H2861" s="32" t="str">
        <f>IF(Businesses!H2862="","N/A",Businesses!H2862)</f>
        <v>N/A</v>
      </c>
      <c r="I2861" s="32" t="str">
        <f>IF(AND(Businesses!B2862="",Businesses!C2862&lt;&gt;""),0,IF(Businesses!B2862="","N/A",IF(ISNUMBER(Businesses!B2862),Businesses!B2862,0)))</f>
        <v>N/A</v>
      </c>
    </row>
    <row r="2862" spans="2:9">
      <c r="B2862" s="32" t="str">
        <f t="shared" si="89"/>
        <v>N/A</v>
      </c>
      <c r="C2862" s="32" t="str">
        <f>IF(AND(Businesses!D2863="",Businesses!E2863&lt;&gt;""),0,IF(Businesses!D2863="","N/A",IF(ISNUMBER(Businesses!D2863),Businesses!D2863,0)))</f>
        <v>N/A</v>
      </c>
      <c r="D2862" s="32" t="str">
        <f>IF(Businesses!E2863="","N/A",Businesses!E2863)</f>
        <v>N/A</v>
      </c>
      <c r="E2862" s="32" t="str">
        <f>IF(Businesses!F2863="","N/A",Businesses!F2863)</f>
        <v>N/A</v>
      </c>
      <c r="F2862" s="32" t="str">
        <f t="shared" si="88"/>
        <v>N/A</v>
      </c>
      <c r="G2862" s="32" t="str">
        <f>IF(Businesses!G2863="","N/A",Businesses!G2863)</f>
        <v>N/A</v>
      </c>
      <c r="H2862" s="32" t="str">
        <f>IF(Businesses!H2863="","N/A",Businesses!H2863)</f>
        <v>N/A</v>
      </c>
      <c r="I2862" s="32" t="str">
        <f>IF(AND(Businesses!B2863="",Businesses!C2863&lt;&gt;""),0,IF(Businesses!B2863="","N/A",IF(ISNUMBER(Businesses!B2863),Businesses!B2863,0)))</f>
        <v>N/A</v>
      </c>
    </row>
    <row r="2863" spans="2:9">
      <c r="B2863" s="32" t="str">
        <f t="shared" si="89"/>
        <v>N/A</v>
      </c>
      <c r="C2863" s="32" t="str">
        <f>IF(AND(Businesses!D2864="",Businesses!E2864&lt;&gt;""),0,IF(Businesses!D2864="","N/A",IF(ISNUMBER(Businesses!D2864),Businesses!D2864,0)))</f>
        <v>N/A</v>
      </c>
      <c r="D2863" s="32" t="str">
        <f>IF(Businesses!E2864="","N/A",Businesses!E2864)</f>
        <v>N/A</v>
      </c>
      <c r="E2863" s="32" t="str">
        <f>IF(Businesses!F2864="","N/A",Businesses!F2864)</f>
        <v>N/A</v>
      </c>
      <c r="F2863" s="32" t="str">
        <f t="shared" si="88"/>
        <v>N/A</v>
      </c>
      <c r="G2863" s="32" t="str">
        <f>IF(Businesses!G2864="","N/A",Businesses!G2864)</f>
        <v>N/A</v>
      </c>
      <c r="H2863" s="32" t="str">
        <f>IF(Businesses!H2864="","N/A",Businesses!H2864)</f>
        <v>N/A</v>
      </c>
      <c r="I2863" s="32" t="str">
        <f>IF(AND(Businesses!B2864="",Businesses!C2864&lt;&gt;""),0,IF(Businesses!B2864="","N/A",IF(ISNUMBER(Businesses!B2864),Businesses!B2864,0)))</f>
        <v>N/A</v>
      </c>
    </row>
    <row r="2864" spans="2:9">
      <c r="B2864" s="32" t="str">
        <f t="shared" si="89"/>
        <v>N/A</v>
      </c>
      <c r="C2864" s="32" t="str">
        <f>IF(AND(Businesses!D2865="",Businesses!E2865&lt;&gt;""),0,IF(Businesses!D2865="","N/A",IF(ISNUMBER(Businesses!D2865),Businesses!D2865,0)))</f>
        <v>N/A</v>
      </c>
      <c r="D2864" s="32" t="str">
        <f>IF(Businesses!E2865="","N/A",Businesses!E2865)</f>
        <v>N/A</v>
      </c>
      <c r="E2864" s="32" t="str">
        <f>IF(Businesses!F2865="","N/A",Businesses!F2865)</f>
        <v>N/A</v>
      </c>
      <c r="F2864" s="32" t="str">
        <f t="shared" si="88"/>
        <v>N/A</v>
      </c>
      <c r="G2864" s="32" t="str">
        <f>IF(Businesses!G2865="","N/A",Businesses!G2865)</f>
        <v>N/A</v>
      </c>
      <c r="H2864" s="32" t="str">
        <f>IF(Businesses!H2865="","N/A",Businesses!H2865)</f>
        <v>N/A</v>
      </c>
      <c r="I2864" s="32" t="str">
        <f>IF(AND(Businesses!B2865="",Businesses!C2865&lt;&gt;""),0,IF(Businesses!B2865="","N/A",IF(ISNUMBER(Businesses!B2865),Businesses!B2865,0)))</f>
        <v>N/A</v>
      </c>
    </row>
    <row r="2865" spans="2:9">
      <c r="B2865" s="32" t="str">
        <f t="shared" si="89"/>
        <v>N/A</v>
      </c>
      <c r="C2865" s="32" t="str">
        <f>IF(AND(Businesses!D2866="",Businesses!E2866&lt;&gt;""),0,IF(Businesses!D2866="","N/A",IF(ISNUMBER(Businesses!D2866),Businesses!D2866,0)))</f>
        <v>N/A</v>
      </c>
      <c r="D2865" s="32" t="str">
        <f>IF(Businesses!E2866="","N/A",Businesses!E2866)</f>
        <v>N/A</v>
      </c>
      <c r="E2865" s="32" t="str">
        <f>IF(Businesses!F2866="","N/A",Businesses!F2866)</f>
        <v>N/A</v>
      </c>
      <c r="F2865" s="32" t="str">
        <f t="shared" si="88"/>
        <v>N/A</v>
      </c>
      <c r="G2865" s="32" t="str">
        <f>IF(Businesses!G2866="","N/A",Businesses!G2866)</f>
        <v>N/A</v>
      </c>
      <c r="H2865" s="32" t="str">
        <f>IF(Businesses!H2866="","N/A",Businesses!H2866)</f>
        <v>N/A</v>
      </c>
      <c r="I2865" s="32" t="str">
        <f>IF(AND(Businesses!B2866="",Businesses!C2866&lt;&gt;""),0,IF(Businesses!B2866="","N/A",IF(ISNUMBER(Businesses!B2866),Businesses!B2866,0)))</f>
        <v>N/A</v>
      </c>
    </row>
    <row r="2866" spans="2:9">
      <c r="B2866" s="32" t="str">
        <f t="shared" si="89"/>
        <v>N/A</v>
      </c>
      <c r="C2866" s="32" t="str">
        <f>IF(AND(Businesses!D2867="",Businesses!E2867&lt;&gt;""),0,IF(Businesses!D2867="","N/A",IF(ISNUMBER(Businesses!D2867),Businesses!D2867,0)))</f>
        <v>N/A</v>
      </c>
      <c r="D2866" s="32" t="str">
        <f>IF(Businesses!E2867="","N/A",Businesses!E2867)</f>
        <v>N/A</v>
      </c>
      <c r="E2866" s="32" t="str">
        <f>IF(Businesses!F2867="","N/A",Businesses!F2867)</f>
        <v>N/A</v>
      </c>
      <c r="F2866" s="32" t="str">
        <f t="shared" si="88"/>
        <v>N/A</v>
      </c>
      <c r="G2866" s="32" t="str">
        <f>IF(Businesses!G2867="","N/A",Businesses!G2867)</f>
        <v>N/A</v>
      </c>
      <c r="H2866" s="32" t="str">
        <f>IF(Businesses!H2867="","N/A",Businesses!H2867)</f>
        <v>N/A</v>
      </c>
      <c r="I2866" s="32" t="str">
        <f>IF(AND(Businesses!B2867="",Businesses!C2867&lt;&gt;""),0,IF(Businesses!B2867="","N/A",IF(ISNUMBER(Businesses!B2867),Businesses!B2867,0)))</f>
        <v>N/A</v>
      </c>
    </row>
    <row r="2867" spans="2:9">
      <c r="B2867" s="32" t="str">
        <f t="shared" si="89"/>
        <v>N/A</v>
      </c>
      <c r="C2867" s="32" t="str">
        <f>IF(AND(Businesses!D2868="",Businesses!E2868&lt;&gt;""),0,IF(Businesses!D2868="","N/A",IF(ISNUMBER(Businesses!D2868),Businesses!D2868,0)))</f>
        <v>N/A</v>
      </c>
      <c r="D2867" s="32" t="str">
        <f>IF(Businesses!E2868="","N/A",Businesses!E2868)</f>
        <v>N/A</v>
      </c>
      <c r="E2867" s="32" t="str">
        <f>IF(Businesses!F2868="","N/A",Businesses!F2868)</f>
        <v>N/A</v>
      </c>
      <c r="F2867" s="32" t="str">
        <f t="shared" si="88"/>
        <v>N/A</v>
      </c>
      <c r="G2867" s="32" t="str">
        <f>IF(Businesses!G2868="","N/A",Businesses!G2868)</f>
        <v>N/A</v>
      </c>
      <c r="H2867" s="32" t="str">
        <f>IF(Businesses!H2868="","N/A",Businesses!H2868)</f>
        <v>N/A</v>
      </c>
      <c r="I2867" s="32" t="str">
        <f>IF(AND(Businesses!B2868="",Businesses!C2868&lt;&gt;""),0,IF(Businesses!B2868="","N/A",IF(ISNUMBER(Businesses!B2868),Businesses!B2868,0)))</f>
        <v>N/A</v>
      </c>
    </row>
    <row r="2868" spans="2:9">
      <c r="B2868" s="32" t="str">
        <f t="shared" si="89"/>
        <v>N/A</v>
      </c>
      <c r="C2868" s="32" t="str">
        <f>IF(AND(Businesses!D2869="",Businesses!E2869&lt;&gt;""),0,IF(Businesses!D2869="","N/A",IF(ISNUMBER(Businesses!D2869),Businesses!D2869,0)))</f>
        <v>N/A</v>
      </c>
      <c r="D2868" s="32" t="str">
        <f>IF(Businesses!E2869="","N/A",Businesses!E2869)</f>
        <v>N/A</v>
      </c>
      <c r="E2868" s="32" t="str">
        <f>IF(Businesses!F2869="","N/A",Businesses!F2869)</f>
        <v>N/A</v>
      </c>
      <c r="F2868" s="32" t="str">
        <f t="shared" si="88"/>
        <v>N/A</v>
      </c>
      <c r="G2868" s="32" t="str">
        <f>IF(Businesses!G2869="","N/A",Businesses!G2869)</f>
        <v>N/A</v>
      </c>
      <c r="H2868" s="32" t="str">
        <f>IF(Businesses!H2869="","N/A",Businesses!H2869)</f>
        <v>N/A</v>
      </c>
      <c r="I2868" s="32" t="str">
        <f>IF(AND(Businesses!B2869="",Businesses!C2869&lt;&gt;""),0,IF(Businesses!B2869="","N/A",IF(ISNUMBER(Businesses!B2869),Businesses!B2869,0)))</f>
        <v>N/A</v>
      </c>
    </row>
    <row r="2869" spans="2:9">
      <c r="B2869" s="32" t="str">
        <f t="shared" si="89"/>
        <v>N/A</v>
      </c>
      <c r="C2869" s="32" t="str">
        <f>IF(AND(Businesses!D2870="",Businesses!E2870&lt;&gt;""),0,IF(Businesses!D2870="","N/A",IF(ISNUMBER(Businesses!D2870),Businesses!D2870,0)))</f>
        <v>N/A</v>
      </c>
      <c r="D2869" s="32" t="str">
        <f>IF(Businesses!E2870="","N/A",Businesses!E2870)</f>
        <v>N/A</v>
      </c>
      <c r="E2869" s="32" t="str">
        <f>IF(Businesses!F2870="","N/A",Businesses!F2870)</f>
        <v>N/A</v>
      </c>
      <c r="F2869" s="32" t="str">
        <f t="shared" si="88"/>
        <v>N/A</v>
      </c>
      <c r="G2869" s="32" t="str">
        <f>IF(Businesses!G2870="","N/A",Businesses!G2870)</f>
        <v>N/A</v>
      </c>
      <c r="H2869" s="32" t="str">
        <f>IF(Businesses!H2870="","N/A",Businesses!H2870)</f>
        <v>N/A</v>
      </c>
      <c r="I2869" s="32" t="str">
        <f>IF(AND(Businesses!B2870="",Businesses!C2870&lt;&gt;""),0,IF(Businesses!B2870="","N/A",IF(ISNUMBER(Businesses!B2870),Businesses!B2870,0)))</f>
        <v>N/A</v>
      </c>
    </row>
    <row r="2870" spans="2:9">
      <c r="B2870" s="32" t="str">
        <f t="shared" si="89"/>
        <v>N/A</v>
      </c>
      <c r="C2870" s="32" t="str">
        <f>IF(AND(Businesses!D2871="",Businesses!E2871&lt;&gt;""),0,IF(Businesses!D2871="","N/A",IF(ISNUMBER(Businesses!D2871),Businesses!D2871,0)))</f>
        <v>N/A</v>
      </c>
      <c r="D2870" s="32" t="str">
        <f>IF(Businesses!E2871="","N/A",Businesses!E2871)</f>
        <v>N/A</v>
      </c>
      <c r="E2870" s="32" t="str">
        <f>IF(Businesses!F2871="","N/A",Businesses!F2871)</f>
        <v>N/A</v>
      </c>
      <c r="F2870" s="32" t="str">
        <f t="shared" si="88"/>
        <v>N/A</v>
      </c>
      <c r="G2870" s="32" t="str">
        <f>IF(Businesses!G2871="","N/A",Businesses!G2871)</f>
        <v>N/A</v>
      </c>
      <c r="H2870" s="32" t="str">
        <f>IF(Businesses!H2871="","N/A",Businesses!H2871)</f>
        <v>N/A</v>
      </c>
      <c r="I2870" s="32" t="str">
        <f>IF(AND(Businesses!B2871="",Businesses!C2871&lt;&gt;""),0,IF(Businesses!B2871="","N/A",IF(ISNUMBER(Businesses!B2871),Businesses!B2871,0)))</f>
        <v>N/A</v>
      </c>
    </row>
    <row r="2871" spans="2:9">
      <c r="B2871" s="32" t="str">
        <f t="shared" si="89"/>
        <v>N/A</v>
      </c>
      <c r="C2871" s="32" t="str">
        <f>IF(AND(Businesses!D2872="",Businesses!E2872&lt;&gt;""),0,IF(Businesses!D2872="","N/A",IF(ISNUMBER(Businesses!D2872),Businesses!D2872,0)))</f>
        <v>N/A</v>
      </c>
      <c r="D2871" s="32" t="str">
        <f>IF(Businesses!E2872="","N/A",Businesses!E2872)</f>
        <v>N/A</v>
      </c>
      <c r="E2871" s="32" t="str">
        <f>IF(Businesses!F2872="","N/A",Businesses!F2872)</f>
        <v>N/A</v>
      </c>
      <c r="F2871" s="32" t="str">
        <f t="shared" si="88"/>
        <v>N/A</v>
      </c>
      <c r="G2871" s="32" t="str">
        <f>IF(Businesses!G2872="","N/A",Businesses!G2872)</f>
        <v>N/A</v>
      </c>
      <c r="H2871" s="32" t="str">
        <f>IF(Businesses!H2872="","N/A",Businesses!H2872)</f>
        <v>N/A</v>
      </c>
      <c r="I2871" s="32" t="str">
        <f>IF(AND(Businesses!B2872="",Businesses!C2872&lt;&gt;""),0,IF(Businesses!B2872="","N/A",IF(ISNUMBER(Businesses!B2872),Businesses!B2872,0)))</f>
        <v>N/A</v>
      </c>
    </row>
    <row r="2872" spans="2:9">
      <c r="B2872" s="32" t="str">
        <f t="shared" si="89"/>
        <v>N/A</v>
      </c>
      <c r="C2872" s="32" t="str">
        <f>IF(AND(Businesses!D2873="",Businesses!E2873&lt;&gt;""),0,IF(Businesses!D2873="","N/A",IF(ISNUMBER(Businesses!D2873),Businesses!D2873,0)))</f>
        <v>N/A</v>
      </c>
      <c r="D2872" s="32" t="str">
        <f>IF(Businesses!E2873="","N/A",Businesses!E2873)</f>
        <v>N/A</v>
      </c>
      <c r="E2872" s="32" t="str">
        <f>IF(Businesses!F2873="","N/A",Businesses!F2873)</f>
        <v>N/A</v>
      </c>
      <c r="F2872" s="32" t="str">
        <f t="shared" si="88"/>
        <v>N/A</v>
      </c>
      <c r="G2872" s="32" t="str">
        <f>IF(Businesses!G2873="","N/A",Businesses!G2873)</f>
        <v>N/A</v>
      </c>
      <c r="H2872" s="32" t="str">
        <f>IF(Businesses!H2873="","N/A",Businesses!H2873)</f>
        <v>N/A</v>
      </c>
      <c r="I2872" s="32" t="str">
        <f>IF(AND(Businesses!B2873="",Businesses!C2873&lt;&gt;""),0,IF(Businesses!B2873="","N/A",IF(ISNUMBER(Businesses!B2873),Businesses!B2873,0)))</f>
        <v>N/A</v>
      </c>
    </row>
    <row r="2873" spans="2:9">
      <c r="B2873" s="32" t="str">
        <f t="shared" si="89"/>
        <v>N/A</v>
      </c>
      <c r="C2873" s="32" t="str">
        <f>IF(AND(Businesses!D2874="",Businesses!E2874&lt;&gt;""),0,IF(Businesses!D2874="","N/A",IF(ISNUMBER(Businesses!D2874),Businesses!D2874,0)))</f>
        <v>N/A</v>
      </c>
      <c r="D2873" s="32" t="str">
        <f>IF(Businesses!E2874="","N/A",Businesses!E2874)</f>
        <v>N/A</v>
      </c>
      <c r="E2873" s="32" t="str">
        <f>IF(Businesses!F2874="","N/A",Businesses!F2874)</f>
        <v>N/A</v>
      </c>
      <c r="F2873" s="32" t="str">
        <f t="shared" si="88"/>
        <v>N/A</v>
      </c>
      <c r="G2873" s="32" t="str">
        <f>IF(Businesses!G2874="","N/A",Businesses!G2874)</f>
        <v>N/A</v>
      </c>
      <c r="H2873" s="32" t="str">
        <f>IF(Businesses!H2874="","N/A",Businesses!H2874)</f>
        <v>N/A</v>
      </c>
      <c r="I2873" s="32" t="str">
        <f>IF(AND(Businesses!B2874="",Businesses!C2874&lt;&gt;""),0,IF(Businesses!B2874="","N/A",IF(ISNUMBER(Businesses!B2874),Businesses!B2874,0)))</f>
        <v>N/A</v>
      </c>
    </row>
    <row r="2874" spans="2:9">
      <c r="B2874" s="32" t="str">
        <f t="shared" si="89"/>
        <v>N/A</v>
      </c>
      <c r="C2874" s="32" t="str">
        <f>IF(AND(Businesses!D2875="",Businesses!E2875&lt;&gt;""),0,IF(Businesses!D2875="","N/A",IF(ISNUMBER(Businesses!D2875),Businesses!D2875,0)))</f>
        <v>N/A</v>
      </c>
      <c r="D2874" s="32" t="str">
        <f>IF(Businesses!E2875="","N/A",Businesses!E2875)</f>
        <v>N/A</v>
      </c>
      <c r="E2874" s="32" t="str">
        <f>IF(Businesses!F2875="","N/A",Businesses!F2875)</f>
        <v>N/A</v>
      </c>
      <c r="F2874" s="32" t="str">
        <f t="shared" si="88"/>
        <v>N/A</v>
      </c>
      <c r="G2874" s="32" t="str">
        <f>IF(Businesses!G2875="","N/A",Businesses!G2875)</f>
        <v>N/A</v>
      </c>
      <c r="H2874" s="32" t="str">
        <f>IF(Businesses!H2875="","N/A",Businesses!H2875)</f>
        <v>N/A</v>
      </c>
      <c r="I2874" s="32" t="str">
        <f>IF(AND(Businesses!B2875="",Businesses!C2875&lt;&gt;""),0,IF(Businesses!B2875="","N/A",IF(ISNUMBER(Businesses!B2875),Businesses!B2875,0)))</f>
        <v>N/A</v>
      </c>
    </row>
    <row r="2875" spans="2:9">
      <c r="B2875" s="32" t="str">
        <f t="shared" si="89"/>
        <v>N/A</v>
      </c>
      <c r="C2875" s="32" t="str">
        <f>IF(AND(Businesses!D2876="",Businesses!E2876&lt;&gt;""),0,IF(Businesses!D2876="","N/A",IF(ISNUMBER(Businesses!D2876),Businesses!D2876,0)))</f>
        <v>N/A</v>
      </c>
      <c r="D2875" s="32" t="str">
        <f>IF(Businesses!E2876="","N/A",Businesses!E2876)</f>
        <v>N/A</v>
      </c>
      <c r="E2875" s="32" t="str">
        <f>IF(Businesses!F2876="","N/A",Businesses!F2876)</f>
        <v>N/A</v>
      </c>
      <c r="F2875" s="32" t="str">
        <f t="shared" si="88"/>
        <v>N/A</v>
      </c>
      <c r="G2875" s="32" t="str">
        <f>IF(Businesses!G2876="","N/A",Businesses!G2876)</f>
        <v>N/A</v>
      </c>
      <c r="H2875" s="32" t="str">
        <f>IF(Businesses!H2876="","N/A",Businesses!H2876)</f>
        <v>N/A</v>
      </c>
      <c r="I2875" s="32" t="str">
        <f>IF(AND(Businesses!B2876="",Businesses!C2876&lt;&gt;""),0,IF(Businesses!B2876="","N/A",IF(ISNUMBER(Businesses!B2876),Businesses!B2876,0)))</f>
        <v>N/A</v>
      </c>
    </row>
    <row r="2876" spans="2:9">
      <c r="B2876" s="32" t="str">
        <f t="shared" si="89"/>
        <v>N/A</v>
      </c>
      <c r="C2876" s="32" t="str">
        <f>IF(AND(Businesses!D2877="",Businesses!E2877&lt;&gt;""),0,IF(Businesses!D2877="","N/A",IF(ISNUMBER(Businesses!D2877),Businesses!D2877,0)))</f>
        <v>N/A</v>
      </c>
      <c r="D2876" s="32" t="str">
        <f>IF(Businesses!E2877="","N/A",Businesses!E2877)</f>
        <v>N/A</v>
      </c>
      <c r="E2876" s="32" t="str">
        <f>IF(Businesses!F2877="","N/A",Businesses!F2877)</f>
        <v>N/A</v>
      </c>
      <c r="F2876" s="32" t="str">
        <f t="shared" si="88"/>
        <v>N/A</v>
      </c>
      <c r="G2876" s="32" t="str">
        <f>IF(Businesses!G2877="","N/A",Businesses!G2877)</f>
        <v>N/A</v>
      </c>
      <c r="H2876" s="32" t="str">
        <f>IF(Businesses!H2877="","N/A",Businesses!H2877)</f>
        <v>N/A</v>
      </c>
      <c r="I2876" s="32" t="str">
        <f>IF(AND(Businesses!B2877="",Businesses!C2877&lt;&gt;""),0,IF(Businesses!B2877="","N/A",IF(ISNUMBER(Businesses!B2877),Businesses!B2877,0)))</f>
        <v>N/A</v>
      </c>
    </row>
    <row r="2877" spans="2:9">
      <c r="B2877" s="32" t="str">
        <f t="shared" si="89"/>
        <v>N/A</v>
      </c>
      <c r="C2877" s="32" t="str">
        <f>IF(AND(Businesses!D2878="",Businesses!E2878&lt;&gt;""),0,IF(Businesses!D2878="","N/A",IF(ISNUMBER(Businesses!D2878),Businesses!D2878,0)))</f>
        <v>N/A</v>
      </c>
      <c r="D2877" s="32" t="str">
        <f>IF(Businesses!E2878="","N/A",Businesses!E2878)</f>
        <v>N/A</v>
      </c>
      <c r="E2877" s="32" t="str">
        <f>IF(Businesses!F2878="","N/A",Businesses!F2878)</f>
        <v>N/A</v>
      </c>
      <c r="F2877" s="32" t="str">
        <f t="shared" si="88"/>
        <v>N/A</v>
      </c>
      <c r="G2877" s="32" t="str">
        <f>IF(Businesses!G2878="","N/A",Businesses!G2878)</f>
        <v>N/A</v>
      </c>
      <c r="H2877" s="32" t="str">
        <f>IF(Businesses!H2878="","N/A",Businesses!H2878)</f>
        <v>N/A</v>
      </c>
      <c r="I2877" s="32" t="str">
        <f>IF(AND(Businesses!B2878="",Businesses!C2878&lt;&gt;""),0,IF(Businesses!B2878="","N/A",IF(ISNUMBER(Businesses!B2878),Businesses!B2878,0)))</f>
        <v>N/A</v>
      </c>
    </row>
    <row r="2878" spans="2:9">
      <c r="B2878" s="32" t="str">
        <f t="shared" si="89"/>
        <v>N/A</v>
      </c>
      <c r="C2878" s="32" t="str">
        <f>IF(AND(Businesses!D2879="",Businesses!E2879&lt;&gt;""),0,IF(Businesses!D2879="","N/A",IF(ISNUMBER(Businesses!D2879),Businesses!D2879,0)))</f>
        <v>N/A</v>
      </c>
      <c r="D2878" s="32" t="str">
        <f>IF(Businesses!E2879="","N/A",Businesses!E2879)</f>
        <v>N/A</v>
      </c>
      <c r="E2878" s="32" t="str">
        <f>IF(Businesses!F2879="","N/A",Businesses!F2879)</f>
        <v>N/A</v>
      </c>
      <c r="F2878" s="32" t="str">
        <f t="shared" si="88"/>
        <v>N/A</v>
      </c>
      <c r="G2878" s="32" t="str">
        <f>IF(Businesses!G2879="","N/A",Businesses!G2879)</f>
        <v>N/A</v>
      </c>
      <c r="H2878" s="32" t="str">
        <f>IF(Businesses!H2879="","N/A",Businesses!H2879)</f>
        <v>N/A</v>
      </c>
      <c r="I2878" s="32" t="str">
        <f>IF(AND(Businesses!B2879="",Businesses!C2879&lt;&gt;""),0,IF(Businesses!B2879="","N/A",IF(ISNUMBER(Businesses!B2879),Businesses!B2879,0)))</f>
        <v>N/A</v>
      </c>
    </row>
    <row r="2879" spans="2:9">
      <c r="B2879" s="32" t="str">
        <f t="shared" si="89"/>
        <v>N/A</v>
      </c>
      <c r="C2879" s="32" t="str">
        <f>IF(AND(Businesses!D2880="",Businesses!E2880&lt;&gt;""),0,IF(Businesses!D2880="","N/A",IF(ISNUMBER(Businesses!D2880),Businesses!D2880,0)))</f>
        <v>N/A</v>
      </c>
      <c r="D2879" s="32" t="str">
        <f>IF(Businesses!E2880="","N/A",Businesses!E2880)</f>
        <v>N/A</v>
      </c>
      <c r="E2879" s="32" t="str">
        <f>IF(Businesses!F2880="","N/A",Businesses!F2880)</f>
        <v>N/A</v>
      </c>
      <c r="F2879" s="32" t="str">
        <f t="shared" si="88"/>
        <v>N/A</v>
      </c>
      <c r="G2879" s="32" t="str">
        <f>IF(Businesses!G2880="","N/A",Businesses!G2880)</f>
        <v>N/A</v>
      </c>
      <c r="H2879" s="32" t="str">
        <f>IF(Businesses!H2880="","N/A",Businesses!H2880)</f>
        <v>N/A</v>
      </c>
      <c r="I2879" s="32" t="str">
        <f>IF(AND(Businesses!B2880="",Businesses!C2880&lt;&gt;""),0,IF(Businesses!B2880="","N/A",IF(ISNUMBER(Businesses!B2880),Businesses!B2880,0)))</f>
        <v>N/A</v>
      </c>
    </row>
    <row r="2880" spans="2:9">
      <c r="B2880" s="32" t="str">
        <f t="shared" si="89"/>
        <v>N/A</v>
      </c>
      <c r="C2880" s="32" t="str">
        <f>IF(AND(Businesses!D2881="",Businesses!E2881&lt;&gt;""),0,IF(Businesses!D2881="","N/A",IF(ISNUMBER(Businesses!D2881),Businesses!D2881,0)))</f>
        <v>N/A</v>
      </c>
      <c r="D2880" s="32" t="str">
        <f>IF(Businesses!E2881="","N/A",Businesses!E2881)</f>
        <v>N/A</v>
      </c>
      <c r="E2880" s="32" t="str">
        <f>IF(Businesses!F2881="","N/A",Businesses!F2881)</f>
        <v>N/A</v>
      </c>
      <c r="F2880" s="32" t="str">
        <f t="shared" si="88"/>
        <v>N/A</v>
      </c>
      <c r="G2880" s="32" t="str">
        <f>IF(Businesses!G2881="","N/A",Businesses!G2881)</f>
        <v>N/A</v>
      </c>
      <c r="H2880" s="32" t="str">
        <f>IF(Businesses!H2881="","N/A",Businesses!H2881)</f>
        <v>N/A</v>
      </c>
      <c r="I2880" s="32" t="str">
        <f>IF(AND(Businesses!B2881="",Businesses!C2881&lt;&gt;""),0,IF(Businesses!B2881="","N/A",IF(ISNUMBER(Businesses!B2881),Businesses!B2881,0)))</f>
        <v>N/A</v>
      </c>
    </row>
    <row r="2881" spans="2:9">
      <c r="B2881" s="32" t="str">
        <f t="shared" si="89"/>
        <v>N/A</v>
      </c>
      <c r="C2881" s="32" t="str">
        <f>IF(AND(Businesses!D2882="",Businesses!E2882&lt;&gt;""),0,IF(Businesses!D2882="","N/A",IF(ISNUMBER(Businesses!D2882),Businesses!D2882,0)))</f>
        <v>N/A</v>
      </c>
      <c r="D2881" s="32" t="str">
        <f>IF(Businesses!E2882="","N/A",Businesses!E2882)</f>
        <v>N/A</v>
      </c>
      <c r="E2881" s="32" t="str">
        <f>IF(Businesses!F2882="","N/A",Businesses!F2882)</f>
        <v>N/A</v>
      </c>
      <c r="F2881" s="32" t="str">
        <f t="shared" si="88"/>
        <v>N/A</v>
      </c>
      <c r="G2881" s="32" t="str">
        <f>IF(Businesses!G2882="","N/A",Businesses!G2882)</f>
        <v>N/A</v>
      </c>
      <c r="H2881" s="32" t="str">
        <f>IF(Businesses!H2882="","N/A",Businesses!H2882)</f>
        <v>N/A</v>
      </c>
      <c r="I2881" s="32" t="str">
        <f>IF(AND(Businesses!B2882="",Businesses!C2882&lt;&gt;""),0,IF(Businesses!B2882="","N/A",IF(ISNUMBER(Businesses!B2882),Businesses!B2882,0)))</f>
        <v>N/A</v>
      </c>
    </row>
    <row r="2882" spans="2:9">
      <c r="B2882" s="32" t="str">
        <f t="shared" si="89"/>
        <v>N/A</v>
      </c>
      <c r="C2882" s="32" t="str">
        <f>IF(AND(Businesses!D2883="",Businesses!E2883&lt;&gt;""),0,IF(Businesses!D2883="","N/A",IF(ISNUMBER(Businesses!D2883),Businesses!D2883,0)))</f>
        <v>N/A</v>
      </c>
      <c r="D2882" s="32" t="str">
        <f>IF(Businesses!E2883="","N/A",Businesses!E2883)</f>
        <v>N/A</v>
      </c>
      <c r="E2882" s="32" t="str">
        <f>IF(Businesses!F2883="","N/A",Businesses!F2883)</f>
        <v>N/A</v>
      </c>
      <c r="F2882" s="32" t="str">
        <f t="shared" ref="F2882:F2945" si="90">IF(B2882="N/A","N/A",UPPER(TRIM(ProbuildName)))</f>
        <v>N/A</v>
      </c>
      <c r="G2882" s="32" t="str">
        <f>IF(Businesses!G2883="","N/A",Businesses!G2883)</f>
        <v>N/A</v>
      </c>
      <c r="H2882" s="32" t="str">
        <f>IF(Businesses!H2883="","N/A",Businesses!H2883)</f>
        <v>N/A</v>
      </c>
      <c r="I2882" s="32" t="str">
        <f>IF(AND(Businesses!B2883="",Businesses!C2883&lt;&gt;""),0,IF(Businesses!B2883="","N/A",IF(ISNUMBER(Businesses!B2883),Businesses!B2883,0)))</f>
        <v>N/A</v>
      </c>
    </row>
    <row r="2883" spans="2:9">
      <c r="B2883" s="32" t="str">
        <f t="shared" ref="B2883:B2946" si="91">IF(I2883="N/A","N/A","")</f>
        <v>N/A</v>
      </c>
      <c r="C2883" s="32" t="str">
        <f>IF(AND(Businesses!D2884="",Businesses!E2884&lt;&gt;""),0,IF(Businesses!D2884="","N/A",IF(ISNUMBER(Businesses!D2884),Businesses!D2884,0)))</f>
        <v>N/A</v>
      </c>
      <c r="D2883" s="32" t="str">
        <f>IF(Businesses!E2884="","N/A",Businesses!E2884)</f>
        <v>N/A</v>
      </c>
      <c r="E2883" s="32" t="str">
        <f>IF(Businesses!F2884="","N/A",Businesses!F2884)</f>
        <v>N/A</v>
      </c>
      <c r="F2883" s="32" t="str">
        <f t="shared" si="90"/>
        <v>N/A</v>
      </c>
      <c r="G2883" s="32" t="str">
        <f>IF(Businesses!G2884="","N/A",Businesses!G2884)</f>
        <v>N/A</v>
      </c>
      <c r="H2883" s="32" t="str">
        <f>IF(Businesses!H2884="","N/A",Businesses!H2884)</f>
        <v>N/A</v>
      </c>
      <c r="I2883" s="32" t="str">
        <f>IF(AND(Businesses!B2884="",Businesses!C2884&lt;&gt;""),0,IF(Businesses!B2884="","N/A",IF(ISNUMBER(Businesses!B2884),Businesses!B2884,0)))</f>
        <v>N/A</v>
      </c>
    </row>
    <row r="2884" spans="2:9">
      <c r="B2884" s="32" t="str">
        <f t="shared" si="91"/>
        <v>N/A</v>
      </c>
      <c r="C2884" s="32" t="str">
        <f>IF(AND(Businesses!D2885="",Businesses!E2885&lt;&gt;""),0,IF(Businesses!D2885="","N/A",IF(ISNUMBER(Businesses!D2885),Businesses!D2885,0)))</f>
        <v>N/A</v>
      </c>
      <c r="D2884" s="32" t="str">
        <f>IF(Businesses!E2885="","N/A",Businesses!E2885)</f>
        <v>N/A</v>
      </c>
      <c r="E2884" s="32" t="str">
        <f>IF(Businesses!F2885="","N/A",Businesses!F2885)</f>
        <v>N/A</v>
      </c>
      <c r="F2884" s="32" t="str">
        <f t="shared" si="90"/>
        <v>N/A</v>
      </c>
      <c r="G2884" s="32" t="str">
        <f>IF(Businesses!G2885="","N/A",Businesses!G2885)</f>
        <v>N/A</v>
      </c>
      <c r="H2884" s="32" t="str">
        <f>IF(Businesses!H2885="","N/A",Businesses!H2885)</f>
        <v>N/A</v>
      </c>
      <c r="I2884" s="32" t="str">
        <f>IF(AND(Businesses!B2885="",Businesses!C2885&lt;&gt;""),0,IF(Businesses!B2885="","N/A",IF(ISNUMBER(Businesses!B2885),Businesses!B2885,0)))</f>
        <v>N/A</v>
      </c>
    </row>
    <row r="2885" spans="2:9">
      <c r="B2885" s="32" t="str">
        <f t="shared" si="91"/>
        <v>N/A</v>
      </c>
      <c r="C2885" s="32" t="str">
        <f>IF(AND(Businesses!D2886="",Businesses!E2886&lt;&gt;""),0,IF(Businesses!D2886="","N/A",IF(ISNUMBER(Businesses!D2886),Businesses!D2886,0)))</f>
        <v>N/A</v>
      </c>
      <c r="D2885" s="32" t="str">
        <f>IF(Businesses!E2886="","N/A",Businesses!E2886)</f>
        <v>N/A</v>
      </c>
      <c r="E2885" s="32" t="str">
        <f>IF(Businesses!F2886="","N/A",Businesses!F2886)</f>
        <v>N/A</v>
      </c>
      <c r="F2885" s="32" t="str">
        <f t="shared" si="90"/>
        <v>N/A</v>
      </c>
      <c r="G2885" s="32" t="str">
        <f>IF(Businesses!G2886="","N/A",Businesses!G2886)</f>
        <v>N/A</v>
      </c>
      <c r="H2885" s="32" t="str">
        <f>IF(Businesses!H2886="","N/A",Businesses!H2886)</f>
        <v>N/A</v>
      </c>
      <c r="I2885" s="32" t="str">
        <f>IF(AND(Businesses!B2886="",Businesses!C2886&lt;&gt;""),0,IF(Businesses!B2886="","N/A",IF(ISNUMBER(Businesses!B2886),Businesses!B2886,0)))</f>
        <v>N/A</v>
      </c>
    </row>
    <row r="2886" spans="2:9">
      <c r="B2886" s="32" t="str">
        <f t="shared" si="91"/>
        <v>N/A</v>
      </c>
      <c r="C2886" s="32" t="str">
        <f>IF(AND(Businesses!D2887="",Businesses!E2887&lt;&gt;""),0,IF(Businesses!D2887="","N/A",IF(ISNUMBER(Businesses!D2887),Businesses!D2887,0)))</f>
        <v>N/A</v>
      </c>
      <c r="D2886" s="32" t="str">
        <f>IF(Businesses!E2887="","N/A",Businesses!E2887)</f>
        <v>N/A</v>
      </c>
      <c r="E2886" s="32" t="str">
        <f>IF(Businesses!F2887="","N/A",Businesses!F2887)</f>
        <v>N/A</v>
      </c>
      <c r="F2886" s="32" t="str">
        <f t="shared" si="90"/>
        <v>N/A</v>
      </c>
      <c r="G2886" s="32" t="str">
        <f>IF(Businesses!G2887="","N/A",Businesses!G2887)</f>
        <v>N/A</v>
      </c>
      <c r="H2886" s="32" t="str">
        <f>IF(Businesses!H2887="","N/A",Businesses!H2887)</f>
        <v>N/A</v>
      </c>
      <c r="I2886" s="32" t="str">
        <f>IF(AND(Businesses!B2887="",Businesses!C2887&lt;&gt;""),0,IF(Businesses!B2887="","N/A",IF(ISNUMBER(Businesses!B2887),Businesses!B2887,0)))</f>
        <v>N/A</v>
      </c>
    </row>
    <row r="2887" spans="2:9">
      <c r="B2887" s="32" t="str">
        <f t="shared" si="91"/>
        <v>N/A</v>
      </c>
      <c r="C2887" s="32" t="str">
        <f>IF(AND(Businesses!D2888="",Businesses!E2888&lt;&gt;""),0,IF(Businesses!D2888="","N/A",IF(ISNUMBER(Businesses!D2888),Businesses!D2888,0)))</f>
        <v>N/A</v>
      </c>
      <c r="D2887" s="32" t="str">
        <f>IF(Businesses!E2888="","N/A",Businesses!E2888)</f>
        <v>N/A</v>
      </c>
      <c r="E2887" s="32" t="str">
        <f>IF(Businesses!F2888="","N/A",Businesses!F2888)</f>
        <v>N/A</v>
      </c>
      <c r="F2887" s="32" t="str">
        <f t="shared" si="90"/>
        <v>N/A</v>
      </c>
      <c r="G2887" s="32" t="str">
        <f>IF(Businesses!G2888="","N/A",Businesses!G2888)</f>
        <v>N/A</v>
      </c>
      <c r="H2887" s="32" t="str">
        <f>IF(Businesses!H2888="","N/A",Businesses!H2888)</f>
        <v>N/A</v>
      </c>
      <c r="I2887" s="32" t="str">
        <f>IF(AND(Businesses!B2888="",Businesses!C2888&lt;&gt;""),0,IF(Businesses!B2888="","N/A",IF(ISNUMBER(Businesses!B2888),Businesses!B2888,0)))</f>
        <v>N/A</v>
      </c>
    </row>
    <row r="2888" spans="2:9">
      <c r="B2888" s="32" t="str">
        <f t="shared" si="91"/>
        <v>N/A</v>
      </c>
      <c r="C2888" s="32" t="str">
        <f>IF(AND(Businesses!D2889="",Businesses!E2889&lt;&gt;""),0,IF(Businesses!D2889="","N/A",IF(ISNUMBER(Businesses!D2889),Businesses!D2889,0)))</f>
        <v>N/A</v>
      </c>
      <c r="D2888" s="32" t="str">
        <f>IF(Businesses!E2889="","N/A",Businesses!E2889)</f>
        <v>N/A</v>
      </c>
      <c r="E2888" s="32" t="str">
        <f>IF(Businesses!F2889="","N/A",Businesses!F2889)</f>
        <v>N/A</v>
      </c>
      <c r="F2888" s="32" t="str">
        <f t="shared" si="90"/>
        <v>N/A</v>
      </c>
      <c r="G2888" s="32" t="str">
        <f>IF(Businesses!G2889="","N/A",Businesses!G2889)</f>
        <v>N/A</v>
      </c>
      <c r="H2888" s="32" t="str">
        <f>IF(Businesses!H2889="","N/A",Businesses!H2889)</f>
        <v>N/A</v>
      </c>
      <c r="I2888" s="32" t="str">
        <f>IF(AND(Businesses!B2889="",Businesses!C2889&lt;&gt;""),0,IF(Businesses!B2889="","N/A",IF(ISNUMBER(Businesses!B2889),Businesses!B2889,0)))</f>
        <v>N/A</v>
      </c>
    </row>
    <row r="2889" spans="2:9">
      <c r="B2889" s="32" t="str">
        <f t="shared" si="91"/>
        <v>N/A</v>
      </c>
      <c r="C2889" s="32" t="str">
        <f>IF(AND(Businesses!D2890="",Businesses!E2890&lt;&gt;""),0,IF(Businesses!D2890="","N/A",IF(ISNUMBER(Businesses!D2890),Businesses!D2890,0)))</f>
        <v>N/A</v>
      </c>
      <c r="D2889" s="32" t="str">
        <f>IF(Businesses!E2890="","N/A",Businesses!E2890)</f>
        <v>N/A</v>
      </c>
      <c r="E2889" s="32" t="str">
        <f>IF(Businesses!F2890="","N/A",Businesses!F2890)</f>
        <v>N/A</v>
      </c>
      <c r="F2889" s="32" t="str">
        <f t="shared" si="90"/>
        <v>N/A</v>
      </c>
      <c r="G2889" s="32" t="str">
        <f>IF(Businesses!G2890="","N/A",Businesses!G2890)</f>
        <v>N/A</v>
      </c>
      <c r="H2889" s="32" t="str">
        <f>IF(Businesses!H2890="","N/A",Businesses!H2890)</f>
        <v>N/A</v>
      </c>
      <c r="I2889" s="32" t="str">
        <f>IF(AND(Businesses!B2890="",Businesses!C2890&lt;&gt;""),0,IF(Businesses!B2890="","N/A",IF(ISNUMBER(Businesses!B2890),Businesses!B2890,0)))</f>
        <v>N/A</v>
      </c>
    </row>
    <row r="2890" spans="2:9">
      <c r="B2890" s="32" t="str">
        <f t="shared" si="91"/>
        <v>N/A</v>
      </c>
      <c r="C2890" s="32" t="str">
        <f>IF(AND(Businesses!D2891="",Businesses!E2891&lt;&gt;""),0,IF(Businesses!D2891="","N/A",IF(ISNUMBER(Businesses!D2891),Businesses!D2891,0)))</f>
        <v>N/A</v>
      </c>
      <c r="D2890" s="32" t="str">
        <f>IF(Businesses!E2891="","N/A",Businesses!E2891)</f>
        <v>N/A</v>
      </c>
      <c r="E2890" s="32" t="str">
        <f>IF(Businesses!F2891="","N/A",Businesses!F2891)</f>
        <v>N/A</v>
      </c>
      <c r="F2890" s="32" t="str">
        <f t="shared" si="90"/>
        <v>N/A</v>
      </c>
      <c r="G2890" s="32" t="str">
        <f>IF(Businesses!G2891="","N/A",Businesses!G2891)</f>
        <v>N/A</v>
      </c>
      <c r="H2890" s="32" t="str">
        <f>IF(Businesses!H2891="","N/A",Businesses!H2891)</f>
        <v>N/A</v>
      </c>
      <c r="I2890" s="32" t="str">
        <f>IF(AND(Businesses!B2891="",Businesses!C2891&lt;&gt;""),0,IF(Businesses!B2891="","N/A",IF(ISNUMBER(Businesses!B2891),Businesses!B2891,0)))</f>
        <v>N/A</v>
      </c>
    </row>
    <row r="2891" spans="2:9">
      <c r="B2891" s="32" t="str">
        <f t="shared" si="91"/>
        <v>N/A</v>
      </c>
      <c r="C2891" s="32" t="str">
        <f>IF(AND(Businesses!D2892="",Businesses!E2892&lt;&gt;""),0,IF(Businesses!D2892="","N/A",IF(ISNUMBER(Businesses!D2892),Businesses!D2892,0)))</f>
        <v>N/A</v>
      </c>
      <c r="D2891" s="32" t="str">
        <f>IF(Businesses!E2892="","N/A",Businesses!E2892)</f>
        <v>N/A</v>
      </c>
      <c r="E2891" s="32" t="str">
        <f>IF(Businesses!F2892="","N/A",Businesses!F2892)</f>
        <v>N/A</v>
      </c>
      <c r="F2891" s="32" t="str">
        <f t="shared" si="90"/>
        <v>N/A</v>
      </c>
      <c r="G2891" s="32" t="str">
        <f>IF(Businesses!G2892="","N/A",Businesses!G2892)</f>
        <v>N/A</v>
      </c>
      <c r="H2891" s="32" t="str">
        <f>IF(Businesses!H2892="","N/A",Businesses!H2892)</f>
        <v>N/A</v>
      </c>
      <c r="I2891" s="32" t="str">
        <f>IF(AND(Businesses!B2892="",Businesses!C2892&lt;&gt;""),0,IF(Businesses!B2892="","N/A",IF(ISNUMBER(Businesses!B2892),Businesses!B2892,0)))</f>
        <v>N/A</v>
      </c>
    </row>
    <row r="2892" spans="2:9">
      <c r="B2892" s="32" t="str">
        <f t="shared" si="91"/>
        <v>N/A</v>
      </c>
      <c r="C2892" s="32" t="str">
        <f>IF(AND(Businesses!D2893="",Businesses!E2893&lt;&gt;""),0,IF(Businesses!D2893="","N/A",IF(ISNUMBER(Businesses!D2893),Businesses!D2893,0)))</f>
        <v>N/A</v>
      </c>
      <c r="D2892" s="32" t="str">
        <f>IF(Businesses!E2893="","N/A",Businesses!E2893)</f>
        <v>N/A</v>
      </c>
      <c r="E2892" s="32" t="str">
        <f>IF(Businesses!F2893="","N/A",Businesses!F2893)</f>
        <v>N/A</v>
      </c>
      <c r="F2892" s="32" t="str">
        <f t="shared" si="90"/>
        <v>N/A</v>
      </c>
      <c r="G2892" s="32" t="str">
        <f>IF(Businesses!G2893="","N/A",Businesses!G2893)</f>
        <v>N/A</v>
      </c>
      <c r="H2892" s="32" t="str">
        <f>IF(Businesses!H2893="","N/A",Businesses!H2893)</f>
        <v>N/A</v>
      </c>
      <c r="I2892" s="32" t="str">
        <f>IF(AND(Businesses!B2893="",Businesses!C2893&lt;&gt;""),0,IF(Businesses!B2893="","N/A",IF(ISNUMBER(Businesses!B2893),Businesses!B2893,0)))</f>
        <v>N/A</v>
      </c>
    </row>
    <row r="2893" spans="2:9">
      <c r="B2893" s="32" t="str">
        <f t="shared" si="91"/>
        <v>N/A</v>
      </c>
      <c r="C2893" s="32" t="str">
        <f>IF(AND(Businesses!D2894="",Businesses!E2894&lt;&gt;""),0,IF(Businesses!D2894="","N/A",IF(ISNUMBER(Businesses!D2894),Businesses!D2894,0)))</f>
        <v>N/A</v>
      </c>
      <c r="D2893" s="32" t="str">
        <f>IF(Businesses!E2894="","N/A",Businesses!E2894)</f>
        <v>N/A</v>
      </c>
      <c r="E2893" s="32" t="str">
        <f>IF(Businesses!F2894="","N/A",Businesses!F2894)</f>
        <v>N/A</v>
      </c>
      <c r="F2893" s="32" t="str">
        <f t="shared" si="90"/>
        <v>N/A</v>
      </c>
      <c r="G2893" s="32" t="str">
        <f>IF(Businesses!G2894="","N/A",Businesses!G2894)</f>
        <v>N/A</v>
      </c>
      <c r="H2893" s="32" t="str">
        <f>IF(Businesses!H2894="","N/A",Businesses!H2894)</f>
        <v>N/A</v>
      </c>
      <c r="I2893" s="32" t="str">
        <f>IF(AND(Businesses!B2894="",Businesses!C2894&lt;&gt;""),0,IF(Businesses!B2894="","N/A",IF(ISNUMBER(Businesses!B2894),Businesses!B2894,0)))</f>
        <v>N/A</v>
      </c>
    </row>
    <row r="2894" spans="2:9">
      <c r="B2894" s="32" t="str">
        <f t="shared" si="91"/>
        <v>N/A</v>
      </c>
      <c r="C2894" s="32" t="str">
        <f>IF(AND(Businesses!D2895="",Businesses!E2895&lt;&gt;""),0,IF(Businesses!D2895="","N/A",IF(ISNUMBER(Businesses!D2895),Businesses!D2895,0)))</f>
        <v>N/A</v>
      </c>
      <c r="D2894" s="32" t="str">
        <f>IF(Businesses!E2895="","N/A",Businesses!E2895)</f>
        <v>N/A</v>
      </c>
      <c r="E2894" s="32" t="str">
        <f>IF(Businesses!F2895="","N/A",Businesses!F2895)</f>
        <v>N/A</v>
      </c>
      <c r="F2894" s="32" t="str">
        <f t="shared" si="90"/>
        <v>N/A</v>
      </c>
      <c r="G2894" s="32" t="str">
        <f>IF(Businesses!G2895="","N/A",Businesses!G2895)</f>
        <v>N/A</v>
      </c>
      <c r="H2894" s="32" t="str">
        <f>IF(Businesses!H2895="","N/A",Businesses!H2895)</f>
        <v>N/A</v>
      </c>
      <c r="I2894" s="32" t="str">
        <f>IF(AND(Businesses!B2895="",Businesses!C2895&lt;&gt;""),0,IF(Businesses!B2895="","N/A",IF(ISNUMBER(Businesses!B2895),Businesses!B2895,0)))</f>
        <v>N/A</v>
      </c>
    </row>
    <row r="2895" spans="2:9">
      <c r="B2895" s="32" t="str">
        <f t="shared" si="91"/>
        <v>N/A</v>
      </c>
      <c r="C2895" s="32" t="str">
        <f>IF(AND(Businesses!D2896="",Businesses!E2896&lt;&gt;""),0,IF(Businesses!D2896="","N/A",IF(ISNUMBER(Businesses!D2896),Businesses!D2896,0)))</f>
        <v>N/A</v>
      </c>
      <c r="D2895" s="32" t="str">
        <f>IF(Businesses!E2896="","N/A",Businesses!E2896)</f>
        <v>N/A</v>
      </c>
      <c r="E2895" s="32" t="str">
        <f>IF(Businesses!F2896="","N/A",Businesses!F2896)</f>
        <v>N/A</v>
      </c>
      <c r="F2895" s="32" t="str">
        <f t="shared" si="90"/>
        <v>N/A</v>
      </c>
      <c r="G2895" s="32" t="str">
        <f>IF(Businesses!G2896="","N/A",Businesses!G2896)</f>
        <v>N/A</v>
      </c>
      <c r="H2895" s="32" t="str">
        <f>IF(Businesses!H2896="","N/A",Businesses!H2896)</f>
        <v>N/A</v>
      </c>
      <c r="I2895" s="32" t="str">
        <f>IF(AND(Businesses!B2896="",Businesses!C2896&lt;&gt;""),0,IF(Businesses!B2896="","N/A",IF(ISNUMBER(Businesses!B2896),Businesses!B2896,0)))</f>
        <v>N/A</v>
      </c>
    </row>
    <row r="2896" spans="2:9">
      <c r="B2896" s="32" t="str">
        <f t="shared" si="91"/>
        <v>N/A</v>
      </c>
      <c r="C2896" s="32" t="str">
        <f>IF(AND(Businesses!D2897="",Businesses!E2897&lt;&gt;""),0,IF(Businesses!D2897="","N/A",IF(ISNUMBER(Businesses!D2897),Businesses!D2897,0)))</f>
        <v>N/A</v>
      </c>
      <c r="D2896" s="32" t="str">
        <f>IF(Businesses!E2897="","N/A",Businesses!E2897)</f>
        <v>N/A</v>
      </c>
      <c r="E2896" s="32" t="str">
        <f>IF(Businesses!F2897="","N/A",Businesses!F2897)</f>
        <v>N/A</v>
      </c>
      <c r="F2896" s="32" t="str">
        <f t="shared" si="90"/>
        <v>N/A</v>
      </c>
      <c r="G2896" s="32" t="str">
        <f>IF(Businesses!G2897="","N/A",Businesses!G2897)</f>
        <v>N/A</v>
      </c>
      <c r="H2896" s="32" t="str">
        <f>IF(Businesses!H2897="","N/A",Businesses!H2897)</f>
        <v>N/A</v>
      </c>
      <c r="I2896" s="32" t="str">
        <f>IF(AND(Businesses!B2897="",Businesses!C2897&lt;&gt;""),0,IF(Businesses!B2897="","N/A",IF(ISNUMBER(Businesses!B2897),Businesses!B2897,0)))</f>
        <v>N/A</v>
      </c>
    </row>
    <row r="2897" spans="2:9">
      <c r="B2897" s="32" t="str">
        <f t="shared" si="91"/>
        <v>N/A</v>
      </c>
      <c r="C2897" s="32" t="str">
        <f>IF(AND(Businesses!D2898="",Businesses!E2898&lt;&gt;""),0,IF(Businesses!D2898="","N/A",IF(ISNUMBER(Businesses!D2898),Businesses!D2898,0)))</f>
        <v>N/A</v>
      </c>
      <c r="D2897" s="32" t="str">
        <f>IF(Businesses!E2898="","N/A",Businesses!E2898)</f>
        <v>N/A</v>
      </c>
      <c r="E2897" s="32" t="str">
        <f>IF(Businesses!F2898="","N/A",Businesses!F2898)</f>
        <v>N/A</v>
      </c>
      <c r="F2897" s="32" t="str">
        <f t="shared" si="90"/>
        <v>N/A</v>
      </c>
      <c r="G2897" s="32" t="str">
        <f>IF(Businesses!G2898="","N/A",Businesses!G2898)</f>
        <v>N/A</v>
      </c>
      <c r="H2897" s="32" t="str">
        <f>IF(Businesses!H2898="","N/A",Businesses!H2898)</f>
        <v>N/A</v>
      </c>
      <c r="I2897" s="32" t="str">
        <f>IF(AND(Businesses!B2898="",Businesses!C2898&lt;&gt;""),0,IF(Businesses!B2898="","N/A",IF(ISNUMBER(Businesses!B2898),Businesses!B2898,0)))</f>
        <v>N/A</v>
      </c>
    </row>
    <row r="2898" spans="2:9">
      <c r="B2898" s="32" t="str">
        <f t="shared" si="91"/>
        <v>N/A</v>
      </c>
      <c r="C2898" s="32" t="str">
        <f>IF(AND(Businesses!D2899="",Businesses!E2899&lt;&gt;""),0,IF(Businesses!D2899="","N/A",IF(ISNUMBER(Businesses!D2899),Businesses!D2899,0)))</f>
        <v>N/A</v>
      </c>
      <c r="D2898" s="32" t="str">
        <f>IF(Businesses!E2899="","N/A",Businesses!E2899)</f>
        <v>N/A</v>
      </c>
      <c r="E2898" s="32" t="str">
        <f>IF(Businesses!F2899="","N/A",Businesses!F2899)</f>
        <v>N/A</v>
      </c>
      <c r="F2898" s="32" t="str">
        <f t="shared" si="90"/>
        <v>N/A</v>
      </c>
      <c r="G2898" s="32" t="str">
        <f>IF(Businesses!G2899="","N/A",Businesses!G2899)</f>
        <v>N/A</v>
      </c>
      <c r="H2898" s="32" t="str">
        <f>IF(Businesses!H2899="","N/A",Businesses!H2899)</f>
        <v>N/A</v>
      </c>
      <c r="I2898" s="32" t="str">
        <f>IF(AND(Businesses!B2899="",Businesses!C2899&lt;&gt;""),0,IF(Businesses!B2899="","N/A",IF(ISNUMBER(Businesses!B2899),Businesses!B2899,0)))</f>
        <v>N/A</v>
      </c>
    </row>
    <row r="2899" spans="2:9">
      <c r="B2899" s="32" t="str">
        <f t="shared" si="91"/>
        <v>N/A</v>
      </c>
      <c r="C2899" s="32" t="str">
        <f>IF(AND(Businesses!D2900="",Businesses!E2900&lt;&gt;""),0,IF(Businesses!D2900="","N/A",IF(ISNUMBER(Businesses!D2900),Businesses!D2900,0)))</f>
        <v>N/A</v>
      </c>
      <c r="D2899" s="32" t="str">
        <f>IF(Businesses!E2900="","N/A",Businesses!E2900)</f>
        <v>N/A</v>
      </c>
      <c r="E2899" s="32" t="str">
        <f>IF(Businesses!F2900="","N/A",Businesses!F2900)</f>
        <v>N/A</v>
      </c>
      <c r="F2899" s="32" t="str">
        <f t="shared" si="90"/>
        <v>N/A</v>
      </c>
      <c r="G2899" s="32" t="str">
        <f>IF(Businesses!G2900="","N/A",Businesses!G2900)</f>
        <v>N/A</v>
      </c>
      <c r="H2899" s="32" t="str">
        <f>IF(Businesses!H2900="","N/A",Businesses!H2900)</f>
        <v>N/A</v>
      </c>
      <c r="I2899" s="32" t="str">
        <f>IF(AND(Businesses!B2900="",Businesses!C2900&lt;&gt;""),0,IF(Businesses!B2900="","N/A",IF(ISNUMBER(Businesses!B2900),Businesses!B2900,0)))</f>
        <v>N/A</v>
      </c>
    </row>
    <row r="2900" spans="2:9">
      <c r="B2900" s="32" t="str">
        <f t="shared" si="91"/>
        <v>N/A</v>
      </c>
      <c r="C2900" s="32" t="str">
        <f>IF(AND(Businesses!D2901="",Businesses!E2901&lt;&gt;""),0,IF(Businesses!D2901="","N/A",IF(ISNUMBER(Businesses!D2901),Businesses!D2901,0)))</f>
        <v>N/A</v>
      </c>
      <c r="D2900" s="32" t="str">
        <f>IF(Businesses!E2901="","N/A",Businesses!E2901)</f>
        <v>N/A</v>
      </c>
      <c r="E2900" s="32" t="str">
        <f>IF(Businesses!F2901="","N/A",Businesses!F2901)</f>
        <v>N/A</v>
      </c>
      <c r="F2900" s="32" t="str">
        <f t="shared" si="90"/>
        <v>N/A</v>
      </c>
      <c r="G2900" s="32" t="str">
        <f>IF(Businesses!G2901="","N/A",Businesses!G2901)</f>
        <v>N/A</v>
      </c>
      <c r="H2900" s="32" t="str">
        <f>IF(Businesses!H2901="","N/A",Businesses!H2901)</f>
        <v>N/A</v>
      </c>
      <c r="I2900" s="32" t="str">
        <f>IF(AND(Businesses!B2901="",Businesses!C2901&lt;&gt;""),0,IF(Businesses!B2901="","N/A",IF(ISNUMBER(Businesses!B2901),Businesses!B2901,0)))</f>
        <v>N/A</v>
      </c>
    </row>
    <row r="2901" spans="2:9">
      <c r="B2901" s="32" t="str">
        <f t="shared" si="91"/>
        <v>N/A</v>
      </c>
      <c r="C2901" s="32" t="str">
        <f>IF(AND(Businesses!D2902="",Businesses!E2902&lt;&gt;""),0,IF(Businesses!D2902="","N/A",IF(ISNUMBER(Businesses!D2902),Businesses!D2902,0)))</f>
        <v>N/A</v>
      </c>
      <c r="D2901" s="32" t="str">
        <f>IF(Businesses!E2902="","N/A",Businesses!E2902)</f>
        <v>N/A</v>
      </c>
      <c r="E2901" s="32" t="str">
        <f>IF(Businesses!F2902="","N/A",Businesses!F2902)</f>
        <v>N/A</v>
      </c>
      <c r="F2901" s="32" t="str">
        <f t="shared" si="90"/>
        <v>N/A</v>
      </c>
      <c r="G2901" s="32" t="str">
        <f>IF(Businesses!G2902="","N/A",Businesses!G2902)</f>
        <v>N/A</v>
      </c>
      <c r="H2901" s="32" t="str">
        <f>IF(Businesses!H2902="","N/A",Businesses!H2902)</f>
        <v>N/A</v>
      </c>
      <c r="I2901" s="32" t="str">
        <f>IF(AND(Businesses!B2902="",Businesses!C2902&lt;&gt;""),0,IF(Businesses!B2902="","N/A",IF(ISNUMBER(Businesses!B2902),Businesses!B2902,0)))</f>
        <v>N/A</v>
      </c>
    </row>
    <row r="2902" spans="2:9">
      <c r="B2902" s="32" t="str">
        <f t="shared" si="91"/>
        <v>N/A</v>
      </c>
      <c r="C2902" s="32" t="str">
        <f>IF(AND(Businesses!D2903="",Businesses!E2903&lt;&gt;""),0,IF(Businesses!D2903="","N/A",IF(ISNUMBER(Businesses!D2903),Businesses!D2903,0)))</f>
        <v>N/A</v>
      </c>
      <c r="D2902" s="32" t="str">
        <f>IF(Businesses!E2903="","N/A",Businesses!E2903)</f>
        <v>N/A</v>
      </c>
      <c r="E2902" s="32" t="str">
        <f>IF(Businesses!F2903="","N/A",Businesses!F2903)</f>
        <v>N/A</v>
      </c>
      <c r="F2902" s="32" t="str">
        <f t="shared" si="90"/>
        <v>N/A</v>
      </c>
      <c r="G2902" s="32" t="str">
        <f>IF(Businesses!G2903="","N/A",Businesses!G2903)</f>
        <v>N/A</v>
      </c>
      <c r="H2902" s="32" t="str">
        <f>IF(Businesses!H2903="","N/A",Businesses!H2903)</f>
        <v>N/A</v>
      </c>
      <c r="I2902" s="32" t="str">
        <f>IF(AND(Businesses!B2903="",Businesses!C2903&lt;&gt;""),0,IF(Businesses!B2903="","N/A",IF(ISNUMBER(Businesses!B2903),Businesses!B2903,0)))</f>
        <v>N/A</v>
      </c>
    </row>
    <row r="2903" spans="2:9">
      <c r="B2903" s="32" t="str">
        <f t="shared" si="91"/>
        <v>N/A</v>
      </c>
      <c r="C2903" s="32" t="str">
        <f>IF(AND(Businesses!D2904="",Businesses!E2904&lt;&gt;""),0,IF(Businesses!D2904="","N/A",IF(ISNUMBER(Businesses!D2904),Businesses!D2904,0)))</f>
        <v>N/A</v>
      </c>
      <c r="D2903" s="32" t="str">
        <f>IF(Businesses!E2904="","N/A",Businesses!E2904)</f>
        <v>N/A</v>
      </c>
      <c r="E2903" s="32" t="str">
        <f>IF(Businesses!F2904="","N/A",Businesses!F2904)</f>
        <v>N/A</v>
      </c>
      <c r="F2903" s="32" t="str">
        <f t="shared" si="90"/>
        <v>N/A</v>
      </c>
      <c r="G2903" s="32" t="str">
        <f>IF(Businesses!G2904="","N/A",Businesses!G2904)</f>
        <v>N/A</v>
      </c>
      <c r="H2903" s="32" t="str">
        <f>IF(Businesses!H2904="","N/A",Businesses!H2904)</f>
        <v>N/A</v>
      </c>
      <c r="I2903" s="32" t="str">
        <f>IF(AND(Businesses!B2904="",Businesses!C2904&lt;&gt;""),0,IF(Businesses!B2904="","N/A",IF(ISNUMBER(Businesses!B2904),Businesses!B2904,0)))</f>
        <v>N/A</v>
      </c>
    </row>
    <row r="2904" spans="2:9">
      <c r="B2904" s="32" t="str">
        <f t="shared" si="91"/>
        <v>N/A</v>
      </c>
      <c r="C2904" s="32" t="str">
        <f>IF(AND(Businesses!D2905="",Businesses!E2905&lt;&gt;""),0,IF(Businesses!D2905="","N/A",IF(ISNUMBER(Businesses!D2905),Businesses!D2905,0)))</f>
        <v>N/A</v>
      </c>
      <c r="D2904" s="32" t="str">
        <f>IF(Businesses!E2905="","N/A",Businesses!E2905)</f>
        <v>N/A</v>
      </c>
      <c r="E2904" s="32" t="str">
        <f>IF(Businesses!F2905="","N/A",Businesses!F2905)</f>
        <v>N/A</v>
      </c>
      <c r="F2904" s="32" t="str">
        <f t="shared" si="90"/>
        <v>N/A</v>
      </c>
      <c r="G2904" s="32" t="str">
        <f>IF(Businesses!G2905="","N/A",Businesses!G2905)</f>
        <v>N/A</v>
      </c>
      <c r="H2904" s="32" t="str">
        <f>IF(Businesses!H2905="","N/A",Businesses!H2905)</f>
        <v>N/A</v>
      </c>
      <c r="I2904" s="32" t="str">
        <f>IF(AND(Businesses!B2905="",Businesses!C2905&lt;&gt;""),0,IF(Businesses!B2905="","N/A",IF(ISNUMBER(Businesses!B2905),Businesses!B2905,0)))</f>
        <v>N/A</v>
      </c>
    </row>
    <row r="2905" spans="2:9">
      <c r="B2905" s="32" t="str">
        <f t="shared" si="91"/>
        <v>N/A</v>
      </c>
      <c r="C2905" s="32" t="str">
        <f>IF(AND(Businesses!D2906="",Businesses!E2906&lt;&gt;""),0,IF(Businesses!D2906="","N/A",IF(ISNUMBER(Businesses!D2906),Businesses!D2906,0)))</f>
        <v>N/A</v>
      </c>
      <c r="D2905" s="32" t="str">
        <f>IF(Businesses!E2906="","N/A",Businesses!E2906)</f>
        <v>N/A</v>
      </c>
      <c r="E2905" s="32" t="str">
        <f>IF(Businesses!F2906="","N/A",Businesses!F2906)</f>
        <v>N/A</v>
      </c>
      <c r="F2905" s="32" t="str">
        <f t="shared" si="90"/>
        <v>N/A</v>
      </c>
      <c r="G2905" s="32" t="str">
        <f>IF(Businesses!G2906="","N/A",Businesses!G2906)</f>
        <v>N/A</v>
      </c>
      <c r="H2905" s="32" t="str">
        <f>IF(Businesses!H2906="","N/A",Businesses!H2906)</f>
        <v>N/A</v>
      </c>
      <c r="I2905" s="32" t="str">
        <f>IF(AND(Businesses!B2906="",Businesses!C2906&lt;&gt;""),0,IF(Businesses!B2906="","N/A",IF(ISNUMBER(Businesses!B2906),Businesses!B2906,0)))</f>
        <v>N/A</v>
      </c>
    </row>
    <row r="2906" spans="2:9">
      <c r="B2906" s="32" t="str">
        <f t="shared" si="91"/>
        <v>N/A</v>
      </c>
      <c r="C2906" s="32" t="str">
        <f>IF(AND(Businesses!D2907="",Businesses!E2907&lt;&gt;""),0,IF(Businesses!D2907="","N/A",IF(ISNUMBER(Businesses!D2907),Businesses!D2907,0)))</f>
        <v>N/A</v>
      </c>
      <c r="D2906" s="32" t="str">
        <f>IF(Businesses!E2907="","N/A",Businesses!E2907)</f>
        <v>N/A</v>
      </c>
      <c r="E2906" s="32" t="str">
        <f>IF(Businesses!F2907="","N/A",Businesses!F2907)</f>
        <v>N/A</v>
      </c>
      <c r="F2906" s="32" t="str">
        <f t="shared" si="90"/>
        <v>N/A</v>
      </c>
      <c r="G2906" s="32" t="str">
        <f>IF(Businesses!G2907="","N/A",Businesses!G2907)</f>
        <v>N/A</v>
      </c>
      <c r="H2906" s="32" t="str">
        <f>IF(Businesses!H2907="","N/A",Businesses!H2907)</f>
        <v>N/A</v>
      </c>
      <c r="I2906" s="32" t="str">
        <f>IF(AND(Businesses!B2907="",Businesses!C2907&lt;&gt;""),0,IF(Businesses!B2907="","N/A",IF(ISNUMBER(Businesses!B2907),Businesses!B2907,0)))</f>
        <v>N/A</v>
      </c>
    </row>
    <row r="2907" spans="2:9">
      <c r="B2907" s="32" t="str">
        <f t="shared" si="91"/>
        <v>N/A</v>
      </c>
      <c r="C2907" s="32" t="str">
        <f>IF(AND(Businesses!D2908="",Businesses!E2908&lt;&gt;""),0,IF(Businesses!D2908="","N/A",IF(ISNUMBER(Businesses!D2908),Businesses!D2908,0)))</f>
        <v>N/A</v>
      </c>
      <c r="D2907" s="32" t="str">
        <f>IF(Businesses!E2908="","N/A",Businesses!E2908)</f>
        <v>N/A</v>
      </c>
      <c r="E2907" s="32" t="str">
        <f>IF(Businesses!F2908="","N/A",Businesses!F2908)</f>
        <v>N/A</v>
      </c>
      <c r="F2907" s="32" t="str">
        <f t="shared" si="90"/>
        <v>N/A</v>
      </c>
      <c r="G2907" s="32" t="str">
        <f>IF(Businesses!G2908="","N/A",Businesses!G2908)</f>
        <v>N/A</v>
      </c>
      <c r="H2907" s="32" t="str">
        <f>IF(Businesses!H2908="","N/A",Businesses!H2908)</f>
        <v>N/A</v>
      </c>
      <c r="I2907" s="32" t="str">
        <f>IF(AND(Businesses!B2908="",Businesses!C2908&lt;&gt;""),0,IF(Businesses!B2908="","N/A",IF(ISNUMBER(Businesses!B2908),Businesses!B2908,0)))</f>
        <v>N/A</v>
      </c>
    </row>
    <row r="2908" spans="2:9">
      <c r="B2908" s="32" t="str">
        <f t="shared" si="91"/>
        <v>N/A</v>
      </c>
      <c r="C2908" s="32" t="str">
        <f>IF(AND(Businesses!D2909="",Businesses!E2909&lt;&gt;""),0,IF(Businesses!D2909="","N/A",IF(ISNUMBER(Businesses!D2909),Businesses!D2909,0)))</f>
        <v>N/A</v>
      </c>
      <c r="D2908" s="32" t="str">
        <f>IF(Businesses!E2909="","N/A",Businesses!E2909)</f>
        <v>N/A</v>
      </c>
      <c r="E2908" s="32" t="str">
        <f>IF(Businesses!F2909="","N/A",Businesses!F2909)</f>
        <v>N/A</v>
      </c>
      <c r="F2908" s="32" t="str">
        <f t="shared" si="90"/>
        <v>N/A</v>
      </c>
      <c r="G2908" s="32" t="str">
        <f>IF(Businesses!G2909="","N/A",Businesses!G2909)</f>
        <v>N/A</v>
      </c>
      <c r="H2908" s="32" t="str">
        <f>IF(Businesses!H2909="","N/A",Businesses!H2909)</f>
        <v>N/A</v>
      </c>
      <c r="I2908" s="32" t="str">
        <f>IF(AND(Businesses!B2909="",Businesses!C2909&lt;&gt;""),0,IF(Businesses!B2909="","N/A",IF(ISNUMBER(Businesses!B2909),Businesses!B2909,0)))</f>
        <v>N/A</v>
      </c>
    </row>
    <row r="2909" spans="2:9">
      <c r="B2909" s="32" t="str">
        <f t="shared" si="91"/>
        <v>N/A</v>
      </c>
      <c r="C2909" s="32" t="str">
        <f>IF(AND(Businesses!D2910="",Businesses!E2910&lt;&gt;""),0,IF(Businesses!D2910="","N/A",IF(ISNUMBER(Businesses!D2910),Businesses!D2910,0)))</f>
        <v>N/A</v>
      </c>
      <c r="D2909" s="32" t="str">
        <f>IF(Businesses!E2910="","N/A",Businesses!E2910)</f>
        <v>N/A</v>
      </c>
      <c r="E2909" s="32" t="str">
        <f>IF(Businesses!F2910="","N/A",Businesses!F2910)</f>
        <v>N/A</v>
      </c>
      <c r="F2909" s="32" t="str">
        <f t="shared" si="90"/>
        <v>N/A</v>
      </c>
      <c r="G2909" s="32" t="str">
        <f>IF(Businesses!G2910="","N/A",Businesses!G2910)</f>
        <v>N/A</v>
      </c>
      <c r="H2909" s="32" t="str">
        <f>IF(Businesses!H2910="","N/A",Businesses!H2910)</f>
        <v>N/A</v>
      </c>
      <c r="I2909" s="32" t="str">
        <f>IF(AND(Businesses!B2910="",Businesses!C2910&lt;&gt;""),0,IF(Businesses!B2910="","N/A",IF(ISNUMBER(Businesses!B2910),Businesses!B2910,0)))</f>
        <v>N/A</v>
      </c>
    </row>
    <row r="2910" spans="2:9">
      <c r="B2910" s="32" t="str">
        <f t="shared" si="91"/>
        <v>N/A</v>
      </c>
      <c r="C2910" s="32" t="str">
        <f>IF(AND(Businesses!D2911="",Businesses!E2911&lt;&gt;""),0,IF(Businesses!D2911="","N/A",IF(ISNUMBER(Businesses!D2911),Businesses!D2911,0)))</f>
        <v>N/A</v>
      </c>
      <c r="D2910" s="32" t="str">
        <f>IF(Businesses!E2911="","N/A",Businesses!E2911)</f>
        <v>N/A</v>
      </c>
      <c r="E2910" s="32" t="str">
        <f>IF(Businesses!F2911="","N/A",Businesses!F2911)</f>
        <v>N/A</v>
      </c>
      <c r="F2910" s="32" t="str">
        <f t="shared" si="90"/>
        <v>N/A</v>
      </c>
      <c r="G2910" s="32" t="str">
        <f>IF(Businesses!G2911="","N/A",Businesses!G2911)</f>
        <v>N/A</v>
      </c>
      <c r="H2910" s="32" t="str">
        <f>IF(Businesses!H2911="","N/A",Businesses!H2911)</f>
        <v>N/A</v>
      </c>
      <c r="I2910" s="32" t="str">
        <f>IF(AND(Businesses!B2911="",Businesses!C2911&lt;&gt;""),0,IF(Businesses!B2911="","N/A",IF(ISNUMBER(Businesses!B2911),Businesses!B2911,0)))</f>
        <v>N/A</v>
      </c>
    </row>
    <row r="2911" spans="2:9">
      <c r="B2911" s="32" t="str">
        <f t="shared" si="91"/>
        <v>N/A</v>
      </c>
      <c r="C2911" s="32" t="str">
        <f>IF(AND(Businesses!D2912="",Businesses!E2912&lt;&gt;""),0,IF(Businesses!D2912="","N/A",IF(ISNUMBER(Businesses!D2912),Businesses!D2912,0)))</f>
        <v>N/A</v>
      </c>
      <c r="D2911" s="32" t="str">
        <f>IF(Businesses!E2912="","N/A",Businesses!E2912)</f>
        <v>N/A</v>
      </c>
      <c r="E2911" s="32" t="str">
        <f>IF(Businesses!F2912="","N/A",Businesses!F2912)</f>
        <v>N/A</v>
      </c>
      <c r="F2911" s="32" t="str">
        <f t="shared" si="90"/>
        <v>N/A</v>
      </c>
      <c r="G2911" s="32" t="str">
        <f>IF(Businesses!G2912="","N/A",Businesses!G2912)</f>
        <v>N/A</v>
      </c>
      <c r="H2911" s="32" t="str">
        <f>IF(Businesses!H2912="","N/A",Businesses!H2912)</f>
        <v>N/A</v>
      </c>
      <c r="I2911" s="32" t="str">
        <f>IF(AND(Businesses!B2912="",Businesses!C2912&lt;&gt;""),0,IF(Businesses!B2912="","N/A",IF(ISNUMBER(Businesses!B2912),Businesses!B2912,0)))</f>
        <v>N/A</v>
      </c>
    </row>
    <row r="2912" spans="2:9">
      <c r="B2912" s="32" t="str">
        <f t="shared" si="91"/>
        <v>N/A</v>
      </c>
      <c r="C2912" s="32" t="str">
        <f>IF(AND(Businesses!D2913="",Businesses!E2913&lt;&gt;""),0,IF(Businesses!D2913="","N/A",IF(ISNUMBER(Businesses!D2913),Businesses!D2913,0)))</f>
        <v>N/A</v>
      </c>
      <c r="D2912" s="32" t="str">
        <f>IF(Businesses!E2913="","N/A",Businesses!E2913)</f>
        <v>N/A</v>
      </c>
      <c r="E2912" s="32" t="str">
        <f>IF(Businesses!F2913="","N/A",Businesses!F2913)</f>
        <v>N/A</v>
      </c>
      <c r="F2912" s="32" t="str">
        <f t="shared" si="90"/>
        <v>N/A</v>
      </c>
      <c r="G2912" s="32" t="str">
        <f>IF(Businesses!G2913="","N/A",Businesses!G2913)</f>
        <v>N/A</v>
      </c>
      <c r="H2912" s="32" t="str">
        <f>IF(Businesses!H2913="","N/A",Businesses!H2913)</f>
        <v>N/A</v>
      </c>
      <c r="I2912" s="32" t="str">
        <f>IF(AND(Businesses!B2913="",Businesses!C2913&lt;&gt;""),0,IF(Businesses!B2913="","N/A",IF(ISNUMBER(Businesses!B2913),Businesses!B2913,0)))</f>
        <v>N/A</v>
      </c>
    </row>
    <row r="2913" spans="2:9">
      <c r="B2913" s="32" t="str">
        <f t="shared" si="91"/>
        <v>N/A</v>
      </c>
      <c r="C2913" s="32" t="str">
        <f>IF(AND(Businesses!D2914="",Businesses!E2914&lt;&gt;""),0,IF(Businesses!D2914="","N/A",IF(ISNUMBER(Businesses!D2914),Businesses!D2914,0)))</f>
        <v>N/A</v>
      </c>
      <c r="D2913" s="32" t="str">
        <f>IF(Businesses!E2914="","N/A",Businesses!E2914)</f>
        <v>N/A</v>
      </c>
      <c r="E2913" s="32" t="str">
        <f>IF(Businesses!F2914="","N/A",Businesses!F2914)</f>
        <v>N/A</v>
      </c>
      <c r="F2913" s="32" t="str">
        <f t="shared" si="90"/>
        <v>N/A</v>
      </c>
      <c r="G2913" s="32" t="str">
        <f>IF(Businesses!G2914="","N/A",Businesses!G2914)</f>
        <v>N/A</v>
      </c>
      <c r="H2913" s="32" t="str">
        <f>IF(Businesses!H2914="","N/A",Businesses!H2914)</f>
        <v>N/A</v>
      </c>
      <c r="I2913" s="32" t="str">
        <f>IF(AND(Businesses!B2914="",Businesses!C2914&lt;&gt;""),0,IF(Businesses!B2914="","N/A",IF(ISNUMBER(Businesses!B2914),Businesses!B2914,0)))</f>
        <v>N/A</v>
      </c>
    </row>
    <row r="2914" spans="2:9">
      <c r="B2914" s="32" t="str">
        <f t="shared" si="91"/>
        <v>N/A</v>
      </c>
      <c r="C2914" s="32" t="str">
        <f>IF(AND(Businesses!D2915="",Businesses!E2915&lt;&gt;""),0,IF(Businesses!D2915="","N/A",IF(ISNUMBER(Businesses!D2915),Businesses!D2915,0)))</f>
        <v>N/A</v>
      </c>
      <c r="D2914" s="32" t="str">
        <f>IF(Businesses!E2915="","N/A",Businesses!E2915)</f>
        <v>N/A</v>
      </c>
      <c r="E2914" s="32" t="str">
        <f>IF(Businesses!F2915="","N/A",Businesses!F2915)</f>
        <v>N/A</v>
      </c>
      <c r="F2914" s="32" t="str">
        <f t="shared" si="90"/>
        <v>N/A</v>
      </c>
      <c r="G2914" s="32" t="str">
        <f>IF(Businesses!G2915="","N/A",Businesses!G2915)</f>
        <v>N/A</v>
      </c>
      <c r="H2914" s="32" t="str">
        <f>IF(Businesses!H2915="","N/A",Businesses!H2915)</f>
        <v>N/A</v>
      </c>
      <c r="I2914" s="32" t="str">
        <f>IF(AND(Businesses!B2915="",Businesses!C2915&lt;&gt;""),0,IF(Businesses!B2915="","N/A",IF(ISNUMBER(Businesses!B2915),Businesses!B2915,0)))</f>
        <v>N/A</v>
      </c>
    </row>
    <row r="2915" spans="2:9">
      <c r="B2915" s="32" t="str">
        <f t="shared" si="91"/>
        <v>N/A</v>
      </c>
      <c r="C2915" s="32" t="str">
        <f>IF(AND(Businesses!D2916="",Businesses!E2916&lt;&gt;""),0,IF(Businesses!D2916="","N/A",IF(ISNUMBER(Businesses!D2916),Businesses!D2916,0)))</f>
        <v>N/A</v>
      </c>
      <c r="D2915" s="32" t="str">
        <f>IF(Businesses!E2916="","N/A",Businesses!E2916)</f>
        <v>N/A</v>
      </c>
      <c r="E2915" s="32" t="str">
        <f>IF(Businesses!F2916="","N/A",Businesses!F2916)</f>
        <v>N/A</v>
      </c>
      <c r="F2915" s="32" t="str">
        <f t="shared" si="90"/>
        <v>N/A</v>
      </c>
      <c r="G2915" s="32" t="str">
        <f>IF(Businesses!G2916="","N/A",Businesses!G2916)</f>
        <v>N/A</v>
      </c>
      <c r="H2915" s="32" t="str">
        <f>IF(Businesses!H2916="","N/A",Businesses!H2916)</f>
        <v>N/A</v>
      </c>
      <c r="I2915" s="32" t="str">
        <f>IF(AND(Businesses!B2916="",Businesses!C2916&lt;&gt;""),0,IF(Businesses!B2916="","N/A",IF(ISNUMBER(Businesses!B2916),Businesses!B2916,0)))</f>
        <v>N/A</v>
      </c>
    </row>
    <row r="2916" spans="2:9">
      <c r="B2916" s="32" t="str">
        <f t="shared" si="91"/>
        <v>N/A</v>
      </c>
      <c r="C2916" s="32" t="str">
        <f>IF(AND(Businesses!D2917="",Businesses!E2917&lt;&gt;""),0,IF(Businesses!D2917="","N/A",IF(ISNUMBER(Businesses!D2917),Businesses!D2917,0)))</f>
        <v>N/A</v>
      </c>
      <c r="D2916" s="32" t="str">
        <f>IF(Businesses!E2917="","N/A",Businesses!E2917)</f>
        <v>N/A</v>
      </c>
      <c r="E2916" s="32" t="str">
        <f>IF(Businesses!F2917="","N/A",Businesses!F2917)</f>
        <v>N/A</v>
      </c>
      <c r="F2916" s="32" t="str">
        <f t="shared" si="90"/>
        <v>N/A</v>
      </c>
      <c r="G2916" s="32" t="str">
        <f>IF(Businesses!G2917="","N/A",Businesses!G2917)</f>
        <v>N/A</v>
      </c>
      <c r="H2916" s="32" t="str">
        <f>IF(Businesses!H2917="","N/A",Businesses!H2917)</f>
        <v>N/A</v>
      </c>
      <c r="I2916" s="32" t="str">
        <f>IF(AND(Businesses!B2917="",Businesses!C2917&lt;&gt;""),0,IF(Businesses!B2917="","N/A",IF(ISNUMBER(Businesses!B2917),Businesses!B2917,0)))</f>
        <v>N/A</v>
      </c>
    </row>
    <row r="2917" spans="2:9">
      <c r="B2917" s="32" t="str">
        <f t="shared" si="91"/>
        <v>N/A</v>
      </c>
      <c r="C2917" s="32" t="str">
        <f>IF(AND(Businesses!D2918="",Businesses!E2918&lt;&gt;""),0,IF(Businesses!D2918="","N/A",IF(ISNUMBER(Businesses!D2918),Businesses!D2918,0)))</f>
        <v>N/A</v>
      </c>
      <c r="D2917" s="32" t="str">
        <f>IF(Businesses!E2918="","N/A",Businesses!E2918)</f>
        <v>N/A</v>
      </c>
      <c r="E2917" s="32" t="str">
        <f>IF(Businesses!F2918="","N/A",Businesses!F2918)</f>
        <v>N/A</v>
      </c>
      <c r="F2917" s="32" t="str">
        <f t="shared" si="90"/>
        <v>N/A</v>
      </c>
      <c r="G2917" s="32" t="str">
        <f>IF(Businesses!G2918="","N/A",Businesses!G2918)</f>
        <v>N/A</v>
      </c>
      <c r="H2917" s="32" t="str">
        <f>IF(Businesses!H2918="","N/A",Businesses!H2918)</f>
        <v>N/A</v>
      </c>
      <c r="I2917" s="32" t="str">
        <f>IF(AND(Businesses!B2918="",Businesses!C2918&lt;&gt;""),0,IF(Businesses!B2918="","N/A",IF(ISNUMBER(Businesses!B2918),Businesses!B2918,0)))</f>
        <v>N/A</v>
      </c>
    </row>
    <row r="2918" spans="2:9">
      <c r="B2918" s="32" t="str">
        <f t="shared" si="91"/>
        <v>N/A</v>
      </c>
      <c r="C2918" s="32" t="str">
        <f>IF(AND(Businesses!D2919="",Businesses!E2919&lt;&gt;""),0,IF(Businesses!D2919="","N/A",IF(ISNUMBER(Businesses!D2919),Businesses!D2919,0)))</f>
        <v>N/A</v>
      </c>
      <c r="D2918" s="32" t="str">
        <f>IF(Businesses!E2919="","N/A",Businesses!E2919)</f>
        <v>N/A</v>
      </c>
      <c r="E2918" s="32" t="str">
        <f>IF(Businesses!F2919="","N/A",Businesses!F2919)</f>
        <v>N/A</v>
      </c>
      <c r="F2918" s="32" t="str">
        <f t="shared" si="90"/>
        <v>N/A</v>
      </c>
      <c r="G2918" s="32" t="str">
        <f>IF(Businesses!G2919="","N/A",Businesses!G2919)</f>
        <v>N/A</v>
      </c>
      <c r="H2918" s="32" t="str">
        <f>IF(Businesses!H2919="","N/A",Businesses!H2919)</f>
        <v>N/A</v>
      </c>
      <c r="I2918" s="32" t="str">
        <f>IF(AND(Businesses!B2919="",Businesses!C2919&lt;&gt;""),0,IF(Businesses!B2919="","N/A",IF(ISNUMBER(Businesses!B2919),Businesses!B2919,0)))</f>
        <v>N/A</v>
      </c>
    </row>
    <row r="2919" spans="2:9">
      <c r="B2919" s="32" t="str">
        <f t="shared" si="91"/>
        <v>N/A</v>
      </c>
      <c r="C2919" s="32" t="str">
        <f>IF(AND(Businesses!D2920="",Businesses!E2920&lt;&gt;""),0,IF(Businesses!D2920="","N/A",IF(ISNUMBER(Businesses!D2920),Businesses!D2920,0)))</f>
        <v>N/A</v>
      </c>
      <c r="D2919" s="32" t="str">
        <f>IF(Businesses!E2920="","N/A",Businesses!E2920)</f>
        <v>N/A</v>
      </c>
      <c r="E2919" s="32" t="str">
        <f>IF(Businesses!F2920="","N/A",Businesses!F2920)</f>
        <v>N/A</v>
      </c>
      <c r="F2919" s="32" t="str">
        <f t="shared" si="90"/>
        <v>N/A</v>
      </c>
      <c r="G2919" s="32" t="str">
        <f>IF(Businesses!G2920="","N/A",Businesses!G2920)</f>
        <v>N/A</v>
      </c>
      <c r="H2919" s="32" t="str">
        <f>IF(Businesses!H2920="","N/A",Businesses!H2920)</f>
        <v>N/A</v>
      </c>
      <c r="I2919" s="32" t="str">
        <f>IF(AND(Businesses!B2920="",Businesses!C2920&lt;&gt;""),0,IF(Businesses!B2920="","N/A",IF(ISNUMBER(Businesses!B2920),Businesses!B2920,0)))</f>
        <v>N/A</v>
      </c>
    </row>
    <row r="2920" spans="2:9">
      <c r="B2920" s="32" t="str">
        <f t="shared" si="91"/>
        <v>N/A</v>
      </c>
      <c r="C2920" s="32" t="str">
        <f>IF(AND(Businesses!D2921="",Businesses!E2921&lt;&gt;""),0,IF(Businesses!D2921="","N/A",IF(ISNUMBER(Businesses!D2921),Businesses!D2921,0)))</f>
        <v>N/A</v>
      </c>
      <c r="D2920" s="32" t="str">
        <f>IF(Businesses!E2921="","N/A",Businesses!E2921)</f>
        <v>N/A</v>
      </c>
      <c r="E2920" s="32" t="str">
        <f>IF(Businesses!F2921="","N/A",Businesses!F2921)</f>
        <v>N/A</v>
      </c>
      <c r="F2920" s="32" t="str">
        <f t="shared" si="90"/>
        <v>N/A</v>
      </c>
      <c r="G2920" s="32" t="str">
        <f>IF(Businesses!G2921="","N/A",Businesses!G2921)</f>
        <v>N/A</v>
      </c>
      <c r="H2920" s="32" t="str">
        <f>IF(Businesses!H2921="","N/A",Businesses!H2921)</f>
        <v>N/A</v>
      </c>
      <c r="I2920" s="32" t="str">
        <f>IF(AND(Businesses!B2921="",Businesses!C2921&lt;&gt;""),0,IF(Businesses!B2921="","N/A",IF(ISNUMBER(Businesses!B2921),Businesses!B2921,0)))</f>
        <v>N/A</v>
      </c>
    </row>
    <row r="2921" spans="2:9">
      <c r="B2921" s="32" t="str">
        <f t="shared" si="91"/>
        <v>N/A</v>
      </c>
      <c r="C2921" s="32" t="str">
        <f>IF(AND(Businesses!D2922="",Businesses!E2922&lt;&gt;""),0,IF(Businesses!D2922="","N/A",IF(ISNUMBER(Businesses!D2922),Businesses!D2922,0)))</f>
        <v>N/A</v>
      </c>
      <c r="D2921" s="32" t="str">
        <f>IF(Businesses!E2922="","N/A",Businesses!E2922)</f>
        <v>N/A</v>
      </c>
      <c r="E2921" s="32" t="str">
        <f>IF(Businesses!F2922="","N/A",Businesses!F2922)</f>
        <v>N/A</v>
      </c>
      <c r="F2921" s="32" t="str">
        <f t="shared" si="90"/>
        <v>N/A</v>
      </c>
      <c r="G2921" s="32" t="str">
        <f>IF(Businesses!G2922="","N/A",Businesses!G2922)</f>
        <v>N/A</v>
      </c>
      <c r="H2921" s="32" t="str">
        <f>IF(Businesses!H2922="","N/A",Businesses!H2922)</f>
        <v>N/A</v>
      </c>
      <c r="I2921" s="32" t="str">
        <f>IF(AND(Businesses!B2922="",Businesses!C2922&lt;&gt;""),0,IF(Businesses!B2922="","N/A",IF(ISNUMBER(Businesses!B2922),Businesses!B2922,0)))</f>
        <v>N/A</v>
      </c>
    </row>
    <row r="2922" spans="2:9">
      <c r="B2922" s="32" t="str">
        <f t="shared" si="91"/>
        <v>N/A</v>
      </c>
      <c r="C2922" s="32" t="str">
        <f>IF(AND(Businesses!D2923="",Businesses!E2923&lt;&gt;""),0,IF(Businesses!D2923="","N/A",IF(ISNUMBER(Businesses!D2923),Businesses!D2923,0)))</f>
        <v>N/A</v>
      </c>
      <c r="D2922" s="32" t="str">
        <f>IF(Businesses!E2923="","N/A",Businesses!E2923)</f>
        <v>N/A</v>
      </c>
      <c r="E2922" s="32" t="str">
        <f>IF(Businesses!F2923="","N/A",Businesses!F2923)</f>
        <v>N/A</v>
      </c>
      <c r="F2922" s="32" t="str">
        <f t="shared" si="90"/>
        <v>N/A</v>
      </c>
      <c r="G2922" s="32" t="str">
        <f>IF(Businesses!G2923="","N/A",Businesses!G2923)</f>
        <v>N/A</v>
      </c>
      <c r="H2922" s="32" t="str">
        <f>IF(Businesses!H2923="","N/A",Businesses!H2923)</f>
        <v>N/A</v>
      </c>
      <c r="I2922" s="32" t="str">
        <f>IF(AND(Businesses!B2923="",Businesses!C2923&lt;&gt;""),0,IF(Businesses!B2923="","N/A",IF(ISNUMBER(Businesses!B2923),Businesses!B2923,0)))</f>
        <v>N/A</v>
      </c>
    </row>
    <row r="2923" spans="2:9">
      <c r="B2923" s="32" t="str">
        <f t="shared" si="91"/>
        <v>N/A</v>
      </c>
      <c r="C2923" s="32" t="str">
        <f>IF(AND(Businesses!D2924="",Businesses!E2924&lt;&gt;""),0,IF(Businesses!D2924="","N/A",IF(ISNUMBER(Businesses!D2924),Businesses!D2924,0)))</f>
        <v>N/A</v>
      </c>
      <c r="D2923" s="32" t="str">
        <f>IF(Businesses!E2924="","N/A",Businesses!E2924)</f>
        <v>N/A</v>
      </c>
      <c r="E2923" s="32" t="str">
        <f>IF(Businesses!F2924="","N/A",Businesses!F2924)</f>
        <v>N/A</v>
      </c>
      <c r="F2923" s="32" t="str">
        <f t="shared" si="90"/>
        <v>N/A</v>
      </c>
      <c r="G2923" s="32" t="str">
        <f>IF(Businesses!G2924="","N/A",Businesses!G2924)</f>
        <v>N/A</v>
      </c>
      <c r="H2923" s="32" t="str">
        <f>IF(Businesses!H2924="","N/A",Businesses!H2924)</f>
        <v>N/A</v>
      </c>
      <c r="I2923" s="32" t="str">
        <f>IF(AND(Businesses!B2924="",Businesses!C2924&lt;&gt;""),0,IF(Businesses!B2924="","N/A",IF(ISNUMBER(Businesses!B2924),Businesses!B2924,0)))</f>
        <v>N/A</v>
      </c>
    </row>
    <row r="2924" spans="2:9">
      <c r="B2924" s="32" t="str">
        <f t="shared" si="91"/>
        <v>N/A</v>
      </c>
      <c r="C2924" s="32" t="str">
        <f>IF(AND(Businesses!D2925="",Businesses!E2925&lt;&gt;""),0,IF(Businesses!D2925="","N/A",IF(ISNUMBER(Businesses!D2925),Businesses!D2925,0)))</f>
        <v>N/A</v>
      </c>
      <c r="D2924" s="32" t="str">
        <f>IF(Businesses!E2925="","N/A",Businesses!E2925)</f>
        <v>N/A</v>
      </c>
      <c r="E2924" s="32" t="str">
        <f>IF(Businesses!F2925="","N/A",Businesses!F2925)</f>
        <v>N/A</v>
      </c>
      <c r="F2924" s="32" t="str">
        <f t="shared" si="90"/>
        <v>N/A</v>
      </c>
      <c r="G2924" s="32" t="str">
        <f>IF(Businesses!G2925="","N/A",Businesses!G2925)</f>
        <v>N/A</v>
      </c>
      <c r="H2924" s="32" t="str">
        <f>IF(Businesses!H2925="","N/A",Businesses!H2925)</f>
        <v>N/A</v>
      </c>
      <c r="I2924" s="32" t="str">
        <f>IF(AND(Businesses!B2925="",Businesses!C2925&lt;&gt;""),0,IF(Businesses!B2925="","N/A",IF(ISNUMBER(Businesses!B2925),Businesses!B2925,0)))</f>
        <v>N/A</v>
      </c>
    </row>
    <row r="2925" spans="2:9">
      <c r="B2925" s="32" t="str">
        <f t="shared" si="91"/>
        <v>N/A</v>
      </c>
      <c r="C2925" s="32" t="str">
        <f>IF(AND(Businesses!D2926="",Businesses!E2926&lt;&gt;""),0,IF(Businesses!D2926="","N/A",IF(ISNUMBER(Businesses!D2926),Businesses!D2926,0)))</f>
        <v>N/A</v>
      </c>
      <c r="D2925" s="32" t="str">
        <f>IF(Businesses!E2926="","N/A",Businesses!E2926)</f>
        <v>N/A</v>
      </c>
      <c r="E2925" s="32" t="str">
        <f>IF(Businesses!F2926="","N/A",Businesses!F2926)</f>
        <v>N/A</v>
      </c>
      <c r="F2925" s="32" t="str">
        <f t="shared" si="90"/>
        <v>N/A</v>
      </c>
      <c r="G2925" s="32" t="str">
        <f>IF(Businesses!G2926="","N/A",Businesses!G2926)</f>
        <v>N/A</v>
      </c>
      <c r="H2925" s="32" t="str">
        <f>IF(Businesses!H2926="","N/A",Businesses!H2926)</f>
        <v>N/A</v>
      </c>
      <c r="I2925" s="32" t="str">
        <f>IF(AND(Businesses!B2926="",Businesses!C2926&lt;&gt;""),0,IF(Businesses!B2926="","N/A",IF(ISNUMBER(Businesses!B2926),Businesses!B2926,0)))</f>
        <v>N/A</v>
      </c>
    </row>
    <row r="2926" spans="2:9">
      <c r="B2926" s="32" t="str">
        <f t="shared" si="91"/>
        <v>N/A</v>
      </c>
      <c r="C2926" s="32" t="str">
        <f>IF(AND(Businesses!D2927="",Businesses!E2927&lt;&gt;""),0,IF(Businesses!D2927="","N/A",IF(ISNUMBER(Businesses!D2927),Businesses!D2927,0)))</f>
        <v>N/A</v>
      </c>
      <c r="D2926" s="32" t="str">
        <f>IF(Businesses!E2927="","N/A",Businesses!E2927)</f>
        <v>N/A</v>
      </c>
      <c r="E2926" s="32" t="str">
        <f>IF(Businesses!F2927="","N/A",Businesses!F2927)</f>
        <v>N/A</v>
      </c>
      <c r="F2926" s="32" t="str">
        <f t="shared" si="90"/>
        <v>N/A</v>
      </c>
      <c r="G2926" s="32" t="str">
        <f>IF(Businesses!G2927="","N/A",Businesses!G2927)</f>
        <v>N/A</v>
      </c>
      <c r="H2926" s="32" t="str">
        <f>IF(Businesses!H2927="","N/A",Businesses!H2927)</f>
        <v>N/A</v>
      </c>
      <c r="I2926" s="32" t="str">
        <f>IF(AND(Businesses!B2927="",Businesses!C2927&lt;&gt;""),0,IF(Businesses!B2927="","N/A",IF(ISNUMBER(Businesses!B2927),Businesses!B2927,0)))</f>
        <v>N/A</v>
      </c>
    </row>
    <row r="2927" spans="2:9">
      <c r="B2927" s="32" t="str">
        <f t="shared" si="91"/>
        <v>N/A</v>
      </c>
      <c r="C2927" s="32" t="str">
        <f>IF(AND(Businesses!D2928="",Businesses!E2928&lt;&gt;""),0,IF(Businesses!D2928="","N/A",IF(ISNUMBER(Businesses!D2928),Businesses!D2928,0)))</f>
        <v>N/A</v>
      </c>
      <c r="D2927" s="32" t="str">
        <f>IF(Businesses!E2928="","N/A",Businesses!E2928)</f>
        <v>N/A</v>
      </c>
      <c r="E2927" s="32" t="str">
        <f>IF(Businesses!F2928="","N/A",Businesses!F2928)</f>
        <v>N/A</v>
      </c>
      <c r="F2927" s="32" t="str">
        <f t="shared" si="90"/>
        <v>N/A</v>
      </c>
      <c r="G2927" s="32" t="str">
        <f>IF(Businesses!G2928="","N/A",Businesses!G2928)</f>
        <v>N/A</v>
      </c>
      <c r="H2927" s="32" t="str">
        <f>IF(Businesses!H2928="","N/A",Businesses!H2928)</f>
        <v>N/A</v>
      </c>
      <c r="I2927" s="32" t="str">
        <f>IF(AND(Businesses!B2928="",Businesses!C2928&lt;&gt;""),0,IF(Businesses!B2928="","N/A",IF(ISNUMBER(Businesses!B2928),Businesses!B2928,0)))</f>
        <v>N/A</v>
      </c>
    </row>
    <row r="2928" spans="2:9">
      <c r="B2928" s="32" t="str">
        <f t="shared" si="91"/>
        <v>N/A</v>
      </c>
      <c r="C2928" s="32" t="str">
        <f>IF(AND(Businesses!D2929="",Businesses!E2929&lt;&gt;""),0,IF(Businesses!D2929="","N/A",IF(ISNUMBER(Businesses!D2929),Businesses!D2929,0)))</f>
        <v>N/A</v>
      </c>
      <c r="D2928" s="32" t="str">
        <f>IF(Businesses!E2929="","N/A",Businesses!E2929)</f>
        <v>N/A</v>
      </c>
      <c r="E2928" s="32" t="str">
        <f>IF(Businesses!F2929="","N/A",Businesses!F2929)</f>
        <v>N/A</v>
      </c>
      <c r="F2928" s="32" t="str">
        <f t="shared" si="90"/>
        <v>N/A</v>
      </c>
      <c r="G2928" s="32" t="str">
        <f>IF(Businesses!G2929="","N/A",Businesses!G2929)</f>
        <v>N/A</v>
      </c>
      <c r="H2928" s="32" t="str">
        <f>IF(Businesses!H2929="","N/A",Businesses!H2929)</f>
        <v>N/A</v>
      </c>
      <c r="I2928" s="32" t="str">
        <f>IF(AND(Businesses!B2929="",Businesses!C2929&lt;&gt;""),0,IF(Businesses!B2929="","N/A",IF(ISNUMBER(Businesses!B2929),Businesses!B2929,0)))</f>
        <v>N/A</v>
      </c>
    </row>
    <row r="2929" spans="2:9">
      <c r="B2929" s="32" t="str">
        <f t="shared" si="91"/>
        <v>N/A</v>
      </c>
      <c r="C2929" s="32" t="str">
        <f>IF(AND(Businesses!D2930="",Businesses!E2930&lt;&gt;""),0,IF(Businesses!D2930="","N/A",IF(ISNUMBER(Businesses!D2930),Businesses!D2930,0)))</f>
        <v>N/A</v>
      </c>
      <c r="D2929" s="32" t="str">
        <f>IF(Businesses!E2930="","N/A",Businesses!E2930)</f>
        <v>N/A</v>
      </c>
      <c r="E2929" s="32" t="str">
        <f>IF(Businesses!F2930="","N/A",Businesses!F2930)</f>
        <v>N/A</v>
      </c>
      <c r="F2929" s="32" t="str">
        <f t="shared" si="90"/>
        <v>N/A</v>
      </c>
      <c r="G2929" s="32" t="str">
        <f>IF(Businesses!G2930="","N/A",Businesses!G2930)</f>
        <v>N/A</v>
      </c>
      <c r="H2929" s="32" t="str">
        <f>IF(Businesses!H2930="","N/A",Businesses!H2930)</f>
        <v>N/A</v>
      </c>
      <c r="I2929" s="32" t="str">
        <f>IF(AND(Businesses!B2930="",Businesses!C2930&lt;&gt;""),0,IF(Businesses!B2930="","N/A",IF(ISNUMBER(Businesses!B2930),Businesses!B2930,0)))</f>
        <v>N/A</v>
      </c>
    </row>
    <row r="2930" spans="2:9">
      <c r="B2930" s="32" t="str">
        <f t="shared" si="91"/>
        <v>N/A</v>
      </c>
      <c r="C2930" s="32" t="str">
        <f>IF(AND(Businesses!D2931="",Businesses!E2931&lt;&gt;""),0,IF(Businesses!D2931="","N/A",IF(ISNUMBER(Businesses!D2931),Businesses!D2931,0)))</f>
        <v>N/A</v>
      </c>
      <c r="D2930" s="32" t="str">
        <f>IF(Businesses!E2931="","N/A",Businesses!E2931)</f>
        <v>N/A</v>
      </c>
      <c r="E2930" s="32" t="str">
        <f>IF(Businesses!F2931="","N/A",Businesses!F2931)</f>
        <v>N/A</v>
      </c>
      <c r="F2930" s="32" t="str">
        <f t="shared" si="90"/>
        <v>N/A</v>
      </c>
      <c r="G2930" s="32" t="str">
        <f>IF(Businesses!G2931="","N/A",Businesses!G2931)</f>
        <v>N/A</v>
      </c>
      <c r="H2930" s="32" t="str">
        <f>IF(Businesses!H2931="","N/A",Businesses!H2931)</f>
        <v>N/A</v>
      </c>
      <c r="I2930" s="32" t="str">
        <f>IF(AND(Businesses!B2931="",Businesses!C2931&lt;&gt;""),0,IF(Businesses!B2931="","N/A",IF(ISNUMBER(Businesses!B2931),Businesses!B2931,0)))</f>
        <v>N/A</v>
      </c>
    </row>
    <row r="2931" spans="2:9">
      <c r="B2931" s="32" t="str">
        <f t="shared" si="91"/>
        <v>N/A</v>
      </c>
      <c r="C2931" s="32" t="str">
        <f>IF(AND(Businesses!D2932="",Businesses!E2932&lt;&gt;""),0,IF(Businesses!D2932="","N/A",IF(ISNUMBER(Businesses!D2932),Businesses!D2932,0)))</f>
        <v>N/A</v>
      </c>
      <c r="D2931" s="32" t="str">
        <f>IF(Businesses!E2932="","N/A",Businesses!E2932)</f>
        <v>N/A</v>
      </c>
      <c r="E2931" s="32" t="str">
        <f>IF(Businesses!F2932="","N/A",Businesses!F2932)</f>
        <v>N/A</v>
      </c>
      <c r="F2931" s="32" t="str">
        <f t="shared" si="90"/>
        <v>N/A</v>
      </c>
      <c r="G2931" s="32" t="str">
        <f>IF(Businesses!G2932="","N/A",Businesses!G2932)</f>
        <v>N/A</v>
      </c>
      <c r="H2931" s="32" t="str">
        <f>IF(Businesses!H2932="","N/A",Businesses!H2932)</f>
        <v>N/A</v>
      </c>
      <c r="I2931" s="32" t="str">
        <f>IF(AND(Businesses!B2932="",Businesses!C2932&lt;&gt;""),0,IF(Businesses!B2932="","N/A",IF(ISNUMBER(Businesses!B2932),Businesses!B2932,0)))</f>
        <v>N/A</v>
      </c>
    </row>
    <row r="2932" spans="2:9">
      <c r="B2932" s="32" t="str">
        <f t="shared" si="91"/>
        <v>N/A</v>
      </c>
      <c r="C2932" s="32" t="str">
        <f>IF(AND(Businesses!D2933="",Businesses!E2933&lt;&gt;""),0,IF(Businesses!D2933="","N/A",IF(ISNUMBER(Businesses!D2933),Businesses!D2933,0)))</f>
        <v>N/A</v>
      </c>
      <c r="D2932" s="32" t="str">
        <f>IF(Businesses!E2933="","N/A",Businesses!E2933)</f>
        <v>N/A</v>
      </c>
      <c r="E2932" s="32" t="str">
        <f>IF(Businesses!F2933="","N/A",Businesses!F2933)</f>
        <v>N/A</v>
      </c>
      <c r="F2932" s="32" t="str">
        <f t="shared" si="90"/>
        <v>N/A</v>
      </c>
      <c r="G2932" s="32" t="str">
        <f>IF(Businesses!G2933="","N/A",Businesses!G2933)</f>
        <v>N/A</v>
      </c>
      <c r="H2932" s="32" t="str">
        <f>IF(Businesses!H2933="","N/A",Businesses!H2933)</f>
        <v>N/A</v>
      </c>
      <c r="I2932" s="32" t="str">
        <f>IF(AND(Businesses!B2933="",Businesses!C2933&lt;&gt;""),0,IF(Businesses!B2933="","N/A",IF(ISNUMBER(Businesses!B2933),Businesses!B2933,0)))</f>
        <v>N/A</v>
      </c>
    </row>
    <row r="2933" spans="2:9">
      <c r="B2933" s="32" t="str">
        <f t="shared" si="91"/>
        <v>N/A</v>
      </c>
      <c r="C2933" s="32" t="str">
        <f>IF(AND(Businesses!D2934="",Businesses!E2934&lt;&gt;""),0,IF(Businesses!D2934="","N/A",IF(ISNUMBER(Businesses!D2934),Businesses!D2934,0)))</f>
        <v>N/A</v>
      </c>
      <c r="D2933" s="32" t="str">
        <f>IF(Businesses!E2934="","N/A",Businesses!E2934)</f>
        <v>N/A</v>
      </c>
      <c r="E2933" s="32" t="str">
        <f>IF(Businesses!F2934="","N/A",Businesses!F2934)</f>
        <v>N/A</v>
      </c>
      <c r="F2933" s="32" t="str">
        <f t="shared" si="90"/>
        <v>N/A</v>
      </c>
      <c r="G2933" s="32" t="str">
        <f>IF(Businesses!G2934="","N/A",Businesses!G2934)</f>
        <v>N/A</v>
      </c>
      <c r="H2933" s="32" t="str">
        <f>IF(Businesses!H2934="","N/A",Businesses!H2934)</f>
        <v>N/A</v>
      </c>
      <c r="I2933" s="32" t="str">
        <f>IF(AND(Businesses!B2934="",Businesses!C2934&lt;&gt;""),0,IF(Businesses!B2934="","N/A",IF(ISNUMBER(Businesses!B2934),Businesses!B2934,0)))</f>
        <v>N/A</v>
      </c>
    </row>
    <row r="2934" spans="2:9">
      <c r="B2934" s="32" t="str">
        <f t="shared" si="91"/>
        <v>N/A</v>
      </c>
      <c r="C2934" s="32" t="str">
        <f>IF(AND(Businesses!D2935="",Businesses!E2935&lt;&gt;""),0,IF(Businesses!D2935="","N/A",IF(ISNUMBER(Businesses!D2935),Businesses!D2935,0)))</f>
        <v>N/A</v>
      </c>
      <c r="D2934" s="32" t="str">
        <f>IF(Businesses!E2935="","N/A",Businesses!E2935)</f>
        <v>N/A</v>
      </c>
      <c r="E2934" s="32" t="str">
        <f>IF(Businesses!F2935="","N/A",Businesses!F2935)</f>
        <v>N/A</v>
      </c>
      <c r="F2934" s="32" t="str">
        <f t="shared" si="90"/>
        <v>N/A</v>
      </c>
      <c r="G2934" s="32" t="str">
        <f>IF(Businesses!G2935="","N/A",Businesses!G2935)</f>
        <v>N/A</v>
      </c>
      <c r="H2934" s="32" t="str">
        <f>IF(Businesses!H2935="","N/A",Businesses!H2935)</f>
        <v>N/A</v>
      </c>
      <c r="I2934" s="32" t="str">
        <f>IF(AND(Businesses!B2935="",Businesses!C2935&lt;&gt;""),0,IF(Businesses!B2935="","N/A",IF(ISNUMBER(Businesses!B2935),Businesses!B2935,0)))</f>
        <v>N/A</v>
      </c>
    </row>
    <row r="2935" spans="2:9">
      <c r="B2935" s="32" t="str">
        <f t="shared" si="91"/>
        <v>N/A</v>
      </c>
      <c r="C2935" s="32" t="str">
        <f>IF(AND(Businesses!D2936="",Businesses!E2936&lt;&gt;""),0,IF(Businesses!D2936="","N/A",IF(ISNUMBER(Businesses!D2936),Businesses!D2936,0)))</f>
        <v>N/A</v>
      </c>
      <c r="D2935" s="32" t="str">
        <f>IF(Businesses!E2936="","N/A",Businesses!E2936)</f>
        <v>N/A</v>
      </c>
      <c r="E2935" s="32" t="str">
        <f>IF(Businesses!F2936="","N/A",Businesses!F2936)</f>
        <v>N/A</v>
      </c>
      <c r="F2935" s="32" t="str">
        <f t="shared" si="90"/>
        <v>N/A</v>
      </c>
      <c r="G2935" s="32" t="str">
        <f>IF(Businesses!G2936="","N/A",Businesses!G2936)</f>
        <v>N/A</v>
      </c>
      <c r="H2935" s="32" t="str">
        <f>IF(Businesses!H2936="","N/A",Businesses!H2936)</f>
        <v>N/A</v>
      </c>
      <c r="I2935" s="32" t="str">
        <f>IF(AND(Businesses!B2936="",Businesses!C2936&lt;&gt;""),0,IF(Businesses!B2936="","N/A",IF(ISNUMBER(Businesses!B2936),Businesses!B2936,0)))</f>
        <v>N/A</v>
      </c>
    </row>
    <row r="2936" spans="2:9">
      <c r="B2936" s="32" t="str">
        <f t="shared" si="91"/>
        <v>N/A</v>
      </c>
      <c r="C2936" s="32" t="str">
        <f>IF(AND(Businesses!D2937="",Businesses!E2937&lt;&gt;""),0,IF(Businesses!D2937="","N/A",IF(ISNUMBER(Businesses!D2937),Businesses!D2937,0)))</f>
        <v>N/A</v>
      </c>
      <c r="D2936" s="32" t="str">
        <f>IF(Businesses!E2937="","N/A",Businesses!E2937)</f>
        <v>N/A</v>
      </c>
      <c r="E2936" s="32" t="str">
        <f>IF(Businesses!F2937="","N/A",Businesses!F2937)</f>
        <v>N/A</v>
      </c>
      <c r="F2936" s="32" t="str">
        <f t="shared" si="90"/>
        <v>N/A</v>
      </c>
      <c r="G2936" s="32" t="str">
        <f>IF(Businesses!G2937="","N/A",Businesses!G2937)</f>
        <v>N/A</v>
      </c>
      <c r="H2936" s="32" t="str">
        <f>IF(Businesses!H2937="","N/A",Businesses!H2937)</f>
        <v>N/A</v>
      </c>
      <c r="I2936" s="32" t="str">
        <f>IF(AND(Businesses!B2937="",Businesses!C2937&lt;&gt;""),0,IF(Businesses!B2937="","N/A",IF(ISNUMBER(Businesses!B2937),Businesses!B2937,0)))</f>
        <v>N/A</v>
      </c>
    </row>
    <row r="2937" spans="2:9">
      <c r="B2937" s="32" t="str">
        <f t="shared" si="91"/>
        <v>N/A</v>
      </c>
      <c r="C2937" s="32" t="str">
        <f>IF(AND(Businesses!D2938="",Businesses!E2938&lt;&gt;""),0,IF(Businesses!D2938="","N/A",IF(ISNUMBER(Businesses!D2938),Businesses!D2938,0)))</f>
        <v>N/A</v>
      </c>
      <c r="D2937" s="32" t="str">
        <f>IF(Businesses!E2938="","N/A",Businesses!E2938)</f>
        <v>N/A</v>
      </c>
      <c r="E2937" s="32" t="str">
        <f>IF(Businesses!F2938="","N/A",Businesses!F2938)</f>
        <v>N/A</v>
      </c>
      <c r="F2937" s="32" t="str">
        <f t="shared" si="90"/>
        <v>N/A</v>
      </c>
      <c r="G2937" s="32" t="str">
        <f>IF(Businesses!G2938="","N/A",Businesses!G2938)</f>
        <v>N/A</v>
      </c>
      <c r="H2937" s="32" t="str">
        <f>IF(Businesses!H2938="","N/A",Businesses!H2938)</f>
        <v>N/A</v>
      </c>
      <c r="I2937" s="32" t="str">
        <f>IF(AND(Businesses!B2938="",Businesses!C2938&lt;&gt;""),0,IF(Businesses!B2938="","N/A",IF(ISNUMBER(Businesses!B2938),Businesses!B2938,0)))</f>
        <v>N/A</v>
      </c>
    </row>
    <row r="2938" spans="2:9">
      <c r="B2938" s="32" t="str">
        <f t="shared" si="91"/>
        <v>N/A</v>
      </c>
      <c r="C2938" s="32" t="str">
        <f>IF(AND(Businesses!D2939="",Businesses!E2939&lt;&gt;""),0,IF(Businesses!D2939="","N/A",IF(ISNUMBER(Businesses!D2939),Businesses!D2939,0)))</f>
        <v>N/A</v>
      </c>
      <c r="D2938" s="32" t="str">
        <f>IF(Businesses!E2939="","N/A",Businesses!E2939)</f>
        <v>N/A</v>
      </c>
      <c r="E2938" s="32" t="str">
        <f>IF(Businesses!F2939="","N/A",Businesses!F2939)</f>
        <v>N/A</v>
      </c>
      <c r="F2938" s="32" t="str">
        <f t="shared" si="90"/>
        <v>N/A</v>
      </c>
      <c r="G2938" s="32" t="str">
        <f>IF(Businesses!G2939="","N/A",Businesses!G2939)</f>
        <v>N/A</v>
      </c>
      <c r="H2938" s="32" t="str">
        <f>IF(Businesses!H2939="","N/A",Businesses!H2939)</f>
        <v>N/A</v>
      </c>
      <c r="I2938" s="32" t="str">
        <f>IF(AND(Businesses!B2939="",Businesses!C2939&lt;&gt;""),0,IF(Businesses!B2939="","N/A",IF(ISNUMBER(Businesses!B2939),Businesses!B2939,0)))</f>
        <v>N/A</v>
      </c>
    </row>
    <row r="2939" spans="2:9">
      <c r="B2939" s="32" t="str">
        <f t="shared" si="91"/>
        <v>N/A</v>
      </c>
      <c r="C2939" s="32" t="str">
        <f>IF(AND(Businesses!D2940="",Businesses!E2940&lt;&gt;""),0,IF(Businesses!D2940="","N/A",IF(ISNUMBER(Businesses!D2940),Businesses!D2940,0)))</f>
        <v>N/A</v>
      </c>
      <c r="D2939" s="32" t="str">
        <f>IF(Businesses!E2940="","N/A",Businesses!E2940)</f>
        <v>N/A</v>
      </c>
      <c r="E2939" s="32" t="str">
        <f>IF(Businesses!F2940="","N/A",Businesses!F2940)</f>
        <v>N/A</v>
      </c>
      <c r="F2939" s="32" t="str">
        <f t="shared" si="90"/>
        <v>N/A</v>
      </c>
      <c r="G2939" s="32" t="str">
        <f>IF(Businesses!G2940="","N/A",Businesses!G2940)</f>
        <v>N/A</v>
      </c>
      <c r="H2939" s="32" t="str">
        <f>IF(Businesses!H2940="","N/A",Businesses!H2940)</f>
        <v>N/A</v>
      </c>
      <c r="I2939" s="32" t="str">
        <f>IF(AND(Businesses!B2940="",Businesses!C2940&lt;&gt;""),0,IF(Businesses!B2940="","N/A",IF(ISNUMBER(Businesses!B2940),Businesses!B2940,0)))</f>
        <v>N/A</v>
      </c>
    </row>
    <row r="2940" spans="2:9">
      <c r="B2940" s="32" t="str">
        <f t="shared" si="91"/>
        <v>N/A</v>
      </c>
      <c r="C2940" s="32" t="str">
        <f>IF(AND(Businesses!D2941="",Businesses!E2941&lt;&gt;""),0,IF(Businesses!D2941="","N/A",IF(ISNUMBER(Businesses!D2941),Businesses!D2941,0)))</f>
        <v>N/A</v>
      </c>
      <c r="D2940" s="32" t="str">
        <f>IF(Businesses!E2941="","N/A",Businesses!E2941)</f>
        <v>N/A</v>
      </c>
      <c r="E2940" s="32" t="str">
        <f>IF(Businesses!F2941="","N/A",Businesses!F2941)</f>
        <v>N/A</v>
      </c>
      <c r="F2940" s="32" t="str">
        <f t="shared" si="90"/>
        <v>N/A</v>
      </c>
      <c r="G2940" s="32" t="str">
        <f>IF(Businesses!G2941="","N/A",Businesses!G2941)</f>
        <v>N/A</v>
      </c>
      <c r="H2940" s="32" t="str">
        <f>IF(Businesses!H2941="","N/A",Businesses!H2941)</f>
        <v>N/A</v>
      </c>
      <c r="I2940" s="32" t="str">
        <f>IF(AND(Businesses!B2941="",Businesses!C2941&lt;&gt;""),0,IF(Businesses!B2941="","N/A",IF(ISNUMBER(Businesses!B2941),Businesses!B2941,0)))</f>
        <v>N/A</v>
      </c>
    </row>
    <row r="2941" spans="2:9">
      <c r="B2941" s="32" t="str">
        <f t="shared" si="91"/>
        <v>N/A</v>
      </c>
      <c r="C2941" s="32" t="str">
        <f>IF(AND(Businesses!D2942="",Businesses!E2942&lt;&gt;""),0,IF(Businesses!D2942="","N/A",IF(ISNUMBER(Businesses!D2942),Businesses!D2942,0)))</f>
        <v>N/A</v>
      </c>
      <c r="D2941" s="32" t="str">
        <f>IF(Businesses!E2942="","N/A",Businesses!E2942)</f>
        <v>N/A</v>
      </c>
      <c r="E2941" s="32" t="str">
        <f>IF(Businesses!F2942="","N/A",Businesses!F2942)</f>
        <v>N/A</v>
      </c>
      <c r="F2941" s="32" t="str">
        <f t="shared" si="90"/>
        <v>N/A</v>
      </c>
      <c r="G2941" s="32" t="str">
        <f>IF(Businesses!G2942="","N/A",Businesses!G2942)</f>
        <v>N/A</v>
      </c>
      <c r="H2941" s="32" t="str">
        <f>IF(Businesses!H2942="","N/A",Businesses!H2942)</f>
        <v>N/A</v>
      </c>
      <c r="I2941" s="32" t="str">
        <f>IF(AND(Businesses!B2942="",Businesses!C2942&lt;&gt;""),0,IF(Businesses!B2942="","N/A",IF(ISNUMBER(Businesses!B2942),Businesses!B2942,0)))</f>
        <v>N/A</v>
      </c>
    </row>
    <row r="2942" spans="2:9">
      <c r="B2942" s="32" t="str">
        <f t="shared" si="91"/>
        <v>N/A</v>
      </c>
      <c r="C2942" s="32" t="str">
        <f>IF(AND(Businesses!D2943="",Businesses!E2943&lt;&gt;""),0,IF(Businesses!D2943="","N/A",IF(ISNUMBER(Businesses!D2943),Businesses!D2943,0)))</f>
        <v>N/A</v>
      </c>
      <c r="D2942" s="32" t="str">
        <f>IF(Businesses!E2943="","N/A",Businesses!E2943)</f>
        <v>N/A</v>
      </c>
      <c r="E2942" s="32" t="str">
        <f>IF(Businesses!F2943="","N/A",Businesses!F2943)</f>
        <v>N/A</v>
      </c>
      <c r="F2942" s="32" t="str">
        <f t="shared" si="90"/>
        <v>N/A</v>
      </c>
      <c r="G2942" s="32" t="str">
        <f>IF(Businesses!G2943="","N/A",Businesses!G2943)</f>
        <v>N/A</v>
      </c>
      <c r="H2942" s="32" t="str">
        <f>IF(Businesses!H2943="","N/A",Businesses!H2943)</f>
        <v>N/A</v>
      </c>
      <c r="I2942" s="32" t="str">
        <f>IF(AND(Businesses!B2943="",Businesses!C2943&lt;&gt;""),0,IF(Businesses!B2943="","N/A",IF(ISNUMBER(Businesses!B2943),Businesses!B2943,0)))</f>
        <v>N/A</v>
      </c>
    </row>
    <row r="2943" spans="2:9">
      <c r="B2943" s="32" t="str">
        <f t="shared" si="91"/>
        <v>N/A</v>
      </c>
      <c r="C2943" s="32" t="str">
        <f>IF(AND(Businesses!D2944="",Businesses!E2944&lt;&gt;""),0,IF(Businesses!D2944="","N/A",IF(ISNUMBER(Businesses!D2944),Businesses!D2944,0)))</f>
        <v>N/A</v>
      </c>
      <c r="D2943" s="32" t="str">
        <f>IF(Businesses!E2944="","N/A",Businesses!E2944)</f>
        <v>N/A</v>
      </c>
      <c r="E2943" s="32" t="str">
        <f>IF(Businesses!F2944="","N/A",Businesses!F2944)</f>
        <v>N/A</v>
      </c>
      <c r="F2943" s="32" t="str">
        <f t="shared" si="90"/>
        <v>N/A</v>
      </c>
      <c r="G2943" s="32" t="str">
        <f>IF(Businesses!G2944="","N/A",Businesses!G2944)</f>
        <v>N/A</v>
      </c>
      <c r="H2943" s="32" t="str">
        <f>IF(Businesses!H2944="","N/A",Businesses!H2944)</f>
        <v>N/A</v>
      </c>
      <c r="I2943" s="32" t="str">
        <f>IF(AND(Businesses!B2944="",Businesses!C2944&lt;&gt;""),0,IF(Businesses!B2944="","N/A",IF(ISNUMBER(Businesses!B2944),Businesses!B2944,0)))</f>
        <v>N/A</v>
      </c>
    </row>
    <row r="2944" spans="2:9">
      <c r="B2944" s="32" t="str">
        <f t="shared" si="91"/>
        <v>N/A</v>
      </c>
      <c r="C2944" s="32" t="str">
        <f>IF(AND(Businesses!D2945="",Businesses!E2945&lt;&gt;""),0,IF(Businesses!D2945="","N/A",IF(ISNUMBER(Businesses!D2945),Businesses!D2945,0)))</f>
        <v>N/A</v>
      </c>
      <c r="D2944" s="32" t="str">
        <f>IF(Businesses!E2945="","N/A",Businesses!E2945)</f>
        <v>N/A</v>
      </c>
      <c r="E2944" s="32" t="str">
        <f>IF(Businesses!F2945="","N/A",Businesses!F2945)</f>
        <v>N/A</v>
      </c>
      <c r="F2944" s="32" t="str">
        <f t="shared" si="90"/>
        <v>N/A</v>
      </c>
      <c r="G2944" s="32" t="str">
        <f>IF(Businesses!G2945="","N/A",Businesses!G2945)</f>
        <v>N/A</v>
      </c>
      <c r="H2944" s="32" t="str">
        <f>IF(Businesses!H2945="","N/A",Businesses!H2945)</f>
        <v>N/A</v>
      </c>
      <c r="I2944" s="32" t="str">
        <f>IF(AND(Businesses!B2945="",Businesses!C2945&lt;&gt;""),0,IF(Businesses!B2945="","N/A",IF(ISNUMBER(Businesses!B2945),Businesses!B2945,0)))</f>
        <v>N/A</v>
      </c>
    </row>
    <row r="2945" spans="2:9">
      <c r="B2945" s="32" t="str">
        <f t="shared" si="91"/>
        <v>N/A</v>
      </c>
      <c r="C2945" s="32" t="str">
        <f>IF(AND(Businesses!D2946="",Businesses!E2946&lt;&gt;""),0,IF(Businesses!D2946="","N/A",IF(ISNUMBER(Businesses!D2946),Businesses!D2946,0)))</f>
        <v>N/A</v>
      </c>
      <c r="D2945" s="32" t="str">
        <f>IF(Businesses!E2946="","N/A",Businesses!E2946)</f>
        <v>N/A</v>
      </c>
      <c r="E2945" s="32" t="str">
        <f>IF(Businesses!F2946="","N/A",Businesses!F2946)</f>
        <v>N/A</v>
      </c>
      <c r="F2945" s="32" t="str">
        <f t="shared" si="90"/>
        <v>N/A</v>
      </c>
      <c r="G2945" s="32" t="str">
        <f>IF(Businesses!G2946="","N/A",Businesses!G2946)</f>
        <v>N/A</v>
      </c>
      <c r="H2945" s="32" t="str">
        <f>IF(Businesses!H2946="","N/A",Businesses!H2946)</f>
        <v>N/A</v>
      </c>
      <c r="I2945" s="32" t="str">
        <f>IF(AND(Businesses!B2946="",Businesses!C2946&lt;&gt;""),0,IF(Businesses!B2946="","N/A",IF(ISNUMBER(Businesses!B2946),Businesses!B2946,0)))</f>
        <v>N/A</v>
      </c>
    </row>
    <row r="2946" spans="2:9">
      <c r="B2946" s="32" t="str">
        <f t="shared" si="91"/>
        <v>N/A</v>
      </c>
      <c r="C2946" s="32" t="str">
        <f>IF(AND(Businesses!D2947="",Businesses!E2947&lt;&gt;""),0,IF(Businesses!D2947="","N/A",IF(ISNUMBER(Businesses!D2947),Businesses!D2947,0)))</f>
        <v>N/A</v>
      </c>
      <c r="D2946" s="32" t="str">
        <f>IF(Businesses!E2947="","N/A",Businesses!E2947)</f>
        <v>N/A</v>
      </c>
      <c r="E2946" s="32" t="str">
        <f>IF(Businesses!F2947="","N/A",Businesses!F2947)</f>
        <v>N/A</v>
      </c>
      <c r="F2946" s="32" t="str">
        <f t="shared" ref="F2946:F3009" si="92">IF(B2946="N/A","N/A",UPPER(TRIM(ProbuildName)))</f>
        <v>N/A</v>
      </c>
      <c r="G2946" s="32" t="str">
        <f>IF(Businesses!G2947="","N/A",Businesses!G2947)</f>
        <v>N/A</v>
      </c>
      <c r="H2946" s="32" t="str">
        <f>IF(Businesses!H2947="","N/A",Businesses!H2947)</f>
        <v>N/A</v>
      </c>
      <c r="I2946" s="32" t="str">
        <f>IF(AND(Businesses!B2947="",Businesses!C2947&lt;&gt;""),0,IF(Businesses!B2947="","N/A",IF(ISNUMBER(Businesses!B2947),Businesses!B2947,0)))</f>
        <v>N/A</v>
      </c>
    </row>
    <row r="2947" spans="2:9">
      <c r="B2947" s="32" t="str">
        <f t="shared" ref="B2947:B3010" si="93">IF(I2947="N/A","N/A","")</f>
        <v>N/A</v>
      </c>
      <c r="C2947" s="32" t="str">
        <f>IF(AND(Businesses!D2948="",Businesses!E2948&lt;&gt;""),0,IF(Businesses!D2948="","N/A",IF(ISNUMBER(Businesses!D2948),Businesses!D2948,0)))</f>
        <v>N/A</v>
      </c>
      <c r="D2947" s="32" t="str">
        <f>IF(Businesses!E2948="","N/A",Businesses!E2948)</f>
        <v>N/A</v>
      </c>
      <c r="E2947" s="32" t="str">
        <f>IF(Businesses!F2948="","N/A",Businesses!F2948)</f>
        <v>N/A</v>
      </c>
      <c r="F2947" s="32" t="str">
        <f t="shared" si="92"/>
        <v>N/A</v>
      </c>
      <c r="G2947" s="32" t="str">
        <f>IF(Businesses!G2948="","N/A",Businesses!G2948)</f>
        <v>N/A</v>
      </c>
      <c r="H2947" s="32" t="str">
        <f>IF(Businesses!H2948="","N/A",Businesses!H2948)</f>
        <v>N/A</v>
      </c>
      <c r="I2947" s="32" t="str">
        <f>IF(AND(Businesses!B2948="",Businesses!C2948&lt;&gt;""),0,IF(Businesses!B2948="","N/A",IF(ISNUMBER(Businesses!B2948),Businesses!B2948,0)))</f>
        <v>N/A</v>
      </c>
    </row>
    <row r="2948" spans="2:9">
      <c r="B2948" s="32" t="str">
        <f t="shared" si="93"/>
        <v>N/A</v>
      </c>
      <c r="C2948" s="32" t="str">
        <f>IF(AND(Businesses!D2949="",Businesses!E2949&lt;&gt;""),0,IF(Businesses!D2949="","N/A",IF(ISNUMBER(Businesses!D2949),Businesses!D2949,0)))</f>
        <v>N/A</v>
      </c>
      <c r="D2948" s="32" t="str">
        <f>IF(Businesses!E2949="","N/A",Businesses!E2949)</f>
        <v>N/A</v>
      </c>
      <c r="E2948" s="32" t="str">
        <f>IF(Businesses!F2949="","N/A",Businesses!F2949)</f>
        <v>N/A</v>
      </c>
      <c r="F2948" s="32" t="str">
        <f t="shared" si="92"/>
        <v>N/A</v>
      </c>
      <c r="G2948" s="32" t="str">
        <f>IF(Businesses!G2949="","N/A",Businesses!G2949)</f>
        <v>N/A</v>
      </c>
      <c r="H2948" s="32" t="str">
        <f>IF(Businesses!H2949="","N/A",Businesses!H2949)</f>
        <v>N/A</v>
      </c>
      <c r="I2948" s="32" t="str">
        <f>IF(AND(Businesses!B2949="",Businesses!C2949&lt;&gt;""),0,IF(Businesses!B2949="","N/A",IF(ISNUMBER(Businesses!B2949),Businesses!B2949,0)))</f>
        <v>N/A</v>
      </c>
    </row>
    <row r="2949" spans="2:9">
      <c r="B2949" s="32" t="str">
        <f t="shared" si="93"/>
        <v>N/A</v>
      </c>
      <c r="C2949" s="32" t="str">
        <f>IF(AND(Businesses!D2950="",Businesses!E2950&lt;&gt;""),0,IF(Businesses!D2950="","N/A",IF(ISNUMBER(Businesses!D2950),Businesses!D2950,0)))</f>
        <v>N/A</v>
      </c>
      <c r="D2949" s="32" t="str">
        <f>IF(Businesses!E2950="","N/A",Businesses!E2950)</f>
        <v>N/A</v>
      </c>
      <c r="E2949" s="32" t="str">
        <f>IF(Businesses!F2950="","N/A",Businesses!F2950)</f>
        <v>N/A</v>
      </c>
      <c r="F2949" s="32" t="str">
        <f t="shared" si="92"/>
        <v>N/A</v>
      </c>
      <c r="G2949" s="32" t="str">
        <f>IF(Businesses!G2950="","N/A",Businesses!G2950)</f>
        <v>N/A</v>
      </c>
      <c r="H2949" s="32" t="str">
        <f>IF(Businesses!H2950="","N/A",Businesses!H2950)</f>
        <v>N/A</v>
      </c>
      <c r="I2949" s="32" t="str">
        <f>IF(AND(Businesses!B2950="",Businesses!C2950&lt;&gt;""),0,IF(Businesses!B2950="","N/A",IF(ISNUMBER(Businesses!B2950),Businesses!B2950,0)))</f>
        <v>N/A</v>
      </c>
    </row>
    <row r="2950" spans="2:9">
      <c r="B2950" s="32" t="str">
        <f t="shared" si="93"/>
        <v>N/A</v>
      </c>
      <c r="C2950" s="32" t="str">
        <f>IF(AND(Businesses!D2951="",Businesses!E2951&lt;&gt;""),0,IF(Businesses!D2951="","N/A",IF(ISNUMBER(Businesses!D2951),Businesses!D2951,0)))</f>
        <v>N/A</v>
      </c>
      <c r="D2950" s="32" t="str">
        <f>IF(Businesses!E2951="","N/A",Businesses!E2951)</f>
        <v>N/A</v>
      </c>
      <c r="E2950" s="32" t="str">
        <f>IF(Businesses!F2951="","N/A",Businesses!F2951)</f>
        <v>N/A</v>
      </c>
      <c r="F2950" s="32" t="str">
        <f t="shared" si="92"/>
        <v>N/A</v>
      </c>
      <c r="G2950" s="32" t="str">
        <f>IF(Businesses!G2951="","N/A",Businesses!G2951)</f>
        <v>N/A</v>
      </c>
      <c r="H2950" s="32" t="str">
        <f>IF(Businesses!H2951="","N/A",Businesses!H2951)</f>
        <v>N/A</v>
      </c>
      <c r="I2950" s="32" t="str">
        <f>IF(AND(Businesses!B2951="",Businesses!C2951&lt;&gt;""),0,IF(Businesses!B2951="","N/A",IF(ISNUMBER(Businesses!B2951),Businesses!B2951,0)))</f>
        <v>N/A</v>
      </c>
    </row>
    <row r="2951" spans="2:9">
      <c r="B2951" s="32" t="str">
        <f t="shared" si="93"/>
        <v>N/A</v>
      </c>
      <c r="C2951" s="32" t="str">
        <f>IF(AND(Businesses!D2952="",Businesses!E2952&lt;&gt;""),0,IF(Businesses!D2952="","N/A",IF(ISNUMBER(Businesses!D2952),Businesses!D2952,0)))</f>
        <v>N/A</v>
      </c>
      <c r="D2951" s="32" t="str">
        <f>IF(Businesses!E2952="","N/A",Businesses!E2952)</f>
        <v>N/A</v>
      </c>
      <c r="E2951" s="32" t="str">
        <f>IF(Businesses!F2952="","N/A",Businesses!F2952)</f>
        <v>N/A</v>
      </c>
      <c r="F2951" s="32" t="str">
        <f t="shared" si="92"/>
        <v>N/A</v>
      </c>
      <c r="G2951" s="32" t="str">
        <f>IF(Businesses!G2952="","N/A",Businesses!G2952)</f>
        <v>N/A</v>
      </c>
      <c r="H2951" s="32" t="str">
        <f>IF(Businesses!H2952="","N/A",Businesses!H2952)</f>
        <v>N/A</v>
      </c>
      <c r="I2951" s="32" t="str">
        <f>IF(AND(Businesses!B2952="",Businesses!C2952&lt;&gt;""),0,IF(Businesses!B2952="","N/A",IF(ISNUMBER(Businesses!B2952),Businesses!B2952,0)))</f>
        <v>N/A</v>
      </c>
    </row>
    <row r="2952" spans="2:9">
      <c r="B2952" s="32" t="str">
        <f t="shared" si="93"/>
        <v>N/A</v>
      </c>
      <c r="C2952" s="32" t="str">
        <f>IF(AND(Businesses!D2953="",Businesses!E2953&lt;&gt;""),0,IF(Businesses!D2953="","N/A",IF(ISNUMBER(Businesses!D2953),Businesses!D2953,0)))</f>
        <v>N/A</v>
      </c>
      <c r="D2952" s="32" t="str">
        <f>IF(Businesses!E2953="","N/A",Businesses!E2953)</f>
        <v>N/A</v>
      </c>
      <c r="E2952" s="32" t="str">
        <f>IF(Businesses!F2953="","N/A",Businesses!F2953)</f>
        <v>N/A</v>
      </c>
      <c r="F2952" s="32" t="str">
        <f t="shared" si="92"/>
        <v>N/A</v>
      </c>
      <c r="G2952" s="32" t="str">
        <f>IF(Businesses!G2953="","N/A",Businesses!G2953)</f>
        <v>N/A</v>
      </c>
      <c r="H2952" s="32" t="str">
        <f>IF(Businesses!H2953="","N/A",Businesses!H2953)</f>
        <v>N/A</v>
      </c>
      <c r="I2952" s="32" t="str">
        <f>IF(AND(Businesses!B2953="",Businesses!C2953&lt;&gt;""),0,IF(Businesses!B2953="","N/A",IF(ISNUMBER(Businesses!B2953),Businesses!B2953,0)))</f>
        <v>N/A</v>
      </c>
    </row>
    <row r="2953" spans="2:9">
      <c r="B2953" s="32" t="str">
        <f t="shared" si="93"/>
        <v>N/A</v>
      </c>
      <c r="C2953" s="32" t="str">
        <f>IF(AND(Businesses!D2954="",Businesses!E2954&lt;&gt;""),0,IF(Businesses!D2954="","N/A",IF(ISNUMBER(Businesses!D2954),Businesses!D2954,0)))</f>
        <v>N/A</v>
      </c>
      <c r="D2953" s="32" t="str">
        <f>IF(Businesses!E2954="","N/A",Businesses!E2954)</f>
        <v>N/A</v>
      </c>
      <c r="E2953" s="32" t="str">
        <f>IF(Businesses!F2954="","N/A",Businesses!F2954)</f>
        <v>N/A</v>
      </c>
      <c r="F2953" s="32" t="str">
        <f t="shared" si="92"/>
        <v>N/A</v>
      </c>
      <c r="G2953" s="32" t="str">
        <f>IF(Businesses!G2954="","N/A",Businesses!G2954)</f>
        <v>N/A</v>
      </c>
      <c r="H2953" s="32" t="str">
        <f>IF(Businesses!H2954="","N/A",Businesses!H2954)</f>
        <v>N/A</v>
      </c>
      <c r="I2953" s="32" t="str">
        <f>IF(AND(Businesses!B2954="",Businesses!C2954&lt;&gt;""),0,IF(Businesses!B2954="","N/A",IF(ISNUMBER(Businesses!B2954),Businesses!B2954,0)))</f>
        <v>N/A</v>
      </c>
    </row>
    <row r="2954" spans="2:9">
      <c r="B2954" s="32" t="str">
        <f t="shared" si="93"/>
        <v>N/A</v>
      </c>
      <c r="C2954" s="32" t="str">
        <f>IF(AND(Businesses!D2955="",Businesses!E2955&lt;&gt;""),0,IF(Businesses!D2955="","N/A",IF(ISNUMBER(Businesses!D2955),Businesses!D2955,0)))</f>
        <v>N/A</v>
      </c>
      <c r="D2954" s="32" t="str">
        <f>IF(Businesses!E2955="","N/A",Businesses!E2955)</f>
        <v>N/A</v>
      </c>
      <c r="E2954" s="32" t="str">
        <f>IF(Businesses!F2955="","N/A",Businesses!F2955)</f>
        <v>N/A</v>
      </c>
      <c r="F2954" s="32" t="str">
        <f t="shared" si="92"/>
        <v>N/A</v>
      </c>
      <c r="G2954" s="32" t="str">
        <f>IF(Businesses!G2955="","N/A",Businesses!G2955)</f>
        <v>N/A</v>
      </c>
      <c r="H2954" s="32" t="str">
        <f>IF(Businesses!H2955="","N/A",Businesses!H2955)</f>
        <v>N/A</v>
      </c>
      <c r="I2954" s="32" t="str">
        <f>IF(AND(Businesses!B2955="",Businesses!C2955&lt;&gt;""),0,IF(Businesses!B2955="","N/A",IF(ISNUMBER(Businesses!B2955),Businesses!B2955,0)))</f>
        <v>N/A</v>
      </c>
    </row>
    <row r="2955" spans="2:9">
      <c r="B2955" s="32" t="str">
        <f t="shared" si="93"/>
        <v>N/A</v>
      </c>
      <c r="C2955" s="32" t="str">
        <f>IF(AND(Businesses!D2956="",Businesses!E2956&lt;&gt;""),0,IF(Businesses!D2956="","N/A",IF(ISNUMBER(Businesses!D2956),Businesses!D2956,0)))</f>
        <v>N/A</v>
      </c>
      <c r="D2955" s="32" t="str">
        <f>IF(Businesses!E2956="","N/A",Businesses!E2956)</f>
        <v>N/A</v>
      </c>
      <c r="E2955" s="32" t="str">
        <f>IF(Businesses!F2956="","N/A",Businesses!F2956)</f>
        <v>N/A</v>
      </c>
      <c r="F2955" s="32" t="str">
        <f t="shared" si="92"/>
        <v>N/A</v>
      </c>
      <c r="G2955" s="32" t="str">
        <f>IF(Businesses!G2956="","N/A",Businesses!G2956)</f>
        <v>N/A</v>
      </c>
      <c r="H2955" s="32" t="str">
        <f>IF(Businesses!H2956="","N/A",Businesses!H2956)</f>
        <v>N/A</v>
      </c>
      <c r="I2955" s="32" t="str">
        <f>IF(AND(Businesses!B2956="",Businesses!C2956&lt;&gt;""),0,IF(Businesses!B2956="","N/A",IF(ISNUMBER(Businesses!B2956),Businesses!B2956,0)))</f>
        <v>N/A</v>
      </c>
    </row>
    <row r="2956" spans="2:9">
      <c r="B2956" s="32" t="str">
        <f t="shared" si="93"/>
        <v>N/A</v>
      </c>
      <c r="C2956" s="32" t="str">
        <f>IF(AND(Businesses!D2957="",Businesses!E2957&lt;&gt;""),0,IF(Businesses!D2957="","N/A",IF(ISNUMBER(Businesses!D2957),Businesses!D2957,0)))</f>
        <v>N/A</v>
      </c>
      <c r="D2956" s="32" t="str">
        <f>IF(Businesses!E2957="","N/A",Businesses!E2957)</f>
        <v>N/A</v>
      </c>
      <c r="E2956" s="32" t="str">
        <f>IF(Businesses!F2957="","N/A",Businesses!F2957)</f>
        <v>N/A</v>
      </c>
      <c r="F2956" s="32" t="str">
        <f t="shared" si="92"/>
        <v>N/A</v>
      </c>
      <c r="G2956" s="32" t="str">
        <f>IF(Businesses!G2957="","N/A",Businesses!G2957)</f>
        <v>N/A</v>
      </c>
      <c r="H2956" s="32" t="str">
        <f>IF(Businesses!H2957="","N/A",Businesses!H2957)</f>
        <v>N/A</v>
      </c>
      <c r="I2956" s="32" t="str">
        <f>IF(AND(Businesses!B2957="",Businesses!C2957&lt;&gt;""),0,IF(Businesses!B2957="","N/A",IF(ISNUMBER(Businesses!B2957),Businesses!B2957,0)))</f>
        <v>N/A</v>
      </c>
    </row>
    <row r="2957" spans="2:9">
      <c r="B2957" s="32" t="str">
        <f t="shared" si="93"/>
        <v>N/A</v>
      </c>
      <c r="C2957" s="32" t="str">
        <f>IF(AND(Businesses!D2958="",Businesses!E2958&lt;&gt;""),0,IF(Businesses!D2958="","N/A",IF(ISNUMBER(Businesses!D2958),Businesses!D2958,0)))</f>
        <v>N/A</v>
      </c>
      <c r="D2957" s="32" t="str">
        <f>IF(Businesses!E2958="","N/A",Businesses!E2958)</f>
        <v>N/A</v>
      </c>
      <c r="E2957" s="32" t="str">
        <f>IF(Businesses!F2958="","N/A",Businesses!F2958)</f>
        <v>N/A</v>
      </c>
      <c r="F2957" s="32" t="str">
        <f t="shared" si="92"/>
        <v>N/A</v>
      </c>
      <c r="G2957" s="32" t="str">
        <f>IF(Businesses!G2958="","N/A",Businesses!G2958)</f>
        <v>N/A</v>
      </c>
      <c r="H2957" s="32" t="str">
        <f>IF(Businesses!H2958="","N/A",Businesses!H2958)</f>
        <v>N/A</v>
      </c>
      <c r="I2957" s="32" t="str">
        <f>IF(AND(Businesses!B2958="",Businesses!C2958&lt;&gt;""),0,IF(Businesses!B2958="","N/A",IF(ISNUMBER(Businesses!B2958),Businesses!B2958,0)))</f>
        <v>N/A</v>
      </c>
    </row>
    <row r="2958" spans="2:9">
      <c r="B2958" s="32" t="str">
        <f t="shared" si="93"/>
        <v>N/A</v>
      </c>
      <c r="C2958" s="32" t="str">
        <f>IF(AND(Businesses!D2959="",Businesses!E2959&lt;&gt;""),0,IF(Businesses!D2959="","N/A",IF(ISNUMBER(Businesses!D2959),Businesses!D2959,0)))</f>
        <v>N/A</v>
      </c>
      <c r="D2958" s="32" t="str">
        <f>IF(Businesses!E2959="","N/A",Businesses!E2959)</f>
        <v>N/A</v>
      </c>
      <c r="E2958" s="32" t="str">
        <f>IF(Businesses!F2959="","N/A",Businesses!F2959)</f>
        <v>N/A</v>
      </c>
      <c r="F2958" s="32" t="str">
        <f t="shared" si="92"/>
        <v>N/A</v>
      </c>
      <c r="G2958" s="32" t="str">
        <f>IF(Businesses!G2959="","N/A",Businesses!G2959)</f>
        <v>N/A</v>
      </c>
      <c r="H2958" s="32" t="str">
        <f>IF(Businesses!H2959="","N/A",Businesses!H2959)</f>
        <v>N/A</v>
      </c>
      <c r="I2958" s="32" t="str">
        <f>IF(AND(Businesses!B2959="",Businesses!C2959&lt;&gt;""),0,IF(Businesses!B2959="","N/A",IF(ISNUMBER(Businesses!B2959),Businesses!B2959,0)))</f>
        <v>N/A</v>
      </c>
    </row>
    <row r="2959" spans="2:9">
      <c r="B2959" s="32" t="str">
        <f t="shared" si="93"/>
        <v>N/A</v>
      </c>
      <c r="C2959" s="32" t="str">
        <f>IF(AND(Businesses!D2960="",Businesses!E2960&lt;&gt;""),0,IF(Businesses!D2960="","N/A",IF(ISNUMBER(Businesses!D2960),Businesses!D2960,0)))</f>
        <v>N/A</v>
      </c>
      <c r="D2959" s="32" t="str">
        <f>IF(Businesses!E2960="","N/A",Businesses!E2960)</f>
        <v>N/A</v>
      </c>
      <c r="E2959" s="32" t="str">
        <f>IF(Businesses!F2960="","N/A",Businesses!F2960)</f>
        <v>N/A</v>
      </c>
      <c r="F2959" s="32" t="str">
        <f t="shared" si="92"/>
        <v>N/A</v>
      </c>
      <c r="G2959" s="32" t="str">
        <f>IF(Businesses!G2960="","N/A",Businesses!G2960)</f>
        <v>N/A</v>
      </c>
      <c r="H2959" s="32" t="str">
        <f>IF(Businesses!H2960="","N/A",Businesses!H2960)</f>
        <v>N/A</v>
      </c>
      <c r="I2959" s="32" t="str">
        <f>IF(AND(Businesses!B2960="",Businesses!C2960&lt;&gt;""),0,IF(Businesses!B2960="","N/A",IF(ISNUMBER(Businesses!B2960),Businesses!B2960,0)))</f>
        <v>N/A</v>
      </c>
    </row>
    <row r="2960" spans="2:9">
      <c r="B2960" s="32" t="str">
        <f t="shared" si="93"/>
        <v>N/A</v>
      </c>
      <c r="C2960" s="32" t="str">
        <f>IF(AND(Businesses!D2961="",Businesses!E2961&lt;&gt;""),0,IF(Businesses!D2961="","N/A",IF(ISNUMBER(Businesses!D2961),Businesses!D2961,0)))</f>
        <v>N/A</v>
      </c>
      <c r="D2960" s="32" t="str">
        <f>IF(Businesses!E2961="","N/A",Businesses!E2961)</f>
        <v>N/A</v>
      </c>
      <c r="E2960" s="32" t="str">
        <f>IF(Businesses!F2961="","N/A",Businesses!F2961)</f>
        <v>N/A</v>
      </c>
      <c r="F2960" s="32" t="str">
        <f t="shared" si="92"/>
        <v>N/A</v>
      </c>
      <c r="G2960" s="32" t="str">
        <f>IF(Businesses!G2961="","N/A",Businesses!G2961)</f>
        <v>N/A</v>
      </c>
      <c r="H2960" s="32" t="str">
        <f>IF(Businesses!H2961="","N/A",Businesses!H2961)</f>
        <v>N/A</v>
      </c>
      <c r="I2960" s="32" t="str">
        <f>IF(AND(Businesses!B2961="",Businesses!C2961&lt;&gt;""),0,IF(Businesses!B2961="","N/A",IF(ISNUMBER(Businesses!B2961),Businesses!B2961,0)))</f>
        <v>N/A</v>
      </c>
    </row>
    <row r="2961" spans="2:9">
      <c r="B2961" s="32" t="str">
        <f t="shared" si="93"/>
        <v>N/A</v>
      </c>
      <c r="C2961" s="32" t="str">
        <f>IF(AND(Businesses!D2962="",Businesses!E2962&lt;&gt;""),0,IF(Businesses!D2962="","N/A",IF(ISNUMBER(Businesses!D2962),Businesses!D2962,0)))</f>
        <v>N/A</v>
      </c>
      <c r="D2961" s="32" t="str">
        <f>IF(Businesses!E2962="","N/A",Businesses!E2962)</f>
        <v>N/A</v>
      </c>
      <c r="E2961" s="32" t="str">
        <f>IF(Businesses!F2962="","N/A",Businesses!F2962)</f>
        <v>N/A</v>
      </c>
      <c r="F2961" s="32" t="str">
        <f t="shared" si="92"/>
        <v>N/A</v>
      </c>
      <c r="G2961" s="32" t="str">
        <f>IF(Businesses!G2962="","N/A",Businesses!G2962)</f>
        <v>N/A</v>
      </c>
      <c r="H2961" s="32" t="str">
        <f>IF(Businesses!H2962="","N/A",Businesses!H2962)</f>
        <v>N/A</v>
      </c>
      <c r="I2961" s="32" t="str">
        <f>IF(AND(Businesses!B2962="",Businesses!C2962&lt;&gt;""),0,IF(Businesses!B2962="","N/A",IF(ISNUMBER(Businesses!B2962),Businesses!B2962,0)))</f>
        <v>N/A</v>
      </c>
    </row>
    <row r="2962" spans="2:9">
      <c r="B2962" s="32" t="str">
        <f t="shared" si="93"/>
        <v>N/A</v>
      </c>
      <c r="C2962" s="32" t="str">
        <f>IF(AND(Businesses!D2963="",Businesses!E2963&lt;&gt;""),0,IF(Businesses!D2963="","N/A",IF(ISNUMBER(Businesses!D2963),Businesses!D2963,0)))</f>
        <v>N/A</v>
      </c>
      <c r="D2962" s="32" t="str">
        <f>IF(Businesses!E2963="","N/A",Businesses!E2963)</f>
        <v>N/A</v>
      </c>
      <c r="E2962" s="32" t="str">
        <f>IF(Businesses!F2963="","N/A",Businesses!F2963)</f>
        <v>N/A</v>
      </c>
      <c r="F2962" s="32" t="str">
        <f t="shared" si="92"/>
        <v>N/A</v>
      </c>
      <c r="G2962" s="32" t="str">
        <f>IF(Businesses!G2963="","N/A",Businesses!G2963)</f>
        <v>N/A</v>
      </c>
      <c r="H2962" s="32" t="str">
        <f>IF(Businesses!H2963="","N/A",Businesses!H2963)</f>
        <v>N/A</v>
      </c>
      <c r="I2962" s="32" t="str">
        <f>IF(AND(Businesses!B2963="",Businesses!C2963&lt;&gt;""),0,IF(Businesses!B2963="","N/A",IF(ISNUMBER(Businesses!B2963),Businesses!B2963,0)))</f>
        <v>N/A</v>
      </c>
    </row>
    <row r="2963" spans="2:9">
      <c r="B2963" s="32" t="str">
        <f t="shared" si="93"/>
        <v>N/A</v>
      </c>
      <c r="C2963" s="32" t="str">
        <f>IF(AND(Businesses!D2964="",Businesses!E2964&lt;&gt;""),0,IF(Businesses!D2964="","N/A",IF(ISNUMBER(Businesses!D2964),Businesses!D2964,0)))</f>
        <v>N/A</v>
      </c>
      <c r="D2963" s="32" t="str">
        <f>IF(Businesses!E2964="","N/A",Businesses!E2964)</f>
        <v>N/A</v>
      </c>
      <c r="E2963" s="32" t="str">
        <f>IF(Businesses!F2964="","N/A",Businesses!F2964)</f>
        <v>N/A</v>
      </c>
      <c r="F2963" s="32" t="str">
        <f t="shared" si="92"/>
        <v>N/A</v>
      </c>
      <c r="G2963" s="32" t="str">
        <f>IF(Businesses!G2964="","N/A",Businesses!G2964)</f>
        <v>N/A</v>
      </c>
      <c r="H2963" s="32" t="str">
        <f>IF(Businesses!H2964="","N/A",Businesses!H2964)</f>
        <v>N/A</v>
      </c>
      <c r="I2963" s="32" t="str">
        <f>IF(AND(Businesses!B2964="",Businesses!C2964&lt;&gt;""),0,IF(Businesses!B2964="","N/A",IF(ISNUMBER(Businesses!B2964),Businesses!B2964,0)))</f>
        <v>N/A</v>
      </c>
    </row>
    <row r="2964" spans="2:9">
      <c r="B2964" s="32" t="str">
        <f t="shared" si="93"/>
        <v>N/A</v>
      </c>
      <c r="C2964" s="32" t="str">
        <f>IF(AND(Businesses!D2965="",Businesses!E2965&lt;&gt;""),0,IF(Businesses!D2965="","N/A",IF(ISNUMBER(Businesses!D2965),Businesses!D2965,0)))</f>
        <v>N/A</v>
      </c>
      <c r="D2964" s="32" t="str">
        <f>IF(Businesses!E2965="","N/A",Businesses!E2965)</f>
        <v>N/A</v>
      </c>
      <c r="E2964" s="32" t="str">
        <f>IF(Businesses!F2965="","N/A",Businesses!F2965)</f>
        <v>N/A</v>
      </c>
      <c r="F2964" s="32" t="str">
        <f t="shared" si="92"/>
        <v>N/A</v>
      </c>
      <c r="G2964" s="32" t="str">
        <f>IF(Businesses!G2965="","N/A",Businesses!G2965)</f>
        <v>N/A</v>
      </c>
      <c r="H2964" s="32" t="str">
        <f>IF(Businesses!H2965="","N/A",Businesses!H2965)</f>
        <v>N/A</v>
      </c>
      <c r="I2964" s="32" t="str">
        <f>IF(AND(Businesses!B2965="",Businesses!C2965&lt;&gt;""),0,IF(Businesses!B2965="","N/A",IF(ISNUMBER(Businesses!B2965),Businesses!B2965,0)))</f>
        <v>N/A</v>
      </c>
    </row>
    <row r="2965" spans="2:9">
      <c r="B2965" s="32" t="str">
        <f t="shared" si="93"/>
        <v>N/A</v>
      </c>
      <c r="C2965" s="32" t="str">
        <f>IF(AND(Businesses!D2966="",Businesses!E2966&lt;&gt;""),0,IF(Businesses!D2966="","N/A",IF(ISNUMBER(Businesses!D2966),Businesses!D2966,0)))</f>
        <v>N/A</v>
      </c>
      <c r="D2965" s="32" t="str">
        <f>IF(Businesses!E2966="","N/A",Businesses!E2966)</f>
        <v>N/A</v>
      </c>
      <c r="E2965" s="32" t="str">
        <f>IF(Businesses!F2966="","N/A",Businesses!F2966)</f>
        <v>N/A</v>
      </c>
      <c r="F2965" s="32" t="str">
        <f t="shared" si="92"/>
        <v>N/A</v>
      </c>
      <c r="G2965" s="32" t="str">
        <f>IF(Businesses!G2966="","N/A",Businesses!G2966)</f>
        <v>N/A</v>
      </c>
      <c r="H2965" s="32" t="str">
        <f>IF(Businesses!H2966="","N/A",Businesses!H2966)</f>
        <v>N/A</v>
      </c>
      <c r="I2965" s="32" t="str">
        <f>IF(AND(Businesses!B2966="",Businesses!C2966&lt;&gt;""),0,IF(Businesses!B2966="","N/A",IF(ISNUMBER(Businesses!B2966),Businesses!B2966,0)))</f>
        <v>N/A</v>
      </c>
    </row>
    <row r="2966" spans="2:9">
      <c r="B2966" s="32" t="str">
        <f t="shared" si="93"/>
        <v>N/A</v>
      </c>
      <c r="C2966" s="32" t="str">
        <f>IF(AND(Businesses!D2967="",Businesses!E2967&lt;&gt;""),0,IF(Businesses!D2967="","N/A",IF(ISNUMBER(Businesses!D2967),Businesses!D2967,0)))</f>
        <v>N/A</v>
      </c>
      <c r="D2966" s="32" t="str">
        <f>IF(Businesses!E2967="","N/A",Businesses!E2967)</f>
        <v>N/A</v>
      </c>
      <c r="E2966" s="32" t="str">
        <f>IF(Businesses!F2967="","N/A",Businesses!F2967)</f>
        <v>N/A</v>
      </c>
      <c r="F2966" s="32" t="str">
        <f t="shared" si="92"/>
        <v>N/A</v>
      </c>
      <c r="G2966" s="32" t="str">
        <f>IF(Businesses!G2967="","N/A",Businesses!G2967)</f>
        <v>N/A</v>
      </c>
      <c r="H2966" s="32" t="str">
        <f>IF(Businesses!H2967="","N/A",Businesses!H2967)</f>
        <v>N/A</v>
      </c>
      <c r="I2966" s="32" t="str">
        <f>IF(AND(Businesses!B2967="",Businesses!C2967&lt;&gt;""),0,IF(Businesses!B2967="","N/A",IF(ISNUMBER(Businesses!B2967),Businesses!B2967,0)))</f>
        <v>N/A</v>
      </c>
    </row>
    <row r="2967" spans="2:9">
      <c r="B2967" s="32" t="str">
        <f t="shared" si="93"/>
        <v>N/A</v>
      </c>
      <c r="C2967" s="32" t="str">
        <f>IF(AND(Businesses!D2968="",Businesses!E2968&lt;&gt;""),0,IF(Businesses!D2968="","N/A",IF(ISNUMBER(Businesses!D2968),Businesses!D2968,0)))</f>
        <v>N/A</v>
      </c>
      <c r="D2967" s="32" t="str">
        <f>IF(Businesses!E2968="","N/A",Businesses!E2968)</f>
        <v>N/A</v>
      </c>
      <c r="E2967" s="32" t="str">
        <f>IF(Businesses!F2968="","N/A",Businesses!F2968)</f>
        <v>N/A</v>
      </c>
      <c r="F2967" s="32" t="str">
        <f t="shared" si="92"/>
        <v>N/A</v>
      </c>
      <c r="G2967" s="32" t="str">
        <f>IF(Businesses!G2968="","N/A",Businesses!G2968)</f>
        <v>N/A</v>
      </c>
      <c r="H2967" s="32" t="str">
        <f>IF(Businesses!H2968="","N/A",Businesses!H2968)</f>
        <v>N/A</v>
      </c>
      <c r="I2967" s="32" t="str">
        <f>IF(AND(Businesses!B2968="",Businesses!C2968&lt;&gt;""),0,IF(Businesses!B2968="","N/A",IF(ISNUMBER(Businesses!B2968),Businesses!B2968,0)))</f>
        <v>N/A</v>
      </c>
    </row>
    <row r="2968" spans="2:9">
      <c r="B2968" s="32" t="str">
        <f t="shared" si="93"/>
        <v>N/A</v>
      </c>
      <c r="C2968" s="32" t="str">
        <f>IF(AND(Businesses!D2969="",Businesses!E2969&lt;&gt;""),0,IF(Businesses!D2969="","N/A",IF(ISNUMBER(Businesses!D2969),Businesses!D2969,0)))</f>
        <v>N/A</v>
      </c>
      <c r="D2968" s="32" t="str">
        <f>IF(Businesses!E2969="","N/A",Businesses!E2969)</f>
        <v>N/A</v>
      </c>
      <c r="E2968" s="32" t="str">
        <f>IF(Businesses!F2969="","N/A",Businesses!F2969)</f>
        <v>N/A</v>
      </c>
      <c r="F2968" s="32" t="str">
        <f t="shared" si="92"/>
        <v>N/A</v>
      </c>
      <c r="G2968" s="32" t="str">
        <f>IF(Businesses!G2969="","N/A",Businesses!G2969)</f>
        <v>N/A</v>
      </c>
      <c r="H2968" s="32" t="str">
        <f>IF(Businesses!H2969="","N/A",Businesses!H2969)</f>
        <v>N/A</v>
      </c>
      <c r="I2968" s="32" t="str">
        <f>IF(AND(Businesses!B2969="",Businesses!C2969&lt;&gt;""),0,IF(Businesses!B2969="","N/A",IF(ISNUMBER(Businesses!B2969),Businesses!B2969,0)))</f>
        <v>N/A</v>
      </c>
    </row>
    <row r="2969" spans="2:9">
      <c r="B2969" s="32" t="str">
        <f t="shared" si="93"/>
        <v>N/A</v>
      </c>
      <c r="C2969" s="32" t="str">
        <f>IF(AND(Businesses!D2970="",Businesses!E2970&lt;&gt;""),0,IF(Businesses!D2970="","N/A",IF(ISNUMBER(Businesses!D2970),Businesses!D2970,0)))</f>
        <v>N/A</v>
      </c>
      <c r="D2969" s="32" t="str">
        <f>IF(Businesses!E2970="","N/A",Businesses!E2970)</f>
        <v>N/A</v>
      </c>
      <c r="E2969" s="32" t="str">
        <f>IF(Businesses!F2970="","N/A",Businesses!F2970)</f>
        <v>N/A</v>
      </c>
      <c r="F2969" s="32" t="str">
        <f t="shared" si="92"/>
        <v>N/A</v>
      </c>
      <c r="G2969" s="32" t="str">
        <f>IF(Businesses!G2970="","N/A",Businesses!G2970)</f>
        <v>N/A</v>
      </c>
      <c r="H2969" s="32" t="str">
        <f>IF(Businesses!H2970="","N/A",Businesses!H2970)</f>
        <v>N/A</v>
      </c>
      <c r="I2969" s="32" t="str">
        <f>IF(AND(Businesses!B2970="",Businesses!C2970&lt;&gt;""),0,IF(Businesses!B2970="","N/A",IF(ISNUMBER(Businesses!B2970),Businesses!B2970,0)))</f>
        <v>N/A</v>
      </c>
    </row>
    <row r="2970" spans="2:9">
      <c r="B2970" s="32" t="str">
        <f t="shared" si="93"/>
        <v>N/A</v>
      </c>
      <c r="C2970" s="32" t="str">
        <f>IF(AND(Businesses!D2971="",Businesses!E2971&lt;&gt;""),0,IF(Businesses!D2971="","N/A",IF(ISNUMBER(Businesses!D2971),Businesses!D2971,0)))</f>
        <v>N/A</v>
      </c>
      <c r="D2970" s="32" t="str">
        <f>IF(Businesses!E2971="","N/A",Businesses!E2971)</f>
        <v>N/A</v>
      </c>
      <c r="E2970" s="32" t="str">
        <f>IF(Businesses!F2971="","N/A",Businesses!F2971)</f>
        <v>N/A</v>
      </c>
      <c r="F2970" s="32" t="str">
        <f t="shared" si="92"/>
        <v>N/A</v>
      </c>
      <c r="G2970" s="32" t="str">
        <f>IF(Businesses!G2971="","N/A",Businesses!G2971)</f>
        <v>N/A</v>
      </c>
      <c r="H2970" s="32" t="str">
        <f>IF(Businesses!H2971="","N/A",Businesses!H2971)</f>
        <v>N/A</v>
      </c>
      <c r="I2970" s="32" t="str">
        <f>IF(AND(Businesses!B2971="",Businesses!C2971&lt;&gt;""),0,IF(Businesses!B2971="","N/A",IF(ISNUMBER(Businesses!B2971),Businesses!B2971,0)))</f>
        <v>N/A</v>
      </c>
    </row>
    <row r="2971" spans="2:9">
      <c r="B2971" s="32" t="str">
        <f t="shared" si="93"/>
        <v>N/A</v>
      </c>
      <c r="C2971" s="32" t="str">
        <f>IF(AND(Businesses!D2972="",Businesses!E2972&lt;&gt;""),0,IF(Businesses!D2972="","N/A",IF(ISNUMBER(Businesses!D2972),Businesses!D2972,0)))</f>
        <v>N/A</v>
      </c>
      <c r="D2971" s="32" t="str">
        <f>IF(Businesses!E2972="","N/A",Businesses!E2972)</f>
        <v>N/A</v>
      </c>
      <c r="E2971" s="32" t="str">
        <f>IF(Businesses!F2972="","N/A",Businesses!F2972)</f>
        <v>N/A</v>
      </c>
      <c r="F2971" s="32" t="str">
        <f t="shared" si="92"/>
        <v>N/A</v>
      </c>
      <c r="G2971" s="32" t="str">
        <f>IF(Businesses!G2972="","N/A",Businesses!G2972)</f>
        <v>N/A</v>
      </c>
      <c r="H2971" s="32" t="str">
        <f>IF(Businesses!H2972="","N/A",Businesses!H2972)</f>
        <v>N/A</v>
      </c>
      <c r="I2971" s="32" t="str">
        <f>IF(AND(Businesses!B2972="",Businesses!C2972&lt;&gt;""),0,IF(Businesses!B2972="","N/A",IF(ISNUMBER(Businesses!B2972),Businesses!B2972,0)))</f>
        <v>N/A</v>
      </c>
    </row>
    <row r="2972" spans="2:9">
      <c r="B2972" s="32" t="str">
        <f t="shared" si="93"/>
        <v>N/A</v>
      </c>
      <c r="C2972" s="32" t="str">
        <f>IF(AND(Businesses!D2973="",Businesses!E2973&lt;&gt;""),0,IF(Businesses!D2973="","N/A",IF(ISNUMBER(Businesses!D2973),Businesses!D2973,0)))</f>
        <v>N/A</v>
      </c>
      <c r="D2972" s="32" t="str">
        <f>IF(Businesses!E2973="","N/A",Businesses!E2973)</f>
        <v>N/A</v>
      </c>
      <c r="E2972" s="32" t="str">
        <f>IF(Businesses!F2973="","N/A",Businesses!F2973)</f>
        <v>N/A</v>
      </c>
      <c r="F2972" s="32" t="str">
        <f t="shared" si="92"/>
        <v>N/A</v>
      </c>
      <c r="G2972" s="32" t="str">
        <f>IF(Businesses!G2973="","N/A",Businesses!G2973)</f>
        <v>N/A</v>
      </c>
      <c r="H2972" s="32" t="str">
        <f>IF(Businesses!H2973="","N/A",Businesses!H2973)</f>
        <v>N/A</v>
      </c>
      <c r="I2972" s="32" t="str">
        <f>IF(AND(Businesses!B2973="",Businesses!C2973&lt;&gt;""),0,IF(Businesses!B2973="","N/A",IF(ISNUMBER(Businesses!B2973),Businesses!B2973,0)))</f>
        <v>N/A</v>
      </c>
    </row>
    <row r="2973" spans="2:9">
      <c r="B2973" s="32" t="str">
        <f t="shared" si="93"/>
        <v>N/A</v>
      </c>
      <c r="C2973" s="32" t="str">
        <f>IF(AND(Businesses!D2974="",Businesses!E2974&lt;&gt;""),0,IF(Businesses!D2974="","N/A",IF(ISNUMBER(Businesses!D2974),Businesses!D2974,0)))</f>
        <v>N/A</v>
      </c>
      <c r="D2973" s="32" t="str">
        <f>IF(Businesses!E2974="","N/A",Businesses!E2974)</f>
        <v>N/A</v>
      </c>
      <c r="E2973" s="32" t="str">
        <f>IF(Businesses!F2974="","N/A",Businesses!F2974)</f>
        <v>N/A</v>
      </c>
      <c r="F2973" s="32" t="str">
        <f t="shared" si="92"/>
        <v>N/A</v>
      </c>
      <c r="G2973" s="32" t="str">
        <f>IF(Businesses!G2974="","N/A",Businesses!G2974)</f>
        <v>N/A</v>
      </c>
      <c r="H2973" s="32" t="str">
        <f>IF(Businesses!H2974="","N/A",Businesses!H2974)</f>
        <v>N/A</v>
      </c>
      <c r="I2973" s="32" t="str">
        <f>IF(AND(Businesses!B2974="",Businesses!C2974&lt;&gt;""),0,IF(Businesses!B2974="","N/A",IF(ISNUMBER(Businesses!B2974),Businesses!B2974,0)))</f>
        <v>N/A</v>
      </c>
    </row>
    <row r="2974" spans="2:9">
      <c r="B2974" s="32" t="str">
        <f t="shared" si="93"/>
        <v>N/A</v>
      </c>
      <c r="C2974" s="32" t="str">
        <f>IF(AND(Businesses!D2975="",Businesses!E2975&lt;&gt;""),0,IF(Businesses!D2975="","N/A",IF(ISNUMBER(Businesses!D2975),Businesses!D2975,0)))</f>
        <v>N/A</v>
      </c>
      <c r="D2974" s="32" t="str">
        <f>IF(Businesses!E2975="","N/A",Businesses!E2975)</f>
        <v>N/A</v>
      </c>
      <c r="E2974" s="32" t="str">
        <f>IF(Businesses!F2975="","N/A",Businesses!F2975)</f>
        <v>N/A</v>
      </c>
      <c r="F2974" s="32" t="str">
        <f t="shared" si="92"/>
        <v>N/A</v>
      </c>
      <c r="G2974" s="32" t="str">
        <f>IF(Businesses!G2975="","N/A",Businesses!G2975)</f>
        <v>N/A</v>
      </c>
      <c r="H2974" s="32" t="str">
        <f>IF(Businesses!H2975="","N/A",Businesses!H2975)</f>
        <v>N/A</v>
      </c>
      <c r="I2974" s="32" t="str">
        <f>IF(AND(Businesses!B2975="",Businesses!C2975&lt;&gt;""),0,IF(Businesses!B2975="","N/A",IF(ISNUMBER(Businesses!B2975),Businesses!B2975,0)))</f>
        <v>N/A</v>
      </c>
    </row>
    <row r="2975" spans="2:9">
      <c r="B2975" s="32" t="str">
        <f t="shared" si="93"/>
        <v>N/A</v>
      </c>
      <c r="C2975" s="32" t="str">
        <f>IF(AND(Businesses!D2976="",Businesses!E2976&lt;&gt;""),0,IF(Businesses!D2976="","N/A",IF(ISNUMBER(Businesses!D2976),Businesses!D2976,0)))</f>
        <v>N/A</v>
      </c>
      <c r="D2975" s="32" t="str">
        <f>IF(Businesses!E2976="","N/A",Businesses!E2976)</f>
        <v>N/A</v>
      </c>
      <c r="E2975" s="32" t="str">
        <f>IF(Businesses!F2976="","N/A",Businesses!F2976)</f>
        <v>N/A</v>
      </c>
      <c r="F2975" s="32" t="str">
        <f t="shared" si="92"/>
        <v>N/A</v>
      </c>
      <c r="G2975" s="32" t="str">
        <f>IF(Businesses!G2976="","N/A",Businesses!G2976)</f>
        <v>N/A</v>
      </c>
      <c r="H2975" s="32" t="str">
        <f>IF(Businesses!H2976="","N/A",Businesses!H2976)</f>
        <v>N/A</v>
      </c>
      <c r="I2975" s="32" t="str">
        <f>IF(AND(Businesses!B2976="",Businesses!C2976&lt;&gt;""),0,IF(Businesses!B2976="","N/A",IF(ISNUMBER(Businesses!B2976),Businesses!B2976,0)))</f>
        <v>N/A</v>
      </c>
    </row>
    <row r="2976" spans="2:9">
      <c r="B2976" s="32" t="str">
        <f t="shared" si="93"/>
        <v>N/A</v>
      </c>
      <c r="C2976" s="32" t="str">
        <f>IF(AND(Businesses!D2977="",Businesses!E2977&lt;&gt;""),0,IF(Businesses!D2977="","N/A",IF(ISNUMBER(Businesses!D2977),Businesses!D2977,0)))</f>
        <v>N/A</v>
      </c>
      <c r="D2976" s="32" t="str">
        <f>IF(Businesses!E2977="","N/A",Businesses!E2977)</f>
        <v>N/A</v>
      </c>
      <c r="E2976" s="32" t="str">
        <f>IF(Businesses!F2977="","N/A",Businesses!F2977)</f>
        <v>N/A</v>
      </c>
      <c r="F2976" s="32" t="str">
        <f t="shared" si="92"/>
        <v>N/A</v>
      </c>
      <c r="G2976" s="32" t="str">
        <f>IF(Businesses!G2977="","N/A",Businesses!G2977)</f>
        <v>N/A</v>
      </c>
      <c r="H2976" s="32" t="str">
        <f>IF(Businesses!H2977="","N/A",Businesses!H2977)</f>
        <v>N/A</v>
      </c>
      <c r="I2976" s="32" t="str">
        <f>IF(AND(Businesses!B2977="",Businesses!C2977&lt;&gt;""),0,IF(Businesses!B2977="","N/A",IF(ISNUMBER(Businesses!B2977),Businesses!B2977,0)))</f>
        <v>N/A</v>
      </c>
    </row>
    <row r="2977" spans="2:9">
      <c r="B2977" s="32" t="str">
        <f t="shared" si="93"/>
        <v>N/A</v>
      </c>
      <c r="C2977" s="32" t="str">
        <f>IF(AND(Businesses!D2978="",Businesses!E2978&lt;&gt;""),0,IF(Businesses!D2978="","N/A",IF(ISNUMBER(Businesses!D2978),Businesses!D2978,0)))</f>
        <v>N/A</v>
      </c>
      <c r="D2977" s="32" t="str">
        <f>IF(Businesses!E2978="","N/A",Businesses!E2978)</f>
        <v>N/A</v>
      </c>
      <c r="E2977" s="32" t="str">
        <f>IF(Businesses!F2978="","N/A",Businesses!F2978)</f>
        <v>N/A</v>
      </c>
      <c r="F2977" s="32" t="str">
        <f t="shared" si="92"/>
        <v>N/A</v>
      </c>
      <c r="G2977" s="32" t="str">
        <f>IF(Businesses!G2978="","N/A",Businesses!G2978)</f>
        <v>N/A</v>
      </c>
      <c r="H2977" s="32" t="str">
        <f>IF(Businesses!H2978="","N/A",Businesses!H2978)</f>
        <v>N/A</v>
      </c>
      <c r="I2977" s="32" t="str">
        <f>IF(AND(Businesses!B2978="",Businesses!C2978&lt;&gt;""),0,IF(Businesses!B2978="","N/A",IF(ISNUMBER(Businesses!B2978),Businesses!B2978,0)))</f>
        <v>N/A</v>
      </c>
    </row>
    <row r="2978" spans="2:9">
      <c r="B2978" s="32" t="str">
        <f t="shared" si="93"/>
        <v>N/A</v>
      </c>
      <c r="C2978" s="32" t="str">
        <f>IF(AND(Businesses!D2979="",Businesses!E2979&lt;&gt;""),0,IF(Businesses!D2979="","N/A",IF(ISNUMBER(Businesses!D2979),Businesses!D2979,0)))</f>
        <v>N/A</v>
      </c>
      <c r="D2978" s="32" t="str">
        <f>IF(Businesses!E2979="","N/A",Businesses!E2979)</f>
        <v>N/A</v>
      </c>
      <c r="E2978" s="32" t="str">
        <f>IF(Businesses!F2979="","N/A",Businesses!F2979)</f>
        <v>N/A</v>
      </c>
      <c r="F2978" s="32" t="str">
        <f t="shared" si="92"/>
        <v>N/A</v>
      </c>
      <c r="G2978" s="32" t="str">
        <f>IF(Businesses!G2979="","N/A",Businesses!G2979)</f>
        <v>N/A</v>
      </c>
      <c r="H2978" s="32" t="str">
        <f>IF(Businesses!H2979="","N/A",Businesses!H2979)</f>
        <v>N/A</v>
      </c>
      <c r="I2978" s="32" t="str">
        <f>IF(AND(Businesses!B2979="",Businesses!C2979&lt;&gt;""),0,IF(Businesses!B2979="","N/A",IF(ISNUMBER(Businesses!B2979),Businesses!B2979,0)))</f>
        <v>N/A</v>
      </c>
    </row>
    <row r="2979" spans="2:9">
      <c r="B2979" s="32" t="str">
        <f t="shared" si="93"/>
        <v>N/A</v>
      </c>
      <c r="C2979" s="32" t="str">
        <f>IF(AND(Businesses!D2980="",Businesses!E2980&lt;&gt;""),0,IF(Businesses!D2980="","N/A",IF(ISNUMBER(Businesses!D2980),Businesses!D2980,0)))</f>
        <v>N/A</v>
      </c>
      <c r="D2979" s="32" t="str">
        <f>IF(Businesses!E2980="","N/A",Businesses!E2980)</f>
        <v>N/A</v>
      </c>
      <c r="E2979" s="32" t="str">
        <f>IF(Businesses!F2980="","N/A",Businesses!F2980)</f>
        <v>N/A</v>
      </c>
      <c r="F2979" s="32" t="str">
        <f t="shared" si="92"/>
        <v>N/A</v>
      </c>
      <c r="G2979" s="32" t="str">
        <f>IF(Businesses!G2980="","N/A",Businesses!G2980)</f>
        <v>N/A</v>
      </c>
      <c r="H2979" s="32" t="str">
        <f>IF(Businesses!H2980="","N/A",Businesses!H2980)</f>
        <v>N/A</v>
      </c>
      <c r="I2979" s="32" t="str">
        <f>IF(AND(Businesses!B2980="",Businesses!C2980&lt;&gt;""),0,IF(Businesses!B2980="","N/A",IF(ISNUMBER(Businesses!B2980),Businesses!B2980,0)))</f>
        <v>N/A</v>
      </c>
    </row>
    <row r="2980" spans="2:9">
      <c r="B2980" s="32" t="str">
        <f t="shared" si="93"/>
        <v>N/A</v>
      </c>
      <c r="C2980" s="32" t="str">
        <f>IF(AND(Businesses!D2981="",Businesses!E2981&lt;&gt;""),0,IF(Businesses!D2981="","N/A",IF(ISNUMBER(Businesses!D2981),Businesses!D2981,0)))</f>
        <v>N/A</v>
      </c>
      <c r="D2980" s="32" t="str">
        <f>IF(Businesses!E2981="","N/A",Businesses!E2981)</f>
        <v>N/A</v>
      </c>
      <c r="E2980" s="32" t="str">
        <f>IF(Businesses!F2981="","N/A",Businesses!F2981)</f>
        <v>N/A</v>
      </c>
      <c r="F2980" s="32" t="str">
        <f t="shared" si="92"/>
        <v>N/A</v>
      </c>
      <c r="G2980" s="32" t="str">
        <f>IF(Businesses!G2981="","N/A",Businesses!G2981)</f>
        <v>N/A</v>
      </c>
      <c r="H2980" s="32" t="str">
        <f>IF(Businesses!H2981="","N/A",Businesses!H2981)</f>
        <v>N/A</v>
      </c>
      <c r="I2980" s="32" t="str">
        <f>IF(AND(Businesses!B2981="",Businesses!C2981&lt;&gt;""),0,IF(Businesses!B2981="","N/A",IF(ISNUMBER(Businesses!B2981),Businesses!B2981,0)))</f>
        <v>N/A</v>
      </c>
    </row>
    <row r="2981" spans="2:9">
      <c r="B2981" s="32" t="str">
        <f t="shared" si="93"/>
        <v>N/A</v>
      </c>
      <c r="C2981" s="32" t="str">
        <f>IF(AND(Businesses!D2982="",Businesses!E2982&lt;&gt;""),0,IF(Businesses!D2982="","N/A",IF(ISNUMBER(Businesses!D2982),Businesses!D2982,0)))</f>
        <v>N/A</v>
      </c>
      <c r="D2981" s="32" t="str">
        <f>IF(Businesses!E2982="","N/A",Businesses!E2982)</f>
        <v>N/A</v>
      </c>
      <c r="E2981" s="32" t="str">
        <f>IF(Businesses!F2982="","N/A",Businesses!F2982)</f>
        <v>N/A</v>
      </c>
      <c r="F2981" s="32" t="str">
        <f t="shared" si="92"/>
        <v>N/A</v>
      </c>
      <c r="G2981" s="32" t="str">
        <f>IF(Businesses!G2982="","N/A",Businesses!G2982)</f>
        <v>N/A</v>
      </c>
      <c r="H2981" s="32" t="str">
        <f>IF(Businesses!H2982="","N/A",Businesses!H2982)</f>
        <v>N/A</v>
      </c>
      <c r="I2981" s="32" t="str">
        <f>IF(AND(Businesses!B2982="",Businesses!C2982&lt;&gt;""),0,IF(Businesses!B2982="","N/A",IF(ISNUMBER(Businesses!B2982),Businesses!B2982,0)))</f>
        <v>N/A</v>
      </c>
    </row>
    <row r="2982" spans="2:9">
      <c r="B2982" s="32" t="str">
        <f t="shared" si="93"/>
        <v>N/A</v>
      </c>
      <c r="C2982" s="32" t="str">
        <f>IF(AND(Businesses!D2983="",Businesses!E2983&lt;&gt;""),0,IF(Businesses!D2983="","N/A",IF(ISNUMBER(Businesses!D2983),Businesses!D2983,0)))</f>
        <v>N/A</v>
      </c>
      <c r="D2982" s="32" t="str">
        <f>IF(Businesses!E2983="","N/A",Businesses!E2983)</f>
        <v>N/A</v>
      </c>
      <c r="E2982" s="32" t="str">
        <f>IF(Businesses!F2983="","N/A",Businesses!F2983)</f>
        <v>N/A</v>
      </c>
      <c r="F2982" s="32" t="str">
        <f t="shared" si="92"/>
        <v>N/A</v>
      </c>
      <c r="G2982" s="32" t="str">
        <f>IF(Businesses!G2983="","N/A",Businesses!G2983)</f>
        <v>N/A</v>
      </c>
      <c r="H2982" s="32" t="str">
        <f>IF(Businesses!H2983="","N/A",Businesses!H2983)</f>
        <v>N/A</v>
      </c>
      <c r="I2982" s="32" t="str">
        <f>IF(AND(Businesses!B2983="",Businesses!C2983&lt;&gt;""),0,IF(Businesses!B2983="","N/A",IF(ISNUMBER(Businesses!B2983),Businesses!B2983,0)))</f>
        <v>N/A</v>
      </c>
    </row>
    <row r="2983" spans="2:9">
      <c r="B2983" s="32" t="str">
        <f t="shared" si="93"/>
        <v>N/A</v>
      </c>
      <c r="C2983" s="32" t="str">
        <f>IF(AND(Businesses!D2984="",Businesses!E2984&lt;&gt;""),0,IF(Businesses!D2984="","N/A",IF(ISNUMBER(Businesses!D2984),Businesses!D2984,0)))</f>
        <v>N/A</v>
      </c>
      <c r="D2983" s="32" t="str">
        <f>IF(Businesses!E2984="","N/A",Businesses!E2984)</f>
        <v>N/A</v>
      </c>
      <c r="E2983" s="32" t="str">
        <f>IF(Businesses!F2984="","N/A",Businesses!F2984)</f>
        <v>N/A</v>
      </c>
      <c r="F2983" s="32" t="str">
        <f t="shared" si="92"/>
        <v>N/A</v>
      </c>
      <c r="G2983" s="32" t="str">
        <f>IF(Businesses!G2984="","N/A",Businesses!G2984)</f>
        <v>N/A</v>
      </c>
      <c r="H2983" s="32" t="str">
        <f>IF(Businesses!H2984="","N/A",Businesses!H2984)</f>
        <v>N/A</v>
      </c>
      <c r="I2983" s="32" t="str">
        <f>IF(AND(Businesses!B2984="",Businesses!C2984&lt;&gt;""),0,IF(Businesses!B2984="","N/A",IF(ISNUMBER(Businesses!B2984),Businesses!B2984,0)))</f>
        <v>N/A</v>
      </c>
    </row>
    <row r="2984" spans="2:9">
      <c r="B2984" s="32" t="str">
        <f t="shared" si="93"/>
        <v>N/A</v>
      </c>
      <c r="C2984" s="32" t="str">
        <f>IF(AND(Businesses!D2985="",Businesses!E2985&lt;&gt;""),0,IF(Businesses!D2985="","N/A",IF(ISNUMBER(Businesses!D2985),Businesses!D2985,0)))</f>
        <v>N/A</v>
      </c>
      <c r="D2984" s="32" t="str">
        <f>IF(Businesses!E2985="","N/A",Businesses!E2985)</f>
        <v>N/A</v>
      </c>
      <c r="E2984" s="32" t="str">
        <f>IF(Businesses!F2985="","N/A",Businesses!F2985)</f>
        <v>N/A</v>
      </c>
      <c r="F2984" s="32" t="str">
        <f t="shared" si="92"/>
        <v>N/A</v>
      </c>
      <c r="G2984" s="32" t="str">
        <f>IF(Businesses!G2985="","N/A",Businesses!G2985)</f>
        <v>N/A</v>
      </c>
      <c r="H2984" s="32" t="str">
        <f>IF(Businesses!H2985="","N/A",Businesses!H2985)</f>
        <v>N/A</v>
      </c>
      <c r="I2984" s="32" t="str">
        <f>IF(AND(Businesses!B2985="",Businesses!C2985&lt;&gt;""),0,IF(Businesses!B2985="","N/A",IF(ISNUMBER(Businesses!B2985),Businesses!B2985,0)))</f>
        <v>N/A</v>
      </c>
    </row>
    <row r="2985" spans="2:9">
      <c r="B2985" s="32" t="str">
        <f t="shared" si="93"/>
        <v>N/A</v>
      </c>
      <c r="C2985" s="32" t="str">
        <f>IF(AND(Businesses!D2986="",Businesses!E2986&lt;&gt;""),0,IF(Businesses!D2986="","N/A",IF(ISNUMBER(Businesses!D2986),Businesses!D2986,0)))</f>
        <v>N/A</v>
      </c>
      <c r="D2985" s="32" t="str">
        <f>IF(Businesses!E2986="","N/A",Businesses!E2986)</f>
        <v>N/A</v>
      </c>
      <c r="E2985" s="32" t="str">
        <f>IF(Businesses!F2986="","N/A",Businesses!F2986)</f>
        <v>N/A</v>
      </c>
      <c r="F2985" s="32" t="str">
        <f t="shared" si="92"/>
        <v>N/A</v>
      </c>
      <c r="G2985" s="32" t="str">
        <f>IF(Businesses!G2986="","N/A",Businesses!G2986)</f>
        <v>N/A</v>
      </c>
      <c r="H2985" s="32" t="str">
        <f>IF(Businesses!H2986="","N/A",Businesses!H2986)</f>
        <v>N/A</v>
      </c>
      <c r="I2985" s="32" t="str">
        <f>IF(AND(Businesses!B2986="",Businesses!C2986&lt;&gt;""),0,IF(Businesses!B2986="","N/A",IF(ISNUMBER(Businesses!B2986),Businesses!B2986,0)))</f>
        <v>N/A</v>
      </c>
    </row>
    <row r="2986" spans="2:9">
      <c r="B2986" s="32" t="str">
        <f t="shared" si="93"/>
        <v>N/A</v>
      </c>
      <c r="C2986" s="32" t="str">
        <f>IF(AND(Businesses!D2987="",Businesses!E2987&lt;&gt;""),0,IF(Businesses!D2987="","N/A",IF(ISNUMBER(Businesses!D2987),Businesses!D2987,0)))</f>
        <v>N/A</v>
      </c>
      <c r="D2986" s="32" t="str">
        <f>IF(Businesses!E2987="","N/A",Businesses!E2987)</f>
        <v>N/A</v>
      </c>
      <c r="E2986" s="32" t="str">
        <f>IF(Businesses!F2987="","N/A",Businesses!F2987)</f>
        <v>N/A</v>
      </c>
      <c r="F2986" s="32" t="str">
        <f t="shared" si="92"/>
        <v>N/A</v>
      </c>
      <c r="G2986" s="32" t="str">
        <f>IF(Businesses!G2987="","N/A",Businesses!G2987)</f>
        <v>N/A</v>
      </c>
      <c r="H2986" s="32" t="str">
        <f>IF(Businesses!H2987="","N/A",Businesses!H2987)</f>
        <v>N/A</v>
      </c>
      <c r="I2986" s="32" t="str">
        <f>IF(AND(Businesses!B2987="",Businesses!C2987&lt;&gt;""),0,IF(Businesses!B2987="","N/A",IF(ISNUMBER(Businesses!B2987),Businesses!B2987,0)))</f>
        <v>N/A</v>
      </c>
    </row>
    <row r="2987" spans="2:9">
      <c r="B2987" s="32" t="str">
        <f t="shared" si="93"/>
        <v>N/A</v>
      </c>
      <c r="C2987" s="32" t="str">
        <f>IF(AND(Businesses!D2988="",Businesses!E2988&lt;&gt;""),0,IF(Businesses!D2988="","N/A",IF(ISNUMBER(Businesses!D2988),Businesses!D2988,0)))</f>
        <v>N/A</v>
      </c>
      <c r="D2987" s="32" t="str">
        <f>IF(Businesses!E2988="","N/A",Businesses!E2988)</f>
        <v>N/A</v>
      </c>
      <c r="E2987" s="32" t="str">
        <f>IF(Businesses!F2988="","N/A",Businesses!F2988)</f>
        <v>N/A</v>
      </c>
      <c r="F2987" s="32" t="str">
        <f t="shared" si="92"/>
        <v>N/A</v>
      </c>
      <c r="G2987" s="32" t="str">
        <f>IF(Businesses!G2988="","N/A",Businesses!G2988)</f>
        <v>N/A</v>
      </c>
      <c r="H2987" s="32" t="str">
        <f>IF(Businesses!H2988="","N/A",Businesses!H2988)</f>
        <v>N/A</v>
      </c>
      <c r="I2987" s="32" t="str">
        <f>IF(AND(Businesses!B2988="",Businesses!C2988&lt;&gt;""),0,IF(Businesses!B2988="","N/A",IF(ISNUMBER(Businesses!B2988),Businesses!B2988,0)))</f>
        <v>N/A</v>
      </c>
    </row>
    <row r="2988" spans="2:9">
      <c r="B2988" s="32" t="str">
        <f t="shared" si="93"/>
        <v>N/A</v>
      </c>
      <c r="C2988" s="32" t="str">
        <f>IF(AND(Businesses!D2989="",Businesses!E2989&lt;&gt;""),0,IF(Businesses!D2989="","N/A",IF(ISNUMBER(Businesses!D2989),Businesses!D2989,0)))</f>
        <v>N/A</v>
      </c>
      <c r="D2988" s="32" t="str">
        <f>IF(Businesses!E2989="","N/A",Businesses!E2989)</f>
        <v>N/A</v>
      </c>
      <c r="E2988" s="32" t="str">
        <f>IF(Businesses!F2989="","N/A",Businesses!F2989)</f>
        <v>N/A</v>
      </c>
      <c r="F2988" s="32" t="str">
        <f t="shared" si="92"/>
        <v>N/A</v>
      </c>
      <c r="G2988" s="32" t="str">
        <f>IF(Businesses!G2989="","N/A",Businesses!G2989)</f>
        <v>N/A</v>
      </c>
      <c r="H2988" s="32" t="str">
        <f>IF(Businesses!H2989="","N/A",Businesses!H2989)</f>
        <v>N/A</v>
      </c>
      <c r="I2988" s="32" t="str">
        <f>IF(AND(Businesses!B2989="",Businesses!C2989&lt;&gt;""),0,IF(Businesses!B2989="","N/A",IF(ISNUMBER(Businesses!B2989),Businesses!B2989,0)))</f>
        <v>N/A</v>
      </c>
    </row>
    <row r="2989" spans="2:9">
      <c r="B2989" s="32" t="str">
        <f t="shared" si="93"/>
        <v>N/A</v>
      </c>
      <c r="C2989" s="32" t="str">
        <f>IF(AND(Businesses!D2990="",Businesses!E2990&lt;&gt;""),0,IF(Businesses!D2990="","N/A",IF(ISNUMBER(Businesses!D2990),Businesses!D2990,0)))</f>
        <v>N/A</v>
      </c>
      <c r="D2989" s="32" t="str">
        <f>IF(Businesses!E2990="","N/A",Businesses!E2990)</f>
        <v>N/A</v>
      </c>
      <c r="E2989" s="32" t="str">
        <f>IF(Businesses!F2990="","N/A",Businesses!F2990)</f>
        <v>N/A</v>
      </c>
      <c r="F2989" s="32" t="str">
        <f t="shared" si="92"/>
        <v>N/A</v>
      </c>
      <c r="G2989" s="32" t="str">
        <f>IF(Businesses!G2990="","N/A",Businesses!G2990)</f>
        <v>N/A</v>
      </c>
      <c r="H2989" s="32" t="str">
        <f>IF(Businesses!H2990="","N/A",Businesses!H2990)</f>
        <v>N/A</v>
      </c>
      <c r="I2989" s="32" t="str">
        <f>IF(AND(Businesses!B2990="",Businesses!C2990&lt;&gt;""),0,IF(Businesses!B2990="","N/A",IF(ISNUMBER(Businesses!B2990),Businesses!B2990,0)))</f>
        <v>N/A</v>
      </c>
    </row>
    <row r="2990" spans="2:9">
      <c r="B2990" s="32" t="str">
        <f t="shared" si="93"/>
        <v>N/A</v>
      </c>
      <c r="C2990" s="32" t="str">
        <f>IF(AND(Businesses!D2991="",Businesses!E2991&lt;&gt;""),0,IF(Businesses!D2991="","N/A",IF(ISNUMBER(Businesses!D2991),Businesses!D2991,0)))</f>
        <v>N/A</v>
      </c>
      <c r="D2990" s="32" t="str">
        <f>IF(Businesses!E2991="","N/A",Businesses!E2991)</f>
        <v>N/A</v>
      </c>
      <c r="E2990" s="32" t="str">
        <f>IF(Businesses!F2991="","N/A",Businesses!F2991)</f>
        <v>N/A</v>
      </c>
      <c r="F2990" s="32" t="str">
        <f t="shared" si="92"/>
        <v>N/A</v>
      </c>
      <c r="G2990" s="32" t="str">
        <f>IF(Businesses!G2991="","N/A",Businesses!G2991)</f>
        <v>N/A</v>
      </c>
      <c r="H2990" s="32" t="str">
        <f>IF(Businesses!H2991="","N/A",Businesses!H2991)</f>
        <v>N/A</v>
      </c>
      <c r="I2990" s="32" t="str">
        <f>IF(AND(Businesses!B2991="",Businesses!C2991&lt;&gt;""),0,IF(Businesses!B2991="","N/A",IF(ISNUMBER(Businesses!B2991),Businesses!B2991,0)))</f>
        <v>N/A</v>
      </c>
    </row>
    <row r="2991" spans="2:9">
      <c r="B2991" s="32" t="str">
        <f t="shared" si="93"/>
        <v>N/A</v>
      </c>
      <c r="C2991" s="32" t="str">
        <f>IF(AND(Businesses!D2992="",Businesses!E2992&lt;&gt;""),0,IF(Businesses!D2992="","N/A",IF(ISNUMBER(Businesses!D2992),Businesses!D2992,0)))</f>
        <v>N/A</v>
      </c>
      <c r="D2991" s="32" t="str">
        <f>IF(Businesses!E2992="","N/A",Businesses!E2992)</f>
        <v>N/A</v>
      </c>
      <c r="E2991" s="32" t="str">
        <f>IF(Businesses!F2992="","N/A",Businesses!F2992)</f>
        <v>N/A</v>
      </c>
      <c r="F2991" s="32" t="str">
        <f t="shared" si="92"/>
        <v>N/A</v>
      </c>
      <c r="G2991" s="32" t="str">
        <f>IF(Businesses!G2992="","N/A",Businesses!G2992)</f>
        <v>N/A</v>
      </c>
      <c r="H2991" s="32" t="str">
        <f>IF(Businesses!H2992="","N/A",Businesses!H2992)</f>
        <v>N/A</v>
      </c>
      <c r="I2991" s="32" t="str">
        <f>IF(AND(Businesses!B2992="",Businesses!C2992&lt;&gt;""),0,IF(Businesses!B2992="","N/A",IF(ISNUMBER(Businesses!B2992),Businesses!B2992,0)))</f>
        <v>N/A</v>
      </c>
    </row>
    <row r="2992" spans="2:9">
      <c r="B2992" s="32" t="str">
        <f t="shared" si="93"/>
        <v>N/A</v>
      </c>
      <c r="C2992" s="32" t="str">
        <f>IF(AND(Businesses!D2993="",Businesses!E2993&lt;&gt;""),0,IF(Businesses!D2993="","N/A",IF(ISNUMBER(Businesses!D2993),Businesses!D2993,0)))</f>
        <v>N/A</v>
      </c>
      <c r="D2992" s="32" t="str">
        <f>IF(Businesses!E2993="","N/A",Businesses!E2993)</f>
        <v>N/A</v>
      </c>
      <c r="E2992" s="32" t="str">
        <f>IF(Businesses!F2993="","N/A",Businesses!F2993)</f>
        <v>N/A</v>
      </c>
      <c r="F2992" s="32" t="str">
        <f t="shared" si="92"/>
        <v>N/A</v>
      </c>
      <c r="G2992" s="32" t="str">
        <f>IF(Businesses!G2993="","N/A",Businesses!G2993)</f>
        <v>N/A</v>
      </c>
      <c r="H2992" s="32" t="str">
        <f>IF(Businesses!H2993="","N/A",Businesses!H2993)</f>
        <v>N/A</v>
      </c>
      <c r="I2992" s="32" t="str">
        <f>IF(AND(Businesses!B2993="",Businesses!C2993&lt;&gt;""),0,IF(Businesses!B2993="","N/A",IF(ISNUMBER(Businesses!B2993),Businesses!B2993,0)))</f>
        <v>N/A</v>
      </c>
    </row>
    <row r="2993" spans="2:9">
      <c r="B2993" s="32" t="str">
        <f t="shared" si="93"/>
        <v>N/A</v>
      </c>
      <c r="C2993" s="32" t="str">
        <f>IF(AND(Businesses!D2994="",Businesses!E2994&lt;&gt;""),0,IF(Businesses!D2994="","N/A",IF(ISNUMBER(Businesses!D2994),Businesses!D2994,0)))</f>
        <v>N/A</v>
      </c>
      <c r="D2993" s="32" t="str">
        <f>IF(Businesses!E2994="","N/A",Businesses!E2994)</f>
        <v>N/A</v>
      </c>
      <c r="E2993" s="32" t="str">
        <f>IF(Businesses!F2994="","N/A",Businesses!F2994)</f>
        <v>N/A</v>
      </c>
      <c r="F2993" s="32" t="str">
        <f t="shared" si="92"/>
        <v>N/A</v>
      </c>
      <c r="G2993" s="32" t="str">
        <f>IF(Businesses!G2994="","N/A",Businesses!G2994)</f>
        <v>N/A</v>
      </c>
      <c r="H2993" s="32" t="str">
        <f>IF(Businesses!H2994="","N/A",Businesses!H2994)</f>
        <v>N/A</v>
      </c>
      <c r="I2993" s="32" t="str">
        <f>IF(AND(Businesses!B2994="",Businesses!C2994&lt;&gt;""),0,IF(Businesses!B2994="","N/A",IF(ISNUMBER(Businesses!B2994),Businesses!B2994,0)))</f>
        <v>N/A</v>
      </c>
    </row>
    <row r="2994" spans="2:9">
      <c r="B2994" s="32" t="str">
        <f t="shared" si="93"/>
        <v>N/A</v>
      </c>
      <c r="C2994" s="32" t="str">
        <f>IF(AND(Businesses!D2995="",Businesses!E2995&lt;&gt;""),0,IF(Businesses!D2995="","N/A",IF(ISNUMBER(Businesses!D2995),Businesses!D2995,0)))</f>
        <v>N/A</v>
      </c>
      <c r="D2994" s="32" t="str">
        <f>IF(Businesses!E2995="","N/A",Businesses!E2995)</f>
        <v>N/A</v>
      </c>
      <c r="E2994" s="32" t="str">
        <f>IF(Businesses!F2995="","N/A",Businesses!F2995)</f>
        <v>N/A</v>
      </c>
      <c r="F2994" s="32" t="str">
        <f t="shared" si="92"/>
        <v>N/A</v>
      </c>
      <c r="G2994" s="32" t="str">
        <f>IF(Businesses!G2995="","N/A",Businesses!G2995)</f>
        <v>N/A</v>
      </c>
      <c r="H2994" s="32" t="str">
        <f>IF(Businesses!H2995="","N/A",Businesses!H2995)</f>
        <v>N/A</v>
      </c>
      <c r="I2994" s="32" t="str">
        <f>IF(AND(Businesses!B2995="",Businesses!C2995&lt;&gt;""),0,IF(Businesses!B2995="","N/A",IF(ISNUMBER(Businesses!B2995),Businesses!B2995,0)))</f>
        <v>N/A</v>
      </c>
    </row>
    <row r="2995" spans="2:9">
      <c r="B2995" s="32" t="str">
        <f t="shared" si="93"/>
        <v>N/A</v>
      </c>
      <c r="C2995" s="32" t="str">
        <f>IF(AND(Businesses!D2996="",Businesses!E2996&lt;&gt;""),0,IF(Businesses!D2996="","N/A",IF(ISNUMBER(Businesses!D2996),Businesses!D2996,0)))</f>
        <v>N/A</v>
      </c>
      <c r="D2995" s="32" t="str">
        <f>IF(Businesses!E2996="","N/A",Businesses!E2996)</f>
        <v>N/A</v>
      </c>
      <c r="E2995" s="32" t="str">
        <f>IF(Businesses!F2996="","N/A",Businesses!F2996)</f>
        <v>N/A</v>
      </c>
      <c r="F2995" s="32" t="str">
        <f t="shared" si="92"/>
        <v>N/A</v>
      </c>
      <c r="G2995" s="32" t="str">
        <f>IF(Businesses!G2996="","N/A",Businesses!G2996)</f>
        <v>N/A</v>
      </c>
      <c r="H2995" s="32" t="str">
        <f>IF(Businesses!H2996="","N/A",Businesses!H2996)</f>
        <v>N/A</v>
      </c>
      <c r="I2995" s="32" t="str">
        <f>IF(AND(Businesses!B2996="",Businesses!C2996&lt;&gt;""),0,IF(Businesses!B2996="","N/A",IF(ISNUMBER(Businesses!B2996),Businesses!B2996,0)))</f>
        <v>N/A</v>
      </c>
    </row>
    <row r="2996" spans="2:9">
      <c r="B2996" s="32" t="str">
        <f t="shared" si="93"/>
        <v>N/A</v>
      </c>
      <c r="C2996" s="32" t="str">
        <f>IF(AND(Businesses!D2997="",Businesses!E2997&lt;&gt;""),0,IF(Businesses!D2997="","N/A",IF(ISNUMBER(Businesses!D2997),Businesses!D2997,0)))</f>
        <v>N/A</v>
      </c>
      <c r="D2996" s="32" t="str">
        <f>IF(Businesses!E2997="","N/A",Businesses!E2997)</f>
        <v>N/A</v>
      </c>
      <c r="E2996" s="32" t="str">
        <f>IF(Businesses!F2997="","N/A",Businesses!F2997)</f>
        <v>N/A</v>
      </c>
      <c r="F2996" s="32" t="str">
        <f t="shared" si="92"/>
        <v>N/A</v>
      </c>
      <c r="G2996" s="32" t="str">
        <f>IF(Businesses!G2997="","N/A",Businesses!G2997)</f>
        <v>N/A</v>
      </c>
      <c r="H2996" s="32" t="str">
        <f>IF(Businesses!H2997="","N/A",Businesses!H2997)</f>
        <v>N/A</v>
      </c>
      <c r="I2996" s="32" t="str">
        <f>IF(AND(Businesses!B2997="",Businesses!C2997&lt;&gt;""),0,IF(Businesses!B2997="","N/A",IF(ISNUMBER(Businesses!B2997),Businesses!B2997,0)))</f>
        <v>N/A</v>
      </c>
    </row>
    <row r="2997" spans="2:9">
      <c r="B2997" s="32" t="str">
        <f t="shared" si="93"/>
        <v>N/A</v>
      </c>
      <c r="C2997" s="32" t="str">
        <f>IF(AND(Businesses!D2998="",Businesses!E2998&lt;&gt;""),0,IF(Businesses!D2998="","N/A",IF(ISNUMBER(Businesses!D2998),Businesses!D2998,0)))</f>
        <v>N/A</v>
      </c>
      <c r="D2997" s="32" t="str">
        <f>IF(Businesses!E2998="","N/A",Businesses!E2998)</f>
        <v>N/A</v>
      </c>
      <c r="E2997" s="32" t="str">
        <f>IF(Businesses!F2998="","N/A",Businesses!F2998)</f>
        <v>N/A</v>
      </c>
      <c r="F2997" s="32" t="str">
        <f t="shared" si="92"/>
        <v>N/A</v>
      </c>
      <c r="G2997" s="32" t="str">
        <f>IF(Businesses!G2998="","N/A",Businesses!G2998)</f>
        <v>N/A</v>
      </c>
      <c r="H2997" s="32" t="str">
        <f>IF(Businesses!H2998="","N/A",Businesses!H2998)</f>
        <v>N/A</v>
      </c>
      <c r="I2997" s="32" t="str">
        <f>IF(AND(Businesses!B2998="",Businesses!C2998&lt;&gt;""),0,IF(Businesses!B2998="","N/A",IF(ISNUMBER(Businesses!B2998),Businesses!B2998,0)))</f>
        <v>N/A</v>
      </c>
    </row>
    <row r="2998" spans="2:9">
      <c r="B2998" s="32" t="str">
        <f t="shared" si="93"/>
        <v>N/A</v>
      </c>
      <c r="C2998" s="32" t="str">
        <f>IF(AND(Businesses!D2999="",Businesses!E2999&lt;&gt;""),0,IF(Businesses!D2999="","N/A",IF(ISNUMBER(Businesses!D2999),Businesses!D2999,0)))</f>
        <v>N/A</v>
      </c>
      <c r="D2998" s="32" t="str">
        <f>IF(Businesses!E2999="","N/A",Businesses!E2999)</f>
        <v>N/A</v>
      </c>
      <c r="E2998" s="32" t="str">
        <f>IF(Businesses!F2999="","N/A",Businesses!F2999)</f>
        <v>N/A</v>
      </c>
      <c r="F2998" s="32" t="str">
        <f t="shared" si="92"/>
        <v>N/A</v>
      </c>
      <c r="G2998" s="32" t="str">
        <f>IF(Businesses!G2999="","N/A",Businesses!G2999)</f>
        <v>N/A</v>
      </c>
      <c r="H2998" s="32" t="str">
        <f>IF(Businesses!H2999="","N/A",Businesses!H2999)</f>
        <v>N/A</v>
      </c>
      <c r="I2998" s="32" t="str">
        <f>IF(AND(Businesses!B2999="",Businesses!C2999&lt;&gt;""),0,IF(Businesses!B2999="","N/A",IF(ISNUMBER(Businesses!B2999),Businesses!B2999,0)))</f>
        <v>N/A</v>
      </c>
    </row>
    <row r="2999" spans="2:9">
      <c r="B2999" s="32" t="str">
        <f t="shared" si="93"/>
        <v>N/A</v>
      </c>
      <c r="C2999" s="32" t="str">
        <f>IF(AND(Businesses!D3000="",Businesses!E3000&lt;&gt;""),0,IF(Businesses!D3000="","N/A",IF(ISNUMBER(Businesses!D3000),Businesses!D3000,0)))</f>
        <v>N/A</v>
      </c>
      <c r="D2999" s="32" t="str">
        <f>IF(Businesses!E3000="","N/A",Businesses!E3000)</f>
        <v>N/A</v>
      </c>
      <c r="E2999" s="32" t="str">
        <f>IF(Businesses!F3000="","N/A",Businesses!F3000)</f>
        <v>N/A</v>
      </c>
      <c r="F2999" s="32" t="str">
        <f t="shared" si="92"/>
        <v>N/A</v>
      </c>
      <c r="G2999" s="32" t="str">
        <f>IF(Businesses!G3000="","N/A",Businesses!G3000)</f>
        <v>N/A</v>
      </c>
      <c r="H2999" s="32" t="str">
        <f>IF(Businesses!H3000="","N/A",Businesses!H3000)</f>
        <v>N/A</v>
      </c>
      <c r="I2999" s="32" t="str">
        <f>IF(AND(Businesses!B3000="",Businesses!C3000&lt;&gt;""),0,IF(Businesses!B3000="","N/A",IF(ISNUMBER(Businesses!B3000),Businesses!B3000,0)))</f>
        <v>N/A</v>
      </c>
    </row>
    <row r="3000" spans="2:9">
      <c r="B3000" s="32" t="str">
        <f t="shared" si="93"/>
        <v>N/A</v>
      </c>
      <c r="C3000" s="32" t="str">
        <f>IF(AND(Businesses!D3001="",Businesses!E3001&lt;&gt;""),0,IF(Businesses!D3001="","N/A",IF(ISNUMBER(Businesses!D3001),Businesses!D3001,0)))</f>
        <v>N/A</v>
      </c>
      <c r="D3000" s="32" t="str">
        <f>IF(Businesses!E3001="","N/A",Businesses!E3001)</f>
        <v>N/A</v>
      </c>
      <c r="E3000" s="32" t="str">
        <f>IF(Businesses!F3001="","N/A",Businesses!F3001)</f>
        <v>N/A</v>
      </c>
      <c r="F3000" s="32" t="str">
        <f t="shared" si="92"/>
        <v>N/A</v>
      </c>
      <c r="G3000" s="32" t="str">
        <f>IF(Businesses!G3001="","N/A",Businesses!G3001)</f>
        <v>N/A</v>
      </c>
      <c r="H3000" s="32" t="str">
        <f>IF(Businesses!H3001="","N/A",Businesses!H3001)</f>
        <v>N/A</v>
      </c>
      <c r="I3000" s="32" t="str">
        <f>IF(AND(Businesses!B3001="",Businesses!C3001&lt;&gt;""),0,IF(Businesses!B3001="","N/A",IF(ISNUMBER(Businesses!B3001),Businesses!B3001,0)))</f>
        <v>N/A</v>
      </c>
    </row>
    <row r="3001" spans="2:9">
      <c r="B3001" s="32" t="str">
        <f t="shared" si="93"/>
        <v>N/A</v>
      </c>
      <c r="C3001" s="32" t="str">
        <f>IF(AND(Businesses!D3002="",Businesses!E3002&lt;&gt;""),0,IF(Businesses!D3002="","N/A",IF(ISNUMBER(Businesses!D3002),Businesses!D3002,0)))</f>
        <v>N/A</v>
      </c>
      <c r="D3001" s="32" t="str">
        <f>IF(Businesses!E3002="","N/A",Businesses!E3002)</f>
        <v>N/A</v>
      </c>
      <c r="E3001" s="32" t="str">
        <f>IF(Businesses!F3002="","N/A",Businesses!F3002)</f>
        <v>N/A</v>
      </c>
      <c r="F3001" s="32" t="str">
        <f t="shared" si="92"/>
        <v>N/A</v>
      </c>
      <c r="G3001" s="32" t="str">
        <f>IF(Businesses!G3002="","N/A",Businesses!G3002)</f>
        <v>N/A</v>
      </c>
      <c r="H3001" s="32" t="str">
        <f>IF(Businesses!H3002="","N/A",Businesses!H3002)</f>
        <v>N/A</v>
      </c>
      <c r="I3001" s="32" t="str">
        <f>IF(AND(Businesses!B3002="",Businesses!C3002&lt;&gt;""),0,IF(Businesses!B3002="","N/A",IF(ISNUMBER(Businesses!B3002),Businesses!B3002,0)))</f>
        <v>N/A</v>
      </c>
    </row>
    <row r="3002" spans="2:9">
      <c r="B3002" s="32" t="str">
        <f t="shared" si="93"/>
        <v>N/A</v>
      </c>
      <c r="C3002" s="32" t="str">
        <f>IF(AND(Businesses!D3003="",Businesses!E3003&lt;&gt;""),0,IF(Businesses!D3003="","N/A",IF(ISNUMBER(Businesses!D3003),Businesses!D3003,0)))</f>
        <v>N/A</v>
      </c>
      <c r="D3002" s="32" t="str">
        <f>IF(Businesses!E3003="","N/A",Businesses!E3003)</f>
        <v>N/A</v>
      </c>
      <c r="E3002" s="32" t="str">
        <f>IF(Businesses!F3003="","N/A",Businesses!F3003)</f>
        <v>N/A</v>
      </c>
      <c r="F3002" s="32" t="str">
        <f t="shared" si="92"/>
        <v>N/A</v>
      </c>
      <c r="G3002" s="32" t="str">
        <f>IF(Businesses!G3003="","N/A",Businesses!G3003)</f>
        <v>N/A</v>
      </c>
      <c r="H3002" s="32" t="str">
        <f>IF(Businesses!H3003="","N/A",Businesses!H3003)</f>
        <v>N/A</v>
      </c>
      <c r="I3002" s="32" t="str">
        <f>IF(AND(Businesses!B3003="",Businesses!C3003&lt;&gt;""),0,IF(Businesses!B3003="","N/A",IF(ISNUMBER(Businesses!B3003),Businesses!B3003,0)))</f>
        <v>N/A</v>
      </c>
    </row>
    <row r="3003" spans="2:9">
      <c r="B3003" s="32" t="str">
        <f t="shared" si="93"/>
        <v>N/A</v>
      </c>
      <c r="C3003" s="32" t="str">
        <f>IF(AND(Businesses!D3004="",Businesses!E3004&lt;&gt;""),0,IF(Businesses!D3004="","N/A",IF(ISNUMBER(Businesses!D3004),Businesses!D3004,0)))</f>
        <v>N/A</v>
      </c>
      <c r="D3003" s="32" t="str">
        <f>IF(Businesses!E3004="","N/A",Businesses!E3004)</f>
        <v>N/A</v>
      </c>
      <c r="E3003" s="32" t="str">
        <f>IF(Businesses!F3004="","N/A",Businesses!F3004)</f>
        <v>N/A</v>
      </c>
      <c r="F3003" s="32" t="str">
        <f t="shared" si="92"/>
        <v>N/A</v>
      </c>
      <c r="G3003" s="32" t="str">
        <f>IF(Businesses!G3004="","N/A",Businesses!G3004)</f>
        <v>N/A</v>
      </c>
      <c r="H3003" s="32" t="str">
        <f>IF(Businesses!H3004="","N/A",Businesses!H3004)</f>
        <v>N/A</v>
      </c>
      <c r="I3003" s="32" t="str">
        <f>IF(AND(Businesses!B3004="",Businesses!C3004&lt;&gt;""),0,IF(Businesses!B3004="","N/A",IF(ISNUMBER(Businesses!B3004),Businesses!B3004,0)))</f>
        <v>N/A</v>
      </c>
    </row>
    <row r="3004" spans="2:9">
      <c r="B3004" s="32" t="str">
        <f t="shared" si="93"/>
        <v>N/A</v>
      </c>
      <c r="C3004" s="32" t="str">
        <f>IF(AND(Businesses!D3005="",Businesses!E3005&lt;&gt;""),0,IF(Businesses!D3005="","N/A",IF(ISNUMBER(Businesses!D3005),Businesses!D3005,0)))</f>
        <v>N/A</v>
      </c>
      <c r="D3004" s="32" t="str">
        <f>IF(Businesses!E3005="","N/A",Businesses!E3005)</f>
        <v>N/A</v>
      </c>
      <c r="E3004" s="32" t="str">
        <f>IF(Businesses!F3005="","N/A",Businesses!F3005)</f>
        <v>N/A</v>
      </c>
      <c r="F3004" s="32" t="str">
        <f t="shared" si="92"/>
        <v>N/A</v>
      </c>
      <c r="G3004" s="32" t="str">
        <f>IF(Businesses!G3005="","N/A",Businesses!G3005)</f>
        <v>N/A</v>
      </c>
      <c r="H3004" s="32" t="str">
        <f>IF(Businesses!H3005="","N/A",Businesses!H3005)</f>
        <v>N/A</v>
      </c>
      <c r="I3004" s="32" t="str">
        <f>IF(AND(Businesses!B3005="",Businesses!C3005&lt;&gt;""),0,IF(Businesses!B3005="","N/A",IF(ISNUMBER(Businesses!B3005),Businesses!B3005,0)))</f>
        <v>N/A</v>
      </c>
    </row>
    <row r="3005" spans="2:9">
      <c r="B3005" s="32" t="str">
        <f t="shared" si="93"/>
        <v>N/A</v>
      </c>
      <c r="C3005" s="32" t="str">
        <f>IF(AND(Businesses!D3006="",Businesses!E3006&lt;&gt;""),0,IF(Businesses!D3006="","N/A",IF(ISNUMBER(Businesses!D3006),Businesses!D3006,0)))</f>
        <v>N/A</v>
      </c>
      <c r="D3005" s="32" t="str">
        <f>IF(Businesses!E3006="","N/A",Businesses!E3006)</f>
        <v>N/A</v>
      </c>
      <c r="E3005" s="32" t="str">
        <f>IF(Businesses!F3006="","N/A",Businesses!F3006)</f>
        <v>N/A</v>
      </c>
      <c r="F3005" s="32" t="str">
        <f t="shared" si="92"/>
        <v>N/A</v>
      </c>
      <c r="G3005" s="32" t="str">
        <f>IF(Businesses!G3006="","N/A",Businesses!G3006)</f>
        <v>N/A</v>
      </c>
      <c r="H3005" s="32" t="str">
        <f>IF(Businesses!H3006="","N/A",Businesses!H3006)</f>
        <v>N/A</v>
      </c>
      <c r="I3005" s="32" t="str">
        <f>IF(AND(Businesses!B3006="",Businesses!C3006&lt;&gt;""),0,IF(Businesses!B3006="","N/A",IF(ISNUMBER(Businesses!B3006),Businesses!B3006,0)))</f>
        <v>N/A</v>
      </c>
    </row>
    <row r="3006" spans="2:9">
      <c r="B3006" s="32" t="str">
        <f t="shared" si="93"/>
        <v>N/A</v>
      </c>
      <c r="C3006" s="32" t="str">
        <f>IF(AND(Businesses!D3007="",Businesses!E3007&lt;&gt;""),0,IF(Businesses!D3007="","N/A",IF(ISNUMBER(Businesses!D3007),Businesses!D3007,0)))</f>
        <v>N/A</v>
      </c>
      <c r="D3006" s="32" t="str">
        <f>IF(Businesses!E3007="","N/A",Businesses!E3007)</f>
        <v>N/A</v>
      </c>
      <c r="E3006" s="32" t="str">
        <f>IF(Businesses!F3007="","N/A",Businesses!F3007)</f>
        <v>N/A</v>
      </c>
      <c r="F3006" s="32" t="str">
        <f t="shared" si="92"/>
        <v>N/A</v>
      </c>
      <c r="G3006" s="32" t="str">
        <f>IF(Businesses!G3007="","N/A",Businesses!G3007)</f>
        <v>N/A</v>
      </c>
      <c r="H3006" s="32" t="str">
        <f>IF(Businesses!H3007="","N/A",Businesses!H3007)</f>
        <v>N/A</v>
      </c>
      <c r="I3006" s="32" t="str">
        <f>IF(AND(Businesses!B3007="",Businesses!C3007&lt;&gt;""),0,IF(Businesses!B3007="","N/A",IF(ISNUMBER(Businesses!B3007),Businesses!B3007,0)))</f>
        <v>N/A</v>
      </c>
    </row>
    <row r="3007" spans="2:9">
      <c r="B3007" s="32" t="str">
        <f t="shared" si="93"/>
        <v>N/A</v>
      </c>
      <c r="C3007" s="32" t="str">
        <f>IF(AND(Businesses!D3008="",Businesses!E3008&lt;&gt;""),0,IF(Businesses!D3008="","N/A",IF(ISNUMBER(Businesses!D3008),Businesses!D3008,0)))</f>
        <v>N/A</v>
      </c>
      <c r="D3007" s="32" t="str">
        <f>IF(Businesses!E3008="","N/A",Businesses!E3008)</f>
        <v>N/A</v>
      </c>
      <c r="E3007" s="32" t="str">
        <f>IF(Businesses!F3008="","N/A",Businesses!F3008)</f>
        <v>N/A</v>
      </c>
      <c r="F3007" s="32" t="str">
        <f t="shared" si="92"/>
        <v>N/A</v>
      </c>
      <c r="G3007" s="32" t="str">
        <f>IF(Businesses!G3008="","N/A",Businesses!G3008)</f>
        <v>N/A</v>
      </c>
      <c r="H3007" s="32" t="str">
        <f>IF(Businesses!H3008="","N/A",Businesses!H3008)</f>
        <v>N/A</v>
      </c>
      <c r="I3007" s="32" t="str">
        <f>IF(AND(Businesses!B3008="",Businesses!C3008&lt;&gt;""),0,IF(Businesses!B3008="","N/A",IF(ISNUMBER(Businesses!B3008),Businesses!B3008,0)))</f>
        <v>N/A</v>
      </c>
    </row>
    <row r="3008" spans="2:9">
      <c r="B3008" s="32" t="str">
        <f t="shared" si="93"/>
        <v>N/A</v>
      </c>
      <c r="C3008" s="32" t="str">
        <f>IF(AND(Businesses!D3009="",Businesses!E3009&lt;&gt;""),0,IF(Businesses!D3009="","N/A",IF(ISNUMBER(Businesses!D3009),Businesses!D3009,0)))</f>
        <v>N/A</v>
      </c>
      <c r="D3008" s="32" t="str">
        <f>IF(Businesses!E3009="","N/A",Businesses!E3009)</f>
        <v>N/A</v>
      </c>
      <c r="E3008" s="32" t="str">
        <f>IF(Businesses!F3009="","N/A",Businesses!F3009)</f>
        <v>N/A</v>
      </c>
      <c r="F3008" s="32" t="str">
        <f t="shared" si="92"/>
        <v>N/A</v>
      </c>
      <c r="G3008" s="32" t="str">
        <f>IF(Businesses!G3009="","N/A",Businesses!G3009)</f>
        <v>N/A</v>
      </c>
      <c r="H3008" s="32" t="str">
        <f>IF(Businesses!H3009="","N/A",Businesses!H3009)</f>
        <v>N/A</v>
      </c>
      <c r="I3008" s="32" t="str">
        <f>IF(AND(Businesses!B3009="",Businesses!C3009&lt;&gt;""),0,IF(Businesses!B3009="","N/A",IF(ISNUMBER(Businesses!B3009),Businesses!B3009,0)))</f>
        <v>N/A</v>
      </c>
    </row>
    <row r="3009" spans="2:9">
      <c r="B3009" s="32" t="str">
        <f t="shared" si="93"/>
        <v>N/A</v>
      </c>
      <c r="C3009" s="32" t="str">
        <f>IF(AND(Businesses!D3010="",Businesses!E3010&lt;&gt;""),0,IF(Businesses!D3010="","N/A",IF(ISNUMBER(Businesses!D3010),Businesses!D3010,0)))</f>
        <v>N/A</v>
      </c>
      <c r="D3009" s="32" t="str">
        <f>IF(Businesses!E3010="","N/A",Businesses!E3010)</f>
        <v>N/A</v>
      </c>
      <c r="E3009" s="32" t="str">
        <f>IF(Businesses!F3010="","N/A",Businesses!F3010)</f>
        <v>N/A</v>
      </c>
      <c r="F3009" s="32" t="str">
        <f t="shared" si="92"/>
        <v>N/A</v>
      </c>
      <c r="G3009" s="32" t="str">
        <f>IF(Businesses!G3010="","N/A",Businesses!G3010)</f>
        <v>N/A</v>
      </c>
      <c r="H3009" s="32" t="str">
        <f>IF(Businesses!H3010="","N/A",Businesses!H3010)</f>
        <v>N/A</v>
      </c>
      <c r="I3009" s="32" t="str">
        <f>IF(AND(Businesses!B3010="",Businesses!C3010&lt;&gt;""),0,IF(Businesses!B3010="","N/A",IF(ISNUMBER(Businesses!B3010),Businesses!B3010,0)))</f>
        <v>N/A</v>
      </c>
    </row>
    <row r="3010" spans="2:9">
      <c r="B3010" s="32" t="str">
        <f t="shared" si="93"/>
        <v>N/A</v>
      </c>
      <c r="C3010" s="32" t="str">
        <f>IF(AND(Businesses!D3011="",Businesses!E3011&lt;&gt;""),0,IF(Businesses!D3011="","N/A",IF(ISNUMBER(Businesses!D3011),Businesses!D3011,0)))</f>
        <v>N/A</v>
      </c>
      <c r="D3010" s="32" t="str">
        <f>IF(Businesses!E3011="","N/A",Businesses!E3011)</f>
        <v>N/A</v>
      </c>
      <c r="E3010" s="32" t="str">
        <f>IF(Businesses!F3011="","N/A",Businesses!F3011)</f>
        <v>N/A</v>
      </c>
      <c r="F3010" s="32" t="str">
        <f t="shared" ref="F3010:F3073" si="94">IF(B3010="N/A","N/A",UPPER(TRIM(ProbuildName)))</f>
        <v>N/A</v>
      </c>
      <c r="G3010" s="32" t="str">
        <f>IF(Businesses!G3011="","N/A",Businesses!G3011)</f>
        <v>N/A</v>
      </c>
      <c r="H3010" s="32" t="str">
        <f>IF(Businesses!H3011="","N/A",Businesses!H3011)</f>
        <v>N/A</v>
      </c>
      <c r="I3010" s="32" t="str">
        <f>IF(AND(Businesses!B3011="",Businesses!C3011&lt;&gt;""),0,IF(Businesses!B3011="","N/A",IF(ISNUMBER(Businesses!B3011),Businesses!B3011,0)))</f>
        <v>N/A</v>
      </c>
    </row>
    <row r="3011" spans="2:9">
      <c r="B3011" s="32" t="str">
        <f t="shared" ref="B3011:B3074" si="95">IF(I3011="N/A","N/A","")</f>
        <v>N/A</v>
      </c>
      <c r="C3011" s="32" t="str">
        <f>IF(AND(Businesses!D3012="",Businesses!E3012&lt;&gt;""),0,IF(Businesses!D3012="","N/A",IF(ISNUMBER(Businesses!D3012),Businesses!D3012,0)))</f>
        <v>N/A</v>
      </c>
      <c r="D3011" s="32" t="str">
        <f>IF(Businesses!E3012="","N/A",Businesses!E3012)</f>
        <v>N/A</v>
      </c>
      <c r="E3011" s="32" t="str">
        <f>IF(Businesses!F3012="","N/A",Businesses!F3012)</f>
        <v>N/A</v>
      </c>
      <c r="F3011" s="32" t="str">
        <f t="shared" si="94"/>
        <v>N/A</v>
      </c>
      <c r="G3011" s="32" t="str">
        <f>IF(Businesses!G3012="","N/A",Businesses!G3012)</f>
        <v>N/A</v>
      </c>
      <c r="H3011" s="32" t="str">
        <f>IF(Businesses!H3012="","N/A",Businesses!H3012)</f>
        <v>N/A</v>
      </c>
      <c r="I3011" s="32" t="str">
        <f>IF(AND(Businesses!B3012="",Businesses!C3012&lt;&gt;""),0,IF(Businesses!B3012="","N/A",IF(ISNUMBER(Businesses!B3012),Businesses!B3012,0)))</f>
        <v>N/A</v>
      </c>
    </row>
    <row r="3012" spans="2:9">
      <c r="B3012" s="32" t="str">
        <f t="shared" si="95"/>
        <v>N/A</v>
      </c>
      <c r="C3012" s="32" t="str">
        <f>IF(AND(Businesses!D3013="",Businesses!E3013&lt;&gt;""),0,IF(Businesses!D3013="","N/A",IF(ISNUMBER(Businesses!D3013),Businesses!D3013,0)))</f>
        <v>N/A</v>
      </c>
      <c r="D3012" s="32" t="str">
        <f>IF(Businesses!E3013="","N/A",Businesses!E3013)</f>
        <v>N/A</v>
      </c>
      <c r="E3012" s="32" t="str">
        <f>IF(Businesses!F3013="","N/A",Businesses!F3013)</f>
        <v>N/A</v>
      </c>
      <c r="F3012" s="32" t="str">
        <f t="shared" si="94"/>
        <v>N/A</v>
      </c>
      <c r="G3012" s="32" t="str">
        <f>IF(Businesses!G3013="","N/A",Businesses!G3013)</f>
        <v>N/A</v>
      </c>
      <c r="H3012" s="32" t="str">
        <f>IF(Businesses!H3013="","N/A",Businesses!H3013)</f>
        <v>N/A</v>
      </c>
      <c r="I3012" s="32" t="str">
        <f>IF(AND(Businesses!B3013="",Businesses!C3013&lt;&gt;""),0,IF(Businesses!B3013="","N/A",IF(ISNUMBER(Businesses!B3013),Businesses!B3013,0)))</f>
        <v>N/A</v>
      </c>
    </row>
    <row r="3013" spans="2:9">
      <c r="B3013" s="32" t="str">
        <f t="shared" si="95"/>
        <v>N/A</v>
      </c>
      <c r="C3013" s="32" t="str">
        <f>IF(AND(Businesses!D3014="",Businesses!E3014&lt;&gt;""),0,IF(Businesses!D3014="","N/A",IF(ISNUMBER(Businesses!D3014),Businesses!D3014,0)))</f>
        <v>N/A</v>
      </c>
      <c r="D3013" s="32" t="str">
        <f>IF(Businesses!E3014="","N/A",Businesses!E3014)</f>
        <v>N/A</v>
      </c>
      <c r="E3013" s="32" t="str">
        <f>IF(Businesses!F3014="","N/A",Businesses!F3014)</f>
        <v>N/A</v>
      </c>
      <c r="F3013" s="32" t="str">
        <f t="shared" si="94"/>
        <v>N/A</v>
      </c>
      <c r="G3013" s="32" t="str">
        <f>IF(Businesses!G3014="","N/A",Businesses!G3014)</f>
        <v>N/A</v>
      </c>
      <c r="H3013" s="32" t="str">
        <f>IF(Businesses!H3014="","N/A",Businesses!H3014)</f>
        <v>N/A</v>
      </c>
      <c r="I3013" s="32" t="str">
        <f>IF(AND(Businesses!B3014="",Businesses!C3014&lt;&gt;""),0,IF(Businesses!B3014="","N/A",IF(ISNUMBER(Businesses!B3014),Businesses!B3014,0)))</f>
        <v>N/A</v>
      </c>
    </row>
    <row r="3014" spans="2:9">
      <c r="B3014" s="32" t="str">
        <f t="shared" si="95"/>
        <v>N/A</v>
      </c>
      <c r="C3014" s="32" t="str">
        <f>IF(AND(Businesses!D3015="",Businesses!E3015&lt;&gt;""),0,IF(Businesses!D3015="","N/A",IF(ISNUMBER(Businesses!D3015),Businesses!D3015,0)))</f>
        <v>N/A</v>
      </c>
      <c r="D3014" s="32" t="str">
        <f>IF(Businesses!E3015="","N/A",Businesses!E3015)</f>
        <v>N/A</v>
      </c>
      <c r="E3014" s="32" t="str">
        <f>IF(Businesses!F3015="","N/A",Businesses!F3015)</f>
        <v>N/A</v>
      </c>
      <c r="F3014" s="32" t="str">
        <f t="shared" si="94"/>
        <v>N/A</v>
      </c>
      <c r="G3014" s="32" t="str">
        <f>IF(Businesses!G3015="","N/A",Businesses!G3015)</f>
        <v>N/A</v>
      </c>
      <c r="H3014" s="32" t="str">
        <f>IF(Businesses!H3015="","N/A",Businesses!H3015)</f>
        <v>N/A</v>
      </c>
      <c r="I3014" s="32" t="str">
        <f>IF(AND(Businesses!B3015="",Businesses!C3015&lt;&gt;""),0,IF(Businesses!B3015="","N/A",IF(ISNUMBER(Businesses!B3015),Businesses!B3015,0)))</f>
        <v>N/A</v>
      </c>
    </row>
    <row r="3015" spans="2:9">
      <c r="B3015" s="32" t="str">
        <f t="shared" si="95"/>
        <v>N/A</v>
      </c>
      <c r="C3015" s="32" t="str">
        <f>IF(AND(Businesses!D3016="",Businesses!E3016&lt;&gt;""),0,IF(Businesses!D3016="","N/A",IF(ISNUMBER(Businesses!D3016),Businesses!D3016,0)))</f>
        <v>N/A</v>
      </c>
      <c r="D3015" s="32" t="str">
        <f>IF(Businesses!E3016="","N/A",Businesses!E3016)</f>
        <v>N/A</v>
      </c>
      <c r="E3015" s="32" t="str">
        <f>IF(Businesses!F3016="","N/A",Businesses!F3016)</f>
        <v>N/A</v>
      </c>
      <c r="F3015" s="32" t="str">
        <f t="shared" si="94"/>
        <v>N/A</v>
      </c>
      <c r="G3015" s="32" t="str">
        <f>IF(Businesses!G3016="","N/A",Businesses!G3016)</f>
        <v>N/A</v>
      </c>
      <c r="H3015" s="32" t="str">
        <f>IF(Businesses!H3016="","N/A",Businesses!H3016)</f>
        <v>N/A</v>
      </c>
      <c r="I3015" s="32" t="str">
        <f>IF(AND(Businesses!B3016="",Businesses!C3016&lt;&gt;""),0,IF(Businesses!B3016="","N/A",IF(ISNUMBER(Businesses!B3016),Businesses!B3016,0)))</f>
        <v>N/A</v>
      </c>
    </row>
    <row r="3016" spans="2:9">
      <c r="B3016" s="32" t="str">
        <f t="shared" si="95"/>
        <v>N/A</v>
      </c>
      <c r="C3016" s="32" t="str">
        <f>IF(AND(Businesses!D3017="",Businesses!E3017&lt;&gt;""),0,IF(Businesses!D3017="","N/A",IF(ISNUMBER(Businesses!D3017),Businesses!D3017,0)))</f>
        <v>N/A</v>
      </c>
      <c r="D3016" s="32" t="str">
        <f>IF(Businesses!E3017="","N/A",Businesses!E3017)</f>
        <v>N/A</v>
      </c>
      <c r="E3016" s="32" t="str">
        <f>IF(Businesses!F3017="","N/A",Businesses!F3017)</f>
        <v>N/A</v>
      </c>
      <c r="F3016" s="32" t="str">
        <f t="shared" si="94"/>
        <v>N/A</v>
      </c>
      <c r="G3016" s="32" t="str">
        <f>IF(Businesses!G3017="","N/A",Businesses!G3017)</f>
        <v>N/A</v>
      </c>
      <c r="H3016" s="32" t="str">
        <f>IF(Businesses!H3017="","N/A",Businesses!H3017)</f>
        <v>N/A</v>
      </c>
      <c r="I3016" s="32" t="str">
        <f>IF(AND(Businesses!B3017="",Businesses!C3017&lt;&gt;""),0,IF(Businesses!B3017="","N/A",IF(ISNUMBER(Businesses!B3017),Businesses!B3017,0)))</f>
        <v>N/A</v>
      </c>
    </row>
    <row r="3017" spans="2:9">
      <c r="B3017" s="32" t="str">
        <f t="shared" si="95"/>
        <v>N/A</v>
      </c>
      <c r="C3017" s="32" t="str">
        <f>IF(AND(Businesses!D3018="",Businesses!E3018&lt;&gt;""),0,IF(Businesses!D3018="","N/A",IF(ISNUMBER(Businesses!D3018),Businesses!D3018,0)))</f>
        <v>N/A</v>
      </c>
      <c r="D3017" s="32" t="str">
        <f>IF(Businesses!E3018="","N/A",Businesses!E3018)</f>
        <v>N/A</v>
      </c>
      <c r="E3017" s="32" t="str">
        <f>IF(Businesses!F3018="","N/A",Businesses!F3018)</f>
        <v>N/A</v>
      </c>
      <c r="F3017" s="32" t="str">
        <f t="shared" si="94"/>
        <v>N/A</v>
      </c>
      <c r="G3017" s="32" t="str">
        <f>IF(Businesses!G3018="","N/A",Businesses!G3018)</f>
        <v>N/A</v>
      </c>
      <c r="H3017" s="32" t="str">
        <f>IF(Businesses!H3018="","N/A",Businesses!H3018)</f>
        <v>N/A</v>
      </c>
      <c r="I3017" s="32" t="str">
        <f>IF(AND(Businesses!B3018="",Businesses!C3018&lt;&gt;""),0,IF(Businesses!B3018="","N/A",IF(ISNUMBER(Businesses!B3018),Businesses!B3018,0)))</f>
        <v>N/A</v>
      </c>
    </row>
    <row r="3018" spans="2:9">
      <c r="B3018" s="32" t="str">
        <f t="shared" si="95"/>
        <v>N/A</v>
      </c>
      <c r="C3018" s="32" t="str">
        <f>IF(AND(Businesses!D3019="",Businesses!E3019&lt;&gt;""),0,IF(Businesses!D3019="","N/A",IF(ISNUMBER(Businesses!D3019),Businesses!D3019,0)))</f>
        <v>N/A</v>
      </c>
      <c r="D3018" s="32" t="str">
        <f>IF(Businesses!E3019="","N/A",Businesses!E3019)</f>
        <v>N/A</v>
      </c>
      <c r="E3018" s="32" t="str">
        <f>IF(Businesses!F3019="","N/A",Businesses!F3019)</f>
        <v>N/A</v>
      </c>
      <c r="F3018" s="32" t="str">
        <f t="shared" si="94"/>
        <v>N/A</v>
      </c>
      <c r="G3018" s="32" t="str">
        <f>IF(Businesses!G3019="","N/A",Businesses!G3019)</f>
        <v>N/A</v>
      </c>
      <c r="H3018" s="32" t="str">
        <f>IF(Businesses!H3019="","N/A",Businesses!H3019)</f>
        <v>N/A</v>
      </c>
      <c r="I3018" s="32" t="str">
        <f>IF(AND(Businesses!B3019="",Businesses!C3019&lt;&gt;""),0,IF(Businesses!B3019="","N/A",IF(ISNUMBER(Businesses!B3019),Businesses!B3019,0)))</f>
        <v>N/A</v>
      </c>
    </row>
    <row r="3019" spans="2:9">
      <c r="B3019" s="32" t="str">
        <f t="shared" si="95"/>
        <v>N/A</v>
      </c>
      <c r="C3019" s="32" t="str">
        <f>IF(AND(Businesses!D3020="",Businesses!E3020&lt;&gt;""),0,IF(Businesses!D3020="","N/A",IF(ISNUMBER(Businesses!D3020),Businesses!D3020,0)))</f>
        <v>N/A</v>
      </c>
      <c r="D3019" s="32" t="str">
        <f>IF(Businesses!E3020="","N/A",Businesses!E3020)</f>
        <v>N/A</v>
      </c>
      <c r="E3019" s="32" t="str">
        <f>IF(Businesses!F3020="","N/A",Businesses!F3020)</f>
        <v>N/A</v>
      </c>
      <c r="F3019" s="32" t="str">
        <f t="shared" si="94"/>
        <v>N/A</v>
      </c>
      <c r="G3019" s="32" t="str">
        <f>IF(Businesses!G3020="","N/A",Businesses!G3020)</f>
        <v>N/A</v>
      </c>
      <c r="H3019" s="32" t="str">
        <f>IF(Businesses!H3020="","N/A",Businesses!H3020)</f>
        <v>N/A</v>
      </c>
      <c r="I3019" s="32" t="str">
        <f>IF(AND(Businesses!B3020="",Businesses!C3020&lt;&gt;""),0,IF(Businesses!B3020="","N/A",IF(ISNUMBER(Businesses!B3020),Businesses!B3020,0)))</f>
        <v>N/A</v>
      </c>
    </row>
    <row r="3020" spans="2:9">
      <c r="B3020" s="32" t="str">
        <f t="shared" si="95"/>
        <v>N/A</v>
      </c>
      <c r="C3020" s="32" t="str">
        <f>IF(AND(Businesses!D3021="",Businesses!E3021&lt;&gt;""),0,IF(Businesses!D3021="","N/A",IF(ISNUMBER(Businesses!D3021),Businesses!D3021,0)))</f>
        <v>N/A</v>
      </c>
      <c r="D3020" s="32" t="str">
        <f>IF(Businesses!E3021="","N/A",Businesses!E3021)</f>
        <v>N/A</v>
      </c>
      <c r="E3020" s="32" t="str">
        <f>IF(Businesses!F3021="","N/A",Businesses!F3021)</f>
        <v>N/A</v>
      </c>
      <c r="F3020" s="32" t="str">
        <f t="shared" si="94"/>
        <v>N/A</v>
      </c>
      <c r="G3020" s="32" t="str">
        <f>IF(Businesses!G3021="","N/A",Businesses!G3021)</f>
        <v>N/A</v>
      </c>
      <c r="H3020" s="32" t="str">
        <f>IF(Businesses!H3021="","N/A",Businesses!H3021)</f>
        <v>N/A</v>
      </c>
      <c r="I3020" s="32" t="str">
        <f>IF(AND(Businesses!B3021="",Businesses!C3021&lt;&gt;""),0,IF(Businesses!B3021="","N/A",IF(ISNUMBER(Businesses!B3021),Businesses!B3021,0)))</f>
        <v>N/A</v>
      </c>
    </row>
    <row r="3021" spans="2:9">
      <c r="B3021" s="32" t="str">
        <f t="shared" si="95"/>
        <v>N/A</v>
      </c>
      <c r="C3021" s="32" t="str">
        <f>IF(AND(Businesses!D3022="",Businesses!E3022&lt;&gt;""),0,IF(Businesses!D3022="","N/A",IF(ISNUMBER(Businesses!D3022),Businesses!D3022,0)))</f>
        <v>N/A</v>
      </c>
      <c r="D3021" s="32" t="str">
        <f>IF(Businesses!E3022="","N/A",Businesses!E3022)</f>
        <v>N/A</v>
      </c>
      <c r="E3021" s="32" t="str">
        <f>IF(Businesses!F3022="","N/A",Businesses!F3022)</f>
        <v>N/A</v>
      </c>
      <c r="F3021" s="32" t="str">
        <f t="shared" si="94"/>
        <v>N/A</v>
      </c>
      <c r="G3021" s="32" t="str">
        <f>IF(Businesses!G3022="","N/A",Businesses!G3022)</f>
        <v>N/A</v>
      </c>
      <c r="H3021" s="32" t="str">
        <f>IF(Businesses!H3022="","N/A",Businesses!H3022)</f>
        <v>N/A</v>
      </c>
      <c r="I3021" s="32" t="str">
        <f>IF(AND(Businesses!B3022="",Businesses!C3022&lt;&gt;""),0,IF(Businesses!B3022="","N/A",IF(ISNUMBER(Businesses!B3022),Businesses!B3022,0)))</f>
        <v>N/A</v>
      </c>
    </row>
    <row r="3022" spans="2:9">
      <c r="B3022" s="32" t="str">
        <f t="shared" si="95"/>
        <v>N/A</v>
      </c>
      <c r="C3022" s="32" t="str">
        <f>IF(AND(Businesses!D3023="",Businesses!E3023&lt;&gt;""),0,IF(Businesses!D3023="","N/A",IF(ISNUMBER(Businesses!D3023),Businesses!D3023,0)))</f>
        <v>N/A</v>
      </c>
      <c r="D3022" s="32" t="str">
        <f>IF(Businesses!E3023="","N/A",Businesses!E3023)</f>
        <v>N/A</v>
      </c>
      <c r="E3022" s="32" t="str">
        <f>IF(Businesses!F3023="","N/A",Businesses!F3023)</f>
        <v>N/A</v>
      </c>
      <c r="F3022" s="32" t="str">
        <f t="shared" si="94"/>
        <v>N/A</v>
      </c>
      <c r="G3022" s="32" t="str">
        <f>IF(Businesses!G3023="","N/A",Businesses!G3023)</f>
        <v>N/A</v>
      </c>
      <c r="H3022" s="32" t="str">
        <f>IF(Businesses!H3023="","N/A",Businesses!H3023)</f>
        <v>N/A</v>
      </c>
      <c r="I3022" s="32" t="str">
        <f>IF(AND(Businesses!B3023="",Businesses!C3023&lt;&gt;""),0,IF(Businesses!B3023="","N/A",IF(ISNUMBER(Businesses!B3023),Businesses!B3023,0)))</f>
        <v>N/A</v>
      </c>
    </row>
    <row r="3023" spans="2:9">
      <c r="B3023" s="32" t="str">
        <f t="shared" si="95"/>
        <v>N/A</v>
      </c>
      <c r="C3023" s="32" t="str">
        <f>IF(AND(Businesses!D3024="",Businesses!E3024&lt;&gt;""),0,IF(Businesses!D3024="","N/A",IF(ISNUMBER(Businesses!D3024),Businesses!D3024,0)))</f>
        <v>N/A</v>
      </c>
      <c r="D3023" s="32" t="str">
        <f>IF(Businesses!E3024="","N/A",Businesses!E3024)</f>
        <v>N/A</v>
      </c>
      <c r="E3023" s="32" t="str">
        <f>IF(Businesses!F3024="","N/A",Businesses!F3024)</f>
        <v>N/A</v>
      </c>
      <c r="F3023" s="32" t="str">
        <f t="shared" si="94"/>
        <v>N/A</v>
      </c>
      <c r="G3023" s="32" t="str">
        <f>IF(Businesses!G3024="","N/A",Businesses!G3024)</f>
        <v>N/A</v>
      </c>
      <c r="H3023" s="32" t="str">
        <f>IF(Businesses!H3024="","N/A",Businesses!H3024)</f>
        <v>N/A</v>
      </c>
      <c r="I3023" s="32" t="str">
        <f>IF(AND(Businesses!B3024="",Businesses!C3024&lt;&gt;""),0,IF(Businesses!B3024="","N/A",IF(ISNUMBER(Businesses!B3024),Businesses!B3024,0)))</f>
        <v>N/A</v>
      </c>
    </row>
    <row r="3024" spans="2:9">
      <c r="B3024" s="32" t="str">
        <f t="shared" si="95"/>
        <v>N/A</v>
      </c>
      <c r="C3024" s="32" t="str">
        <f>IF(AND(Businesses!D3025="",Businesses!E3025&lt;&gt;""),0,IF(Businesses!D3025="","N/A",IF(ISNUMBER(Businesses!D3025),Businesses!D3025,0)))</f>
        <v>N/A</v>
      </c>
      <c r="D3024" s="32" t="str">
        <f>IF(Businesses!E3025="","N/A",Businesses!E3025)</f>
        <v>N/A</v>
      </c>
      <c r="E3024" s="32" t="str">
        <f>IF(Businesses!F3025="","N/A",Businesses!F3025)</f>
        <v>N/A</v>
      </c>
      <c r="F3024" s="32" t="str">
        <f t="shared" si="94"/>
        <v>N/A</v>
      </c>
      <c r="G3024" s="32" t="str">
        <f>IF(Businesses!G3025="","N/A",Businesses!G3025)</f>
        <v>N/A</v>
      </c>
      <c r="H3024" s="32" t="str">
        <f>IF(Businesses!H3025="","N/A",Businesses!H3025)</f>
        <v>N/A</v>
      </c>
      <c r="I3024" s="32" t="str">
        <f>IF(AND(Businesses!B3025="",Businesses!C3025&lt;&gt;""),0,IF(Businesses!B3025="","N/A",IF(ISNUMBER(Businesses!B3025),Businesses!B3025,0)))</f>
        <v>N/A</v>
      </c>
    </row>
    <row r="3025" spans="2:9">
      <c r="B3025" s="32" t="str">
        <f t="shared" si="95"/>
        <v>N/A</v>
      </c>
      <c r="C3025" s="32" t="str">
        <f>IF(AND(Businesses!D3026="",Businesses!E3026&lt;&gt;""),0,IF(Businesses!D3026="","N/A",IF(ISNUMBER(Businesses!D3026),Businesses!D3026,0)))</f>
        <v>N/A</v>
      </c>
      <c r="D3025" s="32" t="str">
        <f>IF(Businesses!E3026="","N/A",Businesses!E3026)</f>
        <v>N/A</v>
      </c>
      <c r="E3025" s="32" t="str">
        <f>IF(Businesses!F3026="","N/A",Businesses!F3026)</f>
        <v>N/A</v>
      </c>
      <c r="F3025" s="32" t="str">
        <f t="shared" si="94"/>
        <v>N/A</v>
      </c>
      <c r="G3025" s="32" t="str">
        <f>IF(Businesses!G3026="","N/A",Businesses!G3026)</f>
        <v>N/A</v>
      </c>
      <c r="H3025" s="32" t="str">
        <f>IF(Businesses!H3026="","N/A",Businesses!H3026)</f>
        <v>N/A</v>
      </c>
      <c r="I3025" s="32" t="str">
        <f>IF(AND(Businesses!B3026="",Businesses!C3026&lt;&gt;""),0,IF(Businesses!B3026="","N/A",IF(ISNUMBER(Businesses!B3026),Businesses!B3026,0)))</f>
        <v>N/A</v>
      </c>
    </row>
    <row r="3026" spans="2:9">
      <c r="B3026" s="32" t="str">
        <f t="shared" si="95"/>
        <v>N/A</v>
      </c>
      <c r="C3026" s="32" t="str">
        <f>IF(AND(Businesses!D3027="",Businesses!E3027&lt;&gt;""),0,IF(Businesses!D3027="","N/A",IF(ISNUMBER(Businesses!D3027),Businesses!D3027,0)))</f>
        <v>N/A</v>
      </c>
      <c r="D3026" s="32" t="str">
        <f>IF(Businesses!E3027="","N/A",Businesses!E3027)</f>
        <v>N/A</v>
      </c>
      <c r="E3026" s="32" t="str">
        <f>IF(Businesses!F3027="","N/A",Businesses!F3027)</f>
        <v>N/A</v>
      </c>
      <c r="F3026" s="32" t="str">
        <f t="shared" si="94"/>
        <v>N/A</v>
      </c>
      <c r="G3026" s="32" t="str">
        <f>IF(Businesses!G3027="","N/A",Businesses!G3027)</f>
        <v>N/A</v>
      </c>
      <c r="H3026" s="32" t="str">
        <f>IF(Businesses!H3027="","N/A",Businesses!H3027)</f>
        <v>N/A</v>
      </c>
      <c r="I3026" s="32" t="str">
        <f>IF(AND(Businesses!B3027="",Businesses!C3027&lt;&gt;""),0,IF(Businesses!B3027="","N/A",IF(ISNUMBER(Businesses!B3027),Businesses!B3027,0)))</f>
        <v>N/A</v>
      </c>
    </row>
    <row r="3027" spans="2:9">
      <c r="B3027" s="32" t="str">
        <f t="shared" si="95"/>
        <v>N/A</v>
      </c>
      <c r="C3027" s="32" t="str">
        <f>IF(AND(Businesses!D3028="",Businesses!E3028&lt;&gt;""),0,IF(Businesses!D3028="","N/A",IF(ISNUMBER(Businesses!D3028),Businesses!D3028,0)))</f>
        <v>N/A</v>
      </c>
      <c r="D3027" s="32" t="str">
        <f>IF(Businesses!E3028="","N/A",Businesses!E3028)</f>
        <v>N/A</v>
      </c>
      <c r="E3027" s="32" t="str">
        <f>IF(Businesses!F3028="","N/A",Businesses!F3028)</f>
        <v>N/A</v>
      </c>
      <c r="F3027" s="32" t="str">
        <f t="shared" si="94"/>
        <v>N/A</v>
      </c>
      <c r="G3027" s="32" t="str">
        <f>IF(Businesses!G3028="","N/A",Businesses!G3028)</f>
        <v>N/A</v>
      </c>
      <c r="H3027" s="32" t="str">
        <f>IF(Businesses!H3028="","N/A",Businesses!H3028)</f>
        <v>N/A</v>
      </c>
      <c r="I3027" s="32" t="str">
        <f>IF(AND(Businesses!B3028="",Businesses!C3028&lt;&gt;""),0,IF(Businesses!B3028="","N/A",IF(ISNUMBER(Businesses!B3028),Businesses!B3028,0)))</f>
        <v>N/A</v>
      </c>
    </row>
    <row r="3028" spans="2:9">
      <c r="B3028" s="32" t="str">
        <f t="shared" si="95"/>
        <v>N/A</v>
      </c>
      <c r="C3028" s="32" t="str">
        <f>IF(AND(Businesses!D3029="",Businesses!E3029&lt;&gt;""),0,IF(Businesses!D3029="","N/A",IF(ISNUMBER(Businesses!D3029),Businesses!D3029,0)))</f>
        <v>N/A</v>
      </c>
      <c r="D3028" s="32" t="str">
        <f>IF(Businesses!E3029="","N/A",Businesses!E3029)</f>
        <v>N/A</v>
      </c>
      <c r="E3028" s="32" t="str">
        <f>IF(Businesses!F3029="","N/A",Businesses!F3029)</f>
        <v>N/A</v>
      </c>
      <c r="F3028" s="32" t="str">
        <f t="shared" si="94"/>
        <v>N/A</v>
      </c>
      <c r="G3028" s="32" t="str">
        <f>IF(Businesses!G3029="","N/A",Businesses!G3029)</f>
        <v>N/A</v>
      </c>
      <c r="H3028" s="32" t="str">
        <f>IF(Businesses!H3029="","N/A",Businesses!H3029)</f>
        <v>N/A</v>
      </c>
      <c r="I3028" s="32" t="str">
        <f>IF(AND(Businesses!B3029="",Businesses!C3029&lt;&gt;""),0,IF(Businesses!B3029="","N/A",IF(ISNUMBER(Businesses!B3029),Businesses!B3029,0)))</f>
        <v>N/A</v>
      </c>
    </row>
    <row r="3029" spans="2:9">
      <c r="B3029" s="32" t="str">
        <f t="shared" si="95"/>
        <v>N/A</v>
      </c>
      <c r="C3029" s="32" t="str">
        <f>IF(AND(Businesses!D3030="",Businesses!E3030&lt;&gt;""),0,IF(Businesses!D3030="","N/A",IF(ISNUMBER(Businesses!D3030),Businesses!D3030,0)))</f>
        <v>N/A</v>
      </c>
      <c r="D3029" s="32" t="str">
        <f>IF(Businesses!E3030="","N/A",Businesses!E3030)</f>
        <v>N/A</v>
      </c>
      <c r="E3029" s="32" t="str">
        <f>IF(Businesses!F3030="","N/A",Businesses!F3030)</f>
        <v>N/A</v>
      </c>
      <c r="F3029" s="32" t="str">
        <f t="shared" si="94"/>
        <v>N/A</v>
      </c>
      <c r="G3029" s="32" t="str">
        <f>IF(Businesses!G3030="","N/A",Businesses!G3030)</f>
        <v>N/A</v>
      </c>
      <c r="H3029" s="32" t="str">
        <f>IF(Businesses!H3030="","N/A",Businesses!H3030)</f>
        <v>N/A</v>
      </c>
      <c r="I3029" s="32" t="str">
        <f>IF(AND(Businesses!B3030="",Businesses!C3030&lt;&gt;""),0,IF(Businesses!B3030="","N/A",IF(ISNUMBER(Businesses!B3030),Businesses!B3030,0)))</f>
        <v>N/A</v>
      </c>
    </row>
    <row r="3030" spans="2:9">
      <c r="B3030" s="32" t="str">
        <f t="shared" si="95"/>
        <v>N/A</v>
      </c>
      <c r="C3030" s="32" t="str">
        <f>IF(AND(Businesses!D3031="",Businesses!E3031&lt;&gt;""),0,IF(Businesses!D3031="","N/A",IF(ISNUMBER(Businesses!D3031),Businesses!D3031,0)))</f>
        <v>N/A</v>
      </c>
      <c r="D3030" s="32" t="str">
        <f>IF(Businesses!E3031="","N/A",Businesses!E3031)</f>
        <v>N/A</v>
      </c>
      <c r="E3030" s="32" t="str">
        <f>IF(Businesses!F3031="","N/A",Businesses!F3031)</f>
        <v>N/A</v>
      </c>
      <c r="F3030" s="32" t="str">
        <f t="shared" si="94"/>
        <v>N/A</v>
      </c>
      <c r="G3030" s="32" t="str">
        <f>IF(Businesses!G3031="","N/A",Businesses!G3031)</f>
        <v>N/A</v>
      </c>
      <c r="H3030" s="32" t="str">
        <f>IF(Businesses!H3031="","N/A",Businesses!H3031)</f>
        <v>N/A</v>
      </c>
      <c r="I3030" s="32" t="str">
        <f>IF(AND(Businesses!B3031="",Businesses!C3031&lt;&gt;""),0,IF(Businesses!B3031="","N/A",IF(ISNUMBER(Businesses!B3031),Businesses!B3031,0)))</f>
        <v>N/A</v>
      </c>
    </row>
    <row r="3031" spans="2:9">
      <c r="B3031" s="32" t="str">
        <f t="shared" si="95"/>
        <v>N/A</v>
      </c>
      <c r="C3031" s="32" t="str">
        <f>IF(AND(Businesses!D3032="",Businesses!E3032&lt;&gt;""),0,IF(Businesses!D3032="","N/A",IF(ISNUMBER(Businesses!D3032),Businesses!D3032,0)))</f>
        <v>N/A</v>
      </c>
      <c r="D3031" s="32" t="str">
        <f>IF(Businesses!E3032="","N/A",Businesses!E3032)</f>
        <v>N/A</v>
      </c>
      <c r="E3031" s="32" t="str">
        <f>IF(Businesses!F3032="","N/A",Businesses!F3032)</f>
        <v>N/A</v>
      </c>
      <c r="F3031" s="32" t="str">
        <f t="shared" si="94"/>
        <v>N/A</v>
      </c>
      <c r="G3031" s="32" t="str">
        <f>IF(Businesses!G3032="","N/A",Businesses!G3032)</f>
        <v>N/A</v>
      </c>
      <c r="H3031" s="32" t="str">
        <f>IF(Businesses!H3032="","N/A",Businesses!H3032)</f>
        <v>N/A</v>
      </c>
      <c r="I3031" s="32" t="str">
        <f>IF(AND(Businesses!B3032="",Businesses!C3032&lt;&gt;""),0,IF(Businesses!B3032="","N/A",IF(ISNUMBER(Businesses!B3032),Businesses!B3032,0)))</f>
        <v>N/A</v>
      </c>
    </row>
    <row r="3032" spans="2:9">
      <c r="B3032" s="32" t="str">
        <f t="shared" si="95"/>
        <v>N/A</v>
      </c>
      <c r="C3032" s="32" t="str">
        <f>IF(AND(Businesses!D3033="",Businesses!E3033&lt;&gt;""),0,IF(Businesses!D3033="","N/A",IF(ISNUMBER(Businesses!D3033),Businesses!D3033,0)))</f>
        <v>N/A</v>
      </c>
      <c r="D3032" s="32" t="str">
        <f>IF(Businesses!E3033="","N/A",Businesses!E3033)</f>
        <v>N/A</v>
      </c>
      <c r="E3032" s="32" t="str">
        <f>IF(Businesses!F3033="","N/A",Businesses!F3033)</f>
        <v>N/A</v>
      </c>
      <c r="F3032" s="32" t="str">
        <f t="shared" si="94"/>
        <v>N/A</v>
      </c>
      <c r="G3032" s="32" t="str">
        <f>IF(Businesses!G3033="","N/A",Businesses!G3033)</f>
        <v>N/A</v>
      </c>
      <c r="H3032" s="32" t="str">
        <f>IF(Businesses!H3033="","N/A",Businesses!H3033)</f>
        <v>N/A</v>
      </c>
      <c r="I3032" s="32" t="str">
        <f>IF(AND(Businesses!B3033="",Businesses!C3033&lt;&gt;""),0,IF(Businesses!B3033="","N/A",IF(ISNUMBER(Businesses!B3033),Businesses!B3033,0)))</f>
        <v>N/A</v>
      </c>
    </row>
    <row r="3033" spans="2:9">
      <c r="B3033" s="32" t="str">
        <f t="shared" si="95"/>
        <v>N/A</v>
      </c>
      <c r="C3033" s="32" t="str">
        <f>IF(AND(Businesses!D3034="",Businesses!E3034&lt;&gt;""),0,IF(Businesses!D3034="","N/A",IF(ISNUMBER(Businesses!D3034),Businesses!D3034,0)))</f>
        <v>N/A</v>
      </c>
      <c r="D3033" s="32" t="str">
        <f>IF(Businesses!E3034="","N/A",Businesses!E3034)</f>
        <v>N/A</v>
      </c>
      <c r="E3033" s="32" t="str">
        <f>IF(Businesses!F3034="","N/A",Businesses!F3034)</f>
        <v>N/A</v>
      </c>
      <c r="F3033" s="32" t="str">
        <f t="shared" si="94"/>
        <v>N/A</v>
      </c>
      <c r="G3033" s="32" t="str">
        <f>IF(Businesses!G3034="","N/A",Businesses!G3034)</f>
        <v>N/A</v>
      </c>
      <c r="H3033" s="32" t="str">
        <f>IF(Businesses!H3034="","N/A",Businesses!H3034)</f>
        <v>N/A</v>
      </c>
      <c r="I3033" s="32" t="str">
        <f>IF(AND(Businesses!B3034="",Businesses!C3034&lt;&gt;""),0,IF(Businesses!B3034="","N/A",IF(ISNUMBER(Businesses!B3034),Businesses!B3034,0)))</f>
        <v>N/A</v>
      </c>
    </row>
    <row r="3034" spans="2:9">
      <c r="B3034" s="32" t="str">
        <f t="shared" si="95"/>
        <v>N/A</v>
      </c>
      <c r="C3034" s="32" t="str">
        <f>IF(AND(Businesses!D3035="",Businesses!E3035&lt;&gt;""),0,IF(Businesses!D3035="","N/A",IF(ISNUMBER(Businesses!D3035),Businesses!D3035,0)))</f>
        <v>N/A</v>
      </c>
      <c r="D3034" s="32" t="str">
        <f>IF(Businesses!E3035="","N/A",Businesses!E3035)</f>
        <v>N/A</v>
      </c>
      <c r="E3034" s="32" t="str">
        <f>IF(Businesses!F3035="","N/A",Businesses!F3035)</f>
        <v>N/A</v>
      </c>
      <c r="F3034" s="32" t="str">
        <f t="shared" si="94"/>
        <v>N/A</v>
      </c>
      <c r="G3034" s="32" t="str">
        <f>IF(Businesses!G3035="","N/A",Businesses!G3035)</f>
        <v>N/A</v>
      </c>
      <c r="H3034" s="32" t="str">
        <f>IF(Businesses!H3035="","N/A",Businesses!H3035)</f>
        <v>N/A</v>
      </c>
      <c r="I3034" s="32" t="str">
        <f>IF(AND(Businesses!B3035="",Businesses!C3035&lt;&gt;""),0,IF(Businesses!B3035="","N/A",IF(ISNUMBER(Businesses!B3035),Businesses!B3035,0)))</f>
        <v>N/A</v>
      </c>
    </row>
    <row r="3035" spans="2:9">
      <c r="B3035" s="32" t="str">
        <f t="shared" si="95"/>
        <v>N/A</v>
      </c>
      <c r="C3035" s="32" t="str">
        <f>IF(AND(Businesses!D3036="",Businesses!E3036&lt;&gt;""),0,IF(Businesses!D3036="","N/A",IF(ISNUMBER(Businesses!D3036),Businesses!D3036,0)))</f>
        <v>N/A</v>
      </c>
      <c r="D3035" s="32" t="str">
        <f>IF(Businesses!E3036="","N/A",Businesses!E3036)</f>
        <v>N/A</v>
      </c>
      <c r="E3035" s="32" t="str">
        <f>IF(Businesses!F3036="","N/A",Businesses!F3036)</f>
        <v>N/A</v>
      </c>
      <c r="F3035" s="32" t="str">
        <f t="shared" si="94"/>
        <v>N/A</v>
      </c>
      <c r="G3035" s="32" t="str">
        <f>IF(Businesses!G3036="","N/A",Businesses!G3036)</f>
        <v>N/A</v>
      </c>
      <c r="H3035" s="32" t="str">
        <f>IF(Businesses!H3036="","N/A",Businesses!H3036)</f>
        <v>N/A</v>
      </c>
      <c r="I3035" s="32" t="str">
        <f>IF(AND(Businesses!B3036="",Businesses!C3036&lt;&gt;""),0,IF(Businesses!B3036="","N/A",IF(ISNUMBER(Businesses!B3036),Businesses!B3036,0)))</f>
        <v>N/A</v>
      </c>
    </row>
    <row r="3036" spans="2:9">
      <c r="B3036" s="32" t="str">
        <f t="shared" si="95"/>
        <v>N/A</v>
      </c>
      <c r="C3036" s="32" t="str">
        <f>IF(AND(Businesses!D3037="",Businesses!E3037&lt;&gt;""),0,IF(Businesses!D3037="","N/A",IF(ISNUMBER(Businesses!D3037),Businesses!D3037,0)))</f>
        <v>N/A</v>
      </c>
      <c r="D3036" s="32" t="str">
        <f>IF(Businesses!E3037="","N/A",Businesses!E3037)</f>
        <v>N/A</v>
      </c>
      <c r="E3036" s="32" t="str">
        <f>IF(Businesses!F3037="","N/A",Businesses!F3037)</f>
        <v>N/A</v>
      </c>
      <c r="F3036" s="32" t="str">
        <f t="shared" si="94"/>
        <v>N/A</v>
      </c>
      <c r="G3036" s="32" t="str">
        <f>IF(Businesses!G3037="","N/A",Businesses!G3037)</f>
        <v>N/A</v>
      </c>
      <c r="H3036" s="32" t="str">
        <f>IF(Businesses!H3037="","N/A",Businesses!H3037)</f>
        <v>N/A</v>
      </c>
      <c r="I3036" s="32" t="str">
        <f>IF(AND(Businesses!B3037="",Businesses!C3037&lt;&gt;""),0,IF(Businesses!B3037="","N/A",IF(ISNUMBER(Businesses!B3037),Businesses!B3037,0)))</f>
        <v>N/A</v>
      </c>
    </row>
    <row r="3037" spans="2:9">
      <c r="B3037" s="32" t="str">
        <f t="shared" si="95"/>
        <v>N/A</v>
      </c>
      <c r="C3037" s="32" t="str">
        <f>IF(AND(Businesses!D3038="",Businesses!E3038&lt;&gt;""),0,IF(Businesses!D3038="","N/A",IF(ISNUMBER(Businesses!D3038),Businesses!D3038,0)))</f>
        <v>N/A</v>
      </c>
      <c r="D3037" s="32" t="str">
        <f>IF(Businesses!E3038="","N/A",Businesses!E3038)</f>
        <v>N/A</v>
      </c>
      <c r="E3037" s="32" t="str">
        <f>IF(Businesses!F3038="","N/A",Businesses!F3038)</f>
        <v>N/A</v>
      </c>
      <c r="F3037" s="32" t="str">
        <f t="shared" si="94"/>
        <v>N/A</v>
      </c>
      <c r="G3037" s="32" t="str">
        <f>IF(Businesses!G3038="","N/A",Businesses!G3038)</f>
        <v>N/A</v>
      </c>
      <c r="H3037" s="32" t="str">
        <f>IF(Businesses!H3038="","N/A",Businesses!H3038)</f>
        <v>N/A</v>
      </c>
      <c r="I3037" s="32" t="str">
        <f>IF(AND(Businesses!B3038="",Businesses!C3038&lt;&gt;""),0,IF(Businesses!B3038="","N/A",IF(ISNUMBER(Businesses!B3038),Businesses!B3038,0)))</f>
        <v>N/A</v>
      </c>
    </row>
    <row r="3038" spans="2:9">
      <c r="B3038" s="32" t="str">
        <f t="shared" si="95"/>
        <v>N/A</v>
      </c>
      <c r="C3038" s="32" t="str">
        <f>IF(AND(Businesses!D3039="",Businesses!E3039&lt;&gt;""),0,IF(Businesses!D3039="","N/A",IF(ISNUMBER(Businesses!D3039),Businesses!D3039,0)))</f>
        <v>N/A</v>
      </c>
      <c r="D3038" s="32" t="str">
        <f>IF(Businesses!E3039="","N/A",Businesses!E3039)</f>
        <v>N/A</v>
      </c>
      <c r="E3038" s="32" t="str">
        <f>IF(Businesses!F3039="","N/A",Businesses!F3039)</f>
        <v>N/A</v>
      </c>
      <c r="F3038" s="32" t="str">
        <f t="shared" si="94"/>
        <v>N/A</v>
      </c>
      <c r="G3038" s="32" t="str">
        <f>IF(Businesses!G3039="","N/A",Businesses!G3039)</f>
        <v>N/A</v>
      </c>
      <c r="H3038" s="32" t="str">
        <f>IF(Businesses!H3039="","N/A",Businesses!H3039)</f>
        <v>N/A</v>
      </c>
      <c r="I3038" s="32" t="str">
        <f>IF(AND(Businesses!B3039="",Businesses!C3039&lt;&gt;""),0,IF(Businesses!B3039="","N/A",IF(ISNUMBER(Businesses!B3039),Businesses!B3039,0)))</f>
        <v>N/A</v>
      </c>
    </row>
    <row r="3039" spans="2:9">
      <c r="B3039" s="32" t="str">
        <f t="shared" si="95"/>
        <v>N/A</v>
      </c>
      <c r="C3039" s="32" t="str">
        <f>IF(AND(Businesses!D3040="",Businesses!E3040&lt;&gt;""),0,IF(Businesses!D3040="","N/A",IF(ISNUMBER(Businesses!D3040),Businesses!D3040,0)))</f>
        <v>N/A</v>
      </c>
      <c r="D3039" s="32" t="str">
        <f>IF(Businesses!E3040="","N/A",Businesses!E3040)</f>
        <v>N/A</v>
      </c>
      <c r="E3039" s="32" t="str">
        <f>IF(Businesses!F3040="","N/A",Businesses!F3040)</f>
        <v>N/A</v>
      </c>
      <c r="F3039" s="32" t="str">
        <f t="shared" si="94"/>
        <v>N/A</v>
      </c>
      <c r="G3039" s="32" t="str">
        <f>IF(Businesses!G3040="","N/A",Businesses!G3040)</f>
        <v>N/A</v>
      </c>
      <c r="H3039" s="32" t="str">
        <f>IF(Businesses!H3040="","N/A",Businesses!H3040)</f>
        <v>N/A</v>
      </c>
      <c r="I3039" s="32" t="str">
        <f>IF(AND(Businesses!B3040="",Businesses!C3040&lt;&gt;""),0,IF(Businesses!B3040="","N/A",IF(ISNUMBER(Businesses!B3040),Businesses!B3040,0)))</f>
        <v>N/A</v>
      </c>
    </row>
    <row r="3040" spans="2:9">
      <c r="B3040" s="32" t="str">
        <f t="shared" si="95"/>
        <v>N/A</v>
      </c>
      <c r="C3040" s="32" t="str">
        <f>IF(AND(Businesses!D3041="",Businesses!E3041&lt;&gt;""),0,IF(Businesses!D3041="","N/A",IF(ISNUMBER(Businesses!D3041),Businesses!D3041,0)))</f>
        <v>N/A</v>
      </c>
      <c r="D3040" s="32" t="str">
        <f>IF(Businesses!E3041="","N/A",Businesses!E3041)</f>
        <v>N/A</v>
      </c>
      <c r="E3040" s="32" t="str">
        <f>IF(Businesses!F3041="","N/A",Businesses!F3041)</f>
        <v>N/A</v>
      </c>
      <c r="F3040" s="32" t="str">
        <f t="shared" si="94"/>
        <v>N/A</v>
      </c>
      <c r="G3040" s="32" t="str">
        <f>IF(Businesses!G3041="","N/A",Businesses!G3041)</f>
        <v>N/A</v>
      </c>
      <c r="H3040" s="32" t="str">
        <f>IF(Businesses!H3041="","N/A",Businesses!H3041)</f>
        <v>N/A</v>
      </c>
      <c r="I3040" s="32" t="str">
        <f>IF(AND(Businesses!B3041="",Businesses!C3041&lt;&gt;""),0,IF(Businesses!B3041="","N/A",IF(ISNUMBER(Businesses!B3041),Businesses!B3041,0)))</f>
        <v>N/A</v>
      </c>
    </row>
    <row r="3041" spans="2:9">
      <c r="B3041" s="32" t="str">
        <f t="shared" si="95"/>
        <v>N/A</v>
      </c>
      <c r="C3041" s="32" t="str">
        <f>IF(AND(Businesses!D3042="",Businesses!E3042&lt;&gt;""),0,IF(Businesses!D3042="","N/A",IF(ISNUMBER(Businesses!D3042),Businesses!D3042,0)))</f>
        <v>N/A</v>
      </c>
      <c r="D3041" s="32" t="str">
        <f>IF(Businesses!E3042="","N/A",Businesses!E3042)</f>
        <v>N/A</v>
      </c>
      <c r="E3041" s="32" t="str">
        <f>IF(Businesses!F3042="","N/A",Businesses!F3042)</f>
        <v>N/A</v>
      </c>
      <c r="F3041" s="32" t="str">
        <f t="shared" si="94"/>
        <v>N/A</v>
      </c>
      <c r="G3041" s="32" t="str">
        <f>IF(Businesses!G3042="","N/A",Businesses!G3042)</f>
        <v>N/A</v>
      </c>
      <c r="H3041" s="32" t="str">
        <f>IF(Businesses!H3042="","N/A",Businesses!H3042)</f>
        <v>N/A</v>
      </c>
      <c r="I3041" s="32" t="str">
        <f>IF(AND(Businesses!B3042="",Businesses!C3042&lt;&gt;""),0,IF(Businesses!B3042="","N/A",IF(ISNUMBER(Businesses!B3042),Businesses!B3042,0)))</f>
        <v>N/A</v>
      </c>
    </row>
    <row r="3042" spans="2:9">
      <c r="B3042" s="32" t="str">
        <f t="shared" si="95"/>
        <v>N/A</v>
      </c>
      <c r="C3042" s="32" t="str">
        <f>IF(AND(Businesses!D3043="",Businesses!E3043&lt;&gt;""),0,IF(Businesses!D3043="","N/A",IF(ISNUMBER(Businesses!D3043),Businesses!D3043,0)))</f>
        <v>N/A</v>
      </c>
      <c r="D3042" s="32" t="str">
        <f>IF(Businesses!E3043="","N/A",Businesses!E3043)</f>
        <v>N/A</v>
      </c>
      <c r="E3042" s="32" t="str">
        <f>IF(Businesses!F3043="","N/A",Businesses!F3043)</f>
        <v>N/A</v>
      </c>
      <c r="F3042" s="32" t="str">
        <f t="shared" si="94"/>
        <v>N/A</v>
      </c>
      <c r="G3042" s="32" t="str">
        <f>IF(Businesses!G3043="","N/A",Businesses!G3043)</f>
        <v>N/A</v>
      </c>
      <c r="H3042" s="32" t="str">
        <f>IF(Businesses!H3043="","N/A",Businesses!H3043)</f>
        <v>N/A</v>
      </c>
      <c r="I3042" s="32" t="str">
        <f>IF(AND(Businesses!B3043="",Businesses!C3043&lt;&gt;""),0,IF(Businesses!B3043="","N/A",IF(ISNUMBER(Businesses!B3043),Businesses!B3043,0)))</f>
        <v>N/A</v>
      </c>
    </row>
    <row r="3043" spans="2:9">
      <c r="B3043" s="32" t="str">
        <f t="shared" si="95"/>
        <v>N/A</v>
      </c>
      <c r="C3043" s="32" t="str">
        <f>IF(AND(Businesses!D3044="",Businesses!E3044&lt;&gt;""),0,IF(Businesses!D3044="","N/A",IF(ISNUMBER(Businesses!D3044),Businesses!D3044,0)))</f>
        <v>N/A</v>
      </c>
      <c r="D3043" s="32" t="str">
        <f>IF(Businesses!E3044="","N/A",Businesses!E3044)</f>
        <v>N/A</v>
      </c>
      <c r="E3043" s="32" t="str">
        <f>IF(Businesses!F3044="","N/A",Businesses!F3044)</f>
        <v>N/A</v>
      </c>
      <c r="F3043" s="32" t="str">
        <f t="shared" si="94"/>
        <v>N/A</v>
      </c>
      <c r="G3043" s="32" t="str">
        <f>IF(Businesses!G3044="","N/A",Businesses!G3044)</f>
        <v>N/A</v>
      </c>
      <c r="H3043" s="32" t="str">
        <f>IF(Businesses!H3044="","N/A",Businesses!H3044)</f>
        <v>N/A</v>
      </c>
      <c r="I3043" s="32" t="str">
        <f>IF(AND(Businesses!B3044="",Businesses!C3044&lt;&gt;""),0,IF(Businesses!B3044="","N/A",IF(ISNUMBER(Businesses!B3044),Businesses!B3044,0)))</f>
        <v>N/A</v>
      </c>
    </row>
    <row r="3044" spans="2:9">
      <c r="B3044" s="32" t="str">
        <f t="shared" si="95"/>
        <v>N/A</v>
      </c>
      <c r="C3044" s="32" t="str">
        <f>IF(AND(Businesses!D3045="",Businesses!E3045&lt;&gt;""),0,IF(Businesses!D3045="","N/A",IF(ISNUMBER(Businesses!D3045),Businesses!D3045,0)))</f>
        <v>N/A</v>
      </c>
      <c r="D3044" s="32" t="str">
        <f>IF(Businesses!E3045="","N/A",Businesses!E3045)</f>
        <v>N/A</v>
      </c>
      <c r="E3044" s="32" t="str">
        <f>IF(Businesses!F3045="","N/A",Businesses!F3045)</f>
        <v>N/A</v>
      </c>
      <c r="F3044" s="32" t="str">
        <f t="shared" si="94"/>
        <v>N/A</v>
      </c>
      <c r="G3044" s="32" t="str">
        <f>IF(Businesses!G3045="","N/A",Businesses!G3045)</f>
        <v>N/A</v>
      </c>
      <c r="H3044" s="32" t="str">
        <f>IF(Businesses!H3045="","N/A",Businesses!H3045)</f>
        <v>N/A</v>
      </c>
      <c r="I3044" s="32" t="str">
        <f>IF(AND(Businesses!B3045="",Businesses!C3045&lt;&gt;""),0,IF(Businesses!B3045="","N/A",IF(ISNUMBER(Businesses!B3045),Businesses!B3045,0)))</f>
        <v>N/A</v>
      </c>
    </row>
    <row r="3045" spans="2:9">
      <c r="B3045" s="32" t="str">
        <f t="shared" si="95"/>
        <v>N/A</v>
      </c>
      <c r="C3045" s="32" t="str">
        <f>IF(AND(Businesses!D3046="",Businesses!E3046&lt;&gt;""),0,IF(Businesses!D3046="","N/A",IF(ISNUMBER(Businesses!D3046),Businesses!D3046,0)))</f>
        <v>N/A</v>
      </c>
      <c r="D3045" s="32" t="str">
        <f>IF(Businesses!E3046="","N/A",Businesses!E3046)</f>
        <v>N/A</v>
      </c>
      <c r="E3045" s="32" t="str">
        <f>IF(Businesses!F3046="","N/A",Businesses!F3046)</f>
        <v>N/A</v>
      </c>
      <c r="F3045" s="32" t="str">
        <f t="shared" si="94"/>
        <v>N/A</v>
      </c>
      <c r="G3045" s="32" t="str">
        <f>IF(Businesses!G3046="","N/A",Businesses!G3046)</f>
        <v>N/A</v>
      </c>
      <c r="H3045" s="32" t="str">
        <f>IF(Businesses!H3046="","N/A",Businesses!H3046)</f>
        <v>N/A</v>
      </c>
      <c r="I3045" s="32" t="str">
        <f>IF(AND(Businesses!B3046="",Businesses!C3046&lt;&gt;""),0,IF(Businesses!B3046="","N/A",IF(ISNUMBER(Businesses!B3046),Businesses!B3046,0)))</f>
        <v>N/A</v>
      </c>
    </row>
    <row r="3046" spans="2:9">
      <c r="B3046" s="32" t="str">
        <f t="shared" si="95"/>
        <v>N/A</v>
      </c>
      <c r="C3046" s="32" t="str">
        <f>IF(AND(Businesses!D3047="",Businesses!E3047&lt;&gt;""),0,IF(Businesses!D3047="","N/A",IF(ISNUMBER(Businesses!D3047),Businesses!D3047,0)))</f>
        <v>N/A</v>
      </c>
      <c r="D3046" s="32" t="str">
        <f>IF(Businesses!E3047="","N/A",Businesses!E3047)</f>
        <v>N/A</v>
      </c>
      <c r="E3046" s="32" t="str">
        <f>IF(Businesses!F3047="","N/A",Businesses!F3047)</f>
        <v>N/A</v>
      </c>
      <c r="F3046" s="32" t="str">
        <f t="shared" si="94"/>
        <v>N/A</v>
      </c>
      <c r="G3046" s="32" t="str">
        <f>IF(Businesses!G3047="","N/A",Businesses!G3047)</f>
        <v>N/A</v>
      </c>
      <c r="H3046" s="32" t="str">
        <f>IF(Businesses!H3047="","N/A",Businesses!H3047)</f>
        <v>N/A</v>
      </c>
      <c r="I3046" s="32" t="str">
        <f>IF(AND(Businesses!B3047="",Businesses!C3047&lt;&gt;""),0,IF(Businesses!B3047="","N/A",IF(ISNUMBER(Businesses!B3047),Businesses!B3047,0)))</f>
        <v>N/A</v>
      </c>
    </row>
    <row r="3047" spans="2:9">
      <c r="B3047" s="32" t="str">
        <f t="shared" si="95"/>
        <v>N/A</v>
      </c>
      <c r="C3047" s="32" t="str">
        <f>IF(AND(Businesses!D3048="",Businesses!E3048&lt;&gt;""),0,IF(Businesses!D3048="","N/A",IF(ISNUMBER(Businesses!D3048),Businesses!D3048,0)))</f>
        <v>N/A</v>
      </c>
      <c r="D3047" s="32" t="str">
        <f>IF(Businesses!E3048="","N/A",Businesses!E3048)</f>
        <v>N/A</v>
      </c>
      <c r="E3047" s="32" t="str">
        <f>IF(Businesses!F3048="","N/A",Businesses!F3048)</f>
        <v>N/A</v>
      </c>
      <c r="F3047" s="32" t="str">
        <f t="shared" si="94"/>
        <v>N/A</v>
      </c>
      <c r="G3047" s="32" t="str">
        <f>IF(Businesses!G3048="","N/A",Businesses!G3048)</f>
        <v>N/A</v>
      </c>
      <c r="H3047" s="32" t="str">
        <f>IF(Businesses!H3048="","N/A",Businesses!H3048)</f>
        <v>N/A</v>
      </c>
      <c r="I3047" s="32" t="str">
        <f>IF(AND(Businesses!B3048="",Businesses!C3048&lt;&gt;""),0,IF(Businesses!B3048="","N/A",IF(ISNUMBER(Businesses!B3048),Businesses!B3048,0)))</f>
        <v>N/A</v>
      </c>
    </row>
    <row r="3048" spans="2:9">
      <c r="B3048" s="32" t="str">
        <f t="shared" si="95"/>
        <v>N/A</v>
      </c>
      <c r="C3048" s="32" t="str">
        <f>IF(AND(Businesses!D3049="",Businesses!E3049&lt;&gt;""),0,IF(Businesses!D3049="","N/A",IF(ISNUMBER(Businesses!D3049),Businesses!D3049,0)))</f>
        <v>N/A</v>
      </c>
      <c r="D3048" s="32" t="str">
        <f>IF(Businesses!E3049="","N/A",Businesses!E3049)</f>
        <v>N/A</v>
      </c>
      <c r="E3048" s="32" t="str">
        <f>IF(Businesses!F3049="","N/A",Businesses!F3049)</f>
        <v>N/A</v>
      </c>
      <c r="F3048" s="32" t="str">
        <f t="shared" si="94"/>
        <v>N/A</v>
      </c>
      <c r="G3048" s="32" t="str">
        <f>IF(Businesses!G3049="","N/A",Businesses!G3049)</f>
        <v>N/A</v>
      </c>
      <c r="H3048" s="32" t="str">
        <f>IF(Businesses!H3049="","N/A",Businesses!H3049)</f>
        <v>N/A</v>
      </c>
      <c r="I3048" s="32" t="str">
        <f>IF(AND(Businesses!B3049="",Businesses!C3049&lt;&gt;""),0,IF(Businesses!B3049="","N/A",IF(ISNUMBER(Businesses!B3049),Businesses!B3049,0)))</f>
        <v>N/A</v>
      </c>
    </row>
    <row r="3049" spans="2:9">
      <c r="B3049" s="32" t="str">
        <f t="shared" si="95"/>
        <v>N/A</v>
      </c>
      <c r="C3049" s="32" t="str">
        <f>IF(AND(Businesses!D3050="",Businesses!E3050&lt;&gt;""),0,IF(Businesses!D3050="","N/A",IF(ISNUMBER(Businesses!D3050),Businesses!D3050,0)))</f>
        <v>N/A</v>
      </c>
      <c r="D3049" s="32" t="str">
        <f>IF(Businesses!E3050="","N/A",Businesses!E3050)</f>
        <v>N/A</v>
      </c>
      <c r="E3049" s="32" t="str">
        <f>IF(Businesses!F3050="","N/A",Businesses!F3050)</f>
        <v>N/A</v>
      </c>
      <c r="F3049" s="32" t="str">
        <f t="shared" si="94"/>
        <v>N/A</v>
      </c>
      <c r="G3049" s="32" t="str">
        <f>IF(Businesses!G3050="","N/A",Businesses!G3050)</f>
        <v>N/A</v>
      </c>
      <c r="H3049" s="32" t="str">
        <f>IF(Businesses!H3050="","N/A",Businesses!H3050)</f>
        <v>N/A</v>
      </c>
      <c r="I3049" s="32" t="str">
        <f>IF(AND(Businesses!B3050="",Businesses!C3050&lt;&gt;""),0,IF(Businesses!B3050="","N/A",IF(ISNUMBER(Businesses!B3050),Businesses!B3050,0)))</f>
        <v>N/A</v>
      </c>
    </row>
    <row r="3050" spans="2:9">
      <c r="B3050" s="32" t="str">
        <f t="shared" si="95"/>
        <v>N/A</v>
      </c>
      <c r="C3050" s="32" t="str">
        <f>IF(AND(Businesses!D3051="",Businesses!E3051&lt;&gt;""),0,IF(Businesses!D3051="","N/A",IF(ISNUMBER(Businesses!D3051),Businesses!D3051,0)))</f>
        <v>N/A</v>
      </c>
      <c r="D3050" s="32" t="str">
        <f>IF(Businesses!E3051="","N/A",Businesses!E3051)</f>
        <v>N/A</v>
      </c>
      <c r="E3050" s="32" t="str">
        <f>IF(Businesses!F3051="","N/A",Businesses!F3051)</f>
        <v>N/A</v>
      </c>
      <c r="F3050" s="32" t="str">
        <f t="shared" si="94"/>
        <v>N/A</v>
      </c>
      <c r="G3050" s="32" t="str">
        <f>IF(Businesses!G3051="","N/A",Businesses!G3051)</f>
        <v>N/A</v>
      </c>
      <c r="H3050" s="32" t="str">
        <f>IF(Businesses!H3051="","N/A",Businesses!H3051)</f>
        <v>N/A</v>
      </c>
      <c r="I3050" s="32" t="str">
        <f>IF(AND(Businesses!B3051="",Businesses!C3051&lt;&gt;""),0,IF(Businesses!B3051="","N/A",IF(ISNUMBER(Businesses!B3051),Businesses!B3051,0)))</f>
        <v>N/A</v>
      </c>
    </row>
    <row r="3051" spans="2:9">
      <c r="B3051" s="32" t="str">
        <f t="shared" si="95"/>
        <v>N/A</v>
      </c>
      <c r="C3051" s="32" t="str">
        <f>IF(AND(Businesses!D3052="",Businesses!E3052&lt;&gt;""),0,IF(Businesses!D3052="","N/A",IF(ISNUMBER(Businesses!D3052),Businesses!D3052,0)))</f>
        <v>N/A</v>
      </c>
      <c r="D3051" s="32" t="str">
        <f>IF(Businesses!E3052="","N/A",Businesses!E3052)</f>
        <v>N/A</v>
      </c>
      <c r="E3051" s="32" t="str">
        <f>IF(Businesses!F3052="","N/A",Businesses!F3052)</f>
        <v>N/A</v>
      </c>
      <c r="F3051" s="32" t="str">
        <f t="shared" si="94"/>
        <v>N/A</v>
      </c>
      <c r="G3051" s="32" t="str">
        <f>IF(Businesses!G3052="","N/A",Businesses!G3052)</f>
        <v>N/A</v>
      </c>
      <c r="H3051" s="32" t="str">
        <f>IF(Businesses!H3052="","N/A",Businesses!H3052)</f>
        <v>N/A</v>
      </c>
      <c r="I3051" s="32" t="str">
        <f>IF(AND(Businesses!B3052="",Businesses!C3052&lt;&gt;""),0,IF(Businesses!B3052="","N/A",IF(ISNUMBER(Businesses!B3052),Businesses!B3052,0)))</f>
        <v>N/A</v>
      </c>
    </row>
    <row r="3052" spans="2:9">
      <c r="B3052" s="32" t="str">
        <f t="shared" si="95"/>
        <v>N/A</v>
      </c>
      <c r="C3052" s="32" t="str">
        <f>IF(AND(Businesses!D3053="",Businesses!E3053&lt;&gt;""),0,IF(Businesses!D3053="","N/A",IF(ISNUMBER(Businesses!D3053),Businesses!D3053,0)))</f>
        <v>N/A</v>
      </c>
      <c r="D3052" s="32" t="str">
        <f>IF(Businesses!E3053="","N/A",Businesses!E3053)</f>
        <v>N/A</v>
      </c>
      <c r="E3052" s="32" t="str">
        <f>IF(Businesses!F3053="","N/A",Businesses!F3053)</f>
        <v>N/A</v>
      </c>
      <c r="F3052" s="32" t="str">
        <f t="shared" si="94"/>
        <v>N/A</v>
      </c>
      <c r="G3052" s="32" t="str">
        <f>IF(Businesses!G3053="","N/A",Businesses!G3053)</f>
        <v>N/A</v>
      </c>
      <c r="H3052" s="32" t="str">
        <f>IF(Businesses!H3053="","N/A",Businesses!H3053)</f>
        <v>N/A</v>
      </c>
      <c r="I3052" s="32" t="str">
        <f>IF(AND(Businesses!B3053="",Businesses!C3053&lt;&gt;""),0,IF(Businesses!B3053="","N/A",IF(ISNUMBER(Businesses!B3053),Businesses!B3053,0)))</f>
        <v>N/A</v>
      </c>
    </row>
    <row r="3053" spans="2:9">
      <c r="B3053" s="32" t="str">
        <f t="shared" si="95"/>
        <v>N/A</v>
      </c>
      <c r="C3053" s="32" t="str">
        <f>IF(AND(Businesses!D3054="",Businesses!E3054&lt;&gt;""),0,IF(Businesses!D3054="","N/A",IF(ISNUMBER(Businesses!D3054),Businesses!D3054,0)))</f>
        <v>N/A</v>
      </c>
      <c r="D3053" s="32" t="str">
        <f>IF(Businesses!E3054="","N/A",Businesses!E3054)</f>
        <v>N/A</v>
      </c>
      <c r="E3053" s="32" t="str">
        <f>IF(Businesses!F3054="","N/A",Businesses!F3054)</f>
        <v>N/A</v>
      </c>
      <c r="F3053" s="32" t="str">
        <f t="shared" si="94"/>
        <v>N/A</v>
      </c>
      <c r="G3053" s="32" t="str">
        <f>IF(Businesses!G3054="","N/A",Businesses!G3054)</f>
        <v>N/A</v>
      </c>
      <c r="H3053" s="32" t="str">
        <f>IF(Businesses!H3054="","N/A",Businesses!H3054)</f>
        <v>N/A</v>
      </c>
      <c r="I3053" s="32" t="str">
        <f>IF(AND(Businesses!B3054="",Businesses!C3054&lt;&gt;""),0,IF(Businesses!B3054="","N/A",IF(ISNUMBER(Businesses!B3054),Businesses!B3054,0)))</f>
        <v>N/A</v>
      </c>
    </row>
    <row r="3054" spans="2:9">
      <c r="B3054" s="32" t="str">
        <f t="shared" si="95"/>
        <v>N/A</v>
      </c>
      <c r="C3054" s="32" t="str">
        <f>IF(AND(Businesses!D3055="",Businesses!E3055&lt;&gt;""),0,IF(Businesses!D3055="","N/A",IF(ISNUMBER(Businesses!D3055),Businesses!D3055,0)))</f>
        <v>N/A</v>
      </c>
      <c r="D3054" s="32" t="str">
        <f>IF(Businesses!E3055="","N/A",Businesses!E3055)</f>
        <v>N/A</v>
      </c>
      <c r="E3054" s="32" t="str">
        <f>IF(Businesses!F3055="","N/A",Businesses!F3055)</f>
        <v>N/A</v>
      </c>
      <c r="F3054" s="32" t="str">
        <f t="shared" si="94"/>
        <v>N/A</v>
      </c>
      <c r="G3054" s="32" t="str">
        <f>IF(Businesses!G3055="","N/A",Businesses!G3055)</f>
        <v>N/A</v>
      </c>
      <c r="H3054" s="32" t="str">
        <f>IF(Businesses!H3055="","N/A",Businesses!H3055)</f>
        <v>N/A</v>
      </c>
      <c r="I3054" s="32" t="str">
        <f>IF(AND(Businesses!B3055="",Businesses!C3055&lt;&gt;""),0,IF(Businesses!B3055="","N/A",IF(ISNUMBER(Businesses!B3055),Businesses!B3055,0)))</f>
        <v>N/A</v>
      </c>
    </row>
    <row r="3055" spans="2:9">
      <c r="B3055" s="32" t="str">
        <f t="shared" si="95"/>
        <v>N/A</v>
      </c>
      <c r="C3055" s="32" t="str">
        <f>IF(AND(Businesses!D3056="",Businesses!E3056&lt;&gt;""),0,IF(Businesses!D3056="","N/A",IF(ISNUMBER(Businesses!D3056),Businesses!D3056,0)))</f>
        <v>N/A</v>
      </c>
      <c r="D3055" s="32" t="str">
        <f>IF(Businesses!E3056="","N/A",Businesses!E3056)</f>
        <v>N/A</v>
      </c>
      <c r="E3055" s="32" t="str">
        <f>IF(Businesses!F3056="","N/A",Businesses!F3056)</f>
        <v>N/A</v>
      </c>
      <c r="F3055" s="32" t="str">
        <f t="shared" si="94"/>
        <v>N/A</v>
      </c>
      <c r="G3055" s="32" t="str">
        <f>IF(Businesses!G3056="","N/A",Businesses!G3056)</f>
        <v>N/A</v>
      </c>
      <c r="H3055" s="32" t="str">
        <f>IF(Businesses!H3056="","N/A",Businesses!H3056)</f>
        <v>N/A</v>
      </c>
      <c r="I3055" s="32" t="str">
        <f>IF(AND(Businesses!B3056="",Businesses!C3056&lt;&gt;""),0,IF(Businesses!B3056="","N/A",IF(ISNUMBER(Businesses!B3056),Businesses!B3056,0)))</f>
        <v>N/A</v>
      </c>
    </row>
    <row r="3056" spans="2:9">
      <c r="B3056" s="32" t="str">
        <f t="shared" si="95"/>
        <v>N/A</v>
      </c>
      <c r="C3056" s="32" t="str">
        <f>IF(AND(Businesses!D3057="",Businesses!E3057&lt;&gt;""),0,IF(Businesses!D3057="","N/A",IF(ISNUMBER(Businesses!D3057),Businesses!D3057,0)))</f>
        <v>N/A</v>
      </c>
      <c r="D3056" s="32" t="str">
        <f>IF(Businesses!E3057="","N/A",Businesses!E3057)</f>
        <v>N/A</v>
      </c>
      <c r="E3056" s="32" t="str">
        <f>IF(Businesses!F3057="","N/A",Businesses!F3057)</f>
        <v>N/A</v>
      </c>
      <c r="F3056" s="32" t="str">
        <f t="shared" si="94"/>
        <v>N/A</v>
      </c>
      <c r="G3056" s="32" t="str">
        <f>IF(Businesses!G3057="","N/A",Businesses!G3057)</f>
        <v>N/A</v>
      </c>
      <c r="H3056" s="32" t="str">
        <f>IF(Businesses!H3057="","N/A",Businesses!H3057)</f>
        <v>N/A</v>
      </c>
      <c r="I3056" s="32" t="str">
        <f>IF(AND(Businesses!B3057="",Businesses!C3057&lt;&gt;""),0,IF(Businesses!B3057="","N/A",IF(ISNUMBER(Businesses!B3057),Businesses!B3057,0)))</f>
        <v>N/A</v>
      </c>
    </row>
    <row r="3057" spans="2:9">
      <c r="B3057" s="32" t="str">
        <f t="shared" si="95"/>
        <v>N/A</v>
      </c>
      <c r="C3057" s="32" t="str">
        <f>IF(AND(Businesses!D3058="",Businesses!E3058&lt;&gt;""),0,IF(Businesses!D3058="","N/A",IF(ISNUMBER(Businesses!D3058),Businesses!D3058,0)))</f>
        <v>N/A</v>
      </c>
      <c r="D3057" s="32" t="str">
        <f>IF(Businesses!E3058="","N/A",Businesses!E3058)</f>
        <v>N/A</v>
      </c>
      <c r="E3057" s="32" t="str">
        <f>IF(Businesses!F3058="","N/A",Businesses!F3058)</f>
        <v>N/A</v>
      </c>
      <c r="F3057" s="32" t="str">
        <f t="shared" si="94"/>
        <v>N/A</v>
      </c>
      <c r="G3057" s="32" t="str">
        <f>IF(Businesses!G3058="","N/A",Businesses!G3058)</f>
        <v>N/A</v>
      </c>
      <c r="H3057" s="32" t="str">
        <f>IF(Businesses!H3058="","N/A",Businesses!H3058)</f>
        <v>N/A</v>
      </c>
      <c r="I3057" s="32" t="str">
        <f>IF(AND(Businesses!B3058="",Businesses!C3058&lt;&gt;""),0,IF(Businesses!B3058="","N/A",IF(ISNUMBER(Businesses!B3058),Businesses!B3058,0)))</f>
        <v>N/A</v>
      </c>
    </row>
    <row r="3058" spans="2:9">
      <c r="B3058" s="32" t="str">
        <f t="shared" si="95"/>
        <v>N/A</v>
      </c>
      <c r="C3058" s="32" t="str">
        <f>IF(AND(Businesses!D3059="",Businesses!E3059&lt;&gt;""),0,IF(Businesses!D3059="","N/A",IF(ISNUMBER(Businesses!D3059),Businesses!D3059,0)))</f>
        <v>N/A</v>
      </c>
      <c r="D3058" s="32" t="str">
        <f>IF(Businesses!E3059="","N/A",Businesses!E3059)</f>
        <v>N/A</v>
      </c>
      <c r="E3058" s="32" t="str">
        <f>IF(Businesses!F3059="","N/A",Businesses!F3059)</f>
        <v>N/A</v>
      </c>
      <c r="F3058" s="32" t="str">
        <f t="shared" si="94"/>
        <v>N/A</v>
      </c>
      <c r="G3058" s="32" t="str">
        <f>IF(Businesses!G3059="","N/A",Businesses!G3059)</f>
        <v>N/A</v>
      </c>
      <c r="H3058" s="32" t="str">
        <f>IF(Businesses!H3059="","N/A",Businesses!H3059)</f>
        <v>N/A</v>
      </c>
      <c r="I3058" s="32" t="str">
        <f>IF(AND(Businesses!B3059="",Businesses!C3059&lt;&gt;""),0,IF(Businesses!B3059="","N/A",IF(ISNUMBER(Businesses!B3059),Businesses!B3059,0)))</f>
        <v>N/A</v>
      </c>
    </row>
    <row r="3059" spans="2:9">
      <c r="B3059" s="32" t="str">
        <f t="shared" si="95"/>
        <v>N/A</v>
      </c>
      <c r="C3059" s="32" t="str">
        <f>IF(AND(Businesses!D3060="",Businesses!E3060&lt;&gt;""),0,IF(Businesses!D3060="","N/A",IF(ISNUMBER(Businesses!D3060),Businesses!D3060,0)))</f>
        <v>N/A</v>
      </c>
      <c r="D3059" s="32" t="str">
        <f>IF(Businesses!E3060="","N/A",Businesses!E3060)</f>
        <v>N/A</v>
      </c>
      <c r="E3059" s="32" t="str">
        <f>IF(Businesses!F3060="","N/A",Businesses!F3060)</f>
        <v>N/A</v>
      </c>
      <c r="F3059" s="32" t="str">
        <f t="shared" si="94"/>
        <v>N/A</v>
      </c>
      <c r="G3059" s="32" t="str">
        <f>IF(Businesses!G3060="","N/A",Businesses!G3060)</f>
        <v>N/A</v>
      </c>
      <c r="H3059" s="32" t="str">
        <f>IF(Businesses!H3060="","N/A",Businesses!H3060)</f>
        <v>N/A</v>
      </c>
      <c r="I3059" s="32" t="str">
        <f>IF(AND(Businesses!B3060="",Businesses!C3060&lt;&gt;""),0,IF(Businesses!B3060="","N/A",IF(ISNUMBER(Businesses!B3060),Businesses!B3060,0)))</f>
        <v>N/A</v>
      </c>
    </row>
    <row r="3060" spans="2:9">
      <c r="B3060" s="32" t="str">
        <f t="shared" si="95"/>
        <v>N/A</v>
      </c>
      <c r="C3060" s="32" t="str">
        <f>IF(AND(Businesses!D3061="",Businesses!E3061&lt;&gt;""),0,IF(Businesses!D3061="","N/A",IF(ISNUMBER(Businesses!D3061),Businesses!D3061,0)))</f>
        <v>N/A</v>
      </c>
      <c r="D3060" s="32" t="str">
        <f>IF(Businesses!E3061="","N/A",Businesses!E3061)</f>
        <v>N/A</v>
      </c>
      <c r="E3060" s="32" t="str">
        <f>IF(Businesses!F3061="","N/A",Businesses!F3061)</f>
        <v>N/A</v>
      </c>
      <c r="F3060" s="32" t="str">
        <f t="shared" si="94"/>
        <v>N/A</v>
      </c>
      <c r="G3060" s="32" t="str">
        <f>IF(Businesses!G3061="","N/A",Businesses!G3061)</f>
        <v>N/A</v>
      </c>
      <c r="H3060" s="32" t="str">
        <f>IF(Businesses!H3061="","N/A",Businesses!H3061)</f>
        <v>N/A</v>
      </c>
      <c r="I3060" s="32" t="str">
        <f>IF(AND(Businesses!B3061="",Businesses!C3061&lt;&gt;""),0,IF(Businesses!B3061="","N/A",IF(ISNUMBER(Businesses!B3061),Businesses!B3061,0)))</f>
        <v>N/A</v>
      </c>
    </row>
    <row r="3061" spans="2:9">
      <c r="B3061" s="32" t="str">
        <f t="shared" si="95"/>
        <v>N/A</v>
      </c>
      <c r="C3061" s="32" t="str">
        <f>IF(AND(Businesses!D3062="",Businesses!E3062&lt;&gt;""),0,IF(Businesses!D3062="","N/A",IF(ISNUMBER(Businesses!D3062),Businesses!D3062,0)))</f>
        <v>N/A</v>
      </c>
      <c r="D3061" s="32" t="str">
        <f>IF(Businesses!E3062="","N/A",Businesses!E3062)</f>
        <v>N/A</v>
      </c>
      <c r="E3061" s="32" t="str">
        <f>IF(Businesses!F3062="","N/A",Businesses!F3062)</f>
        <v>N/A</v>
      </c>
      <c r="F3061" s="32" t="str">
        <f t="shared" si="94"/>
        <v>N/A</v>
      </c>
      <c r="G3061" s="32" t="str">
        <f>IF(Businesses!G3062="","N/A",Businesses!G3062)</f>
        <v>N/A</v>
      </c>
      <c r="H3061" s="32" t="str">
        <f>IF(Businesses!H3062="","N/A",Businesses!H3062)</f>
        <v>N/A</v>
      </c>
      <c r="I3061" s="32" t="str">
        <f>IF(AND(Businesses!B3062="",Businesses!C3062&lt;&gt;""),0,IF(Businesses!B3062="","N/A",IF(ISNUMBER(Businesses!B3062),Businesses!B3062,0)))</f>
        <v>N/A</v>
      </c>
    </row>
    <row r="3062" spans="2:9">
      <c r="B3062" s="32" t="str">
        <f t="shared" si="95"/>
        <v>N/A</v>
      </c>
      <c r="C3062" s="32" t="str">
        <f>IF(AND(Businesses!D3063="",Businesses!E3063&lt;&gt;""),0,IF(Businesses!D3063="","N/A",IF(ISNUMBER(Businesses!D3063),Businesses!D3063,0)))</f>
        <v>N/A</v>
      </c>
      <c r="D3062" s="32" t="str">
        <f>IF(Businesses!E3063="","N/A",Businesses!E3063)</f>
        <v>N/A</v>
      </c>
      <c r="E3062" s="32" t="str">
        <f>IF(Businesses!F3063="","N/A",Businesses!F3063)</f>
        <v>N/A</v>
      </c>
      <c r="F3062" s="32" t="str">
        <f t="shared" si="94"/>
        <v>N/A</v>
      </c>
      <c r="G3062" s="32" t="str">
        <f>IF(Businesses!G3063="","N/A",Businesses!G3063)</f>
        <v>N/A</v>
      </c>
      <c r="H3062" s="32" t="str">
        <f>IF(Businesses!H3063="","N/A",Businesses!H3063)</f>
        <v>N/A</v>
      </c>
      <c r="I3062" s="32" t="str">
        <f>IF(AND(Businesses!B3063="",Businesses!C3063&lt;&gt;""),0,IF(Businesses!B3063="","N/A",IF(ISNUMBER(Businesses!B3063),Businesses!B3063,0)))</f>
        <v>N/A</v>
      </c>
    </row>
    <row r="3063" spans="2:9">
      <c r="B3063" s="32" t="str">
        <f t="shared" si="95"/>
        <v>N/A</v>
      </c>
      <c r="C3063" s="32" t="str">
        <f>IF(AND(Businesses!D3064="",Businesses!E3064&lt;&gt;""),0,IF(Businesses!D3064="","N/A",IF(ISNUMBER(Businesses!D3064),Businesses!D3064,0)))</f>
        <v>N/A</v>
      </c>
      <c r="D3063" s="32" t="str">
        <f>IF(Businesses!E3064="","N/A",Businesses!E3064)</f>
        <v>N/A</v>
      </c>
      <c r="E3063" s="32" t="str">
        <f>IF(Businesses!F3064="","N/A",Businesses!F3064)</f>
        <v>N/A</v>
      </c>
      <c r="F3063" s="32" t="str">
        <f t="shared" si="94"/>
        <v>N/A</v>
      </c>
      <c r="G3063" s="32" t="str">
        <f>IF(Businesses!G3064="","N/A",Businesses!G3064)</f>
        <v>N/A</v>
      </c>
      <c r="H3063" s="32" t="str">
        <f>IF(Businesses!H3064="","N/A",Businesses!H3064)</f>
        <v>N/A</v>
      </c>
      <c r="I3063" s="32" t="str">
        <f>IF(AND(Businesses!B3064="",Businesses!C3064&lt;&gt;""),0,IF(Businesses!B3064="","N/A",IF(ISNUMBER(Businesses!B3064),Businesses!B3064,0)))</f>
        <v>N/A</v>
      </c>
    </row>
    <row r="3064" spans="2:9">
      <c r="B3064" s="32" t="str">
        <f t="shared" si="95"/>
        <v>N/A</v>
      </c>
      <c r="C3064" s="32" t="str">
        <f>IF(AND(Businesses!D3065="",Businesses!E3065&lt;&gt;""),0,IF(Businesses!D3065="","N/A",IF(ISNUMBER(Businesses!D3065),Businesses!D3065,0)))</f>
        <v>N/A</v>
      </c>
      <c r="D3064" s="32" t="str">
        <f>IF(Businesses!E3065="","N/A",Businesses!E3065)</f>
        <v>N/A</v>
      </c>
      <c r="E3064" s="32" t="str">
        <f>IF(Businesses!F3065="","N/A",Businesses!F3065)</f>
        <v>N/A</v>
      </c>
      <c r="F3064" s="32" t="str">
        <f t="shared" si="94"/>
        <v>N/A</v>
      </c>
      <c r="G3064" s="32" t="str">
        <f>IF(Businesses!G3065="","N/A",Businesses!G3065)</f>
        <v>N/A</v>
      </c>
      <c r="H3064" s="32" t="str">
        <f>IF(Businesses!H3065="","N/A",Businesses!H3065)</f>
        <v>N/A</v>
      </c>
      <c r="I3064" s="32" t="str">
        <f>IF(AND(Businesses!B3065="",Businesses!C3065&lt;&gt;""),0,IF(Businesses!B3065="","N/A",IF(ISNUMBER(Businesses!B3065),Businesses!B3065,0)))</f>
        <v>N/A</v>
      </c>
    </row>
    <row r="3065" spans="2:9">
      <c r="B3065" s="32" t="str">
        <f t="shared" si="95"/>
        <v>N/A</v>
      </c>
      <c r="C3065" s="32" t="str">
        <f>IF(AND(Businesses!D3066="",Businesses!E3066&lt;&gt;""),0,IF(Businesses!D3066="","N/A",IF(ISNUMBER(Businesses!D3066),Businesses!D3066,0)))</f>
        <v>N/A</v>
      </c>
      <c r="D3065" s="32" t="str">
        <f>IF(Businesses!E3066="","N/A",Businesses!E3066)</f>
        <v>N/A</v>
      </c>
      <c r="E3065" s="32" t="str">
        <f>IF(Businesses!F3066="","N/A",Businesses!F3066)</f>
        <v>N/A</v>
      </c>
      <c r="F3065" s="32" t="str">
        <f t="shared" si="94"/>
        <v>N/A</v>
      </c>
      <c r="G3065" s="32" t="str">
        <f>IF(Businesses!G3066="","N/A",Businesses!G3066)</f>
        <v>N/A</v>
      </c>
      <c r="H3065" s="32" t="str">
        <f>IF(Businesses!H3066="","N/A",Businesses!H3066)</f>
        <v>N/A</v>
      </c>
      <c r="I3065" s="32" t="str">
        <f>IF(AND(Businesses!B3066="",Businesses!C3066&lt;&gt;""),0,IF(Businesses!B3066="","N/A",IF(ISNUMBER(Businesses!B3066),Businesses!B3066,0)))</f>
        <v>N/A</v>
      </c>
    </row>
    <row r="3066" spans="2:9">
      <c r="B3066" s="32" t="str">
        <f t="shared" si="95"/>
        <v>N/A</v>
      </c>
      <c r="C3066" s="32" t="str">
        <f>IF(AND(Businesses!D3067="",Businesses!E3067&lt;&gt;""),0,IF(Businesses!D3067="","N/A",IF(ISNUMBER(Businesses!D3067),Businesses!D3067,0)))</f>
        <v>N/A</v>
      </c>
      <c r="D3066" s="32" t="str">
        <f>IF(Businesses!E3067="","N/A",Businesses!E3067)</f>
        <v>N/A</v>
      </c>
      <c r="E3066" s="32" t="str">
        <f>IF(Businesses!F3067="","N/A",Businesses!F3067)</f>
        <v>N/A</v>
      </c>
      <c r="F3066" s="32" t="str">
        <f t="shared" si="94"/>
        <v>N/A</v>
      </c>
      <c r="G3066" s="32" t="str">
        <f>IF(Businesses!G3067="","N/A",Businesses!G3067)</f>
        <v>N/A</v>
      </c>
      <c r="H3066" s="32" t="str">
        <f>IF(Businesses!H3067="","N/A",Businesses!H3067)</f>
        <v>N/A</v>
      </c>
      <c r="I3066" s="32" t="str">
        <f>IF(AND(Businesses!B3067="",Businesses!C3067&lt;&gt;""),0,IF(Businesses!B3067="","N/A",IF(ISNUMBER(Businesses!B3067),Businesses!B3067,0)))</f>
        <v>N/A</v>
      </c>
    </row>
    <row r="3067" spans="2:9">
      <c r="B3067" s="32" t="str">
        <f t="shared" si="95"/>
        <v>N/A</v>
      </c>
      <c r="C3067" s="32" t="str">
        <f>IF(AND(Businesses!D3068="",Businesses!E3068&lt;&gt;""),0,IF(Businesses!D3068="","N/A",IF(ISNUMBER(Businesses!D3068),Businesses!D3068,0)))</f>
        <v>N/A</v>
      </c>
      <c r="D3067" s="32" t="str">
        <f>IF(Businesses!E3068="","N/A",Businesses!E3068)</f>
        <v>N/A</v>
      </c>
      <c r="E3067" s="32" t="str">
        <f>IF(Businesses!F3068="","N/A",Businesses!F3068)</f>
        <v>N/A</v>
      </c>
      <c r="F3067" s="32" t="str">
        <f t="shared" si="94"/>
        <v>N/A</v>
      </c>
      <c r="G3067" s="32" t="str">
        <f>IF(Businesses!G3068="","N/A",Businesses!G3068)</f>
        <v>N/A</v>
      </c>
      <c r="H3067" s="32" t="str">
        <f>IF(Businesses!H3068="","N/A",Businesses!H3068)</f>
        <v>N/A</v>
      </c>
      <c r="I3067" s="32" t="str">
        <f>IF(AND(Businesses!B3068="",Businesses!C3068&lt;&gt;""),0,IF(Businesses!B3068="","N/A",IF(ISNUMBER(Businesses!B3068),Businesses!B3068,0)))</f>
        <v>N/A</v>
      </c>
    </row>
    <row r="3068" spans="2:9">
      <c r="B3068" s="32" t="str">
        <f t="shared" si="95"/>
        <v>N/A</v>
      </c>
      <c r="C3068" s="32" t="str">
        <f>IF(AND(Businesses!D3069="",Businesses!E3069&lt;&gt;""),0,IF(Businesses!D3069="","N/A",IF(ISNUMBER(Businesses!D3069),Businesses!D3069,0)))</f>
        <v>N/A</v>
      </c>
      <c r="D3068" s="32" t="str">
        <f>IF(Businesses!E3069="","N/A",Businesses!E3069)</f>
        <v>N/A</v>
      </c>
      <c r="E3068" s="32" t="str">
        <f>IF(Businesses!F3069="","N/A",Businesses!F3069)</f>
        <v>N/A</v>
      </c>
      <c r="F3068" s="32" t="str">
        <f t="shared" si="94"/>
        <v>N/A</v>
      </c>
      <c r="G3068" s="32" t="str">
        <f>IF(Businesses!G3069="","N/A",Businesses!G3069)</f>
        <v>N/A</v>
      </c>
      <c r="H3068" s="32" t="str">
        <f>IF(Businesses!H3069="","N/A",Businesses!H3069)</f>
        <v>N/A</v>
      </c>
      <c r="I3068" s="32" t="str">
        <f>IF(AND(Businesses!B3069="",Businesses!C3069&lt;&gt;""),0,IF(Businesses!B3069="","N/A",IF(ISNUMBER(Businesses!B3069),Businesses!B3069,0)))</f>
        <v>N/A</v>
      </c>
    </row>
    <row r="3069" spans="2:9">
      <c r="B3069" s="32" t="str">
        <f t="shared" si="95"/>
        <v>N/A</v>
      </c>
      <c r="C3069" s="32" t="str">
        <f>IF(AND(Businesses!D3070="",Businesses!E3070&lt;&gt;""),0,IF(Businesses!D3070="","N/A",IF(ISNUMBER(Businesses!D3070),Businesses!D3070,0)))</f>
        <v>N/A</v>
      </c>
      <c r="D3069" s="32" t="str">
        <f>IF(Businesses!E3070="","N/A",Businesses!E3070)</f>
        <v>N/A</v>
      </c>
      <c r="E3069" s="32" t="str">
        <f>IF(Businesses!F3070="","N/A",Businesses!F3070)</f>
        <v>N/A</v>
      </c>
      <c r="F3069" s="32" t="str">
        <f t="shared" si="94"/>
        <v>N/A</v>
      </c>
      <c r="G3069" s="32" t="str">
        <f>IF(Businesses!G3070="","N/A",Businesses!G3070)</f>
        <v>N/A</v>
      </c>
      <c r="H3069" s="32" t="str">
        <f>IF(Businesses!H3070="","N/A",Businesses!H3070)</f>
        <v>N/A</v>
      </c>
      <c r="I3069" s="32" t="str">
        <f>IF(AND(Businesses!B3070="",Businesses!C3070&lt;&gt;""),0,IF(Businesses!B3070="","N/A",IF(ISNUMBER(Businesses!B3070),Businesses!B3070,0)))</f>
        <v>N/A</v>
      </c>
    </row>
    <row r="3070" spans="2:9">
      <c r="B3070" s="32" t="str">
        <f t="shared" si="95"/>
        <v>N/A</v>
      </c>
      <c r="C3070" s="32" t="str">
        <f>IF(AND(Businesses!D3071="",Businesses!E3071&lt;&gt;""),0,IF(Businesses!D3071="","N/A",IF(ISNUMBER(Businesses!D3071),Businesses!D3071,0)))</f>
        <v>N/A</v>
      </c>
      <c r="D3070" s="32" t="str">
        <f>IF(Businesses!E3071="","N/A",Businesses!E3071)</f>
        <v>N/A</v>
      </c>
      <c r="E3070" s="32" t="str">
        <f>IF(Businesses!F3071="","N/A",Businesses!F3071)</f>
        <v>N/A</v>
      </c>
      <c r="F3070" s="32" t="str">
        <f t="shared" si="94"/>
        <v>N/A</v>
      </c>
      <c r="G3070" s="32" t="str">
        <f>IF(Businesses!G3071="","N/A",Businesses!G3071)</f>
        <v>N/A</v>
      </c>
      <c r="H3070" s="32" t="str">
        <f>IF(Businesses!H3071="","N/A",Businesses!H3071)</f>
        <v>N/A</v>
      </c>
      <c r="I3070" s="32" t="str">
        <f>IF(AND(Businesses!B3071="",Businesses!C3071&lt;&gt;""),0,IF(Businesses!B3071="","N/A",IF(ISNUMBER(Businesses!B3071),Businesses!B3071,0)))</f>
        <v>N/A</v>
      </c>
    </row>
    <row r="3071" spans="2:9">
      <c r="B3071" s="32" t="str">
        <f t="shared" si="95"/>
        <v>N/A</v>
      </c>
      <c r="C3071" s="32" t="str">
        <f>IF(AND(Businesses!D3072="",Businesses!E3072&lt;&gt;""),0,IF(Businesses!D3072="","N/A",IF(ISNUMBER(Businesses!D3072),Businesses!D3072,0)))</f>
        <v>N/A</v>
      </c>
      <c r="D3071" s="32" t="str">
        <f>IF(Businesses!E3072="","N/A",Businesses!E3072)</f>
        <v>N/A</v>
      </c>
      <c r="E3071" s="32" t="str">
        <f>IF(Businesses!F3072="","N/A",Businesses!F3072)</f>
        <v>N/A</v>
      </c>
      <c r="F3071" s="32" t="str">
        <f t="shared" si="94"/>
        <v>N/A</v>
      </c>
      <c r="G3071" s="32" t="str">
        <f>IF(Businesses!G3072="","N/A",Businesses!G3072)</f>
        <v>N/A</v>
      </c>
      <c r="H3071" s="32" t="str">
        <f>IF(Businesses!H3072="","N/A",Businesses!H3072)</f>
        <v>N/A</v>
      </c>
      <c r="I3071" s="32" t="str">
        <f>IF(AND(Businesses!B3072="",Businesses!C3072&lt;&gt;""),0,IF(Businesses!B3072="","N/A",IF(ISNUMBER(Businesses!B3072),Businesses!B3072,0)))</f>
        <v>N/A</v>
      </c>
    </row>
    <row r="3072" spans="2:9">
      <c r="B3072" s="32" t="str">
        <f t="shared" si="95"/>
        <v>N/A</v>
      </c>
      <c r="C3072" s="32" t="str">
        <f>IF(AND(Businesses!D3073="",Businesses!E3073&lt;&gt;""),0,IF(Businesses!D3073="","N/A",IF(ISNUMBER(Businesses!D3073),Businesses!D3073,0)))</f>
        <v>N/A</v>
      </c>
      <c r="D3072" s="32" t="str">
        <f>IF(Businesses!E3073="","N/A",Businesses!E3073)</f>
        <v>N/A</v>
      </c>
      <c r="E3072" s="32" t="str">
        <f>IF(Businesses!F3073="","N/A",Businesses!F3073)</f>
        <v>N/A</v>
      </c>
      <c r="F3072" s="32" t="str">
        <f t="shared" si="94"/>
        <v>N/A</v>
      </c>
      <c r="G3072" s="32" t="str">
        <f>IF(Businesses!G3073="","N/A",Businesses!G3073)</f>
        <v>N/A</v>
      </c>
      <c r="H3072" s="32" t="str">
        <f>IF(Businesses!H3073="","N/A",Businesses!H3073)</f>
        <v>N/A</v>
      </c>
      <c r="I3072" s="32" t="str">
        <f>IF(AND(Businesses!B3073="",Businesses!C3073&lt;&gt;""),0,IF(Businesses!B3073="","N/A",IF(ISNUMBER(Businesses!B3073),Businesses!B3073,0)))</f>
        <v>N/A</v>
      </c>
    </row>
    <row r="3073" spans="2:9">
      <c r="B3073" s="32" t="str">
        <f t="shared" si="95"/>
        <v>N/A</v>
      </c>
      <c r="C3073" s="32" t="str">
        <f>IF(AND(Businesses!D3074="",Businesses!E3074&lt;&gt;""),0,IF(Businesses!D3074="","N/A",IF(ISNUMBER(Businesses!D3074),Businesses!D3074,0)))</f>
        <v>N/A</v>
      </c>
      <c r="D3073" s="32" t="str">
        <f>IF(Businesses!E3074="","N/A",Businesses!E3074)</f>
        <v>N/A</v>
      </c>
      <c r="E3073" s="32" t="str">
        <f>IF(Businesses!F3074="","N/A",Businesses!F3074)</f>
        <v>N/A</v>
      </c>
      <c r="F3073" s="32" t="str">
        <f t="shared" si="94"/>
        <v>N/A</v>
      </c>
      <c r="G3073" s="32" t="str">
        <f>IF(Businesses!G3074="","N/A",Businesses!G3074)</f>
        <v>N/A</v>
      </c>
      <c r="H3073" s="32" t="str">
        <f>IF(Businesses!H3074="","N/A",Businesses!H3074)</f>
        <v>N/A</v>
      </c>
      <c r="I3073" s="32" t="str">
        <f>IF(AND(Businesses!B3074="",Businesses!C3074&lt;&gt;""),0,IF(Businesses!B3074="","N/A",IF(ISNUMBER(Businesses!B3074),Businesses!B3074,0)))</f>
        <v>N/A</v>
      </c>
    </row>
    <row r="3074" spans="2:9">
      <c r="B3074" s="32" t="str">
        <f t="shared" si="95"/>
        <v>N/A</v>
      </c>
      <c r="C3074" s="32" t="str">
        <f>IF(AND(Businesses!D3075="",Businesses!E3075&lt;&gt;""),0,IF(Businesses!D3075="","N/A",IF(ISNUMBER(Businesses!D3075),Businesses!D3075,0)))</f>
        <v>N/A</v>
      </c>
      <c r="D3074" s="32" t="str">
        <f>IF(Businesses!E3075="","N/A",Businesses!E3075)</f>
        <v>N/A</v>
      </c>
      <c r="E3074" s="32" t="str">
        <f>IF(Businesses!F3075="","N/A",Businesses!F3075)</f>
        <v>N/A</v>
      </c>
      <c r="F3074" s="32" t="str">
        <f t="shared" ref="F3074:F3137" si="96">IF(B3074="N/A","N/A",UPPER(TRIM(ProbuildName)))</f>
        <v>N/A</v>
      </c>
      <c r="G3074" s="32" t="str">
        <f>IF(Businesses!G3075="","N/A",Businesses!G3075)</f>
        <v>N/A</v>
      </c>
      <c r="H3074" s="32" t="str">
        <f>IF(Businesses!H3075="","N/A",Businesses!H3075)</f>
        <v>N/A</v>
      </c>
      <c r="I3074" s="32" t="str">
        <f>IF(AND(Businesses!B3075="",Businesses!C3075&lt;&gt;""),0,IF(Businesses!B3075="","N/A",IF(ISNUMBER(Businesses!B3075),Businesses!B3075,0)))</f>
        <v>N/A</v>
      </c>
    </row>
    <row r="3075" spans="2:9">
      <c r="B3075" s="32" t="str">
        <f t="shared" ref="B3075:B3138" si="97">IF(I3075="N/A","N/A","")</f>
        <v>N/A</v>
      </c>
      <c r="C3075" s="32" t="str">
        <f>IF(AND(Businesses!D3076="",Businesses!E3076&lt;&gt;""),0,IF(Businesses!D3076="","N/A",IF(ISNUMBER(Businesses!D3076),Businesses!D3076,0)))</f>
        <v>N/A</v>
      </c>
      <c r="D3075" s="32" t="str">
        <f>IF(Businesses!E3076="","N/A",Businesses!E3076)</f>
        <v>N/A</v>
      </c>
      <c r="E3075" s="32" t="str">
        <f>IF(Businesses!F3076="","N/A",Businesses!F3076)</f>
        <v>N/A</v>
      </c>
      <c r="F3075" s="32" t="str">
        <f t="shared" si="96"/>
        <v>N/A</v>
      </c>
      <c r="G3075" s="32" t="str">
        <f>IF(Businesses!G3076="","N/A",Businesses!G3076)</f>
        <v>N/A</v>
      </c>
      <c r="H3075" s="32" t="str">
        <f>IF(Businesses!H3076="","N/A",Businesses!H3076)</f>
        <v>N/A</v>
      </c>
      <c r="I3075" s="32" t="str">
        <f>IF(AND(Businesses!B3076="",Businesses!C3076&lt;&gt;""),0,IF(Businesses!B3076="","N/A",IF(ISNUMBER(Businesses!B3076),Businesses!B3076,0)))</f>
        <v>N/A</v>
      </c>
    </row>
    <row r="3076" spans="2:9">
      <c r="B3076" s="32" t="str">
        <f t="shared" si="97"/>
        <v>N/A</v>
      </c>
      <c r="C3076" s="32" t="str">
        <f>IF(AND(Businesses!D3077="",Businesses!E3077&lt;&gt;""),0,IF(Businesses!D3077="","N/A",IF(ISNUMBER(Businesses!D3077),Businesses!D3077,0)))</f>
        <v>N/A</v>
      </c>
      <c r="D3076" s="32" t="str">
        <f>IF(Businesses!E3077="","N/A",Businesses!E3077)</f>
        <v>N/A</v>
      </c>
      <c r="E3076" s="32" t="str">
        <f>IF(Businesses!F3077="","N/A",Businesses!F3077)</f>
        <v>N/A</v>
      </c>
      <c r="F3076" s="32" t="str">
        <f t="shared" si="96"/>
        <v>N/A</v>
      </c>
      <c r="G3076" s="32" t="str">
        <f>IF(Businesses!G3077="","N/A",Businesses!G3077)</f>
        <v>N/A</v>
      </c>
      <c r="H3076" s="32" t="str">
        <f>IF(Businesses!H3077="","N/A",Businesses!H3077)</f>
        <v>N/A</v>
      </c>
      <c r="I3076" s="32" t="str">
        <f>IF(AND(Businesses!B3077="",Businesses!C3077&lt;&gt;""),0,IF(Businesses!B3077="","N/A",IF(ISNUMBER(Businesses!B3077),Businesses!B3077,0)))</f>
        <v>N/A</v>
      </c>
    </row>
    <row r="3077" spans="2:9">
      <c r="B3077" s="32" t="str">
        <f t="shared" si="97"/>
        <v>N/A</v>
      </c>
      <c r="C3077" s="32" t="str">
        <f>IF(AND(Businesses!D3078="",Businesses!E3078&lt;&gt;""),0,IF(Businesses!D3078="","N/A",IF(ISNUMBER(Businesses!D3078),Businesses!D3078,0)))</f>
        <v>N/A</v>
      </c>
      <c r="D3077" s="32" t="str">
        <f>IF(Businesses!E3078="","N/A",Businesses!E3078)</f>
        <v>N/A</v>
      </c>
      <c r="E3077" s="32" t="str">
        <f>IF(Businesses!F3078="","N/A",Businesses!F3078)</f>
        <v>N/A</v>
      </c>
      <c r="F3077" s="32" t="str">
        <f t="shared" si="96"/>
        <v>N/A</v>
      </c>
      <c r="G3077" s="32" t="str">
        <f>IF(Businesses!G3078="","N/A",Businesses!G3078)</f>
        <v>N/A</v>
      </c>
      <c r="H3077" s="32" t="str">
        <f>IF(Businesses!H3078="","N/A",Businesses!H3078)</f>
        <v>N/A</v>
      </c>
      <c r="I3077" s="32" t="str">
        <f>IF(AND(Businesses!B3078="",Businesses!C3078&lt;&gt;""),0,IF(Businesses!B3078="","N/A",IF(ISNUMBER(Businesses!B3078),Businesses!B3078,0)))</f>
        <v>N/A</v>
      </c>
    </row>
    <row r="3078" spans="2:9">
      <c r="B3078" s="32" t="str">
        <f t="shared" si="97"/>
        <v>N/A</v>
      </c>
      <c r="C3078" s="32" t="str">
        <f>IF(AND(Businesses!D3079="",Businesses!E3079&lt;&gt;""),0,IF(Businesses!D3079="","N/A",IF(ISNUMBER(Businesses!D3079),Businesses!D3079,0)))</f>
        <v>N/A</v>
      </c>
      <c r="D3078" s="32" t="str">
        <f>IF(Businesses!E3079="","N/A",Businesses!E3079)</f>
        <v>N/A</v>
      </c>
      <c r="E3078" s="32" t="str">
        <f>IF(Businesses!F3079="","N/A",Businesses!F3079)</f>
        <v>N/A</v>
      </c>
      <c r="F3078" s="32" t="str">
        <f t="shared" si="96"/>
        <v>N/A</v>
      </c>
      <c r="G3078" s="32" t="str">
        <f>IF(Businesses!G3079="","N/A",Businesses!G3079)</f>
        <v>N/A</v>
      </c>
      <c r="H3078" s="32" t="str">
        <f>IF(Businesses!H3079="","N/A",Businesses!H3079)</f>
        <v>N/A</v>
      </c>
      <c r="I3078" s="32" t="str">
        <f>IF(AND(Businesses!B3079="",Businesses!C3079&lt;&gt;""),0,IF(Businesses!B3079="","N/A",IF(ISNUMBER(Businesses!B3079),Businesses!B3079,0)))</f>
        <v>N/A</v>
      </c>
    </row>
    <row r="3079" spans="2:9">
      <c r="B3079" s="32" t="str">
        <f t="shared" si="97"/>
        <v>N/A</v>
      </c>
      <c r="C3079" s="32" t="str">
        <f>IF(AND(Businesses!D3080="",Businesses!E3080&lt;&gt;""),0,IF(Businesses!D3080="","N/A",IF(ISNUMBER(Businesses!D3080),Businesses!D3080,0)))</f>
        <v>N/A</v>
      </c>
      <c r="D3079" s="32" t="str">
        <f>IF(Businesses!E3080="","N/A",Businesses!E3080)</f>
        <v>N/A</v>
      </c>
      <c r="E3079" s="32" t="str">
        <f>IF(Businesses!F3080="","N/A",Businesses!F3080)</f>
        <v>N/A</v>
      </c>
      <c r="F3079" s="32" t="str">
        <f t="shared" si="96"/>
        <v>N/A</v>
      </c>
      <c r="G3079" s="32" t="str">
        <f>IF(Businesses!G3080="","N/A",Businesses!G3080)</f>
        <v>N/A</v>
      </c>
      <c r="H3079" s="32" t="str">
        <f>IF(Businesses!H3080="","N/A",Businesses!H3080)</f>
        <v>N/A</v>
      </c>
      <c r="I3079" s="32" t="str">
        <f>IF(AND(Businesses!B3080="",Businesses!C3080&lt;&gt;""),0,IF(Businesses!B3080="","N/A",IF(ISNUMBER(Businesses!B3080),Businesses!B3080,0)))</f>
        <v>N/A</v>
      </c>
    </row>
    <row r="3080" spans="2:9">
      <c r="B3080" s="32" t="str">
        <f t="shared" si="97"/>
        <v>N/A</v>
      </c>
      <c r="C3080" s="32" t="str">
        <f>IF(AND(Businesses!D3081="",Businesses!E3081&lt;&gt;""),0,IF(Businesses!D3081="","N/A",IF(ISNUMBER(Businesses!D3081),Businesses!D3081,0)))</f>
        <v>N/A</v>
      </c>
      <c r="D3080" s="32" t="str">
        <f>IF(Businesses!E3081="","N/A",Businesses!E3081)</f>
        <v>N/A</v>
      </c>
      <c r="E3080" s="32" t="str">
        <f>IF(Businesses!F3081="","N/A",Businesses!F3081)</f>
        <v>N/A</v>
      </c>
      <c r="F3080" s="32" t="str">
        <f t="shared" si="96"/>
        <v>N/A</v>
      </c>
      <c r="G3080" s="32" t="str">
        <f>IF(Businesses!G3081="","N/A",Businesses!G3081)</f>
        <v>N/A</v>
      </c>
      <c r="H3080" s="32" t="str">
        <f>IF(Businesses!H3081="","N/A",Businesses!H3081)</f>
        <v>N/A</v>
      </c>
      <c r="I3080" s="32" t="str">
        <f>IF(AND(Businesses!B3081="",Businesses!C3081&lt;&gt;""),0,IF(Businesses!B3081="","N/A",IF(ISNUMBER(Businesses!B3081),Businesses!B3081,0)))</f>
        <v>N/A</v>
      </c>
    </row>
    <row r="3081" spans="2:9">
      <c r="B3081" s="32" t="str">
        <f t="shared" si="97"/>
        <v>N/A</v>
      </c>
      <c r="C3081" s="32" t="str">
        <f>IF(AND(Businesses!D3082="",Businesses!E3082&lt;&gt;""),0,IF(Businesses!D3082="","N/A",IF(ISNUMBER(Businesses!D3082),Businesses!D3082,0)))</f>
        <v>N/A</v>
      </c>
      <c r="D3081" s="32" t="str">
        <f>IF(Businesses!E3082="","N/A",Businesses!E3082)</f>
        <v>N/A</v>
      </c>
      <c r="E3081" s="32" t="str">
        <f>IF(Businesses!F3082="","N/A",Businesses!F3082)</f>
        <v>N/A</v>
      </c>
      <c r="F3081" s="32" t="str">
        <f t="shared" si="96"/>
        <v>N/A</v>
      </c>
      <c r="G3081" s="32" t="str">
        <f>IF(Businesses!G3082="","N/A",Businesses!G3082)</f>
        <v>N/A</v>
      </c>
      <c r="H3081" s="32" t="str">
        <f>IF(Businesses!H3082="","N/A",Businesses!H3082)</f>
        <v>N/A</v>
      </c>
      <c r="I3081" s="32" t="str">
        <f>IF(AND(Businesses!B3082="",Businesses!C3082&lt;&gt;""),0,IF(Businesses!B3082="","N/A",IF(ISNUMBER(Businesses!B3082),Businesses!B3082,0)))</f>
        <v>N/A</v>
      </c>
    </row>
    <row r="3082" spans="2:9">
      <c r="B3082" s="32" t="str">
        <f t="shared" si="97"/>
        <v>N/A</v>
      </c>
      <c r="C3082" s="32" t="str">
        <f>IF(AND(Businesses!D3083="",Businesses!E3083&lt;&gt;""),0,IF(Businesses!D3083="","N/A",IF(ISNUMBER(Businesses!D3083),Businesses!D3083,0)))</f>
        <v>N/A</v>
      </c>
      <c r="D3082" s="32" t="str">
        <f>IF(Businesses!E3083="","N/A",Businesses!E3083)</f>
        <v>N/A</v>
      </c>
      <c r="E3082" s="32" t="str">
        <f>IF(Businesses!F3083="","N/A",Businesses!F3083)</f>
        <v>N/A</v>
      </c>
      <c r="F3082" s="32" t="str">
        <f t="shared" si="96"/>
        <v>N/A</v>
      </c>
      <c r="G3082" s="32" t="str">
        <f>IF(Businesses!G3083="","N/A",Businesses!G3083)</f>
        <v>N/A</v>
      </c>
      <c r="H3082" s="32" t="str">
        <f>IF(Businesses!H3083="","N/A",Businesses!H3083)</f>
        <v>N/A</v>
      </c>
      <c r="I3082" s="32" t="str">
        <f>IF(AND(Businesses!B3083="",Businesses!C3083&lt;&gt;""),0,IF(Businesses!B3083="","N/A",IF(ISNUMBER(Businesses!B3083),Businesses!B3083,0)))</f>
        <v>N/A</v>
      </c>
    </row>
    <row r="3083" spans="2:9">
      <c r="B3083" s="32" t="str">
        <f t="shared" si="97"/>
        <v>N/A</v>
      </c>
      <c r="C3083" s="32" t="str">
        <f>IF(AND(Businesses!D3084="",Businesses!E3084&lt;&gt;""),0,IF(Businesses!D3084="","N/A",IF(ISNUMBER(Businesses!D3084),Businesses!D3084,0)))</f>
        <v>N/A</v>
      </c>
      <c r="D3083" s="32" t="str">
        <f>IF(Businesses!E3084="","N/A",Businesses!E3084)</f>
        <v>N/A</v>
      </c>
      <c r="E3083" s="32" t="str">
        <f>IF(Businesses!F3084="","N/A",Businesses!F3084)</f>
        <v>N/A</v>
      </c>
      <c r="F3083" s="32" t="str">
        <f t="shared" si="96"/>
        <v>N/A</v>
      </c>
      <c r="G3083" s="32" t="str">
        <f>IF(Businesses!G3084="","N/A",Businesses!G3084)</f>
        <v>N/A</v>
      </c>
      <c r="H3083" s="32" t="str">
        <f>IF(Businesses!H3084="","N/A",Businesses!H3084)</f>
        <v>N/A</v>
      </c>
      <c r="I3083" s="32" t="str">
        <f>IF(AND(Businesses!B3084="",Businesses!C3084&lt;&gt;""),0,IF(Businesses!B3084="","N/A",IF(ISNUMBER(Businesses!B3084),Businesses!B3084,0)))</f>
        <v>N/A</v>
      </c>
    </row>
    <row r="3084" spans="2:9">
      <c r="B3084" s="32" t="str">
        <f t="shared" si="97"/>
        <v>N/A</v>
      </c>
      <c r="C3084" s="32" t="str">
        <f>IF(AND(Businesses!D3085="",Businesses!E3085&lt;&gt;""),0,IF(Businesses!D3085="","N/A",IF(ISNUMBER(Businesses!D3085),Businesses!D3085,0)))</f>
        <v>N/A</v>
      </c>
      <c r="D3084" s="32" t="str">
        <f>IF(Businesses!E3085="","N/A",Businesses!E3085)</f>
        <v>N/A</v>
      </c>
      <c r="E3084" s="32" t="str">
        <f>IF(Businesses!F3085="","N/A",Businesses!F3085)</f>
        <v>N/A</v>
      </c>
      <c r="F3084" s="32" t="str">
        <f t="shared" si="96"/>
        <v>N/A</v>
      </c>
      <c r="G3084" s="32" t="str">
        <f>IF(Businesses!G3085="","N/A",Businesses!G3085)</f>
        <v>N/A</v>
      </c>
      <c r="H3084" s="32" t="str">
        <f>IF(Businesses!H3085="","N/A",Businesses!H3085)</f>
        <v>N/A</v>
      </c>
      <c r="I3084" s="32" t="str">
        <f>IF(AND(Businesses!B3085="",Businesses!C3085&lt;&gt;""),0,IF(Businesses!B3085="","N/A",IF(ISNUMBER(Businesses!B3085),Businesses!B3085,0)))</f>
        <v>N/A</v>
      </c>
    </row>
    <row r="3085" spans="2:9">
      <c r="B3085" s="32" t="str">
        <f t="shared" si="97"/>
        <v>N/A</v>
      </c>
      <c r="C3085" s="32" t="str">
        <f>IF(AND(Businesses!D3086="",Businesses!E3086&lt;&gt;""),0,IF(Businesses!D3086="","N/A",IF(ISNUMBER(Businesses!D3086),Businesses!D3086,0)))</f>
        <v>N/A</v>
      </c>
      <c r="D3085" s="32" t="str">
        <f>IF(Businesses!E3086="","N/A",Businesses!E3086)</f>
        <v>N/A</v>
      </c>
      <c r="E3085" s="32" t="str">
        <f>IF(Businesses!F3086="","N/A",Businesses!F3086)</f>
        <v>N/A</v>
      </c>
      <c r="F3085" s="32" t="str">
        <f t="shared" si="96"/>
        <v>N/A</v>
      </c>
      <c r="G3085" s="32" t="str">
        <f>IF(Businesses!G3086="","N/A",Businesses!G3086)</f>
        <v>N/A</v>
      </c>
      <c r="H3085" s="32" t="str">
        <f>IF(Businesses!H3086="","N/A",Businesses!H3086)</f>
        <v>N/A</v>
      </c>
      <c r="I3085" s="32" t="str">
        <f>IF(AND(Businesses!B3086="",Businesses!C3086&lt;&gt;""),0,IF(Businesses!B3086="","N/A",IF(ISNUMBER(Businesses!B3086),Businesses!B3086,0)))</f>
        <v>N/A</v>
      </c>
    </row>
    <row r="3086" spans="2:9">
      <c r="B3086" s="32" t="str">
        <f t="shared" si="97"/>
        <v>N/A</v>
      </c>
      <c r="C3086" s="32" t="str">
        <f>IF(AND(Businesses!D3087="",Businesses!E3087&lt;&gt;""),0,IF(Businesses!D3087="","N/A",IF(ISNUMBER(Businesses!D3087),Businesses!D3087,0)))</f>
        <v>N/A</v>
      </c>
      <c r="D3086" s="32" t="str">
        <f>IF(Businesses!E3087="","N/A",Businesses!E3087)</f>
        <v>N/A</v>
      </c>
      <c r="E3086" s="32" t="str">
        <f>IF(Businesses!F3087="","N/A",Businesses!F3087)</f>
        <v>N/A</v>
      </c>
      <c r="F3086" s="32" t="str">
        <f t="shared" si="96"/>
        <v>N/A</v>
      </c>
      <c r="G3086" s="32" t="str">
        <f>IF(Businesses!G3087="","N/A",Businesses!G3087)</f>
        <v>N/A</v>
      </c>
      <c r="H3086" s="32" t="str">
        <f>IF(Businesses!H3087="","N/A",Businesses!H3087)</f>
        <v>N/A</v>
      </c>
      <c r="I3086" s="32" t="str">
        <f>IF(AND(Businesses!B3087="",Businesses!C3087&lt;&gt;""),0,IF(Businesses!B3087="","N/A",IF(ISNUMBER(Businesses!B3087),Businesses!B3087,0)))</f>
        <v>N/A</v>
      </c>
    </row>
    <row r="3087" spans="2:9">
      <c r="B3087" s="32" t="str">
        <f t="shared" si="97"/>
        <v>N/A</v>
      </c>
      <c r="C3087" s="32" t="str">
        <f>IF(AND(Businesses!D3088="",Businesses!E3088&lt;&gt;""),0,IF(Businesses!D3088="","N/A",IF(ISNUMBER(Businesses!D3088),Businesses!D3088,0)))</f>
        <v>N/A</v>
      </c>
      <c r="D3087" s="32" t="str">
        <f>IF(Businesses!E3088="","N/A",Businesses!E3088)</f>
        <v>N/A</v>
      </c>
      <c r="E3087" s="32" t="str">
        <f>IF(Businesses!F3088="","N/A",Businesses!F3088)</f>
        <v>N/A</v>
      </c>
      <c r="F3087" s="32" t="str">
        <f t="shared" si="96"/>
        <v>N/A</v>
      </c>
      <c r="G3087" s="32" t="str">
        <f>IF(Businesses!G3088="","N/A",Businesses!G3088)</f>
        <v>N/A</v>
      </c>
      <c r="H3087" s="32" t="str">
        <f>IF(Businesses!H3088="","N/A",Businesses!H3088)</f>
        <v>N/A</v>
      </c>
      <c r="I3087" s="32" t="str">
        <f>IF(AND(Businesses!B3088="",Businesses!C3088&lt;&gt;""),0,IF(Businesses!B3088="","N/A",IF(ISNUMBER(Businesses!B3088),Businesses!B3088,0)))</f>
        <v>N/A</v>
      </c>
    </row>
    <row r="3088" spans="2:9">
      <c r="B3088" s="32" t="str">
        <f t="shared" si="97"/>
        <v>N/A</v>
      </c>
      <c r="C3088" s="32" t="str">
        <f>IF(AND(Businesses!D3089="",Businesses!E3089&lt;&gt;""),0,IF(Businesses!D3089="","N/A",IF(ISNUMBER(Businesses!D3089),Businesses!D3089,0)))</f>
        <v>N/A</v>
      </c>
      <c r="D3088" s="32" t="str">
        <f>IF(Businesses!E3089="","N/A",Businesses!E3089)</f>
        <v>N/A</v>
      </c>
      <c r="E3088" s="32" t="str">
        <f>IF(Businesses!F3089="","N/A",Businesses!F3089)</f>
        <v>N/A</v>
      </c>
      <c r="F3088" s="32" t="str">
        <f t="shared" si="96"/>
        <v>N/A</v>
      </c>
      <c r="G3088" s="32" t="str">
        <f>IF(Businesses!G3089="","N/A",Businesses!G3089)</f>
        <v>N/A</v>
      </c>
      <c r="H3088" s="32" t="str">
        <f>IF(Businesses!H3089="","N/A",Businesses!H3089)</f>
        <v>N/A</v>
      </c>
      <c r="I3088" s="32" t="str">
        <f>IF(AND(Businesses!B3089="",Businesses!C3089&lt;&gt;""),0,IF(Businesses!B3089="","N/A",IF(ISNUMBER(Businesses!B3089),Businesses!B3089,0)))</f>
        <v>N/A</v>
      </c>
    </row>
    <row r="3089" spans="2:9">
      <c r="B3089" s="32" t="str">
        <f t="shared" si="97"/>
        <v>N/A</v>
      </c>
      <c r="C3089" s="32" t="str">
        <f>IF(AND(Businesses!D3090="",Businesses!E3090&lt;&gt;""),0,IF(Businesses!D3090="","N/A",IF(ISNUMBER(Businesses!D3090),Businesses!D3090,0)))</f>
        <v>N/A</v>
      </c>
      <c r="D3089" s="32" t="str">
        <f>IF(Businesses!E3090="","N/A",Businesses!E3090)</f>
        <v>N/A</v>
      </c>
      <c r="E3089" s="32" t="str">
        <f>IF(Businesses!F3090="","N/A",Businesses!F3090)</f>
        <v>N/A</v>
      </c>
      <c r="F3089" s="32" t="str">
        <f t="shared" si="96"/>
        <v>N/A</v>
      </c>
      <c r="G3089" s="32" t="str">
        <f>IF(Businesses!G3090="","N/A",Businesses!G3090)</f>
        <v>N/A</v>
      </c>
      <c r="H3089" s="32" t="str">
        <f>IF(Businesses!H3090="","N/A",Businesses!H3090)</f>
        <v>N/A</v>
      </c>
      <c r="I3089" s="32" t="str">
        <f>IF(AND(Businesses!B3090="",Businesses!C3090&lt;&gt;""),0,IF(Businesses!B3090="","N/A",IF(ISNUMBER(Businesses!B3090),Businesses!B3090,0)))</f>
        <v>N/A</v>
      </c>
    </row>
    <row r="3090" spans="2:9">
      <c r="B3090" s="32" t="str">
        <f t="shared" si="97"/>
        <v>N/A</v>
      </c>
      <c r="C3090" s="32" t="str">
        <f>IF(AND(Businesses!D3091="",Businesses!E3091&lt;&gt;""),0,IF(Businesses!D3091="","N/A",IF(ISNUMBER(Businesses!D3091),Businesses!D3091,0)))</f>
        <v>N/A</v>
      </c>
      <c r="D3090" s="32" t="str">
        <f>IF(Businesses!E3091="","N/A",Businesses!E3091)</f>
        <v>N/A</v>
      </c>
      <c r="E3090" s="32" t="str">
        <f>IF(Businesses!F3091="","N/A",Businesses!F3091)</f>
        <v>N/A</v>
      </c>
      <c r="F3090" s="32" t="str">
        <f t="shared" si="96"/>
        <v>N/A</v>
      </c>
      <c r="G3090" s="32" t="str">
        <f>IF(Businesses!G3091="","N/A",Businesses!G3091)</f>
        <v>N/A</v>
      </c>
      <c r="H3090" s="32" t="str">
        <f>IF(Businesses!H3091="","N/A",Businesses!H3091)</f>
        <v>N/A</v>
      </c>
      <c r="I3090" s="32" t="str">
        <f>IF(AND(Businesses!B3091="",Businesses!C3091&lt;&gt;""),0,IF(Businesses!B3091="","N/A",IF(ISNUMBER(Businesses!B3091),Businesses!B3091,0)))</f>
        <v>N/A</v>
      </c>
    </row>
    <row r="3091" spans="2:9">
      <c r="B3091" s="32" t="str">
        <f t="shared" si="97"/>
        <v>N/A</v>
      </c>
      <c r="C3091" s="32" t="str">
        <f>IF(AND(Businesses!D3092="",Businesses!E3092&lt;&gt;""),0,IF(Businesses!D3092="","N/A",IF(ISNUMBER(Businesses!D3092),Businesses!D3092,0)))</f>
        <v>N/A</v>
      </c>
      <c r="D3091" s="32" t="str">
        <f>IF(Businesses!E3092="","N/A",Businesses!E3092)</f>
        <v>N/A</v>
      </c>
      <c r="E3091" s="32" t="str">
        <f>IF(Businesses!F3092="","N/A",Businesses!F3092)</f>
        <v>N/A</v>
      </c>
      <c r="F3091" s="32" t="str">
        <f t="shared" si="96"/>
        <v>N/A</v>
      </c>
      <c r="G3091" s="32" t="str">
        <f>IF(Businesses!G3092="","N/A",Businesses!G3092)</f>
        <v>N/A</v>
      </c>
      <c r="H3091" s="32" t="str">
        <f>IF(Businesses!H3092="","N/A",Businesses!H3092)</f>
        <v>N/A</v>
      </c>
      <c r="I3091" s="32" t="str">
        <f>IF(AND(Businesses!B3092="",Businesses!C3092&lt;&gt;""),0,IF(Businesses!B3092="","N/A",IF(ISNUMBER(Businesses!B3092),Businesses!B3092,0)))</f>
        <v>N/A</v>
      </c>
    </row>
    <row r="3092" spans="2:9">
      <c r="B3092" s="32" t="str">
        <f t="shared" si="97"/>
        <v>N/A</v>
      </c>
      <c r="C3092" s="32" t="str">
        <f>IF(AND(Businesses!D3093="",Businesses!E3093&lt;&gt;""),0,IF(Businesses!D3093="","N/A",IF(ISNUMBER(Businesses!D3093),Businesses!D3093,0)))</f>
        <v>N/A</v>
      </c>
      <c r="D3092" s="32" t="str">
        <f>IF(Businesses!E3093="","N/A",Businesses!E3093)</f>
        <v>N/A</v>
      </c>
      <c r="E3092" s="32" t="str">
        <f>IF(Businesses!F3093="","N/A",Businesses!F3093)</f>
        <v>N/A</v>
      </c>
      <c r="F3092" s="32" t="str">
        <f t="shared" si="96"/>
        <v>N/A</v>
      </c>
      <c r="G3092" s="32" t="str">
        <f>IF(Businesses!G3093="","N/A",Businesses!G3093)</f>
        <v>N/A</v>
      </c>
      <c r="H3092" s="32" t="str">
        <f>IF(Businesses!H3093="","N/A",Businesses!H3093)</f>
        <v>N/A</v>
      </c>
      <c r="I3092" s="32" t="str">
        <f>IF(AND(Businesses!B3093="",Businesses!C3093&lt;&gt;""),0,IF(Businesses!B3093="","N/A",IF(ISNUMBER(Businesses!B3093),Businesses!B3093,0)))</f>
        <v>N/A</v>
      </c>
    </row>
    <row r="3093" spans="2:9">
      <c r="B3093" s="32" t="str">
        <f t="shared" si="97"/>
        <v>N/A</v>
      </c>
      <c r="C3093" s="32" t="str">
        <f>IF(AND(Businesses!D3094="",Businesses!E3094&lt;&gt;""),0,IF(Businesses!D3094="","N/A",IF(ISNUMBER(Businesses!D3094),Businesses!D3094,0)))</f>
        <v>N/A</v>
      </c>
      <c r="D3093" s="32" t="str">
        <f>IF(Businesses!E3094="","N/A",Businesses!E3094)</f>
        <v>N/A</v>
      </c>
      <c r="E3093" s="32" t="str">
        <f>IF(Businesses!F3094="","N/A",Businesses!F3094)</f>
        <v>N/A</v>
      </c>
      <c r="F3093" s="32" t="str">
        <f t="shared" si="96"/>
        <v>N/A</v>
      </c>
      <c r="G3093" s="32" t="str">
        <f>IF(Businesses!G3094="","N/A",Businesses!G3094)</f>
        <v>N/A</v>
      </c>
      <c r="H3093" s="32" t="str">
        <f>IF(Businesses!H3094="","N/A",Businesses!H3094)</f>
        <v>N/A</v>
      </c>
      <c r="I3093" s="32" t="str">
        <f>IF(AND(Businesses!B3094="",Businesses!C3094&lt;&gt;""),0,IF(Businesses!B3094="","N/A",IF(ISNUMBER(Businesses!B3094),Businesses!B3094,0)))</f>
        <v>N/A</v>
      </c>
    </row>
    <row r="3094" spans="2:9">
      <c r="B3094" s="32" t="str">
        <f t="shared" si="97"/>
        <v>N/A</v>
      </c>
      <c r="C3094" s="32" t="str">
        <f>IF(AND(Businesses!D3095="",Businesses!E3095&lt;&gt;""),0,IF(Businesses!D3095="","N/A",IF(ISNUMBER(Businesses!D3095),Businesses!D3095,0)))</f>
        <v>N/A</v>
      </c>
      <c r="D3094" s="32" t="str">
        <f>IF(Businesses!E3095="","N/A",Businesses!E3095)</f>
        <v>N/A</v>
      </c>
      <c r="E3094" s="32" t="str">
        <f>IF(Businesses!F3095="","N/A",Businesses!F3095)</f>
        <v>N/A</v>
      </c>
      <c r="F3094" s="32" t="str">
        <f t="shared" si="96"/>
        <v>N/A</v>
      </c>
      <c r="G3094" s="32" t="str">
        <f>IF(Businesses!G3095="","N/A",Businesses!G3095)</f>
        <v>N/A</v>
      </c>
      <c r="H3094" s="32" t="str">
        <f>IF(Businesses!H3095="","N/A",Businesses!H3095)</f>
        <v>N/A</v>
      </c>
      <c r="I3094" s="32" t="str">
        <f>IF(AND(Businesses!B3095="",Businesses!C3095&lt;&gt;""),0,IF(Businesses!B3095="","N/A",IF(ISNUMBER(Businesses!B3095),Businesses!B3095,0)))</f>
        <v>N/A</v>
      </c>
    </row>
    <row r="3095" spans="2:9">
      <c r="B3095" s="32" t="str">
        <f t="shared" si="97"/>
        <v>N/A</v>
      </c>
      <c r="C3095" s="32" t="str">
        <f>IF(AND(Businesses!D3096="",Businesses!E3096&lt;&gt;""),0,IF(Businesses!D3096="","N/A",IF(ISNUMBER(Businesses!D3096),Businesses!D3096,0)))</f>
        <v>N/A</v>
      </c>
      <c r="D3095" s="32" t="str">
        <f>IF(Businesses!E3096="","N/A",Businesses!E3096)</f>
        <v>N/A</v>
      </c>
      <c r="E3095" s="32" t="str">
        <f>IF(Businesses!F3096="","N/A",Businesses!F3096)</f>
        <v>N/A</v>
      </c>
      <c r="F3095" s="32" t="str">
        <f t="shared" si="96"/>
        <v>N/A</v>
      </c>
      <c r="G3095" s="32" t="str">
        <f>IF(Businesses!G3096="","N/A",Businesses!G3096)</f>
        <v>N/A</v>
      </c>
      <c r="H3095" s="32" t="str">
        <f>IF(Businesses!H3096="","N/A",Businesses!H3096)</f>
        <v>N/A</v>
      </c>
      <c r="I3095" s="32" t="str">
        <f>IF(AND(Businesses!B3096="",Businesses!C3096&lt;&gt;""),0,IF(Businesses!B3096="","N/A",IF(ISNUMBER(Businesses!B3096),Businesses!B3096,0)))</f>
        <v>N/A</v>
      </c>
    </row>
    <row r="3096" spans="2:9">
      <c r="B3096" s="32" t="str">
        <f t="shared" si="97"/>
        <v>N/A</v>
      </c>
      <c r="C3096" s="32" t="str">
        <f>IF(AND(Businesses!D3097="",Businesses!E3097&lt;&gt;""),0,IF(Businesses!D3097="","N/A",IF(ISNUMBER(Businesses!D3097),Businesses!D3097,0)))</f>
        <v>N/A</v>
      </c>
      <c r="D3096" s="32" t="str">
        <f>IF(Businesses!E3097="","N/A",Businesses!E3097)</f>
        <v>N/A</v>
      </c>
      <c r="E3096" s="32" t="str">
        <f>IF(Businesses!F3097="","N/A",Businesses!F3097)</f>
        <v>N/A</v>
      </c>
      <c r="F3096" s="32" t="str">
        <f t="shared" si="96"/>
        <v>N/A</v>
      </c>
      <c r="G3096" s="32" t="str">
        <f>IF(Businesses!G3097="","N/A",Businesses!G3097)</f>
        <v>N/A</v>
      </c>
      <c r="H3096" s="32" t="str">
        <f>IF(Businesses!H3097="","N/A",Businesses!H3097)</f>
        <v>N/A</v>
      </c>
      <c r="I3096" s="32" t="str">
        <f>IF(AND(Businesses!B3097="",Businesses!C3097&lt;&gt;""),0,IF(Businesses!B3097="","N/A",IF(ISNUMBER(Businesses!B3097),Businesses!B3097,0)))</f>
        <v>N/A</v>
      </c>
    </row>
    <row r="3097" spans="2:9">
      <c r="B3097" s="32" t="str">
        <f t="shared" si="97"/>
        <v>N/A</v>
      </c>
      <c r="C3097" s="32" t="str">
        <f>IF(AND(Businesses!D3098="",Businesses!E3098&lt;&gt;""),0,IF(Businesses!D3098="","N/A",IF(ISNUMBER(Businesses!D3098),Businesses!D3098,0)))</f>
        <v>N/A</v>
      </c>
      <c r="D3097" s="32" t="str">
        <f>IF(Businesses!E3098="","N/A",Businesses!E3098)</f>
        <v>N/A</v>
      </c>
      <c r="E3097" s="32" t="str">
        <f>IF(Businesses!F3098="","N/A",Businesses!F3098)</f>
        <v>N/A</v>
      </c>
      <c r="F3097" s="32" t="str">
        <f t="shared" si="96"/>
        <v>N/A</v>
      </c>
      <c r="G3097" s="32" t="str">
        <f>IF(Businesses!G3098="","N/A",Businesses!G3098)</f>
        <v>N/A</v>
      </c>
      <c r="H3097" s="32" t="str">
        <f>IF(Businesses!H3098="","N/A",Businesses!H3098)</f>
        <v>N/A</v>
      </c>
      <c r="I3097" s="32" t="str">
        <f>IF(AND(Businesses!B3098="",Businesses!C3098&lt;&gt;""),0,IF(Businesses!B3098="","N/A",IF(ISNUMBER(Businesses!B3098),Businesses!B3098,0)))</f>
        <v>N/A</v>
      </c>
    </row>
    <row r="3098" spans="2:9">
      <c r="B3098" s="32" t="str">
        <f t="shared" si="97"/>
        <v>N/A</v>
      </c>
      <c r="C3098" s="32" t="str">
        <f>IF(AND(Businesses!D3099="",Businesses!E3099&lt;&gt;""),0,IF(Businesses!D3099="","N/A",IF(ISNUMBER(Businesses!D3099),Businesses!D3099,0)))</f>
        <v>N/A</v>
      </c>
      <c r="D3098" s="32" t="str">
        <f>IF(Businesses!E3099="","N/A",Businesses!E3099)</f>
        <v>N/A</v>
      </c>
      <c r="E3098" s="32" t="str">
        <f>IF(Businesses!F3099="","N/A",Businesses!F3099)</f>
        <v>N/A</v>
      </c>
      <c r="F3098" s="32" t="str">
        <f t="shared" si="96"/>
        <v>N/A</v>
      </c>
      <c r="G3098" s="32" t="str">
        <f>IF(Businesses!G3099="","N/A",Businesses!G3099)</f>
        <v>N/A</v>
      </c>
      <c r="H3098" s="32" t="str">
        <f>IF(Businesses!H3099="","N/A",Businesses!H3099)</f>
        <v>N/A</v>
      </c>
      <c r="I3098" s="32" t="str">
        <f>IF(AND(Businesses!B3099="",Businesses!C3099&lt;&gt;""),0,IF(Businesses!B3099="","N/A",IF(ISNUMBER(Businesses!B3099),Businesses!B3099,0)))</f>
        <v>N/A</v>
      </c>
    </row>
    <row r="3099" spans="2:9">
      <c r="B3099" s="32" t="str">
        <f t="shared" si="97"/>
        <v>N/A</v>
      </c>
      <c r="C3099" s="32" t="str">
        <f>IF(AND(Businesses!D3100="",Businesses!E3100&lt;&gt;""),0,IF(Businesses!D3100="","N/A",IF(ISNUMBER(Businesses!D3100),Businesses!D3100,0)))</f>
        <v>N/A</v>
      </c>
      <c r="D3099" s="32" t="str">
        <f>IF(Businesses!E3100="","N/A",Businesses!E3100)</f>
        <v>N/A</v>
      </c>
      <c r="E3099" s="32" t="str">
        <f>IF(Businesses!F3100="","N/A",Businesses!F3100)</f>
        <v>N/A</v>
      </c>
      <c r="F3099" s="32" t="str">
        <f t="shared" si="96"/>
        <v>N/A</v>
      </c>
      <c r="G3099" s="32" t="str">
        <f>IF(Businesses!G3100="","N/A",Businesses!G3100)</f>
        <v>N/A</v>
      </c>
      <c r="H3099" s="32" t="str">
        <f>IF(Businesses!H3100="","N/A",Businesses!H3100)</f>
        <v>N/A</v>
      </c>
      <c r="I3099" s="32" t="str">
        <f>IF(AND(Businesses!B3100="",Businesses!C3100&lt;&gt;""),0,IF(Businesses!B3100="","N/A",IF(ISNUMBER(Businesses!B3100),Businesses!B3100,0)))</f>
        <v>N/A</v>
      </c>
    </row>
    <row r="3100" spans="2:9">
      <c r="B3100" s="32" t="str">
        <f t="shared" si="97"/>
        <v>N/A</v>
      </c>
      <c r="C3100" s="32" t="str">
        <f>IF(AND(Businesses!D3101="",Businesses!E3101&lt;&gt;""),0,IF(Businesses!D3101="","N/A",IF(ISNUMBER(Businesses!D3101),Businesses!D3101,0)))</f>
        <v>N/A</v>
      </c>
      <c r="D3100" s="32" t="str">
        <f>IF(Businesses!E3101="","N/A",Businesses!E3101)</f>
        <v>N/A</v>
      </c>
      <c r="E3100" s="32" t="str">
        <f>IF(Businesses!F3101="","N/A",Businesses!F3101)</f>
        <v>N/A</v>
      </c>
      <c r="F3100" s="32" t="str">
        <f t="shared" si="96"/>
        <v>N/A</v>
      </c>
      <c r="G3100" s="32" t="str">
        <f>IF(Businesses!G3101="","N/A",Businesses!G3101)</f>
        <v>N/A</v>
      </c>
      <c r="H3100" s="32" t="str">
        <f>IF(Businesses!H3101="","N/A",Businesses!H3101)</f>
        <v>N/A</v>
      </c>
      <c r="I3100" s="32" t="str">
        <f>IF(AND(Businesses!B3101="",Businesses!C3101&lt;&gt;""),0,IF(Businesses!B3101="","N/A",IF(ISNUMBER(Businesses!B3101),Businesses!B3101,0)))</f>
        <v>N/A</v>
      </c>
    </row>
    <row r="3101" spans="2:9">
      <c r="B3101" s="32" t="str">
        <f t="shared" si="97"/>
        <v>N/A</v>
      </c>
      <c r="C3101" s="32" t="str">
        <f>IF(AND(Businesses!D3102="",Businesses!E3102&lt;&gt;""),0,IF(Businesses!D3102="","N/A",IF(ISNUMBER(Businesses!D3102),Businesses!D3102,0)))</f>
        <v>N/A</v>
      </c>
      <c r="D3101" s="32" t="str">
        <f>IF(Businesses!E3102="","N/A",Businesses!E3102)</f>
        <v>N/A</v>
      </c>
      <c r="E3101" s="32" t="str">
        <f>IF(Businesses!F3102="","N/A",Businesses!F3102)</f>
        <v>N/A</v>
      </c>
      <c r="F3101" s="32" t="str">
        <f t="shared" si="96"/>
        <v>N/A</v>
      </c>
      <c r="G3101" s="32" t="str">
        <f>IF(Businesses!G3102="","N/A",Businesses!G3102)</f>
        <v>N/A</v>
      </c>
      <c r="H3101" s="32" t="str">
        <f>IF(Businesses!H3102="","N/A",Businesses!H3102)</f>
        <v>N/A</v>
      </c>
      <c r="I3101" s="32" t="str">
        <f>IF(AND(Businesses!B3102="",Businesses!C3102&lt;&gt;""),0,IF(Businesses!B3102="","N/A",IF(ISNUMBER(Businesses!B3102),Businesses!B3102,0)))</f>
        <v>N/A</v>
      </c>
    </row>
    <row r="3102" spans="2:9">
      <c r="B3102" s="32" t="str">
        <f t="shared" si="97"/>
        <v>N/A</v>
      </c>
      <c r="C3102" s="32" t="str">
        <f>IF(AND(Businesses!D3103="",Businesses!E3103&lt;&gt;""),0,IF(Businesses!D3103="","N/A",IF(ISNUMBER(Businesses!D3103),Businesses!D3103,0)))</f>
        <v>N/A</v>
      </c>
      <c r="D3102" s="32" t="str">
        <f>IF(Businesses!E3103="","N/A",Businesses!E3103)</f>
        <v>N/A</v>
      </c>
      <c r="E3102" s="32" t="str">
        <f>IF(Businesses!F3103="","N/A",Businesses!F3103)</f>
        <v>N/A</v>
      </c>
      <c r="F3102" s="32" t="str">
        <f t="shared" si="96"/>
        <v>N/A</v>
      </c>
      <c r="G3102" s="32" t="str">
        <f>IF(Businesses!G3103="","N/A",Businesses!G3103)</f>
        <v>N/A</v>
      </c>
      <c r="H3102" s="32" t="str">
        <f>IF(Businesses!H3103="","N/A",Businesses!H3103)</f>
        <v>N/A</v>
      </c>
      <c r="I3102" s="32" t="str">
        <f>IF(AND(Businesses!B3103="",Businesses!C3103&lt;&gt;""),0,IF(Businesses!B3103="","N/A",IF(ISNUMBER(Businesses!B3103),Businesses!B3103,0)))</f>
        <v>N/A</v>
      </c>
    </row>
    <row r="3103" spans="2:9">
      <c r="B3103" s="32" t="str">
        <f t="shared" si="97"/>
        <v>N/A</v>
      </c>
      <c r="C3103" s="32" t="str">
        <f>IF(AND(Businesses!D3104="",Businesses!E3104&lt;&gt;""),0,IF(Businesses!D3104="","N/A",IF(ISNUMBER(Businesses!D3104),Businesses!D3104,0)))</f>
        <v>N/A</v>
      </c>
      <c r="D3103" s="32" t="str">
        <f>IF(Businesses!E3104="","N/A",Businesses!E3104)</f>
        <v>N/A</v>
      </c>
      <c r="E3103" s="32" t="str">
        <f>IF(Businesses!F3104="","N/A",Businesses!F3104)</f>
        <v>N/A</v>
      </c>
      <c r="F3103" s="32" t="str">
        <f t="shared" si="96"/>
        <v>N/A</v>
      </c>
      <c r="G3103" s="32" t="str">
        <f>IF(Businesses!G3104="","N/A",Businesses!G3104)</f>
        <v>N/A</v>
      </c>
      <c r="H3103" s="32" t="str">
        <f>IF(Businesses!H3104="","N/A",Businesses!H3104)</f>
        <v>N/A</v>
      </c>
      <c r="I3103" s="32" t="str">
        <f>IF(AND(Businesses!B3104="",Businesses!C3104&lt;&gt;""),0,IF(Businesses!B3104="","N/A",IF(ISNUMBER(Businesses!B3104),Businesses!B3104,0)))</f>
        <v>N/A</v>
      </c>
    </row>
    <row r="3104" spans="2:9">
      <c r="B3104" s="32" t="str">
        <f t="shared" si="97"/>
        <v>N/A</v>
      </c>
      <c r="C3104" s="32" t="str">
        <f>IF(AND(Businesses!D3105="",Businesses!E3105&lt;&gt;""),0,IF(Businesses!D3105="","N/A",IF(ISNUMBER(Businesses!D3105),Businesses!D3105,0)))</f>
        <v>N/A</v>
      </c>
      <c r="D3104" s="32" t="str">
        <f>IF(Businesses!E3105="","N/A",Businesses!E3105)</f>
        <v>N/A</v>
      </c>
      <c r="E3104" s="32" t="str">
        <f>IF(Businesses!F3105="","N/A",Businesses!F3105)</f>
        <v>N/A</v>
      </c>
      <c r="F3104" s="32" t="str">
        <f t="shared" si="96"/>
        <v>N/A</v>
      </c>
      <c r="G3104" s="32" t="str">
        <f>IF(Businesses!G3105="","N/A",Businesses!G3105)</f>
        <v>N/A</v>
      </c>
      <c r="H3104" s="32" t="str">
        <f>IF(Businesses!H3105="","N/A",Businesses!H3105)</f>
        <v>N/A</v>
      </c>
      <c r="I3104" s="32" t="str">
        <f>IF(AND(Businesses!B3105="",Businesses!C3105&lt;&gt;""),0,IF(Businesses!B3105="","N/A",IF(ISNUMBER(Businesses!B3105),Businesses!B3105,0)))</f>
        <v>N/A</v>
      </c>
    </row>
    <row r="3105" spans="2:9">
      <c r="B3105" s="32" t="str">
        <f t="shared" si="97"/>
        <v>N/A</v>
      </c>
      <c r="C3105" s="32" t="str">
        <f>IF(AND(Businesses!D3106="",Businesses!E3106&lt;&gt;""),0,IF(Businesses!D3106="","N/A",IF(ISNUMBER(Businesses!D3106),Businesses!D3106,0)))</f>
        <v>N/A</v>
      </c>
      <c r="D3105" s="32" t="str">
        <f>IF(Businesses!E3106="","N/A",Businesses!E3106)</f>
        <v>N/A</v>
      </c>
      <c r="E3105" s="32" t="str">
        <f>IF(Businesses!F3106="","N/A",Businesses!F3106)</f>
        <v>N/A</v>
      </c>
      <c r="F3105" s="32" t="str">
        <f t="shared" si="96"/>
        <v>N/A</v>
      </c>
      <c r="G3105" s="32" t="str">
        <f>IF(Businesses!G3106="","N/A",Businesses!G3106)</f>
        <v>N/A</v>
      </c>
      <c r="H3105" s="32" t="str">
        <f>IF(Businesses!H3106="","N/A",Businesses!H3106)</f>
        <v>N/A</v>
      </c>
      <c r="I3105" s="32" t="str">
        <f>IF(AND(Businesses!B3106="",Businesses!C3106&lt;&gt;""),0,IF(Businesses!B3106="","N/A",IF(ISNUMBER(Businesses!B3106),Businesses!B3106,0)))</f>
        <v>N/A</v>
      </c>
    </row>
    <row r="3106" spans="2:9">
      <c r="B3106" s="32" t="str">
        <f t="shared" si="97"/>
        <v>N/A</v>
      </c>
      <c r="C3106" s="32" t="str">
        <f>IF(AND(Businesses!D3107="",Businesses!E3107&lt;&gt;""),0,IF(Businesses!D3107="","N/A",IF(ISNUMBER(Businesses!D3107),Businesses!D3107,0)))</f>
        <v>N/A</v>
      </c>
      <c r="D3106" s="32" t="str">
        <f>IF(Businesses!E3107="","N/A",Businesses!E3107)</f>
        <v>N/A</v>
      </c>
      <c r="E3106" s="32" t="str">
        <f>IF(Businesses!F3107="","N/A",Businesses!F3107)</f>
        <v>N/A</v>
      </c>
      <c r="F3106" s="32" t="str">
        <f t="shared" si="96"/>
        <v>N/A</v>
      </c>
      <c r="G3106" s="32" t="str">
        <f>IF(Businesses!G3107="","N/A",Businesses!G3107)</f>
        <v>N/A</v>
      </c>
      <c r="H3106" s="32" t="str">
        <f>IF(Businesses!H3107="","N/A",Businesses!H3107)</f>
        <v>N/A</v>
      </c>
      <c r="I3106" s="32" t="str">
        <f>IF(AND(Businesses!B3107="",Businesses!C3107&lt;&gt;""),0,IF(Businesses!B3107="","N/A",IF(ISNUMBER(Businesses!B3107),Businesses!B3107,0)))</f>
        <v>N/A</v>
      </c>
    </row>
    <row r="3107" spans="2:9">
      <c r="B3107" s="32" t="str">
        <f t="shared" si="97"/>
        <v>N/A</v>
      </c>
      <c r="C3107" s="32" t="str">
        <f>IF(AND(Businesses!D3108="",Businesses!E3108&lt;&gt;""),0,IF(Businesses!D3108="","N/A",IF(ISNUMBER(Businesses!D3108),Businesses!D3108,0)))</f>
        <v>N/A</v>
      </c>
      <c r="D3107" s="32" t="str">
        <f>IF(Businesses!E3108="","N/A",Businesses!E3108)</f>
        <v>N/A</v>
      </c>
      <c r="E3107" s="32" t="str">
        <f>IF(Businesses!F3108="","N/A",Businesses!F3108)</f>
        <v>N/A</v>
      </c>
      <c r="F3107" s="32" t="str">
        <f t="shared" si="96"/>
        <v>N/A</v>
      </c>
      <c r="G3107" s="32" t="str">
        <f>IF(Businesses!G3108="","N/A",Businesses!G3108)</f>
        <v>N/A</v>
      </c>
      <c r="H3107" s="32" t="str">
        <f>IF(Businesses!H3108="","N/A",Businesses!H3108)</f>
        <v>N/A</v>
      </c>
      <c r="I3107" s="32" t="str">
        <f>IF(AND(Businesses!B3108="",Businesses!C3108&lt;&gt;""),0,IF(Businesses!B3108="","N/A",IF(ISNUMBER(Businesses!B3108),Businesses!B3108,0)))</f>
        <v>N/A</v>
      </c>
    </row>
    <row r="3108" spans="2:9">
      <c r="B3108" s="32" t="str">
        <f t="shared" si="97"/>
        <v>N/A</v>
      </c>
      <c r="C3108" s="32" t="str">
        <f>IF(AND(Businesses!D3109="",Businesses!E3109&lt;&gt;""),0,IF(Businesses!D3109="","N/A",IF(ISNUMBER(Businesses!D3109),Businesses!D3109,0)))</f>
        <v>N/A</v>
      </c>
      <c r="D3108" s="32" t="str">
        <f>IF(Businesses!E3109="","N/A",Businesses!E3109)</f>
        <v>N/A</v>
      </c>
      <c r="E3108" s="32" t="str">
        <f>IF(Businesses!F3109="","N/A",Businesses!F3109)</f>
        <v>N/A</v>
      </c>
      <c r="F3108" s="32" t="str">
        <f t="shared" si="96"/>
        <v>N/A</v>
      </c>
      <c r="G3108" s="32" t="str">
        <f>IF(Businesses!G3109="","N/A",Businesses!G3109)</f>
        <v>N/A</v>
      </c>
      <c r="H3108" s="32" t="str">
        <f>IF(Businesses!H3109="","N/A",Businesses!H3109)</f>
        <v>N/A</v>
      </c>
      <c r="I3108" s="32" t="str">
        <f>IF(AND(Businesses!B3109="",Businesses!C3109&lt;&gt;""),0,IF(Businesses!B3109="","N/A",IF(ISNUMBER(Businesses!B3109),Businesses!B3109,0)))</f>
        <v>N/A</v>
      </c>
    </row>
    <row r="3109" spans="2:9">
      <c r="B3109" s="32" t="str">
        <f t="shared" si="97"/>
        <v>N/A</v>
      </c>
      <c r="C3109" s="32" t="str">
        <f>IF(AND(Businesses!D3110="",Businesses!E3110&lt;&gt;""),0,IF(Businesses!D3110="","N/A",IF(ISNUMBER(Businesses!D3110),Businesses!D3110,0)))</f>
        <v>N/A</v>
      </c>
      <c r="D3109" s="32" t="str">
        <f>IF(Businesses!E3110="","N/A",Businesses!E3110)</f>
        <v>N/A</v>
      </c>
      <c r="E3109" s="32" t="str">
        <f>IF(Businesses!F3110="","N/A",Businesses!F3110)</f>
        <v>N/A</v>
      </c>
      <c r="F3109" s="32" t="str">
        <f t="shared" si="96"/>
        <v>N/A</v>
      </c>
      <c r="G3109" s="32" t="str">
        <f>IF(Businesses!G3110="","N/A",Businesses!G3110)</f>
        <v>N/A</v>
      </c>
      <c r="H3109" s="32" t="str">
        <f>IF(Businesses!H3110="","N/A",Businesses!H3110)</f>
        <v>N/A</v>
      </c>
      <c r="I3109" s="32" t="str">
        <f>IF(AND(Businesses!B3110="",Businesses!C3110&lt;&gt;""),0,IF(Businesses!B3110="","N/A",IF(ISNUMBER(Businesses!B3110),Businesses!B3110,0)))</f>
        <v>N/A</v>
      </c>
    </row>
    <row r="3110" spans="2:9">
      <c r="B3110" s="32" t="str">
        <f t="shared" si="97"/>
        <v>N/A</v>
      </c>
      <c r="C3110" s="32" t="str">
        <f>IF(AND(Businesses!D3111="",Businesses!E3111&lt;&gt;""),0,IF(Businesses!D3111="","N/A",IF(ISNUMBER(Businesses!D3111),Businesses!D3111,0)))</f>
        <v>N/A</v>
      </c>
      <c r="D3110" s="32" t="str">
        <f>IF(Businesses!E3111="","N/A",Businesses!E3111)</f>
        <v>N/A</v>
      </c>
      <c r="E3110" s="32" t="str">
        <f>IF(Businesses!F3111="","N/A",Businesses!F3111)</f>
        <v>N/A</v>
      </c>
      <c r="F3110" s="32" t="str">
        <f t="shared" si="96"/>
        <v>N/A</v>
      </c>
      <c r="G3110" s="32" t="str">
        <f>IF(Businesses!G3111="","N/A",Businesses!G3111)</f>
        <v>N/A</v>
      </c>
      <c r="H3110" s="32" t="str">
        <f>IF(Businesses!H3111="","N/A",Businesses!H3111)</f>
        <v>N/A</v>
      </c>
      <c r="I3110" s="32" t="str">
        <f>IF(AND(Businesses!B3111="",Businesses!C3111&lt;&gt;""),0,IF(Businesses!B3111="","N/A",IF(ISNUMBER(Businesses!B3111),Businesses!B3111,0)))</f>
        <v>N/A</v>
      </c>
    </row>
    <row r="3111" spans="2:9">
      <c r="B3111" s="32" t="str">
        <f t="shared" si="97"/>
        <v>N/A</v>
      </c>
      <c r="C3111" s="32" t="str">
        <f>IF(AND(Businesses!D3112="",Businesses!E3112&lt;&gt;""),0,IF(Businesses!D3112="","N/A",IF(ISNUMBER(Businesses!D3112),Businesses!D3112,0)))</f>
        <v>N/A</v>
      </c>
      <c r="D3111" s="32" t="str">
        <f>IF(Businesses!E3112="","N/A",Businesses!E3112)</f>
        <v>N/A</v>
      </c>
      <c r="E3111" s="32" t="str">
        <f>IF(Businesses!F3112="","N/A",Businesses!F3112)</f>
        <v>N/A</v>
      </c>
      <c r="F3111" s="32" t="str">
        <f t="shared" si="96"/>
        <v>N/A</v>
      </c>
      <c r="G3111" s="32" t="str">
        <f>IF(Businesses!G3112="","N/A",Businesses!G3112)</f>
        <v>N/A</v>
      </c>
      <c r="H3111" s="32" t="str">
        <f>IF(Businesses!H3112="","N/A",Businesses!H3112)</f>
        <v>N/A</v>
      </c>
      <c r="I3111" s="32" t="str">
        <f>IF(AND(Businesses!B3112="",Businesses!C3112&lt;&gt;""),0,IF(Businesses!B3112="","N/A",IF(ISNUMBER(Businesses!B3112),Businesses!B3112,0)))</f>
        <v>N/A</v>
      </c>
    </row>
    <row r="3112" spans="2:9">
      <c r="B3112" s="32" t="str">
        <f t="shared" si="97"/>
        <v>N/A</v>
      </c>
      <c r="C3112" s="32" t="str">
        <f>IF(AND(Businesses!D3113="",Businesses!E3113&lt;&gt;""),0,IF(Businesses!D3113="","N/A",IF(ISNUMBER(Businesses!D3113),Businesses!D3113,0)))</f>
        <v>N/A</v>
      </c>
      <c r="D3112" s="32" t="str">
        <f>IF(Businesses!E3113="","N/A",Businesses!E3113)</f>
        <v>N/A</v>
      </c>
      <c r="E3112" s="32" t="str">
        <f>IF(Businesses!F3113="","N/A",Businesses!F3113)</f>
        <v>N/A</v>
      </c>
      <c r="F3112" s="32" t="str">
        <f t="shared" si="96"/>
        <v>N/A</v>
      </c>
      <c r="G3112" s="32" t="str">
        <f>IF(Businesses!G3113="","N/A",Businesses!G3113)</f>
        <v>N/A</v>
      </c>
      <c r="H3112" s="32" t="str">
        <f>IF(Businesses!H3113="","N/A",Businesses!H3113)</f>
        <v>N/A</v>
      </c>
      <c r="I3112" s="32" t="str">
        <f>IF(AND(Businesses!B3113="",Businesses!C3113&lt;&gt;""),0,IF(Businesses!B3113="","N/A",IF(ISNUMBER(Businesses!B3113),Businesses!B3113,0)))</f>
        <v>N/A</v>
      </c>
    </row>
    <row r="3113" spans="2:9">
      <c r="B3113" s="32" t="str">
        <f t="shared" si="97"/>
        <v>N/A</v>
      </c>
      <c r="C3113" s="32" t="str">
        <f>IF(AND(Businesses!D3114="",Businesses!E3114&lt;&gt;""),0,IF(Businesses!D3114="","N/A",IF(ISNUMBER(Businesses!D3114),Businesses!D3114,0)))</f>
        <v>N/A</v>
      </c>
      <c r="D3113" s="32" t="str">
        <f>IF(Businesses!E3114="","N/A",Businesses!E3114)</f>
        <v>N/A</v>
      </c>
      <c r="E3113" s="32" t="str">
        <f>IF(Businesses!F3114="","N/A",Businesses!F3114)</f>
        <v>N/A</v>
      </c>
      <c r="F3113" s="32" t="str">
        <f t="shared" si="96"/>
        <v>N/A</v>
      </c>
      <c r="G3113" s="32" t="str">
        <f>IF(Businesses!G3114="","N/A",Businesses!G3114)</f>
        <v>N/A</v>
      </c>
      <c r="H3113" s="32" t="str">
        <f>IF(Businesses!H3114="","N/A",Businesses!H3114)</f>
        <v>N/A</v>
      </c>
      <c r="I3113" s="32" t="str">
        <f>IF(AND(Businesses!B3114="",Businesses!C3114&lt;&gt;""),0,IF(Businesses!B3114="","N/A",IF(ISNUMBER(Businesses!B3114),Businesses!B3114,0)))</f>
        <v>N/A</v>
      </c>
    </row>
    <row r="3114" spans="2:9">
      <c r="B3114" s="32" t="str">
        <f t="shared" si="97"/>
        <v>N/A</v>
      </c>
      <c r="C3114" s="32" t="str">
        <f>IF(AND(Businesses!D3115="",Businesses!E3115&lt;&gt;""),0,IF(Businesses!D3115="","N/A",IF(ISNUMBER(Businesses!D3115),Businesses!D3115,0)))</f>
        <v>N/A</v>
      </c>
      <c r="D3114" s="32" t="str">
        <f>IF(Businesses!E3115="","N/A",Businesses!E3115)</f>
        <v>N/A</v>
      </c>
      <c r="E3114" s="32" t="str">
        <f>IF(Businesses!F3115="","N/A",Businesses!F3115)</f>
        <v>N/A</v>
      </c>
      <c r="F3114" s="32" t="str">
        <f t="shared" si="96"/>
        <v>N/A</v>
      </c>
      <c r="G3114" s="32" t="str">
        <f>IF(Businesses!G3115="","N/A",Businesses!G3115)</f>
        <v>N/A</v>
      </c>
      <c r="H3114" s="32" t="str">
        <f>IF(Businesses!H3115="","N/A",Businesses!H3115)</f>
        <v>N/A</v>
      </c>
      <c r="I3114" s="32" t="str">
        <f>IF(AND(Businesses!B3115="",Businesses!C3115&lt;&gt;""),0,IF(Businesses!B3115="","N/A",IF(ISNUMBER(Businesses!B3115),Businesses!B3115,0)))</f>
        <v>N/A</v>
      </c>
    </row>
    <row r="3115" spans="2:9">
      <c r="B3115" s="32" t="str">
        <f t="shared" si="97"/>
        <v>N/A</v>
      </c>
      <c r="C3115" s="32" t="str">
        <f>IF(AND(Businesses!D3116="",Businesses!E3116&lt;&gt;""),0,IF(Businesses!D3116="","N/A",IF(ISNUMBER(Businesses!D3116),Businesses!D3116,0)))</f>
        <v>N/A</v>
      </c>
      <c r="D3115" s="32" t="str">
        <f>IF(Businesses!E3116="","N/A",Businesses!E3116)</f>
        <v>N/A</v>
      </c>
      <c r="E3115" s="32" t="str">
        <f>IF(Businesses!F3116="","N/A",Businesses!F3116)</f>
        <v>N/A</v>
      </c>
      <c r="F3115" s="32" t="str">
        <f t="shared" si="96"/>
        <v>N/A</v>
      </c>
      <c r="G3115" s="32" t="str">
        <f>IF(Businesses!G3116="","N/A",Businesses!G3116)</f>
        <v>N/A</v>
      </c>
      <c r="H3115" s="32" t="str">
        <f>IF(Businesses!H3116="","N/A",Businesses!H3116)</f>
        <v>N/A</v>
      </c>
      <c r="I3115" s="32" t="str">
        <f>IF(AND(Businesses!B3116="",Businesses!C3116&lt;&gt;""),0,IF(Businesses!B3116="","N/A",IF(ISNUMBER(Businesses!B3116),Businesses!B3116,0)))</f>
        <v>N/A</v>
      </c>
    </row>
    <row r="3116" spans="2:9">
      <c r="B3116" s="32" t="str">
        <f t="shared" si="97"/>
        <v>N/A</v>
      </c>
      <c r="C3116" s="32" t="str">
        <f>IF(AND(Businesses!D3117="",Businesses!E3117&lt;&gt;""),0,IF(Businesses!D3117="","N/A",IF(ISNUMBER(Businesses!D3117),Businesses!D3117,0)))</f>
        <v>N/A</v>
      </c>
      <c r="D3116" s="32" t="str">
        <f>IF(Businesses!E3117="","N/A",Businesses!E3117)</f>
        <v>N/A</v>
      </c>
      <c r="E3116" s="32" t="str">
        <f>IF(Businesses!F3117="","N/A",Businesses!F3117)</f>
        <v>N/A</v>
      </c>
      <c r="F3116" s="32" t="str">
        <f t="shared" si="96"/>
        <v>N/A</v>
      </c>
      <c r="G3116" s="32" t="str">
        <f>IF(Businesses!G3117="","N/A",Businesses!G3117)</f>
        <v>N/A</v>
      </c>
      <c r="H3116" s="32" t="str">
        <f>IF(Businesses!H3117="","N/A",Businesses!H3117)</f>
        <v>N/A</v>
      </c>
      <c r="I3116" s="32" t="str">
        <f>IF(AND(Businesses!B3117="",Businesses!C3117&lt;&gt;""),0,IF(Businesses!B3117="","N/A",IF(ISNUMBER(Businesses!B3117),Businesses!B3117,0)))</f>
        <v>N/A</v>
      </c>
    </row>
    <row r="3117" spans="2:9">
      <c r="B3117" s="32" t="str">
        <f t="shared" si="97"/>
        <v>N/A</v>
      </c>
      <c r="C3117" s="32" t="str">
        <f>IF(AND(Businesses!D3118="",Businesses!E3118&lt;&gt;""),0,IF(Businesses!D3118="","N/A",IF(ISNUMBER(Businesses!D3118),Businesses!D3118,0)))</f>
        <v>N/A</v>
      </c>
      <c r="D3117" s="32" t="str">
        <f>IF(Businesses!E3118="","N/A",Businesses!E3118)</f>
        <v>N/A</v>
      </c>
      <c r="E3117" s="32" t="str">
        <f>IF(Businesses!F3118="","N/A",Businesses!F3118)</f>
        <v>N/A</v>
      </c>
      <c r="F3117" s="32" t="str">
        <f t="shared" si="96"/>
        <v>N/A</v>
      </c>
      <c r="G3117" s="32" t="str">
        <f>IF(Businesses!G3118="","N/A",Businesses!G3118)</f>
        <v>N/A</v>
      </c>
      <c r="H3117" s="32" t="str">
        <f>IF(Businesses!H3118="","N/A",Businesses!H3118)</f>
        <v>N/A</v>
      </c>
      <c r="I3117" s="32" t="str">
        <f>IF(AND(Businesses!B3118="",Businesses!C3118&lt;&gt;""),0,IF(Businesses!B3118="","N/A",IF(ISNUMBER(Businesses!B3118),Businesses!B3118,0)))</f>
        <v>N/A</v>
      </c>
    </row>
    <row r="3118" spans="2:9">
      <c r="B3118" s="32" t="str">
        <f t="shared" si="97"/>
        <v>N/A</v>
      </c>
      <c r="C3118" s="32" t="str">
        <f>IF(AND(Businesses!D3119="",Businesses!E3119&lt;&gt;""),0,IF(Businesses!D3119="","N/A",IF(ISNUMBER(Businesses!D3119),Businesses!D3119,0)))</f>
        <v>N/A</v>
      </c>
      <c r="D3118" s="32" t="str">
        <f>IF(Businesses!E3119="","N/A",Businesses!E3119)</f>
        <v>N/A</v>
      </c>
      <c r="E3118" s="32" t="str">
        <f>IF(Businesses!F3119="","N/A",Businesses!F3119)</f>
        <v>N/A</v>
      </c>
      <c r="F3118" s="32" t="str">
        <f t="shared" si="96"/>
        <v>N/A</v>
      </c>
      <c r="G3118" s="32" t="str">
        <f>IF(Businesses!G3119="","N/A",Businesses!G3119)</f>
        <v>N/A</v>
      </c>
      <c r="H3118" s="32" t="str">
        <f>IF(Businesses!H3119="","N/A",Businesses!H3119)</f>
        <v>N/A</v>
      </c>
      <c r="I3118" s="32" t="str">
        <f>IF(AND(Businesses!B3119="",Businesses!C3119&lt;&gt;""),0,IF(Businesses!B3119="","N/A",IF(ISNUMBER(Businesses!B3119),Businesses!B3119,0)))</f>
        <v>N/A</v>
      </c>
    </row>
    <row r="3119" spans="2:9">
      <c r="B3119" s="32" t="str">
        <f t="shared" si="97"/>
        <v>N/A</v>
      </c>
      <c r="C3119" s="32" t="str">
        <f>IF(AND(Businesses!D3120="",Businesses!E3120&lt;&gt;""),0,IF(Businesses!D3120="","N/A",IF(ISNUMBER(Businesses!D3120),Businesses!D3120,0)))</f>
        <v>N/A</v>
      </c>
      <c r="D3119" s="32" t="str">
        <f>IF(Businesses!E3120="","N/A",Businesses!E3120)</f>
        <v>N/A</v>
      </c>
      <c r="E3119" s="32" t="str">
        <f>IF(Businesses!F3120="","N/A",Businesses!F3120)</f>
        <v>N/A</v>
      </c>
      <c r="F3119" s="32" t="str">
        <f t="shared" si="96"/>
        <v>N/A</v>
      </c>
      <c r="G3119" s="32" t="str">
        <f>IF(Businesses!G3120="","N/A",Businesses!G3120)</f>
        <v>N/A</v>
      </c>
      <c r="H3119" s="32" t="str">
        <f>IF(Businesses!H3120="","N/A",Businesses!H3120)</f>
        <v>N/A</v>
      </c>
      <c r="I3119" s="32" t="str">
        <f>IF(AND(Businesses!B3120="",Businesses!C3120&lt;&gt;""),0,IF(Businesses!B3120="","N/A",IF(ISNUMBER(Businesses!B3120),Businesses!B3120,0)))</f>
        <v>N/A</v>
      </c>
    </row>
    <row r="3120" spans="2:9">
      <c r="B3120" s="32" t="str">
        <f t="shared" si="97"/>
        <v>N/A</v>
      </c>
      <c r="C3120" s="32" t="str">
        <f>IF(AND(Businesses!D3121="",Businesses!E3121&lt;&gt;""),0,IF(Businesses!D3121="","N/A",IF(ISNUMBER(Businesses!D3121),Businesses!D3121,0)))</f>
        <v>N/A</v>
      </c>
      <c r="D3120" s="32" t="str">
        <f>IF(Businesses!E3121="","N/A",Businesses!E3121)</f>
        <v>N/A</v>
      </c>
      <c r="E3120" s="32" t="str">
        <f>IF(Businesses!F3121="","N/A",Businesses!F3121)</f>
        <v>N/A</v>
      </c>
      <c r="F3120" s="32" t="str">
        <f t="shared" si="96"/>
        <v>N/A</v>
      </c>
      <c r="G3120" s="32" t="str">
        <f>IF(Businesses!G3121="","N/A",Businesses!G3121)</f>
        <v>N/A</v>
      </c>
      <c r="H3120" s="32" t="str">
        <f>IF(Businesses!H3121="","N/A",Businesses!H3121)</f>
        <v>N/A</v>
      </c>
      <c r="I3120" s="32" t="str">
        <f>IF(AND(Businesses!B3121="",Businesses!C3121&lt;&gt;""),0,IF(Businesses!B3121="","N/A",IF(ISNUMBER(Businesses!B3121),Businesses!B3121,0)))</f>
        <v>N/A</v>
      </c>
    </row>
    <row r="3121" spans="2:9">
      <c r="B3121" s="32" t="str">
        <f t="shared" si="97"/>
        <v>N/A</v>
      </c>
      <c r="C3121" s="32" t="str">
        <f>IF(AND(Businesses!D3122="",Businesses!E3122&lt;&gt;""),0,IF(Businesses!D3122="","N/A",IF(ISNUMBER(Businesses!D3122),Businesses!D3122,0)))</f>
        <v>N/A</v>
      </c>
      <c r="D3121" s="32" t="str">
        <f>IF(Businesses!E3122="","N/A",Businesses!E3122)</f>
        <v>N/A</v>
      </c>
      <c r="E3121" s="32" t="str">
        <f>IF(Businesses!F3122="","N/A",Businesses!F3122)</f>
        <v>N/A</v>
      </c>
      <c r="F3121" s="32" t="str">
        <f t="shared" si="96"/>
        <v>N/A</v>
      </c>
      <c r="G3121" s="32" t="str">
        <f>IF(Businesses!G3122="","N/A",Businesses!G3122)</f>
        <v>N/A</v>
      </c>
      <c r="H3121" s="32" t="str">
        <f>IF(Businesses!H3122="","N/A",Businesses!H3122)</f>
        <v>N/A</v>
      </c>
      <c r="I3121" s="32" t="str">
        <f>IF(AND(Businesses!B3122="",Businesses!C3122&lt;&gt;""),0,IF(Businesses!B3122="","N/A",IF(ISNUMBER(Businesses!B3122),Businesses!B3122,0)))</f>
        <v>N/A</v>
      </c>
    </row>
    <row r="3122" spans="2:9">
      <c r="B3122" s="32" t="str">
        <f t="shared" si="97"/>
        <v>N/A</v>
      </c>
      <c r="C3122" s="32" t="str">
        <f>IF(AND(Businesses!D3123="",Businesses!E3123&lt;&gt;""),0,IF(Businesses!D3123="","N/A",IF(ISNUMBER(Businesses!D3123),Businesses!D3123,0)))</f>
        <v>N/A</v>
      </c>
      <c r="D3122" s="32" t="str">
        <f>IF(Businesses!E3123="","N/A",Businesses!E3123)</f>
        <v>N/A</v>
      </c>
      <c r="E3122" s="32" t="str">
        <f>IF(Businesses!F3123="","N/A",Businesses!F3123)</f>
        <v>N/A</v>
      </c>
      <c r="F3122" s="32" t="str">
        <f t="shared" si="96"/>
        <v>N/A</v>
      </c>
      <c r="G3122" s="32" t="str">
        <f>IF(Businesses!G3123="","N/A",Businesses!G3123)</f>
        <v>N/A</v>
      </c>
      <c r="H3122" s="32" t="str">
        <f>IF(Businesses!H3123="","N/A",Businesses!H3123)</f>
        <v>N/A</v>
      </c>
      <c r="I3122" s="32" t="str">
        <f>IF(AND(Businesses!B3123="",Businesses!C3123&lt;&gt;""),0,IF(Businesses!B3123="","N/A",IF(ISNUMBER(Businesses!B3123),Businesses!B3123,0)))</f>
        <v>N/A</v>
      </c>
    </row>
    <row r="3123" spans="2:9">
      <c r="B3123" s="32" t="str">
        <f t="shared" si="97"/>
        <v>N/A</v>
      </c>
      <c r="C3123" s="32" t="str">
        <f>IF(AND(Businesses!D3124="",Businesses!E3124&lt;&gt;""),0,IF(Businesses!D3124="","N/A",IF(ISNUMBER(Businesses!D3124),Businesses!D3124,0)))</f>
        <v>N/A</v>
      </c>
      <c r="D3123" s="32" t="str">
        <f>IF(Businesses!E3124="","N/A",Businesses!E3124)</f>
        <v>N/A</v>
      </c>
      <c r="E3123" s="32" t="str">
        <f>IF(Businesses!F3124="","N/A",Businesses!F3124)</f>
        <v>N/A</v>
      </c>
      <c r="F3123" s="32" t="str">
        <f t="shared" si="96"/>
        <v>N/A</v>
      </c>
      <c r="G3123" s="32" t="str">
        <f>IF(Businesses!G3124="","N/A",Businesses!G3124)</f>
        <v>N/A</v>
      </c>
      <c r="H3123" s="32" t="str">
        <f>IF(Businesses!H3124="","N/A",Businesses!H3124)</f>
        <v>N/A</v>
      </c>
      <c r="I3123" s="32" t="str">
        <f>IF(AND(Businesses!B3124="",Businesses!C3124&lt;&gt;""),0,IF(Businesses!B3124="","N/A",IF(ISNUMBER(Businesses!B3124),Businesses!B3124,0)))</f>
        <v>N/A</v>
      </c>
    </row>
    <row r="3124" spans="2:9">
      <c r="B3124" s="32" t="str">
        <f t="shared" si="97"/>
        <v>N/A</v>
      </c>
      <c r="C3124" s="32" t="str">
        <f>IF(AND(Businesses!D3125="",Businesses!E3125&lt;&gt;""),0,IF(Businesses!D3125="","N/A",IF(ISNUMBER(Businesses!D3125),Businesses!D3125,0)))</f>
        <v>N/A</v>
      </c>
      <c r="D3124" s="32" t="str">
        <f>IF(Businesses!E3125="","N/A",Businesses!E3125)</f>
        <v>N/A</v>
      </c>
      <c r="E3124" s="32" t="str">
        <f>IF(Businesses!F3125="","N/A",Businesses!F3125)</f>
        <v>N/A</v>
      </c>
      <c r="F3124" s="32" t="str">
        <f t="shared" si="96"/>
        <v>N/A</v>
      </c>
      <c r="G3124" s="32" t="str">
        <f>IF(Businesses!G3125="","N/A",Businesses!G3125)</f>
        <v>N/A</v>
      </c>
      <c r="H3124" s="32" t="str">
        <f>IF(Businesses!H3125="","N/A",Businesses!H3125)</f>
        <v>N/A</v>
      </c>
      <c r="I3124" s="32" t="str">
        <f>IF(AND(Businesses!B3125="",Businesses!C3125&lt;&gt;""),0,IF(Businesses!B3125="","N/A",IF(ISNUMBER(Businesses!B3125),Businesses!B3125,0)))</f>
        <v>N/A</v>
      </c>
    </row>
    <row r="3125" spans="2:9">
      <c r="B3125" s="32" t="str">
        <f t="shared" si="97"/>
        <v>N/A</v>
      </c>
      <c r="C3125" s="32" t="str">
        <f>IF(AND(Businesses!D3126="",Businesses!E3126&lt;&gt;""),0,IF(Businesses!D3126="","N/A",IF(ISNUMBER(Businesses!D3126),Businesses!D3126,0)))</f>
        <v>N/A</v>
      </c>
      <c r="D3125" s="32" t="str">
        <f>IF(Businesses!E3126="","N/A",Businesses!E3126)</f>
        <v>N/A</v>
      </c>
      <c r="E3125" s="32" t="str">
        <f>IF(Businesses!F3126="","N/A",Businesses!F3126)</f>
        <v>N/A</v>
      </c>
      <c r="F3125" s="32" t="str">
        <f t="shared" si="96"/>
        <v>N/A</v>
      </c>
      <c r="G3125" s="32" t="str">
        <f>IF(Businesses!G3126="","N/A",Businesses!G3126)</f>
        <v>N/A</v>
      </c>
      <c r="H3125" s="32" t="str">
        <f>IF(Businesses!H3126="","N/A",Businesses!H3126)</f>
        <v>N/A</v>
      </c>
      <c r="I3125" s="32" t="str">
        <f>IF(AND(Businesses!B3126="",Businesses!C3126&lt;&gt;""),0,IF(Businesses!B3126="","N/A",IF(ISNUMBER(Businesses!B3126),Businesses!B3126,0)))</f>
        <v>N/A</v>
      </c>
    </row>
    <row r="3126" spans="2:9">
      <c r="B3126" s="32" t="str">
        <f t="shared" si="97"/>
        <v>N/A</v>
      </c>
      <c r="C3126" s="32" t="str">
        <f>IF(AND(Businesses!D3127="",Businesses!E3127&lt;&gt;""),0,IF(Businesses!D3127="","N/A",IF(ISNUMBER(Businesses!D3127),Businesses!D3127,0)))</f>
        <v>N/A</v>
      </c>
      <c r="D3126" s="32" t="str">
        <f>IF(Businesses!E3127="","N/A",Businesses!E3127)</f>
        <v>N/A</v>
      </c>
      <c r="E3126" s="32" t="str">
        <f>IF(Businesses!F3127="","N/A",Businesses!F3127)</f>
        <v>N/A</v>
      </c>
      <c r="F3126" s="32" t="str">
        <f t="shared" si="96"/>
        <v>N/A</v>
      </c>
      <c r="G3126" s="32" t="str">
        <f>IF(Businesses!G3127="","N/A",Businesses!G3127)</f>
        <v>N/A</v>
      </c>
      <c r="H3126" s="32" t="str">
        <f>IF(Businesses!H3127="","N/A",Businesses!H3127)</f>
        <v>N/A</v>
      </c>
      <c r="I3126" s="32" t="str">
        <f>IF(AND(Businesses!B3127="",Businesses!C3127&lt;&gt;""),0,IF(Businesses!B3127="","N/A",IF(ISNUMBER(Businesses!B3127),Businesses!B3127,0)))</f>
        <v>N/A</v>
      </c>
    </row>
    <row r="3127" spans="2:9">
      <c r="B3127" s="32" t="str">
        <f t="shared" si="97"/>
        <v>N/A</v>
      </c>
      <c r="C3127" s="32" t="str">
        <f>IF(AND(Businesses!D3128="",Businesses!E3128&lt;&gt;""),0,IF(Businesses!D3128="","N/A",IF(ISNUMBER(Businesses!D3128),Businesses!D3128,0)))</f>
        <v>N/A</v>
      </c>
      <c r="D3127" s="32" t="str">
        <f>IF(Businesses!E3128="","N/A",Businesses!E3128)</f>
        <v>N/A</v>
      </c>
      <c r="E3127" s="32" t="str">
        <f>IF(Businesses!F3128="","N/A",Businesses!F3128)</f>
        <v>N/A</v>
      </c>
      <c r="F3127" s="32" t="str">
        <f t="shared" si="96"/>
        <v>N/A</v>
      </c>
      <c r="G3127" s="32" t="str">
        <f>IF(Businesses!G3128="","N/A",Businesses!G3128)</f>
        <v>N/A</v>
      </c>
      <c r="H3127" s="32" t="str">
        <f>IF(Businesses!H3128="","N/A",Businesses!H3128)</f>
        <v>N/A</v>
      </c>
      <c r="I3127" s="32" t="str">
        <f>IF(AND(Businesses!B3128="",Businesses!C3128&lt;&gt;""),0,IF(Businesses!B3128="","N/A",IF(ISNUMBER(Businesses!B3128),Businesses!B3128,0)))</f>
        <v>N/A</v>
      </c>
    </row>
    <row r="3128" spans="2:9">
      <c r="B3128" s="32" t="str">
        <f t="shared" si="97"/>
        <v>N/A</v>
      </c>
      <c r="C3128" s="32" t="str">
        <f>IF(AND(Businesses!D3129="",Businesses!E3129&lt;&gt;""),0,IF(Businesses!D3129="","N/A",IF(ISNUMBER(Businesses!D3129),Businesses!D3129,0)))</f>
        <v>N/A</v>
      </c>
      <c r="D3128" s="32" t="str">
        <f>IF(Businesses!E3129="","N/A",Businesses!E3129)</f>
        <v>N/A</v>
      </c>
      <c r="E3128" s="32" t="str">
        <f>IF(Businesses!F3129="","N/A",Businesses!F3129)</f>
        <v>N/A</v>
      </c>
      <c r="F3128" s="32" t="str">
        <f t="shared" si="96"/>
        <v>N/A</v>
      </c>
      <c r="G3128" s="32" t="str">
        <f>IF(Businesses!G3129="","N/A",Businesses!G3129)</f>
        <v>N/A</v>
      </c>
      <c r="H3128" s="32" t="str">
        <f>IF(Businesses!H3129="","N/A",Businesses!H3129)</f>
        <v>N/A</v>
      </c>
      <c r="I3128" s="32" t="str">
        <f>IF(AND(Businesses!B3129="",Businesses!C3129&lt;&gt;""),0,IF(Businesses!B3129="","N/A",IF(ISNUMBER(Businesses!B3129),Businesses!B3129,0)))</f>
        <v>N/A</v>
      </c>
    </row>
    <row r="3129" spans="2:9">
      <c r="B3129" s="32" t="str">
        <f t="shared" si="97"/>
        <v>N/A</v>
      </c>
      <c r="C3129" s="32" t="str">
        <f>IF(AND(Businesses!D3130="",Businesses!E3130&lt;&gt;""),0,IF(Businesses!D3130="","N/A",IF(ISNUMBER(Businesses!D3130),Businesses!D3130,0)))</f>
        <v>N/A</v>
      </c>
      <c r="D3129" s="32" t="str">
        <f>IF(Businesses!E3130="","N/A",Businesses!E3130)</f>
        <v>N/A</v>
      </c>
      <c r="E3129" s="32" t="str">
        <f>IF(Businesses!F3130="","N/A",Businesses!F3130)</f>
        <v>N/A</v>
      </c>
      <c r="F3129" s="32" t="str">
        <f t="shared" si="96"/>
        <v>N/A</v>
      </c>
      <c r="G3129" s="32" t="str">
        <f>IF(Businesses!G3130="","N/A",Businesses!G3130)</f>
        <v>N/A</v>
      </c>
      <c r="H3129" s="32" t="str">
        <f>IF(Businesses!H3130="","N/A",Businesses!H3130)</f>
        <v>N/A</v>
      </c>
      <c r="I3129" s="32" t="str">
        <f>IF(AND(Businesses!B3130="",Businesses!C3130&lt;&gt;""),0,IF(Businesses!B3130="","N/A",IF(ISNUMBER(Businesses!B3130),Businesses!B3130,0)))</f>
        <v>N/A</v>
      </c>
    </row>
    <row r="3130" spans="2:9">
      <c r="B3130" s="32" t="str">
        <f t="shared" si="97"/>
        <v>N/A</v>
      </c>
      <c r="C3130" s="32" t="str">
        <f>IF(AND(Businesses!D3131="",Businesses!E3131&lt;&gt;""),0,IF(Businesses!D3131="","N/A",IF(ISNUMBER(Businesses!D3131),Businesses!D3131,0)))</f>
        <v>N/A</v>
      </c>
      <c r="D3130" s="32" t="str">
        <f>IF(Businesses!E3131="","N/A",Businesses!E3131)</f>
        <v>N/A</v>
      </c>
      <c r="E3130" s="32" t="str">
        <f>IF(Businesses!F3131="","N/A",Businesses!F3131)</f>
        <v>N/A</v>
      </c>
      <c r="F3130" s="32" t="str">
        <f t="shared" si="96"/>
        <v>N/A</v>
      </c>
      <c r="G3130" s="32" t="str">
        <f>IF(Businesses!G3131="","N/A",Businesses!G3131)</f>
        <v>N/A</v>
      </c>
      <c r="H3130" s="32" t="str">
        <f>IF(Businesses!H3131="","N/A",Businesses!H3131)</f>
        <v>N/A</v>
      </c>
      <c r="I3130" s="32" t="str">
        <f>IF(AND(Businesses!B3131="",Businesses!C3131&lt;&gt;""),0,IF(Businesses!B3131="","N/A",IF(ISNUMBER(Businesses!B3131),Businesses!B3131,0)))</f>
        <v>N/A</v>
      </c>
    </row>
    <row r="3131" spans="2:9">
      <c r="B3131" s="32" t="str">
        <f t="shared" si="97"/>
        <v>N/A</v>
      </c>
      <c r="C3131" s="32" t="str">
        <f>IF(AND(Businesses!D3132="",Businesses!E3132&lt;&gt;""),0,IF(Businesses!D3132="","N/A",IF(ISNUMBER(Businesses!D3132),Businesses!D3132,0)))</f>
        <v>N/A</v>
      </c>
      <c r="D3131" s="32" t="str">
        <f>IF(Businesses!E3132="","N/A",Businesses!E3132)</f>
        <v>N/A</v>
      </c>
      <c r="E3131" s="32" t="str">
        <f>IF(Businesses!F3132="","N/A",Businesses!F3132)</f>
        <v>N/A</v>
      </c>
      <c r="F3131" s="32" t="str">
        <f t="shared" si="96"/>
        <v>N/A</v>
      </c>
      <c r="G3131" s="32" t="str">
        <f>IF(Businesses!G3132="","N/A",Businesses!G3132)</f>
        <v>N/A</v>
      </c>
      <c r="H3131" s="32" t="str">
        <f>IF(Businesses!H3132="","N/A",Businesses!H3132)</f>
        <v>N/A</v>
      </c>
      <c r="I3131" s="32" t="str">
        <f>IF(AND(Businesses!B3132="",Businesses!C3132&lt;&gt;""),0,IF(Businesses!B3132="","N/A",IF(ISNUMBER(Businesses!B3132),Businesses!B3132,0)))</f>
        <v>N/A</v>
      </c>
    </row>
    <row r="3132" spans="2:9">
      <c r="B3132" s="32" t="str">
        <f t="shared" si="97"/>
        <v>N/A</v>
      </c>
      <c r="C3132" s="32" t="str">
        <f>IF(AND(Businesses!D3133="",Businesses!E3133&lt;&gt;""),0,IF(Businesses!D3133="","N/A",IF(ISNUMBER(Businesses!D3133),Businesses!D3133,0)))</f>
        <v>N/A</v>
      </c>
      <c r="D3132" s="32" t="str">
        <f>IF(Businesses!E3133="","N/A",Businesses!E3133)</f>
        <v>N/A</v>
      </c>
      <c r="E3132" s="32" t="str">
        <f>IF(Businesses!F3133="","N/A",Businesses!F3133)</f>
        <v>N/A</v>
      </c>
      <c r="F3132" s="32" t="str">
        <f t="shared" si="96"/>
        <v>N/A</v>
      </c>
      <c r="G3132" s="32" t="str">
        <f>IF(Businesses!G3133="","N/A",Businesses!G3133)</f>
        <v>N/A</v>
      </c>
      <c r="H3132" s="32" t="str">
        <f>IF(Businesses!H3133="","N/A",Businesses!H3133)</f>
        <v>N/A</v>
      </c>
      <c r="I3132" s="32" t="str">
        <f>IF(AND(Businesses!B3133="",Businesses!C3133&lt;&gt;""),0,IF(Businesses!B3133="","N/A",IF(ISNUMBER(Businesses!B3133),Businesses!B3133,0)))</f>
        <v>N/A</v>
      </c>
    </row>
    <row r="3133" spans="2:9">
      <c r="B3133" s="32" t="str">
        <f t="shared" si="97"/>
        <v>N/A</v>
      </c>
      <c r="C3133" s="32" t="str">
        <f>IF(AND(Businesses!D3134="",Businesses!E3134&lt;&gt;""),0,IF(Businesses!D3134="","N/A",IF(ISNUMBER(Businesses!D3134),Businesses!D3134,0)))</f>
        <v>N/A</v>
      </c>
      <c r="D3133" s="32" t="str">
        <f>IF(Businesses!E3134="","N/A",Businesses!E3134)</f>
        <v>N/A</v>
      </c>
      <c r="E3133" s="32" t="str">
        <f>IF(Businesses!F3134="","N/A",Businesses!F3134)</f>
        <v>N/A</v>
      </c>
      <c r="F3133" s="32" t="str">
        <f t="shared" si="96"/>
        <v>N/A</v>
      </c>
      <c r="G3133" s="32" t="str">
        <f>IF(Businesses!G3134="","N/A",Businesses!G3134)</f>
        <v>N/A</v>
      </c>
      <c r="H3133" s="32" t="str">
        <f>IF(Businesses!H3134="","N/A",Businesses!H3134)</f>
        <v>N/A</v>
      </c>
      <c r="I3133" s="32" t="str">
        <f>IF(AND(Businesses!B3134="",Businesses!C3134&lt;&gt;""),0,IF(Businesses!B3134="","N/A",IF(ISNUMBER(Businesses!B3134),Businesses!B3134,0)))</f>
        <v>N/A</v>
      </c>
    </row>
    <row r="3134" spans="2:9">
      <c r="B3134" s="32" t="str">
        <f t="shared" si="97"/>
        <v>N/A</v>
      </c>
      <c r="C3134" s="32" t="str">
        <f>IF(AND(Businesses!D3135="",Businesses!E3135&lt;&gt;""),0,IF(Businesses!D3135="","N/A",IF(ISNUMBER(Businesses!D3135),Businesses!D3135,0)))</f>
        <v>N/A</v>
      </c>
      <c r="D3134" s="32" t="str">
        <f>IF(Businesses!E3135="","N/A",Businesses!E3135)</f>
        <v>N/A</v>
      </c>
      <c r="E3134" s="32" t="str">
        <f>IF(Businesses!F3135="","N/A",Businesses!F3135)</f>
        <v>N/A</v>
      </c>
      <c r="F3134" s="32" t="str">
        <f t="shared" si="96"/>
        <v>N/A</v>
      </c>
      <c r="G3134" s="32" t="str">
        <f>IF(Businesses!G3135="","N/A",Businesses!G3135)</f>
        <v>N/A</v>
      </c>
      <c r="H3134" s="32" t="str">
        <f>IF(Businesses!H3135="","N/A",Businesses!H3135)</f>
        <v>N/A</v>
      </c>
      <c r="I3134" s="32" t="str">
        <f>IF(AND(Businesses!B3135="",Businesses!C3135&lt;&gt;""),0,IF(Businesses!B3135="","N/A",IF(ISNUMBER(Businesses!B3135),Businesses!B3135,0)))</f>
        <v>N/A</v>
      </c>
    </row>
    <row r="3135" spans="2:9">
      <c r="B3135" s="32" t="str">
        <f t="shared" si="97"/>
        <v>N/A</v>
      </c>
      <c r="C3135" s="32" t="str">
        <f>IF(AND(Businesses!D3136="",Businesses!E3136&lt;&gt;""),0,IF(Businesses!D3136="","N/A",IF(ISNUMBER(Businesses!D3136),Businesses!D3136,0)))</f>
        <v>N/A</v>
      </c>
      <c r="D3135" s="32" t="str">
        <f>IF(Businesses!E3136="","N/A",Businesses!E3136)</f>
        <v>N/A</v>
      </c>
      <c r="E3135" s="32" t="str">
        <f>IF(Businesses!F3136="","N/A",Businesses!F3136)</f>
        <v>N/A</v>
      </c>
      <c r="F3135" s="32" t="str">
        <f t="shared" si="96"/>
        <v>N/A</v>
      </c>
      <c r="G3135" s="32" t="str">
        <f>IF(Businesses!G3136="","N/A",Businesses!G3136)</f>
        <v>N/A</v>
      </c>
      <c r="H3135" s="32" t="str">
        <f>IF(Businesses!H3136="","N/A",Businesses!H3136)</f>
        <v>N/A</v>
      </c>
      <c r="I3135" s="32" t="str">
        <f>IF(AND(Businesses!B3136="",Businesses!C3136&lt;&gt;""),0,IF(Businesses!B3136="","N/A",IF(ISNUMBER(Businesses!B3136),Businesses!B3136,0)))</f>
        <v>N/A</v>
      </c>
    </row>
    <row r="3136" spans="2:9">
      <c r="B3136" s="32" t="str">
        <f t="shared" si="97"/>
        <v>N/A</v>
      </c>
      <c r="C3136" s="32" t="str">
        <f>IF(AND(Businesses!D3137="",Businesses!E3137&lt;&gt;""),0,IF(Businesses!D3137="","N/A",IF(ISNUMBER(Businesses!D3137),Businesses!D3137,0)))</f>
        <v>N/A</v>
      </c>
      <c r="D3136" s="32" t="str">
        <f>IF(Businesses!E3137="","N/A",Businesses!E3137)</f>
        <v>N/A</v>
      </c>
      <c r="E3136" s="32" t="str">
        <f>IF(Businesses!F3137="","N/A",Businesses!F3137)</f>
        <v>N/A</v>
      </c>
      <c r="F3136" s="32" t="str">
        <f t="shared" si="96"/>
        <v>N/A</v>
      </c>
      <c r="G3136" s="32" t="str">
        <f>IF(Businesses!G3137="","N/A",Businesses!G3137)</f>
        <v>N/A</v>
      </c>
      <c r="H3136" s="32" t="str">
        <f>IF(Businesses!H3137="","N/A",Businesses!H3137)</f>
        <v>N/A</v>
      </c>
      <c r="I3136" s="32" t="str">
        <f>IF(AND(Businesses!B3137="",Businesses!C3137&lt;&gt;""),0,IF(Businesses!B3137="","N/A",IF(ISNUMBER(Businesses!B3137),Businesses!B3137,0)))</f>
        <v>N/A</v>
      </c>
    </row>
    <row r="3137" spans="2:9">
      <c r="B3137" s="32" t="str">
        <f t="shared" si="97"/>
        <v>N/A</v>
      </c>
      <c r="C3137" s="32" t="str">
        <f>IF(AND(Businesses!D3138="",Businesses!E3138&lt;&gt;""),0,IF(Businesses!D3138="","N/A",IF(ISNUMBER(Businesses!D3138),Businesses!D3138,0)))</f>
        <v>N/A</v>
      </c>
      <c r="D3137" s="32" t="str">
        <f>IF(Businesses!E3138="","N/A",Businesses!E3138)</f>
        <v>N/A</v>
      </c>
      <c r="E3137" s="32" t="str">
        <f>IF(Businesses!F3138="","N/A",Businesses!F3138)</f>
        <v>N/A</v>
      </c>
      <c r="F3137" s="32" t="str">
        <f t="shared" si="96"/>
        <v>N/A</v>
      </c>
      <c r="G3137" s="32" t="str">
        <f>IF(Businesses!G3138="","N/A",Businesses!G3138)</f>
        <v>N/A</v>
      </c>
      <c r="H3137" s="32" t="str">
        <f>IF(Businesses!H3138="","N/A",Businesses!H3138)</f>
        <v>N/A</v>
      </c>
      <c r="I3137" s="32" t="str">
        <f>IF(AND(Businesses!B3138="",Businesses!C3138&lt;&gt;""),0,IF(Businesses!B3138="","N/A",IF(ISNUMBER(Businesses!B3138),Businesses!B3138,0)))</f>
        <v>N/A</v>
      </c>
    </row>
    <row r="3138" spans="2:9">
      <c r="B3138" s="32" t="str">
        <f t="shared" si="97"/>
        <v>N/A</v>
      </c>
      <c r="C3138" s="32" t="str">
        <f>IF(AND(Businesses!D3139="",Businesses!E3139&lt;&gt;""),0,IF(Businesses!D3139="","N/A",IF(ISNUMBER(Businesses!D3139),Businesses!D3139,0)))</f>
        <v>N/A</v>
      </c>
      <c r="D3138" s="32" t="str">
        <f>IF(Businesses!E3139="","N/A",Businesses!E3139)</f>
        <v>N/A</v>
      </c>
      <c r="E3138" s="32" t="str">
        <f>IF(Businesses!F3139="","N/A",Businesses!F3139)</f>
        <v>N/A</v>
      </c>
      <c r="F3138" s="32" t="str">
        <f t="shared" ref="F3138:F3201" si="98">IF(B3138="N/A","N/A",UPPER(TRIM(ProbuildName)))</f>
        <v>N/A</v>
      </c>
      <c r="G3138" s="32" t="str">
        <f>IF(Businesses!G3139="","N/A",Businesses!G3139)</f>
        <v>N/A</v>
      </c>
      <c r="H3138" s="32" t="str">
        <f>IF(Businesses!H3139="","N/A",Businesses!H3139)</f>
        <v>N/A</v>
      </c>
      <c r="I3138" s="32" t="str">
        <f>IF(AND(Businesses!B3139="",Businesses!C3139&lt;&gt;""),0,IF(Businesses!B3139="","N/A",IF(ISNUMBER(Businesses!B3139),Businesses!B3139,0)))</f>
        <v>N/A</v>
      </c>
    </row>
    <row r="3139" spans="2:9">
      <c r="B3139" s="32" t="str">
        <f t="shared" ref="B3139:B3202" si="99">IF(I3139="N/A","N/A","")</f>
        <v>N/A</v>
      </c>
      <c r="C3139" s="32" t="str">
        <f>IF(AND(Businesses!D3140="",Businesses!E3140&lt;&gt;""),0,IF(Businesses!D3140="","N/A",IF(ISNUMBER(Businesses!D3140),Businesses!D3140,0)))</f>
        <v>N/A</v>
      </c>
      <c r="D3139" s="32" t="str">
        <f>IF(Businesses!E3140="","N/A",Businesses!E3140)</f>
        <v>N/A</v>
      </c>
      <c r="E3139" s="32" t="str">
        <f>IF(Businesses!F3140="","N/A",Businesses!F3140)</f>
        <v>N/A</v>
      </c>
      <c r="F3139" s="32" t="str">
        <f t="shared" si="98"/>
        <v>N/A</v>
      </c>
      <c r="G3139" s="32" t="str">
        <f>IF(Businesses!G3140="","N/A",Businesses!G3140)</f>
        <v>N/A</v>
      </c>
      <c r="H3139" s="32" t="str">
        <f>IF(Businesses!H3140="","N/A",Businesses!H3140)</f>
        <v>N/A</v>
      </c>
      <c r="I3139" s="32" t="str">
        <f>IF(AND(Businesses!B3140="",Businesses!C3140&lt;&gt;""),0,IF(Businesses!B3140="","N/A",IF(ISNUMBER(Businesses!B3140),Businesses!B3140,0)))</f>
        <v>N/A</v>
      </c>
    </row>
    <row r="3140" spans="2:9">
      <c r="B3140" s="32" t="str">
        <f t="shared" si="99"/>
        <v>N/A</v>
      </c>
      <c r="C3140" s="32" t="str">
        <f>IF(AND(Businesses!D3141="",Businesses!E3141&lt;&gt;""),0,IF(Businesses!D3141="","N/A",IF(ISNUMBER(Businesses!D3141),Businesses!D3141,0)))</f>
        <v>N/A</v>
      </c>
      <c r="D3140" s="32" t="str">
        <f>IF(Businesses!E3141="","N/A",Businesses!E3141)</f>
        <v>N/A</v>
      </c>
      <c r="E3140" s="32" t="str">
        <f>IF(Businesses!F3141="","N/A",Businesses!F3141)</f>
        <v>N/A</v>
      </c>
      <c r="F3140" s="32" t="str">
        <f t="shared" si="98"/>
        <v>N/A</v>
      </c>
      <c r="G3140" s="32" t="str">
        <f>IF(Businesses!G3141="","N/A",Businesses!G3141)</f>
        <v>N/A</v>
      </c>
      <c r="H3140" s="32" t="str">
        <f>IF(Businesses!H3141="","N/A",Businesses!H3141)</f>
        <v>N/A</v>
      </c>
      <c r="I3140" s="32" t="str">
        <f>IF(AND(Businesses!B3141="",Businesses!C3141&lt;&gt;""),0,IF(Businesses!B3141="","N/A",IF(ISNUMBER(Businesses!B3141),Businesses!B3141,0)))</f>
        <v>N/A</v>
      </c>
    </row>
    <row r="3141" spans="2:9">
      <c r="B3141" s="32" t="str">
        <f t="shared" si="99"/>
        <v>N/A</v>
      </c>
      <c r="C3141" s="32" t="str">
        <f>IF(AND(Businesses!D3142="",Businesses!E3142&lt;&gt;""),0,IF(Businesses!D3142="","N/A",IF(ISNUMBER(Businesses!D3142),Businesses!D3142,0)))</f>
        <v>N/A</v>
      </c>
      <c r="D3141" s="32" t="str">
        <f>IF(Businesses!E3142="","N/A",Businesses!E3142)</f>
        <v>N/A</v>
      </c>
      <c r="E3141" s="32" t="str">
        <f>IF(Businesses!F3142="","N/A",Businesses!F3142)</f>
        <v>N/A</v>
      </c>
      <c r="F3141" s="32" t="str">
        <f t="shared" si="98"/>
        <v>N/A</v>
      </c>
      <c r="G3141" s="32" t="str">
        <f>IF(Businesses!G3142="","N/A",Businesses!G3142)</f>
        <v>N/A</v>
      </c>
      <c r="H3141" s="32" t="str">
        <f>IF(Businesses!H3142="","N/A",Businesses!H3142)</f>
        <v>N/A</v>
      </c>
      <c r="I3141" s="32" t="str">
        <f>IF(AND(Businesses!B3142="",Businesses!C3142&lt;&gt;""),0,IF(Businesses!B3142="","N/A",IF(ISNUMBER(Businesses!B3142),Businesses!B3142,0)))</f>
        <v>N/A</v>
      </c>
    </row>
    <row r="3142" spans="2:9">
      <c r="B3142" s="32" t="str">
        <f t="shared" si="99"/>
        <v>N/A</v>
      </c>
      <c r="C3142" s="32" t="str">
        <f>IF(AND(Businesses!D3143="",Businesses!E3143&lt;&gt;""),0,IF(Businesses!D3143="","N/A",IF(ISNUMBER(Businesses!D3143),Businesses!D3143,0)))</f>
        <v>N/A</v>
      </c>
      <c r="D3142" s="32" t="str">
        <f>IF(Businesses!E3143="","N/A",Businesses!E3143)</f>
        <v>N/A</v>
      </c>
      <c r="E3142" s="32" t="str">
        <f>IF(Businesses!F3143="","N/A",Businesses!F3143)</f>
        <v>N/A</v>
      </c>
      <c r="F3142" s="32" t="str">
        <f t="shared" si="98"/>
        <v>N/A</v>
      </c>
      <c r="G3142" s="32" t="str">
        <f>IF(Businesses!G3143="","N/A",Businesses!G3143)</f>
        <v>N/A</v>
      </c>
      <c r="H3142" s="32" t="str">
        <f>IF(Businesses!H3143="","N/A",Businesses!H3143)</f>
        <v>N/A</v>
      </c>
      <c r="I3142" s="32" t="str">
        <f>IF(AND(Businesses!B3143="",Businesses!C3143&lt;&gt;""),0,IF(Businesses!B3143="","N/A",IF(ISNUMBER(Businesses!B3143),Businesses!B3143,0)))</f>
        <v>N/A</v>
      </c>
    </row>
    <row r="3143" spans="2:9">
      <c r="B3143" s="32" t="str">
        <f t="shared" si="99"/>
        <v>N/A</v>
      </c>
      <c r="C3143" s="32" t="str">
        <f>IF(AND(Businesses!D3144="",Businesses!E3144&lt;&gt;""),0,IF(Businesses!D3144="","N/A",IF(ISNUMBER(Businesses!D3144),Businesses!D3144,0)))</f>
        <v>N/A</v>
      </c>
      <c r="D3143" s="32" t="str">
        <f>IF(Businesses!E3144="","N/A",Businesses!E3144)</f>
        <v>N/A</v>
      </c>
      <c r="E3143" s="32" t="str">
        <f>IF(Businesses!F3144="","N/A",Businesses!F3144)</f>
        <v>N/A</v>
      </c>
      <c r="F3143" s="32" t="str">
        <f t="shared" si="98"/>
        <v>N/A</v>
      </c>
      <c r="G3143" s="32" t="str">
        <f>IF(Businesses!G3144="","N/A",Businesses!G3144)</f>
        <v>N/A</v>
      </c>
      <c r="H3143" s="32" t="str">
        <f>IF(Businesses!H3144="","N/A",Businesses!H3144)</f>
        <v>N/A</v>
      </c>
      <c r="I3143" s="32" t="str">
        <f>IF(AND(Businesses!B3144="",Businesses!C3144&lt;&gt;""),0,IF(Businesses!B3144="","N/A",IF(ISNUMBER(Businesses!B3144),Businesses!B3144,0)))</f>
        <v>N/A</v>
      </c>
    </row>
    <row r="3144" spans="2:9">
      <c r="B3144" s="32" t="str">
        <f t="shared" si="99"/>
        <v>N/A</v>
      </c>
      <c r="C3144" s="32" t="str">
        <f>IF(AND(Businesses!D3145="",Businesses!E3145&lt;&gt;""),0,IF(Businesses!D3145="","N/A",IF(ISNUMBER(Businesses!D3145),Businesses!D3145,0)))</f>
        <v>N/A</v>
      </c>
      <c r="D3144" s="32" t="str">
        <f>IF(Businesses!E3145="","N/A",Businesses!E3145)</f>
        <v>N/A</v>
      </c>
      <c r="E3144" s="32" t="str">
        <f>IF(Businesses!F3145="","N/A",Businesses!F3145)</f>
        <v>N/A</v>
      </c>
      <c r="F3144" s="32" t="str">
        <f t="shared" si="98"/>
        <v>N/A</v>
      </c>
      <c r="G3144" s="32" t="str">
        <f>IF(Businesses!G3145="","N/A",Businesses!G3145)</f>
        <v>N/A</v>
      </c>
      <c r="H3144" s="32" t="str">
        <f>IF(Businesses!H3145="","N/A",Businesses!H3145)</f>
        <v>N/A</v>
      </c>
      <c r="I3144" s="32" t="str">
        <f>IF(AND(Businesses!B3145="",Businesses!C3145&lt;&gt;""),0,IF(Businesses!B3145="","N/A",IF(ISNUMBER(Businesses!B3145),Businesses!B3145,0)))</f>
        <v>N/A</v>
      </c>
    </row>
    <row r="3145" spans="2:9">
      <c r="B3145" s="32" t="str">
        <f t="shared" si="99"/>
        <v>N/A</v>
      </c>
      <c r="C3145" s="32" t="str">
        <f>IF(AND(Businesses!D3146="",Businesses!E3146&lt;&gt;""),0,IF(Businesses!D3146="","N/A",IF(ISNUMBER(Businesses!D3146),Businesses!D3146,0)))</f>
        <v>N/A</v>
      </c>
      <c r="D3145" s="32" t="str">
        <f>IF(Businesses!E3146="","N/A",Businesses!E3146)</f>
        <v>N/A</v>
      </c>
      <c r="E3145" s="32" t="str">
        <f>IF(Businesses!F3146="","N/A",Businesses!F3146)</f>
        <v>N/A</v>
      </c>
      <c r="F3145" s="32" t="str">
        <f t="shared" si="98"/>
        <v>N/A</v>
      </c>
      <c r="G3145" s="32" t="str">
        <f>IF(Businesses!G3146="","N/A",Businesses!G3146)</f>
        <v>N/A</v>
      </c>
      <c r="H3145" s="32" t="str">
        <f>IF(Businesses!H3146="","N/A",Businesses!H3146)</f>
        <v>N/A</v>
      </c>
      <c r="I3145" s="32" t="str">
        <f>IF(AND(Businesses!B3146="",Businesses!C3146&lt;&gt;""),0,IF(Businesses!B3146="","N/A",IF(ISNUMBER(Businesses!B3146),Businesses!B3146,0)))</f>
        <v>N/A</v>
      </c>
    </row>
    <row r="3146" spans="2:9">
      <c r="B3146" s="32" t="str">
        <f t="shared" si="99"/>
        <v>N/A</v>
      </c>
      <c r="C3146" s="32" t="str">
        <f>IF(AND(Businesses!D3147="",Businesses!E3147&lt;&gt;""),0,IF(Businesses!D3147="","N/A",IF(ISNUMBER(Businesses!D3147),Businesses!D3147,0)))</f>
        <v>N/A</v>
      </c>
      <c r="D3146" s="32" t="str">
        <f>IF(Businesses!E3147="","N/A",Businesses!E3147)</f>
        <v>N/A</v>
      </c>
      <c r="E3146" s="32" t="str">
        <f>IF(Businesses!F3147="","N/A",Businesses!F3147)</f>
        <v>N/A</v>
      </c>
      <c r="F3146" s="32" t="str">
        <f t="shared" si="98"/>
        <v>N/A</v>
      </c>
      <c r="G3146" s="32" t="str">
        <f>IF(Businesses!G3147="","N/A",Businesses!G3147)</f>
        <v>N/A</v>
      </c>
      <c r="H3146" s="32" t="str">
        <f>IF(Businesses!H3147="","N/A",Businesses!H3147)</f>
        <v>N/A</v>
      </c>
      <c r="I3146" s="32" t="str">
        <f>IF(AND(Businesses!B3147="",Businesses!C3147&lt;&gt;""),0,IF(Businesses!B3147="","N/A",IF(ISNUMBER(Businesses!B3147),Businesses!B3147,0)))</f>
        <v>N/A</v>
      </c>
    </row>
    <row r="3147" spans="2:9">
      <c r="B3147" s="32" t="str">
        <f t="shared" si="99"/>
        <v>N/A</v>
      </c>
      <c r="C3147" s="32" t="str">
        <f>IF(AND(Businesses!D3148="",Businesses!E3148&lt;&gt;""),0,IF(Businesses!D3148="","N/A",IF(ISNUMBER(Businesses!D3148),Businesses!D3148,0)))</f>
        <v>N/A</v>
      </c>
      <c r="D3147" s="32" t="str">
        <f>IF(Businesses!E3148="","N/A",Businesses!E3148)</f>
        <v>N/A</v>
      </c>
      <c r="E3147" s="32" t="str">
        <f>IF(Businesses!F3148="","N/A",Businesses!F3148)</f>
        <v>N/A</v>
      </c>
      <c r="F3147" s="32" t="str">
        <f t="shared" si="98"/>
        <v>N/A</v>
      </c>
      <c r="G3147" s="32" t="str">
        <f>IF(Businesses!G3148="","N/A",Businesses!G3148)</f>
        <v>N/A</v>
      </c>
      <c r="H3147" s="32" t="str">
        <f>IF(Businesses!H3148="","N/A",Businesses!H3148)</f>
        <v>N/A</v>
      </c>
      <c r="I3147" s="32" t="str">
        <f>IF(AND(Businesses!B3148="",Businesses!C3148&lt;&gt;""),0,IF(Businesses!B3148="","N/A",IF(ISNUMBER(Businesses!B3148),Businesses!B3148,0)))</f>
        <v>N/A</v>
      </c>
    </row>
    <row r="3148" spans="2:9">
      <c r="B3148" s="32" t="str">
        <f t="shared" si="99"/>
        <v>N/A</v>
      </c>
      <c r="C3148" s="32" t="str">
        <f>IF(AND(Businesses!D3149="",Businesses!E3149&lt;&gt;""),0,IF(Businesses!D3149="","N/A",IF(ISNUMBER(Businesses!D3149),Businesses!D3149,0)))</f>
        <v>N/A</v>
      </c>
      <c r="D3148" s="32" t="str">
        <f>IF(Businesses!E3149="","N/A",Businesses!E3149)</f>
        <v>N/A</v>
      </c>
      <c r="E3148" s="32" t="str">
        <f>IF(Businesses!F3149="","N/A",Businesses!F3149)</f>
        <v>N/A</v>
      </c>
      <c r="F3148" s="32" t="str">
        <f t="shared" si="98"/>
        <v>N/A</v>
      </c>
      <c r="G3148" s="32" t="str">
        <f>IF(Businesses!G3149="","N/A",Businesses!G3149)</f>
        <v>N/A</v>
      </c>
      <c r="H3148" s="32" t="str">
        <f>IF(Businesses!H3149="","N/A",Businesses!H3149)</f>
        <v>N/A</v>
      </c>
      <c r="I3148" s="32" t="str">
        <f>IF(AND(Businesses!B3149="",Businesses!C3149&lt;&gt;""),0,IF(Businesses!B3149="","N/A",IF(ISNUMBER(Businesses!B3149),Businesses!B3149,0)))</f>
        <v>N/A</v>
      </c>
    </row>
    <row r="3149" spans="2:9">
      <c r="B3149" s="32" t="str">
        <f t="shared" si="99"/>
        <v>N/A</v>
      </c>
      <c r="C3149" s="32" t="str">
        <f>IF(AND(Businesses!D3150="",Businesses!E3150&lt;&gt;""),0,IF(Businesses!D3150="","N/A",IF(ISNUMBER(Businesses!D3150),Businesses!D3150,0)))</f>
        <v>N/A</v>
      </c>
      <c r="D3149" s="32" t="str">
        <f>IF(Businesses!E3150="","N/A",Businesses!E3150)</f>
        <v>N/A</v>
      </c>
      <c r="E3149" s="32" t="str">
        <f>IF(Businesses!F3150="","N/A",Businesses!F3150)</f>
        <v>N/A</v>
      </c>
      <c r="F3149" s="32" t="str">
        <f t="shared" si="98"/>
        <v>N/A</v>
      </c>
      <c r="G3149" s="32" t="str">
        <f>IF(Businesses!G3150="","N/A",Businesses!G3150)</f>
        <v>N/A</v>
      </c>
      <c r="H3149" s="32" t="str">
        <f>IF(Businesses!H3150="","N/A",Businesses!H3150)</f>
        <v>N/A</v>
      </c>
      <c r="I3149" s="32" t="str">
        <f>IF(AND(Businesses!B3150="",Businesses!C3150&lt;&gt;""),0,IF(Businesses!B3150="","N/A",IF(ISNUMBER(Businesses!B3150),Businesses!B3150,0)))</f>
        <v>N/A</v>
      </c>
    </row>
    <row r="3150" spans="2:9">
      <c r="B3150" s="32" t="str">
        <f t="shared" si="99"/>
        <v>N/A</v>
      </c>
      <c r="C3150" s="32" t="str">
        <f>IF(AND(Businesses!D3151="",Businesses!E3151&lt;&gt;""),0,IF(Businesses!D3151="","N/A",IF(ISNUMBER(Businesses!D3151),Businesses!D3151,0)))</f>
        <v>N/A</v>
      </c>
      <c r="D3150" s="32" t="str">
        <f>IF(Businesses!E3151="","N/A",Businesses!E3151)</f>
        <v>N/A</v>
      </c>
      <c r="E3150" s="32" t="str">
        <f>IF(Businesses!F3151="","N/A",Businesses!F3151)</f>
        <v>N/A</v>
      </c>
      <c r="F3150" s="32" t="str">
        <f t="shared" si="98"/>
        <v>N/A</v>
      </c>
      <c r="G3150" s="32" t="str">
        <f>IF(Businesses!G3151="","N/A",Businesses!G3151)</f>
        <v>N/A</v>
      </c>
      <c r="H3150" s="32" t="str">
        <f>IF(Businesses!H3151="","N/A",Businesses!H3151)</f>
        <v>N/A</v>
      </c>
      <c r="I3150" s="32" t="str">
        <f>IF(AND(Businesses!B3151="",Businesses!C3151&lt;&gt;""),0,IF(Businesses!B3151="","N/A",IF(ISNUMBER(Businesses!B3151),Businesses!B3151,0)))</f>
        <v>N/A</v>
      </c>
    </row>
    <row r="3151" spans="2:9">
      <c r="B3151" s="32" t="str">
        <f t="shared" si="99"/>
        <v>N/A</v>
      </c>
      <c r="C3151" s="32" t="str">
        <f>IF(AND(Businesses!D3152="",Businesses!E3152&lt;&gt;""),0,IF(Businesses!D3152="","N/A",IF(ISNUMBER(Businesses!D3152),Businesses!D3152,0)))</f>
        <v>N/A</v>
      </c>
      <c r="D3151" s="32" t="str">
        <f>IF(Businesses!E3152="","N/A",Businesses!E3152)</f>
        <v>N/A</v>
      </c>
      <c r="E3151" s="32" t="str">
        <f>IF(Businesses!F3152="","N/A",Businesses!F3152)</f>
        <v>N/A</v>
      </c>
      <c r="F3151" s="32" t="str">
        <f t="shared" si="98"/>
        <v>N/A</v>
      </c>
      <c r="G3151" s="32" t="str">
        <f>IF(Businesses!G3152="","N/A",Businesses!G3152)</f>
        <v>N/A</v>
      </c>
      <c r="H3151" s="32" t="str">
        <f>IF(Businesses!H3152="","N/A",Businesses!H3152)</f>
        <v>N/A</v>
      </c>
      <c r="I3151" s="32" t="str">
        <f>IF(AND(Businesses!B3152="",Businesses!C3152&lt;&gt;""),0,IF(Businesses!B3152="","N/A",IF(ISNUMBER(Businesses!B3152),Businesses!B3152,0)))</f>
        <v>N/A</v>
      </c>
    </row>
    <row r="3152" spans="2:9">
      <c r="B3152" s="32" t="str">
        <f t="shared" si="99"/>
        <v>N/A</v>
      </c>
      <c r="C3152" s="32" t="str">
        <f>IF(AND(Businesses!D3153="",Businesses!E3153&lt;&gt;""),0,IF(Businesses!D3153="","N/A",IF(ISNUMBER(Businesses!D3153),Businesses!D3153,0)))</f>
        <v>N/A</v>
      </c>
      <c r="D3152" s="32" t="str">
        <f>IF(Businesses!E3153="","N/A",Businesses!E3153)</f>
        <v>N/A</v>
      </c>
      <c r="E3152" s="32" t="str">
        <f>IF(Businesses!F3153="","N/A",Businesses!F3153)</f>
        <v>N/A</v>
      </c>
      <c r="F3152" s="32" t="str">
        <f t="shared" si="98"/>
        <v>N/A</v>
      </c>
      <c r="G3152" s="32" t="str">
        <f>IF(Businesses!G3153="","N/A",Businesses!G3153)</f>
        <v>N/A</v>
      </c>
      <c r="H3152" s="32" t="str">
        <f>IF(Businesses!H3153="","N/A",Businesses!H3153)</f>
        <v>N/A</v>
      </c>
      <c r="I3152" s="32" t="str">
        <f>IF(AND(Businesses!B3153="",Businesses!C3153&lt;&gt;""),0,IF(Businesses!B3153="","N/A",IF(ISNUMBER(Businesses!B3153),Businesses!B3153,0)))</f>
        <v>N/A</v>
      </c>
    </row>
    <row r="3153" spans="2:9">
      <c r="B3153" s="32" t="str">
        <f t="shared" si="99"/>
        <v>N/A</v>
      </c>
      <c r="C3153" s="32" t="str">
        <f>IF(AND(Businesses!D3154="",Businesses!E3154&lt;&gt;""),0,IF(Businesses!D3154="","N/A",IF(ISNUMBER(Businesses!D3154),Businesses!D3154,0)))</f>
        <v>N/A</v>
      </c>
      <c r="D3153" s="32" t="str">
        <f>IF(Businesses!E3154="","N/A",Businesses!E3154)</f>
        <v>N/A</v>
      </c>
      <c r="E3153" s="32" t="str">
        <f>IF(Businesses!F3154="","N/A",Businesses!F3154)</f>
        <v>N/A</v>
      </c>
      <c r="F3153" s="32" t="str">
        <f t="shared" si="98"/>
        <v>N/A</v>
      </c>
      <c r="G3153" s="32" t="str">
        <f>IF(Businesses!G3154="","N/A",Businesses!G3154)</f>
        <v>N/A</v>
      </c>
      <c r="H3153" s="32" t="str">
        <f>IF(Businesses!H3154="","N/A",Businesses!H3154)</f>
        <v>N/A</v>
      </c>
      <c r="I3153" s="32" t="str">
        <f>IF(AND(Businesses!B3154="",Businesses!C3154&lt;&gt;""),0,IF(Businesses!B3154="","N/A",IF(ISNUMBER(Businesses!B3154),Businesses!B3154,0)))</f>
        <v>N/A</v>
      </c>
    </row>
    <row r="3154" spans="2:9">
      <c r="B3154" s="32" t="str">
        <f t="shared" si="99"/>
        <v>N/A</v>
      </c>
      <c r="C3154" s="32" t="str">
        <f>IF(AND(Businesses!D3155="",Businesses!E3155&lt;&gt;""),0,IF(Businesses!D3155="","N/A",IF(ISNUMBER(Businesses!D3155),Businesses!D3155,0)))</f>
        <v>N/A</v>
      </c>
      <c r="D3154" s="32" t="str">
        <f>IF(Businesses!E3155="","N/A",Businesses!E3155)</f>
        <v>N/A</v>
      </c>
      <c r="E3154" s="32" t="str">
        <f>IF(Businesses!F3155="","N/A",Businesses!F3155)</f>
        <v>N/A</v>
      </c>
      <c r="F3154" s="32" t="str">
        <f t="shared" si="98"/>
        <v>N/A</v>
      </c>
      <c r="G3154" s="32" t="str">
        <f>IF(Businesses!G3155="","N/A",Businesses!G3155)</f>
        <v>N/A</v>
      </c>
      <c r="H3154" s="32" t="str">
        <f>IF(Businesses!H3155="","N/A",Businesses!H3155)</f>
        <v>N/A</v>
      </c>
      <c r="I3154" s="32" t="str">
        <f>IF(AND(Businesses!B3155="",Businesses!C3155&lt;&gt;""),0,IF(Businesses!B3155="","N/A",IF(ISNUMBER(Businesses!B3155),Businesses!B3155,0)))</f>
        <v>N/A</v>
      </c>
    </row>
    <row r="3155" spans="2:9">
      <c r="B3155" s="32" t="str">
        <f t="shared" si="99"/>
        <v>N/A</v>
      </c>
      <c r="C3155" s="32" t="str">
        <f>IF(AND(Businesses!D3156="",Businesses!E3156&lt;&gt;""),0,IF(Businesses!D3156="","N/A",IF(ISNUMBER(Businesses!D3156),Businesses!D3156,0)))</f>
        <v>N/A</v>
      </c>
      <c r="D3155" s="32" t="str">
        <f>IF(Businesses!E3156="","N/A",Businesses!E3156)</f>
        <v>N/A</v>
      </c>
      <c r="E3155" s="32" t="str">
        <f>IF(Businesses!F3156="","N/A",Businesses!F3156)</f>
        <v>N/A</v>
      </c>
      <c r="F3155" s="32" t="str">
        <f t="shared" si="98"/>
        <v>N/A</v>
      </c>
      <c r="G3155" s="32" t="str">
        <f>IF(Businesses!G3156="","N/A",Businesses!G3156)</f>
        <v>N/A</v>
      </c>
      <c r="H3155" s="32" t="str">
        <f>IF(Businesses!H3156="","N/A",Businesses!H3156)</f>
        <v>N/A</v>
      </c>
      <c r="I3155" s="32" t="str">
        <f>IF(AND(Businesses!B3156="",Businesses!C3156&lt;&gt;""),0,IF(Businesses!B3156="","N/A",IF(ISNUMBER(Businesses!B3156),Businesses!B3156,0)))</f>
        <v>N/A</v>
      </c>
    </row>
    <row r="3156" spans="2:9">
      <c r="B3156" s="32" t="str">
        <f t="shared" si="99"/>
        <v>N/A</v>
      </c>
      <c r="C3156" s="32" t="str">
        <f>IF(AND(Businesses!D3157="",Businesses!E3157&lt;&gt;""),0,IF(Businesses!D3157="","N/A",IF(ISNUMBER(Businesses!D3157),Businesses!D3157,0)))</f>
        <v>N/A</v>
      </c>
      <c r="D3156" s="32" t="str">
        <f>IF(Businesses!E3157="","N/A",Businesses!E3157)</f>
        <v>N/A</v>
      </c>
      <c r="E3156" s="32" t="str">
        <f>IF(Businesses!F3157="","N/A",Businesses!F3157)</f>
        <v>N/A</v>
      </c>
      <c r="F3156" s="32" t="str">
        <f t="shared" si="98"/>
        <v>N/A</v>
      </c>
      <c r="G3156" s="32" t="str">
        <f>IF(Businesses!G3157="","N/A",Businesses!G3157)</f>
        <v>N/A</v>
      </c>
      <c r="H3156" s="32" t="str">
        <f>IF(Businesses!H3157="","N/A",Businesses!H3157)</f>
        <v>N/A</v>
      </c>
      <c r="I3156" s="32" t="str">
        <f>IF(AND(Businesses!B3157="",Businesses!C3157&lt;&gt;""),0,IF(Businesses!B3157="","N/A",IF(ISNUMBER(Businesses!B3157),Businesses!B3157,0)))</f>
        <v>N/A</v>
      </c>
    </row>
    <row r="3157" spans="2:9">
      <c r="B3157" s="32" t="str">
        <f t="shared" si="99"/>
        <v>N/A</v>
      </c>
      <c r="C3157" s="32" t="str">
        <f>IF(AND(Businesses!D3158="",Businesses!E3158&lt;&gt;""),0,IF(Businesses!D3158="","N/A",IF(ISNUMBER(Businesses!D3158),Businesses!D3158,0)))</f>
        <v>N/A</v>
      </c>
      <c r="D3157" s="32" t="str">
        <f>IF(Businesses!E3158="","N/A",Businesses!E3158)</f>
        <v>N/A</v>
      </c>
      <c r="E3157" s="32" t="str">
        <f>IF(Businesses!F3158="","N/A",Businesses!F3158)</f>
        <v>N/A</v>
      </c>
      <c r="F3157" s="32" t="str">
        <f t="shared" si="98"/>
        <v>N/A</v>
      </c>
      <c r="G3157" s="32" t="str">
        <f>IF(Businesses!G3158="","N/A",Businesses!G3158)</f>
        <v>N/A</v>
      </c>
      <c r="H3157" s="32" t="str">
        <f>IF(Businesses!H3158="","N/A",Businesses!H3158)</f>
        <v>N/A</v>
      </c>
      <c r="I3157" s="32" t="str">
        <f>IF(AND(Businesses!B3158="",Businesses!C3158&lt;&gt;""),0,IF(Businesses!B3158="","N/A",IF(ISNUMBER(Businesses!B3158),Businesses!B3158,0)))</f>
        <v>N/A</v>
      </c>
    </row>
    <row r="3158" spans="2:9">
      <c r="B3158" s="32" t="str">
        <f t="shared" si="99"/>
        <v>N/A</v>
      </c>
      <c r="C3158" s="32" t="str">
        <f>IF(AND(Businesses!D3159="",Businesses!E3159&lt;&gt;""),0,IF(Businesses!D3159="","N/A",IF(ISNUMBER(Businesses!D3159),Businesses!D3159,0)))</f>
        <v>N/A</v>
      </c>
      <c r="D3158" s="32" t="str">
        <f>IF(Businesses!E3159="","N/A",Businesses!E3159)</f>
        <v>N/A</v>
      </c>
      <c r="E3158" s="32" t="str">
        <f>IF(Businesses!F3159="","N/A",Businesses!F3159)</f>
        <v>N/A</v>
      </c>
      <c r="F3158" s="32" t="str">
        <f t="shared" si="98"/>
        <v>N/A</v>
      </c>
      <c r="G3158" s="32" t="str">
        <f>IF(Businesses!G3159="","N/A",Businesses!G3159)</f>
        <v>N/A</v>
      </c>
      <c r="H3158" s="32" t="str">
        <f>IF(Businesses!H3159="","N/A",Businesses!H3159)</f>
        <v>N/A</v>
      </c>
      <c r="I3158" s="32" t="str">
        <f>IF(AND(Businesses!B3159="",Businesses!C3159&lt;&gt;""),0,IF(Businesses!B3159="","N/A",IF(ISNUMBER(Businesses!B3159),Businesses!B3159,0)))</f>
        <v>N/A</v>
      </c>
    </row>
    <row r="3159" spans="2:9">
      <c r="B3159" s="32" t="str">
        <f t="shared" si="99"/>
        <v>N/A</v>
      </c>
      <c r="C3159" s="32" t="str">
        <f>IF(AND(Businesses!D3160="",Businesses!E3160&lt;&gt;""),0,IF(Businesses!D3160="","N/A",IF(ISNUMBER(Businesses!D3160),Businesses!D3160,0)))</f>
        <v>N/A</v>
      </c>
      <c r="D3159" s="32" t="str">
        <f>IF(Businesses!E3160="","N/A",Businesses!E3160)</f>
        <v>N/A</v>
      </c>
      <c r="E3159" s="32" t="str">
        <f>IF(Businesses!F3160="","N/A",Businesses!F3160)</f>
        <v>N/A</v>
      </c>
      <c r="F3159" s="32" t="str">
        <f t="shared" si="98"/>
        <v>N/A</v>
      </c>
      <c r="G3159" s="32" t="str">
        <f>IF(Businesses!G3160="","N/A",Businesses!G3160)</f>
        <v>N/A</v>
      </c>
      <c r="H3159" s="32" t="str">
        <f>IF(Businesses!H3160="","N/A",Businesses!H3160)</f>
        <v>N/A</v>
      </c>
      <c r="I3159" s="32" t="str">
        <f>IF(AND(Businesses!B3160="",Businesses!C3160&lt;&gt;""),0,IF(Businesses!B3160="","N/A",IF(ISNUMBER(Businesses!B3160),Businesses!B3160,0)))</f>
        <v>N/A</v>
      </c>
    </row>
    <row r="3160" spans="2:9">
      <c r="B3160" s="32" t="str">
        <f t="shared" si="99"/>
        <v>N/A</v>
      </c>
      <c r="C3160" s="32" t="str">
        <f>IF(AND(Businesses!D3161="",Businesses!E3161&lt;&gt;""),0,IF(Businesses!D3161="","N/A",IF(ISNUMBER(Businesses!D3161),Businesses!D3161,0)))</f>
        <v>N/A</v>
      </c>
      <c r="D3160" s="32" t="str">
        <f>IF(Businesses!E3161="","N/A",Businesses!E3161)</f>
        <v>N/A</v>
      </c>
      <c r="E3160" s="32" t="str">
        <f>IF(Businesses!F3161="","N/A",Businesses!F3161)</f>
        <v>N/A</v>
      </c>
      <c r="F3160" s="32" t="str">
        <f t="shared" si="98"/>
        <v>N/A</v>
      </c>
      <c r="G3160" s="32" t="str">
        <f>IF(Businesses!G3161="","N/A",Businesses!G3161)</f>
        <v>N/A</v>
      </c>
      <c r="H3160" s="32" t="str">
        <f>IF(Businesses!H3161="","N/A",Businesses!H3161)</f>
        <v>N/A</v>
      </c>
      <c r="I3160" s="32" t="str">
        <f>IF(AND(Businesses!B3161="",Businesses!C3161&lt;&gt;""),0,IF(Businesses!B3161="","N/A",IF(ISNUMBER(Businesses!B3161),Businesses!B3161,0)))</f>
        <v>N/A</v>
      </c>
    </row>
    <row r="3161" spans="2:9">
      <c r="B3161" s="32" t="str">
        <f t="shared" si="99"/>
        <v>N/A</v>
      </c>
      <c r="C3161" s="32" t="str">
        <f>IF(AND(Businesses!D3162="",Businesses!E3162&lt;&gt;""),0,IF(Businesses!D3162="","N/A",IF(ISNUMBER(Businesses!D3162),Businesses!D3162,0)))</f>
        <v>N/A</v>
      </c>
      <c r="D3161" s="32" t="str">
        <f>IF(Businesses!E3162="","N/A",Businesses!E3162)</f>
        <v>N/A</v>
      </c>
      <c r="E3161" s="32" t="str">
        <f>IF(Businesses!F3162="","N/A",Businesses!F3162)</f>
        <v>N/A</v>
      </c>
      <c r="F3161" s="32" t="str">
        <f t="shared" si="98"/>
        <v>N/A</v>
      </c>
      <c r="G3161" s="32" t="str">
        <f>IF(Businesses!G3162="","N/A",Businesses!G3162)</f>
        <v>N/A</v>
      </c>
      <c r="H3161" s="32" t="str">
        <f>IF(Businesses!H3162="","N/A",Businesses!H3162)</f>
        <v>N/A</v>
      </c>
      <c r="I3161" s="32" t="str">
        <f>IF(AND(Businesses!B3162="",Businesses!C3162&lt;&gt;""),0,IF(Businesses!B3162="","N/A",IF(ISNUMBER(Businesses!B3162),Businesses!B3162,0)))</f>
        <v>N/A</v>
      </c>
    </row>
    <row r="3162" spans="2:9">
      <c r="B3162" s="32" t="str">
        <f t="shared" si="99"/>
        <v>N/A</v>
      </c>
      <c r="C3162" s="32" t="str">
        <f>IF(AND(Businesses!D3163="",Businesses!E3163&lt;&gt;""),0,IF(Businesses!D3163="","N/A",IF(ISNUMBER(Businesses!D3163),Businesses!D3163,0)))</f>
        <v>N/A</v>
      </c>
      <c r="D3162" s="32" t="str">
        <f>IF(Businesses!E3163="","N/A",Businesses!E3163)</f>
        <v>N/A</v>
      </c>
      <c r="E3162" s="32" t="str">
        <f>IF(Businesses!F3163="","N/A",Businesses!F3163)</f>
        <v>N/A</v>
      </c>
      <c r="F3162" s="32" t="str">
        <f t="shared" si="98"/>
        <v>N/A</v>
      </c>
      <c r="G3162" s="32" t="str">
        <f>IF(Businesses!G3163="","N/A",Businesses!G3163)</f>
        <v>N/A</v>
      </c>
      <c r="H3162" s="32" t="str">
        <f>IF(Businesses!H3163="","N/A",Businesses!H3163)</f>
        <v>N/A</v>
      </c>
      <c r="I3162" s="32" t="str">
        <f>IF(AND(Businesses!B3163="",Businesses!C3163&lt;&gt;""),0,IF(Businesses!B3163="","N/A",IF(ISNUMBER(Businesses!B3163),Businesses!B3163,0)))</f>
        <v>N/A</v>
      </c>
    </row>
    <row r="3163" spans="2:9">
      <c r="B3163" s="32" t="str">
        <f t="shared" si="99"/>
        <v>N/A</v>
      </c>
      <c r="C3163" s="32" t="str">
        <f>IF(AND(Businesses!D3164="",Businesses!E3164&lt;&gt;""),0,IF(Businesses!D3164="","N/A",IF(ISNUMBER(Businesses!D3164),Businesses!D3164,0)))</f>
        <v>N/A</v>
      </c>
      <c r="D3163" s="32" t="str">
        <f>IF(Businesses!E3164="","N/A",Businesses!E3164)</f>
        <v>N/A</v>
      </c>
      <c r="E3163" s="32" t="str">
        <f>IF(Businesses!F3164="","N/A",Businesses!F3164)</f>
        <v>N/A</v>
      </c>
      <c r="F3163" s="32" t="str">
        <f t="shared" si="98"/>
        <v>N/A</v>
      </c>
      <c r="G3163" s="32" t="str">
        <f>IF(Businesses!G3164="","N/A",Businesses!G3164)</f>
        <v>N/A</v>
      </c>
      <c r="H3163" s="32" t="str">
        <f>IF(Businesses!H3164="","N/A",Businesses!H3164)</f>
        <v>N/A</v>
      </c>
      <c r="I3163" s="32" t="str">
        <f>IF(AND(Businesses!B3164="",Businesses!C3164&lt;&gt;""),0,IF(Businesses!B3164="","N/A",IF(ISNUMBER(Businesses!B3164),Businesses!B3164,0)))</f>
        <v>N/A</v>
      </c>
    </row>
    <row r="3164" spans="2:9">
      <c r="B3164" s="32" t="str">
        <f t="shared" si="99"/>
        <v>N/A</v>
      </c>
      <c r="C3164" s="32" t="str">
        <f>IF(AND(Businesses!D3165="",Businesses!E3165&lt;&gt;""),0,IF(Businesses!D3165="","N/A",IF(ISNUMBER(Businesses!D3165),Businesses!D3165,0)))</f>
        <v>N/A</v>
      </c>
      <c r="D3164" s="32" t="str">
        <f>IF(Businesses!E3165="","N/A",Businesses!E3165)</f>
        <v>N/A</v>
      </c>
      <c r="E3164" s="32" t="str">
        <f>IF(Businesses!F3165="","N/A",Businesses!F3165)</f>
        <v>N/A</v>
      </c>
      <c r="F3164" s="32" t="str">
        <f t="shared" si="98"/>
        <v>N/A</v>
      </c>
      <c r="G3164" s="32" t="str">
        <f>IF(Businesses!G3165="","N/A",Businesses!G3165)</f>
        <v>N/A</v>
      </c>
      <c r="H3164" s="32" t="str">
        <f>IF(Businesses!H3165="","N/A",Businesses!H3165)</f>
        <v>N/A</v>
      </c>
      <c r="I3164" s="32" t="str">
        <f>IF(AND(Businesses!B3165="",Businesses!C3165&lt;&gt;""),0,IF(Businesses!B3165="","N/A",IF(ISNUMBER(Businesses!B3165),Businesses!B3165,0)))</f>
        <v>N/A</v>
      </c>
    </row>
    <row r="3165" spans="2:9">
      <c r="B3165" s="32" t="str">
        <f t="shared" si="99"/>
        <v>N/A</v>
      </c>
      <c r="C3165" s="32" t="str">
        <f>IF(AND(Businesses!D3166="",Businesses!E3166&lt;&gt;""),0,IF(Businesses!D3166="","N/A",IF(ISNUMBER(Businesses!D3166),Businesses!D3166,0)))</f>
        <v>N/A</v>
      </c>
      <c r="D3165" s="32" t="str">
        <f>IF(Businesses!E3166="","N/A",Businesses!E3166)</f>
        <v>N/A</v>
      </c>
      <c r="E3165" s="32" t="str">
        <f>IF(Businesses!F3166="","N/A",Businesses!F3166)</f>
        <v>N/A</v>
      </c>
      <c r="F3165" s="32" t="str">
        <f t="shared" si="98"/>
        <v>N/A</v>
      </c>
      <c r="G3165" s="32" t="str">
        <f>IF(Businesses!G3166="","N/A",Businesses!G3166)</f>
        <v>N/A</v>
      </c>
      <c r="H3165" s="32" t="str">
        <f>IF(Businesses!H3166="","N/A",Businesses!H3166)</f>
        <v>N/A</v>
      </c>
      <c r="I3165" s="32" t="str">
        <f>IF(AND(Businesses!B3166="",Businesses!C3166&lt;&gt;""),0,IF(Businesses!B3166="","N/A",IF(ISNUMBER(Businesses!B3166),Businesses!B3166,0)))</f>
        <v>N/A</v>
      </c>
    </row>
    <row r="3166" spans="2:9">
      <c r="B3166" s="32" t="str">
        <f t="shared" si="99"/>
        <v>N/A</v>
      </c>
      <c r="C3166" s="32" t="str">
        <f>IF(AND(Businesses!D3167="",Businesses!E3167&lt;&gt;""),0,IF(Businesses!D3167="","N/A",IF(ISNUMBER(Businesses!D3167),Businesses!D3167,0)))</f>
        <v>N/A</v>
      </c>
      <c r="D3166" s="32" t="str">
        <f>IF(Businesses!E3167="","N/A",Businesses!E3167)</f>
        <v>N/A</v>
      </c>
      <c r="E3166" s="32" t="str">
        <f>IF(Businesses!F3167="","N/A",Businesses!F3167)</f>
        <v>N/A</v>
      </c>
      <c r="F3166" s="32" t="str">
        <f t="shared" si="98"/>
        <v>N/A</v>
      </c>
      <c r="G3166" s="32" t="str">
        <f>IF(Businesses!G3167="","N/A",Businesses!G3167)</f>
        <v>N/A</v>
      </c>
      <c r="H3166" s="32" t="str">
        <f>IF(Businesses!H3167="","N/A",Businesses!H3167)</f>
        <v>N/A</v>
      </c>
      <c r="I3166" s="32" t="str">
        <f>IF(AND(Businesses!B3167="",Businesses!C3167&lt;&gt;""),0,IF(Businesses!B3167="","N/A",IF(ISNUMBER(Businesses!B3167),Businesses!B3167,0)))</f>
        <v>N/A</v>
      </c>
    </row>
    <row r="3167" spans="2:9">
      <c r="B3167" s="32" t="str">
        <f t="shared" si="99"/>
        <v>N/A</v>
      </c>
      <c r="C3167" s="32" t="str">
        <f>IF(AND(Businesses!D3168="",Businesses!E3168&lt;&gt;""),0,IF(Businesses!D3168="","N/A",IF(ISNUMBER(Businesses!D3168),Businesses!D3168,0)))</f>
        <v>N/A</v>
      </c>
      <c r="D3167" s="32" t="str">
        <f>IF(Businesses!E3168="","N/A",Businesses!E3168)</f>
        <v>N/A</v>
      </c>
      <c r="E3167" s="32" t="str">
        <f>IF(Businesses!F3168="","N/A",Businesses!F3168)</f>
        <v>N/A</v>
      </c>
      <c r="F3167" s="32" t="str">
        <f t="shared" si="98"/>
        <v>N/A</v>
      </c>
      <c r="G3167" s="32" t="str">
        <f>IF(Businesses!G3168="","N/A",Businesses!G3168)</f>
        <v>N/A</v>
      </c>
      <c r="H3167" s="32" t="str">
        <f>IF(Businesses!H3168="","N/A",Businesses!H3168)</f>
        <v>N/A</v>
      </c>
      <c r="I3167" s="32" t="str">
        <f>IF(AND(Businesses!B3168="",Businesses!C3168&lt;&gt;""),0,IF(Businesses!B3168="","N/A",IF(ISNUMBER(Businesses!B3168),Businesses!B3168,0)))</f>
        <v>N/A</v>
      </c>
    </row>
    <row r="3168" spans="2:9">
      <c r="B3168" s="32" t="str">
        <f t="shared" si="99"/>
        <v>N/A</v>
      </c>
      <c r="C3168" s="32" t="str">
        <f>IF(AND(Businesses!D3169="",Businesses!E3169&lt;&gt;""),0,IF(Businesses!D3169="","N/A",IF(ISNUMBER(Businesses!D3169),Businesses!D3169,0)))</f>
        <v>N/A</v>
      </c>
      <c r="D3168" s="32" t="str">
        <f>IF(Businesses!E3169="","N/A",Businesses!E3169)</f>
        <v>N/A</v>
      </c>
      <c r="E3168" s="32" t="str">
        <f>IF(Businesses!F3169="","N/A",Businesses!F3169)</f>
        <v>N/A</v>
      </c>
      <c r="F3168" s="32" t="str">
        <f t="shared" si="98"/>
        <v>N/A</v>
      </c>
      <c r="G3168" s="32" t="str">
        <f>IF(Businesses!G3169="","N/A",Businesses!G3169)</f>
        <v>N/A</v>
      </c>
      <c r="H3168" s="32" t="str">
        <f>IF(Businesses!H3169="","N/A",Businesses!H3169)</f>
        <v>N/A</v>
      </c>
      <c r="I3168" s="32" t="str">
        <f>IF(AND(Businesses!B3169="",Businesses!C3169&lt;&gt;""),0,IF(Businesses!B3169="","N/A",IF(ISNUMBER(Businesses!B3169),Businesses!B3169,0)))</f>
        <v>N/A</v>
      </c>
    </row>
    <row r="3169" spans="2:9">
      <c r="B3169" s="32" t="str">
        <f t="shared" si="99"/>
        <v>N/A</v>
      </c>
      <c r="C3169" s="32" t="str">
        <f>IF(AND(Businesses!D3170="",Businesses!E3170&lt;&gt;""),0,IF(Businesses!D3170="","N/A",IF(ISNUMBER(Businesses!D3170),Businesses!D3170,0)))</f>
        <v>N/A</v>
      </c>
      <c r="D3169" s="32" t="str">
        <f>IF(Businesses!E3170="","N/A",Businesses!E3170)</f>
        <v>N/A</v>
      </c>
      <c r="E3169" s="32" t="str">
        <f>IF(Businesses!F3170="","N/A",Businesses!F3170)</f>
        <v>N/A</v>
      </c>
      <c r="F3169" s="32" t="str">
        <f t="shared" si="98"/>
        <v>N/A</v>
      </c>
      <c r="G3169" s="32" t="str">
        <f>IF(Businesses!G3170="","N/A",Businesses!G3170)</f>
        <v>N/A</v>
      </c>
      <c r="H3169" s="32" t="str">
        <f>IF(Businesses!H3170="","N/A",Businesses!H3170)</f>
        <v>N/A</v>
      </c>
      <c r="I3169" s="32" t="str">
        <f>IF(AND(Businesses!B3170="",Businesses!C3170&lt;&gt;""),0,IF(Businesses!B3170="","N/A",IF(ISNUMBER(Businesses!B3170),Businesses!B3170,0)))</f>
        <v>N/A</v>
      </c>
    </row>
    <row r="3170" spans="2:9">
      <c r="B3170" s="32" t="str">
        <f t="shared" si="99"/>
        <v>N/A</v>
      </c>
      <c r="C3170" s="32" t="str">
        <f>IF(AND(Businesses!D3171="",Businesses!E3171&lt;&gt;""),0,IF(Businesses!D3171="","N/A",IF(ISNUMBER(Businesses!D3171),Businesses!D3171,0)))</f>
        <v>N/A</v>
      </c>
      <c r="D3170" s="32" t="str">
        <f>IF(Businesses!E3171="","N/A",Businesses!E3171)</f>
        <v>N/A</v>
      </c>
      <c r="E3170" s="32" t="str">
        <f>IF(Businesses!F3171="","N/A",Businesses!F3171)</f>
        <v>N/A</v>
      </c>
      <c r="F3170" s="32" t="str">
        <f t="shared" si="98"/>
        <v>N/A</v>
      </c>
      <c r="G3170" s="32" t="str">
        <f>IF(Businesses!G3171="","N/A",Businesses!G3171)</f>
        <v>N/A</v>
      </c>
      <c r="H3170" s="32" t="str">
        <f>IF(Businesses!H3171="","N/A",Businesses!H3171)</f>
        <v>N/A</v>
      </c>
      <c r="I3170" s="32" t="str">
        <f>IF(AND(Businesses!B3171="",Businesses!C3171&lt;&gt;""),0,IF(Businesses!B3171="","N/A",IF(ISNUMBER(Businesses!B3171),Businesses!B3171,0)))</f>
        <v>N/A</v>
      </c>
    </row>
    <row r="3171" spans="2:9">
      <c r="B3171" s="32" t="str">
        <f t="shared" si="99"/>
        <v>N/A</v>
      </c>
      <c r="C3171" s="32" t="str">
        <f>IF(AND(Businesses!D3172="",Businesses!E3172&lt;&gt;""),0,IF(Businesses!D3172="","N/A",IF(ISNUMBER(Businesses!D3172),Businesses!D3172,0)))</f>
        <v>N/A</v>
      </c>
      <c r="D3171" s="32" t="str">
        <f>IF(Businesses!E3172="","N/A",Businesses!E3172)</f>
        <v>N/A</v>
      </c>
      <c r="E3171" s="32" t="str">
        <f>IF(Businesses!F3172="","N/A",Businesses!F3172)</f>
        <v>N/A</v>
      </c>
      <c r="F3171" s="32" t="str">
        <f t="shared" si="98"/>
        <v>N/A</v>
      </c>
      <c r="G3171" s="32" t="str">
        <f>IF(Businesses!G3172="","N/A",Businesses!G3172)</f>
        <v>N/A</v>
      </c>
      <c r="H3171" s="32" t="str">
        <f>IF(Businesses!H3172="","N/A",Businesses!H3172)</f>
        <v>N/A</v>
      </c>
      <c r="I3171" s="32" t="str">
        <f>IF(AND(Businesses!B3172="",Businesses!C3172&lt;&gt;""),0,IF(Businesses!B3172="","N/A",IF(ISNUMBER(Businesses!B3172),Businesses!B3172,0)))</f>
        <v>N/A</v>
      </c>
    </row>
    <row r="3172" spans="2:9">
      <c r="B3172" s="32" t="str">
        <f t="shared" si="99"/>
        <v>N/A</v>
      </c>
      <c r="C3172" s="32" t="str">
        <f>IF(AND(Businesses!D3173="",Businesses!E3173&lt;&gt;""),0,IF(Businesses!D3173="","N/A",IF(ISNUMBER(Businesses!D3173),Businesses!D3173,0)))</f>
        <v>N/A</v>
      </c>
      <c r="D3172" s="32" t="str">
        <f>IF(Businesses!E3173="","N/A",Businesses!E3173)</f>
        <v>N/A</v>
      </c>
      <c r="E3172" s="32" t="str">
        <f>IF(Businesses!F3173="","N/A",Businesses!F3173)</f>
        <v>N/A</v>
      </c>
      <c r="F3172" s="32" t="str">
        <f t="shared" si="98"/>
        <v>N/A</v>
      </c>
      <c r="G3172" s="32" t="str">
        <f>IF(Businesses!G3173="","N/A",Businesses!G3173)</f>
        <v>N/A</v>
      </c>
      <c r="H3172" s="32" t="str">
        <f>IF(Businesses!H3173="","N/A",Businesses!H3173)</f>
        <v>N/A</v>
      </c>
      <c r="I3172" s="32" t="str">
        <f>IF(AND(Businesses!B3173="",Businesses!C3173&lt;&gt;""),0,IF(Businesses!B3173="","N/A",IF(ISNUMBER(Businesses!B3173),Businesses!B3173,0)))</f>
        <v>N/A</v>
      </c>
    </row>
    <row r="3173" spans="2:9">
      <c r="B3173" s="32" t="str">
        <f t="shared" si="99"/>
        <v>N/A</v>
      </c>
      <c r="C3173" s="32" t="str">
        <f>IF(AND(Businesses!D3174="",Businesses!E3174&lt;&gt;""),0,IF(Businesses!D3174="","N/A",IF(ISNUMBER(Businesses!D3174),Businesses!D3174,0)))</f>
        <v>N/A</v>
      </c>
      <c r="D3173" s="32" t="str">
        <f>IF(Businesses!E3174="","N/A",Businesses!E3174)</f>
        <v>N/A</v>
      </c>
      <c r="E3173" s="32" t="str">
        <f>IF(Businesses!F3174="","N/A",Businesses!F3174)</f>
        <v>N/A</v>
      </c>
      <c r="F3173" s="32" t="str">
        <f t="shared" si="98"/>
        <v>N/A</v>
      </c>
      <c r="G3173" s="32" t="str">
        <f>IF(Businesses!G3174="","N/A",Businesses!G3174)</f>
        <v>N/A</v>
      </c>
      <c r="H3173" s="32" t="str">
        <f>IF(Businesses!H3174="","N/A",Businesses!H3174)</f>
        <v>N/A</v>
      </c>
      <c r="I3173" s="32" t="str">
        <f>IF(AND(Businesses!B3174="",Businesses!C3174&lt;&gt;""),0,IF(Businesses!B3174="","N/A",IF(ISNUMBER(Businesses!B3174),Businesses!B3174,0)))</f>
        <v>N/A</v>
      </c>
    </row>
    <row r="3174" spans="2:9">
      <c r="B3174" s="32" t="str">
        <f t="shared" si="99"/>
        <v>N/A</v>
      </c>
      <c r="C3174" s="32" t="str">
        <f>IF(AND(Businesses!D3175="",Businesses!E3175&lt;&gt;""),0,IF(Businesses!D3175="","N/A",IF(ISNUMBER(Businesses!D3175),Businesses!D3175,0)))</f>
        <v>N/A</v>
      </c>
      <c r="D3174" s="32" t="str">
        <f>IF(Businesses!E3175="","N/A",Businesses!E3175)</f>
        <v>N/A</v>
      </c>
      <c r="E3174" s="32" t="str">
        <f>IF(Businesses!F3175="","N/A",Businesses!F3175)</f>
        <v>N/A</v>
      </c>
      <c r="F3174" s="32" t="str">
        <f t="shared" si="98"/>
        <v>N/A</v>
      </c>
      <c r="G3174" s="32" t="str">
        <f>IF(Businesses!G3175="","N/A",Businesses!G3175)</f>
        <v>N/A</v>
      </c>
      <c r="H3174" s="32" t="str">
        <f>IF(Businesses!H3175="","N/A",Businesses!H3175)</f>
        <v>N/A</v>
      </c>
      <c r="I3174" s="32" t="str">
        <f>IF(AND(Businesses!B3175="",Businesses!C3175&lt;&gt;""),0,IF(Businesses!B3175="","N/A",IF(ISNUMBER(Businesses!B3175),Businesses!B3175,0)))</f>
        <v>N/A</v>
      </c>
    </row>
    <row r="3175" spans="2:9">
      <c r="B3175" s="32" t="str">
        <f t="shared" si="99"/>
        <v>N/A</v>
      </c>
      <c r="C3175" s="32" t="str">
        <f>IF(AND(Businesses!D3176="",Businesses!E3176&lt;&gt;""),0,IF(Businesses!D3176="","N/A",IF(ISNUMBER(Businesses!D3176),Businesses!D3176,0)))</f>
        <v>N/A</v>
      </c>
      <c r="D3175" s="32" t="str">
        <f>IF(Businesses!E3176="","N/A",Businesses!E3176)</f>
        <v>N/A</v>
      </c>
      <c r="E3175" s="32" t="str">
        <f>IF(Businesses!F3176="","N/A",Businesses!F3176)</f>
        <v>N/A</v>
      </c>
      <c r="F3175" s="32" t="str">
        <f t="shared" si="98"/>
        <v>N/A</v>
      </c>
      <c r="G3175" s="32" t="str">
        <f>IF(Businesses!G3176="","N/A",Businesses!G3176)</f>
        <v>N/A</v>
      </c>
      <c r="H3175" s="32" t="str">
        <f>IF(Businesses!H3176="","N/A",Businesses!H3176)</f>
        <v>N/A</v>
      </c>
      <c r="I3175" s="32" t="str">
        <f>IF(AND(Businesses!B3176="",Businesses!C3176&lt;&gt;""),0,IF(Businesses!B3176="","N/A",IF(ISNUMBER(Businesses!B3176),Businesses!B3176,0)))</f>
        <v>N/A</v>
      </c>
    </row>
    <row r="3176" spans="2:9">
      <c r="B3176" s="32" t="str">
        <f t="shared" si="99"/>
        <v>N/A</v>
      </c>
      <c r="C3176" s="32" t="str">
        <f>IF(AND(Businesses!D3177="",Businesses!E3177&lt;&gt;""),0,IF(Businesses!D3177="","N/A",IF(ISNUMBER(Businesses!D3177),Businesses!D3177,0)))</f>
        <v>N/A</v>
      </c>
      <c r="D3176" s="32" t="str">
        <f>IF(Businesses!E3177="","N/A",Businesses!E3177)</f>
        <v>N/A</v>
      </c>
      <c r="E3176" s="32" t="str">
        <f>IF(Businesses!F3177="","N/A",Businesses!F3177)</f>
        <v>N/A</v>
      </c>
      <c r="F3176" s="32" t="str">
        <f t="shared" si="98"/>
        <v>N/A</v>
      </c>
      <c r="G3176" s="32" t="str">
        <f>IF(Businesses!G3177="","N/A",Businesses!G3177)</f>
        <v>N/A</v>
      </c>
      <c r="H3176" s="32" t="str">
        <f>IF(Businesses!H3177="","N/A",Businesses!H3177)</f>
        <v>N/A</v>
      </c>
      <c r="I3176" s="32" t="str">
        <f>IF(AND(Businesses!B3177="",Businesses!C3177&lt;&gt;""),0,IF(Businesses!B3177="","N/A",IF(ISNUMBER(Businesses!B3177),Businesses!B3177,0)))</f>
        <v>N/A</v>
      </c>
    </row>
    <row r="3177" spans="2:9">
      <c r="B3177" s="32" t="str">
        <f t="shared" si="99"/>
        <v>N/A</v>
      </c>
      <c r="C3177" s="32" t="str">
        <f>IF(AND(Businesses!D3178="",Businesses!E3178&lt;&gt;""),0,IF(Businesses!D3178="","N/A",IF(ISNUMBER(Businesses!D3178),Businesses!D3178,0)))</f>
        <v>N/A</v>
      </c>
      <c r="D3177" s="32" t="str">
        <f>IF(Businesses!E3178="","N/A",Businesses!E3178)</f>
        <v>N/A</v>
      </c>
      <c r="E3177" s="32" t="str">
        <f>IF(Businesses!F3178="","N/A",Businesses!F3178)</f>
        <v>N/A</v>
      </c>
      <c r="F3177" s="32" t="str">
        <f t="shared" si="98"/>
        <v>N/A</v>
      </c>
      <c r="G3177" s="32" t="str">
        <f>IF(Businesses!G3178="","N/A",Businesses!G3178)</f>
        <v>N/A</v>
      </c>
      <c r="H3177" s="32" t="str">
        <f>IF(Businesses!H3178="","N/A",Businesses!H3178)</f>
        <v>N/A</v>
      </c>
      <c r="I3177" s="32" t="str">
        <f>IF(AND(Businesses!B3178="",Businesses!C3178&lt;&gt;""),0,IF(Businesses!B3178="","N/A",IF(ISNUMBER(Businesses!B3178),Businesses!B3178,0)))</f>
        <v>N/A</v>
      </c>
    </row>
    <row r="3178" spans="2:9">
      <c r="B3178" s="32" t="str">
        <f t="shared" si="99"/>
        <v>N/A</v>
      </c>
      <c r="C3178" s="32" t="str">
        <f>IF(AND(Businesses!D3179="",Businesses!E3179&lt;&gt;""),0,IF(Businesses!D3179="","N/A",IF(ISNUMBER(Businesses!D3179),Businesses!D3179,0)))</f>
        <v>N/A</v>
      </c>
      <c r="D3178" s="32" t="str">
        <f>IF(Businesses!E3179="","N/A",Businesses!E3179)</f>
        <v>N/A</v>
      </c>
      <c r="E3178" s="32" t="str">
        <f>IF(Businesses!F3179="","N/A",Businesses!F3179)</f>
        <v>N/A</v>
      </c>
      <c r="F3178" s="32" t="str">
        <f t="shared" si="98"/>
        <v>N/A</v>
      </c>
      <c r="G3178" s="32" t="str">
        <f>IF(Businesses!G3179="","N/A",Businesses!G3179)</f>
        <v>N/A</v>
      </c>
      <c r="H3178" s="32" t="str">
        <f>IF(Businesses!H3179="","N/A",Businesses!H3179)</f>
        <v>N/A</v>
      </c>
      <c r="I3178" s="32" t="str">
        <f>IF(AND(Businesses!B3179="",Businesses!C3179&lt;&gt;""),0,IF(Businesses!B3179="","N/A",IF(ISNUMBER(Businesses!B3179),Businesses!B3179,0)))</f>
        <v>N/A</v>
      </c>
    </row>
    <row r="3179" spans="2:9">
      <c r="B3179" s="32" t="str">
        <f t="shared" si="99"/>
        <v>N/A</v>
      </c>
      <c r="C3179" s="32" t="str">
        <f>IF(AND(Businesses!D3180="",Businesses!E3180&lt;&gt;""),0,IF(Businesses!D3180="","N/A",IF(ISNUMBER(Businesses!D3180),Businesses!D3180,0)))</f>
        <v>N/A</v>
      </c>
      <c r="D3179" s="32" t="str">
        <f>IF(Businesses!E3180="","N/A",Businesses!E3180)</f>
        <v>N/A</v>
      </c>
      <c r="E3179" s="32" t="str">
        <f>IF(Businesses!F3180="","N/A",Businesses!F3180)</f>
        <v>N/A</v>
      </c>
      <c r="F3179" s="32" t="str">
        <f t="shared" si="98"/>
        <v>N/A</v>
      </c>
      <c r="G3179" s="32" t="str">
        <f>IF(Businesses!G3180="","N/A",Businesses!G3180)</f>
        <v>N/A</v>
      </c>
      <c r="H3179" s="32" t="str">
        <f>IF(Businesses!H3180="","N/A",Businesses!H3180)</f>
        <v>N/A</v>
      </c>
      <c r="I3179" s="32" t="str">
        <f>IF(AND(Businesses!B3180="",Businesses!C3180&lt;&gt;""),0,IF(Businesses!B3180="","N/A",IF(ISNUMBER(Businesses!B3180),Businesses!B3180,0)))</f>
        <v>N/A</v>
      </c>
    </row>
    <row r="3180" spans="2:9">
      <c r="B3180" s="32" t="str">
        <f t="shared" si="99"/>
        <v>N/A</v>
      </c>
      <c r="C3180" s="32" t="str">
        <f>IF(AND(Businesses!D3181="",Businesses!E3181&lt;&gt;""),0,IF(Businesses!D3181="","N/A",IF(ISNUMBER(Businesses!D3181),Businesses!D3181,0)))</f>
        <v>N/A</v>
      </c>
      <c r="D3180" s="32" t="str">
        <f>IF(Businesses!E3181="","N/A",Businesses!E3181)</f>
        <v>N/A</v>
      </c>
      <c r="E3180" s="32" t="str">
        <f>IF(Businesses!F3181="","N/A",Businesses!F3181)</f>
        <v>N/A</v>
      </c>
      <c r="F3180" s="32" t="str">
        <f t="shared" si="98"/>
        <v>N/A</v>
      </c>
      <c r="G3180" s="32" t="str">
        <f>IF(Businesses!G3181="","N/A",Businesses!G3181)</f>
        <v>N/A</v>
      </c>
      <c r="H3180" s="32" t="str">
        <f>IF(Businesses!H3181="","N/A",Businesses!H3181)</f>
        <v>N/A</v>
      </c>
      <c r="I3180" s="32" t="str">
        <f>IF(AND(Businesses!B3181="",Businesses!C3181&lt;&gt;""),0,IF(Businesses!B3181="","N/A",IF(ISNUMBER(Businesses!B3181),Businesses!B3181,0)))</f>
        <v>N/A</v>
      </c>
    </row>
    <row r="3181" spans="2:9">
      <c r="B3181" s="32" t="str">
        <f t="shared" si="99"/>
        <v>N/A</v>
      </c>
      <c r="C3181" s="32" t="str">
        <f>IF(AND(Businesses!D3182="",Businesses!E3182&lt;&gt;""),0,IF(Businesses!D3182="","N/A",IF(ISNUMBER(Businesses!D3182),Businesses!D3182,0)))</f>
        <v>N/A</v>
      </c>
      <c r="D3181" s="32" t="str">
        <f>IF(Businesses!E3182="","N/A",Businesses!E3182)</f>
        <v>N/A</v>
      </c>
      <c r="E3181" s="32" t="str">
        <f>IF(Businesses!F3182="","N/A",Businesses!F3182)</f>
        <v>N/A</v>
      </c>
      <c r="F3181" s="32" t="str">
        <f t="shared" si="98"/>
        <v>N/A</v>
      </c>
      <c r="G3181" s="32" t="str">
        <f>IF(Businesses!G3182="","N/A",Businesses!G3182)</f>
        <v>N/A</v>
      </c>
      <c r="H3181" s="32" t="str">
        <f>IF(Businesses!H3182="","N/A",Businesses!H3182)</f>
        <v>N/A</v>
      </c>
      <c r="I3181" s="32" t="str">
        <f>IF(AND(Businesses!B3182="",Businesses!C3182&lt;&gt;""),0,IF(Businesses!B3182="","N/A",IF(ISNUMBER(Businesses!B3182),Businesses!B3182,0)))</f>
        <v>N/A</v>
      </c>
    </row>
    <row r="3182" spans="2:9">
      <c r="B3182" s="32" t="str">
        <f t="shared" si="99"/>
        <v>N/A</v>
      </c>
      <c r="C3182" s="32" t="str">
        <f>IF(AND(Businesses!D3183="",Businesses!E3183&lt;&gt;""),0,IF(Businesses!D3183="","N/A",IF(ISNUMBER(Businesses!D3183),Businesses!D3183,0)))</f>
        <v>N/A</v>
      </c>
      <c r="D3182" s="32" t="str">
        <f>IF(Businesses!E3183="","N/A",Businesses!E3183)</f>
        <v>N/A</v>
      </c>
      <c r="E3182" s="32" t="str">
        <f>IF(Businesses!F3183="","N/A",Businesses!F3183)</f>
        <v>N/A</v>
      </c>
      <c r="F3182" s="32" t="str">
        <f t="shared" si="98"/>
        <v>N/A</v>
      </c>
      <c r="G3182" s="32" t="str">
        <f>IF(Businesses!G3183="","N/A",Businesses!G3183)</f>
        <v>N/A</v>
      </c>
      <c r="H3182" s="32" t="str">
        <f>IF(Businesses!H3183="","N/A",Businesses!H3183)</f>
        <v>N/A</v>
      </c>
      <c r="I3182" s="32" t="str">
        <f>IF(AND(Businesses!B3183="",Businesses!C3183&lt;&gt;""),0,IF(Businesses!B3183="","N/A",IF(ISNUMBER(Businesses!B3183),Businesses!B3183,0)))</f>
        <v>N/A</v>
      </c>
    </row>
    <row r="3183" spans="2:9">
      <c r="B3183" s="32" t="str">
        <f t="shared" si="99"/>
        <v>N/A</v>
      </c>
      <c r="C3183" s="32" t="str">
        <f>IF(AND(Businesses!D3184="",Businesses!E3184&lt;&gt;""),0,IF(Businesses!D3184="","N/A",IF(ISNUMBER(Businesses!D3184),Businesses!D3184,0)))</f>
        <v>N/A</v>
      </c>
      <c r="D3183" s="32" t="str">
        <f>IF(Businesses!E3184="","N/A",Businesses!E3184)</f>
        <v>N/A</v>
      </c>
      <c r="E3183" s="32" t="str">
        <f>IF(Businesses!F3184="","N/A",Businesses!F3184)</f>
        <v>N/A</v>
      </c>
      <c r="F3183" s="32" t="str">
        <f t="shared" si="98"/>
        <v>N/A</v>
      </c>
      <c r="G3183" s="32" t="str">
        <f>IF(Businesses!G3184="","N/A",Businesses!G3184)</f>
        <v>N/A</v>
      </c>
      <c r="H3183" s="32" t="str">
        <f>IF(Businesses!H3184="","N/A",Businesses!H3184)</f>
        <v>N/A</v>
      </c>
      <c r="I3183" s="32" t="str">
        <f>IF(AND(Businesses!B3184="",Businesses!C3184&lt;&gt;""),0,IF(Businesses!B3184="","N/A",IF(ISNUMBER(Businesses!B3184),Businesses!B3184,0)))</f>
        <v>N/A</v>
      </c>
    </row>
    <row r="3184" spans="2:9">
      <c r="B3184" s="32" t="str">
        <f t="shared" si="99"/>
        <v>N/A</v>
      </c>
      <c r="C3184" s="32" t="str">
        <f>IF(AND(Businesses!D3185="",Businesses!E3185&lt;&gt;""),0,IF(Businesses!D3185="","N/A",IF(ISNUMBER(Businesses!D3185),Businesses!D3185,0)))</f>
        <v>N/A</v>
      </c>
      <c r="D3184" s="32" t="str">
        <f>IF(Businesses!E3185="","N/A",Businesses!E3185)</f>
        <v>N/A</v>
      </c>
      <c r="E3184" s="32" t="str">
        <f>IF(Businesses!F3185="","N/A",Businesses!F3185)</f>
        <v>N/A</v>
      </c>
      <c r="F3184" s="32" t="str">
        <f t="shared" si="98"/>
        <v>N/A</v>
      </c>
      <c r="G3184" s="32" t="str">
        <f>IF(Businesses!G3185="","N/A",Businesses!G3185)</f>
        <v>N/A</v>
      </c>
      <c r="H3184" s="32" t="str">
        <f>IF(Businesses!H3185="","N/A",Businesses!H3185)</f>
        <v>N/A</v>
      </c>
      <c r="I3184" s="32" t="str">
        <f>IF(AND(Businesses!B3185="",Businesses!C3185&lt;&gt;""),0,IF(Businesses!B3185="","N/A",IF(ISNUMBER(Businesses!B3185),Businesses!B3185,0)))</f>
        <v>N/A</v>
      </c>
    </row>
    <row r="3185" spans="2:9">
      <c r="B3185" s="32" t="str">
        <f t="shared" si="99"/>
        <v>N/A</v>
      </c>
      <c r="C3185" s="32" t="str">
        <f>IF(AND(Businesses!D3186="",Businesses!E3186&lt;&gt;""),0,IF(Businesses!D3186="","N/A",IF(ISNUMBER(Businesses!D3186),Businesses!D3186,0)))</f>
        <v>N/A</v>
      </c>
      <c r="D3185" s="32" t="str">
        <f>IF(Businesses!E3186="","N/A",Businesses!E3186)</f>
        <v>N/A</v>
      </c>
      <c r="E3185" s="32" t="str">
        <f>IF(Businesses!F3186="","N/A",Businesses!F3186)</f>
        <v>N/A</v>
      </c>
      <c r="F3185" s="32" t="str">
        <f t="shared" si="98"/>
        <v>N/A</v>
      </c>
      <c r="G3185" s="32" t="str">
        <f>IF(Businesses!G3186="","N/A",Businesses!G3186)</f>
        <v>N/A</v>
      </c>
      <c r="H3185" s="32" t="str">
        <f>IF(Businesses!H3186="","N/A",Businesses!H3186)</f>
        <v>N/A</v>
      </c>
      <c r="I3185" s="32" t="str">
        <f>IF(AND(Businesses!B3186="",Businesses!C3186&lt;&gt;""),0,IF(Businesses!B3186="","N/A",IF(ISNUMBER(Businesses!B3186),Businesses!B3186,0)))</f>
        <v>N/A</v>
      </c>
    </row>
    <row r="3186" spans="2:9">
      <c r="B3186" s="32" t="str">
        <f t="shared" si="99"/>
        <v>N/A</v>
      </c>
      <c r="C3186" s="32" t="str">
        <f>IF(AND(Businesses!D3187="",Businesses!E3187&lt;&gt;""),0,IF(Businesses!D3187="","N/A",IF(ISNUMBER(Businesses!D3187),Businesses!D3187,0)))</f>
        <v>N/A</v>
      </c>
      <c r="D3186" s="32" t="str">
        <f>IF(Businesses!E3187="","N/A",Businesses!E3187)</f>
        <v>N/A</v>
      </c>
      <c r="E3186" s="32" t="str">
        <f>IF(Businesses!F3187="","N/A",Businesses!F3187)</f>
        <v>N/A</v>
      </c>
      <c r="F3186" s="32" t="str">
        <f t="shared" si="98"/>
        <v>N/A</v>
      </c>
      <c r="G3186" s="32" t="str">
        <f>IF(Businesses!G3187="","N/A",Businesses!G3187)</f>
        <v>N/A</v>
      </c>
      <c r="H3186" s="32" t="str">
        <f>IF(Businesses!H3187="","N/A",Businesses!H3187)</f>
        <v>N/A</v>
      </c>
      <c r="I3186" s="32" t="str">
        <f>IF(AND(Businesses!B3187="",Businesses!C3187&lt;&gt;""),0,IF(Businesses!B3187="","N/A",IF(ISNUMBER(Businesses!B3187),Businesses!B3187,0)))</f>
        <v>N/A</v>
      </c>
    </row>
    <row r="3187" spans="2:9">
      <c r="B3187" s="32" t="str">
        <f t="shared" si="99"/>
        <v>N/A</v>
      </c>
      <c r="C3187" s="32" t="str">
        <f>IF(AND(Businesses!D3188="",Businesses!E3188&lt;&gt;""),0,IF(Businesses!D3188="","N/A",IF(ISNUMBER(Businesses!D3188),Businesses!D3188,0)))</f>
        <v>N/A</v>
      </c>
      <c r="D3187" s="32" t="str">
        <f>IF(Businesses!E3188="","N/A",Businesses!E3188)</f>
        <v>N/A</v>
      </c>
      <c r="E3187" s="32" t="str">
        <f>IF(Businesses!F3188="","N/A",Businesses!F3188)</f>
        <v>N/A</v>
      </c>
      <c r="F3187" s="32" t="str">
        <f t="shared" si="98"/>
        <v>N/A</v>
      </c>
      <c r="G3187" s="32" t="str">
        <f>IF(Businesses!G3188="","N/A",Businesses!G3188)</f>
        <v>N/A</v>
      </c>
      <c r="H3187" s="32" t="str">
        <f>IF(Businesses!H3188="","N/A",Businesses!H3188)</f>
        <v>N/A</v>
      </c>
      <c r="I3187" s="32" t="str">
        <f>IF(AND(Businesses!B3188="",Businesses!C3188&lt;&gt;""),0,IF(Businesses!B3188="","N/A",IF(ISNUMBER(Businesses!B3188),Businesses!B3188,0)))</f>
        <v>N/A</v>
      </c>
    </row>
    <row r="3188" spans="2:9">
      <c r="B3188" s="32" t="str">
        <f t="shared" si="99"/>
        <v>N/A</v>
      </c>
      <c r="C3188" s="32" t="str">
        <f>IF(AND(Businesses!D3189="",Businesses!E3189&lt;&gt;""),0,IF(Businesses!D3189="","N/A",IF(ISNUMBER(Businesses!D3189),Businesses!D3189,0)))</f>
        <v>N/A</v>
      </c>
      <c r="D3188" s="32" t="str">
        <f>IF(Businesses!E3189="","N/A",Businesses!E3189)</f>
        <v>N/A</v>
      </c>
      <c r="E3188" s="32" t="str">
        <f>IF(Businesses!F3189="","N/A",Businesses!F3189)</f>
        <v>N/A</v>
      </c>
      <c r="F3188" s="32" t="str">
        <f t="shared" si="98"/>
        <v>N/A</v>
      </c>
      <c r="G3188" s="32" t="str">
        <f>IF(Businesses!G3189="","N/A",Businesses!G3189)</f>
        <v>N/A</v>
      </c>
      <c r="H3188" s="32" t="str">
        <f>IF(Businesses!H3189="","N/A",Businesses!H3189)</f>
        <v>N/A</v>
      </c>
      <c r="I3188" s="32" t="str">
        <f>IF(AND(Businesses!B3189="",Businesses!C3189&lt;&gt;""),0,IF(Businesses!B3189="","N/A",IF(ISNUMBER(Businesses!B3189),Businesses!B3189,0)))</f>
        <v>N/A</v>
      </c>
    </row>
    <row r="3189" spans="2:9">
      <c r="B3189" s="32" t="str">
        <f t="shared" si="99"/>
        <v>N/A</v>
      </c>
      <c r="C3189" s="32" t="str">
        <f>IF(AND(Businesses!D3190="",Businesses!E3190&lt;&gt;""),0,IF(Businesses!D3190="","N/A",IF(ISNUMBER(Businesses!D3190),Businesses!D3190,0)))</f>
        <v>N/A</v>
      </c>
      <c r="D3189" s="32" t="str">
        <f>IF(Businesses!E3190="","N/A",Businesses!E3190)</f>
        <v>N/A</v>
      </c>
      <c r="E3189" s="32" t="str">
        <f>IF(Businesses!F3190="","N/A",Businesses!F3190)</f>
        <v>N/A</v>
      </c>
      <c r="F3189" s="32" t="str">
        <f t="shared" si="98"/>
        <v>N/A</v>
      </c>
      <c r="G3189" s="32" t="str">
        <f>IF(Businesses!G3190="","N/A",Businesses!G3190)</f>
        <v>N/A</v>
      </c>
      <c r="H3189" s="32" t="str">
        <f>IF(Businesses!H3190="","N/A",Businesses!H3190)</f>
        <v>N/A</v>
      </c>
      <c r="I3189" s="32" t="str">
        <f>IF(AND(Businesses!B3190="",Businesses!C3190&lt;&gt;""),0,IF(Businesses!B3190="","N/A",IF(ISNUMBER(Businesses!B3190),Businesses!B3190,0)))</f>
        <v>N/A</v>
      </c>
    </row>
    <row r="3190" spans="2:9">
      <c r="B3190" s="32" t="str">
        <f t="shared" si="99"/>
        <v>N/A</v>
      </c>
      <c r="C3190" s="32" t="str">
        <f>IF(AND(Businesses!D3191="",Businesses!E3191&lt;&gt;""),0,IF(Businesses!D3191="","N/A",IF(ISNUMBER(Businesses!D3191),Businesses!D3191,0)))</f>
        <v>N/A</v>
      </c>
      <c r="D3190" s="32" t="str">
        <f>IF(Businesses!E3191="","N/A",Businesses!E3191)</f>
        <v>N/A</v>
      </c>
      <c r="E3190" s="32" t="str">
        <f>IF(Businesses!F3191="","N/A",Businesses!F3191)</f>
        <v>N/A</v>
      </c>
      <c r="F3190" s="32" t="str">
        <f t="shared" si="98"/>
        <v>N/A</v>
      </c>
      <c r="G3190" s="32" t="str">
        <f>IF(Businesses!G3191="","N/A",Businesses!G3191)</f>
        <v>N/A</v>
      </c>
      <c r="H3190" s="32" t="str">
        <f>IF(Businesses!H3191="","N/A",Businesses!H3191)</f>
        <v>N/A</v>
      </c>
      <c r="I3190" s="32" t="str">
        <f>IF(AND(Businesses!B3191="",Businesses!C3191&lt;&gt;""),0,IF(Businesses!B3191="","N/A",IF(ISNUMBER(Businesses!B3191),Businesses!B3191,0)))</f>
        <v>N/A</v>
      </c>
    </row>
    <row r="3191" spans="2:9">
      <c r="B3191" s="32" t="str">
        <f t="shared" si="99"/>
        <v>N/A</v>
      </c>
      <c r="C3191" s="32" t="str">
        <f>IF(AND(Businesses!D3192="",Businesses!E3192&lt;&gt;""),0,IF(Businesses!D3192="","N/A",IF(ISNUMBER(Businesses!D3192),Businesses!D3192,0)))</f>
        <v>N/A</v>
      </c>
      <c r="D3191" s="32" t="str">
        <f>IF(Businesses!E3192="","N/A",Businesses!E3192)</f>
        <v>N/A</v>
      </c>
      <c r="E3191" s="32" t="str">
        <f>IF(Businesses!F3192="","N/A",Businesses!F3192)</f>
        <v>N/A</v>
      </c>
      <c r="F3191" s="32" t="str">
        <f t="shared" si="98"/>
        <v>N/A</v>
      </c>
      <c r="G3191" s="32" t="str">
        <f>IF(Businesses!G3192="","N/A",Businesses!G3192)</f>
        <v>N/A</v>
      </c>
      <c r="H3191" s="32" t="str">
        <f>IF(Businesses!H3192="","N/A",Businesses!H3192)</f>
        <v>N/A</v>
      </c>
      <c r="I3191" s="32" t="str">
        <f>IF(AND(Businesses!B3192="",Businesses!C3192&lt;&gt;""),0,IF(Businesses!B3192="","N/A",IF(ISNUMBER(Businesses!B3192),Businesses!B3192,0)))</f>
        <v>N/A</v>
      </c>
    </row>
    <row r="3192" spans="2:9">
      <c r="B3192" s="32" t="str">
        <f t="shared" si="99"/>
        <v>N/A</v>
      </c>
      <c r="C3192" s="32" t="str">
        <f>IF(AND(Businesses!D3193="",Businesses!E3193&lt;&gt;""),0,IF(Businesses!D3193="","N/A",IF(ISNUMBER(Businesses!D3193),Businesses!D3193,0)))</f>
        <v>N/A</v>
      </c>
      <c r="D3192" s="32" t="str">
        <f>IF(Businesses!E3193="","N/A",Businesses!E3193)</f>
        <v>N/A</v>
      </c>
      <c r="E3192" s="32" t="str">
        <f>IF(Businesses!F3193="","N/A",Businesses!F3193)</f>
        <v>N/A</v>
      </c>
      <c r="F3192" s="32" t="str">
        <f t="shared" si="98"/>
        <v>N/A</v>
      </c>
      <c r="G3192" s="32" t="str">
        <f>IF(Businesses!G3193="","N/A",Businesses!G3193)</f>
        <v>N/A</v>
      </c>
      <c r="H3192" s="32" t="str">
        <f>IF(Businesses!H3193="","N/A",Businesses!H3193)</f>
        <v>N/A</v>
      </c>
      <c r="I3192" s="32" t="str">
        <f>IF(AND(Businesses!B3193="",Businesses!C3193&lt;&gt;""),0,IF(Businesses!B3193="","N/A",IF(ISNUMBER(Businesses!B3193),Businesses!B3193,0)))</f>
        <v>N/A</v>
      </c>
    </row>
    <row r="3193" spans="2:9">
      <c r="B3193" s="32" t="str">
        <f t="shared" si="99"/>
        <v>N/A</v>
      </c>
      <c r="C3193" s="32" t="str">
        <f>IF(AND(Businesses!D3194="",Businesses!E3194&lt;&gt;""),0,IF(Businesses!D3194="","N/A",IF(ISNUMBER(Businesses!D3194),Businesses!D3194,0)))</f>
        <v>N/A</v>
      </c>
      <c r="D3193" s="32" t="str">
        <f>IF(Businesses!E3194="","N/A",Businesses!E3194)</f>
        <v>N/A</v>
      </c>
      <c r="E3193" s="32" t="str">
        <f>IF(Businesses!F3194="","N/A",Businesses!F3194)</f>
        <v>N/A</v>
      </c>
      <c r="F3193" s="32" t="str">
        <f t="shared" si="98"/>
        <v>N/A</v>
      </c>
      <c r="G3193" s="32" t="str">
        <f>IF(Businesses!G3194="","N/A",Businesses!G3194)</f>
        <v>N/A</v>
      </c>
      <c r="H3193" s="32" t="str">
        <f>IF(Businesses!H3194="","N/A",Businesses!H3194)</f>
        <v>N/A</v>
      </c>
      <c r="I3193" s="32" t="str">
        <f>IF(AND(Businesses!B3194="",Businesses!C3194&lt;&gt;""),0,IF(Businesses!B3194="","N/A",IF(ISNUMBER(Businesses!B3194),Businesses!B3194,0)))</f>
        <v>N/A</v>
      </c>
    </row>
    <row r="3194" spans="2:9">
      <c r="B3194" s="32" t="str">
        <f t="shared" si="99"/>
        <v>N/A</v>
      </c>
      <c r="C3194" s="32" t="str">
        <f>IF(AND(Businesses!D3195="",Businesses!E3195&lt;&gt;""),0,IF(Businesses!D3195="","N/A",IF(ISNUMBER(Businesses!D3195),Businesses!D3195,0)))</f>
        <v>N/A</v>
      </c>
      <c r="D3194" s="32" t="str">
        <f>IF(Businesses!E3195="","N/A",Businesses!E3195)</f>
        <v>N/A</v>
      </c>
      <c r="E3194" s="32" t="str">
        <f>IF(Businesses!F3195="","N/A",Businesses!F3195)</f>
        <v>N/A</v>
      </c>
      <c r="F3194" s="32" t="str">
        <f t="shared" si="98"/>
        <v>N/A</v>
      </c>
      <c r="G3194" s="32" t="str">
        <f>IF(Businesses!G3195="","N/A",Businesses!G3195)</f>
        <v>N/A</v>
      </c>
      <c r="H3194" s="32" t="str">
        <f>IF(Businesses!H3195="","N/A",Businesses!H3195)</f>
        <v>N/A</v>
      </c>
      <c r="I3194" s="32" t="str">
        <f>IF(AND(Businesses!B3195="",Businesses!C3195&lt;&gt;""),0,IF(Businesses!B3195="","N/A",IF(ISNUMBER(Businesses!B3195),Businesses!B3195,0)))</f>
        <v>N/A</v>
      </c>
    </row>
    <row r="3195" spans="2:9">
      <c r="B3195" s="32" t="str">
        <f t="shared" si="99"/>
        <v>N/A</v>
      </c>
      <c r="C3195" s="32" t="str">
        <f>IF(AND(Businesses!D3196="",Businesses!E3196&lt;&gt;""),0,IF(Businesses!D3196="","N/A",IF(ISNUMBER(Businesses!D3196),Businesses!D3196,0)))</f>
        <v>N/A</v>
      </c>
      <c r="D3195" s="32" t="str">
        <f>IF(Businesses!E3196="","N/A",Businesses!E3196)</f>
        <v>N/A</v>
      </c>
      <c r="E3195" s="32" t="str">
        <f>IF(Businesses!F3196="","N/A",Businesses!F3196)</f>
        <v>N/A</v>
      </c>
      <c r="F3195" s="32" t="str">
        <f t="shared" si="98"/>
        <v>N/A</v>
      </c>
      <c r="G3195" s="32" t="str">
        <f>IF(Businesses!G3196="","N/A",Businesses!G3196)</f>
        <v>N/A</v>
      </c>
      <c r="H3195" s="32" t="str">
        <f>IF(Businesses!H3196="","N/A",Businesses!H3196)</f>
        <v>N/A</v>
      </c>
      <c r="I3195" s="32" t="str">
        <f>IF(AND(Businesses!B3196="",Businesses!C3196&lt;&gt;""),0,IF(Businesses!B3196="","N/A",IF(ISNUMBER(Businesses!B3196),Businesses!B3196,0)))</f>
        <v>N/A</v>
      </c>
    </row>
    <row r="3196" spans="2:9">
      <c r="B3196" s="32" t="str">
        <f t="shared" si="99"/>
        <v>N/A</v>
      </c>
      <c r="C3196" s="32" t="str">
        <f>IF(AND(Businesses!D3197="",Businesses!E3197&lt;&gt;""),0,IF(Businesses!D3197="","N/A",IF(ISNUMBER(Businesses!D3197),Businesses!D3197,0)))</f>
        <v>N/A</v>
      </c>
      <c r="D3196" s="32" t="str">
        <f>IF(Businesses!E3197="","N/A",Businesses!E3197)</f>
        <v>N/A</v>
      </c>
      <c r="E3196" s="32" t="str">
        <f>IF(Businesses!F3197="","N/A",Businesses!F3197)</f>
        <v>N/A</v>
      </c>
      <c r="F3196" s="32" t="str">
        <f t="shared" si="98"/>
        <v>N/A</v>
      </c>
      <c r="G3196" s="32" t="str">
        <f>IF(Businesses!G3197="","N/A",Businesses!G3197)</f>
        <v>N/A</v>
      </c>
      <c r="H3196" s="32" t="str">
        <f>IF(Businesses!H3197="","N/A",Businesses!H3197)</f>
        <v>N/A</v>
      </c>
      <c r="I3196" s="32" t="str">
        <f>IF(AND(Businesses!B3197="",Businesses!C3197&lt;&gt;""),0,IF(Businesses!B3197="","N/A",IF(ISNUMBER(Businesses!B3197),Businesses!B3197,0)))</f>
        <v>N/A</v>
      </c>
    </row>
    <row r="3197" spans="2:9">
      <c r="B3197" s="32" t="str">
        <f t="shared" si="99"/>
        <v>N/A</v>
      </c>
      <c r="C3197" s="32" t="str">
        <f>IF(AND(Businesses!D3198="",Businesses!E3198&lt;&gt;""),0,IF(Businesses!D3198="","N/A",IF(ISNUMBER(Businesses!D3198),Businesses!D3198,0)))</f>
        <v>N/A</v>
      </c>
      <c r="D3197" s="32" t="str">
        <f>IF(Businesses!E3198="","N/A",Businesses!E3198)</f>
        <v>N/A</v>
      </c>
      <c r="E3197" s="32" t="str">
        <f>IF(Businesses!F3198="","N/A",Businesses!F3198)</f>
        <v>N/A</v>
      </c>
      <c r="F3197" s="32" t="str">
        <f t="shared" si="98"/>
        <v>N/A</v>
      </c>
      <c r="G3197" s="32" t="str">
        <f>IF(Businesses!G3198="","N/A",Businesses!G3198)</f>
        <v>N/A</v>
      </c>
      <c r="H3197" s="32" t="str">
        <f>IF(Businesses!H3198="","N/A",Businesses!H3198)</f>
        <v>N/A</v>
      </c>
      <c r="I3197" s="32" t="str">
        <f>IF(AND(Businesses!B3198="",Businesses!C3198&lt;&gt;""),0,IF(Businesses!B3198="","N/A",IF(ISNUMBER(Businesses!B3198),Businesses!B3198,0)))</f>
        <v>N/A</v>
      </c>
    </row>
    <row r="3198" spans="2:9">
      <c r="B3198" s="32" t="str">
        <f t="shared" si="99"/>
        <v>N/A</v>
      </c>
      <c r="C3198" s="32" t="str">
        <f>IF(AND(Businesses!D3199="",Businesses!E3199&lt;&gt;""),0,IF(Businesses!D3199="","N/A",IF(ISNUMBER(Businesses!D3199),Businesses!D3199,0)))</f>
        <v>N/A</v>
      </c>
      <c r="D3198" s="32" t="str">
        <f>IF(Businesses!E3199="","N/A",Businesses!E3199)</f>
        <v>N/A</v>
      </c>
      <c r="E3198" s="32" t="str">
        <f>IF(Businesses!F3199="","N/A",Businesses!F3199)</f>
        <v>N/A</v>
      </c>
      <c r="F3198" s="32" t="str">
        <f t="shared" si="98"/>
        <v>N/A</v>
      </c>
      <c r="G3198" s="32" t="str">
        <f>IF(Businesses!G3199="","N/A",Businesses!G3199)</f>
        <v>N/A</v>
      </c>
      <c r="H3198" s="32" t="str">
        <f>IF(Businesses!H3199="","N/A",Businesses!H3199)</f>
        <v>N/A</v>
      </c>
      <c r="I3198" s="32" t="str">
        <f>IF(AND(Businesses!B3199="",Businesses!C3199&lt;&gt;""),0,IF(Businesses!B3199="","N/A",IF(ISNUMBER(Businesses!B3199),Businesses!B3199,0)))</f>
        <v>N/A</v>
      </c>
    </row>
    <row r="3199" spans="2:9">
      <c r="B3199" s="32" t="str">
        <f t="shared" si="99"/>
        <v>N/A</v>
      </c>
      <c r="C3199" s="32" t="str">
        <f>IF(AND(Businesses!D3200="",Businesses!E3200&lt;&gt;""),0,IF(Businesses!D3200="","N/A",IF(ISNUMBER(Businesses!D3200),Businesses!D3200,0)))</f>
        <v>N/A</v>
      </c>
      <c r="D3199" s="32" t="str">
        <f>IF(Businesses!E3200="","N/A",Businesses!E3200)</f>
        <v>N/A</v>
      </c>
      <c r="E3199" s="32" t="str">
        <f>IF(Businesses!F3200="","N/A",Businesses!F3200)</f>
        <v>N/A</v>
      </c>
      <c r="F3199" s="32" t="str">
        <f t="shared" si="98"/>
        <v>N/A</v>
      </c>
      <c r="G3199" s="32" t="str">
        <f>IF(Businesses!G3200="","N/A",Businesses!G3200)</f>
        <v>N/A</v>
      </c>
      <c r="H3199" s="32" t="str">
        <f>IF(Businesses!H3200="","N/A",Businesses!H3200)</f>
        <v>N/A</v>
      </c>
      <c r="I3199" s="32" t="str">
        <f>IF(AND(Businesses!B3200="",Businesses!C3200&lt;&gt;""),0,IF(Businesses!B3200="","N/A",IF(ISNUMBER(Businesses!B3200),Businesses!B3200,0)))</f>
        <v>N/A</v>
      </c>
    </row>
    <row r="3200" spans="2:9">
      <c r="B3200" s="32" t="str">
        <f t="shared" si="99"/>
        <v>N/A</v>
      </c>
      <c r="C3200" s="32" t="str">
        <f>IF(AND(Businesses!D3201="",Businesses!E3201&lt;&gt;""),0,IF(Businesses!D3201="","N/A",IF(ISNUMBER(Businesses!D3201),Businesses!D3201,0)))</f>
        <v>N/A</v>
      </c>
      <c r="D3200" s="32" t="str">
        <f>IF(Businesses!E3201="","N/A",Businesses!E3201)</f>
        <v>N/A</v>
      </c>
      <c r="E3200" s="32" t="str">
        <f>IF(Businesses!F3201="","N/A",Businesses!F3201)</f>
        <v>N/A</v>
      </c>
      <c r="F3200" s="32" t="str">
        <f t="shared" si="98"/>
        <v>N/A</v>
      </c>
      <c r="G3200" s="32" t="str">
        <f>IF(Businesses!G3201="","N/A",Businesses!G3201)</f>
        <v>N/A</v>
      </c>
      <c r="H3200" s="32" t="str">
        <f>IF(Businesses!H3201="","N/A",Businesses!H3201)</f>
        <v>N/A</v>
      </c>
      <c r="I3200" s="32" t="str">
        <f>IF(AND(Businesses!B3201="",Businesses!C3201&lt;&gt;""),0,IF(Businesses!B3201="","N/A",IF(ISNUMBER(Businesses!B3201),Businesses!B3201,0)))</f>
        <v>N/A</v>
      </c>
    </row>
    <row r="3201" spans="2:9">
      <c r="B3201" s="32" t="str">
        <f t="shared" si="99"/>
        <v>N/A</v>
      </c>
      <c r="C3201" s="32" t="str">
        <f>IF(AND(Businesses!D3202="",Businesses!E3202&lt;&gt;""),0,IF(Businesses!D3202="","N/A",IF(ISNUMBER(Businesses!D3202),Businesses!D3202,0)))</f>
        <v>N/A</v>
      </c>
      <c r="D3201" s="32" t="str">
        <f>IF(Businesses!E3202="","N/A",Businesses!E3202)</f>
        <v>N/A</v>
      </c>
      <c r="E3201" s="32" t="str">
        <f>IF(Businesses!F3202="","N/A",Businesses!F3202)</f>
        <v>N/A</v>
      </c>
      <c r="F3201" s="32" t="str">
        <f t="shared" si="98"/>
        <v>N/A</v>
      </c>
      <c r="G3201" s="32" t="str">
        <f>IF(Businesses!G3202="","N/A",Businesses!G3202)</f>
        <v>N/A</v>
      </c>
      <c r="H3201" s="32" t="str">
        <f>IF(Businesses!H3202="","N/A",Businesses!H3202)</f>
        <v>N/A</v>
      </c>
      <c r="I3201" s="32" t="str">
        <f>IF(AND(Businesses!B3202="",Businesses!C3202&lt;&gt;""),0,IF(Businesses!B3202="","N/A",IF(ISNUMBER(Businesses!B3202),Businesses!B3202,0)))</f>
        <v>N/A</v>
      </c>
    </row>
    <row r="3202" spans="2:9">
      <c r="B3202" s="32" t="str">
        <f t="shared" si="99"/>
        <v>N/A</v>
      </c>
      <c r="C3202" s="32" t="str">
        <f>IF(AND(Businesses!D3203="",Businesses!E3203&lt;&gt;""),0,IF(Businesses!D3203="","N/A",IF(ISNUMBER(Businesses!D3203),Businesses!D3203,0)))</f>
        <v>N/A</v>
      </c>
      <c r="D3202" s="32" t="str">
        <f>IF(Businesses!E3203="","N/A",Businesses!E3203)</f>
        <v>N/A</v>
      </c>
      <c r="E3202" s="32" t="str">
        <f>IF(Businesses!F3203="","N/A",Businesses!F3203)</f>
        <v>N/A</v>
      </c>
      <c r="F3202" s="32" t="str">
        <f t="shared" ref="F3202:F3265" si="100">IF(B3202="N/A","N/A",UPPER(TRIM(ProbuildName)))</f>
        <v>N/A</v>
      </c>
      <c r="G3202" s="32" t="str">
        <f>IF(Businesses!G3203="","N/A",Businesses!G3203)</f>
        <v>N/A</v>
      </c>
      <c r="H3202" s="32" t="str">
        <f>IF(Businesses!H3203="","N/A",Businesses!H3203)</f>
        <v>N/A</v>
      </c>
      <c r="I3202" s="32" t="str">
        <f>IF(AND(Businesses!B3203="",Businesses!C3203&lt;&gt;""),0,IF(Businesses!B3203="","N/A",IF(ISNUMBER(Businesses!B3203),Businesses!B3203,0)))</f>
        <v>N/A</v>
      </c>
    </row>
    <row r="3203" spans="2:9">
      <c r="B3203" s="32" t="str">
        <f t="shared" ref="B3203:B3266" si="101">IF(I3203="N/A","N/A","")</f>
        <v>N/A</v>
      </c>
      <c r="C3203" s="32" t="str">
        <f>IF(AND(Businesses!D3204="",Businesses!E3204&lt;&gt;""),0,IF(Businesses!D3204="","N/A",IF(ISNUMBER(Businesses!D3204),Businesses!D3204,0)))</f>
        <v>N/A</v>
      </c>
      <c r="D3203" s="32" t="str">
        <f>IF(Businesses!E3204="","N/A",Businesses!E3204)</f>
        <v>N/A</v>
      </c>
      <c r="E3203" s="32" t="str">
        <f>IF(Businesses!F3204="","N/A",Businesses!F3204)</f>
        <v>N/A</v>
      </c>
      <c r="F3203" s="32" t="str">
        <f t="shared" si="100"/>
        <v>N/A</v>
      </c>
      <c r="G3203" s="32" t="str">
        <f>IF(Businesses!G3204="","N/A",Businesses!G3204)</f>
        <v>N/A</v>
      </c>
      <c r="H3203" s="32" t="str">
        <f>IF(Businesses!H3204="","N/A",Businesses!H3204)</f>
        <v>N/A</v>
      </c>
      <c r="I3203" s="32" t="str">
        <f>IF(AND(Businesses!B3204="",Businesses!C3204&lt;&gt;""),0,IF(Businesses!B3204="","N/A",IF(ISNUMBER(Businesses!B3204),Businesses!B3204,0)))</f>
        <v>N/A</v>
      </c>
    </row>
    <row r="3204" spans="2:9">
      <c r="B3204" s="32" t="str">
        <f t="shared" si="101"/>
        <v>N/A</v>
      </c>
      <c r="C3204" s="32" t="str">
        <f>IF(AND(Businesses!D3205="",Businesses!E3205&lt;&gt;""),0,IF(Businesses!D3205="","N/A",IF(ISNUMBER(Businesses!D3205),Businesses!D3205,0)))</f>
        <v>N/A</v>
      </c>
      <c r="D3204" s="32" t="str">
        <f>IF(Businesses!E3205="","N/A",Businesses!E3205)</f>
        <v>N/A</v>
      </c>
      <c r="E3204" s="32" t="str">
        <f>IF(Businesses!F3205="","N/A",Businesses!F3205)</f>
        <v>N/A</v>
      </c>
      <c r="F3204" s="32" t="str">
        <f t="shared" si="100"/>
        <v>N/A</v>
      </c>
      <c r="G3204" s="32" t="str">
        <f>IF(Businesses!G3205="","N/A",Businesses!G3205)</f>
        <v>N/A</v>
      </c>
      <c r="H3204" s="32" t="str">
        <f>IF(Businesses!H3205="","N/A",Businesses!H3205)</f>
        <v>N/A</v>
      </c>
      <c r="I3204" s="32" t="str">
        <f>IF(AND(Businesses!B3205="",Businesses!C3205&lt;&gt;""),0,IF(Businesses!B3205="","N/A",IF(ISNUMBER(Businesses!B3205),Businesses!B3205,0)))</f>
        <v>N/A</v>
      </c>
    </row>
    <row r="3205" spans="2:9">
      <c r="B3205" s="32" t="str">
        <f t="shared" si="101"/>
        <v>N/A</v>
      </c>
      <c r="C3205" s="32" t="str">
        <f>IF(AND(Businesses!D3206="",Businesses!E3206&lt;&gt;""),0,IF(Businesses!D3206="","N/A",IF(ISNUMBER(Businesses!D3206),Businesses!D3206,0)))</f>
        <v>N/A</v>
      </c>
      <c r="D3205" s="32" t="str">
        <f>IF(Businesses!E3206="","N/A",Businesses!E3206)</f>
        <v>N/A</v>
      </c>
      <c r="E3205" s="32" t="str">
        <f>IF(Businesses!F3206="","N/A",Businesses!F3206)</f>
        <v>N/A</v>
      </c>
      <c r="F3205" s="32" t="str">
        <f t="shared" si="100"/>
        <v>N/A</v>
      </c>
      <c r="G3205" s="32" t="str">
        <f>IF(Businesses!G3206="","N/A",Businesses!G3206)</f>
        <v>N/A</v>
      </c>
      <c r="H3205" s="32" t="str">
        <f>IF(Businesses!H3206="","N/A",Businesses!H3206)</f>
        <v>N/A</v>
      </c>
      <c r="I3205" s="32" t="str">
        <f>IF(AND(Businesses!B3206="",Businesses!C3206&lt;&gt;""),0,IF(Businesses!B3206="","N/A",IF(ISNUMBER(Businesses!B3206),Businesses!B3206,0)))</f>
        <v>N/A</v>
      </c>
    </row>
    <row r="3206" spans="2:9">
      <c r="B3206" s="32" t="str">
        <f t="shared" si="101"/>
        <v>N/A</v>
      </c>
      <c r="C3206" s="32" t="str">
        <f>IF(AND(Businesses!D3207="",Businesses!E3207&lt;&gt;""),0,IF(Businesses!D3207="","N/A",IF(ISNUMBER(Businesses!D3207),Businesses!D3207,0)))</f>
        <v>N/A</v>
      </c>
      <c r="D3206" s="32" t="str">
        <f>IF(Businesses!E3207="","N/A",Businesses!E3207)</f>
        <v>N/A</v>
      </c>
      <c r="E3206" s="32" t="str">
        <f>IF(Businesses!F3207="","N/A",Businesses!F3207)</f>
        <v>N/A</v>
      </c>
      <c r="F3206" s="32" t="str">
        <f t="shared" si="100"/>
        <v>N/A</v>
      </c>
      <c r="G3206" s="32" t="str">
        <f>IF(Businesses!G3207="","N/A",Businesses!G3207)</f>
        <v>N/A</v>
      </c>
      <c r="H3206" s="32" t="str">
        <f>IF(Businesses!H3207="","N/A",Businesses!H3207)</f>
        <v>N/A</v>
      </c>
      <c r="I3206" s="32" t="str">
        <f>IF(AND(Businesses!B3207="",Businesses!C3207&lt;&gt;""),0,IF(Businesses!B3207="","N/A",IF(ISNUMBER(Businesses!B3207),Businesses!B3207,0)))</f>
        <v>N/A</v>
      </c>
    </row>
    <row r="3207" spans="2:9">
      <c r="B3207" s="32" t="str">
        <f t="shared" si="101"/>
        <v>N/A</v>
      </c>
      <c r="C3207" s="32" t="str">
        <f>IF(AND(Businesses!D3208="",Businesses!E3208&lt;&gt;""),0,IF(Businesses!D3208="","N/A",IF(ISNUMBER(Businesses!D3208),Businesses!D3208,0)))</f>
        <v>N/A</v>
      </c>
      <c r="D3207" s="32" t="str">
        <f>IF(Businesses!E3208="","N/A",Businesses!E3208)</f>
        <v>N/A</v>
      </c>
      <c r="E3207" s="32" t="str">
        <f>IF(Businesses!F3208="","N/A",Businesses!F3208)</f>
        <v>N/A</v>
      </c>
      <c r="F3207" s="32" t="str">
        <f t="shared" si="100"/>
        <v>N/A</v>
      </c>
      <c r="G3207" s="32" t="str">
        <f>IF(Businesses!G3208="","N/A",Businesses!G3208)</f>
        <v>N/A</v>
      </c>
      <c r="H3207" s="32" t="str">
        <f>IF(Businesses!H3208="","N/A",Businesses!H3208)</f>
        <v>N/A</v>
      </c>
      <c r="I3207" s="32" t="str">
        <f>IF(AND(Businesses!B3208="",Businesses!C3208&lt;&gt;""),0,IF(Businesses!B3208="","N/A",IF(ISNUMBER(Businesses!B3208),Businesses!B3208,0)))</f>
        <v>N/A</v>
      </c>
    </row>
    <row r="3208" spans="2:9">
      <c r="B3208" s="32" t="str">
        <f t="shared" si="101"/>
        <v>N/A</v>
      </c>
      <c r="C3208" s="32" t="str">
        <f>IF(AND(Businesses!D3209="",Businesses!E3209&lt;&gt;""),0,IF(Businesses!D3209="","N/A",IF(ISNUMBER(Businesses!D3209),Businesses!D3209,0)))</f>
        <v>N/A</v>
      </c>
      <c r="D3208" s="32" t="str">
        <f>IF(Businesses!E3209="","N/A",Businesses!E3209)</f>
        <v>N/A</v>
      </c>
      <c r="E3208" s="32" t="str">
        <f>IF(Businesses!F3209="","N/A",Businesses!F3209)</f>
        <v>N/A</v>
      </c>
      <c r="F3208" s="32" t="str">
        <f t="shared" si="100"/>
        <v>N/A</v>
      </c>
      <c r="G3208" s="32" t="str">
        <f>IF(Businesses!G3209="","N/A",Businesses!G3209)</f>
        <v>N/A</v>
      </c>
      <c r="H3208" s="32" t="str">
        <f>IF(Businesses!H3209="","N/A",Businesses!H3209)</f>
        <v>N/A</v>
      </c>
      <c r="I3208" s="32" t="str">
        <f>IF(AND(Businesses!B3209="",Businesses!C3209&lt;&gt;""),0,IF(Businesses!B3209="","N/A",IF(ISNUMBER(Businesses!B3209),Businesses!B3209,0)))</f>
        <v>N/A</v>
      </c>
    </row>
    <row r="3209" spans="2:9">
      <c r="B3209" s="32" t="str">
        <f t="shared" si="101"/>
        <v>N/A</v>
      </c>
      <c r="C3209" s="32" t="str">
        <f>IF(AND(Businesses!D3210="",Businesses!E3210&lt;&gt;""),0,IF(Businesses!D3210="","N/A",IF(ISNUMBER(Businesses!D3210),Businesses!D3210,0)))</f>
        <v>N/A</v>
      </c>
      <c r="D3209" s="32" t="str">
        <f>IF(Businesses!E3210="","N/A",Businesses!E3210)</f>
        <v>N/A</v>
      </c>
      <c r="E3209" s="32" t="str">
        <f>IF(Businesses!F3210="","N/A",Businesses!F3210)</f>
        <v>N/A</v>
      </c>
      <c r="F3209" s="32" t="str">
        <f t="shared" si="100"/>
        <v>N/A</v>
      </c>
      <c r="G3209" s="32" t="str">
        <f>IF(Businesses!G3210="","N/A",Businesses!G3210)</f>
        <v>N/A</v>
      </c>
      <c r="H3209" s="32" t="str">
        <f>IF(Businesses!H3210="","N/A",Businesses!H3210)</f>
        <v>N/A</v>
      </c>
      <c r="I3209" s="32" t="str">
        <f>IF(AND(Businesses!B3210="",Businesses!C3210&lt;&gt;""),0,IF(Businesses!B3210="","N/A",IF(ISNUMBER(Businesses!B3210),Businesses!B3210,0)))</f>
        <v>N/A</v>
      </c>
    </row>
    <row r="3210" spans="2:9">
      <c r="B3210" s="32" t="str">
        <f t="shared" si="101"/>
        <v>N/A</v>
      </c>
      <c r="C3210" s="32" t="str">
        <f>IF(AND(Businesses!D3211="",Businesses!E3211&lt;&gt;""),0,IF(Businesses!D3211="","N/A",IF(ISNUMBER(Businesses!D3211),Businesses!D3211,0)))</f>
        <v>N/A</v>
      </c>
      <c r="D3210" s="32" t="str">
        <f>IF(Businesses!E3211="","N/A",Businesses!E3211)</f>
        <v>N/A</v>
      </c>
      <c r="E3210" s="32" t="str">
        <f>IF(Businesses!F3211="","N/A",Businesses!F3211)</f>
        <v>N/A</v>
      </c>
      <c r="F3210" s="32" t="str">
        <f t="shared" si="100"/>
        <v>N/A</v>
      </c>
      <c r="G3210" s="32" t="str">
        <f>IF(Businesses!G3211="","N/A",Businesses!G3211)</f>
        <v>N/A</v>
      </c>
      <c r="H3210" s="32" t="str">
        <f>IF(Businesses!H3211="","N/A",Businesses!H3211)</f>
        <v>N/A</v>
      </c>
      <c r="I3210" s="32" t="str">
        <f>IF(AND(Businesses!B3211="",Businesses!C3211&lt;&gt;""),0,IF(Businesses!B3211="","N/A",IF(ISNUMBER(Businesses!B3211),Businesses!B3211,0)))</f>
        <v>N/A</v>
      </c>
    </row>
    <row r="3211" spans="2:9">
      <c r="B3211" s="32" t="str">
        <f t="shared" si="101"/>
        <v>N/A</v>
      </c>
      <c r="C3211" s="32" t="str">
        <f>IF(AND(Businesses!D3212="",Businesses!E3212&lt;&gt;""),0,IF(Businesses!D3212="","N/A",IF(ISNUMBER(Businesses!D3212),Businesses!D3212,0)))</f>
        <v>N/A</v>
      </c>
      <c r="D3211" s="32" t="str">
        <f>IF(Businesses!E3212="","N/A",Businesses!E3212)</f>
        <v>N/A</v>
      </c>
      <c r="E3211" s="32" t="str">
        <f>IF(Businesses!F3212="","N/A",Businesses!F3212)</f>
        <v>N/A</v>
      </c>
      <c r="F3211" s="32" t="str">
        <f t="shared" si="100"/>
        <v>N/A</v>
      </c>
      <c r="G3211" s="32" t="str">
        <f>IF(Businesses!G3212="","N/A",Businesses!G3212)</f>
        <v>N/A</v>
      </c>
      <c r="H3211" s="32" t="str">
        <f>IF(Businesses!H3212="","N/A",Businesses!H3212)</f>
        <v>N/A</v>
      </c>
      <c r="I3211" s="32" t="str">
        <f>IF(AND(Businesses!B3212="",Businesses!C3212&lt;&gt;""),0,IF(Businesses!B3212="","N/A",IF(ISNUMBER(Businesses!B3212),Businesses!B3212,0)))</f>
        <v>N/A</v>
      </c>
    </row>
    <row r="3212" spans="2:9">
      <c r="B3212" s="32" t="str">
        <f t="shared" si="101"/>
        <v>N/A</v>
      </c>
      <c r="C3212" s="32" t="str">
        <f>IF(AND(Businesses!D3213="",Businesses!E3213&lt;&gt;""),0,IF(Businesses!D3213="","N/A",IF(ISNUMBER(Businesses!D3213),Businesses!D3213,0)))</f>
        <v>N/A</v>
      </c>
      <c r="D3212" s="32" t="str">
        <f>IF(Businesses!E3213="","N/A",Businesses!E3213)</f>
        <v>N/A</v>
      </c>
      <c r="E3212" s="32" t="str">
        <f>IF(Businesses!F3213="","N/A",Businesses!F3213)</f>
        <v>N/A</v>
      </c>
      <c r="F3212" s="32" t="str">
        <f t="shared" si="100"/>
        <v>N/A</v>
      </c>
      <c r="G3212" s="32" t="str">
        <f>IF(Businesses!G3213="","N/A",Businesses!G3213)</f>
        <v>N/A</v>
      </c>
      <c r="H3212" s="32" t="str">
        <f>IF(Businesses!H3213="","N/A",Businesses!H3213)</f>
        <v>N/A</v>
      </c>
      <c r="I3212" s="32" t="str">
        <f>IF(AND(Businesses!B3213="",Businesses!C3213&lt;&gt;""),0,IF(Businesses!B3213="","N/A",IF(ISNUMBER(Businesses!B3213),Businesses!B3213,0)))</f>
        <v>N/A</v>
      </c>
    </row>
    <row r="3213" spans="2:9">
      <c r="B3213" s="32" t="str">
        <f t="shared" si="101"/>
        <v>N/A</v>
      </c>
      <c r="C3213" s="32" t="str">
        <f>IF(AND(Businesses!D3214="",Businesses!E3214&lt;&gt;""),0,IF(Businesses!D3214="","N/A",IF(ISNUMBER(Businesses!D3214),Businesses!D3214,0)))</f>
        <v>N/A</v>
      </c>
      <c r="D3213" s="32" t="str">
        <f>IF(Businesses!E3214="","N/A",Businesses!E3214)</f>
        <v>N/A</v>
      </c>
      <c r="E3213" s="32" t="str">
        <f>IF(Businesses!F3214="","N/A",Businesses!F3214)</f>
        <v>N/A</v>
      </c>
      <c r="F3213" s="32" t="str">
        <f t="shared" si="100"/>
        <v>N/A</v>
      </c>
      <c r="G3213" s="32" t="str">
        <f>IF(Businesses!G3214="","N/A",Businesses!G3214)</f>
        <v>N/A</v>
      </c>
      <c r="H3213" s="32" t="str">
        <f>IF(Businesses!H3214="","N/A",Businesses!H3214)</f>
        <v>N/A</v>
      </c>
      <c r="I3213" s="32" t="str">
        <f>IF(AND(Businesses!B3214="",Businesses!C3214&lt;&gt;""),0,IF(Businesses!B3214="","N/A",IF(ISNUMBER(Businesses!B3214),Businesses!B3214,0)))</f>
        <v>N/A</v>
      </c>
    </row>
    <row r="3214" spans="2:9">
      <c r="B3214" s="32" t="str">
        <f t="shared" si="101"/>
        <v>N/A</v>
      </c>
      <c r="C3214" s="32" t="str">
        <f>IF(AND(Businesses!D3215="",Businesses!E3215&lt;&gt;""),0,IF(Businesses!D3215="","N/A",IF(ISNUMBER(Businesses!D3215),Businesses!D3215,0)))</f>
        <v>N/A</v>
      </c>
      <c r="D3214" s="32" t="str">
        <f>IF(Businesses!E3215="","N/A",Businesses!E3215)</f>
        <v>N/A</v>
      </c>
      <c r="E3214" s="32" t="str">
        <f>IF(Businesses!F3215="","N/A",Businesses!F3215)</f>
        <v>N/A</v>
      </c>
      <c r="F3214" s="32" t="str">
        <f t="shared" si="100"/>
        <v>N/A</v>
      </c>
      <c r="G3214" s="32" t="str">
        <f>IF(Businesses!G3215="","N/A",Businesses!G3215)</f>
        <v>N/A</v>
      </c>
      <c r="H3214" s="32" t="str">
        <f>IF(Businesses!H3215="","N/A",Businesses!H3215)</f>
        <v>N/A</v>
      </c>
      <c r="I3214" s="32" t="str">
        <f>IF(AND(Businesses!B3215="",Businesses!C3215&lt;&gt;""),0,IF(Businesses!B3215="","N/A",IF(ISNUMBER(Businesses!B3215),Businesses!B3215,0)))</f>
        <v>N/A</v>
      </c>
    </row>
    <row r="3215" spans="2:9">
      <c r="B3215" s="32" t="str">
        <f t="shared" si="101"/>
        <v>N/A</v>
      </c>
      <c r="C3215" s="32" t="str">
        <f>IF(AND(Businesses!D3216="",Businesses!E3216&lt;&gt;""),0,IF(Businesses!D3216="","N/A",IF(ISNUMBER(Businesses!D3216),Businesses!D3216,0)))</f>
        <v>N/A</v>
      </c>
      <c r="D3215" s="32" t="str">
        <f>IF(Businesses!E3216="","N/A",Businesses!E3216)</f>
        <v>N/A</v>
      </c>
      <c r="E3215" s="32" t="str">
        <f>IF(Businesses!F3216="","N/A",Businesses!F3216)</f>
        <v>N/A</v>
      </c>
      <c r="F3215" s="32" t="str">
        <f t="shared" si="100"/>
        <v>N/A</v>
      </c>
      <c r="G3215" s="32" t="str">
        <f>IF(Businesses!G3216="","N/A",Businesses!G3216)</f>
        <v>N/A</v>
      </c>
      <c r="H3215" s="32" t="str">
        <f>IF(Businesses!H3216="","N/A",Businesses!H3216)</f>
        <v>N/A</v>
      </c>
      <c r="I3215" s="32" t="str">
        <f>IF(AND(Businesses!B3216="",Businesses!C3216&lt;&gt;""),0,IF(Businesses!B3216="","N/A",IF(ISNUMBER(Businesses!B3216),Businesses!B3216,0)))</f>
        <v>N/A</v>
      </c>
    </row>
    <row r="3216" spans="2:9">
      <c r="B3216" s="32" t="str">
        <f t="shared" si="101"/>
        <v>N/A</v>
      </c>
      <c r="C3216" s="32" t="str">
        <f>IF(AND(Businesses!D3217="",Businesses!E3217&lt;&gt;""),0,IF(Businesses!D3217="","N/A",IF(ISNUMBER(Businesses!D3217),Businesses!D3217,0)))</f>
        <v>N/A</v>
      </c>
      <c r="D3216" s="32" t="str">
        <f>IF(Businesses!E3217="","N/A",Businesses!E3217)</f>
        <v>N/A</v>
      </c>
      <c r="E3216" s="32" t="str">
        <f>IF(Businesses!F3217="","N/A",Businesses!F3217)</f>
        <v>N/A</v>
      </c>
      <c r="F3216" s="32" t="str">
        <f t="shared" si="100"/>
        <v>N/A</v>
      </c>
      <c r="G3216" s="32" t="str">
        <f>IF(Businesses!G3217="","N/A",Businesses!G3217)</f>
        <v>N/A</v>
      </c>
      <c r="H3216" s="32" t="str">
        <f>IF(Businesses!H3217="","N/A",Businesses!H3217)</f>
        <v>N/A</v>
      </c>
      <c r="I3216" s="32" t="str">
        <f>IF(AND(Businesses!B3217="",Businesses!C3217&lt;&gt;""),0,IF(Businesses!B3217="","N/A",IF(ISNUMBER(Businesses!B3217),Businesses!B3217,0)))</f>
        <v>N/A</v>
      </c>
    </row>
    <row r="3217" spans="2:9">
      <c r="B3217" s="32" t="str">
        <f t="shared" si="101"/>
        <v>N/A</v>
      </c>
      <c r="C3217" s="32" t="str">
        <f>IF(AND(Businesses!D3218="",Businesses!E3218&lt;&gt;""),0,IF(Businesses!D3218="","N/A",IF(ISNUMBER(Businesses!D3218),Businesses!D3218,0)))</f>
        <v>N/A</v>
      </c>
      <c r="D3217" s="32" t="str">
        <f>IF(Businesses!E3218="","N/A",Businesses!E3218)</f>
        <v>N/A</v>
      </c>
      <c r="E3217" s="32" t="str">
        <f>IF(Businesses!F3218="","N/A",Businesses!F3218)</f>
        <v>N/A</v>
      </c>
      <c r="F3217" s="32" t="str">
        <f t="shared" si="100"/>
        <v>N/A</v>
      </c>
      <c r="G3217" s="32" t="str">
        <f>IF(Businesses!G3218="","N/A",Businesses!G3218)</f>
        <v>N/A</v>
      </c>
      <c r="H3217" s="32" t="str">
        <f>IF(Businesses!H3218="","N/A",Businesses!H3218)</f>
        <v>N/A</v>
      </c>
      <c r="I3217" s="32" t="str">
        <f>IF(AND(Businesses!B3218="",Businesses!C3218&lt;&gt;""),0,IF(Businesses!B3218="","N/A",IF(ISNUMBER(Businesses!B3218),Businesses!B3218,0)))</f>
        <v>N/A</v>
      </c>
    </row>
    <row r="3218" spans="2:9">
      <c r="B3218" s="32" t="str">
        <f t="shared" si="101"/>
        <v>N/A</v>
      </c>
      <c r="C3218" s="32" t="str">
        <f>IF(AND(Businesses!D3219="",Businesses!E3219&lt;&gt;""),0,IF(Businesses!D3219="","N/A",IF(ISNUMBER(Businesses!D3219),Businesses!D3219,0)))</f>
        <v>N/A</v>
      </c>
      <c r="D3218" s="32" t="str">
        <f>IF(Businesses!E3219="","N/A",Businesses!E3219)</f>
        <v>N/A</v>
      </c>
      <c r="E3218" s="32" t="str">
        <f>IF(Businesses!F3219="","N/A",Businesses!F3219)</f>
        <v>N/A</v>
      </c>
      <c r="F3218" s="32" t="str">
        <f t="shared" si="100"/>
        <v>N/A</v>
      </c>
      <c r="G3218" s="32" t="str">
        <f>IF(Businesses!G3219="","N/A",Businesses!G3219)</f>
        <v>N/A</v>
      </c>
      <c r="H3218" s="32" t="str">
        <f>IF(Businesses!H3219="","N/A",Businesses!H3219)</f>
        <v>N/A</v>
      </c>
      <c r="I3218" s="32" t="str">
        <f>IF(AND(Businesses!B3219="",Businesses!C3219&lt;&gt;""),0,IF(Businesses!B3219="","N/A",IF(ISNUMBER(Businesses!B3219),Businesses!B3219,0)))</f>
        <v>N/A</v>
      </c>
    </row>
    <row r="3219" spans="2:9">
      <c r="B3219" s="32" t="str">
        <f t="shared" si="101"/>
        <v>N/A</v>
      </c>
      <c r="C3219" s="32" t="str">
        <f>IF(AND(Businesses!D3220="",Businesses!E3220&lt;&gt;""),0,IF(Businesses!D3220="","N/A",IF(ISNUMBER(Businesses!D3220),Businesses!D3220,0)))</f>
        <v>N/A</v>
      </c>
      <c r="D3219" s="32" t="str">
        <f>IF(Businesses!E3220="","N/A",Businesses!E3220)</f>
        <v>N/A</v>
      </c>
      <c r="E3219" s="32" t="str">
        <f>IF(Businesses!F3220="","N/A",Businesses!F3220)</f>
        <v>N/A</v>
      </c>
      <c r="F3219" s="32" t="str">
        <f t="shared" si="100"/>
        <v>N/A</v>
      </c>
      <c r="G3219" s="32" t="str">
        <f>IF(Businesses!G3220="","N/A",Businesses!G3220)</f>
        <v>N/A</v>
      </c>
      <c r="H3219" s="32" t="str">
        <f>IF(Businesses!H3220="","N/A",Businesses!H3220)</f>
        <v>N/A</v>
      </c>
      <c r="I3219" s="32" t="str">
        <f>IF(AND(Businesses!B3220="",Businesses!C3220&lt;&gt;""),0,IF(Businesses!B3220="","N/A",IF(ISNUMBER(Businesses!B3220),Businesses!B3220,0)))</f>
        <v>N/A</v>
      </c>
    </row>
    <row r="3220" spans="2:9">
      <c r="B3220" s="32" t="str">
        <f t="shared" si="101"/>
        <v>N/A</v>
      </c>
      <c r="C3220" s="32" t="str">
        <f>IF(AND(Businesses!D3221="",Businesses!E3221&lt;&gt;""),0,IF(Businesses!D3221="","N/A",IF(ISNUMBER(Businesses!D3221),Businesses!D3221,0)))</f>
        <v>N/A</v>
      </c>
      <c r="D3220" s="32" t="str">
        <f>IF(Businesses!E3221="","N/A",Businesses!E3221)</f>
        <v>N/A</v>
      </c>
      <c r="E3220" s="32" t="str">
        <f>IF(Businesses!F3221="","N/A",Businesses!F3221)</f>
        <v>N/A</v>
      </c>
      <c r="F3220" s="32" t="str">
        <f t="shared" si="100"/>
        <v>N/A</v>
      </c>
      <c r="G3220" s="32" t="str">
        <f>IF(Businesses!G3221="","N/A",Businesses!G3221)</f>
        <v>N/A</v>
      </c>
      <c r="H3220" s="32" t="str">
        <f>IF(Businesses!H3221="","N/A",Businesses!H3221)</f>
        <v>N/A</v>
      </c>
      <c r="I3220" s="32" t="str">
        <f>IF(AND(Businesses!B3221="",Businesses!C3221&lt;&gt;""),0,IF(Businesses!B3221="","N/A",IF(ISNUMBER(Businesses!B3221),Businesses!B3221,0)))</f>
        <v>N/A</v>
      </c>
    </row>
    <row r="3221" spans="2:9">
      <c r="B3221" s="32" t="str">
        <f t="shared" si="101"/>
        <v>N/A</v>
      </c>
      <c r="C3221" s="32" t="str">
        <f>IF(AND(Businesses!D3222="",Businesses!E3222&lt;&gt;""),0,IF(Businesses!D3222="","N/A",IF(ISNUMBER(Businesses!D3222),Businesses!D3222,0)))</f>
        <v>N/A</v>
      </c>
      <c r="D3221" s="32" t="str">
        <f>IF(Businesses!E3222="","N/A",Businesses!E3222)</f>
        <v>N/A</v>
      </c>
      <c r="E3221" s="32" t="str">
        <f>IF(Businesses!F3222="","N/A",Businesses!F3222)</f>
        <v>N/A</v>
      </c>
      <c r="F3221" s="32" t="str">
        <f t="shared" si="100"/>
        <v>N/A</v>
      </c>
      <c r="G3221" s="32" t="str">
        <f>IF(Businesses!G3222="","N/A",Businesses!G3222)</f>
        <v>N/A</v>
      </c>
      <c r="H3221" s="32" t="str">
        <f>IF(Businesses!H3222="","N/A",Businesses!H3222)</f>
        <v>N/A</v>
      </c>
      <c r="I3221" s="32" t="str">
        <f>IF(AND(Businesses!B3222="",Businesses!C3222&lt;&gt;""),0,IF(Businesses!B3222="","N/A",IF(ISNUMBER(Businesses!B3222),Businesses!B3222,0)))</f>
        <v>N/A</v>
      </c>
    </row>
    <row r="3222" spans="2:9">
      <c r="B3222" s="32" t="str">
        <f t="shared" si="101"/>
        <v>N/A</v>
      </c>
      <c r="C3222" s="32" t="str">
        <f>IF(AND(Businesses!D3223="",Businesses!E3223&lt;&gt;""),0,IF(Businesses!D3223="","N/A",IF(ISNUMBER(Businesses!D3223),Businesses!D3223,0)))</f>
        <v>N/A</v>
      </c>
      <c r="D3222" s="32" t="str">
        <f>IF(Businesses!E3223="","N/A",Businesses!E3223)</f>
        <v>N/A</v>
      </c>
      <c r="E3222" s="32" t="str">
        <f>IF(Businesses!F3223="","N/A",Businesses!F3223)</f>
        <v>N/A</v>
      </c>
      <c r="F3222" s="32" t="str">
        <f t="shared" si="100"/>
        <v>N/A</v>
      </c>
      <c r="G3222" s="32" t="str">
        <f>IF(Businesses!G3223="","N/A",Businesses!G3223)</f>
        <v>N/A</v>
      </c>
      <c r="H3222" s="32" t="str">
        <f>IF(Businesses!H3223="","N/A",Businesses!H3223)</f>
        <v>N/A</v>
      </c>
      <c r="I3222" s="32" t="str">
        <f>IF(AND(Businesses!B3223="",Businesses!C3223&lt;&gt;""),0,IF(Businesses!B3223="","N/A",IF(ISNUMBER(Businesses!B3223),Businesses!B3223,0)))</f>
        <v>N/A</v>
      </c>
    </row>
    <row r="3223" spans="2:9">
      <c r="B3223" s="32" t="str">
        <f t="shared" si="101"/>
        <v>N/A</v>
      </c>
      <c r="C3223" s="32" t="str">
        <f>IF(AND(Businesses!D3224="",Businesses!E3224&lt;&gt;""),0,IF(Businesses!D3224="","N/A",IF(ISNUMBER(Businesses!D3224),Businesses!D3224,0)))</f>
        <v>N/A</v>
      </c>
      <c r="D3223" s="32" t="str">
        <f>IF(Businesses!E3224="","N/A",Businesses!E3224)</f>
        <v>N/A</v>
      </c>
      <c r="E3223" s="32" t="str">
        <f>IF(Businesses!F3224="","N/A",Businesses!F3224)</f>
        <v>N/A</v>
      </c>
      <c r="F3223" s="32" t="str">
        <f t="shared" si="100"/>
        <v>N/A</v>
      </c>
      <c r="G3223" s="32" t="str">
        <f>IF(Businesses!G3224="","N/A",Businesses!G3224)</f>
        <v>N/A</v>
      </c>
      <c r="H3223" s="32" t="str">
        <f>IF(Businesses!H3224="","N/A",Businesses!H3224)</f>
        <v>N/A</v>
      </c>
      <c r="I3223" s="32" t="str">
        <f>IF(AND(Businesses!B3224="",Businesses!C3224&lt;&gt;""),0,IF(Businesses!B3224="","N/A",IF(ISNUMBER(Businesses!B3224),Businesses!B3224,0)))</f>
        <v>N/A</v>
      </c>
    </row>
    <row r="3224" spans="2:9">
      <c r="B3224" s="32" t="str">
        <f t="shared" si="101"/>
        <v>N/A</v>
      </c>
      <c r="C3224" s="32" t="str">
        <f>IF(AND(Businesses!D3225="",Businesses!E3225&lt;&gt;""),0,IF(Businesses!D3225="","N/A",IF(ISNUMBER(Businesses!D3225),Businesses!D3225,0)))</f>
        <v>N/A</v>
      </c>
      <c r="D3224" s="32" t="str">
        <f>IF(Businesses!E3225="","N/A",Businesses!E3225)</f>
        <v>N/A</v>
      </c>
      <c r="E3224" s="32" t="str">
        <f>IF(Businesses!F3225="","N/A",Businesses!F3225)</f>
        <v>N/A</v>
      </c>
      <c r="F3224" s="32" t="str">
        <f t="shared" si="100"/>
        <v>N/A</v>
      </c>
      <c r="G3224" s="32" t="str">
        <f>IF(Businesses!G3225="","N/A",Businesses!G3225)</f>
        <v>N/A</v>
      </c>
      <c r="H3224" s="32" t="str">
        <f>IF(Businesses!H3225="","N/A",Businesses!H3225)</f>
        <v>N/A</v>
      </c>
      <c r="I3224" s="32" t="str">
        <f>IF(AND(Businesses!B3225="",Businesses!C3225&lt;&gt;""),0,IF(Businesses!B3225="","N/A",IF(ISNUMBER(Businesses!B3225),Businesses!B3225,0)))</f>
        <v>N/A</v>
      </c>
    </row>
    <row r="3225" spans="2:9">
      <c r="B3225" s="32" t="str">
        <f t="shared" si="101"/>
        <v>N/A</v>
      </c>
      <c r="C3225" s="32" t="str">
        <f>IF(AND(Businesses!D3226="",Businesses!E3226&lt;&gt;""),0,IF(Businesses!D3226="","N/A",IF(ISNUMBER(Businesses!D3226),Businesses!D3226,0)))</f>
        <v>N/A</v>
      </c>
      <c r="D3225" s="32" t="str">
        <f>IF(Businesses!E3226="","N/A",Businesses!E3226)</f>
        <v>N/A</v>
      </c>
      <c r="E3225" s="32" t="str">
        <f>IF(Businesses!F3226="","N/A",Businesses!F3226)</f>
        <v>N/A</v>
      </c>
      <c r="F3225" s="32" t="str">
        <f t="shared" si="100"/>
        <v>N/A</v>
      </c>
      <c r="G3225" s="32" t="str">
        <f>IF(Businesses!G3226="","N/A",Businesses!G3226)</f>
        <v>N/A</v>
      </c>
      <c r="H3225" s="32" t="str">
        <f>IF(Businesses!H3226="","N/A",Businesses!H3226)</f>
        <v>N/A</v>
      </c>
      <c r="I3225" s="32" t="str">
        <f>IF(AND(Businesses!B3226="",Businesses!C3226&lt;&gt;""),0,IF(Businesses!B3226="","N/A",IF(ISNUMBER(Businesses!B3226),Businesses!B3226,0)))</f>
        <v>N/A</v>
      </c>
    </row>
    <row r="3226" spans="2:9">
      <c r="B3226" s="32" t="str">
        <f t="shared" si="101"/>
        <v>N/A</v>
      </c>
      <c r="C3226" s="32" t="str">
        <f>IF(AND(Businesses!D3227="",Businesses!E3227&lt;&gt;""),0,IF(Businesses!D3227="","N/A",IF(ISNUMBER(Businesses!D3227),Businesses!D3227,0)))</f>
        <v>N/A</v>
      </c>
      <c r="D3226" s="32" t="str">
        <f>IF(Businesses!E3227="","N/A",Businesses!E3227)</f>
        <v>N/A</v>
      </c>
      <c r="E3226" s="32" t="str">
        <f>IF(Businesses!F3227="","N/A",Businesses!F3227)</f>
        <v>N/A</v>
      </c>
      <c r="F3226" s="32" t="str">
        <f t="shared" si="100"/>
        <v>N/A</v>
      </c>
      <c r="G3226" s="32" t="str">
        <f>IF(Businesses!G3227="","N/A",Businesses!G3227)</f>
        <v>N/A</v>
      </c>
      <c r="H3226" s="32" t="str">
        <f>IF(Businesses!H3227="","N/A",Businesses!H3227)</f>
        <v>N/A</v>
      </c>
      <c r="I3226" s="32" t="str">
        <f>IF(AND(Businesses!B3227="",Businesses!C3227&lt;&gt;""),0,IF(Businesses!B3227="","N/A",IF(ISNUMBER(Businesses!B3227),Businesses!B3227,0)))</f>
        <v>N/A</v>
      </c>
    </row>
    <row r="3227" spans="2:9">
      <c r="B3227" s="32" t="str">
        <f t="shared" si="101"/>
        <v>N/A</v>
      </c>
      <c r="C3227" s="32" t="str">
        <f>IF(AND(Businesses!D3228="",Businesses!E3228&lt;&gt;""),0,IF(Businesses!D3228="","N/A",IF(ISNUMBER(Businesses!D3228),Businesses!D3228,0)))</f>
        <v>N/A</v>
      </c>
      <c r="D3227" s="32" t="str">
        <f>IF(Businesses!E3228="","N/A",Businesses!E3228)</f>
        <v>N/A</v>
      </c>
      <c r="E3227" s="32" t="str">
        <f>IF(Businesses!F3228="","N/A",Businesses!F3228)</f>
        <v>N/A</v>
      </c>
      <c r="F3227" s="32" t="str">
        <f t="shared" si="100"/>
        <v>N/A</v>
      </c>
      <c r="G3227" s="32" t="str">
        <f>IF(Businesses!G3228="","N/A",Businesses!G3228)</f>
        <v>N/A</v>
      </c>
      <c r="H3227" s="32" t="str">
        <f>IF(Businesses!H3228="","N/A",Businesses!H3228)</f>
        <v>N/A</v>
      </c>
      <c r="I3227" s="32" t="str">
        <f>IF(AND(Businesses!B3228="",Businesses!C3228&lt;&gt;""),0,IF(Businesses!B3228="","N/A",IF(ISNUMBER(Businesses!B3228),Businesses!B3228,0)))</f>
        <v>N/A</v>
      </c>
    </row>
    <row r="3228" spans="2:9">
      <c r="B3228" s="32" t="str">
        <f t="shared" si="101"/>
        <v>N/A</v>
      </c>
      <c r="C3228" s="32" t="str">
        <f>IF(AND(Businesses!D3229="",Businesses!E3229&lt;&gt;""),0,IF(Businesses!D3229="","N/A",IF(ISNUMBER(Businesses!D3229),Businesses!D3229,0)))</f>
        <v>N/A</v>
      </c>
      <c r="D3228" s="32" t="str">
        <f>IF(Businesses!E3229="","N/A",Businesses!E3229)</f>
        <v>N/A</v>
      </c>
      <c r="E3228" s="32" t="str">
        <f>IF(Businesses!F3229="","N/A",Businesses!F3229)</f>
        <v>N/A</v>
      </c>
      <c r="F3228" s="32" t="str">
        <f t="shared" si="100"/>
        <v>N/A</v>
      </c>
      <c r="G3228" s="32" t="str">
        <f>IF(Businesses!G3229="","N/A",Businesses!G3229)</f>
        <v>N/A</v>
      </c>
      <c r="H3228" s="32" t="str">
        <f>IF(Businesses!H3229="","N/A",Businesses!H3229)</f>
        <v>N/A</v>
      </c>
      <c r="I3228" s="32" t="str">
        <f>IF(AND(Businesses!B3229="",Businesses!C3229&lt;&gt;""),0,IF(Businesses!B3229="","N/A",IF(ISNUMBER(Businesses!B3229),Businesses!B3229,0)))</f>
        <v>N/A</v>
      </c>
    </row>
    <row r="3229" spans="2:9">
      <c r="B3229" s="32" t="str">
        <f t="shared" si="101"/>
        <v>N/A</v>
      </c>
      <c r="C3229" s="32" t="str">
        <f>IF(AND(Businesses!D3230="",Businesses!E3230&lt;&gt;""),0,IF(Businesses!D3230="","N/A",IF(ISNUMBER(Businesses!D3230),Businesses!D3230,0)))</f>
        <v>N/A</v>
      </c>
      <c r="D3229" s="32" t="str">
        <f>IF(Businesses!E3230="","N/A",Businesses!E3230)</f>
        <v>N/A</v>
      </c>
      <c r="E3229" s="32" t="str">
        <f>IF(Businesses!F3230="","N/A",Businesses!F3230)</f>
        <v>N/A</v>
      </c>
      <c r="F3229" s="32" t="str">
        <f t="shared" si="100"/>
        <v>N/A</v>
      </c>
      <c r="G3229" s="32" t="str">
        <f>IF(Businesses!G3230="","N/A",Businesses!G3230)</f>
        <v>N/A</v>
      </c>
      <c r="H3229" s="32" t="str">
        <f>IF(Businesses!H3230="","N/A",Businesses!H3230)</f>
        <v>N/A</v>
      </c>
      <c r="I3229" s="32" t="str">
        <f>IF(AND(Businesses!B3230="",Businesses!C3230&lt;&gt;""),0,IF(Businesses!B3230="","N/A",IF(ISNUMBER(Businesses!B3230),Businesses!B3230,0)))</f>
        <v>N/A</v>
      </c>
    </row>
    <row r="3230" spans="2:9">
      <c r="B3230" s="32" t="str">
        <f t="shared" si="101"/>
        <v>N/A</v>
      </c>
      <c r="C3230" s="32" t="str">
        <f>IF(AND(Businesses!D3231="",Businesses!E3231&lt;&gt;""),0,IF(Businesses!D3231="","N/A",IF(ISNUMBER(Businesses!D3231),Businesses!D3231,0)))</f>
        <v>N/A</v>
      </c>
      <c r="D3230" s="32" t="str">
        <f>IF(Businesses!E3231="","N/A",Businesses!E3231)</f>
        <v>N/A</v>
      </c>
      <c r="E3230" s="32" t="str">
        <f>IF(Businesses!F3231="","N/A",Businesses!F3231)</f>
        <v>N/A</v>
      </c>
      <c r="F3230" s="32" t="str">
        <f t="shared" si="100"/>
        <v>N/A</v>
      </c>
      <c r="G3230" s="32" t="str">
        <f>IF(Businesses!G3231="","N/A",Businesses!G3231)</f>
        <v>N/A</v>
      </c>
      <c r="H3230" s="32" t="str">
        <f>IF(Businesses!H3231="","N/A",Businesses!H3231)</f>
        <v>N/A</v>
      </c>
      <c r="I3230" s="32" t="str">
        <f>IF(AND(Businesses!B3231="",Businesses!C3231&lt;&gt;""),0,IF(Businesses!B3231="","N/A",IF(ISNUMBER(Businesses!B3231),Businesses!B3231,0)))</f>
        <v>N/A</v>
      </c>
    </row>
    <row r="3231" spans="2:9">
      <c r="B3231" s="32" t="str">
        <f t="shared" si="101"/>
        <v>N/A</v>
      </c>
      <c r="C3231" s="32" t="str">
        <f>IF(AND(Businesses!D3232="",Businesses!E3232&lt;&gt;""),0,IF(Businesses!D3232="","N/A",IF(ISNUMBER(Businesses!D3232),Businesses!D3232,0)))</f>
        <v>N/A</v>
      </c>
      <c r="D3231" s="32" t="str">
        <f>IF(Businesses!E3232="","N/A",Businesses!E3232)</f>
        <v>N/A</v>
      </c>
      <c r="E3231" s="32" t="str">
        <f>IF(Businesses!F3232="","N/A",Businesses!F3232)</f>
        <v>N/A</v>
      </c>
      <c r="F3231" s="32" t="str">
        <f t="shared" si="100"/>
        <v>N/A</v>
      </c>
      <c r="G3231" s="32" t="str">
        <f>IF(Businesses!G3232="","N/A",Businesses!G3232)</f>
        <v>N/A</v>
      </c>
      <c r="H3231" s="32" t="str">
        <f>IF(Businesses!H3232="","N/A",Businesses!H3232)</f>
        <v>N/A</v>
      </c>
      <c r="I3231" s="32" t="str">
        <f>IF(AND(Businesses!B3232="",Businesses!C3232&lt;&gt;""),0,IF(Businesses!B3232="","N/A",IF(ISNUMBER(Businesses!B3232),Businesses!B3232,0)))</f>
        <v>N/A</v>
      </c>
    </row>
    <row r="3232" spans="2:9">
      <c r="B3232" s="32" t="str">
        <f t="shared" si="101"/>
        <v>N/A</v>
      </c>
      <c r="C3232" s="32" t="str">
        <f>IF(AND(Businesses!D3233="",Businesses!E3233&lt;&gt;""),0,IF(Businesses!D3233="","N/A",IF(ISNUMBER(Businesses!D3233),Businesses!D3233,0)))</f>
        <v>N/A</v>
      </c>
      <c r="D3232" s="32" t="str">
        <f>IF(Businesses!E3233="","N/A",Businesses!E3233)</f>
        <v>N/A</v>
      </c>
      <c r="E3232" s="32" t="str">
        <f>IF(Businesses!F3233="","N/A",Businesses!F3233)</f>
        <v>N/A</v>
      </c>
      <c r="F3232" s="32" t="str">
        <f t="shared" si="100"/>
        <v>N/A</v>
      </c>
      <c r="G3232" s="32" t="str">
        <f>IF(Businesses!G3233="","N/A",Businesses!G3233)</f>
        <v>N/A</v>
      </c>
      <c r="H3232" s="32" t="str">
        <f>IF(Businesses!H3233="","N/A",Businesses!H3233)</f>
        <v>N/A</v>
      </c>
      <c r="I3232" s="32" t="str">
        <f>IF(AND(Businesses!B3233="",Businesses!C3233&lt;&gt;""),0,IF(Businesses!B3233="","N/A",IF(ISNUMBER(Businesses!B3233),Businesses!B3233,0)))</f>
        <v>N/A</v>
      </c>
    </row>
    <row r="3233" spans="2:9">
      <c r="B3233" s="32" t="str">
        <f t="shared" si="101"/>
        <v>N/A</v>
      </c>
      <c r="C3233" s="32" t="str">
        <f>IF(AND(Businesses!D3234="",Businesses!E3234&lt;&gt;""),0,IF(Businesses!D3234="","N/A",IF(ISNUMBER(Businesses!D3234),Businesses!D3234,0)))</f>
        <v>N/A</v>
      </c>
      <c r="D3233" s="32" t="str">
        <f>IF(Businesses!E3234="","N/A",Businesses!E3234)</f>
        <v>N/A</v>
      </c>
      <c r="E3233" s="32" t="str">
        <f>IF(Businesses!F3234="","N/A",Businesses!F3234)</f>
        <v>N/A</v>
      </c>
      <c r="F3233" s="32" t="str">
        <f t="shared" si="100"/>
        <v>N/A</v>
      </c>
      <c r="G3233" s="32" t="str">
        <f>IF(Businesses!G3234="","N/A",Businesses!G3234)</f>
        <v>N/A</v>
      </c>
      <c r="H3233" s="32" t="str">
        <f>IF(Businesses!H3234="","N/A",Businesses!H3234)</f>
        <v>N/A</v>
      </c>
      <c r="I3233" s="32" t="str">
        <f>IF(AND(Businesses!B3234="",Businesses!C3234&lt;&gt;""),0,IF(Businesses!B3234="","N/A",IF(ISNUMBER(Businesses!B3234),Businesses!B3234,0)))</f>
        <v>N/A</v>
      </c>
    </row>
    <row r="3234" spans="2:9">
      <c r="B3234" s="32" t="str">
        <f t="shared" si="101"/>
        <v>N/A</v>
      </c>
      <c r="C3234" s="32" t="str">
        <f>IF(AND(Businesses!D3235="",Businesses!E3235&lt;&gt;""),0,IF(Businesses!D3235="","N/A",IF(ISNUMBER(Businesses!D3235),Businesses!D3235,0)))</f>
        <v>N/A</v>
      </c>
      <c r="D3234" s="32" t="str">
        <f>IF(Businesses!E3235="","N/A",Businesses!E3235)</f>
        <v>N/A</v>
      </c>
      <c r="E3234" s="32" t="str">
        <f>IF(Businesses!F3235="","N/A",Businesses!F3235)</f>
        <v>N/A</v>
      </c>
      <c r="F3234" s="32" t="str">
        <f t="shared" si="100"/>
        <v>N/A</v>
      </c>
      <c r="G3234" s="32" t="str">
        <f>IF(Businesses!G3235="","N/A",Businesses!G3235)</f>
        <v>N/A</v>
      </c>
      <c r="H3234" s="32" t="str">
        <f>IF(Businesses!H3235="","N/A",Businesses!H3235)</f>
        <v>N/A</v>
      </c>
      <c r="I3234" s="32" t="str">
        <f>IF(AND(Businesses!B3235="",Businesses!C3235&lt;&gt;""),0,IF(Businesses!B3235="","N/A",IF(ISNUMBER(Businesses!B3235),Businesses!B3235,0)))</f>
        <v>N/A</v>
      </c>
    </row>
    <row r="3235" spans="2:9">
      <c r="B3235" s="32" t="str">
        <f t="shared" si="101"/>
        <v>N/A</v>
      </c>
      <c r="C3235" s="32" t="str">
        <f>IF(AND(Businesses!D3236="",Businesses!E3236&lt;&gt;""),0,IF(Businesses!D3236="","N/A",IF(ISNUMBER(Businesses!D3236),Businesses!D3236,0)))</f>
        <v>N/A</v>
      </c>
      <c r="D3235" s="32" t="str">
        <f>IF(Businesses!E3236="","N/A",Businesses!E3236)</f>
        <v>N/A</v>
      </c>
      <c r="E3235" s="32" t="str">
        <f>IF(Businesses!F3236="","N/A",Businesses!F3236)</f>
        <v>N/A</v>
      </c>
      <c r="F3235" s="32" t="str">
        <f t="shared" si="100"/>
        <v>N/A</v>
      </c>
      <c r="G3235" s="32" t="str">
        <f>IF(Businesses!G3236="","N/A",Businesses!G3236)</f>
        <v>N/A</v>
      </c>
      <c r="H3235" s="32" t="str">
        <f>IF(Businesses!H3236="","N/A",Businesses!H3236)</f>
        <v>N/A</v>
      </c>
      <c r="I3235" s="32" t="str">
        <f>IF(AND(Businesses!B3236="",Businesses!C3236&lt;&gt;""),0,IF(Businesses!B3236="","N/A",IF(ISNUMBER(Businesses!B3236),Businesses!B3236,0)))</f>
        <v>N/A</v>
      </c>
    </row>
    <row r="3236" spans="2:9">
      <c r="B3236" s="32" t="str">
        <f t="shared" si="101"/>
        <v>N/A</v>
      </c>
      <c r="C3236" s="32" t="str">
        <f>IF(AND(Businesses!D3237="",Businesses!E3237&lt;&gt;""),0,IF(Businesses!D3237="","N/A",IF(ISNUMBER(Businesses!D3237),Businesses!D3237,0)))</f>
        <v>N/A</v>
      </c>
      <c r="D3236" s="32" t="str">
        <f>IF(Businesses!E3237="","N/A",Businesses!E3237)</f>
        <v>N/A</v>
      </c>
      <c r="E3236" s="32" t="str">
        <f>IF(Businesses!F3237="","N/A",Businesses!F3237)</f>
        <v>N/A</v>
      </c>
      <c r="F3236" s="32" t="str">
        <f t="shared" si="100"/>
        <v>N/A</v>
      </c>
      <c r="G3236" s="32" t="str">
        <f>IF(Businesses!G3237="","N/A",Businesses!G3237)</f>
        <v>N/A</v>
      </c>
      <c r="H3236" s="32" t="str">
        <f>IF(Businesses!H3237="","N/A",Businesses!H3237)</f>
        <v>N/A</v>
      </c>
      <c r="I3236" s="32" t="str">
        <f>IF(AND(Businesses!B3237="",Businesses!C3237&lt;&gt;""),0,IF(Businesses!B3237="","N/A",IF(ISNUMBER(Businesses!B3237),Businesses!B3237,0)))</f>
        <v>N/A</v>
      </c>
    </row>
    <row r="3237" spans="2:9">
      <c r="B3237" s="32" t="str">
        <f t="shared" si="101"/>
        <v>N/A</v>
      </c>
      <c r="C3237" s="32" t="str">
        <f>IF(AND(Businesses!D3238="",Businesses!E3238&lt;&gt;""),0,IF(Businesses!D3238="","N/A",IF(ISNUMBER(Businesses!D3238),Businesses!D3238,0)))</f>
        <v>N/A</v>
      </c>
      <c r="D3237" s="32" t="str">
        <f>IF(Businesses!E3238="","N/A",Businesses!E3238)</f>
        <v>N/A</v>
      </c>
      <c r="E3237" s="32" t="str">
        <f>IF(Businesses!F3238="","N/A",Businesses!F3238)</f>
        <v>N/A</v>
      </c>
      <c r="F3237" s="32" t="str">
        <f t="shared" si="100"/>
        <v>N/A</v>
      </c>
      <c r="G3237" s="32" t="str">
        <f>IF(Businesses!G3238="","N/A",Businesses!G3238)</f>
        <v>N/A</v>
      </c>
      <c r="H3237" s="32" t="str">
        <f>IF(Businesses!H3238="","N/A",Businesses!H3238)</f>
        <v>N/A</v>
      </c>
      <c r="I3237" s="32" t="str">
        <f>IF(AND(Businesses!B3238="",Businesses!C3238&lt;&gt;""),0,IF(Businesses!B3238="","N/A",IF(ISNUMBER(Businesses!B3238),Businesses!B3238,0)))</f>
        <v>N/A</v>
      </c>
    </row>
    <row r="3238" spans="2:9">
      <c r="B3238" s="32" t="str">
        <f t="shared" si="101"/>
        <v>N/A</v>
      </c>
      <c r="C3238" s="32" t="str">
        <f>IF(AND(Businesses!D3239="",Businesses!E3239&lt;&gt;""),0,IF(Businesses!D3239="","N/A",IF(ISNUMBER(Businesses!D3239),Businesses!D3239,0)))</f>
        <v>N/A</v>
      </c>
      <c r="D3238" s="32" t="str">
        <f>IF(Businesses!E3239="","N/A",Businesses!E3239)</f>
        <v>N/A</v>
      </c>
      <c r="E3238" s="32" t="str">
        <f>IF(Businesses!F3239="","N/A",Businesses!F3239)</f>
        <v>N/A</v>
      </c>
      <c r="F3238" s="32" t="str">
        <f t="shared" si="100"/>
        <v>N/A</v>
      </c>
      <c r="G3238" s="32" t="str">
        <f>IF(Businesses!G3239="","N/A",Businesses!G3239)</f>
        <v>N/A</v>
      </c>
      <c r="H3238" s="32" t="str">
        <f>IF(Businesses!H3239="","N/A",Businesses!H3239)</f>
        <v>N/A</v>
      </c>
      <c r="I3238" s="32" t="str">
        <f>IF(AND(Businesses!B3239="",Businesses!C3239&lt;&gt;""),0,IF(Businesses!B3239="","N/A",IF(ISNUMBER(Businesses!B3239),Businesses!B3239,0)))</f>
        <v>N/A</v>
      </c>
    </row>
    <row r="3239" spans="2:9">
      <c r="B3239" s="32" t="str">
        <f t="shared" si="101"/>
        <v>N/A</v>
      </c>
      <c r="C3239" s="32" t="str">
        <f>IF(AND(Businesses!D3240="",Businesses!E3240&lt;&gt;""),0,IF(Businesses!D3240="","N/A",IF(ISNUMBER(Businesses!D3240),Businesses!D3240,0)))</f>
        <v>N/A</v>
      </c>
      <c r="D3239" s="32" t="str">
        <f>IF(Businesses!E3240="","N/A",Businesses!E3240)</f>
        <v>N/A</v>
      </c>
      <c r="E3239" s="32" t="str">
        <f>IF(Businesses!F3240="","N/A",Businesses!F3240)</f>
        <v>N/A</v>
      </c>
      <c r="F3239" s="32" t="str">
        <f t="shared" si="100"/>
        <v>N/A</v>
      </c>
      <c r="G3239" s="32" t="str">
        <f>IF(Businesses!G3240="","N/A",Businesses!G3240)</f>
        <v>N/A</v>
      </c>
      <c r="H3239" s="32" t="str">
        <f>IF(Businesses!H3240="","N/A",Businesses!H3240)</f>
        <v>N/A</v>
      </c>
      <c r="I3239" s="32" t="str">
        <f>IF(AND(Businesses!B3240="",Businesses!C3240&lt;&gt;""),0,IF(Businesses!B3240="","N/A",IF(ISNUMBER(Businesses!B3240),Businesses!B3240,0)))</f>
        <v>N/A</v>
      </c>
    </row>
    <row r="3240" spans="2:9">
      <c r="B3240" s="32" t="str">
        <f t="shared" si="101"/>
        <v>N/A</v>
      </c>
      <c r="C3240" s="32" t="str">
        <f>IF(AND(Businesses!D3241="",Businesses!E3241&lt;&gt;""),0,IF(Businesses!D3241="","N/A",IF(ISNUMBER(Businesses!D3241),Businesses!D3241,0)))</f>
        <v>N/A</v>
      </c>
      <c r="D3240" s="32" t="str">
        <f>IF(Businesses!E3241="","N/A",Businesses!E3241)</f>
        <v>N/A</v>
      </c>
      <c r="E3240" s="32" t="str">
        <f>IF(Businesses!F3241="","N/A",Businesses!F3241)</f>
        <v>N/A</v>
      </c>
      <c r="F3240" s="32" t="str">
        <f t="shared" si="100"/>
        <v>N/A</v>
      </c>
      <c r="G3240" s="32" t="str">
        <f>IF(Businesses!G3241="","N/A",Businesses!G3241)</f>
        <v>N/A</v>
      </c>
      <c r="H3240" s="32" t="str">
        <f>IF(Businesses!H3241="","N/A",Businesses!H3241)</f>
        <v>N/A</v>
      </c>
      <c r="I3240" s="32" t="str">
        <f>IF(AND(Businesses!B3241="",Businesses!C3241&lt;&gt;""),0,IF(Businesses!B3241="","N/A",IF(ISNUMBER(Businesses!B3241),Businesses!B3241,0)))</f>
        <v>N/A</v>
      </c>
    </row>
    <row r="3241" spans="2:9">
      <c r="B3241" s="32" t="str">
        <f t="shared" si="101"/>
        <v>N/A</v>
      </c>
      <c r="C3241" s="32" t="str">
        <f>IF(AND(Businesses!D3242="",Businesses!E3242&lt;&gt;""),0,IF(Businesses!D3242="","N/A",IF(ISNUMBER(Businesses!D3242),Businesses!D3242,0)))</f>
        <v>N/A</v>
      </c>
      <c r="D3241" s="32" t="str">
        <f>IF(Businesses!E3242="","N/A",Businesses!E3242)</f>
        <v>N/A</v>
      </c>
      <c r="E3241" s="32" t="str">
        <f>IF(Businesses!F3242="","N/A",Businesses!F3242)</f>
        <v>N/A</v>
      </c>
      <c r="F3241" s="32" t="str">
        <f t="shared" si="100"/>
        <v>N/A</v>
      </c>
      <c r="G3241" s="32" t="str">
        <f>IF(Businesses!G3242="","N/A",Businesses!G3242)</f>
        <v>N/A</v>
      </c>
      <c r="H3241" s="32" t="str">
        <f>IF(Businesses!H3242="","N/A",Businesses!H3242)</f>
        <v>N/A</v>
      </c>
      <c r="I3241" s="32" t="str">
        <f>IF(AND(Businesses!B3242="",Businesses!C3242&lt;&gt;""),0,IF(Businesses!B3242="","N/A",IF(ISNUMBER(Businesses!B3242),Businesses!B3242,0)))</f>
        <v>N/A</v>
      </c>
    </row>
    <row r="3242" spans="2:9">
      <c r="B3242" s="32" t="str">
        <f t="shared" si="101"/>
        <v>N/A</v>
      </c>
      <c r="C3242" s="32" t="str">
        <f>IF(AND(Businesses!D3243="",Businesses!E3243&lt;&gt;""),0,IF(Businesses!D3243="","N/A",IF(ISNUMBER(Businesses!D3243),Businesses!D3243,0)))</f>
        <v>N/A</v>
      </c>
      <c r="D3242" s="32" t="str">
        <f>IF(Businesses!E3243="","N/A",Businesses!E3243)</f>
        <v>N/A</v>
      </c>
      <c r="E3242" s="32" t="str">
        <f>IF(Businesses!F3243="","N/A",Businesses!F3243)</f>
        <v>N/A</v>
      </c>
      <c r="F3242" s="32" t="str">
        <f t="shared" si="100"/>
        <v>N/A</v>
      </c>
      <c r="G3242" s="32" t="str">
        <f>IF(Businesses!G3243="","N/A",Businesses!G3243)</f>
        <v>N/A</v>
      </c>
      <c r="H3242" s="32" t="str">
        <f>IF(Businesses!H3243="","N/A",Businesses!H3243)</f>
        <v>N/A</v>
      </c>
      <c r="I3242" s="32" t="str">
        <f>IF(AND(Businesses!B3243="",Businesses!C3243&lt;&gt;""),0,IF(Businesses!B3243="","N/A",IF(ISNUMBER(Businesses!B3243),Businesses!B3243,0)))</f>
        <v>N/A</v>
      </c>
    </row>
    <row r="3243" spans="2:9">
      <c r="B3243" s="32" t="str">
        <f t="shared" si="101"/>
        <v>N/A</v>
      </c>
      <c r="C3243" s="32" t="str">
        <f>IF(AND(Businesses!D3244="",Businesses!E3244&lt;&gt;""),0,IF(Businesses!D3244="","N/A",IF(ISNUMBER(Businesses!D3244),Businesses!D3244,0)))</f>
        <v>N/A</v>
      </c>
      <c r="D3243" s="32" t="str">
        <f>IF(Businesses!E3244="","N/A",Businesses!E3244)</f>
        <v>N/A</v>
      </c>
      <c r="E3243" s="32" t="str">
        <f>IF(Businesses!F3244="","N/A",Businesses!F3244)</f>
        <v>N/A</v>
      </c>
      <c r="F3243" s="32" t="str">
        <f t="shared" si="100"/>
        <v>N/A</v>
      </c>
      <c r="G3243" s="32" t="str">
        <f>IF(Businesses!G3244="","N/A",Businesses!G3244)</f>
        <v>N/A</v>
      </c>
      <c r="H3243" s="32" t="str">
        <f>IF(Businesses!H3244="","N/A",Businesses!H3244)</f>
        <v>N/A</v>
      </c>
      <c r="I3243" s="32" t="str">
        <f>IF(AND(Businesses!B3244="",Businesses!C3244&lt;&gt;""),0,IF(Businesses!B3244="","N/A",IF(ISNUMBER(Businesses!B3244),Businesses!B3244,0)))</f>
        <v>N/A</v>
      </c>
    </row>
    <row r="3244" spans="2:9">
      <c r="B3244" s="32" t="str">
        <f t="shared" si="101"/>
        <v>N/A</v>
      </c>
      <c r="C3244" s="32" t="str">
        <f>IF(AND(Businesses!D3245="",Businesses!E3245&lt;&gt;""),0,IF(Businesses!D3245="","N/A",IF(ISNUMBER(Businesses!D3245),Businesses!D3245,0)))</f>
        <v>N/A</v>
      </c>
      <c r="D3244" s="32" t="str">
        <f>IF(Businesses!E3245="","N/A",Businesses!E3245)</f>
        <v>N/A</v>
      </c>
      <c r="E3244" s="32" t="str">
        <f>IF(Businesses!F3245="","N/A",Businesses!F3245)</f>
        <v>N/A</v>
      </c>
      <c r="F3244" s="32" t="str">
        <f t="shared" si="100"/>
        <v>N/A</v>
      </c>
      <c r="G3244" s="32" t="str">
        <f>IF(Businesses!G3245="","N/A",Businesses!G3245)</f>
        <v>N/A</v>
      </c>
      <c r="H3244" s="32" t="str">
        <f>IF(Businesses!H3245="","N/A",Businesses!H3245)</f>
        <v>N/A</v>
      </c>
      <c r="I3244" s="32" t="str">
        <f>IF(AND(Businesses!B3245="",Businesses!C3245&lt;&gt;""),0,IF(Businesses!B3245="","N/A",IF(ISNUMBER(Businesses!B3245),Businesses!B3245,0)))</f>
        <v>N/A</v>
      </c>
    </row>
    <row r="3245" spans="2:9">
      <c r="B3245" s="32" t="str">
        <f t="shared" si="101"/>
        <v>N/A</v>
      </c>
      <c r="C3245" s="32" t="str">
        <f>IF(AND(Businesses!D3246="",Businesses!E3246&lt;&gt;""),0,IF(Businesses!D3246="","N/A",IF(ISNUMBER(Businesses!D3246),Businesses!D3246,0)))</f>
        <v>N/A</v>
      </c>
      <c r="D3245" s="32" t="str">
        <f>IF(Businesses!E3246="","N/A",Businesses!E3246)</f>
        <v>N/A</v>
      </c>
      <c r="E3245" s="32" t="str">
        <f>IF(Businesses!F3246="","N/A",Businesses!F3246)</f>
        <v>N/A</v>
      </c>
      <c r="F3245" s="32" t="str">
        <f t="shared" si="100"/>
        <v>N/A</v>
      </c>
      <c r="G3245" s="32" t="str">
        <f>IF(Businesses!G3246="","N/A",Businesses!G3246)</f>
        <v>N/A</v>
      </c>
      <c r="H3245" s="32" t="str">
        <f>IF(Businesses!H3246="","N/A",Businesses!H3246)</f>
        <v>N/A</v>
      </c>
      <c r="I3245" s="32" t="str">
        <f>IF(AND(Businesses!B3246="",Businesses!C3246&lt;&gt;""),0,IF(Businesses!B3246="","N/A",IF(ISNUMBER(Businesses!B3246),Businesses!B3246,0)))</f>
        <v>N/A</v>
      </c>
    </row>
    <row r="3246" spans="2:9">
      <c r="B3246" s="32" t="str">
        <f t="shared" si="101"/>
        <v>N/A</v>
      </c>
      <c r="C3246" s="32" t="str">
        <f>IF(AND(Businesses!D3247="",Businesses!E3247&lt;&gt;""),0,IF(Businesses!D3247="","N/A",IF(ISNUMBER(Businesses!D3247),Businesses!D3247,0)))</f>
        <v>N/A</v>
      </c>
      <c r="D3246" s="32" t="str">
        <f>IF(Businesses!E3247="","N/A",Businesses!E3247)</f>
        <v>N/A</v>
      </c>
      <c r="E3246" s="32" t="str">
        <f>IF(Businesses!F3247="","N/A",Businesses!F3247)</f>
        <v>N/A</v>
      </c>
      <c r="F3246" s="32" t="str">
        <f t="shared" si="100"/>
        <v>N/A</v>
      </c>
      <c r="G3246" s="32" t="str">
        <f>IF(Businesses!G3247="","N/A",Businesses!G3247)</f>
        <v>N/A</v>
      </c>
      <c r="H3246" s="32" t="str">
        <f>IF(Businesses!H3247="","N/A",Businesses!H3247)</f>
        <v>N/A</v>
      </c>
      <c r="I3246" s="32" t="str">
        <f>IF(AND(Businesses!B3247="",Businesses!C3247&lt;&gt;""),0,IF(Businesses!B3247="","N/A",IF(ISNUMBER(Businesses!B3247),Businesses!B3247,0)))</f>
        <v>N/A</v>
      </c>
    </row>
    <row r="3247" spans="2:9">
      <c r="B3247" s="32" t="str">
        <f t="shared" si="101"/>
        <v>N/A</v>
      </c>
      <c r="C3247" s="32" t="str">
        <f>IF(AND(Businesses!D3248="",Businesses!E3248&lt;&gt;""),0,IF(Businesses!D3248="","N/A",IF(ISNUMBER(Businesses!D3248),Businesses!D3248,0)))</f>
        <v>N/A</v>
      </c>
      <c r="D3247" s="32" t="str">
        <f>IF(Businesses!E3248="","N/A",Businesses!E3248)</f>
        <v>N/A</v>
      </c>
      <c r="E3247" s="32" t="str">
        <f>IF(Businesses!F3248="","N/A",Businesses!F3248)</f>
        <v>N/A</v>
      </c>
      <c r="F3247" s="32" t="str">
        <f t="shared" si="100"/>
        <v>N/A</v>
      </c>
      <c r="G3247" s="32" t="str">
        <f>IF(Businesses!G3248="","N/A",Businesses!G3248)</f>
        <v>N/A</v>
      </c>
      <c r="H3247" s="32" t="str">
        <f>IF(Businesses!H3248="","N/A",Businesses!H3248)</f>
        <v>N/A</v>
      </c>
      <c r="I3247" s="32" t="str">
        <f>IF(AND(Businesses!B3248="",Businesses!C3248&lt;&gt;""),0,IF(Businesses!B3248="","N/A",IF(ISNUMBER(Businesses!B3248),Businesses!B3248,0)))</f>
        <v>N/A</v>
      </c>
    </row>
    <row r="3248" spans="2:9">
      <c r="B3248" s="32" t="str">
        <f t="shared" si="101"/>
        <v>N/A</v>
      </c>
      <c r="C3248" s="32" t="str">
        <f>IF(AND(Businesses!D3249="",Businesses!E3249&lt;&gt;""),0,IF(Businesses!D3249="","N/A",IF(ISNUMBER(Businesses!D3249),Businesses!D3249,0)))</f>
        <v>N/A</v>
      </c>
      <c r="D3248" s="32" t="str">
        <f>IF(Businesses!E3249="","N/A",Businesses!E3249)</f>
        <v>N/A</v>
      </c>
      <c r="E3248" s="32" t="str">
        <f>IF(Businesses!F3249="","N/A",Businesses!F3249)</f>
        <v>N/A</v>
      </c>
      <c r="F3248" s="32" t="str">
        <f t="shared" si="100"/>
        <v>N/A</v>
      </c>
      <c r="G3248" s="32" t="str">
        <f>IF(Businesses!G3249="","N/A",Businesses!G3249)</f>
        <v>N/A</v>
      </c>
      <c r="H3248" s="32" t="str">
        <f>IF(Businesses!H3249="","N/A",Businesses!H3249)</f>
        <v>N/A</v>
      </c>
      <c r="I3248" s="32" t="str">
        <f>IF(AND(Businesses!B3249="",Businesses!C3249&lt;&gt;""),0,IF(Businesses!B3249="","N/A",IF(ISNUMBER(Businesses!B3249),Businesses!B3249,0)))</f>
        <v>N/A</v>
      </c>
    </row>
    <row r="3249" spans="2:9">
      <c r="B3249" s="32" t="str">
        <f t="shared" si="101"/>
        <v>N/A</v>
      </c>
      <c r="C3249" s="32" t="str">
        <f>IF(AND(Businesses!D3250="",Businesses!E3250&lt;&gt;""),0,IF(Businesses!D3250="","N/A",IF(ISNUMBER(Businesses!D3250),Businesses!D3250,0)))</f>
        <v>N/A</v>
      </c>
      <c r="D3249" s="32" t="str">
        <f>IF(Businesses!E3250="","N/A",Businesses!E3250)</f>
        <v>N/A</v>
      </c>
      <c r="E3249" s="32" t="str">
        <f>IF(Businesses!F3250="","N/A",Businesses!F3250)</f>
        <v>N/A</v>
      </c>
      <c r="F3249" s="32" t="str">
        <f t="shared" si="100"/>
        <v>N/A</v>
      </c>
      <c r="G3249" s="32" t="str">
        <f>IF(Businesses!G3250="","N/A",Businesses!G3250)</f>
        <v>N/A</v>
      </c>
      <c r="H3249" s="32" t="str">
        <f>IF(Businesses!H3250="","N/A",Businesses!H3250)</f>
        <v>N/A</v>
      </c>
      <c r="I3249" s="32" t="str">
        <f>IF(AND(Businesses!B3250="",Businesses!C3250&lt;&gt;""),0,IF(Businesses!B3250="","N/A",IF(ISNUMBER(Businesses!B3250),Businesses!B3250,0)))</f>
        <v>N/A</v>
      </c>
    </row>
    <row r="3250" spans="2:9">
      <c r="B3250" s="32" t="str">
        <f t="shared" si="101"/>
        <v>N/A</v>
      </c>
      <c r="C3250" s="32" t="str">
        <f>IF(AND(Businesses!D3251="",Businesses!E3251&lt;&gt;""),0,IF(Businesses!D3251="","N/A",IF(ISNUMBER(Businesses!D3251),Businesses!D3251,0)))</f>
        <v>N/A</v>
      </c>
      <c r="D3250" s="32" t="str">
        <f>IF(Businesses!E3251="","N/A",Businesses!E3251)</f>
        <v>N/A</v>
      </c>
      <c r="E3250" s="32" t="str">
        <f>IF(Businesses!F3251="","N/A",Businesses!F3251)</f>
        <v>N/A</v>
      </c>
      <c r="F3250" s="32" t="str">
        <f t="shared" si="100"/>
        <v>N/A</v>
      </c>
      <c r="G3250" s="32" t="str">
        <f>IF(Businesses!G3251="","N/A",Businesses!G3251)</f>
        <v>N/A</v>
      </c>
      <c r="H3250" s="32" t="str">
        <f>IF(Businesses!H3251="","N/A",Businesses!H3251)</f>
        <v>N/A</v>
      </c>
      <c r="I3250" s="32" t="str">
        <f>IF(AND(Businesses!B3251="",Businesses!C3251&lt;&gt;""),0,IF(Businesses!B3251="","N/A",IF(ISNUMBER(Businesses!B3251),Businesses!B3251,0)))</f>
        <v>N/A</v>
      </c>
    </row>
    <row r="3251" spans="2:9">
      <c r="B3251" s="32" t="str">
        <f t="shared" si="101"/>
        <v>N/A</v>
      </c>
      <c r="C3251" s="32" t="str">
        <f>IF(AND(Businesses!D3252="",Businesses!E3252&lt;&gt;""),0,IF(Businesses!D3252="","N/A",IF(ISNUMBER(Businesses!D3252),Businesses!D3252,0)))</f>
        <v>N/A</v>
      </c>
      <c r="D3251" s="32" t="str">
        <f>IF(Businesses!E3252="","N/A",Businesses!E3252)</f>
        <v>N/A</v>
      </c>
      <c r="E3251" s="32" t="str">
        <f>IF(Businesses!F3252="","N/A",Businesses!F3252)</f>
        <v>N/A</v>
      </c>
      <c r="F3251" s="32" t="str">
        <f t="shared" si="100"/>
        <v>N/A</v>
      </c>
      <c r="G3251" s="32" t="str">
        <f>IF(Businesses!G3252="","N/A",Businesses!G3252)</f>
        <v>N/A</v>
      </c>
      <c r="H3251" s="32" t="str">
        <f>IF(Businesses!H3252="","N/A",Businesses!H3252)</f>
        <v>N/A</v>
      </c>
      <c r="I3251" s="32" t="str">
        <f>IF(AND(Businesses!B3252="",Businesses!C3252&lt;&gt;""),0,IF(Businesses!B3252="","N/A",IF(ISNUMBER(Businesses!B3252),Businesses!B3252,0)))</f>
        <v>N/A</v>
      </c>
    </row>
    <row r="3252" spans="2:9">
      <c r="B3252" s="32" t="str">
        <f t="shared" si="101"/>
        <v>N/A</v>
      </c>
      <c r="C3252" s="32" t="str">
        <f>IF(AND(Businesses!D3253="",Businesses!E3253&lt;&gt;""),0,IF(Businesses!D3253="","N/A",IF(ISNUMBER(Businesses!D3253),Businesses!D3253,0)))</f>
        <v>N/A</v>
      </c>
      <c r="D3252" s="32" t="str">
        <f>IF(Businesses!E3253="","N/A",Businesses!E3253)</f>
        <v>N/A</v>
      </c>
      <c r="E3252" s="32" t="str">
        <f>IF(Businesses!F3253="","N/A",Businesses!F3253)</f>
        <v>N/A</v>
      </c>
      <c r="F3252" s="32" t="str">
        <f t="shared" si="100"/>
        <v>N/A</v>
      </c>
      <c r="G3252" s="32" t="str">
        <f>IF(Businesses!G3253="","N/A",Businesses!G3253)</f>
        <v>N/A</v>
      </c>
      <c r="H3252" s="32" t="str">
        <f>IF(Businesses!H3253="","N/A",Businesses!H3253)</f>
        <v>N/A</v>
      </c>
      <c r="I3252" s="32" t="str">
        <f>IF(AND(Businesses!B3253="",Businesses!C3253&lt;&gt;""),0,IF(Businesses!B3253="","N/A",IF(ISNUMBER(Businesses!B3253),Businesses!B3253,0)))</f>
        <v>N/A</v>
      </c>
    </row>
    <row r="3253" spans="2:9">
      <c r="B3253" s="32" t="str">
        <f t="shared" si="101"/>
        <v>N/A</v>
      </c>
      <c r="C3253" s="32" t="str">
        <f>IF(AND(Businesses!D3254="",Businesses!E3254&lt;&gt;""),0,IF(Businesses!D3254="","N/A",IF(ISNUMBER(Businesses!D3254),Businesses!D3254,0)))</f>
        <v>N/A</v>
      </c>
      <c r="D3253" s="32" t="str">
        <f>IF(Businesses!E3254="","N/A",Businesses!E3254)</f>
        <v>N/A</v>
      </c>
      <c r="E3253" s="32" t="str">
        <f>IF(Businesses!F3254="","N/A",Businesses!F3254)</f>
        <v>N/A</v>
      </c>
      <c r="F3253" s="32" t="str">
        <f t="shared" si="100"/>
        <v>N/A</v>
      </c>
      <c r="G3253" s="32" t="str">
        <f>IF(Businesses!G3254="","N/A",Businesses!G3254)</f>
        <v>N/A</v>
      </c>
      <c r="H3253" s="32" t="str">
        <f>IF(Businesses!H3254="","N/A",Businesses!H3254)</f>
        <v>N/A</v>
      </c>
      <c r="I3253" s="32" t="str">
        <f>IF(AND(Businesses!B3254="",Businesses!C3254&lt;&gt;""),0,IF(Businesses!B3254="","N/A",IF(ISNUMBER(Businesses!B3254),Businesses!B3254,0)))</f>
        <v>N/A</v>
      </c>
    </row>
    <row r="3254" spans="2:9">
      <c r="B3254" s="32" t="str">
        <f t="shared" si="101"/>
        <v>N/A</v>
      </c>
      <c r="C3254" s="32" t="str">
        <f>IF(AND(Businesses!D3255="",Businesses!E3255&lt;&gt;""),0,IF(Businesses!D3255="","N/A",IF(ISNUMBER(Businesses!D3255),Businesses!D3255,0)))</f>
        <v>N/A</v>
      </c>
      <c r="D3254" s="32" t="str">
        <f>IF(Businesses!E3255="","N/A",Businesses!E3255)</f>
        <v>N/A</v>
      </c>
      <c r="E3254" s="32" t="str">
        <f>IF(Businesses!F3255="","N/A",Businesses!F3255)</f>
        <v>N/A</v>
      </c>
      <c r="F3254" s="32" t="str">
        <f t="shared" si="100"/>
        <v>N/A</v>
      </c>
      <c r="G3254" s="32" t="str">
        <f>IF(Businesses!G3255="","N/A",Businesses!G3255)</f>
        <v>N/A</v>
      </c>
      <c r="H3254" s="32" t="str">
        <f>IF(Businesses!H3255="","N/A",Businesses!H3255)</f>
        <v>N/A</v>
      </c>
      <c r="I3254" s="32" t="str">
        <f>IF(AND(Businesses!B3255="",Businesses!C3255&lt;&gt;""),0,IF(Businesses!B3255="","N/A",IF(ISNUMBER(Businesses!B3255),Businesses!B3255,0)))</f>
        <v>N/A</v>
      </c>
    </row>
    <row r="3255" spans="2:9">
      <c r="B3255" s="32" t="str">
        <f t="shared" si="101"/>
        <v>N/A</v>
      </c>
      <c r="C3255" s="32" t="str">
        <f>IF(AND(Businesses!D3256="",Businesses!E3256&lt;&gt;""),0,IF(Businesses!D3256="","N/A",IF(ISNUMBER(Businesses!D3256),Businesses!D3256,0)))</f>
        <v>N/A</v>
      </c>
      <c r="D3255" s="32" t="str">
        <f>IF(Businesses!E3256="","N/A",Businesses!E3256)</f>
        <v>N/A</v>
      </c>
      <c r="E3255" s="32" t="str">
        <f>IF(Businesses!F3256="","N/A",Businesses!F3256)</f>
        <v>N/A</v>
      </c>
      <c r="F3255" s="32" t="str">
        <f t="shared" si="100"/>
        <v>N/A</v>
      </c>
      <c r="G3255" s="32" t="str">
        <f>IF(Businesses!G3256="","N/A",Businesses!G3256)</f>
        <v>N/A</v>
      </c>
      <c r="H3255" s="32" t="str">
        <f>IF(Businesses!H3256="","N/A",Businesses!H3256)</f>
        <v>N/A</v>
      </c>
      <c r="I3255" s="32" t="str">
        <f>IF(AND(Businesses!B3256="",Businesses!C3256&lt;&gt;""),0,IF(Businesses!B3256="","N/A",IF(ISNUMBER(Businesses!B3256),Businesses!B3256,0)))</f>
        <v>N/A</v>
      </c>
    </row>
    <row r="3256" spans="2:9">
      <c r="B3256" s="32" t="str">
        <f t="shared" si="101"/>
        <v>N/A</v>
      </c>
      <c r="C3256" s="32" t="str">
        <f>IF(AND(Businesses!D3257="",Businesses!E3257&lt;&gt;""),0,IF(Businesses!D3257="","N/A",IF(ISNUMBER(Businesses!D3257),Businesses!D3257,0)))</f>
        <v>N/A</v>
      </c>
      <c r="D3256" s="32" t="str">
        <f>IF(Businesses!E3257="","N/A",Businesses!E3257)</f>
        <v>N/A</v>
      </c>
      <c r="E3256" s="32" t="str">
        <f>IF(Businesses!F3257="","N/A",Businesses!F3257)</f>
        <v>N/A</v>
      </c>
      <c r="F3256" s="32" t="str">
        <f t="shared" si="100"/>
        <v>N/A</v>
      </c>
      <c r="G3256" s="32" t="str">
        <f>IF(Businesses!G3257="","N/A",Businesses!G3257)</f>
        <v>N/A</v>
      </c>
      <c r="H3256" s="32" t="str">
        <f>IF(Businesses!H3257="","N/A",Businesses!H3257)</f>
        <v>N/A</v>
      </c>
      <c r="I3256" s="32" t="str">
        <f>IF(AND(Businesses!B3257="",Businesses!C3257&lt;&gt;""),0,IF(Businesses!B3257="","N/A",IF(ISNUMBER(Businesses!B3257),Businesses!B3257,0)))</f>
        <v>N/A</v>
      </c>
    </row>
    <row r="3257" spans="2:9">
      <c r="B3257" s="32" t="str">
        <f t="shared" si="101"/>
        <v>N/A</v>
      </c>
      <c r="C3257" s="32" t="str">
        <f>IF(AND(Businesses!D3258="",Businesses!E3258&lt;&gt;""),0,IF(Businesses!D3258="","N/A",IF(ISNUMBER(Businesses!D3258),Businesses!D3258,0)))</f>
        <v>N/A</v>
      </c>
      <c r="D3257" s="32" t="str">
        <f>IF(Businesses!E3258="","N/A",Businesses!E3258)</f>
        <v>N/A</v>
      </c>
      <c r="E3257" s="32" t="str">
        <f>IF(Businesses!F3258="","N/A",Businesses!F3258)</f>
        <v>N/A</v>
      </c>
      <c r="F3257" s="32" t="str">
        <f t="shared" si="100"/>
        <v>N/A</v>
      </c>
      <c r="G3257" s="32" t="str">
        <f>IF(Businesses!G3258="","N/A",Businesses!G3258)</f>
        <v>N/A</v>
      </c>
      <c r="H3257" s="32" t="str">
        <f>IF(Businesses!H3258="","N/A",Businesses!H3258)</f>
        <v>N/A</v>
      </c>
      <c r="I3257" s="32" t="str">
        <f>IF(AND(Businesses!B3258="",Businesses!C3258&lt;&gt;""),0,IF(Businesses!B3258="","N/A",IF(ISNUMBER(Businesses!B3258),Businesses!B3258,0)))</f>
        <v>N/A</v>
      </c>
    </row>
    <row r="3258" spans="2:9">
      <c r="B3258" s="32" t="str">
        <f t="shared" si="101"/>
        <v>N/A</v>
      </c>
      <c r="C3258" s="32" t="str">
        <f>IF(AND(Businesses!D3259="",Businesses!E3259&lt;&gt;""),0,IF(Businesses!D3259="","N/A",IF(ISNUMBER(Businesses!D3259),Businesses!D3259,0)))</f>
        <v>N/A</v>
      </c>
      <c r="D3258" s="32" t="str">
        <f>IF(Businesses!E3259="","N/A",Businesses!E3259)</f>
        <v>N/A</v>
      </c>
      <c r="E3258" s="32" t="str">
        <f>IF(Businesses!F3259="","N/A",Businesses!F3259)</f>
        <v>N/A</v>
      </c>
      <c r="F3258" s="32" t="str">
        <f t="shared" si="100"/>
        <v>N/A</v>
      </c>
      <c r="G3258" s="32" t="str">
        <f>IF(Businesses!G3259="","N/A",Businesses!G3259)</f>
        <v>N/A</v>
      </c>
      <c r="H3258" s="32" t="str">
        <f>IF(Businesses!H3259="","N/A",Businesses!H3259)</f>
        <v>N/A</v>
      </c>
      <c r="I3258" s="32" t="str">
        <f>IF(AND(Businesses!B3259="",Businesses!C3259&lt;&gt;""),0,IF(Businesses!B3259="","N/A",IF(ISNUMBER(Businesses!B3259),Businesses!B3259,0)))</f>
        <v>N/A</v>
      </c>
    </row>
    <row r="3259" spans="2:9">
      <c r="B3259" s="32" t="str">
        <f t="shared" si="101"/>
        <v>N/A</v>
      </c>
      <c r="C3259" s="32" t="str">
        <f>IF(AND(Businesses!D3260="",Businesses!E3260&lt;&gt;""),0,IF(Businesses!D3260="","N/A",IF(ISNUMBER(Businesses!D3260),Businesses!D3260,0)))</f>
        <v>N/A</v>
      </c>
      <c r="D3259" s="32" t="str">
        <f>IF(Businesses!E3260="","N/A",Businesses!E3260)</f>
        <v>N/A</v>
      </c>
      <c r="E3259" s="32" t="str">
        <f>IF(Businesses!F3260="","N/A",Businesses!F3260)</f>
        <v>N/A</v>
      </c>
      <c r="F3259" s="32" t="str">
        <f t="shared" si="100"/>
        <v>N/A</v>
      </c>
      <c r="G3259" s="32" t="str">
        <f>IF(Businesses!G3260="","N/A",Businesses!G3260)</f>
        <v>N/A</v>
      </c>
      <c r="H3259" s="32" t="str">
        <f>IF(Businesses!H3260="","N/A",Businesses!H3260)</f>
        <v>N/A</v>
      </c>
      <c r="I3259" s="32" t="str">
        <f>IF(AND(Businesses!B3260="",Businesses!C3260&lt;&gt;""),0,IF(Businesses!B3260="","N/A",IF(ISNUMBER(Businesses!B3260),Businesses!B3260,0)))</f>
        <v>N/A</v>
      </c>
    </row>
    <row r="3260" spans="2:9">
      <c r="B3260" s="32" t="str">
        <f t="shared" si="101"/>
        <v>N/A</v>
      </c>
      <c r="C3260" s="32" t="str">
        <f>IF(AND(Businesses!D3261="",Businesses!E3261&lt;&gt;""),0,IF(Businesses!D3261="","N/A",IF(ISNUMBER(Businesses!D3261),Businesses!D3261,0)))</f>
        <v>N/A</v>
      </c>
      <c r="D3260" s="32" t="str">
        <f>IF(Businesses!E3261="","N/A",Businesses!E3261)</f>
        <v>N/A</v>
      </c>
      <c r="E3260" s="32" t="str">
        <f>IF(Businesses!F3261="","N/A",Businesses!F3261)</f>
        <v>N/A</v>
      </c>
      <c r="F3260" s="32" t="str">
        <f t="shared" si="100"/>
        <v>N/A</v>
      </c>
      <c r="G3260" s="32" t="str">
        <f>IF(Businesses!G3261="","N/A",Businesses!G3261)</f>
        <v>N/A</v>
      </c>
      <c r="H3260" s="32" t="str">
        <f>IF(Businesses!H3261="","N/A",Businesses!H3261)</f>
        <v>N/A</v>
      </c>
      <c r="I3260" s="32" t="str">
        <f>IF(AND(Businesses!B3261="",Businesses!C3261&lt;&gt;""),0,IF(Businesses!B3261="","N/A",IF(ISNUMBER(Businesses!B3261),Businesses!B3261,0)))</f>
        <v>N/A</v>
      </c>
    </row>
    <row r="3261" spans="2:9">
      <c r="B3261" s="32" t="str">
        <f t="shared" si="101"/>
        <v>N/A</v>
      </c>
      <c r="C3261" s="32" t="str">
        <f>IF(AND(Businesses!D3262="",Businesses!E3262&lt;&gt;""),0,IF(Businesses!D3262="","N/A",IF(ISNUMBER(Businesses!D3262),Businesses!D3262,0)))</f>
        <v>N/A</v>
      </c>
      <c r="D3261" s="32" t="str">
        <f>IF(Businesses!E3262="","N/A",Businesses!E3262)</f>
        <v>N/A</v>
      </c>
      <c r="E3261" s="32" t="str">
        <f>IF(Businesses!F3262="","N/A",Businesses!F3262)</f>
        <v>N/A</v>
      </c>
      <c r="F3261" s="32" t="str">
        <f t="shared" si="100"/>
        <v>N/A</v>
      </c>
      <c r="G3261" s="32" t="str">
        <f>IF(Businesses!G3262="","N/A",Businesses!G3262)</f>
        <v>N/A</v>
      </c>
      <c r="H3261" s="32" t="str">
        <f>IF(Businesses!H3262="","N/A",Businesses!H3262)</f>
        <v>N/A</v>
      </c>
      <c r="I3261" s="32" t="str">
        <f>IF(AND(Businesses!B3262="",Businesses!C3262&lt;&gt;""),0,IF(Businesses!B3262="","N/A",IF(ISNUMBER(Businesses!B3262),Businesses!B3262,0)))</f>
        <v>N/A</v>
      </c>
    </row>
    <row r="3262" spans="2:9">
      <c r="B3262" s="32" t="str">
        <f t="shared" si="101"/>
        <v>N/A</v>
      </c>
      <c r="C3262" s="32" t="str">
        <f>IF(AND(Businesses!D3263="",Businesses!E3263&lt;&gt;""),0,IF(Businesses!D3263="","N/A",IF(ISNUMBER(Businesses!D3263),Businesses!D3263,0)))</f>
        <v>N/A</v>
      </c>
      <c r="D3262" s="32" t="str">
        <f>IF(Businesses!E3263="","N/A",Businesses!E3263)</f>
        <v>N/A</v>
      </c>
      <c r="E3262" s="32" t="str">
        <f>IF(Businesses!F3263="","N/A",Businesses!F3263)</f>
        <v>N/A</v>
      </c>
      <c r="F3262" s="32" t="str">
        <f t="shared" si="100"/>
        <v>N/A</v>
      </c>
      <c r="G3262" s="32" t="str">
        <f>IF(Businesses!G3263="","N/A",Businesses!G3263)</f>
        <v>N/A</v>
      </c>
      <c r="H3262" s="32" t="str">
        <f>IF(Businesses!H3263="","N/A",Businesses!H3263)</f>
        <v>N/A</v>
      </c>
      <c r="I3262" s="32" t="str">
        <f>IF(AND(Businesses!B3263="",Businesses!C3263&lt;&gt;""),0,IF(Businesses!B3263="","N/A",IF(ISNUMBER(Businesses!B3263),Businesses!B3263,0)))</f>
        <v>N/A</v>
      </c>
    </row>
    <row r="3263" spans="2:9">
      <c r="B3263" s="32" t="str">
        <f t="shared" si="101"/>
        <v>N/A</v>
      </c>
      <c r="C3263" s="32" t="str">
        <f>IF(AND(Businesses!D3264="",Businesses!E3264&lt;&gt;""),0,IF(Businesses!D3264="","N/A",IF(ISNUMBER(Businesses!D3264),Businesses!D3264,0)))</f>
        <v>N/A</v>
      </c>
      <c r="D3263" s="32" t="str">
        <f>IF(Businesses!E3264="","N/A",Businesses!E3264)</f>
        <v>N/A</v>
      </c>
      <c r="E3263" s="32" t="str">
        <f>IF(Businesses!F3264="","N/A",Businesses!F3264)</f>
        <v>N/A</v>
      </c>
      <c r="F3263" s="32" t="str">
        <f t="shared" si="100"/>
        <v>N/A</v>
      </c>
      <c r="G3263" s="32" t="str">
        <f>IF(Businesses!G3264="","N/A",Businesses!G3264)</f>
        <v>N/A</v>
      </c>
      <c r="H3263" s="32" t="str">
        <f>IF(Businesses!H3264="","N/A",Businesses!H3264)</f>
        <v>N/A</v>
      </c>
      <c r="I3263" s="32" t="str">
        <f>IF(AND(Businesses!B3264="",Businesses!C3264&lt;&gt;""),0,IF(Businesses!B3264="","N/A",IF(ISNUMBER(Businesses!B3264),Businesses!B3264,0)))</f>
        <v>N/A</v>
      </c>
    </row>
    <row r="3264" spans="2:9">
      <c r="B3264" s="32" t="str">
        <f t="shared" si="101"/>
        <v>N/A</v>
      </c>
      <c r="C3264" s="32" t="str">
        <f>IF(AND(Businesses!D3265="",Businesses!E3265&lt;&gt;""),0,IF(Businesses!D3265="","N/A",IF(ISNUMBER(Businesses!D3265),Businesses!D3265,0)))</f>
        <v>N/A</v>
      </c>
      <c r="D3264" s="32" t="str">
        <f>IF(Businesses!E3265="","N/A",Businesses!E3265)</f>
        <v>N/A</v>
      </c>
      <c r="E3264" s="32" t="str">
        <f>IF(Businesses!F3265="","N/A",Businesses!F3265)</f>
        <v>N/A</v>
      </c>
      <c r="F3264" s="32" t="str">
        <f t="shared" si="100"/>
        <v>N/A</v>
      </c>
      <c r="G3264" s="32" t="str">
        <f>IF(Businesses!G3265="","N/A",Businesses!G3265)</f>
        <v>N/A</v>
      </c>
      <c r="H3264" s="32" t="str">
        <f>IF(Businesses!H3265="","N/A",Businesses!H3265)</f>
        <v>N/A</v>
      </c>
      <c r="I3264" s="32" t="str">
        <f>IF(AND(Businesses!B3265="",Businesses!C3265&lt;&gt;""),0,IF(Businesses!B3265="","N/A",IF(ISNUMBER(Businesses!B3265),Businesses!B3265,0)))</f>
        <v>N/A</v>
      </c>
    </row>
    <row r="3265" spans="2:9">
      <c r="B3265" s="32" t="str">
        <f t="shared" si="101"/>
        <v>N/A</v>
      </c>
      <c r="C3265" s="32" t="str">
        <f>IF(AND(Businesses!D3266="",Businesses!E3266&lt;&gt;""),0,IF(Businesses!D3266="","N/A",IF(ISNUMBER(Businesses!D3266),Businesses!D3266,0)))</f>
        <v>N/A</v>
      </c>
      <c r="D3265" s="32" t="str">
        <f>IF(Businesses!E3266="","N/A",Businesses!E3266)</f>
        <v>N/A</v>
      </c>
      <c r="E3265" s="32" t="str">
        <f>IF(Businesses!F3266="","N/A",Businesses!F3266)</f>
        <v>N/A</v>
      </c>
      <c r="F3265" s="32" t="str">
        <f t="shared" si="100"/>
        <v>N/A</v>
      </c>
      <c r="G3265" s="32" t="str">
        <f>IF(Businesses!G3266="","N/A",Businesses!G3266)</f>
        <v>N/A</v>
      </c>
      <c r="H3265" s="32" t="str">
        <f>IF(Businesses!H3266="","N/A",Businesses!H3266)</f>
        <v>N/A</v>
      </c>
      <c r="I3265" s="32" t="str">
        <f>IF(AND(Businesses!B3266="",Businesses!C3266&lt;&gt;""),0,IF(Businesses!B3266="","N/A",IF(ISNUMBER(Businesses!B3266),Businesses!B3266,0)))</f>
        <v>N/A</v>
      </c>
    </row>
    <row r="3266" spans="2:9">
      <c r="B3266" s="32" t="str">
        <f t="shared" si="101"/>
        <v>N/A</v>
      </c>
      <c r="C3266" s="32" t="str">
        <f>IF(AND(Businesses!D3267="",Businesses!E3267&lt;&gt;""),0,IF(Businesses!D3267="","N/A",IF(ISNUMBER(Businesses!D3267),Businesses!D3267,0)))</f>
        <v>N/A</v>
      </c>
      <c r="D3266" s="32" t="str">
        <f>IF(Businesses!E3267="","N/A",Businesses!E3267)</f>
        <v>N/A</v>
      </c>
      <c r="E3266" s="32" t="str">
        <f>IF(Businesses!F3267="","N/A",Businesses!F3267)</f>
        <v>N/A</v>
      </c>
      <c r="F3266" s="32" t="str">
        <f t="shared" ref="F3266:F3329" si="102">IF(B3266="N/A","N/A",UPPER(TRIM(ProbuildName)))</f>
        <v>N/A</v>
      </c>
      <c r="G3266" s="32" t="str">
        <f>IF(Businesses!G3267="","N/A",Businesses!G3267)</f>
        <v>N/A</v>
      </c>
      <c r="H3266" s="32" t="str">
        <f>IF(Businesses!H3267="","N/A",Businesses!H3267)</f>
        <v>N/A</v>
      </c>
      <c r="I3266" s="32" t="str">
        <f>IF(AND(Businesses!B3267="",Businesses!C3267&lt;&gt;""),0,IF(Businesses!B3267="","N/A",IF(ISNUMBER(Businesses!B3267),Businesses!B3267,0)))</f>
        <v>N/A</v>
      </c>
    </row>
    <row r="3267" spans="2:9">
      <c r="B3267" s="32" t="str">
        <f t="shared" ref="B3267:B3330" si="103">IF(I3267="N/A","N/A","")</f>
        <v>N/A</v>
      </c>
      <c r="C3267" s="32" t="str">
        <f>IF(AND(Businesses!D3268="",Businesses!E3268&lt;&gt;""),0,IF(Businesses!D3268="","N/A",IF(ISNUMBER(Businesses!D3268),Businesses!D3268,0)))</f>
        <v>N/A</v>
      </c>
      <c r="D3267" s="32" t="str">
        <f>IF(Businesses!E3268="","N/A",Businesses!E3268)</f>
        <v>N/A</v>
      </c>
      <c r="E3267" s="32" t="str">
        <f>IF(Businesses!F3268="","N/A",Businesses!F3268)</f>
        <v>N/A</v>
      </c>
      <c r="F3267" s="32" t="str">
        <f t="shared" si="102"/>
        <v>N/A</v>
      </c>
      <c r="G3267" s="32" t="str">
        <f>IF(Businesses!G3268="","N/A",Businesses!G3268)</f>
        <v>N/A</v>
      </c>
      <c r="H3267" s="32" t="str">
        <f>IF(Businesses!H3268="","N/A",Businesses!H3268)</f>
        <v>N/A</v>
      </c>
      <c r="I3267" s="32" t="str">
        <f>IF(AND(Businesses!B3268="",Businesses!C3268&lt;&gt;""),0,IF(Businesses!B3268="","N/A",IF(ISNUMBER(Businesses!B3268),Businesses!B3268,0)))</f>
        <v>N/A</v>
      </c>
    </row>
    <row r="3268" spans="2:9">
      <c r="B3268" s="32" t="str">
        <f t="shared" si="103"/>
        <v>N/A</v>
      </c>
      <c r="C3268" s="32" t="str">
        <f>IF(AND(Businesses!D3269="",Businesses!E3269&lt;&gt;""),0,IF(Businesses!D3269="","N/A",IF(ISNUMBER(Businesses!D3269),Businesses!D3269,0)))</f>
        <v>N/A</v>
      </c>
      <c r="D3268" s="32" t="str">
        <f>IF(Businesses!E3269="","N/A",Businesses!E3269)</f>
        <v>N/A</v>
      </c>
      <c r="E3268" s="32" t="str">
        <f>IF(Businesses!F3269="","N/A",Businesses!F3269)</f>
        <v>N/A</v>
      </c>
      <c r="F3268" s="32" t="str">
        <f t="shared" si="102"/>
        <v>N/A</v>
      </c>
      <c r="G3268" s="32" t="str">
        <f>IF(Businesses!G3269="","N/A",Businesses!G3269)</f>
        <v>N/A</v>
      </c>
      <c r="H3268" s="32" t="str">
        <f>IF(Businesses!H3269="","N/A",Businesses!H3269)</f>
        <v>N/A</v>
      </c>
      <c r="I3268" s="32" t="str">
        <f>IF(AND(Businesses!B3269="",Businesses!C3269&lt;&gt;""),0,IF(Businesses!B3269="","N/A",IF(ISNUMBER(Businesses!B3269),Businesses!B3269,0)))</f>
        <v>N/A</v>
      </c>
    </row>
    <row r="3269" spans="2:9">
      <c r="B3269" s="32" t="str">
        <f t="shared" si="103"/>
        <v>N/A</v>
      </c>
      <c r="C3269" s="32" t="str">
        <f>IF(AND(Businesses!D3270="",Businesses!E3270&lt;&gt;""),0,IF(Businesses!D3270="","N/A",IF(ISNUMBER(Businesses!D3270),Businesses!D3270,0)))</f>
        <v>N/A</v>
      </c>
      <c r="D3269" s="32" t="str">
        <f>IF(Businesses!E3270="","N/A",Businesses!E3270)</f>
        <v>N/A</v>
      </c>
      <c r="E3269" s="32" t="str">
        <f>IF(Businesses!F3270="","N/A",Businesses!F3270)</f>
        <v>N/A</v>
      </c>
      <c r="F3269" s="32" t="str">
        <f t="shared" si="102"/>
        <v>N/A</v>
      </c>
      <c r="G3269" s="32" t="str">
        <f>IF(Businesses!G3270="","N/A",Businesses!G3270)</f>
        <v>N/A</v>
      </c>
      <c r="H3269" s="32" t="str">
        <f>IF(Businesses!H3270="","N/A",Businesses!H3270)</f>
        <v>N/A</v>
      </c>
      <c r="I3269" s="32" t="str">
        <f>IF(AND(Businesses!B3270="",Businesses!C3270&lt;&gt;""),0,IF(Businesses!B3270="","N/A",IF(ISNUMBER(Businesses!B3270),Businesses!B3270,0)))</f>
        <v>N/A</v>
      </c>
    </row>
    <row r="3270" spans="2:9">
      <c r="B3270" s="32" t="str">
        <f t="shared" si="103"/>
        <v>N/A</v>
      </c>
      <c r="C3270" s="32" t="str">
        <f>IF(AND(Businesses!D3271="",Businesses!E3271&lt;&gt;""),0,IF(Businesses!D3271="","N/A",IF(ISNUMBER(Businesses!D3271),Businesses!D3271,0)))</f>
        <v>N/A</v>
      </c>
      <c r="D3270" s="32" t="str">
        <f>IF(Businesses!E3271="","N/A",Businesses!E3271)</f>
        <v>N/A</v>
      </c>
      <c r="E3270" s="32" t="str">
        <f>IF(Businesses!F3271="","N/A",Businesses!F3271)</f>
        <v>N/A</v>
      </c>
      <c r="F3270" s="32" t="str">
        <f t="shared" si="102"/>
        <v>N/A</v>
      </c>
      <c r="G3270" s="32" t="str">
        <f>IF(Businesses!G3271="","N/A",Businesses!G3271)</f>
        <v>N/A</v>
      </c>
      <c r="H3270" s="32" t="str">
        <f>IF(Businesses!H3271="","N/A",Businesses!H3271)</f>
        <v>N/A</v>
      </c>
      <c r="I3270" s="32" t="str">
        <f>IF(AND(Businesses!B3271="",Businesses!C3271&lt;&gt;""),0,IF(Businesses!B3271="","N/A",IF(ISNUMBER(Businesses!B3271),Businesses!B3271,0)))</f>
        <v>N/A</v>
      </c>
    </row>
    <row r="3271" spans="2:9">
      <c r="B3271" s="32" t="str">
        <f t="shared" si="103"/>
        <v>N/A</v>
      </c>
      <c r="C3271" s="32" t="str">
        <f>IF(AND(Businesses!D3272="",Businesses!E3272&lt;&gt;""),0,IF(Businesses!D3272="","N/A",IF(ISNUMBER(Businesses!D3272),Businesses!D3272,0)))</f>
        <v>N/A</v>
      </c>
      <c r="D3271" s="32" t="str">
        <f>IF(Businesses!E3272="","N/A",Businesses!E3272)</f>
        <v>N/A</v>
      </c>
      <c r="E3271" s="32" t="str">
        <f>IF(Businesses!F3272="","N/A",Businesses!F3272)</f>
        <v>N/A</v>
      </c>
      <c r="F3271" s="32" t="str">
        <f t="shared" si="102"/>
        <v>N/A</v>
      </c>
      <c r="G3271" s="32" t="str">
        <f>IF(Businesses!G3272="","N/A",Businesses!G3272)</f>
        <v>N/A</v>
      </c>
      <c r="H3271" s="32" t="str">
        <f>IF(Businesses!H3272="","N/A",Businesses!H3272)</f>
        <v>N/A</v>
      </c>
      <c r="I3271" s="32" t="str">
        <f>IF(AND(Businesses!B3272="",Businesses!C3272&lt;&gt;""),0,IF(Businesses!B3272="","N/A",IF(ISNUMBER(Businesses!B3272),Businesses!B3272,0)))</f>
        <v>N/A</v>
      </c>
    </row>
    <row r="3272" spans="2:9">
      <c r="B3272" s="32" t="str">
        <f t="shared" si="103"/>
        <v>N/A</v>
      </c>
      <c r="C3272" s="32" t="str">
        <f>IF(AND(Businesses!D3273="",Businesses!E3273&lt;&gt;""),0,IF(Businesses!D3273="","N/A",IF(ISNUMBER(Businesses!D3273),Businesses!D3273,0)))</f>
        <v>N/A</v>
      </c>
      <c r="D3272" s="32" t="str">
        <f>IF(Businesses!E3273="","N/A",Businesses!E3273)</f>
        <v>N/A</v>
      </c>
      <c r="E3272" s="32" t="str">
        <f>IF(Businesses!F3273="","N/A",Businesses!F3273)</f>
        <v>N/A</v>
      </c>
      <c r="F3272" s="32" t="str">
        <f t="shared" si="102"/>
        <v>N/A</v>
      </c>
      <c r="G3272" s="32" t="str">
        <f>IF(Businesses!G3273="","N/A",Businesses!G3273)</f>
        <v>N/A</v>
      </c>
      <c r="H3272" s="32" t="str">
        <f>IF(Businesses!H3273="","N/A",Businesses!H3273)</f>
        <v>N/A</v>
      </c>
      <c r="I3272" s="32" t="str">
        <f>IF(AND(Businesses!B3273="",Businesses!C3273&lt;&gt;""),0,IF(Businesses!B3273="","N/A",IF(ISNUMBER(Businesses!B3273),Businesses!B3273,0)))</f>
        <v>N/A</v>
      </c>
    </row>
    <row r="3273" spans="2:9">
      <c r="B3273" s="32" t="str">
        <f t="shared" si="103"/>
        <v>N/A</v>
      </c>
      <c r="C3273" s="32" t="str">
        <f>IF(AND(Businesses!D3274="",Businesses!E3274&lt;&gt;""),0,IF(Businesses!D3274="","N/A",IF(ISNUMBER(Businesses!D3274),Businesses!D3274,0)))</f>
        <v>N/A</v>
      </c>
      <c r="D3273" s="32" t="str">
        <f>IF(Businesses!E3274="","N/A",Businesses!E3274)</f>
        <v>N/A</v>
      </c>
      <c r="E3273" s="32" t="str">
        <f>IF(Businesses!F3274="","N/A",Businesses!F3274)</f>
        <v>N/A</v>
      </c>
      <c r="F3273" s="32" t="str">
        <f t="shared" si="102"/>
        <v>N/A</v>
      </c>
      <c r="G3273" s="32" t="str">
        <f>IF(Businesses!G3274="","N/A",Businesses!G3274)</f>
        <v>N/A</v>
      </c>
      <c r="H3273" s="32" t="str">
        <f>IF(Businesses!H3274="","N/A",Businesses!H3274)</f>
        <v>N/A</v>
      </c>
      <c r="I3273" s="32" t="str">
        <f>IF(AND(Businesses!B3274="",Businesses!C3274&lt;&gt;""),0,IF(Businesses!B3274="","N/A",IF(ISNUMBER(Businesses!B3274),Businesses!B3274,0)))</f>
        <v>N/A</v>
      </c>
    </row>
    <row r="3274" spans="2:9">
      <c r="B3274" s="32" t="str">
        <f t="shared" si="103"/>
        <v>N/A</v>
      </c>
      <c r="C3274" s="32" t="str">
        <f>IF(AND(Businesses!D3275="",Businesses!E3275&lt;&gt;""),0,IF(Businesses!D3275="","N/A",IF(ISNUMBER(Businesses!D3275),Businesses!D3275,0)))</f>
        <v>N/A</v>
      </c>
      <c r="D3274" s="32" t="str">
        <f>IF(Businesses!E3275="","N/A",Businesses!E3275)</f>
        <v>N/A</v>
      </c>
      <c r="E3274" s="32" t="str">
        <f>IF(Businesses!F3275="","N/A",Businesses!F3275)</f>
        <v>N/A</v>
      </c>
      <c r="F3274" s="32" t="str">
        <f t="shared" si="102"/>
        <v>N/A</v>
      </c>
      <c r="G3274" s="32" t="str">
        <f>IF(Businesses!G3275="","N/A",Businesses!G3275)</f>
        <v>N/A</v>
      </c>
      <c r="H3274" s="32" t="str">
        <f>IF(Businesses!H3275="","N/A",Businesses!H3275)</f>
        <v>N/A</v>
      </c>
      <c r="I3274" s="32" t="str">
        <f>IF(AND(Businesses!B3275="",Businesses!C3275&lt;&gt;""),0,IF(Businesses!B3275="","N/A",IF(ISNUMBER(Businesses!B3275),Businesses!B3275,0)))</f>
        <v>N/A</v>
      </c>
    </row>
    <row r="3275" spans="2:9">
      <c r="B3275" s="32" t="str">
        <f t="shared" si="103"/>
        <v>N/A</v>
      </c>
      <c r="C3275" s="32" t="str">
        <f>IF(AND(Businesses!D3276="",Businesses!E3276&lt;&gt;""),0,IF(Businesses!D3276="","N/A",IF(ISNUMBER(Businesses!D3276),Businesses!D3276,0)))</f>
        <v>N/A</v>
      </c>
      <c r="D3275" s="32" t="str">
        <f>IF(Businesses!E3276="","N/A",Businesses!E3276)</f>
        <v>N/A</v>
      </c>
      <c r="E3275" s="32" t="str">
        <f>IF(Businesses!F3276="","N/A",Businesses!F3276)</f>
        <v>N/A</v>
      </c>
      <c r="F3275" s="32" t="str">
        <f t="shared" si="102"/>
        <v>N/A</v>
      </c>
      <c r="G3275" s="32" t="str">
        <f>IF(Businesses!G3276="","N/A",Businesses!G3276)</f>
        <v>N/A</v>
      </c>
      <c r="H3275" s="32" t="str">
        <f>IF(Businesses!H3276="","N/A",Businesses!H3276)</f>
        <v>N/A</v>
      </c>
      <c r="I3275" s="32" t="str">
        <f>IF(AND(Businesses!B3276="",Businesses!C3276&lt;&gt;""),0,IF(Businesses!B3276="","N/A",IF(ISNUMBER(Businesses!B3276),Businesses!B3276,0)))</f>
        <v>N/A</v>
      </c>
    </row>
    <row r="3276" spans="2:9">
      <c r="B3276" s="32" t="str">
        <f t="shared" si="103"/>
        <v>N/A</v>
      </c>
      <c r="C3276" s="32" t="str">
        <f>IF(AND(Businesses!D3277="",Businesses!E3277&lt;&gt;""),0,IF(Businesses!D3277="","N/A",IF(ISNUMBER(Businesses!D3277),Businesses!D3277,0)))</f>
        <v>N/A</v>
      </c>
      <c r="D3276" s="32" t="str">
        <f>IF(Businesses!E3277="","N/A",Businesses!E3277)</f>
        <v>N/A</v>
      </c>
      <c r="E3276" s="32" t="str">
        <f>IF(Businesses!F3277="","N/A",Businesses!F3277)</f>
        <v>N/A</v>
      </c>
      <c r="F3276" s="32" t="str">
        <f t="shared" si="102"/>
        <v>N/A</v>
      </c>
      <c r="G3276" s="32" t="str">
        <f>IF(Businesses!G3277="","N/A",Businesses!G3277)</f>
        <v>N/A</v>
      </c>
      <c r="H3276" s="32" t="str">
        <f>IF(Businesses!H3277="","N/A",Businesses!H3277)</f>
        <v>N/A</v>
      </c>
      <c r="I3276" s="32" t="str">
        <f>IF(AND(Businesses!B3277="",Businesses!C3277&lt;&gt;""),0,IF(Businesses!B3277="","N/A",IF(ISNUMBER(Businesses!B3277),Businesses!B3277,0)))</f>
        <v>N/A</v>
      </c>
    </row>
    <row r="3277" spans="2:9">
      <c r="B3277" s="32" t="str">
        <f t="shared" si="103"/>
        <v>N/A</v>
      </c>
      <c r="C3277" s="32" t="str">
        <f>IF(AND(Businesses!D3278="",Businesses!E3278&lt;&gt;""),0,IF(Businesses!D3278="","N/A",IF(ISNUMBER(Businesses!D3278),Businesses!D3278,0)))</f>
        <v>N/A</v>
      </c>
      <c r="D3277" s="32" t="str">
        <f>IF(Businesses!E3278="","N/A",Businesses!E3278)</f>
        <v>N/A</v>
      </c>
      <c r="E3277" s="32" t="str">
        <f>IF(Businesses!F3278="","N/A",Businesses!F3278)</f>
        <v>N/A</v>
      </c>
      <c r="F3277" s="32" t="str">
        <f t="shared" si="102"/>
        <v>N/A</v>
      </c>
      <c r="G3277" s="32" t="str">
        <f>IF(Businesses!G3278="","N/A",Businesses!G3278)</f>
        <v>N/A</v>
      </c>
      <c r="H3277" s="32" t="str">
        <f>IF(Businesses!H3278="","N/A",Businesses!H3278)</f>
        <v>N/A</v>
      </c>
      <c r="I3277" s="32" t="str">
        <f>IF(AND(Businesses!B3278="",Businesses!C3278&lt;&gt;""),0,IF(Businesses!B3278="","N/A",IF(ISNUMBER(Businesses!B3278),Businesses!B3278,0)))</f>
        <v>N/A</v>
      </c>
    </row>
    <row r="3278" spans="2:9">
      <c r="B3278" s="32" t="str">
        <f t="shared" si="103"/>
        <v>N/A</v>
      </c>
      <c r="C3278" s="32" t="str">
        <f>IF(AND(Businesses!D3279="",Businesses!E3279&lt;&gt;""),0,IF(Businesses!D3279="","N/A",IF(ISNUMBER(Businesses!D3279),Businesses!D3279,0)))</f>
        <v>N/A</v>
      </c>
      <c r="D3278" s="32" t="str">
        <f>IF(Businesses!E3279="","N/A",Businesses!E3279)</f>
        <v>N/A</v>
      </c>
      <c r="E3278" s="32" t="str">
        <f>IF(Businesses!F3279="","N/A",Businesses!F3279)</f>
        <v>N/A</v>
      </c>
      <c r="F3278" s="32" t="str">
        <f t="shared" si="102"/>
        <v>N/A</v>
      </c>
      <c r="G3278" s="32" t="str">
        <f>IF(Businesses!G3279="","N/A",Businesses!G3279)</f>
        <v>N/A</v>
      </c>
      <c r="H3278" s="32" t="str">
        <f>IF(Businesses!H3279="","N/A",Businesses!H3279)</f>
        <v>N/A</v>
      </c>
      <c r="I3278" s="32" t="str">
        <f>IF(AND(Businesses!B3279="",Businesses!C3279&lt;&gt;""),0,IF(Businesses!B3279="","N/A",IF(ISNUMBER(Businesses!B3279),Businesses!B3279,0)))</f>
        <v>N/A</v>
      </c>
    </row>
    <row r="3279" spans="2:9">
      <c r="B3279" s="32" t="str">
        <f t="shared" si="103"/>
        <v>N/A</v>
      </c>
      <c r="C3279" s="32" t="str">
        <f>IF(AND(Businesses!D3280="",Businesses!E3280&lt;&gt;""),0,IF(Businesses!D3280="","N/A",IF(ISNUMBER(Businesses!D3280),Businesses!D3280,0)))</f>
        <v>N/A</v>
      </c>
      <c r="D3279" s="32" t="str">
        <f>IF(Businesses!E3280="","N/A",Businesses!E3280)</f>
        <v>N/A</v>
      </c>
      <c r="E3279" s="32" t="str">
        <f>IF(Businesses!F3280="","N/A",Businesses!F3280)</f>
        <v>N/A</v>
      </c>
      <c r="F3279" s="32" t="str">
        <f t="shared" si="102"/>
        <v>N/A</v>
      </c>
      <c r="G3279" s="32" t="str">
        <f>IF(Businesses!G3280="","N/A",Businesses!G3280)</f>
        <v>N/A</v>
      </c>
      <c r="H3279" s="32" t="str">
        <f>IF(Businesses!H3280="","N/A",Businesses!H3280)</f>
        <v>N/A</v>
      </c>
      <c r="I3279" s="32" t="str">
        <f>IF(AND(Businesses!B3280="",Businesses!C3280&lt;&gt;""),0,IF(Businesses!B3280="","N/A",IF(ISNUMBER(Businesses!B3280),Businesses!B3280,0)))</f>
        <v>N/A</v>
      </c>
    </row>
    <row r="3280" spans="2:9">
      <c r="B3280" s="32" t="str">
        <f t="shared" si="103"/>
        <v>N/A</v>
      </c>
      <c r="C3280" s="32" t="str">
        <f>IF(AND(Businesses!D3281="",Businesses!E3281&lt;&gt;""),0,IF(Businesses!D3281="","N/A",IF(ISNUMBER(Businesses!D3281),Businesses!D3281,0)))</f>
        <v>N/A</v>
      </c>
      <c r="D3280" s="32" t="str">
        <f>IF(Businesses!E3281="","N/A",Businesses!E3281)</f>
        <v>N/A</v>
      </c>
      <c r="E3280" s="32" t="str">
        <f>IF(Businesses!F3281="","N/A",Businesses!F3281)</f>
        <v>N/A</v>
      </c>
      <c r="F3280" s="32" t="str">
        <f t="shared" si="102"/>
        <v>N/A</v>
      </c>
      <c r="G3280" s="32" t="str">
        <f>IF(Businesses!G3281="","N/A",Businesses!G3281)</f>
        <v>N/A</v>
      </c>
      <c r="H3280" s="32" t="str">
        <f>IF(Businesses!H3281="","N/A",Businesses!H3281)</f>
        <v>N/A</v>
      </c>
      <c r="I3280" s="32" t="str">
        <f>IF(AND(Businesses!B3281="",Businesses!C3281&lt;&gt;""),0,IF(Businesses!B3281="","N/A",IF(ISNUMBER(Businesses!B3281),Businesses!B3281,0)))</f>
        <v>N/A</v>
      </c>
    </row>
    <row r="3281" spans="2:9">
      <c r="B3281" s="32" t="str">
        <f t="shared" si="103"/>
        <v>N/A</v>
      </c>
      <c r="C3281" s="32" t="str">
        <f>IF(AND(Businesses!D3282="",Businesses!E3282&lt;&gt;""),0,IF(Businesses!D3282="","N/A",IF(ISNUMBER(Businesses!D3282),Businesses!D3282,0)))</f>
        <v>N/A</v>
      </c>
      <c r="D3281" s="32" t="str">
        <f>IF(Businesses!E3282="","N/A",Businesses!E3282)</f>
        <v>N/A</v>
      </c>
      <c r="E3281" s="32" t="str">
        <f>IF(Businesses!F3282="","N/A",Businesses!F3282)</f>
        <v>N/A</v>
      </c>
      <c r="F3281" s="32" t="str">
        <f t="shared" si="102"/>
        <v>N/A</v>
      </c>
      <c r="G3281" s="32" t="str">
        <f>IF(Businesses!G3282="","N/A",Businesses!G3282)</f>
        <v>N/A</v>
      </c>
      <c r="H3281" s="32" t="str">
        <f>IF(Businesses!H3282="","N/A",Businesses!H3282)</f>
        <v>N/A</v>
      </c>
      <c r="I3281" s="32" t="str">
        <f>IF(AND(Businesses!B3282="",Businesses!C3282&lt;&gt;""),0,IF(Businesses!B3282="","N/A",IF(ISNUMBER(Businesses!B3282),Businesses!B3282,0)))</f>
        <v>N/A</v>
      </c>
    </row>
    <row r="3282" spans="2:9">
      <c r="B3282" s="32" t="str">
        <f t="shared" si="103"/>
        <v>N/A</v>
      </c>
      <c r="C3282" s="32" t="str">
        <f>IF(AND(Businesses!D3283="",Businesses!E3283&lt;&gt;""),0,IF(Businesses!D3283="","N/A",IF(ISNUMBER(Businesses!D3283),Businesses!D3283,0)))</f>
        <v>N/A</v>
      </c>
      <c r="D3282" s="32" t="str">
        <f>IF(Businesses!E3283="","N/A",Businesses!E3283)</f>
        <v>N/A</v>
      </c>
      <c r="E3282" s="32" t="str">
        <f>IF(Businesses!F3283="","N/A",Businesses!F3283)</f>
        <v>N/A</v>
      </c>
      <c r="F3282" s="32" t="str">
        <f t="shared" si="102"/>
        <v>N/A</v>
      </c>
      <c r="G3282" s="32" t="str">
        <f>IF(Businesses!G3283="","N/A",Businesses!G3283)</f>
        <v>N/A</v>
      </c>
      <c r="H3282" s="32" t="str">
        <f>IF(Businesses!H3283="","N/A",Businesses!H3283)</f>
        <v>N/A</v>
      </c>
      <c r="I3282" s="32" t="str">
        <f>IF(AND(Businesses!B3283="",Businesses!C3283&lt;&gt;""),0,IF(Businesses!B3283="","N/A",IF(ISNUMBER(Businesses!B3283),Businesses!B3283,0)))</f>
        <v>N/A</v>
      </c>
    </row>
    <row r="3283" spans="2:9">
      <c r="B3283" s="32" t="str">
        <f t="shared" si="103"/>
        <v>N/A</v>
      </c>
      <c r="C3283" s="32" t="str">
        <f>IF(AND(Businesses!D3284="",Businesses!E3284&lt;&gt;""),0,IF(Businesses!D3284="","N/A",IF(ISNUMBER(Businesses!D3284),Businesses!D3284,0)))</f>
        <v>N/A</v>
      </c>
      <c r="D3283" s="32" t="str">
        <f>IF(Businesses!E3284="","N/A",Businesses!E3284)</f>
        <v>N/A</v>
      </c>
      <c r="E3283" s="32" t="str">
        <f>IF(Businesses!F3284="","N/A",Businesses!F3284)</f>
        <v>N/A</v>
      </c>
      <c r="F3283" s="32" t="str">
        <f t="shared" si="102"/>
        <v>N/A</v>
      </c>
      <c r="G3283" s="32" t="str">
        <f>IF(Businesses!G3284="","N/A",Businesses!G3284)</f>
        <v>N/A</v>
      </c>
      <c r="H3283" s="32" t="str">
        <f>IF(Businesses!H3284="","N/A",Businesses!H3284)</f>
        <v>N/A</v>
      </c>
      <c r="I3283" s="32" t="str">
        <f>IF(AND(Businesses!B3284="",Businesses!C3284&lt;&gt;""),0,IF(Businesses!B3284="","N/A",IF(ISNUMBER(Businesses!B3284),Businesses!B3284,0)))</f>
        <v>N/A</v>
      </c>
    </row>
    <row r="3284" spans="2:9">
      <c r="B3284" s="32" t="str">
        <f t="shared" si="103"/>
        <v>N/A</v>
      </c>
      <c r="C3284" s="32" t="str">
        <f>IF(AND(Businesses!D3285="",Businesses!E3285&lt;&gt;""),0,IF(Businesses!D3285="","N/A",IF(ISNUMBER(Businesses!D3285),Businesses!D3285,0)))</f>
        <v>N/A</v>
      </c>
      <c r="D3284" s="32" t="str">
        <f>IF(Businesses!E3285="","N/A",Businesses!E3285)</f>
        <v>N/A</v>
      </c>
      <c r="E3284" s="32" t="str">
        <f>IF(Businesses!F3285="","N/A",Businesses!F3285)</f>
        <v>N/A</v>
      </c>
      <c r="F3284" s="32" t="str">
        <f t="shared" si="102"/>
        <v>N/A</v>
      </c>
      <c r="G3284" s="32" t="str">
        <f>IF(Businesses!G3285="","N/A",Businesses!G3285)</f>
        <v>N/A</v>
      </c>
      <c r="H3284" s="32" t="str">
        <f>IF(Businesses!H3285="","N/A",Businesses!H3285)</f>
        <v>N/A</v>
      </c>
      <c r="I3284" s="32" t="str">
        <f>IF(AND(Businesses!B3285="",Businesses!C3285&lt;&gt;""),0,IF(Businesses!B3285="","N/A",IF(ISNUMBER(Businesses!B3285),Businesses!B3285,0)))</f>
        <v>N/A</v>
      </c>
    </row>
    <row r="3285" spans="2:9">
      <c r="B3285" s="32" t="str">
        <f t="shared" si="103"/>
        <v>N/A</v>
      </c>
      <c r="C3285" s="32" t="str">
        <f>IF(AND(Businesses!D3286="",Businesses!E3286&lt;&gt;""),0,IF(Businesses!D3286="","N/A",IF(ISNUMBER(Businesses!D3286),Businesses!D3286,0)))</f>
        <v>N/A</v>
      </c>
      <c r="D3285" s="32" t="str">
        <f>IF(Businesses!E3286="","N/A",Businesses!E3286)</f>
        <v>N/A</v>
      </c>
      <c r="E3285" s="32" t="str">
        <f>IF(Businesses!F3286="","N/A",Businesses!F3286)</f>
        <v>N/A</v>
      </c>
      <c r="F3285" s="32" t="str">
        <f t="shared" si="102"/>
        <v>N/A</v>
      </c>
      <c r="G3285" s="32" t="str">
        <f>IF(Businesses!G3286="","N/A",Businesses!G3286)</f>
        <v>N/A</v>
      </c>
      <c r="H3285" s="32" t="str">
        <f>IF(Businesses!H3286="","N/A",Businesses!H3286)</f>
        <v>N/A</v>
      </c>
      <c r="I3285" s="32" t="str">
        <f>IF(AND(Businesses!B3286="",Businesses!C3286&lt;&gt;""),0,IF(Businesses!B3286="","N/A",IF(ISNUMBER(Businesses!B3286),Businesses!B3286,0)))</f>
        <v>N/A</v>
      </c>
    </row>
    <row r="3286" spans="2:9">
      <c r="B3286" s="32" t="str">
        <f t="shared" si="103"/>
        <v>N/A</v>
      </c>
      <c r="C3286" s="32" t="str">
        <f>IF(AND(Businesses!D3287="",Businesses!E3287&lt;&gt;""),0,IF(Businesses!D3287="","N/A",IF(ISNUMBER(Businesses!D3287),Businesses!D3287,0)))</f>
        <v>N/A</v>
      </c>
      <c r="D3286" s="32" t="str">
        <f>IF(Businesses!E3287="","N/A",Businesses!E3287)</f>
        <v>N/A</v>
      </c>
      <c r="E3286" s="32" t="str">
        <f>IF(Businesses!F3287="","N/A",Businesses!F3287)</f>
        <v>N/A</v>
      </c>
      <c r="F3286" s="32" t="str">
        <f t="shared" si="102"/>
        <v>N/A</v>
      </c>
      <c r="G3286" s="32" t="str">
        <f>IF(Businesses!G3287="","N/A",Businesses!G3287)</f>
        <v>N/A</v>
      </c>
      <c r="H3286" s="32" t="str">
        <f>IF(Businesses!H3287="","N/A",Businesses!H3287)</f>
        <v>N/A</v>
      </c>
      <c r="I3286" s="32" t="str">
        <f>IF(AND(Businesses!B3287="",Businesses!C3287&lt;&gt;""),0,IF(Businesses!B3287="","N/A",IF(ISNUMBER(Businesses!B3287),Businesses!B3287,0)))</f>
        <v>N/A</v>
      </c>
    </row>
    <row r="3287" spans="2:9">
      <c r="B3287" s="32" t="str">
        <f t="shared" si="103"/>
        <v>N/A</v>
      </c>
      <c r="C3287" s="32" t="str">
        <f>IF(AND(Businesses!D3288="",Businesses!E3288&lt;&gt;""),0,IF(Businesses!D3288="","N/A",IF(ISNUMBER(Businesses!D3288),Businesses!D3288,0)))</f>
        <v>N/A</v>
      </c>
      <c r="D3287" s="32" t="str">
        <f>IF(Businesses!E3288="","N/A",Businesses!E3288)</f>
        <v>N/A</v>
      </c>
      <c r="E3287" s="32" t="str">
        <f>IF(Businesses!F3288="","N/A",Businesses!F3288)</f>
        <v>N/A</v>
      </c>
      <c r="F3287" s="32" t="str">
        <f t="shared" si="102"/>
        <v>N/A</v>
      </c>
      <c r="G3287" s="32" t="str">
        <f>IF(Businesses!G3288="","N/A",Businesses!G3288)</f>
        <v>N/A</v>
      </c>
      <c r="H3287" s="32" t="str">
        <f>IF(Businesses!H3288="","N/A",Businesses!H3288)</f>
        <v>N/A</v>
      </c>
      <c r="I3287" s="32" t="str">
        <f>IF(AND(Businesses!B3288="",Businesses!C3288&lt;&gt;""),0,IF(Businesses!B3288="","N/A",IF(ISNUMBER(Businesses!B3288),Businesses!B3288,0)))</f>
        <v>N/A</v>
      </c>
    </row>
    <row r="3288" spans="2:9">
      <c r="B3288" s="32" t="str">
        <f t="shared" si="103"/>
        <v>N/A</v>
      </c>
      <c r="C3288" s="32" t="str">
        <f>IF(AND(Businesses!D3289="",Businesses!E3289&lt;&gt;""),0,IF(Businesses!D3289="","N/A",IF(ISNUMBER(Businesses!D3289),Businesses!D3289,0)))</f>
        <v>N/A</v>
      </c>
      <c r="D3288" s="32" t="str">
        <f>IF(Businesses!E3289="","N/A",Businesses!E3289)</f>
        <v>N/A</v>
      </c>
      <c r="E3288" s="32" t="str">
        <f>IF(Businesses!F3289="","N/A",Businesses!F3289)</f>
        <v>N/A</v>
      </c>
      <c r="F3288" s="32" t="str">
        <f t="shared" si="102"/>
        <v>N/A</v>
      </c>
      <c r="G3288" s="32" t="str">
        <f>IF(Businesses!G3289="","N/A",Businesses!G3289)</f>
        <v>N/A</v>
      </c>
      <c r="H3288" s="32" t="str">
        <f>IF(Businesses!H3289="","N/A",Businesses!H3289)</f>
        <v>N/A</v>
      </c>
      <c r="I3288" s="32" t="str">
        <f>IF(AND(Businesses!B3289="",Businesses!C3289&lt;&gt;""),0,IF(Businesses!B3289="","N/A",IF(ISNUMBER(Businesses!B3289),Businesses!B3289,0)))</f>
        <v>N/A</v>
      </c>
    </row>
    <row r="3289" spans="2:9">
      <c r="B3289" s="32" t="str">
        <f t="shared" si="103"/>
        <v>N/A</v>
      </c>
      <c r="C3289" s="32" t="str">
        <f>IF(AND(Businesses!D3290="",Businesses!E3290&lt;&gt;""),0,IF(Businesses!D3290="","N/A",IF(ISNUMBER(Businesses!D3290),Businesses!D3290,0)))</f>
        <v>N/A</v>
      </c>
      <c r="D3289" s="32" t="str">
        <f>IF(Businesses!E3290="","N/A",Businesses!E3290)</f>
        <v>N/A</v>
      </c>
      <c r="E3289" s="32" t="str">
        <f>IF(Businesses!F3290="","N/A",Businesses!F3290)</f>
        <v>N/A</v>
      </c>
      <c r="F3289" s="32" t="str">
        <f t="shared" si="102"/>
        <v>N/A</v>
      </c>
      <c r="G3289" s="32" t="str">
        <f>IF(Businesses!G3290="","N/A",Businesses!G3290)</f>
        <v>N/A</v>
      </c>
      <c r="H3289" s="32" t="str">
        <f>IF(Businesses!H3290="","N/A",Businesses!H3290)</f>
        <v>N/A</v>
      </c>
      <c r="I3289" s="32" t="str">
        <f>IF(AND(Businesses!B3290="",Businesses!C3290&lt;&gt;""),0,IF(Businesses!B3290="","N/A",IF(ISNUMBER(Businesses!B3290),Businesses!B3290,0)))</f>
        <v>N/A</v>
      </c>
    </row>
    <row r="3290" spans="2:9">
      <c r="B3290" s="32" t="str">
        <f t="shared" si="103"/>
        <v>N/A</v>
      </c>
      <c r="C3290" s="32" t="str">
        <f>IF(AND(Businesses!D3291="",Businesses!E3291&lt;&gt;""),0,IF(Businesses!D3291="","N/A",IF(ISNUMBER(Businesses!D3291),Businesses!D3291,0)))</f>
        <v>N/A</v>
      </c>
      <c r="D3290" s="32" t="str">
        <f>IF(Businesses!E3291="","N/A",Businesses!E3291)</f>
        <v>N/A</v>
      </c>
      <c r="E3290" s="32" t="str">
        <f>IF(Businesses!F3291="","N/A",Businesses!F3291)</f>
        <v>N/A</v>
      </c>
      <c r="F3290" s="32" t="str">
        <f t="shared" si="102"/>
        <v>N/A</v>
      </c>
      <c r="G3290" s="32" t="str">
        <f>IF(Businesses!G3291="","N/A",Businesses!G3291)</f>
        <v>N/A</v>
      </c>
      <c r="H3290" s="32" t="str">
        <f>IF(Businesses!H3291="","N/A",Businesses!H3291)</f>
        <v>N/A</v>
      </c>
      <c r="I3290" s="32" t="str">
        <f>IF(AND(Businesses!B3291="",Businesses!C3291&lt;&gt;""),0,IF(Businesses!B3291="","N/A",IF(ISNUMBER(Businesses!B3291),Businesses!B3291,0)))</f>
        <v>N/A</v>
      </c>
    </row>
    <row r="3291" spans="2:9">
      <c r="B3291" s="32" t="str">
        <f t="shared" si="103"/>
        <v>N/A</v>
      </c>
      <c r="C3291" s="32" t="str">
        <f>IF(AND(Businesses!D3292="",Businesses!E3292&lt;&gt;""),0,IF(Businesses!D3292="","N/A",IF(ISNUMBER(Businesses!D3292),Businesses!D3292,0)))</f>
        <v>N/A</v>
      </c>
      <c r="D3291" s="32" t="str">
        <f>IF(Businesses!E3292="","N/A",Businesses!E3292)</f>
        <v>N/A</v>
      </c>
      <c r="E3291" s="32" t="str">
        <f>IF(Businesses!F3292="","N/A",Businesses!F3292)</f>
        <v>N/A</v>
      </c>
      <c r="F3291" s="32" t="str">
        <f t="shared" si="102"/>
        <v>N/A</v>
      </c>
      <c r="G3291" s="32" t="str">
        <f>IF(Businesses!G3292="","N/A",Businesses!G3292)</f>
        <v>N/A</v>
      </c>
      <c r="H3291" s="32" t="str">
        <f>IF(Businesses!H3292="","N/A",Businesses!H3292)</f>
        <v>N/A</v>
      </c>
      <c r="I3291" s="32" t="str">
        <f>IF(AND(Businesses!B3292="",Businesses!C3292&lt;&gt;""),0,IF(Businesses!B3292="","N/A",IF(ISNUMBER(Businesses!B3292),Businesses!B3292,0)))</f>
        <v>N/A</v>
      </c>
    </row>
    <row r="3292" spans="2:9">
      <c r="B3292" s="32" t="str">
        <f t="shared" si="103"/>
        <v>N/A</v>
      </c>
      <c r="C3292" s="32" t="str">
        <f>IF(AND(Businesses!D3293="",Businesses!E3293&lt;&gt;""),0,IF(Businesses!D3293="","N/A",IF(ISNUMBER(Businesses!D3293),Businesses!D3293,0)))</f>
        <v>N/A</v>
      </c>
      <c r="D3292" s="32" t="str">
        <f>IF(Businesses!E3293="","N/A",Businesses!E3293)</f>
        <v>N/A</v>
      </c>
      <c r="E3292" s="32" t="str">
        <f>IF(Businesses!F3293="","N/A",Businesses!F3293)</f>
        <v>N/A</v>
      </c>
      <c r="F3292" s="32" t="str">
        <f t="shared" si="102"/>
        <v>N/A</v>
      </c>
      <c r="G3292" s="32" t="str">
        <f>IF(Businesses!G3293="","N/A",Businesses!G3293)</f>
        <v>N/A</v>
      </c>
      <c r="H3292" s="32" t="str">
        <f>IF(Businesses!H3293="","N/A",Businesses!H3293)</f>
        <v>N/A</v>
      </c>
      <c r="I3292" s="32" t="str">
        <f>IF(AND(Businesses!B3293="",Businesses!C3293&lt;&gt;""),0,IF(Businesses!B3293="","N/A",IF(ISNUMBER(Businesses!B3293),Businesses!B3293,0)))</f>
        <v>N/A</v>
      </c>
    </row>
    <row r="3293" spans="2:9">
      <c r="B3293" s="32" t="str">
        <f t="shared" si="103"/>
        <v>N/A</v>
      </c>
      <c r="C3293" s="32" t="str">
        <f>IF(AND(Businesses!D3294="",Businesses!E3294&lt;&gt;""),0,IF(Businesses!D3294="","N/A",IF(ISNUMBER(Businesses!D3294),Businesses!D3294,0)))</f>
        <v>N/A</v>
      </c>
      <c r="D3293" s="32" t="str">
        <f>IF(Businesses!E3294="","N/A",Businesses!E3294)</f>
        <v>N/A</v>
      </c>
      <c r="E3293" s="32" t="str">
        <f>IF(Businesses!F3294="","N/A",Businesses!F3294)</f>
        <v>N/A</v>
      </c>
      <c r="F3293" s="32" t="str">
        <f t="shared" si="102"/>
        <v>N/A</v>
      </c>
      <c r="G3293" s="32" t="str">
        <f>IF(Businesses!G3294="","N/A",Businesses!G3294)</f>
        <v>N/A</v>
      </c>
      <c r="H3293" s="32" t="str">
        <f>IF(Businesses!H3294="","N/A",Businesses!H3294)</f>
        <v>N/A</v>
      </c>
      <c r="I3293" s="32" t="str">
        <f>IF(AND(Businesses!B3294="",Businesses!C3294&lt;&gt;""),0,IF(Businesses!B3294="","N/A",IF(ISNUMBER(Businesses!B3294),Businesses!B3294,0)))</f>
        <v>N/A</v>
      </c>
    </row>
    <row r="3294" spans="2:9">
      <c r="B3294" s="32" t="str">
        <f t="shared" si="103"/>
        <v>N/A</v>
      </c>
      <c r="C3294" s="32" t="str">
        <f>IF(AND(Businesses!D3295="",Businesses!E3295&lt;&gt;""),0,IF(Businesses!D3295="","N/A",IF(ISNUMBER(Businesses!D3295),Businesses!D3295,0)))</f>
        <v>N/A</v>
      </c>
      <c r="D3294" s="32" t="str">
        <f>IF(Businesses!E3295="","N/A",Businesses!E3295)</f>
        <v>N/A</v>
      </c>
      <c r="E3294" s="32" t="str">
        <f>IF(Businesses!F3295="","N/A",Businesses!F3295)</f>
        <v>N/A</v>
      </c>
      <c r="F3294" s="32" t="str">
        <f t="shared" si="102"/>
        <v>N/A</v>
      </c>
      <c r="G3294" s="32" t="str">
        <f>IF(Businesses!G3295="","N/A",Businesses!G3295)</f>
        <v>N/A</v>
      </c>
      <c r="H3294" s="32" t="str">
        <f>IF(Businesses!H3295="","N/A",Businesses!H3295)</f>
        <v>N/A</v>
      </c>
      <c r="I3294" s="32" t="str">
        <f>IF(AND(Businesses!B3295="",Businesses!C3295&lt;&gt;""),0,IF(Businesses!B3295="","N/A",IF(ISNUMBER(Businesses!B3295),Businesses!B3295,0)))</f>
        <v>N/A</v>
      </c>
    </row>
    <row r="3295" spans="2:9">
      <c r="B3295" s="32" t="str">
        <f t="shared" si="103"/>
        <v>N/A</v>
      </c>
      <c r="C3295" s="32" t="str">
        <f>IF(AND(Businesses!D3296="",Businesses!E3296&lt;&gt;""),0,IF(Businesses!D3296="","N/A",IF(ISNUMBER(Businesses!D3296),Businesses!D3296,0)))</f>
        <v>N/A</v>
      </c>
      <c r="D3295" s="32" t="str">
        <f>IF(Businesses!E3296="","N/A",Businesses!E3296)</f>
        <v>N/A</v>
      </c>
      <c r="E3295" s="32" t="str">
        <f>IF(Businesses!F3296="","N/A",Businesses!F3296)</f>
        <v>N/A</v>
      </c>
      <c r="F3295" s="32" t="str">
        <f t="shared" si="102"/>
        <v>N/A</v>
      </c>
      <c r="G3295" s="32" t="str">
        <f>IF(Businesses!G3296="","N/A",Businesses!G3296)</f>
        <v>N/A</v>
      </c>
      <c r="H3295" s="32" t="str">
        <f>IF(Businesses!H3296="","N/A",Businesses!H3296)</f>
        <v>N/A</v>
      </c>
      <c r="I3295" s="32" t="str">
        <f>IF(AND(Businesses!B3296="",Businesses!C3296&lt;&gt;""),0,IF(Businesses!B3296="","N/A",IF(ISNUMBER(Businesses!B3296),Businesses!B3296,0)))</f>
        <v>N/A</v>
      </c>
    </row>
    <row r="3296" spans="2:9">
      <c r="B3296" s="32" t="str">
        <f t="shared" si="103"/>
        <v>N/A</v>
      </c>
      <c r="C3296" s="32" t="str">
        <f>IF(AND(Businesses!D3297="",Businesses!E3297&lt;&gt;""),0,IF(Businesses!D3297="","N/A",IF(ISNUMBER(Businesses!D3297),Businesses!D3297,0)))</f>
        <v>N/A</v>
      </c>
      <c r="D3296" s="32" t="str">
        <f>IF(Businesses!E3297="","N/A",Businesses!E3297)</f>
        <v>N/A</v>
      </c>
      <c r="E3296" s="32" t="str">
        <f>IF(Businesses!F3297="","N/A",Businesses!F3297)</f>
        <v>N/A</v>
      </c>
      <c r="F3296" s="32" t="str">
        <f t="shared" si="102"/>
        <v>N/A</v>
      </c>
      <c r="G3296" s="32" t="str">
        <f>IF(Businesses!G3297="","N/A",Businesses!G3297)</f>
        <v>N/A</v>
      </c>
      <c r="H3296" s="32" t="str">
        <f>IF(Businesses!H3297="","N/A",Businesses!H3297)</f>
        <v>N/A</v>
      </c>
      <c r="I3296" s="32" t="str">
        <f>IF(AND(Businesses!B3297="",Businesses!C3297&lt;&gt;""),0,IF(Businesses!B3297="","N/A",IF(ISNUMBER(Businesses!B3297),Businesses!B3297,0)))</f>
        <v>N/A</v>
      </c>
    </row>
    <row r="3297" spans="2:9">
      <c r="B3297" s="32" t="str">
        <f t="shared" si="103"/>
        <v>N/A</v>
      </c>
      <c r="C3297" s="32" t="str">
        <f>IF(AND(Businesses!D3298="",Businesses!E3298&lt;&gt;""),0,IF(Businesses!D3298="","N/A",IF(ISNUMBER(Businesses!D3298),Businesses!D3298,0)))</f>
        <v>N/A</v>
      </c>
      <c r="D3297" s="32" t="str">
        <f>IF(Businesses!E3298="","N/A",Businesses!E3298)</f>
        <v>N/A</v>
      </c>
      <c r="E3297" s="32" t="str">
        <f>IF(Businesses!F3298="","N/A",Businesses!F3298)</f>
        <v>N/A</v>
      </c>
      <c r="F3297" s="32" t="str">
        <f t="shared" si="102"/>
        <v>N/A</v>
      </c>
      <c r="G3297" s="32" t="str">
        <f>IF(Businesses!G3298="","N/A",Businesses!G3298)</f>
        <v>N/A</v>
      </c>
      <c r="H3297" s="32" t="str">
        <f>IF(Businesses!H3298="","N/A",Businesses!H3298)</f>
        <v>N/A</v>
      </c>
      <c r="I3297" s="32" t="str">
        <f>IF(AND(Businesses!B3298="",Businesses!C3298&lt;&gt;""),0,IF(Businesses!B3298="","N/A",IF(ISNUMBER(Businesses!B3298),Businesses!B3298,0)))</f>
        <v>N/A</v>
      </c>
    </row>
    <row r="3298" spans="2:9">
      <c r="B3298" s="32" t="str">
        <f t="shared" si="103"/>
        <v>N/A</v>
      </c>
      <c r="C3298" s="32" t="str">
        <f>IF(AND(Businesses!D3299="",Businesses!E3299&lt;&gt;""),0,IF(Businesses!D3299="","N/A",IF(ISNUMBER(Businesses!D3299),Businesses!D3299,0)))</f>
        <v>N/A</v>
      </c>
      <c r="D3298" s="32" t="str">
        <f>IF(Businesses!E3299="","N/A",Businesses!E3299)</f>
        <v>N/A</v>
      </c>
      <c r="E3298" s="32" t="str">
        <f>IF(Businesses!F3299="","N/A",Businesses!F3299)</f>
        <v>N/A</v>
      </c>
      <c r="F3298" s="32" t="str">
        <f t="shared" si="102"/>
        <v>N/A</v>
      </c>
      <c r="G3298" s="32" t="str">
        <f>IF(Businesses!G3299="","N/A",Businesses!G3299)</f>
        <v>N/A</v>
      </c>
      <c r="H3298" s="32" t="str">
        <f>IF(Businesses!H3299="","N/A",Businesses!H3299)</f>
        <v>N/A</v>
      </c>
      <c r="I3298" s="32" t="str">
        <f>IF(AND(Businesses!B3299="",Businesses!C3299&lt;&gt;""),0,IF(Businesses!B3299="","N/A",IF(ISNUMBER(Businesses!B3299),Businesses!B3299,0)))</f>
        <v>N/A</v>
      </c>
    </row>
    <row r="3299" spans="2:9">
      <c r="B3299" s="32" t="str">
        <f t="shared" si="103"/>
        <v>N/A</v>
      </c>
      <c r="C3299" s="32" t="str">
        <f>IF(AND(Businesses!D3300="",Businesses!E3300&lt;&gt;""),0,IF(Businesses!D3300="","N/A",IF(ISNUMBER(Businesses!D3300),Businesses!D3300,0)))</f>
        <v>N/A</v>
      </c>
      <c r="D3299" s="32" t="str">
        <f>IF(Businesses!E3300="","N/A",Businesses!E3300)</f>
        <v>N/A</v>
      </c>
      <c r="E3299" s="32" t="str">
        <f>IF(Businesses!F3300="","N/A",Businesses!F3300)</f>
        <v>N/A</v>
      </c>
      <c r="F3299" s="32" t="str">
        <f t="shared" si="102"/>
        <v>N/A</v>
      </c>
      <c r="G3299" s="32" t="str">
        <f>IF(Businesses!G3300="","N/A",Businesses!G3300)</f>
        <v>N/A</v>
      </c>
      <c r="H3299" s="32" t="str">
        <f>IF(Businesses!H3300="","N/A",Businesses!H3300)</f>
        <v>N/A</v>
      </c>
      <c r="I3299" s="32" t="str">
        <f>IF(AND(Businesses!B3300="",Businesses!C3300&lt;&gt;""),0,IF(Businesses!B3300="","N/A",IF(ISNUMBER(Businesses!B3300),Businesses!B3300,0)))</f>
        <v>N/A</v>
      </c>
    </row>
    <row r="3300" spans="2:9">
      <c r="B3300" s="32" t="str">
        <f t="shared" si="103"/>
        <v>N/A</v>
      </c>
      <c r="C3300" s="32" t="str">
        <f>IF(AND(Businesses!D3301="",Businesses!E3301&lt;&gt;""),0,IF(Businesses!D3301="","N/A",IF(ISNUMBER(Businesses!D3301),Businesses!D3301,0)))</f>
        <v>N/A</v>
      </c>
      <c r="D3300" s="32" t="str">
        <f>IF(Businesses!E3301="","N/A",Businesses!E3301)</f>
        <v>N/A</v>
      </c>
      <c r="E3300" s="32" t="str">
        <f>IF(Businesses!F3301="","N/A",Businesses!F3301)</f>
        <v>N/A</v>
      </c>
      <c r="F3300" s="32" t="str">
        <f t="shared" si="102"/>
        <v>N/A</v>
      </c>
      <c r="G3300" s="32" t="str">
        <f>IF(Businesses!G3301="","N/A",Businesses!G3301)</f>
        <v>N/A</v>
      </c>
      <c r="H3300" s="32" t="str">
        <f>IF(Businesses!H3301="","N/A",Businesses!H3301)</f>
        <v>N/A</v>
      </c>
      <c r="I3300" s="32" t="str">
        <f>IF(AND(Businesses!B3301="",Businesses!C3301&lt;&gt;""),0,IF(Businesses!B3301="","N/A",IF(ISNUMBER(Businesses!B3301),Businesses!B3301,0)))</f>
        <v>N/A</v>
      </c>
    </row>
    <row r="3301" spans="2:9">
      <c r="B3301" s="32" t="str">
        <f t="shared" si="103"/>
        <v>N/A</v>
      </c>
      <c r="C3301" s="32" t="str">
        <f>IF(AND(Businesses!D3302="",Businesses!E3302&lt;&gt;""),0,IF(Businesses!D3302="","N/A",IF(ISNUMBER(Businesses!D3302),Businesses!D3302,0)))</f>
        <v>N/A</v>
      </c>
      <c r="D3301" s="32" t="str">
        <f>IF(Businesses!E3302="","N/A",Businesses!E3302)</f>
        <v>N/A</v>
      </c>
      <c r="E3301" s="32" t="str">
        <f>IF(Businesses!F3302="","N/A",Businesses!F3302)</f>
        <v>N/A</v>
      </c>
      <c r="F3301" s="32" t="str">
        <f t="shared" si="102"/>
        <v>N/A</v>
      </c>
      <c r="G3301" s="32" t="str">
        <f>IF(Businesses!G3302="","N/A",Businesses!G3302)</f>
        <v>N/A</v>
      </c>
      <c r="H3301" s="32" t="str">
        <f>IF(Businesses!H3302="","N/A",Businesses!H3302)</f>
        <v>N/A</v>
      </c>
      <c r="I3301" s="32" t="str">
        <f>IF(AND(Businesses!B3302="",Businesses!C3302&lt;&gt;""),0,IF(Businesses!B3302="","N/A",IF(ISNUMBER(Businesses!B3302),Businesses!B3302,0)))</f>
        <v>N/A</v>
      </c>
    </row>
    <row r="3302" spans="2:9">
      <c r="B3302" s="32" t="str">
        <f t="shared" si="103"/>
        <v>N/A</v>
      </c>
      <c r="C3302" s="32" t="str">
        <f>IF(AND(Businesses!D3303="",Businesses!E3303&lt;&gt;""),0,IF(Businesses!D3303="","N/A",IF(ISNUMBER(Businesses!D3303),Businesses!D3303,0)))</f>
        <v>N/A</v>
      </c>
      <c r="D3302" s="32" t="str">
        <f>IF(Businesses!E3303="","N/A",Businesses!E3303)</f>
        <v>N/A</v>
      </c>
      <c r="E3302" s="32" t="str">
        <f>IF(Businesses!F3303="","N/A",Businesses!F3303)</f>
        <v>N/A</v>
      </c>
      <c r="F3302" s="32" t="str">
        <f t="shared" si="102"/>
        <v>N/A</v>
      </c>
      <c r="G3302" s="32" t="str">
        <f>IF(Businesses!G3303="","N/A",Businesses!G3303)</f>
        <v>N/A</v>
      </c>
      <c r="H3302" s="32" t="str">
        <f>IF(Businesses!H3303="","N/A",Businesses!H3303)</f>
        <v>N/A</v>
      </c>
      <c r="I3302" s="32" t="str">
        <f>IF(AND(Businesses!B3303="",Businesses!C3303&lt;&gt;""),0,IF(Businesses!B3303="","N/A",IF(ISNUMBER(Businesses!B3303),Businesses!B3303,0)))</f>
        <v>N/A</v>
      </c>
    </row>
    <row r="3303" spans="2:9">
      <c r="B3303" s="32" t="str">
        <f t="shared" si="103"/>
        <v>N/A</v>
      </c>
      <c r="C3303" s="32" t="str">
        <f>IF(AND(Businesses!D3304="",Businesses!E3304&lt;&gt;""),0,IF(Businesses!D3304="","N/A",IF(ISNUMBER(Businesses!D3304),Businesses!D3304,0)))</f>
        <v>N/A</v>
      </c>
      <c r="D3303" s="32" t="str">
        <f>IF(Businesses!E3304="","N/A",Businesses!E3304)</f>
        <v>N/A</v>
      </c>
      <c r="E3303" s="32" t="str">
        <f>IF(Businesses!F3304="","N/A",Businesses!F3304)</f>
        <v>N/A</v>
      </c>
      <c r="F3303" s="32" t="str">
        <f t="shared" si="102"/>
        <v>N/A</v>
      </c>
      <c r="G3303" s="32" t="str">
        <f>IF(Businesses!G3304="","N/A",Businesses!G3304)</f>
        <v>N/A</v>
      </c>
      <c r="H3303" s="32" t="str">
        <f>IF(Businesses!H3304="","N/A",Businesses!H3304)</f>
        <v>N/A</v>
      </c>
      <c r="I3303" s="32" t="str">
        <f>IF(AND(Businesses!B3304="",Businesses!C3304&lt;&gt;""),0,IF(Businesses!B3304="","N/A",IF(ISNUMBER(Businesses!B3304),Businesses!B3304,0)))</f>
        <v>N/A</v>
      </c>
    </row>
    <row r="3304" spans="2:9">
      <c r="B3304" s="32" t="str">
        <f t="shared" si="103"/>
        <v>N/A</v>
      </c>
      <c r="C3304" s="32" t="str">
        <f>IF(AND(Businesses!D3305="",Businesses!E3305&lt;&gt;""),0,IF(Businesses!D3305="","N/A",IF(ISNUMBER(Businesses!D3305),Businesses!D3305,0)))</f>
        <v>N/A</v>
      </c>
      <c r="D3304" s="32" t="str">
        <f>IF(Businesses!E3305="","N/A",Businesses!E3305)</f>
        <v>N/A</v>
      </c>
      <c r="E3304" s="32" t="str">
        <f>IF(Businesses!F3305="","N/A",Businesses!F3305)</f>
        <v>N/A</v>
      </c>
      <c r="F3304" s="32" t="str">
        <f t="shared" si="102"/>
        <v>N/A</v>
      </c>
      <c r="G3304" s="32" t="str">
        <f>IF(Businesses!G3305="","N/A",Businesses!G3305)</f>
        <v>N/A</v>
      </c>
      <c r="H3304" s="32" t="str">
        <f>IF(Businesses!H3305="","N/A",Businesses!H3305)</f>
        <v>N/A</v>
      </c>
      <c r="I3304" s="32" t="str">
        <f>IF(AND(Businesses!B3305="",Businesses!C3305&lt;&gt;""),0,IF(Businesses!B3305="","N/A",IF(ISNUMBER(Businesses!B3305),Businesses!B3305,0)))</f>
        <v>N/A</v>
      </c>
    </row>
    <row r="3305" spans="2:9">
      <c r="B3305" s="32" t="str">
        <f t="shared" si="103"/>
        <v>N/A</v>
      </c>
      <c r="C3305" s="32" t="str">
        <f>IF(AND(Businesses!D3306="",Businesses!E3306&lt;&gt;""),0,IF(Businesses!D3306="","N/A",IF(ISNUMBER(Businesses!D3306),Businesses!D3306,0)))</f>
        <v>N/A</v>
      </c>
      <c r="D3305" s="32" t="str">
        <f>IF(Businesses!E3306="","N/A",Businesses!E3306)</f>
        <v>N/A</v>
      </c>
      <c r="E3305" s="32" t="str">
        <f>IF(Businesses!F3306="","N/A",Businesses!F3306)</f>
        <v>N/A</v>
      </c>
      <c r="F3305" s="32" t="str">
        <f t="shared" si="102"/>
        <v>N/A</v>
      </c>
      <c r="G3305" s="32" t="str">
        <f>IF(Businesses!G3306="","N/A",Businesses!G3306)</f>
        <v>N/A</v>
      </c>
      <c r="H3305" s="32" t="str">
        <f>IF(Businesses!H3306="","N/A",Businesses!H3306)</f>
        <v>N/A</v>
      </c>
      <c r="I3305" s="32" t="str">
        <f>IF(AND(Businesses!B3306="",Businesses!C3306&lt;&gt;""),0,IF(Businesses!B3306="","N/A",IF(ISNUMBER(Businesses!B3306),Businesses!B3306,0)))</f>
        <v>N/A</v>
      </c>
    </row>
    <row r="3306" spans="2:9">
      <c r="B3306" s="32" t="str">
        <f t="shared" si="103"/>
        <v>N/A</v>
      </c>
      <c r="C3306" s="32" t="str">
        <f>IF(AND(Businesses!D3307="",Businesses!E3307&lt;&gt;""),0,IF(Businesses!D3307="","N/A",IF(ISNUMBER(Businesses!D3307),Businesses!D3307,0)))</f>
        <v>N/A</v>
      </c>
      <c r="D3306" s="32" t="str">
        <f>IF(Businesses!E3307="","N/A",Businesses!E3307)</f>
        <v>N/A</v>
      </c>
      <c r="E3306" s="32" t="str">
        <f>IF(Businesses!F3307="","N/A",Businesses!F3307)</f>
        <v>N/A</v>
      </c>
      <c r="F3306" s="32" t="str">
        <f t="shared" si="102"/>
        <v>N/A</v>
      </c>
      <c r="G3306" s="32" t="str">
        <f>IF(Businesses!G3307="","N/A",Businesses!G3307)</f>
        <v>N/A</v>
      </c>
      <c r="H3306" s="32" t="str">
        <f>IF(Businesses!H3307="","N/A",Businesses!H3307)</f>
        <v>N/A</v>
      </c>
      <c r="I3306" s="32" t="str">
        <f>IF(AND(Businesses!B3307="",Businesses!C3307&lt;&gt;""),0,IF(Businesses!B3307="","N/A",IF(ISNUMBER(Businesses!B3307),Businesses!B3307,0)))</f>
        <v>N/A</v>
      </c>
    </row>
    <row r="3307" spans="2:9">
      <c r="B3307" s="32" t="str">
        <f t="shared" si="103"/>
        <v>N/A</v>
      </c>
      <c r="C3307" s="32" t="str">
        <f>IF(AND(Businesses!D3308="",Businesses!E3308&lt;&gt;""),0,IF(Businesses!D3308="","N/A",IF(ISNUMBER(Businesses!D3308),Businesses!D3308,0)))</f>
        <v>N/A</v>
      </c>
      <c r="D3307" s="32" t="str">
        <f>IF(Businesses!E3308="","N/A",Businesses!E3308)</f>
        <v>N/A</v>
      </c>
      <c r="E3307" s="32" t="str">
        <f>IF(Businesses!F3308="","N/A",Businesses!F3308)</f>
        <v>N/A</v>
      </c>
      <c r="F3307" s="32" t="str">
        <f t="shared" si="102"/>
        <v>N/A</v>
      </c>
      <c r="G3307" s="32" t="str">
        <f>IF(Businesses!G3308="","N/A",Businesses!G3308)</f>
        <v>N/A</v>
      </c>
      <c r="H3307" s="32" t="str">
        <f>IF(Businesses!H3308="","N/A",Businesses!H3308)</f>
        <v>N/A</v>
      </c>
      <c r="I3307" s="32" t="str">
        <f>IF(AND(Businesses!B3308="",Businesses!C3308&lt;&gt;""),0,IF(Businesses!B3308="","N/A",IF(ISNUMBER(Businesses!B3308),Businesses!B3308,0)))</f>
        <v>N/A</v>
      </c>
    </row>
    <row r="3308" spans="2:9">
      <c r="B3308" s="32" t="str">
        <f t="shared" si="103"/>
        <v>N/A</v>
      </c>
      <c r="C3308" s="32" t="str">
        <f>IF(AND(Businesses!D3309="",Businesses!E3309&lt;&gt;""),0,IF(Businesses!D3309="","N/A",IF(ISNUMBER(Businesses!D3309),Businesses!D3309,0)))</f>
        <v>N/A</v>
      </c>
      <c r="D3308" s="32" t="str">
        <f>IF(Businesses!E3309="","N/A",Businesses!E3309)</f>
        <v>N/A</v>
      </c>
      <c r="E3308" s="32" t="str">
        <f>IF(Businesses!F3309="","N/A",Businesses!F3309)</f>
        <v>N/A</v>
      </c>
      <c r="F3308" s="32" t="str">
        <f t="shared" si="102"/>
        <v>N/A</v>
      </c>
      <c r="G3308" s="32" t="str">
        <f>IF(Businesses!G3309="","N/A",Businesses!G3309)</f>
        <v>N/A</v>
      </c>
      <c r="H3308" s="32" t="str">
        <f>IF(Businesses!H3309="","N/A",Businesses!H3309)</f>
        <v>N/A</v>
      </c>
      <c r="I3308" s="32" t="str">
        <f>IF(AND(Businesses!B3309="",Businesses!C3309&lt;&gt;""),0,IF(Businesses!B3309="","N/A",IF(ISNUMBER(Businesses!B3309),Businesses!B3309,0)))</f>
        <v>N/A</v>
      </c>
    </row>
    <row r="3309" spans="2:9">
      <c r="B3309" s="32" t="str">
        <f t="shared" si="103"/>
        <v>N/A</v>
      </c>
      <c r="C3309" s="32" t="str">
        <f>IF(AND(Businesses!D3310="",Businesses!E3310&lt;&gt;""),0,IF(Businesses!D3310="","N/A",IF(ISNUMBER(Businesses!D3310),Businesses!D3310,0)))</f>
        <v>N/A</v>
      </c>
      <c r="D3309" s="32" t="str">
        <f>IF(Businesses!E3310="","N/A",Businesses!E3310)</f>
        <v>N/A</v>
      </c>
      <c r="E3309" s="32" t="str">
        <f>IF(Businesses!F3310="","N/A",Businesses!F3310)</f>
        <v>N/A</v>
      </c>
      <c r="F3309" s="32" t="str">
        <f t="shared" si="102"/>
        <v>N/A</v>
      </c>
      <c r="G3309" s="32" t="str">
        <f>IF(Businesses!G3310="","N/A",Businesses!G3310)</f>
        <v>N/A</v>
      </c>
      <c r="H3309" s="32" t="str">
        <f>IF(Businesses!H3310="","N/A",Businesses!H3310)</f>
        <v>N/A</v>
      </c>
      <c r="I3309" s="32" t="str">
        <f>IF(AND(Businesses!B3310="",Businesses!C3310&lt;&gt;""),0,IF(Businesses!B3310="","N/A",IF(ISNUMBER(Businesses!B3310),Businesses!B3310,0)))</f>
        <v>N/A</v>
      </c>
    </row>
    <row r="3310" spans="2:9">
      <c r="B3310" s="32" t="str">
        <f t="shared" si="103"/>
        <v>N/A</v>
      </c>
      <c r="C3310" s="32" t="str">
        <f>IF(AND(Businesses!D3311="",Businesses!E3311&lt;&gt;""),0,IF(Businesses!D3311="","N/A",IF(ISNUMBER(Businesses!D3311),Businesses!D3311,0)))</f>
        <v>N/A</v>
      </c>
      <c r="D3310" s="32" t="str">
        <f>IF(Businesses!E3311="","N/A",Businesses!E3311)</f>
        <v>N/A</v>
      </c>
      <c r="E3310" s="32" t="str">
        <f>IF(Businesses!F3311="","N/A",Businesses!F3311)</f>
        <v>N/A</v>
      </c>
      <c r="F3310" s="32" t="str">
        <f t="shared" si="102"/>
        <v>N/A</v>
      </c>
      <c r="G3310" s="32" t="str">
        <f>IF(Businesses!G3311="","N/A",Businesses!G3311)</f>
        <v>N/A</v>
      </c>
      <c r="H3310" s="32" t="str">
        <f>IF(Businesses!H3311="","N/A",Businesses!H3311)</f>
        <v>N/A</v>
      </c>
      <c r="I3310" s="32" t="str">
        <f>IF(AND(Businesses!B3311="",Businesses!C3311&lt;&gt;""),0,IF(Businesses!B3311="","N/A",IF(ISNUMBER(Businesses!B3311),Businesses!B3311,0)))</f>
        <v>N/A</v>
      </c>
    </row>
    <row r="3311" spans="2:9">
      <c r="B3311" s="32" t="str">
        <f t="shared" si="103"/>
        <v>N/A</v>
      </c>
      <c r="C3311" s="32" t="str">
        <f>IF(AND(Businesses!D3312="",Businesses!E3312&lt;&gt;""),0,IF(Businesses!D3312="","N/A",IF(ISNUMBER(Businesses!D3312),Businesses!D3312,0)))</f>
        <v>N/A</v>
      </c>
      <c r="D3311" s="32" t="str">
        <f>IF(Businesses!E3312="","N/A",Businesses!E3312)</f>
        <v>N/A</v>
      </c>
      <c r="E3311" s="32" t="str">
        <f>IF(Businesses!F3312="","N/A",Businesses!F3312)</f>
        <v>N/A</v>
      </c>
      <c r="F3311" s="32" t="str">
        <f t="shared" si="102"/>
        <v>N/A</v>
      </c>
      <c r="G3311" s="32" t="str">
        <f>IF(Businesses!G3312="","N/A",Businesses!G3312)</f>
        <v>N/A</v>
      </c>
      <c r="H3311" s="32" t="str">
        <f>IF(Businesses!H3312="","N/A",Businesses!H3312)</f>
        <v>N/A</v>
      </c>
      <c r="I3311" s="32" t="str">
        <f>IF(AND(Businesses!B3312="",Businesses!C3312&lt;&gt;""),0,IF(Businesses!B3312="","N/A",IF(ISNUMBER(Businesses!B3312),Businesses!B3312,0)))</f>
        <v>N/A</v>
      </c>
    </row>
    <row r="3312" spans="2:9">
      <c r="B3312" s="32" t="str">
        <f t="shared" si="103"/>
        <v>N/A</v>
      </c>
      <c r="C3312" s="32" t="str">
        <f>IF(AND(Businesses!D3313="",Businesses!E3313&lt;&gt;""),0,IF(Businesses!D3313="","N/A",IF(ISNUMBER(Businesses!D3313),Businesses!D3313,0)))</f>
        <v>N/A</v>
      </c>
      <c r="D3312" s="32" t="str">
        <f>IF(Businesses!E3313="","N/A",Businesses!E3313)</f>
        <v>N/A</v>
      </c>
      <c r="E3312" s="32" t="str">
        <f>IF(Businesses!F3313="","N/A",Businesses!F3313)</f>
        <v>N/A</v>
      </c>
      <c r="F3312" s="32" t="str">
        <f t="shared" si="102"/>
        <v>N/A</v>
      </c>
      <c r="G3312" s="32" t="str">
        <f>IF(Businesses!G3313="","N/A",Businesses!G3313)</f>
        <v>N/A</v>
      </c>
      <c r="H3312" s="32" t="str">
        <f>IF(Businesses!H3313="","N/A",Businesses!H3313)</f>
        <v>N/A</v>
      </c>
      <c r="I3312" s="32" t="str">
        <f>IF(AND(Businesses!B3313="",Businesses!C3313&lt;&gt;""),0,IF(Businesses!B3313="","N/A",IF(ISNUMBER(Businesses!B3313),Businesses!B3313,0)))</f>
        <v>N/A</v>
      </c>
    </row>
    <row r="3313" spans="2:9">
      <c r="B3313" s="32" t="str">
        <f t="shared" si="103"/>
        <v>N/A</v>
      </c>
      <c r="C3313" s="32" t="str">
        <f>IF(AND(Businesses!D3314="",Businesses!E3314&lt;&gt;""),0,IF(Businesses!D3314="","N/A",IF(ISNUMBER(Businesses!D3314),Businesses!D3314,0)))</f>
        <v>N/A</v>
      </c>
      <c r="D3313" s="32" t="str">
        <f>IF(Businesses!E3314="","N/A",Businesses!E3314)</f>
        <v>N/A</v>
      </c>
      <c r="E3313" s="32" t="str">
        <f>IF(Businesses!F3314="","N/A",Businesses!F3314)</f>
        <v>N/A</v>
      </c>
      <c r="F3313" s="32" t="str">
        <f t="shared" si="102"/>
        <v>N/A</v>
      </c>
      <c r="G3313" s="32" t="str">
        <f>IF(Businesses!G3314="","N/A",Businesses!G3314)</f>
        <v>N/A</v>
      </c>
      <c r="H3313" s="32" t="str">
        <f>IF(Businesses!H3314="","N/A",Businesses!H3314)</f>
        <v>N/A</v>
      </c>
      <c r="I3313" s="32" t="str">
        <f>IF(AND(Businesses!B3314="",Businesses!C3314&lt;&gt;""),0,IF(Businesses!B3314="","N/A",IF(ISNUMBER(Businesses!B3314),Businesses!B3314,0)))</f>
        <v>N/A</v>
      </c>
    </row>
    <row r="3314" spans="2:9">
      <c r="B3314" s="32" t="str">
        <f t="shared" si="103"/>
        <v>N/A</v>
      </c>
      <c r="C3314" s="32" t="str">
        <f>IF(AND(Businesses!D3315="",Businesses!E3315&lt;&gt;""),0,IF(Businesses!D3315="","N/A",IF(ISNUMBER(Businesses!D3315),Businesses!D3315,0)))</f>
        <v>N/A</v>
      </c>
      <c r="D3314" s="32" t="str">
        <f>IF(Businesses!E3315="","N/A",Businesses!E3315)</f>
        <v>N/A</v>
      </c>
      <c r="E3314" s="32" t="str">
        <f>IF(Businesses!F3315="","N/A",Businesses!F3315)</f>
        <v>N/A</v>
      </c>
      <c r="F3314" s="32" t="str">
        <f t="shared" si="102"/>
        <v>N/A</v>
      </c>
      <c r="G3314" s="32" t="str">
        <f>IF(Businesses!G3315="","N/A",Businesses!G3315)</f>
        <v>N/A</v>
      </c>
      <c r="H3314" s="32" t="str">
        <f>IF(Businesses!H3315="","N/A",Businesses!H3315)</f>
        <v>N/A</v>
      </c>
      <c r="I3314" s="32" t="str">
        <f>IF(AND(Businesses!B3315="",Businesses!C3315&lt;&gt;""),0,IF(Businesses!B3315="","N/A",IF(ISNUMBER(Businesses!B3315),Businesses!B3315,0)))</f>
        <v>N/A</v>
      </c>
    </row>
    <row r="3315" spans="2:9">
      <c r="B3315" s="32" t="str">
        <f t="shared" si="103"/>
        <v>N/A</v>
      </c>
      <c r="C3315" s="32" t="str">
        <f>IF(AND(Businesses!D3316="",Businesses!E3316&lt;&gt;""),0,IF(Businesses!D3316="","N/A",IF(ISNUMBER(Businesses!D3316),Businesses!D3316,0)))</f>
        <v>N/A</v>
      </c>
      <c r="D3315" s="32" t="str">
        <f>IF(Businesses!E3316="","N/A",Businesses!E3316)</f>
        <v>N/A</v>
      </c>
      <c r="E3315" s="32" t="str">
        <f>IF(Businesses!F3316="","N/A",Businesses!F3316)</f>
        <v>N/A</v>
      </c>
      <c r="F3315" s="32" t="str">
        <f t="shared" si="102"/>
        <v>N/A</v>
      </c>
      <c r="G3315" s="32" t="str">
        <f>IF(Businesses!G3316="","N/A",Businesses!G3316)</f>
        <v>N/A</v>
      </c>
      <c r="H3315" s="32" t="str">
        <f>IF(Businesses!H3316="","N/A",Businesses!H3316)</f>
        <v>N/A</v>
      </c>
      <c r="I3315" s="32" t="str">
        <f>IF(AND(Businesses!B3316="",Businesses!C3316&lt;&gt;""),0,IF(Businesses!B3316="","N/A",IF(ISNUMBER(Businesses!B3316),Businesses!B3316,0)))</f>
        <v>N/A</v>
      </c>
    </row>
    <row r="3316" spans="2:9">
      <c r="B3316" s="32" t="str">
        <f t="shared" si="103"/>
        <v>N/A</v>
      </c>
      <c r="C3316" s="32" t="str">
        <f>IF(AND(Businesses!D3317="",Businesses!E3317&lt;&gt;""),0,IF(Businesses!D3317="","N/A",IF(ISNUMBER(Businesses!D3317),Businesses!D3317,0)))</f>
        <v>N/A</v>
      </c>
      <c r="D3316" s="32" t="str">
        <f>IF(Businesses!E3317="","N/A",Businesses!E3317)</f>
        <v>N/A</v>
      </c>
      <c r="E3316" s="32" t="str">
        <f>IF(Businesses!F3317="","N/A",Businesses!F3317)</f>
        <v>N/A</v>
      </c>
      <c r="F3316" s="32" t="str">
        <f t="shared" si="102"/>
        <v>N/A</v>
      </c>
      <c r="G3316" s="32" t="str">
        <f>IF(Businesses!G3317="","N/A",Businesses!G3317)</f>
        <v>N/A</v>
      </c>
      <c r="H3316" s="32" t="str">
        <f>IF(Businesses!H3317="","N/A",Businesses!H3317)</f>
        <v>N/A</v>
      </c>
      <c r="I3316" s="32" t="str">
        <f>IF(AND(Businesses!B3317="",Businesses!C3317&lt;&gt;""),0,IF(Businesses!B3317="","N/A",IF(ISNUMBER(Businesses!B3317),Businesses!B3317,0)))</f>
        <v>N/A</v>
      </c>
    </row>
    <row r="3317" spans="2:9">
      <c r="B3317" s="32" t="str">
        <f t="shared" si="103"/>
        <v>N/A</v>
      </c>
      <c r="C3317" s="32" t="str">
        <f>IF(AND(Businesses!D3318="",Businesses!E3318&lt;&gt;""),0,IF(Businesses!D3318="","N/A",IF(ISNUMBER(Businesses!D3318),Businesses!D3318,0)))</f>
        <v>N/A</v>
      </c>
      <c r="D3317" s="32" t="str">
        <f>IF(Businesses!E3318="","N/A",Businesses!E3318)</f>
        <v>N/A</v>
      </c>
      <c r="E3317" s="32" t="str">
        <f>IF(Businesses!F3318="","N/A",Businesses!F3318)</f>
        <v>N/A</v>
      </c>
      <c r="F3317" s="32" t="str">
        <f t="shared" si="102"/>
        <v>N/A</v>
      </c>
      <c r="G3317" s="32" t="str">
        <f>IF(Businesses!G3318="","N/A",Businesses!G3318)</f>
        <v>N/A</v>
      </c>
      <c r="H3317" s="32" t="str">
        <f>IF(Businesses!H3318="","N/A",Businesses!H3318)</f>
        <v>N/A</v>
      </c>
      <c r="I3317" s="32" t="str">
        <f>IF(AND(Businesses!B3318="",Businesses!C3318&lt;&gt;""),0,IF(Businesses!B3318="","N/A",IF(ISNUMBER(Businesses!B3318),Businesses!B3318,0)))</f>
        <v>N/A</v>
      </c>
    </row>
    <row r="3318" spans="2:9">
      <c r="B3318" s="32" t="str">
        <f t="shared" si="103"/>
        <v>N/A</v>
      </c>
      <c r="C3318" s="32" t="str">
        <f>IF(AND(Businesses!D3319="",Businesses!E3319&lt;&gt;""),0,IF(Businesses!D3319="","N/A",IF(ISNUMBER(Businesses!D3319),Businesses!D3319,0)))</f>
        <v>N/A</v>
      </c>
      <c r="D3318" s="32" t="str">
        <f>IF(Businesses!E3319="","N/A",Businesses!E3319)</f>
        <v>N/A</v>
      </c>
      <c r="E3318" s="32" t="str">
        <f>IF(Businesses!F3319="","N/A",Businesses!F3319)</f>
        <v>N/A</v>
      </c>
      <c r="F3318" s="32" t="str">
        <f t="shared" si="102"/>
        <v>N/A</v>
      </c>
      <c r="G3318" s="32" t="str">
        <f>IF(Businesses!G3319="","N/A",Businesses!G3319)</f>
        <v>N/A</v>
      </c>
      <c r="H3318" s="32" t="str">
        <f>IF(Businesses!H3319="","N/A",Businesses!H3319)</f>
        <v>N/A</v>
      </c>
      <c r="I3318" s="32" t="str">
        <f>IF(AND(Businesses!B3319="",Businesses!C3319&lt;&gt;""),0,IF(Businesses!B3319="","N/A",IF(ISNUMBER(Businesses!B3319),Businesses!B3319,0)))</f>
        <v>N/A</v>
      </c>
    </row>
    <row r="3319" spans="2:9">
      <c r="B3319" s="32" t="str">
        <f t="shared" si="103"/>
        <v>N/A</v>
      </c>
      <c r="C3319" s="32" t="str">
        <f>IF(AND(Businesses!D3320="",Businesses!E3320&lt;&gt;""),0,IF(Businesses!D3320="","N/A",IF(ISNUMBER(Businesses!D3320),Businesses!D3320,0)))</f>
        <v>N/A</v>
      </c>
      <c r="D3319" s="32" t="str">
        <f>IF(Businesses!E3320="","N/A",Businesses!E3320)</f>
        <v>N/A</v>
      </c>
      <c r="E3319" s="32" t="str">
        <f>IF(Businesses!F3320="","N/A",Businesses!F3320)</f>
        <v>N/A</v>
      </c>
      <c r="F3319" s="32" t="str">
        <f t="shared" si="102"/>
        <v>N/A</v>
      </c>
      <c r="G3319" s="32" t="str">
        <f>IF(Businesses!G3320="","N/A",Businesses!G3320)</f>
        <v>N/A</v>
      </c>
      <c r="H3319" s="32" t="str">
        <f>IF(Businesses!H3320="","N/A",Businesses!H3320)</f>
        <v>N/A</v>
      </c>
      <c r="I3319" s="32" t="str">
        <f>IF(AND(Businesses!B3320="",Businesses!C3320&lt;&gt;""),0,IF(Businesses!B3320="","N/A",IF(ISNUMBER(Businesses!B3320),Businesses!B3320,0)))</f>
        <v>N/A</v>
      </c>
    </row>
    <row r="3320" spans="2:9">
      <c r="B3320" s="32" t="str">
        <f t="shared" si="103"/>
        <v>N/A</v>
      </c>
      <c r="C3320" s="32" t="str">
        <f>IF(AND(Businesses!D3321="",Businesses!E3321&lt;&gt;""),0,IF(Businesses!D3321="","N/A",IF(ISNUMBER(Businesses!D3321),Businesses!D3321,0)))</f>
        <v>N/A</v>
      </c>
      <c r="D3320" s="32" t="str">
        <f>IF(Businesses!E3321="","N/A",Businesses!E3321)</f>
        <v>N/A</v>
      </c>
      <c r="E3320" s="32" t="str">
        <f>IF(Businesses!F3321="","N/A",Businesses!F3321)</f>
        <v>N/A</v>
      </c>
      <c r="F3320" s="32" t="str">
        <f t="shared" si="102"/>
        <v>N/A</v>
      </c>
      <c r="G3320" s="32" t="str">
        <f>IF(Businesses!G3321="","N/A",Businesses!G3321)</f>
        <v>N/A</v>
      </c>
      <c r="H3320" s="32" t="str">
        <f>IF(Businesses!H3321="","N/A",Businesses!H3321)</f>
        <v>N/A</v>
      </c>
      <c r="I3320" s="32" t="str">
        <f>IF(AND(Businesses!B3321="",Businesses!C3321&lt;&gt;""),0,IF(Businesses!B3321="","N/A",IF(ISNUMBER(Businesses!B3321),Businesses!B3321,0)))</f>
        <v>N/A</v>
      </c>
    </row>
    <row r="3321" spans="2:9">
      <c r="B3321" s="32" t="str">
        <f t="shared" si="103"/>
        <v>N/A</v>
      </c>
      <c r="C3321" s="32" t="str">
        <f>IF(AND(Businesses!D3322="",Businesses!E3322&lt;&gt;""),0,IF(Businesses!D3322="","N/A",IF(ISNUMBER(Businesses!D3322),Businesses!D3322,0)))</f>
        <v>N/A</v>
      </c>
      <c r="D3321" s="32" t="str">
        <f>IF(Businesses!E3322="","N/A",Businesses!E3322)</f>
        <v>N/A</v>
      </c>
      <c r="E3321" s="32" t="str">
        <f>IF(Businesses!F3322="","N/A",Businesses!F3322)</f>
        <v>N/A</v>
      </c>
      <c r="F3321" s="32" t="str">
        <f t="shared" si="102"/>
        <v>N/A</v>
      </c>
      <c r="G3321" s="32" t="str">
        <f>IF(Businesses!G3322="","N/A",Businesses!G3322)</f>
        <v>N/A</v>
      </c>
      <c r="H3321" s="32" t="str">
        <f>IF(Businesses!H3322="","N/A",Businesses!H3322)</f>
        <v>N/A</v>
      </c>
      <c r="I3321" s="32" t="str">
        <f>IF(AND(Businesses!B3322="",Businesses!C3322&lt;&gt;""),0,IF(Businesses!B3322="","N/A",IF(ISNUMBER(Businesses!B3322),Businesses!B3322,0)))</f>
        <v>N/A</v>
      </c>
    </row>
    <row r="3322" spans="2:9">
      <c r="B3322" s="32" t="str">
        <f t="shared" si="103"/>
        <v>N/A</v>
      </c>
      <c r="C3322" s="32" t="str">
        <f>IF(AND(Businesses!D3323="",Businesses!E3323&lt;&gt;""),0,IF(Businesses!D3323="","N/A",IF(ISNUMBER(Businesses!D3323),Businesses!D3323,0)))</f>
        <v>N/A</v>
      </c>
      <c r="D3322" s="32" t="str">
        <f>IF(Businesses!E3323="","N/A",Businesses!E3323)</f>
        <v>N/A</v>
      </c>
      <c r="E3322" s="32" t="str">
        <f>IF(Businesses!F3323="","N/A",Businesses!F3323)</f>
        <v>N/A</v>
      </c>
      <c r="F3322" s="32" t="str">
        <f t="shared" si="102"/>
        <v>N/A</v>
      </c>
      <c r="G3322" s="32" t="str">
        <f>IF(Businesses!G3323="","N/A",Businesses!G3323)</f>
        <v>N/A</v>
      </c>
      <c r="H3322" s="32" t="str">
        <f>IF(Businesses!H3323="","N/A",Businesses!H3323)</f>
        <v>N/A</v>
      </c>
      <c r="I3322" s="32" t="str">
        <f>IF(AND(Businesses!B3323="",Businesses!C3323&lt;&gt;""),0,IF(Businesses!B3323="","N/A",IF(ISNUMBER(Businesses!B3323),Businesses!B3323,0)))</f>
        <v>N/A</v>
      </c>
    </row>
    <row r="3323" spans="2:9">
      <c r="B3323" s="32" t="str">
        <f t="shared" si="103"/>
        <v>N/A</v>
      </c>
      <c r="C3323" s="32" t="str">
        <f>IF(AND(Businesses!D3324="",Businesses!E3324&lt;&gt;""),0,IF(Businesses!D3324="","N/A",IF(ISNUMBER(Businesses!D3324),Businesses!D3324,0)))</f>
        <v>N/A</v>
      </c>
      <c r="D3323" s="32" t="str">
        <f>IF(Businesses!E3324="","N/A",Businesses!E3324)</f>
        <v>N/A</v>
      </c>
      <c r="E3323" s="32" t="str">
        <f>IF(Businesses!F3324="","N/A",Businesses!F3324)</f>
        <v>N/A</v>
      </c>
      <c r="F3323" s="32" t="str">
        <f t="shared" si="102"/>
        <v>N/A</v>
      </c>
      <c r="G3323" s="32" t="str">
        <f>IF(Businesses!G3324="","N/A",Businesses!G3324)</f>
        <v>N/A</v>
      </c>
      <c r="H3323" s="32" t="str">
        <f>IF(Businesses!H3324="","N/A",Businesses!H3324)</f>
        <v>N/A</v>
      </c>
      <c r="I3323" s="32" t="str">
        <f>IF(AND(Businesses!B3324="",Businesses!C3324&lt;&gt;""),0,IF(Businesses!B3324="","N/A",IF(ISNUMBER(Businesses!B3324),Businesses!B3324,0)))</f>
        <v>N/A</v>
      </c>
    </row>
    <row r="3324" spans="2:9">
      <c r="B3324" s="32" t="str">
        <f t="shared" si="103"/>
        <v>N/A</v>
      </c>
      <c r="C3324" s="32" t="str">
        <f>IF(AND(Businesses!D3325="",Businesses!E3325&lt;&gt;""),0,IF(Businesses!D3325="","N/A",IF(ISNUMBER(Businesses!D3325),Businesses!D3325,0)))</f>
        <v>N/A</v>
      </c>
      <c r="D3324" s="32" t="str">
        <f>IF(Businesses!E3325="","N/A",Businesses!E3325)</f>
        <v>N/A</v>
      </c>
      <c r="E3324" s="32" t="str">
        <f>IF(Businesses!F3325="","N/A",Businesses!F3325)</f>
        <v>N/A</v>
      </c>
      <c r="F3324" s="32" t="str">
        <f t="shared" si="102"/>
        <v>N/A</v>
      </c>
      <c r="G3324" s="32" t="str">
        <f>IF(Businesses!G3325="","N/A",Businesses!G3325)</f>
        <v>N/A</v>
      </c>
      <c r="H3324" s="32" t="str">
        <f>IF(Businesses!H3325="","N/A",Businesses!H3325)</f>
        <v>N/A</v>
      </c>
      <c r="I3324" s="32" t="str">
        <f>IF(AND(Businesses!B3325="",Businesses!C3325&lt;&gt;""),0,IF(Businesses!B3325="","N/A",IF(ISNUMBER(Businesses!B3325),Businesses!B3325,0)))</f>
        <v>N/A</v>
      </c>
    </row>
    <row r="3325" spans="2:9">
      <c r="B3325" s="32" t="str">
        <f t="shared" si="103"/>
        <v>N/A</v>
      </c>
      <c r="C3325" s="32" t="str">
        <f>IF(AND(Businesses!D3326="",Businesses!E3326&lt;&gt;""),0,IF(Businesses!D3326="","N/A",IF(ISNUMBER(Businesses!D3326),Businesses!D3326,0)))</f>
        <v>N/A</v>
      </c>
      <c r="D3325" s="32" t="str">
        <f>IF(Businesses!E3326="","N/A",Businesses!E3326)</f>
        <v>N/A</v>
      </c>
      <c r="E3325" s="32" t="str">
        <f>IF(Businesses!F3326="","N/A",Businesses!F3326)</f>
        <v>N/A</v>
      </c>
      <c r="F3325" s="32" t="str">
        <f t="shared" si="102"/>
        <v>N/A</v>
      </c>
      <c r="G3325" s="32" t="str">
        <f>IF(Businesses!G3326="","N/A",Businesses!G3326)</f>
        <v>N/A</v>
      </c>
      <c r="H3325" s="32" t="str">
        <f>IF(Businesses!H3326="","N/A",Businesses!H3326)</f>
        <v>N/A</v>
      </c>
      <c r="I3325" s="32" t="str">
        <f>IF(AND(Businesses!B3326="",Businesses!C3326&lt;&gt;""),0,IF(Businesses!B3326="","N/A",IF(ISNUMBER(Businesses!B3326),Businesses!B3326,0)))</f>
        <v>N/A</v>
      </c>
    </row>
    <row r="3326" spans="2:9">
      <c r="B3326" s="32" t="str">
        <f t="shared" si="103"/>
        <v>N/A</v>
      </c>
      <c r="C3326" s="32" t="str">
        <f>IF(AND(Businesses!D3327="",Businesses!E3327&lt;&gt;""),0,IF(Businesses!D3327="","N/A",IF(ISNUMBER(Businesses!D3327),Businesses!D3327,0)))</f>
        <v>N/A</v>
      </c>
      <c r="D3326" s="32" t="str">
        <f>IF(Businesses!E3327="","N/A",Businesses!E3327)</f>
        <v>N/A</v>
      </c>
      <c r="E3326" s="32" t="str">
        <f>IF(Businesses!F3327="","N/A",Businesses!F3327)</f>
        <v>N/A</v>
      </c>
      <c r="F3326" s="32" t="str">
        <f t="shared" si="102"/>
        <v>N/A</v>
      </c>
      <c r="G3326" s="32" t="str">
        <f>IF(Businesses!G3327="","N/A",Businesses!G3327)</f>
        <v>N/A</v>
      </c>
      <c r="H3326" s="32" t="str">
        <f>IF(Businesses!H3327="","N/A",Businesses!H3327)</f>
        <v>N/A</v>
      </c>
      <c r="I3326" s="32" t="str">
        <f>IF(AND(Businesses!B3327="",Businesses!C3327&lt;&gt;""),0,IF(Businesses!B3327="","N/A",IF(ISNUMBER(Businesses!B3327),Businesses!B3327,0)))</f>
        <v>N/A</v>
      </c>
    </row>
    <row r="3327" spans="2:9">
      <c r="B3327" s="32" t="str">
        <f t="shared" si="103"/>
        <v>N/A</v>
      </c>
      <c r="C3327" s="32" t="str">
        <f>IF(AND(Businesses!D3328="",Businesses!E3328&lt;&gt;""),0,IF(Businesses!D3328="","N/A",IF(ISNUMBER(Businesses!D3328),Businesses!D3328,0)))</f>
        <v>N/A</v>
      </c>
      <c r="D3327" s="32" t="str">
        <f>IF(Businesses!E3328="","N/A",Businesses!E3328)</f>
        <v>N/A</v>
      </c>
      <c r="E3327" s="32" t="str">
        <f>IF(Businesses!F3328="","N/A",Businesses!F3328)</f>
        <v>N/A</v>
      </c>
      <c r="F3327" s="32" t="str">
        <f t="shared" si="102"/>
        <v>N/A</v>
      </c>
      <c r="G3327" s="32" t="str">
        <f>IF(Businesses!G3328="","N/A",Businesses!G3328)</f>
        <v>N/A</v>
      </c>
      <c r="H3327" s="32" t="str">
        <f>IF(Businesses!H3328="","N/A",Businesses!H3328)</f>
        <v>N/A</v>
      </c>
      <c r="I3327" s="32" t="str">
        <f>IF(AND(Businesses!B3328="",Businesses!C3328&lt;&gt;""),0,IF(Businesses!B3328="","N/A",IF(ISNUMBER(Businesses!B3328),Businesses!B3328,0)))</f>
        <v>N/A</v>
      </c>
    </row>
    <row r="3328" spans="2:9">
      <c r="B3328" s="32" t="str">
        <f t="shared" si="103"/>
        <v>N/A</v>
      </c>
      <c r="C3328" s="32" t="str">
        <f>IF(AND(Businesses!D3329="",Businesses!E3329&lt;&gt;""),0,IF(Businesses!D3329="","N/A",IF(ISNUMBER(Businesses!D3329),Businesses!D3329,0)))</f>
        <v>N/A</v>
      </c>
      <c r="D3328" s="32" t="str">
        <f>IF(Businesses!E3329="","N/A",Businesses!E3329)</f>
        <v>N/A</v>
      </c>
      <c r="E3328" s="32" t="str">
        <f>IF(Businesses!F3329="","N/A",Businesses!F3329)</f>
        <v>N/A</v>
      </c>
      <c r="F3328" s="32" t="str">
        <f t="shared" si="102"/>
        <v>N/A</v>
      </c>
      <c r="G3328" s="32" t="str">
        <f>IF(Businesses!G3329="","N/A",Businesses!G3329)</f>
        <v>N/A</v>
      </c>
      <c r="H3328" s="32" t="str">
        <f>IF(Businesses!H3329="","N/A",Businesses!H3329)</f>
        <v>N/A</v>
      </c>
      <c r="I3328" s="32" t="str">
        <f>IF(AND(Businesses!B3329="",Businesses!C3329&lt;&gt;""),0,IF(Businesses!B3329="","N/A",IF(ISNUMBER(Businesses!B3329),Businesses!B3329,0)))</f>
        <v>N/A</v>
      </c>
    </row>
    <row r="3329" spans="2:9">
      <c r="B3329" s="32" t="str">
        <f t="shared" si="103"/>
        <v>N/A</v>
      </c>
      <c r="C3329" s="32" t="str">
        <f>IF(AND(Businesses!D3330="",Businesses!E3330&lt;&gt;""),0,IF(Businesses!D3330="","N/A",IF(ISNUMBER(Businesses!D3330),Businesses!D3330,0)))</f>
        <v>N/A</v>
      </c>
      <c r="D3329" s="32" t="str">
        <f>IF(Businesses!E3330="","N/A",Businesses!E3330)</f>
        <v>N/A</v>
      </c>
      <c r="E3329" s="32" t="str">
        <f>IF(Businesses!F3330="","N/A",Businesses!F3330)</f>
        <v>N/A</v>
      </c>
      <c r="F3329" s="32" t="str">
        <f t="shared" si="102"/>
        <v>N/A</v>
      </c>
      <c r="G3329" s="32" t="str">
        <f>IF(Businesses!G3330="","N/A",Businesses!G3330)</f>
        <v>N/A</v>
      </c>
      <c r="H3329" s="32" t="str">
        <f>IF(Businesses!H3330="","N/A",Businesses!H3330)</f>
        <v>N/A</v>
      </c>
      <c r="I3329" s="32" t="str">
        <f>IF(AND(Businesses!B3330="",Businesses!C3330&lt;&gt;""),0,IF(Businesses!B3330="","N/A",IF(ISNUMBER(Businesses!B3330),Businesses!B3330,0)))</f>
        <v>N/A</v>
      </c>
    </row>
    <row r="3330" spans="2:9">
      <c r="B3330" s="32" t="str">
        <f t="shared" si="103"/>
        <v>N/A</v>
      </c>
      <c r="C3330" s="32" t="str">
        <f>IF(AND(Businesses!D3331="",Businesses!E3331&lt;&gt;""),0,IF(Businesses!D3331="","N/A",IF(ISNUMBER(Businesses!D3331),Businesses!D3331,0)))</f>
        <v>N/A</v>
      </c>
      <c r="D3330" s="32" t="str">
        <f>IF(Businesses!E3331="","N/A",Businesses!E3331)</f>
        <v>N/A</v>
      </c>
      <c r="E3330" s="32" t="str">
        <f>IF(Businesses!F3331="","N/A",Businesses!F3331)</f>
        <v>N/A</v>
      </c>
      <c r="F3330" s="32" t="str">
        <f t="shared" ref="F3330:F3393" si="104">IF(B3330="N/A","N/A",UPPER(TRIM(ProbuildName)))</f>
        <v>N/A</v>
      </c>
      <c r="G3330" s="32" t="str">
        <f>IF(Businesses!G3331="","N/A",Businesses!G3331)</f>
        <v>N/A</v>
      </c>
      <c r="H3330" s="32" t="str">
        <f>IF(Businesses!H3331="","N/A",Businesses!H3331)</f>
        <v>N/A</v>
      </c>
      <c r="I3330" s="32" t="str">
        <f>IF(AND(Businesses!B3331="",Businesses!C3331&lt;&gt;""),0,IF(Businesses!B3331="","N/A",IF(ISNUMBER(Businesses!B3331),Businesses!B3331,0)))</f>
        <v>N/A</v>
      </c>
    </row>
    <row r="3331" spans="2:9">
      <c r="B3331" s="32" t="str">
        <f t="shared" ref="B3331:B3394" si="105">IF(I3331="N/A","N/A","")</f>
        <v>N/A</v>
      </c>
      <c r="C3331" s="32" t="str">
        <f>IF(AND(Businesses!D3332="",Businesses!E3332&lt;&gt;""),0,IF(Businesses!D3332="","N/A",IF(ISNUMBER(Businesses!D3332),Businesses!D3332,0)))</f>
        <v>N/A</v>
      </c>
      <c r="D3331" s="32" t="str">
        <f>IF(Businesses!E3332="","N/A",Businesses!E3332)</f>
        <v>N/A</v>
      </c>
      <c r="E3331" s="32" t="str">
        <f>IF(Businesses!F3332="","N/A",Businesses!F3332)</f>
        <v>N/A</v>
      </c>
      <c r="F3331" s="32" t="str">
        <f t="shared" si="104"/>
        <v>N/A</v>
      </c>
      <c r="G3331" s="32" t="str">
        <f>IF(Businesses!G3332="","N/A",Businesses!G3332)</f>
        <v>N/A</v>
      </c>
      <c r="H3331" s="32" t="str">
        <f>IF(Businesses!H3332="","N/A",Businesses!H3332)</f>
        <v>N/A</v>
      </c>
      <c r="I3331" s="32" t="str">
        <f>IF(AND(Businesses!B3332="",Businesses!C3332&lt;&gt;""),0,IF(Businesses!B3332="","N/A",IF(ISNUMBER(Businesses!B3332),Businesses!B3332,0)))</f>
        <v>N/A</v>
      </c>
    </row>
    <row r="3332" spans="2:9">
      <c r="B3332" s="32" t="str">
        <f t="shared" si="105"/>
        <v>N/A</v>
      </c>
      <c r="C3332" s="32" t="str">
        <f>IF(AND(Businesses!D3333="",Businesses!E3333&lt;&gt;""),0,IF(Businesses!D3333="","N/A",IF(ISNUMBER(Businesses!D3333),Businesses!D3333,0)))</f>
        <v>N/A</v>
      </c>
      <c r="D3332" s="32" t="str">
        <f>IF(Businesses!E3333="","N/A",Businesses!E3333)</f>
        <v>N/A</v>
      </c>
      <c r="E3332" s="32" t="str">
        <f>IF(Businesses!F3333="","N/A",Businesses!F3333)</f>
        <v>N/A</v>
      </c>
      <c r="F3332" s="32" t="str">
        <f t="shared" si="104"/>
        <v>N/A</v>
      </c>
      <c r="G3332" s="32" t="str">
        <f>IF(Businesses!G3333="","N/A",Businesses!G3333)</f>
        <v>N/A</v>
      </c>
      <c r="H3332" s="32" t="str">
        <f>IF(Businesses!H3333="","N/A",Businesses!H3333)</f>
        <v>N/A</v>
      </c>
      <c r="I3332" s="32" t="str">
        <f>IF(AND(Businesses!B3333="",Businesses!C3333&lt;&gt;""),0,IF(Businesses!B3333="","N/A",IF(ISNUMBER(Businesses!B3333),Businesses!B3333,0)))</f>
        <v>N/A</v>
      </c>
    </row>
    <row r="3333" spans="2:9">
      <c r="B3333" s="32" t="str">
        <f t="shared" si="105"/>
        <v>N/A</v>
      </c>
      <c r="C3333" s="32" t="str">
        <f>IF(AND(Businesses!D3334="",Businesses!E3334&lt;&gt;""),0,IF(Businesses!D3334="","N/A",IF(ISNUMBER(Businesses!D3334),Businesses!D3334,0)))</f>
        <v>N/A</v>
      </c>
      <c r="D3333" s="32" t="str">
        <f>IF(Businesses!E3334="","N/A",Businesses!E3334)</f>
        <v>N/A</v>
      </c>
      <c r="E3333" s="32" t="str">
        <f>IF(Businesses!F3334="","N/A",Businesses!F3334)</f>
        <v>N/A</v>
      </c>
      <c r="F3333" s="32" t="str">
        <f t="shared" si="104"/>
        <v>N/A</v>
      </c>
      <c r="G3333" s="32" t="str">
        <f>IF(Businesses!G3334="","N/A",Businesses!G3334)</f>
        <v>N/A</v>
      </c>
      <c r="H3333" s="32" t="str">
        <f>IF(Businesses!H3334="","N/A",Businesses!H3334)</f>
        <v>N/A</v>
      </c>
      <c r="I3333" s="32" t="str">
        <f>IF(AND(Businesses!B3334="",Businesses!C3334&lt;&gt;""),0,IF(Businesses!B3334="","N/A",IF(ISNUMBER(Businesses!B3334),Businesses!B3334,0)))</f>
        <v>N/A</v>
      </c>
    </row>
    <row r="3334" spans="2:9">
      <c r="B3334" s="32" t="str">
        <f t="shared" si="105"/>
        <v>N/A</v>
      </c>
      <c r="C3334" s="32" t="str">
        <f>IF(AND(Businesses!D3335="",Businesses!E3335&lt;&gt;""),0,IF(Businesses!D3335="","N/A",IF(ISNUMBER(Businesses!D3335),Businesses!D3335,0)))</f>
        <v>N/A</v>
      </c>
      <c r="D3334" s="32" t="str">
        <f>IF(Businesses!E3335="","N/A",Businesses!E3335)</f>
        <v>N/A</v>
      </c>
      <c r="E3334" s="32" t="str">
        <f>IF(Businesses!F3335="","N/A",Businesses!F3335)</f>
        <v>N/A</v>
      </c>
      <c r="F3334" s="32" t="str">
        <f t="shared" si="104"/>
        <v>N/A</v>
      </c>
      <c r="G3334" s="32" t="str">
        <f>IF(Businesses!G3335="","N/A",Businesses!G3335)</f>
        <v>N/A</v>
      </c>
      <c r="H3334" s="32" t="str">
        <f>IF(Businesses!H3335="","N/A",Businesses!H3335)</f>
        <v>N/A</v>
      </c>
      <c r="I3334" s="32" t="str">
        <f>IF(AND(Businesses!B3335="",Businesses!C3335&lt;&gt;""),0,IF(Businesses!B3335="","N/A",IF(ISNUMBER(Businesses!B3335),Businesses!B3335,0)))</f>
        <v>N/A</v>
      </c>
    </row>
    <row r="3335" spans="2:9">
      <c r="B3335" s="32" t="str">
        <f t="shared" si="105"/>
        <v>N/A</v>
      </c>
      <c r="C3335" s="32" t="str">
        <f>IF(AND(Businesses!D3336="",Businesses!E3336&lt;&gt;""),0,IF(Businesses!D3336="","N/A",IF(ISNUMBER(Businesses!D3336),Businesses!D3336,0)))</f>
        <v>N/A</v>
      </c>
      <c r="D3335" s="32" t="str">
        <f>IF(Businesses!E3336="","N/A",Businesses!E3336)</f>
        <v>N/A</v>
      </c>
      <c r="E3335" s="32" t="str">
        <f>IF(Businesses!F3336="","N/A",Businesses!F3336)</f>
        <v>N/A</v>
      </c>
      <c r="F3335" s="32" t="str">
        <f t="shared" si="104"/>
        <v>N/A</v>
      </c>
      <c r="G3335" s="32" t="str">
        <f>IF(Businesses!G3336="","N/A",Businesses!G3336)</f>
        <v>N/A</v>
      </c>
      <c r="H3335" s="32" t="str">
        <f>IF(Businesses!H3336="","N/A",Businesses!H3336)</f>
        <v>N/A</v>
      </c>
      <c r="I3335" s="32" t="str">
        <f>IF(AND(Businesses!B3336="",Businesses!C3336&lt;&gt;""),0,IF(Businesses!B3336="","N/A",IF(ISNUMBER(Businesses!B3336),Businesses!B3336,0)))</f>
        <v>N/A</v>
      </c>
    </row>
    <row r="3336" spans="2:9">
      <c r="B3336" s="32" t="str">
        <f t="shared" si="105"/>
        <v>N/A</v>
      </c>
      <c r="C3336" s="32" t="str">
        <f>IF(AND(Businesses!D3337="",Businesses!E3337&lt;&gt;""),0,IF(Businesses!D3337="","N/A",IF(ISNUMBER(Businesses!D3337),Businesses!D3337,0)))</f>
        <v>N/A</v>
      </c>
      <c r="D3336" s="32" t="str">
        <f>IF(Businesses!E3337="","N/A",Businesses!E3337)</f>
        <v>N/A</v>
      </c>
      <c r="E3336" s="32" t="str">
        <f>IF(Businesses!F3337="","N/A",Businesses!F3337)</f>
        <v>N/A</v>
      </c>
      <c r="F3336" s="32" t="str">
        <f t="shared" si="104"/>
        <v>N/A</v>
      </c>
      <c r="G3336" s="32" t="str">
        <f>IF(Businesses!G3337="","N/A",Businesses!G3337)</f>
        <v>N/A</v>
      </c>
      <c r="H3336" s="32" t="str">
        <f>IF(Businesses!H3337="","N/A",Businesses!H3337)</f>
        <v>N/A</v>
      </c>
      <c r="I3336" s="32" t="str">
        <f>IF(AND(Businesses!B3337="",Businesses!C3337&lt;&gt;""),0,IF(Businesses!B3337="","N/A",IF(ISNUMBER(Businesses!B3337),Businesses!B3337,0)))</f>
        <v>N/A</v>
      </c>
    </row>
    <row r="3337" spans="2:9">
      <c r="B3337" s="32" t="str">
        <f t="shared" si="105"/>
        <v>N/A</v>
      </c>
      <c r="C3337" s="32" t="str">
        <f>IF(AND(Businesses!D3338="",Businesses!E3338&lt;&gt;""),0,IF(Businesses!D3338="","N/A",IF(ISNUMBER(Businesses!D3338),Businesses!D3338,0)))</f>
        <v>N/A</v>
      </c>
      <c r="D3337" s="32" t="str">
        <f>IF(Businesses!E3338="","N/A",Businesses!E3338)</f>
        <v>N/A</v>
      </c>
      <c r="E3337" s="32" t="str">
        <f>IF(Businesses!F3338="","N/A",Businesses!F3338)</f>
        <v>N/A</v>
      </c>
      <c r="F3337" s="32" t="str">
        <f t="shared" si="104"/>
        <v>N/A</v>
      </c>
      <c r="G3337" s="32" t="str">
        <f>IF(Businesses!G3338="","N/A",Businesses!G3338)</f>
        <v>N/A</v>
      </c>
      <c r="H3337" s="32" t="str">
        <f>IF(Businesses!H3338="","N/A",Businesses!H3338)</f>
        <v>N/A</v>
      </c>
      <c r="I3337" s="32" t="str">
        <f>IF(AND(Businesses!B3338="",Businesses!C3338&lt;&gt;""),0,IF(Businesses!B3338="","N/A",IF(ISNUMBER(Businesses!B3338),Businesses!B3338,0)))</f>
        <v>N/A</v>
      </c>
    </row>
    <row r="3338" spans="2:9">
      <c r="B3338" s="32" t="str">
        <f t="shared" si="105"/>
        <v>N/A</v>
      </c>
      <c r="C3338" s="32" t="str">
        <f>IF(AND(Businesses!D3339="",Businesses!E3339&lt;&gt;""),0,IF(Businesses!D3339="","N/A",IF(ISNUMBER(Businesses!D3339),Businesses!D3339,0)))</f>
        <v>N/A</v>
      </c>
      <c r="D3338" s="32" t="str">
        <f>IF(Businesses!E3339="","N/A",Businesses!E3339)</f>
        <v>N/A</v>
      </c>
      <c r="E3338" s="32" t="str">
        <f>IF(Businesses!F3339="","N/A",Businesses!F3339)</f>
        <v>N/A</v>
      </c>
      <c r="F3338" s="32" t="str">
        <f t="shared" si="104"/>
        <v>N/A</v>
      </c>
      <c r="G3338" s="32" t="str">
        <f>IF(Businesses!G3339="","N/A",Businesses!G3339)</f>
        <v>N/A</v>
      </c>
      <c r="H3338" s="32" t="str">
        <f>IF(Businesses!H3339="","N/A",Businesses!H3339)</f>
        <v>N/A</v>
      </c>
      <c r="I3338" s="32" t="str">
        <f>IF(AND(Businesses!B3339="",Businesses!C3339&lt;&gt;""),0,IF(Businesses!B3339="","N/A",IF(ISNUMBER(Businesses!B3339),Businesses!B3339,0)))</f>
        <v>N/A</v>
      </c>
    </row>
    <row r="3339" spans="2:9">
      <c r="B3339" s="32" t="str">
        <f t="shared" si="105"/>
        <v>N/A</v>
      </c>
      <c r="C3339" s="32" t="str">
        <f>IF(AND(Businesses!D3340="",Businesses!E3340&lt;&gt;""),0,IF(Businesses!D3340="","N/A",IF(ISNUMBER(Businesses!D3340),Businesses!D3340,0)))</f>
        <v>N/A</v>
      </c>
      <c r="D3339" s="32" t="str">
        <f>IF(Businesses!E3340="","N/A",Businesses!E3340)</f>
        <v>N/A</v>
      </c>
      <c r="E3339" s="32" t="str">
        <f>IF(Businesses!F3340="","N/A",Businesses!F3340)</f>
        <v>N/A</v>
      </c>
      <c r="F3339" s="32" t="str">
        <f t="shared" si="104"/>
        <v>N/A</v>
      </c>
      <c r="G3339" s="32" t="str">
        <f>IF(Businesses!G3340="","N/A",Businesses!G3340)</f>
        <v>N/A</v>
      </c>
      <c r="H3339" s="32" t="str">
        <f>IF(Businesses!H3340="","N/A",Businesses!H3340)</f>
        <v>N/A</v>
      </c>
      <c r="I3339" s="32" t="str">
        <f>IF(AND(Businesses!B3340="",Businesses!C3340&lt;&gt;""),0,IF(Businesses!B3340="","N/A",IF(ISNUMBER(Businesses!B3340),Businesses!B3340,0)))</f>
        <v>N/A</v>
      </c>
    </row>
    <row r="3340" spans="2:9">
      <c r="B3340" s="32" t="str">
        <f t="shared" si="105"/>
        <v>N/A</v>
      </c>
      <c r="C3340" s="32" t="str">
        <f>IF(AND(Businesses!D3341="",Businesses!E3341&lt;&gt;""),0,IF(Businesses!D3341="","N/A",IF(ISNUMBER(Businesses!D3341),Businesses!D3341,0)))</f>
        <v>N/A</v>
      </c>
      <c r="D3340" s="32" t="str">
        <f>IF(Businesses!E3341="","N/A",Businesses!E3341)</f>
        <v>N/A</v>
      </c>
      <c r="E3340" s="32" t="str">
        <f>IF(Businesses!F3341="","N/A",Businesses!F3341)</f>
        <v>N/A</v>
      </c>
      <c r="F3340" s="32" t="str">
        <f t="shared" si="104"/>
        <v>N/A</v>
      </c>
      <c r="G3340" s="32" t="str">
        <f>IF(Businesses!G3341="","N/A",Businesses!G3341)</f>
        <v>N/A</v>
      </c>
      <c r="H3340" s="32" t="str">
        <f>IF(Businesses!H3341="","N/A",Businesses!H3341)</f>
        <v>N/A</v>
      </c>
      <c r="I3340" s="32" t="str">
        <f>IF(AND(Businesses!B3341="",Businesses!C3341&lt;&gt;""),0,IF(Businesses!B3341="","N/A",IF(ISNUMBER(Businesses!B3341),Businesses!B3341,0)))</f>
        <v>N/A</v>
      </c>
    </row>
    <row r="3341" spans="2:9">
      <c r="B3341" s="32" t="str">
        <f t="shared" si="105"/>
        <v>N/A</v>
      </c>
      <c r="C3341" s="32" t="str">
        <f>IF(AND(Businesses!D3342="",Businesses!E3342&lt;&gt;""),0,IF(Businesses!D3342="","N/A",IF(ISNUMBER(Businesses!D3342),Businesses!D3342,0)))</f>
        <v>N/A</v>
      </c>
      <c r="D3341" s="32" t="str">
        <f>IF(Businesses!E3342="","N/A",Businesses!E3342)</f>
        <v>N/A</v>
      </c>
      <c r="E3341" s="32" t="str">
        <f>IF(Businesses!F3342="","N/A",Businesses!F3342)</f>
        <v>N/A</v>
      </c>
      <c r="F3341" s="32" t="str">
        <f t="shared" si="104"/>
        <v>N/A</v>
      </c>
      <c r="G3341" s="32" t="str">
        <f>IF(Businesses!G3342="","N/A",Businesses!G3342)</f>
        <v>N/A</v>
      </c>
      <c r="H3341" s="32" t="str">
        <f>IF(Businesses!H3342="","N/A",Businesses!H3342)</f>
        <v>N/A</v>
      </c>
      <c r="I3341" s="32" t="str">
        <f>IF(AND(Businesses!B3342="",Businesses!C3342&lt;&gt;""),0,IF(Businesses!B3342="","N/A",IF(ISNUMBER(Businesses!B3342),Businesses!B3342,0)))</f>
        <v>N/A</v>
      </c>
    </row>
    <row r="3342" spans="2:9">
      <c r="B3342" s="32" t="str">
        <f t="shared" si="105"/>
        <v>N/A</v>
      </c>
      <c r="C3342" s="32" t="str">
        <f>IF(AND(Businesses!D3343="",Businesses!E3343&lt;&gt;""),0,IF(Businesses!D3343="","N/A",IF(ISNUMBER(Businesses!D3343),Businesses!D3343,0)))</f>
        <v>N/A</v>
      </c>
      <c r="D3342" s="32" t="str">
        <f>IF(Businesses!E3343="","N/A",Businesses!E3343)</f>
        <v>N/A</v>
      </c>
      <c r="E3342" s="32" t="str">
        <f>IF(Businesses!F3343="","N/A",Businesses!F3343)</f>
        <v>N/A</v>
      </c>
      <c r="F3342" s="32" t="str">
        <f t="shared" si="104"/>
        <v>N/A</v>
      </c>
      <c r="G3342" s="32" t="str">
        <f>IF(Businesses!G3343="","N/A",Businesses!G3343)</f>
        <v>N/A</v>
      </c>
      <c r="H3342" s="32" t="str">
        <f>IF(Businesses!H3343="","N/A",Businesses!H3343)</f>
        <v>N/A</v>
      </c>
      <c r="I3342" s="32" t="str">
        <f>IF(AND(Businesses!B3343="",Businesses!C3343&lt;&gt;""),0,IF(Businesses!B3343="","N/A",IF(ISNUMBER(Businesses!B3343),Businesses!B3343,0)))</f>
        <v>N/A</v>
      </c>
    </row>
    <row r="3343" spans="2:9">
      <c r="B3343" s="32" t="str">
        <f t="shared" si="105"/>
        <v>N/A</v>
      </c>
      <c r="C3343" s="32" t="str">
        <f>IF(AND(Businesses!D3344="",Businesses!E3344&lt;&gt;""),0,IF(Businesses!D3344="","N/A",IF(ISNUMBER(Businesses!D3344),Businesses!D3344,0)))</f>
        <v>N/A</v>
      </c>
      <c r="D3343" s="32" t="str">
        <f>IF(Businesses!E3344="","N/A",Businesses!E3344)</f>
        <v>N/A</v>
      </c>
      <c r="E3343" s="32" t="str">
        <f>IF(Businesses!F3344="","N/A",Businesses!F3344)</f>
        <v>N/A</v>
      </c>
      <c r="F3343" s="32" t="str">
        <f t="shared" si="104"/>
        <v>N/A</v>
      </c>
      <c r="G3343" s="32" t="str">
        <f>IF(Businesses!G3344="","N/A",Businesses!G3344)</f>
        <v>N/A</v>
      </c>
      <c r="H3343" s="32" t="str">
        <f>IF(Businesses!H3344="","N/A",Businesses!H3344)</f>
        <v>N/A</v>
      </c>
      <c r="I3343" s="32" t="str">
        <f>IF(AND(Businesses!B3344="",Businesses!C3344&lt;&gt;""),0,IF(Businesses!B3344="","N/A",IF(ISNUMBER(Businesses!B3344),Businesses!B3344,0)))</f>
        <v>N/A</v>
      </c>
    </row>
    <row r="3344" spans="2:9">
      <c r="B3344" s="32" t="str">
        <f t="shared" si="105"/>
        <v>N/A</v>
      </c>
      <c r="C3344" s="32" t="str">
        <f>IF(AND(Businesses!D3345="",Businesses!E3345&lt;&gt;""),0,IF(Businesses!D3345="","N/A",IF(ISNUMBER(Businesses!D3345),Businesses!D3345,0)))</f>
        <v>N/A</v>
      </c>
      <c r="D3344" s="32" t="str">
        <f>IF(Businesses!E3345="","N/A",Businesses!E3345)</f>
        <v>N/A</v>
      </c>
      <c r="E3344" s="32" t="str">
        <f>IF(Businesses!F3345="","N/A",Businesses!F3345)</f>
        <v>N/A</v>
      </c>
      <c r="F3344" s="32" t="str">
        <f t="shared" si="104"/>
        <v>N/A</v>
      </c>
      <c r="G3344" s="32" t="str">
        <f>IF(Businesses!G3345="","N/A",Businesses!G3345)</f>
        <v>N/A</v>
      </c>
      <c r="H3344" s="32" t="str">
        <f>IF(Businesses!H3345="","N/A",Businesses!H3345)</f>
        <v>N/A</v>
      </c>
      <c r="I3344" s="32" t="str">
        <f>IF(AND(Businesses!B3345="",Businesses!C3345&lt;&gt;""),0,IF(Businesses!B3345="","N/A",IF(ISNUMBER(Businesses!B3345),Businesses!B3345,0)))</f>
        <v>N/A</v>
      </c>
    </row>
    <row r="3345" spans="2:9">
      <c r="B3345" s="32" t="str">
        <f t="shared" si="105"/>
        <v>N/A</v>
      </c>
      <c r="C3345" s="32" t="str">
        <f>IF(AND(Businesses!D3346="",Businesses!E3346&lt;&gt;""),0,IF(Businesses!D3346="","N/A",IF(ISNUMBER(Businesses!D3346),Businesses!D3346,0)))</f>
        <v>N/A</v>
      </c>
      <c r="D3345" s="32" t="str">
        <f>IF(Businesses!E3346="","N/A",Businesses!E3346)</f>
        <v>N/A</v>
      </c>
      <c r="E3345" s="32" t="str">
        <f>IF(Businesses!F3346="","N/A",Businesses!F3346)</f>
        <v>N/A</v>
      </c>
      <c r="F3345" s="32" t="str">
        <f t="shared" si="104"/>
        <v>N/A</v>
      </c>
      <c r="G3345" s="32" t="str">
        <f>IF(Businesses!G3346="","N/A",Businesses!G3346)</f>
        <v>N/A</v>
      </c>
      <c r="H3345" s="32" t="str">
        <f>IF(Businesses!H3346="","N/A",Businesses!H3346)</f>
        <v>N/A</v>
      </c>
      <c r="I3345" s="32" t="str">
        <f>IF(AND(Businesses!B3346="",Businesses!C3346&lt;&gt;""),0,IF(Businesses!B3346="","N/A",IF(ISNUMBER(Businesses!B3346),Businesses!B3346,0)))</f>
        <v>N/A</v>
      </c>
    </row>
    <row r="3346" spans="2:9">
      <c r="B3346" s="32" t="str">
        <f t="shared" si="105"/>
        <v>N/A</v>
      </c>
      <c r="C3346" s="32" t="str">
        <f>IF(AND(Businesses!D3347="",Businesses!E3347&lt;&gt;""),0,IF(Businesses!D3347="","N/A",IF(ISNUMBER(Businesses!D3347),Businesses!D3347,0)))</f>
        <v>N/A</v>
      </c>
      <c r="D3346" s="32" t="str">
        <f>IF(Businesses!E3347="","N/A",Businesses!E3347)</f>
        <v>N/A</v>
      </c>
      <c r="E3346" s="32" t="str">
        <f>IF(Businesses!F3347="","N/A",Businesses!F3347)</f>
        <v>N/A</v>
      </c>
      <c r="F3346" s="32" t="str">
        <f t="shared" si="104"/>
        <v>N/A</v>
      </c>
      <c r="G3346" s="32" t="str">
        <f>IF(Businesses!G3347="","N/A",Businesses!G3347)</f>
        <v>N/A</v>
      </c>
      <c r="H3346" s="32" t="str">
        <f>IF(Businesses!H3347="","N/A",Businesses!H3347)</f>
        <v>N/A</v>
      </c>
      <c r="I3346" s="32" t="str">
        <f>IF(AND(Businesses!B3347="",Businesses!C3347&lt;&gt;""),0,IF(Businesses!B3347="","N/A",IF(ISNUMBER(Businesses!B3347),Businesses!B3347,0)))</f>
        <v>N/A</v>
      </c>
    </row>
    <row r="3347" spans="2:9">
      <c r="B3347" s="32" t="str">
        <f t="shared" si="105"/>
        <v>N/A</v>
      </c>
      <c r="C3347" s="32" t="str">
        <f>IF(AND(Businesses!D3348="",Businesses!E3348&lt;&gt;""),0,IF(Businesses!D3348="","N/A",IF(ISNUMBER(Businesses!D3348),Businesses!D3348,0)))</f>
        <v>N/A</v>
      </c>
      <c r="D3347" s="32" t="str">
        <f>IF(Businesses!E3348="","N/A",Businesses!E3348)</f>
        <v>N/A</v>
      </c>
      <c r="E3347" s="32" t="str">
        <f>IF(Businesses!F3348="","N/A",Businesses!F3348)</f>
        <v>N/A</v>
      </c>
      <c r="F3347" s="32" t="str">
        <f t="shared" si="104"/>
        <v>N/A</v>
      </c>
      <c r="G3347" s="32" t="str">
        <f>IF(Businesses!G3348="","N/A",Businesses!G3348)</f>
        <v>N/A</v>
      </c>
      <c r="H3347" s="32" t="str">
        <f>IF(Businesses!H3348="","N/A",Businesses!H3348)</f>
        <v>N/A</v>
      </c>
      <c r="I3347" s="32" t="str">
        <f>IF(AND(Businesses!B3348="",Businesses!C3348&lt;&gt;""),0,IF(Businesses!B3348="","N/A",IF(ISNUMBER(Businesses!B3348),Businesses!B3348,0)))</f>
        <v>N/A</v>
      </c>
    </row>
    <row r="3348" spans="2:9">
      <c r="B3348" s="32" t="str">
        <f t="shared" si="105"/>
        <v>N/A</v>
      </c>
      <c r="C3348" s="32" t="str">
        <f>IF(AND(Businesses!D3349="",Businesses!E3349&lt;&gt;""),0,IF(Businesses!D3349="","N/A",IF(ISNUMBER(Businesses!D3349),Businesses!D3349,0)))</f>
        <v>N/A</v>
      </c>
      <c r="D3348" s="32" t="str">
        <f>IF(Businesses!E3349="","N/A",Businesses!E3349)</f>
        <v>N/A</v>
      </c>
      <c r="E3348" s="32" t="str">
        <f>IF(Businesses!F3349="","N/A",Businesses!F3349)</f>
        <v>N/A</v>
      </c>
      <c r="F3348" s="32" t="str">
        <f t="shared" si="104"/>
        <v>N/A</v>
      </c>
      <c r="G3348" s="32" t="str">
        <f>IF(Businesses!G3349="","N/A",Businesses!G3349)</f>
        <v>N/A</v>
      </c>
      <c r="H3348" s="32" t="str">
        <f>IF(Businesses!H3349="","N/A",Businesses!H3349)</f>
        <v>N/A</v>
      </c>
      <c r="I3348" s="32" t="str">
        <f>IF(AND(Businesses!B3349="",Businesses!C3349&lt;&gt;""),0,IF(Businesses!B3349="","N/A",IF(ISNUMBER(Businesses!B3349),Businesses!B3349,0)))</f>
        <v>N/A</v>
      </c>
    </row>
    <row r="3349" spans="2:9">
      <c r="B3349" s="32" t="str">
        <f t="shared" si="105"/>
        <v>N/A</v>
      </c>
      <c r="C3349" s="32" t="str">
        <f>IF(AND(Businesses!D3350="",Businesses!E3350&lt;&gt;""),0,IF(Businesses!D3350="","N/A",IF(ISNUMBER(Businesses!D3350),Businesses!D3350,0)))</f>
        <v>N/A</v>
      </c>
      <c r="D3349" s="32" t="str">
        <f>IF(Businesses!E3350="","N/A",Businesses!E3350)</f>
        <v>N/A</v>
      </c>
      <c r="E3349" s="32" t="str">
        <f>IF(Businesses!F3350="","N/A",Businesses!F3350)</f>
        <v>N/A</v>
      </c>
      <c r="F3349" s="32" t="str">
        <f t="shared" si="104"/>
        <v>N/A</v>
      </c>
      <c r="G3349" s="32" t="str">
        <f>IF(Businesses!G3350="","N/A",Businesses!G3350)</f>
        <v>N/A</v>
      </c>
      <c r="H3349" s="32" t="str">
        <f>IF(Businesses!H3350="","N/A",Businesses!H3350)</f>
        <v>N/A</v>
      </c>
      <c r="I3349" s="32" t="str">
        <f>IF(AND(Businesses!B3350="",Businesses!C3350&lt;&gt;""),0,IF(Businesses!B3350="","N/A",IF(ISNUMBER(Businesses!B3350),Businesses!B3350,0)))</f>
        <v>N/A</v>
      </c>
    </row>
    <row r="3350" spans="2:9">
      <c r="B3350" s="32" t="str">
        <f t="shared" si="105"/>
        <v>N/A</v>
      </c>
      <c r="C3350" s="32" t="str">
        <f>IF(AND(Businesses!D3351="",Businesses!E3351&lt;&gt;""),0,IF(Businesses!D3351="","N/A",IF(ISNUMBER(Businesses!D3351),Businesses!D3351,0)))</f>
        <v>N/A</v>
      </c>
      <c r="D3350" s="32" t="str">
        <f>IF(Businesses!E3351="","N/A",Businesses!E3351)</f>
        <v>N/A</v>
      </c>
      <c r="E3350" s="32" t="str">
        <f>IF(Businesses!F3351="","N/A",Businesses!F3351)</f>
        <v>N/A</v>
      </c>
      <c r="F3350" s="32" t="str">
        <f t="shared" si="104"/>
        <v>N/A</v>
      </c>
      <c r="G3350" s="32" t="str">
        <f>IF(Businesses!G3351="","N/A",Businesses!G3351)</f>
        <v>N/A</v>
      </c>
      <c r="H3350" s="32" t="str">
        <f>IF(Businesses!H3351="","N/A",Businesses!H3351)</f>
        <v>N/A</v>
      </c>
      <c r="I3350" s="32" t="str">
        <f>IF(AND(Businesses!B3351="",Businesses!C3351&lt;&gt;""),0,IF(Businesses!B3351="","N/A",IF(ISNUMBER(Businesses!B3351),Businesses!B3351,0)))</f>
        <v>N/A</v>
      </c>
    </row>
    <row r="3351" spans="2:9">
      <c r="B3351" s="32" t="str">
        <f t="shared" si="105"/>
        <v>N/A</v>
      </c>
      <c r="C3351" s="32" t="str">
        <f>IF(AND(Businesses!D3352="",Businesses!E3352&lt;&gt;""),0,IF(Businesses!D3352="","N/A",IF(ISNUMBER(Businesses!D3352),Businesses!D3352,0)))</f>
        <v>N/A</v>
      </c>
      <c r="D3351" s="32" t="str">
        <f>IF(Businesses!E3352="","N/A",Businesses!E3352)</f>
        <v>N/A</v>
      </c>
      <c r="E3351" s="32" t="str">
        <f>IF(Businesses!F3352="","N/A",Businesses!F3352)</f>
        <v>N/A</v>
      </c>
      <c r="F3351" s="32" t="str">
        <f t="shared" si="104"/>
        <v>N/A</v>
      </c>
      <c r="G3351" s="32" t="str">
        <f>IF(Businesses!G3352="","N/A",Businesses!G3352)</f>
        <v>N/A</v>
      </c>
      <c r="H3351" s="32" t="str">
        <f>IF(Businesses!H3352="","N/A",Businesses!H3352)</f>
        <v>N/A</v>
      </c>
      <c r="I3351" s="32" t="str">
        <f>IF(AND(Businesses!B3352="",Businesses!C3352&lt;&gt;""),0,IF(Businesses!B3352="","N/A",IF(ISNUMBER(Businesses!B3352),Businesses!B3352,0)))</f>
        <v>N/A</v>
      </c>
    </row>
    <row r="3352" spans="2:9">
      <c r="B3352" s="32" t="str">
        <f t="shared" si="105"/>
        <v>N/A</v>
      </c>
      <c r="C3352" s="32" t="str">
        <f>IF(AND(Businesses!D3353="",Businesses!E3353&lt;&gt;""),0,IF(Businesses!D3353="","N/A",IF(ISNUMBER(Businesses!D3353),Businesses!D3353,0)))</f>
        <v>N/A</v>
      </c>
      <c r="D3352" s="32" t="str">
        <f>IF(Businesses!E3353="","N/A",Businesses!E3353)</f>
        <v>N/A</v>
      </c>
      <c r="E3352" s="32" t="str">
        <f>IF(Businesses!F3353="","N/A",Businesses!F3353)</f>
        <v>N/A</v>
      </c>
      <c r="F3352" s="32" t="str">
        <f t="shared" si="104"/>
        <v>N/A</v>
      </c>
      <c r="G3352" s="32" t="str">
        <f>IF(Businesses!G3353="","N/A",Businesses!G3353)</f>
        <v>N/A</v>
      </c>
      <c r="H3352" s="32" t="str">
        <f>IF(Businesses!H3353="","N/A",Businesses!H3353)</f>
        <v>N/A</v>
      </c>
      <c r="I3352" s="32" t="str">
        <f>IF(AND(Businesses!B3353="",Businesses!C3353&lt;&gt;""),0,IF(Businesses!B3353="","N/A",IF(ISNUMBER(Businesses!B3353),Businesses!B3353,0)))</f>
        <v>N/A</v>
      </c>
    </row>
    <row r="3353" spans="2:9">
      <c r="B3353" s="32" t="str">
        <f t="shared" si="105"/>
        <v>N/A</v>
      </c>
      <c r="C3353" s="32" t="str">
        <f>IF(AND(Businesses!D3354="",Businesses!E3354&lt;&gt;""),0,IF(Businesses!D3354="","N/A",IF(ISNUMBER(Businesses!D3354),Businesses!D3354,0)))</f>
        <v>N/A</v>
      </c>
      <c r="D3353" s="32" t="str">
        <f>IF(Businesses!E3354="","N/A",Businesses!E3354)</f>
        <v>N/A</v>
      </c>
      <c r="E3353" s="32" t="str">
        <f>IF(Businesses!F3354="","N/A",Businesses!F3354)</f>
        <v>N/A</v>
      </c>
      <c r="F3353" s="32" t="str">
        <f t="shared" si="104"/>
        <v>N/A</v>
      </c>
      <c r="G3353" s="32" t="str">
        <f>IF(Businesses!G3354="","N/A",Businesses!G3354)</f>
        <v>N/A</v>
      </c>
      <c r="H3353" s="32" t="str">
        <f>IF(Businesses!H3354="","N/A",Businesses!H3354)</f>
        <v>N/A</v>
      </c>
      <c r="I3353" s="32" t="str">
        <f>IF(AND(Businesses!B3354="",Businesses!C3354&lt;&gt;""),0,IF(Businesses!B3354="","N/A",IF(ISNUMBER(Businesses!B3354),Businesses!B3354,0)))</f>
        <v>N/A</v>
      </c>
    </row>
    <row r="3354" spans="2:9">
      <c r="B3354" s="32" t="str">
        <f t="shared" si="105"/>
        <v>N/A</v>
      </c>
      <c r="C3354" s="32" t="str">
        <f>IF(AND(Businesses!D3355="",Businesses!E3355&lt;&gt;""),0,IF(Businesses!D3355="","N/A",IF(ISNUMBER(Businesses!D3355),Businesses!D3355,0)))</f>
        <v>N/A</v>
      </c>
      <c r="D3354" s="32" t="str">
        <f>IF(Businesses!E3355="","N/A",Businesses!E3355)</f>
        <v>N/A</v>
      </c>
      <c r="E3354" s="32" t="str">
        <f>IF(Businesses!F3355="","N/A",Businesses!F3355)</f>
        <v>N/A</v>
      </c>
      <c r="F3354" s="32" t="str">
        <f t="shared" si="104"/>
        <v>N/A</v>
      </c>
      <c r="G3354" s="32" t="str">
        <f>IF(Businesses!G3355="","N/A",Businesses!G3355)</f>
        <v>N/A</v>
      </c>
      <c r="H3354" s="32" t="str">
        <f>IF(Businesses!H3355="","N/A",Businesses!H3355)</f>
        <v>N/A</v>
      </c>
      <c r="I3354" s="32" t="str">
        <f>IF(AND(Businesses!B3355="",Businesses!C3355&lt;&gt;""),0,IF(Businesses!B3355="","N/A",IF(ISNUMBER(Businesses!B3355),Businesses!B3355,0)))</f>
        <v>N/A</v>
      </c>
    </row>
    <row r="3355" spans="2:9">
      <c r="B3355" s="32" t="str">
        <f t="shared" si="105"/>
        <v>N/A</v>
      </c>
      <c r="C3355" s="32" t="str">
        <f>IF(AND(Businesses!D3356="",Businesses!E3356&lt;&gt;""),0,IF(Businesses!D3356="","N/A",IF(ISNUMBER(Businesses!D3356),Businesses!D3356,0)))</f>
        <v>N/A</v>
      </c>
      <c r="D3355" s="32" t="str">
        <f>IF(Businesses!E3356="","N/A",Businesses!E3356)</f>
        <v>N/A</v>
      </c>
      <c r="E3355" s="32" t="str">
        <f>IF(Businesses!F3356="","N/A",Businesses!F3356)</f>
        <v>N/A</v>
      </c>
      <c r="F3355" s="32" t="str">
        <f t="shared" si="104"/>
        <v>N/A</v>
      </c>
      <c r="G3355" s="32" t="str">
        <f>IF(Businesses!G3356="","N/A",Businesses!G3356)</f>
        <v>N/A</v>
      </c>
      <c r="H3355" s="32" t="str">
        <f>IF(Businesses!H3356="","N/A",Businesses!H3356)</f>
        <v>N/A</v>
      </c>
      <c r="I3355" s="32" t="str">
        <f>IF(AND(Businesses!B3356="",Businesses!C3356&lt;&gt;""),0,IF(Businesses!B3356="","N/A",IF(ISNUMBER(Businesses!B3356),Businesses!B3356,0)))</f>
        <v>N/A</v>
      </c>
    </row>
    <row r="3356" spans="2:9">
      <c r="B3356" s="32" t="str">
        <f t="shared" si="105"/>
        <v>N/A</v>
      </c>
      <c r="C3356" s="32" t="str">
        <f>IF(AND(Businesses!D3357="",Businesses!E3357&lt;&gt;""),0,IF(Businesses!D3357="","N/A",IF(ISNUMBER(Businesses!D3357),Businesses!D3357,0)))</f>
        <v>N/A</v>
      </c>
      <c r="D3356" s="32" t="str">
        <f>IF(Businesses!E3357="","N/A",Businesses!E3357)</f>
        <v>N/A</v>
      </c>
      <c r="E3356" s="32" t="str">
        <f>IF(Businesses!F3357="","N/A",Businesses!F3357)</f>
        <v>N/A</v>
      </c>
      <c r="F3356" s="32" t="str">
        <f t="shared" si="104"/>
        <v>N/A</v>
      </c>
      <c r="G3356" s="32" t="str">
        <f>IF(Businesses!G3357="","N/A",Businesses!G3357)</f>
        <v>N/A</v>
      </c>
      <c r="H3356" s="32" t="str">
        <f>IF(Businesses!H3357="","N/A",Businesses!H3357)</f>
        <v>N/A</v>
      </c>
      <c r="I3356" s="32" t="str">
        <f>IF(AND(Businesses!B3357="",Businesses!C3357&lt;&gt;""),0,IF(Businesses!B3357="","N/A",IF(ISNUMBER(Businesses!B3357),Businesses!B3357,0)))</f>
        <v>N/A</v>
      </c>
    </row>
    <row r="3357" spans="2:9">
      <c r="B3357" s="32" t="str">
        <f t="shared" si="105"/>
        <v>N/A</v>
      </c>
      <c r="C3357" s="32" t="str">
        <f>IF(AND(Businesses!D3358="",Businesses!E3358&lt;&gt;""),0,IF(Businesses!D3358="","N/A",IF(ISNUMBER(Businesses!D3358),Businesses!D3358,0)))</f>
        <v>N/A</v>
      </c>
      <c r="D3357" s="32" t="str">
        <f>IF(Businesses!E3358="","N/A",Businesses!E3358)</f>
        <v>N/A</v>
      </c>
      <c r="E3357" s="32" t="str">
        <f>IF(Businesses!F3358="","N/A",Businesses!F3358)</f>
        <v>N/A</v>
      </c>
      <c r="F3357" s="32" t="str">
        <f t="shared" si="104"/>
        <v>N/A</v>
      </c>
      <c r="G3357" s="32" t="str">
        <f>IF(Businesses!G3358="","N/A",Businesses!G3358)</f>
        <v>N/A</v>
      </c>
      <c r="H3357" s="32" t="str">
        <f>IF(Businesses!H3358="","N/A",Businesses!H3358)</f>
        <v>N/A</v>
      </c>
      <c r="I3357" s="32" t="str">
        <f>IF(AND(Businesses!B3358="",Businesses!C3358&lt;&gt;""),0,IF(Businesses!B3358="","N/A",IF(ISNUMBER(Businesses!B3358),Businesses!B3358,0)))</f>
        <v>N/A</v>
      </c>
    </row>
    <row r="3358" spans="2:9">
      <c r="B3358" s="32" t="str">
        <f t="shared" si="105"/>
        <v>N/A</v>
      </c>
      <c r="C3358" s="32" t="str">
        <f>IF(AND(Businesses!D3359="",Businesses!E3359&lt;&gt;""),0,IF(Businesses!D3359="","N/A",IF(ISNUMBER(Businesses!D3359),Businesses!D3359,0)))</f>
        <v>N/A</v>
      </c>
      <c r="D3358" s="32" t="str">
        <f>IF(Businesses!E3359="","N/A",Businesses!E3359)</f>
        <v>N/A</v>
      </c>
      <c r="E3358" s="32" t="str">
        <f>IF(Businesses!F3359="","N/A",Businesses!F3359)</f>
        <v>N/A</v>
      </c>
      <c r="F3358" s="32" t="str">
        <f t="shared" si="104"/>
        <v>N/A</v>
      </c>
      <c r="G3358" s="32" t="str">
        <f>IF(Businesses!G3359="","N/A",Businesses!G3359)</f>
        <v>N/A</v>
      </c>
      <c r="H3358" s="32" t="str">
        <f>IF(Businesses!H3359="","N/A",Businesses!H3359)</f>
        <v>N/A</v>
      </c>
      <c r="I3358" s="32" t="str">
        <f>IF(AND(Businesses!B3359="",Businesses!C3359&lt;&gt;""),0,IF(Businesses!B3359="","N/A",IF(ISNUMBER(Businesses!B3359),Businesses!B3359,0)))</f>
        <v>N/A</v>
      </c>
    </row>
    <row r="3359" spans="2:9">
      <c r="B3359" s="32" t="str">
        <f t="shared" si="105"/>
        <v>N/A</v>
      </c>
      <c r="C3359" s="32" t="str">
        <f>IF(AND(Businesses!D3360="",Businesses!E3360&lt;&gt;""),0,IF(Businesses!D3360="","N/A",IF(ISNUMBER(Businesses!D3360),Businesses!D3360,0)))</f>
        <v>N/A</v>
      </c>
      <c r="D3359" s="32" t="str">
        <f>IF(Businesses!E3360="","N/A",Businesses!E3360)</f>
        <v>N/A</v>
      </c>
      <c r="E3359" s="32" t="str">
        <f>IF(Businesses!F3360="","N/A",Businesses!F3360)</f>
        <v>N/A</v>
      </c>
      <c r="F3359" s="32" t="str">
        <f t="shared" si="104"/>
        <v>N/A</v>
      </c>
      <c r="G3359" s="32" t="str">
        <f>IF(Businesses!G3360="","N/A",Businesses!G3360)</f>
        <v>N/A</v>
      </c>
      <c r="H3359" s="32" t="str">
        <f>IF(Businesses!H3360="","N/A",Businesses!H3360)</f>
        <v>N/A</v>
      </c>
      <c r="I3359" s="32" t="str">
        <f>IF(AND(Businesses!B3360="",Businesses!C3360&lt;&gt;""),0,IF(Businesses!B3360="","N/A",IF(ISNUMBER(Businesses!B3360),Businesses!B3360,0)))</f>
        <v>N/A</v>
      </c>
    </row>
    <row r="3360" spans="2:9">
      <c r="B3360" s="32" t="str">
        <f t="shared" si="105"/>
        <v>N/A</v>
      </c>
      <c r="C3360" s="32" t="str">
        <f>IF(AND(Businesses!D3361="",Businesses!E3361&lt;&gt;""),0,IF(Businesses!D3361="","N/A",IF(ISNUMBER(Businesses!D3361),Businesses!D3361,0)))</f>
        <v>N/A</v>
      </c>
      <c r="D3360" s="32" t="str">
        <f>IF(Businesses!E3361="","N/A",Businesses!E3361)</f>
        <v>N/A</v>
      </c>
      <c r="E3360" s="32" t="str">
        <f>IF(Businesses!F3361="","N/A",Businesses!F3361)</f>
        <v>N/A</v>
      </c>
      <c r="F3360" s="32" t="str">
        <f t="shared" si="104"/>
        <v>N/A</v>
      </c>
      <c r="G3360" s="32" t="str">
        <f>IF(Businesses!G3361="","N/A",Businesses!G3361)</f>
        <v>N/A</v>
      </c>
      <c r="H3360" s="32" t="str">
        <f>IF(Businesses!H3361="","N/A",Businesses!H3361)</f>
        <v>N/A</v>
      </c>
      <c r="I3360" s="32" t="str">
        <f>IF(AND(Businesses!B3361="",Businesses!C3361&lt;&gt;""),0,IF(Businesses!B3361="","N/A",IF(ISNUMBER(Businesses!B3361),Businesses!B3361,0)))</f>
        <v>N/A</v>
      </c>
    </row>
    <row r="3361" spans="2:9">
      <c r="B3361" s="32" t="str">
        <f t="shared" si="105"/>
        <v>N/A</v>
      </c>
      <c r="C3361" s="32" t="str">
        <f>IF(AND(Businesses!D3362="",Businesses!E3362&lt;&gt;""),0,IF(Businesses!D3362="","N/A",IF(ISNUMBER(Businesses!D3362),Businesses!D3362,0)))</f>
        <v>N/A</v>
      </c>
      <c r="D3361" s="32" t="str">
        <f>IF(Businesses!E3362="","N/A",Businesses!E3362)</f>
        <v>N/A</v>
      </c>
      <c r="E3361" s="32" t="str">
        <f>IF(Businesses!F3362="","N/A",Businesses!F3362)</f>
        <v>N/A</v>
      </c>
      <c r="F3361" s="32" t="str">
        <f t="shared" si="104"/>
        <v>N/A</v>
      </c>
      <c r="G3361" s="32" t="str">
        <f>IF(Businesses!G3362="","N/A",Businesses!G3362)</f>
        <v>N/A</v>
      </c>
      <c r="H3361" s="32" t="str">
        <f>IF(Businesses!H3362="","N/A",Businesses!H3362)</f>
        <v>N/A</v>
      </c>
      <c r="I3361" s="32" t="str">
        <f>IF(AND(Businesses!B3362="",Businesses!C3362&lt;&gt;""),0,IF(Businesses!B3362="","N/A",IF(ISNUMBER(Businesses!B3362),Businesses!B3362,0)))</f>
        <v>N/A</v>
      </c>
    </row>
    <row r="3362" spans="2:9">
      <c r="B3362" s="32" t="str">
        <f t="shared" si="105"/>
        <v>N/A</v>
      </c>
      <c r="C3362" s="32" t="str">
        <f>IF(AND(Businesses!D3363="",Businesses!E3363&lt;&gt;""),0,IF(Businesses!D3363="","N/A",IF(ISNUMBER(Businesses!D3363),Businesses!D3363,0)))</f>
        <v>N/A</v>
      </c>
      <c r="D3362" s="32" t="str">
        <f>IF(Businesses!E3363="","N/A",Businesses!E3363)</f>
        <v>N/A</v>
      </c>
      <c r="E3362" s="32" t="str">
        <f>IF(Businesses!F3363="","N/A",Businesses!F3363)</f>
        <v>N/A</v>
      </c>
      <c r="F3362" s="32" t="str">
        <f t="shared" si="104"/>
        <v>N/A</v>
      </c>
      <c r="G3362" s="32" t="str">
        <f>IF(Businesses!G3363="","N/A",Businesses!G3363)</f>
        <v>N/A</v>
      </c>
      <c r="H3362" s="32" t="str">
        <f>IF(Businesses!H3363="","N/A",Businesses!H3363)</f>
        <v>N/A</v>
      </c>
      <c r="I3362" s="32" t="str">
        <f>IF(AND(Businesses!B3363="",Businesses!C3363&lt;&gt;""),0,IF(Businesses!B3363="","N/A",IF(ISNUMBER(Businesses!B3363),Businesses!B3363,0)))</f>
        <v>N/A</v>
      </c>
    </row>
    <row r="3363" spans="2:9">
      <c r="B3363" s="32" t="str">
        <f t="shared" si="105"/>
        <v>N/A</v>
      </c>
      <c r="C3363" s="32" t="str">
        <f>IF(AND(Businesses!D3364="",Businesses!E3364&lt;&gt;""),0,IF(Businesses!D3364="","N/A",IF(ISNUMBER(Businesses!D3364),Businesses!D3364,0)))</f>
        <v>N/A</v>
      </c>
      <c r="D3363" s="32" t="str">
        <f>IF(Businesses!E3364="","N/A",Businesses!E3364)</f>
        <v>N/A</v>
      </c>
      <c r="E3363" s="32" t="str">
        <f>IF(Businesses!F3364="","N/A",Businesses!F3364)</f>
        <v>N/A</v>
      </c>
      <c r="F3363" s="32" t="str">
        <f t="shared" si="104"/>
        <v>N/A</v>
      </c>
      <c r="G3363" s="32" t="str">
        <f>IF(Businesses!G3364="","N/A",Businesses!G3364)</f>
        <v>N/A</v>
      </c>
      <c r="H3363" s="32" t="str">
        <f>IF(Businesses!H3364="","N/A",Businesses!H3364)</f>
        <v>N/A</v>
      </c>
      <c r="I3363" s="32" t="str">
        <f>IF(AND(Businesses!B3364="",Businesses!C3364&lt;&gt;""),0,IF(Businesses!B3364="","N/A",IF(ISNUMBER(Businesses!B3364),Businesses!B3364,0)))</f>
        <v>N/A</v>
      </c>
    </row>
    <row r="3364" spans="2:9">
      <c r="B3364" s="32" t="str">
        <f t="shared" si="105"/>
        <v>N/A</v>
      </c>
      <c r="C3364" s="32" t="str">
        <f>IF(AND(Businesses!D3365="",Businesses!E3365&lt;&gt;""),0,IF(Businesses!D3365="","N/A",IF(ISNUMBER(Businesses!D3365),Businesses!D3365,0)))</f>
        <v>N/A</v>
      </c>
      <c r="D3364" s="32" t="str">
        <f>IF(Businesses!E3365="","N/A",Businesses!E3365)</f>
        <v>N/A</v>
      </c>
      <c r="E3364" s="32" t="str">
        <f>IF(Businesses!F3365="","N/A",Businesses!F3365)</f>
        <v>N/A</v>
      </c>
      <c r="F3364" s="32" t="str">
        <f t="shared" si="104"/>
        <v>N/A</v>
      </c>
      <c r="G3364" s="32" t="str">
        <f>IF(Businesses!G3365="","N/A",Businesses!G3365)</f>
        <v>N/A</v>
      </c>
      <c r="H3364" s="32" t="str">
        <f>IF(Businesses!H3365="","N/A",Businesses!H3365)</f>
        <v>N/A</v>
      </c>
      <c r="I3364" s="32" t="str">
        <f>IF(AND(Businesses!B3365="",Businesses!C3365&lt;&gt;""),0,IF(Businesses!B3365="","N/A",IF(ISNUMBER(Businesses!B3365),Businesses!B3365,0)))</f>
        <v>N/A</v>
      </c>
    </row>
    <row r="3365" spans="2:9">
      <c r="B3365" s="32" t="str">
        <f t="shared" si="105"/>
        <v>N/A</v>
      </c>
      <c r="C3365" s="32" t="str">
        <f>IF(AND(Businesses!D3366="",Businesses!E3366&lt;&gt;""),0,IF(Businesses!D3366="","N/A",IF(ISNUMBER(Businesses!D3366),Businesses!D3366,0)))</f>
        <v>N/A</v>
      </c>
      <c r="D3365" s="32" t="str">
        <f>IF(Businesses!E3366="","N/A",Businesses!E3366)</f>
        <v>N/A</v>
      </c>
      <c r="E3365" s="32" t="str">
        <f>IF(Businesses!F3366="","N/A",Businesses!F3366)</f>
        <v>N/A</v>
      </c>
      <c r="F3365" s="32" t="str">
        <f t="shared" si="104"/>
        <v>N/A</v>
      </c>
      <c r="G3365" s="32" t="str">
        <f>IF(Businesses!G3366="","N/A",Businesses!G3366)</f>
        <v>N/A</v>
      </c>
      <c r="H3365" s="32" t="str">
        <f>IF(Businesses!H3366="","N/A",Businesses!H3366)</f>
        <v>N/A</v>
      </c>
      <c r="I3365" s="32" t="str">
        <f>IF(AND(Businesses!B3366="",Businesses!C3366&lt;&gt;""),0,IF(Businesses!B3366="","N/A",IF(ISNUMBER(Businesses!B3366),Businesses!B3366,0)))</f>
        <v>N/A</v>
      </c>
    </row>
    <row r="3366" spans="2:9">
      <c r="B3366" s="32" t="str">
        <f t="shared" si="105"/>
        <v>N/A</v>
      </c>
      <c r="C3366" s="32" t="str">
        <f>IF(AND(Businesses!D3367="",Businesses!E3367&lt;&gt;""),0,IF(Businesses!D3367="","N/A",IF(ISNUMBER(Businesses!D3367),Businesses!D3367,0)))</f>
        <v>N/A</v>
      </c>
      <c r="D3366" s="32" t="str">
        <f>IF(Businesses!E3367="","N/A",Businesses!E3367)</f>
        <v>N/A</v>
      </c>
      <c r="E3366" s="32" t="str">
        <f>IF(Businesses!F3367="","N/A",Businesses!F3367)</f>
        <v>N/A</v>
      </c>
      <c r="F3366" s="32" t="str">
        <f t="shared" si="104"/>
        <v>N/A</v>
      </c>
      <c r="G3366" s="32" t="str">
        <f>IF(Businesses!G3367="","N/A",Businesses!G3367)</f>
        <v>N/A</v>
      </c>
      <c r="H3366" s="32" t="str">
        <f>IF(Businesses!H3367="","N/A",Businesses!H3367)</f>
        <v>N/A</v>
      </c>
      <c r="I3366" s="32" t="str">
        <f>IF(AND(Businesses!B3367="",Businesses!C3367&lt;&gt;""),0,IF(Businesses!B3367="","N/A",IF(ISNUMBER(Businesses!B3367),Businesses!B3367,0)))</f>
        <v>N/A</v>
      </c>
    </row>
    <row r="3367" spans="2:9">
      <c r="B3367" s="32" t="str">
        <f t="shared" si="105"/>
        <v>N/A</v>
      </c>
      <c r="C3367" s="32" t="str">
        <f>IF(AND(Businesses!D3368="",Businesses!E3368&lt;&gt;""),0,IF(Businesses!D3368="","N/A",IF(ISNUMBER(Businesses!D3368),Businesses!D3368,0)))</f>
        <v>N/A</v>
      </c>
      <c r="D3367" s="32" t="str">
        <f>IF(Businesses!E3368="","N/A",Businesses!E3368)</f>
        <v>N/A</v>
      </c>
      <c r="E3367" s="32" t="str">
        <f>IF(Businesses!F3368="","N/A",Businesses!F3368)</f>
        <v>N/A</v>
      </c>
      <c r="F3367" s="32" t="str">
        <f t="shared" si="104"/>
        <v>N/A</v>
      </c>
      <c r="G3367" s="32" t="str">
        <f>IF(Businesses!G3368="","N/A",Businesses!G3368)</f>
        <v>N/A</v>
      </c>
      <c r="H3367" s="32" t="str">
        <f>IF(Businesses!H3368="","N/A",Businesses!H3368)</f>
        <v>N/A</v>
      </c>
      <c r="I3367" s="32" t="str">
        <f>IF(AND(Businesses!B3368="",Businesses!C3368&lt;&gt;""),0,IF(Businesses!B3368="","N/A",IF(ISNUMBER(Businesses!B3368),Businesses!B3368,0)))</f>
        <v>N/A</v>
      </c>
    </row>
    <row r="3368" spans="2:9">
      <c r="B3368" s="32" t="str">
        <f t="shared" si="105"/>
        <v>N/A</v>
      </c>
      <c r="C3368" s="32" t="str">
        <f>IF(AND(Businesses!D3369="",Businesses!E3369&lt;&gt;""),0,IF(Businesses!D3369="","N/A",IF(ISNUMBER(Businesses!D3369),Businesses!D3369,0)))</f>
        <v>N/A</v>
      </c>
      <c r="D3368" s="32" t="str">
        <f>IF(Businesses!E3369="","N/A",Businesses!E3369)</f>
        <v>N/A</v>
      </c>
      <c r="E3368" s="32" t="str">
        <f>IF(Businesses!F3369="","N/A",Businesses!F3369)</f>
        <v>N/A</v>
      </c>
      <c r="F3368" s="32" t="str">
        <f t="shared" si="104"/>
        <v>N/A</v>
      </c>
      <c r="G3368" s="32" t="str">
        <f>IF(Businesses!G3369="","N/A",Businesses!G3369)</f>
        <v>N/A</v>
      </c>
      <c r="H3368" s="32" t="str">
        <f>IF(Businesses!H3369="","N/A",Businesses!H3369)</f>
        <v>N/A</v>
      </c>
      <c r="I3368" s="32" t="str">
        <f>IF(AND(Businesses!B3369="",Businesses!C3369&lt;&gt;""),0,IF(Businesses!B3369="","N/A",IF(ISNUMBER(Businesses!B3369),Businesses!B3369,0)))</f>
        <v>N/A</v>
      </c>
    </row>
    <row r="3369" spans="2:9">
      <c r="B3369" s="32" t="str">
        <f t="shared" si="105"/>
        <v>N/A</v>
      </c>
      <c r="C3369" s="32" t="str">
        <f>IF(AND(Businesses!D3370="",Businesses!E3370&lt;&gt;""),0,IF(Businesses!D3370="","N/A",IF(ISNUMBER(Businesses!D3370),Businesses!D3370,0)))</f>
        <v>N/A</v>
      </c>
      <c r="D3369" s="32" t="str">
        <f>IF(Businesses!E3370="","N/A",Businesses!E3370)</f>
        <v>N/A</v>
      </c>
      <c r="E3369" s="32" t="str">
        <f>IF(Businesses!F3370="","N/A",Businesses!F3370)</f>
        <v>N/A</v>
      </c>
      <c r="F3369" s="32" t="str">
        <f t="shared" si="104"/>
        <v>N/A</v>
      </c>
      <c r="G3369" s="32" t="str">
        <f>IF(Businesses!G3370="","N/A",Businesses!G3370)</f>
        <v>N/A</v>
      </c>
      <c r="H3369" s="32" t="str">
        <f>IF(Businesses!H3370="","N/A",Businesses!H3370)</f>
        <v>N/A</v>
      </c>
      <c r="I3369" s="32" t="str">
        <f>IF(AND(Businesses!B3370="",Businesses!C3370&lt;&gt;""),0,IF(Businesses!B3370="","N/A",IF(ISNUMBER(Businesses!B3370),Businesses!B3370,0)))</f>
        <v>N/A</v>
      </c>
    </row>
    <row r="3370" spans="2:9">
      <c r="B3370" s="32" t="str">
        <f t="shared" si="105"/>
        <v>N/A</v>
      </c>
      <c r="C3370" s="32" t="str">
        <f>IF(AND(Businesses!D3371="",Businesses!E3371&lt;&gt;""),0,IF(Businesses!D3371="","N/A",IF(ISNUMBER(Businesses!D3371),Businesses!D3371,0)))</f>
        <v>N/A</v>
      </c>
      <c r="D3370" s="32" t="str">
        <f>IF(Businesses!E3371="","N/A",Businesses!E3371)</f>
        <v>N/A</v>
      </c>
      <c r="E3370" s="32" t="str">
        <f>IF(Businesses!F3371="","N/A",Businesses!F3371)</f>
        <v>N/A</v>
      </c>
      <c r="F3370" s="32" t="str">
        <f t="shared" si="104"/>
        <v>N/A</v>
      </c>
      <c r="G3370" s="32" t="str">
        <f>IF(Businesses!G3371="","N/A",Businesses!G3371)</f>
        <v>N/A</v>
      </c>
      <c r="H3370" s="32" t="str">
        <f>IF(Businesses!H3371="","N/A",Businesses!H3371)</f>
        <v>N/A</v>
      </c>
      <c r="I3370" s="32" t="str">
        <f>IF(AND(Businesses!B3371="",Businesses!C3371&lt;&gt;""),0,IF(Businesses!B3371="","N/A",IF(ISNUMBER(Businesses!B3371),Businesses!B3371,0)))</f>
        <v>N/A</v>
      </c>
    </row>
    <row r="3371" spans="2:9">
      <c r="B3371" s="32" t="str">
        <f t="shared" si="105"/>
        <v>N/A</v>
      </c>
      <c r="C3371" s="32" t="str">
        <f>IF(AND(Businesses!D3372="",Businesses!E3372&lt;&gt;""),0,IF(Businesses!D3372="","N/A",IF(ISNUMBER(Businesses!D3372),Businesses!D3372,0)))</f>
        <v>N/A</v>
      </c>
      <c r="D3371" s="32" t="str">
        <f>IF(Businesses!E3372="","N/A",Businesses!E3372)</f>
        <v>N/A</v>
      </c>
      <c r="E3371" s="32" t="str">
        <f>IF(Businesses!F3372="","N/A",Businesses!F3372)</f>
        <v>N/A</v>
      </c>
      <c r="F3371" s="32" t="str">
        <f t="shared" si="104"/>
        <v>N/A</v>
      </c>
      <c r="G3371" s="32" t="str">
        <f>IF(Businesses!G3372="","N/A",Businesses!G3372)</f>
        <v>N/A</v>
      </c>
      <c r="H3371" s="32" t="str">
        <f>IF(Businesses!H3372="","N/A",Businesses!H3372)</f>
        <v>N/A</v>
      </c>
      <c r="I3371" s="32" t="str">
        <f>IF(AND(Businesses!B3372="",Businesses!C3372&lt;&gt;""),0,IF(Businesses!B3372="","N/A",IF(ISNUMBER(Businesses!B3372),Businesses!B3372,0)))</f>
        <v>N/A</v>
      </c>
    </row>
    <row r="3372" spans="2:9">
      <c r="B3372" s="32" t="str">
        <f t="shared" si="105"/>
        <v>N/A</v>
      </c>
      <c r="C3372" s="32" t="str">
        <f>IF(AND(Businesses!D3373="",Businesses!E3373&lt;&gt;""),0,IF(Businesses!D3373="","N/A",IF(ISNUMBER(Businesses!D3373),Businesses!D3373,0)))</f>
        <v>N/A</v>
      </c>
      <c r="D3372" s="32" t="str">
        <f>IF(Businesses!E3373="","N/A",Businesses!E3373)</f>
        <v>N/A</v>
      </c>
      <c r="E3372" s="32" t="str">
        <f>IF(Businesses!F3373="","N/A",Businesses!F3373)</f>
        <v>N/A</v>
      </c>
      <c r="F3372" s="32" t="str">
        <f t="shared" si="104"/>
        <v>N/A</v>
      </c>
      <c r="G3372" s="32" t="str">
        <f>IF(Businesses!G3373="","N/A",Businesses!G3373)</f>
        <v>N/A</v>
      </c>
      <c r="H3372" s="32" t="str">
        <f>IF(Businesses!H3373="","N/A",Businesses!H3373)</f>
        <v>N/A</v>
      </c>
      <c r="I3372" s="32" t="str">
        <f>IF(AND(Businesses!B3373="",Businesses!C3373&lt;&gt;""),0,IF(Businesses!B3373="","N/A",IF(ISNUMBER(Businesses!B3373),Businesses!B3373,0)))</f>
        <v>N/A</v>
      </c>
    </row>
    <row r="3373" spans="2:9">
      <c r="B3373" s="32" t="str">
        <f t="shared" si="105"/>
        <v>N/A</v>
      </c>
      <c r="C3373" s="32" t="str">
        <f>IF(AND(Businesses!D3374="",Businesses!E3374&lt;&gt;""),0,IF(Businesses!D3374="","N/A",IF(ISNUMBER(Businesses!D3374),Businesses!D3374,0)))</f>
        <v>N/A</v>
      </c>
      <c r="D3373" s="32" t="str">
        <f>IF(Businesses!E3374="","N/A",Businesses!E3374)</f>
        <v>N/A</v>
      </c>
      <c r="E3373" s="32" t="str">
        <f>IF(Businesses!F3374="","N/A",Businesses!F3374)</f>
        <v>N/A</v>
      </c>
      <c r="F3373" s="32" t="str">
        <f t="shared" si="104"/>
        <v>N/A</v>
      </c>
      <c r="G3373" s="32" t="str">
        <f>IF(Businesses!G3374="","N/A",Businesses!G3374)</f>
        <v>N/A</v>
      </c>
      <c r="H3373" s="32" t="str">
        <f>IF(Businesses!H3374="","N/A",Businesses!H3374)</f>
        <v>N/A</v>
      </c>
      <c r="I3373" s="32" t="str">
        <f>IF(AND(Businesses!B3374="",Businesses!C3374&lt;&gt;""),0,IF(Businesses!B3374="","N/A",IF(ISNUMBER(Businesses!B3374),Businesses!B3374,0)))</f>
        <v>N/A</v>
      </c>
    </row>
    <row r="3374" spans="2:9">
      <c r="B3374" s="32" t="str">
        <f t="shared" si="105"/>
        <v>N/A</v>
      </c>
      <c r="C3374" s="32" t="str">
        <f>IF(AND(Businesses!D3375="",Businesses!E3375&lt;&gt;""),0,IF(Businesses!D3375="","N/A",IF(ISNUMBER(Businesses!D3375),Businesses!D3375,0)))</f>
        <v>N/A</v>
      </c>
      <c r="D3374" s="32" t="str">
        <f>IF(Businesses!E3375="","N/A",Businesses!E3375)</f>
        <v>N/A</v>
      </c>
      <c r="E3374" s="32" t="str">
        <f>IF(Businesses!F3375="","N/A",Businesses!F3375)</f>
        <v>N/A</v>
      </c>
      <c r="F3374" s="32" t="str">
        <f t="shared" si="104"/>
        <v>N/A</v>
      </c>
      <c r="G3374" s="32" t="str">
        <f>IF(Businesses!G3375="","N/A",Businesses!G3375)</f>
        <v>N/A</v>
      </c>
      <c r="H3374" s="32" t="str">
        <f>IF(Businesses!H3375="","N/A",Businesses!H3375)</f>
        <v>N/A</v>
      </c>
      <c r="I3374" s="32" t="str">
        <f>IF(AND(Businesses!B3375="",Businesses!C3375&lt;&gt;""),0,IF(Businesses!B3375="","N/A",IF(ISNUMBER(Businesses!B3375),Businesses!B3375,0)))</f>
        <v>N/A</v>
      </c>
    </row>
    <row r="3375" spans="2:9">
      <c r="B3375" s="32" t="str">
        <f t="shared" si="105"/>
        <v>N/A</v>
      </c>
      <c r="C3375" s="32" t="str">
        <f>IF(AND(Businesses!D3376="",Businesses!E3376&lt;&gt;""),0,IF(Businesses!D3376="","N/A",IF(ISNUMBER(Businesses!D3376),Businesses!D3376,0)))</f>
        <v>N/A</v>
      </c>
      <c r="D3375" s="32" t="str">
        <f>IF(Businesses!E3376="","N/A",Businesses!E3376)</f>
        <v>N/A</v>
      </c>
      <c r="E3375" s="32" t="str">
        <f>IF(Businesses!F3376="","N/A",Businesses!F3376)</f>
        <v>N/A</v>
      </c>
      <c r="F3375" s="32" t="str">
        <f t="shared" si="104"/>
        <v>N/A</v>
      </c>
      <c r="G3375" s="32" t="str">
        <f>IF(Businesses!G3376="","N/A",Businesses!G3376)</f>
        <v>N/A</v>
      </c>
      <c r="H3375" s="32" t="str">
        <f>IF(Businesses!H3376="","N/A",Businesses!H3376)</f>
        <v>N/A</v>
      </c>
      <c r="I3375" s="32" t="str">
        <f>IF(AND(Businesses!B3376="",Businesses!C3376&lt;&gt;""),0,IF(Businesses!B3376="","N/A",IF(ISNUMBER(Businesses!B3376),Businesses!B3376,0)))</f>
        <v>N/A</v>
      </c>
    </row>
    <row r="3376" spans="2:9">
      <c r="B3376" s="32" t="str">
        <f t="shared" si="105"/>
        <v>N/A</v>
      </c>
      <c r="C3376" s="32" t="str">
        <f>IF(AND(Businesses!D3377="",Businesses!E3377&lt;&gt;""),0,IF(Businesses!D3377="","N/A",IF(ISNUMBER(Businesses!D3377),Businesses!D3377,0)))</f>
        <v>N/A</v>
      </c>
      <c r="D3376" s="32" t="str">
        <f>IF(Businesses!E3377="","N/A",Businesses!E3377)</f>
        <v>N/A</v>
      </c>
      <c r="E3376" s="32" t="str">
        <f>IF(Businesses!F3377="","N/A",Businesses!F3377)</f>
        <v>N/A</v>
      </c>
      <c r="F3376" s="32" t="str">
        <f t="shared" si="104"/>
        <v>N/A</v>
      </c>
      <c r="G3376" s="32" t="str">
        <f>IF(Businesses!G3377="","N/A",Businesses!G3377)</f>
        <v>N/A</v>
      </c>
      <c r="H3376" s="32" t="str">
        <f>IF(Businesses!H3377="","N/A",Businesses!H3377)</f>
        <v>N/A</v>
      </c>
      <c r="I3376" s="32" t="str">
        <f>IF(AND(Businesses!B3377="",Businesses!C3377&lt;&gt;""),0,IF(Businesses!B3377="","N/A",IF(ISNUMBER(Businesses!B3377),Businesses!B3377,0)))</f>
        <v>N/A</v>
      </c>
    </row>
    <row r="3377" spans="2:9">
      <c r="B3377" s="32" t="str">
        <f t="shared" si="105"/>
        <v>N/A</v>
      </c>
      <c r="C3377" s="32" t="str">
        <f>IF(AND(Businesses!D3378="",Businesses!E3378&lt;&gt;""),0,IF(Businesses!D3378="","N/A",IF(ISNUMBER(Businesses!D3378),Businesses!D3378,0)))</f>
        <v>N/A</v>
      </c>
      <c r="D3377" s="32" t="str">
        <f>IF(Businesses!E3378="","N/A",Businesses!E3378)</f>
        <v>N/A</v>
      </c>
      <c r="E3377" s="32" t="str">
        <f>IF(Businesses!F3378="","N/A",Businesses!F3378)</f>
        <v>N/A</v>
      </c>
      <c r="F3377" s="32" t="str">
        <f t="shared" si="104"/>
        <v>N/A</v>
      </c>
      <c r="G3377" s="32" t="str">
        <f>IF(Businesses!G3378="","N/A",Businesses!G3378)</f>
        <v>N/A</v>
      </c>
      <c r="H3377" s="32" t="str">
        <f>IF(Businesses!H3378="","N/A",Businesses!H3378)</f>
        <v>N/A</v>
      </c>
      <c r="I3377" s="32" t="str">
        <f>IF(AND(Businesses!B3378="",Businesses!C3378&lt;&gt;""),0,IF(Businesses!B3378="","N/A",IF(ISNUMBER(Businesses!B3378),Businesses!B3378,0)))</f>
        <v>N/A</v>
      </c>
    </row>
    <row r="3378" spans="2:9">
      <c r="B3378" s="32" t="str">
        <f t="shared" si="105"/>
        <v>N/A</v>
      </c>
      <c r="C3378" s="32" t="str">
        <f>IF(AND(Businesses!D3379="",Businesses!E3379&lt;&gt;""),0,IF(Businesses!D3379="","N/A",IF(ISNUMBER(Businesses!D3379),Businesses!D3379,0)))</f>
        <v>N/A</v>
      </c>
      <c r="D3378" s="32" t="str">
        <f>IF(Businesses!E3379="","N/A",Businesses!E3379)</f>
        <v>N/A</v>
      </c>
      <c r="E3378" s="32" t="str">
        <f>IF(Businesses!F3379="","N/A",Businesses!F3379)</f>
        <v>N/A</v>
      </c>
      <c r="F3378" s="32" t="str">
        <f t="shared" si="104"/>
        <v>N/A</v>
      </c>
      <c r="G3378" s="32" t="str">
        <f>IF(Businesses!G3379="","N/A",Businesses!G3379)</f>
        <v>N/A</v>
      </c>
      <c r="H3378" s="32" t="str">
        <f>IF(Businesses!H3379="","N/A",Businesses!H3379)</f>
        <v>N/A</v>
      </c>
      <c r="I3378" s="32" t="str">
        <f>IF(AND(Businesses!B3379="",Businesses!C3379&lt;&gt;""),0,IF(Businesses!B3379="","N/A",IF(ISNUMBER(Businesses!B3379),Businesses!B3379,0)))</f>
        <v>N/A</v>
      </c>
    </row>
    <row r="3379" spans="2:9">
      <c r="B3379" s="32" t="str">
        <f t="shared" si="105"/>
        <v>N/A</v>
      </c>
      <c r="C3379" s="32" t="str">
        <f>IF(AND(Businesses!D3380="",Businesses!E3380&lt;&gt;""),0,IF(Businesses!D3380="","N/A",IF(ISNUMBER(Businesses!D3380),Businesses!D3380,0)))</f>
        <v>N/A</v>
      </c>
      <c r="D3379" s="32" t="str">
        <f>IF(Businesses!E3380="","N/A",Businesses!E3380)</f>
        <v>N/A</v>
      </c>
      <c r="E3379" s="32" t="str">
        <f>IF(Businesses!F3380="","N/A",Businesses!F3380)</f>
        <v>N/A</v>
      </c>
      <c r="F3379" s="32" t="str">
        <f t="shared" si="104"/>
        <v>N/A</v>
      </c>
      <c r="G3379" s="32" t="str">
        <f>IF(Businesses!G3380="","N/A",Businesses!G3380)</f>
        <v>N/A</v>
      </c>
      <c r="H3379" s="32" t="str">
        <f>IF(Businesses!H3380="","N/A",Businesses!H3380)</f>
        <v>N/A</v>
      </c>
      <c r="I3379" s="32" t="str">
        <f>IF(AND(Businesses!B3380="",Businesses!C3380&lt;&gt;""),0,IF(Businesses!B3380="","N/A",IF(ISNUMBER(Businesses!B3380),Businesses!B3380,0)))</f>
        <v>N/A</v>
      </c>
    </row>
    <row r="3380" spans="2:9">
      <c r="B3380" s="32" t="str">
        <f t="shared" si="105"/>
        <v>N/A</v>
      </c>
      <c r="C3380" s="32" t="str">
        <f>IF(AND(Businesses!D3381="",Businesses!E3381&lt;&gt;""),0,IF(Businesses!D3381="","N/A",IF(ISNUMBER(Businesses!D3381),Businesses!D3381,0)))</f>
        <v>N/A</v>
      </c>
      <c r="D3380" s="32" t="str">
        <f>IF(Businesses!E3381="","N/A",Businesses!E3381)</f>
        <v>N/A</v>
      </c>
      <c r="E3380" s="32" t="str">
        <f>IF(Businesses!F3381="","N/A",Businesses!F3381)</f>
        <v>N/A</v>
      </c>
      <c r="F3380" s="32" t="str">
        <f t="shared" si="104"/>
        <v>N/A</v>
      </c>
      <c r="G3380" s="32" t="str">
        <f>IF(Businesses!G3381="","N/A",Businesses!G3381)</f>
        <v>N/A</v>
      </c>
      <c r="H3380" s="32" t="str">
        <f>IF(Businesses!H3381="","N/A",Businesses!H3381)</f>
        <v>N/A</v>
      </c>
      <c r="I3380" s="32" t="str">
        <f>IF(AND(Businesses!B3381="",Businesses!C3381&lt;&gt;""),0,IF(Businesses!B3381="","N/A",IF(ISNUMBER(Businesses!B3381),Businesses!B3381,0)))</f>
        <v>N/A</v>
      </c>
    </row>
    <row r="3381" spans="2:9">
      <c r="B3381" s="32" t="str">
        <f t="shared" si="105"/>
        <v>N/A</v>
      </c>
      <c r="C3381" s="32" t="str">
        <f>IF(AND(Businesses!D3382="",Businesses!E3382&lt;&gt;""),0,IF(Businesses!D3382="","N/A",IF(ISNUMBER(Businesses!D3382),Businesses!D3382,0)))</f>
        <v>N/A</v>
      </c>
      <c r="D3381" s="32" t="str">
        <f>IF(Businesses!E3382="","N/A",Businesses!E3382)</f>
        <v>N/A</v>
      </c>
      <c r="E3381" s="32" t="str">
        <f>IF(Businesses!F3382="","N/A",Businesses!F3382)</f>
        <v>N/A</v>
      </c>
      <c r="F3381" s="32" t="str">
        <f t="shared" si="104"/>
        <v>N/A</v>
      </c>
      <c r="G3381" s="32" t="str">
        <f>IF(Businesses!G3382="","N/A",Businesses!G3382)</f>
        <v>N/A</v>
      </c>
      <c r="H3381" s="32" t="str">
        <f>IF(Businesses!H3382="","N/A",Businesses!H3382)</f>
        <v>N/A</v>
      </c>
      <c r="I3381" s="32" t="str">
        <f>IF(AND(Businesses!B3382="",Businesses!C3382&lt;&gt;""),0,IF(Businesses!B3382="","N/A",IF(ISNUMBER(Businesses!B3382),Businesses!B3382,0)))</f>
        <v>N/A</v>
      </c>
    </row>
    <row r="3382" spans="2:9">
      <c r="B3382" s="32" t="str">
        <f t="shared" si="105"/>
        <v>N/A</v>
      </c>
      <c r="C3382" s="32" t="str">
        <f>IF(AND(Businesses!D3383="",Businesses!E3383&lt;&gt;""),0,IF(Businesses!D3383="","N/A",IF(ISNUMBER(Businesses!D3383),Businesses!D3383,0)))</f>
        <v>N/A</v>
      </c>
      <c r="D3382" s="32" t="str">
        <f>IF(Businesses!E3383="","N/A",Businesses!E3383)</f>
        <v>N/A</v>
      </c>
      <c r="E3382" s="32" t="str">
        <f>IF(Businesses!F3383="","N/A",Businesses!F3383)</f>
        <v>N/A</v>
      </c>
      <c r="F3382" s="32" t="str">
        <f t="shared" si="104"/>
        <v>N/A</v>
      </c>
      <c r="G3382" s="32" t="str">
        <f>IF(Businesses!G3383="","N/A",Businesses!G3383)</f>
        <v>N/A</v>
      </c>
      <c r="H3382" s="32" t="str">
        <f>IF(Businesses!H3383="","N/A",Businesses!H3383)</f>
        <v>N/A</v>
      </c>
      <c r="I3382" s="32" t="str">
        <f>IF(AND(Businesses!B3383="",Businesses!C3383&lt;&gt;""),0,IF(Businesses!B3383="","N/A",IF(ISNUMBER(Businesses!B3383),Businesses!B3383,0)))</f>
        <v>N/A</v>
      </c>
    </row>
    <row r="3383" spans="2:9">
      <c r="B3383" s="32" t="str">
        <f t="shared" si="105"/>
        <v>N/A</v>
      </c>
      <c r="C3383" s="32" t="str">
        <f>IF(AND(Businesses!D3384="",Businesses!E3384&lt;&gt;""),0,IF(Businesses!D3384="","N/A",IF(ISNUMBER(Businesses!D3384),Businesses!D3384,0)))</f>
        <v>N/A</v>
      </c>
      <c r="D3383" s="32" t="str">
        <f>IF(Businesses!E3384="","N/A",Businesses!E3384)</f>
        <v>N/A</v>
      </c>
      <c r="E3383" s="32" t="str">
        <f>IF(Businesses!F3384="","N/A",Businesses!F3384)</f>
        <v>N/A</v>
      </c>
      <c r="F3383" s="32" t="str">
        <f t="shared" si="104"/>
        <v>N/A</v>
      </c>
      <c r="G3383" s="32" t="str">
        <f>IF(Businesses!G3384="","N/A",Businesses!G3384)</f>
        <v>N/A</v>
      </c>
      <c r="H3383" s="32" t="str">
        <f>IF(Businesses!H3384="","N/A",Businesses!H3384)</f>
        <v>N/A</v>
      </c>
      <c r="I3383" s="32" t="str">
        <f>IF(AND(Businesses!B3384="",Businesses!C3384&lt;&gt;""),0,IF(Businesses!B3384="","N/A",IF(ISNUMBER(Businesses!B3384),Businesses!B3384,0)))</f>
        <v>N/A</v>
      </c>
    </row>
    <row r="3384" spans="2:9">
      <c r="B3384" s="32" t="str">
        <f t="shared" si="105"/>
        <v>N/A</v>
      </c>
      <c r="C3384" s="32" t="str">
        <f>IF(AND(Businesses!D3385="",Businesses!E3385&lt;&gt;""),0,IF(Businesses!D3385="","N/A",IF(ISNUMBER(Businesses!D3385),Businesses!D3385,0)))</f>
        <v>N/A</v>
      </c>
      <c r="D3384" s="32" t="str">
        <f>IF(Businesses!E3385="","N/A",Businesses!E3385)</f>
        <v>N/A</v>
      </c>
      <c r="E3384" s="32" t="str">
        <f>IF(Businesses!F3385="","N/A",Businesses!F3385)</f>
        <v>N/A</v>
      </c>
      <c r="F3384" s="32" t="str">
        <f t="shared" si="104"/>
        <v>N/A</v>
      </c>
      <c r="G3384" s="32" t="str">
        <f>IF(Businesses!G3385="","N/A",Businesses!G3385)</f>
        <v>N/A</v>
      </c>
      <c r="H3384" s="32" t="str">
        <f>IF(Businesses!H3385="","N/A",Businesses!H3385)</f>
        <v>N/A</v>
      </c>
      <c r="I3384" s="32" t="str">
        <f>IF(AND(Businesses!B3385="",Businesses!C3385&lt;&gt;""),0,IF(Businesses!B3385="","N/A",IF(ISNUMBER(Businesses!B3385),Businesses!B3385,0)))</f>
        <v>N/A</v>
      </c>
    </row>
    <row r="3385" spans="2:9">
      <c r="B3385" s="32" t="str">
        <f t="shared" si="105"/>
        <v>N/A</v>
      </c>
      <c r="C3385" s="32" t="str">
        <f>IF(AND(Businesses!D3386="",Businesses!E3386&lt;&gt;""),0,IF(Businesses!D3386="","N/A",IF(ISNUMBER(Businesses!D3386),Businesses!D3386,0)))</f>
        <v>N/A</v>
      </c>
      <c r="D3385" s="32" t="str">
        <f>IF(Businesses!E3386="","N/A",Businesses!E3386)</f>
        <v>N/A</v>
      </c>
      <c r="E3385" s="32" t="str">
        <f>IF(Businesses!F3386="","N/A",Businesses!F3386)</f>
        <v>N/A</v>
      </c>
      <c r="F3385" s="32" t="str">
        <f t="shared" si="104"/>
        <v>N/A</v>
      </c>
      <c r="G3385" s="32" t="str">
        <f>IF(Businesses!G3386="","N/A",Businesses!G3386)</f>
        <v>N/A</v>
      </c>
      <c r="H3385" s="32" t="str">
        <f>IF(Businesses!H3386="","N/A",Businesses!H3386)</f>
        <v>N/A</v>
      </c>
      <c r="I3385" s="32" t="str">
        <f>IF(AND(Businesses!B3386="",Businesses!C3386&lt;&gt;""),0,IF(Businesses!B3386="","N/A",IF(ISNUMBER(Businesses!B3386),Businesses!B3386,0)))</f>
        <v>N/A</v>
      </c>
    </row>
    <row r="3386" spans="2:9">
      <c r="B3386" s="32" t="str">
        <f t="shared" si="105"/>
        <v>N/A</v>
      </c>
      <c r="C3386" s="32" t="str">
        <f>IF(AND(Businesses!D3387="",Businesses!E3387&lt;&gt;""),0,IF(Businesses!D3387="","N/A",IF(ISNUMBER(Businesses!D3387),Businesses!D3387,0)))</f>
        <v>N/A</v>
      </c>
      <c r="D3386" s="32" t="str">
        <f>IF(Businesses!E3387="","N/A",Businesses!E3387)</f>
        <v>N/A</v>
      </c>
      <c r="E3386" s="32" t="str">
        <f>IF(Businesses!F3387="","N/A",Businesses!F3387)</f>
        <v>N/A</v>
      </c>
      <c r="F3386" s="32" t="str">
        <f t="shared" si="104"/>
        <v>N/A</v>
      </c>
      <c r="G3386" s="32" t="str">
        <f>IF(Businesses!G3387="","N/A",Businesses!G3387)</f>
        <v>N/A</v>
      </c>
      <c r="H3386" s="32" t="str">
        <f>IF(Businesses!H3387="","N/A",Businesses!H3387)</f>
        <v>N/A</v>
      </c>
      <c r="I3386" s="32" t="str">
        <f>IF(AND(Businesses!B3387="",Businesses!C3387&lt;&gt;""),0,IF(Businesses!B3387="","N/A",IF(ISNUMBER(Businesses!B3387),Businesses!B3387,0)))</f>
        <v>N/A</v>
      </c>
    </row>
    <row r="3387" spans="2:9">
      <c r="B3387" s="32" t="str">
        <f t="shared" si="105"/>
        <v>N/A</v>
      </c>
      <c r="C3387" s="32" t="str">
        <f>IF(AND(Businesses!D3388="",Businesses!E3388&lt;&gt;""),0,IF(Businesses!D3388="","N/A",IF(ISNUMBER(Businesses!D3388),Businesses!D3388,0)))</f>
        <v>N/A</v>
      </c>
      <c r="D3387" s="32" t="str">
        <f>IF(Businesses!E3388="","N/A",Businesses!E3388)</f>
        <v>N/A</v>
      </c>
      <c r="E3387" s="32" t="str">
        <f>IF(Businesses!F3388="","N/A",Businesses!F3388)</f>
        <v>N/A</v>
      </c>
      <c r="F3387" s="32" t="str">
        <f t="shared" si="104"/>
        <v>N/A</v>
      </c>
      <c r="G3387" s="32" t="str">
        <f>IF(Businesses!G3388="","N/A",Businesses!G3388)</f>
        <v>N/A</v>
      </c>
      <c r="H3387" s="32" t="str">
        <f>IF(Businesses!H3388="","N/A",Businesses!H3388)</f>
        <v>N/A</v>
      </c>
      <c r="I3387" s="32" t="str">
        <f>IF(AND(Businesses!B3388="",Businesses!C3388&lt;&gt;""),0,IF(Businesses!B3388="","N/A",IF(ISNUMBER(Businesses!B3388),Businesses!B3388,0)))</f>
        <v>N/A</v>
      </c>
    </row>
    <row r="3388" spans="2:9">
      <c r="B3388" s="32" t="str">
        <f t="shared" si="105"/>
        <v>N/A</v>
      </c>
      <c r="C3388" s="32" t="str">
        <f>IF(AND(Businesses!D3389="",Businesses!E3389&lt;&gt;""),0,IF(Businesses!D3389="","N/A",IF(ISNUMBER(Businesses!D3389),Businesses!D3389,0)))</f>
        <v>N/A</v>
      </c>
      <c r="D3388" s="32" t="str">
        <f>IF(Businesses!E3389="","N/A",Businesses!E3389)</f>
        <v>N/A</v>
      </c>
      <c r="E3388" s="32" t="str">
        <f>IF(Businesses!F3389="","N/A",Businesses!F3389)</f>
        <v>N/A</v>
      </c>
      <c r="F3388" s="32" t="str">
        <f t="shared" si="104"/>
        <v>N/A</v>
      </c>
      <c r="G3388" s="32" t="str">
        <f>IF(Businesses!G3389="","N/A",Businesses!G3389)</f>
        <v>N/A</v>
      </c>
      <c r="H3388" s="32" t="str">
        <f>IF(Businesses!H3389="","N/A",Businesses!H3389)</f>
        <v>N/A</v>
      </c>
      <c r="I3388" s="32" t="str">
        <f>IF(AND(Businesses!B3389="",Businesses!C3389&lt;&gt;""),0,IF(Businesses!B3389="","N/A",IF(ISNUMBER(Businesses!B3389),Businesses!B3389,0)))</f>
        <v>N/A</v>
      </c>
    </row>
    <row r="3389" spans="2:9">
      <c r="B3389" s="32" t="str">
        <f t="shared" si="105"/>
        <v>N/A</v>
      </c>
      <c r="C3389" s="32" t="str">
        <f>IF(AND(Businesses!D3390="",Businesses!E3390&lt;&gt;""),0,IF(Businesses!D3390="","N/A",IF(ISNUMBER(Businesses!D3390),Businesses!D3390,0)))</f>
        <v>N/A</v>
      </c>
      <c r="D3389" s="32" t="str">
        <f>IF(Businesses!E3390="","N/A",Businesses!E3390)</f>
        <v>N/A</v>
      </c>
      <c r="E3389" s="32" t="str">
        <f>IF(Businesses!F3390="","N/A",Businesses!F3390)</f>
        <v>N/A</v>
      </c>
      <c r="F3389" s="32" t="str">
        <f t="shared" si="104"/>
        <v>N/A</v>
      </c>
      <c r="G3389" s="32" t="str">
        <f>IF(Businesses!G3390="","N/A",Businesses!G3390)</f>
        <v>N/A</v>
      </c>
      <c r="H3389" s="32" t="str">
        <f>IF(Businesses!H3390="","N/A",Businesses!H3390)</f>
        <v>N/A</v>
      </c>
      <c r="I3389" s="32" t="str">
        <f>IF(AND(Businesses!B3390="",Businesses!C3390&lt;&gt;""),0,IF(Businesses!B3390="","N/A",IF(ISNUMBER(Businesses!B3390),Businesses!B3390,0)))</f>
        <v>N/A</v>
      </c>
    </row>
    <row r="3390" spans="2:9">
      <c r="B3390" s="32" t="str">
        <f t="shared" si="105"/>
        <v>N/A</v>
      </c>
      <c r="C3390" s="32" t="str">
        <f>IF(AND(Businesses!D3391="",Businesses!E3391&lt;&gt;""),0,IF(Businesses!D3391="","N/A",IF(ISNUMBER(Businesses!D3391),Businesses!D3391,0)))</f>
        <v>N/A</v>
      </c>
      <c r="D3390" s="32" t="str">
        <f>IF(Businesses!E3391="","N/A",Businesses!E3391)</f>
        <v>N/A</v>
      </c>
      <c r="E3390" s="32" t="str">
        <f>IF(Businesses!F3391="","N/A",Businesses!F3391)</f>
        <v>N/A</v>
      </c>
      <c r="F3390" s="32" t="str">
        <f t="shared" si="104"/>
        <v>N/A</v>
      </c>
      <c r="G3390" s="32" t="str">
        <f>IF(Businesses!G3391="","N/A",Businesses!G3391)</f>
        <v>N/A</v>
      </c>
      <c r="H3390" s="32" t="str">
        <f>IF(Businesses!H3391="","N/A",Businesses!H3391)</f>
        <v>N/A</v>
      </c>
      <c r="I3390" s="32" t="str">
        <f>IF(AND(Businesses!B3391="",Businesses!C3391&lt;&gt;""),0,IF(Businesses!B3391="","N/A",IF(ISNUMBER(Businesses!B3391),Businesses!B3391,0)))</f>
        <v>N/A</v>
      </c>
    </row>
    <row r="3391" spans="2:9">
      <c r="B3391" s="32" t="str">
        <f t="shared" si="105"/>
        <v>N/A</v>
      </c>
      <c r="C3391" s="32" t="str">
        <f>IF(AND(Businesses!D3392="",Businesses!E3392&lt;&gt;""),0,IF(Businesses!D3392="","N/A",IF(ISNUMBER(Businesses!D3392),Businesses!D3392,0)))</f>
        <v>N/A</v>
      </c>
      <c r="D3391" s="32" t="str">
        <f>IF(Businesses!E3392="","N/A",Businesses!E3392)</f>
        <v>N/A</v>
      </c>
      <c r="E3391" s="32" t="str">
        <f>IF(Businesses!F3392="","N/A",Businesses!F3392)</f>
        <v>N/A</v>
      </c>
      <c r="F3391" s="32" t="str">
        <f t="shared" si="104"/>
        <v>N/A</v>
      </c>
      <c r="G3391" s="32" t="str">
        <f>IF(Businesses!G3392="","N/A",Businesses!G3392)</f>
        <v>N/A</v>
      </c>
      <c r="H3391" s="32" t="str">
        <f>IF(Businesses!H3392="","N/A",Businesses!H3392)</f>
        <v>N/A</v>
      </c>
      <c r="I3391" s="32" t="str">
        <f>IF(AND(Businesses!B3392="",Businesses!C3392&lt;&gt;""),0,IF(Businesses!B3392="","N/A",IF(ISNUMBER(Businesses!B3392),Businesses!B3392,0)))</f>
        <v>N/A</v>
      </c>
    </row>
    <row r="3392" spans="2:9">
      <c r="B3392" s="32" t="str">
        <f t="shared" si="105"/>
        <v>N/A</v>
      </c>
      <c r="C3392" s="32" t="str">
        <f>IF(AND(Businesses!D3393="",Businesses!E3393&lt;&gt;""),0,IF(Businesses!D3393="","N/A",IF(ISNUMBER(Businesses!D3393),Businesses!D3393,0)))</f>
        <v>N/A</v>
      </c>
      <c r="D3392" s="32" t="str">
        <f>IF(Businesses!E3393="","N/A",Businesses!E3393)</f>
        <v>N/A</v>
      </c>
      <c r="E3392" s="32" t="str">
        <f>IF(Businesses!F3393="","N/A",Businesses!F3393)</f>
        <v>N/A</v>
      </c>
      <c r="F3392" s="32" t="str">
        <f t="shared" si="104"/>
        <v>N/A</v>
      </c>
      <c r="G3392" s="32" t="str">
        <f>IF(Businesses!G3393="","N/A",Businesses!G3393)</f>
        <v>N/A</v>
      </c>
      <c r="H3392" s="32" t="str">
        <f>IF(Businesses!H3393="","N/A",Businesses!H3393)</f>
        <v>N/A</v>
      </c>
      <c r="I3392" s="32" t="str">
        <f>IF(AND(Businesses!B3393="",Businesses!C3393&lt;&gt;""),0,IF(Businesses!B3393="","N/A",IF(ISNUMBER(Businesses!B3393),Businesses!B3393,0)))</f>
        <v>N/A</v>
      </c>
    </row>
    <row r="3393" spans="2:9">
      <c r="B3393" s="32" t="str">
        <f t="shared" si="105"/>
        <v>N/A</v>
      </c>
      <c r="C3393" s="32" t="str">
        <f>IF(AND(Businesses!D3394="",Businesses!E3394&lt;&gt;""),0,IF(Businesses!D3394="","N/A",IF(ISNUMBER(Businesses!D3394),Businesses!D3394,0)))</f>
        <v>N/A</v>
      </c>
      <c r="D3393" s="32" t="str">
        <f>IF(Businesses!E3394="","N/A",Businesses!E3394)</f>
        <v>N/A</v>
      </c>
      <c r="E3393" s="32" t="str">
        <f>IF(Businesses!F3394="","N/A",Businesses!F3394)</f>
        <v>N/A</v>
      </c>
      <c r="F3393" s="32" t="str">
        <f t="shared" si="104"/>
        <v>N/A</v>
      </c>
      <c r="G3393" s="32" t="str">
        <f>IF(Businesses!G3394="","N/A",Businesses!G3394)</f>
        <v>N/A</v>
      </c>
      <c r="H3393" s="32" t="str">
        <f>IF(Businesses!H3394="","N/A",Businesses!H3394)</f>
        <v>N/A</v>
      </c>
      <c r="I3393" s="32" t="str">
        <f>IF(AND(Businesses!B3394="",Businesses!C3394&lt;&gt;""),0,IF(Businesses!B3394="","N/A",IF(ISNUMBER(Businesses!B3394),Businesses!B3394,0)))</f>
        <v>N/A</v>
      </c>
    </row>
    <row r="3394" spans="2:9">
      <c r="B3394" s="32" t="str">
        <f t="shared" si="105"/>
        <v>N/A</v>
      </c>
      <c r="C3394" s="32" t="str">
        <f>IF(AND(Businesses!D3395="",Businesses!E3395&lt;&gt;""),0,IF(Businesses!D3395="","N/A",IF(ISNUMBER(Businesses!D3395),Businesses!D3395,0)))</f>
        <v>N/A</v>
      </c>
      <c r="D3394" s="32" t="str">
        <f>IF(Businesses!E3395="","N/A",Businesses!E3395)</f>
        <v>N/A</v>
      </c>
      <c r="E3394" s="32" t="str">
        <f>IF(Businesses!F3395="","N/A",Businesses!F3395)</f>
        <v>N/A</v>
      </c>
      <c r="F3394" s="32" t="str">
        <f t="shared" ref="F3394:F3457" si="106">IF(B3394="N/A","N/A",UPPER(TRIM(ProbuildName)))</f>
        <v>N/A</v>
      </c>
      <c r="G3394" s="32" t="str">
        <f>IF(Businesses!G3395="","N/A",Businesses!G3395)</f>
        <v>N/A</v>
      </c>
      <c r="H3394" s="32" t="str">
        <f>IF(Businesses!H3395="","N/A",Businesses!H3395)</f>
        <v>N/A</v>
      </c>
      <c r="I3394" s="32" t="str">
        <f>IF(AND(Businesses!B3395="",Businesses!C3395&lt;&gt;""),0,IF(Businesses!B3395="","N/A",IF(ISNUMBER(Businesses!B3395),Businesses!B3395,0)))</f>
        <v>N/A</v>
      </c>
    </row>
    <row r="3395" spans="2:9">
      <c r="B3395" s="32" t="str">
        <f t="shared" ref="B3395:B3458" si="107">IF(I3395="N/A","N/A","")</f>
        <v>N/A</v>
      </c>
      <c r="C3395" s="32" t="str">
        <f>IF(AND(Businesses!D3396="",Businesses!E3396&lt;&gt;""),0,IF(Businesses!D3396="","N/A",IF(ISNUMBER(Businesses!D3396),Businesses!D3396,0)))</f>
        <v>N/A</v>
      </c>
      <c r="D3395" s="32" t="str">
        <f>IF(Businesses!E3396="","N/A",Businesses!E3396)</f>
        <v>N/A</v>
      </c>
      <c r="E3395" s="32" t="str">
        <f>IF(Businesses!F3396="","N/A",Businesses!F3396)</f>
        <v>N/A</v>
      </c>
      <c r="F3395" s="32" t="str">
        <f t="shared" si="106"/>
        <v>N/A</v>
      </c>
      <c r="G3395" s="32" t="str">
        <f>IF(Businesses!G3396="","N/A",Businesses!G3396)</f>
        <v>N/A</v>
      </c>
      <c r="H3395" s="32" t="str">
        <f>IF(Businesses!H3396="","N/A",Businesses!H3396)</f>
        <v>N/A</v>
      </c>
      <c r="I3395" s="32" t="str">
        <f>IF(AND(Businesses!B3396="",Businesses!C3396&lt;&gt;""),0,IF(Businesses!B3396="","N/A",IF(ISNUMBER(Businesses!B3396),Businesses!B3396,0)))</f>
        <v>N/A</v>
      </c>
    </row>
    <row r="3396" spans="2:9">
      <c r="B3396" s="32" t="str">
        <f t="shared" si="107"/>
        <v>N/A</v>
      </c>
      <c r="C3396" s="32" t="str">
        <f>IF(AND(Businesses!D3397="",Businesses!E3397&lt;&gt;""),0,IF(Businesses!D3397="","N/A",IF(ISNUMBER(Businesses!D3397),Businesses!D3397,0)))</f>
        <v>N/A</v>
      </c>
      <c r="D3396" s="32" t="str">
        <f>IF(Businesses!E3397="","N/A",Businesses!E3397)</f>
        <v>N/A</v>
      </c>
      <c r="E3396" s="32" t="str">
        <f>IF(Businesses!F3397="","N/A",Businesses!F3397)</f>
        <v>N/A</v>
      </c>
      <c r="F3396" s="32" t="str">
        <f t="shared" si="106"/>
        <v>N/A</v>
      </c>
      <c r="G3396" s="32" t="str">
        <f>IF(Businesses!G3397="","N/A",Businesses!G3397)</f>
        <v>N/A</v>
      </c>
      <c r="H3396" s="32" t="str">
        <f>IF(Businesses!H3397="","N/A",Businesses!H3397)</f>
        <v>N/A</v>
      </c>
      <c r="I3396" s="32" t="str">
        <f>IF(AND(Businesses!B3397="",Businesses!C3397&lt;&gt;""),0,IF(Businesses!B3397="","N/A",IF(ISNUMBER(Businesses!B3397),Businesses!B3397,0)))</f>
        <v>N/A</v>
      </c>
    </row>
    <row r="3397" spans="2:9">
      <c r="B3397" s="32" t="str">
        <f t="shared" si="107"/>
        <v>N/A</v>
      </c>
      <c r="C3397" s="32" t="str">
        <f>IF(AND(Businesses!D3398="",Businesses!E3398&lt;&gt;""),0,IF(Businesses!D3398="","N/A",IF(ISNUMBER(Businesses!D3398),Businesses!D3398,0)))</f>
        <v>N/A</v>
      </c>
      <c r="D3397" s="32" t="str">
        <f>IF(Businesses!E3398="","N/A",Businesses!E3398)</f>
        <v>N/A</v>
      </c>
      <c r="E3397" s="32" t="str">
        <f>IF(Businesses!F3398="","N/A",Businesses!F3398)</f>
        <v>N/A</v>
      </c>
      <c r="F3397" s="32" t="str">
        <f t="shared" si="106"/>
        <v>N/A</v>
      </c>
      <c r="G3397" s="32" t="str">
        <f>IF(Businesses!G3398="","N/A",Businesses!G3398)</f>
        <v>N/A</v>
      </c>
      <c r="H3397" s="32" t="str">
        <f>IF(Businesses!H3398="","N/A",Businesses!H3398)</f>
        <v>N/A</v>
      </c>
      <c r="I3397" s="32" t="str">
        <f>IF(AND(Businesses!B3398="",Businesses!C3398&lt;&gt;""),0,IF(Businesses!B3398="","N/A",IF(ISNUMBER(Businesses!B3398),Businesses!B3398,0)))</f>
        <v>N/A</v>
      </c>
    </row>
    <row r="3398" spans="2:9">
      <c r="B3398" s="32" t="str">
        <f t="shared" si="107"/>
        <v>N/A</v>
      </c>
      <c r="C3398" s="32" t="str">
        <f>IF(AND(Businesses!D3399="",Businesses!E3399&lt;&gt;""),0,IF(Businesses!D3399="","N/A",IF(ISNUMBER(Businesses!D3399),Businesses!D3399,0)))</f>
        <v>N/A</v>
      </c>
      <c r="D3398" s="32" t="str">
        <f>IF(Businesses!E3399="","N/A",Businesses!E3399)</f>
        <v>N/A</v>
      </c>
      <c r="E3398" s="32" t="str">
        <f>IF(Businesses!F3399="","N/A",Businesses!F3399)</f>
        <v>N/A</v>
      </c>
      <c r="F3398" s="32" t="str">
        <f t="shared" si="106"/>
        <v>N/A</v>
      </c>
      <c r="G3398" s="32" t="str">
        <f>IF(Businesses!G3399="","N/A",Businesses!G3399)</f>
        <v>N/A</v>
      </c>
      <c r="H3398" s="32" t="str">
        <f>IF(Businesses!H3399="","N/A",Businesses!H3399)</f>
        <v>N/A</v>
      </c>
      <c r="I3398" s="32" t="str">
        <f>IF(AND(Businesses!B3399="",Businesses!C3399&lt;&gt;""),0,IF(Businesses!B3399="","N/A",IF(ISNUMBER(Businesses!B3399),Businesses!B3399,0)))</f>
        <v>N/A</v>
      </c>
    </row>
    <row r="3399" spans="2:9">
      <c r="B3399" s="32" t="str">
        <f t="shared" si="107"/>
        <v>N/A</v>
      </c>
      <c r="C3399" s="32" t="str">
        <f>IF(AND(Businesses!D3400="",Businesses!E3400&lt;&gt;""),0,IF(Businesses!D3400="","N/A",IF(ISNUMBER(Businesses!D3400),Businesses!D3400,0)))</f>
        <v>N/A</v>
      </c>
      <c r="D3399" s="32" t="str">
        <f>IF(Businesses!E3400="","N/A",Businesses!E3400)</f>
        <v>N/A</v>
      </c>
      <c r="E3399" s="32" t="str">
        <f>IF(Businesses!F3400="","N/A",Businesses!F3400)</f>
        <v>N/A</v>
      </c>
      <c r="F3399" s="32" t="str">
        <f t="shared" si="106"/>
        <v>N/A</v>
      </c>
      <c r="G3399" s="32" t="str">
        <f>IF(Businesses!G3400="","N/A",Businesses!G3400)</f>
        <v>N/A</v>
      </c>
      <c r="H3399" s="32" t="str">
        <f>IF(Businesses!H3400="","N/A",Businesses!H3400)</f>
        <v>N/A</v>
      </c>
      <c r="I3399" s="32" t="str">
        <f>IF(AND(Businesses!B3400="",Businesses!C3400&lt;&gt;""),0,IF(Businesses!B3400="","N/A",IF(ISNUMBER(Businesses!B3400),Businesses!B3400,0)))</f>
        <v>N/A</v>
      </c>
    </row>
    <row r="3400" spans="2:9">
      <c r="B3400" s="32" t="str">
        <f t="shared" si="107"/>
        <v>N/A</v>
      </c>
      <c r="C3400" s="32" t="str">
        <f>IF(AND(Businesses!D3401="",Businesses!E3401&lt;&gt;""),0,IF(Businesses!D3401="","N/A",IF(ISNUMBER(Businesses!D3401),Businesses!D3401,0)))</f>
        <v>N/A</v>
      </c>
      <c r="D3400" s="32" t="str">
        <f>IF(Businesses!E3401="","N/A",Businesses!E3401)</f>
        <v>N/A</v>
      </c>
      <c r="E3400" s="32" t="str">
        <f>IF(Businesses!F3401="","N/A",Businesses!F3401)</f>
        <v>N/A</v>
      </c>
      <c r="F3400" s="32" t="str">
        <f t="shared" si="106"/>
        <v>N/A</v>
      </c>
      <c r="G3400" s="32" t="str">
        <f>IF(Businesses!G3401="","N/A",Businesses!G3401)</f>
        <v>N/A</v>
      </c>
      <c r="H3400" s="32" t="str">
        <f>IF(Businesses!H3401="","N/A",Businesses!H3401)</f>
        <v>N/A</v>
      </c>
      <c r="I3400" s="32" t="str">
        <f>IF(AND(Businesses!B3401="",Businesses!C3401&lt;&gt;""),0,IF(Businesses!B3401="","N/A",IF(ISNUMBER(Businesses!B3401),Businesses!B3401,0)))</f>
        <v>N/A</v>
      </c>
    </row>
    <row r="3401" spans="2:9">
      <c r="B3401" s="32" t="str">
        <f t="shared" si="107"/>
        <v>N/A</v>
      </c>
      <c r="C3401" s="32" t="str">
        <f>IF(AND(Businesses!D3402="",Businesses!E3402&lt;&gt;""),0,IF(Businesses!D3402="","N/A",IF(ISNUMBER(Businesses!D3402),Businesses!D3402,0)))</f>
        <v>N/A</v>
      </c>
      <c r="D3401" s="32" t="str">
        <f>IF(Businesses!E3402="","N/A",Businesses!E3402)</f>
        <v>N/A</v>
      </c>
      <c r="E3401" s="32" t="str">
        <f>IF(Businesses!F3402="","N/A",Businesses!F3402)</f>
        <v>N/A</v>
      </c>
      <c r="F3401" s="32" t="str">
        <f t="shared" si="106"/>
        <v>N/A</v>
      </c>
      <c r="G3401" s="32" t="str">
        <f>IF(Businesses!G3402="","N/A",Businesses!G3402)</f>
        <v>N/A</v>
      </c>
      <c r="H3401" s="32" t="str">
        <f>IF(Businesses!H3402="","N/A",Businesses!H3402)</f>
        <v>N/A</v>
      </c>
      <c r="I3401" s="32" t="str">
        <f>IF(AND(Businesses!B3402="",Businesses!C3402&lt;&gt;""),0,IF(Businesses!B3402="","N/A",IF(ISNUMBER(Businesses!B3402),Businesses!B3402,0)))</f>
        <v>N/A</v>
      </c>
    </row>
    <row r="3402" spans="2:9">
      <c r="B3402" s="32" t="str">
        <f t="shared" si="107"/>
        <v>N/A</v>
      </c>
      <c r="C3402" s="32" t="str">
        <f>IF(AND(Businesses!D3403="",Businesses!E3403&lt;&gt;""),0,IF(Businesses!D3403="","N/A",IF(ISNUMBER(Businesses!D3403),Businesses!D3403,0)))</f>
        <v>N/A</v>
      </c>
      <c r="D3402" s="32" t="str">
        <f>IF(Businesses!E3403="","N/A",Businesses!E3403)</f>
        <v>N/A</v>
      </c>
      <c r="E3402" s="32" t="str">
        <f>IF(Businesses!F3403="","N/A",Businesses!F3403)</f>
        <v>N/A</v>
      </c>
      <c r="F3402" s="32" t="str">
        <f t="shared" si="106"/>
        <v>N/A</v>
      </c>
      <c r="G3402" s="32" t="str">
        <f>IF(Businesses!G3403="","N/A",Businesses!G3403)</f>
        <v>N/A</v>
      </c>
      <c r="H3402" s="32" t="str">
        <f>IF(Businesses!H3403="","N/A",Businesses!H3403)</f>
        <v>N/A</v>
      </c>
      <c r="I3402" s="32" t="str">
        <f>IF(AND(Businesses!B3403="",Businesses!C3403&lt;&gt;""),0,IF(Businesses!B3403="","N/A",IF(ISNUMBER(Businesses!B3403),Businesses!B3403,0)))</f>
        <v>N/A</v>
      </c>
    </row>
    <row r="3403" spans="2:9">
      <c r="B3403" s="32" t="str">
        <f t="shared" si="107"/>
        <v>N/A</v>
      </c>
      <c r="C3403" s="32" t="str">
        <f>IF(AND(Businesses!D3404="",Businesses!E3404&lt;&gt;""),0,IF(Businesses!D3404="","N/A",IF(ISNUMBER(Businesses!D3404),Businesses!D3404,0)))</f>
        <v>N/A</v>
      </c>
      <c r="D3403" s="32" t="str">
        <f>IF(Businesses!E3404="","N/A",Businesses!E3404)</f>
        <v>N/A</v>
      </c>
      <c r="E3403" s="32" t="str">
        <f>IF(Businesses!F3404="","N/A",Businesses!F3404)</f>
        <v>N/A</v>
      </c>
      <c r="F3403" s="32" t="str">
        <f t="shared" si="106"/>
        <v>N/A</v>
      </c>
      <c r="G3403" s="32" t="str">
        <f>IF(Businesses!G3404="","N/A",Businesses!G3404)</f>
        <v>N/A</v>
      </c>
      <c r="H3403" s="32" t="str">
        <f>IF(Businesses!H3404="","N/A",Businesses!H3404)</f>
        <v>N/A</v>
      </c>
      <c r="I3403" s="32" t="str">
        <f>IF(AND(Businesses!B3404="",Businesses!C3404&lt;&gt;""),0,IF(Businesses!B3404="","N/A",IF(ISNUMBER(Businesses!B3404),Businesses!B3404,0)))</f>
        <v>N/A</v>
      </c>
    </row>
    <row r="3404" spans="2:9">
      <c r="B3404" s="32" t="str">
        <f t="shared" si="107"/>
        <v>N/A</v>
      </c>
      <c r="C3404" s="32" t="str">
        <f>IF(AND(Businesses!D3405="",Businesses!E3405&lt;&gt;""),0,IF(Businesses!D3405="","N/A",IF(ISNUMBER(Businesses!D3405),Businesses!D3405,0)))</f>
        <v>N/A</v>
      </c>
      <c r="D3404" s="32" t="str">
        <f>IF(Businesses!E3405="","N/A",Businesses!E3405)</f>
        <v>N/A</v>
      </c>
      <c r="E3404" s="32" t="str">
        <f>IF(Businesses!F3405="","N/A",Businesses!F3405)</f>
        <v>N/A</v>
      </c>
      <c r="F3404" s="32" t="str">
        <f t="shared" si="106"/>
        <v>N/A</v>
      </c>
      <c r="G3404" s="32" t="str">
        <f>IF(Businesses!G3405="","N/A",Businesses!G3405)</f>
        <v>N/A</v>
      </c>
      <c r="H3404" s="32" t="str">
        <f>IF(Businesses!H3405="","N/A",Businesses!H3405)</f>
        <v>N/A</v>
      </c>
      <c r="I3404" s="32" t="str">
        <f>IF(AND(Businesses!B3405="",Businesses!C3405&lt;&gt;""),0,IF(Businesses!B3405="","N/A",IF(ISNUMBER(Businesses!B3405),Businesses!B3405,0)))</f>
        <v>N/A</v>
      </c>
    </row>
    <row r="3405" spans="2:9">
      <c r="B3405" s="32" t="str">
        <f t="shared" si="107"/>
        <v>N/A</v>
      </c>
      <c r="C3405" s="32" t="str">
        <f>IF(AND(Businesses!D3406="",Businesses!E3406&lt;&gt;""),0,IF(Businesses!D3406="","N/A",IF(ISNUMBER(Businesses!D3406),Businesses!D3406,0)))</f>
        <v>N/A</v>
      </c>
      <c r="D3405" s="32" t="str">
        <f>IF(Businesses!E3406="","N/A",Businesses!E3406)</f>
        <v>N/A</v>
      </c>
      <c r="E3405" s="32" t="str">
        <f>IF(Businesses!F3406="","N/A",Businesses!F3406)</f>
        <v>N/A</v>
      </c>
      <c r="F3405" s="32" t="str">
        <f t="shared" si="106"/>
        <v>N/A</v>
      </c>
      <c r="G3405" s="32" t="str">
        <f>IF(Businesses!G3406="","N/A",Businesses!G3406)</f>
        <v>N/A</v>
      </c>
      <c r="H3405" s="32" t="str">
        <f>IF(Businesses!H3406="","N/A",Businesses!H3406)</f>
        <v>N/A</v>
      </c>
      <c r="I3405" s="32" t="str">
        <f>IF(AND(Businesses!B3406="",Businesses!C3406&lt;&gt;""),0,IF(Businesses!B3406="","N/A",IF(ISNUMBER(Businesses!B3406),Businesses!B3406,0)))</f>
        <v>N/A</v>
      </c>
    </row>
    <row r="3406" spans="2:9">
      <c r="B3406" s="32" t="str">
        <f t="shared" si="107"/>
        <v>N/A</v>
      </c>
      <c r="C3406" s="32" t="str">
        <f>IF(AND(Businesses!D3407="",Businesses!E3407&lt;&gt;""),0,IF(Businesses!D3407="","N/A",IF(ISNUMBER(Businesses!D3407),Businesses!D3407,0)))</f>
        <v>N/A</v>
      </c>
      <c r="D3406" s="32" t="str">
        <f>IF(Businesses!E3407="","N/A",Businesses!E3407)</f>
        <v>N/A</v>
      </c>
      <c r="E3406" s="32" t="str">
        <f>IF(Businesses!F3407="","N/A",Businesses!F3407)</f>
        <v>N/A</v>
      </c>
      <c r="F3406" s="32" t="str">
        <f t="shared" si="106"/>
        <v>N/A</v>
      </c>
      <c r="G3406" s="32" t="str">
        <f>IF(Businesses!G3407="","N/A",Businesses!G3407)</f>
        <v>N/A</v>
      </c>
      <c r="H3406" s="32" t="str">
        <f>IF(Businesses!H3407="","N/A",Businesses!H3407)</f>
        <v>N/A</v>
      </c>
      <c r="I3406" s="32" t="str">
        <f>IF(AND(Businesses!B3407="",Businesses!C3407&lt;&gt;""),0,IF(Businesses!B3407="","N/A",IF(ISNUMBER(Businesses!B3407),Businesses!B3407,0)))</f>
        <v>N/A</v>
      </c>
    </row>
    <row r="3407" spans="2:9">
      <c r="B3407" s="32" t="str">
        <f t="shared" si="107"/>
        <v>N/A</v>
      </c>
      <c r="C3407" s="32" t="str">
        <f>IF(AND(Businesses!D3408="",Businesses!E3408&lt;&gt;""),0,IF(Businesses!D3408="","N/A",IF(ISNUMBER(Businesses!D3408),Businesses!D3408,0)))</f>
        <v>N/A</v>
      </c>
      <c r="D3407" s="32" t="str">
        <f>IF(Businesses!E3408="","N/A",Businesses!E3408)</f>
        <v>N/A</v>
      </c>
      <c r="E3407" s="32" t="str">
        <f>IF(Businesses!F3408="","N/A",Businesses!F3408)</f>
        <v>N/A</v>
      </c>
      <c r="F3407" s="32" t="str">
        <f t="shared" si="106"/>
        <v>N/A</v>
      </c>
      <c r="G3407" s="32" t="str">
        <f>IF(Businesses!G3408="","N/A",Businesses!G3408)</f>
        <v>N/A</v>
      </c>
      <c r="H3407" s="32" t="str">
        <f>IF(Businesses!H3408="","N/A",Businesses!H3408)</f>
        <v>N/A</v>
      </c>
      <c r="I3407" s="32" t="str">
        <f>IF(AND(Businesses!B3408="",Businesses!C3408&lt;&gt;""),0,IF(Businesses!B3408="","N/A",IF(ISNUMBER(Businesses!B3408),Businesses!B3408,0)))</f>
        <v>N/A</v>
      </c>
    </row>
    <row r="3408" spans="2:9">
      <c r="B3408" s="32" t="str">
        <f t="shared" si="107"/>
        <v>N/A</v>
      </c>
      <c r="C3408" s="32" t="str">
        <f>IF(AND(Businesses!D3409="",Businesses!E3409&lt;&gt;""),0,IF(Businesses!D3409="","N/A",IF(ISNUMBER(Businesses!D3409),Businesses!D3409,0)))</f>
        <v>N/A</v>
      </c>
      <c r="D3408" s="32" t="str">
        <f>IF(Businesses!E3409="","N/A",Businesses!E3409)</f>
        <v>N/A</v>
      </c>
      <c r="E3408" s="32" t="str">
        <f>IF(Businesses!F3409="","N/A",Businesses!F3409)</f>
        <v>N/A</v>
      </c>
      <c r="F3408" s="32" t="str">
        <f t="shared" si="106"/>
        <v>N/A</v>
      </c>
      <c r="G3408" s="32" t="str">
        <f>IF(Businesses!G3409="","N/A",Businesses!G3409)</f>
        <v>N/A</v>
      </c>
      <c r="H3408" s="32" t="str">
        <f>IF(Businesses!H3409="","N/A",Businesses!H3409)</f>
        <v>N/A</v>
      </c>
      <c r="I3408" s="32" t="str">
        <f>IF(AND(Businesses!B3409="",Businesses!C3409&lt;&gt;""),0,IF(Businesses!B3409="","N/A",IF(ISNUMBER(Businesses!B3409),Businesses!B3409,0)))</f>
        <v>N/A</v>
      </c>
    </row>
    <row r="3409" spans="2:9">
      <c r="B3409" s="32" t="str">
        <f t="shared" si="107"/>
        <v>N/A</v>
      </c>
      <c r="C3409" s="32" t="str">
        <f>IF(AND(Businesses!D3410="",Businesses!E3410&lt;&gt;""),0,IF(Businesses!D3410="","N/A",IF(ISNUMBER(Businesses!D3410),Businesses!D3410,0)))</f>
        <v>N/A</v>
      </c>
      <c r="D3409" s="32" t="str">
        <f>IF(Businesses!E3410="","N/A",Businesses!E3410)</f>
        <v>N/A</v>
      </c>
      <c r="E3409" s="32" t="str">
        <f>IF(Businesses!F3410="","N/A",Businesses!F3410)</f>
        <v>N/A</v>
      </c>
      <c r="F3409" s="32" t="str">
        <f t="shared" si="106"/>
        <v>N/A</v>
      </c>
      <c r="G3409" s="32" t="str">
        <f>IF(Businesses!G3410="","N/A",Businesses!G3410)</f>
        <v>N/A</v>
      </c>
      <c r="H3409" s="32" t="str">
        <f>IF(Businesses!H3410="","N/A",Businesses!H3410)</f>
        <v>N/A</v>
      </c>
      <c r="I3409" s="32" t="str">
        <f>IF(AND(Businesses!B3410="",Businesses!C3410&lt;&gt;""),0,IF(Businesses!B3410="","N/A",IF(ISNUMBER(Businesses!B3410),Businesses!B3410,0)))</f>
        <v>N/A</v>
      </c>
    </row>
    <row r="3410" spans="2:9">
      <c r="B3410" s="32" t="str">
        <f t="shared" si="107"/>
        <v>N/A</v>
      </c>
      <c r="C3410" s="32" t="str">
        <f>IF(AND(Businesses!D3411="",Businesses!E3411&lt;&gt;""),0,IF(Businesses!D3411="","N/A",IF(ISNUMBER(Businesses!D3411),Businesses!D3411,0)))</f>
        <v>N/A</v>
      </c>
      <c r="D3410" s="32" t="str">
        <f>IF(Businesses!E3411="","N/A",Businesses!E3411)</f>
        <v>N/A</v>
      </c>
      <c r="E3410" s="32" t="str">
        <f>IF(Businesses!F3411="","N/A",Businesses!F3411)</f>
        <v>N/A</v>
      </c>
      <c r="F3410" s="32" t="str">
        <f t="shared" si="106"/>
        <v>N/A</v>
      </c>
      <c r="G3410" s="32" t="str">
        <f>IF(Businesses!G3411="","N/A",Businesses!G3411)</f>
        <v>N/A</v>
      </c>
      <c r="H3410" s="32" t="str">
        <f>IF(Businesses!H3411="","N/A",Businesses!H3411)</f>
        <v>N/A</v>
      </c>
      <c r="I3410" s="32" t="str">
        <f>IF(AND(Businesses!B3411="",Businesses!C3411&lt;&gt;""),0,IF(Businesses!B3411="","N/A",IF(ISNUMBER(Businesses!B3411),Businesses!B3411,0)))</f>
        <v>N/A</v>
      </c>
    </row>
    <row r="3411" spans="2:9">
      <c r="B3411" s="32" t="str">
        <f t="shared" si="107"/>
        <v>N/A</v>
      </c>
      <c r="C3411" s="32" t="str">
        <f>IF(AND(Businesses!D3412="",Businesses!E3412&lt;&gt;""),0,IF(Businesses!D3412="","N/A",IF(ISNUMBER(Businesses!D3412),Businesses!D3412,0)))</f>
        <v>N/A</v>
      </c>
      <c r="D3411" s="32" t="str">
        <f>IF(Businesses!E3412="","N/A",Businesses!E3412)</f>
        <v>N/A</v>
      </c>
      <c r="E3411" s="32" t="str">
        <f>IF(Businesses!F3412="","N/A",Businesses!F3412)</f>
        <v>N/A</v>
      </c>
      <c r="F3411" s="32" t="str">
        <f t="shared" si="106"/>
        <v>N/A</v>
      </c>
      <c r="G3411" s="32" t="str">
        <f>IF(Businesses!G3412="","N/A",Businesses!G3412)</f>
        <v>N/A</v>
      </c>
      <c r="H3411" s="32" t="str">
        <f>IF(Businesses!H3412="","N/A",Businesses!H3412)</f>
        <v>N/A</v>
      </c>
      <c r="I3411" s="32" t="str">
        <f>IF(AND(Businesses!B3412="",Businesses!C3412&lt;&gt;""),0,IF(Businesses!B3412="","N/A",IF(ISNUMBER(Businesses!B3412),Businesses!B3412,0)))</f>
        <v>N/A</v>
      </c>
    </row>
    <row r="3412" spans="2:9">
      <c r="B3412" s="32" t="str">
        <f t="shared" si="107"/>
        <v>N/A</v>
      </c>
      <c r="C3412" s="32" t="str">
        <f>IF(AND(Businesses!D3413="",Businesses!E3413&lt;&gt;""),0,IF(Businesses!D3413="","N/A",IF(ISNUMBER(Businesses!D3413),Businesses!D3413,0)))</f>
        <v>N/A</v>
      </c>
      <c r="D3412" s="32" t="str">
        <f>IF(Businesses!E3413="","N/A",Businesses!E3413)</f>
        <v>N/A</v>
      </c>
      <c r="E3412" s="32" t="str">
        <f>IF(Businesses!F3413="","N/A",Businesses!F3413)</f>
        <v>N/A</v>
      </c>
      <c r="F3412" s="32" t="str">
        <f t="shared" si="106"/>
        <v>N/A</v>
      </c>
      <c r="G3412" s="32" t="str">
        <f>IF(Businesses!G3413="","N/A",Businesses!G3413)</f>
        <v>N/A</v>
      </c>
      <c r="H3412" s="32" t="str">
        <f>IF(Businesses!H3413="","N/A",Businesses!H3413)</f>
        <v>N/A</v>
      </c>
      <c r="I3412" s="32" t="str">
        <f>IF(AND(Businesses!B3413="",Businesses!C3413&lt;&gt;""),0,IF(Businesses!B3413="","N/A",IF(ISNUMBER(Businesses!B3413),Businesses!B3413,0)))</f>
        <v>N/A</v>
      </c>
    </row>
    <row r="3413" spans="2:9">
      <c r="B3413" s="32" t="str">
        <f t="shared" si="107"/>
        <v>N/A</v>
      </c>
      <c r="C3413" s="32" t="str">
        <f>IF(AND(Businesses!D3414="",Businesses!E3414&lt;&gt;""),0,IF(Businesses!D3414="","N/A",IF(ISNUMBER(Businesses!D3414),Businesses!D3414,0)))</f>
        <v>N/A</v>
      </c>
      <c r="D3413" s="32" t="str">
        <f>IF(Businesses!E3414="","N/A",Businesses!E3414)</f>
        <v>N/A</v>
      </c>
      <c r="E3413" s="32" t="str">
        <f>IF(Businesses!F3414="","N/A",Businesses!F3414)</f>
        <v>N/A</v>
      </c>
      <c r="F3413" s="32" t="str">
        <f t="shared" si="106"/>
        <v>N/A</v>
      </c>
      <c r="G3413" s="32" t="str">
        <f>IF(Businesses!G3414="","N/A",Businesses!G3414)</f>
        <v>N/A</v>
      </c>
      <c r="H3413" s="32" t="str">
        <f>IF(Businesses!H3414="","N/A",Businesses!H3414)</f>
        <v>N/A</v>
      </c>
      <c r="I3413" s="32" t="str">
        <f>IF(AND(Businesses!B3414="",Businesses!C3414&lt;&gt;""),0,IF(Businesses!B3414="","N/A",IF(ISNUMBER(Businesses!B3414),Businesses!B3414,0)))</f>
        <v>N/A</v>
      </c>
    </row>
    <row r="3414" spans="2:9">
      <c r="B3414" s="32" t="str">
        <f t="shared" si="107"/>
        <v>N/A</v>
      </c>
      <c r="C3414" s="32" t="str">
        <f>IF(AND(Businesses!D3415="",Businesses!E3415&lt;&gt;""),0,IF(Businesses!D3415="","N/A",IF(ISNUMBER(Businesses!D3415),Businesses!D3415,0)))</f>
        <v>N/A</v>
      </c>
      <c r="D3414" s="32" t="str">
        <f>IF(Businesses!E3415="","N/A",Businesses!E3415)</f>
        <v>N/A</v>
      </c>
      <c r="E3414" s="32" t="str">
        <f>IF(Businesses!F3415="","N/A",Businesses!F3415)</f>
        <v>N/A</v>
      </c>
      <c r="F3414" s="32" t="str">
        <f t="shared" si="106"/>
        <v>N/A</v>
      </c>
      <c r="G3414" s="32" t="str">
        <f>IF(Businesses!G3415="","N/A",Businesses!G3415)</f>
        <v>N/A</v>
      </c>
      <c r="H3414" s="32" t="str">
        <f>IF(Businesses!H3415="","N/A",Businesses!H3415)</f>
        <v>N/A</v>
      </c>
      <c r="I3414" s="32" t="str">
        <f>IF(AND(Businesses!B3415="",Businesses!C3415&lt;&gt;""),0,IF(Businesses!B3415="","N/A",IF(ISNUMBER(Businesses!B3415),Businesses!B3415,0)))</f>
        <v>N/A</v>
      </c>
    </row>
    <row r="3415" spans="2:9">
      <c r="B3415" s="32" t="str">
        <f t="shared" si="107"/>
        <v>N/A</v>
      </c>
      <c r="C3415" s="32" t="str">
        <f>IF(AND(Businesses!D3416="",Businesses!E3416&lt;&gt;""),0,IF(Businesses!D3416="","N/A",IF(ISNUMBER(Businesses!D3416),Businesses!D3416,0)))</f>
        <v>N/A</v>
      </c>
      <c r="D3415" s="32" t="str">
        <f>IF(Businesses!E3416="","N/A",Businesses!E3416)</f>
        <v>N/A</v>
      </c>
      <c r="E3415" s="32" t="str">
        <f>IF(Businesses!F3416="","N/A",Businesses!F3416)</f>
        <v>N/A</v>
      </c>
      <c r="F3415" s="32" t="str">
        <f t="shared" si="106"/>
        <v>N/A</v>
      </c>
      <c r="G3415" s="32" t="str">
        <f>IF(Businesses!G3416="","N/A",Businesses!G3416)</f>
        <v>N/A</v>
      </c>
      <c r="H3415" s="32" t="str">
        <f>IF(Businesses!H3416="","N/A",Businesses!H3416)</f>
        <v>N/A</v>
      </c>
      <c r="I3415" s="32" t="str">
        <f>IF(AND(Businesses!B3416="",Businesses!C3416&lt;&gt;""),0,IF(Businesses!B3416="","N/A",IF(ISNUMBER(Businesses!B3416),Businesses!B3416,0)))</f>
        <v>N/A</v>
      </c>
    </row>
    <row r="3416" spans="2:9">
      <c r="B3416" s="32" t="str">
        <f t="shared" si="107"/>
        <v>N/A</v>
      </c>
      <c r="C3416" s="32" t="str">
        <f>IF(AND(Businesses!D3417="",Businesses!E3417&lt;&gt;""),0,IF(Businesses!D3417="","N/A",IF(ISNUMBER(Businesses!D3417),Businesses!D3417,0)))</f>
        <v>N/A</v>
      </c>
      <c r="D3416" s="32" t="str">
        <f>IF(Businesses!E3417="","N/A",Businesses!E3417)</f>
        <v>N/A</v>
      </c>
      <c r="E3416" s="32" t="str">
        <f>IF(Businesses!F3417="","N/A",Businesses!F3417)</f>
        <v>N/A</v>
      </c>
      <c r="F3416" s="32" t="str">
        <f t="shared" si="106"/>
        <v>N/A</v>
      </c>
      <c r="G3416" s="32" t="str">
        <f>IF(Businesses!G3417="","N/A",Businesses!G3417)</f>
        <v>N/A</v>
      </c>
      <c r="H3416" s="32" t="str">
        <f>IF(Businesses!H3417="","N/A",Businesses!H3417)</f>
        <v>N/A</v>
      </c>
      <c r="I3416" s="32" t="str">
        <f>IF(AND(Businesses!B3417="",Businesses!C3417&lt;&gt;""),0,IF(Businesses!B3417="","N/A",IF(ISNUMBER(Businesses!B3417),Businesses!B3417,0)))</f>
        <v>N/A</v>
      </c>
    </row>
    <row r="3417" spans="2:9">
      <c r="B3417" s="32" t="str">
        <f t="shared" si="107"/>
        <v>N/A</v>
      </c>
      <c r="C3417" s="32" t="str">
        <f>IF(AND(Businesses!D3418="",Businesses!E3418&lt;&gt;""),0,IF(Businesses!D3418="","N/A",IF(ISNUMBER(Businesses!D3418),Businesses!D3418,0)))</f>
        <v>N/A</v>
      </c>
      <c r="D3417" s="32" t="str">
        <f>IF(Businesses!E3418="","N/A",Businesses!E3418)</f>
        <v>N/A</v>
      </c>
      <c r="E3417" s="32" t="str">
        <f>IF(Businesses!F3418="","N/A",Businesses!F3418)</f>
        <v>N/A</v>
      </c>
      <c r="F3417" s="32" t="str">
        <f t="shared" si="106"/>
        <v>N/A</v>
      </c>
      <c r="G3417" s="32" t="str">
        <f>IF(Businesses!G3418="","N/A",Businesses!G3418)</f>
        <v>N/A</v>
      </c>
      <c r="H3417" s="32" t="str">
        <f>IF(Businesses!H3418="","N/A",Businesses!H3418)</f>
        <v>N/A</v>
      </c>
      <c r="I3417" s="32" t="str">
        <f>IF(AND(Businesses!B3418="",Businesses!C3418&lt;&gt;""),0,IF(Businesses!B3418="","N/A",IF(ISNUMBER(Businesses!B3418),Businesses!B3418,0)))</f>
        <v>N/A</v>
      </c>
    </row>
    <row r="3418" spans="2:9">
      <c r="B3418" s="32" t="str">
        <f t="shared" si="107"/>
        <v>N/A</v>
      </c>
      <c r="C3418" s="32" t="str">
        <f>IF(AND(Businesses!D3419="",Businesses!E3419&lt;&gt;""),0,IF(Businesses!D3419="","N/A",IF(ISNUMBER(Businesses!D3419),Businesses!D3419,0)))</f>
        <v>N/A</v>
      </c>
      <c r="D3418" s="32" t="str">
        <f>IF(Businesses!E3419="","N/A",Businesses!E3419)</f>
        <v>N/A</v>
      </c>
      <c r="E3418" s="32" t="str">
        <f>IF(Businesses!F3419="","N/A",Businesses!F3419)</f>
        <v>N/A</v>
      </c>
      <c r="F3418" s="32" t="str">
        <f t="shared" si="106"/>
        <v>N/A</v>
      </c>
      <c r="G3418" s="32" t="str">
        <f>IF(Businesses!G3419="","N/A",Businesses!G3419)</f>
        <v>N/A</v>
      </c>
      <c r="H3418" s="32" t="str">
        <f>IF(Businesses!H3419="","N/A",Businesses!H3419)</f>
        <v>N/A</v>
      </c>
      <c r="I3418" s="32" t="str">
        <f>IF(AND(Businesses!B3419="",Businesses!C3419&lt;&gt;""),0,IF(Businesses!B3419="","N/A",IF(ISNUMBER(Businesses!B3419),Businesses!B3419,0)))</f>
        <v>N/A</v>
      </c>
    </row>
    <row r="3419" spans="2:9">
      <c r="B3419" s="32" t="str">
        <f t="shared" si="107"/>
        <v>N/A</v>
      </c>
      <c r="C3419" s="32" t="str">
        <f>IF(AND(Businesses!D3420="",Businesses!E3420&lt;&gt;""),0,IF(Businesses!D3420="","N/A",IF(ISNUMBER(Businesses!D3420),Businesses!D3420,0)))</f>
        <v>N/A</v>
      </c>
      <c r="D3419" s="32" t="str">
        <f>IF(Businesses!E3420="","N/A",Businesses!E3420)</f>
        <v>N/A</v>
      </c>
      <c r="E3419" s="32" t="str">
        <f>IF(Businesses!F3420="","N/A",Businesses!F3420)</f>
        <v>N/A</v>
      </c>
      <c r="F3419" s="32" t="str">
        <f t="shared" si="106"/>
        <v>N/A</v>
      </c>
      <c r="G3419" s="32" t="str">
        <f>IF(Businesses!G3420="","N/A",Businesses!G3420)</f>
        <v>N/A</v>
      </c>
      <c r="H3419" s="32" t="str">
        <f>IF(Businesses!H3420="","N/A",Businesses!H3420)</f>
        <v>N/A</v>
      </c>
      <c r="I3419" s="32" t="str">
        <f>IF(AND(Businesses!B3420="",Businesses!C3420&lt;&gt;""),0,IF(Businesses!B3420="","N/A",IF(ISNUMBER(Businesses!B3420),Businesses!B3420,0)))</f>
        <v>N/A</v>
      </c>
    </row>
    <row r="3420" spans="2:9">
      <c r="B3420" s="32" t="str">
        <f t="shared" si="107"/>
        <v>N/A</v>
      </c>
      <c r="C3420" s="32" t="str">
        <f>IF(AND(Businesses!D3421="",Businesses!E3421&lt;&gt;""),0,IF(Businesses!D3421="","N/A",IF(ISNUMBER(Businesses!D3421),Businesses!D3421,0)))</f>
        <v>N/A</v>
      </c>
      <c r="D3420" s="32" t="str">
        <f>IF(Businesses!E3421="","N/A",Businesses!E3421)</f>
        <v>N/A</v>
      </c>
      <c r="E3420" s="32" t="str">
        <f>IF(Businesses!F3421="","N/A",Businesses!F3421)</f>
        <v>N/A</v>
      </c>
      <c r="F3420" s="32" t="str">
        <f t="shared" si="106"/>
        <v>N/A</v>
      </c>
      <c r="G3420" s="32" t="str">
        <f>IF(Businesses!G3421="","N/A",Businesses!G3421)</f>
        <v>N/A</v>
      </c>
      <c r="H3420" s="32" t="str">
        <f>IF(Businesses!H3421="","N/A",Businesses!H3421)</f>
        <v>N/A</v>
      </c>
      <c r="I3420" s="32" t="str">
        <f>IF(AND(Businesses!B3421="",Businesses!C3421&lt;&gt;""),0,IF(Businesses!B3421="","N/A",IF(ISNUMBER(Businesses!B3421),Businesses!B3421,0)))</f>
        <v>N/A</v>
      </c>
    </row>
    <row r="3421" spans="2:9">
      <c r="B3421" s="32" t="str">
        <f t="shared" si="107"/>
        <v>N/A</v>
      </c>
      <c r="C3421" s="32" t="str">
        <f>IF(AND(Businesses!D3422="",Businesses!E3422&lt;&gt;""),0,IF(Businesses!D3422="","N/A",IF(ISNUMBER(Businesses!D3422),Businesses!D3422,0)))</f>
        <v>N/A</v>
      </c>
      <c r="D3421" s="32" t="str">
        <f>IF(Businesses!E3422="","N/A",Businesses!E3422)</f>
        <v>N/A</v>
      </c>
      <c r="E3421" s="32" t="str">
        <f>IF(Businesses!F3422="","N/A",Businesses!F3422)</f>
        <v>N/A</v>
      </c>
      <c r="F3421" s="32" t="str">
        <f t="shared" si="106"/>
        <v>N/A</v>
      </c>
      <c r="G3421" s="32" t="str">
        <f>IF(Businesses!G3422="","N/A",Businesses!G3422)</f>
        <v>N/A</v>
      </c>
      <c r="H3421" s="32" t="str">
        <f>IF(Businesses!H3422="","N/A",Businesses!H3422)</f>
        <v>N/A</v>
      </c>
      <c r="I3421" s="32" t="str">
        <f>IF(AND(Businesses!B3422="",Businesses!C3422&lt;&gt;""),0,IF(Businesses!B3422="","N/A",IF(ISNUMBER(Businesses!B3422),Businesses!B3422,0)))</f>
        <v>N/A</v>
      </c>
    </row>
    <row r="3422" spans="2:9">
      <c r="B3422" s="32" t="str">
        <f t="shared" si="107"/>
        <v>N/A</v>
      </c>
      <c r="C3422" s="32" t="str">
        <f>IF(AND(Businesses!D3423="",Businesses!E3423&lt;&gt;""),0,IF(Businesses!D3423="","N/A",IF(ISNUMBER(Businesses!D3423),Businesses!D3423,0)))</f>
        <v>N/A</v>
      </c>
      <c r="D3422" s="32" t="str">
        <f>IF(Businesses!E3423="","N/A",Businesses!E3423)</f>
        <v>N/A</v>
      </c>
      <c r="E3422" s="32" t="str">
        <f>IF(Businesses!F3423="","N/A",Businesses!F3423)</f>
        <v>N/A</v>
      </c>
      <c r="F3422" s="32" t="str">
        <f t="shared" si="106"/>
        <v>N/A</v>
      </c>
      <c r="G3422" s="32" t="str">
        <f>IF(Businesses!G3423="","N/A",Businesses!G3423)</f>
        <v>N/A</v>
      </c>
      <c r="H3422" s="32" t="str">
        <f>IF(Businesses!H3423="","N/A",Businesses!H3423)</f>
        <v>N/A</v>
      </c>
      <c r="I3422" s="32" t="str">
        <f>IF(AND(Businesses!B3423="",Businesses!C3423&lt;&gt;""),0,IF(Businesses!B3423="","N/A",IF(ISNUMBER(Businesses!B3423),Businesses!B3423,0)))</f>
        <v>N/A</v>
      </c>
    </row>
    <row r="3423" spans="2:9">
      <c r="B3423" s="32" t="str">
        <f t="shared" si="107"/>
        <v>N/A</v>
      </c>
      <c r="C3423" s="32" t="str">
        <f>IF(AND(Businesses!D3424="",Businesses!E3424&lt;&gt;""),0,IF(Businesses!D3424="","N/A",IF(ISNUMBER(Businesses!D3424),Businesses!D3424,0)))</f>
        <v>N/A</v>
      </c>
      <c r="D3423" s="32" t="str">
        <f>IF(Businesses!E3424="","N/A",Businesses!E3424)</f>
        <v>N/A</v>
      </c>
      <c r="E3423" s="32" t="str">
        <f>IF(Businesses!F3424="","N/A",Businesses!F3424)</f>
        <v>N/A</v>
      </c>
      <c r="F3423" s="32" t="str">
        <f t="shared" si="106"/>
        <v>N/A</v>
      </c>
      <c r="G3423" s="32" t="str">
        <f>IF(Businesses!G3424="","N/A",Businesses!G3424)</f>
        <v>N/A</v>
      </c>
      <c r="H3423" s="32" t="str">
        <f>IF(Businesses!H3424="","N/A",Businesses!H3424)</f>
        <v>N/A</v>
      </c>
      <c r="I3423" s="32" t="str">
        <f>IF(AND(Businesses!B3424="",Businesses!C3424&lt;&gt;""),0,IF(Businesses!B3424="","N/A",IF(ISNUMBER(Businesses!B3424),Businesses!B3424,0)))</f>
        <v>N/A</v>
      </c>
    </row>
    <row r="3424" spans="2:9">
      <c r="B3424" s="32" t="str">
        <f t="shared" si="107"/>
        <v>N/A</v>
      </c>
      <c r="C3424" s="32" t="str">
        <f>IF(AND(Businesses!D3425="",Businesses!E3425&lt;&gt;""),0,IF(Businesses!D3425="","N/A",IF(ISNUMBER(Businesses!D3425),Businesses!D3425,0)))</f>
        <v>N/A</v>
      </c>
      <c r="D3424" s="32" t="str">
        <f>IF(Businesses!E3425="","N/A",Businesses!E3425)</f>
        <v>N/A</v>
      </c>
      <c r="E3424" s="32" t="str">
        <f>IF(Businesses!F3425="","N/A",Businesses!F3425)</f>
        <v>N/A</v>
      </c>
      <c r="F3424" s="32" t="str">
        <f t="shared" si="106"/>
        <v>N/A</v>
      </c>
      <c r="G3424" s="32" t="str">
        <f>IF(Businesses!G3425="","N/A",Businesses!G3425)</f>
        <v>N/A</v>
      </c>
      <c r="H3424" s="32" t="str">
        <f>IF(Businesses!H3425="","N/A",Businesses!H3425)</f>
        <v>N/A</v>
      </c>
      <c r="I3424" s="32" t="str">
        <f>IF(AND(Businesses!B3425="",Businesses!C3425&lt;&gt;""),0,IF(Businesses!B3425="","N/A",IF(ISNUMBER(Businesses!B3425),Businesses!B3425,0)))</f>
        <v>N/A</v>
      </c>
    </row>
    <row r="3425" spans="2:9">
      <c r="B3425" s="32" t="str">
        <f t="shared" si="107"/>
        <v>N/A</v>
      </c>
      <c r="C3425" s="32" t="str">
        <f>IF(AND(Businesses!D3426="",Businesses!E3426&lt;&gt;""),0,IF(Businesses!D3426="","N/A",IF(ISNUMBER(Businesses!D3426),Businesses!D3426,0)))</f>
        <v>N/A</v>
      </c>
      <c r="D3425" s="32" t="str">
        <f>IF(Businesses!E3426="","N/A",Businesses!E3426)</f>
        <v>N/A</v>
      </c>
      <c r="E3425" s="32" t="str">
        <f>IF(Businesses!F3426="","N/A",Businesses!F3426)</f>
        <v>N/A</v>
      </c>
      <c r="F3425" s="32" t="str">
        <f t="shared" si="106"/>
        <v>N/A</v>
      </c>
      <c r="G3425" s="32" t="str">
        <f>IF(Businesses!G3426="","N/A",Businesses!G3426)</f>
        <v>N/A</v>
      </c>
      <c r="H3425" s="32" t="str">
        <f>IF(Businesses!H3426="","N/A",Businesses!H3426)</f>
        <v>N/A</v>
      </c>
      <c r="I3425" s="32" t="str">
        <f>IF(AND(Businesses!B3426="",Businesses!C3426&lt;&gt;""),0,IF(Businesses!B3426="","N/A",IF(ISNUMBER(Businesses!B3426),Businesses!B3426,0)))</f>
        <v>N/A</v>
      </c>
    </row>
    <row r="3426" spans="2:9">
      <c r="B3426" s="32" t="str">
        <f t="shared" si="107"/>
        <v>N/A</v>
      </c>
      <c r="C3426" s="32" t="str">
        <f>IF(AND(Businesses!D3427="",Businesses!E3427&lt;&gt;""),0,IF(Businesses!D3427="","N/A",IF(ISNUMBER(Businesses!D3427),Businesses!D3427,0)))</f>
        <v>N/A</v>
      </c>
      <c r="D3426" s="32" t="str">
        <f>IF(Businesses!E3427="","N/A",Businesses!E3427)</f>
        <v>N/A</v>
      </c>
      <c r="E3426" s="32" t="str">
        <f>IF(Businesses!F3427="","N/A",Businesses!F3427)</f>
        <v>N/A</v>
      </c>
      <c r="F3426" s="32" t="str">
        <f t="shared" si="106"/>
        <v>N/A</v>
      </c>
      <c r="G3426" s="32" t="str">
        <f>IF(Businesses!G3427="","N/A",Businesses!G3427)</f>
        <v>N/A</v>
      </c>
      <c r="H3426" s="32" t="str">
        <f>IF(Businesses!H3427="","N/A",Businesses!H3427)</f>
        <v>N/A</v>
      </c>
      <c r="I3426" s="32" t="str">
        <f>IF(AND(Businesses!B3427="",Businesses!C3427&lt;&gt;""),0,IF(Businesses!B3427="","N/A",IF(ISNUMBER(Businesses!B3427),Businesses!B3427,0)))</f>
        <v>N/A</v>
      </c>
    </row>
    <row r="3427" spans="2:9">
      <c r="B3427" s="32" t="str">
        <f t="shared" si="107"/>
        <v>N/A</v>
      </c>
      <c r="C3427" s="32" t="str">
        <f>IF(AND(Businesses!D3428="",Businesses!E3428&lt;&gt;""),0,IF(Businesses!D3428="","N/A",IF(ISNUMBER(Businesses!D3428),Businesses!D3428,0)))</f>
        <v>N/A</v>
      </c>
      <c r="D3427" s="32" t="str">
        <f>IF(Businesses!E3428="","N/A",Businesses!E3428)</f>
        <v>N/A</v>
      </c>
      <c r="E3427" s="32" t="str">
        <f>IF(Businesses!F3428="","N/A",Businesses!F3428)</f>
        <v>N/A</v>
      </c>
      <c r="F3427" s="32" t="str">
        <f t="shared" si="106"/>
        <v>N/A</v>
      </c>
      <c r="G3427" s="32" t="str">
        <f>IF(Businesses!G3428="","N/A",Businesses!G3428)</f>
        <v>N/A</v>
      </c>
      <c r="H3427" s="32" t="str">
        <f>IF(Businesses!H3428="","N/A",Businesses!H3428)</f>
        <v>N/A</v>
      </c>
      <c r="I3427" s="32" t="str">
        <f>IF(AND(Businesses!B3428="",Businesses!C3428&lt;&gt;""),0,IF(Businesses!B3428="","N/A",IF(ISNUMBER(Businesses!B3428),Businesses!B3428,0)))</f>
        <v>N/A</v>
      </c>
    </row>
    <row r="3428" spans="2:9">
      <c r="B3428" s="32" t="str">
        <f t="shared" si="107"/>
        <v>N/A</v>
      </c>
      <c r="C3428" s="32" t="str">
        <f>IF(AND(Businesses!D3429="",Businesses!E3429&lt;&gt;""),0,IF(Businesses!D3429="","N/A",IF(ISNUMBER(Businesses!D3429),Businesses!D3429,0)))</f>
        <v>N/A</v>
      </c>
      <c r="D3428" s="32" t="str">
        <f>IF(Businesses!E3429="","N/A",Businesses!E3429)</f>
        <v>N/A</v>
      </c>
      <c r="E3428" s="32" t="str">
        <f>IF(Businesses!F3429="","N/A",Businesses!F3429)</f>
        <v>N/A</v>
      </c>
      <c r="F3428" s="32" t="str">
        <f t="shared" si="106"/>
        <v>N/A</v>
      </c>
      <c r="G3428" s="32" t="str">
        <f>IF(Businesses!G3429="","N/A",Businesses!G3429)</f>
        <v>N/A</v>
      </c>
      <c r="H3428" s="32" t="str">
        <f>IF(Businesses!H3429="","N/A",Businesses!H3429)</f>
        <v>N/A</v>
      </c>
      <c r="I3428" s="32" t="str">
        <f>IF(AND(Businesses!B3429="",Businesses!C3429&lt;&gt;""),0,IF(Businesses!B3429="","N/A",IF(ISNUMBER(Businesses!B3429),Businesses!B3429,0)))</f>
        <v>N/A</v>
      </c>
    </row>
    <row r="3429" spans="2:9">
      <c r="B3429" s="32" t="str">
        <f t="shared" si="107"/>
        <v>N/A</v>
      </c>
      <c r="C3429" s="32" t="str">
        <f>IF(AND(Businesses!D3430="",Businesses!E3430&lt;&gt;""),0,IF(Businesses!D3430="","N/A",IF(ISNUMBER(Businesses!D3430),Businesses!D3430,0)))</f>
        <v>N/A</v>
      </c>
      <c r="D3429" s="32" t="str">
        <f>IF(Businesses!E3430="","N/A",Businesses!E3430)</f>
        <v>N/A</v>
      </c>
      <c r="E3429" s="32" t="str">
        <f>IF(Businesses!F3430="","N/A",Businesses!F3430)</f>
        <v>N/A</v>
      </c>
      <c r="F3429" s="32" t="str">
        <f t="shared" si="106"/>
        <v>N/A</v>
      </c>
      <c r="G3429" s="32" t="str">
        <f>IF(Businesses!G3430="","N/A",Businesses!G3430)</f>
        <v>N/A</v>
      </c>
      <c r="H3429" s="32" t="str">
        <f>IF(Businesses!H3430="","N/A",Businesses!H3430)</f>
        <v>N/A</v>
      </c>
      <c r="I3429" s="32" t="str">
        <f>IF(AND(Businesses!B3430="",Businesses!C3430&lt;&gt;""),0,IF(Businesses!B3430="","N/A",IF(ISNUMBER(Businesses!B3430),Businesses!B3430,0)))</f>
        <v>N/A</v>
      </c>
    </row>
    <row r="3430" spans="2:9">
      <c r="B3430" s="32" t="str">
        <f t="shared" si="107"/>
        <v>N/A</v>
      </c>
      <c r="C3430" s="32" t="str">
        <f>IF(AND(Businesses!D3431="",Businesses!E3431&lt;&gt;""),0,IF(Businesses!D3431="","N/A",IF(ISNUMBER(Businesses!D3431),Businesses!D3431,0)))</f>
        <v>N/A</v>
      </c>
      <c r="D3430" s="32" t="str">
        <f>IF(Businesses!E3431="","N/A",Businesses!E3431)</f>
        <v>N/A</v>
      </c>
      <c r="E3430" s="32" t="str">
        <f>IF(Businesses!F3431="","N/A",Businesses!F3431)</f>
        <v>N/A</v>
      </c>
      <c r="F3430" s="32" t="str">
        <f t="shared" si="106"/>
        <v>N/A</v>
      </c>
      <c r="G3430" s="32" t="str">
        <f>IF(Businesses!G3431="","N/A",Businesses!G3431)</f>
        <v>N/A</v>
      </c>
      <c r="H3430" s="32" t="str">
        <f>IF(Businesses!H3431="","N/A",Businesses!H3431)</f>
        <v>N/A</v>
      </c>
      <c r="I3430" s="32" t="str">
        <f>IF(AND(Businesses!B3431="",Businesses!C3431&lt;&gt;""),0,IF(Businesses!B3431="","N/A",IF(ISNUMBER(Businesses!B3431),Businesses!B3431,0)))</f>
        <v>N/A</v>
      </c>
    </row>
    <row r="3431" spans="2:9">
      <c r="B3431" s="32" t="str">
        <f t="shared" si="107"/>
        <v>N/A</v>
      </c>
      <c r="C3431" s="32" t="str">
        <f>IF(AND(Businesses!D3432="",Businesses!E3432&lt;&gt;""),0,IF(Businesses!D3432="","N/A",IF(ISNUMBER(Businesses!D3432),Businesses!D3432,0)))</f>
        <v>N/A</v>
      </c>
      <c r="D3431" s="32" t="str">
        <f>IF(Businesses!E3432="","N/A",Businesses!E3432)</f>
        <v>N/A</v>
      </c>
      <c r="E3431" s="32" t="str">
        <f>IF(Businesses!F3432="","N/A",Businesses!F3432)</f>
        <v>N/A</v>
      </c>
      <c r="F3431" s="32" t="str">
        <f t="shared" si="106"/>
        <v>N/A</v>
      </c>
      <c r="G3431" s="32" t="str">
        <f>IF(Businesses!G3432="","N/A",Businesses!G3432)</f>
        <v>N/A</v>
      </c>
      <c r="H3431" s="32" t="str">
        <f>IF(Businesses!H3432="","N/A",Businesses!H3432)</f>
        <v>N/A</v>
      </c>
      <c r="I3431" s="32" t="str">
        <f>IF(AND(Businesses!B3432="",Businesses!C3432&lt;&gt;""),0,IF(Businesses!B3432="","N/A",IF(ISNUMBER(Businesses!B3432),Businesses!B3432,0)))</f>
        <v>N/A</v>
      </c>
    </row>
    <row r="3432" spans="2:9">
      <c r="B3432" s="32" t="str">
        <f t="shared" si="107"/>
        <v>N/A</v>
      </c>
      <c r="C3432" s="32" t="str">
        <f>IF(AND(Businesses!D3433="",Businesses!E3433&lt;&gt;""),0,IF(Businesses!D3433="","N/A",IF(ISNUMBER(Businesses!D3433),Businesses!D3433,0)))</f>
        <v>N/A</v>
      </c>
      <c r="D3432" s="32" t="str">
        <f>IF(Businesses!E3433="","N/A",Businesses!E3433)</f>
        <v>N/A</v>
      </c>
      <c r="E3432" s="32" t="str">
        <f>IF(Businesses!F3433="","N/A",Businesses!F3433)</f>
        <v>N/A</v>
      </c>
      <c r="F3432" s="32" t="str">
        <f t="shared" si="106"/>
        <v>N/A</v>
      </c>
      <c r="G3432" s="32" t="str">
        <f>IF(Businesses!G3433="","N/A",Businesses!G3433)</f>
        <v>N/A</v>
      </c>
      <c r="H3432" s="32" t="str">
        <f>IF(Businesses!H3433="","N/A",Businesses!H3433)</f>
        <v>N/A</v>
      </c>
      <c r="I3432" s="32" t="str">
        <f>IF(AND(Businesses!B3433="",Businesses!C3433&lt;&gt;""),0,IF(Businesses!B3433="","N/A",IF(ISNUMBER(Businesses!B3433),Businesses!B3433,0)))</f>
        <v>N/A</v>
      </c>
    </row>
    <row r="3433" spans="2:9">
      <c r="B3433" s="32" t="str">
        <f t="shared" si="107"/>
        <v>N/A</v>
      </c>
      <c r="C3433" s="32" t="str">
        <f>IF(AND(Businesses!D3434="",Businesses!E3434&lt;&gt;""),0,IF(Businesses!D3434="","N/A",IF(ISNUMBER(Businesses!D3434),Businesses!D3434,0)))</f>
        <v>N/A</v>
      </c>
      <c r="D3433" s="32" t="str">
        <f>IF(Businesses!E3434="","N/A",Businesses!E3434)</f>
        <v>N/A</v>
      </c>
      <c r="E3433" s="32" t="str">
        <f>IF(Businesses!F3434="","N/A",Businesses!F3434)</f>
        <v>N/A</v>
      </c>
      <c r="F3433" s="32" t="str">
        <f t="shared" si="106"/>
        <v>N/A</v>
      </c>
      <c r="G3433" s="32" t="str">
        <f>IF(Businesses!G3434="","N/A",Businesses!G3434)</f>
        <v>N/A</v>
      </c>
      <c r="H3433" s="32" t="str">
        <f>IF(Businesses!H3434="","N/A",Businesses!H3434)</f>
        <v>N/A</v>
      </c>
      <c r="I3433" s="32" t="str">
        <f>IF(AND(Businesses!B3434="",Businesses!C3434&lt;&gt;""),0,IF(Businesses!B3434="","N/A",IF(ISNUMBER(Businesses!B3434),Businesses!B3434,0)))</f>
        <v>N/A</v>
      </c>
    </row>
    <row r="3434" spans="2:9">
      <c r="B3434" s="32" t="str">
        <f t="shared" si="107"/>
        <v>N/A</v>
      </c>
      <c r="C3434" s="32" t="str">
        <f>IF(AND(Businesses!D3435="",Businesses!E3435&lt;&gt;""),0,IF(Businesses!D3435="","N/A",IF(ISNUMBER(Businesses!D3435),Businesses!D3435,0)))</f>
        <v>N/A</v>
      </c>
      <c r="D3434" s="32" t="str">
        <f>IF(Businesses!E3435="","N/A",Businesses!E3435)</f>
        <v>N/A</v>
      </c>
      <c r="E3434" s="32" t="str">
        <f>IF(Businesses!F3435="","N/A",Businesses!F3435)</f>
        <v>N/A</v>
      </c>
      <c r="F3434" s="32" t="str">
        <f t="shared" si="106"/>
        <v>N/A</v>
      </c>
      <c r="G3434" s="32" t="str">
        <f>IF(Businesses!G3435="","N/A",Businesses!G3435)</f>
        <v>N/A</v>
      </c>
      <c r="H3434" s="32" t="str">
        <f>IF(Businesses!H3435="","N/A",Businesses!H3435)</f>
        <v>N/A</v>
      </c>
      <c r="I3434" s="32" t="str">
        <f>IF(AND(Businesses!B3435="",Businesses!C3435&lt;&gt;""),0,IF(Businesses!B3435="","N/A",IF(ISNUMBER(Businesses!B3435),Businesses!B3435,0)))</f>
        <v>N/A</v>
      </c>
    </row>
    <row r="3435" spans="2:9">
      <c r="B3435" s="32" t="str">
        <f t="shared" si="107"/>
        <v>N/A</v>
      </c>
      <c r="C3435" s="32" t="str">
        <f>IF(AND(Businesses!D3436="",Businesses!E3436&lt;&gt;""),0,IF(Businesses!D3436="","N/A",IF(ISNUMBER(Businesses!D3436),Businesses!D3436,0)))</f>
        <v>N/A</v>
      </c>
      <c r="D3435" s="32" t="str">
        <f>IF(Businesses!E3436="","N/A",Businesses!E3436)</f>
        <v>N/A</v>
      </c>
      <c r="E3435" s="32" t="str">
        <f>IF(Businesses!F3436="","N/A",Businesses!F3436)</f>
        <v>N/A</v>
      </c>
      <c r="F3435" s="32" t="str">
        <f t="shared" si="106"/>
        <v>N/A</v>
      </c>
      <c r="G3435" s="32" t="str">
        <f>IF(Businesses!G3436="","N/A",Businesses!G3436)</f>
        <v>N/A</v>
      </c>
      <c r="H3435" s="32" t="str">
        <f>IF(Businesses!H3436="","N/A",Businesses!H3436)</f>
        <v>N/A</v>
      </c>
      <c r="I3435" s="32" t="str">
        <f>IF(AND(Businesses!B3436="",Businesses!C3436&lt;&gt;""),0,IF(Businesses!B3436="","N/A",IF(ISNUMBER(Businesses!B3436),Businesses!B3436,0)))</f>
        <v>N/A</v>
      </c>
    </row>
    <row r="3436" spans="2:9">
      <c r="B3436" s="32" t="str">
        <f t="shared" si="107"/>
        <v>N/A</v>
      </c>
      <c r="C3436" s="32" t="str">
        <f>IF(AND(Businesses!D3437="",Businesses!E3437&lt;&gt;""),0,IF(Businesses!D3437="","N/A",IF(ISNUMBER(Businesses!D3437),Businesses!D3437,0)))</f>
        <v>N/A</v>
      </c>
      <c r="D3436" s="32" t="str">
        <f>IF(Businesses!E3437="","N/A",Businesses!E3437)</f>
        <v>N/A</v>
      </c>
      <c r="E3436" s="32" t="str">
        <f>IF(Businesses!F3437="","N/A",Businesses!F3437)</f>
        <v>N/A</v>
      </c>
      <c r="F3436" s="32" t="str">
        <f t="shared" si="106"/>
        <v>N/A</v>
      </c>
      <c r="G3436" s="32" t="str">
        <f>IF(Businesses!G3437="","N/A",Businesses!G3437)</f>
        <v>N/A</v>
      </c>
      <c r="H3436" s="32" t="str">
        <f>IF(Businesses!H3437="","N/A",Businesses!H3437)</f>
        <v>N/A</v>
      </c>
      <c r="I3436" s="32" t="str">
        <f>IF(AND(Businesses!B3437="",Businesses!C3437&lt;&gt;""),0,IF(Businesses!B3437="","N/A",IF(ISNUMBER(Businesses!B3437),Businesses!B3437,0)))</f>
        <v>N/A</v>
      </c>
    </row>
    <row r="3437" spans="2:9">
      <c r="B3437" s="32" t="str">
        <f t="shared" si="107"/>
        <v>N/A</v>
      </c>
      <c r="C3437" s="32" t="str">
        <f>IF(AND(Businesses!D3438="",Businesses!E3438&lt;&gt;""),0,IF(Businesses!D3438="","N/A",IF(ISNUMBER(Businesses!D3438),Businesses!D3438,0)))</f>
        <v>N/A</v>
      </c>
      <c r="D3437" s="32" t="str">
        <f>IF(Businesses!E3438="","N/A",Businesses!E3438)</f>
        <v>N/A</v>
      </c>
      <c r="E3437" s="32" t="str">
        <f>IF(Businesses!F3438="","N/A",Businesses!F3438)</f>
        <v>N/A</v>
      </c>
      <c r="F3437" s="32" t="str">
        <f t="shared" si="106"/>
        <v>N/A</v>
      </c>
      <c r="G3437" s="32" t="str">
        <f>IF(Businesses!G3438="","N/A",Businesses!G3438)</f>
        <v>N/A</v>
      </c>
      <c r="H3437" s="32" t="str">
        <f>IF(Businesses!H3438="","N/A",Businesses!H3438)</f>
        <v>N/A</v>
      </c>
      <c r="I3437" s="32" t="str">
        <f>IF(AND(Businesses!B3438="",Businesses!C3438&lt;&gt;""),0,IF(Businesses!B3438="","N/A",IF(ISNUMBER(Businesses!B3438),Businesses!B3438,0)))</f>
        <v>N/A</v>
      </c>
    </row>
    <row r="3438" spans="2:9">
      <c r="B3438" s="32" t="str">
        <f t="shared" si="107"/>
        <v>N/A</v>
      </c>
      <c r="C3438" s="32" t="str">
        <f>IF(AND(Businesses!D3439="",Businesses!E3439&lt;&gt;""),0,IF(Businesses!D3439="","N/A",IF(ISNUMBER(Businesses!D3439),Businesses!D3439,0)))</f>
        <v>N/A</v>
      </c>
      <c r="D3438" s="32" t="str">
        <f>IF(Businesses!E3439="","N/A",Businesses!E3439)</f>
        <v>N/A</v>
      </c>
      <c r="E3438" s="32" t="str">
        <f>IF(Businesses!F3439="","N/A",Businesses!F3439)</f>
        <v>N/A</v>
      </c>
      <c r="F3438" s="32" t="str">
        <f t="shared" si="106"/>
        <v>N/A</v>
      </c>
      <c r="G3438" s="32" t="str">
        <f>IF(Businesses!G3439="","N/A",Businesses!G3439)</f>
        <v>N/A</v>
      </c>
      <c r="H3438" s="32" t="str">
        <f>IF(Businesses!H3439="","N/A",Businesses!H3439)</f>
        <v>N/A</v>
      </c>
      <c r="I3438" s="32" t="str">
        <f>IF(AND(Businesses!B3439="",Businesses!C3439&lt;&gt;""),0,IF(Businesses!B3439="","N/A",IF(ISNUMBER(Businesses!B3439),Businesses!B3439,0)))</f>
        <v>N/A</v>
      </c>
    </row>
    <row r="3439" spans="2:9">
      <c r="B3439" s="32" t="str">
        <f t="shared" si="107"/>
        <v>N/A</v>
      </c>
      <c r="C3439" s="32" t="str">
        <f>IF(AND(Businesses!D3440="",Businesses!E3440&lt;&gt;""),0,IF(Businesses!D3440="","N/A",IF(ISNUMBER(Businesses!D3440),Businesses!D3440,0)))</f>
        <v>N/A</v>
      </c>
      <c r="D3439" s="32" t="str">
        <f>IF(Businesses!E3440="","N/A",Businesses!E3440)</f>
        <v>N/A</v>
      </c>
      <c r="E3439" s="32" t="str">
        <f>IF(Businesses!F3440="","N/A",Businesses!F3440)</f>
        <v>N/A</v>
      </c>
      <c r="F3439" s="32" t="str">
        <f t="shared" si="106"/>
        <v>N/A</v>
      </c>
      <c r="G3439" s="32" t="str">
        <f>IF(Businesses!G3440="","N/A",Businesses!G3440)</f>
        <v>N/A</v>
      </c>
      <c r="H3439" s="32" t="str">
        <f>IF(Businesses!H3440="","N/A",Businesses!H3440)</f>
        <v>N/A</v>
      </c>
      <c r="I3439" s="32" t="str">
        <f>IF(AND(Businesses!B3440="",Businesses!C3440&lt;&gt;""),0,IF(Businesses!B3440="","N/A",IF(ISNUMBER(Businesses!B3440),Businesses!B3440,0)))</f>
        <v>N/A</v>
      </c>
    </row>
    <row r="3440" spans="2:9">
      <c r="B3440" s="32" t="str">
        <f t="shared" si="107"/>
        <v>N/A</v>
      </c>
      <c r="C3440" s="32" t="str">
        <f>IF(AND(Businesses!D3441="",Businesses!E3441&lt;&gt;""),0,IF(Businesses!D3441="","N/A",IF(ISNUMBER(Businesses!D3441),Businesses!D3441,0)))</f>
        <v>N/A</v>
      </c>
      <c r="D3440" s="32" t="str">
        <f>IF(Businesses!E3441="","N/A",Businesses!E3441)</f>
        <v>N/A</v>
      </c>
      <c r="E3440" s="32" t="str">
        <f>IF(Businesses!F3441="","N/A",Businesses!F3441)</f>
        <v>N/A</v>
      </c>
      <c r="F3440" s="32" t="str">
        <f t="shared" si="106"/>
        <v>N/A</v>
      </c>
      <c r="G3440" s="32" t="str">
        <f>IF(Businesses!G3441="","N/A",Businesses!G3441)</f>
        <v>N/A</v>
      </c>
      <c r="H3440" s="32" t="str">
        <f>IF(Businesses!H3441="","N/A",Businesses!H3441)</f>
        <v>N/A</v>
      </c>
      <c r="I3440" s="32" t="str">
        <f>IF(AND(Businesses!B3441="",Businesses!C3441&lt;&gt;""),0,IF(Businesses!B3441="","N/A",IF(ISNUMBER(Businesses!B3441),Businesses!B3441,0)))</f>
        <v>N/A</v>
      </c>
    </row>
    <row r="3441" spans="2:9">
      <c r="B3441" s="32" t="str">
        <f t="shared" si="107"/>
        <v>N/A</v>
      </c>
      <c r="C3441" s="32" t="str">
        <f>IF(AND(Businesses!D3442="",Businesses!E3442&lt;&gt;""),0,IF(Businesses!D3442="","N/A",IF(ISNUMBER(Businesses!D3442),Businesses!D3442,0)))</f>
        <v>N/A</v>
      </c>
      <c r="D3441" s="32" t="str">
        <f>IF(Businesses!E3442="","N/A",Businesses!E3442)</f>
        <v>N/A</v>
      </c>
      <c r="E3441" s="32" t="str">
        <f>IF(Businesses!F3442="","N/A",Businesses!F3442)</f>
        <v>N/A</v>
      </c>
      <c r="F3441" s="32" t="str">
        <f t="shared" si="106"/>
        <v>N/A</v>
      </c>
      <c r="G3441" s="32" t="str">
        <f>IF(Businesses!G3442="","N/A",Businesses!G3442)</f>
        <v>N/A</v>
      </c>
      <c r="H3441" s="32" t="str">
        <f>IF(Businesses!H3442="","N/A",Businesses!H3442)</f>
        <v>N/A</v>
      </c>
      <c r="I3441" s="32" t="str">
        <f>IF(AND(Businesses!B3442="",Businesses!C3442&lt;&gt;""),0,IF(Businesses!B3442="","N/A",IF(ISNUMBER(Businesses!B3442),Businesses!B3442,0)))</f>
        <v>N/A</v>
      </c>
    </row>
    <row r="3442" spans="2:9">
      <c r="B3442" s="32" t="str">
        <f t="shared" si="107"/>
        <v>N/A</v>
      </c>
      <c r="C3442" s="32" t="str">
        <f>IF(AND(Businesses!D3443="",Businesses!E3443&lt;&gt;""),0,IF(Businesses!D3443="","N/A",IF(ISNUMBER(Businesses!D3443),Businesses!D3443,0)))</f>
        <v>N/A</v>
      </c>
      <c r="D3442" s="32" t="str">
        <f>IF(Businesses!E3443="","N/A",Businesses!E3443)</f>
        <v>N/A</v>
      </c>
      <c r="E3442" s="32" t="str">
        <f>IF(Businesses!F3443="","N/A",Businesses!F3443)</f>
        <v>N/A</v>
      </c>
      <c r="F3442" s="32" t="str">
        <f t="shared" si="106"/>
        <v>N/A</v>
      </c>
      <c r="G3442" s="32" t="str">
        <f>IF(Businesses!G3443="","N/A",Businesses!G3443)</f>
        <v>N/A</v>
      </c>
      <c r="H3442" s="32" t="str">
        <f>IF(Businesses!H3443="","N/A",Businesses!H3443)</f>
        <v>N/A</v>
      </c>
      <c r="I3442" s="32" t="str">
        <f>IF(AND(Businesses!B3443="",Businesses!C3443&lt;&gt;""),0,IF(Businesses!B3443="","N/A",IF(ISNUMBER(Businesses!B3443),Businesses!B3443,0)))</f>
        <v>N/A</v>
      </c>
    </row>
    <row r="3443" spans="2:9">
      <c r="B3443" s="32" t="str">
        <f t="shared" si="107"/>
        <v>N/A</v>
      </c>
      <c r="C3443" s="32" t="str">
        <f>IF(AND(Businesses!D3444="",Businesses!E3444&lt;&gt;""),0,IF(Businesses!D3444="","N/A",IF(ISNUMBER(Businesses!D3444),Businesses!D3444,0)))</f>
        <v>N/A</v>
      </c>
      <c r="D3443" s="32" t="str">
        <f>IF(Businesses!E3444="","N/A",Businesses!E3444)</f>
        <v>N/A</v>
      </c>
      <c r="E3443" s="32" t="str">
        <f>IF(Businesses!F3444="","N/A",Businesses!F3444)</f>
        <v>N/A</v>
      </c>
      <c r="F3443" s="32" t="str">
        <f t="shared" si="106"/>
        <v>N/A</v>
      </c>
      <c r="G3443" s="32" t="str">
        <f>IF(Businesses!G3444="","N/A",Businesses!G3444)</f>
        <v>N/A</v>
      </c>
      <c r="H3443" s="32" t="str">
        <f>IF(Businesses!H3444="","N/A",Businesses!H3444)</f>
        <v>N/A</v>
      </c>
      <c r="I3443" s="32" t="str">
        <f>IF(AND(Businesses!B3444="",Businesses!C3444&lt;&gt;""),0,IF(Businesses!B3444="","N/A",IF(ISNUMBER(Businesses!B3444),Businesses!B3444,0)))</f>
        <v>N/A</v>
      </c>
    </row>
    <row r="3444" spans="2:9">
      <c r="B3444" s="32" t="str">
        <f t="shared" si="107"/>
        <v>N/A</v>
      </c>
      <c r="C3444" s="32" t="str">
        <f>IF(AND(Businesses!D3445="",Businesses!E3445&lt;&gt;""),0,IF(Businesses!D3445="","N/A",IF(ISNUMBER(Businesses!D3445),Businesses!D3445,0)))</f>
        <v>N/A</v>
      </c>
      <c r="D3444" s="32" t="str">
        <f>IF(Businesses!E3445="","N/A",Businesses!E3445)</f>
        <v>N/A</v>
      </c>
      <c r="E3444" s="32" t="str">
        <f>IF(Businesses!F3445="","N/A",Businesses!F3445)</f>
        <v>N/A</v>
      </c>
      <c r="F3444" s="32" t="str">
        <f t="shared" si="106"/>
        <v>N/A</v>
      </c>
      <c r="G3444" s="32" t="str">
        <f>IF(Businesses!G3445="","N/A",Businesses!G3445)</f>
        <v>N/A</v>
      </c>
      <c r="H3444" s="32" t="str">
        <f>IF(Businesses!H3445="","N/A",Businesses!H3445)</f>
        <v>N/A</v>
      </c>
      <c r="I3444" s="32" t="str">
        <f>IF(AND(Businesses!B3445="",Businesses!C3445&lt;&gt;""),0,IF(Businesses!B3445="","N/A",IF(ISNUMBER(Businesses!B3445),Businesses!B3445,0)))</f>
        <v>N/A</v>
      </c>
    </row>
    <row r="3445" spans="2:9">
      <c r="B3445" s="32" t="str">
        <f t="shared" si="107"/>
        <v>N/A</v>
      </c>
      <c r="C3445" s="32" t="str">
        <f>IF(AND(Businesses!D3446="",Businesses!E3446&lt;&gt;""),0,IF(Businesses!D3446="","N/A",IF(ISNUMBER(Businesses!D3446),Businesses!D3446,0)))</f>
        <v>N/A</v>
      </c>
      <c r="D3445" s="32" t="str">
        <f>IF(Businesses!E3446="","N/A",Businesses!E3446)</f>
        <v>N/A</v>
      </c>
      <c r="E3445" s="32" t="str">
        <f>IF(Businesses!F3446="","N/A",Businesses!F3446)</f>
        <v>N/A</v>
      </c>
      <c r="F3445" s="32" t="str">
        <f t="shared" si="106"/>
        <v>N/A</v>
      </c>
      <c r="G3445" s="32" t="str">
        <f>IF(Businesses!G3446="","N/A",Businesses!G3446)</f>
        <v>N/A</v>
      </c>
      <c r="H3445" s="32" t="str">
        <f>IF(Businesses!H3446="","N/A",Businesses!H3446)</f>
        <v>N/A</v>
      </c>
      <c r="I3445" s="32" t="str">
        <f>IF(AND(Businesses!B3446="",Businesses!C3446&lt;&gt;""),0,IF(Businesses!B3446="","N/A",IF(ISNUMBER(Businesses!B3446),Businesses!B3446,0)))</f>
        <v>N/A</v>
      </c>
    </row>
    <row r="3446" spans="2:9">
      <c r="B3446" s="32" t="str">
        <f t="shared" si="107"/>
        <v>N/A</v>
      </c>
      <c r="C3446" s="32" t="str">
        <f>IF(AND(Businesses!D3447="",Businesses!E3447&lt;&gt;""),0,IF(Businesses!D3447="","N/A",IF(ISNUMBER(Businesses!D3447),Businesses!D3447,0)))</f>
        <v>N/A</v>
      </c>
      <c r="D3446" s="32" t="str">
        <f>IF(Businesses!E3447="","N/A",Businesses!E3447)</f>
        <v>N/A</v>
      </c>
      <c r="E3446" s="32" t="str">
        <f>IF(Businesses!F3447="","N/A",Businesses!F3447)</f>
        <v>N/A</v>
      </c>
      <c r="F3446" s="32" t="str">
        <f t="shared" si="106"/>
        <v>N/A</v>
      </c>
      <c r="G3446" s="32" t="str">
        <f>IF(Businesses!G3447="","N/A",Businesses!G3447)</f>
        <v>N/A</v>
      </c>
      <c r="H3446" s="32" t="str">
        <f>IF(Businesses!H3447="","N/A",Businesses!H3447)</f>
        <v>N/A</v>
      </c>
      <c r="I3446" s="32" t="str">
        <f>IF(AND(Businesses!B3447="",Businesses!C3447&lt;&gt;""),0,IF(Businesses!B3447="","N/A",IF(ISNUMBER(Businesses!B3447),Businesses!B3447,0)))</f>
        <v>N/A</v>
      </c>
    </row>
    <row r="3447" spans="2:9">
      <c r="B3447" s="32" t="str">
        <f t="shared" si="107"/>
        <v>N/A</v>
      </c>
      <c r="C3447" s="32" t="str">
        <f>IF(AND(Businesses!D3448="",Businesses!E3448&lt;&gt;""),0,IF(Businesses!D3448="","N/A",IF(ISNUMBER(Businesses!D3448),Businesses!D3448,0)))</f>
        <v>N/A</v>
      </c>
      <c r="D3447" s="32" t="str">
        <f>IF(Businesses!E3448="","N/A",Businesses!E3448)</f>
        <v>N/A</v>
      </c>
      <c r="E3447" s="32" t="str">
        <f>IF(Businesses!F3448="","N/A",Businesses!F3448)</f>
        <v>N/A</v>
      </c>
      <c r="F3447" s="32" t="str">
        <f t="shared" si="106"/>
        <v>N/A</v>
      </c>
      <c r="G3447" s="32" t="str">
        <f>IF(Businesses!G3448="","N/A",Businesses!G3448)</f>
        <v>N/A</v>
      </c>
      <c r="H3447" s="32" t="str">
        <f>IF(Businesses!H3448="","N/A",Businesses!H3448)</f>
        <v>N/A</v>
      </c>
      <c r="I3447" s="32" t="str">
        <f>IF(AND(Businesses!B3448="",Businesses!C3448&lt;&gt;""),0,IF(Businesses!B3448="","N/A",IF(ISNUMBER(Businesses!B3448),Businesses!B3448,0)))</f>
        <v>N/A</v>
      </c>
    </row>
    <row r="3448" spans="2:9">
      <c r="B3448" s="32" t="str">
        <f t="shared" si="107"/>
        <v>N/A</v>
      </c>
      <c r="C3448" s="32" t="str">
        <f>IF(AND(Businesses!D3449="",Businesses!E3449&lt;&gt;""),0,IF(Businesses!D3449="","N/A",IF(ISNUMBER(Businesses!D3449),Businesses!D3449,0)))</f>
        <v>N/A</v>
      </c>
      <c r="D3448" s="32" t="str">
        <f>IF(Businesses!E3449="","N/A",Businesses!E3449)</f>
        <v>N/A</v>
      </c>
      <c r="E3448" s="32" t="str">
        <f>IF(Businesses!F3449="","N/A",Businesses!F3449)</f>
        <v>N/A</v>
      </c>
      <c r="F3448" s="32" t="str">
        <f t="shared" si="106"/>
        <v>N/A</v>
      </c>
      <c r="G3448" s="32" t="str">
        <f>IF(Businesses!G3449="","N/A",Businesses!G3449)</f>
        <v>N/A</v>
      </c>
      <c r="H3448" s="32" t="str">
        <f>IF(Businesses!H3449="","N/A",Businesses!H3449)</f>
        <v>N/A</v>
      </c>
      <c r="I3448" s="32" t="str">
        <f>IF(AND(Businesses!B3449="",Businesses!C3449&lt;&gt;""),0,IF(Businesses!B3449="","N/A",IF(ISNUMBER(Businesses!B3449),Businesses!B3449,0)))</f>
        <v>N/A</v>
      </c>
    </row>
    <row r="3449" spans="2:9">
      <c r="B3449" s="32" t="str">
        <f t="shared" si="107"/>
        <v>N/A</v>
      </c>
      <c r="C3449" s="32" t="str">
        <f>IF(AND(Businesses!D3450="",Businesses!E3450&lt;&gt;""),0,IF(Businesses!D3450="","N/A",IF(ISNUMBER(Businesses!D3450),Businesses!D3450,0)))</f>
        <v>N/A</v>
      </c>
      <c r="D3449" s="32" t="str">
        <f>IF(Businesses!E3450="","N/A",Businesses!E3450)</f>
        <v>N/A</v>
      </c>
      <c r="E3449" s="32" t="str">
        <f>IF(Businesses!F3450="","N/A",Businesses!F3450)</f>
        <v>N/A</v>
      </c>
      <c r="F3449" s="32" t="str">
        <f t="shared" si="106"/>
        <v>N/A</v>
      </c>
      <c r="G3449" s="32" t="str">
        <f>IF(Businesses!G3450="","N/A",Businesses!G3450)</f>
        <v>N/A</v>
      </c>
      <c r="H3449" s="32" t="str">
        <f>IF(Businesses!H3450="","N/A",Businesses!H3450)</f>
        <v>N/A</v>
      </c>
      <c r="I3449" s="32" t="str">
        <f>IF(AND(Businesses!B3450="",Businesses!C3450&lt;&gt;""),0,IF(Businesses!B3450="","N/A",IF(ISNUMBER(Businesses!B3450),Businesses!B3450,0)))</f>
        <v>N/A</v>
      </c>
    </row>
    <row r="3450" spans="2:9">
      <c r="B3450" s="32" t="str">
        <f t="shared" si="107"/>
        <v>N/A</v>
      </c>
      <c r="C3450" s="32" t="str">
        <f>IF(AND(Businesses!D3451="",Businesses!E3451&lt;&gt;""),0,IF(Businesses!D3451="","N/A",IF(ISNUMBER(Businesses!D3451),Businesses!D3451,0)))</f>
        <v>N/A</v>
      </c>
      <c r="D3450" s="32" t="str">
        <f>IF(Businesses!E3451="","N/A",Businesses!E3451)</f>
        <v>N/A</v>
      </c>
      <c r="E3450" s="32" t="str">
        <f>IF(Businesses!F3451="","N/A",Businesses!F3451)</f>
        <v>N/A</v>
      </c>
      <c r="F3450" s="32" t="str">
        <f t="shared" si="106"/>
        <v>N/A</v>
      </c>
      <c r="G3450" s="32" t="str">
        <f>IF(Businesses!G3451="","N/A",Businesses!G3451)</f>
        <v>N/A</v>
      </c>
      <c r="H3450" s="32" t="str">
        <f>IF(Businesses!H3451="","N/A",Businesses!H3451)</f>
        <v>N/A</v>
      </c>
      <c r="I3450" s="32" t="str">
        <f>IF(AND(Businesses!B3451="",Businesses!C3451&lt;&gt;""),0,IF(Businesses!B3451="","N/A",IF(ISNUMBER(Businesses!B3451),Businesses!B3451,0)))</f>
        <v>N/A</v>
      </c>
    </row>
    <row r="3451" spans="2:9">
      <c r="B3451" s="32" t="str">
        <f t="shared" si="107"/>
        <v>N/A</v>
      </c>
      <c r="C3451" s="32" t="str">
        <f>IF(AND(Businesses!D3452="",Businesses!E3452&lt;&gt;""),0,IF(Businesses!D3452="","N/A",IF(ISNUMBER(Businesses!D3452),Businesses!D3452,0)))</f>
        <v>N/A</v>
      </c>
      <c r="D3451" s="32" t="str">
        <f>IF(Businesses!E3452="","N/A",Businesses!E3452)</f>
        <v>N/A</v>
      </c>
      <c r="E3451" s="32" t="str">
        <f>IF(Businesses!F3452="","N/A",Businesses!F3452)</f>
        <v>N/A</v>
      </c>
      <c r="F3451" s="32" t="str">
        <f t="shared" si="106"/>
        <v>N/A</v>
      </c>
      <c r="G3451" s="32" t="str">
        <f>IF(Businesses!G3452="","N/A",Businesses!G3452)</f>
        <v>N/A</v>
      </c>
      <c r="H3451" s="32" t="str">
        <f>IF(Businesses!H3452="","N/A",Businesses!H3452)</f>
        <v>N/A</v>
      </c>
      <c r="I3451" s="32" t="str">
        <f>IF(AND(Businesses!B3452="",Businesses!C3452&lt;&gt;""),0,IF(Businesses!B3452="","N/A",IF(ISNUMBER(Businesses!B3452),Businesses!B3452,0)))</f>
        <v>N/A</v>
      </c>
    </row>
    <row r="3452" spans="2:9">
      <c r="B3452" s="32" t="str">
        <f t="shared" si="107"/>
        <v>N/A</v>
      </c>
      <c r="C3452" s="32" t="str">
        <f>IF(AND(Businesses!D3453="",Businesses!E3453&lt;&gt;""),0,IF(Businesses!D3453="","N/A",IF(ISNUMBER(Businesses!D3453),Businesses!D3453,0)))</f>
        <v>N/A</v>
      </c>
      <c r="D3452" s="32" t="str">
        <f>IF(Businesses!E3453="","N/A",Businesses!E3453)</f>
        <v>N/A</v>
      </c>
      <c r="E3452" s="32" t="str">
        <f>IF(Businesses!F3453="","N/A",Businesses!F3453)</f>
        <v>N/A</v>
      </c>
      <c r="F3452" s="32" t="str">
        <f t="shared" si="106"/>
        <v>N/A</v>
      </c>
      <c r="G3452" s="32" t="str">
        <f>IF(Businesses!G3453="","N/A",Businesses!G3453)</f>
        <v>N/A</v>
      </c>
      <c r="H3452" s="32" t="str">
        <f>IF(Businesses!H3453="","N/A",Businesses!H3453)</f>
        <v>N/A</v>
      </c>
      <c r="I3452" s="32" t="str">
        <f>IF(AND(Businesses!B3453="",Businesses!C3453&lt;&gt;""),0,IF(Businesses!B3453="","N/A",IF(ISNUMBER(Businesses!B3453),Businesses!B3453,0)))</f>
        <v>N/A</v>
      </c>
    </row>
    <row r="3453" spans="2:9">
      <c r="B3453" s="32" t="str">
        <f t="shared" si="107"/>
        <v>N/A</v>
      </c>
      <c r="C3453" s="32" t="str">
        <f>IF(AND(Businesses!D3454="",Businesses!E3454&lt;&gt;""),0,IF(Businesses!D3454="","N/A",IF(ISNUMBER(Businesses!D3454),Businesses!D3454,0)))</f>
        <v>N/A</v>
      </c>
      <c r="D3453" s="32" t="str">
        <f>IF(Businesses!E3454="","N/A",Businesses!E3454)</f>
        <v>N/A</v>
      </c>
      <c r="E3453" s="32" t="str">
        <f>IF(Businesses!F3454="","N/A",Businesses!F3454)</f>
        <v>N/A</v>
      </c>
      <c r="F3453" s="32" t="str">
        <f t="shared" si="106"/>
        <v>N/A</v>
      </c>
      <c r="G3453" s="32" t="str">
        <f>IF(Businesses!G3454="","N/A",Businesses!G3454)</f>
        <v>N/A</v>
      </c>
      <c r="H3453" s="32" t="str">
        <f>IF(Businesses!H3454="","N/A",Businesses!H3454)</f>
        <v>N/A</v>
      </c>
      <c r="I3453" s="32" t="str">
        <f>IF(AND(Businesses!B3454="",Businesses!C3454&lt;&gt;""),0,IF(Businesses!B3454="","N/A",IF(ISNUMBER(Businesses!B3454),Businesses!B3454,0)))</f>
        <v>N/A</v>
      </c>
    </row>
    <row r="3454" spans="2:9">
      <c r="B3454" s="32" t="str">
        <f t="shared" si="107"/>
        <v>N/A</v>
      </c>
      <c r="C3454" s="32" t="str">
        <f>IF(AND(Businesses!D3455="",Businesses!E3455&lt;&gt;""),0,IF(Businesses!D3455="","N/A",IF(ISNUMBER(Businesses!D3455),Businesses!D3455,0)))</f>
        <v>N/A</v>
      </c>
      <c r="D3454" s="32" t="str">
        <f>IF(Businesses!E3455="","N/A",Businesses!E3455)</f>
        <v>N/A</v>
      </c>
      <c r="E3454" s="32" t="str">
        <f>IF(Businesses!F3455="","N/A",Businesses!F3455)</f>
        <v>N/A</v>
      </c>
      <c r="F3454" s="32" t="str">
        <f t="shared" si="106"/>
        <v>N/A</v>
      </c>
      <c r="G3454" s="32" t="str">
        <f>IF(Businesses!G3455="","N/A",Businesses!G3455)</f>
        <v>N/A</v>
      </c>
      <c r="H3454" s="32" t="str">
        <f>IF(Businesses!H3455="","N/A",Businesses!H3455)</f>
        <v>N/A</v>
      </c>
      <c r="I3454" s="32" t="str">
        <f>IF(AND(Businesses!B3455="",Businesses!C3455&lt;&gt;""),0,IF(Businesses!B3455="","N/A",IF(ISNUMBER(Businesses!B3455),Businesses!B3455,0)))</f>
        <v>N/A</v>
      </c>
    </row>
    <row r="3455" spans="2:9">
      <c r="B3455" s="32" t="str">
        <f t="shared" si="107"/>
        <v>N/A</v>
      </c>
      <c r="C3455" s="32" t="str">
        <f>IF(AND(Businesses!D3456="",Businesses!E3456&lt;&gt;""),0,IF(Businesses!D3456="","N/A",IF(ISNUMBER(Businesses!D3456),Businesses!D3456,0)))</f>
        <v>N/A</v>
      </c>
      <c r="D3455" s="32" t="str">
        <f>IF(Businesses!E3456="","N/A",Businesses!E3456)</f>
        <v>N/A</v>
      </c>
      <c r="E3455" s="32" t="str">
        <f>IF(Businesses!F3456="","N/A",Businesses!F3456)</f>
        <v>N/A</v>
      </c>
      <c r="F3455" s="32" t="str">
        <f t="shared" si="106"/>
        <v>N/A</v>
      </c>
      <c r="G3455" s="32" t="str">
        <f>IF(Businesses!G3456="","N/A",Businesses!G3456)</f>
        <v>N/A</v>
      </c>
      <c r="H3455" s="32" t="str">
        <f>IF(Businesses!H3456="","N/A",Businesses!H3456)</f>
        <v>N/A</v>
      </c>
      <c r="I3455" s="32" t="str">
        <f>IF(AND(Businesses!B3456="",Businesses!C3456&lt;&gt;""),0,IF(Businesses!B3456="","N/A",IF(ISNUMBER(Businesses!B3456),Businesses!B3456,0)))</f>
        <v>N/A</v>
      </c>
    </row>
    <row r="3456" spans="2:9">
      <c r="B3456" s="32" t="str">
        <f t="shared" si="107"/>
        <v>N/A</v>
      </c>
      <c r="C3456" s="32" t="str">
        <f>IF(AND(Businesses!D3457="",Businesses!E3457&lt;&gt;""),0,IF(Businesses!D3457="","N/A",IF(ISNUMBER(Businesses!D3457),Businesses!D3457,0)))</f>
        <v>N/A</v>
      </c>
      <c r="D3456" s="32" t="str">
        <f>IF(Businesses!E3457="","N/A",Businesses!E3457)</f>
        <v>N/A</v>
      </c>
      <c r="E3456" s="32" t="str">
        <f>IF(Businesses!F3457="","N/A",Businesses!F3457)</f>
        <v>N/A</v>
      </c>
      <c r="F3456" s="32" t="str">
        <f t="shared" si="106"/>
        <v>N/A</v>
      </c>
      <c r="G3456" s="32" t="str">
        <f>IF(Businesses!G3457="","N/A",Businesses!G3457)</f>
        <v>N/A</v>
      </c>
      <c r="H3456" s="32" t="str">
        <f>IF(Businesses!H3457="","N/A",Businesses!H3457)</f>
        <v>N/A</v>
      </c>
      <c r="I3456" s="32" t="str">
        <f>IF(AND(Businesses!B3457="",Businesses!C3457&lt;&gt;""),0,IF(Businesses!B3457="","N/A",IF(ISNUMBER(Businesses!B3457),Businesses!B3457,0)))</f>
        <v>N/A</v>
      </c>
    </row>
    <row r="3457" spans="2:9">
      <c r="B3457" s="32" t="str">
        <f t="shared" si="107"/>
        <v>N/A</v>
      </c>
      <c r="C3457" s="32" t="str">
        <f>IF(AND(Businesses!D3458="",Businesses!E3458&lt;&gt;""),0,IF(Businesses!D3458="","N/A",IF(ISNUMBER(Businesses!D3458),Businesses!D3458,0)))</f>
        <v>N/A</v>
      </c>
      <c r="D3457" s="32" t="str">
        <f>IF(Businesses!E3458="","N/A",Businesses!E3458)</f>
        <v>N/A</v>
      </c>
      <c r="E3457" s="32" t="str">
        <f>IF(Businesses!F3458="","N/A",Businesses!F3458)</f>
        <v>N/A</v>
      </c>
      <c r="F3457" s="32" t="str">
        <f t="shared" si="106"/>
        <v>N/A</v>
      </c>
      <c r="G3457" s="32" t="str">
        <f>IF(Businesses!G3458="","N/A",Businesses!G3458)</f>
        <v>N/A</v>
      </c>
      <c r="H3457" s="32" t="str">
        <f>IF(Businesses!H3458="","N/A",Businesses!H3458)</f>
        <v>N/A</v>
      </c>
      <c r="I3457" s="32" t="str">
        <f>IF(AND(Businesses!B3458="",Businesses!C3458&lt;&gt;""),0,IF(Businesses!B3458="","N/A",IF(ISNUMBER(Businesses!B3458),Businesses!B3458,0)))</f>
        <v>N/A</v>
      </c>
    </row>
    <row r="3458" spans="2:9">
      <c r="B3458" s="32" t="str">
        <f t="shared" si="107"/>
        <v>N/A</v>
      </c>
      <c r="C3458" s="32" t="str">
        <f>IF(AND(Businesses!D3459="",Businesses!E3459&lt;&gt;""),0,IF(Businesses!D3459="","N/A",IF(ISNUMBER(Businesses!D3459),Businesses!D3459,0)))</f>
        <v>N/A</v>
      </c>
      <c r="D3458" s="32" t="str">
        <f>IF(Businesses!E3459="","N/A",Businesses!E3459)</f>
        <v>N/A</v>
      </c>
      <c r="E3458" s="32" t="str">
        <f>IF(Businesses!F3459="","N/A",Businesses!F3459)</f>
        <v>N/A</v>
      </c>
      <c r="F3458" s="32" t="str">
        <f t="shared" ref="F3458:F3521" si="108">IF(B3458="N/A","N/A",UPPER(TRIM(ProbuildName)))</f>
        <v>N/A</v>
      </c>
      <c r="G3458" s="32" t="str">
        <f>IF(Businesses!G3459="","N/A",Businesses!G3459)</f>
        <v>N/A</v>
      </c>
      <c r="H3458" s="32" t="str">
        <f>IF(Businesses!H3459="","N/A",Businesses!H3459)</f>
        <v>N/A</v>
      </c>
      <c r="I3458" s="32" t="str">
        <f>IF(AND(Businesses!B3459="",Businesses!C3459&lt;&gt;""),0,IF(Businesses!B3459="","N/A",IF(ISNUMBER(Businesses!B3459),Businesses!B3459,0)))</f>
        <v>N/A</v>
      </c>
    </row>
    <row r="3459" spans="2:9">
      <c r="B3459" s="32" t="str">
        <f t="shared" ref="B3459:B3522" si="109">IF(I3459="N/A","N/A","")</f>
        <v>N/A</v>
      </c>
      <c r="C3459" s="32" t="str">
        <f>IF(AND(Businesses!D3460="",Businesses!E3460&lt;&gt;""),0,IF(Businesses!D3460="","N/A",IF(ISNUMBER(Businesses!D3460),Businesses!D3460,0)))</f>
        <v>N/A</v>
      </c>
      <c r="D3459" s="32" t="str">
        <f>IF(Businesses!E3460="","N/A",Businesses!E3460)</f>
        <v>N/A</v>
      </c>
      <c r="E3459" s="32" t="str">
        <f>IF(Businesses!F3460="","N/A",Businesses!F3460)</f>
        <v>N/A</v>
      </c>
      <c r="F3459" s="32" t="str">
        <f t="shared" si="108"/>
        <v>N/A</v>
      </c>
      <c r="G3459" s="32" t="str">
        <f>IF(Businesses!G3460="","N/A",Businesses!G3460)</f>
        <v>N/A</v>
      </c>
      <c r="H3459" s="32" t="str">
        <f>IF(Businesses!H3460="","N/A",Businesses!H3460)</f>
        <v>N/A</v>
      </c>
      <c r="I3459" s="32" t="str">
        <f>IF(AND(Businesses!B3460="",Businesses!C3460&lt;&gt;""),0,IF(Businesses!B3460="","N/A",IF(ISNUMBER(Businesses!B3460),Businesses!B3460,0)))</f>
        <v>N/A</v>
      </c>
    </row>
    <row r="3460" spans="2:9">
      <c r="B3460" s="32" t="str">
        <f t="shared" si="109"/>
        <v>N/A</v>
      </c>
      <c r="C3460" s="32" t="str">
        <f>IF(AND(Businesses!D3461="",Businesses!E3461&lt;&gt;""),0,IF(Businesses!D3461="","N/A",IF(ISNUMBER(Businesses!D3461),Businesses!D3461,0)))</f>
        <v>N/A</v>
      </c>
      <c r="D3460" s="32" t="str">
        <f>IF(Businesses!E3461="","N/A",Businesses!E3461)</f>
        <v>N/A</v>
      </c>
      <c r="E3460" s="32" t="str">
        <f>IF(Businesses!F3461="","N/A",Businesses!F3461)</f>
        <v>N/A</v>
      </c>
      <c r="F3460" s="32" t="str">
        <f t="shared" si="108"/>
        <v>N/A</v>
      </c>
      <c r="G3460" s="32" t="str">
        <f>IF(Businesses!G3461="","N/A",Businesses!G3461)</f>
        <v>N/A</v>
      </c>
      <c r="H3460" s="32" t="str">
        <f>IF(Businesses!H3461="","N/A",Businesses!H3461)</f>
        <v>N/A</v>
      </c>
      <c r="I3460" s="32" t="str">
        <f>IF(AND(Businesses!B3461="",Businesses!C3461&lt;&gt;""),0,IF(Businesses!B3461="","N/A",IF(ISNUMBER(Businesses!B3461),Businesses!B3461,0)))</f>
        <v>N/A</v>
      </c>
    </row>
    <row r="3461" spans="2:9">
      <c r="B3461" s="32" t="str">
        <f t="shared" si="109"/>
        <v>N/A</v>
      </c>
      <c r="C3461" s="32" t="str">
        <f>IF(AND(Businesses!D3462="",Businesses!E3462&lt;&gt;""),0,IF(Businesses!D3462="","N/A",IF(ISNUMBER(Businesses!D3462),Businesses!D3462,0)))</f>
        <v>N/A</v>
      </c>
      <c r="D3461" s="32" t="str">
        <f>IF(Businesses!E3462="","N/A",Businesses!E3462)</f>
        <v>N/A</v>
      </c>
      <c r="E3461" s="32" t="str">
        <f>IF(Businesses!F3462="","N/A",Businesses!F3462)</f>
        <v>N/A</v>
      </c>
      <c r="F3461" s="32" t="str">
        <f t="shared" si="108"/>
        <v>N/A</v>
      </c>
      <c r="G3461" s="32" t="str">
        <f>IF(Businesses!G3462="","N/A",Businesses!G3462)</f>
        <v>N/A</v>
      </c>
      <c r="H3461" s="32" t="str">
        <f>IF(Businesses!H3462="","N/A",Businesses!H3462)</f>
        <v>N/A</v>
      </c>
      <c r="I3461" s="32" t="str">
        <f>IF(AND(Businesses!B3462="",Businesses!C3462&lt;&gt;""),0,IF(Businesses!B3462="","N/A",IF(ISNUMBER(Businesses!B3462),Businesses!B3462,0)))</f>
        <v>N/A</v>
      </c>
    </row>
    <row r="3462" spans="2:9">
      <c r="B3462" s="32" t="str">
        <f t="shared" si="109"/>
        <v>N/A</v>
      </c>
      <c r="C3462" s="32" t="str">
        <f>IF(AND(Businesses!D3463="",Businesses!E3463&lt;&gt;""),0,IF(Businesses!D3463="","N/A",IF(ISNUMBER(Businesses!D3463),Businesses!D3463,0)))</f>
        <v>N/A</v>
      </c>
      <c r="D3462" s="32" t="str">
        <f>IF(Businesses!E3463="","N/A",Businesses!E3463)</f>
        <v>N/A</v>
      </c>
      <c r="E3462" s="32" t="str">
        <f>IF(Businesses!F3463="","N/A",Businesses!F3463)</f>
        <v>N/A</v>
      </c>
      <c r="F3462" s="32" t="str">
        <f t="shared" si="108"/>
        <v>N/A</v>
      </c>
      <c r="G3462" s="32" t="str">
        <f>IF(Businesses!G3463="","N/A",Businesses!G3463)</f>
        <v>N/A</v>
      </c>
      <c r="H3462" s="32" t="str">
        <f>IF(Businesses!H3463="","N/A",Businesses!H3463)</f>
        <v>N/A</v>
      </c>
      <c r="I3462" s="32" t="str">
        <f>IF(AND(Businesses!B3463="",Businesses!C3463&lt;&gt;""),0,IF(Businesses!B3463="","N/A",IF(ISNUMBER(Businesses!B3463),Businesses!B3463,0)))</f>
        <v>N/A</v>
      </c>
    </row>
    <row r="3463" spans="2:9">
      <c r="B3463" s="32" t="str">
        <f t="shared" si="109"/>
        <v>N/A</v>
      </c>
      <c r="C3463" s="32" t="str">
        <f>IF(AND(Businesses!D3464="",Businesses!E3464&lt;&gt;""),0,IF(Businesses!D3464="","N/A",IF(ISNUMBER(Businesses!D3464),Businesses!D3464,0)))</f>
        <v>N/A</v>
      </c>
      <c r="D3463" s="32" t="str">
        <f>IF(Businesses!E3464="","N/A",Businesses!E3464)</f>
        <v>N/A</v>
      </c>
      <c r="E3463" s="32" t="str">
        <f>IF(Businesses!F3464="","N/A",Businesses!F3464)</f>
        <v>N/A</v>
      </c>
      <c r="F3463" s="32" t="str">
        <f t="shared" si="108"/>
        <v>N/A</v>
      </c>
      <c r="G3463" s="32" t="str">
        <f>IF(Businesses!G3464="","N/A",Businesses!G3464)</f>
        <v>N/A</v>
      </c>
      <c r="H3463" s="32" t="str">
        <f>IF(Businesses!H3464="","N/A",Businesses!H3464)</f>
        <v>N/A</v>
      </c>
      <c r="I3463" s="32" t="str">
        <f>IF(AND(Businesses!B3464="",Businesses!C3464&lt;&gt;""),0,IF(Businesses!B3464="","N/A",IF(ISNUMBER(Businesses!B3464),Businesses!B3464,0)))</f>
        <v>N/A</v>
      </c>
    </row>
    <row r="3464" spans="2:9">
      <c r="B3464" s="32" t="str">
        <f t="shared" si="109"/>
        <v>N/A</v>
      </c>
      <c r="C3464" s="32" t="str">
        <f>IF(AND(Businesses!D3465="",Businesses!E3465&lt;&gt;""),0,IF(Businesses!D3465="","N/A",IF(ISNUMBER(Businesses!D3465),Businesses!D3465,0)))</f>
        <v>N/A</v>
      </c>
      <c r="D3464" s="32" t="str">
        <f>IF(Businesses!E3465="","N/A",Businesses!E3465)</f>
        <v>N/A</v>
      </c>
      <c r="E3464" s="32" t="str">
        <f>IF(Businesses!F3465="","N/A",Businesses!F3465)</f>
        <v>N/A</v>
      </c>
      <c r="F3464" s="32" t="str">
        <f t="shared" si="108"/>
        <v>N/A</v>
      </c>
      <c r="G3464" s="32" t="str">
        <f>IF(Businesses!G3465="","N/A",Businesses!G3465)</f>
        <v>N/A</v>
      </c>
      <c r="H3464" s="32" t="str">
        <f>IF(Businesses!H3465="","N/A",Businesses!H3465)</f>
        <v>N/A</v>
      </c>
      <c r="I3464" s="32" t="str">
        <f>IF(AND(Businesses!B3465="",Businesses!C3465&lt;&gt;""),0,IF(Businesses!B3465="","N/A",IF(ISNUMBER(Businesses!B3465),Businesses!B3465,0)))</f>
        <v>N/A</v>
      </c>
    </row>
    <row r="3465" spans="2:9">
      <c r="B3465" s="32" t="str">
        <f t="shared" si="109"/>
        <v>N/A</v>
      </c>
      <c r="C3465" s="32" t="str">
        <f>IF(AND(Businesses!D3466="",Businesses!E3466&lt;&gt;""),0,IF(Businesses!D3466="","N/A",IF(ISNUMBER(Businesses!D3466),Businesses!D3466,0)))</f>
        <v>N/A</v>
      </c>
      <c r="D3465" s="32" t="str">
        <f>IF(Businesses!E3466="","N/A",Businesses!E3466)</f>
        <v>N/A</v>
      </c>
      <c r="E3465" s="32" t="str">
        <f>IF(Businesses!F3466="","N/A",Businesses!F3466)</f>
        <v>N/A</v>
      </c>
      <c r="F3465" s="32" t="str">
        <f t="shared" si="108"/>
        <v>N/A</v>
      </c>
      <c r="G3465" s="32" t="str">
        <f>IF(Businesses!G3466="","N/A",Businesses!G3466)</f>
        <v>N/A</v>
      </c>
      <c r="H3465" s="32" t="str">
        <f>IF(Businesses!H3466="","N/A",Businesses!H3466)</f>
        <v>N/A</v>
      </c>
      <c r="I3465" s="32" t="str">
        <f>IF(AND(Businesses!B3466="",Businesses!C3466&lt;&gt;""),0,IF(Businesses!B3466="","N/A",IF(ISNUMBER(Businesses!B3466),Businesses!B3466,0)))</f>
        <v>N/A</v>
      </c>
    </row>
    <row r="3466" spans="2:9">
      <c r="B3466" s="32" t="str">
        <f t="shared" si="109"/>
        <v>N/A</v>
      </c>
      <c r="C3466" s="32" t="str">
        <f>IF(AND(Businesses!D3467="",Businesses!E3467&lt;&gt;""),0,IF(Businesses!D3467="","N/A",IF(ISNUMBER(Businesses!D3467),Businesses!D3467,0)))</f>
        <v>N/A</v>
      </c>
      <c r="D3466" s="32" t="str">
        <f>IF(Businesses!E3467="","N/A",Businesses!E3467)</f>
        <v>N/A</v>
      </c>
      <c r="E3466" s="32" t="str">
        <f>IF(Businesses!F3467="","N/A",Businesses!F3467)</f>
        <v>N/A</v>
      </c>
      <c r="F3466" s="32" t="str">
        <f t="shared" si="108"/>
        <v>N/A</v>
      </c>
      <c r="G3466" s="32" t="str">
        <f>IF(Businesses!G3467="","N/A",Businesses!G3467)</f>
        <v>N/A</v>
      </c>
      <c r="H3466" s="32" t="str">
        <f>IF(Businesses!H3467="","N/A",Businesses!H3467)</f>
        <v>N/A</v>
      </c>
      <c r="I3466" s="32" t="str">
        <f>IF(AND(Businesses!B3467="",Businesses!C3467&lt;&gt;""),0,IF(Businesses!B3467="","N/A",IF(ISNUMBER(Businesses!B3467),Businesses!B3467,0)))</f>
        <v>N/A</v>
      </c>
    </row>
    <row r="3467" spans="2:9">
      <c r="B3467" s="32" t="str">
        <f t="shared" si="109"/>
        <v>N/A</v>
      </c>
      <c r="C3467" s="32" t="str">
        <f>IF(AND(Businesses!D3468="",Businesses!E3468&lt;&gt;""),0,IF(Businesses!D3468="","N/A",IF(ISNUMBER(Businesses!D3468),Businesses!D3468,0)))</f>
        <v>N/A</v>
      </c>
      <c r="D3467" s="32" t="str">
        <f>IF(Businesses!E3468="","N/A",Businesses!E3468)</f>
        <v>N/A</v>
      </c>
      <c r="E3467" s="32" t="str">
        <f>IF(Businesses!F3468="","N/A",Businesses!F3468)</f>
        <v>N/A</v>
      </c>
      <c r="F3467" s="32" t="str">
        <f t="shared" si="108"/>
        <v>N/A</v>
      </c>
      <c r="G3467" s="32" t="str">
        <f>IF(Businesses!G3468="","N/A",Businesses!G3468)</f>
        <v>N/A</v>
      </c>
      <c r="H3467" s="32" t="str">
        <f>IF(Businesses!H3468="","N/A",Businesses!H3468)</f>
        <v>N/A</v>
      </c>
      <c r="I3467" s="32" t="str">
        <f>IF(AND(Businesses!B3468="",Businesses!C3468&lt;&gt;""),0,IF(Businesses!B3468="","N/A",IF(ISNUMBER(Businesses!B3468),Businesses!B3468,0)))</f>
        <v>N/A</v>
      </c>
    </row>
    <row r="3468" spans="2:9">
      <c r="B3468" s="32" t="str">
        <f t="shared" si="109"/>
        <v>N/A</v>
      </c>
      <c r="C3468" s="32" t="str">
        <f>IF(AND(Businesses!D3469="",Businesses!E3469&lt;&gt;""),0,IF(Businesses!D3469="","N/A",IF(ISNUMBER(Businesses!D3469),Businesses!D3469,0)))</f>
        <v>N/A</v>
      </c>
      <c r="D3468" s="32" t="str">
        <f>IF(Businesses!E3469="","N/A",Businesses!E3469)</f>
        <v>N/A</v>
      </c>
      <c r="E3468" s="32" t="str">
        <f>IF(Businesses!F3469="","N/A",Businesses!F3469)</f>
        <v>N/A</v>
      </c>
      <c r="F3468" s="32" t="str">
        <f t="shared" si="108"/>
        <v>N/A</v>
      </c>
      <c r="G3468" s="32" t="str">
        <f>IF(Businesses!G3469="","N/A",Businesses!G3469)</f>
        <v>N/A</v>
      </c>
      <c r="H3468" s="32" t="str">
        <f>IF(Businesses!H3469="","N/A",Businesses!H3469)</f>
        <v>N/A</v>
      </c>
      <c r="I3468" s="32" t="str">
        <f>IF(AND(Businesses!B3469="",Businesses!C3469&lt;&gt;""),0,IF(Businesses!B3469="","N/A",IF(ISNUMBER(Businesses!B3469),Businesses!B3469,0)))</f>
        <v>N/A</v>
      </c>
    </row>
    <row r="3469" spans="2:9">
      <c r="B3469" s="32" t="str">
        <f t="shared" si="109"/>
        <v>N/A</v>
      </c>
      <c r="C3469" s="32" t="str">
        <f>IF(AND(Businesses!D3470="",Businesses!E3470&lt;&gt;""),0,IF(Businesses!D3470="","N/A",IF(ISNUMBER(Businesses!D3470),Businesses!D3470,0)))</f>
        <v>N/A</v>
      </c>
      <c r="D3469" s="32" t="str">
        <f>IF(Businesses!E3470="","N/A",Businesses!E3470)</f>
        <v>N/A</v>
      </c>
      <c r="E3469" s="32" t="str">
        <f>IF(Businesses!F3470="","N/A",Businesses!F3470)</f>
        <v>N/A</v>
      </c>
      <c r="F3469" s="32" t="str">
        <f t="shared" si="108"/>
        <v>N/A</v>
      </c>
      <c r="G3469" s="32" t="str">
        <f>IF(Businesses!G3470="","N/A",Businesses!G3470)</f>
        <v>N/A</v>
      </c>
      <c r="H3469" s="32" t="str">
        <f>IF(Businesses!H3470="","N/A",Businesses!H3470)</f>
        <v>N/A</v>
      </c>
      <c r="I3469" s="32" t="str">
        <f>IF(AND(Businesses!B3470="",Businesses!C3470&lt;&gt;""),0,IF(Businesses!B3470="","N/A",IF(ISNUMBER(Businesses!B3470),Businesses!B3470,0)))</f>
        <v>N/A</v>
      </c>
    </row>
    <row r="3470" spans="2:9">
      <c r="B3470" s="32" t="str">
        <f t="shared" si="109"/>
        <v>N/A</v>
      </c>
      <c r="C3470" s="32" t="str">
        <f>IF(AND(Businesses!D3471="",Businesses!E3471&lt;&gt;""),0,IF(Businesses!D3471="","N/A",IF(ISNUMBER(Businesses!D3471),Businesses!D3471,0)))</f>
        <v>N/A</v>
      </c>
      <c r="D3470" s="32" t="str">
        <f>IF(Businesses!E3471="","N/A",Businesses!E3471)</f>
        <v>N/A</v>
      </c>
      <c r="E3470" s="32" t="str">
        <f>IF(Businesses!F3471="","N/A",Businesses!F3471)</f>
        <v>N/A</v>
      </c>
      <c r="F3470" s="32" t="str">
        <f t="shared" si="108"/>
        <v>N/A</v>
      </c>
      <c r="G3470" s="32" t="str">
        <f>IF(Businesses!G3471="","N/A",Businesses!G3471)</f>
        <v>N/A</v>
      </c>
      <c r="H3470" s="32" t="str">
        <f>IF(Businesses!H3471="","N/A",Businesses!H3471)</f>
        <v>N/A</v>
      </c>
      <c r="I3470" s="32" t="str">
        <f>IF(AND(Businesses!B3471="",Businesses!C3471&lt;&gt;""),0,IF(Businesses!B3471="","N/A",IF(ISNUMBER(Businesses!B3471),Businesses!B3471,0)))</f>
        <v>N/A</v>
      </c>
    </row>
    <row r="3471" spans="2:9">
      <c r="B3471" s="32" t="str">
        <f t="shared" si="109"/>
        <v>N/A</v>
      </c>
      <c r="C3471" s="32" t="str">
        <f>IF(AND(Businesses!D3472="",Businesses!E3472&lt;&gt;""),0,IF(Businesses!D3472="","N/A",IF(ISNUMBER(Businesses!D3472),Businesses!D3472,0)))</f>
        <v>N/A</v>
      </c>
      <c r="D3471" s="32" t="str">
        <f>IF(Businesses!E3472="","N/A",Businesses!E3472)</f>
        <v>N/A</v>
      </c>
      <c r="E3471" s="32" t="str">
        <f>IF(Businesses!F3472="","N/A",Businesses!F3472)</f>
        <v>N/A</v>
      </c>
      <c r="F3471" s="32" t="str">
        <f t="shared" si="108"/>
        <v>N/A</v>
      </c>
      <c r="G3471" s="32" t="str">
        <f>IF(Businesses!G3472="","N/A",Businesses!G3472)</f>
        <v>N/A</v>
      </c>
      <c r="H3471" s="32" t="str">
        <f>IF(Businesses!H3472="","N/A",Businesses!H3472)</f>
        <v>N/A</v>
      </c>
      <c r="I3471" s="32" t="str">
        <f>IF(AND(Businesses!B3472="",Businesses!C3472&lt;&gt;""),0,IF(Businesses!B3472="","N/A",IF(ISNUMBER(Businesses!B3472),Businesses!B3472,0)))</f>
        <v>N/A</v>
      </c>
    </row>
    <row r="3472" spans="2:9">
      <c r="B3472" s="32" t="str">
        <f t="shared" si="109"/>
        <v>N/A</v>
      </c>
      <c r="C3472" s="32" t="str">
        <f>IF(AND(Businesses!D3473="",Businesses!E3473&lt;&gt;""),0,IF(Businesses!D3473="","N/A",IF(ISNUMBER(Businesses!D3473),Businesses!D3473,0)))</f>
        <v>N/A</v>
      </c>
      <c r="D3472" s="32" t="str">
        <f>IF(Businesses!E3473="","N/A",Businesses!E3473)</f>
        <v>N/A</v>
      </c>
      <c r="E3472" s="32" t="str">
        <f>IF(Businesses!F3473="","N/A",Businesses!F3473)</f>
        <v>N/A</v>
      </c>
      <c r="F3472" s="32" t="str">
        <f t="shared" si="108"/>
        <v>N/A</v>
      </c>
      <c r="G3472" s="32" t="str">
        <f>IF(Businesses!G3473="","N/A",Businesses!G3473)</f>
        <v>N/A</v>
      </c>
      <c r="H3472" s="32" t="str">
        <f>IF(Businesses!H3473="","N/A",Businesses!H3473)</f>
        <v>N/A</v>
      </c>
      <c r="I3472" s="32" t="str">
        <f>IF(AND(Businesses!B3473="",Businesses!C3473&lt;&gt;""),0,IF(Businesses!B3473="","N/A",IF(ISNUMBER(Businesses!B3473),Businesses!B3473,0)))</f>
        <v>N/A</v>
      </c>
    </row>
    <row r="3473" spans="2:9">
      <c r="B3473" s="32" t="str">
        <f t="shared" si="109"/>
        <v>N/A</v>
      </c>
      <c r="C3473" s="32" t="str">
        <f>IF(AND(Businesses!D3474="",Businesses!E3474&lt;&gt;""),0,IF(Businesses!D3474="","N/A",IF(ISNUMBER(Businesses!D3474),Businesses!D3474,0)))</f>
        <v>N/A</v>
      </c>
      <c r="D3473" s="32" t="str">
        <f>IF(Businesses!E3474="","N/A",Businesses!E3474)</f>
        <v>N/A</v>
      </c>
      <c r="E3473" s="32" t="str">
        <f>IF(Businesses!F3474="","N/A",Businesses!F3474)</f>
        <v>N/A</v>
      </c>
      <c r="F3473" s="32" t="str">
        <f t="shared" si="108"/>
        <v>N/A</v>
      </c>
      <c r="G3473" s="32" t="str">
        <f>IF(Businesses!G3474="","N/A",Businesses!G3474)</f>
        <v>N/A</v>
      </c>
      <c r="H3473" s="32" t="str">
        <f>IF(Businesses!H3474="","N/A",Businesses!H3474)</f>
        <v>N/A</v>
      </c>
      <c r="I3473" s="32" t="str">
        <f>IF(AND(Businesses!B3474="",Businesses!C3474&lt;&gt;""),0,IF(Businesses!B3474="","N/A",IF(ISNUMBER(Businesses!B3474),Businesses!B3474,0)))</f>
        <v>N/A</v>
      </c>
    </row>
    <row r="3474" spans="2:9">
      <c r="B3474" s="32" t="str">
        <f t="shared" si="109"/>
        <v>N/A</v>
      </c>
      <c r="C3474" s="32" t="str">
        <f>IF(AND(Businesses!D3475="",Businesses!E3475&lt;&gt;""),0,IF(Businesses!D3475="","N/A",IF(ISNUMBER(Businesses!D3475),Businesses!D3475,0)))</f>
        <v>N/A</v>
      </c>
      <c r="D3474" s="32" t="str">
        <f>IF(Businesses!E3475="","N/A",Businesses!E3475)</f>
        <v>N/A</v>
      </c>
      <c r="E3474" s="32" t="str">
        <f>IF(Businesses!F3475="","N/A",Businesses!F3475)</f>
        <v>N/A</v>
      </c>
      <c r="F3474" s="32" t="str">
        <f t="shared" si="108"/>
        <v>N/A</v>
      </c>
      <c r="G3474" s="32" t="str">
        <f>IF(Businesses!G3475="","N/A",Businesses!G3475)</f>
        <v>N/A</v>
      </c>
      <c r="H3474" s="32" t="str">
        <f>IF(Businesses!H3475="","N/A",Businesses!H3475)</f>
        <v>N/A</v>
      </c>
      <c r="I3474" s="32" t="str">
        <f>IF(AND(Businesses!B3475="",Businesses!C3475&lt;&gt;""),0,IF(Businesses!B3475="","N/A",IF(ISNUMBER(Businesses!B3475),Businesses!B3475,0)))</f>
        <v>N/A</v>
      </c>
    </row>
    <row r="3475" spans="2:9">
      <c r="B3475" s="32" t="str">
        <f t="shared" si="109"/>
        <v>N/A</v>
      </c>
      <c r="C3475" s="32" t="str">
        <f>IF(AND(Businesses!D3476="",Businesses!E3476&lt;&gt;""),0,IF(Businesses!D3476="","N/A",IF(ISNUMBER(Businesses!D3476),Businesses!D3476,0)))</f>
        <v>N/A</v>
      </c>
      <c r="D3475" s="32" t="str">
        <f>IF(Businesses!E3476="","N/A",Businesses!E3476)</f>
        <v>N/A</v>
      </c>
      <c r="E3475" s="32" t="str">
        <f>IF(Businesses!F3476="","N/A",Businesses!F3476)</f>
        <v>N/A</v>
      </c>
      <c r="F3475" s="32" t="str">
        <f t="shared" si="108"/>
        <v>N/A</v>
      </c>
      <c r="G3475" s="32" t="str">
        <f>IF(Businesses!G3476="","N/A",Businesses!G3476)</f>
        <v>N/A</v>
      </c>
      <c r="H3475" s="32" t="str">
        <f>IF(Businesses!H3476="","N/A",Businesses!H3476)</f>
        <v>N/A</v>
      </c>
      <c r="I3475" s="32" t="str">
        <f>IF(AND(Businesses!B3476="",Businesses!C3476&lt;&gt;""),0,IF(Businesses!B3476="","N/A",IF(ISNUMBER(Businesses!B3476),Businesses!B3476,0)))</f>
        <v>N/A</v>
      </c>
    </row>
    <row r="3476" spans="2:9">
      <c r="B3476" s="32" t="str">
        <f t="shared" si="109"/>
        <v>N/A</v>
      </c>
      <c r="C3476" s="32" t="str">
        <f>IF(AND(Businesses!D3477="",Businesses!E3477&lt;&gt;""),0,IF(Businesses!D3477="","N/A",IF(ISNUMBER(Businesses!D3477),Businesses!D3477,0)))</f>
        <v>N/A</v>
      </c>
      <c r="D3476" s="32" t="str">
        <f>IF(Businesses!E3477="","N/A",Businesses!E3477)</f>
        <v>N/A</v>
      </c>
      <c r="E3476" s="32" t="str">
        <f>IF(Businesses!F3477="","N/A",Businesses!F3477)</f>
        <v>N/A</v>
      </c>
      <c r="F3476" s="32" t="str">
        <f t="shared" si="108"/>
        <v>N/A</v>
      </c>
      <c r="G3476" s="32" t="str">
        <f>IF(Businesses!G3477="","N/A",Businesses!G3477)</f>
        <v>N/A</v>
      </c>
      <c r="H3476" s="32" t="str">
        <f>IF(Businesses!H3477="","N/A",Businesses!H3477)</f>
        <v>N/A</v>
      </c>
      <c r="I3476" s="32" t="str">
        <f>IF(AND(Businesses!B3477="",Businesses!C3477&lt;&gt;""),0,IF(Businesses!B3477="","N/A",IF(ISNUMBER(Businesses!B3477),Businesses!B3477,0)))</f>
        <v>N/A</v>
      </c>
    </row>
    <row r="3477" spans="2:9">
      <c r="B3477" s="32" t="str">
        <f t="shared" si="109"/>
        <v>N/A</v>
      </c>
      <c r="C3477" s="32" t="str">
        <f>IF(AND(Businesses!D3478="",Businesses!E3478&lt;&gt;""),0,IF(Businesses!D3478="","N/A",IF(ISNUMBER(Businesses!D3478),Businesses!D3478,0)))</f>
        <v>N/A</v>
      </c>
      <c r="D3477" s="32" t="str">
        <f>IF(Businesses!E3478="","N/A",Businesses!E3478)</f>
        <v>N/A</v>
      </c>
      <c r="E3477" s="32" t="str">
        <f>IF(Businesses!F3478="","N/A",Businesses!F3478)</f>
        <v>N/A</v>
      </c>
      <c r="F3477" s="32" t="str">
        <f t="shared" si="108"/>
        <v>N/A</v>
      </c>
      <c r="G3477" s="32" t="str">
        <f>IF(Businesses!G3478="","N/A",Businesses!G3478)</f>
        <v>N/A</v>
      </c>
      <c r="H3477" s="32" t="str">
        <f>IF(Businesses!H3478="","N/A",Businesses!H3478)</f>
        <v>N/A</v>
      </c>
      <c r="I3477" s="32" t="str">
        <f>IF(AND(Businesses!B3478="",Businesses!C3478&lt;&gt;""),0,IF(Businesses!B3478="","N/A",IF(ISNUMBER(Businesses!B3478),Businesses!B3478,0)))</f>
        <v>N/A</v>
      </c>
    </row>
    <row r="3478" spans="2:9">
      <c r="B3478" s="32" t="str">
        <f t="shared" si="109"/>
        <v>N/A</v>
      </c>
      <c r="C3478" s="32" t="str">
        <f>IF(AND(Businesses!D3479="",Businesses!E3479&lt;&gt;""),0,IF(Businesses!D3479="","N/A",IF(ISNUMBER(Businesses!D3479),Businesses!D3479,0)))</f>
        <v>N/A</v>
      </c>
      <c r="D3478" s="32" t="str">
        <f>IF(Businesses!E3479="","N/A",Businesses!E3479)</f>
        <v>N/A</v>
      </c>
      <c r="E3478" s="32" t="str">
        <f>IF(Businesses!F3479="","N/A",Businesses!F3479)</f>
        <v>N/A</v>
      </c>
      <c r="F3478" s="32" t="str">
        <f t="shared" si="108"/>
        <v>N/A</v>
      </c>
      <c r="G3478" s="32" t="str">
        <f>IF(Businesses!G3479="","N/A",Businesses!G3479)</f>
        <v>N/A</v>
      </c>
      <c r="H3478" s="32" t="str">
        <f>IF(Businesses!H3479="","N/A",Businesses!H3479)</f>
        <v>N/A</v>
      </c>
      <c r="I3478" s="32" t="str">
        <f>IF(AND(Businesses!B3479="",Businesses!C3479&lt;&gt;""),0,IF(Businesses!B3479="","N/A",IF(ISNUMBER(Businesses!B3479),Businesses!B3479,0)))</f>
        <v>N/A</v>
      </c>
    </row>
    <row r="3479" spans="2:9">
      <c r="B3479" s="32" t="str">
        <f t="shared" si="109"/>
        <v>N/A</v>
      </c>
      <c r="C3479" s="32" t="str">
        <f>IF(AND(Businesses!D3480="",Businesses!E3480&lt;&gt;""),0,IF(Businesses!D3480="","N/A",IF(ISNUMBER(Businesses!D3480),Businesses!D3480,0)))</f>
        <v>N/A</v>
      </c>
      <c r="D3479" s="32" t="str">
        <f>IF(Businesses!E3480="","N/A",Businesses!E3480)</f>
        <v>N/A</v>
      </c>
      <c r="E3479" s="32" t="str">
        <f>IF(Businesses!F3480="","N/A",Businesses!F3480)</f>
        <v>N/A</v>
      </c>
      <c r="F3479" s="32" t="str">
        <f t="shared" si="108"/>
        <v>N/A</v>
      </c>
      <c r="G3479" s="32" t="str">
        <f>IF(Businesses!G3480="","N/A",Businesses!G3480)</f>
        <v>N/A</v>
      </c>
      <c r="H3479" s="32" t="str">
        <f>IF(Businesses!H3480="","N/A",Businesses!H3480)</f>
        <v>N/A</v>
      </c>
      <c r="I3479" s="32" t="str">
        <f>IF(AND(Businesses!B3480="",Businesses!C3480&lt;&gt;""),0,IF(Businesses!B3480="","N/A",IF(ISNUMBER(Businesses!B3480),Businesses!B3480,0)))</f>
        <v>N/A</v>
      </c>
    </row>
    <row r="3480" spans="2:9">
      <c r="B3480" s="32" t="str">
        <f t="shared" si="109"/>
        <v>N/A</v>
      </c>
      <c r="C3480" s="32" t="str">
        <f>IF(AND(Businesses!D3481="",Businesses!E3481&lt;&gt;""),0,IF(Businesses!D3481="","N/A",IF(ISNUMBER(Businesses!D3481),Businesses!D3481,0)))</f>
        <v>N/A</v>
      </c>
      <c r="D3480" s="32" t="str">
        <f>IF(Businesses!E3481="","N/A",Businesses!E3481)</f>
        <v>N/A</v>
      </c>
      <c r="E3480" s="32" t="str">
        <f>IF(Businesses!F3481="","N/A",Businesses!F3481)</f>
        <v>N/A</v>
      </c>
      <c r="F3480" s="32" t="str">
        <f t="shared" si="108"/>
        <v>N/A</v>
      </c>
      <c r="G3480" s="32" t="str">
        <f>IF(Businesses!G3481="","N/A",Businesses!G3481)</f>
        <v>N/A</v>
      </c>
      <c r="H3480" s="32" t="str">
        <f>IF(Businesses!H3481="","N/A",Businesses!H3481)</f>
        <v>N/A</v>
      </c>
      <c r="I3480" s="32" t="str">
        <f>IF(AND(Businesses!B3481="",Businesses!C3481&lt;&gt;""),0,IF(Businesses!B3481="","N/A",IF(ISNUMBER(Businesses!B3481),Businesses!B3481,0)))</f>
        <v>N/A</v>
      </c>
    </row>
    <row r="3481" spans="2:9">
      <c r="B3481" s="32" t="str">
        <f t="shared" si="109"/>
        <v>N/A</v>
      </c>
      <c r="C3481" s="32" t="str">
        <f>IF(AND(Businesses!D3482="",Businesses!E3482&lt;&gt;""),0,IF(Businesses!D3482="","N/A",IF(ISNUMBER(Businesses!D3482),Businesses!D3482,0)))</f>
        <v>N/A</v>
      </c>
      <c r="D3481" s="32" t="str">
        <f>IF(Businesses!E3482="","N/A",Businesses!E3482)</f>
        <v>N/A</v>
      </c>
      <c r="E3481" s="32" t="str">
        <f>IF(Businesses!F3482="","N/A",Businesses!F3482)</f>
        <v>N/A</v>
      </c>
      <c r="F3481" s="32" t="str">
        <f t="shared" si="108"/>
        <v>N/A</v>
      </c>
      <c r="G3481" s="32" t="str">
        <f>IF(Businesses!G3482="","N/A",Businesses!G3482)</f>
        <v>N/A</v>
      </c>
      <c r="H3481" s="32" t="str">
        <f>IF(Businesses!H3482="","N/A",Businesses!H3482)</f>
        <v>N/A</v>
      </c>
      <c r="I3481" s="32" t="str">
        <f>IF(AND(Businesses!B3482="",Businesses!C3482&lt;&gt;""),0,IF(Businesses!B3482="","N/A",IF(ISNUMBER(Businesses!B3482),Businesses!B3482,0)))</f>
        <v>N/A</v>
      </c>
    </row>
    <row r="3482" spans="2:9">
      <c r="B3482" s="32" t="str">
        <f t="shared" si="109"/>
        <v>N/A</v>
      </c>
      <c r="C3482" s="32" t="str">
        <f>IF(AND(Businesses!D3483="",Businesses!E3483&lt;&gt;""),0,IF(Businesses!D3483="","N/A",IF(ISNUMBER(Businesses!D3483),Businesses!D3483,0)))</f>
        <v>N/A</v>
      </c>
      <c r="D3482" s="32" t="str">
        <f>IF(Businesses!E3483="","N/A",Businesses!E3483)</f>
        <v>N/A</v>
      </c>
      <c r="E3482" s="32" t="str">
        <f>IF(Businesses!F3483="","N/A",Businesses!F3483)</f>
        <v>N/A</v>
      </c>
      <c r="F3482" s="32" t="str">
        <f t="shared" si="108"/>
        <v>N/A</v>
      </c>
      <c r="G3482" s="32" t="str">
        <f>IF(Businesses!G3483="","N/A",Businesses!G3483)</f>
        <v>N/A</v>
      </c>
      <c r="H3482" s="32" t="str">
        <f>IF(Businesses!H3483="","N/A",Businesses!H3483)</f>
        <v>N/A</v>
      </c>
      <c r="I3482" s="32" t="str">
        <f>IF(AND(Businesses!B3483="",Businesses!C3483&lt;&gt;""),0,IF(Businesses!B3483="","N/A",IF(ISNUMBER(Businesses!B3483),Businesses!B3483,0)))</f>
        <v>N/A</v>
      </c>
    </row>
    <row r="3483" spans="2:9">
      <c r="B3483" s="32" t="str">
        <f t="shared" si="109"/>
        <v>N/A</v>
      </c>
      <c r="C3483" s="32" t="str">
        <f>IF(AND(Businesses!D3484="",Businesses!E3484&lt;&gt;""),0,IF(Businesses!D3484="","N/A",IF(ISNUMBER(Businesses!D3484),Businesses!D3484,0)))</f>
        <v>N/A</v>
      </c>
      <c r="D3483" s="32" t="str">
        <f>IF(Businesses!E3484="","N/A",Businesses!E3484)</f>
        <v>N/A</v>
      </c>
      <c r="E3483" s="32" t="str">
        <f>IF(Businesses!F3484="","N/A",Businesses!F3484)</f>
        <v>N/A</v>
      </c>
      <c r="F3483" s="32" t="str">
        <f t="shared" si="108"/>
        <v>N/A</v>
      </c>
      <c r="G3483" s="32" t="str">
        <f>IF(Businesses!G3484="","N/A",Businesses!G3484)</f>
        <v>N/A</v>
      </c>
      <c r="H3483" s="32" t="str">
        <f>IF(Businesses!H3484="","N/A",Businesses!H3484)</f>
        <v>N/A</v>
      </c>
      <c r="I3483" s="32" t="str">
        <f>IF(AND(Businesses!B3484="",Businesses!C3484&lt;&gt;""),0,IF(Businesses!B3484="","N/A",IF(ISNUMBER(Businesses!B3484),Businesses!B3484,0)))</f>
        <v>N/A</v>
      </c>
    </row>
    <row r="3484" spans="2:9">
      <c r="B3484" s="32" t="str">
        <f t="shared" si="109"/>
        <v>N/A</v>
      </c>
      <c r="C3484" s="32" t="str">
        <f>IF(AND(Businesses!D3485="",Businesses!E3485&lt;&gt;""),0,IF(Businesses!D3485="","N/A",IF(ISNUMBER(Businesses!D3485),Businesses!D3485,0)))</f>
        <v>N/A</v>
      </c>
      <c r="D3484" s="32" t="str">
        <f>IF(Businesses!E3485="","N/A",Businesses!E3485)</f>
        <v>N/A</v>
      </c>
      <c r="E3484" s="32" t="str">
        <f>IF(Businesses!F3485="","N/A",Businesses!F3485)</f>
        <v>N/A</v>
      </c>
      <c r="F3484" s="32" t="str">
        <f t="shared" si="108"/>
        <v>N/A</v>
      </c>
      <c r="G3484" s="32" t="str">
        <f>IF(Businesses!G3485="","N/A",Businesses!G3485)</f>
        <v>N/A</v>
      </c>
      <c r="H3484" s="32" t="str">
        <f>IF(Businesses!H3485="","N/A",Businesses!H3485)</f>
        <v>N/A</v>
      </c>
      <c r="I3484" s="32" t="str">
        <f>IF(AND(Businesses!B3485="",Businesses!C3485&lt;&gt;""),0,IF(Businesses!B3485="","N/A",IF(ISNUMBER(Businesses!B3485),Businesses!B3485,0)))</f>
        <v>N/A</v>
      </c>
    </row>
    <row r="3485" spans="2:9">
      <c r="B3485" s="32" t="str">
        <f t="shared" si="109"/>
        <v>N/A</v>
      </c>
      <c r="C3485" s="32" t="str">
        <f>IF(AND(Businesses!D3486="",Businesses!E3486&lt;&gt;""),0,IF(Businesses!D3486="","N/A",IF(ISNUMBER(Businesses!D3486),Businesses!D3486,0)))</f>
        <v>N/A</v>
      </c>
      <c r="D3485" s="32" t="str">
        <f>IF(Businesses!E3486="","N/A",Businesses!E3486)</f>
        <v>N/A</v>
      </c>
      <c r="E3485" s="32" t="str">
        <f>IF(Businesses!F3486="","N/A",Businesses!F3486)</f>
        <v>N/A</v>
      </c>
      <c r="F3485" s="32" t="str">
        <f t="shared" si="108"/>
        <v>N/A</v>
      </c>
      <c r="G3485" s="32" t="str">
        <f>IF(Businesses!G3486="","N/A",Businesses!G3486)</f>
        <v>N/A</v>
      </c>
      <c r="H3485" s="32" t="str">
        <f>IF(Businesses!H3486="","N/A",Businesses!H3486)</f>
        <v>N/A</v>
      </c>
      <c r="I3485" s="32" t="str">
        <f>IF(AND(Businesses!B3486="",Businesses!C3486&lt;&gt;""),0,IF(Businesses!B3486="","N/A",IF(ISNUMBER(Businesses!B3486),Businesses!B3486,0)))</f>
        <v>N/A</v>
      </c>
    </row>
    <row r="3486" spans="2:9">
      <c r="B3486" s="32" t="str">
        <f t="shared" si="109"/>
        <v>N/A</v>
      </c>
      <c r="C3486" s="32" t="str">
        <f>IF(AND(Businesses!D3487="",Businesses!E3487&lt;&gt;""),0,IF(Businesses!D3487="","N/A",IF(ISNUMBER(Businesses!D3487),Businesses!D3487,0)))</f>
        <v>N/A</v>
      </c>
      <c r="D3486" s="32" t="str">
        <f>IF(Businesses!E3487="","N/A",Businesses!E3487)</f>
        <v>N/A</v>
      </c>
      <c r="E3486" s="32" t="str">
        <f>IF(Businesses!F3487="","N/A",Businesses!F3487)</f>
        <v>N/A</v>
      </c>
      <c r="F3486" s="32" t="str">
        <f t="shared" si="108"/>
        <v>N/A</v>
      </c>
      <c r="G3486" s="32" t="str">
        <f>IF(Businesses!G3487="","N/A",Businesses!G3487)</f>
        <v>N/A</v>
      </c>
      <c r="H3486" s="32" t="str">
        <f>IF(Businesses!H3487="","N/A",Businesses!H3487)</f>
        <v>N/A</v>
      </c>
      <c r="I3486" s="32" t="str">
        <f>IF(AND(Businesses!B3487="",Businesses!C3487&lt;&gt;""),0,IF(Businesses!B3487="","N/A",IF(ISNUMBER(Businesses!B3487),Businesses!B3487,0)))</f>
        <v>N/A</v>
      </c>
    </row>
    <row r="3487" spans="2:9">
      <c r="B3487" s="32" t="str">
        <f t="shared" si="109"/>
        <v>N/A</v>
      </c>
      <c r="C3487" s="32" t="str">
        <f>IF(AND(Businesses!D3488="",Businesses!E3488&lt;&gt;""),0,IF(Businesses!D3488="","N/A",IF(ISNUMBER(Businesses!D3488),Businesses!D3488,0)))</f>
        <v>N/A</v>
      </c>
      <c r="D3487" s="32" t="str">
        <f>IF(Businesses!E3488="","N/A",Businesses!E3488)</f>
        <v>N/A</v>
      </c>
      <c r="E3487" s="32" t="str">
        <f>IF(Businesses!F3488="","N/A",Businesses!F3488)</f>
        <v>N/A</v>
      </c>
      <c r="F3487" s="32" t="str">
        <f t="shared" si="108"/>
        <v>N/A</v>
      </c>
      <c r="G3487" s="32" t="str">
        <f>IF(Businesses!G3488="","N/A",Businesses!G3488)</f>
        <v>N/A</v>
      </c>
      <c r="H3487" s="32" t="str">
        <f>IF(Businesses!H3488="","N/A",Businesses!H3488)</f>
        <v>N/A</v>
      </c>
      <c r="I3487" s="32" t="str">
        <f>IF(AND(Businesses!B3488="",Businesses!C3488&lt;&gt;""),0,IF(Businesses!B3488="","N/A",IF(ISNUMBER(Businesses!B3488),Businesses!B3488,0)))</f>
        <v>N/A</v>
      </c>
    </row>
    <row r="3488" spans="2:9">
      <c r="B3488" s="32" t="str">
        <f t="shared" si="109"/>
        <v>N/A</v>
      </c>
      <c r="C3488" s="32" t="str">
        <f>IF(AND(Businesses!D3489="",Businesses!E3489&lt;&gt;""),0,IF(Businesses!D3489="","N/A",IF(ISNUMBER(Businesses!D3489),Businesses!D3489,0)))</f>
        <v>N/A</v>
      </c>
      <c r="D3488" s="32" t="str">
        <f>IF(Businesses!E3489="","N/A",Businesses!E3489)</f>
        <v>N/A</v>
      </c>
      <c r="E3488" s="32" t="str">
        <f>IF(Businesses!F3489="","N/A",Businesses!F3489)</f>
        <v>N/A</v>
      </c>
      <c r="F3488" s="32" t="str">
        <f t="shared" si="108"/>
        <v>N/A</v>
      </c>
      <c r="G3488" s="32" t="str">
        <f>IF(Businesses!G3489="","N/A",Businesses!G3489)</f>
        <v>N/A</v>
      </c>
      <c r="H3488" s="32" t="str">
        <f>IF(Businesses!H3489="","N/A",Businesses!H3489)</f>
        <v>N/A</v>
      </c>
      <c r="I3488" s="32" t="str">
        <f>IF(AND(Businesses!B3489="",Businesses!C3489&lt;&gt;""),0,IF(Businesses!B3489="","N/A",IF(ISNUMBER(Businesses!B3489),Businesses!B3489,0)))</f>
        <v>N/A</v>
      </c>
    </row>
    <row r="3489" spans="2:9">
      <c r="B3489" s="32" t="str">
        <f t="shared" si="109"/>
        <v>N/A</v>
      </c>
      <c r="C3489" s="32" t="str">
        <f>IF(AND(Businesses!D3490="",Businesses!E3490&lt;&gt;""),0,IF(Businesses!D3490="","N/A",IF(ISNUMBER(Businesses!D3490),Businesses!D3490,0)))</f>
        <v>N/A</v>
      </c>
      <c r="D3489" s="32" t="str">
        <f>IF(Businesses!E3490="","N/A",Businesses!E3490)</f>
        <v>N/A</v>
      </c>
      <c r="E3489" s="32" t="str">
        <f>IF(Businesses!F3490="","N/A",Businesses!F3490)</f>
        <v>N/A</v>
      </c>
      <c r="F3489" s="32" t="str">
        <f t="shared" si="108"/>
        <v>N/A</v>
      </c>
      <c r="G3489" s="32" t="str">
        <f>IF(Businesses!G3490="","N/A",Businesses!G3490)</f>
        <v>N/A</v>
      </c>
      <c r="H3489" s="32" t="str">
        <f>IF(Businesses!H3490="","N/A",Businesses!H3490)</f>
        <v>N/A</v>
      </c>
      <c r="I3489" s="32" t="str">
        <f>IF(AND(Businesses!B3490="",Businesses!C3490&lt;&gt;""),0,IF(Businesses!B3490="","N/A",IF(ISNUMBER(Businesses!B3490),Businesses!B3490,0)))</f>
        <v>N/A</v>
      </c>
    </row>
    <row r="3490" spans="2:9">
      <c r="B3490" s="32" t="str">
        <f t="shared" si="109"/>
        <v>N/A</v>
      </c>
      <c r="C3490" s="32" t="str">
        <f>IF(AND(Businesses!D3491="",Businesses!E3491&lt;&gt;""),0,IF(Businesses!D3491="","N/A",IF(ISNUMBER(Businesses!D3491),Businesses!D3491,0)))</f>
        <v>N/A</v>
      </c>
      <c r="D3490" s="32" t="str">
        <f>IF(Businesses!E3491="","N/A",Businesses!E3491)</f>
        <v>N/A</v>
      </c>
      <c r="E3490" s="32" t="str">
        <f>IF(Businesses!F3491="","N/A",Businesses!F3491)</f>
        <v>N/A</v>
      </c>
      <c r="F3490" s="32" t="str">
        <f t="shared" si="108"/>
        <v>N/A</v>
      </c>
      <c r="G3490" s="32" t="str">
        <f>IF(Businesses!G3491="","N/A",Businesses!G3491)</f>
        <v>N/A</v>
      </c>
      <c r="H3490" s="32" t="str">
        <f>IF(Businesses!H3491="","N/A",Businesses!H3491)</f>
        <v>N/A</v>
      </c>
      <c r="I3490" s="32" t="str">
        <f>IF(AND(Businesses!B3491="",Businesses!C3491&lt;&gt;""),0,IF(Businesses!B3491="","N/A",IF(ISNUMBER(Businesses!B3491),Businesses!B3491,0)))</f>
        <v>N/A</v>
      </c>
    </row>
    <row r="3491" spans="2:9">
      <c r="B3491" s="32" t="str">
        <f t="shared" si="109"/>
        <v>N/A</v>
      </c>
      <c r="C3491" s="32" t="str">
        <f>IF(AND(Businesses!D3492="",Businesses!E3492&lt;&gt;""),0,IF(Businesses!D3492="","N/A",IF(ISNUMBER(Businesses!D3492),Businesses!D3492,0)))</f>
        <v>N/A</v>
      </c>
      <c r="D3491" s="32" t="str">
        <f>IF(Businesses!E3492="","N/A",Businesses!E3492)</f>
        <v>N/A</v>
      </c>
      <c r="E3491" s="32" t="str">
        <f>IF(Businesses!F3492="","N/A",Businesses!F3492)</f>
        <v>N/A</v>
      </c>
      <c r="F3491" s="32" t="str">
        <f t="shared" si="108"/>
        <v>N/A</v>
      </c>
      <c r="G3491" s="32" t="str">
        <f>IF(Businesses!G3492="","N/A",Businesses!G3492)</f>
        <v>N/A</v>
      </c>
      <c r="H3491" s="32" t="str">
        <f>IF(Businesses!H3492="","N/A",Businesses!H3492)</f>
        <v>N/A</v>
      </c>
      <c r="I3491" s="32" t="str">
        <f>IF(AND(Businesses!B3492="",Businesses!C3492&lt;&gt;""),0,IF(Businesses!B3492="","N/A",IF(ISNUMBER(Businesses!B3492),Businesses!B3492,0)))</f>
        <v>N/A</v>
      </c>
    </row>
    <row r="3492" spans="2:9">
      <c r="B3492" s="32" t="str">
        <f t="shared" si="109"/>
        <v>N/A</v>
      </c>
      <c r="C3492" s="32" t="str">
        <f>IF(AND(Businesses!D3493="",Businesses!E3493&lt;&gt;""),0,IF(Businesses!D3493="","N/A",IF(ISNUMBER(Businesses!D3493),Businesses!D3493,0)))</f>
        <v>N/A</v>
      </c>
      <c r="D3492" s="32" t="str">
        <f>IF(Businesses!E3493="","N/A",Businesses!E3493)</f>
        <v>N/A</v>
      </c>
      <c r="E3492" s="32" t="str">
        <f>IF(Businesses!F3493="","N/A",Businesses!F3493)</f>
        <v>N/A</v>
      </c>
      <c r="F3492" s="32" t="str">
        <f t="shared" si="108"/>
        <v>N/A</v>
      </c>
      <c r="G3492" s="32" t="str">
        <f>IF(Businesses!G3493="","N/A",Businesses!G3493)</f>
        <v>N/A</v>
      </c>
      <c r="H3492" s="32" t="str">
        <f>IF(Businesses!H3493="","N/A",Businesses!H3493)</f>
        <v>N/A</v>
      </c>
      <c r="I3492" s="32" t="str">
        <f>IF(AND(Businesses!B3493="",Businesses!C3493&lt;&gt;""),0,IF(Businesses!B3493="","N/A",IF(ISNUMBER(Businesses!B3493),Businesses!B3493,0)))</f>
        <v>N/A</v>
      </c>
    </row>
    <row r="3493" spans="2:9">
      <c r="B3493" s="32" t="str">
        <f t="shared" si="109"/>
        <v>N/A</v>
      </c>
      <c r="C3493" s="32" t="str">
        <f>IF(AND(Businesses!D3494="",Businesses!E3494&lt;&gt;""),0,IF(Businesses!D3494="","N/A",IF(ISNUMBER(Businesses!D3494),Businesses!D3494,0)))</f>
        <v>N/A</v>
      </c>
      <c r="D3493" s="32" t="str">
        <f>IF(Businesses!E3494="","N/A",Businesses!E3494)</f>
        <v>N/A</v>
      </c>
      <c r="E3493" s="32" t="str">
        <f>IF(Businesses!F3494="","N/A",Businesses!F3494)</f>
        <v>N/A</v>
      </c>
      <c r="F3493" s="32" t="str">
        <f t="shared" si="108"/>
        <v>N/A</v>
      </c>
      <c r="G3493" s="32" t="str">
        <f>IF(Businesses!G3494="","N/A",Businesses!G3494)</f>
        <v>N/A</v>
      </c>
      <c r="H3493" s="32" t="str">
        <f>IF(Businesses!H3494="","N/A",Businesses!H3494)</f>
        <v>N/A</v>
      </c>
      <c r="I3493" s="32" t="str">
        <f>IF(AND(Businesses!B3494="",Businesses!C3494&lt;&gt;""),0,IF(Businesses!B3494="","N/A",IF(ISNUMBER(Businesses!B3494),Businesses!B3494,0)))</f>
        <v>N/A</v>
      </c>
    </row>
    <row r="3494" spans="2:9">
      <c r="B3494" s="32" t="str">
        <f t="shared" si="109"/>
        <v>N/A</v>
      </c>
      <c r="C3494" s="32" t="str">
        <f>IF(AND(Businesses!D3495="",Businesses!E3495&lt;&gt;""),0,IF(Businesses!D3495="","N/A",IF(ISNUMBER(Businesses!D3495),Businesses!D3495,0)))</f>
        <v>N/A</v>
      </c>
      <c r="D3494" s="32" t="str">
        <f>IF(Businesses!E3495="","N/A",Businesses!E3495)</f>
        <v>N/A</v>
      </c>
      <c r="E3494" s="32" t="str">
        <f>IF(Businesses!F3495="","N/A",Businesses!F3495)</f>
        <v>N/A</v>
      </c>
      <c r="F3494" s="32" t="str">
        <f t="shared" si="108"/>
        <v>N/A</v>
      </c>
      <c r="G3494" s="32" t="str">
        <f>IF(Businesses!G3495="","N/A",Businesses!G3495)</f>
        <v>N/A</v>
      </c>
      <c r="H3494" s="32" t="str">
        <f>IF(Businesses!H3495="","N/A",Businesses!H3495)</f>
        <v>N/A</v>
      </c>
      <c r="I3494" s="32" t="str">
        <f>IF(AND(Businesses!B3495="",Businesses!C3495&lt;&gt;""),0,IF(Businesses!B3495="","N/A",IF(ISNUMBER(Businesses!B3495),Businesses!B3495,0)))</f>
        <v>N/A</v>
      </c>
    </row>
    <row r="3495" spans="2:9">
      <c r="B3495" s="32" t="str">
        <f t="shared" si="109"/>
        <v>N/A</v>
      </c>
      <c r="C3495" s="32" t="str">
        <f>IF(AND(Businesses!D3496="",Businesses!E3496&lt;&gt;""),0,IF(Businesses!D3496="","N/A",IF(ISNUMBER(Businesses!D3496),Businesses!D3496,0)))</f>
        <v>N/A</v>
      </c>
      <c r="D3495" s="32" t="str">
        <f>IF(Businesses!E3496="","N/A",Businesses!E3496)</f>
        <v>N/A</v>
      </c>
      <c r="E3495" s="32" t="str">
        <f>IF(Businesses!F3496="","N/A",Businesses!F3496)</f>
        <v>N/A</v>
      </c>
      <c r="F3495" s="32" t="str">
        <f t="shared" si="108"/>
        <v>N/A</v>
      </c>
      <c r="G3495" s="32" t="str">
        <f>IF(Businesses!G3496="","N/A",Businesses!G3496)</f>
        <v>N/A</v>
      </c>
      <c r="H3495" s="32" t="str">
        <f>IF(Businesses!H3496="","N/A",Businesses!H3496)</f>
        <v>N/A</v>
      </c>
      <c r="I3495" s="32" t="str">
        <f>IF(AND(Businesses!B3496="",Businesses!C3496&lt;&gt;""),0,IF(Businesses!B3496="","N/A",IF(ISNUMBER(Businesses!B3496),Businesses!B3496,0)))</f>
        <v>N/A</v>
      </c>
    </row>
    <row r="3496" spans="2:9">
      <c r="B3496" s="32" t="str">
        <f t="shared" si="109"/>
        <v>N/A</v>
      </c>
      <c r="C3496" s="32" t="str">
        <f>IF(AND(Businesses!D3497="",Businesses!E3497&lt;&gt;""),0,IF(Businesses!D3497="","N/A",IF(ISNUMBER(Businesses!D3497),Businesses!D3497,0)))</f>
        <v>N/A</v>
      </c>
      <c r="D3496" s="32" t="str">
        <f>IF(Businesses!E3497="","N/A",Businesses!E3497)</f>
        <v>N/A</v>
      </c>
      <c r="E3496" s="32" t="str">
        <f>IF(Businesses!F3497="","N/A",Businesses!F3497)</f>
        <v>N/A</v>
      </c>
      <c r="F3496" s="32" t="str">
        <f t="shared" si="108"/>
        <v>N/A</v>
      </c>
      <c r="G3496" s="32" t="str">
        <f>IF(Businesses!G3497="","N/A",Businesses!G3497)</f>
        <v>N/A</v>
      </c>
      <c r="H3496" s="32" t="str">
        <f>IF(Businesses!H3497="","N/A",Businesses!H3497)</f>
        <v>N/A</v>
      </c>
      <c r="I3496" s="32" t="str">
        <f>IF(AND(Businesses!B3497="",Businesses!C3497&lt;&gt;""),0,IF(Businesses!B3497="","N/A",IF(ISNUMBER(Businesses!B3497),Businesses!B3497,0)))</f>
        <v>N/A</v>
      </c>
    </row>
    <row r="3497" spans="2:9">
      <c r="B3497" s="32" t="str">
        <f t="shared" si="109"/>
        <v>N/A</v>
      </c>
      <c r="C3497" s="32" t="str">
        <f>IF(AND(Businesses!D3498="",Businesses!E3498&lt;&gt;""),0,IF(Businesses!D3498="","N/A",IF(ISNUMBER(Businesses!D3498),Businesses!D3498,0)))</f>
        <v>N/A</v>
      </c>
      <c r="D3497" s="32" t="str">
        <f>IF(Businesses!E3498="","N/A",Businesses!E3498)</f>
        <v>N/A</v>
      </c>
      <c r="E3497" s="32" t="str">
        <f>IF(Businesses!F3498="","N/A",Businesses!F3498)</f>
        <v>N/A</v>
      </c>
      <c r="F3497" s="32" t="str">
        <f t="shared" si="108"/>
        <v>N/A</v>
      </c>
      <c r="G3497" s="32" t="str">
        <f>IF(Businesses!G3498="","N/A",Businesses!G3498)</f>
        <v>N/A</v>
      </c>
      <c r="H3497" s="32" t="str">
        <f>IF(Businesses!H3498="","N/A",Businesses!H3498)</f>
        <v>N/A</v>
      </c>
      <c r="I3497" s="32" t="str">
        <f>IF(AND(Businesses!B3498="",Businesses!C3498&lt;&gt;""),0,IF(Businesses!B3498="","N/A",IF(ISNUMBER(Businesses!B3498),Businesses!B3498,0)))</f>
        <v>N/A</v>
      </c>
    </row>
    <row r="3498" spans="2:9">
      <c r="B3498" s="32" t="str">
        <f t="shared" si="109"/>
        <v>N/A</v>
      </c>
      <c r="C3498" s="32" t="str">
        <f>IF(AND(Businesses!D3499="",Businesses!E3499&lt;&gt;""),0,IF(Businesses!D3499="","N/A",IF(ISNUMBER(Businesses!D3499),Businesses!D3499,0)))</f>
        <v>N/A</v>
      </c>
      <c r="D3498" s="32" t="str">
        <f>IF(Businesses!E3499="","N/A",Businesses!E3499)</f>
        <v>N/A</v>
      </c>
      <c r="E3498" s="32" t="str">
        <f>IF(Businesses!F3499="","N/A",Businesses!F3499)</f>
        <v>N/A</v>
      </c>
      <c r="F3498" s="32" t="str">
        <f t="shared" si="108"/>
        <v>N/A</v>
      </c>
      <c r="G3498" s="32" t="str">
        <f>IF(Businesses!G3499="","N/A",Businesses!G3499)</f>
        <v>N/A</v>
      </c>
      <c r="H3498" s="32" t="str">
        <f>IF(Businesses!H3499="","N/A",Businesses!H3499)</f>
        <v>N/A</v>
      </c>
      <c r="I3498" s="32" t="str">
        <f>IF(AND(Businesses!B3499="",Businesses!C3499&lt;&gt;""),0,IF(Businesses!B3499="","N/A",IF(ISNUMBER(Businesses!B3499),Businesses!B3499,0)))</f>
        <v>N/A</v>
      </c>
    </row>
    <row r="3499" spans="2:9">
      <c r="B3499" s="32" t="str">
        <f t="shared" si="109"/>
        <v>N/A</v>
      </c>
      <c r="C3499" s="32" t="str">
        <f>IF(AND(Businesses!D3500="",Businesses!E3500&lt;&gt;""),0,IF(Businesses!D3500="","N/A",IF(ISNUMBER(Businesses!D3500),Businesses!D3500,0)))</f>
        <v>N/A</v>
      </c>
      <c r="D3499" s="32" t="str">
        <f>IF(Businesses!E3500="","N/A",Businesses!E3500)</f>
        <v>N/A</v>
      </c>
      <c r="E3499" s="32" t="str">
        <f>IF(Businesses!F3500="","N/A",Businesses!F3500)</f>
        <v>N/A</v>
      </c>
      <c r="F3499" s="32" t="str">
        <f t="shared" si="108"/>
        <v>N/A</v>
      </c>
      <c r="G3499" s="32" t="str">
        <f>IF(Businesses!G3500="","N/A",Businesses!G3500)</f>
        <v>N/A</v>
      </c>
      <c r="H3499" s="32" t="str">
        <f>IF(Businesses!H3500="","N/A",Businesses!H3500)</f>
        <v>N/A</v>
      </c>
      <c r="I3499" s="32" t="str">
        <f>IF(AND(Businesses!B3500="",Businesses!C3500&lt;&gt;""),0,IF(Businesses!B3500="","N/A",IF(ISNUMBER(Businesses!B3500),Businesses!B3500,0)))</f>
        <v>N/A</v>
      </c>
    </row>
    <row r="3500" spans="2:9">
      <c r="B3500" s="32" t="str">
        <f t="shared" si="109"/>
        <v>N/A</v>
      </c>
      <c r="C3500" s="32" t="str">
        <f>IF(AND(Businesses!D3501="",Businesses!E3501&lt;&gt;""),0,IF(Businesses!D3501="","N/A",IF(ISNUMBER(Businesses!D3501),Businesses!D3501,0)))</f>
        <v>N/A</v>
      </c>
      <c r="D3500" s="32" t="str">
        <f>IF(Businesses!E3501="","N/A",Businesses!E3501)</f>
        <v>N/A</v>
      </c>
      <c r="E3500" s="32" t="str">
        <f>IF(Businesses!F3501="","N/A",Businesses!F3501)</f>
        <v>N/A</v>
      </c>
      <c r="F3500" s="32" t="str">
        <f t="shared" si="108"/>
        <v>N/A</v>
      </c>
      <c r="G3500" s="32" t="str">
        <f>IF(Businesses!G3501="","N/A",Businesses!G3501)</f>
        <v>N/A</v>
      </c>
      <c r="H3500" s="32" t="str">
        <f>IF(Businesses!H3501="","N/A",Businesses!H3501)</f>
        <v>N/A</v>
      </c>
      <c r="I3500" s="32" t="str">
        <f>IF(AND(Businesses!B3501="",Businesses!C3501&lt;&gt;""),0,IF(Businesses!B3501="","N/A",IF(ISNUMBER(Businesses!B3501),Businesses!B3501,0)))</f>
        <v>N/A</v>
      </c>
    </row>
    <row r="3501" spans="2:9">
      <c r="B3501" s="32" t="str">
        <f t="shared" si="109"/>
        <v>N/A</v>
      </c>
      <c r="C3501" s="32" t="str">
        <f>IF(AND(Businesses!D3502="",Businesses!E3502&lt;&gt;""),0,IF(Businesses!D3502="","N/A",IF(ISNUMBER(Businesses!D3502),Businesses!D3502,0)))</f>
        <v>N/A</v>
      </c>
      <c r="D3501" s="32" t="str">
        <f>IF(Businesses!E3502="","N/A",Businesses!E3502)</f>
        <v>N/A</v>
      </c>
      <c r="E3501" s="32" t="str">
        <f>IF(Businesses!F3502="","N/A",Businesses!F3502)</f>
        <v>N/A</v>
      </c>
      <c r="F3501" s="32" t="str">
        <f t="shared" si="108"/>
        <v>N/A</v>
      </c>
      <c r="G3501" s="32" t="str">
        <f>IF(Businesses!G3502="","N/A",Businesses!G3502)</f>
        <v>N/A</v>
      </c>
      <c r="H3501" s="32" t="str">
        <f>IF(Businesses!H3502="","N/A",Businesses!H3502)</f>
        <v>N/A</v>
      </c>
      <c r="I3501" s="32" t="str">
        <f>IF(AND(Businesses!B3502="",Businesses!C3502&lt;&gt;""),0,IF(Businesses!B3502="","N/A",IF(ISNUMBER(Businesses!B3502),Businesses!B3502,0)))</f>
        <v>N/A</v>
      </c>
    </row>
    <row r="3502" spans="2:9">
      <c r="B3502" s="32" t="str">
        <f t="shared" si="109"/>
        <v>N/A</v>
      </c>
      <c r="C3502" s="32" t="str">
        <f>IF(AND(Businesses!D3503="",Businesses!E3503&lt;&gt;""),0,IF(Businesses!D3503="","N/A",IF(ISNUMBER(Businesses!D3503),Businesses!D3503,0)))</f>
        <v>N/A</v>
      </c>
      <c r="D3502" s="32" t="str">
        <f>IF(Businesses!E3503="","N/A",Businesses!E3503)</f>
        <v>N/A</v>
      </c>
      <c r="E3502" s="32" t="str">
        <f>IF(Businesses!F3503="","N/A",Businesses!F3503)</f>
        <v>N/A</v>
      </c>
      <c r="F3502" s="32" t="str">
        <f t="shared" si="108"/>
        <v>N/A</v>
      </c>
      <c r="G3502" s="32" t="str">
        <f>IF(Businesses!G3503="","N/A",Businesses!G3503)</f>
        <v>N/A</v>
      </c>
      <c r="H3502" s="32" t="str">
        <f>IF(Businesses!H3503="","N/A",Businesses!H3503)</f>
        <v>N/A</v>
      </c>
      <c r="I3502" s="32" t="str">
        <f>IF(AND(Businesses!B3503="",Businesses!C3503&lt;&gt;""),0,IF(Businesses!B3503="","N/A",IF(ISNUMBER(Businesses!B3503),Businesses!B3503,0)))</f>
        <v>N/A</v>
      </c>
    </row>
    <row r="3503" spans="2:9">
      <c r="B3503" s="32" t="str">
        <f t="shared" si="109"/>
        <v>N/A</v>
      </c>
      <c r="C3503" s="32" t="str">
        <f>IF(AND(Businesses!D3504="",Businesses!E3504&lt;&gt;""),0,IF(Businesses!D3504="","N/A",IF(ISNUMBER(Businesses!D3504),Businesses!D3504,0)))</f>
        <v>N/A</v>
      </c>
      <c r="D3503" s="32" t="str">
        <f>IF(Businesses!E3504="","N/A",Businesses!E3504)</f>
        <v>N/A</v>
      </c>
      <c r="E3503" s="32" t="str">
        <f>IF(Businesses!F3504="","N/A",Businesses!F3504)</f>
        <v>N/A</v>
      </c>
      <c r="F3503" s="32" t="str">
        <f t="shared" si="108"/>
        <v>N/A</v>
      </c>
      <c r="G3503" s="32" t="str">
        <f>IF(Businesses!G3504="","N/A",Businesses!G3504)</f>
        <v>N/A</v>
      </c>
      <c r="H3503" s="32" t="str">
        <f>IF(Businesses!H3504="","N/A",Businesses!H3504)</f>
        <v>N/A</v>
      </c>
      <c r="I3503" s="32" t="str">
        <f>IF(AND(Businesses!B3504="",Businesses!C3504&lt;&gt;""),0,IF(Businesses!B3504="","N/A",IF(ISNUMBER(Businesses!B3504),Businesses!B3504,0)))</f>
        <v>N/A</v>
      </c>
    </row>
    <row r="3504" spans="2:9">
      <c r="B3504" s="32" t="str">
        <f t="shared" si="109"/>
        <v>N/A</v>
      </c>
      <c r="C3504" s="32" t="str">
        <f>IF(AND(Businesses!D3505="",Businesses!E3505&lt;&gt;""),0,IF(Businesses!D3505="","N/A",IF(ISNUMBER(Businesses!D3505),Businesses!D3505,0)))</f>
        <v>N/A</v>
      </c>
      <c r="D3504" s="32" t="str">
        <f>IF(Businesses!E3505="","N/A",Businesses!E3505)</f>
        <v>N/A</v>
      </c>
      <c r="E3504" s="32" t="str">
        <f>IF(Businesses!F3505="","N/A",Businesses!F3505)</f>
        <v>N/A</v>
      </c>
      <c r="F3504" s="32" t="str">
        <f t="shared" si="108"/>
        <v>N/A</v>
      </c>
      <c r="G3504" s="32" t="str">
        <f>IF(Businesses!G3505="","N/A",Businesses!G3505)</f>
        <v>N/A</v>
      </c>
      <c r="H3504" s="32" t="str">
        <f>IF(Businesses!H3505="","N/A",Businesses!H3505)</f>
        <v>N/A</v>
      </c>
      <c r="I3504" s="32" t="str">
        <f>IF(AND(Businesses!B3505="",Businesses!C3505&lt;&gt;""),0,IF(Businesses!B3505="","N/A",IF(ISNUMBER(Businesses!B3505),Businesses!B3505,0)))</f>
        <v>N/A</v>
      </c>
    </row>
    <row r="3505" spans="2:9">
      <c r="B3505" s="32" t="str">
        <f t="shared" si="109"/>
        <v>N/A</v>
      </c>
      <c r="C3505" s="32" t="str">
        <f>IF(AND(Businesses!D3506="",Businesses!E3506&lt;&gt;""),0,IF(Businesses!D3506="","N/A",IF(ISNUMBER(Businesses!D3506),Businesses!D3506,0)))</f>
        <v>N/A</v>
      </c>
      <c r="D3505" s="32" t="str">
        <f>IF(Businesses!E3506="","N/A",Businesses!E3506)</f>
        <v>N/A</v>
      </c>
      <c r="E3505" s="32" t="str">
        <f>IF(Businesses!F3506="","N/A",Businesses!F3506)</f>
        <v>N/A</v>
      </c>
      <c r="F3505" s="32" t="str">
        <f t="shared" si="108"/>
        <v>N/A</v>
      </c>
      <c r="G3505" s="32" t="str">
        <f>IF(Businesses!G3506="","N/A",Businesses!G3506)</f>
        <v>N/A</v>
      </c>
      <c r="H3505" s="32" t="str">
        <f>IF(Businesses!H3506="","N/A",Businesses!H3506)</f>
        <v>N/A</v>
      </c>
      <c r="I3505" s="32" t="str">
        <f>IF(AND(Businesses!B3506="",Businesses!C3506&lt;&gt;""),0,IF(Businesses!B3506="","N/A",IF(ISNUMBER(Businesses!B3506),Businesses!B3506,0)))</f>
        <v>N/A</v>
      </c>
    </row>
    <row r="3506" spans="2:9">
      <c r="B3506" s="32" t="str">
        <f t="shared" si="109"/>
        <v>N/A</v>
      </c>
      <c r="C3506" s="32" t="str">
        <f>IF(AND(Businesses!D3507="",Businesses!E3507&lt;&gt;""),0,IF(Businesses!D3507="","N/A",IF(ISNUMBER(Businesses!D3507),Businesses!D3507,0)))</f>
        <v>N/A</v>
      </c>
      <c r="D3506" s="32" t="str">
        <f>IF(Businesses!E3507="","N/A",Businesses!E3507)</f>
        <v>N/A</v>
      </c>
      <c r="E3506" s="32" t="str">
        <f>IF(Businesses!F3507="","N/A",Businesses!F3507)</f>
        <v>N/A</v>
      </c>
      <c r="F3506" s="32" t="str">
        <f t="shared" si="108"/>
        <v>N/A</v>
      </c>
      <c r="G3506" s="32" t="str">
        <f>IF(Businesses!G3507="","N/A",Businesses!G3507)</f>
        <v>N/A</v>
      </c>
      <c r="H3506" s="32" t="str">
        <f>IF(Businesses!H3507="","N/A",Businesses!H3507)</f>
        <v>N/A</v>
      </c>
      <c r="I3506" s="32" t="str">
        <f>IF(AND(Businesses!B3507="",Businesses!C3507&lt;&gt;""),0,IF(Businesses!B3507="","N/A",IF(ISNUMBER(Businesses!B3507),Businesses!B3507,0)))</f>
        <v>N/A</v>
      </c>
    </row>
    <row r="3507" spans="2:9">
      <c r="B3507" s="32" t="str">
        <f t="shared" si="109"/>
        <v>N/A</v>
      </c>
      <c r="C3507" s="32" t="str">
        <f>IF(AND(Businesses!D3508="",Businesses!E3508&lt;&gt;""),0,IF(Businesses!D3508="","N/A",IF(ISNUMBER(Businesses!D3508),Businesses!D3508,0)))</f>
        <v>N/A</v>
      </c>
      <c r="D3507" s="32" t="str">
        <f>IF(Businesses!E3508="","N/A",Businesses!E3508)</f>
        <v>N/A</v>
      </c>
      <c r="E3507" s="32" t="str">
        <f>IF(Businesses!F3508="","N/A",Businesses!F3508)</f>
        <v>N/A</v>
      </c>
      <c r="F3507" s="32" t="str">
        <f t="shared" si="108"/>
        <v>N/A</v>
      </c>
      <c r="G3507" s="32" t="str">
        <f>IF(Businesses!G3508="","N/A",Businesses!G3508)</f>
        <v>N/A</v>
      </c>
      <c r="H3507" s="32" t="str">
        <f>IF(Businesses!H3508="","N/A",Businesses!H3508)</f>
        <v>N/A</v>
      </c>
      <c r="I3507" s="32" t="str">
        <f>IF(AND(Businesses!B3508="",Businesses!C3508&lt;&gt;""),0,IF(Businesses!B3508="","N/A",IF(ISNUMBER(Businesses!B3508),Businesses!B3508,0)))</f>
        <v>N/A</v>
      </c>
    </row>
    <row r="3508" spans="2:9">
      <c r="B3508" s="32" t="str">
        <f t="shared" si="109"/>
        <v>N/A</v>
      </c>
      <c r="C3508" s="32" t="str">
        <f>IF(AND(Businesses!D3509="",Businesses!E3509&lt;&gt;""),0,IF(Businesses!D3509="","N/A",IF(ISNUMBER(Businesses!D3509),Businesses!D3509,0)))</f>
        <v>N/A</v>
      </c>
      <c r="D3508" s="32" t="str">
        <f>IF(Businesses!E3509="","N/A",Businesses!E3509)</f>
        <v>N/A</v>
      </c>
      <c r="E3508" s="32" t="str">
        <f>IF(Businesses!F3509="","N/A",Businesses!F3509)</f>
        <v>N/A</v>
      </c>
      <c r="F3508" s="32" t="str">
        <f t="shared" si="108"/>
        <v>N/A</v>
      </c>
      <c r="G3508" s="32" t="str">
        <f>IF(Businesses!G3509="","N/A",Businesses!G3509)</f>
        <v>N/A</v>
      </c>
      <c r="H3508" s="32" t="str">
        <f>IF(Businesses!H3509="","N/A",Businesses!H3509)</f>
        <v>N/A</v>
      </c>
      <c r="I3508" s="32" t="str">
        <f>IF(AND(Businesses!B3509="",Businesses!C3509&lt;&gt;""),0,IF(Businesses!B3509="","N/A",IF(ISNUMBER(Businesses!B3509),Businesses!B3509,0)))</f>
        <v>N/A</v>
      </c>
    </row>
    <row r="3509" spans="2:9">
      <c r="B3509" s="32" t="str">
        <f t="shared" si="109"/>
        <v>N/A</v>
      </c>
      <c r="C3509" s="32" t="str">
        <f>IF(AND(Businesses!D3510="",Businesses!E3510&lt;&gt;""),0,IF(Businesses!D3510="","N/A",IF(ISNUMBER(Businesses!D3510),Businesses!D3510,0)))</f>
        <v>N/A</v>
      </c>
      <c r="D3509" s="32" t="str">
        <f>IF(Businesses!E3510="","N/A",Businesses!E3510)</f>
        <v>N/A</v>
      </c>
      <c r="E3509" s="32" t="str">
        <f>IF(Businesses!F3510="","N/A",Businesses!F3510)</f>
        <v>N/A</v>
      </c>
      <c r="F3509" s="32" t="str">
        <f t="shared" si="108"/>
        <v>N/A</v>
      </c>
      <c r="G3509" s="32" t="str">
        <f>IF(Businesses!G3510="","N/A",Businesses!G3510)</f>
        <v>N/A</v>
      </c>
      <c r="H3509" s="32" t="str">
        <f>IF(Businesses!H3510="","N/A",Businesses!H3510)</f>
        <v>N/A</v>
      </c>
      <c r="I3509" s="32" t="str">
        <f>IF(AND(Businesses!B3510="",Businesses!C3510&lt;&gt;""),0,IF(Businesses!B3510="","N/A",IF(ISNUMBER(Businesses!B3510),Businesses!B3510,0)))</f>
        <v>N/A</v>
      </c>
    </row>
    <row r="3510" spans="2:9">
      <c r="B3510" s="32" t="str">
        <f t="shared" si="109"/>
        <v>N/A</v>
      </c>
      <c r="C3510" s="32" t="str">
        <f>IF(AND(Businesses!D3511="",Businesses!E3511&lt;&gt;""),0,IF(Businesses!D3511="","N/A",IF(ISNUMBER(Businesses!D3511),Businesses!D3511,0)))</f>
        <v>N/A</v>
      </c>
      <c r="D3510" s="32" t="str">
        <f>IF(Businesses!E3511="","N/A",Businesses!E3511)</f>
        <v>N/A</v>
      </c>
      <c r="E3510" s="32" t="str">
        <f>IF(Businesses!F3511="","N/A",Businesses!F3511)</f>
        <v>N/A</v>
      </c>
      <c r="F3510" s="32" t="str">
        <f t="shared" si="108"/>
        <v>N/A</v>
      </c>
      <c r="G3510" s="32" t="str">
        <f>IF(Businesses!G3511="","N/A",Businesses!G3511)</f>
        <v>N/A</v>
      </c>
      <c r="H3510" s="32" t="str">
        <f>IF(Businesses!H3511="","N/A",Businesses!H3511)</f>
        <v>N/A</v>
      </c>
      <c r="I3510" s="32" t="str">
        <f>IF(AND(Businesses!B3511="",Businesses!C3511&lt;&gt;""),0,IF(Businesses!B3511="","N/A",IF(ISNUMBER(Businesses!B3511),Businesses!B3511,0)))</f>
        <v>N/A</v>
      </c>
    </row>
    <row r="3511" spans="2:9">
      <c r="B3511" s="32" t="str">
        <f t="shared" si="109"/>
        <v>N/A</v>
      </c>
      <c r="C3511" s="32" t="str">
        <f>IF(AND(Businesses!D3512="",Businesses!E3512&lt;&gt;""),0,IF(Businesses!D3512="","N/A",IF(ISNUMBER(Businesses!D3512),Businesses!D3512,0)))</f>
        <v>N/A</v>
      </c>
      <c r="D3511" s="32" t="str">
        <f>IF(Businesses!E3512="","N/A",Businesses!E3512)</f>
        <v>N/A</v>
      </c>
      <c r="E3511" s="32" t="str">
        <f>IF(Businesses!F3512="","N/A",Businesses!F3512)</f>
        <v>N/A</v>
      </c>
      <c r="F3511" s="32" t="str">
        <f t="shared" si="108"/>
        <v>N/A</v>
      </c>
      <c r="G3511" s="32" t="str">
        <f>IF(Businesses!G3512="","N/A",Businesses!G3512)</f>
        <v>N/A</v>
      </c>
      <c r="H3511" s="32" t="str">
        <f>IF(Businesses!H3512="","N/A",Businesses!H3512)</f>
        <v>N/A</v>
      </c>
      <c r="I3511" s="32" t="str">
        <f>IF(AND(Businesses!B3512="",Businesses!C3512&lt;&gt;""),0,IF(Businesses!B3512="","N/A",IF(ISNUMBER(Businesses!B3512),Businesses!B3512,0)))</f>
        <v>N/A</v>
      </c>
    </row>
    <row r="3512" spans="2:9">
      <c r="B3512" s="32" t="str">
        <f t="shared" si="109"/>
        <v>N/A</v>
      </c>
      <c r="C3512" s="32" t="str">
        <f>IF(AND(Businesses!D3513="",Businesses!E3513&lt;&gt;""),0,IF(Businesses!D3513="","N/A",IF(ISNUMBER(Businesses!D3513),Businesses!D3513,0)))</f>
        <v>N/A</v>
      </c>
      <c r="D3512" s="32" t="str">
        <f>IF(Businesses!E3513="","N/A",Businesses!E3513)</f>
        <v>N/A</v>
      </c>
      <c r="E3512" s="32" t="str">
        <f>IF(Businesses!F3513="","N/A",Businesses!F3513)</f>
        <v>N/A</v>
      </c>
      <c r="F3512" s="32" t="str">
        <f t="shared" si="108"/>
        <v>N/A</v>
      </c>
      <c r="G3512" s="32" t="str">
        <f>IF(Businesses!G3513="","N/A",Businesses!G3513)</f>
        <v>N/A</v>
      </c>
      <c r="H3512" s="32" t="str">
        <f>IF(Businesses!H3513="","N/A",Businesses!H3513)</f>
        <v>N/A</v>
      </c>
      <c r="I3512" s="32" t="str">
        <f>IF(AND(Businesses!B3513="",Businesses!C3513&lt;&gt;""),0,IF(Businesses!B3513="","N/A",IF(ISNUMBER(Businesses!B3513),Businesses!B3513,0)))</f>
        <v>N/A</v>
      </c>
    </row>
    <row r="3513" spans="2:9">
      <c r="B3513" s="32" t="str">
        <f t="shared" si="109"/>
        <v>N/A</v>
      </c>
      <c r="C3513" s="32" t="str">
        <f>IF(AND(Businesses!D3514="",Businesses!E3514&lt;&gt;""),0,IF(Businesses!D3514="","N/A",IF(ISNUMBER(Businesses!D3514),Businesses!D3514,0)))</f>
        <v>N/A</v>
      </c>
      <c r="D3513" s="32" t="str">
        <f>IF(Businesses!E3514="","N/A",Businesses!E3514)</f>
        <v>N/A</v>
      </c>
      <c r="E3513" s="32" t="str">
        <f>IF(Businesses!F3514="","N/A",Businesses!F3514)</f>
        <v>N/A</v>
      </c>
      <c r="F3513" s="32" t="str">
        <f t="shared" si="108"/>
        <v>N/A</v>
      </c>
      <c r="G3513" s="32" t="str">
        <f>IF(Businesses!G3514="","N/A",Businesses!G3514)</f>
        <v>N/A</v>
      </c>
      <c r="H3513" s="32" t="str">
        <f>IF(Businesses!H3514="","N/A",Businesses!H3514)</f>
        <v>N/A</v>
      </c>
      <c r="I3513" s="32" t="str">
        <f>IF(AND(Businesses!B3514="",Businesses!C3514&lt;&gt;""),0,IF(Businesses!B3514="","N/A",IF(ISNUMBER(Businesses!B3514),Businesses!B3514,0)))</f>
        <v>N/A</v>
      </c>
    </row>
    <row r="3514" spans="2:9">
      <c r="B3514" s="32" t="str">
        <f t="shared" si="109"/>
        <v>N/A</v>
      </c>
      <c r="C3514" s="32" t="str">
        <f>IF(AND(Businesses!D3515="",Businesses!E3515&lt;&gt;""),0,IF(Businesses!D3515="","N/A",IF(ISNUMBER(Businesses!D3515),Businesses!D3515,0)))</f>
        <v>N/A</v>
      </c>
      <c r="D3514" s="32" t="str">
        <f>IF(Businesses!E3515="","N/A",Businesses!E3515)</f>
        <v>N/A</v>
      </c>
      <c r="E3514" s="32" t="str">
        <f>IF(Businesses!F3515="","N/A",Businesses!F3515)</f>
        <v>N/A</v>
      </c>
      <c r="F3514" s="32" t="str">
        <f t="shared" si="108"/>
        <v>N/A</v>
      </c>
      <c r="G3514" s="32" t="str">
        <f>IF(Businesses!G3515="","N/A",Businesses!G3515)</f>
        <v>N/A</v>
      </c>
      <c r="H3514" s="32" t="str">
        <f>IF(Businesses!H3515="","N/A",Businesses!H3515)</f>
        <v>N/A</v>
      </c>
      <c r="I3514" s="32" t="str">
        <f>IF(AND(Businesses!B3515="",Businesses!C3515&lt;&gt;""),0,IF(Businesses!B3515="","N/A",IF(ISNUMBER(Businesses!B3515),Businesses!B3515,0)))</f>
        <v>N/A</v>
      </c>
    </row>
    <row r="3515" spans="2:9">
      <c r="B3515" s="32" t="str">
        <f t="shared" si="109"/>
        <v>N/A</v>
      </c>
      <c r="C3515" s="32" t="str">
        <f>IF(AND(Businesses!D3516="",Businesses!E3516&lt;&gt;""),0,IF(Businesses!D3516="","N/A",IF(ISNUMBER(Businesses!D3516),Businesses!D3516,0)))</f>
        <v>N/A</v>
      </c>
      <c r="D3515" s="32" t="str">
        <f>IF(Businesses!E3516="","N/A",Businesses!E3516)</f>
        <v>N/A</v>
      </c>
      <c r="E3515" s="32" t="str">
        <f>IF(Businesses!F3516="","N/A",Businesses!F3516)</f>
        <v>N/A</v>
      </c>
      <c r="F3515" s="32" t="str">
        <f t="shared" si="108"/>
        <v>N/A</v>
      </c>
      <c r="G3515" s="32" t="str">
        <f>IF(Businesses!G3516="","N/A",Businesses!G3516)</f>
        <v>N/A</v>
      </c>
      <c r="H3515" s="32" t="str">
        <f>IF(Businesses!H3516="","N/A",Businesses!H3516)</f>
        <v>N/A</v>
      </c>
      <c r="I3515" s="32" t="str">
        <f>IF(AND(Businesses!B3516="",Businesses!C3516&lt;&gt;""),0,IF(Businesses!B3516="","N/A",IF(ISNUMBER(Businesses!B3516),Businesses!B3516,0)))</f>
        <v>N/A</v>
      </c>
    </row>
    <row r="3516" spans="2:9">
      <c r="B3516" s="32" t="str">
        <f t="shared" si="109"/>
        <v>N/A</v>
      </c>
      <c r="C3516" s="32" t="str">
        <f>IF(AND(Businesses!D3517="",Businesses!E3517&lt;&gt;""),0,IF(Businesses!D3517="","N/A",IF(ISNUMBER(Businesses!D3517),Businesses!D3517,0)))</f>
        <v>N/A</v>
      </c>
      <c r="D3516" s="32" t="str">
        <f>IF(Businesses!E3517="","N/A",Businesses!E3517)</f>
        <v>N/A</v>
      </c>
      <c r="E3516" s="32" t="str">
        <f>IF(Businesses!F3517="","N/A",Businesses!F3517)</f>
        <v>N/A</v>
      </c>
      <c r="F3516" s="32" t="str">
        <f t="shared" si="108"/>
        <v>N/A</v>
      </c>
      <c r="G3516" s="32" t="str">
        <f>IF(Businesses!G3517="","N/A",Businesses!G3517)</f>
        <v>N/A</v>
      </c>
      <c r="H3516" s="32" t="str">
        <f>IF(Businesses!H3517="","N/A",Businesses!H3517)</f>
        <v>N/A</v>
      </c>
      <c r="I3516" s="32" t="str">
        <f>IF(AND(Businesses!B3517="",Businesses!C3517&lt;&gt;""),0,IF(Businesses!B3517="","N/A",IF(ISNUMBER(Businesses!B3517),Businesses!B3517,0)))</f>
        <v>N/A</v>
      </c>
    </row>
    <row r="3517" spans="2:9">
      <c r="B3517" s="32" t="str">
        <f t="shared" si="109"/>
        <v>N/A</v>
      </c>
      <c r="C3517" s="32" t="str">
        <f>IF(AND(Businesses!D3518="",Businesses!E3518&lt;&gt;""),0,IF(Businesses!D3518="","N/A",IF(ISNUMBER(Businesses!D3518),Businesses!D3518,0)))</f>
        <v>N/A</v>
      </c>
      <c r="D3517" s="32" t="str">
        <f>IF(Businesses!E3518="","N/A",Businesses!E3518)</f>
        <v>N/A</v>
      </c>
      <c r="E3517" s="32" t="str">
        <f>IF(Businesses!F3518="","N/A",Businesses!F3518)</f>
        <v>N/A</v>
      </c>
      <c r="F3517" s="32" t="str">
        <f t="shared" si="108"/>
        <v>N/A</v>
      </c>
      <c r="G3517" s="32" t="str">
        <f>IF(Businesses!G3518="","N/A",Businesses!G3518)</f>
        <v>N/A</v>
      </c>
      <c r="H3517" s="32" t="str">
        <f>IF(Businesses!H3518="","N/A",Businesses!H3518)</f>
        <v>N/A</v>
      </c>
      <c r="I3517" s="32" t="str">
        <f>IF(AND(Businesses!B3518="",Businesses!C3518&lt;&gt;""),0,IF(Businesses!B3518="","N/A",IF(ISNUMBER(Businesses!B3518),Businesses!B3518,0)))</f>
        <v>N/A</v>
      </c>
    </row>
    <row r="3518" spans="2:9">
      <c r="B3518" s="32" t="str">
        <f t="shared" si="109"/>
        <v>N/A</v>
      </c>
      <c r="C3518" s="32" t="str">
        <f>IF(AND(Businesses!D3519="",Businesses!E3519&lt;&gt;""),0,IF(Businesses!D3519="","N/A",IF(ISNUMBER(Businesses!D3519),Businesses!D3519,0)))</f>
        <v>N/A</v>
      </c>
      <c r="D3518" s="32" t="str">
        <f>IF(Businesses!E3519="","N/A",Businesses!E3519)</f>
        <v>N/A</v>
      </c>
      <c r="E3518" s="32" t="str">
        <f>IF(Businesses!F3519="","N/A",Businesses!F3519)</f>
        <v>N/A</v>
      </c>
      <c r="F3518" s="32" t="str">
        <f t="shared" si="108"/>
        <v>N/A</v>
      </c>
      <c r="G3518" s="32" t="str">
        <f>IF(Businesses!G3519="","N/A",Businesses!G3519)</f>
        <v>N/A</v>
      </c>
      <c r="H3518" s="32" t="str">
        <f>IF(Businesses!H3519="","N/A",Businesses!H3519)</f>
        <v>N/A</v>
      </c>
      <c r="I3518" s="32" t="str">
        <f>IF(AND(Businesses!B3519="",Businesses!C3519&lt;&gt;""),0,IF(Businesses!B3519="","N/A",IF(ISNUMBER(Businesses!B3519),Businesses!B3519,0)))</f>
        <v>N/A</v>
      </c>
    </row>
    <row r="3519" spans="2:9">
      <c r="B3519" s="32" t="str">
        <f t="shared" si="109"/>
        <v>N/A</v>
      </c>
      <c r="C3519" s="32" t="str">
        <f>IF(AND(Businesses!D3520="",Businesses!E3520&lt;&gt;""),0,IF(Businesses!D3520="","N/A",IF(ISNUMBER(Businesses!D3520),Businesses!D3520,0)))</f>
        <v>N/A</v>
      </c>
      <c r="D3519" s="32" t="str">
        <f>IF(Businesses!E3520="","N/A",Businesses!E3520)</f>
        <v>N/A</v>
      </c>
      <c r="E3519" s="32" t="str">
        <f>IF(Businesses!F3520="","N/A",Businesses!F3520)</f>
        <v>N/A</v>
      </c>
      <c r="F3519" s="32" t="str">
        <f t="shared" si="108"/>
        <v>N/A</v>
      </c>
      <c r="G3519" s="32" t="str">
        <f>IF(Businesses!G3520="","N/A",Businesses!G3520)</f>
        <v>N/A</v>
      </c>
      <c r="H3519" s="32" t="str">
        <f>IF(Businesses!H3520="","N/A",Businesses!H3520)</f>
        <v>N/A</v>
      </c>
      <c r="I3519" s="32" t="str">
        <f>IF(AND(Businesses!B3520="",Businesses!C3520&lt;&gt;""),0,IF(Businesses!B3520="","N/A",IF(ISNUMBER(Businesses!B3520),Businesses!B3520,0)))</f>
        <v>N/A</v>
      </c>
    </row>
    <row r="3520" spans="2:9">
      <c r="B3520" s="32" t="str">
        <f t="shared" si="109"/>
        <v>N/A</v>
      </c>
      <c r="C3520" s="32" t="str">
        <f>IF(AND(Businesses!D3521="",Businesses!E3521&lt;&gt;""),0,IF(Businesses!D3521="","N/A",IF(ISNUMBER(Businesses!D3521),Businesses!D3521,0)))</f>
        <v>N/A</v>
      </c>
      <c r="D3520" s="32" t="str">
        <f>IF(Businesses!E3521="","N/A",Businesses!E3521)</f>
        <v>N/A</v>
      </c>
      <c r="E3520" s="32" t="str">
        <f>IF(Businesses!F3521="","N/A",Businesses!F3521)</f>
        <v>N/A</v>
      </c>
      <c r="F3520" s="32" t="str">
        <f t="shared" si="108"/>
        <v>N/A</v>
      </c>
      <c r="G3520" s="32" t="str">
        <f>IF(Businesses!G3521="","N/A",Businesses!G3521)</f>
        <v>N/A</v>
      </c>
      <c r="H3520" s="32" t="str">
        <f>IF(Businesses!H3521="","N/A",Businesses!H3521)</f>
        <v>N/A</v>
      </c>
      <c r="I3520" s="32" t="str">
        <f>IF(AND(Businesses!B3521="",Businesses!C3521&lt;&gt;""),0,IF(Businesses!B3521="","N/A",IF(ISNUMBER(Businesses!B3521),Businesses!B3521,0)))</f>
        <v>N/A</v>
      </c>
    </row>
    <row r="3521" spans="2:9">
      <c r="B3521" s="32" t="str">
        <f t="shared" si="109"/>
        <v>N/A</v>
      </c>
      <c r="C3521" s="32" t="str">
        <f>IF(AND(Businesses!D3522="",Businesses!E3522&lt;&gt;""),0,IF(Businesses!D3522="","N/A",IF(ISNUMBER(Businesses!D3522),Businesses!D3522,0)))</f>
        <v>N/A</v>
      </c>
      <c r="D3521" s="32" t="str">
        <f>IF(Businesses!E3522="","N/A",Businesses!E3522)</f>
        <v>N/A</v>
      </c>
      <c r="E3521" s="32" t="str">
        <f>IF(Businesses!F3522="","N/A",Businesses!F3522)</f>
        <v>N/A</v>
      </c>
      <c r="F3521" s="32" t="str">
        <f t="shared" si="108"/>
        <v>N/A</v>
      </c>
      <c r="G3521" s="32" t="str">
        <f>IF(Businesses!G3522="","N/A",Businesses!G3522)</f>
        <v>N/A</v>
      </c>
      <c r="H3521" s="32" t="str">
        <f>IF(Businesses!H3522="","N/A",Businesses!H3522)</f>
        <v>N/A</v>
      </c>
      <c r="I3521" s="32" t="str">
        <f>IF(AND(Businesses!B3522="",Businesses!C3522&lt;&gt;""),0,IF(Businesses!B3522="","N/A",IF(ISNUMBER(Businesses!B3522),Businesses!B3522,0)))</f>
        <v>N/A</v>
      </c>
    </row>
    <row r="3522" spans="2:9">
      <c r="B3522" s="32" t="str">
        <f t="shared" si="109"/>
        <v>N/A</v>
      </c>
      <c r="C3522" s="32" t="str">
        <f>IF(AND(Businesses!D3523="",Businesses!E3523&lt;&gt;""),0,IF(Businesses!D3523="","N/A",IF(ISNUMBER(Businesses!D3523),Businesses!D3523,0)))</f>
        <v>N/A</v>
      </c>
      <c r="D3522" s="32" t="str">
        <f>IF(Businesses!E3523="","N/A",Businesses!E3523)</f>
        <v>N/A</v>
      </c>
      <c r="E3522" s="32" t="str">
        <f>IF(Businesses!F3523="","N/A",Businesses!F3523)</f>
        <v>N/A</v>
      </c>
      <c r="F3522" s="32" t="str">
        <f t="shared" ref="F3522:F3585" si="110">IF(B3522="N/A","N/A",UPPER(TRIM(ProbuildName)))</f>
        <v>N/A</v>
      </c>
      <c r="G3522" s="32" t="str">
        <f>IF(Businesses!G3523="","N/A",Businesses!G3523)</f>
        <v>N/A</v>
      </c>
      <c r="H3522" s="32" t="str">
        <f>IF(Businesses!H3523="","N/A",Businesses!H3523)</f>
        <v>N/A</v>
      </c>
      <c r="I3522" s="32" t="str">
        <f>IF(AND(Businesses!B3523="",Businesses!C3523&lt;&gt;""),0,IF(Businesses!B3523="","N/A",IF(ISNUMBER(Businesses!B3523),Businesses!B3523,0)))</f>
        <v>N/A</v>
      </c>
    </row>
    <row r="3523" spans="2:9">
      <c r="B3523" s="32" t="str">
        <f t="shared" ref="B3523:B3586" si="111">IF(I3523="N/A","N/A","")</f>
        <v>N/A</v>
      </c>
      <c r="C3523" s="32" t="str">
        <f>IF(AND(Businesses!D3524="",Businesses!E3524&lt;&gt;""),0,IF(Businesses!D3524="","N/A",IF(ISNUMBER(Businesses!D3524),Businesses!D3524,0)))</f>
        <v>N/A</v>
      </c>
      <c r="D3523" s="32" t="str">
        <f>IF(Businesses!E3524="","N/A",Businesses!E3524)</f>
        <v>N/A</v>
      </c>
      <c r="E3523" s="32" t="str">
        <f>IF(Businesses!F3524="","N/A",Businesses!F3524)</f>
        <v>N/A</v>
      </c>
      <c r="F3523" s="32" t="str">
        <f t="shared" si="110"/>
        <v>N/A</v>
      </c>
      <c r="G3523" s="32" t="str">
        <f>IF(Businesses!G3524="","N/A",Businesses!G3524)</f>
        <v>N/A</v>
      </c>
      <c r="H3523" s="32" t="str">
        <f>IF(Businesses!H3524="","N/A",Businesses!H3524)</f>
        <v>N/A</v>
      </c>
      <c r="I3523" s="32" t="str">
        <f>IF(AND(Businesses!B3524="",Businesses!C3524&lt;&gt;""),0,IF(Businesses!B3524="","N/A",IF(ISNUMBER(Businesses!B3524),Businesses!B3524,0)))</f>
        <v>N/A</v>
      </c>
    </row>
    <row r="3524" spans="2:9">
      <c r="B3524" s="32" t="str">
        <f t="shared" si="111"/>
        <v>N/A</v>
      </c>
      <c r="C3524" s="32" t="str">
        <f>IF(AND(Businesses!D3525="",Businesses!E3525&lt;&gt;""),0,IF(Businesses!D3525="","N/A",IF(ISNUMBER(Businesses!D3525),Businesses!D3525,0)))</f>
        <v>N/A</v>
      </c>
      <c r="D3524" s="32" t="str">
        <f>IF(Businesses!E3525="","N/A",Businesses!E3525)</f>
        <v>N/A</v>
      </c>
      <c r="E3524" s="32" t="str">
        <f>IF(Businesses!F3525="","N/A",Businesses!F3525)</f>
        <v>N/A</v>
      </c>
      <c r="F3524" s="32" t="str">
        <f t="shared" si="110"/>
        <v>N/A</v>
      </c>
      <c r="G3524" s="32" t="str">
        <f>IF(Businesses!G3525="","N/A",Businesses!G3525)</f>
        <v>N/A</v>
      </c>
      <c r="H3524" s="32" t="str">
        <f>IF(Businesses!H3525="","N/A",Businesses!H3525)</f>
        <v>N/A</v>
      </c>
      <c r="I3524" s="32" t="str">
        <f>IF(AND(Businesses!B3525="",Businesses!C3525&lt;&gt;""),0,IF(Businesses!B3525="","N/A",IF(ISNUMBER(Businesses!B3525),Businesses!B3525,0)))</f>
        <v>N/A</v>
      </c>
    </row>
    <row r="3525" spans="2:9">
      <c r="B3525" s="32" t="str">
        <f t="shared" si="111"/>
        <v>N/A</v>
      </c>
      <c r="C3525" s="32" t="str">
        <f>IF(AND(Businesses!D3526="",Businesses!E3526&lt;&gt;""),0,IF(Businesses!D3526="","N/A",IF(ISNUMBER(Businesses!D3526),Businesses!D3526,0)))</f>
        <v>N/A</v>
      </c>
      <c r="D3525" s="32" t="str">
        <f>IF(Businesses!E3526="","N/A",Businesses!E3526)</f>
        <v>N/A</v>
      </c>
      <c r="E3525" s="32" t="str">
        <f>IF(Businesses!F3526="","N/A",Businesses!F3526)</f>
        <v>N/A</v>
      </c>
      <c r="F3525" s="32" t="str">
        <f t="shared" si="110"/>
        <v>N/A</v>
      </c>
      <c r="G3525" s="32" t="str">
        <f>IF(Businesses!G3526="","N/A",Businesses!G3526)</f>
        <v>N/A</v>
      </c>
      <c r="H3525" s="32" t="str">
        <f>IF(Businesses!H3526="","N/A",Businesses!H3526)</f>
        <v>N/A</v>
      </c>
      <c r="I3525" s="32" t="str">
        <f>IF(AND(Businesses!B3526="",Businesses!C3526&lt;&gt;""),0,IF(Businesses!B3526="","N/A",IF(ISNUMBER(Businesses!B3526),Businesses!B3526,0)))</f>
        <v>N/A</v>
      </c>
    </row>
    <row r="3526" spans="2:9">
      <c r="B3526" s="32" t="str">
        <f t="shared" si="111"/>
        <v>N/A</v>
      </c>
      <c r="C3526" s="32" t="str">
        <f>IF(AND(Businesses!D3527="",Businesses!E3527&lt;&gt;""),0,IF(Businesses!D3527="","N/A",IF(ISNUMBER(Businesses!D3527),Businesses!D3527,0)))</f>
        <v>N/A</v>
      </c>
      <c r="D3526" s="32" t="str">
        <f>IF(Businesses!E3527="","N/A",Businesses!E3527)</f>
        <v>N/A</v>
      </c>
      <c r="E3526" s="32" t="str">
        <f>IF(Businesses!F3527="","N/A",Businesses!F3527)</f>
        <v>N/A</v>
      </c>
      <c r="F3526" s="32" t="str">
        <f t="shared" si="110"/>
        <v>N/A</v>
      </c>
      <c r="G3526" s="32" t="str">
        <f>IF(Businesses!G3527="","N/A",Businesses!G3527)</f>
        <v>N/A</v>
      </c>
      <c r="H3526" s="32" t="str">
        <f>IF(Businesses!H3527="","N/A",Businesses!H3527)</f>
        <v>N/A</v>
      </c>
      <c r="I3526" s="32" t="str">
        <f>IF(AND(Businesses!B3527="",Businesses!C3527&lt;&gt;""),0,IF(Businesses!B3527="","N/A",IF(ISNUMBER(Businesses!B3527),Businesses!B3527,0)))</f>
        <v>N/A</v>
      </c>
    </row>
    <row r="3527" spans="2:9">
      <c r="B3527" s="32" t="str">
        <f t="shared" si="111"/>
        <v>N/A</v>
      </c>
      <c r="C3527" s="32" t="str">
        <f>IF(AND(Businesses!D3528="",Businesses!E3528&lt;&gt;""),0,IF(Businesses!D3528="","N/A",IF(ISNUMBER(Businesses!D3528),Businesses!D3528,0)))</f>
        <v>N/A</v>
      </c>
      <c r="D3527" s="32" t="str">
        <f>IF(Businesses!E3528="","N/A",Businesses!E3528)</f>
        <v>N/A</v>
      </c>
      <c r="E3527" s="32" t="str">
        <f>IF(Businesses!F3528="","N/A",Businesses!F3528)</f>
        <v>N/A</v>
      </c>
      <c r="F3527" s="32" t="str">
        <f t="shared" si="110"/>
        <v>N/A</v>
      </c>
      <c r="G3527" s="32" t="str">
        <f>IF(Businesses!G3528="","N/A",Businesses!G3528)</f>
        <v>N/A</v>
      </c>
      <c r="H3527" s="32" t="str">
        <f>IF(Businesses!H3528="","N/A",Businesses!H3528)</f>
        <v>N/A</v>
      </c>
      <c r="I3527" s="32" t="str">
        <f>IF(AND(Businesses!B3528="",Businesses!C3528&lt;&gt;""),0,IF(Businesses!B3528="","N/A",IF(ISNUMBER(Businesses!B3528),Businesses!B3528,0)))</f>
        <v>N/A</v>
      </c>
    </row>
    <row r="3528" spans="2:9">
      <c r="B3528" s="32" t="str">
        <f t="shared" si="111"/>
        <v>N/A</v>
      </c>
      <c r="C3528" s="32" t="str">
        <f>IF(AND(Businesses!D3529="",Businesses!E3529&lt;&gt;""),0,IF(Businesses!D3529="","N/A",IF(ISNUMBER(Businesses!D3529),Businesses!D3529,0)))</f>
        <v>N/A</v>
      </c>
      <c r="D3528" s="32" t="str">
        <f>IF(Businesses!E3529="","N/A",Businesses!E3529)</f>
        <v>N/A</v>
      </c>
      <c r="E3528" s="32" t="str">
        <f>IF(Businesses!F3529="","N/A",Businesses!F3529)</f>
        <v>N/A</v>
      </c>
      <c r="F3528" s="32" t="str">
        <f t="shared" si="110"/>
        <v>N/A</v>
      </c>
      <c r="G3528" s="32" t="str">
        <f>IF(Businesses!G3529="","N/A",Businesses!G3529)</f>
        <v>N/A</v>
      </c>
      <c r="H3528" s="32" t="str">
        <f>IF(Businesses!H3529="","N/A",Businesses!H3529)</f>
        <v>N/A</v>
      </c>
      <c r="I3528" s="32" t="str">
        <f>IF(AND(Businesses!B3529="",Businesses!C3529&lt;&gt;""),0,IF(Businesses!B3529="","N/A",IF(ISNUMBER(Businesses!B3529),Businesses!B3529,0)))</f>
        <v>N/A</v>
      </c>
    </row>
    <row r="3529" spans="2:9">
      <c r="B3529" s="32" t="str">
        <f t="shared" si="111"/>
        <v>N/A</v>
      </c>
      <c r="C3529" s="32" t="str">
        <f>IF(AND(Businesses!D3530="",Businesses!E3530&lt;&gt;""),0,IF(Businesses!D3530="","N/A",IF(ISNUMBER(Businesses!D3530),Businesses!D3530,0)))</f>
        <v>N/A</v>
      </c>
      <c r="D3529" s="32" t="str">
        <f>IF(Businesses!E3530="","N/A",Businesses!E3530)</f>
        <v>N/A</v>
      </c>
      <c r="E3529" s="32" t="str">
        <f>IF(Businesses!F3530="","N/A",Businesses!F3530)</f>
        <v>N/A</v>
      </c>
      <c r="F3529" s="32" t="str">
        <f t="shared" si="110"/>
        <v>N/A</v>
      </c>
      <c r="G3529" s="32" t="str">
        <f>IF(Businesses!G3530="","N/A",Businesses!G3530)</f>
        <v>N/A</v>
      </c>
      <c r="H3529" s="32" t="str">
        <f>IF(Businesses!H3530="","N/A",Businesses!H3530)</f>
        <v>N/A</v>
      </c>
      <c r="I3529" s="32" t="str">
        <f>IF(AND(Businesses!B3530="",Businesses!C3530&lt;&gt;""),0,IF(Businesses!B3530="","N/A",IF(ISNUMBER(Businesses!B3530),Businesses!B3530,0)))</f>
        <v>N/A</v>
      </c>
    </row>
    <row r="3530" spans="2:9">
      <c r="B3530" s="32" t="str">
        <f t="shared" si="111"/>
        <v>N/A</v>
      </c>
      <c r="C3530" s="32" t="str">
        <f>IF(AND(Businesses!D3531="",Businesses!E3531&lt;&gt;""),0,IF(Businesses!D3531="","N/A",IF(ISNUMBER(Businesses!D3531),Businesses!D3531,0)))</f>
        <v>N/A</v>
      </c>
      <c r="D3530" s="32" t="str">
        <f>IF(Businesses!E3531="","N/A",Businesses!E3531)</f>
        <v>N/A</v>
      </c>
      <c r="E3530" s="32" t="str">
        <f>IF(Businesses!F3531="","N/A",Businesses!F3531)</f>
        <v>N/A</v>
      </c>
      <c r="F3530" s="32" t="str">
        <f t="shared" si="110"/>
        <v>N/A</v>
      </c>
      <c r="G3530" s="32" t="str">
        <f>IF(Businesses!G3531="","N/A",Businesses!G3531)</f>
        <v>N/A</v>
      </c>
      <c r="H3530" s="32" t="str">
        <f>IF(Businesses!H3531="","N/A",Businesses!H3531)</f>
        <v>N/A</v>
      </c>
      <c r="I3530" s="32" t="str">
        <f>IF(AND(Businesses!B3531="",Businesses!C3531&lt;&gt;""),0,IF(Businesses!B3531="","N/A",IF(ISNUMBER(Businesses!B3531),Businesses!B3531,0)))</f>
        <v>N/A</v>
      </c>
    </row>
    <row r="3531" spans="2:9">
      <c r="B3531" s="32" t="str">
        <f t="shared" si="111"/>
        <v>N/A</v>
      </c>
      <c r="C3531" s="32" t="str">
        <f>IF(AND(Businesses!D3532="",Businesses!E3532&lt;&gt;""),0,IF(Businesses!D3532="","N/A",IF(ISNUMBER(Businesses!D3532),Businesses!D3532,0)))</f>
        <v>N/A</v>
      </c>
      <c r="D3531" s="32" t="str">
        <f>IF(Businesses!E3532="","N/A",Businesses!E3532)</f>
        <v>N/A</v>
      </c>
      <c r="E3531" s="32" t="str">
        <f>IF(Businesses!F3532="","N/A",Businesses!F3532)</f>
        <v>N/A</v>
      </c>
      <c r="F3531" s="32" t="str">
        <f t="shared" si="110"/>
        <v>N/A</v>
      </c>
      <c r="G3531" s="32" t="str">
        <f>IF(Businesses!G3532="","N/A",Businesses!G3532)</f>
        <v>N/A</v>
      </c>
      <c r="H3531" s="32" t="str">
        <f>IF(Businesses!H3532="","N/A",Businesses!H3532)</f>
        <v>N/A</v>
      </c>
      <c r="I3531" s="32" t="str">
        <f>IF(AND(Businesses!B3532="",Businesses!C3532&lt;&gt;""),0,IF(Businesses!B3532="","N/A",IF(ISNUMBER(Businesses!B3532),Businesses!B3532,0)))</f>
        <v>N/A</v>
      </c>
    </row>
    <row r="3532" spans="2:9">
      <c r="B3532" s="32" t="str">
        <f t="shared" si="111"/>
        <v>N/A</v>
      </c>
      <c r="C3532" s="32" t="str">
        <f>IF(AND(Businesses!D3533="",Businesses!E3533&lt;&gt;""),0,IF(Businesses!D3533="","N/A",IF(ISNUMBER(Businesses!D3533),Businesses!D3533,0)))</f>
        <v>N/A</v>
      </c>
      <c r="D3532" s="32" t="str">
        <f>IF(Businesses!E3533="","N/A",Businesses!E3533)</f>
        <v>N/A</v>
      </c>
      <c r="E3532" s="32" t="str">
        <f>IF(Businesses!F3533="","N/A",Businesses!F3533)</f>
        <v>N/A</v>
      </c>
      <c r="F3532" s="32" t="str">
        <f t="shared" si="110"/>
        <v>N/A</v>
      </c>
      <c r="G3532" s="32" t="str">
        <f>IF(Businesses!G3533="","N/A",Businesses!G3533)</f>
        <v>N/A</v>
      </c>
      <c r="H3532" s="32" t="str">
        <f>IF(Businesses!H3533="","N/A",Businesses!H3533)</f>
        <v>N/A</v>
      </c>
      <c r="I3532" s="32" t="str">
        <f>IF(AND(Businesses!B3533="",Businesses!C3533&lt;&gt;""),0,IF(Businesses!B3533="","N/A",IF(ISNUMBER(Businesses!B3533),Businesses!B3533,0)))</f>
        <v>N/A</v>
      </c>
    </row>
    <row r="3533" spans="2:9">
      <c r="B3533" s="32" t="str">
        <f t="shared" si="111"/>
        <v>N/A</v>
      </c>
      <c r="C3533" s="32" t="str">
        <f>IF(AND(Businesses!D3534="",Businesses!E3534&lt;&gt;""),0,IF(Businesses!D3534="","N/A",IF(ISNUMBER(Businesses!D3534),Businesses!D3534,0)))</f>
        <v>N/A</v>
      </c>
      <c r="D3533" s="32" t="str">
        <f>IF(Businesses!E3534="","N/A",Businesses!E3534)</f>
        <v>N/A</v>
      </c>
      <c r="E3533" s="32" t="str">
        <f>IF(Businesses!F3534="","N/A",Businesses!F3534)</f>
        <v>N/A</v>
      </c>
      <c r="F3533" s="32" t="str">
        <f t="shared" si="110"/>
        <v>N/A</v>
      </c>
      <c r="G3533" s="32" t="str">
        <f>IF(Businesses!G3534="","N/A",Businesses!G3534)</f>
        <v>N/A</v>
      </c>
      <c r="H3533" s="32" t="str">
        <f>IF(Businesses!H3534="","N/A",Businesses!H3534)</f>
        <v>N/A</v>
      </c>
      <c r="I3533" s="32" t="str">
        <f>IF(AND(Businesses!B3534="",Businesses!C3534&lt;&gt;""),0,IF(Businesses!B3534="","N/A",IF(ISNUMBER(Businesses!B3534),Businesses!B3534,0)))</f>
        <v>N/A</v>
      </c>
    </row>
    <row r="3534" spans="2:9">
      <c r="B3534" s="32" t="str">
        <f t="shared" si="111"/>
        <v>N/A</v>
      </c>
      <c r="C3534" s="32" t="str">
        <f>IF(AND(Businesses!D3535="",Businesses!E3535&lt;&gt;""),0,IF(Businesses!D3535="","N/A",IF(ISNUMBER(Businesses!D3535),Businesses!D3535,0)))</f>
        <v>N/A</v>
      </c>
      <c r="D3534" s="32" t="str">
        <f>IF(Businesses!E3535="","N/A",Businesses!E3535)</f>
        <v>N/A</v>
      </c>
      <c r="E3534" s="32" t="str">
        <f>IF(Businesses!F3535="","N/A",Businesses!F3535)</f>
        <v>N/A</v>
      </c>
      <c r="F3534" s="32" t="str">
        <f t="shared" si="110"/>
        <v>N/A</v>
      </c>
      <c r="G3534" s="32" t="str">
        <f>IF(Businesses!G3535="","N/A",Businesses!G3535)</f>
        <v>N/A</v>
      </c>
      <c r="H3534" s="32" t="str">
        <f>IF(Businesses!H3535="","N/A",Businesses!H3535)</f>
        <v>N/A</v>
      </c>
      <c r="I3534" s="32" t="str">
        <f>IF(AND(Businesses!B3535="",Businesses!C3535&lt;&gt;""),0,IF(Businesses!B3535="","N/A",IF(ISNUMBER(Businesses!B3535),Businesses!B3535,0)))</f>
        <v>N/A</v>
      </c>
    </row>
    <row r="3535" spans="2:9">
      <c r="B3535" s="32" t="str">
        <f t="shared" si="111"/>
        <v>N/A</v>
      </c>
      <c r="C3535" s="32" t="str">
        <f>IF(AND(Businesses!D3536="",Businesses!E3536&lt;&gt;""),0,IF(Businesses!D3536="","N/A",IF(ISNUMBER(Businesses!D3536),Businesses!D3536,0)))</f>
        <v>N/A</v>
      </c>
      <c r="D3535" s="32" t="str">
        <f>IF(Businesses!E3536="","N/A",Businesses!E3536)</f>
        <v>N/A</v>
      </c>
      <c r="E3535" s="32" t="str">
        <f>IF(Businesses!F3536="","N/A",Businesses!F3536)</f>
        <v>N/A</v>
      </c>
      <c r="F3535" s="32" t="str">
        <f t="shared" si="110"/>
        <v>N/A</v>
      </c>
      <c r="G3535" s="32" t="str">
        <f>IF(Businesses!G3536="","N/A",Businesses!G3536)</f>
        <v>N/A</v>
      </c>
      <c r="H3535" s="32" t="str">
        <f>IF(Businesses!H3536="","N/A",Businesses!H3536)</f>
        <v>N/A</v>
      </c>
      <c r="I3535" s="32" t="str">
        <f>IF(AND(Businesses!B3536="",Businesses!C3536&lt;&gt;""),0,IF(Businesses!B3536="","N/A",IF(ISNUMBER(Businesses!B3536),Businesses!B3536,0)))</f>
        <v>N/A</v>
      </c>
    </row>
    <row r="3536" spans="2:9">
      <c r="B3536" s="32" t="str">
        <f t="shared" si="111"/>
        <v>N/A</v>
      </c>
      <c r="C3536" s="32" t="str">
        <f>IF(AND(Businesses!D3537="",Businesses!E3537&lt;&gt;""),0,IF(Businesses!D3537="","N/A",IF(ISNUMBER(Businesses!D3537),Businesses!D3537,0)))</f>
        <v>N/A</v>
      </c>
      <c r="D3536" s="32" t="str">
        <f>IF(Businesses!E3537="","N/A",Businesses!E3537)</f>
        <v>N/A</v>
      </c>
      <c r="E3536" s="32" t="str">
        <f>IF(Businesses!F3537="","N/A",Businesses!F3537)</f>
        <v>N/A</v>
      </c>
      <c r="F3536" s="32" t="str">
        <f t="shared" si="110"/>
        <v>N/A</v>
      </c>
      <c r="G3536" s="32" t="str">
        <f>IF(Businesses!G3537="","N/A",Businesses!G3537)</f>
        <v>N/A</v>
      </c>
      <c r="H3536" s="32" t="str">
        <f>IF(Businesses!H3537="","N/A",Businesses!H3537)</f>
        <v>N/A</v>
      </c>
      <c r="I3536" s="32" t="str">
        <f>IF(AND(Businesses!B3537="",Businesses!C3537&lt;&gt;""),0,IF(Businesses!B3537="","N/A",IF(ISNUMBER(Businesses!B3537),Businesses!B3537,0)))</f>
        <v>N/A</v>
      </c>
    </row>
    <row r="3537" spans="2:9">
      <c r="B3537" s="32" t="str">
        <f t="shared" si="111"/>
        <v>N/A</v>
      </c>
      <c r="C3537" s="32" t="str">
        <f>IF(AND(Businesses!D3538="",Businesses!E3538&lt;&gt;""),0,IF(Businesses!D3538="","N/A",IF(ISNUMBER(Businesses!D3538),Businesses!D3538,0)))</f>
        <v>N/A</v>
      </c>
      <c r="D3537" s="32" t="str">
        <f>IF(Businesses!E3538="","N/A",Businesses!E3538)</f>
        <v>N/A</v>
      </c>
      <c r="E3537" s="32" t="str">
        <f>IF(Businesses!F3538="","N/A",Businesses!F3538)</f>
        <v>N/A</v>
      </c>
      <c r="F3537" s="32" t="str">
        <f t="shared" si="110"/>
        <v>N/A</v>
      </c>
      <c r="G3537" s="32" t="str">
        <f>IF(Businesses!G3538="","N/A",Businesses!G3538)</f>
        <v>N/A</v>
      </c>
      <c r="H3537" s="32" t="str">
        <f>IF(Businesses!H3538="","N/A",Businesses!H3538)</f>
        <v>N/A</v>
      </c>
      <c r="I3537" s="32" t="str">
        <f>IF(AND(Businesses!B3538="",Businesses!C3538&lt;&gt;""),0,IF(Businesses!B3538="","N/A",IF(ISNUMBER(Businesses!B3538),Businesses!B3538,0)))</f>
        <v>N/A</v>
      </c>
    </row>
    <row r="3538" spans="2:9">
      <c r="B3538" s="32" t="str">
        <f t="shared" si="111"/>
        <v>N/A</v>
      </c>
      <c r="C3538" s="32" t="str">
        <f>IF(AND(Businesses!D3539="",Businesses!E3539&lt;&gt;""),0,IF(Businesses!D3539="","N/A",IF(ISNUMBER(Businesses!D3539),Businesses!D3539,0)))</f>
        <v>N/A</v>
      </c>
      <c r="D3538" s="32" t="str">
        <f>IF(Businesses!E3539="","N/A",Businesses!E3539)</f>
        <v>N/A</v>
      </c>
      <c r="E3538" s="32" t="str">
        <f>IF(Businesses!F3539="","N/A",Businesses!F3539)</f>
        <v>N/A</v>
      </c>
      <c r="F3538" s="32" t="str">
        <f t="shared" si="110"/>
        <v>N/A</v>
      </c>
      <c r="G3538" s="32" t="str">
        <f>IF(Businesses!G3539="","N/A",Businesses!G3539)</f>
        <v>N/A</v>
      </c>
      <c r="H3538" s="32" t="str">
        <f>IF(Businesses!H3539="","N/A",Businesses!H3539)</f>
        <v>N/A</v>
      </c>
      <c r="I3538" s="32" t="str">
        <f>IF(AND(Businesses!B3539="",Businesses!C3539&lt;&gt;""),0,IF(Businesses!B3539="","N/A",IF(ISNUMBER(Businesses!B3539),Businesses!B3539,0)))</f>
        <v>N/A</v>
      </c>
    </row>
    <row r="3539" spans="2:9">
      <c r="B3539" s="32" t="str">
        <f t="shared" si="111"/>
        <v>N/A</v>
      </c>
      <c r="C3539" s="32" t="str">
        <f>IF(AND(Businesses!D3540="",Businesses!E3540&lt;&gt;""),0,IF(Businesses!D3540="","N/A",IF(ISNUMBER(Businesses!D3540),Businesses!D3540,0)))</f>
        <v>N/A</v>
      </c>
      <c r="D3539" s="32" t="str">
        <f>IF(Businesses!E3540="","N/A",Businesses!E3540)</f>
        <v>N/A</v>
      </c>
      <c r="E3539" s="32" t="str">
        <f>IF(Businesses!F3540="","N/A",Businesses!F3540)</f>
        <v>N/A</v>
      </c>
      <c r="F3539" s="32" t="str">
        <f t="shared" si="110"/>
        <v>N/A</v>
      </c>
      <c r="G3539" s="32" t="str">
        <f>IF(Businesses!G3540="","N/A",Businesses!G3540)</f>
        <v>N/A</v>
      </c>
      <c r="H3539" s="32" t="str">
        <f>IF(Businesses!H3540="","N/A",Businesses!H3540)</f>
        <v>N/A</v>
      </c>
      <c r="I3539" s="32" t="str">
        <f>IF(AND(Businesses!B3540="",Businesses!C3540&lt;&gt;""),0,IF(Businesses!B3540="","N/A",IF(ISNUMBER(Businesses!B3540),Businesses!B3540,0)))</f>
        <v>N/A</v>
      </c>
    </row>
    <row r="3540" spans="2:9">
      <c r="B3540" s="32" t="str">
        <f t="shared" si="111"/>
        <v>N/A</v>
      </c>
      <c r="C3540" s="32" t="str">
        <f>IF(AND(Businesses!D3541="",Businesses!E3541&lt;&gt;""),0,IF(Businesses!D3541="","N/A",IF(ISNUMBER(Businesses!D3541),Businesses!D3541,0)))</f>
        <v>N/A</v>
      </c>
      <c r="D3540" s="32" t="str">
        <f>IF(Businesses!E3541="","N/A",Businesses!E3541)</f>
        <v>N/A</v>
      </c>
      <c r="E3540" s="32" t="str">
        <f>IF(Businesses!F3541="","N/A",Businesses!F3541)</f>
        <v>N/A</v>
      </c>
      <c r="F3540" s="32" t="str">
        <f t="shared" si="110"/>
        <v>N/A</v>
      </c>
      <c r="G3540" s="32" t="str">
        <f>IF(Businesses!G3541="","N/A",Businesses!G3541)</f>
        <v>N/A</v>
      </c>
      <c r="H3540" s="32" t="str">
        <f>IF(Businesses!H3541="","N/A",Businesses!H3541)</f>
        <v>N/A</v>
      </c>
      <c r="I3540" s="32" t="str">
        <f>IF(AND(Businesses!B3541="",Businesses!C3541&lt;&gt;""),0,IF(Businesses!B3541="","N/A",IF(ISNUMBER(Businesses!B3541),Businesses!B3541,0)))</f>
        <v>N/A</v>
      </c>
    </row>
    <row r="3541" spans="2:9">
      <c r="B3541" s="32" t="str">
        <f t="shared" si="111"/>
        <v>N/A</v>
      </c>
      <c r="C3541" s="32" t="str">
        <f>IF(AND(Businesses!D3542="",Businesses!E3542&lt;&gt;""),0,IF(Businesses!D3542="","N/A",IF(ISNUMBER(Businesses!D3542),Businesses!D3542,0)))</f>
        <v>N/A</v>
      </c>
      <c r="D3541" s="32" t="str">
        <f>IF(Businesses!E3542="","N/A",Businesses!E3542)</f>
        <v>N/A</v>
      </c>
      <c r="E3541" s="32" t="str">
        <f>IF(Businesses!F3542="","N/A",Businesses!F3542)</f>
        <v>N/A</v>
      </c>
      <c r="F3541" s="32" t="str">
        <f t="shared" si="110"/>
        <v>N/A</v>
      </c>
      <c r="G3541" s="32" t="str">
        <f>IF(Businesses!G3542="","N/A",Businesses!G3542)</f>
        <v>N/A</v>
      </c>
      <c r="H3541" s="32" t="str">
        <f>IF(Businesses!H3542="","N/A",Businesses!H3542)</f>
        <v>N/A</v>
      </c>
      <c r="I3541" s="32" t="str">
        <f>IF(AND(Businesses!B3542="",Businesses!C3542&lt;&gt;""),0,IF(Businesses!B3542="","N/A",IF(ISNUMBER(Businesses!B3542),Businesses!B3542,0)))</f>
        <v>N/A</v>
      </c>
    </row>
    <row r="3542" spans="2:9">
      <c r="B3542" s="32" t="str">
        <f t="shared" si="111"/>
        <v>N/A</v>
      </c>
      <c r="C3542" s="32" t="str">
        <f>IF(AND(Businesses!D3543="",Businesses!E3543&lt;&gt;""),0,IF(Businesses!D3543="","N/A",IF(ISNUMBER(Businesses!D3543),Businesses!D3543,0)))</f>
        <v>N/A</v>
      </c>
      <c r="D3542" s="32" t="str">
        <f>IF(Businesses!E3543="","N/A",Businesses!E3543)</f>
        <v>N/A</v>
      </c>
      <c r="E3542" s="32" t="str">
        <f>IF(Businesses!F3543="","N/A",Businesses!F3543)</f>
        <v>N/A</v>
      </c>
      <c r="F3542" s="32" t="str">
        <f t="shared" si="110"/>
        <v>N/A</v>
      </c>
      <c r="G3542" s="32" t="str">
        <f>IF(Businesses!G3543="","N/A",Businesses!G3543)</f>
        <v>N/A</v>
      </c>
      <c r="H3542" s="32" t="str">
        <f>IF(Businesses!H3543="","N/A",Businesses!H3543)</f>
        <v>N/A</v>
      </c>
      <c r="I3542" s="32" t="str">
        <f>IF(AND(Businesses!B3543="",Businesses!C3543&lt;&gt;""),0,IF(Businesses!B3543="","N/A",IF(ISNUMBER(Businesses!B3543),Businesses!B3543,0)))</f>
        <v>N/A</v>
      </c>
    </row>
    <row r="3543" spans="2:9">
      <c r="B3543" s="32" t="str">
        <f t="shared" si="111"/>
        <v>N/A</v>
      </c>
      <c r="C3543" s="32" t="str">
        <f>IF(AND(Businesses!D3544="",Businesses!E3544&lt;&gt;""),0,IF(Businesses!D3544="","N/A",IF(ISNUMBER(Businesses!D3544),Businesses!D3544,0)))</f>
        <v>N/A</v>
      </c>
      <c r="D3543" s="32" t="str">
        <f>IF(Businesses!E3544="","N/A",Businesses!E3544)</f>
        <v>N/A</v>
      </c>
      <c r="E3543" s="32" t="str">
        <f>IF(Businesses!F3544="","N/A",Businesses!F3544)</f>
        <v>N/A</v>
      </c>
      <c r="F3543" s="32" t="str">
        <f t="shared" si="110"/>
        <v>N/A</v>
      </c>
      <c r="G3543" s="32" t="str">
        <f>IF(Businesses!G3544="","N/A",Businesses!G3544)</f>
        <v>N/A</v>
      </c>
      <c r="H3543" s="32" t="str">
        <f>IF(Businesses!H3544="","N/A",Businesses!H3544)</f>
        <v>N/A</v>
      </c>
      <c r="I3543" s="32" t="str">
        <f>IF(AND(Businesses!B3544="",Businesses!C3544&lt;&gt;""),0,IF(Businesses!B3544="","N/A",IF(ISNUMBER(Businesses!B3544),Businesses!B3544,0)))</f>
        <v>N/A</v>
      </c>
    </row>
    <row r="3544" spans="2:9">
      <c r="B3544" s="32" t="str">
        <f t="shared" si="111"/>
        <v>N/A</v>
      </c>
      <c r="C3544" s="32" t="str">
        <f>IF(AND(Businesses!D3545="",Businesses!E3545&lt;&gt;""),0,IF(Businesses!D3545="","N/A",IF(ISNUMBER(Businesses!D3545),Businesses!D3545,0)))</f>
        <v>N/A</v>
      </c>
      <c r="D3544" s="32" t="str">
        <f>IF(Businesses!E3545="","N/A",Businesses!E3545)</f>
        <v>N/A</v>
      </c>
      <c r="E3544" s="32" t="str">
        <f>IF(Businesses!F3545="","N/A",Businesses!F3545)</f>
        <v>N/A</v>
      </c>
      <c r="F3544" s="32" t="str">
        <f t="shared" si="110"/>
        <v>N/A</v>
      </c>
      <c r="G3544" s="32" t="str">
        <f>IF(Businesses!G3545="","N/A",Businesses!G3545)</f>
        <v>N/A</v>
      </c>
      <c r="H3544" s="32" t="str">
        <f>IF(Businesses!H3545="","N/A",Businesses!H3545)</f>
        <v>N/A</v>
      </c>
      <c r="I3544" s="32" t="str">
        <f>IF(AND(Businesses!B3545="",Businesses!C3545&lt;&gt;""),0,IF(Businesses!B3545="","N/A",IF(ISNUMBER(Businesses!B3545),Businesses!B3545,0)))</f>
        <v>N/A</v>
      </c>
    </row>
    <row r="3545" spans="2:9">
      <c r="B3545" s="32" t="str">
        <f t="shared" si="111"/>
        <v>N/A</v>
      </c>
      <c r="C3545" s="32" t="str">
        <f>IF(AND(Businesses!D3546="",Businesses!E3546&lt;&gt;""),0,IF(Businesses!D3546="","N/A",IF(ISNUMBER(Businesses!D3546),Businesses!D3546,0)))</f>
        <v>N/A</v>
      </c>
      <c r="D3545" s="32" t="str">
        <f>IF(Businesses!E3546="","N/A",Businesses!E3546)</f>
        <v>N/A</v>
      </c>
      <c r="E3545" s="32" t="str">
        <f>IF(Businesses!F3546="","N/A",Businesses!F3546)</f>
        <v>N/A</v>
      </c>
      <c r="F3545" s="32" t="str">
        <f t="shared" si="110"/>
        <v>N/A</v>
      </c>
      <c r="G3545" s="32" t="str">
        <f>IF(Businesses!G3546="","N/A",Businesses!G3546)</f>
        <v>N/A</v>
      </c>
      <c r="H3545" s="32" t="str">
        <f>IF(Businesses!H3546="","N/A",Businesses!H3546)</f>
        <v>N/A</v>
      </c>
      <c r="I3545" s="32" t="str">
        <f>IF(AND(Businesses!B3546="",Businesses!C3546&lt;&gt;""),0,IF(Businesses!B3546="","N/A",IF(ISNUMBER(Businesses!B3546),Businesses!B3546,0)))</f>
        <v>N/A</v>
      </c>
    </row>
    <row r="3546" spans="2:9">
      <c r="B3546" s="32" t="str">
        <f t="shared" si="111"/>
        <v>N/A</v>
      </c>
      <c r="C3546" s="32" t="str">
        <f>IF(AND(Businesses!D3547="",Businesses!E3547&lt;&gt;""),0,IF(Businesses!D3547="","N/A",IF(ISNUMBER(Businesses!D3547),Businesses!D3547,0)))</f>
        <v>N/A</v>
      </c>
      <c r="D3546" s="32" t="str">
        <f>IF(Businesses!E3547="","N/A",Businesses!E3547)</f>
        <v>N/A</v>
      </c>
      <c r="E3546" s="32" t="str">
        <f>IF(Businesses!F3547="","N/A",Businesses!F3547)</f>
        <v>N/A</v>
      </c>
      <c r="F3546" s="32" t="str">
        <f t="shared" si="110"/>
        <v>N/A</v>
      </c>
      <c r="G3546" s="32" t="str">
        <f>IF(Businesses!G3547="","N/A",Businesses!G3547)</f>
        <v>N/A</v>
      </c>
      <c r="H3546" s="32" t="str">
        <f>IF(Businesses!H3547="","N/A",Businesses!H3547)</f>
        <v>N/A</v>
      </c>
      <c r="I3546" s="32" t="str">
        <f>IF(AND(Businesses!B3547="",Businesses!C3547&lt;&gt;""),0,IF(Businesses!B3547="","N/A",IF(ISNUMBER(Businesses!B3547),Businesses!B3547,0)))</f>
        <v>N/A</v>
      </c>
    </row>
    <row r="3547" spans="2:9">
      <c r="B3547" s="32" t="str">
        <f t="shared" si="111"/>
        <v>N/A</v>
      </c>
      <c r="C3547" s="32" t="str">
        <f>IF(AND(Businesses!D3548="",Businesses!E3548&lt;&gt;""),0,IF(Businesses!D3548="","N/A",IF(ISNUMBER(Businesses!D3548),Businesses!D3548,0)))</f>
        <v>N/A</v>
      </c>
      <c r="D3547" s="32" t="str">
        <f>IF(Businesses!E3548="","N/A",Businesses!E3548)</f>
        <v>N/A</v>
      </c>
      <c r="E3547" s="32" t="str">
        <f>IF(Businesses!F3548="","N/A",Businesses!F3548)</f>
        <v>N/A</v>
      </c>
      <c r="F3547" s="32" t="str">
        <f t="shared" si="110"/>
        <v>N/A</v>
      </c>
      <c r="G3547" s="32" t="str">
        <f>IF(Businesses!G3548="","N/A",Businesses!G3548)</f>
        <v>N/A</v>
      </c>
      <c r="H3547" s="32" t="str">
        <f>IF(Businesses!H3548="","N/A",Businesses!H3548)</f>
        <v>N/A</v>
      </c>
      <c r="I3547" s="32" t="str">
        <f>IF(AND(Businesses!B3548="",Businesses!C3548&lt;&gt;""),0,IF(Businesses!B3548="","N/A",IF(ISNUMBER(Businesses!B3548),Businesses!B3548,0)))</f>
        <v>N/A</v>
      </c>
    </row>
    <row r="3548" spans="2:9">
      <c r="B3548" s="32" t="str">
        <f t="shared" si="111"/>
        <v>N/A</v>
      </c>
      <c r="C3548" s="32" t="str">
        <f>IF(AND(Businesses!D3549="",Businesses!E3549&lt;&gt;""),0,IF(Businesses!D3549="","N/A",IF(ISNUMBER(Businesses!D3549),Businesses!D3549,0)))</f>
        <v>N/A</v>
      </c>
      <c r="D3548" s="32" t="str">
        <f>IF(Businesses!E3549="","N/A",Businesses!E3549)</f>
        <v>N/A</v>
      </c>
      <c r="E3548" s="32" t="str">
        <f>IF(Businesses!F3549="","N/A",Businesses!F3549)</f>
        <v>N/A</v>
      </c>
      <c r="F3548" s="32" t="str">
        <f t="shared" si="110"/>
        <v>N/A</v>
      </c>
      <c r="G3548" s="32" t="str">
        <f>IF(Businesses!G3549="","N/A",Businesses!G3549)</f>
        <v>N/A</v>
      </c>
      <c r="H3548" s="32" t="str">
        <f>IF(Businesses!H3549="","N/A",Businesses!H3549)</f>
        <v>N/A</v>
      </c>
      <c r="I3548" s="32" t="str">
        <f>IF(AND(Businesses!B3549="",Businesses!C3549&lt;&gt;""),0,IF(Businesses!B3549="","N/A",IF(ISNUMBER(Businesses!B3549),Businesses!B3549,0)))</f>
        <v>N/A</v>
      </c>
    </row>
    <row r="3549" spans="2:9">
      <c r="B3549" s="32" t="str">
        <f t="shared" si="111"/>
        <v>N/A</v>
      </c>
      <c r="C3549" s="32" t="str">
        <f>IF(AND(Businesses!D3550="",Businesses!E3550&lt;&gt;""),0,IF(Businesses!D3550="","N/A",IF(ISNUMBER(Businesses!D3550),Businesses!D3550,0)))</f>
        <v>N/A</v>
      </c>
      <c r="D3549" s="32" t="str">
        <f>IF(Businesses!E3550="","N/A",Businesses!E3550)</f>
        <v>N/A</v>
      </c>
      <c r="E3549" s="32" t="str">
        <f>IF(Businesses!F3550="","N/A",Businesses!F3550)</f>
        <v>N/A</v>
      </c>
      <c r="F3549" s="32" t="str">
        <f t="shared" si="110"/>
        <v>N/A</v>
      </c>
      <c r="G3549" s="32" t="str">
        <f>IF(Businesses!G3550="","N/A",Businesses!G3550)</f>
        <v>N/A</v>
      </c>
      <c r="H3549" s="32" t="str">
        <f>IF(Businesses!H3550="","N/A",Businesses!H3550)</f>
        <v>N/A</v>
      </c>
      <c r="I3549" s="32" t="str">
        <f>IF(AND(Businesses!B3550="",Businesses!C3550&lt;&gt;""),0,IF(Businesses!B3550="","N/A",IF(ISNUMBER(Businesses!B3550),Businesses!B3550,0)))</f>
        <v>N/A</v>
      </c>
    </row>
    <row r="3550" spans="2:9">
      <c r="B3550" s="32" t="str">
        <f t="shared" si="111"/>
        <v>N/A</v>
      </c>
      <c r="C3550" s="32" t="str">
        <f>IF(AND(Businesses!D3551="",Businesses!E3551&lt;&gt;""),0,IF(Businesses!D3551="","N/A",IF(ISNUMBER(Businesses!D3551),Businesses!D3551,0)))</f>
        <v>N/A</v>
      </c>
      <c r="D3550" s="32" t="str">
        <f>IF(Businesses!E3551="","N/A",Businesses!E3551)</f>
        <v>N/A</v>
      </c>
      <c r="E3550" s="32" t="str">
        <f>IF(Businesses!F3551="","N/A",Businesses!F3551)</f>
        <v>N/A</v>
      </c>
      <c r="F3550" s="32" t="str">
        <f t="shared" si="110"/>
        <v>N/A</v>
      </c>
      <c r="G3550" s="32" t="str">
        <f>IF(Businesses!G3551="","N/A",Businesses!G3551)</f>
        <v>N/A</v>
      </c>
      <c r="H3550" s="32" t="str">
        <f>IF(Businesses!H3551="","N/A",Businesses!H3551)</f>
        <v>N/A</v>
      </c>
      <c r="I3550" s="32" t="str">
        <f>IF(AND(Businesses!B3551="",Businesses!C3551&lt;&gt;""),0,IF(Businesses!B3551="","N/A",IF(ISNUMBER(Businesses!B3551),Businesses!B3551,0)))</f>
        <v>N/A</v>
      </c>
    </row>
    <row r="3551" spans="2:9">
      <c r="B3551" s="32" t="str">
        <f t="shared" si="111"/>
        <v>N/A</v>
      </c>
      <c r="C3551" s="32" t="str">
        <f>IF(AND(Businesses!D3552="",Businesses!E3552&lt;&gt;""),0,IF(Businesses!D3552="","N/A",IF(ISNUMBER(Businesses!D3552),Businesses!D3552,0)))</f>
        <v>N/A</v>
      </c>
      <c r="D3551" s="32" t="str">
        <f>IF(Businesses!E3552="","N/A",Businesses!E3552)</f>
        <v>N/A</v>
      </c>
      <c r="E3551" s="32" t="str">
        <f>IF(Businesses!F3552="","N/A",Businesses!F3552)</f>
        <v>N/A</v>
      </c>
      <c r="F3551" s="32" t="str">
        <f t="shared" si="110"/>
        <v>N/A</v>
      </c>
      <c r="G3551" s="32" t="str">
        <f>IF(Businesses!G3552="","N/A",Businesses!G3552)</f>
        <v>N/A</v>
      </c>
      <c r="H3551" s="32" t="str">
        <f>IF(Businesses!H3552="","N/A",Businesses!H3552)</f>
        <v>N/A</v>
      </c>
      <c r="I3551" s="32" t="str">
        <f>IF(AND(Businesses!B3552="",Businesses!C3552&lt;&gt;""),0,IF(Businesses!B3552="","N/A",IF(ISNUMBER(Businesses!B3552),Businesses!B3552,0)))</f>
        <v>N/A</v>
      </c>
    </row>
    <row r="3552" spans="2:9">
      <c r="B3552" s="32" t="str">
        <f t="shared" si="111"/>
        <v>N/A</v>
      </c>
      <c r="C3552" s="32" t="str">
        <f>IF(AND(Businesses!D3553="",Businesses!E3553&lt;&gt;""),0,IF(Businesses!D3553="","N/A",IF(ISNUMBER(Businesses!D3553),Businesses!D3553,0)))</f>
        <v>N/A</v>
      </c>
      <c r="D3552" s="32" t="str">
        <f>IF(Businesses!E3553="","N/A",Businesses!E3553)</f>
        <v>N/A</v>
      </c>
      <c r="E3552" s="32" t="str">
        <f>IF(Businesses!F3553="","N/A",Businesses!F3553)</f>
        <v>N/A</v>
      </c>
      <c r="F3552" s="32" t="str">
        <f t="shared" si="110"/>
        <v>N/A</v>
      </c>
      <c r="G3552" s="32" t="str">
        <f>IF(Businesses!G3553="","N/A",Businesses!G3553)</f>
        <v>N/A</v>
      </c>
      <c r="H3552" s="32" t="str">
        <f>IF(Businesses!H3553="","N/A",Businesses!H3553)</f>
        <v>N/A</v>
      </c>
      <c r="I3552" s="32" t="str">
        <f>IF(AND(Businesses!B3553="",Businesses!C3553&lt;&gt;""),0,IF(Businesses!B3553="","N/A",IF(ISNUMBER(Businesses!B3553),Businesses!B3553,0)))</f>
        <v>N/A</v>
      </c>
    </row>
    <row r="3553" spans="2:9">
      <c r="B3553" s="32" t="str">
        <f t="shared" si="111"/>
        <v>N/A</v>
      </c>
      <c r="C3553" s="32" t="str">
        <f>IF(AND(Businesses!D3554="",Businesses!E3554&lt;&gt;""),0,IF(Businesses!D3554="","N/A",IF(ISNUMBER(Businesses!D3554),Businesses!D3554,0)))</f>
        <v>N/A</v>
      </c>
      <c r="D3553" s="32" t="str">
        <f>IF(Businesses!E3554="","N/A",Businesses!E3554)</f>
        <v>N/A</v>
      </c>
      <c r="E3553" s="32" t="str">
        <f>IF(Businesses!F3554="","N/A",Businesses!F3554)</f>
        <v>N/A</v>
      </c>
      <c r="F3553" s="32" t="str">
        <f t="shared" si="110"/>
        <v>N/A</v>
      </c>
      <c r="G3553" s="32" t="str">
        <f>IF(Businesses!G3554="","N/A",Businesses!G3554)</f>
        <v>N/A</v>
      </c>
      <c r="H3553" s="32" t="str">
        <f>IF(Businesses!H3554="","N/A",Businesses!H3554)</f>
        <v>N/A</v>
      </c>
      <c r="I3553" s="32" t="str">
        <f>IF(AND(Businesses!B3554="",Businesses!C3554&lt;&gt;""),0,IF(Businesses!B3554="","N/A",IF(ISNUMBER(Businesses!B3554),Businesses!B3554,0)))</f>
        <v>N/A</v>
      </c>
    </row>
    <row r="3554" spans="2:9">
      <c r="B3554" s="32" t="str">
        <f t="shared" si="111"/>
        <v>N/A</v>
      </c>
      <c r="C3554" s="32" t="str">
        <f>IF(AND(Businesses!D3555="",Businesses!E3555&lt;&gt;""),0,IF(Businesses!D3555="","N/A",IF(ISNUMBER(Businesses!D3555),Businesses!D3555,0)))</f>
        <v>N/A</v>
      </c>
      <c r="D3554" s="32" t="str">
        <f>IF(Businesses!E3555="","N/A",Businesses!E3555)</f>
        <v>N/A</v>
      </c>
      <c r="E3554" s="32" t="str">
        <f>IF(Businesses!F3555="","N/A",Businesses!F3555)</f>
        <v>N/A</v>
      </c>
      <c r="F3554" s="32" t="str">
        <f t="shared" si="110"/>
        <v>N/A</v>
      </c>
      <c r="G3554" s="32" t="str">
        <f>IF(Businesses!G3555="","N/A",Businesses!G3555)</f>
        <v>N/A</v>
      </c>
      <c r="H3554" s="32" t="str">
        <f>IF(Businesses!H3555="","N/A",Businesses!H3555)</f>
        <v>N/A</v>
      </c>
      <c r="I3554" s="32" t="str">
        <f>IF(AND(Businesses!B3555="",Businesses!C3555&lt;&gt;""),0,IF(Businesses!B3555="","N/A",IF(ISNUMBER(Businesses!B3555),Businesses!B3555,0)))</f>
        <v>N/A</v>
      </c>
    </row>
    <row r="3555" spans="2:9">
      <c r="B3555" s="32" t="str">
        <f t="shared" si="111"/>
        <v>N/A</v>
      </c>
      <c r="C3555" s="32" t="str">
        <f>IF(AND(Businesses!D3556="",Businesses!E3556&lt;&gt;""),0,IF(Businesses!D3556="","N/A",IF(ISNUMBER(Businesses!D3556),Businesses!D3556,0)))</f>
        <v>N/A</v>
      </c>
      <c r="D3555" s="32" t="str">
        <f>IF(Businesses!E3556="","N/A",Businesses!E3556)</f>
        <v>N/A</v>
      </c>
      <c r="E3555" s="32" t="str">
        <f>IF(Businesses!F3556="","N/A",Businesses!F3556)</f>
        <v>N/A</v>
      </c>
      <c r="F3555" s="32" t="str">
        <f t="shared" si="110"/>
        <v>N/A</v>
      </c>
      <c r="G3555" s="32" t="str">
        <f>IF(Businesses!G3556="","N/A",Businesses!G3556)</f>
        <v>N/A</v>
      </c>
      <c r="H3555" s="32" t="str">
        <f>IF(Businesses!H3556="","N/A",Businesses!H3556)</f>
        <v>N/A</v>
      </c>
      <c r="I3555" s="32" t="str">
        <f>IF(AND(Businesses!B3556="",Businesses!C3556&lt;&gt;""),0,IF(Businesses!B3556="","N/A",IF(ISNUMBER(Businesses!B3556),Businesses!B3556,0)))</f>
        <v>N/A</v>
      </c>
    </row>
    <row r="3556" spans="2:9">
      <c r="B3556" s="32" t="str">
        <f t="shared" si="111"/>
        <v>N/A</v>
      </c>
      <c r="C3556" s="32" t="str">
        <f>IF(AND(Businesses!D3557="",Businesses!E3557&lt;&gt;""),0,IF(Businesses!D3557="","N/A",IF(ISNUMBER(Businesses!D3557),Businesses!D3557,0)))</f>
        <v>N/A</v>
      </c>
      <c r="D3556" s="32" t="str">
        <f>IF(Businesses!E3557="","N/A",Businesses!E3557)</f>
        <v>N/A</v>
      </c>
      <c r="E3556" s="32" t="str">
        <f>IF(Businesses!F3557="","N/A",Businesses!F3557)</f>
        <v>N/A</v>
      </c>
      <c r="F3556" s="32" t="str">
        <f t="shared" si="110"/>
        <v>N/A</v>
      </c>
      <c r="G3556" s="32" t="str">
        <f>IF(Businesses!G3557="","N/A",Businesses!G3557)</f>
        <v>N/A</v>
      </c>
      <c r="H3556" s="32" t="str">
        <f>IF(Businesses!H3557="","N/A",Businesses!H3557)</f>
        <v>N/A</v>
      </c>
      <c r="I3556" s="32" t="str">
        <f>IF(AND(Businesses!B3557="",Businesses!C3557&lt;&gt;""),0,IF(Businesses!B3557="","N/A",IF(ISNUMBER(Businesses!B3557),Businesses!B3557,0)))</f>
        <v>N/A</v>
      </c>
    </row>
    <row r="3557" spans="2:9">
      <c r="B3557" s="32" t="str">
        <f t="shared" si="111"/>
        <v>N/A</v>
      </c>
      <c r="C3557" s="32" t="str">
        <f>IF(AND(Businesses!D3558="",Businesses!E3558&lt;&gt;""),0,IF(Businesses!D3558="","N/A",IF(ISNUMBER(Businesses!D3558),Businesses!D3558,0)))</f>
        <v>N/A</v>
      </c>
      <c r="D3557" s="32" t="str">
        <f>IF(Businesses!E3558="","N/A",Businesses!E3558)</f>
        <v>N/A</v>
      </c>
      <c r="E3557" s="32" t="str">
        <f>IF(Businesses!F3558="","N/A",Businesses!F3558)</f>
        <v>N/A</v>
      </c>
      <c r="F3557" s="32" t="str">
        <f t="shared" si="110"/>
        <v>N/A</v>
      </c>
      <c r="G3557" s="32" t="str">
        <f>IF(Businesses!G3558="","N/A",Businesses!G3558)</f>
        <v>N/A</v>
      </c>
      <c r="H3557" s="32" t="str">
        <f>IF(Businesses!H3558="","N/A",Businesses!H3558)</f>
        <v>N/A</v>
      </c>
      <c r="I3557" s="32" t="str">
        <f>IF(AND(Businesses!B3558="",Businesses!C3558&lt;&gt;""),0,IF(Businesses!B3558="","N/A",IF(ISNUMBER(Businesses!B3558),Businesses!B3558,0)))</f>
        <v>N/A</v>
      </c>
    </row>
    <row r="3558" spans="2:9">
      <c r="B3558" s="32" t="str">
        <f t="shared" si="111"/>
        <v>N/A</v>
      </c>
      <c r="C3558" s="32" t="str">
        <f>IF(AND(Businesses!D3559="",Businesses!E3559&lt;&gt;""),0,IF(Businesses!D3559="","N/A",IF(ISNUMBER(Businesses!D3559),Businesses!D3559,0)))</f>
        <v>N/A</v>
      </c>
      <c r="D3558" s="32" t="str">
        <f>IF(Businesses!E3559="","N/A",Businesses!E3559)</f>
        <v>N/A</v>
      </c>
      <c r="E3558" s="32" t="str">
        <f>IF(Businesses!F3559="","N/A",Businesses!F3559)</f>
        <v>N/A</v>
      </c>
      <c r="F3558" s="32" t="str">
        <f t="shared" si="110"/>
        <v>N/A</v>
      </c>
      <c r="G3558" s="32" t="str">
        <f>IF(Businesses!G3559="","N/A",Businesses!G3559)</f>
        <v>N/A</v>
      </c>
      <c r="H3558" s="32" t="str">
        <f>IF(Businesses!H3559="","N/A",Businesses!H3559)</f>
        <v>N/A</v>
      </c>
      <c r="I3558" s="32" t="str">
        <f>IF(AND(Businesses!B3559="",Businesses!C3559&lt;&gt;""),0,IF(Businesses!B3559="","N/A",IF(ISNUMBER(Businesses!B3559),Businesses!B3559,0)))</f>
        <v>N/A</v>
      </c>
    </row>
    <row r="3559" spans="2:9">
      <c r="B3559" s="32" t="str">
        <f t="shared" si="111"/>
        <v>N/A</v>
      </c>
      <c r="C3559" s="32" t="str">
        <f>IF(AND(Businesses!D3560="",Businesses!E3560&lt;&gt;""),0,IF(Businesses!D3560="","N/A",IF(ISNUMBER(Businesses!D3560),Businesses!D3560,0)))</f>
        <v>N/A</v>
      </c>
      <c r="D3559" s="32" t="str">
        <f>IF(Businesses!E3560="","N/A",Businesses!E3560)</f>
        <v>N/A</v>
      </c>
      <c r="E3559" s="32" t="str">
        <f>IF(Businesses!F3560="","N/A",Businesses!F3560)</f>
        <v>N/A</v>
      </c>
      <c r="F3559" s="32" t="str">
        <f t="shared" si="110"/>
        <v>N/A</v>
      </c>
      <c r="G3559" s="32" t="str">
        <f>IF(Businesses!G3560="","N/A",Businesses!G3560)</f>
        <v>N/A</v>
      </c>
      <c r="H3559" s="32" t="str">
        <f>IF(Businesses!H3560="","N/A",Businesses!H3560)</f>
        <v>N/A</v>
      </c>
      <c r="I3559" s="32" t="str">
        <f>IF(AND(Businesses!B3560="",Businesses!C3560&lt;&gt;""),0,IF(Businesses!B3560="","N/A",IF(ISNUMBER(Businesses!B3560),Businesses!B3560,0)))</f>
        <v>N/A</v>
      </c>
    </row>
    <row r="3560" spans="2:9">
      <c r="B3560" s="32" t="str">
        <f t="shared" si="111"/>
        <v>N/A</v>
      </c>
      <c r="C3560" s="32" t="str">
        <f>IF(AND(Businesses!D3561="",Businesses!E3561&lt;&gt;""),0,IF(Businesses!D3561="","N/A",IF(ISNUMBER(Businesses!D3561),Businesses!D3561,0)))</f>
        <v>N/A</v>
      </c>
      <c r="D3560" s="32" t="str">
        <f>IF(Businesses!E3561="","N/A",Businesses!E3561)</f>
        <v>N/A</v>
      </c>
      <c r="E3560" s="32" t="str">
        <f>IF(Businesses!F3561="","N/A",Businesses!F3561)</f>
        <v>N/A</v>
      </c>
      <c r="F3560" s="32" t="str">
        <f t="shared" si="110"/>
        <v>N/A</v>
      </c>
      <c r="G3560" s="32" t="str">
        <f>IF(Businesses!G3561="","N/A",Businesses!G3561)</f>
        <v>N/A</v>
      </c>
      <c r="H3560" s="32" t="str">
        <f>IF(Businesses!H3561="","N/A",Businesses!H3561)</f>
        <v>N/A</v>
      </c>
      <c r="I3560" s="32" t="str">
        <f>IF(AND(Businesses!B3561="",Businesses!C3561&lt;&gt;""),0,IF(Businesses!B3561="","N/A",IF(ISNUMBER(Businesses!B3561),Businesses!B3561,0)))</f>
        <v>N/A</v>
      </c>
    </row>
    <row r="3561" spans="2:9">
      <c r="B3561" s="32" t="str">
        <f t="shared" si="111"/>
        <v>N/A</v>
      </c>
      <c r="C3561" s="32" t="str">
        <f>IF(AND(Businesses!D3562="",Businesses!E3562&lt;&gt;""),0,IF(Businesses!D3562="","N/A",IF(ISNUMBER(Businesses!D3562),Businesses!D3562,0)))</f>
        <v>N/A</v>
      </c>
      <c r="D3561" s="32" t="str">
        <f>IF(Businesses!E3562="","N/A",Businesses!E3562)</f>
        <v>N/A</v>
      </c>
      <c r="E3561" s="32" t="str">
        <f>IF(Businesses!F3562="","N/A",Businesses!F3562)</f>
        <v>N/A</v>
      </c>
      <c r="F3561" s="32" t="str">
        <f t="shared" si="110"/>
        <v>N/A</v>
      </c>
      <c r="G3561" s="32" t="str">
        <f>IF(Businesses!G3562="","N/A",Businesses!G3562)</f>
        <v>N/A</v>
      </c>
      <c r="H3561" s="32" t="str">
        <f>IF(Businesses!H3562="","N/A",Businesses!H3562)</f>
        <v>N/A</v>
      </c>
      <c r="I3561" s="32" t="str">
        <f>IF(AND(Businesses!B3562="",Businesses!C3562&lt;&gt;""),0,IF(Businesses!B3562="","N/A",IF(ISNUMBER(Businesses!B3562),Businesses!B3562,0)))</f>
        <v>N/A</v>
      </c>
    </row>
    <row r="3562" spans="2:9">
      <c r="B3562" s="32" t="str">
        <f t="shared" si="111"/>
        <v>N/A</v>
      </c>
      <c r="C3562" s="32" t="str">
        <f>IF(AND(Businesses!D3563="",Businesses!E3563&lt;&gt;""),0,IF(Businesses!D3563="","N/A",IF(ISNUMBER(Businesses!D3563),Businesses!D3563,0)))</f>
        <v>N/A</v>
      </c>
      <c r="D3562" s="32" t="str">
        <f>IF(Businesses!E3563="","N/A",Businesses!E3563)</f>
        <v>N/A</v>
      </c>
      <c r="E3562" s="32" t="str">
        <f>IF(Businesses!F3563="","N/A",Businesses!F3563)</f>
        <v>N/A</v>
      </c>
      <c r="F3562" s="32" t="str">
        <f t="shared" si="110"/>
        <v>N/A</v>
      </c>
      <c r="G3562" s="32" t="str">
        <f>IF(Businesses!G3563="","N/A",Businesses!G3563)</f>
        <v>N/A</v>
      </c>
      <c r="H3562" s="32" t="str">
        <f>IF(Businesses!H3563="","N/A",Businesses!H3563)</f>
        <v>N/A</v>
      </c>
      <c r="I3562" s="32" t="str">
        <f>IF(AND(Businesses!B3563="",Businesses!C3563&lt;&gt;""),0,IF(Businesses!B3563="","N/A",IF(ISNUMBER(Businesses!B3563),Businesses!B3563,0)))</f>
        <v>N/A</v>
      </c>
    </row>
    <row r="3563" spans="2:9">
      <c r="B3563" s="32" t="str">
        <f t="shared" si="111"/>
        <v>N/A</v>
      </c>
      <c r="C3563" s="32" t="str">
        <f>IF(AND(Businesses!D3564="",Businesses!E3564&lt;&gt;""),0,IF(Businesses!D3564="","N/A",IF(ISNUMBER(Businesses!D3564),Businesses!D3564,0)))</f>
        <v>N/A</v>
      </c>
      <c r="D3563" s="32" t="str">
        <f>IF(Businesses!E3564="","N/A",Businesses!E3564)</f>
        <v>N/A</v>
      </c>
      <c r="E3563" s="32" t="str">
        <f>IF(Businesses!F3564="","N/A",Businesses!F3564)</f>
        <v>N/A</v>
      </c>
      <c r="F3563" s="32" t="str">
        <f t="shared" si="110"/>
        <v>N/A</v>
      </c>
      <c r="G3563" s="32" t="str">
        <f>IF(Businesses!G3564="","N/A",Businesses!G3564)</f>
        <v>N/A</v>
      </c>
      <c r="H3563" s="32" t="str">
        <f>IF(Businesses!H3564="","N/A",Businesses!H3564)</f>
        <v>N/A</v>
      </c>
      <c r="I3563" s="32" t="str">
        <f>IF(AND(Businesses!B3564="",Businesses!C3564&lt;&gt;""),0,IF(Businesses!B3564="","N/A",IF(ISNUMBER(Businesses!B3564),Businesses!B3564,0)))</f>
        <v>N/A</v>
      </c>
    </row>
    <row r="3564" spans="2:9">
      <c r="B3564" s="32" t="str">
        <f t="shared" si="111"/>
        <v>N/A</v>
      </c>
      <c r="C3564" s="32" t="str">
        <f>IF(AND(Businesses!D3565="",Businesses!E3565&lt;&gt;""),0,IF(Businesses!D3565="","N/A",IF(ISNUMBER(Businesses!D3565),Businesses!D3565,0)))</f>
        <v>N/A</v>
      </c>
      <c r="D3564" s="32" t="str">
        <f>IF(Businesses!E3565="","N/A",Businesses!E3565)</f>
        <v>N/A</v>
      </c>
      <c r="E3564" s="32" t="str">
        <f>IF(Businesses!F3565="","N/A",Businesses!F3565)</f>
        <v>N/A</v>
      </c>
      <c r="F3564" s="32" t="str">
        <f t="shared" si="110"/>
        <v>N/A</v>
      </c>
      <c r="G3564" s="32" t="str">
        <f>IF(Businesses!G3565="","N/A",Businesses!G3565)</f>
        <v>N/A</v>
      </c>
      <c r="H3564" s="32" t="str">
        <f>IF(Businesses!H3565="","N/A",Businesses!H3565)</f>
        <v>N/A</v>
      </c>
      <c r="I3564" s="32" t="str">
        <f>IF(AND(Businesses!B3565="",Businesses!C3565&lt;&gt;""),0,IF(Businesses!B3565="","N/A",IF(ISNUMBER(Businesses!B3565),Businesses!B3565,0)))</f>
        <v>N/A</v>
      </c>
    </row>
    <row r="3565" spans="2:9">
      <c r="B3565" s="32" t="str">
        <f t="shared" si="111"/>
        <v>N/A</v>
      </c>
      <c r="C3565" s="32" t="str">
        <f>IF(AND(Businesses!D3566="",Businesses!E3566&lt;&gt;""),0,IF(Businesses!D3566="","N/A",IF(ISNUMBER(Businesses!D3566),Businesses!D3566,0)))</f>
        <v>N/A</v>
      </c>
      <c r="D3565" s="32" t="str">
        <f>IF(Businesses!E3566="","N/A",Businesses!E3566)</f>
        <v>N/A</v>
      </c>
      <c r="E3565" s="32" t="str">
        <f>IF(Businesses!F3566="","N/A",Businesses!F3566)</f>
        <v>N/A</v>
      </c>
      <c r="F3565" s="32" t="str">
        <f t="shared" si="110"/>
        <v>N/A</v>
      </c>
      <c r="G3565" s="32" t="str">
        <f>IF(Businesses!G3566="","N/A",Businesses!G3566)</f>
        <v>N/A</v>
      </c>
      <c r="H3565" s="32" t="str">
        <f>IF(Businesses!H3566="","N/A",Businesses!H3566)</f>
        <v>N/A</v>
      </c>
      <c r="I3565" s="32" t="str">
        <f>IF(AND(Businesses!B3566="",Businesses!C3566&lt;&gt;""),0,IF(Businesses!B3566="","N/A",IF(ISNUMBER(Businesses!B3566),Businesses!B3566,0)))</f>
        <v>N/A</v>
      </c>
    </row>
    <row r="3566" spans="2:9">
      <c r="B3566" s="32" t="str">
        <f t="shared" si="111"/>
        <v>N/A</v>
      </c>
      <c r="C3566" s="32" t="str">
        <f>IF(AND(Businesses!D3567="",Businesses!E3567&lt;&gt;""),0,IF(Businesses!D3567="","N/A",IF(ISNUMBER(Businesses!D3567),Businesses!D3567,0)))</f>
        <v>N/A</v>
      </c>
      <c r="D3566" s="32" t="str">
        <f>IF(Businesses!E3567="","N/A",Businesses!E3567)</f>
        <v>N/A</v>
      </c>
      <c r="E3566" s="32" t="str">
        <f>IF(Businesses!F3567="","N/A",Businesses!F3567)</f>
        <v>N/A</v>
      </c>
      <c r="F3566" s="32" t="str">
        <f t="shared" si="110"/>
        <v>N/A</v>
      </c>
      <c r="G3566" s="32" t="str">
        <f>IF(Businesses!G3567="","N/A",Businesses!G3567)</f>
        <v>N/A</v>
      </c>
      <c r="H3566" s="32" t="str">
        <f>IF(Businesses!H3567="","N/A",Businesses!H3567)</f>
        <v>N/A</v>
      </c>
      <c r="I3566" s="32" t="str">
        <f>IF(AND(Businesses!B3567="",Businesses!C3567&lt;&gt;""),0,IF(Businesses!B3567="","N/A",IF(ISNUMBER(Businesses!B3567),Businesses!B3567,0)))</f>
        <v>N/A</v>
      </c>
    </row>
    <row r="3567" spans="2:9">
      <c r="B3567" s="32" t="str">
        <f t="shared" si="111"/>
        <v>N/A</v>
      </c>
      <c r="C3567" s="32" t="str">
        <f>IF(AND(Businesses!D3568="",Businesses!E3568&lt;&gt;""),0,IF(Businesses!D3568="","N/A",IF(ISNUMBER(Businesses!D3568),Businesses!D3568,0)))</f>
        <v>N/A</v>
      </c>
      <c r="D3567" s="32" t="str">
        <f>IF(Businesses!E3568="","N/A",Businesses!E3568)</f>
        <v>N/A</v>
      </c>
      <c r="E3567" s="32" t="str">
        <f>IF(Businesses!F3568="","N/A",Businesses!F3568)</f>
        <v>N/A</v>
      </c>
      <c r="F3567" s="32" t="str">
        <f t="shared" si="110"/>
        <v>N/A</v>
      </c>
      <c r="G3567" s="32" t="str">
        <f>IF(Businesses!G3568="","N/A",Businesses!G3568)</f>
        <v>N/A</v>
      </c>
      <c r="H3567" s="32" t="str">
        <f>IF(Businesses!H3568="","N/A",Businesses!H3568)</f>
        <v>N/A</v>
      </c>
      <c r="I3567" s="32" t="str">
        <f>IF(AND(Businesses!B3568="",Businesses!C3568&lt;&gt;""),0,IF(Businesses!B3568="","N/A",IF(ISNUMBER(Businesses!B3568),Businesses!B3568,0)))</f>
        <v>N/A</v>
      </c>
    </row>
    <row r="3568" spans="2:9">
      <c r="B3568" s="32" t="str">
        <f t="shared" si="111"/>
        <v>N/A</v>
      </c>
      <c r="C3568" s="32" t="str">
        <f>IF(AND(Businesses!D3569="",Businesses!E3569&lt;&gt;""),0,IF(Businesses!D3569="","N/A",IF(ISNUMBER(Businesses!D3569),Businesses!D3569,0)))</f>
        <v>N/A</v>
      </c>
      <c r="D3568" s="32" t="str">
        <f>IF(Businesses!E3569="","N/A",Businesses!E3569)</f>
        <v>N/A</v>
      </c>
      <c r="E3568" s="32" t="str">
        <f>IF(Businesses!F3569="","N/A",Businesses!F3569)</f>
        <v>N/A</v>
      </c>
      <c r="F3568" s="32" t="str">
        <f t="shared" si="110"/>
        <v>N/A</v>
      </c>
      <c r="G3568" s="32" t="str">
        <f>IF(Businesses!G3569="","N/A",Businesses!G3569)</f>
        <v>N/A</v>
      </c>
      <c r="H3568" s="32" t="str">
        <f>IF(Businesses!H3569="","N/A",Businesses!H3569)</f>
        <v>N/A</v>
      </c>
      <c r="I3568" s="32" t="str">
        <f>IF(AND(Businesses!B3569="",Businesses!C3569&lt;&gt;""),0,IF(Businesses!B3569="","N/A",IF(ISNUMBER(Businesses!B3569),Businesses!B3569,0)))</f>
        <v>N/A</v>
      </c>
    </row>
    <row r="3569" spans="2:9">
      <c r="B3569" s="32" t="str">
        <f t="shared" si="111"/>
        <v>N/A</v>
      </c>
      <c r="C3569" s="32" t="str">
        <f>IF(AND(Businesses!D3570="",Businesses!E3570&lt;&gt;""),0,IF(Businesses!D3570="","N/A",IF(ISNUMBER(Businesses!D3570),Businesses!D3570,0)))</f>
        <v>N/A</v>
      </c>
      <c r="D3569" s="32" t="str">
        <f>IF(Businesses!E3570="","N/A",Businesses!E3570)</f>
        <v>N/A</v>
      </c>
      <c r="E3569" s="32" t="str">
        <f>IF(Businesses!F3570="","N/A",Businesses!F3570)</f>
        <v>N/A</v>
      </c>
      <c r="F3569" s="32" t="str">
        <f t="shared" si="110"/>
        <v>N/A</v>
      </c>
      <c r="G3569" s="32" t="str">
        <f>IF(Businesses!G3570="","N/A",Businesses!G3570)</f>
        <v>N/A</v>
      </c>
      <c r="H3569" s="32" t="str">
        <f>IF(Businesses!H3570="","N/A",Businesses!H3570)</f>
        <v>N/A</v>
      </c>
      <c r="I3569" s="32" t="str">
        <f>IF(AND(Businesses!B3570="",Businesses!C3570&lt;&gt;""),0,IF(Businesses!B3570="","N/A",IF(ISNUMBER(Businesses!B3570),Businesses!B3570,0)))</f>
        <v>N/A</v>
      </c>
    </row>
    <row r="3570" spans="2:9">
      <c r="B3570" s="32" t="str">
        <f t="shared" si="111"/>
        <v>N/A</v>
      </c>
      <c r="C3570" s="32" t="str">
        <f>IF(AND(Businesses!D3571="",Businesses!E3571&lt;&gt;""),0,IF(Businesses!D3571="","N/A",IF(ISNUMBER(Businesses!D3571),Businesses!D3571,0)))</f>
        <v>N/A</v>
      </c>
      <c r="D3570" s="32" t="str">
        <f>IF(Businesses!E3571="","N/A",Businesses!E3571)</f>
        <v>N/A</v>
      </c>
      <c r="E3570" s="32" t="str">
        <f>IF(Businesses!F3571="","N/A",Businesses!F3571)</f>
        <v>N/A</v>
      </c>
      <c r="F3570" s="32" t="str">
        <f t="shared" si="110"/>
        <v>N/A</v>
      </c>
      <c r="G3570" s="32" t="str">
        <f>IF(Businesses!G3571="","N/A",Businesses!G3571)</f>
        <v>N/A</v>
      </c>
      <c r="H3570" s="32" t="str">
        <f>IF(Businesses!H3571="","N/A",Businesses!H3571)</f>
        <v>N/A</v>
      </c>
      <c r="I3570" s="32" t="str">
        <f>IF(AND(Businesses!B3571="",Businesses!C3571&lt;&gt;""),0,IF(Businesses!B3571="","N/A",IF(ISNUMBER(Businesses!B3571),Businesses!B3571,0)))</f>
        <v>N/A</v>
      </c>
    </row>
    <row r="3571" spans="2:9">
      <c r="B3571" s="32" t="str">
        <f t="shared" si="111"/>
        <v>N/A</v>
      </c>
      <c r="C3571" s="32" t="str">
        <f>IF(AND(Businesses!D3572="",Businesses!E3572&lt;&gt;""),0,IF(Businesses!D3572="","N/A",IF(ISNUMBER(Businesses!D3572),Businesses!D3572,0)))</f>
        <v>N/A</v>
      </c>
      <c r="D3571" s="32" t="str">
        <f>IF(Businesses!E3572="","N/A",Businesses!E3572)</f>
        <v>N/A</v>
      </c>
      <c r="E3571" s="32" t="str">
        <f>IF(Businesses!F3572="","N/A",Businesses!F3572)</f>
        <v>N/A</v>
      </c>
      <c r="F3571" s="32" t="str">
        <f t="shared" si="110"/>
        <v>N/A</v>
      </c>
      <c r="G3571" s="32" t="str">
        <f>IF(Businesses!G3572="","N/A",Businesses!G3572)</f>
        <v>N/A</v>
      </c>
      <c r="H3571" s="32" t="str">
        <f>IF(Businesses!H3572="","N/A",Businesses!H3572)</f>
        <v>N/A</v>
      </c>
      <c r="I3571" s="32" t="str">
        <f>IF(AND(Businesses!B3572="",Businesses!C3572&lt;&gt;""),0,IF(Businesses!B3572="","N/A",IF(ISNUMBER(Businesses!B3572),Businesses!B3572,0)))</f>
        <v>N/A</v>
      </c>
    </row>
    <row r="3572" spans="2:9">
      <c r="B3572" s="32" t="str">
        <f t="shared" si="111"/>
        <v>N/A</v>
      </c>
      <c r="C3572" s="32" t="str">
        <f>IF(AND(Businesses!D3573="",Businesses!E3573&lt;&gt;""),0,IF(Businesses!D3573="","N/A",IF(ISNUMBER(Businesses!D3573),Businesses!D3573,0)))</f>
        <v>N/A</v>
      </c>
      <c r="D3572" s="32" t="str">
        <f>IF(Businesses!E3573="","N/A",Businesses!E3573)</f>
        <v>N/A</v>
      </c>
      <c r="E3572" s="32" t="str">
        <f>IF(Businesses!F3573="","N/A",Businesses!F3573)</f>
        <v>N/A</v>
      </c>
      <c r="F3572" s="32" t="str">
        <f t="shared" si="110"/>
        <v>N/A</v>
      </c>
      <c r="G3572" s="32" t="str">
        <f>IF(Businesses!G3573="","N/A",Businesses!G3573)</f>
        <v>N/A</v>
      </c>
      <c r="H3572" s="32" t="str">
        <f>IF(Businesses!H3573="","N/A",Businesses!H3573)</f>
        <v>N/A</v>
      </c>
      <c r="I3572" s="32" t="str">
        <f>IF(AND(Businesses!B3573="",Businesses!C3573&lt;&gt;""),0,IF(Businesses!B3573="","N/A",IF(ISNUMBER(Businesses!B3573),Businesses!B3573,0)))</f>
        <v>N/A</v>
      </c>
    </row>
    <row r="3573" spans="2:9">
      <c r="B3573" s="32" t="str">
        <f t="shared" si="111"/>
        <v>N/A</v>
      </c>
      <c r="C3573" s="32" t="str">
        <f>IF(AND(Businesses!D3574="",Businesses!E3574&lt;&gt;""),0,IF(Businesses!D3574="","N/A",IF(ISNUMBER(Businesses!D3574),Businesses!D3574,0)))</f>
        <v>N/A</v>
      </c>
      <c r="D3573" s="32" t="str">
        <f>IF(Businesses!E3574="","N/A",Businesses!E3574)</f>
        <v>N/A</v>
      </c>
      <c r="E3573" s="32" t="str">
        <f>IF(Businesses!F3574="","N/A",Businesses!F3574)</f>
        <v>N/A</v>
      </c>
      <c r="F3573" s="32" t="str">
        <f t="shared" si="110"/>
        <v>N/A</v>
      </c>
      <c r="G3573" s="32" t="str">
        <f>IF(Businesses!G3574="","N/A",Businesses!G3574)</f>
        <v>N/A</v>
      </c>
      <c r="H3573" s="32" t="str">
        <f>IF(Businesses!H3574="","N/A",Businesses!H3574)</f>
        <v>N/A</v>
      </c>
      <c r="I3573" s="32" t="str">
        <f>IF(AND(Businesses!B3574="",Businesses!C3574&lt;&gt;""),0,IF(Businesses!B3574="","N/A",IF(ISNUMBER(Businesses!B3574),Businesses!B3574,0)))</f>
        <v>N/A</v>
      </c>
    </row>
    <row r="3574" spans="2:9">
      <c r="B3574" s="32" t="str">
        <f t="shared" si="111"/>
        <v>N/A</v>
      </c>
      <c r="C3574" s="32" t="str">
        <f>IF(AND(Businesses!D3575="",Businesses!E3575&lt;&gt;""),0,IF(Businesses!D3575="","N/A",IF(ISNUMBER(Businesses!D3575),Businesses!D3575,0)))</f>
        <v>N/A</v>
      </c>
      <c r="D3574" s="32" t="str">
        <f>IF(Businesses!E3575="","N/A",Businesses!E3575)</f>
        <v>N/A</v>
      </c>
      <c r="E3574" s="32" t="str">
        <f>IF(Businesses!F3575="","N/A",Businesses!F3575)</f>
        <v>N/A</v>
      </c>
      <c r="F3574" s="32" t="str">
        <f t="shared" si="110"/>
        <v>N/A</v>
      </c>
      <c r="G3574" s="32" t="str">
        <f>IF(Businesses!G3575="","N/A",Businesses!G3575)</f>
        <v>N/A</v>
      </c>
      <c r="H3574" s="32" t="str">
        <f>IF(Businesses!H3575="","N/A",Businesses!H3575)</f>
        <v>N/A</v>
      </c>
      <c r="I3574" s="32" t="str">
        <f>IF(AND(Businesses!B3575="",Businesses!C3575&lt;&gt;""),0,IF(Businesses!B3575="","N/A",IF(ISNUMBER(Businesses!B3575),Businesses!B3575,0)))</f>
        <v>N/A</v>
      </c>
    </row>
    <row r="3575" spans="2:9">
      <c r="B3575" s="32" t="str">
        <f t="shared" si="111"/>
        <v>N/A</v>
      </c>
      <c r="C3575" s="32" t="str">
        <f>IF(AND(Businesses!D3576="",Businesses!E3576&lt;&gt;""),0,IF(Businesses!D3576="","N/A",IF(ISNUMBER(Businesses!D3576),Businesses!D3576,0)))</f>
        <v>N/A</v>
      </c>
      <c r="D3575" s="32" t="str">
        <f>IF(Businesses!E3576="","N/A",Businesses!E3576)</f>
        <v>N/A</v>
      </c>
      <c r="E3575" s="32" t="str">
        <f>IF(Businesses!F3576="","N/A",Businesses!F3576)</f>
        <v>N/A</v>
      </c>
      <c r="F3575" s="32" t="str">
        <f t="shared" si="110"/>
        <v>N/A</v>
      </c>
      <c r="G3575" s="32" t="str">
        <f>IF(Businesses!G3576="","N/A",Businesses!G3576)</f>
        <v>N/A</v>
      </c>
      <c r="H3575" s="32" t="str">
        <f>IF(Businesses!H3576="","N/A",Businesses!H3576)</f>
        <v>N/A</v>
      </c>
      <c r="I3575" s="32" t="str">
        <f>IF(AND(Businesses!B3576="",Businesses!C3576&lt;&gt;""),0,IF(Businesses!B3576="","N/A",IF(ISNUMBER(Businesses!B3576),Businesses!B3576,0)))</f>
        <v>N/A</v>
      </c>
    </row>
    <row r="3576" spans="2:9">
      <c r="B3576" s="32" t="str">
        <f t="shared" si="111"/>
        <v>N/A</v>
      </c>
      <c r="C3576" s="32" t="str">
        <f>IF(AND(Businesses!D3577="",Businesses!E3577&lt;&gt;""),0,IF(Businesses!D3577="","N/A",IF(ISNUMBER(Businesses!D3577),Businesses!D3577,0)))</f>
        <v>N/A</v>
      </c>
      <c r="D3576" s="32" t="str">
        <f>IF(Businesses!E3577="","N/A",Businesses!E3577)</f>
        <v>N/A</v>
      </c>
      <c r="E3576" s="32" t="str">
        <f>IF(Businesses!F3577="","N/A",Businesses!F3577)</f>
        <v>N/A</v>
      </c>
      <c r="F3576" s="32" t="str">
        <f t="shared" si="110"/>
        <v>N/A</v>
      </c>
      <c r="G3576" s="32" t="str">
        <f>IF(Businesses!G3577="","N/A",Businesses!G3577)</f>
        <v>N/A</v>
      </c>
      <c r="H3576" s="32" t="str">
        <f>IF(Businesses!H3577="","N/A",Businesses!H3577)</f>
        <v>N/A</v>
      </c>
      <c r="I3576" s="32" t="str">
        <f>IF(AND(Businesses!B3577="",Businesses!C3577&lt;&gt;""),0,IF(Businesses!B3577="","N/A",IF(ISNUMBER(Businesses!B3577),Businesses!B3577,0)))</f>
        <v>N/A</v>
      </c>
    </row>
    <row r="3577" spans="2:9">
      <c r="B3577" s="32" t="str">
        <f t="shared" si="111"/>
        <v>N/A</v>
      </c>
      <c r="C3577" s="32" t="str">
        <f>IF(AND(Businesses!D3578="",Businesses!E3578&lt;&gt;""),0,IF(Businesses!D3578="","N/A",IF(ISNUMBER(Businesses!D3578),Businesses!D3578,0)))</f>
        <v>N/A</v>
      </c>
      <c r="D3577" s="32" t="str">
        <f>IF(Businesses!E3578="","N/A",Businesses!E3578)</f>
        <v>N/A</v>
      </c>
      <c r="E3577" s="32" t="str">
        <f>IF(Businesses!F3578="","N/A",Businesses!F3578)</f>
        <v>N/A</v>
      </c>
      <c r="F3577" s="32" t="str">
        <f t="shared" si="110"/>
        <v>N/A</v>
      </c>
      <c r="G3577" s="32" t="str">
        <f>IF(Businesses!G3578="","N/A",Businesses!G3578)</f>
        <v>N/A</v>
      </c>
      <c r="H3577" s="32" t="str">
        <f>IF(Businesses!H3578="","N/A",Businesses!H3578)</f>
        <v>N/A</v>
      </c>
      <c r="I3577" s="32" t="str">
        <f>IF(AND(Businesses!B3578="",Businesses!C3578&lt;&gt;""),0,IF(Businesses!B3578="","N/A",IF(ISNUMBER(Businesses!B3578),Businesses!B3578,0)))</f>
        <v>N/A</v>
      </c>
    </row>
    <row r="3578" spans="2:9">
      <c r="B3578" s="32" t="str">
        <f t="shared" si="111"/>
        <v>N/A</v>
      </c>
      <c r="C3578" s="32" t="str">
        <f>IF(AND(Businesses!D3579="",Businesses!E3579&lt;&gt;""),0,IF(Businesses!D3579="","N/A",IF(ISNUMBER(Businesses!D3579),Businesses!D3579,0)))</f>
        <v>N/A</v>
      </c>
      <c r="D3578" s="32" t="str">
        <f>IF(Businesses!E3579="","N/A",Businesses!E3579)</f>
        <v>N/A</v>
      </c>
      <c r="E3578" s="32" t="str">
        <f>IF(Businesses!F3579="","N/A",Businesses!F3579)</f>
        <v>N/A</v>
      </c>
      <c r="F3578" s="32" t="str">
        <f t="shared" si="110"/>
        <v>N/A</v>
      </c>
      <c r="G3578" s="32" t="str">
        <f>IF(Businesses!G3579="","N/A",Businesses!G3579)</f>
        <v>N/A</v>
      </c>
      <c r="H3578" s="32" t="str">
        <f>IF(Businesses!H3579="","N/A",Businesses!H3579)</f>
        <v>N/A</v>
      </c>
      <c r="I3578" s="32" t="str">
        <f>IF(AND(Businesses!B3579="",Businesses!C3579&lt;&gt;""),0,IF(Businesses!B3579="","N/A",IF(ISNUMBER(Businesses!B3579),Businesses!B3579,0)))</f>
        <v>N/A</v>
      </c>
    </row>
    <row r="3579" spans="2:9">
      <c r="B3579" s="32" t="str">
        <f t="shared" si="111"/>
        <v>N/A</v>
      </c>
      <c r="C3579" s="32" t="str">
        <f>IF(AND(Businesses!D3580="",Businesses!E3580&lt;&gt;""),0,IF(Businesses!D3580="","N/A",IF(ISNUMBER(Businesses!D3580),Businesses!D3580,0)))</f>
        <v>N/A</v>
      </c>
      <c r="D3579" s="32" t="str">
        <f>IF(Businesses!E3580="","N/A",Businesses!E3580)</f>
        <v>N/A</v>
      </c>
      <c r="E3579" s="32" t="str">
        <f>IF(Businesses!F3580="","N/A",Businesses!F3580)</f>
        <v>N/A</v>
      </c>
      <c r="F3579" s="32" t="str">
        <f t="shared" si="110"/>
        <v>N/A</v>
      </c>
      <c r="G3579" s="32" t="str">
        <f>IF(Businesses!G3580="","N/A",Businesses!G3580)</f>
        <v>N/A</v>
      </c>
      <c r="H3579" s="32" t="str">
        <f>IF(Businesses!H3580="","N/A",Businesses!H3580)</f>
        <v>N/A</v>
      </c>
      <c r="I3579" s="32" t="str">
        <f>IF(AND(Businesses!B3580="",Businesses!C3580&lt;&gt;""),0,IF(Businesses!B3580="","N/A",IF(ISNUMBER(Businesses!B3580),Businesses!B3580,0)))</f>
        <v>N/A</v>
      </c>
    </row>
    <row r="3580" spans="2:9">
      <c r="B3580" s="32" t="str">
        <f t="shared" si="111"/>
        <v>N/A</v>
      </c>
      <c r="C3580" s="32" t="str">
        <f>IF(AND(Businesses!D3581="",Businesses!E3581&lt;&gt;""),0,IF(Businesses!D3581="","N/A",IF(ISNUMBER(Businesses!D3581),Businesses!D3581,0)))</f>
        <v>N/A</v>
      </c>
      <c r="D3580" s="32" t="str">
        <f>IF(Businesses!E3581="","N/A",Businesses!E3581)</f>
        <v>N/A</v>
      </c>
      <c r="E3580" s="32" t="str">
        <f>IF(Businesses!F3581="","N/A",Businesses!F3581)</f>
        <v>N/A</v>
      </c>
      <c r="F3580" s="32" t="str">
        <f t="shared" si="110"/>
        <v>N/A</v>
      </c>
      <c r="G3580" s="32" t="str">
        <f>IF(Businesses!G3581="","N/A",Businesses!G3581)</f>
        <v>N/A</v>
      </c>
      <c r="H3580" s="32" t="str">
        <f>IF(Businesses!H3581="","N/A",Businesses!H3581)</f>
        <v>N/A</v>
      </c>
      <c r="I3580" s="32" t="str">
        <f>IF(AND(Businesses!B3581="",Businesses!C3581&lt;&gt;""),0,IF(Businesses!B3581="","N/A",IF(ISNUMBER(Businesses!B3581),Businesses!B3581,0)))</f>
        <v>N/A</v>
      </c>
    </row>
    <row r="3581" spans="2:9">
      <c r="B3581" s="32" t="str">
        <f t="shared" si="111"/>
        <v>N/A</v>
      </c>
      <c r="C3581" s="32" t="str">
        <f>IF(AND(Businesses!D3582="",Businesses!E3582&lt;&gt;""),0,IF(Businesses!D3582="","N/A",IF(ISNUMBER(Businesses!D3582),Businesses!D3582,0)))</f>
        <v>N/A</v>
      </c>
      <c r="D3581" s="32" t="str">
        <f>IF(Businesses!E3582="","N/A",Businesses!E3582)</f>
        <v>N/A</v>
      </c>
      <c r="E3581" s="32" t="str">
        <f>IF(Businesses!F3582="","N/A",Businesses!F3582)</f>
        <v>N/A</v>
      </c>
      <c r="F3581" s="32" t="str">
        <f t="shared" si="110"/>
        <v>N/A</v>
      </c>
      <c r="G3581" s="32" t="str">
        <f>IF(Businesses!G3582="","N/A",Businesses!G3582)</f>
        <v>N/A</v>
      </c>
      <c r="H3581" s="32" t="str">
        <f>IF(Businesses!H3582="","N/A",Businesses!H3582)</f>
        <v>N/A</v>
      </c>
      <c r="I3581" s="32" t="str">
        <f>IF(AND(Businesses!B3582="",Businesses!C3582&lt;&gt;""),0,IF(Businesses!B3582="","N/A",IF(ISNUMBER(Businesses!B3582),Businesses!B3582,0)))</f>
        <v>N/A</v>
      </c>
    </row>
    <row r="3582" spans="2:9">
      <c r="B3582" s="32" t="str">
        <f t="shared" si="111"/>
        <v>N/A</v>
      </c>
      <c r="C3582" s="32" t="str">
        <f>IF(AND(Businesses!D3583="",Businesses!E3583&lt;&gt;""),0,IF(Businesses!D3583="","N/A",IF(ISNUMBER(Businesses!D3583),Businesses!D3583,0)))</f>
        <v>N/A</v>
      </c>
      <c r="D3582" s="32" t="str">
        <f>IF(Businesses!E3583="","N/A",Businesses!E3583)</f>
        <v>N/A</v>
      </c>
      <c r="E3582" s="32" t="str">
        <f>IF(Businesses!F3583="","N/A",Businesses!F3583)</f>
        <v>N/A</v>
      </c>
      <c r="F3582" s="32" t="str">
        <f t="shared" si="110"/>
        <v>N/A</v>
      </c>
      <c r="G3582" s="32" t="str">
        <f>IF(Businesses!G3583="","N/A",Businesses!G3583)</f>
        <v>N/A</v>
      </c>
      <c r="H3582" s="32" t="str">
        <f>IF(Businesses!H3583="","N/A",Businesses!H3583)</f>
        <v>N/A</v>
      </c>
      <c r="I3582" s="32" t="str">
        <f>IF(AND(Businesses!B3583="",Businesses!C3583&lt;&gt;""),0,IF(Businesses!B3583="","N/A",IF(ISNUMBER(Businesses!B3583),Businesses!B3583,0)))</f>
        <v>N/A</v>
      </c>
    </row>
    <row r="3583" spans="2:9">
      <c r="B3583" s="32" t="str">
        <f t="shared" si="111"/>
        <v>N/A</v>
      </c>
      <c r="C3583" s="32" t="str">
        <f>IF(AND(Businesses!D3584="",Businesses!E3584&lt;&gt;""),0,IF(Businesses!D3584="","N/A",IF(ISNUMBER(Businesses!D3584),Businesses!D3584,0)))</f>
        <v>N/A</v>
      </c>
      <c r="D3583" s="32" t="str">
        <f>IF(Businesses!E3584="","N/A",Businesses!E3584)</f>
        <v>N/A</v>
      </c>
      <c r="E3583" s="32" t="str">
        <f>IF(Businesses!F3584="","N/A",Businesses!F3584)</f>
        <v>N/A</v>
      </c>
      <c r="F3583" s="32" t="str">
        <f t="shared" si="110"/>
        <v>N/A</v>
      </c>
      <c r="G3583" s="32" t="str">
        <f>IF(Businesses!G3584="","N/A",Businesses!G3584)</f>
        <v>N/A</v>
      </c>
      <c r="H3583" s="32" t="str">
        <f>IF(Businesses!H3584="","N/A",Businesses!H3584)</f>
        <v>N/A</v>
      </c>
      <c r="I3583" s="32" t="str">
        <f>IF(AND(Businesses!B3584="",Businesses!C3584&lt;&gt;""),0,IF(Businesses!B3584="","N/A",IF(ISNUMBER(Businesses!B3584),Businesses!B3584,0)))</f>
        <v>N/A</v>
      </c>
    </row>
    <row r="3584" spans="2:9">
      <c r="B3584" s="32" t="str">
        <f t="shared" si="111"/>
        <v>N/A</v>
      </c>
      <c r="C3584" s="32" t="str">
        <f>IF(AND(Businesses!D3585="",Businesses!E3585&lt;&gt;""),0,IF(Businesses!D3585="","N/A",IF(ISNUMBER(Businesses!D3585),Businesses!D3585,0)))</f>
        <v>N/A</v>
      </c>
      <c r="D3584" s="32" t="str">
        <f>IF(Businesses!E3585="","N/A",Businesses!E3585)</f>
        <v>N/A</v>
      </c>
      <c r="E3584" s="32" t="str">
        <f>IF(Businesses!F3585="","N/A",Businesses!F3585)</f>
        <v>N/A</v>
      </c>
      <c r="F3584" s="32" t="str">
        <f t="shared" si="110"/>
        <v>N/A</v>
      </c>
      <c r="G3584" s="32" t="str">
        <f>IF(Businesses!G3585="","N/A",Businesses!G3585)</f>
        <v>N/A</v>
      </c>
      <c r="H3584" s="32" t="str">
        <f>IF(Businesses!H3585="","N/A",Businesses!H3585)</f>
        <v>N/A</v>
      </c>
      <c r="I3584" s="32" t="str">
        <f>IF(AND(Businesses!B3585="",Businesses!C3585&lt;&gt;""),0,IF(Businesses!B3585="","N/A",IF(ISNUMBER(Businesses!B3585),Businesses!B3585,0)))</f>
        <v>N/A</v>
      </c>
    </row>
    <row r="3585" spans="2:9">
      <c r="B3585" s="32" t="str">
        <f t="shared" si="111"/>
        <v>N/A</v>
      </c>
      <c r="C3585" s="32" t="str">
        <f>IF(AND(Businesses!D3586="",Businesses!E3586&lt;&gt;""),0,IF(Businesses!D3586="","N/A",IF(ISNUMBER(Businesses!D3586),Businesses!D3586,0)))</f>
        <v>N/A</v>
      </c>
      <c r="D3585" s="32" t="str">
        <f>IF(Businesses!E3586="","N/A",Businesses!E3586)</f>
        <v>N/A</v>
      </c>
      <c r="E3585" s="32" t="str">
        <f>IF(Businesses!F3586="","N/A",Businesses!F3586)</f>
        <v>N/A</v>
      </c>
      <c r="F3585" s="32" t="str">
        <f t="shared" si="110"/>
        <v>N/A</v>
      </c>
      <c r="G3585" s="32" t="str">
        <f>IF(Businesses!G3586="","N/A",Businesses!G3586)</f>
        <v>N/A</v>
      </c>
      <c r="H3585" s="32" t="str">
        <f>IF(Businesses!H3586="","N/A",Businesses!H3586)</f>
        <v>N/A</v>
      </c>
      <c r="I3585" s="32" t="str">
        <f>IF(AND(Businesses!B3586="",Businesses!C3586&lt;&gt;""),0,IF(Businesses!B3586="","N/A",IF(ISNUMBER(Businesses!B3586),Businesses!B3586,0)))</f>
        <v>N/A</v>
      </c>
    </row>
    <row r="3586" spans="2:9">
      <c r="B3586" s="32" t="str">
        <f t="shared" si="111"/>
        <v>N/A</v>
      </c>
      <c r="C3586" s="32" t="str">
        <f>IF(AND(Businesses!D3587="",Businesses!E3587&lt;&gt;""),0,IF(Businesses!D3587="","N/A",IF(ISNUMBER(Businesses!D3587),Businesses!D3587,0)))</f>
        <v>N/A</v>
      </c>
      <c r="D3586" s="32" t="str">
        <f>IF(Businesses!E3587="","N/A",Businesses!E3587)</f>
        <v>N/A</v>
      </c>
      <c r="E3586" s="32" t="str">
        <f>IF(Businesses!F3587="","N/A",Businesses!F3587)</f>
        <v>N/A</v>
      </c>
      <c r="F3586" s="32" t="str">
        <f t="shared" ref="F3586:F3649" si="112">IF(B3586="N/A","N/A",UPPER(TRIM(ProbuildName)))</f>
        <v>N/A</v>
      </c>
      <c r="G3586" s="32" t="str">
        <f>IF(Businesses!G3587="","N/A",Businesses!G3587)</f>
        <v>N/A</v>
      </c>
      <c r="H3586" s="32" t="str">
        <f>IF(Businesses!H3587="","N/A",Businesses!H3587)</f>
        <v>N/A</v>
      </c>
      <c r="I3586" s="32" t="str">
        <f>IF(AND(Businesses!B3587="",Businesses!C3587&lt;&gt;""),0,IF(Businesses!B3587="","N/A",IF(ISNUMBER(Businesses!B3587),Businesses!B3587,0)))</f>
        <v>N/A</v>
      </c>
    </row>
    <row r="3587" spans="2:9">
      <c r="B3587" s="32" t="str">
        <f t="shared" ref="B3587:B3650" si="113">IF(I3587="N/A","N/A","")</f>
        <v>N/A</v>
      </c>
      <c r="C3587" s="32" t="str">
        <f>IF(AND(Businesses!D3588="",Businesses!E3588&lt;&gt;""),0,IF(Businesses!D3588="","N/A",IF(ISNUMBER(Businesses!D3588),Businesses!D3588,0)))</f>
        <v>N/A</v>
      </c>
      <c r="D3587" s="32" t="str">
        <f>IF(Businesses!E3588="","N/A",Businesses!E3588)</f>
        <v>N/A</v>
      </c>
      <c r="E3587" s="32" t="str">
        <f>IF(Businesses!F3588="","N/A",Businesses!F3588)</f>
        <v>N/A</v>
      </c>
      <c r="F3587" s="32" t="str">
        <f t="shared" si="112"/>
        <v>N/A</v>
      </c>
      <c r="G3587" s="32" t="str">
        <f>IF(Businesses!G3588="","N/A",Businesses!G3588)</f>
        <v>N/A</v>
      </c>
      <c r="H3587" s="32" t="str">
        <f>IF(Businesses!H3588="","N/A",Businesses!H3588)</f>
        <v>N/A</v>
      </c>
      <c r="I3587" s="32" t="str">
        <f>IF(AND(Businesses!B3588="",Businesses!C3588&lt;&gt;""),0,IF(Businesses!B3588="","N/A",IF(ISNUMBER(Businesses!B3588),Businesses!B3588,0)))</f>
        <v>N/A</v>
      </c>
    </row>
    <row r="3588" spans="2:9">
      <c r="B3588" s="32" t="str">
        <f t="shared" si="113"/>
        <v>N/A</v>
      </c>
      <c r="C3588" s="32" t="str">
        <f>IF(AND(Businesses!D3589="",Businesses!E3589&lt;&gt;""),0,IF(Businesses!D3589="","N/A",IF(ISNUMBER(Businesses!D3589),Businesses!D3589,0)))</f>
        <v>N/A</v>
      </c>
      <c r="D3588" s="32" t="str">
        <f>IF(Businesses!E3589="","N/A",Businesses!E3589)</f>
        <v>N/A</v>
      </c>
      <c r="E3588" s="32" t="str">
        <f>IF(Businesses!F3589="","N/A",Businesses!F3589)</f>
        <v>N/A</v>
      </c>
      <c r="F3588" s="32" t="str">
        <f t="shared" si="112"/>
        <v>N/A</v>
      </c>
      <c r="G3588" s="32" t="str">
        <f>IF(Businesses!G3589="","N/A",Businesses!G3589)</f>
        <v>N/A</v>
      </c>
      <c r="H3588" s="32" t="str">
        <f>IF(Businesses!H3589="","N/A",Businesses!H3589)</f>
        <v>N/A</v>
      </c>
      <c r="I3588" s="32" t="str">
        <f>IF(AND(Businesses!B3589="",Businesses!C3589&lt;&gt;""),0,IF(Businesses!B3589="","N/A",IF(ISNUMBER(Businesses!B3589),Businesses!B3589,0)))</f>
        <v>N/A</v>
      </c>
    </row>
    <row r="3589" spans="2:9">
      <c r="B3589" s="32" t="str">
        <f t="shared" si="113"/>
        <v>N/A</v>
      </c>
      <c r="C3589" s="32" t="str">
        <f>IF(AND(Businesses!D3590="",Businesses!E3590&lt;&gt;""),0,IF(Businesses!D3590="","N/A",IF(ISNUMBER(Businesses!D3590),Businesses!D3590,0)))</f>
        <v>N/A</v>
      </c>
      <c r="D3589" s="32" t="str">
        <f>IF(Businesses!E3590="","N/A",Businesses!E3590)</f>
        <v>N/A</v>
      </c>
      <c r="E3589" s="32" t="str">
        <f>IF(Businesses!F3590="","N/A",Businesses!F3590)</f>
        <v>N/A</v>
      </c>
      <c r="F3589" s="32" t="str">
        <f t="shared" si="112"/>
        <v>N/A</v>
      </c>
      <c r="G3589" s="32" t="str">
        <f>IF(Businesses!G3590="","N/A",Businesses!G3590)</f>
        <v>N/A</v>
      </c>
      <c r="H3589" s="32" t="str">
        <f>IF(Businesses!H3590="","N/A",Businesses!H3590)</f>
        <v>N/A</v>
      </c>
      <c r="I3589" s="32" t="str">
        <f>IF(AND(Businesses!B3590="",Businesses!C3590&lt;&gt;""),0,IF(Businesses!B3590="","N/A",IF(ISNUMBER(Businesses!B3590),Businesses!B3590,0)))</f>
        <v>N/A</v>
      </c>
    </row>
    <row r="3590" spans="2:9">
      <c r="B3590" s="32" t="str">
        <f t="shared" si="113"/>
        <v>N/A</v>
      </c>
      <c r="C3590" s="32" t="str">
        <f>IF(AND(Businesses!D3591="",Businesses!E3591&lt;&gt;""),0,IF(Businesses!D3591="","N/A",IF(ISNUMBER(Businesses!D3591),Businesses!D3591,0)))</f>
        <v>N/A</v>
      </c>
      <c r="D3590" s="32" t="str">
        <f>IF(Businesses!E3591="","N/A",Businesses!E3591)</f>
        <v>N/A</v>
      </c>
      <c r="E3590" s="32" t="str">
        <f>IF(Businesses!F3591="","N/A",Businesses!F3591)</f>
        <v>N/A</v>
      </c>
      <c r="F3590" s="32" t="str">
        <f t="shared" si="112"/>
        <v>N/A</v>
      </c>
      <c r="G3590" s="32" t="str">
        <f>IF(Businesses!G3591="","N/A",Businesses!G3591)</f>
        <v>N/A</v>
      </c>
      <c r="H3590" s="32" t="str">
        <f>IF(Businesses!H3591="","N/A",Businesses!H3591)</f>
        <v>N/A</v>
      </c>
      <c r="I3590" s="32" t="str">
        <f>IF(AND(Businesses!B3591="",Businesses!C3591&lt;&gt;""),0,IF(Businesses!B3591="","N/A",IF(ISNUMBER(Businesses!B3591),Businesses!B3591,0)))</f>
        <v>N/A</v>
      </c>
    </row>
    <row r="3591" spans="2:9">
      <c r="B3591" s="32" t="str">
        <f t="shared" si="113"/>
        <v>N/A</v>
      </c>
      <c r="C3591" s="32" t="str">
        <f>IF(AND(Businesses!D3592="",Businesses!E3592&lt;&gt;""),0,IF(Businesses!D3592="","N/A",IF(ISNUMBER(Businesses!D3592),Businesses!D3592,0)))</f>
        <v>N/A</v>
      </c>
      <c r="D3591" s="32" t="str">
        <f>IF(Businesses!E3592="","N/A",Businesses!E3592)</f>
        <v>N/A</v>
      </c>
      <c r="E3591" s="32" t="str">
        <f>IF(Businesses!F3592="","N/A",Businesses!F3592)</f>
        <v>N/A</v>
      </c>
      <c r="F3591" s="32" t="str">
        <f t="shared" si="112"/>
        <v>N/A</v>
      </c>
      <c r="G3591" s="32" t="str">
        <f>IF(Businesses!G3592="","N/A",Businesses!G3592)</f>
        <v>N/A</v>
      </c>
      <c r="H3591" s="32" t="str">
        <f>IF(Businesses!H3592="","N/A",Businesses!H3592)</f>
        <v>N/A</v>
      </c>
      <c r="I3591" s="32" t="str">
        <f>IF(AND(Businesses!B3592="",Businesses!C3592&lt;&gt;""),0,IF(Businesses!B3592="","N/A",IF(ISNUMBER(Businesses!B3592),Businesses!B3592,0)))</f>
        <v>N/A</v>
      </c>
    </row>
    <row r="3592" spans="2:9">
      <c r="B3592" s="32" t="str">
        <f t="shared" si="113"/>
        <v>N/A</v>
      </c>
      <c r="C3592" s="32" t="str">
        <f>IF(AND(Businesses!D3593="",Businesses!E3593&lt;&gt;""),0,IF(Businesses!D3593="","N/A",IF(ISNUMBER(Businesses!D3593),Businesses!D3593,0)))</f>
        <v>N/A</v>
      </c>
      <c r="D3592" s="32" t="str">
        <f>IF(Businesses!E3593="","N/A",Businesses!E3593)</f>
        <v>N/A</v>
      </c>
      <c r="E3592" s="32" t="str">
        <f>IF(Businesses!F3593="","N/A",Businesses!F3593)</f>
        <v>N/A</v>
      </c>
      <c r="F3592" s="32" t="str">
        <f t="shared" si="112"/>
        <v>N/A</v>
      </c>
      <c r="G3592" s="32" t="str">
        <f>IF(Businesses!G3593="","N/A",Businesses!G3593)</f>
        <v>N/A</v>
      </c>
      <c r="H3592" s="32" t="str">
        <f>IF(Businesses!H3593="","N/A",Businesses!H3593)</f>
        <v>N/A</v>
      </c>
      <c r="I3592" s="32" t="str">
        <f>IF(AND(Businesses!B3593="",Businesses!C3593&lt;&gt;""),0,IF(Businesses!B3593="","N/A",IF(ISNUMBER(Businesses!B3593),Businesses!B3593,0)))</f>
        <v>N/A</v>
      </c>
    </row>
    <row r="3593" spans="2:9">
      <c r="B3593" s="32" t="str">
        <f t="shared" si="113"/>
        <v>N/A</v>
      </c>
      <c r="C3593" s="32" t="str">
        <f>IF(AND(Businesses!D3594="",Businesses!E3594&lt;&gt;""),0,IF(Businesses!D3594="","N/A",IF(ISNUMBER(Businesses!D3594),Businesses!D3594,0)))</f>
        <v>N/A</v>
      </c>
      <c r="D3593" s="32" t="str">
        <f>IF(Businesses!E3594="","N/A",Businesses!E3594)</f>
        <v>N/A</v>
      </c>
      <c r="E3593" s="32" t="str">
        <f>IF(Businesses!F3594="","N/A",Businesses!F3594)</f>
        <v>N/A</v>
      </c>
      <c r="F3593" s="32" t="str">
        <f t="shared" si="112"/>
        <v>N/A</v>
      </c>
      <c r="G3593" s="32" t="str">
        <f>IF(Businesses!G3594="","N/A",Businesses!G3594)</f>
        <v>N/A</v>
      </c>
      <c r="H3593" s="32" t="str">
        <f>IF(Businesses!H3594="","N/A",Businesses!H3594)</f>
        <v>N/A</v>
      </c>
      <c r="I3593" s="32" t="str">
        <f>IF(AND(Businesses!B3594="",Businesses!C3594&lt;&gt;""),0,IF(Businesses!B3594="","N/A",IF(ISNUMBER(Businesses!B3594),Businesses!B3594,0)))</f>
        <v>N/A</v>
      </c>
    </row>
    <row r="3594" spans="2:9">
      <c r="B3594" s="32" t="str">
        <f t="shared" si="113"/>
        <v>N/A</v>
      </c>
      <c r="C3594" s="32" t="str">
        <f>IF(AND(Businesses!D3595="",Businesses!E3595&lt;&gt;""),0,IF(Businesses!D3595="","N/A",IF(ISNUMBER(Businesses!D3595),Businesses!D3595,0)))</f>
        <v>N/A</v>
      </c>
      <c r="D3594" s="32" t="str">
        <f>IF(Businesses!E3595="","N/A",Businesses!E3595)</f>
        <v>N/A</v>
      </c>
      <c r="E3594" s="32" t="str">
        <f>IF(Businesses!F3595="","N/A",Businesses!F3595)</f>
        <v>N/A</v>
      </c>
      <c r="F3594" s="32" t="str">
        <f t="shared" si="112"/>
        <v>N/A</v>
      </c>
      <c r="G3594" s="32" t="str">
        <f>IF(Businesses!G3595="","N/A",Businesses!G3595)</f>
        <v>N/A</v>
      </c>
      <c r="H3594" s="32" t="str">
        <f>IF(Businesses!H3595="","N/A",Businesses!H3595)</f>
        <v>N/A</v>
      </c>
      <c r="I3594" s="32" t="str">
        <f>IF(AND(Businesses!B3595="",Businesses!C3595&lt;&gt;""),0,IF(Businesses!B3595="","N/A",IF(ISNUMBER(Businesses!B3595),Businesses!B3595,0)))</f>
        <v>N/A</v>
      </c>
    </row>
    <row r="3595" spans="2:9">
      <c r="B3595" s="32" t="str">
        <f t="shared" si="113"/>
        <v>N/A</v>
      </c>
      <c r="C3595" s="32" t="str">
        <f>IF(AND(Businesses!D3596="",Businesses!E3596&lt;&gt;""),0,IF(Businesses!D3596="","N/A",IF(ISNUMBER(Businesses!D3596),Businesses!D3596,0)))</f>
        <v>N/A</v>
      </c>
      <c r="D3595" s="32" t="str">
        <f>IF(Businesses!E3596="","N/A",Businesses!E3596)</f>
        <v>N/A</v>
      </c>
      <c r="E3595" s="32" t="str">
        <f>IF(Businesses!F3596="","N/A",Businesses!F3596)</f>
        <v>N/A</v>
      </c>
      <c r="F3595" s="32" t="str">
        <f t="shared" si="112"/>
        <v>N/A</v>
      </c>
      <c r="G3595" s="32" t="str">
        <f>IF(Businesses!G3596="","N/A",Businesses!G3596)</f>
        <v>N/A</v>
      </c>
      <c r="H3595" s="32" t="str">
        <f>IF(Businesses!H3596="","N/A",Businesses!H3596)</f>
        <v>N/A</v>
      </c>
      <c r="I3595" s="32" t="str">
        <f>IF(AND(Businesses!B3596="",Businesses!C3596&lt;&gt;""),0,IF(Businesses!B3596="","N/A",IF(ISNUMBER(Businesses!B3596),Businesses!B3596,0)))</f>
        <v>N/A</v>
      </c>
    </row>
    <row r="3596" spans="2:9">
      <c r="B3596" s="32" t="str">
        <f t="shared" si="113"/>
        <v>N/A</v>
      </c>
      <c r="C3596" s="32" t="str">
        <f>IF(AND(Businesses!D3597="",Businesses!E3597&lt;&gt;""),0,IF(Businesses!D3597="","N/A",IF(ISNUMBER(Businesses!D3597),Businesses!D3597,0)))</f>
        <v>N/A</v>
      </c>
      <c r="D3596" s="32" t="str">
        <f>IF(Businesses!E3597="","N/A",Businesses!E3597)</f>
        <v>N/A</v>
      </c>
      <c r="E3596" s="32" t="str">
        <f>IF(Businesses!F3597="","N/A",Businesses!F3597)</f>
        <v>N/A</v>
      </c>
      <c r="F3596" s="32" t="str">
        <f t="shared" si="112"/>
        <v>N/A</v>
      </c>
      <c r="G3596" s="32" t="str">
        <f>IF(Businesses!G3597="","N/A",Businesses!G3597)</f>
        <v>N/A</v>
      </c>
      <c r="H3596" s="32" t="str">
        <f>IF(Businesses!H3597="","N/A",Businesses!H3597)</f>
        <v>N/A</v>
      </c>
      <c r="I3596" s="32" t="str">
        <f>IF(AND(Businesses!B3597="",Businesses!C3597&lt;&gt;""),0,IF(Businesses!B3597="","N/A",IF(ISNUMBER(Businesses!B3597),Businesses!B3597,0)))</f>
        <v>N/A</v>
      </c>
    </row>
    <row r="3597" spans="2:9">
      <c r="B3597" s="32" t="str">
        <f t="shared" si="113"/>
        <v>N/A</v>
      </c>
      <c r="C3597" s="32" t="str">
        <f>IF(AND(Businesses!D3598="",Businesses!E3598&lt;&gt;""),0,IF(Businesses!D3598="","N/A",IF(ISNUMBER(Businesses!D3598),Businesses!D3598,0)))</f>
        <v>N/A</v>
      </c>
      <c r="D3597" s="32" t="str">
        <f>IF(Businesses!E3598="","N/A",Businesses!E3598)</f>
        <v>N/A</v>
      </c>
      <c r="E3597" s="32" t="str">
        <f>IF(Businesses!F3598="","N/A",Businesses!F3598)</f>
        <v>N/A</v>
      </c>
      <c r="F3597" s="32" t="str">
        <f t="shared" si="112"/>
        <v>N/A</v>
      </c>
      <c r="G3597" s="32" t="str">
        <f>IF(Businesses!G3598="","N/A",Businesses!G3598)</f>
        <v>N/A</v>
      </c>
      <c r="H3597" s="32" t="str">
        <f>IF(Businesses!H3598="","N/A",Businesses!H3598)</f>
        <v>N/A</v>
      </c>
      <c r="I3597" s="32" t="str">
        <f>IF(AND(Businesses!B3598="",Businesses!C3598&lt;&gt;""),0,IF(Businesses!B3598="","N/A",IF(ISNUMBER(Businesses!B3598),Businesses!B3598,0)))</f>
        <v>N/A</v>
      </c>
    </row>
    <row r="3598" spans="2:9">
      <c r="B3598" s="32" t="str">
        <f t="shared" si="113"/>
        <v>N/A</v>
      </c>
      <c r="C3598" s="32" t="str">
        <f>IF(AND(Businesses!D3599="",Businesses!E3599&lt;&gt;""),0,IF(Businesses!D3599="","N/A",IF(ISNUMBER(Businesses!D3599),Businesses!D3599,0)))</f>
        <v>N/A</v>
      </c>
      <c r="D3598" s="32" t="str">
        <f>IF(Businesses!E3599="","N/A",Businesses!E3599)</f>
        <v>N/A</v>
      </c>
      <c r="E3598" s="32" t="str">
        <f>IF(Businesses!F3599="","N/A",Businesses!F3599)</f>
        <v>N/A</v>
      </c>
      <c r="F3598" s="32" t="str">
        <f t="shared" si="112"/>
        <v>N/A</v>
      </c>
      <c r="G3598" s="32" t="str">
        <f>IF(Businesses!G3599="","N/A",Businesses!G3599)</f>
        <v>N/A</v>
      </c>
      <c r="H3598" s="32" t="str">
        <f>IF(Businesses!H3599="","N/A",Businesses!H3599)</f>
        <v>N/A</v>
      </c>
      <c r="I3598" s="32" t="str">
        <f>IF(AND(Businesses!B3599="",Businesses!C3599&lt;&gt;""),0,IF(Businesses!B3599="","N/A",IF(ISNUMBER(Businesses!B3599),Businesses!B3599,0)))</f>
        <v>N/A</v>
      </c>
    </row>
    <row r="3599" spans="2:9">
      <c r="B3599" s="32" t="str">
        <f t="shared" si="113"/>
        <v>N/A</v>
      </c>
      <c r="C3599" s="32" t="str">
        <f>IF(AND(Businesses!D3600="",Businesses!E3600&lt;&gt;""),0,IF(Businesses!D3600="","N/A",IF(ISNUMBER(Businesses!D3600),Businesses!D3600,0)))</f>
        <v>N/A</v>
      </c>
      <c r="D3599" s="32" t="str">
        <f>IF(Businesses!E3600="","N/A",Businesses!E3600)</f>
        <v>N/A</v>
      </c>
      <c r="E3599" s="32" t="str">
        <f>IF(Businesses!F3600="","N/A",Businesses!F3600)</f>
        <v>N/A</v>
      </c>
      <c r="F3599" s="32" t="str">
        <f t="shared" si="112"/>
        <v>N/A</v>
      </c>
      <c r="G3599" s="32" t="str">
        <f>IF(Businesses!G3600="","N/A",Businesses!G3600)</f>
        <v>N/A</v>
      </c>
      <c r="H3599" s="32" t="str">
        <f>IF(Businesses!H3600="","N/A",Businesses!H3600)</f>
        <v>N/A</v>
      </c>
      <c r="I3599" s="32" t="str">
        <f>IF(AND(Businesses!B3600="",Businesses!C3600&lt;&gt;""),0,IF(Businesses!B3600="","N/A",IF(ISNUMBER(Businesses!B3600),Businesses!B3600,0)))</f>
        <v>N/A</v>
      </c>
    </row>
    <row r="3600" spans="2:9">
      <c r="B3600" s="32" t="str">
        <f t="shared" si="113"/>
        <v>N/A</v>
      </c>
      <c r="C3600" s="32" t="str">
        <f>IF(AND(Businesses!D3601="",Businesses!E3601&lt;&gt;""),0,IF(Businesses!D3601="","N/A",IF(ISNUMBER(Businesses!D3601),Businesses!D3601,0)))</f>
        <v>N/A</v>
      </c>
      <c r="D3600" s="32" t="str">
        <f>IF(Businesses!E3601="","N/A",Businesses!E3601)</f>
        <v>N/A</v>
      </c>
      <c r="E3600" s="32" t="str">
        <f>IF(Businesses!F3601="","N/A",Businesses!F3601)</f>
        <v>N/A</v>
      </c>
      <c r="F3600" s="32" t="str">
        <f t="shared" si="112"/>
        <v>N/A</v>
      </c>
      <c r="G3600" s="32" t="str">
        <f>IF(Businesses!G3601="","N/A",Businesses!G3601)</f>
        <v>N/A</v>
      </c>
      <c r="H3600" s="32" t="str">
        <f>IF(Businesses!H3601="","N/A",Businesses!H3601)</f>
        <v>N/A</v>
      </c>
      <c r="I3600" s="32" t="str">
        <f>IF(AND(Businesses!B3601="",Businesses!C3601&lt;&gt;""),0,IF(Businesses!B3601="","N/A",IF(ISNUMBER(Businesses!B3601),Businesses!B3601,0)))</f>
        <v>N/A</v>
      </c>
    </row>
    <row r="3601" spans="2:9">
      <c r="B3601" s="32" t="str">
        <f t="shared" si="113"/>
        <v>N/A</v>
      </c>
      <c r="C3601" s="32" t="str">
        <f>IF(AND(Businesses!D3602="",Businesses!E3602&lt;&gt;""),0,IF(Businesses!D3602="","N/A",IF(ISNUMBER(Businesses!D3602),Businesses!D3602,0)))</f>
        <v>N/A</v>
      </c>
      <c r="D3601" s="32" t="str">
        <f>IF(Businesses!E3602="","N/A",Businesses!E3602)</f>
        <v>N/A</v>
      </c>
      <c r="E3601" s="32" t="str">
        <f>IF(Businesses!F3602="","N/A",Businesses!F3602)</f>
        <v>N/A</v>
      </c>
      <c r="F3601" s="32" t="str">
        <f t="shared" si="112"/>
        <v>N/A</v>
      </c>
      <c r="G3601" s="32" t="str">
        <f>IF(Businesses!G3602="","N/A",Businesses!G3602)</f>
        <v>N/A</v>
      </c>
      <c r="H3601" s="32" t="str">
        <f>IF(Businesses!H3602="","N/A",Businesses!H3602)</f>
        <v>N/A</v>
      </c>
      <c r="I3601" s="32" t="str">
        <f>IF(AND(Businesses!B3602="",Businesses!C3602&lt;&gt;""),0,IF(Businesses!B3602="","N/A",IF(ISNUMBER(Businesses!B3602),Businesses!B3602,0)))</f>
        <v>N/A</v>
      </c>
    </row>
    <row r="3602" spans="2:9">
      <c r="B3602" s="32" t="str">
        <f t="shared" si="113"/>
        <v>N/A</v>
      </c>
      <c r="C3602" s="32" t="str">
        <f>IF(AND(Businesses!D3603="",Businesses!E3603&lt;&gt;""),0,IF(Businesses!D3603="","N/A",IF(ISNUMBER(Businesses!D3603),Businesses!D3603,0)))</f>
        <v>N/A</v>
      </c>
      <c r="D3602" s="32" t="str">
        <f>IF(Businesses!E3603="","N/A",Businesses!E3603)</f>
        <v>N/A</v>
      </c>
      <c r="E3602" s="32" t="str">
        <f>IF(Businesses!F3603="","N/A",Businesses!F3603)</f>
        <v>N/A</v>
      </c>
      <c r="F3602" s="32" t="str">
        <f t="shared" si="112"/>
        <v>N/A</v>
      </c>
      <c r="G3602" s="32" t="str">
        <f>IF(Businesses!G3603="","N/A",Businesses!G3603)</f>
        <v>N/A</v>
      </c>
      <c r="H3602" s="32" t="str">
        <f>IF(Businesses!H3603="","N/A",Businesses!H3603)</f>
        <v>N/A</v>
      </c>
      <c r="I3602" s="32" t="str">
        <f>IF(AND(Businesses!B3603="",Businesses!C3603&lt;&gt;""),0,IF(Businesses!B3603="","N/A",IF(ISNUMBER(Businesses!B3603),Businesses!B3603,0)))</f>
        <v>N/A</v>
      </c>
    </row>
    <row r="3603" spans="2:9">
      <c r="B3603" s="32" t="str">
        <f t="shared" si="113"/>
        <v>N/A</v>
      </c>
      <c r="C3603" s="32" t="str">
        <f>IF(AND(Businesses!D3604="",Businesses!E3604&lt;&gt;""),0,IF(Businesses!D3604="","N/A",IF(ISNUMBER(Businesses!D3604),Businesses!D3604,0)))</f>
        <v>N/A</v>
      </c>
      <c r="D3603" s="32" t="str">
        <f>IF(Businesses!E3604="","N/A",Businesses!E3604)</f>
        <v>N/A</v>
      </c>
      <c r="E3603" s="32" t="str">
        <f>IF(Businesses!F3604="","N/A",Businesses!F3604)</f>
        <v>N/A</v>
      </c>
      <c r="F3603" s="32" t="str">
        <f t="shared" si="112"/>
        <v>N/A</v>
      </c>
      <c r="G3603" s="32" t="str">
        <f>IF(Businesses!G3604="","N/A",Businesses!G3604)</f>
        <v>N/A</v>
      </c>
      <c r="H3603" s="32" t="str">
        <f>IF(Businesses!H3604="","N/A",Businesses!H3604)</f>
        <v>N/A</v>
      </c>
      <c r="I3603" s="32" t="str">
        <f>IF(AND(Businesses!B3604="",Businesses!C3604&lt;&gt;""),0,IF(Businesses!B3604="","N/A",IF(ISNUMBER(Businesses!B3604),Businesses!B3604,0)))</f>
        <v>N/A</v>
      </c>
    </row>
    <row r="3604" spans="2:9">
      <c r="B3604" s="32" t="str">
        <f t="shared" si="113"/>
        <v>N/A</v>
      </c>
      <c r="C3604" s="32" t="str">
        <f>IF(AND(Businesses!D3605="",Businesses!E3605&lt;&gt;""),0,IF(Businesses!D3605="","N/A",IF(ISNUMBER(Businesses!D3605),Businesses!D3605,0)))</f>
        <v>N/A</v>
      </c>
      <c r="D3604" s="32" t="str">
        <f>IF(Businesses!E3605="","N/A",Businesses!E3605)</f>
        <v>N/A</v>
      </c>
      <c r="E3604" s="32" t="str">
        <f>IF(Businesses!F3605="","N/A",Businesses!F3605)</f>
        <v>N/A</v>
      </c>
      <c r="F3604" s="32" t="str">
        <f t="shared" si="112"/>
        <v>N/A</v>
      </c>
      <c r="G3604" s="32" t="str">
        <f>IF(Businesses!G3605="","N/A",Businesses!G3605)</f>
        <v>N/A</v>
      </c>
      <c r="H3604" s="32" t="str">
        <f>IF(Businesses!H3605="","N/A",Businesses!H3605)</f>
        <v>N/A</v>
      </c>
      <c r="I3604" s="32" t="str">
        <f>IF(AND(Businesses!B3605="",Businesses!C3605&lt;&gt;""),0,IF(Businesses!B3605="","N/A",IF(ISNUMBER(Businesses!B3605),Businesses!B3605,0)))</f>
        <v>N/A</v>
      </c>
    </row>
    <row r="3605" spans="2:9">
      <c r="B3605" s="32" t="str">
        <f t="shared" si="113"/>
        <v>N/A</v>
      </c>
      <c r="C3605" s="32" t="str">
        <f>IF(AND(Businesses!D3606="",Businesses!E3606&lt;&gt;""),0,IF(Businesses!D3606="","N/A",IF(ISNUMBER(Businesses!D3606),Businesses!D3606,0)))</f>
        <v>N/A</v>
      </c>
      <c r="D3605" s="32" t="str">
        <f>IF(Businesses!E3606="","N/A",Businesses!E3606)</f>
        <v>N/A</v>
      </c>
      <c r="E3605" s="32" t="str">
        <f>IF(Businesses!F3606="","N/A",Businesses!F3606)</f>
        <v>N/A</v>
      </c>
      <c r="F3605" s="32" t="str">
        <f t="shared" si="112"/>
        <v>N/A</v>
      </c>
      <c r="G3605" s="32" t="str">
        <f>IF(Businesses!G3606="","N/A",Businesses!G3606)</f>
        <v>N/A</v>
      </c>
      <c r="H3605" s="32" t="str">
        <f>IF(Businesses!H3606="","N/A",Businesses!H3606)</f>
        <v>N/A</v>
      </c>
      <c r="I3605" s="32" t="str">
        <f>IF(AND(Businesses!B3606="",Businesses!C3606&lt;&gt;""),0,IF(Businesses!B3606="","N/A",IF(ISNUMBER(Businesses!B3606),Businesses!B3606,0)))</f>
        <v>N/A</v>
      </c>
    </row>
    <row r="3606" spans="2:9">
      <c r="B3606" s="32" t="str">
        <f t="shared" si="113"/>
        <v>N/A</v>
      </c>
      <c r="C3606" s="32" t="str">
        <f>IF(AND(Businesses!D3607="",Businesses!E3607&lt;&gt;""),0,IF(Businesses!D3607="","N/A",IF(ISNUMBER(Businesses!D3607),Businesses!D3607,0)))</f>
        <v>N/A</v>
      </c>
      <c r="D3606" s="32" t="str">
        <f>IF(Businesses!E3607="","N/A",Businesses!E3607)</f>
        <v>N/A</v>
      </c>
      <c r="E3606" s="32" t="str">
        <f>IF(Businesses!F3607="","N/A",Businesses!F3607)</f>
        <v>N/A</v>
      </c>
      <c r="F3606" s="32" t="str">
        <f t="shared" si="112"/>
        <v>N/A</v>
      </c>
      <c r="G3606" s="32" t="str">
        <f>IF(Businesses!G3607="","N/A",Businesses!G3607)</f>
        <v>N/A</v>
      </c>
      <c r="H3606" s="32" t="str">
        <f>IF(Businesses!H3607="","N/A",Businesses!H3607)</f>
        <v>N/A</v>
      </c>
      <c r="I3606" s="32" t="str">
        <f>IF(AND(Businesses!B3607="",Businesses!C3607&lt;&gt;""),0,IF(Businesses!B3607="","N/A",IF(ISNUMBER(Businesses!B3607),Businesses!B3607,0)))</f>
        <v>N/A</v>
      </c>
    </row>
    <row r="3607" spans="2:9">
      <c r="B3607" s="32" t="str">
        <f t="shared" si="113"/>
        <v>N/A</v>
      </c>
      <c r="C3607" s="32" t="str">
        <f>IF(AND(Businesses!D3608="",Businesses!E3608&lt;&gt;""),0,IF(Businesses!D3608="","N/A",IF(ISNUMBER(Businesses!D3608),Businesses!D3608,0)))</f>
        <v>N/A</v>
      </c>
      <c r="D3607" s="32" t="str">
        <f>IF(Businesses!E3608="","N/A",Businesses!E3608)</f>
        <v>N/A</v>
      </c>
      <c r="E3607" s="32" t="str">
        <f>IF(Businesses!F3608="","N/A",Businesses!F3608)</f>
        <v>N/A</v>
      </c>
      <c r="F3607" s="32" t="str">
        <f t="shared" si="112"/>
        <v>N/A</v>
      </c>
      <c r="G3607" s="32" t="str">
        <f>IF(Businesses!G3608="","N/A",Businesses!G3608)</f>
        <v>N/A</v>
      </c>
      <c r="H3607" s="32" t="str">
        <f>IF(Businesses!H3608="","N/A",Businesses!H3608)</f>
        <v>N/A</v>
      </c>
      <c r="I3607" s="32" t="str">
        <f>IF(AND(Businesses!B3608="",Businesses!C3608&lt;&gt;""),0,IF(Businesses!B3608="","N/A",IF(ISNUMBER(Businesses!B3608),Businesses!B3608,0)))</f>
        <v>N/A</v>
      </c>
    </row>
    <row r="3608" spans="2:9">
      <c r="B3608" s="32" t="str">
        <f t="shared" si="113"/>
        <v>N/A</v>
      </c>
      <c r="C3608" s="32" t="str">
        <f>IF(AND(Businesses!D3609="",Businesses!E3609&lt;&gt;""),0,IF(Businesses!D3609="","N/A",IF(ISNUMBER(Businesses!D3609),Businesses!D3609,0)))</f>
        <v>N/A</v>
      </c>
      <c r="D3608" s="32" t="str">
        <f>IF(Businesses!E3609="","N/A",Businesses!E3609)</f>
        <v>N/A</v>
      </c>
      <c r="E3608" s="32" t="str">
        <f>IF(Businesses!F3609="","N/A",Businesses!F3609)</f>
        <v>N/A</v>
      </c>
      <c r="F3608" s="32" t="str">
        <f t="shared" si="112"/>
        <v>N/A</v>
      </c>
      <c r="G3608" s="32" t="str">
        <f>IF(Businesses!G3609="","N/A",Businesses!G3609)</f>
        <v>N/A</v>
      </c>
      <c r="H3608" s="32" t="str">
        <f>IF(Businesses!H3609="","N/A",Businesses!H3609)</f>
        <v>N/A</v>
      </c>
      <c r="I3608" s="32" t="str">
        <f>IF(AND(Businesses!B3609="",Businesses!C3609&lt;&gt;""),0,IF(Businesses!B3609="","N/A",IF(ISNUMBER(Businesses!B3609),Businesses!B3609,0)))</f>
        <v>N/A</v>
      </c>
    </row>
    <row r="3609" spans="2:9">
      <c r="B3609" s="32" t="str">
        <f t="shared" si="113"/>
        <v>N/A</v>
      </c>
      <c r="C3609" s="32" t="str">
        <f>IF(AND(Businesses!D3610="",Businesses!E3610&lt;&gt;""),0,IF(Businesses!D3610="","N/A",IF(ISNUMBER(Businesses!D3610),Businesses!D3610,0)))</f>
        <v>N/A</v>
      </c>
      <c r="D3609" s="32" t="str">
        <f>IF(Businesses!E3610="","N/A",Businesses!E3610)</f>
        <v>N/A</v>
      </c>
      <c r="E3609" s="32" t="str">
        <f>IF(Businesses!F3610="","N/A",Businesses!F3610)</f>
        <v>N/A</v>
      </c>
      <c r="F3609" s="32" t="str">
        <f t="shared" si="112"/>
        <v>N/A</v>
      </c>
      <c r="G3609" s="32" t="str">
        <f>IF(Businesses!G3610="","N/A",Businesses!G3610)</f>
        <v>N/A</v>
      </c>
      <c r="H3609" s="32" t="str">
        <f>IF(Businesses!H3610="","N/A",Businesses!H3610)</f>
        <v>N/A</v>
      </c>
      <c r="I3609" s="32" t="str">
        <f>IF(AND(Businesses!B3610="",Businesses!C3610&lt;&gt;""),0,IF(Businesses!B3610="","N/A",IF(ISNUMBER(Businesses!B3610),Businesses!B3610,0)))</f>
        <v>N/A</v>
      </c>
    </row>
    <row r="3610" spans="2:9">
      <c r="B3610" s="32" t="str">
        <f t="shared" si="113"/>
        <v>N/A</v>
      </c>
      <c r="C3610" s="32" t="str">
        <f>IF(AND(Businesses!D3611="",Businesses!E3611&lt;&gt;""),0,IF(Businesses!D3611="","N/A",IF(ISNUMBER(Businesses!D3611),Businesses!D3611,0)))</f>
        <v>N/A</v>
      </c>
      <c r="D3610" s="32" t="str">
        <f>IF(Businesses!E3611="","N/A",Businesses!E3611)</f>
        <v>N/A</v>
      </c>
      <c r="E3610" s="32" t="str">
        <f>IF(Businesses!F3611="","N/A",Businesses!F3611)</f>
        <v>N/A</v>
      </c>
      <c r="F3610" s="32" t="str">
        <f t="shared" si="112"/>
        <v>N/A</v>
      </c>
      <c r="G3610" s="32" t="str">
        <f>IF(Businesses!G3611="","N/A",Businesses!G3611)</f>
        <v>N/A</v>
      </c>
      <c r="H3610" s="32" t="str">
        <f>IF(Businesses!H3611="","N/A",Businesses!H3611)</f>
        <v>N/A</v>
      </c>
      <c r="I3610" s="32" t="str">
        <f>IF(AND(Businesses!B3611="",Businesses!C3611&lt;&gt;""),0,IF(Businesses!B3611="","N/A",IF(ISNUMBER(Businesses!B3611),Businesses!B3611,0)))</f>
        <v>N/A</v>
      </c>
    </row>
    <row r="3611" spans="2:9">
      <c r="B3611" s="32" t="str">
        <f t="shared" si="113"/>
        <v>N/A</v>
      </c>
      <c r="C3611" s="32" t="str">
        <f>IF(AND(Businesses!D3612="",Businesses!E3612&lt;&gt;""),0,IF(Businesses!D3612="","N/A",IF(ISNUMBER(Businesses!D3612),Businesses!D3612,0)))</f>
        <v>N/A</v>
      </c>
      <c r="D3611" s="32" t="str">
        <f>IF(Businesses!E3612="","N/A",Businesses!E3612)</f>
        <v>N/A</v>
      </c>
      <c r="E3611" s="32" t="str">
        <f>IF(Businesses!F3612="","N/A",Businesses!F3612)</f>
        <v>N/A</v>
      </c>
      <c r="F3611" s="32" t="str">
        <f t="shared" si="112"/>
        <v>N/A</v>
      </c>
      <c r="G3611" s="32" t="str">
        <f>IF(Businesses!G3612="","N/A",Businesses!G3612)</f>
        <v>N/A</v>
      </c>
      <c r="H3611" s="32" t="str">
        <f>IF(Businesses!H3612="","N/A",Businesses!H3612)</f>
        <v>N/A</v>
      </c>
      <c r="I3611" s="32" t="str">
        <f>IF(AND(Businesses!B3612="",Businesses!C3612&lt;&gt;""),0,IF(Businesses!B3612="","N/A",IF(ISNUMBER(Businesses!B3612),Businesses!B3612,0)))</f>
        <v>N/A</v>
      </c>
    </row>
    <row r="3612" spans="2:9">
      <c r="B3612" s="32" t="str">
        <f t="shared" si="113"/>
        <v>N/A</v>
      </c>
      <c r="C3612" s="32" t="str">
        <f>IF(AND(Businesses!D3613="",Businesses!E3613&lt;&gt;""),0,IF(Businesses!D3613="","N/A",IF(ISNUMBER(Businesses!D3613),Businesses!D3613,0)))</f>
        <v>N/A</v>
      </c>
      <c r="D3612" s="32" t="str">
        <f>IF(Businesses!E3613="","N/A",Businesses!E3613)</f>
        <v>N/A</v>
      </c>
      <c r="E3612" s="32" t="str">
        <f>IF(Businesses!F3613="","N/A",Businesses!F3613)</f>
        <v>N/A</v>
      </c>
      <c r="F3612" s="32" t="str">
        <f t="shared" si="112"/>
        <v>N/A</v>
      </c>
      <c r="G3612" s="32" t="str">
        <f>IF(Businesses!G3613="","N/A",Businesses!G3613)</f>
        <v>N/A</v>
      </c>
      <c r="H3612" s="32" t="str">
        <f>IF(Businesses!H3613="","N/A",Businesses!H3613)</f>
        <v>N/A</v>
      </c>
      <c r="I3612" s="32" t="str">
        <f>IF(AND(Businesses!B3613="",Businesses!C3613&lt;&gt;""),0,IF(Businesses!B3613="","N/A",IF(ISNUMBER(Businesses!B3613),Businesses!B3613,0)))</f>
        <v>N/A</v>
      </c>
    </row>
    <row r="3613" spans="2:9">
      <c r="B3613" s="32" t="str">
        <f t="shared" si="113"/>
        <v>N/A</v>
      </c>
      <c r="C3613" s="32" t="str">
        <f>IF(AND(Businesses!D3614="",Businesses!E3614&lt;&gt;""),0,IF(Businesses!D3614="","N/A",IF(ISNUMBER(Businesses!D3614),Businesses!D3614,0)))</f>
        <v>N/A</v>
      </c>
      <c r="D3613" s="32" t="str">
        <f>IF(Businesses!E3614="","N/A",Businesses!E3614)</f>
        <v>N/A</v>
      </c>
      <c r="E3613" s="32" t="str">
        <f>IF(Businesses!F3614="","N/A",Businesses!F3614)</f>
        <v>N/A</v>
      </c>
      <c r="F3613" s="32" t="str">
        <f t="shared" si="112"/>
        <v>N/A</v>
      </c>
      <c r="G3613" s="32" t="str">
        <f>IF(Businesses!G3614="","N/A",Businesses!G3614)</f>
        <v>N/A</v>
      </c>
      <c r="H3613" s="32" t="str">
        <f>IF(Businesses!H3614="","N/A",Businesses!H3614)</f>
        <v>N/A</v>
      </c>
      <c r="I3613" s="32" t="str">
        <f>IF(AND(Businesses!B3614="",Businesses!C3614&lt;&gt;""),0,IF(Businesses!B3614="","N/A",IF(ISNUMBER(Businesses!B3614),Businesses!B3614,0)))</f>
        <v>N/A</v>
      </c>
    </row>
    <row r="3614" spans="2:9">
      <c r="B3614" s="32" t="str">
        <f t="shared" si="113"/>
        <v>N/A</v>
      </c>
      <c r="C3614" s="32" t="str">
        <f>IF(AND(Businesses!D3615="",Businesses!E3615&lt;&gt;""),0,IF(Businesses!D3615="","N/A",IF(ISNUMBER(Businesses!D3615),Businesses!D3615,0)))</f>
        <v>N/A</v>
      </c>
      <c r="D3614" s="32" t="str">
        <f>IF(Businesses!E3615="","N/A",Businesses!E3615)</f>
        <v>N/A</v>
      </c>
      <c r="E3614" s="32" t="str">
        <f>IF(Businesses!F3615="","N/A",Businesses!F3615)</f>
        <v>N/A</v>
      </c>
      <c r="F3614" s="32" t="str">
        <f t="shared" si="112"/>
        <v>N/A</v>
      </c>
      <c r="G3614" s="32" t="str">
        <f>IF(Businesses!G3615="","N/A",Businesses!G3615)</f>
        <v>N/A</v>
      </c>
      <c r="H3614" s="32" t="str">
        <f>IF(Businesses!H3615="","N/A",Businesses!H3615)</f>
        <v>N/A</v>
      </c>
      <c r="I3614" s="32" t="str">
        <f>IF(AND(Businesses!B3615="",Businesses!C3615&lt;&gt;""),0,IF(Businesses!B3615="","N/A",IF(ISNUMBER(Businesses!B3615),Businesses!B3615,0)))</f>
        <v>N/A</v>
      </c>
    </row>
    <row r="3615" spans="2:9">
      <c r="B3615" s="32" t="str">
        <f t="shared" si="113"/>
        <v>N/A</v>
      </c>
      <c r="C3615" s="32" t="str">
        <f>IF(AND(Businesses!D3616="",Businesses!E3616&lt;&gt;""),0,IF(Businesses!D3616="","N/A",IF(ISNUMBER(Businesses!D3616),Businesses!D3616,0)))</f>
        <v>N/A</v>
      </c>
      <c r="D3615" s="32" t="str">
        <f>IF(Businesses!E3616="","N/A",Businesses!E3616)</f>
        <v>N/A</v>
      </c>
      <c r="E3615" s="32" t="str">
        <f>IF(Businesses!F3616="","N/A",Businesses!F3616)</f>
        <v>N/A</v>
      </c>
      <c r="F3615" s="32" t="str">
        <f t="shared" si="112"/>
        <v>N/A</v>
      </c>
      <c r="G3615" s="32" t="str">
        <f>IF(Businesses!G3616="","N/A",Businesses!G3616)</f>
        <v>N/A</v>
      </c>
      <c r="H3615" s="32" t="str">
        <f>IF(Businesses!H3616="","N/A",Businesses!H3616)</f>
        <v>N/A</v>
      </c>
      <c r="I3615" s="32" t="str">
        <f>IF(AND(Businesses!B3616="",Businesses!C3616&lt;&gt;""),0,IF(Businesses!B3616="","N/A",IF(ISNUMBER(Businesses!B3616),Businesses!B3616,0)))</f>
        <v>N/A</v>
      </c>
    </row>
    <row r="3616" spans="2:9">
      <c r="B3616" s="32" t="str">
        <f t="shared" si="113"/>
        <v>N/A</v>
      </c>
      <c r="C3616" s="32" t="str">
        <f>IF(AND(Businesses!D3617="",Businesses!E3617&lt;&gt;""),0,IF(Businesses!D3617="","N/A",IF(ISNUMBER(Businesses!D3617),Businesses!D3617,0)))</f>
        <v>N/A</v>
      </c>
      <c r="D3616" s="32" t="str">
        <f>IF(Businesses!E3617="","N/A",Businesses!E3617)</f>
        <v>N/A</v>
      </c>
      <c r="E3616" s="32" t="str">
        <f>IF(Businesses!F3617="","N/A",Businesses!F3617)</f>
        <v>N/A</v>
      </c>
      <c r="F3616" s="32" t="str">
        <f t="shared" si="112"/>
        <v>N/A</v>
      </c>
      <c r="G3616" s="32" t="str">
        <f>IF(Businesses!G3617="","N/A",Businesses!G3617)</f>
        <v>N/A</v>
      </c>
      <c r="H3616" s="32" t="str">
        <f>IF(Businesses!H3617="","N/A",Businesses!H3617)</f>
        <v>N/A</v>
      </c>
      <c r="I3616" s="32" t="str">
        <f>IF(AND(Businesses!B3617="",Businesses!C3617&lt;&gt;""),0,IF(Businesses!B3617="","N/A",IF(ISNUMBER(Businesses!B3617),Businesses!B3617,0)))</f>
        <v>N/A</v>
      </c>
    </row>
    <row r="3617" spans="2:9">
      <c r="B3617" s="32" t="str">
        <f t="shared" si="113"/>
        <v>N/A</v>
      </c>
      <c r="C3617" s="32" t="str">
        <f>IF(AND(Businesses!D3618="",Businesses!E3618&lt;&gt;""),0,IF(Businesses!D3618="","N/A",IF(ISNUMBER(Businesses!D3618),Businesses!D3618,0)))</f>
        <v>N/A</v>
      </c>
      <c r="D3617" s="32" t="str">
        <f>IF(Businesses!E3618="","N/A",Businesses!E3618)</f>
        <v>N/A</v>
      </c>
      <c r="E3617" s="32" t="str">
        <f>IF(Businesses!F3618="","N/A",Businesses!F3618)</f>
        <v>N/A</v>
      </c>
      <c r="F3617" s="32" t="str">
        <f t="shared" si="112"/>
        <v>N/A</v>
      </c>
      <c r="G3617" s="32" t="str">
        <f>IF(Businesses!G3618="","N/A",Businesses!G3618)</f>
        <v>N/A</v>
      </c>
      <c r="H3617" s="32" t="str">
        <f>IF(Businesses!H3618="","N/A",Businesses!H3618)</f>
        <v>N/A</v>
      </c>
      <c r="I3617" s="32" t="str">
        <f>IF(AND(Businesses!B3618="",Businesses!C3618&lt;&gt;""),0,IF(Businesses!B3618="","N/A",IF(ISNUMBER(Businesses!B3618),Businesses!B3618,0)))</f>
        <v>N/A</v>
      </c>
    </row>
    <row r="3618" spans="2:9">
      <c r="B3618" s="32" t="str">
        <f t="shared" si="113"/>
        <v>N/A</v>
      </c>
      <c r="C3618" s="32" t="str">
        <f>IF(AND(Businesses!D3619="",Businesses!E3619&lt;&gt;""),0,IF(Businesses!D3619="","N/A",IF(ISNUMBER(Businesses!D3619),Businesses!D3619,0)))</f>
        <v>N/A</v>
      </c>
      <c r="D3618" s="32" t="str">
        <f>IF(Businesses!E3619="","N/A",Businesses!E3619)</f>
        <v>N/A</v>
      </c>
      <c r="E3618" s="32" t="str">
        <f>IF(Businesses!F3619="","N/A",Businesses!F3619)</f>
        <v>N/A</v>
      </c>
      <c r="F3618" s="32" t="str">
        <f t="shared" si="112"/>
        <v>N/A</v>
      </c>
      <c r="G3618" s="32" t="str">
        <f>IF(Businesses!G3619="","N/A",Businesses!G3619)</f>
        <v>N/A</v>
      </c>
      <c r="H3618" s="32" t="str">
        <f>IF(Businesses!H3619="","N/A",Businesses!H3619)</f>
        <v>N/A</v>
      </c>
      <c r="I3618" s="32" t="str">
        <f>IF(AND(Businesses!B3619="",Businesses!C3619&lt;&gt;""),0,IF(Businesses!B3619="","N/A",IF(ISNUMBER(Businesses!B3619),Businesses!B3619,0)))</f>
        <v>N/A</v>
      </c>
    </row>
    <row r="3619" spans="2:9">
      <c r="B3619" s="32" t="str">
        <f t="shared" si="113"/>
        <v>N/A</v>
      </c>
      <c r="C3619" s="32" t="str">
        <f>IF(AND(Businesses!D3620="",Businesses!E3620&lt;&gt;""),0,IF(Businesses!D3620="","N/A",IF(ISNUMBER(Businesses!D3620),Businesses!D3620,0)))</f>
        <v>N/A</v>
      </c>
      <c r="D3619" s="32" t="str">
        <f>IF(Businesses!E3620="","N/A",Businesses!E3620)</f>
        <v>N/A</v>
      </c>
      <c r="E3619" s="32" t="str">
        <f>IF(Businesses!F3620="","N/A",Businesses!F3620)</f>
        <v>N/A</v>
      </c>
      <c r="F3619" s="32" t="str">
        <f t="shared" si="112"/>
        <v>N/A</v>
      </c>
      <c r="G3619" s="32" t="str">
        <f>IF(Businesses!G3620="","N/A",Businesses!G3620)</f>
        <v>N/A</v>
      </c>
      <c r="H3619" s="32" t="str">
        <f>IF(Businesses!H3620="","N/A",Businesses!H3620)</f>
        <v>N/A</v>
      </c>
      <c r="I3619" s="32" t="str">
        <f>IF(AND(Businesses!B3620="",Businesses!C3620&lt;&gt;""),0,IF(Businesses!B3620="","N/A",IF(ISNUMBER(Businesses!B3620),Businesses!B3620,0)))</f>
        <v>N/A</v>
      </c>
    </row>
    <row r="3620" spans="2:9">
      <c r="B3620" s="32" t="str">
        <f t="shared" si="113"/>
        <v>N/A</v>
      </c>
      <c r="C3620" s="32" t="str">
        <f>IF(AND(Businesses!D3621="",Businesses!E3621&lt;&gt;""),0,IF(Businesses!D3621="","N/A",IF(ISNUMBER(Businesses!D3621),Businesses!D3621,0)))</f>
        <v>N/A</v>
      </c>
      <c r="D3620" s="32" t="str">
        <f>IF(Businesses!E3621="","N/A",Businesses!E3621)</f>
        <v>N/A</v>
      </c>
      <c r="E3620" s="32" t="str">
        <f>IF(Businesses!F3621="","N/A",Businesses!F3621)</f>
        <v>N/A</v>
      </c>
      <c r="F3620" s="32" t="str">
        <f t="shared" si="112"/>
        <v>N/A</v>
      </c>
      <c r="G3620" s="32" t="str">
        <f>IF(Businesses!G3621="","N/A",Businesses!G3621)</f>
        <v>N/A</v>
      </c>
      <c r="H3620" s="32" t="str">
        <f>IF(Businesses!H3621="","N/A",Businesses!H3621)</f>
        <v>N/A</v>
      </c>
      <c r="I3620" s="32" t="str">
        <f>IF(AND(Businesses!B3621="",Businesses!C3621&lt;&gt;""),0,IF(Businesses!B3621="","N/A",IF(ISNUMBER(Businesses!B3621),Businesses!B3621,0)))</f>
        <v>N/A</v>
      </c>
    </row>
    <row r="3621" spans="2:9">
      <c r="B3621" s="32" t="str">
        <f t="shared" si="113"/>
        <v>N/A</v>
      </c>
      <c r="C3621" s="32" t="str">
        <f>IF(AND(Businesses!D3622="",Businesses!E3622&lt;&gt;""),0,IF(Businesses!D3622="","N/A",IF(ISNUMBER(Businesses!D3622),Businesses!D3622,0)))</f>
        <v>N/A</v>
      </c>
      <c r="D3621" s="32" t="str">
        <f>IF(Businesses!E3622="","N/A",Businesses!E3622)</f>
        <v>N/A</v>
      </c>
      <c r="E3621" s="32" t="str">
        <f>IF(Businesses!F3622="","N/A",Businesses!F3622)</f>
        <v>N/A</v>
      </c>
      <c r="F3621" s="32" t="str">
        <f t="shared" si="112"/>
        <v>N/A</v>
      </c>
      <c r="G3621" s="32" t="str">
        <f>IF(Businesses!G3622="","N/A",Businesses!G3622)</f>
        <v>N/A</v>
      </c>
      <c r="H3621" s="32" t="str">
        <f>IF(Businesses!H3622="","N/A",Businesses!H3622)</f>
        <v>N/A</v>
      </c>
      <c r="I3621" s="32" t="str">
        <f>IF(AND(Businesses!B3622="",Businesses!C3622&lt;&gt;""),0,IF(Businesses!B3622="","N/A",IF(ISNUMBER(Businesses!B3622),Businesses!B3622,0)))</f>
        <v>N/A</v>
      </c>
    </row>
    <row r="3622" spans="2:9">
      <c r="B3622" s="32" t="str">
        <f t="shared" si="113"/>
        <v>N/A</v>
      </c>
      <c r="C3622" s="32" t="str">
        <f>IF(AND(Businesses!D3623="",Businesses!E3623&lt;&gt;""),0,IF(Businesses!D3623="","N/A",IF(ISNUMBER(Businesses!D3623),Businesses!D3623,0)))</f>
        <v>N/A</v>
      </c>
      <c r="D3622" s="32" t="str">
        <f>IF(Businesses!E3623="","N/A",Businesses!E3623)</f>
        <v>N/A</v>
      </c>
      <c r="E3622" s="32" t="str">
        <f>IF(Businesses!F3623="","N/A",Businesses!F3623)</f>
        <v>N/A</v>
      </c>
      <c r="F3622" s="32" t="str">
        <f t="shared" si="112"/>
        <v>N/A</v>
      </c>
      <c r="G3622" s="32" t="str">
        <f>IF(Businesses!G3623="","N/A",Businesses!G3623)</f>
        <v>N/A</v>
      </c>
      <c r="H3622" s="32" t="str">
        <f>IF(Businesses!H3623="","N/A",Businesses!H3623)</f>
        <v>N/A</v>
      </c>
      <c r="I3622" s="32" t="str">
        <f>IF(AND(Businesses!B3623="",Businesses!C3623&lt;&gt;""),0,IF(Businesses!B3623="","N/A",IF(ISNUMBER(Businesses!B3623),Businesses!B3623,0)))</f>
        <v>N/A</v>
      </c>
    </row>
    <row r="3623" spans="2:9">
      <c r="B3623" s="32" t="str">
        <f t="shared" si="113"/>
        <v>N/A</v>
      </c>
      <c r="C3623" s="32" t="str">
        <f>IF(AND(Businesses!D3624="",Businesses!E3624&lt;&gt;""),0,IF(Businesses!D3624="","N/A",IF(ISNUMBER(Businesses!D3624),Businesses!D3624,0)))</f>
        <v>N/A</v>
      </c>
      <c r="D3623" s="32" t="str">
        <f>IF(Businesses!E3624="","N/A",Businesses!E3624)</f>
        <v>N/A</v>
      </c>
      <c r="E3623" s="32" t="str">
        <f>IF(Businesses!F3624="","N/A",Businesses!F3624)</f>
        <v>N/A</v>
      </c>
      <c r="F3623" s="32" t="str">
        <f t="shared" si="112"/>
        <v>N/A</v>
      </c>
      <c r="G3623" s="32" t="str">
        <f>IF(Businesses!G3624="","N/A",Businesses!G3624)</f>
        <v>N/A</v>
      </c>
      <c r="H3623" s="32" t="str">
        <f>IF(Businesses!H3624="","N/A",Businesses!H3624)</f>
        <v>N/A</v>
      </c>
      <c r="I3623" s="32" t="str">
        <f>IF(AND(Businesses!B3624="",Businesses!C3624&lt;&gt;""),0,IF(Businesses!B3624="","N/A",IF(ISNUMBER(Businesses!B3624),Businesses!B3624,0)))</f>
        <v>N/A</v>
      </c>
    </row>
    <row r="3624" spans="2:9">
      <c r="B3624" s="32" t="str">
        <f t="shared" si="113"/>
        <v>N/A</v>
      </c>
      <c r="C3624" s="32" t="str">
        <f>IF(AND(Businesses!D3625="",Businesses!E3625&lt;&gt;""),0,IF(Businesses!D3625="","N/A",IF(ISNUMBER(Businesses!D3625),Businesses!D3625,0)))</f>
        <v>N/A</v>
      </c>
      <c r="D3624" s="32" t="str">
        <f>IF(Businesses!E3625="","N/A",Businesses!E3625)</f>
        <v>N/A</v>
      </c>
      <c r="E3624" s="32" t="str">
        <f>IF(Businesses!F3625="","N/A",Businesses!F3625)</f>
        <v>N/A</v>
      </c>
      <c r="F3624" s="32" t="str">
        <f t="shared" si="112"/>
        <v>N/A</v>
      </c>
      <c r="G3624" s="32" t="str">
        <f>IF(Businesses!G3625="","N/A",Businesses!G3625)</f>
        <v>N/A</v>
      </c>
      <c r="H3624" s="32" t="str">
        <f>IF(Businesses!H3625="","N/A",Businesses!H3625)</f>
        <v>N/A</v>
      </c>
      <c r="I3624" s="32" t="str">
        <f>IF(AND(Businesses!B3625="",Businesses!C3625&lt;&gt;""),0,IF(Businesses!B3625="","N/A",IF(ISNUMBER(Businesses!B3625),Businesses!B3625,0)))</f>
        <v>N/A</v>
      </c>
    </row>
    <row r="3625" spans="2:9">
      <c r="B3625" s="32" t="str">
        <f t="shared" si="113"/>
        <v>N/A</v>
      </c>
      <c r="C3625" s="32" t="str">
        <f>IF(AND(Businesses!D3626="",Businesses!E3626&lt;&gt;""),0,IF(Businesses!D3626="","N/A",IF(ISNUMBER(Businesses!D3626),Businesses!D3626,0)))</f>
        <v>N/A</v>
      </c>
      <c r="D3625" s="32" t="str">
        <f>IF(Businesses!E3626="","N/A",Businesses!E3626)</f>
        <v>N/A</v>
      </c>
      <c r="E3625" s="32" t="str">
        <f>IF(Businesses!F3626="","N/A",Businesses!F3626)</f>
        <v>N/A</v>
      </c>
      <c r="F3625" s="32" t="str">
        <f t="shared" si="112"/>
        <v>N/A</v>
      </c>
      <c r="G3625" s="32" t="str">
        <f>IF(Businesses!G3626="","N/A",Businesses!G3626)</f>
        <v>N/A</v>
      </c>
      <c r="H3625" s="32" t="str">
        <f>IF(Businesses!H3626="","N/A",Businesses!H3626)</f>
        <v>N/A</v>
      </c>
      <c r="I3625" s="32" t="str">
        <f>IF(AND(Businesses!B3626="",Businesses!C3626&lt;&gt;""),0,IF(Businesses!B3626="","N/A",IF(ISNUMBER(Businesses!B3626),Businesses!B3626,0)))</f>
        <v>N/A</v>
      </c>
    </row>
    <row r="3626" spans="2:9">
      <c r="B3626" s="32" t="str">
        <f t="shared" si="113"/>
        <v>N/A</v>
      </c>
      <c r="C3626" s="32" t="str">
        <f>IF(AND(Businesses!D3627="",Businesses!E3627&lt;&gt;""),0,IF(Businesses!D3627="","N/A",IF(ISNUMBER(Businesses!D3627),Businesses!D3627,0)))</f>
        <v>N/A</v>
      </c>
      <c r="D3626" s="32" t="str">
        <f>IF(Businesses!E3627="","N/A",Businesses!E3627)</f>
        <v>N/A</v>
      </c>
      <c r="E3626" s="32" t="str">
        <f>IF(Businesses!F3627="","N/A",Businesses!F3627)</f>
        <v>N/A</v>
      </c>
      <c r="F3626" s="32" t="str">
        <f t="shared" si="112"/>
        <v>N/A</v>
      </c>
      <c r="G3626" s="32" t="str">
        <f>IF(Businesses!G3627="","N/A",Businesses!G3627)</f>
        <v>N/A</v>
      </c>
      <c r="H3626" s="32" t="str">
        <f>IF(Businesses!H3627="","N/A",Businesses!H3627)</f>
        <v>N/A</v>
      </c>
      <c r="I3626" s="32" t="str">
        <f>IF(AND(Businesses!B3627="",Businesses!C3627&lt;&gt;""),0,IF(Businesses!B3627="","N/A",IF(ISNUMBER(Businesses!B3627),Businesses!B3627,0)))</f>
        <v>N/A</v>
      </c>
    </row>
    <row r="3627" spans="2:9">
      <c r="B3627" s="32" t="str">
        <f t="shared" si="113"/>
        <v>N/A</v>
      </c>
      <c r="C3627" s="32" t="str">
        <f>IF(AND(Businesses!D3628="",Businesses!E3628&lt;&gt;""),0,IF(Businesses!D3628="","N/A",IF(ISNUMBER(Businesses!D3628),Businesses!D3628,0)))</f>
        <v>N/A</v>
      </c>
      <c r="D3627" s="32" t="str">
        <f>IF(Businesses!E3628="","N/A",Businesses!E3628)</f>
        <v>N/A</v>
      </c>
      <c r="E3627" s="32" t="str">
        <f>IF(Businesses!F3628="","N/A",Businesses!F3628)</f>
        <v>N/A</v>
      </c>
      <c r="F3627" s="32" t="str">
        <f t="shared" si="112"/>
        <v>N/A</v>
      </c>
      <c r="G3627" s="32" t="str">
        <f>IF(Businesses!G3628="","N/A",Businesses!G3628)</f>
        <v>N/A</v>
      </c>
      <c r="H3627" s="32" t="str">
        <f>IF(Businesses!H3628="","N/A",Businesses!H3628)</f>
        <v>N/A</v>
      </c>
      <c r="I3627" s="32" t="str">
        <f>IF(AND(Businesses!B3628="",Businesses!C3628&lt;&gt;""),0,IF(Businesses!B3628="","N/A",IF(ISNUMBER(Businesses!B3628),Businesses!B3628,0)))</f>
        <v>N/A</v>
      </c>
    </row>
    <row r="3628" spans="2:9">
      <c r="B3628" s="32" t="str">
        <f t="shared" si="113"/>
        <v>N/A</v>
      </c>
      <c r="C3628" s="32" t="str">
        <f>IF(AND(Businesses!D3629="",Businesses!E3629&lt;&gt;""),0,IF(Businesses!D3629="","N/A",IF(ISNUMBER(Businesses!D3629),Businesses!D3629,0)))</f>
        <v>N/A</v>
      </c>
      <c r="D3628" s="32" t="str">
        <f>IF(Businesses!E3629="","N/A",Businesses!E3629)</f>
        <v>N/A</v>
      </c>
      <c r="E3628" s="32" t="str">
        <f>IF(Businesses!F3629="","N/A",Businesses!F3629)</f>
        <v>N/A</v>
      </c>
      <c r="F3628" s="32" t="str">
        <f t="shared" si="112"/>
        <v>N/A</v>
      </c>
      <c r="G3628" s="32" t="str">
        <f>IF(Businesses!G3629="","N/A",Businesses!G3629)</f>
        <v>N/A</v>
      </c>
      <c r="H3628" s="32" t="str">
        <f>IF(Businesses!H3629="","N/A",Businesses!H3629)</f>
        <v>N/A</v>
      </c>
      <c r="I3628" s="32" t="str">
        <f>IF(AND(Businesses!B3629="",Businesses!C3629&lt;&gt;""),0,IF(Businesses!B3629="","N/A",IF(ISNUMBER(Businesses!B3629),Businesses!B3629,0)))</f>
        <v>N/A</v>
      </c>
    </row>
    <row r="3629" spans="2:9">
      <c r="B3629" s="32" t="str">
        <f t="shared" si="113"/>
        <v>N/A</v>
      </c>
      <c r="C3629" s="32" t="str">
        <f>IF(AND(Businesses!D3630="",Businesses!E3630&lt;&gt;""),0,IF(Businesses!D3630="","N/A",IF(ISNUMBER(Businesses!D3630),Businesses!D3630,0)))</f>
        <v>N/A</v>
      </c>
      <c r="D3629" s="32" t="str">
        <f>IF(Businesses!E3630="","N/A",Businesses!E3630)</f>
        <v>N/A</v>
      </c>
      <c r="E3629" s="32" t="str">
        <f>IF(Businesses!F3630="","N/A",Businesses!F3630)</f>
        <v>N/A</v>
      </c>
      <c r="F3629" s="32" t="str">
        <f t="shared" si="112"/>
        <v>N/A</v>
      </c>
      <c r="G3629" s="32" t="str">
        <f>IF(Businesses!G3630="","N/A",Businesses!G3630)</f>
        <v>N/A</v>
      </c>
      <c r="H3629" s="32" t="str">
        <f>IF(Businesses!H3630="","N/A",Businesses!H3630)</f>
        <v>N/A</v>
      </c>
      <c r="I3629" s="32" t="str">
        <f>IF(AND(Businesses!B3630="",Businesses!C3630&lt;&gt;""),0,IF(Businesses!B3630="","N/A",IF(ISNUMBER(Businesses!B3630),Businesses!B3630,0)))</f>
        <v>N/A</v>
      </c>
    </row>
    <row r="3630" spans="2:9">
      <c r="B3630" s="32" t="str">
        <f t="shared" si="113"/>
        <v>N/A</v>
      </c>
      <c r="C3630" s="32" t="str">
        <f>IF(AND(Businesses!D3631="",Businesses!E3631&lt;&gt;""),0,IF(Businesses!D3631="","N/A",IF(ISNUMBER(Businesses!D3631),Businesses!D3631,0)))</f>
        <v>N/A</v>
      </c>
      <c r="D3630" s="32" t="str">
        <f>IF(Businesses!E3631="","N/A",Businesses!E3631)</f>
        <v>N/A</v>
      </c>
      <c r="E3630" s="32" t="str">
        <f>IF(Businesses!F3631="","N/A",Businesses!F3631)</f>
        <v>N/A</v>
      </c>
      <c r="F3630" s="32" t="str">
        <f t="shared" si="112"/>
        <v>N/A</v>
      </c>
      <c r="G3630" s="32" t="str">
        <f>IF(Businesses!G3631="","N/A",Businesses!G3631)</f>
        <v>N/A</v>
      </c>
      <c r="H3630" s="32" t="str">
        <f>IF(Businesses!H3631="","N/A",Businesses!H3631)</f>
        <v>N/A</v>
      </c>
      <c r="I3630" s="32" t="str">
        <f>IF(AND(Businesses!B3631="",Businesses!C3631&lt;&gt;""),0,IF(Businesses!B3631="","N/A",IF(ISNUMBER(Businesses!B3631),Businesses!B3631,0)))</f>
        <v>N/A</v>
      </c>
    </row>
    <row r="3631" spans="2:9">
      <c r="B3631" s="32" t="str">
        <f t="shared" si="113"/>
        <v>N/A</v>
      </c>
      <c r="C3631" s="32" t="str">
        <f>IF(AND(Businesses!D3632="",Businesses!E3632&lt;&gt;""),0,IF(Businesses!D3632="","N/A",IF(ISNUMBER(Businesses!D3632),Businesses!D3632,0)))</f>
        <v>N/A</v>
      </c>
      <c r="D3631" s="32" t="str">
        <f>IF(Businesses!E3632="","N/A",Businesses!E3632)</f>
        <v>N/A</v>
      </c>
      <c r="E3631" s="32" t="str">
        <f>IF(Businesses!F3632="","N/A",Businesses!F3632)</f>
        <v>N/A</v>
      </c>
      <c r="F3631" s="32" t="str">
        <f t="shared" si="112"/>
        <v>N/A</v>
      </c>
      <c r="G3631" s="32" t="str">
        <f>IF(Businesses!G3632="","N/A",Businesses!G3632)</f>
        <v>N/A</v>
      </c>
      <c r="H3631" s="32" t="str">
        <f>IF(Businesses!H3632="","N/A",Businesses!H3632)</f>
        <v>N/A</v>
      </c>
      <c r="I3631" s="32" t="str">
        <f>IF(AND(Businesses!B3632="",Businesses!C3632&lt;&gt;""),0,IF(Businesses!B3632="","N/A",IF(ISNUMBER(Businesses!B3632),Businesses!B3632,0)))</f>
        <v>N/A</v>
      </c>
    </row>
    <row r="3632" spans="2:9">
      <c r="B3632" s="32" t="str">
        <f t="shared" si="113"/>
        <v>N/A</v>
      </c>
      <c r="C3632" s="32" t="str">
        <f>IF(AND(Businesses!D3633="",Businesses!E3633&lt;&gt;""),0,IF(Businesses!D3633="","N/A",IF(ISNUMBER(Businesses!D3633),Businesses!D3633,0)))</f>
        <v>N/A</v>
      </c>
      <c r="D3632" s="32" t="str">
        <f>IF(Businesses!E3633="","N/A",Businesses!E3633)</f>
        <v>N/A</v>
      </c>
      <c r="E3632" s="32" t="str">
        <f>IF(Businesses!F3633="","N/A",Businesses!F3633)</f>
        <v>N/A</v>
      </c>
      <c r="F3632" s="32" t="str">
        <f t="shared" si="112"/>
        <v>N/A</v>
      </c>
      <c r="G3632" s="32" t="str">
        <f>IF(Businesses!G3633="","N/A",Businesses!G3633)</f>
        <v>N/A</v>
      </c>
      <c r="H3632" s="32" t="str">
        <f>IF(Businesses!H3633="","N/A",Businesses!H3633)</f>
        <v>N/A</v>
      </c>
      <c r="I3632" s="32" t="str">
        <f>IF(AND(Businesses!B3633="",Businesses!C3633&lt;&gt;""),0,IF(Businesses!B3633="","N/A",IF(ISNUMBER(Businesses!B3633),Businesses!B3633,0)))</f>
        <v>N/A</v>
      </c>
    </row>
    <row r="3633" spans="2:9">
      <c r="B3633" s="32" t="str">
        <f t="shared" si="113"/>
        <v>N/A</v>
      </c>
      <c r="C3633" s="32" t="str">
        <f>IF(AND(Businesses!D3634="",Businesses!E3634&lt;&gt;""),0,IF(Businesses!D3634="","N/A",IF(ISNUMBER(Businesses!D3634),Businesses!D3634,0)))</f>
        <v>N/A</v>
      </c>
      <c r="D3633" s="32" t="str">
        <f>IF(Businesses!E3634="","N/A",Businesses!E3634)</f>
        <v>N/A</v>
      </c>
      <c r="E3633" s="32" t="str">
        <f>IF(Businesses!F3634="","N/A",Businesses!F3634)</f>
        <v>N/A</v>
      </c>
      <c r="F3633" s="32" t="str">
        <f t="shared" si="112"/>
        <v>N/A</v>
      </c>
      <c r="G3633" s="32" t="str">
        <f>IF(Businesses!G3634="","N/A",Businesses!G3634)</f>
        <v>N/A</v>
      </c>
      <c r="H3633" s="32" t="str">
        <f>IF(Businesses!H3634="","N/A",Businesses!H3634)</f>
        <v>N/A</v>
      </c>
      <c r="I3633" s="32" t="str">
        <f>IF(AND(Businesses!B3634="",Businesses!C3634&lt;&gt;""),0,IF(Businesses!B3634="","N/A",IF(ISNUMBER(Businesses!B3634),Businesses!B3634,0)))</f>
        <v>N/A</v>
      </c>
    </row>
    <row r="3634" spans="2:9">
      <c r="B3634" s="32" t="str">
        <f t="shared" si="113"/>
        <v>N/A</v>
      </c>
      <c r="C3634" s="32" t="str">
        <f>IF(AND(Businesses!D3635="",Businesses!E3635&lt;&gt;""),0,IF(Businesses!D3635="","N/A",IF(ISNUMBER(Businesses!D3635),Businesses!D3635,0)))</f>
        <v>N/A</v>
      </c>
      <c r="D3634" s="32" t="str">
        <f>IF(Businesses!E3635="","N/A",Businesses!E3635)</f>
        <v>N/A</v>
      </c>
      <c r="E3634" s="32" t="str">
        <f>IF(Businesses!F3635="","N/A",Businesses!F3635)</f>
        <v>N/A</v>
      </c>
      <c r="F3634" s="32" t="str">
        <f t="shared" si="112"/>
        <v>N/A</v>
      </c>
      <c r="G3634" s="32" t="str">
        <f>IF(Businesses!G3635="","N/A",Businesses!G3635)</f>
        <v>N/A</v>
      </c>
      <c r="H3634" s="32" t="str">
        <f>IF(Businesses!H3635="","N/A",Businesses!H3635)</f>
        <v>N/A</v>
      </c>
      <c r="I3634" s="32" t="str">
        <f>IF(AND(Businesses!B3635="",Businesses!C3635&lt;&gt;""),0,IF(Businesses!B3635="","N/A",IF(ISNUMBER(Businesses!B3635),Businesses!B3635,0)))</f>
        <v>N/A</v>
      </c>
    </row>
    <row r="3635" spans="2:9">
      <c r="B3635" s="32" t="str">
        <f t="shared" si="113"/>
        <v>N/A</v>
      </c>
      <c r="C3635" s="32" t="str">
        <f>IF(AND(Businesses!D3636="",Businesses!E3636&lt;&gt;""),0,IF(Businesses!D3636="","N/A",IF(ISNUMBER(Businesses!D3636),Businesses!D3636,0)))</f>
        <v>N/A</v>
      </c>
      <c r="D3635" s="32" t="str">
        <f>IF(Businesses!E3636="","N/A",Businesses!E3636)</f>
        <v>N/A</v>
      </c>
      <c r="E3635" s="32" t="str">
        <f>IF(Businesses!F3636="","N/A",Businesses!F3636)</f>
        <v>N/A</v>
      </c>
      <c r="F3635" s="32" t="str">
        <f t="shared" si="112"/>
        <v>N/A</v>
      </c>
      <c r="G3635" s="32" t="str">
        <f>IF(Businesses!G3636="","N/A",Businesses!G3636)</f>
        <v>N/A</v>
      </c>
      <c r="H3635" s="32" t="str">
        <f>IF(Businesses!H3636="","N/A",Businesses!H3636)</f>
        <v>N/A</v>
      </c>
      <c r="I3635" s="32" t="str">
        <f>IF(AND(Businesses!B3636="",Businesses!C3636&lt;&gt;""),0,IF(Businesses!B3636="","N/A",IF(ISNUMBER(Businesses!B3636),Businesses!B3636,0)))</f>
        <v>N/A</v>
      </c>
    </row>
    <row r="3636" spans="2:9">
      <c r="B3636" s="32" t="str">
        <f t="shared" si="113"/>
        <v>N/A</v>
      </c>
      <c r="C3636" s="32" t="str">
        <f>IF(AND(Businesses!D3637="",Businesses!E3637&lt;&gt;""),0,IF(Businesses!D3637="","N/A",IF(ISNUMBER(Businesses!D3637),Businesses!D3637,0)))</f>
        <v>N/A</v>
      </c>
      <c r="D3636" s="32" t="str">
        <f>IF(Businesses!E3637="","N/A",Businesses!E3637)</f>
        <v>N/A</v>
      </c>
      <c r="E3636" s="32" t="str">
        <f>IF(Businesses!F3637="","N/A",Businesses!F3637)</f>
        <v>N/A</v>
      </c>
      <c r="F3636" s="32" t="str">
        <f t="shared" si="112"/>
        <v>N/A</v>
      </c>
      <c r="G3636" s="32" t="str">
        <f>IF(Businesses!G3637="","N/A",Businesses!G3637)</f>
        <v>N/A</v>
      </c>
      <c r="H3636" s="32" t="str">
        <f>IF(Businesses!H3637="","N/A",Businesses!H3637)</f>
        <v>N/A</v>
      </c>
      <c r="I3636" s="32" t="str">
        <f>IF(AND(Businesses!B3637="",Businesses!C3637&lt;&gt;""),0,IF(Businesses!B3637="","N/A",IF(ISNUMBER(Businesses!B3637),Businesses!B3637,0)))</f>
        <v>N/A</v>
      </c>
    </row>
    <row r="3637" spans="2:9">
      <c r="B3637" s="32" t="str">
        <f t="shared" si="113"/>
        <v>N/A</v>
      </c>
      <c r="C3637" s="32" t="str">
        <f>IF(AND(Businesses!D3638="",Businesses!E3638&lt;&gt;""),0,IF(Businesses!D3638="","N/A",IF(ISNUMBER(Businesses!D3638),Businesses!D3638,0)))</f>
        <v>N/A</v>
      </c>
      <c r="D3637" s="32" t="str">
        <f>IF(Businesses!E3638="","N/A",Businesses!E3638)</f>
        <v>N/A</v>
      </c>
      <c r="E3637" s="32" t="str">
        <f>IF(Businesses!F3638="","N/A",Businesses!F3638)</f>
        <v>N/A</v>
      </c>
      <c r="F3637" s="32" t="str">
        <f t="shared" si="112"/>
        <v>N/A</v>
      </c>
      <c r="G3637" s="32" t="str">
        <f>IF(Businesses!G3638="","N/A",Businesses!G3638)</f>
        <v>N/A</v>
      </c>
      <c r="H3637" s="32" t="str">
        <f>IF(Businesses!H3638="","N/A",Businesses!H3638)</f>
        <v>N/A</v>
      </c>
      <c r="I3637" s="32" t="str">
        <f>IF(AND(Businesses!B3638="",Businesses!C3638&lt;&gt;""),0,IF(Businesses!B3638="","N/A",IF(ISNUMBER(Businesses!B3638),Businesses!B3638,0)))</f>
        <v>N/A</v>
      </c>
    </row>
    <row r="3638" spans="2:9">
      <c r="B3638" s="32" t="str">
        <f t="shared" si="113"/>
        <v>N/A</v>
      </c>
      <c r="C3638" s="32" t="str">
        <f>IF(AND(Businesses!D3639="",Businesses!E3639&lt;&gt;""),0,IF(Businesses!D3639="","N/A",IF(ISNUMBER(Businesses!D3639),Businesses!D3639,0)))</f>
        <v>N/A</v>
      </c>
      <c r="D3638" s="32" t="str">
        <f>IF(Businesses!E3639="","N/A",Businesses!E3639)</f>
        <v>N/A</v>
      </c>
      <c r="E3638" s="32" t="str">
        <f>IF(Businesses!F3639="","N/A",Businesses!F3639)</f>
        <v>N/A</v>
      </c>
      <c r="F3638" s="32" t="str">
        <f t="shared" si="112"/>
        <v>N/A</v>
      </c>
      <c r="G3638" s="32" t="str">
        <f>IF(Businesses!G3639="","N/A",Businesses!G3639)</f>
        <v>N/A</v>
      </c>
      <c r="H3638" s="32" t="str">
        <f>IF(Businesses!H3639="","N/A",Businesses!H3639)</f>
        <v>N/A</v>
      </c>
      <c r="I3638" s="32" t="str">
        <f>IF(AND(Businesses!B3639="",Businesses!C3639&lt;&gt;""),0,IF(Businesses!B3639="","N/A",IF(ISNUMBER(Businesses!B3639),Businesses!B3639,0)))</f>
        <v>N/A</v>
      </c>
    </row>
    <row r="3639" spans="2:9">
      <c r="B3639" s="32" t="str">
        <f t="shared" si="113"/>
        <v>N/A</v>
      </c>
      <c r="C3639" s="32" t="str">
        <f>IF(AND(Businesses!D3640="",Businesses!E3640&lt;&gt;""),0,IF(Businesses!D3640="","N/A",IF(ISNUMBER(Businesses!D3640),Businesses!D3640,0)))</f>
        <v>N/A</v>
      </c>
      <c r="D3639" s="32" t="str">
        <f>IF(Businesses!E3640="","N/A",Businesses!E3640)</f>
        <v>N/A</v>
      </c>
      <c r="E3639" s="32" t="str">
        <f>IF(Businesses!F3640="","N/A",Businesses!F3640)</f>
        <v>N/A</v>
      </c>
      <c r="F3639" s="32" t="str">
        <f t="shared" si="112"/>
        <v>N/A</v>
      </c>
      <c r="G3639" s="32" t="str">
        <f>IF(Businesses!G3640="","N/A",Businesses!G3640)</f>
        <v>N/A</v>
      </c>
      <c r="H3639" s="32" t="str">
        <f>IF(Businesses!H3640="","N/A",Businesses!H3640)</f>
        <v>N/A</v>
      </c>
      <c r="I3639" s="32" t="str">
        <f>IF(AND(Businesses!B3640="",Businesses!C3640&lt;&gt;""),0,IF(Businesses!B3640="","N/A",IF(ISNUMBER(Businesses!B3640),Businesses!B3640,0)))</f>
        <v>N/A</v>
      </c>
    </row>
    <row r="3640" spans="2:9">
      <c r="B3640" s="32" t="str">
        <f t="shared" si="113"/>
        <v>N/A</v>
      </c>
      <c r="C3640" s="32" t="str">
        <f>IF(AND(Businesses!D3641="",Businesses!E3641&lt;&gt;""),0,IF(Businesses!D3641="","N/A",IF(ISNUMBER(Businesses!D3641),Businesses!D3641,0)))</f>
        <v>N/A</v>
      </c>
      <c r="D3640" s="32" t="str">
        <f>IF(Businesses!E3641="","N/A",Businesses!E3641)</f>
        <v>N/A</v>
      </c>
      <c r="E3640" s="32" t="str">
        <f>IF(Businesses!F3641="","N/A",Businesses!F3641)</f>
        <v>N/A</v>
      </c>
      <c r="F3640" s="32" t="str">
        <f t="shared" si="112"/>
        <v>N/A</v>
      </c>
      <c r="G3640" s="32" t="str">
        <f>IF(Businesses!G3641="","N/A",Businesses!G3641)</f>
        <v>N/A</v>
      </c>
      <c r="H3640" s="32" t="str">
        <f>IF(Businesses!H3641="","N/A",Businesses!H3641)</f>
        <v>N/A</v>
      </c>
      <c r="I3640" s="32" t="str">
        <f>IF(AND(Businesses!B3641="",Businesses!C3641&lt;&gt;""),0,IF(Businesses!B3641="","N/A",IF(ISNUMBER(Businesses!B3641),Businesses!B3641,0)))</f>
        <v>N/A</v>
      </c>
    </row>
    <row r="3641" spans="2:9">
      <c r="B3641" s="32" t="str">
        <f t="shared" si="113"/>
        <v>N/A</v>
      </c>
      <c r="C3641" s="32" t="str">
        <f>IF(AND(Businesses!D3642="",Businesses!E3642&lt;&gt;""),0,IF(Businesses!D3642="","N/A",IF(ISNUMBER(Businesses!D3642),Businesses!D3642,0)))</f>
        <v>N/A</v>
      </c>
      <c r="D3641" s="32" t="str">
        <f>IF(Businesses!E3642="","N/A",Businesses!E3642)</f>
        <v>N/A</v>
      </c>
      <c r="E3641" s="32" t="str">
        <f>IF(Businesses!F3642="","N/A",Businesses!F3642)</f>
        <v>N/A</v>
      </c>
      <c r="F3641" s="32" t="str">
        <f t="shared" si="112"/>
        <v>N/A</v>
      </c>
      <c r="G3641" s="32" t="str">
        <f>IF(Businesses!G3642="","N/A",Businesses!G3642)</f>
        <v>N/A</v>
      </c>
      <c r="H3641" s="32" t="str">
        <f>IF(Businesses!H3642="","N/A",Businesses!H3642)</f>
        <v>N/A</v>
      </c>
      <c r="I3641" s="32" t="str">
        <f>IF(AND(Businesses!B3642="",Businesses!C3642&lt;&gt;""),0,IF(Businesses!B3642="","N/A",IF(ISNUMBER(Businesses!B3642),Businesses!B3642,0)))</f>
        <v>N/A</v>
      </c>
    </row>
    <row r="3642" spans="2:9">
      <c r="B3642" s="32" t="str">
        <f t="shared" si="113"/>
        <v>N/A</v>
      </c>
      <c r="C3642" s="32" t="str">
        <f>IF(AND(Businesses!D3643="",Businesses!E3643&lt;&gt;""),0,IF(Businesses!D3643="","N/A",IF(ISNUMBER(Businesses!D3643),Businesses!D3643,0)))</f>
        <v>N/A</v>
      </c>
      <c r="D3642" s="32" t="str">
        <f>IF(Businesses!E3643="","N/A",Businesses!E3643)</f>
        <v>N/A</v>
      </c>
      <c r="E3642" s="32" t="str">
        <f>IF(Businesses!F3643="","N/A",Businesses!F3643)</f>
        <v>N/A</v>
      </c>
      <c r="F3642" s="32" t="str">
        <f t="shared" si="112"/>
        <v>N/A</v>
      </c>
      <c r="G3642" s="32" t="str">
        <f>IF(Businesses!G3643="","N/A",Businesses!G3643)</f>
        <v>N/A</v>
      </c>
      <c r="H3642" s="32" t="str">
        <f>IF(Businesses!H3643="","N/A",Businesses!H3643)</f>
        <v>N/A</v>
      </c>
      <c r="I3642" s="32" t="str">
        <f>IF(AND(Businesses!B3643="",Businesses!C3643&lt;&gt;""),0,IF(Businesses!B3643="","N/A",IF(ISNUMBER(Businesses!B3643),Businesses!B3643,0)))</f>
        <v>N/A</v>
      </c>
    </row>
    <row r="3643" spans="2:9">
      <c r="B3643" s="32" t="str">
        <f t="shared" si="113"/>
        <v>N/A</v>
      </c>
      <c r="C3643" s="32" t="str">
        <f>IF(AND(Businesses!D3644="",Businesses!E3644&lt;&gt;""),0,IF(Businesses!D3644="","N/A",IF(ISNUMBER(Businesses!D3644),Businesses!D3644,0)))</f>
        <v>N/A</v>
      </c>
      <c r="D3643" s="32" t="str">
        <f>IF(Businesses!E3644="","N/A",Businesses!E3644)</f>
        <v>N/A</v>
      </c>
      <c r="E3643" s="32" t="str">
        <f>IF(Businesses!F3644="","N/A",Businesses!F3644)</f>
        <v>N/A</v>
      </c>
      <c r="F3643" s="32" t="str">
        <f t="shared" si="112"/>
        <v>N/A</v>
      </c>
      <c r="G3643" s="32" t="str">
        <f>IF(Businesses!G3644="","N/A",Businesses!G3644)</f>
        <v>N/A</v>
      </c>
      <c r="H3643" s="32" t="str">
        <f>IF(Businesses!H3644="","N/A",Businesses!H3644)</f>
        <v>N/A</v>
      </c>
      <c r="I3643" s="32" t="str">
        <f>IF(AND(Businesses!B3644="",Businesses!C3644&lt;&gt;""),0,IF(Businesses!B3644="","N/A",IF(ISNUMBER(Businesses!B3644),Businesses!B3644,0)))</f>
        <v>N/A</v>
      </c>
    </row>
    <row r="3644" spans="2:9">
      <c r="B3644" s="32" t="str">
        <f t="shared" si="113"/>
        <v>N/A</v>
      </c>
      <c r="C3644" s="32" t="str">
        <f>IF(AND(Businesses!D3645="",Businesses!E3645&lt;&gt;""),0,IF(Businesses!D3645="","N/A",IF(ISNUMBER(Businesses!D3645),Businesses!D3645,0)))</f>
        <v>N/A</v>
      </c>
      <c r="D3644" s="32" t="str">
        <f>IF(Businesses!E3645="","N/A",Businesses!E3645)</f>
        <v>N/A</v>
      </c>
      <c r="E3644" s="32" t="str">
        <f>IF(Businesses!F3645="","N/A",Businesses!F3645)</f>
        <v>N/A</v>
      </c>
      <c r="F3644" s="32" t="str">
        <f t="shared" si="112"/>
        <v>N/A</v>
      </c>
      <c r="G3644" s="32" t="str">
        <f>IF(Businesses!G3645="","N/A",Businesses!G3645)</f>
        <v>N/A</v>
      </c>
      <c r="H3644" s="32" t="str">
        <f>IF(Businesses!H3645="","N/A",Businesses!H3645)</f>
        <v>N/A</v>
      </c>
      <c r="I3644" s="32" t="str">
        <f>IF(AND(Businesses!B3645="",Businesses!C3645&lt;&gt;""),0,IF(Businesses!B3645="","N/A",IF(ISNUMBER(Businesses!B3645),Businesses!B3645,0)))</f>
        <v>N/A</v>
      </c>
    </row>
    <row r="3645" spans="2:9">
      <c r="B3645" s="32" t="str">
        <f t="shared" si="113"/>
        <v>N/A</v>
      </c>
      <c r="C3645" s="32" t="str">
        <f>IF(AND(Businesses!D3646="",Businesses!E3646&lt;&gt;""),0,IF(Businesses!D3646="","N/A",IF(ISNUMBER(Businesses!D3646),Businesses!D3646,0)))</f>
        <v>N/A</v>
      </c>
      <c r="D3645" s="32" t="str">
        <f>IF(Businesses!E3646="","N/A",Businesses!E3646)</f>
        <v>N/A</v>
      </c>
      <c r="E3645" s="32" t="str">
        <f>IF(Businesses!F3646="","N/A",Businesses!F3646)</f>
        <v>N/A</v>
      </c>
      <c r="F3645" s="32" t="str">
        <f t="shared" si="112"/>
        <v>N/A</v>
      </c>
      <c r="G3645" s="32" t="str">
        <f>IF(Businesses!G3646="","N/A",Businesses!G3646)</f>
        <v>N/A</v>
      </c>
      <c r="H3645" s="32" t="str">
        <f>IF(Businesses!H3646="","N/A",Businesses!H3646)</f>
        <v>N/A</v>
      </c>
      <c r="I3645" s="32" t="str">
        <f>IF(AND(Businesses!B3646="",Businesses!C3646&lt;&gt;""),0,IF(Businesses!B3646="","N/A",IF(ISNUMBER(Businesses!B3646),Businesses!B3646,0)))</f>
        <v>N/A</v>
      </c>
    </row>
    <row r="3646" spans="2:9">
      <c r="B3646" s="32" t="str">
        <f t="shared" si="113"/>
        <v>N/A</v>
      </c>
      <c r="C3646" s="32" t="str">
        <f>IF(AND(Businesses!D3647="",Businesses!E3647&lt;&gt;""),0,IF(Businesses!D3647="","N/A",IF(ISNUMBER(Businesses!D3647),Businesses!D3647,0)))</f>
        <v>N/A</v>
      </c>
      <c r="D3646" s="32" t="str">
        <f>IF(Businesses!E3647="","N/A",Businesses!E3647)</f>
        <v>N/A</v>
      </c>
      <c r="E3646" s="32" t="str">
        <f>IF(Businesses!F3647="","N/A",Businesses!F3647)</f>
        <v>N/A</v>
      </c>
      <c r="F3646" s="32" t="str">
        <f t="shared" si="112"/>
        <v>N/A</v>
      </c>
      <c r="G3646" s="32" t="str">
        <f>IF(Businesses!G3647="","N/A",Businesses!G3647)</f>
        <v>N/A</v>
      </c>
      <c r="H3646" s="32" t="str">
        <f>IF(Businesses!H3647="","N/A",Businesses!H3647)</f>
        <v>N/A</v>
      </c>
      <c r="I3646" s="32" t="str">
        <f>IF(AND(Businesses!B3647="",Businesses!C3647&lt;&gt;""),0,IF(Businesses!B3647="","N/A",IF(ISNUMBER(Businesses!B3647),Businesses!B3647,0)))</f>
        <v>N/A</v>
      </c>
    </row>
    <row r="3647" spans="2:9">
      <c r="B3647" s="32" t="str">
        <f t="shared" si="113"/>
        <v>N/A</v>
      </c>
      <c r="C3647" s="32" t="str">
        <f>IF(AND(Businesses!D3648="",Businesses!E3648&lt;&gt;""),0,IF(Businesses!D3648="","N/A",IF(ISNUMBER(Businesses!D3648),Businesses!D3648,0)))</f>
        <v>N/A</v>
      </c>
      <c r="D3647" s="32" t="str">
        <f>IF(Businesses!E3648="","N/A",Businesses!E3648)</f>
        <v>N/A</v>
      </c>
      <c r="E3647" s="32" t="str">
        <f>IF(Businesses!F3648="","N/A",Businesses!F3648)</f>
        <v>N/A</v>
      </c>
      <c r="F3647" s="32" t="str">
        <f t="shared" si="112"/>
        <v>N/A</v>
      </c>
      <c r="G3647" s="32" t="str">
        <f>IF(Businesses!G3648="","N/A",Businesses!G3648)</f>
        <v>N/A</v>
      </c>
      <c r="H3647" s="32" t="str">
        <f>IF(Businesses!H3648="","N/A",Businesses!H3648)</f>
        <v>N/A</v>
      </c>
      <c r="I3647" s="32" t="str">
        <f>IF(AND(Businesses!B3648="",Businesses!C3648&lt;&gt;""),0,IF(Businesses!B3648="","N/A",IF(ISNUMBER(Businesses!B3648),Businesses!B3648,0)))</f>
        <v>N/A</v>
      </c>
    </row>
    <row r="3648" spans="2:9">
      <c r="B3648" s="32" t="str">
        <f t="shared" si="113"/>
        <v>N/A</v>
      </c>
      <c r="C3648" s="32" t="str">
        <f>IF(AND(Businesses!D3649="",Businesses!E3649&lt;&gt;""),0,IF(Businesses!D3649="","N/A",IF(ISNUMBER(Businesses!D3649),Businesses!D3649,0)))</f>
        <v>N/A</v>
      </c>
      <c r="D3648" s="32" t="str">
        <f>IF(Businesses!E3649="","N/A",Businesses!E3649)</f>
        <v>N/A</v>
      </c>
      <c r="E3648" s="32" t="str">
        <f>IF(Businesses!F3649="","N/A",Businesses!F3649)</f>
        <v>N/A</v>
      </c>
      <c r="F3648" s="32" t="str">
        <f t="shared" si="112"/>
        <v>N/A</v>
      </c>
      <c r="G3648" s="32" t="str">
        <f>IF(Businesses!G3649="","N/A",Businesses!G3649)</f>
        <v>N/A</v>
      </c>
      <c r="H3648" s="32" t="str">
        <f>IF(Businesses!H3649="","N/A",Businesses!H3649)</f>
        <v>N/A</v>
      </c>
      <c r="I3648" s="32" t="str">
        <f>IF(AND(Businesses!B3649="",Businesses!C3649&lt;&gt;""),0,IF(Businesses!B3649="","N/A",IF(ISNUMBER(Businesses!B3649),Businesses!B3649,0)))</f>
        <v>N/A</v>
      </c>
    </row>
    <row r="3649" spans="2:9">
      <c r="B3649" s="32" t="str">
        <f t="shared" si="113"/>
        <v>N/A</v>
      </c>
      <c r="C3649" s="32" t="str">
        <f>IF(AND(Businesses!D3650="",Businesses!E3650&lt;&gt;""),0,IF(Businesses!D3650="","N/A",IF(ISNUMBER(Businesses!D3650),Businesses!D3650,0)))</f>
        <v>N/A</v>
      </c>
      <c r="D3649" s="32" t="str">
        <f>IF(Businesses!E3650="","N/A",Businesses!E3650)</f>
        <v>N/A</v>
      </c>
      <c r="E3649" s="32" t="str">
        <f>IF(Businesses!F3650="","N/A",Businesses!F3650)</f>
        <v>N/A</v>
      </c>
      <c r="F3649" s="32" t="str">
        <f t="shared" si="112"/>
        <v>N/A</v>
      </c>
      <c r="G3649" s="32" t="str">
        <f>IF(Businesses!G3650="","N/A",Businesses!G3650)</f>
        <v>N/A</v>
      </c>
      <c r="H3649" s="32" t="str">
        <f>IF(Businesses!H3650="","N/A",Businesses!H3650)</f>
        <v>N/A</v>
      </c>
      <c r="I3649" s="32" t="str">
        <f>IF(AND(Businesses!B3650="",Businesses!C3650&lt;&gt;""),0,IF(Businesses!B3650="","N/A",IF(ISNUMBER(Businesses!B3650),Businesses!B3650,0)))</f>
        <v>N/A</v>
      </c>
    </row>
    <row r="3650" spans="2:9">
      <c r="B3650" s="32" t="str">
        <f t="shared" si="113"/>
        <v>N/A</v>
      </c>
      <c r="C3650" s="32" t="str">
        <f>IF(AND(Businesses!D3651="",Businesses!E3651&lt;&gt;""),0,IF(Businesses!D3651="","N/A",IF(ISNUMBER(Businesses!D3651),Businesses!D3651,0)))</f>
        <v>N/A</v>
      </c>
      <c r="D3650" s="32" t="str">
        <f>IF(Businesses!E3651="","N/A",Businesses!E3651)</f>
        <v>N/A</v>
      </c>
      <c r="E3650" s="32" t="str">
        <f>IF(Businesses!F3651="","N/A",Businesses!F3651)</f>
        <v>N/A</v>
      </c>
      <c r="F3650" s="32" t="str">
        <f t="shared" ref="F3650:F3713" si="114">IF(B3650="N/A","N/A",UPPER(TRIM(ProbuildName)))</f>
        <v>N/A</v>
      </c>
      <c r="G3650" s="32" t="str">
        <f>IF(Businesses!G3651="","N/A",Businesses!G3651)</f>
        <v>N/A</v>
      </c>
      <c r="H3650" s="32" t="str">
        <f>IF(Businesses!H3651="","N/A",Businesses!H3651)</f>
        <v>N/A</v>
      </c>
      <c r="I3650" s="32" t="str">
        <f>IF(AND(Businesses!B3651="",Businesses!C3651&lt;&gt;""),0,IF(Businesses!B3651="","N/A",IF(ISNUMBER(Businesses!B3651),Businesses!B3651,0)))</f>
        <v>N/A</v>
      </c>
    </row>
    <row r="3651" spans="2:9">
      <c r="B3651" s="32" t="str">
        <f t="shared" ref="B3651:B3714" si="115">IF(I3651="N/A","N/A","")</f>
        <v>N/A</v>
      </c>
      <c r="C3651" s="32" t="str">
        <f>IF(AND(Businesses!D3652="",Businesses!E3652&lt;&gt;""),0,IF(Businesses!D3652="","N/A",IF(ISNUMBER(Businesses!D3652),Businesses!D3652,0)))</f>
        <v>N/A</v>
      </c>
      <c r="D3651" s="32" t="str">
        <f>IF(Businesses!E3652="","N/A",Businesses!E3652)</f>
        <v>N/A</v>
      </c>
      <c r="E3651" s="32" t="str">
        <f>IF(Businesses!F3652="","N/A",Businesses!F3652)</f>
        <v>N/A</v>
      </c>
      <c r="F3651" s="32" t="str">
        <f t="shared" si="114"/>
        <v>N/A</v>
      </c>
      <c r="G3651" s="32" t="str">
        <f>IF(Businesses!G3652="","N/A",Businesses!G3652)</f>
        <v>N/A</v>
      </c>
      <c r="H3651" s="32" t="str">
        <f>IF(Businesses!H3652="","N/A",Businesses!H3652)</f>
        <v>N/A</v>
      </c>
      <c r="I3651" s="32" t="str">
        <f>IF(AND(Businesses!B3652="",Businesses!C3652&lt;&gt;""),0,IF(Businesses!B3652="","N/A",IF(ISNUMBER(Businesses!B3652),Businesses!B3652,0)))</f>
        <v>N/A</v>
      </c>
    </row>
    <row r="3652" spans="2:9">
      <c r="B3652" s="32" t="str">
        <f t="shared" si="115"/>
        <v>N/A</v>
      </c>
      <c r="C3652" s="32" t="str">
        <f>IF(AND(Businesses!D3653="",Businesses!E3653&lt;&gt;""),0,IF(Businesses!D3653="","N/A",IF(ISNUMBER(Businesses!D3653),Businesses!D3653,0)))</f>
        <v>N/A</v>
      </c>
      <c r="D3652" s="32" t="str">
        <f>IF(Businesses!E3653="","N/A",Businesses!E3653)</f>
        <v>N/A</v>
      </c>
      <c r="E3652" s="32" t="str">
        <f>IF(Businesses!F3653="","N/A",Businesses!F3653)</f>
        <v>N/A</v>
      </c>
      <c r="F3652" s="32" t="str">
        <f t="shared" si="114"/>
        <v>N/A</v>
      </c>
      <c r="G3652" s="32" t="str">
        <f>IF(Businesses!G3653="","N/A",Businesses!G3653)</f>
        <v>N/A</v>
      </c>
      <c r="H3652" s="32" t="str">
        <f>IF(Businesses!H3653="","N/A",Businesses!H3653)</f>
        <v>N/A</v>
      </c>
      <c r="I3652" s="32" t="str">
        <f>IF(AND(Businesses!B3653="",Businesses!C3653&lt;&gt;""),0,IF(Businesses!B3653="","N/A",IF(ISNUMBER(Businesses!B3653),Businesses!B3653,0)))</f>
        <v>N/A</v>
      </c>
    </row>
    <row r="3653" spans="2:9">
      <c r="B3653" s="32" t="str">
        <f t="shared" si="115"/>
        <v>N/A</v>
      </c>
      <c r="C3653" s="32" t="str">
        <f>IF(AND(Businesses!D3654="",Businesses!E3654&lt;&gt;""),0,IF(Businesses!D3654="","N/A",IF(ISNUMBER(Businesses!D3654),Businesses!D3654,0)))</f>
        <v>N/A</v>
      </c>
      <c r="D3653" s="32" t="str">
        <f>IF(Businesses!E3654="","N/A",Businesses!E3654)</f>
        <v>N/A</v>
      </c>
      <c r="E3653" s="32" t="str">
        <f>IF(Businesses!F3654="","N/A",Businesses!F3654)</f>
        <v>N/A</v>
      </c>
      <c r="F3653" s="32" t="str">
        <f t="shared" si="114"/>
        <v>N/A</v>
      </c>
      <c r="G3653" s="32" t="str">
        <f>IF(Businesses!G3654="","N/A",Businesses!G3654)</f>
        <v>N/A</v>
      </c>
      <c r="H3653" s="32" t="str">
        <f>IF(Businesses!H3654="","N/A",Businesses!H3654)</f>
        <v>N/A</v>
      </c>
      <c r="I3653" s="32" t="str">
        <f>IF(AND(Businesses!B3654="",Businesses!C3654&lt;&gt;""),0,IF(Businesses!B3654="","N/A",IF(ISNUMBER(Businesses!B3654),Businesses!B3654,0)))</f>
        <v>N/A</v>
      </c>
    </row>
    <row r="3654" spans="2:9">
      <c r="B3654" s="32" t="str">
        <f t="shared" si="115"/>
        <v>N/A</v>
      </c>
      <c r="C3654" s="32" t="str">
        <f>IF(AND(Businesses!D3655="",Businesses!E3655&lt;&gt;""),0,IF(Businesses!D3655="","N/A",IF(ISNUMBER(Businesses!D3655),Businesses!D3655,0)))</f>
        <v>N/A</v>
      </c>
      <c r="D3654" s="32" t="str">
        <f>IF(Businesses!E3655="","N/A",Businesses!E3655)</f>
        <v>N/A</v>
      </c>
      <c r="E3654" s="32" t="str">
        <f>IF(Businesses!F3655="","N/A",Businesses!F3655)</f>
        <v>N/A</v>
      </c>
      <c r="F3654" s="32" t="str">
        <f t="shared" si="114"/>
        <v>N/A</v>
      </c>
      <c r="G3654" s="32" t="str">
        <f>IF(Businesses!G3655="","N/A",Businesses!G3655)</f>
        <v>N/A</v>
      </c>
      <c r="H3654" s="32" t="str">
        <f>IF(Businesses!H3655="","N/A",Businesses!H3655)</f>
        <v>N/A</v>
      </c>
      <c r="I3654" s="32" t="str">
        <f>IF(AND(Businesses!B3655="",Businesses!C3655&lt;&gt;""),0,IF(Businesses!B3655="","N/A",IF(ISNUMBER(Businesses!B3655),Businesses!B3655,0)))</f>
        <v>N/A</v>
      </c>
    </row>
    <row r="3655" spans="2:9">
      <c r="B3655" s="32" t="str">
        <f t="shared" si="115"/>
        <v>N/A</v>
      </c>
      <c r="C3655" s="32" t="str">
        <f>IF(AND(Businesses!D3656="",Businesses!E3656&lt;&gt;""),0,IF(Businesses!D3656="","N/A",IF(ISNUMBER(Businesses!D3656),Businesses!D3656,0)))</f>
        <v>N/A</v>
      </c>
      <c r="D3655" s="32" t="str">
        <f>IF(Businesses!E3656="","N/A",Businesses!E3656)</f>
        <v>N/A</v>
      </c>
      <c r="E3655" s="32" t="str">
        <f>IF(Businesses!F3656="","N/A",Businesses!F3656)</f>
        <v>N/A</v>
      </c>
      <c r="F3655" s="32" t="str">
        <f t="shared" si="114"/>
        <v>N/A</v>
      </c>
      <c r="G3655" s="32" t="str">
        <f>IF(Businesses!G3656="","N/A",Businesses!G3656)</f>
        <v>N/A</v>
      </c>
      <c r="H3655" s="32" t="str">
        <f>IF(Businesses!H3656="","N/A",Businesses!H3656)</f>
        <v>N/A</v>
      </c>
      <c r="I3655" s="32" t="str">
        <f>IF(AND(Businesses!B3656="",Businesses!C3656&lt;&gt;""),0,IF(Businesses!B3656="","N/A",IF(ISNUMBER(Businesses!B3656),Businesses!B3656,0)))</f>
        <v>N/A</v>
      </c>
    </row>
    <row r="3656" spans="2:9">
      <c r="B3656" s="32" t="str">
        <f t="shared" si="115"/>
        <v>N/A</v>
      </c>
      <c r="C3656" s="32" t="str">
        <f>IF(AND(Businesses!D3657="",Businesses!E3657&lt;&gt;""),0,IF(Businesses!D3657="","N/A",IF(ISNUMBER(Businesses!D3657),Businesses!D3657,0)))</f>
        <v>N/A</v>
      </c>
      <c r="D3656" s="32" t="str">
        <f>IF(Businesses!E3657="","N/A",Businesses!E3657)</f>
        <v>N/A</v>
      </c>
      <c r="E3656" s="32" t="str">
        <f>IF(Businesses!F3657="","N/A",Businesses!F3657)</f>
        <v>N/A</v>
      </c>
      <c r="F3656" s="32" t="str">
        <f t="shared" si="114"/>
        <v>N/A</v>
      </c>
      <c r="G3656" s="32" t="str">
        <f>IF(Businesses!G3657="","N/A",Businesses!G3657)</f>
        <v>N/A</v>
      </c>
      <c r="H3656" s="32" t="str">
        <f>IF(Businesses!H3657="","N/A",Businesses!H3657)</f>
        <v>N/A</v>
      </c>
      <c r="I3656" s="32" t="str">
        <f>IF(AND(Businesses!B3657="",Businesses!C3657&lt;&gt;""),0,IF(Businesses!B3657="","N/A",IF(ISNUMBER(Businesses!B3657),Businesses!B3657,0)))</f>
        <v>N/A</v>
      </c>
    </row>
    <row r="3657" spans="2:9">
      <c r="B3657" s="32" t="str">
        <f t="shared" si="115"/>
        <v>N/A</v>
      </c>
      <c r="C3657" s="32" t="str">
        <f>IF(AND(Businesses!D3658="",Businesses!E3658&lt;&gt;""),0,IF(Businesses!D3658="","N/A",IF(ISNUMBER(Businesses!D3658),Businesses!D3658,0)))</f>
        <v>N/A</v>
      </c>
      <c r="D3657" s="32" t="str">
        <f>IF(Businesses!E3658="","N/A",Businesses!E3658)</f>
        <v>N/A</v>
      </c>
      <c r="E3657" s="32" t="str">
        <f>IF(Businesses!F3658="","N/A",Businesses!F3658)</f>
        <v>N/A</v>
      </c>
      <c r="F3657" s="32" t="str">
        <f t="shared" si="114"/>
        <v>N/A</v>
      </c>
      <c r="G3657" s="32" t="str">
        <f>IF(Businesses!G3658="","N/A",Businesses!G3658)</f>
        <v>N/A</v>
      </c>
      <c r="H3657" s="32" t="str">
        <f>IF(Businesses!H3658="","N/A",Businesses!H3658)</f>
        <v>N/A</v>
      </c>
      <c r="I3657" s="32" t="str">
        <f>IF(AND(Businesses!B3658="",Businesses!C3658&lt;&gt;""),0,IF(Businesses!B3658="","N/A",IF(ISNUMBER(Businesses!B3658),Businesses!B3658,0)))</f>
        <v>N/A</v>
      </c>
    </row>
    <row r="3658" spans="2:9">
      <c r="B3658" s="32" t="str">
        <f t="shared" si="115"/>
        <v>N/A</v>
      </c>
      <c r="C3658" s="32" t="str">
        <f>IF(AND(Businesses!D3659="",Businesses!E3659&lt;&gt;""),0,IF(Businesses!D3659="","N/A",IF(ISNUMBER(Businesses!D3659),Businesses!D3659,0)))</f>
        <v>N/A</v>
      </c>
      <c r="D3658" s="32" t="str">
        <f>IF(Businesses!E3659="","N/A",Businesses!E3659)</f>
        <v>N/A</v>
      </c>
      <c r="E3658" s="32" t="str">
        <f>IF(Businesses!F3659="","N/A",Businesses!F3659)</f>
        <v>N/A</v>
      </c>
      <c r="F3658" s="32" t="str">
        <f t="shared" si="114"/>
        <v>N/A</v>
      </c>
      <c r="G3658" s="32" t="str">
        <f>IF(Businesses!G3659="","N/A",Businesses!G3659)</f>
        <v>N/A</v>
      </c>
      <c r="H3658" s="32" t="str">
        <f>IF(Businesses!H3659="","N/A",Businesses!H3659)</f>
        <v>N/A</v>
      </c>
      <c r="I3658" s="32" t="str">
        <f>IF(AND(Businesses!B3659="",Businesses!C3659&lt;&gt;""),0,IF(Businesses!B3659="","N/A",IF(ISNUMBER(Businesses!B3659),Businesses!B3659,0)))</f>
        <v>N/A</v>
      </c>
    </row>
    <row r="3659" spans="2:9">
      <c r="B3659" s="32" t="str">
        <f t="shared" si="115"/>
        <v>N/A</v>
      </c>
      <c r="C3659" s="32" t="str">
        <f>IF(AND(Businesses!D3660="",Businesses!E3660&lt;&gt;""),0,IF(Businesses!D3660="","N/A",IF(ISNUMBER(Businesses!D3660),Businesses!D3660,0)))</f>
        <v>N/A</v>
      </c>
      <c r="D3659" s="32" t="str">
        <f>IF(Businesses!E3660="","N/A",Businesses!E3660)</f>
        <v>N/A</v>
      </c>
      <c r="E3659" s="32" t="str">
        <f>IF(Businesses!F3660="","N/A",Businesses!F3660)</f>
        <v>N/A</v>
      </c>
      <c r="F3659" s="32" t="str">
        <f t="shared" si="114"/>
        <v>N/A</v>
      </c>
      <c r="G3659" s="32" t="str">
        <f>IF(Businesses!G3660="","N/A",Businesses!G3660)</f>
        <v>N/A</v>
      </c>
      <c r="H3659" s="32" t="str">
        <f>IF(Businesses!H3660="","N/A",Businesses!H3660)</f>
        <v>N/A</v>
      </c>
      <c r="I3659" s="32" t="str">
        <f>IF(AND(Businesses!B3660="",Businesses!C3660&lt;&gt;""),0,IF(Businesses!B3660="","N/A",IF(ISNUMBER(Businesses!B3660),Businesses!B3660,0)))</f>
        <v>N/A</v>
      </c>
    </row>
    <row r="3660" spans="2:9">
      <c r="B3660" s="32" t="str">
        <f t="shared" si="115"/>
        <v>N/A</v>
      </c>
      <c r="C3660" s="32" t="str">
        <f>IF(AND(Businesses!D3661="",Businesses!E3661&lt;&gt;""),0,IF(Businesses!D3661="","N/A",IF(ISNUMBER(Businesses!D3661),Businesses!D3661,0)))</f>
        <v>N/A</v>
      </c>
      <c r="D3660" s="32" t="str">
        <f>IF(Businesses!E3661="","N/A",Businesses!E3661)</f>
        <v>N/A</v>
      </c>
      <c r="E3660" s="32" t="str">
        <f>IF(Businesses!F3661="","N/A",Businesses!F3661)</f>
        <v>N/A</v>
      </c>
      <c r="F3660" s="32" t="str">
        <f t="shared" si="114"/>
        <v>N/A</v>
      </c>
      <c r="G3660" s="32" t="str">
        <f>IF(Businesses!G3661="","N/A",Businesses!G3661)</f>
        <v>N/A</v>
      </c>
      <c r="H3660" s="32" t="str">
        <f>IF(Businesses!H3661="","N/A",Businesses!H3661)</f>
        <v>N/A</v>
      </c>
      <c r="I3660" s="32" t="str">
        <f>IF(AND(Businesses!B3661="",Businesses!C3661&lt;&gt;""),0,IF(Businesses!B3661="","N/A",IF(ISNUMBER(Businesses!B3661),Businesses!B3661,0)))</f>
        <v>N/A</v>
      </c>
    </row>
    <row r="3661" spans="2:9">
      <c r="B3661" s="32" t="str">
        <f t="shared" si="115"/>
        <v>N/A</v>
      </c>
      <c r="C3661" s="32" t="str">
        <f>IF(AND(Businesses!D3662="",Businesses!E3662&lt;&gt;""),0,IF(Businesses!D3662="","N/A",IF(ISNUMBER(Businesses!D3662),Businesses!D3662,0)))</f>
        <v>N/A</v>
      </c>
      <c r="D3661" s="32" t="str">
        <f>IF(Businesses!E3662="","N/A",Businesses!E3662)</f>
        <v>N/A</v>
      </c>
      <c r="E3661" s="32" t="str">
        <f>IF(Businesses!F3662="","N/A",Businesses!F3662)</f>
        <v>N/A</v>
      </c>
      <c r="F3661" s="32" t="str">
        <f t="shared" si="114"/>
        <v>N/A</v>
      </c>
      <c r="G3661" s="32" t="str">
        <f>IF(Businesses!G3662="","N/A",Businesses!G3662)</f>
        <v>N/A</v>
      </c>
      <c r="H3661" s="32" t="str">
        <f>IF(Businesses!H3662="","N/A",Businesses!H3662)</f>
        <v>N/A</v>
      </c>
      <c r="I3661" s="32" t="str">
        <f>IF(AND(Businesses!B3662="",Businesses!C3662&lt;&gt;""),0,IF(Businesses!B3662="","N/A",IF(ISNUMBER(Businesses!B3662),Businesses!B3662,0)))</f>
        <v>N/A</v>
      </c>
    </row>
    <row r="3662" spans="2:9">
      <c r="B3662" s="32" t="str">
        <f t="shared" si="115"/>
        <v>N/A</v>
      </c>
      <c r="C3662" s="32" t="str">
        <f>IF(AND(Businesses!D3663="",Businesses!E3663&lt;&gt;""),0,IF(Businesses!D3663="","N/A",IF(ISNUMBER(Businesses!D3663),Businesses!D3663,0)))</f>
        <v>N/A</v>
      </c>
      <c r="D3662" s="32" t="str">
        <f>IF(Businesses!E3663="","N/A",Businesses!E3663)</f>
        <v>N/A</v>
      </c>
      <c r="E3662" s="32" t="str">
        <f>IF(Businesses!F3663="","N/A",Businesses!F3663)</f>
        <v>N/A</v>
      </c>
      <c r="F3662" s="32" t="str">
        <f t="shared" si="114"/>
        <v>N/A</v>
      </c>
      <c r="G3662" s="32" t="str">
        <f>IF(Businesses!G3663="","N/A",Businesses!G3663)</f>
        <v>N/A</v>
      </c>
      <c r="H3662" s="32" t="str">
        <f>IF(Businesses!H3663="","N/A",Businesses!H3663)</f>
        <v>N/A</v>
      </c>
      <c r="I3662" s="32" t="str">
        <f>IF(AND(Businesses!B3663="",Businesses!C3663&lt;&gt;""),0,IF(Businesses!B3663="","N/A",IF(ISNUMBER(Businesses!B3663),Businesses!B3663,0)))</f>
        <v>N/A</v>
      </c>
    </row>
    <row r="3663" spans="2:9">
      <c r="B3663" s="32" t="str">
        <f t="shared" si="115"/>
        <v>N/A</v>
      </c>
      <c r="C3663" s="32" t="str">
        <f>IF(AND(Businesses!D3664="",Businesses!E3664&lt;&gt;""),0,IF(Businesses!D3664="","N/A",IF(ISNUMBER(Businesses!D3664),Businesses!D3664,0)))</f>
        <v>N/A</v>
      </c>
      <c r="D3663" s="32" t="str">
        <f>IF(Businesses!E3664="","N/A",Businesses!E3664)</f>
        <v>N/A</v>
      </c>
      <c r="E3663" s="32" t="str">
        <f>IF(Businesses!F3664="","N/A",Businesses!F3664)</f>
        <v>N/A</v>
      </c>
      <c r="F3663" s="32" t="str">
        <f t="shared" si="114"/>
        <v>N/A</v>
      </c>
      <c r="G3663" s="32" t="str">
        <f>IF(Businesses!G3664="","N/A",Businesses!G3664)</f>
        <v>N/A</v>
      </c>
      <c r="H3663" s="32" t="str">
        <f>IF(Businesses!H3664="","N/A",Businesses!H3664)</f>
        <v>N/A</v>
      </c>
      <c r="I3663" s="32" t="str">
        <f>IF(AND(Businesses!B3664="",Businesses!C3664&lt;&gt;""),0,IF(Businesses!B3664="","N/A",IF(ISNUMBER(Businesses!B3664),Businesses!B3664,0)))</f>
        <v>N/A</v>
      </c>
    </row>
    <row r="3664" spans="2:9">
      <c r="B3664" s="32" t="str">
        <f t="shared" si="115"/>
        <v>N/A</v>
      </c>
      <c r="C3664" s="32" t="str">
        <f>IF(AND(Businesses!D3665="",Businesses!E3665&lt;&gt;""),0,IF(Businesses!D3665="","N/A",IF(ISNUMBER(Businesses!D3665),Businesses!D3665,0)))</f>
        <v>N/A</v>
      </c>
      <c r="D3664" s="32" t="str">
        <f>IF(Businesses!E3665="","N/A",Businesses!E3665)</f>
        <v>N/A</v>
      </c>
      <c r="E3664" s="32" t="str">
        <f>IF(Businesses!F3665="","N/A",Businesses!F3665)</f>
        <v>N/A</v>
      </c>
      <c r="F3664" s="32" t="str">
        <f t="shared" si="114"/>
        <v>N/A</v>
      </c>
      <c r="G3664" s="32" t="str">
        <f>IF(Businesses!G3665="","N/A",Businesses!G3665)</f>
        <v>N/A</v>
      </c>
      <c r="H3664" s="32" t="str">
        <f>IF(Businesses!H3665="","N/A",Businesses!H3665)</f>
        <v>N/A</v>
      </c>
      <c r="I3664" s="32" t="str">
        <f>IF(AND(Businesses!B3665="",Businesses!C3665&lt;&gt;""),0,IF(Businesses!B3665="","N/A",IF(ISNUMBER(Businesses!B3665),Businesses!B3665,0)))</f>
        <v>N/A</v>
      </c>
    </row>
    <row r="3665" spans="2:9">
      <c r="B3665" s="32" t="str">
        <f t="shared" si="115"/>
        <v>N/A</v>
      </c>
      <c r="C3665" s="32" t="str">
        <f>IF(AND(Businesses!D3666="",Businesses!E3666&lt;&gt;""),0,IF(Businesses!D3666="","N/A",IF(ISNUMBER(Businesses!D3666),Businesses!D3666,0)))</f>
        <v>N/A</v>
      </c>
      <c r="D3665" s="32" t="str">
        <f>IF(Businesses!E3666="","N/A",Businesses!E3666)</f>
        <v>N/A</v>
      </c>
      <c r="E3665" s="32" t="str">
        <f>IF(Businesses!F3666="","N/A",Businesses!F3666)</f>
        <v>N/A</v>
      </c>
      <c r="F3665" s="32" t="str">
        <f t="shared" si="114"/>
        <v>N/A</v>
      </c>
      <c r="G3665" s="32" t="str">
        <f>IF(Businesses!G3666="","N/A",Businesses!G3666)</f>
        <v>N/A</v>
      </c>
      <c r="H3665" s="32" t="str">
        <f>IF(Businesses!H3666="","N/A",Businesses!H3666)</f>
        <v>N/A</v>
      </c>
      <c r="I3665" s="32" t="str">
        <f>IF(AND(Businesses!B3666="",Businesses!C3666&lt;&gt;""),0,IF(Businesses!B3666="","N/A",IF(ISNUMBER(Businesses!B3666),Businesses!B3666,0)))</f>
        <v>N/A</v>
      </c>
    </row>
    <row r="3666" spans="2:9">
      <c r="B3666" s="32" t="str">
        <f t="shared" si="115"/>
        <v>N/A</v>
      </c>
      <c r="C3666" s="32" t="str">
        <f>IF(AND(Businesses!D3667="",Businesses!E3667&lt;&gt;""),0,IF(Businesses!D3667="","N/A",IF(ISNUMBER(Businesses!D3667),Businesses!D3667,0)))</f>
        <v>N/A</v>
      </c>
      <c r="D3666" s="32" t="str">
        <f>IF(Businesses!E3667="","N/A",Businesses!E3667)</f>
        <v>N/A</v>
      </c>
      <c r="E3666" s="32" t="str">
        <f>IF(Businesses!F3667="","N/A",Businesses!F3667)</f>
        <v>N/A</v>
      </c>
      <c r="F3666" s="32" t="str">
        <f t="shared" si="114"/>
        <v>N/A</v>
      </c>
      <c r="G3666" s="32" t="str">
        <f>IF(Businesses!G3667="","N/A",Businesses!G3667)</f>
        <v>N/A</v>
      </c>
      <c r="H3666" s="32" t="str">
        <f>IF(Businesses!H3667="","N/A",Businesses!H3667)</f>
        <v>N/A</v>
      </c>
      <c r="I3666" s="32" t="str">
        <f>IF(AND(Businesses!B3667="",Businesses!C3667&lt;&gt;""),0,IF(Businesses!B3667="","N/A",IF(ISNUMBER(Businesses!B3667),Businesses!B3667,0)))</f>
        <v>N/A</v>
      </c>
    </row>
    <row r="3667" spans="2:9">
      <c r="B3667" s="32" t="str">
        <f t="shared" si="115"/>
        <v>N/A</v>
      </c>
      <c r="C3667" s="32" t="str">
        <f>IF(AND(Businesses!D3668="",Businesses!E3668&lt;&gt;""),0,IF(Businesses!D3668="","N/A",IF(ISNUMBER(Businesses!D3668),Businesses!D3668,0)))</f>
        <v>N/A</v>
      </c>
      <c r="D3667" s="32" t="str">
        <f>IF(Businesses!E3668="","N/A",Businesses!E3668)</f>
        <v>N/A</v>
      </c>
      <c r="E3667" s="32" t="str">
        <f>IF(Businesses!F3668="","N/A",Businesses!F3668)</f>
        <v>N/A</v>
      </c>
      <c r="F3667" s="32" t="str">
        <f t="shared" si="114"/>
        <v>N/A</v>
      </c>
      <c r="G3667" s="32" t="str">
        <f>IF(Businesses!G3668="","N/A",Businesses!G3668)</f>
        <v>N/A</v>
      </c>
      <c r="H3667" s="32" t="str">
        <f>IF(Businesses!H3668="","N/A",Businesses!H3668)</f>
        <v>N/A</v>
      </c>
      <c r="I3667" s="32" t="str">
        <f>IF(AND(Businesses!B3668="",Businesses!C3668&lt;&gt;""),0,IF(Businesses!B3668="","N/A",IF(ISNUMBER(Businesses!B3668),Businesses!B3668,0)))</f>
        <v>N/A</v>
      </c>
    </row>
    <row r="3668" spans="2:9">
      <c r="B3668" s="32" t="str">
        <f t="shared" si="115"/>
        <v>N/A</v>
      </c>
      <c r="C3668" s="32" t="str">
        <f>IF(AND(Businesses!D3669="",Businesses!E3669&lt;&gt;""),0,IF(Businesses!D3669="","N/A",IF(ISNUMBER(Businesses!D3669),Businesses!D3669,0)))</f>
        <v>N/A</v>
      </c>
      <c r="D3668" s="32" t="str">
        <f>IF(Businesses!E3669="","N/A",Businesses!E3669)</f>
        <v>N/A</v>
      </c>
      <c r="E3668" s="32" t="str">
        <f>IF(Businesses!F3669="","N/A",Businesses!F3669)</f>
        <v>N/A</v>
      </c>
      <c r="F3668" s="32" t="str">
        <f t="shared" si="114"/>
        <v>N/A</v>
      </c>
      <c r="G3668" s="32" t="str">
        <f>IF(Businesses!G3669="","N/A",Businesses!G3669)</f>
        <v>N/A</v>
      </c>
      <c r="H3668" s="32" t="str">
        <f>IF(Businesses!H3669="","N/A",Businesses!H3669)</f>
        <v>N/A</v>
      </c>
      <c r="I3668" s="32" t="str">
        <f>IF(AND(Businesses!B3669="",Businesses!C3669&lt;&gt;""),0,IF(Businesses!B3669="","N/A",IF(ISNUMBER(Businesses!B3669),Businesses!B3669,0)))</f>
        <v>N/A</v>
      </c>
    </row>
    <row r="3669" spans="2:9">
      <c r="B3669" s="32" t="str">
        <f t="shared" si="115"/>
        <v>N/A</v>
      </c>
      <c r="C3669" s="32" t="str">
        <f>IF(AND(Businesses!D3670="",Businesses!E3670&lt;&gt;""),0,IF(Businesses!D3670="","N/A",IF(ISNUMBER(Businesses!D3670),Businesses!D3670,0)))</f>
        <v>N/A</v>
      </c>
      <c r="D3669" s="32" t="str">
        <f>IF(Businesses!E3670="","N/A",Businesses!E3670)</f>
        <v>N/A</v>
      </c>
      <c r="E3669" s="32" t="str">
        <f>IF(Businesses!F3670="","N/A",Businesses!F3670)</f>
        <v>N/A</v>
      </c>
      <c r="F3669" s="32" t="str">
        <f t="shared" si="114"/>
        <v>N/A</v>
      </c>
      <c r="G3669" s="32" t="str">
        <f>IF(Businesses!G3670="","N/A",Businesses!G3670)</f>
        <v>N/A</v>
      </c>
      <c r="H3669" s="32" t="str">
        <f>IF(Businesses!H3670="","N/A",Businesses!H3670)</f>
        <v>N/A</v>
      </c>
      <c r="I3669" s="32" t="str">
        <f>IF(AND(Businesses!B3670="",Businesses!C3670&lt;&gt;""),0,IF(Businesses!B3670="","N/A",IF(ISNUMBER(Businesses!B3670),Businesses!B3670,0)))</f>
        <v>N/A</v>
      </c>
    </row>
    <row r="3670" spans="2:9">
      <c r="B3670" s="32" t="str">
        <f t="shared" si="115"/>
        <v>N/A</v>
      </c>
      <c r="C3670" s="32" t="str">
        <f>IF(AND(Businesses!D3671="",Businesses!E3671&lt;&gt;""),0,IF(Businesses!D3671="","N/A",IF(ISNUMBER(Businesses!D3671),Businesses!D3671,0)))</f>
        <v>N/A</v>
      </c>
      <c r="D3670" s="32" t="str">
        <f>IF(Businesses!E3671="","N/A",Businesses!E3671)</f>
        <v>N/A</v>
      </c>
      <c r="E3670" s="32" t="str">
        <f>IF(Businesses!F3671="","N/A",Businesses!F3671)</f>
        <v>N/A</v>
      </c>
      <c r="F3670" s="32" t="str">
        <f t="shared" si="114"/>
        <v>N/A</v>
      </c>
      <c r="G3670" s="32" t="str">
        <f>IF(Businesses!G3671="","N/A",Businesses!G3671)</f>
        <v>N/A</v>
      </c>
      <c r="H3670" s="32" t="str">
        <f>IF(Businesses!H3671="","N/A",Businesses!H3671)</f>
        <v>N/A</v>
      </c>
      <c r="I3670" s="32" t="str">
        <f>IF(AND(Businesses!B3671="",Businesses!C3671&lt;&gt;""),0,IF(Businesses!B3671="","N/A",IF(ISNUMBER(Businesses!B3671),Businesses!B3671,0)))</f>
        <v>N/A</v>
      </c>
    </row>
    <row r="3671" spans="2:9">
      <c r="B3671" s="32" t="str">
        <f t="shared" si="115"/>
        <v>N/A</v>
      </c>
      <c r="C3671" s="32" t="str">
        <f>IF(AND(Businesses!D3672="",Businesses!E3672&lt;&gt;""),0,IF(Businesses!D3672="","N/A",IF(ISNUMBER(Businesses!D3672),Businesses!D3672,0)))</f>
        <v>N/A</v>
      </c>
      <c r="D3671" s="32" t="str">
        <f>IF(Businesses!E3672="","N/A",Businesses!E3672)</f>
        <v>N/A</v>
      </c>
      <c r="E3671" s="32" t="str">
        <f>IF(Businesses!F3672="","N/A",Businesses!F3672)</f>
        <v>N/A</v>
      </c>
      <c r="F3671" s="32" t="str">
        <f t="shared" si="114"/>
        <v>N/A</v>
      </c>
      <c r="G3671" s="32" t="str">
        <f>IF(Businesses!G3672="","N/A",Businesses!G3672)</f>
        <v>N/A</v>
      </c>
      <c r="H3671" s="32" t="str">
        <f>IF(Businesses!H3672="","N/A",Businesses!H3672)</f>
        <v>N/A</v>
      </c>
      <c r="I3671" s="32" t="str">
        <f>IF(AND(Businesses!B3672="",Businesses!C3672&lt;&gt;""),0,IF(Businesses!B3672="","N/A",IF(ISNUMBER(Businesses!B3672),Businesses!B3672,0)))</f>
        <v>N/A</v>
      </c>
    </row>
    <row r="3672" spans="2:9">
      <c r="B3672" s="32" t="str">
        <f t="shared" si="115"/>
        <v>N/A</v>
      </c>
      <c r="C3672" s="32" t="str">
        <f>IF(AND(Businesses!D3673="",Businesses!E3673&lt;&gt;""),0,IF(Businesses!D3673="","N/A",IF(ISNUMBER(Businesses!D3673),Businesses!D3673,0)))</f>
        <v>N/A</v>
      </c>
      <c r="D3672" s="32" t="str">
        <f>IF(Businesses!E3673="","N/A",Businesses!E3673)</f>
        <v>N/A</v>
      </c>
      <c r="E3672" s="32" t="str">
        <f>IF(Businesses!F3673="","N/A",Businesses!F3673)</f>
        <v>N/A</v>
      </c>
      <c r="F3672" s="32" t="str">
        <f t="shared" si="114"/>
        <v>N/A</v>
      </c>
      <c r="G3672" s="32" t="str">
        <f>IF(Businesses!G3673="","N/A",Businesses!G3673)</f>
        <v>N/A</v>
      </c>
      <c r="H3672" s="32" t="str">
        <f>IF(Businesses!H3673="","N/A",Businesses!H3673)</f>
        <v>N/A</v>
      </c>
      <c r="I3672" s="32" t="str">
        <f>IF(AND(Businesses!B3673="",Businesses!C3673&lt;&gt;""),0,IF(Businesses!B3673="","N/A",IF(ISNUMBER(Businesses!B3673),Businesses!B3673,0)))</f>
        <v>N/A</v>
      </c>
    </row>
    <row r="3673" spans="2:9">
      <c r="B3673" s="32" t="str">
        <f t="shared" si="115"/>
        <v>N/A</v>
      </c>
      <c r="C3673" s="32" t="str">
        <f>IF(AND(Businesses!D3674="",Businesses!E3674&lt;&gt;""),0,IF(Businesses!D3674="","N/A",IF(ISNUMBER(Businesses!D3674),Businesses!D3674,0)))</f>
        <v>N/A</v>
      </c>
      <c r="D3673" s="32" t="str">
        <f>IF(Businesses!E3674="","N/A",Businesses!E3674)</f>
        <v>N/A</v>
      </c>
      <c r="E3673" s="32" t="str">
        <f>IF(Businesses!F3674="","N/A",Businesses!F3674)</f>
        <v>N/A</v>
      </c>
      <c r="F3673" s="32" t="str">
        <f t="shared" si="114"/>
        <v>N/A</v>
      </c>
      <c r="G3673" s="32" t="str">
        <f>IF(Businesses!G3674="","N/A",Businesses!G3674)</f>
        <v>N/A</v>
      </c>
      <c r="H3673" s="32" t="str">
        <f>IF(Businesses!H3674="","N/A",Businesses!H3674)</f>
        <v>N/A</v>
      </c>
      <c r="I3673" s="32" t="str">
        <f>IF(AND(Businesses!B3674="",Businesses!C3674&lt;&gt;""),0,IF(Businesses!B3674="","N/A",IF(ISNUMBER(Businesses!B3674),Businesses!B3674,0)))</f>
        <v>N/A</v>
      </c>
    </row>
    <row r="3674" spans="2:9">
      <c r="B3674" s="32" t="str">
        <f t="shared" si="115"/>
        <v>N/A</v>
      </c>
      <c r="C3674" s="32" t="str">
        <f>IF(AND(Businesses!D3675="",Businesses!E3675&lt;&gt;""),0,IF(Businesses!D3675="","N/A",IF(ISNUMBER(Businesses!D3675),Businesses!D3675,0)))</f>
        <v>N/A</v>
      </c>
      <c r="D3674" s="32" t="str">
        <f>IF(Businesses!E3675="","N/A",Businesses!E3675)</f>
        <v>N/A</v>
      </c>
      <c r="E3674" s="32" t="str">
        <f>IF(Businesses!F3675="","N/A",Businesses!F3675)</f>
        <v>N/A</v>
      </c>
      <c r="F3674" s="32" t="str">
        <f t="shared" si="114"/>
        <v>N/A</v>
      </c>
      <c r="G3674" s="32" t="str">
        <f>IF(Businesses!G3675="","N/A",Businesses!G3675)</f>
        <v>N/A</v>
      </c>
      <c r="H3674" s="32" t="str">
        <f>IF(Businesses!H3675="","N/A",Businesses!H3675)</f>
        <v>N/A</v>
      </c>
      <c r="I3674" s="32" t="str">
        <f>IF(AND(Businesses!B3675="",Businesses!C3675&lt;&gt;""),0,IF(Businesses!B3675="","N/A",IF(ISNUMBER(Businesses!B3675),Businesses!B3675,0)))</f>
        <v>N/A</v>
      </c>
    </row>
    <row r="3675" spans="2:9">
      <c r="B3675" s="32" t="str">
        <f t="shared" si="115"/>
        <v>N/A</v>
      </c>
      <c r="C3675" s="32" t="str">
        <f>IF(AND(Businesses!D3676="",Businesses!E3676&lt;&gt;""),0,IF(Businesses!D3676="","N/A",IF(ISNUMBER(Businesses!D3676),Businesses!D3676,0)))</f>
        <v>N/A</v>
      </c>
      <c r="D3675" s="32" t="str">
        <f>IF(Businesses!E3676="","N/A",Businesses!E3676)</f>
        <v>N/A</v>
      </c>
      <c r="E3675" s="32" t="str">
        <f>IF(Businesses!F3676="","N/A",Businesses!F3676)</f>
        <v>N/A</v>
      </c>
      <c r="F3675" s="32" t="str">
        <f t="shared" si="114"/>
        <v>N/A</v>
      </c>
      <c r="G3675" s="32" t="str">
        <f>IF(Businesses!G3676="","N/A",Businesses!G3676)</f>
        <v>N/A</v>
      </c>
      <c r="H3675" s="32" t="str">
        <f>IF(Businesses!H3676="","N/A",Businesses!H3676)</f>
        <v>N/A</v>
      </c>
      <c r="I3675" s="32" t="str">
        <f>IF(AND(Businesses!B3676="",Businesses!C3676&lt;&gt;""),0,IF(Businesses!B3676="","N/A",IF(ISNUMBER(Businesses!B3676),Businesses!B3676,0)))</f>
        <v>N/A</v>
      </c>
    </row>
    <row r="3676" spans="2:9">
      <c r="B3676" s="32" t="str">
        <f t="shared" si="115"/>
        <v>N/A</v>
      </c>
      <c r="C3676" s="32" t="str">
        <f>IF(AND(Businesses!D3677="",Businesses!E3677&lt;&gt;""),0,IF(Businesses!D3677="","N/A",IF(ISNUMBER(Businesses!D3677),Businesses!D3677,0)))</f>
        <v>N/A</v>
      </c>
      <c r="D3676" s="32" t="str">
        <f>IF(Businesses!E3677="","N/A",Businesses!E3677)</f>
        <v>N/A</v>
      </c>
      <c r="E3676" s="32" t="str">
        <f>IF(Businesses!F3677="","N/A",Businesses!F3677)</f>
        <v>N/A</v>
      </c>
      <c r="F3676" s="32" t="str">
        <f t="shared" si="114"/>
        <v>N/A</v>
      </c>
      <c r="G3676" s="32" t="str">
        <f>IF(Businesses!G3677="","N/A",Businesses!G3677)</f>
        <v>N/A</v>
      </c>
      <c r="H3676" s="32" t="str">
        <f>IF(Businesses!H3677="","N/A",Businesses!H3677)</f>
        <v>N/A</v>
      </c>
      <c r="I3676" s="32" t="str">
        <f>IF(AND(Businesses!B3677="",Businesses!C3677&lt;&gt;""),0,IF(Businesses!B3677="","N/A",IF(ISNUMBER(Businesses!B3677),Businesses!B3677,0)))</f>
        <v>N/A</v>
      </c>
    </row>
    <row r="3677" spans="2:9">
      <c r="B3677" s="32" t="str">
        <f t="shared" si="115"/>
        <v>N/A</v>
      </c>
      <c r="C3677" s="32" t="str">
        <f>IF(AND(Businesses!D3678="",Businesses!E3678&lt;&gt;""),0,IF(Businesses!D3678="","N/A",IF(ISNUMBER(Businesses!D3678),Businesses!D3678,0)))</f>
        <v>N/A</v>
      </c>
      <c r="D3677" s="32" t="str">
        <f>IF(Businesses!E3678="","N/A",Businesses!E3678)</f>
        <v>N/A</v>
      </c>
      <c r="E3677" s="32" t="str">
        <f>IF(Businesses!F3678="","N/A",Businesses!F3678)</f>
        <v>N/A</v>
      </c>
      <c r="F3677" s="32" t="str">
        <f t="shared" si="114"/>
        <v>N/A</v>
      </c>
      <c r="G3677" s="32" t="str">
        <f>IF(Businesses!G3678="","N/A",Businesses!G3678)</f>
        <v>N/A</v>
      </c>
      <c r="H3677" s="32" t="str">
        <f>IF(Businesses!H3678="","N/A",Businesses!H3678)</f>
        <v>N/A</v>
      </c>
      <c r="I3677" s="32" t="str">
        <f>IF(AND(Businesses!B3678="",Businesses!C3678&lt;&gt;""),0,IF(Businesses!B3678="","N/A",IF(ISNUMBER(Businesses!B3678),Businesses!B3678,0)))</f>
        <v>N/A</v>
      </c>
    </row>
    <row r="3678" spans="2:9">
      <c r="B3678" s="32" t="str">
        <f t="shared" si="115"/>
        <v>N/A</v>
      </c>
      <c r="C3678" s="32" t="str">
        <f>IF(AND(Businesses!D3679="",Businesses!E3679&lt;&gt;""),0,IF(Businesses!D3679="","N/A",IF(ISNUMBER(Businesses!D3679),Businesses!D3679,0)))</f>
        <v>N/A</v>
      </c>
      <c r="D3678" s="32" t="str">
        <f>IF(Businesses!E3679="","N/A",Businesses!E3679)</f>
        <v>N/A</v>
      </c>
      <c r="E3678" s="32" t="str">
        <f>IF(Businesses!F3679="","N/A",Businesses!F3679)</f>
        <v>N/A</v>
      </c>
      <c r="F3678" s="32" t="str">
        <f t="shared" si="114"/>
        <v>N/A</v>
      </c>
      <c r="G3678" s="32" t="str">
        <f>IF(Businesses!G3679="","N/A",Businesses!G3679)</f>
        <v>N/A</v>
      </c>
      <c r="H3678" s="32" t="str">
        <f>IF(Businesses!H3679="","N/A",Businesses!H3679)</f>
        <v>N/A</v>
      </c>
      <c r="I3678" s="32" t="str">
        <f>IF(AND(Businesses!B3679="",Businesses!C3679&lt;&gt;""),0,IF(Businesses!B3679="","N/A",IF(ISNUMBER(Businesses!B3679),Businesses!B3679,0)))</f>
        <v>N/A</v>
      </c>
    </row>
    <row r="3679" spans="2:9">
      <c r="B3679" s="32" t="str">
        <f t="shared" si="115"/>
        <v>N/A</v>
      </c>
      <c r="C3679" s="32" t="str">
        <f>IF(AND(Businesses!D3680="",Businesses!E3680&lt;&gt;""),0,IF(Businesses!D3680="","N/A",IF(ISNUMBER(Businesses!D3680),Businesses!D3680,0)))</f>
        <v>N/A</v>
      </c>
      <c r="D3679" s="32" t="str">
        <f>IF(Businesses!E3680="","N/A",Businesses!E3680)</f>
        <v>N/A</v>
      </c>
      <c r="E3679" s="32" t="str">
        <f>IF(Businesses!F3680="","N/A",Businesses!F3680)</f>
        <v>N/A</v>
      </c>
      <c r="F3679" s="32" t="str">
        <f t="shared" si="114"/>
        <v>N/A</v>
      </c>
      <c r="G3679" s="32" t="str">
        <f>IF(Businesses!G3680="","N/A",Businesses!G3680)</f>
        <v>N/A</v>
      </c>
      <c r="H3679" s="32" t="str">
        <f>IF(Businesses!H3680="","N/A",Businesses!H3680)</f>
        <v>N/A</v>
      </c>
      <c r="I3679" s="32" t="str">
        <f>IF(AND(Businesses!B3680="",Businesses!C3680&lt;&gt;""),0,IF(Businesses!B3680="","N/A",IF(ISNUMBER(Businesses!B3680),Businesses!B3680,0)))</f>
        <v>N/A</v>
      </c>
    </row>
    <row r="3680" spans="2:9">
      <c r="B3680" s="32" t="str">
        <f t="shared" si="115"/>
        <v>N/A</v>
      </c>
      <c r="C3680" s="32" t="str">
        <f>IF(AND(Businesses!D3681="",Businesses!E3681&lt;&gt;""),0,IF(Businesses!D3681="","N/A",IF(ISNUMBER(Businesses!D3681),Businesses!D3681,0)))</f>
        <v>N/A</v>
      </c>
      <c r="D3680" s="32" t="str">
        <f>IF(Businesses!E3681="","N/A",Businesses!E3681)</f>
        <v>N/A</v>
      </c>
      <c r="E3680" s="32" t="str">
        <f>IF(Businesses!F3681="","N/A",Businesses!F3681)</f>
        <v>N/A</v>
      </c>
      <c r="F3680" s="32" t="str">
        <f t="shared" si="114"/>
        <v>N/A</v>
      </c>
      <c r="G3680" s="32" t="str">
        <f>IF(Businesses!G3681="","N/A",Businesses!G3681)</f>
        <v>N/A</v>
      </c>
      <c r="H3680" s="32" t="str">
        <f>IF(Businesses!H3681="","N/A",Businesses!H3681)</f>
        <v>N/A</v>
      </c>
      <c r="I3680" s="32" t="str">
        <f>IF(AND(Businesses!B3681="",Businesses!C3681&lt;&gt;""),0,IF(Businesses!B3681="","N/A",IF(ISNUMBER(Businesses!B3681),Businesses!B3681,0)))</f>
        <v>N/A</v>
      </c>
    </row>
    <row r="3681" spans="2:9">
      <c r="B3681" s="32" t="str">
        <f t="shared" si="115"/>
        <v>N/A</v>
      </c>
      <c r="C3681" s="32" t="str">
        <f>IF(AND(Businesses!D3682="",Businesses!E3682&lt;&gt;""),0,IF(Businesses!D3682="","N/A",IF(ISNUMBER(Businesses!D3682),Businesses!D3682,0)))</f>
        <v>N/A</v>
      </c>
      <c r="D3681" s="32" t="str">
        <f>IF(Businesses!E3682="","N/A",Businesses!E3682)</f>
        <v>N/A</v>
      </c>
      <c r="E3681" s="32" t="str">
        <f>IF(Businesses!F3682="","N/A",Businesses!F3682)</f>
        <v>N/A</v>
      </c>
      <c r="F3681" s="32" t="str">
        <f t="shared" si="114"/>
        <v>N/A</v>
      </c>
      <c r="G3681" s="32" t="str">
        <f>IF(Businesses!G3682="","N/A",Businesses!G3682)</f>
        <v>N/A</v>
      </c>
      <c r="H3681" s="32" t="str">
        <f>IF(Businesses!H3682="","N/A",Businesses!H3682)</f>
        <v>N/A</v>
      </c>
      <c r="I3681" s="32" t="str">
        <f>IF(AND(Businesses!B3682="",Businesses!C3682&lt;&gt;""),0,IF(Businesses!B3682="","N/A",IF(ISNUMBER(Businesses!B3682),Businesses!B3682,0)))</f>
        <v>N/A</v>
      </c>
    </row>
    <row r="3682" spans="2:9">
      <c r="B3682" s="32" t="str">
        <f t="shared" si="115"/>
        <v>N/A</v>
      </c>
      <c r="C3682" s="32" t="str">
        <f>IF(AND(Businesses!D3683="",Businesses!E3683&lt;&gt;""),0,IF(Businesses!D3683="","N/A",IF(ISNUMBER(Businesses!D3683),Businesses!D3683,0)))</f>
        <v>N/A</v>
      </c>
      <c r="D3682" s="32" t="str">
        <f>IF(Businesses!E3683="","N/A",Businesses!E3683)</f>
        <v>N/A</v>
      </c>
      <c r="E3682" s="32" t="str">
        <f>IF(Businesses!F3683="","N/A",Businesses!F3683)</f>
        <v>N/A</v>
      </c>
      <c r="F3682" s="32" t="str">
        <f t="shared" si="114"/>
        <v>N/A</v>
      </c>
      <c r="G3682" s="32" t="str">
        <f>IF(Businesses!G3683="","N/A",Businesses!G3683)</f>
        <v>N/A</v>
      </c>
      <c r="H3682" s="32" t="str">
        <f>IF(Businesses!H3683="","N/A",Businesses!H3683)</f>
        <v>N/A</v>
      </c>
      <c r="I3682" s="32" t="str">
        <f>IF(AND(Businesses!B3683="",Businesses!C3683&lt;&gt;""),0,IF(Businesses!B3683="","N/A",IF(ISNUMBER(Businesses!B3683),Businesses!B3683,0)))</f>
        <v>N/A</v>
      </c>
    </row>
    <row r="3683" spans="2:9">
      <c r="B3683" s="32" t="str">
        <f t="shared" si="115"/>
        <v>N/A</v>
      </c>
      <c r="C3683" s="32" t="str">
        <f>IF(AND(Businesses!D3684="",Businesses!E3684&lt;&gt;""),0,IF(Businesses!D3684="","N/A",IF(ISNUMBER(Businesses!D3684),Businesses!D3684,0)))</f>
        <v>N/A</v>
      </c>
      <c r="D3683" s="32" t="str">
        <f>IF(Businesses!E3684="","N/A",Businesses!E3684)</f>
        <v>N/A</v>
      </c>
      <c r="E3683" s="32" t="str">
        <f>IF(Businesses!F3684="","N/A",Businesses!F3684)</f>
        <v>N/A</v>
      </c>
      <c r="F3683" s="32" t="str">
        <f t="shared" si="114"/>
        <v>N/A</v>
      </c>
      <c r="G3683" s="32" t="str">
        <f>IF(Businesses!G3684="","N/A",Businesses!G3684)</f>
        <v>N/A</v>
      </c>
      <c r="H3683" s="32" t="str">
        <f>IF(Businesses!H3684="","N/A",Businesses!H3684)</f>
        <v>N/A</v>
      </c>
      <c r="I3683" s="32" t="str">
        <f>IF(AND(Businesses!B3684="",Businesses!C3684&lt;&gt;""),0,IF(Businesses!B3684="","N/A",IF(ISNUMBER(Businesses!B3684),Businesses!B3684,0)))</f>
        <v>N/A</v>
      </c>
    </row>
    <row r="3684" spans="2:9">
      <c r="B3684" s="32" t="str">
        <f t="shared" si="115"/>
        <v>N/A</v>
      </c>
      <c r="C3684" s="32" t="str">
        <f>IF(AND(Businesses!D3685="",Businesses!E3685&lt;&gt;""),0,IF(Businesses!D3685="","N/A",IF(ISNUMBER(Businesses!D3685),Businesses!D3685,0)))</f>
        <v>N/A</v>
      </c>
      <c r="D3684" s="32" t="str">
        <f>IF(Businesses!E3685="","N/A",Businesses!E3685)</f>
        <v>N/A</v>
      </c>
      <c r="E3684" s="32" t="str">
        <f>IF(Businesses!F3685="","N/A",Businesses!F3685)</f>
        <v>N/A</v>
      </c>
      <c r="F3684" s="32" t="str">
        <f t="shared" si="114"/>
        <v>N/A</v>
      </c>
      <c r="G3684" s="32" t="str">
        <f>IF(Businesses!G3685="","N/A",Businesses!G3685)</f>
        <v>N/A</v>
      </c>
      <c r="H3684" s="32" t="str">
        <f>IF(Businesses!H3685="","N/A",Businesses!H3685)</f>
        <v>N/A</v>
      </c>
      <c r="I3684" s="32" t="str">
        <f>IF(AND(Businesses!B3685="",Businesses!C3685&lt;&gt;""),0,IF(Businesses!B3685="","N/A",IF(ISNUMBER(Businesses!B3685),Businesses!B3685,0)))</f>
        <v>N/A</v>
      </c>
    </row>
    <row r="3685" spans="2:9">
      <c r="B3685" s="32" t="str">
        <f t="shared" si="115"/>
        <v>N/A</v>
      </c>
      <c r="C3685" s="32" t="str">
        <f>IF(AND(Businesses!D3686="",Businesses!E3686&lt;&gt;""),0,IF(Businesses!D3686="","N/A",IF(ISNUMBER(Businesses!D3686),Businesses!D3686,0)))</f>
        <v>N/A</v>
      </c>
      <c r="D3685" s="32" t="str">
        <f>IF(Businesses!E3686="","N/A",Businesses!E3686)</f>
        <v>N/A</v>
      </c>
      <c r="E3685" s="32" t="str">
        <f>IF(Businesses!F3686="","N/A",Businesses!F3686)</f>
        <v>N/A</v>
      </c>
      <c r="F3685" s="32" t="str">
        <f t="shared" si="114"/>
        <v>N/A</v>
      </c>
      <c r="G3685" s="32" t="str">
        <f>IF(Businesses!G3686="","N/A",Businesses!G3686)</f>
        <v>N/A</v>
      </c>
      <c r="H3685" s="32" t="str">
        <f>IF(Businesses!H3686="","N/A",Businesses!H3686)</f>
        <v>N/A</v>
      </c>
      <c r="I3685" s="32" t="str">
        <f>IF(AND(Businesses!B3686="",Businesses!C3686&lt;&gt;""),0,IF(Businesses!B3686="","N/A",IF(ISNUMBER(Businesses!B3686),Businesses!B3686,0)))</f>
        <v>N/A</v>
      </c>
    </row>
    <row r="3686" spans="2:9">
      <c r="B3686" s="32" t="str">
        <f t="shared" si="115"/>
        <v>N/A</v>
      </c>
      <c r="C3686" s="32" t="str">
        <f>IF(AND(Businesses!D3687="",Businesses!E3687&lt;&gt;""),0,IF(Businesses!D3687="","N/A",IF(ISNUMBER(Businesses!D3687),Businesses!D3687,0)))</f>
        <v>N/A</v>
      </c>
      <c r="D3686" s="32" t="str">
        <f>IF(Businesses!E3687="","N/A",Businesses!E3687)</f>
        <v>N/A</v>
      </c>
      <c r="E3686" s="32" t="str">
        <f>IF(Businesses!F3687="","N/A",Businesses!F3687)</f>
        <v>N/A</v>
      </c>
      <c r="F3686" s="32" t="str">
        <f t="shared" si="114"/>
        <v>N/A</v>
      </c>
      <c r="G3686" s="32" t="str">
        <f>IF(Businesses!G3687="","N/A",Businesses!G3687)</f>
        <v>N/A</v>
      </c>
      <c r="H3686" s="32" t="str">
        <f>IF(Businesses!H3687="","N/A",Businesses!H3687)</f>
        <v>N/A</v>
      </c>
      <c r="I3686" s="32" t="str">
        <f>IF(AND(Businesses!B3687="",Businesses!C3687&lt;&gt;""),0,IF(Businesses!B3687="","N/A",IF(ISNUMBER(Businesses!B3687),Businesses!B3687,0)))</f>
        <v>N/A</v>
      </c>
    </row>
    <row r="3687" spans="2:9">
      <c r="B3687" s="32" t="str">
        <f t="shared" si="115"/>
        <v>N/A</v>
      </c>
      <c r="C3687" s="32" t="str">
        <f>IF(AND(Businesses!D3688="",Businesses!E3688&lt;&gt;""),0,IF(Businesses!D3688="","N/A",IF(ISNUMBER(Businesses!D3688),Businesses!D3688,0)))</f>
        <v>N/A</v>
      </c>
      <c r="D3687" s="32" t="str">
        <f>IF(Businesses!E3688="","N/A",Businesses!E3688)</f>
        <v>N/A</v>
      </c>
      <c r="E3687" s="32" t="str">
        <f>IF(Businesses!F3688="","N/A",Businesses!F3688)</f>
        <v>N/A</v>
      </c>
      <c r="F3687" s="32" t="str">
        <f t="shared" si="114"/>
        <v>N/A</v>
      </c>
      <c r="G3687" s="32" t="str">
        <f>IF(Businesses!G3688="","N/A",Businesses!G3688)</f>
        <v>N/A</v>
      </c>
      <c r="H3687" s="32" t="str">
        <f>IF(Businesses!H3688="","N/A",Businesses!H3688)</f>
        <v>N/A</v>
      </c>
      <c r="I3687" s="32" t="str">
        <f>IF(AND(Businesses!B3688="",Businesses!C3688&lt;&gt;""),0,IF(Businesses!B3688="","N/A",IF(ISNUMBER(Businesses!B3688),Businesses!B3688,0)))</f>
        <v>N/A</v>
      </c>
    </row>
    <row r="3688" spans="2:9">
      <c r="B3688" s="32" t="str">
        <f t="shared" si="115"/>
        <v>N/A</v>
      </c>
      <c r="C3688" s="32" t="str">
        <f>IF(AND(Businesses!D3689="",Businesses!E3689&lt;&gt;""),0,IF(Businesses!D3689="","N/A",IF(ISNUMBER(Businesses!D3689),Businesses!D3689,0)))</f>
        <v>N/A</v>
      </c>
      <c r="D3688" s="32" t="str">
        <f>IF(Businesses!E3689="","N/A",Businesses!E3689)</f>
        <v>N/A</v>
      </c>
      <c r="E3688" s="32" t="str">
        <f>IF(Businesses!F3689="","N/A",Businesses!F3689)</f>
        <v>N/A</v>
      </c>
      <c r="F3688" s="32" t="str">
        <f t="shared" si="114"/>
        <v>N/A</v>
      </c>
      <c r="G3688" s="32" t="str">
        <f>IF(Businesses!G3689="","N/A",Businesses!G3689)</f>
        <v>N/A</v>
      </c>
      <c r="H3688" s="32" t="str">
        <f>IF(Businesses!H3689="","N/A",Businesses!H3689)</f>
        <v>N/A</v>
      </c>
      <c r="I3688" s="32" t="str">
        <f>IF(AND(Businesses!B3689="",Businesses!C3689&lt;&gt;""),0,IF(Businesses!B3689="","N/A",IF(ISNUMBER(Businesses!B3689),Businesses!B3689,0)))</f>
        <v>N/A</v>
      </c>
    </row>
    <row r="3689" spans="2:9">
      <c r="B3689" s="32" t="str">
        <f t="shared" si="115"/>
        <v>N/A</v>
      </c>
      <c r="C3689" s="32" t="str">
        <f>IF(AND(Businesses!D3690="",Businesses!E3690&lt;&gt;""),0,IF(Businesses!D3690="","N/A",IF(ISNUMBER(Businesses!D3690),Businesses!D3690,0)))</f>
        <v>N/A</v>
      </c>
      <c r="D3689" s="32" t="str">
        <f>IF(Businesses!E3690="","N/A",Businesses!E3690)</f>
        <v>N/A</v>
      </c>
      <c r="E3689" s="32" t="str">
        <f>IF(Businesses!F3690="","N/A",Businesses!F3690)</f>
        <v>N/A</v>
      </c>
      <c r="F3689" s="32" t="str">
        <f t="shared" si="114"/>
        <v>N/A</v>
      </c>
      <c r="G3689" s="32" t="str">
        <f>IF(Businesses!G3690="","N/A",Businesses!G3690)</f>
        <v>N/A</v>
      </c>
      <c r="H3689" s="32" t="str">
        <f>IF(Businesses!H3690="","N/A",Businesses!H3690)</f>
        <v>N/A</v>
      </c>
      <c r="I3689" s="32" t="str">
        <f>IF(AND(Businesses!B3690="",Businesses!C3690&lt;&gt;""),0,IF(Businesses!B3690="","N/A",IF(ISNUMBER(Businesses!B3690),Businesses!B3690,0)))</f>
        <v>N/A</v>
      </c>
    </row>
    <row r="3690" spans="2:9">
      <c r="B3690" s="32" t="str">
        <f t="shared" si="115"/>
        <v>N/A</v>
      </c>
      <c r="C3690" s="32" t="str">
        <f>IF(AND(Businesses!D3691="",Businesses!E3691&lt;&gt;""),0,IF(Businesses!D3691="","N/A",IF(ISNUMBER(Businesses!D3691),Businesses!D3691,0)))</f>
        <v>N/A</v>
      </c>
      <c r="D3690" s="32" t="str">
        <f>IF(Businesses!E3691="","N/A",Businesses!E3691)</f>
        <v>N/A</v>
      </c>
      <c r="E3690" s="32" t="str">
        <f>IF(Businesses!F3691="","N/A",Businesses!F3691)</f>
        <v>N/A</v>
      </c>
      <c r="F3690" s="32" t="str">
        <f t="shared" si="114"/>
        <v>N/A</v>
      </c>
      <c r="G3690" s="32" t="str">
        <f>IF(Businesses!G3691="","N/A",Businesses!G3691)</f>
        <v>N/A</v>
      </c>
      <c r="H3690" s="32" t="str">
        <f>IF(Businesses!H3691="","N/A",Businesses!H3691)</f>
        <v>N/A</v>
      </c>
      <c r="I3690" s="32" t="str">
        <f>IF(AND(Businesses!B3691="",Businesses!C3691&lt;&gt;""),0,IF(Businesses!B3691="","N/A",IF(ISNUMBER(Businesses!B3691),Businesses!B3691,0)))</f>
        <v>N/A</v>
      </c>
    </row>
    <row r="3691" spans="2:9">
      <c r="B3691" s="32" t="str">
        <f t="shared" si="115"/>
        <v>N/A</v>
      </c>
      <c r="C3691" s="32" t="str">
        <f>IF(AND(Businesses!D3692="",Businesses!E3692&lt;&gt;""),0,IF(Businesses!D3692="","N/A",IF(ISNUMBER(Businesses!D3692),Businesses!D3692,0)))</f>
        <v>N/A</v>
      </c>
      <c r="D3691" s="32" t="str">
        <f>IF(Businesses!E3692="","N/A",Businesses!E3692)</f>
        <v>N/A</v>
      </c>
      <c r="E3691" s="32" t="str">
        <f>IF(Businesses!F3692="","N/A",Businesses!F3692)</f>
        <v>N/A</v>
      </c>
      <c r="F3691" s="32" t="str">
        <f t="shared" si="114"/>
        <v>N/A</v>
      </c>
      <c r="G3691" s="32" t="str">
        <f>IF(Businesses!G3692="","N/A",Businesses!G3692)</f>
        <v>N/A</v>
      </c>
      <c r="H3691" s="32" t="str">
        <f>IF(Businesses!H3692="","N/A",Businesses!H3692)</f>
        <v>N/A</v>
      </c>
      <c r="I3691" s="32" t="str">
        <f>IF(AND(Businesses!B3692="",Businesses!C3692&lt;&gt;""),0,IF(Businesses!B3692="","N/A",IF(ISNUMBER(Businesses!B3692),Businesses!B3692,0)))</f>
        <v>N/A</v>
      </c>
    </row>
    <row r="3692" spans="2:9">
      <c r="B3692" s="32" t="str">
        <f t="shared" si="115"/>
        <v>N/A</v>
      </c>
      <c r="C3692" s="32" t="str">
        <f>IF(AND(Businesses!D3693="",Businesses!E3693&lt;&gt;""),0,IF(Businesses!D3693="","N/A",IF(ISNUMBER(Businesses!D3693),Businesses!D3693,0)))</f>
        <v>N/A</v>
      </c>
      <c r="D3692" s="32" t="str">
        <f>IF(Businesses!E3693="","N/A",Businesses!E3693)</f>
        <v>N/A</v>
      </c>
      <c r="E3692" s="32" t="str">
        <f>IF(Businesses!F3693="","N/A",Businesses!F3693)</f>
        <v>N/A</v>
      </c>
      <c r="F3692" s="32" t="str">
        <f t="shared" si="114"/>
        <v>N/A</v>
      </c>
      <c r="G3692" s="32" t="str">
        <f>IF(Businesses!G3693="","N/A",Businesses!G3693)</f>
        <v>N/A</v>
      </c>
      <c r="H3692" s="32" t="str">
        <f>IF(Businesses!H3693="","N/A",Businesses!H3693)</f>
        <v>N/A</v>
      </c>
      <c r="I3692" s="32" t="str">
        <f>IF(AND(Businesses!B3693="",Businesses!C3693&lt;&gt;""),0,IF(Businesses!B3693="","N/A",IF(ISNUMBER(Businesses!B3693),Businesses!B3693,0)))</f>
        <v>N/A</v>
      </c>
    </row>
    <row r="3693" spans="2:9">
      <c r="B3693" s="32" t="str">
        <f t="shared" si="115"/>
        <v>N/A</v>
      </c>
      <c r="C3693" s="32" t="str">
        <f>IF(AND(Businesses!D3694="",Businesses!E3694&lt;&gt;""),0,IF(Businesses!D3694="","N/A",IF(ISNUMBER(Businesses!D3694),Businesses!D3694,0)))</f>
        <v>N/A</v>
      </c>
      <c r="D3693" s="32" t="str">
        <f>IF(Businesses!E3694="","N/A",Businesses!E3694)</f>
        <v>N/A</v>
      </c>
      <c r="E3693" s="32" t="str">
        <f>IF(Businesses!F3694="","N/A",Businesses!F3694)</f>
        <v>N/A</v>
      </c>
      <c r="F3693" s="32" t="str">
        <f t="shared" si="114"/>
        <v>N/A</v>
      </c>
      <c r="G3693" s="32" t="str">
        <f>IF(Businesses!G3694="","N/A",Businesses!G3694)</f>
        <v>N/A</v>
      </c>
      <c r="H3693" s="32" t="str">
        <f>IF(Businesses!H3694="","N/A",Businesses!H3694)</f>
        <v>N/A</v>
      </c>
      <c r="I3693" s="32" t="str">
        <f>IF(AND(Businesses!B3694="",Businesses!C3694&lt;&gt;""),0,IF(Businesses!B3694="","N/A",IF(ISNUMBER(Businesses!B3694),Businesses!B3694,0)))</f>
        <v>N/A</v>
      </c>
    </row>
    <row r="3694" spans="2:9">
      <c r="B3694" s="32" t="str">
        <f t="shared" si="115"/>
        <v>N/A</v>
      </c>
      <c r="C3694" s="32" t="str">
        <f>IF(AND(Businesses!D3695="",Businesses!E3695&lt;&gt;""),0,IF(Businesses!D3695="","N/A",IF(ISNUMBER(Businesses!D3695),Businesses!D3695,0)))</f>
        <v>N/A</v>
      </c>
      <c r="D3694" s="32" t="str">
        <f>IF(Businesses!E3695="","N/A",Businesses!E3695)</f>
        <v>N/A</v>
      </c>
      <c r="E3694" s="32" t="str">
        <f>IF(Businesses!F3695="","N/A",Businesses!F3695)</f>
        <v>N/A</v>
      </c>
      <c r="F3694" s="32" t="str">
        <f t="shared" si="114"/>
        <v>N/A</v>
      </c>
      <c r="G3694" s="32" t="str">
        <f>IF(Businesses!G3695="","N/A",Businesses!G3695)</f>
        <v>N/A</v>
      </c>
      <c r="H3694" s="32" t="str">
        <f>IF(Businesses!H3695="","N/A",Businesses!H3695)</f>
        <v>N/A</v>
      </c>
      <c r="I3694" s="32" t="str">
        <f>IF(AND(Businesses!B3695="",Businesses!C3695&lt;&gt;""),0,IF(Businesses!B3695="","N/A",IF(ISNUMBER(Businesses!B3695),Businesses!B3695,0)))</f>
        <v>N/A</v>
      </c>
    </row>
    <row r="3695" spans="2:9">
      <c r="B3695" s="32" t="str">
        <f t="shared" si="115"/>
        <v>N/A</v>
      </c>
      <c r="C3695" s="32" t="str">
        <f>IF(AND(Businesses!D3696="",Businesses!E3696&lt;&gt;""),0,IF(Businesses!D3696="","N/A",IF(ISNUMBER(Businesses!D3696),Businesses!D3696,0)))</f>
        <v>N/A</v>
      </c>
      <c r="D3695" s="32" t="str">
        <f>IF(Businesses!E3696="","N/A",Businesses!E3696)</f>
        <v>N/A</v>
      </c>
      <c r="E3695" s="32" t="str">
        <f>IF(Businesses!F3696="","N/A",Businesses!F3696)</f>
        <v>N/A</v>
      </c>
      <c r="F3695" s="32" t="str">
        <f t="shared" si="114"/>
        <v>N/A</v>
      </c>
      <c r="G3695" s="32" t="str">
        <f>IF(Businesses!G3696="","N/A",Businesses!G3696)</f>
        <v>N/A</v>
      </c>
      <c r="H3695" s="32" t="str">
        <f>IF(Businesses!H3696="","N/A",Businesses!H3696)</f>
        <v>N/A</v>
      </c>
      <c r="I3695" s="32" t="str">
        <f>IF(AND(Businesses!B3696="",Businesses!C3696&lt;&gt;""),0,IF(Businesses!B3696="","N/A",IF(ISNUMBER(Businesses!B3696),Businesses!B3696,0)))</f>
        <v>N/A</v>
      </c>
    </row>
    <row r="3696" spans="2:9">
      <c r="B3696" s="32" t="str">
        <f t="shared" si="115"/>
        <v>N/A</v>
      </c>
      <c r="C3696" s="32" t="str">
        <f>IF(AND(Businesses!D3697="",Businesses!E3697&lt;&gt;""),0,IF(Businesses!D3697="","N/A",IF(ISNUMBER(Businesses!D3697),Businesses!D3697,0)))</f>
        <v>N/A</v>
      </c>
      <c r="D3696" s="32" t="str">
        <f>IF(Businesses!E3697="","N/A",Businesses!E3697)</f>
        <v>N/A</v>
      </c>
      <c r="E3696" s="32" t="str">
        <f>IF(Businesses!F3697="","N/A",Businesses!F3697)</f>
        <v>N/A</v>
      </c>
      <c r="F3696" s="32" t="str">
        <f t="shared" si="114"/>
        <v>N/A</v>
      </c>
      <c r="G3696" s="32" t="str">
        <f>IF(Businesses!G3697="","N/A",Businesses!G3697)</f>
        <v>N/A</v>
      </c>
      <c r="H3696" s="32" t="str">
        <f>IF(Businesses!H3697="","N/A",Businesses!H3697)</f>
        <v>N/A</v>
      </c>
      <c r="I3696" s="32" t="str">
        <f>IF(AND(Businesses!B3697="",Businesses!C3697&lt;&gt;""),0,IF(Businesses!B3697="","N/A",IF(ISNUMBER(Businesses!B3697),Businesses!B3697,0)))</f>
        <v>N/A</v>
      </c>
    </row>
    <row r="3697" spans="2:9">
      <c r="B3697" s="32" t="str">
        <f t="shared" si="115"/>
        <v>N/A</v>
      </c>
      <c r="C3697" s="32" t="str">
        <f>IF(AND(Businesses!D3698="",Businesses!E3698&lt;&gt;""),0,IF(Businesses!D3698="","N/A",IF(ISNUMBER(Businesses!D3698),Businesses!D3698,0)))</f>
        <v>N/A</v>
      </c>
      <c r="D3697" s="32" t="str">
        <f>IF(Businesses!E3698="","N/A",Businesses!E3698)</f>
        <v>N/A</v>
      </c>
      <c r="E3697" s="32" t="str">
        <f>IF(Businesses!F3698="","N/A",Businesses!F3698)</f>
        <v>N/A</v>
      </c>
      <c r="F3697" s="32" t="str">
        <f t="shared" si="114"/>
        <v>N/A</v>
      </c>
      <c r="G3697" s="32" t="str">
        <f>IF(Businesses!G3698="","N/A",Businesses!G3698)</f>
        <v>N/A</v>
      </c>
      <c r="H3697" s="32" t="str">
        <f>IF(Businesses!H3698="","N/A",Businesses!H3698)</f>
        <v>N/A</v>
      </c>
      <c r="I3697" s="32" t="str">
        <f>IF(AND(Businesses!B3698="",Businesses!C3698&lt;&gt;""),0,IF(Businesses!B3698="","N/A",IF(ISNUMBER(Businesses!B3698),Businesses!B3698,0)))</f>
        <v>N/A</v>
      </c>
    </row>
    <row r="3698" spans="2:9">
      <c r="B3698" s="32" t="str">
        <f t="shared" si="115"/>
        <v>N/A</v>
      </c>
      <c r="C3698" s="32" t="str">
        <f>IF(AND(Businesses!D3699="",Businesses!E3699&lt;&gt;""),0,IF(Businesses!D3699="","N/A",IF(ISNUMBER(Businesses!D3699),Businesses!D3699,0)))</f>
        <v>N/A</v>
      </c>
      <c r="D3698" s="32" t="str">
        <f>IF(Businesses!E3699="","N/A",Businesses!E3699)</f>
        <v>N/A</v>
      </c>
      <c r="E3698" s="32" t="str">
        <f>IF(Businesses!F3699="","N/A",Businesses!F3699)</f>
        <v>N/A</v>
      </c>
      <c r="F3698" s="32" t="str">
        <f t="shared" si="114"/>
        <v>N/A</v>
      </c>
      <c r="G3698" s="32" t="str">
        <f>IF(Businesses!G3699="","N/A",Businesses!G3699)</f>
        <v>N/A</v>
      </c>
      <c r="H3698" s="32" t="str">
        <f>IF(Businesses!H3699="","N/A",Businesses!H3699)</f>
        <v>N/A</v>
      </c>
      <c r="I3698" s="32" t="str">
        <f>IF(AND(Businesses!B3699="",Businesses!C3699&lt;&gt;""),0,IF(Businesses!B3699="","N/A",IF(ISNUMBER(Businesses!B3699),Businesses!B3699,0)))</f>
        <v>N/A</v>
      </c>
    </row>
    <row r="3699" spans="2:9">
      <c r="B3699" s="32" t="str">
        <f t="shared" si="115"/>
        <v>N/A</v>
      </c>
      <c r="C3699" s="32" t="str">
        <f>IF(AND(Businesses!D3700="",Businesses!E3700&lt;&gt;""),0,IF(Businesses!D3700="","N/A",IF(ISNUMBER(Businesses!D3700),Businesses!D3700,0)))</f>
        <v>N/A</v>
      </c>
      <c r="D3699" s="32" t="str">
        <f>IF(Businesses!E3700="","N/A",Businesses!E3700)</f>
        <v>N/A</v>
      </c>
      <c r="E3699" s="32" t="str">
        <f>IF(Businesses!F3700="","N/A",Businesses!F3700)</f>
        <v>N/A</v>
      </c>
      <c r="F3699" s="32" t="str">
        <f t="shared" si="114"/>
        <v>N/A</v>
      </c>
      <c r="G3699" s="32" t="str">
        <f>IF(Businesses!G3700="","N/A",Businesses!G3700)</f>
        <v>N/A</v>
      </c>
      <c r="H3699" s="32" t="str">
        <f>IF(Businesses!H3700="","N/A",Businesses!H3700)</f>
        <v>N/A</v>
      </c>
      <c r="I3699" s="32" t="str">
        <f>IF(AND(Businesses!B3700="",Businesses!C3700&lt;&gt;""),0,IF(Businesses!B3700="","N/A",IF(ISNUMBER(Businesses!B3700),Businesses!B3700,0)))</f>
        <v>N/A</v>
      </c>
    </row>
    <row r="3700" spans="2:9">
      <c r="B3700" s="32" t="str">
        <f t="shared" si="115"/>
        <v>N/A</v>
      </c>
      <c r="C3700" s="32" t="str">
        <f>IF(AND(Businesses!D3701="",Businesses!E3701&lt;&gt;""),0,IF(Businesses!D3701="","N/A",IF(ISNUMBER(Businesses!D3701),Businesses!D3701,0)))</f>
        <v>N/A</v>
      </c>
      <c r="D3700" s="32" t="str">
        <f>IF(Businesses!E3701="","N/A",Businesses!E3701)</f>
        <v>N/A</v>
      </c>
      <c r="E3700" s="32" t="str">
        <f>IF(Businesses!F3701="","N/A",Businesses!F3701)</f>
        <v>N/A</v>
      </c>
      <c r="F3700" s="32" t="str">
        <f t="shared" si="114"/>
        <v>N/A</v>
      </c>
      <c r="G3700" s="32" t="str">
        <f>IF(Businesses!G3701="","N/A",Businesses!G3701)</f>
        <v>N/A</v>
      </c>
      <c r="H3700" s="32" t="str">
        <f>IF(Businesses!H3701="","N/A",Businesses!H3701)</f>
        <v>N/A</v>
      </c>
      <c r="I3700" s="32" t="str">
        <f>IF(AND(Businesses!B3701="",Businesses!C3701&lt;&gt;""),0,IF(Businesses!B3701="","N/A",IF(ISNUMBER(Businesses!B3701),Businesses!B3701,0)))</f>
        <v>N/A</v>
      </c>
    </row>
    <row r="3701" spans="2:9">
      <c r="B3701" s="32" t="str">
        <f t="shared" si="115"/>
        <v>N/A</v>
      </c>
      <c r="C3701" s="32" t="str">
        <f>IF(AND(Businesses!D3702="",Businesses!E3702&lt;&gt;""),0,IF(Businesses!D3702="","N/A",IF(ISNUMBER(Businesses!D3702),Businesses!D3702,0)))</f>
        <v>N/A</v>
      </c>
      <c r="D3701" s="32" t="str">
        <f>IF(Businesses!E3702="","N/A",Businesses!E3702)</f>
        <v>N/A</v>
      </c>
      <c r="E3701" s="32" t="str">
        <f>IF(Businesses!F3702="","N/A",Businesses!F3702)</f>
        <v>N/A</v>
      </c>
      <c r="F3701" s="32" t="str">
        <f t="shared" si="114"/>
        <v>N/A</v>
      </c>
      <c r="G3701" s="32" t="str">
        <f>IF(Businesses!G3702="","N/A",Businesses!G3702)</f>
        <v>N/A</v>
      </c>
      <c r="H3701" s="32" t="str">
        <f>IF(Businesses!H3702="","N/A",Businesses!H3702)</f>
        <v>N/A</v>
      </c>
      <c r="I3701" s="32" t="str">
        <f>IF(AND(Businesses!B3702="",Businesses!C3702&lt;&gt;""),0,IF(Businesses!B3702="","N/A",IF(ISNUMBER(Businesses!B3702),Businesses!B3702,0)))</f>
        <v>N/A</v>
      </c>
    </row>
    <row r="3702" spans="2:9">
      <c r="B3702" s="32" t="str">
        <f t="shared" si="115"/>
        <v>N/A</v>
      </c>
      <c r="C3702" s="32" t="str">
        <f>IF(AND(Businesses!D3703="",Businesses!E3703&lt;&gt;""),0,IF(Businesses!D3703="","N/A",IF(ISNUMBER(Businesses!D3703),Businesses!D3703,0)))</f>
        <v>N/A</v>
      </c>
      <c r="D3702" s="32" t="str">
        <f>IF(Businesses!E3703="","N/A",Businesses!E3703)</f>
        <v>N/A</v>
      </c>
      <c r="E3702" s="32" t="str">
        <f>IF(Businesses!F3703="","N/A",Businesses!F3703)</f>
        <v>N/A</v>
      </c>
      <c r="F3702" s="32" t="str">
        <f t="shared" si="114"/>
        <v>N/A</v>
      </c>
      <c r="G3702" s="32" t="str">
        <f>IF(Businesses!G3703="","N/A",Businesses!G3703)</f>
        <v>N/A</v>
      </c>
      <c r="H3702" s="32" t="str">
        <f>IF(Businesses!H3703="","N/A",Businesses!H3703)</f>
        <v>N/A</v>
      </c>
      <c r="I3702" s="32" t="str">
        <f>IF(AND(Businesses!B3703="",Businesses!C3703&lt;&gt;""),0,IF(Businesses!B3703="","N/A",IF(ISNUMBER(Businesses!B3703),Businesses!B3703,0)))</f>
        <v>N/A</v>
      </c>
    </row>
    <row r="3703" spans="2:9">
      <c r="B3703" s="32" t="str">
        <f t="shared" si="115"/>
        <v>N/A</v>
      </c>
      <c r="C3703" s="32" t="str">
        <f>IF(AND(Businesses!D3704="",Businesses!E3704&lt;&gt;""),0,IF(Businesses!D3704="","N/A",IF(ISNUMBER(Businesses!D3704),Businesses!D3704,0)))</f>
        <v>N/A</v>
      </c>
      <c r="D3703" s="32" t="str">
        <f>IF(Businesses!E3704="","N/A",Businesses!E3704)</f>
        <v>N/A</v>
      </c>
      <c r="E3703" s="32" t="str">
        <f>IF(Businesses!F3704="","N/A",Businesses!F3704)</f>
        <v>N/A</v>
      </c>
      <c r="F3703" s="32" t="str">
        <f t="shared" si="114"/>
        <v>N/A</v>
      </c>
      <c r="G3703" s="32" t="str">
        <f>IF(Businesses!G3704="","N/A",Businesses!G3704)</f>
        <v>N/A</v>
      </c>
      <c r="H3703" s="32" t="str">
        <f>IF(Businesses!H3704="","N/A",Businesses!H3704)</f>
        <v>N/A</v>
      </c>
      <c r="I3703" s="32" t="str">
        <f>IF(AND(Businesses!B3704="",Businesses!C3704&lt;&gt;""),0,IF(Businesses!B3704="","N/A",IF(ISNUMBER(Businesses!B3704),Businesses!B3704,0)))</f>
        <v>N/A</v>
      </c>
    </row>
    <row r="3704" spans="2:9">
      <c r="B3704" s="32" t="str">
        <f t="shared" si="115"/>
        <v>N/A</v>
      </c>
      <c r="C3704" s="32" t="str">
        <f>IF(AND(Businesses!D3705="",Businesses!E3705&lt;&gt;""),0,IF(Businesses!D3705="","N/A",IF(ISNUMBER(Businesses!D3705),Businesses!D3705,0)))</f>
        <v>N/A</v>
      </c>
      <c r="D3704" s="32" t="str">
        <f>IF(Businesses!E3705="","N/A",Businesses!E3705)</f>
        <v>N/A</v>
      </c>
      <c r="E3704" s="32" t="str">
        <f>IF(Businesses!F3705="","N/A",Businesses!F3705)</f>
        <v>N/A</v>
      </c>
      <c r="F3704" s="32" t="str">
        <f t="shared" si="114"/>
        <v>N/A</v>
      </c>
      <c r="G3704" s="32" t="str">
        <f>IF(Businesses!G3705="","N/A",Businesses!G3705)</f>
        <v>N/A</v>
      </c>
      <c r="H3704" s="32" t="str">
        <f>IF(Businesses!H3705="","N/A",Businesses!H3705)</f>
        <v>N/A</v>
      </c>
      <c r="I3704" s="32" t="str">
        <f>IF(AND(Businesses!B3705="",Businesses!C3705&lt;&gt;""),0,IF(Businesses!B3705="","N/A",IF(ISNUMBER(Businesses!B3705),Businesses!B3705,0)))</f>
        <v>N/A</v>
      </c>
    </row>
    <row r="3705" spans="2:9">
      <c r="B3705" s="32" t="str">
        <f t="shared" si="115"/>
        <v>N/A</v>
      </c>
      <c r="C3705" s="32" t="str">
        <f>IF(AND(Businesses!D3706="",Businesses!E3706&lt;&gt;""),0,IF(Businesses!D3706="","N/A",IF(ISNUMBER(Businesses!D3706),Businesses!D3706,0)))</f>
        <v>N/A</v>
      </c>
      <c r="D3705" s="32" t="str">
        <f>IF(Businesses!E3706="","N/A",Businesses!E3706)</f>
        <v>N/A</v>
      </c>
      <c r="E3705" s="32" t="str">
        <f>IF(Businesses!F3706="","N/A",Businesses!F3706)</f>
        <v>N/A</v>
      </c>
      <c r="F3705" s="32" t="str">
        <f t="shared" si="114"/>
        <v>N/A</v>
      </c>
      <c r="G3705" s="32" t="str">
        <f>IF(Businesses!G3706="","N/A",Businesses!G3706)</f>
        <v>N/A</v>
      </c>
      <c r="H3705" s="32" t="str">
        <f>IF(Businesses!H3706="","N/A",Businesses!H3706)</f>
        <v>N/A</v>
      </c>
      <c r="I3705" s="32" t="str">
        <f>IF(AND(Businesses!B3706="",Businesses!C3706&lt;&gt;""),0,IF(Businesses!B3706="","N/A",IF(ISNUMBER(Businesses!B3706),Businesses!B3706,0)))</f>
        <v>N/A</v>
      </c>
    </row>
    <row r="3706" spans="2:9">
      <c r="B3706" s="32" t="str">
        <f t="shared" si="115"/>
        <v>N/A</v>
      </c>
      <c r="C3706" s="32" t="str">
        <f>IF(AND(Businesses!D3707="",Businesses!E3707&lt;&gt;""),0,IF(Businesses!D3707="","N/A",IF(ISNUMBER(Businesses!D3707),Businesses!D3707,0)))</f>
        <v>N/A</v>
      </c>
      <c r="D3706" s="32" t="str">
        <f>IF(Businesses!E3707="","N/A",Businesses!E3707)</f>
        <v>N/A</v>
      </c>
      <c r="E3706" s="32" t="str">
        <f>IF(Businesses!F3707="","N/A",Businesses!F3707)</f>
        <v>N/A</v>
      </c>
      <c r="F3706" s="32" t="str">
        <f t="shared" si="114"/>
        <v>N/A</v>
      </c>
      <c r="G3706" s="32" t="str">
        <f>IF(Businesses!G3707="","N/A",Businesses!G3707)</f>
        <v>N/A</v>
      </c>
      <c r="H3706" s="32" t="str">
        <f>IF(Businesses!H3707="","N/A",Businesses!H3707)</f>
        <v>N/A</v>
      </c>
      <c r="I3706" s="32" t="str">
        <f>IF(AND(Businesses!B3707="",Businesses!C3707&lt;&gt;""),0,IF(Businesses!B3707="","N/A",IF(ISNUMBER(Businesses!B3707),Businesses!B3707,0)))</f>
        <v>N/A</v>
      </c>
    </row>
    <row r="3707" spans="2:9">
      <c r="B3707" s="32" t="str">
        <f t="shared" si="115"/>
        <v>N/A</v>
      </c>
      <c r="C3707" s="32" t="str">
        <f>IF(AND(Businesses!D3708="",Businesses!E3708&lt;&gt;""),0,IF(Businesses!D3708="","N/A",IF(ISNUMBER(Businesses!D3708),Businesses!D3708,0)))</f>
        <v>N/A</v>
      </c>
      <c r="D3707" s="32" t="str">
        <f>IF(Businesses!E3708="","N/A",Businesses!E3708)</f>
        <v>N/A</v>
      </c>
      <c r="E3707" s="32" t="str">
        <f>IF(Businesses!F3708="","N/A",Businesses!F3708)</f>
        <v>N/A</v>
      </c>
      <c r="F3707" s="32" t="str">
        <f t="shared" si="114"/>
        <v>N/A</v>
      </c>
      <c r="G3707" s="32" t="str">
        <f>IF(Businesses!G3708="","N/A",Businesses!G3708)</f>
        <v>N/A</v>
      </c>
      <c r="H3707" s="32" t="str">
        <f>IF(Businesses!H3708="","N/A",Businesses!H3708)</f>
        <v>N/A</v>
      </c>
      <c r="I3707" s="32" t="str">
        <f>IF(AND(Businesses!B3708="",Businesses!C3708&lt;&gt;""),0,IF(Businesses!B3708="","N/A",IF(ISNUMBER(Businesses!B3708),Businesses!B3708,0)))</f>
        <v>N/A</v>
      </c>
    </row>
    <row r="3708" spans="2:9">
      <c r="B3708" s="32" t="str">
        <f t="shared" si="115"/>
        <v>N/A</v>
      </c>
      <c r="C3708" s="32" t="str">
        <f>IF(AND(Businesses!D3709="",Businesses!E3709&lt;&gt;""),0,IF(Businesses!D3709="","N/A",IF(ISNUMBER(Businesses!D3709),Businesses!D3709,0)))</f>
        <v>N/A</v>
      </c>
      <c r="D3708" s="32" t="str">
        <f>IF(Businesses!E3709="","N/A",Businesses!E3709)</f>
        <v>N/A</v>
      </c>
      <c r="E3708" s="32" t="str">
        <f>IF(Businesses!F3709="","N/A",Businesses!F3709)</f>
        <v>N/A</v>
      </c>
      <c r="F3708" s="32" t="str">
        <f t="shared" si="114"/>
        <v>N/A</v>
      </c>
      <c r="G3708" s="32" t="str">
        <f>IF(Businesses!G3709="","N/A",Businesses!G3709)</f>
        <v>N/A</v>
      </c>
      <c r="H3708" s="32" t="str">
        <f>IF(Businesses!H3709="","N/A",Businesses!H3709)</f>
        <v>N/A</v>
      </c>
      <c r="I3708" s="32" t="str">
        <f>IF(AND(Businesses!B3709="",Businesses!C3709&lt;&gt;""),0,IF(Businesses!B3709="","N/A",IF(ISNUMBER(Businesses!B3709),Businesses!B3709,0)))</f>
        <v>N/A</v>
      </c>
    </row>
    <row r="3709" spans="2:9">
      <c r="B3709" s="32" t="str">
        <f t="shared" si="115"/>
        <v>N/A</v>
      </c>
      <c r="C3709" s="32" t="str">
        <f>IF(AND(Businesses!D3710="",Businesses!E3710&lt;&gt;""),0,IF(Businesses!D3710="","N/A",IF(ISNUMBER(Businesses!D3710),Businesses!D3710,0)))</f>
        <v>N/A</v>
      </c>
      <c r="D3709" s="32" t="str">
        <f>IF(Businesses!E3710="","N/A",Businesses!E3710)</f>
        <v>N/A</v>
      </c>
      <c r="E3709" s="32" t="str">
        <f>IF(Businesses!F3710="","N/A",Businesses!F3710)</f>
        <v>N/A</v>
      </c>
      <c r="F3709" s="32" t="str">
        <f t="shared" si="114"/>
        <v>N/A</v>
      </c>
      <c r="G3709" s="32" t="str">
        <f>IF(Businesses!G3710="","N/A",Businesses!G3710)</f>
        <v>N/A</v>
      </c>
      <c r="H3709" s="32" t="str">
        <f>IF(Businesses!H3710="","N/A",Businesses!H3710)</f>
        <v>N/A</v>
      </c>
      <c r="I3709" s="32" t="str">
        <f>IF(AND(Businesses!B3710="",Businesses!C3710&lt;&gt;""),0,IF(Businesses!B3710="","N/A",IF(ISNUMBER(Businesses!B3710),Businesses!B3710,0)))</f>
        <v>N/A</v>
      </c>
    </row>
    <row r="3710" spans="2:9">
      <c r="B3710" s="32" t="str">
        <f t="shared" si="115"/>
        <v>N/A</v>
      </c>
      <c r="C3710" s="32" t="str">
        <f>IF(AND(Businesses!D3711="",Businesses!E3711&lt;&gt;""),0,IF(Businesses!D3711="","N/A",IF(ISNUMBER(Businesses!D3711),Businesses!D3711,0)))</f>
        <v>N/A</v>
      </c>
      <c r="D3710" s="32" t="str">
        <f>IF(Businesses!E3711="","N/A",Businesses!E3711)</f>
        <v>N/A</v>
      </c>
      <c r="E3710" s="32" t="str">
        <f>IF(Businesses!F3711="","N/A",Businesses!F3711)</f>
        <v>N/A</v>
      </c>
      <c r="F3710" s="32" t="str">
        <f t="shared" si="114"/>
        <v>N/A</v>
      </c>
      <c r="G3710" s="32" t="str">
        <f>IF(Businesses!G3711="","N/A",Businesses!G3711)</f>
        <v>N/A</v>
      </c>
      <c r="H3710" s="32" t="str">
        <f>IF(Businesses!H3711="","N/A",Businesses!H3711)</f>
        <v>N/A</v>
      </c>
      <c r="I3710" s="32" t="str">
        <f>IF(AND(Businesses!B3711="",Businesses!C3711&lt;&gt;""),0,IF(Businesses!B3711="","N/A",IF(ISNUMBER(Businesses!B3711),Businesses!B3711,0)))</f>
        <v>N/A</v>
      </c>
    </row>
    <row r="3711" spans="2:9">
      <c r="B3711" s="32" t="str">
        <f t="shared" si="115"/>
        <v>N/A</v>
      </c>
      <c r="C3711" s="32" t="str">
        <f>IF(AND(Businesses!D3712="",Businesses!E3712&lt;&gt;""),0,IF(Businesses!D3712="","N/A",IF(ISNUMBER(Businesses!D3712),Businesses!D3712,0)))</f>
        <v>N/A</v>
      </c>
      <c r="D3711" s="32" t="str">
        <f>IF(Businesses!E3712="","N/A",Businesses!E3712)</f>
        <v>N/A</v>
      </c>
      <c r="E3711" s="32" t="str">
        <f>IF(Businesses!F3712="","N/A",Businesses!F3712)</f>
        <v>N/A</v>
      </c>
      <c r="F3711" s="32" t="str">
        <f t="shared" si="114"/>
        <v>N/A</v>
      </c>
      <c r="G3711" s="32" t="str">
        <f>IF(Businesses!G3712="","N/A",Businesses!G3712)</f>
        <v>N/A</v>
      </c>
      <c r="H3711" s="32" t="str">
        <f>IF(Businesses!H3712="","N/A",Businesses!H3712)</f>
        <v>N/A</v>
      </c>
      <c r="I3711" s="32" t="str">
        <f>IF(AND(Businesses!B3712="",Businesses!C3712&lt;&gt;""),0,IF(Businesses!B3712="","N/A",IF(ISNUMBER(Businesses!B3712),Businesses!B3712,0)))</f>
        <v>N/A</v>
      </c>
    </row>
    <row r="3712" spans="2:9">
      <c r="B3712" s="32" t="str">
        <f t="shared" si="115"/>
        <v>N/A</v>
      </c>
      <c r="C3712" s="32" t="str">
        <f>IF(AND(Businesses!D3713="",Businesses!E3713&lt;&gt;""),0,IF(Businesses!D3713="","N/A",IF(ISNUMBER(Businesses!D3713),Businesses!D3713,0)))</f>
        <v>N/A</v>
      </c>
      <c r="D3712" s="32" t="str">
        <f>IF(Businesses!E3713="","N/A",Businesses!E3713)</f>
        <v>N/A</v>
      </c>
      <c r="E3712" s="32" t="str">
        <f>IF(Businesses!F3713="","N/A",Businesses!F3713)</f>
        <v>N/A</v>
      </c>
      <c r="F3712" s="32" t="str">
        <f t="shared" si="114"/>
        <v>N/A</v>
      </c>
      <c r="G3712" s="32" t="str">
        <f>IF(Businesses!G3713="","N/A",Businesses!G3713)</f>
        <v>N/A</v>
      </c>
      <c r="H3712" s="32" t="str">
        <f>IF(Businesses!H3713="","N/A",Businesses!H3713)</f>
        <v>N/A</v>
      </c>
      <c r="I3712" s="32" t="str">
        <f>IF(AND(Businesses!B3713="",Businesses!C3713&lt;&gt;""),0,IF(Businesses!B3713="","N/A",IF(ISNUMBER(Businesses!B3713),Businesses!B3713,0)))</f>
        <v>N/A</v>
      </c>
    </row>
    <row r="3713" spans="2:9">
      <c r="B3713" s="32" t="str">
        <f t="shared" si="115"/>
        <v>N/A</v>
      </c>
      <c r="C3713" s="32" t="str">
        <f>IF(AND(Businesses!D3714="",Businesses!E3714&lt;&gt;""),0,IF(Businesses!D3714="","N/A",IF(ISNUMBER(Businesses!D3714),Businesses!D3714,0)))</f>
        <v>N/A</v>
      </c>
      <c r="D3713" s="32" t="str">
        <f>IF(Businesses!E3714="","N/A",Businesses!E3714)</f>
        <v>N/A</v>
      </c>
      <c r="E3713" s="32" t="str">
        <f>IF(Businesses!F3714="","N/A",Businesses!F3714)</f>
        <v>N/A</v>
      </c>
      <c r="F3713" s="32" t="str">
        <f t="shared" si="114"/>
        <v>N/A</v>
      </c>
      <c r="G3713" s="32" t="str">
        <f>IF(Businesses!G3714="","N/A",Businesses!G3714)</f>
        <v>N/A</v>
      </c>
      <c r="H3713" s="32" t="str">
        <f>IF(Businesses!H3714="","N/A",Businesses!H3714)</f>
        <v>N/A</v>
      </c>
      <c r="I3713" s="32" t="str">
        <f>IF(AND(Businesses!B3714="",Businesses!C3714&lt;&gt;""),0,IF(Businesses!B3714="","N/A",IF(ISNUMBER(Businesses!B3714),Businesses!B3714,0)))</f>
        <v>N/A</v>
      </c>
    </row>
    <row r="3714" spans="2:9">
      <c r="B3714" s="32" t="str">
        <f t="shared" si="115"/>
        <v>N/A</v>
      </c>
      <c r="C3714" s="32" t="str">
        <f>IF(AND(Businesses!D3715="",Businesses!E3715&lt;&gt;""),0,IF(Businesses!D3715="","N/A",IF(ISNUMBER(Businesses!D3715),Businesses!D3715,0)))</f>
        <v>N/A</v>
      </c>
      <c r="D3714" s="32" t="str">
        <f>IF(Businesses!E3715="","N/A",Businesses!E3715)</f>
        <v>N/A</v>
      </c>
      <c r="E3714" s="32" t="str">
        <f>IF(Businesses!F3715="","N/A",Businesses!F3715)</f>
        <v>N/A</v>
      </c>
      <c r="F3714" s="32" t="str">
        <f t="shared" ref="F3714:F3777" si="116">IF(B3714="N/A","N/A",UPPER(TRIM(ProbuildName)))</f>
        <v>N/A</v>
      </c>
      <c r="G3714" s="32" t="str">
        <f>IF(Businesses!G3715="","N/A",Businesses!G3715)</f>
        <v>N/A</v>
      </c>
      <c r="H3714" s="32" t="str">
        <f>IF(Businesses!H3715="","N/A",Businesses!H3715)</f>
        <v>N/A</v>
      </c>
      <c r="I3714" s="32" t="str">
        <f>IF(AND(Businesses!B3715="",Businesses!C3715&lt;&gt;""),0,IF(Businesses!B3715="","N/A",IF(ISNUMBER(Businesses!B3715),Businesses!B3715,0)))</f>
        <v>N/A</v>
      </c>
    </row>
    <row r="3715" spans="2:9">
      <c r="B3715" s="32" t="str">
        <f t="shared" ref="B3715:B3778" si="117">IF(I3715="N/A","N/A","")</f>
        <v>N/A</v>
      </c>
      <c r="C3715" s="32" t="str">
        <f>IF(AND(Businesses!D3716="",Businesses!E3716&lt;&gt;""),0,IF(Businesses!D3716="","N/A",IF(ISNUMBER(Businesses!D3716),Businesses!D3716,0)))</f>
        <v>N/A</v>
      </c>
      <c r="D3715" s="32" t="str">
        <f>IF(Businesses!E3716="","N/A",Businesses!E3716)</f>
        <v>N/A</v>
      </c>
      <c r="E3715" s="32" t="str">
        <f>IF(Businesses!F3716="","N/A",Businesses!F3716)</f>
        <v>N/A</v>
      </c>
      <c r="F3715" s="32" t="str">
        <f t="shared" si="116"/>
        <v>N/A</v>
      </c>
      <c r="G3715" s="32" t="str">
        <f>IF(Businesses!G3716="","N/A",Businesses!G3716)</f>
        <v>N/A</v>
      </c>
      <c r="H3715" s="32" t="str">
        <f>IF(Businesses!H3716="","N/A",Businesses!H3716)</f>
        <v>N/A</v>
      </c>
      <c r="I3715" s="32" t="str">
        <f>IF(AND(Businesses!B3716="",Businesses!C3716&lt;&gt;""),0,IF(Businesses!B3716="","N/A",IF(ISNUMBER(Businesses!B3716),Businesses!B3716,0)))</f>
        <v>N/A</v>
      </c>
    </row>
    <row r="3716" spans="2:9">
      <c r="B3716" s="32" t="str">
        <f t="shared" si="117"/>
        <v>N/A</v>
      </c>
      <c r="C3716" s="32" t="str">
        <f>IF(AND(Businesses!D3717="",Businesses!E3717&lt;&gt;""),0,IF(Businesses!D3717="","N/A",IF(ISNUMBER(Businesses!D3717),Businesses!D3717,0)))</f>
        <v>N/A</v>
      </c>
      <c r="D3716" s="32" t="str">
        <f>IF(Businesses!E3717="","N/A",Businesses!E3717)</f>
        <v>N/A</v>
      </c>
      <c r="E3716" s="32" t="str">
        <f>IF(Businesses!F3717="","N/A",Businesses!F3717)</f>
        <v>N/A</v>
      </c>
      <c r="F3716" s="32" t="str">
        <f t="shared" si="116"/>
        <v>N/A</v>
      </c>
      <c r="G3716" s="32" t="str">
        <f>IF(Businesses!G3717="","N/A",Businesses!G3717)</f>
        <v>N/A</v>
      </c>
      <c r="H3716" s="32" t="str">
        <f>IF(Businesses!H3717="","N/A",Businesses!H3717)</f>
        <v>N/A</v>
      </c>
      <c r="I3716" s="32" t="str">
        <f>IF(AND(Businesses!B3717="",Businesses!C3717&lt;&gt;""),0,IF(Businesses!B3717="","N/A",IF(ISNUMBER(Businesses!B3717),Businesses!B3717,0)))</f>
        <v>N/A</v>
      </c>
    </row>
    <row r="3717" spans="2:9">
      <c r="B3717" s="32" t="str">
        <f t="shared" si="117"/>
        <v>N/A</v>
      </c>
      <c r="C3717" s="32" t="str">
        <f>IF(AND(Businesses!D3718="",Businesses!E3718&lt;&gt;""),0,IF(Businesses!D3718="","N/A",IF(ISNUMBER(Businesses!D3718),Businesses!D3718,0)))</f>
        <v>N/A</v>
      </c>
      <c r="D3717" s="32" t="str">
        <f>IF(Businesses!E3718="","N/A",Businesses!E3718)</f>
        <v>N/A</v>
      </c>
      <c r="E3717" s="32" t="str">
        <f>IF(Businesses!F3718="","N/A",Businesses!F3718)</f>
        <v>N/A</v>
      </c>
      <c r="F3717" s="32" t="str">
        <f t="shared" si="116"/>
        <v>N/A</v>
      </c>
      <c r="G3717" s="32" t="str">
        <f>IF(Businesses!G3718="","N/A",Businesses!G3718)</f>
        <v>N/A</v>
      </c>
      <c r="H3717" s="32" t="str">
        <f>IF(Businesses!H3718="","N/A",Businesses!H3718)</f>
        <v>N/A</v>
      </c>
      <c r="I3717" s="32" t="str">
        <f>IF(AND(Businesses!B3718="",Businesses!C3718&lt;&gt;""),0,IF(Businesses!B3718="","N/A",IF(ISNUMBER(Businesses!B3718),Businesses!B3718,0)))</f>
        <v>N/A</v>
      </c>
    </row>
    <row r="3718" spans="2:9">
      <c r="B3718" s="32" t="str">
        <f t="shared" si="117"/>
        <v>N/A</v>
      </c>
      <c r="C3718" s="32" t="str">
        <f>IF(AND(Businesses!D3719="",Businesses!E3719&lt;&gt;""),0,IF(Businesses!D3719="","N/A",IF(ISNUMBER(Businesses!D3719),Businesses!D3719,0)))</f>
        <v>N/A</v>
      </c>
      <c r="D3718" s="32" t="str">
        <f>IF(Businesses!E3719="","N/A",Businesses!E3719)</f>
        <v>N/A</v>
      </c>
      <c r="E3718" s="32" t="str">
        <f>IF(Businesses!F3719="","N/A",Businesses!F3719)</f>
        <v>N/A</v>
      </c>
      <c r="F3718" s="32" t="str">
        <f t="shared" si="116"/>
        <v>N/A</v>
      </c>
      <c r="G3718" s="32" t="str">
        <f>IF(Businesses!G3719="","N/A",Businesses!G3719)</f>
        <v>N/A</v>
      </c>
      <c r="H3718" s="32" t="str">
        <f>IF(Businesses!H3719="","N/A",Businesses!H3719)</f>
        <v>N/A</v>
      </c>
      <c r="I3718" s="32" t="str">
        <f>IF(AND(Businesses!B3719="",Businesses!C3719&lt;&gt;""),0,IF(Businesses!B3719="","N/A",IF(ISNUMBER(Businesses!B3719),Businesses!B3719,0)))</f>
        <v>N/A</v>
      </c>
    </row>
    <row r="3719" spans="2:9">
      <c r="B3719" s="32" t="str">
        <f t="shared" si="117"/>
        <v>N/A</v>
      </c>
      <c r="C3719" s="32" t="str">
        <f>IF(AND(Businesses!D3720="",Businesses!E3720&lt;&gt;""),0,IF(Businesses!D3720="","N/A",IF(ISNUMBER(Businesses!D3720),Businesses!D3720,0)))</f>
        <v>N/A</v>
      </c>
      <c r="D3719" s="32" t="str">
        <f>IF(Businesses!E3720="","N/A",Businesses!E3720)</f>
        <v>N/A</v>
      </c>
      <c r="E3719" s="32" t="str">
        <f>IF(Businesses!F3720="","N/A",Businesses!F3720)</f>
        <v>N/A</v>
      </c>
      <c r="F3719" s="32" t="str">
        <f t="shared" si="116"/>
        <v>N/A</v>
      </c>
      <c r="G3719" s="32" t="str">
        <f>IF(Businesses!G3720="","N/A",Businesses!G3720)</f>
        <v>N/A</v>
      </c>
      <c r="H3719" s="32" t="str">
        <f>IF(Businesses!H3720="","N/A",Businesses!H3720)</f>
        <v>N/A</v>
      </c>
      <c r="I3719" s="32" t="str">
        <f>IF(AND(Businesses!B3720="",Businesses!C3720&lt;&gt;""),0,IF(Businesses!B3720="","N/A",IF(ISNUMBER(Businesses!B3720),Businesses!B3720,0)))</f>
        <v>N/A</v>
      </c>
    </row>
    <row r="3720" spans="2:9">
      <c r="B3720" s="32" t="str">
        <f t="shared" si="117"/>
        <v>N/A</v>
      </c>
      <c r="C3720" s="32" t="str">
        <f>IF(AND(Businesses!D3721="",Businesses!E3721&lt;&gt;""),0,IF(Businesses!D3721="","N/A",IF(ISNUMBER(Businesses!D3721),Businesses!D3721,0)))</f>
        <v>N/A</v>
      </c>
      <c r="D3720" s="32" t="str">
        <f>IF(Businesses!E3721="","N/A",Businesses!E3721)</f>
        <v>N/A</v>
      </c>
      <c r="E3720" s="32" t="str">
        <f>IF(Businesses!F3721="","N/A",Businesses!F3721)</f>
        <v>N/A</v>
      </c>
      <c r="F3720" s="32" t="str">
        <f t="shared" si="116"/>
        <v>N/A</v>
      </c>
      <c r="G3720" s="32" t="str">
        <f>IF(Businesses!G3721="","N/A",Businesses!G3721)</f>
        <v>N/A</v>
      </c>
      <c r="H3720" s="32" t="str">
        <f>IF(Businesses!H3721="","N/A",Businesses!H3721)</f>
        <v>N/A</v>
      </c>
      <c r="I3720" s="32" t="str">
        <f>IF(AND(Businesses!B3721="",Businesses!C3721&lt;&gt;""),0,IF(Businesses!B3721="","N/A",IF(ISNUMBER(Businesses!B3721),Businesses!B3721,0)))</f>
        <v>N/A</v>
      </c>
    </row>
    <row r="3721" spans="2:9">
      <c r="B3721" s="32" t="str">
        <f t="shared" si="117"/>
        <v>N/A</v>
      </c>
      <c r="C3721" s="32" t="str">
        <f>IF(AND(Businesses!D3722="",Businesses!E3722&lt;&gt;""),0,IF(Businesses!D3722="","N/A",IF(ISNUMBER(Businesses!D3722),Businesses!D3722,0)))</f>
        <v>N/A</v>
      </c>
      <c r="D3721" s="32" t="str">
        <f>IF(Businesses!E3722="","N/A",Businesses!E3722)</f>
        <v>N/A</v>
      </c>
      <c r="E3721" s="32" t="str">
        <f>IF(Businesses!F3722="","N/A",Businesses!F3722)</f>
        <v>N/A</v>
      </c>
      <c r="F3721" s="32" t="str">
        <f t="shared" si="116"/>
        <v>N/A</v>
      </c>
      <c r="G3721" s="32" t="str">
        <f>IF(Businesses!G3722="","N/A",Businesses!G3722)</f>
        <v>N/A</v>
      </c>
      <c r="H3721" s="32" t="str">
        <f>IF(Businesses!H3722="","N/A",Businesses!H3722)</f>
        <v>N/A</v>
      </c>
      <c r="I3721" s="32" t="str">
        <f>IF(AND(Businesses!B3722="",Businesses!C3722&lt;&gt;""),0,IF(Businesses!B3722="","N/A",IF(ISNUMBER(Businesses!B3722),Businesses!B3722,0)))</f>
        <v>N/A</v>
      </c>
    </row>
    <row r="3722" spans="2:9">
      <c r="B3722" s="32" t="str">
        <f t="shared" si="117"/>
        <v>N/A</v>
      </c>
      <c r="C3722" s="32" t="str">
        <f>IF(AND(Businesses!D3723="",Businesses!E3723&lt;&gt;""),0,IF(Businesses!D3723="","N/A",IF(ISNUMBER(Businesses!D3723),Businesses!D3723,0)))</f>
        <v>N/A</v>
      </c>
      <c r="D3722" s="32" t="str">
        <f>IF(Businesses!E3723="","N/A",Businesses!E3723)</f>
        <v>N/A</v>
      </c>
      <c r="E3722" s="32" t="str">
        <f>IF(Businesses!F3723="","N/A",Businesses!F3723)</f>
        <v>N/A</v>
      </c>
      <c r="F3722" s="32" t="str">
        <f t="shared" si="116"/>
        <v>N/A</v>
      </c>
      <c r="G3722" s="32" t="str">
        <f>IF(Businesses!G3723="","N/A",Businesses!G3723)</f>
        <v>N/A</v>
      </c>
      <c r="H3722" s="32" t="str">
        <f>IF(Businesses!H3723="","N/A",Businesses!H3723)</f>
        <v>N/A</v>
      </c>
      <c r="I3722" s="32" t="str">
        <f>IF(AND(Businesses!B3723="",Businesses!C3723&lt;&gt;""),0,IF(Businesses!B3723="","N/A",IF(ISNUMBER(Businesses!B3723),Businesses!B3723,0)))</f>
        <v>N/A</v>
      </c>
    </row>
    <row r="3723" spans="2:9">
      <c r="B3723" s="32" t="str">
        <f t="shared" si="117"/>
        <v>N/A</v>
      </c>
      <c r="C3723" s="32" t="str">
        <f>IF(AND(Businesses!D3724="",Businesses!E3724&lt;&gt;""),0,IF(Businesses!D3724="","N/A",IF(ISNUMBER(Businesses!D3724),Businesses!D3724,0)))</f>
        <v>N/A</v>
      </c>
      <c r="D3723" s="32" t="str">
        <f>IF(Businesses!E3724="","N/A",Businesses!E3724)</f>
        <v>N/A</v>
      </c>
      <c r="E3723" s="32" t="str">
        <f>IF(Businesses!F3724="","N/A",Businesses!F3724)</f>
        <v>N/A</v>
      </c>
      <c r="F3723" s="32" t="str">
        <f t="shared" si="116"/>
        <v>N/A</v>
      </c>
      <c r="G3723" s="32" t="str">
        <f>IF(Businesses!G3724="","N/A",Businesses!G3724)</f>
        <v>N/A</v>
      </c>
      <c r="H3723" s="32" t="str">
        <f>IF(Businesses!H3724="","N/A",Businesses!H3724)</f>
        <v>N/A</v>
      </c>
      <c r="I3723" s="32" t="str">
        <f>IF(AND(Businesses!B3724="",Businesses!C3724&lt;&gt;""),0,IF(Businesses!B3724="","N/A",IF(ISNUMBER(Businesses!B3724),Businesses!B3724,0)))</f>
        <v>N/A</v>
      </c>
    </row>
    <row r="3724" spans="2:9">
      <c r="B3724" s="32" t="str">
        <f t="shared" si="117"/>
        <v>N/A</v>
      </c>
      <c r="C3724" s="32" t="str">
        <f>IF(AND(Businesses!D3725="",Businesses!E3725&lt;&gt;""),0,IF(Businesses!D3725="","N/A",IF(ISNUMBER(Businesses!D3725),Businesses!D3725,0)))</f>
        <v>N/A</v>
      </c>
      <c r="D3724" s="32" t="str">
        <f>IF(Businesses!E3725="","N/A",Businesses!E3725)</f>
        <v>N/A</v>
      </c>
      <c r="E3724" s="32" t="str">
        <f>IF(Businesses!F3725="","N/A",Businesses!F3725)</f>
        <v>N/A</v>
      </c>
      <c r="F3724" s="32" t="str">
        <f t="shared" si="116"/>
        <v>N/A</v>
      </c>
      <c r="G3724" s="32" t="str">
        <f>IF(Businesses!G3725="","N/A",Businesses!G3725)</f>
        <v>N/A</v>
      </c>
      <c r="H3724" s="32" t="str">
        <f>IF(Businesses!H3725="","N/A",Businesses!H3725)</f>
        <v>N/A</v>
      </c>
      <c r="I3724" s="32" t="str">
        <f>IF(AND(Businesses!B3725="",Businesses!C3725&lt;&gt;""),0,IF(Businesses!B3725="","N/A",IF(ISNUMBER(Businesses!B3725),Businesses!B3725,0)))</f>
        <v>N/A</v>
      </c>
    </row>
    <row r="3725" spans="2:9">
      <c r="B3725" s="32" t="str">
        <f t="shared" si="117"/>
        <v>N/A</v>
      </c>
      <c r="C3725" s="32" t="str">
        <f>IF(AND(Businesses!D3726="",Businesses!E3726&lt;&gt;""),0,IF(Businesses!D3726="","N/A",IF(ISNUMBER(Businesses!D3726),Businesses!D3726,0)))</f>
        <v>N/A</v>
      </c>
      <c r="D3725" s="32" t="str">
        <f>IF(Businesses!E3726="","N/A",Businesses!E3726)</f>
        <v>N/A</v>
      </c>
      <c r="E3725" s="32" t="str">
        <f>IF(Businesses!F3726="","N/A",Businesses!F3726)</f>
        <v>N/A</v>
      </c>
      <c r="F3725" s="32" t="str">
        <f t="shared" si="116"/>
        <v>N/A</v>
      </c>
      <c r="G3725" s="32" t="str">
        <f>IF(Businesses!G3726="","N/A",Businesses!G3726)</f>
        <v>N/A</v>
      </c>
      <c r="H3725" s="32" t="str">
        <f>IF(Businesses!H3726="","N/A",Businesses!H3726)</f>
        <v>N/A</v>
      </c>
      <c r="I3725" s="32" t="str">
        <f>IF(AND(Businesses!B3726="",Businesses!C3726&lt;&gt;""),0,IF(Businesses!B3726="","N/A",IF(ISNUMBER(Businesses!B3726),Businesses!B3726,0)))</f>
        <v>N/A</v>
      </c>
    </row>
    <row r="3726" spans="2:9">
      <c r="B3726" s="32" t="str">
        <f t="shared" si="117"/>
        <v>N/A</v>
      </c>
      <c r="C3726" s="32" t="str">
        <f>IF(AND(Businesses!D3727="",Businesses!E3727&lt;&gt;""),0,IF(Businesses!D3727="","N/A",IF(ISNUMBER(Businesses!D3727),Businesses!D3727,0)))</f>
        <v>N/A</v>
      </c>
      <c r="D3726" s="32" t="str">
        <f>IF(Businesses!E3727="","N/A",Businesses!E3727)</f>
        <v>N/A</v>
      </c>
      <c r="E3726" s="32" t="str">
        <f>IF(Businesses!F3727="","N/A",Businesses!F3727)</f>
        <v>N/A</v>
      </c>
      <c r="F3726" s="32" t="str">
        <f t="shared" si="116"/>
        <v>N/A</v>
      </c>
      <c r="G3726" s="32" t="str">
        <f>IF(Businesses!G3727="","N/A",Businesses!G3727)</f>
        <v>N/A</v>
      </c>
      <c r="H3726" s="32" t="str">
        <f>IF(Businesses!H3727="","N/A",Businesses!H3727)</f>
        <v>N/A</v>
      </c>
      <c r="I3726" s="32" t="str">
        <f>IF(AND(Businesses!B3727="",Businesses!C3727&lt;&gt;""),0,IF(Businesses!B3727="","N/A",IF(ISNUMBER(Businesses!B3727),Businesses!B3727,0)))</f>
        <v>N/A</v>
      </c>
    </row>
    <row r="3727" spans="2:9">
      <c r="B3727" s="32" t="str">
        <f t="shared" si="117"/>
        <v>N/A</v>
      </c>
      <c r="C3727" s="32" t="str">
        <f>IF(AND(Businesses!D3728="",Businesses!E3728&lt;&gt;""),0,IF(Businesses!D3728="","N/A",IF(ISNUMBER(Businesses!D3728),Businesses!D3728,0)))</f>
        <v>N/A</v>
      </c>
      <c r="D3727" s="32" t="str">
        <f>IF(Businesses!E3728="","N/A",Businesses!E3728)</f>
        <v>N/A</v>
      </c>
      <c r="E3727" s="32" t="str">
        <f>IF(Businesses!F3728="","N/A",Businesses!F3728)</f>
        <v>N/A</v>
      </c>
      <c r="F3727" s="32" t="str">
        <f t="shared" si="116"/>
        <v>N/A</v>
      </c>
      <c r="G3727" s="32" t="str">
        <f>IF(Businesses!G3728="","N/A",Businesses!G3728)</f>
        <v>N/A</v>
      </c>
      <c r="H3727" s="32" t="str">
        <f>IF(Businesses!H3728="","N/A",Businesses!H3728)</f>
        <v>N/A</v>
      </c>
      <c r="I3727" s="32" t="str">
        <f>IF(AND(Businesses!B3728="",Businesses!C3728&lt;&gt;""),0,IF(Businesses!B3728="","N/A",IF(ISNUMBER(Businesses!B3728),Businesses!B3728,0)))</f>
        <v>N/A</v>
      </c>
    </row>
    <row r="3728" spans="2:9">
      <c r="B3728" s="32" t="str">
        <f t="shared" si="117"/>
        <v>N/A</v>
      </c>
      <c r="C3728" s="32" t="str">
        <f>IF(AND(Businesses!D3729="",Businesses!E3729&lt;&gt;""),0,IF(Businesses!D3729="","N/A",IF(ISNUMBER(Businesses!D3729),Businesses!D3729,0)))</f>
        <v>N/A</v>
      </c>
      <c r="D3728" s="32" t="str">
        <f>IF(Businesses!E3729="","N/A",Businesses!E3729)</f>
        <v>N/A</v>
      </c>
      <c r="E3728" s="32" t="str">
        <f>IF(Businesses!F3729="","N/A",Businesses!F3729)</f>
        <v>N/A</v>
      </c>
      <c r="F3728" s="32" t="str">
        <f t="shared" si="116"/>
        <v>N/A</v>
      </c>
      <c r="G3728" s="32" t="str">
        <f>IF(Businesses!G3729="","N/A",Businesses!G3729)</f>
        <v>N/A</v>
      </c>
      <c r="H3728" s="32" t="str">
        <f>IF(Businesses!H3729="","N/A",Businesses!H3729)</f>
        <v>N/A</v>
      </c>
      <c r="I3728" s="32" t="str">
        <f>IF(AND(Businesses!B3729="",Businesses!C3729&lt;&gt;""),0,IF(Businesses!B3729="","N/A",IF(ISNUMBER(Businesses!B3729),Businesses!B3729,0)))</f>
        <v>N/A</v>
      </c>
    </row>
    <row r="3729" spans="2:9">
      <c r="B3729" s="32" t="str">
        <f t="shared" si="117"/>
        <v>N/A</v>
      </c>
      <c r="C3729" s="32" t="str">
        <f>IF(AND(Businesses!D3730="",Businesses!E3730&lt;&gt;""),0,IF(Businesses!D3730="","N/A",IF(ISNUMBER(Businesses!D3730),Businesses!D3730,0)))</f>
        <v>N/A</v>
      </c>
      <c r="D3729" s="32" t="str">
        <f>IF(Businesses!E3730="","N/A",Businesses!E3730)</f>
        <v>N/A</v>
      </c>
      <c r="E3729" s="32" t="str">
        <f>IF(Businesses!F3730="","N/A",Businesses!F3730)</f>
        <v>N/A</v>
      </c>
      <c r="F3729" s="32" t="str">
        <f t="shared" si="116"/>
        <v>N/A</v>
      </c>
      <c r="G3729" s="32" t="str">
        <f>IF(Businesses!G3730="","N/A",Businesses!G3730)</f>
        <v>N/A</v>
      </c>
      <c r="H3729" s="32" t="str">
        <f>IF(Businesses!H3730="","N/A",Businesses!H3730)</f>
        <v>N/A</v>
      </c>
      <c r="I3729" s="32" t="str">
        <f>IF(AND(Businesses!B3730="",Businesses!C3730&lt;&gt;""),0,IF(Businesses!B3730="","N/A",IF(ISNUMBER(Businesses!B3730),Businesses!B3730,0)))</f>
        <v>N/A</v>
      </c>
    </row>
    <row r="3730" spans="2:9">
      <c r="B3730" s="32" t="str">
        <f t="shared" si="117"/>
        <v>N/A</v>
      </c>
      <c r="C3730" s="32" t="str">
        <f>IF(AND(Businesses!D3731="",Businesses!E3731&lt;&gt;""),0,IF(Businesses!D3731="","N/A",IF(ISNUMBER(Businesses!D3731),Businesses!D3731,0)))</f>
        <v>N/A</v>
      </c>
      <c r="D3730" s="32" t="str">
        <f>IF(Businesses!E3731="","N/A",Businesses!E3731)</f>
        <v>N/A</v>
      </c>
      <c r="E3730" s="32" t="str">
        <f>IF(Businesses!F3731="","N/A",Businesses!F3731)</f>
        <v>N/A</v>
      </c>
      <c r="F3730" s="32" t="str">
        <f t="shared" si="116"/>
        <v>N/A</v>
      </c>
      <c r="G3730" s="32" t="str">
        <f>IF(Businesses!G3731="","N/A",Businesses!G3731)</f>
        <v>N/A</v>
      </c>
      <c r="H3730" s="32" t="str">
        <f>IF(Businesses!H3731="","N/A",Businesses!H3731)</f>
        <v>N/A</v>
      </c>
      <c r="I3730" s="32" t="str">
        <f>IF(AND(Businesses!B3731="",Businesses!C3731&lt;&gt;""),0,IF(Businesses!B3731="","N/A",IF(ISNUMBER(Businesses!B3731),Businesses!B3731,0)))</f>
        <v>N/A</v>
      </c>
    </row>
    <row r="3731" spans="2:9">
      <c r="B3731" s="32" t="str">
        <f t="shared" si="117"/>
        <v>N/A</v>
      </c>
      <c r="C3731" s="32" t="str">
        <f>IF(AND(Businesses!D3732="",Businesses!E3732&lt;&gt;""),0,IF(Businesses!D3732="","N/A",IF(ISNUMBER(Businesses!D3732),Businesses!D3732,0)))</f>
        <v>N/A</v>
      </c>
      <c r="D3731" s="32" t="str">
        <f>IF(Businesses!E3732="","N/A",Businesses!E3732)</f>
        <v>N/A</v>
      </c>
      <c r="E3731" s="32" t="str">
        <f>IF(Businesses!F3732="","N/A",Businesses!F3732)</f>
        <v>N/A</v>
      </c>
      <c r="F3731" s="32" t="str">
        <f t="shared" si="116"/>
        <v>N/A</v>
      </c>
      <c r="G3731" s="32" t="str">
        <f>IF(Businesses!G3732="","N/A",Businesses!G3732)</f>
        <v>N/A</v>
      </c>
      <c r="H3731" s="32" t="str">
        <f>IF(Businesses!H3732="","N/A",Businesses!H3732)</f>
        <v>N/A</v>
      </c>
      <c r="I3731" s="32" t="str">
        <f>IF(AND(Businesses!B3732="",Businesses!C3732&lt;&gt;""),0,IF(Businesses!B3732="","N/A",IF(ISNUMBER(Businesses!B3732),Businesses!B3732,0)))</f>
        <v>N/A</v>
      </c>
    </row>
    <row r="3732" spans="2:9">
      <c r="B3732" s="32" t="str">
        <f t="shared" si="117"/>
        <v>N/A</v>
      </c>
      <c r="C3732" s="32" t="str">
        <f>IF(AND(Businesses!D3733="",Businesses!E3733&lt;&gt;""),0,IF(Businesses!D3733="","N/A",IF(ISNUMBER(Businesses!D3733),Businesses!D3733,0)))</f>
        <v>N/A</v>
      </c>
      <c r="D3732" s="32" t="str">
        <f>IF(Businesses!E3733="","N/A",Businesses!E3733)</f>
        <v>N/A</v>
      </c>
      <c r="E3732" s="32" t="str">
        <f>IF(Businesses!F3733="","N/A",Businesses!F3733)</f>
        <v>N/A</v>
      </c>
      <c r="F3732" s="32" t="str">
        <f t="shared" si="116"/>
        <v>N/A</v>
      </c>
      <c r="G3732" s="32" t="str">
        <f>IF(Businesses!G3733="","N/A",Businesses!G3733)</f>
        <v>N/A</v>
      </c>
      <c r="H3732" s="32" t="str">
        <f>IF(Businesses!H3733="","N/A",Businesses!H3733)</f>
        <v>N/A</v>
      </c>
      <c r="I3732" s="32" t="str">
        <f>IF(AND(Businesses!B3733="",Businesses!C3733&lt;&gt;""),0,IF(Businesses!B3733="","N/A",IF(ISNUMBER(Businesses!B3733),Businesses!B3733,0)))</f>
        <v>N/A</v>
      </c>
    </row>
    <row r="3733" spans="2:9">
      <c r="B3733" s="32" t="str">
        <f t="shared" si="117"/>
        <v>N/A</v>
      </c>
      <c r="C3733" s="32" t="str">
        <f>IF(AND(Businesses!D3734="",Businesses!E3734&lt;&gt;""),0,IF(Businesses!D3734="","N/A",IF(ISNUMBER(Businesses!D3734),Businesses!D3734,0)))</f>
        <v>N/A</v>
      </c>
      <c r="D3733" s="32" t="str">
        <f>IF(Businesses!E3734="","N/A",Businesses!E3734)</f>
        <v>N/A</v>
      </c>
      <c r="E3733" s="32" t="str">
        <f>IF(Businesses!F3734="","N/A",Businesses!F3734)</f>
        <v>N/A</v>
      </c>
      <c r="F3733" s="32" t="str">
        <f t="shared" si="116"/>
        <v>N/A</v>
      </c>
      <c r="G3733" s="32" t="str">
        <f>IF(Businesses!G3734="","N/A",Businesses!G3734)</f>
        <v>N/A</v>
      </c>
      <c r="H3733" s="32" t="str">
        <f>IF(Businesses!H3734="","N/A",Businesses!H3734)</f>
        <v>N/A</v>
      </c>
      <c r="I3733" s="32" t="str">
        <f>IF(AND(Businesses!B3734="",Businesses!C3734&lt;&gt;""),0,IF(Businesses!B3734="","N/A",IF(ISNUMBER(Businesses!B3734),Businesses!B3734,0)))</f>
        <v>N/A</v>
      </c>
    </row>
    <row r="3734" spans="2:9">
      <c r="B3734" s="32" t="str">
        <f t="shared" si="117"/>
        <v>N/A</v>
      </c>
      <c r="C3734" s="32" t="str">
        <f>IF(AND(Businesses!D3735="",Businesses!E3735&lt;&gt;""),0,IF(Businesses!D3735="","N/A",IF(ISNUMBER(Businesses!D3735),Businesses!D3735,0)))</f>
        <v>N/A</v>
      </c>
      <c r="D3734" s="32" t="str">
        <f>IF(Businesses!E3735="","N/A",Businesses!E3735)</f>
        <v>N/A</v>
      </c>
      <c r="E3734" s="32" t="str">
        <f>IF(Businesses!F3735="","N/A",Businesses!F3735)</f>
        <v>N/A</v>
      </c>
      <c r="F3734" s="32" t="str">
        <f t="shared" si="116"/>
        <v>N/A</v>
      </c>
      <c r="G3734" s="32" t="str">
        <f>IF(Businesses!G3735="","N/A",Businesses!G3735)</f>
        <v>N/A</v>
      </c>
      <c r="H3734" s="32" t="str">
        <f>IF(Businesses!H3735="","N/A",Businesses!H3735)</f>
        <v>N/A</v>
      </c>
      <c r="I3734" s="32" t="str">
        <f>IF(AND(Businesses!B3735="",Businesses!C3735&lt;&gt;""),0,IF(Businesses!B3735="","N/A",IF(ISNUMBER(Businesses!B3735),Businesses!B3735,0)))</f>
        <v>N/A</v>
      </c>
    </row>
    <row r="3735" spans="2:9">
      <c r="B3735" s="32" t="str">
        <f t="shared" si="117"/>
        <v>N/A</v>
      </c>
      <c r="C3735" s="32" t="str">
        <f>IF(AND(Businesses!D3736="",Businesses!E3736&lt;&gt;""),0,IF(Businesses!D3736="","N/A",IF(ISNUMBER(Businesses!D3736),Businesses!D3736,0)))</f>
        <v>N/A</v>
      </c>
      <c r="D3735" s="32" t="str">
        <f>IF(Businesses!E3736="","N/A",Businesses!E3736)</f>
        <v>N/A</v>
      </c>
      <c r="E3735" s="32" t="str">
        <f>IF(Businesses!F3736="","N/A",Businesses!F3736)</f>
        <v>N/A</v>
      </c>
      <c r="F3735" s="32" t="str">
        <f t="shared" si="116"/>
        <v>N/A</v>
      </c>
      <c r="G3735" s="32" t="str">
        <f>IF(Businesses!G3736="","N/A",Businesses!G3736)</f>
        <v>N/A</v>
      </c>
      <c r="H3735" s="32" t="str">
        <f>IF(Businesses!H3736="","N/A",Businesses!H3736)</f>
        <v>N/A</v>
      </c>
      <c r="I3735" s="32" t="str">
        <f>IF(AND(Businesses!B3736="",Businesses!C3736&lt;&gt;""),0,IF(Businesses!B3736="","N/A",IF(ISNUMBER(Businesses!B3736),Businesses!B3736,0)))</f>
        <v>N/A</v>
      </c>
    </row>
    <row r="3736" spans="2:9">
      <c r="B3736" s="32" t="str">
        <f t="shared" si="117"/>
        <v>N/A</v>
      </c>
      <c r="C3736" s="32" t="str">
        <f>IF(AND(Businesses!D3737="",Businesses!E3737&lt;&gt;""),0,IF(Businesses!D3737="","N/A",IF(ISNUMBER(Businesses!D3737),Businesses!D3737,0)))</f>
        <v>N/A</v>
      </c>
      <c r="D3736" s="32" t="str">
        <f>IF(Businesses!E3737="","N/A",Businesses!E3737)</f>
        <v>N/A</v>
      </c>
      <c r="E3736" s="32" t="str">
        <f>IF(Businesses!F3737="","N/A",Businesses!F3737)</f>
        <v>N/A</v>
      </c>
      <c r="F3736" s="32" t="str">
        <f t="shared" si="116"/>
        <v>N/A</v>
      </c>
      <c r="G3736" s="32" t="str">
        <f>IF(Businesses!G3737="","N/A",Businesses!G3737)</f>
        <v>N/A</v>
      </c>
      <c r="H3736" s="32" t="str">
        <f>IF(Businesses!H3737="","N/A",Businesses!H3737)</f>
        <v>N/A</v>
      </c>
      <c r="I3736" s="32" t="str">
        <f>IF(AND(Businesses!B3737="",Businesses!C3737&lt;&gt;""),0,IF(Businesses!B3737="","N/A",IF(ISNUMBER(Businesses!B3737),Businesses!B3737,0)))</f>
        <v>N/A</v>
      </c>
    </row>
    <row r="3737" spans="2:9">
      <c r="B3737" s="32" t="str">
        <f t="shared" si="117"/>
        <v>N/A</v>
      </c>
      <c r="C3737" s="32" t="str">
        <f>IF(AND(Businesses!D3738="",Businesses!E3738&lt;&gt;""),0,IF(Businesses!D3738="","N/A",IF(ISNUMBER(Businesses!D3738),Businesses!D3738,0)))</f>
        <v>N/A</v>
      </c>
      <c r="D3737" s="32" t="str">
        <f>IF(Businesses!E3738="","N/A",Businesses!E3738)</f>
        <v>N/A</v>
      </c>
      <c r="E3737" s="32" t="str">
        <f>IF(Businesses!F3738="","N/A",Businesses!F3738)</f>
        <v>N/A</v>
      </c>
      <c r="F3737" s="32" t="str">
        <f t="shared" si="116"/>
        <v>N/A</v>
      </c>
      <c r="G3737" s="32" t="str">
        <f>IF(Businesses!G3738="","N/A",Businesses!G3738)</f>
        <v>N/A</v>
      </c>
      <c r="H3737" s="32" t="str">
        <f>IF(Businesses!H3738="","N/A",Businesses!H3738)</f>
        <v>N/A</v>
      </c>
      <c r="I3737" s="32" t="str">
        <f>IF(AND(Businesses!B3738="",Businesses!C3738&lt;&gt;""),0,IF(Businesses!B3738="","N/A",IF(ISNUMBER(Businesses!B3738),Businesses!B3738,0)))</f>
        <v>N/A</v>
      </c>
    </row>
    <row r="3738" spans="2:9">
      <c r="B3738" s="32" t="str">
        <f t="shared" si="117"/>
        <v>N/A</v>
      </c>
      <c r="C3738" s="32" t="str">
        <f>IF(AND(Businesses!D3739="",Businesses!E3739&lt;&gt;""),0,IF(Businesses!D3739="","N/A",IF(ISNUMBER(Businesses!D3739),Businesses!D3739,0)))</f>
        <v>N/A</v>
      </c>
      <c r="D3738" s="32" t="str">
        <f>IF(Businesses!E3739="","N/A",Businesses!E3739)</f>
        <v>N/A</v>
      </c>
      <c r="E3738" s="32" t="str">
        <f>IF(Businesses!F3739="","N/A",Businesses!F3739)</f>
        <v>N/A</v>
      </c>
      <c r="F3738" s="32" t="str">
        <f t="shared" si="116"/>
        <v>N/A</v>
      </c>
      <c r="G3738" s="32" t="str">
        <f>IF(Businesses!G3739="","N/A",Businesses!G3739)</f>
        <v>N/A</v>
      </c>
      <c r="H3738" s="32" t="str">
        <f>IF(Businesses!H3739="","N/A",Businesses!H3739)</f>
        <v>N/A</v>
      </c>
      <c r="I3738" s="32" t="str">
        <f>IF(AND(Businesses!B3739="",Businesses!C3739&lt;&gt;""),0,IF(Businesses!B3739="","N/A",IF(ISNUMBER(Businesses!B3739),Businesses!B3739,0)))</f>
        <v>N/A</v>
      </c>
    </row>
    <row r="3739" spans="2:9">
      <c r="B3739" s="32" t="str">
        <f t="shared" si="117"/>
        <v>N/A</v>
      </c>
      <c r="C3739" s="32" t="str">
        <f>IF(AND(Businesses!D3740="",Businesses!E3740&lt;&gt;""),0,IF(Businesses!D3740="","N/A",IF(ISNUMBER(Businesses!D3740),Businesses!D3740,0)))</f>
        <v>N/A</v>
      </c>
      <c r="D3739" s="32" t="str">
        <f>IF(Businesses!E3740="","N/A",Businesses!E3740)</f>
        <v>N/A</v>
      </c>
      <c r="E3739" s="32" t="str">
        <f>IF(Businesses!F3740="","N/A",Businesses!F3740)</f>
        <v>N/A</v>
      </c>
      <c r="F3739" s="32" t="str">
        <f t="shared" si="116"/>
        <v>N/A</v>
      </c>
      <c r="G3739" s="32" t="str">
        <f>IF(Businesses!G3740="","N/A",Businesses!G3740)</f>
        <v>N/A</v>
      </c>
      <c r="H3739" s="32" t="str">
        <f>IF(Businesses!H3740="","N/A",Businesses!H3740)</f>
        <v>N/A</v>
      </c>
      <c r="I3739" s="32" t="str">
        <f>IF(AND(Businesses!B3740="",Businesses!C3740&lt;&gt;""),0,IF(Businesses!B3740="","N/A",IF(ISNUMBER(Businesses!B3740),Businesses!B3740,0)))</f>
        <v>N/A</v>
      </c>
    </row>
    <row r="3740" spans="2:9">
      <c r="B3740" s="32" t="str">
        <f t="shared" si="117"/>
        <v>N/A</v>
      </c>
      <c r="C3740" s="32" t="str">
        <f>IF(AND(Businesses!D3741="",Businesses!E3741&lt;&gt;""),0,IF(Businesses!D3741="","N/A",IF(ISNUMBER(Businesses!D3741),Businesses!D3741,0)))</f>
        <v>N/A</v>
      </c>
      <c r="D3740" s="32" t="str">
        <f>IF(Businesses!E3741="","N/A",Businesses!E3741)</f>
        <v>N/A</v>
      </c>
      <c r="E3740" s="32" t="str">
        <f>IF(Businesses!F3741="","N/A",Businesses!F3741)</f>
        <v>N/A</v>
      </c>
      <c r="F3740" s="32" t="str">
        <f t="shared" si="116"/>
        <v>N/A</v>
      </c>
      <c r="G3740" s="32" t="str">
        <f>IF(Businesses!G3741="","N/A",Businesses!G3741)</f>
        <v>N/A</v>
      </c>
      <c r="H3740" s="32" t="str">
        <f>IF(Businesses!H3741="","N/A",Businesses!H3741)</f>
        <v>N/A</v>
      </c>
      <c r="I3740" s="32" t="str">
        <f>IF(AND(Businesses!B3741="",Businesses!C3741&lt;&gt;""),0,IF(Businesses!B3741="","N/A",IF(ISNUMBER(Businesses!B3741),Businesses!B3741,0)))</f>
        <v>N/A</v>
      </c>
    </row>
    <row r="3741" spans="2:9">
      <c r="B3741" s="32" t="str">
        <f t="shared" si="117"/>
        <v>N/A</v>
      </c>
      <c r="C3741" s="32" t="str">
        <f>IF(AND(Businesses!D3742="",Businesses!E3742&lt;&gt;""),0,IF(Businesses!D3742="","N/A",IF(ISNUMBER(Businesses!D3742),Businesses!D3742,0)))</f>
        <v>N/A</v>
      </c>
      <c r="D3741" s="32" t="str">
        <f>IF(Businesses!E3742="","N/A",Businesses!E3742)</f>
        <v>N/A</v>
      </c>
      <c r="E3741" s="32" t="str">
        <f>IF(Businesses!F3742="","N/A",Businesses!F3742)</f>
        <v>N/A</v>
      </c>
      <c r="F3741" s="32" t="str">
        <f t="shared" si="116"/>
        <v>N/A</v>
      </c>
      <c r="G3741" s="32" t="str">
        <f>IF(Businesses!G3742="","N/A",Businesses!G3742)</f>
        <v>N/A</v>
      </c>
      <c r="H3741" s="32" t="str">
        <f>IF(Businesses!H3742="","N/A",Businesses!H3742)</f>
        <v>N/A</v>
      </c>
      <c r="I3741" s="32" t="str">
        <f>IF(AND(Businesses!B3742="",Businesses!C3742&lt;&gt;""),0,IF(Businesses!B3742="","N/A",IF(ISNUMBER(Businesses!B3742),Businesses!B3742,0)))</f>
        <v>N/A</v>
      </c>
    </row>
    <row r="3742" spans="2:9">
      <c r="B3742" s="32" t="str">
        <f t="shared" si="117"/>
        <v>N/A</v>
      </c>
      <c r="C3742" s="32" t="str">
        <f>IF(AND(Businesses!D3743="",Businesses!E3743&lt;&gt;""),0,IF(Businesses!D3743="","N/A",IF(ISNUMBER(Businesses!D3743),Businesses!D3743,0)))</f>
        <v>N/A</v>
      </c>
      <c r="D3742" s="32" t="str">
        <f>IF(Businesses!E3743="","N/A",Businesses!E3743)</f>
        <v>N/A</v>
      </c>
      <c r="E3742" s="32" t="str">
        <f>IF(Businesses!F3743="","N/A",Businesses!F3743)</f>
        <v>N/A</v>
      </c>
      <c r="F3742" s="32" t="str">
        <f t="shared" si="116"/>
        <v>N/A</v>
      </c>
      <c r="G3742" s="32" t="str">
        <f>IF(Businesses!G3743="","N/A",Businesses!G3743)</f>
        <v>N/A</v>
      </c>
      <c r="H3742" s="32" t="str">
        <f>IF(Businesses!H3743="","N/A",Businesses!H3743)</f>
        <v>N/A</v>
      </c>
      <c r="I3742" s="32" t="str">
        <f>IF(AND(Businesses!B3743="",Businesses!C3743&lt;&gt;""),0,IF(Businesses!B3743="","N/A",IF(ISNUMBER(Businesses!B3743),Businesses!B3743,0)))</f>
        <v>N/A</v>
      </c>
    </row>
    <row r="3743" spans="2:9">
      <c r="B3743" s="32" t="str">
        <f t="shared" si="117"/>
        <v>N/A</v>
      </c>
      <c r="C3743" s="32" t="str">
        <f>IF(AND(Businesses!D3744="",Businesses!E3744&lt;&gt;""),0,IF(Businesses!D3744="","N/A",IF(ISNUMBER(Businesses!D3744),Businesses!D3744,0)))</f>
        <v>N/A</v>
      </c>
      <c r="D3743" s="32" t="str">
        <f>IF(Businesses!E3744="","N/A",Businesses!E3744)</f>
        <v>N/A</v>
      </c>
      <c r="E3743" s="32" t="str">
        <f>IF(Businesses!F3744="","N/A",Businesses!F3744)</f>
        <v>N/A</v>
      </c>
      <c r="F3743" s="32" t="str">
        <f t="shared" si="116"/>
        <v>N/A</v>
      </c>
      <c r="G3743" s="32" t="str">
        <f>IF(Businesses!G3744="","N/A",Businesses!G3744)</f>
        <v>N/A</v>
      </c>
      <c r="H3743" s="32" t="str">
        <f>IF(Businesses!H3744="","N/A",Businesses!H3744)</f>
        <v>N/A</v>
      </c>
      <c r="I3743" s="32" t="str">
        <f>IF(AND(Businesses!B3744="",Businesses!C3744&lt;&gt;""),0,IF(Businesses!B3744="","N/A",IF(ISNUMBER(Businesses!B3744),Businesses!B3744,0)))</f>
        <v>N/A</v>
      </c>
    </row>
    <row r="3744" spans="2:9">
      <c r="B3744" s="32" t="str">
        <f t="shared" si="117"/>
        <v>N/A</v>
      </c>
      <c r="C3744" s="32" t="str">
        <f>IF(AND(Businesses!D3745="",Businesses!E3745&lt;&gt;""),0,IF(Businesses!D3745="","N/A",IF(ISNUMBER(Businesses!D3745),Businesses!D3745,0)))</f>
        <v>N/A</v>
      </c>
      <c r="D3744" s="32" t="str">
        <f>IF(Businesses!E3745="","N/A",Businesses!E3745)</f>
        <v>N/A</v>
      </c>
      <c r="E3744" s="32" t="str">
        <f>IF(Businesses!F3745="","N/A",Businesses!F3745)</f>
        <v>N/A</v>
      </c>
      <c r="F3744" s="32" t="str">
        <f t="shared" si="116"/>
        <v>N/A</v>
      </c>
      <c r="G3744" s="32" t="str">
        <f>IF(Businesses!G3745="","N/A",Businesses!G3745)</f>
        <v>N/A</v>
      </c>
      <c r="H3744" s="32" t="str">
        <f>IF(Businesses!H3745="","N/A",Businesses!H3745)</f>
        <v>N/A</v>
      </c>
      <c r="I3744" s="32" t="str">
        <f>IF(AND(Businesses!B3745="",Businesses!C3745&lt;&gt;""),0,IF(Businesses!B3745="","N/A",IF(ISNUMBER(Businesses!B3745),Businesses!B3745,0)))</f>
        <v>N/A</v>
      </c>
    </row>
    <row r="3745" spans="2:9">
      <c r="B3745" s="32" t="str">
        <f t="shared" si="117"/>
        <v>N/A</v>
      </c>
      <c r="C3745" s="32" t="str">
        <f>IF(AND(Businesses!D3746="",Businesses!E3746&lt;&gt;""),0,IF(Businesses!D3746="","N/A",IF(ISNUMBER(Businesses!D3746),Businesses!D3746,0)))</f>
        <v>N/A</v>
      </c>
      <c r="D3745" s="32" t="str">
        <f>IF(Businesses!E3746="","N/A",Businesses!E3746)</f>
        <v>N/A</v>
      </c>
      <c r="E3745" s="32" t="str">
        <f>IF(Businesses!F3746="","N/A",Businesses!F3746)</f>
        <v>N/A</v>
      </c>
      <c r="F3745" s="32" t="str">
        <f t="shared" si="116"/>
        <v>N/A</v>
      </c>
      <c r="G3745" s="32" t="str">
        <f>IF(Businesses!G3746="","N/A",Businesses!G3746)</f>
        <v>N/A</v>
      </c>
      <c r="H3745" s="32" t="str">
        <f>IF(Businesses!H3746="","N/A",Businesses!H3746)</f>
        <v>N/A</v>
      </c>
      <c r="I3745" s="32" t="str">
        <f>IF(AND(Businesses!B3746="",Businesses!C3746&lt;&gt;""),0,IF(Businesses!B3746="","N/A",IF(ISNUMBER(Businesses!B3746),Businesses!B3746,0)))</f>
        <v>N/A</v>
      </c>
    </row>
    <row r="3746" spans="2:9">
      <c r="B3746" s="32" t="str">
        <f t="shared" si="117"/>
        <v>N/A</v>
      </c>
      <c r="C3746" s="32" t="str">
        <f>IF(AND(Businesses!D3747="",Businesses!E3747&lt;&gt;""),0,IF(Businesses!D3747="","N/A",IF(ISNUMBER(Businesses!D3747),Businesses!D3747,0)))</f>
        <v>N/A</v>
      </c>
      <c r="D3746" s="32" t="str">
        <f>IF(Businesses!E3747="","N/A",Businesses!E3747)</f>
        <v>N/A</v>
      </c>
      <c r="E3746" s="32" t="str">
        <f>IF(Businesses!F3747="","N/A",Businesses!F3747)</f>
        <v>N/A</v>
      </c>
      <c r="F3746" s="32" t="str">
        <f t="shared" si="116"/>
        <v>N/A</v>
      </c>
      <c r="G3746" s="32" t="str">
        <f>IF(Businesses!G3747="","N/A",Businesses!G3747)</f>
        <v>N/A</v>
      </c>
      <c r="H3746" s="32" t="str">
        <f>IF(Businesses!H3747="","N/A",Businesses!H3747)</f>
        <v>N/A</v>
      </c>
      <c r="I3746" s="32" t="str">
        <f>IF(AND(Businesses!B3747="",Businesses!C3747&lt;&gt;""),0,IF(Businesses!B3747="","N/A",IF(ISNUMBER(Businesses!B3747),Businesses!B3747,0)))</f>
        <v>N/A</v>
      </c>
    </row>
    <row r="3747" spans="2:9">
      <c r="B3747" s="32" t="str">
        <f t="shared" si="117"/>
        <v>N/A</v>
      </c>
      <c r="C3747" s="32" t="str">
        <f>IF(AND(Businesses!D3748="",Businesses!E3748&lt;&gt;""),0,IF(Businesses!D3748="","N/A",IF(ISNUMBER(Businesses!D3748),Businesses!D3748,0)))</f>
        <v>N/A</v>
      </c>
      <c r="D3747" s="32" t="str">
        <f>IF(Businesses!E3748="","N/A",Businesses!E3748)</f>
        <v>N/A</v>
      </c>
      <c r="E3747" s="32" t="str">
        <f>IF(Businesses!F3748="","N/A",Businesses!F3748)</f>
        <v>N/A</v>
      </c>
      <c r="F3747" s="32" t="str">
        <f t="shared" si="116"/>
        <v>N/A</v>
      </c>
      <c r="G3747" s="32" t="str">
        <f>IF(Businesses!G3748="","N/A",Businesses!G3748)</f>
        <v>N/A</v>
      </c>
      <c r="H3747" s="32" t="str">
        <f>IF(Businesses!H3748="","N/A",Businesses!H3748)</f>
        <v>N/A</v>
      </c>
      <c r="I3747" s="32" t="str">
        <f>IF(AND(Businesses!B3748="",Businesses!C3748&lt;&gt;""),0,IF(Businesses!B3748="","N/A",IF(ISNUMBER(Businesses!B3748),Businesses!B3748,0)))</f>
        <v>N/A</v>
      </c>
    </row>
    <row r="3748" spans="2:9">
      <c r="B3748" s="32" t="str">
        <f t="shared" si="117"/>
        <v>N/A</v>
      </c>
      <c r="C3748" s="32" t="str">
        <f>IF(AND(Businesses!D3749="",Businesses!E3749&lt;&gt;""),0,IF(Businesses!D3749="","N/A",IF(ISNUMBER(Businesses!D3749),Businesses!D3749,0)))</f>
        <v>N/A</v>
      </c>
      <c r="D3748" s="32" t="str">
        <f>IF(Businesses!E3749="","N/A",Businesses!E3749)</f>
        <v>N/A</v>
      </c>
      <c r="E3748" s="32" t="str">
        <f>IF(Businesses!F3749="","N/A",Businesses!F3749)</f>
        <v>N/A</v>
      </c>
      <c r="F3748" s="32" t="str">
        <f t="shared" si="116"/>
        <v>N/A</v>
      </c>
      <c r="G3748" s="32" t="str">
        <f>IF(Businesses!G3749="","N/A",Businesses!G3749)</f>
        <v>N/A</v>
      </c>
      <c r="H3748" s="32" t="str">
        <f>IF(Businesses!H3749="","N/A",Businesses!H3749)</f>
        <v>N/A</v>
      </c>
      <c r="I3748" s="32" t="str">
        <f>IF(AND(Businesses!B3749="",Businesses!C3749&lt;&gt;""),0,IF(Businesses!B3749="","N/A",IF(ISNUMBER(Businesses!B3749),Businesses!B3749,0)))</f>
        <v>N/A</v>
      </c>
    </row>
    <row r="3749" spans="2:9">
      <c r="B3749" s="32" t="str">
        <f t="shared" si="117"/>
        <v>N/A</v>
      </c>
      <c r="C3749" s="32" t="str">
        <f>IF(AND(Businesses!D3750="",Businesses!E3750&lt;&gt;""),0,IF(Businesses!D3750="","N/A",IF(ISNUMBER(Businesses!D3750),Businesses!D3750,0)))</f>
        <v>N/A</v>
      </c>
      <c r="D3749" s="32" t="str">
        <f>IF(Businesses!E3750="","N/A",Businesses!E3750)</f>
        <v>N/A</v>
      </c>
      <c r="E3749" s="32" t="str">
        <f>IF(Businesses!F3750="","N/A",Businesses!F3750)</f>
        <v>N/A</v>
      </c>
      <c r="F3749" s="32" t="str">
        <f t="shared" si="116"/>
        <v>N/A</v>
      </c>
      <c r="G3749" s="32" t="str">
        <f>IF(Businesses!G3750="","N/A",Businesses!G3750)</f>
        <v>N/A</v>
      </c>
      <c r="H3749" s="32" t="str">
        <f>IF(Businesses!H3750="","N/A",Businesses!H3750)</f>
        <v>N/A</v>
      </c>
      <c r="I3749" s="32" t="str">
        <f>IF(AND(Businesses!B3750="",Businesses!C3750&lt;&gt;""),0,IF(Businesses!B3750="","N/A",IF(ISNUMBER(Businesses!B3750),Businesses!B3750,0)))</f>
        <v>N/A</v>
      </c>
    </row>
    <row r="3750" spans="2:9">
      <c r="B3750" s="32" t="str">
        <f t="shared" si="117"/>
        <v>N/A</v>
      </c>
      <c r="C3750" s="32" t="str">
        <f>IF(AND(Businesses!D3751="",Businesses!E3751&lt;&gt;""),0,IF(Businesses!D3751="","N/A",IF(ISNUMBER(Businesses!D3751),Businesses!D3751,0)))</f>
        <v>N/A</v>
      </c>
      <c r="D3750" s="32" t="str">
        <f>IF(Businesses!E3751="","N/A",Businesses!E3751)</f>
        <v>N/A</v>
      </c>
      <c r="E3750" s="32" t="str">
        <f>IF(Businesses!F3751="","N/A",Businesses!F3751)</f>
        <v>N/A</v>
      </c>
      <c r="F3750" s="32" t="str">
        <f t="shared" si="116"/>
        <v>N/A</v>
      </c>
      <c r="G3750" s="32" t="str">
        <f>IF(Businesses!G3751="","N/A",Businesses!G3751)</f>
        <v>N/A</v>
      </c>
      <c r="H3750" s="32" t="str">
        <f>IF(Businesses!H3751="","N/A",Businesses!H3751)</f>
        <v>N/A</v>
      </c>
      <c r="I3750" s="32" t="str">
        <f>IF(AND(Businesses!B3751="",Businesses!C3751&lt;&gt;""),0,IF(Businesses!B3751="","N/A",IF(ISNUMBER(Businesses!B3751),Businesses!B3751,0)))</f>
        <v>N/A</v>
      </c>
    </row>
    <row r="3751" spans="2:9">
      <c r="B3751" s="32" t="str">
        <f t="shared" si="117"/>
        <v>N/A</v>
      </c>
      <c r="C3751" s="32" t="str">
        <f>IF(AND(Businesses!D3752="",Businesses!E3752&lt;&gt;""),0,IF(Businesses!D3752="","N/A",IF(ISNUMBER(Businesses!D3752),Businesses!D3752,0)))</f>
        <v>N/A</v>
      </c>
      <c r="D3751" s="32" t="str">
        <f>IF(Businesses!E3752="","N/A",Businesses!E3752)</f>
        <v>N/A</v>
      </c>
      <c r="E3751" s="32" t="str">
        <f>IF(Businesses!F3752="","N/A",Businesses!F3752)</f>
        <v>N/A</v>
      </c>
      <c r="F3751" s="32" t="str">
        <f t="shared" si="116"/>
        <v>N/A</v>
      </c>
      <c r="G3751" s="32" t="str">
        <f>IF(Businesses!G3752="","N/A",Businesses!G3752)</f>
        <v>N/A</v>
      </c>
      <c r="H3751" s="32" t="str">
        <f>IF(Businesses!H3752="","N/A",Businesses!H3752)</f>
        <v>N/A</v>
      </c>
      <c r="I3751" s="32" t="str">
        <f>IF(AND(Businesses!B3752="",Businesses!C3752&lt;&gt;""),0,IF(Businesses!B3752="","N/A",IF(ISNUMBER(Businesses!B3752),Businesses!B3752,0)))</f>
        <v>N/A</v>
      </c>
    </row>
    <row r="3752" spans="2:9">
      <c r="B3752" s="32" t="str">
        <f t="shared" si="117"/>
        <v>N/A</v>
      </c>
      <c r="C3752" s="32" t="str">
        <f>IF(AND(Businesses!D3753="",Businesses!E3753&lt;&gt;""),0,IF(Businesses!D3753="","N/A",IF(ISNUMBER(Businesses!D3753),Businesses!D3753,0)))</f>
        <v>N/A</v>
      </c>
      <c r="D3752" s="32" t="str">
        <f>IF(Businesses!E3753="","N/A",Businesses!E3753)</f>
        <v>N/A</v>
      </c>
      <c r="E3752" s="32" t="str">
        <f>IF(Businesses!F3753="","N/A",Businesses!F3753)</f>
        <v>N/A</v>
      </c>
      <c r="F3752" s="32" t="str">
        <f t="shared" si="116"/>
        <v>N/A</v>
      </c>
      <c r="G3752" s="32" t="str">
        <f>IF(Businesses!G3753="","N/A",Businesses!G3753)</f>
        <v>N/A</v>
      </c>
      <c r="H3752" s="32" t="str">
        <f>IF(Businesses!H3753="","N/A",Businesses!H3753)</f>
        <v>N/A</v>
      </c>
      <c r="I3752" s="32" t="str">
        <f>IF(AND(Businesses!B3753="",Businesses!C3753&lt;&gt;""),0,IF(Businesses!B3753="","N/A",IF(ISNUMBER(Businesses!B3753),Businesses!B3753,0)))</f>
        <v>N/A</v>
      </c>
    </row>
    <row r="3753" spans="2:9">
      <c r="B3753" s="32" t="str">
        <f t="shared" si="117"/>
        <v>N/A</v>
      </c>
      <c r="C3753" s="32" t="str">
        <f>IF(AND(Businesses!D3754="",Businesses!E3754&lt;&gt;""),0,IF(Businesses!D3754="","N/A",IF(ISNUMBER(Businesses!D3754),Businesses!D3754,0)))</f>
        <v>N/A</v>
      </c>
      <c r="D3753" s="32" t="str">
        <f>IF(Businesses!E3754="","N/A",Businesses!E3754)</f>
        <v>N/A</v>
      </c>
      <c r="E3753" s="32" t="str">
        <f>IF(Businesses!F3754="","N/A",Businesses!F3754)</f>
        <v>N/A</v>
      </c>
      <c r="F3753" s="32" t="str">
        <f t="shared" si="116"/>
        <v>N/A</v>
      </c>
      <c r="G3753" s="32" t="str">
        <f>IF(Businesses!G3754="","N/A",Businesses!G3754)</f>
        <v>N/A</v>
      </c>
      <c r="H3753" s="32" t="str">
        <f>IF(Businesses!H3754="","N/A",Businesses!H3754)</f>
        <v>N/A</v>
      </c>
      <c r="I3753" s="32" t="str">
        <f>IF(AND(Businesses!B3754="",Businesses!C3754&lt;&gt;""),0,IF(Businesses!B3754="","N/A",IF(ISNUMBER(Businesses!B3754),Businesses!B3754,0)))</f>
        <v>N/A</v>
      </c>
    </row>
    <row r="3754" spans="2:9">
      <c r="B3754" s="32" t="str">
        <f t="shared" si="117"/>
        <v>N/A</v>
      </c>
      <c r="C3754" s="32" t="str">
        <f>IF(AND(Businesses!D3755="",Businesses!E3755&lt;&gt;""),0,IF(Businesses!D3755="","N/A",IF(ISNUMBER(Businesses!D3755),Businesses!D3755,0)))</f>
        <v>N/A</v>
      </c>
      <c r="D3754" s="32" t="str">
        <f>IF(Businesses!E3755="","N/A",Businesses!E3755)</f>
        <v>N/A</v>
      </c>
      <c r="E3754" s="32" t="str">
        <f>IF(Businesses!F3755="","N/A",Businesses!F3755)</f>
        <v>N/A</v>
      </c>
      <c r="F3754" s="32" t="str">
        <f t="shared" si="116"/>
        <v>N/A</v>
      </c>
      <c r="G3754" s="32" t="str">
        <f>IF(Businesses!G3755="","N/A",Businesses!G3755)</f>
        <v>N/A</v>
      </c>
      <c r="H3754" s="32" t="str">
        <f>IF(Businesses!H3755="","N/A",Businesses!H3755)</f>
        <v>N/A</v>
      </c>
      <c r="I3754" s="32" t="str">
        <f>IF(AND(Businesses!B3755="",Businesses!C3755&lt;&gt;""),0,IF(Businesses!B3755="","N/A",IF(ISNUMBER(Businesses!B3755),Businesses!B3755,0)))</f>
        <v>N/A</v>
      </c>
    </row>
    <row r="3755" spans="2:9">
      <c r="B3755" s="32" t="str">
        <f t="shared" si="117"/>
        <v>N/A</v>
      </c>
      <c r="C3755" s="32" t="str">
        <f>IF(AND(Businesses!D3756="",Businesses!E3756&lt;&gt;""),0,IF(Businesses!D3756="","N/A",IF(ISNUMBER(Businesses!D3756),Businesses!D3756,0)))</f>
        <v>N/A</v>
      </c>
      <c r="D3755" s="32" t="str">
        <f>IF(Businesses!E3756="","N/A",Businesses!E3756)</f>
        <v>N/A</v>
      </c>
      <c r="E3755" s="32" t="str">
        <f>IF(Businesses!F3756="","N/A",Businesses!F3756)</f>
        <v>N/A</v>
      </c>
      <c r="F3755" s="32" t="str">
        <f t="shared" si="116"/>
        <v>N/A</v>
      </c>
      <c r="G3755" s="32" t="str">
        <f>IF(Businesses!G3756="","N/A",Businesses!G3756)</f>
        <v>N/A</v>
      </c>
      <c r="H3755" s="32" t="str">
        <f>IF(Businesses!H3756="","N/A",Businesses!H3756)</f>
        <v>N/A</v>
      </c>
      <c r="I3755" s="32" t="str">
        <f>IF(AND(Businesses!B3756="",Businesses!C3756&lt;&gt;""),0,IF(Businesses!B3756="","N/A",IF(ISNUMBER(Businesses!B3756),Businesses!B3756,0)))</f>
        <v>N/A</v>
      </c>
    </row>
    <row r="3756" spans="2:9">
      <c r="B3756" s="32" t="str">
        <f t="shared" si="117"/>
        <v>N/A</v>
      </c>
      <c r="C3756" s="32" t="str">
        <f>IF(AND(Businesses!D3757="",Businesses!E3757&lt;&gt;""),0,IF(Businesses!D3757="","N/A",IF(ISNUMBER(Businesses!D3757),Businesses!D3757,0)))</f>
        <v>N/A</v>
      </c>
      <c r="D3756" s="32" t="str">
        <f>IF(Businesses!E3757="","N/A",Businesses!E3757)</f>
        <v>N/A</v>
      </c>
      <c r="E3756" s="32" t="str">
        <f>IF(Businesses!F3757="","N/A",Businesses!F3757)</f>
        <v>N/A</v>
      </c>
      <c r="F3756" s="32" t="str">
        <f t="shared" si="116"/>
        <v>N/A</v>
      </c>
      <c r="G3756" s="32" t="str">
        <f>IF(Businesses!G3757="","N/A",Businesses!G3757)</f>
        <v>N/A</v>
      </c>
      <c r="H3756" s="32" t="str">
        <f>IF(Businesses!H3757="","N/A",Businesses!H3757)</f>
        <v>N/A</v>
      </c>
      <c r="I3756" s="32" t="str">
        <f>IF(AND(Businesses!B3757="",Businesses!C3757&lt;&gt;""),0,IF(Businesses!B3757="","N/A",IF(ISNUMBER(Businesses!B3757),Businesses!B3757,0)))</f>
        <v>N/A</v>
      </c>
    </row>
    <row r="3757" spans="2:9">
      <c r="B3757" s="32" t="str">
        <f t="shared" si="117"/>
        <v>N/A</v>
      </c>
      <c r="C3757" s="32" t="str">
        <f>IF(AND(Businesses!D3758="",Businesses!E3758&lt;&gt;""),0,IF(Businesses!D3758="","N/A",IF(ISNUMBER(Businesses!D3758),Businesses!D3758,0)))</f>
        <v>N/A</v>
      </c>
      <c r="D3757" s="32" t="str">
        <f>IF(Businesses!E3758="","N/A",Businesses!E3758)</f>
        <v>N/A</v>
      </c>
      <c r="E3757" s="32" t="str">
        <f>IF(Businesses!F3758="","N/A",Businesses!F3758)</f>
        <v>N/A</v>
      </c>
      <c r="F3757" s="32" t="str">
        <f t="shared" si="116"/>
        <v>N/A</v>
      </c>
      <c r="G3757" s="32" t="str">
        <f>IF(Businesses!G3758="","N/A",Businesses!G3758)</f>
        <v>N/A</v>
      </c>
      <c r="H3757" s="32" t="str">
        <f>IF(Businesses!H3758="","N/A",Businesses!H3758)</f>
        <v>N/A</v>
      </c>
      <c r="I3757" s="32" t="str">
        <f>IF(AND(Businesses!B3758="",Businesses!C3758&lt;&gt;""),0,IF(Businesses!B3758="","N/A",IF(ISNUMBER(Businesses!B3758),Businesses!B3758,0)))</f>
        <v>N/A</v>
      </c>
    </row>
    <row r="3758" spans="2:9">
      <c r="B3758" s="32" t="str">
        <f t="shared" si="117"/>
        <v>N/A</v>
      </c>
      <c r="C3758" s="32" t="str">
        <f>IF(AND(Businesses!D3759="",Businesses!E3759&lt;&gt;""),0,IF(Businesses!D3759="","N/A",IF(ISNUMBER(Businesses!D3759),Businesses!D3759,0)))</f>
        <v>N/A</v>
      </c>
      <c r="D3758" s="32" t="str">
        <f>IF(Businesses!E3759="","N/A",Businesses!E3759)</f>
        <v>N/A</v>
      </c>
      <c r="E3758" s="32" t="str">
        <f>IF(Businesses!F3759="","N/A",Businesses!F3759)</f>
        <v>N/A</v>
      </c>
      <c r="F3758" s="32" t="str">
        <f t="shared" si="116"/>
        <v>N/A</v>
      </c>
      <c r="G3758" s="32" t="str">
        <f>IF(Businesses!G3759="","N/A",Businesses!G3759)</f>
        <v>N/A</v>
      </c>
      <c r="H3758" s="32" t="str">
        <f>IF(Businesses!H3759="","N/A",Businesses!H3759)</f>
        <v>N/A</v>
      </c>
      <c r="I3758" s="32" t="str">
        <f>IF(AND(Businesses!B3759="",Businesses!C3759&lt;&gt;""),0,IF(Businesses!B3759="","N/A",IF(ISNUMBER(Businesses!B3759),Businesses!B3759,0)))</f>
        <v>N/A</v>
      </c>
    </row>
    <row r="3759" spans="2:9">
      <c r="B3759" s="32" t="str">
        <f t="shared" si="117"/>
        <v>N/A</v>
      </c>
      <c r="C3759" s="32" t="str">
        <f>IF(AND(Businesses!D3760="",Businesses!E3760&lt;&gt;""),0,IF(Businesses!D3760="","N/A",IF(ISNUMBER(Businesses!D3760),Businesses!D3760,0)))</f>
        <v>N/A</v>
      </c>
      <c r="D3759" s="32" t="str">
        <f>IF(Businesses!E3760="","N/A",Businesses!E3760)</f>
        <v>N/A</v>
      </c>
      <c r="E3759" s="32" t="str">
        <f>IF(Businesses!F3760="","N/A",Businesses!F3760)</f>
        <v>N/A</v>
      </c>
      <c r="F3759" s="32" t="str">
        <f t="shared" si="116"/>
        <v>N/A</v>
      </c>
      <c r="G3759" s="32" t="str">
        <f>IF(Businesses!G3760="","N/A",Businesses!G3760)</f>
        <v>N/A</v>
      </c>
      <c r="H3759" s="32" t="str">
        <f>IF(Businesses!H3760="","N/A",Businesses!H3760)</f>
        <v>N/A</v>
      </c>
      <c r="I3759" s="32" t="str">
        <f>IF(AND(Businesses!B3760="",Businesses!C3760&lt;&gt;""),0,IF(Businesses!B3760="","N/A",IF(ISNUMBER(Businesses!B3760),Businesses!B3760,0)))</f>
        <v>N/A</v>
      </c>
    </row>
    <row r="3760" spans="2:9">
      <c r="B3760" s="32" t="str">
        <f t="shared" si="117"/>
        <v>N/A</v>
      </c>
      <c r="C3760" s="32" t="str">
        <f>IF(AND(Businesses!D3761="",Businesses!E3761&lt;&gt;""),0,IF(Businesses!D3761="","N/A",IF(ISNUMBER(Businesses!D3761),Businesses!D3761,0)))</f>
        <v>N/A</v>
      </c>
      <c r="D3760" s="32" t="str">
        <f>IF(Businesses!E3761="","N/A",Businesses!E3761)</f>
        <v>N/A</v>
      </c>
      <c r="E3760" s="32" t="str">
        <f>IF(Businesses!F3761="","N/A",Businesses!F3761)</f>
        <v>N/A</v>
      </c>
      <c r="F3760" s="32" t="str">
        <f t="shared" si="116"/>
        <v>N/A</v>
      </c>
      <c r="G3760" s="32" t="str">
        <f>IF(Businesses!G3761="","N/A",Businesses!G3761)</f>
        <v>N/A</v>
      </c>
      <c r="H3760" s="32" t="str">
        <f>IF(Businesses!H3761="","N/A",Businesses!H3761)</f>
        <v>N/A</v>
      </c>
      <c r="I3760" s="32" t="str">
        <f>IF(AND(Businesses!B3761="",Businesses!C3761&lt;&gt;""),0,IF(Businesses!B3761="","N/A",IF(ISNUMBER(Businesses!B3761),Businesses!B3761,0)))</f>
        <v>N/A</v>
      </c>
    </row>
    <row r="3761" spans="2:9">
      <c r="B3761" s="32" t="str">
        <f t="shared" si="117"/>
        <v>N/A</v>
      </c>
      <c r="C3761" s="32" t="str">
        <f>IF(AND(Businesses!D3762="",Businesses!E3762&lt;&gt;""),0,IF(Businesses!D3762="","N/A",IF(ISNUMBER(Businesses!D3762),Businesses!D3762,0)))</f>
        <v>N/A</v>
      </c>
      <c r="D3761" s="32" t="str">
        <f>IF(Businesses!E3762="","N/A",Businesses!E3762)</f>
        <v>N/A</v>
      </c>
      <c r="E3761" s="32" t="str">
        <f>IF(Businesses!F3762="","N/A",Businesses!F3762)</f>
        <v>N/A</v>
      </c>
      <c r="F3761" s="32" t="str">
        <f t="shared" si="116"/>
        <v>N/A</v>
      </c>
      <c r="G3761" s="32" t="str">
        <f>IF(Businesses!G3762="","N/A",Businesses!G3762)</f>
        <v>N/A</v>
      </c>
      <c r="H3761" s="32" t="str">
        <f>IF(Businesses!H3762="","N/A",Businesses!H3762)</f>
        <v>N/A</v>
      </c>
      <c r="I3761" s="32" t="str">
        <f>IF(AND(Businesses!B3762="",Businesses!C3762&lt;&gt;""),0,IF(Businesses!B3762="","N/A",IF(ISNUMBER(Businesses!B3762),Businesses!B3762,0)))</f>
        <v>N/A</v>
      </c>
    </row>
    <row r="3762" spans="2:9">
      <c r="B3762" s="32" t="str">
        <f t="shared" si="117"/>
        <v>N/A</v>
      </c>
      <c r="C3762" s="32" t="str">
        <f>IF(AND(Businesses!D3763="",Businesses!E3763&lt;&gt;""),0,IF(Businesses!D3763="","N/A",IF(ISNUMBER(Businesses!D3763),Businesses!D3763,0)))</f>
        <v>N/A</v>
      </c>
      <c r="D3762" s="32" t="str">
        <f>IF(Businesses!E3763="","N/A",Businesses!E3763)</f>
        <v>N/A</v>
      </c>
      <c r="E3762" s="32" t="str">
        <f>IF(Businesses!F3763="","N/A",Businesses!F3763)</f>
        <v>N/A</v>
      </c>
      <c r="F3762" s="32" t="str">
        <f t="shared" si="116"/>
        <v>N/A</v>
      </c>
      <c r="G3762" s="32" t="str">
        <f>IF(Businesses!G3763="","N/A",Businesses!G3763)</f>
        <v>N/A</v>
      </c>
      <c r="H3762" s="32" t="str">
        <f>IF(Businesses!H3763="","N/A",Businesses!H3763)</f>
        <v>N/A</v>
      </c>
      <c r="I3762" s="32" t="str">
        <f>IF(AND(Businesses!B3763="",Businesses!C3763&lt;&gt;""),0,IF(Businesses!B3763="","N/A",IF(ISNUMBER(Businesses!B3763),Businesses!B3763,0)))</f>
        <v>N/A</v>
      </c>
    </row>
    <row r="3763" spans="2:9">
      <c r="B3763" s="32" t="str">
        <f t="shared" si="117"/>
        <v>N/A</v>
      </c>
      <c r="C3763" s="32" t="str">
        <f>IF(AND(Businesses!D3764="",Businesses!E3764&lt;&gt;""),0,IF(Businesses!D3764="","N/A",IF(ISNUMBER(Businesses!D3764),Businesses!D3764,0)))</f>
        <v>N/A</v>
      </c>
      <c r="D3763" s="32" t="str">
        <f>IF(Businesses!E3764="","N/A",Businesses!E3764)</f>
        <v>N/A</v>
      </c>
      <c r="E3763" s="32" t="str">
        <f>IF(Businesses!F3764="","N/A",Businesses!F3764)</f>
        <v>N/A</v>
      </c>
      <c r="F3763" s="32" t="str">
        <f t="shared" si="116"/>
        <v>N/A</v>
      </c>
      <c r="G3763" s="32" t="str">
        <f>IF(Businesses!G3764="","N/A",Businesses!G3764)</f>
        <v>N/A</v>
      </c>
      <c r="H3763" s="32" t="str">
        <f>IF(Businesses!H3764="","N/A",Businesses!H3764)</f>
        <v>N/A</v>
      </c>
      <c r="I3763" s="32" t="str">
        <f>IF(AND(Businesses!B3764="",Businesses!C3764&lt;&gt;""),0,IF(Businesses!B3764="","N/A",IF(ISNUMBER(Businesses!B3764),Businesses!B3764,0)))</f>
        <v>N/A</v>
      </c>
    </row>
    <row r="3764" spans="2:9">
      <c r="B3764" s="32" t="str">
        <f t="shared" si="117"/>
        <v>N/A</v>
      </c>
      <c r="C3764" s="32" t="str">
        <f>IF(AND(Businesses!D3765="",Businesses!E3765&lt;&gt;""),0,IF(Businesses!D3765="","N/A",IF(ISNUMBER(Businesses!D3765),Businesses!D3765,0)))</f>
        <v>N/A</v>
      </c>
      <c r="D3764" s="32" t="str">
        <f>IF(Businesses!E3765="","N/A",Businesses!E3765)</f>
        <v>N/A</v>
      </c>
      <c r="E3764" s="32" t="str">
        <f>IF(Businesses!F3765="","N/A",Businesses!F3765)</f>
        <v>N/A</v>
      </c>
      <c r="F3764" s="32" t="str">
        <f t="shared" si="116"/>
        <v>N/A</v>
      </c>
      <c r="G3764" s="32" t="str">
        <f>IF(Businesses!G3765="","N/A",Businesses!G3765)</f>
        <v>N/A</v>
      </c>
      <c r="H3764" s="32" t="str">
        <f>IF(Businesses!H3765="","N/A",Businesses!H3765)</f>
        <v>N/A</v>
      </c>
      <c r="I3764" s="32" t="str">
        <f>IF(AND(Businesses!B3765="",Businesses!C3765&lt;&gt;""),0,IF(Businesses!B3765="","N/A",IF(ISNUMBER(Businesses!B3765),Businesses!B3765,0)))</f>
        <v>N/A</v>
      </c>
    </row>
    <row r="3765" spans="2:9">
      <c r="B3765" s="32" t="str">
        <f t="shared" si="117"/>
        <v>N/A</v>
      </c>
      <c r="C3765" s="32" t="str">
        <f>IF(AND(Businesses!D3766="",Businesses!E3766&lt;&gt;""),0,IF(Businesses!D3766="","N/A",IF(ISNUMBER(Businesses!D3766),Businesses!D3766,0)))</f>
        <v>N/A</v>
      </c>
      <c r="D3765" s="32" t="str">
        <f>IF(Businesses!E3766="","N/A",Businesses!E3766)</f>
        <v>N/A</v>
      </c>
      <c r="E3765" s="32" t="str">
        <f>IF(Businesses!F3766="","N/A",Businesses!F3766)</f>
        <v>N/A</v>
      </c>
      <c r="F3765" s="32" t="str">
        <f t="shared" si="116"/>
        <v>N/A</v>
      </c>
      <c r="G3765" s="32" t="str">
        <f>IF(Businesses!G3766="","N/A",Businesses!G3766)</f>
        <v>N/A</v>
      </c>
      <c r="H3765" s="32" t="str">
        <f>IF(Businesses!H3766="","N/A",Businesses!H3766)</f>
        <v>N/A</v>
      </c>
      <c r="I3765" s="32" t="str">
        <f>IF(AND(Businesses!B3766="",Businesses!C3766&lt;&gt;""),0,IF(Businesses!B3766="","N/A",IF(ISNUMBER(Businesses!B3766),Businesses!B3766,0)))</f>
        <v>N/A</v>
      </c>
    </row>
    <row r="3766" spans="2:9">
      <c r="B3766" s="32" t="str">
        <f t="shared" si="117"/>
        <v>N/A</v>
      </c>
      <c r="C3766" s="32" t="str">
        <f>IF(AND(Businesses!D3767="",Businesses!E3767&lt;&gt;""),0,IF(Businesses!D3767="","N/A",IF(ISNUMBER(Businesses!D3767),Businesses!D3767,0)))</f>
        <v>N/A</v>
      </c>
      <c r="D3766" s="32" t="str">
        <f>IF(Businesses!E3767="","N/A",Businesses!E3767)</f>
        <v>N/A</v>
      </c>
      <c r="E3766" s="32" t="str">
        <f>IF(Businesses!F3767="","N/A",Businesses!F3767)</f>
        <v>N/A</v>
      </c>
      <c r="F3766" s="32" t="str">
        <f t="shared" si="116"/>
        <v>N/A</v>
      </c>
      <c r="G3766" s="32" t="str">
        <f>IF(Businesses!G3767="","N/A",Businesses!G3767)</f>
        <v>N/A</v>
      </c>
      <c r="H3766" s="32" t="str">
        <f>IF(Businesses!H3767="","N/A",Businesses!H3767)</f>
        <v>N/A</v>
      </c>
      <c r="I3766" s="32" t="str">
        <f>IF(AND(Businesses!B3767="",Businesses!C3767&lt;&gt;""),0,IF(Businesses!B3767="","N/A",IF(ISNUMBER(Businesses!B3767),Businesses!B3767,0)))</f>
        <v>N/A</v>
      </c>
    </row>
    <row r="3767" spans="2:9">
      <c r="B3767" s="32" t="str">
        <f t="shared" si="117"/>
        <v>N/A</v>
      </c>
      <c r="C3767" s="32" t="str">
        <f>IF(AND(Businesses!D3768="",Businesses!E3768&lt;&gt;""),0,IF(Businesses!D3768="","N/A",IF(ISNUMBER(Businesses!D3768),Businesses!D3768,0)))</f>
        <v>N/A</v>
      </c>
      <c r="D3767" s="32" t="str">
        <f>IF(Businesses!E3768="","N/A",Businesses!E3768)</f>
        <v>N/A</v>
      </c>
      <c r="E3767" s="32" t="str">
        <f>IF(Businesses!F3768="","N/A",Businesses!F3768)</f>
        <v>N/A</v>
      </c>
      <c r="F3767" s="32" t="str">
        <f t="shared" si="116"/>
        <v>N/A</v>
      </c>
      <c r="G3767" s="32" t="str">
        <f>IF(Businesses!G3768="","N/A",Businesses!G3768)</f>
        <v>N/A</v>
      </c>
      <c r="H3767" s="32" t="str">
        <f>IF(Businesses!H3768="","N/A",Businesses!H3768)</f>
        <v>N/A</v>
      </c>
      <c r="I3767" s="32" t="str">
        <f>IF(AND(Businesses!B3768="",Businesses!C3768&lt;&gt;""),0,IF(Businesses!B3768="","N/A",IF(ISNUMBER(Businesses!B3768),Businesses!B3768,0)))</f>
        <v>N/A</v>
      </c>
    </row>
    <row r="3768" spans="2:9">
      <c r="B3768" s="32" t="str">
        <f t="shared" si="117"/>
        <v>N/A</v>
      </c>
      <c r="C3768" s="32" t="str">
        <f>IF(AND(Businesses!D3769="",Businesses!E3769&lt;&gt;""),0,IF(Businesses!D3769="","N/A",IF(ISNUMBER(Businesses!D3769),Businesses!D3769,0)))</f>
        <v>N/A</v>
      </c>
      <c r="D3768" s="32" t="str">
        <f>IF(Businesses!E3769="","N/A",Businesses!E3769)</f>
        <v>N/A</v>
      </c>
      <c r="E3768" s="32" t="str">
        <f>IF(Businesses!F3769="","N/A",Businesses!F3769)</f>
        <v>N/A</v>
      </c>
      <c r="F3768" s="32" t="str">
        <f t="shared" si="116"/>
        <v>N/A</v>
      </c>
      <c r="G3768" s="32" t="str">
        <f>IF(Businesses!G3769="","N/A",Businesses!G3769)</f>
        <v>N/A</v>
      </c>
      <c r="H3768" s="32" t="str">
        <f>IF(Businesses!H3769="","N/A",Businesses!H3769)</f>
        <v>N/A</v>
      </c>
      <c r="I3768" s="32" t="str">
        <f>IF(AND(Businesses!B3769="",Businesses!C3769&lt;&gt;""),0,IF(Businesses!B3769="","N/A",IF(ISNUMBER(Businesses!B3769),Businesses!B3769,0)))</f>
        <v>N/A</v>
      </c>
    </row>
    <row r="3769" spans="2:9">
      <c r="B3769" s="32" t="str">
        <f t="shared" si="117"/>
        <v>N/A</v>
      </c>
      <c r="C3769" s="32" t="str">
        <f>IF(AND(Businesses!D3770="",Businesses!E3770&lt;&gt;""),0,IF(Businesses!D3770="","N/A",IF(ISNUMBER(Businesses!D3770),Businesses!D3770,0)))</f>
        <v>N/A</v>
      </c>
      <c r="D3769" s="32" t="str">
        <f>IF(Businesses!E3770="","N/A",Businesses!E3770)</f>
        <v>N/A</v>
      </c>
      <c r="E3769" s="32" t="str">
        <f>IF(Businesses!F3770="","N/A",Businesses!F3770)</f>
        <v>N/A</v>
      </c>
      <c r="F3769" s="32" t="str">
        <f t="shared" si="116"/>
        <v>N/A</v>
      </c>
      <c r="G3769" s="32" t="str">
        <f>IF(Businesses!G3770="","N/A",Businesses!G3770)</f>
        <v>N/A</v>
      </c>
      <c r="H3769" s="32" t="str">
        <f>IF(Businesses!H3770="","N/A",Businesses!H3770)</f>
        <v>N/A</v>
      </c>
      <c r="I3769" s="32" t="str">
        <f>IF(AND(Businesses!B3770="",Businesses!C3770&lt;&gt;""),0,IF(Businesses!B3770="","N/A",IF(ISNUMBER(Businesses!B3770),Businesses!B3770,0)))</f>
        <v>N/A</v>
      </c>
    </row>
    <row r="3770" spans="2:9">
      <c r="B3770" s="32" t="str">
        <f t="shared" si="117"/>
        <v>N/A</v>
      </c>
      <c r="C3770" s="32" t="str">
        <f>IF(AND(Businesses!D3771="",Businesses!E3771&lt;&gt;""),0,IF(Businesses!D3771="","N/A",IF(ISNUMBER(Businesses!D3771),Businesses!D3771,0)))</f>
        <v>N/A</v>
      </c>
      <c r="D3770" s="32" t="str">
        <f>IF(Businesses!E3771="","N/A",Businesses!E3771)</f>
        <v>N/A</v>
      </c>
      <c r="E3770" s="32" t="str">
        <f>IF(Businesses!F3771="","N/A",Businesses!F3771)</f>
        <v>N/A</v>
      </c>
      <c r="F3770" s="32" t="str">
        <f t="shared" si="116"/>
        <v>N/A</v>
      </c>
      <c r="G3770" s="32" t="str">
        <f>IF(Businesses!G3771="","N/A",Businesses!G3771)</f>
        <v>N/A</v>
      </c>
      <c r="H3770" s="32" t="str">
        <f>IF(Businesses!H3771="","N/A",Businesses!H3771)</f>
        <v>N/A</v>
      </c>
      <c r="I3770" s="32" t="str">
        <f>IF(AND(Businesses!B3771="",Businesses!C3771&lt;&gt;""),0,IF(Businesses!B3771="","N/A",IF(ISNUMBER(Businesses!B3771),Businesses!B3771,0)))</f>
        <v>N/A</v>
      </c>
    </row>
    <row r="3771" spans="2:9">
      <c r="B3771" s="32" t="str">
        <f t="shared" si="117"/>
        <v>N/A</v>
      </c>
      <c r="C3771" s="32" t="str">
        <f>IF(AND(Businesses!D3772="",Businesses!E3772&lt;&gt;""),0,IF(Businesses!D3772="","N/A",IF(ISNUMBER(Businesses!D3772),Businesses!D3772,0)))</f>
        <v>N/A</v>
      </c>
      <c r="D3771" s="32" t="str">
        <f>IF(Businesses!E3772="","N/A",Businesses!E3772)</f>
        <v>N/A</v>
      </c>
      <c r="E3771" s="32" t="str">
        <f>IF(Businesses!F3772="","N/A",Businesses!F3772)</f>
        <v>N/A</v>
      </c>
      <c r="F3771" s="32" t="str">
        <f t="shared" si="116"/>
        <v>N/A</v>
      </c>
      <c r="G3771" s="32" t="str">
        <f>IF(Businesses!G3772="","N/A",Businesses!G3772)</f>
        <v>N/A</v>
      </c>
      <c r="H3771" s="32" t="str">
        <f>IF(Businesses!H3772="","N/A",Businesses!H3772)</f>
        <v>N/A</v>
      </c>
      <c r="I3771" s="32" t="str">
        <f>IF(AND(Businesses!B3772="",Businesses!C3772&lt;&gt;""),0,IF(Businesses!B3772="","N/A",IF(ISNUMBER(Businesses!B3772),Businesses!B3772,0)))</f>
        <v>N/A</v>
      </c>
    </row>
    <row r="3772" spans="2:9">
      <c r="B3772" s="32" t="str">
        <f t="shared" si="117"/>
        <v>N/A</v>
      </c>
      <c r="C3772" s="32" t="str">
        <f>IF(AND(Businesses!D3773="",Businesses!E3773&lt;&gt;""),0,IF(Businesses!D3773="","N/A",IF(ISNUMBER(Businesses!D3773),Businesses!D3773,0)))</f>
        <v>N/A</v>
      </c>
      <c r="D3772" s="32" t="str">
        <f>IF(Businesses!E3773="","N/A",Businesses!E3773)</f>
        <v>N/A</v>
      </c>
      <c r="E3772" s="32" t="str">
        <f>IF(Businesses!F3773="","N/A",Businesses!F3773)</f>
        <v>N/A</v>
      </c>
      <c r="F3772" s="32" t="str">
        <f t="shared" si="116"/>
        <v>N/A</v>
      </c>
      <c r="G3772" s="32" t="str">
        <f>IF(Businesses!G3773="","N/A",Businesses!G3773)</f>
        <v>N/A</v>
      </c>
      <c r="H3772" s="32" t="str">
        <f>IF(Businesses!H3773="","N/A",Businesses!H3773)</f>
        <v>N/A</v>
      </c>
      <c r="I3772" s="32" t="str">
        <f>IF(AND(Businesses!B3773="",Businesses!C3773&lt;&gt;""),0,IF(Businesses!B3773="","N/A",IF(ISNUMBER(Businesses!B3773),Businesses!B3773,0)))</f>
        <v>N/A</v>
      </c>
    </row>
    <row r="3773" spans="2:9">
      <c r="B3773" s="32" t="str">
        <f t="shared" si="117"/>
        <v>N/A</v>
      </c>
      <c r="C3773" s="32" t="str">
        <f>IF(AND(Businesses!D3774="",Businesses!E3774&lt;&gt;""),0,IF(Businesses!D3774="","N/A",IF(ISNUMBER(Businesses!D3774),Businesses!D3774,0)))</f>
        <v>N/A</v>
      </c>
      <c r="D3773" s="32" t="str">
        <f>IF(Businesses!E3774="","N/A",Businesses!E3774)</f>
        <v>N/A</v>
      </c>
      <c r="E3773" s="32" t="str">
        <f>IF(Businesses!F3774="","N/A",Businesses!F3774)</f>
        <v>N/A</v>
      </c>
      <c r="F3773" s="32" t="str">
        <f t="shared" si="116"/>
        <v>N/A</v>
      </c>
      <c r="G3773" s="32" t="str">
        <f>IF(Businesses!G3774="","N/A",Businesses!G3774)</f>
        <v>N/A</v>
      </c>
      <c r="H3773" s="32" t="str">
        <f>IF(Businesses!H3774="","N/A",Businesses!H3774)</f>
        <v>N/A</v>
      </c>
      <c r="I3773" s="32" t="str">
        <f>IF(AND(Businesses!B3774="",Businesses!C3774&lt;&gt;""),0,IF(Businesses!B3774="","N/A",IF(ISNUMBER(Businesses!B3774),Businesses!B3774,0)))</f>
        <v>N/A</v>
      </c>
    </row>
    <row r="3774" spans="2:9">
      <c r="B3774" s="32" t="str">
        <f t="shared" si="117"/>
        <v>N/A</v>
      </c>
      <c r="C3774" s="32" t="str">
        <f>IF(AND(Businesses!D3775="",Businesses!E3775&lt;&gt;""),0,IF(Businesses!D3775="","N/A",IF(ISNUMBER(Businesses!D3775),Businesses!D3775,0)))</f>
        <v>N/A</v>
      </c>
      <c r="D3774" s="32" t="str">
        <f>IF(Businesses!E3775="","N/A",Businesses!E3775)</f>
        <v>N/A</v>
      </c>
      <c r="E3774" s="32" t="str">
        <f>IF(Businesses!F3775="","N/A",Businesses!F3775)</f>
        <v>N/A</v>
      </c>
      <c r="F3774" s="32" t="str">
        <f t="shared" si="116"/>
        <v>N/A</v>
      </c>
      <c r="G3774" s="32" t="str">
        <f>IF(Businesses!G3775="","N/A",Businesses!G3775)</f>
        <v>N/A</v>
      </c>
      <c r="H3774" s="32" t="str">
        <f>IF(Businesses!H3775="","N/A",Businesses!H3775)</f>
        <v>N/A</v>
      </c>
      <c r="I3774" s="32" t="str">
        <f>IF(AND(Businesses!B3775="",Businesses!C3775&lt;&gt;""),0,IF(Businesses!B3775="","N/A",IF(ISNUMBER(Businesses!B3775),Businesses!B3775,0)))</f>
        <v>N/A</v>
      </c>
    </row>
    <row r="3775" spans="2:9">
      <c r="B3775" s="32" t="str">
        <f t="shared" si="117"/>
        <v>N/A</v>
      </c>
      <c r="C3775" s="32" t="str">
        <f>IF(AND(Businesses!D3776="",Businesses!E3776&lt;&gt;""),0,IF(Businesses!D3776="","N/A",IF(ISNUMBER(Businesses!D3776),Businesses!D3776,0)))</f>
        <v>N/A</v>
      </c>
      <c r="D3775" s="32" t="str">
        <f>IF(Businesses!E3776="","N/A",Businesses!E3776)</f>
        <v>N/A</v>
      </c>
      <c r="E3775" s="32" t="str">
        <f>IF(Businesses!F3776="","N/A",Businesses!F3776)</f>
        <v>N/A</v>
      </c>
      <c r="F3775" s="32" t="str">
        <f t="shared" si="116"/>
        <v>N/A</v>
      </c>
      <c r="G3775" s="32" t="str">
        <f>IF(Businesses!G3776="","N/A",Businesses!G3776)</f>
        <v>N/A</v>
      </c>
      <c r="H3775" s="32" t="str">
        <f>IF(Businesses!H3776="","N/A",Businesses!H3776)</f>
        <v>N/A</v>
      </c>
      <c r="I3775" s="32" t="str">
        <f>IF(AND(Businesses!B3776="",Businesses!C3776&lt;&gt;""),0,IF(Businesses!B3776="","N/A",IF(ISNUMBER(Businesses!B3776),Businesses!B3776,0)))</f>
        <v>N/A</v>
      </c>
    </row>
    <row r="3776" spans="2:9">
      <c r="B3776" s="32" t="str">
        <f t="shared" si="117"/>
        <v>N/A</v>
      </c>
      <c r="C3776" s="32" t="str">
        <f>IF(AND(Businesses!D3777="",Businesses!E3777&lt;&gt;""),0,IF(Businesses!D3777="","N/A",IF(ISNUMBER(Businesses!D3777),Businesses!D3777,0)))</f>
        <v>N/A</v>
      </c>
      <c r="D3776" s="32" t="str">
        <f>IF(Businesses!E3777="","N/A",Businesses!E3777)</f>
        <v>N/A</v>
      </c>
      <c r="E3776" s="32" t="str">
        <f>IF(Businesses!F3777="","N/A",Businesses!F3777)</f>
        <v>N/A</v>
      </c>
      <c r="F3776" s="32" t="str">
        <f t="shared" si="116"/>
        <v>N/A</v>
      </c>
      <c r="G3776" s="32" t="str">
        <f>IF(Businesses!G3777="","N/A",Businesses!G3777)</f>
        <v>N/A</v>
      </c>
      <c r="H3776" s="32" t="str">
        <f>IF(Businesses!H3777="","N/A",Businesses!H3777)</f>
        <v>N/A</v>
      </c>
      <c r="I3776" s="32" t="str">
        <f>IF(AND(Businesses!B3777="",Businesses!C3777&lt;&gt;""),0,IF(Businesses!B3777="","N/A",IF(ISNUMBER(Businesses!B3777),Businesses!B3777,0)))</f>
        <v>N/A</v>
      </c>
    </row>
    <row r="3777" spans="2:9">
      <c r="B3777" s="32" t="str">
        <f t="shared" si="117"/>
        <v>N/A</v>
      </c>
      <c r="C3777" s="32" t="str">
        <f>IF(AND(Businesses!D3778="",Businesses!E3778&lt;&gt;""),0,IF(Businesses!D3778="","N/A",IF(ISNUMBER(Businesses!D3778),Businesses!D3778,0)))</f>
        <v>N/A</v>
      </c>
      <c r="D3777" s="32" t="str">
        <f>IF(Businesses!E3778="","N/A",Businesses!E3778)</f>
        <v>N/A</v>
      </c>
      <c r="E3777" s="32" t="str">
        <f>IF(Businesses!F3778="","N/A",Businesses!F3778)</f>
        <v>N/A</v>
      </c>
      <c r="F3777" s="32" t="str">
        <f t="shared" si="116"/>
        <v>N/A</v>
      </c>
      <c r="G3777" s="32" t="str">
        <f>IF(Businesses!G3778="","N/A",Businesses!G3778)</f>
        <v>N/A</v>
      </c>
      <c r="H3777" s="32" t="str">
        <f>IF(Businesses!H3778="","N/A",Businesses!H3778)</f>
        <v>N/A</v>
      </c>
      <c r="I3777" s="32" t="str">
        <f>IF(AND(Businesses!B3778="",Businesses!C3778&lt;&gt;""),0,IF(Businesses!B3778="","N/A",IF(ISNUMBER(Businesses!B3778),Businesses!B3778,0)))</f>
        <v>N/A</v>
      </c>
    </row>
    <row r="3778" spans="2:9">
      <c r="B3778" s="32" t="str">
        <f t="shared" si="117"/>
        <v>N/A</v>
      </c>
      <c r="C3778" s="32" t="str">
        <f>IF(AND(Businesses!D3779="",Businesses!E3779&lt;&gt;""),0,IF(Businesses!D3779="","N/A",IF(ISNUMBER(Businesses!D3779),Businesses!D3779,0)))</f>
        <v>N/A</v>
      </c>
      <c r="D3778" s="32" t="str">
        <f>IF(Businesses!E3779="","N/A",Businesses!E3779)</f>
        <v>N/A</v>
      </c>
      <c r="E3778" s="32" t="str">
        <f>IF(Businesses!F3779="","N/A",Businesses!F3779)</f>
        <v>N/A</v>
      </c>
      <c r="F3778" s="32" t="str">
        <f t="shared" ref="F3778:F3841" si="118">IF(B3778="N/A","N/A",UPPER(TRIM(ProbuildName)))</f>
        <v>N/A</v>
      </c>
      <c r="G3778" s="32" t="str">
        <f>IF(Businesses!G3779="","N/A",Businesses!G3779)</f>
        <v>N/A</v>
      </c>
      <c r="H3778" s="32" t="str">
        <f>IF(Businesses!H3779="","N/A",Businesses!H3779)</f>
        <v>N/A</v>
      </c>
      <c r="I3778" s="32" t="str">
        <f>IF(AND(Businesses!B3779="",Businesses!C3779&lt;&gt;""),0,IF(Businesses!B3779="","N/A",IF(ISNUMBER(Businesses!B3779),Businesses!B3779,0)))</f>
        <v>N/A</v>
      </c>
    </row>
    <row r="3779" spans="2:9">
      <c r="B3779" s="32" t="str">
        <f t="shared" ref="B3779:B3842" si="119">IF(I3779="N/A","N/A","")</f>
        <v>N/A</v>
      </c>
      <c r="C3779" s="32" t="str">
        <f>IF(AND(Businesses!D3780="",Businesses!E3780&lt;&gt;""),0,IF(Businesses!D3780="","N/A",IF(ISNUMBER(Businesses!D3780),Businesses!D3780,0)))</f>
        <v>N/A</v>
      </c>
      <c r="D3779" s="32" t="str">
        <f>IF(Businesses!E3780="","N/A",Businesses!E3780)</f>
        <v>N/A</v>
      </c>
      <c r="E3779" s="32" t="str">
        <f>IF(Businesses!F3780="","N/A",Businesses!F3780)</f>
        <v>N/A</v>
      </c>
      <c r="F3779" s="32" t="str">
        <f t="shared" si="118"/>
        <v>N/A</v>
      </c>
      <c r="G3779" s="32" t="str">
        <f>IF(Businesses!G3780="","N/A",Businesses!G3780)</f>
        <v>N/A</v>
      </c>
      <c r="H3779" s="32" t="str">
        <f>IF(Businesses!H3780="","N/A",Businesses!H3780)</f>
        <v>N/A</v>
      </c>
      <c r="I3779" s="32" t="str">
        <f>IF(AND(Businesses!B3780="",Businesses!C3780&lt;&gt;""),0,IF(Businesses!B3780="","N/A",IF(ISNUMBER(Businesses!B3780),Businesses!B3780,0)))</f>
        <v>N/A</v>
      </c>
    </row>
    <row r="3780" spans="2:9">
      <c r="B3780" s="32" t="str">
        <f t="shared" si="119"/>
        <v>N/A</v>
      </c>
      <c r="C3780" s="32" t="str">
        <f>IF(AND(Businesses!D3781="",Businesses!E3781&lt;&gt;""),0,IF(Businesses!D3781="","N/A",IF(ISNUMBER(Businesses!D3781),Businesses!D3781,0)))</f>
        <v>N/A</v>
      </c>
      <c r="D3780" s="32" t="str">
        <f>IF(Businesses!E3781="","N/A",Businesses!E3781)</f>
        <v>N/A</v>
      </c>
      <c r="E3780" s="32" t="str">
        <f>IF(Businesses!F3781="","N/A",Businesses!F3781)</f>
        <v>N/A</v>
      </c>
      <c r="F3780" s="32" t="str">
        <f t="shared" si="118"/>
        <v>N/A</v>
      </c>
      <c r="G3780" s="32" t="str">
        <f>IF(Businesses!G3781="","N/A",Businesses!G3781)</f>
        <v>N/A</v>
      </c>
      <c r="H3780" s="32" t="str">
        <f>IF(Businesses!H3781="","N/A",Businesses!H3781)</f>
        <v>N/A</v>
      </c>
      <c r="I3780" s="32" t="str">
        <f>IF(AND(Businesses!B3781="",Businesses!C3781&lt;&gt;""),0,IF(Businesses!B3781="","N/A",IF(ISNUMBER(Businesses!B3781),Businesses!B3781,0)))</f>
        <v>N/A</v>
      </c>
    </row>
    <row r="3781" spans="2:9">
      <c r="B3781" s="32" t="str">
        <f t="shared" si="119"/>
        <v>N/A</v>
      </c>
      <c r="C3781" s="32" t="str">
        <f>IF(AND(Businesses!D3782="",Businesses!E3782&lt;&gt;""),0,IF(Businesses!D3782="","N/A",IF(ISNUMBER(Businesses!D3782),Businesses!D3782,0)))</f>
        <v>N/A</v>
      </c>
      <c r="D3781" s="32" t="str">
        <f>IF(Businesses!E3782="","N/A",Businesses!E3782)</f>
        <v>N/A</v>
      </c>
      <c r="E3781" s="32" t="str">
        <f>IF(Businesses!F3782="","N/A",Businesses!F3782)</f>
        <v>N/A</v>
      </c>
      <c r="F3781" s="32" t="str">
        <f t="shared" si="118"/>
        <v>N/A</v>
      </c>
      <c r="G3781" s="32" t="str">
        <f>IF(Businesses!G3782="","N/A",Businesses!G3782)</f>
        <v>N/A</v>
      </c>
      <c r="H3781" s="32" t="str">
        <f>IF(Businesses!H3782="","N/A",Businesses!H3782)</f>
        <v>N/A</v>
      </c>
      <c r="I3781" s="32" t="str">
        <f>IF(AND(Businesses!B3782="",Businesses!C3782&lt;&gt;""),0,IF(Businesses!B3782="","N/A",IF(ISNUMBER(Businesses!B3782),Businesses!B3782,0)))</f>
        <v>N/A</v>
      </c>
    </row>
    <row r="3782" spans="2:9">
      <c r="B3782" s="32" t="str">
        <f t="shared" si="119"/>
        <v>N/A</v>
      </c>
      <c r="C3782" s="32" t="str">
        <f>IF(AND(Businesses!D3783="",Businesses!E3783&lt;&gt;""),0,IF(Businesses!D3783="","N/A",IF(ISNUMBER(Businesses!D3783),Businesses!D3783,0)))</f>
        <v>N/A</v>
      </c>
      <c r="D3782" s="32" t="str">
        <f>IF(Businesses!E3783="","N/A",Businesses!E3783)</f>
        <v>N/A</v>
      </c>
      <c r="E3782" s="32" t="str">
        <f>IF(Businesses!F3783="","N/A",Businesses!F3783)</f>
        <v>N/A</v>
      </c>
      <c r="F3782" s="32" t="str">
        <f t="shared" si="118"/>
        <v>N/A</v>
      </c>
      <c r="G3782" s="32" t="str">
        <f>IF(Businesses!G3783="","N/A",Businesses!G3783)</f>
        <v>N/A</v>
      </c>
      <c r="H3782" s="32" t="str">
        <f>IF(Businesses!H3783="","N/A",Businesses!H3783)</f>
        <v>N/A</v>
      </c>
      <c r="I3782" s="32" t="str">
        <f>IF(AND(Businesses!B3783="",Businesses!C3783&lt;&gt;""),0,IF(Businesses!B3783="","N/A",IF(ISNUMBER(Businesses!B3783),Businesses!B3783,0)))</f>
        <v>N/A</v>
      </c>
    </row>
    <row r="3783" spans="2:9">
      <c r="B3783" s="32" t="str">
        <f t="shared" si="119"/>
        <v>N/A</v>
      </c>
      <c r="C3783" s="32" t="str">
        <f>IF(AND(Businesses!D3784="",Businesses!E3784&lt;&gt;""),0,IF(Businesses!D3784="","N/A",IF(ISNUMBER(Businesses!D3784),Businesses!D3784,0)))</f>
        <v>N/A</v>
      </c>
      <c r="D3783" s="32" t="str">
        <f>IF(Businesses!E3784="","N/A",Businesses!E3784)</f>
        <v>N/A</v>
      </c>
      <c r="E3783" s="32" t="str">
        <f>IF(Businesses!F3784="","N/A",Businesses!F3784)</f>
        <v>N/A</v>
      </c>
      <c r="F3783" s="32" t="str">
        <f t="shared" si="118"/>
        <v>N/A</v>
      </c>
      <c r="G3783" s="32" t="str">
        <f>IF(Businesses!G3784="","N/A",Businesses!G3784)</f>
        <v>N/A</v>
      </c>
      <c r="H3783" s="32" t="str">
        <f>IF(Businesses!H3784="","N/A",Businesses!H3784)</f>
        <v>N/A</v>
      </c>
      <c r="I3783" s="32" t="str">
        <f>IF(AND(Businesses!B3784="",Businesses!C3784&lt;&gt;""),0,IF(Businesses!B3784="","N/A",IF(ISNUMBER(Businesses!B3784),Businesses!B3784,0)))</f>
        <v>N/A</v>
      </c>
    </row>
    <row r="3784" spans="2:9">
      <c r="B3784" s="32" t="str">
        <f t="shared" si="119"/>
        <v>N/A</v>
      </c>
      <c r="C3784" s="32" t="str">
        <f>IF(AND(Businesses!D3785="",Businesses!E3785&lt;&gt;""),0,IF(Businesses!D3785="","N/A",IF(ISNUMBER(Businesses!D3785),Businesses!D3785,0)))</f>
        <v>N/A</v>
      </c>
      <c r="D3784" s="32" t="str">
        <f>IF(Businesses!E3785="","N/A",Businesses!E3785)</f>
        <v>N/A</v>
      </c>
      <c r="E3784" s="32" t="str">
        <f>IF(Businesses!F3785="","N/A",Businesses!F3785)</f>
        <v>N/A</v>
      </c>
      <c r="F3784" s="32" t="str">
        <f t="shared" si="118"/>
        <v>N/A</v>
      </c>
      <c r="G3784" s="32" t="str">
        <f>IF(Businesses!G3785="","N/A",Businesses!G3785)</f>
        <v>N/A</v>
      </c>
      <c r="H3784" s="32" t="str">
        <f>IF(Businesses!H3785="","N/A",Businesses!H3785)</f>
        <v>N/A</v>
      </c>
      <c r="I3784" s="32" t="str">
        <f>IF(AND(Businesses!B3785="",Businesses!C3785&lt;&gt;""),0,IF(Businesses!B3785="","N/A",IF(ISNUMBER(Businesses!B3785),Businesses!B3785,0)))</f>
        <v>N/A</v>
      </c>
    </row>
    <row r="3785" spans="2:9">
      <c r="B3785" s="32" t="str">
        <f t="shared" si="119"/>
        <v>N/A</v>
      </c>
      <c r="C3785" s="32" t="str">
        <f>IF(AND(Businesses!D3786="",Businesses!E3786&lt;&gt;""),0,IF(Businesses!D3786="","N/A",IF(ISNUMBER(Businesses!D3786),Businesses!D3786,0)))</f>
        <v>N/A</v>
      </c>
      <c r="D3785" s="32" t="str">
        <f>IF(Businesses!E3786="","N/A",Businesses!E3786)</f>
        <v>N/A</v>
      </c>
      <c r="E3785" s="32" t="str">
        <f>IF(Businesses!F3786="","N/A",Businesses!F3786)</f>
        <v>N/A</v>
      </c>
      <c r="F3785" s="32" t="str">
        <f t="shared" si="118"/>
        <v>N/A</v>
      </c>
      <c r="G3785" s="32" t="str">
        <f>IF(Businesses!G3786="","N/A",Businesses!G3786)</f>
        <v>N/A</v>
      </c>
      <c r="H3785" s="32" t="str">
        <f>IF(Businesses!H3786="","N/A",Businesses!H3786)</f>
        <v>N/A</v>
      </c>
      <c r="I3785" s="32" t="str">
        <f>IF(AND(Businesses!B3786="",Businesses!C3786&lt;&gt;""),0,IF(Businesses!B3786="","N/A",IF(ISNUMBER(Businesses!B3786),Businesses!B3786,0)))</f>
        <v>N/A</v>
      </c>
    </row>
    <row r="3786" spans="2:9">
      <c r="B3786" s="32" t="str">
        <f t="shared" si="119"/>
        <v>N/A</v>
      </c>
      <c r="C3786" s="32" t="str">
        <f>IF(AND(Businesses!D3787="",Businesses!E3787&lt;&gt;""),0,IF(Businesses!D3787="","N/A",IF(ISNUMBER(Businesses!D3787),Businesses!D3787,0)))</f>
        <v>N/A</v>
      </c>
      <c r="D3786" s="32" t="str">
        <f>IF(Businesses!E3787="","N/A",Businesses!E3787)</f>
        <v>N/A</v>
      </c>
      <c r="E3786" s="32" t="str">
        <f>IF(Businesses!F3787="","N/A",Businesses!F3787)</f>
        <v>N/A</v>
      </c>
      <c r="F3786" s="32" t="str">
        <f t="shared" si="118"/>
        <v>N/A</v>
      </c>
      <c r="G3786" s="32" t="str">
        <f>IF(Businesses!G3787="","N/A",Businesses!G3787)</f>
        <v>N/A</v>
      </c>
      <c r="H3786" s="32" t="str">
        <f>IF(Businesses!H3787="","N/A",Businesses!H3787)</f>
        <v>N/A</v>
      </c>
      <c r="I3786" s="32" t="str">
        <f>IF(AND(Businesses!B3787="",Businesses!C3787&lt;&gt;""),0,IF(Businesses!B3787="","N/A",IF(ISNUMBER(Businesses!B3787),Businesses!B3787,0)))</f>
        <v>N/A</v>
      </c>
    </row>
    <row r="3787" spans="2:9">
      <c r="B3787" s="32" t="str">
        <f t="shared" si="119"/>
        <v>N/A</v>
      </c>
      <c r="C3787" s="32" t="str">
        <f>IF(AND(Businesses!D3788="",Businesses!E3788&lt;&gt;""),0,IF(Businesses!D3788="","N/A",IF(ISNUMBER(Businesses!D3788),Businesses!D3788,0)))</f>
        <v>N/A</v>
      </c>
      <c r="D3787" s="32" t="str">
        <f>IF(Businesses!E3788="","N/A",Businesses!E3788)</f>
        <v>N/A</v>
      </c>
      <c r="E3787" s="32" t="str">
        <f>IF(Businesses!F3788="","N/A",Businesses!F3788)</f>
        <v>N/A</v>
      </c>
      <c r="F3787" s="32" t="str">
        <f t="shared" si="118"/>
        <v>N/A</v>
      </c>
      <c r="G3787" s="32" t="str">
        <f>IF(Businesses!G3788="","N/A",Businesses!G3788)</f>
        <v>N/A</v>
      </c>
      <c r="H3787" s="32" t="str">
        <f>IF(Businesses!H3788="","N/A",Businesses!H3788)</f>
        <v>N/A</v>
      </c>
      <c r="I3787" s="32" t="str">
        <f>IF(AND(Businesses!B3788="",Businesses!C3788&lt;&gt;""),0,IF(Businesses!B3788="","N/A",IF(ISNUMBER(Businesses!B3788),Businesses!B3788,0)))</f>
        <v>N/A</v>
      </c>
    </row>
    <row r="3788" spans="2:9">
      <c r="B3788" s="32" t="str">
        <f t="shared" si="119"/>
        <v>N/A</v>
      </c>
      <c r="C3788" s="32" t="str">
        <f>IF(AND(Businesses!D3789="",Businesses!E3789&lt;&gt;""),0,IF(Businesses!D3789="","N/A",IF(ISNUMBER(Businesses!D3789),Businesses!D3789,0)))</f>
        <v>N/A</v>
      </c>
      <c r="D3788" s="32" t="str">
        <f>IF(Businesses!E3789="","N/A",Businesses!E3789)</f>
        <v>N/A</v>
      </c>
      <c r="E3788" s="32" t="str">
        <f>IF(Businesses!F3789="","N/A",Businesses!F3789)</f>
        <v>N/A</v>
      </c>
      <c r="F3788" s="32" t="str">
        <f t="shared" si="118"/>
        <v>N/A</v>
      </c>
      <c r="G3788" s="32" t="str">
        <f>IF(Businesses!G3789="","N/A",Businesses!G3789)</f>
        <v>N/A</v>
      </c>
      <c r="H3788" s="32" t="str">
        <f>IF(Businesses!H3789="","N/A",Businesses!H3789)</f>
        <v>N/A</v>
      </c>
      <c r="I3788" s="32" t="str">
        <f>IF(AND(Businesses!B3789="",Businesses!C3789&lt;&gt;""),0,IF(Businesses!B3789="","N/A",IF(ISNUMBER(Businesses!B3789),Businesses!B3789,0)))</f>
        <v>N/A</v>
      </c>
    </row>
    <row r="3789" spans="2:9">
      <c r="B3789" s="32" t="str">
        <f t="shared" si="119"/>
        <v>N/A</v>
      </c>
      <c r="C3789" s="32" t="str">
        <f>IF(AND(Businesses!D3790="",Businesses!E3790&lt;&gt;""),0,IF(Businesses!D3790="","N/A",IF(ISNUMBER(Businesses!D3790),Businesses!D3790,0)))</f>
        <v>N/A</v>
      </c>
      <c r="D3789" s="32" t="str">
        <f>IF(Businesses!E3790="","N/A",Businesses!E3790)</f>
        <v>N/A</v>
      </c>
      <c r="E3789" s="32" t="str">
        <f>IF(Businesses!F3790="","N/A",Businesses!F3790)</f>
        <v>N/A</v>
      </c>
      <c r="F3789" s="32" t="str">
        <f t="shared" si="118"/>
        <v>N/A</v>
      </c>
      <c r="G3789" s="32" t="str">
        <f>IF(Businesses!G3790="","N/A",Businesses!G3790)</f>
        <v>N/A</v>
      </c>
      <c r="H3789" s="32" t="str">
        <f>IF(Businesses!H3790="","N/A",Businesses!H3790)</f>
        <v>N/A</v>
      </c>
      <c r="I3789" s="32" t="str">
        <f>IF(AND(Businesses!B3790="",Businesses!C3790&lt;&gt;""),0,IF(Businesses!B3790="","N/A",IF(ISNUMBER(Businesses!B3790),Businesses!B3790,0)))</f>
        <v>N/A</v>
      </c>
    </row>
    <row r="3790" spans="2:9">
      <c r="B3790" s="32" t="str">
        <f t="shared" si="119"/>
        <v>N/A</v>
      </c>
      <c r="C3790" s="32" t="str">
        <f>IF(AND(Businesses!D3791="",Businesses!E3791&lt;&gt;""),0,IF(Businesses!D3791="","N/A",IF(ISNUMBER(Businesses!D3791),Businesses!D3791,0)))</f>
        <v>N/A</v>
      </c>
      <c r="D3790" s="32" t="str">
        <f>IF(Businesses!E3791="","N/A",Businesses!E3791)</f>
        <v>N/A</v>
      </c>
      <c r="E3790" s="32" t="str">
        <f>IF(Businesses!F3791="","N/A",Businesses!F3791)</f>
        <v>N/A</v>
      </c>
      <c r="F3790" s="32" t="str">
        <f t="shared" si="118"/>
        <v>N/A</v>
      </c>
      <c r="G3790" s="32" t="str">
        <f>IF(Businesses!G3791="","N/A",Businesses!G3791)</f>
        <v>N/A</v>
      </c>
      <c r="H3790" s="32" t="str">
        <f>IF(Businesses!H3791="","N/A",Businesses!H3791)</f>
        <v>N/A</v>
      </c>
      <c r="I3790" s="32" t="str">
        <f>IF(AND(Businesses!B3791="",Businesses!C3791&lt;&gt;""),0,IF(Businesses!B3791="","N/A",IF(ISNUMBER(Businesses!B3791),Businesses!B3791,0)))</f>
        <v>N/A</v>
      </c>
    </row>
    <row r="3791" spans="2:9">
      <c r="B3791" s="32" t="str">
        <f t="shared" si="119"/>
        <v>N/A</v>
      </c>
      <c r="C3791" s="32" t="str">
        <f>IF(AND(Businesses!D3792="",Businesses!E3792&lt;&gt;""),0,IF(Businesses!D3792="","N/A",IF(ISNUMBER(Businesses!D3792),Businesses!D3792,0)))</f>
        <v>N/A</v>
      </c>
      <c r="D3791" s="32" t="str">
        <f>IF(Businesses!E3792="","N/A",Businesses!E3792)</f>
        <v>N/A</v>
      </c>
      <c r="E3791" s="32" t="str">
        <f>IF(Businesses!F3792="","N/A",Businesses!F3792)</f>
        <v>N/A</v>
      </c>
      <c r="F3791" s="32" t="str">
        <f t="shared" si="118"/>
        <v>N/A</v>
      </c>
      <c r="G3791" s="32" t="str">
        <f>IF(Businesses!G3792="","N/A",Businesses!G3792)</f>
        <v>N/A</v>
      </c>
      <c r="H3791" s="32" t="str">
        <f>IF(Businesses!H3792="","N/A",Businesses!H3792)</f>
        <v>N/A</v>
      </c>
      <c r="I3791" s="32" t="str">
        <f>IF(AND(Businesses!B3792="",Businesses!C3792&lt;&gt;""),0,IF(Businesses!B3792="","N/A",IF(ISNUMBER(Businesses!B3792),Businesses!B3792,0)))</f>
        <v>N/A</v>
      </c>
    </row>
    <row r="3792" spans="2:9">
      <c r="B3792" s="32" t="str">
        <f t="shared" si="119"/>
        <v>N/A</v>
      </c>
      <c r="C3792" s="32" t="str">
        <f>IF(AND(Businesses!D3793="",Businesses!E3793&lt;&gt;""),0,IF(Businesses!D3793="","N/A",IF(ISNUMBER(Businesses!D3793),Businesses!D3793,0)))</f>
        <v>N/A</v>
      </c>
      <c r="D3792" s="32" t="str">
        <f>IF(Businesses!E3793="","N/A",Businesses!E3793)</f>
        <v>N/A</v>
      </c>
      <c r="E3792" s="32" t="str">
        <f>IF(Businesses!F3793="","N/A",Businesses!F3793)</f>
        <v>N/A</v>
      </c>
      <c r="F3792" s="32" t="str">
        <f t="shared" si="118"/>
        <v>N/A</v>
      </c>
      <c r="G3792" s="32" t="str">
        <f>IF(Businesses!G3793="","N/A",Businesses!G3793)</f>
        <v>N/A</v>
      </c>
      <c r="H3792" s="32" t="str">
        <f>IF(Businesses!H3793="","N/A",Businesses!H3793)</f>
        <v>N/A</v>
      </c>
      <c r="I3792" s="32" t="str">
        <f>IF(AND(Businesses!B3793="",Businesses!C3793&lt;&gt;""),0,IF(Businesses!B3793="","N/A",IF(ISNUMBER(Businesses!B3793),Businesses!B3793,0)))</f>
        <v>N/A</v>
      </c>
    </row>
    <row r="3793" spans="2:9">
      <c r="B3793" s="32" t="str">
        <f t="shared" si="119"/>
        <v>N/A</v>
      </c>
      <c r="C3793" s="32" t="str">
        <f>IF(AND(Businesses!D3794="",Businesses!E3794&lt;&gt;""),0,IF(Businesses!D3794="","N/A",IF(ISNUMBER(Businesses!D3794),Businesses!D3794,0)))</f>
        <v>N/A</v>
      </c>
      <c r="D3793" s="32" t="str">
        <f>IF(Businesses!E3794="","N/A",Businesses!E3794)</f>
        <v>N/A</v>
      </c>
      <c r="E3793" s="32" t="str">
        <f>IF(Businesses!F3794="","N/A",Businesses!F3794)</f>
        <v>N/A</v>
      </c>
      <c r="F3793" s="32" t="str">
        <f t="shared" si="118"/>
        <v>N/A</v>
      </c>
      <c r="G3793" s="32" t="str">
        <f>IF(Businesses!G3794="","N/A",Businesses!G3794)</f>
        <v>N/A</v>
      </c>
      <c r="H3793" s="32" t="str">
        <f>IF(Businesses!H3794="","N/A",Businesses!H3794)</f>
        <v>N/A</v>
      </c>
      <c r="I3793" s="32" t="str">
        <f>IF(AND(Businesses!B3794="",Businesses!C3794&lt;&gt;""),0,IF(Businesses!B3794="","N/A",IF(ISNUMBER(Businesses!B3794),Businesses!B3794,0)))</f>
        <v>N/A</v>
      </c>
    </row>
    <row r="3794" spans="2:9">
      <c r="B3794" s="32" t="str">
        <f t="shared" si="119"/>
        <v>N/A</v>
      </c>
      <c r="C3794" s="32" t="str">
        <f>IF(AND(Businesses!D3795="",Businesses!E3795&lt;&gt;""),0,IF(Businesses!D3795="","N/A",IF(ISNUMBER(Businesses!D3795),Businesses!D3795,0)))</f>
        <v>N/A</v>
      </c>
      <c r="D3794" s="32" t="str">
        <f>IF(Businesses!E3795="","N/A",Businesses!E3795)</f>
        <v>N/A</v>
      </c>
      <c r="E3794" s="32" t="str">
        <f>IF(Businesses!F3795="","N/A",Businesses!F3795)</f>
        <v>N/A</v>
      </c>
      <c r="F3794" s="32" t="str">
        <f t="shared" si="118"/>
        <v>N/A</v>
      </c>
      <c r="G3794" s="32" t="str">
        <f>IF(Businesses!G3795="","N/A",Businesses!G3795)</f>
        <v>N/A</v>
      </c>
      <c r="H3794" s="32" t="str">
        <f>IF(Businesses!H3795="","N/A",Businesses!H3795)</f>
        <v>N/A</v>
      </c>
      <c r="I3794" s="32" t="str">
        <f>IF(AND(Businesses!B3795="",Businesses!C3795&lt;&gt;""),0,IF(Businesses!B3795="","N/A",IF(ISNUMBER(Businesses!B3795),Businesses!B3795,0)))</f>
        <v>N/A</v>
      </c>
    </row>
    <row r="3795" spans="2:9">
      <c r="B3795" s="32" t="str">
        <f t="shared" si="119"/>
        <v>N/A</v>
      </c>
      <c r="C3795" s="32" t="str">
        <f>IF(AND(Businesses!D3796="",Businesses!E3796&lt;&gt;""),0,IF(Businesses!D3796="","N/A",IF(ISNUMBER(Businesses!D3796),Businesses!D3796,0)))</f>
        <v>N/A</v>
      </c>
      <c r="D3795" s="32" t="str">
        <f>IF(Businesses!E3796="","N/A",Businesses!E3796)</f>
        <v>N/A</v>
      </c>
      <c r="E3795" s="32" t="str">
        <f>IF(Businesses!F3796="","N/A",Businesses!F3796)</f>
        <v>N/A</v>
      </c>
      <c r="F3795" s="32" t="str">
        <f t="shared" si="118"/>
        <v>N/A</v>
      </c>
      <c r="G3795" s="32" t="str">
        <f>IF(Businesses!G3796="","N/A",Businesses!G3796)</f>
        <v>N/A</v>
      </c>
      <c r="H3795" s="32" t="str">
        <f>IF(Businesses!H3796="","N/A",Businesses!H3796)</f>
        <v>N/A</v>
      </c>
      <c r="I3795" s="32" t="str">
        <f>IF(AND(Businesses!B3796="",Businesses!C3796&lt;&gt;""),0,IF(Businesses!B3796="","N/A",IF(ISNUMBER(Businesses!B3796),Businesses!B3796,0)))</f>
        <v>N/A</v>
      </c>
    </row>
    <row r="3796" spans="2:9">
      <c r="B3796" s="32" t="str">
        <f t="shared" si="119"/>
        <v>N/A</v>
      </c>
      <c r="C3796" s="32" t="str">
        <f>IF(AND(Businesses!D3797="",Businesses!E3797&lt;&gt;""),0,IF(Businesses!D3797="","N/A",IF(ISNUMBER(Businesses!D3797),Businesses!D3797,0)))</f>
        <v>N/A</v>
      </c>
      <c r="D3796" s="32" t="str">
        <f>IF(Businesses!E3797="","N/A",Businesses!E3797)</f>
        <v>N/A</v>
      </c>
      <c r="E3796" s="32" t="str">
        <f>IF(Businesses!F3797="","N/A",Businesses!F3797)</f>
        <v>N/A</v>
      </c>
      <c r="F3796" s="32" t="str">
        <f t="shared" si="118"/>
        <v>N/A</v>
      </c>
      <c r="G3796" s="32" t="str">
        <f>IF(Businesses!G3797="","N/A",Businesses!G3797)</f>
        <v>N/A</v>
      </c>
      <c r="H3796" s="32" t="str">
        <f>IF(Businesses!H3797="","N/A",Businesses!H3797)</f>
        <v>N/A</v>
      </c>
      <c r="I3796" s="32" t="str">
        <f>IF(AND(Businesses!B3797="",Businesses!C3797&lt;&gt;""),0,IF(Businesses!B3797="","N/A",IF(ISNUMBER(Businesses!B3797),Businesses!B3797,0)))</f>
        <v>N/A</v>
      </c>
    </row>
    <row r="3797" spans="2:9">
      <c r="B3797" s="32" t="str">
        <f t="shared" si="119"/>
        <v>N/A</v>
      </c>
      <c r="C3797" s="32" t="str">
        <f>IF(AND(Businesses!D3798="",Businesses!E3798&lt;&gt;""),0,IF(Businesses!D3798="","N/A",IF(ISNUMBER(Businesses!D3798),Businesses!D3798,0)))</f>
        <v>N/A</v>
      </c>
      <c r="D3797" s="32" t="str">
        <f>IF(Businesses!E3798="","N/A",Businesses!E3798)</f>
        <v>N/A</v>
      </c>
      <c r="E3797" s="32" t="str">
        <f>IF(Businesses!F3798="","N/A",Businesses!F3798)</f>
        <v>N/A</v>
      </c>
      <c r="F3797" s="32" t="str">
        <f t="shared" si="118"/>
        <v>N/A</v>
      </c>
      <c r="G3797" s="32" t="str">
        <f>IF(Businesses!G3798="","N/A",Businesses!G3798)</f>
        <v>N/A</v>
      </c>
      <c r="H3797" s="32" t="str">
        <f>IF(Businesses!H3798="","N/A",Businesses!H3798)</f>
        <v>N/A</v>
      </c>
      <c r="I3797" s="32" t="str">
        <f>IF(AND(Businesses!B3798="",Businesses!C3798&lt;&gt;""),0,IF(Businesses!B3798="","N/A",IF(ISNUMBER(Businesses!B3798),Businesses!B3798,0)))</f>
        <v>N/A</v>
      </c>
    </row>
    <row r="3798" spans="2:9">
      <c r="B3798" s="32" t="str">
        <f t="shared" si="119"/>
        <v>N/A</v>
      </c>
      <c r="C3798" s="32" t="str">
        <f>IF(AND(Businesses!D3799="",Businesses!E3799&lt;&gt;""),0,IF(Businesses!D3799="","N/A",IF(ISNUMBER(Businesses!D3799),Businesses!D3799,0)))</f>
        <v>N/A</v>
      </c>
      <c r="D3798" s="32" t="str">
        <f>IF(Businesses!E3799="","N/A",Businesses!E3799)</f>
        <v>N/A</v>
      </c>
      <c r="E3798" s="32" t="str">
        <f>IF(Businesses!F3799="","N/A",Businesses!F3799)</f>
        <v>N/A</v>
      </c>
      <c r="F3798" s="32" t="str">
        <f t="shared" si="118"/>
        <v>N/A</v>
      </c>
      <c r="G3798" s="32" t="str">
        <f>IF(Businesses!G3799="","N/A",Businesses!G3799)</f>
        <v>N/A</v>
      </c>
      <c r="H3798" s="32" t="str">
        <f>IF(Businesses!H3799="","N/A",Businesses!H3799)</f>
        <v>N/A</v>
      </c>
      <c r="I3798" s="32" t="str">
        <f>IF(AND(Businesses!B3799="",Businesses!C3799&lt;&gt;""),0,IF(Businesses!B3799="","N/A",IF(ISNUMBER(Businesses!B3799),Businesses!B3799,0)))</f>
        <v>N/A</v>
      </c>
    </row>
    <row r="3799" spans="2:9">
      <c r="B3799" s="32" t="str">
        <f t="shared" si="119"/>
        <v>N/A</v>
      </c>
      <c r="C3799" s="32" t="str">
        <f>IF(AND(Businesses!D3800="",Businesses!E3800&lt;&gt;""),0,IF(Businesses!D3800="","N/A",IF(ISNUMBER(Businesses!D3800),Businesses!D3800,0)))</f>
        <v>N/A</v>
      </c>
      <c r="D3799" s="32" t="str">
        <f>IF(Businesses!E3800="","N/A",Businesses!E3800)</f>
        <v>N/A</v>
      </c>
      <c r="E3799" s="32" t="str">
        <f>IF(Businesses!F3800="","N/A",Businesses!F3800)</f>
        <v>N/A</v>
      </c>
      <c r="F3799" s="32" t="str">
        <f t="shared" si="118"/>
        <v>N/A</v>
      </c>
      <c r="G3799" s="32" t="str">
        <f>IF(Businesses!G3800="","N/A",Businesses!G3800)</f>
        <v>N/A</v>
      </c>
      <c r="H3799" s="32" t="str">
        <f>IF(Businesses!H3800="","N/A",Businesses!H3800)</f>
        <v>N/A</v>
      </c>
      <c r="I3799" s="32" t="str">
        <f>IF(AND(Businesses!B3800="",Businesses!C3800&lt;&gt;""),0,IF(Businesses!B3800="","N/A",IF(ISNUMBER(Businesses!B3800),Businesses!B3800,0)))</f>
        <v>N/A</v>
      </c>
    </row>
    <row r="3800" spans="2:9">
      <c r="B3800" s="32" t="str">
        <f t="shared" si="119"/>
        <v>N/A</v>
      </c>
      <c r="C3800" s="32" t="str">
        <f>IF(AND(Businesses!D3801="",Businesses!E3801&lt;&gt;""),0,IF(Businesses!D3801="","N/A",IF(ISNUMBER(Businesses!D3801),Businesses!D3801,0)))</f>
        <v>N/A</v>
      </c>
      <c r="D3800" s="32" t="str">
        <f>IF(Businesses!E3801="","N/A",Businesses!E3801)</f>
        <v>N/A</v>
      </c>
      <c r="E3800" s="32" t="str">
        <f>IF(Businesses!F3801="","N/A",Businesses!F3801)</f>
        <v>N/A</v>
      </c>
      <c r="F3800" s="32" t="str">
        <f t="shared" si="118"/>
        <v>N/A</v>
      </c>
      <c r="G3800" s="32" t="str">
        <f>IF(Businesses!G3801="","N/A",Businesses!G3801)</f>
        <v>N/A</v>
      </c>
      <c r="H3800" s="32" t="str">
        <f>IF(Businesses!H3801="","N/A",Businesses!H3801)</f>
        <v>N/A</v>
      </c>
      <c r="I3800" s="32" t="str">
        <f>IF(AND(Businesses!B3801="",Businesses!C3801&lt;&gt;""),0,IF(Businesses!B3801="","N/A",IF(ISNUMBER(Businesses!B3801),Businesses!B3801,0)))</f>
        <v>N/A</v>
      </c>
    </row>
    <row r="3801" spans="2:9">
      <c r="B3801" s="32" t="str">
        <f t="shared" si="119"/>
        <v>N/A</v>
      </c>
      <c r="C3801" s="32" t="str">
        <f>IF(AND(Businesses!D3802="",Businesses!E3802&lt;&gt;""),0,IF(Businesses!D3802="","N/A",IF(ISNUMBER(Businesses!D3802),Businesses!D3802,0)))</f>
        <v>N/A</v>
      </c>
      <c r="D3801" s="32" t="str">
        <f>IF(Businesses!E3802="","N/A",Businesses!E3802)</f>
        <v>N/A</v>
      </c>
      <c r="E3801" s="32" t="str">
        <f>IF(Businesses!F3802="","N/A",Businesses!F3802)</f>
        <v>N/A</v>
      </c>
      <c r="F3801" s="32" t="str">
        <f t="shared" si="118"/>
        <v>N/A</v>
      </c>
      <c r="G3801" s="32" t="str">
        <f>IF(Businesses!G3802="","N/A",Businesses!G3802)</f>
        <v>N/A</v>
      </c>
      <c r="H3801" s="32" t="str">
        <f>IF(Businesses!H3802="","N/A",Businesses!H3802)</f>
        <v>N/A</v>
      </c>
      <c r="I3801" s="32" t="str">
        <f>IF(AND(Businesses!B3802="",Businesses!C3802&lt;&gt;""),0,IF(Businesses!B3802="","N/A",IF(ISNUMBER(Businesses!B3802),Businesses!B3802,0)))</f>
        <v>N/A</v>
      </c>
    </row>
    <row r="3802" spans="2:9">
      <c r="B3802" s="32" t="str">
        <f t="shared" si="119"/>
        <v>N/A</v>
      </c>
      <c r="C3802" s="32" t="str">
        <f>IF(AND(Businesses!D3803="",Businesses!E3803&lt;&gt;""),0,IF(Businesses!D3803="","N/A",IF(ISNUMBER(Businesses!D3803),Businesses!D3803,0)))</f>
        <v>N/A</v>
      </c>
      <c r="D3802" s="32" t="str">
        <f>IF(Businesses!E3803="","N/A",Businesses!E3803)</f>
        <v>N/A</v>
      </c>
      <c r="E3802" s="32" t="str">
        <f>IF(Businesses!F3803="","N/A",Businesses!F3803)</f>
        <v>N/A</v>
      </c>
      <c r="F3802" s="32" t="str">
        <f t="shared" si="118"/>
        <v>N/A</v>
      </c>
      <c r="G3802" s="32" t="str">
        <f>IF(Businesses!G3803="","N/A",Businesses!G3803)</f>
        <v>N/A</v>
      </c>
      <c r="H3802" s="32" t="str">
        <f>IF(Businesses!H3803="","N/A",Businesses!H3803)</f>
        <v>N/A</v>
      </c>
      <c r="I3802" s="32" t="str">
        <f>IF(AND(Businesses!B3803="",Businesses!C3803&lt;&gt;""),0,IF(Businesses!B3803="","N/A",IF(ISNUMBER(Businesses!B3803),Businesses!B3803,0)))</f>
        <v>N/A</v>
      </c>
    </row>
    <row r="3803" spans="2:9">
      <c r="B3803" s="32" t="str">
        <f t="shared" si="119"/>
        <v>N/A</v>
      </c>
      <c r="C3803" s="32" t="str">
        <f>IF(AND(Businesses!D3804="",Businesses!E3804&lt;&gt;""),0,IF(Businesses!D3804="","N/A",IF(ISNUMBER(Businesses!D3804),Businesses!D3804,0)))</f>
        <v>N/A</v>
      </c>
      <c r="D3803" s="32" t="str">
        <f>IF(Businesses!E3804="","N/A",Businesses!E3804)</f>
        <v>N/A</v>
      </c>
      <c r="E3803" s="32" t="str">
        <f>IF(Businesses!F3804="","N/A",Businesses!F3804)</f>
        <v>N/A</v>
      </c>
      <c r="F3803" s="32" t="str">
        <f t="shared" si="118"/>
        <v>N/A</v>
      </c>
      <c r="G3803" s="32" t="str">
        <f>IF(Businesses!G3804="","N/A",Businesses!G3804)</f>
        <v>N/A</v>
      </c>
      <c r="H3803" s="32" t="str">
        <f>IF(Businesses!H3804="","N/A",Businesses!H3804)</f>
        <v>N/A</v>
      </c>
      <c r="I3803" s="32" t="str">
        <f>IF(AND(Businesses!B3804="",Businesses!C3804&lt;&gt;""),0,IF(Businesses!B3804="","N/A",IF(ISNUMBER(Businesses!B3804),Businesses!B3804,0)))</f>
        <v>N/A</v>
      </c>
    </row>
    <row r="3804" spans="2:9">
      <c r="B3804" s="32" t="str">
        <f t="shared" si="119"/>
        <v>N/A</v>
      </c>
      <c r="C3804" s="32" t="str">
        <f>IF(AND(Businesses!D3805="",Businesses!E3805&lt;&gt;""),0,IF(Businesses!D3805="","N/A",IF(ISNUMBER(Businesses!D3805),Businesses!D3805,0)))</f>
        <v>N/A</v>
      </c>
      <c r="D3804" s="32" t="str">
        <f>IF(Businesses!E3805="","N/A",Businesses!E3805)</f>
        <v>N/A</v>
      </c>
      <c r="E3804" s="32" t="str">
        <f>IF(Businesses!F3805="","N/A",Businesses!F3805)</f>
        <v>N/A</v>
      </c>
      <c r="F3804" s="32" t="str">
        <f t="shared" si="118"/>
        <v>N/A</v>
      </c>
      <c r="G3804" s="32" t="str">
        <f>IF(Businesses!G3805="","N/A",Businesses!G3805)</f>
        <v>N/A</v>
      </c>
      <c r="H3804" s="32" t="str">
        <f>IF(Businesses!H3805="","N/A",Businesses!H3805)</f>
        <v>N/A</v>
      </c>
      <c r="I3804" s="32" t="str">
        <f>IF(AND(Businesses!B3805="",Businesses!C3805&lt;&gt;""),0,IF(Businesses!B3805="","N/A",IF(ISNUMBER(Businesses!B3805),Businesses!B3805,0)))</f>
        <v>N/A</v>
      </c>
    </row>
    <row r="3805" spans="2:9">
      <c r="B3805" s="32" t="str">
        <f t="shared" si="119"/>
        <v>N/A</v>
      </c>
      <c r="C3805" s="32" t="str">
        <f>IF(AND(Businesses!D3806="",Businesses!E3806&lt;&gt;""),0,IF(Businesses!D3806="","N/A",IF(ISNUMBER(Businesses!D3806),Businesses!D3806,0)))</f>
        <v>N/A</v>
      </c>
      <c r="D3805" s="32" t="str">
        <f>IF(Businesses!E3806="","N/A",Businesses!E3806)</f>
        <v>N/A</v>
      </c>
      <c r="E3805" s="32" t="str">
        <f>IF(Businesses!F3806="","N/A",Businesses!F3806)</f>
        <v>N/A</v>
      </c>
      <c r="F3805" s="32" t="str">
        <f t="shared" si="118"/>
        <v>N/A</v>
      </c>
      <c r="G3805" s="32" t="str">
        <f>IF(Businesses!G3806="","N/A",Businesses!G3806)</f>
        <v>N/A</v>
      </c>
      <c r="H3805" s="32" t="str">
        <f>IF(Businesses!H3806="","N/A",Businesses!H3806)</f>
        <v>N/A</v>
      </c>
      <c r="I3805" s="32" t="str">
        <f>IF(AND(Businesses!B3806="",Businesses!C3806&lt;&gt;""),0,IF(Businesses!B3806="","N/A",IF(ISNUMBER(Businesses!B3806),Businesses!B3806,0)))</f>
        <v>N/A</v>
      </c>
    </row>
    <row r="3806" spans="2:9">
      <c r="B3806" s="32" t="str">
        <f t="shared" si="119"/>
        <v>N/A</v>
      </c>
      <c r="C3806" s="32" t="str">
        <f>IF(AND(Businesses!D3807="",Businesses!E3807&lt;&gt;""),0,IF(Businesses!D3807="","N/A",IF(ISNUMBER(Businesses!D3807),Businesses!D3807,0)))</f>
        <v>N/A</v>
      </c>
      <c r="D3806" s="32" t="str">
        <f>IF(Businesses!E3807="","N/A",Businesses!E3807)</f>
        <v>N/A</v>
      </c>
      <c r="E3806" s="32" t="str">
        <f>IF(Businesses!F3807="","N/A",Businesses!F3807)</f>
        <v>N/A</v>
      </c>
      <c r="F3806" s="32" t="str">
        <f t="shared" si="118"/>
        <v>N/A</v>
      </c>
      <c r="G3806" s="32" t="str">
        <f>IF(Businesses!G3807="","N/A",Businesses!G3807)</f>
        <v>N/A</v>
      </c>
      <c r="H3806" s="32" t="str">
        <f>IF(Businesses!H3807="","N/A",Businesses!H3807)</f>
        <v>N/A</v>
      </c>
      <c r="I3806" s="32" t="str">
        <f>IF(AND(Businesses!B3807="",Businesses!C3807&lt;&gt;""),0,IF(Businesses!B3807="","N/A",IF(ISNUMBER(Businesses!B3807),Businesses!B3807,0)))</f>
        <v>N/A</v>
      </c>
    </row>
    <row r="3807" spans="2:9">
      <c r="B3807" s="32" t="str">
        <f t="shared" si="119"/>
        <v>N/A</v>
      </c>
      <c r="C3807" s="32" t="str">
        <f>IF(AND(Businesses!D3808="",Businesses!E3808&lt;&gt;""),0,IF(Businesses!D3808="","N/A",IF(ISNUMBER(Businesses!D3808),Businesses!D3808,0)))</f>
        <v>N/A</v>
      </c>
      <c r="D3807" s="32" t="str">
        <f>IF(Businesses!E3808="","N/A",Businesses!E3808)</f>
        <v>N/A</v>
      </c>
      <c r="E3807" s="32" t="str">
        <f>IF(Businesses!F3808="","N/A",Businesses!F3808)</f>
        <v>N/A</v>
      </c>
      <c r="F3807" s="32" t="str">
        <f t="shared" si="118"/>
        <v>N/A</v>
      </c>
      <c r="G3807" s="32" t="str">
        <f>IF(Businesses!G3808="","N/A",Businesses!G3808)</f>
        <v>N/A</v>
      </c>
      <c r="H3807" s="32" t="str">
        <f>IF(Businesses!H3808="","N/A",Businesses!H3808)</f>
        <v>N/A</v>
      </c>
      <c r="I3807" s="32" t="str">
        <f>IF(AND(Businesses!B3808="",Businesses!C3808&lt;&gt;""),0,IF(Businesses!B3808="","N/A",IF(ISNUMBER(Businesses!B3808),Businesses!B3808,0)))</f>
        <v>N/A</v>
      </c>
    </row>
    <row r="3808" spans="2:9">
      <c r="B3808" s="32" t="str">
        <f t="shared" si="119"/>
        <v>N/A</v>
      </c>
      <c r="C3808" s="32" t="str">
        <f>IF(AND(Businesses!D3809="",Businesses!E3809&lt;&gt;""),0,IF(Businesses!D3809="","N/A",IF(ISNUMBER(Businesses!D3809),Businesses!D3809,0)))</f>
        <v>N/A</v>
      </c>
      <c r="D3808" s="32" t="str">
        <f>IF(Businesses!E3809="","N/A",Businesses!E3809)</f>
        <v>N/A</v>
      </c>
      <c r="E3808" s="32" t="str">
        <f>IF(Businesses!F3809="","N/A",Businesses!F3809)</f>
        <v>N/A</v>
      </c>
      <c r="F3808" s="32" t="str">
        <f t="shared" si="118"/>
        <v>N/A</v>
      </c>
      <c r="G3808" s="32" t="str">
        <f>IF(Businesses!G3809="","N/A",Businesses!G3809)</f>
        <v>N/A</v>
      </c>
      <c r="H3808" s="32" t="str">
        <f>IF(Businesses!H3809="","N/A",Businesses!H3809)</f>
        <v>N/A</v>
      </c>
      <c r="I3808" s="32" t="str">
        <f>IF(AND(Businesses!B3809="",Businesses!C3809&lt;&gt;""),0,IF(Businesses!B3809="","N/A",IF(ISNUMBER(Businesses!B3809),Businesses!B3809,0)))</f>
        <v>N/A</v>
      </c>
    </row>
    <row r="3809" spans="2:9">
      <c r="B3809" s="32" t="str">
        <f t="shared" si="119"/>
        <v>N/A</v>
      </c>
      <c r="C3809" s="32" t="str">
        <f>IF(AND(Businesses!D3810="",Businesses!E3810&lt;&gt;""),0,IF(Businesses!D3810="","N/A",IF(ISNUMBER(Businesses!D3810),Businesses!D3810,0)))</f>
        <v>N/A</v>
      </c>
      <c r="D3809" s="32" t="str">
        <f>IF(Businesses!E3810="","N/A",Businesses!E3810)</f>
        <v>N/A</v>
      </c>
      <c r="E3809" s="32" t="str">
        <f>IF(Businesses!F3810="","N/A",Businesses!F3810)</f>
        <v>N/A</v>
      </c>
      <c r="F3809" s="32" t="str">
        <f t="shared" si="118"/>
        <v>N/A</v>
      </c>
      <c r="G3809" s="32" t="str">
        <f>IF(Businesses!G3810="","N/A",Businesses!G3810)</f>
        <v>N/A</v>
      </c>
      <c r="H3809" s="32" t="str">
        <f>IF(Businesses!H3810="","N/A",Businesses!H3810)</f>
        <v>N/A</v>
      </c>
      <c r="I3809" s="32" t="str">
        <f>IF(AND(Businesses!B3810="",Businesses!C3810&lt;&gt;""),0,IF(Businesses!B3810="","N/A",IF(ISNUMBER(Businesses!B3810),Businesses!B3810,0)))</f>
        <v>N/A</v>
      </c>
    </row>
    <row r="3810" spans="2:9">
      <c r="B3810" s="32" t="str">
        <f t="shared" si="119"/>
        <v>N/A</v>
      </c>
      <c r="C3810" s="32" t="str">
        <f>IF(AND(Businesses!D3811="",Businesses!E3811&lt;&gt;""),0,IF(Businesses!D3811="","N/A",IF(ISNUMBER(Businesses!D3811),Businesses!D3811,0)))</f>
        <v>N/A</v>
      </c>
      <c r="D3810" s="32" t="str">
        <f>IF(Businesses!E3811="","N/A",Businesses!E3811)</f>
        <v>N/A</v>
      </c>
      <c r="E3810" s="32" t="str">
        <f>IF(Businesses!F3811="","N/A",Businesses!F3811)</f>
        <v>N/A</v>
      </c>
      <c r="F3810" s="32" t="str">
        <f t="shared" si="118"/>
        <v>N/A</v>
      </c>
      <c r="G3810" s="32" t="str">
        <f>IF(Businesses!G3811="","N/A",Businesses!G3811)</f>
        <v>N/A</v>
      </c>
      <c r="H3810" s="32" t="str">
        <f>IF(Businesses!H3811="","N/A",Businesses!H3811)</f>
        <v>N/A</v>
      </c>
      <c r="I3810" s="32" t="str">
        <f>IF(AND(Businesses!B3811="",Businesses!C3811&lt;&gt;""),0,IF(Businesses!B3811="","N/A",IF(ISNUMBER(Businesses!B3811),Businesses!B3811,0)))</f>
        <v>N/A</v>
      </c>
    </row>
    <row r="3811" spans="2:9">
      <c r="B3811" s="32" t="str">
        <f t="shared" si="119"/>
        <v>N/A</v>
      </c>
      <c r="C3811" s="32" t="str">
        <f>IF(AND(Businesses!D3812="",Businesses!E3812&lt;&gt;""),0,IF(Businesses!D3812="","N/A",IF(ISNUMBER(Businesses!D3812),Businesses!D3812,0)))</f>
        <v>N/A</v>
      </c>
      <c r="D3811" s="32" t="str">
        <f>IF(Businesses!E3812="","N/A",Businesses!E3812)</f>
        <v>N/A</v>
      </c>
      <c r="E3811" s="32" t="str">
        <f>IF(Businesses!F3812="","N/A",Businesses!F3812)</f>
        <v>N/A</v>
      </c>
      <c r="F3811" s="32" t="str">
        <f t="shared" si="118"/>
        <v>N/A</v>
      </c>
      <c r="G3811" s="32" t="str">
        <f>IF(Businesses!G3812="","N/A",Businesses!G3812)</f>
        <v>N/A</v>
      </c>
      <c r="H3811" s="32" t="str">
        <f>IF(Businesses!H3812="","N/A",Businesses!H3812)</f>
        <v>N/A</v>
      </c>
      <c r="I3811" s="32" t="str">
        <f>IF(AND(Businesses!B3812="",Businesses!C3812&lt;&gt;""),0,IF(Businesses!B3812="","N/A",IF(ISNUMBER(Businesses!B3812),Businesses!B3812,0)))</f>
        <v>N/A</v>
      </c>
    </row>
    <row r="3812" spans="2:9">
      <c r="B3812" s="32" t="str">
        <f t="shared" si="119"/>
        <v>N/A</v>
      </c>
      <c r="C3812" s="32" t="str">
        <f>IF(AND(Businesses!D3813="",Businesses!E3813&lt;&gt;""),0,IF(Businesses!D3813="","N/A",IF(ISNUMBER(Businesses!D3813),Businesses!D3813,0)))</f>
        <v>N/A</v>
      </c>
      <c r="D3812" s="32" t="str">
        <f>IF(Businesses!E3813="","N/A",Businesses!E3813)</f>
        <v>N/A</v>
      </c>
      <c r="E3812" s="32" t="str">
        <f>IF(Businesses!F3813="","N/A",Businesses!F3813)</f>
        <v>N/A</v>
      </c>
      <c r="F3812" s="32" t="str">
        <f t="shared" si="118"/>
        <v>N/A</v>
      </c>
      <c r="G3812" s="32" t="str">
        <f>IF(Businesses!G3813="","N/A",Businesses!G3813)</f>
        <v>N/A</v>
      </c>
      <c r="H3812" s="32" t="str">
        <f>IF(Businesses!H3813="","N/A",Businesses!H3813)</f>
        <v>N/A</v>
      </c>
      <c r="I3812" s="32" t="str">
        <f>IF(AND(Businesses!B3813="",Businesses!C3813&lt;&gt;""),0,IF(Businesses!B3813="","N/A",IF(ISNUMBER(Businesses!B3813),Businesses!B3813,0)))</f>
        <v>N/A</v>
      </c>
    </row>
    <row r="3813" spans="2:9">
      <c r="B3813" s="32" t="str">
        <f t="shared" si="119"/>
        <v>N/A</v>
      </c>
      <c r="C3813" s="32" t="str">
        <f>IF(AND(Businesses!D3814="",Businesses!E3814&lt;&gt;""),0,IF(Businesses!D3814="","N/A",IF(ISNUMBER(Businesses!D3814),Businesses!D3814,0)))</f>
        <v>N/A</v>
      </c>
      <c r="D3813" s="32" t="str">
        <f>IF(Businesses!E3814="","N/A",Businesses!E3814)</f>
        <v>N/A</v>
      </c>
      <c r="E3813" s="32" t="str">
        <f>IF(Businesses!F3814="","N/A",Businesses!F3814)</f>
        <v>N/A</v>
      </c>
      <c r="F3813" s="32" t="str">
        <f t="shared" si="118"/>
        <v>N/A</v>
      </c>
      <c r="G3813" s="32" t="str">
        <f>IF(Businesses!G3814="","N/A",Businesses!G3814)</f>
        <v>N/A</v>
      </c>
      <c r="H3813" s="32" t="str">
        <f>IF(Businesses!H3814="","N/A",Businesses!H3814)</f>
        <v>N/A</v>
      </c>
      <c r="I3813" s="32" t="str">
        <f>IF(AND(Businesses!B3814="",Businesses!C3814&lt;&gt;""),0,IF(Businesses!B3814="","N/A",IF(ISNUMBER(Businesses!B3814),Businesses!B3814,0)))</f>
        <v>N/A</v>
      </c>
    </row>
    <row r="3814" spans="2:9">
      <c r="B3814" s="32" t="str">
        <f t="shared" si="119"/>
        <v>N/A</v>
      </c>
      <c r="C3814" s="32" t="str">
        <f>IF(AND(Businesses!D3815="",Businesses!E3815&lt;&gt;""),0,IF(Businesses!D3815="","N/A",IF(ISNUMBER(Businesses!D3815),Businesses!D3815,0)))</f>
        <v>N/A</v>
      </c>
      <c r="D3814" s="32" t="str">
        <f>IF(Businesses!E3815="","N/A",Businesses!E3815)</f>
        <v>N/A</v>
      </c>
      <c r="E3814" s="32" t="str">
        <f>IF(Businesses!F3815="","N/A",Businesses!F3815)</f>
        <v>N/A</v>
      </c>
      <c r="F3814" s="32" t="str">
        <f t="shared" si="118"/>
        <v>N/A</v>
      </c>
      <c r="G3814" s="32" t="str">
        <f>IF(Businesses!G3815="","N/A",Businesses!G3815)</f>
        <v>N/A</v>
      </c>
      <c r="H3814" s="32" t="str">
        <f>IF(Businesses!H3815="","N/A",Businesses!H3815)</f>
        <v>N/A</v>
      </c>
      <c r="I3814" s="32" t="str">
        <f>IF(AND(Businesses!B3815="",Businesses!C3815&lt;&gt;""),0,IF(Businesses!B3815="","N/A",IF(ISNUMBER(Businesses!B3815),Businesses!B3815,0)))</f>
        <v>N/A</v>
      </c>
    </row>
    <row r="3815" spans="2:9">
      <c r="B3815" s="32" t="str">
        <f t="shared" si="119"/>
        <v>N/A</v>
      </c>
      <c r="C3815" s="32" t="str">
        <f>IF(AND(Businesses!D3816="",Businesses!E3816&lt;&gt;""),0,IF(Businesses!D3816="","N/A",IF(ISNUMBER(Businesses!D3816),Businesses!D3816,0)))</f>
        <v>N/A</v>
      </c>
      <c r="D3815" s="32" t="str">
        <f>IF(Businesses!E3816="","N/A",Businesses!E3816)</f>
        <v>N/A</v>
      </c>
      <c r="E3815" s="32" t="str">
        <f>IF(Businesses!F3816="","N/A",Businesses!F3816)</f>
        <v>N/A</v>
      </c>
      <c r="F3815" s="32" t="str">
        <f t="shared" si="118"/>
        <v>N/A</v>
      </c>
      <c r="G3815" s="32" t="str">
        <f>IF(Businesses!G3816="","N/A",Businesses!G3816)</f>
        <v>N/A</v>
      </c>
      <c r="H3815" s="32" t="str">
        <f>IF(Businesses!H3816="","N/A",Businesses!H3816)</f>
        <v>N/A</v>
      </c>
      <c r="I3815" s="32" t="str">
        <f>IF(AND(Businesses!B3816="",Businesses!C3816&lt;&gt;""),0,IF(Businesses!B3816="","N/A",IF(ISNUMBER(Businesses!B3816),Businesses!B3816,0)))</f>
        <v>N/A</v>
      </c>
    </row>
    <row r="3816" spans="2:9">
      <c r="B3816" s="32" t="str">
        <f t="shared" si="119"/>
        <v>N/A</v>
      </c>
      <c r="C3816" s="32" t="str">
        <f>IF(AND(Businesses!D3817="",Businesses!E3817&lt;&gt;""),0,IF(Businesses!D3817="","N/A",IF(ISNUMBER(Businesses!D3817),Businesses!D3817,0)))</f>
        <v>N/A</v>
      </c>
      <c r="D3816" s="32" t="str">
        <f>IF(Businesses!E3817="","N/A",Businesses!E3817)</f>
        <v>N/A</v>
      </c>
      <c r="E3816" s="32" t="str">
        <f>IF(Businesses!F3817="","N/A",Businesses!F3817)</f>
        <v>N/A</v>
      </c>
      <c r="F3816" s="32" t="str">
        <f t="shared" si="118"/>
        <v>N/A</v>
      </c>
      <c r="G3816" s="32" t="str">
        <f>IF(Businesses!G3817="","N/A",Businesses!G3817)</f>
        <v>N/A</v>
      </c>
      <c r="H3816" s="32" t="str">
        <f>IF(Businesses!H3817="","N/A",Businesses!H3817)</f>
        <v>N/A</v>
      </c>
      <c r="I3816" s="32" t="str">
        <f>IF(AND(Businesses!B3817="",Businesses!C3817&lt;&gt;""),0,IF(Businesses!B3817="","N/A",IF(ISNUMBER(Businesses!B3817),Businesses!B3817,0)))</f>
        <v>N/A</v>
      </c>
    </row>
    <row r="3817" spans="2:9">
      <c r="B3817" s="32" t="str">
        <f t="shared" si="119"/>
        <v>N/A</v>
      </c>
      <c r="C3817" s="32" t="str">
        <f>IF(AND(Businesses!D3818="",Businesses!E3818&lt;&gt;""),0,IF(Businesses!D3818="","N/A",IF(ISNUMBER(Businesses!D3818),Businesses!D3818,0)))</f>
        <v>N/A</v>
      </c>
      <c r="D3817" s="32" t="str">
        <f>IF(Businesses!E3818="","N/A",Businesses!E3818)</f>
        <v>N/A</v>
      </c>
      <c r="E3817" s="32" t="str">
        <f>IF(Businesses!F3818="","N/A",Businesses!F3818)</f>
        <v>N/A</v>
      </c>
      <c r="F3817" s="32" t="str">
        <f t="shared" si="118"/>
        <v>N/A</v>
      </c>
      <c r="G3817" s="32" t="str">
        <f>IF(Businesses!G3818="","N/A",Businesses!G3818)</f>
        <v>N/A</v>
      </c>
      <c r="H3817" s="32" t="str">
        <f>IF(Businesses!H3818="","N/A",Businesses!H3818)</f>
        <v>N/A</v>
      </c>
      <c r="I3817" s="32" t="str">
        <f>IF(AND(Businesses!B3818="",Businesses!C3818&lt;&gt;""),0,IF(Businesses!B3818="","N/A",IF(ISNUMBER(Businesses!B3818),Businesses!B3818,0)))</f>
        <v>N/A</v>
      </c>
    </row>
    <row r="3818" spans="2:9">
      <c r="B3818" s="32" t="str">
        <f t="shared" si="119"/>
        <v>N/A</v>
      </c>
      <c r="C3818" s="32" t="str">
        <f>IF(AND(Businesses!D3819="",Businesses!E3819&lt;&gt;""),0,IF(Businesses!D3819="","N/A",IF(ISNUMBER(Businesses!D3819),Businesses!D3819,0)))</f>
        <v>N/A</v>
      </c>
      <c r="D3818" s="32" t="str">
        <f>IF(Businesses!E3819="","N/A",Businesses!E3819)</f>
        <v>N/A</v>
      </c>
      <c r="E3818" s="32" t="str">
        <f>IF(Businesses!F3819="","N/A",Businesses!F3819)</f>
        <v>N/A</v>
      </c>
      <c r="F3818" s="32" t="str">
        <f t="shared" si="118"/>
        <v>N/A</v>
      </c>
      <c r="G3818" s="32" t="str">
        <f>IF(Businesses!G3819="","N/A",Businesses!G3819)</f>
        <v>N/A</v>
      </c>
      <c r="H3818" s="32" t="str">
        <f>IF(Businesses!H3819="","N/A",Businesses!H3819)</f>
        <v>N/A</v>
      </c>
      <c r="I3818" s="32" t="str">
        <f>IF(AND(Businesses!B3819="",Businesses!C3819&lt;&gt;""),0,IF(Businesses!B3819="","N/A",IF(ISNUMBER(Businesses!B3819),Businesses!B3819,0)))</f>
        <v>N/A</v>
      </c>
    </row>
    <row r="3819" spans="2:9">
      <c r="B3819" s="32" t="str">
        <f t="shared" si="119"/>
        <v>N/A</v>
      </c>
      <c r="C3819" s="32" t="str">
        <f>IF(AND(Businesses!D3820="",Businesses!E3820&lt;&gt;""),0,IF(Businesses!D3820="","N/A",IF(ISNUMBER(Businesses!D3820),Businesses!D3820,0)))</f>
        <v>N/A</v>
      </c>
      <c r="D3819" s="32" t="str">
        <f>IF(Businesses!E3820="","N/A",Businesses!E3820)</f>
        <v>N/A</v>
      </c>
      <c r="E3819" s="32" t="str">
        <f>IF(Businesses!F3820="","N/A",Businesses!F3820)</f>
        <v>N/A</v>
      </c>
      <c r="F3819" s="32" t="str">
        <f t="shared" si="118"/>
        <v>N/A</v>
      </c>
      <c r="G3819" s="32" t="str">
        <f>IF(Businesses!G3820="","N/A",Businesses!G3820)</f>
        <v>N/A</v>
      </c>
      <c r="H3819" s="32" t="str">
        <f>IF(Businesses!H3820="","N/A",Businesses!H3820)</f>
        <v>N/A</v>
      </c>
      <c r="I3819" s="32" t="str">
        <f>IF(AND(Businesses!B3820="",Businesses!C3820&lt;&gt;""),0,IF(Businesses!B3820="","N/A",IF(ISNUMBER(Businesses!B3820),Businesses!B3820,0)))</f>
        <v>N/A</v>
      </c>
    </row>
    <row r="3820" spans="2:9">
      <c r="B3820" s="32" t="str">
        <f t="shared" si="119"/>
        <v>N/A</v>
      </c>
      <c r="C3820" s="32" t="str">
        <f>IF(AND(Businesses!D3821="",Businesses!E3821&lt;&gt;""),0,IF(Businesses!D3821="","N/A",IF(ISNUMBER(Businesses!D3821),Businesses!D3821,0)))</f>
        <v>N/A</v>
      </c>
      <c r="D3820" s="32" t="str">
        <f>IF(Businesses!E3821="","N/A",Businesses!E3821)</f>
        <v>N/A</v>
      </c>
      <c r="E3820" s="32" t="str">
        <f>IF(Businesses!F3821="","N/A",Businesses!F3821)</f>
        <v>N/A</v>
      </c>
      <c r="F3820" s="32" t="str">
        <f t="shared" si="118"/>
        <v>N/A</v>
      </c>
      <c r="G3820" s="32" t="str">
        <f>IF(Businesses!G3821="","N/A",Businesses!G3821)</f>
        <v>N/A</v>
      </c>
      <c r="H3820" s="32" t="str">
        <f>IF(Businesses!H3821="","N/A",Businesses!H3821)</f>
        <v>N/A</v>
      </c>
      <c r="I3820" s="32" t="str">
        <f>IF(AND(Businesses!B3821="",Businesses!C3821&lt;&gt;""),0,IF(Businesses!B3821="","N/A",IF(ISNUMBER(Businesses!B3821),Businesses!B3821,0)))</f>
        <v>N/A</v>
      </c>
    </row>
    <row r="3821" spans="2:9">
      <c r="B3821" s="32" t="str">
        <f t="shared" si="119"/>
        <v>N/A</v>
      </c>
      <c r="C3821" s="32" t="str">
        <f>IF(AND(Businesses!D3822="",Businesses!E3822&lt;&gt;""),0,IF(Businesses!D3822="","N/A",IF(ISNUMBER(Businesses!D3822),Businesses!D3822,0)))</f>
        <v>N/A</v>
      </c>
      <c r="D3821" s="32" t="str">
        <f>IF(Businesses!E3822="","N/A",Businesses!E3822)</f>
        <v>N/A</v>
      </c>
      <c r="E3821" s="32" t="str">
        <f>IF(Businesses!F3822="","N/A",Businesses!F3822)</f>
        <v>N/A</v>
      </c>
      <c r="F3821" s="32" t="str">
        <f t="shared" si="118"/>
        <v>N/A</v>
      </c>
      <c r="G3821" s="32" t="str">
        <f>IF(Businesses!G3822="","N/A",Businesses!G3822)</f>
        <v>N/A</v>
      </c>
      <c r="H3821" s="32" t="str">
        <f>IF(Businesses!H3822="","N/A",Businesses!H3822)</f>
        <v>N/A</v>
      </c>
      <c r="I3821" s="32" t="str">
        <f>IF(AND(Businesses!B3822="",Businesses!C3822&lt;&gt;""),0,IF(Businesses!B3822="","N/A",IF(ISNUMBER(Businesses!B3822),Businesses!B3822,0)))</f>
        <v>N/A</v>
      </c>
    </row>
    <row r="3822" spans="2:9">
      <c r="B3822" s="32" t="str">
        <f t="shared" si="119"/>
        <v>N/A</v>
      </c>
      <c r="C3822" s="32" t="str">
        <f>IF(AND(Businesses!D3823="",Businesses!E3823&lt;&gt;""),0,IF(Businesses!D3823="","N/A",IF(ISNUMBER(Businesses!D3823),Businesses!D3823,0)))</f>
        <v>N/A</v>
      </c>
      <c r="D3822" s="32" t="str">
        <f>IF(Businesses!E3823="","N/A",Businesses!E3823)</f>
        <v>N/A</v>
      </c>
      <c r="E3822" s="32" t="str">
        <f>IF(Businesses!F3823="","N/A",Businesses!F3823)</f>
        <v>N/A</v>
      </c>
      <c r="F3822" s="32" t="str">
        <f t="shared" si="118"/>
        <v>N/A</v>
      </c>
      <c r="G3822" s="32" t="str">
        <f>IF(Businesses!G3823="","N/A",Businesses!G3823)</f>
        <v>N/A</v>
      </c>
      <c r="H3822" s="32" t="str">
        <f>IF(Businesses!H3823="","N/A",Businesses!H3823)</f>
        <v>N/A</v>
      </c>
      <c r="I3822" s="32" t="str">
        <f>IF(AND(Businesses!B3823="",Businesses!C3823&lt;&gt;""),0,IF(Businesses!B3823="","N/A",IF(ISNUMBER(Businesses!B3823),Businesses!B3823,0)))</f>
        <v>N/A</v>
      </c>
    </row>
    <row r="3823" spans="2:9">
      <c r="B3823" s="32" t="str">
        <f t="shared" si="119"/>
        <v>N/A</v>
      </c>
      <c r="C3823" s="32" t="str">
        <f>IF(AND(Businesses!D3824="",Businesses!E3824&lt;&gt;""),0,IF(Businesses!D3824="","N/A",IF(ISNUMBER(Businesses!D3824),Businesses!D3824,0)))</f>
        <v>N/A</v>
      </c>
      <c r="D3823" s="32" t="str">
        <f>IF(Businesses!E3824="","N/A",Businesses!E3824)</f>
        <v>N/A</v>
      </c>
      <c r="E3823" s="32" t="str">
        <f>IF(Businesses!F3824="","N/A",Businesses!F3824)</f>
        <v>N/A</v>
      </c>
      <c r="F3823" s="32" t="str">
        <f t="shared" si="118"/>
        <v>N/A</v>
      </c>
      <c r="G3823" s="32" t="str">
        <f>IF(Businesses!G3824="","N/A",Businesses!G3824)</f>
        <v>N/A</v>
      </c>
      <c r="H3823" s="32" t="str">
        <f>IF(Businesses!H3824="","N/A",Businesses!H3824)</f>
        <v>N/A</v>
      </c>
      <c r="I3823" s="32" t="str">
        <f>IF(AND(Businesses!B3824="",Businesses!C3824&lt;&gt;""),0,IF(Businesses!B3824="","N/A",IF(ISNUMBER(Businesses!B3824),Businesses!B3824,0)))</f>
        <v>N/A</v>
      </c>
    </row>
    <row r="3824" spans="2:9">
      <c r="B3824" s="32" t="str">
        <f t="shared" si="119"/>
        <v>N/A</v>
      </c>
      <c r="C3824" s="32" t="str">
        <f>IF(AND(Businesses!D3825="",Businesses!E3825&lt;&gt;""),0,IF(Businesses!D3825="","N/A",IF(ISNUMBER(Businesses!D3825),Businesses!D3825,0)))</f>
        <v>N/A</v>
      </c>
      <c r="D3824" s="32" t="str">
        <f>IF(Businesses!E3825="","N/A",Businesses!E3825)</f>
        <v>N/A</v>
      </c>
      <c r="E3824" s="32" t="str">
        <f>IF(Businesses!F3825="","N/A",Businesses!F3825)</f>
        <v>N/A</v>
      </c>
      <c r="F3824" s="32" t="str">
        <f t="shared" si="118"/>
        <v>N/A</v>
      </c>
      <c r="G3824" s="32" t="str">
        <f>IF(Businesses!G3825="","N/A",Businesses!G3825)</f>
        <v>N/A</v>
      </c>
      <c r="H3824" s="32" t="str">
        <f>IF(Businesses!H3825="","N/A",Businesses!H3825)</f>
        <v>N/A</v>
      </c>
      <c r="I3824" s="32" t="str">
        <f>IF(AND(Businesses!B3825="",Businesses!C3825&lt;&gt;""),0,IF(Businesses!B3825="","N/A",IF(ISNUMBER(Businesses!B3825),Businesses!B3825,0)))</f>
        <v>N/A</v>
      </c>
    </row>
    <row r="3825" spans="2:9">
      <c r="B3825" s="32" t="str">
        <f t="shared" si="119"/>
        <v>N/A</v>
      </c>
      <c r="C3825" s="32" t="str">
        <f>IF(AND(Businesses!D3826="",Businesses!E3826&lt;&gt;""),0,IF(Businesses!D3826="","N/A",IF(ISNUMBER(Businesses!D3826),Businesses!D3826,0)))</f>
        <v>N/A</v>
      </c>
      <c r="D3825" s="32" t="str">
        <f>IF(Businesses!E3826="","N/A",Businesses!E3826)</f>
        <v>N/A</v>
      </c>
      <c r="E3825" s="32" t="str">
        <f>IF(Businesses!F3826="","N/A",Businesses!F3826)</f>
        <v>N/A</v>
      </c>
      <c r="F3825" s="32" t="str">
        <f t="shared" si="118"/>
        <v>N/A</v>
      </c>
      <c r="G3825" s="32" t="str">
        <f>IF(Businesses!G3826="","N/A",Businesses!G3826)</f>
        <v>N/A</v>
      </c>
      <c r="H3825" s="32" t="str">
        <f>IF(Businesses!H3826="","N/A",Businesses!H3826)</f>
        <v>N/A</v>
      </c>
      <c r="I3825" s="32" t="str">
        <f>IF(AND(Businesses!B3826="",Businesses!C3826&lt;&gt;""),0,IF(Businesses!B3826="","N/A",IF(ISNUMBER(Businesses!B3826),Businesses!B3826,0)))</f>
        <v>N/A</v>
      </c>
    </row>
    <row r="3826" spans="2:9">
      <c r="B3826" s="32" t="str">
        <f t="shared" si="119"/>
        <v>N/A</v>
      </c>
      <c r="C3826" s="32" t="str">
        <f>IF(AND(Businesses!D3827="",Businesses!E3827&lt;&gt;""),0,IF(Businesses!D3827="","N/A",IF(ISNUMBER(Businesses!D3827),Businesses!D3827,0)))</f>
        <v>N/A</v>
      </c>
      <c r="D3826" s="32" t="str">
        <f>IF(Businesses!E3827="","N/A",Businesses!E3827)</f>
        <v>N/A</v>
      </c>
      <c r="E3826" s="32" t="str">
        <f>IF(Businesses!F3827="","N/A",Businesses!F3827)</f>
        <v>N/A</v>
      </c>
      <c r="F3826" s="32" t="str">
        <f t="shared" si="118"/>
        <v>N/A</v>
      </c>
      <c r="G3826" s="32" t="str">
        <f>IF(Businesses!G3827="","N/A",Businesses!G3827)</f>
        <v>N/A</v>
      </c>
      <c r="H3826" s="32" t="str">
        <f>IF(Businesses!H3827="","N/A",Businesses!H3827)</f>
        <v>N/A</v>
      </c>
      <c r="I3826" s="32" t="str">
        <f>IF(AND(Businesses!B3827="",Businesses!C3827&lt;&gt;""),0,IF(Businesses!B3827="","N/A",IF(ISNUMBER(Businesses!B3827),Businesses!B3827,0)))</f>
        <v>N/A</v>
      </c>
    </row>
    <row r="3827" spans="2:9">
      <c r="B3827" s="32" t="str">
        <f t="shared" si="119"/>
        <v>N/A</v>
      </c>
      <c r="C3827" s="32" t="str">
        <f>IF(AND(Businesses!D3828="",Businesses!E3828&lt;&gt;""),0,IF(Businesses!D3828="","N/A",IF(ISNUMBER(Businesses!D3828),Businesses!D3828,0)))</f>
        <v>N/A</v>
      </c>
      <c r="D3827" s="32" t="str">
        <f>IF(Businesses!E3828="","N/A",Businesses!E3828)</f>
        <v>N/A</v>
      </c>
      <c r="E3827" s="32" t="str">
        <f>IF(Businesses!F3828="","N/A",Businesses!F3828)</f>
        <v>N/A</v>
      </c>
      <c r="F3827" s="32" t="str">
        <f t="shared" si="118"/>
        <v>N/A</v>
      </c>
      <c r="G3827" s="32" t="str">
        <f>IF(Businesses!G3828="","N/A",Businesses!G3828)</f>
        <v>N/A</v>
      </c>
      <c r="H3827" s="32" t="str">
        <f>IF(Businesses!H3828="","N/A",Businesses!H3828)</f>
        <v>N/A</v>
      </c>
      <c r="I3827" s="32" t="str">
        <f>IF(AND(Businesses!B3828="",Businesses!C3828&lt;&gt;""),0,IF(Businesses!B3828="","N/A",IF(ISNUMBER(Businesses!B3828),Businesses!B3828,0)))</f>
        <v>N/A</v>
      </c>
    </row>
    <row r="3828" spans="2:9">
      <c r="B3828" s="32" t="str">
        <f t="shared" si="119"/>
        <v>N/A</v>
      </c>
      <c r="C3828" s="32" t="str">
        <f>IF(AND(Businesses!D3829="",Businesses!E3829&lt;&gt;""),0,IF(Businesses!D3829="","N/A",IF(ISNUMBER(Businesses!D3829),Businesses!D3829,0)))</f>
        <v>N/A</v>
      </c>
      <c r="D3828" s="32" t="str">
        <f>IF(Businesses!E3829="","N/A",Businesses!E3829)</f>
        <v>N/A</v>
      </c>
      <c r="E3828" s="32" t="str">
        <f>IF(Businesses!F3829="","N/A",Businesses!F3829)</f>
        <v>N/A</v>
      </c>
      <c r="F3828" s="32" t="str">
        <f t="shared" si="118"/>
        <v>N/A</v>
      </c>
      <c r="G3828" s="32" t="str">
        <f>IF(Businesses!G3829="","N/A",Businesses!G3829)</f>
        <v>N/A</v>
      </c>
      <c r="H3828" s="32" t="str">
        <f>IF(Businesses!H3829="","N/A",Businesses!H3829)</f>
        <v>N/A</v>
      </c>
      <c r="I3828" s="32" t="str">
        <f>IF(AND(Businesses!B3829="",Businesses!C3829&lt;&gt;""),0,IF(Businesses!B3829="","N/A",IF(ISNUMBER(Businesses!B3829),Businesses!B3829,0)))</f>
        <v>N/A</v>
      </c>
    </row>
    <row r="3829" spans="2:9">
      <c r="B3829" s="32" t="str">
        <f t="shared" si="119"/>
        <v>N/A</v>
      </c>
      <c r="C3829" s="32" t="str">
        <f>IF(AND(Businesses!D3830="",Businesses!E3830&lt;&gt;""),0,IF(Businesses!D3830="","N/A",IF(ISNUMBER(Businesses!D3830),Businesses!D3830,0)))</f>
        <v>N/A</v>
      </c>
      <c r="D3829" s="32" t="str">
        <f>IF(Businesses!E3830="","N/A",Businesses!E3830)</f>
        <v>N/A</v>
      </c>
      <c r="E3829" s="32" t="str">
        <f>IF(Businesses!F3830="","N/A",Businesses!F3830)</f>
        <v>N/A</v>
      </c>
      <c r="F3829" s="32" t="str">
        <f t="shared" si="118"/>
        <v>N/A</v>
      </c>
      <c r="G3829" s="32" t="str">
        <f>IF(Businesses!G3830="","N/A",Businesses!G3830)</f>
        <v>N/A</v>
      </c>
      <c r="H3829" s="32" t="str">
        <f>IF(Businesses!H3830="","N/A",Businesses!H3830)</f>
        <v>N/A</v>
      </c>
      <c r="I3829" s="32" t="str">
        <f>IF(AND(Businesses!B3830="",Businesses!C3830&lt;&gt;""),0,IF(Businesses!B3830="","N/A",IF(ISNUMBER(Businesses!B3830),Businesses!B3830,0)))</f>
        <v>N/A</v>
      </c>
    </row>
    <row r="3830" spans="2:9">
      <c r="B3830" s="32" t="str">
        <f t="shared" si="119"/>
        <v>N/A</v>
      </c>
      <c r="C3830" s="32" t="str">
        <f>IF(AND(Businesses!D3831="",Businesses!E3831&lt;&gt;""),0,IF(Businesses!D3831="","N/A",IF(ISNUMBER(Businesses!D3831),Businesses!D3831,0)))</f>
        <v>N/A</v>
      </c>
      <c r="D3830" s="32" t="str">
        <f>IF(Businesses!E3831="","N/A",Businesses!E3831)</f>
        <v>N/A</v>
      </c>
      <c r="E3830" s="32" t="str">
        <f>IF(Businesses!F3831="","N/A",Businesses!F3831)</f>
        <v>N/A</v>
      </c>
      <c r="F3830" s="32" t="str">
        <f t="shared" si="118"/>
        <v>N/A</v>
      </c>
      <c r="G3830" s="32" t="str">
        <f>IF(Businesses!G3831="","N/A",Businesses!G3831)</f>
        <v>N/A</v>
      </c>
      <c r="H3830" s="32" t="str">
        <f>IF(Businesses!H3831="","N/A",Businesses!H3831)</f>
        <v>N/A</v>
      </c>
      <c r="I3830" s="32" t="str">
        <f>IF(AND(Businesses!B3831="",Businesses!C3831&lt;&gt;""),0,IF(Businesses!B3831="","N/A",IF(ISNUMBER(Businesses!B3831),Businesses!B3831,0)))</f>
        <v>N/A</v>
      </c>
    </row>
    <row r="3831" spans="2:9">
      <c r="B3831" s="32" t="str">
        <f t="shared" si="119"/>
        <v>N/A</v>
      </c>
      <c r="C3831" s="32" t="str">
        <f>IF(AND(Businesses!D3832="",Businesses!E3832&lt;&gt;""),0,IF(Businesses!D3832="","N/A",IF(ISNUMBER(Businesses!D3832),Businesses!D3832,0)))</f>
        <v>N/A</v>
      </c>
      <c r="D3831" s="32" t="str">
        <f>IF(Businesses!E3832="","N/A",Businesses!E3832)</f>
        <v>N/A</v>
      </c>
      <c r="E3831" s="32" t="str">
        <f>IF(Businesses!F3832="","N/A",Businesses!F3832)</f>
        <v>N/A</v>
      </c>
      <c r="F3831" s="32" t="str">
        <f t="shared" si="118"/>
        <v>N/A</v>
      </c>
      <c r="G3831" s="32" t="str">
        <f>IF(Businesses!G3832="","N/A",Businesses!G3832)</f>
        <v>N/A</v>
      </c>
      <c r="H3831" s="32" t="str">
        <f>IF(Businesses!H3832="","N/A",Businesses!H3832)</f>
        <v>N/A</v>
      </c>
      <c r="I3831" s="32" t="str">
        <f>IF(AND(Businesses!B3832="",Businesses!C3832&lt;&gt;""),0,IF(Businesses!B3832="","N/A",IF(ISNUMBER(Businesses!B3832),Businesses!B3832,0)))</f>
        <v>N/A</v>
      </c>
    </row>
    <row r="3832" spans="2:9">
      <c r="B3832" s="32" t="str">
        <f t="shared" si="119"/>
        <v>N/A</v>
      </c>
      <c r="C3832" s="32" t="str">
        <f>IF(AND(Businesses!D3833="",Businesses!E3833&lt;&gt;""),0,IF(Businesses!D3833="","N/A",IF(ISNUMBER(Businesses!D3833),Businesses!D3833,0)))</f>
        <v>N/A</v>
      </c>
      <c r="D3832" s="32" t="str">
        <f>IF(Businesses!E3833="","N/A",Businesses!E3833)</f>
        <v>N/A</v>
      </c>
      <c r="E3832" s="32" t="str">
        <f>IF(Businesses!F3833="","N/A",Businesses!F3833)</f>
        <v>N/A</v>
      </c>
      <c r="F3832" s="32" t="str">
        <f t="shared" si="118"/>
        <v>N/A</v>
      </c>
      <c r="G3832" s="32" t="str">
        <f>IF(Businesses!G3833="","N/A",Businesses!G3833)</f>
        <v>N/A</v>
      </c>
      <c r="H3832" s="32" t="str">
        <f>IF(Businesses!H3833="","N/A",Businesses!H3833)</f>
        <v>N/A</v>
      </c>
      <c r="I3832" s="32" t="str">
        <f>IF(AND(Businesses!B3833="",Businesses!C3833&lt;&gt;""),0,IF(Businesses!B3833="","N/A",IF(ISNUMBER(Businesses!B3833),Businesses!B3833,0)))</f>
        <v>N/A</v>
      </c>
    </row>
    <row r="3833" spans="2:9">
      <c r="B3833" s="32" t="str">
        <f t="shared" si="119"/>
        <v>N/A</v>
      </c>
      <c r="C3833" s="32" t="str">
        <f>IF(AND(Businesses!D3834="",Businesses!E3834&lt;&gt;""),0,IF(Businesses!D3834="","N/A",IF(ISNUMBER(Businesses!D3834),Businesses!D3834,0)))</f>
        <v>N/A</v>
      </c>
      <c r="D3833" s="32" t="str">
        <f>IF(Businesses!E3834="","N/A",Businesses!E3834)</f>
        <v>N/A</v>
      </c>
      <c r="E3833" s="32" t="str">
        <f>IF(Businesses!F3834="","N/A",Businesses!F3834)</f>
        <v>N/A</v>
      </c>
      <c r="F3833" s="32" t="str">
        <f t="shared" si="118"/>
        <v>N/A</v>
      </c>
      <c r="G3833" s="32" t="str">
        <f>IF(Businesses!G3834="","N/A",Businesses!G3834)</f>
        <v>N/A</v>
      </c>
      <c r="H3833" s="32" t="str">
        <f>IF(Businesses!H3834="","N/A",Businesses!H3834)</f>
        <v>N/A</v>
      </c>
      <c r="I3833" s="32" t="str">
        <f>IF(AND(Businesses!B3834="",Businesses!C3834&lt;&gt;""),0,IF(Businesses!B3834="","N/A",IF(ISNUMBER(Businesses!B3834),Businesses!B3834,0)))</f>
        <v>N/A</v>
      </c>
    </row>
    <row r="3834" spans="2:9">
      <c r="B3834" s="32" t="str">
        <f t="shared" si="119"/>
        <v>N/A</v>
      </c>
      <c r="C3834" s="32" t="str">
        <f>IF(AND(Businesses!D3835="",Businesses!E3835&lt;&gt;""),0,IF(Businesses!D3835="","N/A",IF(ISNUMBER(Businesses!D3835),Businesses!D3835,0)))</f>
        <v>N/A</v>
      </c>
      <c r="D3834" s="32" t="str">
        <f>IF(Businesses!E3835="","N/A",Businesses!E3835)</f>
        <v>N/A</v>
      </c>
      <c r="E3834" s="32" t="str">
        <f>IF(Businesses!F3835="","N/A",Businesses!F3835)</f>
        <v>N/A</v>
      </c>
      <c r="F3834" s="32" t="str">
        <f t="shared" si="118"/>
        <v>N/A</v>
      </c>
      <c r="G3834" s="32" t="str">
        <f>IF(Businesses!G3835="","N/A",Businesses!G3835)</f>
        <v>N/A</v>
      </c>
      <c r="H3834" s="32" t="str">
        <f>IF(Businesses!H3835="","N/A",Businesses!H3835)</f>
        <v>N/A</v>
      </c>
      <c r="I3834" s="32" t="str">
        <f>IF(AND(Businesses!B3835="",Businesses!C3835&lt;&gt;""),0,IF(Businesses!B3835="","N/A",IF(ISNUMBER(Businesses!B3835),Businesses!B3835,0)))</f>
        <v>N/A</v>
      </c>
    </row>
    <row r="3835" spans="2:9">
      <c r="B3835" s="32" t="str">
        <f t="shared" si="119"/>
        <v>N/A</v>
      </c>
      <c r="C3835" s="32" t="str">
        <f>IF(AND(Businesses!D3836="",Businesses!E3836&lt;&gt;""),0,IF(Businesses!D3836="","N/A",IF(ISNUMBER(Businesses!D3836),Businesses!D3836,0)))</f>
        <v>N/A</v>
      </c>
      <c r="D3835" s="32" t="str">
        <f>IF(Businesses!E3836="","N/A",Businesses!E3836)</f>
        <v>N/A</v>
      </c>
      <c r="E3835" s="32" t="str">
        <f>IF(Businesses!F3836="","N/A",Businesses!F3836)</f>
        <v>N/A</v>
      </c>
      <c r="F3835" s="32" t="str">
        <f t="shared" si="118"/>
        <v>N/A</v>
      </c>
      <c r="G3835" s="32" t="str">
        <f>IF(Businesses!G3836="","N/A",Businesses!G3836)</f>
        <v>N/A</v>
      </c>
      <c r="H3835" s="32" t="str">
        <f>IF(Businesses!H3836="","N/A",Businesses!H3836)</f>
        <v>N/A</v>
      </c>
      <c r="I3835" s="32" t="str">
        <f>IF(AND(Businesses!B3836="",Businesses!C3836&lt;&gt;""),0,IF(Businesses!B3836="","N/A",IF(ISNUMBER(Businesses!B3836),Businesses!B3836,0)))</f>
        <v>N/A</v>
      </c>
    </row>
    <row r="3836" spans="2:9">
      <c r="B3836" s="32" t="str">
        <f t="shared" si="119"/>
        <v>N/A</v>
      </c>
      <c r="C3836" s="32" t="str">
        <f>IF(AND(Businesses!D3837="",Businesses!E3837&lt;&gt;""),0,IF(Businesses!D3837="","N/A",IF(ISNUMBER(Businesses!D3837),Businesses!D3837,0)))</f>
        <v>N/A</v>
      </c>
      <c r="D3836" s="32" t="str">
        <f>IF(Businesses!E3837="","N/A",Businesses!E3837)</f>
        <v>N/A</v>
      </c>
      <c r="E3836" s="32" t="str">
        <f>IF(Businesses!F3837="","N/A",Businesses!F3837)</f>
        <v>N/A</v>
      </c>
      <c r="F3836" s="32" t="str">
        <f t="shared" si="118"/>
        <v>N/A</v>
      </c>
      <c r="G3836" s="32" t="str">
        <f>IF(Businesses!G3837="","N/A",Businesses!G3837)</f>
        <v>N/A</v>
      </c>
      <c r="H3836" s="32" t="str">
        <f>IF(Businesses!H3837="","N/A",Businesses!H3837)</f>
        <v>N/A</v>
      </c>
      <c r="I3836" s="32" t="str">
        <f>IF(AND(Businesses!B3837="",Businesses!C3837&lt;&gt;""),0,IF(Businesses!B3837="","N/A",IF(ISNUMBER(Businesses!B3837),Businesses!B3837,0)))</f>
        <v>N/A</v>
      </c>
    </row>
    <row r="3837" spans="2:9">
      <c r="B3837" s="32" t="str">
        <f t="shared" si="119"/>
        <v>N/A</v>
      </c>
      <c r="C3837" s="32" t="str">
        <f>IF(AND(Businesses!D3838="",Businesses!E3838&lt;&gt;""),0,IF(Businesses!D3838="","N/A",IF(ISNUMBER(Businesses!D3838),Businesses!D3838,0)))</f>
        <v>N/A</v>
      </c>
      <c r="D3837" s="32" t="str">
        <f>IF(Businesses!E3838="","N/A",Businesses!E3838)</f>
        <v>N/A</v>
      </c>
      <c r="E3837" s="32" t="str">
        <f>IF(Businesses!F3838="","N/A",Businesses!F3838)</f>
        <v>N/A</v>
      </c>
      <c r="F3837" s="32" t="str">
        <f t="shared" si="118"/>
        <v>N/A</v>
      </c>
      <c r="G3837" s="32" t="str">
        <f>IF(Businesses!G3838="","N/A",Businesses!G3838)</f>
        <v>N/A</v>
      </c>
      <c r="H3837" s="32" t="str">
        <f>IF(Businesses!H3838="","N/A",Businesses!H3838)</f>
        <v>N/A</v>
      </c>
      <c r="I3837" s="32" t="str">
        <f>IF(AND(Businesses!B3838="",Businesses!C3838&lt;&gt;""),0,IF(Businesses!B3838="","N/A",IF(ISNUMBER(Businesses!B3838),Businesses!B3838,0)))</f>
        <v>N/A</v>
      </c>
    </row>
    <row r="3838" spans="2:9">
      <c r="B3838" s="32" t="str">
        <f t="shared" si="119"/>
        <v>N/A</v>
      </c>
      <c r="C3838" s="32" t="str">
        <f>IF(AND(Businesses!D3839="",Businesses!E3839&lt;&gt;""),0,IF(Businesses!D3839="","N/A",IF(ISNUMBER(Businesses!D3839),Businesses!D3839,0)))</f>
        <v>N/A</v>
      </c>
      <c r="D3838" s="32" t="str">
        <f>IF(Businesses!E3839="","N/A",Businesses!E3839)</f>
        <v>N/A</v>
      </c>
      <c r="E3838" s="32" t="str">
        <f>IF(Businesses!F3839="","N/A",Businesses!F3839)</f>
        <v>N/A</v>
      </c>
      <c r="F3838" s="32" t="str">
        <f t="shared" si="118"/>
        <v>N/A</v>
      </c>
      <c r="G3838" s="32" t="str">
        <f>IF(Businesses!G3839="","N/A",Businesses!G3839)</f>
        <v>N/A</v>
      </c>
      <c r="H3838" s="32" t="str">
        <f>IF(Businesses!H3839="","N/A",Businesses!H3839)</f>
        <v>N/A</v>
      </c>
      <c r="I3838" s="32" t="str">
        <f>IF(AND(Businesses!B3839="",Businesses!C3839&lt;&gt;""),0,IF(Businesses!B3839="","N/A",IF(ISNUMBER(Businesses!B3839),Businesses!B3839,0)))</f>
        <v>N/A</v>
      </c>
    </row>
    <row r="3839" spans="2:9">
      <c r="B3839" s="32" t="str">
        <f t="shared" si="119"/>
        <v>N/A</v>
      </c>
      <c r="C3839" s="32" t="str">
        <f>IF(AND(Businesses!D3840="",Businesses!E3840&lt;&gt;""),0,IF(Businesses!D3840="","N/A",IF(ISNUMBER(Businesses!D3840),Businesses!D3840,0)))</f>
        <v>N/A</v>
      </c>
      <c r="D3839" s="32" t="str">
        <f>IF(Businesses!E3840="","N/A",Businesses!E3840)</f>
        <v>N/A</v>
      </c>
      <c r="E3839" s="32" t="str">
        <f>IF(Businesses!F3840="","N/A",Businesses!F3840)</f>
        <v>N/A</v>
      </c>
      <c r="F3839" s="32" t="str">
        <f t="shared" si="118"/>
        <v>N/A</v>
      </c>
      <c r="G3839" s="32" t="str">
        <f>IF(Businesses!G3840="","N/A",Businesses!G3840)</f>
        <v>N/A</v>
      </c>
      <c r="H3839" s="32" t="str">
        <f>IF(Businesses!H3840="","N/A",Businesses!H3840)</f>
        <v>N/A</v>
      </c>
      <c r="I3839" s="32" t="str">
        <f>IF(AND(Businesses!B3840="",Businesses!C3840&lt;&gt;""),0,IF(Businesses!B3840="","N/A",IF(ISNUMBER(Businesses!B3840),Businesses!B3840,0)))</f>
        <v>N/A</v>
      </c>
    </row>
    <row r="3840" spans="2:9">
      <c r="B3840" s="32" t="str">
        <f t="shared" si="119"/>
        <v>N/A</v>
      </c>
      <c r="C3840" s="32" t="str">
        <f>IF(AND(Businesses!D3841="",Businesses!E3841&lt;&gt;""),0,IF(Businesses!D3841="","N/A",IF(ISNUMBER(Businesses!D3841),Businesses!D3841,0)))</f>
        <v>N/A</v>
      </c>
      <c r="D3840" s="32" t="str">
        <f>IF(Businesses!E3841="","N/A",Businesses!E3841)</f>
        <v>N/A</v>
      </c>
      <c r="E3840" s="32" t="str">
        <f>IF(Businesses!F3841="","N/A",Businesses!F3841)</f>
        <v>N/A</v>
      </c>
      <c r="F3840" s="32" t="str">
        <f t="shared" si="118"/>
        <v>N/A</v>
      </c>
      <c r="G3840" s="32" t="str">
        <f>IF(Businesses!G3841="","N/A",Businesses!G3841)</f>
        <v>N/A</v>
      </c>
      <c r="H3840" s="32" t="str">
        <f>IF(Businesses!H3841="","N/A",Businesses!H3841)</f>
        <v>N/A</v>
      </c>
      <c r="I3840" s="32" t="str">
        <f>IF(AND(Businesses!B3841="",Businesses!C3841&lt;&gt;""),0,IF(Businesses!B3841="","N/A",IF(ISNUMBER(Businesses!B3841),Businesses!B3841,0)))</f>
        <v>N/A</v>
      </c>
    </row>
    <row r="3841" spans="2:9">
      <c r="B3841" s="32" t="str">
        <f t="shared" si="119"/>
        <v>N/A</v>
      </c>
      <c r="C3841" s="32" t="str">
        <f>IF(AND(Businesses!D3842="",Businesses!E3842&lt;&gt;""),0,IF(Businesses!D3842="","N/A",IF(ISNUMBER(Businesses!D3842),Businesses!D3842,0)))</f>
        <v>N/A</v>
      </c>
      <c r="D3841" s="32" t="str">
        <f>IF(Businesses!E3842="","N/A",Businesses!E3842)</f>
        <v>N/A</v>
      </c>
      <c r="E3841" s="32" t="str">
        <f>IF(Businesses!F3842="","N/A",Businesses!F3842)</f>
        <v>N/A</v>
      </c>
      <c r="F3841" s="32" t="str">
        <f t="shared" si="118"/>
        <v>N/A</v>
      </c>
      <c r="G3841" s="32" t="str">
        <f>IF(Businesses!G3842="","N/A",Businesses!G3842)</f>
        <v>N/A</v>
      </c>
      <c r="H3841" s="32" t="str">
        <f>IF(Businesses!H3842="","N/A",Businesses!H3842)</f>
        <v>N/A</v>
      </c>
      <c r="I3841" s="32" t="str">
        <f>IF(AND(Businesses!B3842="",Businesses!C3842&lt;&gt;""),0,IF(Businesses!B3842="","N/A",IF(ISNUMBER(Businesses!B3842),Businesses!B3842,0)))</f>
        <v>N/A</v>
      </c>
    </row>
    <row r="3842" spans="2:9">
      <c r="B3842" s="32" t="str">
        <f t="shared" si="119"/>
        <v>N/A</v>
      </c>
      <c r="C3842" s="32" t="str">
        <f>IF(AND(Businesses!D3843="",Businesses!E3843&lt;&gt;""),0,IF(Businesses!D3843="","N/A",IF(ISNUMBER(Businesses!D3843),Businesses!D3843,0)))</f>
        <v>N/A</v>
      </c>
      <c r="D3842" s="32" t="str">
        <f>IF(Businesses!E3843="","N/A",Businesses!E3843)</f>
        <v>N/A</v>
      </c>
      <c r="E3842" s="32" t="str">
        <f>IF(Businesses!F3843="","N/A",Businesses!F3843)</f>
        <v>N/A</v>
      </c>
      <c r="F3842" s="32" t="str">
        <f t="shared" ref="F3842:F3905" si="120">IF(B3842="N/A","N/A",UPPER(TRIM(ProbuildName)))</f>
        <v>N/A</v>
      </c>
      <c r="G3842" s="32" t="str">
        <f>IF(Businesses!G3843="","N/A",Businesses!G3843)</f>
        <v>N/A</v>
      </c>
      <c r="H3842" s="32" t="str">
        <f>IF(Businesses!H3843="","N/A",Businesses!H3843)</f>
        <v>N/A</v>
      </c>
      <c r="I3842" s="32" t="str">
        <f>IF(AND(Businesses!B3843="",Businesses!C3843&lt;&gt;""),0,IF(Businesses!B3843="","N/A",IF(ISNUMBER(Businesses!B3843),Businesses!B3843,0)))</f>
        <v>N/A</v>
      </c>
    </row>
    <row r="3843" spans="2:9">
      <c r="B3843" s="32" t="str">
        <f t="shared" ref="B3843:B3906" si="121">IF(I3843="N/A","N/A","")</f>
        <v>N/A</v>
      </c>
      <c r="C3843" s="32" t="str">
        <f>IF(AND(Businesses!D3844="",Businesses!E3844&lt;&gt;""),0,IF(Businesses!D3844="","N/A",IF(ISNUMBER(Businesses!D3844),Businesses!D3844,0)))</f>
        <v>N/A</v>
      </c>
      <c r="D3843" s="32" t="str">
        <f>IF(Businesses!E3844="","N/A",Businesses!E3844)</f>
        <v>N/A</v>
      </c>
      <c r="E3843" s="32" t="str">
        <f>IF(Businesses!F3844="","N/A",Businesses!F3844)</f>
        <v>N/A</v>
      </c>
      <c r="F3843" s="32" t="str">
        <f t="shared" si="120"/>
        <v>N/A</v>
      </c>
      <c r="G3843" s="32" t="str">
        <f>IF(Businesses!G3844="","N/A",Businesses!G3844)</f>
        <v>N/A</v>
      </c>
      <c r="H3843" s="32" t="str">
        <f>IF(Businesses!H3844="","N/A",Businesses!H3844)</f>
        <v>N/A</v>
      </c>
      <c r="I3843" s="32" t="str">
        <f>IF(AND(Businesses!B3844="",Businesses!C3844&lt;&gt;""),0,IF(Businesses!B3844="","N/A",IF(ISNUMBER(Businesses!B3844),Businesses!B3844,0)))</f>
        <v>N/A</v>
      </c>
    </row>
    <row r="3844" spans="2:9">
      <c r="B3844" s="32" t="str">
        <f t="shared" si="121"/>
        <v>N/A</v>
      </c>
      <c r="C3844" s="32" t="str">
        <f>IF(AND(Businesses!D3845="",Businesses!E3845&lt;&gt;""),0,IF(Businesses!D3845="","N/A",IF(ISNUMBER(Businesses!D3845),Businesses!D3845,0)))</f>
        <v>N/A</v>
      </c>
      <c r="D3844" s="32" t="str">
        <f>IF(Businesses!E3845="","N/A",Businesses!E3845)</f>
        <v>N/A</v>
      </c>
      <c r="E3844" s="32" t="str">
        <f>IF(Businesses!F3845="","N/A",Businesses!F3845)</f>
        <v>N/A</v>
      </c>
      <c r="F3844" s="32" t="str">
        <f t="shared" si="120"/>
        <v>N/A</v>
      </c>
      <c r="G3844" s="32" t="str">
        <f>IF(Businesses!G3845="","N/A",Businesses!G3845)</f>
        <v>N/A</v>
      </c>
      <c r="H3844" s="32" t="str">
        <f>IF(Businesses!H3845="","N/A",Businesses!H3845)</f>
        <v>N/A</v>
      </c>
      <c r="I3844" s="32" t="str">
        <f>IF(AND(Businesses!B3845="",Businesses!C3845&lt;&gt;""),0,IF(Businesses!B3845="","N/A",IF(ISNUMBER(Businesses!B3845),Businesses!B3845,0)))</f>
        <v>N/A</v>
      </c>
    </row>
    <row r="3845" spans="2:9">
      <c r="B3845" s="32" t="str">
        <f t="shared" si="121"/>
        <v>N/A</v>
      </c>
      <c r="C3845" s="32" t="str">
        <f>IF(AND(Businesses!D3846="",Businesses!E3846&lt;&gt;""),0,IF(Businesses!D3846="","N/A",IF(ISNUMBER(Businesses!D3846),Businesses!D3846,0)))</f>
        <v>N/A</v>
      </c>
      <c r="D3845" s="32" t="str">
        <f>IF(Businesses!E3846="","N/A",Businesses!E3846)</f>
        <v>N/A</v>
      </c>
      <c r="E3845" s="32" t="str">
        <f>IF(Businesses!F3846="","N/A",Businesses!F3846)</f>
        <v>N/A</v>
      </c>
      <c r="F3845" s="32" t="str">
        <f t="shared" si="120"/>
        <v>N/A</v>
      </c>
      <c r="G3845" s="32" t="str">
        <f>IF(Businesses!G3846="","N/A",Businesses!G3846)</f>
        <v>N/A</v>
      </c>
      <c r="H3845" s="32" t="str">
        <f>IF(Businesses!H3846="","N/A",Businesses!H3846)</f>
        <v>N/A</v>
      </c>
      <c r="I3845" s="32" t="str">
        <f>IF(AND(Businesses!B3846="",Businesses!C3846&lt;&gt;""),0,IF(Businesses!B3846="","N/A",IF(ISNUMBER(Businesses!B3846),Businesses!B3846,0)))</f>
        <v>N/A</v>
      </c>
    </row>
    <row r="3846" spans="2:9">
      <c r="B3846" s="32" t="str">
        <f t="shared" si="121"/>
        <v>N/A</v>
      </c>
      <c r="C3846" s="32" t="str">
        <f>IF(AND(Businesses!D3847="",Businesses!E3847&lt;&gt;""),0,IF(Businesses!D3847="","N/A",IF(ISNUMBER(Businesses!D3847),Businesses!D3847,0)))</f>
        <v>N/A</v>
      </c>
      <c r="D3846" s="32" t="str">
        <f>IF(Businesses!E3847="","N/A",Businesses!E3847)</f>
        <v>N/A</v>
      </c>
      <c r="E3846" s="32" t="str">
        <f>IF(Businesses!F3847="","N/A",Businesses!F3847)</f>
        <v>N/A</v>
      </c>
      <c r="F3846" s="32" t="str">
        <f t="shared" si="120"/>
        <v>N/A</v>
      </c>
      <c r="G3846" s="32" t="str">
        <f>IF(Businesses!G3847="","N/A",Businesses!G3847)</f>
        <v>N/A</v>
      </c>
      <c r="H3846" s="32" t="str">
        <f>IF(Businesses!H3847="","N/A",Businesses!H3847)</f>
        <v>N/A</v>
      </c>
      <c r="I3846" s="32" t="str">
        <f>IF(AND(Businesses!B3847="",Businesses!C3847&lt;&gt;""),0,IF(Businesses!B3847="","N/A",IF(ISNUMBER(Businesses!B3847),Businesses!B3847,0)))</f>
        <v>N/A</v>
      </c>
    </row>
    <row r="3847" spans="2:9">
      <c r="B3847" s="32" t="str">
        <f t="shared" si="121"/>
        <v>N/A</v>
      </c>
      <c r="C3847" s="32" t="str">
        <f>IF(AND(Businesses!D3848="",Businesses!E3848&lt;&gt;""),0,IF(Businesses!D3848="","N/A",IF(ISNUMBER(Businesses!D3848),Businesses!D3848,0)))</f>
        <v>N/A</v>
      </c>
      <c r="D3847" s="32" t="str">
        <f>IF(Businesses!E3848="","N/A",Businesses!E3848)</f>
        <v>N/A</v>
      </c>
      <c r="E3847" s="32" t="str">
        <f>IF(Businesses!F3848="","N/A",Businesses!F3848)</f>
        <v>N/A</v>
      </c>
      <c r="F3847" s="32" t="str">
        <f t="shared" si="120"/>
        <v>N/A</v>
      </c>
      <c r="G3847" s="32" t="str">
        <f>IF(Businesses!G3848="","N/A",Businesses!G3848)</f>
        <v>N/A</v>
      </c>
      <c r="H3847" s="32" t="str">
        <f>IF(Businesses!H3848="","N/A",Businesses!H3848)</f>
        <v>N/A</v>
      </c>
      <c r="I3847" s="32" t="str">
        <f>IF(AND(Businesses!B3848="",Businesses!C3848&lt;&gt;""),0,IF(Businesses!B3848="","N/A",IF(ISNUMBER(Businesses!B3848),Businesses!B3848,0)))</f>
        <v>N/A</v>
      </c>
    </row>
    <row r="3848" spans="2:9">
      <c r="B3848" s="32" t="str">
        <f t="shared" si="121"/>
        <v>N/A</v>
      </c>
      <c r="C3848" s="32" t="str">
        <f>IF(AND(Businesses!D3849="",Businesses!E3849&lt;&gt;""),0,IF(Businesses!D3849="","N/A",IF(ISNUMBER(Businesses!D3849),Businesses!D3849,0)))</f>
        <v>N/A</v>
      </c>
      <c r="D3848" s="32" t="str">
        <f>IF(Businesses!E3849="","N/A",Businesses!E3849)</f>
        <v>N/A</v>
      </c>
      <c r="E3848" s="32" t="str">
        <f>IF(Businesses!F3849="","N/A",Businesses!F3849)</f>
        <v>N/A</v>
      </c>
      <c r="F3848" s="32" t="str">
        <f t="shared" si="120"/>
        <v>N/A</v>
      </c>
      <c r="G3848" s="32" t="str">
        <f>IF(Businesses!G3849="","N/A",Businesses!G3849)</f>
        <v>N/A</v>
      </c>
      <c r="H3848" s="32" t="str">
        <f>IF(Businesses!H3849="","N/A",Businesses!H3849)</f>
        <v>N/A</v>
      </c>
      <c r="I3848" s="32" t="str">
        <f>IF(AND(Businesses!B3849="",Businesses!C3849&lt;&gt;""),0,IF(Businesses!B3849="","N/A",IF(ISNUMBER(Businesses!B3849),Businesses!B3849,0)))</f>
        <v>N/A</v>
      </c>
    </row>
    <row r="3849" spans="2:9">
      <c r="B3849" s="32" t="str">
        <f t="shared" si="121"/>
        <v>N/A</v>
      </c>
      <c r="C3849" s="32" t="str">
        <f>IF(AND(Businesses!D3850="",Businesses!E3850&lt;&gt;""),0,IF(Businesses!D3850="","N/A",IF(ISNUMBER(Businesses!D3850),Businesses!D3850,0)))</f>
        <v>N/A</v>
      </c>
      <c r="D3849" s="32" t="str">
        <f>IF(Businesses!E3850="","N/A",Businesses!E3850)</f>
        <v>N/A</v>
      </c>
      <c r="E3849" s="32" t="str">
        <f>IF(Businesses!F3850="","N/A",Businesses!F3850)</f>
        <v>N/A</v>
      </c>
      <c r="F3849" s="32" t="str">
        <f t="shared" si="120"/>
        <v>N/A</v>
      </c>
      <c r="G3849" s="32" t="str">
        <f>IF(Businesses!G3850="","N/A",Businesses!G3850)</f>
        <v>N/A</v>
      </c>
      <c r="H3849" s="32" t="str">
        <f>IF(Businesses!H3850="","N/A",Businesses!H3850)</f>
        <v>N/A</v>
      </c>
      <c r="I3849" s="32" t="str">
        <f>IF(AND(Businesses!B3850="",Businesses!C3850&lt;&gt;""),0,IF(Businesses!B3850="","N/A",IF(ISNUMBER(Businesses!B3850),Businesses!B3850,0)))</f>
        <v>N/A</v>
      </c>
    </row>
    <row r="3850" spans="2:9">
      <c r="B3850" s="32" t="str">
        <f t="shared" si="121"/>
        <v>N/A</v>
      </c>
      <c r="C3850" s="32" t="str">
        <f>IF(AND(Businesses!D3851="",Businesses!E3851&lt;&gt;""),0,IF(Businesses!D3851="","N/A",IF(ISNUMBER(Businesses!D3851),Businesses!D3851,0)))</f>
        <v>N/A</v>
      </c>
      <c r="D3850" s="32" t="str">
        <f>IF(Businesses!E3851="","N/A",Businesses!E3851)</f>
        <v>N/A</v>
      </c>
      <c r="E3850" s="32" t="str">
        <f>IF(Businesses!F3851="","N/A",Businesses!F3851)</f>
        <v>N/A</v>
      </c>
      <c r="F3850" s="32" t="str">
        <f t="shared" si="120"/>
        <v>N/A</v>
      </c>
      <c r="G3850" s="32" t="str">
        <f>IF(Businesses!G3851="","N/A",Businesses!G3851)</f>
        <v>N/A</v>
      </c>
      <c r="H3850" s="32" t="str">
        <f>IF(Businesses!H3851="","N/A",Businesses!H3851)</f>
        <v>N/A</v>
      </c>
      <c r="I3850" s="32" t="str">
        <f>IF(AND(Businesses!B3851="",Businesses!C3851&lt;&gt;""),0,IF(Businesses!B3851="","N/A",IF(ISNUMBER(Businesses!B3851),Businesses!B3851,0)))</f>
        <v>N/A</v>
      </c>
    </row>
    <row r="3851" spans="2:9">
      <c r="B3851" s="32" t="str">
        <f t="shared" si="121"/>
        <v>N/A</v>
      </c>
      <c r="C3851" s="32" t="str">
        <f>IF(AND(Businesses!D3852="",Businesses!E3852&lt;&gt;""),0,IF(Businesses!D3852="","N/A",IF(ISNUMBER(Businesses!D3852),Businesses!D3852,0)))</f>
        <v>N/A</v>
      </c>
      <c r="D3851" s="32" t="str">
        <f>IF(Businesses!E3852="","N/A",Businesses!E3852)</f>
        <v>N/A</v>
      </c>
      <c r="E3851" s="32" t="str">
        <f>IF(Businesses!F3852="","N/A",Businesses!F3852)</f>
        <v>N/A</v>
      </c>
      <c r="F3851" s="32" t="str">
        <f t="shared" si="120"/>
        <v>N/A</v>
      </c>
      <c r="G3851" s="32" t="str">
        <f>IF(Businesses!G3852="","N/A",Businesses!G3852)</f>
        <v>N/A</v>
      </c>
      <c r="H3851" s="32" t="str">
        <f>IF(Businesses!H3852="","N/A",Businesses!H3852)</f>
        <v>N/A</v>
      </c>
      <c r="I3851" s="32" t="str">
        <f>IF(AND(Businesses!B3852="",Businesses!C3852&lt;&gt;""),0,IF(Businesses!B3852="","N/A",IF(ISNUMBER(Businesses!B3852),Businesses!B3852,0)))</f>
        <v>N/A</v>
      </c>
    </row>
    <row r="3852" spans="2:9">
      <c r="B3852" s="32" t="str">
        <f t="shared" si="121"/>
        <v>N/A</v>
      </c>
      <c r="C3852" s="32" t="str">
        <f>IF(AND(Businesses!D3853="",Businesses!E3853&lt;&gt;""),0,IF(Businesses!D3853="","N/A",IF(ISNUMBER(Businesses!D3853),Businesses!D3853,0)))</f>
        <v>N/A</v>
      </c>
      <c r="D3852" s="32" t="str">
        <f>IF(Businesses!E3853="","N/A",Businesses!E3853)</f>
        <v>N/A</v>
      </c>
      <c r="E3852" s="32" t="str">
        <f>IF(Businesses!F3853="","N/A",Businesses!F3853)</f>
        <v>N/A</v>
      </c>
      <c r="F3852" s="32" t="str">
        <f t="shared" si="120"/>
        <v>N/A</v>
      </c>
      <c r="G3852" s="32" t="str">
        <f>IF(Businesses!G3853="","N/A",Businesses!G3853)</f>
        <v>N/A</v>
      </c>
      <c r="H3852" s="32" t="str">
        <f>IF(Businesses!H3853="","N/A",Businesses!H3853)</f>
        <v>N/A</v>
      </c>
      <c r="I3852" s="32" t="str">
        <f>IF(AND(Businesses!B3853="",Businesses!C3853&lt;&gt;""),0,IF(Businesses!B3853="","N/A",IF(ISNUMBER(Businesses!B3853),Businesses!B3853,0)))</f>
        <v>N/A</v>
      </c>
    </row>
    <row r="3853" spans="2:9">
      <c r="B3853" s="32" t="str">
        <f t="shared" si="121"/>
        <v>N/A</v>
      </c>
      <c r="C3853" s="32" t="str">
        <f>IF(AND(Businesses!D3854="",Businesses!E3854&lt;&gt;""),0,IF(Businesses!D3854="","N/A",IF(ISNUMBER(Businesses!D3854),Businesses!D3854,0)))</f>
        <v>N/A</v>
      </c>
      <c r="D3853" s="32" t="str">
        <f>IF(Businesses!E3854="","N/A",Businesses!E3854)</f>
        <v>N/A</v>
      </c>
      <c r="E3853" s="32" t="str">
        <f>IF(Businesses!F3854="","N/A",Businesses!F3854)</f>
        <v>N/A</v>
      </c>
      <c r="F3853" s="32" t="str">
        <f t="shared" si="120"/>
        <v>N/A</v>
      </c>
      <c r="G3853" s="32" t="str">
        <f>IF(Businesses!G3854="","N/A",Businesses!G3854)</f>
        <v>N/A</v>
      </c>
      <c r="H3853" s="32" t="str">
        <f>IF(Businesses!H3854="","N/A",Businesses!H3854)</f>
        <v>N/A</v>
      </c>
      <c r="I3853" s="32" t="str">
        <f>IF(AND(Businesses!B3854="",Businesses!C3854&lt;&gt;""),0,IF(Businesses!B3854="","N/A",IF(ISNUMBER(Businesses!B3854),Businesses!B3854,0)))</f>
        <v>N/A</v>
      </c>
    </row>
    <row r="3854" spans="2:9">
      <c r="B3854" s="32" t="str">
        <f t="shared" si="121"/>
        <v>N/A</v>
      </c>
      <c r="C3854" s="32" t="str">
        <f>IF(AND(Businesses!D3855="",Businesses!E3855&lt;&gt;""),0,IF(Businesses!D3855="","N/A",IF(ISNUMBER(Businesses!D3855),Businesses!D3855,0)))</f>
        <v>N/A</v>
      </c>
      <c r="D3854" s="32" t="str">
        <f>IF(Businesses!E3855="","N/A",Businesses!E3855)</f>
        <v>N/A</v>
      </c>
      <c r="E3854" s="32" t="str">
        <f>IF(Businesses!F3855="","N/A",Businesses!F3855)</f>
        <v>N/A</v>
      </c>
      <c r="F3854" s="32" t="str">
        <f t="shared" si="120"/>
        <v>N/A</v>
      </c>
      <c r="G3854" s="32" t="str">
        <f>IF(Businesses!G3855="","N/A",Businesses!G3855)</f>
        <v>N/A</v>
      </c>
      <c r="H3854" s="32" t="str">
        <f>IF(Businesses!H3855="","N/A",Businesses!H3855)</f>
        <v>N/A</v>
      </c>
      <c r="I3854" s="32" t="str">
        <f>IF(AND(Businesses!B3855="",Businesses!C3855&lt;&gt;""),0,IF(Businesses!B3855="","N/A",IF(ISNUMBER(Businesses!B3855),Businesses!B3855,0)))</f>
        <v>N/A</v>
      </c>
    </row>
    <row r="3855" spans="2:9">
      <c r="B3855" s="32" t="str">
        <f t="shared" si="121"/>
        <v>N/A</v>
      </c>
      <c r="C3855" s="32" t="str">
        <f>IF(AND(Businesses!D3856="",Businesses!E3856&lt;&gt;""),0,IF(Businesses!D3856="","N/A",IF(ISNUMBER(Businesses!D3856),Businesses!D3856,0)))</f>
        <v>N/A</v>
      </c>
      <c r="D3855" s="32" t="str">
        <f>IF(Businesses!E3856="","N/A",Businesses!E3856)</f>
        <v>N/A</v>
      </c>
      <c r="E3855" s="32" t="str">
        <f>IF(Businesses!F3856="","N/A",Businesses!F3856)</f>
        <v>N/A</v>
      </c>
      <c r="F3855" s="32" t="str">
        <f t="shared" si="120"/>
        <v>N/A</v>
      </c>
      <c r="G3855" s="32" t="str">
        <f>IF(Businesses!G3856="","N/A",Businesses!G3856)</f>
        <v>N/A</v>
      </c>
      <c r="H3855" s="32" t="str">
        <f>IF(Businesses!H3856="","N/A",Businesses!H3856)</f>
        <v>N/A</v>
      </c>
      <c r="I3855" s="32" t="str">
        <f>IF(AND(Businesses!B3856="",Businesses!C3856&lt;&gt;""),0,IF(Businesses!B3856="","N/A",IF(ISNUMBER(Businesses!B3856),Businesses!B3856,0)))</f>
        <v>N/A</v>
      </c>
    </row>
    <row r="3856" spans="2:9">
      <c r="B3856" s="32" t="str">
        <f t="shared" si="121"/>
        <v>N/A</v>
      </c>
      <c r="C3856" s="32" t="str">
        <f>IF(AND(Businesses!D3857="",Businesses!E3857&lt;&gt;""),0,IF(Businesses!D3857="","N/A",IF(ISNUMBER(Businesses!D3857),Businesses!D3857,0)))</f>
        <v>N/A</v>
      </c>
      <c r="D3856" s="32" t="str">
        <f>IF(Businesses!E3857="","N/A",Businesses!E3857)</f>
        <v>N/A</v>
      </c>
      <c r="E3856" s="32" t="str">
        <f>IF(Businesses!F3857="","N/A",Businesses!F3857)</f>
        <v>N/A</v>
      </c>
      <c r="F3856" s="32" t="str">
        <f t="shared" si="120"/>
        <v>N/A</v>
      </c>
      <c r="G3856" s="32" t="str">
        <f>IF(Businesses!G3857="","N/A",Businesses!G3857)</f>
        <v>N/A</v>
      </c>
      <c r="H3856" s="32" t="str">
        <f>IF(Businesses!H3857="","N/A",Businesses!H3857)</f>
        <v>N/A</v>
      </c>
      <c r="I3856" s="32" t="str">
        <f>IF(AND(Businesses!B3857="",Businesses!C3857&lt;&gt;""),0,IF(Businesses!B3857="","N/A",IF(ISNUMBER(Businesses!B3857),Businesses!B3857,0)))</f>
        <v>N/A</v>
      </c>
    </row>
    <row r="3857" spans="2:9">
      <c r="B3857" s="32" t="str">
        <f t="shared" si="121"/>
        <v>N/A</v>
      </c>
      <c r="C3857" s="32" t="str">
        <f>IF(AND(Businesses!D3858="",Businesses!E3858&lt;&gt;""),0,IF(Businesses!D3858="","N/A",IF(ISNUMBER(Businesses!D3858),Businesses!D3858,0)))</f>
        <v>N/A</v>
      </c>
      <c r="D3857" s="32" t="str">
        <f>IF(Businesses!E3858="","N/A",Businesses!E3858)</f>
        <v>N/A</v>
      </c>
      <c r="E3857" s="32" t="str">
        <f>IF(Businesses!F3858="","N/A",Businesses!F3858)</f>
        <v>N/A</v>
      </c>
      <c r="F3857" s="32" t="str">
        <f t="shared" si="120"/>
        <v>N/A</v>
      </c>
      <c r="G3857" s="32" t="str">
        <f>IF(Businesses!G3858="","N/A",Businesses!G3858)</f>
        <v>N/A</v>
      </c>
      <c r="H3857" s="32" t="str">
        <f>IF(Businesses!H3858="","N/A",Businesses!H3858)</f>
        <v>N/A</v>
      </c>
      <c r="I3857" s="32" t="str">
        <f>IF(AND(Businesses!B3858="",Businesses!C3858&lt;&gt;""),0,IF(Businesses!B3858="","N/A",IF(ISNUMBER(Businesses!B3858),Businesses!B3858,0)))</f>
        <v>N/A</v>
      </c>
    </row>
    <row r="3858" spans="2:9">
      <c r="B3858" s="32" t="str">
        <f t="shared" si="121"/>
        <v>N/A</v>
      </c>
      <c r="C3858" s="32" t="str">
        <f>IF(AND(Businesses!D3859="",Businesses!E3859&lt;&gt;""),0,IF(Businesses!D3859="","N/A",IF(ISNUMBER(Businesses!D3859),Businesses!D3859,0)))</f>
        <v>N/A</v>
      </c>
      <c r="D3858" s="32" t="str">
        <f>IF(Businesses!E3859="","N/A",Businesses!E3859)</f>
        <v>N/A</v>
      </c>
      <c r="E3858" s="32" t="str">
        <f>IF(Businesses!F3859="","N/A",Businesses!F3859)</f>
        <v>N/A</v>
      </c>
      <c r="F3858" s="32" t="str">
        <f t="shared" si="120"/>
        <v>N/A</v>
      </c>
      <c r="G3858" s="32" t="str">
        <f>IF(Businesses!G3859="","N/A",Businesses!G3859)</f>
        <v>N/A</v>
      </c>
      <c r="H3858" s="32" t="str">
        <f>IF(Businesses!H3859="","N/A",Businesses!H3859)</f>
        <v>N/A</v>
      </c>
      <c r="I3858" s="32" t="str">
        <f>IF(AND(Businesses!B3859="",Businesses!C3859&lt;&gt;""),0,IF(Businesses!B3859="","N/A",IF(ISNUMBER(Businesses!B3859),Businesses!B3859,0)))</f>
        <v>N/A</v>
      </c>
    </row>
    <row r="3859" spans="2:9">
      <c r="B3859" s="32" t="str">
        <f t="shared" si="121"/>
        <v>N/A</v>
      </c>
      <c r="C3859" s="32" t="str">
        <f>IF(AND(Businesses!D3860="",Businesses!E3860&lt;&gt;""),0,IF(Businesses!D3860="","N/A",IF(ISNUMBER(Businesses!D3860),Businesses!D3860,0)))</f>
        <v>N/A</v>
      </c>
      <c r="D3859" s="32" t="str">
        <f>IF(Businesses!E3860="","N/A",Businesses!E3860)</f>
        <v>N/A</v>
      </c>
      <c r="E3859" s="32" t="str">
        <f>IF(Businesses!F3860="","N/A",Businesses!F3860)</f>
        <v>N/A</v>
      </c>
      <c r="F3859" s="32" t="str">
        <f t="shared" si="120"/>
        <v>N/A</v>
      </c>
      <c r="G3859" s="32" t="str">
        <f>IF(Businesses!G3860="","N/A",Businesses!G3860)</f>
        <v>N/A</v>
      </c>
      <c r="H3859" s="32" t="str">
        <f>IF(Businesses!H3860="","N/A",Businesses!H3860)</f>
        <v>N/A</v>
      </c>
      <c r="I3859" s="32" t="str">
        <f>IF(AND(Businesses!B3860="",Businesses!C3860&lt;&gt;""),0,IF(Businesses!B3860="","N/A",IF(ISNUMBER(Businesses!B3860),Businesses!B3860,0)))</f>
        <v>N/A</v>
      </c>
    </row>
    <row r="3860" spans="2:9">
      <c r="B3860" s="32" t="str">
        <f t="shared" si="121"/>
        <v>N/A</v>
      </c>
      <c r="C3860" s="32" t="str">
        <f>IF(AND(Businesses!D3861="",Businesses!E3861&lt;&gt;""),0,IF(Businesses!D3861="","N/A",IF(ISNUMBER(Businesses!D3861),Businesses!D3861,0)))</f>
        <v>N/A</v>
      </c>
      <c r="D3860" s="32" t="str">
        <f>IF(Businesses!E3861="","N/A",Businesses!E3861)</f>
        <v>N/A</v>
      </c>
      <c r="E3860" s="32" t="str">
        <f>IF(Businesses!F3861="","N/A",Businesses!F3861)</f>
        <v>N/A</v>
      </c>
      <c r="F3860" s="32" t="str">
        <f t="shared" si="120"/>
        <v>N/A</v>
      </c>
      <c r="G3860" s="32" t="str">
        <f>IF(Businesses!G3861="","N/A",Businesses!G3861)</f>
        <v>N/A</v>
      </c>
      <c r="H3860" s="32" t="str">
        <f>IF(Businesses!H3861="","N/A",Businesses!H3861)</f>
        <v>N/A</v>
      </c>
      <c r="I3860" s="32" t="str">
        <f>IF(AND(Businesses!B3861="",Businesses!C3861&lt;&gt;""),0,IF(Businesses!B3861="","N/A",IF(ISNUMBER(Businesses!B3861),Businesses!B3861,0)))</f>
        <v>N/A</v>
      </c>
    </row>
    <row r="3861" spans="2:9">
      <c r="B3861" s="32" t="str">
        <f t="shared" si="121"/>
        <v>N/A</v>
      </c>
      <c r="C3861" s="32" t="str">
        <f>IF(AND(Businesses!D3862="",Businesses!E3862&lt;&gt;""),0,IF(Businesses!D3862="","N/A",IF(ISNUMBER(Businesses!D3862),Businesses!D3862,0)))</f>
        <v>N/A</v>
      </c>
      <c r="D3861" s="32" t="str">
        <f>IF(Businesses!E3862="","N/A",Businesses!E3862)</f>
        <v>N/A</v>
      </c>
      <c r="E3861" s="32" t="str">
        <f>IF(Businesses!F3862="","N/A",Businesses!F3862)</f>
        <v>N/A</v>
      </c>
      <c r="F3861" s="32" t="str">
        <f t="shared" si="120"/>
        <v>N/A</v>
      </c>
      <c r="G3861" s="32" t="str">
        <f>IF(Businesses!G3862="","N/A",Businesses!G3862)</f>
        <v>N/A</v>
      </c>
      <c r="H3861" s="32" t="str">
        <f>IF(Businesses!H3862="","N/A",Businesses!H3862)</f>
        <v>N/A</v>
      </c>
      <c r="I3861" s="32" t="str">
        <f>IF(AND(Businesses!B3862="",Businesses!C3862&lt;&gt;""),0,IF(Businesses!B3862="","N/A",IF(ISNUMBER(Businesses!B3862),Businesses!B3862,0)))</f>
        <v>N/A</v>
      </c>
    </row>
    <row r="3862" spans="2:9">
      <c r="B3862" s="32" t="str">
        <f t="shared" si="121"/>
        <v>N/A</v>
      </c>
      <c r="C3862" s="32" t="str">
        <f>IF(AND(Businesses!D3863="",Businesses!E3863&lt;&gt;""),0,IF(Businesses!D3863="","N/A",IF(ISNUMBER(Businesses!D3863),Businesses!D3863,0)))</f>
        <v>N/A</v>
      </c>
      <c r="D3862" s="32" t="str">
        <f>IF(Businesses!E3863="","N/A",Businesses!E3863)</f>
        <v>N/A</v>
      </c>
      <c r="E3862" s="32" t="str">
        <f>IF(Businesses!F3863="","N/A",Businesses!F3863)</f>
        <v>N/A</v>
      </c>
      <c r="F3862" s="32" t="str">
        <f t="shared" si="120"/>
        <v>N/A</v>
      </c>
      <c r="G3862" s="32" t="str">
        <f>IF(Businesses!G3863="","N/A",Businesses!G3863)</f>
        <v>N/A</v>
      </c>
      <c r="H3862" s="32" t="str">
        <f>IF(Businesses!H3863="","N/A",Businesses!H3863)</f>
        <v>N/A</v>
      </c>
      <c r="I3862" s="32" t="str">
        <f>IF(AND(Businesses!B3863="",Businesses!C3863&lt;&gt;""),0,IF(Businesses!B3863="","N/A",IF(ISNUMBER(Businesses!B3863),Businesses!B3863,0)))</f>
        <v>N/A</v>
      </c>
    </row>
    <row r="3863" spans="2:9">
      <c r="B3863" s="32" t="str">
        <f t="shared" si="121"/>
        <v>N/A</v>
      </c>
      <c r="C3863" s="32" t="str">
        <f>IF(AND(Businesses!D3864="",Businesses!E3864&lt;&gt;""),0,IF(Businesses!D3864="","N/A",IF(ISNUMBER(Businesses!D3864),Businesses!D3864,0)))</f>
        <v>N/A</v>
      </c>
      <c r="D3863" s="32" t="str">
        <f>IF(Businesses!E3864="","N/A",Businesses!E3864)</f>
        <v>N/A</v>
      </c>
      <c r="E3863" s="32" t="str">
        <f>IF(Businesses!F3864="","N/A",Businesses!F3864)</f>
        <v>N/A</v>
      </c>
      <c r="F3863" s="32" t="str">
        <f t="shared" si="120"/>
        <v>N/A</v>
      </c>
      <c r="G3863" s="32" t="str">
        <f>IF(Businesses!G3864="","N/A",Businesses!G3864)</f>
        <v>N/A</v>
      </c>
      <c r="H3863" s="32" t="str">
        <f>IF(Businesses!H3864="","N/A",Businesses!H3864)</f>
        <v>N/A</v>
      </c>
      <c r="I3863" s="32" t="str">
        <f>IF(AND(Businesses!B3864="",Businesses!C3864&lt;&gt;""),0,IF(Businesses!B3864="","N/A",IF(ISNUMBER(Businesses!B3864),Businesses!B3864,0)))</f>
        <v>N/A</v>
      </c>
    </row>
    <row r="3864" spans="2:9">
      <c r="B3864" s="32" t="str">
        <f t="shared" si="121"/>
        <v>N/A</v>
      </c>
      <c r="C3864" s="32" t="str">
        <f>IF(AND(Businesses!D3865="",Businesses!E3865&lt;&gt;""),0,IF(Businesses!D3865="","N/A",IF(ISNUMBER(Businesses!D3865),Businesses!D3865,0)))</f>
        <v>N/A</v>
      </c>
      <c r="D3864" s="32" t="str">
        <f>IF(Businesses!E3865="","N/A",Businesses!E3865)</f>
        <v>N/A</v>
      </c>
      <c r="E3864" s="32" t="str">
        <f>IF(Businesses!F3865="","N/A",Businesses!F3865)</f>
        <v>N/A</v>
      </c>
      <c r="F3864" s="32" t="str">
        <f t="shared" si="120"/>
        <v>N/A</v>
      </c>
      <c r="G3864" s="32" t="str">
        <f>IF(Businesses!G3865="","N/A",Businesses!G3865)</f>
        <v>N/A</v>
      </c>
      <c r="H3864" s="32" t="str">
        <f>IF(Businesses!H3865="","N/A",Businesses!H3865)</f>
        <v>N/A</v>
      </c>
      <c r="I3864" s="32" t="str">
        <f>IF(AND(Businesses!B3865="",Businesses!C3865&lt;&gt;""),0,IF(Businesses!B3865="","N/A",IF(ISNUMBER(Businesses!B3865),Businesses!B3865,0)))</f>
        <v>N/A</v>
      </c>
    </row>
    <row r="3865" spans="2:9">
      <c r="B3865" s="32" t="str">
        <f t="shared" si="121"/>
        <v>N/A</v>
      </c>
      <c r="C3865" s="32" t="str">
        <f>IF(AND(Businesses!D3866="",Businesses!E3866&lt;&gt;""),0,IF(Businesses!D3866="","N/A",IF(ISNUMBER(Businesses!D3866),Businesses!D3866,0)))</f>
        <v>N/A</v>
      </c>
      <c r="D3865" s="32" t="str">
        <f>IF(Businesses!E3866="","N/A",Businesses!E3866)</f>
        <v>N/A</v>
      </c>
      <c r="E3865" s="32" t="str">
        <f>IF(Businesses!F3866="","N/A",Businesses!F3866)</f>
        <v>N/A</v>
      </c>
      <c r="F3865" s="32" t="str">
        <f t="shared" si="120"/>
        <v>N/A</v>
      </c>
      <c r="G3865" s="32" t="str">
        <f>IF(Businesses!G3866="","N/A",Businesses!G3866)</f>
        <v>N/A</v>
      </c>
      <c r="H3865" s="32" t="str">
        <f>IF(Businesses!H3866="","N/A",Businesses!H3866)</f>
        <v>N/A</v>
      </c>
      <c r="I3865" s="32" t="str">
        <f>IF(AND(Businesses!B3866="",Businesses!C3866&lt;&gt;""),0,IF(Businesses!B3866="","N/A",IF(ISNUMBER(Businesses!B3866),Businesses!B3866,0)))</f>
        <v>N/A</v>
      </c>
    </row>
    <row r="3866" spans="2:9">
      <c r="B3866" s="32" t="str">
        <f t="shared" si="121"/>
        <v>N/A</v>
      </c>
      <c r="C3866" s="32" t="str">
        <f>IF(AND(Businesses!D3867="",Businesses!E3867&lt;&gt;""),0,IF(Businesses!D3867="","N/A",IF(ISNUMBER(Businesses!D3867),Businesses!D3867,0)))</f>
        <v>N/A</v>
      </c>
      <c r="D3866" s="32" t="str">
        <f>IF(Businesses!E3867="","N/A",Businesses!E3867)</f>
        <v>N/A</v>
      </c>
      <c r="E3866" s="32" t="str">
        <f>IF(Businesses!F3867="","N/A",Businesses!F3867)</f>
        <v>N/A</v>
      </c>
      <c r="F3866" s="32" t="str">
        <f t="shared" si="120"/>
        <v>N/A</v>
      </c>
      <c r="G3866" s="32" t="str">
        <f>IF(Businesses!G3867="","N/A",Businesses!G3867)</f>
        <v>N/A</v>
      </c>
      <c r="H3866" s="32" t="str">
        <f>IF(Businesses!H3867="","N/A",Businesses!H3867)</f>
        <v>N/A</v>
      </c>
      <c r="I3866" s="32" t="str">
        <f>IF(AND(Businesses!B3867="",Businesses!C3867&lt;&gt;""),0,IF(Businesses!B3867="","N/A",IF(ISNUMBER(Businesses!B3867),Businesses!B3867,0)))</f>
        <v>N/A</v>
      </c>
    </row>
    <row r="3867" spans="2:9">
      <c r="B3867" s="32" t="str">
        <f t="shared" si="121"/>
        <v>N/A</v>
      </c>
      <c r="C3867" s="32" t="str">
        <f>IF(AND(Businesses!D3868="",Businesses!E3868&lt;&gt;""),0,IF(Businesses!D3868="","N/A",IF(ISNUMBER(Businesses!D3868),Businesses!D3868,0)))</f>
        <v>N/A</v>
      </c>
      <c r="D3867" s="32" t="str">
        <f>IF(Businesses!E3868="","N/A",Businesses!E3868)</f>
        <v>N/A</v>
      </c>
      <c r="E3867" s="32" t="str">
        <f>IF(Businesses!F3868="","N/A",Businesses!F3868)</f>
        <v>N/A</v>
      </c>
      <c r="F3867" s="32" t="str">
        <f t="shared" si="120"/>
        <v>N/A</v>
      </c>
      <c r="G3867" s="32" t="str">
        <f>IF(Businesses!G3868="","N/A",Businesses!G3868)</f>
        <v>N/A</v>
      </c>
      <c r="H3867" s="32" t="str">
        <f>IF(Businesses!H3868="","N/A",Businesses!H3868)</f>
        <v>N/A</v>
      </c>
      <c r="I3867" s="32" t="str">
        <f>IF(AND(Businesses!B3868="",Businesses!C3868&lt;&gt;""),0,IF(Businesses!B3868="","N/A",IF(ISNUMBER(Businesses!B3868),Businesses!B3868,0)))</f>
        <v>N/A</v>
      </c>
    </row>
    <row r="3868" spans="2:9">
      <c r="B3868" s="32" t="str">
        <f t="shared" si="121"/>
        <v>N/A</v>
      </c>
      <c r="C3868" s="32" t="str">
        <f>IF(AND(Businesses!D3869="",Businesses!E3869&lt;&gt;""),0,IF(Businesses!D3869="","N/A",IF(ISNUMBER(Businesses!D3869),Businesses!D3869,0)))</f>
        <v>N/A</v>
      </c>
      <c r="D3868" s="32" t="str">
        <f>IF(Businesses!E3869="","N/A",Businesses!E3869)</f>
        <v>N/A</v>
      </c>
      <c r="E3868" s="32" t="str">
        <f>IF(Businesses!F3869="","N/A",Businesses!F3869)</f>
        <v>N/A</v>
      </c>
      <c r="F3868" s="32" t="str">
        <f t="shared" si="120"/>
        <v>N/A</v>
      </c>
      <c r="G3868" s="32" t="str">
        <f>IF(Businesses!G3869="","N/A",Businesses!G3869)</f>
        <v>N/A</v>
      </c>
      <c r="H3868" s="32" t="str">
        <f>IF(Businesses!H3869="","N/A",Businesses!H3869)</f>
        <v>N/A</v>
      </c>
      <c r="I3868" s="32" t="str">
        <f>IF(AND(Businesses!B3869="",Businesses!C3869&lt;&gt;""),0,IF(Businesses!B3869="","N/A",IF(ISNUMBER(Businesses!B3869),Businesses!B3869,0)))</f>
        <v>N/A</v>
      </c>
    </row>
    <row r="3869" spans="2:9">
      <c r="B3869" s="32" t="str">
        <f t="shared" si="121"/>
        <v>N/A</v>
      </c>
      <c r="C3869" s="32" t="str">
        <f>IF(AND(Businesses!D3870="",Businesses!E3870&lt;&gt;""),0,IF(Businesses!D3870="","N/A",IF(ISNUMBER(Businesses!D3870),Businesses!D3870,0)))</f>
        <v>N/A</v>
      </c>
      <c r="D3869" s="32" t="str">
        <f>IF(Businesses!E3870="","N/A",Businesses!E3870)</f>
        <v>N/A</v>
      </c>
      <c r="E3869" s="32" t="str">
        <f>IF(Businesses!F3870="","N/A",Businesses!F3870)</f>
        <v>N/A</v>
      </c>
      <c r="F3869" s="32" t="str">
        <f t="shared" si="120"/>
        <v>N/A</v>
      </c>
      <c r="G3869" s="32" t="str">
        <f>IF(Businesses!G3870="","N/A",Businesses!G3870)</f>
        <v>N/A</v>
      </c>
      <c r="H3869" s="32" t="str">
        <f>IF(Businesses!H3870="","N/A",Businesses!H3870)</f>
        <v>N/A</v>
      </c>
      <c r="I3869" s="32" t="str">
        <f>IF(AND(Businesses!B3870="",Businesses!C3870&lt;&gt;""),0,IF(Businesses!B3870="","N/A",IF(ISNUMBER(Businesses!B3870),Businesses!B3870,0)))</f>
        <v>N/A</v>
      </c>
    </row>
    <row r="3870" spans="2:9">
      <c r="B3870" s="32" t="str">
        <f t="shared" si="121"/>
        <v>N/A</v>
      </c>
      <c r="C3870" s="32" t="str">
        <f>IF(AND(Businesses!D3871="",Businesses!E3871&lt;&gt;""),0,IF(Businesses!D3871="","N/A",IF(ISNUMBER(Businesses!D3871),Businesses!D3871,0)))</f>
        <v>N/A</v>
      </c>
      <c r="D3870" s="32" t="str">
        <f>IF(Businesses!E3871="","N/A",Businesses!E3871)</f>
        <v>N/A</v>
      </c>
      <c r="E3870" s="32" t="str">
        <f>IF(Businesses!F3871="","N/A",Businesses!F3871)</f>
        <v>N/A</v>
      </c>
      <c r="F3870" s="32" t="str">
        <f t="shared" si="120"/>
        <v>N/A</v>
      </c>
      <c r="G3870" s="32" t="str">
        <f>IF(Businesses!G3871="","N/A",Businesses!G3871)</f>
        <v>N/A</v>
      </c>
      <c r="H3870" s="32" t="str">
        <f>IF(Businesses!H3871="","N/A",Businesses!H3871)</f>
        <v>N/A</v>
      </c>
      <c r="I3870" s="32" t="str">
        <f>IF(AND(Businesses!B3871="",Businesses!C3871&lt;&gt;""),0,IF(Businesses!B3871="","N/A",IF(ISNUMBER(Businesses!B3871),Businesses!B3871,0)))</f>
        <v>N/A</v>
      </c>
    </row>
    <row r="3871" spans="2:9">
      <c r="B3871" s="32" t="str">
        <f t="shared" si="121"/>
        <v>N/A</v>
      </c>
      <c r="C3871" s="32" t="str">
        <f>IF(AND(Businesses!D3872="",Businesses!E3872&lt;&gt;""),0,IF(Businesses!D3872="","N/A",IF(ISNUMBER(Businesses!D3872),Businesses!D3872,0)))</f>
        <v>N/A</v>
      </c>
      <c r="D3871" s="32" t="str">
        <f>IF(Businesses!E3872="","N/A",Businesses!E3872)</f>
        <v>N/A</v>
      </c>
      <c r="E3871" s="32" t="str">
        <f>IF(Businesses!F3872="","N/A",Businesses!F3872)</f>
        <v>N/A</v>
      </c>
      <c r="F3871" s="32" t="str">
        <f t="shared" si="120"/>
        <v>N/A</v>
      </c>
      <c r="G3871" s="32" t="str">
        <f>IF(Businesses!G3872="","N/A",Businesses!G3872)</f>
        <v>N/A</v>
      </c>
      <c r="H3871" s="32" t="str">
        <f>IF(Businesses!H3872="","N/A",Businesses!H3872)</f>
        <v>N/A</v>
      </c>
      <c r="I3871" s="32" t="str">
        <f>IF(AND(Businesses!B3872="",Businesses!C3872&lt;&gt;""),0,IF(Businesses!B3872="","N/A",IF(ISNUMBER(Businesses!B3872),Businesses!B3872,0)))</f>
        <v>N/A</v>
      </c>
    </row>
    <row r="3872" spans="2:9">
      <c r="B3872" s="32" t="str">
        <f t="shared" si="121"/>
        <v>N/A</v>
      </c>
      <c r="C3872" s="32" t="str">
        <f>IF(AND(Businesses!D3873="",Businesses!E3873&lt;&gt;""),0,IF(Businesses!D3873="","N/A",IF(ISNUMBER(Businesses!D3873),Businesses!D3873,0)))</f>
        <v>N/A</v>
      </c>
      <c r="D3872" s="32" t="str">
        <f>IF(Businesses!E3873="","N/A",Businesses!E3873)</f>
        <v>N/A</v>
      </c>
      <c r="E3872" s="32" t="str">
        <f>IF(Businesses!F3873="","N/A",Businesses!F3873)</f>
        <v>N/A</v>
      </c>
      <c r="F3872" s="32" t="str">
        <f t="shared" si="120"/>
        <v>N/A</v>
      </c>
      <c r="G3872" s="32" t="str">
        <f>IF(Businesses!G3873="","N/A",Businesses!G3873)</f>
        <v>N/A</v>
      </c>
      <c r="H3872" s="32" t="str">
        <f>IF(Businesses!H3873="","N/A",Businesses!H3873)</f>
        <v>N/A</v>
      </c>
      <c r="I3872" s="32" t="str">
        <f>IF(AND(Businesses!B3873="",Businesses!C3873&lt;&gt;""),0,IF(Businesses!B3873="","N/A",IF(ISNUMBER(Businesses!B3873),Businesses!B3873,0)))</f>
        <v>N/A</v>
      </c>
    </row>
    <row r="3873" spans="2:9">
      <c r="B3873" s="32" t="str">
        <f t="shared" si="121"/>
        <v>N/A</v>
      </c>
      <c r="C3873" s="32" t="str">
        <f>IF(AND(Businesses!D3874="",Businesses!E3874&lt;&gt;""),0,IF(Businesses!D3874="","N/A",IF(ISNUMBER(Businesses!D3874),Businesses!D3874,0)))</f>
        <v>N/A</v>
      </c>
      <c r="D3873" s="32" t="str">
        <f>IF(Businesses!E3874="","N/A",Businesses!E3874)</f>
        <v>N/A</v>
      </c>
      <c r="E3873" s="32" t="str">
        <f>IF(Businesses!F3874="","N/A",Businesses!F3874)</f>
        <v>N/A</v>
      </c>
      <c r="F3873" s="32" t="str">
        <f t="shared" si="120"/>
        <v>N/A</v>
      </c>
      <c r="G3873" s="32" t="str">
        <f>IF(Businesses!G3874="","N/A",Businesses!G3874)</f>
        <v>N/A</v>
      </c>
      <c r="H3873" s="32" t="str">
        <f>IF(Businesses!H3874="","N/A",Businesses!H3874)</f>
        <v>N/A</v>
      </c>
      <c r="I3873" s="32" t="str">
        <f>IF(AND(Businesses!B3874="",Businesses!C3874&lt;&gt;""),0,IF(Businesses!B3874="","N/A",IF(ISNUMBER(Businesses!B3874),Businesses!B3874,0)))</f>
        <v>N/A</v>
      </c>
    </row>
    <row r="3874" spans="2:9">
      <c r="B3874" s="32" t="str">
        <f t="shared" si="121"/>
        <v>N/A</v>
      </c>
      <c r="C3874" s="32" t="str">
        <f>IF(AND(Businesses!D3875="",Businesses!E3875&lt;&gt;""),0,IF(Businesses!D3875="","N/A",IF(ISNUMBER(Businesses!D3875),Businesses!D3875,0)))</f>
        <v>N/A</v>
      </c>
      <c r="D3874" s="32" t="str">
        <f>IF(Businesses!E3875="","N/A",Businesses!E3875)</f>
        <v>N/A</v>
      </c>
      <c r="E3874" s="32" t="str">
        <f>IF(Businesses!F3875="","N/A",Businesses!F3875)</f>
        <v>N/A</v>
      </c>
      <c r="F3874" s="32" t="str">
        <f t="shared" si="120"/>
        <v>N/A</v>
      </c>
      <c r="G3874" s="32" t="str">
        <f>IF(Businesses!G3875="","N/A",Businesses!G3875)</f>
        <v>N/A</v>
      </c>
      <c r="H3874" s="32" t="str">
        <f>IF(Businesses!H3875="","N/A",Businesses!H3875)</f>
        <v>N/A</v>
      </c>
      <c r="I3874" s="32" t="str">
        <f>IF(AND(Businesses!B3875="",Businesses!C3875&lt;&gt;""),0,IF(Businesses!B3875="","N/A",IF(ISNUMBER(Businesses!B3875),Businesses!B3875,0)))</f>
        <v>N/A</v>
      </c>
    </row>
    <row r="3875" spans="2:9">
      <c r="B3875" s="32" t="str">
        <f t="shared" si="121"/>
        <v>N/A</v>
      </c>
      <c r="C3875" s="32" t="str">
        <f>IF(AND(Businesses!D3876="",Businesses!E3876&lt;&gt;""),0,IF(Businesses!D3876="","N/A",IF(ISNUMBER(Businesses!D3876),Businesses!D3876,0)))</f>
        <v>N/A</v>
      </c>
      <c r="D3875" s="32" t="str">
        <f>IF(Businesses!E3876="","N/A",Businesses!E3876)</f>
        <v>N/A</v>
      </c>
      <c r="E3875" s="32" t="str">
        <f>IF(Businesses!F3876="","N/A",Businesses!F3876)</f>
        <v>N/A</v>
      </c>
      <c r="F3875" s="32" t="str">
        <f t="shared" si="120"/>
        <v>N/A</v>
      </c>
      <c r="G3875" s="32" t="str">
        <f>IF(Businesses!G3876="","N/A",Businesses!G3876)</f>
        <v>N/A</v>
      </c>
      <c r="H3875" s="32" t="str">
        <f>IF(Businesses!H3876="","N/A",Businesses!H3876)</f>
        <v>N/A</v>
      </c>
      <c r="I3875" s="32" t="str">
        <f>IF(AND(Businesses!B3876="",Businesses!C3876&lt;&gt;""),0,IF(Businesses!B3876="","N/A",IF(ISNUMBER(Businesses!B3876),Businesses!B3876,0)))</f>
        <v>N/A</v>
      </c>
    </row>
    <row r="3876" spans="2:9">
      <c r="B3876" s="32" t="str">
        <f t="shared" si="121"/>
        <v>N/A</v>
      </c>
      <c r="C3876" s="32" t="str">
        <f>IF(AND(Businesses!D3877="",Businesses!E3877&lt;&gt;""),0,IF(Businesses!D3877="","N/A",IF(ISNUMBER(Businesses!D3877),Businesses!D3877,0)))</f>
        <v>N/A</v>
      </c>
      <c r="D3876" s="32" t="str">
        <f>IF(Businesses!E3877="","N/A",Businesses!E3877)</f>
        <v>N/A</v>
      </c>
      <c r="E3876" s="32" t="str">
        <f>IF(Businesses!F3877="","N/A",Businesses!F3877)</f>
        <v>N/A</v>
      </c>
      <c r="F3876" s="32" t="str">
        <f t="shared" si="120"/>
        <v>N/A</v>
      </c>
      <c r="G3876" s="32" t="str">
        <f>IF(Businesses!G3877="","N/A",Businesses!G3877)</f>
        <v>N/A</v>
      </c>
      <c r="H3876" s="32" t="str">
        <f>IF(Businesses!H3877="","N/A",Businesses!H3877)</f>
        <v>N/A</v>
      </c>
      <c r="I3876" s="32" t="str">
        <f>IF(AND(Businesses!B3877="",Businesses!C3877&lt;&gt;""),0,IF(Businesses!B3877="","N/A",IF(ISNUMBER(Businesses!B3877),Businesses!B3877,0)))</f>
        <v>N/A</v>
      </c>
    </row>
    <row r="3877" spans="2:9">
      <c r="B3877" s="32" t="str">
        <f t="shared" si="121"/>
        <v>N/A</v>
      </c>
      <c r="C3877" s="32" t="str">
        <f>IF(AND(Businesses!D3878="",Businesses!E3878&lt;&gt;""),0,IF(Businesses!D3878="","N/A",IF(ISNUMBER(Businesses!D3878),Businesses!D3878,0)))</f>
        <v>N/A</v>
      </c>
      <c r="D3877" s="32" t="str">
        <f>IF(Businesses!E3878="","N/A",Businesses!E3878)</f>
        <v>N/A</v>
      </c>
      <c r="E3877" s="32" t="str">
        <f>IF(Businesses!F3878="","N/A",Businesses!F3878)</f>
        <v>N/A</v>
      </c>
      <c r="F3877" s="32" t="str">
        <f t="shared" si="120"/>
        <v>N/A</v>
      </c>
      <c r="G3877" s="32" t="str">
        <f>IF(Businesses!G3878="","N/A",Businesses!G3878)</f>
        <v>N/A</v>
      </c>
      <c r="H3877" s="32" t="str">
        <f>IF(Businesses!H3878="","N/A",Businesses!H3878)</f>
        <v>N/A</v>
      </c>
      <c r="I3877" s="32" t="str">
        <f>IF(AND(Businesses!B3878="",Businesses!C3878&lt;&gt;""),0,IF(Businesses!B3878="","N/A",IF(ISNUMBER(Businesses!B3878),Businesses!B3878,0)))</f>
        <v>N/A</v>
      </c>
    </row>
    <row r="3878" spans="2:9">
      <c r="B3878" s="32" t="str">
        <f t="shared" si="121"/>
        <v>N/A</v>
      </c>
      <c r="C3878" s="32" t="str">
        <f>IF(AND(Businesses!D3879="",Businesses!E3879&lt;&gt;""),0,IF(Businesses!D3879="","N/A",IF(ISNUMBER(Businesses!D3879),Businesses!D3879,0)))</f>
        <v>N/A</v>
      </c>
      <c r="D3878" s="32" t="str">
        <f>IF(Businesses!E3879="","N/A",Businesses!E3879)</f>
        <v>N/A</v>
      </c>
      <c r="E3878" s="32" t="str">
        <f>IF(Businesses!F3879="","N/A",Businesses!F3879)</f>
        <v>N/A</v>
      </c>
      <c r="F3878" s="32" t="str">
        <f t="shared" si="120"/>
        <v>N/A</v>
      </c>
      <c r="G3878" s="32" t="str">
        <f>IF(Businesses!G3879="","N/A",Businesses!G3879)</f>
        <v>N/A</v>
      </c>
      <c r="H3878" s="32" t="str">
        <f>IF(Businesses!H3879="","N/A",Businesses!H3879)</f>
        <v>N/A</v>
      </c>
      <c r="I3878" s="32" t="str">
        <f>IF(AND(Businesses!B3879="",Businesses!C3879&lt;&gt;""),0,IF(Businesses!B3879="","N/A",IF(ISNUMBER(Businesses!B3879),Businesses!B3879,0)))</f>
        <v>N/A</v>
      </c>
    </row>
    <row r="3879" spans="2:9">
      <c r="B3879" s="32" t="str">
        <f t="shared" si="121"/>
        <v>N/A</v>
      </c>
      <c r="C3879" s="32" t="str">
        <f>IF(AND(Businesses!D3880="",Businesses!E3880&lt;&gt;""),0,IF(Businesses!D3880="","N/A",IF(ISNUMBER(Businesses!D3880),Businesses!D3880,0)))</f>
        <v>N/A</v>
      </c>
      <c r="D3879" s="32" t="str">
        <f>IF(Businesses!E3880="","N/A",Businesses!E3880)</f>
        <v>N/A</v>
      </c>
      <c r="E3879" s="32" t="str">
        <f>IF(Businesses!F3880="","N/A",Businesses!F3880)</f>
        <v>N/A</v>
      </c>
      <c r="F3879" s="32" t="str">
        <f t="shared" si="120"/>
        <v>N/A</v>
      </c>
      <c r="G3879" s="32" t="str">
        <f>IF(Businesses!G3880="","N/A",Businesses!G3880)</f>
        <v>N/A</v>
      </c>
      <c r="H3879" s="32" t="str">
        <f>IF(Businesses!H3880="","N/A",Businesses!H3880)</f>
        <v>N/A</v>
      </c>
      <c r="I3879" s="32" t="str">
        <f>IF(AND(Businesses!B3880="",Businesses!C3880&lt;&gt;""),0,IF(Businesses!B3880="","N/A",IF(ISNUMBER(Businesses!B3880),Businesses!B3880,0)))</f>
        <v>N/A</v>
      </c>
    </row>
    <row r="3880" spans="2:9">
      <c r="B3880" s="32" t="str">
        <f t="shared" si="121"/>
        <v>N/A</v>
      </c>
      <c r="C3880" s="32" t="str">
        <f>IF(AND(Businesses!D3881="",Businesses!E3881&lt;&gt;""),0,IF(Businesses!D3881="","N/A",IF(ISNUMBER(Businesses!D3881),Businesses!D3881,0)))</f>
        <v>N/A</v>
      </c>
      <c r="D3880" s="32" t="str">
        <f>IF(Businesses!E3881="","N/A",Businesses!E3881)</f>
        <v>N/A</v>
      </c>
      <c r="E3880" s="32" t="str">
        <f>IF(Businesses!F3881="","N/A",Businesses!F3881)</f>
        <v>N/A</v>
      </c>
      <c r="F3880" s="32" t="str">
        <f t="shared" si="120"/>
        <v>N/A</v>
      </c>
      <c r="G3880" s="32" t="str">
        <f>IF(Businesses!G3881="","N/A",Businesses!G3881)</f>
        <v>N/A</v>
      </c>
      <c r="H3880" s="32" t="str">
        <f>IF(Businesses!H3881="","N/A",Businesses!H3881)</f>
        <v>N/A</v>
      </c>
      <c r="I3880" s="32" t="str">
        <f>IF(AND(Businesses!B3881="",Businesses!C3881&lt;&gt;""),0,IF(Businesses!B3881="","N/A",IF(ISNUMBER(Businesses!B3881),Businesses!B3881,0)))</f>
        <v>N/A</v>
      </c>
    </row>
    <row r="3881" spans="2:9">
      <c r="B3881" s="32" t="str">
        <f t="shared" si="121"/>
        <v>N/A</v>
      </c>
      <c r="C3881" s="32" t="str">
        <f>IF(AND(Businesses!D3882="",Businesses!E3882&lt;&gt;""),0,IF(Businesses!D3882="","N/A",IF(ISNUMBER(Businesses!D3882),Businesses!D3882,0)))</f>
        <v>N/A</v>
      </c>
      <c r="D3881" s="32" t="str">
        <f>IF(Businesses!E3882="","N/A",Businesses!E3882)</f>
        <v>N/A</v>
      </c>
      <c r="E3881" s="32" t="str">
        <f>IF(Businesses!F3882="","N/A",Businesses!F3882)</f>
        <v>N/A</v>
      </c>
      <c r="F3881" s="32" t="str">
        <f t="shared" si="120"/>
        <v>N/A</v>
      </c>
      <c r="G3881" s="32" t="str">
        <f>IF(Businesses!G3882="","N/A",Businesses!G3882)</f>
        <v>N/A</v>
      </c>
      <c r="H3881" s="32" t="str">
        <f>IF(Businesses!H3882="","N/A",Businesses!H3882)</f>
        <v>N/A</v>
      </c>
      <c r="I3881" s="32" t="str">
        <f>IF(AND(Businesses!B3882="",Businesses!C3882&lt;&gt;""),0,IF(Businesses!B3882="","N/A",IF(ISNUMBER(Businesses!B3882),Businesses!B3882,0)))</f>
        <v>N/A</v>
      </c>
    </row>
    <row r="3882" spans="2:9">
      <c r="B3882" s="32" t="str">
        <f t="shared" si="121"/>
        <v>N/A</v>
      </c>
      <c r="C3882" s="32" t="str">
        <f>IF(AND(Businesses!D3883="",Businesses!E3883&lt;&gt;""),0,IF(Businesses!D3883="","N/A",IF(ISNUMBER(Businesses!D3883),Businesses!D3883,0)))</f>
        <v>N/A</v>
      </c>
      <c r="D3882" s="32" t="str">
        <f>IF(Businesses!E3883="","N/A",Businesses!E3883)</f>
        <v>N/A</v>
      </c>
      <c r="E3882" s="32" t="str">
        <f>IF(Businesses!F3883="","N/A",Businesses!F3883)</f>
        <v>N/A</v>
      </c>
      <c r="F3882" s="32" t="str">
        <f t="shared" si="120"/>
        <v>N/A</v>
      </c>
      <c r="G3882" s="32" t="str">
        <f>IF(Businesses!G3883="","N/A",Businesses!G3883)</f>
        <v>N/A</v>
      </c>
      <c r="H3882" s="32" t="str">
        <f>IF(Businesses!H3883="","N/A",Businesses!H3883)</f>
        <v>N/A</v>
      </c>
      <c r="I3882" s="32" t="str">
        <f>IF(AND(Businesses!B3883="",Businesses!C3883&lt;&gt;""),0,IF(Businesses!B3883="","N/A",IF(ISNUMBER(Businesses!B3883),Businesses!B3883,0)))</f>
        <v>N/A</v>
      </c>
    </row>
    <row r="3883" spans="2:9">
      <c r="B3883" s="32" t="str">
        <f t="shared" si="121"/>
        <v>N/A</v>
      </c>
      <c r="C3883" s="32" t="str">
        <f>IF(AND(Businesses!D3884="",Businesses!E3884&lt;&gt;""),0,IF(Businesses!D3884="","N/A",IF(ISNUMBER(Businesses!D3884),Businesses!D3884,0)))</f>
        <v>N/A</v>
      </c>
      <c r="D3883" s="32" t="str">
        <f>IF(Businesses!E3884="","N/A",Businesses!E3884)</f>
        <v>N/A</v>
      </c>
      <c r="E3883" s="32" t="str">
        <f>IF(Businesses!F3884="","N/A",Businesses!F3884)</f>
        <v>N/A</v>
      </c>
      <c r="F3883" s="32" t="str">
        <f t="shared" si="120"/>
        <v>N/A</v>
      </c>
      <c r="G3883" s="32" t="str">
        <f>IF(Businesses!G3884="","N/A",Businesses!G3884)</f>
        <v>N/A</v>
      </c>
      <c r="H3883" s="32" t="str">
        <f>IF(Businesses!H3884="","N/A",Businesses!H3884)</f>
        <v>N/A</v>
      </c>
      <c r="I3883" s="32" t="str">
        <f>IF(AND(Businesses!B3884="",Businesses!C3884&lt;&gt;""),0,IF(Businesses!B3884="","N/A",IF(ISNUMBER(Businesses!B3884),Businesses!B3884,0)))</f>
        <v>N/A</v>
      </c>
    </row>
    <row r="3884" spans="2:9">
      <c r="B3884" s="32" t="str">
        <f t="shared" si="121"/>
        <v>N/A</v>
      </c>
      <c r="C3884" s="32" t="str">
        <f>IF(AND(Businesses!D3885="",Businesses!E3885&lt;&gt;""),0,IF(Businesses!D3885="","N/A",IF(ISNUMBER(Businesses!D3885),Businesses!D3885,0)))</f>
        <v>N/A</v>
      </c>
      <c r="D3884" s="32" t="str">
        <f>IF(Businesses!E3885="","N/A",Businesses!E3885)</f>
        <v>N/A</v>
      </c>
      <c r="E3884" s="32" t="str">
        <f>IF(Businesses!F3885="","N/A",Businesses!F3885)</f>
        <v>N/A</v>
      </c>
      <c r="F3884" s="32" t="str">
        <f t="shared" si="120"/>
        <v>N/A</v>
      </c>
      <c r="G3884" s="32" t="str">
        <f>IF(Businesses!G3885="","N/A",Businesses!G3885)</f>
        <v>N/A</v>
      </c>
      <c r="H3884" s="32" t="str">
        <f>IF(Businesses!H3885="","N/A",Businesses!H3885)</f>
        <v>N/A</v>
      </c>
      <c r="I3884" s="32" t="str">
        <f>IF(AND(Businesses!B3885="",Businesses!C3885&lt;&gt;""),0,IF(Businesses!B3885="","N/A",IF(ISNUMBER(Businesses!B3885),Businesses!B3885,0)))</f>
        <v>N/A</v>
      </c>
    </row>
    <row r="3885" spans="2:9">
      <c r="B3885" s="32" t="str">
        <f t="shared" si="121"/>
        <v>N/A</v>
      </c>
      <c r="C3885" s="32" t="str">
        <f>IF(AND(Businesses!D3886="",Businesses!E3886&lt;&gt;""),0,IF(Businesses!D3886="","N/A",IF(ISNUMBER(Businesses!D3886),Businesses!D3886,0)))</f>
        <v>N/A</v>
      </c>
      <c r="D3885" s="32" t="str">
        <f>IF(Businesses!E3886="","N/A",Businesses!E3886)</f>
        <v>N/A</v>
      </c>
      <c r="E3885" s="32" t="str">
        <f>IF(Businesses!F3886="","N/A",Businesses!F3886)</f>
        <v>N/A</v>
      </c>
      <c r="F3885" s="32" t="str">
        <f t="shared" si="120"/>
        <v>N/A</v>
      </c>
      <c r="G3885" s="32" t="str">
        <f>IF(Businesses!G3886="","N/A",Businesses!G3886)</f>
        <v>N/A</v>
      </c>
      <c r="H3885" s="32" t="str">
        <f>IF(Businesses!H3886="","N/A",Businesses!H3886)</f>
        <v>N/A</v>
      </c>
      <c r="I3885" s="32" t="str">
        <f>IF(AND(Businesses!B3886="",Businesses!C3886&lt;&gt;""),0,IF(Businesses!B3886="","N/A",IF(ISNUMBER(Businesses!B3886),Businesses!B3886,0)))</f>
        <v>N/A</v>
      </c>
    </row>
    <row r="3886" spans="2:9">
      <c r="B3886" s="32" t="str">
        <f t="shared" si="121"/>
        <v>N/A</v>
      </c>
      <c r="C3886" s="32" t="str">
        <f>IF(AND(Businesses!D3887="",Businesses!E3887&lt;&gt;""),0,IF(Businesses!D3887="","N/A",IF(ISNUMBER(Businesses!D3887),Businesses!D3887,0)))</f>
        <v>N/A</v>
      </c>
      <c r="D3886" s="32" t="str">
        <f>IF(Businesses!E3887="","N/A",Businesses!E3887)</f>
        <v>N/A</v>
      </c>
      <c r="E3886" s="32" t="str">
        <f>IF(Businesses!F3887="","N/A",Businesses!F3887)</f>
        <v>N/A</v>
      </c>
      <c r="F3886" s="32" t="str">
        <f t="shared" si="120"/>
        <v>N/A</v>
      </c>
      <c r="G3886" s="32" t="str">
        <f>IF(Businesses!G3887="","N/A",Businesses!G3887)</f>
        <v>N/A</v>
      </c>
      <c r="H3886" s="32" t="str">
        <f>IF(Businesses!H3887="","N/A",Businesses!H3887)</f>
        <v>N/A</v>
      </c>
      <c r="I3886" s="32" t="str">
        <f>IF(AND(Businesses!B3887="",Businesses!C3887&lt;&gt;""),0,IF(Businesses!B3887="","N/A",IF(ISNUMBER(Businesses!B3887),Businesses!B3887,0)))</f>
        <v>N/A</v>
      </c>
    </row>
    <row r="3887" spans="2:9">
      <c r="B3887" s="32" t="str">
        <f t="shared" si="121"/>
        <v>N/A</v>
      </c>
      <c r="C3887" s="32" t="str">
        <f>IF(AND(Businesses!D3888="",Businesses!E3888&lt;&gt;""),0,IF(Businesses!D3888="","N/A",IF(ISNUMBER(Businesses!D3888),Businesses!D3888,0)))</f>
        <v>N/A</v>
      </c>
      <c r="D3887" s="32" t="str">
        <f>IF(Businesses!E3888="","N/A",Businesses!E3888)</f>
        <v>N/A</v>
      </c>
      <c r="E3887" s="32" t="str">
        <f>IF(Businesses!F3888="","N/A",Businesses!F3888)</f>
        <v>N/A</v>
      </c>
      <c r="F3887" s="32" t="str">
        <f t="shared" si="120"/>
        <v>N/A</v>
      </c>
      <c r="G3887" s="32" t="str">
        <f>IF(Businesses!G3888="","N/A",Businesses!G3888)</f>
        <v>N/A</v>
      </c>
      <c r="H3887" s="32" t="str">
        <f>IF(Businesses!H3888="","N/A",Businesses!H3888)</f>
        <v>N/A</v>
      </c>
      <c r="I3887" s="32" t="str">
        <f>IF(AND(Businesses!B3888="",Businesses!C3888&lt;&gt;""),0,IF(Businesses!B3888="","N/A",IF(ISNUMBER(Businesses!B3888),Businesses!B3888,0)))</f>
        <v>N/A</v>
      </c>
    </row>
    <row r="3888" spans="2:9">
      <c r="B3888" s="32" t="str">
        <f t="shared" si="121"/>
        <v>N/A</v>
      </c>
      <c r="C3888" s="32" t="str">
        <f>IF(AND(Businesses!D3889="",Businesses!E3889&lt;&gt;""),0,IF(Businesses!D3889="","N/A",IF(ISNUMBER(Businesses!D3889),Businesses!D3889,0)))</f>
        <v>N/A</v>
      </c>
      <c r="D3888" s="32" t="str">
        <f>IF(Businesses!E3889="","N/A",Businesses!E3889)</f>
        <v>N/A</v>
      </c>
      <c r="E3888" s="32" t="str">
        <f>IF(Businesses!F3889="","N/A",Businesses!F3889)</f>
        <v>N/A</v>
      </c>
      <c r="F3888" s="32" t="str">
        <f t="shared" si="120"/>
        <v>N/A</v>
      </c>
      <c r="G3888" s="32" t="str">
        <f>IF(Businesses!G3889="","N/A",Businesses!G3889)</f>
        <v>N/A</v>
      </c>
      <c r="H3888" s="32" t="str">
        <f>IF(Businesses!H3889="","N/A",Businesses!H3889)</f>
        <v>N/A</v>
      </c>
      <c r="I3888" s="32" t="str">
        <f>IF(AND(Businesses!B3889="",Businesses!C3889&lt;&gt;""),0,IF(Businesses!B3889="","N/A",IF(ISNUMBER(Businesses!B3889),Businesses!B3889,0)))</f>
        <v>N/A</v>
      </c>
    </row>
    <row r="3889" spans="2:9">
      <c r="B3889" s="32" t="str">
        <f t="shared" si="121"/>
        <v>N/A</v>
      </c>
      <c r="C3889" s="32" t="str">
        <f>IF(AND(Businesses!D3890="",Businesses!E3890&lt;&gt;""),0,IF(Businesses!D3890="","N/A",IF(ISNUMBER(Businesses!D3890),Businesses!D3890,0)))</f>
        <v>N/A</v>
      </c>
      <c r="D3889" s="32" t="str">
        <f>IF(Businesses!E3890="","N/A",Businesses!E3890)</f>
        <v>N/A</v>
      </c>
      <c r="E3889" s="32" t="str">
        <f>IF(Businesses!F3890="","N/A",Businesses!F3890)</f>
        <v>N/A</v>
      </c>
      <c r="F3889" s="32" t="str">
        <f t="shared" si="120"/>
        <v>N/A</v>
      </c>
      <c r="G3889" s="32" t="str">
        <f>IF(Businesses!G3890="","N/A",Businesses!G3890)</f>
        <v>N/A</v>
      </c>
      <c r="H3889" s="32" t="str">
        <f>IF(Businesses!H3890="","N/A",Businesses!H3890)</f>
        <v>N/A</v>
      </c>
      <c r="I3889" s="32" t="str">
        <f>IF(AND(Businesses!B3890="",Businesses!C3890&lt;&gt;""),0,IF(Businesses!B3890="","N/A",IF(ISNUMBER(Businesses!B3890),Businesses!B3890,0)))</f>
        <v>N/A</v>
      </c>
    </row>
    <row r="3890" spans="2:9">
      <c r="B3890" s="32" t="str">
        <f t="shared" si="121"/>
        <v>N/A</v>
      </c>
      <c r="C3890" s="32" t="str">
        <f>IF(AND(Businesses!D3891="",Businesses!E3891&lt;&gt;""),0,IF(Businesses!D3891="","N/A",IF(ISNUMBER(Businesses!D3891),Businesses!D3891,0)))</f>
        <v>N/A</v>
      </c>
      <c r="D3890" s="32" t="str">
        <f>IF(Businesses!E3891="","N/A",Businesses!E3891)</f>
        <v>N/A</v>
      </c>
      <c r="E3890" s="32" t="str">
        <f>IF(Businesses!F3891="","N/A",Businesses!F3891)</f>
        <v>N/A</v>
      </c>
      <c r="F3890" s="32" t="str">
        <f t="shared" si="120"/>
        <v>N/A</v>
      </c>
      <c r="G3890" s="32" t="str">
        <f>IF(Businesses!G3891="","N/A",Businesses!G3891)</f>
        <v>N/A</v>
      </c>
      <c r="H3890" s="32" t="str">
        <f>IF(Businesses!H3891="","N/A",Businesses!H3891)</f>
        <v>N/A</v>
      </c>
      <c r="I3890" s="32" t="str">
        <f>IF(AND(Businesses!B3891="",Businesses!C3891&lt;&gt;""),0,IF(Businesses!B3891="","N/A",IF(ISNUMBER(Businesses!B3891),Businesses!B3891,0)))</f>
        <v>N/A</v>
      </c>
    </row>
    <row r="3891" spans="2:9">
      <c r="B3891" s="32" t="str">
        <f t="shared" si="121"/>
        <v>N/A</v>
      </c>
      <c r="C3891" s="32" t="str">
        <f>IF(AND(Businesses!D3892="",Businesses!E3892&lt;&gt;""),0,IF(Businesses!D3892="","N/A",IF(ISNUMBER(Businesses!D3892),Businesses!D3892,0)))</f>
        <v>N/A</v>
      </c>
      <c r="D3891" s="32" t="str">
        <f>IF(Businesses!E3892="","N/A",Businesses!E3892)</f>
        <v>N/A</v>
      </c>
      <c r="E3891" s="32" t="str">
        <f>IF(Businesses!F3892="","N/A",Businesses!F3892)</f>
        <v>N/A</v>
      </c>
      <c r="F3891" s="32" t="str">
        <f t="shared" si="120"/>
        <v>N/A</v>
      </c>
      <c r="G3891" s="32" t="str">
        <f>IF(Businesses!G3892="","N/A",Businesses!G3892)</f>
        <v>N/A</v>
      </c>
      <c r="H3891" s="32" t="str">
        <f>IF(Businesses!H3892="","N/A",Businesses!H3892)</f>
        <v>N/A</v>
      </c>
      <c r="I3891" s="32" t="str">
        <f>IF(AND(Businesses!B3892="",Businesses!C3892&lt;&gt;""),0,IF(Businesses!B3892="","N/A",IF(ISNUMBER(Businesses!B3892),Businesses!B3892,0)))</f>
        <v>N/A</v>
      </c>
    </row>
    <row r="3892" spans="2:9">
      <c r="B3892" s="32" t="str">
        <f t="shared" si="121"/>
        <v>N/A</v>
      </c>
      <c r="C3892" s="32" t="str">
        <f>IF(AND(Businesses!D3893="",Businesses!E3893&lt;&gt;""),0,IF(Businesses!D3893="","N/A",IF(ISNUMBER(Businesses!D3893),Businesses!D3893,0)))</f>
        <v>N/A</v>
      </c>
      <c r="D3892" s="32" t="str">
        <f>IF(Businesses!E3893="","N/A",Businesses!E3893)</f>
        <v>N/A</v>
      </c>
      <c r="E3892" s="32" t="str">
        <f>IF(Businesses!F3893="","N/A",Businesses!F3893)</f>
        <v>N/A</v>
      </c>
      <c r="F3892" s="32" t="str">
        <f t="shared" si="120"/>
        <v>N/A</v>
      </c>
      <c r="G3892" s="32" t="str">
        <f>IF(Businesses!G3893="","N/A",Businesses!G3893)</f>
        <v>N/A</v>
      </c>
      <c r="H3892" s="32" t="str">
        <f>IF(Businesses!H3893="","N/A",Businesses!H3893)</f>
        <v>N/A</v>
      </c>
      <c r="I3892" s="32" t="str">
        <f>IF(AND(Businesses!B3893="",Businesses!C3893&lt;&gt;""),0,IF(Businesses!B3893="","N/A",IF(ISNUMBER(Businesses!B3893),Businesses!B3893,0)))</f>
        <v>N/A</v>
      </c>
    </row>
    <row r="3893" spans="2:9">
      <c r="B3893" s="32" t="str">
        <f t="shared" si="121"/>
        <v>N/A</v>
      </c>
      <c r="C3893" s="32" t="str">
        <f>IF(AND(Businesses!D3894="",Businesses!E3894&lt;&gt;""),0,IF(Businesses!D3894="","N/A",IF(ISNUMBER(Businesses!D3894),Businesses!D3894,0)))</f>
        <v>N/A</v>
      </c>
      <c r="D3893" s="32" t="str">
        <f>IF(Businesses!E3894="","N/A",Businesses!E3894)</f>
        <v>N/A</v>
      </c>
      <c r="E3893" s="32" t="str">
        <f>IF(Businesses!F3894="","N/A",Businesses!F3894)</f>
        <v>N/A</v>
      </c>
      <c r="F3893" s="32" t="str">
        <f t="shared" si="120"/>
        <v>N/A</v>
      </c>
      <c r="G3893" s="32" t="str">
        <f>IF(Businesses!G3894="","N/A",Businesses!G3894)</f>
        <v>N/A</v>
      </c>
      <c r="H3893" s="32" t="str">
        <f>IF(Businesses!H3894="","N/A",Businesses!H3894)</f>
        <v>N/A</v>
      </c>
      <c r="I3893" s="32" t="str">
        <f>IF(AND(Businesses!B3894="",Businesses!C3894&lt;&gt;""),0,IF(Businesses!B3894="","N/A",IF(ISNUMBER(Businesses!B3894),Businesses!B3894,0)))</f>
        <v>N/A</v>
      </c>
    </row>
    <row r="3894" spans="2:9">
      <c r="B3894" s="32" t="str">
        <f t="shared" si="121"/>
        <v>N/A</v>
      </c>
      <c r="C3894" s="32" t="str">
        <f>IF(AND(Businesses!D3895="",Businesses!E3895&lt;&gt;""),0,IF(Businesses!D3895="","N/A",IF(ISNUMBER(Businesses!D3895),Businesses!D3895,0)))</f>
        <v>N/A</v>
      </c>
      <c r="D3894" s="32" t="str">
        <f>IF(Businesses!E3895="","N/A",Businesses!E3895)</f>
        <v>N/A</v>
      </c>
      <c r="E3894" s="32" t="str">
        <f>IF(Businesses!F3895="","N/A",Businesses!F3895)</f>
        <v>N/A</v>
      </c>
      <c r="F3894" s="32" t="str">
        <f t="shared" si="120"/>
        <v>N/A</v>
      </c>
      <c r="G3894" s="32" t="str">
        <f>IF(Businesses!G3895="","N/A",Businesses!G3895)</f>
        <v>N/A</v>
      </c>
      <c r="H3894" s="32" t="str">
        <f>IF(Businesses!H3895="","N/A",Businesses!H3895)</f>
        <v>N/A</v>
      </c>
      <c r="I3894" s="32" t="str">
        <f>IF(AND(Businesses!B3895="",Businesses!C3895&lt;&gt;""),0,IF(Businesses!B3895="","N/A",IF(ISNUMBER(Businesses!B3895),Businesses!B3895,0)))</f>
        <v>N/A</v>
      </c>
    </row>
    <row r="3895" spans="2:9">
      <c r="B3895" s="32" t="str">
        <f t="shared" si="121"/>
        <v>N/A</v>
      </c>
      <c r="C3895" s="32" t="str">
        <f>IF(AND(Businesses!D3896="",Businesses!E3896&lt;&gt;""),0,IF(Businesses!D3896="","N/A",IF(ISNUMBER(Businesses!D3896),Businesses!D3896,0)))</f>
        <v>N/A</v>
      </c>
      <c r="D3895" s="32" t="str">
        <f>IF(Businesses!E3896="","N/A",Businesses!E3896)</f>
        <v>N/A</v>
      </c>
      <c r="E3895" s="32" t="str">
        <f>IF(Businesses!F3896="","N/A",Businesses!F3896)</f>
        <v>N/A</v>
      </c>
      <c r="F3895" s="32" t="str">
        <f t="shared" si="120"/>
        <v>N/A</v>
      </c>
      <c r="G3895" s="32" t="str">
        <f>IF(Businesses!G3896="","N/A",Businesses!G3896)</f>
        <v>N/A</v>
      </c>
      <c r="H3895" s="32" t="str">
        <f>IF(Businesses!H3896="","N/A",Businesses!H3896)</f>
        <v>N/A</v>
      </c>
      <c r="I3895" s="32" t="str">
        <f>IF(AND(Businesses!B3896="",Businesses!C3896&lt;&gt;""),0,IF(Businesses!B3896="","N/A",IF(ISNUMBER(Businesses!B3896),Businesses!B3896,0)))</f>
        <v>N/A</v>
      </c>
    </row>
    <row r="3896" spans="2:9">
      <c r="B3896" s="32" t="str">
        <f t="shared" si="121"/>
        <v>N/A</v>
      </c>
      <c r="C3896" s="32" t="str">
        <f>IF(AND(Businesses!D3897="",Businesses!E3897&lt;&gt;""),0,IF(Businesses!D3897="","N/A",IF(ISNUMBER(Businesses!D3897),Businesses!D3897,0)))</f>
        <v>N/A</v>
      </c>
      <c r="D3896" s="32" t="str">
        <f>IF(Businesses!E3897="","N/A",Businesses!E3897)</f>
        <v>N/A</v>
      </c>
      <c r="E3896" s="32" t="str">
        <f>IF(Businesses!F3897="","N/A",Businesses!F3897)</f>
        <v>N/A</v>
      </c>
      <c r="F3896" s="32" t="str">
        <f t="shared" si="120"/>
        <v>N/A</v>
      </c>
      <c r="G3896" s="32" t="str">
        <f>IF(Businesses!G3897="","N/A",Businesses!G3897)</f>
        <v>N/A</v>
      </c>
      <c r="H3896" s="32" t="str">
        <f>IF(Businesses!H3897="","N/A",Businesses!H3897)</f>
        <v>N/A</v>
      </c>
      <c r="I3896" s="32" t="str">
        <f>IF(AND(Businesses!B3897="",Businesses!C3897&lt;&gt;""),0,IF(Businesses!B3897="","N/A",IF(ISNUMBER(Businesses!B3897),Businesses!B3897,0)))</f>
        <v>N/A</v>
      </c>
    </row>
    <row r="3897" spans="2:9">
      <c r="B3897" s="32" t="str">
        <f t="shared" si="121"/>
        <v>N/A</v>
      </c>
      <c r="C3897" s="32" t="str">
        <f>IF(AND(Businesses!D3898="",Businesses!E3898&lt;&gt;""),0,IF(Businesses!D3898="","N/A",IF(ISNUMBER(Businesses!D3898),Businesses!D3898,0)))</f>
        <v>N/A</v>
      </c>
      <c r="D3897" s="32" t="str">
        <f>IF(Businesses!E3898="","N/A",Businesses!E3898)</f>
        <v>N/A</v>
      </c>
      <c r="E3897" s="32" t="str">
        <f>IF(Businesses!F3898="","N/A",Businesses!F3898)</f>
        <v>N/A</v>
      </c>
      <c r="F3897" s="32" t="str">
        <f t="shared" si="120"/>
        <v>N/A</v>
      </c>
      <c r="G3897" s="32" t="str">
        <f>IF(Businesses!G3898="","N/A",Businesses!G3898)</f>
        <v>N/A</v>
      </c>
      <c r="H3897" s="32" t="str">
        <f>IF(Businesses!H3898="","N/A",Businesses!H3898)</f>
        <v>N/A</v>
      </c>
      <c r="I3897" s="32" t="str">
        <f>IF(AND(Businesses!B3898="",Businesses!C3898&lt;&gt;""),0,IF(Businesses!B3898="","N/A",IF(ISNUMBER(Businesses!B3898),Businesses!B3898,0)))</f>
        <v>N/A</v>
      </c>
    </row>
    <row r="3898" spans="2:9">
      <c r="B3898" s="32" t="str">
        <f t="shared" si="121"/>
        <v>N/A</v>
      </c>
      <c r="C3898" s="32" t="str">
        <f>IF(AND(Businesses!D3899="",Businesses!E3899&lt;&gt;""),0,IF(Businesses!D3899="","N/A",IF(ISNUMBER(Businesses!D3899),Businesses!D3899,0)))</f>
        <v>N/A</v>
      </c>
      <c r="D3898" s="32" t="str">
        <f>IF(Businesses!E3899="","N/A",Businesses!E3899)</f>
        <v>N/A</v>
      </c>
      <c r="E3898" s="32" t="str">
        <f>IF(Businesses!F3899="","N/A",Businesses!F3899)</f>
        <v>N/A</v>
      </c>
      <c r="F3898" s="32" t="str">
        <f t="shared" si="120"/>
        <v>N/A</v>
      </c>
      <c r="G3898" s="32" t="str">
        <f>IF(Businesses!G3899="","N/A",Businesses!G3899)</f>
        <v>N/A</v>
      </c>
      <c r="H3898" s="32" t="str">
        <f>IF(Businesses!H3899="","N/A",Businesses!H3899)</f>
        <v>N/A</v>
      </c>
      <c r="I3898" s="32" t="str">
        <f>IF(AND(Businesses!B3899="",Businesses!C3899&lt;&gt;""),0,IF(Businesses!B3899="","N/A",IF(ISNUMBER(Businesses!B3899),Businesses!B3899,0)))</f>
        <v>N/A</v>
      </c>
    </row>
    <row r="3899" spans="2:9">
      <c r="B3899" s="32" t="str">
        <f t="shared" si="121"/>
        <v>N/A</v>
      </c>
      <c r="C3899" s="32" t="str">
        <f>IF(AND(Businesses!D3900="",Businesses!E3900&lt;&gt;""),0,IF(Businesses!D3900="","N/A",IF(ISNUMBER(Businesses!D3900),Businesses!D3900,0)))</f>
        <v>N/A</v>
      </c>
      <c r="D3899" s="32" t="str">
        <f>IF(Businesses!E3900="","N/A",Businesses!E3900)</f>
        <v>N/A</v>
      </c>
      <c r="E3899" s="32" t="str">
        <f>IF(Businesses!F3900="","N/A",Businesses!F3900)</f>
        <v>N/A</v>
      </c>
      <c r="F3899" s="32" t="str">
        <f t="shared" si="120"/>
        <v>N/A</v>
      </c>
      <c r="G3899" s="32" t="str">
        <f>IF(Businesses!G3900="","N/A",Businesses!G3900)</f>
        <v>N/A</v>
      </c>
      <c r="H3899" s="32" t="str">
        <f>IF(Businesses!H3900="","N/A",Businesses!H3900)</f>
        <v>N/A</v>
      </c>
      <c r="I3899" s="32" t="str">
        <f>IF(AND(Businesses!B3900="",Businesses!C3900&lt;&gt;""),0,IF(Businesses!B3900="","N/A",IF(ISNUMBER(Businesses!B3900),Businesses!B3900,0)))</f>
        <v>N/A</v>
      </c>
    </row>
    <row r="3900" spans="2:9">
      <c r="B3900" s="32" t="str">
        <f t="shared" si="121"/>
        <v>N/A</v>
      </c>
      <c r="C3900" s="32" t="str">
        <f>IF(AND(Businesses!D3901="",Businesses!E3901&lt;&gt;""),0,IF(Businesses!D3901="","N/A",IF(ISNUMBER(Businesses!D3901),Businesses!D3901,0)))</f>
        <v>N/A</v>
      </c>
      <c r="D3900" s="32" t="str">
        <f>IF(Businesses!E3901="","N/A",Businesses!E3901)</f>
        <v>N/A</v>
      </c>
      <c r="E3900" s="32" t="str">
        <f>IF(Businesses!F3901="","N/A",Businesses!F3901)</f>
        <v>N/A</v>
      </c>
      <c r="F3900" s="32" t="str">
        <f t="shared" si="120"/>
        <v>N/A</v>
      </c>
      <c r="G3900" s="32" t="str">
        <f>IF(Businesses!G3901="","N/A",Businesses!G3901)</f>
        <v>N/A</v>
      </c>
      <c r="H3900" s="32" t="str">
        <f>IF(Businesses!H3901="","N/A",Businesses!H3901)</f>
        <v>N/A</v>
      </c>
      <c r="I3900" s="32" t="str">
        <f>IF(AND(Businesses!B3901="",Businesses!C3901&lt;&gt;""),0,IF(Businesses!B3901="","N/A",IF(ISNUMBER(Businesses!B3901),Businesses!B3901,0)))</f>
        <v>N/A</v>
      </c>
    </row>
    <row r="3901" spans="2:9">
      <c r="B3901" s="32" t="str">
        <f t="shared" si="121"/>
        <v>N/A</v>
      </c>
      <c r="C3901" s="32" t="str">
        <f>IF(AND(Businesses!D3902="",Businesses!E3902&lt;&gt;""),0,IF(Businesses!D3902="","N/A",IF(ISNUMBER(Businesses!D3902),Businesses!D3902,0)))</f>
        <v>N/A</v>
      </c>
      <c r="D3901" s="32" t="str">
        <f>IF(Businesses!E3902="","N/A",Businesses!E3902)</f>
        <v>N/A</v>
      </c>
      <c r="E3901" s="32" t="str">
        <f>IF(Businesses!F3902="","N/A",Businesses!F3902)</f>
        <v>N/A</v>
      </c>
      <c r="F3901" s="32" t="str">
        <f t="shared" si="120"/>
        <v>N/A</v>
      </c>
      <c r="G3901" s="32" t="str">
        <f>IF(Businesses!G3902="","N/A",Businesses!G3902)</f>
        <v>N/A</v>
      </c>
      <c r="H3901" s="32" t="str">
        <f>IF(Businesses!H3902="","N/A",Businesses!H3902)</f>
        <v>N/A</v>
      </c>
      <c r="I3901" s="32" t="str">
        <f>IF(AND(Businesses!B3902="",Businesses!C3902&lt;&gt;""),0,IF(Businesses!B3902="","N/A",IF(ISNUMBER(Businesses!B3902),Businesses!B3902,0)))</f>
        <v>N/A</v>
      </c>
    </row>
    <row r="3902" spans="2:9">
      <c r="B3902" s="32" t="str">
        <f t="shared" si="121"/>
        <v>N/A</v>
      </c>
      <c r="C3902" s="32" t="str">
        <f>IF(AND(Businesses!D3903="",Businesses!E3903&lt;&gt;""),0,IF(Businesses!D3903="","N/A",IF(ISNUMBER(Businesses!D3903),Businesses!D3903,0)))</f>
        <v>N/A</v>
      </c>
      <c r="D3902" s="32" t="str">
        <f>IF(Businesses!E3903="","N/A",Businesses!E3903)</f>
        <v>N/A</v>
      </c>
      <c r="E3902" s="32" t="str">
        <f>IF(Businesses!F3903="","N/A",Businesses!F3903)</f>
        <v>N/A</v>
      </c>
      <c r="F3902" s="32" t="str">
        <f t="shared" si="120"/>
        <v>N/A</v>
      </c>
      <c r="G3902" s="32" t="str">
        <f>IF(Businesses!G3903="","N/A",Businesses!G3903)</f>
        <v>N/A</v>
      </c>
      <c r="H3902" s="32" t="str">
        <f>IF(Businesses!H3903="","N/A",Businesses!H3903)</f>
        <v>N/A</v>
      </c>
      <c r="I3902" s="32" t="str">
        <f>IF(AND(Businesses!B3903="",Businesses!C3903&lt;&gt;""),0,IF(Businesses!B3903="","N/A",IF(ISNUMBER(Businesses!B3903),Businesses!B3903,0)))</f>
        <v>N/A</v>
      </c>
    </row>
    <row r="3903" spans="2:9">
      <c r="B3903" s="32" t="str">
        <f t="shared" si="121"/>
        <v>N/A</v>
      </c>
      <c r="C3903" s="32" t="str">
        <f>IF(AND(Businesses!D3904="",Businesses!E3904&lt;&gt;""),0,IF(Businesses!D3904="","N/A",IF(ISNUMBER(Businesses!D3904),Businesses!D3904,0)))</f>
        <v>N/A</v>
      </c>
      <c r="D3903" s="32" t="str">
        <f>IF(Businesses!E3904="","N/A",Businesses!E3904)</f>
        <v>N/A</v>
      </c>
      <c r="E3903" s="32" t="str">
        <f>IF(Businesses!F3904="","N/A",Businesses!F3904)</f>
        <v>N/A</v>
      </c>
      <c r="F3903" s="32" t="str">
        <f t="shared" si="120"/>
        <v>N/A</v>
      </c>
      <c r="G3903" s="32" t="str">
        <f>IF(Businesses!G3904="","N/A",Businesses!G3904)</f>
        <v>N/A</v>
      </c>
      <c r="H3903" s="32" t="str">
        <f>IF(Businesses!H3904="","N/A",Businesses!H3904)</f>
        <v>N/A</v>
      </c>
      <c r="I3903" s="32" t="str">
        <f>IF(AND(Businesses!B3904="",Businesses!C3904&lt;&gt;""),0,IF(Businesses!B3904="","N/A",IF(ISNUMBER(Businesses!B3904),Businesses!B3904,0)))</f>
        <v>N/A</v>
      </c>
    </row>
    <row r="3904" spans="2:9">
      <c r="B3904" s="32" t="str">
        <f t="shared" si="121"/>
        <v>N/A</v>
      </c>
      <c r="C3904" s="32" t="str">
        <f>IF(AND(Businesses!D3905="",Businesses!E3905&lt;&gt;""),0,IF(Businesses!D3905="","N/A",IF(ISNUMBER(Businesses!D3905),Businesses!D3905,0)))</f>
        <v>N/A</v>
      </c>
      <c r="D3904" s="32" t="str">
        <f>IF(Businesses!E3905="","N/A",Businesses!E3905)</f>
        <v>N/A</v>
      </c>
      <c r="E3904" s="32" t="str">
        <f>IF(Businesses!F3905="","N/A",Businesses!F3905)</f>
        <v>N/A</v>
      </c>
      <c r="F3904" s="32" t="str">
        <f t="shared" si="120"/>
        <v>N/A</v>
      </c>
      <c r="G3904" s="32" t="str">
        <f>IF(Businesses!G3905="","N/A",Businesses!G3905)</f>
        <v>N/A</v>
      </c>
      <c r="H3904" s="32" t="str">
        <f>IF(Businesses!H3905="","N/A",Businesses!H3905)</f>
        <v>N/A</v>
      </c>
      <c r="I3904" s="32" t="str">
        <f>IF(AND(Businesses!B3905="",Businesses!C3905&lt;&gt;""),0,IF(Businesses!B3905="","N/A",IF(ISNUMBER(Businesses!B3905),Businesses!B3905,0)))</f>
        <v>N/A</v>
      </c>
    </row>
    <row r="3905" spans="2:9">
      <c r="B3905" s="32" t="str">
        <f t="shared" si="121"/>
        <v>N/A</v>
      </c>
      <c r="C3905" s="32" t="str">
        <f>IF(AND(Businesses!D3906="",Businesses!E3906&lt;&gt;""),0,IF(Businesses!D3906="","N/A",IF(ISNUMBER(Businesses!D3906),Businesses!D3906,0)))</f>
        <v>N/A</v>
      </c>
      <c r="D3905" s="32" t="str">
        <f>IF(Businesses!E3906="","N/A",Businesses!E3906)</f>
        <v>N/A</v>
      </c>
      <c r="E3905" s="32" t="str">
        <f>IF(Businesses!F3906="","N/A",Businesses!F3906)</f>
        <v>N/A</v>
      </c>
      <c r="F3905" s="32" t="str">
        <f t="shared" si="120"/>
        <v>N/A</v>
      </c>
      <c r="G3905" s="32" t="str">
        <f>IF(Businesses!G3906="","N/A",Businesses!G3906)</f>
        <v>N/A</v>
      </c>
      <c r="H3905" s="32" t="str">
        <f>IF(Businesses!H3906="","N/A",Businesses!H3906)</f>
        <v>N/A</v>
      </c>
      <c r="I3905" s="32" t="str">
        <f>IF(AND(Businesses!B3906="",Businesses!C3906&lt;&gt;""),0,IF(Businesses!B3906="","N/A",IF(ISNUMBER(Businesses!B3906),Businesses!B3906,0)))</f>
        <v>N/A</v>
      </c>
    </row>
    <row r="3906" spans="2:9">
      <c r="B3906" s="32" t="str">
        <f t="shared" si="121"/>
        <v>N/A</v>
      </c>
      <c r="C3906" s="32" t="str">
        <f>IF(AND(Businesses!D3907="",Businesses!E3907&lt;&gt;""),0,IF(Businesses!D3907="","N/A",IF(ISNUMBER(Businesses!D3907),Businesses!D3907,0)))</f>
        <v>N/A</v>
      </c>
      <c r="D3906" s="32" t="str">
        <f>IF(Businesses!E3907="","N/A",Businesses!E3907)</f>
        <v>N/A</v>
      </c>
      <c r="E3906" s="32" t="str">
        <f>IF(Businesses!F3907="","N/A",Businesses!F3907)</f>
        <v>N/A</v>
      </c>
      <c r="F3906" s="32" t="str">
        <f t="shared" ref="F3906:F3969" si="122">IF(B3906="N/A","N/A",UPPER(TRIM(ProbuildName)))</f>
        <v>N/A</v>
      </c>
      <c r="G3906" s="32" t="str">
        <f>IF(Businesses!G3907="","N/A",Businesses!G3907)</f>
        <v>N/A</v>
      </c>
      <c r="H3906" s="32" t="str">
        <f>IF(Businesses!H3907="","N/A",Businesses!H3907)</f>
        <v>N/A</v>
      </c>
      <c r="I3906" s="32" t="str">
        <f>IF(AND(Businesses!B3907="",Businesses!C3907&lt;&gt;""),0,IF(Businesses!B3907="","N/A",IF(ISNUMBER(Businesses!B3907),Businesses!B3907,0)))</f>
        <v>N/A</v>
      </c>
    </row>
    <row r="3907" spans="2:9">
      <c r="B3907" s="32" t="str">
        <f t="shared" ref="B3907:B3970" si="123">IF(I3907="N/A","N/A","")</f>
        <v>N/A</v>
      </c>
      <c r="C3907" s="32" t="str">
        <f>IF(AND(Businesses!D3908="",Businesses!E3908&lt;&gt;""),0,IF(Businesses!D3908="","N/A",IF(ISNUMBER(Businesses!D3908),Businesses!D3908,0)))</f>
        <v>N/A</v>
      </c>
      <c r="D3907" s="32" t="str">
        <f>IF(Businesses!E3908="","N/A",Businesses!E3908)</f>
        <v>N/A</v>
      </c>
      <c r="E3907" s="32" t="str">
        <f>IF(Businesses!F3908="","N/A",Businesses!F3908)</f>
        <v>N/A</v>
      </c>
      <c r="F3907" s="32" t="str">
        <f t="shared" si="122"/>
        <v>N/A</v>
      </c>
      <c r="G3907" s="32" t="str">
        <f>IF(Businesses!G3908="","N/A",Businesses!G3908)</f>
        <v>N/A</v>
      </c>
      <c r="H3907" s="32" t="str">
        <f>IF(Businesses!H3908="","N/A",Businesses!H3908)</f>
        <v>N/A</v>
      </c>
      <c r="I3907" s="32" t="str">
        <f>IF(AND(Businesses!B3908="",Businesses!C3908&lt;&gt;""),0,IF(Businesses!B3908="","N/A",IF(ISNUMBER(Businesses!B3908),Businesses!B3908,0)))</f>
        <v>N/A</v>
      </c>
    </row>
    <row r="3908" spans="2:9">
      <c r="B3908" s="32" t="str">
        <f t="shared" si="123"/>
        <v>N/A</v>
      </c>
      <c r="C3908" s="32" t="str">
        <f>IF(AND(Businesses!D3909="",Businesses!E3909&lt;&gt;""),0,IF(Businesses!D3909="","N/A",IF(ISNUMBER(Businesses!D3909),Businesses!D3909,0)))</f>
        <v>N/A</v>
      </c>
      <c r="D3908" s="32" t="str">
        <f>IF(Businesses!E3909="","N/A",Businesses!E3909)</f>
        <v>N/A</v>
      </c>
      <c r="E3908" s="32" t="str">
        <f>IF(Businesses!F3909="","N/A",Businesses!F3909)</f>
        <v>N/A</v>
      </c>
      <c r="F3908" s="32" t="str">
        <f t="shared" si="122"/>
        <v>N/A</v>
      </c>
      <c r="G3908" s="32" t="str">
        <f>IF(Businesses!G3909="","N/A",Businesses!G3909)</f>
        <v>N/A</v>
      </c>
      <c r="H3908" s="32" t="str">
        <f>IF(Businesses!H3909="","N/A",Businesses!H3909)</f>
        <v>N/A</v>
      </c>
      <c r="I3908" s="32" t="str">
        <f>IF(AND(Businesses!B3909="",Businesses!C3909&lt;&gt;""),0,IF(Businesses!B3909="","N/A",IF(ISNUMBER(Businesses!B3909),Businesses!B3909,0)))</f>
        <v>N/A</v>
      </c>
    </row>
    <row r="3909" spans="2:9">
      <c r="B3909" s="32" t="str">
        <f t="shared" si="123"/>
        <v>N/A</v>
      </c>
      <c r="C3909" s="32" t="str">
        <f>IF(AND(Businesses!D3910="",Businesses!E3910&lt;&gt;""),0,IF(Businesses!D3910="","N/A",IF(ISNUMBER(Businesses!D3910),Businesses!D3910,0)))</f>
        <v>N/A</v>
      </c>
      <c r="D3909" s="32" t="str">
        <f>IF(Businesses!E3910="","N/A",Businesses!E3910)</f>
        <v>N/A</v>
      </c>
      <c r="E3909" s="32" t="str">
        <f>IF(Businesses!F3910="","N/A",Businesses!F3910)</f>
        <v>N/A</v>
      </c>
      <c r="F3909" s="32" t="str">
        <f t="shared" si="122"/>
        <v>N/A</v>
      </c>
      <c r="G3909" s="32" t="str">
        <f>IF(Businesses!G3910="","N/A",Businesses!G3910)</f>
        <v>N/A</v>
      </c>
      <c r="H3909" s="32" t="str">
        <f>IF(Businesses!H3910="","N/A",Businesses!H3910)</f>
        <v>N/A</v>
      </c>
      <c r="I3909" s="32" t="str">
        <f>IF(AND(Businesses!B3910="",Businesses!C3910&lt;&gt;""),0,IF(Businesses!B3910="","N/A",IF(ISNUMBER(Businesses!B3910),Businesses!B3910,0)))</f>
        <v>N/A</v>
      </c>
    </row>
    <row r="3910" spans="2:9">
      <c r="B3910" s="32" t="str">
        <f t="shared" si="123"/>
        <v>N/A</v>
      </c>
      <c r="C3910" s="32" t="str">
        <f>IF(AND(Businesses!D3911="",Businesses!E3911&lt;&gt;""),0,IF(Businesses!D3911="","N/A",IF(ISNUMBER(Businesses!D3911),Businesses!D3911,0)))</f>
        <v>N/A</v>
      </c>
      <c r="D3910" s="32" t="str">
        <f>IF(Businesses!E3911="","N/A",Businesses!E3911)</f>
        <v>N/A</v>
      </c>
      <c r="E3910" s="32" t="str">
        <f>IF(Businesses!F3911="","N/A",Businesses!F3911)</f>
        <v>N/A</v>
      </c>
      <c r="F3910" s="32" t="str">
        <f t="shared" si="122"/>
        <v>N/A</v>
      </c>
      <c r="G3910" s="32" t="str">
        <f>IF(Businesses!G3911="","N/A",Businesses!G3911)</f>
        <v>N/A</v>
      </c>
      <c r="H3910" s="32" t="str">
        <f>IF(Businesses!H3911="","N/A",Businesses!H3911)</f>
        <v>N/A</v>
      </c>
      <c r="I3910" s="32" t="str">
        <f>IF(AND(Businesses!B3911="",Businesses!C3911&lt;&gt;""),0,IF(Businesses!B3911="","N/A",IF(ISNUMBER(Businesses!B3911),Businesses!B3911,0)))</f>
        <v>N/A</v>
      </c>
    </row>
    <row r="3911" spans="2:9">
      <c r="B3911" s="32" t="str">
        <f t="shared" si="123"/>
        <v>N/A</v>
      </c>
      <c r="C3911" s="32" t="str">
        <f>IF(AND(Businesses!D3912="",Businesses!E3912&lt;&gt;""),0,IF(Businesses!D3912="","N/A",IF(ISNUMBER(Businesses!D3912),Businesses!D3912,0)))</f>
        <v>N/A</v>
      </c>
      <c r="D3911" s="32" t="str">
        <f>IF(Businesses!E3912="","N/A",Businesses!E3912)</f>
        <v>N/A</v>
      </c>
      <c r="E3911" s="32" t="str">
        <f>IF(Businesses!F3912="","N/A",Businesses!F3912)</f>
        <v>N/A</v>
      </c>
      <c r="F3911" s="32" t="str">
        <f t="shared" si="122"/>
        <v>N/A</v>
      </c>
      <c r="G3911" s="32" t="str">
        <f>IF(Businesses!G3912="","N/A",Businesses!G3912)</f>
        <v>N/A</v>
      </c>
      <c r="H3911" s="32" t="str">
        <f>IF(Businesses!H3912="","N/A",Businesses!H3912)</f>
        <v>N/A</v>
      </c>
      <c r="I3911" s="32" t="str">
        <f>IF(AND(Businesses!B3912="",Businesses!C3912&lt;&gt;""),0,IF(Businesses!B3912="","N/A",IF(ISNUMBER(Businesses!B3912),Businesses!B3912,0)))</f>
        <v>N/A</v>
      </c>
    </row>
    <row r="3912" spans="2:9">
      <c r="B3912" s="32" t="str">
        <f t="shared" si="123"/>
        <v>N/A</v>
      </c>
      <c r="C3912" s="32" t="str">
        <f>IF(AND(Businesses!D3913="",Businesses!E3913&lt;&gt;""),0,IF(Businesses!D3913="","N/A",IF(ISNUMBER(Businesses!D3913),Businesses!D3913,0)))</f>
        <v>N/A</v>
      </c>
      <c r="D3912" s="32" t="str">
        <f>IF(Businesses!E3913="","N/A",Businesses!E3913)</f>
        <v>N/A</v>
      </c>
      <c r="E3912" s="32" t="str">
        <f>IF(Businesses!F3913="","N/A",Businesses!F3913)</f>
        <v>N/A</v>
      </c>
      <c r="F3912" s="32" t="str">
        <f t="shared" si="122"/>
        <v>N/A</v>
      </c>
      <c r="G3912" s="32" t="str">
        <f>IF(Businesses!G3913="","N/A",Businesses!G3913)</f>
        <v>N/A</v>
      </c>
      <c r="H3912" s="32" t="str">
        <f>IF(Businesses!H3913="","N/A",Businesses!H3913)</f>
        <v>N/A</v>
      </c>
      <c r="I3912" s="32" t="str">
        <f>IF(AND(Businesses!B3913="",Businesses!C3913&lt;&gt;""),0,IF(Businesses!B3913="","N/A",IF(ISNUMBER(Businesses!B3913),Businesses!B3913,0)))</f>
        <v>N/A</v>
      </c>
    </row>
    <row r="3913" spans="2:9">
      <c r="B3913" s="32" t="str">
        <f t="shared" si="123"/>
        <v>N/A</v>
      </c>
      <c r="C3913" s="32" t="str">
        <f>IF(AND(Businesses!D3914="",Businesses!E3914&lt;&gt;""),0,IF(Businesses!D3914="","N/A",IF(ISNUMBER(Businesses!D3914),Businesses!D3914,0)))</f>
        <v>N/A</v>
      </c>
      <c r="D3913" s="32" t="str">
        <f>IF(Businesses!E3914="","N/A",Businesses!E3914)</f>
        <v>N/A</v>
      </c>
      <c r="E3913" s="32" t="str">
        <f>IF(Businesses!F3914="","N/A",Businesses!F3914)</f>
        <v>N/A</v>
      </c>
      <c r="F3913" s="32" t="str">
        <f t="shared" si="122"/>
        <v>N/A</v>
      </c>
      <c r="G3913" s="32" t="str">
        <f>IF(Businesses!G3914="","N/A",Businesses!G3914)</f>
        <v>N/A</v>
      </c>
      <c r="H3913" s="32" t="str">
        <f>IF(Businesses!H3914="","N/A",Businesses!H3914)</f>
        <v>N/A</v>
      </c>
      <c r="I3913" s="32" t="str">
        <f>IF(AND(Businesses!B3914="",Businesses!C3914&lt;&gt;""),0,IF(Businesses!B3914="","N/A",IF(ISNUMBER(Businesses!B3914),Businesses!B3914,0)))</f>
        <v>N/A</v>
      </c>
    </row>
    <row r="3914" spans="2:9">
      <c r="B3914" s="32" t="str">
        <f t="shared" si="123"/>
        <v>N/A</v>
      </c>
      <c r="C3914" s="32" t="str">
        <f>IF(AND(Businesses!D3915="",Businesses!E3915&lt;&gt;""),0,IF(Businesses!D3915="","N/A",IF(ISNUMBER(Businesses!D3915),Businesses!D3915,0)))</f>
        <v>N/A</v>
      </c>
      <c r="D3914" s="32" t="str">
        <f>IF(Businesses!E3915="","N/A",Businesses!E3915)</f>
        <v>N/A</v>
      </c>
      <c r="E3914" s="32" t="str">
        <f>IF(Businesses!F3915="","N/A",Businesses!F3915)</f>
        <v>N/A</v>
      </c>
      <c r="F3914" s="32" t="str">
        <f t="shared" si="122"/>
        <v>N/A</v>
      </c>
      <c r="G3914" s="32" t="str">
        <f>IF(Businesses!G3915="","N/A",Businesses!G3915)</f>
        <v>N/A</v>
      </c>
      <c r="H3914" s="32" t="str">
        <f>IF(Businesses!H3915="","N/A",Businesses!H3915)</f>
        <v>N/A</v>
      </c>
      <c r="I3914" s="32" t="str">
        <f>IF(AND(Businesses!B3915="",Businesses!C3915&lt;&gt;""),0,IF(Businesses!B3915="","N/A",IF(ISNUMBER(Businesses!B3915),Businesses!B3915,0)))</f>
        <v>N/A</v>
      </c>
    </row>
    <row r="3915" spans="2:9">
      <c r="B3915" s="32" t="str">
        <f t="shared" si="123"/>
        <v>N/A</v>
      </c>
      <c r="C3915" s="32" t="str">
        <f>IF(AND(Businesses!D3916="",Businesses!E3916&lt;&gt;""),0,IF(Businesses!D3916="","N/A",IF(ISNUMBER(Businesses!D3916),Businesses!D3916,0)))</f>
        <v>N/A</v>
      </c>
      <c r="D3915" s="32" t="str">
        <f>IF(Businesses!E3916="","N/A",Businesses!E3916)</f>
        <v>N/A</v>
      </c>
      <c r="E3915" s="32" t="str">
        <f>IF(Businesses!F3916="","N/A",Businesses!F3916)</f>
        <v>N/A</v>
      </c>
      <c r="F3915" s="32" t="str">
        <f t="shared" si="122"/>
        <v>N/A</v>
      </c>
      <c r="G3915" s="32" t="str">
        <f>IF(Businesses!G3916="","N/A",Businesses!G3916)</f>
        <v>N/A</v>
      </c>
      <c r="H3915" s="32" t="str">
        <f>IF(Businesses!H3916="","N/A",Businesses!H3916)</f>
        <v>N/A</v>
      </c>
      <c r="I3915" s="32" t="str">
        <f>IF(AND(Businesses!B3916="",Businesses!C3916&lt;&gt;""),0,IF(Businesses!B3916="","N/A",IF(ISNUMBER(Businesses!B3916),Businesses!B3916,0)))</f>
        <v>N/A</v>
      </c>
    </row>
    <row r="3916" spans="2:9">
      <c r="B3916" s="32" t="str">
        <f t="shared" si="123"/>
        <v>N/A</v>
      </c>
      <c r="C3916" s="32" t="str">
        <f>IF(AND(Businesses!D3917="",Businesses!E3917&lt;&gt;""),0,IF(Businesses!D3917="","N/A",IF(ISNUMBER(Businesses!D3917),Businesses!D3917,0)))</f>
        <v>N/A</v>
      </c>
      <c r="D3916" s="32" t="str">
        <f>IF(Businesses!E3917="","N/A",Businesses!E3917)</f>
        <v>N/A</v>
      </c>
      <c r="E3916" s="32" t="str">
        <f>IF(Businesses!F3917="","N/A",Businesses!F3917)</f>
        <v>N/A</v>
      </c>
      <c r="F3916" s="32" t="str">
        <f t="shared" si="122"/>
        <v>N/A</v>
      </c>
      <c r="G3916" s="32" t="str">
        <f>IF(Businesses!G3917="","N/A",Businesses!G3917)</f>
        <v>N/A</v>
      </c>
      <c r="H3916" s="32" t="str">
        <f>IF(Businesses!H3917="","N/A",Businesses!H3917)</f>
        <v>N/A</v>
      </c>
      <c r="I3916" s="32" t="str">
        <f>IF(AND(Businesses!B3917="",Businesses!C3917&lt;&gt;""),0,IF(Businesses!B3917="","N/A",IF(ISNUMBER(Businesses!B3917),Businesses!B3917,0)))</f>
        <v>N/A</v>
      </c>
    </row>
    <row r="3917" spans="2:9">
      <c r="B3917" s="32" t="str">
        <f t="shared" si="123"/>
        <v>N/A</v>
      </c>
      <c r="C3917" s="32" t="str">
        <f>IF(AND(Businesses!D3918="",Businesses!E3918&lt;&gt;""),0,IF(Businesses!D3918="","N/A",IF(ISNUMBER(Businesses!D3918),Businesses!D3918,0)))</f>
        <v>N/A</v>
      </c>
      <c r="D3917" s="32" t="str">
        <f>IF(Businesses!E3918="","N/A",Businesses!E3918)</f>
        <v>N/A</v>
      </c>
      <c r="E3917" s="32" t="str">
        <f>IF(Businesses!F3918="","N/A",Businesses!F3918)</f>
        <v>N/A</v>
      </c>
      <c r="F3917" s="32" t="str">
        <f t="shared" si="122"/>
        <v>N/A</v>
      </c>
      <c r="G3917" s="32" t="str">
        <f>IF(Businesses!G3918="","N/A",Businesses!G3918)</f>
        <v>N/A</v>
      </c>
      <c r="H3917" s="32" t="str">
        <f>IF(Businesses!H3918="","N/A",Businesses!H3918)</f>
        <v>N/A</v>
      </c>
      <c r="I3917" s="32" t="str">
        <f>IF(AND(Businesses!B3918="",Businesses!C3918&lt;&gt;""),0,IF(Businesses!B3918="","N/A",IF(ISNUMBER(Businesses!B3918),Businesses!B3918,0)))</f>
        <v>N/A</v>
      </c>
    </row>
    <row r="3918" spans="2:9">
      <c r="B3918" s="32" t="str">
        <f t="shared" si="123"/>
        <v>N/A</v>
      </c>
      <c r="C3918" s="32" t="str">
        <f>IF(AND(Businesses!D3919="",Businesses!E3919&lt;&gt;""),0,IF(Businesses!D3919="","N/A",IF(ISNUMBER(Businesses!D3919),Businesses!D3919,0)))</f>
        <v>N/A</v>
      </c>
      <c r="D3918" s="32" t="str">
        <f>IF(Businesses!E3919="","N/A",Businesses!E3919)</f>
        <v>N/A</v>
      </c>
      <c r="E3918" s="32" t="str">
        <f>IF(Businesses!F3919="","N/A",Businesses!F3919)</f>
        <v>N/A</v>
      </c>
      <c r="F3918" s="32" t="str">
        <f t="shared" si="122"/>
        <v>N/A</v>
      </c>
      <c r="G3918" s="32" t="str">
        <f>IF(Businesses!G3919="","N/A",Businesses!G3919)</f>
        <v>N/A</v>
      </c>
      <c r="H3918" s="32" t="str">
        <f>IF(Businesses!H3919="","N/A",Businesses!H3919)</f>
        <v>N/A</v>
      </c>
      <c r="I3918" s="32" t="str">
        <f>IF(AND(Businesses!B3919="",Businesses!C3919&lt;&gt;""),0,IF(Businesses!B3919="","N/A",IF(ISNUMBER(Businesses!B3919),Businesses!B3919,0)))</f>
        <v>N/A</v>
      </c>
    </row>
    <row r="3919" spans="2:9">
      <c r="B3919" s="32" t="str">
        <f t="shared" si="123"/>
        <v>N/A</v>
      </c>
      <c r="C3919" s="32" t="str">
        <f>IF(AND(Businesses!D3920="",Businesses!E3920&lt;&gt;""),0,IF(Businesses!D3920="","N/A",IF(ISNUMBER(Businesses!D3920),Businesses!D3920,0)))</f>
        <v>N/A</v>
      </c>
      <c r="D3919" s="32" t="str">
        <f>IF(Businesses!E3920="","N/A",Businesses!E3920)</f>
        <v>N/A</v>
      </c>
      <c r="E3919" s="32" t="str">
        <f>IF(Businesses!F3920="","N/A",Businesses!F3920)</f>
        <v>N/A</v>
      </c>
      <c r="F3919" s="32" t="str">
        <f t="shared" si="122"/>
        <v>N/A</v>
      </c>
      <c r="G3919" s="32" t="str">
        <f>IF(Businesses!G3920="","N/A",Businesses!G3920)</f>
        <v>N/A</v>
      </c>
      <c r="H3919" s="32" t="str">
        <f>IF(Businesses!H3920="","N/A",Businesses!H3920)</f>
        <v>N/A</v>
      </c>
      <c r="I3919" s="32" t="str">
        <f>IF(AND(Businesses!B3920="",Businesses!C3920&lt;&gt;""),0,IF(Businesses!B3920="","N/A",IF(ISNUMBER(Businesses!B3920),Businesses!B3920,0)))</f>
        <v>N/A</v>
      </c>
    </row>
    <row r="3920" spans="2:9">
      <c r="B3920" s="32" t="str">
        <f t="shared" si="123"/>
        <v>N/A</v>
      </c>
      <c r="C3920" s="32" t="str">
        <f>IF(AND(Businesses!D3921="",Businesses!E3921&lt;&gt;""),0,IF(Businesses!D3921="","N/A",IF(ISNUMBER(Businesses!D3921),Businesses!D3921,0)))</f>
        <v>N/A</v>
      </c>
      <c r="D3920" s="32" t="str">
        <f>IF(Businesses!E3921="","N/A",Businesses!E3921)</f>
        <v>N/A</v>
      </c>
      <c r="E3920" s="32" t="str">
        <f>IF(Businesses!F3921="","N/A",Businesses!F3921)</f>
        <v>N/A</v>
      </c>
      <c r="F3920" s="32" t="str">
        <f t="shared" si="122"/>
        <v>N/A</v>
      </c>
      <c r="G3920" s="32" t="str">
        <f>IF(Businesses!G3921="","N/A",Businesses!G3921)</f>
        <v>N/A</v>
      </c>
      <c r="H3920" s="32" t="str">
        <f>IF(Businesses!H3921="","N/A",Businesses!H3921)</f>
        <v>N/A</v>
      </c>
      <c r="I3920" s="32" t="str">
        <f>IF(AND(Businesses!B3921="",Businesses!C3921&lt;&gt;""),0,IF(Businesses!B3921="","N/A",IF(ISNUMBER(Businesses!B3921),Businesses!B3921,0)))</f>
        <v>N/A</v>
      </c>
    </row>
    <row r="3921" spans="2:9">
      <c r="B3921" s="32" t="str">
        <f t="shared" si="123"/>
        <v>N/A</v>
      </c>
      <c r="C3921" s="32" t="str">
        <f>IF(AND(Businesses!D3922="",Businesses!E3922&lt;&gt;""),0,IF(Businesses!D3922="","N/A",IF(ISNUMBER(Businesses!D3922),Businesses!D3922,0)))</f>
        <v>N/A</v>
      </c>
      <c r="D3921" s="32" t="str">
        <f>IF(Businesses!E3922="","N/A",Businesses!E3922)</f>
        <v>N/A</v>
      </c>
      <c r="E3921" s="32" t="str">
        <f>IF(Businesses!F3922="","N/A",Businesses!F3922)</f>
        <v>N/A</v>
      </c>
      <c r="F3921" s="32" t="str">
        <f t="shared" si="122"/>
        <v>N/A</v>
      </c>
      <c r="G3921" s="32" t="str">
        <f>IF(Businesses!G3922="","N/A",Businesses!G3922)</f>
        <v>N/A</v>
      </c>
      <c r="H3921" s="32" t="str">
        <f>IF(Businesses!H3922="","N/A",Businesses!H3922)</f>
        <v>N/A</v>
      </c>
      <c r="I3921" s="32" t="str">
        <f>IF(AND(Businesses!B3922="",Businesses!C3922&lt;&gt;""),0,IF(Businesses!B3922="","N/A",IF(ISNUMBER(Businesses!B3922),Businesses!B3922,0)))</f>
        <v>N/A</v>
      </c>
    </row>
    <row r="3922" spans="2:9">
      <c r="B3922" s="32" t="str">
        <f t="shared" si="123"/>
        <v>N/A</v>
      </c>
      <c r="C3922" s="32" t="str">
        <f>IF(AND(Businesses!D3923="",Businesses!E3923&lt;&gt;""),0,IF(Businesses!D3923="","N/A",IF(ISNUMBER(Businesses!D3923),Businesses!D3923,0)))</f>
        <v>N/A</v>
      </c>
      <c r="D3922" s="32" t="str">
        <f>IF(Businesses!E3923="","N/A",Businesses!E3923)</f>
        <v>N/A</v>
      </c>
      <c r="E3922" s="32" t="str">
        <f>IF(Businesses!F3923="","N/A",Businesses!F3923)</f>
        <v>N/A</v>
      </c>
      <c r="F3922" s="32" t="str">
        <f t="shared" si="122"/>
        <v>N/A</v>
      </c>
      <c r="G3922" s="32" t="str">
        <f>IF(Businesses!G3923="","N/A",Businesses!G3923)</f>
        <v>N/A</v>
      </c>
      <c r="H3922" s="32" t="str">
        <f>IF(Businesses!H3923="","N/A",Businesses!H3923)</f>
        <v>N/A</v>
      </c>
      <c r="I3922" s="32" t="str">
        <f>IF(AND(Businesses!B3923="",Businesses!C3923&lt;&gt;""),0,IF(Businesses!B3923="","N/A",IF(ISNUMBER(Businesses!B3923),Businesses!B3923,0)))</f>
        <v>N/A</v>
      </c>
    </row>
    <row r="3923" spans="2:9">
      <c r="B3923" s="32" t="str">
        <f t="shared" si="123"/>
        <v>N/A</v>
      </c>
      <c r="C3923" s="32" t="str">
        <f>IF(AND(Businesses!D3924="",Businesses!E3924&lt;&gt;""),0,IF(Businesses!D3924="","N/A",IF(ISNUMBER(Businesses!D3924),Businesses!D3924,0)))</f>
        <v>N/A</v>
      </c>
      <c r="D3923" s="32" t="str">
        <f>IF(Businesses!E3924="","N/A",Businesses!E3924)</f>
        <v>N/A</v>
      </c>
      <c r="E3923" s="32" t="str">
        <f>IF(Businesses!F3924="","N/A",Businesses!F3924)</f>
        <v>N/A</v>
      </c>
      <c r="F3923" s="32" t="str">
        <f t="shared" si="122"/>
        <v>N/A</v>
      </c>
      <c r="G3923" s="32" t="str">
        <f>IF(Businesses!G3924="","N/A",Businesses!G3924)</f>
        <v>N/A</v>
      </c>
      <c r="H3923" s="32" t="str">
        <f>IF(Businesses!H3924="","N/A",Businesses!H3924)</f>
        <v>N/A</v>
      </c>
      <c r="I3923" s="32" t="str">
        <f>IF(AND(Businesses!B3924="",Businesses!C3924&lt;&gt;""),0,IF(Businesses!B3924="","N/A",IF(ISNUMBER(Businesses!B3924),Businesses!B3924,0)))</f>
        <v>N/A</v>
      </c>
    </row>
    <row r="3924" spans="2:9">
      <c r="B3924" s="32" t="str">
        <f t="shared" si="123"/>
        <v>N/A</v>
      </c>
      <c r="C3924" s="32" t="str">
        <f>IF(AND(Businesses!D3925="",Businesses!E3925&lt;&gt;""),0,IF(Businesses!D3925="","N/A",IF(ISNUMBER(Businesses!D3925),Businesses!D3925,0)))</f>
        <v>N/A</v>
      </c>
      <c r="D3924" s="32" t="str">
        <f>IF(Businesses!E3925="","N/A",Businesses!E3925)</f>
        <v>N/A</v>
      </c>
      <c r="E3924" s="32" t="str">
        <f>IF(Businesses!F3925="","N/A",Businesses!F3925)</f>
        <v>N/A</v>
      </c>
      <c r="F3924" s="32" t="str">
        <f t="shared" si="122"/>
        <v>N/A</v>
      </c>
      <c r="G3924" s="32" t="str">
        <f>IF(Businesses!G3925="","N/A",Businesses!G3925)</f>
        <v>N/A</v>
      </c>
      <c r="H3924" s="32" t="str">
        <f>IF(Businesses!H3925="","N/A",Businesses!H3925)</f>
        <v>N/A</v>
      </c>
      <c r="I3924" s="32" t="str">
        <f>IF(AND(Businesses!B3925="",Businesses!C3925&lt;&gt;""),0,IF(Businesses!B3925="","N/A",IF(ISNUMBER(Businesses!B3925),Businesses!B3925,0)))</f>
        <v>N/A</v>
      </c>
    </row>
    <row r="3925" spans="2:9">
      <c r="B3925" s="32" t="str">
        <f t="shared" si="123"/>
        <v>N/A</v>
      </c>
      <c r="C3925" s="32" t="str">
        <f>IF(AND(Businesses!D3926="",Businesses!E3926&lt;&gt;""),0,IF(Businesses!D3926="","N/A",IF(ISNUMBER(Businesses!D3926),Businesses!D3926,0)))</f>
        <v>N/A</v>
      </c>
      <c r="D3925" s="32" t="str">
        <f>IF(Businesses!E3926="","N/A",Businesses!E3926)</f>
        <v>N/A</v>
      </c>
      <c r="E3925" s="32" t="str">
        <f>IF(Businesses!F3926="","N/A",Businesses!F3926)</f>
        <v>N/A</v>
      </c>
      <c r="F3925" s="32" t="str">
        <f t="shared" si="122"/>
        <v>N/A</v>
      </c>
      <c r="G3925" s="32" t="str">
        <f>IF(Businesses!G3926="","N/A",Businesses!G3926)</f>
        <v>N/A</v>
      </c>
      <c r="H3925" s="32" t="str">
        <f>IF(Businesses!H3926="","N/A",Businesses!H3926)</f>
        <v>N/A</v>
      </c>
      <c r="I3925" s="32" t="str">
        <f>IF(AND(Businesses!B3926="",Businesses!C3926&lt;&gt;""),0,IF(Businesses!B3926="","N/A",IF(ISNUMBER(Businesses!B3926),Businesses!B3926,0)))</f>
        <v>N/A</v>
      </c>
    </row>
    <row r="3926" spans="2:9">
      <c r="B3926" s="32" t="str">
        <f t="shared" si="123"/>
        <v>N/A</v>
      </c>
      <c r="C3926" s="32" t="str">
        <f>IF(AND(Businesses!D3927="",Businesses!E3927&lt;&gt;""),0,IF(Businesses!D3927="","N/A",IF(ISNUMBER(Businesses!D3927),Businesses!D3927,0)))</f>
        <v>N/A</v>
      </c>
      <c r="D3926" s="32" t="str">
        <f>IF(Businesses!E3927="","N/A",Businesses!E3927)</f>
        <v>N/A</v>
      </c>
      <c r="E3926" s="32" t="str">
        <f>IF(Businesses!F3927="","N/A",Businesses!F3927)</f>
        <v>N/A</v>
      </c>
      <c r="F3926" s="32" t="str">
        <f t="shared" si="122"/>
        <v>N/A</v>
      </c>
      <c r="G3926" s="32" t="str">
        <f>IF(Businesses!G3927="","N/A",Businesses!G3927)</f>
        <v>N/A</v>
      </c>
      <c r="H3926" s="32" t="str">
        <f>IF(Businesses!H3927="","N/A",Businesses!H3927)</f>
        <v>N/A</v>
      </c>
      <c r="I3926" s="32" t="str">
        <f>IF(AND(Businesses!B3927="",Businesses!C3927&lt;&gt;""),0,IF(Businesses!B3927="","N/A",IF(ISNUMBER(Businesses!B3927),Businesses!B3927,0)))</f>
        <v>N/A</v>
      </c>
    </row>
    <row r="3927" spans="2:9">
      <c r="B3927" s="32" t="str">
        <f t="shared" si="123"/>
        <v>N/A</v>
      </c>
      <c r="C3927" s="32" t="str">
        <f>IF(AND(Businesses!D3928="",Businesses!E3928&lt;&gt;""),0,IF(Businesses!D3928="","N/A",IF(ISNUMBER(Businesses!D3928),Businesses!D3928,0)))</f>
        <v>N/A</v>
      </c>
      <c r="D3927" s="32" t="str">
        <f>IF(Businesses!E3928="","N/A",Businesses!E3928)</f>
        <v>N/A</v>
      </c>
      <c r="E3927" s="32" t="str">
        <f>IF(Businesses!F3928="","N/A",Businesses!F3928)</f>
        <v>N/A</v>
      </c>
      <c r="F3927" s="32" t="str">
        <f t="shared" si="122"/>
        <v>N/A</v>
      </c>
      <c r="G3927" s="32" t="str">
        <f>IF(Businesses!G3928="","N/A",Businesses!G3928)</f>
        <v>N/A</v>
      </c>
      <c r="H3927" s="32" t="str">
        <f>IF(Businesses!H3928="","N/A",Businesses!H3928)</f>
        <v>N/A</v>
      </c>
      <c r="I3927" s="32" t="str">
        <f>IF(AND(Businesses!B3928="",Businesses!C3928&lt;&gt;""),0,IF(Businesses!B3928="","N/A",IF(ISNUMBER(Businesses!B3928),Businesses!B3928,0)))</f>
        <v>N/A</v>
      </c>
    </row>
    <row r="3928" spans="2:9">
      <c r="B3928" s="32" t="str">
        <f t="shared" si="123"/>
        <v>N/A</v>
      </c>
      <c r="C3928" s="32" t="str">
        <f>IF(AND(Businesses!D3929="",Businesses!E3929&lt;&gt;""),0,IF(Businesses!D3929="","N/A",IF(ISNUMBER(Businesses!D3929),Businesses!D3929,0)))</f>
        <v>N/A</v>
      </c>
      <c r="D3928" s="32" t="str">
        <f>IF(Businesses!E3929="","N/A",Businesses!E3929)</f>
        <v>N/A</v>
      </c>
      <c r="E3928" s="32" t="str">
        <f>IF(Businesses!F3929="","N/A",Businesses!F3929)</f>
        <v>N/A</v>
      </c>
      <c r="F3928" s="32" t="str">
        <f t="shared" si="122"/>
        <v>N/A</v>
      </c>
      <c r="G3928" s="32" t="str">
        <f>IF(Businesses!G3929="","N/A",Businesses!G3929)</f>
        <v>N/A</v>
      </c>
      <c r="H3928" s="32" t="str">
        <f>IF(Businesses!H3929="","N/A",Businesses!H3929)</f>
        <v>N/A</v>
      </c>
      <c r="I3928" s="32" t="str">
        <f>IF(AND(Businesses!B3929="",Businesses!C3929&lt;&gt;""),0,IF(Businesses!B3929="","N/A",IF(ISNUMBER(Businesses!B3929),Businesses!B3929,0)))</f>
        <v>N/A</v>
      </c>
    </row>
    <row r="3929" spans="2:9">
      <c r="B3929" s="32" t="str">
        <f t="shared" si="123"/>
        <v>N/A</v>
      </c>
      <c r="C3929" s="32" t="str">
        <f>IF(AND(Businesses!D3930="",Businesses!E3930&lt;&gt;""),0,IF(Businesses!D3930="","N/A",IF(ISNUMBER(Businesses!D3930),Businesses!D3930,0)))</f>
        <v>N/A</v>
      </c>
      <c r="D3929" s="32" t="str">
        <f>IF(Businesses!E3930="","N/A",Businesses!E3930)</f>
        <v>N/A</v>
      </c>
      <c r="E3929" s="32" t="str">
        <f>IF(Businesses!F3930="","N/A",Businesses!F3930)</f>
        <v>N/A</v>
      </c>
      <c r="F3929" s="32" t="str">
        <f t="shared" si="122"/>
        <v>N/A</v>
      </c>
      <c r="G3929" s="32" t="str">
        <f>IF(Businesses!G3930="","N/A",Businesses!G3930)</f>
        <v>N/A</v>
      </c>
      <c r="H3929" s="32" t="str">
        <f>IF(Businesses!H3930="","N/A",Businesses!H3930)</f>
        <v>N/A</v>
      </c>
      <c r="I3929" s="32" t="str">
        <f>IF(AND(Businesses!B3930="",Businesses!C3930&lt;&gt;""),0,IF(Businesses!B3930="","N/A",IF(ISNUMBER(Businesses!B3930),Businesses!B3930,0)))</f>
        <v>N/A</v>
      </c>
    </row>
    <row r="3930" spans="2:9">
      <c r="B3930" s="32" t="str">
        <f t="shared" si="123"/>
        <v>N/A</v>
      </c>
      <c r="C3930" s="32" t="str">
        <f>IF(AND(Businesses!D3931="",Businesses!E3931&lt;&gt;""),0,IF(Businesses!D3931="","N/A",IF(ISNUMBER(Businesses!D3931),Businesses!D3931,0)))</f>
        <v>N/A</v>
      </c>
      <c r="D3930" s="32" t="str">
        <f>IF(Businesses!E3931="","N/A",Businesses!E3931)</f>
        <v>N/A</v>
      </c>
      <c r="E3930" s="32" t="str">
        <f>IF(Businesses!F3931="","N/A",Businesses!F3931)</f>
        <v>N/A</v>
      </c>
      <c r="F3930" s="32" t="str">
        <f t="shared" si="122"/>
        <v>N/A</v>
      </c>
      <c r="G3930" s="32" t="str">
        <f>IF(Businesses!G3931="","N/A",Businesses!G3931)</f>
        <v>N/A</v>
      </c>
      <c r="H3930" s="32" t="str">
        <f>IF(Businesses!H3931="","N/A",Businesses!H3931)</f>
        <v>N/A</v>
      </c>
      <c r="I3930" s="32" t="str">
        <f>IF(AND(Businesses!B3931="",Businesses!C3931&lt;&gt;""),0,IF(Businesses!B3931="","N/A",IF(ISNUMBER(Businesses!B3931),Businesses!B3931,0)))</f>
        <v>N/A</v>
      </c>
    </row>
    <row r="3931" spans="2:9">
      <c r="B3931" s="32" t="str">
        <f t="shared" si="123"/>
        <v>N/A</v>
      </c>
      <c r="C3931" s="32" t="str">
        <f>IF(AND(Businesses!D3932="",Businesses!E3932&lt;&gt;""),0,IF(Businesses!D3932="","N/A",IF(ISNUMBER(Businesses!D3932),Businesses!D3932,0)))</f>
        <v>N/A</v>
      </c>
      <c r="D3931" s="32" t="str">
        <f>IF(Businesses!E3932="","N/A",Businesses!E3932)</f>
        <v>N/A</v>
      </c>
      <c r="E3931" s="32" t="str">
        <f>IF(Businesses!F3932="","N/A",Businesses!F3932)</f>
        <v>N/A</v>
      </c>
      <c r="F3931" s="32" t="str">
        <f t="shared" si="122"/>
        <v>N/A</v>
      </c>
      <c r="G3931" s="32" t="str">
        <f>IF(Businesses!G3932="","N/A",Businesses!G3932)</f>
        <v>N/A</v>
      </c>
      <c r="H3931" s="32" t="str">
        <f>IF(Businesses!H3932="","N/A",Businesses!H3932)</f>
        <v>N/A</v>
      </c>
      <c r="I3931" s="32" t="str">
        <f>IF(AND(Businesses!B3932="",Businesses!C3932&lt;&gt;""),0,IF(Businesses!B3932="","N/A",IF(ISNUMBER(Businesses!B3932),Businesses!B3932,0)))</f>
        <v>N/A</v>
      </c>
    </row>
    <row r="3932" spans="2:9">
      <c r="B3932" s="32" t="str">
        <f t="shared" si="123"/>
        <v>N/A</v>
      </c>
      <c r="C3932" s="32" t="str">
        <f>IF(AND(Businesses!D3933="",Businesses!E3933&lt;&gt;""),0,IF(Businesses!D3933="","N/A",IF(ISNUMBER(Businesses!D3933),Businesses!D3933,0)))</f>
        <v>N/A</v>
      </c>
      <c r="D3932" s="32" t="str">
        <f>IF(Businesses!E3933="","N/A",Businesses!E3933)</f>
        <v>N/A</v>
      </c>
      <c r="E3932" s="32" t="str">
        <f>IF(Businesses!F3933="","N/A",Businesses!F3933)</f>
        <v>N/A</v>
      </c>
      <c r="F3932" s="32" t="str">
        <f t="shared" si="122"/>
        <v>N/A</v>
      </c>
      <c r="G3932" s="32" t="str">
        <f>IF(Businesses!G3933="","N/A",Businesses!G3933)</f>
        <v>N/A</v>
      </c>
      <c r="H3932" s="32" t="str">
        <f>IF(Businesses!H3933="","N/A",Businesses!H3933)</f>
        <v>N/A</v>
      </c>
      <c r="I3932" s="32" t="str">
        <f>IF(AND(Businesses!B3933="",Businesses!C3933&lt;&gt;""),0,IF(Businesses!B3933="","N/A",IF(ISNUMBER(Businesses!B3933),Businesses!B3933,0)))</f>
        <v>N/A</v>
      </c>
    </row>
    <row r="3933" spans="2:9">
      <c r="B3933" s="32" t="str">
        <f t="shared" si="123"/>
        <v>N/A</v>
      </c>
      <c r="C3933" s="32" t="str">
        <f>IF(AND(Businesses!D3934="",Businesses!E3934&lt;&gt;""),0,IF(Businesses!D3934="","N/A",IF(ISNUMBER(Businesses!D3934),Businesses!D3934,0)))</f>
        <v>N/A</v>
      </c>
      <c r="D3933" s="32" t="str">
        <f>IF(Businesses!E3934="","N/A",Businesses!E3934)</f>
        <v>N/A</v>
      </c>
      <c r="E3933" s="32" t="str">
        <f>IF(Businesses!F3934="","N/A",Businesses!F3934)</f>
        <v>N/A</v>
      </c>
      <c r="F3933" s="32" t="str">
        <f t="shared" si="122"/>
        <v>N/A</v>
      </c>
      <c r="G3933" s="32" t="str">
        <f>IF(Businesses!G3934="","N/A",Businesses!G3934)</f>
        <v>N/A</v>
      </c>
      <c r="H3933" s="32" t="str">
        <f>IF(Businesses!H3934="","N/A",Businesses!H3934)</f>
        <v>N/A</v>
      </c>
      <c r="I3933" s="32" t="str">
        <f>IF(AND(Businesses!B3934="",Businesses!C3934&lt;&gt;""),0,IF(Businesses!B3934="","N/A",IF(ISNUMBER(Businesses!B3934),Businesses!B3934,0)))</f>
        <v>N/A</v>
      </c>
    </row>
    <row r="3934" spans="2:9">
      <c r="B3934" s="32" t="str">
        <f t="shared" si="123"/>
        <v>N/A</v>
      </c>
      <c r="C3934" s="32" t="str">
        <f>IF(AND(Businesses!D3935="",Businesses!E3935&lt;&gt;""),0,IF(Businesses!D3935="","N/A",IF(ISNUMBER(Businesses!D3935),Businesses!D3935,0)))</f>
        <v>N/A</v>
      </c>
      <c r="D3934" s="32" t="str">
        <f>IF(Businesses!E3935="","N/A",Businesses!E3935)</f>
        <v>N/A</v>
      </c>
      <c r="E3934" s="32" t="str">
        <f>IF(Businesses!F3935="","N/A",Businesses!F3935)</f>
        <v>N/A</v>
      </c>
      <c r="F3934" s="32" t="str">
        <f t="shared" si="122"/>
        <v>N/A</v>
      </c>
      <c r="G3934" s="32" t="str">
        <f>IF(Businesses!G3935="","N/A",Businesses!G3935)</f>
        <v>N/A</v>
      </c>
      <c r="H3934" s="32" t="str">
        <f>IF(Businesses!H3935="","N/A",Businesses!H3935)</f>
        <v>N/A</v>
      </c>
      <c r="I3934" s="32" t="str">
        <f>IF(AND(Businesses!B3935="",Businesses!C3935&lt;&gt;""),0,IF(Businesses!B3935="","N/A",IF(ISNUMBER(Businesses!B3935),Businesses!B3935,0)))</f>
        <v>N/A</v>
      </c>
    </row>
    <row r="3935" spans="2:9">
      <c r="B3935" s="32" t="str">
        <f t="shared" si="123"/>
        <v>N/A</v>
      </c>
      <c r="C3935" s="32" t="str">
        <f>IF(AND(Businesses!D3936="",Businesses!E3936&lt;&gt;""),0,IF(Businesses!D3936="","N/A",IF(ISNUMBER(Businesses!D3936),Businesses!D3936,0)))</f>
        <v>N/A</v>
      </c>
      <c r="D3935" s="32" t="str">
        <f>IF(Businesses!E3936="","N/A",Businesses!E3936)</f>
        <v>N/A</v>
      </c>
      <c r="E3935" s="32" t="str">
        <f>IF(Businesses!F3936="","N/A",Businesses!F3936)</f>
        <v>N/A</v>
      </c>
      <c r="F3935" s="32" t="str">
        <f t="shared" si="122"/>
        <v>N/A</v>
      </c>
      <c r="G3935" s="32" t="str">
        <f>IF(Businesses!G3936="","N/A",Businesses!G3936)</f>
        <v>N/A</v>
      </c>
      <c r="H3935" s="32" t="str">
        <f>IF(Businesses!H3936="","N/A",Businesses!H3936)</f>
        <v>N/A</v>
      </c>
      <c r="I3935" s="32" t="str">
        <f>IF(AND(Businesses!B3936="",Businesses!C3936&lt;&gt;""),0,IF(Businesses!B3936="","N/A",IF(ISNUMBER(Businesses!B3936),Businesses!B3936,0)))</f>
        <v>N/A</v>
      </c>
    </row>
    <row r="3936" spans="2:9">
      <c r="B3936" s="32" t="str">
        <f t="shared" si="123"/>
        <v>N/A</v>
      </c>
      <c r="C3936" s="32" t="str">
        <f>IF(AND(Businesses!D3937="",Businesses!E3937&lt;&gt;""),0,IF(Businesses!D3937="","N/A",IF(ISNUMBER(Businesses!D3937),Businesses!D3937,0)))</f>
        <v>N/A</v>
      </c>
      <c r="D3936" s="32" t="str">
        <f>IF(Businesses!E3937="","N/A",Businesses!E3937)</f>
        <v>N/A</v>
      </c>
      <c r="E3936" s="32" t="str">
        <f>IF(Businesses!F3937="","N/A",Businesses!F3937)</f>
        <v>N/A</v>
      </c>
      <c r="F3936" s="32" t="str">
        <f t="shared" si="122"/>
        <v>N/A</v>
      </c>
      <c r="G3936" s="32" t="str">
        <f>IF(Businesses!G3937="","N/A",Businesses!G3937)</f>
        <v>N/A</v>
      </c>
      <c r="H3936" s="32" t="str">
        <f>IF(Businesses!H3937="","N/A",Businesses!H3937)</f>
        <v>N/A</v>
      </c>
      <c r="I3936" s="32" t="str">
        <f>IF(AND(Businesses!B3937="",Businesses!C3937&lt;&gt;""),0,IF(Businesses!B3937="","N/A",IF(ISNUMBER(Businesses!B3937),Businesses!B3937,0)))</f>
        <v>N/A</v>
      </c>
    </row>
    <row r="3937" spans="2:9">
      <c r="B3937" s="32" t="str">
        <f t="shared" si="123"/>
        <v>N/A</v>
      </c>
      <c r="C3937" s="32" t="str">
        <f>IF(AND(Businesses!D3938="",Businesses!E3938&lt;&gt;""),0,IF(Businesses!D3938="","N/A",IF(ISNUMBER(Businesses!D3938),Businesses!D3938,0)))</f>
        <v>N/A</v>
      </c>
      <c r="D3937" s="32" t="str">
        <f>IF(Businesses!E3938="","N/A",Businesses!E3938)</f>
        <v>N/A</v>
      </c>
      <c r="E3937" s="32" t="str">
        <f>IF(Businesses!F3938="","N/A",Businesses!F3938)</f>
        <v>N/A</v>
      </c>
      <c r="F3937" s="32" t="str">
        <f t="shared" si="122"/>
        <v>N/A</v>
      </c>
      <c r="G3937" s="32" t="str">
        <f>IF(Businesses!G3938="","N/A",Businesses!G3938)</f>
        <v>N/A</v>
      </c>
      <c r="H3937" s="32" t="str">
        <f>IF(Businesses!H3938="","N/A",Businesses!H3938)</f>
        <v>N/A</v>
      </c>
      <c r="I3937" s="32" t="str">
        <f>IF(AND(Businesses!B3938="",Businesses!C3938&lt;&gt;""),0,IF(Businesses!B3938="","N/A",IF(ISNUMBER(Businesses!B3938),Businesses!B3938,0)))</f>
        <v>N/A</v>
      </c>
    </row>
    <row r="3938" spans="2:9">
      <c r="B3938" s="32" t="str">
        <f t="shared" si="123"/>
        <v>N/A</v>
      </c>
      <c r="C3938" s="32" t="str">
        <f>IF(AND(Businesses!D3939="",Businesses!E3939&lt;&gt;""),0,IF(Businesses!D3939="","N/A",IF(ISNUMBER(Businesses!D3939),Businesses!D3939,0)))</f>
        <v>N/A</v>
      </c>
      <c r="D3938" s="32" t="str">
        <f>IF(Businesses!E3939="","N/A",Businesses!E3939)</f>
        <v>N/A</v>
      </c>
      <c r="E3938" s="32" t="str">
        <f>IF(Businesses!F3939="","N/A",Businesses!F3939)</f>
        <v>N/A</v>
      </c>
      <c r="F3938" s="32" t="str">
        <f t="shared" si="122"/>
        <v>N/A</v>
      </c>
      <c r="G3938" s="32" t="str">
        <f>IF(Businesses!G3939="","N/A",Businesses!G3939)</f>
        <v>N/A</v>
      </c>
      <c r="H3938" s="32" t="str">
        <f>IF(Businesses!H3939="","N/A",Businesses!H3939)</f>
        <v>N/A</v>
      </c>
      <c r="I3938" s="32" t="str">
        <f>IF(AND(Businesses!B3939="",Businesses!C3939&lt;&gt;""),0,IF(Businesses!B3939="","N/A",IF(ISNUMBER(Businesses!B3939),Businesses!B3939,0)))</f>
        <v>N/A</v>
      </c>
    </row>
    <row r="3939" spans="2:9">
      <c r="B3939" s="32" t="str">
        <f t="shared" si="123"/>
        <v>N/A</v>
      </c>
      <c r="C3939" s="32" t="str">
        <f>IF(AND(Businesses!D3940="",Businesses!E3940&lt;&gt;""),0,IF(Businesses!D3940="","N/A",IF(ISNUMBER(Businesses!D3940),Businesses!D3940,0)))</f>
        <v>N/A</v>
      </c>
      <c r="D3939" s="32" t="str">
        <f>IF(Businesses!E3940="","N/A",Businesses!E3940)</f>
        <v>N/A</v>
      </c>
      <c r="E3939" s="32" t="str">
        <f>IF(Businesses!F3940="","N/A",Businesses!F3940)</f>
        <v>N/A</v>
      </c>
      <c r="F3939" s="32" t="str">
        <f t="shared" si="122"/>
        <v>N/A</v>
      </c>
      <c r="G3939" s="32" t="str">
        <f>IF(Businesses!G3940="","N/A",Businesses!G3940)</f>
        <v>N/A</v>
      </c>
      <c r="H3939" s="32" t="str">
        <f>IF(Businesses!H3940="","N/A",Businesses!H3940)</f>
        <v>N/A</v>
      </c>
      <c r="I3939" s="32" t="str">
        <f>IF(AND(Businesses!B3940="",Businesses!C3940&lt;&gt;""),0,IF(Businesses!B3940="","N/A",IF(ISNUMBER(Businesses!B3940),Businesses!B3940,0)))</f>
        <v>N/A</v>
      </c>
    </row>
    <row r="3940" spans="2:9">
      <c r="B3940" s="32" t="str">
        <f t="shared" si="123"/>
        <v>N/A</v>
      </c>
      <c r="C3940" s="32" t="str">
        <f>IF(AND(Businesses!D3941="",Businesses!E3941&lt;&gt;""),0,IF(Businesses!D3941="","N/A",IF(ISNUMBER(Businesses!D3941),Businesses!D3941,0)))</f>
        <v>N/A</v>
      </c>
      <c r="D3940" s="32" t="str">
        <f>IF(Businesses!E3941="","N/A",Businesses!E3941)</f>
        <v>N/A</v>
      </c>
      <c r="E3940" s="32" t="str">
        <f>IF(Businesses!F3941="","N/A",Businesses!F3941)</f>
        <v>N/A</v>
      </c>
      <c r="F3940" s="32" t="str">
        <f t="shared" si="122"/>
        <v>N/A</v>
      </c>
      <c r="G3940" s="32" t="str">
        <f>IF(Businesses!G3941="","N/A",Businesses!G3941)</f>
        <v>N/A</v>
      </c>
      <c r="H3940" s="32" t="str">
        <f>IF(Businesses!H3941="","N/A",Businesses!H3941)</f>
        <v>N/A</v>
      </c>
      <c r="I3940" s="32" t="str">
        <f>IF(AND(Businesses!B3941="",Businesses!C3941&lt;&gt;""),0,IF(Businesses!B3941="","N/A",IF(ISNUMBER(Businesses!B3941),Businesses!B3941,0)))</f>
        <v>N/A</v>
      </c>
    </row>
    <row r="3941" spans="2:9">
      <c r="B3941" s="32" t="str">
        <f t="shared" si="123"/>
        <v>N/A</v>
      </c>
      <c r="C3941" s="32" t="str">
        <f>IF(AND(Businesses!D3942="",Businesses!E3942&lt;&gt;""),0,IF(Businesses!D3942="","N/A",IF(ISNUMBER(Businesses!D3942),Businesses!D3942,0)))</f>
        <v>N/A</v>
      </c>
      <c r="D3941" s="32" t="str">
        <f>IF(Businesses!E3942="","N/A",Businesses!E3942)</f>
        <v>N/A</v>
      </c>
      <c r="E3941" s="32" t="str">
        <f>IF(Businesses!F3942="","N/A",Businesses!F3942)</f>
        <v>N/A</v>
      </c>
      <c r="F3941" s="32" t="str">
        <f t="shared" si="122"/>
        <v>N/A</v>
      </c>
      <c r="G3941" s="32" t="str">
        <f>IF(Businesses!G3942="","N/A",Businesses!G3942)</f>
        <v>N/A</v>
      </c>
      <c r="H3941" s="32" t="str">
        <f>IF(Businesses!H3942="","N/A",Businesses!H3942)</f>
        <v>N/A</v>
      </c>
      <c r="I3941" s="32" t="str">
        <f>IF(AND(Businesses!B3942="",Businesses!C3942&lt;&gt;""),0,IF(Businesses!B3942="","N/A",IF(ISNUMBER(Businesses!B3942),Businesses!B3942,0)))</f>
        <v>N/A</v>
      </c>
    </row>
    <row r="3942" spans="2:9">
      <c r="B3942" s="32" t="str">
        <f t="shared" si="123"/>
        <v>N/A</v>
      </c>
      <c r="C3942" s="32" t="str">
        <f>IF(AND(Businesses!D3943="",Businesses!E3943&lt;&gt;""),0,IF(Businesses!D3943="","N/A",IF(ISNUMBER(Businesses!D3943),Businesses!D3943,0)))</f>
        <v>N/A</v>
      </c>
      <c r="D3942" s="32" t="str">
        <f>IF(Businesses!E3943="","N/A",Businesses!E3943)</f>
        <v>N/A</v>
      </c>
      <c r="E3942" s="32" t="str">
        <f>IF(Businesses!F3943="","N/A",Businesses!F3943)</f>
        <v>N/A</v>
      </c>
      <c r="F3942" s="32" t="str">
        <f t="shared" si="122"/>
        <v>N/A</v>
      </c>
      <c r="G3942" s="32" t="str">
        <f>IF(Businesses!G3943="","N/A",Businesses!G3943)</f>
        <v>N/A</v>
      </c>
      <c r="H3942" s="32" t="str">
        <f>IF(Businesses!H3943="","N/A",Businesses!H3943)</f>
        <v>N/A</v>
      </c>
      <c r="I3942" s="32" t="str">
        <f>IF(AND(Businesses!B3943="",Businesses!C3943&lt;&gt;""),0,IF(Businesses!B3943="","N/A",IF(ISNUMBER(Businesses!B3943),Businesses!B3943,0)))</f>
        <v>N/A</v>
      </c>
    </row>
    <row r="3943" spans="2:9">
      <c r="B3943" s="32" t="str">
        <f t="shared" si="123"/>
        <v>N/A</v>
      </c>
      <c r="C3943" s="32" t="str">
        <f>IF(AND(Businesses!D3944="",Businesses!E3944&lt;&gt;""),0,IF(Businesses!D3944="","N/A",IF(ISNUMBER(Businesses!D3944),Businesses!D3944,0)))</f>
        <v>N/A</v>
      </c>
      <c r="D3943" s="32" t="str">
        <f>IF(Businesses!E3944="","N/A",Businesses!E3944)</f>
        <v>N/A</v>
      </c>
      <c r="E3943" s="32" t="str">
        <f>IF(Businesses!F3944="","N/A",Businesses!F3944)</f>
        <v>N/A</v>
      </c>
      <c r="F3943" s="32" t="str">
        <f t="shared" si="122"/>
        <v>N/A</v>
      </c>
      <c r="G3943" s="32" t="str">
        <f>IF(Businesses!G3944="","N/A",Businesses!G3944)</f>
        <v>N/A</v>
      </c>
      <c r="H3943" s="32" t="str">
        <f>IF(Businesses!H3944="","N/A",Businesses!H3944)</f>
        <v>N/A</v>
      </c>
      <c r="I3943" s="32" t="str">
        <f>IF(AND(Businesses!B3944="",Businesses!C3944&lt;&gt;""),0,IF(Businesses!B3944="","N/A",IF(ISNUMBER(Businesses!B3944),Businesses!B3944,0)))</f>
        <v>N/A</v>
      </c>
    </row>
    <row r="3944" spans="2:9">
      <c r="B3944" s="32" t="str">
        <f t="shared" si="123"/>
        <v>N/A</v>
      </c>
      <c r="C3944" s="32" t="str">
        <f>IF(AND(Businesses!D3945="",Businesses!E3945&lt;&gt;""),0,IF(Businesses!D3945="","N/A",IF(ISNUMBER(Businesses!D3945),Businesses!D3945,0)))</f>
        <v>N/A</v>
      </c>
      <c r="D3944" s="32" t="str">
        <f>IF(Businesses!E3945="","N/A",Businesses!E3945)</f>
        <v>N/A</v>
      </c>
      <c r="E3944" s="32" t="str">
        <f>IF(Businesses!F3945="","N/A",Businesses!F3945)</f>
        <v>N/A</v>
      </c>
      <c r="F3944" s="32" t="str">
        <f t="shared" si="122"/>
        <v>N/A</v>
      </c>
      <c r="G3944" s="32" t="str">
        <f>IF(Businesses!G3945="","N/A",Businesses!G3945)</f>
        <v>N/A</v>
      </c>
      <c r="H3944" s="32" t="str">
        <f>IF(Businesses!H3945="","N/A",Businesses!H3945)</f>
        <v>N/A</v>
      </c>
      <c r="I3944" s="32" t="str">
        <f>IF(AND(Businesses!B3945="",Businesses!C3945&lt;&gt;""),0,IF(Businesses!B3945="","N/A",IF(ISNUMBER(Businesses!B3945),Businesses!B3945,0)))</f>
        <v>N/A</v>
      </c>
    </row>
    <row r="3945" spans="2:9">
      <c r="B3945" s="32" t="str">
        <f t="shared" si="123"/>
        <v>N/A</v>
      </c>
      <c r="C3945" s="32" t="str">
        <f>IF(AND(Businesses!D3946="",Businesses!E3946&lt;&gt;""),0,IF(Businesses!D3946="","N/A",IF(ISNUMBER(Businesses!D3946),Businesses!D3946,0)))</f>
        <v>N/A</v>
      </c>
      <c r="D3945" s="32" t="str">
        <f>IF(Businesses!E3946="","N/A",Businesses!E3946)</f>
        <v>N/A</v>
      </c>
      <c r="E3945" s="32" t="str">
        <f>IF(Businesses!F3946="","N/A",Businesses!F3946)</f>
        <v>N/A</v>
      </c>
      <c r="F3945" s="32" t="str">
        <f t="shared" si="122"/>
        <v>N/A</v>
      </c>
      <c r="G3945" s="32" t="str">
        <f>IF(Businesses!G3946="","N/A",Businesses!G3946)</f>
        <v>N/A</v>
      </c>
      <c r="H3945" s="32" t="str">
        <f>IF(Businesses!H3946="","N/A",Businesses!H3946)</f>
        <v>N/A</v>
      </c>
      <c r="I3945" s="32" t="str">
        <f>IF(AND(Businesses!B3946="",Businesses!C3946&lt;&gt;""),0,IF(Businesses!B3946="","N/A",IF(ISNUMBER(Businesses!B3946),Businesses!B3946,0)))</f>
        <v>N/A</v>
      </c>
    </row>
    <row r="3946" spans="2:9">
      <c r="B3946" s="32" t="str">
        <f t="shared" si="123"/>
        <v>N/A</v>
      </c>
      <c r="C3946" s="32" t="str">
        <f>IF(AND(Businesses!D3947="",Businesses!E3947&lt;&gt;""),0,IF(Businesses!D3947="","N/A",IF(ISNUMBER(Businesses!D3947),Businesses!D3947,0)))</f>
        <v>N/A</v>
      </c>
      <c r="D3946" s="32" t="str">
        <f>IF(Businesses!E3947="","N/A",Businesses!E3947)</f>
        <v>N/A</v>
      </c>
      <c r="E3946" s="32" t="str">
        <f>IF(Businesses!F3947="","N/A",Businesses!F3947)</f>
        <v>N/A</v>
      </c>
      <c r="F3946" s="32" t="str">
        <f t="shared" si="122"/>
        <v>N/A</v>
      </c>
      <c r="G3946" s="32" t="str">
        <f>IF(Businesses!G3947="","N/A",Businesses!G3947)</f>
        <v>N/A</v>
      </c>
      <c r="H3946" s="32" t="str">
        <f>IF(Businesses!H3947="","N/A",Businesses!H3947)</f>
        <v>N/A</v>
      </c>
      <c r="I3946" s="32" t="str">
        <f>IF(AND(Businesses!B3947="",Businesses!C3947&lt;&gt;""),0,IF(Businesses!B3947="","N/A",IF(ISNUMBER(Businesses!B3947),Businesses!B3947,0)))</f>
        <v>N/A</v>
      </c>
    </row>
    <row r="3947" spans="2:9">
      <c r="B3947" s="32" t="str">
        <f t="shared" si="123"/>
        <v>N/A</v>
      </c>
      <c r="C3947" s="32" t="str">
        <f>IF(AND(Businesses!D3948="",Businesses!E3948&lt;&gt;""),0,IF(Businesses!D3948="","N/A",IF(ISNUMBER(Businesses!D3948),Businesses!D3948,0)))</f>
        <v>N/A</v>
      </c>
      <c r="D3947" s="32" t="str">
        <f>IF(Businesses!E3948="","N/A",Businesses!E3948)</f>
        <v>N/A</v>
      </c>
      <c r="E3947" s="32" t="str">
        <f>IF(Businesses!F3948="","N/A",Businesses!F3948)</f>
        <v>N/A</v>
      </c>
      <c r="F3947" s="32" t="str">
        <f t="shared" si="122"/>
        <v>N/A</v>
      </c>
      <c r="G3947" s="32" t="str">
        <f>IF(Businesses!G3948="","N/A",Businesses!G3948)</f>
        <v>N/A</v>
      </c>
      <c r="H3947" s="32" t="str">
        <f>IF(Businesses!H3948="","N/A",Businesses!H3948)</f>
        <v>N/A</v>
      </c>
      <c r="I3947" s="32" t="str">
        <f>IF(AND(Businesses!B3948="",Businesses!C3948&lt;&gt;""),0,IF(Businesses!B3948="","N/A",IF(ISNUMBER(Businesses!B3948),Businesses!B3948,0)))</f>
        <v>N/A</v>
      </c>
    </row>
    <row r="3948" spans="2:9">
      <c r="B3948" s="32" t="str">
        <f t="shared" si="123"/>
        <v>N/A</v>
      </c>
      <c r="C3948" s="32" t="str">
        <f>IF(AND(Businesses!D3949="",Businesses!E3949&lt;&gt;""),0,IF(Businesses!D3949="","N/A",IF(ISNUMBER(Businesses!D3949),Businesses!D3949,0)))</f>
        <v>N/A</v>
      </c>
      <c r="D3948" s="32" t="str">
        <f>IF(Businesses!E3949="","N/A",Businesses!E3949)</f>
        <v>N/A</v>
      </c>
      <c r="E3948" s="32" t="str">
        <f>IF(Businesses!F3949="","N/A",Businesses!F3949)</f>
        <v>N/A</v>
      </c>
      <c r="F3948" s="32" t="str">
        <f t="shared" si="122"/>
        <v>N/A</v>
      </c>
      <c r="G3948" s="32" t="str">
        <f>IF(Businesses!G3949="","N/A",Businesses!G3949)</f>
        <v>N/A</v>
      </c>
      <c r="H3948" s="32" t="str">
        <f>IF(Businesses!H3949="","N/A",Businesses!H3949)</f>
        <v>N/A</v>
      </c>
      <c r="I3948" s="32" t="str">
        <f>IF(AND(Businesses!B3949="",Businesses!C3949&lt;&gt;""),0,IF(Businesses!B3949="","N/A",IF(ISNUMBER(Businesses!B3949),Businesses!B3949,0)))</f>
        <v>N/A</v>
      </c>
    </row>
    <row r="3949" spans="2:9">
      <c r="B3949" s="32" t="str">
        <f t="shared" si="123"/>
        <v>N/A</v>
      </c>
      <c r="C3949" s="32" t="str">
        <f>IF(AND(Businesses!D3950="",Businesses!E3950&lt;&gt;""),0,IF(Businesses!D3950="","N/A",IF(ISNUMBER(Businesses!D3950),Businesses!D3950,0)))</f>
        <v>N/A</v>
      </c>
      <c r="D3949" s="32" t="str">
        <f>IF(Businesses!E3950="","N/A",Businesses!E3950)</f>
        <v>N/A</v>
      </c>
      <c r="E3949" s="32" t="str">
        <f>IF(Businesses!F3950="","N/A",Businesses!F3950)</f>
        <v>N/A</v>
      </c>
      <c r="F3949" s="32" t="str">
        <f t="shared" si="122"/>
        <v>N/A</v>
      </c>
      <c r="G3949" s="32" t="str">
        <f>IF(Businesses!G3950="","N/A",Businesses!G3950)</f>
        <v>N/A</v>
      </c>
      <c r="H3949" s="32" t="str">
        <f>IF(Businesses!H3950="","N/A",Businesses!H3950)</f>
        <v>N/A</v>
      </c>
      <c r="I3949" s="32" t="str">
        <f>IF(AND(Businesses!B3950="",Businesses!C3950&lt;&gt;""),0,IF(Businesses!B3950="","N/A",IF(ISNUMBER(Businesses!B3950),Businesses!B3950,0)))</f>
        <v>N/A</v>
      </c>
    </row>
    <row r="3950" spans="2:9">
      <c r="B3950" s="32" t="str">
        <f t="shared" si="123"/>
        <v>N/A</v>
      </c>
      <c r="C3950" s="32" t="str">
        <f>IF(AND(Businesses!D3951="",Businesses!E3951&lt;&gt;""),0,IF(Businesses!D3951="","N/A",IF(ISNUMBER(Businesses!D3951),Businesses!D3951,0)))</f>
        <v>N/A</v>
      </c>
      <c r="D3950" s="32" t="str">
        <f>IF(Businesses!E3951="","N/A",Businesses!E3951)</f>
        <v>N/A</v>
      </c>
      <c r="E3950" s="32" t="str">
        <f>IF(Businesses!F3951="","N/A",Businesses!F3951)</f>
        <v>N/A</v>
      </c>
      <c r="F3950" s="32" t="str">
        <f t="shared" si="122"/>
        <v>N/A</v>
      </c>
      <c r="G3950" s="32" t="str">
        <f>IF(Businesses!G3951="","N/A",Businesses!G3951)</f>
        <v>N/A</v>
      </c>
      <c r="H3950" s="32" t="str">
        <f>IF(Businesses!H3951="","N/A",Businesses!H3951)</f>
        <v>N/A</v>
      </c>
      <c r="I3950" s="32" t="str">
        <f>IF(AND(Businesses!B3951="",Businesses!C3951&lt;&gt;""),0,IF(Businesses!B3951="","N/A",IF(ISNUMBER(Businesses!B3951),Businesses!B3951,0)))</f>
        <v>N/A</v>
      </c>
    </row>
    <row r="3951" spans="2:9">
      <c r="B3951" s="32" t="str">
        <f t="shared" si="123"/>
        <v>N/A</v>
      </c>
      <c r="C3951" s="32" t="str">
        <f>IF(AND(Businesses!D3952="",Businesses!E3952&lt;&gt;""),0,IF(Businesses!D3952="","N/A",IF(ISNUMBER(Businesses!D3952),Businesses!D3952,0)))</f>
        <v>N/A</v>
      </c>
      <c r="D3951" s="32" t="str">
        <f>IF(Businesses!E3952="","N/A",Businesses!E3952)</f>
        <v>N/A</v>
      </c>
      <c r="E3951" s="32" t="str">
        <f>IF(Businesses!F3952="","N/A",Businesses!F3952)</f>
        <v>N/A</v>
      </c>
      <c r="F3951" s="32" t="str">
        <f t="shared" si="122"/>
        <v>N/A</v>
      </c>
      <c r="G3951" s="32" t="str">
        <f>IF(Businesses!G3952="","N/A",Businesses!G3952)</f>
        <v>N/A</v>
      </c>
      <c r="H3951" s="32" t="str">
        <f>IF(Businesses!H3952="","N/A",Businesses!H3952)</f>
        <v>N/A</v>
      </c>
      <c r="I3951" s="32" t="str">
        <f>IF(AND(Businesses!B3952="",Businesses!C3952&lt;&gt;""),0,IF(Businesses!B3952="","N/A",IF(ISNUMBER(Businesses!B3952),Businesses!B3952,0)))</f>
        <v>N/A</v>
      </c>
    </row>
    <row r="3952" spans="2:9">
      <c r="B3952" s="32" t="str">
        <f t="shared" si="123"/>
        <v>N/A</v>
      </c>
      <c r="C3952" s="32" t="str">
        <f>IF(AND(Businesses!D3953="",Businesses!E3953&lt;&gt;""),0,IF(Businesses!D3953="","N/A",IF(ISNUMBER(Businesses!D3953),Businesses!D3953,0)))</f>
        <v>N/A</v>
      </c>
      <c r="D3952" s="32" t="str">
        <f>IF(Businesses!E3953="","N/A",Businesses!E3953)</f>
        <v>N/A</v>
      </c>
      <c r="E3952" s="32" t="str">
        <f>IF(Businesses!F3953="","N/A",Businesses!F3953)</f>
        <v>N/A</v>
      </c>
      <c r="F3952" s="32" t="str">
        <f t="shared" si="122"/>
        <v>N/A</v>
      </c>
      <c r="G3952" s="32" t="str">
        <f>IF(Businesses!G3953="","N/A",Businesses!G3953)</f>
        <v>N/A</v>
      </c>
      <c r="H3952" s="32" t="str">
        <f>IF(Businesses!H3953="","N/A",Businesses!H3953)</f>
        <v>N/A</v>
      </c>
      <c r="I3952" s="32" t="str">
        <f>IF(AND(Businesses!B3953="",Businesses!C3953&lt;&gt;""),0,IF(Businesses!B3953="","N/A",IF(ISNUMBER(Businesses!B3953),Businesses!B3953,0)))</f>
        <v>N/A</v>
      </c>
    </row>
    <row r="3953" spans="2:9">
      <c r="B3953" s="32" t="str">
        <f t="shared" si="123"/>
        <v>N/A</v>
      </c>
      <c r="C3953" s="32" t="str">
        <f>IF(AND(Businesses!D3954="",Businesses!E3954&lt;&gt;""),0,IF(Businesses!D3954="","N/A",IF(ISNUMBER(Businesses!D3954),Businesses!D3954,0)))</f>
        <v>N/A</v>
      </c>
      <c r="D3953" s="32" t="str">
        <f>IF(Businesses!E3954="","N/A",Businesses!E3954)</f>
        <v>N/A</v>
      </c>
      <c r="E3953" s="32" t="str">
        <f>IF(Businesses!F3954="","N/A",Businesses!F3954)</f>
        <v>N/A</v>
      </c>
      <c r="F3953" s="32" t="str">
        <f t="shared" si="122"/>
        <v>N/A</v>
      </c>
      <c r="G3953" s="32" t="str">
        <f>IF(Businesses!G3954="","N/A",Businesses!G3954)</f>
        <v>N/A</v>
      </c>
      <c r="H3953" s="32" t="str">
        <f>IF(Businesses!H3954="","N/A",Businesses!H3954)</f>
        <v>N/A</v>
      </c>
      <c r="I3953" s="32" t="str">
        <f>IF(AND(Businesses!B3954="",Businesses!C3954&lt;&gt;""),0,IF(Businesses!B3954="","N/A",IF(ISNUMBER(Businesses!B3954),Businesses!B3954,0)))</f>
        <v>N/A</v>
      </c>
    </row>
    <row r="3954" spans="2:9">
      <c r="B3954" s="32" t="str">
        <f t="shared" si="123"/>
        <v>N/A</v>
      </c>
      <c r="C3954" s="32" t="str">
        <f>IF(AND(Businesses!D3955="",Businesses!E3955&lt;&gt;""),0,IF(Businesses!D3955="","N/A",IF(ISNUMBER(Businesses!D3955),Businesses!D3955,0)))</f>
        <v>N/A</v>
      </c>
      <c r="D3954" s="32" t="str">
        <f>IF(Businesses!E3955="","N/A",Businesses!E3955)</f>
        <v>N/A</v>
      </c>
      <c r="E3954" s="32" t="str">
        <f>IF(Businesses!F3955="","N/A",Businesses!F3955)</f>
        <v>N/A</v>
      </c>
      <c r="F3954" s="32" t="str">
        <f t="shared" si="122"/>
        <v>N/A</v>
      </c>
      <c r="G3954" s="32" t="str">
        <f>IF(Businesses!G3955="","N/A",Businesses!G3955)</f>
        <v>N/A</v>
      </c>
      <c r="H3954" s="32" t="str">
        <f>IF(Businesses!H3955="","N/A",Businesses!H3955)</f>
        <v>N/A</v>
      </c>
      <c r="I3954" s="32" t="str">
        <f>IF(AND(Businesses!B3955="",Businesses!C3955&lt;&gt;""),0,IF(Businesses!B3955="","N/A",IF(ISNUMBER(Businesses!B3955),Businesses!B3955,0)))</f>
        <v>N/A</v>
      </c>
    </row>
    <row r="3955" spans="2:9">
      <c r="B3955" s="32" t="str">
        <f t="shared" si="123"/>
        <v>N/A</v>
      </c>
      <c r="C3955" s="32" t="str">
        <f>IF(AND(Businesses!D3956="",Businesses!E3956&lt;&gt;""),0,IF(Businesses!D3956="","N/A",IF(ISNUMBER(Businesses!D3956),Businesses!D3956,0)))</f>
        <v>N/A</v>
      </c>
      <c r="D3955" s="32" t="str">
        <f>IF(Businesses!E3956="","N/A",Businesses!E3956)</f>
        <v>N/A</v>
      </c>
      <c r="E3955" s="32" t="str">
        <f>IF(Businesses!F3956="","N/A",Businesses!F3956)</f>
        <v>N/A</v>
      </c>
      <c r="F3955" s="32" t="str">
        <f t="shared" si="122"/>
        <v>N/A</v>
      </c>
      <c r="G3955" s="32" t="str">
        <f>IF(Businesses!G3956="","N/A",Businesses!G3956)</f>
        <v>N/A</v>
      </c>
      <c r="H3955" s="32" t="str">
        <f>IF(Businesses!H3956="","N/A",Businesses!H3956)</f>
        <v>N/A</v>
      </c>
      <c r="I3955" s="32" t="str">
        <f>IF(AND(Businesses!B3956="",Businesses!C3956&lt;&gt;""),0,IF(Businesses!B3956="","N/A",IF(ISNUMBER(Businesses!B3956),Businesses!B3956,0)))</f>
        <v>N/A</v>
      </c>
    </row>
    <row r="3956" spans="2:9">
      <c r="B3956" s="32" t="str">
        <f t="shared" si="123"/>
        <v>N/A</v>
      </c>
      <c r="C3956" s="32" t="str">
        <f>IF(AND(Businesses!D3957="",Businesses!E3957&lt;&gt;""),0,IF(Businesses!D3957="","N/A",IF(ISNUMBER(Businesses!D3957),Businesses!D3957,0)))</f>
        <v>N/A</v>
      </c>
      <c r="D3956" s="32" t="str">
        <f>IF(Businesses!E3957="","N/A",Businesses!E3957)</f>
        <v>N/A</v>
      </c>
      <c r="E3956" s="32" t="str">
        <f>IF(Businesses!F3957="","N/A",Businesses!F3957)</f>
        <v>N/A</v>
      </c>
      <c r="F3956" s="32" t="str">
        <f t="shared" si="122"/>
        <v>N/A</v>
      </c>
      <c r="G3956" s="32" t="str">
        <f>IF(Businesses!G3957="","N/A",Businesses!G3957)</f>
        <v>N/A</v>
      </c>
      <c r="H3956" s="32" t="str">
        <f>IF(Businesses!H3957="","N/A",Businesses!H3957)</f>
        <v>N/A</v>
      </c>
      <c r="I3956" s="32" t="str">
        <f>IF(AND(Businesses!B3957="",Businesses!C3957&lt;&gt;""),0,IF(Businesses!B3957="","N/A",IF(ISNUMBER(Businesses!B3957),Businesses!B3957,0)))</f>
        <v>N/A</v>
      </c>
    </row>
    <row r="3957" spans="2:9">
      <c r="B3957" s="32" t="str">
        <f t="shared" si="123"/>
        <v>N/A</v>
      </c>
      <c r="C3957" s="32" t="str">
        <f>IF(AND(Businesses!D3958="",Businesses!E3958&lt;&gt;""),0,IF(Businesses!D3958="","N/A",IF(ISNUMBER(Businesses!D3958),Businesses!D3958,0)))</f>
        <v>N/A</v>
      </c>
      <c r="D3957" s="32" t="str">
        <f>IF(Businesses!E3958="","N/A",Businesses!E3958)</f>
        <v>N/A</v>
      </c>
      <c r="E3957" s="32" t="str">
        <f>IF(Businesses!F3958="","N/A",Businesses!F3958)</f>
        <v>N/A</v>
      </c>
      <c r="F3957" s="32" t="str">
        <f t="shared" si="122"/>
        <v>N/A</v>
      </c>
      <c r="G3957" s="32" t="str">
        <f>IF(Businesses!G3958="","N/A",Businesses!G3958)</f>
        <v>N/A</v>
      </c>
      <c r="H3957" s="32" t="str">
        <f>IF(Businesses!H3958="","N/A",Businesses!H3958)</f>
        <v>N/A</v>
      </c>
      <c r="I3957" s="32" t="str">
        <f>IF(AND(Businesses!B3958="",Businesses!C3958&lt;&gt;""),0,IF(Businesses!B3958="","N/A",IF(ISNUMBER(Businesses!B3958),Businesses!B3958,0)))</f>
        <v>N/A</v>
      </c>
    </row>
    <row r="3958" spans="2:9">
      <c r="B3958" s="32" t="str">
        <f t="shared" si="123"/>
        <v>N/A</v>
      </c>
      <c r="C3958" s="32" t="str">
        <f>IF(AND(Businesses!D3959="",Businesses!E3959&lt;&gt;""),0,IF(Businesses!D3959="","N/A",IF(ISNUMBER(Businesses!D3959),Businesses!D3959,0)))</f>
        <v>N/A</v>
      </c>
      <c r="D3958" s="32" t="str">
        <f>IF(Businesses!E3959="","N/A",Businesses!E3959)</f>
        <v>N/A</v>
      </c>
      <c r="E3958" s="32" t="str">
        <f>IF(Businesses!F3959="","N/A",Businesses!F3959)</f>
        <v>N/A</v>
      </c>
      <c r="F3958" s="32" t="str">
        <f t="shared" si="122"/>
        <v>N/A</v>
      </c>
      <c r="G3958" s="32" t="str">
        <f>IF(Businesses!G3959="","N/A",Businesses!G3959)</f>
        <v>N/A</v>
      </c>
      <c r="H3958" s="32" t="str">
        <f>IF(Businesses!H3959="","N/A",Businesses!H3959)</f>
        <v>N/A</v>
      </c>
      <c r="I3958" s="32" t="str">
        <f>IF(AND(Businesses!B3959="",Businesses!C3959&lt;&gt;""),0,IF(Businesses!B3959="","N/A",IF(ISNUMBER(Businesses!B3959),Businesses!B3959,0)))</f>
        <v>N/A</v>
      </c>
    </row>
    <row r="3959" spans="2:9">
      <c r="B3959" s="32" t="str">
        <f t="shared" si="123"/>
        <v>N/A</v>
      </c>
      <c r="C3959" s="32" t="str">
        <f>IF(AND(Businesses!D3960="",Businesses!E3960&lt;&gt;""),0,IF(Businesses!D3960="","N/A",IF(ISNUMBER(Businesses!D3960),Businesses!D3960,0)))</f>
        <v>N/A</v>
      </c>
      <c r="D3959" s="32" t="str">
        <f>IF(Businesses!E3960="","N/A",Businesses!E3960)</f>
        <v>N/A</v>
      </c>
      <c r="E3959" s="32" t="str">
        <f>IF(Businesses!F3960="","N/A",Businesses!F3960)</f>
        <v>N/A</v>
      </c>
      <c r="F3959" s="32" t="str">
        <f t="shared" si="122"/>
        <v>N/A</v>
      </c>
      <c r="G3959" s="32" t="str">
        <f>IF(Businesses!G3960="","N/A",Businesses!G3960)</f>
        <v>N/A</v>
      </c>
      <c r="H3959" s="32" t="str">
        <f>IF(Businesses!H3960="","N/A",Businesses!H3960)</f>
        <v>N/A</v>
      </c>
      <c r="I3959" s="32" t="str">
        <f>IF(AND(Businesses!B3960="",Businesses!C3960&lt;&gt;""),0,IF(Businesses!B3960="","N/A",IF(ISNUMBER(Businesses!B3960),Businesses!B3960,0)))</f>
        <v>N/A</v>
      </c>
    </row>
    <row r="3960" spans="2:9">
      <c r="B3960" s="32" t="str">
        <f t="shared" si="123"/>
        <v>N/A</v>
      </c>
      <c r="C3960" s="32" t="str">
        <f>IF(AND(Businesses!D3961="",Businesses!E3961&lt;&gt;""),0,IF(Businesses!D3961="","N/A",IF(ISNUMBER(Businesses!D3961),Businesses!D3961,0)))</f>
        <v>N/A</v>
      </c>
      <c r="D3960" s="32" t="str">
        <f>IF(Businesses!E3961="","N/A",Businesses!E3961)</f>
        <v>N/A</v>
      </c>
      <c r="E3960" s="32" t="str">
        <f>IF(Businesses!F3961="","N/A",Businesses!F3961)</f>
        <v>N/A</v>
      </c>
      <c r="F3960" s="32" t="str">
        <f t="shared" si="122"/>
        <v>N/A</v>
      </c>
      <c r="G3960" s="32" t="str">
        <f>IF(Businesses!G3961="","N/A",Businesses!G3961)</f>
        <v>N/A</v>
      </c>
      <c r="H3960" s="32" t="str">
        <f>IF(Businesses!H3961="","N/A",Businesses!H3961)</f>
        <v>N/A</v>
      </c>
      <c r="I3960" s="32" t="str">
        <f>IF(AND(Businesses!B3961="",Businesses!C3961&lt;&gt;""),0,IF(Businesses!B3961="","N/A",IF(ISNUMBER(Businesses!B3961),Businesses!B3961,0)))</f>
        <v>N/A</v>
      </c>
    </row>
    <row r="3961" spans="2:9">
      <c r="B3961" s="32" t="str">
        <f t="shared" si="123"/>
        <v>N/A</v>
      </c>
      <c r="C3961" s="32" t="str">
        <f>IF(AND(Businesses!D3962="",Businesses!E3962&lt;&gt;""),0,IF(Businesses!D3962="","N/A",IF(ISNUMBER(Businesses!D3962),Businesses!D3962,0)))</f>
        <v>N/A</v>
      </c>
      <c r="D3961" s="32" t="str">
        <f>IF(Businesses!E3962="","N/A",Businesses!E3962)</f>
        <v>N/A</v>
      </c>
      <c r="E3961" s="32" t="str">
        <f>IF(Businesses!F3962="","N/A",Businesses!F3962)</f>
        <v>N/A</v>
      </c>
      <c r="F3961" s="32" t="str">
        <f t="shared" si="122"/>
        <v>N/A</v>
      </c>
      <c r="G3961" s="32" t="str">
        <f>IF(Businesses!G3962="","N/A",Businesses!G3962)</f>
        <v>N/A</v>
      </c>
      <c r="H3961" s="32" t="str">
        <f>IF(Businesses!H3962="","N/A",Businesses!H3962)</f>
        <v>N/A</v>
      </c>
      <c r="I3961" s="32" t="str">
        <f>IF(AND(Businesses!B3962="",Businesses!C3962&lt;&gt;""),0,IF(Businesses!B3962="","N/A",IF(ISNUMBER(Businesses!B3962),Businesses!B3962,0)))</f>
        <v>N/A</v>
      </c>
    </row>
    <row r="3962" spans="2:9">
      <c r="B3962" s="32" t="str">
        <f t="shared" si="123"/>
        <v>N/A</v>
      </c>
      <c r="C3962" s="32" t="str">
        <f>IF(AND(Businesses!D3963="",Businesses!E3963&lt;&gt;""),0,IF(Businesses!D3963="","N/A",IF(ISNUMBER(Businesses!D3963),Businesses!D3963,0)))</f>
        <v>N/A</v>
      </c>
      <c r="D3962" s="32" t="str">
        <f>IF(Businesses!E3963="","N/A",Businesses!E3963)</f>
        <v>N/A</v>
      </c>
      <c r="E3962" s="32" t="str">
        <f>IF(Businesses!F3963="","N/A",Businesses!F3963)</f>
        <v>N/A</v>
      </c>
      <c r="F3962" s="32" t="str">
        <f t="shared" si="122"/>
        <v>N/A</v>
      </c>
      <c r="G3962" s="32" t="str">
        <f>IF(Businesses!G3963="","N/A",Businesses!G3963)</f>
        <v>N/A</v>
      </c>
      <c r="H3962" s="32" t="str">
        <f>IF(Businesses!H3963="","N/A",Businesses!H3963)</f>
        <v>N/A</v>
      </c>
      <c r="I3962" s="32" t="str">
        <f>IF(AND(Businesses!B3963="",Businesses!C3963&lt;&gt;""),0,IF(Businesses!B3963="","N/A",IF(ISNUMBER(Businesses!B3963),Businesses!B3963,0)))</f>
        <v>N/A</v>
      </c>
    </row>
    <row r="3963" spans="2:9">
      <c r="B3963" s="32" t="str">
        <f t="shared" si="123"/>
        <v>N/A</v>
      </c>
      <c r="C3963" s="32" t="str">
        <f>IF(AND(Businesses!D3964="",Businesses!E3964&lt;&gt;""),0,IF(Businesses!D3964="","N/A",IF(ISNUMBER(Businesses!D3964),Businesses!D3964,0)))</f>
        <v>N/A</v>
      </c>
      <c r="D3963" s="32" t="str">
        <f>IF(Businesses!E3964="","N/A",Businesses!E3964)</f>
        <v>N/A</v>
      </c>
      <c r="E3963" s="32" t="str">
        <f>IF(Businesses!F3964="","N/A",Businesses!F3964)</f>
        <v>N/A</v>
      </c>
      <c r="F3963" s="32" t="str">
        <f t="shared" si="122"/>
        <v>N/A</v>
      </c>
      <c r="G3963" s="32" t="str">
        <f>IF(Businesses!G3964="","N/A",Businesses!G3964)</f>
        <v>N/A</v>
      </c>
      <c r="H3963" s="32" t="str">
        <f>IF(Businesses!H3964="","N/A",Businesses!H3964)</f>
        <v>N/A</v>
      </c>
      <c r="I3963" s="32" t="str">
        <f>IF(AND(Businesses!B3964="",Businesses!C3964&lt;&gt;""),0,IF(Businesses!B3964="","N/A",IF(ISNUMBER(Businesses!B3964),Businesses!B3964,0)))</f>
        <v>N/A</v>
      </c>
    </row>
    <row r="3964" spans="2:9">
      <c r="B3964" s="32" t="str">
        <f t="shared" si="123"/>
        <v>N/A</v>
      </c>
      <c r="C3964" s="32" t="str">
        <f>IF(AND(Businesses!D3965="",Businesses!E3965&lt;&gt;""),0,IF(Businesses!D3965="","N/A",IF(ISNUMBER(Businesses!D3965),Businesses!D3965,0)))</f>
        <v>N/A</v>
      </c>
      <c r="D3964" s="32" t="str">
        <f>IF(Businesses!E3965="","N/A",Businesses!E3965)</f>
        <v>N/A</v>
      </c>
      <c r="E3964" s="32" t="str">
        <f>IF(Businesses!F3965="","N/A",Businesses!F3965)</f>
        <v>N/A</v>
      </c>
      <c r="F3964" s="32" t="str">
        <f t="shared" si="122"/>
        <v>N/A</v>
      </c>
      <c r="G3964" s="32" t="str">
        <f>IF(Businesses!G3965="","N/A",Businesses!G3965)</f>
        <v>N/A</v>
      </c>
      <c r="H3964" s="32" t="str">
        <f>IF(Businesses!H3965="","N/A",Businesses!H3965)</f>
        <v>N/A</v>
      </c>
      <c r="I3964" s="32" t="str">
        <f>IF(AND(Businesses!B3965="",Businesses!C3965&lt;&gt;""),0,IF(Businesses!B3965="","N/A",IF(ISNUMBER(Businesses!B3965),Businesses!B3965,0)))</f>
        <v>N/A</v>
      </c>
    </row>
    <row r="3965" spans="2:9">
      <c r="B3965" s="32" t="str">
        <f t="shared" si="123"/>
        <v>N/A</v>
      </c>
      <c r="C3965" s="32" t="str">
        <f>IF(AND(Businesses!D3966="",Businesses!E3966&lt;&gt;""),0,IF(Businesses!D3966="","N/A",IF(ISNUMBER(Businesses!D3966),Businesses!D3966,0)))</f>
        <v>N/A</v>
      </c>
      <c r="D3965" s="32" t="str">
        <f>IF(Businesses!E3966="","N/A",Businesses!E3966)</f>
        <v>N/A</v>
      </c>
      <c r="E3965" s="32" t="str">
        <f>IF(Businesses!F3966="","N/A",Businesses!F3966)</f>
        <v>N/A</v>
      </c>
      <c r="F3965" s="32" t="str">
        <f t="shared" si="122"/>
        <v>N/A</v>
      </c>
      <c r="G3965" s="32" t="str">
        <f>IF(Businesses!G3966="","N/A",Businesses!G3966)</f>
        <v>N/A</v>
      </c>
      <c r="H3965" s="32" t="str">
        <f>IF(Businesses!H3966="","N/A",Businesses!H3966)</f>
        <v>N/A</v>
      </c>
      <c r="I3965" s="32" t="str">
        <f>IF(AND(Businesses!B3966="",Businesses!C3966&lt;&gt;""),0,IF(Businesses!B3966="","N/A",IF(ISNUMBER(Businesses!B3966),Businesses!B3966,0)))</f>
        <v>N/A</v>
      </c>
    </row>
    <row r="3966" spans="2:9">
      <c r="B3966" s="32" t="str">
        <f t="shared" si="123"/>
        <v>N/A</v>
      </c>
      <c r="C3966" s="32" t="str">
        <f>IF(AND(Businesses!D3967="",Businesses!E3967&lt;&gt;""),0,IF(Businesses!D3967="","N/A",IF(ISNUMBER(Businesses!D3967),Businesses!D3967,0)))</f>
        <v>N/A</v>
      </c>
      <c r="D3966" s="32" t="str">
        <f>IF(Businesses!E3967="","N/A",Businesses!E3967)</f>
        <v>N/A</v>
      </c>
      <c r="E3966" s="32" t="str">
        <f>IF(Businesses!F3967="","N/A",Businesses!F3967)</f>
        <v>N/A</v>
      </c>
      <c r="F3966" s="32" t="str">
        <f t="shared" si="122"/>
        <v>N/A</v>
      </c>
      <c r="G3966" s="32" t="str">
        <f>IF(Businesses!G3967="","N/A",Businesses!G3967)</f>
        <v>N/A</v>
      </c>
      <c r="H3966" s="32" t="str">
        <f>IF(Businesses!H3967="","N/A",Businesses!H3967)</f>
        <v>N/A</v>
      </c>
      <c r="I3966" s="32" t="str">
        <f>IF(AND(Businesses!B3967="",Businesses!C3967&lt;&gt;""),0,IF(Businesses!B3967="","N/A",IF(ISNUMBER(Businesses!B3967),Businesses!B3967,0)))</f>
        <v>N/A</v>
      </c>
    </row>
    <row r="3967" spans="2:9">
      <c r="B3967" s="32" t="str">
        <f t="shared" si="123"/>
        <v>N/A</v>
      </c>
      <c r="C3967" s="32" t="str">
        <f>IF(AND(Businesses!D3968="",Businesses!E3968&lt;&gt;""),0,IF(Businesses!D3968="","N/A",IF(ISNUMBER(Businesses!D3968),Businesses!D3968,0)))</f>
        <v>N/A</v>
      </c>
      <c r="D3967" s="32" t="str">
        <f>IF(Businesses!E3968="","N/A",Businesses!E3968)</f>
        <v>N/A</v>
      </c>
      <c r="E3967" s="32" t="str">
        <f>IF(Businesses!F3968="","N/A",Businesses!F3968)</f>
        <v>N/A</v>
      </c>
      <c r="F3967" s="32" t="str">
        <f t="shared" si="122"/>
        <v>N/A</v>
      </c>
      <c r="G3967" s="32" t="str">
        <f>IF(Businesses!G3968="","N/A",Businesses!G3968)</f>
        <v>N/A</v>
      </c>
      <c r="H3967" s="32" t="str">
        <f>IF(Businesses!H3968="","N/A",Businesses!H3968)</f>
        <v>N/A</v>
      </c>
      <c r="I3967" s="32" t="str">
        <f>IF(AND(Businesses!B3968="",Businesses!C3968&lt;&gt;""),0,IF(Businesses!B3968="","N/A",IF(ISNUMBER(Businesses!B3968),Businesses!B3968,0)))</f>
        <v>N/A</v>
      </c>
    </row>
    <row r="3968" spans="2:9">
      <c r="B3968" s="32" t="str">
        <f t="shared" si="123"/>
        <v>N/A</v>
      </c>
      <c r="C3968" s="32" t="str">
        <f>IF(AND(Businesses!D3969="",Businesses!E3969&lt;&gt;""),0,IF(Businesses!D3969="","N/A",IF(ISNUMBER(Businesses!D3969),Businesses!D3969,0)))</f>
        <v>N/A</v>
      </c>
      <c r="D3968" s="32" t="str">
        <f>IF(Businesses!E3969="","N/A",Businesses!E3969)</f>
        <v>N/A</v>
      </c>
      <c r="E3968" s="32" t="str">
        <f>IF(Businesses!F3969="","N/A",Businesses!F3969)</f>
        <v>N/A</v>
      </c>
      <c r="F3968" s="32" t="str">
        <f t="shared" si="122"/>
        <v>N/A</v>
      </c>
      <c r="G3968" s="32" t="str">
        <f>IF(Businesses!G3969="","N/A",Businesses!G3969)</f>
        <v>N/A</v>
      </c>
      <c r="H3968" s="32" t="str">
        <f>IF(Businesses!H3969="","N/A",Businesses!H3969)</f>
        <v>N/A</v>
      </c>
      <c r="I3968" s="32" t="str">
        <f>IF(AND(Businesses!B3969="",Businesses!C3969&lt;&gt;""),0,IF(Businesses!B3969="","N/A",IF(ISNUMBER(Businesses!B3969),Businesses!B3969,0)))</f>
        <v>N/A</v>
      </c>
    </row>
    <row r="3969" spans="2:9">
      <c r="B3969" s="32" t="str">
        <f t="shared" si="123"/>
        <v>N/A</v>
      </c>
      <c r="C3969" s="32" t="str">
        <f>IF(AND(Businesses!D3970="",Businesses!E3970&lt;&gt;""),0,IF(Businesses!D3970="","N/A",IF(ISNUMBER(Businesses!D3970),Businesses!D3970,0)))</f>
        <v>N/A</v>
      </c>
      <c r="D3969" s="32" t="str">
        <f>IF(Businesses!E3970="","N/A",Businesses!E3970)</f>
        <v>N/A</v>
      </c>
      <c r="E3969" s="32" t="str">
        <f>IF(Businesses!F3970="","N/A",Businesses!F3970)</f>
        <v>N/A</v>
      </c>
      <c r="F3969" s="32" t="str">
        <f t="shared" si="122"/>
        <v>N/A</v>
      </c>
      <c r="G3969" s="32" t="str">
        <f>IF(Businesses!G3970="","N/A",Businesses!G3970)</f>
        <v>N/A</v>
      </c>
      <c r="H3969" s="32" t="str">
        <f>IF(Businesses!H3970="","N/A",Businesses!H3970)</f>
        <v>N/A</v>
      </c>
      <c r="I3969" s="32" t="str">
        <f>IF(AND(Businesses!B3970="",Businesses!C3970&lt;&gt;""),0,IF(Businesses!B3970="","N/A",IF(ISNUMBER(Businesses!B3970),Businesses!B3970,0)))</f>
        <v>N/A</v>
      </c>
    </row>
    <row r="3970" spans="2:9">
      <c r="B3970" s="32" t="str">
        <f t="shared" si="123"/>
        <v>N/A</v>
      </c>
      <c r="C3970" s="32" t="str">
        <f>IF(AND(Businesses!D3971="",Businesses!E3971&lt;&gt;""),0,IF(Businesses!D3971="","N/A",IF(ISNUMBER(Businesses!D3971),Businesses!D3971,0)))</f>
        <v>N/A</v>
      </c>
      <c r="D3970" s="32" t="str">
        <f>IF(Businesses!E3971="","N/A",Businesses!E3971)</f>
        <v>N/A</v>
      </c>
      <c r="E3970" s="32" t="str">
        <f>IF(Businesses!F3971="","N/A",Businesses!F3971)</f>
        <v>N/A</v>
      </c>
      <c r="F3970" s="32" t="str">
        <f t="shared" ref="F3970:F4033" si="124">IF(B3970="N/A","N/A",UPPER(TRIM(ProbuildName)))</f>
        <v>N/A</v>
      </c>
      <c r="G3970" s="32" t="str">
        <f>IF(Businesses!G3971="","N/A",Businesses!G3971)</f>
        <v>N/A</v>
      </c>
      <c r="H3970" s="32" t="str">
        <f>IF(Businesses!H3971="","N/A",Businesses!H3971)</f>
        <v>N/A</v>
      </c>
      <c r="I3970" s="32" t="str">
        <f>IF(AND(Businesses!B3971="",Businesses!C3971&lt;&gt;""),0,IF(Businesses!B3971="","N/A",IF(ISNUMBER(Businesses!B3971),Businesses!B3971,0)))</f>
        <v>N/A</v>
      </c>
    </row>
    <row r="3971" spans="2:9">
      <c r="B3971" s="32" t="str">
        <f t="shared" ref="B3971:B4034" si="125">IF(I3971="N/A","N/A","")</f>
        <v>N/A</v>
      </c>
      <c r="C3971" s="32" t="str">
        <f>IF(AND(Businesses!D3972="",Businesses!E3972&lt;&gt;""),0,IF(Businesses!D3972="","N/A",IF(ISNUMBER(Businesses!D3972),Businesses!D3972,0)))</f>
        <v>N/A</v>
      </c>
      <c r="D3971" s="32" t="str">
        <f>IF(Businesses!E3972="","N/A",Businesses!E3972)</f>
        <v>N/A</v>
      </c>
      <c r="E3971" s="32" t="str">
        <f>IF(Businesses!F3972="","N/A",Businesses!F3972)</f>
        <v>N/A</v>
      </c>
      <c r="F3971" s="32" t="str">
        <f t="shared" si="124"/>
        <v>N/A</v>
      </c>
      <c r="G3971" s="32" t="str">
        <f>IF(Businesses!G3972="","N/A",Businesses!G3972)</f>
        <v>N/A</v>
      </c>
      <c r="H3971" s="32" t="str">
        <f>IF(Businesses!H3972="","N/A",Businesses!H3972)</f>
        <v>N/A</v>
      </c>
      <c r="I3971" s="32" t="str">
        <f>IF(AND(Businesses!B3972="",Businesses!C3972&lt;&gt;""),0,IF(Businesses!B3972="","N/A",IF(ISNUMBER(Businesses!B3972),Businesses!B3972,0)))</f>
        <v>N/A</v>
      </c>
    </row>
    <row r="3972" spans="2:9">
      <c r="B3972" s="32" t="str">
        <f t="shared" si="125"/>
        <v>N/A</v>
      </c>
      <c r="C3972" s="32" t="str">
        <f>IF(AND(Businesses!D3973="",Businesses!E3973&lt;&gt;""),0,IF(Businesses!D3973="","N/A",IF(ISNUMBER(Businesses!D3973),Businesses!D3973,0)))</f>
        <v>N/A</v>
      </c>
      <c r="D3972" s="32" t="str">
        <f>IF(Businesses!E3973="","N/A",Businesses!E3973)</f>
        <v>N/A</v>
      </c>
      <c r="E3972" s="32" t="str">
        <f>IF(Businesses!F3973="","N/A",Businesses!F3973)</f>
        <v>N/A</v>
      </c>
      <c r="F3972" s="32" t="str">
        <f t="shared" si="124"/>
        <v>N/A</v>
      </c>
      <c r="G3972" s="32" t="str">
        <f>IF(Businesses!G3973="","N/A",Businesses!G3973)</f>
        <v>N/A</v>
      </c>
      <c r="H3972" s="32" t="str">
        <f>IF(Businesses!H3973="","N/A",Businesses!H3973)</f>
        <v>N/A</v>
      </c>
      <c r="I3972" s="32" t="str">
        <f>IF(AND(Businesses!B3973="",Businesses!C3973&lt;&gt;""),0,IF(Businesses!B3973="","N/A",IF(ISNUMBER(Businesses!B3973),Businesses!B3973,0)))</f>
        <v>N/A</v>
      </c>
    </row>
    <row r="3973" spans="2:9">
      <c r="B3973" s="32" t="str">
        <f t="shared" si="125"/>
        <v>N/A</v>
      </c>
      <c r="C3973" s="32" t="str">
        <f>IF(AND(Businesses!D3974="",Businesses!E3974&lt;&gt;""),0,IF(Businesses!D3974="","N/A",IF(ISNUMBER(Businesses!D3974),Businesses!D3974,0)))</f>
        <v>N/A</v>
      </c>
      <c r="D3973" s="32" t="str">
        <f>IF(Businesses!E3974="","N/A",Businesses!E3974)</f>
        <v>N/A</v>
      </c>
      <c r="E3973" s="32" t="str">
        <f>IF(Businesses!F3974="","N/A",Businesses!F3974)</f>
        <v>N/A</v>
      </c>
      <c r="F3973" s="32" t="str">
        <f t="shared" si="124"/>
        <v>N/A</v>
      </c>
      <c r="G3973" s="32" t="str">
        <f>IF(Businesses!G3974="","N/A",Businesses!G3974)</f>
        <v>N/A</v>
      </c>
      <c r="H3973" s="32" t="str">
        <f>IF(Businesses!H3974="","N/A",Businesses!H3974)</f>
        <v>N/A</v>
      </c>
      <c r="I3973" s="32" t="str">
        <f>IF(AND(Businesses!B3974="",Businesses!C3974&lt;&gt;""),0,IF(Businesses!B3974="","N/A",IF(ISNUMBER(Businesses!B3974),Businesses!B3974,0)))</f>
        <v>N/A</v>
      </c>
    </row>
    <row r="3974" spans="2:9">
      <c r="B3974" s="32" t="str">
        <f t="shared" si="125"/>
        <v>N/A</v>
      </c>
      <c r="C3974" s="32" t="str">
        <f>IF(AND(Businesses!D3975="",Businesses!E3975&lt;&gt;""),0,IF(Businesses!D3975="","N/A",IF(ISNUMBER(Businesses!D3975),Businesses!D3975,0)))</f>
        <v>N/A</v>
      </c>
      <c r="D3974" s="32" t="str">
        <f>IF(Businesses!E3975="","N/A",Businesses!E3975)</f>
        <v>N/A</v>
      </c>
      <c r="E3974" s="32" t="str">
        <f>IF(Businesses!F3975="","N/A",Businesses!F3975)</f>
        <v>N/A</v>
      </c>
      <c r="F3974" s="32" t="str">
        <f t="shared" si="124"/>
        <v>N/A</v>
      </c>
      <c r="G3974" s="32" t="str">
        <f>IF(Businesses!G3975="","N/A",Businesses!G3975)</f>
        <v>N/A</v>
      </c>
      <c r="H3974" s="32" t="str">
        <f>IF(Businesses!H3975="","N/A",Businesses!H3975)</f>
        <v>N/A</v>
      </c>
      <c r="I3974" s="32" t="str">
        <f>IF(AND(Businesses!B3975="",Businesses!C3975&lt;&gt;""),0,IF(Businesses!B3975="","N/A",IF(ISNUMBER(Businesses!B3975),Businesses!B3975,0)))</f>
        <v>N/A</v>
      </c>
    </row>
    <row r="3975" spans="2:9">
      <c r="B3975" s="32" t="str">
        <f t="shared" si="125"/>
        <v>N/A</v>
      </c>
      <c r="C3975" s="32" t="str">
        <f>IF(AND(Businesses!D3976="",Businesses!E3976&lt;&gt;""),0,IF(Businesses!D3976="","N/A",IF(ISNUMBER(Businesses!D3976),Businesses!D3976,0)))</f>
        <v>N/A</v>
      </c>
      <c r="D3975" s="32" t="str">
        <f>IF(Businesses!E3976="","N/A",Businesses!E3976)</f>
        <v>N/A</v>
      </c>
      <c r="E3975" s="32" t="str">
        <f>IF(Businesses!F3976="","N/A",Businesses!F3976)</f>
        <v>N/A</v>
      </c>
      <c r="F3975" s="32" t="str">
        <f t="shared" si="124"/>
        <v>N/A</v>
      </c>
      <c r="G3975" s="32" t="str">
        <f>IF(Businesses!G3976="","N/A",Businesses!G3976)</f>
        <v>N/A</v>
      </c>
      <c r="H3975" s="32" t="str">
        <f>IF(Businesses!H3976="","N/A",Businesses!H3976)</f>
        <v>N/A</v>
      </c>
      <c r="I3975" s="32" t="str">
        <f>IF(AND(Businesses!B3976="",Businesses!C3976&lt;&gt;""),0,IF(Businesses!B3976="","N/A",IF(ISNUMBER(Businesses!B3976),Businesses!B3976,0)))</f>
        <v>N/A</v>
      </c>
    </row>
    <row r="3976" spans="2:9">
      <c r="B3976" s="32" t="str">
        <f t="shared" si="125"/>
        <v>N/A</v>
      </c>
      <c r="C3976" s="32" t="str">
        <f>IF(AND(Businesses!D3977="",Businesses!E3977&lt;&gt;""),0,IF(Businesses!D3977="","N/A",IF(ISNUMBER(Businesses!D3977),Businesses!D3977,0)))</f>
        <v>N/A</v>
      </c>
      <c r="D3976" s="32" t="str">
        <f>IF(Businesses!E3977="","N/A",Businesses!E3977)</f>
        <v>N/A</v>
      </c>
      <c r="E3976" s="32" t="str">
        <f>IF(Businesses!F3977="","N/A",Businesses!F3977)</f>
        <v>N/A</v>
      </c>
      <c r="F3976" s="32" t="str">
        <f t="shared" si="124"/>
        <v>N/A</v>
      </c>
      <c r="G3976" s="32" t="str">
        <f>IF(Businesses!G3977="","N/A",Businesses!G3977)</f>
        <v>N/A</v>
      </c>
      <c r="H3976" s="32" t="str">
        <f>IF(Businesses!H3977="","N/A",Businesses!H3977)</f>
        <v>N/A</v>
      </c>
      <c r="I3976" s="32" t="str">
        <f>IF(AND(Businesses!B3977="",Businesses!C3977&lt;&gt;""),0,IF(Businesses!B3977="","N/A",IF(ISNUMBER(Businesses!B3977),Businesses!B3977,0)))</f>
        <v>N/A</v>
      </c>
    </row>
    <row r="3977" spans="2:9">
      <c r="B3977" s="32" t="str">
        <f t="shared" si="125"/>
        <v>N/A</v>
      </c>
      <c r="C3977" s="32" t="str">
        <f>IF(AND(Businesses!D3978="",Businesses!E3978&lt;&gt;""),0,IF(Businesses!D3978="","N/A",IF(ISNUMBER(Businesses!D3978),Businesses!D3978,0)))</f>
        <v>N/A</v>
      </c>
      <c r="D3977" s="32" t="str">
        <f>IF(Businesses!E3978="","N/A",Businesses!E3978)</f>
        <v>N/A</v>
      </c>
      <c r="E3977" s="32" t="str">
        <f>IF(Businesses!F3978="","N/A",Businesses!F3978)</f>
        <v>N/A</v>
      </c>
      <c r="F3977" s="32" t="str">
        <f t="shared" si="124"/>
        <v>N/A</v>
      </c>
      <c r="G3977" s="32" t="str">
        <f>IF(Businesses!G3978="","N/A",Businesses!G3978)</f>
        <v>N/A</v>
      </c>
      <c r="H3977" s="32" t="str">
        <f>IF(Businesses!H3978="","N/A",Businesses!H3978)</f>
        <v>N/A</v>
      </c>
      <c r="I3977" s="32" t="str">
        <f>IF(AND(Businesses!B3978="",Businesses!C3978&lt;&gt;""),0,IF(Businesses!B3978="","N/A",IF(ISNUMBER(Businesses!B3978),Businesses!B3978,0)))</f>
        <v>N/A</v>
      </c>
    </row>
    <row r="3978" spans="2:9">
      <c r="B3978" s="32" t="str">
        <f t="shared" si="125"/>
        <v>N/A</v>
      </c>
      <c r="C3978" s="32" t="str">
        <f>IF(AND(Businesses!D3979="",Businesses!E3979&lt;&gt;""),0,IF(Businesses!D3979="","N/A",IF(ISNUMBER(Businesses!D3979),Businesses!D3979,0)))</f>
        <v>N/A</v>
      </c>
      <c r="D3978" s="32" t="str">
        <f>IF(Businesses!E3979="","N/A",Businesses!E3979)</f>
        <v>N/A</v>
      </c>
      <c r="E3978" s="32" t="str">
        <f>IF(Businesses!F3979="","N/A",Businesses!F3979)</f>
        <v>N/A</v>
      </c>
      <c r="F3978" s="32" t="str">
        <f t="shared" si="124"/>
        <v>N/A</v>
      </c>
      <c r="G3978" s="32" t="str">
        <f>IF(Businesses!G3979="","N/A",Businesses!G3979)</f>
        <v>N/A</v>
      </c>
      <c r="H3978" s="32" t="str">
        <f>IF(Businesses!H3979="","N/A",Businesses!H3979)</f>
        <v>N/A</v>
      </c>
      <c r="I3978" s="32" t="str">
        <f>IF(AND(Businesses!B3979="",Businesses!C3979&lt;&gt;""),0,IF(Businesses!B3979="","N/A",IF(ISNUMBER(Businesses!B3979),Businesses!B3979,0)))</f>
        <v>N/A</v>
      </c>
    </row>
    <row r="3979" spans="2:9">
      <c r="B3979" s="32" t="str">
        <f t="shared" si="125"/>
        <v>N/A</v>
      </c>
      <c r="C3979" s="32" t="str">
        <f>IF(AND(Businesses!D3980="",Businesses!E3980&lt;&gt;""),0,IF(Businesses!D3980="","N/A",IF(ISNUMBER(Businesses!D3980),Businesses!D3980,0)))</f>
        <v>N/A</v>
      </c>
      <c r="D3979" s="32" t="str">
        <f>IF(Businesses!E3980="","N/A",Businesses!E3980)</f>
        <v>N/A</v>
      </c>
      <c r="E3979" s="32" t="str">
        <f>IF(Businesses!F3980="","N/A",Businesses!F3980)</f>
        <v>N/A</v>
      </c>
      <c r="F3979" s="32" t="str">
        <f t="shared" si="124"/>
        <v>N/A</v>
      </c>
      <c r="G3979" s="32" t="str">
        <f>IF(Businesses!G3980="","N/A",Businesses!G3980)</f>
        <v>N/A</v>
      </c>
      <c r="H3979" s="32" t="str">
        <f>IF(Businesses!H3980="","N/A",Businesses!H3980)</f>
        <v>N/A</v>
      </c>
      <c r="I3979" s="32" t="str">
        <f>IF(AND(Businesses!B3980="",Businesses!C3980&lt;&gt;""),0,IF(Businesses!B3980="","N/A",IF(ISNUMBER(Businesses!B3980),Businesses!B3980,0)))</f>
        <v>N/A</v>
      </c>
    </row>
    <row r="3980" spans="2:9">
      <c r="B3980" s="32" t="str">
        <f t="shared" si="125"/>
        <v>N/A</v>
      </c>
      <c r="C3980" s="32" t="str">
        <f>IF(AND(Businesses!D3981="",Businesses!E3981&lt;&gt;""),0,IF(Businesses!D3981="","N/A",IF(ISNUMBER(Businesses!D3981),Businesses!D3981,0)))</f>
        <v>N/A</v>
      </c>
      <c r="D3980" s="32" t="str">
        <f>IF(Businesses!E3981="","N/A",Businesses!E3981)</f>
        <v>N/A</v>
      </c>
      <c r="E3980" s="32" t="str">
        <f>IF(Businesses!F3981="","N/A",Businesses!F3981)</f>
        <v>N/A</v>
      </c>
      <c r="F3980" s="32" t="str">
        <f t="shared" si="124"/>
        <v>N/A</v>
      </c>
      <c r="G3980" s="32" t="str">
        <f>IF(Businesses!G3981="","N/A",Businesses!G3981)</f>
        <v>N/A</v>
      </c>
      <c r="H3980" s="32" t="str">
        <f>IF(Businesses!H3981="","N/A",Businesses!H3981)</f>
        <v>N/A</v>
      </c>
      <c r="I3980" s="32" t="str">
        <f>IF(AND(Businesses!B3981="",Businesses!C3981&lt;&gt;""),0,IF(Businesses!B3981="","N/A",IF(ISNUMBER(Businesses!B3981),Businesses!B3981,0)))</f>
        <v>N/A</v>
      </c>
    </row>
    <row r="3981" spans="2:9">
      <c r="B3981" s="32" t="str">
        <f t="shared" si="125"/>
        <v>N/A</v>
      </c>
      <c r="C3981" s="32" t="str">
        <f>IF(AND(Businesses!D3982="",Businesses!E3982&lt;&gt;""),0,IF(Businesses!D3982="","N/A",IF(ISNUMBER(Businesses!D3982),Businesses!D3982,0)))</f>
        <v>N/A</v>
      </c>
      <c r="D3981" s="32" t="str">
        <f>IF(Businesses!E3982="","N/A",Businesses!E3982)</f>
        <v>N/A</v>
      </c>
      <c r="E3981" s="32" t="str">
        <f>IF(Businesses!F3982="","N/A",Businesses!F3982)</f>
        <v>N/A</v>
      </c>
      <c r="F3981" s="32" t="str">
        <f t="shared" si="124"/>
        <v>N/A</v>
      </c>
      <c r="G3981" s="32" t="str">
        <f>IF(Businesses!G3982="","N/A",Businesses!G3982)</f>
        <v>N/A</v>
      </c>
      <c r="H3981" s="32" t="str">
        <f>IF(Businesses!H3982="","N/A",Businesses!H3982)</f>
        <v>N/A</v>
      </c>
      <c r="I3981" s="32" t="str">
        <f>IF(AND(Businesses!B3982="",Businesses!C3982&lt;&gt;""),0,IF(Businesses!B3982="","N/A",IF(ISNUMBER(Businesses!B3982),Businesses!B3982,0)))</f>
        <v>N/A</v>
      </c>
    </row>
    <row r="3982" spans="2:9">
      <c r="B3982" s="32" t="str">
        <f t="shared" si="125"/>
        <v>N/A</v>
      </c>
      <c r="C3982" s="32" t="str">
        <f>IF(AND(Businesses!D3983="",Businesses!E3983&lt;&gt;""),0,IF(Businesses!D3983="","N/A",IF(ISNUMBER(Businesses!D3983),Businesses!D3983,0)))</f>
        <v>N/A</v>
      </c>
      <c r="D3982" s="32" t="str">
        <f>IF(Businesses!E3983="","N/A",Businesses!E3983)</f>
        <v>N/A</v>
      </c>
      <c r="E3982" s="32" t="str">
        <f>IF(Businesses!F3983="","N/A",Businesses!F3983)</f>
        <v>N/A</v>
      </c>
      <c r="F3982" s="32" t="str">
        <f t="shared" si="124"/>
        <v>N/A</v>
      </c>
      <c r="G3982" s="32" t="str">
        <f>IF(Businesses!G3983="","N/A",Businesses!G3983)</f>
        <v>N/A</v>
      </c>
      <c r="H3982" s="32" t="str">
        <f>IF(Businesses!H3983="","N/A",Businesses!H3983)</f>
        <v>N/A</v>
      </c>
      <c r="I3982" s="32" t="str">
        <f>IF(AND(Businesses!B3983="",Businesses!C3983&lt;&gt;""),0,IF(Businesses!B3983="","N/A",IF(ISNUMBER(Businesses!B3983),Businesses!B3983,0)))</f>
        <v>N/A</v>
      </c>
    </row>
    <row r="3983" spans="2:9">
      <c r="B3983" s="32" t="str">
        <f t="shared" si="125"/>
        <v>N/A</v>
      </c>
      <c r="C3983" s="32" t="str">
        <f>IF(AND(Businesses!D3984="",Businesses!E3984&lt;&gt;""),0,IF(Businesses!D3984="","N/A",IF(ISNUMBER(Businesses!D3984),Businesses!D3984,0)))</f>
        <v>N/A</v>
      </c>
      <c r="D3983" s="32" t="str">
        <f>IF(Businesses!E3984="","N/A",Businesses!E3984)</f>
        <v>N/A</v>
      </c>
      <c r="E3983" s="32" t="str">
        <f>IF(Businesses!F3984="","N/A",Businesses!F3984)</f>
        <v>N/A</v>
      </c>
      <c r="F3983" s="32" t="str">
        <f t="shared" si="124"/>
        <v>N/A</v>
      </c>
      <c r="G3983" s="32" t="str">
        <f>IF(Businesses!G3984="","N/A",Businesses!G3984)</f>
        <v>N/A</v>
      </c>
      <c r="H3983" s="32" t="str">
        <f>IF(Businesses!H3984="","N/A",Businesses!H3984)</f>
        <v>N/A</v>
      </c>
      <c r="I3983" s="32" t="str">
        <f>IF(AND(Businesses!B3984="",Businesses!C3984&lt;&gt;""),0,IF(Businesses!B3984="","N/A",IF(ISNUMBER(Businesses!B3984),Businesses!B3984,0)))</f>
        <v>N/A</v>
      </c>
    </row>
    <row r="3984" spans="2:9">
      <c r="B3984" s="32" t="str">
        <f t="shared" si="125"/>
        <v>N/A</v>
      </c>
      <c r="C3984" s="32" t="str">
        <f>IF(AND(Businesses!D3985="",Businesses!E3985&lt;&gt;""),0,IF(Businesses!D3985="","N/A",IF(ISNUMBER(Businesses!D3985),Businesses!D3985,0)))</f>
        <v>N/A</v>
      </c>
      <c r="D3984" s="32" t="str">
        <f>IF(Businesses!E3985="","N/A",Businesses!E3985)</f>
        <v>N/A</v>
      </c>
      <c r="E3984" s="32" t="str">
        <f>IF(Businesses!F3985="","N/A",Businesses!F3985)</f>
        <v>N/A</v>
      </c>
      <c r="F3984" s="32" t="str">
        <f t="shared" si="124"/>
        <v>N/A</v>
      </c>
      <c r="G3984" s="32" t="str">
        <f>IF(Businesses!G3985="","N/A",Businesses!G3985)</f>
        <v>N/A</v>
      </c>
      <c r="H3984" s="32" t="str">
        <f>IF(Businesses!H3985="","N/A",Businesses!H3985)</f>
        <v>N/A</v>
      </c>
      <c r="I3984" s="32" t="str">
        <f>IF(AND(Businesses!B3985="",Businesses!C3985&lt;&gt;""),0,IF(Businesses!B3985="","N/A",IF(ISNUMBER(Businesses!B3985),Businesses!B3985,0)))</f>
        <v>N/A</v>
      </c>
    </row>
    <row r="3985" spans="2:9">
      <c r="B3985" s="32" t="str">
        <f t="shared" si="125"/>
        <v>N/A</v>
      </c>
      <c r="C3985" s="32" t="str">
        <f>IF(AND(Businesses!D3986="",Businesses!E3986&lt;&gt;""),0,IF(Businesses!D3986="","N/A",IF(ISNUMBER(Businesses!D3986),Businesses!D3986,0)))</f>
        <v>N/A</v>
      </c>
      <c r="D3985" s="32" t="str">
        <f>IF(Businesses!E3986="","N/A",Businesses!E3986)</f>
        <v>N/A</v>
      </c>
      <c r="E3985" s="32" t="str">
        <f>IF(Businesses!F3986="","N/A",Businesses!F3986)</f>
        <v>N/A</v>
      </c>
      <c r="F3985" s="32" t="str">
        <f t="shared" si="124"/>
        <v>N/A</v>
      </c>
      <c r="G3985" s="32" t="str">
        <f>IF(Businesses!G3986="","N/A",Businesses!G3986)</f>
        <v>N/A</v>
      </c>
      <c r="H3985" s="32" t="str">
        <f>IF(Businesses!H3986="","N/A",Businesses!H3986)</f>
        <v>N/A</v>
      </c>
      <c r="I3985" s="32" t="str">
        <f>IF(AND(Businesses!B3986="",Businesses!C3986&lt;&gt;""),0,IF(Businesses!B3986="","N/A",IF(ISNUMBER(Businesses!B3986),Businesses!B3986,0)))</f>
        <v>N/A</v>
      </c>
    </row>
    <row r="3986" spans="2:9">
      <c r="B3986" s="32" t="str">
        <f t="shared" si="125"/>
        <v>N/A</v>
      </c>
      <c r="C3986" s="32" t="str">
        <f>IF(AND(Businesses!D3987="",Businesses!E3987&lt;&gt;""),0,IF(Businesses!D3987="","N/A",IF(ISNUMBER(Businesses!D3987),Businesses!D3987,0)))</f>
        <v>N/A</v>
      </c>
      <c r="D3986" s="32" t="str">
        <f>IF(Businesses!E3987="","N/A",Businesses!E3987)</f>
        <v>N/A</v>
      </c>
      <c r="E3986" s="32" t="str">
        <f>IF(Businesses!F3987="","N/A",Businesses!F3987)</f>
        <v>N/A</v>
      </c>
      <c r="F3986" s="32" t="str">
        <f t="shared" si="124"/>
        <v>N/A</v>
      </c>
      <c r="G3986" s="32" t="str">
        <f>IF(Businesses!G3987="","N/A",Businesses!G3987)</f>
        <v>N/A</v>
      </c>
      <c r="H3986" s="32" t="str">
        <f>IF(Businesses!H3987="","N/A",Businesses!H3987)</f>
        <v>N/A</v>
      </c>
      <c r="I3986" s="32" t="str">
        <f>IF(AND(Businesses!B3987="",Businesses!C3987&lt;&gt;""),0,IF(Businesses!B3987="","N/A",IF(ISNUMBER(Businesses!B3987),Businesses!B3987,0)))</f>
        <v>N/A</v>
      </c>
    </row>
    <row r="3987" spans="2:9">
      <c r="B3987" s="32" t="str">
        <f t="shared" si="125"/>
        <v>N/A</v>
      </c>
      <c r="C3987" s="32" t="str">
        <f>IF(AND(Businesses!D3988="",Businesses!E3988&lt;&gt;""),0,IF(Businesses!D3988="","N/A",IF(ISNUMBER(Businesses!D3988),Businesses!D3988,0)))</f>
        <v>N/A</v>
      </c>
      <c r="D3987" s="32" t="str">
        <f>IF(Businesses!E3988="","N/A",Businesses!E3988)</f>
        <v>N/A</v>
      </c>
      <c r="E3987" s="32" t="str">
        <f>IF(Businesses!F3988="","N/A",Businesses!F3988)</f>
        <v>N/A</v>
      </c>
      <c r="F3987" s="32" t="str">
        <f t="shared" si="124"/>
        <v>N/A</v>
      </c>
      <c r="G3987" s="32" t="str">
        <f>IF(Businesses!G3988="","N/A",Businesses!G3988)</f>
        <v>N/A</v>
      </c>
      <c r="H3987" s="32" t="str">
        <f>IF(Businesses!H3988="","N/A",Businesses!H3988)</f>
        <v>N/A</v>
      </c>
      <c r="I3987" s="32" t="str">
        <f>IF(AND(Businesses!B3988="",Businesses!C3988&lt;&gt;""),0,IF(Businesses!B3988="","N/A",IF(ISNUMBER(Businesses!B3988),Businesses!B3988,0)))</f>
        <v>N/A</v>
      </c>
    </row>
    <row r="3988" spans="2:9">
      <c r="B3988" s="32" t="str">
        <f t="shared" si="125"/>
        <v>N/A</v>
      </c>
      <c r="C3988" s="32" t="str">
        <f>IF(AND(Businesses!D3989="",Businesses!E3989&lt;&gt;""),0,IF(Businesses!D3989="","N/A",IF(ISNUMBER(Businesses!D3989),Businesses!D3989,0)))</f>
        <v>N/A</v>
      </c>
      <c r="D3988" s="32" t="str">
        <f>IF(Businesses!E3989="","N/A",Businesses!E3989)</f>
        <v>N/A</v>
      </c>
      <c r="E3988" s="32" t="str">
        <f>IF(Businesses!F3989="","N/A",Businesses!F3989)</f>
        <v>N/A</v>
      </c>
      <c r="F3988" s="32" t="str">
        <f t="shared" si="124"/>
        <v>N/A</v>
      </c>
      <c r="G3988" s="32" t="str">
        <f>IF(Businesses!G3989="","N/A",Businesses!G3989)</f>
        <v>N/A</v>
      </c>
      <c r="H3988" s="32" t="str">
        <f>IF(Businesses!H3989="","N/A",Businesses!H3989)</f>
        <v>N/A</v>
      </c>
      <c r="I3988" s="32" t="str">
        <f>IF(AND(Businesses!B3989="",Businesses!C3989&lt;&gt;""),0,IF(Businesses!B3989="","N/A",IF(ISNUMBER(Businesses!B3989),Businesses!B3989,0)))</f>
        <v>N/A</v>
      </c>
    </row>
    <row r="3989" spans="2:9">
      <c r="B3989" s="32" t="str">
        <f t="shared" si="125"/>
        <v>N/A</v>
      </c>
      <c r="C3989" s="32" t="str">
        <f>IF(AND(Businesses!D3990="",Businesses!E3990&lt;&gt;""),0,IF(Businesses!D3990="","N/A",IF(ISNUMBER(Businesses!D3990),Businesses!D3990,0)))</f>
        <v>N/A</v>
      </c>
      <c r="D3989" s="32" t="str">
        <f>IF(Businesses!E3990="","N/A",Businesses!E3990)</f>
        <v>N/A</v>
      </c>
      <c r="E3989" s="32" t="str">
        <f>IF(Businesses!F3990="","N/A",Businesses!F3990)</f>
        <v>N/A</v>
      </c>
      <c r="F3989" s="32" t="str">
        <f t="shared" si="124"/>
        <v>N/A</v>
      </c>
      <c r="G3989" s="32" t="str">
        <f>IF(Businesses!G3990="","N/A",Businesses!G3990)</f>
        <v>N/A</v>
      </c>
      <c r="H3989" s="32" t="str">
        <f>IF(Businesses!H3990="","N/A",Businesses!H3990)</f>
        <v>N/A</v>
      </c>
      <c r="I3989" s="32" t="str">
        <f>IF(AND(Businesses!B3990="",Businesses!C3990&lt;&gt;""),0,IF(Businesses!B3990="","N/A",IF(ISNUMBER(Businesses!B3990),Businesses!B3990,0)))</f>
        <v>N/A</v>
      </c>
    </row>
    <row r="3990" spans="2:9">
      <c r="B3990" s="32" t="str">
        <f t="shared" si="125"/>
        <v>N/A</v>
      </c>
      <c r="C3990" s="32" t="str">
        <f>IF(AND(Businesses!D3991="",Businesses!E3991&lt;&gt;""),0,IF(Businesses!D3991="","N/A",IF(ISNUMBER(Businesses!D3991),Businesses!D3991,0)))</f>
        <v>N/A</v>
      </c>
      <c r="D3990" s="32" t="str">
        <f>IF(Businesses!E3991="","N/A",Businesses!E3991)</f>
        <v>N/A</v>
      </c>
      <c r="E3990" s="32" t="str">
        <f>IF(Businesses!F3991="","N/A",Businesses!F3991)</f>
        <v>N/A</v>
      </c>
      <c r="F3990" s="32" t="str">
        <f t="shared" si="124"/>
        <v>N/A</v>
      </c>
      <c r="G3990" s="32" t="str">
        <f>IF(Businesses!G3991="","N/A",Businesses!G3991)</f>
        <v>N/A</v>
      </c>
      <c r="H3990" s="32" t="str">
        <f>IF(Businesses!H3991="","N/A",Businesses!H3991)</f>
        <v>N/A</v>
      </c>
      <c r="I3990" s="32" t="str">
        <f>IF(AND(Businesses!B3991="",Businesses!C3991&lt;&gt;""),0,IF(Businesses!B3991="","N/A",IF(ISNUMBER(Businesses!B3991),Businesses!B3991,0)))</f>
        <v>N/A</v>
      </c>
    </row>
    <row r="3991" spans="2:9">
      <c r="B3991" s="32" t="str">
        <f t="shared" si="125"/>
        <v>N/A</v>
      </c>
      <c r="C3991" s="32" t="str">
        <f>IF(AND(Businesses!D3992="",Businesses!E3992&lt;&gt;""),0,IF(Businesses!D3992="","N/A",IF(ISNUMBER(Businesses!D3992),Businesses!D3992,0)))</f>
        <v>N/A</v>
      </c>
      <c r="D3991" s="32" t="str">
        <f>IF(Businesses!E3992="","N/A",Businesses!E3992)</f>
        <v>N/A</v>
      </c>
      <c r="E3991" s="32" t="str">
        <f>IF(Businesses!F3992="","N/A",Businesses!F3992)</f>
        <v>N/A</v>
      </c>
      <c r="F3991" s="32" t="str">
        <f t="shared" si="124"/>
        <v>N/A</v>
      </c>
      <c r="G3991" s="32" t="str">
        <f>IF(Businesses!G3992="","N/A",Businesses!G3992)</f>
        <v>N/A</v>
      </c>
      <c r="H3991" s="32" t="str">
        <f>IF(Businesses!H3992="","N/A",Businesses!H3992)</f>
        <v>N/A</v>
      </c>
      <c r="I3991" s="32" t="str">
        <f>IF(AND(Businesses!B3992="",Businesses!C3992&lt;&gt;""),0,IF(Businesses!B3992="","N/A",IF(ISNUMBER(Businesses!B3992),Businesses!B3992,0)))</f>
        <v>N/A</v>
      </c>
    </row>
    <row r="3992" spans="2:9">
      <c r="B3992" s="32" t="str">
        <f t="shared" si="125"/>
        <v>N/A</v>
      </c>
      <c r="C3992" s="32" t="str">
        <f>IF(AND(Businesses!D3993="",Businesses!E3993&lt;&gt;""),0,IF(Businesses!D3993="","N/A",IF(ISNUMBER(Businesses!D3993),Businesses!D3993,0)))</f>
        <v>N/A</v>
      </c>
      <c r="D3992" s="32" t="str">
        <f>IF(Businesses!E3993="","N/A",Businesses!E3993)</f>
        <v>N/A</v>
      </c>
      <c r="E3992" s="32" t="str">
        <f>IF(Businesses!F3993="","N/A",Businesses!F3993)</f>
        <v>N/A</v>
      </c>
      <c r="F3992" s="32" t="str">
        <f t="shared" si="124"/>
        <v>N/A</v>
      </c>
      <c r="G3992" s="32" t="str">
        <f>IF(Businesses!G3993="","N/A",Businesses!G3993)</f>
        <v>N/A</v>
      </c>
      <c r="H3992" s="32" t="str">
        <f>IF(Businesses!H3993="","N/A",Businesses!H3993)</f>
        <v>N/A</v>
      </c>
      <c r="I3992" s="32" t="str">
        <f>IF(AND(Businesses!B3993="",Businesses!C3993&lt;&gt;""),0,IF(Businesses!B3993="","N/A",IF(ISNUMBER(Businesses!B3993),Businesses!B3993,0)))</f>
        <v>N/A</v>
      </c>
    </row>
    <row r="3993" spans="2:9">
      <c r="B3993" s="32" t="str">
        <f t="shared" si="125"/>
        <v>N/A</v>
      </c>
      <c r="C3993" s="32" t="str">
        <f>IF(AND(Businesses!D3994="",Businesses!E3994&lt;&gt;""),0,IF(Businesses!D3994="","N/A",IF(ISNUMBER(Businesses!D3994),Businesses!D3994,0)))</f>
        <v>N/A</v>
      </c>
      <c r="D3993" s="32" t="str">
        <f>IF(Businesses!E3994="","N/A",Businesses!E3994)</f>
        <v>N/A</v>
      </c>
      <c r="E3993" s="32" t="str">
        <f>IF(Businesses!F3994="","N/A",Businesses!F3994)</f>
        <v>N/A</v>
      </c>
      <c r="F3993" s="32" t="str">
        <f t="shared" si="124"/>
        <v>N/A</v>
      </c>
      <c r="G3993" s="32" t="str">
        <f>IF(Businesses!G3994="","N/A",Businesses!G3994)</f>
        <v>N/A</v>
      </c>
      <c r="H3993" s="32" t="str">
        <f>IF(Businesses!H3994="","N/A",Businesses!H3994)</f>
        <v>N/A</v>
      </c>
      <c r="I3993" s="32" t="str">
        <f>IF(AND(Businesses!B3994="",Businesses!C3994&lt;&gt;""),0,IF(Businesses!B3994="","N/A",IF(ISNUMBER(Businesses!B3994),Businesses!B3994,0)))</f>
        <v>N/A</v>
      </c>
    </row>
    <row r="3994" spans="2:9">
      <c r="B3994" s="32" t="str">
        <f t="shared" si="125"/>
        <v>N/A</v>
      </c>
      <c r="C3994" s="32" t="str">
        <f>IF(AND(Businesses!D3995="",Businesses!E3995&lt;&gt;""),0,IF(Businesses!D3995="","N/A",IF(ISNUMBER(Businesses!D3995),Businesses!D3995,0)))</f>
        <v>N/A</v>
      </c>
      <c r="D3994" s="32" t="str">
        <f>IF(Businesses!E3995="","N/A",Businesses!E3995)</f>
        <v>N/A</v>
      </c>
      <c r="E3994" s="32" t="str">
        <f>IF(Businesses!F3995="","N/A",Businesses!F3995)</f>
        <v>N/A</v>
      </c>
      <c r="F3994" s="32" t="str">
        <f t="shared" si="124"/>
        <v>N/A</v>
      </c>
      <c r="G3994" s="32" t="str">
        <f>IF(Businesses!G3995="","N/A",Businesses!G3995)</f>
        <v>N/A</v>
      </c>
      <c r="H3994" s="32" t="str">
        <f>IF(Businesses!H3995="","N/A",Businesses!H3995)</f>
        <v>N/A</v>
      </c>
      <c r="I3994" s="32" t="str">
        <f>IF(AND(Businesses!B3995="",Businesses!C3995&lt;&gt;""),0,IF(Businesses!B3995="","N/A",IF(ISNUMBER(Businesses!B3995),Businesses!B3995,0)))</f>
        <v>N/A</v>
      </c>
    </row>
    <row r="3995" spans="2:9">
      <c r="B3995" s="32" t="str">
        <f t="shared" si="125"/>
        <v>N/A</v>
      </c>
      <c r="C3995" s="32" t="str">
        <f>IF(AND(Businesses!D3996="",Businesses!E3996&lt;&gt;""),0,IF(Businesses!D3996="","N/A",IF(ISNUMBER(Businesses!D3996),Businesses!D3996,0)))</f>
        <v>N/A</v>
      </c>
      <c r="D3995" s="32" t="str">
        <f>IF(Businesses!E3996="","N/A",Businesses!E3996)</f>
        <v>N/A</v>
      </c>
      <c r="E3995" s="32" t="str">
        <f>IF(Businesses!F3996="","N/A",Businesses!F3996)</f>
        <v>N/A</v>
      </c>
      <c r="F3995" s="32" t="str">
        <f t="shared" si="124"/>
        <v>N/A</v>
      </c>
      <c r="G3995" s="32" t="str">
        <f>IF(Businesses!G3996="","N/A",Businesses!G3996)</f>
        <v>N/A</v>
      </c>
      <c r="H3995" s="32" t="str">
        <f>IF(Businesses!H3996="","N/A",Businesses!H3996)</f>
        <v>N/A</v>
      </c>
      <c r="I3995" s="32" t="str">
        <f>IF(AND(Businesses!B3996="",Businesses!C3996&lt;&gt;""),0,IF(Businesses!B3996="","N/A",IF(ISNUMBER(Businesses!B3996),Businesses!B3996,0)))</f>
        <v>N/A</v>
      </c>
    </row>
    <row r="3996" spans="2:9">
      <c r="B3996" s="32" t="str">
        <f t="shared" si="125"/>
        <v>N/A</v>
      </c>
      <c r="C3996" s="32" t="str">
        <f>IF(AND(Businesses!D3997="",Businesses!E3997&lt;&gt;""),0,IF(Businesses!D3997="","N/A",IF(ISNUMBER(Businesses!D3997),Businesses!D3997,0)))</f>
        <v>N/A</v>
      </c>
      <c r="D3996" s="32" t="str">
        <f>IF(Businesses!E3997="","N/A",Businesses!E3997)</f>
        <v>N/A</v>
      </c>
      <c r="E3996" s="32" t="str">
        <f>IF(Businesses!F3997="","N/A",Businesses!F3997)</f>
        <v>N/A</v>
      </c>
      <c r="F3996" s="32" t="str">
        <f t="shared" si="124"/>
        <v>N/A</v>
      </c>
      <c r="G3996" s="32" t="str">
        <f>IF(Businesses!G3997="","N/A",Businesses!G3997)</f>
        <v>N/A</v>
      </c>
      <c r="H3996" s="32" t="str">
        <f>IF(Businesses!H3997="","N/A",Businesses!H3997)</f>
        <v>N/A</v>
      </c>
      <c r="I3996" s="32" t="str">
        <f>IF(AND(Businesses!B3997="",Businesses!C3997&lt;&gt;""),0,IF(Businesses!B3997="","N/A",IF(ISNUMBER(Businesses!B3997),Businesses!B3997,0)))</f>
        <v>N/A</v>
      </c>
    </row>
    <row r="3997" spans="2:9">
      <c r="B3997" s="32" t="str">
        <f t="shared" si="125"/>
        <v>N/A</v>
      </c>
      <c r="C3997" s="32" t="str">
        <f>IF(AND(Businesses!D3998="",Businesses!E3998&lt;&gt;""),0,IF(Businesses!D3998="","N/A",IF(ISNUMBER(Businesses!D3998),Businesses!D3998,0)))</f>
        <v>N/A</v>
      </c>
      <c r="D3997" s="32" t="str">
        <f>IF(Businesses!E3998="","N/A",Businesses!E3998)</f>
        <v>N/A</v>
      </c>
      <c r="E3997" s="32" t="str">
        <f>IF(Businesses!F3998="","N/A",Businesses!F3998)</f>
        <v>N/A</v>
      </c>
      <c r="F3997" s="32" t="str">
        <f t="shared" si="124"/>
        <v>N/A</v>
      </c>
      <c r="G3997" s="32" t="str">
        <f>IF(Businesses!G3998="","N/A",Businesses!G3998)</f>
        <v>N/A</v>
      </c>
      <c r="H3997" s="32" t="str">
        <f>IF(Businesses!H3998="","N/A",Businesses!H3998)</f>
        <v>N/A</v>
      </c>
      <c r="I3997" s="32" t="str">
        <f>IF(AND(Businesses!B3998="",Businesses!C3998&lt;&gt;""),0,IF(Businesses!B3998="","N/A",IF(ISNUMBER(Businesses!B3998),Businesses!B3998,0)))</f>
        <v>N/A</v>
      </c>
    </row>
    <row r="3998" spans="2:9">
      <c r="B3998" s="32" t="str">
        <f t="shared" si="125"/>
        <v>N/A</v>
      </c>
      <c r="C3998" s="32" t="str">
        <f>IF(AND(Businesses!D3999="",Businesses!E3999&lt;&gt;""),0,IF(Businesses!D3999="","N/A",IF(ISNUMBER(Businesses!D3999),Businesses!D3999,0)))</f>
        <v>N/A</v>
      </c>
      <c r="D3998" s="32" t="str">
        <f>IF(Businesses!E3999="","N/A",Businesses!E3999)</f>
        <v>N/A</v>
      </c>
      <c r="E3998" s="32" t="str">
        <f>IF(Businesses!F3999="","N/A",Businesses!F3999)</f>
        <v>N/A</v>
      </c>
      <c r="F3998" s="32" t="str">
        <f t="shared" si="124"/>
        <v>N/A</v>
      </c>
      <c r="G3998" s="32" t="str">
        <f>IF(Businesses!G3999="","N/A",Businesses!G3999)</f>
        <v>N/A</v>
      </c>
      <c r="H3998" s="32" t="str">
        <f>IF(Businesses!H3999="","N/A",Businesses!H3999)</f>
        <v>N/A</v>
      </c>
      <c r="I3998" s="32" t="str">
        <f>IF(AND(Businesses!B3999="",Businesses!C3999&lt;&gt;""),0,IF(Businesses!B3999="","N/A",IF(ISNUMBER(Businesses!B3999),Businesses!B3999,0)))</f>
        <v>N/A</v>
      </c>
    </row>
    <row r="3999" spans="2:9">
      <c r="B3999" s="32" t="str">
        <f t="shared" si="125"/>
        <v>N/A</v>
      </c>
      <c r="C3999" s="32" t="str">
        <f>IF(AND(Businesses!D4000="",Businesses!E4000&lt;&gt;""),0,IF(Businesses!D4000="","N/A",IF(ISNUMBER(Businesses!D4000),Businesses!D4000,0)))</f>
        <v>N/A</v>
      </c>
      <c r="D3999" s="32" t="str">
        <f>IF(Businesses!E4000="","N/A",Businesses!E4000)</f>
        <v>N/A</v>
      </c>
      <c r="E3999" s="32" t="str">
        <f>IF(Businesses!F4000="","N/A",Businesses!F4000)</f>
        <v>N/A</v>
      </c>
      <c r="F3999" s="32" t="str">
        <f t="shared" si="124"/>
        <v>N/A</v>
      </c>
      <c r="G3999" s="32" t="str">
        <f>IF(Businesses!G4000="","N/A",Businesses!G4000)</f>
        <v>N/A</v>
      </c>
      <c r="H3999" s="32" t="str">
        <f>IF(Businesses!H4000="","N/A",Businesses!H4000)</f>
        <v>N/A</v>
      </c>
      <c r="I3999" s="32" t="str">
        <f>IF(AND(Businesses!B4000="",Businesses!C4000&lt;&gt;""),0,IF(Businesses!B4000="","N/A",IF(ISNUMBER(Businesses!B4000),Businesses!B4000,0)))</f>
        <v>N/A</v>
      </c>
    </row>
    <row r="4000" spans="2:9">
      <c r="B4000" s="32" t="str">
        <f t="shared" si="125"/>
        <v>N/A</v>
      </c>
      <c r="C4000" s="32" t="str">
        <f>IF(AND(Businesses!D4001="",Businesses!E4001&lt;&gt;""),0,IF(Businesses!D4001="","N/A",IF(ISNUMBER(Businesses!D4001),Businesses!D4001,0)))</f>
        <v>N/A</v>
      </c>
      <c r="D4000" s="32" t="str">
        <f>IF(Businesses!E4001="","N/A",Businesses!E4001)</f>
        <v>N/A</v>
      </c>
      <c r="E4000" s="32" t="str">
        <f>IF(Businesses!F4001="","N/A",Businesses!F4001)</f>
        <v>N/A</v>
      </c>
      <c r="F4000" s="32" t="str">
        <f t="shared" si="124"/>
        <v>N/A</v>
      </c>
      <c r="G4000" s="32" t="str">
        <f>IF(Businesses!G4001="","N/A",Businesses!G4001)</f>
        <v>N/A</v>
      </c>
      <c r="H4000" s="32" t="str">
        <f>IF(Businesses!H4001="","N/A",Businesses!H4001)</f>
        <v>N/A</v>
      </c>
      <c r="I4000" s="32" t="str">
        <f>IF(AND(Businesses!B4001="",Businesses!C4001&lt;&gt;""),0,IF(Businesses!B4001="","N/A",IF(ISNUMBER(Businesses!B4001),Businesses!B4001,0)))</f>
        <v>N/A</v>
      </c>
    </row>
    <row r="4001" spans="2:9">
      <c r="B4001" s="32" t="str">
        <f t="shared" si="125"/>
        <v>N/A</v>
      </c>
      <c r="C4001" s="32" t="str">
        <f>IF(AND(Businesses!D4002="",Businesses!E4002&lt;&gt;""),0,IF(Businesses!D4002="","N/A",IF(ISNUMBER(Businesses!D4002),Businesses!D4002,0)))</f>
        <v>N/A</v>
      </c>
      <c r="D4001" s="32" t="str">
        <f>IF(Businesses!E4002="","N/A",Businesses!E4002)</f>
        <v>N/A</v>
      </c>
      <c r="E4001" s="32" t="str">
        <f>IF(Businesses!F4002="","N/A",Businesses!F4002)</f>
        <v>N/A</v>
      </c>
      <c r="F4001" s="32" t="str">
        <f t="shared" si="124"/>
        <v>N/A</v>
      </c>
      <c r="G4001" s="32" t="str">
        <f>IF(Businesses!G4002="","N/A",Businesses!G4002)</f>
        <v>N/A</v>
      </c>
      <c r="H4001" s="32" t="str">
        <f>IF(Businesses!H4002="","N/A",Businesses!H4002)</f>
        <v>N/A</v>
      </c>
      <c r="I4001" s="32" t="str">
        <f>IF(AND(Businesses!B4002="",Businesses!C4002&lt;&gt;""),0,IF(Businesses!B4002="","N/A",IF(ISNUMBER(Businesses!B4002),Businesses!B4002,0)))</f>
        <v>N/A</v>
      </c>
    </row>
    <row r="4002" spans="2:9">
      <c r="B4002" s="32" t="str">
        <f t="shared" si="125"/>
        <v>N/A</v>
      </c>
      <c r="C4002" s="32" t="str">
        <f>IF(AND(Businesses!D4003="",Businesses!E4003&lt;&gt;""),0,IF(Businesses!D4003="","N/A",IF(ISNUMBER(Businesses!D4003),Businesses!D4003,0)))</f>
        <v>N/A</v>
      </c>
      <c r="D4002" s="32" t="str">
        <f>IF(Businesses!E4003="","N/A",Businesses!E4003)</f>
        <v>N/A</v>
      </c>
      <c r="E4002" s="32" t="str">
        <f>IF(Businesses!F4003="","N/A",Businesses!F4003)</f>
        <v>N/A</v>
      </c>
      <c r="F4002" s="32" t="str">
        <f t="shared" si="124"/>
        <v>N/A</v>
      </c>
      <c r="G4002" s="32" t="str">
        <f>IF(Businesses!G4003="","N/A",Businesses!G4003)</f>
        <v>N/A</v>
      </c>
      <c r="H4002" s="32" t="str">
        <f>IF(Businesses!H4003="","N/A",Businesses!H4003)</f>
        <v>N/A</v>
      </c>
      <c r="I4002" s="32" t="str">
        <f>IF(AND(Businesses!B4003="",Businesses!C4003&lt;&gt;""),0,IF(Businesses!B4003="","N/A",IF(ISNUMBER(Businesses!B4003),Businesses!B4003,0)))</f>
        <v>N/A</v>
      </c>
    </row>
    <row r="4003" spans="2:9">
      <c r="B4003" s="32" t="str">
        <f t="shared" si="125"/>
        <v>N/A</v>
      </c>
      <c r="C4003" s="32" t="str">
        <f>IF(AND(Businesses!D4004="",Businesses!E4004&lt;&gt;""),0,IF(Businesses!D4004="","N/A",IF(ISNUMBER(Businesses!D4004),Businesses!D4004,0)))</f>
        <v>N/A</v>
      </c>
      <c r="D4003" s="32" t="str">
        <f>IF(Businesses!E4004="","N/A",Businesses!E4004)</f>
        <v>N/A</v>
      </c>
      <c r="E4003" s="32" t="str">
        <f>IF(Businesses!F4004="","N/A",Businesses!F4004)</f>
        <v>N/A</v>
      </c>
      <c r="F4003" s="32" t="str">
        <f t="shared" si="124"/>
        <v>N/A</v>
      </c>
      <c r="G4003" s="32" t="str">
        <f>IF(Businesses!G4004="","N/A",Businesses!G4004)</f>
        <v>N/A</v>
      </c>
      <c r="H4003" s="32" t="str">
        <f>IF(Businesses!H4004="","N/A",Businesses!H4004)</f>
        <v>N/A</v>
      </c>
      <c r="I4003" s="32" t="str">
        <f>IF(AND(Businesses!B4004="",Businesses!C4004&lt;&gt;""),0,IF(Businesses!B4004="","N/A",IF(ISNUMBER(Businesses!B4004),Businesses!B4004,0)))</f>
        <v>N/A</v>
      </c>
    </row>
    <row r="4004" spans="2:9">
      <c r="B4004" s="32" t="str">
        <f t="shared" si="125"/>
        <v>N/A</v>
      </c>
      <c r="C4004" s="32" t="str">
        <f>IF(AND(Businesses!D4005="",Businesses!E4005&lt;&gt;""),0,IF(Businesses!D4005="","N/A",IF(ISNUMBER(Businesses!D4005),Businesses!D4005,0)))</f>
        <v>N/A</v>
      </c>
      <c r="D4004" s="32" t="str">
        <f>IF(Businesses!E4005="","N/A",Businesses!E4005)</f>
        <v>N/A</v>
      </c>
      <c r="E4004" s="32" t="str">
        <f>IF(Businesses!F4005="","N/A",Businesses!F4005)</f>
        <v>N/A</v>
      </c>
      <c r="F4004" s="32" t="str">
        <f t="shared" si="124"/>
        <v>N/A</v>
      </c>
      <c r="G4004" s="32" t="str">
        <f>IF(Businesses!G4005="","N/A",Businesses!G4005)</f>
        <v>N/A</v>
      </c>
      <c r="H4004" s="32" t="str">
        <f>IF(Businesses!H4005="","N/A",Businesses!H4005)</f>
        <v>N/A</v>
      </c>
      <c r="I4004" s="32" t="str">
        <f>IF(AND(Businesses!B4005="",Businesses!C4005&lt;&gt;""),0,IF(Businesses!B4005="","N/A",IF(ISNUMBER(Businesses!B4005),Businesses!B4005,0)))</f>
        <v>N/A</v>
      </c>
    </row>
    <row r="4005" spans="2:9">
      <c r="B4005" s="32" t="str">
        <f t="shared" si="125"/>
        <v>N/A</v>
      </c>
      <c r="C4005" s="32" t="str">
        <f>IF(AND(Businesses!D4006="",Businesses!E4006&lt;&gt;""),0,IF(Businesses!D4006="","N/A",IF(ISNUMBER(Businesses!D4006),Businesses!D4006,0)))</f>
        <v>N/A</v>
      </c>
      <c r="D4005" s="32" t="str">
        <f>IF(Businesses!E4006="","N/A",Businesses!E4006)</f>
        <v>N/A</v>
      </c>
      <c r="E4005" s="32" t="str">
        <f>IF(Businesses!F4006="","N/A",Businesses!F4006)</f>
        <v>N/A</v>
      </c>
      <c r="F4005" s="32" t="str">
        <f t="shared" si="124"/>
        <v>N/A</v>
      </c>
      <c r="G4005" s="32" t="str">
        <f>IF(Businesses!G4006="","N/A",Businesses!G4006)</f>
        <v>N/A</v>
      </c>
      <c r="H4005" s="32" t="str">
        <f>IF(Businesses!H4006="","N/A",Businesses!H4006)</f>
        <v>N/A</v>
      </c>
      <c r="I4005" s="32" t="str">
        <f>IF(AND(Businesses!B4006="",Businesses!C4006&lt;&gt;""),0,IF(Businesses!B4006="","N/A",IF(ISNUMBER(Businesses!B4006),Businesses!B4006,0)))</f>
        <v>N/A</v>
      </c>
    </row>
    <row r="4006" spans="2:9">
      <c r="B4006" s="32" t="str">
        <f t="shared" si="125"/>
        <v>N/A</v>
      </c>
      <c r="C4006" s="32" t="str">
        <f>IF(AND(Businesses!D4007="",Businesses!E4007&lt;&gt;""),0,IF(Businesses!D4007="","N/A",IF(ISNUMBER(Businesses!D4007),Businesses!D4007,0)))</f>
        <v>N/A</v>
      </c>
      <c r="D4006" s="32" t="str">
        <f>IF(Businesses!E4007="","N/A",Businesses!E4007)</f>
        <v>N/A</v>
      </c>
      <c r="E4006" s="32" t="str">
        <f>IF(Businesses!F4007="","N/A",Businesses!F4007)</f>
        <v>N/A</v>
      </c>
      <c r="F4006" s="32" t="str">
        <f t="shared" si="124"/>
        <v>N/A</v>
      </c>
      <c r="G4006" s="32" t="str">
        <f>IF(Businesses!G4007="","N/A",Businesses!G4007)</f>
        <v>N/A</v>
      </c>
      <c r="H4006" s="32" t="str">
        <f>IF(Businesses!H4007="","N/A",Businesses!H4007)</f>
        <v>N/A</v>
      </c>
      <c r="I4006" s="32" t="str">
        <f>IF(AND(Businesses!B4007="",Businesses!C4007&lt;&gt;""),0,IF(Businesses!B4007="","N/A",IF(ISNUMBER(Businesses!B4007),Businesses!B4007,0)))</f>
        <v>N/A</v>
      </c>
    </row>
    <row r="4007" spans="2:9">
      <c r="B4007" s="32" t="str">
        <f t="shared" si="125"/>
        <v>N/A</v>
      </c>
      <c r="C4007" s="32" t="str">
        <f>IF(AND(Businesses!D4008="",Businesses!E4008&lt;&gt;""),0,IF(Businesses!D4008="","N/A",IF(ISNUMBER(Businesses!D4008),Businesses!D4008,0)))</f>
        <v>N/A</v>
      </c>
      <c r="D4007" s="32" t="str">
        <f>IF(Businesses!E4008="","N/A",Businesses!E4008)</f>
        <v>N/A</v>
      </c>
      <c r="E4007" s="32" t="str">
        <f>IF(Businesses!F4008="","N/A",Businesses!F4008)</f>
        <v>N/A</v>
      </c>
      <c r="F4007" s="32" t="str">
        <f t="shared" si="124"/>
        <v>N/A</v>
      </c>
      <c r="G4007" s="32" t="str">
        <f>IF(Businesses!G4008="","N/A",Businesses!G4008)</f>
        <v>N/A</v>
      </c>
      <c r="H4007" s="32" t="str">
        <f>IF(Businesses!H4008="","N/A",Businesses!H4008)</f>
        <v>N/A</v>
      </c>
      <c r="I4007" s="32" t="str">
        <f>IF(AND(Businesses!B4008="",Businesses!C4008&lt;&gt;""),0,IF(Businesses!B4008="","N/A",IF(ISNUMBER(Businesses!B4008),Businesses!B4008,0)))</f>
        <v>N/A</v>
      </c>
    </row>
    <row r="4008" spans="2:9">
      <c r="B4008" s="32" t="str">
        <f t="shared" si="125"/>
        <v>N/A</v>
      </c>
      <c r="C4008" s="32" t="str">
        <f>IF(AND(Businesses!D4009="",Businesses!E4009&lt;&gt;""),0,IF(Businesses!D4009="","N/A",IF(ISNUMBER(Businesses!D4009),Businesses!D4009,0)))</f>
        <v>N/A</v>
      </c>
      <c r="D4008" s="32" t="str">
        <f>IF(Businesses!E4009="","N/A",Businesses!E4009)</f>
        <v>N/A</v>
      </c>
      <c r="E4008" s="32" t="str">
        <f>IF(Businesses!F4009="","N/A",Businesses!F4009)</f>
        <v>N/A</v>
      </c>
      <c r="F4008" s="32" t="str">
        <f t="shared" si="124"/>
        <v>N/A</v>
      </c>
      <c r="G4008" s="32" t="str">
        <f>IF(Businesses!G4009="","N/A",Businesses!G4009)</f>
        <v>N/A</v>
      </c>
      <c r="H4008" s="32" t="str">
        <f>IF(Businesses!H4009="","N/A",Businesses!H4009)</f>
        <v>N/A</v>
      </c>
      <c r="I4008" s="32" t="str">
        <f>IF(AND(Businesses!B4009="",Businesses!C4009&lt;&gt;""),0,IF(Businesses!B4009="","N/A",IF(ISNUMBER(Businesses!B4009),Businesses!B4009,0)))</f>
        <v>N/A</v>
      </c>
    </row>
    <row r="4009" spans="2:9">
      <c r="B4009" s="32" t="str">
        <f t="shared" si="125"/>
        <v>N/A</v>
      </c>
      <c r="C4009" s="32" t="str">
        <f>IF(AND(Businesses!D4010="",Businesses!E4010&lt;&gt;""),0,IF(Businesses!D4010="","N/A",IF(ISNUMBER(Businesses!D4010),Businesses!D4010,0)))</f>
        <v>N/A</v>
      </c>
      <c r="D4009" s="32" t="str">
        <f>IF(Businesses!E4010="","N/A",Businesses!E4010)</f>
        <v>N/A</v>
      </c>
      <c r="E4009" s="32" t="str">
        <f>IF(Businesses!F4010="","N/A",Businesses!F4010)</f>
        <v>N/A</v>
      </c>
      <c r="F4009" s="32" t="str">
        <f t="shared" si="124"/>
        <v>N/A</v>
      </c>
      <c r="G4009" s="32" t="str">
        <f>IF(Businesses!G4010="","N/A",Businesses!G4010)</f>
        <v>N/A</v>
      </c>
      <c r="H4009" s="32" t="str">
        <f>IF(Businesses!H4010="","N/A",Businesses!H4010)</f>
        <v>N/A</v>
      </c>
      <c r="I4009" s="32" t="str">
        <f>IF(AND(Businesses!B4010="",Businesses!C4010&lt;&gt;""),0,IF(Businesses!B4010="","N/A",IF(ISNUMBER(Businesses!B4010),Businesses!B4010,0)))</f>
        <v>N/A</v>
      </c>
    </row>
    <row r="4010" spans="2:9">
      <c r="B4010" s="32" t="str">
        <f t="shared" si="125"/>
        <v>N/A</v>
      </c>
      <c r="C4010" s="32" t="str">
        <f>IF(AND(Businesses!D4011="",Businesses!E4011&lt;&gt;""),0,IF(Businesses!D4011="","N/A",IF(ISNUMBER(Businesses!D4011),Businesses!D4011,0)))</f>
        <v>N/A</v>
      </c>
      <c r="D4010" s="32" t="str">
        <f>IF(Businesses!E4011="","N/A",Businesses!E4011)</f>
        <v>N/A</v>
      </c>
      <c r="E4010" s="32" t="str">
        <f>IF(Businesses!F4011="","N/A",Businesses!F4011)</f>
        <v>N/A</v>
      </c>
      <c r="F4010" s="32" t="str">
        <f t="shared" si="124"/>
        <v>N/A</v>
      </c>
      <c r="G4010" s="32" t="str">
        <f>IF(Businesses!G4011="","N/A",Businesses!G4011)</f>
        <v>N/A</v>
      </c>
      <c r="H4010" s="32" t="str">
        <f>IF(Businesses!H4011="","N/A",Businesses!H4011)</f>
        <v>N/A</v>
      </c>
      <c r="I4010" s="32" t="str">
        <f>IF(AND(Businesses!B4011="",Businesses!C4011&lt;&gt;""),0,IF(Businesses!B4011="","N/A",IF(ISNUMBER(Businesses!B4011),Businesses!B4011,0)))</f>
        <v>N/A</v>
      </c>
    </row>
    <row r="4011" spans="2:9">
      <c r="B4011" s="32" t="str">
        <f t="shared" si="125"/>
        <v>N/A</v>
      </c>
      <c r="C4011" s="32" t="str">
        <f>IF(AND(Businesses!D4012="",Businesses!E4012&lt;&gt;""),0,IF(Businesses!D4012="","N/A",IF(ISNUMBER(Businesses!D4012),Businesses!D4012,0)))</f>
        <v>N/A</v>
      </c>
      <c r="D4011" s="32" t="str">
        <f>IF(Businesses!E4012="","N/A",Businesses!E4012)</f>
        <v>N/A</v>
      </c>
      <c r="E4011" s="32" t="str">
        <f>IF(Businesses!F4012="","N/A",Businesses!F4012)</f>
        <v>N/A</v>
      </c>
      <c r="F4011" s="32" t="str">
        <f t="shared" si="124"/>
        <v>N/A</v>
      </c>
      <c r="G4011" s="32" t="str">
        <f>IF(Businesses!G4012="","N/A",Businesses!G4012)</f>
        <v>N/A</v>
      </c>
      <c r="H4011" s="32" t="str">
        <f>IF(Businesses!H4012="","N/A",Businesses!H4012)</f>
        <v>N/A</v>
      </c>
      <c r="I4011" s="32" t="str">
        <f>IF(AND(Businesses!B4012="",Businesses!C4012&lt;&gt;""),0,IF(Businesses!B4012="","N/A",IF(ISNUMBER(Businesses!B4012),Businesses!B4012,0)))</f>
        <v>N/A</v>
      </c>
    </row>
    <row r="4012" spans="2:9">
      <c r="B4012" s="32" t="str">
        <f t="shared" si="125"/>
        <v>N/A</v>
      </c>
      <c r="C4012" s="32" t="str">
        <f>IF(AND(Businesses!D4013="",Businesses!E4013&lt;&gt;""),0,IF(Businesses!D4013="","N/A",IF(ISNUMBER(Businesses!D4013),Businesses!D4013,0)))</f>
        <v>N/A</v>
      </c>
      <c r="D4012" s="32" t="str">
        <f>IF(Businesses!E4013="","N/A",Businesses!E4013)</f>
        <v>N/A</v>
      </c>
      <c r="E4012" s="32" t="str">
        <f>IF(Businesses!F4013="","N/A",Businesses!F4013)</f>
        <v>N/A</v>
      </c>
      <c r="F4012" s="32" t="str">
        <f t="shared" si="124"/>
        <v>N/A</v>
      </c>
      <c r="G4012" s="32" t="str">
        <f>IF(Businesses!G4013="","N/A",Businesses!G4013)</f>
        <v>N/A</v>
      </c>
      <c r="H4012" s="32" t="str">
        <f>IF(Businesses!H4013="","N/A",Businesses!H4013)</f>
        <v>N/A</v>
      </c>
      <c r="I4012" s="32" t="str">
        <f>IF(AND(Businesses!B4013="",Businesses!C4013&lt;&gt;""),0,IF(Businesses!B4013="","N/A",IF(ISNUMBER(Businesses!B4013),Businesses!B4013,0)))</f>
        <v>N/A</v>
      </c>
    </row>
    <row r="4013" spans="2:9">
      <c r="B4013" s="32" t="str">
        <f t="shared" si="125"/>
        <v>N/A</v>
      </c>
      <c r="C4013" s="32" t="str">
        <f>IF(AND(Businesses!D4014="",Businesses!E4014&lt;&gt;""),0,IF(Businesses!D4014="","N/A",IF(ISNUMBER(Businesses!D4014),Businesses!D4014,0)))</f>
        <v>N/A</v>
      </c>
      <c r="D4013" s="32" t="str">
        <f>IF(Businesses!E4014="","N/A",Businesses!E4014)</f>
        <v>N/A</v>
      </c>
      <c r="E4013" s="32" t="str">
        <f>IF(Businesses!F4014="","N/A",Businesses!F4014)</f>
        <v>N/A</v>
      </c>
      <c r="F4013" s="32" t="str">
        <f t="shared" si="124"/>
        <v>N/A</v>
      </c>
      <c r="G4013" s="32" t="str">
        <f>IF(Businesses!G4014="","N/A",Businesses!G4014)</f>
        <v>N/A</v>
      </c>
      <c r="H4013" s="32" t="str">
        <f>IF(Businesses!H4014="","N/A",Businesses!H4014)</f>
        <v>N/A</v>
      </c>
      <c r="I4013" s="32" t="str">
        <f>IF(AND(Businesses!B4014="",Businesses!C4014&lt;&gt;""),0,IF(Businesses!B4014="","N/A",IF(ISNUMBER(Businesses!B4014),Businesses!B4014,0)))</f>
        <v>N/A</v>
      </c>
    </row>
    <row r="4014" spans="2:9">
      <c r="B4014" s="32" t="str">
        <f t="shared" si="125"/>
        <v>N/A</v>
      </c>
      <c r="C4014" s="32" t="str">
        <f>IF(AND(Businesses!D4015="",Businesses!E4015&lt;&gt;""),0,IF(Businesses!D4015="","N/A",IF(ISNUMBER(Businesses!D4015),Businesses!D4015,0)))</f>
        <v>N/A</v>
      </c>
      <c r="D4014" s="32" t="str">
        <f>IF(Businesses!E4015="","N/A",Businesses!E4015)</f>
        <v>N/A</v>
      </c>
      <c r="E4014" s="32" t="str">
        <f>IF(Businesses!F4015="","N/A",Businesses!F4015)</f>
        <v>N/A</v>
      </c>
      <c r="F4014" s="32" t="str">
        <f t="shared" si="124"/>
        <v>N/A</v>
      </c>
      <c r="G4014" s="32" t="str">
        <f>IF(Businesses!G4015="","N/A",Businesses!G4015)</f>
        <v>N/A</v>
      </c>
      <c r="H4014" s="32" t="str">
        <f>IF(Businesses!H4015="","N/A",Businesses!H4015)</f>
        <v>N/A</v>
      </c>
      <c r="I4014" s="32" t="str">
        <f>IF(AND(Businesses!B4015="",Businesses!C4015&lt;&gt;""),0,IF(Businesses!B4015="","N/A",IF(ISNUMBER(Businesses!B4015),Businesses!B4015,0)))</f>
        <v>N/A</v>
      </c>
    </row>
    <row r="4015" spans="2:9">
      <c r="B4015" s="32" t="str">
        <f t="shared" si="125"/>
        <v>N/A</v>
      </c>
      <c r="C4015" s="32" t="str">
        <f>IF(AND(Businesses!D4016="",Businesses!E4016&lt;&gt;""),0,IF(Businesses!D4016="","N/A",IF(ISNUMBER(Businesses!D4016),Businesses!D4016,0)))</f>
        <v>N/A</v>
      </c>
      <c r="D4015" s="32" t="str">
        <f>IF(Businesses!E4016="","N/A",Businesses!E4016)</f>
        <v>N/A</v>
      </c>
      <c r="E4015" s="32" t="str">
        <f>IF(Businesses!F4016="","N/A",Businesses!F4016)</f>
        <v>N/A</v>
      </c>
      <c r="F4015" s="32" t="str">
        <f t="shared" si="124"/>
        <v>N/A</v>
      </c>
      <c r="G4015" s="32" t="str">
        <f>IF(Businesses!G4016="","N/A",Businesses!G4016)</f>
        <v>N/A</v>
      </c>
      <c r="H4015" s="32" t="str">
        <f>IF(Businesses!H4016="","N/A",Businesses!H4016)</f>
        <v>N/A</v>
      </c>
      <c r="I4015" s="32" t="str">
        <f>IF(AND(Businesses!B4016="",Businesses!C4016&lt;&gt;""),0,IF(Businesses!B4016="","N/A",IF(ISNUMBER(Businesses!B4016),Businesses!B4016,0)))</f>
        <v>N/A</v>
      </c>
    </row>
    <row r="4016" spans="2:9">
      <c r="B4016" s="32" t="str">
        <f t="shared" si="125"/>
        <v>N/A</v>
      </c>
      <c r="C4016" s="32" t="str">
        <f>IF(AND(Businesses!D4017="",Businesses!E4017&lt;&gt;""),0,IF(Businesses!D4017="","N/A",IF(ISNUMBER(Businesses!D4017),Businesses!D4017,0)))</f>
        <v>N/A</v>
      </c>
      <c r="D4016" s="32" t="str">
        <f>IF(Businesses!E4017="","N/A",Businesses!E4017)</f>
        <v>N/A</v>
      </c>
      <c r="E4016" s="32" t="str">
        <f>IF(Businesses!F4017="","N/A",Businesses!F4017)</f>
        <v>N/A</v>
      </c>
      <c r="F4016" s="32" t="str">
        <f t="shared" si="124"/>
        <v>N/A</v>
      </c>
      <c r="G4016" s="32" t="str">
        <f>IF(Businesses!G4017="","N/A",Businesses!G4017)</f>
        <v>N/A</v>
      </c>
      <c r="H4016" s="32" t="str">
        <f>IF(Businesses!H4017="","N/A",Businesses!H4017)</f>
        <v>N/A</v>
      </c>
      <c r="I4016" s="32" t="str">
        <f>IF(AND(Businesses!B4017="",Businesses!C4017&lt;&gt;""),0,IF(Businesses!B4017="","N/A",IF(ISNUMBER(Businesses!B4017),Businesses!B4017,0)))</f>
        <v>N/A</v>
      </c>
    </row>
    <row r="4017" spans="2:9">
      <c r="B4017" s="32" t="str">
        <f t="shared" si="125"/>
        <v>N/A</v>
      </c>
      <c r="C4017" s="32" t="str">
        <f>IF(AND(Businesses!D4018="",Businesses!E4018&lt;&gt;""),0,IF(Businesses!D4018="","N/A",IF(ISNUMBER(Businesses!D4018),Businesses!D4018,0)))</f>
        <v>N/A</v>
      </c>
      <c r="D4017" s="32" t="str">
        <f>IF(Businesses!E4018="","N/A",Businesses!E4018)</f>
        <v>N/A</v>
      </c>
      <c r="E4017" s="32" t="str">
        <f>IF(Businesses!F4018="","N/A",Businesses!F4018)</f>
        <v>N/A</v>
      </c>
      <c r="F4017" s="32" t="str">
        <f t="shared" si="124"/>
        <v>N/A</v>
      </c>
      <c r="G4017" s="32" t="str">
        <f>IF(Businesses!G4018="","N/A",Businesses!G4018)</f>
        <v>N/A</v>
      </c>
      <c r="H4017" s="32" t="str">
        <f>IF(Businesses!H4018="","N/A",Businesses!H4018)</f>
        <v>N/A</v>
      </c>
      <c r="I4017" s="32" t="str">
        <f>IF(AND(Businesses!B4018="",Businesses!C4018&lt;&gt;""),0,IF(Businesses!B4018="","N/A",IF(ISNUMBER(Businesses!B4018),Businesses!B4018,0)))</f>
        <v>N/A</v>
      </c>
    </row>
    <row r="4018" spans="2:9">
      <c r="B4018" s="32" t="str">
        <f t="shared" si="125"/>
        <v>N/A</v>
      </c>
      <c r="C4018" s="32" t="str">
        <f>IF(AND(Businesses!D4019="",Businesses!E4019&lt;&gt;""),0,IF(Businesses!D4019="","N/A",IF(ISNUMBER(Businesses!D4019),Businesses!D4019,0)))</f>
        <v>N/A</v>
      </c>
      <c r="D4018" s="32" t="str">
        <f>IF(Businesses!E4019="","N/A",Businesses!E4019)</f>
        <v>N/A</v>
      </c>
      <c r="E4018" s="32" t="str">
        <f>IF(Businesses!F4019="","N/A",Businesses!F4019)</f>
        <v>N/A</v>
      </c>
      <c r="F4018" s="32" t="str">
        <f t="shared" si="124"/>
        <v>N/A</v>
      </c>
      <c r="G4018" s="32" t="str">
        <f>IF(Businesses!G4019="","N/A",Businesses!G4019)</f>
        <v>N/A</v>
      </c>
      <c r="H4018" s="32" t="str">
        <f>IF(Businesses!H4019="","N/A",Businesses!H4019)</f>
        <v>N/A</v>
      </c>
      <c r="I4018" s="32" t="str">
        <f>IF(AND(Businesses!B4019="",Businesses!C4019&lt;&gt;""),0,IF(Businesses!B4019="","N/A",IF(ISNUMBER(Businesses!B4019),Businesses!B4019,0)))</f>
        <v>N/A</v>
      </c>
    </row>
    <row r="4019" spans="2:9">
      <c r="B4019" s="32" t="str">
        <f t="shared" si="125"/>
        <v>N/A</v>
      </c>
      <c r="C4019" s="32" t="str">
        <f>IF(AND(Businesses!D4020="",Businesses!E4020&lt;&gt;""),0,IF(Businesses!D4020="","N/A",IF(ISNUMBER(Businesses!D4020),Businesses!D4020,0)))</f>
        <v>N/A</v>
      </c>
      <c r="D4019" s="32" t="str">
        <f>IF(Businesses!E4020="","N/A",Businesses!E4020)</f>
        <v>N/A</v>
      </c>
      <c r="E4019" s="32" t="str">
        <f>IF(Businesses!F4020="","N/A",Businesses!F4020)</f>
        <v>N/A</v>
      </c>
      <c r="F4019" s="32" t="str">
        <f t="shared" si="124"/>
        <v>N/A</v>
      </c>
      <c r="G4019" s="32" t="str">
        <f>IF(Businesses!G4020="","N/A",Businesses!G4020)</f>
        <v>N/A</v>
      </c>
      <c r="H4019" s="32" t="str">
        <f>IF(Businesses!H4020="","N/A",Businesses!H4020)</f>
        <v>N/A</v>
      </c>
      <c r="I4019" s="32" t="str">
        <f>IF(AND(Businesses!B4020="",Businesses!C4020&lt;&gt;""),0,IF(Businesses!B4020="","N/A",IF(ISNUMBER(Businesses!B4020),Businesses!B4020,0)))</f>
        <v>N/A</v>
      </c>
    </row>
    <row r="4020" spans="2:9">
      <c r="B4020" s="32" t="str">
        <f t="shared" si="125"/>
        <v>N/A</v>
      </c>
      <c r="C4020" s="32" t="str">
        <f>IF(AND(Businesses!D4021="",Businesses!E4021&lt;&gt;""),0,IF(Businesses!D4021="","N/A",IF(ISNUMBER(Businesses!D4021),Businesses!D4021,0)))</f>
        <v>N/A</v>
      </c>
      <c r="D4020" s="32" t="str">
        <f>IF(Businesses!E4021="","N/A",Businesses!E4021)</f>
        <v>N/A</v>
      </c>
      <c r="E4020" s="32" t="str">
        <f>IF(Businesses!F4021="","N/A",Businesses!F4021)</f>
        <v>N/A</v>
      </c>
      <c r="F4020" s="32" t="str">
        <f t="shared" si="124"/>
        <v>N/A</v>
      </c>
      <c r="G4020" s="32" t="str">
        <f>IF(Businesses!G4021="","N/A",Businesses!G4021)</f>
        <v>N/A</v>
      </c>
      <c r="H4020" s="32" t="str">
        <f>IF(Businesses!H4021="","N/A",Businesses!H4021)</f>
        <v>N/A</v>
      </c>
      <c r="I4020" s="32" t="str">
        <f>IF(AND(Businesses!B4021="",Businesses!C4021&lt;&gt;""),0,IF(Businesses!B4021="","N/A",IF(ISNUMBER(Businesses!B4021),Businesses!B4021,0)))</f>
        <v>N/A</v>
      </c>
    </row>
    <row r="4021" spans="2:9">
      <c r="B4021" s="32" t="str">
        <f t="shared" si="125"/>
        <v>N/A</v>
      </c>
      <c r="C4021" s="32" t="str">
        <f>IF(AND(Businesses!D4022="",Businesses!E4022&lt;&gt;""),0,IF(Businesses!D4022="","N/A",IF(ISNUMBER(Businesses!D4022),Businesses!D4022,0)))</f>
        <v>N/A</v>
      </c>
      <c r="D4021" s="32" t="str">
        <f>IF(Businesses!E4022="","N/A",Businesses!E4022)</f>
        <v>N/A</v>
      </c>
      <c r="E4021" s="32" t="str">
        <f>IF(Businesses!F4022="","N/A",Businesses!F4022)</f>
        <v>N/A</v>
      </c>
      <c r="F4021" s="32" t="str">
        <f t="shared" si="124"/>
        <v>N/A</v>
      </c>
      <c r="G4021" s="32" t="str">
        <f>IF(Businesses!G4022="","N/A",Businesses!G4022)</f>
        <v>N/A</v>
      </c>
      <c r="H4021" s="32" t="str">
        <f>IF(Businesses!H4022="","N/A",Businesses!H4022)</f>
        <v>N/A</v>
      </c>
      <c r="I4021" s="32" t="str">
        <f>IF(AND(Businesses!B4022="",Businesses!C4022&lt;&gt;""),0,IF(Businesses!B4022="","N/A",IF(ISNUMBER(Businesses!B4022),Businesses!B4022,0)))</f>
        <v>N/A</v>
      </c>
    </row>
    <row r="4022" spans="2:9">
      <c r="B4022" s="32" t="str">
        <f t="shared" si="125"/>
        <v>N/A</v>
      </c>
      <c r="C4022" s="32" t="str">
        <f>IF(AND(Businesses!D4023="",Businesses!E4023&lt;&gt;""),0,IF(Businesses!D4023="","N/A",IF(ISNUMBER(Businesses!D4023),Businesses!D4023,0)))</f>
        <v>N/A</v>
      </c>
      <c r="D4022" s="32" t="str">
        <f>IF(Businesses!E4023="","N/A",Businesses!E4023)</f>
        <v>N/A</v>
      </c>
      <c r="E4022" s="32" t="str">
        <f>IF(Businesses!F4023="","N/A",Businesses!F4023)</f>
        <v>N/A</v>
      </c>
      <c r="F4022" s="32" t="str">
        <f t="shared" si="124"/>
        <v>N/A</v>
      </c>
      <c r="G4022" s="32" t="str">
        <f>IF(Businesses!G4023="","N/A",Businesses!G4023)</f>
        <v>N/A</v>
      </c>
      <c r="H4022" s="32" t="str">
        <f>IF(Businesses!H4023="","N/A",Businesses!H4023)</f>
        <v>N/A</v>
      </c>
      <c r="I4022" s="32" t="str">
        <f>IF(AND(Businesses!B4023="",Businesses!C4023&lt;&gt;""),0,IF(Businesses!B4023="","N/A",IF(ISNUMBER(Businesses!B4023),Businesses!B4023,0)))</f>
        <v>N/A</v>
      </c>
    </row>
    <row r="4023" spans="2:9">
      <c r="B4023" s="32" t="str">
        <f t="shared" si="125"/>
        <v>N/A</v>
      </c>
      <c r="C4023" s="32" t="str">
        <f>IF(AND(Businesses!D4024="",Businesses!E4024&lt;&gt;""),0,IF(Businesses!D4024="","N/A",IF(ISNUMBER(Businesses!D4024),Businesses!D4024,0)))</f>
        <v>N/A</v>
      </c>
      <c r="D4023" s="32" t="str">
        <f>IF(Businesses!E4024="","N/A",Businesses!E4024)</f>
        <v>N/A</v>
      </c>
      <c r="E4023" s="32" t="str">
        <f>IF(Businesses!F4024="","N/A",Businesses!F4024)</f>
        <v>N/A</v>
      </c>
      <c r="F4023" s="32" t="str">
        <f t="shared" si="124"/>
        <v>N/A</v>
      </c>
      <c r="G4023" s="32" t="str">
        <f>IF(Businesses!G4024="","N/A",Businesses!G4024)</f>
        <v>N/A</v>
      </c>
      <c r="H4023" s="32" t="str">
        <f>IF(Businesses!H4024="","N/A",Businesses!H4024)</f>
        <v>N/A</v>
      </c>
      <c r="I4023" s="32" t="str">
        <f>IF(AND(Businesses!B4024="",Businesses!C4024&lt;&gt;""),0,IF(Businesses!B4024="","N/A",IF(ISNUMBER(Businesses!B4024),Businesses!B4024,0)))</f>
        <v>N/A</v>
      </c>
    </row>
    <row r="4024" spans="2:9">
      <c r="B4024" s="32" t="str">
        <f t="shared" si="125"/>
        <v>N/A</v>
      </c>
      <c r="C4024" s="32" t="str">
        <f>IF(AND(Businesses!D4025="",Businesses!E4025&lt;&gt;""),0,IF(Businesses!D4025="","N/A",IF(ISNUMBER(Businesses!D4025),Businesses!D4025,0)))</f>
        <v>N/A</v>
      </c>
      <c r="D4024" s="32" t="str">
        <f>IF(Businesses!E4025="","N/A",Businesses!E4025)</f>
        <v>N/A</v>
      </c>
      <c r="E4024" s="32" t="str">
        <f>IF(Businesses!F4025="","N/A",Businesses!F4025)</f>
        <v>N/A</v>
      </c>
      <c r="F4024" s="32" t="str">
        <f t="shared" si="124"/>
        <v>N/A</v>
      </c>
      <c r="G4024" s="32" t="str">
        <f>IF(Businesses!G4025="","N/A",Businesses!G4025)</f>
        <v>N/A</v>
      </c>
      <c r="H4024" s="32" t="str">
        <f>IF(Businesses!H4025="","N/A",Businesses!H4025)</f>
        <v>N/A</v>
      </c>
      <c r="I4024" s="32" t="str">
        <f>IF(AND(Businesses!B4025="",Businesses!C4025&lt;&gt;""),0,IF(Businesses!B4025="","N/A",IF(ISNUMBER(Businesses!B4025),Businesses!B4025,0)))</f>
        <v>N/A</v>
      </c>
    </row>
    <row r="4025" spans="2:9">
      <c r="B4025" s="32" t="str">
        <f t="shared" si="125"/>
        <v>N/A</v>
      </c>
      <c r="C4025" s="32" t="str">
        <f>IF(AND(Businesses!D4026="",Businesses!E4026&lt;&gt;""),0,IF(Businesses!D4026="","N/A",IF(ISNUMBER(Businesses!D4026),Businesses!D4026,0)))</f>
        <v>N/A</v>
      </c>
      <c r="D4025" s="32" t="str">
        <f>IF(Businesses!E4026="","N/A",Businesses!E4026)</f>
        <v>N/A</v>
      </c>
      <c r="E4025" s="32" t="str">
        <f>IF(Businesses!F4026="","N/A",Businesses!F4026)</f>
        <v>N/A</v>
      </c>
      <c r="F4025" s="32" t="str">
        <f t="shared" si="124"/>
        <v>N/A</v>
      </c>
      <c r="G4025" s="32" t="str">
        <f>IF(Businesses!G4026="","N/A",Businesses!G4026)</f>
        <v>N/A</v>
      </c>
      <c r="H4025" s="32" t="str">
        <f>IF(Businesses!H4026="","N/A",Businesses!H4026)</f>
        <v>N/A</v>
      </c>
      <c r="I4025" s="32" t="str">
        <f>IF(AND(Businesses!B4026="",Businesses!C4026&lt;&gt;""),0,IF(Businesses!B4026="","N/A",IF(ISNUMBER(Businesses!B4026),Businesses!B4026,0)))</f>
        <v>N/A</v>
      </c>
    </row>
    <row r="4026" spans="2:9">
      <c r="B4026" s="32" t="str">
        <f t="shared" si="125"/>
        <v>N/A</v>
      </c>
      <c r="C4026" s="32" t="str">
        <f>IF(AND(Businesses!D4027="",Businesses!E4027&lt;&gt;""),0,IF(Businesses!D4027="","N/A",IF(ISNUMBER(Businesses!D4027),Businesses!D4027,0)))</f>
        <v>N/A</v>
      </c>
      <c r="D4026" s="32" t="str">
        <f>IF(Businesses!E4027="","N/A",Businesses!E4027)</f>
        <v>N/A</v>
      </c>
      <c r="E4026" s="32" t="str">
        <f>IF(Businesses!F4027="","N/A",Businesses!F4027)</f>
        <v>N/A</v>
      </c>
      <c r="F4026" s="32" t="str">
        <f t="shared" si="124"/>
        <v>N/A</v>
      </c>
      <c r="G4026" s="32" t="str">
        <f>IF(Businesses!G4027="","N/A",Businesses!G4027)</f>
        <v>N/A</v>
      </c>
      <c r="H4026" s="32" t="str">
        <f>IF(Businesses!H4027="","N/A",Businesses!H4027)</f>
        <v>N/A</v>
      </c>
      <c r="I4026" s="32" t="str">
        <f>IF(AND(Businesses!B4027="",Businesses!C4027&lt;&gt;""),0,IF(Businesses!B4027="","N/A",IF(ISNUMBER(Businesses!B4027),Businesses!B4027,0)))</f>
        <v>N/A</v>
      </c>
    </row>
    <row r="4027" spans="2:9">
      <c r="B4027" s="32" t="str">
        <f t="shared" si="125"/>
        <v>N/A</v>
      </c>
      <c r="C4027" s="32" t="str">
        <f>IF(AND(Businesses!D4028="",Businesses!E4028&lt;&gt;""),0,IF(Businesses!D4028="","N/A",IF(ISNUMBER(Businesses!D4028),Businesses!D4028,0)))</f>
        <v>N/A</v>
      </c>
      <c r="D4027" s="32" t="str">
        <f>IF(Businesses!E4028="","N/A",Businesses!E4028)</f>
        <v>N/A</v>
      </c>
      <c r="E4027" s="32" t="str">
        <f>IF(Businesses!F4028="","N/A",Businesses!F4028)</f>
        <v>N/A</v>
      </c>
      <c r="F4027" s="32" t="str">
        <f t="shared" si="124"/>
        <v>N/A</v>
      </c>
      <c r="G4027" s="32" t="str">
        <f>IF(Businesses!G4028="","N/A",Businesses!G4028)</f>
        <v>N/A</v>
      </c>
      <c r="H4027" s="32" t="str">
        <f>IF(Businesses!H4028="","N/A",Businesses!H4028)</f>
        <v>N/A</v>
      </c>
      <c r="I4027" s="32" t="str">
        <f>IF(AND(Businesses!B4028="",Businesses!C4028&lt;&gt;""),0,IF(Businesses!B4028="","N/A",IF(ISNUMBER(Businesses!B4028),Businesses!B4028,0)))</f>
        <v>N/A</v>
      </c>
    </row>
    <row r="4028" spans="2:9">
      <c r="B4028" s="32" t="str">
        <f t="shared" si="125"/>
        <v>N/A</v>
      </c>
      <c r="C4028" s="32" t="str">
        <f>IF(AND(Businesses!D4029="",Businesses!E4029&lt;&gt;""),0,IF(Businesses!D4029="","N/A",IF(ISNUMBER(Businesses!D4029),Businesses!D4029,0)))</f>
        <v>N/A</v>
      </c>
      <c r="D4028" s="32" t="str">
        <f>IF(Businesses!E4029="","N/A",Businesses!E4029)</f>
        <v>N/A</v>
      </c>
      <c r="E4028" s="32" t="str">
        <f>IF(Businesses!F4029="","N/A",Businesses!F4029)</f>
        <v>N/A</v>
      </c>
      <c r="F4028" s="32" t="str">
        <f t="shared" si="124"/>
        <v>N/A</v>
      </c>
      <c r="G4028" s="32" t="str">
        <f>IF(Businesses!G4029="","N/A",Businesses!G4029)</f>
        <v>N/A</v>
      </c>
      <c r="H4028" s="32" t="str">
        <f>IF(Businesses!H4029="","N/A",Businesses!H4029)</f>
        <v>N/A</v>
      </c>
      <c r="I4028" s="32" t="str">
        <f>IF(AND(Businesses!B4029="",Businesses!C4029&lt;&gt;""),0,IF(Businesses!B4029="","N/A",IF(ISNUMBER(Businesses!B4029),Businesses!B4029,0)))</f>
        <v>N/A</v>
      </c>
    </row>
    <row r="4029" spans="2:9">
      <c r="B4029" s="32" t="str">
        <f t="shared" si="125"/>
        <v>N/A</v>
      </c>
      <c r="C4029" s="32" t="str">
        <f>IF(AND(Businesses!D4030="",Businesses!E4030&lt;&gt;""),0,IF(Businesses!D4030="","N/A",IF(ISNUMBER(Businesses!D4030),Businesses!D4030,0)))</f>
        <v>N/A</v>
      </c>
      <c r="D4029" s="32" t="str">
        <f>IF(Businesses!E4030="","N/A",Businesses!E4030)</f>
        <v>N/A</v>
      </c>
      <c r="E4029" s="32" t="str">
        <f>IF(Businesses!F4030="","N/A",Businesses!F4030)</f>
        <v>N/A</v>
      </c>
      <c r="F4029" s="32" t="str">
        <f t="shared" si="124"/>
        <v>N/A</v>
      </c>
      <c r="G4029" s="32" t="str">
        <f>IF(Businesses!G4030="","N/A",Businesses!G4030)</f>
        <v>N/A</v>
      </c>
      <c r="H4029" s="32" t="str">
        <f>IF(Businesses!H4030="","N/A",Businesses!H4030)</f>
        <v>N/A</v>
      </c>
      <c r="I4029" s="32" t="str">
        <f>IF(AND(Businesses!B4030="",Businesses!C4030&lt;&gt;""),0,IF(Businesses!B4030="","N/A",IF(ISNUMBER(Businesses!B4030),Businesses!B4030,0)))</f>
        <v>N/A</v>
      </c>
    </row>
    <row r="4030" spans="2:9">
      <c r="B4030" s="32" t="str">
        <f t="shared" si="125"/>
        <v>N/A</v>
      </c>
      <c r="C4030" s="32" t="str">
        <f>IF(AND(Businesses!D4031="",Businesses!E4031&lt;&gt;""),0,IF(Businesses!D4031="","N/A",IF(ISNUMBER(Businesses!D4031),Businesses!D4031,0)))</f>
        <v>N/A</v>
      </c>
      <c r="D4030" s="32" t="str">
        <f>IF(Businesses!E4031="","N/A",Businesses!E4031)</f>
        <v>N/A</v>
      </c>
      <c r="E4030" s="32" t="str">
        <f>IF(Businesses!F4031="","N/A",Businesses!F4031)</f>
        <v>N/A</v>
      </c>
      <c r="F4030" s="32" t="str">
        <f t="shared" si="124"/>
        <v>N/A</v>
      </c>
      <c r="G4030" s="32" t="str">
        <f>IF(Businesses!G4031="","N/A",Businesses!G4031)</f>
        <v>N/A</v>
      </c>
      <c r="H4030" s="32" t="str">
        <f>IF(Businesses!H4031="","N/A",Businesses!H4031)</f>
        <v>N/A</v>
      </c>
      <c r="I4030" s="32" t="str">
        <f>IF(AND(Businesses!B4031="",Businesses!C4031&lt;&gt;""),0,IF(Businesses!B4031="","N/A",IF(ISNUMBER(Businesses!B4031),Businesses!B4031,0)))</f>
        <v>N/A</v>
      </c>
    </row>
    <row r="4031" spans="2:9">
      <c r="B4031" s="32" t="str">
        <f t="shared" si="125"/>
        <v>N/A</v>
      </c>
      <c r="C4031" s="32" t="str">
        <f>IF(AND(Businesses!D4032="",Businesses!E4032&lt;&gt;""),0,IF(Businesses!D4032="","N/A",IF(ISNUMBER(Businesses!D4032),Businesses!D4032,0)))</f>
        <v>N/A</v>
      </c>
      <c r="D4031" s="32" t="str">
        <f>IF(Businesses!E4032="","N/A",Businesses!E4032)</f>
        <v>N/A</v>
      </c>
      <c r="E4031" s="32" t="str">
        <f>IF(Businesses!F4032="","N/A",Businesses!F4032)</f>
        <v>N/A</v>
      </c>
      <c r="F4031" s="32" t="str">
        <f t="shared" si="124"/>
        <v>N/A</v>
      </c>
      <c r="G4031" s="32" t="str">
        <f>IF(Businesses!G4032="","N/A",Businesses!G4032)</f>
        <v>N/A</v>
      </c>
      <c r="H4031" s="32" t="str">
        <f>IF(Businesses!H4032="","N/A",Businesses!H4032)</f>
        <v>N/A</v>
      </c>
      <c r="I4031" s="32" t="str">
        <f>IF(AND(Businesses!B4032="",Businesses!C4032&lt;&gt;""),0,IF(Businesses!B4032="","N/A",IF(ISNUMBER(Businesses!B4032),Businesses!B4032,0)))</f>
        <v>N/A</v>
      </c>
    </row>
    <row r="4032" spans="2:9">
      <c r="B4032" s="32" t="str">
        <f t="shared" si="125"/>
        <v>N/A</v>
      </c>
      <c r="C4032" s="32" t="str">
        <f>IF(AND(Businesses!D4033="",Businesses!E4033&lt;&gt;""),0,IF(Businesses!D4033="","N/A",IF(ISNUMBER(Businesses!D4033),Businesses!D4033,0)))</f>
        <v>N/A</v>
      </c>
      <c r="D4032" s="32" t="str">
        <f>IF(Businesses!E4033="","N/A",Businesses!E4033)</f>
        <v>N/A</v>
      </c>
      <c r="E4032" s="32" t="str">
        <f>IF(Businesses!F4033="","N/A",Businesses!F4033)</f>
        <v>N/A</v>
      </c>
      <c r="F4032" s="32" t="str">
        <f t="shared" si="124"/>
        <v>N/A</v>
      </c>
      <c r="G4032" s="32" t="str">
        <f>IF(Businesses!G4033="","N/A",Businesses!G4033)</f>
        <v>N/A</v>
      </c>
      <c r="H4032" s="32" t="str">
        <f>IF(Businesses!H4033="","N/A",Businesses!H4033)</f>
        <v>N/A</v>
      </c>
      <c r="I4032" s="32" t="str">
        <f>IF(AND(Businesses!B4033="",Businesses!C4033&lt;&gt;""),0,IF(Businesses!B4033="","N/A",IF(ISNUMBER(Businesses!B4033),Businesses!B4033,0)))</f>
        <v>N/A</v>
      </c>
    </row>
    <row r="4033" spans="2:9">
      <c r="B4033" s="32" t="str">
        <f t="shared" si="125"/>
        <v>N/A</v>
      </c>
      <c r="C4033" s="32" t="str">
        <f>IF(AND(Businesses!D4034="",Businesses!E4034&lt;&gt;""),0,IF(Businesses!D4034="","N/A",IF(ISNUMBER(Businesses!D4034),Businesses!D4034,0)))</f>
        <v>N/A</v>
      </c>
      <c r="D4033" s="32" t="str">
        <f>IF(Businesses!E4034="","N/A",Businesses!E4034)</f>
        <v>N/A</v>
      </c>
      <c r="E4033" s="32" t="str">
        <f>IF(Businesses!F4034="","N/A",Businesses!F4034)</f>
        <v>N/A</v>
      </c>
      <c r="F4033" s="32" t="str">
        <f t="shared" si="124"/>
        <v>N/A</v>
      </c>
      <c r="G4033" s="32" t="str">
        <f>IF(Businesses!G4034="","N/A",Businesses!G4034)</f>
        <v>N/A</v>
      </c>
      <c r="H4033" s="32" t="str">
        <f>IF(Businesses!H4034="","N/A",Businesses!H4034)</f>
        <v>N/A</v>
      </c>
      <c r="I4033" s="32" t="str">
        <f>IF(AND(Businesses!B4034="",Businesses!C4034&lt;&gt;""),0,IF(Businesses!B4034="","N/A",IF(ISNUMBER(Businesses!B4034),Businesses!B4034,0)))</f>
        <v>N/A</v>
      </c>
    </row>
    <row r="4034" spans="2:9">
      <c r="B4034" s="32" t="str">
        <f t="shared" si="125"/>
        <v>N/A</v>
      </c>
      <c r="C4034" s="32" t="str">
        <f>IF(AND(Businesses!D4035="",Businesses!E4035&lt;&gt;""),0,IF(Businesses!D4035="","N/A",IF(ISNUMBER(Businesses!D4035),Businesses!D4035,0)))</f>
        <v>N/A</v>
      </c>
      <c r="D4034" s="32" t="str">
        <f>IF(Businesses!E4035="","N/A",Businesses!E4035)</f>
        <v>N/A</v>
      </c>
      <c r="E4034" s="32" t="str">
        <f>IF(Businesses!F4035="","N/A",Businesses!F4035)</f>
        <v>N/A</v>
      </c>
      <c r="F4034" s="32" t="str">
        <f t="shared" ref="F4034:F4097" si="126">IF(B4034="N/A","N/A",UPPER(TRIM(ProbuildName)))</f>
        <v>N/A</v>
      </c>
      <c r="G4034" s="32" t="str">
        <f>IF(Businesses!G4035="","N/A",Businesses!G4035)</f>
        <v>N/A</v>
      </c>
      <c r="H4034" s="32" t="str">
        <f>IF(Businesses!H4035="","N/A",Businesses!H4035)</f>
        <v>N/A</v>
      </c>
      <c r="I4034" s="32" t="str">
        <f>IF(AND(Businesses!B4035="",Businesses!C4035&lt;&gt;""),0,IF(Businesses!B4035="","N/A",IF(ISNUMBER(Businesses!B4035),Businesses!B4035,0)))</f>
        <v>N/A</v>
      </c>
    </row>
    <row r="4035" spans="2:9">
      <c r="B4035" s="32" t="str">
        <f t="shared" ref="B4035:B4098" si="127">IF(I4035="N/A","N/A","")</f>
        <v>N/A</v>
      </c>
      <c r="C4035" s="32" t="str">
        <f>IF(AND(Businesses!D4036="",Businesses!E4036&lt;&gt;""),0,IF(Businesses!D4036="","N/A",IF(ISNUMBER(Businesses!D4036),Businesses!D4036,0)))</f>
        <v>N/A</v>
      </c>
      <c r="D4035" s="32" t="str">
        <f>IF(Businesses!E4036="","N/A",Businesses!E4036)</f>
        <v>N/A</v>
      </c>
      <c r="E4035" s="32" t="str">
        <f>IF(Businesses!F4036="","N/A",Businesses!F4036)</f>
        <v>N/A</v>
      </c>
      <c r="F4035" s="32" t="str">
        <f t="shared" si="126"/>
        <v>N/A</v>
      </c>
      <c r="G4035" s="32" t="str">
        <f>IF(Businesses!G4036="","N/A",Businesses!G4036)</f>
        <v>N/A</v>
      </c>
      <c r="H4035" s="32" t="str">
        <f>IF(Businesses!H4036="","N/A",Businesses!H4036)</f>
        <v>N/A</v>
      </c>
      <c r="I4035" s="32" t="str">
        <f>IF(AND(Businesses!B4036="",Businesses!C4036&lt;&gt;""),0,IF(Businesses!B4036="","N/A",IF(ISNUMBER(Businesses!B4036),Businesses!B4036,0)))</f>
        <v>N/A</v>
      </c>
    </row>
    <row r="4036" spans="2:9">
      <c r="B4036" s="32" t="str">
        <f t="shared" si="127"/>
        <v>N/A</v>
      </c>
      <c r="C4036" s="32" t="str">
        <f>IF(AND(Businesses!D4037="",Businesses!E4037&lt;&gt;""),0,IF(Businesses!D4037="","N/A",IF(ISNUMBER(Businesses!D4037),Businesses!D4037,0)))</f>
        <v>N/A</v>
      </c>
      <c r="D4036" s="32" t="str">
        <f>IF(Businesses!E4037="","N/A",Businesses!E4037)</f>
        <v>N/A</v>
      </c>
      <c r="E4036" s="32" t="str">
        <f>IF(Businesses!F4037="","N/A",Businesses!F4037)</f>
        <v>N/A</v>
      </c>
      <c r="F4036" s="32" t="str">
        <f t="shared" si="126"/>
        <v>N/A</v>
      </c>
      <c r="G4036" s="32" t="str">
        <f>IF(Businesses!G4037="","N/A",Businesses!G4037)</f>
        <v>N/A</v>
      </c>
      <c r="H4036" s="32" t="str">
        <f>IF(Businesses!H4037="","N/A",Businesses!H4037)</f>
        <v>N/A</v>
      </c>
      <c r="I4036" s="32" t="str">
        <f>IF(AND(Businesses!B4037="",Businesses!C4037&lt;&gt;""),0,IF(Businesses!B4037="","N/A",IF(ISNUMBER(Businesses!B4037),Businesses!B4037,0)))</f>
        <v>N/A</v>
      </c>
    </row>
    <row r="4037" spans="2:9">
      <c r="B4037" s="32" t="str">
        <f t="shared" si="127"/>
        <v>N/A</v>
      </c>
      <c r="C4037" s="32" t="str">
        <f>IF(AND(Businesses!D4038="",Businesses!E4038&lt;&gt;""),0,IF(Businesses!D4038="","N/A",IF(ISNUMBER(Businesses!D4038),Businesses!D4038,0)))</f>
        <v>N/A</v>
      </c>
      <c r="D4037" s="32" t="str">
        <f>IF(Businesses!E4038="","N/A",Businesses!E4038)</f>
        <v>N/A</v>
      </c>
      <c r="E4037" s="32" t="str">
        <f>IF(Businesses!F4038="","N/A",Businesses!F4038)</f>
        <v>N/A</v>
      </c>
      <c r="F4037" s="32" t="str">
        <f t="shared" si="126"/>
        <v>N/A</v>
      </c>
      <c r="G4037" s="32" t="str">
        <f>IF(Businesses!G4038="","N/A",Businesses!G4038)</f>
        <v>N/A</v>
      </c>
      <c r="H4037" s="32" t="str">
        <f>IF(Businesses!H4038="","N/A",Businesses!H4038)</f>
        <v>N/A</v>
      </c>
      <c r="I4037" s="32" t="str">
        <f>IF(AND(Businesses!B4038="",Businesses!C4038&lt;&gt;""),0,IF(Businesses!B4038="","N/A",IF(ISNUMBER(Businesses!B4038),Businesses!B4038,0)))</f>
        <v>N/A</v>
      </c>
    </row>
    <row r="4038" spans="2:9">
      <c r="B4038" s="32" t="str">
        <f t="shared" si="127"/>
        <v>N/A</v>
      </c>
      <c r="C4038" s="32" t="str">
        <f>IF(AND(Businesses!D4039="",Businesses!E4039&lt;&gt;""),0,IF(Businesses!D4039="","N/A",IF(ISNUMBER(Businesses!D4039),Businesses!D4039,0)))</f>
        <v>N/A</v>
      </c>
      <c r="D4038" s="32" t="str">
        <f>IF(Businesses!E4039="","N/A",Businesses!E4039)</f>
        <v>N/A</v>
      </c>
      <c r="E4038" s="32" t="str">
        <f>IF(Businesses!F4039="","N/A",Businesses!F4039)</f>
        <v>N/A</v>
      </c>
      <c r="F4038" s="32" t="str">
        <f t="shared" si="126"/>
        <v>N/A</v>
      </c>
      <c r="G4038" s="32" t="str">
        <f>IF(Businesses!G4039="","N/A",Businesses!G4039)</f>
        <v>N/A</v>
      </c>
      <c r="H4038" s="32" t="str">
        <f>IF(Businesses!H4039="","N/A",Businesses!H4039)</f>
        <v>N/A</v>
      </c>
      <c r="I4038" s="32" t="str">
        <f>IF(AND(Businesses!B4039="",Businesses!C4039&lt;&gt;""),0,IF(Businesses!B4039="","N/A",IF(ISNUMBER(Businesses!B4039),Businesses!B4039,0)))</f>
        <v>N/A</v>
      </c>
    </row>
    <row r="4039" spans="2:9">
      <c r="B4039" s="32" t="str">
        <f t="shared" si="127"/>
        <v>N/A</v>
      </c>
      <c r="C4039" s="32" t="str">
        <f>IF(AND(Businesses!D4040="",Businesses!E4040&lt;&gt;""),0,IF(Businesses!D4040="","N/A",IF(ISNUMBER(Businesses!D4040),Businesses!D4040,0)))</f>
        <v>N/A</v>
      </c>
      <c r="D4039" s="32" t="str">
        <f>IF(Businesses!E4040="","N/A",Businesses!E4040)</f>
        <v>N/A</v>
      </c>
      <c r="E4039" s="32" t="str">
        <f>IF(Businesses!F4040="","N/A",Businesses!F4040)</f>
        <v>N/A</v>
      </c>
      <c r="F4039" s="32" t="str">
        <f t="shared" si="126"/>
        <v>N/A</v>
      </c>
      <c r="G4039" s="32" t="str">
        <f>IF(Businesses!G4040="","N/A",Businesses!G4040)</f>
        <v>N/A</v>
      </c>
      <c r="H4039" s="32" t="str">
        <f>IF(Businesses!H4040="","N/A",Businesses!H4040)</f>
        <v>N/A</v>
      </c>
      <c r="I4039" s="32" t="str">
        <f>IF(AND(Businesses!B4040="",Businesses!C4040&lt;&gt;""),0,IF(Businesses!B4040="","N/A",IF(ISNUMBER(Businesses!B4040),Businesses!B4040,0)))</f>
        <v>N/A</v>
      </c>
    </row>
    <row r="4040" spans="2:9">
      <c r="B4040" s="32" t="str">
        <f t="shared" si="127"/>
        <v>N/A</v>
      </c>
      <c r="C4040" s="32" t="str">
        <f>IF(AND(Businesses!D4041="",Businesses!E4041&lt;&gt;""),0,IF(Businesses!D4041="","N/A",IF(ISNUMBER(Businesses!D4041),Businesses!D4041,0)))</f>
        <v>N/A</v>
      </c>
      <c r="D4040" s="32" t="str">
        <f>IF(Businesses!E4041="","N/A",Businesses!E4041)</f>
        <v>N/A</v>
      </c>
      <c r="E4040" s="32" t="str">
        <f>IF(Businesses!F4041="","N/A",Businesses!F4041)</f>
        <v>N/A</v>
      </c>
      <c r="F4040" s="32" t="str">
        <f t="shared" si="126"/>
        <v>N/A</v>
      </c>
      <c r="G4040" s="32" t="str">
        <f>IF(Businesses!G4041="","N/A",Businesses!G4041)</f>
        <v>N/A</v>
      </c>
      <c r="H4040" s="32" t="str">
        <f>IF(Businesses!H4041="","N/A",Businesses!H4041)</f>
        <v>N/A</v>
      </c>
      <c r="I4040" s="32" t="str">
        <f>IF(AND(Businesses!B4041="",Businesses!C4041&lt;&gt;""),0,IF(Businesses!B4041="","N/A",IF(ISNUMBER(Businesses!B4041),Businesses!B4041,0)))</f>
        <v>N/A</v>
      </c>
    </row>
    <row r="4041" spans="2:9">
      <c r="B4041" s="32" t="str">
        <f t="shared" si="127"/>
        <v>N/A</v>
      </c>
      <c r="C4041" s="32" t="str">
        <f>IF(AND(Businesses!D4042="",Businesses!E4042&lt;&gt;""),0,IF(Businesses!D4042="","N/A",IF(ISNUMBER(Businesses!D4042),Businesses!D4042,0)))</f>
        <v>N/A</v>
      </c>
      <c r="D4041" s="32" t="str">
        <f>IF(Businesses!E4042="","N/A",Businesses!E4042)</f>
        <v>N/A</v>
      </c>
      <c r="E4041" s="32" t="str">
        <f>IF(Businesses!F4042="","N/A",Businesses!F4042)</f>
        <v>N/A</v>
      </c>
      <c r="F4041" s="32" t="str">
        <f t="shared" si="126"/>
        <v>N/A</v>
      </c>
      <c r="G4041" s="32" t="str">
        <f>IF(Businesses!G4042="","N/A",Businesses!G4042)</f>
        <v>N/A</v>
      </c>
      <c r="H4041" s="32" t="str">
        <f>IF(Businesses!H4042="","N/A",Businesses!H4042)</f>
        <v>N/A</v>
      </c>
      <c r="I4041" s="32" t="str">
        <f>IF(AND(Businesses!B4042="",Businesses!C4042&lt;&gt;""),0,IF(Businesses!B4042="","N/A",IF(ISNUMBER(Businesses!B4042),Businesses!B4042,0)))</f>
        <v>N/A</v>
      </c>
    </row>
    <row r="4042" spans="2:9">
      <c r="B4042" s="32" t="str">
        <f t="shared" si="127"/>
        <v>N/A</v>
      </c>
      <c r="C4042" s="32" t="str">
        <f>IF(AND(Businesses!D4043="",Businesses!E4043&lt;&gt;""),0,IF(Businesses!D4043="","N/A",IF(ISNUMBER(Businesses!D4043),Businesses!D4043,0)))</f>
        <v>N/A</v>
      </c>
      <c r="D4042" s="32" t="str">
        <f>IF(Businesses!E4043="","N/A",Businesses!E4043)</f>
        <v>N/A</v>
      </c>
      <c r="E4042" s="32" t="str">
        <f>IF(Businesses!F4043="","N/A",Businesses!F4043)</f>
        <v>N/A</v>
      </c>
      <c r="F4042" s="32" t="str">
        <f t="shared" si="126"/>
        <v>N/A</v>
      </c>
      <c r="G4042" s="32" t="str">
        <f>IF(Businesses!G4043="","N/A",Businesses!G4043)</f>
        <v>N/A</v>
      </c>
      <c r="H4042" s="32" t="str">
        <f>IF(Businesses!H4043="","N/A",Businesses!H4043)</f>
        <v>N/A</v>
      </c>
      <c r="I4042" s="32" t="str">
        <f>IF(AND(Businesses!B4043="",Businesses!C4043&lt;&gt;""),0,IF(Businesses!B4043="","N/A",IF(ISNUMBER(Businesses!B4043),Businesses!B4043,0)))</f>
        <v>N/A</v>
      </c>
    </row>
    <row r="4043" spans="2:9">
      <c r="B4043" s="32" t="str">
        <f t="shared" si="127"/>
        <v>N/A</v>
      </c>
      <c r="C4043" s="32" t="str">
        <f>IF(AND(Businesses!D4044="",Businesses!E4044&lt;&gt;""),0,IF(Businesses!D4044="","N/A",IF(ISNUMBER(Businesses!D4044),Businesses!D4044,0)))</f>
        <v>N/A</v>
      </c>
      <c r="D4043" s="32" t="str">
        <f>IF(Businesses!E4044="","N/A",Businesses!E4044)</f>
        <v>N/A</v>
      </c>
      <c r="E4043" s="32" t="str">
        <f>IF(Businesses!F4044="","N/A",Businesses!F4044)</f>
        <v>N/A</v>
      </c>
      <c r="F4043" s="32" t="str">
        <f t="shared" si="126"/>
        <v>N/A</v>
      </c>
      <c r="G4043" s="32" t="str">
        <f>IF(Businesses!G4044="","N/A",Businesses!G4044)</f>
        <v>N/A</v>
      </c>
      <c r="H4043" s="32" t="str">
        <f>IF(Businesses!H4044="","N/A",Businesses!H4044)</f>
        <v>N/A</v>
      </c>
      <c r="I4043" s="32" t="str">
        <f>IF(AND(Businesses!B4044="",Businesses!C4044&lt;&gt;""),0,IF(Businesses!B4044="","N/A",IF(ISNUMBER(Businesses!B4044),Businesses!B4044,0)))</f>
        <v>N/A</v>
      </c>
    </row>
    <row r="4044" spans="2:9">
      <c r="B4044" s="32" t="str">
        <f t="shared" si="127"/>
        <v>N/A</v>
      </c>
      <c r="C4044" s="32" t="str">
        <f>IF(AND(Businesses!D4045="",Businesses!E4045&lt;&gt;""),0,IF(Businesses!D4045="","N/A",IF(ISNUMBER(Businesses!D4045),Businesses!D4045,0)))</f>
        <v>N/A</v>
      </c>
      <c r="D4044" s="32" t="str">
        <f>IF(Businesses!E4045="","N/A",Businesses!E4045)</f>
        <v>N/A</v>
      </c>
      <c r="E4044" s="32" t="str">
        <f>IF(Businesses!F4045="","N/A",Businesses!F4045)</f>
        <v>N/A</v>
      </c>
      <c r="F4044" s="32" t="str">
        <f t="shared" si="126"/>
        <v>N/A</v>
      </c>
      <c r="G4044" s="32" t="str">
        <f>IF(Businesses!G4045="","N/A",Businesses!G4045)</f>
        <v>N/A</v>
      </c>
      <c r="H4044" s="32" t="str">
        <f>IF(Businesses!H4045="","N/A",Businesses!H4045)</f>
        <v>N/A</v>
      </c>
      <c r="I4044" s="32" t="str">
        <f>IF(AND(Businesses!B4045="",Businesses!C4045&lt;&gt;""),0,IF(Businesses!B4045="","N/A",IF(ISNUMBER(Businesses!B4045),Businesses!B4045,0)))</f>
        <v>N/A</v>
      </c>
    </row>
    <row r="4045" spans="2:9">
      <c r="B4045" s="32" t="str">
        <f t="shared" si="127"/>
        <v>N/A</v>
      </c>
      <c r="C4045" s="32" t="str">
        <f>IF(AND(Businesses!D4046="",Businesses!E4046&lt;&gt;""),0,IF(Businesses!D4046="","N/A",IF(ISNUMBER(Businesses!D4046),Businesses!D4046,0)))</f>
        <v>N/A</v>
      </c>
      <c r="D4045" s="32" t="str">
        <f>IF(Businesses!E4046="","N/A",Businesses!E4046)</f>
        <v>N/A</v>
      </c>
      <c r="E4045" s="32" t="str">
        <f>IF(Businesses!F4046="","N/A",Businesses!F4046)</f>
        <v>N/A</v>
      </c>
      <c r="F4045" s="32" t="str">
        <f t="shared" si="126"/>
        <v>N/A</v>
      </c>
      <c r="G4045" s="32" t="str">
        <f>IF(Businesses!G4046="","N/A",Businesses!G4046)</f>
        <v>N/A</v>
      </c>
      <c r="H4045" s="32" t="str">
        <f>IF(Businesses!H4046="","N/A",Businesses!H4046)</f>
        <v>N/A</v>
      </c>
      <c r="I4045" s="32" t="str">
        <f>IF(AND(Businesses!B4046="",Businesses!C4046&lt;&gt;""),0,IF(Businesses!B4046="","N/A",IF(ISNUMBER(Businesses!B4046),Businesses!B4046,0)))</f>
        <v>N/A</v>
      </c>
    </row>
    <row r="4046" spans="2:9">
      <c r="B4046" s="32" t="str">
        <f t="shared" si="127"/>
        <v>N/A</v>
      </c>
      <c r="C4046" s="32" t="str">
        <f>IF(AND(Businesses!D4047="",Businesses!E4047&lt;&gt;""),0,IF(Businesses!D4047="","N/A",IF(ISNUMBER(Businesses!D4047),Businesses!D4047,0)))</f>
        <v>N/A</v>
      </c>
      <c r="D4046" s="32" t="str">
        <f>IF(Businesses!E4047="","N/A",Businesses!E4047)</f>
        <v>N/A</v>
      </c>
      <c r="E4046" s="32" t="str">
        <f>IF(Businesses!F4047="","N/A",Businesses!F4047)</f>
        <v>N/A</v>
      </c>
      <c r="F4046" s="32" t="str">
        <f t="shared" si="126"/>
        <v>N/A</v>
      </c>
      <c r="G4046" s="32" t="str">
        <f>IF(Businesses!G4047="","N/A",Businesses!G4047)</f>
        <v>N/A</v>
      </c>
      <c r="H4046" s="32" t="str">
        <f>IF(Businesses!H4047="","N/A",Businesses!H4047)</f>
        <v>N/A</v>
      </c>
      <c r="I4046" s="32" t="str">
        <f>IF(AND(Businesses!B4047="",Businesses!C4047&lt;&gt;""),0,IF(Businesses!B4047="","N/A",IF(ISNUMBER(Businesses!B4047),Businesses!B4047,0)))</f>
        <v>N/A</v>
      </c>
    </row>
    <row r="4047" spans="2:9">
      <c r="B4047" s="32" t="str">
        <f t="shared" si="127"/>
        <v>N/A</v>
      </c>
      <c r="C4047" s="32" t="str">
        <f>IF(AND(Businesses!D4048="",Businesses!E4048&lt;&gt;""),0,IF(Businesses!D4048="","N/A",IF(ISNUMBER(Businesses!D4048),Businesses!D4048,0)))</f>
        <v>N/A</v>
      </c>
      <c r="D4047" s="32" t="str">
        <f>IF(Businesses!E4048="","N/A",Businesses!E4048)</f>
        <v>N/A</v>
      </c>
      <c r="E4047" s="32" t="str">
        <f>IF(Businesses!F4048="","N/A",Businesses!F4048)</f>
        <v>N/A</v>
      </c>
      <c r="F4047" s="32" t="str">
        <f t="shared" si="126"/>
        <v>N/A</v>
      </c>
      <c r="G4047" s="32" t="str">
        <f>IF(Businesses!G4048="","N/A",Businesses!G4048)</f>
        <v>N/A</v>
      </c>
      <c r="H4047" s="32" t="str">
        <f>IF(Businesses!H4048="","N/A",Businesses!H4048)</f>
        <v>N/A</v>
      </c>
      <c r="I4047" s="32" t="str">
        <f>IF(AND(Businesses!B4048="",Businesses!C4048&lt;&gt;""),0,IF(Businesses!B4048="","N/A",IF(ISNUMBER(Businesses!B4048),Businesses!B4048,0)))</f>
        <v>N/A</v>
      </c>
    </row>
    <row r="4048" spans="2:9">
      <c r="B4048" s="32" t="str">
        <f t="shared" si="127"/>
        <v>N/A</v>
      </c>
      <c r="C4048" s="32" t="str">
        <f>IF(AND(Businesses!D4049="",Businesses!E4049&lt;&gt;""),0,IF(Businesses!D4049="","N/A",IF(ISNUMBER(Businesses!D4049),Businesses!D4049,0)))</f>
        <v>N/A</v>
      </c>
      <c r="D4048" s="32" t="str">
        <f>IF(Businesses!E4049="","N/A",Businesses!E4049)</f>
        <v>N/A</v>
      </c>
      <c r="E4048" s="32" t="str">
        <f>IF(Businesses!F4049="","N/A",Businesses!F4049)</f>
        <v>N/A</v>
      </c>
      <c r="F4048" s="32" t="str">
        <f t="shared" si="126"/>
        <v>N/A</v>
      </c>
      <c r="G4048" s="32" t="str">
        <f>IF(Businesses!G4049="","N/A",Businesses!G4049)</f>
        <v>N/A</v>
      </c>
      <c r="H4048" s="32" t="str">
        <f>IF(Businesses!H4049="","N/A",Businesses!H4049)</f>
        <v>N/A</v>
      </c>
      <c r="I4048" s="32" t="str">
        <f>IF(AND(Businesses!B4049="",Businesses!C4049&lt;&gt;""),0,IF(Businesses!B4049="","N/A",IF(ISNUMBER(Businesses!B4049),Businesses!B4049,0)))</f>
        <v>N/A</v>
      </c>
    </row>
    <row r="4049" spans="2:9">
      <c r="B4049" s="32" t="str">
        <f t="shared" si="127"/>
        <v>N/A</v>
      </c>
      <c r="C4049" s="32" t="str">
        <f>IF(AND(Businesses!D4050="",Businesses!E4050&lt;&gt;""),0,IF(Businesses!D4050="","N/A",IF(ISNUMBER(Businesses!D4050),Businesses!D4050,0)))</f>
        <v>N/A</v>
      </c>
      <c r="D4049" s="32" t="str">
        <f>IF(Businesses!E4050="","N/A",Businesses!E4050)</f>
        <v>N/A</v>
      </c>
      <c r="E4049" s="32" t="str">
        <f>IF(Businesses!F4050="","N/A",Businesses!F4050)</f>
        <v>N/A</v>
      </c>
      <c r="F4049" s="32" t="str">
        <f t="shared" si="126"/>
        <v>N/A</v>
      </c>
      <c r="G4049" s="32" t="str">
        <f>IF(Businesses!G4050="","N/A",Businesses!G4050)</f>
        <v>N/A</v>
      </c>
      <c r="H4049" s="32" t="str">
        <f>IF(Businesses!H4050="","N/A",Businesses!H4050)</f>
        <v>N/A</v>
      </c>
      <c r="I4049" s="32" t="str">
        <f>IF(AND(Businesses!B4050="",Businesses!C4050&lt;&gt;""),0,IF(Businesses!B4050="","N/A",IF(ISNUMBER(Businesses!B4050),Businesses!B4050,0)))</f>
        <v>N/A</v>
      </c>
    </row>
    <row r="4050" spans="2:9">
      <c r="B4050" s="32" t="str">
        <f t="shared" si="127"/>
        <v>N/A</v>
      </c>
      <c r="C4050" s="32" t="str">
        <f>IF(AND(Businesses!D4051="",Businesses!E4051&lt;&gt;""),0,IF(Businesses!D4051="","N/A",IF(ISNUMBER(Businesses!D4051),Businesses!D4051,0)))</f>
        <v>N/A</v>
      </c>
      <c r="D4050" s="32" t="str">
        <f>IF(Businesses!E4051="","N/A",Businesses!E4051)</f>
        <v>N/A</v>
      </c>
      <c r="E4050" s="32" t="str">
        <f>IF(Businesses!F4051="","N/A",Businesses!F4051)</f>
        <v>N/A</v>
      </c>
      <c r="F4050" s="32" t="str">
        <f t="shared" si="126"/>
        <v>N/A</v>
      </c>
      <c r="G4050" s="32" t="str">
        <f>IF(Businesses!G4051="","N/A",Businesses!G4051)</f>
        <v>N/A</v>
      </c>
      <c r="H4050" s="32" t="str">
        <f>IF(Businesses!H4051="","N/A",Businesses!H4051)</f>
        <v>N/A</v>
      </c>
      <c r="I4050" s="32" t="str">
        <f>IF(AND(Businesses!B4051="",Businesses!C4051&lt;&gt;""),0,IF(Businesses!B4051="","N/A",IF(ISNUMBER(Businesses!B4051),Businesses!B4051,0)))</f>
        <v>N/A</v>
      </c>
    </row>
    <row r="4051" spans="2:9">
      <c r="B4051" s="32" t="str">
        <f t="shared" si="127"/>
        <v>N/A</v>
      </c>
      <c r="C4051" s="32" t="str">
        <f>IF(AND(Businesses!D4052="",Businesses!E4052&lt;&gt;""),0,IF(Businesses!D4052="","N/A",IF(ISNUMBER(Businesses!D4052),Businesses!D4052,0)))</f>
        <v>N/A</v>
      </c>
      <c r="D4051" s="32" t="str">
        <f>IF(Businesses!E4052="","N/A",Businesses!E4052)</f>
        <v>N/A</v>
      </c>
      <c r="E4051" s="32" t="str">
        <f>IF(Businesses!F4052="","N/A",Businesses!F4052)</f>
        <v>N/A</v>
      </c>
      <c r="F4051" s="32" t="str">
        <f t="shared" si="126"/>
        <v>N/A</v>
      </c>
      <c r="G4051" s="32" t="str">
        <f>IF(Businesses!G4052="","N/A",Businesses!G4052)</f>
        <v>N/A</v>
      </c>
      <c r="H4051" s="32" t="str">
        <f>IF(Businesses!H4052="","N/A",Businesses!H4052)</f>
        <v>N/A</v>
      </c>
      <c r="I4051" s="32" t="str">
        <f>IF(AND(Businesses!B4052="",Businesses!C4052&lt;&gt;""),0,IF(Businesses!B4052="","N/A",IF(ISNUMBER(Businesses!B4052),Businesses!B4052,0)))</f>
        <v>N/A</v>
      </c>
    </row>
    <row r="4052" spans="2:9">
      <c r="B4052" s="32" t="str">
        <f t="shared" si="127"/>
        <v>N/A</v>
      </c>
      <c r="C4052" s="32" t="str">
        <f>IF(AND(Businesses!D4053="",Businesses!E4053&lt;&gt;""),0,IF(Businesses!D4053="","N/A",IF(ISNUMBER(Businesses!D4053),Businesses!D4053,0)))</f>
        <v>N/A</v>
      </c>
      <c r="D4052" s="32" t="str">
        <f>IF(Businesses!E4053="","N/A",Businesses!E4053)</f>
        <v>N/A</v>
      </c>
      <c r="E4052" s="32" t="str">
        <f>IF(Businesses!F4053="","N/A",Businesses!F4053)</f>
        <v>N/A</v>
      </c>
      <c r="F4052" s="32" t="str">
        <f t="shared" si="126"/>
        <v>N/A</v>
      </c>
      <c r="G4052" s="32" t="str">
        <f>IF(Businesses!G4053="","N/A",Businesses!G4053)</f>
        <v>N/A</v>
      </c>
      <c r="H4052" s="32" t="str">
        <f>IF(Businesses!H4053="","N/A",Businesses!H4053)</f>
        <v>N/A</v>
      </c>
      <c r="I4052" s="32" t="str">
        <f>IF(AND(Businesses!B4053="",Businesses!C4053&lt;&gt;""),0,IF(Businesses!B4053="","N/A",IF(ISNUMBER(Businesses!B4053),Businesses!B4053,0)))</f>
        <v>N/A</v>
      </c>
    </row>
    <row r="4053" spans="2:9">
      <c r="B4053" s="32" t="str">
        <f t="shared" si="127"/>
        <v>N/A</v>
      </c>
      <c r="C4053" s="32" t="str">
        <f>IF(AND(Businesses!D4054="",Businesses!E4054&lt;&gt;""),0,IF(Businesses!D4054="","N/A",IF(ISNUMBER(Businesses!D4054),Businesses!D4054,0)))</f>
        <v>N/A</v>
      </c>
      <c r="D4053" s="32" t="str">
        <f>IF(Businesses!E4054="","N/A",Businesses!E4054)</f>
        <v>N/A</v>
      </c>
      <c r="E4053" s="32" t="str">
        <f>IF(Businesses!F4054="","N/A",Businesses!F4054)</f>
        <v>N/A</v>
      </c>
      <c r="F4053" s="32" t="str">
        <f t="shared" si="126"/>
        <v>N/A</v>
      </c>
      <c r="G4053" s="32" t="str">
        <f>IF(Businesses!G4054="","N/A",Businesses!G4054)</f>
        <v>N/A</v>
      </c>
      <c r="H4053" s="32" t="str">
        <f>IF(Businesses!H4054="","N/A",Businesses!H4054)</f>
        <v>N/A</v>
      </c>
      <c r="I4053" s="32" t="str">
        <f>IF(AND(Businesses!B4054="",Businesses!C4054&lt;&gt;""),0,IF(Businesses!B4054="","N/A",IF(ISNUMBER(Businesses!B4054),Businesses!B4054,0)))</f>
        <v>N/A</v>
      </c>
    </row>
    <row r="4054" spans="2:9">
      <c r="B4054" s="32" t="str">
        <f t="shared" si="127"/>
        <v>N/A</v>
      </c>
      <c r="C4054" s="32" t="str">
        <f>IF(AND(Businesses!D4055="",Businesses!E4055&lt;&gt;""),0,IF(Businesses!D4055="","N/A",IF(ISNUMBER(Businesses!D4055),Businesses!D4055,0)))</f>
        <v>N/A</v>
      </c>
      <c r="D4054" s="32" t="str">
        <f>IF(Businesses!E4055="","N/A",Businesses!E4055)</f>
        <v>N/A</v>
      </c>
      <c r="E4054" s="32" t="str">
        <f>IF(Businesses!F4055="","N/A",Businesses!F4055)</f>
        <v>N/A</v>
      </c>
      <c r="F4054" s="32" t="str">
        <f t="shared" si="126"/>
        <v>N/A</v>
      </c>
      <c r="G4054" s="32" t="str">
        <f>IF(Businesses!G4055="","N/A",Businesses!G4055)</f>
        <v>N/A</v>
      </c>
      <c r="H4054" s="32" t="str">
        <f>IF(Businesses!H4055="","N/A",Businesses!H4055)</f>
        <v>N/A</v>
      </c>
      <c r="I4054" s="32" t="str">
        <f>IF(AND(Businesses!B4055="",Businesses!C4055&lt;&gt;""),0,IF(Businesses!B4055="","N/A",IF(ISNUMBER(Businesses!B4055),Businesses!B4055,0)))</f>
        <v>N/A</v>
      </c>
    </row>
    <row r="4055" spans="2:9">
      <c r="B4055" s="32" t="str">
        <f t="shared" si="127"/>
        <v>N/A</v>
      </c>
      <c r="C4055" s="32" t="str">
        <f>IF(AND(Businesses!D4056="",Businesses!E4056&lt;&gt;""),0,IF(Businesses!D4056="","N/A",IF(ISNUMBER(Businesses!D4056),Businesses!D4056,0)))</f>
        <v>N/A</v>
      </c>
      <c r="D4055" s="32" t="str">
        <f>IF(Businesses!E4056="","N/A",Businesses!E4056)</f>
        <v>N/A</v>
      </c>
      <c r="E4055" s="32" t="str">
        <f>IF(Businesses!F4056="","N/A",Businesses!F4056)</f>
        <v>N/A</v>
      </c>
      <c r="F4055" s="32" t="str">
        <f t="shared" si="126"/>
        <v>N/A</v>
      </c>
      <c r="G4055" s="32" t="str">
        <f>IF(Businesses!G4056="","N/A",Businesses!G4056)</f>
        <v>N/A</v>
      </c>
      <c r="H4055" s="32" t="str">
        <f>IF(Businesses!H4056="","N/A",Businesses!H4056)</f>
        <v>N/A</v>
      </c>
      <c r="I4055" s="32" t="str">
        <f>IF(AND(Businesses!B4056="",Businesses!C4056&lt;&gt;""),0,IF(Businesses!B4056="","N/A",IF(ISNUMBER(Businesses!B4056),Businesses!B4056,0)))</f>
        <v>N/A</v>
      </c>
    </row>
    <row r="4056" spans="2:9">
      <c r="B4056" s="32" t="str">
        <f t="shared" si="127"/>
        <v>N/A</v>
      </c>
      <c r="C4056" s="32" t="str">
        <f>IF(AND(Businesses!D4057="",Businesses!E4057&lt;&gt;""),0,IF(Businesses!D4057="","N/A",IF(ISNUMBER(Businesses!D4057),Businesses!D4057,0)))</f>
        <v>N/A</v>
      </c>
      <c r="D4056" s="32" t="str">
        <f>IF(Businesses!E4057="","N/A",Businesses!E4057)</f>
        <v>N/A</v>
      </c>
      <c r="E4056" s="32" t="str">
        <f>IF(Businesses!F4057="","N/A",Businesses!F4057)</f>
        <v>N/A</v>
      </c>
      <c r="F4056" s="32" t="str">
        <f t="shared" si="126"/>
        <v>N/A</v>
      </c>
      <c r="G4056" s="32" t="str">
        <f>IF(Businesses!G4057="","N/A",Businesses!G4057)</f>
        <v>N/A</v>
      </c>
      <c r="H4056" s="32" t="str">
        <f>IF(Businesses!H4057="","N/A",Businesses!H4057)</f>
        <v>N/A</v>
      </c>
      <c r="I4056" s="32" t="str">
        <f>IF(AND(Businesses!B4057="",Businesses!C4057&lt;&gt;""),0,IF(Businesses!B4057="","N/A",IF(ISNUMBER(Businesses!B4057),Businesses!B4057,0)))</f>
        <v>N/A</v>
      </c>
    </row>
    <row r="4057" spans="2:9">
      <c r="B4057" s="32" t="str">
        <f t="shared" si="127"/>
        <v>N/A</v>
      </c>
      <c r="C4057" s="32" t="str">
        <f>IF(AND(Businesses!D4058="",Businesses!E4058&lt;&gt;""),0,IF(Businesses!D4058="","N/A",IF(ISNUMBER(Businesses!D4058),Businesses!D4058,0)))</f>
        <v>N/A</v>
      </c>
      <c r="D4057" s="32" t="str">
        <f>IF(Businesses!E4058="","N/A",Businesses!E4058)</f>
        <v>N/A</v>
      </c>
      <c r="E4057" s="32" t="str">
        <f>IF(Businesses!F4058="","N/A",Businesses!F4058)</f>
        <v>N/A</v>
      </c>
      <c r="F4057" s="32" t="str">
        <f t="shared" si="126"/>
        <v>N/A</v>
      </c>
      <c r="G4057" s="32" t="str">
        <f>IF(Businesses!G4058="","N/A",Businesses!G4058)</f>
        <v>N/A</v>
      </c>
      <c r="H4057" s="32" t="str">
        <f>IF(Businesses!H4058="","N/A",Businesses!H4058)</f>
        <v>N/A</v>
      </c>
      <c r="I4057" s="32" t="str">
        <f>IF(AND(Businesses!B4058="",Businesses!C4058&lt;&gt;""),0,IF(Businesses!B4058="","N/A",IF(ISNUMBER(Businesses!B4058),Businesses!B4058,0)))</f>
        <v>N/A</v>
      </c>
    </row>
    <row r="4058" spans="2:9">
      <c r="B4058" s="32" t="str">
        <f t="shared" si="127"/>
        <v>N/A</v>
      </c>
      <c r="C4058" s="32" t="str">
        <f>IF(AND(Businesses!D4059="",Businesses!E4059&lt;&gt;""),0,IF(Businesses!D4059="","N/A",IF(ISNUMBER(Businesses!D4059),Businesses!D4059,0)))</f>
        <v>N/A</v>
      </c>
      <c r="D4058" s="32" t="str">
        <f>IF(Businesses!E4059="","N/A",Businesses!E4059)</f>
        <v>N/A</v>
      </c>
      <c r="E4058" s="32" t="str">
        <f>IF(Businesses!F4059="","N/A",Businesses!F4059)</f>
        <v>N/A</v>
      </c>
      <c r="F4058" s="32" t="str">
        <f t="shared" si="126"/>
        <v>N/A</v>
      </c>
      <c r="G4058" s="32" t="str">
        <f>IF(Businesses!G4059="","N/A",Businesses!G4059)</f>
        <v>N/A</v>
      </c>
      <c r="H4058" s="32" t="str">
        <f>IF(Businesses!H4059="","N/A",Businesses!H4059)</f>
        <v>N/A</v>
      </c>
      <c r="I4058" s="32" t="str">
        <f>IF(AND(Businesses!B4059="",Businesses!C4059&lt;&gt;""),0,IF(Businesses!B4059="","N/A",IF(ISNUMBER(Businesses!B4059),Businesses!B4059,0)))</f>
        <v>N/A</v>
      </c>
    </row>
    <row r="4059" spans="2:9">
      <c r="B4059" s="32" t="str">
        <f t="shared" si="127"/>
        <v>N/A</v>
      </c>
      <c r="C4059" s="32" t="str">
        <f>IF(AND(Businesses!D4060="",Businesses!E4060&lt;&gt;""),0,IF(Businesses!D4060="","N/A",IF(ISNUMBER(Businesses!D4060),Businesses!D4060,0)))</f>
        <v>N/A</v>
      </c>
      <c r="D4059" s="32" t="str">
        <f>IF(Businesses!E4060="","N/A",Businesses!E4060)</f>
        <v>N/A</v>
      </c>
      <c r="E4059" s="32" t="str">
        <f>IF(Businesses!F4060="","N/A",Businesses!F4060)</f>
        <v>N/A</v>
      </c>
      <c r="F4059" s="32" t="str">
        <f t="shared" si="126"/>
        <v>N/A</v>
      </c>
      <c r="G4059" s="32" t="str">
        <f>IF(Businesses!G4060="","N/A",Businesses!G4060)</f>
        <v>N/A</v>
      </c>
      <c r="H4059" s="32" t="str">
        <f>IF(Businesses!H4060="","N/A",Businesses!H4060)</f>
        <v>N/A</v>
      </c>
      <c r="I4059" s="32" t="str">
        <f>IF(AND(Businesses!B4060="",Businesses!C4060&lt;&gt;""),0,IF(Businesses!B4060="","N/A",IF(ISNUMBER(Businesses!B4060),Businesses!B4060,0)))</f>
        <v>N/A</v>
      </c>
    </row>
    <row r="4060" spans="2:9">
      <c r="B4060" s="32" t="str">
        <f t="shared" si="127"/>
        <v>N/A</v>
      </c>
      <c r="C4060" s="32" t="str">
        <f>IF(AND(Businesses!D4061="",Businesses!E4061&lt;&gt;""),0,IF(Businesses!D4061="","N/A",IF(ISNUMBER(Businesses!D4061),Businesses!D4061,0)))</f>
        <v>N/A</v>
      </c>
      <c r="D4060" s="32" t="str">
        <f>IF(Businesses!E4061="","N/A",Businesses!E4061)</f>
        <v>N/A</v>
      </c>
      <c r="E4060" s="32" t="str">
        <f>IF(Businesses!F4061="","N/A",Businesses!F4061)</f>
        <v>N/A</v>
      </c>
      <c r="F4060" s="32" t="str">
        <f t="shared" si="126"/>
        <v>N/A</v>
      </c>
      <c r="G4060" s="32" t="str">
        <f>IF(Businesses!G4061="","N/A",Businesses!G4061)</f>
        <v>N/A</v>
      </c>
      <c r="H4060" s="32" t="str">
        <f>IF(Businesses!H4061="","N/A",Businesses!H4061)</f>
        <v>N/A</v>
      </c>
      <c r="I4060" s="32" t="str">
        <f>IF(AND(Businesses!B4061="",Businesses!C4061&lt;&gt;""),0,IF(Businesses!B4061="","N/A",IF(ISNUMBER(Businesses!B4061),Businesses!B4061,0)))</f>
        <v>N/A</v>
      </c>
    </row>
    <row r="4061" spans="2:9">
      <c r="B4061" s="32" t="str">
        <f t="shared" si="127"/>
        <v>N/A</v>
      </c>
      <c r="C4061" s="32" t="str">
        <f>IF(AND(Businesses!D4062="",Businesses!E4062&lt;&gt;""),0,IF(Businesses!D4062="","N/A",IF(ISNUMBER(Businesses!D4062),Businesses!D4062,0)))</f>
        <v>N/A</v>
      </c>
      <c r="D4061" s="32" t="str">
        <f>IF(Businesses!E4062="","N/A",Businesses!E4062)</f>
        <v>N/A</v>
      </c>
      <c r="E4061" s="32" t="str">
        <f>IF(Businesses!F4062="","N/A",Businesses!F4062)</f>
        <v>N/A</v>
      </c>
      <c r="F4061" s="32" t="str">
        <f t="shared" si="126"/>
        <v>N/A</v>
      </c>
      <c r="G4061" s="32" t="str">
        <f>IF(Businesses!G4062="","N/A",Businesses!G4062)</f>
        <v>N/A</v>
      </c>
      <c r="H4061" s="32" t="str">
        <f>IF(Businesses!H4062="","N/A",Businesses!H4062)</f>
        <v>N/A</v>
      </c>
      <c r="I4061" s="32" t="str">
        <f>IF(AND(Businesses!B4062="",Businesses!C4062&lt;&gt;""),0,IF(Businesses!B4062="","N/A",IF(ISNUMBER(Businesses!B4062),Businesses!B4062,0)))</f>
        <v>N/A</v>
      </c>
    </row>
    <row r="4062" spans="2:9">
      <c r="B4062" s="32" t="str">
        <f t="shared" si="127"/>
        <v>N/A</v>
      </c>
      <c r="C4062" s="32" t="str">
        <f>IF(AND(Businesses!D4063="",Businesses!E4063&lt;&gt;""),0,IF(Businesses!D4063="","N/A",IF(ISNUMBER(Businesses!D4063),Businesses!D4063,0)))</f>
        <v>N/A</v>
      </c>
      <c r="D4062" s="32" t="str">
        <f>IF(Businesses!E4063="","N/A",Businesses!E4063)</f>
        <v>N/A</v>
      </c>
      <c r="E4062" s="32" t="str">
        <f>IF(Businesses!F4063="","N/A",Businesses!F4063)</f>
        <v>N/A</v>
      </c>
      <c r="F4062" s="32" t="str">
        <f t="shared" si="126"/>
        <v>N/A</v>
      </c>
      <c r="G4062" s="32" t="str">
        <f>IF(Businesses!G4063="","N/A",Businesses!G4063)</f>
        <v>N/A</v>
      </c>
      <c r="H4062" s="32" t="str">
        <f>IF(Businesses!H4063="","N/A",Businesses!H4063)</f>
        <v>N/A</v>
      </c>
      <c r="I4062" s="32" t="str">
        <f>IF(AND(Businesses!B4063="",Businesses!C4063&lt;&gt;""),0,IF(Businesses!B4063="","N/A",IF(ISNUMBER(Businesses!B4063),Businesses!B4063,0)))</f>
        <v>N/A</v>
      </c>
    </row>
    <row r="4063" spans="2:9">
      <c r="B4063" s="32" t="str">
        <f t="shared" si="127"/>
        <v>N/A</v>
      </c>
      <c r="C4063" s="32" t="str">
        <f>IF(AND(Businesses!D4064="",Businesses!E4064&lt;&gt;""),0,IF(Businesses!D4064="","N/A",IF(ISNUMBER(Businesses!D4064),Businesses!D4064,0)))</f>
        <v>N/A</v>
      </c>
      <c r="D4063" s="32" t="str">
        <f>IF(Businesses!E4064="","N/A",Businesses!E4064)</f>
        <v>N/A</v>
      </c>
      <c r="E4063" s="32" t="str">
        <f>IF(Businesses!F4064="","N/A",Businesses!F4064)</f>
        <v>N/A</v>
      </c>
      <c r="F4063" s="32" t="str">
        <f t="shared" si="126"/>
        <v>N/A</v>
      </c>
      <c r="G4063" s="32" t="str">
        <f>IF(Businesses!G4064="","N/A",Businesses!G4064)</f>
        <v>N/A</v>
      </c>
      <c r="H4063" s="32" t="str">
        <f>IF(Businesses!H4064="","N/A",Businesses!H4064)</f>
        <v>N/A</v>
      </c>
      <c r="I4063" s="32" t="str">
        <f>IF(AND(Businesses!B4064="",Businesses!C4064&lt;&gt;""),0,IF(Businesses!B4064="","N/A",IF(ISNUMBER(Businesses!B4064),Businesses!B4064,0)))</f>
        <v>N/A</v>
      </c>
    </row>
    <row r="4064" spans="2:9">
      <c r="B4064" s="32" t="str">
        <f t="shared" si="127"/>
        <v>N/A</v>
      </c>
      <c r="C4064" s="32" t="str">
        <f>IF(AND(Businesses!D4065="",Businesses!E4065&lt;&gt;""),0,IF(Businesses!D4065="","N/A",IF(ISNUMBER(Businesses!D4065),Businesses!D4065,0)))</f>
        <v>N/A</v>
      </c>
      <c r="D4064" s="32" t="str">
        <f>IF(Businesses!E4065="","N/A",Businesses!E4065)</f>
        <v>N/A</v>
      </c>
      <c r="E4064" s="32" t="str">
        <f>IF(Businesses!F4065="","N/A",Businesses!F4065)</f>
        <v>N/A</v>
      </c>
      <c r="F4064" s="32" t="str">
        <f t="shared" si="126"/>
        <v>N/A</v>
      </c>
      <c r="G4064" s="32" t="str">
        <f>IF(Businesses!G4065="","N/A",Businesses!G4065)</f>
        <v>N/A</v>
      </c>
      <c r="H4064" s="32" t="str">
        <f>IF(Businesses!H4065="","N/A",Businesses!H4065)</f>
        <v>N/A</v>
      </c>
      <c r="I4064" s="32" t="str">
        <f>IF(AND(Businesses!B4065="",Businesses!C4065&lt;&gt;""),0,IF(Businesses!B4065="","N/A",IF(ISNUMBER(Businesses!B4065),Businesses!B4065,0)))</f>
        <v>N/A</v>
      </c>
    </row>
    <row r="4065" spans="2:9">
      <c r="B4065" s="32" t="str">
        <f t="shared" si="127"/>
        <v>N/A</v>
      </c>
      <c r="C4065" s="32" t="str">
        <f>IF(AND(Businesses!D4066="",Businesses!E4066&lt;&gt;""),0,IF(Businesses!D4066="","N/A",IF(ISNUMBER(Businesses!D4066),Businesses!D4066,0)))</f>
        <v>N/A</v>
      </c>
      <c r="D4065" s="32" t="str">
        <f>IF(Businesses!E4066="","N/A",Businesses!E4066)</f>
        <v>N/A</v>
      </c>
      <c r="E4065" s="32" t="str">
        <f>IF(Businesses!F4066="","N/A",Businesses!F4066)</f>
        <v>N/A</v>
      </c>
      <c r="F4065" s="32" t="str">
        <f t="shared" si="126"/>
        <v>N/A</v>
      </c>
      <c r="G4065" s="32" t="str">
        <f>IF(Businesses!G4066="","N/A",Businesses!G4066)</f>
        <v>N/A</v>
      </c>
      <c r="H4065" s="32" t="str">
        <f>IF(Businesses!H4066="","N/A",Businesses!H4066)</f>
        <v>N/A</v>
      </c>
      <c r="I4065" s="32" t="str">
        <f>IF(AND(Businesses!B4066="",Businesses!C4066&lt;&gt;""),0,IF(Businesses!B4066="","N/A",IF(ISNUMBER(Businesses!B4066),Businesses!B4066,0)))</f>
        <v>N/A</v>
      </c>
    </row>
    <row r="4066" spans="2:9">
      <c r="B4066" s="32" t="str">
        <f t="shared" si="127"/>
        <v>N/A</v>
      </c>
      <c r="C4066" s="32" t="str">
        <f>IF(AND(Businesses!D4067="",Businesses!E4067&lt;&gt;""),0,IF(Businesses!D4067="","N/A",IF(ISNUMBER(Businesses!D4067),Businesses!D4067,0)))</f>
        <v>N/A</v>
      </c>
      <c r="D4066" s="32" t="str">
        <f>IF(Businesses!E4067="","N/A",Businesses!E4067)</f>
        <v>N/A</v>
      </c>
      <c r="E4066" s="32" t="str">
        <f>IF(Businesses!F4067="","N/A",Businesses!F4067)</f>
        <v>N/A</v>
      </c>
      <c r="F4066" s="32" t="str">
        <f t="shared" si="126"/>
        <v>N/A</v>
      </c>
      <c r="G4066" s="32" t="str">
        <f>IF(Businesses!G4067="","N/A",Businesses!G4067)</f>
        <v>N/A</v>
      </c>
      <c r="H4066" s="32" t="str">
        <f>IF(Businesses!H4067="","N/A",Businesses!H4067)</f>
        <v>N/A</v>
      </c>
      <c r="I4066" s="32" t="str">
        <f>IF(AND(Businesses!B4067="",Businesses!C4067&lt;&gt;""),0,IF(Businesses!B4067="","N/A",IF(ISNUMBER(Businesses!B4067),Businesses!B4067,0)))</f>
        <v>N/A</v>
      </c>
    </row>
    <row r="4067" spans="2:9">
      <c r="B4067" s="32" t="str">
        <f t="shared" si="127"/>
        <v>N/A</v>
      </c>
      <c r="C4067" s="32" t="str">
        <f>IF(AND(Businesses!D4068="",Businesses!E4068&lt;&gt;""),0,IF(Businesses!D4068="","N/A",IF(ISNUMBER(Businesses!D4068),Businesses!D4068,0)))</f>
        <v>N/A</v>
      </c>
      <c r="D4067" s="32" t="str">
        <f>IF(Businesses!E4068="","N/A",Businesses!E4068)</f>
        <v>N/A</v>
      </c>
      <c r="E4067" s="32" t="str">
        <f>IF(Businesses!F4068="","N/A",Businesses!F4068)</f>
        <v>N/A</v>
      </c>
      <c r="F4067" s="32" t="str">
        <f t="shared" si="126"/>
        <v>N/A</v>
      </c>
      <c r="G4067" s="32" t="str">
        <f>IF(Businesses!G4068="","N/A",Businesses!G4068)</f>
        <v>N/A</v>
      </c>
      <c r="H4067" s="32" t="str">
        <f>IF(Businesses!H4068="","N/A",Businesses!H4068)</f>
        <v>N/A</v>
      </c>
      <c r="I4067" s="32" t="str">
        <f>IF(AND(Businesses!B4068="",Businesses!C4068&lt;&gt;""),0,IF(Businesses!B4068="","N/A",IF(ISNUMBER(Businesses!B4068),Businesses!B4068,0)))</f>
        <v>N/A</v>
      </c>
    </row>
    <row r="4068" spans="2:9">
      <c r="B4068" s="32" t="str">
        <f t="shared" si="127"/>
        <v>N/A</v>
      </c>
      <c r="C4068" s="32" t="str">
        <f>IF(AND(Businesses!D4069="",Businesses!E4069&lt;&gt;""),0,IF(Businesses!D4069="","N/A",IF(ISNUMBER(Businesses!D4069),Businesses!D4069,0)))</f>
        <v>N/A</v>
      </c>
      <c r="D4068" s="32" t="str">
        <f>IF(Businesses!E4069="","N/A",Businesses!E4069)</f>
        <v>N/A</v>
      </c>
      <c r="E4068" s="32" t="str">
        <f>IF(Businesses!F4069="","N/A",Businesses!F4069)</f>
        <v>N/A</v>
      </c>
      <c r="F4068" s="32" t="str">
        <f t="shared" si="126"/>
        <v>N/A</v>
      </c>
      <c r="G4068" s="32" t="str">
        <f>IF(Businesses!G4069="","N/A",Businesses!G4069)</f>
        <v>N/A</v>
      </c>
      <c r="H4068" s="32" t="str">
        <f>IF(Businesses!H4069="","N/A",Businesses!H4069)</f>
        <v>N/A</v>
      </c>
      <c r="I4068" s="32" t="str">
        <f>IF(AND(Businesses!B4069="",Businesses!C4069&lt;&gt;""),0,IF(Businesses!B4069="","N/A",IF(ISNUMBER(Businesses!B4069),Businesses!B4069,0)))</f>
        <v>N/A</v>
      </c>
    </row>
    <row r="4069" spans="2:9">
      <c r="B4069" s="32" t="str">
        <f t="shared" si="127"/>
        <v>N/A</v>
      </c>
      <c r="C4069" s="32" t="str">
        <f>IF(AND(Businesses!D4070="",Businesses!E4070&lt;&gt;""),0,IF(Businesses!D4070="","N/A",IF(ISNUMBER(Businesses!D4070),Businesses!D4070,0)))</f>
        <v>N/A</v>
      </c>
      <c r="D4069" s="32" t="str">
        <f>IF(Businesses!E4070="","N/A",Businesses!E4070)</f>
        <v>N/A</v>
      </c>
      <c r="E4069" s="32" t="str">
        <f>IF(Businesses!F4070="","N/A",Businesses!F4070)</f>
        <v>N/A</v>
      </c>
      <c r="F4069" s="32" t="str">
        <f t="shared" si="126"/>
        <v>N/A</v>
      </c>
      <c r="G4069" s="32" t="str">
        <f>IF(Businesses!G4070="","N/A",Businesses!G4070)</f>
        <v>N/A</v>
      </c>
      <c r="H4069" s="32" t="str">
        <f>IF(Businesses!H4070="","N/A",Businesses!H4070)</f>
        <v>N/A</v>
      </c>
      <c r="I4069" s="32" t="str">
        <f>IF(AND(Businesses!B4070="",Businesses!C4070&lt;&gt;""),0,IF(Businesses!B4070="","N/A",IF(ISNUMBER(Businesses!B4070),Businesses!B4070,0)))</f>
        <v>N/A</v>
      </c>
    </row>
    <row r="4070" spans="2:9">
      <c r="B4070" s="32" t="str">
        <f t="shared" si="127"/>
        <v>N/A</v>
      </c>
      <c r="C4070" s="32" t="str">
        <f>IF(AND(Businesses!D4071="",Businesses!E4071&lt;&gt;""),0,IF(Businesses!D4071="","N/A",IF(ISNUMBER(Businesses!D4071),Businesses!D4071,0)))</f>
        <v>N/A</v>
      </c>
      <c r="D4070" s="32" t="str">
        <f>IF(Businesses!E4071="","N/A",Businesses!E4071)</f>
        <v>N/A</v>
      </c>
      <c r="E4070" s="32" t="str">
        <f>IF(Businesses!F4071="","N/A",Businesses!F4071)</f>
        <v>N/A</v>
      </c>
      <c r="F4070" s="32" t="str">
        <f t="shared" si="126"/>
        <v>N/A</v>
      </c>
      <c r="G4070" s="32" t="str">
        <f>IF(Businesses!G4071="","N/A",Businesses!G4071)</f>
        <v>N/A</v>
      </c>
      <c r="H4070" s="32" t="str">
        <f>IF(Businesses!H4071="","N/A",Businesses!H4071)</f>
        <v>N/A</v>
      </c>
      <c r="I4070" s="32" t="str">
        <f>IF(AND(Businesses!B4071="",Businesses!C4071&lt;&gt;""),0,IF(Businesses!B4071="","N/A",IF(ISNUMBER(Businesses!B4071),Businesses!B4071,0)))</f>
        <v>N/A</v>
      </c>
    </row>
    <row r="4071" spans="2:9">
      <c r="B4071" s="32" t="str">
        <f t="shared" si="127"/>
        <v>N/A</v>
      </c>
      <c r="C4071" s="32" t="str">
        <f>IF(AND(Businesses!D4072="",Businesses!E4072&lt;&gt;""),0,IF(Businesses!D4072="","N/A",IF(ISNUMBER(Businesses!D4072),Businesses!D4072,0)))</f>
        <v>N/A</v>
      </c>
      <c r="D4071" s="32" t="str">
        <f>IF(Businesses!E4072="","N/A",Businesses!E4072)</f>
        <v>N/A</v>
      </c>
      <c r="E4071" s="32" t="str">
        <f>IF(Businesses!F4072="","N/A",Businesses!F4072)</f>
        <v>N/A</v>
      </c>
      <c r="F4071" s="32" t="str">
        <f t="shared" si="126"/>
        <v>N/A</v>
      </c>
      <c r="G4071" s="32" t="str">
        <f>IF(Businesses!G4072="","N/A",Businesses!G4072)</f>
        <v>N/A</v>
      </c>
      <c r="H4071" s="32" t="str">
        <f>IF(Businesses!H4072="","N/A",Businesses!H4072)</f>
        <v>N/A</v>
      </c>
      <c r="I4071" s="32" t="str">
        <f>IF(AND(Businesses!B4072="",Businesses!C4072&lt;&gt;""),0,IF(Businesses!B4072="","N/A",IF(ISNUMBER(Businesses!B4072),Businesses!B4072,0)))</f>
        <v>N/A</v>
      </c>
    </row>
    <row r="4072" spans="2:9">
      <c r="B4072" s="32" t="str">
        <f t="shared" si="127"/>
        <v>N/A</v>
      </c>
      <c r="C4072" s="32" t="str">
        <f>IF(AND(Businesses!D4073="",Businesses!E4073&lt;&gt;""),0,IF(Businesses!D4073="","N/A",IF(ISNUMBER(Businesses!D4073),Businesses!D4073,0)))</f>
        <v>N/A</v>
      </c>
      <c r="D4072" s="32" t="str">
        <f>IF(Businesses!E4073="","N/A",Businesses!E4073)</f>
        <v>N/A</v>
      </c>
      <c r="E4072" s="32" t="str">
        <f>IF(Businesses!F4073="","N/A",Businesses!F4073)</f>
        <v>N/A</v>
      </c>
      <c r="F4072" s="32" t="str">
        <f t="shared" si="126"/>
        <v>N/A</v>
      </c>
      <c r="G4072" s="32" t="str">
        <f>IF(Businesses!G4073="","N/A",Businesses!G4073)</f>
        <v>N/A</v>
      </c>
      <c r="H4072" s="32" t="str">
        <f>IF(Businesses!H4073="","N/A",Businesses!H4073)</f>
        <v>N/A</v>
      </c>
      <c r="I4072" s="32" t="str">
        <f>IF(AND(Businesses!B4073="",Businesses!C4073&lt;&gt;""),0,IF(Businesses!B4073="","N/A",IF(ISNUMBER(Businesses!B4073),Businesses!B4073,0)))</f>
        <v>N/A</v>
      </c>
    </row>
    <row r="4073" spans="2:9">
      <c r="B4073" s="32" t="str">
        <f t="shared" si="127"/>
        <v>N/A</v>
      </c>
      <c r="C4073" s="32" t="str">
        <f>IF(AND(Businesses!D4074="",Businesses!E4074&lt;&gt;""),0,IF(Businesses!D4074="","N/A",IF(ISNUMBER(Businesses!D4074),Businesses!D4074,0)))</f>
        <v>N/A</v>
      </c>
      <c r="D4073" s="32" t="str">
        <f>IF(Businesses!E4074="","N/A",Businesses!E4074)</f>
        <v>N/A</v>
      </c>
      <c r="E4073" s="32" t="str">
        <f>IF(Businesses!F4074="","N/A",Businesses!F4074)</f>
        <v>N/A</v>
      </c>
      <c r="F4073" s="32" t="str">
        <f t="shared" si="126"/>
        <v>N/A</v>
      </c>
      <c r="G4073" s="32" t="str">
        <f>IF(Businesses!G4074="","N/A",Businesses!G4074)</f>
        <v>N/A</v>
      </c>
      <c r="H4073" s="32" t="str">
        <f>IF(Businesses!H4074="","N/A",Businesses!H4074)</f>
        <v>N/A</v>
      </c>
      <c r="I4073" s="32" t="str">
        <f>IF(AND(Businesses!B4074="",Businesses!C4074&lt;&gt;""),0,IF(Businesses!B4074="","N/A",IF(ISNUMBER(Businesses!B4074),Businesses!B4074,0)))</f>
        <v>N/A</v>
      </c>
    </row>
    <row r="4074" spans="2:9">
      <c r="B4074" s="32" t="str">
        <f t="shared" si="127"/>
        <v>N/A</v>
      </c>
      <c r="C4074" s="32" t="str">
        <f>IF(AND(Businesses!D4075="",Businesses!E4075&lt;&gt;""),0,IF(Businesses!D4075="","N/A",IF(ISNUMBER(Businesses!D4075),Businesses!D4075,0)))</f>
        <v>N/A</v>
      </c>
      <c r="D4074" s="32" t="str">
        <f>IF(Businesses!E4075="","N/A",Businesses!E4075)</f>
        <v>N/A</v>
      </c>
      <c r="E4074" s="32" t="str">
        <f>IF(Businesses!F4075="","N/A",Businesses!F4075)</f>
        <v>N/A</v>
      </c>
      <c r="F4074" s="32" t="str">
        <f t="shared" si="126"/>
        <v>N/A</v>
      </c>
      <c r="G4074" s="32" t="str">
        <f>IF(Businesses!G4075="","N/A",Businesses!G4075)</f>
        <v>N/A</v>
      </c>
      <c r="H4074" s="32" t="str">
        <f>IF(Businesses!H4075="","N/A",Businesses!H4075)</f>
        <v>N/A</v>
      </c>
      <c r="I4074" s="32" t="str">
        <f>IF(AND(Businesses!B4075="",Businesses!C4075&lt;&gt;""),0,IF(Businesses!B4075="","N/A",IF(ISNUMBER(Businesses!B4075),Businesses!B4075,0)))</f>
        <v>N/A</v>
      </c>
    </row>
    <row r="4075" spans="2:9">
      <c r="B4075" s="32" t="str">
        <f t="shared" si="127"/>
        <v>N/A</v>
      </c>
      <c r="C4075" s="32" t="str">
        <f>IF(AND(Businesses!D4076="",Businesses!E4076&lt;&gt;""),0,IF(Businesses!D4076="","N/A",IF(ISNUMBER(Businesses!D4076),Businesses!D4076,0)))</f>
        <v>N/A</v>
      </c>
      <c r="D4075" s="32" t="str">
        <f>IF(Businesses!E4076="","N/A",Businesses!E4076)</f>
        <v>N/A</v>
      </c>
      <c r="E4075" s="32" t="str">
        <f>IF(Businesses!F4076="","N/A",Businesses!F4076)</f>
        <v>N/A</v>
      </c>
      <c r="F4075" s="32" t="str">
        <f t="shared" si="126"/>
        <v>N/A</v>
      </c>
      <c r="G4075" s="32" t="str">
        <f>IF(Businesses!G4076="","N/A",Businesses!G4076)</f>
        <v>N/A</v>
      </c>
      <c r="H4075" s="32" t="str">
        <f>IF(Businesses!H4076="","N/A",Businesses!H4076)</f>
        <v>N/A</v>
      </c>
      <c r="I4075" s="32" t="str">
        <f>IF(AND(Businesses!B4076="",Businesses!C4076&lt;&gt;""),0,IF(Businesses!B4076="","N/A",IF(ISNUMBER(Businesses!B4076),Businesses!B4076,0)))</f>
        <v>N/A</v>
      </c>
    </row>
    <row r="4076" spans="2:9">
      <c r="B4076" s="32" t="str">
        <f t="shared" si="127"/>
        <v>N/A</v>
      </c>
      <c r="C4076" s="32" t="str">
        <f>IF(AND(Businesses!D4077="",Businesses!E4077&lt;&gt;""),0,IF(Businesses!D4077="","N/A",IF(ISNUMBER(Businesses!D4077),Businesses!D4077,0)))</f>
        <v>N/A</v>
      </c>
      <c r="D4076" s="32" t="str">
        <f>IF(Businesses!E4077="","N/A",Businesses!E4077)</f>
        <v>N/A</v>
      </c>
      <c r="E4076" s="32" t="str">
        <f>IF(Businesses!F4077="","N/A",Businesses!F4077)</f>
        <v>N/A</v>
      </c>
      <c r="F4076" s="32" t="str">
        <f t="shared" si="126"/>
        <v>N/A</v>
      </c>
      <c r="G4076" s="32" t="str">
        <f>IF(Businesses!G4077="","N/A",Businesses!G4077)</f>
        <v>N/A</v>
      </c>
      <c r="H4076" s="32" t="str">
        <f>IF(Businesses!H4077="","N/A",Businesses!H4077)</f>
        <v>N/A</v>
      </c>
      <c r="I4076" s="32" t="str">
        <f>IF(AND(Businesses!B4077="",Businesses!C4077&lt;&gt;""),0,IF(Businesses!B4077="","N/A",IF(ISNUMBER(Businesses!B4077),Businesses!B4077,0)))</f>
        <v>N/A</v>
      </c>
    </row>
    <row r="4077" spans="2:9">
      <c r="B4077" s="32" t="str">
        <f t="shared" si="127"/>
        <v>N/A</v>
      </c>
      <c r="C4077" s="32" t="str">
        <f>IF(AND(Businesses!D4078="",Businesses!E4078&lt;&gt;""),0,IF(Businesses!D4078="","N/A",IF(ISNUMBER(Businesses!D4078),Businesses!D4078,0)))</f>
        <v>N/A</v>
      </c>
      <c r="D4077" s="32" t="str">
        <f>IF(Businesses!E4078="","N/A",Businesses!E4078)</f>
        <v>N/A</v>
      </c>
      <c r="E4077" s="32" t="str">
        <f>IF(Businesses!F4078="","N/A",Businesses!F4078)</f>
        <v>N/A</v>
      </c>
      <c r="F4077" s="32" t="str">
        <f t="shared" si="126"/>
        <v>N/A</v>
      </c>
      <c r="G4077" s="32" t="str">
        <f>IF(Businesses!G4078="","N/A",Businesses!G4078)</f>
        <v>N/A</v>
      </c>
      <c r="H4077" s="32" t="str">
        <f>IF(Businesses!H4078="","N/A",Businesses!H4078)</f>
        <v>N/A</v>
      </c>
      <c r="I4077" s="32" t="str">
        <f>IF(AND(Businesses!B4078="",Businesses!C4078&lt;&gt;""),0,IF(Businesses!B4078="","N/A",IF(ISNUMBER(Businesses!B4078),Businesses!B4078,0)))</f>
        <v>N/A</v>
      </c>
    </row>
    <row r="4078" spans="2:9">
      <c r="B4078" s="32" t="str">
        <f t="shared" si="127"/>
        <v>N/A</v>
      </c>
      <c r="C4078" s="32" t="str">
        <f>IF(AND(Businesses!D4079="",Businesses!E4079&lt;&gt;""),0,IF(Businesses!D4079="","N/A",IF(ISNUMBER(Businesses!D4079),Businesses!D4079,0)))</f>
        <v>N/A</v>
      </c>
      <c r="D4078" s="32" t="str">
        <f>IF(Businesses!E4079="","N/A",Businesses!E4079)</f>
        <v>N/A</v>
      </c>
      <c r="E4078" s="32" t="str">
        <f>IF(Businesses!F4079="","N/A",Businesses!F4079)</f>
        <v>N/A</v>
      </c>
      <c r="F4078" s="32" t="str">
        <f t="shared" si="126"/>
        <v>N/A</v>
      </c>
      <c r="G4078" s="32" t="str">
        <f>IF(Businesses!G4079="","N/A",Businesses!G4079)</f>
        <v>N/A</v>
      </c>
      <c r="H4078" s="32" t="str">
        <f>IF(Businesses!H4079="","N/A",Businesses!H4079)</f>
        <v>N/A</v>
      </c>
      <c r="I4078" s="32" t="str">
        <f>IF(AND(Businesses!B4079="",Businesses!C4079&lt;&gt;""),0,IF(Businesses!B4079="","N/A",IF(ISNUMBER(Businesses!B4079),Businesses!B4079,0)))</f>
        <v>N/A</v>
      </c>
    </row>
    <row r="4079" spans="2:9">
      <c r="B4079" s="32" t="str">
        <f t="shared" si="127"/>
        <v>N/A</v>
      </c>
      <c r="C4079" s="32" t="str">
        <f>IF(AND(Businesses!D4080="",Businesses!E4080&lt;&gt;""),0,IF(Businesses!D4080="","N/A",IF(ISNUMBER(Businesses!D4080),Businesses!D4080,0)))</f>
        <v>N/A</v>
      </c>
      <c r="D4079" s="32" t="str">
        <f>IF(Businesses!E4080="","N/A",Businesses!E4080)</f>
        <v>N/A</v>
      </c>
      <c r="E4079" s="32" t="str">
        <f>IF(Businesses!F4080="","N/A",Businesses!F4080)</f>
        <v>N/A</v>
      </c>
      <c r="F4079" s="32" t="str">
        <f t="shared" si="126"/>
        <v>N/A</v>
      </c>
      <c r="G4079" s="32" t="str">
        <f>IF(Businesses!G4080="","N/A",Businesses!G4080)</f>
        <v>N/A</v>
      </c>
      <c r="H4079" s="32" t="str">
        <f>IF(Businesses!H4080="","N/A",Businesses!H4080)</f>
        <v>N/A</v>
      </c>
      <c r="I4079" s="32" t="str">
        <f>IF(AND(Businesses!B4080="",Businesses!C4080&lt;&gt;""),0,IF(Businesses!B4080="","N/A",IF(ISNUMBER(Businesses!B4080),Businesses!B4080,0)))</f>
        <v>N/A</v>
      </c>
    </row>
    <row r="4080" spans="2:9">
      <c r="B4080" s="32" t="str">
        <f t="shared" si="127"/>
        <v>N/A</v>
      </c>
      <c r="C4080" s="32" t="str">
        <f>IF(AND(Businesses!D4081="",Businesses!E4081&lt;&gt;""),0,IF(Businesses!D4081="","N/A",IF(ISNUMBER(Businesses!D4081),Businesses!D4081,0)))</f>
        <v>N/A</v>
      </c>
      <c r="D4080" s="32" t="str">
        <f>IF(Businesses!E4081="","N/A",Businesses!E4081)</f>
        <v>N/A</v>
      </c>
      <c r="E4080" s="32" t="str">
        <f>IF(Businesses!F4081="","N/A",Businesses!F4081)</f>
        <v>N/A</v>
      </c>
      <c r="F4080" s="32" t="str">
        <f t="shared" si="126"/>
        <v>N/A</v>
      </c>
      <c r="G4080" s="32" t="str">
        <f>IF(Businesses!G4081="","N/A",Businesses!G4081)</f>
        <v>N/A</v>
      </c>
      <c r="H4080" s="32" t="str">
        <f>IF(Businesses!H4081="","N/A",Businesses!H4081)</f>
        <v>N/A</v>
      </c>
      <c r="I4080" s="32" t="str">
        <f>IF(AND(Businesses!B4081="",Businesses!C4081&lt;&gt;""),0,IF(Businesses!B4081="","N/A",IF(ISNUMBER(Businesses!B4081),Businesses!B4081,0)))</f>
        <v>N/A</v>
      </c>
    </row>
    <row r="4081" spans="2:9">
      <c r="B4081" s="32" t="str">
        <f t="shared" si="127"/>
        <v>N/A</v>
      </c>
      <c r="C4081" s="32" t="str">
        <f>IF(AND(Businesses!D4082="",Businesses!E4082&lt;&gt;""),0,IF(Businesses!D4082="","N/A",IF(ISNUMBER(Businesses!D4082),Businesses!D4082,0)))</f>
        <v>N/A</v>
      </c>
      <c r="D4081" s="32" t="str">
        <f>IF(Businesses!E4082="","N/A",Businesses!E4082)</f>
        <v>N/A</v>
      </c>
      <c r="E4081" s="32" t="str">
        <f>IF(Businesses!F4082="","N/A",Businesses!F4082)</f>
        <v>N/A</v>
      </c>
      <c r="F4081" s="32" t="str">
        <f t="shared" si="126"/>
        <v>N/A</v>
      </c>
      <c r="G4081" s="32" t="str">
        <f>IF(Businesses!G4082="","N/A",Businesses!G4082)</f>
        <v>N/A</v>
      </c>
      <c r="H4081" s="32" t="str">
        <f>IF(Businesses!H4082="","N/A",Businesses!H4082)</f>
        <v>N/A</v>
      </c>
      <c r="I4081" s="32" t="str">
        <f>IF(AND(Businesses!B4082="",Businesses!C4082&lt;&gt;""),0,IF(Businesses!B4082="","N/A",IF(ISNUMBER(Businesses!B4082),Businesses!B4082,0)))</f>
        <v>N/A</v>
      </c>
    </row>
    <row r="4082" spans="2:9">
      <c r="B4082" s="32" t="str">
        <f t="shared" si="127"/>
        <v>N/A</v>
      </c>
      <c r="C4082" s="32" t="str">
        <f>IF(AND(Businesses!D4083="",Businesses!E4083&lt;&gt;""),0,IF(Businesses!D4083="","N/A",IF(ISNUMBER(Businesses!D4083),Businesses!D4083,0)))</f>
        <v>N/A</v>
      </c>
      <c r="D4082" s="32" t="str">
        <f>IF(Businesses!E4083="","N/A",Businesses!E4083)</f>
        <v>N/A</v>
      </c>
      <c r="E4082" s="32" t="str">
        <f>IF(Businesses!F4083="","N/A",Businesses!F4083)</f>
        <v>N/A</v>
      </c>
      <c r="F4082" s="32" t="str">
        <f t="shared" si="126"/>
        <v>N/A</v>
      </c>
      <c r="G4082" s="32" t="str">
        <f>IF(Businesses!G4083="","N/A",Businesses!G4083)</f>
        <v>N/A</v>
      </c>
      <c r="H4082" s="32" t="str">
        <f>IF(Businesses!H4083="","N/A",Businesses!H4083)</f>
        <v>N/A</v>
      </c>
      <c r="I4082" s="32" t="str">
        <f>IF(AND(Businesses!B4083="",Businesses!C4083&lt;&gt;""),0,IF(Businesses!B4083="","N/A",IF(ISNUMBER(Businesses!B4083),Businesses!B4083,0)))</f>
        <v>N/A</v>
      </c>
    </row>
    <row r="4083" spans="2:9">
      <c r="B4083" s="32" t="str">
        <f t="shared" si="127"/>
        <v>N/A</v>
      </c>
      <c r="C4083" s="32" t="str">
        <f>IF(AND(Businesses!D4084="",Businesses!E4084&lt;&gt;""),0,IF(Businesses!D4084="","N/A",IF(ISNUMBER(Businesses!D4084),Businesses!D4084,0)))</f>
        <v>N/A</v>
      </c>
      <c r="D4083" s="32" t="str">
        <f>IF(Businesses!E4084="","N/A",Businesses!E4084)</f>
        <v>N/A</v>
      </c>
      <c r="E4083" s="32" t="str">
        <f>IF(Businesses!F4084="","N/A",Businesses!F4084)</f>
        <v>N/A</v>
      </c>
      <c r="F4083" s="32" t="str">
        <f t="shared" si="126"/>
        <v>N/A</v>
      </c>
      <c r="G4083" s="32" t="str">
        <f>IF(Businesses!G4084="","N/A",Businesses!G4084)</f>
        <v>N/A</v>
      </c>
      <c r="H4083" s="32" t="str">
        <f>IF(Businesses!H4084="","N/A",Businesses!H4084)</f>
        <v>N/A</v>
      </c>
      <c r="I4083" s="32" t="str">
        <f>IF(AND(Businesses!B4084="",Businesses!C4084&lt;&gt;""),0,IF(Businesses!B4084="","N/A",IF(ISNUMBER(Businesses!B4084),Businesses!B4084,0)))</f>
        <v>N/A</v>
      </c>
    </row>
    <row r="4084" spans="2:9">
      <c r="B4084" s="32" t="str">
        <f t="shared" si="127"/>
        <v>N/A</v>
      </c>
      <c r="C4084" s="32" t="str">
        <f>IF(AND(Businesses!D4085="",Businesses!E4085&lt;&gt;""),0,IF(Businesses!D4085="","N/A",IF(ISNUMBER(Businesses!D4085),Businesses!D4085,0)))</f>
        <v>N/A</v>
      </c>
      <c r="D4084" s="32" t="str">
        <f>IF(Businesses!E4085="","N/A",Businesses!E4085)</f>
        <v>N/A</v>
      </c>
      <c r="E4084" s="32" t="str">
        <f>IF(Businesses!F4085="","N/A",Businesses!F4085)</f>
        <v>N/A</v>
      </c>
      <c r="F4084" s="32" t="str">
        <f t="shared" si="126"/>
        <v>N/A</v>
      </c>
      <c r="G4084" s="32" t="str">
        <f>IF(Businesses!G4085="","N/A",Businesses!G4085)</f>
        <v>N/A</v>
      </c>
      <c r="H4084" s="32" t="str">
        <f>IF(Businesses!H4085="","N/A",Businesses!H4085)</f>
        <v>N/A</v>
      </c>
      <c r="I4084" s="32" t="str">
        <f>IF(AND(Businesses!B4085="",Businesses!C4085&lt;&gt;""),0,IF(Businesses!B4085="","N/A",IF(ISNUMBER(Businesses!B4085),Businesses!B4085,0)))</f>
        <v>N/A</v>
      </c>
    </row>
    <row r="4085" spans="2:9">
      <c r="B4085" s="32" t="str">
        <f t="shared" si="127"/>
        <v>N/A</v>
      </c>
      <c r="C4085" s="32" t="str">
        <f>IF(AND(Businesses!D4086="",Businesses!E4086&lt;&gt;""),0,IF(Businesses!D4086="","N/A",IF(ISNUMBER(Businesses!D4086),Businesses!D4086,0)))</f>
        <v>N/A</v>
      </c>
      <c r="D4085" s="32" t="str">
        <f>IF(Businesses!E4086="","N/A",Businesses!E4086)</f>
        <v>N/A</v>
      </c>
      <c r="E4085" s="32" t="str">
        <f>IF(Businesses!F4086="","N/A",Businesses!F4086)</f>
        <v>N/A</v>
      </c>
      <c r="F4085" s="32" t="str">
        <f t="shared" si="126"/>
        <v>N/A</v>
      </c>
      <c r="G4085" s="32" t="str">
        <f>IF(Businesses!G4086="","N/A",Businesses!G4086)</f>
        <v>N/A</v>
      </c>
      <c r="H4085" s="32" t="str">
        <f>IF(Businesses!H4086="","N/A",Businesses!H4086)</f>
        <v>N/A</v>
      </c>
      <c r="I4085" s="32" t="str">
        <f>IF(AND(Businesses!B4086="",Businesses!C4086&lt;&gt;""),0,IF(Businesses!B4086="","N/A",IF(ISNUMBER(Businesses!B4086),Businesses!B4086,0)))</f>
        <v>N/A</v>
      </c>
    </row>
    <row r="4086" spans="2:9">
      <c r="B4086" s="32" t="str">
        <f t="shared" si="127"/>
        <v>N/A</v>
      </c>
      <c r="C4086" s="32" t="str">
        <f>IF(AND(Businesses!D4087="",Businesses!E4087&lt;&gt;""),0,IF(Businesses!D4087="","N/A",IF(ISNUMBER(Businesses!D4087),Businesses!D4087,0)))</f>
        <v>N/A</v>
      </c>
      <c r="D4086" s="32" t="str">
        <f>IF(Businesses!E4087="","N/A",Businesses!E4087)</f>
        <v>N/A</v>
      </c>
      <c r="E4086" s="32" t="str">
        <f>IF(Businesses!F4087="","N/A",Businesses!F4087)</f>
        <v>N/A</v>
      </c>
      <c r="F4086" s="32" t="str">
        <f t="shared" si="126"/>
        <v>N/A</v>
      </c>
      <c r="G4086" s="32" t="str">
        <f>IF(Businesses!G4087="","N/A",Businesses!G4087)</f>
        <v>N/A</v>
      </c>
      <c r="H4086" s="32" t="str">
        <f>IF(Businesses!H4087="","N/A",Businesses!H4087)</f>
        <v>N/A</v>
      </c>
      <c r="I4086" s="32" t="str">
        <f>IF(AND(Businesses!B4087="",Businesses!C4087&lt;&gt;""),0,IF(Businesses!B4087="","N/A",IF(ISNUMBER(Businesses!B4087),Businesses!B4087,0)))</f>
        <v>N/A</v>
      </c>
    </row>
    <row r="4087" spans="2:9">
      <c r="B4087" s="32" t="str">
        <f t="shared" si="127"/>
        <v>N/A</v>
      </c>
      <c r="C4087" s="32" t="str">
        <f>IF(AND(Businesses!D4088="",Businesses!E4088&lt;&gt;""),0,IF(Businesses!D4088="","N/A",IF(ISNUMBER(Businesses!D4088),Businesses!D4088,0)))</f>
        <v>N/A</v>
      </c>
      <c r="D4087" s="32" t="str">
        <f>IF(Businesses!E4088="","N/A",Businesses!E4088)</f>
        <v>N/A</v>
      </c>
      <c r="E4087" s="32" t="str">
        <f>IF(Businesses!F4088="","N/A",Businesses!F4088)</f>
        <v>N/A</v>
      </c>
      <c r="F4087" s="32" t="str">
        <f t="shared" si="126"/>
        <v>N/A</v>
      </c>
      <c r="G4087" s="32" t="str">
        <f>IF(Businesses!G4088="","N/A",Businesses!G4088)</f>
        <v>N/A</v>
      </c>
      <c r="H4087" s="32" t="str">
        <f>IF(Businesses!H4088="","N/A",Businesses!H4088)</f>
        <v>N/A</v>
      </c>
      <c r="I4087" s="32" t="str">
        <f>IF(AND(Businesses!B4088="",Businesses!C4088&lt;&gt;""),0,IF(Businesses!B4088="","N/A",IF(ISNUMBER(Businesses!B4088),Businesses!B4088,0)))</f>
        <v>N/A</v>
      </c>
    </row>
    <row r="4088" spans="2:9">
      <c r="B4088" s="32" t="str">
        <f t="shared" si="127"/>
        <v>N/A</v>
      </c>
      <c r="C4088" s="32" t="str">
        <f>IF(AND(Businesses!D4089="",Businesses!E4089&lt;&gt;""),0,IF(Businesses!D4089="","N/A",IF(ISNUMBER(Businesses!D4089),Businesses!D4089,0)))</f>
        <v>N/A</v>
      </c>
      <c r="D4088" s="32" t="str">
        <f>IF(Businesses!E4089="","N/A",Businesses!E4089)</f>
        <v>N/A</v>
      </c>
      <c r="E4088" s="32" t="str">
        <f>IF(Businesses!F4089="","N/A",Businesses!F4089)</f>
        <v>N/A</v>
      </c>
      <c r="F4088" s="32" t="str">
        <f t="shared" si="126"/>
        <v>N/A</v>
      </c>
      <c r="G4088" s="32" t="str">
        <f>IF(Businesses!G4089="","N/A",Businesses!G4089)</f>
        <v>N/A</v>
      </c>
      <c r="H4088" s="32" t="str">
        <f>IF(Businesses!H4089="","N/A",Businesses!H4089)</f>
        <v>N/A</v>
      </c>
      <c r="I4088" s="32" t="str">
        <f>IF(AND(Businesses!B4089="",Businesses!C4089&lt;&gt;""),0,IF(Businesses!B4089="","N/A",IF(ISNUMBER(Businesses!B4089),Businesses!B4089,0)))</f>
        <v>N/A</v>
      </c>
    </row>
    <row r="4089" spans="2:9">
      <c r="B4089" s="32" t="str">
        <f t="shared" si="127"/>
        <v>N/A</v>
      </c>
      <c r="C4089" s="32" t="str">
        <f>IF(AND(Businesses!D4090="",Businesses!E4090&lt;&gt;""),0,IF(Businesses!D4090="","N/A",IF(ISNUMBER(Businesses!D4090),Businesses!D4090,0)))</f>
        <v>N/A</v>
      </c>
      <c r="D4089" s="32" t="str">
        <f>IF(Businesses!E4090="","N/A",Businesses!E4090)</f>
        <v>N/A</v>
      </c>
      <c r="E4089" s="32" t="str">
        <f>IF(Businesses!F4090="","N/A",Businesses!F4090)</f>
        <v>N/A</v>
      </c>
      <c r="F4089" s="32" t="str">
        <f t="shared" si="126"/>
        <v>N/A</v>
      </c>
      <c r="G4089" s="32" t="str">
        <f>IF(Businesses!G4090="","N/A",Businesses!G4090)</f>
        <v>N/A</v>
      </c>
      <c r="H4089" s="32" t="str">
        <f>IF(Businesses!H4090="","N/A",Businesses!H4090)</f>
        <v>N/A</v>
      </c>
      <c r="I4089" s="32" t="str">
        <f>IF(AND(Businesses!B4090="",Businesses!C4090&lt;&gt;""),0,IF(Businesses!B4090="","N/A",IF(ISNUMBER(Businesses!B4090),Businesses!B4090,0)))</f>
        <v>N/A</v>
      </c>
    </row>
    <row r="4090" spans="2:9">
      <c r="B4090" s="32" t="str">
        <f t="shared" si="127"/>
        <v>N/A</v>
      </c>
      <c r="C4090" s="32" t="str">
        <f>IF(AND(Businesses!D4091="",Businesses!E4091&lt;&gt;""),0,IF(Businesses!D4091="","N/A",IF(ISNUMBER(Businesses!D4091),Businesses!D4091,0)))</f>
        <v>N/A</v>
      </c>
      <c r="D4090" s="32" t="str">
        <f>IF(Businesses!E4091="","N/A",Businesses!E4091)</f>
        <v>N/A</v>
      </c>
      <c r="E4090" s="32" t="str">
        <f>IF(Businesses!F4091="","N/A",Businesses!F4091)</f>
        <v>N/A</v>
      </c>
      <c r="F4090" s="32" t="str">
        <f t="shared" si="126"/>
        <v>N/A</v>
      </c>
      <c r="G4090" s="32" t="str">
        <f>IF(Businesses!G4091="","N/A",Businesses!G4091)</f>
        <v>N/A</v>
      </c>
      <c r="H4090" s="32" t="str">
        <f>IF(Businesses!H4091="","N/A",Businesses!H4091)</f>
        <v>N/A</v>
      </c>
      <c r="I4090" s="32" t="str">
        <f>IF(AND(Businesses!B4091="",Businesses!C4091&lt;&gt;""),0,IF(Businesses!B4091="","N/A",IF(ISNUMBER(Businesses!B4091),Businesses!B4091,0)))</f>
        <v>N/A</v>
      </c>
    </row>
    <row r="4091" spans="2:9">
      <c r="B4091" s="32" t="str">
        <f t="shared" si="127"/>
        <v>N/A</v>
      </c>
      <c r="C4091" s="32" t="str">
        <f>IF(AND(Businesses!D4092="",Businesses!E4092&lt;&gt;""),0,IF(Businesses!D4092="","N/A",IF(ISNUMBER(Businesses!D4092),Businesses!D4092,0)))</f>
        <v>N/A</v>
      </c>
      <c r="D4091" s="32" t="str">
        <f>IF(Businesses!E4092="","N/A",Businesses!E4092)</f>
        <v>N/A</v>
      </c>
      <c r="E4091" s="32" t="str">
        <f>IF(Businesses!F4092="","N/A",Businesses!F4092)</f>
        <v>N/A</v>
      </c>
      <c r="F4091" s="32" t="str">
        <f t="shared" si="126"/>
        <v>N/A</v>
      </c>
      <c r="G4091" s="32" t="str">
        <f>IF(Businesses!G4092="","N/A",Businesses!G4092)</f>
        <v>N/A</v>
      </c>
      <c r="H4091" s="32" t="str">
        <f>IF(Businesses!H4092="","N/A",Businesses!H4092)</f>
        <v>N/A</v>
      </c>
      <c r="I4091" s="32" t="str">
        <f>IF(AND(Businesses!B4092="",Businesses!C4092&lt;&gt;""),0,IF(Businesses!B4092="","N/A",IF(ISNUMBER(Businesses!B4092),Businesses!B4092,0)))</f>
        <v>N/A</v>
      </c>
    </row>
    <row r="4092" spans="2:9">
      <c r="B4092" s="32" t="str">
        <f t="shared" si="127"/>
        <v>N/A</v>
      </c>
      <c r="C4092" s="32" t="str">
        <f>IF(AND(Businesses!D4093="",Businesses!E4093&lt;&gt;""),0,IF(Businesses!D4093="","N/A",IF(ISNUMBER(Businesses!D4093),Businesses!D4093,0)))</f>
        <v>N/A</v>
      </c>
      <c r="D4092" s="32" t="str">
        <f>IF(Businesses!E4093="","N/A",Businesses!E4093)</f>
        <v>N/A</v>
      </c>
      <c r="E4092" s="32" t="str">
        <f>IF(Businesses!F4093="","N/A",Businesses!F4093)</f>
        <v>N/A</v>
      </c>
      <c r="F4092" s="32" t="str">
        <f t="shared" si="126"/>
        <v>N/A</v>
      </c>
      <c r="G4092" s="32" t="str">
        <f>IF(Businesses!G4093="","N/A",Businesses!G4093)</f>
        <v>N/A</v>
      </c>
      <c r="H4092" s="32" t="str">
        <f>IF(Businesses!H4093="","N/A",Businesses!H4093)</f>
        <v>N/A</v>
      </c>
      <c r="I4092" s="32" t="str">
        <f>IF(AND(Businesses!B4093="",Businesses!C4093&lt;&gt;""),0,IF(Businesses!B4093="","N/A",IF(ISNUMBER(Businesses!B4093),Businesses!B4093,0)))</f>
        <v>N/A</v>
      </c>
    </row>
    <row r="4093" spans="2:9">
      <c r="B4093" s="32" t="str">
        <f t="shared" si="127"/>
        <v>N/A</v>
      </c>
      <c r="C4093" s="32" t="str">
        <f>IF(AND(Businesses!D4094="",Businesses!E4094&lt;&gt;""),0,IF(Businesses!D4094="","N/A",IF(ISNUMBER(Businesses!D4094),Businesses!D4094,0)))</f>
        <v>N/A</v>
      </c>
      <c r="D4093" s="32" t="str">
        <f>IF(Businesses!E4094="","N/A",Businesses!E4094)</f>
        <v>N/A</v>
      </c>
      <c r="E4093" s="32" t="str">
        <f>IF(Businesses!F4094="","N/A",Businesses!F4094)</f>
        <v>N/A</v>
      </c>
      <c r="F4093" s="32" t="str">
        <f t="shared" si="126"/>
        <v>N/A</v>
      </c>
      <c r="G4093" s="32" t="str">
        <f>IF(Businesses!G4094="","N/A",Businesses!G4094)</f>
        <v>N/A</v>
      </c>
      <c r="H4093" s="32" t="str">
        <f>IF(Businesses!H4094="","N/A",Businesses!H4094)</f>
        <v>N/A</v>
      </c>
      <c r="I4093" s="32" t="str">
        <f>IF(AND(Businesses!B4094="",Businesses!C4094&lt;&gt;""),0,IF(Businesses!B4094="","N/A",IF(ISNUMBER(Businesses!B4094),Businesses!B4094,0)))</f>
        <v>N/A</v>
      </c>
    </row>
    <row r="4094" spans="2:9">
      <c r="B4094" s="32" t="str">
        <f t="shared" si="127"/>
        <v>N/A</v>
      </c>
      <c r="C4094" s="32" t="str">
        <f>IF(AND(Businesses!D4095="",Businesses!E4095&lt;&gt;""),0,IF(Businesses!D4095="","N/A",IF(ISNUMBER(Businesses!D4095),Businesses!D4095,0)))</f>
        <v>N/A</v>
      </c>
      <c r="D4094" s="32" t="str">
        <f>IF(Businesses!E4095="","N/A",Businesses!E4095)</f>
        <v>N/A</v>
      </c>
      <c r="E4094" s="32" t="str">
        <f>IF(Businesses!F4095="","N/A",Businesses!F4095)</f>
        <v>N/A</v>
      </c>
      <c r="F4094" s="32" t="str">
        <f t="shared" si="126"/>
        <v>N/A</v>
      </c>
      <c r="G4094" s="32" t="str">
        <f>IF(Businesses!G4095="","N/A",Businesses!G4095)</f>
        <v>N/A</v>
      </c>
      <c r="H4094" s="32" t="str">
        <f>IF(Businesses!H4095="","N/A",Businesses!H4095)</f>
        <v>N/A</v>
      </c>
      <c r="I4094" s="32" t="str">
        <f>IF(AND(Businesses!B4095="",Businesses!C4095&lt;&gt;""),0,IF(Businesses!B4095="","N/A",IF(ISNUMBER(Businesses!B4095),Businesses!B4095,0)))</f>
        <v>N/A</v>
      </c>
    </row>
    <row r="4095" spans="2:9">
      <c r="B4095" s="32" t="str">
        <f t="shared" si="127"/>
        <v>N/A</v>
      </c>
      <c r="C4095" s="32" t="str">
        <f>IF(AND(Businesses!D4096="",Businesses!E4096&lt;&gt;""),0,IF(Businesses!D4096="","N/A",IF(ISNUMBER(Businesses!D4096),Businesses!D4096,0)))</f>
        <v>N/A</v>
      </c>
      <c r="D4095" s="32" t="str">
        <f>IF(Businesses!E4096="","N/A",Businesses!E4096)</f>
        <v>N/A</v>
      </c>
      <c r="E4095" s="32" t="str">
        <f>IF(Businesses!F4096="","N/A",Businesses!F4096)</f>
        <v>N/A</v>
      </c>
      <c r="F4095" s="32" t="str">
        <f t="shared" si="126"/>
        <v>N/A</v>
      </c>
      <c r="G4095" s="32" t="str">
        <f>IF(Businesses!G4096="","N/A",Businesses!G4096)</f>
        <v>N/A</v>
      </c>
      <c r="H4095" s="32" t="str">
        <f>IF(Businesses!H4096="","N/A",Businesses!H4096)</f>
        <v>N/A</v>
      </c>
      <c r="I4095" s="32" t="str">
        <f>IF(AND(Businesses!B4096="",Businesses!C4096&lt;&gt;""),0,IF(Businesses!B4096="","N/A",IF(ISNUMBER(Businesses!B4096),Businesses!B4096,0)))</f>
        <v>N/A</v>
      </c>
    </row>
    <row r="4096" spans="2:9">
      <c r="B4096" s="32" t="str">
        <f t="shared" si="127"/>
        <v>N/A</v>
      </c>
      <c r="C4096" s="32" t="str">
        <f>IF(AND(Businesses!D4097="",Businesses!E4097&lt;&gt;""),0,IF(Businesses!D4097="","N/A",IF(ISNUMBER(Businesses!D4097),Businesses!D4097,0)))</f>
        <v>N/A</v>
      </c>
      <c r="D4096" s="32" t="str">
        <f>IF(Businesses!E4097="","N/A",Businesses!E4097)</f>
        <v>N/A</v>
      </c>
      <c r="E4096" s="32" t="str">
        <f>IF(Businesses!F4097="","N/A",Businesses!F4097)</f>
        <v>N/A</v>
      </c>
      <c r="F4096" s="32" t="str">
        <f t="shared" si="126"/>
        <v>N/A</v>
      </c>
      <c r="G4096" s="32" t="str">
        <f>IF(Businesses!G4097="","N/A",Businesses!G4097)</f>
        <v>N/A</v>
      </c>
      <c r="H4096" s="32" t="str">
        <f>IF(Businesses!H4097="","N/A",Businesses!H4097)</f>
        <v>N/A</v>
      </c>
      <c r="I4096" s="32" t="str">
        <f>IF(AND(Businesses!B4097="",Businesses!C4097&lt;&gt;""),0,IF(Businesses!B4097="","N/A",IF(ISNUMBER(Businesses!B4097),Businesses!B4097,0)))</f>
        <v>N/A</v>
      </c>
    </row>
    <row r="4097" spans="2:9">
      <c r="B4097" s="32" t="str">
        <f t="shared" si="127"/>
        <v>N/A</v>
      </c>
      <c r="C4097" s="32" t="str">
        <f>IF(AND(Businesses!D4098="",Businesses!E4098&lt;&gt;""),0,IF(Businesses!D4098="","N/A",IF(ISNUMBER(Businesses!D4098),Businesses!D4098,0)))</f>
        <v>N/A</v>
      </c>
      <c r="D4097" s="32" t="str">
        <f>IF(Businesses!E4098="","N/A",Businesses!E4098)</f>
        <v>N/A</v>
      </c>
      <c r="E4097" s="32" t="str">
        <f>IF(Businesses!F4098="","N/A",Businesses!F4098)</f>
        <v>N/A</v>
      </c>
      <c r="F4097" s="32" t="str">
        <f t="shared" si="126"/>
        <v>N/A</v>
      </c>
      <c r="G4097" s="32" t="str">
        <f>IF(Businesses!G4098="","N/A",Businesses!G4098)</f>
        <v>N/A</v>
      </c>
      <c r="H4097" s="32" t="str">
        <f>IF(Businesses!H4098="","N/A",Businesses!H4098)</f>
        <v>N/A</v>
      </c>
      <c r="I4097" s="32" t="str">
        <f>IF(AND(Businesses!B4098="",Businesses!C4098&lt;&gt;""),0,IF(Businesses!B4098="","N/A",IF(ISNUMBER(Businesses!B4098),Businesses!B4098,0)))</f>
        <v>N/A</v>
      </c>
    </row>
    <row r="4098" spans="2:9">
      <c r="B4098" s="32" t="str">
        <f t="shared" si="127"/>
        <v>N/A</v>
      </c>
      <c r="C4098" s="32" t="str">
        <f>IF(AND(Businesses!D4099="",Businesses!E4099&lt;&gt;""),0,IF(Businesses!D4099="","N/A",IF(ISNUMBER(Businesses!D4099),Businesses!D4099,0)))</f>
        <v>N/A</v>
      </c>
      <c r="D4098" s="32" t="str">
        <f>IF(Businesses!E4099="","N/A",Businesses!E4099)</f>
        <v>N/A</v>
      </c>
      <c r="E4098" s="32" t="str">
        <f>IF(Businesses!F4099="","N/A",Businesses!F4099)</f>
        <v>N/A</v>
      </c>
      <c r="F4098" s="32" t="str">
        <f t="shared" ref="F4098:F4161" si="128">IF(B4098="N/A","N/A",UPPER(TRIM(ProbuildName)))</f>
        <v>N/A</v>
      </c>
      <c r="G4098" s="32" t="str">
        <f>IF(Businesses!G4099="","N/A",Businesses!G4099)</f>
        <v>N/A</v>
      </c>
      <c r="H4098" s="32" t="str">
        <f>IF(Businesses!H4099="","N/A",Businesses!H4099)</f>
        <v>N/A</v>
      </c>
      <c r="I4098" s="32" t="str">
        <f>IF(AND(Businesses!B4099="",Businesses!C4099&lt;&gt;""),0,IF(Businesses!B4099="","N/A",IF(ISNUMBER(Businesses!B4099),Businesses!B4099,0)))</f>
        <v>N/A</v>
      </c>
    </row>
    <row r="4099" spans="2:9">
      <c r="B4099" s="32" t="str">
        <f t="shared" ref="B4099:B4162" si="129">IF(I4099="N/A","N/A","")</f>
        <v>N/A</v>
      </c>
      <c r="C4099" s="32" t="str">
        <f>IF(AND(Businesses!D4100="",Businesses!E4100&lt;&gt;""),0,IF(Businesses!D4100="","N/A",IF(ISNUMBER(Businesses!D4100),Businesses!D4100,0)))</f>
        <v>N/A</v>
      </c>
      <c r="D4099" s="32" t="str">
        <f>IF(Businesses!E4100="","N/A",Businesses!E4100)</f>
        <v>N/A</v>
      </c>
      <c r="E4099" s="32" t="str">
        <f>IF(Businesses!F4100="","N/A",Businesses!F4100)</f>
        <v>N/A</v>
      </c>
      <c r="F4099" s="32" t="str">
        <f t="shared" si="128"/>
        <v>N/A</v>
      </c>
      <c r="G4099" s="32" t="str">
        <f>IF(Businesses!G4100="","N/A",Businesses!G4100)</f>
        <v>N/A</v>
      </c>
      <c r="H4099" s="32" t="str">
        <f>IF(Businesses!H4100="","N/A",Businesses!H4100)</f>
        <v>N/A</v>
      </c>
      <c r="I4099" s="32" t="str">
        <f>IF(AND(Businesses!B4100="",Businesses!C4100&lt;&gt;""),0,IF(Businesses!B4100="","N/A",IF(ISNUMBER(Businesses!B4100),Businesses!B4100,0)))</f>
        <v>N/A</v>
      </c>
    </row>
    <row r="4100" spans="2:9">
      <c r="B4100" s="32" t="str">
        <f t="shared" si="129"/>
        <v>N/A</v>
      </c>
      <c r="C4100" s="32" t="str">
        <f>IF(AND(Businesses!D4101="",Businesses!E4101&lt;&gt;""),0,IF(Businesses!D4101="","N/A",IF(ISNUMBER(Businesses!D4101),Businesses!D4101,0)))</f>
        <v>N/A</v>
      </c>
      <c r="D4100" s="32" t="str">
        <f>IF(Businesses!E4101="","N/A",Businesses!E4101)</f>
        <v>N/A</v>
      </c>
      <c r="E4100" s="32" t="str">
        <f>IF(Businesses!F4101="","N/A",Businesses!F4101)</f>
        <v>N/A</v>
      </c>
      <c r="F4100" s="32" t="str">
        <f t="shared" si="128"/>
        <v>N/A</v>
      </c>
      <c r="G4100" s="32" t="str">
        <f>IF(Businesses!G4101="","N/A",Businesses!G4101)</f>
        <v>N/A</v>
      </c>
      <c r="H4100" s="32" t="str">
        <f>IF(Businesses!H4101="","N/A",Businesses!H4101)</f>
        <v>N/A</v>
      </c>
      <c r="I4100" s="32" t="str">
        <f>IF(AND(Businesses!B4101="",Businesses!C4101&lt;&gt;""),0,IF(Businesses!B4101="","N/A",IF(ISNUMBER(Businesses!B4101),Businesses!B4101,0)))</f>
        <v>N/A</v>
      </c>
    </row>
    <row r="4101" spans="2:9">
      <c r="B4101" s="32" t="str">
        <f t="shared" si="129"/>
        <v>N/A</v>
      </c>
      <c r="C4101" s="32" t="str">
        <f>IF(AND(Businesses!D4102="",Businesses!E4102&lt;&gt;""),0,IF(Businesses!D4102="","N/A",IF(ISNUMBER(Businesses!D4102),Businesses!D4102,0)))</f>
        <v>N/A</v>
      </c>
      <c r="D4101" s="32" t="str">
        <f>IF(Businesses!E4102="","N/A",Businesses!E4102)</f>
        <v>N/A</v>
      </c>
      <c r="E4101" s="32" t="str">
        <f>IF(Businesses!F4102="","N/A",Businesses!F4102)</f>
        <v>N/A</v>
      </c>
      <c r="F4101" s="32" t="str">
        <f t="shared" si="128"/>
        <v>N/A</v>
      </c>
      <c r="G4101" s="32" t="str">
        <f>IF(Businesses!G4102="","N/A",Businesses!G4102)</f>
        <v>N/A</v>
      </c>
      <c r="H4101" s="32" t="str">
        <f>IF(Businesses!H4102="","N/A",Businesses!H4102)</f>
        <v>N/A</v>
      </c>
      <c r="I4101" s="32" t="str">
        <f>IF(AND(Businesses!B4102="",Businesses!C4102&lt;&gt;""),0,IF(Businesses!B4102="","N/A",IF(ISNUMBER(Businesses!B4102),Businesses!B4102,0)))</f>
        <v>N/A</v>
      </c>
    </row>
    <row r="4102" spans="2:9">
      <c r="B4102" s="32" t="str">
        <f t="shared" si="129"/>
        <v>N/A</v>
      </c>
      <c r="C4102" s="32" t="str">
        <f>IF(AND(Businesses!D4103="",Businesses!E4103&lt;&gt;""),0,IF(Businesses!D4103="","N/A",IF(ISNUMBER(Businesses!D4103),Businesses!D4103,0)))</f>
        <v>N/A</v>
      </c>
      <c r="D4102" s="32" t="str">
        <f>IF(Businesses!E4103="","N/A",Businesses!E4103)</f>
        <v>N/A</v>
      </c>
      <c r="E4102" s="32" t="str">
        <f>IF(Businesses!F4103="","N/A",Businesses!F4103)</f>
        <v>N/A</v>
      </c>
      <c r="F4102" s="32" t="str">
        <f t="shared" si="128"/>
        <v>N/A</v>
      </c>
      <c r="G4102" s="32" t="str">
        <f>IF(Businesses!G4103="","N/A",Businesses!G4103)</f>
        <v>N/A</v>
      </c>
      <c r="H4102" s="32" t="str">
        <f>IF(Businesses!H4103="","N/A",Businesses!H4103)</f>
        <v>N/A</v>
      </c>
      <c r="I4102" s="32" t="str">
        <f>IF(AND(Businesses!B4103="",Businesses!C4103&lt;&gt;""),0,IF(Businesses!B4103="","N/A",IF(ISNUMBER(Businesses!B4103),Businesses!B4103,0)))</f>
        <v>N/A</v>
      </c>
    </row>
    <row r="4103" spans="2:9">
      <c r="B4103" s="32" t="str">
        <f t="shared" si="129"/>
        <v>N/A</v>
      </c>
      <c r="C4103" s="32" t="str">
        <f>IF(AND(Businesses!D4104="",Businesses!E4104&lt;&gt;""),0,IF(Businesses!D4104="","N/A",IF(ISNUMBER(Businesses!D4104),Businesses!D4104,0)))</f>
        <v>N/A</v>
      </c>
      <c r="D4103" s="32" t="str">
        <f>IF(Businesses!E4104="","N/A",Businesses!E4104)</f>
        <v>N/A</v>
      </c>
      <c r="E4103" s="32" t="str">
        <f>IF(Businesses!F4104="","N/A",Businesses!F4104)</f>
        <v>N/A</v>
      </c>
      <c r="F4103" s="32" t="str">
        <f t="shared" si="128"/>
        <v>N/A</v>
      </c>
      <c r="G4103" s="32" t="str">
        <f>IF(Businesses!G4104="","N/A",Businesses!G4104)</f>
        <v>N/A</v>
      </c>
      <c r="H4103" s="32" t="str">
        <f>IF(Businesses!H4104="","N/A",Businesses!H4104)</f>
        <v>N/A</v>
      </c>
      <c r="I4103" s="32" t="str">
        <f>IF(AND(Businesses!B4104="",Businesses!C4104&lt;&gt;""),0,IF(Businesses!B4104="","N/A",IF(ISNUMBER(Businesses!B4104),Businesses!B4104,0)))</f>
        <v>N/A</v>
      </c>
    </row>
    <row r="4104" spans="2:9">
      <c r="B4104" s="32" t="str">
        <f t="shared" si="129"/>
        <v>N/A</v>
      </c>
      <c r="C4104" s="32" t="str">
        <f>IF(AND(Businesses!D4105="",Businesses!E4105&lt;&gt;""),0,IF(Businesses!D4105="","N/A",IF(ISNUMBER(Businesses!D4105),Businesses!D4105,0)))</f>
        <v>N/A</v>
      </c>
      <c r="D4104" s="32" t="str">
        <f>IF(Businesses!E4105="","N/A",Businesses!E4105)</f>
        <v>N/A</v>
      </c>
      <c r="E4104" s="32" t="str">
        <f>IF(Businesses!F4105="","N/A",Businesses!F4105)</f>
        <v>N/A</v>
      </c>
      <c r="F4104" s="32" t="str">
        <f t="shared" si="128"/>
        <v>N/A</v>
      </c>
      <c r="G4104" s="32" t="str">
        <f>IF(Businesses!G4105="","N/A",Businesses!G4105)</f>
        <v>N/A</v>
      </c>
      <c r="H4104" s="32" t="str">
        <f>IF(Businesses!H4105="","N/A",Businesses!H4105)</f>
        <v>N/A</v>
      </c>
      <c r="I4104" s="32" t="str">
        <f>IF(AND(Businesses!B4105="",Businesses!C4105&lt;&gt;""),0,IF(Businesses!B4105="","N/A",IF(ISNUMBER(Businesses!B4105),Businesses!B4105,0)))</f>
        <v>N/A</v>
      </c>
    </row>
    <row r="4105" spans="2:9">
      <c r="B4105" s="32" t="str">
        <f t="shared" si="129"/>
        <v>N/A</v>
      </c>
      <c r="C4105" s="32" t="str">
        <f>IF(AND(Businesses!D4106="",Businesses!E4106&lt;&gt;""),0,IF(Businesses!D4106="","N/A",IF(ISNUMBER(Businesses!D4106),Businesses!D4106,0)))</f>
        <v>N/A</v>
      </c>
      <c r="D4105" s="32" t="str">
        <f>IF(Businesses!E4106="","N/A",Businesses!E4106)</f>
        <v>N/A</v>
      </c>
      <c r="E4105" s="32" t="str">
        <f>IF(Businesses!F4106="","N/A",Businesses!F4106)</f>
        <v>N/A</v>
      </c>
      <c r="F4105" s="32" t="str">
        <f t="shared" si="128"/>
        <v>N/A</v>
      </c>
      <c r="G4105" s="32" t="str">
        <f>IF(Businesses!G4106="","N/A",Businesses!G4106)</f>
        <v>N/A</v>
      </c>
      <c r="H4105" s="32" t="str">
        <f>IF(Businesses!H4106="","N/A",Businesses!H4106)</f>
        <v>N/A</v>
      </c>
      <c r="I4105" s="32" t="str">
        <f>IF(AND(Businesses!B4106="",Businesses!C4106&lt;&gt;""),0,IF(Businesses!B4106="","N/A",IF(ISNUMBER(Businesses!B4106),Businesses!B4106,0)))</f>
        <v>N/A</v>
      </c>
    </row>
    <row r="4106" spans="2:9">
      <c r="B4106" s="32" t="str">
        <f t="shared" si="129"/>
        <v>N/A</v>
      </c>
      <c r="C4106" s="32" t="str">
        <f>IF(AND(Businesses!D4107="",Businesses!E4107&lt;&gt;""),0,IF(Businesses!D4107="","N/A",IF(ISNUMBER(Businesses!D4107),Businesses!D4107,0)))</f>
        <v>N/A</v>
      </c>
      <c r="D4106" s="32" t="str">
        <f>IF(Businesses!E4107="","N/A",Businesses!E4107)</f>
        <v>N/A</v>
      </c>
      <c r="E4106" s="32" t="str">
        <f>IF(Businesses!F4107="","N/A",Businesses!F4107)</f>
        <v>N/A</v>
      </c>
      <c r="F4106" s="32" t="str">
        <f t="shared" si="128"/>
        <v>N/A</v>
      </c>
      <c r="G4106" s="32" t="str">
        <f>IF(Businesses!G4107="","N/A",Businesses!G4107)</f>
        <v>N/A</v>
      </c>
      <c r="H4106" s="32" t="str">
        <f>IF(Businesses!H4107="","N/A",Businesses!H4107)</f>
        <v>N/A</v>
      </c>
      <c r="I4106" s="32" t="str">
        <f>IF(AND(Businesses!B4107="",Businesses!C4107&lt;&gt;""),0,IF(Businesses!B4107="","N/A",IF(ISNUMBER(Businesses!B4107),Businesses!B4107,0)))</f>
        <v>N/A</v>
      </c>
    </row>
    <row r="4107" spans="2:9">
      <c r="B4107" s="32" t="str">
        <f t="shared" si="129"/>
        <v>N/A</v>
      </c>
      <c r="C4107" s="32" t="str">
        <f>IF(AND(Businesses!D4108="",Businesses!E4108&lt;&gt;""),0,IF(Businesses!D4108="","N/A",IF(ISNUMBER(Businesses!D4108),Businesses!D4108,0)))</f>
        <v>N/A</v>
      </c>
      <c r="D4107" s="32" t="str">
        <f>IF(Businesses!E4108="","N/A",Businesses!E4108)</f>
        <v>N/A</v>
      </c>
      <c r="E4107" s="32" t="str">
        <f>IF(Businesses!F4108="","N/A",Businesses!F4108)</f>
        <v>N/A</v>
      </c>
      <c r="F4107" s="32" t="str">
        <f t="shared" si="128"/>
        <v>N/A</v>
      </c>
      <c r="G4107" s="32" t="str">
        <f>IF(Businesses!G4108="","N/A",Businesses!G4108)</f>
        <v>N/A</v>
      </c>
      <c r="H4107" s="32" t="str">
        <f>IF(Businesses!H4108="","N/A",Businesses!H4108)</f>
        <v>N/A</v>
      </c>
      <c r="I4107" s="32" t="str">
        <f>IF(AND(Businesses!B4108="",Businesses!C4108&lt;&gt;""),0,IF(Businesses!B4108="","N/A",IF(ISNUMBER(Businesses!B4108),Businesses!B4108,0)))</f>
        <v>N/A</v>
      </c>
    </row>
    <row r="4108" spans="2:9">
      <c r="B4108" s="32" t="str">
        <f t="shared" si="129"/>
        <v>N/A</v>
      </c>
      <c r="C4108" s="32" t="str">
        <f>IF(AND(Businesses!D4109="",Businesses!E4109&lt;&gt;""),0,IF(Businesses!D4109="","N/A",IF(ISNUMBER(Businesses!D4109),Businesses!D4109,0)))</f>
        <v>N/A</v>
      </c>
      <c r="D4108" s="32" t="str">
        <f>IF(Businesses!E4109="","N/A",Businesses!E4109)</f>
        <v>N/A</v>
      </c>
      <c r="E4108" s="32" t="str">
        <f>IF(Businesses!F4109="","N/A",Businesses!F4109)</f>
        <v>N/A</v>
      </c>
      <c r="F4108" s="32" t="str">
        <f t="shared" si="128"/>
        <v>N/A</v>
      </c>
      <c r="G4108" s="32" t="str">
        <f>IF(Businesses!G4109="","N/A",Businesses!G4109)</f>
        <v>N/A</v>
      </c>
      <c r="H4108" s="32" t="str">
        <f>IF(Businesses!H4109="","N/A",Businesses!H4109)</f>
        <v>N/A</v>
      </c>
      <c r="I4108" s="32" t="str">
        <f>IF(AND(Businesses!B4109="",Businesses!C4109&lt;&gt;""),0,IF(Businesses!B4109="","N/A",IF(ISNUMBER(Businesses!B4109),Businesses!B4109,0)))</f>
        <v>N/A</v>
      </c>
    </row>
    <row r="4109" spans="2:9">
      <c r="B4109" s="32" t="str">
        <f t="shared" si="129"/>
        <v>N/A</v>
      </c>
      <c r="C4109" s="32" t="str">
        <f>IF(AND(Businesses!D4110="",Businesses!E4110&lt;&gt;""),0,IF(Businesses!D4110="","N/A",IF(ISNUMBER(Businesses!D4110),Businesses!D4110,0)))</f>
        <v>N/A</v>
      </c>
      <c r="D4109" s="32" t="str">
        <f>IF(Businesses!E4110="","N/A",Businesses!E4110)</f>
        <v>N/A</v>
      </c>
      <c r="E4109" s="32" t="str">
        <f>IF(Businesses!F4110="","N/A",Businesses!F4110)</f>
        <v>N/A</v>
      </c>
      <c r="F4109" s="32" t="str">
        <f t="shared" si="128"/>
        <v>N/A</v>
      </c>
      <c r="G4109" s="32" t="str">
        <f>IF(Businesses!G4110="","N/A",Businesses!G4110)</f>
        <v>N/A</v>
      </c>
      <c r="H4109" s="32" t="str">
        <f>IF(Businesses!H4110="","N/A",Businesses!H4110)</f>
        <v>N/A</v>
      </c>
      <c r="I4109" s="32" t="str">
        <f>IF(AND(Businesses!B4110="",Businesses!C4110&lt;&gt;""),0,IF(Businesses!B4110="","N/A",IF(ISNUMBER(Businesses!B4110),Businesses!B4110,0)))</f>
        <v>N/A</v>
      </c>
    </row>
    <row r="4110" spans="2:9">
      <c r="B4110" s="32" t="str">
        <f t="shared" si="129"/>
        <v>N/A</v>
      </c>
      <c r="C4110" s="32" t="str">
        <f>IF(AND(Businesses!D4111="",Businesses!E4111&lt;&gt;""),0,IF(Businesses!D4111="","N/A",IF(ISNUMBER(Businesses!D4111),Businesses!D4111,0)))</f>
        <v>N/A</v>
      </c>
      <c r="D4110" s="32" t="str">
        <f>IF(Businesses!E4111="","N/A",Businesses!E4111)</f>
        <v>N/A</v>
      </c>
      <c r="E4110" s="32" t="str">
        <f>IF(Businesses!F4111="","N/A",Businesses!F4111)</f>
        <v>N/A</v>
      </c>
      <c r="F4110" s="32" t="str">
        <f t="shared" si="128"/>
        <v>N/A</v>
      </c>
      <c r="G4110" s="32" t="str">
        <f>IF(Businesses!G4111="","N/A",Businesses!G4111)</f>
        <v>N/A</v>
      </c>
      <c r="H4110" s="32" t="str">
        <f>IF(Businesses!H4111="","N/A",Businesses!H4111)</f>
        <v>N/A</v>
      </c>
      <c r="I4110" s="32" t="str">
        <f>IF(AND(Businesses!B4111="",Businesses!C4111&lt;&gt;""),0,IF(Businesses!B4111="","N/A",IF(ISNUMBER(Businesses!B4111),Businesses!B4111,0)))</f>
        <v>N/A</v>
      </c>
    </row>
    <row r="4111" spans="2:9">
      <c r="B4111" s="32" t="str">
        <f t="shared" si="129"/>
        <v>N/A</v>
      </c>
      <c r="C4111" s="32" t="str">
        <f>IF(AND(Businesses!D4112="",Businesses!E4112&lt;&gt;""),0,IF(Businesses!D4112="","N/A",IF(ISNUMBER(Businesses!D4112),Businesses!D4112,0)))</f>
        <v>N/A</v>
      </c>
      <c r="D4111" s="32" t="str">
        <f>IF(Businesses!E4112="","N/A",Businesses!E4112)</f>
        <v>N/A</v>
      </c>
      <c r="E4111" s="32" t="str">
        <f>IF(Businesses!F4112="","N/A",Businesses!F4112)</f>
        <v>N/A</v>
      </c>
      <c r="F4111" s="32" t="str">
        <f t="shared" si="128"/>
        <v>N/A</v>
      </c>
      <c r="G4111" s="32" t="str">
        <f>IF(Businesses!G4112="","N/A",Businesses!G4112)</f>
        <v>N/A</v>
      </c>
      <c r="H4111" s="32" t="str">
        <f>IF(Businesses!H4112="","N/A",Businesses!H4112)</f>
        <v>N/A</v>
      </c>
      <c r="I4111" s="32" t="str">
        <f>IF(AND(Businesses!B4112="",Businesses!C4112&lt;&gt;""),0,IF(Businesses!B4112="","N/A",IF(ISNUMBER(Businesses!B4112),Businesses!B4112,0)))</f>
        <v>N/A</v>
      </c>
    </row>
    <row r="4112" spans="2:9">
      <c r="B4112" s="32" t="str">
        <f t="shared" si="129"/>
        <v>N/A</v>
      </c>
      <c r="C4112" s="32" t="str">
        <f>IF(AND(Businesses!D4113="",Businesses!E4113&lt;&gt;""),0,IF(Businesses!D4113="","N/A",IF(ISNUMBER(Businesses!D4113),Businesses!D4113,0)))</f>
        <v>N/A</v>
      </c>
      <c r="D4112" s="32" t="str">
        <f>IF(Businesses!E4113="","N/A",Businesses!E4113)</f>
        <v>N/A</v>
      </c>
      <c r="E4112" s="32" t="str">
        <f>IF(Businesses!F4113="","N/A",Businesses!F4113)</f>
        <v>N/A</v>
      </c>
      <c r="F4112" s="32" t="str">
        <f t="shared" si="128"/>
        <v>N/A</v>
      </c>
      <c r="G4112" s="32" t="str">
        <f>IF(Businesses!G4113="","N/A",Businesses!G4113)</f>
        <v>N/A</v>
      </c>
      <c r="H4112" s="32" t="str">
        <f>IF(Businesses!H4113="","N/A",Businesses!H4113)</f>
        <v>N/A</v>
      </c>
      <c r="I4112" s="32" t="str">
        <f>IF(AND(Businesses!B4113="",Businesses!C4113&lt;&gt;""),0,IF(Businesses!B4113="","N/A",IF(ISNUMBER(Businesses!B4113),Businesses!B4113,0)))</f>
        <v>N/A</v>
      </c>
    </row>
    <row r="4113" spans="2:9">
      <c r="B4113" s="32" t="str">
        <f t="shared" si="129"/>
        <v>N/A</v>
      </c>
      <c r="C4113" s="32" t="str">
        <f>IF(AND(Businesses!D4114="",Businesses!E4114&lt;&gt;""),0,IF(Businesses!D4114="","N/A",IF(ISNUMBER(Businesses!D4114),Businesses!D4114,0)))</f>
        <v>N/A</v>
      </c>
      <c r="D4113" s="32" t="str">
        <f>IF(Businesses!E4114="","N/A",Businesses!E4114)</f>
        <v>N/A</v>
      </c>
      <c r="E4113" s="32" t="str">
        <f>IF(Businesses!F4114="","N/A",Businesses!F4114)</f>
        <v>N/A</v>
      </c>
      <c r="F4113" s="32" t="str">
        <f t="shared" si="128"/>
        <v>N/A</v>
      </c>
      <c r="G4113" s="32" t="str">
        <f>IF(Businesses!G4114="","N/A",Businesses!G4114)</f>
        <v>N/A</v>
      </c>
      <c r="H4113" s="32" t="str">
        <f>IF(Businesses!H4114="","N/A",Businesses!H4114)</f>
        <v>N/A</v>
      </c>
      <c r="I4113" s="32" t="str">
        <f>IF(AND(Businesses!B4114="",Businesses!C4114&lt;&gt;""),0,IF(Businesses!B4114="","N/A",IF(ISNUMBER(Businesses!B4114),Businesses!B4114,0)))</f>
        <v>N/A</v>
      </c>
    </row>
    <row r="4114" spans="2:9">
      <c r="B4114" s="32" t="str">
        <f t="shared" si="129"/>
        <v>N/A</v>
      </c>
      <c r="C4114" s="32" t="str">
        <f>IF(AND(Businesses!D4115="",Businesses!E4115&lt;&gt;""),0,IF(Businesses!D4115="","N/A",IF(ISNUMBER(Businesses!D4115),Businesses!D4115,0)))</f>
        <v>N/A</v>
      </c>
      <c r="D4114" s="32" t="str">
        <f>IF(Businesses!E4115="","N/A",Businesses!E4115)</f>
        <v>N/A</v>
      </c>
      <c r="E4114" s="32" t="str">
        <f>IF(Businesses!F4115="","N/A",Businesses!F4115)</f>
        <v>N/A</v>
      </c>
      <c r="F4114" s="32" t="str">
        <f t="shared" si="128"/>
        <v>N/A</v>
      </c>
      <c r="G4114" s="32" t="str">
        <f>IF(Businesses!G4115="","N/A",Businesses!G4115)</f>
        <v>N/A</v>
      </c>
      <c r="H4114" s="32" t="str">
        <f>IF(Businesses!H4115="","N/A",Businesses!H4115)</f>
        <v>N/A</v>
      </c>
      <c r="I4114" s="32" t="str">
        <f>IF(AND(Businesses!B4115="",Businesses!C4115&lt;&gt;""),0,IF(Businesses!B4115="","N/A",IF(ISNUMBER(Businesses!B4115),Businesses!B4115,0)))</f>
        <v>N/A</v>
      </c>
    </row>
    <row r="4115" spans="2:9">
      <c r="B4115" s="32" t="str">
        <f t="shared" si="129"/>
        <v>N/A</v>
      </c>
      <c r="C4115" s="32" t="str">
        <f>IF(AND(Businesses!D4116="",Businesses!E4116&lt;&gt;""),0,IF(Businesses!D4116="","N/A",IF(ISNUMBER(Businesses!D4116),Businesses!D4116,0)))</f>
        <v>N/A</v>
      </c>
      <c r="D4115" s="32" t="str">
        <f>IF(Businesses!E4116="","N/A",Businesses!E4116)</f>
        <v>N/A</v>
      </c>
      <c r="E4115" s="32" t="str">
        <f>IF(Businesses!F4116="","N/A",Businesses!F4116)</f>
        <v>N/A</v>
      </c>
      <c r="F4115" s="32" t="str">
        <f t="shared" si="128"/>
        <v>N/A</v>
      </c>
      <c r="G4115" s="32" t="str">
        <f>IF(Businesses!G4116="","N/A",Businesses!G4116)</f>
        <v>N/A</v>
      </c>
      <c r="H4115" s="32" t="str">
        <f>IF(Businesses!H4116="","N/A",Businesses!H4116)</f>
        <v>N/A</v>
      </c>
      <c r="I4115" s="32" t="str">
        <f>IF(AND(Businesses!B4116="",Businesses!C4116&lt;&gt;""),0,IF(Businesses!B4116="","N/A",IF(ISNUMBER(Businesses!B4116),Businesses!B4116,0)))</f>
        <v>N/A</v>
      </c>
    </row>
    <row r="4116" spans="2:9">
      <c r="B4116" s="32" t="str">
        <f t="shared" si="129"/>
        <v>N/A</v>
      </c>
      <c r="C4116" s="32" t="str">
        <f>IF(AND(Businesses!D4117="",Businesses!E4117&lt;&gt;""),0,IF(Businesses!D4117="","N/A",IF(ISNUMBER(Businesses!D4117),Businesses!D4117,0)))</f>
        <v>N/A</v>
      </c>
      <c r="D4116" s="32" t="str">
        <f>IF(Businesses!E4117="","N/A",Businesses!E4117)</f>
        <v>N/A</v>
      </c>
      <c r="E4116" s="32" t="str">
        <f>IF(Businesses!F4117="","N/A",Businesses!F4117)</f>
        <v>N/A</v>
      </c>
      <c r="F4116" s="32" t="str">
        <f t="shared" si="128"/>
        <v>N/A</v>
      </c>
      <c r="G4116" s="32" t="str">
        <f>IF(Businesses!G4117="","N/A",Businesses!G4117)</f>
        <v>N/A</v>
      </c>
      <c r="H4116" s="32" t="str">
        <f>IF(Businesses!H4117="","N/A",Businesses!H4117)</f>
        <v>N/A</v>
      </c>
      <c r="I4116" s="32" t="str">
        <f>IF(AND(Businesses!B4117="",Businesses!C4117&lt;&gt;""),0,IF(Businesses!B4117="","N/A",IF(ISNUMBER(Businesses!B4117),Businesses!B4117,0)))</f>
        <v>N/A</v>
      </c>
    </row>
    <row r="4117" spans="2:9">
      <c r="B4117" s="32" t="str">
        <f t="shared" si="129"/>
        <v>N/A</v>
      </c>
      <c r="C4117" s="32" t="str">
        <f>IF(AND(Businesses!D4118="",Businesses!E4118&lt;&gt;""),0,IF(Businesses!D4118="","N/A",IF(ISNUMBER(Businesses!D4118),Businesses!D4118,0)))</f>
        <v>N/A</v>
      </c>
      <c r="D4117" s="32" t="str">
        <f>IF(Businesses!E4118="","N/A",Businesses!E4118)</f>
        <v>N/A</v>
      </c>
      <c r="E4117" s="32" t="str">
        <f>IF(Businesses!F4118="","N/A",Businesses!F4118)</f>
        <v>N/A</v>
      </c>
      <c r="F4117" s="32" t="str">
        <f t="shared" si="128"/>
        <v>N/A</v>
      </c>
      <c r="G4117" s="32" t="str">
        <f>IF(Businesses!G4118="","N/A",Businesses!G4118)</f>
        <v>N/A</v>
      </c>
      <c r="H4117" s="32" t="str">
        <f>IF(Businesses!H4118="","N/A",Businesses!H4118)</f>
        <v>N/A</v>
      </c>
      <c r="I4117" s="32" t="str">
        <f>IF(AND(Businesses!B4118="",Businesses!C4118&lt;&gt;""),0,IF(Businesses!B4118="","N/A",IF(ISNUMBER(Businesses!B4118),Businesses!B4118,0)))</f>
        <v>N/A</v>
      </c>
    </row>
    <row r="4118" spans="2:9">
      <c r="B4118" s="32" t="str">
        <f t="shared" si="129"/>
        <v>N/A</v>
      </c>
      <c r="C4118" s="32" t="str">
        <f>IF(AND(Businesses!D4119="",Businesses!E4119&lt;&gt;""),0,IF(Businesses!D4119="","N/A",IF(ISNUMBER(Businesses!D4119),Businesses!D4119,0)))</f>
        <v>N/A</v>
      </c>
      <c r="D4118" s="32" t="str">
        <f>IF(Businesses!E4119="","N/A",Businesses!E4119)</f>
        <v>N/A</v>
      </c>
      <c r="E4118" s="32" t="str">
        <f>IF(Businesses!F4119="","N/A",Businesses!F4119)</f>
        <v>N/A</v>
      </c>
      <c r="F4118" s="32" t="str">
        <f t="shared" si="128"/>
        <v>N/A</v>
      </c>
      <c r="G4118" s="32" t="str">
        <f>IF(Businesses!G4119="","N/A",Businesses!G4119)</f>
        <v>N/A</v>
      </c>
      <c r="H4118" s="32" t="str">
        <f>IF(Businesses!H4119="","N/A",Businesses!H4119)</f>
        <v>N/A</v>
      </c>
      <c r="I4118" s="32" t="str">
        <f>IF(AND(Businesses!B4119="",Businesses!C4119&lt;&gt;""),0,IF(Businesses!B4119="","N/A",IF(ISNUMBER(Businesses!B4119),Businesses!B4119,0)))</f>
        <v>N/A</v>
      </c>
    </row>
    <row r="4119" spans="2:9">
      <c r="B4119" s="32" t="str">
        <f t="shared" si="129"/>
        <v>N/A</v>
      </c>
      <c r="C4119" s="32" t="str">
        <f>IF(AND(Businesses!D4120="",Businesses!E4120&lt;&gt;""),0,IF(Businesses!D4120="","N/A",IF(ISNUMBER(Businesses!D4120),Businesses!D4120,0)))</f>
        <v>N/A</v>
      </c>
      <c r="D4119" s="32" t="str">
        <f>IF(Businesses!E4120="","N/A",Businesses!E4120)</f>
        <v>N/A</v>
      </c>
      <c r="E4119" s="32" t="str">
        <f>IF(Businesses!F4120="","N/A",Businesses!F4120)</f>
        <v>N/A</v>
      </c>
      <c r="F4119" s="32" t="str">
        <f t="shared" si="128"/>
        <v>N/A</v>
      </c>
      <c r="G4119" s="32" t="str">
        <f>IF(Businesses!G4120="","N/A",Businesses!G4120)</f>
        <v>N/A</v>
      </c>
      <c r="H4119" s="32" t="str">
        <f>IF(Businesses!H4120="","N/A",Businesses!H4120)</f>
        <v>N/A</v>
      </c>
      <c r="I4119" s="32" t="str">
        <f>IF(AND(Businesses!B4120="",Businesses!C4120&lt;&gt;""),0,IF(Businesses!B4120="","N/A",IF(ISNUMBER(Businesses!B4120),Businesses!B4120,0)))</f>
        <v>N/A</v>
      </c>
    </row>
    <row r="4120" spans="2:9">
      <c r="B4120" s="32" t="str">
        <f t="shared" si="129"/>
        <v>N/A</v>
      </c>
      <c r="C4120" s="32" t="str">
        <f>IF(AND(Businesses!D4121="",Businesses!E4121&lt;&gt;""),0,IF(Businesses!D4121="","N/A",IF(ISNUMBER(Businesses!D4121),Businesses!D4121,0)))</f>
        <v>N/A</v>
      </c>
      <c r="D4120" s="32" t="str">
        <f>IF(Businesses!E4121="","N/A",Businesses!E4121)</f>
        <v>N/A</v>
      </c>
      <c r="E4120" s="32" t="str">
        <f>IF(Businesses!F4121="","N/A",Businesses!F4121)</f>
        <v>N/A</v>
      </c>
      <c r="F4120" s="32" t="str">
        <f t="shared" si="128"/>
        <v>N/A</v>
      </c>
      <c r="G4120" s="32" t="str">
        <f>IF(Businesses!G4121="","N/A",Businesses!G4121)</f>
        <v>N/A</v>
      </c>
      <c r="H4120" s="32" t="str">
        <f>IF(Businesses!H4121="","N/A",Businesses!H4121)</f>
        <v>N/A</v>
      </c>
      <c r="I4120" s="32" t="str">
        <f>IF(AND(Businesses!B4121="",Businesses!C4121&lt;&gt;""),0,IF(Businesses!B4121="","N/A",IF(ISNUMBER(Businesses!B4121),Businesses!B4121,0)))</f>
        <v>N/A</v>
      </c>
    </row>
    <row r="4121" spans="2:9">
      <c r="B4121" s="32" t="str">
        <f t="shared" si="129"/>
        <v>N/A</v>
      </c>
      <c r="C4121" s="32" t="str">
        <f>IF(AND(Businesses!D4122="",Businesses!E4122&lt;&gt;""),0,IF(Businesses!D4122="","N/A",IF(ISNUMBER(Businesses!D4122),Businesses!D4122,0)))</f>
        <v>N/A</v>
      </c>
      <c r="D4121" s="32" t="str">
        <f>IF(Businesses!E4122="","N/A",Businesses!E4122)</f>
        <v>N/A</v>
      </c>
      <c r="E4121" s="32" t="str">
        <f>IF(Businesses!F4122="","N/A",Businesses!F4122)</f>
        <v>N/A</v>
      </c>
      <c r="F4121" s="32" t="str">
        <f t="shared" si="128"/>
        <v>N/A</v>
      </c>
      <c r="G4121" s="32" t="str">
        <f>IF(Businesses!G4122="","N/A",Businesses!G4122)</f>
        <v>N/A</v>
      </c>
      <c r="H4121" s="32" t="str">
        <f>IF(Businesses!H4122="","N/A",Businesses!H4122)</f>
        <v>N/A</v>
      </c>
      <c r="I4121" s="32" t="str">
        <f>IF(AND(Businesses!B4122="",Businesses!C4122&lt;&gt;""),0,IF(Businesses!B4122="","N/A",IF(ISNUMBER(Businesses!B4122),Businesses!B4122,0)))</f>
        <v>N/A</v>
      </c>
    </row>
    <row r="4122" spans="2:9">
      <c r="B4122" s="32" t="str">
        <f t="shared" si="129"/>
        <v>N/A</v>
      </c>
      <c r="C4122" s="32" t="str">
        <f>IF(AND(Businesses!D4123="",Businesses!E4123&lt;&gt;""),0,IF(Businesses!D4123="","N/A",IF(ISNUMBER(Businesses!D4123),Businesses!D4123,0)))</f>
        <v>N/A</v>
      </c>
      <c r="D4122" s="32" t="str">
        <f>IF(Businesses!E4123="","N/A",Businesses!E4123)</f>
        <v>N/A</v>
      </c>
      <c r="E4122" s="32" t="str">
        <f>IF(Businesses!F4123="","N/A",Businesses!F4123)</f>
        <v>N/A</v>
      </c>
      <c r="F4122" s="32" t="str">
        <f t="shared" si="128"/>
        <v>N/A</v>
      </c>
      <c r="G4122" s="32" t="str">
        <f>IF(Businesses!G4123="","N/A",Businesses!G4123)</f>
        <v>N/A</v>
      </c>
      <c r="H4122" s="32" t="str">
        <f>IF(Businesses!H4123="","N/A",Businesses!H4123)</f>
        <v>N/A</v>
      </c>
      <c r="I4122" s="32" t="str">
        <f>IF(AND(Businesses!B4123="",Businesses!C4123&lt;&gt;""),0,IF(Businesses!B4123="","N/A",IF(ISNUMBER(Businesses!B4123),Businesses!B4123,0)))</f>
        <v>N/A</v>
      </c>
    </row>
    <row r="4123" spans="2:9">
      <c r="B4123" s="32" t="str">
        <f t="shared" si="129"/>
        <v>N/A</v>
      </c>
      <c r="C4123" s="32" t="str">
        <f>IF(AND(Businesses!D4124="",Businesses!E4124&lt;&gt;""),0,IF(Businesses!D4124="","N/A",IF(ISNUMBER(Businesses!D4124),Businesses!D4124,0)))</f>
        <v>N/A</v>
      </c>
      <c r="D4123" s="32" t="str">
        <f>IF(Businesses!E4124="","N/A",Businesses!E4124)</f>
        <v>N/A</v>
      </c>
      <c r="E4123" s="32" t="str">
        <f>IF(Businesses!F4124="","N/A",Businesses!F4124)</f>
        <v>N/A</v>
      </c>
      <c r="F4123" s="32" t="str">
        <f t="shared" si="128"/>
        <v>N/A</v>
      </c>
      <c r="G4123" s="32" t="str">
        <f>IF(Businesses!G4124="","N/A",Businesses!G4124)</f>
        <v>N/A</v>
      </c>
      <c r="H4123" s="32" t="str">
        <f>IF(Businesses!H4124="","N/A",Businesses!H4124)</f>
        <v>N/A</v>
      </c>
      <c r="I4123" s="32" t="str">
        <f>IF(AND(Businesses!B4124="",Businesses!C4124&lt;&gt;""),0,IF(Businesses!B4124="","N/A",IF(ISNUMBER(Businesses!B4124),Businesses!B4124,0)))</f>
        <v>N/A</v>
      </c>
    </row>
    <row r="4124" spans="2:9">
      <c r="B4124" s="32" t="str">
        <f t="shared" si="129"/>
        <v>N/A</v>
      </c>
      <c r="C4124" s="32" t="str">
        <f>IF(AND(Businesses!D4125="",Businesses!E4125&lt;&gt;""),0,IF(Businesses!D4125="","N/A",IF(ISNUMBER(Businesses!D4125),Businesses!D4125,0)))</f>
        <v>N/A</v>
      </c>
      <c r="D4124" s="32" t="str">
        <f>IF(Businesses!E4125="","N/A",Businesses!E4125)</f>
        <v>N/A</v>
      </c>
      <c r="E4124" s="32" t="str">
        <f>IF(Businesses!F4125="","N/A",Businesses!F4125)</f>
        <v>N/A</v>
      </c>
      <c r="F4124" s="32" t="str">
        <f t="shared" si="128"/>
        <v>N/A</v>
      </c>
      <c r="G4124" s="32" t="str">
        <f>IF(Businesses!G4125="","N/A",Businesses!G4125)</f>
        <v>N/A</v>
      </c>
      <c r="H4124" s="32" t="str">
        <f>IF(Businesses!H4125="","N/A",Businesses!H4125)</f>
        <v>N/A</v>
      </c>
      <c r="I4124" s="32" t="str">
        <f>IF(AND(Businesses!B4125="",Businesses!C4125&lt;&gt;""),0,IF(Businesses!B4125="","N/A",IF(ISNUMBER(Businesses!B4125),Businesses!B4125,0)))</f>
        <v>N/A</v>
      </c>
    </row>
    <row r="4125" spans="2:9">
      <c r="B4125" s="32" t="str">
        <f t="shared" si="129"/>
        <v>N/A</v>
      </c>
      <c r="C4125" s="32" t="str">
        <f>IF(AND(Businesses!D4126="",Businesses!E4126&lt;&gt;""),0,IF(Businesses!D4126="","N/A",IF(ISNUMBER(Businesses!D4126),Businesses!D4126,0)))</f>
        <v>N/A</v>
      </c>
      <c r="D4125" s="32" t="str">
        <f>IF(Businesses!E4126="","N/A",Businesses!E4126)</f>
        <v>N/A</v>
      </c>
      <c r="E4125" s="32" t="str">
        <f>IF(Businesses!F4126="","N/A",Businesses!F4126)</f>
        <v>N/A</v>
      </c>
      <c r="F4125" s="32" t="str">
        <f t="shared" si="128"/>
        <v>N/A</v>
      </c>
      <c r="G4125" s="32" t="str">
        <f>IF(Businesses!G4126="","N/A",Businesses!G4126)</f>
        <v>N/A</v>
      </c>
      <c r="H4125" s="32" t="str">
        <f>IF(Businesses!H4126="","N/A",Businesses!H4126)</f>
        <v>N/A</v>
      </c>
      <c r="I4125" s="32" t="str">
        <f>IF(AND(Businesses!B4126="",Businesses!C4126&lt;&gt;""),0,IF(Businesses!B4126="","N/A",IF(ISNUMBER(Businesses!B4126),Businesses!B4126,0)))</f>
        <v>N/A</v>
      </c>
    </row>
    <row r="4126" spans="2:9">
      <c r="B4126" s="32" t="str">
        <f t="shared" si="129"/>
        <v>N/A</v>
      </c>
      <c r="C4126" s="32" t="str">
        <f>IF(AND(Businesses!D4127="",Businesses!E4127&lt;&gt;""),0,IF(Businesses!D4127="","N/A",IF(ISNUMBER(Businesses!D4127),Businesses!D4127,0)))</f>
        <v>N/A</v>
      </c>
      <c r="D4126" s="32" t="str">
        <f>IF(Businesses!E4127="","N/A",Businesses!E4127)</f>
        <v>N/A</v>
      </c>
      <c r="E4126" s="32" t="str">
        <f>IF(Businesses!F4127="","N/A",Businesses!F4127)</f>
        <v>N/A</v>
      </c>
      <c r="F4126" s="32" t="str">
        <f t="shared" si="128"/>
        <v>N/A</v>
      </c>
      <c r="G4126" s="32" t="str">
        <f>IF(Businesses!G4127="","N/A",Businesses!G4127)</f>
        <v>N/A</v>
      </c>
      <c r="H4126" s="32" t="str">
        <f>IF(Businesses!H4127="","N/A",Businesses!H4127)</f>
        <v>N/A</v>
      </c>
      <c r="I4126" s="32" t="str">
        <f>IF(AND(Businesses!B4127="",Businesses!C4127&lt;&gt;""),0,IF(Businesses!B4127="","N/A",IF(ISNUMBER(Businesses!B4127),Businesses!B4127,0)))</f>
        <v>N/A</v>
      </c>
    </row>
    <row r="4127" spans="2:9">
      <c r="B4127" s="32" t="str">
        <f t="shared" si="129"/>
        <v>N/A</v>
      </c>
      <c r="C4127" s="32" t="str">
        <f>IF(AND(Businesses!D4128="",Businesses!E4128&lt;&gt;""),0,IF(Businesses!D4128="","N/A",IF(ISNUMBER(Businesses!D4128),Businesses!D4128,0)))</f>
        <v>N/A</v>
      </c>
      <c r="D4127" s="32" t="str">
        <f>IF(Businesses!E4128="","N/A",Businesses!E4128)</f>
        <v>N/A</v>
      </c>
      <c r="E4127" s="32" t="str">
        <f>IF(Businesses!F4128="","N/A",Businesses!F4128)</f>
        <v>N/A</v>
      </c>
      <c r="F4127" s="32" t="str">
        <f t="shared" si="128"/>
        <v>N/A</v>
      </c>
      <c r="G4127" s="32" t="str">
        <f>IF(Businesses!G4128="","N/A",Businesses!G4128)</f>
        <v>N/A</v>
      </c>
      <c r="H4127" s="32" t="str">
        <f>IF(Businesses!H4128="","N/A",Businesses!H4128)</f>
        <v>N/A</v>
      </c>
      <c r="I4127" s="32" t="str">
        <f>IF(AND(Businesses!B4128="",Businesses!C4128&lt;&gt;""),0,IF(Businesses!B4128="","N/A",IF(ISNUMBER(Businesses!B4128),Businesses!B4128,0)))</f>
        <v>N/A</v>
      </c>
    </row>
    <row r="4128" spans="2:9">
      <c r="B4128" s="32" t="str">
        <f t="shared" si="129"/>
        <v>N/A</v>
      </c>
      <c r="C4128" s="32" t="str">
        <f>IF(AND(Businesses!D4129="",Businesses!E4129&lt;&gt;""),0,IF(Businesses!D4129="","N/A",IF(ISNUMBER(Businesses!D4129),Businesses!D4129,0)))</f>
        <v>N/A</v>
      </c>
      <c r="D4128" s="32" t="str">
        <f>IF(Businesses!E4129="","N/A",Businesses!E4129)</f>
        <v>N/A</v>
      </c>
      <c r="E4128" s="32" t="str">
        <f>IF(Businesses!F4129="","N/A",Businesses!F4129)</f>
        <v>N/A</v>
      </c>
      <c r="F4128" s="32" t="str">
        <f t="shared" si="128"/>
        <v>N/A</v>
      </c>
      <c r="G4128" s="32" t="str">
        <f>IF(Businesses!G4129="","N/A",Businesses!G4129)</f>
        <v>N/A</v>
      </c>
      <c r="H4128" s="32" t="str">
        <f>IF(Businesses!H4129="","N/A",Businesses!H4129)</f>
        <v>N/A</v>
      </c>
      <c r="I4128" s="32" t="str">
        <f>IF(AND(Businesses!B4129="",Businesses!C4129&lt;&gt;""),0,IF(Businesses!B4129="","N/A",IF(ISNUMBER(Businesses!B4129),Businesses!B4129,0)))</f>
        <v>N/A</v>
      </c>
    </row>
    <row r="4129" spans="2:9">
      <c r="B4129" s="32" t="str">
        <f t="shared" si="129"/>
        <v>N/A</v>
      </c>
      <c r="C4129" s="32" t="str">
        <f>IF(AND(Businesses!D4130="",Businesses!E4130&lt;&gt;""),0,IF(Businesses!D4130="","N/A",IF(ISNUMBER(Businesses!D4130),Businesses!D4130,0)))</f>
        <v>N/A</v>
      </c>
      <c r="D4129" s="32" t="str">
        <f>IF(Businesses!E4130="","N/A",Businesses!E4130)</f>
        <v>N/A</v>
      </c>
      <c r="E4129" s="32" t="str">
        <f>IF(Businesses!F4130="","N/A",Businesses!F4130)</f>
        <v>N/A</v>
      </c>
      <c r="F4129" s="32" t="str">
        <f t="shared" si="128"/>
        <v>N/A</v>
      </c>
      <c r="G4129" s="32" t="str">
        <f>IF(Businesses!G4130="","N/A",Businesses!G4130)</f>
        <v>N/A</v>
      </c>
      <c r="H4129" s="32" t="str">
        <f>IF(Businesses!H4130="","N/A",Businesses!H4130)</f>
        <v>N/A</v>
      </c>
      <c r="I4129" s="32" t="str">
        <f>IF(AND(Businesses!B4130="",Businesses!C4130&lt;&gt;""),0,IF(Businesses!B4130="","N/A",IF(ISNUMBER(Businesses!B4130),Businesses!B4130,0)))</f>
        <v>N/A</v>
      </c>
    </row>
    <row r="4130" spans="2:9">
      <c r="B4130" s="32" t="str">
        <f t="shared" si="129"/>
        <v>N/A</v>
      </c>
      <c r="C4130" s="32" t="str">
        <f>IF(AND(Businesses!D4131="",Businesses!E4131&lt;&gt;""),0,IF(Businesses!D4131="","N/A",IF(ISNUMBER(Businesses!D4131),Businesses!D4131,0)))</f>
        <v>N/A</v>
      </c>
      <c r="D4130" s="32" t="str">
        <f>IF(Businesses!E4131="","N/A",Businesses!E4131)</f>
        <v>N/A</v>
      </c>
      <c r="E4130" s="32" t="str">
        <f>IF(Businesses!F4131="","N/A",Businesses!F4131)</f>
        <v>N/A</v>
      </c>
      <c r="F4130" s="32" t="str">
        <f t="shared" si="128"/>
        <v>N/A</v>
      </c>
      <c r="G4130" s="32" t="str">
        <f>IF(Businesses!G4131="","N/A",Businesses!G4131)</f>
        <v>N/A</v>
      </c>
      <c r="H4130" s="32" t="str">
        <f>IF(Businesses!H4131="","N/A",Businesses!H4131)</f>
        <v>N/A</v>
      </c>
      <c r="I4130" s="32" t="str">
        <f>IF(AND(Businesses!B4131="",Businesses!C4131&lt;&gt;""),0,IF(Businesses!B4131="","N/A",IF(ISNUMBER(Businesses!B4131),Businesses!B4131,0)))</f>
        <v>N/A</v>
      </c>
    </row>
    <row r="4131" spans="2:9">
      <c r="B4131" s="32" t="str">
        <f t="shared" si="129"/>
        <v>N/A</v>
      </c>
      <c r="C4131" s="32" t="str">
        <f>IF(AND(Businesses!D4132="",Businesses!E4132&lt;&gt;""),0,IF(Businesses!D4132="","N/A",IF(ISNUMBER(Businesses!D4132),Businesses!D4132,0)))</f>
        <v>N/A</v>
      </c>
      <c r="D4131" s="32" t="str">
        <f>IF(Businesses!E4132="","N/A",Businesses!E4132)</f>
        <v>N/A</v>
      </c>
      <c r="E4131" s="32" t="str">
        <f>IF(Businesses!F4132="","N/A",Businesses!F4132)</f>
        <v>N/A</v>
      </c>
      <c r="F4131" s="32" t="str">
        <f t="shared" si="128"/>
        <v>N/A</v>
      </c>
      <c r="G4131" s="32" t="str">
        <f>IF(Businesses!G4132="","N/A",Businesses!G4132)</f>
        <v>N/A</v>
      </c>
      <c r="H4131" s="32" t="str">
        <f>IF(Businesses!H4132="","N/A",Businesses!H4132)</f>
        <v>N/A</v>
      </c>
      <c r="I4131" s="32" t="str">
        <f>IF(AND(Businesses!B4132="",Businesses!C4132&lt;&gt;""),0,IF(Businesses!B4132="","N/A",IF(ISNUMBER(Businesses!B4132),Businesses!B4132,0)))</f>
        <v>N/A</v>
      </c>
    </row>
    <row r="4132" spans="2:9">
      <c r="B4132" s="32" t="str">
        <f t="shared" si="129"/>
        <v>N/A</v>
      </c>
      <c r="C4132" s="32" t="str">
        <f>IF(AND(Businesses!D4133="",Businesses!E4133&lt;&gt;""),0,IF(Businesses!D4133="","N/A",IF(ISNUMBER(Businesses!D4133),Businesses!D4133,0)))</f>
        <v>N/A</v>
      </c>
      <c r="D4132" s="32" t="str">
        <f>IF(Businesses!E4133="","N/A",Businesses!E4133)</f>
        <v>N/A</v>
      </c>
      <c r="E4132" s="32" t="str">
        <f>IF(Businesses!F4133="","N/A",Businesses!F4133)</f>
        <v>N/A</v>
      </c>
      <c r="F4132" s="32" t="str">
        <f t="shared" si="128"/>
        <v>N/A</v>
      </c>
      <c r="G4132" s="32" t="str">
        <f>IF(Businesses!G4133="","N/A",Businesses!G4133)</f>
        <v>N/A</v>
      </c>
      <c r="H4132" s="32" t="str">
        <f>IF(Businesses!H4133="","N/A",Businesses!H4133)</f>
        <v>N/A</v>
      </c>
      <c r="I4132" s="32" t="str">
        <f>IF(AND(Businesses!B4133="",Businesses!C4133&lt;&gt;""),0,IF(Businesses!B4133="","N/A",IF(ISNUMBER(Businesses!B4133),Businesses!B4133,0)))</f>
        <v>N/A</v>
      </c>
    </row>
    <row r="4133" spans="2:9">
      <c r="B4133" s="32" t="str">
        <f t="shared" si="129"/>
        <v>N/A</v>
      </c>
      <c r="C4133" s="32" t="str">
        <f>IF(AND(Businesses!D4134="",Businesses!E4134&lt;&gt;""),0,IF(Businesses!D4134="","N/A",IF(ISNUMBER(Businesses!D4134),Businesses!D4134,0)))</f>
        <v>N/A</v>
      </c>
      <c r="D4133" s="32" t="str">
        <f>IF(Businesses!E4134="","N/A",Businesses!E4134)</f>
        <v>N/A</v>
      </c>
      <c r="E4133" s="32" t="str">
        <f>IF(Businesses!F4134="","N/A",Businesses!F4134)</f>
        <v>N/A</v>
      </c>
      <c r="F4133" s="32" t="str">
        <f t="shared" si="128"/>
        <v>N/A</v>
      </c>
      <c r="G4133" s="32" t="str">
        <f>IF(Businesses!G4134="","N/A",Businesses!G4134)</f>
        <v>N/A</v>
      </c>
      <c r="H4133" s="32" t="str">
        <f>IF(Businesses!H4134="","N/A",Businesses!H4134)</f>
        <v>N/A</v>
      </c>
      <c r="I4133" s="32" t="str">
        <f>IF(AND(Businesses!B4134="",Businesses!C4134&lt;&gt;""),0,IF(Businesses!B4134="","N/A",IF(ISNUMBER(Businesses!B4134),Businesses!B4134,0)))</f>
        <v>N/A</v>
      </c>
    </row>
    <row r="4134" spans="2:9">
      <c r="B4134" s="32" t="str">
        <f t="shared" si="129"/>
        <v>N/A</v>
      </c>
      <c r="C4134" s="32" t="str">
        <f>IF(AND(Businesses!D4135="",Businesses!E4135&lt;&gt;""),0,IF(Businesses!D4135="","N/A",IF(ISNUMBER(Businesses!D4135),Businesses!D4135,0)))</f>
        <v>N/A</v>
      </c>
      <c r="D4134" s="32" t="str">
        <f>IF(Businesses!E4135="","N/A",Businesses!E4135)</f>
        <v>N/A</v>
      </c>
      <c r="E4134" s="32" t="str">
        <f>IF(Businesses!F4135="","N/A",Businesses!F4135)</f>
        <v>N/A</v>
      </c>
      <c r="F4134" s="32" t="str">
        <f t="shared" si="128"/>
        <v>N/A</v>
      </c>
      <c r="G4134" s="32" t="str">
        <f>IF(Businesses!G4135="","N/A",Businesses!G4135)</f>
        <v>N/A</v>
      </c>
      <c r="H4134" s="32" t="str">
        <f>IF(Businesses!H4135="","N/A",Businesses!H4135)</f>
        <v>N/A</v>
      </c>
      <c r="I4134" s="32" t="str">
        <f>IF(AND(Businesses!B4135="",Businesses!C4135&lt;&gt;""),0,IF(Businesses!B4135="","N/A",IF(ISNUMBER(Businesses!B4135),Businesses!B4135,0)))</f>
        <v>N/A</v>
      </c>
    </row>
    <row r="4135" spans="2:9">
      <c r="B4135" s="32" t="str">
        <f t="shared" si="129"/>
        <v>N/A</v>
      </c>
      <c r="C4135" s="32" t="str">
        <f>IF(AND(Businesses!D4136="",Businesses!E4136&lt;&gt;""),0,IF(Businesses!D4136="","N/A",IF(ISNUMBER(Businesses!D4136),Businesses!D4136,0)))</f>
        <v>N/A</v>
      </c>
      <c r="D4135" s="32" t="str">
        <f>IF(Businesses!E4136="","N/A",Businesses!E4136)</f>
        <v>N/A</v>
      </c>
      <c r="E4135" s="32" t="str">
        <f>IF(Businesses!F4136="","N/A",Businesses!F4136)</f>
        <v>N/A</v>
      </c>
      <c r="F4135" s="32" t="str">
        <f t="shared" si="128"/>
        <v>N/A</v>
      </c>
      <c r="G4135" s="32" t="str">
        <f>IF(Businesses!G4136="","N/A",Businesses!G4136)</f>
        <v>N/A</v>
      </c>
      <c r="H4135" s="32" t="str">
        <f>IF(Businesses!H4136="","N/A",Businesses!H4136)</f>
        <v>N/A</v>
      </c>
      <c r="I4135" s="32" t="str">
        <f>IF(AND(Businesses!B4136="",Businesses!C4136&lt;&gt;""),0,IF(Businesses!B4136="","N/A",IF(ISNUMBER(Businesses!B4136),Businesses!B4136,0)))</f>
        <v>N/A</v>
      </c>
    </row>
    <row r="4136" spans="2:9">
      <c r="B4136" s="32" t="str">
        <f t="shared" si="129"/>
        <v>N/A</v>
      </c>
      <c r="C4136" s="32" t="str">
        <f>IF(AND(Businesses!D4137="",Businesses!E4137&lt;&gt;""),0,IF(Businesses!D4137="","N/A",IF(ISNUMBER(Businesses!D4137),Businesses!D4137,0)))</f>
        <v>N/A</v>
      </c>
      <c r="D4136" s="32" t="str">
        <f>IF(Businesses!E4137="","N/A",Businesses!E4137)</f>
        <v>N/A</v>
      </c>
      <c r="E4136" s="32" t="str">
        <f>IF(Businesses!F4137="","N/A",Businesses!F4137)</f>
        <v>N/A</v>
      </c>
      <c r="F4136" s="32" t="str">
        <f t="shared" si="128"/>
        <v>N/A</v>
      </c>
      <c r="G4136" s="32" t="str">
        <f>IF(Businesses!G4137="","N/A",Businesses!G4137)</f>
        <v>N/A</v>
      </c>
      <c r="H4136" s="32" t="str">
        <f>IF(Businesses!H4137="","N/A",Businesses!H4137)</f>
        <v>N/A</v>
      </c>
      <c r="I4136" s="32" t="str">
        <f>IF(AND(Businesses!B4137="",Businesses!C4137&lt;&gt;""),0,IF(Businesses!B4137="","N/A",IF(ISNUMBER(Businesses!B4137),Businesses!B4137,0)))</f>
        <v>N/A</v>
      </c>
    </row>
    <row r="4137" spans="2:9">
      <c r="B4137" s="32" t="str">
        <f t="shared" si="129"/>
        <v>N/A</v>
      </c>
      <c r="C4137" s="32" t="str">
        <f>IF(AND(Businesses!D4138="",Businesses!E4138&lt;&gt;""),0,IF(Businesses!D4138="","N/A",IF(ISNUMBER(Businesses!D4138),Businesses!D4138,0)))</f>
        <v>N/A</v>
      </c>
      <c r="D4137" s="32" t="str">
        <f>IF(Businesses!E4138="","N/A",Businesses!E4138)</f>
        <v>N/A</v>
      </c>
      <c r="E4137" s="32" t="str">
        <f>IF(Businesses!F4138="","N/A",Businesses!F4138)</f>
        <v>N/A</v>
      </c>
      <c r="F4137" s="32" t="str">
        <f t="shared" si="128"/>
        <v>N/A</v>
      </c>
      <c r="G4137" s="32" t="str">
        <f>IF(Businesses!G4138="","N/A",Businesses!G4138)</f>
        <v>N/A</v>
      </c>
      <c r="H4137" s="32" t="str">
        <f>IF(Businesses!H4138="","N/A",Businesses!H4138)</f>
        <v>N/A</v>
      </c>
      <c r="I4137" s="32" t="str">
        <f>IF(AND(Businesses!B4138="",Businesses!C4138&lt;&gt;""),0,IF(Businesses!B4138="","N/A",IF(ISNUMBER(Businesses!B4138),Businesses!B4138,0)))</f>
        <v>N/A</v>
      </c>
    </row>
    <row r="4138" spans="2:9">
      <c r="B4138" s="32" t="str">
        <f t="shared" si="129"/>
        <v>N/A</v>
      </c>
      <c r="C4138" s="32" t="str">
        <f>IF(AND(Businesses!D4139="",Businesses!E4139&lt;&gt;""),0,IF(Businesses!D4139="","N/A",IF(ISNUMBER(Businesses!D4139),Businesses!D4139,0)))</f>
        <v>N/A</v>
      </c>
      <c r="D4138" s="32" t="str">
        <f>IF(Businesses!E4139="","N/A",Businesses!E4139)</f>
        <v>N/A</v>
      </c>
      <c r="E4138" s="32" t="str">
        <f>IF(Businesses!F4139="","N/A",Businesses!F4139)</f>
        <v>N/A</v>
      </c>
      <c r="F4138" s="32" t="str">
        <f t="shared" si="128"/>
        <v>N/A</v>
      </c>
      <c r="G4138" s="32" t="str">
        <f>IF(Businesses!G4139="","N/A",Businesses!G4139)</f>
        <v>N/A</v>
      </c>
      <c r="H4138" s="32" t="str">
        <f>IF(Businesses!H4139="","N/A",Businesses!H4139)</f>
        <v>N/A</v>
      </c>
      <c r="I4138" s="32" t="str">
        <f>IF(AND(Businesses!B4139="",Businesses!C4139&lt;&gt;""),0,IF(Businesses!B4139="","N/A",IF(ISNUMBER(Businesses!B4139),Businesses!B4139,0)))</f>
        <v>N/A</v>
      </c>
    </row>
    <row r="4139" spans="2:9">
      <c r="B4139" s="32" t="str">
        <f t="shared" si="129"/>
        <v>N/A</v>
      </c>
      <c r="C4139" s="32" t="str">
        <f>IF(AND(Businesses!D4140="",Businesses!E4140&lt;&gt;""),0,IF(Businesses!D4140="","N/A",IF(ISNUMBER(Businesses!D4140),Businesses!D4140,0)))</f>
        <v>N/A</v>
      </c>
      <c r="D4139" s="32" t="str">
        <f>IF(Businesses!E4140="","N/A",Businesses!E4140)</f>
        <v>N/A</v>
      </c>
      <c r="E4139" s="32" t="str">
        <f>IF(Businesses!F4140="","N/A",Businesses!F4140)</f>
        <v>N/A</v>
      </c>
      <c r="F4139" s="32" t="str">
        <f t="shared" si="128"/>
        <v>N/A</v>
      </c>
      <c r="G4139" s="32" t="str">
        <f>IF(Businesses!G4140="","N/A",Businesses!G4140)</f>
        <v>N/A</v>
      </c>
      <c r="H4139" s="32" t="str">
        <f>IF(Businesses!H4140="","N/A",Businesses!H4140)</f>
        <v>N/A</v>
      </c>
      <c r="I4139" s="32" t="str">
        <f>IF(AND(Businesses!B4140="",Businesses!C4140&lt;&gt;""),0,IF(Businesses!B4140="","N/A",IF(ISNUMBER(Businesses!B4140),Businesses!B4140,0)))</f>
        <v>N/A</v>
      </c>
    </row>
    <row r="4140" spans="2:9">
      <c r="B4140" s="32" t="str">
        <f t="shared" si="129"/>
        <v>N/A</v>
      </c>
      <c r="C4140" s="32" t="str">
        <f>IF(AND(Businesses!D4141="",Businesses!E4141&lt;&gt;""),0,IF(Businesses!D4141="","N/A",IF(ISNUMBER(Businesses!D4141),Businesses!D4141,0)))</f>
        <v>N/A</v>
      </c>
      <c r="D4140" s="32" t="str">
        <f>IF(Businesses!E4141="","N/A",Businesses!E4141)</f>
        <v>N/A</v>
      </c>
      <c r="E4140" s="32" t="str">
        <f>IF(Businesses!F4141="","N/A",Businesses!F4141)</f>
        <v>N/A</v>
      </c>
      <c r="F4140" s="32" t="str">
        <f t="shared" si="128"/>
        <v>N/A</v>
      </c>
      <c r="G4140" s="32" t="str">
        <f>IF(Businesses!G4141="","N/A",Businesses!G4141)</f>
        <v>N/A</v>
      </c>
      <c r="H4140" s="32" t="str">
        <f>IF(Businesses!H4141="","N/A",Businesses!H4141)</f>
        <v>N/A</v>
      </c>
      <c r="I4140" s="32" t="str">
        <f>IF(AND(Businesses!B4141="",Businesses!C4141&lt;&gt;""),0,IF(Businesses!B4141="","N/A",IF(ISNUMBER(Businesses!B4141),Businesses!B4141,0)))</f>
        <v>N/A</v>
      </c>
    </row>
    <row r="4141" spans="2:9">
      <c r="B4141" s="32" t="str">
        <f t="shared" si="129"/>
        <v>N/A</v>
      </c>
      <c r="C4141" s="32" t="str">
        <f>IF(AND(Businesses!D4142="",Businesses!E4142&lt;&gt;""),0,IF(Businesses!D4142="","N/A",IF(ISNUMBER(Businesses!D4142),Businesses!D4142,0)))</f>
        <v>N/A</v>
      </c>
      <c r="D4141" s="32" t="str">
        <f>IF(Businesses!E4142="","N/A",Businesses!E4142)</f>
        <v>N/A</v>
      </c>
      <c r="E4141" s="32" t="str">
        <f>IF(Businesses!F4142="","N/A",Businesses!F4142)</f>
        <v>N/A</v>
      </c>
      <c r="F4141" s="32" t="str">
        <f t="shared" si="128"/>
        <v>N/A</v>
      </c>
      <c r="G4141" s="32" t="str">
        <f>IF(Businesses!G4142="","N/A",Businesses!G4142)</f>
        <v>N/A</v>
      </c>
      <c r="H4141" s="32" t="str">
        <f>IF(Businesses!H4142="","N/A",Businesses!H4142)</f>
        <v>N/A</v>
      </c>
      <c r="I4141" s="32" t="str">
        <f>IF(AND(Businesses!B4142="",Businesses!C4142&lt;&gt;""),0,IF(Businesses!B4142="","N/A",IF(ISNUMBER(Businesses!B4142),Businesses!B4142,0)))</f>
        <v>N/A</v>
      </c>
    </row>
    <row r="4142" spans="2:9">
      <c r="B4142" s="32" t="str">
        <f t="shared" si="129"/>
        <v>N/A</v>
      </c>
      <c r="C4142" s="32" t="str">
        <f>IF(AND(Businesses!D4143="",Businesses!E4143&lt;&gt;""),0,IF(Businesses!D4143="","N/A",IF(ISNUMBER(Businesses!D4143),Businesses!D4143,0)))</f>
        <v>N/A</v>
      </c>
      <c r="D4142" s="32" t="str">
        <f>IF(Businesses!E4143="","N/A",Businesses!E4143)</f>
        <v>N/A</v>
      </c>
      <c r="E4142" s="32" t="str">
        <f>IF(Businesses!F4143="","N/A",Businesses!F4143)</f>
        <v>N/A</v>
      </c>
      <c r="F4142" s="32" t="str">
        <f t="shared" si="128"/>
        <v>N/A</v>
      </c>
      <c r="G4142" s="32" t="str">
        <f>IF(Businesses!G4143="","N/A",Businesses!G4143)</f>
        <v>N/A</v>
      </c>
      <c r="H4142" s="32" t="str">
        <f>IF(Businesses!H4143="","N/A",Businesses!H4143)</f>
        <v>N/A</v>
      </c>
      <c r="I4142" s="32" t="str">
        <f>IF(AND(Businesses!B4143="",Businesses!C4143&lt;&gt;""),0,IF(Businesses!B4143="","N/A",IF(ISNUMBER(Businesses!B4143),Businesses!B4143,0)))</f>
        <v>N/A</v>
      </c>
    </row>
    <row r="4143" spans="2:9">
      <c r="B4143" s="32" t="str">
        <f t="shared" si="129"/>
        <v>N/A</v>
      </c>
      <c r="C4143" s="32" t="str">
        <f>IF(AND(Businesses!D4144="",Businesses!E4144&lt;&gt;""),0,IF(Businesses!D4144="","N/A",IF(ISNUMBER(Businesses!D4144),Businesses!D4144,0)))</f>
        <v>N/A</v>
      </c>
      <c r="D4143" s="32" t="str">
        <f>IF(Businesses!E4144="","N/A",Businesses!E4144)</f>
        <v>N/A</v>
      </c>
      <c r="E4143" s="32" t="str">
        <f>IF(Businesses!F4144="","N/A",Businesses!F4144)</f>
        <v>N/A</v>
      </c>
      <c r="F4143" s="32" t="str">
        <f t="shared" si="128"/>
        <v>N/A</v>
      </c>
      <c r="G4143" s="32" t="str">
        <f>IF(Businesses!G4144="","N/A",Businesses!G4144)</f>
        <v>N/A</v>
      </c>
      <c r="H4143" s="32" t="str">
        <f>IF(Businesses!H4144="","N/A",Businesses!H4144)</f>
        <v>N/A</v>
      </c>
      <c r="I4143" s="32" t="str">
        <f>IF(AND(Businesses!B4144="",Businesses!C4144&lt;&gt;""),0,IF(Businesses!B4144="","N/A",IF(ISNUMBER(Businesses!B4144),Businesses!B4144,0)))</f>
        <v>N/A</v>
      </c>
    </row>
    <row r="4144" spans="2:9">
      <c r="B4144" s="32" t="str">
        <f t="shared" si="129"/>
        <v>N/A</v>
      </c>
      <c r="C4144" s="32" t="str">
        <f>IF(AND(Businesses!D4145="",Businesses!E4145&lt;&gt;""),0,IF(Businesses!D4145="","N/A",IF(ISNUMBER(Businesses!D4145),Businesses!D4145,0)))</f>
        <v>N/A</v>
      </c>
      <c r="D4144" s="32" t="str">
        <f>IF(Businesses!E4145="","N/A",Businesses!E4145)</f>
        <v>N/A</v>
      </c>
      <c r="E4144" s="32" t="str">
        <f>IF(Businesses!F4145="","N/A",Businesses!F4145)</f>
        <v>N/A</v>
      </c>
      <c r="F4144" s="32" t="str">
        <f t="shared" si="128"/>
        <v>N/A</v>
      </c>
      <c r="G4144" s="32" t="str">
        <f>IF(Businesses!G4145="","N/A",Businesses!G4145)</f>
        <v>N/A</v>
      </c>
      <c r="H4144" s="32" t="str">
        <f>IF(Businesses!H4145="","N/A",Businesses!H4145)</f>
        <v>N/A</v>
      </c>
      <c r="I4144" s="32" t="str">
        <f>IF(AND(Businesses!B4145="",Businesses!C4145&lt;&gt;""),0,IF(Businesses!B4145="","N/A",IF(ISNUMBER(Businesses!B4145),Businesses!B4145,0)))</f>
        <v>N/A</v>
      </c>
    </row>
    <row r="4145" spans="2:9">
      <c r="B4145" s="32" t="str">
        <f t="shared" si="129"/>
        <v>N/A</v>
      </c>
      <c r="C4145" s="32" t="str">
        <f>IF(AND(Businesses!D4146="",Businesses!E4146&lt;&gt;""),0,IF(Businesses!D4146="","N/A",IF(ISNUMBER(Businesses!D4146),Businesses!D4146,0)))</f>
        <v>N/A</v>
      </c>
      <c r="D4145" s="32" t="str">
        <f>IF(Businesses!E4146="","N/A",Businesses!E4146)</f>
        <v>N/A</v>
      </c>
      <c r="E4145" s="32" t="str">
        <f>IF(Businesses!F4146="","N/A",Businesses!F4146)</f>
        <v>N/A</v>
      </c>
      <c r="F4145" s="32" t="str">
        <f t="shared" si="128"/>
        <v>N/A</v>
      </c>
      <c r="G4145" s="32" t="str">
        <f>IF(Businesses!G4146="","N/A",Businesses!G4146)</f>
        <v>N/A</v>
      </c>
      <c r="H4145" s="32" t="str">
        <f>IF(Businesses!H4146="","N/A",Businesses!H4146)</f>
        <v>N/A</v>
      </c>
      <c r="I4145" s="32" t="str">
        <f>IF(AND(Businesses!B4146="",Businesses!C4146&lt;&gt;""),0,IF(Businesses!B4146="","N/A",IF(ISNUMBER(Businesses!B4146),Businesses!B4146,0)))</f>
        <v>N/A</v>
      </c>
    </row>
    <row r="4146" spans="2:9">
      <c r="B4146" s="32" t="str">
        <f t="shared" si="129"/>
        <v>N/A</v>
      </c>
      <c r="C4146" s="32" t="str">
        <f>IF(AND(Businesses!D4147="",Businesses!E4147&lt;&gt;""),0,IF(Businesses!D4147="","N/A",IF(ISNUMBER(Businesses!D4147),Businesses!D4147,0)))</f>
        <v>N/A</v>
      </c>
      <c r="D4146" s="32" t="str">
        <f>IF(Businesses!E4147="","N/A",Businesses!E4147)</f>
        <v>N/A</v>
      </c>
      <c r="E4146" s="32" t="str">
        <f>IF(Businesses!F4147="","N/A",Businesses!F4147)</f>
        <v>N/A</v>
      </c>
      <c r="F4146" s="32" t="str">
        <f t="shared" si="128"/>
        <v>N/A</v>
      </c>
      <c r="G4146" s="32" t="str">
        <f>IF(Businesses!G4147="","N/A",Businesses!G4147)</f>
        <v>N/A</v>
      </c>
      <c r="H4146" s="32" t="str">
        <f>IF(Businesses!H4147="","N/A",Businesses!H4147)</f>
        <v>N/A</v>
      </c>
      <c r="I4146" s="32" t="str">
        <f>IF(AND(Businesses!B4147="",Businesses!C4147&lt;&gt;""),0,IF(Businesses!B4147="","N/A",IF(ISNUMBER(Businesses!B4147),Businesses!B4147,0)))</f>
        <v>N/A</v>
      </c>
    </row>
    <row r="4147" spans="2:9">
      <c r="B4147" s="32" t="str">
        <f t="shared" si="129"/>
        <v>N/A</v>
      </c>
      <c r="C4147" s="32" t="str">
        <f>IF(AND(Businesses!D4148="",Businesses!E4148&lt;&gt;""),0,IF(Businesses!D4148="","N/A",IF(ISNUMBER(Businesses!D4148),Businesses!D4148,0)))</f>
        <v>N/A</v>
      </c>
      <c r="D4147" s="32" t="str">
        <f>IF(Businesses!E4148="","N/A",Businesses!E4148)</f>
        <v>N/A</v>
      </c>
      <c r="E4147" s="32" t="str">
        <f>IF(Businesses!F4148="","N/A",Businesses!F4148)</f>
        <v>N/A</v>
      </c>
      <c r="F4147" s="32" t="str">
        <f t="shared" si="128"/>
        <v>N/A</v>
      </c>
      <c r="G4147" s="32" t="str">
        <f>IF(Businesses!G4148="","N/A",Businesses!G4148)</f>
        <v>N/A</v>
      </c>
      <c r="H4147" s="32" t="str">
        <f>IF(Businesses!H4148="","N/A",Businesses!H4148)</f>
        <v>N/A</v>
      </c>
      <c r="I4147" s="32" t="str">
        <f>IF(AND(Businesses!B4148="",Businesses!C4148&lt;&gt;""),0,IF(Businesses!B4148="","N/A",IF(ISNUMBER(Businesses!B4148),Businesses!B4148,0)))</f>
        <v>N/A</v>
      </c>
    </row>
    <row r="4148" spans="2:9">
      <c r="B4148" s="32" t="str">
        <f t="shared" si="129"/>
        <v>N/A</v>
      </c>
      <c r="C4148" s="32" t="str">
        <f>IF(AND(Businesses!D4149="",Businesses!E4149&lt;&gt;""),0,IF(Businesses!D4149="","N/A",IF(ISNUMBER(Businesses!D4149),Businesses!D4149,0)))</f>
        <v>N/A</v>
      </c>
      <c r="D4148" s="32" t="str">
        <f>IF(Businesses!E4149="","N/A",Businesses!E4149)</f>
        <v>N/A</v>
      </c>
      <c r="E4148" s="32" t="str">
        <f>IF(Businesses!F4149="","N/A",Businesses!F4149)</f>
        <v>N/A</v>
      </c>
      <c r="F4148" s="32" t="str">
        <f t="shared" si="128"/>
        <v>N/A</v>
      </c>
      <c r="G4148" s="32" t="str">
        <f>IF(Businesses!G4149="","N/A",Businesses!G4149)</f>
        <v>N/A</v>
      </c>
      <c r="H4148" s="32" t="str">
        <f>IF(Businesses!H4149="","N/A",Businesses!H4149)</f>
        <v>N/A</v>
      </c>
      <c r="I4148" s="32" t="str">
        <f>IF(AND(Businesses!B4149="",Businesses!C4149&lt;&gt;""),0,IF(Businesses!B4149="","N/A",IF(ISNUMBER(Businesses!B4149),Businesses!B4149,0)))</f>
        <v>N/A</v>
      </c>
    </row>
    <row r="4149" spans="2:9">
      <c r="B4149" s="32" t="str">
        <f t="shared" si="129"/>
        <v>N/A</v>
      </c>
      <c r="C4149" s="32" t="str">
        <f>IF(AND(Businesses!D4150="",Businesses!E4150&lt;&gt;""),0,IF(Businesses!D4150="","N/A",IF(ISNUMBER(Businesses!D4150),Businesses!D4150,0)))</f>
        <v>N/A</v>
      </c>
      <c r="D4149" s="32" t="str">
        <f>IF(Businesses!E4150="","N/A",Businesses!E4150)</f>
        <v>N/A</v>
      </c>
      <c r="E4149" s="32" t="str">
        <f>IF(Businesses!F4150="","N/A",Businesses!F4150)</f>
        <v>N/A</v>
      </c>
      <c r="F4149" s="32" t="str">
        <f t="shared" si="128"/>
        <v>N/A</v>
      </c>
      <c r="G4149" s="32" t="str">
        <f>IF(Businesses!G4150="","N/A",Businesses!G4150)</f>
        <v>N/A</v>
      </c>
      <c r="H4149" s="32" t="str">
        <f>IF(Businesses!H4150="","N/A",Businesses!H4150)</f>
        <v>N/A</v>
      </c>
      <c r="I4149" s="32" t="str">
        <f>IF(AND(Businesses!B4150="",Businesses!C4150&lt;&gt;""),0,IF(Businesses!B4150="","N/A",IF(ISNUMBER(Businesses!B4150),Businesses!B4150,0)))</f>
        <v>N/A</v>
      </c>
    </row>
    <row r="4150" spans="2:9">
      <c r="B4150" s="32" t="str">
        <f t="shared" si="129"/>
        <v>N/A</v>
      </c>
      <c r="C4150" s="32" t="str">
        <f>IF(AND(Businesses!D4151="",Businesses!E4151&lt;&gt;""),0,IF(Businesses!D4151="","N/A",IF(ISNUMBER(Businesses!D4151),Businesses!D4151,0)))</f>
        <v>N/A</v>
      </c>
      <c r="D4150" s="32" t="str">
        <f>IF(Businesses!E4151="","N/A",Businesses!E4151)</f>
        <v>N/A</v>
      </c>
      <c r="E4150" s="32" t="str">
        <f>IF(Businesses!F4151="","N/A",Businesses!F4151)</f>
        <v>N/A</v>
      </c>
      <c r="F4150" s="32" t="str">
        <f t="shared" si="128"/>
        <v>N/A</v>
      </c>
      <c r="G4150" s="32" t="str">
        <f>IF(Businesses!G4151="","N/A",Businesses!G4151)</f>
        <v>N/A</v>
      </c>
      <c r="H4150" s="32" t="str">
        <f>IF(Businesses!H4151="","N/A",Businesses!H4151)</f>
        <v>N/A</v>
      </c>
      <c r="I4150" s="32" t="str">
        <f>IF(AND(Businesses!B4151="",Businesses!C4151&lt;&gt;""),0,IF(Businesses!B4151="","N/A",IF(ISNUMBER(Businesses!B4151),Businesses!B4151,0)))</f>
        <v>N/A</v>
      </c>
    </row>
    <row r="4151" spans="2:9">
      <c r="B4151" s="32" t="str">
        <f t="shared" si="129"/>
        <v>N/A</v>
      </c>
      <c r="C4151" s="32" t="str">
        <f>IF(AND(Businesses!D4152="",Businesses!E4152&lt;&gt;""),0,IF(Businesses!D4152="","N/A",IF(ISNUMBER(Businesses!D4152),Businesses!D4152,0)))</f>
        <v>N/A</v>
      </c>
      <c r="D4151" s="32" t="str">
        <f>IF(Businesses!E4152="","N/A",Businesses!E4152)</f>
        <v>N/A</v>
      </c>
      <c r="E4151" s="32" t="str">
        <f>IF(Businesses!F4152="","N/A",Businesses!F4152)</f>
        <v>N/A</v>
      </c>
      <c r="F4151" s="32" t="str">
        <f t="shared" si="128"/>
        <v>N/A</v>
      </c>
      <c r="G4151" s="32" t="str">
        <f>IF(Businesses!G4152="","N/A",Businesses!G4152)</f>
        <v>N/A</v>
      </c>
      <c r="H4151" s="32" t="str">
        <f>IF(Businesses!H4152="","N/A",Businesses!H4152)</f>
        <v>N/A</v>
      </c>
      <c r="I4151" s="32" t="str">
        <f>IF(AND(Businesses!B4152="",Businesses!C4152&lt;&gt;""),0,IF(Businesses!B4152="","N/A",IF(ISNUMBER(Businesses!B4152),Businesses!B4152,0)))</f>
        <v>N/A</v>
      </c>
    </row>
    <row r="4152" spans="2:9">
      <c r="B4152" s="32" t="str">
        <f t="shared" si="129"/>
        <v>N/A</v>
      </c>
      <c r="C4152" s="32" t="str">
        <f>IF(AND(Businesses!D4153="",Businesses!E4153&lt;&gt;""),0,IF(Businesses!D4153="","N/A",IF(ISNUMBER(Businesses!D4153),Businesses!D4153,0)))</f>
        <v>N/A</v>
      </c>
      <c r="D4152" s="32" t="str">
        <f>IF(Businesses!E4153="","N/A",Businesses!E4153)</f>
        <v>N/A</v>
      </c>
      <c r="E4152" s="32" t="str">
        <f>IF(Businesses!F4153="","N/A",Businesses!F4153)</f>
        <v>N/A</v>
      </c>
      <c r="F4152" s="32" t="str">
        <f t="shared" si="128"/>
        <v>N/A</v>
      </c>
      <c r="G4152" s="32" t="str">
        <f>IF(Businesses!G4153="","N/A",Businesses!G4153)</f>
        <v>N/A</v>
      </c>
      <c r="H4152" s="32" t="str">
        <f>IF(Businesses!H4153="","N/A",Businesses!H4153)</f>
        <v>N/A</v>
      </c>
      <c r="I4152" s="32" t="str">
        <f>IF(AND(Businesses!B4153="",Businesses!C4153&lt;&gt;""),0,IF(Businesses!B4153="","N/A",IF(ISNUMBER(Businesses!B4153),Businesses!B4153,0)))</f>
        <v>N/A</v>
      </c>
    </row>
    <row r="4153" spans="2:9">
      <c r="B4153" s="32" t="str">
        <f t="shared" si="129"/>
        <v>N/A</v>
      </c>
      <c r="C4153" s="32" t="str">
        <f>IF(AND(Businesses!D4154="",Businesses!E4154&lt;&gt;""),0,IF(Businesses!D4154="","N/A",IF(ISNUMBER(Businesses!D4154),Businesses!D4154,0)))</f>
        <v>N/A</v>
      </c>
      <c r="D4153" s="32" t="str">
        <f>IF(Businesses!E4154="","N/A",Businesses!E4154)</f>
        <v>N/A</v>
      </c>
      <c r="E4153" s="32" t="str">
        <f>IF(Businesses!F4154="","N/A",Businesses!F4154)</f>
        <v>N/A</v>
      </c>
      <c r="F4153" s="32" t="str">
        <f t="shared" si="128"/>
        <v>N/A</v>
      </c>
      <c r="G4153" s="32" t="str">
        <f>IF(Businesses!G4154="","N/A",Businesses!G4154)</f>
        <v>N/A</v>
      </c>
      <c r="H4153" s="32" t="str">
        <f>IF(Businesses!H4154="","N/A",Businesses!H4154)</f>
        <v>N/A</v>
      </c>
      <c r="I4153" s="32" t="str">
        <f>IF(AND(Businesses!B4154="",Businesses!C4154&lt;&gt;""),0,IF(Businesses!B4154="","N/A",IF(ISNUMBER(Businesses!B4154),Businesses!B4154,0)))</f>
        <v>N/A</v>
      </c>
    </row>
    <row r="4154" spans="2:9">
      <c r="B4154" s="32" t="str">
        <f t="shared" si="129"/>
        <v>N/A</v>
      </c>
      <c r="C4154" s="32" t="str">
        <f>IF(AND(Businesses!D4155="",Businesses!E4155&lt;&gt;""),0,IF(Businesses!D4155="","N/A",IF(ISNUMBER(Businesses!D4155),Businesses!D4155,0)))</f>
        <v>N/A</v>
      </c>
      <c r="D4154" s="32" t="str">
        <f>IF(Businesses!E4155="","N/A",Businesses!E4155)</f>
        <v>N/A</v>
      </c>
      <c r="E4154" s="32" t="str">
        <f>IF(Businesses!F4155="","N/A",Businesses!F4155)</f>
        <v>N/A</v>
      </c>
      <c r="F4154" s="32" t="str">
        <f t="shared" si="128"/>
        <v>N/A</v>
      </c>
      <c r="G4154" s="32" t="str">
        <f>IF(Businesses!G4155="","N/A",Businesses!G4155)</f>
        <v>N/A</v>
      </c>
      <c r="H4154" s="32" t="str">
        <f>IF(Businesses!H4155="","N/A",Businesses!H4155)</f>
        <v>N/A</v>
      </c>
      <c r="I4154" s="32" t="str">
        <f>IF(AND(Businesses!B4155="",Businesses!C4155&lt;&gt;""),0,IF(Businesses!B4155="","N/A",IF(ISNUMBER(Businesses!B4155),Businesses!B4155,0)))</f>
        <v>N/A</v>
      </c>
    </row>
    <row r="4155" spans="2:9">
      <c r="B4155" s="32" t="str">
        <f t="shared" si="129"/>
        <v>N/A</v>
      </c>
      <c r="C4155" s="32" t="str">
        <f>IF(AND(Businesses!D4156="",Businesses!E4156&lt;&gt;""),0,IF(Businesses!D4156="","N/A",IF(ISNUMBER(Businesses!D4156),Businesses!D4156,0)))</f>
        <v>N/A</v>
      </c>
      <c r="D4155" s="32" t="str">
        <f>IF(Businesses!E4156="","N/A",Businesses!E4156)</f>
        <v>N/A</v>
      </c>
      <c r="E4155" s="32" t="str">
        <f>IF(Businesses!F4156="","N/A",Businesses!F4156)</f>
        <v>N/A</v>
      </c>
      <c r="F4155" s="32" t="str">
        <f t="shared" si="128"/>
        <v>N/A</v>
      </c>
      <c r="G4155" s="32" t="str">
        <f>IF(Businesses!G4156="","N/A",Businesses!G4156)</f>
        <v>N/A</v>
      </c>
      <c r="H4155" s="32" t="str">
        <f>IF(Businesses!H4156="","N/A",Businesses!H4156)</f>
        <v>N/A</v>
      </c>
      <c r="I4155" s="32" t="str">
        <f>IF(AND(Businesses!B4156="",Businesses!C4156&lt;&gt;""),0,IF(Businesses!B4156="","N/A",IF(ISNUMBER(Businesses!B4156),Businesses!B4156,0)))</f>
        <v>N/A</v>
      </c>
    </row>
    <row r="4156" spans="2:9">
      <c r="B4156" s="32" t="str">
        <f t="shared" si="129"/>
        <v>N/A</v>
      </c>
      <c r="C4156" s="32" t="str">
        <f>IF(AND(Businesses!D4157="",Businesses!E4157&lt;&gt;""),0,IF(Businesses!D4157="","N/A",IF(ISNUMBER(Businesses!D4157),Businesses!D4157,0)))</f>
        <v>N/A</v>
      </c>
      <c r="D4156" s="32" t="str">
        <f>IF(Businesses!E4157="","N/A",Businesses!E4157)</f>
        <v>N/A</v>
      </c>
      <c r="E4156" s="32" t="str">
        <f>IF(Businesses!F4157="","N/A",Businesses!F4157)</f>
        <v>N/A</v>
      </c>
      <c r="F4156" s="32" t="str">
        <f t="shared" si="128"/>
        <v>N/A</v>
      </c>
      <c r="G4156" s="32" t="str">
        <f>IF(Businesses!G4157="","N/A",Businesses!G4157)</f>
        <v>N/A</v>
      </c>
      <c r="H4156" s="32" t="str">
        <f>IF(Businesses!H4157="","N/A",Businesses!H4157)</f>
        <v>N/A</v>
      </c>
      <c r="I4156" s="32" t="str">
        <f>IF(AND(Businesses!B4157="",Businesses!C4157&lt;&gt;""),0,IF(Businesses!B4157="","N/A",IF(ISNUMBER(Businesses!B4157),Businesses!B4157,0)))</f>
        <v>N/A</v>
      </c>
    </row>
    <row r="4157" spans="2:9">
      <c r="B4157" s="32" t="str">
        <f t="shared" si="129"/>
        <v>N/A</v>
      </c>
      <c r="C4157" s="32" t="str">
        <f>IF(AND(Businesses!D4158="",Businesses!E4158&lt;&gt;""),0,IF(Businesses!D4158="","N/A",IF(ISNUMBER(Businesses!D4158),Businesses!D4158,0)))</f>
        <v>N/A</v>
      </c>
      <c r="D4157" s="32" t="str">
        <f>IF(Businesses!E4158="","N/A",Businesses!E4158)</f>
        <v>N/A</v>
      </c>
      <c r="E4157" s="32" t="str">
        <f>IF(Businesses!F4158="","N/A",Businesses!F4158)</f>
        <v>N/A</v>
      </c>
      <c r="F4157" s="32" t="str">
        <f t="shared" si="128"/>
        <v>N/A</v>
      </c>
      <c r="G4157" s="32" t="str">
        <f>IF(Businesses!G4158="","N/A",Businesses!G4158)</f>
        <v>N/A</v>
      </c>
      <c r="H4157" s="32" t="str">
        <f>IF(Businesses!H4158="","N/A",Businesses!H4158)</f>
        <v>N/A</v>
      </c>
      <c r="I4157" s="32" t="str">
        <f>IF(AND(Businesses!B4158="",Businesses!C4158&lt;&gt;""),0,IF(Businesses!B4158="","N/A",IF(ISNUMBER(Businesses!B4158),Businesses!B4158,0)))</f>
        <v>N/A</v>
      </c>
    </row>
    <row r="4158" spans="2:9">
      <c r="B4158" s="32" t="str">
        <f t="shared" si="129"/>
        <v>N/A</v>
      </c>
      <c r="C4158" s="32" t="str">
        <f>IF(AND(Businesses!D4159="",Businesses!E4159&lt;&gt;""),0,IF(Businesses!D4159="","N/A",IF(ISNUMBER(Businesses!D4159),Businesses!D4159,0)))</f>
        <v>N/A</v>
      </c>
      <c r="D4158" s="32" t="str">
        <f>IF(Businesses!E4159="","N/A",Businesses!E4159)</f>
        <v>N/A</v>
      </c>
      <c r="E4158" s="32" t="str">
        <f>IF(Businesses!F4159="","N/A",Businesses!F4159)</f>
        <v>N/A</v>
      </c>
      <c r="F4158" s="32" t="str">
        <f t="shared" si="128"/>
        <v>N/A</v>
      </c>
      <c r="G4158" s="32" t="str">
        <f>IF(Businesses!G4159="","N/A",Businesses!G4159)</f>
        <v>N/A</v>
      </c>
      <c r="H4158" s="32" t="str">
        <f>IF(Businesses!H4159="","N/A",Businesses!H4159)</f>
        <v>N/A</v>
      </c>
      <c r="I4158" s="32" t="str">
        <f>IF(AND(Businesses!B4159="",Businesses!C4159&lt;&gt;""),0,IF(Businesses!B4159="","N/A",IF(ISNUMBER(Businesses!B4159),Businesses!B4159,0)))</f>
        <v>N/A</v>
      </c>
    </row>
    <row r="4159" spans="2:9">
      <c r="B4159" s="32" t="str">
        <f t="shared" si="129"/>
        <v>N/A</v>
      </c>
      <c r="C4159" s="32" t="str">
        <f>IF(AND(Businesses!D4160="",Businesses!E4160&lt;&gt;""),0,IF(Businesses!D4160="","N/A",IF(ISNUMBER(Businesses!D4160),Businesses!D4160,0)))</f>
        <v>N/A</v>
      </c>
      <c r="D4159" s="32" t="str">
        <f>IF(Businesses!E4160="","N/A",Businesses!E4160)</f>
        <v>N/A</v>
      </c>
      <c r="E4159" s="32" t="str">
        <f>IF(Businesses!F4160="","N/A",Businesses!F4160)</f>
        <v>N/A</v>
      </c>
      <c r="F4159" s="32" t="str">
        <f t="shared" si="128"/>
        <v>N/A</v>
      </c>
      <c r="G4159" s="32" t="str">
        <f>IF(Businesses!G4160="","N/A",Businesses!G4160)</f>
        <v>N/A</v>
      </c>
      <c r="H4159" s="32" t="str">
        <f>IF(Businesses!H4160="","N/A",Businesses!H4160)</f>
        <v>N/A</v>
      </c>
      <c r="I4159" s="32" t="str">
        <f>IF(AND(Businesses!B4160="",Businesses!C4160&lt;&gt;""),0,IF(Businesses!B4160="","N/A",IF(ISNUMBER(Businesses!B4160),Businesses!B4160,0)))</f>
        <v>N/A</v>
      </c>
    </row>
    <row r="4160" spans="2:9">
      <c r="B4160" s="32" t="str">
        <f t="shared" si="129"/>
        <v>N/A</v>
      </c>
      <c r="C4160" s="32" t="str">
        <f>IF(AND(Businesses!D4161="",Businesses!E4161&lt;&gt;""),0,IF(Businesses!D4161="","N/A",IF(ISNUMBER(Businesses!D4161),Businesses!D4161,0)))</f>
        <v>N/A</v>
      </c>
      <c r="D4160" s="32" t="str">
        <f>IF(Businesses!E4161="","N/A",Businesses!E4161)</f>
        <v>N/A</v>
      </c>
      <c r="E4160" s="32" t="str">
        <f>IF(Businesses!F4161="","N/A",Businesses!F4161)</f>
        <v>N/A</v>
      </c>
      <c r="F4160" s="32" t="str">
        <f t="shared" si="128"/>
        <v>N/A</v>
      </c>
      <c r="G4160" s="32" t="str">
        <f>IF(Businesses!G4161="","N/A",Businesses!G4161)</f>
        <v>N/A</v>
      </c>
      <c r="H4160" s="32" t="str">
        <f>IF(Businesses!H4161="","N/A",Businesses!H4161)</f>
        <v>N/A</v>
      </c>
      <c r="I4160" s="32" t="str">
        <f>IF(AND(Businesses!B4161="",Businesses!C4161&lt;&gt;""),0,IF(Businesses!B4161="","N/A",IF(ISNUMBER(Businesses!B4161),Businesses!B4161,0)))</f>
        <v>N/A</v>
      </c>
    </row>
    <row r="4161" spans="2:9">
      <c r="B4161" s="32" t="str">
        <f t="shared" si="129"/>
        <v>N/A</v>
      </c>
      <c r="C4161" s="32" t="str">
        <f>IF(AND(Businesses!D4162="",Businesses!E4162&lt;&gt;""),0,IF(Businesses!D4162="","N/A",IF(ISNUMBER(Businesses!D4162),Businesses!D4162,0)))</f>
        <v>N/A</v>
      </c>
      <c r="D4161" s="32" t="str">
        <f>IF(Businesses!E4162="","N/A",Businesses!E4162)</f>
        <v>N/A</v>
      </c>
      <c r="E4161" s="32" t="str">
        <f>IF(Businesses!F4162="","N/A",Businesses!F4162)</f>
        <v>N/A</v>
      </c>
      <c r="F4161" s="32" t="str">
        <f t="shared" si="128"/>
        <v>N/A</v>
      </c>
      <c r="G4161" s="32" t="str">
        <f>IF(Businesses!G4162="","N/A",Businesses!G4162)</f>
        <v>N/A</v>
      </c>
      <c r="H4161" s="32" t="str">
        <f>IF(Businesses!H4162="","N/A",Businesses!H4162)</f>
        <v>N/A</v>
      </c>
      <c r="I4161" s="32" t="str">
        <f>IF(AND(Businesses!B4162="",Businesses!C4162&lt;&gt;""),0,IF(Businesses!B4162="","N/A",IF(ISNUMBER(Businesses!B4162),Businesses!B4162,0)))</f>
        <v>N/A</v>
      </c>
    </row>
    <row r="4162" spans="2:9">
      <c r="B4162" s="32" t="str">
        <f t="shared" si="129"/>
        <v>N/A</v>
      </c>
      <c r="C4162" s="32" t="str">
        <f>IF(AND(Businesses!D4163="",Businesses!E4163&lt;&gt;""),0,IF(Businesses!D4163="","N/A",IF(ISNUMBER(Businesses!D4163),Businesses!D4163,0)))</f>
        <v>N/A</v>
      </c>
      <c r="D4162" s="32" t="str">
        <f>IF(Businesses!E4163="","N/A",Businesses!E4163)</f>
        <v>N/A</v>
      </c>
      <c r="E4162" s="32" t="str">
        <f>IF(Businesses!F4163="","N/A",Businesses!F4163)</f>
        <v>N/A</v>
      </c>
      <c r="F4162" s="32" t="str">
        <f t="shared" ref="F4162:F4225" si="130">IF(B4162="N/A","N/A",UPPER(TRIM(ProbuildName)))</f>
        <v>N/A</v>
      </c>
      <c r="G4162" s="32" t="str">
        <f>IF(Businesses!G4163="","N/A",Businesses!G4163)</f>
        <v>N/A</v>
      </c>
      <c r="H4162" s="32" t="str">
        <f>IF(Businesses!H4163="","N/A",Businesses!H4163)</f>
        <v>N/A</v>
      </c>
      <c r="I4162" s="32" t="str">
        <f>IF(AND(Businesses!B4163="",Businesses!C4163&lt;&gt;""),0,IF(Businesses!B4163="","N/A",IF(ISNUMBER(Businesses!B4163),Businesses!B4163,0)))</f>
        <v>N/A</v>
      </c>
    </row>
    <row r="4163" spans="2:9">
      <c r="B4163" s="32" t="str">
        <f t="shared" ref="B4163:B4226" si="131">IF(I4163="N/A","N/A","")</f>
        <v>N/A</v>
      </c>
      <c r="C4163" s="32" t="str">
        <f>IF(AND(Businesses!D4164="",Businesses!E4164&lt;&gt;""),0,IF(Businesses!D4164="","N/A",IF(ISNUMBER(Businesses!D4164),Businesses!D4164,0)))</f>
        <v>N/A</v>
      </c>
      <c r="D4163" s="32" t="str">
        <f>IF(Businesses!E4164="","N/A",Businesses!E4164)</f>
        <v>N/A</v>
      </c>
      <c r="E4163" s="32" t="str">
        <f>IF(Businesses!F4164="","N/A",Businesses!F4164)</f>
        <v>N/A</v>
      </c>
      <c r="F4163" s="32" t="str">
        <f t="shared" si="130"/>
        <v>N/A</v>
      </c>
      <c r="G4163" s="32" t="str">
        <f>IF(Businesses!G4164="","N/A",Businesses!G4164)</f>
        <v>N/A</v>
      </c>
      <c r="H4163" s="32" t="str">
        <f>IF(Businesses!H4164="","N/A",Businesses!H4164)</f>
        <v>N/A</v>
      </c>
      <c r="I4163" s="32" t="str">
        <f>IF(AND(Businesses!B4164="",Businesses!C4164&lt;&gt;""),0,IF(Businesses!B4164="","N/A",IF(ISNUMBER(Businesses!B4164),Businesses!B4164,0)))</f>
        <v>N/A</v>
      </c>
    </row>
    <row r="4164" spans="2:9">
      <c r="B4164" s="32" t="str">
        <f t="shared" si="131"/>
        <v>N/A</v>
      </c>
      <c r="C4164" s="32" t="str">
        <f>IF(AND(Businesses!D4165="",Businesses!E4165&lt;&gt;""),0,IF(Businesses!D4165="","N/A",IF(ISNUMBER(Businesses!D4165),Businesses!D4165,0)))</f>
        <v>N/A</v>
      </c>
      <c r="D4164" s="32" t="str">
        <f>IF(Businesses!E4165="","N/A",Businesses!E4165)</f>
        <v>N/A</v>
      </c>
      <c r="E4164" s="32" t="str">
        <f>IF(Businesses!F4165="","N/A",Businesses!F4165)</f>
        <v>N/A</v>
      </c>
      <c r="F4164" s="32" t="str">
        <f t="shared" si="130"/>
        <v>N/A</v>
      </c>
      <c r="G4164" s="32" t="str">
        <f>IF(Businesses!G4165="","N/A",Businesses!G4165)</f>
        <v>N/A</v>
      </c>
      <c r="H4164" s="32" t="str">
        <f>IF(Businesses!H4165="","N/A",Businesses!H4165)</f>
        <v>N/A</v>
      </c>
      <c r="I4164" s="32" t="str">
        <f>IF(AND(Businesses!B4165="",Businesses!C4165&lt;&gt;""),0,IF(Businesses!B4165="","N/A",IF(ISNUMBER(Businesses!B4165),Businesses!B4165,0)))</f>
        <v>N/A</v>
      </c>
    </row>
    <row r="4165" spans="2:9">
      <c r="B4165" s="32" t="str">
        <f t="shared" si="131"/>
        <v>N/A</v>
      </c>
      <c r="C4165" s="32" t="str">
        <f>IF(AND(Businesses!D4166="",Businesses!E4166&lt;&gt;""),0,IF(Businesses!D4166="","N/A",IF(ISNUMBER(Businesses!D4166),Businesses!D4166,0)))</f>
        <v>N/A</v>
      </c>
      <c r="D4165" s="32" t="str">
        <f>IF(Businesses!E4166="","N/A",Businesses!E4166)</f>
        <v>N/A</v>
      </c>
      <c r="E4165" s="32" t="str">
        <f>IF(Businesses!F4166="","N/A",Businesses!F4166)</f>
        <v>N/A</v>
      </c>
      <c r="F4165" s="32" t="str">
        <f t="shared" si="130"/>
        <v>N/A</v>
      </c>
      <c r="G4165" s="32" t="str">
        <f>IF(Businesses!G4166="","N/A",Businesses!G4166)</f>
        <v>N/A</v>
      </c>
      <c r="H4165" s="32" t="str">
        <f>IF(Businesses!H4166="","N/A",Businesses!H4166)</f>
        <v>N/A</v>
      </c>
      <c r="I4165" s="32" t="str">
        <f>IF(AND(Businesses!B4166="",Businesses!C4166&lt;&gt;""),0,IF(Businesses!B4166="","N/A",IF(ISNUMBER(Businesses!B4166),Businesses!B4166,0)))</f>
        <v>N/A</v>
      </c>
    </row>
    <row r="4166" spans="2:9">
      <c r="B4166" s="32" t="str">
        <f t="shared" si="131"/>
        <v>N/A</v>
      </c>
      <c r="C4166" s="32" t="str">
        <f>IF(AND(Businesses!D4167="",Businesses!E4167&lt;&gt;""),0,IF(Businesses!D4167="","N/A",IF(ISNUMBER(Businesses!D4167),Businesses!D4167,0)))</f>
        <v>N/A</v>
      </c>
      <c r="D4166" s="32" t="str">
        <f>IF(Businesses!E4167="","N/A",Businesses!E4167)</f>
        <v>N/A</v>
      </c>
      <c r="E4166" s="32" t="str">
        <f>IF(Businesses!F4167="","N/A",Businesses!F4167)</f>
        <v>N/A</v>
      </c>
      <c r="F4166" s="32" t="str">
        <f t="shared" si="130"/>
        <v>N/A</v>
      </c>
      <c r="G4166" s="32" t="str">
        <f>IF(Businesses!G4167="","N/A",Businesses!G4167)</f>
        <v>N/A</v>
      </c>
      <c r="H4166" s="32" t="str">
        <f>IF(Businesses!H4167="","N/A",Businesses!H4167)</f>
        <v>N/A</v>
      </c>
      <c r="I4166" s="32" t="str">
        <f>IF(AND(Businesses!B4167="",Businesses!C4167&lt;&gt;""),0,IF(Businesses!B4167="","N/A",IF(ISNUMBER(Businesses!B4167),Businesses!B4167,0)))</f>
        <v>N/A</v>
      </c>
    </row>
    <row r="4167" spans="2:9">
      <c r="B4167" s="32" t="str">
        <f t="shared" si="131"/>
        <v>N/A</v>
      </c>
      <c r="C4167" s="32" t="str">
        <f>IF(AND(Businesses!D4168="",Businesses!E4168&lt;&gt;""),0,IF(Businesses!D4168="","N/A",IF(ISNUMBER(Businesses!D4168),Businesses!D4168,0)))</f>
        <v>N/A</v>
      </c>
      <c r="D4167" s="32" t="str">
        <f>IF(Businesses!E4168="","N/A",Businesses!E4168)</f>
        <v>N/A</v>
      </c>
      <c r="E4167" s="32" t="str">
        <f>IF(Businesses!F4168="","N/A",Businesses!F4168)</f>
        <v>N/A</v>
      </c>
      <c r="F4167" s="32" t="str">
        <f t="shared" si="130"/>
        <v>N/A</v>
      </c>
      <c r="G4167" s="32" t="str">
        <f>IF(Businesses!G4168="","N/A",Businesses!G4168)</f>
        <v>N/A</v>
      </c>
      <c r="H4167" s="32" t="str">
        <f>IF(Businesses!H4168="","N/A",Businesses!H4168)</f>
        <v>N/A</v>
      </c>
      <c r="I4167" s="32" t="str">
        <f>IF(AND(Businesses!B4168="",Businesses!C4168&lt;&gt;""),0,IF(Businesses!B4168="","N/A",IF(ISNUMBER(Businesses!B4168),Businesses!B4168,0)))</f>
        <v>N/A</v>
      </c>
    </row>
    <row r="4168" spans="2:9">
      <c r="B4168" s="32" t="str">
        <f t="shared" si="131"/>
        <v>N/A</v>
      </c>
      <c r="C4168" s="32" t="str">
        <f>IF(AND(Businesses!D4169="",Businesses!E4169&lt;&gt;""),0,IF(Businesses!D4169="","N/A",IF(ISNUMBER(Businesses!D4169),Businesses!D4169,0)))</f>
        <v>N/A</v>
      </c>
      <c r="D4168" s="32" t="str">
        <f>IF(Businesses!E4169="","N/A",Businesses!E4169)</f>
        <v>N/A</v>
      </c>
      <c r="E4168" s="32" t="str">
        <f>IF(Businesses!F4169="","N/A",Businesses!F4169)</f>
        <v>N/A</v>
      </c>
      <c r="F4168" s="32" t="str">
        <f t="shared" si="130"/>
        <v>N/A</v>
      </c>
      <c r="G4168" s="32" t="str">
        <f>IF(Businesses!G4169="","N/A",Businesses!G4169)</f>
        <v>N/A</v>
      </c>
      <c r="H4168" s="32" t="str">
        <f>IF(Businesses!H4169="","N/A",Businesses!H4169)</f>
        <v>N/A</v>
      </c>
      <c r="I4168" s="32" t="str">
        <f>IF(AND(Businesses!B4169="",Businesses!C4169&lt;&gt;""),0,IF(Businesses!B4169="","N/A",IF(ISNUMBER(Businesses!B4169),Businesses!B4169,0)))</f>
        <v>N/A</v>
      </c>
    </row>
    <row r="4169" spans="2:9">
      <c r="B4169" s="32" t="str">
        <f t="shared" si="131"/>
        <v>N/A</v>
      </c>
      <c r="C4169" s="32" t="str">
        <f>IF(AND(Businesses!D4170="",Businesses!E4170&lt;&gt;""),0,IF(Businesses!D4170="","N/A",IF(ISNUMBER(Businesses!D4170),Businesses!D4170,0)))</f>
        <v>N/A</v>
      </c>
      <c r="D4169" s="32" t="str">
        <f>IF(Businesses!E4170="","N/A",Businesses!E4170)</f>
        <v>N/A</v>
      </c>
      <c r="E4169" s="32" t="str">
        <f>IF(Businesses!F4170="","N/A",Businesses!F4170)</f>
        <v>N/A</v>
      </c>
      <c r="F4169" s="32" t="str">
        <f t="shared" si="130"/>
        <v>N/A</v>
      </c>
      <c r="G4169" s="32" t="str">
        <f>IF(Businesses!G4170="","N/A",Businesses!G4170)</f>
        <v>N/A</v>
      </c>
      <c r="H4169" s="32" t="str">
        <f>IF(Businesses!H4170="","N/A",Businesses!H4170)</f>
        <v>N/A</v>
      </c>
      <c r="I4169" s="32" t="str">
        <f>IF(AND(Businesses!B4170="",Businesses!C4170&lt;&gt;""),0,IF(Businesses!B4170="","N/A",IF(ISNUMBER(Businesses!B4170),Businesses!B4170,0)))</f>
        <v>N/A</v>
      </c>
    </row>
    <row r="4170" spans="2:9">
      <c r="B4170" s="32" t="str">
        <f t="shared" si="131"/>
        <v>N/A</v>
      </c>
      <c r="C4170" s="32" t="str">
        <f>IF(AND(Businesses!D4171="",Businesses!E4171&lt;&gt;""),0,IF(Businesses!D4171="","N/A",IF(ISNUMBER(Businesses!D4171),Businesses!D4171,0)))</f>
        <v>N/A</v>
      </c>
      <c r="D4170" s="32" t="str">
        <f>IF(Businesses!E4171="","N/A",Businesses!E4171)</f>
        <v>N/A</v>
      </c>
      <c r="E4170" s="32" t="str">
        <f>IF(Businesses!F4171="","N/A",Businesses!F4171)</f>
        <v>N/A</v>
      </c>
      <c r="F4170" s="32" t="str">
        <f t="shared" si="130"/>
        <v>N/A</v>
      </c>
      <c r="G4170" s="32" t="str">
        <f>IF(Businesses!G4171="","N/A",Businesses!G4171)</f>
        <v>N/A</v>
      </c>
      <c r="H4170" s="32" t="str">
        <f>IF(Businesses!H4171="","N/A",Businesses!H4171)</f>
        <v>N/A</v>
      </c>
      <c r="I4170" s="32" t="str">
        <f>IF(AND(Businesses!B4171="",Businesses!C4171&lt;&gt;""),0,IF(Businesses!B4171="","N/A",IF(ISNUMBER(Businesses!B4171),Businesses!B4171,0)))</f>
        <v>N/A</v>
      </c>
    </row>
    <row r="4171" spans="2:9">
      <c r="B4171" s="32" t="str">
        <f t="shared" si="131"/>
        <v>N/A</v>
      </c>
      <c r="C4171" s="32" t="str">
        <f>IF(AND(Businesses!D4172="",Businesses!E4172&lt;&gt;""),0,IF(Businesses!D4172="","N/A",IF(ISNUMBER(Businesses!D4172),Businesses!D4172,0)))</f>
        <v>N/A</v>
      </c>
      <c r="D4171" s="32" t="str">
        <f>IF(Businesses!E4172="","N/A",Businesses!E4172)</f>
        <v>N/A</v>
      </c>
      <c r="E4171" s="32" t="str">
        <f>IF(Businesses!F4172="","N/A",Businesses!F4172)</f>
        <v>N/A</v>
      </c>
      <c r="F4171" s="32" t="str">
        <f t="shared" si="130"/>
        <v>N/A</v>
      </c>
      <c r="G4171" s="32" t="str">
        <f>IF(Businesses!G4172="","N/A",Businesses!G4172)</f>
        <v>N/A</v>
      </c>
      <c r="H4171" s="32" t="str">
        <f>IF(Businesses!H4172="","N/A",Businesses!H4172)</f>
        <v>N/A</v>
      </c>
      <c r="I4171" s="32" t="str">
        <f>IF(AND(Businesses!B4172="",Businesses!C4172&lt;&gt;""),0,IF(Businesses!B4172="","N/A",IF(ISNUMBER(Businesses!B4172),Businesses!B4172,0)))</f>
        <v>N/A</v>
      </c>
    </row>
    <row r="4172" spans="2:9">
      <c r="B4172" s="32" t="str">
        <f t="shared" si="131"/>
        <v>N/A</v>
      </c>
      <c r="C4172" s="32" t="str">
        <f>IF(AND(Businesses!D4173="",Businesses!E4173&lt;&gt;""),0,IF(Businesses!D4173="","N/A",IF(ISNUMBER(Businesses!D4173),Businesses!D4173,0)))</f>
        <v>N/A</v>
      </c>
      <c r="D4172" s="32" t="str">
        <f>IF(Businesses!E4173="","N/A",Businesses!E4173)</f>
        <v>N/A</v>
      </c>
      <c r="E4172" s="32" t="str">
        <f>IF(Businesses!F4173="","N/A",Businesses!F4173)</f>
        <v>N/A</v>
      </c>
      <c r="F4172" s="32" t="str">
        <f t="shared" si="130"/>
        <v>N/A</v>
      </c>
      <c r="G4172" s="32" t="str">
        <f>IF(Businesses!G4173="","N/A",Businesses!G4173)</f>
        <v>N/A</v>
      </c>
      <c r="H4172" s="32" t="str">
        <f>IF(Businesses!H4173="","N/A",Businesses!H4173)</f>
        <v>N/A</v>
      </c>
      <c r="I4172" s="32" t="str">
        <f>IF(AND(Businesses!B4173="",Businesses!C4173&lt;&gt;""),0,IF(Businesses!B4173="","N/A",IF(ISNUMBER(Businesses!B4173),Businesses!B4173,0)))</f>
        <v>N/A</v>
      </c>
    </row>
    <row r="4173" spans="2:9">
      <c r="B4173" s="32" t="str">
        <f t="shared" si="131"/>
        <v>N/A</v>
      </c>
      <c r="C4173" s="32" t="str">
        <f>IF(AND(Businesses!D4174="",Businesses!E4174&lt;&gt;""),0,IF(Businesses!D4174="","N/A",IF(ISNUMBER(Businesses!D4174),Businesses!D4174,0)))</f>
        <v>N/A</v>
      </c>
      <c r="D4173" s="32" t="str">
        <f>IF(Businesses!E4174="","N/A",Businesses!E4174)</f>
        <v>N/A</v>
      </c>
      <c r="E4173" s="32" t="str">
        <f>IF(Businesses!F4174="","N/A",Businesses!F4174)</f>
        <v>N/A</v>
      </c>
      <c r="F4173" s="32" t="str">
        <f t="shared" si="130"/>
        <v>N/A</v>
      </c>
      <c r="G4173" s="32" t="str">
        <f>IF(Businesses!G4174="","N/A",Businesses!G4174)</f>
        <v>N/A</v>
      </c>
      <c r="H4173" s="32" t="str">
        <f>IF(Businesses!H4174="","N/A",Businesses!H4174)</f>
        <v>N/A</v>
      </c>
      <c r="I4173" s="32" t="str">
        <f>IF(AND(Businesses!B4174="",Businesses!C4174&lt;&gt;""),0,IF(Businesses!B4174="","N/A",IF(ISNUMBER(Businesses!B4174),Businesses!B4174,0)))</f>
        <v>N/A</v>
      </c>
    </row>
    <row r="4174" spans="2:9">
      <c r="B4174" s="32" t="str">
        <f t="shared" si="131"/>
        <v>N/A</v>
      </c>
      <c r="C4174" s="32" t="str">
        <f>IF(AND(Businesses!D4175="",Businesses!E4175&lt;&gt;""),0,IF(Businesses!D4175="","N/A",IF(ISNUMBER(Businesses!D4175),Businesses!D4175,0)))</f>
        <v>N/A</v>
      </c>
      <c r="D4174" s="32" t="str">
        <f>IF(Businesses!E4175="","N/A",Businesses!E4175)</f>
        <v>N/A</v>
      </c>
      <c r="E4174" s="32" t="str">
        <f>IF(Businesses!F4175="","N/A",Businesses!F4175)</f>
        <v>N/A</v>
      </c>
      <c r="F4174" s="32" t="str">
        <f t="shared" si="130"/>
        <v>N/A</v>
      </c>
      <c r="G4174" s="32" t="str">
        <f>IF(Businesses!G4175="","N/A",Businesses!G4175)</f>
        <v>N/A</v>
      </c>
      <c r="H4174" s="32" t="str">
        <f>IF(Businesses!H4175="","N/A",Businesses!H4175)</f>
        <v>N/A</v>
      </c>
      <c r="I4174" s="32" t="str">
        <f>IF(AND(Businesses!B4175="",Businesses!C4175&lt;&gt;""),0,IF(Businesses!B4175="","N/A",IF(ISNUMBER(Businesses!B4175),Businesses!B4175,0)))</f>
        <v>N/A</v>
      </c>
    </row>
    <row r="4175" spans="2:9">
      <c r="B4175" s="32" t="str">
        <f t="shared" si="131"/>
        <v>N/A</v>
      </c>
      <c r="C4175" s="32" t="str">
        <f>IF(AND(Businesses!D4176="",Businesses!E4176&lt;&gt;""),0,IF(Businesses!D4176="","N/A",IF(ISNUMBER(Businesses!D4176),Businesses!D4176,0)))</f>
        <v>N/A</v>
      </c>
      <c r="D4175" s="32" t="str">
        <f>IF(Businesses!E4176="","N/A",Businesses!E4176)</f>
        <v>N/A</v>
      </c>
      <c r="E4175" s="32" t="str">
        <f>IF(Businesses!F4176="","N/A",Businesses!F4176)</f>
        <v>N/A</v>
      </c>
      <c r="F4175" s="32" t="str">
        <f t="shared" si="130"/>
        <v>N/A</v>
      </c>
      <c r="G4175" s="32" t="str">
        <f>IF(Businesses!G4176="","N/A",Businesses!G4176)</f>
        <v>N/A</v>
      </c>
      <c r="H4175" s="32" t="str">
        <f>IF(Businesses!H4176="","N/A",Businesses!H4176)</f>
        <v>N/A</v>
      </c>
      <c r="I4175" s="32" t="str">
        <f>IF(AND(Businesses!B4176="",Businesses!C4176&lt;&gt;""),0,IF(Businesses!B4176="","N/A",IF(ISNUMBER(Businesses!B4176),Businesses!B4176,0)))</f>
        <v>N/A</v>
      </c>
    </row>
    <row r="4176" spans="2:9">
      <c r="B4176" s="32" t="str">
        <f t="shared" si="131"/>
        <v>N/A</v>
      </c>
      <c r="C4176" s="32" t="str">
        <f>IF(AND(Businesses!D4177="",Businesses!E4177&lt;&gt;""),0,IF(Businesses!D4177="","N/A",IF(ISNUMBER(Businesses!D4177),Businesses!D4177,0)))</f>
        <v>N/A</v>
      </c>
      <c r="D4176" s="32" t="str">
        <f>IF(Businesses!E4177="","N/A",Businesses!E4177)</f>
        <v>N/A</v>
      </c>
      <c r="E4176" s="32" t="str">
        <f>IF(Businesses!F4177="","N/A",Businesses!F4177)</f>
        <v>N/A</v>
      </c>
      <c r="F4176" s="32" t="str">
        <f t="shared" si="130"/>
        <v>N/A</v>
      </c>
      <c r="G4176" s="32" t="str">
        <f>IF(Businesses!G4177="","N/A",Businesses!G4177)</f>
        <v>N/A</v>
      </c>
      <c r="H4176" s="32" t="str">
        <f>IF(Businesses!H4177="","N/A",Businesses!H4177)</f>
        <v>N/A</v>
      </c>
      <c r="I4176" s="32" t="str">
        <f>IF(AND(Businesses!B4177="",Businesses!C4177&lt;&gt;""),0,IF(Businesses!B4177="","N/A",IF(ISNUMBER(Businesses!B4177),Businesses!B4177,0)))</f>
        <v>N/A</v>
      </c>
    </row>
    <row r="4177" spans="2:9">
      <c r="B4177" s="32" t="str">
        <f t="shared" si="131"/>
        <v>N/A</v>
      </c>
      <c r="C4177" s="32" t="str">
        <f>IF(AND(Businesses!D4178="",Businesses!E4178&lt;&gt;""),0,IF(Businesses!D4178="","N/A",IF(ISNUMBER(Businesses!D4178),Businesses!D4178,0)))</f>
        <v>N/A</v>
      </c>
      <c r="D4177" s="32" t="str">
        <f>IF(Businesses!E4178="","N/A",Businesses!E4178)</f>
        <v>N/A</v>
      </c>
      <c r="E4177" s="32" t="str">
        <f>IF(Businesses!F4178="","N/A",Businesses!F4178)</f>
        <v>N/A</v>
      </c>
      <c r="F4177" s="32" t="str">
        <f t="shared" si="130"/>
        <v>N/A</v>
      </c>
      <c r="G4177" s="32" t="str">
        <f>IF(Businesses!G4178="","N/A",Businesses!G4178)</f>
        <v>N/A</v>
      </c>
      <c r="H4177" s="32" t="str">
        <f>IF(Businesses!H4178="","N/A",Businesses!H4178)</f>
        <v>N/A</v>
      </c>
      <c r="I4177" s="32" t="str">
        <f>IF(AND(Businesses!B4178="",Businesses!C4178&lt;&gt;""),0,IF(Businesses!B4178="","N/A",IF(ISNUMBER(Businesses!B4178),Businesses!B4178,0)))</f>
        <v>N/A</v>
      </c>
    </row>
    <row r="4178" spans="2:9">
      <c r="B4178" s="32" t="str">
        <f t="shared" si="131"/>
        <v>N/A</v>
      </c>
      <c r="C4178" s="32" t="str">
        <f>IF(AND(Businesses!D4179="",Businesses!E4179&lt;&gt;""),0,IF(Businesses!D4179="","N/A",IF(ISNUMBER(Businesses!D4179),Businesses!D4179,0)))</f>
        <v>N/A</v>
      </c>
      <c r="D4178" s="32" t="str">
        <f>IF(Businesses!E4179="","N/A",Businesses!E4179)</f>
        <v>N/A</v>
      </c>
      <c r="E4178" s="32" t="str">
        <f>IF(Businesses!F4179="","N/A",Businesses!F4179)</f>
        <v>N/A</v>
      </c>
      <c r="F4178" s="32" t="str">
        <f t="shared" si="130"/>
        <v>N/A</v>
      </c>
      <c r="G4178" s="32" t="str">
        <f>IF(Businesses!G4179="","N/A",Businesses!G4179)</f>
        <v>N/A</v>
      </c>
      <c r="H4178" s="32" t="str">
        <f>IF(Businesses!H4179="","N/A",Businesses!H4179)</f>
        <v>N/A</v>
      </c>
      <c r="I4178" s="32" t="str">
        <f>IF(AND(Businesses!B4179="",Businesses!C4179&lt;&gt;""),0,IF(Businesses!B4179="","N/A",IF(ISNUMBER(Businesses!B4179),Businesses!B4179,0)))</f>
        <v>N/A</v>
      </c>
    </row>
    <row r="4179" spans="2:9">
      <c r="B4179" s="32" t="str">
        <f t="shared" si="131"/>
        <v>N/A</v>
      </c>
      <c r="C4179" s="32" t="str">
        <f>IF(AND(Businesses!D4180="",Businesses!E4180&lt;&gt;""),0,IF(Businesses!D4180="","N/A",IF(ISNUMBER(Businesses!D4180),Businesses!D4180,0)))</f>
        <v>N/A</v>
      </c>
      <c r="D4179" s="32" t="str">
        <f>IF(Businesses!E4180="","N/A",Businesses!E4180)</f>
        <v>N/A</v>
      </c>
      <c r="E4179" s="32" t="str">
        <f>IF(Businesses!F4180="","N/A",Businesses!F4180)</f>
        <v>N/A</v>
      </c>
      <c r="F4179" s="32" t="str">
        <f t="shared" si="130"/>
        <v>N/A</v>
      </c>
      <c r="G4179" s="32" t="str">
        <f>IF(Businesses!G4180="","N/A",Businesses!G4180)</f>
        <v>N/A</v>
      </c>
      <c r="H4179" s="32" t="str">
        <f>IF(Businesses!H4180="","N/A",Businesses!H4180)</f>
        <v>N/A</v>
      </c>
      <c r="I4179" s="32" t="str">
        <f>IF(AND(Businesses!B4180="",Businesses!C4180&lt;&gt;""),0,IF(Businesses!B4180="","N/A",IF(ISNUMBER(Businesses!B4180),Businesses!B4180,0)))</f>
        <v>N/A</v>
      </c>
    </row>
    <row r="4180" spans="2:9">
      <c r="B4180" s="32" t="str">
        <f t="shared" si="131"/>
        <v>N/A</v>
      </c>
      <c r="C4180" s="32" t="str">
        <f>IF(AND(Businesses!D4181="",Businesses!E4181&lt;&gt;""),0,IF(Businesses!D4181="","N/A",IF(ISNUMBER(Businesses!D4181),Businesses!D4181,0)))</f>
        <v>N/A</v>
      </c>
      <c r="D4180" s="32" t="str">
        <f>IF(Businesses!E4181="","N/A",Businesses!E4181)</f>
        <v>N/A</v>
      </c>
      <c r="E4180" s="32" t="str">
        <f>IF(Businesses!F4181="","N/A",Businesses!F4181)</f>
        <v>N/A</v>
      </c>
      <c r="F4180" s="32" t="str">
        <f t="shared" si="130"/>
        <v>N/A</v>
      </c>
      <c r="G4180" s="32" t="str">
        <f>IF(Businesses!G4181="","N/A",Businesses!G4181)</f>
        <v>N/A</v>
      </c>
      <c r="H4180" s="32" t="str">
        <f>IF(Businesses!H4181="","N/A",Businesses!H4181)</f>
        <v>N/A</v>
      </c>
      <c r="I4180" s="32" t="str">
        <f>IF(AND(Businesses!B4181="",Businesses!C4181&lt;&gt;""),0,IF(Businesses!B4181="","N/A",IF(ISNUMBER(Businesses!B4181),Businesses!B4181,0)))</f>
        <v>N/A</v>
      </c>
    </row>
    <row r="4181" spans="2:9">
      <c r="B4181" s="32" t="str">
        <f t="shared" si="131"/>
        <v>N/A</v>
      </c>
      <c r="C4181" s="32" t="str">
        <f>IF(AND(Businesses!D4182="",Businesses!E4182&lt;&gt;""),0,IF(Businesses!D4182="","N/A",IF(ISNUMBER(Businesses!D4182),Businesses!D4182,0)))</f>
        <v>N/A</v>
      </c>
      <c r="D4181" s="32" t="str">
        <f>IF(Businesses!E4182="","N/A",Businesses!E4182)</f>
        <v>N/A</v>
      </c>
      <c r="E4181" s="32" t="str">
        <f>IF(Businesses!F4182="","N/A",Businesses!F4182)</f>
        <v>N/A</v>
      </c>
      <c r="F4181" s="32" t="str">
        <f t="shared" si="130"/>
        <v>N/A</v>
      </c>
      <c r="G4181" s="32" t="str">
        <f>IF(Businesses!G4182="","N/A",Businesses!G4182)</f>
        <v>N/A</v>
      </c>
      <c r="H4181" s="32" t="str">
        <f>IF(Businesses!H4182="","N/A",Businesses!H4182)</f>
        <v>N/A</v>
      </c>
      <c r="I4181" s="32" t="str">
        <f>IF(AND(Businesses!B4182="",Businesses!C4182&lt;&gt;""),0,IF(Businesses!B4182="","N/A",IF(ISNUMBER(Businesses!B4182),Businesses!B4182,0)))</f>
        <v>N/A</v>
      </c>
    </row>
    <row r="4182" spans="2:9">
      <c r="B4182" s="32" t="str">
        <f t="shared" si="131"/>
        <v>N/A</v>
      </c>
      <c r="C4182" s="32" t="str">
        <f>IF(AND(Businesses!D4183="",Businesses!E4183&lt;&gt;""),0,IF(Businesses!D4183="","N/A",IF(ISNUMBER(Businesses!D4183),Businesses!D4183,0)))</f>
        <v>N/A</v>
      </c>
      <c r="D4182" s="32" t="str">
        <f>IF(Businesses!E4183="","N/A",Businesses!E4183)</f>
        <v>N/A</v>
      </c>
      <c r="E4182" s="32" t="str">
        <f>IF(Businesses!F4183="","N/A",Businesses!F4183)</f>
        <v>N/A</v>
      </c>
      <c r="F4182" s="32" t="str">
        <f t="shared" si="130"/>
        <v>N/A</v>
      </c>
      <c r="G4182" s="32" t="str">
        <f>IF(Businesses!G4183="","N/A",Businesses!G4183)</f>
        <v>N/A</v>
      </c>
      <c r="H4182" s="32" t="str">
        <f>IF(Businesses!H4183="","N/A",Businesses!H4183)</f>
        <v>N/A</v>
      </c>
      <c r="I4182" s="32" t="str">
        <f>IF(AND(Businesses!B4183="",Businesses!C4183&lt;&gt;""),0,IF(Businesses!B4183="","N/A",IF(ISNUMBER(Businesses!B4183),Businesses!B4183,0)))</f>
        <v>N/A</v>
      </c>
    </row>
    <row r="4183" spans="2:9">
      <c r="B4183" s="32" t="str">
        <f t="shared" si="131"/>
        <v>N/A</v>
      </c>
      <c r="C4183" s="32" t="str">
        <f>IF(AND(Businesses!D4184="",Businesses!E4184&lt;&gt;""),0,IF(Businesses!D4184="","N/A",IF(ISNUMBER(Businesses!D4184),Businesses!D4184,0)))</f>
        <v>N/A</v>
      </c>
      <c r="D4183" s="32" t="str">
        <f>IF(Businesses!E4184="","N/A",Businesses!E4184)</f>
        <v>N/A</v>
      </c>
      <c r="E4183" s="32" t="str">
        <f>IF(Businesses!F4184="","N/A",Businesses!F4184)</f>
        <v>N/A</v>
      </c>
      <c r="F4183" s="32" t="str">
        <f t="shared" si="130"/>
        <v>N/A</v>
      </c>
      <c r="G4183" s="32" t="str">
        <f>IF(Businesses!G4184="","N/A",Businesses!G4184)</f>
        <v>N/A</v>
      </c>
      <c r="H4183" s="32" t="str">
        <f>IF(Businesses!H4184="","N/A",Businesses!H4184)</f>
        <v>N/A</v>
      </c>
      <c r="I4183" s="32" t="str">
        <f>IF(AND(Businesses!B4184="",Businesses!C4184&lt;&gt;""),0,IF(Businesses!B4184="","N/A",IF(ISNUMBER(Businesses!B4184),Businesses!B4184,0)))</f>
        <v>N/A</v>
      </c>
    </row>
    <row r="4184" spans="2:9">
      <c r="B4184" s="32" t="str">
        <f t="shared" si="131"/>
        <v>N/A</v>
      </c>
      <c r="C4184" s="32" t="str">
        <f>IF(AND(Businesses!D4185="",Businesses!E4185&lt;&gt;""),0,IF(Businesses!D4185="","N/A",IF(ISNUMBER(Businesses!D4185),Businesses!D4185,0)))</f>
        <v>N/A</v>
      </c>
      <c r="D4184" s="32" t="str">
        <f>IF(Businesses!E4185="","N/A",Businesses!E4185)</f>
        <v>N/A</v>
      </c>
      <c r="E4184" s="32" t="str">
        <f>IF(Businesses!F4185="","N/A",Businesses!F4185)</f>
        <v>N/A</v>
      </c>
      <c r="F4184" s="32" t="str">
        <f t="shared" si="130"/>
        <v>N/A</v>
      </c>
      <c r="G4184" s="32" t="str">
        <f>IF(Businesses!G4185="","N/A",Businesses!G4185)</f>
        <v>N/A</v>
      </c>
      <c r="H4184" s="32" t="str">
        <f>IF(Businesses!H4185="","N/A",Businesses!H4185)</f>
        <v>N/A</v>
      </c>
      <c r="I4184" s="32" t="str">
        <f>IF(AND(Businesses!B4185="",Businesses!C4185&lt;&gt;""),0,IF(Businesses!B4185="","N/A",IF(ISNUMBER(Businesses!B4185),Businesses!B4185,0)))</f>
        <v>N/A</v>
      </c>
    </row>
    <row r="4185" spans="2:9">
      <c r="B4185" s="32" t="str">
        <f t="shared" si="131"/>
        <v>N/A</v>
      </c>
      <c r="C4185" s="32" t="str">
        <f>IF(AND(Businesses!D4186="",Businesses!E4186&lt;&gt;""),0,IF(Businesses!D4186="","N/A",IF(ISNUMBER(Businesses!D4186),Businesses!D4186,0)))</f>
        <v>N/A</v>
      </c>
      <c r="D4185" s="32" t="str">
        <f>IF(Businesses!E4186="","N/A",Businesses!E4186)</f>
        <v>N/A</v>
      </c>
      <c r="E4185" s="32" t="str">
        <f>IF(Businesses!F4186="","N/A",Businesses!F4186)</f>
        <v>N/A</v>
      </c>
      <c r="F4185" s="32" t="str">
        <f t="shared" si="130"/>
        <v>N/A</v>
      </c>
      <c r="G4185" s="32" t="str">
        <f>IF(Businesses!G4186="","N/A",Businesses!G4186)</f>
        <v>N/A</v>
      </c>
      <c r="H4185" s="32" t="str">
        <f>IF(Businesses!H4186="","N/A",Businesses!H4186)</f>
        <v>N/A</v>
      </c>
      <c r="I4185" s="32" t="str">
        <f>IF(AND(Businesses!B4186="",Businesses!C4186&lt;&gt;""),0,IF(Businesses!B4186="","N/A",IF(ISNUMBER(Businesses!B4186),Businesses!B4186,0)))</f>
        <v>N/A</v>
      </c>
    </row>
    <row r="4186" spans="2:9">
      <c r="B4186" s="32" t="str">
        <f t="shared" si="131"/>
        <v>N/A</v>
      </c>
      <c r="C4186" s="32" t="str">
        <f>IF(AND(Businesses!D4187="",Businesses!E4187&lt;&gt;""),0,IF(Businesses!D4187="","N/A",IF(ISNUMBER(Businesses!D4187),Businesses!D4187,0)))</f>
        <v>N/A</v>
      </c>
      <c r="D4186" s="32" t="str">
        <f>IF(Businesses!E4187="","N/A",Businesses!E4187)</f>
        <v>N/A</v>
      </c>
      <c r="E4186" s="32" t="str">
        <f>IF(Businesses!F4187="","N/A",Businesses!F4187)</f>
        <v>N/A</v>
      </c>
      <c r="F4186" s="32" t="str">
        <f t="shared" si="130"/>
        <v>N/A</v>
      </c>
      <c r="G4186" s="32" t="str">
        <f>IF(Businesses!G4187="","N/A",Businesses!G4187)</f>
        <v>N/A</v>
      </c>
      <c r="H4186" s="32" t="str">
        <f>IF(Businesses!H4187="","N/A",Businesses!H4187)</f>
        <v>N/A</v>
      </c>
      <c r="I4186" s="32" t="str">
        <f>IF(AND(Businesses!B4187="",Businesses!C4187&lt;&gt;""),0,IF(Businesses!B4187="","N/A",IF(ISNUMBER(Businesses!B4187),Businesses!B4187,0)))</f>
        <v>N/A</v>
      </c>
    </row>
    <row r="4187" spans="2:9">
      <c r="B4187" s="32" t="str">
        <f t="shared" si="131"/>
        <v>N/A</v>
      </c>
      <c r="C4187" s="32" t="str">
        <f>IF(AND(Businesses!D4188="",Businesses!E4188&lt;&gt;""),0,IF(Businesses!D4188="","N/A",IF(ISNUMBER(Businesses!D4188),Businesses!D4188,0)))</f>
        <v>N/A</v>
      </c>
      <c r="D4187" s="32" t="str">
        <f>IF(Businesses!E4188="","N/A",Businesses!E4188)</f>
        <v>N/A</v>
      </c>
      <c r="E4187" s="32" t="str">
        <f>IF(Businesses!F4188="","N/A",Businesses!F4188)</f>
        <v>N/A</v>
      </c>
      <c r="F4187" s="32" t="str">
        <f t="shared" si="130"/>
        <v>N/A</v>
      </c>
      <c r="G4187" s="32" t="str">
        <f>IF(Businesses!G4188="","N/A",Businesses!G4188)</f>
        <v>N/A</v>
      </c>
      <c r="H4187" s="32" t="str">
        <f>IF(Businesses!H4188="","N/A",Businesses!H4188)</f>
        <v>N/A</v>
      </c>
      <c r="I4187" s="32" t="str">
        <f>IF(AND(Businesses!B4188="",Businesses!C4188&lt;&gt;""),0,IF(Businesses!B4188="","N/A",IF(ISNUMBER(Businesses!B4188),Businesses!B4188,0)))</f>
        <v>N/A</v>
      </c>
    </row>
    <row r="4188" spans="2:9">
      <c r="B4188" s="32" t="str">
        <f t="shared" si="131"/>
        <v>N/A</v>
      </c>
      <c r="C4188" s="32" t="str">
        <f>IF(AND(Businesses!D4189="",Businesses!E4189&lt;&gt;""),0,IF(Businesses!D4189="","N/A",IF(ISNUMBER(Businesses!D4189),Businesses!D4189,0)))</f>
        <v>N/A</v>
      </c>
      <c r="D4188" s="32" t="str">
        <f>IF(Businesses!E4189="","N/A",Businesses!E4189)</f>
        <v>N/A</v>
      </c>
      <c r="E4188" s="32" t="str">
        <f>IF(Businesses!F4189="","N/A",Businesses!F4189)</f>
        <v>N/A</v>
      </c>
      <c r="F4188" s="32" t="str">
        <f t="shared" si="130"/>
        <v>N/A</v>
      </c>
      <c r="G4188" s="32" t="str">
        <f>IF(Businesses!G4189="","N/A",Businesses!G4189)</f>
        <v>N/A</v>
      </c>
      <c r="H4188" s="32" t="str">
        <f>IF(Businesses!H4189="","N/A",Businesses!H4189)</f>
        <v>N/A</v>
      </c>
      <c r="I4188" s="32" t="str">
        <f>IF(AND(Businesses!B4189="",Businesses!C4189&lt;&gt;""),0,IF(Businesses!B4189="","N/A",IF(ISNUMBER(Businesses!B4189),Businesses!B4189,0)))</f>
        <v>N/A</v>
      </c>
    </row>
    <row r="4189" spans="2:9">
      <c r="B4189" s="32" t="str">
        <f t="shared" si="131"/>
        <v>N/A</v>
      </c>
      <c r="C4189" s="32" t="str">
        <f>IF(AND(Businesses!D4190="",Businesses!E4190&lt;&gt;""),0,IF(Businesses!D4190="","N/A",IF(ISNUMBER(Businesses!D4190),Businesses!D4190,0)))</f>
        <v>N/A</v>
      </c>
      <c r="D4189" s="32" t="str">
        <f>IF(Businesses!E4190="","N/A",Businesses!E4190)</f>
        <v>N/A</v>
      </c>
      <c r="E4189" s="32" t="str">
        <f>IF(Businesses!F4190="","N/A",Businesses!F4190)</f>
        <v>N/A</v>
      </c>
      <c r="F4189" s="32" t="str">
        <f t="shared" si="130"/>
        <v>N/A</v>
      </c>
      <c r="G4189" s="32" t="str">
        <f>IF(Businesses!G4190="","N/A",Businesses!G4190)</f>
        <v>N/A</v>
      </c>
      <c r="H4189" s="32" t="str">
        <f>IF(Businesses!H4190="","N/A",Businesses!H4190)</f>
        <v>N/A</v>
      </c>
      <c r="I4189" s="32" t="str">
        <f>IF(AND(Businesses!B4190="",Businesses!C4190&lt;&gt;""),0,IF(Businesses!B4190="","N/A",IF(ISNUMBER(Businesses!B4190),Businesses!B4190,0)))</f>
        <v>N/A</v>
      </c>
    </row>
    <row r="4190" spans="2:9">
      <c r="B4190" s="32" t="str">
        <f t="shared" si="131"/>
        <v>N/A</v>
      </c>
      <c r="C4190" s="32" t="str">
        <f>IF(AND(Businesses!D4191="",Businesses!E4191&lt;&gt;""),0,IF(Businesses!D4191="","N/A",IF(ISNUMBER(Businesses!D4191),Businesses!D4191,0)))</f>
        <v>N/A</v>
      </c>
      <c r="D4190" s="32" t="str">
        <f>IF(Businesses!E4191="","N/A",Businesses!E4191)</f>
        <v>N/A</v>
      </c>
      <c r="E4190" s="32" t="str">
        <f>IF(Businesses!F4191="","N/A",Businesses!F4191)</f>
        <v>N/A</v>
      </c>
      <c r="F4190" s="32" t="str">
        <f t="shared" si="130"/>
        <v>N/A</v>
      </c>
      <c r="G4190" s="32" t="str">
        <f>IF(Businesses!G4191="","N/A",Businesses!G4191)</f>
        <v>N/A</v>
      </c>
      <c r="H4190" s="32" t="str">
        <f>IF(Businesses!H4191="","N/A",Businesses!H4191)</f>
        <v>N/A</v>
      </c>
      <c r="I4190" s="32" t="str">
        <f>IF(AND(Businesses!B4191="",Businesses!C4191&lt;&gt;""),0,IF(Businesses!B4191="","N/A",IF(ISNUMBER(Businesses!B4191),Businesses!B4191,0)))</f>
        <v>N/A</v>
      </c>
    </row>
    <row r="4191" spans="2:9">
      <c r="B4191" s="32" t="str">
        <f t="shared" si="131"/>
        <v>N/A</v>
      </c>
      <c r="C4191" s="32" t="str">
        <f>IF(AND(Businesses!D4192="",Businesses!E4192&lt;&gt;""),0,IF(Businesses!D4192="","N/A",IF(ISNUMBER(Businesses!D4192),Businesses!D4192,0)))</f>
        <v>N/A</v>
      </c>
      <c r="D4191" s="32" t="str">
        <f>IF(Businesses!E4192="","N/A",Businesses!E4192)</f>
        <v>N/A</v>
      </c>
      <c r="E4191" s="32" t="str">
        <f>IF(Businesses!F4192="","N/A",Businesses!F4192)</f>
        <v>N/A</v>
      </c>
      <c r="F4191" s="32" t="str">
        <f t="shared" si="130"/>
        <v>N/A</v>
      </c>
      <c r="G4191" s="32" t="str">
        <f>IF(Businesses!G4192="","N/A",Businesses!G4192)</f>
        <v>N/A</v>
      </c>
      <c r="H4191" s="32" t="str">
        <f>IF(Businesses!H4192="","N/A",Businesses!H4192)</f>
        <v>N/A</v>
      </c>
      <c r="I4191" s="32" t="str">
        <f>IF(AND(Businesses!B4192="",Businesses!C4192&lt;&gt;""),0,IF(Businesses!B4192="","N/A",IF(ISNUMBER(Businesses!B4192),Businesses!B4192,0)))</f>
        <v>N/A</v>
      </c>
    </row>
    <row r="4192" spans="2:9">
      <c r="B4192" s="32" t="str">
        <f t="shared" si="131"/>
        <v>N/A</v>
      </c>
      <c r="C4192" s="32" t="str">
        <f>IF(AND(Businesses!D4193="",Businesses!E4193&lt;&gt;""),0,IF(Businesses!D4193="","N/A",IF(ISNUMBER(Businesses!D4193),Businesses!D4193,0)))</f>
        <v>N/A</v>
      </c>
      <c r="D4192" s="32" t="str">
        <f>IF(Businesses!E4193="","N/A",Businesses!E4193)</f>
        <v>N/A</v>
      </c>
      <c r="E4192" s="32" t="str">
        <f>IF(Businesses!F4193="","N/A",Businesses!F4193)</f>
        <v>N/A</v>
      </c>
      <c r="F4192" s="32" t="str">
        <f t="shared" si="130"/>
        <v>N/A</v>
      </c>
      <c r="G4192" s="32" t="str">
        <f>IF(Businesses!G4193="","N/A",Businesses!G4193)</f>
        <v>N/A</v>
      </c>
      <c r="H4192" s="32" t="str">
        <f>IF(Businesses!H4193="","N/A",Businesses!H4193)</f>
        <v>N/A</v>
      </c>
      <c r="I4192" s="32" t="str">
        <f>IF(AND(Businesses!B4193="",Businesses!C4193&lt;&gt;""),0,IF(Businesses!B4193="","N/A",IF(ISNUMBER(Businesses!B4193),Businesses!B4193,0)))</f>
        <v>N/A</v>
      </c>
    </row>
    <row r="4193" spans="2:9">
      <c r="B4193" s="32" t="str">
        <f t="shared" si="131"/>
        <v>N/A</v>
      </c>
      <c r="C4193" s="32" t="str">
        <f>IF(AND(Businesses!D4194="",Businesses!E4194&lt;&gt;""),0,IF(Businesses!D4194="","N/A",IF(ISNUMBER(Businesses!D4194),Businesses!D4194,0)))</f>
        <v>N/A</v>
      </c>
      <c r="D4193" s="32" t="str">
        <f>IF(Businesses!E4194="","N/A",Businesses!E4194)</f>
        <v>N/A</v>
      </c>
      <c r="E4193" s="32" t="str">
        <f>IF(Businesses!F4194="","N/A",Businesses!F4194)</f>
        <v>N/A</v>
      </c>
      <c r="F4193" s="32" t="str">
        <f t="shared" si="130"/>
        <v>N/A</v>
      </c>
      <c r="G4193" s="32" t="str">
        <f>IF(Businesses!G4194="","N/A",Businesses!G4194)</f>
        <v>N/A</v>
      </c>
      <c r="H4193" s="32" t="str">
        <f>IF(Businesses!H4194="","N/A",Businesses!H4194)</f>
        <v>N/A</v>
      </c>
      <c r="I4193" s="32" t="str">
        <f>IF(AND(Businesses!B4194="",Businesses!C4194&lt;&gt;""),0,IF(Businesses!B4194="","N/A",IF(ISNUMBER(Businesses!B4194),Businesses!B4194,0)))</f>
        <v>N/A</v>
      </c>
    </row>
    <row r="4194" spans="2:9">
      <c r="B4194" s="32" t="str">
        <f t="shared" si="131"/>
        <v>N/A</v>
      </c>
      <c r="C4194" s="32" t="str">
        <f>IF(AND(Businesses!D4195="",Businesses!E4195&lt;&gt;""),0,IF(Businesses!D4195="","N/A",IF(ISNUMBER(Businesses!D4195),Businesses!D4195,0)))</f>
        <v>N/A</v>
      </c>
      <c r="D4194" s="32" t="str">
        <f>IF(Businesses!E4195="","N/A",Businesses!E4195)</f>
        <v>N/A</v>
      </c>
      <c r="E4194" s="32" t="str">
        <f>IF(Businesses!F4195="","N/A",Businesses!F4195)</f>
        <v>N/A</v>
      </c>
      <c r="F4194" s="32" t="str">
        <f t="shared" si="130"/>
        <v>N/A</v>
      </c>
      <c r="G4194" s="32" t="str">
        <f>IF(Businesses!G4195="","N/A",Businesses!G4195)</f>
        <v>N/A</v>
      </c>
      <c r="H4194" s="32" t="str">
        <f>IF(Businesses!H4195="","N/A",Businesses!H4195)</f>
        <v>N/A</v>
      </c>
      <c r="I4194" s="32" t="str">
        <f>IF(AND(Businesses!B4195="",Businesses!C4195&lt;&gt;""),0,IF(Businesses!B4195="","N/A",IF(ISNUMBER(Businesses!B4195),Businesses!B4195,0)))</f>
        <v>N/A</v>
      </c>
    </row>
    <row r="4195" spans="2:9">
      <c r="B4195" s="32" t="str">
        <f t="shared" si="131"/>
        <v>N/A</v>
      </c>
      <c r="C4195" s="32" t="str">
        <f>IF(AND(Businesses!D4196="",Businesses!E4196&lt;&gt;""),0,IF(Businesses!D4196="","N/A",IF(ISNUMBER(Businesses!D4196),Businesses!D4196,0)))</f>
        <v>N/A</v>
      </c>
      <c r="D4195" s="32" t="str">
        <f>IF(Businesses!E4196="","N/A",Businesses!E4196)</f>
        <v>N/A</v>
      </c>
      <c r="E4195" s="32" t="str">
        <f>IF(Businesses!F4196="","N/A",Businesses!F4196)</f>
        <v>N/A</v>
      </c>
      <c r="F4195" s="32" t="str">
        <f t="shared" si="130"/>
        <v>N/A</v>
      </c>
      <c r="G4195" s="32" t="str">
        <f>IF(Businesses!G4196="","N/A",Businesses!G4196)</f>
        <v>N/A</v>
      </c>
      <c r="H4195" s="32" t="str">
        <f>IF(Businesses!H4196="","N/A",Businesses!H4196)</f>
        <v>N/A</v>
      </c>
      <c r="I4195" s="32" t="str">
        <f>IF(AND(Businesses!B4196="",Businesses!C4196&lt;&gt;""),0,IF(Businesses!B4196="","N/A",IF(ISNUMBER(Businesses!B4196),Businesses!B4196,0)))</f>
        <v>N/A</v>
      </c>
    </row>
    <row r="4196" spans="2:9">
      <c r="B4196" s="32" t="str">
        <f t="shared" si="131"/>
        <v>N/A</v>
      </c>
      <c r="C4196" s="32" t="str">
        <f>IF(AND(Businesses!D4197="",Businesses!E4197&lt;&gt;""),0,IF(Businesses!D4197="","N/A",IF(ISNUMBER(Businesses!D4197),Businesses!D4197,0)))</f>
        <v>N/A</v>
      </c>
      <c r="D4196" s="32" t="str">
        <f>IF(Businesses!E4197="","N/A",Businesses!E4197)</f>
        <v>N/A</v>
      </c>
      <c r="E4196" s="32" t="str">
        <f>IF(Businesses!F4197="","N/A",Businesses!F4197)</f>
        <v>N/A</v>
      </c>
      <c r="F4196" s="32" t="str">
        <f t="shared" si="130"/>
        <v>N/A</v>
      </c>
      <c r="G4196" s="32" t="str">
        <f>IF(Businesses!G4197="","N/A",Businesses!G4197)</f>
        <v>N/A</v>
      </c>
      <c r="H4196" s="32" t="str">
        <f>IF(Businesses!H4197="","N/A",Businesses!H4197)</f>
        <v>N/A</v>
      </c>
      <c r="I4196" s="32" t="str">
        <f>IF(AND(Businesses!B4197="",Businesses!C4197&lt;&gt;""),0,IF(Businesses!B4197="","N/A",IF(ISNUMBER(Businesses!B4197),Businesses!B4197,0)))</f>
        <v>N/A</v>
      </c>
    </row>
    <row r="4197" spans="2:9">
      <c r="B4197" s="32" t="str">
        <f t="shared" si="131"/>
        <v>N/A</v>
      </c>
      <c r="C4197" s="32" t="str">
        <f>IF(AND(Businesses!D4198="",Businesses!E4198&lt;&gt;""),0,IF(Businesses!D4198="","N/A",IF(ISNUMBER(Businesses!D4198),Businesses!D4198,0)))</f>
        <v>N/A</v>
      </c>
      <c r="D4197" s="32" t="str">
        <f>IF(Businesses!E4198="","N/A",Businesses!E4198)</f>
        <v>N/A</v>
      </c>
      <c r="E4197" s="32" t="str">
        <f>IF(Businesses!F4198="","N/A",Businesses!F4198)</f>
        <v>N/A</v>
      </c>
      <c r="F4197" s="32" t="str">
        <f t="shared" si="130"/>
        <v>N/A</v>
      </c>
      <c r="G4197" s="32" t="str">
        <f>IF(Businesses!G4198="","N/A",Businesses!G4198)</f>
        <v>N/A</v>
      </c>
      <c r="H4197" s="32" t="str">
        <f>IF(Businesses!H4198="","N/A",Businesses!H4198)</f>
        <v>N/A</v>
      </c>
      <c r="I4197" s="32" t="str">
        <f>IF(AND(Businesses!B4198="",Businesses!C4198&lt;&gt;""),0,IF(Businesses!B4198="","N/A",IF(ISNUMBER(Businesses!B4198),Businesses!B4198,0)))</f>
        <v>N/A</v>
      </c>
    </row>
    <row r="4198" spans="2:9">
      <c r="B4198" s="32" t="str">
        <f t="shared" si="131"/>
        <v>N/A</v>
      </c>
      <c r="C4198" s="32" t="str">
        <f>IF(AND(Businesses!D4199="",Businesses!E4199&lt;&gt;""),0,IF(Businesses!D4199="","N/A",IF(ISNUMBER(Businesses!D4199),Businesses!D4199,0)))</f>
        <v>N/A</v>
      </c>
      <c r="D4198" s="32" t="str">
        <f>IF(Businesses!E4199="","N/A",Businesses!E4199)</f>
        <v>N/A</v>
      </c>
      <c r="E4198" s="32" t="str">
        <f>IF(Businesses!F4199="","N/A",Businesses!F4199)</f>
        <v>N/A</v>
      </c>
      <c r="F4198" s="32" t="str">
        <f t="shared" si="130"/>
        <v>N/A</v>
      </c>
      <c r="G4198" s="32" t="str">
        <f>IF(Businesses!G4199="","N/A",Businesses!G4199)</f>
        <v>N/A</v>
      </c>
      <c r="H4198" s="32" t="str">
        <f>IF(Businesses!H4199="","N/A",Businesses!H4199)</f>
        <v>N/A</v>
      </c>
      <c r="I4198" s="32" t="str">
        <f>IF(AND(Businesses!B4199="",Businesses!C4199&lt;&gt;""),0,IF(Businesses!B4199="","N/A",IF(ISNUMBER(Businesses!B4199),Businesses!B4199,0)))</f>
        <v>N/A</v>
      </c>
    </row>
    <row r="4199" spans="2:9">
      <c r="B4199" s="32" t="str">
        <f t="shared" si="131"/>
        <v>N/A</v>
      </c>
      <c r="C4199" s="32" t="str">
        <f>IF(AND(Businesses!D4200="",Businesses!E4200&lt;&gt;""),0,IF(Businesses!D4200="","N/A",IF(ISNUMBER(Businesses!D4200),Businesses!D4200,0)))</f>
        <v>N/A</v>
      </c>
      <c r="D4199" s="32" t="str">
        <f>IF(Businesses!E4200="","N/A",Businesses!E4200)</f>
        <v>N/A</v>
      </c>
      <c r="E4199" s="32" t="str">
        <f>IF(Businesses!F4200="","N/A",Businesses!F4200)</f>
        <v>N/A</v>
      </c>
      <c r="F4199" s="32" t="str">
        <f t="shared" si="130"/>
        <v>N/A</v>
      </c>
      <c r="G4199" s="32" t="str">
        <f>IF(Businesses!G4200="","N/A",Businesses!G4200)</f>
        <v>N/A</v>
      </c>
      <c r="H4199" s="32" t="str">
        <f>IF(Businesses!H4200="","N/A",Businesses!H4200)</f>
        <v>N/A</v>
      </c>
      <c r="I4199" s="32" t="str">
        <f>IF(AND(Businesses!B4200="",Businesses!C4200&lt;&gt;""),0,IF(Businesses!B4200="","N/A",IF(ISNUMBER(Businesses!B4200),Businesses!B4200,0)))</f>
        <v>N/A</v>
      </c>
    </row>
    <row r="4200" spans="2:9">
      <c r="B4200" s="32" t="str">
        <f t="shared" si="131"/>
        <v>N/A</v>
      </c>
      <c r="C4200" s="32" t="str">
        <f>IF(AND(Businesses!D4201="",Businesses!E4201&lt;&gt;""),0,IF(Businesses!D4201="","N/A",IF(ISNUMBER(Businesses!D4201),Businesses!D4201,0)))</f>
        <v>N/A</v>
      </c>
      <c r="D4200" s="32" t="str">
        <f>IF(Businesses!E4201="","N/A",Businesses!E4201)</f>
        <v>N/A</v>
      </c>
      <c r="E4200" s="32" t="str">
        <f>IF(Businesses!F4201="","N/A",Businesses!F4201)</f>
        <v>N/A</v>
      </c>
      <c r="F4200" s="32" t="str">
        <f t="shared" si="130"/>
        <v>N/A</v>
      </c>
      <c r="G4200" s="32" t="str">
        <f>IF(Businesses!G4201="","N/A",Businesses!G4201)</f>
        <v>N/A</v>
      </c>
      <c r="H4200" s="32" t="str">
        <f>IF(Businesses!H4201="","N/A",Businesses!H4201)</f>
        <v>N/A</v>
      </c>
      <c r="I4200" s="32" t="str">
        <f>IF(AND(Businesses!B4201="",Businesses!C4201&lt;&gt;""),0,IF(Businesses!B4201="","N/A",IF(ISNUMBER(Businesses!B4201),Businesses!B4201,0)))</f>
        <v>N/A</v>
      </c>
    </row>
    <row r="4201" spans="2:9">
      <c r="B4201" s="32" t="str">
        <f t="shared" si="131"/>
        <v>N/A</v>
      </c>
      <c r="C4201" s="32" t="str">
        <f>IF(AND(Businesses!D4202="",Businesses!E4202&lt;&gt;""),0,IF(Businesses!D4202="","N/A",IF(ISNUMBER(Businesses!D4202),Businesses!D4202,0)))</f>
        <v>N/A</v>
      </c>
      <c r="D4201" s="32" t="str">
        <f>IF(Businesses!E4202="","N/A",Businesses!E4202)</f>
        <v>N/A</v>
      </c>
      <c r="E4201" s="32" t="str">
        <f>IF(Businesses!F4202="","N/A",Businesses!F4202)</f>
        <v>N/A</v>
      </c>
      <c r="F4201" s="32" t="str">
        <f t="shared" si="130"/>
        <v>N/A</v>
      </c>
      <c r="G4201" s="32" t="str">
        <f>IF(Businesses!G4202="","N/A",Businesses!G4202)</f>
        <v>N/A</v>
      </c>
      <c r="H4201" s="32" t="str">
        <f>IF(Businesses!H4202="","N/A",Businesses!H4202)</f>
        <v>N/A</v>
      </c>
      <c r="I4201" s="32" t="str">
        <f>IF(AND(Businesses!B4202="",Businesses!C4202&lt;&gt;""),0,IF(Businesses!B4202="","N/A",IF(ISNUMBER(Businesses!B4202),Businesses!B4202,0)))</f>
        <v>N/A</v>
      </c>
    </row>
    <row r="4202" spans="2:9">
      <c r="B4202" s="32" t="str">
        <f t="shared" si="131"/>
        <v>N/A</v>
      </c>
      <c r="C4202" s="32" t="str">
        <f>IF(AND(Businesses!D4203="",Businesses!E4203&lt;&gt;""),0,IF(Businesses!D4203="","N/A",IF(ISNUMBER(Businesses!D4203),Businesses!D4203,0)))</f>
        <v>N/A</v>
      </c>
      <c r="D4202" s="32" t="str">
        <f>IF(Businesses!E4203="","N/A",Businesses!E4203)</f>
        <v>N/A</v>
      </c>
      <c r="E4202" s="32" t="str">
        <f>IF(Businesses!F4203="","N/A",Businesses!F4203)</f>
        <v>N/A</v>
      </c>
      <c r="F4202" s="32" t="str">
        <f t="shared" si="130"/>
        <v>N/A</v>
      </c>
      <c r="G4202" s="32" t="str">
        <f>IF(Businesses!G4203="","N/A",Businesses!G4203)</f>
        <v>N/A</v>
      </c>
      <c r="H4202" s="32" t="str">
        <f>IF(Businesses!H4203="","N/A",Businesses!H4203)</f>
        <v>N/A</v>
      </c>
      <c r="I4202" s="32" t="str">
        <f>IF(AND(Businesses!B4203="",Businesses!C4203&lt;&gt;""),0,IF(Businesses!B4203="","N/A",IF(ISNUMBER(Businesses!B4203),Businesses!B4203,0)))</f>
        <v>N/A</v>
      </c>
    </row>
    <row r="4203" spans="2:9">
      <c r="B4203" s="32" t="str">
        <f t="shared" si="131"/>
        <v>N/A</v>
      </c>
      <c r="C4203" s="32" t="str">
        <f>IF(AND(Businesses!D4204="",Businesses!E4204&lt;&gt;""),0,IF(Businesses!D4204="","N/A",IF(ISNUMBER(Businesses!D4204),Businesses!D4204,0)))</f>
        <v>N/A</v>
      </c>
      <c r="D4203" s="32" t="str">
        <f>IF(Businesses!E4204="","N/A",Businesses!E4204)</f>
        <v>N/A</v>
      </c>
      <c r="E4203" s="32" t="str">
        <f>IF(Businesses!F4204="","N/A",Businesses!F4204)</f>
        <v>N/A</v>
      </c>
      <c r="F4203" s="32" t="str">
        <f t="shared" si="130"/>
        <v>N/A</v>
      </c>
      <c r="G4203" s="32" t="str">
        <f>IF(Businesses!G4204="","N/A",Businesses!G4204)</f>
        <v>N/A</v>
      </c>
      <c r="H4203" s="32" t="str">
        <f>IF(Businesses!H4204="","N/A",Businesses!H4204)</f>
        <v>N/A</v>
      </c>
      <c r="I4203" s="32" t="str">
        <f>IF(AND(Businesses!B4204="",Businesses!C4204&lt;&gt;""),0,IF(Businesses!B4204="","N/A",IF(ISNUMBER(Businesses!B4204),Businesses!B4204,0)))</f>
        <v>N/A</v>
      </c>
    </row>
    <row r="4204" spans="2:9">
      <c r="B4204" s="32" t="str">
        <f t="shared" si="131"/>
        <v>N/A</v>
      </c>
      <c r="C4204" s="32" t="str">
        <f>IF(AND(Businesses!D4205="",Businesses!E4205&lt;&gt;""),0,IF(Businesses!D4205="","N/A",IF(ISNUMBER(Businesses!D4205),Businesses!D4205,0)))</f>
        <v>N/A</v>
      </c>
      <c r="D4204" s="32" t="str">
        <f>IF(Businesses!E4205="","N/A",Businesses!E4205)</f>
        <v>N/A</v>
      </c>
      <c r="E4204" s="32" t="str">
        <f>IF(Businesses!F4205="","N/A",Businesses!F4205)</f>
        <v>N/A</v>
      </c>
      <c r="F4204" s="32" t="str">
        <f t="shared" si="130"/>
        <v>N/A</v>
      </c>
      <c r="G4204" s="32" t="str">
        <f>IF(Businesses!G4205="","N/A",Businesses!G4205)</f>
        <v>N/A</v>
      </c>
      <c r="H4204" s="32" t="str">
        <f>IF(Businesses!H4205="","N/A",Businesses!H4205)</f>
        <v>N/A</v>
      </c>
      <c r="I4204" s="32" t="str">
        <f>IF(AND(Businesses!B4205="",Businesses!C4205&lt;&gt;""),0,IF(Businesses!B4205="","N/A",IF(ISNUMBER(Businesses!B4205),Businesses!B4205,0)))</f>
        <v>N/A</v>
      </c>
    </row>
    <row r="4205" spans="2:9">
      <c r="B4205" s="32" t="str">
        <f t="shared" si="131"/>
        <v>N/A</v>
      </c>
      <c r="C4205" s="32" t="str">
        <f>IF(AND(Businesses!D4206="",Businesses!E4206&lt;&gt;""),0,IF(Businesses!D4206="","N/A",IF(ISNUMBER(Businesses!D4206),Businesses!D4206,0)))</f>
        <v>N/A</v>
      </c>
      <c r="D4205" s="32" t="str">
        <f>IF(Businesses!E4206="","N/A",Businesses!E4206)</f>
        <v>N/A</v>
      </c>
      <c r="E4205" s="32" t="str">
        <f>IF(Businesses!F4206="","N/A",Businesses!F4206)</f>
        <v>N/A</v>
      </c>
      <c r="F4205" s="32" t="str">
        <f t="shared" si="130"/>
        <v>N/A</v>
      </c>
      <c r="G4205" s="32" t="str">
        <f>IF(Businesses!G4206="","N/A",Businesses!G4206)</f>
        <v>N/A</v>
      </c>
      <c r="H4205" s="32" t="str">
        <f>IF(Businesses!H4206="","N/A",Businesses!H4206)</f>
        <v>N/A</v>
      </c>
      <c r="I4205" s="32" t="str">
        <f>IF(AND(Businesses!B4206="",Businesses!C4206&lt;&gt;""),0,IF(Businesses!B4206="","N/A",IF(ISNUMBER(Businesses!B4206),Businesses!B4206,0)))</f>
        <v>N/A</v>
      </c>
    </row>
    <row r="4206" spans="2:9">
      <c r="B4206" s="32" t="str">
        <f t="shared" si="131"/>
        <v>N/A</v>
      </c>
      <c r="C4206" s="32" t="str">
        <f>IF(AND(Businesses!D4207="",Businesses!E4207&lt;&gt;""),0,IF(Businesses!D4207="","N/A",IF(ISNUMBER(Businesses!D4207),Businesses!D4207,0)))</f>
        <v>N/A</v>
      </c>
      <c r="D4206" s="32" t="str">
        <f>IF(Businesses!E4207="","N/A",Businesses!E4207)</f>
        <v>N/A</v>
      </c>
      <c r="E4206" s="32" t="str">
        <f>IF(Businesses!F4207="","N/A",Businesses!F4207)</f>
        <v>N/A</v>
      </c>
      <c r="F4206" s="32" t="str">
        <f t="shared" si="130"/>
        <v>N/A</v>
      </c>
      <c r="G4206" s="32" t="str">
        <f>IF(Businesses!G4207="","N/A",Businesses!G4207)</f>
        <v>N/A</v>
      </c>
      <c r="H4206" s="32" t="str">
        <f>IF(Businesses!H4207="","N/A",Businesses!H4207)</f>
        <v>N/A</v>
      </c>
      <c r="I4206" s="32" t="str">
        <f>IF(AND(Businesses!B4207="",Businesses!C4207&lt;&gt;""),0,IF(Businesses!B4207="","N/A",IF(ISNUMBER(Businesses!B4207),Businesses!B4207,0)))</f>
        <v>N/A</v>
      </c>
    </row>
    <row r="4207" spans="2:9">
      <c r="B4207" s="32" t="str">
        <f t="shared" si="131"/>
        <v>N/A</v>
      </c>
      <c r="C4207" s="32" t="str">
        <f>IF(AND(Businesses!D4208="",Businesses!E4208&lt;&gt;""),0,IF(Businesses!D4208="","N/A",IF(ISNUMBER(Businesses!D4208),Businesses!D4208,0)))</f>
        <v>N/A</v>
      </c>
      <c r="D4207" s="32" t="str">
        <f>IF(Businesses!E4208="","N/A",Businesses!E4208)</f>
        <v>N/A</v>
      </c>
      <c r="E4207" s="32" t="str">
        <f>IF(Businesses!F4208="","N/A",Businesses!F4208)</f>
        <v>N/A</v>
      </c>
      <c r="F4207" s="32" t="str">
        <f t="shared" si="130"/>
        <v>N/A</v>
      </c>
      <c r="G4207" s="32" t="str">
        <f>IF(Businesses!G4208="","N/A",Businesses!G4208)</f>
        <v>N/A</v>
      </c>
      <c r="H4207" s="32" t="str">
        <f>IF(Businesses!H4208="","N/A",Businesses!H4208)</f>
        <v>N/A</v>
      </c>
      <c r="I4207" s="32" t="str">
        <f>IF(AND(Businesses!B4208="",Businesses!C4208&lt;&gt;""),0,IF(Businesses!B4208="","N/A",IF(ISNUMBER(Businesses!B4208),Businesses!B4208,0)))</f>
        <v>N/A</v>
      </c>
    </row>
    <row r="4208" spans="2:9">
      <c r="B4208" s="32" t="str">
        <f t="shared" si="131"/>
        <v>N/A</v>
      </c>
      <c r="C4208" s="32" t="str">
        <f>IF(AND(Businesses!D4209="",Businesses!E4209&lt;&gt;""),0,IF(Businesses!D4209="","N/A",IF(ISNUMBER(Businesses!D4209),Businesses!D4209,0)))</f>
        <v>N/A</v>
      </c>
      <c r="D4208" s="32" t="str">
        <f>IF(Businesses!E4209="","N/A",Businesses!E4209)</f>
        <v>N/A</v>
      </c>
      <c r="E4208" s="32" t="str">
        <f>IF(Businesses!F4209="","N/A",Businesses!F4209)</f>
        <v>N/A</v>
      </c>
      <c r="F4208" s="32" t="str">
        <f t="shared" si="130"/>
        <v>N/A</v>
      </c>
      <c r="G4208" s="32" t="str">
        <f>IF(Businesses!G4209="","N/A",Businesses!G4209)</f>
        <v>N/A</v>
      </c>
      <c r="H4208" s="32" t="str">
        <f>IF(Businesses!H4209="","N/A",Businesses!H4209)</f>
        <v>N/A</v>
      </c>
      <c r="I4208" s="32" t="str">
        <f>IF(AND(Businesses!B4209="",Businesses!C4209&lt;&gt;""),0,IF(Businesses!B4209="","N/A",IF(ISNUMBER(Businesses!B4209),Businesses!B4209,0)))</f>
        <v>N/A</v>
      </c>
    </row>
    <row r="4209" spans="2:9">
      <c r="B4209" s="32" t="str">
        <f t="shared" si="131"/>
        <v>N/A</v>
      </c>
      <c r="C4209" s="32" t="str">
        <f>IF(AND(Businesses!D4210="",Businesses!E4210&lt;&gt;""),0,IF(Businesses!D4210="","N/A",IF(ISNUMBER(Businesses!D4210),Businesses!D4210,0)))</f>
        <v>N/A</v>
      </c>
      <c r="D4209" s="32" t="str">
        <f>IF(Businesses!E4210="","N/A",Businesses!E4210)</f>
        <v>N/A</v>
      </c>
      <c r="E4209" s="32" t="str">
        <f>IF(Businesses!F4210="","N/A",Businesses!F4210)</f>
        <v>N/A</v>
      </c>
      <c r="F4209" s="32" t="str">
        <f t="shared" si="130"/>
        <v>N/A</v>
      </c>
      <c r="G4209" s="32" t="str">
        <f>IF(Businesses!G4210="","N/A",Businesses!G4210)</f>
        <v>N/A</v>
      </c>
      <c r="H4209" s="32" t="str">
        <f>IF(Businesses!H4210="","N/A",Businesses!H4210)</f>
        <v>N/A</v>
      </c>
      <c r="I4209" s="32" t="str">
        <f>IF(AND(Businesses!B4210="",Businesses!C4210&lt;&gt;""),0,IF(Businesses!B4210="","N/A",IF(ISNUMBER(Businesses!B4210),Businesses!B4210,0)))</f>
        <v>N/A</v>
      </c>
    </row>
    <row r="4210" spans="2:9">
      <c r="B4210" s="32" t="str">
        <f t="shared" si="131"/>
        <v>N/A</v>
      </c>
      <c r="C4210" s="32" t="str">
        <f>IF(AND(Businesses!D4211="",Businesses!E4211&lt;&gt;""),0,IF(Businesses!D4211="","N/A",IF(ISNUMBER(Businesses!D4211),Businesses!D4211,0)))</f>
        <v>N/A</v>
      </c>
      <c r="D4210" s="32" t="str">
        <f>IF(Businesses!E4211="","N/A",Businesses!E4211)</f>
        <v>N/A</v>
      </c>
      <c r="E4210" s="32" t="str">
        <f>IF(Businesses!F4211="","N/A",Businesses!F4211)</f>
        <v>N/A</v>
      </c>
      <c r="F4210" s="32" t="str">
        <f t="shared" si="130"/>
        <v>N/A</v>
      </c>
      <c r="G4210" s="32" t="str">
        <f>IF(Businesses!G4211="","N/A",Businesses!G4211)</f>
        <v>N/A</v>
      </c>
      <c r="H4210" s="32" t="str">
        <f>IF(Businesses!H4211="","N/A",Businesses!H4211)</f>
        <v>N/A</v>
      </c>
      <c r="I4210" s="32" t="str">
        <f>IF(AND(Businesses!B4211="",Businesses!C4211&lt;&gt;""),0,IF(Businesses!B4211="","N/A",IF(ISNUMBER(Businesses!B4211),Businesses!B4211,0)))</f>
        <v>N/A</v>
      </c>
    </row>
    <row r="4211" spans="2:9">
      <c r="B4211" s="32" t="str">
        <f t="shared" si="131"/>
        <v>N/A</v>
      </c>
      <c r="C4211" s="32" t="str">
        <f>IF(AND(Businesses!D4212="",Businesses!E4212&lt;&gt;""),0,IF(Businesses!D4212="","N/A",IF(ISNUMBER(Businesses!D4212),Businesses!D4212,0)))</f>
        <v>N/A</v>
      </c>
      <c r="D4211" s="32" t="str">
        <f>IF(Businesses!E4212="","N/A",Businesses!E4212)</f>
        <v>N/A</v>
      </c>
      <c r="E4211" s="32" t="str">
        <f>IF(Businesses!F4212="","N/A",Businesses!F4212)</f>
        <v>N/A</v>
      </c>
      <c r="F4211" s="32" t="str">
        <f t="shared" si="130"/>
        <v>N/A</v>
      </c>
      <c r="G4211" s="32" t="str">
        <f>IF(Businesses!G4212="","N/A",Businesses!G4212)</f>
        <v>N/A</v>
      </c>
      <c r="H4211" s="32" t="str">
        <f>IF(Businesses!H4212="","N/A",Businesses!H4212)</f>
        <v>N/A</v>
      </c>
      <c r="I4211" s="32" t="str">
        <f>IF(AND(Businesses!B4212="",Businesses!C4212&lt;&gt;""),0,IF(Businesses!B4212="","N/A",IF(ISNUMBER(Businesses!B4212),Businesses!B4212,0)))</f>
        <v>N/A</v>
      </c>
    </row>
    <row r="4212" spans="2:9">
      <c r="B4212" s="32" t="str">
        <f t="shared" si="131"/>
        <v>N/A</v>
      </c>
      <c r="C4212" s="32" t="str">
        <f>IF(AND(Businesses!D4213="",Businesses!E4213&lt;&gt;""),0,IF(Businesses!D4213="","N/A",IF(ISNUMBER(Businesses!D4213),Businesses!D4213,0)))</f>
        <v>N/A</v>
      </c>
      <c r="D4212" s="32" t="str">
        <f>IF(Businesses!E4213="","N/A",Businesses!E4213)</f>
        <v>N/A</v>
      </c>
      <c r="E4212" s="32" t="str">
        <f>IF(Businesses!F4213="","N/A",Businesses!F4213)</f>
        <v>N/A</v>
      </c>
      <c r="F4212" s="32" t="str">
        <f t="shared" si="130"/>
        <v>N/A</v>
      </c>
      <c r="G4212" s="32" t="str">
        <f>IF(Businesses!G4213="","N/A",Businesses!G4213)</f>
        <v>N/A</v>
      </c>
      <c r="H4212" s="32" t="str">
        <f>IF(Businesses!H4213="","N/A",Businesses!H4213)</f>
        <v>N/A</v>
      </c>
      <c r="I4212" s="32" t="str">
        <f>IF(AND(Businesses!B4213="",Businesses!C4213&lt;&gt;""),0,IF(Businesses!B4213="","N/A",IF(ISNUMBER(Businesses!B4213),Businesses!B4213,0)))</f>
        <v>N/A</v>
      </c>
    </row>
    <row r="4213" spans="2:9">
      <c r="B4213" s="32" t="str">
        <f t="shared" si="131"/>
        <v>N/A</v>
      </c>
      <c r="C4213" s="32" t="str">
        <f>IF(AND(Businesses!D4214="",Businesses!E4214&lt;&gt;""),0,IF(Businesses!D4214="","N/A",IF(ISNUMBER(Businesses!D4214),Businesses!D4214,0)))</f>
        <v>N/A</v>
      </c>
      <c r="D4213" s="32" t="str">
        <f>IF(Businesses!E4214="","N/A",Businesses!E4214)</f>
        <v>N/A</v>
      </c>
      <c r="E4213" s="32" t="str">
        <f>IF(Businesses!F4214="","N/A",Businesses!F4214)</f>
        <v>N/A</v>
      </c>
      <c r="F4213" s="32" t="str">
        <f t="shared" si="130"/>
        <v>N/A</v>
      </c>
      <c r="G4213" s="32" t="str">
        <f>IF(Businesses!G4214="","N/A",Businesses!G4214)</f>
        <v>N/A</v>
      </c>
      <c r="H4213" s="32" t="str">
        <f>IF(Businesses!H4214="","N/A",Businesses!H4214)</f>
        <v>N/A</v>
      </c>
      <c r="I4213" s="32" t="str">
        <f>IF(AND(Businesses!B4214="",Businesses!C4214&lt;&gt;""),0,IF(Businesses!B4214="","N/A",IF(ISNUMBER(Businesses!B4214),Businesses!B4214,0)))</f>
        <v>N/A</v>
      </c>
    </row>
    <row r="4214" spans="2:9">
      <c r="B4214" s="32" t="str">
        <f t="shared" si="131"/>
        <v>N/A</v>
      </c>
      <c r="C4214" s="32" t="str">
        <f>IF(AND(Businesses!D4215="",Businesses!E4215&lt;&gt;""),0,IF(Businesses!D4215="","N/A",IF(ISNUMBER(Businesses!D4215),Businesses!D4215,0)))</f>
        <v>N/A</v>
      </c>
      <c r="D4214" s="32" t="str">
        <f>IF(Businesses!E4215="","N/A",Businesses!E4215)</f>
        <v>N/A</v>
      </c>
      <c r="E4214" s="32" t="str">
        <f>IF(Businesses!F4215="","N/A",Businesses!F4215)</f>
        <v>N/A</v>
      </c>
      <c r="F4214" s="32" t="str">
        <f t="shared" si="130"/>
        <v>N/A</v>
      </c>
      <c r="G4214" s="32" t="str">
        <f>IF(Businesses!G4215="","N/A",Businesses!G4215)</f>
        <v>N/A</v>
      </c>
      <c r="H4214" s="32" t="str">
        <f>IF(Businesses!H4215="","N/A",Businesses!H4215)</f>
        <v>N/A</v>
      </c>
      <c r="I4214" s="32" t="str">
        <f>IF(AND(Businesses!B4215="",Businesses!C4215&lt;&gt;""),0,IF(Businesses!B4215="","N/A",IF(ISNUMBER(Businesses!B4215),Businesses!B4215,0)))</f>
        <v>N/A</v>
      </c>
    </row>
    <row r="4215" spans="2:9">
      <c r="B4215" s="32" t="str">
        <f t="shared" si="131"/>
        <v>N/A</v>
      </c>
      <c r="C4215" s="32" t="str">
        <f>IF(AND(Businesses!D4216="",Businesses!E4216&lt;&gt;""),0,IF(Businesses!D4216="","N/A",IF(ISNUMBER(Businesses!D4216),Businesses!D4216,0)))</f>
        <v>N/A</v>
      </c>
      <c r="D4215" s="32" t="str">
        <f>IF(Businesses!E4216="","N/A",Businesses!E4216)</f>
        <v>N/A</v>
      </c>
      <c r="E4215" s="32" t="str">
        <f>IF(Businesses!F4216="","N/A",Businesses!F4216)</f>
        <v>N/A</v>
      </c>
      <c r="F4215" s="32" t="str">
        <f t="shared" si="130"/>
        <v>N/A</v>
      </c>
      <c r="G4215" s="32" t="str">
        <f>IF(Businesses!G4216="","N/A",Businesses!G4216)</f>
        <v>N/A</v>
      </c>
      <c r="H4215" s="32" t="str">
        <f>IF(Businesses!H4216="","N/A",Businesses!H4216)</f>
        <v>N/A</v>
      </c>
      <c r="I4215" s="32" t="str">
        <f>IF(AND(Businesses!B4216="",Businesses!C4216&lt;&gt;""),0,IF(Businesses!B4216="","N/A",IF(ISNUMBER(Businesses!B4216),Businesses!B4216,0)))</f>
        <v>N/A</v>
      </c>
    </row>
    <row r="4216" spans="2:9">
      <c r="B4216" s="32" t="str">
        <f t="shared" si="131"/>
        <v>N/A</v>
      </c>
      <c r="C4216" s="32" t="str">
        <f>IF(AND(Businesses!D4217="",Businesses!E4217&lt;&gt;""),0,IF(Businesses!D4217="","N/A",IF(ISNUMBER(Businesses!D4217),Businesses!D4217,0)))</f>
        <v>N/A</v>
      </c>
      <c r="D4216" s="32" t="str">
        <f>IF(Businesses!E4217="","N/A",Businesses!E4217)</f>
        <v>N/A</v>
      </c>
      <c r="E4216" s="32" t="str">
        <f>IF(Businesses!F4217="","N/A",Businesses!F4217)</f>
        <v>N/A</v>
      </c>
      <c r="F4216" s="32" t="str">
        <f t="shared" si="130"/>
        <v>N/A</v>
      </c>
      <c r="G4216" s="32" t="str">
        <f>IF(Businesses!G4217="","N/A",Businesses!G4217)</f>
        <v>N/A</v>
      </c>
      <c r="H4216" s="32" t="str">
        <f>IF(Businesses!H4217="","N/A",Businesses!H4217)</f>
        <v>N/A</v>
      </c>
      <c r="I4216" s="32" t="str">
        <f>IF(AND(Businesses!B4217="",Businesses!C4217&lt;&gt;""),0,IF(Businesses!B4217="","N/A",IF(ISNUMBER(Businesses!B4217),Businesses!B4217,0)))</f>
        <v>N/A</v>
      </c>
    </row>
    <row r="4217" spans="2:9">
      <c r="B4217" s="32" t="str">
        <f t="shared" si="131"/>
        <v>N/A</v>
      </c>
      <c r="C4217" s="32" t="str">
        <f>IF(AND(Businesses!D4218="",Businesses!E4218&lt;&gt;""),0,IF(Businesses!D4218="","N/A",IF(ISNUMBER(Businesses!D4218),Businesses!D4218,0)))</f>
        <v>N/A</v>
      </c>
      <c r="D4217" s="32" t="str">
        <f>IF(Businesses!E4218="","N/A",Businesses!E4218)</f>
        <v>N/A</v>
      </c>
      <c r="E4217" s="32" t="str">
        <f>IF(Businesses!F4218="","N/A",Businesses!F4218)</f>
        <v>N/A</v>
      </c>
      <c r="F4217" s="32" t="str">
        <f t="shared" si="130"/>
        <v>N/A</v>
      </c>
      <c r="G4217" s="32" t="str">
        <f>IF(Businesses!G4218="","N/A",Businesses!G4218)</f>
        <v>N/A</v>
      </c>
      <c r="H4217" s="32" t="str">
        <f>IF(Businesses!H4218="","N/A",Businesses!H4218)</f>
        <v>N/A</v>
      </c>
      <c r="I4217" s="32" t="str">
        <f>IF(AND(Businesses!B4218="",Businesses!C4218&lt;&gt;""),0,IF(Businesses!B4218="","N/A",IF(ISNUMBER(Businesses!B4218),Businesses!B4218,0)))</f>
        <v>N/A</v>
      </c>
    </row>
    <row r="4218" spans="2:9">
      <c r="B4218" s="32" t="str">
        <f t="shared" si="131"/>
        <v>N/A</v>
      </c>
      <c r="C4218" s="32" t="str">
        <f>IF(AND(Businesses!D4219="",Businesses!E4219&lt;&gt;""),0,IF(Businesses!D4219="","N/A",IF(ISNUMBER(Businesses!D4219),Businesses!D4219,0)))</f>
        <v>N/A</v>
      </c>
      <c r="D4218" s="32" t="str">
        <f>IF(Businesses!E4219="","N/A",Businesses!E4219)</f>
        <v>N/A</v>
      </c>
      <c r="E4218" s="32" t="str">
        <f>IF(Businesses!F4219="","N/A",Businesses!F4219)</f>
        <v>N/A</v>
      </c>
      <c r="F4218" s="32" t="str">
        <f t="shared" si="130"/>
        <v>N/A</v>
      </c>
      <c r="G4218" s="32" t="str">
        <f>IF(Businesses!G4219="","N/A",Businesses!G4219)</f>
        <v>N/A</v>
      </c>
      <c r="H4218" s="32" t="str">
        <f>IF(Businesses!H4219="","N/A",Businesses!H4219)</f>
        <v>N/A</v>
      </c>
      <c r="I4218" s="32" t="str">
        <f>IF(AND(Businesses!B4219="",Businesses!C4219&lt;&gt;""),0,IF(Businesses!B4219="","N/A",IF(ISNUMBER(Businesses!B4219),Businesses!B4219,0)))</f>
        <v>N/A</v>
      </c>
    </row>
    <row r="4219" spans="2:9">
      <c r="B4219" s="32" t="str">
        <f t="shared" si="131"/>
        <v>N/A</v>
      </c>
      <c r="C4219" s="32" t="str">
        <f>IF(AND(Businesses!D4220="",Businesses!E4220&lt;&gt;""),0,IF(Businesses!D4220="","N/A",IF(ISNUMBER(Businesses!D4220),Businesses!D4220,0)))</f>
        <v>N/A</v>
      </c>
      <c r="D4219" s="32" t="str">
        <f>IF(Businesses!E4220="","N/A",Businesses!E4220)</f>
        <v>N/A</v>
      </c>
      <c r="E4219" s="32" t="str">
        <f>IF(Businesses!F4220="","N/A",Businesses!F4220)</f>
        <v>N/A</v>
      </c>
      <c r="F4219" s="32" t="str">
        <f t="shared" si="130"/>
        <v>N/A</v>
      </c>
      <c r="G4219" s="32" t="str">
        <f>IF(Businesses!G4220="","N/A",Businesses!G4220)</f>
        <v>N/A</v>
      </c>
      <c r="H4219" s="32" t="str">
        <f>IF(Businesses!H4220="","N/A",Businesses!H4220)</f>
        <v>N/A</v>
      </c>
      <c r="I4219" s="32" t="str">
        <f>IF(AND(Businesses!B4220="",Businesses!C4220&lt;&gt;""),0,IF(Businesses!B4220="","N/A",IF(ISNUMBER(Businesses!B4220),Businesses!B4220,0)))</f>
        <v>N/A</v>
      </c>
    </row>
    <row r="4220" spans="2:9">
      <c r="B4220" s="32" t="str">
        <f t="shared" si="131"/>
        <v>N/A</v>
      </c>
      <c r="C4220" s="32" t="str">
        <f>IF(AND(Businesses!D4221="",Businesses!E4221&lt;&gt;""),0,IF(Businesses!D4221="","N/A",IF(ISNUMBER(Businesses!D4221),Businesses!D4221,0)))</f>
        <v>N/A</v>
      </c>
      <c r="D4220" s="32" t="str">
        <f>IF(Businesses!E4221="","N/A",Businesses!E4221)</f>
        <v>N/A</v>
      </c>
      <c r="E4220" s="32" t="str">
        <f>IF(Businesses!F4221="","N/A",Businesses!F4221)</f>
        <v>N/A</v>
      </c>
      <c r="F4220" s="32" t="str">
        <f t="shared" si="130"/>
        <v>N/A</v>
      </c>
      <c r="G4220" s="32" t="str">
        <f>IF(Businesses!G4221="","N/A",Businesses!G4221)</f>
        <v>N/A</v>
      </c>
      <c r="H4220" s="32" t="str">
        <f>IF(Businesses!H4221="","N/A",Businesses!H4221)</f>
        <v>N/A</v>
      </c>
      <c r="I4220" s="32" t="str">
        <f>IF(AND(Businesses!B4221="",Businesses!C4221&lt;&gt;""),0,IF(Businesses!B4221="","N/A",IF(ISNUMBER(Businesses!B4221),Businesses!B4221,0)))</f>
        <v>N/A</v>
      </c>
    </row>
    <row r="4221" spans="2:9">
      <c r="B4221" s="32" t="str">
        <f t="shared" si="131"/>
        <v>N/A</v>
      </c>
      <c r="C4221" s="32" t="str">
        <f>IF(AND(Businesses!D4222="",Businesses!E4222&lt;&gt;""),0,IF(Businesses!D4222="","N/A",IF(ISNUMBER(Businesses!D4222),Businesses!D4222,0)))</f>
        <v>N/A</v>
      </c>
      <c r="D4221" s="32" t="str">
        <f>IF(Businesses!E4222="","N/A",Businesses!E4222)</f>
        <v>N/A</v>
      </c>
      <c r="E4221" s="32" t="str">
        <f>IF(Businesses!F4222="","N/A",Businesses!F4222)</f>
        <v>N/A</v>
      </c>
      <c r="F4221" s="32" t="str">
        <f t="shared" si="130"/>
        <v>N/A</v>
      </c>
      <c r="G4221" s="32" t="str">
        <f>IF(Businesses!G4222="","N/A",Businesses!G4222)</f>
        <v>N/A</v>
      </c>
      <c r="H4221" s="32" t="str">
        <f>IF(Businesses!H4222="","N/A",Businesses!H4222)</f>
        <v>N/A</v>
      </c>
      <c r="I4221" s="32" t="str">
        <f>IF(AND(Businesses!B4222="",Businesses!C4222&lt;&gt;""),0,IF(Businesses!B4222="","N/A",IF(ISNUMBER(Businesses!B4222),Businesses!B4222,0)))</f>
        <v>N/A</v>
      </c>
    </row>
    <row r="4222" spans="2:9">
      <c r="B4222" s="32" t="str">
        <f t="shared" si="131"/>
        <v>N/A</v>
      </c>
      <c r="C4222" s="32" t="str">
        <f>IF(AND(Businesses!D4223="",Businesses!E4223&lt;&gt;""),0,IF(Businesses!D4223="","N/A",IF(ISNUMBER(Businesses!D4223),Businesses!D4223,0)))</f>
        <v>N/A</v>
      </c>
      <c r="D4222" s="32" t="str">
        <f>IF(Businesses!E4223="","N/A",Businesses!E4223)</f>
        <v>N/A</v>
      </c>
      <c r="E4222" s="32" t="str">
        <f>IF(Businesses!F4223="","N/A",Businesses!F4223)</f>
        <v>N/A</v>
      </c>
      <c r="F4222" s="32" t="str">
        <f t="shared" si="130"/>
        <v>N/A</v>
      </c>
      <c r="G4222" s="32" t="str">
        <f>IF(Businesses!G4223="","N/A",Businesses!G4223)</f>
        <v>N/A</v>
      </c>
      <c r="H4222" s="32" t="str">
        <f>IF(Businesses!H4223="","N/A",Businesses!H4223)</f>
        <v>N/A</v>
      </c>
      <c r="I4222" s="32" t="str">
        <f>IF(AND(Businesses!B4223="",Businesses!C4223&lt;&gt;""),0,IF(Businesses!B4223="","N/A",IF(ISNUMBER(Businesses!B4223),Businesses!B4223,0)))</f>
        <v>N/A</v>
      </c>
    </row>
    <row r="4223" spans="2:9">
      <c r="B4223" s="32" t="str">
        <f t="shared" si="131"/>
        <v>N/A</v>
      </c>
      <c r="C4223" s="32" t="str">
        <f>IF(AND(Businesses!D4224="",Businesses!E4224&lt;&gt;""),0,IF(Businesses!D4224="","N/A",IF(ISNUMBER(Businesses!D4224),Businesses!D4224,0)))</f>
        <v>N/A</v>
      </c>
      <c r="D4223" s="32" t="str">
        <f>IF(Businesses!E4224="","N/A",Businesses!E4224)</f>
        <v>N/A</v>
      </c>
      <c r="E4223" s="32" t="str">
        <f>IF(Businesses!F4224="","N/A",Businesses!F4224)</f>
        <v>N/A</v>
      </c>
      <c r="F4223" s="32" t="str">
        <f t="shared" si="130"/>
        <v>N/A</v>
      </c>
      <c r="G4223" s="32" t="str">
        <f>IF(Businesses!G4224="","N/A",Businesses!G4224)</f>
        <v>N/A</v>
      </c>
      <c r="H4223" s="32" t="str">
        <f>IF(Businesses!H4224="","N/A",Businesses!H4224)</f>
        <v>N/A</v>
      </c>
      <c r="I4223" s="32" t="str">
        <f>IF(AND(Businesses!B4224="",Businesses!C4224&lt;&gt;""),0,IF(Businesses!B4224="","N/A",IF(ISNUMBER(Businesses!B4224),Businesses!B4224,0)))</f>
        <v>N/A</v>
      </c>
    </row>
    <row r="4224" spans="2:9">
      <c r="B4224" s="32" t="str">
        <f t="shared" si="131"/>
        <v>N/A</v>
      </c>
      <c r="C4224" s="32" t="str">
        <f>IF(AND(Businesses!D4225="",Businesses!E4225&lt;&gt;""),0,IF(Businesses!D4225="","N/A",IF(ISNUMBER(Businesses!D4225),Businesses!D4225,0)))</f>
        <v>N/A</v>
      </c>
      <c r="D4224" s="32" t="str">
        <f>IF(Businesses!E4225="","N/A",Businesses!E4225)</f>
        <v>N/A</v>
      </c>
      <c r="E4224" s="32" t="str">
        <f>IF(Businesses!F4225="","N/A",Businesses!F4225)</f>
        <v>N/A</v>
      </c>
      <c r="F4224" s="32" t="str">
        <f t="shared" si="130"/>
        <v>N/A</v>
      </c>
      <c r="G4224" s="32" t="str">
        <f>IF(Businesses!G4225="","N/A",Businesses!G4225)</f>
        <v>N/A</v>
      </c>
      <c r="H4224" s="32" t="str">
        <f>IF(Businesses!H4225="","N/A",Businesses!H4225)</f>
        <v>N/A</v>
      </c>
      <c r="I4224" s="32" t="str">
        <f>IF(AND(Businesses!B4225="",Businesses!C4225&lt;&gt;""),0,IF(Businesses!B4225="","N/A",IF(ISNUMBER(Businesses!B4225),Businesses!B4225,0)))</f>
        <v>N/A</v>
      </c>
    </row>
    <row r="4225" spans="2:9">
      <c r="B4225" s="32" t="str">
        <f t="shared" si="131"/>
        <v>N/A</v>
      </c>
      <c r="C4225" s="32" t="str">
        <f>IF(AND(Businesses!D4226="",Businesses!E4226&lt;&gt;""),0,IF(Businesses!D4226="","N/A",IF(ISNUMBER(Businesses!D4226),Businesses!D4226,0)))</f>
        <v>N/A</v>
      </c>
      <c r="D4225" s="32" t="str">
        <f>IF(Businesses!E4226="","N/A",Businesses!E4226)</f>
        <v>N/A</v>
      </c>
      <c r="E4225" s="32" t="str">
        <f>IF(Businesses!F4226="","N/A",Businesses!F4226)</f>
        <v>N/A</v>
      </c>
      <c r="F4225" s="32" t="str">
        <f t="shared" si="130"/>
        <v>N/A</v>
      </c>
      <c r="G4225" s="32" t="str">
        <f>IF(Businesses!G4226="","N/A",Businesses!G4226)</f>
        <v>N/A</v>
      </c>
      <c r="H4225" s="32" t="str">
        <f>IF(Businesses!H4226="","N/A",Businesses!H4226)</f>
        <v>N/A</v>
      </c>
      <c r="I4225" s="32" t="str">
        <f>IF(AND(Businesses!B4226="",Businesses!C4226&lt;&gt;""),0,IF(Businesses!B4226="","N/A",IF(ISNUMBER(Businesses!B4226),Businesses!B4226,0)))</f>
        <v>N/A</v>
      </c>
    </row>
    <row r="4226" spans="2:9">
      <c r="B4226" s="32" t="str">
        <f t="shared" si="131"/>
        <v>N/A</v>
      </c>
      <c r="C4226" s="32" t="str">
        <f>IF(AND(Businesses!D4227="",Businesses!E4227&lt;&gt;""),0,IF(Businesses!D4227="","N/A",IF(ISNUMBER(Businesses!D4227),Businesses!D4227,0)))</f>
        <v>N/A</v>
      </c>
      <c r="D4226" s="32" t="str">
        <f>IF(Businesses!E4227="","N/A",Businesses!E4227)</f>
        <v>N/A</v>
      </c>
      <c r="E4226" s="32" t="str">
        <f>IF(Businesses!F4227="","N/A",Businesses!F4227)</f>
        <v>N/A</v>
      </c>
      <c r="F4226" s="32" t="str">
        <f t="shared" ref="F4226:F4289" si="132">IF(B4226="N/A","N/A",UPPER(TRIM(ProbuildName)))</f>
        <v>N/A</v>
      </c>
      <c r="G4226" s="32" t="str">
        <f>IF(Businesses!G4227="","N/A",Businesses!G4227)</f>
        <v>N/A</v>
      </c>
      <c r="H4226" s="32" t="str">
        <f>IF(Businesses!H4227="","N/A",Businesses!H4227)</f>
        <v>N/A</v>
      </c>
      <c r="I4226" s="32" t="str">
        <f>IF(AND(Businesses!B4227="",Businesses!C4227&lt;&gt;""),0,IF(Businesses!B4227="","N/A",IF(ISNUMBER(Businesses!B4227),Businesses!B4227,0)))</f>
        <v>N/A</v>
      </c>
    </row>
    <row r="4227" spans="2:9">
      <c r="B4227" s="32" t="str">
        <f t="shared" ref="B4227:B4290" si="133">IF(I4227="N/A","N/A","")</f>
        <v>N/A</v>
      </c>
      <c r="C4227" s="32" t="str">
        <f>IF(AND(Businesses!D4228="",Businesses!E4228&lt;&gt;""),0,IF(Businesses!D4228="","N/A",IF(ISNUMBER(Businesses!D4228),Businesses!D4228,0)))</f>
        <v>N/A</v>
      </c>
      <c r="D4227" s="32" t="str">
        <f>IF(Businesses!E4228="","N/A",Businesses!E4228)</f>
        <v>N/A</v>
      </c>
      <c r="E4227" s="32" t="str">
        <f>IF(Businesses!F4228="","N/A",Businesses!F4228)</f>
        <v>N/A</v>
      </c>
      <c r="F4227" s="32" t="str">
        <f t="shared" si="132"/>
        <v>N/A</v>
      </c>
      <c r="G4227" s="32" t="str">
        <f>IF(Businesses!G4228="","N/A",Businesses!G4228)</f>
        <v>N/A</v>
      </c>
      <c r="H4227" s="32" t="str">
        <f>IF(Businesses!H4228="","N/A",Businesses!H4228)</f>
        <v>N/A</v>
      </c>
      <c r="I4227" s="32" t="str">
        <f>IF(AND(Businesses!B4228="",Businesses!C4228&lt;&gt;""),0,IF(Businesses!B4228="","N/A",IF(ISNUMBER(Businesses!B4228),Businesses!B4228,0)))</f>
        <v>N/A</v>
      </c>
    </row>
    <row r="4228" spans="2:9">
      <c r="B4228" s="32" t="str">
        <f t="shared" si="133"/>
        <v>N/A</v>
      </c>
      <c r="C4228" s="32" t="str">
        <f>IF(AND(Businesses!D4229="",Businesses!E4229&lt;&gt;""),0,IF(Businesses!D4229="","N/A",IF(ISNUMBER(Businesses!D4229),Businesses!D4229,0)))</f>
        <v>N/A</v>
      </c>
      <c r="D4228" s="32" t="str">
        <f>IF(Businesses!E4229="","N/A",Businesses!E4229)</f>
        <v>N/A</v>
      </c>
      <c r="E4228" s="32" t="str">
        <f>IF(Businesses!F4229="","N/A",Businesses!F4229)</f>
        <v>N/A</v>
      </c>
      <c r="F4228" s="32" t="str">
        <f t="shared" si="132"/>
        <v>N/A</v>
      </c>
      <c r="G4228" s="32" t="str">
        <f>IF(Businesses!G4229="","N/A",Businesses!G4229)</f>
        <v>N/A</v>
      </c>
      <c r="H4228" s="32" t="str">
        <f>IF(Businesses!H4229="","N/A",Businesses!H4229)</f>
        <v>N/A</v>
      </c>
      <c r="I4228" s="32" t="str">
        <f>IF(AND(Businesses!B4229="",Businesses!C4229&lt;&gt;""),0,IF(Businesses!B4229="","N/A",IF(ISNUMBER(Businesses!B4229),Businesses!B4229,0)))</f>
        <v>N/A</v>
      </c>
    </row>
    <row r="4229" spans="2:9">
      <c r="B4229" s="32" t="str">
        <f t="shared" si="133"/>
        <v>N/A</v>
      </c>
      <c r="C4229" s="32" t="str">
        <f>IF(AND(Businesses!D4230="",Businesses!E4230&lt;&gt;""),0,IF(Businesses!D4230="","N/A",IF(ISNUMBER(Businesses!D4230),Businesses!D4230,0)))</f>
        <v>N/A</v>
      </c>
      <c r="D4229" s="32" t="str">
        <f>IF(Businesses!E4230="","N/A",Businesses!E4230)</f>
        <v>N/A</v>
      </c>
      <c r="E4229" s="32" t="str">
        <f>IF(Businesses!F4230="","N/A",Businesses!F4230)</f>
        <v>N/A</v>
      </c>
      <c r="F4229" s="32" t="str">
        <f t="shared" si="132"/>
        <v>N/A</v>
      </c>
      <c r="G4229" s="32" t="str">
        <f>IF(Businesses!G4230="","N/A",Businesses!G4230)</f>
        <v>N/A</v>
      </c>
      <c r="H4229" s="32" t="str">
        <f>IF(Businesses!H4230="","N/A",Businesses!H4230)</f>
        <v>N/A</v>
      </c>
      <c r="I4229" s="32" t="str">
        <f>IF(AND(Businesses!B4230="",Businesses!C4230&lt;&gt;""),0,IF(Businesses!B4230="","N/A",IF(ISNUMBER(Businesses!B4230),Businesses!B4230,0)))</f>
        <v>N/A</v>
      </c>
    </row>
    <row r="4230" spans="2:9">
      <c r="B4230" s="32" t="str">
        <f t="shared" si="133"/>
        <v>N/A</v>
      </c>
      <c r="C4230" s="32" t="str">
        <f>IF(AND(Businesses!D4231="",Businesses!E4231&lt;&gt;""),0,IF(Businesses!D4231="","N/A",IF(ISNUMBER(Businesses!D4231),Businesses!D4231,0)))</f>
        <v>N/A</v>
      </c>
      <c r="D4230" s="32" t="str">
        <f>IF(Businesses!E4231="","N/A",Businesses!E4231)</f>
        <v>N/A</v>
      </c>
      <c r="E4230" s="32" t="str">
        <f>IF(Businesses!F4231="","N/A",Businesses!F4231)</f>
        <v>N/A</v>
      </c>
      <c r="F4230" s="32" t="str">
        <f t="shared" si="132"/>
        <v>N/A</v>
      </c>
      <c r="G4230" s="32" t="str">
        <f>IF(Businesses!G4231="","N/A",Businesses!G4231)</f>
        <v>N/A</v>
      </c>
      <c r="H4230" s="32" t="str">
        <f>IF(Businesses!H4231="","N/A",Businesses!H4231)</f>
        <v>N/A</v>
      </c>
      <c r="I4230" s="32" t="str">
        <f>IF(AND(Businesses!B4231="",Businesses!C4231&lt;&gt;""),0,IF(Businesses!B4231="","N/A",IF(ISNUMBER(Businesses!B4231),Businesses!B4231,0)))</f>
        <v>N/A</v>
      </c>
    </row>
    <row r="4231" spans="2:9">
      <c r="B4231" s="32" t="str">
        <f t="shared" si="133"/>
        <v>N/A</v>
      </c>
      <c r="C4231" s="32" t="str">
        <f>IF(AND(Businesses!D4232="",Businesses!E4232&lt;&gt;""),0,IF(Businesses!D4232="","N/A",IF(ISNUMBER(Businesses!D4232),Businesses!D4232,0)))</f>
        <v>N/A</v>
      </c>
      <c r="D4231" s="32" t="str">
        <f>IF(Businesses!E4232="","N/A",Businesses!E4232)</f>
        <v>N/A</v>
      </c>
      <c r="E4231" s="32" t="str">
        <f>IF(Businesses!F4232="","N/A",Businesses!F4232)</f>
        <v>N/A</v>
      </c>
      <c r="F4231" s="32" t="str">
        <f t="shared" si="132"/>
        <v>N/A</v>
      </c>
      <c r="G4231" s="32" t="str">
        <f>IF(Businesses!G4232="","N/A",Businesses!G4232)</f>
        <v>N/A</v>
      </c>
      <c r="H4231" s="32" t="str">
        <f>IF(Businesses!H4232="","N/A",Businesses!H4232)</f>
        <v>N/A</v>
      </c>
      <c r="I4231" s="32" t="str">
        <f>IF(AND(Businesses!B4232="",Businesses!C4232&lt;&gt;""),0,IF(Businesses!B4232="","N/A",IF(ISNUMBER(Businesses!B4232),Businesses!B4232,0)))</f>
        <v>N/A</v>
      </c>
    </row>
    <row r="4232" spans="2:9">
      <c r="B4232" s="32" t="str">
        <f t="shared" si="133"/>
        <v>N/A</v>
      </c>
      <c r="C4232" s="32" t="str">
        <f>IF(AND(Businesses!D4233="",Businesses!E4233&lt;&gt;""),0,IF(Businesses!D4233="","N/A",IF(ISNUMBER(Businesses!D4233),Businesses!D4233,0)))</f>
        <v>N/A</v>
      </c>
      <c r="D4232" s="32" t="str">
        <f>IF(Businesses!E4233="","N/A",Businesses!E4233)</f>
        <v>N/A</v>
      </c>
      <c r="E4232" s="32" t="str">
        <f>IF(Businesses!F4233="","N/A",Businesses!F4233)</f>
        <v>N/A</v>
      </c>
      <c r="F4232" s="32" t="str">
        <f t="shared" si="132"/>
        <v>N/A</v>
      </c>
      <c r="G4232" s="32" t="str">
        <f>IF(Businesses!G4233="","N/A",Businesses!G4233)</f>
        <v>N/A</v>
      </c>
      <c r="H4232" s="32" t="str">
        <f>IF(Businesses!H4233="","N/A",Businesses!H4233)</f>
        <v>N/A</v>
      </c>
      <c r="I4232" s="32" t="str">
        <f>IF(AND(Businesses!B4233="",Businesses!C4233&lt;&gt;""),0,IF(Businesses!B4233="","N/A",IF(ISNUMBER(Businesses!B4233),Businesses!B4233,0)))</f>
        <v>N/A</v>
      </c>
    </row>
    <row r="4233" spans="2:9">
      <c r="B4233" s="32" t="str">
        <f t="shared" si="133"/>
        <v>N/A</v>
      </c>
      <c r="C4233" s="32" t="str">
        <f>IF(AND(Businesses!D4234="",Businesses!E4234&lt;&gt;""),0,IF(Businesses!D4234="","N/A",IF(ISNUMBER(Businesses!D4234),Businesses!D4234,0)))</f>
        <v>N/A</v>
      </c>
      <c r="D4233" s="32" t="str">
        <f>IF(Businesses!E4234="","N/A",Businesses!E4234)</f>
        <v>N/A</v>
      </c>
      <c r="E4233" s="32" t="str">
        <f>IF(Businesses!F4234="","N/A",Businesses!F4234)</f>
        <v>N/A</v>
      </c>
      <c r="F4233" s="32" t="str">
        <f t="shared" si="132"/>
        <v>N/A</v>
      </c>
      <c r="G4233" s="32" t="str">
        <f>IF(Businesses!G4234="","N/A",Businesses!G4234)</f>
        <v>N/A</v>
      </c>
      <c r="H4233" s="32" t="str">
        <f>IF(Businesses!H4234="","N/A",Businesses!H4234)</f>
        <v>N/A</v>
      </c>
      <c r="I4233" s="32" t="str">
        <f>IF(AND(Businesses!B4234="",Businesses!C4234&lt;&gt;""),0,IF(Businesses!B4234="","N/A",IF(ISNUMBER(Businesses!B4234),Businesses!B4234,0)))</f>
        <v>N/A</v>
      </c>
    </row>
    <row r="4234" spans="2:9">
      <c r="B4234" s="32" t="str">
        <f t="shared" si="133"/>
        <v>N/A</v>
      </c>
      <c r="C4234" s="32" t="str">
        <f>IF(AND(Businesses!D4235="",Businesses!E4235&lt;&gt;""),0,IF(Businesses!D4235="","N/A",IF(ISNUMBER(Businesses!D4235),Businesses!D4235,0)))</f>
        <v>N/A</v>
      </c>
      <c r="D4234" s="32" t="str">
        <f>IF(Businesses!E4235="","N/A",Businesses!E4235)</f>
        <v>N/A</v>
      </c>
      <c r="E4234" s="32" t="str">
        <f>IF(Businesses!F4235="","N/A",Businesses!F4235)</f>
        <v>N/A</v>
      </c>
      <c r="F4234" s="32" t="str">
        <f t="shared" si="132"/>
        <v>N/A</v>
      </c>
      <c r="G4234" s="32" t="str">
        <f>IF(Businesses!G4235="","N/A",Businesses!G4235)</f>
        <v>N/A</v>
      </c>
      <c r="H4234" s="32" t="str">
        <f>IF(Businesses!H4235="","N/A",Businesses!H4235)</f>
        <v>N/A</v>
      </c>
      <c r="I4234" s="32" t="str">
        <f>IF(AND(Businesses!B4235="",Businesses!C4235&lt;&gt;""),0,IF(Businesses!B4235="","N/A",IF(ISNUMBER(Businesses!B4235),Businesses!B4235,0)))</f>
        <v>N/A</v>
      </c>
    </row>
    <row r="4235" spans="2:9">
      <c r="B4235" s="32" t="str">
        <f t="shared" si="133"/>
        <v>N/A</v>
      </c>
      <c r="C4235" s="32" t="str">
        <f>IF(AND(Businesses!D4236="",Businesses!E4236&lt;&gt;""),0,IF(Businesses!D4236="","N/A",IF(ISNUMBER(Businesses!D4236),Businesses!D4236,0)))</f>
        <v>N/A</v>
      </c>
      <c r="D4235" s="32" t="str">
        <f>IF(Businesses!E4236="","N/A",Businesses!E4236)</f>
        <v>N/A</v>
      </c>
      <c r="E4235" s="32" t="str">
        <f>IF(Businesses!F4236="","N/A",Businesses!F4236)</f>
        <v>N/A</v>
      </c>
      <c r="F4235" s="32" t="str">
        <f t="shared" si="132"/>
        <v>N/A</v>
      </c>
      <c r="G4235" s="32" t="str">
        <f>IF(Businesses!G4236="","N/A",Businesses!G4236)</f>
        <v>N/A</v>
      </c>
      <c r="H4235" s="32" t="str">
        <f>IF(Businesses!H4236="","N/A",Businesses!H4236)</f>
        <v>N/A</v>
      </c>
      <c r="I4235" s="32" t="str">
        <f>IF(AND(Businesses!B4236="",Businesses!C4236&lt;&gt;""),0,IF(Businesses!B4236="","N/A",IF(ISNUMBER(Businesses!B4236),Businesses!B4236,0)))</f>
        <v>N/A</v>
      </c>
    </row>
    <row r="4236" spans="2:9">
      <c r="B4236" s="32" t="str">
        <f t="shared" si="133"/>
        <v>N/A</v>
      </c>
      <c r="C4236" s="32" t="str">
        <f>IF(AND(Businesses!D4237="",Businesses!E4237&lt;&gt;""),0,IF(Businesses!D4237="","N/A",IF(ISNUMBER(Businesses!D4237),Businesses!D4237,0)))</f>
        <v>N/A</v>
      </c>
      <c r="D4236" s="32" t="str">
        <f>IF(Businesses!E4237="","N/A",Businesses!E4237)</f>
        <v>N/A</v>
      </c>
      <c r="E4236" s="32" t="str">
        <f>IF(Businesses!F4237="","N/A",Businesses!F4237)</f>
        <v>N/A</v>
      </c>
      <c r="F4236" s="32" t="str">
        <f t="shared" si="132"/>
        <v>N/A</v>
      </c>
      <c r="G4236" s="32" t="str">
        <f>IF(Businesses!G4237="","N/A",Businesses!G4237)</f>
        <v>N/A</v>
      </c>
      <c r="H4236" s="32" t="str">
        <f>IF(Businesses!H4237="","N/A",Businesses!H4237)</f>
        <v>N/A</v>
      </c>
      <c r="I4236" s="32" t="str">
        <f>IF(AND(Businesses!B4237="",Businesses!C4237&lt;&gt;""),0,IF(Businesses!B4237="","N/A",IF(ISNUMBER(Businesses!B4237),Businesses!B4237,0)))</f>
        <v>N/A</v>
      </c>
    </row>
    <row r="4237" spans="2:9">
      <c r="B4237" s="32" t="str">
        <f t="shared" si="133"/>
        <v>N/A</v>
      </c>
      <c r="C4237" s="32" t="str">
        <f>IF(AND(Businesses!D4238="",Businesses!E4238&lt;&gt;""),0,IF(Businesses!D4238="","N/A",IF(ISNUMBER(Businesses!D4238),Businesses!D4238,0)))</f>
        <v>N/A</v>
      </c>
      <c r="D4237" s="32" t="str">
        <f>IF(Businesses!E4238="","N/A",Businesses!E4238)</f>
        <v>N/A</v>
      </c>
      <c r="E4237" s="32" t="str">
        <f>IF(Businesses!F4238="","N/A",Businesses!F4238)</f>
        <v>N/A</v>
      </c>
      <c r="F4237" s="32" t="str">
        <f t="shared" si="132"/>
        <v>N/A</v>
      </c>
      <c r="G4237" s="32" t="str">
        <f>IF(Businesses!G4238="","N/A",Businesses!G4238)</f>
        <v>N/A</v>
      </c>
      <c r="H4237" s="32" t="str">
        <f>IF(Businesses!H4238="","N/A",Businesses!H4238)</f>
        <v>N/A</v>
      </c>
      <c r="I4237" s="32" t="str">
        <f>IF(AND(Businesses!B4238="",Businesses!C4238&lt;&gt;""),0,IF(Businesses!B4238="","N/A",IF(ISNUMBER(Businesses!B4238),Businesses!B4238,0)))</f>
        <v>N/A</v>
      </c>
    </row>
    <row r="4238" spans="2:9">
      <c r="B4238" s="32" t="str">
        <f t="shared" si="133"/>
        <v>N/A</v>
      </c>
      <c r="C4238" s="32" t="str">
        <f>IF(AND(Businesses!D4239="",Businesses!E4239&lt;&gt;""),0,IF(Businesses!D4239="","N/A",IF(ISNUMBER(Businesses!D4239),Businesses!D4239,0)))</f>
        <v>N/A</v>
      </c>
      <c r="D4238" s="32" t="str">
        <f>IF(Businesses!E4239="","N/A",Businesses!E4239)</f>
        <v>N/A</v>
      </c>
      <c r="E4238" s="32" t="str">
        <f>IF(Businesses!F4239="","N/A",Businesses!F4239)</f>
        <v>N/A</v>
      </c>
      <c r="F4238" s="32" t="str">
        <f t="shared" si="132"/>
        <v>N/A</v>
      </c>
      <c r="G4238" s="32" t="str">
        <f>IF(Businesses!G4239="","N/A",Businesses!G4239)</f>
        <v>N/A</v>
      </c>
      <c r="H4238" s="32" t="str">
        <f>IF(Businesses!H4239="","N/A",Businesses!H4239)</f>
        <v>N/A</v>
      </c>
      <c r="I4238" s="32" t="str">
        <f>IF(AND(Businesses!B4239="",Businesses!C4239&lt;&gt;""),0,IF(Businesses!B4239="","N/A",IF(ISNUMBER(Businesses!B4239),Businesses!B4239,0)))</f>
        <v>N/A</v>
      </c>
    </row>
    <row r="4239" spans="2:9">
      <c r="B4239" s="32" t="str">
        <f t="shared" si="133"/>
        <v>N/A</v>
      </c>
      <c r="C4239" s="32" t="str">
        <f>IF(AND(Businesses!D4240="",Businesses!E4240&lt;&gt;""),0,IF(Businesses!D4240="","N/A",IF(ISNUMBER(Businesses!D4240),Businesses!D4240,0)))</f>
        <v>N/A</v>
      </c>
      <c r="D4239" s="32" t="str">
        <f>IF(Businesses!E4240="","N/A",Businesses!E4240)</f>
        <v>N/A</v>
      </c>
      <c r="E4239" s="32" t="str">
        <f>IF(Businesses!F4240="","N/A",Businesses!F4240)</f>
        <v>N/A</v>
      </c>
      <c r="F4239" s="32" t="str">
        <f t="shared" si="132"/>
        <v>N/A</v>
      </c>
      <c r="G4239" s="32" t="str">
        <f>IF(Businesses!G4240="","N/A",Businesses!G4240)</f>
        <v>N/A</v>
      </c>
      <c r="H4239" s="32" t="str">
        <f>IF(Businesses!H4240="","N/A",Businesses!H4240)</f>
        <v>N/A</v>
      </c>
      <c r="I4239" s="32" t="str">
        <f>IF(AND(Businesses!B4240="",Businesses!C4240&lt;&gt;""),0,IF(Businesses!B4240="","N/A",IF(ISNUMBER(Businesses!B4240),Businesses!B4240,0)))</f>
        <v>N/A</v>
      </c>
    </row>
    <row r="4240" spans="2:9">
      <c r="B4240" s="32" t="str">
        <f t="shared" si="133"/>
        <v>N/A</v>
      </c>
      <c r="C4240" s="32" t="str">
        <f>IF(AND(Businesses!D4241="",Businesses!E4241&lt;&gt;""),0,IF(Businesses!D4241="","N/A",IF(ISNUMBER(Businesses!D4241),Businesses!D4241,0)))</f>
        <v>N/A</v>
      </c>
      <c r="D4240" s="32" t="str">
        <f>IF(Businesses!E4241="","N/A",Businesses!E4241)</f>
        <v>N/A</v>
      </c>
      <c r="E4240" s="32" t="str">
        <f>IF(Businesses!F4241="","N/A",Businesses!F4241)</f>
        <v>N/A</v>
      </c>
      <c r="F4240" s="32" t="str">
        <f t="shared" si="132"/>
        <v>N/A</v>
      </c>
      <c r="G4240" s="32" t="str">
        <f>IF(Businesses!G4241="","N/A",Businesses!G4241)</f>
        <v>N/A</v>
      </c>
      <c r="H4240" s="32" t="str">
        <f>IF(Businesses!H4241="","N/A",Businesses!H4241)</f>
        <v>N/A</v>
      </c>
      <c r="I4240" s="32" t="str">
        <f>IF(AND(Businesses!B4241="",Businesses!C4241&lt;&gt;""),0,IF(Businesses!B4241="","N/A",IF(ISNUMBER(Businesses!B4241),Businesses!B4241,0)))</f>
        <v>N/A</v>
      </c>
    </row>
    <row r="4241" spans="2:9">
      <c r="B4241" s="32" t="str">
        <f t="shared" si="133"/>
        <v>N/A</v>
      </c>
      <c r="C4241" s="32" t="str">
        <f>IF(AND(Businesses!D4242="",Businesses!E4242&lt;&gt;""),0,IF(Businesses!D4242="","N/A",IF(ISNUMBER(Businesses!D4242),Businesses!D4242,0)))</f>
        <v>N/A</v>
      </c>
      <c r="D4241" s="32" t="str">
        <f>IF(Businesses!E4242="","N/A",Businesses!E4242)</f>
        <v>N/A</v>
      </c>
      <c r="E4241" s="32" t="str">
        <f>IF(Businesses!F4242="","N/A",Businesses!F4242)</f>
        <v>N/A</v>
      </c>
      <c r="F4241" s="32" t="str">
        <f t="shared" si="132"/>
        <v>N/A</v>
      </c>
      <c r="G4241" s="32" t="str">
        <f>IF(Businesses!G4242="","N/A",Businesses!G4242)</f>
        <v>N/A</v>
      </c>
      <c r="H4241" s="32" t="str">
        <f>IF(Businesses!H4242="","N/A",Businesses!H4242)</f>
        <v>N/A</v>
      </c>
      <c r="I4241" s="32" t="str">
        <f>IF(AND(Businesses!B4242="",Businesses!C4242&lt;&gt;""),0,IF(Businesses!B4242="","N/A",IF(ISNUMBER(Businesses!B4242),Businesses!B4242,0)))</f>
        <v>N/A</v>
      </c>
    </row>
    <row r="4242" spans="2:9">
      <c r="B4242" s="32" t="str">
        <f t="shared" si="133"/>
        <v>N/A</v>
      </c>
      <c r="C4242" s="32" t="str">
        <f>IF(AND(Businesses!D4243="",Businesses!E4243&lt;&gt;""),0,IF(Businesses!D4243="","N/A",IF(ISNUMBER(Businesses!D4243),Businesses!D4243,0)))</f>
        <v>N/A</v>
      </c>
      <c r="D4242" s="32" t="str">
        <f>IF(Businesses!E4243="","N/A",Businesses!E4243)</f>
        <v>N/A</v>
      </c>
      <c r="E4242" s="32" t="str">
        <f>IF(Businesses!F4243="","N/A",Businesses!F4243)</f>
        <v>N/A</v>
      </c>
      <c r="F4242" s="32" t="str">
        <f t="shared" si="132"/>
        <v>N/A</v>
      </c>
      <c r="G4242" s="32" t="str">
        <f>IF(Businesses!G4243="","N/A",Businesses!G4243)</f>
        <v>N/A</v>
      </c>
      <c r="H4242" s="32" t="str">
        <f>IF(Businesses!H4243="","N/A",Businesses!H4243)</f>
        <v>N/A</v>
      </c>
      <c r="I4242" s="32" t="str">
        <f>IF(AND(Businesses!B4243="",Businesses!C4243&lt;&gt;""),0,IF(Businesses!B4243="","N/A",IF(ISNUMBER(Businesses!B4243),Businesses!B4243,0)))</f>
        <v>N/A</v>
      </c>
    </row>
    <row r="4243" spans="2:9">
      <c r="B4243" s="32" t="str">
        <f t="shared" si="133"/>
        <v>N/A</v>
      </c>
      <c r="C4243" s="32" t="str">
        <f>IF(AND(Businesses!D4244="",Businesses!E4244&lt;&gt;""),0,IF(Businesses!D4244="","N/A",IF(ISNUMBER(Businesses!D4244),Businesses!D4244,0)))</f>
        <v>N/A</v>
      </c>
      <c r="D4243" s="32" t="str">
        <f>IF(Businesses!E4244="","N/A",Businesses!E4244)</f>
        <v>N/A</v>
      </c>
      <c r="E4243" s="32" t="str">
        <f>IF(Businesses!F4244="","N/A",Businesses!F4244)</f>
        <v>N/A</v>
      </c>
      <c r="F4243" s="32" t="str">
        <f t="shared" si="132"/>
        <v>N/A</v>
      </c>
      <c r="G4243" s="32" t="str">
        <f>IF(Businesses!G4244="","N/A",Businesses!G4244)</f>
        <v>N/A</v>
      </c>
      <c r="H4243" s="32" t="str">
        <f>IF(Businesses!H4244="","N/A",Businesses!H4244)</f>
        <v>N/A</v>
      </c>
      <c r="I4243" s="32" t="str">
        <f>IF(AND(Businesses!B4244="",Businesses!C4244&lt;&gt;""),0,IF(Businesses!B4244="","N/A",IF(ISNUMBER(Businesses!B4244),Businesses!B4244,0)))</f>
        <v>N/A</v>
      </c>
    </row>
    <row r="4244" spans="2:9">
      <c r="B4244" s="32" t="str">
        <f t="shared" si="133"/>
        <v>N/A</v>
      </c>
      <c r="C4244" s="32" t="str">
        <f>IF(AND(Businesses!D4245="",Businesses!E4245&lt;&gt;""),0,IF(Businesses!D4245="","N/A",IF(ISNUMBER(Businesses!D4245),Businesses!D4245,0)))</f>
        <v>N/A</v>
      </c>
      <c r="D4244" s="32" t="str">
        <f>IF(Businesses!E4245="","N/A",Businesses!E4245)</f>
        <v>N/A</v>
      </c>
      <c r="E4244" s="32" t="str">
        <f>IF(Businesses!F4245="","N/A",Businesses!F4245)</f>
        <v>N/A</v>
      </c>
      <c r="F4244" s="32" t="str">
        <f t="shared" si="132"/>
        <v>N/A</v>
      </c>
      <c r="G4244" s="32" t="str">
        <f>IF(Businesses!G4245="","N/A",Businesses!G4245)</f>
        <v>N/A</v>
      </c>
      <c r="H4244" s="32" t="str">
        <f>IF(Businesses!H4245="","N/A",Businesses!H4245)</f>
        <v>N/A</v>
      </c>
      <c r="I4244" s="32" t="str">
        <f>IF(AND(Businesses!B4245="",Businesses!C4245&lt;&gt;""),0,IF(Businesses!B4245="","N/A",IF(ISNUMBER(Businesses!B4245),Businesses!B4245,0)))</f>
        <v>N/A</v>
      </c>
    </row>
    <row r="4245" spans="2:9">
      <c r="B4245" s="32" t="str">
        <f t="shared" si="133"/>
        <v>N/A</v>
      </c>
      <c r="C4245" s="32" t="str">
        <f>IF(AND(Businesses!D4246="",Businesses!E4246&lt;&gt;""),0,IF(Businesses!D4246="","N/A",IF(ISNUMBER(Businesses!D4246),Businesses!D4246,0)))</f>
        <v>N/A</v>
      </c>
      <c r="D4245" s="32" t="str">
        <f>IF(Businesses!E4246="","N/A",Businesses!E4246)</f>
        <v>N/A</v>
      </c>
      <c r="E4245" s="32" t="str">
        <f>IF(Businesses!F4246="","N/A",Businesses!F4246)</f>
        <v>N/A</v>
      </c>
      <c r="F4245" s="32" t="str">
        <f t="shared" si="132"/>
        <v>N/A</v>
      </c>
      <c r="G4245" s="32" t="str">
        <f>IF(Businesses!G4246="","N/A",Businesses!G4246)</f>
        <v>N/A</v>
      </c>
      <c r="H4245" s="32" t="str">
        <f>IF(Businesses!H4246="","N/A",Businesses!H4246)</f>
        <v>N/A</v>
      </c>
      <c r="I4245" s="32" t="str">
        <f>IF(AND(Businesses!B4246="",Businesses!C4246&lt;&gt;""),0,IF(Businesses!B4246="","N/A",IF(ISNUMBER(Businesses!B4246),Businesses!B4246,0)))</f>
        <v>N/A</v>
      </c>
    </row>
    <row r="4246" spans="2:9">
      <c r="B4246" s="32" t="str">
        <f t="shared" si="133"/>
        <v>N/A</v>
      </c>
      <c r="C4246" s="32" t="str">
        <f>IF(AND(Businesses!D4247="",Businesses!E4247&lt;&gt;""),0,IF(Businesses!D4247="","N/A",IF(ISNUMBER(Businesses!D4247),Businesses!D4247,0)))</f>
        <v>N/A</v>
      </c>
      <c r="D4246" s="32" t="str">
        <f>IF(Businesses!E4247="","N/A",Businesses!E4247)</f>
        <v>N/A</v>
      </c>
      <c r="E4246" s="32" t="str">
        <f>IF(Businesses!F4247="","N/A",Businesses!F4247)</f>
        <v>N/A</v>
      </c>
      <c r="F4246" s="32" t="str">
        <f t="shared" si="132"/>
        <v>N/A</v>
      </c>
      <c r="G4246" s="32" t="str">
        <f>IF(Businesses!G4247="","N/A",Businesses!G4247)</f>
        <v>N/A</v>
      </c>
      <c r="H4246" s="32" t="str">
        <f>IF(Businesses!H4247="","N/A",Businesses!H4247)</f>
        <v>N/A</v>
      </c>
      <c r="I4246" s="32" t="str">
        <f>IF(AND(Businesses!B4247="",Businesses!C4247&lt;&gt;""),0,IF(Businesses!B4247="","N/A",IF(ISNUMBER(Businesses!B4247),Businesses!B4247,0)))</f>
        <v>N/A</v>
      </c>
    </row>
    <row r="4247" spans="2:9">
      <c r="B4247" s="32" t="str">
        <f t="shared" si="133"/>
        <v>N/A</v>
      </c>
      <c r="C4247" s="32" t="str">
        <f>IF(AND(Businesses!D4248="",Businesses!E4248&lt;&gt;""),0,IF(Businesses!D4248="","N/A",IF(ISNUMBER(Businesses!D4248),Businesses!D4248,0)))</f>
        <v>N/A</v>
      </c>
      <c r="D4247" s="32" t="str">
        <f>IF(Businesses!E4248="","N/A",Businesses!E4248)</f>
        <v>N/A</v>
      </c>
      <c r="E4247" s="32" t="str">
        <f>IF(Businesses!F4248="","N/A",Businesses!F4248)</f>
        <v>N/A</v>
      </c>
      <c r="F4247" s="32" t="str">
        <f t="shared" si="132"/>
        <v>N/A</v>
      </c>
      <c r="G4247" s="32" t="str">
        <f>IF(Businesses!G4248="","N/A",Businesses!G4248)</f>
        <v>N/A</v>
      </c>
      <c r="H4247" s="32" t="str">
        <f>IF(Businesses!H4248="","N/A",Businesses!H4248)</f>
        <v>N/A</v>
      </c>
      <c r="I4247" s="32" t="str">
        <f>IF(AND(Businesses!B4248="",Businesses!C4248&lt;&gt;""),0,IF(Businesses!B4248="","N/A",IF(ISNUMBER(Businesses!B4248),Businesses!B4248,0)))</f>
        <v>N/A</v>
      </c>
    </row>
    <row r="4248" spans="2:9">
      <c r="B4248" s="32" t="str">
        <f t="shared" si="133"/>
        <v>N/A</v>
      </c>
      <c r="C4248" s="32" t="str">
        <f>IF(AND(Businesses!D4249="",Businesses!E4249&lt;&gt;""),0,IF(Businesses!D4249="","N/A",IF(ISNUMBER(Businesses!D4249),Businesses!D4249,0)))</f>
        <v>N/A</v>
      </c>
      <c r="D4248" s="32" t="str">
        <f>IF(Businesses!E4249="","N/A",Businesses!E4249)</f>
        <v>N/A</v>
      </c>
      <c r="E4248" s="32" t="str">
        <f>IF(Businesses!F4249="","N/A",Businesses!F4249)</f>
        <v>N/A</v>
      </c>
      <c r="F4248" s="32" t="str">
        <f t="shared" si="132"/>
        <v>N/A</v>
      </c>
      <c r="G4248" s="32" t="str">
        <f>IF(Businesses!G4249="","N/A",Businesses!G4249)</f>
        <v>N/A</v>
      </c>
      <c r="H4248" s="32" t="str">
        <f>IF(Businesses!H4249="","N/A",Businesses!H4249)</f>
        <v>N/A</v>
      </c>
      <c r="I4248" s="32" t="str">
        <f>IF(AND(Businesses!B4249="",Businesses!C4249&lt;&gt;""),0,IF(Businesses!B4249="","N/A",IF(ISNUMBER(Businesses!B4249),Businesses!B4249,0)))</f>
        <v>N/A</v>
      </c>
    </row>
    <row r="4249" spans="2:9">
      <c r="B4249" s="32" t="str">
        <f t="shared" si="133"/>
        <v>N/A</v>
      </c>
      <c r="C4249" s="32" t="str">
        <f>IF(AND(Businesses!D4250="",Businesses!E4250&lt;&gt;""),0,IF(Businesses!D4250="","N/A",IF(ISNUMBER(Businesses!D4250),Businesses!D4250,0)))</f>
        <v>N/A</v>
      </c>
      <c r="D4249" s="32" t="str">
        <f>IF(Businesses!E4250="","N/A",Businesses!E4250)</f>
        <v>N/A</v>
      </c>
      <c r="E4249" s="32" t="str">
        <f>IF(Businesses!F4250="","N/A",Businesses!F4250)</f>
        <v>N/A</v>
      </c>
      <c r="F4249" s="32" t="str">
        <f t="shared" si="132"/>
        <v>N/A</v>
      </c>
      <c r="G4249" s="32" t="str">
        <f>IF(Businesses!G4250="","N/A",Businesses!G4250)</f>
        <v>N/A</v>
      </c>
      <c r="H4249" s="32" t="str">
        <f>IF(Businesses!H4250="","N/A",Businesses!H4250)</f>
        <v>N/A</v>
      </c>
      <c r="I4249" s="32" t="str">
        <f>IF(AND(Businesses!B4250="",Businesses!C4250&lt;&gt;""),0,IF(Businesses!B4250="","N/A",IF(ISNUMBER(Businesses!B4250),Businesses!B4250,0)))</f>
        <v>N/A</v>
      </c>
    </row>
    <row r="4250" spans="2:9">
      <c r="B4250" s="32" t="str">
        <f t="shared" si="133"/>
        <v>N/A</v>
      </c>
      <c r="C4250" s="32" t="str">
        <f>IF(AND(Businesses!D4251="",Businesses!E4251&lt;&gt;""),0,IF(Businesses!D4251="","N/A",IF(ISNUMBER(Businesses!D4251),Businesses!D4251,0)))</f>
        <v>N/A</v>
      </c>
      <c r="D4250" s="32" t="str">
        <f>IF(Businesses!E4251="","N/A",Businesses!E4251)</f>
        <v>N/A</v>
      </c>
      <c r="E4250" s="32" t="str">
        <f>IF(Businesses!F4251="","N/A",Businesses!F4251)</f>
        <v>N/A</v>
      </c>
      <c r="F4250" s="32" t="str">
        <f t="shared" si="132"/>
        <v>N/A</v>
      </c>
      <c r="G4250" s="32" t="str">
        <f>IF(Businesses!G4251="","N/A",Businesses!G4251)</f>
        <v>N/A</v>
      </c>
      <c r="H4250" s="32" t="str">
        <f>IF(Businesses!H4251="","N/A",Businesses!H4251)</f>
        <v>N/A</v>
      </c>
      <c r="I4250" s="32" t="str">
        <f>IF(AND(Businesses!B4251="",Businesses!C4251&lt;&gt;""),0,IF(Businesses!B4251="","N/A",IF(ISNUMBER(Businesses!B4251),Businesses!B4251,0)))</f>
        <v>N/A</v>
      </c>
    </row>
    <row r="4251" spans="2:9">
      <c r="B4251" s="32" t="str">
        <f t="shared" si="133"/>
        <v>N/A</v>
      </c>
      <c r="C4251" s="32" t="str">
        <f>IF(AND(Businesses!D4252="",Businesses!E4252&lt;&gt;""),0,IF(Businesses!D4252="","N/A",IF(ISNUMBER(Businesses!D4252),Businesses!D4252,0)))</f>
        <v>N/A</v>
      </c>
      <c r="D4251" s="32" t="str">
        <f>IF(Businesses!E4252="","N/A",Businesses!E4252)</f>
        <v>N/A</v>
      </c>
      <c r="E4251" s="32" t="str">
        <f>IF(Businesses!F4252="","N/A",Businesses!F4252)</f>
        <v>N/A</v>
      </c>
      <c r="F4251" s="32" t="str">
        <f t="shared" si="132"/>
        <v>N/A</v>
      </c>
      <c r="G4251" s="32" t="str">
        <f>IF(Businesses!G4252="","N/A",Businesses!G4252)</f>
        <v>N/A</v>
      </c>
      <c r="H4251" s="32" t="str">
        <f>IF(Businesses!H4252="","N/A",Businesses!H4252)</f>
        <v>N/A</v>
      </c>
      <c r="I4251" s="32" t="str">
        <f>IF(AND(Businesses!B4252="",Businesses!C4252&lt;&gt;""),0,IF(Businesses!B4252="","N/A",IF(ISNUMBER(Businesses!B4252),Businesses!B4252,0)))</f>
        <v>N/A</v>
      </c>
    </row>
    <row r="4252" spans="2:9">
      <c r="B4252" s="32" t="str">
        <f t="shared" si="133"/>
        <v>N/A</v>
      </c>
      <c r="C4252" s="32" t="str">
        <f>IF(AND(Businesses!D4253="",Businesses!E4253&lt;&gt;""),0,IF(Businesses!D4253="","N/A",IF(ISNUMBER(Businesses!D4253),Businesses!D4253,0)))</f>
        <v>N/A</v>
      </c>
      <c r="D4252" s="32" t="str">
        <f>IF(Businesses!E4253="","N/A",Businesses!E4253)</f>
        <v>N/A</v>
      </c>
      <c r="E4252" s="32" t="str">
        <f>IF(Businesses!F4253="","N/A",Businesses!F4253)</f>
        <v>N/A</v>
      </c>
      <c r="F4252" s="32" t="str">
        <f t="shared" si="132"/>
        <v>N/A</v>
      </c>
      <c r="G4252" s="32" t="str">
        <f>IF(Businesses!G4253="","N/A",Businesses!G4253)</f>
        <v>N/A</v>
      </c>
      <c r="H4252" s="32" t="str">
        <f>IF(Businesses!H4253="","N/A",Businesses!H4253)</f>
        <v>N/A</v>
      </c>
      <c r="I4252" s="32" t="str">
        <f>IF(AND(Businesses!B4253="",Businesses!C4253&lt;&gt;""),0,IF(Businesses!B4253="","N/A",IF(ISNUMBER(Businesses!B4253),Businesses!B4253,0)))</f>
        <v>N/A</v>
      </c>
    </row>
    <row r="4253" spans="2:9">
      <c r="B4253" s="32" t="str">
        <f t="shared" si="133"/>
        <v>N/A</v>
      </c>
      <c r="C4253" s="32" t="str">
        <f>IF(AND(Businesses!D4254="",Businesses!E4254&lt;&gt;""),0,IF(Businesses!D4254="","N/A",IF(ISNUMBER(Businesses!D4254),Businesses!D4254,0)))</f>
        <v>N/A</v>
      </c>
      <c r="D4253" s="32" t="str">
        <f>IF(Businesses!E4254="","N/A",Businesses!E4254)</f>
        <v>N/A</v>
      </c>
      <c r="E4253" s="32" t="str">
        <f>IF(Businesses!F4254="","N/A",Businesses!F4254)</f>
        <v>N/A</v>
      </c>
      <c r="F4253" s="32" t="str">
        <f t="shared" si="132"/>
        <v>N/A</v>
      </c>
      <c r="G4253" s="32" t="str">
        <f>IF(Businesses!G4254="","N/A",Businesses!G4254)</f>
        <v>N/A</v>
      </c>
      <c r="H4253" s="32" t="str">
        <f>IF(Businesses!H4254="","N/A",Businesses!H4254)</f>
        <v>N/A</v>
      </c>
      <c r="I4253" s="32" t="str">
        <f>IF(AND(Businesses!B4254="",Businesses!C4254&lt;&gt;""),0,IF(Businesses!B4254="","N/A",IF(ISNUMBER(Businesses!B4254),Businesses!B4254,0)))</f>
        <v>N/A</v>
      </c>
    </row>
    <row r="4254" spans="2:9">
      <c r="B4254" s="32" t="str">
        <f t="shared" si="133"/>
        <v>N/A</v>
      </c>
      <c r="C4254" s="32" t="str">
        <f>IF(AND(Businesses!D4255="",Businesses!E4255&lt;&gt;""),0,IF(Businesses!D4255="","N/A",IF(ISNUMBER(Businesses!D4255),Businesses!D4255,0)))</f>
        <v>N/A</v>
      </c>
      <c r="D4254" s="32" t="str">
        <f>IF(Businesses!E4255="","N/A",Businesses!E4255)</f>
        <v>N/A</v>
      </c>
      <c r="E4254" s="32" t="str">
        <f>IF(Businesses!F4255="","N/A",Businesses!F4255)</f>
        <v>N/A</v>
      </c>
      <c r="F4254" s="32" t="str">
        <f t="shared" si="132"/>
        <v>N/A</v>
      </c>
      <c r="G4254" s="32" t="str">
        <f>IF(Businesses!G4255="","N/A",Businesses!G4255)</f>
        <v>N/A</v>
      </c>
      <c r="H4254" s="32" t="str">
        <f>IF(Businesses!H4255="","N/A",Businesses!H4255)</f>
        <v>N/A</v>
      </c>
      <c r="I4254" s="32" t="str">
        <f>IF(AND(Businesses!B4255="",Businesses!C4255&lt;&gt;""),0,IF(Businesses!B4255="","N/A",IF(ISNUMBER(Businesses!B4255),Businesses!B4255,0)))</f>
        <v>N/A</v>
      </c>
    </row>
    <row r="4255" spans="2:9">
      <c r="B4255" s="32" t="str">
        <f t="shared" si="133"/>
        <v>N/A</v>
      </c>
      <c r="C4255" s="32" t="str">
        <f>IF(AND(Businesses!D4256="",Businesses!E4256&lt;&gt;""),0,IF(Businesses!D4256="","N/A",IF(ISNUMBER(Businesses!D4256),Businesses!D4256,0)))</f>
        <v>N/A</v>
      </c>
      <c r="D4255" s="32" t="str">
        <f>IF(Businesses!E4256="","N/A",Businesses!E4256)</f>
        <v>N/A</v>
      </c>
      <c r="E4255" s="32" t="str">
        <f>IF(Businesses!F4256="","N/A",Businesses!F4256)</f>
        <v>N/A</v>
      </c>
      <c r="F4255" s="32" t="str">
        <f t="shared" si="132"/>
        <v>N/A</v>
      </c>
      <c r="G4255" s="32" t="str">
        <f>IF(Businesses!G4256="","N/A",Businesses!G4256)</f>
        <v>N/A</v>
      </c>
      <c r="H4255" s="32" t="str">
        <f>IF(Businesses!H4256="","N/A",Businesses!H4256)</f>
        <v>N/A</v>
      </c>
      <c r="I4255" s="32" t="str">
        <f>IF(AND(Businesses!B4256="",Businesses!C4256&lt;&gt;""),0,IF(Businesses!B4256="","N/A",IF(ISNUMBER(Businesses!B4256),Businesses!B4256,0)))</f>
        <v>N/A</v>
      </c>
    </row>
    <row r="4256" spans="2:9">
      <c r="B4256" s="32" t="str">
        <f t="shared" si="133"/>
        <v>N/A</v>
      </c>
      <c r="C4256" s="32" t="str">
        <f>IF(AND(Businesses!D4257="",Businesses!E4257&lt;&gt;""),0,IF(Businesses!D4257="","N/A",IF(ISNUMBER(Businesses!D4257),Businesses!D4257,0)))</f>
        <v>N/A</v>
      </c>
      <c r="D4256" s="32" t="str">
        <f>IF(Businesses!E4257="","N/A",Businesses!E4257)</f>
        <v>N/A</v>
      </c>
      <c r="E4256" s="32" t="str">
        <f>IF(Businesses!F4257="","N/A",Businesses!F4257)</f>
        <v>N/A</v>
      </c>
      <c r="F4256" s="32" t="str">
        <f t="shared" si="132"/>
        <v>N/A</v>
      </c>
      <c r="G4256" s="32" t="str">
        <f>IF(Businesses!G4257="","N/A",Businesses!G4257)</f>
        <v>N/A</v>
      </c>
      <c r="H4256" s="32" t="str">
        <f>IF(Businesses!H4257="","N/A",Businesses!H4257)</f>
        <v>N/A</v>
      </c>
      <c r="I4256" s="32" t="str">
        <f>IF(AND(Businesses!B4257="",Businesses!C4257&lt;&gt;""),0,IF(Businesses!B4257="","N/A",IF(ISNUMBER(Businesses!B4257),Businesses!B4257,0)))</f>
        <v>N/A</v>
      </c>
    </row>
    <row r="4257" spans="2:9">
      <c r="B4257" s="32" t="str">
        <f t="shared" si="133"/>
        <v>N/A</v>
      </c>
      <c r="C4257" s="32" t="str">
        <f>IF(AND(Businesses!D4258="",Businesses!E4258&lt;&gt;""),0,IF(Businesses!D4258="","N/A",IF(ISNUMBER(Businesses!D4258),Businesses!D4258,0)))</f>
        <v>N/A</v>
      </c>
      <c r="D4257" s="32" t="str">
        <f>IF(Businesses!E4258="","N/A",Businesses!E4258)</f>
        <v>N/A</v>
      </c>
      <c r="E4257" s="32" t="str">
        <f>IF(Businesses!F4258="","N/A",Businesses!F4258)</f>
        <v>N/A</v>
      </c>
      <c r="F4257" s="32" t="str">
        <f t="shared" si="132"/>
        <v>N/A</v>
      </c>
      <c r="G4257" s="32" t="str">
        <f>IF(Businesses!G4258="","N/A",Businesses!G4258)</f>
        <v>N/A</v>
      </c>
      <c r="H4257" s="32" t="str">
        <f>IF(Businesses!H4258="","N/A",Businesses!H4258)</f>
        <v>N/A</v>
      </c>
      <c r="I4257" s="32" t="str">
        <f>IF(AND(Businesses!B4258="",Businesses!C4258&lt;&gt;""),0,IF(Businesses!B4258="","N/A",IF(ISNUMBER(Businesses!B4258),Businesses!B4258,0)))</f>
        <v>N/A</v>
      </c>
    </row>
    <row r="4258" spans="2:9">
      <c r="B4258" s="32" t="str">
        <f t="shared" si="133"/>
        <v>N/A</v>
      </c>
      <c r="C4258" s="32" t="str">
        <f>IF(AND(Businesses!D4259="",Businesses!E4259&lt;&gt;""),0,IF(Businesses!D4259="","N/A",IF(ISNUMBER(Businesses!D4259),Businesses!D4259,0)))</f>
        <v>N/A</v>
      </c>
      <c r="D4258" s="32" t="str">
        <f>IF(Businesses!E4259="","N/A",Businesses!E4259)</f>
        <v>N/A</v>
      </c>
      <c r="E4258" s="32" t="str">
        <f>IF(Businesses!F4259="","N/A",Businesses!F4259)</f>
        <v>N/A</v>
      </c>
      <c r="F4258" s="32" t="str">
        <f t="shared" si="132"/>
        <v>N/A</v>
      </c>
      <c r="G4258" s="32" t="str">
        <f>IF(Businesses!G4259="","N/A",Businesses!G4259)</f>
        <v>N/A</v>
      </c>
      <c r="H4258" s="32" t="str">
        <f>IF(Businesses!H4259="","N/A",Businesses!H4259)</f>
        <v>N/A</v>
      </c>
      <c r="I4258" s="32" t="str">
        <f>IF(AND(Businesses!B4259="",Businesses!C4259&lt;&gt;""),0,IF(Businesses!B4259="","N/A",IF(ISNUMBER(Businesses!B4259),Businesses!B4259,0)))</f>
        <v>N/A</v>
      </c>
    </row>
    <row r="4259" spans="2:9">
      <c r="B4259" s="32" t="str">
        <f t="shared" si="133"/>
        <v>N/A</v>
      </c>
      <c r="C4259" s="32" t="str">
        <f>IF(AND(Businesses!D4260="",Businesses!E4260&lt;&gt;""),0,IF(Businesses!D4260="","N/A",IF(ISNUMBER(Businesses!D4260),Businesses!D4260,0)))</f>
        <v>N/A</v>
      </c>
      <c r="D4259" s="32" t="str">
        <f>IF(Businesses!E4260="","N/A",Businesses!E4260)</f>
        <v>N/A</v>
      </c>
      <c r="E4259" s="32" t="str">
        <f>IF(Businesses!F4260="","N/A",Businesses!F4260)</f>
        <v>N/A</v>
      </c>
      <c r="F4259" s="32" t="str">
        <f t="shared" si="132"/>
        <v>N/A</v>
      </c>
      <c r="G4259" s="32" t="str">
        <f>IF(Businesses!G4260="","N/A",Businesses!G4260)</f>
        <v>N/A</v>
      </c>
      <c r="H4259" s="32" t="str">
        <f>IF(Businesses!H4260="","N/A",Businesses!H4260)</f>
        <v>N/A</v>
      </c>
      <c r="I4259" s="32" t="str">
        <f>IF(AND(Businesses!B4260="",Businesses!C4260&lt;&gt;""),0,IF(Businesses!B4260="","N/A",IF(ISNUMBER(Businesses!B4260),Businesses!B4260,0)))</f>
        <v>N/A</v>
      </c>
    </row>
    <row r="4260" spans="2:9">
      <c r="B4260" s="32" t="str">
        <f t="shared" si="133"/>
        <v>N/A</v>
      </c>
      <c r="C4260" s="32" t="str">
        <f>IF(AND(Businesses!D4261="",Businesses!E4261&lt;&gt;""),0,IF(Businesses!D4261="","N/A",IF(ISNUMBER(Businesses!D4261),Businesses!D4261,0)))</f>
        <v>N/A</v>
      </c>
      <c r="D4260" s="32" t="str">
        <f>IF(Businesses!E4261="","N/A",Businesses!E4261)</f>
        <v>N/A</v>
      </c>
      <c r="E4260" s="32" t="str">
        <f>IF(Businesses!F4261="","N/A",Businesses!F4261)</f>
        <v>N/A</v>
      </c>
      <c r="F4260" s="32" t="str">
        <f t="shared" si="132"/>
        <v>N/A</v>
      </c>
      <c r="G4260" s="32" t="str">
        <f>IF(Businesses!G4261="","N/A",Businesses!G4261)</f>
        <v>N/A</v>
      </c>
      <c r="H4260" s="32" t="str">
        <f>IF(Businesses!H4261="","N/A",Businesses!H4261)</f>
        <v>N/A</v>
      </c>
      <c r="I4260" s="32" t="str">
        <f>IF(AND(Businesses!B4261="",Businesses!C4261&lt;&gt;""),0,IF(Businesses!B4261="","N/A",IF(ISNUMBER(Businesses!B4261),Businesses!B4261,0)))</f>
        <v>N/A</v>
      </c>
    </row>
    <row r="4261" spans="2:9">
      <c r="B4261" s="32" t="str">
        <f t="shared" si="133"/>
        <v>N/A</v>
      </c>
      <c r="C4261" s="32" t="str">
        <f>IF(AND(Businesses!D4262="",Businesses!E4262&lt;&gt;""),0,IF(Businesses!D4262="","N/A",IF(ISNUMBER(Businesses!D4262),Businesses!D4262,0)))</f>
        <v>N/A</v>
      </c>
      <c r="D4261" s="32" t="str">
        <f>IF(Businesses!E4262="","N/A",Businesses!E4262)</f>
        <v>N/A</v>
      </c>
      <c r="E4261" s="32" t="str">
        <f>IF(Businesses!F4262="","N/A",Businesses!F4262)</f>
        <v>N/A</v>
      </c>
      <c r="F4261" s="32" t="str">
        <f t="shared" si="132"/>
        <v>N/A</v>
      </c>
      <c r="G4261" s="32" t="str">
        <f>IF(Businesses!G4262="","N/A",Businesses!G4262)</f>
        <v>N/A</v>
      </c>
      <c r="H4261" s="32" t="str">
        <f>IF(Businesses!H4262="","N/A",Businesses!H4262)</f>
        <v>N/A</v>
      </c>
      <c r="I4261" s="32" t="str">
        <f>IF(AND(Businesses!B4262="",Businesses!C4262&lt;&gt;""),0,IF(Businesses!B4262="","N/A",IF(ISNUMBER(Businesses!B4262),Businesses!B4262,0)))</f>
        <v>N/A</v>
      </c>
    </row>
    <row r="4262" spans="2:9">
      <c r="B4262" s="32" t="str">
        <f t="shared" si="133"/>
        <v>N/A</v>
      </c>
      <c r="C4262" s="32" t="str">
        <f>IF(AND(Businesses!D4263="",Businesses!E4263&lt;&gt;""),0,IF(Businesses!D4263="","N/A",IF(ISNUMBER(Businesses!D4263),Businesses!D4263,0)))</f>
        <v>N/A</v>
      </c>
      <c r="D4262" s="32" t="str">
        <f>IF(Businesses!E4263="","N/A",Businesses!E4263)</f>
        <v>N/A</v>
      </c>
      <c r="E4262" s="32" t="str">
        <f>IF(Businesses!F4263="","N/A",Businesses!F4263)</f>
        <v>N/A</v>
      </c>
      <c r="F4262" s="32" t="str">
        <f t="shared" si="132"/>
        <v>N/A</v>
      </c>
      <c r="G4262" s="32" t="str">
        <f>IF(Businesses!G4263="","N/A",Businesses!G4263)</f>
        <v>N/A</v>
      </c>
      <c r="H4262" s="32" t="str">
        <f>IF(Businesses!H4263="","N/A",Businesses!H4263)</f>
        <v>N/A</v>
      </c>
      <c r="I4262" s="32" t="str">
        <f>IF(AND(Businesses!B4263="",Businesses!C4263&lt;&gt;""),0,IF(Businesses!B4263="","N/A",IF(ISNUMBER(Businesses!B4263),Businesses!B4263,0)))</f>
        <v>N/A</v>
      </c>
    </row>
    <row r="4263" spans="2:9">
      <c r="B4263" s="32" t="str">
        <f t="shared" si="133"/>
        <v>N/A</v>
      </c>
      <c r="C4263" s="32" t="str">
        <f>IF(AND(Businesses!D4264="",Businesses!E4264&lt;&gt;""),0,IF(Businesses!D4264="","N/A",IF(ISNUMBER(Businesses!D4264),Businesses!D4264,0)))</f>
        <v>N/A</v>
      </c>
      <c r="D4263" s="32" t="str">
        <f>IF(Businesses!E4264="","N/A",Businesses!E4264)</f>
        <v>N/A</v>
      </c>
      <c r="E4263" s="32" t="str">
        <f>IF(Businesses!F4264="","N/A",Businesses!F4264)</f>
        <v>N/A</v>
      </c>
      <c r="F4263" s="32" t="str">
        <f t="shared" si="132"/>
        <v>N/A</v>
      </c>
      <c r="G4263" s="32" t="str">
        <f>IF(Businesses!G4264="","N/A",Businesses!G4264)</f>
        <v>N/A</v>
      </c>
      <c r="H4263" s="32" t="str">
        <f>IF(Businesses!H4264="","N/A",Businesses!H4264)</f>
        <v>N/A</v>
      </c>
      <c r="I4263" s="32" t="str">
        <f>IF(AND(Businesses!B4264="",Businesses!C4264&lt;&gt;""),0,IF(Businesses!B4264="","N/A",IF(ISNUMBER(Businesses!B4264),Businesses!B4264,0)))</f>
        <v>N/A</v>
      </c>
    </row>
    <row r="4264" spans="2:9">
      <c r="B4264" s="32" t="str">
        <f t="shared" si="133"/>
        <v>N/A</v>
      </c>
      <c r="C4264" s="32" t="str">
        <f>IF(AND(Businesses!D4265="",Businesses!E4265&lt;&gt;""),0,IF(Businesses!D4265="","N/A",IF(ISNUMBER(Businesses!D4265),Businesses!D4265,0)))</f>
        <v>N/A</v>
      </c>
      <c r="D4264" s="32" t="str">
        <f>IF(Businesses!E4265="","N/A",Businesses!E4265)</f>
        <v>N/A</v>
      </c>
      <c r="E4264" s="32" t="str">
        <f>IF(Businesses!F4265="","N/A",Businesses!F4265)</f>
        <v>N/A</v>
      </c>
      <c r="F4264" s="32" t="str">
        <f t="shared" si="132"/>
        <v>N/A</v>
      </c>
      <c r="G4264" s="32" t="str">
        <f>IF(Businesses!G4265="","N/A",Businesses!G4265)</f>
        <v>N/A</v>
      </c>
      <c r="H4264" s="32" t="str">
        <f>IF(Businesses!H4265="","N/A",Businesses!H4265)</f>
        <v>N/A</v>
      </c>
      <c r="I4264" s="32" t="str">
        <f>IF(AND(Businesses!B4265="",Businesses!C4265&lt;&gt;""),0,IF(Businesses!B4265="","N/A",IF(ISNUMBER(Businesses!B4265),Businesses!B4265,0)))</f>
        <v>N/A</v>
      </c>
    </row>
    <row r="4265" spans="2:9">
      <c r="B4265" s="32" t="str">
        <f t="shared" si="133"/>
        <v>N/A</v>
      </c>
      <c r="C4265" s="32" t="str">
        <f>IF(AND(Businesses!D4266="",Businesses!E4266&lt;&gt;""),0,IF(Businesses!D4266="","N/A",IF(ISNUMBER(Businesses!D4266),Businesses!D4266,0)))</f>
        <v>N/A</v>
      </c>
      <c r="D4265" s="32" t="str">
        <f>IF(Businesses!E4266="","N/A",Businesses!E4266)</f>
        <v>N/A</v>
      </c>
      <c r="E4265" s="32" t="str">
        <f>IF(Businesses!F4266="","N/A",Businesses!F4266)</f>
        <v>N/A</v>
      </c>
      <c r="F4265" s="32" t="str">
        <f t="shared" si="132"/>
        <v>N/A</v>
      </c>
      <c r="G4265" s="32" t="str">
        <f>IF(Businesses!G4266="","N/A",Businesses!G4266)</f>
        <v>N/A</v>
      </c>
      <c r="H4265" s="32" t="str">
        <f>IF(Businesses!H4266="","N/A",Businesses!H4266)</f>
        <v>N/A</v>
      </c>
      <c r="I4265" s="32" t="str">
        <f>IF(AND(Businesses!B4266="",Businesses!C4266&lt;&gt;""),0,IF(Businesses!B4266="","N/A",IF(ISNUMBER(Businesses!B4266),Businesses!B4266,0)))</f>
        <v>N/A</v>
      </c>
    </row>
    <row r="4266" spans="2:9">
      <c r="B4266" s="32" t="str">
        <f t="shared" si="133"/>
        <v>N/A</v>
      </c>
      <c r="C4266" s="32" t="str">
        <f>IF(AND(Businesses!D4267="",Businesses!E4267&lt;&gt;""),0,IF(Businesses!D4267="","N/A",IF(ISNUMBER(Businesses!D4267),Businesses!D4267,0)))</f>
        <v>N/A</v>
      </c>
      <c r="D4266" s="32" t="str">
        <f>IF(Businesses!E4267="","N/A",Businesses!E4267)</f>
        <v>N/A</v>
      </c>
      <c r="E4266" s="32" t="str">
        <f>IF(Businesses!F4267="","N/A",Businesses!F4267)</f>
        <v>N/A</v>
      </c>
      <c r="F4266" s="32" t="str">
        <f t="shared" si="132"/>
        <v>N/A</v>
      </c>
      <c r="G4266" s="32" t="str">
        <f>IF(Businesses!G4267="","N/A",Businesses!G4267)</f>
        <v>N/A</v>
      </c>
      <c r="H4266" s="32" t="str">
        <f>IF(Businesses!H4267="","N/A",Businesses!H4267)</f>
        <v>N/A</v>
      </c>
      <c r="I4266" s="32" t="str">
        <f>IF(AND(Businesses!B4267="",Businesses!C4267&lt;&gt;""),0,IF(Businesses!B4267="","N/A",IF(ISNUMBER(Businesses!B4267),Businesses!B4267,0)))</f>
        <v>N/A</v>
      </c>
    </row>
    <row r="4267" spans="2:9">
      <c r="B4267" s="32" t="str">
        <f t="shared" si="133"/>
        <v>N/A</v>
      </c>
      <c r="C4267" s="32" t="str">
        <f>IF(AND(Businesses!D4268="",Businesses!E4268&lt;&gt;""),0,IF(Businesses!D4268="","N/A",IF(ISNUMBER(Businesses!D4268),Businesses!D4268,0)))</f>
        <v>N/A</v>
      </c>
      <c r="D4267" s="32" t="str">
        <f>IF(Businesses!E4268="","N/A",Businesses!E4268)</f>
        <v>N/A</v>
      </c>
      <c r="E4267" s="32" t="str">
        <f>IF(Businesses!F4268="","N/A",Businesses!F4268)</f>
        <v>N/A</v>
      </c>
      <c r="F4267" s="32" t="str">
        <f t="shared" si="132"/>
        <v>N/A</v>
      </c>
      <c r="G4267" s="32" t="str">
        <f>IF(Businesses!G4268="","N/A",Businesses!G4268)</f>
        <v>N/A</v>
      </c>
      <c r="H4267" s="32" t="str">
        <f>IF(Businesses!H4268="","N/A",Businesses!H4268)</f>
        <v>N/A</v>
      </c>
      <c r="I4267" s="32" t="str">
        <f>IF(AND(Businesses!B4268="",Businesses!C4268&lt;&gt;""),0,IF(Businesses!B4268="","N/A",IF(ISNUMBER(Businesses!B4268),Businesses!B4268,0)))</f>
        <v>N/A</v>
      </c>
    </row>
    <row r="4268" spans="2:9">
      <c r="B4268" s="32" t="str">
        <f t="shared" si="133"/>
        <v>N/A</v>
      </c>
      <c r="C4268" s="32" t="str">
        <f>IF(AND(Businesses!D4269="",Businesses!E4269&lt;&gt;""),0,IF(Businesses!D4269="","N/A",IF(ISNUMBER(Businesses!D4269),Businesses!D4269,0)))</f>
        <v>N/A</v>
      </c>
      <c r="D4268" s="32" t="str">
        <f>IF(Businesses!E4269="","N/A",Businesses!E4269)</f>
        <v>N/A</v>
      </c>
      <c r="E4268" s="32" t="str">
        <f>IF(Businesses!F4269="","N/A",Businesses!F4269)</f>
        <v>N/A</v>
      </c>
      <c r="F4268" s="32" t="str">
        <f t="shared" si="132"/>
        <v>N/A</v>
      </c>
      <c r="G4268" s="32" t="str">
        <f>IF(Businesses!G4269="","N/A",Businesses!G4269)</f>
        <v>N/A</v>
      </c>
      <c r="H4268" s="32" t="str">
        <f>IF(Businesses!H4269="","N/A",Businesses!H4269)</f>
        <v>N/A</v>
      </c>
      <c r="I4268" s="32" t="str">
        <f>IF(AND(Businesses!B4269="",Businesses!C4269&lt;&gt;""),0,IF(Businesses!B4269="","N/A",IF(ISNUMBER(Businesses!B4269),Businesses!B4269,0)))</f>
        <v>N/A</v>
      </c>
    </row>
    <row r="4269" spans="2:9">
      <c r="B4269" s="32" t="str">
        <f t="shared" si="133"/>
        <v>N/A</v>
      </c>
      <c r="C4269" s="32" t="str">
        <f>IF(AND(Businesses!D4270="",Businesses!E4270&lt;&gt;""),0,IF(Businesses!D4270="","N/A",IF(ISNUMBER(Businesses!D4270),Businesses!D4270,0)))</f>
        <v>N/A</v>
      </c>
      <c r="D4269" s="32" t="str">
        <f>IF(Businesses!E4270="","N/A",Businesses!E4270)</f>
        <v>N/A</v>
      </c>
      <c r="E4269" s="32" t="str">
        <f>IF(Businesses!F4270="","N/A",Businesses!F4270)</f>
        <v>N/A</v>
      </c>
      <c r="F4269" s="32" t="str">
        <f t="shared" si="132"/>
        <v>N/A</v>
      </c>
      <c r="G4269" s="32" t="str">
        <f>IF(Businesses!G4270="","N/A",Businesses!G4270)</f>
        <v>N/A</v>
      </c>
      <c r="H4269" s="32" t="str">
        <f>IF(Businesses!H4270="","N/A",Businesses!H4270)</f>
        <v>N/A</v>
      </c>
      <c r="I4269" s="32" t="str">
        <f>IF(AND(Businesses!B4270="",Businesses!C4270&lt;&gt;""),0,IF(Businesses!B4270="","N/A",IF(ISNUMBER(Businesses!B4270),Businesses!B4270,0)))</f>
        <v>N/A</v>
      </c>
    </row>
    <row r="4270" spans="2:9">
      <c r="B4270" s="32" t="str">
        <f t="shared" si="133"/>
        <v>N/A</v>
      </c>
      <c r="C4270" s="32" t="str">
        <f>IF(AND(Businesses!D4271="",Businesses!E4271&lt;&gt;""),0,IF(Businesses!D4271="","N/A",IF(ISNUMBER(Businesses!D4271),Businesses!D4271,0)))</f>
        <v>N/A</v>
      </c>
      <c r="D4270" s="32" t="str">
        <f>IF(Businesses!E4271="","N/A",Businesses!E4271)</f>
        <v>N/A</v>
      </c>
      <c r="E4270" s="32" t="str">
        <f>IF(Businesses!F4271="","N/A",Businesses!F4271)</f>
        <v>N/A</v>
      </c>
      <c r="F4270" s="32" t="str">
        <f t="shared" si="132"/>
        <v>N/A</v>
      </c>
      <c r="G4270" s="32" t="str">
        <f>IF(Businesses!G4271="","N/A",Businesses!G4271)</f>
        <v>N/A</v>
      </c>
      <c r="H4270" s="32" t="str">
        <f>IF(Businesses!H4271="","N/A",Businesses!H4271)</f>
        <v>N/A</v>
      </c>
      <c r="I4270" s="32" t="str">
        <f>IF(AND(Businesses!B4271="",Businesses!C4271&lt;&gt;""),0,IF(Businesses!B4271="","N/A",IF(ISNUMBER(Businesses!B4271),Businesses!B4271,0)))</f>
        <v>N/A</v>
      </c>
    </row>
    <row r="4271" spans="2:9">
      <c r="B4271" s="32" t="str">
        <f t="shared" si="133"/>
        <v>N/A</v>
      </c>
      <c r="C4271" s="32" t="str">
        <f>IF(AND(Businesses!D4272="",Businesses!E4272&lt;&gt;""),0,IF(Businesses!D4272="","N/A",IF(ISNUMBER(Businesses!D4272),Businesses!D4272,0)))</f>
        <v>N/A</v>
      </c>
      <c r="D4271" s="32" t="str">
        <f>IF(Businesses!E4272="","N/A",Businesses!E4272)</f>
        <v>N/A</v>
      </c>
      <c r="E4271" s="32" t="str">
        <f>IF(Businesses!F4272="","N/A",Businesses!F4272)</f>
        <v>N/A</v>
      </c>
      <c r="F4271" s="32" t="str">
        <f t="shared" si="132"/>
        <v>N/A</v>
      </c>
      <c r="G4271" s="32" t="str">
        <f>IF(Businesses!G4272="","N/A",Businesses!G4272)</f>
        <v>N/A</v>
      </c>
      <c r="H4271" s="32" t="str">
        <f>IF(Businesses!H4272="","N/A",Businesses!H4272)</f>
        <v>N/A</v>
      </c>
      <c r="I4271" s="32" t="str">
        <f>IF(AND(Businesses!B4272="",Businesses!C4272&lt;&gt;""),0,IF(Businesses!B4272="","N/A",IF(ISNUMBER(Businesses!B4272),Businesses!B4272,0)))</f>
        <v>N/A</v>
      </c>
    </row>
    <row r="4272" spans="2:9">
      <c r="B4272" s="32" t="str">
        <f t="shared" si="133"/>
        <v>N/A</v>
      </c>
      <c r="C4272" s="32" t="str">
        <f>IF(AND(Businesses!D4273="",Businesses!E4273&lt;&gt;""),0,IF(Businesses!D4273="","N/A",IF(ISNUMBER(Businesses!D4273),Businesses!D4273,0)))</f>
        <v>N/A</v>
      </c>
      <c r="D4272" s="32" t="str">
        <f>IF(Businesses!E4273="","N/A",Businesses!E4273)</f>
        <v>N/A</v>
      </c>
      <c r="E4272" s="32" t="str">
        <f>IF(Businesses!F4273="","N/A",Businesses!F4273)</f>
        <v>N/A</v>
      </c>
      <c r="F4272" s="32" t="str">
        <f t="shared" si="132"/>
        <v>N/A</v>
      </c>
      <c r="G4272" s="32" t="str">
        <f>IF(Businesses!G4273="","N/A",Businesses!G4273)</f>
        <v>N/A</v>
      </c>
      <c r="H4272" s="32" t="str">
        <f>IF(Businesses!H4273="","N/A",Businesses!H4273)</f>
        <v>N/A</v>
      </c>
      <c r="I4272" s="32" t="str">
        <f>IF(AND(Businesses!B4273="",Businesses!C4273&lt;&gt;""),0,IF(Businesses!B4273="","N/A",IF(ISNUMBER(Businesses!B4273),Businesses!B4273,0)))</f>
        <v>N/A</v>
      </c>
    </row>
    <row r="4273" spans="2:9">
      <c r="B4273" s="32" t="str">
        <f t="shared" si="133"/>
        <v>N/A</v>
      </c>
      <c r="C4273" s="32" t="str">
        <f>IF(AND(Businesses!D4274="",Businesses!E4274&lt;&gt;""),0,IF(Businesses!D4274="","N/A",IF(ISNUMBER(Businesses!D4274),Businesses!D4274,0)))</f>
        <v>N/A</v>
      </c>
      <c r="D4273" s="32" t="str">
        <f>IF(Businesses!E4274="","N/A",Businesses!E4274)</f>
        <v>N/A</v>
      </c>
      <c r="E4273" s="32" t="str">
        <f>IF(Businesses!F4274="","N/A",Businesses!F4274)</f>
        <v>N/A</v>
      </c>
      <c r="F4273" s="32" t="str">
        <f t="shared" si="132"/>
        <v>N/A</v>
      </c>
      <c r="G4273" s="32" t="str">
        <f>IF(Businesses!G4274="","N/A",Businesses!G4274)</f>
        <v>N/A</v>
      </c>
      <c r="H4273" s="32" t="str">
        <f>IF(Businesses!H4274="","N/A",Businesses!H4274)</f>
        <v>N/A</v>
      </c>
      <c r="I4273" s="32" t="str">
        <f>IF(AND(Businesses!B4274="",Businesses!C4274&lt;&gt;""),0,IF(Businesses!B4274="","N/A",IF(ISNUMBER(Businesses!B4274),Businesses!B4274,0)))</f>
        <v>N/A</v>
      </c>
    </row>
    <row r="4274" spans="2:9">
      <c r="B4274" s="32" t="str">
        <f t="shared" si="133"/>
        <v>N/A</v>
      </c>
      <c r="C4274" s="32" t="str">
        <f>IF(AND(Businesses!D4275="",Businesses!E4275&lt;&gt;""),0,IF(Businesses!D4275="","N/A",IF(ISNUMBER(Businesses!D4275),Businesses!D4275,0)))</f>
        <v>N/A</v>
      </c>
      <c r="D4274" s="32" t="str">
        <f>IF(Businesses!E4275="","N/A",Businesses!E4275)</f>
        <v>N/A</v>
      </c>
      <c r="E4274" s="32" t="str">
        <f>IF(Businesses!F4275="","N/A",Businesses!F4275)</f>
        <v>N/A</v>
      </c>
      <c r="F4274" s="32" t="str">
        <f t="shared" si="132"/>
        <v>N/A</v>
      </c>
      <c r="G4274" s="32" t="str">
        <f>IF(Businesses!G4275="","N/A",Businesses!G4275)</f>
        <v>N/A</v>
      </c>
      <c r="H4274" s="32" t="str">
        <f>IF(Businesses!H4275="","N/A",Businesses!H4275)</f>
        <v>N/A</v>
      </c>
      <c r="I4274" s="32" t="str">
        <f>IF(AND(Businesses!B4275="",Businesses!C4275&lt;&gt;""),0,IF(Businesses!B4275="","N/A",IF(ISNUMBER(Businesses!B4275),Businesses!B4275,0)))</f>
        <v>N/A</v>
      </c>
    </row>
    <row r="4275" spans="2:9">
      <c r="B4275" s="32" t="str">
        <f t="shared" si="133"/>
        <v>N/A</v>
      </c>
      <c r="C4275" s="32" t="str">
        <f>IF(AND(Businesses!D4276="",Businesses!E4276&lt;&gt;""),0,IF(Businesses!D4276="","N/A",IF(ISNUMBER(Businesses!D4276),Businesses!D4276,0)))</f>
        <v>N/A</v>
      </c>
      <c r="D4275" s="32" t="str">
        <f>IF(Businesses!E4276="","N/A",Businesses!E4276)</f>
        <v>N/A</v>
      </c>
      <c r="E4275" s="32" t="str">
        <f>IF(Businesses!F4276="","N/A",Businesses!F4276)</f>
        <v>N/A</v>
      </c>
      <c r="F4275" s="32" t="str">
        <f t="shared" si="132"/>
        <v>N/A</v>
      </c>
      <c r="G4275" s="32" t="str">
        <f>IF(Businesses!G4276="","N/A",Businesses!G4276)</f>
        <v>N/A</v>
      </c>
      <c r="H4275" s="32" t="str">
        <f>IF(Businesses!H4276="","N/A",Businesses!H4276)</f>
        <v>N/A</v>
      </c>
      <c r="I4275" s="32" t="str">
        <f>IF(AND(Businesses!B4276="",Businesses!C4276&lt;&gt;""),0,IF(Businesses!B4276="","N/A",IF(ISNUMBER(Businesses!B4276),Businesses!B4276,0)))</f>
        <v>N/A</v>
      </c>
    </row>
    <row r="4276" spans="2:9">
      <c r="B4276" s="32" t="str">
        <f t="shared" si="133"/>
        <v>N/A</v>
      </c>
      <c r="C4276" s="32" t="str">
        <f>IF(AND(Businesses!D4277="",Businesses!E4277&lt;&gt;""),0,IF(Businesses!D4277="","N/A",IF(ISNUMBER(Businesses!D4277),Businesses!D4277,0)))</f>
        <v>N/A</v>
      </c>
      <c r="D4276" s="32" t="str">
        <f>IF(Businesses!E4277="","N/A",Businesses!E4277)</f>
        <v>N/A</v>
      </c>
      <c r="E4276" s="32" t="str">
        <f>IF(Businesses!F4277="","N/A",Businesses!F4277)</f>
        <v>N/A</v>
      </c>
      <c r="F4276" s="32" t="str">
        <f t="shared" si="132"/>
        <v>N/A</v>
      </c>
      <c r="G4276" s="32" t="str">
        <f>IF(Businesses!G4277="","N/A",Businesses!G4277)</f>
        <v>N/A</v>
      </c>
      <c r="H4276" s="32" t="str">
        <f>IF(Businesses!H4277="","N/A",Businesses!H4277)</f>
        <v>N/A</v>
      </c>
      <c r="I4276" s="32" t="str">
        <f>IF(AND(Businesses!B4277="",Businesses!C4277&lt;&gt;""),0,IF(Businesses!B4277="","N/A",IF(ISNUMBER(Businesses!B4277),Businesses!B4277,0)))</f>
        <v>N/A</v>
      </c>
    </row>
    <row r="4277" spans="2:9">
      <c r="B4277" s="32" t="str">
        <f t="shared" si="133"/>
        <v>N/A</v>
      </c>
      <c r="C4277" s="32" t="str">
        <f>IF(AND(Businesses!D4278="",Businesses!E4278&lt;&gt;""),0,IF(Businesses!D4278="","N/A",IF(ISNUMBER(Businesses!D4278),Businesses!D4278,0)))</f>
        <v>N/A</v>
      </c>
      <c r="D4277" s="32" t="str">
        <f>IF(Businesses!E4278="","N/A",Businesses!E4278)</f>
        <v>N/A</v>
      </c>
      <c r="E4277" s="32" t="str">
        <f>IF(Businesses!F4278="","N/A",Businesses!F4278)</f>
        <v>N/A</v>
      </c>
      <c r="F4277" s="32" t="str">
        <f t="shared" si="132"/>
        <v>N/A</v>
      </c>
      <c r="G4277" s="32" t="str">
        <f>IF(Businesses!G4278="","N/A",Businesses!G4278)</f>
        <v>N/A</v>
      </c>
      <c r="H4277" s="32" t="str">
        <f>IF(Businesses!H4278="","N/A",Businesses!H4278)</f>
        <v>N/A</v>
      </c>
      <c r="I4277" s="32" t="str">
        <f>IF(AND(Businesses!B4278="",Businesses!C4278&lt;&gt;""),0,IF(Businesses!B4278="","N/A",IF(ISNUMBER(Businesses!B4278),Businesses!B4278,0)))</f>
        <v>N/A</v>
      </c>
    </row>
    <row r="4278" spans="2:9">
      <c r="B4278" s="32" t="str">
        <f t="shared" si="133"/>
        <v>N/A</v>
      </c>
      <c r="C4278" s="32" t="str">
        <f>IF(AND(Businesses!D4279="",Businesses!E4279&lt;&gt;""),0,IF(Businesses!D4279="","N/A",IF(ISNUMBER(Businesses!D4279),Businesses!D4279,0)))</f>
        <v>N/A</v>
      </c>
      <c r="D4278" s="32" t="str">
        <f>IF(Businesses!E4279="","N/A",Businesses!E4279)</f>
        <v>N/A</v>
      </c>
      <c r="E4278" s="32" t="str">
        <f>IF(Businesses!F4279="","N/A",Businesses!F4279)</f>
        <v>N/A</v>
      </c>
      <c r="F4278" s="32" t="str">
        <f t="shared" si="132"/>
        <v>N/A</v>
      </c>
      <c r="G4278" s="32" t="str">
        <f>IF(Businesses!G4279="","N/A",Businesses!G4279)</f>
        <v>N/A</v>
      </c>
      <c r="H4278" s="32" t="str">
        <f>IF(Businesses!H4279="","N/A",Businesses!H4279)</f>
        <v>N/A</v>
      </c>
      <c r="I4278" s="32" t="str">
        <f>IF(AND(Businesses!B4279="",Businesses!C4279&lt;&gt;""),0,IF(Businesses!B4279="","N/A",IF(ISNUMBER(Businesses!B4279),Businesses!B4279,0)))</f>
        <v>N/A</v>
      </c>
    </row>
    <row r="4279" spans="2:9">
      <c r="B4279" s="32" t="str">
        <f t="shared" si="133"/>
        <v>N/A</v>
      </c>
      <c r="C4279" s="32" t="str">
        <f>IF(AND(Businesses!D4280="",Businesses!E4280&lt;&gt;""),0,IF(Businesses!D4280="","N/A",IF(ISNUMBER(Businesses!D4280),Businesses!D4280,0)))</f>
        <v>N/A</v>
      </c>
      <c r="D4279" s="32" t="str">
        <f>IF(Businesses!E4280="","N/A",Businesses!E4280)</f>
        <v>N/A</v>
      </c>
      <c r="E4279" s="32" t="str">
        <f>IF(Businesses!F4280="","N/A",Businesses!F4280)</f>
        <v>N/A</v>
      </c>
      <c r="F4279" s="32" t="str">
        <f t="shared" si="132"/>
        <v>N/A</v>
      </c>
      <c r="G4279" s="32" t="str">
        <f>IF(Businesses!G4280="","N/A",Businesses!G4280)</f>
        <v>N/A</v>
      </c>
      <c r="H4279" s="32" t="str">
        <f>IF(Businesses!H4280="","N/A",Businesses!H4280)</f>
        <v>N/A</v>
      </c>
      <c r="I4279" s="32" t="str">
        <f>IF(AND(Businesses!B4280="",Businesses!C4280&lt;&gt;""),0,IF(Businesses!B4280="","N/A",IF(ISNUMBER(Businesses!B4280),Businesses!B4280,0)))</f>
        <v>N/A</v>
      </c>
    </row>
    <row r="4280" spans="2:9">
      <c r="B4280" s="32" t="str">
        <f t="shared" si="133"/>
        <v>N/A</v>
      </c>
      <c r="C4280" s="32" t="str">
        <f>IF(AND(Businesses!D4281="",Businesses!E4281&lt;&gt;""),0,IF(Businesses!D4281="","N/A",IF(ISNUMBER(Businesses!D4281),Businesses!D4281,0)))</f>
        <v>N/A</v>
      </c>
      <c r="D4280" s="32" t="str">
        <f>IF(Businesses!E4281="","N/A",Businesses!E4281)</f>
        <v>N/A</v>
      </c>
      <c r="E4280" s="32" t="str">
        <f>IF(Businesses!F4281="","N/A",Businesses!F4281)</f>
        <v>N/A</v>
      </c>
      <c r="F4280" s="32" t="str">
        <f t="shared" si="132"/>
        <v>N/A</v>
      </c>
      <c r="G4280" s="32" t="str">
        <f>IF(Businesses!G4281="","N/A",Businesses!G4281)</f>
        <v>N/A</v>
      </c>
      <c r="H4280" s="32" t="str">
        <f>IF(Businesses!H4281="","N/A",Businesses!H4281)</f>
        <v>N/A</v>
      </c>
      <c r="I4280" s="32" t="str">
        <f>IF(AND(Businesses!B4281="",Businesses!C4281&lt;&gt;""),0,IF(Businesses!B4281="","N/A",IF(ISNUMBER(Businesses!B4281),Businesses!B4281,0)))</f>
        <v>N/A</v>
      </c>
    </row>
    <row r="4281" spans="2:9">
      <c r="B4281" s="32" t="str">
        <f t="shared" si="133"/>
        <v>N/A</v>
      </c>
      <c r="C4281" s="32" t="str">
        <f>IF(AND(Businesses!D4282="",Businesses!E4282&lt;&gt;""),0,IF(Businesses!D4282="","N/A",IF(ISNUMBER(Businesses!D4282),Businesses!D4282,0)))</f>
        <v>N/A</v>
      </c>
      <c r="D4281" s="32" t="str">
        <f>IF(Businesses!E4282="","N/A",Businesses!E4282)</f>
        <v>N/A</v>
      </c>
      <c r="E4281" s="32" t="str">
        <f>IF(Businesses!F4282="","N/A",Businesses!F4282)</f>
        <v>N/A</v>
      </c>
      <c r="F4281" s="32" t="str">
        <f t="shared" si="132"/>
        <v>N/A</v>
      </c>
      <c r="G4281" s="32" t="str">
        <f>IF(Businesses!G4282="","N/A",Businesses!G4282)</f>
        <v>N/A</v>
      </c>
      <c r="H4281" s="32" t="str">
        <f>IF(Businesses!H4282="","N/A",Businesses!H4282)</f>
        <v>N/A</v>
      </c>
      <c r="I4281" s="32" t="str">
        <f>IF(AND(Businesses!B4282="",Businesses!C4282&lt;&gt;""),0,IF(Businesses!B4282="","N/A",IF(ISNUMBER(Businesses!B4282),Businesses!B4282,0)))</f>
        <v>N/A</v>
      </c>
    </row>
    <row r="4282" spans="2:9">
      <c r="B4282" s="32" t="str">
        <f t="shared" si="133"/>
        <v>N/A</v>
      </c>
      <c r="C4282" s="32" t="str">
        <f>IF(AND(Businesses!D4283="",Businesses!E4283&lt;&gt;""),0,IF(Businesses!D4283="","N/A",IF(ISNUMBER(Businesses!D4283),Businesses!D4283,0)))</f>
        <v>N/A</v>
      </c>
      <c r="D4282" s="32" t="str">
        <f>IF(Businesses!E4283="","N/A",Businesses!E4283)</f>
        <v>N/A</v>
      </c>
      <c r="E4282" s="32" t="str">
        <f>IF(Businesses!F4283="","N/A",Businesses!F4283)</f>
        <v>N/A</v>
      </c>
      <c r="F4282" s="32" t="str">
        <f t="shared" si="132"/>
        <v>N/A</v>
      </c>
      <c r="G4282" s="32" t="str">
        <f>IF(Businesses!G4283="","N/A",Businesses!G4283)</f>
        <v>N/A</v>
      </c>
      <c r="H4282" s="32" t="str">
        <f>IF(Businesses!H4283="","N/A",Businesses!H4283)</f>
        <v>N/A</v>
      </c>
      <c r="I4282" s="32" t="str">
        <f>IF(AND(Businesses!B4283="",Businesses!C4283&lt;&gt;""),0,IF(Businesses!B4283="","N/A",IF(ISNUMBER(Businesses!B4283),Businesses!B4283,0)))</f>
        <v>N/A</v>
      </c>
    </row>
    <row r="4283" spans="2:9">
      <c r="B4283" s="32" t="str">
        <f t="shared" si="133"/>
        <v>N/A</v>
      </c>
      <c r="C4283" s="32" t="str">
        <f>IF(AND(Businesses!D4284="",Businesses!E4284&lt;&gt;""),0,IF(Businesses!D4284="","N/A",IF(ISNUMBER(Businesses!D4284),Businesses!D4284,0)))</f>
        <v>N/A</v>
      </c>
      <c r="D4283" s="32" t="str">
        <f>IF(Businesses!E4284="","N/A",Businesses!E4284)</f>
        <v>N/A</v>
      </c>
      <c r="E4283" s="32" t="str">
        <f>IF(Businesses!F4284="","N/A",Businesses!F4284)</f>
        <v>N/A</v>
      </c>
      <c r="F4283" s="32" t="str">
        <f t="shared" si="132"/>
        <v>N/A</v>
      </c>
      <c r="G4283" s="32" t="str">
        <f>IF(Businesses!G4284="","N/A",Businesses!G4284)</f>
        <v>N/A</v>
      </c>
      <c r="H4283" s="32" t="str">
        <f>IF(Businesses!H4284="","N/A",Businesses!H4284)</f>
        <v>N/A</v>
      </c>
      <c r="I4283" s="32" t="str">
        <f>IF(AND(Businesses!B4284="",Businesses!C4284&lt;&gt;""),0,IF(Businesses!B4284="","N/A",IF(ISNUMBER(Businesses!B4284),Businesses!B4284,0)))</f>
        <v>N/A</v>
      </c>
    </row>
    <row r="4284" spans="2:9">
      <c r="B4284" s="32" t="str">
        <f t="shared" si="133"/>
        <v>N/A</v>
      </c>
      <c r="C4284" s="32" t="str">
        <f>IF(AND(Businesses!D4285="",Businesses!E4285&lt;&gt;""),0,IF(Businesses!D4285="","N/A",IF(ISNUMBER(Businesses!D4285),Businesses!D4285,0)))</f>
        <v>N/A</v>
      </c>
      <c r="D4284" s="32" t="str">
        <f>IF(Businesses!E4285="","N/A",Businesses!E4285)</f>
        <v>N/A</v>
      </c>
      <c r="E4284" s="32" t="str">
        <f>IF(Businesses!F4285="","N/A",Businesses!F4285)</f>
        <v>N/A</v>
      </c>
      <c r="F4284" s="32" t="str">
        <f t="shared" si="132"/>
        <v>N/A</v>
      </c>
      <c r="G4284" s="32" t="str">
        <f>IF(Businesses!G4285="","N/A",Businesses!G4285)</f>
        <v>N/A</v>
      </c>
      <c r="H4284" s="32" t="str">
        <f>IF(Businesses!H4285="","N/A",Businesses!H4285)</f>
        <v>N/A</v>
      </c>
      <c r="I4284" s="32" t="str">
        <f>IF(AND(Businesses!B4285="",Businesses!C4285&lt;&gt;""),0,IF(Businesses!B4285="","N/A",IF(ISNUMBER(Businesses!B4285),Businesses!B4285,0)))</f>
        <v>N/A</v>
      </c>
    </row>
    <row r="4285" spans="2:9">
      <c r="B4285" s="32" t="str">
        <f t="shared" si="133"/>
        <v>N/A</v>
      </c>
      <c r="C4285" s="32" t="str">
        <f>IF(AND(Businesses!D4286="",Businesses!E4286&lt;&gt;""),0,IF(Businesses!D4286="","N/A",IF(ISNUMBER(Businesses!D4286),Businesses!D4286,0)))</f>
        <v>N/A</v>
      </c>
      <c r="D4285" s="32" t="str">
        <f>IF(Businesses!E4286="","N/A",Businesses!E4286)</f>
        <v>N/A</v>
      </c>
      <c r="E4285" s="32" t="str">
        <f>IF(Businesses!F4286="","N/A",Businesses!F4286)</f>
        <v>N/A</v>
      </c>
      <c r="F4285" s="32" t="str">
        <f t="shared" si="132"/>
        <v>N/A</v>
      </c>
      <c r="G4285" s="32" t="str">
        <f>IF(Businesses!G4286="","N/A",Businesses!G4286)</f>
        <v>N/A</v>
      </c>
      <c r="H4285" s="32" t="str">
        <f>IF(Businesses!H4286="","N/A",Businesses!H4286)</f>
        <v>N/A</v>
      </c>
      <c r="I4285" s="32" t="str">
        <f>IF(AND(Businesses!B4286="",Businesses!C4286&lt;&gt;""),0,IF(Businesses!B4286="","N/A",IF(ISNUMBER(Businesses!B4286),Businesses!B4286,0)))</f>
        <v>N/A</v>
      </c>
    </row>
    <row r="4286" spans="2:9">
      <c r="B4286" s="32" t="str">
        <f t="shared" si="133"/>
        <v>N/A</v>
      </c>
      <c r="C4286" s="32" t="str">
        <f>IF(AND(Businesses!D4287="",Businesses!E4287&lt;&gt;""),0,IF(Businesses!D4287="","N/A",IF(ISNUMBER(Businesses!D4287),Businesses!D4287,0)))</f>
        <v>N/A</v>
      </c>
      <c r="D4286" s="32" t="str">
        <f>IF(Businesses!E4287="","N/A",Businesses!E4287)</f>
        <v>N/A</v>
      </c>
      <c r="E4286" s="32" t="str">
        <f>IF(Businesses!F4287="","N/A",Businesses!F4287)</f>
        <v>N/A</v>
      </c>
      <c r="F4286" s="32" t="str">
        <f t="shared" si="132"/>
        <v>N/A</v>
      </c>
      <c r="G4286" s="32" t="str">
        <f>IF(Businesses!G4287="","N/A",Businesses!G4287)</f>
        <v>N/A</v>
      </c>
      <c r="H4286" s="32" t="str">
        <f>IF(Businesses!H4287="","N/A",Businesses!H4287)</f>
        <v>N/A</v>
      </c>
      <c r="I4286" s="32" t="str">
        <f>IF(AND(Businesses!B4287="",Businesses!C4287&lt;&gt;""),0,IF(Businesses!B4287="","N/A",IF(ISNUMBER(Businesses!B4287),Businesses!B4287,0)))</f>
        <v>N/A</v>
      </c>
    </row>
    <row r="4287" spans="2:9">
      <c r="B4287" s="32" t="str">
        <f t="shared" si="133"/>
        <v>N/A</v>
      </c>
      <c r="C4287" s="32" t="str">
        <f>IF(AND(Businesses!D4288="",Businesses!E4288&lt;&gt;""),0,IF(Businesses!D4288="","N/A",IF(ISNUMBER(Businesses!D4288),Businesses!D4288,0)))</f>
        <v>N/A</v>
      </c>
      <c r="D4287" s="32" t="str">
        <f>IF(Businesses!E4288="","N/A",Businesses!E4288)</f>
        <v>N/A</v>
      </c>
      <c r="E4287" s="32" t="str">
        <f>IF(Businesses!F4288="","N/A",Businesses!F4288)</f>
        <v>N/A</v>
      </c>
      <c r="F4287" s="32" t="str">
        <f t="shared" si="132"/>
        <v>N/A</v>
      </c>
      <c r="G4287" s="32" t="str">
        <f>IF(Businesses!G4288="","N/A",Businesses!G4288)</f>
        <v>N/A</v>
      </c>
      <c r="H4287" s="32" t="str">
        <f>IF(Businesses!H4288="","N/A",Businesses!H4288)</f>
        <v>N/A</v>
      </c>
      <c r="I4287" s="32" t="str">
        <f>IF(AND(Businesses!B4288="",Businesses!C4288&lt;&gt;""),0,IF(Businesses!B4288="","N/A",IF(ISNUMBER(Businesses!B4288),Businesses!B4288,0)))</f>
        <v>N/A</v>
      </c>
    </row>
    <row r="4288" spans="2:9">
      <c r="B4288" s="32" t="str">
        <f t="shared" si="133"/>
        <v>N/A</v>
      </c>
      <c r="C4288" s="32" t="str">
        <f>IF(AND(Businesses!D4289="",Businesses!E4289&lt;&gt;""),0,IF(Businesses!D4289="","N/A",IF(ISNUMBER(Businesses!D4289),Businesses!D4289,0)))</f>
        <v>N/A</v>
      </c>
      <c r="D4288" s="32" t="str">
        <f>IF(Businesses!E4289="","N/A",Businesses!E4289)</f>
        <v>N/A</v>
      </c>
      <c r="E4288" s="32" t="str">
        <f>IF(Businesses!F4289="","N/A",Businesses!F4289)</f>
        <v>N/A</v>
      </c>
      <c r="F4288" s="32" t="str">
        <f t="shared" si="132"/>
        <v>N/A</v>
      </c>
      <c r="G4288" s="32" t="str">
        <f>IF(Businesses!G4289="","N/A",Businesses!G4289)</f>
        <v>N/A</v>
      </c>
      <c r="H4288" s="32" t="str">
        <f>IF(Businesses!H4289="","N/A",Businesses!H4289)</f>
        <v>N/A</v>
      </c>
      <c r="I4288" s="32" t="str">
        <f>IF(AND(Businesses!B4289="",Businesses!C4289&lt;&gt;""),0,IF(Businesses!B4289="","N/A",IF(ISNUMBER(Businesses!B4289),Businesses!B4289,0)))</f>
        <v>N/A</v>
      </c>
    </row>
    <row r="4289" spans="2:9">
      <c r="B4289" s="32" t="str">
        <f t="shared" si="133"/>
        <v>N/A</v>
      </c>
      <c r="C4289" s="32" t="str">
        <f>IF(AND(Businesses!D4290="",Businesses!E4290&lt;&gt;""),0,IF(Businesses!D4290="","N/A",IF(ISNUMBER(Businesses!D4290),Businesses!D4290,0)))</f>
        <v>N/A</v>
      </c>
      <c r="D4289" s="32" t="str">
        <f>IF(Businesses!E4290="","N/A",Businesses!E4290)</f>
        <v>N/A</v>
      </c>
      <c r="E4289" s="32" t="str">
        <f>IF(Businesses!F4290="","N/A",Businesses!F4290)</f>
        <v>N/A</v>
      </c>
      <c r="F4289" s="32" t="str">
        <f t="shared" si="132"/>
        <v>N/A</v>
      </c>
      <c r="G4289" s="32" t="str">
        <f>IF(Businesses!G4290="","N/A",Businesses!G4290)</f>
        <v>N/A</v>
      </c>
      <c r="H4289" s="32" t="str">
        <f>IF(Businesses!H4290="","N/A",Businesses!H4290)</f>
        <v>N/A</v>
      </c>
      <c r="I4289" s="32" t="str">
        <f>IF(AND(Businesses!B4290="",Businesses!C4290&lt;&gt;""),0,IF(Businesses!B4290="","N/A",IF(ISNUMBER(Businesses!B4290),Businesses!B4290,0)))</f>
        <v>N/A</v>
      </c>
    </row>
    <row r="4290" spans="2:9">
      <c r="B4290" s="32" t="str">
        <f t="shared" si="133"/>
        <v>N/A</v>
      </c>
      <c r="C4290" s="32" t="str">
        <f>IF(AND(Businesses!D4291="",Businesses!E4291&lt;&gt;""),0,IF(Businesses!D4291="","N/A",IF(ISNUMBER(Businesses!D4291),Businesses!D4291,0)))</f>
        <v>N/A</v>
      </c>
      <c r="D4290" s="32" t="str">
        <f>IF(Businesses!E4291="","N/A",Businesses!E4291)</f>
        <v>N/A</v>
      </c>
      <c r="E4290" s="32" t="str">
        <f>IF(Businesses!F4291="","N/A",Businesses!F4291)</f>
        <v>N/A</v>
      </c>
      <c r="F4290" s="32" t="str">
        <f t="shared" ref="F4290:F4353" si="134">IF(B4290="N/A","N/A",UPPER(TRIM(ProbuildName)))</f>
        <v>N/A</v>
      </c>
      <c r="G4290" s="32" t="str">
        <f>IF(Businesses!G4291="","N/A",Businesses!G4291)</f>
        <v>N/A</v>
      </c>
      <c r="H4290" s="32" t="str">
        <f>IF(Businesses!H4291="","N/A",Businesses!H4291)</f>
        <v>N/A</v>
      </c>
      <c r="I4290" s="32" t="str">
        <f>IF(AND(Businesses!B4291="",Businesses!C4291&lt;&gt;""),0,IF(Businesses!B4291="","N/A",IF(ISNUMBER(Businesses!B4291),Businesses!B4291,0)))</f>
        <v>N/A</v>
      </c>
    </row>
    <row r="4291" spans="2:9">
      <c r="B4291" s="32" t="str">
        <f t="shared" ref="B4291:B4354" si="135">IF(I4291="N/A","N/A","")</f>
        <v>N/A</v>
      </c>
      <c r="C4291" s="32" t="str">
        <f>IF(AND(Businesses!D4292="",Businesses!E4292&lt;&gt;""),0,IF(Businesses!D4292="","N/A",IF(ISNUMBER(Businesses!D4292),Businesses!D4292,0)))</f>
        <v>N/A</v>
      </c>
      <c r="D4291" s="32" t="str">
        <f>IF(Businesses!E4292="","N/A",Businesses!E4292)</f>
        <v>N/A</v>
      </c>
      <c r="E4291" s="32" t="str">
        <f>IF(Businesses!F4292="","N/A",Businesses!F4292)</f>
        <v>N/A</v>
      </c>
      <c r="F4291" s="32" t="str">
        <f t="shared" si="134"/>
        <v>N/A</v>
      </c>
      <c r="G4291" s="32" t="str">
        <f>IF(Businesses!G4292="","N/A",Businesses!G4292)</f>
        <v>N/A</v>
      </c>
      <c r="H4291" s="32" t="str">
        <f>IF(Businesses!H4292="","N/A",Businesses!H4292)</f>
        <v>N/A</v>
      </c>
      <c r="I4291" s="32" t="str">
        <f>IF(AND(Businesses!B4292="",Businesses!C4292&lt;&gt;""),0,IF(Businesses!B4292="","N/A",IF(ISNUMBER(Businesses!B4292),Businesses!B4292,0)))</f>
        <v>N/A</v>
      </c>
    </row>
    <row r="4292" spans="2:9">
      <c r="B4292" s="32" t="str">
        <f t="shared" si="135"/>
        <v>N/A</v>
      </c>
      <c r="C4292" s="32" t="str">
        <f>IF(AND(Businesses!D4293="",Businesses!E4293&lt;&gt;""),0,IF(Businesses!D4293="","N/A",IF(ISNUMBER(Businesses!D4293),Businesses!D4293,0)))</f>
        <v>N/A</v>
      </c>
      <c r="D4292" s="32" t="str">
        <f>IF(Businesses!E4293="","N/A",Businesses!E4293)</f>
        <v>N/A</v>
      </c>
      <c r="E4292" s="32" t="str">
        <f>IF(Businesses!F4293="","N/A",Businesses!F4293)</f>
        <v>N/A</v>
      </c>
      <c r="F4292" s="32" t="str">
        <f t="shared" si="134"/>
        <v>N/A</v>
      </c>
      <c r="G4292" s="32" t="str">
        <f>IF(Businesses!G4293="","N/A",Businesses!G4293)</f>
        <v>N/A</v>
      </c>
      <c r="H4292" s="32" t="str">
        <f>IF(Businesses!H4293="","N/A",Businesses!H4293)</f>
        <v>N/A</v>
      </c>
      <c r="I4292" s="32" t="str">
        <f>IF(AND(Businesses!B4293="",Businesses!C4293&lt;&gt;""),0,IF(Businesses!B4293="","N/A",IF(ISNUMBER(Businesses!B4293),Businesses!B4293,0)))</f>
        <v>N/A</v>
      </c>
    </row>
    <row r="4293" spans="2:9">
      <c r="B4293" s="32" t="str">
        <f t="shared" si="135"/>
        <v>N/A</v>
      </c>
      <c r="C4293" s="32" t="str">
        <f>IF(AND(Businesses!D4294="",Businesses!E4294&lt;&gt;""),0,IF(Businesses!D4294="","N/A",IF(ISNUMBER(Businesses!D4294),Businesses!D4294,0)))</f>
        <v>N/A</v>
      </c>
      <c r="D4293" s="32" t="str">
        <f>IF(Businesses!E4294="","N/A",Businesses!E4294)</f>
        <v>N/A</v>
      </c>
      <c r="E4293" s="32" t="str">
        <f>IF(Businesses!F4294="","N/A",Businesses!F4294)</f>
        <v>N/A</v>
      </c>
      <c r="F4293" s="32" t="str">
        <f t="shared" si="134"/>
        <v>N/A</v>
      </c>
      <c r="G4293" s="32" t="str">
        <f>IF(Businesses!G4294="","N/A",Businesses!G4294)</f>
        <v>N/A</v>
      </c>
      <c r="H4293" s="32" t="str">
        <f>IF(Businesses!H4294="","N/A",Businesses!H4294)</f>
        <v>N/A</v>
      </c>
      <c r="I4293" s="32" t="str">
        <f>IF(AND(Businesses!B4294="",Businesses!C4294&lt;&gt;""),0,IF(Businesses!B4294="","N/A",IF(ISNUMBER(Businesses!B4294),Businesses!B4294,0)))</f>
        <v>N/A</v>
      </c>
    </row>
    <row r="4294" spans="2:9">
      <c r="B4294" s="32" t="str">
        <f t="shared" si="135"/>
        <v>N/A</v>
      </c>
      <c r="C4294" s="32" t="str">
        <f>IF(AND(Businesses!D4295="",Businesses!E4295&lt;&gt;""),0,IF(Businesses!D4295="","N/A",IF(ISNUMBER(Businesses!D4295),Businesses!D4295,0)))</f>
        <v>N/A</v>
      </c>
      <c r="D4294" s="32" t="str">
        <f>IF(Businesses!E4295="","N/A",Businesses!E4295)</f>
        <v>N/A</v>
      </c>
      <c r="E4294" s="32" t="str">
        <f>IF(Businesses!F4295="","N/A",Businesses!F4295)</f>
        <v>N/A</v>
      </c>
      <c r="F4294" s="32" t="str">
        <f t="shared" si="134"/>
        <v>N/A</v>
      </c>
      <c r="G4294" s="32" t="str">
        <f>IF(Businesses!G4295="","N/A",Businesses!G4295)</f>
        <v>N/A</v>
      </c>
      <c r="H4294" s="32" t="str">
        <f>IF(Businesses!H4295="","N/A",Businesses!H4295)</f>
        <v>N/A</v>
      </c>
      <c r="I4294" s="32" t="str">
        <f>IF(AND(Businesses!B4295="",Businesses!C4295&lt;&gt;""),0,IF(Businesses!B4295="","N/A",IF(ISNUMBER(Businesses!B4295),Businesses!B4295,0)))</f>
        <v>N/A</v>
      </c>
    </row>
    <row r="4295" spans="2:9">
      <c r="B4295" s="32" t="str">
        <f t="shared" si="135"/>
        <v>N/A</v>
      </c>
      <c r="C4295" s="32" t="str">
        <f>IF(AND(Businesses!D4296="",Businesses!E4296&lt;&gt;""),0,IF(Businesses!D4296="","N/A",IF(ISNUMBER(Businesses!D4296),Businesses!D4296,0)))</f>
        <v>N/A</v>
      </c>
      <c r="D4295" s="32" t="str">
        <f>IF(Businesses!E4296="","N/A",Businesses!E4296)</f>
        <v>N/A</v>
      </c>
      <c r="E4295" s="32" t="str">
        <f>IF(Businesses!F4296="","N/A",Businesses!F4296)</f>
        <v>N/A</v>
      </c>
      <c r="F4295" s="32" t="str">
        <f t="shared" si="134"/>
        <v>N/A</v>
      </c>
      <c r="G4295" s="32" t="str">
        <f>IF(Businesses!G4296="","N/A",Businesses!G4296)</f>
        <v>N/A</v>
      </c>
      <c r="H4295" s="32" t="str">
        <f>IF(Businesses!H4296="","N/A",Businesses!H4296)</f>
        <v>N/A</v>
      </c>
      <c r="I4295" s="32" t="str">
        <f>IF(AND(Businesses!B4296="",Businesses!C4296&lt;&gt;""),0,IF(Businesses!B4296="","N/A",IF(ISNUMBER(Businesses!B4296),Businesses!B4296,0)))</f>
        <v>N/A</v>
      </c>
    </row>
    <row r="4296" spans="2:9">
      <c r="B4296" s="32" t="str">
        <f t="shared" si="135"/>
        <v>N/A</v>
      </c>
      <c r="C4296" s="32" t="str">
        <f>IF(AND(Businesses!D4297="",Businesses!E4297&lt;&gt;""),0,IF(Businesses!D4297="","N/A",IF(ISNUMBER(Businesses!D4297),Businesses!D4297,0)))</f>
        <v>N/A</v>
      </c>
      <c r="D4296" s="32" t="str">
        <f>IF(Businesses!E4297="","N/A",Businesses!E4297)</f>
        <v>N/A</v>
      </c>
      <c r="E4296" s="32" t="str">
        <f>IF(Businesses!F4297="","N/A",Businesses!F4297)</f>
        <v>N/A</v>
      </c>
      <c r="F4296" s="32" t="str">
        <f t="shared" si="134"/>
        <v>N/A</v>
      </c>
      <c r="G4296" s="32" t="str">
        <f>IF(Businesses!G4297="","N/A",Businesses!G4297)</f>
        <v>N/A</v>
      </c>
      <c r="H4296" s="32" t="str">
        <f>IF(Businesses!H4297="","N/A",Businesses!H4297)</f>
        <v>N/A</v>
      </c>
      <c r="I4296" s="32" t="str">
        <f>IF(AND(Businesses!B4297="",Businesses!C4297&lt;&gt;""),0,IF(Businesses!B4297="","N/A",IF(ISNUMBER(Businesses!B4297),Businesses!B4297,0)))</f>
        <v>N/A</v>
      </c>
    </row>
    <row r="4297" spans="2:9">
      <c r="B4297" s="32" t="str">
        <f t="shared" si="135"/>
        <v>N/A</v>
      </c>
      <c r="C4297" s="32" t="str">
        <f>IF(AND(Businesses!D4298="",Businesses!E4298&lt;&gt;""),0,IF(Businesses!D4298="","N/A",IF(ISNUMBER(Businesses!D4298),Businesses!D4298,0)))</f>
        <v>N/A</v>
      </c>
      <c r="D4297" s="32" t="str">
        <f>IF(Businesses!E4298="","N/A",Businesses!E4298)</f>
        <v>N/A</v>
      </c>
      <c r="E4297" s="32" t="str">
        <f>IF(Businesses!F4298="","N/A",Businesses!F4298)</f>
        <v>N/A</v>
      </c>
      <c r="F4297" s="32" t="str">
        <f t="shared" si="134"/>
        <v>N/A</v>
      </c>
      <c r="G4297" s="32" t="str">
        <f>IF(Businesses!G4298="","N/A",Businesses!G4298)</f>
        <v>N/A</v>
      </c>
      <c r="H4297" s="32" t="str">
        <f>IF(Businesses!H4298="","N/A",Businesses!H4298)</f>
        <v>N/A</v>
      </c>
      <c r="I4297" s="32" t="str">
        <f>IF(AND(Businesses!B4298="",Businesses!C4298&lt;&gt;""),0,IF(Businesses!B4298="","N/A",IF(ISNUMBER(Businesses!B4298),Businesses!B4298,0)))</f>
        <v>N/A</v>
      </c>
    </row>
    <row r="4298" spans="2:9">
      <c r="B4298" s="32" t="str">
        <f t="shared" si="135"/>
        <v>N/A</v>
      </c>
      <c r="C4298" s="32" t="str">
        <f>IF(AND(Businesses!D4299="",Businesses!E4299&lt;&gt;""),0,IF(Businesses!D4299="","N/A",IF(ISNUMBER(Businesses!D4299),Businesses!D4299,0)))</f>
        <v>N/A</v>
      </c>
      <c r="D4298" s="32" t="str">
        <f>IF(Businesses!E4299="","N/A",Businesses!E4299)</f>
        <v>N/A</v>
      </c>
      <c r="E4298" s="32" t="str">
        <f>IF(Businesses!F4299="","N/A",Businesses!F4299)</f>
        <v>N/A</v>
      </c>
      <c r="F4298" s="32" t="str">
        <f t="shared" si="134"/>
        <v>N/A</v>
      </c>
      <c r="G4298" s="32" t="str">
        <f>IF(Businesses!G4299="","N/A",Businesses!G4299)</f>
        <v>N/A</v>
      </c>
      <c r="H4298" s="32" t="str">
        <f>IF(Businesses!H4299="","N/A",Businesses!H4299)</f>
        <v>N/A</v>
      </c>
      <c r="I4298" s="32" t="str">
        <f>IF(AND(Businesses!B4299="",Businesses!C4299&lt;&gt;""),0,IF(Businesses!B4299="","N/A",IF(ISNUMBER(Businesses!B4299),Businesses!B4299,0)))</f>
        <v>N/A</v>
      </c>
    </row>
    <row r="4299" spans="2:9">
      <c r="B4299" s="32" t="str">
        <f t="shared" si="135"/>
        <v>N/A</v>
      </c>
      <c r="C4299" s="32" t="str">
        <f>IF(AND(Businesses!D4300="",Businesses!E4300&lt;&gt;""),0,IF(Businesses!D4300="","N/A",IF(ISNUMBER(Businesses!D4300),Businesses!D4300,0)))</f>
        <v>N/A</v>
      </c>
      <c r="D4299" s="32" t="str">
        <f>IF(Businesses!E4300="","N/A",Businesses!E4300)</f>
        <v>N/A</v>
      </c>
      <c r="E4299" s="32" t="str">
        <f>IF(Businesses!F4300="","N/A",Businesses!F4300)</f>
        <v>N/A</v>
      </c>
      <c r="F4299" s="32" t="str">
        <f t="shared" si="134"/>
        <v>N/A</v>
      </c>
      <c r="G4299" s="32" t="str">
        <f>IF(Businesses!G4300="","N/A",Businesses!G4300)</f>
        <v>N/A</v>
      </c>
      <c r="H4299" s="32" t="str">
        <f>IF(Businesses!H4300="","N/A",Businesses!H4300)</f>
        <v>N/A</v>
      </c>
      <c r="I4299" s="32" t="str">
        <f>IF(AND(Businesses!B4300="",Businesses!C4300&lt;&gt;""),0,IF(Businesses!B4300="","N/A",IF(ISNUMBER(Businesses!B4300),Businesses!B4300,0)))</f>
        <v>N/A</v>
      </c>
    </row>
    <row r="4300" spans="2:9">
      <c r="B4300" s="32" t="str">
        <f t="shared" si="135"/>
        <v>N/A</v>
      </c>
      <c r="C4300" s="32" t="str">
        <f>IF(AND(Businesses!D4301="",Businesses!E4301&lt;&gt;""),0,IF(Businesses!D4301="","N/A",IF(ISNUMBER(Businesses!D4301),Businesses!D4301,0)))</f>
        <v>N/A</v>
      </c>
      <c r="D4300" s="32" t="str">
        <f>IF(Businesses!E4301="","N/A",Businesses!E4301)</f>
        <v>N/A</v>
      </c>
      <c r="E4300" s="32" t="str">
        <f>IF(Businesses!F4301="","N/A",Businesses!F4301)</f>
        <v>N/A</v>
      </c>
      <c r="F4300" s="32" t="str">
        <f t="shared" si="134"/>
        <v>N/A</v>
      </c>
      <c r="G4300" s="32" t="str">
        <f>IF(Businesses!G4301="","N/A",Businesses!G4301)</f>
        <v>N/A</v>
      </c>
      <c r="H4300" s="32" t="str">
        <f>IF(Businesses!H4301="","N/A",Businesses!H4301)</f>
        <v>N/A</v>
      </c>
      <c r="I4300" s="32" t="str">
        <f>IF(AND(Businesses!B4301="",Businesses!C4301&lt;&gt;""),0,IF(Businesses!B4301="","N/A",IF(ISNUMBER(Businesses!B4301),Businesses!B4301,0)))</f>
        <v>N/A</v>
      </c>
    </row>
    <row r="4301" spans="2:9">
      <c r="B4301" s="32" t="str">
        <f t="shared" si="135"/>
        <v>N/A</v>
      </c>
      <c r="C4301" s="32" t="str">
        <f>IF(AND(Businesses!D4302="",Businesses!E4302&lt;&gt;""),0,IF(Businesses!D4302="","N/A",IF(ISNUMBER(Businesses!D4302),Businesses!D4302,0)))</f>
        <v>N/A</v>
      </c>
      <c r="D4301" s="32" t="str">
        <f>IF(Businesses!E4302="","N/A",Businesses!E4302)</f>
        <v>N/A</v>
      </c>
      <c r="E4301" s="32" t="str">
        <f>IF(Businesses!F4302="","N/A",Businesses!F4302)</f>
        <v>N/A</v>
      </c>
      <c r="F4301" s="32" t="str">
        <f t="shared" si="134"/>
        <v>N/A</v>
      </c>
      <c r="G4301" s="32" t="str">
        <f>IF(Businesses!G4302="","N/A",Businesses!G4302)</f>
        <v>N/A</v>
      </c>
      <c r="H4301" s="32" t="str">
        <f>IF(Businesses!H4302="","N/A",Businesses!H4302)</f>
        <v>N/A</v>
      </c>
      <c r="I4301" s="32" t="str">
        <f>IF(AND(Businesses!B4302="",Businesses!C4302&lt;&gt;""),0,IF(Businesses!B4302="","N/A",IF(ISNUMBER(Businesses!B4302),Businesses!B4302,0)))</f>
        <v>N/A</v>
      </c>
    </row>
    <row r="4302" spans="2:9">
      <c r="B4302" s="32" t="str">
        <f t="shared" si="135"/>
        <v>N/A</v>
      </c>
      <c r="C4302" s="32" t="str">
        <f>IF(AND(Businesses!D4303="",Businesses!E4303&lt;&gt;""),0,IF(Businesses!D4303="","N/A",IF(ISNUMBER(Businesses!D4303),Businesses!D4303,0)))</f>
        <v>N/A</v>
      </c>
      <c r="D4302" s="32" t="str">
        <f>IF(Businesses!E4303="","N/A",Businesses!E4303)</f>
        <v>N/A</v>
      </c>
      <c r="E4302" s="32" t="str">
        <f>IF(Businesses!F4303="","N/A",Businesses!F4303)</f>
        <v>N/A</v>
      </c>
      <c r="F4302" s="32" t="str">
        <f t="shared" si="134"/>
        <v>N/A</v>
      </c>
      <c r="G4302" s="32" t="str">
        <f>IF(Businesses!G4303="","N/A",Businesses!G4303)</f>
        <v>N/A</v>
      </c>
      <c r="H4302" s="32" t="str">
        <f>IF(Businesses!H4303="","N/A",Businesses!H4303)</f>
        <v>N/A</v>
      </c>
      <c r="I4302" s="32" t="str">
        <f>IF(AND(Businesses!B4303="",Businesses!C4303&lt;&gt;""),0,IF(Businesses!B4303="","N/A",IF(ISNUMBER(Businesses!B4303),Businesses!B4303,0)))</f>
        <v>N/A</v>
      </c>
    </row>
    <row r="4303" spans="2:9">
      <c r="B4303" s="32" t="str">
        <f t="shared" si="135"/>
        <v>N/A</v>
      </c>
      <c r="C4303" s="32" t="str">
        <f>IF(AND(Businesses!D4304="",Businesses!E4304&lt;&gt;""),0,IF(Businesses!D4304="","N/A",IF(ISNUMBER(Businesses!D4304),Businesses!D4304,0)))</f>
        <v>N/A</v>
      </c>
      <c r="D4303" s="32" t="str">
        <f>IF(Businesses!E4304="","N/A",Businesses!E4304)</f>
        <v>N/A</v>
      </c>
      <c r="E4303" s="32" t="str">
        <f>IF(Businesses!F4304="","N/A",Businesses!F4304)</f>
        <v>N/A</v>
      </c>
      <c r="F4303" s="32" t="str">
        <f t="shared" si="134"/>
        <v>N/A</v>
      </c>
      <c r="G4303" s="32" t="str">
        <f>IF(Businesses!G4304="","N/A",Businesses!G4304)</f>
        <v>N/A</v>
      </c>
      <c r="H4303" s="32" t="str">
        <f>IF(Businesses!H4304="","N/A",Businesses!H4304)</f>
        <v>N/A</v>
      </c>
      <c r="I4303" s="32" t="str">
        <f>IF(AND(Businesses!B4304="",Businesses!C4304&lt;&gt;""),0,IF(Businesses!B4304="","N/A",IF(ISNUMBER(Businesses!B4304),Businesses!B4304,0)))</f>
        <v>N/A</v>
      </c>
    </row>
    <row r="4304" spans="2:9">
      <c r="B4304" s="32" t="str">
        <f t="shared" si="135"/>
        <v>N/A</v>
      </c>
      <c r="C4304" s="32" t="str">
        <f>IF(AND(Businesses!D4305="",Businesses!E4305&lt;&gt;""),0,IF(Businesses!D4305="","N/A",IF(ISNUMBER(Businesses!D4305),Businesses!D4305,0)))</f>
        <v>N/A</v>
      </c>
      <c r="D4304" s="32" t="str">
        <f>IF(Businesses!E4305="","N/A",Businesses!E4305)</f>
        <v>N/A</v>
      </c>
      <c r="E4304" s="32" t="str">
        <f>IF(Businesses!F4305="","N/A",Businesses!F4305)</f>
        <v>N/A</v>
      </c>
      <c r="F4304" s="32" t="str">
        <f t="shared" si="134"/>
        <v>N/A</v>
      </c>
      <c r="G4304" s="32" t="str">
        <f>IF(Businesses!G4305="","N/A",Businesses!G4305)</f>
        <v>N/A</v>
      </c>
      <c r="H4304" s="32" t="str">
        <f>IF(Businesses!H4305="","N/A",Businesses!H4305)</f>
        <v>N/A</v>
      </c>
      <c r="I4304" s="32" t="str">
        <f>IF(AND(Businesses!B4305="",Businesses!C4305&lt;&gt;""),0,IF(Businesses!B4305="","N/A",IF(ISNUMBER(Businesses!B4305),Businesses!B4305,0)))</f>
        <v>N/A</v>
      </c>
    </row>
    <row r="4305" spans="2:9">
      <c r="B4305" s="32" t="str">
        <f t="shared" si="135"/>
        <v>N/A</v>
      </c>
      <c r="C4305" s="32" t="str">
        <f>IF(AND(Businesses!D4306="",Businesses!E4306&lt;&gt;""),0,IF(Businesses!D4306="","N/A",IF(ISNUMBER(Businesses!D4306),Businesses!D4306,0)))</f>
        <v>N/A</v>
      </c>
      <c r="D4305" s="32" t="str">
        <f>IF(Businesses!E4306="","N/A",Businesses!E4306)</f>
        <v>N/A</v>
      </c>
      <c r="E4305" s="32" t="str">
        <f>IF(Businesses!F4306="","N/A",Businesses!F4306)</f>
        <v>N/A</v>
      </c>
      <c r="F4305" s="32" t="str">
        <f t="shared" si="134"/>
        <v>N/A</v>
      </c>
      <c r="G4305" s="32" t="str">
        <f>IF(Businesses!G4306="","N/A",Businesses!G4306)</f>
        <v>N/A</v>
      </c>
      <c r="H4305" s="32" t="str">
        <f>IF(Businesses!H4306="","N/A",Businesses!H4306)</f>
        <v>N/A</v>
      </c>
      <c r="I4305" s="32" t="str">
        <f>IF(AND(Businesses!B4306="",Businesses!C4306&lt;&gt;""),0,IF(Businesses!B4306="","N/A",IF(ISNUMBER(Businesses!B4306),Businesses!B4306,0)))</f>
        <v>N/A</v>
      </c>
    </row>
    <row r="4306" spans="2:9">
      <c r="B4306" s="32" t="str">
        <f t="shared" si="135"/>
        <v>N/A</v>
      </c>
      <c r="C4306" s="32" t="str">
        <f>IF(AND(Businesses!D4307="",Businesses!E4307&lt;&gt;""),0,IF(Businesses!D4307="","N/A",IF(ISNUMBER(Businesses!D4307),Businesses!D4307,0)))</f>
        <v>N/A</v>
      </c>
      <c r="D4306" s="32" t="str">
        <f>IF(Businesses!E4307="","N/A",Businesses!E4307)</f>
        <v>N/A</v>
      </c>
      <c r="E4306" s="32" t="str">
        <f>IF(Businesses!F4307="","N/A",Businesses!F4307)</f>
        <v>N/A</v>
      </c>
      <c r="F4306" s="32" t="str">
        <f t="shared" si="134"/>
        <v>N/A</v>
      </c>
      <c r="G4306" s="32" t="str">
        <f>IF(Businesses!G4307="","N/A",Businesses!G4307)</f>
        <v>N/A</v>
      </c>
      <c r="H4306" s="32" t="str">
        <f>IF(Businesses!H4307="","N/A",Businesses!H4307)</f>
        <v>N/A</v>
      </c>
      <c r="I4306" s="32" t="str">
        <f>IF(AND(Businesses!B4307="",Businesses!C4307&lt;&gt;""),0,IF(Businesses!B4307="","N/A",IF(ISNUMBER(Businesses!B4307),Businesses!B4307,0)))</f>
        <v>N/A</v>
      </c>
    </row>
    <row r="4307" spans="2:9">
      <c r="B4307" s="32" t="str">
        <f t="shared" si="135"/>
        <v>N/A</v>
      </c>
      <c r="C4307" s="32" t="str">
        <f>IF(AND(Businesses!D4308="",Businesses!E4308&lt;&gt;""),0,IF(Businesses!D4308="","N/A",IF(ISNUMBER(Businesses!D4308),Businesses!D4308,0)))</f>
        <v>N/A</v>
      </c>
      <c r="D4307" s="32" t="str">
        <f>IF(Businesses!E4308="","N/A",Businesses!E4308)</f>
        <v>N/A</v>
      </c>
      <c r="E4307" s="32" t="str">
        <f>IF(Businesses!F4308="","N/A",Businesses!F4308)</f>
        <v>N/A</v>
      </c>
      <c r="F4307" s="32" t="str">
        <f t="shared" si="134"/>
        <v>N/A</v>
      </c>
      <c r="G4307" s="32" t="str">
        <f>IF(Businesses!G4308="","N/A",Businesses!G4308)</f>
        <v>N/A</v>
      </c>
      <c r="H4307" s="32" t="str">
        <f>IF(Businesses!H4308="","N/A",Businesses!H4308)</f>
        <v>N/A</v>
      </c>
      <c r="I4307" s="32" t="str">
        <f>IF(AND(Businesses!B4308="",Businesses!C4308&lt;&gt;""),0,IF(Businesses!B4308="","N/A",IF(ISNUMBER(Businesses!B4308),Businesses!B4308,0)))</f>
        <v>N/A</v>
      </c>
    </row>
    <row r="4308" spans="2:9">
      <c r="B4308" s="32" t="str">
        <f t="shared" si="135"/>
        <v>N/A</v>
      </c>
      <c r="C4308" s="32" t="str">
        <f>IF(AND(Businesses!D4309="",Businesses!E4309&lt;&gt;""),0,IF(Businesses!D4309="","N/A",IF(ISNUMBER(Businesses!D4309),Businesses!D4309,0)))</f>
        <v>N/A</v>
      </c>
      <c r="D4308" s="32" t="str">
        <f>IF(Businesses!E4309="","N/A",Businesses!E4309)</f>
        <v>N/A</v>
      </c>
      <c r="E4308" s="32" t="str">
        <f>IF(Businesses!F4309="","N/A",Businesses!F4309)</f>
        <v>N/A</v>
      </c>
      <c r="F4308" s="32" t="str">
        <f t="shared" si="134"/>
        <v>N/A</v>
      </c>
      <c r="G4308" s="32" t="str">
        <f>IF(Businesses!G4309="","N/A",Businesses!G4309)</f>
        <v>N/A</v>
      </c>
      <c r="H4308" s="32" t="str">
        <f>IF(Businesses!H4309="","N/A",Businesses!H4309)</f>
        <v>N/A</v>
      </c>
      <c r="I4308" s="32" t="str">
        <f>IF(AND(Businesses!B4309="",Businesses!C4309&lt;&gt;""),0,IF(Businesses!B4309="","N/A",IF(ISNUMBER(Businesses!B4309),Businesses!B4309,0)))</f>
        <v>N/A</v>
      </c>
    </row>
    <row r="4309" spans="2:9">
      <c r="B4309" s="32" t="str">
        <f t="shared" si="135"/>
        <v>N/A</v>
      </c>
      <c r="C4309" s="32" t="str">
        <f>IF(AND(Businesses!D4310="",Businesses!E4310&lt;&gt;""),0,IF(Businesses!D4310="","N/A",IF(ISNUMBER(Businesses!D4310),Businesses!D4310,0)))</f>
        <v>N/A</v>
      </c>
      <c r="D4309" s="32" t="str">
        <f>IF(Businesses!E4310="","N/A",Businesses!E4310)</f>
        <v>N/A</v>
      </c>
      <c r="E4309" s="32" t="str">
        <f>IF(Businesses!F4310="","N/A",Businesses!F4310)</f>
        <v>N/A</v>
      </c>
      <c r="F4309" s="32" t="str">
        <f t="shared" si="134"/>
        <v>N/A</v>
      </c>
      <c r="G4309" s="32" t="str">
        <f>IF(Businesses!G4310="","N/A",Businesses!G4310)</f>
        <v>N/A</v>
      </c>
      <c r="H4309" s="32" t="str">
        <f>IF(Businesses!H4310="","N/A",Businesses!H4310)</f>
        <v>N/A</v>
      </c>
      <c r="I4309" s="32" t="str">
        <f>IF(AND(Businesses!B4310="",Businesses!C4310&lt;&gt;""),0,IF(Businesses!B4310="","N/A",IF(ISNUMBER(Businesses!B4310),Businesses!B4310,0)))</f>
        <v>N/A</v>
      </c>
    </row>
    <row r="4310" spans="2:9">
      <c r="B4310" s="32" t="str">
        <f t="shared" si="135"/>
        <v>N/A</v>
      </c>
      <c r="C4310" s="32" t="str">
        <f>IF(AND(Businesses!D4311="",Businesses!E4311&lt;&gt;""),0,IF(Businesses!D4311="","N/A",IF(ISNUMBER(Businesses!D4311),Businesses!D4311,0)))</f>
        <v>N/A</v>
      </c>
      <c r="D4310" s="32" t="str">
        <f>IF(Businesses!E4311="","N/A",Businesses!E4311)</f>
        <v>N/A</v>
      </c>
      <c r="E4310" s="32" t="str">
        <f>IF(Businesses!F4311="","N/A",Businesses!F4311)</f>
        <v>N/A</v>
      </c>
      <c r="F4310" s="32" t="str">
        <f t="shared" si="134"/>
        <v>N/A</v>
      </c>
      <c r="G4310" s="32" t="str">
        <f>IF(Businesses!G4311="","N/A",Businesses!G4311)</f>
        <v>N/A</v>
      </c>
      <c r="H4310" s="32" t="str">
        <f>IF(Businesses!H4311="","N/A",Businesses!H4311)</f>
        <v>N/A</v>
      </c>
      <c r="I4310" s="32" t="str">
        <f>IF(AND(Businesses!B4311="",Businesses!C4311&lt;&gt;""),0,IF(Businesses!B4311="","N/A",IF(ISNUMBER(Businesses!B4311),Businesses!B4311,0)))</f>
        <v>N/A</v>
      </c>
    </row>
    <row r="4311" spans="2:9">
      <c r="B4311" s="32" t="str">
        <f t="shared" si="135"/>
        <v>N/A</v>
      </c>
      <c r="C4311" s="32" t="str">
        <f>IF(AND(Businesses!D4312="",Businesses!E4312&lt;&gt;""),0,IF(Businesses!D4312="","N/A",IF(ISNUMBER(Businesses!D4312),Businesses!D4312,0)))</f>
        <v>N/A</v>
      </c>
      <c r="D4311" s="32" t="str">
        <f>IF(Businesses!E4312="","N/A",Businesses!E4312)</f>
        <v>N/A</v>
      </c>
      <c r="E4311" s="32" t="str">
        <f>IF(Businesses!F4312="","N/A",Businesses!F4312)</f>
        <v>N/A</v>
      </c>
      <c r="F4311" s="32" t="str">
        <f t="shared" si="134"/>
        <v>N/A</v>
      </c>
      <c r="G4311" s="32" t="str">
        <f>IF(Businesses!G4312="","N/A",Businesses!G4312)</f>
        <v>N/A</v>
      </c>
      <c r="H4311" s="32" t="str">
        <f>IF(Businesses!H4312="","N/A",Businesses!H4312)</f>
        <v>N/A</v>
      </c>
      <c r="I4311" s="32" t="str">
        <f>IF(AND(Businesses!B4312="",Businesses!C4312&lt;&gt;""),0,IF(Businesses!B4312="","N/A",IF(ISNUMBER(Businesses!B4312),Businesses!B4312,0)))</f>
        <v>N/A</v>
      </c>
    </row>
    <row r="4312" spans="2:9">
      <c r="B4312" s="32" t="str">
        <f t="shared" si="135"/>
        <v>N/A</v>
      </c>
      <c r="C4312" s="32" t="str">
        <f>IF(AND(Businesses!D4313="",Businesses!E4313&lt;&gt;""),0,IF(Businesses!D4313="","N/A",IF(ISNUMBER(Businesses!D4313),Businesses!D4313,0)))</f>
        <v>N/A</v>
      </c>
      <c r="D4312" s="32" t="str">
        <f>IF(Businesses!E4313="","N/A",Businesses!E4313)</f>
        <v>N/A</v>
      </c>
      <c r="E4312" s="32" t="str">
        <f>IF(Businesses!F4313="","N/A",Businesses!F4313)</f>
        <v>N/A</v>
      </c>
      <c r="F4312" s="32" t="str">
        <f t="shared" si="134"/>
        <v>N/A</v>
      </c>
      <c r="G4312" s="32" t="str">
        <f>IF(Businesses!G4313="","N/A",Businesses!G4313)</f>
        <v>N/A</v>
      </c>
      <c r="H4312" s="32" t="str">
        <f>IF(Businesses!H4313="","N/A",Businesses!H4313)</f>
        <v>N/A</v>
      </c>
      <c r="I4312" s="32" t="str">
        <f>IF(AND(Businesses!B4313="",Businesses!C4313&lt;&gt;""),0,IF(Businesses!B4313="","N/A",IF(ISNUMBER(Businesses!B4313),Businesses!B4313,0)))</f>
        <v>N/A</v>
      </c>
    </row>
    <row r="4313" spans="2:9">
      <c r="B4313" s="32" t="str">
        <f t="shared" si="135"/>
        <v>N/A</v>
      </c>
      <c r="C4313" s="32" t="str">
        <f>IF(AND(Businesses!D4314="",Businesses!E4314&lt;&gt;""),0,IF(Businesses!D4314="","N/A",IF(ISNUMBER(Businesses!D4314),Businesses!D4314,0)))</f>
        <v>N/A</v>
      </c>
      <c r="D4313" s="32" t="str">
        <f>IF(Businesses!E4314="","N/A",Businesses!E4314)</f>
        <v>N/A</v>
      </c>
      <c r="E4313" s="32" t="str">
        <f>IF(Businesses!F4314="","N/A",Businesses!F4314)</f>
        <v>N/A</v>
      </c>
      <c r="F4313" s="32" t="str">
        <f t="shared" si="134"/>
        <v>N/A</v>
      </c>
      <c r="G4313" s="32" t="str">
        <f>IF(Businesses!G4314="","N/A",Businesses!G4314)</f>
        <v>N/A</v>
      </c>
      <c r="H4313" s="32" t="str">
        <f>IF(Businesses!H4314="","N/A",Businesses!H4314)</f>
        <v>N/A</v>
      </c>
      <c r="I4313" s="32" t="str">
        <f>IF(AND(Businesses!B4314="",Businesses!C4314&lt;&gt;""),0,IF(Businesses!B4314="","N/A",IF(ISNUMBER(Businesses!B4314),Businesses!B4314,0)))</f>
        <v>N/A</v>
      </c>
    </row>
    <row r="4314" spans="2:9">
      <c r="B4314" s="32" t="str">
        <f t="shared" si="135"/>
        <v>N/A</v>
      </c>
      <c r="C4314" s="32" t="str">
        <f>IF(AND(Businesses!D4315="",Businesses!E4315&lt;&gt;""),0,IF(Businesses!D4315="","N/A",IF(ISNUMBER(Businesses!D4315),Businesses!D4315,0)))</f>
        <v>N/A</v>
      </c>
      <c r="D4314" s="32" t="str">
        <f>IF(Businesses!E4315="","N/A",Businesses!E4315)</f>
        <v>N/A</v>
      </c>
      <c r="E4314" s="32" t="str">
        <f>IF(Businesses!F4315="","N/A",Businesses!F4315)</f>
        <v>N/A</v>
      </c>
      <c r="F4314" s="32" t="str">
        <f t="shared" si="134"/>
        <v>N/A</v>
      </c>
      <c r="G4314" s="32" t="str">
        <f>IF(Businesses!G4315="","N/A",Businesses!G4315)</f>
        <v>N/A</v>
      </c>
      <c r="H4314" s="32" t="str">
        <f>IF(Businesses!H4315="","N/A",Businesses!H4315)</f>
        <v>N/A</v>
      </c>
      <c r="I4314" s="32" t="str">
        <f>IF(AND(Businesses!B4315="",Businesses!C4315&lt;&gt;""),0,IF(Businesses!B4315="","N/A",IF(ISNUMBER(Businesses!B4315),Businesses!B4315,0)))</f>
        <v>N/A</v>
      </c>
    </row>
    <row r="4315" spans="2:9">
      <c r="B4315" s="32" t="str">
        <f t="shared" si="135"/>
        <v>N/A</v>
      </c>
      <c r="C4315" s="32" t="str">
        <f>IF(AND(Businesses!D4316="",Businesses!E4316&lt;&gt;""),0,IF(Businesses!D4316="","N/A",IF(ISNUMBER(Businesses!D4316),Businesses!D4316,0)))</f>
        <v>N/A</v>
      </c>
      <c r="D4315" s="32" t="str">
        <f>IF(Businesses!E4316="","N/A",Businesses!E4316)</f>
        <v>N/A</v>
      </c>
      <c r="E4315" s="32" t="str">
        <f>IF(Businesses!F4316="","N/A",Businesses!F4316)</f>
        <v>N/A</v>
      </c>
      <c r="F4315" s="32" t="str">
        <f t="shared" si="134"/>
        <v>N/A</v>
      </c>
      <c r="G4315" s="32" t="str">
        <f>IF(Businesses!G4316="","N/A",Businesses!G4316)</f>
        <v>N/A</v>
      </c>
      <c r="H4315" s="32" t="str">
        <f>IF(Businesses!H4316="","N/A",Businesses!H4316)</f>
        <v>N/A</v>
      </c>
      <c r="I4315" s="32" t="str">
        <f>IF(AND(Businesses!B4316="",Businesses!C4316&lt;&gt;""),0,IF(Businesses!B4316="","N/A",IF(ISNUMBER(Businesses!B4316),Businesses!B4316,0)))</f>
        <v>N/A</v>
      </c>
    </row>
    <row r="4316" spans="2:9">
      <c r="B4316" s="32" t="str">
        <f t="shared" si="135"/>
        <v>N/A</v>
      </c>
      <c r="C4316" s="32" t="str">
        <f>IF(AND(Businesses!D4317="",Businesses!E4317&lt;&gt;""),0,IF(Businesses!D4317="","N/A",IF(ISNUMBER(Businesses!D4317),Businesses!D4317,0)))</f>
        <v>N/A</v>
      </c>
      <c r="D4316" s="32" t="str">
        <f>IF(Businesses!E4317="","N/A",Businesses!E4317)</f>
        <v>N/A</v>
      </c>
      <c r="E4316" s="32" t="str">
        <f>IF(Businesses!F4317="","N/A",Businesses!F4317)</f>
        <v>N/A</v>
      </c>
      <c r="F4316" s="32" t="str">
        <f t="shared" si="134"/>
        <v>N/A</v>
      </c>
      <c r="G4316" s="32" t="str">
        <f>IF(Businesses!G4317="","N/A",Businesses!G4317)</f>
        <v>N/A</v>
      </c>
      <c r="H4316" s="32" t="str">
        <f>IF(Businesses!H4317="","N/A",Businesses!H4317)</f>
        <v>N/A</v>
      </c>
      <c r="I4316" s="32" t="str">
        <f>IF(AND(Businesses!B4317="",Businesses!C4317&lt;&gt;""),0,IF(Businesses!B4317="","N/A",IF(ISNUMBER(Businesses!B4317),Businesses!B4317,0)))</f>
        <v>N/A</v>
      </c>
    </row>
    <row r="4317" spans="2:9">
      <c r="B4317" s="32" t="str">
        <f t="shared" si="135"/>
        <v>N/A</v>
      </c>
      <c r="C4317" s="32" t="str">
        <f>IF(AND(Businesses!D4318="",Businesses!E4318&lt;&gt;""),0,IF(Businesses!D4318="","N/A",IF(ISNUMBER(Businesses!D4318),Businesses!D4318,0)))</f>
        <v>N/A</v>
      </c>
      <c r="D4317" s="32" t="str">
        <f>IF(Businesses!E4318="","N/A",Businesses!E4318)</f>
        <v>N/A</v>
      </c>
      <c r="E4317" s="32" t="str">
        <f>IF(Businesses!F4318="","N/A",Businesses!F4318)</f>
        <v>N/A</v>
      </c>
      <c r="F4317" s="32" t="str">
        <f t="shared" si="134"/>
        <v>N/A</v>
      </c>
      <c r="G4317" s="32" t="str">
        <f>IF(Businesses!G4318="","N/A",Businesses!G4318)</f>
        <v>N/A</v>
      </c>
      <c r="H4317" s="32" t="str">
        <f>IF(Businesses!H4318="","N/A",Businesses!H4318)</f>
        <v>N/A</v>
      </c>
      <c r="I4317" s="32" t="str">
        <f>IF(AND(Businesses!B4318="",Businesses!C4318&lt;&gt;""),0,IF(Businesses!B4318="","N/A",IF(ISNUMBER(Businesses!B4318),Businesses!B4318,0)))</f>
        <v>N/A</v>
      </c>
    </row>
    <row r="4318" spans="2:9">
      <c r="B4318" s="32" t="str">
        <f t="shared" si="135"/>
        <v>N/A</v>
      </c>
      <c r="C4318" s="32" t="str">
        <f>IF(AND(Businesses!D4319="",Businesses!E4319&lt;&gt;""),0,IF(Businesses!D4319="","N/A",IF(ISNUMBER(Businesses!D4319),Businesses!D4319,0)))</f>
        <v>N/A</v>
      </c>
      <c r="D4318" s="32" t="str">
        <f>IF(Businesses!E4319="","N/A",Businesses!E4319)</f>
        <v>N/A</v>
      </c>
      <c r="E4318" s="32" t="str">
        <f>IF(Businesses!F4319="","N/A",Businesses!F4319)</f>
        <v>N/A</v>
      </c>
      <c r="F4318" s="32" t="str">
        <f t="shared" si="134"/>
        <v>N/A</v>
      </c>
      <c r="G4318" s="32" t="str">
        <f>IF(Businesses!G4319="","N/A",Businesses!G4319)</f>
        <v>N/A</v>
      </c>
      <c r="H4318" s="32" t="str">
        <f>IF(Businesses!H4319="","N/A",Businesses!H4319)</f>
        <v>N/A</v>
      </c>
      <c r="I4318" s="32" t="str">
        <f>IF(AND(Businesses!B4319="",Businesses!C4319&lt;&gt;""),0,IF(Businesses!B4319="","N/A",IF(ISNUMBER(Businesses!B4319),Businesses!B4319,0)))</f>
        <v>N/A</v>
      </c>
    </row>
    <row r="4319" spans="2:9">
      <c r="B4319" s="32" t="str">
        <f t="shared" si="135"/>
        <v>N/A</v>
      </c>
      <c r="C4319" s="32" t="str">
        <f>IF(AND(Businesses!D4320="",Businesses!E4320&lt;&gt;""),0,IF(Businesses!D4320="","N/A",IF(ISNUMBER(Businesses!D4320),Businesses!D4320,0)))</f>
        <v>N/A</v>
      </c>
      <c r="D4319" s="32" t="str">
        <f>IF(Businesses!E4320="","N/A",Businesses!E4320)</f>
        <v>N/A</v>
      </c>
      <c r="E4319" s="32" t="str">
        <f>IF(Businesses!F4320="","N/A",Businesses!F4320)</f>
        <v>N/A</v>
      </c>
      <c r="F4319" s="32" t="str">
        <f t="shared" si="134"/>
        <v>N/A</v>
      </c>
      <c r="G4319" s="32" t="str">
        <f>IF(Businesses!G4320="","N/A",Businesses!G4320)</f>
        <v>N/A</v>
      </c>
      <c r="H4319" s="32" t="str">
        <f>IF(Businesses!H4320="","N/A",Businesses!H4320)</f>
        <v>N/A</v>
      </c>
      <c r="I4319" s="32" t="str">
        <f>IF(AND(Businesses!B4320="",Businesses!C4320&lt;&gt;""),0,IF(Businesses!B4320="","N/A",IF(ISNUMBER(Businesses!B4320),Businesses!B4320,0)))</f>
        <v>N/A</v>
      </c>
    </row>
    <row r="4320" spans="2:9">
      <c r="B4320" s="32" t="str">
        <f t="shared" si="135"/>
        <v>N/A</v>
      </c>
      <c r="C4320" s="32" t="str">
        <f>IF(AND(Businesses!D4321="",Businesses!E4321&lt;&gt;""),0,IF(Businesses!D4321="","N/A",IF(ISNUMBER(Businesses!D4321),Businesses!D4321,0)))</f>
        <v>N/A</v>
      </c>
      <c r="D4320" s="32" t="str">
        <f>IF(Businesses!E4321="","N/A",Businesses!E4321)</f>
        <v>N/A</v>
      </c>
      <c r="E4320" s="32" t="str">
        <f>IF(Businesses!F4321="","N/A",Businesses!F4321)</f>
        <v>N/A</v>
      </c>
      <c r="F4320" s="32" t="str">
        <f t="shared" si="134"/>
        <v>N/A</v>
      </c>
      <c r="G4320" s="32" t="str">
        <f>IF(Businesses!G4321="","N/A",Businesses!G4321)</f>
        <v>N/A</v>
      </c>
      <c r="H4320" s="32" t="str">
        <f>IF(Businesses!H4321="","N/A",Businesses!H4321)</f>
        <v>N/A</v>
      </c>
      <c r="I4320" s="32" t="str">
        <f>IF(AND(Businesses!B4321="",Businesses!C4321&lt;&gt;""),0,IF(Businesses!B4321="","N/A",IF(ISNUMBER(Businesses!B4321),Businesses!B4321,0)))</f>
        <v>N/A</v>
      </c>
    </row>
    <row r="4321" spans="2:9">
      <c r="B4321" s="32" t="str">
        <f t="shared" si="135"/>
        <v>N/A</v>
      </c>
      <c r="C4321" s="32" t="str">
        <f>IF(AND(Businesses!D4322="",Businesses!E4322&lt;&gt;""),0,IF(Businesses!D4322="","N/A",IF(ISNUMBER(Businesses!D4322),Businesses!D4322,0)))</f>
        <v>N/A</v>
      </c>
      <c r="D4321" s="32" t="str">
        <f>IF(Businesses!E4322="","N/A",Businesses!E4322)</f>
        <v>N/A</v>
      </c>
      <c r="E4321" s="32" t="str">
        <f>IF(Businesses!F4322="","N/A",Businesses!F4322)</f>
        <v>N/A</v>
      </c>
      <c r="F4321" s="32" t="str">
        <f t="shared" si="134"/>
        <v>N/A</v>
      </c>
      <c r="G4321" s="32" t="str">
        <f>IF(Businesses!G4322="","N/A",Businesses!G4322)</f>
        <v>N/A</v>
      </c>
      <c r="H4321" s="32" t="str">
        <f>IF(Businesses!H4322="","N/A",Businesses!H4322)</f>
        <v>N/A</v>
      </c>
      <c r="I4321" s="32" t="str">
        <f>IF(AND(Businesses!B4322="",Businesses!C4322&lt;&gt;""),0,IF(Businesses!B4322="","N/A",IF(ISNUMBER(Businesses!B4322),Businesses!B4322,0)))</f>
        <v>N/A</v>
      </c>
    </row>
    <row r="4322" spans="2:9">
      <c r="B4322" s="32" t="str">
        <f t="shared" si="135"/>
        <v>N/A</v>
      </c>
      <c r="C4322" s="32" t="str">
        <f>IF(AND(Businesses!D4323="",Businesses!E4323&lt;&gt;""),0,IF(Businesses!D4323="","N/A",IF(ISNUMBER(Businesses!D4323),Businesses!D4323,0)))</f>
        <v>N/A</v>
      </c>
      <c r="D4322" s="32" t="str">
        <f>IF(Businesses!E4323="","N/A",Businesses!E4323)</f>
        <v>N/A</v>
      </c>
      <c r="E4322" s="32" t="str">
        <f>IF(Businesses!F4323="","N/A",Businesses!F4323)</f>
        <v>N/A</v>
      </c>
      <c r="F4322" s="32" t="str">
        <f t="shared" si="134"/>
        <v>N/A</v>
      </c>
      <c r="G4322" s="32" t="str">
        <f>IF(Businesses!G4323="","N/A",Businesses!G4323)</f>
        <v>N/A</v>
      </c>
      <c r="H4322" s="32" t="str">
        <f>IF(Businesses!H4323="","N/A",Businesses!H4323)</f>
        <v>N/A</v>
      </c>
      <c r="I4322" s="32" t="str">
        <f>IF(AND(Businesses!B4323="",Businesses!C4323&lt;&gt;""),0,IF(Businesses!B4323="","N/A",IF(ISNUMBER(Businesses!B4323),Businesses!B4323,0)))</f>
        <v>N/A</v>
      </c>
    </row>
    <row r="4323" spans="2:9">
      <c r="B4323" s="32" t="str">
        <f t="shared" si="135"/>
        <v>N/A</v>
      </c>
      <c r="C4323" s="32" t="str">
        <f>IF(AND(Businesses!D4324="",Businesses!E4324&lt;&gt;""),0,IF(Businesses!D4324="","N/A",IF(ISNUMBER(Businesses!D4324),Businesses!D4324,0)))</f>
        <v>N/A</v>
      </c>
      <c r="D4323" s="32" t="str">
        <f>IF(Businesses!E4324="","N/A",Businesses!E4324)</f>
        <v>N/A</v>
      </c>
      <c r="E4323" s="32" t="str">
        <f>IF(Businesses!F4324="","N/A",Businesses!F4324)</f>
        <v>N/A</v>
      </c>
      <c r="F4323" s="32" t="str">
        <f t="shared" si="134"/>
        <v>N/A</v>
      </c>
      <c r="G4323" s="32" t="str">
        <f>IF(Businesses!G4324="","N/A",Businesses!G4324)</f>
        <v>N/A</v>
      </c>
      <c r="H4323" s="32" t="str">
        <f>IF(Businesses!H4324="","N/A",Businesses!H4324)</f>
        <v>N/A</v>
      </c>
      <c r="I4323" s="32" t="str">
        <f>IF(AND(Businesses!B4324="",Businesses!C4324&lt;&gt;""),0,IF(Businesses!B4324="","N/A",IF(ISNUMBER(Businesses!B4324),Businesses!B4324,0)))</f>
        <v>N/A</v>
      </c>
    </row>
    <row r="4324" spans="2:9">
      <c r="B4324" s="32" t="str">
        <f t="shared" si="135"/>
        <v>N/A</v>
      </c>
      <c r="C4324" s="32" t="str">
        <f>IF(AND(Businesses!D4325="",Businesses!E4325&lt;&gt;""),0,IF(Businesses!D4325="","N/A",IF(ISNUMBER(Businesses!D4325),Businesses!D4325,0)))</f>
        <v>N/A</v>
      </c>
      <c r="D4324" s="32" t="str">
        <f>IF(Businesses!E4325="","N/A",Businesses!E4325)</f>
        <v>N/A</v>
      </c>
      <c r="E4324" s="32" t="str">
        <f>IF(Businesses!F4325="","N/A",Businesses!F4325)</f>
        <v>N/A</v>
      </c>
      <c r="F4324" s="32" t="str">
        <f t="shared" si="134"/>
        <v>N/A</v>
      </c>
      <c r="G4324" s="32" t="str">
        <f>IF(Businesses!G4325="","N/A",Businesses!G4325)</f>
        <v>N/A</v>
      </c>
      <c r="H4324" s="32" t="str">
        <f>IF(Businesses!H4325="","N/A",Businesses!H4325)</f>
        <v>N/A</v>
      </c>
      <c r="I4324" s="32" t="str">
        <f>IF(AND(Businesses!B4325="",Businesses!C4325&lt;&gt;""),0,IF(Businesses!B4325="","N/A",IF(ISNUMBER(Businesses!B4325),Businesses!B4325,0)))</f>
        <v>N/A</v>
      </c>
    </row>
    <row r="4325" spans="2:9">
      <c r="B4325" s="32" t="str">
        <f t="shared" si="135"/>
        <v>N/A</v>
      </c>
      <c r="C4325" s="32" t="str">
        <f>IF(AND(Businesses!D4326="",Businesses!E4326&lt;&gt;""),0,IF(Businesses!D4326="","N/A",IF(ISNUMBER(Businesses!D4326),Businesses!D4326,0)))</f>
        <v>N/A</v>
      </c>
      <c r="D4325" s="32" t="str">
        <f>IF(Businesses!E4326="","N/A",Businesses!E4326)</f>
        <v>N/A</v>
      </c>
      <c r="E4325" s="32" t="str">
        <f>IF(Businesses!F4326="","N/A",Businesses!F4326)</f>
        <v>N/A</v>
      </c>
      <c r="F4325" s="32" t="str">
        <f t="shared" si="134"/>
        <v>N/A</v>
      </c>
      <c r="G4325" s="32" t="str">
        <f>IF(Businesses!G4326="","N/A",Businesses!G4326)</f>
        <v>N/A</v>
      </c>
      <c r="H4325" s="32" t="str">
        <f>IF(Businesses!H4326="","N/A",Businesses!H4326)</f>
        <v>N/A</v>
      </c>
      <c r="I4325" s="32" t="str">
        <f>IF(AND(Businesses!B4326="",Businesses!C4326&lt;&gt;""),0,IF(Businesses!B4326="","N/A",IF(ISNUMBER(Businesses!B4326),Businesses!B4326,0)))</f>
        <v>N/A</v>
      </c>
    </row>
    <row r="4326" spans="2:9">
      <c r="B4326" s="32" t="str">
        <f t="shared" si="135"/>
        <v>N/A</v>
      </c>
      <c r="C4326" s="32" t="str">
        <f>IF(AND(Businesses!D4327="",Businesses!E4327&lt;&gt;""),0,IF(Businesses!D4327="","N/A",IF(ISNUMBER(Businesses!D4327),Businesses!D4327,0)))</f>
        <v>N/A</v>
      </c>
      <c r="D4326" s="32" t="str">
        <f>IF(Businesses!E4327="","N/A",Businesses!E4327)</f>
        <v>N/A</v>
      </c>
      <c r="E4326" s="32" t="str">
        <f>IF(Businesses!F4327="","N/A",Businesses!F4327)</f>
        <v>N/A</v>
      </c>
      <c r="F4326" s="32" t="str">
        <f t="shared" si="134"/>
        <v>N/A</v>
      </c>
      <c r="G4326" s="32" t="str">
        <f>IF(Businesses!G4327="","N/A",Businesses!G4327)</f>
        <v>N/A</v>
      </c>
      <c r="H4326" s="32" t="str">
        <f>IF(Businesses!H4327="","N/A",Businesses!H4327)</f>
        <v>N/A</v>
      </c>
      <c r="I4326" s="32" t="str">
        <f>IF(AND(Businesses!B4327="",Businesses!C4327&lt;&gt;""),0,IF(Businesses!B4327="","N/A",IF(ISNUMBER(Businesses!B4327),Businesses!B4327,0)))</f>
        <v>N/A</v>
      </c>
    </row>
    <row r="4327" spans="2:9">
      <c r="B4327" s="32" t="str">
        <f t="shared" si="135"/>
        <v>N/A</v>
      </c>
      <c r="C4327" s="32" t="str">
        <f>IF(AND(Businesses!D4328="",Businesses!E4328&lt;&gt;""),0,IF(Businesses!D4328="","N/A",IF(ISNUMBER(Businesses!D4328),Businesses!D4328,0)))</f>
        <v>N/A</v>
      </c>
      <c r="D4327" s="32" t="str">
        <f>IF(Businesses!E4328="","N/A",Businesses!E4328)</f>
        <v>N/A</v>
      </c>
      <c r="E4327" s="32" t="str">
        <f>IF(Businesses!F4328="","N/A",Businesses!F4328)</f>
        <v>N/A</v>
      </c>
      <c r="F4327" s="32" t="str">
        <f t="shared" si="134"/>
        <v>N/A</v>
      </c>
      <c r="G4327" s="32" t="str">
        <f>IF(Businesses!G4328="","N/A",Businesses!G4328)</f>
        <v>N/A</v>
      </c>
      <c r="H4327" s="32" t="str">
        <f>IF(Businesses!H4328="","N/A",Businesses!H4328)</f>
        <v>N/A</v>
      </c>
      <c r="I4327" s="32" t="str">
        <f>IF(AND(Businesses!B4328="",Businesses!C4328&lt;&gt;""),0,IF(Businesses!B4328="","N/A",IF(ISNUMBER(Businesses!B4328),Businesses!B4328,0)))</f>
        <v>N/A</v>
      </c>
    </row>
    <row r="4328" spans="2:9">
      <c r="B4328" s="32" t="str">
        <f t="shared" si="135"/>
        <v>N/A</v>
      </c>
      <c r="C4328" s="32" t="str">
        <f>IF(AND(Businesses!D4329="",Businesses!E4329&lt;&gt;""),0,IF(Businesses!D4329="","N/A",IF(ISNUMBER(Businesses!D4329),Businesses!D4329,0)))</f>
        <v>N/A</v>
      </c>
      <c r="D4328" s="32" t="str">
        <f>IF(Businesses!E4329="","N/A",Businesses!E4329)</f>
        <v>N/A</v>
      </c>
      <c r="E4328" s="32" t="str">
        <f>IF(Businesses!F4329="","N/A",Businesses!F4329)</f>
        <v>N/A</v>
      </c>
      <c r="F4328" s="32" t="str">
        <f t="shared" si="134"/>
        <v>N/A</v>
      </c>
      <c r="G4328" s="32" t="str">
        <f>IF(Businesses!G4329="","N/A",Businesses!G4329)</f>
        <v>N/A</v>
      </c>
      <c r="H4328" s="32" t="str">
        <f>IF(Businesses!H4329="","N/A",Businesses!H4329)</f>
        <v>N/A</v>
      </c>
      <c r="I4328" s="32" t="str">
        <f>IF(AND(Businesses!B4329="",Businesses!C4329&lt;&gt;""),0,IF(Businesses!B4329="","N/A",IF(ISNUMBER(Businesses!B4329),Businesses!B4329,0)))</f>
        <v>N/A</v>
      </c>
    </row>
    <row r="4329" spans="2:9">
      <c r="B4329" s="32" t="str">
        <f t="shared" si="135"/>
        <v>N/A</v>
      </c>
      <c r="C4329" s="32" t="str">
        <f>IF(AND(Businesses!D4330="",Businesses!E4330&lt;&gt;""),0,IF(Businesses!D4330="","N/A",IF(ISNUMBER(Businesses!D4330),Businesses!D4330,0)))</f>
        <v>N/A</v>
      </c>
      <c r="D4329" s="32" t="str">
        <f>IF(Businesses!E4330="","N/A",Businesses!E4330)</f>
        <v>N/A</v>
      </c>
      <c r="E4329" s="32" t="str">
        <f>IF(Businesses!F4330="","N/A",Businesses!F4330)</f>
        <v>N/A</v>
      </c>
      <c r="F4329" s="32" t="str">
        <f t="shared" si="134"/>
        <v>N/A</v>
      </c>
      <c r="G4329" s="32" t="str">
        <f>IF(Businesses!G4330="","N/A",Businesses!G4330)</f>
        <v>N/A</v>
      </c>
      <c r="H4329" s="32" t="str">
        <f>IF(Businesses!H4330="","N/A",Businesses!H4330)</f>
        <v>N/A</v>
      </c>
      <c r="I4329" s="32" t="str">
        <f>IF(AND(Businesses!B4330="",Businesses!C4330&lt;&gt;""),0,IF(Businesses!B4330="","N/A",IF(ISNUMBER(Businesses!B4330),Businesses!B4330,0)))</f>
        <v>N/A</v>
      </c>
    </row>
    <row r="4330" spans="2:9">
      <c r="B4330" s="32" t="str">
        <f t="shared" si="135"/>
        <v>N/A</v>
      </c>
      <c r="C4330" s="32" t="str">
        <f>IF(AND(Businesses!D4331="",Businesses!E4331&lt;&gt;""),0,IF(Businesses!D4331="","N/A",IF(ISNUMBER(Businesses!D4331),Businesses!D4331,0)))</f>
        <v>N/A</v>
      </c>
      <c r="D4330" s="32" t="str">
        <f>IF(Businesses!E4331="","N/A",Businesses!E4331)</f>
        <v>N/A</v>
      </c>
      <c r="E4330" s="32" t="str">
        <f>IF(Businesses!F4331="","N/A",Businesses!F4331)</f>
        <v>N/A</v>
      </c>
      <c r="F4330" s="32" t="str">
        <f t="shared" si="134"/>
        <v>N/A</v>
      </c>
      <c r="G4330" s="32" t="str">
        <f>IF(Businesses!G4331="","N/A",Businesses!G4331)</f>
        <v>N/A</v>
      </c>
      <c r="H4330" s="32" t="str">
        <f>IF(Businesses!H4331="","N/A",Businesses!H4331)</f>
        <v>N/A</v>
      </c>
      <c r="I4330" s="32" t="str">
        <f>IF(AND(Businesses!B4331="",Businesses!C4331&lt;&gt;""),0,IF(Businesses!B4331="","N/A",IF(ISNUMBER(Businesses!B4331),Businesses!B4331,0)))</f>
        <v>N/A</v>
      </c>
    </row>
    <row r="4331" spans="2:9">
      <c r="B4331" s="32" t="str">
        <f t="shared" si="135"/>
        <v>N/A</v>
      </c>
      <c r="C4331" s="32" t="str">
        <f>IF(AND(Businesses!D4332="",Businesses!E4332&lt;&gt;""),0,IF(Businesses!D4332="","N/A",IF(ISNUMBER(Businesses!D4332),Businesses!D4332,0)))</f>
        <v>N/A</v>
      </c>
      <c r="D4331" s="32" t="str">
        <f>IF(Businesses!E4332="","N/A",Businesses!E4332)</f>
        <v>N/A</v>
      </c>
      <c r="E4331" s="32" t="str">
        <f>IF(Businesses!F4332="","N/A",Businesses!F4332)</f>
        <v>N/A</v>
      </c>
      <c r="F4331" s="32" t="str">
        <f t="shared" si="134"/>
        <v>N/A</v>
      </c>
      <c r="G4331" s="32" t="str">
        <f>IF(Businesses!G4332="","N/A",Businesses!G4332)</f>
        <v>N/A</v>
      </c>
      <c r="H4331" s="32" t="str">
        <f>IF(Businesses!H4332="","N/A",Businesses!H4332)</f>
        <v>N/A</v>
      </c>
      <c r="I4331" s="32" t="str">
        <f>IF(AND(Businesses!B4332="",Businesses!C4332&lt;&gt;""),0,IF(Businesses!B4332="","N/A",IF(ISNUMBER(Businesses!B4332),Businesses!B4332,0)))</f>
        <v>N/A</v>
      </c>
    </row>
    <row r="4332" spans="2:9">
      <c r="B4332" s="32" t="str">
        <f t="shared" si="135"/>
        <v>N/A</v>
      </c>
      <c r="C4332" s="32" t="str">
        <f>IF(AND(Businesses!D4333="",Businesses!E4333&lt;&gt;""),0,IF(Businesses!D4333="","N/A",IF(ISNUMBER(Businesses!D4333),Businesses!D4333,0)))</f>
        <v>N/A</v>
      </c>
      <c r="D4332" s="32" t="str">
        <f>IF(Businesses!E4333="","N/A",Businesses!E4333)</f>
        <v>N/A</v>
      </c>
      <c r="E4332" s="32" t="str">
        <f>IF(Businesses!F4333="","N/A",Businesses!F4333)</f>
        <v>N/A</v>
      </c>
      <c r="F4332" s="32" t="str">
        <f t="shared" si="134"/>
        <v>N/A</v>
      </c>
      <c r="G4332" s="32" t="str">
        <f>IF(Businesses!G4333="","N/A",Businesses!G4333)</f>
        <v>N/A</v>
      </c>
      <c r="H4332" s="32" t="str">
        <f>IF(Businesses!H4333="","N/A",Businesses!H4333)</f>
        <v>N/A</v>
      </c>
      <c r="I4332" s="32" t="str">
        <f>IF(AND(Businesses!B4333="",Businesses!C4333&lt;&gt;""),0,IF(Businesses!B4333="","N/A",IF(ISNUMBER(Businesses!B4333),Businesses!B4333,0)))</f>
        <v>N/A</v>
      </c>
    </row>
    <row r="4333" spans="2:9">
      <c r="B4333" s="32" t="str">
        <f t="shared" si="135"/>
        <v>N/A</v>
      </c>
      <c r="C4333" s="32" t="str">
        <f>IF(AND(Businesses!D4334="",Businesses!E4334&lt;&gt;""),0,IF(Businesses!D4334="","N/A",IF(ISNUMBER(Businesses!D4334),Businesses!D4334,0)))</f>
        <v>N/A</v>
      </c>
      <c r="D4333" s="32" t="str">
        <f>IF(Businesses!E4334="","N/A",Businesses!E4334)</f>
        <v>N/A</v>
      </c>
      <c r="E4333" s="32" t="str">
        <f>IF(Businesses!F4334="","N/A",Businesses!F4334)</f>
        <v>N/A</v>
      </c>
      <c r="F4333" s="32" t="str">
        <f t="shared" si="134"/>
        <v>N/A</v>
      </c>
      <c r="G4333" s="32" t="str">
        <f>IF(Businesses!G4334="","N/A",Businesses!G4334)</f>
        <v>N/A</v>
      </c>
      <c r="H4333" s="32" t="str">
        <f>IF(Businesses!H4334="","N/A",Businesses!H4334)</f>
        <v>N/A</v>
      </c>
      <c r="I4333" s="32" t="str">
        <f>IF(AND(Businesses!B4334="",Businesses!C4334&lt;&gt;""),0,IF(Businesses!B4334="","N/A",IF(ISNUMBER(Businesses!B4334),Businesses!B4334,0)))</f>
        <v>N/A</v>
      </c>
    </row>
    <row r="4334" spans="2:9">
      <c r="B4334" s="32" t="str">
        <f t="shared" si="135"/>
        <v>N/A</v>
      </c>
      <c r="C4334" s="32" t="str">
        <f>IF(AND(Businesses!D4335="",Businesses!E4335&lt;&gt;""),0,IF(Businesses!D4335="","N/A",IF(ISNUMBER(Businesses!D4335),Businesses!D4335,0)))</f>
        <v>N/A</v>
      </c>
      <c r="D4334" s="32" t="str">
        <f>IF(Businesses!E4335="","N/A",Businesses!E4335)</f>
        <v>N/A</v>
      </c>
      <c r="E4334" s="32" t="str">
        <f>IF(Businesses!F4335="","N/A",Businesses!F4335)</f>
        <v>N/A</v>
      </c>
      <c r="F4334" s="32" t="str">
        <f t="shared" si="134"/>
        <v>N/A</v>
      </c>
      <c r="G4334" s="32" t="str">
        <f>IF(Businesses!G4335="","N/A",Businesses!G4335)</f>
        <v>N/A</v>
      </c>
      <c r="H4334" s="32" t="str">
        <f>IF(Businesses!H4335="","N/A",Businesses!H4335)</f>
        <v>N/A</v>
      </c>
      <c r="I4334" s="32" t="str">
        <f>IF(AND(Businesses!B4335="",Businesses!C4335&lt;&gt;""),0,IF(Businesses!B4335="","N/A",IF(ISNUMBER(Businesses!B4335),Businesses!B4335,0)))</f>
        <v>N/A</v>
      </c>
    </row>
    <row r="4335" spans="2:9">
      <c r="B4335" s="32" t="str">
        <f t="shared" si="135"/>
        <v>N/A</v>
      </c>
      <c r="C4335" s="32" t="str">
        <f>IF(AND(Businesses!D4336="",Businesses!E4336&lt;&gt;""),0,IF(Businesses!D4336="","N/A",IF(ISNUMBER(Businesses!D4336),Businesses!D4336,0)))</f>
        <v>N/A</v>
      </c>
      <c r="D4335" s="32" t="str">
        <f>IF(Businesses!E4336="","N/A",Businesses!E4336)</f>
        <v>N/A</v>
      </c>
      <c r="E4335" s="32" t="str">
        <f>IF(Businesses!F4336="","N/A",Businesses!F4336)</f>
        <v>N/A</v>
      </c>
      <c r="F4335" s="32" t="str">
        <f t="shared" si="134"/>
        <v>N/A</v>
      </c>
      <c r="G4335" s="32" t="str">
        <f>IF(Businesses!G4336="","N/A",Businesses!G4336)</f>
        <v>N/A</v>
      </c>
      <c r="H4335" s="32" t="str">
        <f>IF(Businesses!H4336="","N/A",Businesses!H4336)</f>
        <v>N/A</v>
      </c>
      <c r="I4335" s="32" t="str">
        <f>IF(AND(Businesses!B4336="",Businesses!C4336&lt;&gt;""),0,IF(Businesses!B4336="","N/A",IF(ISNUMBER(Businesses!B4336),Businesses!B4336,0)))</f>
        <v>N/A</v>
      </c>
    </row>
    <row r="4336" spans="2:9">
      <c r="B4336" s="32" t="str">
        <f t="shared" si="135"/>
        <v>N/A</v>
      </c>
      <c r="C4336" s="32" t="str">
        <f>IF(AND(Businesses!D4337="",Businesses!E4337&lt;&gt;""),0,IF(Businesses!D4337="","N/A",IF(ISNUMBER(Businesses!D4337),Businesses!D4337,0)))</f>
        <v>N/A</v>
      </c>
      <c r="D4336" s="32" t="str">
        <f>IF(Businesses!E4337="","N/A",Businesses!E4337)</f>
        <v>N/A</v>
      </c>
      <c r="E4336" s="32" t="str">
        <f>IF(Businesses!F4337="","N/A",Businesses!F4337)</f>
        <v>N/A</v>
      </c>
      <c r="F4336" s="32" t="str">
        <f t="shared" si="134"/>
        <v>N/A</v>
      </c>
      <c r="G4336" s="32" t="str">
        <f>IF(Businesses!G4337="","N/A",Businesses!G4337)</f>
        <v>N/A</v>
      </c>
      <c r="H4336" s="32" t="str">
        <f>IF(Businesses!H4337="","N/A",Businesses!H4337)</f>
        <v>N/A</v>
      </c>
      <c r="I4336" s="32" t="str">
        <f>IF(AND(Businesses!B4337="",Businesses!C4337&lt;&gt;""),0,IF(Businesses!B4337="","N/A",IF(ISNUMBER(Businesses!B4337),Businesses!B4337,0)))</f>
        <v>N/A</v>
      </c>
    </row>
    <row r="4337" spans="2:9">
      <c r="B4337" s="32" t="str">
        <f t="shared" si="135"/>
        <v>N/A</v>
      </c>
      <c r="C4337" s="32" t="str">
        <f>IF(AND(Businesses!D4338="",Businesses!E4338&lt;&gt;""),0,IF(Businesses!D4338="","N/A",IF(ISNUMBER(Businesses!D4338),Businesses!D4338,0)))</f>
        <v>N/A</v>
      </c>
      <c r="D4337" s="32" t="str">
        <f>IF(Businesses!E4338="","N/A",Businesses!E4338)</f>
        <v>N/A</v>
      </c>
      <c r="E4337" s="32" t="str">
        <f>IF(Businesses!F4338="","N/A",Businesses!F4338)</f>
        <v>N/A</v>
      </c>
      <c r="F4337" s="32" t="str">
        <f t="shared" si="134"/>
        <v>N/A</v>
      </c>
      <c r="G4337" s="32" t="str">
        <f>IF(Businesses!G4338="","N/A",Businesses!G4338)</f>
        <v>N/A</v>
      </c>
      <c r="H4337" s="32" t="str">
        <f>IF(Businesses!H4338="","N/A",Businesses!H4338)</f>
        <v>N/A</v>
      </c>
      <c r="I4337" s="32" t="str">
        <f>IF(AND(Businesses!B4338="",Businesses!C4338&lt;&gt;""),0,IF(Businesses!B4338="","N/A",IF(ISNUMBER(Businesses!B4338),Businesses!B4338,0)))</f>
        <v>N/A</v>
      </c>
    </row>
    <row r="4338" spans="2:9">
      <c r="B4338" s="32" t="str">
        <f t="shared" si="135"/>
        <v>N/A</v>
      </c>
      <c r="C4338" s="32" t="str">
        <f>IF(AND(Businesses!D4339="",Businesses!E4339&lt;&gt;""),0,IF(Businesses!D4339="","N/A",IF(ISNUMBER(Businesses!D4339),Businesses!D4339,0)))</f>
        <v>N/A</v>
      </c>
      <c r="D4338" s="32" t="str">
        <f>IF(Businesses!E4339="","N/A",Businesses!E4339)</f>
        <v>N/A</v>
      </c>
      <c r="E4338" s="32" t="str">
        <f>IF(Businesses!F4339="","N/A",Businesses!F4339)</f>
        <v>N/A</v>
      </c>
      <c r="F4338" s="32" t="str">
        <f t="shared" si="134"/>
        <v>N/A</v>
      </c>
      <c r="G4338" s="32" t="str">
        <f>IF(Businesses!G4339="","N/A",Businesses!G4339)</f>
        <v>N/A</v>
      </c>
      <c r="H4338" s="32" t="str">
        <f>IF(Businesses!H4339="","N/A",Businesses!H4339)</f>
        <v>N/A</v>
      </c>
      <c r="I4338" s="32" t="str">
        <f>IF(AND(Businesses!B4339="",Businesses!C4339&lt;&gt;""),0,IF(Businesses!B4339="","N/A",IF(ISNUMBER(Businesses!B4339),Businesses!B4339,0)))</f>
        <v>N/A</v>
      </c>
    </row>
    <row r="4339" spans="2:9">
      <c r="B4339" s="32" t="str">
        <f t="shared" si="135"/>
        <v>N/A</v>
      </c>
      <c r="C4339" s="32" t="str">
        <f>IF(AND(Businesses!D4340="",Businesses!E4340&lt;&gt;""),0,IF(Businesses!D4340="","N/A",IF(ISNUMBER(Businesses!D4340),Businesses!D4340,0)))</f>
        <v>N/A</v>
      </c>
      <c r="D4339" s="32" t="str">
        <f>IF(Businesses!E4340="","N/A",Businesses!E4340)</f>
        <v>N/A</v>
      </c>
      <c r="E4339" s="32" t="str">
        <f>IF(Businesses!F4340="","N/A",Businesses!F4340)</f>
        <v>N/A</v>
      </c>
      <c r="F4339" s="32" t="str">
        <f t="shared" si="134"/>
        <v>N/A</v>
      </c>
      <c r="G4339" s="32" t="str">
        <f>IF(Businesses!G4340="","N/A",Businesses!G4340)</f>
        <v>N/A</v>
      </c>
      <c r="H4339" s="32" t="str">
        <f>IF(Businesses!H4340="","N/A",Businesses!H4340)</f>
        <v>N/A</v>
      </c>
      <c r="I4339" s="32" t="str">
        <f>IF(AND(Businesses!B4340="",Businesses!C4340&lt;&gt;""),0,IF(Businesses!B4340="","N/A",IF(ISNUMBER(Businesses!B4340),Businesses!B4340,0)))</f>
        <v>N/A</v>
      </c>
    </row>
    <row r="4340" spans="2:9">
      <c r="B4340" s="32" t="str">
        <f t="shared" si="135"/>
        <v>N/A</v>
      </c>
      <c r="C4340" s="32" t="str">
        <f>IF(AND(Businesses!D4341="",Businesses!E4341&lt;&gt;""),0,IF(Businesses!D4341="","N/A",IF(ISNUMBER(Businesses!D4341),Businesses!D4341,0)))</f>
        <v>N/A</v>
      </c>
      <c r="D4340" s="32" t="str">
        <f>IF(Businesses!E4341="","N/A",Businesses!E4341)</f>
        <v>N/A</v>
      </c>
      <c r="E4340" s="32" t="str">
        <f>IF(Businesses!F4341="","N/A",Businesses!F4341)</f>
        <v>N/A</v>
      </c>
      <c r="F4340" s="32" t="str">
        <f t="shared" si="134"/>
        <v>N/A</v>
      </c>
      <c r="G4340" s="32" t="str">
        <f>IF(Businesses!G4341="","N/A",Businesses!G4341)</f>
        <v>N/A</v>
      </c>
      <c r="H4340" s="32" t="str">
        <f>IF(Businesses!H4341="","N/A",Businesses!H4341)</f>
        <v>N/A</v>
      </c>
      <c r="I4340" s="32" t="str">
        <f>IF(AND(Businesses!B4341="",Businesses!C4341&lt;&gt;""),0,IF(Businesses!B4341="","N/A",IF(ISNUMBER(Businesses!B4341),Businesses!B4341,0)))</f>
        <v>N/A</v>
      </c>
    </row>
    <row r="4341" spans="2:9">
      <c r="B4341" s="32" t="str">
        <f t="shared" si="135"/>
        <v>N/A</v>
      </c>
      <c r="C4341" s="32" t="str">
        <f>IF(AND(Businesses!D4342="",Businesses!E4342&lt;&gt;""),0,IF(Businesses!D4342="","N/A",IF(ISNUMBER(Businesses!D4342),Businesses!D4342,0)))</f>
        <v>N/A</v>
      </c>
      <c r="D4341" s="32" t="str">
        <f>IF(Businesses!E4342="","N/A",Businesses!E4342)</f>
        <v>N/A</v>
      </c>
      <c r="E4341" s="32" t="str">
        <f>IF(Businesses!F4342="","N/A",Businesses!F4342)</f>
        <v>N/A</v>
      </c>
      <c r="F4341" s="32" t="str">
        <f t="shared" si="134"/>
        <v>N/A</v>
      </c>
      <c r="G4341" s="32" t="str">
        <f>IF(Businesses!G4342="","N/A",Businesses!G4342)</f>
        <v>N/A</v>
      </c>
      <c r="H4341" s="32" t="str">
        <f>IF(Businesses!H4342="","N/A",Businesses!H4342)</f>
        <v>N/A</v>
      </c>
      <c r="I4341" s="32" t="str">
        <f>IF(AND(Businesses!B4342="",Businesses!C4342&lt;&gt;""),0,IF(Businesses!B4342="","N/A",IF(ISNUMBER(Businesses!B4342),Businesses!B4342,0)))</f>
        <v>N/A</v>
      </c>
    </row>
    <row r="4342" spans="2:9">
      <c r="B4342" s="32" t="str">
        <f t="shared" si="135"/>
        <v>N/A</v>
      </c>
      <c r="C4342" s="32" t="str">
        <f>IF(AND(Businesses!D4343="",Businesses!E4343&lt;&gt;""),0,IF(Businesses!D4343="","N/A",IF(ISNUMBER(Businesses!D4343),Businesses!D4343,0)))</f>
        <v>N/A</v>
      </c>
      <c r="D4342" s="32" t="str">
        <f>IF(Businesses!E4343="","N/A",Businesses!E4343)</f>
        <v>N/A</v>
      </c>
      <c r="E4342" s="32" t="str">
        <f>IF(Businesses!F4343="","N/A",Businesses!F4343)</f>
        <v>N/A</v>
      </c>
      <c r="F4342" s="32" t="str">
        <f t="shared" si="134"/>
        <v>N/A</v>
      </c>
      <c r="G4342" s="32" t="str">
        <f>IF(Businesses!G4343="","N/A",Businesses!G4343)</f>
        <v>N/A</v>
      </c>
      <c r="H4342" s="32" t="str">
        <f>IF(Businesses!H4343="","N/A",Businesses!H4343)</f>
        <v>N/A</v>
      </c>
      <c r="I4342" s="32" t="str">
        <f>IF(AND(Businesses!B4343="",Businesses!C4343&lt;&gt;""),0,IF(Businesses!B4343="","N/A",IF(ISNUMBER(Businesses!B4343),Businesses!B4343,0)))</f>
        <v>N/A</v>
      </c>
    </row>
    <row r="4343" spans="2:9">
      <c r="B4343" s="32" t="str">
        <f t="shared" si="135"/>
        <v>N/A</v>
      </c>
      <c r="C4343" s="32" t="str">
        <f>IF(AND(Businesses!D4344="",Businesses!E4344&lt;&gt;""),0,IF(Businesses!D4344="","N/A",IF(ISNUMBER(Businesses!D4344),Businesses!D4344,0)))</f>
        <v>N/A</v>
      </c>
      <c r="D4343" s="32" t="str">
        <f>IF(Businesses!E4344="","N/A",Businesses!E4344)</f>
        <v>N/A</v>
      </c>
      <c r="E4343" s="32" t="str">
        <f>IF(Businesses!F4344="","N/A",Businesses!F4344)</f>
        <v>N/A</v>
      </c>
      <c r="F4343" s="32" t="str">
        <f t="shared" si="134"/>
        <v>N/A</v>
      </c>
      <c r="G4343" s="32" t="str">
        <f>IF(Businesses!G4344="","N/A",Businesses!G4344)</f>
        <v>N/A</v>
      </c>
      <c r="H4343" s="32" t="str">
        <f>IF(Businesses!H4344="","N/A",Businesses!H4344)</f>
        <v>N/A</v>
      </c>
      <c r="I4343" s="32" t="str">
        <f>IF(AND(Businesses!B4344="",Businesses!C4344&lt;&gt;""),0,IF(Businesses!B4344="","N/A",IF(ISNUMBER(Businesses!B4344),Businesses!B4344,0)))</f>
        <v>N/A</v>
      </c>
    </row>
    <row r="4344" spans="2:9">
      <c r="B4344" s="32" t="str">
        <f t="shared" si="135"/>
        <v>N/A</v>
      </c>
      <c r="C4344" s="32" t="str">
        <f>IF(AND(Businesses!D4345="",Businesses!E4345&lt;&gt;""),0,IF(Businesses!D4345="","N/A",IF(ISNUMBER(Businesses!D4345),Businesses!D4345,0)))</f>
        <v>N/A</v>
      </c>
      <c r="D4344" s="32" t="str">
        <f>IF(Businesses!E4345="","N/A",Businesses!E4345)</f>
        <v>N/A</v>
      </c>
      <c r="E4344" s="32" t="str">
        <f>IF(Businesses!F4345="","N/A",Businesses!F4345)</f>
        <v>N/A</v>
      </c>
      <c r="F4344" s="32" t="str">
        <f t="shared" si="134"/>
        <v>N/A</v>
      </c>
      <c r="G4344" s="32" t="str">
        <f>IF(Businesses!G4345="","N/A",Businesses!G4345)</f>
        <v>N/A</v>
      </c>
      <c r="H4344" s="32" t="str">
        <f>IF(Businesses!H4345="","N/A",Businesses!H4345)</f>
        <v>N/A</v>
      </c>
      <c r="I4344" s="32" t="str">
        <f>IF(AND(Businesses!B4345="",Businesses!C4345&lt;&gt;""),0,IF(Businesses!B4345="","N/A",IF(ISNUMBER(Businesses!B4345),Businesses!B4345,0)))</f>
        <v>N/A</v>
      </c>
    </row>
    <row r="4345" spans="2:9">
      <c r="B4345" s="32" t="str">
        <f t="shared" si="135"/>
        <v>N/A</v>
      </c>
      <c r="C4345" s="32" t="str">
        <f>IF(AND(Businesses!D4346="",Businesses!E4346&lt;&gt;""),0,IF(Businesses!D4346="","N/A",IF(ISNUMBER(Businesses!D4346),Businesses!D4346,0)))</f>
        <v>N/A</v>
      </c>
      <c r="D4345" s="32" t="str">
        <f>IF(Businesses!E4346="","N/A",Businesses!E4346)</f>
        <v>N/A</v>
      </c>
      <c r="E4345" s="32" t="str">
        <f>IF(Businesses!F4346="","N/A",Businesses!F4346)</f>
        <v>N/A</v>
      </c>
      <c r="F4345" s="32" t="str">
        <f t="shared" si="134"/>
        <v>N/A</v>
      </c>
      <c r="G4345" s="32" t="str">
        <f>IF(Businesses!G4346="","N/A",Businesses!G4346)</f>
        <v>N/A</v>
      </c>
      <c r="H4345" s="32" t="str">
        <f>IF(Businesses!H4346="","N/A",Businesses!H4346)</f>
        <v>N/A</v>
      </c>
      <c r="I4345" s="32" t="str">
        <f>IF(AND(Businesses!B4346="",Businesses!C4346&lt;&gt;""),0,IF(Businesses!B4346="","N/A",IF(ISNUMBER(Businesses!B4346),Businesses!B4346,0)))</f>
        <v>N/A</v>
      </c>
    </row>
    <row r="4346" spans="2:9">
      <c r="B4346" s="32" t="str">
        <f t="shared" si="135"/>
        <v>N/A</v>
      </c>
      <c r="C4346" s="32" t="str">
        <f>IF(AND(Businesses!D4347="",Businesses!E4347&lt;&gt;""),0,IF(Businesses!D4347="","N/A",IF(ISNUMBER(Businesses!D4347),Businesses!D4347,0)))</f>
        <v>N/A</v>
      </c>
      <c r="D4346" s="32" t="str">
        <f>IF(Businesses!E4347="","N/A",Businesses!E4347)</f>
        <v>N/A</v>
      </c>
      <c r="E4346" s="32" t="str">
        <f>IF(Businesses!F4347="","N/A",Businesses!F4347)</f>
        <v>N/A</v>
      </c>
      <c r="F4346" s="32" t="str">
        <f t="shared" si="134"/>
        <v>N/A</v>
      </c>
      <c r="G4346" s="32" t="str">
        <f>IF(Businesses!G4347="","N/A",Businesses!G4347)</f>
        <v>N/A</v>
      </c>
      <c r="H4346" s="32" t="str">
        <f>IF(Businesses!H4347="","N/A",Businesses!H4347)</f>
        <v>N/A</v>
      </c>
      <c r="I4346" s="32" t="str">
        <f>IF(AND(Businesses!B4347="",Businesses!C4347&lt;&gt;""),0,IF(Businesses!B4347="","N/A",IF(ISNUMBER(Businesses!B4347),Businesses!B4347,0)))</f>
        <v>N/A</v>
      </c>
    </row>
    <row r="4347" spans="2:9">
      <c r="B4347" s="32" t="str">
        <f t="shared" si="135"/>
        <v>N/A</v>
      </c>
      <c r="C4347" s="32" t="str">
        <f>IF(AND(Businesses!D4348="",Businesses!E4348&lt;&gt;""),0,IF(Businesses!D4348="","N/A",IF(ISNUMBER(Businesses!D4348),Businesses!D4348,0)))</f>
        <v>N/A</v>
      </c>
      <c r="D4347" s="32" t="str">
        <f>IF(Businesses!E4348="","N/A",Businesses!E4348)</f>
        <v>N/A</v>
      </c>
      <c r="E4347" s="32" t="str">
        <f>IF(Businesses!F4348="","N/A",Businesses!F4348)</f>
        <v>N/A</v>
      </c>
      <c r="F4347" s="32" t="str">
        <f t="shared" si="134"/>
        <v>N/A</v>
      </c>
      <c r="G4347" s="32" t="str">
        <f>IF(Businesses!G4348="","N/A",Businesses!G4348)</f>
        <v>N/A</v>
      </c>
      <c r="H4347" s="32" t="str">
        <f>IF(Businesses!H4348="","N/A",Businesses!H4348)</f>
        <v>N/A</v>
      </c>
      <c r="I4347" s="32" t="str">
        <f>IF(AND(Businesses!B4348="",Businesses!C4348&lt;&gt;""),0,IF(Businesses!B4348="","N/A",IF(ISNUMBER(Businesses!B4348),Businesses!B4348,0)))</f>
        <v>N/A</v>
      </c>
    </row>
    <row r="4348" spans="2:9">
      <c r="B4348" s="32" t="str">
        <f t="shared" si="135"/>
        <v>N/A</v>
      </c>
      <c r="C4348" s="32" t="str">
        <f>IF(AND(Businesses!D4349="",Businesses!E4349&lt;&gt;""),0,IF(Businesses!D4349="","N/A",IF(ISNUMBER(Businesses!D4349),Businesses!D4349,0)))</f>
        <v>N/A</v>
      </c>
      <c r="D4348" s="32" t="str">
        <f>IF(Businesses!E4349="","N/A",Businesses!E4349)</f>
        <v>N/A</v>
      </c>
      <c r="E4348" s="32" t="str">
        <f>IF(Businesses!F4349="","N/A",Businesses!F4349)</f>
        <v>N/A</v>
      </c>
      <c r="F4348" s="32" t="str">
        <f t="shared" si="134"/>
        <v>N/A</v>
      </c>
      <c r="G4348" s="32" t="str">
        <f>IF(Businesses!G4349="","N/A",Businesses!G4349)</f>
        <v>N/A</v>
      </c>
      <c r="H4348" s="32" t="str">
        <f>IF(Businesses!H4349="","N/A",Businesses!H4349)</f>
        <v>N/A</v>
      </c>
      <c r="I4348" s="32" t="str">
        <f>IF(AND(Businesses!B4349="",Businesses!C4349&lt;&gt;""),0,IF(Businesses!B4349="","N/A",IF(ISNUMBER(Businesses!B4349),Businesses!B4349,0)))</f>
        <v>N/A</v>
      </c>
    </row>
    <row r="4349" spans="2:9">
      <c r="B4349" s="32" t="str">
        <f t="shared" si="135"/>
        <v>N/A</v>
      </c>
      <c r="C4349" s="32" t="str">
        <f>IF(AND(Businesses!D4350="",Businesses!E4350&lt;&gt;""),0,IF(Businesses!D4350="","N/A",IF(ISNUMBER(Businesses!D4350),Businesses!D4350,0)))</f>
        <v>N/A</v>
      </c>
      <c r="D4349" s="32" t="str">
        <f>IF(Businesses!E4350="","N/A",Businesses!E4350)</f>
        <v>N/A</v>
      </c>
      <c r="E4349" s="32" t="str">
        <f>IF(Businesses!F4350="","N/A",Businesses!F4350)</f>
        <v>N/A</v>
      </c>
      <c r="F4349" s="32" t="str">
        <f t="shared" si="134"/>
        <v>N/A</v>
      </c>
      <c r="G4349" s="32" t="str">
        <f>IF(Businesses!G4350="","N/A",Businesses!G4350)</f>
        <v>N/A</v>
      </c>
      <c r="H4349" s="32" t="str">
        <f>IF(Businesses!H4350="","N/A",Businesses!H4350)</f>
        <v>N/A</v>
      </c>
      <c r="I4349" s="32" t="str">
        <f>IF(AND(Businesses!B4350="",Businesses!C4350&lt;&gt;""),0,IF(Businesses!B4350="","N/A",IF(ISNUMBER(Businesses!B4350),Businesses!B4350,0)))</f>
        <v>N/A</v>
      </c>
    </row>
    <row r="4350" spans="2:9">
      <c r="B4350" s="32" t="str">
        <f t="shared" si="135"/>
        <v>N/A</v>
      </c>
      <c r="C4350" s="32" t="str">
        <f>IF(AND(Businesses!D4351="",Businesses!E4351&lt;&gt;""),0,IF(Businesses!D4351="","N/A",IF(ISNUMBER(Businesses!D4351),Businesses!D4351,0)))</f>
        <v>N/A</v>
      </c>
      <c r="D4350" s="32" t="str">
        <f>IF(Businesses!E4351="","N/A",Businesses!E4351)</f>
        <v>N/A</v>
      </c>
      <c r="E4350" s="32" t="str">
        <f>IF(Businesses!F4351="","N/A",Businesses!F4351)</f>
        <v>N/A</v>
      </c>
      <c r="F4350" s="32" t="str">
        <f t="shared" si="134"/>
        <v>N/A</v>
      </c>
      <c r="G4350" s="32" t="str">
        <f>IF(Businesses!G4351="","N/A",Businesses!G4351)</f>
        <v>N/A</v>
      </c>
      <c r="H4350" s="32" t="str">
        <f>IF(Businesses!H4351="","N/A",Businesses!H4351)</f>
        <v>N/A</v>
      </c>
      <c r="I4350" s="32" t="str">
        <f>IF(AND(Businesses!B4351="",Businesses!C4351&lt;&gt;""),0,IF(Businesses!B4351="","N/A",IF(ISNUMBER(Businesses!B4351),Businesses!B4351,0)))</f>
        <v>N/A</v>
      </c>
    </row>
    <row r="4351" spans="2:9">
      <c r="B4351" s="32" t="str">
        <f t="shared" si="135"/>
        <v>N/A</v>
      </c>
      <c r="C4351" s="32" t="str">
        <f>IF(AND(Businesses!D4352="",Businesses!E4352&lt;&gt;""),0,IF(Businesses!D4352="","N/A",IF(ISNUMBER(Businesses!D4352),Businesses!D4352,0)))</f>
        <v>N/A</v>
      </c>
      <c r="D4351" s="32" t="str">
        <f>IF(Businesses!E4352="","N/A",Businesses!E4352)</f>
        <v>N/A</v>
      </c>
      <c r="E4351" s="32" t="str">
        <f>IF(Businesses!F4352="","N/A",Businesses!F4352)</f>
        <v>N/A</v>
      </c>
      <c r="F4351" s="32" t="str">
        <f t="shared" si="134"/>
        <v>N/A</v>
      </c>
      <c r="G4351" s="32" t="str">
        <f>IF(Businesses!G4352="","N/A",Businesses!G4352)</f>
        <v>N/A</v>
      </c>
      <c r="H4351" s="32" t="str">
        <f>IF(Businesses!H4352="","N/A",Businesses!H4352)</f>
        <v>N/A</v>
      </c>
      <c r="I4351" s="32" t="str">
        <f>IF(AND(Businesses!B4352="",Businesses!C4352&lt;&gt;""),0,IF(Businesses!B4352="","N/A",IF(ISNUMBER(Businesses!B4352),Businesses!B4352,0)))</f>
        <v>N/A</v>
      </c>
    </row>
    <row r="4352" spans="2:9">
      <c r="B4352" s="32" t="str">
        <f t="shared" si="135"/>
        <v>N/A</v>
      </c>
      <c r="C4352" s="32" t="str">
        <f>IF(AND(Businesses!D4353="",Businesses!E4353&lt;&gt;""),0,IF(Businesses!D4353="","N/A",IF(ISNUMBER(Businesses!D4353),Businesses!D4353,0)))</f>
        <v>N/A</v>
      </c>
      <c r="D4352" s="32" t="str">
        <f>IF(Businesses!E4353="","N/A",Businesses!E4353)</f>
        <v>N/A</v>
      </c>
      <c r="E4352" s="32" t="str">
        <f>IF(Businesses!F4353="","N/A",Businesses!F4353)</f>
        <v>N/A</v>
      </c>
      <c r="F4352" s="32" t="str">
        <f t="shared" si="134"/>
        <v>N/A</v>
      </c>
      <c r="G4352" s="32" t="str">
        <f>IF(Businesses!G4353="","N/A",Businesses!G4353)</f>
        <v>N/A</v>
      </c>
      <c r="H4352" s="32" t="str">
        <f>IF(Businesses!H4353="","N/A",Businesses!H4353)</f>
        <v>N/A</v>
      </c>
      <c r="I4352" s="32" t="str">
        <f>IF(AND(Businesses!B4353="",Businesses!C4353&lt;&gt;""),0,IF(Businesses!B4353="","N/A",IF(ISNUMBER(Businesses!B4353),Businesses!B4353,0)))</f>
        <v>N/A</v>
      </c>
    </row>
    <row r="4353" spans="2:9">
      <c r="B4353" s="32" t="str">
        <f t="shared" si="135"/>
        <v>N/A</v>
      </c>
      <c r="C4353" s="32" t="str">
        <f>IF(AND(Businesses!D4354="",Businesses!E4354&lt;&gt;""),0,IF(Businesses!D4354="","N/A",IF(ISNUMBER(Businesses!D4354),Businesses!D4354,0)))</f>
        <v>N/A</v>
      </c>
      <c r="D4353" s="32" t="str">
        <f>IF(Businesses!E4354="","N/A",Businesses!E4354)</f>
        <v>N/A</v>
      </c>
      <c r="E4353" s="32" t="str">
        <f>IF(Businesses!F4354="","N/A",Businesses!F4354)</f>
        <v>N/A</v>
      </c>
      <c r="F4353" s="32" t="str">
        <f t="shared" si="134"/>
        <v>N/A</v>
      </c>
      <c r="G4353" s="32" t="str">
        <f>IF(Businesses!G4354="","N/A",Businesses!G4354)</f>
        <v>N/A</v>
      </c>
      <c r="H4353" s="32" t="str">
        <f>IF(Businesses!H4354="","N/A",Businesses!H4354)</f>
        <v>N/A</v>
      </c>
      <c r="I4353" s="32" t="str">
        <f>IF(AND(Businesses!B4354="",Businesses!C4354&lt;&gt;""),0,IF(Businesses!B4354="","N/A",IF(ISNUMBER(Businesses!B4354),Businesses!B4354,0)))</f>
        <v>N/A</v>
      </c>
    </row>
    <row r="4354" spans="2:9">
      <c r="B4354" s="32" t="str">
        <f t="shared" si="135"/>
        <v>N/A</v>
      </c>
      <c r="C4354" s="32" t="str">
        <f>IF(AND(Businesses!D4355="",Businesses!E4355&lt;&gt;""),0,IF(Businesses!D4355="","N/A",IF(ISNUMBER(Businesses!D4355),Businesses!D4355,0)))</f>
        <v>N/A</v>
      </c>
      <c r="D4354" s="32" t="str">
        <f>IF(Businesses!E4355="","N/A",Businesses!E4355)</f>
        <v>N/A</v>
      </c>
      <c r="E4354" s="32" t="str">
        <f>IF(Businesses!F4355="","N/A",Businesses!F4355)</f>
        <v>N/A</v>
      </c>
      <c r="F4354" s="32" t="str">
        <f t="shared" ref="F4354:F4417" si="136">IF(B4354="N/A","N/A",UPPER(TRIM(ProbuildName)))</f>
        <v>N/A</v>
      </c>
      <c r="G4354" s="32" t="str">
        <f>IF(Businesses!G4355="","N/A",Businesses!G4355)</f>
        <v>N/A</v>
      </c>
      <c r="H4354" s="32" t="str">
        <f>IF(Businesses!H4355="","N/A",Businesses!H4355)</f>
        <v>N/A</v>
      </c>
      <c r="I4354" s="32" t="str">
        <f>IF(AND(Businesses!B4355="",Businesses!C4355&lt;&gt;""),0,IF(Businesses!B4355="","N/A",IF(ISNUMBER(Businesses!B4355),Businesses!B4355,0)))</f>
        <v>N/A</v>
      </c>
    </row>
    <row r="4355" spans="2:9">
      <c r="B4355" s="32" t="str">
        <f t="shared" ref="B4355:B4418" si="137">IF(I4355="N/A","N/A","")</f>
        <v>N/A</v>
      </c>
      <c r="C4355" s="32" t="str">
        <f>IF(AND(Businesses!D4356="",Businesses!E4356&lt;&gt;""),0,IF(Businesses!D4356="","N/A",IF(ISNUMBER(Businesses!D4356),Businesses!D4356,0)))</f>
        <v>N/A</v>
      </c>
      <c r="D4355" s="32" t="str">
        <f>IF(Businesses!E4356="","N/A",Businesses!E4356)</f>
        <v>N/A</v>
      </c>
      <c r="E4355" s="32" t="str">
        <f>IF(Businesses!F4356="","N/A",Businesses!F4356)</f>
        <v>N/A</v>
      </c>
      <c r="F4355" s="32" t="str">
        <f t="shared" si="136"/>
        <v>N/A</v>
      </c>
      <c r="G4355" s="32" t="str">
        <f>IF(Businesses!G4356="","N/A",Businesses!G4356)</f>
        <v>N/A</v>
      </c>
      <c r="H4355" s="32" t="str">
        <f>IF(Businesses!H4356="","N/A",Businesses!H4356)</f>
        <v>N/A</v>
      </c>
      <c r="I4355" s="32" t="str">
        <f>IF(AND(Businesses!B4356="",Businesses!C4356&lt;&gt;""),0,IF(Businesses!B4356="","N/A",IF(ISNUMBER(Businesses!B4356),Businesses!B4356,0)))</f>
        <v>N/A</v>
      </c>
    </row>
    <row r="4356" spans="2:9">
      <c r="B4356" s="32" t="str">
        <f t="shared" si="137"/>
        <v>N/A</v>
      </c>
      <c r="C4356" s="32" t="str">
        <f>IF(AND(Businesses!D4357="",Businesses!E4357&lt;&gt;""),0,IF(Businesses!D4357="","N/A",IF(ISNUMBER(Businesses!D4357),Businesses!D4357,0)))</f>
        <v>N/A</v>
      </c>
      <c r="D4356" s="32" t="str">
        <f>IF(Businesses!E4357="","N/A",Businesses!E4357)</f>
        <v>N/A</v>
      </c>
      <c r="E4356" s="32" t="str">
        <f>IF(Businesses!F4357="","N/A",Businesses!F4357)</f>
        <v>N/A</v>
      </c>
      <c r="F4356" s="32" t="str">
        <f t="shared" si="136"/>
        <v>N/A</v>
      </c>
      <c r="G4356" s="32" t="str">
        <f>IF(Businesses!G4357="","N/A",Businesses!G4357)</f>
        <v>N/A</v>
      </c>
      <c r="H4356" s="32" t="str">
        <f>IF(Businesses!H4357="","N/A",Businesses!H4357)</f>
        <v>N/A</v>
      </c>
      <c r="I4356" s="32" t="str">
        <f>IF(AND(Businesses!B4357="",Businesses!C4357&lt;&gt;""),0,IF(Businesses!B4357="","N/A",IF(ISNUMBER(Businesses!B4357),Businesses!B4357,0)))</f>
        <v>N/A</v>
      </c>
    </row>
    <row r="4357" spans="2:9">
      <c r="B4357" s="32" t="str">
        <f t="shared" si="137"/>
        <v>N/A</v>
      </c>
      <c r="C4357" s="32" t="str">
        <f>IF(AND(Businesses!D4358="",Businesses!E4358&lt;&gt;""),0,IF(Businesses!D4358="","N/A",IF(ISNUMBER(Businesses!D4358),Businesses!D4358,0)))</f>
        <v>N/A</v>
      </c>
      <c r="D4357" s="32" t="str">
        <f>IF(Businesses!E4358="","N/A",Businesses!E4358)</f>
        <v>N/A</v>
      </c>
      <c r="E4357" s="32" t="str">
        <f>IF(Businesses!F4358="","N/A",Businesses!F4358)</f>
        <v>N/A</v>
      </c>
      <c r="F4357" s="32" t="str">
        <f t="shared" si="136"/>
        <v>N/A</v>
      </c>
      <c r="G4357" s="32" t="str">
        <f>IF(Businesses!G4358="","N/A",Businesses!G4358)</f>
        <v>N/A</v>
      </c>
      <c r="H4357" s="32" t="str">
        <f>IF(Businesses!H4358="","N/A",Businesses!H4358)</f>
        <v>N/A</v>
      </c>
      <c r="I4357" s="32" t="str">
        <f>IF(AND(Businesses!B4358="",Businesses!C4358&lt;&gt;""),0,IF(Businesses!B4358="","N/A",IF(ISNUMBER(Businesses!B4358),Businesses!B4358,0)))</f>
        <v>N/A</v>
      </c>
    </row>
    <row r="4358" spans="2:9">
      <c r="B4358" s="32" t="str">
        <f t="shared" si="137"/>
        <v>N/A</v>
      </c>
      <c r="C4358" s="32" t="str">
        <f>IF(AND(Businesses!D4359="",Businesses!E4359&lt;&gt;""),0,IF(Businesses!D4359="","N/A",IF(ISNUMBER(Businesses!D4359),Businesses!D4359,0)))</f>
        <v>N/A</v>
      </c>
      <c r="D4358" s="32" t="str">
        <f>IF(Businesses!E4359="","N/A",Businesses!E4359)</f>
        <v>N/A</v>
      </c>
      <c r="E4358" s="32" t="str">
        <f>IF(Businesses!F4359="","N/A",Businesses!F4359)</f>
        <v>N/A</v>
      </c>
      <c r="F4358" s="32" t="str">
        <f t="shared" si="136"/>
        <v>N/A</v>
      </c>
      <c r="G4358" s="32" t="str">
        <f>IF(Businesses!G4359="","N/A",Businesses!G4359)</f>
        <v>N/A</v>
      </c>
      <c r="H4358" s="32" t="str">
        <f>IF(Businesses!H4359="","N/A",Businesses!H4359)</f>
        <v>N/A</v>
      </c>
      <c r="I4358" s="32" t="str">
        <f>IF(AND(Businesses!B4359="",Businesses!C4359&lt;&gt;""),0,IF(Businesses!B4359="","N/A",IF(ISNUMBER(Businesses!B4359),Businesses!B4359,0)))</f>
        <v>N/A</v>
      </c>
    </row>
    <row r="4359" spans="2:9">
      <c r="B4359" s="32" t="str">
        <f t="shared" si="137"/>
        <v>N/A</v>
      </c>
      <c r="C4359" s="32" t="str">
        <f>IF(AND(Businesses!D4360="",Businesses!E4360&lt;&gt;""),0,IF(Businesses!D4360="","N/A",IF(ISNUMBER(Businesses!D4360),Businesses!D4360,0)))</f>
        <v>N/A</v>
      </c>
      <c r="D4359" s="32" t="str">
        <f>IF(Businesses!E4360="","N/A",Businesses!E4360)</f>
        <v>N/A</v>
      </c>
      <c r="E4359" s="32" t="str">
        <f>IF(Businesses!F4360="","N/A",Businesses!F4360)</f>
        <v>N/A</v>
      </c>
      <c r="F4359" s="32" t="str">
        <f t="shared" si="136"/>
        <v>N/A</v>
      </c>
      <c r="G4359" s="32" t="str">
        <f>IF(Businesses!G4360="","N/A",Businesses!G4360)</f>
        <v>N/A</v>
      </c>
      <c r="H4359" s="32" t="str">
        <f>IF(Businesses!H4360="","N/A",Businesses!H4360)</f>
        <v>N/A</v>
      </c>
      <c r="I4359" s="32" t="str">
        <f>IF(AND(Businesses!B4360="",Businesses!C4360&lt;&gt;""),0,IF(Businesses!B4360="","N/A",IF(ISNUMBER(Businesses!B4360),Businesses!B4360,0)))</f>
        <v>N/A</v>
      </c>
    </row>
    <row r="4360" spans="2:9">
      <c r="B4360" s="32" t="str">
        <f t="shared" si="137"/>
        <v>N/A</v>
      </c>
      <c r="C4360" s="32" t="str">
        <f>IF(AND(Businesses!D4361="",Businesses!E4361&lt;&gt;""),0,IF(Businesses!D4361="","N/A",IF(ISNUMBER(Businesses!D4361),Businesses!D4361,0)))</f>
        <v>N/A</v>
      </c>
      <c r="D4360" s="32" t="str">
        <f>IF(Businesses!E4361="","N/A",Businesses!E4361)</f>
        <v>N/A</v>
      </c>
      <c r="E4360" s="32" t="str">
        <f>IF(Businesses!F4361="","N/A",Businesses!F4361)</f>
        <v>N/A</v>
      </c>
      <c r="F4360" s="32" t="str">
        <f t="shared" si="136"/>
        <v>N/A</v>
      </c>
      <c r="G4360" s="32" t="str">
        <f>IF(Businesses!G4361="","N/A",Businesses!G4361)</f>
        <v>N/A</v>
      </c>
      <c r="H4360" s="32" t="str">
        <f>IF(Businesses!H4361="","N/A",Businesses!H4361)</f>
        <v>N/A</v>
      </c>
      <c r="I4360" s="32" t="str">
        <f>IF(AND(Businesses!B4361="",Businesses!C4361&lt;&gt;""),0,IF(Businesses!B4361="","N/A",IF(ISNUMBER(Businesses!B4361),Businesses!B4361,0)))</f>
        <v>N/A</v>
      </c>
    </row>
    <row r="4361" spans="2:9">
      <c r="B4361" s="32" t="str">
        <f t="shared" si="137"/>
        <v>N/A</v>
      </c>
      <c r="C4361" s="32" t="str">
        <f>IF(AND(Businesses!D4362="",Businesses!E4362&lt;&gt;""),0,IF(Businesses!D4362="","N/A",IF(ISNUMBER(Businesses!D4362),Businesses!D4362,0)))</f>
        <v>N/A</v>
      </c>
      <c r="D4361" s="32" t="str">
        <f>IF(Businesses!E4362="","N/A",Businesses!E4362)</f>
        <v>N/A</v>
      </c>
      <c r="E4361" s="32" t="str">
        <f>IF(Businesses!F4362="","N/A",Businesses!F4362)</f>
        <v>N/A</v>
      </c>
      <c r="F4361" s="32" t="str">
        <f t="shared" si="136"/>
        <v>N/A</v>
      </c>
      <c r="G4361" s="32" t="str">
        <f>IF(Businesses!G4362="","N/A",Businesses!G4362)</f>
        <v>N/A</v>
      </c>
      <c r="H4361" s="32" t="str">
        <f>IF(Businesses!H4362="","N/A",Businesses!H4362)</f>
        <v>N/A</v>
      </c>
      <c r="I4361" s="32" t="str">
        <f>IF(AND(Businesses!B4362="",Businesses!C4362&lt;&gt;""),0,IF(Businesses!B4362="","N/A",IF(ISNUMBER(Businesses!B4362),Businesses!B4362,0)))</f>
        <v>N/A</v>
      </c>
    </row>
    <row r="4362" spans="2:9">
      <c r="B4362" s="32" t="str">
        <f t="shared" si="137"/>
        <v>N/A</v>
      </c>
      <c r="C4362" s="32" t="str">
        <f>IF(AND(Businesses!D4363="",Businesses!E4363&lt;&gt;""),0,IF(Businesses!D4363="","N/A",IF(ISNUMBER(Businesses!D4363),Businesses!D4363,0)))</f>
        <v>N/A</v>
      </c>
      <c r="D4362" s="32" t="str">
        <f>IF(Businesses!E4363="","N/A",Businesses!E4363)</f>
        <v>N/A</v>
      </c>
      <c r="E4362" s="32" t="str">
        <f>IF(Businesses!F4363="","N/A",Businesses!F4363)</f>
        <v>N/A</v>
      </c>
      <c r="F4362" s="32" t="str">
        <f t="shared" si="136"/>
        <v>N/A</v>
      </c>
      <c r="G4362" s="32" t="str">
        <f>IF(Businesses!G4363="","N/A",Businesses!G4363)</f>
        <v>N/A</v>
      </c>
      <c r="H4362" s="32" t="str">
        <f>IF(Businesses!H4363="","N/A",Businesses!H4363)</f>
        <v>N/A</v>
      </c>
      <c r="I4362" s="32" t="str">
        <f>IF(AND(Businesses!B4363="",Businesses!C4363&lt;&gt;""),0,IF(Businesses!B4363="","N/A",IF(ISNUMBER(Businesses!B4363),Businesses!B4363,0)))</f>
        <v>N/A</v>
      </c>
    </row>
    <row r="4363" spans="2:9">
      <c r="B4363" s="32" t="str">
        <f t="shared" si="137"/>
        <v>N/A</v>
      </c>
      <c r="C4363" s="32" t="str">
        <f>IF(AND(Businesses!D4364="",Businesses!E4364&lt;&gt;""),0,IF(Businesses!D4364="","N/A",IF(ISNUMBER(Businesses!D4364),Businesses!D4364,0)))</f>
        <v>N/A</v>
      </c>
      <c r="D4363" s="32" t="str">
        <f>IF(Businesses!E4364="","N/A",Businesses!E4364)</f>
        <v>N/A</v>
      </c>
      <c r="E4363" s="32" t="str">
        <f>IF(Businesses!F4364="","N/A",Businesses!F4364)</f>
        <v>N/A</v>
      </c>
      <c r="F4363" s="32" t="str">
        <f t="shared" si="136"/>
        <v>N/A</v>
      </c>
      <c r="G4363" s="32" t="str">
        <f>IF(Businesses!G4364="","N/A",Businesses!G4364)</f>
        <v>N/A</v>
      </c>
      <c r="H4363" s="32" t="str">
        <f>IF(Businesses!H4364="","N/A",Businesses!H4364)</f>
        <v>N/A</v>
      </c>
      <c r="I4363" s="32" t="str">
        <f>IF(AND(Businesses!B4364="",Businesses!C4364&lt;&gt;""),0,IF(Businesses!B4364="","N/A",IF(ISNUMBER(Businesses!B4364),Businesses!B4364,0)))</f>
        <v>N/A</v>
      </c>
    </row>
    <row r="4364" spans="2:9">
      <c r="B4364" s="32" t="str">
        <f t="shared" si="137"/>
        <v>N/A</v>
      </c>
      <c r="C4364" s="32" t="str">
        <f>IF(AND(Businesses!D4365="",Businesses!E4365&lt;&gt;""),0,IF(Businesses!D4365="","N/A",IF(ISNUMBER(Businesses!D4365),Businesses!D4365,0)))</f>
        <v>N/A</v>
      </c>
      <c r="D4364" s="32" t="str">
        <f>IF(Businesses!E4365="","N/A",Businesses!E4365)</f>
        <v>N/A</v>
      </c>
      <c r="E4364" s="32" t="str">
        <f>IF(Businesses!F4365="","N/A",Businesses!F4365)</f>
        <v>N/A</v>
      </c>
      <c r="F4364" s="32" t="str">
        <f t="shared" si="136"/>
        <v>N/A</v>
      </c>
      <c r="G4364" s="32" t="str">
        <f>IF(Businesses!G4365="","N/A",Businesses!G4365)</f>
        <v>N/A</v>
      </c>
      <c r="H4364" s="32" t="str">
        <f>IF(Businesses!H4365="","N/A",Businesses!H4365)</f>
        <v>N/A</v>
      </c>
      <c r="I4364" s="32" t="str">
        <f>IF(AND(Businesses!B4365="",Businesses!C4365&lt;&gt;""),0,IF(Businesses!B4365="","N/A",IF(ISNUMBER(Businesses!B4365),Businesses!B4365,0)))</f>
        <v>N/A</v>
      </c>
    </row>
    <row r="4365" spans="2:9">
      <c r="B4365" s="32" t="str">
        <f t="shared" si="137"/>
        <v>N/A</v>
      </c>
      <c r="C4365" s="32" t="str">
        <f>IF(AND(Businesses!D4366="",Businesses!E4366&lt;&gt;""),0,IF(Businesses!D4366="","N/A",IF(ISNUMBER(Businesses!D4366),Businesses!D4366,0)))</f>
        <v>N/A</v>
      </c>
      <c r="D4365" s="32" t="str">
        <f>IF(Businesses!E4366="","N/A",Businesses!E4366)</f>
        <v>N/A</v>
      </c>
      <c r="E4365" s="32" t="str">
        <f>IF(Businesses!F4366="","N/A",Businesses!F4366)</f>
        <v>N/A</v>
      </c>
      <c r="F4365" s="32" t="str">
        <f t="shared" si="136"/>
        <v>N/A</v>
      </c>
      <c r="G4365" s="32" t="str">
        <f>IF(Businesses!G4366="","N/A",Businesses!G4366)</f>
        <v>N/A</v>
      </c>
      <c r="H4365" s="32" t="str">
        <f>IF(Businesses!H4366="","N/A",Businesses!H4366)</f>
        <v>N/A</v>
      </c>
      <c r="I4365" s="32" t="str">
        <f>IF(AND(Businesses!B4366="",Businesses!C4366&lt;&gt;""),0,IF(Businesses!B4366="","N/A",IF(ISNUMBER(Businesses!B4366),Businesses!B4366,0)))</f>
        <v>N/A</v>
      </c>
    </row>
    <row r="4366" spans="2:9">
      <c r="B4366" s="32" t="str">
        <f t="shared" si="137"/>
        <v>N/A</v>
      </c>
      <c r="C4366" s="32" t="str">
        <f>IF(AND(Businesses!D4367="",Businesses!E4367&lt;&gt;""),0,IF(Businesses!D4367="","N/A",IF(ISNUMBER(Businesses!D4367),Businesses!D4367,0)))</f>
        <v>N/A</v>
      </c>
      <c r="D4366" s="32" t="str">
        <f>IF(Businesses!E4367="","N/A",Businesses!E4367)</f>
        <v>N/A</v>
      </c>
      <c r="E4366" s="32" t="str">
        <f>IF(Businesses!F4367="","N/A",Businesses!F4367)</f>
        <v>N/A</v>
      </c>
      <c r="F4366" s="32" t="str">
        <f t="shared" si="136"/>
        <v>N/A</v>
      </c>
      <c r="G4366" s="32" t="str">
        <f>IF(Businesses!G4367="","N/A",Businesses!G4367)</f>
        <v>N/A</v>
      </c>
      <c r="H4366" s="32" t="str">
        <f>IF(Businesses!H4367="","N/A",Businesses!H4367)</f>
        <v>N/A</v>
      </c>
      <c r="I4366" s="32" t="str">
        <f>IF(AND(Businesses!B4367="",Businesses!C4367&lt;&gt;""),0,IF(Businesses!B4367="","N/A",IF(ISNUMBER(Businesses!B4367),Businesses!B4367,0)))</f>
        <v>N/A</v>
      </c>
    </row>
    <row r="4367" spans="2:9">
      <c r="B4367" s="32" t="str">
        <f t="shared" si="137"/>
        <v>N/A</v>
      </c>
      <c r="C4367" s="32" t="str">
        <f>IF(AND(Businesses!D4368="",Businesses!E4368&lt;&gt;""),0,IF(Businesses!D4368="","N/A",IF(ISNUMBER(Businesses!D4368),Businesses!D4368,0)))</f>
        <v>N/A</v>
      </c>
      <c r="D4367" s="32" t="str">
        <f>IF(Businesses!E4368="","N/A",Businesses!E4368)</f>
        <v>N/A</v>
      </c>
      <c r="E4367" s="32" t="str">
        <f>IF(Businesses!F4368="","N/A",Businesses!F4368)</f>
        <v>N/A</v>
      </c>
      <c r="F4367" s="32" t="str">
        <f t="shared" si="136"/>
        <v>N/A</v>
      </c>
      <c r="G4367" s="32" t="str">
        <f>IF(Businesses!G4368="","N/A",Businesses!G4368)</f>
        <v>N/A</v>
      </c>
      <c r="H4367" s="32" t="str">
        <f>IF(Businesses!H4368="","N/A",Businesses!H4368)</f>
        <v>N/A</v>
      </c>
      <c r="I4367" s="32" t="str">
        <f>IF(AND(Businesses!B4368="",Businesses!C4368&lt;&gt;""),0,IF(Businesses!B4368="","N/A",IF(ISNUMBER(Businesses!B4368),Businesses!B4368,0)))</f>
        <v>N/A</v>
      </c>
    </row>
    <row r="4368" spans="2:9">
      <c r="B4368" s="32" t="str">
        <f t="shared" si="137"/>
        <v>N/A</v>
      </c>
      <c r="C4368" s="32" t="str">
        <f>IF(AND(Businesses!D4369="",Businesses!E4369&lt;&gt;""),0,IF(Businesses!D4369="","N/A",IF(ISNUMBER(Businesses!D4369),Businesses!D4369,0)))</f>
        <v>N/A</v>
      </c>
      <c r="D4368" s="32" t="str">
        <f>IF(Businesses!E4369="","N/A",Businesses!E4369)</f>
        <v>N/A</v>
      </c>
      <c r="E4368" s="32" t="str">
        <f>IF(Businesses!F4369="","N/A",Businesses!F4369)</f>
        <v>N/A</v>
      </c>
      <c r="F4368" s="32" t="str">
        <f t="shared" si="136"/>
        <v>N/A</v>
      </c>
      <c r="G4368" s="32" t="str">
        <f>IF(Businesses!G4369="","N/A",Businesses!G4369)</f>
        <v>N/A</v>
      </c>
      <c r="H4368" s="32" t="str">
        <f>IF(Businesses!H4369="","N/A",Businesses!H4369)</f>
        <v>N/A</v>
      </c>
      <c r="I4368" s="32" t="str">
        <f>IF(AND(Businesses!B4369="",Businesses!C4369&lt;&gt;""),0,IF(Businesses!B4369="","N/A",IF(ISNUMBER(Businesses!B4369),Businesses!B4369,0)))</f>
        <v>N/A</v>
      </c>
    </row>
    <row r="4369" spans="2:9">
      <c r="B4369" s="32" t="str">
        <f t="shared" si="137"/>
        <v>N/A</v>
      </c>
      <c r="C4369" s="32" t="str">
        <f>IF(AND(Businesses!D4370="",Businesses!E4370&lt;&gt;""),0,IF(Businesses!D4370="","N/A",IF(ISNUMBER(Businesses!D4370),Businesses!D4370,0)))</f>
        <v>N/A</v>
      </c>
      <c r="D4369" s="32" t="str">
        <f>IF(Businesses!E4370="","N/A",Businesses!E4370)</f>
        <v>N/A</v>
      </c>
      <c r="E4369" s="32" t="str">
        <f>IF(Businesses!F4370="","N/A",Businesses!F4370)</f>
        <v>N/A</v>
      </c>
      <c r="F4369" s="32" t="str">
        <f t="shared" si="136"/>
        <v>N/A</v>
      </c>
      <c r="G4369" s="32" t="str">
        <f>IF(Businesses!G4370="","N/A",Businesses!G4370)</f>
        <v>N/A</v>
      </c>
      <c r="H4369" s="32" t="str">
        <f>IF(Businesses!H4370="","N/A",Businesses!H4370)</f>
        <v>N/A</v>
      </c>
      <c r="I4369" s="32" t="str">
        <f>IF(AND(Businesses!B4370="",Businesses!C4370&lt;&gt;""),0,IF(Businesses!B4370="","N/A",IF(ISNUMBER(Businesses!B4370),Businesses!B4370,0)))</f>
        <v>N/A</v>
      </c>
    </row>
    <row r="4370" spans="2:9">
      <c r="B4370" s="32" t="str">
        <f t="shared" si="137"/>
        <v>N/A</v>
      </c>
      <c r="C4370" s="32" t="str">
        <f>IF(AND(Businesses!D4371="",Businesses!E4371&lt;&gt;""),0,IF(Businesses!D4371="","N/A",IF(ISNUMBER(Businesses!D4371),Businesses!D4371,0)))</f>
        <v>N/A</v>
      </c>
      <c r="D4370" s="32" t="str">
        <f>IF(Businesses!E4371="","N/A",Businesses!E4371)</f>
        <v>N/A</v>
      </c>
      <c r="E4370" s="32" t="str">
        <f>IF(Businesses!F4371="","N/A",Businesses!F4371)</f>
        <v>N/A</v>
      </c>
      <c r="F4370" s="32" t="str">
        <f t="shared" si="136"/>
        <v>N/A</v>
      </c>
      <c r="G4370" s="32" t="str">
        <f>IF(Businesses!G4371="","N/A",Businesses!G4371)</f>
        <v>N/A</v>
      </c>
      <c r="H4370" s="32" t="str">
        <f>IF(Businesses!H4371="","N/A",Businesses!H4371)</f>
        <v>N/A</v>
      </c>
      <c r="I4370" s="32" t="str">
        <f>IF(AND(Businesses!B4371="",Businesses!C4371&lt;&gt;""),0,IF(Businesses!B4371="","N/A",IF(ISNUMBER(Businesses!B4371),Businesses!B4371,0)))</f>
        <v>N/A</v>
      </c>
    </row>
    <row r="4371" spans="2:9">
      <c r="B4371" s="32" t="str">
        <f t="shared" si="137"/>
        <v>N/A</v>
      </c>
      <c r="C4371" s="32" t="str">
        <f>IF(AND(Businesses!D4372="",Businesses!E4372&lt;&gt;""),0,IF(Businesses!D4372="","N/A",IF(ISNUMBER(Businesses!D4372),Businesses!D4372,0)))</f>
        <v>N/A</v>
      </c>
      <c r="D4371" s="32" t="str">
        <f>IF(Businesses!E4372="","N/A",Businesses!E4372)</f>
        <v>N/A</v>
      </c>
      <c r="E4371" s="32" t="str">
        <f>IF(Businesses!F4372="","N/A",Businesses!F4372)</f>
        <v>N/A</v>
      </c>
      <c r="F4371" s="32" t="str">
        <f t="shared" si="136"/>
        <v>N/A</v>
      </c>
      <c r="G4371" s="32" t="str">
        <f>IF(Businesses!G4372="","N/A",Businesses!G4372)</f>
        <v>N/A</v>
      </c>
      <c r="H4371" s="32" t="str">
        <f>IF(Businesses!H4372="","N/A",Businesses!H4372)</f>
        <v>N/A</v>
      </c>
      <c r="I4371" s="32" t="str">
        <f>IF(AND(Businesses!B4372="",Businesses!C4372&lt;&gt;""),0,IF(Businesses!B4372="","N/A",IF(ISNUMBER(Businesses!B4372),Businesses!B4372,0)))</f>
        <v>N/A</v>
      </c>
    </row>
    <row r="4372" spans="2:9">
      <c r="B4372" s="32" t="str">
        <f t="shared" si="137"/>
        <v>N/A</v>
      </c>
      <c r="C4372" s="32" t="str">
        <f>IF(AND(Businesses!D4373="",Businesses!E4373&lt;&gt;""),0,IF(Businesses!D4373="","N/A",IF(ISNUMBER(Businesses!D4373),Businesses!D4373,0)))</f>
        <v>N/A</v>
      </c>
      <c r="D4372" s="32" t="str">
        <f>IF(Businesses!E4373="","N/A",Businesses!E4373)</f>
        <v>N/A</v>
      </c>
      <c r="E4372" s="32" t="str">
        <f>IF(Businesses!F4373="","N/A",Businesses!F4373)</f>
        <v>N/A</v>
      </c>
      <c r="F4372" s="32" t="str">
        <f t="shared" si="136"/>
        <v>N/A</v>
      </c>
      <c r="G4372" s="32" t="str">
        <f>IF(Businesses!G4373="","N/A",Businesses!G4373)</f>
        <v>N/A</v>
      </c>
      <c r="H4372" s="32" t="str">
        <f>IF(Businesses!H4373="","N/A",Businesses!H4373)</f>
        <v>N/A</v>
      </c>
      <c r="I4372" s="32" t="str">
        <f>IF(AND(Businesses!B4373="",Businesses!C4373&lt;&gt;""),0,IF(Businesses!B4373="","N/A",IF(ISNUMBER(Businesses!B4373),Businesses!B4373,0)))</f>
        <v>N/A</v>
      </c>
    </row>
    <row r="4373" spans="2:9">
      <c r="B4373" s="32" t="str">
        <f t="shared" si="137"/>
        <v>N/A</v>
      </c>
      <c r="C4373" s="32" t="str">
        <f>IF(AND(Businesses!D4374="",Businesses!E4374&lt;&gt;""),0,IF(Businesses!D4374="","N/A",IF(ISNUMBER(Businesses!D4374),Businesses!D4374,0)))</f>
        <v>N/A</v>
      </c>
      <c r="D4373" s="32" t="str">
        <f>IF(Businesses!E4374="","N/A",Businesses!E4374)</f>
        <v>N/A</v>
      </c>
      <c r="E4373" s="32" t="str">
        <f>IF(Businesses!F4374="","N/A",Businesses!F4374)</f>
        <v>N/A</v>
      </c>
      <c r="F4373" s="32" t="str">
        <f t="shared" si="136"/>
        <v>N/A</v>
      </c>
      <c r="G4373" s="32" t="str">
        <f>IF(Businesses!G4374="","N/A",Businesses!G4374)</f>
        <v>N/A</v>
      </c>
      <c r="H4373" s="32" t="str">
        <f>IF(Businesses!H4374="","N/A",Businesses!H4374)</f>
        <v>N/A</v>
      </c>
      <c r="I4373" s="32" t="str">
        <f>IF(AND(Businesses!B4374="",Businesses!C4374&lt;&gt;""),0,IF(Businesses!B4374="","N/A",IF(ISNUMBER(Businesses!B4374),Businesses!B4374,0)))</f>
        <v>N/A</v>
      </c>
    </row>
    <row r="4374" spans="2:9">
      <c r="B4374" s="32" t="str">
        <f t="shared" si="137"/>
        <v>N/A</v>
      </c>
      <c r="C4374" s="32" t="str">
        <f>IF(AND(Businesses!D4375="",Businesses!E4375&lt;&gt;""),0,IF(Businesses!D4375="","N/A",IF(ISNUMBER(Businesses!D4375),Businesses!D4375,0)))</f>
        <v>N/A</v>
      </c>
      <c r="D4374" s="32" t="str">
        <f>IF(Businesses!E4375="","N/A",Businesses!E4375)</f>
        <v>N/A</v>
      </c>
      <c r="E4374" s="32" t="str">
        <f>IF(Businesses!F4375="","N/A",Businesses!F4375)</f>
        <v>N/A</v>
      </c>
      <c r="F4374" s="32" t="str">
        <f t="shared" si="136"/>
        <v>N/A</v>
      </c>
      <c r="G4374" s="32" t="str">
        <f>IF(Businesses!G4375="","N/A",Businesses!G4375)</f>
        <v>N/A</v>
      </c>
      <c r="H4374" s="32" t="str">
        <f>IF(Businesses!H4375="","N/A",Businesses!H4375)</f>
        <v>N/A</v>
      </c>
      <c r="I4374" s="32" t="str">
        <f>IF(AND(Businesses!B4375="",Businesses!C4375&lt;&gt;""),0,IF(Businesses!B4375="","N/A",IF(ISNUMBER(Businesses!B4375),Businesses!B4375,0)))</f>
        <v>N/A</v>
      </c>
    </row>
    <row r="4375" spans="2:9">
      <c r="B4375" s="32" t="str">
        <f t="shared" si="137"/>
        <v>N/A</v>
      </c>
      <c r="C4375" s="32" t="str">
        <f>IF(AND(Businesses!D4376="",Businesses!E4376&lt;&gt;""),0,IF(Businesses!D4376="","N/A",IF(ISNUMBER(Businesses!D4376),Businesses!D4376,0)))</f>
        <v>N/A</v>
      </c>
      <c r="D4375" s="32" t="str">
        <f>IF(Businesses!E4376="","N/A",Businesses!E4376)</f>
        <v>N/A</v>
      </c>
      <c r="E4375" s="32" t="str">
        <f>IF(Businesses!F4376="","N/A",Businesses!F4376)</f>
        <v>N/A</v>
      </c>
      <c r="F4375" s="32" t="str">
        <f t="shared" si="136"/>
        <v>N/A</v>
      </c>
      <c r="G4375" s="32" t="str">
        <f>IF(Businesses!G4376="","N/A",Businesses!G4376)</f>
        <v>N/A</v>
      </c>
      <c r="H4375" s="32" t="str">
        <f>IF(Businesses!H4376="","N/A",Businesses!H4376)</f>
        <v>N/A</v>
      </c>
      <c r="I4375" s="32" t="str">
        <f>IF(AND(Businesses!B4376="",Businesses!C4376&lt;&gt;""),0,IF(Businesses!B4376="","N/A",IF(ISNUMBER(Businesses!B4376),Businesses!B4376,0)))</f>
        <v>N/A</v>
      </c>
    </row>
    <row r="4376" spans="2:9">
      <c r="B4376" s="32" t="str">
        <f t="shared" si="137"/>
        <v>N/A</v>
      </c>
      <c r="C4376" s="32" t="str">
        <f>IF(AND(Businesses!D4377="",Businesses!E4377&lt;&gt;""),0,IF(Businesses!D4377="","N/A",IF(ISNUMBER(Businesses!D4377),Businesses!D4377,0)))</f>
        <v>N/A</v>
      </c>
      <c r="D4376" s="32" t="str">
        <f>IF(Businesses!E4377="","N/A",Businesses!E4377)</f>
        <v>N/A</v>
      </c>
      <c r="E4376" s="32" t="str">
        <f>IF(Businesses!F4377="","N/A",Businesses!F4377)</f>
        <v>N/A</v>
      </c>
      <c r="F4376" s="32" t="str">
        <f t="shared" si="136"/>
        <v>N/A</v>
      </c>
      <c r="G4376" s="32" t="str">
        <f>IF(Businesses!G4377="","N/A",Businesses!G4377)</f>
        <v>N/A</v>
      </c>
      <c r="H4376" s="32" t="str">
        <f>IF(Businesses!H4377="","N/A",Businesses!H4377)</f>
        <v>N/A</v>
      </c>
      <c r="I4376" s="32" t="str">
        <f>IF(AND(Businesses!B4377="",Businesses!C4377&lt;&gt;""),0,IF(Businesses!B4377="","N/A",IF(ISNUMBER(Businesses!B4377),Businesses!B4377,0)))</f>
        <v>N/A</v>
      </c>
    </row>
    <row r="4377" spans="2:9">
      <c r="B4377" s="32" t="str">
        <f t="shared" si="137"/>
        <v>N/A</v>
      </c>
      <c r="C4377" s="32" t="str">
        <f>IF(AND(Businesses!D4378="",Businesses!E4378&lt;&gt;""),0,IF(Businesses!D4378="","N/A",IF(ISNUMBER(Businesses!D4378),Businesses!D4378,0)))</f>
        <v>N/A</v>
      </c>
      <c r="D4377" s="32" t="str">
        <f>IF(Businesses!E4378="","N/A",Businesses!E4378)</f>
        <v>N/A</v>
      </c>
      <c r="E4377" s="32" t="str">
        <f>IF(Businesses!F4378="","N/A",Businesses!F4378)</f>
        <v>N/A</v>
      </c>
      <c r="F4377" s="32" t="str">
        <f t="shared" si="136"/>
        <v>N/A</v>
      </c>
      <c r="G4377" s="32" t="str">
        <f>IF(Businesses!G4378="","N/A",Businesses!G4378)</f>
        <v>N/A</v>
      </c>
      <c r="H4377" s="32" t="str">
        <f>IF(Businesses!H4378="","N/A",Businesses!H4378)</f>
        <v>N/A</v>
      </c>
      <c r="I4377" s="32" t="str">
        <f>IF(AND(Businesses!B4378="",Businesses!C4378&lt;&gt;""),0,IF(Businesses!B4378="","N/A",IF(ISNUMBER(Businesses!B4378),Businesses!B4378,0)))</f>
        <v>N/A</v>
      </c>
    </row>
    <row r="4378" spans="2:9">
      <c r="B4378" s="32" t="str">
        <f t="shared" si="137"/>
        <v>N/A</v>
      </c>
      <c r="C4378" s="32" t="str">
        <f>IF(AND(Businesses!D4379="",Businesses!E4379&lt;&gt;""),0,IF(Businesses!D4379="","N/A",IF(ISNUMBER(Businesses!D4379),Businesses!D4379,0)))</f>
        <v>N/A</v>
      </c>
      <c r="D4378" s="32" t="str">
        <f>IF(Businesses!E4379="","N/A",Businesses!E4379)</f>
        <v>N/A</v>
      </c>
      <c r="E4378" s="32" t="str">
        <f>IF(Businesses!F4379="","N/A",Businesses!F4379)</f>
        <v>N/A</v>
      </c>
      <c r="F4378" s="32" t="str">
        <f t="shared" si="136"/>
        <v>N/A</v>
      </c>
      <c r="G4378" s="32" t="str">
        <f>IF(Businesses!G4379="","N/A",Businesses!G4379)</f>
        <v>N/A</v>
      </c>
      <c r="H4378" s="32" t="str">
        <f>IF(Businesses!H4379="","N/A",Businesses!H4379)</f>
        <v>N/A</v>
      </c>
      <c r="I4378" s="32" t="str">
        <f>IF(AND(Businesses!B4379="",Businesses!C4379&lt;&gt;""),0,IF(Businesses!B4379="","N/A",IF(ISNUMBER(Businesses!B4379),Businesses!B4379,0)))</f>
        <v>N/A</v>
      </c>
    </row>
    <row r="4379" spans="2:9">
      <c r="B4379" s="32" t="str">
        <f t="shared" si="137"/>
        <v>N/A</v>
      </c>
      <c r="C4379" s="32" t="str">
        <f>IF(AND(Businesses!D4380="",Businesses!E4380&lt;&gt;""),0,IF(Businesses!D4380="","N/A",IF(ISNUMBER(Businesses!D4380),Businesses!D4380,0)))</f>
        <v>N/A</v>
      </c>
      <c r="D4379" s="32" t="str">
        <f>IF(Businesses!E4380="","N/A",Businesses!E4380)</f>
        <v>N/A</v>
      </c>
      <c r="E4379" s="32" t="str">
        <f>IF(Businesses!F4380="","N/A",Businesses!F4380)</f>
        <v>N/A</v>
      </c>
      <c r="F4379" s="32" t="str">
        <f t="shared" si="136"/>
        <v>N/A</v>
      </c>
      <c r="G4379" s="32" t="str">
        <f>IF(Businesses!G4380="","N/A",Businesses!G4380)</f>
        <v>N/A</v>
      </c>
      <c r="H4379" s="32" t="str">
        <f>IF(Businesses!H4380="","N/A",Businesses!H4380)</f>
        <v>N/A</v>
      </c>
      <c r="I4379" s="32" t="str">
        <f>IF(AND(Businesses!B4380="",Businesses!C4380&lt;&gt;""),0,IF(Businesses!B4380="","N/A",IF(ISNUMBER(Businesses!B4380),Businesses!B4380,0)))</f>
        <v>N/A</v>
      </c>
    </row>
    <row r="4380" spans="2:9">
      <c r="B4380" s="32" t="str">
        <f t="shared" si="137"/>
        <v>N/A</v>
      </c>
      <c r="C4380" s="32" t="str">
        <f>IF(AND(Businesses!D4381="",Businesses!E4381&lt;&gt;""),0,IF(Businesses!D4381="","N/A",IF(ISNUMBER(Businesses!D4381),Businesses!D4381,0)))</f>
        <v>N/A</v>
      </c>
      <c r="D4380" s="32" t="str">
        <f>IF(Businesses!E4381="","N/A",Businesses!E4381)</f>
        <v>N/A</v>
      </c>
      <c r="E4380" s="32" t="str">
        <f>IF(Businesses!F4381="","N/A",Businesses!F4381)</f>
        <v>N/A</v>
      </c>
      <c r="F4380" s="32" t="str">
        <f t="shared" si="136"/>
        <v>N/A</v>
      </c>
      <c r="G4380" s="32" t="str">
        <f>IF(Businesses!G4381="","N/A",Businesses!G4381)</f>
        <v>N/A</v>
      </c>
      <c r="H4380" s="32" t="str">
        <f>IF(Businesses!H4381="","N/A",Businesses!H4381)</f>
        <v>N/A</v>
      </c>
      <c r="I4380" s="32" t="str">
        <f>IF(AND(Businesses!B4381="",Businesses!C4381&lt;&gt;""),0,IF(Businesses!B4381="","N/A",IF(ISNUMBER(Businesses!B4381),Businesses!B4381,0)))</f>
        <v>N/A</v>
      </c>
    </row>
    <row r="4381" spans="2:9">
      <c r="B4381" s="32" t="str">
        <f t="shared" si="137"/>
        <v>N/A</v>
      </c>
      <c r="C4381" s="32" t="str">
        <f>IF(AND(Businesses!D4382="",Businesses!E4382&lt;&gt;""),0,IF(Businesses!D4382="","N/A",IF(ISNUMBER(Businesses!D4382),Businesses!D4382,0)))</f>
        <v>N/A</v>
      </c>
      <c r="D4381" s="32" t="str">
        <f>IF(Businesses!E4382="","N/A",Businesses!E4382)</f>
        <v>N/A</v>
      </c>
      <c r="E4381" s="32" t="str">
        <f>IF(Businesses!F4382="","N/A",Businesses!F4382)</f>
        <v>N/A</v>
      </c>
      <c r="F4381" s="32" t="str">
        <f t="shared" si="136"/>
        <v>N/A</v>
      </c>
      <c r="G4381" s="32" t="str">
        <f>IF(Businesses!G4382="","N/A",Businesses!G4382)</f>
        <v>N/A</v>
      </c>
      <c r="H4381" s="32" t="str">
        <f>IF(Businesses!H4382="","N/A",Businesses!H4382)</f>
        <v>N/A</v>
      </c>
      <c r="I4381" s="32" t="str">
        <f>IF(AND(Businesses!B4382="",Businesses!C4382&lt;&gt;""),0,IF(Businesses!B4382="","N/A",IF(ISNUMBER(Businesses!B4382),Businesses!B4382,0)))</f>
        <v>N/A</v>
      </c>
    </row>
    <row r="4382" spans="2:9">
      <c r="B4382" s="32" t="str">
        <f t="shared" si="137"/>
        <v>N/A</v>
      </c>
      <c r="C4382" s="32" t="str">
        <f>IF(AND(Businesses!D4383="",Businesses!E4383&lt;&gt;""),0,IF(Businesses!D4383="","N/A",IF(ISNUMBER(Businesses!D4383),Businesses!D4383,0)))</f>
        <v>N/A</v>
      </c>
      <c r="D4382" s="32" t="str">
        <f>IF(Businesses!E4383="","N/A",Businesses!E4383)</f>
        <v>N/A</v>
      </c>
      <c r="E4382" s="32" t="str">
        <f>IF(Businesses!F4383="","N/A",Businesses!F4383)</f>
        <v>N/A</v>
      </c>
      <c r="F4382" s="32" t="str">
        <f t="shared" si="136"/>
        <v>N/A</v>
      </c>
      <c r="G4382" s="32" t="str">
        <f>IF(Businesses!G4383="","N/A",Businesses!G4383)</f>
        <v>N/A</v>
      </c>
      <c r="H4382" s="32" t="str">
        <f>IF(Businesses!H4383="","N/A",Businesses!H4383)</f>
        <v>N/A</v>
      </c>
      <c r="I4382" s="32" t="str">
        <f>IF(AND(Businesses!B4383="",Businesses!C4383&lt;&gt;""),0,IF(Businesses!B4383="","N/A",IF(ISNUMBER(Businesses!B4383),Businesses!B4383,0)))</f>
        <v>N/A</v>
      </c>
    </row>
    <row r="4383" spans="2:9">
      <c r="B4383" s="32" t="str">
        <f t="shared" si="137"/>
        <v>N/A</v>
      </c>
      <c r="C4383" s="32" t="str">
        <f>IF(AND(Businesses!D4384="",Businesses!E4384&lt;&gt;""),0,IF(Businesses!D4384="","N/A",IF(ISNUMBER(Businesses!D4384),Businesses!D4384,0)))</f>
        <v>N/A</v>
      </c>
      <c r="D4383" s="32" t="str">
        <f>IF(Businesses!E4384="","N/A",Businesses!E4384)</f>
        <v>N/A</v>
      </c>
      <c r="E4383" s="32" t="str">
        <f>IF(Businesses!F4384="","N/A",Businesses!F4384)</f>
        <v>N/A</v>
      </c>
      <c r="F4383" s="32" t="str">
        <f t="shared" si="136"/>
        <v>N/A</v>
      </c>
      <c r="G4383" s="32" t="str">
        <f>IF(Businesses!G4384="","N/A",Businesses!G4384)</f>
        <v>N/A</v>
      </c>
      <c r="H4383" s="32" t="str">
        <f>IF(Businesses!H4384="","N/A",Businesses!H4384)</f>
        <v>N/A</v>
      </c>
      <c r="I4383" s="32" t="str">
        <f>IF(AND(Businesses!B4384="",Businesses!C4384&lt;&gt;""),0,IF(Businesses!B4384="","N/A",IF(ISNUMBER(Businesses!B4384),Businesses!B4384,0)))</f>
        <v>N/A</v>
      </c>
    </row>
    <row r="4384" spans="2:9">
      <c r="B4384" s="32" t="str">
        <f t="shared" si="137"/>
        <v>N/A</v>
      </c>
      <c r="C4384" s="32" t="str">
        <f>IF(AND(Businesses!D4385="",Businesses!E4385&lt;&gt;""),0,IF(Businesses!D4385="","N/A",IF(ISNUMBER(Businesses!D4385),Businesses!D4385,0)))</f>
        <v>N/A</v>
      </c>
      <c r="D4384" s="32" t="str">
        <f>IF(Businesses!E4385="","N/A",Businesses!E4385)</f>
        <v>N/A</v>
      </c>
      <c r="E4384" s="32" t="str">
        <f>IF(Businesses!F4385="","N/A",Businesses!F4385)</f>
        <v>N/A</v>
      </c>
      <c r="F4384" s="32" t="str">
        <f t="shared" si="136"/>
        <v>N/A</v>
      </c>
      <c r="G4384" s="32" t="str">
        <f>IF(Businesses!G4385="","N/A",Businesses!G4385)</f>
        <v>N/A</v>
      </c>
      <c r="H4384" s="32" t="str">
        <f>IF(Businesses!H4385="","N/A",Businesses!H4385)</f>
        <v>N/A</v>
      </c>
      <c r="I4384" s="32" t="str">
        <f>IF(AND(Businesses!B4385="",Businesses!C4385&lt;&gt;""),0,IF(Businesses!B4385="","N/A",IF(ISNUMBER(Businesses!B4385),Businesses!B4385,0)))</f>
        <v>N/A</v>
      </c>
    </row>
    <row r="4385" spans="2:9">
      <c r="B4385" s="32" t="str">
        <f t="shared" si="137"/>
        <v>N/A</v>
      </c>
      <c r="C4385" s="32" t="str">
        <f>IF(AND(Businesses!D4386="",Businesses!E4386&lt;&gt;""),0,IF(Businesses!D4386="","N/A",IF(ISNUMBER(Businesses!D4386),Businesses!D4386,0)))</f>
        <v>N/A</v>
      </c>
      <c r="D4385" s="32" t="str">
        <f>IF(Businesses!E4386="","N/A",Businesses!E4386)</f>
        <v>N/A</v>
      </c>
      <c r="E4385" s="32" t="str">
        <f>IF(Businesses!F4386="","N/A",Businesses!F4386)</f>
        <v>N/A</v>
      </c>
      <c r="F4385" s="32" t="str">
        <f t="shared" si="136"/>
        <v>N/A</v>
      </c>
      <c r="G4385" s="32" t="str">
        <f>IF(Businesses!G4386="","N/A",Businesses!G4386)</f>
        <v>N/A</v>
      </c>
      <c r="H4385" s="32" t="str">
        <f>IF(Businesses!H4386="","N/A",Businesses!H4386)</f>
        <v>N/A</v>
      </c>
      <c r="I4385" s="32" t="str">
        <f>IF(AND(Businesses!B4386="",Businesses!C4386&lt;&gt;""),0,IF(Businesses!B4386="","N/A",IF(ISNUMBER(Businesses!B4386),Businesses!B4386,0)))</f>
        <v>N/A</v>
      </c>
    </row>
    <row r="4386" spans="2:9">
      <c r="B4386" s="32" t="str">
        <f t="shared" si="137"/>
        <v>N/A</v>
      </c>
      <c r="C4386" s="32" t="str">
        <f>IF(AND(Businesses!D4387="",Businesses!E4387&lt;&gt;""),0,IF(Businesses!D4387="","N/A",IF(ISNUMBER(Businesses!D4387),Businesses!D4387,0)))</f>
        <v>N/A</v>
      </c>
      <c r="D4386" s="32" t="str">
        <f>IF(Businesses!E4387="","N/A",Businesses!E4387)</f>
        <v>N/A</v>
      </c>
      <c r="E4386" s="32" t="str">
        <f>IF(Businesses!F4387="","N/A",Businesses!F4387)</f>
        <v>N/A</v>
      </c>
      <c r="F4386" s="32" t="str">
        <f t="shared" si="136"/>
        <v>N/A</v>
      </c>
      <c r="G4386" s="32" t="str">
        <f>IF(Businesses!G4387="","N/A",Businesses!G4387)</f>
        <v>N/A</v>
      </c>
      <c r="H4386" s="32" t="str">
        <f>IF(Businesses!H4387="","N/A",Businesses!H4387)</f>
        <v>N/A</v>
      </c>
      <c r="I4386" s="32" t="str">
        <f>IF(AND(Businesses!B4387="",Businesses!C4387&lt;&gt;""),0,IF(Businesses!B4387="","N/A",IF(ISNUMBER(Businesses!B4387),Businesses!B4387,0)))</f>
        <v>N/A</v>
      </c>
    </row>
    <row r="4387" spans="2:9">
      <c r="B4387" s="32" t="str">
        <f t="shared" si="137"/>
        <v>N/A</v>
      </c>
      <c r="C4387" s="32" t="str">
        <f>IF(AND(Businesses!D4388="",Businesses!E4388&lt;&gt;""),0,IF(Businesses!D4388="","N/A",IF(ISNUMBER(Businesses!D4388),Businesses!D4388,0)))</f>
        <v>N/A</v>
      </c>
      <c r="D4387" s="32" t="str">
        <f>IF(Businesses!E4388="","N/A",Businesses!E4388)</f>
        <v>N/A</v>
      </c>
      <c r="E4387" s="32" t="str">
        <f>IF(Businesses!F4388="","N/A",Businesses!F4388)</f>
        <v>N/A</v>
      </c>
      <c r="F4387" s="32" t="str">
        <f t="shared" si="136"/>
        <v>N/A</v>
      </c>
      <c r="G4387" s="32" t="str">
        <f>IF(Businesses!G4388="","N/A",Businesses!G4388)</f>
        <v>N/A</v>
      </c>
      <c r="H4387" s="32" t="str">
        <f>IF(Businesses!H4388="","N/A",Businesses!H4388)</f>
        <v>N/A</v>
      </c>
      <c r="I4387" s="32" t="str">
        <f>IF(AND(Businesses!B4388="",Businesses!C4388&lt;&gt;""),0,IF(Businesses!B4388="","N/A",IF(ISNUMBER(Businesses!B4388),Businesses!B4388,0)))</f>
        <v>N/A</v>
      </c>
    </row>
    <row r="4388" spans="2:9">
      <c r="B4388" s="32" t="str">
        <f t="shared" si="137"/>
        <v>N/A</v>
      </c>
      <c r="C4388" s="32" t="str">
        <f>IF(AND(Businesses!D4389="",Businesses!E4389&lt;&gt;""),0,IF(Businesses!D4389="","N/A",IF(ISNUMBER(Businesses!D4389),Businesses!D4389,0)))</f>
        <v>N/A</v>
      </c>
      <c r="D4388" s="32" t="str">
        <f>IF(Businesses!E4389="","N/A",Businesses!E4389)</f>
        <v>N/A</v>
      </c>
      <c r="E4388" s="32" t="str">
        <f>IF(Businesses!F4389="","N/A",Businesses!F4389)</f>
        <v>N/A</v>
      </c>
      <c r="F4388" s="32" t="str">
        <f t="shared" si="136"/>
        <v>N/A</v>
      </c>
      <c r="G4388" s="32" t="str">
        <f>IF(Businesses!G4389="","N/A",Businesses!G4389)</f>
        <v>N/A</v>
      </c>
      <c r="H4388" s="32" t="str">
        <f>IF(Businesses!H4389="","N/A",Businesses!H4389)</f>
        <v>N/A</v>
      </c>
      <c r="I4388" s="32" t="str">
        <f>IF(AND(Businesses!B4389="",Businesses!C4389&lt;&gt;""),0,IF(Businesses!B4389="","N/A",IF(ISNUMBER(Businesses!B4389),Businesses!B4389,0)))</f>
        <v>N/A</v>
      </c>
    </row>
    <row r="4389" spans="2:9">
      <c r="B4389" s="32" t="str">
        <f t="shared" si="137"/>
        <v>N/A</v>
      </c>
      <c r="C4389" s="32" t="str">
        <f>IF(AND(Businesses!D4390="",Businesses!E4390&lt;&gt;""),0,IF(Businesses!D4390="","N/A",IF(ISNUMBER(Businesses!D4390),Businesses!D4390,0)))</f>
        <v>N/A</v>
      </c>
      <c r="D4389" s="32" t="str">
        <f>IF(Businesses!E4390="","N/A",Businesses!E4390)</f>
        <v>N/A</v>
      </c>
      <c r="E4389" s="32" t="str">
        <f>IF(Businesses!F4390="","N/A",Businesses!F4390)</f>
        <v>N/A</v>
      </c>
      <c r="F4389" s="32" t="str">
        <f t="shared" si="136"/>
        <v>N/A</v>
      </c>
      <c r="G4389" s="32" t="str">
        <f>IF(Businesses!G4390="","N/A",Businesses!G4390)</f>
        <v>N/A</v>
      </c>
      <c r="H4389" s="32" t="str">
        <f>IF(Businesses!H4390="","N/A",Businesses!H4390)</f>
        <v>N/A</v>
      </c>
      <c r="I4389" s="32" t="str">
        <f>IF(AND(Businesses!B4390="",Businesses!C4390&lt;&gt;""),0,IF(Businesses!B4390="","N/A",IF(ISNUMBER(Businesses!B4390),Businesses!B4390,0)))</f>
        <v>N/A</v>
      </c>
    </row>
    <row r="4390" spans="2:9">
      <c r="B4390" s="32" t="str">
        <f t="shared" si="137"/>
        <v>N/A</v>
      </c>
      <c r="C4390" s="32" t="str">
        <f>IF(AND(Businesses!D4391="",Businesses!E4391&lt;&gt;""),0,IF(Businesses!D4391="","N/A",IF(ISNUMBER(Businesses!D4391),Businesses!D4391,0)))</f>
        <v>N/A</v>
      </c>
      <c r="D4390" s="32" t="str">
        <f>IF(Businesses!E4391="","N/A",Businesses!E4391)</f>
        <v>N/A</v>
      </c>
      <c r="E4390" s="32" t="str">
        <f>IF(Businesses!F4391="","N/A",Businesses!F4391)</f>
        <v>N/A</v>
      </c>
      <c r="F4390" s="32" t="str">
        <f t="shared" si="136"/>
        <v>N/A</v>
      </c>
      <c r="G4390" s="32" t="str">
        <f>IF(Businesses!G4391="","N/A",Businesses!G4391)</f>
        <v>N/A</v>
      </c>
      <c r="H4390" s="32" t="str">
        <f>IF(Businesses!H4391="","N/A",Businesses!H4391)</f>
        <v>N/A</v>
      </c>
      <c r="I4390" s="32" t="str">
        <f>IF(AND(Businesses!B4391="",Businesses!C4391&lt;&gt;""),0,IF(Businesses!B4391="","N/A",IF(ISNUMBER(Businesses!B4391),Businesses!B4391,0)))</f>
        <v>N/A</v>
      </c>
    </row>
    <row r="4391" spans="2:9">
      <c r="B4391" s="32" t="str">
        <f t="shared" si="137"/>
        <v>N/A</v>
      </c>
      <c r="C4391" s="32" t="str">
        <f>IF(AND(Businesses!D4392="",Businesses!E4392&lt;&gt;""),0,IF(Businesses!D4392="","N/A",IF(ISNUMBER(Businesses!D4392),Businesses!D4392,0)))</f>
        <v>N/A</v>
      </c>
      <c r="D4391" s="32" t="str">
        <f>IF(Businesses!E4392="","N/A",Businesses!E4392)</f>
        <v>N/A</v>
      </c>
      <c r="E4391" s="32" t="str">
        <f>IF(Businesses!F4392="","N/A",Businesses!F4392)</f>
        <v>N/A</v>
      </c>
      <c r="F4391" s="32" t="str">
        <f t="shared" si="136"/>
        <v>N/A</v>
      </c>
      <c r="G4391" s="32" t="str">
        <f>IF(Businesses!G4392="","N/A",Businesses!G4392)</f>
        <v>N/A</v>
      </c>
      <c r="H4391" s="32" t="str">
        <f>IF(Businesses!H4392="","N/A",Businesses!H4392)</f>
        <v>N/A</v>
      </c>
      <c r="I4391" s="32" t="str">
        <f>IF(AND(Businesses!B4392="",Businesses!C4392&lt;&gt;""),0,IF(Businesses!B4392="","N/A",IF(ISNUMBER(Businesses!B4392),Businesses!B4392,0)))</f>
        <v>N/A</v>
      </c>
    </row>
    <row r="4392" spans="2:9">
      <c r="B4392" s="32" t="str">
        <f t="shared" si="137"/>
        <v>N/A</v>
      </c>
      <c r="C4392" s="32" t="str">
        <f>IF(AND(Businesses!D4393="",Businesses!E4393&lt;&gt;""),0,IF(Businesses!D4393="","N/A",IF(ISNUMBER(Businesses!D4393),Businesses!D4393,0)))</f>
        <v>N/A</v>
      </c>
      <c r="D4392" s="32" t="str">
        <f>IF(Businesses!E4393="","N/A",Businesses!E4393)</f>
        <v>N/A</v>
      </c>
      <c r="E4392" s="32" t="str">
        <f>IF(Businesses!F4393="","N/A",Businesses!F4393)</f>
        <v>N/A</v>
      </c>
      <c r="F4392" s="32" t="str">
        <f t="shared" si="136"/>
        <v>N/A</v>
      </c>
      <c r="G4392" s="32" t="str">
        <f>IF(Businesses!G4393="","N/A",Businesses!G4393)</f>
        <v>N/A</v>
      </c>
      <c r="H4392" s="32" t="str">
        <f>IF(Businesses!H4393="","N/A",Businesses!H4393)</f>
        <v>N/A</v>
      </c>
      <c r="I4392" s="32" t="str">
        <f>IF(AND(Businesses!B4393="",Businesses!C4393&lt;&gt;""),0,IF(Businesses!B4393="","N/A",IF(ISNUMBER(Businesses!B4393),Businesses!B4393,0)))</f>
        <v>N/A</v>
      </c>
    </row>
    <row r="4393" spans="2:9">
      <c r="B4393" s="32" t="str">
        <f t="shared" si="137"/>
        <v>N/A</v>
      </c>
      <c r="C4393" s="32" t="str">
        <f>IF(AND(Businesses!D4394="",Businesses!E4394&lt;&gt;""),0,IF(Businesses!D4394="","N/A",IF(ISNUMBER(Businesses!D4394),Businesses!D4394,0)))</f>
        <v>N/A</v>
      </c>
      <c r="D4393" s="32" t="str">
        <f>IF(Businesses!E4394="","N/A",Businesses!E4394)</f>
        <v>N/A</v>
      </c>
      <c r="E4393" s="32" t="str">
        <f>IF(Businesses!F4394="","N/A",Businesses!F4394)</f>
        <v>N/A</v>
      </c>
      <c r="F4393" s="32" t="str">
        <f t="shared" si="136"/>
        <v>N/A</v>
      </c>
      <c r="G4393" s="32" t="str">
        <f>IF(Businesses!G4394="","N/A",Businesses!G4394)</f>
        <v>N/A</v>
      </c>
      <c r="H4393" s="32" t="str">
        <f>IF(Businesses!H4394="","N/A",Businesses!H4394)</f>
        <v>N/A</v>
      </c>
      <c r="I4393" s="32" t="str">
        <f>IF(AND(Businesses!B4394="",Businesses!C4394&lt;&gt;""),0,IF(Businesses!B4394="","N/A",IF(ISNUMBER(Businesses!B4394),Businesses!B4394,0)))</f>
        <v>N/A</v>
      </c>
    </row>
    <row r="4394" spans="2:9">
      <c r="B4394" s="32" t="str">
        <f t="shared" si="137"/>
        <v>N/A</v>
      </c>
      <c r="C4394" s="32" t="str">
        <f>IF(AND(Businesses!D4395="",Businesses!E4395&lt;&gt;""),0,IF(Businesses!D4395="","N/A",IF(ISNUMBER(Businesses!D4395),Businesses!D4395,0)))</f>
        <v>N/A</v>
      </c>
      <c r="D4394" s="32" t="str">
        <f>IF(Businesses!E4395="","N/A",Businesses!E4395)</f>
        <v>N/A</v>
      </c>
      <c r="E4394" s="32" t="str">
        <f>IF(Businesses!F4395="","N/A",Businesses!F4395)</f>
        <v>N/A</v>
      </c>
      <c r="F4394" s="32" t="str">
        <f t="shared" si="136"/>
        <v>N/A</v>
      </c>
      <c r="G4394" s="32" t="str">
        <f>IF(Businesses!G4395="","N/A",Businesses!G4395)</f>
        <v>N/A</v>
      </c>
      <c r="H4394" s="32" t="str">
        <f>IF(Businesses!H4395="","N/A",Businesses!H4395)</f>
        <v>N/A</v>
      </c>
      <c r="I4394" s="32" t="str">
        <f>IF(AND(Businesses!B4395="",Businesses!C4395&lt;&gt;""),0,IF(Businesses!B4395="","N/A",IF(ISNUMBER(Businesses!B4395),Businesses!B4395,0)))</f>
        <v>N/A</v>
      </c>
    </row>
    <row r="4395" spans="2:9">
      <c r="B4395" s="32" t="str">
        <f t="shared" si="137"/>
        <v>N/A</v>
      </c>
      <c r="C4395" s="32" t="str">
        <f>IF(AND(Businesses!D4396="",Businesses!E4396&lt;&gt;""),0,IF(Businesses!D4396="","N/A",IF(ISNUMBER(Businesses!D4396),Businesses!D4396,0)))</f>
        <v>N/A</v>
      </c>
      <c r="D4395" s="32" t="str">
        <f>IF(Businesses!E4396="","N/A",Businesses!E4396)</f>
        <v>N/A</v>
      </c>
      <c r="E4395" s="32" t="str">
        <f>IF(Businesses!F4396="","N/A",Businesses!F4396)</f>
        <v>N/A</v>
      </c>
      <c r="F4395" s="32" t="str">
        <f t="shared" si="136"/>
        <v>N/A</v>
      </c>
      <c r="G4395" s="32" t="str">
        <f>IF(Businesses!G4396="","N/A",Businesses!G4396)</f>
        <v>N/A</v>
      </c>
      <c r="H4395" s="32" t="str">
        <f>IF(Businesses!H4396="","N/A",Businesses!H4396)</f>
        <v>N/A</v>
      </c>
      <c r="I4395" s="32" t="str">
        <f>IF(AND(Businesses!B4396="",Businesses!C4396&lt;&gt;""),0,IF(Businesses!B4396="","N/A",IF(ISNUMBER(Businesses!B4396),Businesses!B4396,0)))</f>
        <v>N/A</v>
      </c>
    </row>
    <row r="4396" spans="2:9">
      <c r="B4396" s="32" t="str">
        <f t="shared" si="137"/>
        <v>N/A</v>
      </c>
      <c r="C4396" s="32" t="str">
        <f>IF(AND(Businesses!D4397="",Businesses!E4397&lt;&gt;""),0,IF(Businesses!D4397="","N/A",IF(ISNUMBER(Businesses!D4397),Businesses!D4397,0)))</f>
        <v>N/A</v>
      </c>
      <c r="D4396" s="32" t="str">
        <f>IF(Businesses!E4397="","N/A",Businesses!E4397)</f>
        <v>N/A</v>
      </c>
      <c r="E4396" s="32" t="str">
        <f>IF(Businesses!F4397="","N/A",Businesses!F4397)</f>
        <v>N/A</v>
      </c>
      <c r="F4396" s="32" t="str">
        <f t="shared" si="136"/>
        <v>N/A</v>
      </c>
      <c r="G4396" s="32" t="str">
        <f>IF(Businesses!G4397="","N/A",Businesses!G4397)</f>
        <v>N/A</v>
      </c>
      <c r="H4396" s="32" t="str">
        <f>IF(Businesses!H4397="","N/A",Businesses!H4397)</f>
        <v>N/A</v>
      </c>
      <c r="I4396" s="32" t="str">
        <f>IF(AND(Businesses!B4397="",Businesses!C4397&lt;&gt;""),0,IF(Businesses!B4397="","N/A",IF(ISNUMBER(Businesses!B4397),Businesses!B4397,0)))</f>
        <v>N/A</v>
      </c>
    </row>
    <row r="4397" spans="2:9">
      <c r="B4397" s="32" t="str">
        <f t="shared" si="137"/>
        <v>N/A</v>
      </c>
      <c r="C4397" s="32" t="str">
        <f>IF(AND(Businesses!D4398="",Businesses!E4398&lt;&gt;""),0,IF(Businesses!D4398="","N/A",IF(ISNUMBER(Businesses!D4398),Businesses!D4398,0)))</f>
        <v>N/A</v>
      </c>
      <c r="D4397" s="32" t="str">
        <f>IF(Businesses!E4398="","N/A",Businesses!E4398)</f>
        <v>N/A</v>
      </c>
      <c r="E4397" s="32" t="str">
        <f>IF(Businesses!F4398="","N/A",Businesses!F4398)</f>
        <v>N/A</v>
      </c>
      <c r="F4397" s="32" t="str">
        <f t="shared" si="136"/>
        <v>N/A</v>
      </c>
      <c r="G4397" s="32" t="str">
        <f>IF(Businesses!G4398="","N/A",Businesses!G4398)</f>
        <v>N/A</v>
      </c>
      <c r="H4397" s="32" t="str">
        <f>IF(Businesses!H4398="","N/A",Businesses!H4398)</f>
        <v>N/A</v>
      </c>
      <c r="I4397" s="32" t="str">
        <f>IF(AND(Businesses!B4398="",Businesses!C4398&lt;&gt;""),0,IF(Businesses!B4398="","N/A",IF(ISNUMBER(Businesses!B4398),Businesses!B4398,0)))</f>
        <v>N/A</v>
      </c>
    </row>
    <row r="4398" spans="2:9">
      <c r="B4398" s="32" t="str">
        <f t="shared" si="137"/>
        <v>N/A</v>
      </c>
      <c r="C4398" s="32" t="str">
        <f>IF(AND(Businesses!D4399="",Businesses!E4399&lt;&gt;""),0,IF(Businesses!D4399="","N/A",IF(ISNUMBER(Businesses!D4399),Businesses!D4399,0)))</f>
        <v>N/A</v>
      </c>
      <c r="D4398" s="32" t="str">
        <f>IF(Businesses!E4399="","N/A",Businesses!E4399)</f>
        <v>N/A</v>
      </c>
      <c r="E4398" s="32" t="str">
        <f>IF(Businesses!F4399="","N/A",Businesses!F4399)</f>
        <v>N/A</v>
      </c>
      <c r="F4398" s="32" t="str">
        <f t="shared" si="136"/>
        <v>N/A</v>
      </c>
      <c r="G4398" s="32" t="str">
        <f>IF(Businesses!G4399="","N/A",Businesses!G4399)</f>
        <v>N/A</v>
      </c>
      <c r="H4398" s="32" t="str">
        <f>IF(Businesses!H4399="","N/A",Businesses!H4399)</f>
        <v>N/A</v>
      </c>
      <c r="I4398" s="32" t="str">
        <f>IF(AND(Businesses!B4399="",Businesses!C4399&lt;&gt;""),0,IF(Businesses!B4399="","N/A",IF(ISNUMBER(Businesses!B4399),Businesses!B4399,0)))</f>
        <v>N/A</v>
      </c>
    </row>
    <row r="4399" spans="2:9">
      <c r="B4399" s="32" t="str">
        <f t="shared" si="137"/>
        <v>N/A</v>
      </c>
      <c r="C4399" s="32" t="str">
        <f>IF(AND(Businesses!D4400="",Businesses!E4400&lt;&gt;""),0,IF(Businesses!D4400="","N/A",IF(ISNUMBER(Businesses!D4400),Businesses!D4400,0)))</f>
        <v>N/A</v>
      </c>
      <c r="D4399" s="32" t="str">
        <f>IF(Businesses!E4400="","N/A",Businesses!E4400)</f>
        <v>N/A</v>
      </c>
      <c r="E4399" s="32" t="str">
        <f>IF(Businesses!F4400="","N/A",Businesses!F4400)</f>
        <v>N/A</v>
      </c>
      <c r="F4399" s="32" t="str">
        <f t="shared" si="136"/>
        <v>N/A</v>
      </c>
      <c r="G4399" s="32" t="str">
        <f>IF(Businesses!G4400="","N/A",Businesses!G4400)</f>
        <v>N/A</v>
      </c>
      <c r="H4399" s="32" t="str">
        <f>IF(Businesses!H4400="","N/A",Businesses!H4400)</f>
        <v>N/A</v>
      </c>
      <c r="I4399" s="32" t="str">
        <f>IF(AND(Businesses!B4400="",Businesses!C4400&lt;&gt;""),0,IF(Businesses!B4400="","N/A",IF(ISNUMBER(Businesses!B4400),Businesses!B4400,0)))</f>
        <v>N/A</v>
      </c>
    </row>
    <row r="4400" spans="2:9">
      <c r="B4400" s="32" t="str">
        <f t="shared" si="137"/>
        <v>N/A</v>
      </c>
      <c r="C4400" s="32" t="str">
        <f>IF(AND(Businesses!D4401="",Businesses!E4401&lt;&gt;""),0,IF(Businesses!D4401="","N/A",IF(ISNUMBER(Businesses!D4401),Businesses!D4401,0)))</f>
        <v>N/A</v>
      </c>
      <c r="D4400" s="32" t="str">
        <f>IF(Businesses!E4401="","N/A",Businesses!E4401)</f>
        <v>N/A</v>
      </c>
      <c r="E4400" s="32" t="str">
        <f>IF(Businesses!F4401="","N/A",Businesses!F4401)</f>
        <v>N/A</v>
      </c>
      <c r="F4400" s="32" t="str">
        <f t="shared" si="136"/>
        <v>N/A</v>
      </c>
      <c r="G4400" s="32" t="str">
        <f>IF(Businesses!G4401="","N/A",Businesses!G4401)</f>
        <v>N/A</v>
      </c>
      <c r="H4400" s="32" t="str">
        <f>IF(Businesses!H4401="","N/A",Businesses!H4401)</f>
        <v>N/A</v>
      </c>
      <c r="I4400" s="32" t="str">
        <f>IF(AND(Businesses!B4401="",Businesses!C4401&lt;&gt;""),0,IF(Businesses!B4401="","N/A",IF(ISNUMBER(Businesses!B4401),Businesses!B4401,0)))</f>
        <v>N/A</v>
      </c>
    </row>
    <row r="4401" spans="2:9">
      <c r="B4401" s="32" t="str">
        <f t="shared" si="137"/>
        <v>N/A</v>
      </c>
      <c r="C4401" s="32" t="str">
        <f>IF(AND(Businesses!D4402="",Businesses!E4402&lt;&gt;""),0,IF(Businesses!D4402="","N/A",IF(ISNUMBER(Businesses!D4402),Businesses!D4402,0)))</f>
        <v>N/A</v>
      </c>
      <c r="D4401" s="32" t="str">
        <f>IF(Businesses!E4402="","N/A",Businesses!E4402)</f>
        <v>N/A</v>
      </c>
      <c r="E4401" s="32" t="str">
        <f>IF(Businesses!F4402="","N/A",Businesses!F4402)</f>
        <v>N/A</v>
      </c>
      <c r="F4401" s="32" t="str">
        <f t="shared" si="136"/>
        <v>N/A</v>
      </c>
      <c r="G4401" s="32" t="str">
        <f>IF(Businesses!G4402="","N/A",Businesses!G4402)</f>
        <v>N/A</v>
      </c>
      <c r="H4401" s="32" t="str">
        <f>IF(Businesses!H4402="","N/A",Businesses!H4402)</f>
        <v>N/A</v>
      </c>
      <c r="I4401" s="32" t="str">
        <f>IF(AND(Businesses!B4402="",Businesses!C4402&lt;&gt;""),0,IF(Businesses!B4402="","N/A",IF(ISNUMBER(Businesses!B4402),Businesses!B4402,0)))</f>
        <v>N/A</v>
      </c>
    </row>
    <row r="4402" spans="2:9">
      <c r="B4402" s="32" t="str">
        <f t="shared" si="137"/>
        <v>N/A</v>
      </c>
      <c r="C4402" s="32" t="str">
        <f>IF(AND(Businesses!D4403="",Businesses!E4403&lt;&gt;""),0,IF(Businesses!D4403="","N/A",IF(ISNUMBER(Businesses!D4403),Businesses!D4403,0)))</f>
        <v>N/A</v>
      </c>
      <c r="D4402" s="32" t="str">
        <f>IF(Businesses!E4403="","N/A",Businesses!E4403)</f>
        <v>N/A</v>
      </c>
      <c r="E4402" s="32" t="str">
        <f>IF(Businesses!F4403="","N/A",Businesses!F4403)</f>
        <v>N/A</v>
      </c>
      <c r="F4402" s="32" t="str">
        <f t="shared" si="136"/>
        <v>N/A</v>
      </c>
      <c r="G4402" s="32" t="str">
        <f>IF(Businesses!G4403="","N/A",Businesses!G4403)</f>
        <v>N/A</v>
      </c>
      <c r="H4402" s="32" t="str">
        <f>IF(Businesses!H4403="","N/A",Businesses!H4403)</f>
        <v>N/A</v>
      </c>
      <c r="I4402" s="32" t="str">
        <f>IF(AND(Businesses!B4403="",Businesses!C4403&lt;&gt;""),0,IF(Businesses!B4403="","N/A",IF(ISNUMBER(Businesses!B4403),Businesses!B4403,0)))</f>
        <v>N/A</v>
      </c>
    </row>
    <row r="4403" spans="2:9">
      <c r="B4403" s="32" t="str">
        <f t="shared" si="137"/>
        <v>N/A</v>
      </c>
      <c r="C4403" s="32" t="str">
        <f>IF(AND(Businesses!D4404="",Businesses!E4404&lt;&gt;""),0,IF(Businesses!D4404="","N/A",IF(ISNUMBER(Businesses!D4404),Businesses!D4404,0)))</f>
        <v>N/A</v>
      </c>
      <c r="D4403" s="32" t="str">
        <f>IF(Businesses!E4404="","N/A",Businesses!E4404)</f>
        <v>N/A</v>
      </c>
      <c r="E4403" s="32" t="str">
        <f>IF(Businesses!F4404="","N/A",Businesses!F4404)</f>
        <v>N/A</v>
      </c>
      <c r="F4403" s="32" t="str">
        <f t="shared" si="136"/>
        <v>N/A</v>
      </c>
      <c r="G4403" s="32" t="str">
        <f>IF(Businesses!G4404="","N/A",Businesses!G4404)</f>
        <v>N/A</v>
      </c>
      <c r="H4403" s="32" t="str">
        <f>IF(Businesses!H4404="","N/A",Businesses!H4404)</f>
        <v>N/A</v>
      </c>
      <c r="I4403" s="32" t="str">
        <f>IF(AND(Businesses!B4404="",Businesses!C4404&lt;&gt;""),0,IF(Businesses!B4404="","N/A",IF(ISNUMBER(Businesses!B4404),Businesses!B4404,0)))</f>
        <v>N/A</v>
      </c>
    </row>
    <row r="4404" spans="2:9">
      <c r="B4404" s="32" t="str">
        <f t="shared" si="137"/>
        <v>N/A</v>
      </c>
      <c r="C4404" s="32" t="str">
        <f>IF(AND(Businesses!D4405="",Businesses!E4405&lt;&gt;""),0,IF(Businesses!D4405="","N/A",IF(ISNUMBER(Businesses!D4405),Businesses!D4405,0)))</f>
        <v>N/A</v>
      </c>
      <c r="D4404" s="32" t="str">
        <f>IF(Businesses!E4405="","N/A",Businesses!E4405)</f>
        <v>N/A</v>
      </c>
      <c r="E4404" s="32" t="str">
        <f>IF(Businesses!F4405="","N/A",Businesses!F4405)</f>
        <v>N/A</v>
      </c>
      <c r="F4404" s="32" t="str">
        <f t="shared" si="136"/>
        <v>N/A</v>
      </c>
      <c r="G4404" s="32" t="str">
        <f>IF(Businesses!G4405="","N/A",Businesses!G4405)</f>
        <v>N/A</v>
      </c>
      <c r="H4404" s="32" t="str">
        <f>IF(Businesses!H4405="","N/A",Businesses!H4405)</f>
        <v>N/A</v>
      </c>
      <c r="I4404" s="32" t="str">
        <f>IF(AND(Businesses!B4405="",Businesses!C4405&lt;&gt;""),0,IF(Businesses!B4405="","N/A",IF(ISNUMBER(Businesses!B4405),Businesses!B4405,0)))</f>
        <v>N/A</v>
      </c>
    </row>
    <row r="4405" spans="2:9">
      <c r="B4405" s="32" t="str">
        <f t="shared" si="137"/>
        <v>N/A</v>
      </c>
      <c r="C4405" s="32" t="str">
        <f>IF(AND(Businesses!D4406="",Businesses!E4406&lt;&gt;""),0,IF(Businesses!D4406="","N/A",IF(ISNUMBER(Businesses!D4406),Businesses!D4406,0)))</f>
        <v>N/A</v>
      </c>
      <c r="D4405" s="32" t="str">
        <f>IF(Businesses!E4406="","N/A",Businesses!E4406)</f>
        <v>N/A</v>
      </c>
      <c r="E4405" s="32" t="str">
        <f>IF(Businesses!F4406="","N/A",Businesses!F4406)</f>
        <v>N/A</v>
      </c>
      <c r="F4405" s="32" t="str">
        <f t="shared" si="136"/>
        <v>N/A</v>
      </c>
      <c r="G4405" s="32" t="str">
        <f>IF(Businesses!G4406="","N/A",Businesses!G4406)</f>
        <v>N/A</v>
      </c>
      <c r="H4405" s="32" t="str">
        <f>IF(Businesses!H4406="","N/A",Businesses!H4406)</f>
        <v>N/A</v>
      </c>
      <c r="I4405" s="32" t="str">
        <f>IF(AND(Businesses!B4406="",Businesses!C4406&lt;&gt;""),0,IF(Businesses!B4406="","N/A",IF(ISNUMBER(Businesses!B4406),Businesses!B4406,0)))</f>
        <v>N/A</v>
      </c>
    </row>
    <row r="4406" spans="2:9">
      <c r="B4406" s="32" t="str">
        <f t="shared" si="137"/>
        <v>N/A</v>
      </c>
      <c r="C4406" s="32" t="str">
        <f>IF(AND(Businesses!D4407="",Businesses!E4407&lt;&gt;""),0,IF(Businesses!D4407="","N/A",IF(ISNUMBER(Businesses!D4407),Businesses!D4407,0)))</f>
        <v>N/A</v>
      </c>
      <c r="D4406" s="32" t="str">
        <f>IF(Businesses!E4407="","N/A",Businesses!E4407)</f>
        <v>N/A</v>
      </c>
      <c r="E4406" s="32" t="str">
        <f>IF(Businesses!F4407="","N/A",Businesses!F4407)</f>
        <v>N/A</v>
      </c>
      <c r="F4406" s="32" t="str">
        <f t="shared" si="136"/>
        <v>N/A</v>
      </c>
      <c r="G4406" s="32" t="str">
        <f>IF(Businesses!G4407="","N/A",Businesses!G4407)</f>
        <v>N/A</v>
      </c>
      <c r="H4406" s="32" t="str">
        <f>IF(Businesses!H4407="","N/A",Businesses!H4407)</f>
        <v>N/A</v>
      </c>
      <c r="I4406" s="32" t="str">
        <f>IF(AND(Businesses!B4407="",Businesses!C4407&lt;&gt;""),0,IF(Businesses!B4407="","N/A",IF(ISNUMBER(Businesses!B4407),Businesses!B4407,0)))</f>
        <v>N/A</v>
      </c>
    </row>
    <row r="4407" spans="2:9">
      <c r="B4407" s="32" t="str">
        <f t="shared" si="137"/>
        <v>N/A</v>
      </c>
      <c r="C4407" s="32" t="str">
        <f>IF(AND(Businesses!D4408="",Businesses!E4408&lt;&gt;""),0,IF(Businesses!D4408="","N/A",IF(ISNUMBER(Businesses!D4408),Businesses!D4408,0)))</f>
        <v>N/A</v>
      </c>
      <c r="D4407" s="32" t="str">
        <f>IF(Businesses!E4408="","N/A",Businesses!E4408)</f>
        <v>N/A</v>
      </c>
      <c r="E4407" s="32" t="str">
        <f>IF(Businesses!F4408="","N/A",Businesses!F4408)</f>
        <v>N/A</v>
      </c>
      <c r="F4407" s="32" t="str">
        <f t="shared" si="136"/>
        <v>N/A</v>
      </c>
      <c r="G4407" s="32" t="str">
        <f>IF(Businesses!G4408="","N/A",Businesses!G4408)</f>
        <v>N/A</v>
      </c>
      <c r="H4407" s="32" t="str">
        <f>IF(Businesses!H4408="","N/A",Businesses!H4408)</f>
        <v>N/A</v>
      </c>
      <c r="I4407" s="32" t="str">
        <f>IF(AND(Businesses!B4408="",Businesses!C4408&lt;&gt;""),0,IF(Businesses!B4408="","N/A",IF(ISNUMBER(Businesses!B4408),Businesses!B4408,0)))</f>
        <v>N/A</v>
      </c>
    </row>
    <row r="4408" spans="2:9">
      <c r="B4408" s="32" t="str">
        <f t="shared" si="137"/>
        <v>N/A</v>
      </c>
      <c r="C4408" s="32" t="str">
        <f>IF(AND(Businesses!D4409="",Businesses!E4409&lt;&gt;""),0,IF(Businesses!D4409="","N/A",IF(ISNUMBER(Businesses!D4409),Businesses!D4409,0)))</f>
        <v>N/A</v>
      </c>
      <c r="D4408" s="32" t="str">
        <f>IF(Businesses!E4409="","N/A",Businesses!E4409)</f>
        <v>N/A</v>
      </c>
      <c r="E4408" s="32" t="str">
        <f>IF(Businesses!F4409="","N/A",Businesses!F4409)</f>
        <v>N/A</v>
      </c>
      <c r="F4408" s="32" t="str">
        <f t="shared" si="136"/>
        <v>N/A</v>
      </c>
      <c r="G4408" s="32" t="str">
        <f>IF(Businesses!G4409="","N/A",Businesses!G4409)</f>
        <v>N/A</v>
      </c>
      <c r="H4408" s="32" t="str">
        <f>IF(Businesses!H4409="","N/A",Businesses!H4409)</f>
        <v>N/A</v>
      </c>
      <c r="I4408" s="32" t="str">
        <f>IF(AND(Businesses!B4409="",Businesses!C4409&lt;&gt;""),0,IF(Businesses!B4409="","N/A",IF(ISNUMBER(Businesses!B4409),Businesses!B4409,0)))</f>
        <v>N/A</v>
      </c>
    </row>
    <row r="4409" spans="2:9">
      <c r="B4409" s="32" t="str">
        <f t="shared" si="137"/>
        <v>N/A</v>
      </c>
      <c r="C4409" s="32" t="str">
        <f>IF(AND(Businesses!D4410="",Businesses!E4410&lt;&gt;""),0,IF(Businesses!D4410="","N/A",IF(ISNUMBER(Businesses!D4410),Businesses!D4410,0)))</f>
        <v>N/A</v>
      </c>
      <c r="D4409" s="32" t="str">
        <f>IF(Businesses!E4410="","N/A",Businesses!E4410)</f>
        <v>N/A</v>
      </c>
      <c r="E4409" s="32" t="str">
        <f>IF(Businesses!F4410="","N/A",Businesses!F4410)</f>
        <v>N/A</v>
      </c>
      <c r="F4409" s="32" t="str">
        <f t="shared" si="136"/>
        <v>N/A</v>
      </c>
      <c r="G4409" s="32" t="str">
        <f>IF(Businesses!G4410="","N/A",Businesses!G4410)</f>
        <v>N/A</v>
      </c>
      <c r="H4409" s="32" t="str">
        <f>IF(Businesses!H4410="","N/A",Businesses!H4410)</f>
        <v>N/A</v>
      </c>
      <c r="I4409" s="32" t="str">
        <f>IF(AND(Businesses!B4410="",Businesses!C4410&lt;&gt;""),0,IF(Businesses!B4410="","N/A",IF(ISNUMBER(Businesses!B4410),Businesses!B4410,0)))</f>
        <v>N/A</v>
      </c>
    </row>
    <row r="4410" spans="2:9">
      <c r="B4410" s="32" t="str">
        <f t="shared" si="137"/>
        <v>N/A</v>
      </c>
      <c r="C4410" s="32" t="str">
        <f>IF(AND(Businesses!D4411="",Businesses!E4411&lt;&gt;""),0,IF(Businesses!D4411="","N/A",IF(ISNUMBER(Businesses!D4411),Businesses!D4411,0)))</f>
        <v>N/A</v>
      </c>
      <c r="D4410" s="32" t="str">
        <f>IF(Businesses!E4411="","N/A",Businesses!E4411)</f>
        <v>N/A</v>
      </c>
      <c r="E4410" s="32" t="str">
        <f>IF(Businesses!F4411="","N/A",Businesses!F4411)</f>
        <v>N/A</v>
      </c>
      <c r="F4410" s="32" t="str">
        <f t="shared" si="136"/>
        <v>N/A</v>
      </c>
      <c r="G4410" s="32" t="str">
        <f>IF(Businesses!G4411="","N/A",Businesses!G4411)</f>
        <v>N/A</v>
      </c>
      <c r="H4410" s="32" t="str">
        <f>IF(Businesses!H4411="","N/A",Businesses!H4411)</f>
        <v>N/A</v>
      </c>
      <c r="I4410" s="32" t="str">
        <f>IF(AND(Businesses!B4411="",Businesses!C4411&lt;&gt;""),0,IF(Businesses!B4411="","N/A",IF(ISNUMBER(Businesses!B4411),Businesses!B4411,0)))</f>
        <v>N/A</v>
      </c>
    </row>
    <row r="4411" spans="2:9">
      <c r="B4411" s="32" t="str">
        <f t="shared" si="137"/>
        <v>N/A</v>
      </c>
      <c r="C4411" s="32" t="str">
        <f>IF(AND(Businesses!D4412="",Businesses!E4412&lt;&gt;""),0,IF(Businesses!D4412="","N/A",IF(ISNUMBER(Businesses!D4412),Businesses!D4412,0)))</f>
        <v>N/A</v>
      </c>
      <c r="D4411" s="32" t="str">
        <f>IF(Businesses!E4412="","N/A",Businesses!E4412)</f>
        <v>N/A</v>
      </c>
      <c r="E4411" s="32" t="str">
        <f>IF(Businesses!F4412="","N/A",Businesses!F4412)</f>
        <v>N/A</v>
      </c>
      <c r="F4411" s="32" t="str">
        <f t="shared" si="136"/>
        <v>N/A</v>
      </c>
      <c r="G4411" s="32" t="str">
        <f>IF(Businesses!G4412="","N/A",Businesses!G4412)</f>
        <v>N/A</v>
      </c>
      <c r="H4411" s="32" t="str">
        <f>IF(Businesses!H4412="","N/A",Businesses!H4412)</f>
        <v>N/A</v>
      </c>
      <c r="I4411" s="32" t="str">
        <f>IF(AND(Businesses!B4412="",Businesses!C4412&lt;&gt;""),0,IF(Businesses!B4412="","N/A",IF(ISNUMBER(Businesses!B4412),Businesses!B4412,0)))</f>
        <v>N/A</v>
      </c>
    </row>
    <row r="4412" spans="2:9">
      <c r="B4412" s="32" t="str">
        <f t="shared" si="137"/>
        <v>N/A</v>
      </c>
      <c r="C4412" s="32" t="str">
        <f>IF(AND(Businesses!D4413="",Businesses!E4413&lt;&gt;""),0,IF(Businesses!D4413="","N/A",IF(ISNUMBER(Businesses!D4413),Businesses!D4413,0)))</f>
        <v>N/A</v>
      </c>
      <c r="D4412" s="32" t="str">
        <f>IF(Businesses!E4413="","N/A",Businesses!E4413)</f>
        <v>N/A</v>
      </c>
      <c r="E4412" s="32" t="str">
        <f>IF(Businesses!F4413="","N/A",Businesses!F4413)</f>
        <v>N/A</v>
      </c>
      <c r="F4412" s="32" t="str">
        <f t="shared" si="136"/>
        <v>N/A</v>
      </c>
      <c r="G4412" s="32" t="str">
        <f>IF(Businesses!G4413="","N/A",Businesses!G4413)</f>
        <v>N/A</v>
      </c>
      <c r="H4412" s="32" t="str">
        <f>IF(Businesses!H4413="","N/A",Businesses!H4413)</f>
        <v>N/A</v>
      </c>
      <c r="I4412" s="32" t="str">
        <f>IF(AND(Businesses!B4413="",Businesses!C4413&lt;&gt;""),0,IF(Businesses!B4413="","N/A",IF(ISNUMBER(Businesses!B4413),Businesses!B4413,0)))</f>
        <v>N/A</v>
      </c>
    </row>
    <row r="4413" spans="2:9">
      <c r="B4413" s="32" t="str">
        <f t="shared" si="137"/>
        <v>N/A</v>
      </c>
      <c r="C4413" s="32" t="str">
        <f>IF(AND(Businesses!D4414="",Businesses!E4414&lt;&gt;""),0,IF(Businesses!D4414="","N/A",IF(ISNUMBER(Businesses!D4414),Businesses!D4414,0)))</f>
        <v>N/A</v>
      </c>
      <c r="D4413" s="32" t="str">
        <f>IF(Businesses!E4414="","N/A",Businesses!E4414)</f>
        <v>N/A</v>
      </c>
      <c r="E4413" s="32" t="str">
        <f>IF(Businesses!F4414="","N/A",Businesses!F4414)</f>
        <v>N/A</v>
      </c>
      <c r="F4413" s="32" t="str">
        <f t="shared" si="136"/>
        <v>N/A</v>
      </c>
      <c r="G4413" s="32" t="str">
        <f>IF(Businesses!G4414="","N/A",Businesses!G4414)</f>
        <v>N/A</v>
      </c>
      <c r="H4413" s="32" t="str">
        <f>IF(Businesses!H4414="","N/A",Businesses!H4414)</f>
        <v>N/A</v>
      </c>
      <c r="I4413" s="32" t="str">
        <f>IF(AND(Businesses!B4414="",Businesses!C4414&lt;&gt;""),0,IF(Businesses!B4414="","N/A",IF(ISNUMBER(Businesses!B4414),Businesses!B4414,0)))</f>
        <v>N/A</v>
      </c>
    </row>
    <row r="4414" spans="2:9">
      <c r="B4414" s="32" t="str">
        <f t="shared" si="137"/>
        <v>N/A</v>
      </c>
      <c r="C4414" s="32" t="str">
        <f>IF(AND(Businesses!D4415="",Businesses!E4415&lt;&gt;""),0,IF(Businesses!D4415="","N/A",IF(ISNUMBER(Businesses!D4415),Businesses!D4415,0)))</f>
        <v>N/A</v>
      </c>
      <c r="D4414" s="32" t="str">
        <f>IF(Businesses!E4415="","N/A",Businesses!E4415)</f>
        <v>N/A</v>
      </c>
      <c r="E4414" s="32" t="str">
        <f>IF(Businesses!F4415="","N/A",Businesses!F4415)</f>
        <v>N/A</v>
      </c>
      <c r="F4414" s="32" t="str">
        <f t="shared" si="136"/>
        <v>N/A</v>
      </c>
      <c r="G4414" s="32" t="str">
        <f>IF(Businesses!G4415="","N/A",Businesses!G4415)</f>
        <v>N/A</v>
      </c>
      <c r="H4414" s="32" t="str">
        <f>IF(Businesses!H4415="","N/A",Businesses!H4415)</f>
        <v>N/A</v>
      </c>
      <c r="I4414" s="32" t="str">
        <f>IF(AND(Businesses!B4415="",Businesses!C4415&lt;&gt;""),0,IF(Businesses!B4415="","N/A",IF(ISNUMBER(Businesses!B4415),Businesses!B4415,0)))</f>
        <v>N/A</v>
      </c>
    </row>
    <row r="4415" spans="2:9">
      <c r="B4415" s="32" t="str">
        <f t="shared" si="137"/>
        <v>N/A</v>
      </c>
      <c r="C4415" s="32" t="str">
        <f>IF(AND(Businesses!D4416="",Businesses!E4416&lt;&gt;""),0,IF(Businesses!D4416="","N/A",IF(ISNUMBER(Businesses!D4416),Businesses!D4416,0)))</f>
        <v>N/A</v>
      </c>
      <c r="D4415" s="32" t="str">
        <f>IF(Businesses!E4416="","N/A",Businesses!E4416)</f>
        <v>N/A</v>
      </c>
      <c r="E4415" s="32" t="str">
        <f>IF(Businesses!F4416="","N/A",Businesses!F4416)</f>
        <v>N/A</v>
      </c>
      <c r="F4415" s="32" t="str">
        <f t="shared" si="136"/>
        <v>N/A</v>
      </c>
      <c r="G4415" s="32" t="str">
        <f>IF(Businesses!G4416="","N/A",Businesses!G4416)</f>
        <v>N/A</v>
      </c>
      <c r="H4415" s="32" t="str">
        <f>IF(Businesses!H4416="","N/A",Businesses!H4416)</f>
        <v>N/A</v>
      </c>
      <c r="I4415" s="32" t="str">
        <f>IF(AND(Businesses!B4416="",Businesses!C4416&lt;&gt;""),0,IF(Businesses!B4416="","N/A",IF(ISNUMBER(Businesses!B4416),Businesses!B4416,0)))</f>
        <v>N/A</v>
      </c>
    </row>
    <row r="4416" spans="2:9">
      <c r="B4416" s="32" t="str">
        <f t="shared" si="137"/>
        <v>N/A</v>
      </c>
      <c r="C4416" s="32" t="str">
        <f>IF(AND(Businesses!D4417="",Businesses!E4417&lt;&gt;""),0,IF(Businesses!D4417="","N/A",IF(ISNUMBER(Businesses!D4417),Businesses!D4417,0)))</f>
        <v>N/A</v>
      </c>
      <c r="D4416" s="32" t="str">
        <f>IF(Businesses!E4417="","N/A",Businesses!E4417)</f>
        <v>N/A</v>
      </c>
      <c r="E4416" s="32" t="str">
        <f>IF(Businesses!F4417="","N/A",Businesses!F4417)</f>
        <v>N/A</v>
      </c>
      <c r="F4416" s="32" t="str">
        <f t="shared" si="136"/>
        <v>N/A</v>
      </c>
      <c r="G4416" s="32" t="str">
        <f>IF(Businesses!G4417="","N/A",Businesses!G4417)</f>
        <v>N/A</v>
      </c>
      <c r="H4416" s="32" t="str">
        <f>IF(Businesses!H4417="","N/A",Businesses!H4417)</f>
        <v>N/A</v>
      </c>
      <c r="I4416" s="32" t="str">
        <f>IF(AND(Businesses!B4417="",Businesses!C4417&lt;&gt;""),0,IF(Businesses!B4417="","N/A",IF(ISNUMBER(Businesses!B4417),Businesses!B4417,0)))</f>
        <v>N/A</v>
      </c>
    </row>
    <row r="4417" spans="2:9">
      <c r="B4417" s="32" t="str">
        <f t="shared" si="137"/>
        <v>N/A</v>
      </c>
      <c r="C4417" s="32" t="str">
        <f>IF(AND(Businesses!D4418="",Businesses!E4418&lt;&gt;""),0,IF(Businesses!D4418="","N/A",IF(ISNUMBER(Businesses!D4418),Businesses!D4418,0)))</f>
        <v>N/A</v>
      </c>
      <c r="D4417" s="32" t="str">
        <f>IF(Businesses!E4418="","N/A",Businesses!E4418)</f>
        <v>N/A</v>
      </c>
      <c r="E4417" s="32" t="str">
        <f>IF(Businesses!F4418="","N/A",Businesses!F4418)</f>
        <v>N/A</v>
      </c>
      <c r="F4417" s="32" t="str">
        <f t="shared" si="136"/>
        <v>N/A</v>
      </c>
      <c r="G4417" s="32" t="str">
        <f>IF(Businesses!G4418="","N/A",Businesses!G4418)</f>
        <v>N/A</v>
      </c>
      <c r="H4417" s="32" t="str">
        <f>IF(Businesses!H4418="","N/A",Businesses!H4418)</f>
        <v>N/A</v>
      </c>
      <c r="I4417" s="32" t="str">
        <f>IF(AND(Businesses!B4418="",Businesses!C4418&lt;&gt;""),0,IF(Businesses!B4418="","N/A",IF(ISNUMBER(Businesses!B4418),Businesses!B4418,0)))</f>
        <v>N/A</v>
      </c>
    </row>
    <row r="4418" spans="2:9">
      <c r="B4418" s="32" t="str">
        <f t="shared" si="137"/>
        <v>N/A</v>
      </c>
      <c r="C4418" s="32" t="str">
        <f>IF(AND(Businesses!D4419="",Businesses!E4419&lt;&gt;""),0,IF(Businesses!D4419="","N/A",IF(ISNUMBER(Businesses!D4419),Businesses!D4419,0)))</f>
        <v>N/A</v>
      </c>
      <c r="D4418" s="32" t="str">
        <f>IF(Businesses!E4419="","N/A",Businesses!E4419)</f>
        <v>N/A</v>
      </c>
      <c r="E4418" s="32" t="str">
        <f>IF(Businesses!F4419="","N/A",Businesses!F4419)</f>
        <v>N/A</v>
      </c>
      <c r="F4418" s="32" t="str">
        <f t="shared" ref="F4418:F4481" si="138">IF(B4418="N/A","N/A",UPPER(TRIM(ProbuildName)))</f>
        <v>N/A</v>
      </c>
      <c r="G4418" s="32" t="str">
        <f>IF(Businesses!G4419="","N/A",Businesses!G4419)</f>
        <v>N/A</v>
      </c>
      <c r="H4418" s="32" t="str">
        <f>IF(Businesses!H4419="","N/A",Businesses!H4419)</f>
        <v>N/A</v>
      </c>
      <c r="I4418" s="32" t="str">
        <f>IF(AND(Businesses!B4419="",Businesses!C4419&lt;&gt;""),0,IF(Businesses!B4419="","N/A",IF(ISNUMBER(Businesses!B4419),Businesses!B4419,0)))</f>
        <v>N/A</v>
      </c>
    </row>
    <row r="4419" spans="2:9">
      <c r="B4419" s="32" t="str">
        <f t="shared" ref="B4419:B4482" si="139">IF(I4419="N/A","N/A","")</f>
        <v>N/A</v>
      </c>
      <c r="C4419" s="32" t="str">
        <f>IF(AND(Businesses!D4420="",Businesses!E4420&lt;&gt;""),0,IF(Businesses!D4420="","N/A",IF(ISNUMBER(Businesses!D4420),Businesses!D4420,0)))</f>
        <v>N/A</v>
      </c>
      <c r="D4419" s="32" t="str">
        <f>IF(Businesses!E4420="","N/A",Businesses!E4420)</f>
        <v>N/A</v>
      </c>
      <c r="E4419" s="32" t="str">
        <f>IF(Businesses!F4420="","N/A",Businesses!F4420)</f>
        <v>N/A</v>
      </c>
      <c r="F4419" s="32" t="str">
        <f t="shared" si="138"/>
        <v>N/A</v>
      </c>
      <c r="G4419" s="32" t="str">
        <f>IF(Businesses!G4420="","N/A",Businesses!G4420)</f>
        <v>N/A</v>
      </c>
      <c r="H4419" s="32" t="str">
        <f>IF(Businesses!H4420="","N/A",Businesses!H4420)</f>
        <v>N/A</v>
      </c>
      <c r="I4419" s="32" t="str">
        <f>IF(AND(Businesses!B4420="",Businesses!C4420&lt;&gt;""),0,IF(Businesses!B4420="","N/A",IF(ISNUMBER(Businesses!B4420),Businesses!B4420,0)))</f>
        <v>N/A</v>
      </c>
    </row>
    <row r="4420" spans="2:9">
      <c r="B4420" s="32" t="str">
        <f t="shared" si="139"/>
        <v>N/A</v>
      </c>
      <c r="C4420" s="32" t="str">
        <f>IF(AND(Businesses!D4421="",Businesses!E4421&lt;&gt;""),0,IF(Businesses!D4421="","N/A",IF(ISNUMBER(Businesses!D4421),Businesses!D4421,0)))</f>
        <v>N/A</v>
      </c>
      <c r="D4420" s="32" t="str">
        <f>IF(Businesses!E4421="","N/A",Businesses!E4421)</f>
        <v>N/A</v>
      </c>
      <c r="E4420" s="32" t="str">
        <f>IF(Businesses!F4421="","N/A",Businesses!F4421)</f>
        <v>N/A</v>
      </c>
      <c r="F4420" s="32" t="str">
        <f t="shared" si="138"/>
        <v>N/A</v>
      </c>
      <c r="G4420" s="32" t="str">
        <f>IF(Businesses!G4421="","N/A",Businesses!G4421)</f>
        <v>N/A</v>
      </c>
      <c r="H4420" s="32" t="str">
        <f>IF(Businesses!H4421="","N/A",Businesses!H4421)</f>
        <v>N/A</v>
      </c>
      <c r="I4420" s="32" t="str">
        <f>IF(AND(Businesses!B4421="",Businesses!C4421&lt;&gt;""),0,IF(Businesses!B4421="","N/A",IF(ISNUMBER(Businesses!B4421),Businesses!B4421,0)))</f>
        <v>N/A</v>
      </c>
    </row>
    <row r="4421" spans="2:9">
      <c r="B4421" s="32" t="str">
        <f t="shared" si="139"/>
        <v>N/A</v>
      </c>
      <c r="C4421" s="32" t="str">
        <f>IF(AND(Businesses!D4422="",Businesses!E4422&lt;&gt;""),0,IF(Businesses!D4422="","N/A",IF(ISNUMBER(Businesses!D4422),Businesses!D4422,0)))</f>
        <v>N/A</v>
      </c>
      <c r="D4421" s="32" t="str">
        <f>IF(Businesses!E4422="","N/A",Businesses!E4422)</f>
        <v>N/A</v>
      </c>
      <c r="E4421" s="32" t="str">
        <f>IF(Businesses!F4422="","N/A",Businesses!F4422)</f>
        <v>N/A</v>
      </c>
      <c r="F4421" s="32" t="str">
        <f t="shared" si="138"/>
        <v>N/A</v>
      </c>
      <c r="G4421" s="32" t="str">
        <f>IF(Businesses!G4422="","N/A",Businesses!G4422)</f>
        <v>N/A</v>
      </c>
      <c r="H4421" s="32" t="str">
        <f>IF(Businesses!H4422="","N/A",Businesses!H4422)</f>
        <v>N/A</v>
      </c>
      <c r="I4421" s="32" t="str">
        <f>IF(AND(Businesses!B4422="",Businesses!C4422&lt;&gt;""),0,IF(Businesses!B4422="","N/A",IF(ISNUMBER(Businesses!B4422),Businesses!B4422,0)))</f>
        <v>N/A</v>
      </c>
    </row>
    <row r="4422" spans="2:9">
      <c r="B4422" s="32" t="str">
        <f t="shared" si="139"/>
        <v>N/A</v>
      </c>
      <c r="C4422" s="32" t="str">
        <f>IF(AND(Businesses!D4423="",Businesses!E4423&lt;&gt;""),0,IF(Businesses!D4423="","N/A",IF(ISNUMBER(Businesses!D4423),Businesses!D4423,0)))</f>
        <v>N/A</v>
      </c>
      <c r="D4422" s="32" t="str">
        <f>IF(Businesses!E4423="","N/A",Businesses!E4423)</f>
        <v>N/A</v>
      </c>
      <c r="E4422" s="32" t="str">
        <f>IF(Businesses!F4423="","N/A",Businesses!F4423)</f>
        <v>N/A</v>
      </c>
      <c r="F4422" s="32" t="str">
        <f t="shared" si="138"/>
        <v>N/A</v>
      </c>
      <c r="G4422" s="32" t="str">
        <f>IF(Businesses!G4423="","N/A",Businesses!G4423)</f>
        <v>N/A</v>
      </c>
      <c r="H4422" s="32" t="str">
        <f>IF(Businesses!H4423="","N/A",Businesses!H4423)</f>
        <v>N/A</v>
      </c>
      <c r="I4422" s="32" t="str">
        <f>IF(AND(Businesses!B4423="",Businesses!C4423&lt;&gt;""),0,IF(Businesses!B4423="","N/A",IF(ISNUMBER(Businesses!B4423),Businesses!B4423,0)))</f>
        <v>N/A</v>
      </c>
    </row>
    <row r="4423" spans="2:9">
      <c r="B4423" s="32" t="str">
        <f t="shared" si="139"/>
        <v>N/A</v>
      </c>
      <c r="C4423" s="32" t="str">
        <f>IF(AND(Businesses!D4424="",Businesses!E4424&lt;&gt;""),0,IF(Businesses!D4424="","N/A",IF(ISNUMBER(Businesses!D4424),Businesses!D4424,0)))</f>
        <v>N/A</v>
      </c>
      <c r="D4423" s="32" t="str">
        <f>IF(Businesses!E4424="","N/A",Businesses!E4424)</f>
        <v>N/A</v>
      </c>
      <c r="E4423" s="32" t="str">
        <f>IF(Businesses!F4424="","N/A",Businesses!F4424)</f>
        <v>N/A</v>
      </c>
      <c r="F4423" s="32" t="str">
        <f t="shared" si="138"/>
        <v>N/A</v>
      </c>
      <c r="G4423" s="32" t="str">
        <f>IF(Businesses!G4424="","N/A",Businesses!G4424)</f>
        <v>N/A</v>
      </c>
      <c r="H4423" s="32" t="str">
        <f>IF(Businesses!H4424="","N/A",Businesses!H4424)</f>
        <v>N/A</v>
      </c>
      <c r="I4423" s="32" t="str">
        <f>IF(AND(Businesses!B4424="",Businesses!C4424&lt;&gt;""),0,IF(Businesses!B4424="","N/A",IF(ISNUMBER(Businesses!B4424),Businesses!B4424,0)))</f>
        <v>N/A</v>
      </c>
    </row>
    <row r="4424" spans="2:9">
      <c r="B4424" s="32" t="str">
        <f t="shared" si="139"/>
        <v>N/A</v>
      </c>
      <c r="C4424" s="32" t="str">
        <f>IF(AND(Businesses!D4425="",Businesses!E4425&lt;&gt;""),0,IF(Businesses!D4425="","N/A",IF(ISNUMBER(Businesses!D4425),Businesses!D4425,0)))</f>
        <v>N/A</v>
      </c>
      <c r="D4424" s="32" t="str">
        <f>IF(Businesses!E4425="","N/A",Businesses!E4425)</f>
        <v>N/A</v>
      </c>
      <c r="E4424" s="32" t="str">
        <f>IF(Businesses!F4425="","N/A",Businesses!F4425)</f>
        <v>N/A</v>
      </c>
      <c r="F4424" s="32" t="str">
        <f t="shared" si="138"/>
        <v>N/A</v>
      </c>
      <c r="G4424" s="32" t="str">
        <f>IF(Businesses!G4425="","N/A",Businesses!G4425)</f>
        <v>N/A</v>
      </c>
      <c r="H4424" s="32" t="str">
        <f>IF(Businesses!H4425="","N/A",Businesses!H4425)</f>
        <v>N/A</v>
      </c>
      <c r="I4424" s="32" t="str">
        <f>IF(AND(Businesses!B4425="",Businesses!C4425&lt;&gt;""),0,IF(Businesses!B4425="","N/A",IF(ISNUMBER(Businesses!B4425),Businesses!B4425,0)))</f>
        <v>N/A</v>
      </c>
    </row>
    <row r="4425" spans="2:9">
      <c r="B4425" s="32" t="str">
        <f t="shared" si="139"/>
        <v>N/A</v>
      </c>
      <c r="C4425" s="32" t="str">
        <f>IF(AND(Businesses!D4426="",Businesses!E4426&lt;&gt;""),0,IF(Businesses!D4426="","N/A",IF(ISNUMBER(Businesses!D4426),Businesses!D4426,0)))</f>
        <v>N/A</v>
      </c>
      <c r="D4425" s="32" t="str">
        <f>IF(Businesses!E4426="","N/A",Businesses!E4426)</f>
        <v>N/A</v>
      </c>
      <c r="E4425" s="32" t="str">
        <f>IF(Businesses!F4426="","N/A",Businesses!F4426)</f>
        <v>N/A</v>
      </c>
      <c r="F4425" s="32" t="str">
        <f t="shared" si="138"/>
        <v>N/A</v>
      </c>
      <c r="G4425" s="32" t="str">
        <f>IF(Businesses!G4426="","N/A",Businesses!G4426)</f>
        <v>N/A</v>
      </c>
      <c r="H4425" s="32" t="str">
        <f>IF(Businesses!H4426="","N/A",Businesses!H4426)</f>
        <v>N/A</v>
      </c>
      <c r="I4425" s="32" t="str">
        <f>IF(AND(Businesses!B4426="",Businesses!C4426&lt;&gt;""),0,IF(Businesses!B4426="","N/A",IF(ISNUMBER(Businesses!B4426),Businesses!B4426,0)))</f>
        <v>N/A</v>
      </c>
    </row>
    <row r="4426" spans="2:9">
      <c r="B4426" s="32" t="str">
        <f t="shared" si="139"/>
        <v>N/A</v>
      </c>
      <c r="C4426" s="32" t="str">
        <f>IF(AND(Businesses!D4427="",Businesses!E4427&lt;&gt;""),0,IF(Businesses!D4427="","N/A",IF(ISNUMBER(Businesses!D4427),Businesses!D4427,0)))</f>
        <v>N/A</v>
      </c>
      <c r="D4426" s="32" t="str">
        <f>IF(Businesses!E4427="","N/A",Businesses!E4427)</f>
        <v>N/A</v>
      </c>
      <c r="E4426" s="32" t="str">
        <f>IF(Businesses!F4427="","N/A",Businesses!F4427)</f>
        <v>N/A</v>
      </c>
      <c r="F4426" s="32" t="str">
        <f t="shared" si="138"/>
        <v>N/A</v>
      </c>
      <c r="G4426" s="32" t="str">
        <f>IF(Businesses!G4427="","N/A",Businesses!G4427)</f>
        <v>N/A</v>
      </c>
      <c r="H4426" s="32" t="str">
        <f>IF(Businesses!H4427="","N/A",Businesses!H4427)</f>
        <v>N/A</v>
      </c>
      <c r="I4426" s="32" t="str">
        <f>IF(AND(Businesses!B4427="",Businesses!C4427&lt;&gt;""),0,IF(Businesses!B4427="","N/A",IF(ISNUMBER(Businesses!B4427),Businesses!B4427,0)))</f>
        <v>N/A</v>
      </c>
    </row>
    <row r="4427" spans="2:9">
      <c r="B4427" s="32" t="str">
        <f t="shared" si="139"/>
        <v>N/A</v>
      </c>
      <c r="C4427" s="32" t="str">
        <f>IF(AND(Businesses!D4428="",Businesses!E4428&lt;&gt;""),0,IF(Businesses!D4428="","N/A",IF(ISNUMBER(Businesses!D4428),Businesses!D4428,0)))</f>
        <v>N/A</v>
      </c>
      <c r="D4427" s="32" t="str">
        <f>IF(Businesses!E4428="","N/A",Businesses!E4428)</f>
        <v>N/A</v>
      </c>
      <c r="E4427" s="32" t="str">
        <f>IF(Businesses!F4428="","N/A",Businesses!F4428)</f>
        <v>N/A</v>
      </c>
      <c r="F4427" s="32" t="str">
        <f t="shared" si="138"/>
        <v>N/A</v>
      </c>
      <c r="G4427" s="32" t="str">
        <f>IF(Businesses!G4428="","N/A",Businesses!G4428)</f>
        <v>N/A</v>
      </c>
      <c r="H4427" s="32" t="str">
        <f>IF(Businesses!H4428="","N/A",Businesses!H4428)</f>
        <v>N/A</v>
      </c>
      <c r="I4427" s="32" t="str">
        <f>IF(AND(Businesses!B4428="",Businesses!C4428&lt;&gt;""),0,IF(Businesses!B4428="","N/A",IF(ISNUMBER(Businesses!B4428),Businesses!B4428,0)))</f>
        <v>N/A</v>
      </c>
    </row>
    <row r="4428" spans="2:9">
      <c r="B4428" s="32" t="str">
        <f t="shared" si="139"/>
        <v>N/A</v>
      </c>
      <c r="C4428" s="32" t="str">
        <f>IF(AND(Businesses!D4429="",Businesses!E4429&lt;&gt;""),0,IF(Businesses!D4429="","N/A",IF(ISNUMBER(Businesses!D4429),Businesses!D4429,0)))</f>
        <v>N/A</v>
      </c>
      <c r="D4428" s="32" t="str">
        <f>IF(Businesses!E4429="","N/A",Businesses!E4429)</f>
        <v>N/A</v>
      </c>
      <c r="E4428" s="32" t="str">
        <f>IF(Businesses!F4429="","N/A",Businesses!F4429)</f>
        <v>N/A</v>
      </c>
      <c r="F4428" s="32" t="str">
        <f t="shared" si="138"/>
        <v>N/A</v>
      </c>
      <c r="G4428" s="32" t="str">
        <f>IF(Businesses!G4429="","N/A",Businesses!G4429)</f>
        <v>N/A</v>
      </c>
      <c r="H4428" s="32" t="str">
        <f>IF(Businesses!H4429="","N/A",Businesses!H4429)</f>
        <v>N/A</v>
      </c>
      <c r="I4428" s="32" t="str">
        <f>IF(AND(Businesses!B4429="",Businesses!C4429&lt;&gt;""),0,IF(Businesses!B4429="","N/A",IF(ISNUMBER(Businesses!B4429),Businesses!B4429,0)))</f>
        <v>N/A</v>
      </c>
    </row>
    <row r="4429" spans="2:9">
      <c r="B4429" s="32" t="str">
        <f t="shared" si="139"/>
        <v>N/A</v>
      </c>
      <c r="C4429" s="32" t="str">
        <f>IF(AND(Businesses!D4430="",Businesses!E4430&lt;&gt;""),0,IF(Businesses!D4430="","N/A",IF(ISNUMBER(Businesses!D4430),Businesses!D4430,0)))</f>
        <v>N/A</v>
      </c>
      <c r="D4429" s="32" t="str">
        <f>IF(Businesses!E4430="","N/A",Businesses!E4430)</f>
        <v>N/A</v>
      </c>
      <c r="E4429" s="32" t="str">
        <f>IF(Businesses!F4430="","N/A",Businesses!F4430)</f>
        <v>N/A</v>
      </c>
      <c r="F4429" s="32" t="str">
        <f t="shared" si="138"/>
        <v>N/A</v>
      </c>
      <c r="G4429" s="32" t="str">
        <f>IF(Businesses!G4430="","N/A",Businesses!G4430)</f>
        <v>N/A</v>
      </c>
      <c r="H4429" s="32" t="str">
        <f>IF(Businesses!H4430="","N/A",Businesses!H4430)</f>
        <v>N/A</v>
      </c>
      <c r="I4429" s="32" t="str">
        <f>IF(AND(Businesses!B4430="",Businesses!C4430&lt;&gt;""),0,IF(Businesses!B4430="","N/A",IF(ISNUMBER(Businesses!B4430),Businesses!B4430,0)))</f>
        <v>N/A</v>
      </c>
    </row>
    <row r="4430" spans="2:9">
      <c r="B4430" s="32" t="str">
        <f t="shared" si="139"/>
        <v>N/A</v>
      </c>
      <c r="C4430" s="32" t="str">
        <f>IF(AND(Businesses!D4431="",Businesses!E4431&lt;&gt;""),0,IF(Businesses!D4431="","N/A",IF(ISNUMBER(Businesses!D4431),Businesses!D4431,0)))</f>
        <v>N/A</v>
      </c>
      <c r="D4430" s="32" t="str">
        <f>IF(Businesses!E4431="","N/A",Businesses!E4431)</f>
        <v>N/A</v>
      </c>
      <c r="E4430" s="32" t="str">
        <f>IF(Businesses!F4431="","N/A",Businesses!F4431)</f>
        <v>N/A</v>
      </c>
      <c r="F4430" s="32" t="str">
        <f t="shared" si="138"/>
        <v>N/A</v>
      </c>
      <c r="G4430" s="32" t="str">
        <f>IF(Businesses!G4431="","N/A",Businesses!G4431)</f>
        <v>N/A</v>
      </c>
      <c r="H4430" s="32" t="str">
        <f>IF(Businesses!H4431="","N/A",Businesses!H4431)</f>
        <v>N/A</v>
      </c>
      <c r="I4430" s="32" t="str">
        <f>IF(AND(Businesses!B4431="",Businesses!C4431&lt;&gt;""),0,IF(Businesses!B4431="","N/A",IF(ISNUMBER(Businesses!B4431),Businesses!B4431,0)))</f>
        <v>N/A</v>
      </c>
    </row>
    <row r="4431" spans="2:9">
      <c r="B4431" s="32" t="str">
        <f t="shared" si="139"/>
        <v>N/A</v>
      </c>
      <c r="C4431" s="32" t="str">
        <f>IF(AND(Businesses!D4432="",Businesses!E4432&lt;&gt;""),0,IF(Businesses!D4432="","N/A",IF(ISNUMBER(Businesses!D4432),Businesses!D4432,0)))</f>
        <v>N/A</v>
      </c>
      <c r="D4431" s="32" t="str">
        <f>IF(Businesses!E4432="","N/A",Businesses!E4432)</f>
        <v>N/A</v>
      </c>
      <c r="E4431" s="32" t="str">
        <f>IF(Businesses!F4432="","N/A",Businesses!F4432)</f>
        <v>N/A</v>
      </c>
      <c r="F4431" s="32" t="str">
        <f t="shared" si="138"/>
        <v>N/A</v>
      </c>
      <c r="G4431" s="32" t="str">
        <f>IF(Businesses!G4432="","N/A",Businesses!G4432)</f>
        <v>N/A</v>
      </c>
      <c r="H4431" s="32" t="str">
        <f>IF(Businesses!H4432="","N/A",Businesses!H4432)</f>
        <v>N/A</v>
      </c>
      <c r="I4431" s="32" t="str">
        <f>IF(AND(Businesses!B4432="",Businesses!C4432&lt;&gt;""),0,IF(Businesses!B4432="","N/A",IF(ISNUMBER(Businesses!B4432),Businesses!B4432,0)))</f>
        <v>N/A</v>
      </c>
    </row>
    <row r="4432" spans="2:9">
      <c r="B4432" s="32" t="str">
        <f t="shared" si="139"/>
        <v>N/A</v>
      </c>
      <c r="C4432" s="32" t="str">
        <f>IF(AND(Businesses!D4433="",Businesses!E4433&lt;&gt;""),0,IF(Businesses!D4433="","N/A",IF(ISNUMBER(Businesses!D4433),Businesses!D4433,0)))</f>
        <v>N/A</v>
      </c>
      <c r="D4432" s="32" t="str">
        <f>IF(Businesses!E4433="","N/A",Businesses!E4433)</f>
        <v>N/A</v>
      </c>
      <c r="E4432" s="32" t="str">
        <f>IF(Businesses!F4433="","N/A",Businesses!F4433)</f>
        <v>N/A</v>
      </c>
      <c r="F4432" s="32" t="str">
        <f t="shared" si="138"/>
        <v>N/A</v>
      </c>
      <c r="G4432" s="32" t="str">
        <f>IF(Businesses!G4433="","N/A",Businesses!G4433)</f>
        <v>N/A</v>
      </c>
      <c r="H4432" s="32" t="str">
        <f>IF(Businesses!H4433="","N/A",Businesses!H4433)</f>
        <v>N/A</v>
      </c>
      <c r="I4432" s="32" t="str">
        <f>IF(AND(Businesses!B4433="",Businesses!C4433&lt;&gt;""),0,IF(Businesses!B4433="","N/A",IF(ISNUMBER(Businesses!B4433),Businesses!B4433,0)))</f>
        <v>N/A</v>
      </c>
    </row>
    <row r="4433" spans="2:9">
      <c r="B4433" s="32" t="str">
        <f t="shared" si="139"/>
        <v>N/A</v>
      </c>
      <c r="C4433" s="32" t="str">
        <f>IF(AND(Businesses!D4434="",Businesses!E4434&lt;&gt;""),0,IF(Businesses!D4434="","N/A",IF(ISNUMBER(Businesses!D4434),Businesses!D4434,0)))</f>
        <v>N/A</v>
      </c>
      <c r="D4433" s="32" t="str">
        <f>IF(Businesses!E4434="","N/A",Businesses!E4434)</f>
        <v>N/A</v>
      </c>
      <c r="E4433" s="32" t="str">
        <f>IF(Businesses!F4434="","N/A",Businesses!F4434)</f>
        <v>N/A</v>
      </c>
      <c r="F4433" s="32" t="str">
        <f t="shared" si="138"/>
        <v>N/A</v>
      </c>
      <c r="G4433" s="32" t="str">
        <f>IF(Businesses!G4434="","N/A",Businesses!G4434)</f>
        <v>N/A</v>
      </c>
      <c r="H4433" s="32" t="str">
        <f>IF(Businesses!H4434="","N/A",Businesses!H4434)</f>
        <v>N/A</v>
      </c>
      <c r="I4433" s="32" t="str">
        <f>IF(AND(Businesses!B4434="",Businesses!C4434&lt;&gt;""),0,IF(Businesses!B4434="","N/A",IF(ISNUMBER(Businesses!B4434),Businesses!B4434,0)))</f>
        <v>N/A</v>
      </c>
    </row>
    <row r="4434" spans="2:9">
      <c r="B4434" s="32" t="str">
        <f t="shared" si="139"/>
        <v>N/A</v>
      </c>
      <c r="C4434" s="32" t="str">
        <f>IF(AND(Businesses!D4435="",Businesses!E4435&lt;&gt;""),0,IF(Businesses!D4435="","N/A",IF(ISNUMBER(Businesses!D4435),Businesses!D4435,0)))</f>
        <v>N/A</v>
      </c>
      <c r="D4434" s="32" t="str">
        <f>IF(Businesses!E4435="","N/A",Businesses!E4435)</f>
        <v>N/A</v>
      </c>
      <c r="E4434" s="32" t="str">
        <f>IF(Businesses!F4435="","N/A",Businesses!F4435)</f>
        <v>N/A</v>
      </c>
      <c r="F4434" s="32" t="str">
        <f t="shared" si="138"/>
        <v>N/A</v>
      </c>
      <c r="G4434" s="32" t="str">
        <f>IF(Businesses!G4435="","N/A",Businesses!G4435)</f>
        <v>N/A</v>
      </c>
      <c r="H4434" s="32" t="str">
        <f>IF(Businesses!H4435="","N/A",Businesses!H4435)</f>
        <v>N/A</v>
      </c>
      <c r="I4434" s="32" t="str">
        <f>IF(AND(Businesses!B4435="",Businesses!C4435&lt;&gt;""),0,IF(Businesses!B4435="","N/A",IF(ISNUMBER(Businesses!B4435),Businesses!B4435,0)))</f>
        <v>N/A</v>
      </c>
    </row>
    <row r="4435" spans="2:9">
      <c r="B4435" s="32" t="str">
        <f t="shared" si="139"/>
        <v>N/A</v>
      </c>
      <c r="C4435" s="32" t="str">
        <f>IF(AND(Businesses!D4436="",Businesses!E4436&lt;&gt;""),0,IF(Businesses!D4436="","N/A",IF(ISNUMBER(Businesses!D4436),Businesses!D4436,0)))</f>
        <v>N/A</v>
      </c>
      <c r="D4435" s="32" t="str">
        <f>IF(Businesses!E4436="","N/A",Businesses!E4436)</f>
        <v>N/A</v>
      </c>
      <c r="E4435" s="32" t="str">
        <f>IF(Businesses!F4436="","N/A",Businesses!F4436)</f>
        <v>N/A</v>
      </c>
      <c r="F4435" s="32" t="str">
        <f t="shared" si="138"/>
        <v>N/A</v>
      </c>
      <c r="G4435" s="32" t="str">
        <f>IF(Businesses!G4436="","N/A",Businesses!G4436)</f>
        <v>N/A</v>
      </c>
      <c r="H4435" s="32" t="str">
        <f>IF(Businesses!H4436="","N/A",Businesses!H4436)</f>
        <v>N/A</v>
      </c>
      <c r="I4435" s="32" t="str">
        <f>IF(AND(Businesses!B4436="",Businesses!C4436&lt;&gt;""),0,IF(Businesses!B4436="","N/A",IF(ISNUMBER(Businesses!B4436),Businesses!B4436,0)))</f>
        <v>N/A</v>
      </c>
    </row>
    <row r="4436" spans="2:9">
      <c r="B4436" s="32" t="str">
        <f t="shared" si="139"/>
        <v>N/A</v>
      </c>
      <c r="C4436" s="32" t="str">
        <f>IF(AND(Businesses!D4437="",Businesses!E4437&lt;&gt;""),0,IF(Businesses!D4437="","N/A",IF(ISNUMBER(Businesses!D4437),Businesses!D4437,0)))</f>
        <v>N/A</v>
      </c>
      <c r="D4436" s="32" t="str">
        <f>IF(Businesses!E4437="","N/A",Businesses!E4437)</f>
        <v>N/A</v>
      </c>
      <c r="E4436" s="32" t="str">
        <f>IF(Businesses!F4437="","N/A",Businesses!F4437)</f>
        <v>N/A</v>
      </c>
      <c r="F4436" s="32" t="str">
        <f t="shared" si="138"/>
        <v>N/A</v>
      </c>
      <c r="G4436" s="32" t="str">
        <f>IF(Businesses!G4437="","N/A",Businesses!G4437)</f>
        <v>N/A</v>
      </c>
      <c r="H4436" s="32" t="str">
        <f>IF(Businesses!H4437="","N/A",Businesses!H4437)</f>
        <v>N/A</v>
      </c>
      <c r="I4436" s="32" t="str">
        <f>IF(AND(Businesses!B4437="",Businesses!C4437&lt;&gt;""),0,IF(Businesses!B4437="","N/A",IF(ISNUMBER(Businesses!B4437),Businesses!B4437,0)))</f>
        <v>N/A</v>
      </c>
    </row>
    <row r="4437" spans="2:9">
      <c r="B4437" s="32" t="str">
        <f t="shared" si="139"/>
        <v>N/A</v>
      </c>
      <c r="C4437" s="32" t="str">
        <f>IF(AND(Businesses!D4438="",Businesses!E4438&lt;&gt;""),0,IF(Businesses!D4438="","N/A",IF(ISNUMBER(Businesses!D4438),Businesses!D4438,0)))</f>
        <v>N/A</v>
      </c>
      <c r="D4437" s="32" t="str">
        <f>IF(Businesses!E4438="","N/A",Businesses!E4438)</f>
        <v>N/A</v>
      </c>
      <c r="E4437" s="32" t="str">
        <f>IF(Businesses!F4438="","N/A",Businesses!F4438)</f>
        <v>N/A</v>
      </c>
      <c r="F4437" s="32" t="str">
        <f t="shared" si="138"/>
        <v>N/A</v>
      </c>
      <c r="G4437" s="32" t="str">
        <f>IF(Businesses!G4438="","N/A",Businesses!G4438)</f>
        <v>N/A</v>
      </c>
      <c r="H4437" s="32" t="str">
        <f>IF(Businesses!H4438="","N/A",Businesses!H4438)</f>
        <v>N/A</v>
      </c>
      <c r="I4437" s="32" t="str">
        <f>IF(AND(Businesses!B4438="",Businesses!C4438&lt;&gt;""),0,IF(Businesses!B4438="","N/A",IF(ISNUMBER(Businesses!B4438),Businesses!B4438,0)))</f>
        <v>N/A</v>
      </c>
    </row>
    <row r="4438" spans="2:9">
      <c r="B4438" s="32" t="str">
        <f t="shared" si="139"/>
        <v>N/A</v>
      </c>
      <c r="C4438" s="32" t="str">
        <f>IF(AND(Businesses!D4439="",Businesses!E4439&lt;&gt;""),0,IF(Businesses!D4439="","N/A",IF(ISNUMBER(Businesses!D4439),Businesses!D4439,0)))</f>
        <v>N/A</v>
      </c>
      <c r="D4438" s="32" t="str">
        <f>IF(Businesses!E4439="","N/A",Businesses!E4439)</f>
        <v>N/A</v>
      </c>
      <c r="E4438" s="32" t="str">
        <f>IF(Businesses!F4439="","N/A",Businesses!F4439)</f>
        <v>N/A</v>
      </c>
      <c r="F4438" s="32" t="str">
        <f t="shared" si="138"/>
        <v>N/A</v>
      </c>
      <c r="G4438" s="32" t="str">
        <f>IF(Businesses!G4439="","N/A",Businesses!G4439)</f>
        <v>N/A</v>
      </c>
      <c r="H4438" s="32" t="str">
        <f>IF(Businesses!H4439="","N/A",Businesses!H4439)</f>
        <v>N/A</v>
      </c>
      <c r="I4438" s="32" t="str">
        <f>IF(AND(Businesses!B4439="",Businesses!C4439&lt;&gt;""),0,IF(Businesses!B4439="","N/A",IF(ISNUMBER(Businesses!B4439),Businesses!B4439,0)))</f>
        <v>N/A</v>
      </c>
    </row>
    <row r="4439" spans="2:9">
      <c r="B4439" s="32" t="str">
        <f t="shared" si="139"/>
        <v>N/A</v>
      </c>
      <c r="C4439" s="32" t="str">
        <f>IF(AND(Businesses!D4440="",Businesses!E4440&lt;&gt;""),0,IF(Businesses!D4440="","N/A",IF(ISNUMBER(Businesses!D4440),Businesses!D4440,0)))</f>
        <v>N/A</v>
      </c>
      <c r="D4439" s="32" t="str">
        <f>IF(Businesses!E4440="","N/A",Businesses!E4440)</f>
        <v>N/A</v>
      </c>
      <c r="E4439" s="32" t="str">
        <f>IF(Businesses!F4440="","N/A",Businesses!F4440)</f>
        <v>N/A</v>
      </c>
      <c r="F4439" s="32" t="str">
        <f t="shared" si="138"/>
        <v>N/A</v>
      </c>
      <c r="G4439" s="32" t="str">
        <f>IF(Businesses!G4440="","N/A",Businesses!G4440)</f>
        <v>N/A</v>
      </c>
      <c r="H4439" s="32" t="str">
        <f>IF(Businesses!H4440="","N/A",Businesses!H4440)</f>
        <v>N/A</v>
      </c>
      <c r="I4439" s="32" t="str">
        <f>IF(AND(Businesses!B4440="",Businesses!C4440&lt;&gt;""),0,IF(Businesses!B4440="","N/A",IF(ISNUMBER(Businesses!B4440),Businesses!B4440,0)))</f>
        <v>N/A</v>
      </c>
    </row>
    <row r="4440" spans="2:9">
      <c r="B4440" s="32" t="str">
        <f t="shared" si="139"/>
        <v>N/A</v>
      </c>
      <c r="C4440" s="32" t="str">
        <f>IF(AND(Businesses!D4441="",Businesses!E4441&lt;&gt;""),0,IF(Businesses!D4441="","N/A",IF(ISNUMBER(Businesses!D4441),Businesses!D4441,0)))</f>
        <v>N/A</v>
      </c>
      <c r="D4440" s="32" t="str">
        <f>IF(Businesses!E4441="","N/A",Businesses!E4441)</f>
        <v>N/A</v>
      </c>
      <c r="E4440" s="32" t="str">
        <f>IF(Businesses!F4441="","N/A",Businesses!F4441)</f>
        <v>N/A</v>
      </c>
      <c r="F4440" s="32" t="str">
        <f t="shared" si="138"/>
        <v>N/A</v>
      </c>
      <c r="G4440" s="32" t="str">
        <f>IF(Businesses!G4441="","N/A",Businesses!G4441)</f>
        <v>N/A</v>
      </c>
      <c r="H4440" s="32" t="str">
        <f>IF(Businesses!H4441="","N/A",Businesses!H4441)</f>
        <v>N/A</v>
      </c>
      <c r="I4440" s="32" t="str">
        <f>IF(AND(Businesses!B4441="",Businesses!C4441&lt;&gt;""),0,IF(Businesses!B4441="","N/A",IF(ISNUMBER(Businesses!B4441),Businesses!B4441,0)))</f>
        <v>N/A</v>
      </c>
    </row>
    <row r="4441" spans="2:9">
      <c r="B4441" s="32" t="str">
        <f t="shared" si="139"/>
        <v>N/A</v>
      </c>
      <c r="C4441" s="32" t="str">
        <f>IF(AND(Businesses!D4442="",Businesses!E4442&lt;&gt;""),0,IF(Businesses!D4442="","N/A",IF(ISNUMBER(Businesses!D4442),Businesses!D4442,0)))</f>
        <v>N/A</v>
      </c>
      <c r="D4441" s="32" t="str">
        <f>IF(Businesses!E4442="","N/A",Businesses!E4442)</f>
        <v>N/A</v>
      </c>
      <c r="E4441" s="32" t="str">
        <f>IF(Businesses!F4442="","N/A",Businesses!F4442)</f>
        <v>N/A</v>
      </c>
      <c r="F4441" s="32" t="str">
        <f t="shared" si="138"/>
        <v>N/A</v>
      </c>
      <c r="G4441" s="32" t="str">
        <f>IF(Businesses!G4442="","N/A",Businesses!G4442)</f>
        <v>N/A</v>
      </c>
      <c r="H4441" s="32" t="str">
        <f>IF(Businesses!H4442="","N/A",Businesses!H4442)</f>
        <v>N/A</v>
      </c>
      <c r="I4441" s="32" t="str">
        <f>IF(AND(Businesses!B4442="",Businesses!C4442&lt;&gt;""),0,IF(Businesses!B4442="","N/A",IF(ISNUMBER(Businesses!B4442),Businesses!B4442,0)))</f>
        <v>N/A</v>
      </c>
    </row>
    <row r="4442" spans="2:9">
      <c r="B4442" s="32" t="str">
        <f t="shared" si="139"/>
        <v>N/A</v>
      </c>
      <c r="C4442" s="32" t="str">
        <f>IF(AND(Businesses!D4443="",Businesses!E4443&lt;&gt;""),0,IF(Businesses!D4443="","N/A",IF(ISNUMBER(Businesses!D4443),Businesses!D4443,0)))</f>
        <v>N/A</v>
      </c>
      <c r="D4442" s="32" t="str">
        <f>IF(Businesses!E4443="","N/A",Businesses!E4443)</f>
        <v>N/A</v>
      </c>
      <c r="E4442" s="32" t="str">
        <f>IF(Businesses!F4443="","N/A",Businesses!F4443)</f>
        <v>N/A</v>
      </c>
      <c r="F4442" s="32" t="str">
        <f t="shared" si="138"/>
        <v>N/A</v>
      </c>
      <c r="G4442" s="32" t="str">
        <f>IF(Businesses!G4443="","N/A",Businesses!G4443)</f>
        <v>N/A</v>
      </c>
      <c r="H4442" s="32" t="str">
        <f>IF(Businesses!H4443="","N/A",Businesses!H4443)</f>
        <v>N/A</v>
      </c>
      <c r="I4442" s="32" t="str">
        <f>IF(AND(Businesses!B4443="",Businesses!C4443&lt;&gt;""),0,IF(Businesses!B4443="","N/A",IF(ISNUMBER(Businesses!B4443),Businesses!B4443,0)))</f>
        <v>N/A</v>
      </c>
    </row>
    <row r="4443" spans="2:9">
      <c r="B4443" s="32" t="str">
        <f t="shared" si="139"/>
        <v>N/A</v>
      </c>
      <c r="C4443" s="32" t="str">
        <f>IF(AND(Businesses!D4444="",Businesses!E4444&lt;&gt;""),0,IF(Businesses!D4444="","N/A",IF(ISNUMBER(Businesses!D4444),Businesses!D4444,0)))</f>
        <v>N/A</v>
      </c>
      <c r="D4443" s="32" t="str">
        <f>IF(Businesses!E4444="","N/A",Businesses!E4444)</f>
        <v>N/A</v>
      </c>
      <c r="E4443" s="32" t="str">
        <f>IF(Businesses!F4444="","N/A",Businesses!F4444)</f>
        <v>N/A</v>
      </c>
      <c r="F4443" s="32" t="str">
        <f t="shared" si="138"/>
        <v>N/A</v>
      </c>
      <c r="G4443" s="32" t="str">
        <f>IF(Businesses!G4444="","N/A",Businesses!G4444)</f>
        <v>N/A</v>
      </c>
      <c r="H4443" s="32" t="str">
        <f>IF(Businesses!H4444="","N/A",Businesses!H4444)</f>
        <v>N/A</v>
      </c>
      <c r="I4443" s="32" t="str">
        <f>IF(AND(Businesses!B4444="",Businesses!C4444&lt;&gt;""),0,IF(Businesses!B4444="","N/A",IF(ISNUMBER(Businesses!B4444),Businesses!B4444,0)))</f>
        <v>N/A</v>
      </c>
    </row>
    <row r="4444" spans="2:9">
      <c r="B4444" s="32" t="str">
        <f t="shared" si="139"/>
        <v>N/A</v>
      </c>
      <c r="C4444" s="32" t="str">
        <f>IF(AND(Businesses!D4445="",Businesses!E4445&lt;&gt;""),0,IF(Businesses!D4445="","N/A",IF(ISNUMBER(Businesses!D4445),Businesses!D4445,0)))</f>
        <v>N/A</v>
      </c>
      <c r="D4444" s="32" t="str">
        <f>IF(Businesses!E4445="","N/A",Businesses!E4445)</f>
        <v>N/A</v>
      </c>
      <c r="E4444" s="32" t="str">
        <f>IF(Businesses!F4445="","N/A",Businesses!F4445)</f>
        <v>N/A</v>
      </c>
      <c r="F4444" s="32" t="str">
        <f t="shared" si="138"/>
        <v>N/A</v>
      </c>
      <c r="G4444" s="32" t="str">
        <f>IF(Businesses!G4445="","N/A",Businesses!G4445)</f>
        <v>N/A</v>
      </c>
      <c r="H4444" s="32" t="str">
        <f>IF(Businesses!H4445="","N/A",Businesses!H4445)</f>
        <v>N/A</v>
      </c>
      <c r="I4444" s="32" t="str">
        <f>IF(AND(Businesses!B4445="",Businesses!C4445&lt;&gt;""),0,IF(Businesses!B4445="","N/A",IF(ISNUMBER(Businesses!B4445),Businesses!B4445,0)))</f>
        <v>N/A</v>
      </c>
    </row>
    <row r="4445" spans="2:9">
      <c r="B4445" s="32" t="str">
        <f t="shared" si="139"/>
        <v>N/A</v>
      </c>
      <c r="C4445" s="32" t="str">
        <f>IF(AND(Businesses!D4446="",Businesses!E4446&lt;&gt;""),0,IF(Businesses!D4446="","N/A",IF(ISNUMBER(Businesses!D4446),Businesses!D4446,0)))</f>
        <v>N/A</v>
      </c>
      <c r="D4445" s="32" t="str">
        <f>IF(Businesses!E4446="","N/A",Businesses!E4446)</f>
        <v>N/A</v>
      </c>
      <c r="E4445" s="32" t="str">
        <f>IF(Businesses!F4446="","N/A",Businesses!F4446)</f>
        <v>N/A</v>
      </c>
      <c r="F4445" s="32" t="str">
        <f t="shared" si="138"/>
        <v>N/A</v>
      </c>
      <c r="G4445" s="32" t="str">
        <f>IF(Businesses!G4446="","N/A",Businesses!G4446)</f>
        <v>N/A</v>
      </c>
      <c r="H4445" s="32" t="str">
        <f>IF(Businesses!H4446="","N/A",Businesses!H4446)</f>
        <v>N/A</v>
      </c>
      <c r="I4445" s="32" t="str">
        <f>IF(AND(Businesses!B4446="",Businesses!C4446&lt;&gt;""),0,IF(Businesses!B4446="","N/A",IF(ISNUMBER(Businesses!B4446),Businesses!B4446,0)))</f>
        <v>N/A</v>
      </c>
    </row>
    <row r="4446" spans="2:9">
      <c r="B4446" s="32" t="str">
        <f t="shared" si="139"/>
        <v>N/A</v>
      </c>
      <c r="C4446" s="32" t="str">
        <f>IF(AND(Businesses!D4447="",Businesses!E4447&lt;&gt;""),0,IF(Businesses!D4447="","N/A",IF(ISNUMBER(Businesses!D4447),Businesses!D4447,0)))</f>
        <v>N/A</v>
      </c>
      <c r="D4446" s="32" t="str">
        <f>IF(Businesses!E4447="","N/A",Businesses!E4447)</f>
        <v>N/A</v>
      </c>
      <c r="E4446" s="32" t="str">
        <f>IF(Businesses!F4447="","N/A",Businesses!F4447)</f>
        <v>N/A</v>
      </c>
      <c r="F4446" s="32" t="str">
        <f t="shared" si="138"/>
        <v>N/A</v>
      </c>
      <c r="G4446" s="32" t="str">
        <f>IF(Businesses!G4447="","N/A",Businesses!G4447)</f>
        <v>N/A</v>
      </c>
      <c r="H4446" s="32" t="str">
        <f>IF(Businesses!H4447="","N/A",Businesses!H4447)</f>
        <v>N/A</v>
      </c>
      <c r="I4446" s="32" t="str">
        <f>IF(AND(Businesses!B4447="",Businesses!C4447&lt;&gt;""),0,IF(Businesses!B4447="","N/A",IF(ISNUMBER(Businesses!B4447),Businesses!B4447,0)))</f>
        <v>N/A</v>
      </c>
    </row>
    <row r="4447" spans="2:9">
      <c r="B4447" s="32" t="str">
        <f t="shared" si="139"/>
        <v>N/A</v>
      </c>
      <c r="C4447" s="32" t="str">
        <f>IF(AND(Businesses!D4448="",Businesses!E4448&lt;&gt;""),0,IF(Businesses!D4448="","N/A",IF(ISNUMBER(Businesses!D4448),Businesses!D4448,0)))</f>
        <v>N/A</v>
      </c>
      <c r="D4447" s="32" t="str">
        <f>IF(Businesses!E4448="","N/A",Businesses!E4448)</f>
        <v>N/A</v>
      </c>
      <c r="E4447" s="32" t="str">
        <f>IF(Businesses!F4448="","N/A",Businesses!F4448)</f>
        <v>N/A</v>
      </c>
      <c r="F4447" s="32" t="str">
        <f t="shared" si="138"/>
        <v>N/A</v>
      </c>
      <c r="G4447" s="32" t="str">
        <f>IF(Businesses!G4448="","N/A",Businesses!G4448)</f>
        <v>N/A</v>
      </c>
      <c r="H4447" s="32" t="str">
        <f>IF(Businesses!H4448="","N/A",Businesses!H4448)</f>
        <v>N/A</v>
      </c>
      <c r="I4447" s="32" t="str">
        <f>IF(AND(Businesses!B4448="",Businesses!C4448&lt;&gt;""),0,IF(Businesses!B4448="","N/A",IF(ISNUMBER(Businesses!B4448),Businesses!B4448,0)))</f>
        <v>N/A</v>
      </c>
    </row>
    <row r="4448" spans="2:9">
      <c r="B4448" s="32" t="str">
        <f t="shared" si="139"/>
        <v>N/A</v>
      </c>
      <c r="C4448" s="32" t="str">
        <f>IF(AND(Businesses!D4449="",Businesses!E4449&lt;&gt;""),0,IF(Businesses!D4449="","N/A",IF(ISNUMBER(Businesses!D4449),Businesses!D4449,0)))</f>
        <v>N/A</v>
      </c>
      <c r="D4448" s="32" t="str">
        <f>IF(Businesses!E4449="","N/A",Businesses!E4449)</f>
        <v>N/A</v>
      </c>
      <c r="E4448" s="32" t="str">
        <f>IF(Businesses!F4449="","N/A",Businesses!F4449)</f>
        <v>N/A</v>
      </c>
      <c r="F4448" s="32" t="str">
        <f t="shared" si="138"/>
        <v>N/A</v>
      </c>
      <c r="G4448" s="32" t="str">
        <f>IF(Businesses!G4449="","N/A",Businesses!G4449)</f>
        <v>N/A</v>
      </c>
      <c r="H4448" s="32" t="str">
        <f>IF(Businesses!H4449="","N/A",Businesses!H4449)</f>
        <v>N/A</v>
      </c>
      <c r="I4448" s="32" t="str">
        <f>IF(AND(Businesses!B4449="",Businesses!C4449&lt;&gt;""),0,IF(Businesses!B4449="","N/A",IF(ISNUMBER(Businesses!B4449),Businesses!B4449,0)))</f>
        <v>N/A</v>
      </c>
    </row>
    <row r="4449" spans="2:9">
      <c r="B4449" s="32" t="str">
        <f t="shared" si="139"/>
        <v>N/A</v>
      </c>
      <c r="C4449" s="32" t="str">
        <f>IF(AND(Businesses!D4450="",Businesses!E4450&lt;&gt;""),0,IF(Businesses!D4450="","N/A",IF(ISNUMBER(Businesses!D4450),Businesses!D4450,0)))</f>
        <v>N/A</v>
      </c>
      <c r="D4449" s="32" t="str">
        <f>IF(Businesses!E4450="","N/A",Businesses!E4450)</f>
        <v>N/A</v>
      </c>
      <c r="E4449" s="32" t="str">
        <f>IF(Businesses!F4450="","N/A",Businesses!F4450)</f>
        <v>N/A</v>
      </c>
      <c r="F4449" s="32" t="str">
        <f t="shared" si="138"/>
        <v>N/A</v>
      </c>
      <c r="G4449" s="32" t="str">
        <f>IF(Businesses!G4450="","N/A",Businesses!G4450)</f>
        <v>N/A</v>
      </c>
      <c r="H4449" s="32" t="str">
        <f>IF(Businesses!H4450="","N/A",Businesses!H4450)</f>
        <v>N/A</v>
      </c>
      <c r="I4449" s="32" t="str">
        <f>IF(AND(Businesses!B4450="",Businesses!C4450&lt;&gt;""),0,IF(Businesses!B4450="","N/A",IF(ISNUMBER(Businesses!B4450),Businesses!B4450,0)))</f>
        <v>N/A</v>
      </c>
    </row>
    <row r="4450" spans="2:9">
      <c r="B4450" s="32" t="str">
        <f t="shared" si="139"/>
        <v>N/A</v>
      </c>
      <c r="C4450" s="32" t="str">
        <f>IF(AND(Businesses!D4451="",Businesses!E4451&lt;&gt;""),0,IF(Businesses!D4451="","N/A",IF(ISNUMBER(Businesses!D4451),Businesses!D4451,0)))</f>
        <v>N/A</v>
      </c>
      <c r="D4450" s="32" t="str">
        <f>IF(Businesses!E4451="","N/A",Businesses!E4451)</f>
        <v>N/A</v>
      </c>
      <c r="E4450" s="32" t="str">
        <f>IF(Businesses!F4451="","N/A",Businesses!F4451)</f>
        <v>N/A</v>
      </c>
      <c r="F4450" s="32" t="str">
        <f t="shared" si="138"/>
        <v>N/A</v>
      </c>
      <c r="G4450" s="32" t="str">
        <f>IF(Businesses!G4451="","N/A",Businesses!G4451)</f>
        <v>N/A</v>
      </c>
      <c r="H4450" s="32" t="str">
        <f>IF(Businesses!H4451="","N/A",Businesses!H4451)</f>
        <v>N/A</v>
      </c>
      <c r="I4450" s="32" t="str">
        <f>IF(AND(Businesses!B4451="",Businesses!C4451&lt;&gt;""),0,IF(Businesses!B4451="","N/A",IF(ISNUMBER(Businesses!B4451),Businesses!B4451,0)))</f>
        <v>N/A</v>
      </c>
    </row>
    <row r="4451" spans="2:9">
      <c r="B4451" s="32" t="str">
        <f t="shared" si="139"/>
        <v>N/A</v>
      </c>
      <c r="C4451" s="32" t="str">
        <f>IF(AND(Businesses!D4452="",Businesses!E4452&lt;&gt;""),0,IF(Businesses!D4452="","N/A",IF(ISNUMBER(Businesses!D4452),Businesses!D4452,0)))</f>
        <v>N/A</v>
      </c>
      <c r="D4451" s="32" t="str">
        <f>IF(Businesses!E4452="","N/A",Businesses!E4452)</f>
        <v>N/A</v>
      </c>
      <c r="E4451" s="32" t="str">
        <f>IF(Businesses!F4452="","N/A",Businesses!F4452)</f>
        <v>N/A</v>
      </c>
      <c r="F4451" s="32" t="str">
        <f t="shared" si="138"/>
        <v>N/A</v>
      </c>
      <c r="G4451" s="32" t="str">
        <f>IF(Businesses!G4452="","N/A",Businesses!G4452)</f>
        <v>N/A</v>
      </c>
      <c r="H4451" s="32" t="str">
        <f>IF(Businesses!H4452="","N/A",Businesses!H4452)</f>
        <v>N/A</v>
      </c>
      <c r="I4451" s="32" t="str">
        <f>IF(AND(Businesses!B4452="",Businesses!C4452&lt;&gt;""),0,IF(Businesses!B4452="","N/A",IF(ISNUMBER(Businesses!B4452),Businesses!B4452,0)))</f>
        <v>N/A</v>
      </c>
    </row>
    <row r="4452" spans="2:9">
      <c r="B4452" s="32" t="str">
        <f t="shared" si="139"/>
        <v>N/A</v>
      </c>
      <c r="C4452" s="32" t="str">
        <f>IF(AND(Businesses!D4453="",Businesses!E4453&lt;&gt;""),0,IF(Businesses!D4453="","N/A",IF(ISNUMBER(Businesses!D4453),Businesses!D4453,0)))</f>
        <v>N/A</v>
      </c>
      <c r="D4452" s="32" t="str">
        <f>IF(Businesses!E4453="","N/A",Businesses!E4453)</f>
        <v>N/A</v>
      </c>
      <c r="E4452" s="32" t="str">
        <f>IF(Businesses!F4453="","N/A",Businesses!F4453)</f>
        <v>N/A</v>
      </c>
      <c r="F4452" s="32" t="str">
        <f t="shared" si="138"/>
        <v>N/A</v>
      </c>
      <c r="G4452" s="32" t="str">
        <f>IF(Businesses!G4453="","N/A",Businesses!G4453)</f>
        <v>N/A</v>
      </c>
      <c r="H4452" s="32" t="str">
        <f>IF(Businesses!H4453="","N/A",Businesses!H4453)</f>
        <v>N/A</v>
      </c>
      <c r="I4452" s="32" t="str">
        <f>IF(AND(Businesses!B4453="",Businesses!C4453&lt;&gt;""),0,IF(Businesses!B4453="","N/A",IF(ISNUMBER(Businesses!B4453),Businesses!B4453,0)))</f>
        <v>N/A</v>
      </c>
    </row>
    <row r="4453" spans="2:9">
      <c r="B4453" s="32" t="str">
        <f t="shared" si="139"/>
        <v>N/A</v>
      </c>
      <c r="C4453" s="32" t="str">
        <f>IF(AND(Businesses!D4454="",Businesses!E4454&lt;&gt;""),0,IF(Businesses!D4454="","N/A",IF(ISNUMBER(Businesses!D4454),Businesses!D4454,0)))</f>
        <v>N/A</v>
      </c>
      <c r="D4453" s="32" t="str">
        <f>IF(Businesses!E4454="","N/A",Businesses!E4454)</f>
        <v>N/A</v>
      </c>
      <c r="E4453" s="32" t="str">
        <f>IF(Businesses!F4454="","N/A",Businesses!F4454)</f>
        <v>N/A</v>
      </c>
      <c r="F4453" s="32" t="str">
        <f t="shared" si="138"/>
        <v>N/A</v>
      </c>
      <c r="G4453" s="32" t="str">
        <f>IF(Businesses!G4454="","N/A",Businesses!G4454)</f>
        <v>N/A</v>
      </c>
      <c r="H4453" s="32" t="str">
        <f>IF(Businesses!H4454="","N/A",Businesses!H4454)</f>
        <v>N/A</v>
      </c>
      <c r="I4453" s="32" t="str">
        <f>IF(AND(Businesses!B4454="",Businesses!C4454&lt;&gt;""),0,IF(Businesses!B4454="","N/A",IF(ISNUMBER(Businesses!B4454),Businesses!B4454,0)))</f>
        <v>N/A</v>
      </c>
    </row>
    <row r="4454" spans="2:9">
      <c r="B4454" s="32" t="str">
        <f t="shared" si="139"/>
        <v>N/A</v>
      </c>
      <c r="C4454" s="32" t="str">
        <f>IF(AND(Businesses!D4455="",Businesses!E4455&lt;&gt;""),0,IF(Businesses!D4455="","N/A",IF(ISNUMBER(Businesses!D4455),Businesses!D4455,0)))</f>
        <v>N/A</v>
      </c>
      <c r="D4454" s="32" t="str">
        <f>IF(Businesses!E4455="","N/A",Businesses!E4455)</f>
        <v>N/A</v>
      </c>
      <c r="E4454" s="32" t="str">
        <f>IF(Businesses!F4455="","N/A",Businesses!F4455)</f>
        <v>N/A</v>
      </c>
      <c r="F4454" s="32" t="str">
        <f t="shared" si="138"/>
        <v>N/A</v>
      </c>
      <c r="G4454" s="32" t="str">
        <f>IF(Businesses!G4455="","N/A",Businesses!G4455)</f>
        <v>N/A</v>
      </c>
      <c r="H4454" s="32" t="str">
        <f>IF(Businesses!H4455="","N/A",Businesses!H4455)</f>
        <v>N/A</v>
      </c>
      <c r="I4454" s="32" t="str">
        <f>IF(AND(Businesses!B4455="",Businesses!C4455&lt;&gt;""),0,IF(Businesses!B4455="","N/A",IF(ISNUMBER(Businesses!B4455),Businesses!B4455,0)))</f>
        <v>N/A</v>
      </c>
    </row>
    <row r="4455" spans="2:9">
      <c r="B4455" s="32" t="str">
        <f t="shared" si="139"/>
        <v>N/A</v>
      </c>
      <c r="C4455" s="32" t="str">
        <f>IF(AND(Businesses!D4456="",Businesses!E4456&lt;&gt;""),0,IF(Businesses!D4456="","N/A",IF(ISNUMBER(Businesses!D4456),Businesses!D4456,0)))</f>
        <v>N/A</v>
      </c>
      <c r="D4455" s="32" t="str">
        <f>IF(Businesses!E4456="","N/A",Businesses!E4456)</f>
        <v>N/A</v>
      </c>
      <c r="E4455" s="32" t="str">
        <f>IF(Businesses!F4456="","N/A",Businesses!F4456)</f>
        <v>N/A</v>
      </c>
      <c r="F4455" s="32" t="str">
        <f t="shared" si="138"/>
        <v>N/A</v>
      </c>
      <c r="G4455" s="32" t="str">
        <f>IF(Businesses!G4456="","N/A",Businesses!G4456)</f>
        <v>N/A</v>
      </c>
      <c r="H4455" s="32" t="str">
        <f>IF(Businesses!H4456="","N/A",Businesses!H4456)</f>
        <v>N/A</v>
      </c>
      <c r="I4455" s="32" t="str">
        <f>IF(AND(Businesses!B4456="",Businesses!C4456&lt;&gt;""),0,IF(Businesses!B4456="","N/A",IF(ISNUMBER(Businesses!B4456),Businesses!B4456,0)))</f>
        <v>N/A</v>
      </c>
    </row>
    <row r="4456" spans="2:9">
      <c r="B4456" s="32" t="str">
        <f t="shared" si="139"/>
        <v>N/A</v>
      </c>
      <c r="C4456" s="32" t="str">
        <f>IF(AND(Businesses!D4457="",Businesses!E4457&lt;&gt;""),0,IF(Businesses!D4457="","N/A",IF(ISNUMBER(Businesses!D4457),Businesses!D4457,0)))</f>
        <v>N/A</v>
      </c>
      <c r="D4456" s="32" t="str">
        <f>IF(Businesses!E4457="","N/A",Businesses!E4457)</f>
        <v>N/A</v>
      </c>
      <c r="E4456" s="32" t="str">
        <f>IF(Businesses!F4457="","N/A",Businesses!F4457)</f>
        <v>N/A</v>
      </c>
      <c r="F4456" s="32" t="str">
        <f t="shared" si="138"/>
        <v>N/A</v>
      </c>
      <c r="G4456" s="32" t="str">
        <f>IF(Businesses!G4457="","N/A",Businesses!G4457)</f>
        <v>N/A</v>
      </c>
      <c r="H4456" s="32" t="str">
        <f>IF(Businesses!H4457="","N/A",Businesses!H4457)</f>
        <v>N/A</v>
      </c>
      <c r="I4456" s="32" t="str">
        <f>IF(AND(Businesses!B4457="",Businesses!C4457&lt;&gt;""),0,IF(Businesses!B4457="","N/A",IF(ISNUMBER(Businesses!B4457),Businesses!B4457,0)))</f>
        <v>N/A</v>
      </c>
    </row>
    <row r="4457" spans="2:9">
      <c r="B4457" s="32" t="str">
        <f t="shared" si="139"/>
        <v>N/A</v>
      </c>
      <c r="C4457" s="32" t="str">
        <f>IF(AND(Businesses!D4458="",Businesses!E4458&lt;&gt;""),0,IF(Businesses!D4458="","N/A",IF(ISNUMBER(Businesses!D4458),Businesses!D4458,0)))</f>
        <v>N/A</v>
      </c>
      <c r="D4457" s="32" t="str">
        <f>IF(Businesses!E4458="","N/A",Businesses!E4458)</f>
        <v>N/A</v>
      </c>
      <c r="E4457" s="32" t="str">
        <f>IF(Businesses!F4458="","N/A",Businesses!F4458)</f>
        <v>N/A</v>
      </c>
      <c r="F4457" s="32" t="str">
        <f t="shared" si="138"/>
        <v>N/A</v>
      </c>
      <c r="G4457" s="32" t="str">
        <f>IF(Businesses!G4458="","N/A",Businesses!G4458)</f>
        <v>N/A</v>
      </c>
      <c r="H4457" s="32" t="str">
        <f>IF(Businesses!H4458="","N/A",Businesses!H4458)</f>
        <v>N/A</v>
      </c>
      <c r="I4457" s="32" t="str">
        <f>IF(AND(Businesses!B4458="",Businesses!C4458&lt;&gt;""),0,IF(Businesses!B4458="","N/A",IF(ISNUMBER(Businesses!B4458),Businesses!B4458,0)))</f>
        <v>N/A</v>
      </c>
    </row>
    <row r="4458" spans="2:9">
      <c r="B4458" s="32" t="str">
        <f t="shared" si="139"/>
        <v>N/A</v>
      </c>
      <c r="C4458" s="32" t="str">
        <f>IF(AND(Businesses!D4459="",Businesses!E4459&lt;&gt;""),0,IF(Businesses!D4459="","N/A",IF(ISNUMBER(Businesses!D4459),Businesses!D4459,0)))</f>
        <v>N/A</v>
      </c>
      <c r="D4458" s="32" t="str">
        <f>IF(Businesses!E4459="","N/A",Businesses!E4459)</f>
        <v>N/A</v>
      </c>
      <c r="E4458" s="32" t="str">
        <f>IF(Businesses!F4459="","N/A",Businesses!F4459)</f>
        <v>N/A</v>
      </c>
      <c r="F4458" s="32" t="str">
        <f t="shared" si="138"/>
        <v>N/A</v>
      </c>
      <c r="G4458" s="32" t="str">
        <f>IF(Businesses!G4459="","N/A",Businesses!G4459)</f>
        <v>N/A</v>
      </c>
      <c r="H4458" s="32" t="str">
        <f>IF(Businesses!H4459="","N/A",Businesses!H4459)</f>
        <v>N/A</v>
      </c>
      <c r="I4458" s="32" t="str">
        <f>IF(AND(Businesses!B4459="",Businesses!C4459&lt;&gt;""),0,IF(Businesses!B4459="","N/A",IF(ISNUMBER(Businesses!B4459),Businesses!B4459,0)))</f>
        <v>N/A</v>
      </c>
    </row>
    <row r="4459" spans="2:9">
      <c r="B4459" s="32" t="str">
        <f t="shared" si="139"/>
        <v>N/A</v>
      </c>
      <c r="C4459" s="32" t="str">
        <f>IF(AND(Businesses!D4460="",Businesses!E4460&lt;&gt;""),0,IF(Businesses!D4460="","N/A",IF(ISNUMBER(Businesses!D4460),Businesses!D4460,0)))</f>
        <v>N/A</v>
      </c>
      <c r="D4459" s="32" t="str">
        <f>IF(Businesses!E4460="","N/A",Businesses!E4460)</f>
        <v>N/A</v>
      </c>
      <c r="E4459" s="32" t="str">
        <f>IF(Businesses!F4460="","N/A",Businesses!F4460)</f>
        <v>N/A</v>
      </c>
      <c r="F4459" s="32" t="str">
        <f t="shared" si="138"/>
        <v>N/A</v>
      </c>
      <c r="G4459" s="32" t="str">
        <f>IF(Businesses!G4460="","N/A",Businesses!G4460)</f>
        <v>N/A</v>
      </c>
      <c r="H4459" s="32" t="str">
        <f>IF(Businesses!H4460="","N/A",Businesses!H4460)</f>
        <v>N/A</v>
      </c>
      <c r="I4459" s="32" t="str">
        <f>IF(AND(Businesses!B4460="",Businesses!C4460&lt;&gt;""),0,IF(Businesses!B4460="","N/A",IF(ISNUMBER(Businesses!B4460),Businesses!B4460,0)))</f>
        <v>N/A</v>
      </c>
    </row>
    <row r="4460" spans="2:9">
      <c r="B4460" s="32" t="str">
        <f t="shared" si="139"/>
        <v>N/A</v>
      </c>
      <c r="C4460" s="32" t="str">
        <f>IF(AND(Businesses!D4461="",Businesses!E4461&lt;&gt;""),0,IF(Businesses!D4461="","N/A",IF(ISNUMBER(Businesses!D4461),Businesses!D4461,0)))</f>
        <v>N/A</v>
      </c>
      <c r="D4460" s="32" t="str">
        <f>IF(Businesses!E4461="","N/A",Businesses!E4461)</f>
        <v>N/A</v>
      </c>
      <c r="E4460" s="32" t="str">
        <f>IF(Businesses!F4461="","N/A",Businesses!F4461)</f>
        <v>N/A</v>
      </c>
      <c r="F4460" s="32" t="str">
        <f t="shared" si="138"/>
        <v>N/A</v>
      </c>
      <c r="G4460" s="32" t="str">
        <f>IF(Businesses!G4461="","N/A",Businesses!G4461)</f>
        <v>N/A</v>
      </c>
      <c r="H4460" s="32" t="str">
        <f>IF(Businesses!H4461="","N/A",Businesses!H4461)</f>
        <v>N/A</v>
      </c>
      <c r="I4460" s="32" t="str">
        <f>IF(AND(Businesses!B4461="",Businesses!C4461&lt;&gt;""),0,IF(Businesses!B4461="","N/A",IF(ISNUMBER(Businesses!B4461),Businesses!B4461,0)))</f>
        <v>N/A</v>
      </c>
    </row>
    <row r="4461" spans="2:9">
      <c r="B4461" s="32" t="str">
        <f t="shared" si="139"/>
        <v>N/A</v>
      </c>
      <c r="C4461" s="32" t="str">
        <f>IF(AND(Businesses!D4462="",Businesses!E4462&lt;&gt;""),0,IF(Businesses!D4462="","N/A",IF(ISNUMBER(Businesses!D4462),Businesses!D4462,0)))</f>
        <v>N/A</v>
      </c>
      <c r="D4461" s="32" t="str">
        <f>IF(Businesses!E4462="","N/A",Businesses!E4462)</f>
        <v>N/A</v>
      </c>
      <c r="E4461" s="32" t="str">
        <f>IF(Businesses!F4462="","N/A",Businesses!F4462)</f>
        <v>N/A</v>
      </c>
      <c r="F4461" s="32" t="str">
        <f t="shared" si="138"/>
        <v>N/A</v>
      </c>
      <c r="G4461" s="32" t="str">
        <f>IF(Businesses!G4462="","N/A",Businesses!G4462)</f>
        <v>N/A</v>
      </c>
      <c r="H4461" s="32" t="str">
        <f>IF(Businesses!H4462="","N/A",Businesses!H4462)</f>
        <v>N/A</v>
      </c>
      <c r="I4461" s="32" t="str">
        <f>IF(AND(Businesses!B4462="",Businesses!C4462&lt;&gt;""),0,IF(Businesses!B4462="","N/A",IF(ISNUMBER(Businesses!B4462),Businesses!B4462,0)))</f>
        <v>N/A</v>
      </c>
    </row>
    <row r="4462" spans="2:9">
      <c r="B4462" s="32" t="str">
        <f t="shared" si="139"/>
        <v>N/A</v>
      </c>
      <c r="C4462" s="32" t="str">
        <f>IF(AND(Businesses!D4463="",Businesses!E4463&lt;&gt;""),0,IF(Businesses!D4463="","N/A",IF(ISNUMBER(Businesses!D4463),Businesses!D4463,0)))</f>
        <v>N/A</v>
      </c>
      <c r="D4462" s="32" t="str">
        <f>IF(Businesses!E4463="","N/A",Businesses!E4463)</f>
        <v>N/A</v>
      </c>
      <c r="E4462" s="32" t="str">
        <f>IF(Businesses!F4463="","N/A",Businesses!F4463)</f>
        <v>N/A</v>
      </c>
      <c r="F4462" s="32" t="str">
        <f t="shared" si="138"/>
        <v>N/A</v>
      </c>
      <c r="G4462" s="32" t="str">
        <f>IF(Businesses!G4463="","N/A",Businesses!G4463)</f>
        <v>N/A</v>
      </c>
      <c r="H4462" s="32" t="str">
        <f>IF(Businesses!H4463="","N/A",Businesses!H4463)</f>
        <v>N/A</v>
      </c>
      <c r="I4462" s="32" t="str">
        <f>IF(AND(Businesses!B4463="",Businesses!C4463&lt;&gt;""),0,IF(Businesses!B4463="","N/A",IF(ISNUMBER(Businesses!B4463),Businesses!B4463,0)))</f>
        <v>N/A</v>
      </c>
    </row>
    <row r="4463" spans="2:9">
      <c r="B4463" s="32" t="str">
        <f t="shared" si="139"/>
        <v>N/A</v>
      </c>
      <c r="C4463" s="32" t="str">
        <f>IF(AND(Businesses!D4464="",Businesses!E4464&lt;&gt;""),0,IF(Businesses!D4464="","N/A",IF(ISNUMBER(Businesses!D4464),Businesses!D4464,0)))</f>
        <v>N/A</v>
      </c>
      <c r="D4463" s="32" t="str">
        <f>IF(Businesses!E4464="","N/A",Businesses!E4464)</f>
        <v>N/A</v>
      </c>
      <c r="E4463" s="32" t="str">
        <f>IF(Businesses!F4464="","N/A",Businesses!F4464)</f>
        <v>N/A</v>
      </c>
      <c r="F4463" s="32" t="str">
        <f t="shared" si="138"/>
        <v>N/A</v>
      </c>
      <c r="G4463" s="32" t="str">
        <f>IF(Businesses!G4464="","N/A",Businesses!G4464)</f>
        <v>N/A</v>
      </c>
      <c r="H4463" s="32" t="str">
        <f>IF(Businesses!H4464="","N/A",Businesses!H4464)</f>
        <v>N/A</v>
      </c>
      <c r="I4463" s="32" t="str">
        <f>IF(AND(Businesses!B4464="",Businesses!C4464&lt;&gt;""),0,IF(Businesses!B4464="","N/A",IF(ISNUMBER(Businesses!B4464),Businesses!B4464,0)))</f>
        <v>N/A</v>
      </c>
    </row>
    <row r="4464" spans="2:9">
      <c r="B4464" s="32" t="str">
        <f t="shared" si="139"/>
        <v>N/A</v>
      </c>
      <c r="C4464" s="32" t="str">
        <f>IF(AND(Businesses!D4465="",Businesses!E4465&lt;&gt;""),0,IF(Businesses!D4465="","N/A",IF(ISNUMBER(Businesses!D4465),Businesses!D4465,0)))</f>
        <v>N/A</v>
      </c>
      <c r="D4464" s="32" t="str">
        <f>IF(Businesses!E4465="","N/A",Businesses!E4465)</f>
        <v>N/A</v>
      </c>
      <c r="E4464" s="32" t="str">
        <f>IF(Businesses!F4465="","N/A",Businesses!F4465)</f>
        <v>N/A</v>
      </c>
      <c r="F4464" s="32" t="str">
        <f t="shared" si="138"/>
        <v>N/A</v>
      </c>
      <c r="G4464" s="32" t="str">
        <f>IF(Businesses!G4465="","N/A",Businesses!G4465)</f>
        <v>N/A</v>
      </c>
      <c r="H4464" s="32" t="str">
        <f>IF(Businesses!H4465="","N/A",Businesses!H4465)</f>
        <v>N/A</v>
      </c>
      <c r="I4464" s="32" t="str">
        <f>IF(AND(Businesses!B4465="",Businesses!C4465&lt;&gt;""),0,IF(Businesses!B4465="","N/A",IF(ISNUMBER(Businesses!B4465),Businesses!B4465,0)))</f>
        <v>N/A</v>
      </c>
    </row>
    <row r="4465" spans="2:9">
      <c r="B4465" s="32" t="str">
        <f t="shared" si="139"/>
        <v>N/A</v>
      </c>
      <c r="C4465" s="32" t="str">
        <f>IF(AND(Businesses!D4466="",Businesses!E4466&lt;&gt;""),0,IF(Businesses!D4466="","N/A",IF(ISNUMBER(Businesses!D4466),Businesses!D4466,0)))</f>
        <v>N/A</v>
      </c>
      <c r="D4465" s="32" t="str">
        <f>IF(Businesses!E4466="","N/A",Businesses!E4466)</f>
        <v>N/A</v>
      </c>
      <c r="E4465" s="32" t="str">
        <f>IF(Businesses!F4466="","N/A",Businesses!F4466)</f>
        <v>N/A</v>
      </c>
      <c r="F4465" s="32" t="str">
        <f t="shared" si="138"/>
        <v>N/A</v>
      </c>
      <c r="G4465" s="32" t="str">
        <f>IF(Businesses!G4466="","N/A",Businesses!G4466)</f>
        <v>N/A</v>
      </c>
      <c r="H4465" s="32" t="str">
        <f>IF(Businesses!H4466="","N/A",Businesses!H4466)</f>
        <v>N/A</v>
      </c>
      <c r="I4465" s="32" t="str">
        <f>IF(AND(Businesses!B4466="",Businesses!C4466&lt;&gt;""),0,IF(Businesses!B4466="","N/A",IF(ISNUMBER(Businesses!B4466),Businesses!B4466,0)))</f>
        <v>N/A</v>
      </c>
    </row>
    <row r="4466" spans="2:9">
      <c r="B4466" s="32" t="str">
        <f t="shared" si="139"/>
        <v>N/A</v>
      </c>
      <c r="C4466" s="32" t="str">
        <f>IF(AND(Businesses!D4467="",Businesses!E4467&lt;&gt;""),0,IF(Businesses!D4467="","N/A",IF(ISNUMBER(Businesses!D4467),Businesses!D4467,0)))</f>
        <v>N/A</v>
      </c>
      <c r="D4466" s="32" t="str">
        <f>IF(Businesses!E4467="","N/A",Businesses!E4467)</f>
        <v>N/A</v>
      </c>
      <c r="E4466" s="32" t="str">
        <f>IF(Businesses!F4467="","N/A",Businesses!F4467)</f>
        <v>N/A</v>
      </c>
      <c r="F4466" s="32" t="str">
        <f t="shared" si="138"/>
        <v>N/A</v>
      </c>
      <c r="G4466" s="32" t="str">
        <f>IF(Businesses!G4467="","N/A",Businesses!G4467)</f>
        <v>N/A</v>
      </c>
      <c r="H4466" s="32" t="str">
        <f>IF(Businesses!H4467="","N/A",Businesses!H4467)</f>
        <v>N/A</v>
      </c>
      <c r="I4466" s="32" t="str">
        <f>IF(AND(Businesses!B4467="",Businesses!C4467&lt;&gt;""),0,IF(Businesses!B4467="","N/A",IF(ISNUMBER(Businesses!B4467),Businesses!B4467,0)))</f>
        <v>N/A</v>
      </c>
    </row>
    <row r="4467" spans="2:9">
      <c r="B4467" s="32" t="str">
        <f t="shared" si="139"/>
        <v>N/A</v>
      </c>
      <c r="C4467" s="32" t="str">
        <f>IF(AND(Businesses!D4468="",Businesses!E4468&lt;&gt;""),0,IF(Businesses!D4468="","N/A",IF(ISNUMBER(Businesses!D4468),Businesses!D4468,0)))</f>
        <v>N/A</v>
      </c>
      <c r="D4467" s="32" t="str">
        <f>IF(Businesses!E4468="","N/A",Businesses!E4468)</f>
        <v>N/A</v>
      </c>
      <c r="E4467" s="32" t="str">
        <f>IF(Businesses!F4468="","N/A",Businesses!F4468)</f>
        <v>N/A</v>
      </c>
      <c r="F4467" s="32" t="str">
        <f t="shared" si="138"/>
        <v>N/A</v>
      </c>
      <c r="G4467" s="32" t="str">
        <f>IF(Businesses!G4468="","N/A",Businesses!G4468)</f>
        <v>N/A</v>
      </c>
      <c r="H4467" s="32" t="str">
        <f>IF(Businesses!H4468="","N/A",Businesses!H4468)</f>
        <v>N/A</v>
      </c>
      <c r="I4467" s="32" t="str">
        <f>IF(AND(Businesses!B4468="",Businesses!C4468&lt;&gt;""),0,IF(Businesses!B4468="","N/A",IF(ISNUMBER(Businesses!B4468),Businesses!B4468,0)))</f>
        <v>N/A</v>
      </c>
    </row>
    <row r="4468" spans="2:9">
      <c r="B4468" s="32" t="str">
        <f t="shared" si="139"/>
        <v>N/A</v>
      </c>
      <c r="C4468" s="32" t="str">
        <f>IF(AND(Businesses!D4469="",Businesses!E4469&lt;&gt;""),0,IF(Businesses!D4469="","N/A",IF(ISNUMBER(Businesses!D4469),Businesses!D4469,0)))</f>
        <v>N/A</v>
      </c>
      <c r="D4468" s="32" t="str">
        <f>IF(Businesses!E4469="","N/A",Businesses!E4469)</f>
        <v>N/A</v>
      </c>
      <c r="E4468" s="32" t="str">
        <f>IF(Businesses!F4469="","N/A",Businesses!F4469)</f>
        <v>N/A</v>
      </c>
      <c r="F4468" s="32" t="str">
        <f t="shared" si="138"/>
        <v>N/A</v>
      </c>
      <c r="G4468" s="32" t="str">
        <f>IF(Businesses!G4469="","N/A",Businesses!G4469)</f>
        <v>N/A</v>
      </c>
      <c r="H4468" s="32" t="str">
        <f>IF(Businesses!H4469="","N/A",Businesses!H4469)</f>
        <v>N/A</v>
      </c>
      <c r="I4468" s="32" t="str">
        <f>IF(AND(Businesses!B4469="",Businesses!C4469&lt;&gt;""),0,IF(Businesses!B4469="","N/A",IF(ISNUMBER(Businesses!B4469),Businesses!B4469,0)))</f>
        <v>N/A</v>
      </c>
    </row>
    <row r="4469" spans="2:9">
      <c r="B4469" s="32" t="str">
        <f t="shared" si="139"/>
        <v>N/A</v>
      </c>
      <c r="C4469" s="32" t="str">
        <f>IF(AND(Businesses!D4470="",Businesses!E4470&lt;&gt;""),0,IF(Businesses!D4470="","N/A",IF(ISNUMBER(Businesses!D4470),Businesses!D4470,0)))</f>
        <v>N/A</v>
      </c>
      <c r="D4469" s="32" t="str">
        <f>IF(Businesses!E4470="","N/A",Businesses!E4470)</f>
        <v>N/A</v>
      </c>
      <c r="E4469" s="32" t="str">
        <f>IF(Businesses!F4470="","N/A",Businesses!F4470)</f>
        <v>N/A</v>
      </c>
      <c r="F4469" s="32" t="str">
        <f t="shared" si="138"/>
        <v>N/A</v>
      </c>
      <c r="G4469" s="32" t="str">
        <f>IF(Businesses!G4470="","N/A",Businesses!G4470)</f>
        <v>N/A</v>
      </c>
      <c r="H4469" s="32" t="str">
        <f>IF(Businesses!H4470="","N/A",Businesses!H4470)</f>
        <v>N/A</v>
      </c>
      <c r="I4469" s="32" t="str">
        <f>IF(AND(Businesses!B4470="",Businesses!C4470&lt;&gt;""),0,IF(Businesses!B4470="","N/A",IF(ISNUMBER(Businesses!B4470),Businesses!B4470,0)))</f>
        <v>N/A</v>
      </c>
    </row>
    <row r="4470" spans="2:9">
      <c r="B4470" s="32" t="str">
        <f t="shared" si="139"/>
        <v>N/A</v>
      </c>
      <c r="C4470" s="32" t="str">
        <f>IF(AND(Businesses!D4471="",Businesses!E4471&lt;&gt;""),0,IF(Businesses!D4471="","N/A",IF(ISNUMBER(Businesses!D4471),Businesses!D4471,0)))</f>
        <v>N/A</v>
      </c>
      <c r="D4470" s="32" t="str">
        <f>IF(Businesses!E4471="","N/A",Businesses!E4471)</f>
        <v>N/A</v>
      </c>
      <c r="E4470" s="32" t="str">
        <f>IF(Businesses!F4471="","N/A",Businesses!F4471)</f>
        <v>N/A</v>
      </c>
      <c r="F4470" s="32" t="str">
        <f t="shared" si="138"/>
        <v>N/A</v>
      </c>
      <c r="G4470" s="32" t="str">
        <f>IF(Businesses!G4471="","N/A",Businesses!G4471)</f>
        <v>N/A</v>
      </c>
      <c r="H4470" s="32" t="str">
        <f>IF(Businesses!H4471="","N/A",Businesses!H4471)</f>
        <v>N/A</v>
      </c>
      <c r="I4470" s="32" t="str">
        <f>IF(AND(Businesses!B4471="",Businesses!C4471&lt;&gt;""),0,IF(Businesses!B4471="","N/A",IF(ISNUMBER(Businesses!B4471),Businesses!B4471,0)))</f>
        <v>N/A</v>
      </c>
    </row>
    <row r="4471" spans="2:9">
      <c r="B4471" s="32" t="str">
        <f t="shared" si="139"/>
        <v>N/A</v>
      </c>
      <c r="C4471" s="32" t="str">
        <f>IF(AND(Businesses!D4472="",Businesses!E4472&lt;&gt;""),0,IF(Businesses!D4472="","N/A",IF(ISNUMBER(Businesses!D4472),Businesses!D4472,0)))</f>
        <v>N/A</v>
      </c>
      <c r="D4471" s="32" t="str">
        <f>IF(Businesses!E4472="","N/A",Businesses!E4472)</f>
        <v>N/A</v>
      </c>
      <c r="E4471" s="32" t="str">
        <f>IF(Businesses!F4472="","N/A",Businesses!F4472)</f>
        <v>N/A</v>
      </c>
      <c r="F4471" s="32" t="str">
        <f t="shared" si="138"/>
        <v>N/A</v>
      </c>
      <c r="G4471" s="32" t="str">
        <f>IF(Businesses!G4472="","N/A",Businesses!G4472)</f>
        <v>N/A</v>
      </c>
      <c r="H4471" s="32" t="str">
        <f>IF(Businesses!H4472="","N/A",Businesses!H4472)</f>
        <v>N/A</v>
      </c>
      <c r="I4471" s="32" t="str">
        <f>IF(AND(Businesses!B4472="",Businesses!C4472&lt;&gt;""),0,IF(Businesses!B4472="","N/A",IF(ISNUMBER(Businesses!B4472),Businesses!B4472,0)))</f>
        <v>N/A</v>
      </c>
    </row>
    <row r="4472" spans="2:9">
      <c r="B4472" s="32" t="str">
        <f t="shared" si="139"/>
        <v>N/A</v>
      </c>
      <c r="C4472" s="32" t="str">
        <f>IF(AND(Businesses!D4473="",Businesses!E4473&lt;&gt;""),0,IF(Businesses!D4473="","N/A",IF(ISNUMBER(Businesses!D4473),Businesses!D4473,0)))</f>
        <v>N/A</v>
      </c>
      <c r="D4472" s="32" t="str">
        <f>IF(Businesses!E4473="","N/A",Businesses!E4473)</f>
        <v>N/A</v>
      </c>
      <c r="E4472" s="32" t="str">
        <f>IF(Businesses!F4473="","N/A",Businesses!F4473)</f>
        <v>N/A</v>
      </c>
      <c r="F4472" s="32" t="str">
        <f t="shared" si="138"/>
        <v>N/A</v>
      </c>
      <c r="G4472" s="32" t="str">
        <f>IF(Businesses!G4473="","N/A",Businesses!G4473)</f>
        <v>N/A</v>
      </c>
      <c r="H4472" s="32" t="str">
        <f>IF(Businesses!H4473="","N/A",Businesses!H4473)</f>
        <v>N/A</v>
      </c>
      <c r="I4472" s="32" t="str">
        <f>IF(AND(Businesses!B4473="",Businesses!C4473&lt;&gt;""),0,IF(Businesses!B4473="","N/A",IF(ISNUMBER(Businesses!B4473),Businesses!B4473,0)))</f>
        <v>N/A</v>
      </c>
    </row>
    <row r="4473" spans="2:9">
      <c r="B4473" s="32" t="str">
        <f t="shared" si="139"/>
        <v>N/A</v>
      </c>
      <c r="C4473" s="32" t="str">
        <f>IF(AND(Businesses!D4474="",Businesses!E4474&lt;&gt;""),0,IF(Businesses!D4474="","N/A",IF(ISNUMBER(Businesses!D4474),Businesses!D4474,0)))</f>
        <v>N/A</v>
      </c>
      <c r="D4473" s="32" t="str">
        <f>IF(Businesses!E4474="","N/A",Businesses!E4474)</f>
        <v>N/A</v>
      </c>
      <c r="E4473" s="32" t="str">
        <f>IF(Businesses!F4474="","N/A",Businesses!F4474)</f>
        <v>N/A</v>
      </c>
      <c r="F4473" s="32" t="str">
        <f t="shared" si="138"/>
        <v>N/A</v>
      </c>
      <c r="G4473" s="32" t="str">
        <f>IF(Businesses!G4474="","N/A",Businesses!G4474)</f>
        <v>N/A</v>
      </c>
      <c r="H4473" s="32" t="str">
        <f>IF(Businesses!H4474="","N/A",Businesses!H4474)</f>
        <v>N/A</v>
      </c>
      <c r="I4473" s="32" t="str">
        <f>IF(AND(Businesses!B4474="",Businesses!C4474&lt;&gt;""),0,IF(Businesses!B4474="","N/A",IF(ISNUMBER(Businesses!B4474),Businesses!B4474,0)))</f>
        <v>N/A</v>
      </c>
    </row>
    <row r="4474" spans="2:9">
      <c r="B4474" s="32" t="str">
        <f t="shared" si="139"/>
        <v>N/A</v>
      </c>
      <c r="C4474" s="32" t="str">
        <f>IF(AND(Businesses!D4475="",Businesses!E4475&lt;&gt;""),0,IF(Businesses!D4475="","N/A",IF(ISNUMBER(Businesses!D4475),Businesses!D4475,0)))</f>
        <v>N/A</v>
      </c>
      <c r="D4474" s="32" t="str">
        <f>IF(Businesses!E4475="","N/A",Businesses!E4475)</f>
        <v>N/A</v>
      </c>
      <c r="E4474" s="32" t="str">
        <f>IF(Businesses!F4475="","N/A",Businesses!F4475)</f>
        <v>N/A</v>
      </c>
      <c r="F4474" s="32" t="str">
        <f t="shared" si="138"/>
        <v>N/A</v>
      </c>
      <c r="G4474" s="32" t="str">
        <f>IF(Businesses!G4475="","N/A",Businesses!G4475)</f>
        <v>N/A</v>
      </c>
      <c r="H4474" s="32" t="str">
        <f>IF(Businesses!H4475="","N/A",Businesses!H4475)</f>
        <v>N/A</v>
      </c>
      <c r="I4474" s="32" t="str">
        <f>IF(AND(Businesses!B4475="",Businesses!C4475&lt;&gt;""),0,IF(Businesses!B4475="","N/A",IF(ISNUMBER(Businesses!B4475),Businesses!B4475,0)))</f>
        <v>N/A</v>
      </c>
    </row>
    <row r="4475" spans="2:9">
      <c r="B4475" s="32" t="str">
        <f t="shared" si="139"/>
        <v>N/A</v>
      </c>
      <c r="C4475" s="32" t="str">
        <f>IF(AND(Businesses!D4476="",Businesses!E4476&lt;&gt;""),0,IF(Businesses!D4476="","N/A",IF(ISNUMBER(Businesses!D4476),Businesses!D4476,0)))</f>
        <v>N/A</v>
      </c>
      <c r="D4475" s="32" t="str">
        <f>IF(Businesses!E4476="","N/A",Businesses!E4476)</f>
        <v>N/A</v>
      </c>
      <c r="E4475" s="32" t="str">
        <f>IF(Businesses!F4476="","N/A",Businesses!F4476)</f>
        <v>N/A</v>
      </c>
      <c r="F4475" s="32" t="str">
        <f t="shared" si="138"/>
        <v>N/A</v>
      </c>
      <c r="G4475" s="32" t="str">
        <f>IF(Businesses!G4476="","N/A",Businesses!G4476)</f>
        <v>N/A</v>
      </c>
      <c r="H4475" s="32" t="str">
        <f>IF(Businesses!H4476="","N/A",Businesses!H4476)</f>
        <v>N/A</v>
      </c>
      <c r="I4475" s="32" t="str">
        <f>IF(AND(Businesses!B4476="",Businesses!C4476&lt;&gt;""),0,IF(Businesses!B4476="","N/A",IF(ISNUMBER(Businesses!B4476),Businesses!B4476,0)))</f>
        <v>N/A</v>
      </c>
    </row>
    <row r="4476" spans="2:9">
      <c r="B4476" s="32" t="str">
        <f t="shared" si="139"/>
        <v>N/A</v>
      </c>
      <c r="C4476" s="32" t="str">
        <f>IF(AND(Businesses!D4477="",Businesses!E4477&lt;&gt;""),0,IF(Businesses!D4477="","N/A",IF(ISNUMBER(Businesses!D4477),Businesses!D4477,0)))</f>
        <v>N/A</v>
      </c>
      <c r="D4476" s="32" t="str">
        <f>IF(Businesses!E4477="","N/A",Businesses!E4477)</f>
        <v>N/A</v>
      </c>
      <c r="E4476" s="32" t="str">
        <f>IF(Businesses!F4477="","N/A",Businesses!F4477)</f>
        <v>N/A</v>
      </c>
      <c r="F4476" s="32" t="str">
        <f t="shared" si="138"/>
        <v>N/A</v>
      </c>
      <c r="G4476" s="32" t="str">
        <f>IF(Businesses!G4477="","N/A",Businesses!G4477)</f>
        <v>N/A</v>
      </c>
      <c r="H4476" s="32" t="str">
        <f>IF(Businesses!H4477="","N/A",Businesses!H4477)</f>
        <v>N/A</v>
      </c>
      <c r="I4476" s="32" t="str">
        <f>IF(AND(Businesses!B4477="",Businesses!C4477&lt;&gt;""),0,IF(Businesses!B4477="","N/A",IF(ISNUMBER(Businesses!B4477),Businesses!B4477,0)))</f>
        <v>N/A</v>
      </c>
    </row>
    <row r="4477" spans="2:9">
      <c r="B4477" s="32" t="str">
        <f t="shared" si="139"/>
        <v>N/A</v>
      </c>
      <c r="C4477" s="32" t="str">
        <f>IF(AND(Businesses!D4478="",Businesses!E4478&lt;&gt;""),0,IF(Businesses!D4478="","N/A",IF(ISNUMBER(Businesses!D4478),Businesses!D4478,0)))</f>
        <v>N/A</v>
      </c>
      <c r="D4477" s="32" t="str">
        <f>IF(Businesses!E4478="","N/A",Businesses!E4478)</f>
        <v>N/A</v>
      </c>
      <c r="E4477" s="32" t="str">
        <f>IF(Businesses!F4478="","N/A",Businesses!F4478)</f>
        <v>N/A</v>
      </c>
      <c r="F4477" s="32" t="str">
        <f t="shared" si="138"/>
        <v>N/A</v>
      </c>
      <c r="G4477" s="32" t="str">
        <f>IF(Businesses!G4478="","N/A",Businesses!G4478)</f>
        <v>N/A</v>
      </c>
      <c r="H4477" s="32" t="str">
        <f>IF(Businesses!H4478="","N/A",Businesses!H4478)</f>
        <v>N/A</v>
      </c>
      <c r="I4477" s="32" t="str">
        <f>IF(AND(Businesses!B4478="",Businesses!C4478&lt;&gt;""),0,IF(Businesses!B4478="","N/A",IF(ISNUMBER(Businesses!B4478),Businesses!B4478,0)))</f>
        <v>N/A</v>
      </c>
    </row>
    <row r="4478" spans="2:9">
      <c r="B4478" s="32" t="str">
        <f t="shared" si="139"/>
        <v>N/A</v>
      </c>
      <c r="C4478" s="32" t="str">
        <f>IF(AND(Businesses!D4479="",Businesses!E4479&lt;&gt;""),0,IF(Businesses!D4479="","N/A",IF(ISNUMBER(Businesses!D4479),Businesses!D4479,0)))</f>
        <v>N/A</v>
      </c>
      <c r="D4478" s="32" t="str">
        <f>IF(Businesses!E4479="","N/A",Businesses!E4479)</f>
        <v>N/A</v>
      </c>
      <c r="E4478" s="32" t="str">
        <f>IF(Businesses!F4479="","N/A",Businesses!F4479)</f>
        <v>N/A</v>
      </c>
      <c r="F4478" s="32" t="str">
        <f t="shared" si="138"/>
        <v>N/A</v>
      </c>
      <c r="G4478" s="32" t="str">
        <f>IF(Businesses!G4479="","N/A",Businesses!G4479)</f>
        <v>N/A</v>
      </c>
      <c r="H4478" s="32" t="str">
        <f>IF(Businesses!H4479="","N/A",Businesses!H4479)</f>
        <v>N/A</v>
      </c>
      <c r="I4478" s="32" t="str">
        <f>IF(AND(Businesses!B4479="",Businesses!C4479&lt;&gt;""),0,IF(Businesses!B4479="","N/A",IF(ISNUMBER(Businesses!B4479),Businesses!B4479,0)))</f>
        <v>N/A</v>
      </c>
    </row>
    <row r="4479" spans="2:9">
      <c r="B4479" s="32" t="str">
        <f t="shared" si="139"/>
        <v>N/A</v>
      </c>
      <c r="C4479" s="32" t="str">
        <f>IF(AND(Businesses!D4480="",Businesses!E4480&lt;&gt;""),0,IF(Businesses!D4480="","N/A",IF(ISNUMBER(Businesses!D4480),Businesses!D4480,0)))</f>
        <v>N/A</v>
      </c>
      <c r="D4479" s="32" t="str">
        <f>IF(Businesses!E4480="","N/A",Businesses!E4480)</f>
        <v>N/A</v>
      </c>
      <c r="E4479" s="32" t="str">
        <f>IF(Businesses!F4480="","N/A",Businesses!F4480)</f>
        <v>N/A</v>
      </c>
      <c r="F4479" s="32" t="str">
        <f t="shared" si="138"/>
        <v>N/A</v>
      </c>
      <c r="G4479" s="32" t="str">
        <f>IF(Businesses!G4480="","N/A",Businesses!G4480)</f>
        <v>N/A</v>
      </c>
      <c r="H4479" s="32" t="str">
        <f>IF(Businesses!H4480="","N/A",Businesses!H4480)</f>
        <v>N/A</v>
      </c>
      <c r="I4479" s="32" t="str">
        <f>IF(AND(Businesses!B4480="",Businesses!C4480&lt;&gt;""),0,IF(Businesses!B4480="","N/A",IF(ISNUMBER(Businesses!B4480),Businesses!B4480,0)))</f>
        <v>N/A</v>
      </c>
    </row>
    <row r="4480" spans="2:9">
      <c r="B4480" s="32" t="str">
        <f t="shared" si="139"/>
        <v>N/A</v>
      </c>
      <c r="C4480" s="32" t="str">
        <f>IF(AND(Businesses!D4481="",Businesses!E4481&lt;&gt;""),0,IF(Businesses!D4481="","N/A",IF(ISNUMBER(Businesses!D4481),Businesses!D4481,0)))</f>
        <v>N/A</v>
      </c>
      <c r="D4480" s="32" t="str">
        <f>IF(Businesses!E4481="","N/A",Businesses!E4481)</f>
        <v>N/A</v>
      </c>
      <c r="E4480" s="32" t="str">
        <f>IF(Businesses!F4481="","N/A",Businesses!F4481)</f>
        <v>N/A</v>
      </c>
      <c r="F4480" s="32" t="str">
        <f t="shared" si="138"/>
        <v>N/A</v>
      </c>
      <c r="G4480" s="32" t="str">
        <f>IF(Businesses!G4481="","N/A",Businesses!G4481)</f>
        <v>N/A</v>
      </c>
      <c r="H4480" s="32" t="str">
        <f>IF(Businesses!H4481="","N/A",Businesses!H4481)</f>
        <v>N/A</v>
      </c>
      <c r="I4480" s="32" t="str">
        <f>IF(AND(Businesses!B4481="",Businesses!C4481&lt;&gt;""),0,IF(Businesses!B4481="","N/A",IF(ISNUMBER(Businesses!B4481),Businesses!B4481,0)))</f>
        <v>N/A</v>
      </c>
    </row>
    <row r="4481" spans="2:9">
      <c r="B4481" s="32" t="str">
        <f t="shared" si="139"/>
        <v>N/A</v>
      </c>
      <c r="C4481" s="32" t="str">
        <f>IF(AND(Businesses!D4482="",Businesses!E4482&lt;&gt;""),0,IF(Businesses!D4482="","N/A",IF(ISNUMBER(Businesses!D4482),Businesses!D4482,0)))</f>
        <v>N/A</v>
      </c>
      <c r="D4481" s="32" t="str">
        <f>IF(Businesses!E4482="","N/A",Businesses!E4482)</f>
        <v>N/A</v>
      </c>
      <c r="E4481" s="32" t="str">
        <f>IF(Businesses!F4482="","N/A",Businesses!F4482)</f>
        <v>N/A</v>
      </c>
      <c r="F4481" s="32" t="str">
        <f t="shared" si="138"/>
        <v>N/A</v>
      </c>
      <c r="G4481" s="32" t="str">
        <f>IF(Businesses!G4482="","N/A",Businesses!G4482)</f>
        <v>N/A</v>
      </c>
      <c r="H4481" s="32" t="str">
        <f>IF(Businesses!H4482="","N/A",Businesses!H4482)</f>
        <v>N/A</v>
      </c>
      <c r="I4481" s="32" t="str">
        <f>IF(AND(Businesses!B4482="",Businesses!C4482&lt;&gt;""),0,IF(Businesses!B4482="","N/A",IF(ISNUMBER(Businesses!B4482),Businesses!B4482,0)))</f>
        <v>N/A</v>
      </c>
    </row>
    <row r="4482" spans="2:9">
      <c r="B4482" s="32" t="str">
        <f t="shared" si="139"/>
        <v>N/A</v>
      </c>
      <c r="C4482" s="32" t="str">
        <f>IF(AND(Businesses!D4483="",Businesses!E4483&lt;&gt;""),0,IF(Businesses!D4483="","N/A",IF(ISNUMBER(Businesses!D4483),Businesses!D4483,0)))</f>
        <v>N/A</v>
      </c>
      <c r="D4482" s="32" t="str">
        <f>IF(Businesses!E4483="","N/A",Businesses!E4483)</f>
        <v>N/A</v>
      </c>
      <c r="E4482" s="32" t="str">
        <f>IF(Businesses!F4483="","N/A",Businesses!F4483)</f>
        <v>N/A</v>
      </c>
      <c r="F4482" s="32" t="str">
        <f t="shared" ref="F4482:F4545" si="140">IF(B4482="N/A","N/A",UPPER(TRIM(ProbuildName)))</f>
        <v>N/A</v>
      </c>
      <c r="G4482" s="32" t="str">
        <f>IF(Businesses!G4483="","N/A",Businesses!G4483)</f>
        <v>N/A</v>
      </c>
      <c r="H4482" s="32" t="str">
        <f>IF(Businesses!H4483="","N/A",Businesses!H4483)</f>
        <v>N/A</v>
      </c>
      <c r="I4482" s="32" t="str">
        <f>IF(AND(Businesses!B4483="",Businesses!C4483&lt;&gt;""),0,IF(Businesses!B4483="","N/A",IF(ISNUMBER(Businesses!B4483),Businesses!B4483,0)))</f>
        <v>N/A</v>
      </c>
    </row>
    <row r="4483" spans="2:9">
      <c r="B4483" s="32" t="str">
        <f t="shared" ref="B4483:B4546" si="141">IF(I4483="N/A","N/A","")</f>
        <v>N/A</v>
      </c>
      <c r="C4483" s="32" t="str">
        <f>IF(AND(Businesses!D4484="",Businesses!E4484&lt;&gt;""),0,IF(Businesses!D4484="","N/A",IF(ISNUMBER(Businesses!D4484),Businesses!D4484,0)))</f>
        <v>N/A</v>
      </c>
      <c r="D4483" s="32" t="str">
        <f>IF(Businesses!E4484="","N/A",Businesses!E4484)</f>
        <v>N/A</v>
      </c>
      <c r="E4483" s="32" t="str">
        <f>IF(Businesses!F4484="","N/A",Businesses!F4484)</f>
        <v>N/A</v>
      </c>
      <c r="F4483" s="32" t="str">
        <f t="shared" si="140"/>
        <v>N/A</v>
      </c>
      <c r="G4483" s="32" t="str">
        <f>IF(Businesses!G4484="","N/A",Businesses!G4484)</f>
        <v>N/A</v>
      </c>
      <c r="H4483" s="32" t="str">
        <f>IF(Businesses!H4484="","N/A",Businesses!H4484)</f>
        <v>N/A</v>
      </c>
      <c r="I4483" s="32" t="str">
        <f>IF(AND(Businesses!B4484="",Businesses!C4484&lt;&gt;""),0,IF(Businesses!B4484="","N/A",IF(ISNUMBER(Businesses!B4484),Businesses!B4484,0)))</f>
        <v>N/A</v>
      </c>
    </row>
    <row r="4484" spans="2:9">
      <c r="B4484" s="32" t="str">
        <f t="shared" si="141"/>
        <v>N/A</v>
      </c>
      <c r="C4484" s="32" t="str">
        <f>IF(AND(Businesses!D4485="",Businesses!E4485&lt;&gt;""),0,IF(Businesses!D4485="","N/A",IF(ISNUMBER(Businesses!D4485),Businesses!D4485,0)))</f>
        <v>N/A</v>
      </c>
      <c r="D4484" s="32" t="str">
        <f>IF(Businesses!E4485="","N/A",Businesses!E4485)</f>
        <v>N/A</v>
      </c>
      <c r="E4484" s="32" t="str">
        <f>IF(Businesses!F4485="","N/A",Businesses!F4485)</f>
        <v>N/A</v>
      </c>
      <c r="F4484" s="32" t="str">
        <f t="shared" si="140"/>
        <v>N/A</v>
      </c>
      <c r="G4484" s="32" t="str">
        <f>IF(Businesses!G4485="","N/A",Businesses!G4485)</f>
        <v>N/A</v>
      </c>
      <c r="H4484" s="32" t="str">
        <f>IF(Businesses!H4485="","N/A",Businesses!H4485)</f>
        <v>N/A</v>
      </c>
      <c r="I4484" s="32" t="str">
        <f>IF(AND(Businesses!B4485="",Businesses!C4485&lt;&gt;""),0,IF(Businesses!B4485="","N/A",IF(ISNUMBER(Businesses!B4485),Businesses!B4485,0)))</f>
        <v>N/A</v>
      </c>
    </row>
    <row r="4485" spans="2:9">
      <c r="B4485" s="32" t="str">
        <f t="shared" si="141"/>
        <v>N/A</v>
      </c>
      <c r="C4485" s="32" t="str">
        <f>IF(AND(Businesses!D4486="",Businesses!E4486&lt;&gt;""),0,IF(Businesses!D4486="","N/A",IF(ISNUMBER(Businesses!D4486),Businesses!D4486,0)))</f>
        <v>N/A</v>
      </c>
      <c r="D4485" s="32" t="str">
        <f>IF(Businesses!E4486="","N/A",Businesses!E4486)</f>
        <v>N/A</v>
      </c>
      <c r="E4485" s="32" t="str">
        <f>IF(Businesses!F4486="","N/A",Businesses!F4486)</f>
        <v>N/A</v>
      </c>
      <c r="F4485" s="32" t="str">
        <f t="shared" si="140"/>
        <v>N/A</v>
      </c>
      <c r="G4485" s="32" t="str">
        <f>IF(Businesses!G4486="","N/A",Businesses!G4486)</f>
        <v>N/A</v>
      </c>
      <c r="H4485" s="32" t="str">
        <f>IF(Businesses!H4486="","N/A",Businesses!H4486)</f>
        <v>N/A</v>
      </c>
      <c r="I4485" s="32" t="str">
        <f>IF(AND(Businesses!B4486="",Businesses!C4486&lt;&gt;""),0,IF(Businesses!B4486="","N/A",IF(ISNUMBER(Businesses!B4486),Businesses!B4486,0)))</f>
        <v>N/A</v>
      </c>
    </row>
    <row r="4486" spans="2:9">
      <c r="B4486" s="32" t="str">
        <f t="shared" si="141"/>
        <v>N/A</v>
      </c>
      <c r="C4486" s="32" t="str">
        <f>IF(AND(Businesses!D4487="",Businesses!E4487&lt;&gt;""),0,IF(Businesses!D4487="","N/A",IF(ISNUMBER(Businesses!D4487),Businesses!D4487,0)))</f>
        <v>N/A</v>
      </c>
      <c r="D4486" s="32" t="str">
        <f>IF(Businesses!E4487="","N/A",Businesses!E4487)</f>
        <v>N/A</v>
      </c>
      <c r="E4486" s="32" t="str">
        <f>IF(Businesses!F4487="","N/A",Businesses!F4487)</f>
        <v>N/A</v>
      </c>
      <c r="F4486" s="32" t="str">
        <f t="shared" si="140"/>
        <v>N/A</v>
      </c>
      <c r="G4486" s="32" t="str">
        <f>IF(Businesses!G4487="","N/A",Businesses!G4487)</f>
        <v>N/A</v>
      </c>
      <c r="H4486" s="32" t="str">
        <f>IF(Businesses!H4487="","N/A",Businesses!H4487)</f>
        <v>N/A</v>
      </c>
      <c r="I4486" s="32" t="str">
        <f>IF(AND(Businesses!B4487="",Businesses!C4487&lt;&gt;""),0,IF(Businesses!B4487="","N/A",IF(ISNUMBER(Businesses!B4487),Businesses!B4487,0)))</f>
        <v>N/A</v>
      </c>
    </row>
    <row r="4487" spans="2:9">
      <c r="B4487" s="32" t="str">
        <f t="shared" si="141"/>
        <v>N/A</v>
      </c>
      <c r="C4487" s="32" t="str">
        <f>IF(AND(Businesses!D4488="",Businesses!E4488&lt;&gt;""),0,IF(Businesses!D4488="","N/A",IF(ISNUMBER(Businesses!D4488),Businesses!D4488,0)))</f>
        <v>N/A</v>
      </c>
      <c r="D4487" s="32" t="str">
        <f>IF(Businesses!E4488="","N/A",Businesses!E4488)</f>
        <v>N/A</v>
      </c>
      <c r="E4487" s="32" t="str">
        <f>IF(Businesses!F4488="","N/A",Businesses!F4488)</f>
        <v>N/A</v>
      </c>
      <c r="F4487" s="32" t="str">
        <f t="shared" si="140"/>
        <v>N/A</v>
      </c>
      <c r="G4487" s="32" t="str">
        <f>IF(Businesses!G4488="","N/A",Businesses!G4488)</f>
        <v>N/A</v>
      </c>
      <c r="H4487" s="32" t="str">
        <f>IF(Businesses!H4488="","N/A",Businesses!H4488)</f>
        <v>N/A</v>
      </c>
      <c r="I4487" s="32" t="str">
        <f>IF(AND(Businesses!B4488="",Businesses!C4488&lt;&gt;""),0,IF(Businesses!B4488="","N/A",IF(ISNUMBER(Businesses!B4488),Businesses!B4488,0)))</f>
        <v>N/A</v>
      </c>
    </row>
    <row r="4488" spans="2:9">
      <c r="B4488" s="32" t="str">
        <f t="shared" si="141"/>
        <v>N/A</v>
      </c>
      <c r="C4488" s="32" t="str">
        <f>IF(AND(Businesses!D4489="",Businesses!E4489&lt;&gt;""),0,IF(Businesses!D4489="","N/A",IF(ISNUMBER(Businesses!D4489),Businesses!D4489,0)))</f>
        <v>N/A</v>
      </c>
      <c r="D4488" s="32" t="str">
        <f>IF(Businesses!E4489="","N/A",Businesses!E4489)</f>
        <v>N/A</v>
      </c>
      <c r="E4488" s="32" t="str">
        <f>IF(Businesses!F4489="","N/A",Businesses!F4489)</f>
        <v>N/A</v>
      </c>
      <c r="F4488" s="32" t="str">
        <f t="shared" si="140"/>
        <v>N/A</v>
      </c>
      <c r="G4488" s="32" t="str">
        <f>IF(Businesses!G4489="","N/A",Businesses!G4489)</f>
        <v>N/A</v>
      </c>
      <c r="H4488" s="32" t="str">
        <f>IF(Businesses!H4489="","N/A",Businesses!H4489)</f>
        <v>N/A</v>
      </c>
      <c r="I4488" s="32" t="str">
        <f>IF(AND(Businesses!B4489="",Businesses!C4489&lt;&gt;""),0,IF(Businesses!B4489="","N/A",IF(ISNUMBER(Businesses!B4489),Businesses!B4489,0)))</f>
        <v>N/A</v>
      </c>
    </row>
    <row r="4489" spans="2:9">
      <c r="B4489" s="32" t="str">
        <f t="shared" si="141"/>
        <v>N/A</v>
      </c>
      <c r="C4489" s="32" t="str">
        <f>IF(AND(Businesses!D4490="",Businesses!E4490&lt;&gt;""),0,IF(Businesses!D4490="","N/A",IF(ISNUMBER(Businesses!D4490),Businesses!D4490,0)))</f>
        <v>N/A</v>
      </c>
      <c r="D4489" s="32" t="str">
        <f>IF(Businesses!E4490="","N/A",Businesses!E4490)</f>
        <v>N/A</v>
      </c>
      <c r="E4489" s="32" t="str">
        <f>IF(Businesses!F4490="","N/A",Businesses!F4490)</f>
        <v>N/A</v>
      </c>
      <c r="F4489" s="32" t="str">
        <f t="shared" si="140"/>
        <v>N/A</v>
      </c>
      <c r="G4489" s="32" t="str">
        <f>IF(Businesses!G4490="","N/A",Businesses!G4490)</f>
        <v>N/A</v>
      </c>
      <c r="H4489" s="32" t="str">
        <f>IF(Businesses!H4490="","N/A",Businesses!H4490)</f>
        <v>N/A</v>
      </c>
      <c r="I4489" s="32" t="str">
        <f>IF(AND(Businesses!B4490="",Businesses!C4490&lt;&gt;""),0,IF(Businesses!B4490="","N/A",IF(ISNUMBER(Businesses!B4490),Businesses!B4490,0)))</f>
        <v>N/A</v>
      </c>
    </row>
    <row r="4490" spans="2:9">
      <c r="B4490" s="32" t="str">
        <f t="shared" si="141"/>
        <v>N/A</v>
      </c>
      <c r="C4490" s="32" t="str">
        <f>IF(AND(Businesses!D4491="",Businesses!E4491&lt;&gt;""),0,IF(Businesses!D4491="","N/A",IF(ISNUMBER(Businesses!D4491),Businesses!D4491,0)))</f>
        <v>N/A</v>
      </c>
      <c r="D4490" s="32" t="str">
        <f>IF(Businesses!E4491="","N/A",Businesses!E4491)</f>
        <v>N/A</v>
      </c>
      <c r="E4490" s="32" t="str">
        <f>IF(Businesses!F4491="","N/A",Businesses!F4491)</f>
        <v>N/A</v>
      </c>
      <c r="F4490" s="32" t="str">
        <f t="shared" si="140"/>
        <v>N/A</v>
      </c>
      <c r="G4490" s="32" t="str">
        <f>IF(Businesses!G4491="","N/A",Businesses!G4491)</f>
        <v>N/A</v>
      </c>
      <c r="H4490" s="32" t="str">
        <f>IF(Businesses!H4491="","N/A",Businesses!H4491)</f>
        <v>N/A</v>
      </c>
      <c r="I4490" s="32" t="str">
        <f>IF(AND(Businesses!B4491="",Businesses!C4491&lt;&gt;""),0,IF(Businesses!B4491="","N/A",IF(ISNUMBER(Businesses!B4491),Businesses!B4491,0)))</f>
        <v>N/A</v>
      </c>
    </row>
    <row r="4491" spans="2:9">
      <c r="B4491" s="32" t="str">
        <f t="shared" si="141"/>
        <v>N/A</v>
      </c>
      <c r="C4491" s="32" t="str">
        <f>IF(AND(Businesses!D4492="",Businesses!E4492&lt;&gt;""),0,IF(Businesses!D4492="","N/A",IF(ISNUMBER(Businesses!D4492),Businesses!D4492,0)))</f>
        <v>N/A</v>
      </c>
      <c r="D4491" s="32" t="str">
        <f>IF(Businesses!E4492="","N/A",Businesses!E4492)</f>
        <v>N/A</v>
      </c>
      <c r="E4491" s="32" t="str">
        <f>IF(Businesses!F4492="","N/A",Businesses!F4492)</f>
        <v>N/A</v>
      </c>
      <c r="F4491" s="32" t="str">
        <f t="shared" si="140"/>
        <v>N/A</v>
      </c>
      <c r="G4491" s="32" t="str">
        <f>IF(Businesses!G4492="","N/A",Businesses!G4492)</f>
        <v>N/A</v>
      </c>
      <c r="H4491" s="32" t="str">
        <f>IF(Businesses!H4492="","N/A",Businesses!H4492)</f>
        <v>N/A</v>
      </c>
      <c r="I4491" s="32" t="str">
        <f>IF(AND(Businesses!B4492="",Businesses!C4492&lt;&gt;""),0,IF(Businesses!B4492="","N/A",IF(ISNUMBER(Businesses!B4492),Businesses!B4492,0)))</f>
        <v>N/A</v>
      </c>
    </row>
    <row r="4492" spans="2:9">
      <c r="B4492" s="32" t="str">
        <f t="shared" si="141"/>
        <v>N/A</v>
      </c>
      <c r="C4492" s="32" t="str">
        <f>IF(AND(Businesses!D4493="",Businesses!E4493&lt;&gt;""),0,IF(Businesses!D4493="","N/A",IF(ISNUMBER(Businesses!D4493),Businesses!D4493,0)))</f>
        <v>N/A</v>
      </c>
      <c r="D4492" s="32" t="str">
        <f>IF(Businesses!E4493="","N/A",Businesses!E4493)</f>
        <v>N/A</v>
      </c>
      <c r="E4492" s="32" t="str">
        <f>IF(Businesses!F4493="","N/A",Businesses!F4493)</f>
        <v>N/A</v>
      </c>
      <c r="F4492" s="32" t="str">
        <f t="shared" si="140"/>
        <v>N/A</v>
      </c>
      <c r="G4492" s="32" t="str">
        <f>IF(Businesses!G4493="","N/A",Businesses!G4493)</f>
        <v>N/A</v>
      </c>
      <c r="H4492" s="32" t="str">
        <f>IF(Businesses!H4493="","N/A",Businesses!H4493)</f>
        <v>N/A</v>
      </c>
      <c r="I4492" s="32" t="str">
        <f>IF(AND(Businesses!B4493="",Businesses!C4493&lt;&gt;""),0,IF(Businesses!B4493="","N/A",IF(ISNUMBER(Businesses!B4493),Businesses!B4493,0)))</f>
        <v>N/A</v>
      </c>
    </row>
    <row r="4493" spans="2:9">
      <c r="B4493" s="32" t="str">
        <f t="shared" si="141"/>
        <v>N/A</v>
      </c>
      <c r="C4493" s="32" t="str">
        <f>IF(AND(Businesses!D4494="",Businesses!E4494&lt;&gt;""),0,IF(Businesses!D4494="","N/A",IF(ISNUMBER(Businesses!D4494),Businesses!D4494,0)))</f>
        <v>N/A</v>
      </c>
      <c r="D4493" s="32" t="str">
        <f>IF(Businesses!E4494="","N/A",Businesses!E4494)</f>
        <v>N/A</v>
      </c>
      <c r="E4493" s="32" t="str">
        <f>IF(Businesses!F4494="","N/A",Businesses!F4494)</f>
        <v>N/A</v>
      </c>
      <c r="F4493" s="32" t="str">
        <f t="shared" si="140"/>
        <v>N/A</v>
      </c>
      <c r="G4493" s="32" t="str">
        <f>IF(Businesses!G4494="","N/A",Businesses!G4494)</f>
        <v>N/A</v>
      </c>
      <c r="H4493" s="32" t="str">
        <f>IF(Businesses!H4494="","N/A",Businesses!H4494)</f>
        <v>N/A</v>
      </c>
      <c r="I4493" s="32" t="str">
        <f>IF(AND(Businesses!B4494="",Businesses!C4494&lt;&gt;""),0,IF(Businesses!B4494="","N/A",IF(ISNUMBER(Businesses!B4494),Businesses!B4494,0)))</f>
        <v>N/A</v>
      </c>
    </row>
    <row r="4494" spans="2:9">
      <c r="B4494" s="32" t="str">
        <f t="shared" si="141"/>
        <v>N/A</v>
      </c>
      <c r="C4494" s="32" t="str">
        <f>IF(AND(Businesses!D4495="",Businesses!E4495&lt;&gt;""),0,IF(Businesses!D4495="","N/A",IF(ISNUMBER(Businesses!D4495),Businesses!D4495,0)))</f>
        <v>N/A</v>
      </c>
      <c r="D4494" s="32" t="str">
        <f>IF(Businesses!E4495="","N/A",Businesses!E4495)</f>
        <v>N/A</v>
      </c>
      <c r="E4494" s="32" t="str">
        <f>IF(Businesses!F4495="","N/A",Businesses!F4495)</f>
        <v>N/A</v>
      </c>
      <c r="F4494" s="32" t="str">
        <f t="shared" si="140"/>
        <v>N/A</v>
      </c>
      <c r="G4494" s="32" t="str">
        <f>IF(Businesses!G4495="","N/A",Businesses!G4495)</f>
        <v>N/A</v>
      </c>
      <c r="H4494" s="32" t="str">
        <f>IF(Businesses!H4495="","N/A",Businesses!H4495)</f>
        <v>N/A</v>
      </c>
      <c r="I4494" s="32" t="str">
        <f>IF(AND(Businesses!B4495="",Businesses!C4495&lt;&gt;""),0,IF(Businesses!B4495="","N/A",IF(ISNUMBER(Businesses!B4495),Businesses!B4495,0)))</f>
        <v>N/A</v>
      </c>
    </row>
    <row r="4495" spans="2:9">
      <c r="B4495" s="32" t="str">
        <f t="shared" si="141"/>
        <v>N/A</v>
      </c>
      <c r="C4495" s="32" t="str">
        <f>IF(AND(Businesses!D4496="",Businesses!E4496&lt;&gt;""),0,IF(Businesses!D4496="","N/A",IF(ISNUMBER(Businesses!D4496),Businesses!D4496,0)))</f>
        <v>N/A</v>
      </c>
      <c r="D4495" s="32" t="str">
        <f>IF(Businesses!E4496="","N/A",Businesses!E4496)</f>
        <v>N/A</v>
      </c>
      <c r="E4495" s="32" t="str">
        <f>IF(Businesses!F4496="","N/A",Businesses!F4496)</f>
        <v>N/A</v>
      </c>
      <c r="F4495" s="32" t="str">
        <f t="shared" si="140"/>
        <v>N/A</v>
      </c>
      <c r="G4495" s="32" t="str">
        <f>IF(Businesses!G4496="","N/A",Businesses!G4496)</f>
        <v>N/A</v>
      </c>
      <c r="H4495" s="32" t="str">
        <f>IF(Businesses!H4496="","N/A",Businesses!H4496)</f>
        <v>N/A</v>
      </c>
      <c r="I4495" s="32" t="str">
        <f>IF(AND(Businesses!B4496="",Businesses!C4496&lt;&gt;""),0,IF(Businesses!B4496="","N/A",IF(ISNUMBER(Businesses!B4496),Businesses!B4496,0)))</f>
        <v>N/A</v>
      </c>
    </row>
    <row r="4496" spans="2:9">
      <c r="B4496" s="32" t="str">
        <f t="shared" si="141"/>
        <v>N/A</v>
      </c>
      <c r="C4496" s="32" t="str">
        <f>IF(AND(Businesses!D4497="",Businesses!E4497&lt;&gt;""),0,IF(Businesses!D4497="","N/A",IF(ISNUMBER(Businesses!D4497),Businesses!D4497,0)))</f>
        <v>N/A</v>
      </c>
      <c r="D4496" s="32" t="str">
        <f>IF(Businesses!E4497="","N/A",Businesses!E4497)</f>
        <v>N/A</v>
      </c>
      <c r="E4496" s="32" t="str">
        <f>IF(Businesses!F4497="","N/A",Businesses!F4497)</f>
        <v>N/A</v>
      </c>
      <c r="F4496" s="32" t="str">
        <f t="shared" si="140"/>
        <v>N/A</v>
      </c>
      <c r="G4496" s="32" t="str">
        <f>IF(Businesses!G4497="","N/A",Businesses!G4497)</f>
        <v>N/A</v>
      </c>
      <c r="H4496" s="32" t="str">
        <f>IF(Businesses!H4497="","N/A",Businesses!H4497)</f>
        <v>N/A</v>
      </c>
      <c r="I4496" s="32" t="str">
        <f>IF(AND(Businesses!B4497="",Businesses!C4497&lt;&gt;""),0,IF(Businesses!B4497="","N/A",IF(ISNUMBER(Businesses!B4497),Businesses!B4497,0)))</f>
        <v>N/A</v>
      </c>
    </row>
    <row r="4497" spans="2:9">
      <c r="B4497" s="32" t="str">
        <f t="shared" si="141"/>
        <v>N/A</v>
      </c>
      <c r="C4497" s="32" t="str">
        <f>IF(AND(Businesses!D4498="",Businesses!E4498&lt;&gt;""),0,IF(Businesses!D4498="","N/A",IF(ISNUMBER(Businesses!D4498),Businesses!D4498,0)))</f>
        <v>N/A</v>
      </c>
      <c r="D4497" s="32" t="str">
        <f>IF(Businesses!E4498="","N/A",Businesses!E4498)</f>
        <v>N/A</v>
      </c>
      <c r="E4497" s="32" t="str">
        <f>IF(Businesses!F4498="","N/A",Businesses!F4498)</f>
        <v>N/A</v>
      </c>
      <c r="F4497" s="32" t="str">
        <f t="shared" si="140"/>
        <v>N/A</v>
      </c>
      <c r="G4497" s="32" t="str">
        <f>IF(Businesses!G4498="","N/A",Businesses!G4498)</f>
        <v>N/A</v>
      </c>
      <c r="H4497" s="32" t="str">
        <f>IF(Businesses!H4498="","N/A",Businesses!H4498)</f>
        <v>N/A</v>
      </c>
      <c r="I4497" s="32" t="str">
        <f>IF(AND(Businesses!B4498="",Businesses!C4498&lt;&gt;""),0,IF(Businesses!B4498="","N/A",IF(ISNUMBER(Businesses!B4498),Businesses!B4498,0)))</f>
        <v>N/A</v>
      </c>
    </row>
    <row r="4498" spans="2:9">
      <c r="B4498" s="32" t="str">
        <f t="shared" si="141"/>
        <v>N/A</v>
      </c>
      <c r="C4498" s="32" t="str">
        <f>IF(AND(Businesses!D4499="",Businesses!E4499&lt;&gt;""),0,IF(Businesses!D4499="","N/A",IF(ISNUMBER(Businesses!D4499),Businesses!D4499,0)))</f>
        <v>N/A</v>
      </c>
      <c r="D4498" s="32" t="str">
        <f>IF(Businesses!E4499="","N/A",Businesses!E4499)</f>
        <v>N/A</v>
      </c>
      <c r="E4498" s="32" t="str">
        <f>IF(Businesses!F4499="","N/A",Businesses!F4499)</f>
        <v>N/A</v>
      </c>
      <c r="F4498" s="32" t="str">
        <f t="shared" si="140"/>
        <v>N/A</v>
      </c>
      <c r="G4498" s="32" t="str">
        <f>IF(Businesses!G4499="","N/A",Businesses!G4499)</f>
        <v>N/A</v>
      </c>
      <c r="H4498" s="32" t="str">
        <f>IF(Businesses!H4499="","N/A",Businesses!H4499)</f>
        <v>N/A</v>
      </c>
      <c r="I4498" s="32" t="str">
        <f>IF(AND(Businesses!B4499="",Businesses!C4499&lt;&gt;""),0,IF(Businesses!B4499="","N/A",IF(ISNUMBER(Businesses!B4499),Businesses!B4499,0)))</f>
        <v>N/A</v>
      </c>
    </row>
    <row r="4499" spans="2:9">
      <c r="B4499" s="32" t="str">
        <f t="shared" si="141"/>
        <v>N/A</v>
      </c>
      <c r="C4499" s="32" t="str">
        <f>IF(AND(Businesses!D4500="",Businesses!E4500&lt;&gt;""),0,IF(Businesses!D4500="","N/A",IF(ISNUMBER(Businesses!D4500),Businesses!D4500,0)))</f>
        <v>N/A</v>
      </c>
      <c r="D4499" s="32" t="str">
        <f>IF(Businesses!E4500="","N/A",Businesses!E4500)</f>
        <v>N/A</v>
      </c>
      <c r="E4499" s="32" t="str">
        <f>IF(Businesses!F4500="","N/A",Businesses!F4500)</f>
        <v>N/A</v>
      </c>
      <c r="F4499" s="32" t="str">
        <f t="shared" si="140"/>
        <v>N/A</v>
      </c>
      <c r="G4499" s="32" t="str">
        <f>IF(Businesses!G4500="","N/A",Businesses!G4500)</f>
        <v>N/A</v>
      </c>
      <c r="H4499" s="32" t="str">
        <f>IF(Businesses!H4500="","N/A",Businesses!H4500)</f>
        <v>N/A</v>
      </c>
      <c r="I4499" s="32" t="str">
        <f>IF(AND(Businesses!B4500="",Businesses!C4500&lt;&gt;""),0,IF(Businesses!B4500="","N/A",IF(ISNUMBER(Businesses!B4500),Businesses!B4500,0)))</f>
        <v>N/A</v>
      </c>
    </row>
    <row r="4500" spans="2:9">
      <c r="B4500" s="32" t="str">
        <f t="shared" si="141"/>
        <v>N/A</v>
      </c>
      <c r="C4500" s="32" t="str">
        <f>IF(AND(Businesses!D4501="",Businesses!E4501&lt;&gt;""),0,IF(Businesses!D4501="","N/A",IF(ISNUMBER(Businesses!D4501),Businesses!D4501,0)))</f>
        <v>N/A</v>
      </c>
      <c r="D4500" s="32" t="str">
        <f>IF(Businesses!E4501="","N/A",Businesses!E4501)</f>
        <v>N/A</v>
      </c>
      <c r="E4500" s="32" t="str">
        <f>IF(Businesses!F4501="","N/A",Businesses!F4501)</f>
        <v>N/A</v>
      </c>
      <c r="F4500" s="32" t="str">
        <f t="shared" si="140"/>
        <v>N/A</v>
      </c>
      <c r="G4500" s="32" t="str">
        <f>IF(Businesses!G4501="","N/A",Businesses!G4501)</f>
        <v>N/A</v>
      </c>
      <c r="H4500" s="32" t="str">
        <f>IF(Businesses!H4501="","N/A",Businesses!H4501)</f>
        <v>N/A</v>
      </c>
      <c r="I4500" s="32" t="str">
        <f>IF(AND(Businesses!B4501="",Businesses!C4501&lt;&gt;""),0,IF(Businesses!B4501="","N/A",IF(ISNUMBER(Businesses!B4501),Businesses!B4501,0)))</f>
        <v>N/A</v>
      </c>
    </row>
    <row r="4501" spans="2:9">
      <c r="B4501" s="32" t="str">
        <f t="shared" si="141"/>
        <v>N/A</v>
      </c>
      <c r="C4501" s="32" t="str">
        <f>IF(AND(Businesses!D4502="",Businesses!E4502&lt;&gt;""),0,IF(Businesses!D4502="","N/A",IF(ISNUMBER(Businesses!D4502),Businesses!D4502,0)))</f>
        <v>N/A</v>
      </c>
      <c r="D4501" s="32" t="str">
        <f>IF(Businesses!E4502="","N/A",Businesses!E4502)</f>
        <v>N/A</v>
      </c>
      <c r="E4501" s="32" t="str">
        <f>IF(Businesses!F4502="","N/A",Businesses!F4502)</f>
        <v>N/A</v>
      </c>
      <c r="F4501" s="32" t="str">
        <f t="shared" si="140"/>
        <v>N/A</v>
      </c>
      <c r="G4501" s="32" t="str">
        <f>IF(Businesses!G4502="","N/A",Businesses!G4502)</f>
        <v>N/A</v>
      </c>
      <c r="H4501" s="32" t="str">
        <f>IF(Businesses!H4502="","N/A",Businesses!H4502)</f>
        <v>N/A</v>
      </c>
      <c r="I4501" s="32" t="str">
        <f>IF(AND(Businesses!B4502="",Businesses!C4502&lt;&gt;""),0,IF(Businesses!B4502="","N/A",IF(ISNUMBER(Businesses!B4502),Businesses!B4502,0)))</f>
        <v>N/A</v>
      </c>
    </row>
    <row r="4502" spans="2:9">
      <c r="B4502" s="32" t="str">
        <f t="shared" si="141"/>
        <v>N/A</v>
      </c>
      <c r="C4502" s="32" t="str">
        <f>IF(AND(Businesses!D4503="",Businesses!E4503&lt;&gt;""),0,IF(Businesses!D4503="","N/A",IF(ISNUMBER(Businesses!D4503),Businesses!D4503,0)))</f>
        <v>N/A</v>
      </c>
      <c r="D4502" s="32" t="str">
        <f>IF(Businesses!E4503="","N/A",Businesses!E4503)</f>
        <v>N/A</v>
      </c>
      <c r="E4502" s="32" t="str">
        <f>IF(Businesses!F4503="","N/A",Businesses!F4503)</f>
        <v>N/A</v>
      </c>
      <c r="F4502" s="32" t="str">
        <f t="shared" si="140"/>
        <v>N/A</v>
      </c>
      <c r="G4502" s="32" t="str">
        <f>IF(Businesses!G4503="","N/A",Businesses!G4503)</f>
        <v>N/A</v>
      </c>
      <c r="H4502" s="32" t="str">
        <f>IF(Businesses!H4503="","N/A",Businesses!H4503)</f>
        <v>N/A</v>
      </c>
      <c r="I4502" s="32" t="str">
        <f>IF(AND(Businesses!B4503="",Businesses!C4503&lt;&gt;""),0,IF(Businesses!B4503="","N/A",IF(ISNUMBER(Businesses!B4503),Businesses!B4503,0)))</f>
        <v>N/A</v>
      </c>
    </row>
    <row r="4503" spans="2:9">
      <c r="B4503" s="32" t="str">
        <f t="shared" si="141"/>
        <v>N/A</v>
      </c>
      <c r="C4503" s="32" t="str">
        <f>IF(AND(Businesses!D4504="",Businesses!E4504&lt;&gt;""),0,IF(Businesses!D4504="","N/A",IF(ISNUMBER(Businesses!D4504),Businesses!D4504,0)))</f>
        <v>N/A</v>
      </c>
      <c r="D4503" s="32" t="str">
        <f>IF(Businesses!E4504="","N/A",Businesses!E4504)</f>
        <v>N/A</v>
      </c>
      <c r="E4503" s="32" t="str">
        <f>IF(Businesses!F4504="","N/A",Businesses!F4504)</f>
        <v>N/A</v>
      </c>
      <c r="F4503" s="32" t="str">
        <f t="shared" si="140"/>
        <v>N/A</v>
      </c>
      <c r="G4503" s="32" t="str">
        <f>IF(Businesses!G4504="","N/A",Businesses!G4504)</f>
        <v>N/A</v>
      </c>
      <c r="H4503" s="32" t="str">
        <f>IF(Businesses!H4504="","N/A",Businesses!H4504)</f>
        <v>N/A</v>
      </c>
      <c r="I4503" s="32" t="str">
        <f>IF(AND(Businesses!B4504="",Businesses!C4504&lt;&gt;""),0,IF(Businesses!B4504="","N/A",IF(ISNUMBER(Businesses!B4504),Businesses!B4504,0)))</f>
        <v>N/A</v>
      </c>
    </row>
    <row r="4504" spans="2:9">
      <c r="B4504" s="32" t="str">
        <f t="shared" si="141"/>
        <v>N/A</v>
      </c>
      <c r="C4504" s="32" t="str">
        <f>IF(AND(Businesses!D4505="",Businesses!E4505&lt;&gt;""),0,IF(Businesses!D4505="","N/A",IF(ISNUMBER(Businesses!D4505),Businesses!D4505,0)))</f>
        <v>N/A</v>
      </c>
      <c r="D4504" s="32" t="str">
        <f>IF(Businesses!E4505="","N/A",Businesses!E4505)</f>
        <v>N/A</v>
      </c>
      <c r="E4504" s="32" t="str">
        <f>IF(Businesses!F4505="","N/A",Businesses!F4505)</f>
        <v>N/A</v>
      </c>
      <c r="F4504" s="32" t="str">
        <f t="shared" si="140"/>
        <v>N/A</v>
      </c>
      <c r="G4504" s="32" t="str">
        <f>IF(Businesses!G4505="","N/A",Businesses!G4505)</f>
        <v>N/A</v>
      </c>
      <c r="H4504" s="32" t="str">
        <f>IF(Businesses!H4505="","N/A",Businesses!H4505)</f>
        <v>N/A</v>
      </c>
      <c r="I4504" s="32" t="str">
        <f>IF(AND(Businesses!B4505="",Businesses!C4505&lt;&gt;""),0,IF(Businesses!B4505="","N/A",IF(ISNUMBER(Businesses!B4505),Businesses!B4505,0)))</f>
        <v>N/A</v>
      </c>
    </row>
    <row r="4505" spans="2:9">
      <c r="B4505" s="32" t="str">
        <f t="shared" si="141"/>
        <v>N/A</v>
      </c>
      <c r="C4505" s="32" t="str">
        <f>IF(AND(Businesses!D4506="",Businesses!E4506&lt;&gt;""),0,IF(Businesses!D4506="","N/A",IF(ISNUMBER(Businesses!D4506),Businesses!D4506,0)))</f>
        <v>N/A</v>
      </c>
      <c r="D4505" s="32" t="str">
        <f>IF(Businesses!E4506="","N/A",Businesses!E4506)</f>
        <v>N/A</v>
      </c>
      <c r="E4505" s="32" t="str">
        <f>IF(Businesses!F4506="","N/A",Businesses!F4506)</f>
        <v>N/A</v>
      </c>
      <c r="F4505" s="32" t="str">
        <f t="shared" si="140"/>
        <v>N/A</v>
      </c>
      <c r="G4505" s="32" t="str">
        <f>IF(Businesses!G4506="","N/A",Businesses!G4506)</f>
        <v>N/A</v>
      </c>
      <c r="H4505" s="32" t="str">
        <f>IF(Businesses!H4506="","N/A",Businesses!H4506)</f>
        <v>N/A</v>
      </c>
      <c r="I4505" s="32" t="str">
        <f>IF(AND(Businesses!B4506="",Businesses!C4506&lt;&gt;""),0,IF(Businesses!B4506="","N/A",IF(ISNUMBER(Businesses!B4506),Businesses!B4506,0)))</f>
        <v>N/A</v>
      </c>
    </row>
    <row r="4506" spans="2:9">
      <c r="B4506" s="32" t="str">
        <f t="shared" si="141"/>
        <v>N/A</v>
      </c>
      <c r="C4506" s="32" t="str">
        <f>IF(AND(Businesses!D4507="",Businesses!E4507&lt;&gt;""),0,IF(Businesses!D4507="","N/A",IF(ISNUMBER(Businesses!D4507),Businesses!D4507,0)))</f>
        <v>N/A</v>
      </c>
      <c r="D4506" s="32" t="str">
        <f>IF(Businesses!E4507="","N/A",Businesses!E4507)</f>
        <v>N/A</v>
      </c>
      <c r="E4506" s="32" t="str">
        <f>IF(Businesses!F4507="","N/A",Businesses!F4507)</f>
        <v>N/A</v>
      </c>
      <c r="F4506" s="32" t="str">
        <f t="shared" si="140"/>
        <v>N/A</v>
      </c>
      <c r="G4506" s="32" t="str">
        <f>IF(Businesses!G4507="","N/A",Businesses!G4507)</f>
        <v>N/A</v>
      </c>
      <c r="H4506" s="32" t="str">
        <f>IF(Businesses!H4507="","N/A",Businesses!H4507)</f>
        <v>N/A</v>
      </c>
      <c r="I4506" s="32" t="str">
        <f>IF(AND(Businesses!B4507="",Businesses!C4507&lt;&gt;""),0,IF(Businesses!B4507="","N/A",IF(ISNUMBER(Businesses!B4507),Businesses!B4507,0)))</f>
        <v>N/A</v>
      </c>
    </row>
    <row r="4507" spans="2:9">
      <c r="B4507" s="32" t="str">
        <f t="shared" si="141"/>
        <v>N/A</v>
      </c>
      <c r="C4507" s="32" t="str">
        <f>IF(AND(Businesses!D4508="",Businesses!E4508&lt;&gt;""),0,IF(Businesses!D4508="","N/A",IF(ISNUMBER(Businesses!D4508),Businesses!D4508,0)))</f>
        <v>N/A</v>
      </c>
      <c r="D4507" s="32" t="str">
        <f>IF(Businesses!E4508="","N/A",Businesses!E4508)</f>
        <v>N/A</v>
      </c>
      <c r="E4507" s="32" t="str">
        <f>IF(Businesses!F4508="","N/A",Businesses!F4508)</f>
        <v>N/A</v>
      </c>
      <c r="F4507" s="32" t="str">
        <f t="shared" si="140"/>
        <v>N/A</v>
      </c>
      <c r="G4507" s="32" t="str">
        <f>IF(Businesses!G4508="","N/A",Businesses!G4508)</f>
        <v>N/A</v>
      </c>
      <c r="H4507" s="32" t="str">
        <f>IF(Businesses!H4508="","N/A",Businesses!H4508)</f>
        <v>N/A</v>
      </c>
      <c r="I4507" s="32" t="str">
        <f>IF(AND(Businesses!B4508="",Businesses!C4508&lt;&gt;""),0,IF(Businesses!B4508="","N/A",IF(ISNUMBER(Businesses!B4508),Businesses!B4508,0)))</f>
        <v>N/A</v>
      </c>
    </row>
    <row r="4508" spans="2:9">
      <c r="B4508" s="32" t="str">
        <f t="shared" si="141"/>
        <v>N/A</v>
      </c>
      <c r="C4508" s="32" t="str">
        <f>IF(AND(Businesses!D4509="",Businesses!E4509&lt;&gt;""),0,IF(Businesses!D4509="","N/A",IF(ISNUMBER(Businesses!D4509),Businesses!D4509,0)))</f>
        <v>N/A</v>
      </c>
      <c r="D4508" s="32" t="str">
        <f>IF(Businesses!E4509="","N/A",Businesses!E4509)</f>
        <v>N/A</v>
      </c>
      <c r="E4508" s="32" t="str">
        <f>IF(Businesses!F4509="","N/A",Businesses!F4509)</f>
        <v>N/A</v>
      </c>
      <c r="F4508" s="32" t="str">
        <f t="shared" si="140"/>
        <v>N/A</v>
      </c>
      <c r="G4508" s="32" t="str">
        <f>IF(Businesses!G4509="","N/A",Businesses!G4509)</f>
        <v>N/A</v>
      </c>
      <c r="H4508" s="32" t="str">
        <f>IF(Businesses!H4509="","N/A",Businesses!H4509)</f>
        <v>N/A</v>
      </c>
      <c r="I4508" s="32" t="str">
        <f>IF(AND(Businesses!B4509="",Businesses!C4509&lt;&gt;""),0,IF(Businesses!B4509="","N/A",IF(ISNUMBER(Businesses!B4509),Businesses!B4509,0)))</f>
        <v>N/A</v>
      </c>
    </row>
    <row r="4509" spans="2:9">
      <c r="B4509" s="32" t="str">
        <f t="shared" si="141"/>
        <v>N/A</v>
      </c>
      <c r="C4509" s="32" t="str">
        <f>IF(AND(Businesses!D4510="",Businesses!E4510&lt;&gt;""),0,IF(Businesses!D4510="","N/A",IF(ISNUMBER(Businesses!D4510),Businesses!D4510,0)))</f>
        <v>N/A</v>
      </c>
      <c r="D4509" s="32" t="str">
        <f>IF(Businesses!E4510="","N/A",Businesses!E4510)</f>
        <v>N/A</v>
      </c>
      <c r="E4509" s="32" t="str">
        <f>IF(Businesses!F4510="","N/A",Businesses!F4510)</f>
        <v>N/A</v>
      </c>
      <c r="F4509" s="32" t="str">
        <f t="shared" si="140"/>
        <v>N/A</v>
      </c>
      <c r="G4509" s="32" t="str">
        <f>IF(Businesses!G4510="","N/A",Businesses!G4510)</f>
        <v>N/A</v>
      </c>
      <c r="H4509" s="32" t="str">
        <f>IF(Businesses!H4510="","N/A",Businesses!H4510)</f>
        <v>N/A</v>
      </c>
      <c r="I4509" s="32" t="str">
        <f>IF(AND(Businesses!B4510="",Businesses!C4510&lt;&gt;""),0,IF(Businesses!B4510="","N/A",IF(ISNUMBER(Businesses!B4510),Businesses!B4510,0)))</f>
        <v>N/A</v>
      </c>
    </row>
    <row r="4510" spans="2:9">
      <c r="B4510" s="32" t="str">
        <f t="shared" si="141"/>
        <v>N/A</v>
      </c>
      <c r="C4510" s="32" t="str">
        <f>IF(AND(Businesses!D4511="",Businesses!E4511&lt;&gt;""),0,IF(Businesses!D4511="","N/A",IF(ISNUMBER(Businesses!D4511),Businesses!D4511,0)))</f>
        <v>N/A</v>
      </c>
      <c r="D4510" s="32" t="str">
        <f>IF(Businesses!E4511="","N/A",Businesses!E4511)</f>
        <v>N/A</v>
      </c>
      <c r="E4510" s="32" t="str">
        <f>IF(Businesses!F4511="","N/A",Businesses!F4511)</f>
        <v>N/A</v>
      </c>
      <c r="F4510" s="32" t="str">
        <f t="shared" si="140"/>
        <v>N/A</v>
      </c>
      <c r="G4510" s="32" t="str">
        <f>IF(Businesses!G4511="","N/A",Businesses!G4511)</f>
        <v>N/A</v>
      </c>
      <c r="H4510" s="32" t="str">
        <f>IF(Businesses!H4511="","N/A",Businesses!H4511)</f>
        <v>N/A</v>
      </c>
      <c r="I4510" s="32" t="str">
        <f>IF(AND(Businesses!B4511="",Businesses!C4511&lt;&gt;""),0,IF(Businesses!B4511="","N/A",IF(ISNUMBER(Businesses!B4511),Businesses!B4511,0)))</f>
        <v>N/A</v>
      </c>
    </row>
    <row r="4511" spans="2:9">
      <c r="B4511" s="32" t="str">
        <f t="shared" si="141"/>
        <v>N/A</v>
      </c>
      <c r="C4511" s="32" t="str">
        <f>IF(AND(Businesses!D4512="",Businesses!E4512&lt;&gt;""),0,IF(Businesses!D4512="","N/A",IF(ISNUMBER(Businesses!D4512),Businesses!D4512,0)))</f>
        <v>N/A</v>
      </c>
      <c r="D4511" s="32" t="str">
        <f>IF(Businesses!E4512="","N/A",Businesses!E4512)</f>
        <v>N/A</v>
      </c>
      <c r="E4511" s="32" t="str">
        <f>IF(Businesses!F4512="","N/A",Businesses!F4512)</f>
        <v>N/A</v>
      </c>
      <c r="F4511" s="32" t="str">
        <f t="shared" si="140"/>
        <v>N/A</v>
      </c>
      <c r="G4511" s="32" t="str">
        <f>IF(Businesses!G4512="","N/A",Businesses!G4512)</f>
        <v>N/A</v>
      </c>
      <c r="H4511" s="32" t="str">
        <f>IF(Businesses!H4512="","N/A",Businesses!H4512)</f>
        <v>N/A</v>
      </c>
      <c r="I4511" s="32" t="str">
        <f>IF(AND(Businesses!B4512="",Businesses!C4512&lt;&gt;""),0,IF(Businesses!B4512="","N/A",IF(ISNUMBER(Businesses!B4512),Businesses!B4512,0)))</f>
        <v>N/A</v>
      </c>
    </row>
    <row r="4512" spans="2:9">
      <c r="B4512" s="32" t="str">
        <f t="shared" si="141"/>
        <v>N/A</v>
      </c>
      <c r="C4512" s="32" t="str">
        <f>IF(AND(Businesses!D4513="",Businesses!E4513&lt;&gt;""),0,IF(Businesses!D4513="","N/A",IF(ISNUMBER(Businesses!D4513),Businesses!D4513,0)))</f>
        <v>N/A</v>
      </c>
      <c r="D4512" s="32" t="str">
        <f>IF(Businesses!E4513="","N/A",Businesses!E4513)</f>
        <v>N/A</v>
      </c>
      <c r="E4512" s="32" t="str">
        <f>IF(Businesses!F4513="","N/A",Businesses!F4513)</f>
        <v>N/A</v>
      </c>
      <c r="F4512" s="32" t="str">
        <f t="shared" si="140"/>
        <v>N/A</v>
      </c>
      <c r="G4512" s="32" t="str">
        <f>IF(Businesses!G4513="","N/A",Businesses!G4513)</f>
        <v>N/A</v>
      </c>
      <c r="H4512" s="32" t="str">
        <f>IF(Businesses!H4513="","N/A",Businesses!H4513)</f>
        <v>N/A</v>
      </c>
      <c r="I4512" s="32" t="str">
        <f>IF(AND(Businesses!B4513="",Businesses!C4513&lt;&gt;""),0,IF(Businesses!B4513="","N/A",IF(ISNUMBER(Businesses!B4513),Businesses!B4513,0)))</f>
        <v>N/A</v>
      </c>
    </row>
    <row r="4513" spans="2:9">
      <c r="B4513" s="32" t="str">
        <f t="shared" si="141"/>
        <v>N/A</v>
      </c>
      <c r="C4513" s="32" t="str">
        <f>IF(AND(Businesses!D4514="",Businesses!E4514&lt;&gt;""),0,IF(Businesses!D4514="","N/A",IF(ISNUMBER(Businesses!D4514),Businesses!D4514,0)))</f>
        <v>N/A</v>
      </c>
      <c r="D4513" s="32" t="str">
        <f>IF(Businesses!E4514="","N/A",Businesses!E4514)</f>
        <v>N/A</v>
      </c>
      <c r="E4513" s="32" t="str">
        <f>IF(Businesses!F4514="","N/A",Businesses!F4514)</f>
        <v>N/A</v>
      </c>
      <c r="F4513" s="32" t="str">
        <f t="shared" si="140"/>
        <v>N/A</v>
      </c>
      <c r="G4513" s="32" t="str">
        <f>IF(Businesses!G4514="","N/A",Businesses!G4514)</f>
        <v>N/A</v>
      </c>
      <c r="H4513" s="32" t="str">
        <f>IF(Businesses!H4514="","N/A",Businesses!H4514)</f>
        <v>N/A</v>
      </c>
      <c r="I4513" s="32" t="str">
        <f>IF(AND(Businesses!B4514="",Businesses!C4514&lt;&gt;""),0,IF(Businesses!B4514="","N/A",IF(ISNUMBER(Businesses!B4514),Businesses!B4514,0)))</f>
        <v>N/A</v>
      </c>
    </row>
    <row r="4514" spans="2:9">
      <c r="B4514" s="32" t="str">
        <f t="shared" si="141"/>
        <v>N/A</v>
      </c>
      <c r="C4514" s="32" t="str">
        <f>IF(AND(Businesses!D4515="",Businesses!E4515&lt;&gt;""),0,IF(Businesses!D4515="","N/A",IF(ISNUMBER(Businesses!D4515),Businesses!D4515,0)))</f>
        <v>N/A</v>
      </c>
      <c r="D4514" s="32" t="str">
        <f>IF(Businesses!E4515="","N/A",Businesses!E4515)</f>
        <v>N/A</v>
      </c>
      <c r="E4514" s="32" t="str">
        <f>IF(Businesses!F4515="","N/A",Businesses!F4515)</f>
        <v>N/A</v>
      </c>
      <c r="F4514" s="32" t="str">
        <f t="shared" si="140"/>
        <v>N/A</v>
      </c>
      <c r="G4514" s="32" t="str">
        <f>IF(Businesses!G4515="","N/A",Businesses!G4515)</f>
        <v>N/A</v>
      </c>
      <c r="H4514" s="32" t="str">
        <f>IF(Businesses!H4515="","N/A",Businesses!H4515)</f>
        <v>N/A</v>
      </c>
      <c r="I4514" s="32" t="str">
        <f>IF(AND(Businesses!B4515="",Businesses!C4515&lt;&gt;""),0,IF(Businesses!B4515="","N/A",IF(ISNUMBER(Businesses!B4515),Businesses!B4515,0)))</f>
        <v>N/A</v>
      </c>
    </row>
    <row r="4515" spans="2:9">
      <c r="B4515" s="32" t="str">
        <f t="shared" si="141"/>
        <v>N/A</v>
      </c>
      <c r="C4515" s="32" t="str">
        <f>IF(AND(Businesses!D4516="",Businesses!E4516&lt;&gt;""),0,IF(Businesses!D4516="","N/A",IF(ISNUMBER(Businesses!D4516),Businesses!D4516,0)))</f>
        <v>N/A</v>
      </c>
      <c r="D4515" s="32" t="str">
        <f>IF(Businesses!E4516="","N/A",Businesses!E4516)</f>
        <v>N/A</v>
      </c>
      <c r="E4515" s="32" t="str">
        <f>IF(Businesses!F4516="","N/A",Businesses!F4516)</f>
        <v>N/A</v>
      </c>
      <c r="F4515" s="32" t="str">
        <f t="shared" si="140"/>
        <v>N/A</v>
      </c>
      <c r="G4515" s="32" t="str">
        <f>IF(Businesses!G4516="","N/A",Businesses!G4516)</f>
        <v>N/A</v>
      </c>
      <c r="H4515" s="32" t="str">
        <f>IF(Businesses!H4516="","N/A",Businesses!H4516)</f>
        <v>N/A</v>
      </c>
      <c r="I4515" s="32" t="str">
        <f>IF(AND(Businesses!B4516="",Businesses!C4516&lt;&gt;""),0,IF(Businesses!B4516="","N/A",IF(ISNUMBER(Businesses!B4516),Businesses!B4516,0)))</f>
        <v>N/A</v>
      </c>
    </row>
    <row r="4516" spans="2:9">
      <c r="B4516" s="32" t="str">
        <f t="shared" si="141"/>
        <v>N/A</v>
      </c>
      <c r="C4516" s="32" t="str">
        <f>IF(AND(Businesses!D4517="",Businesses!E4517&lt;&gt;""),0,IF(Businesses!D4517="","N/A",IF(ISNUMBER(Businesses!D4517),Businesses!D4517,0)))</f>
        <v>N/A</v>
      </c>
      <c r="D4516" s="32" t="str">
        <f>IF(Businesses!E4517="","N/A",Businesses!E4517)</f>
        <v>N/A</v>
      </c>
      <c r="E4516" s="32" t="str">
        <f>IF(Businesses!F4517="","N/A",Businesses!F4517)</f>
        <v>N/A</v>
      </c>
      <c r="F4516" s="32" t="str">
        <f t="shared" si="140"/>
        <v>N/A</v>
      </c>
      <c r="G4516" s="32" t="str">
        <f>IF(Businesses!G4517="","N/A",Businesses!G4517)</f>
        <v>N/A</v>
      </c>
      <c r="H4516" s="32" t="str">
        <f>IF(Businesses!H4517="","N/A",Businesses!H4517)</f>
        <v>N/A</v>
      </c>
      <c r="I4516" s="32" t="str">
        <f>IF(AND(Businesses!B4517="",Businesses!C4517&lt;&gt;""),0,IF(Businesses!B4517="","N/A",IF(ISNUMBER(Businesses!B4517),Businesses!B4517,0)))</f>
        <v>N/A</v>
      </c>
    </row>
    <row r="4517" spans="2:9">
      <c r="B4517" s="32" t="str">
        <f t="shared" si="141"/>
        <v>N/A</v>
      </c>
      <c r="C4517" s="32" t="str">
        <f>IF(AND(Businesses!D4518="",Businesses!E4518&lt;&gt;""),0,IF(Businesses!D4518="","N/A",IF(ISNUMBER(Businesses!D4518),Businesses!D4518,0)))</f>
        <v>N/A</v>
      </c>
      <c r="D4517" s="32" t="str">
        <f>IF(Businesses!E4518="","N/A",Businesses!E4518)</f>
        <v>N/A</v>
      </c>
      <c r="E4517" s="32" t="str">
        <f>IF(Businesses!F4518="","N/A",Businesses!F4518)</f>
        <v>N/A</v>
      </c>
      <c r="F4517" s="32" t="str">
        <f t="shared" si="140"/>
        <v>N/A</v>
      </c>
      <c r="G4517" s="32" t="str">
        <f>IF(Businesses!G4518="","N/A",Businesses!G4518)</f>
        <v>N/A</v>
      </c>
      <c r="H4517" s="32" t="str">
        <f>IF(Businesses!H4518="","N/A",Businesses!H4518)</f>
        <v>N/A</v>
      </c>
      <c r="I4517" s="32" t="str">
        <f>IF(AND(Businesses!B4518="",Businesses!C4518&lt;&gt;""),0,IF(Businesses!B4518="","N/A",IF(ISNUMBER(Businesses!B4518),Businesses!B4518,0)))</f>
        <v>N/A</v>
      </c>
    </row>
    <row r="4518" spans="2:9">
      <c r="B4518" s="32" t="str">
        <f t="shared" si="141"/>
        <v>N/A</v>
      </c>
      <c r="C4518" s="32" t="str">
        <f>IF(AND(Businesses!D4519="",Businesses!E4519&lt;&gt;""),0,IF(Businesses!D4519="","N/A",IF(ISNUMBER(Businesses!D4519),Businesses!D4519,0)))</f>
        <v>N/A</v>
      </c>
      <c r="D4518" s="32" t="str">
        <f>IF(Businesses!E4519="","N/A",Businesses!E4519)</f>
        <v>N/A</v>
      </c>
      <c r="E4518" s="32" t="str">
        <f>IF(Businesses!F4519="","N/A",Businesses!F4519)</f>
        <v>N/A</v>
      </c>
      <c r="F4518" s="32" t="str">
        <f t="shared" si="140"/>
        <v>N/A</v>
      </c>
      <c r="G4518" s="32" t="str">
        <f>IF(Businesses!G4519="","N/A",Businesses!G4519)</f>
        <v>N/A</v>
      </c>
      <c r="H4518" s="32" t="str">
        <f>IF(Businesses!H4519="","N/A",Businesses!H4519)</f>
        <v>N/A</v>
      </c>
      <c r="I4518" s="32" t="str">
        <f>IF(AND(Businesses!B4519="",Businesses!C4519&lt;&gt;""),0,IF(Businesses!B4519="","N/A",IF(ISNUMBER(Businesses!B4519),Businesses!B4519,0)))</f>
        <v>N/A</v>
      </c>
    </row>
    <row r="4519" spans="2:9">
      <c r="B4519" s="32" t="str">
        <f t="shared" si="141"/>
        <v>N/A</v>
      </c>
      <c r="C4519" s="32" t="str">
        <f>IF(AND(Businesses!D4520="",Businesses!E4520&lt;&gt;""),0,IF(Businesses!D4520="","N/A",IF(ISNUMBER(Businesses!D4520),Businesses!D4520,0)))</f>
        <v>N/A</v>
      </c>
      <c r="D4519" s="32" t="str">
        <f>IF(Businesses!E4520="","N/A",Businesses!E4520)</f>
        <v>N/A</v>
      </c>
      <c r="E4519" s="32" t="str">
        <f>IF(Businesses!F4520="","N/A",Businesses!F4520)</f>
        <v>N/A</v>
      </c>
      <c r="F4519" s="32" t="str">
        <f t="shared" si="140"/>
        <v>N/A</v>
      </c>
      <c r="G4519" s="32" t="str">
        <f>IF(Businesses!G4520="","N/A",Businesses!G4520)</f>
        <v>N/A</v>
      </c>
      <c r="H4519" s="32" t="str">
        <f>IF(Businesses!H4520="","N/A",Businesses!H4520)</f>
        <v>N/A</v>
      </c>
      <c r="I4519" s="32" t="str">
        <f>IF(AND(Businesses!B4520="",Businesses!C4520&lt;&gt;""),0,IF(Businesses!B4520="","N/A",IF(ISNUMBER(Businesses!B4520),Businesses!B4520,0)))</f>
        <v>N/A</v>
      </c>
    </row>
    <row r="4520" spans="2:9">
      <c r="B4520" s="32" t="str">
        <f t="shared" si="141"/>
        <v>N/A</v>
      </c>
      <c r="C4520" s="32" t="str">
        <f>IF(AND(Businesses!D4521="",Businesses!E4521&lt;&gt;""),0,IF(Businesses!D4521="","N/A",IF(ISNUMBER(Businesses!D4521),Businesses!D4521,0)))</f>
        <v>N/A</v>
      </c>
      <c r="D4520" s="32" t="str">
        <f>IF(Businesses!E4521="","N/A",Businesses!E4521)</f>
        <v>N/A</v>
      </c>
      <c r="E4520" s="32" t="str">
        <f>IF(Businesses!F4521="","N/A",Businesses!F4521)</f>
        <v>N/A</v>
      </c>
      <c r="F4520" s="32" t="str">
        <f t="shared" si="140"/>
        <v>N/A</v>
      </c>
      <c r="G4520" s="32" t="str">
        <f>IF(Businesses!G4521="","N/A",Businesses!G4521)</f>
        <v>N/A</v>
      </c>
      <c r="H4520" s="32" t="str">
        <f>IF(Businesses!H4521="","N/A",Businesses!H4521)</f>
        <v>N/A</v>
      </c>
      <c r="I4520" s="32" t="str">
        <f>IF(AND(Businesses!B4521="",Businesses!C4521&lt;&gt;""),0,IF(Businesses!B4521="","N/A",IF(ISNUMBER(Businesses!B4521),Businesses!B4521,0)))</f>
        <v>N/A</v>
      </c>
    </row>
    <row r="4521" spans="2:9">
      <c r="B4521" s="32" t="str">
        <f t="shared" si="141"/>
        <v>N/A</v>
      </c>
      <c r="C4521" s="32" t="str">
        <f>IF(AND(Businesses!D4522="",Businesses!E4522&lt;&gt;""),0,IF(Businesses!D4522="","N/A",IF(ISNUMBER(Businesses!D4522),Businesses!D4522,0)))</f>
        <v>N/A</v>
      </c>
      <c r="D4521" s="32" t="str">
        <f>IF(Businesses!E4522="","N/A",Businesses!E4522)</f>
        <v>N/A</v>
      </c>
      <c r="E4521" s="32" t="str">
        <f>IF(Businesses!F4522="","N/A",Businesses!F4522)</f>
        <v>N/A</v>
      </c>
      <c r="F4521" s="32" t="str">
        <f t="shared" si="140"/>
        <v>N/A</v>
      </c>
      <c r="G4521" s="32" t="str">
        <f>IF(Businesses!G4522="","N/A",Businesses!G4522)</f>
        <v>N/A</v>
      </c>
      <c r="H4521" s="32" t="str">
        <f>IF(Businesses!H4522="","N/A",Businesses!H4522)</f>
        <v>N/A</v>
      </c>
      <c r="I4521" s="32" t="str">
        <f>IF(AND(Businesses!B4522="",Businesses!C4522&lt;&gt;""),0,IF(Businesses!B4522="","N/A",IF(ISNUMBER(Businesses!B4522),Businesses!B4522,0)))</f>
        <v>N/A</v>
      </c>
    </row>
    <row r="4522" spans="2:9">
      <c r="B4522" s="32" t="str">
        <f t="shared" si="141"/>
        <v>N/A</v>
      </c>
      <c r="C4522" s="32" t="str">
        <f>IF(AND(Businesses!D4523="",Businesses!E4523&lt;&gt;""),0,IF(Businesses!D4523="","N/A",IF(ISNUMBER(Businesses!D4523),Businesses!D4523,0)))</f>
        <v>N/A</v>
      </c>
      <c r="D4522" s="32" t="str">
        <f>IF(Businesses!E4523="","N/A",Businesses!E4523)</f>
        <v>N/A</v>
      </c>
      <c r="E4522" s="32" t="str">
        <f>IF(Businesses!F4523="","N/A",Businesses!F4523)</f>
        <v>N/A</v>
      </c>
      <c r="F4522" s="32" t="str">
        <f t="shared" si="140"/>
        <v>N/A</v>
      </c>
      <c r="G4522" s="32" t="str">
        <f>IF(Businesses!G4523="","N/A",Businesses!G4523)</f>
        <v>N/A</v>
      </c>
      <c r="H4522" s="32" t="str">
        <f>IF(Businesses!H4523="","N/A",Businesses!H4523)</f>
        <v>N/A</v>
      </c>
      <c r="I4522" s="32" t="str">
        <f>IF(AND(Businesses!B4523="",Businesses!C4523&lt;&gt;""),0,IF(Businesses!B4523="","N/A",IF(ISNUMBER(Businesses!B4523),Businesses!B4523,0)))</f>
        <v>N/A</v>
      </c>
    </row>
    <row r="4523" spans="2:9">
      <c r="B4523" s="32" t="str">
        <f t="shared" si="141"/>
        <v>N/A</v>
      </c>
      <c r="C4523" s="32" t="str">
        <f>IF(AND(Businesses!D4524="",Businesses!E4524&lt;&gt;""),0,IF(Businesses!D4524="","N/A",IF(ISNUMBER(Businesses!D4524),Businesses!D4524,0)))</f>
        <v>N/A</v>
      </c>
      <c r="D4523" s="32" t="str">
        <f>IF(Businesses!E4524="","N/A",Businesses!E4524)</f>
        <v>N/A</v>
      </c>
      <c r="E4523" s="32" t="str">
        <f>IF(Businesses!F4524="","N/A",Businesses!F4524)</f>
        <v>N/A</v>
      </c>
      <c r="F4523" s="32" t="str">
        <f t="shared" si="140"/>
        <v>N/A</v>
      </c>
      <c r="G4523" s="32" t="str">
        <f>IF(Businesses!G4524="","N/A",Businesses!G4524)</f>
        <v>N/A</v>
      </c>
      <c r="H4523" s="32" t="str">
        <f>IF(Businesses!H4524="","N/A",Businesses!H4524)</f>
        <v>N/A</v>
      </c>
      <c r="I4523" s="32" t="str">
        <f>IF(AND(Businesses!B4524="",Businesses!C4524&lt;&gt;""),0,IF(Businesses!B4524="","N/A",IF(ISNUMBER(Businesses!B4524),Businesses!B4524,0)))</f>
        <v>N/A</v>
      </c>
    </row>
    <row r="4524" spans="2:9">
      <c r="B4524" s="32" t="str">
        <f t="shared" si="141"/>
        <v>N/A</v>
      </c>
      <c r="C4524" s="32" t="str">
        <f>IF(AND(Businesses!D4525="",Businesses!E4525&lt;&gt;""),0,IF(Businesses!D4525="","N/A",IF(ISNUMBER(Businesses!D4525),Businesses!D4525,0)))</f>
        <v>N/A</v>
      </c>
      <c r="D4524" s="32" t="str">
        <f>IF(Businesses!E4525="","N/A",Businesses!E4525)</f>
        <v>N/A</v>
      </c>
      <c r="E4524" s="32" t="str">
        <f>IF(Businesses!F4525="","N/A",Businesses!F4525)</f>
        <v>N/A</v>
      </c>
      <c r="F4524" s="32" t="str">
        <f t="shared" si="140"/>
        <v>N/A</v>
      </c>
      <c r="G4524" s="32" t="str">
        <f>IF(Businesses!G4525="","N/A",Businesses!G4525)</f>
        <v>N/A</v>
      </c>
      <c r="H4524" s="32" t="str">
        <f>IF(Businesses!H4525="","N/A",Businesses!H4525)</f>
        <v>N/A</v>
      </c>
      <c r="I4524" s="32" t="str">
        <f>IF(AND(Businesses!B4525="",Businesses!C4525&lt;&gt;""),0,IF(Businesses!B4525="","N/A",IF(ISNUMBER(Businesses!B4525),Businesses!B4525,0)))</f>
        <v>N/A</v>
      </c>
    </row>
    <row r="4525" spans="2:9">
      <c r="B4525" s="32" t="str">
        <f t="shared" si="141"/>
        <v>N/A</v>
      </c>
      <c r="C4525" s="32" t="str">
        <f>IF(AND(Businesses!D4526="",Businesses!E4526&lt;&gt;""),0,IF(Businesses!D4526="","N/A",IF(ISNUMBER(Businesses!D4526),Businesses!D4526,0)))</f>
        <v>N/A</v>
      </c>
      <c r="D4525" s="32" t="str">
        <f>IF(Businesses!E4526="","N/A",Businesses!E4526)</f>
        <v>N/A</v>
      </c>
      <c r="E4525" s="32" t="str">
        <f>IF(Businesses!F4526="","N/A",Businesses!F4526)</f>
        <v>N/A</v>
      </c>
      <c r="F4525" s="32" t="str">
        <f t="shared" si="140"/>
        <v>N/A</v>
      </c>
      <c r="G4525" s="32" t="str">
        <f>IF(Businesses!G4526="","N/A",Businesses!G4526)</f>
        <v>N/A</v>
      </c>
      <c r="H4525" s="32" t="str">
        <f>IF(Businesses!H4526="","N/A",Businesses!H4526)</f>
        <v>N/A</v>
      </c>
      <c r="I4525" s="32" t="str">
        <f>IF(AND(Businesses!B4526="",Businesses!C4526&lt;&gt;""),0,IF(Businesses!B4526="","N/A",IF(ISNUMBER(Businesses!B4526),Businesses!B4526,0)))</f>
        <v>N/A</v>
      </c>
    </row>
    <row r="4526" spans="2:9">
      <c r="B4526" s="32" t="str">
        <f t="shared" si="141"/>
        <v>N/A</v>
      </c>
      <c r="C4526" s="32" t="str">
        <f>IF(AND(Businesses!D4527="",Businesses!E4527&lt;&gt;""),0,IF(Businesses!D4527="","N/A",IF(ISNUMBER(Businesses!D4527),Businesses!D4527,0)))</f>
        <v>N/A</v>
      </c>
      <c r="D4526" s="32" t="str">
        <f>IF(Businesses!E4527="","N/A",Businesses!E4527)</f>
        <v>N/A</v>
      </c>
      <c r="E4526" s="32" t="str">
        <f>IF(Businesses!F4527="","N/A",Businesses!F4527)</f>
        <v>N/A</v>
      </c>
      <c r="F4526" s="32" t="str">
        <f t="shared" si="140"/>
        <v>N/A</v>
      </c>
      <c r="G4526" s="32" t="str">
        <f>IF(Businesses!G4527="","N/A",Businesses!G4527)</f>
        <v>N/A</v>
      </c>
      <c r="H4526" s="32" t="str">
        <f>IF(Businesses!H4527="","N/A",Businesses!H4527)</f>
        <v>N/A</v>
      </c>
      <c r="I4526" s="32" t="str">
        <f>IF(AND(Businesses!B4527="",Businesses!C4527&lt;&gt;""),0,IF(Businesses!B4527="","N/A",IF(ISNUMBER(Businesses!B4527),Businesses!B4527,0)))</f>
        <v>N/A</v>
      </c>
    </row>
    <row r="4527" spans="2:9">
      <c r="B4527" s="32" t="str">
        <f t="shared" si="141"/>
        <v>N/A</v>
      </c>
      <c r="C4527" s="32" t="str">
        <f>IF(AND(Businesses!D4528="",Businesses!E4528&lt;&gt;""),0,IF(Businesses!D4528="","N/A",IF(ISNUMBER(Businesses!D4528),Businesses!D4528,0)))</f>
        <v>N/A</v>
      </c>
      <c r="D4527" s="32" t="str">
        <f>IF(Businesses!E4528="","N/A",Businesses!E4528)</f>
        <v>N/A</v>
      </c>
      <c r="E4527" s="32" t="str">
        <f>IF(Businesses!F4528="","N/A",Businesses!F4528)</f>
        <v>N/A</v>
      </c>
      <c r="F4527" s="32" t="str">
        <f t="shared" si="140"/>
        <v>N/A</v>
      </c>
      <c r="G4527" s="32" t="str">
        <f>IF(Businesses!G4528="","N/A",Businesses!G4528)</f>
        <v>N/A</v>
      </c>
      <c r="H4527" s="32" t="str">
        <f>IF(Businesses!H4528="","N/A",Businesses!H4528)</f>
        <v>N/A</v>
      </c>
      <c r="I4527" s="32" t="str">
        <f>IF(AND(Businesses!B4528="",Businesses!C4528&lt;&gt;""),0,IF(Businesses!B4528="","N/A",IF(ISNUMBER(Businesses!B4528),Businesses!B4528,0)))</f>
        <v>N/A</v>
      </c>
    </row>
    <row r="4528" spans="2:9">
      <c r="B4528" s="32" t="str">
        <f t="shared" si="141"/>
        <v>N/A</v>
      </c>
      <c r="C4528" s="32" t="str">
        <f>IF(AND(Businesses!D4529="",Businesses!E4529&lt;&gt;""),0,IF(Businesses!D4529="","N/A",IF(ISNUMBER(Businesses!D4529),Businesses!D4529,0)))</f>
        <v>N/A</v>
      </c>
      <c r="D4528" s="32" t="str">
        <f>IF(Businesses!E4529="","N/A",Businesses!E4529)</f>
        <v>N/A</v>
      </c>
      <c r="E4528" s="32" t="str">
        <f>IF(Businesses!F4529="","N/A",Businesses!F4529)</f>
        <v>N/A</v>
      </c>
      <c r="F4528" s="32" t="str">
        <f t="shared" si="140"/>
        <v>N/A</v>
      </c>
      <c r="G4528" s="32" t="str">
        <f>IF(Businesses!G4529="","N/A",Businesses!G4529)</f>
        <v>N/A</v>
      </c>
      <c r="H4528" s="32" t="str">
        <f>IF(Businesses!H4529="","N/A",Businesses!H4529)</f>
        <v>N/A</v>
      </c>
      <c r="I4528" s="32" t="str">
        <f>IF(AND(Businesses!B4529="",Businesses!C4529&lt;&gt;""),0,IF(Businesses!B4529="","N/A",IF(ISNUMBER(Businesses!B4529),Businesses!B4529,0)))</f>
        <v>N/A</v>
      </c>
    </row>
    <row r="4529" spans="2:9">
      <c r="B4529" s="32" t="str">
        <f t="shared" si="141"/>
        <v>N/A</v>
      </c>
      <c r="C4529" s="32" t="str">
        <f>IF(AND(Businesses!D4530="",Businesses!E4530&lt;&gt;""),0,IF(Businesses!D4530="","N/A",IF(ISNUMBER(Businesses!D4530),Businesses!D4530,0)))</f>
        <v>N/A</v>
      </c>
      <c r="D4529" s="32" t="str">
        <f>IF(Businesses!E4530="","N/A",Businesses!E4530)</f>
        <v>N/A</v>
      </c>
      <c r="E4529" s="32" t="str">
        <f>IF(Businesses!F4530="","N/A",Businesses!F4530)</f>
        <v>N/A</v>
      </c>
      <c r="F4529" s="32" t="str">
        <f t="shared" si="140"/>
        <v>N/A</v>
      </c>
      <c r="G4529" s="32" t="str">
        <f>IF(Businesses!G4530="","N/A",Businesses!G4530)</f>
        <v>N/A</v>
      </c>
      <c r="H4529" s="32" t="str">
        <f>IF(Businesses!H4530="","N/A",Businesses!H4530)</f>
        <v>N/A</v>
      </c>
      <c r="I4529" s="32" t="str">
        <f>IF(AND(Businesses!B4530="",Businesses!C4530&lt;&gt;""),0,IF(Businesses!B4530="","N/A",IF(ISNUMBER(Businesses!B4530),Businesses!B4530,0)))</f>
        <v>N/A</v>
      </c>
    </row>
    <row r="4530" spans="2:9">
      <c r="B4530" s="32" t="str">
        <f t="shared" si="141"/>
        <v>N/A</v>
      </c>
      <c r="C4530" s="32" t="str">
        <f>IF(AND(Businesses!D4531="",Businesses!E4531&lt;&gt;""),0,IF(Businesses!D4531="","N/A",IF(ISNUMBER(Businesses!D4531),Businesses!D4531,0)))</f>
        <v>N/A</v>
      </c>
      <c r="D4530" s="32" t="str">
        <f>IF(Businesses!E4531="","N/A",Businesses!E4531)</f>
        <v>N/A</v>
      </c>
      <c r="E4530" s="32" t="str">
        <f>IF(Businesses!F4531="","N/A",Businesses!F4531)</f>
        <v>N/A</v>
      </c>
      <c r="F4530" s="32" t="str">
        <f t="shared" si="140"/>
        <v>N/A</v>
      </c>
      <c r="G4530" s="32" t="str">
        <f>IF(Businesses!G4531="","N/A",Businesses!G4531)</f>
        <v>N/A</v>
      </c>
      <c r="H4530" s="32" t="str">
        <f>IF(Businesses!H4531="","N/A",Businesses!H4531)</f>
        <v>N/A</v>
      </c>
      <c r="I4530" s="32" t="str">
        <f>IF(AND(Businesses!B4531="",Businesses!C4531&lt;&gt;""),0,IF(Businesses!B4531="","N/A",IF(ISNUMBER(Businesses!B4531),Businesses!B4531,0)))</f>
        <v>N/A</v>
      </c>
    </row>
    <row r="4531" spans="2:9">
      <c r="B4531" s="32" t="str">
        <f t="shared" si="141"/>
        <v>N/A</v>
      </c>
      <c r="C4531" s="32" t="str">
        <f>IF(AND(Businesses!D4532="",Businesses!E4532&lt;&gt;""),0,IF(Businesses!D4532="","N/A",IF(ISNUMBER(Businesses!D4532),Businesses!D4532,0)))</f>
        <v>N/A</v>
      </c>
      <c r="D4531" s="32" t="str">
        <f>IF(Businesses!E4532="","N/A",Businesses!E4532)</f>
        <v>N/A</v>
      </c>
      <c r="E4531" s="32" t="str">
        <f>IF(Businesses!F4532="","N/A",Businesses!F4532)</f>
        <v>N/A</v>
      </c>
      <c r="F4531" s="32" t="str">
        <f t="shared" si="140"/>
        <v>N/A</v>
      </c>
      <c r="G4531" s="32" t="str">
        <f>IF(Businesses!G4532="","N/A",Businesses!G4532)</f>
        <v>N/A</v>
      </c>
      <c r="H4531" s="32" t="str">
        <f>IF(Businesses!H4532="","N/A",Businesses!H4532)</f>
        <v>N/A</v>
      </c>
      <c r="I4531" s="32" t="str">
        <f>IF(AND(Businesses!B4532="",Businesses!C4532&lt;&gt;""),0,IF(Businesses!B4532="","N/A",IF(ISNUMBER(Businesses!B4532),Businesses!B4532,0)))</f>
        <v>N/A</v>
      </c>
    </row>
    <row r="4532" spans="2:9">
      <c r="B4532" s="32" t="str">
        <f t="shared" si="141"/>
        <v>N/A</v>
      </c>
      <c r="C4532" s="32" t="str">
        <f>IF(AND(Businesses!D4533="",Businesses!E4533&lt;&gt;""),0,IF(Businesses!D4533="","N/A",IF(ISNUMBER(Businesses!D4533),Businesses!D4533,0)))</f>
        <v>N/A</v>
      </c>
      <c r="D4532" s="32" t="str">
        <f>IF(Businesses!E4533="","N/A",Businesses!E4533)</f>
        <v>N/A</v>
      </c>
      <c r="E4532" s="32" t="str">
        <f>IF(Businesses!F4533="","N/A",Businesses!F4533)</f>
        <v>N/A</v>
      </c>
      <c r="F4532" s="32" t="str">
        <f t="shared" si="140"/>
        <v>N/A</v>
      </c>
      <c r="G4532" s="32" t="str">
        <f>IF(Businesses!G4533="","N/A",Businesses!G4533)</f>
        <v>N/A</v>
      </c>
      <c r="H4532" s="32" t="str">
        <f>IF(Businesses!H4533="","N/A",Businesses!H4533)</f>
        <v>N/A</v>
      </c>
      <c r="I4532" s="32" t="str">
        <f>IF(AND(Businesses!B4533="",Businesses!C4533&lt;&gt;""),0,IF(Businesses!B4533="","N/A",IF(ISNUMBER(Businesses!B4533),Businesses!B4533,0)))</f>
        <v>N/A</v>
      </c>
    </row>
    <row r="4533" spans="2:9">
      <c r="B4533" s="32" t="str">
        <f t="shared" si="141"/>
        <v>N/A</v>
      </c>
      <c r="C4533" s="32" t="str">
        <f>IF(AND(Businesses!D4534="",Businesses!E4534&lt;&gt;""),0,IF(Businesses!D4534="","N/A",IF(ISNUMBER(Businesses!D4534),Businesses!D4534,0)))</f>
        <v>N/A</v>
      </c>
      <c r="D4533" s="32" t="str">
        <f>IF(Businesses!E4534="","N/A",Businesses!E4534)</f>
        <v>N/A</v>
      </c>
      <c r="E4533" s="32" t="str">
        <f>IF(Businesses!F4534="","N/A",Businesses!F4534)</f>
        <v>N/A</v>
      </c>
      <c r="F4533" s="32" t="str">
        <f t="shared" si="140"/>
        <v>N/A</v>
      </c>
      <c r="G4533" s="32" t="str">
        <f>IF(Businesses!G4534="","N/A",Businesses!G4534)</f>
        <v>N/A</v>
      </c>
      <c r="H4533" s="32" t="str">
        <f>IF(Businesses!H4534="","N/A",Businesses!H4534)</f>
        <v>N/A</v>
      </c>
      <c r="I4533" s="32" t="str">
        <f>IF(AND(Businesses!B4534="",Businesses!C4534&lt;&gt;""),0,IF(Businesses!B4534="","N/A",IF(ISNUMBER(Businesses!B4534),Businesses!B4534,0)))</f>
        <v>N/A</v>
      </c>
    </row>
    <row r="4534" spans="2:9">
      <c r="B4534" s="32" t="str">
        <f t="shared" si="141"/>
        <v>N/A</v>
      </c>
      <c r="C4534" s="32" t="str">
        <f>IF(AND(Businesses!D4535="",Businesses!E4535&lt;&gt;""),0,IF(Businesses!D4535="","N/A",IF(ISNUMBER(Businesses!D4535),Businesses!D4535,0)))</f>
        <v>N/A</v>
      </c>
      <c r="D4534" s="32" t="str">
        <f>IF(Businesses!E4535="","N/A",Businesses!E4535)</f>
        <v>N/A</v>
      </c>
      <c r="E4534" s="32" t="str">
        <f>IF(Businesses!F4535="","N/A",Businesses!F4535)</f>
        <v>N/A</v>
      </c>
      <c r="F4534" s="32" t="str">
        <f t="shared" si="140"/>
        <v>N/A</v>
      </c>
      <c r="G4534" s="32" t="str">
        <f>IF(Businesses!G4535="","N/A",Businesses!G4535)</f>
        <v>N/A</v>
      </c>
      <c r="H4534" s="32" t="str">
        <f>IF(Businesses!H4535="","N/A",Businesses!H4535)</f>
        <v>N/A</v>
      </c>
      <c r="I4534" s="32" t="str">
        <f>IF(AND(Businesses!B4535="",Businesses!C4535&lt;&gt;""),0,IF(Businesses!B4535="","N/A",IF(ISNUMBER(Businesses!B4535),Businesses!B4535,0)))</f>
        <v>N/A</v>
      </c>
    </row>
    <row r="4535" spans="2:9">
      <c r="B4535" s="32" t="str">
        <f t="shared" si="141"/>
        <v>N/A</v>
      </c>
      <c r="C4535" s="32" t="str">
        <f>IF(AND(Businesses!D4536="",Businesses!E4536&lt;&gt;""),0,IF(Businesses!D4536="","N/A",IF(ISNUMBER(Businesses!D4536),Businesses!D4536,0)))</f>
        <v>N/A</v>
      </c>
      <c r="D4535" s="32" t="str">
        <f>IF(Businesses!E4536="","N/A",Businesses!E4536)</f>
        <v>N/A</v>
      </c>
      <c r="E4535" s="32" t="str">
        <f>IF(Businesses!F4536="","N/A",Businesses!F4536)</f>
        <v>N/A</v>
      </c>
      <c r="F4535" s="32" t="str">
        <f t="shared" si="140"/>
        <v>N/A</v>
      </c>
      <c r="G4535" s="32" t="str">
        <f>IF(Businesses!G4536="","N/A",Businesses!G4536)</f>
        <v>N/A</v>
      </c>
      <c r="H4535" s="32" t="str">
        <f>IF(Businesses!H4536="","N/A",Businesses!H4536)</f>
        <v>N/A</v>
      </c>
      <c r="I4535" s="32" t="str">
        <f>IF(AND(Businesses!B4536="",Businesses!C4536&lt;&gt;""),0,IF(Businesses!B4536="","N/A",IF(ISNUMBER(Businesses!B4536),Businesses!B4536,0)))</f>
        <v>N/A</v>
      </c>
    </row>
    <row r="4536" spans="2:9">
      <c r="B4536" s="32" t="str">
        <f t="shared" si="141"/>
        <v>N/A</v>
      </c>
      <c r="C4536" s="32" t="str">
        <f>IF(AND(Businesses!D4537="",Businesses!E4537&lt;&gt;""),0,IF(Businesses!D4537="","N/A",IF(ISNUMBER(Businesses!D4537),Businesses!D4537,0)))</f>
        <v>N/A</v>
      </c>
      <c r="D4536" s="32" t="str">
        <f>IF(Businesses!E4537="","N/A",Businesses!E4537)</f>
        <v>N/A</v>
      </c>
      <c r="E4536" s="32" t="str">
        <f>IF(Businesses!F4537="","N/A",Businesses!F4537)</f>
        <v>N/A</v>
      </c>
      <c r="F4536" s="32" t="str">
        <f t="shared" si="140"/>
        <v>N/A</v>
      </c>
      <c r="G4536" s="32" t="str">
        <f>IF(Businesses!G4537="","N/A",Businesses!G4537)</f>
        <v>N/A</v>
      </c>
      <c r="H4536" s="32" t="str">
        <f>IF(Businesses!H4537="","N/A",Businesses!H4537)</f>
        <v>N/A</v>
      </c>
      <c r="I4536" s="32" t="str">
        <f>IF(AND(Businesses!B4537="",Businesses!C4537&lt;&gt;""),0,IF(Businesses!B4537="","N/A",IF(ISNUMBER(Businesses!B4537),Businesses!B4537,0)))</f>
        <v>N/A</v>
      </c>
    </row>
    <row r="4537" spans="2:9">
      <c r="B4537" s="32" t="str">
        <f t="shared" si="141"/>
        <v>N/A</v>
      </c>
      <c r="C4537" s="32" t="str">
        <f>IF(AND(Businesses!D4538="",Businesses!E4538&lt;&gt;""),0,IF(Businesses!D4538="","N/A",IF(ISNUMBER(Businesses!D4538),Businesses!D4538,0)))</f>
        <v>N/A</v>
      </c>
      <c r="D4537" s="32" t="str">
        <f>IF(Businesses!E4538="","N/A",Businesses!E4538)</f>
        <v>N/A</v>
      </c>
      <c r="E4537" s="32" t="str">
        <f>IF(Businesses!F4538="","N/A",Businesses!F4538)</f>
        <v>N/A</v>
      </c>
      <c r="F4537" s="32" t="str">
        <f t="shared" si="140"/>
        <v>N/A</v>
      </c>
      <c r="G4537" s="32" t="str">
        <f>IF(Businesses!G4538="","N/A",Businesses!G4538)</f>
        <v>N/A</v>
      </c>
      <c r="H4537" s="32" t="str">
        <f>IF(Businesses!H4538="","N/A",Businesses!H4538)</f>
        <v>N/A</v>
      </c>
      <c r="I4537" s="32" t="str">
        <f>IF(AND(Businesses!B4538="",Businesses!C4538&lt;&gt;""),0,IF(Businesses!B4538="","N/A",IF(ISNUMBER(Businesses!B4538),Businesses!B4538,0)))</f>
        <v>N/A</v>
      </c>
    </row>
    <row r="4538" spans="2:9">
      <c r="B4538" s="32" t="str">
        <f t="shared" si="141"/>
        <v>N/A</v>
      </c>
      <c r="C4538" s="32" t="str">
        <f>IF(AND(Businesses!D4539="",Businesses!E4539&lt;&gt;""),0,IF(Businesses!D4539="","N/A",IF(ISNUMBER(Businesses!D4539),Businesses!D4539,0)))</f>
        <v>N/A</v>
      </c>
      <c r="D4538" s="32" t="str">
        <f>IF(Businesses!E4539="","N/A",Businesses!E4539)</f>
        <v>N/A</v>
      </c>
      <c r="E4538" s="32" t="str">
        <f>IF(Businesses!F4539="","N/A",Businesses!F4539)</f>
        <v>N/A</v>
      </c>
      <c r="F4538" s="32" t="str">
        <f t="shared" si="140"/>
        <v>N/A</v>
      </c>
      <c r="G4538" s="32" t="str">
        <f>IF(Businesses!G4539="","N/A",Businesses!G4539)</f>
        <v>N/A</v>
      </c>
      <c r="H4538" s="32" t="str">
        <f>IF(Businesses!H4539="","N/A",Businesses!H4539)</f>
        <v>N/A</v>
      </c>
      <c r="I4538" s="32" t="str">
        <f>IF(AND(Businesses!B4539="",Businesses!C4539&lt;&gt;""),0,IF(Businesses!B4539="","N/A",IF(ISNUMBER(Businesses!B4539),Businesses!B4539,0)))</f>
        <v>N/A</v>
      </c>
    </row>
    <row r="4539" spans="2:9">
      <c r="B4539" s="32" t="str">
        <f t="shared" si="141"/>
        <v>N/A</v>
      </c>
      <c r="C4539" s="32" t="str">
        <f>IF(AND(Businesses!D4540="",Businesses!E4540&lt;&gt;""),0,IF(Businesses!D4540="","N/A",IF(ISNUMBER(Businesses!D4540),Businesses!D4540,0)))</f>
        <v>N/A</v>
      </c>
      <c r="D4539" s="32" t="str">
        <f>IF(Businesses!E4540="","N/A",Businesses!E4540)</f>
        <v>N/A</v>
      </c>
      <c r="E4539" s="32" t="str">
        <f>IF(Businesses!F4540="","N/A",Businesses!F4540)</f>
        <v>N/A</v>
      </c>
      <c r="F4539" s="32" t="str">
        <f t="shared" si="140"/>
        <v>N/A</v>
      </c>
      <c r="G4539" s="32" t="str">
        <f>IF(Businesses!G4540="","N/A",Businesses!G4540)</f>
        <v>N/A</v>
      </c>
      <c r="H4539" s="32" t="str">
        <f>IF(Businesses!H4540="","N/A",Businesses!H4540)</f>
        <v>N/A</v>
      </c>
      <c r="I4539" s="32" t="str">
        <f>IF(AND(Businesses!B4540="",Businesses!C4540&lt;&gt;""),0,IF(Businesses!B4540="","N/A",IF(ISNUMBER(Businesses!B4540),Businesses!B4540,0)))</f>
        <v>N/A</v>
      </c>
    </row>
    <row r="4540" spans="2:9">
      <c r="B4540" s="32" t="str">
        <f t="shared" si="141"/>
        <v>N/A</v>
      </c>
      <c r="C4540" s="32" t="str">
        <f>IF(AND(Businesses!D4541="",Businesses!E4541&lt;&gt;""),0,IF(Businesses!D4541="","N/A",IF(ISNUMBER(Businesses!D4541),Businesses!D4541,0)))</f>
        <v>N/A</v>
      </c>
      <c r="D4540" s="32" t="str">
        <f>IF(Businesses!E4541="","N/A",Businesses!E4541)</f>
        <v>N/A</v>
      </c>
      <c r="E4540" s="32" t="str">
        <f>IF(Businesses!F4541="","N/A",Businesses!F4541)</f>
        <v>N/A</v>
      </c>
      <c r="F4540" s="32" t="str">
        <f t="shared" si="140"/>
        <v>N/A</v>
      </c>
      <c r="G4540" s="32" t="str">
        <f>IF(Businesses!G4541="","N/A",Businesses!G4541)</f>
        <v>N/A</v>
      </c>
      <c r="H4540" s="32" t="str">
        <f>IF(Businesses!H4541="","N/A",Businesses!H4541)</f>
        <v>N/A</v>
      </c>
      <c r="I4540" s="32" t="str">
        <f>IF(AND(Businesses!B4541="",Businesses!C4541&lt;&gt;""),0,IF(Businesses!B4541="","N/A",IF(ISNUMBER(Businesses!B4541),Businesses!B4541,0)))</f>
        <v>N/A</v>
      </c>
    </row>
    <row r="4541" spans="2:9">
      <c r="B4541" s="32" t="str">
        <f t="shared" si="141"/>
        <v>N/A</v>
      </c>
      <c r="C4541" s="32" t="str">
        <f>IF(AND(Businesses!D4542="",Businesses!E4542&lt;&gt;""),0,IF(Businesses!D4542="","N/A",IF(ISNUMBER(Businesses!D4542),Businesses!D4542,0)))</f>
        <v>N/A</v>
      </c>
      <c r="D4541" s="32" t="str">
        <f>IF(Businesses!E4542="","N/A",Businesses!E4542)</f>
        <v>N/A</v>
      </c>
      <c r="E4541" s="32" t="str">
        <f>IF(Businesses!F4542="","N/A",Businesses!F4542)</f>
        <v>N/A</v>
      </c>
      <c r="F4541" s="32" t="str">
        <f t="shared" si="140"/>
        <v>N/A</v>
      </c>
      <c r="G4541" s="32" t="str">
        <f>IF(Businesses!G4542="","N/A",Businesses!G4542)</f>
        <v>N/A</v>
      </c>
      <c r="H4541" s="32" t="str">
        <f>IF(Businesses!H4542="","N/A",Businesses!H4542)</f>
        <v>N/A</v>
      </c>
      <c r="I4541" s="32" t="str">
        <f>IF(AND(Businesses!B4542="",Businesses!C4542&lt;&gt;""),0,IF(Businesses!B4542="","N/A",IF(ISNUMBER(Businesses!B4542),Businesses!B4542,0)))</f>
        <v>N/A</v>
      </c>
    </row>
    <row r="4542" spans="2:9">
      <c r="B4542" s="32" t="str">
        <f t="shared" si="141"/>
        <v>N/A</v>
      </c>
      <c r="C4542" s="32" t="str">
        <f>IF(AND(Businesses!D4543="",Businesses!E4543&lt;&gt;""),0,IF(Businesses!D4543="","N/A",IF(ISNUMBER(Businesses!D4543),Businesses!D4543,0)))</f>
        <v>N/A</v>
      </c>
      <c r="D4542" s="32" t="str">
        <f>IF(Businesses!E4543="","N/A",Businesses!E4543)</f>
        <v>N/A</v>
      </c>
      <c r="E4542" s="32" t="str">
        <f>IF(Businesses!F4543="","N/A",Businesses!F4543)</f>
        <v>N/A</v>
      </c>
      <c r="F4542" s="32" t="str">
        <f t="shared" si="140"/>
        <v>N/A</v>
      </c>
      <c r="G4542" s="32" t="str">
        <f>IF(Businesses!G4543="","N/A",Businesses!G4543)</f>
        <v>N/A</v>
      </c>
      <c r="H4542" s="32" t="str">
        <f>IF(Businesses!H4543="","N/A",Businesses!H4543)</f>
        <v>N/A</v>
      </c>
      <c r="I4542" s="32" t="str">
        <f>IF(AND(Businesses!B4543="",Businesses!C4543&lt;&gt;""),0,IF(Businesses!B4543="","N/A",IF(ISNUMBER(Businesses!B4543),Businesses!B4543,0)))</f>
        <v>N/A</v>
      </c>
    </row>
    <row r="4543" spans="2:9">
      <c r="B4543" s="32" t="str">
        <f t="shared" si="141"/>
        <v>N/A</v>
      </c>
      <c r="C4543" s="32" t="str">
        <f>IF(AND(Businesses!D4544="",Businesses!E4544&lt;&gt;""),0,IF(Businesses!D4544="","N/A",IF(ISNUMBER(Businesses!D4544),Businesses!D4544,0)))</f>
        <v>N/A</v>
      </c>
      <c r="D4543" s="32" t="str">
        <f>IF(Businesses!E4544="","N/A",Businesses!E4544)</f>
        <v>N/A</v>
      </c>
      <c r="E4543" s="32" t="str">
        <f>IF(Businesses!F4544="","N/A",Businesses!F4544)</f>
        <v>N/A</v>
      </c>
      <c r="F4543" s="32" t="str">
        <f t="shared" si="140"/>
        <v>N/A</v>
      </c>
      <c r="G4543" s="32" t="str">
        <f>IF(Businesses!G4544="","N/A",Businesses!G4544)</f>
        <v>N/A</v>
      </c>
      <c r="H4543" s="32" t="str">
        <f>IF(Businesses!H4544="","N/A",Businesses!H4544)</f>
        <v>N/A</v>
      </c>
      <c r="I4543" s="32" t="str">
        <f>IF(AND(Businesses!B4544="",Businesses!C4544&lt;&gt;""),0,IF(Businesses!B4544="","N/A",IF(ISNUMBER(Businesses!B4544),Businesses!B4544,0)))</f>
        <v>N/A</v>
      </c>
    </row>
    <row r="4544" spans="2:9">
      <c r="B4544" s="32" t="str">
        <f t="shared" si="141"/>
        <v>N/A</v>
      </c>
      <c r="C4544" s="32" t="str">
        <f>IF(AND(Businesses!D4545="",Businesses!E4545&lt;&gt;""),0,IF(Businesses!D4545="","N/A",IF(ISNUMBER(Businesses!D4545),Businesses!D4545,0)))</f>
        <v>N/A</v>
      </c>
      <c r="D4544" s="32" t="str">
        <f>IF(Businesses!E4545="","N/A",Businesses!E4545)</f>
        <v>N/A</v>
      </c>
      <c r="E4544" s="32" t="str">
        <f>IF(Businesses!F4545="","N/A",Businesses!F4545)</f>
        <v>N/A</v>
      </c>
      <c r="F4544" s="32" t="str">
        <f t="shared" si="140"/>
        <v>N/A</v>
      </c>
      <c r="G4544" s="32" t="str">
        <f>IF(Businesses!G4545="","N/A",Businesses!G4545)</f>
        <v>N/A</v>
      </c>
      <c r="H4544" s="32" t="str">
        <f>IF(Businesses!H4545="","N/A",Businesses!H4545)</f>
        <v>N/A</v>
      </c>
      <c r="I4544" s="32" t="str">
        <f>IF(AND(Businesses!B4545="",Businesses!C4545&lt;&gt;""),0,IF(Businesses!B4545="","N/A",IF(ISNUMBER(Businesses!B4545),Businesses!B4545,0)))</f>
        <v>N/A</v>
      </c>
    </row>
    <row r="4545" spans="2:9">
      <c r="B4545" s="32" t="str">
        <f t="shared" si="141"/>
        <v>N/A</v>
      </c>
      <c r="C4545" s="32" t="str">
        <f>IF(AND(Businesses!D4546="",Businesses!E4546&lt;&gt;""),0,IF(Businesses!D4546="","N/A",IF(ISNUMBER(Businesses!D4546),Businesses!D4546,0)))</f>
        <v>N/A</v>
      </c>
      <c r="D4545" s="32" t="str">
        <f>IF(Businesses!E4546="","N/A",Businesses!E4546)</f>
        <v>N/A</v>
      </c>
      <c r="E4545" s="32" t="str">
        <f>IF(Businesses!F4546="","N/A",Businesses!F4546)</f>
        <v>N/A</v>
      </c>
      <c r="F4545" s="32" t="str">
        <f t="shared" si="140"/>
        <v>N/A</v>
      </c>
      <c r="G4545" s="32" t="str">
        <f>IF(Businesses!G4546="","N/A",Businesses!G4546)</f>
        <v>N/A</v>
      </c>
      <c r="H4545" s="32" t="str">
        <f>IF(Businesses!H4546="","N/A",Businesses!H4546)</f>
        <v>N/A</v>
      </c>
      <c r="I4545" s="32" t="str">
        <f>IF(AND(Businesses!B4546="",Businesses!C4546&lt;&gt;""),0,IF(Businesses!B4546="","N/A",IF(ISNUMBER(Businesses!B4546),Businesses!B4546,0)))</f>
        <v>N/A</v>
      </c>
    </row>
    <row r="4546" spans="2:9">
      <c r="B4546" s="32" t="str">
        <f t="shared" si="141"/>
        <v>N/A</v>
      </c>
      <c r="C4546" s="32" t="str">
        <f>IF(AND(Businesses!D4547="",Businesses!E4547&lt;&gt;""),0,IF(Businesses!D4547="","N/A",IF(ISNUMBER(Businesses!D4547),Businesses!D4547,0)))</f>
        <v>N/A</v>
      </c>
      <c r="D4546" s="32" t="str">
        <f>IF(Businesses!E4547="","N/A",Businesses!E4547)</f>
        <v>N/A</v>
      </c>
      <c r="E4546" s="32" t="str">
        <f>IF(Businesses!F4547="","N/A",Businesses!F4547)</f>
        <v>N/A</v>
      </c>
      <c r="F4546" s="32" t="str">
        <f t="shared" ref="F4546:F4609" si="142">IF(B4546="N/A","N/A",UPPER(TRIM(ProbuildName)))</f>
        <v>N/A</v>
      </c>
      <c r="G4546" s="32" t="str">
        <f>IF(Businesses!G4547="","N/A",Businesses!G4547)</f>
        <v>N/A</v>
      </c>
      <c r="H4546" s="32" t="str">
        <f>IF(Businesses!H4547="","N/A",Businesses!H4547)</f>
        <v>N/A</v>
      </c>
      <c r="I4546" s="32" t="str">
        <f>IF(AND(Businesses!B4547="",Businesses!C4547&lt;&gt;""),0,IF(Businesses!B4547="","N/A",IF(ISNUMBER(Businesses!B4547),Businesses!B4547,0)))</f>
        <v>N/A</v>
      </c>
    </row>
    <row r="4547" spans="2:9">
      <c r="B4547" s="32" t="str">
        <f t="shared" ref="B4547:B4610" si="143">IF(I4547="N/A","N/A","")</f>
        <v>N/A</v>
      </c>
      <c r="C4547" s="32" t="str">
        <f>IF(AND(Businesses!D4548="",Businesses!E4548&lt;&gt;""),0,IF(Businesses!D4548="","N/A",IF(ISNUMBER(Businesses!D4548),Businesses!D4548,0)))</f>
        <v>N/A</v>
      </c>
      <c r="D4547" s="32" t="str">
        <f>IF(Businesses!E4548="","N/A",Businesses!E4548)</f>
        <v>N/A</v>
      </c>
      <c r="E4547" s="32" t="str">
        <f>IF(Businesses!F4548="","N/A",Businesses!F4548)</f>
        <v>N/A</v>
      </c>
      <c r="F4547" s="32" t="str">
        <f t="shared" si="142"/>
        <v>N/A</v>
      </c>
      <c r="G4547" s="32" t="str">
        <f>IF(Businesses!G4548="","N/A",Businesses!G4548)</f>
        <v>N/A</v>
      </c>
      <c r="H4547" s="32" t="str">
        <f>IF(Businesses!H4548="","N/A",Businesses!H4548)</f>
        <v>N/A</v>
      </c>
      <c r="I4547" s="32" t="str">
        <f>IF(AND(Businesses!B4548="",Businesses!C4548&lt;&gt;""),0,IF(Businesses!B4548="","N/A",IF(ISNUMBER(Businesses!B4548),Businesses!B4548,0)))</f>
        <v>N/A</v>
      </c>
    </row>
    <row r="4548" spans="2:9">
      <c r="B4548" s="32" t="str">
        <f t="shared" si="143"/>
        <v>N/A</v>
      </c>
      <c r="C4548" s="32" t="str">
        <f>IF(AND(Businesses!D4549="",Businesses!E4549&lt;&gt;""),0,IF(Businesses!D4549="","N/A",IF(ISNUMBER(Businesses!D4549),Businesses!D4549,0)))</f>
        <v>N/A</v>
      </c>
      <c r="D4548" s="32" t="str">
        <f>IF(Businesses!E4549="","N/A",Businesses!E4549)</f>
        <v>N/A</v>
      </c>
      <c r="E4548" s="32" t="str">
        <f>IF(Businesses!F4549="","N/A",Businesses!F4549)</f>
        <v>N/A</v>
      </c>
      <c r="F4548" s="32" t="str">
        <f t="shared" si="142"/>
        <v>N/A</v>
      </c>
      <c r="G4548" s="32" t="str">
        <f>IF(Businesses!G4549="","N/A",Businesses!G4549)</f>
        <v>N/A</v>
      </c>
      <c r="H4548" s="32" t="str">
        <f>IF(Businesses!H4549="","N/A",Businesses!H4549)</f>
        <v>N/A</v>
      </c>
      <c r="I4548" s="32" t="str">
        <f>IF(AND(Businesses!B4549="",Businesses!C4549&lt;&gt;""),0,IF(Businesses!B4549="","N/A",IF(ISNUMBER(Businesses!B4549),Businesses!B4549,0)))</f>
        <v>N/A</v>
      </c>
    </row>
    <row r="4549" spans="2:9">
      <c r="B4549" s="32" t="str">
        <f t="shared" si="143"/>
        <v>N/A</v>
      </c>
      <c r="C4549" s="32" t="str">
        <f>IF(AND(Businesses!D4550="",Businesses!E4550&lt;&gt;""),0,IF(Businesses!D4550="","N/A",IF(ISNUMBER(Businesses!D4550),Businesses!D4550,0)))</f>
        <v>N/A</v>
      </c>
      <c r="D4549" s="32" t="str">
        <f>IF(Businesses!E4550="","N/A",Businesses!E4550)</f>
        <v>N/A</v>
      </c>
      <c r="E4549" s="32" t="str">
        <f>IF(Businesses!F4550="","N/A",Businesses!F4550)</f>
        <v>N/A</v>
      </c>
      <c r="F4549" s="32" t="str">
        <f t="shared" si="142"/>
        <v>N/A</v>
      </c>
      <c r="G4549" s="32" t="str">
        <f>IF(Businesses!G4550="","N/A",Businesses!G4550)</f>
        <v>N/A</v>
      </c>
      <c r="H4549" s="32" t="str">
        <f>IF(Businesses!H4550="","N/A",Businesses!H4550)</f>
        <v>N/A</v>
      </c>
      <c r="I4549" s="32" t="str">
        <f>IF(AND(Businesses!B4550="",Businesses!C4550&lt;&gt;""),0,IF(Businesses!B4550="","N/A",IF(ISNUMBER(Businesses!B4550),Businesses!B4550,0)))</f>
        <v>N/A</v>
      </c>
    </row>
    <row r="4550" spans="2:9">
      <c r="B4550" s="32" t="str">
        <f t="shared" si="143"/>
        <v>N/A</v>
      </c>
      <c r="C4550" s="32" t="str">
        <f>IF(AND(Businesses!D4551="",Businesses!E4551&lt;&gt;""),0,IF(Businesses!D4551="","N/A",IF(ISNUMBER(Businesses!D4551),Businesses!D4551,0)))</f>
        <v>N/A</v>
      </c>
      <c r="D4550" s="32" t="str">
        <f>IF(Businesses!E4551="","N/A",Businesses!E4551)</f>
        <v>N/A</v>
      </c>
      <c r="E4550" s="32" t="str">
        <f>IF(Businesses!F4551="","N/A",Businesses!F4551)</f>
        <v>N/A</v>
      </c>
      <c r="F4550" s="32" t="str">
        <f t="shared" si="142"/>
        <v>N/A</v>
      </c>
      <c r="G4550" s="32" t="str">
        <f>IF(Businesses!G4551="","N/A",Businesses!G4551)</f>
        <v>N/A</v>
      </c>
      <c r="H4550" s="32" t="str">
        <f>IF(Businesses!H4551="","N/A",Businesses!H4551)</f>
        <v>N/A</v>
      </c>
      <c r="I4550" s="32" t="str">
        <f>IF(AND(Businesses!B4551="",Businesses!C4551&lt;&gt;""),0,IF(Businesses!B4551="","N/A",IF(ISNUMBER(Businesses!B4551),Businesses!B4551,0)))</f>
        <v>N/A</v>
      </c>
    </row>
    <row r="4551" spans="2:9">
      <c r="B4551" s="32" t="str">
        <f t="shared" si="143"/>
        <v>N/A</v>
      </c>
      <c r="C4551" s="32" t="str">
        <f>IF(AND(Businesses!D4552="",Businesses!E4552&lt;&gt;""),0,IF(Businesses!D4552="","N/A",IF(ISNUMBER(Businesses!D4552),Businesses!D4552,0)))</f>
        <v>N/A</v>
      </c>
      <c r="D4551" s="32" t="str">
        <f>IF(Businesses!E4552="","N/A",Businesses!E4552)</f>
        <v>N/A</v>
      </c>
      <c r="E4551" s="32" t="str">
        <f>IF(Businesses!F4552="","N/A",Businesses!F4552)</f>
        <v>N/A</v>
      </c>
      <c r="F4551" s="32" t="str">
        <f t="shared" si="142"/>
        <v>N/A</v>
      </c>
      <c r="G4551" s="32" t="str">
        <f>IF(Businesses!G4552="","N/A",Businesses!G4552)</f>
        <v>N/A</v>
      </c>
      <c r="H4551" s="32" t="str">
        <f>IF(Businesses!H4552="","N/A",Businesses!H4552)</f>
        <v>N/A</v>
      </c>
      <c r="I4551" s="32" t="str">
        <f>IF(AND(Businesses!B4552="",Businesses!C4552&lt;&gt;""),0,IF(Businesses!B4552="","N/A",IF(ISNUMBER(Businesses!B4552),Businesses!B4552,0)))</f>
        <v>N/A</v>
      </c>
    </row>
    <row r="4552" spans="2:9">
      <c r="B4552" s="32" t="str">
        <f t="shared" si="143"/>
        <v>N/A</v>
      </c>
      <c r="C4552" s="32" t="str">
        <f>IF(AND(Businesses!D4553="",Businesses!E4553&lt;&gt;""),0,IF(Businesses!D4553="","N/A",IF(ISNUMBER(Businesses!D4553),Businesses!D4553,0)))</f>
        <v>N/A</v>
      </c>
      <c r="D4552" s="32" t="str">
        <f>IF(Businesses!E4553="","N/A",Businesses!E4553)</f>
        <v>N/A</v>
      </c>
      <c r="E4552" s="32" t="str">
        <f>IF(Businesses!F4553="","N/A",Businesses!F4553)</f>
        <v>N/A</v>
      </c>
      <c r="F4552" s="32" t="str">
        <f t="shared" si="142"/>
        <v>N/A</v>
      </c>
      <c r="G4552" s="32" t="str">
        <f>IF(Businesses!G4553="","N/A",Businesses!G4553)</f>
        <v>N/A</v>
      </c>
      <c r="H4552" s="32" t="str">
        <f>IF(Businesses!H4553="","N/A",Businesses!H4553)</f>
        <v>N/A</v>
      </c>
      <c r="I4552" s="32" t="str">
        <f>IF(AND(Businesses!B4553="",Businesses!C4553&lt;&gt;""),0,IF(Businesses!B4553="","N/A",IF(ISNUMBER(Businesses!B4553),Businesses!B4553,0)))</f>
        <v>N/A</v>
      </c>
    </row>
    <row r="4553" spans="2:9">
      <c r="B4553" s="32" t="str">
        <f t="shared" si="143"/>
        <v>N/A</v>
      </c>
      <c r="C4553" s="32" t="str">
        <f>IF(AND(Businesses!D4554="",Businesses!E4554&lt;&gt;""),0,IF(Businesses!D4554="","N/A",IF(ISNUMBER(Businesses!D4554),Businesses!D4554,0)))</f>
        <v>N/A</v>
      </c>
      <c r="D4553" s="32" t="str">
        <f>IF(Businesses!E4554="","N/A",Businesses!E4554)</f>
        <v>N/A</v>
      </c>
      <c r="E4553" s="32" t="str">
        <f>IF(Businesses!F4554="","N/A",Businesses!F4554)</f>
        <v>N/A</v>
      </c>
      <c r="F4553" s="32" t="str">
        <f t="shared" si="142"/>
        <v>N/A</v>
      </c>
      <c r="G4553" s="32" t="str">
        <f>IF(Businesses!G4554="","N/A",Businesses!G4554)</f>
        <v>N/A</v>
      </c>
      <c r="H4553" s="32" t="str">
        <f>IF(Businesses!H4554="","N/A",Businesses!H4554)</f>
        <v>N/A</v>
      </c>
      <c r="I4553" s="32" t="str">
        <f>IF(AND(Businesses!B4554="",Businesses!C4554&lt;&gt;""),0,IF(Businesses!B4554="","N/A",IF(ISNUMBER(Businesses!B4554),Businesses!B4554,0)))</f>
        <v>N/A</v>
      </c>
    </row>
    <row r="4554" spans="2:9">
      <c r="B4554" s="32" t="str">
        <f t="shared" si="143"/>
        <v>N/A</v>
      </c>
      <c r="C4554" s="32" t="str">
        <f>IF(AND(Businesses!D4555="",Businesses!E4555&lt;&gt;""),0,IF(Businesses!D4555="","N/A",IF(ISNUMBER(Businesses!D4555),Businesses!D4555,0)))</f>
        <v>N/A</v>
      </c>
      <c r="D4554" s="32" t="str">
        <f>IF(Businesses!E4555="","N/A",Businesses!E4555)</f>
        <v>N/A</v>
      </c>
      <c r="E4554" s="32" t="str">
        <f>IF(Businesses!F4555="","N/A",Businesses!F4555)</f>
        <v>N/A</v>
      </c>
      <c r="F4554" s="32" t="str">
        <f t="shared" si="142"/>
        <v>N/A</v>
      </c>
      <c r="G4554" s="32" t="str">
        <f>IF(Businesses!G4555="","N/A",Businesses!G4555)</f>
        <v>N/A</v>
      </c>
      <c r="H4554" s="32" t="str">
        <f>IF(Businesses!H4555="","N/A",Businesses!H4555)</f>
        <v>N/A</v>
      </c>
      <c r="I4554" s="32" t="str">
        <f>IF(AND(Businesses!B4555="",Businesses!C4555&lt;&gt;""),0,IF(Businesses!B4555="","N/A",IF(ISNUMBER(Businesses!B4555),Businesses!B4555,0)))</f>
        <v>N/A</v>
      </c>
    </row>
    <row r="4555" spans="2:9">
      <c r="B4555" s="32" t="str">
        <f t="shared" si="143"/>
        <v>N/A</v>
      </c>
      <c r="C4555" s="32" t="str">
        <f>IF(AND(Businesses!D4556="",Businesses!E4556&lt;&gt;""),0,IF(Businesses!D4556="","N/A",IF(ISNUMBER(Businesses!D4556),Businesses!D4556,0)))</f>
        <v>N/A</v>
      </c>
      <c r="D4555" s="32" t="str">
        <f>IF(Businesses!E4556="","N/A",Businesses!E4556)</f>
        <v>N/A</v>
      </c>
      <c r="E4555" s="32" t="str">
        <f>IF(Businesses!F4556="","N/A",Businesses!F4556)</f>
        <v>N/A</v>
      </c>
      <c r="F4555" s="32" t="str">
        <f t="shared" si="142"/>
        <v>N/A</v>
      </c>
      <c r="G4555" s="32" t="str">
        <f>IF(Businesses!G4556="","N/A",Businesses!G4556)</f>
        <v>N/A</v>
      </c>
      <c r="H4555" s="32" t="str">
        <f>IF(Businesses!H4556="","N/A",Businesses!H4556)</f>
        <v>N/A</v>
      </c>
      <c r="I4555" s="32" t="str">
        <f>IF(AND(Businesses!B4556="",Businesses!C4556&lt;&gt;""),0,IF(Businesses!B4556="","N/A",IF(ISNUMBER(Businesses!B4556),Businesses!B4556,0)))</f>
        <v>N/A</v>
      </c>
    </row>
    <row r="4556" spans="2:9">
      <c r="B4556" s="32" t="str">
        <f t="shared" si="143"/>
        <v>N/A</v>
      </c>
      <c r="C4556" s="32" t="str">
        <f>IF(AND(Businesses!D4557="",Businesses!E4557&lt;&gt;""),0,IF(Businesses!D4557="","N/A",IF(ISNUMBER(Businesses!D4557),Businesses!D4557,0)))</f>
        <v>N/A</v>
      </c>
      <c r="D4556" s="32" t="str">
        <f>IF(Businesses!E4557="","N/A",Businesses!E4557)</f>
        <v>N/A</v>
      </c>
      <c r="E4556" s="32" t="str">
        <f>IF(Businesses!F4557="","N/A",Businesses!F4557)</f>
        <v>N/A</v>
      </c>
      <c r="F4556" s="32" t="str">
        <f t="shared" si="142"/>
        <v>N/A</v>
      </c>
      <c r="G4556" s="32" t="str">
        <f>IF(Businesses!G4557="","N/A",Businesses!G4557)</f>
        <v>N/A</v>
      </c>
      <c r="H4556" s="32" t="str">
        <f>IF(Businesses!H4557="","N/A",Businesses!H4557)</f>
        <v>N/A</v>
      </c>
      <c r="I4556" s="32" t="str">
        <f>IF(AND(Businesses!B4557="",Businesses!C4557&lt;&gt;""),0,IF(Businesses!B4557="","N/A",IF(ISNUMBER(Businesses!B4557),Businesses!B4557,0)))</f>
        <v>N/A</v>
      </c>
    </row>
    <row r="4557" spans="2:9">
      <c r="B4557" s="32" t="str">
        <f t="shared" si="143"/>
        <v>N/A</v>
      </c>
      <c r="C4557" s="32" t="str">
        <f>IF(AND(Businesses!D4558="",Businesses!E4558&lt;&gt;""),0,IF(Businesses!D4558="","N/A",IF(ISNUMBER(Businesses!D4558),Businesses!D4558,0)))</f>
        <v>N/A</v>
      </c>
      <c r="D4557" s="32" t="str">
        <f>IF(Businesses!E4558="","N/A",Businesses!E4558)</f>
        <v>N/A</v>
      </c>
      <c r="E4557" s="32" t="str">
        <f>IF(Businesses!F4558="","N/A",Businesses!F4558)</f>
        <v>N/A</v>
      </c>
      <c r="F4557" s="32" t="str">
        <f t="shared" si="142"/>
        <v>N/A</v>
      </c>
      <c r="G4557" s="32" t="str">
        <f>IF(Businesses!G4558="","N/A",Businesses!G4558)</f>
        <v>N/A</v>
      </c>
      <c r="H4557" s="32" t="str">
        <f>IF(Businesses!H4558="","N/A",Businesses!H4558)</f>
        <v>N/A</v>
      </c>
      <c r="I4557" s="32" t="str">
        <f>IF(AND(Businesses!B4558="",Businesses!C4558&lt;&gt;""),0,IF(Businesses!B4558="","N/A",IF(ISNUMBER(Businesses!B4558),Businesses!B4558,0)))</f>
        <v>N/A</v>
      </c>
    </row>
    <row r="4558" spans="2:9">
      <c r="B4558" s="32" t="str">
        <f t="shared" si="143"/>
        <v>N/A</v>
      </c>
      <c r="C4558" s="32" t="str">
        <f>IF(AND(Businesses!D4559="",Businesses!E4559&lt;&gt;""),0,IF(Businesses!D4559="","N/A",IF(ISNUMBER(Businesses!D4559),Businesses!D4559,0)))</f>
        <v>N/A</v>
      </c>
      <c r="D4558" s="32" t="str">
        <f>IF(Businesses!E4559="","N/A",Businesses!E4559)</f>
        <v>N/A</v>
      </c>
      <c r="E4558" s="32" t="str">
        <f>IF(Businesses!F4559="","N/A",Businesses!F4559)</f>
        <v>N/A</v>
      </c>
      <c r="F4558" s="32" t="str">
        <f t="shared" si="142"/>
        <v>N/A</v>
      </c>
      <c r="G4558" s="32" t="str">
        <f>IF(Businesses!G4559="","N/A",Businesses!G4559)</f>
        <v>N/A</v>
      </c>
      <c r="H4558" s="32" t="str">
        <f>IF(Businesses!H4559="","N/A",Businesses!H4559)</f>
        <v>N/A</v>
      </c>
      <c r="I4558" s="32" t="str">
        <f>IF(AND(Businesses!B4559="",Businesses!C4559&lt;&gt;""),0,IF(Businesses!B4559="","N/A",IF(ISNUMBER(Businesses!B4559),Businesses!B4559,0)))</f>
        <v>N/A</v>
      </c>
    </row>
    <row r="4559" spans="2:9">
      <c r="B4559" s="32" t="str">
        <f t="shared" si="143"/>
        <v>N/A</v>
      </c>
      <c r="C4559" s="32" t="str">
        <f>IF(AND(Businesses!D4560="",Businesses!E4560&lt;&gt;""),0,IF(Businesses!D4560="","N/A",IF(ISNUMBER(Businesses!D4560),Businesses!D4560,0)))</f>
        <v>N/A</v>
      </c>
      <c r="D4559" s="32" t="str">
        <f>IF(Businesses!E4560="","N/A",Businesses!E4560)</f>
        <v>N/A</v>
      </c>
      <c r="E4559" s="32" t="str">
        <f>IF(Businesses!F4560="","N/A",Businesses!F4560)</f>
        <v>N/A</v>
      </c>
      <c r="F4559" s="32" t="str">
        <f t="shared" si="142"/>
        <v>N/A</v>
      </c>
      <c r="G4559" s="32" t="str">
        <f>IF(Businesses!G4560="","N/A",Businesses!G4560)</f>
        <v>N/A</v>
      </c>
      <c r="H4559" s="32" t="str">
        <f>IF(Businesses!H4560="","N/A",Businesses!H4560)</f>
        <v>N/A</v>
      </c>
      <c r="I4559" s="32" t="str">
        <f>IF(AND(Businesses!B4560="",Businesses!C4560&lt;&gt;""),0,IF(Businesses!B4560="","N/A",IF(ISNUMBER(Businesses!B4560),Businesses!B4560,0)))</f>
        <v>N/A</v>
      </c>
    </row>
    <row r="4560" spans="2:9">
      <c r="B4560" s="32" t="str">
        <f t="shared" si="143"/>
        <v>N/A</v>
      </c>
      <c r="C4560" s="32" t="str">
        <f>IF(AND(Businesses!D4561="",Businesses!E4561&lt;&gt;""),0,IF(Businesses!D4561="","N/A",IF(ISNUMBER(Businesses!D4561),Businesses!D4561,0)))</f>
        <v>N/A</v>
      </c>
      <c r="D4560" s="32" t="str">
        <f>IF(Businesses!E4561="","N/A",Businesses!E4561)</f>
        <v>N/A</v>
      </c>
      <c r="E4560" s="32" t="str">
        <f>IF(Businesses!F4561="","N/A",Businesses!F4561)</f>
        <v>N/A</v>
      </c>
      <c r="F4560" s="32" t="str">
        <f t="shared" si="142"/>
        <v>N/A</v>
      </c>
      <c r="G4560" s="32" t="str">
        <f>IF(Businesses!G4561="","N/A",Businesses!G4561)</f>
        <v>N/A</v>
      </c>
      <c r="H4560" s="32" t="str">
        <f>IF(Businesses!H4561="","N/A",Businesses!H4561)</f>
        <v>N/A</v>
      </c>
      <c r="I4560" s="32" t="str">
        <f>IF(AND(Businesses!B4561="",Businesses!C4561&lt;&gt;""),0,IF(Businesses!B4561="","N/A",IF(ISNUMBER(Businesses!B4561),Businesses!B4561,0)))</f>
        <v>N/A</v>
      </c>
    </row>
    <row r="4561" spans="2:9">
      <c r="B4561" s="32" t="str">
        <f t="shared" si="143"/>
        <v>N/A</v>
      </c>
      <c r="C4561" s="32" t="str">
        <f>IF(AND(Businesses!D4562="",Businesses!E4562&lt;&gt;""),0,IF(Businesses!D4562="","N/A",IF(ISNUMBER(Businesses!D4562),Businesses!D4562,0)))</f>
        <v>N/A</v>
      </c>
      <c r="D4561" s="32" t="str">
        <f>IF(Businesses!E4562="","N/A",Businesses!E4562)</f>
        <v>N/A</v>
      </c>
      <c r="E4561" s="32" t="str">
        <f>IF(Businesses!F4562="","N/A",Businesses!F4562)</f>
        <v>N/A</v>
      </c>
      <c r="F4561" s="32" t="str">
        <f t="shared" si="142"/>
        <v>N/A</v>
      </c>
      <c r="G4561" s="32" t="str">
        <f>IF(Businesses!G4562="","N/A",Businesses!G4562)</f>
        <v>N/A</v>
      </c>
      <c r="H4561" s="32" t="str">
        <f>IF(Businesses!H4562="","N/A",Businesses!H4562)</f>
        <v>N/A</v>
      </c>
      <c r="I4561" s="32" t="str">
        <f>IF(AND(Businesses!B4562="",Businesses!C4562&lt;&gt;""),0,IF(Businesses!B4562="","N/A",IF(ISNUMBER(Businesses!B4562),Businesses!B4562,0)))</f>
        <v>N/A</v>
      </c>
    </row>
    <row r="4562" spans="2:9">
      <c r="B4562" s="32" t="str">
        <f t="shared" si="143"/>
        <v>N/A</v>
      </c>
      <c r="C4562" s="32" t="str">
        <f>IF(AND(Businesses!D4563="",Businesses!E4563&lt;&gt;""),0,IF(Businesses!D4563="","N/A",IF(ISNUMBER(Businesses!D4563),Businesses!D4563,0)))</f>
        <v>N/A</v>
      </c>
      <c r="D4562" s="32" t="str">
        <f>IF(Businesses!E4563="","N/A",Businesses!E4563)</f>
        <v>N/A</v>
      </c>
      <c r="E4562" s="32" t="str">
        <f>IF(Businesses!F4563="","N/A",Businesses!F4563)</f>
        <v>N/A</v>
      </c>
      <c r="F4562" s="32" t="str">
        <f t="shared" si="142"/>
        <v>N/A</v>
      </c>
      <c r="G4562" s="32" t="str">
        <f>IF(Businesses!G4563="","N/A",Businesses!G4563)</f>
        <v>N/A</v>
      </c>
      <c r="H4562" s="32" t="str">
        <f>IF(Businesses!H4563="","N/A",Businesses!H4563)</f>
        <v>N/A</v>
      </c>
      <c r="I4562" s="32" t="str">
        <f>IF(AND(Businesses!B4563="",Businesses!C4563&lt;&gt;""),0,IF(Businesses!B4563="","N/A",IF(ISNUMBER(Businesses!B4563),Businesses!B4563,0)))</f>
        <v>N/A</v>
      </c>
    </row>
    <row r="4563" spans="2:9">
      <c r="B4563" s="32" t="str">
        <f t="shared" si="143"/>
        <v>N/A</v>
      </c>
      <c r="C4563" s="32" t="str">
        <f>IF(AND(Businesses!D4564="",Businesses!E4564&lt;&gt;""),0,IF(Businesses!D4564="","N/A",IF(ISNUMBER(Businesses!D4564),Businesses!D4564,0)))</f>
        <v>N/A</v>
      </c>
      <c r="D4563" s="32" t="str">
        <f>IF(Businesses!E4564="","N/A",Businesses!E4564)</f>
        <v>N/A</v>
      </c>
      <c r="E4563" s="32" t="str">
        <f>IF(Businesses!F4564="","N/A",Businesses!F4564)</f>
        <v>N/A</v>
      </c>
      <c r="F4563" s="32" t="str">
        <f t="shared" si="142"/>
        <v>N/A</v>
      </c>
      <c r="G4563" s="32" t="str">
        <f>IF(Businesses!G4564="","N/A",Businesses!G4564)</f>
        <v>N/A</v>
      </c>
      <c r="H4563" s="32" t="str">
        <f>IF(Businesses!H4564="","N/A",Businesses!H4564)</f>
        <v>N/A</v>
      </c>
      <c r="I4563" s="32" t="str">
        <f>IF(AND(Businesses!B4564="",Businesses!C4564&lt;&gt;""),0,IF(Businesses!B4564="","N/A",IF(ISNUMBER(Businesses!B4564),Businesses!B4564,0)))</f>
        <v>N/A</v>
      </c>
    </row>
    <row r="4564" spans="2:9">
      <c r="B4564" s="32" t="str">
        <f t="shared" si="143"/>
        <v>N/A</v>
      </c>
      <c r="C4564" s="32" t="str">
        <f>IF(AND(Businesses!D4565="",Businesses!E4565&lt;&gt;""),0,IF(Businesses!D4565="","N/A",IF(ISNUMBER(Businesses!D4565),Businesses!D4565,0)))</f>
        <v>N/A</v>
      </c>
      <c r="D4564" s="32" t="str">
        <f>IF(Businesses!E4565="","N/A",Businesses!E4565)</f>
        <v>N/A</v>
      </c>
      <c r="E4564" s="32" t="str">
        <f>IF(Businesses!F4565="","N/A",Businesses!F4565)</f>
        <v>N/A</v>
      </c>
      <c r="F4564" s="32" t="str">
        <f t="shared" si="142"/>
        <v>N/A</v>
      </c>
      <c r="G4564" s="32" t="str">
        <f>IF(Businesses!G4565="","N/A",Businesses!G4565)</f>
        <v>N/A</v>
      </c>
      <c r="H4564" s="32" t="str">
        <f>IF(Businesses!H4565="","N/A",Businesses!H4565)</f>
        <v>N/A</v>
      </c>
      <c r="I4564" s="32" t="str">
        <f>IF(AND(Businesses!B4565="",Businesses!C4565&lt;&gt;""),0,IF(Businesses!B4565="","N/A",IF(ISNUMBER(Businesses!B4565),Businesses!B4565,0)))</f>
        <v>N/A</v>
      </c>
    </row>
    <row r="4565" spans="2:9">
      <c r="B4565" s="32" t="str">
        <f t="shared" si="143"/>
        <v>N/A</v>
      </c>
      <c r="C4565" s="32" t="str">
        <f>IF(AND(Businesses!D4566="",Businesses!E4566&lt;&gt;""),0,IF(Businesses!D4566="","N/A",IF(ISNUMBER(Businesses!D4566),Businesses!D4566,0)))</f>
        <v>N/A</v>
      </c>
      <c r="D4565" s="32" t="str">
        <f>IF(Businesses!E4566="","N/A",Businesses!E4566)</f>
        <v>N/A</v>
      </c>
      <c r="E4565" s="32" t="str">
        <f>IF(Businesses!F4566="","N/A",Businesses!F4566)</f>
        <v>N/A</v>
      </c>
      <c r="F4565" s="32" t="str">
        <f t="shared" si="142"/>
        <v>N/A</v>
      </c>
      <c r="G4565" s="32" t="str">
        <f>IF(Businesses!G4566="","N/A",Businesses!G4566)</f>
        <v>N/A</v>
      </c>
      <c r="H4565" s="32" t="str">
        <f>IF(Businesses!H4566="","N/A",Businesses!H4566)</f>
        <v>N/A</v>
      </c>
      <c r="I4565" s="32" t="str">
        <f>IF(AND(Businesses!B4566="",Businesses!C4566&lt;&gt;""),0,IF(Businesses!B4566="","N/A",IF(ISNUMBER(Businesses!B4566),Businesses!B4566,0)))</f>
        <v>N/A</v>
      </c>
    </row>
    <row r="4566" spans="2:9">
      <c r="B4566" s="32" t="str">
        <f t="shared" si="143"/>
        <v>N/A</v>
      </c>
      <c r="C4566" s="32" t="str">
        <f>IF(AND(Businesses!D4567="",Businesses!E4567&lt;&gt;""),0,IF(Businesses!D4567="","N/A",IF(ISNUMBER(Businesses!D4567),Businesses!D4567,0)))</f>
        <v>N/A</v>
      </c>
      <c r="D4566" s="32" t="str">
        <f>IF(Businesses!E4567="","N/A",Businesses!E4567)</f>
        <v>N/A</v>
      </c>
      <c r="E4566" s="32" t="str">
        <f>IF(Businesses!F4567="","N/A",Businesses!F4567)</f>
        <v>N/A</v>
      </c>
      <c r="F4566" s="32" t="str">
        <f t="shared" si="142"/>
        <v>N/A</v>
      </c>
      <c r="G4566" s="32" t="str">
        <f>IF(Businesses!G4567="","N/A",Businesses!G4567)</f>
        <v>N/A</v>
      </c>
      <c r="H4566" s="32" t="str">
        <f>IF(Businesses!H4567="","N/A",Businesses!H4567)</f>
        <v>N/A</v>
      </c>
      <c r="I4566" s="32" t="str">
        <f>IF(AND(Businesses!B4567="",Businesses!C4567&lt;&gt;""),0,IF(Businesses!B4567="","N/A",IF(ISNUMBER(Businesses!B4567),Businesses!B4567,0)))</f>
        <v>N/A</v>
      </c>
    </row>
    <row r="4567" spans="2:9">
      <c r="B4567" s="32" t="str">
        <f t="shared" si="143"/>
        <v>N/A</v>
      </c>
      <c r="C4567" s="32" t="str">
        <f>IF(AND(Businesses!D4568="",Businesses!E4568&lt;&gt;""),0,IF(Businesses!D4568="","N/A",IF(ISNUMBER(Businesses!D4568),Businesses!D4568,0)))</f>
        <v>N/A</v>
      </c>
      <c r="D4567" s="32" t="str">
        <f>IF(Businesses!E4568="","N/A",Businesses!E4568)</f>
        <v>N/A</v>
      </c>
      <c r="E4567" s="32" t="str">
        <f>IF(Businesses!F4568="","N/A",Businesses!F4568)</f>
        <v>N/A</v>
      </c>
      <c r="F4567" s="32" t="str">
        <f t="shared" si="142"/>
        <v>N/A</v>
      </c>
      <c r="G4567" s="32" t="str">
        <f>IF(Businesses!G4568="","N/A",Businesses!G4568)</f>
        <v>N/A</v>
      </c>
      <c r="H4567" s="32" t="str">
        <f>IF(Businesses!H4568="","N/A",Businesses!H4568)</f>
        <v>N/A</v>
      </c>
      <c r="I4567" s="32" t="str">
        <f>IF(AND(Businesses!B4568="",Businesses!C4568&lt;&gt;""),0,IF(Businesses!B4568="","N/A",IF(ISNUMBER(Businesses!B4568),Businesses!B4568,0)))</f>
        <v>N/A</v>
      </c>
    </row>
    <row r="4568" spans="2:9">
      <c r="B4568" s="32" t="str">
        <f t="shared" si="143"/>
        <v>N/A</v>
      </c>
      <c r="C4568" s="32" t="str">
        <f>IF(AND(Businesses!D4569="",Businesses!E4569&lt;&gt;""),0,IF(Businesses!D4569="","N/A",IF(ISNUMBER(Businesses!D4569),Businesses!D4569,0)))</f>
        <v>N/A</v>
      </c>
      <c r="D4568" s="32" t="str">
        <f>IF(Businesses!E4569="","N/A",Businesses!E4569)</f>
        <v>N/A</v>
      </c>
      <c r="E4568" s="32" t="str">
        <f>IF(Businesses!F4569="","N/A",Businesses!F4569)</f>
        <v>N/A</v>
      </c>
      <c r="F4568" s="32" t="str">
        <f t="shared" si="142"/>
        <v>N/A</v>
      </c>
      <c r="G4568" s="32" t="str">
        <f>IF(Businesses!G4569="","N/A",Businesses!G4569)</f>
        <v>N/A</v>
      </c>
      <c r="H4568" s="32" t="str">
        <f>IF(Businesses!H4569="","N/A",Businesses!H4569)</f>
        <v>N/A</v>
      </c>
      <c r="I4568" s="32" t="str">
        <f>IF(AND(Businesses!B4569="",Businesses!C4569&lt;&gt;""),0,IF(Businesses!B4569="","N/A",IF(ISNUMBER(Businesses!B4569),Businesses!B4569,0)))</f>
        <v>N/A</v>
      </c>
    </row>
    <row r="4569" spans="2:9">
      <c r="B4569" s="32" t="str">
        <f t="shared" si="143"/>
        <v>N/A</v>
      </c>
      <c r="C4569" s="32" t="str">
        <f>IF(AND(Businesses!D4570="",Businesses!E4570&lt;&gt;""),0,IF(Businesses!D4570="","N/A",IF(ISNUMBER(Businesses!D4570),Businesses!D4570,0)))</f>
        <v>N/A</v>
      </c>
      <c r="D4569" s="32" t="str">
        <f>IF(Businesses!E4570="","N/A",Businesses!E4570)</f>
        <v>N/A</v>
      </c>
      <c r="E4569" s="32" t="str">
        <f>IF(Businesses!F4570="","N/A",Businesses!F4570)</f>
        <v>N/A</v>
      </c>
      <c r="F4569" s="32" t="str">
        <f t="shared" si="142"/>
        <v>N/A</v>
      </c>
      <c r="G4569" s="32" t="str">
        <f>IF(Businesses!G4570="","N/A",Businesses!G4570)</f>
        <v>N/A</v>
      </c>
      <c r="H4569" s="32" t="str">
        <f>IF(Businesses!H4570="","N/A",Businesses!H4570)</f>
        <v>N/A</v>
      </c>
      <c r="I4569" s="32" t="str">
        <f>IF(AND(Businesses!B4570="",Businesses!C4570&lt;&gt;""),0,IF(Businesses!B4570="","N/A",IF(ISNUMBER(Businesses!B4570),Businesses!B4570,0)))</f>
        <v>N/A</v>
      </c>
    </row>
    <row r="4570" spans="2:9">
      <c r="B4570" s="32" t="str">
        <f t="shared" si="143"/>
        <v>N/A</v>
      </c>
      <c r="C4570" s="32" t="str">
        <f>IF(AND(Businesses!D4571="",Businesses!E4571&lt;&gt;""),0,IF(Businesses!D4571="","N/A",IF(ISNUMBER(Businesses!D4571),Businesses!D4571,0)))</f>
        <v>N/A</v>
      </c>
      <c r="D4570" s="32" t="str">
        <f>IF(Businesses!E4571="","N/A",Businesses!E4571)</f>
        <v>N/A</v>
      </c>
      <c r="E4570" s="32" t="str">
        <f>IF(Businesses!F4571="","N/A",Businesses!F4571)</f>
        <v>N/A</v>
      </c>
      <c r="F4570" s="32" t="str">
        <f t="shared" si="142"/>
        <v>N/A</v>
      </c>
      <c r="G4570" s="32" t="str">
        <f>IF(Businesses!G4571="","N/A",Businesses!G4571)</f>
        <v>N/A</v>
      </c>
      <c r="H4570" s="32" t="str">
        <f>IF(Businesses!H4571="","N/A",Businesses!H4571)</f>
        <v>N/A</v>
      </c>
      <c r="I4570" s="32" t="str">
        <f>IF(AND(Businesses!B4571="",Businesses!C4571&lt;&gt;""),0,IF(Businesses!B4571="","N/A",IF(ISNUMBER(Businesses!B4571),Businesses!B4571,0)))</f>
        <v>N/A</v>
      </c>
    </row>
    <row r="4571" spans="2:9">
      <c r="B4571" s="32" t="str">
        <f t="shared" si="143"/>
        <v>N/A</v>
      </c>
      <c r="C4571" s="32" t="str">
        <f>IF(AND(Businesses!D4572="",Businesses!E4572&lt;&gt;""),0,IF(Businesses!D4572="","N/A",IF(ISNUMBER(Businesses!D4572),Businesses!D4572,0)))</f>
        <v>N/A</v>
      </c>
      <c r="D4571" s="32" t="str">
        <f>IF(Businesses!E4572="","N/A",Businesses!E4572)</f>
        <v>N/A</v>
      </c>
      <c r="E4571" s="32" t="str">
        <f>IF(Businesses!F4572="","N/A",Businesses!F4572)</f>
        <v>N/A</v>
      </c>
      <c r="F4571" s="32" t="str">
        <f t="shared" si="142"/>
        <v>N/A</v>
      </c>
      <c r="G4571" s="32" t="str">
        <f>IF(Businesses!G4572="","N/A",Businesses!G4572)</f>
        <v>N/A</v>
      </c>
      <c r="H4571" s="32" t="str">
        <f>IF(Businesses!H4572="","N/A",Businesses!H4572)</f>
        <v>N/A</v>
      </c>
      <c r="I4571" s="32" t="str">
        <f>IF(AND(Businesses!B4572="",Businesses!C4572&lt;&gt;""),0,IF(Businesses!B4572="","N/A",IF(ISNUMBER(Businesses!B4572),Businesses!B4572,0)))</f>
        <v>N/A</v>
      </c>
    </row>
    <row r="4572" spans="2:9">
      <c r="B4572" s="32" t="str">
        <f t="shared" si="143"/>
        <v>N/A</v>
      </c>
      <c r="C4572" s="32" t="str">
        <f>IF(AND(Businesses!D4573="",Businesses!E4573&lt;&gt;""),0,IF(Businesses!D4573="","N/A",IF(ISNUMBER(Businesses!D4573),Businesses!D4573,0)))</f>
        <v>N/A</v>
      </c>
      <c r="D4572" s="32" t="str">
        <f>IF(Businesses!E4573="","N/A",Businesses!E4573)</f>
        <v>N/A</v>
      </c>
      <c r="E4572" s="32" t="str">
        <f>IF(Businesses!F4573="","N/A",Businesses!F4573)</f>
        <v>N/A</v>
      </c>
      <c r="F4572" s="32" t="str">
        <f t="shared" si="142"/>
        <v>N/A</v>
      </c>
      <c r="G4572" s="32" t="str">
        <f>IF(Businesses!G4573="","N/A",Businesses!G4573)</f>
        <v>N/A</v>
      </c>
      <c r="H4572" s="32" t="str">
        <f>IF(Businesses!H4573="","N/A",Businesses!H4573)</f>
        <v>N/A</v>
      </c>
      <c r="I4572" s="32" t="str">
        <f>IF(AND(Businesses!B4573="",Businesses!C4573&lt;&gt;""),0,IF(Businesses!B4573="","N/A",IF(ISNUMBER(Businesses!B4573),Businesses!B4573,0)))</f>
        <v>N/A</v>
      </c>
    </row>
    <row r="4573" spans="2:9">
      <c r="B4573" s="32" t="str">
        <f t="shared" si="143"/>
        <v>N/A</v>
      </c>
      <c r="C4573" s="32" t="str">
        <f>IF(AND(Businesses!D4574="",Businesses!E4574&lt;&gt;""),0,IF(Businesses!D4574="","N/A",IF(ISNUMBER(Businesses!D4574),Businesses!D4574,0)))</f>
        <v>N/A</v>
      </c>
      <c r="D4573" s="32" t="str">
        <f>IF(Businesses!E4574="","N/A",Businesses!E4574)</f>
        <v>N/A</v>
      </c>
      <c r="E4573" s="32" t="str">
        <f>IF(Businesses!F4574="","N/A",Businesses!F4574)</f>
        <v>N/A</v>
      </c>
      <c r="F4573" s="32" t="str">
        <f t="shared" si="142"/>
        <v>N/A</v>
      </c>
      <c r="G4573" s="32" t="str">
        <f>IF(Businesses!G4574="","N/A",Businesses!G4574)</f>
        <v>N/A</v>
      </c>
      <c r="H4573" s="32" t="str">
        <f>IF(Businesses!H4574="","N/A",Businesses!H4574)</f>
        <v>N/A</v>
      </c>
      <c r="I4573" s="32" t="str">
        <f>IF(AND(Businesses!B4574="",Businesses!C4574&lt;&gt;""),0,IF(Businesses!B4574="","N/A",IF(ISNUMBER(Businesses!B4574),Businesses!B4574,0)))</f>
        <v>N/A</v>
      </c>
    </row>
    <row r="4574" spans="2:9">
      <c r="B4574" s="32" t="str">
        <f t="shared" si="143"/>
        <v>N/A</v>
      </c>
      <c r="C4574" s="32" t="str">
        <f>IF(AND(Businesses!D4575="",Businesses!E4575&lt;&gt;""),0,IF(Businesses!D4575="","N/A",IF(ISNUMBER(Businesses!D4575),Businesses!D4575,0)))</f>
        <v>N/A</v>
      </c>
      <c r="D4574" s="32" t="str">
        <f>IF(Businesses!E4575="","N/A",Businesses!E4575)</f>
        <v>N/A</v>
      </c>
      <c r="E4574" s="32" t="str">
        <f>IF(Businesses!F4575="","N/A",Businesses!F4575)</f>
        <v>N/A</v>
      </c>
      <c r="F4574" s="32" t="str">
        <f t="shared" si="142"/>
        <v>N/A</v>
      </c>
      <c r="G4574" s="32" t="str">
        <f>IF(Businesses!G4575="","N/A",Businesses!G4575)</f>
        <v>N/A</v>
      </c>
      <c r="H4574" s="32" t="str">
        <f>IF(Businesses!H4575="","N/A",Businesses!H4575)</f>
        <v>N/A</v>
      </c>
      <c r="I4574" s="32" t="str">
        <f>IF(AND(Businesses!B4575="",Businesses!C4575&lt;&gt;""),0,IF(Businesses!B4575="","N/A",IF(ISNUMBER(Businesses!B4575),Businesses!B4575,0)))</f>
        <v>N/A</v>
      </c>
    </row>
    <row r="4575" spans="2:9">
      <c r="B4575" s="32" t="str">
        <f t="shared" si="143"/>
        <v>N/A</v>
      </c>
      <c r="C4575" s="32" t="str">
        <f>IF(AND(Businesses!D4576="",Businesses!E4576&lt;&gt;""),0,IF(Businesses!D4576="","N/A",IF(ISNUMBER(Businesses!D4576),Businesses!D4576,0)))</f>
        <v>N/A</v>
      </c>
      <c r="D4575" s="32" t="str">
        <f>IF(Businesses!E4576="","N/A",Businesses!E4576)</f>
        <v>N/A</v>
      </c>
      <c r="E4575" s="32" t="str">
        <f>IF(Businesses!F4576="","N/A",Businesses!F4576)</f>
        <v>N/A</v>
      </c>
      <c r="F4575" s="32" t="str">
        <f t="shared" si="142"/>
        <v>N/A</v>
      </c>
      <c r="G4575" s="32" t="str">
        <f>IF(Businesses!G4576="","N/A",Businesses!G4576)</f>
        <v>N/A</v>
      </c>
      <c r="H4575" s="32" t="str">
        <f>IF(Businesses!H4576="","N/A",Businesses!H4576)</f>
        <v>N/A</v>
      </c>
      <c r="I4575" s="32" t="str">
        <f>IF(AND(Businesses!B4576="",Businesses!C4576&lt;&gt;""),0,IF(Businesses!B4576="","N/A",IF(ISNUMBER(Businesses!B4576),Businesses!B4576,0)))</f>
        <v>N/A</v>
      </c>
    </row>
    <row r="4576" spans="2:9">
      <c r="B4576" s="32" t="str">
        <f t="shared" si="143"/>
        <v>N/A</v>
      </c>
      <c r="C4576" s="32" t="str">
        <f>IF(AND(Businesses!D4577="",Businesses!E4577&lt;&gt;""),0,IF(Businesses!D4577="","N/A",IF(ISNUMBER(Businesses!D4577),Businesses!D4577,0)))</f>
        <v>N/A</v>
      </c>
      <c r="D4576" s="32" t="str">
        <f>IF(Businesses!E4577="","N/A",Businesses!E4577)</f>
        <v>N/A</v>
      </c>
      <c r="E4576" s="32" t="str">
        <f>IF(Businesses!F4577="","N/A",Businesses!F4577)</f>
        <v>N/A</v>
      </c>
      <c r="F4576" s="32" t="str">
        <f t="shared" si="142"/>
        <v>N/A</v>
      </c>
      <c r="G4576" s="32" t="str">
        <f>IF(Businesses!G4577="","N/A",Businesses!G4577)</f>
        <v>N/A</v>
      </c>
      <c r="H4576" s="32" t="str">
        <f>IF(Businesses!H4577="","N/A",Businesses!H4577)</f>
        <v>N/A</v>
      </c>
      <c r="I4576" s="32" t="str">
        <f>IF(AND(Businesses!B4577="",Businesses!C4577&lt;&gt;""),0,IF(Businesses!B4577="","N/A",IF(ISNUMBER(Businesses!B4577),Businesses!B4577,0)))</f>
        <v>N/A</v>
      </c>
    </row>
    <row r="4577" spans="2:9">
      <c r="B4577" s="32" t="str">
        <f t="shared" si="143"/>
        <v>N/A</v>
      </c>
      <c r="C4577" s="32" t="str">
        <f>IF(AND(Businesses!D4578="",Businesses!E4578&lt;&gt;""),0,IF(Businesses!D4578="","N/A",IF(ISNUMBER(Businesses!D4578),Businesses!D4578,0)))</f>
        <v>N/A</v>
      </c>
      <c r="D4577" s="32" t="str">
        <f>IF(Businesses!E4578="","N/A",Businesses!E4578)</f>
        <v>N/A</v>
      </c>
      <c r="E4577" s="32" t="str">
        <f>IF(Businesses!F4578="","N/A",Businesses!F4578)</f>
        <v>N/A</v>
      </c>
      <c r="F4577" s="32" t="str">
        <f t="shared" si="142"/>
        <v>N/A</v>
      </c>
      <c r="G4577" s="32" t="str">
        <f>IF(Businesses!G4578="","N/A",Businesses!G4578)</f>
        <v>N/A</v>
      </c>
      <c r="H4577" s="32" t="str">
        <f>IF(Businesses!H4578="","N/A",Businesses!H4578)</f>
        <v>N/A</v>
      </c>
      <c r="I4577" s="32" t="str">
        <f>IF(AND(Businesses!B4578="",Businesses!C4578&lt;&gt;""),0,IF(Businesses!B4578="","N/A",IF(ISNUMBER(Businesses!B4578),Businesses!B4578,0)))</f>
        <v>N/A</v>
      </c>
    </row>
    <row r="4578" spans="2:9">
      <c r="B4578" s="32" t="str">
        <f t="shared" si="143"/>
        <v>N/A</v>
      </c>
      <c r="C4578" s="32" t="str">
        <f>IF(AND(Businesses!D4579="",Businesses!E4579&lt;&gt;""),0,IF(Businesses!D4579="","N/A",IF(ISNUMBER(Businesses!D4579),Businesses!D4579,0)))</f>
        <v>N/A</v>
      </c>
      <c r="D4578" s="32" t="str">
        <f>IF(Businesses!E4579="","N/A",Businesses!E4579)</f>
        <v>N/A</v>
      </c>
      <c r="E4578" s="32" t="str">
        <f>IF(Businesses!F4579="","N/A",Businesses!F4579)</f>
        <v>N/A</v>
      </c>
      <c r="F4578" s="32" t="str">
        <f t="shared" si="142"/>
        <v>N/A</v>
      </c>
      <c r="G4578" s="32" t="str">
        <f>IF(Businesses!G4579="","N/A",Businesses!G4579)</f>
        <v>N/A</v>
      </c>
      <c r="H4578" s="32" t="str">
        <f>IF(Businesses!H4579="","N/A",Businesses!H4579)</f>
        <v>N/A</v>
      </c>
      <c r="I4578" s="32" t="str">
        <f>IF(AND(Businesses!B4579="",Businesses!C4579&lt;&gt;""),0,IF(Businesses!B4579="","N/A",IF(ISNUMBER(Businesses!B4579),Businesses!B4579,0)))</f>
        <v>N/A</v>
      </c>
    </row>
    <row r="4579" spans="2:9">
      <c r="B4579" s="32" t="str">
        <f t="shared" si="143"/>
        <v>N/A</v>
      </c>
      <c r="C4579" s="32" t="str">
        <f>IF(AND(Businesses!D4580="",Businesses!E4580&lt;&gt;""),0,IF(Businesses!D4580="","N/A",IF(ISNUMBER(Businesses!D4580),Businesses!D4580,0)))</f>
        <v>N/A</v>
      </c>
      <c r="D4579" s="32" t="str">
        <f>IF(Businesses!E4580="","N/A",Businesses!E4580)</f>
        <v>N/A</v>
      </c>
      <c r="E4579" s="32" t="str">
        <f>IF(Businesses!F4580="","N/A",Businesses!F4580)</f>
        <v>N/A</v>
      </c>
      <c r="F4579" s="32" t="str">
        <f t="shared" si="142"/>
        <v>N/A</v>
      </c>
      <c r="G4579" s="32" t="str">
        <f>IF(Businesses!G4580="","N/A",Businesses!G4580)</f>
        <v>N/A</v>
      </c>
      <c r="H4579" s="32" t="str">
        <f>IF(Businesses!H4580="","N/A",Businesses!H4580)</f>
        <v>N/A</v>
      </c>
      <c r="I4579" s="32" t="str">
        <f>IF(AND(Businesses!B4580="",Businesses!C4580&lt;&gt;""),0,IF(Businesses!B4580="","N/A",IF(ISNUMBER(Businesses!B4580),Businesses!B4580,0)))</f>
        <v>N/A</v>
      </c>
    </row>
    <row r="4580" spans="2:9">
      <c r="B4580" s="32" t="str">
        <f t="shared" si="143"/>
        <v>N/A</v>
      </c>
      <c r="C4580" s="32" t="str">
        <f>IF(AND(Businesses!D4581="",Businesses!E4581&lt;&gt;""),0,IF(Businesses!D4581="","N/A",IF(ISNUMBER(Businesses!D4581),Businesses!D4581,0)))</f>
        <v>N/A</v>
      </c>
      <c r="D4580" s="32" t="str">
        <f>IF(Businesses!E4581="","N/A",Businesses!E4581)</f>
        <v>N/A</v>
      </c>
      <c r="E4580" s="32" t="str">
        <f>IF(Businesses!F4581="","N/A",Businesses!F4581)</f>
        <v>N/A</v>
      </c>
      <c r="F4580" s="32" t="str">
        <f t="shared" si="142"/>
        <v>N/A</v>
      </c>
      <c r="G4580" s="32" t="str">
        <f>IF(Businesses!G4581="","N/A",Businesses!G4581)</f>
        <v>N/A</v>
      </c>
      <c r="H4580" s="32" t="str">
        <f>IF(Businesses!H4581="","N/A",Businesses!H4581)</f>
        <v>N/A</v>
      </c>
      <c r="I4580" s="32" t="str">
        <f>IF(AND(Businesses!B4581="",Businesses!C4581&lt;&gt;""),0,IF(Businesses!B4581="","N/A",IF(ISNUMBER(Businesses!B4581),Businesses!B4581,0)))</f>
        <v>N/A</v>
      </c>
    </row>
    <row r="4581" spans="2:9">
      <c r="B4581" s="32" t="str">
        <f t="shared" si="143"/>
        <v>N/A</v>
      </c>
      <c r="C4581" s="32" t="str">
        <f>IF(AND(Businesses!D4582="",Businesses!E4582&lt;&gt;""),0,IF(Businesses!D4582="","N/A",IF(ISNUMBER(Businesses!D4582),Businesses!D4582,0)))</f>
        <v>N/A</v>
      </c>
      <c r="D4581" s="32" t="str">
        <f>IF(Businesses!E4582="","N/A",Businesses!E4582)</f>
        <v>N/A</v>
      </c>
      <c r="E4581" s="32" t="str">
        <f>IF(Businesses!F4582="","N/A",Businesses!F4582)</f>
        <v>N/A</v>
      </c>
      <c r="F4581" s="32" t="str">
        <f t="shared" si="142"/>
        <v>N/A</v>
      </c>
      <c r="G4581" s="32" t="str">
        <f>IF(Businesses!G4582="","N/A",Businesses!G4582)</f>
        <v>N/A</v>
      </c>
      <c r="H4581" s="32" t="str">
        <f>IF(Businesses!H4582="","N/A",Businesses!H4582)</f>
        <v>N/A</v>
      </c>
      <c r="I4581" s="32" t="str">
        <f>IF(AND(Businesses!B4582="",Businesses!C4582&lt;&gt;""),0,IF(Businesses!B4582="","N/A",IF(ISNUMBER(Businesses!B4582),Businesses!B4582,0)))</f>
        <v>N/A</v>
      </c>
    </row>
    <row r="4582" spans="2:9">
      <c r="B4582" s="32" t="str">
        <f t="shared" si="143"/>
        <v>N/A</v>
      </c>
      <c r="C4582" s="32" t="str">
        <f>IF(AND(Businesses!D4583="",Businesses!E4583&lt;&gt;""),0,IF(Businesses!D4583="","N/A",IF(ISNUMBER(Businesses!D4583),Businesses!D4583,0)))</f>
        <v>N/A</v>
      </c>
      <c r="D4582" s="32" t="str">
        <f>IF(Businesses!E4583="","N/A",Businesses!E4583)</f>
        <v>N/A</v>
      </c>
      <c r="E4582" s="32" t="str">
        <f>IF(Businesses!F4583="","N/A",Businesses!F4583)</f>
        <v>N/A</v>
      </c>
      <c r="F4582" s="32" t="str">
        <f t="shared" si="142"/>
        <v>N/A</v>
      </c>
      <c r="G4582" s="32" t="str">
        <f>IF(Businesses!G4583="","N/A",Businesses!G4583)</f>
        <v>N/A</v>
      </c>
      <c r="H4582" s="32" t="str">
        <f>IF(Businesses!H4583="","N/A",Businesses!H4583)</f>
        <v>N/A</v>
      </c>
      <c r="I4582" s="32" t="str">
        <f>IF(AND(Businesses!B4583="",Businesses!C4583&lt;&gt;""),0,IF(Businesses!B4583="","N/A",IF(ISNUMBER(Businesses!B4583),Businesses!B4583,0)))</f>
        <v>N/A</v>
      </c>
    </row>
    <row r="4583" spans="2:9">
      <c r="B4583" s="32" t="str">
        <f t="shared" si="143"/>
        <v>N/A</v>
      </c>
      <c r="C4583" s="32" t="str">
        <f>IF(AND(Businesses!D4584="",Businesses!E4584&lt;&gt;""),0,IF(Businesses!D4584="","N/A",IF(ISNUMBER(Businesses!D4584),Businesses!D4584,0)))</f>
        <v>N/A</v>
      </c>
      <c r="D4583" s="32" t="str">
        <f>IF(Businesses!E4584="","N/A",Businesses!E4584)</f>
        <v>N/A</v>
      </c>
      <c r="E4583" s="32" t="str">
        <f>IF(Businesses!F4584="","N/A",Businesses!F4584)</f>
        <v>N/A</v>
      </c>
      <c r="F4583" s="32" t="str">
        <f t="shared" si="142"/>
        <v>N/A</v>
      </c>
      <c r="G4583" s="32" t="str">
        <f>IF(Businesses!G4584="","N/A",Businesses!G4584)</f>
        <v>N/A</v>
      </c>
      <c r="H4583" s="32" t="str">
        <f>IF(Businesses!H4584="","N/A",Businesses!H4584)</f>
        <v>N/A</v>
      </c>
      <c r="I4583" s="32" t="str">
        <f>IF(AND(Businesses!B4584="",Businesses!C4584&lt;&gt;""),0,IF(Businesses!B4584="","N/A",IF(ISNUMBER(Businesses!B4584),Businesses!B4584,0)))</f>
        <v>N/A</v>
      </c>
    </row>
    <row r="4584" spans="2:9">
      <c r="B4584" s="32" t="str">
        <f t="shared" si="143"/>
        <v>N/A</v>
      </c>
      <c r="C4584" s="32" t="str">
        <f>IF(AND(Businesses!D4585="",Businesses!E4585&lt;&gt;""),0,IF(Businesses!D4585="","N/A",IF(ISNUMBER(Businesses!D4585),Businesses!D4585,0)))</f>
        <v>N/A</v>
      </c>
      <c r="D4584" s="32" t="str">
        <f>IF(Businesses!E4585="","N/A",Businesses!E4585)</f>
        <v>N/A</v>
      </c>
      <c r="E4584" s="32" t="str">
        <f>IF(Businesses!F4585="","N/A",Businesses!F4585)</f>
        <v>N/A</v>
      </c>
      <c r="F4584" s="32" t="str">
        <f t="shared" si="142"/>
        <v>N/A</v>
      </c>
      <c r="G4584" s="32" t="str">
        <f>IF(Businesses!G4585="","N/A",Businesses!G4585)</f>
        <v>N/A</v>
      </c>
      <c r="H4584" s="32" t="str">
        <f>IF(Businesses!H4585="","N/A",Businesses!H4585)</f>
        <v>N/A</v>
      </c>
      <c r="I4584" s="32" t="str">
        <f>IF(AND(Businesses!B4585="",Businesses!C4585&lt;&gt;""),0,IF(Businesses!B4585="","N/A",IF(ISNUMBER(Businesses!B4585),Businesses!B4585,0)))</f>
        <v>N/A</v>
      </c>
    </row>
    <row r="4585" spans="2:9">
      <c r="B4585" s="32" t="str">
        <f t="shared" si="143"/>
        <v>N/A</v>
      </c>
      <c r="C4585" s="32" t="str">
        <f>IF(AND(Businesses!D4586="",Businesses!E4586&lt;&gt;""),0,IF(Businesses!D4586="","N/A",IF(ISNUMBER(Businesses!D4586),Businesses!D4586,0)))</f>
        <v>N/A</v>
      </c>
      <c r="D4585" s="32" t="str">
        <f>IF(Businesses!E4586="","N/A",Businesses!E4586)</f>
        <v>N/A</v>
      </c>
      <c r="E4585" s="32" t="str">
        <f>IF(Businesses!F4586="","N/A",Businesses!F4586)</f>
        <v>N/A</v>
      </c>
      <c r="F4585" s="32" t="str">
        <f t="shared" si="142"/>
        <v>N/A</v>
      </c>
      <c r="G4585" s="32" t="str">
        <f>IF(Businesses!G4586="","N/A",Businesses!G4586)</f>
        <v>N/A</v>
      </c>
      <c r="H4585" s="32" t="str">
        <f>IF(Businesses!H4586="","N/A",Businesses!H4586)</f>
        <v>N/A</v>
      </c>
      <c r="I4585" s="32" t="str">
        <f>IF(AND(Businesses!B4586="",Businesses!C4586&lt;&gt;""),0,IF(Businesses!B4586="","N/A",IF(ISNUMBER(Businesses!B4586),Businesses!B4586,0)))</f>
        <v>N/A</v>
      </c>
    </row>
    <row r="4586" spans="2:9">
      <c r="B4586" s="32" t="str">
        <f t="shared" si="143"/>
        <v>N/A</v>
      </c>
      <c r="C4586" s="32" t="str">
        <f>IF(AND(Businesses!D4587="",Businesses!E4587&lt;&gt;""),0,IF(Businesses!D4587="","N/A",IF(ISNUMBER(Businesses!D4587),Businesses!D4587,0)))</f>
        <v>N/A</v>
      </c>
      <c r="D4586" s="32" t="str">
        <f>IF(Businesses!E4587="","N/A",Businesses!E4587)</f>
        <v>N/A</v>
      </c>
      <c r="E4586" s="32" t="str">
        <f>IF(Businesses!F4587="","N/A",Businesses!F4587)</f>
        <v>N/A</v>
      </c>
      <c r="F4586" s="32" t="str">
        <f t="shared" si="142"/>
        <v>N/A</v>
      </c>
      <c r="G4586" s="32" t="str">
        <f>IF(Businesses!G4587="","N/A",Businesses!G4587)</f>
        <v>N/A</v>
      </c>
      <c r="H4586" s="32" t="str">
        <f>IF(Businesses!H4587="","N/A",Businesses!H4587)</f>
        <v>N/A</v>
      </c>
      <c r="I4586" s="32" t="str">
        <f>IF(AND(Businesses!B4587="",Businesses!C4587&lt;&gt;""),0,IF(Businesses!B4587="","N/A",IF(ISNUMBER(Businesses!B4587),Businesses!B4587,0)))</f>
        <v>N/A</v>
      </c>
    </row>
    <row r="4587" spans="2:9">
      <c r="B4587" s="32" t="str">
        <f t="shared" si="143"/>
        <v>N/A</v>
      </c>
      <c r="C4587" s="32" t="str">
        <f>IF(AND(Businesses!D4588="",Businesses!E4588&lt;&gt;""),0,IF(Businesses!D4588="","N/A",IF(ISNUMBER(Businesses!D4588),Businesses!D4588,0)))</f>
        <v>N/A</v>
      </c>
      <c r="D4587" s="32" t="str">
        <f>IF(Businesses!E4588="","N/A",Businesses!E4588)</f>
        <v>N/A</v>
      </c>
      <c r="E4587" s="32" t="str">
        <f>IF(Businesses!F4588="","N/A",Businesses!F4588)</f>
        <v>N/A</v>
      </c>
      <c r="F4587" s="32" t="str">
        <f t="shared" si="142"/>
        <v>N/A</v>
      </c>
      <c r="G4587" s="32" t="str">
        <f>IF(Businesses!G4588="","N/A",Businesses!G4588)</f>
        <v>N/A</v>
      </c>
      <c r="H4587" s="32" t="str">
        <f>IF(Businesses!H4588="","N/A",Businesses!H4588)</f>
        <v>N/A</v>
      </c>
      <c r="I4587" s="32" t="str">
        <f>IF(AND(Businesses!B4588="",Businesses!C4588&lt;&gt;""),0,IF(Businesses!B4588="","N/A",IF(ISNUMBER(Businesses!B4588),Businesses!B4588,0)))</f>
        <v>N/A</v>
      </c>
    </row>
    <row r="4588" spans="2:9">
      <c r="B4588" s="32" t="str">
        <f t="shared" si="143"/>
        <v>N/A</v>
      </c>
      <c r="C4588" s="32" t="str">
        <f>IF(AND(Businesses!D4589="",Businesses!E4589&lt;&gt;""),0,IF(Businesses!D4589="","N/A",IF(ISNUMBER(Businesses!D4589),Businesses!D4589,0)))</f>
        <v>N/A</v>
      </c>
      <c r="D4588" s="32" t="str">
        <f>IF(Businesses!E4589="","N/A",Businesses!E4589)</f>
        <v>N/A</v>
      </c>
      <c r="E4588" s="32" t="str">
        <f>IF(Businesses!F4589="","N/A",Businesses!F4589)</f>
        <v>N/A</v>
      </c>
      <c r="F4588" s="32" t="str">
        <f t="shared" si="142"/>
        <v>N/A</v>
      </c>
      <c r="G4588" s="32" t="str">
        <f>IF(Businesses!G4589="","N/A",Businesses!G4589)</f>
        <v>N/A</v>
      </c>
      <c r="H4588" s="32" t="str">
        <f>IF(Businesses!H4589="","N/A",Businesses!H4589)</f>
        <v>N/A</v>
      </c>
      <c r="I4588" s="32" t="str">
        <f>IF(AND(Businesses!B4589="",Businesses!C4589&lt;&gt;""),0,IF(Businesses!B4589="","N/A",IF(ISNUMBER(Businesses!B4589),Businesses!B4589,0)))</f>
        <v>N/A</v>
      </c>
    </row>
    <row r="4589" spans="2:9">
      <c r="B4589" s="32" t="str">
        <f t="shared" si="143"/>
        <v>N/A</v>
      </c>
      <c r="C4589" s="32" t="str">
        <f>IF(AND(Businesses!D4590="",Businesses!E4590&lt;&gt;""),0,IF(Businesses!D4590="","N/A",IF(ISNUMBER(Businesses!D4590),Businesses!D4590,0)))</f>
        <v>N/A</v>
      </c>
      <c r="D4589" s="32" t="str">
        <f>IF(Businesses!E4590="","N/A",Businesses!E4590)</f>
        <v>N/A</v>
      </c>
      <c r="E4589" s="32" t="str">
        <f>IF(Businesses!F4590="","N/A",Businesses!F4590)</f>
        <v>N/A</v>
      </c>
      <c r="F4589" s="32" t="str">
        <f t="shared" si="142"/>
        <v>N/A</v>
      </c>
      <c r="G4589" s="32" t="str">
        <f>IF(Businesses!G4590="","N/A",Businesses!G4590)</f>
        <v>N/A</v>
      </c>
      <c r="H4589" s="32" t="str">
        <f>IF(Businesses!H4590="","N/A",Businesses!H4590)</f>
        <v>N/A</v>
      </c>
      <c r="I4589" s="32" t="str">
        <f>IF(AND(Businesses!B4590="",Businesses!C4590&lt;&gt;""),0,IF(Businesses!B4590="","N/A",IF(ISNUMBER(Businesses!B4590),Businesses!B4590,0)))</f>
        <v>N/A</v>
      </c>
    </row>
    <row r="4590" spans="2:9">
      <c r="B4590" s="32" t="str">
        <f t="shared" si="143"/>
        <v>N/A</v>
      </c>
      <c r="C4590" s="32" t="str">
        <f>IF(AND(Businesses!D4591="",Businesses!E4591&lt;&gt;""),0,IF(Businesses!D4591="","N/A",IF(ISNUMBER(Businesses!D4591),Businesses!D4591,0)))</f>
        <v>N/A</v>
      </c>
      <c r="D4590" s="32" t="str">
        <f>IF(Businesses!E4591="","N/A",Businesses!E4591)</f>
        <v>N/A</v>
      </c>
      <c r="E4590" s="32" t="str">
        <f>IF(Businesses!F4591="","N/A",Businesses!F4591)</f>
        <v>N/A</v>
      </c>
      <c r="F4590" s="32" t="str">
        <f t="shared" si="142"/>
        <v>N/A</v>
      </c>
      <c r="G4590" s="32" t="str">
        <f>IF(Businesses!G4591="","N/A",Businesses!G4591)</f>
        <v>N/A</v>
      </c>
      <c r="H4590" s="32" t="str">
        <f>IF(Businesses!H4591="","N/A",Businesses!H4591)</f>
        <v>N/A</v>
      </c>
      <c r="I4590" s="32" t="str">
        <f>IF(AND(Businesses!B4591="",Businesses!C4591&lt;&gt;""),0,IF(Businesses!B4591="","N/A",IF(ISNUMBER(Businesses!B4591),Businesses!B4591,0)))</f>
        <v>N/A</v>
      </c>
    </row>
    <row r="4591" spans="2:9">
      <c r="B4591" s="32" t="str">
        <f t="shared" si="143"/>
        <v>N/A</v>
      </c>
      <c r="C4591" s="32" t="str">
        <f>IF(AND(Businesses!D4592="",Businesses!E4592&lt;&gt;""),0,IF(Businesses!D4592="","N/A",IF(ISNUMBER(Businesses!D4592),Businesses!D4592,0)))</f>
        <v>N/A</v>
      </c>
      <c r="D4591" s="32" t="str">
        <f>IF(Businesses!E4592="","N/A",Businesses!E4592)</f>
        <v>N/A</v>
      </c>
      <c r="E4591" s="32" t="str">
        <f>IF(Businesses!F4592="","N/A",Businesses!F4592)</f>
        <v>N/A</v>
      </c>
      <c r="F4591" s="32" t="str">
        <f t="shared" si="142"/>
        <v>N/A</v>
      </c>
      <c r="G4591" s="32" t="str">
        <f>IF(Businesses!G4592="","N/A",Businesses!G4592)</f>
        <v>N/A</v>
      </c>
      <c r="H4591" s="32" t="str">
        <f>IF(Businesses!H4592="","N/A",Businesses!H4592)</f>
        <v>N/A</v>
      </c>
      <c r="I4591" s="32" t="str">
        <f>IF(AND(Businesses!B4592="",Businesses!C4592&lt;&gt;""),0,IF(Businesses!B4592="","N/A",IF(ISNUMBER(Businesses!B4592),Businesses!B4592,0)))</f>
        <v>N/A</v>
      </c>
    </row>
    <row r="4592" spans="2:9">
      <c r="B4592" s="32" t="str">
        <f t="shared" si="143"/>
        <v>N/A</v>
      </c>
      <c r="C4592" s="32" t="str">
        <f>IF(AND(Businesses!D4593="",Businesses!E4593&lt;&gt;""),0,IF(Businesses!D4593="","N/A",IF(ISNUMBER(Businesses!D4593),Businesses!D4593,0)))</f>
        <v>N/A</v>
      </c>
      <c r="D4592" s="32" t="str">
        <f>IF(Businesses!E4593="","N/A",Businesses!E4593)</f>
        <v>N/A</v>
      </c>
      <c r="E4592" s="32" t="str">
        <f>IF(Businesses!F4593="","N/A",Businesses!F4593)</f>
        <v>N/A</v>
      </c>
      <c r="F4592" s="32" t="str">
        <f t="shared" si="142"/>
        <v>N/A</v>
      </c>
      <c r="G4592" s="32" t="str">
        <f>IF(Businesses!G4593="","N/A",Businesses!G4593)</f>
        <v>N/A</v>
      </c>
      <c r="H4592" s="32" t="str">
        <f>IF(Businesses!H4593="","N/A",Businesses!H4593)</f>
        <v>N/A</v>
      </c>
      <c r="I4592" s="32" t="str">
        <f>IF(AND(Businesses!B4593="",Businesses!C4593&lt;&gt;""),0,IF(Businesses!B4593="","N/A",IF(ISNUMBER(Businesses!B4593),Businesses!B4593,0)))</f>
        <v>N/A</v>
      </c>
    </row>
    <row r="4593" spans="2:9">
      <c r="B4593" s="32" t="str">
        <f t="shared" si="143"/>
        <v>N/A</v>
      </c>
      <c r="C4593" s="32" t="str">
        <f>IF(AND(Businesses!D4594="",Businesses!E4594&lt;&gt;""),0,IF(Businesses!D4594="","N/A",IF(ISNUMBER(Businesses!D4594),Businesses!D4594,0)))</f>
        <v>N/A</v>
      </c>
      <c r="D4593" s="32" t="str">
        <f>IF(Businesses!E4594="","N/A",Businesses!E4594)</f>
        <v>N/A</v>
      </c>
      <c r="E4593" s="32" t="str">
        <f>IF(Businesses!F4594="","N/A",Businesses!F4594)</f>
        <v>N/A</v>
      </c>
      <c r="F4593" s="32" t="str">
        <f t="shared" si="142"/>
        <v>N/A</v>
      </c>
      <c r="G4593" s="32" t="str">
        <f>IF(Businesses!G4594="","N/A",Businesses!G4594)</f>
        <v>N/A</v>
      </c>
      <c r="H4593" s="32" t="str">
        <f>IF(Businesses!H4594="","N/A",Businesses!H4594)</f>
        <v>N/A</v>
      </c>
      <c r="I4593" s="32" t="str">
        <f>IF(AND(Businesses!B4594="",Businesses!C4594&lt;&gt;""),0,IF(Businesses!B4594="","N/A",IF(ISNUMBER(Businesses!B4594),Businesses!B4594,0)))</f>
        <v>N/A</v>
      </c>
    </row>
    <row r="4594" spans="2:9">
      <c r="B4594" s="32" t="str">
        <f t="shared" si="143"/>
        <v>N/A</v>
      </c>
      <c r="C4594" s="32" t="str">
        <f>IF(AND(Businesses!D4595="",Businesses!E4595&lt;&gt;""),0,IF(Businesses!D4595="","N/A",IF(ISNUMBER(Businesses!D4595),Businesses!D4595,0)))</f>
        <v>N/A</v>
      </c>
      <c r="D4594" s="32" t="str">
        <f>IF(Businesses!E4595="","N/A",Businesses!E4595)</f>
        <v>N/A</v>
      </c>
      <c r="E4594" s="32" t="str">
        <f>IF(Businesses!F4595="","N/A",Businesses!F4595)</f>
        <v>N/A</v>
      </c>
      <c r="F4594" s="32" t="str">
        <f t="shared" si="142"/>
        <v>N/A</v>
      </c>
      <c r="G4594" s="32" t="str">
        <f>IF(Businesses!G4595="","N/A",Businesses!G4595)</f>
        <v>N/A</v>
      </c>
      <c r="H4594" s="32" t="str">
        <f>IF(Businesses!H4595="","N/A",Businesses!H4595)</f>
        <v>N/A</v>
      </c>
      <c r="I4594" s="32" t="str">
        <f>IF(AND(Businesses!B4595="",Businesses!C4595&lt;&gt;""),0,IF(Businesses!B4595="","N/A",IF(ISNUMBER(Businesses!B4595),Businesses!B4595,0)))</f>
        <v>N/A</v>
      </c>
    </row>
    <row r="4595" spans="2:9">
      <c r="B4595" s="32" t="str">
        <f t="shared" si="143"/>
        <v>N/A</v>
      </c>
      <c r="C4595" s="32" t="str">
        <f>IF(AND(Businesses!D4596="",Businesses!E4596&lt;&gt;""),0,IF(Businesses!D4596="","N/A",IF(ISNUMBER(Businesses!D4596),Businesses!D4596,0)))</f>
        <v>N/A</v>
      </c>
      <c r="D4595" s="32" t="str">
        <f>IF(Businesses!E4596="","N/A",Businesses!E4596)</f>
        <v>N/A</v>
      </c>
      <c r="E4595" s="32" t="str">
        <f>IF(Businesses!F4596="","N/A",Businesses!F4596)</f>
        <v>N/A</v>
      </c>
      <c r="F4595" s="32" t="str">
        <f t="shared" si="142"/>
        <v>N/A</v>
      </c>
      <c r="G4595" s="32" t="str">
        <f>IF(Businesses!G4596="","N/A",Businesses!G4596)</f>
        <v>N/A</v>
      </c>
      <c r="H4595" s="32" t="str">
        <f>IF(Businesses!H4596="","N/A",Businesses!H4596)</f>
        <v>N/A</v>
      </c>
      <c r="I4595" s="32" t="str">
        <f>IF(AND(Businesses!B4596="",Businesses!C4596&lt;&gt;""),0,IF(Businesses!B4596="","N/A",IF(ISNUMBER(Businesses!B4596),Businesses!B4596,0)))</f>
        <v>N/A</v>
      </c>
    </row>
    <row r="4596" spans="2:9">
      <c r="B4596" s="32" t="str">
        <f t="shared" si="143"/>
        <v>N/A</v>
      </c>
      <c r="C4596" s="32" t="str">
        <f>IF(AND(Businesses!D4597="",Businesses!E4597&lt;&gt;""),0,IF(Businesses!D4597="","N/A",IF(ISNUMBER(Businesses!D4597),Businesses!D4597,0)))</f>
        <v>N/A</v>
      </c>
      <c r="D4596" s="32" t="str">
        <f>IF(Businesses!E4597="","N/A",Businesses!E4597)</f>
        <v>N/A</v>
      </c>
      <c r="E4596" s="32" t="str">
        <f>IF(Businesses!F4597="","N/A",Businesses!F4597)</f>
        <v>N/A</v>
      </c>
      <c r="F4596" s="32" t="str">
        <f t="shared" si="142"/>
        <v>N/A</v>
      </c>
      <c r="G4596" s="32" t="str">
        <f>IF(Businesses!G4597="","N/A",Businesses!G4597)</f>
        <v>N/A</v>
      </c>
      <c r="H4596" s="32" t="str">
        <f>IF(Businesses!H4597="","N/A",Businesses!H4597)</f>
        <v>N/A</v>
      </c>
      <c r="I4596" s="32" t="str">
        <f>IF(AND(Businesses!B4597="",Businesses!C4597&lt;&gt;""),0,IF(Businesses!B4597="","N/A",IF(ISNUMBER(Businesses!B4597),Businesses!B4597,0)))</f>
        <v>N/A</v>
      </c>
    </row>
    <row r="4597" spans="2:9">
      <c r="B4597" s="32" t="str">
        <f t="shared" si="143"/>
        <v>N/A</v>
      </c>
      <c r="C4597" s="32" t="str">
        <f>IF(AND(Businesses!D4598="",Businesses!E4598&lt;&gt;""),0,IF(Businesses!D4598="","N/A",IF(ISNUMBER(Businesses!D4598),Businesses!D4598,0)))</f>
        <v>N/A</v>
      </c>
      <c r="D4597" s="32" t="str">
        <f>IF(Businesses!E4598="","N/A",Businesses!E4598)</f>
        <v>N/A</v>
      </c>
      <c r="E4597" s="32" t="str">
        <f>IF(Businesses!F4598="","N/A",Businesses!F4598)</f>
        <v>N/A</v>
      </c>
      <c r="F4597" s="32" t="str">
        <f t="shared" si="142"/>
        <v>N/A</v>
      </c>
      <c r="G4597" s="32" t="str">
        <f>IF(Businesses!G4598="","N/A",Businesses!G4598)</f>
        <v>N/A</v>
      </c>
      <c r="H4597" s="32" t="str">
        <f>IF(Businesses!H4598="","N/A",Businesses!H4598)</f>
        <v>N/A</v>
      </c>
      <c r="I4597" s="32" t="str">
        <f>IF(AND(Businesses!B4598="",Businesses!C4598&lt;&gt;""),0,IF(Businesses!B4598="","N/A",IF(ISNUMBER(Businesses!B4598),Businesses!B4598,0)))</f>
        <v>N/A</v>
      </c>
    </row>
    <row r="4598" spans="2:9">
      <c r="B4598" s="32" t="str">
        <f t="shared" si="143"/>
        <v>N/A</v>
      </c>
      <c r="C4598" s="32" t="str">
        <f>IF(AND(Businesses!D4599="",Businesses!E4599&lt;&gt;""),0,IF(Businesses!D4599="","N/A",IF(ISNUMBER(Businesses!D4599),Businesses!D4599,0)))</f>
        <v>N/A</v>
      </c>
      <c r="D4598" s="32" t="str">
        <f>IF(Businesses!E4599="","N/A",Businesses!E4599)</f>
        <v>N/A</v>
      </c>
      <c r="E4598" s="32" t="str">
        <f>IF(Businesses!F4599="","N/A",Businesses!F4599)</f>
        <v>N/A</v>
      </c>
      <c r="F4598" s="32" t="str">
        <f t="shared" si="142"/>
        <v>N/A</v>
      </c>
      <c r="G4598" s="32" t="str">
        <f>IF(Businesses!G4599="","N/A",Businesses!G4599)</f>
        <v>N/A</v>
      </c>
      <c r="H4598" s="32" t="str">
        <f>IF(Businesses!H4599="","N/A",Businesses!H4599)</f>
        <v>N/A</v>
      </c>
      <c r="I4598" s="32" t="str">
        <f>IF(AND(Businesses!B4599="",Businesses!C4599&lt;&gt;""),0,IF(Businesses!B4599="","N/A",IF(ISNUMBER(Businesses!B4599),Businesses!B4599,0)))</f>
        <v>N/A</v>
      </c>
    </row>
    <row r="4599" spans="2:9">
      <c r="B4599" s="32" t="str">
        <f t="shared" si="143"/>
        <v>N/A</v>
      </c>
      <c r="C4599" s="32" t="str">
        <f>IF(AND(Businesses!D4600="",Businesses!E4600&lt;&gt;""),0,IF(Businesses!D4600="","N/A",IF(ISNUMBER(Businesses!D4600),Businesses!D4600,0)))</f>
        <v>N/A</v>
      </c>
      <c r="D4599" s="32" t="str">
        <f>IF(Businesses!E4600="","N/A",Businesses!E4600)</f>
        <v>N/A</v>
      </c>
      <c r="E4599" s="32" t="str">
        <f>IF(Businesses!F4600="","N/A",Businesses!F4600)</f>
        <v>N/A</v>
      </c>
      <c r="F4599" s="32" t="str">
        <f t="shared" si="142"/>
        <v>N/A</v>
      </c>
      <c r="G4599" s="32" t="str">
        <f>IF(Businesses!G4600="","N/A",Businesses!G4600)</f>
        <v>N/A</v>
      </c>
      <c r="H4599" s="32" t="str">
        <f>IF(Businesses!H4600="","N/A",Businesses!H4600)</f>
        <v>N/A</v>
      </c>
      <c r="I4599" s="32" t="str">
        <f>IF(AND(Businesses!B4600="",Businesses!C4600&lt;&gt;""),0,IF(Businesses!B4600="","N/A",IF(ISNUMBER(Businesses!B4600),Businesses!B4600,0)))</f>
        <v>N/A</v>
      </c>
    </row>
    <row r="4600" spans="2:9">
      <c r="B4600" s="32" t="str">
        <f t="shared" si="143"/>
        <v>N/A</v>
      </c>
      <c r="C4600" s="32" t="str">
        <f>IF(AND(Businesses!D4601="",Businesses!E4601&lt;&gt;""),0,IF(Businesses!D4601="","N/A",IF(ISNUMBER(Businesses!D4601),Businesses!D4601,0)))</f>
        <v>N/A</v>
      </c>
      <c r="D4600" s="32" t="str">
        <f>IF(Businesses!E4601="","N/A",Businesses!E4601)</f>
        <v>N/A</v>
      </c>
      <c r="E4600" s="32" t="str">
        <f>IF(Businesses!F4601="","N/A",Businesses!F4601)</f>
        <v>N/A</v>
      </c>
      <c r="F4600" s="32" t="str">
        <f t="shared" si="142"/>
        <v>N/A</v>
      </c>
      <c r="G4600" s="32" t="str">
        <f>IF(Businesses!G4601="","N/A",Businesses!G4601)</f>
        <v>N/A</v>
      </c>
      <c r="H4600" s="32" t="str">
        <f>IF(Businesses!H4601="","N/A",Businesses!H4601)</f>
        <v>N/A</v>
      </c>
      <c r="I4600" s="32" t="str">
        <f>IF(AND(Businesses!B4601="",Businesses!C4601&lt;&gt;""),0,IF(Businesses!B4601="","N/A",IF(ISNUMBER(Businesses!B4601),Businesses!B4601,0)))</f>
        <v>N/A</v>
      </c>
    </row>
    <row r="4601" spans="2:9">
      <c r="B4601" s="32" t="str">
        <f t="shared" si="143"/>
        <v>N/A</v>
      </c>
      <c r="C4601" s="32" t="str">
        <f>IF(AND(Businesses!D4602="",Businesses!E4602&lt;&gt;""),0,IF(Businesses!D4602="","N/A",IF(ISNUMBER(Businesses!D4602),Businesses!D4602,0)))</f>
        <v>N/A</v>
      </c>
      <c r="D4601" s="32" t="str">
        <f>IF(Businesses!E4602="","N/A",Businesses!E4602)</f>
        <v>N/A</v>
      </c>
      <c r="E4601" s="32" t="str">
        <f>IF(Businesses!F4602="","N/A",Businesses!F4602)</f>
        <v>N/A</v>
      </c>
      <c r="F4601" s="32" t="str">
        <f t="shared" si="142"/>
        <v>N/A</v>
      </c>
      <c r="G4601" s="32" t="str">
        <f>IF(Businesses!G4602="","N/A",Businesses!G4602)</f>
        <v>N/A</v>
      </c>
      <c r="H4601" s="32" t="str">
        <f>IF(Businesses!H4602="","N/A",Businesses!H4602)</f>
        <v>N/A</v>
      </c>
      <c r="I4601" s="32" t="str">
        <f>IF(AND(Businesses!B4602="",Businesses!C4602&lt;&gt;""),0,IF(Businesses!B4602="","N/A",IF(ISNUMBER(Businesses!B4602),Businesses!B4602,0)))</f>
        <v>N/A</v>
      </c>
    </row>
    <row r="4602" spans="2:9">
      <c r="B4602" s="32" t="str">
        <f t="shared" si="143"/>
        <v>N/A</v>
      </c>
      <c r="C4602" s="32" t="str">
        <f>IF(AND(Businesses!D4603="",Businesses!E4603&lt;&gt;""),0,IF(Businesses!D4603="","N/A",IF(ISNUMBER(Businesses!D4603),Businesses!D4603,0)))</f>
        <v>N/A</v>
      </c>
      <c r="D4602" s="32" t="str">
        <f>IF(Businesses!E4603="","N/A",Businesses!E4603)</f>
        <v>N/A</v>
      </c>
      <c r="E4602" s="32" t="str">
        <f>IF(Businesses!F4603="","N/A",Businesses!F4603)</f>
        <v>N/A</v>
      </c>
      <c r="F4602" s="32" t="str">
        <f t="shared" si="142"/>
        <v>N/A</v>
      </c>
      <c r="G4602" s="32" t="str">
        <f>IF(Businesses!G4603="","N/A",Businesses!G4603)</f>
        <v>N/A</v>
      </c>
      <c r="H4602" s="32" t="str">
        <f>IF(Businesses!H4603="","N/A",Businesses!H4603)</f>
        <v>N/A</v>
      </c>
      <c r="I4602" s="32" t="str">
        <f>IF(AND(Businesses!B4603="",Businesses!C4603&lt;&gt;""),0,IF(Businesses!B4603="","N/A",IF(ISNUMBER(Businesses!B4603),Businesses!B4603,0)))</f>
        <v>N/A</v>
      </c>
    </row>
    <row r="4603" spans="2:9">
      <c r="B4603" s="32" t="str">
        <f t="shared" si="143"/>
        <v>N/A</v>
      </c>
      <c r="C4603" s="32" t="str">
        <f>IF(AND(Businesses!D4604="",Businesses!E4604&lt;&gt;""),0,IF(Businesses!D4604="","N/A",IF(ISNUMBER(Businesses!D4604),Businesses!D4604,0)))</f>
        <v>N/A</v>
      </c>
      <c r="D4603" s="32" t="str">
        <f>IF(Businesses!E4604="","N/A",Businesses!E4604)</f>
        <v>N/A</v>
      </c>
      <c r="E4603" s="32" t="str">
        <f>IF(Businesses!F4604="","N/A",Businesses!F4604)</f>
        <v>N/A</v>
      </c>
      <c r="F4603" s="32" t="str">
        <f t="shared" si="142"/>
        <v>N/A</v>
      </c>
      <c r="G4603" s="32" t="str">
        <f>IF(Businesses!G4604="","N/A",Businesses!G4604)</f>
        <v>N/A</v>
      </c>
      <c r="H4603" s="32" t="str">
        <f>IF(Businesses!H4604="","N/A",Businesses!H4604)</f>
        <v>N/A</v>
      </c>
      <c r="I4603" s="32" t="str">
        <f>IF(AND(Businesses!B4604="",Businesses!C4604&lt;&gt;""),0,IF(Businesses!B4604="","N/A",IF(ISNUMBER(Businesses!B4604),Businesses!B4604,0)))</f>
        <v>N/A</v>
      </c>
    </row>
    <row r="4604" spans="2:9">
      <c r="B4604" s="32" t="str">
        <f t="shared" si="143"/>
        <v>N/A</v>
      </c>
      <c r="C4604" s="32" t="str">
        <f>IF(AND(Businesses!D4605="",Businesses!E4605&lt;&gt;""),0,IF(Businesses!D4605="","N/A",IF(ISNUMBER(Businesses!D4605),Businesses!D4605,0)))</f>
        <v>N/A</v>
      </c>
      <c r="D4604" s="32" t="str">
        <f>IF(Businesses!E4605="","N/A",Businesses!E4605)</f>
        <v>N/A</v>
      </c>
      <c r="E4604" s="32" t="str">
        <f>IF(Businesses!F4605="","N/A",Businesses!F4605)</f>
        <v>N/A</v>
      </c>
      <c r="F4604" s="32" t="str">
        <f t="shared" si="142"/>
        <v>N/A</v>
      </c>
      <c r="G4604" s="32" t="str">
        <f>IF(Businesses!G4605="","N/A",Businesses!G4605)</f>
        <v>N/A</v>
      </c>
      <c r="H4604" s="32" t="str">
        <f>IF(Businesses!H4605="","N/A",Businesses!H4605)</f>
        <v>N/A</v>
      </c>
      <c r="I4604" s="32" t="str">
        <f>IF(AND(Businesses!B4605="",Businesses!C4605&lt;&gt;""),0,IF(Businesses!B4605="","N/A",IF(ISNUMBER(Businesses!B4605),Businesses!B4605,0)))</f>
        <v>N/A</v>
      </c>
    </row>
    <row r="4605" spans="2:9">
      <c r="B4605" s="32" t="str">
        <f t="shared" si="143"/>
        <v>N/A</v>
      </c>
      <c r="C4605" s="32" t="str">
        <f>IF(AND(Businesses!D4606="",Businesses!E4606&lt;&gt;""),0,IF(Businesses!D4606="","N/A",IF(ISNUMBER(Businesses!D4606),Businesses!D4606,0)))</f>
        <v>N/A</v>
      </c>
      <c r="D4605" s="32" t="str">
        <f>IF(Businesses!E4606="","N/A",Businesses!E4606)</f>
        <v>N/A</v>
      </c>
      <c r="E4605" s="32" t="str">
        <f>IF(Businesses!F4606="","N/A",Businesses!F4606)</f>
        <v>N/A</v>
      </c>
      <c r="F4605" s="32" t="str">
        <f t="shared" si="142"/>
        <v>N/A</v>
      </c>
      <c r="G4605" s="32" t="str">
        <f>IF(Businesses!G4606="","N/A",Businesses!G4606)</f>
        <v>N/A</v>
      </c>
      <c r="H4605" s="32" t="str">
        <f>IF(Businesses!H4606="","N/A",Businesses!H4606)</f>
        <v>N/A</v>
      </c>
      <c r="I4605" s="32" t="str">
        <f>IF(AND(Businesses!B4606="",Businesses!C4606&lt;&gt;""),0,IF(Businesses!B4606="","N/A",IF(ISNUMBER(Businesses!B4606),Businesses!B4606,0)))</f>
        <v>N/A</v>
      </c>
    </row>
    <row r="4606" spans="2:9">
      <c r="B4606" s="32" t="str">
        <f t="shared" si="143"/>
        <v>N/A</v>
      </c>
      <c r="C4606" s="32" t="str">
        <f>IF(AND(Businesses!D4607="",Businesses!E4607&lt;&gt;""),0,IF(Businesses!D4607="","N/A",IF(ISNUMBER(Businesses!D4607),Businesses!D4607,0)))</f>
        <v>N/A</v>
      </c>
      <c r="D4606" s="32" t="str">
        <f>IF(Businesses!E4607="","N/A",Businesses!E4607)</f>
        <v>N/A</v>
      </c>
      <c r="E4606" s="32" t="str">
        <f>IF(Businesses!F4607="","N/A",Businesses!F4607)</f>
        <v>N/A</v>
      </c>
      <c r="F4606" s="32" t="str">
        <f t="shared" si="142"/>
        <v>N/A</v>
      </c>
      <c r="G4606" s="32" t="str">
        <f>IF(Businesses!G4607="","N/A",Businesses!G4607)</f>
        <v>N/A</v>
      </c>
      <c r="H4606" s="32" t="str">
        <f>IF(Businesses!H4607="","N/A",Businesses!H4607)</f>
        <v>N/A</v>
      </c>
      <c r="I4606" s="32" t="str">
        <f>IF(AND(Businesses!B4607="",Businesses!C4607&lt;&gt;""),0,IF(Businesses!B4607="","N/A",IF(ISNUMBER(Businesses!B4607),Businesses!B4607,0)))</f>
        <v>N/A</v>
      </c>
    </row>
    <row r="4607" spans="2:9">
      <c r="B4607" s="32" t="str">
        <f t="shared" si="143"/>
        <v>N/A</v>
      </c>
      <c r="C4607" s="32" t="str">
        <f>IF(AND(Businesses!D4608="",Businesses!E4608&lt;&gt;""),0,IF(Businesses!D4608="","N/A",IF(ISNUMBER(Businesses!D4608),Businesses!D4608,0)))</f>
        <v>N/A</v>
      </c>
      <c r="D4607" s="32" t="str">
        <f>IF(Businesses!E4608="","N/A",Businesses!E4608)</f>
        <v>N/A</v>
      </c>
      <c r="E4607" s="32" t="str">
        <f>IF(Businesses!F4608="","N/A",Businesses!F4608)</f>
        <v>N/A</v>
      </c>
      <c r="F4607" s="32" t="str">
        <f t="shared" si="142"/>
        <v>N/A</v>
      </c>
      <c r="G4607" s="32" t="str">
        <f>IF(Businesses!G4608="","N/A",Businesses!G4608)</f>
        <v>N/A</v>
      </c>
      <c r="H4607" s="32" t="str">
        <f>IF(Businesses!H4608="","N/A",Businesses!H4608)</f>
        <v>N/A</v>
      </c>
      <c r="I4607" s="32" t="str">
        <f>IF(AND(Businesses!B4608="",Businesses!C4608&lt;&gt;""),0,IF(Businesses!B4608="","N/A",IF(ISNUMBER(Businesses!B4608),Businesses!B4608,0)))</f>
        <v>N/A</v>
      </c>
    </row>
    <row r="4608" spans="2:9">
      <c r="B4608" s="32" t="str">
        <f t="shared" si="143"/>
        <v>N/A</v>
      </c>
      <c r="C4608" s="32" t="str">
        <f>IF(AND(Businesses!D4609="",Businesses!E4609&lt;&gt;""),0,IF(Businesses!D4609="","N/A",IF(ISNUMBER(Businesses!D4609),Businesses!D4609,0)))</f>
        <v>N/A</v>
      </c>
      <c r="D4608" s="32" t="str">
        <f>IF(Businesses!E4609="","N/A",Businesses!E4609)</f>
        <v>N/A</v>
      </c>
      <c r="E4608" s="32" t="str">
        <f>IF(Businesses!F4609="","N/A",Businesses!F4609)</f>
        <v>N/A</v>
      </c>
      <c r="F4608" s="32" t="str">
        <f t="shared" si="142"/>
        <v>N/A</v>
      </c>
      <c r="G4608" s="32" t="str">
        <f>IF(Businesses!G4609="","N/A",Businesses!G4609)</f>
        <v>N/A</v>
      </c>
      <c r="H4608" s="32" t="str">
        <f>IF(Businesses!H4609="","N/A",Businesses!H4609)</f>
        <v>N/A</v>
      </c>
      <c r="I4608" s="32" t="str">
        <f>IF(AND(Businesses!B4609="",Businesses!C4609&lt;&gt;""),0,IF(Businesses!B4609="","N/A",IF(ISNUMBER(Businesses!B4609),Businesses!B4609,0)))</f>
        <v>N/A</v>
      </c>
    </row>
    <row r="4609" spans="2:9">
      <c r="B4609" s="32" t="str">
        <f t="shared" si="143"/>
        <v>N/A</v>
      </c>
      <c r="C4609" s="32" t="str">
        <f>IF(AND(Businesses!D4610="",Businesses!E4610&lt;&gt;""),0,IF(Businesses!D4610="","N/A",IF(ISNUMBER(Businesses!D4610),Businesses!D4610,0)))</f>
        <v>N/A</v>
      </c>
      <c r="D4609" s="32" t="str">
        <f>IF(Businesses!E4610="","N/A",Businesses!E4610)</f>
        <v>N/A</v>
      </c>
      <c r="E4609" s="32" t="str">
        <f>IF(Businesses!F4610="","N/A",Businesses!F4610)</f>
        <v>N/A</v>
      </c>
      <c r="F4609" s="32" t="str">
        <f t="shared" si="142"/>
        <v>N/A</v>
      </c>
      <c r="G4609" s="32" t="str">
        <f>IF(Businesses!G4610="","N/A",Businesses!G4610)</f>
        <v>N/A</v>
      </c>
      <c r="H4609" s="32" t="str">
        <f>IF(Businesses!H4610="","N/A",Businesses!H4610)</f>
        <v>N/A</v>
      </c>
      <c r="I4609" s="32" t="str">
        <f>IF(AND(Businesses!B4610="",Businesses!C4610&lt;&gt;""),0,IF(Businesses!B4610="","N/A",IF(ISNUMBER(Businesses!B4610),Businesses!B4610,0)))</f>
        <v>N/A</v>
      </c>
    </row>
    <row r="4610" spans="2:9">
      <c r="B4610" s="32" t="str">
        <f t="shared" si="143"/>
        <v>N/A</v>
      </c>
      <c r="C4610" s="32" t="str">
        <f>IF(AND(Businesses!D4611="",Businesses!E4611&lt;&gt;""),0,IF(Businesses!D4611="","N/A",IF(ISNUMBER(Businesses!D4611),Businesses!D4611,0)))</f>
        <v>N/A</v>
      </c>
      <c r="D4610" s="32" t="str">
        <f>IF(Businesses!E4611="","N/A",Businesses!E4611)</f>
        <v>N/A</v>
      </c>
      <c r="E4610" s="32" t="str">
        <f>IF(Businesses!F4611="","N/A",Businesses!F4611)</f>
        <v>N/A</v>
      </c>
      <c r="F4610" s="32" t="str">
        <f t="shared" ref="F4610:F4673" si="144">IF(B4610="N/A","N/A",UPPER(TRIM(ProbuildName)))</f>
        <v>N/A</v>
      </c>
      <c r="G4610" s="32" t="str">
        <f>IF(Businesses!G4611="","N/A",Businesses!G4611)</f>
        <v>N/A</v>
      </c>
      <c r="H4610" s="32" t="str">
        <f>IF(Businesses!H4611="","N/A",Businesses!H4611)</f>
        <v>N/A</v>
      </c>
      <c r="I4610" s="32" t="str">
        <f>IF(AND(Businesses!B4611="",Businesses!C4611&lt;&gt;""),0,IF(Businesses!B4611="","N/A",IF(ISNUMBER(Businesses!B4611),Businesses!B4611,0)))</f>
        <v>N/A</v>
      </c>
    </row>
    <row r="4611" spans="2:9">
      <c r="B4611" s="32" t="str">
        <f t="shared" ref="B4611:B4674" si="145">IF(I4611="N/A","N/A","")</f>
        <v>N/A</v>
      </c>
      <c r="C4611" s="32" t="str">
        <f>IF(AND(Businesses!D4612="",Businesses!E4612&lt;&gt;""),0,IF(Businesses!D4612="","N/A",IF(ISNUMBER(Businesses!D4612),Businesses!D4612,0)))</f>
        <v>N/A</v>
      </c>
      <c r="D4611" s="32" t="str">
        <f>IF(Businesses!E4612="","N/A",Businesses!E4612)</f>
        <v>N/A</v>
      </c>
      <c r="E4611" s="32" t="str">
        <f>IF(Businesses!F4612="","N/A",Businesses!F4612)</f>
        <v>N/A</v>
      </c>
      <c r="F4611" s="32" t="str">
        <f t="shared" si="144"/>
        <v>N/A</v>
      </c>
      <c r="G4611" s="32" t="str">
        <f>IF(Businesses!G4612="","N/A",Businesses!G4612)</f>
        <v>N/A</v>
      </c>
      <c r="H4611" s="32" t="str">
        <f>IF(Businesses!H4612="","N/A",Businesses!H4612)</f>
        <v>N/A</v>
      </c>
      <c r="I4611" s="32" t="str">
        <f>IF(AND(Businesses!B4612="",Businesses!C4612&lt;&gt;""),0,IF(Businesses!B4612="","N/A",IF(ISNUMBER(Businesses!B4612),Businesses!B4612,0)))</f>
        <v>N/A</v>
      </c>
    </row>
    <row r="4612" spans="2:9">
      <c r="B4612" s="32" t="str">
        <f t="shared" si="145"/>
        <v>N/A</v>
      </c>
      <c r="C4612" s="32" t="str">
        <f>IF(AND(Businesses!D4613="",Businesses!E4613&lt;&gt;""),0,IF(Businesses!D4613="","N/A",IF(ISNUMBER(Businesses!D4613),Businesses!D4613,0)))</f>
        <v>N/A</v>
      </c>
      <c r="D4612" s="32" t="str">
        <f>IF(Businesses!E4613="","N/A",Businesses!E4613)</f>
        <v>N/A</v>
      </c>
      <c r="E4612" s="32" t="str">
        <f>IF(Businesses!F4613="","N/A",Businesses!F4613)</f>
        <v>N/A</v>
      </c>
      <c r="F4612" s="32" t="str">
        <f t="shared" si="144"/>
        <v>N/A</v>
      </c>
      <c r="G4612" s="32" t="str">
        <f>IF(Businesses!G4613="","N/A",Businesses!G4613)</f>
        <v>N/A</v>
      </c>
      <c r="H4612" s="32" t="str">
        <f>IF(Businesses!H4613="","N/A",Businesses!H4613)</f>
        <v>N/A</v>
      </c>
      <c r="I4612" s="32" t="str">
        <f>IF(AND(Businesses!B4613="",Businesses!C4613&lt;&gt;""),0,IF(Businesses!B4613="","N/A",IF(ISNUMBER(Businesses!B4613),Businesses!B4613,0)))</f>
        <v>N/A</v>
      </c>
    </row>
    <row r="4613" spans="2:9">
      <c r="B4613" s="32" t="str">
        <f t="shared" si="145"/>
        <v>N/A</v>
      </c>
      <c r="C4613" s="32" t="str">
        <f>IF(AND(Businesses!D4614="",Businesses!E4614&lt;&gt;""),0,IF(Businesses!D4614="","N/A",IF(ISNUMBER(Businesses!D4614),Businesses!D4614,0)))</f>
        <v>N/A</v>
      </c>
      <c r="D4613" s="32" t="str">
        <f>IF(Businesses!E4614="","N/A",Businesses!E4614)</f>
        <v>N/A</v>
      </c>
      <c r="E4613" s="32" t="str">
        <f>IF(Businesses!F4614="","N/A",Businesses!F4614)</f>
        <v>N/A</v>
      </c>
      <c r="F4613" s="32" t="str">
        <f t="shared" si="144"/>
        <v>N/A</v>
      </c>
      <c r="G4613" s="32" t="str">
        <f>IF(Businesses!G4614="","N/A",Businesses!G4614)</f>
        <v>N/A</v>
      </c>
      <c r="H4613" s="32" t="str">
        <f>IF(Businesses!H4614="","N/A",Businesses!H4614)</f>
        <v>N/A</v>
      </c>
      <c r="I4613" s="32" t="str">
        <f>IF(AND(Businesses!B4614="",Businesses!C4614&lt;&gt;""),0,IF(Businesses!B4614="","N/A",IF(ISNUMBER(Businesses!B4614),Businesses!B4614,0)))</f>
        <v>N/A</v>
      </c>
    </row>
    <row r="4614" spans="2:9">
      <c r="B4614" s="32" t="str">
        <f t="shared" si="145"/>
        <v>N/A</v>
      </c>
      <c r="C4614" s="32" t="str">
        <f>IF(AND(Businesses!D4615="",Businesses!E4615&lt;&gt;""),0,IF(Businesses!D4615="","N/A",IF(ISNUMBER(Businesses!D4615),Businesses!D4615,0)))</f>
        <v>N/A</v>
      </c>
      <c r="D4614" s="32" t="str">
        <f>IF(Businesses!E4615="","N/A",Businesses!E4615)</f>
        <v>N/A</v>
      </c>
      <c r="E4614" s="32" t="str">
        <f>IF(Businesses!F4615="","N/A",Businesses!F4615)</f>
        <v>N/A</v>
      </c>
      <c r="F4614" s="32" t="str">
        <f t="shared" si="144"/>
        <v>N/A</v>
      </c>
      <c r="G4614" s="32" t="str">
        <f>IF(Businesses!G4615="","N/A",Businesses!G4615)</f>
        <v>N/A</v>
      </c>
      <c r="H4614" s="32" t="str">
        <f>IF(Businesses!H4615="","N/A",Businesses!H4615)</f>
        <v>N/A</v>
      </c>
      <c r="I4614" s="32" t="str">
        <f>IF(AND(Businesses!B4615="",Businesses!C4615&lt;&gt;""),0,IF(Businesses!B4615="","N/A",IF(ISNUMBER(Businesses!B4615),Businesses!B4615,0)))</f>
        <v>N/A</v>
      </c>
    </row>
    <row r="4615" spans="2:9">
      <c r="B4615" s="32" t="str">
        <f t="shared" si="145"/>
        <v>N/A</v>
      </c>
      <c r="C4615" s="32" t="str">
        <f>IF(AND(Businesses!D4616="",Businesses!E4616&lt;&gt;""),0,IF(Businesses!D4616="","N/A",IF(ISNUMBER(Businesses!D4616),Businesses!D4616,0)))</f>
        <v>N/A</v>
      </c>
      <c r="D4615" s="32" t="str">
        <f>IF(Businesses!E4616="","N/A",Businesses!E4616)</f>
        <v>N/A</v>
      </c>
      <c r="E4615" s="32" t="str">
        <f>IF(Businesses!F4616="","N/A",Businesses!F4616)</f>
        <v>N/A</v>
      </c>
      <c r="F4615" s="32" t="str">
        <f t="shared" si="144"/>
        <v>N/A</v>
      </c>
      <c r="G4615" s="32" t="str">
        <f>IF(Businesses!G4616="","N/A",Businesses!G4616)</f>
        <v>N/A</v>
      </c>
      <c r="H4615" s="32" t="str">
        <f>IF(Businesses!H4616="","N/A",Businesses!H4616)</f>
        <v>N/A</v>
      </c>
      <c r="I4615" s="32" t="str">
        <f>IF(AND(Businesses!B4616="",Businesses!C4616&lt;&gt;""),0,IF(Businesses!B4616="","N/A",IF(ISNUMBER(Businesses!B4616),Businesses!B4616,0)))</f>
        <v>N/A</v>
      </c>
    </row>
    <row r="4616" spans="2:9">
      <c r="B4616" s="32" t="str">
        <f t="shared" si="145"/>
        <v>N/A</v>
      </c>
      <c r="C4616" s="32" t="str">
        <f>IF(AND(Businesses!D4617="",Businesses!E4617&lt;&gt;""),0,IF(Businesses!D4617="","N/A",IF(ISNUMBER(Businesses!D4617),Businesses!D4617,0)))</f>
        <v>N/A</v>
      </c>
      <c r="D4616" s="32" t="str">
        <f>IF(Businesses!E4617="","N/A",Businesses!E4617)</f>
        <v>N/A</v>
      </c>
      <c r="E4616" s="32" t="str">
        <f>IF(Businesses!F4617="","N/A",Businesses!F4617)</f>
        <v>N/A</v>
      </c>
      <c r="F4616" s="32" t="str">
        <f t="shared" si="144"/>
        <v>N/A</v>
      </c>
      <c r="G4616" s="32" t="str">
        <f>IF(Businesses!G4617="","N/A",Businesses!G4617)</f>
        <v>N/A</v>
      </c>
      <c r="H4616" s="32" t="str">
        <f>IF(Businesses!H4617="","N/A",Businesses!H4617)</f>
        <v>N/A</v>
      </c>
      <c r="I4616" s="32" t="str">
        <f>IF(AND(Businesses!B4617="",Businesses!C4617&lt;&gt;""),0,IF(Businesses!B4617="","N/A",IF(ISNUMBER(Businesses!B4617),Businesses!B4617,0)))</f>
        <v>N/A</v>
      </c>
    </row>
    <row r="4617" spans="2:9">
      <c r="B4617" s="32" t="str">
        <f t="shared" si="145"/>
        <v>N/A</v>
      </c>
      <c r="C4617" s="32" t="str">
        <f>IF(AND(Businesses!D4618="",Businesses!E4618&lt;&gt;""),0,IF(Businesses!D4618="","N/A",IF(ISNUMBER(Businesses!D4618),Businesses!D4618,0)))</f>
        <v>N/A</v>
      </c>
      <c r="D4617" s="32" t="str">
        <f>IF(Businesses!E4618="","N/A",Businesses!E4618)</f>
        <v>N/A</v>
      </c>
      <c r="E4617" s="32" t="str">
        <f>IF(Businesses!F4618="","N/A",Businesses!F4618)</f>
        <v>N/A</v>
      </c>
      <c r="F4617" s="32" t="str">
        <f t="shared" si="144"/>
        <v>N/A</v>
      </c>
      <c r="G4617" s="32" t="str">
        <f>IF(Businesses!G4618="","N/A",Businesses!G4618)</f>
        <v>N/A</v>
      </c>
      <c r="H4617" s="32" t="str">
        <f>IF(Businesses!H4618="","N/A",Businesses!H4618)</f>
        <v>N/A</v>
      </c>
      <c r="I4617" s="32" t="str">
        <f>IF(AND(Businesses!B4618="",Businesses!C4618&lt;&gt;""),0,IF(Businesses!B4618="","N/A",IF(ISNUMBER(Businesses!B4618),Businesses!B4618,0)))</f>
        <v>N/A</v>
      </c>
    </row>
    <row r="4618" spans="2:9">
      <c r="B4618" s="32" t="str">
        <f t="shared" si="145"/>
        <v>N/A</v>
      </c>
      <c r="C4618" s="32" t="str">
        <f>IF(AND(Businesses!D4619="",Businesses!E4619&lt;&gt;""),0,IF(Businesses!D4619="","N/A",IF(ISNUMBER(Businesses!D4619),Businesses!D4619,0)))</f>
        <v>N/A</v>
      </c>
      <c r="D4618" s="32" t="str">
        <f>IF(Businesses!E4619="","N/A",Businesses!E4619)</f>
        <v>N/A</v>
      </c>
      <c r="E4618" s="32" t="str">
        <f>IF(Businesses!F4619="","N/A",Businesses!F4619)</f>
        <v>N/A</v>
      </c>
      <c r="F4618" s="32" t="str">
        <f t="shared" si="144"/>
        <v>N/A</v>
      </c>
      <c r="G4618" s="32" t="str">
        <f>IF(Businesses!G4619="","N/A",Businesses!G4619)</f>
        <v>N/A</v>
      </c>
      <c r="H4618" s="32" t="str">
        <f>IF(Businesses!H4619="","N/A",Businesses!H4619)</f>
        <v>N/A</v>
      </c>
      <c r="I4618" s="32" t="str">
        <f>IF(AND(Businesses!B4619="",Businesses!C4619&lt;&gt;""),0,IF(Businesses!B4619="","N/A",IF(ISNUMBER(Businesses!B4619),Businesses!B4619,0)))</f>
        <v>N/A</v>
      </c>
    </row>
    <row r="4619" spans="2:9">
      <c r="B4619" s="32" t="str">
        <f t="shared" si="145"/>
        <v>N/A</v>
      </c>
      <c r="C4619" s="32" t="str">
        <f>IF(AND(Businesses!D4620="",Businesses!E4620&lt;&gt;""),0,IF(Businesses!D4620="","N/A",IF(ISNUMBER(Businesses!D4620),Businesses!D4620,0)))</f>
        <v>N/A</v>
      </c>
      <c r="D4619" s="32" t="str">
        <f>IF(Businesses!E4620="","N/A",Businesses!E4620)</f>
        <v>N/A</v>
      </c>
      <c r="E4619" s="32" t="str">
        <f>IF(Businesses!F4620="","N/A",Businesses!F4620)</f>
        <v>N/A</v>
      </c>
      <c r="F4619" s="32" t="str">
        <f t="shared" si="144"/>
        <v>N/A</v>
      </c>
      <c r="G4619" s="32" t="str">
        <f>IF(Businesses!G4620="","N/A",Businesses!G4620)</f>
        <v>N/A</v>
      </c>
      <c r="H4619" s="32" t="str">
        <f>IF(Businesses!H4620="","N/A",Businesses!H4620)</f>
        <v>N/A</v>
      </c>
      <c r="I4619" s="32" t="str">
        <f>IF(AND(Businesses!B4620="",Businesses!C4620&lt;&gt;""),0,IF(Businesses!B4620="","N/A",IF(ISNUMBER(Businesses!B4620),Businesses!B4620,0)))</f>
        <v>N/A</v>
      </c>
    </row>
    <row r="4620" spans="2:9">
      <c r="B4620" s="32" t="str">
        <f t="shared" si="145"/>
        <v>N/A</v>
      </c>
      <c r="C4620" s="32" t="str">
        <f>IF(AND(Businesses!D4621="",Businesses!E4621&lt;&gt;""),0,IF(Businesses!D4621="","N/A",IF(ISNUMBER(Businesses!D4621),Businesses!D4621,0)))</f>
        <v>N/A</v>
      </c>
      <c r="D4620" s="32" t="str">
        <f>IF(Businesses!E4621="","N/A",Businesses!E4621)</f>
        <v>N/A</v>
      </c>
      <c r="E4620" s="32" t="str">
        <f>IF(Businesses!F4621="","N/A",Businesses!F4621)</f>
        <v>N/A</v>
      </c>
      <c r="F4620" s="32" t="str">
        <f t="shared" si="144"/>
        <v>N/A</v>
      </c>
      <c r="G4620" s="32" t="str">
        <f>IF(Businesses!G4621="","N/A",Businesses!G4621)</f>
        <v>N/A</v>
      </c>
      <c r="H4620" s="32" t="str">
        <f>IF(Businesses!H4621="","N/A",Businesses!H4621)</f>
        <v>N/A</v>
      </c>
      <c r="I4620" s="32" t="str">
        <f>IF(AND(Businesses!B4621="",Businesses!C4621&lt;&gt;""),0,IF(Businesses!B4621="","N/A",IF(ISNUMBER(Businesses!B4621),Businesses!B4621,0)))</f>
        <v>N/A</v>
      </c>
    </row>
    <row r="4621" spans="2:9">
      <c r="B4621" s="32" t="str">
        <f t="shared" si="145"/>
        <v>N/A</v>
      </c>
      <c r="C4621" s="32" t="str">
        <f>IF(AND(Businesses!D4622="",Businesses!E4622&lt;&gt;""),0,IF(Businesses!D4622="","N/A",IF(ISNUMBER(Businesses!D4622),Businesses!D4622,0)))</f>
        <v>N/A</v>
      </c>
      <c r="D4621" s="32" t="str">
        <f>IF(Businesses!E4622="","N/A",Businesses!E4622)</f>
        <v>N/A</v>
      </c>
      <c r="E4621" s="32" t="str">
        <f>IF(Businesses!F4622="","N/A",Businesses!F4622)</f>
        <v>N/A</v>
      </c>
      <c r="F4621" s="32" t="str">
        <f t="shared" si="144"/>
        <v>N/A</v>
      </c>
      <c r="G4621" s="32" t="str">
        <f>IF(Businesses!G4622="","N/A",Businesses!G4622)</f>
        <v>N/A</v>
      </c>
      <c r="H4621" s="32" t="str">
        <f>IF(Businesses!H4622="","N/A",Businesses!H4622)</f>
        <v>N/A</v>
      </c>
      <c r="I4621" s="32" t="str">
        <f>IF(AND(Businesses!B4622="",Businesses!C4622&lt;&gt;""),0,IF(Businesses!B4622="","N/A",IF(ISNUMBER(Businesses!B4622),Businesses!B4622,0)))</f>
        <v>N/A</v>
      </c>
    </row>
    <row r="4622" spans="2:9">
      <c r="B4622" s="32" t="str">
        <f t="shared" si="145"/>
        <v>N/A</v>
      </c>
      <c r="C4622" s="32" t="str">
        <f>IF(AND(Businesses!D4623="",Businesses!E4623&lt;&gt;""),0,IF(Businesses!D4623="","N/A",IF(ISNUMBER(Businesses!D4623),Businesses!D4623,0)))</f>
        <v>N/A</v>
      </c>
      <c r="D4622" s="32" t="str">
        <f>IF(Businesses!E4623="","N/A",Businesses!E4623)</f>
        <v>N/A</v>
      </c>
      <c r="E4622" s="32" t="str">
        <f>IF(Businesses!F4623="","N/A",Businesses!F4623)</f>
        <v>N/A</v>
      </c>
      <c r="F4622" s="32" t="str">
        <f t="shared" si="144"/>
        <v>N/A</v>
      </c>
      <c r="G4622" s="32" t="str">
        <f>IF(Businesses!G4623="","N/A",Businesses!G4623)</f>
        <v>N/A</v>
      </c>
      <c r="H4622" s="32" t="str">
        <f>IF(Businesses!H4623="","N/A",Businesses!H4623)</f>
        <v>N/A</v>
      </c>
      <c r="I4622" s="32" t="str">
        <f>IF(AND(Businesses!B4623="",Businesses!C4623&lt;&gt;""),0,IF(Businesses!B4623="","N/A",IF(ISNUMBER(Businesses!B4623),Businesses!B4623,0)))</f>
        <v>N/A</v>
      </c>
    </row>
    <row r="4623" spans="2:9">
      <c r="B4623" s="32" t="str">
        <f t="shared" si="145"/>
        <v>N/A</v>
      </c>
      <c r="C4623" s="32" t="str">
        <f>IF(AND(Businesses!D4624="",Businesses!E4624&lt;&gt;""),0,IF(Businesses!D4624="","N/A",IF(ISNUMBER(Businesses!D4624),Businesses!D4624,0)))</f>
        <v>N/A</v>
      </c>
      <c r="D4623" s="32" t="str">
        <f>IF(Businesses!E4624="","N/A",Businesses!E4624)</f>
        <v>N/A</v>
      </c>
      <c r="E4623" s="32" t="str">
        <f>IF(Businesses!F4624="","N/A",Businesses!F4624)</f>
        <v>N/A</v>
      </c>
      <c r="F4623" s="32" t="str">
        <f t="shared" si="144"/>
        <v>N/A</v>
      </c>
      <c r="G4623" s="32" t="str">
        <f>IF(Businesses!G4624="","N/A",Businesses!G4624)</f>
        <v>N/A</v>
      </c>
      <c r="H4623" s="32" t="str">
        <f>IF(Businesses!H4624="","N/A",Businesses!H4624)</f>
        <v>N/A</v>
      </c>
      <c r="I4623" s="32" t="str">
        <f>IF(AND(Businesses!B4624="",Businesses!C4624&lt;&gt;""),0,IF(Businesses!B4624="","N/A",IF(ISNUMBER(Businesses!B4624),Businesses!B4624,0)))</f>
        <v>N/A</v>
      </c>
    </row>
    <row r="4624" spans="2:9">
      <c r="B4624" s="32" t="str">
        <f t="shared" si="145"/>
        <v>N/A</v>
      </c>
      <c r="C4624" s="32" t="str">
        <f>IF(AND(Businesses!D4625="",Businesses!E4625&lt;&gt;""),0,IF(Businesses!D4625="","N/A",IF(ISNUMBER(Businesses!D4625),Businesses!D4625,0)))</f>
        <v>N/A</v>
      </c>
      <c r="D4624" s="32" t="str">
        <f>IF(Businesses!E4625="","N/A",Businesses!E4625)</f>
        <v>N/A</v>
      </c>
      <c r="E4624" s="32" t="str">
        <f>IF(Businesses!F4625="","N/A",Businesses!F4625)</f>
        <v>N/A</v>
      </c>
      <c r="F4624" s="32" t="str">
        <f t="shared" si="144"/>
        <v>N/A</v>
      </c>
      <c r="G4624" s="32" t="str">
        <f>IF(Businesses!G4625="","N/A",Businesses!G4625)</f>
        <v>N/A</v>
      </c>
      <c r="H4624" s="32" t="str">
        <f>IF(Businesses!H4625="","N/A",Businesses!H4625)</f>
        <v>N/A</v>
      </c>
      <c r="I4624" s="32" t="str">
        <f>IF(AND(Businesses!B4625="",Businesses!C4625&lt;&gt;""),0,IF(Businesses!B4625="","N/A",IF(ISNUMBER(Businesses!B4625),Businesses!B4625,0)))</f>
        <v>N/A</v>
      </c>
    </row>
    <row r="4625" spans="2:9">
      <c r="B4625" s="32" t="str">
        <f t="shared" si="145"/>
        <v>N/A</v>
      </c>
      <c r="C4625" s="32" t="str">
        <f>IF(AND(Businesses!D4626="",Businesses!E4626&lt;&gt;""),0,IF(Businesses!D4626="","N/A",IF(ISNUMBER(Businesses!D4626),Businesses!D4626,0)))</f>
        <v>N/A</v>
      </c>
      <c r="D4625" s="32" t="str">
        <f>IF(Businesses!E4626="","N/A",Businesses!E4626)</f>
        <v>N/A</v>
      </c>
      <c r="E4625" s="32" t="str">
        <f>IF(Businesses!F4626="","N/A",Businesses!F4626)</f>
        <v>N/A</v>
      </c>
      <c r="F4625" s="32" t="str">
        <f t="shared" si="144"/>
        <v>N/A</v>
      </c>
      <c r="G4625" s="32" t="str">
        <f>IF(Businesses!G4626="","N/A",Businesses!G4626)</f>
        <v>N/A</v>
      </c>
      <c r="H4625" s="32" t="str">
        <f>IF(Businesses!H4626="","N/A",Businesses!H4626)</f>
        <v>N/A</v>
      </c>
      <c r="I4625" s="32" t="str">
        <f>IF(AND(Businesses!B4626="",Businesses!C4626&lt;&gt;""),0,IF(Businesses!B4626="","N/A",IF(ISNUMBER(Businesses!B4626),Businesses!B4626,0)))</f>
        <v>N/A</v>
      </c>
    </row>
    <row r="4626" spans="2:9">
      <c r="B4626" s="32" t="str">
        <f t="shared" si="145"/>
        <v>N/A</v>
      </c>
      <c r="C4626" s="32" t="str">
        <f>IF(AND(Businesses!D4627="",Businesses!E4627&lt;&gt;""),0,IF(Businesses!D4627="","N/A",IF(ISNUMBER(Businesses!D4627),Businesses!D4627,0)))</f>
        <v>N/A</v>
      </c>
      <c r="D4626" s="32" t="str">
        <f>IF(Businesses!E4627="","N/A",Businesses!E4627)</f>
        <v>N/A</v>
      </c>
      <c r="E4626" s="32" t="str">
        <f>IF(Businesses!F4627="","N/A",Businesses!F4627)</f>
        <v>N/A</v>
      </c>
      <c r="F4626" s="32" t="str">
        <f t="shared" si="144"/>
        <v>N/A</v>
      </c>
      <c r="G4626" s="32" t="str">
        <f>IF(Businesses!G4627="","N/A",Businesses!G4627)</f>
        <v>N/A</v>
      </c>
      <c r="H4626" s="32" t="str">
        <f>IF(Businesses!H4627="","N/A",Businesses!H4627)</f>
        <v>N/A</v>
      </c>
      <c r="I4626" s="32" t="str">
        <f>IF(AND(Businesses!B4627="",Businesses!C4627&lt;&gt;""),0,IF(Businesses!B4627="","N/A",IF(ISNUMBER(Businesses!B4627),Businesses!B4627,0)))</f>
        <v>N/A</v>
      </c>
    </row>
    <row r="4627" spans="2:9">
      <c r="B4627" s="32" t="str">
        <f t="shared" si="145"/>
        <v>N/A</v>
      </c>
      <c r="C4627" s="32" t="str">
        <f>IF(AND(Businesses!D4628="",Businesses!E4628&lt;&gt;""),0,IF(Businesses!D4628="","N/A",IF(ISNUMBER(Businesses!D4628),Businesses!D4628,0)))</f>
        <v>N/A</v>
      </c>
      <c r="D4627" s="32" t="str">
        <f>IF(Businesses!E4628="","N/A",Businesses!E4628)</f>
        <v>N/A</v>
      </c>
      <c r="E4627" s="32" t="str">
        <f>IF(Businesses!F4628="","N/A",Businesses!F4628)</f>
        <v>N/A</v>
      </c>
      <c r="F4627" s="32" t="str">
        <f t="shared" si="144"/>
        <v>N/A</v>
      </c>
      <c r="G4627" s="32" t="str">
        <f>IF(Businesses!G4628="","N/A",Businesses!G4628)</f>
        <v>N/A</v>
      </c>
      <c r="H4627" s="32" t="str">
        <f>IF(Businesses!H4628="","N/A",Businesses!H4628)</f>
        <v>N/A</v>
      </c>
      <c r="I4627" s="32" t="str">
        <f>IF(AND(Businesses!B4628="",Businesses!C4628&lt;&gt;""),0,IF(Businesses!B4628="","N/A",IF(ISNUMBER(Businesses!B4628),Businesses!B4628,0)))</f>
        <v>N/A</v>
      </c>
    </row>
    <row r="4628" spans="2:9">
      <c r="B4628" s="32" t="str">
        <f t="shared" si="145"/>
        <v>N/A</v>
      </c>
      <c r="C4628" s="32" t="str">
        <f>IF(AND(Businesses!D4629="",Businesses!E4629&lt;&gt;""),0,IF(Businesses!D4629="","N/A",IF(ISNUMBER(Businesses!D4629),Businesses!D4629,0)))</f>
        <v>N/A</v>
      </c>
      <c r="D4628" s="32" t="str">
        <f>IF(Businesses!E4629="","N/A",Businesses!E4629)</f>
        <v>N/A</v>
      </c>
      <c r="E4628" s="32" t="str">
        <f>IF(Businesses!F4629="","N/A",Businesses!F4629)</f>
        <v>N/A</v>
      </c>
      <c r="F4628" s="32" t="str">
        <f t="shared" si="144"/>
        <v>N/A</v>
      </c>
      <c r="G4628" s="32" t="str">
        <f>IF(Businesses!G4629="","N/A",Businesses!G4629)</f>
        <v>N/A</v>
      </c>
      <c r="H4628" s="32" t="str">
        <f>IF(Businesses!H4629="","N/A",Businesses!H4629)</f>
        <v>N/A</v>
      </c>
      <c r="I4628" s="32" t="str">
        <f>IF(AND(Businesses!B4629="",Businesses!C4629&lt;&gt;""),0,IF(Businesses!B4629="","N/A",IF(ISNUMBER(Businesses!B4629),Businesses!B4629,0)))</f>
        <v>N/A</v>
      </c>
    </row>
    <row r="4629" spans="2:9">
      <c r="B4629" s="32" t="str">
        <f t="shared" si="145"/>
        <v>N/A</v>
      </c>
      <c r="C4629" s="32" t="str">
        <f>IF(AND(Businesses!D4630="",Businesses!E4630&lt;&gt;""),0,IF(Businesses!D4630="","N/A",IF(ISNUMBER(Businesses!D4630),Businesses!D4630,0)))</f>
        <v>N/A</v>
      </c>
      <c r="D4629" s="32" t="str">
        <f>IF(Businesses!E4630="","N/A",Businesses!E4630)</f>
        <v>N/A</v>
      </c>
      <c r="E4629" s="32" t="str">
        <f>IF(Businesses!F4630="","N/A",Businesses!F4630)</f>
        <v>N/A</v>
      </c>
      <c r="F4629" s="32" t="str">
        <f t="shared" si="144"/>
        <v>N/A</v>
      </c>
      <c r="G4629" s="32" t="str">
        <f>IF(Businesses!G4630="","N/A",Businesses!G4630)</f>
        <v>N/A</v>
      </c>
      <c r="H4629" s="32" t="str">
        <f>IF(Businesses!H4630="","N/A",Businesses!H4630)</f>
        <v>N/A</v>
      </c>
      <c r="I4629" s="32" t="str">
        <f>IF(AND(Businesses!B4630="",Businesses!C4630&lt;&gt;""),0,IF(Businesses!B4630="","N/A",IF(ISNUMBER(Businesses!B4630),Businesses!B4630,0)))</f>
        <v>N/A</v>
      </c>
    </row>
    <row r="4630" spans="2:9">
      <c r="B4630" s="32" t="str">
        <f t="shared" si="145"/>
        <v>N/A</v>
      </c>
      <c r="C4630" s="32" t="str">
        <f>IF(AND(Businesses!D4631="",Businesses!E4631&lt;&gt;""),0,IF(Businesses!D4631="","N/A",IF(ISNUMBER(Businesses!D4631),Businesses!D4631,0)))</f>
        <v>N/A</v>
      </c>
      <c r="D4630" s="32" t="str">
        <f>IF(Businesses!E4631="","N/A",Businesses!E4631)</f>
        <v>N/A</v>
      </c>
      <c r="E4630" s="32" t="str">
        <f>IF(Businesses!F4631="","N/A",Businesses!F4631)</f>
        <v>N/A</v>
      </c>
      <c r="F4630" s="32" t="str">
        <f t="shared" si="144"/>
        <v>N/A</v>
      </c>
      <c r="G4630" s="32" t="str">
        <f>IF(Businesses!G4631="","N/A",Businesses!G4631)</f>
        <v>N/A</v>
      </c>
      <c r="H4630" s="32" t="str">
        <f>IF(Businesses!H4631="","N/A",Businesses!H4631)</f>
        <v>N/A</v>
      </c>
      <c r="I4630" s="32" t="str">
        <f>IF(AND(Businesses!B4631="",Businesses!C4631&lt;&gt;""),0,IF(Businesses!B4631="","N/A",IF(ISNUMBER(Businesses!B4631),Businesses!B4631,0)))</f>
        <v>N/A</v>
      </c>
    </row>
    <row r="4631" spans="2:9">
      <c r="B4631" s="32" t="str">
        <f t="shared" si="145"/>
        <v>N/A</v>
      </c>
      <c r="C4631" s="32" t="str">
        <f>IF(AND(Businesses!D4632="",Businesses!E4632&lt;&gt;""),0,IF(Businesses!D4632="","N/A",IF(ISNUMBER(Businesses!D4632),Businesses!D4632,0)))</f>
        <v>N/A</v>
      </c>
      <c r="D4631" s="32" t="str">
        <f>IF(Businesses!E4632="","N/A",Businesses!E4632)</f>
        <v>N/A</v>
      </c>
      <c r="E4631" s="32" t="str">
        <f>IF(Businesses!F4632="","N/A",Businesses!F4632)</f>
        <v>N/A</v>
      </c>
      <c r="F4631" s="32" t="str">
        <f t="shared" si="144"/>
        <v>N/A</v>
      </c>
      <c r="G4631" s="32" t="str">
        <f>IF(Businesses!G4632="","N/A",Businesses!G4632)</f>
        <v>N/A</v>
      </c>
      <c r="H4631" s="32" t="str">
        <f>IF(Businesses!H4632="","N/A",Businesses!H4632)</f>
        <v>N/A</v>
      </c>
      <c r="I4631" s="32" t="str">
        <f>IF(AND(Businesses!B4632="",Businesses!C4632&lt;&gt;""),0,IF(Businesses!B4632="","N/A",IF(ISNUMBER(Businesses!B4632),Businesses!B4632,0)))</f>
        <v>N/A</v>
      </c>
    </row>
    <row r="4632" spans="2:9">
      <c r="B4632" s="32" t="str">
        <f t="shared" si="145"/>
        <v>N/A</v>
      </c>
      <c r="C4632" s="32" t="str">
        <f>IF(AND(Businesses!D4633="",Businesses!E4633&lt;&gt;""),0,IF(Businesses!D4633="","N/A",IF(ISNUMBER(Businesses!D4633),Businesses!D4633,0)))</f>
        <v>N/A</v>
      </c>
      <c r="D4632" s="32" t="str">
        <f>IF(Businesses!E4633="","N/A",Businesses!E4633)</f>
        <v>N/A</v>
      </c>
      <c r="E4632" s="32" t="str">
        <f>IF(Businesses!F4633="","N/A",Businesses!F4633)</f>
        <v>N/A</v>
      </c>
      <c r="F4632" s="32" t="str">
        <f t="shared" si="144"/>
        <v>N/A</v>
      </c>
      <c r="G4632" s="32" t="str">
        <f>IF(Businesses!G4633="","N/A",Businesses!G4633)</f>
        <v>N/A</v>
      </c>
      <c r="H4632" s="32" t="str">
        <f>IF(Businesses!H4633="","N/A",Businesses!H4633)</f>
        <v>N/A</v>
      </c>
      <c r="I4632" s="32" t="str">
        <f>IF(AND(Businesses!B4633="",Businesses!C4633&lt;&gt;""),0,IF(Businesses!B4633="","N/A",IF(ISNUMBER(Businesses!B4633),Businesses!B4633,0)))</f>
        <v>N/A</v>
      </c>
    </row>
    <row r="4633" spans="2:9">
      <c r="B4633" s="32" t="str">
        <f t="shared" si="145"/>
        <v>N/A</v>
      </c>
      <c r="C4633" s="32" t="str">
        <f>IF(AND(Businesses!D4634="",Businesses!E4634&lt;&gt;""),0,IF(Businesses!D4634="","N/A",IF(ISNUMBER(Businesses!D4634),Businesses!D4634,0)))</f>
        <v>N/A</v>
      </c>
      <c r="D4633" s="32" t="str">
        <f>IF(Businesses!E4634="","N/A",Businesses!E4634)</f>
        <v>N/A</v>
      </c>
      <c r="E4633" s="32" t="str">
        <f>IF(Businesses!F4634="","N/A",Businesses!F4634)</f>
        <v>N/A</v>
      </c>
      <c r="F4633" s="32" t="str">
        <f t="shared" si="144"/>
        <v>N/A</v>
      </c>
      <c r="G4633" s="32" t="str">
        <f>IF(Businesses!G4634="","N/A",Businesses!G4634)</f>
        <v>N/A</v>
      </c>
      <c r="H4633" s="32" t="str">
        <f>IF(Businesses!H4634="","N/A",Businesses!H4634)</f>
        <v>N/A</v>
      </c>
      <c r="I4633" s="32" t="str">
        <f>IF(AND(Businesses!B4634="",Businesses!C4634&lt;&gt;""),0,IF(Businesses!B4634="","N/A",IF(ISNUMBER(Businesses!B4634),Businesses!B4634,0)))</f>
        <v>N/A</v>
      </c>
    </row>
    <row r="4634" spans="2:9">
      <c r="B4634" s="32" t="str">
        <f t="shared" si="145"/>
        <v>N/A</v>
      </c>
      <c r="C4634" s="32" t="str">
        <f>IF(AND(Businesses!D4635="",Businesses!E4635&lt;&gt;""),0,IF(Businesses!D4635="","N/A",IF(ISNUMBER(Businesses!D4635),Businesses!D4635,0)))</f>
        <v>N/A</v>
      </c>
      <c r="D4634" s="32" t="str">
        <f>IF(Businesses!E4635="","N/A",Businesses!E4635)</f>
        <v>N/A</v>
      </c>
      <c r="E4634" s="32" t="str">
        <f>IF(Businesses!F4635="","N/A",Businesses!F4635)</f>
        <v>N/A</v>
      </c>
      <c r="F4634" s="32" t="str">
        <f t="shared" si="144"/>
        <v>N/A</v>
      </c>
      <c r="G4634" s="32" t="str">
        <f>IF(Businesses!G4635="","N/A",Businesses!G4635)</f>
        <v>N/A</v>
      </c>
      <c r="H4634" s="32" t="str">
        <f>IF(Businesses!H4635="","N/A",Businesses!H4635)</f>
        <v>N/A</v>
      </c>
      <c r="I4634" s="32" t="str">
        <f>IF(AND(Businesses!B4635="",Businesses!C4635&lt;&gt;""),0,IF(Businesses!B4635="","N/A",IF(ISNUMBER(Businesses!B4635),Businesses!B4635,0)))</f>
        <v>N/A</v>
      </c>
    </row>
    <row r="4635" spans="2:9">
      <c r="B4635" s="32" t="str">
        <f t="shared" si="145"/>
        <v>N/A</v>
      </c>
      <c r="C4635" s="32" t="str">
        <f>IF(AND(Businesses!D4636="",Businesses!E4636&lt;&gt;""),0,IF(Businesses!D4636="","N/A",IF(ISNUMBER(Businesses!D4636),Businesses!D4636,0)))</f>
        <v>N/A</v>
      </c>
      <c r="D4635" s="32" t="str">
        <f>IF(Businesses!E4636="","N/A",Businesses!E4636)</f>
        <v>N/A</v>
      </c>
      <c r="E4635" s="32" t="str">
        <f>IF(Businesses!F4636="","N/A",Businesses!F4636)</f>
        <v>N/A</v>
      </c>
      <c r="F4635" s="32" t="str">
        <f t="shared" si="144"/>
        <v>N/A</v>
      </c>
      <c r="G4635" s="32" t="str">
        <f>IF(Businesses!G4636="","N/A",Businesses!G4636)</f>
        <v>N/A</v>
      </c>
      <c r="H4635" s="32" t="str">
        <f>IF(Businesses!H4636="","N/A",Businesses!H4636)</f>
        <v>N/A</v>
      </c>
      <c r="I4635" s="32" t="str">
        <f>IF(AND(Businesses!B4636="",Businesses!C4636&lt;&gt;""),0,IF(Businesses!B4636="","N/A",IF(ISNUMBER(Businesses!B4636),Businesses!B4636,0)))</f>
        <v>N/A</v>
      </c>
    </row>
    <row r="4636" spans="2:9">
      <c r="B4636" s="32" t="str">
        <f t="shared" si="145"/>
        <v>N/A</v>
      </c>
      <c r="C4636" s="32" t="str">
        <f>IF(AND(Businesses!D4637="",Businesses!E4637&lt;&gt;""),0,IF(Businesses!D4637="","N/A",IF(ISNUMBER(Businesses!D4637),Businesses!D4637,0)))</f>
        <v>N/A</v>
      </c>
      <c r="D4636" s="32" t="str">
        <f>IF(Businesses!E4637="","N/A",Businesses!E4637)</f>
        <v>N/A</v>
      </c>
      <c r="E4636" s="32" t="str">
        <f>IF(Businesses!F4637="","N/A",Businesses!F4637)</f>
        <v>N/A</v>
      </c>
      <c r="F4636" s="32" t="str">
        <f t="shared" si="144"/>
        <v>N/A</v>
      </c>
      <c r="G4636" s="32" t="str">
        <f>IF(Businesses!G4637="","N/A",Businesses!G4637)</f>
        <v>N/A</v>
      </c>
      <c r="H4636" s="32" t="str">
        <f>IF(Businesses!H4637="","N/A",Businesses!H4637)</f>
        <v>N/A</v>
      </c>
      <c r="I4636" s="32" t="str">
        <f>IF(AND(Businesses!B4637="",Businesses!C4637&lt;&gt;""),0,IF(Businesses!B4637="","N/A",IF(ISNUMBER(Businesses!B4637),Businesses!B4637,0)))</f>
        <v>N/A</v>
      </c>
    </row>
    <row r="4637" spans="2:9">
      <c r="B4637" s="32" t="str">
        <f t="shared" si="145"/>
        <v>N/A</v>
      </c>
      <c r="C4637" s="32" t="str">
        <f>IF(AND(Businesses!D4638="",Businesses!E4638&lt;&gt;""),0,IF(Businesses!D4638="","N/A",IF(ISNUMBER(Businesses!D4638),Businesses!D4638,0)))</f>
        <v>N/A</v>
      </c>
      <c r="D4637" s="32" t="str">
        <f>IF(Businesses!E4638="","N/A",Businesses!E4638)</f>
        <v>N/A</v>
      </c>
      <c r="E4637" s="32" t="str">
        <f>IF(Businesses!F4638="","N/A",Businesses!F4638)</f>
        <v>N/A</v>
      </c>
      <c r="F4637" s="32" t="str">
        <f t="shared" si="144"/>
        <v>N/A</v>
      </c>
      <c r="G4637" s="32" t="str">
        <f>IF(Businesses!G4638="","N/A",Businesses!G4638)</f>
        <v>N/A</v>
      </c>
      <c r="H4637" s="32" t="str">
        <f>IF(Businesses!H4638="","N/A",Businesses!H4638)</f>
        <v>N/A</v>
      </c>
      <c r="I4637" s="32" t="str">
        <f>IF(AND(Businesses!B4638="",Businesses!C4638&lt;&gt;""),0,IF(Businesses!B4638="","N/A",IF(ISNUMBER(Businesses!B4638),Businesses!B4638,0)))</f>
        <v>N/A</v>
      </c>
    </row>
    <row r="4638" spans="2:9">
      <c r="B4638" s="32" t="str">
        <f t="shared" si="145"/>
        <v>N/A</v>
      </c>
      <c r="C4638" s="32" t="str">
        <f>IF(AND(Businesses!D4639="",Businesses!E4639&lt;&gt;""),0,IF(Businesses!D4639="","N/A",IF(ISNUMBER(Businesses!D4639),Businesses!D4639,0)))</f>
        <v>N/A</v>
      </c>
      <c r="D4638" s="32" t="str">
        <f>IF(Businesses!E4639="","N/A",Businesses!E4639)</f>
        <v>N/A</v>
      </c>
      <c r="E4638" s="32" t="str">
        <f>IF(Businesses!F4639="","N/A",Businesses!F4639)</f>
        <v>N/A</v>
      </c>
      <c r="F4638" s="32" t="str">
        <f t="shared" si="144"/>
        <v>N/A</v>
      </c>
      <c r="G4638" s="32" t="str">
        <f>IF(Businesses!G4639="","N/A",Businesses!G4639)</f>
        <v>N/A</v>
      </c>
      <c r="H4638" s="32" t="str">
        <f>IF(Businesses!H4639="","N/A",Businesses!H4639)</f>
        <v>N/A</v>
      </c>
      <c r="I4638" s="32" t="str">
        <f>IF(AND(Businesses!B4639="",Businesses!C4639&lt;&gt;""),0,IF(Businesses!B4639="","N/A",IF(ISNUMBER(Businesses!B4639),Businesses!B4639,0)))</f>
        <v>N/A</v>
      </c>
    </row>
    <row r="4639" spans="2:9">
      <c r="B4639" s="32" t="str">
        <f t="shared" si="145"/>
        <v>N/A</v>
      </c>
      <c r="C4639" s="32" t="str">
        <f>IF(AND(Businesses!D4640="",Businesses!E4640&lt;&gt;""),0,IF(Businesses!D4640="","N/A",IF(ISNUMBER(Businesses!D4640),Businesses!D4640,0)))</f>
        <v>N/A</v>
      </c>
      <c r="D4639" s="32" t="str">
        <f>IF(Businesses!E4640="","N/A",Businesses!E4640)</f>
        <v>N/A</v>
      </c>
      <c r="E4639" s="32" t="str">
        <f>IF(Businesses!F4640="","N/A",Businesses!F4640)</f>
        <v>N/A</v>
      </c>
      <c r="F4639" s="32" t="str">
        <f t="shared" si="144"/>
        <v>N/A</v>
      </c>
      <c r="G4639" s="32" t="str">
        <f>IF(Businesses!G4640="","N/A",Businesses!G4640)</f>
        <v>N/A</v>
      </c>
      <c r="H4639" s="32" t="str">
        <f>IF(Businesses!H4640="","N/A",Businesses!H4640)</f>
        <v>N/A</v>
      </c>
      <c r="I4639" s="32" t="str">
        <f>IF(AND(Businesses!B4640="",Businesses!C4640&lt;&gt;""),0,IF(Businesses!B4640="","N/A",IF(ISNUMBER(Businesses!B4640),Businesses!B4640,0)))</f>
        <v>N/A</v>
      </c>
    </row>
    <row r="4640" spans="2:9">
      <c r="B4640" s="32" t="str">
        <f t="shared" si="145"/>
        <v>N/A</v>
      </c>
      <c r="C4640" s="32" t="str">
        <f>IF(AND(Businesses!D4641="",Businesses!E4641&lt;&gt;""),0,IF(Businesses!D4641="","N/A",IF(ISNUMBER(Businesses!D4641),Businesses!D4641,0)))</f>
        <v>N/A</v>
      </c>
      <c r="D4640" s="32" t="str">
        <f>IF(Businesses!E4641="","N/A",Businesses!E4641)</f>
        <v>N/A</v>
      </c>
      <c r="E4640" s="32" t="str">
        <f>IF(Businesses!F4641="","N/A",Businesses!F4641)</f>
        <v>N/A</v>
      </c>
      <c r="F4640" s="32" t="str">
        <f t="shared" si="144"/>
        <v>N/A</v>
      </c>
      <c r="G4640" s="32" t="str">
        <f>IF(Businesses!G4641="","N/A",Businesses!G4641)</f>
        <v>N/A</v>
      </c>
      <c r="H4640" s="32" t="str">
        <f>IF(Businesses!H4641="","N/A",Businesses!H4641)</f>
        <v>N/A</v>
      </c>
      <c r="I4640" s="32" t="str">
        <f>IF(AND(Businesses!B4641="",Businesses!C4641&lt;&gt;""),0,IF(Businesses!B4641="","N/A",IF(ISNUMBER(Businesses!B4641),Businesses!B4641,0)))</f>
        <v>N/A</v>
      </c>
    </row>
    <row r="4641" spans="2:9">
      <c r="B4641" s="32" t="str">
        <f t="shared" si="145"/>
        <v>N/A</v>
      </c>
      <c r="C4641" s="32" t="str">
        <f>IF(AND(Businesses!D4642="",Businesses!E4642&lt;&gt;""),0,IF(Businesses!D4642="","N/A",IF(ISNUMBER(Businesses!D4642),Businesses!D4642,0)))</f>
        <v>N/A</v>
      </c>
      <c r="D4641" s="32" t="str">
        <f>IF(Businesses!E4642="","N/A",Businesses!E4642)</f>
        <v>N/A</v>
      </c>
      <c r="E4641" s="32" t="str">
        <f>IF(Businesses!F4642="","N/A",Businesses!F4642)</f>
        <v>N/A</v>
      </c>
      <c r="F4641" s="32" t="str">
        <f t="shared" si="144"/>
        <v>N/A</v>
      </c>
      <c r="G4641" s="32" t="str">
        <f>IF(Businesses!G4642="","N/A",Businesses!G4642)</f>
        <v>N/A</v>
      </c>
      <c r="H4641" s="32" t="str">
        <f>IF(Businesses!H4642="","N/A",Businesses!H4642)</f>
        <v>N/A</v>
      </c>
      <c r="I4641" s="32" t="str">
        <f>IF(AND(Businesses!B4642="",Businesses!C4642&lt;&gt;""),0,IF(Businesses!B4642="","N/A",IF(ISNUMBER(Businesses!B4642),Businesses!B4642,0)))</f>
        <v>N/A</v>
      </c>
    </row>
    <row r="4642" spans="2:9">
      <c r="B4642" s="32" t="str">
        <f t="shared" si="145"/>
        <v>N/A</v>
      </c>
      <c r="C4642" s="32" t="str">
        <f>IF(AND(Businesses!D4643="",Businesses!E4643&lt;&gt;""),0,IF(Businesses!D4643="","N/A",IF(ISNUMBER(Businesses!D4643),Businesses!D4643,0)))</f>
        <v>N/A</v>
      </c>
      <c r="D4642" s="32" t="str">
        <f>IF(Businesses!E4643="","N/A",Businesses!E4643)</f>
        <v>N/A</v>
      </c>
      <c r="E4642" s="32" t="str">
        <f>IF(Businesses!F4643="","N/A",Businesses!F4643)</f>
        <v>N/A</v>
      </c>
      <c r="F4642" s="32" t="str">
        <f t="shared" si="144"/>
        <v>N/A</v>
      </c>
      <c r="G4642" s="32" t="str">
        <f>IF(Businesses!G4643="","N/A",Businesses!G4643)</f>
        <v>N/A</v>
      </c>
      <c r="H4642" s="32" t="str">
        <f>IF(Businesses!H4643="","N/A",Businesses!H4643)</f>
        <v>N/A</v>
      </c>
      <c r="I4642" s="32" t="str">
        <f>IF(AND(Businesses!B4643="",Businesses!C4643&lt;&gt;""),0,IF(Businesses!B4643="","N/A",IF(ISNUMBER(Businesses!B4643),Businesses!B4643,0)))</f>
        <v>N/A</v>
      </c>
    </row>
    <row r="4643" spans="2:9">
      <c r="B4643" s="32" t="str">
        <f t="shared" si="145"/>
        <v>N/A</v>
      </c>
      <c r="C4643" s="32" t="str">
        <f>IF(AND(Businesses!D4644="",Businesses!E4644&lt;&gt;""),0,IF(Businesses!D4644="","N/A",IF(ISNUMBER(Businesses!D4644),Businesses!D4644,0)))</f>
        <v>N/A</v>
      </c>
      <c r="D4643" s="32" t="str">
        <f>IF(Businesses!E4644="","N/A",Businesses!E4644)</f>
        <v>N/A</v>
      </c>
      <c r="E4643" s="32" t="str">
        <f>IF(Businesses!F4644="","N/A",Businesses!F4644)</f>
        <v>N/A</v>
      </c>
      <c r="F4643" s="32" t="str">
        <f t="shared" si="144"/>
        <v>N/A</v>
      </c>
      <c r="G4643" s="32" t="str">
        <f>IF(Businesses!G4644="","N/A",Businesses!G4644)</f>
        <v>N/A</v>
      </c>
      <c r="H4643" s="32" t="str">
        <f>IF(Businesses!H4644="","N/A",Businesses!H4644)</f>
        <v>N/A</v>
      </c>
      <c r="I4643" s="32" t="str">
        <f>IF(AND(Businesses!B4644="",Businesses!C4644&lt;&gt;""),0,IF(Businesses!B4644="","N/A",IF(ISNUMBER(Businesses!B4644),Businesses!B4644,0)))</f>
        <v>N/A</v>
      </c>
    </row>
    <row r="4644" spans="2:9">
      <c r="B4644" s="32" t="str">
        <f t="shared" si="145"/>
        <v>N/A</v>
      </c>
      <c r="C4644" s="32" t="str">
        <f>IF(AND(Businesses!D4645="",Businesses!E4645&lt;&gt;""),0,IF(Businesses!D4645="","N/A",IF(ISNUMBER(Businesses!D4645),Businesses!D4645,0)))</f>
        <v>N/A</v>
      </c>
      <c r="D4644" s="32" t="str">
        <f>IF(Businesses!E4645="","N/A",Businesses!E4645)</f>
        <v>N/A</v>
      </c>
      <c r="E4644" s="32" t="str">
        <f>IF(Businesses!F4645="","N/A",Businesses!F4645)</f>
        <v>N/A</v>
      </c>
      <c r="F4644" s="32" t="str">
        <f t="shared" si="144"/>
        <v>N/A</v>
      </c>
      <c r="G4644" s="32" t="str">
        <f>IF(Businesses!G4645="","N/A",Businesses!G4645)</f>
        <v>N/A</v>
      </c>
      <c r="H4644" s="32" t="str">
        <f>IF(Businesses!H4645="","N/A",Businesses!H4645)</f>
        <v>N/A</v>
      </c>
      <c r="I4644" s="32" t="str">
        <f>IF(AND(Businesses!B4645="",Businesses!C4645&lt;&gt;""),0,IF(Businesses!B4645="","N/A",IF(ISNUMBER(Businesses!B4645),Businesses!B4645,0)))</f>
        <v>N/A</v>
      </c>
    </row>
    <row r="4645" spans="2:9">
      <c r="B4645" s="32" t="str">
        <f t="shared" si="145"/>
        <v>N/A</v>
      </c>
      <c r="C4645" s="32" t="str">
        <f>IF(AND(Businesses!D4646="",Businesses!E4646&lt;&gt;""),0,IF(Businesses!D4646="","N/A",IF(ISNUMBER(Businesses!D4646),Businesses!D4646,0)))</f>
        <v>N/A</v>
      </c>
      <c r="D4645" s="32" t="str">
        <f>IF(Businesses!E4646="","N/A",Businesses!E4646)</f>
        <v>N/A</v>
      </c>
      <c r="E4645" s="32" t="str">
        <f>IF(Businesses!F4646="","N/A",Businesses!F4646)</f>
        <v>N/A</v>
      </c>
      <c r="F4645" s="32" t="str">
        <f t="shared" si="144"/>
        <v>N/A</v>
      </c>
      <c r="G4645" s="32" t="str">
        <f>IF(Businesses!G4646="","N/A",Businesses!G4646)</f>
        <v>N/A</v>
      </c>
      <c r="H4645" s="32" t="str">
        <f>IF(Businesses!H4646="","N/A",Businesses!H4646)</f>
        <v>N/A</v>
      </c>
      <c r="I4645" s="32" t="str">
        <f>IF(AND(Businesses!B4646="",Businesses!C4646&lt;&gt;""),0,IF(Businesses!B4646="","N/A",IF(ISNUMBER(Businesses!B4646),Businesses!B4646,0)))</f>
        <v>N/A</v>
      </c>
    </row>
    <row r="4646" spans="2:9">
      <c r="B4646" s="32" t="str">
        <f t="shared" si="145"/>
        <v>N/A</v>
      </c>
      <c r="C4646" s="32" t="str">
        <f>IF(AND(Businesses!D4647="",Businesses!E4647&lt;&gt;""),0,IF(Businesses!D4647="","N/A",IF(ISNUMBER(Businesses!D4647),Businesses!D4647,0)))</f>
        <v>N/A</v>
      </c>
      <c r="D4646" s="32" t="str">
        <f>IF(Businesses!E4647="","N/A",Businesses!E4647)</f>
        <v>N/A</v>
      </c>
      <c r="E4646" s="32" t="str">
        <f>IF(Businesses!F4647="","N/A",Businesses!F4647)</f>
        <v>N/A</v>
      </c>
      <c r="F4646" s="32" t="str">
        <f t="shared" si="144"/>
        <v>N/A</v>
      </c>
      <c r="G4646" s="32" t="str">
        <f>IF(Businesses!G4647="","N/A",Businesses!G4647)</f>
        <v>N/A</v>
      </c>
      <c r="H4646" s="32" t="str">
        <f>IF(Businesses!H4647="","N/A",Businesses!H4647)</f>
        <v>N/A</v>
      </c>
      <c r="I4646" s="32" t="str">
        <f>IF(AND(Businesses!B4647="",Businesses!C4647&lt;&gt;""),0,IF(Businesses!B4647="","N/A",IF(ISNUMBER(Businesses!B4647),Businesses!B4647,0)))</f>
        <v>N/A</v>
      </c>
    </row>
    <row r="4647" spans="2:9">
      <c r="B4647" s="32" t="str">
        <f t="shared" si="145"/>
        <v>N/A</v>
      </c>
      <c r="C4647" s="32" t="str">
        <f>IF(AND(Businesses!D4648="",Businesses!E4648&lt;&gt;""),0,IF(Businesses!D4648="","N/A",IF(ISNUMBER(Businesses!D4648),Businesses!D4648,0)))</f>
        <v>N/A</v>
      </c>
      <c r="D4647" s="32" t="str">
        <f>IF(Businesses!E4648="","N/A",Businesses!E4648)</f>
        <v>N/A</v>
      </c>
      <c r="E4647" s="32" t="str">
        <f>IF(Businesses!F4648="","N/A",Businesses!F4648)</f>
        <v>N/A</v>
      </c>
      <c r="F4647" s="32" t="str">
        <f t="shared" si="144"/>
        <v>N/A</v>
      </c>
      <c r="G4647" s="32" t="str">
        <f>IF(Businesses!G4648="","N/A",Businesses!G4648)</f>
        <v>N/A</v>
      </c>
      <c r="H4647" s="32" t="str">
        <f>IF(Businesses!H4648="","N/A",Businesses!H4648)</f>
        <v>N/A</v>
      </c>
      <c r="I4647" s="32" t="str">
        <f>IF(AND(Businesses!B4648="",Businesses!C4648&lt;&gt;""),0,IF(Businesses!B4648="","N/A",IF(ISNUMBER(Businesses!B4648),Businesses!B4648,0)))</f>
        <v>N/A</v>
      </c>
    </row>
    <row r="4648" spans="2:9">
      <c r="B4648" s="32" t="str">
        <f t="shared" si="145"/>
        <v>N/A</v>
      </c>
      <c r="C4648" s="32" t="str">
        <f>IF(AND(Businesses!D4649="",Businesses!E4649&lt;&gt;""),0,IF(Businesses!D4649="","N/A",IF(ISNUMBER(Businesses!D4649),Businesses!D4649,0)))</f>
        <v>N/A</v>
      </c>
      <c r="D4648" s="32" t="str">
        <f>IF(Businesses!E4649="","N/A",Businesses!E4649)</f>
        <v>N/A</v>
      </c>
      <c r="E4648" s="32" t="str">
        <f>IF(Businesses!F4649="","N/A",Businesses!F4649)</f>
        <v>N/A</v>
      </c>
      <c r="F4648" s="32" t="str">
        <f t="shared" si="144"/>
        <v>N/A</v>
      </c>
      <c r="G4648" s="32" t="str">
        <f>IF(Businesses!G4649="","N/A",Businesses!G4649)</f>
        <v>N/A</v>
      </c>
      <c r="H4648" s="32" t="str">
        <f>IF(Businesses!H4649="","N/A",Businesses!H4649)</f>
        <v>N/A</v>
      </c>
      <c r="I4648" s="32" t="str">
        <f>IF(AND(Businesses!B4649="",Businesses!C4649&lt;&gt;""),0,IF(Businesses!B4649="","N/A",IF(ISNUMBER(Businesses!B4649),Businesses!B4649,0)))</f>
        <v>N/A</v>
      </c>
    </row>
    <row r="4649" spans="2:9">
      <c r="B4649" s="32" t="str">
        <f t="shared" si="145"/>
        <v>N/A</v>
      </c>
      <c r="C4649" s="32" t="str">
        <f>IF(AND(Businesses!D4650="",Businesses!E4650&lt;&gt;""),0,IF(Businesses!D4650="","N/A",IF(ISNUMBER(Businesses!D4650),Businesses!D4650,0)))</f>
        <v>N/A</v>
      </c>
      <c r="D4649" s="32" t="str">
        <f>IF(Businesses!E4650="","N/A",Businesses!E4650)</f>
        <v>N/A</v>
      </c>
      <c r="E4649" s="32" t="str">
        <f>IF(Businesses!F4650="","N/A",Businesses!F4650)</f>
        <v>N/A</v>
      </c>
      <c r="F4649" s="32" t="str">
        <f t="shared" si="144"/>
        <v>N/A</v>
      </c>
      <c r="G4649" s="32" t="str">
        <f>IF(Businesses!G4650="","N/A",Businesses!G4650)</f>
        <v>N/A</v>
      </c>
      <c r="H4649" s="32" t="str">
        <f>IF(Businesses!H4650="","N/A",Businesses!H4650)</f>
        <v>N/A</v>
      </c>
      <c r="I4649" s="32" t="str">
        <f>IF(AND(Businesses!B4650="",Businesses!C4650&lt;&gt;""),0,IF(Businesses!B4650="","N/A",IF(ISNUMBER(Businesses!B4650),Businesses!B4650,0)))</f>
        <v>N/A</v>
      </c>
    </row>
    <row r="4650" spans="2:9">
      <c r="B4650" s="32" t="str">
        <f t="shared" si="145"/>
        <v>N/A</v>
      </c>
      <c r="C4650" s="32" t="str">
        <f>IF(AND(Businesses!D4651="",Businesses!E4651&lt;&gt;""),0,IF(Businesses!D4651="","N/A",IF(ISNUMBER(Businesses!D4651),Businesses!D4651,0)))</f>
        <v>N/A</v>
      </c>
      <c r="D4650" s="32" t="str">
        <f>IF(Businesses!E4651="","N/A",Businesses!E4651)</f>
        <v>N/A</v>
      </c>
      <c r="E4650" s="32" t="str">
        <f>IF(Businesses!F4651="","N/A",Businesses!F4651)</f>
        <v>N/A</v>
      </c>
      <c r="F4650" s="32" t="str">
        <f t="shared" si="144"/>
        <v>N/A</v>
      </c>
      <c r="G4650" s="32" t="str">
        <f>IF(Businesses!G4651="","N/A",Businesses!G4651)</f>
        <v>N/A</v>
      </c>
      <c r="H4650" s="32" t="str">
        <f>IF(Businesses!H4651="","N/A",Businesses!H4651)</f>
        <v>N/A</v>
      </c>
      <c r="I4650" s="32" t="str">
        <f>IF(AND(Businesses!B4651="",Businesses!C4651&lt;&gt;""),0,IF(Businesses!B4651="","N/A",IF(ISNUMBER(Businesses!B4651),Businesses!B4651,0)))</f>
        <v>N/A</v>
      </c>
    </row>
    <row r="4651" spans="2:9">
      <c r="B4651" s="32" t="str">
        <f t="shared" si="145"/>
        <v>N/A</v>
      </c>
      <c r="C4651" s="32" t="str">
        <f>IF(AND(Businesses!D4652="",Businesses!E4652&lt;&gt;""),0,IF(Businesses!D4652="","N/A",IF(ISNUMBER(Businesses!D4652),Businesses!D4652,0)))</f>
        <v>N/A</v>
      </c>
      <c r="D4651" s="32" t="str">
        <f>IF(Businesses!E4652="","N/A",Businesses!E4652)</f>
        <v>N/A</v>
      </c>
      <c r="E4651" s="32" t="str">
        <f>IF(Businesses!F4652="","N/A",Businesses!F4652)</f>
        <v>N/A</v>
      </c>
      <c r="F4651" s="32" t="str">
        <f t="shared" si="144"/>
        <v>N/A</v>
      </c>
      <c r="G4651" s="32" t="str">
        <f>IF(Businesses!G4652="","N/A",Businesses!G4652)</f>
        <v>N/A</v>
      </c>
      <c r="H4651" s="32" t="str">
        <f>IF(Businesses!H4652="","N/A",Businesses!H4652)</f>
        <v>N/A</v>
      </c>
      <c r="I4651" s="32" t="str">
        <f>IF(AND(Businesses!B4652="",Businesses!C4652&lt;&gt;""),0,IF(Businesses!B4652="","N/A",IF(ISNUMBER(Businesses!B4652),Businesses!B4652,0)))</f>
        <v>N/A</v>
      </c>
    </row>
    <row r="4652" spans="2:9">
      <c r="B4652" s="32" t="str">
        <f t="shared" si="145"/>
        <v>N/A</v>
      </c>
      <c r="C4652" s="32" t="str">
        <f>IF(AND(Businesses!D4653="",Businesses!E4653&lt;&gt;""),0,IF(Businesses!D4653="","N/A",IF(ISNUMBER(Businesses!D4653),Businesses!D4653,0)))</f>
        <v>N/A</v>
      </c>
      <c r="D4652" s="32" t="str">
        <f>IF(Businesses!E4653="","N/A",Businesses!E4653)</f>
        <v>N/A</v>
      </c>
      <c r="E4652" s="32" t="str">
        <f>IF(Businesses!F4653="","N/A",Businesses!F4653)</f>
        <v>N/A</v>
      </c>
      <c r="F4652" s="32" t="str">
        <f t="shared" si="144"/>
        <v>N/A</v>
      </c>
      <c r="G4652" s="32" t="str">
        <f>IF(Businesses!G4653="","N/A",Businesses!G4653)</f>
        <v>N/A</v>
      </c>
      <c r="H4652" s="32" t="str">
        <f>IF(Businesses!H4653="","N/A",Businesses!H4653)</f>
        <v>N/A</v>
      </c>
      <c r="I4652" s="32" t="str">
        <f>IF(AND(Businesses!B4653="",Businesses!C4653&lt;&gt;""),0,IF(Businesses!B4653="","N/A",IF(ISNUMBER(Businesses!B4653),Businesses!B4653,0)))</f>
        <v>N/A</v>
      </c>
    </row>
    <row r="4653" spans="2:9">
      <c r="B4653" s="32" t="str">
        <f t="shared" si="145"/>
        <v>N/A</v>
      </c>
      <c r="C4653" s="32" t="str">
        <f>IF(AND(Businesses!D4654="",Businesses!E4654&lt;&gt;""),0,IF(Businesses!D4654="","N/A",IF(ISNUMBER(Businesses!D4654),Businesses!D4654,0)))</f>
        <v>N/A</v>
      </c>
      <c r="D4653" s="32" t="str">
        <f>IF(Businesses!E4654="","N/A",Businesses!E4654)</f>
        <v>N/A</v>
      </c>
      <c r="E4653" s="32" t="str">
        <f>IF(Businesses!F4654="","N/A",Businesses!F4654)</f>
        <v>N/A</v>
      </c>
      <c r="F4653" s="32" t="str">
        <f t="shared" si="144"/>
        <v>N/A</v>
      </c>
      <c r="G4653" s="32" t="str">
        <f>IF(Businesses!G4654="","N/A",Businesses!G4654)</f>
        <v>N/A</v>
      </c>
      <c r="H4653" s="32" t="str">
        <f>IF(Businesses!H4654="","N/A",Businesses!H4654)</f>
        <v>N/A</v>
      </c>
      <c r="I4653" s="32" t="str">
        <f>IF(AND(Businesses!B4654="",Businesses!C4654&lt;&gt;""),0,IF(Businesses!B4654="","N/A",IF(ISNUMBER(Businesses!B4654),Businesses!B4654,0)))</f>
        <v>N/A</v>
      </c>
    </row>
    <row r="4654" spans="2:9">
      <c r="B4654" s="32" t="str">
        <f t="shared" si="145"/>
        <v>N/A</v>
      </c>
      <c r="C4654" s="32" t="str">
        <f>IF(AND(Businesses!D4655="",Businesses!E4655&lt;&gt;""),0,IF(Businesses!D4655="","N/A",IF(ISNUMBER(Businesses!D4655),Businesses!D4655,0)))</f>
        <v>N/A</v>
      </c>
      <c r="D4654" s="32" t="str">
        <f>IF(Businesses!E4655="","N/A",Businesses!E4655)</f>
        <v>N/A</v>
      </c>
      <c r="E4654" s="32" t="str">
        <f>IF(Businesses!F4655="","N/A",Businesses!F4655)</f>
        <v>N/A</v>
      </c>
      <c r="F4654" s="32" t="str">
        <f t="shared" si="144"/>
        <v>N/A</v>
      </c>
      <c r="G4654" s="32" t="str">
        <f>IF(Businesses!G4655="","N/A",Businesses!G4655)</f>
        <v>N/A</v>
      </c>
      <c r="H4654" s="32" t="str">
        <f>IF(Businesses!H4655="","N/A",Businesses!H4655)</f>
        <v>N/A</v>
      </c>
      <c r="I4654" s="32" t="str">
        <f>IF(AND(Businesses!B4655="",Businesses!C4655&lt;&gt;""),0,IF(Businesses!B4655="","N/A",IF(ISNUMBER(Businesses!B4655),Businesses!B4655,0)))</f>
        <v>N/A</v>
      </c>
    </row>
    <row r="4655" spans="2:9">
      <c r="B4655" s="32" t="str">
        <f t="shared" si="145"/>
        <v>N/A</v>
      </c>
      <c r="C4655" s="32" t="str">
        <f>IF(AND(Businesses!D4656="",Businesses!E4656&lt;&gt;""),0,IF(Businesses!D4656="","N/A",IF(ISNUMBER(Businesses!D4656),Businesses!D4656,0)))</f>
        <v>N/A</v>
      </c>
      <c r="D4655" s="32" t="str">
        <f>IF(Businesses!E4656="","N/A",Businesses!E4656)</f>
        <v>N/A</v>
      </c>
      <c r="E4655" s="32" t="str">
        <f>IF(Businesses!F4656="","N/A",Businesses!F4656)</f>
        <v>N/A</v>
      </c>
      <c r="F4655" s="32" t="str">
        <f t="shared" si="144"/>
        <v>N/A</v>
      </c>
      <c r="G4655" s="32" t="str">
        <f>IF(Businesses!G4656="","N/A",Businesses!G4656)</f>
        <v>N/A</v>
      </c>
      <c r="H4655" s="32" t="str">
        <f>IF(Businesses!H4656="","N/A",Businesses!H4656)</f>
        <v>N/A</v>
      </c>
      <c r="I4655" s="32" t="str">
        <f>IF(AND(Businesses!B4656="",Businesses!C4656&lt;&gt;""),0,IF(Businesses!B4656="","N/A",IF(ISNUMBER(Businesses!B4656),Businesses!B4656,0)))</f>
        <v>N/A</v>
      </c>
    </row>
    <row r="4656" spans="2:9">
      <c r="B4656" s="32" t="str">
        <f t="shared" si="145"/>
        <v>N/A</v>
      </c>
      <c r="C4656" s="32" t="str">
        <f>IF(AND(Businesses!D4657="",Businesses!E4657&lt;&gt;""),0,IF(Businesses!D4657="","N/A",IF(ISNUMBER(Businesses!D4657),Businesses!D4657,0)))</f>
        <v>N/A</v>
      </c>
      <c r="D4656" s="32" t="str">
        <f>IF(Businesses!E4657="","N/A",Businesses!E4657)</f>
        <v>N/A</v>
      </c>
      <c r="E4656" s="32" t="str">
        <f>IF(Businesses!F4657="","N/A",Businesses!F4657)</f>
        <v>N/A</v>
      </c>
      <c r="F4656" s="32" t="str">
        <f t="shared" si="144"/>
        <v>N/A</v>
      </c>
      <c r="G4656" s="32" t="str">
        <f>IF(Businesses!G4657="","N/A",Businesses!G4657)</f>
        <v>N/A</v>
      </c>
      <c r="H4656" s="32" t="str">
        <f>IF(Businesses!H4657="","N/A",Businesses!H4657)</f>
        <v>N/A</v>
      </c>
      <c r="I4656" s="32" t="str">
        <f>IF(AND(Businesses!B4657="",Businesses!C4657&lt;&gt;""),0,IF(Businesses!B4657="","N/A",IF(ISNUMBER(Businesses!B4657),Businesses!B4657,0)))</f>
        <v>N/A</v>
      </c>
    </row>
    <row r="4657" spans="2:9">
      <c r="B4657" s="32" t="str">
        <f t="shared" si="145"/>
        <v>N/A</v>
      </c>
      <c r="C4657" s="32" t="str">
        <f>IF(AND(Businesses!D4658="",Businesses!E4658&lt;&gt;""),0,IF(Businesses!D4658="","N/A",IF(ISNUMBER(Businesses!D4658),Businesses!D4658,0)))</f>
        <v>N/A</v>
      </c>
      <c r="D4657" s="32" t="str">
        <f>IF(Businesses!E4658="","N/A",Businesses!E4658)</f>
        <v>N/A</v>
      </c>
      <c r="E4657" s="32" t="str">
        <f>IF(Businesses!F4658="","N/A",Businesses!F4658)</f>
        <v>N/A</v>
      </c>
      <c r="F4657" s="32" t="str">
        <f t="shared" si="144"/>
        <v>N/A</v>
      </c>
      <c r="G4657" s="32" t="str">
        <f>IF(Businesses!G4658="","N/A",Businesses!G4658)</f>
        <v>N/A</v>
      </c>
      <c r="H4657" s="32" t="str">
        <f>IF(Businesses!H4658="","N/A",Businesses!H4658)</f>
        <v>N/A</v>
      </c>
      <c r="I4657" s="32" t="str">
        <f>IF(AND(Businesses!B4658="",Businesses!C4658&lt;&gt;""),0,IF(Businesses!B4658="","N/A",IF(ISNUMBER(Businesses!B4658),Businesses!B4658,0)))</f>
        <v>N/A</v>
      </c>
    </row>
    <row r="4658" spans="2:9">
      <c r="B4658" s="32" t="str">
        <f t="shared" si="145"/>
        <v>N/A</v>
      </c>
      <c r="C4658" s="32" t="str">
        <f>IF(AND(Businesses!D4659="",Businesses!E4659&lt;&gt;""),0,IF(Businesses!D4659="","N/A",IF(ISNUMBER(Businesses!D4659),Businesses!D4659,0)))</f>
        <v>N/A</v>
      </c>
      <c r="D4658" s="32" t="str">
        <f>IF(Businesses!E4659="","N/A",Businesses!E4659)</f>
        <v>N/A</v>
      </c>
      <c r="E4658" s="32" t="str">
        <f>IF(Businesses!F4659="","N/A",Businesses!F4659)</f>
        <v>N/A</v>
      </c>
      <c r="F4658" s="32" t="str">
        <f t="shared" si="144"/>
        <v>N/A</v>
      </c>
      <c r="G4658" s="32" t="str">
        <f>IF(Businesses!G4659="","N/A",Businesses!G4659)</f>
        <v>N/A</v>
      </c>
      <c r="H4658" s="32" t="str">
        <f>IF(Businesses!H4659="","N/A",Businesses!H4659)</f>
        <v>N/A</v>
      </c>
      <c r="I4658" s="32" t="str">
        <f>IF(AND(Businesses!B4659="",Businesses!C4659&lt;&gt;""),0,IF(Businesses!B4659="","N/A",IF(ISNUMBER(Businesses!B4659),Businesses!B4659,0)))</f>
        <v>N/A</v>
      </c>
    </row>
    <row r="4659" spans="2:9">
      <c r="B4659" s="32" t="str">
        <f t="shared" si="145"/>
        <v>N/A</v>
      </c>
      <c r="C4659" s="32" t="str">
        <f>IF(AND(Businesses!D4660="",Businesses!E4660&lt;&gt;""),0,IF(Businesses!D4660="","N/A",IF(ISNUMBER(Businesses!D4660),Businesses!D4660,0)))</f>
        <v>N/A</v>
      </c>
      <c r="D4659" s="32" t="str">
        <f>IF(Businesses!E4660="","N/A",Businesses!E4660)</f>
        <v>N/A</v>
      </c>
      <c r="E4659" s="32" t="str">
        <f>IF(Businesses!F4660="","N/A",Businesses!F4660)</f>
        <v>N/A</v>
      </c>
      <c r="F4659" s="32" t="str">
        <f t="shared" si="144"/>
        <v>N/A</v>
      </c>
      <c r="G4659" s="32" t="str">
        <f>IF(Businesses!G4660="","N/A",Businesses!G4660)</f>
        <v>N/A</v>
      </c>
      <c r="H4659" s="32" t="str">
        <f>IF(Businesses!H4660="","N/A",Businesses!H4660)</f>
        <v>N/A</v>
      </c>
      <c r="I4659" s="32" t="str">
        <f>IF(AND(Businesses!B4660="",Businesses!C4660&lt;&gt;""),0,IF(Businesses!B4660="","N/A",IF(ISNUMBER(Businesses!B4660),Businesses!B4660,0)))</f>
        <v>N/A</v>
      </c>
    </row>
    <row r="4660" spans="2:9">
      <c r="B4660" s="32" t="str">
        <f t="shared" si="145"/>
        <v>N/A</v>
      </c>
      <c r="C4660" s="32" t="str">
        <f>IF(AND(Businesses!D4661="",Businesses!E4661&lt;&gt;""),0,IF(Businesses!D4661="","N/A",IF(ISNUMBER(Businesses!D4661),Businesses!D4661,0)))</f>
        <v>N/A</v>
      </c>
      <c r="D4660" s="32" t="str">
        <f>IF(Businesses!E4661="","N/A",Businesses!E4661)</f>
        <v>N/A</v>
      </c>
      <c r="E4660" s="32" t="str">
        <f>IF(Businesses!F4661="","N/A",Businesses!F4661)</f>
        <v>N/A</v>
      </c>
      <c r="F4660" s="32" t="str">
        <f t="shared" si="144"/>
        <v>N/A</v>
      </c>
      <c r="G4660" s="32" t="str">
        <f>IF(Businesses!G4661="","N/A",Businesses!G4661)</f>
        <v>N/A</v>
      </c>
      <c r="H4660" s="32" t="str">
        <f>IF(Businesses!H4661="","N/A",Businesses!H4661)</f>
        <v>N/A</v>
      </c>
      <c r="I4660" s="32" t="str">
        <f>IF(AND(Businesses!B4661="",Businesses!C4661&lt;&gt;""),0,IF(Businesses!B4661="","N/A",IF(ISNUMBER(Businesses!B4661),Businesses!B4661,0)))</f>
        <v>N/A</v>
      </c>
    </row>
    <row r="4661" spans="2:9">
      <c r="B4661" s="32" t="str">
        <f t="shared" si="145"/>
        <v>N/A</v>
      </c>
      <c r="C4661" s="32" t="str">
        <f>IF(AND(Businesses!D4662="",Businesses!E4662&lt;&gt;""),0,IF(Businesses!D4662="","N/A",IF(ISNUMBER(Businesses!D4662),Businesses!D4662,0)))</f>
        <v>N/A</v>
      </c>
      <c r="D4661" s="32" t="str">
        <f>IF(Businesses!E4662="","N/A",Businesses!E4662)</f>
        <v>N/A</v>
      </c>
      <c r="E4661" s="32" t="str">
        <f>IF(Businesses!F4662="","N/A",Businesses!F4662)</f>
        <v>N/A</v>
      </c>
      <c r="F4661" s="32" t="str">
        <f t="shared" si="144"/>
        <v>N/A</v>
      </c>
      <c r="G4661" s="32" t="str">
        <f>IF(Businesses!G4662="","N/A",Businesses!G4662)</f>
        <v>N/A</v>
      </c>
      <c r="H4661" s="32" t="str">
        <f>IF(Businesses!H4662="","N/A",Businesses!H4662)</f>
        <v>N/A</v>
      </c>
      <c r="I4661" s="32" t="str">
        <f>IF(AND(Businesses!B4662="",Businesses!C4662&lt;&gt;""),0,IF(Businesses!B4662="","N/A",IF(ISNUMBER(Businesses!B4662),Businesses!B4662,0)))</f>
        <v>N/A</v>
      </c>
    </row>
    <row r="4662" spans="2:9">
      <c r="B4662" s="32" t="str">
        <f t="shared" si="145"/>
        <v>N/A</v>
      </c>
      <c r="C4662" s="32" t="str">
        <f>IF(AND(Businesses!D4663="",Businesses!E4663&lt;&gt;""),0,IF(Businesses!D4663="","N/A",IF(ISNUMBER(Businesses!D4663),Businesses!D4663,0)))</f>
        <v>N/A</v>
      </c>
      <c r="D4662" s="32" t="str">
        <f>IF(Businesses!E4663="","N/A",Businesses!E4663)</f>
        <v>N/A</v>
      </c>
      <c r="E4662" s="32" t="str">
        <f>IF(Businesses!F4663="","N/A",Businesses!F4663)</f>
        <v>N/A</v>
      </c>
      <c r="F4662" s="32" t="str">
        <f t="shared" si="144"/>
        <v>N/A</v>
      </c>
      <c r="G4662" s="32" t="str">
        <f>IF(Businesses!G4663="","N/A",Businesses!G4663)</f>
        <v>N/A</v>
      </c>
      <c r="H4662" s="32" t="str">
        <f>IF(Businesses!H4663="","N/A",Businesses!H4663)</f>
        <v>N/A</v>
      </c>
      <c r="I4662" s="32" t="str">
        <f>IF(AND(Businesses!B4663="",Businesses!C4663&lt;&gt;""),0,IF(Businesses!B4663="","N/A",IF(ISNUMBER(Businesses!B4663),Businesses!B4663,0)))</f>
        <v>N/A</v>
      </c>
    </row>
    <row r="4663" spans="2:9">
      <c r="B4663" s="32" t="str">
        <f t="shared" si="145"/>
        <v>N/A</v>
      </c>
      <c r="C4663" s="32" t="str">
        <f>IF(AND(Businesses!D4664="",Businesses!E4664&lt;&gt;""),0,IF(Businesses!D4664="","N/A",IF(ISNUMBER(Businesses!D4664),Businesses!D4664,0)))</f>
        <v>N/A</v>
      </c>
      <c r="D4663" s="32" t="str">
        <f>IF(Businesses!E4664="","N/A",Businesses!E4664)</f>
        <v>N/A</v>
      </c>
      <c r="E4663" s="32" t="str">
        <f>IF(Businesses!F4664="","N/A",Businesses!F4664)</f>
        <v>N/A</v>
      </c>
      <c r="F4663" s="32" t="str">
        <f t="shared" si="144"/>
        <v>N/A</v>
      </c>
      <c r="G4663" s="32" t="str">
        <f>IF(Businesses!G4664="","N/A",Businesses!G4664)</f>
        <v>N/A</v>
      </c>
      <c r="H4663" s="32" t="str">
        <f>IF(Businesses!H4664="","N/A",Businesses!H4664)</f>
        <v>N/A</v>
      </c>
      <c r="I4663" s="32" t="str">
        <f>IF(AND(Businesses!B4664="",Businesses!C4664&lt;&gt;""),0,IF(Businesses!B4664="","N/A",IF(ISNUMBER(Businesses!B4664),Businesses!B4664,0)))</f>
        <v>N/A</v>
      </c>
    </row>
    <row r="4664" spans="2:9">
      <c r="B4664" s="32" t="str">
        <f t="shared" si="145"/>
        <v>N/A</v>
      </c>
      <c r="C4664" s="32" t="str">
        <f>IF(AND(Businesses!D4665="",Businesses!E4665&lt;&gt;""),0,IF(Businesses!D4665="","N/A",IF(ISNUMBER(Businesses!D4665),Businesses!D4665,0)))</f>
        <v>N/A</v>
      </c>
      <c r="D4664" s="32" t="str">
        <f>IF(Businesses!E4665="","N/A",Businesses!E4665)</f>
        <v>N/A</v>
      </c>
      <c r="E4664" s="32" t="str">
        <f>IF(Businesses!F4665="","N/A",Businesses!F4665)</f>
        <v>N/A</v>
      </c>
      <c r="F4664" s="32" t="str">
        <f t="shared" si="144"/>
        <v>N/A</v>
      </c>
      <c r="G4664" s="32" t="str">
        <f>IF(Businesses!G4665="","N/A",Businesses!G4665)</f>
        <v>N/A</v>
      </c>
      <c r="H4664" s="32" t="str">
        <f>IF(Businesses!H4665="","N/A",Businesses!H4665)</f>
        <v>N/A</v>
      </c>
      <c r="I4664" s="32" t="str">
        <f>IF(AND(Businesses!B4665="",Businesses!C4665&lt;&gt;""),0,IF(Businesses!B4665="","N/A",IF(ISNUMBER(Businesses!B4665),Businesses!B4665,0)))</f>
        <v>N/A</v>
      </c>
    </row>
    <row r="4665" spans="2:9">
      <c r="B4665" s="32" t="str">
        <f t="shared" si="145"/>
        <v>N/A</v>
      </c>
      <c r="C4665" s="32" t="str">
        <f>IF(AND(Businesses!D4666="",Businesses!E4666&lt;&gt;""),0,IF(Businesses!D4666="","N/A",IF(ISNUMBER(Businesses!D4666),Businesses!D4666,0)))</f>
        <v>N/A</v>
      </c>
      <c r="D4665" s="32" t="str">
        <f>IF(Businesses!E4666="","N/A",Businesses!E4666)</f>
        <v>N/A</v>
      </c>
      <c r="E4665" s="32" t="str">
        <f>IF(Businesses!F4666="","N/A",Businesses!F4666)</f>
        <v>N/A</v>
      </c>
      <c r="F4665" s="32" t="str">
        <f t="shared" si="144"/>
        <v>N/A</v>
      </c>
      <c r="G4665" s="32" t="str">
        <f>IF(Businesses!G4666="","N/A",Businesses!G4666)</f>
        <v>N/A</v>
      </c>
      <c r="H4665" s="32" t="str">
        <f>IF(Businesses!H4666="","N/A",Businesses!H4666)</f>
        <v>N/A</v>
      </c>
      <c r="I4665" s="32" t="str">
        <f>IF(AND(Businesses!B4666="",Businesses!C4666&lt;&gt;""),0,IF(Businesses!B4666="","N/A",IF(ISNUMBER(Businesses!B4666),Businesses!B4666,0)))</f>
        <v>N/A</v>
      </c>
    </row>
    <row r="4666" spans="2:9">
      <c r="B4666" s="32" t="str">
        <f t="shared" si="145"/>
        <v>N/A</v>
      </c>
      <c r="C4666" s="32" t="str">
        <f>IF(AND(Businesses!D4667="",Businesses!E4667&lt;&gt;""),0,IF(Businesses!D4667="","N/A",IF(ISNUMBER(Businesses!D4667),Businesses!D4667,0)))</f>
        <v>N/A</v>
      </c>
      <c r="D4666" s="32" t="str">
        <f>IF(Businesses!E4667="","N/A",Businesses!E4667)</f>
        <v>N/A</v>
      </c>
      <c r="E4666" s="32" t="str">
        <f>IF(Businesses!F4667="","N/A",Businesses!F4667)</f>
        <v>N/A</v>
      </c>
      <c r="F4666" s="32" t="str">
        <f t="shared" si="144"/>
        <v>N/A</v>
      </c>
      <c r="G4666" s="32" t="str">
        <f>IF(Businesses!G4667="","N/A",Businesses!G4667)</f>
        <v>N/A</v>
      </c>
      <c r="H4666" s="32" t="str">
        <f>IF(Businesses!H4667="","N/A",Businesses!H4667)</f>
        <v>N/A</v>
      </c>
      <c r="I4666" s="32" t="str">
        <f>IF(AND(Businesses!B4667="",Businesses!C4667&lt;&gt;""),0,IF(Businesses!B4667="","N/A",IF(ISNUMBER(Businesses!B4667),Businesses!B4667,0)))</f>
        <v>N/A</v>
      </c>
    </row>
    <row r="4667" spans="2:9">
      <c r="B4667" s="32" t="str">
        <f t="shared" si="145"/>
        <v>N/A</v>
      </c>
      <c r="C4667" s="32" t="str">
        <f>IF(AND(Businesses!D4668="",Businesses!E4668&lt;&gt;""),0,IF(Businesses!D4668="","N/A",IF(ISNUMBER(Businesses!D4668),Businesses!D4668,0)))</f>
        <v>N/A</v>
      </c>
      <c r="D4667" s="32" t="str">
        <f>IF(Businesses!E4668="","N/A",Businesses!E4668)</f>
        <v>N/A</v>
      </c>
      <c r="E4667" s="32" t="str">
        <f>IF(Businesses!F4668="","N/A",Businesses!F4668)</f>
        <v>N/A</v>
      </c>
      <c r="F4667" s="32" t="str">
        <f t="shared" si="144"/>
        <v>N/A</v>
      </c>
      <c r="G4667" s="32" t="str">
        <f>IF(Businesses!G4668="","N/A",Businesses!G4668)</f>
        <v>N/A</v>
      </c>
      <c r="H4667" s="32" t="str">
        <f>IF(Businesses!H4668="","N/A",Businesses!H4668)</f>
        <v>N/A</v>
      </c>
      <c r="I4667" s="32" t="str">
        <f>IF(AND(Businesses!B4668="",Businesses!C4668&lt;&gt;""),0,IF(Businesses!B4668="","N/A",IF(ISNUMBER(Businesses!B4668),Businesses!B4668,0)))</f>
        <v>N/A</v>
      </c>
    </row>
    <row r="4668" spans="2:9">
      <c r="B4668" s="32" t="str">
        <f t="shared" si="145"/>
        <v>N/A</v>
      </c>
      <c r="C4668" s="32" t="str">
        <f>IF(AND(Businesses!D4669="",Businesses!E4669&lt;&gt;""),0,IF(Businesses!D4669="","N/A",IF(ISNUMBER(Businesses!D4669),Businesses!D4669,0)))</f>
        <v>N/A</v>
      </c>
      <c r="D4668" s="32" t="str">
        <f>IF(Businesses!E4669="","N/A",Businesses!E4669)</f>
        <v>N/A</v>
      </c>
      <c r="E4668" s="32" t="str">
        <f>IF(Businesses!F4669="","N/A",Businesses!F4669)</f>
        <v>N/A</v>
      </c>
      <c r="F4668" s="32" t="str">
        <f t="shared" si="144"/>
        <v>N/A</v>
      </c>
      <c r="G4668" s="32" t="str">
        <f>IF(Businesses!G4669="","N/A",Businesses!G4669)</f>
        <v>N/A</v>
      </c>
      <c r="H4668" s="32" t="str">
        <f>IF(Businesses!H4669="","N/A",Businesses!H4669)</f>
        <v>N/A</v>
      </c>
      <c r="I4668" s="32" t="str">
        <f>IF(AND(Businesses!B4669="",Businesses!C4669&lt;&gt;""),0,IF(Businesses!B4669="","N/A",IF(ISNUMBER(Businesses!B4669),Businesses!B4669,0)))</f>
        <v>N/A</v>
      </c>
    </row>
    <row r="4669" spans="2:9">
      <c r="B4669" s="32" t="str">
        <f t="shared" si="145"/>
        <v>N/A</v>
      </c>
      <c r="C4669" s="32" t="str">
        <f>IF(AND(Businesses!D4670="",Businesses!E4670&lt;&gt;""),0,IF(Businesses!D4670="","N/A",IF(ISNUMBER(Businesses!D4670),Businesses!D4670,0)))</f>
        <v>N/A</v>
      </c>
      <c r="D4669" s="32" t="str">
        <f>IF(Businesses!E4670="","N/A",Businesses!E4670)</f>
        <v>N/A</v>
      </c>
      <c r="E4669" s="32" t="str">
        <f>IF(Businesses!F4670="","N/A",Businesses!F4670)</f>
        <v>N/A</v>
      </c>
      <c r="F4669" s="32" t="str">
        <f t="shared" si="144"/>
        <v>N/A</v>
      </c>
      <c r="G4669" s="32" t="str">
        <f>IF(Businesses!G4670="","N/A",Businesses!G4670)</f>
        <v>N/A</v>
      </c>
      <c r="H4669" s="32" t="str">
        <f>IF(Businesses!H4670="","N/A",Businesses!H4670)</f>
        <v>N/A</v>
      </c>
      <c r="I4669" s="32" t="str">
        <f>IF(AND(Businesses!B4670="",Businesses!C4670&lt;&gt;""),0,IF(Businesses!B4670="","N/A",IF(ISNUMBER(Businesses!B4670),Businesses!B4670,0)))</f>
        <v>N/A</v>
      </c>
    </row>
    <row r="4670" spans="2:9">
      <c r="B4670" s="32" t="str">
        <f t="shared" si="145"/>
        <v>N/A</v>
      </c>
      <c r="C4670" s="32" t="str">
        <f>IF(AND(Businesses!D4671="",Businesses!E4671&lt;&gt;""),0,IF(Businesses!D4671="","N/A",IF(ISNUMBER(Businesses!D4671),Businesses!D4671,0)))</f>
        <v>N/A</v>
      </c>
      <c r="D4670" s="32" t="str">
        <f>IF(Businesses!E4671="","N/A",Businesses!E4671)</f>
        <v>N/A</v>
      </c>
      <c r="E4670" s="32" t="str">
        <f>IF(Businesses!F4671="","N/A",Businesses!F4671)</f>
        <v>N/A</v>
      </c>
      <c r="F4670" s="32" t="str">
        <f t="shared" si="144"/>
        <v>N/A</v>
      </c>
      <c r="G4670" s="32" t="str">
        <f>IF(Businesses!G4671="","N/A",Businesses!G4671)</f>
        <v>N/A</v>
      </c>
      <c r="H4670" s="32" t="str">
        <f>IF(Businesses!H4671="","N/A",Businesses!H4671)</f>
        <v>N/A</v>
      </c>
      <c r="I4670" s="32" t="str">
        <f>IF(AND(Businesses!B4671="",Businesses!C4671&lt;&gt;""),0,IF(Businesses!B4671="","N/A",IF(ISNUMBER(Businesses!B4671),Businesses!B4671,0)))</f>
        <v>N/A</v>
      </c>
    </row>
    <row r="4671" spans="2:9">
      <c r="B4671" s="32" t="str">
        <f t="shared" si="145"/>
        <v>N/A</v>
      </c>
      <c r="C4671" s="32" t="str">
        <f>IF(AND(Businesses!D4672="",Businesses!E4672&lt;&gt;""),0,IF(Businesses!D4672="","N/A",IF(ISNUMBER(Businesses!D4672),Businesses!D4672,0)))</f>
        <v>N/A</v>
      </c>
      <c r="D4671" s="32" t="str">
        <f>IF(Businesses!E4672="","N/A",Businesses!E4672)</f>
        <v>N/A</v>
      </c>
      <c r="E4671" s="32" t="str">
        <f>IF(Businesses!F4672="","N/A",Businesses!F4672)</f>
        <v>N/A</v>
      </c>
      <c r="F4671" s="32" t="str">
        <f t="shared" si="144"/>
        <v>N/A</v>
      </c>
      <c r="G4671" s="32" t="str">
        <f>IF(Businesses!G4672="","N/A",Businesses!G4672)</f>
        <v>N/A</v>
      </c>
      <c r="H4671" s="32" t="str">
        <f>IF(Businesses!H4672="","N/A",Businesses!H4672)</f>
        <v>N/A</v>
      </c>
      <c r="I4671" s="32" t="str">
        <f>IF(AND(Businesses!B4672="",Businesses!C4672&lt;&gt;""),0,IF(Businesses!B4672="","N/A",IF(ISNUMBER(Businesses!B4672),Businesses!B4672,0)))</f>
        <v>N/A</v>
      </c>
    </row>
    <row r="4672" spans="2:9">
      <c r="B4672" s="32" t="str">
        <f t="shared" si="145"/>
        <v>N/A</v>
      </c>
      <c r="C4672" s="32" t="str">
        <f>IF(AND(Businesses!D4673="",Businesses!E4673&lt;&gt;""),0,IF(Businesses!D4673="","N/A",IF(ISNUMBER(Businesses!D4673),Businesses!D4673,0)))</f>
        <v>N/A</v>
      </c>
      <c r="D4672" s="32" t="str">
        <f>IF(Businesses!E4673="","N/A",Businesses!E4673)</f>
        <v>N/A</v>
      </c>
      <c r="E4672" s="32" t="str">
        <f>IF(Businesses!F4673="","N/A",Businesses!F4673)</f>
        <v>N/A</v>
      </c>
      <c r="F4672" s="32" t="str">
        <f t="shared" si="144"/>
        <v>N/A</v>
      </c>
      <c r="G4672" s="32" t="str">
        <f>IF(Businesses!G4673="","N/A",Businesses!G4673)</f>
        <v>N/A</v>
      </c>
      <c r="H4672" s="32" t="str">
        <f>IF(Businesses!H4673="","N/A",Businesses!H4673)</f>
        <v>N/A</v>
      </c>
      <c r="I4672" s="32" t="str">
        <f>IF(AND(Businesses!B4673="",Businesses!C4673&lt;&gt;""),0,IF(Businesses!B4673="","N/A",IF(ISNUMBER(Businesses!B4673),Businesses!B4673,0)))</f>
        <v>N/A</v>
      </c>
    </row>
    <row r="4673" spans="2:9">
      <c r="B4673" s="32" t="str">
        <f t="shared" si="145"/>
        <v>N/A</v>
      </c>
      <c r="C4673" s="32" t="str">
        <f>IF(AND(Businesses!D4674="",Businesses!E4674&lt;&gt;""),0,IF(Businesses!D4674="","N/A",IF(ISNUMBER(Businesses!D4674),Businesses!D4674,0)))</f>
        <v>N/A</v>
      </c>
      <c r="D4673" s="32" t="str">
        <f>IF(Businesses!E4674="","N/A",Businesses!E4674)</f>
        <v>N/A</v>
      </c>
      <c r="E4673" s="32" t="str">
        <f>IF(Businesses!F4674="","N/A",Businesses!F4674)</f>
        <v>N/A</v>
      </c>
      <c r="F4673" s="32" t="str">
        <f t="shared" si="144"/>
        <v>N/A</v>
      </c>
      <c r="G4673" s="32" t="str">
        <f>IF(Businesses!G4674="","N/A",Businesses!G4674)</f>
        <v>N/A</v>
      </c>
      <c r="H4673" s="32" t="str">
        <f>IF(Businesses!H4674="","N/A",Businesses!H4674)</f>
        <v>N/A</v>
      </c>
      <c r="I4673" s="32" t="str">
        <f>IF(AND(Businesses!B4674="",Businesses!C4674&lt;&gt;""),0,IF(Businesses!B4674="","N/A",IF(ISNUMBER(Businesses!B4674),Businesses!B4674,0)))</f>
        <v>N/A</v>
      </c>
    </row>
    <row r="4674" spans="2:9">
      <c r="B4674" s="32" t="str">
        <f t="shared" si="145"/>
        <v>N/A</v>
      </c>
      <c r="C4674" s="32" t="str">
        <f>IF(AND(Businesses!D4675="",Businesses!E4675&lt;&gt;""),0,IF(Businesses!D4675="","N/A",IF(ISNUMBER(Businesses!D4675),Businesses!D4675,0)))</f>
        <v>N/A</v>
      </c>
      <c r="D4674" s="32" t="str">
        <f>IF(Businesses!E4675="","N/A",Businesses!E4675)</f>
        <v>N/A</v>
      </c>
      <c r="E4674" s="32" t="str">
        <f>IF(Businesses!F4675="","N/A",Businesses!F4675)</f>
        <v>N/A</v>
      </c>
      <c r="F4674" s="32" t="str">
        <f t="shared" ref="F4674:F4737" si="146">IF(B4674="N/A","N/A",UPPER(TRIM(ProbuildName)))</f>
        <v>N/A</v>
      </c>
      <c r="G4674" s="32" t="str">
        <f>IF(Businesses!G4675="","N/A",Businesses!G4675)</f>
        <v>N/A</v>
      </c>
      <c r="H4674" s="32" t="str">
        <f>IF(Businesses!H4675="","N/A",Businesses!H4675)</f>
        <v>N/A</v>
      </c>
      <c r="I4674" s="32" t="str">
        <f>IF(AND(Businesses!B4675="",Businesses!C4675&lt;&gt;""),0,IF(Businesses!B4675="","N/A",IF(ISNUMBER(Businesses!B4675),Businesses!B4675,0)))</f>
        <v>N/A</v>
      </c>
    </row>
    <row r="4675" spans="2:9">
      <c r="B4675" s="32" t="str">
        <f t="shared" ref="B4675:B4738" si="147">IF(I4675="N/A","N/A","")</f>
        <v>N/A</v>
      </c>
      <c r="C4675" s="32" t="str">
        <f>IF(AND(Businesses!D4676="",Businesses!E4676&lt;&gt;""),0,IF(Businesses!D4676="","N/A",IF(ISNUMBER(Businesses!D4676),Businesses!D4676,0)))</f>
        <v>N/A</v>
      </c>
      <c r="D4675" s="32" t="str">
        <f>IF(Businesses!E4676="","N/A",Businesses!E4676)</f>
        <v>N/A</v>
      </c>
      <c r="E4675" s="32" t="str">
        <f>IF(Businesses!F4676="","N/A",Businesses!F4676)</f>
        <v>N/A</v>
      </c>
      <c r="F4675" s="32" t="str">
        <f t="shared" si="146"/>
        <v>N/A</v>
      </c>
      <c r="G4675" s="32" t="str">
        <f>IF(Businesses!G4676="","N/A",Businesses!G4676)</f>
        <v>N/A</v>
      </c>
      <c r="H4675" s="32" t="str">
        <f>IF(Businesses!H4676="","N/A",Businesses!H4676)</f>
        <v>N/A</v>
      </c>
      <c r="I4675" s="32" t="str">
        <f>IF(AND(Businesses!B4676="",Businesses!C4676&lt;&gt;""),0,IF(Businesses!B4676="","N/A",IF(ISNUMBER(Businesses!B4676),Businesses!B4676,0)))</f>
        <v>N/A</v>
      </c>
    </row>
    <row r="4676" spans="2:9">
      <c r="B4676" s="32" t="str">
        <f t="shared" si="147"/>
        <v>N/A</v>
      </c>
      <c r="C4676" s="32" t="str">
        <f>IF(AND(Businesses!D4677="",Businesses!E4677&lt;&gt;""),0,IF(Businesses!D4677="","N/A",IF(ISNUMBER(Businesses!D4677),Businesses!D4677,0)))</f>
        <v>N/A</v>
      </c>
      <c r="D4676" s="32" t="str">
        <f>IF(Businesses!E4677="","N/A",Businesses!E4677)</f>
        <v>N/A</v>
      </c>
      <c r="E4676" s="32" t="str">
        <f>IF(Businesses!F4677="","N/A",Businesses!F4677)</f>
        <v>N/A</v>
      </c>
      <c r="F4676" s="32" t="str">
        <f t="shared" si="146"/>
        <v>N/A</v>
      </c>
      <c r="G4676" s="32" t="str">
        <f>IF(Businesses!G4677="","N/A",Businesses!G4677)</f>
        <v>N/A</v>
      </c>
      <c r="H4676" s="32" t="str">
        <f>IF(Businesses!H4677="","N/A",Businesses!H4677)</f>
        <v>N/A</v>
      </c>
      <c r="I4676" s="32" t="str">
        <f>IF(AND(Businesses!B4677="",Businesses!C4677&lt;&gt;""),0,IF(Businesses!B4677="","N/A",IF(ISNUMBER(Businesses!B4677),Businesses!B4677,0)))</f>
        <v>N/A</v>
      </c>
    </row>
    <row r="4677" spans="2:9">
      <c r="B4677" s="32" t="str">
        <f t="shared" si="147"/>
        <v>N/A</v>
      </c>
      <c r="C4677" s="32" t="str">
        <f>IF(AND(Businesses!D4678="",Businesses!E4678&lt;&gt;""),0,IF(Businesses!D4678="","N/A",IF(ISNUMBER(Businesses!D4678),Businesses!D4678,0)))</f>
        <v>N/A</v>
      </c>
      <c r="D4677" s="32" t="str">
        <f>IF(Businesses!E4678="","N/A",Businesses!E4678)</f>
        <v>N/A</v>
      </c>
      <c r="E4677" s="32" t="str">
        <f>IF(Businesses!F4678="","N/A",Businesses!F4678)</f>
        <v>N/A</v>
      </c>
      <c r="F4677" s="32" t="str">
        <f t="shared" si="146"/>
        <v>N/A</v>
      </c>
      <c r="G4677" s="32" t="str">
        <f>IF(Businesses!G4678="","N/A",Businesses!G4678)</f>
        <v>N/A</v>
      </c>
      <c r="H4677" s="32" t="str">
        <f>IF(Businesses!H4678="","N/A",Businesses!H4678)</f>
        <v>N/A</v>
      </c>
      <c r="I4677" s="32" t="str">
        <f>IF(AND(Businesses!B4678="",Businesses!C4678&lt;&gt;""),0,IF(Businesses!B4678="","N/A",IF(ISNUMBER(Businesses!B4678),Businesses!B4678,0)))</f>
        <v>N/A</v>
      </c>
    </row>
    <row r="4678" spans="2:9">
      <c r="B4678" s="32" t="str">
        <f t="shared" si="147"/>
        <v>N/A</v>
      </c>
      <c r="C4678" s="32" t="str">
        <f>IF(AND(Businesses!D4679="",Businesses!E4679&lt;&gt;""),0,IF(Businesses!D4679="","N/A",IF(ISNUMBER(Businesses!D4679),Businesses!D4679,0)))</f>
        <v>N/A</v>
      </c>
      <c r="D4678" s="32" t="str">
        <f>IF(Businesses!E4679="","N/A",Businesses!E4679)</f>
        <v>N/A</v>
      </c>
      <c r="E4678" s="32" t="str">
        <f>IF(Businesses!F4679="","N/A",Businesses!F4679)</f>
        <v>N/A</v>
      </c>
      <c r="F4678" s="32" t="str">
        <f t="shared" si="146"/>
        <v>N/A</v>
      </c>
      <c r="G4678" s="32" t="str">
        <f>IF(Businesses!G4679="","N/A",Businesses!G4679)</f>
        <v>N/A</v>
      </c>
      <c r="H4678" s="32" t="str">
        <f>IF(Businesses!H4679="","N/A",Businesses!H4679)</f>
        <v>N/A</v>
      </c>
      <c r="I4678" s="32" t="str">
        <f>IF(AND(Businesses!B4679="",Businesses!C4679&lt;&gt;""),0,IF(Businesses!B4679="","N/A",IF(ISNUMBER(Businesses!B4679),Businesses!B4679,0)))</f>
        <v>N/A</v>
      </c>
    </row>
    <row r="4679" spans="2:9">
      <c r="B4679" s="32" t="str">
        <f t="shared" si="147"/>
        <v>N/A</v>
      </c>
      <c r="C4679" s="32" t="str">
        <f>IF(AND(Businesses!D4680="",Businesses!E4680&lt;&gt;""),0,IF(Businesses!D4680="","N/A",IF(ISNUMBER(Businesses!D4680),Businesses!D4680,0)))</f>
        <v>N/A</v>
      </c>
      <c r="D4679" s="32" t="str">
        <f>IF(Businesses!E4680="","N/A",Businesses!E4680)</f>
        <v>N/A</v>
      </c>
      <c r="E4679" s="32" t="str">
        <f>IF(Businesses!F4680="","N/A",Businesses!F4680)</f>
        <v>N/A</v>
      </c>
      <c r="F4679" s="32" t="str">
        <f t="shared" si="146"/>
        <v>N/A</v>
      </c>
      <c r="G4679" s="32" t="str">
        <f>IF(Businesses!G4680="","N/A",Businesses!G4680)</f>
        <v>N/A</v>
      </c>
      <c r="H4679" s="32" t="str">
        <f>IF(Businesses!H4680="","N/A",Businesses!H4680)</f>
        <v>N/A</v>
      </c>
      <c r="I4679" s="32" t="str">
        <f>IF(AND(Businesses!B4680="",Businesses!C4680&lt;&gt;""),0,IF(Businesses!B4680="","N/A",IF(ISNUMBER(Businesses!B4680),Businesses!B4680,0)))</f>
        <v>N/A</v>
      </c>
    </row>
    <row r="4680" spans="2:9">
      <c r="B4680" s="32" t="str">
        <f t="shared" si="147"/>
        <v>N/A</v>
      </c>
      <c r="C4680" s="32" t="str">
        <f>IF(AND(Businesses!D4681="",Businesses!E4681&lt;&gt;""),0,IF(Businesses!D4681="","N/A",IF(ISNUMBER(Businesses!D4681),Businesses!D4681,0)))</f>
        <v>N/A</v>
      </c>
      <c r="D4680" s="32" t="str">
        <f>IF(Businesses!E4681="","N/A",Businesses!E4681)</f>
        <v>N/A</v>
      </c>
      <c r="E4680" s="32" t="str">
        <f>IF(Businesses!F4681="","N/A",Businesses!F4681)</f>
        <v>N/A</v>
      </c>
      <c r="F4680" s="32" t="str">
        <f t="shared" si="146"/>
        <v>N/A</v>
      </c>
      <c r="G4680" s="32" t="str">
        <f>IF(Businesses!G4681="","N/A",Businesses!G4681)</f>
        <v>N/A</v>
      </c>
      <c r="H4680" s="32" t="str">
        <f>IF(Businesses!H4681="","N/A",Businesses!H4681)</f>
        <v>N/A</v>
      </c>
      <c r="I4680" s="32" t="str">
        <f>IF(AND(Businesses!B4681="",Businesses!C4681&lt;&gt;""),0,IF(Businesses!B4681="","N/A",IF(ISNUMBER(Businesses!B4681),Businesses!B4681,0)))</f>
        <v>N/A</v>
      </c>
    </row>
    <row r="4681" spans="2:9">
      <c r="B4681" s="32" t="str">
        <f t="shared" si="147"/>
        <v>N/A</v>
      </c>
      <c r="C4681" s="32" t="str">
        <f>IF(AND(Businesses!D4682="",Businesses!E4682&lt;&gt;""),0,IF(Businesses!D4682="","N/A",IF(ISNUMBER(Businesses!D4682),Businesses!D4682,0)))</f>
        <v>N/A</v>
      </c>
      <c r="D4681" s="32" t="str">
        <f>IF(Businesses!E4682="","N/A",Businesses!E4682)</f>
        <v>N/A</v>
      </c>
      <c r="E4681" s="32" t="str">
        <f>IF(Businesses!F4682="","N/A",Businesses!F4682)</f>
        <v>N/A</v>
      </c>
      <c r="F4681" s="32" t="str">
        <f t="shared" si="146"/>
        <v>N/A</v>
      </c>
      <c r="G4681" s="32" t="str">
        <f>IF(Businesses!G4682="","N/A",Businesses!G4682)</f>
        <v>N/A</v>
      </c>
      <c r="H4681" s="32" t="str">
        <f>IF(Businesses!H4682="","N/A",Businesses!H4682)</f>
        <v>N/A</v>
      </c>
      <c r="I4681" s="32" t="str">
        <f>IF(AND(Businesses!B4682="",Businesses!C4682&lt;&gt;""),0,IF(Businesses!B4682="","N/A",IF(ISNUMBER(Businesses!B4682),Businesses!B4682,0)))</f>
        <v>N/A</v>
      </c>
    </row>
    <row r="4682" spans="2:9">
      <c r="B4682" s="32" t="str">
        <f t="shared" si="147"/>
        <v>N/A</v>
      </c>
      <c r="C4682" s="32" t="str">
        <f>IF(AND(Businesses!D4683="",Businesses!E4683&lt;&gt;""),0,IF(Businesses!D4683="","N/A",IF(ISNUMBER(Businesses!D4683),Businesses!D4683,0)))</f>
        <v>N/A</v>
      </c>
      <c r="D4682" s="32" t="str">
        <f>IF(Businesses!E4683="","N/A",Businesses!E4683)</f>
        <v>N/A</v>
      </c>
      <c r="E4682" s="32" t="str">
        <f>IF(Businesses!F4683="","N/A",Businesses!F4683)</f>
        <v>N/A</v>
      </c>
      <c r="F4682" s="32" t="str">
        <f t="shared" si="146"/>
        <v>N/A</v>
      </c>
      <c r="G4682" s="32" t="str">
        <f>IF(Businesses!G4683="","N/A",Businesses!G4683)</f>
        <v>N/A</v>
      </c>
      <c r="H4682" s="32" t="str">
        <f>IF(Businesses!H4683="","N/A",Businesses!H4683)</f>
        <v>N/A</v>
      </c>
      <c r="I4682" s="32" t="str">
        <f>IF(AND(Businesses!B4683="",Businesses!C4683&lt;&gt;""),0,IF(Businesses!B4683="","N/A",IF(ISNUMBER(Businesses!B4683),Businesses!B4683,0)))</f>
        <v>N/A</v>
      </c>
    </row>
    <row r="4683" spans="2:9">
      <c r="B4683" s="32" t="str">
        <f t="shared" si="147"/>
        <v>N/A</v>
      </c>
      <c r="C4683" s="32" t="str">
        <f>IF(AND(Businesses!D4684="",Businesses!E4684&lt;&gt;""),0,IF(Businesses!D4684="","N/A",IF(ISNUMBER(Businesses!D4684),Businesses!D4684,0)))</f>
        <v>N/A</v>
      </c>
      <c r="D4683" s="32" t="str">
        <f>IF(Businesses!E4684="","N/A",Businesses!E4684)</f>
        <v>N/A</v>
      </c>
      <c r="E4683" s="32" t="str">
        <f>IF(Businesses!F4684="","N/A",Businesses!F4684)</f>
        <v>N/A</v>
      </c>
      <c r="F4683" s="32" t="str">
        <f t="shared" si="146"/>
        <v>N/A</v>
      </c>
      <c r="G4683" s="32" t="str">
        <f>IF(Businesses!G4684="","N/A",Businesses!G4684)</f>
        <v>N/A</v>
      </c>
      <c r="H4683" s="32" t="str">
        <f>IF(Businesses!H4684="","N/A",Businesses!H4684)</f>
        <v>N/A</v>
      </c>
      <c r="I4683" s="32" t="str">
        <f>IF(AND(Businesses!B4684="",Businesses!C4684&lt;&gt;""),0,IF(Businesses!B4684="","N/A",IF(ISNUMBER(Businesses!B4684),Businesses!B4684,0)))</f>
        <v>N/A</v>
      </c>
    </row>
    <row r="4684" spans="2:9">
      <c r="B4684" s="32" t="str">
        <f t="shared" si="147"/>
        <v>N/A</v>
      </c>
      <c r="C4684" s="32" t="str">
        <f>IF(AND(Businesses!D4685="",Businesses!E4685&lt;&gt;""),0,IF(Businesses!D4685="","N/A",IF(ISNUMBER(Businesses!D4685),Businesses!D4685,0)))</f>
        <v>N/A</v>
      </c>
      <c r="D4684" s="32" t="str">
        <f>IF(Businesses!E4685="","N/A",Businesses!E4685)</f>
        <v>N/A</v>
      </c>
      <c r="E4684" s="32" t="str">
        <f>IF(Businesses!F4685="","N/A",Businesses!F4685)</f>
        <v>N/A</v>
      </c>
      <c r="F4684" s="32" t="str">
        <f t="shared" si="146"/>
        <v>N/A</v>
      </c>
      <c r="G4684" s="32" t="str">
        <f>IF(Businesses!G4685="","N/A",Businesses!G4685)</f>
        <v>N/A</v>
      </c>
      <c r="H4684" s="32" t="str">
        <f>IF(Businesses!H4685="","N/A",Businesses!H4685)</f>
        <v>N/A</v>
      </c>
      <c r="I4684" s="32" t="str">
        <f>IF(AND(Businesses!B4685="",Businesses!C4685&lt;&gt;""),0,IF(Businesses!B4685="","N/A",IF(ISNUMBER(Businesses!B4685),Businesses!B4685,0)))</f>
        <v>N/A</v>
      </c>
    </row>
    <row r="4685" spans="2:9">
      <c r="B4685" s="32" t="str">
        <f t="shared" si="147"/>
        <v>N/A</v>
      </c>
      <c r="C4685" s="32" t="str">
        <f>IF(AND(Businesses!D4686="",Businesses!E4686&lt;&gt;""),0,IF(Businesses!D4686="","N/A",IF(ISNUMBER(Businesses!D4686),Businesses!D4686,0)))</f>
        <v>N/A</v>
      </c>
      <c r="D4685" s="32" t="str">
        <f>IF(Businesses!E4686="","N/A",Businesses!E4686)</f>
        <v>N/A</v>
      </c>
      <c r="E4685" s="32" t="str">
        <f>IF(Businesses!F4686="","N/A",Businesses!F4686)</f>
        <v>N/A</v>
      </c>
      <c r="F4685" s="32" t="str">
        <f t="shared" si="146"/>
        <v>N/A</v>
      </c>
      <c r="G4685" s="32" t="str">
        <f>IF(Businesses!G4686="","N/A",Businesses!G4686)</f>
        <v>N/A</v>
      </c>
      <c r="H4685" s="32" t="str">
        <f>IF(Businesses!H4686="","N/A",Businesses!H4686)</f>
        <v>N/A</v>
      </c>
      <c r="I4685" s="32" t="str">
        <f>IF(AND(Businesses!B4686="",Businesses!C4686&lt;&gt;""),0,IF(Businesses!B4686="","N/A",IF(ISNUMBER(Businesses!B4686),Businesses!B4686,0)))</f>
        <v>N/A</v>
      </c>
    </row>
    <row r="4686" spans="2:9">
      <c r="B4686" s="32" t="str">
        <f t="shared" si="147"/>
        <v>N/A</v>
      </c>
      <c r="C4686" s="32" t="str">
        <f>IF(AND(Businesses!D4687="",Businesses!E4687&lt;&gt;""),0,IF(Businesses!D4687="","N/A",IF(ISNUMBER(Businesses!D4687),Businesses!D4687,0)))</f>
        <v>N/A</v>
      </c>
      <c r="D4686" s="32" t="str">
        <f>IF(Businesses!E4687="","N/A",Businesses!E4687)</f>
        <v>N/A</v>
      </c>
      <c r="E4686" s="32" t="str">
        <f>IF(Businesses!F4687="","N/A",Businesses!F4687)</f>
        <v>N/A</v>
      </c>
      <c r="F4686" s="32" t="str">
        <f t="shared" si="146"/>
        <v>N/A</v>
      </c>
      <c r="G4686" s="32" t="str">
        <f>IF(Businesses!G4687="","N/A",Businesses!G4687)</f>
        <v>N/A</v>
      </c>
      <c r="H4686" s="32" t="str">
        <f>IF(Businesses!H4687="","N/A",Businesses!H4687)</f>
        <v>N/A</v>
      </c>
      <c r="I4686" s="32" t="str">
        <f>IF(AND(Businesses!B4687="",Businesses!C4687&lt;&gt;""),0,IF(Businesses!B4687="","N/A",IF(ISNUMBER(Businesses!B4687),Businesses!B4687,0)))</f>
        <v>N/A</v>
      </c>
    </row>
    <row r="4687" spans="2:9">
      <c r="B4687" s="32" t="str">
        <f t="shared" si="147"/>
        <v>N/A</v>
      </c>
      <c r="C4687" s="32" t="str">
        <f>IF(AND(Businesses!D4688="",Businesses!E4688&lt;&gt;""),0,IF(Businesses!D4688="","N/A",IF(ISNUMBER(Businesses!D4688),Businesses!D4688,0)))</f>
        <v>N/A</v>
      </c>
      <c r="D4687" s="32" t="str">
        <f>IF(Businesses!E4688="","N/A",Businesses!E4688)</f>
        <v>N/A</v>
      </c>
      <c r="E4687" s="32" t="str">
        <f>IF(Businesses!F4688="","N/A",Businesses!F4688)</f>
        <v>N/A</v>
      </c>
      <c r="F4687" s="32" t="str">
        <f t="shared" si="146"/>
        <v>N/A</v>
      </c>
      <c r="G4687" s="32" t="str">
        <f>IF(Businesses!G4688="","N/A",Businesses!G4688)</f>
        <v>N/A</v>
      </c>
      <c r="H4687" s="32" t="str">
        <f>IF(Businesses!H4688="","N/A",Businesses!H4688)</f>
        <v>N/A</v>
      </c>
      <c r="I4687" s="32" t="str">
        <f>IF(AND(Businesses!B4688="",Businesses!C4688&lt;&gt;""),0,IF(Businesses!B4688="","N/A",IF(ISNUMBER(Businesses!B4688),Businesses!B4688,0)))</f>
        <v>N/A</v>
      </c>
    </row>
    <row r="4688" spans="2:9">
      <c r="B4688" s="32" t="str">
        <f t="shared" si="147"/>
        <v>N/A</v>
      </c>
      <c r="C4688" s="32" t="str">
        <f>IF(AND(Businesses!D4689="",Businesses!E4689&lt;&gt;""),0,IF(Businesses!D4689="","N/A",IF(ISNUMBER(Businesses!D4689),Businesses!D4689,0)))</f>
        <v>N/A</v>
      </c>
      <c r="D4688" s="32" t="str">
        <f>IF(Businesses!E4689="","N/A",Businesses!E4689)</f>
        <v>N/A</v>
      </c>
      <c r="E4688" s="32" t="str">
        <f>IF(Businesses!F4689="","N/A",Businesses!F4689)</f>
        <v>N/A</v>
      </c>
      <c r="F4688" s="32" t="str">
        <f t="shared" si="146"/>
        <v>N/A</v>
      </c>
      <c r="G4688" s="32" t="str">
        <f>IF(Businesses!G4689="","N/A",Businesses!G4689)</f>
        <v>N/A</v>
      </c>
      <c r="H4688" s="32" t="str">
        <f>IF(Businesses!H4689="","N/A",Businesses!H4689)</f>
        <v>N/A</v>
      </c>
      <c r="I4688" s="32" t="str">
        <f>IF(AND(Businesses!B4689="",Businesses!C4689&lt;&gt;""),0,IF(Businesses!B4689="","N/A",IF(ISNUMBER(Businesses!B4689),Businesses!B4689,0)))</f>
        <v>N/A</v>
      </c>
    </row>
    <row r="4689" spans="2:9">
      <c r="B4689" s="32" t="str">
        <f t="shared" si="147"/>
        <v>N/A</v>
      </c>
      <c r="C4689" s="32" t="str">
        <f>IF(AND(Businesses!D4690="",Businesses!E4690&lt;&gt;""),0,IF(Businesses!D4690="","N/A",IF(ISNUMBER(Businesses!D4690),Businesses!D4690,0)))</f>
        <v>N/A</v>
      </c>
      <c r="D4689" s="32" t="str">
        <f>IF(Businesses!E4690="","N/A",Businesses!E4690)</f>
        <v>N/A</v>
      </c>
      <c r="E4689" s="32" t="str">
        <f>IF(Businesses!F4690="","N/A",Businesses!F4690)</f>
        <v>N/A</v>
      </c>
      <c r="F4689" s="32" t="str">
        <f t="shared" si="146"/>
        <v>N/A</v>
      </c>
      <c r="G4689" s="32" t="str">
        <f>IF(Businesses!G4690="","N/A",Businesses!G4690)</f>
        <v>N/A</v>
      </c>
      <c r="H4689" s="32" t="str">
        <f>IF(Businesses!H4690="","N/A",Businesses!H4690)</f>
        <v>N/A</v>
      </c>
      <c r="I4689" s="32" t="str">
        <f>IF(AND(Businesses!B4690="",Businesses!C4690&lt;&gt;""),0,IF(Businesses!B4690="","N/A",IF(ISNUMBER(Businesses!B4690),Businesses!B4690,0)))</f>
        <v>N/A</v>
      </c>
    </row>
    <row r="4690" spans="2:9">
      <c r="B4690" s="32" t="str">
        <f t="shared" si="147"/>
        <v>N/A</v>
      </c>
      <c r="C4690" s="32" t="str">
        <f>IF(AND(Businesses!D4691="",Businesses!E4691&lt;&gt;""),0,IF(Businesses!D4691="","N/A",IF(ISNUMBER(Businesses!D4691),Businesses!D4691,0)))</f>
        <v>N/A</v>
      </c>
      <c r="D4690" s="32" t="str">
        <f>IF(Businesses!E4691="","N/A",Businesses!E4691)</f>
        <v>N/A</v>
      </c>
      <c r="E4690" s="32" t="str">
        <f>IF(Businesses!F4691="","N/A",Businesses!F4691)</f>
        <v>N/A</v>
      </c>
      <c r="F4690" s="32" t="str">
        <f t="shared" si="146"/>
        <v>N/A</v>
      </c>
      <c r="G4690" s="32" t="str">
        <f>IF(Businesses!G4691="","N/A",Businesses!G4691)</f>
        <v>N/A</v>
      </c>
      <c r="H4690" s="32" t="str">
        <f>IF(Businesses!H4691="","N/A",Businesses!H4691)</f>
        <v>N/A</v>
      </c>
      <c r="I4690" s="32" t="str">
        <f>IF(AND(Businesses!B4691="",Businesses!C4691&lt;&gt;""),0,IF(Businesses!B4691="","N/A",IF(ISNUMBER(Businesses!B4691),Businesses!B4691,0)))</f>
        <v>N/A</v>
      </c>
    </row>
    <row r="4691" spans="2:9">
      <c r="B4691" s="32" t="str">
        <f t="shared" si="147"/>
        <v>N/A</v>
      </c>
      <c r="C4691" s="32" t="str">
        <f>IF(AND(Businesses!D4692="",Businesses!E4692&lt;&gt;""),0,IF(Businesses!D4692="","N/A",IF(ISNUMBER(Businesses!D4692),Businesses!D4692,0)))</f>
        <v>N/A</v>
      </c>
      <c r="D4691" s="32" t="str">
        <f>IF(Businesses!E4692="","N/A",Businesses!E4692)</f>
        <v>N/A</v>
      </c>
      <c r="E4691" s="32" t="str">
        <f>IF(Businesses!F4692="","N/A",Businesses!F4692)</f>
        <v>N/A</v>
      </c>
      <c r="F4691" s="32" t="str">
        <f t="shared" si="146"/>
        <v>N/A</v>
      </c>
      <c r="G4691" s="32" t="str">
        <f>IF(Businesses!G4692="","N/A",Businesses!G4692)</f>
        <v>N/A</v>
      </c>
      <c r="H4691" s="32" t="str">
        <f>IF(Businesses!H4692="","N/A",Businesses!H4692)</f>
        <v>N/A</v>
      </c>
      <c r="I4691" s="32" t="str">
        <f>IF(AND(Businesses!B4692="",Businesses!C4692&lt;&gt;""),0,IF(Businesses!B4692="","N/A",IF(ISNUMBER(Businesses!B4692),Businesses!B4692,0)))</f>
        <v>N/A</v>
      </c>
    </row>
    <row r="4692" spans="2:9">
      <c r="B4692" s="32" t="str">
        <f t="shared" si="147"/>
        <v>N/A</v>
      </c>
      <c r="C4692" s="32" t="str">
        <f>IF(AND(Businesses!D4693="",Businesses!E4693&lt;&gt;""),0,IF(Businesses!D4693="","N/A",IF(ISNUMBER(Businesses!D4693),Businesses!D4693,0)))</f>
        <v>N/A</v>
      </c>
      <c r="D4692" s="32" t="str">
        <f>IF(Businesses!E4693="","N/A",Businesses!E4693)</f>
        <v>N/A</v>
      </c>
      <c r="E4692" s="32" t="str">
        <f>IF(Businesses!F4693="","N/A",Businesses!F4693)</f>
        <v>N/A</v>
      </c>
      <c r="F4692" s="32" t="str">
        <f t="shared" si="146"/>
        <v>N/A</v>
      </c>
      <c r="G4692" s="32" t="str">
        <f>IF(Businesses!G4693="","N/A",Businesses!G4693)</f>
        <v>N/A</v>
      </c>
      <c r="H4692" s="32" t="str">
        <f>IF(Businesses!H4693="","N/A",Businesses!H4693)</f>
        <v>N/A</v>
      </c>
      <c r="I4692" s="32" t="str">
        <f>IF(AND(Businesses!B4693="",Businesses!C4693&lt;&gt;""),0,IF(Businesses!B4693="","N/A",IF(ISNUMBER(Businesses!B4693),Businesses!B4693,0)))</f>
        <v>N/A</v>
      </c>
    </row>
    <row r="4693" spans="2:9">
      <c r="B4693" s="32" t="str">
        <f t="shared" si="147"/>
        <v>N/A</v>
      </c>
      <c r="C4693" s="32" t="str">
        <f>IF(AND(Businesses!D4694="",Businesses!E4694&lt;&gt;""),0,IF(Businesses!D4694="","N/A",IF(ISNUMBER(Businesses!D4694),Businesses!D4694,0)))</f>
        <v>N/A</v>
      </c>
      <c r="D4693" s="32" t="str">
        <f>IF(Businesses!E4694="","N/A",Businesses!E4694)</f>
        <v>N/A</v>
      </c>
      <c r="E4693" s="32" t="str">
        <f>IF(Businesses!F4694="","N/A",Businesses!F4694)</f>
        <v>N/A</v>
      </c>
      <c r="F4693" s="32" t="str">
        <f t="shared" si="146"/>
        <v>N/A</v>
      </c>
      <c r="G4693" s="32" t="str">
        <f>IF(Businesses!G4694="","N/A",Businesses!G4694)</f>
        <v>N/A</v>
      </c>
      <c r="H4693" s="32" t="str">
        <f>IF(Businesses!H4694="","N/A",Businesses!H4694)</f>
        <v>N/A</v>
      </c>
      <c r="I4693" s="32" t="str">
        <f>IF(AND(Businesses!B4694="",Businesses!C4694&lt;&gt;""),0,IF(Businesses!B4694="","N/A",IF(ISNUMBER(Businesses!B4694),Businesses!B4694,0)))</f>
        <v>N/A</v>
      </c>
    </row>
    <row r="4694" spans="2:9">
      <c r="B4694" s="32" t="str">
        <f t="shared" si="147"/>
        <v>N/A</v>
      </c>
      <c r="C4694" s="32" t="str">
        <f>IF(AND(Businesses!D4695="",Businesses!E4695&lt;&gt;""),0,IF(Businesses!D4695="","N/A",IF(ISNUMBER(Businesses!D4695),Businesses!D4695,0)))</f>
        <v>N/A</v>
      </c>
      <c r="D4694" s="32" t="str">
        <f>IF(Businesses!E4695="","N/A",Businesses!E4695)</f>
        <v>N/A</v>
      </c>
      <c r="E4694" s="32" t="str">
        <f>IF(Businesses!F4695="","N/A",Businesses!F4695)</f>
        <v>N/A</v>
      </c>
      <c r="F4694" s="32" t="str">
        <f t="shared" si="146"/>
        <v>N/A</v>
      </c>
      <c r="G4694" s="32" t="str">
        <f>IF(Businesses!G4695="","N/A",Businesses!G4695)</f>
        <v>N/A</v>
      </c>
      <c r="H4694" s="32" t="str">
        <f>IF(Businesses!H4695="","N/A",Businesses!H4695)</f>
        <v>N/A</v>
      </c>
      <c r="I4694" s="32" t="str">
        <f>IF(AND(Businesses!B4695="",Businesses!C4695&lt;&gt;""),0,IF(Businesses!B4695="","N/A",IF(ISNUMBER(Businesses!B4695),Businesses!B4695,0)))</f>
        <v>N/A</v>
      </c>
    </row>
    <row r="4695" spans="2:9">
      <c r="B4695" s="32" t="str">
        <f t="shared" si="147"/>
        <v>N/A</v>
      </c>
      <c r="C4695" s="32" t="str">
        <f>IF(AND(Businesses!D4696="",Businesses!E4696&lt;&gt;""),0,IF(Businesses!D4696="","N/A",IF(ISNUMBER(Businesses!D4696),Businesses!D4696,0)))</f>
        <v>N/A</v>
      </c>
      <c r="D4695" s="32" t="str">
        <f>IF(Businesses!E4696="","N/A",Businesses!E4696)</f>
        <v>N/A</v>
      </c>
      <c r="E4695" s="32" t="str">
        <f>IF(Businesses!F4696="","N/A",Businesses!F4696)</f>
        <v>N/A</v>
      </c>
      <c r="F4695" s="32" t="str">
        <f t="shared" si="146"/>
        <v>N/A</v>
      </c>
      <c r="G4695" s="32" t="str">
        <f>IF(Businesses!G4696="","N/A",Businesses!G4696)</f>
        <v>N/A</v>
      </c>
      <c r="H4695" s="32" t="str">
        <f>IF(Businesses!H4696="","N/A",Businesses!H4696)</f>
        <v>N/A</v>
      </c>
      <c r="I4695" s="32" t="str">
        <f>IF(AND(Businesses!B4696="",Businesses!C4696&lt;&gt;""),0,IF(Businesses!B4696="","N/A",IF(ISNUMBER(Businesses!B4696),Businesses!B4696,0)))</f>
        <v>N/A</v>
      </c>
    </row>
    <row r="4696" spans="2:9">
      <c r="B4696" s="32" t="str">
        <f t="shared" si="147"/>
        <v>N/A</v>
      </c>
      <c r="C4696" s="32" t="str">
        <f>IF(AND(Businesses!D4697="",Businesses!E4697&lt;&gt;""),0,IF(Businesses!D4697="","N/A",IF(ISNUMBER(Businesses!D4697),Businesses!D4697,0)))</f>
        <v>N/A</v>
      </c>
      <c r="D4696" s="32" t="str">
        <f>IF(Businesses!E4697="","N/A",Businesses!E4697)</f>
        <v>N/A</v>
      </c>
      <c r="E4696" s="32" t="str">
        <f>IF(Businesses!F4697="","N/A",Businesses!F4697)</f>
        <v>N/A</v>
      </c>
      <c r="F4696" s="32" t="str">
        <f t="shared" si="146"/>
        <v>N/A</v>
      </c>
      <c r="G4696" s="32" t="str">
        <f>IF(Businesses!G4697="","N/A",Businesses!G4697)</f>
        <v>N/A</v>
      </c>
      <c r="H4696" s="32" t="str">
        <f>IF(Businesses!H4697="","N/A",Businesses!H4697)</f>
        <v>N/A</v>
      </c>
      <c r="I4696" s="32" t="str">
        <f>IF(AND(Businesses!B4697="",Businesses!C4697&lt;&gt;""),0,IF(Businesses!B4697="","N/A",IF(ISNUMBER(Businesses!B4697),Businesses!B4697,0)))</f>
        <v>N/A</v>
      </c>
    </row>
    <row r="4697" spans="2:9">
      <c r="B4697" s="32" t="str">
        <f t="shared" si="147"/>
        <v>N/A</v>
      </c>
      <c r="C4697" s="32" t="str">
        <f>IF(AND(Businesses!D4698="",Businesses!E4698&lt;&gt;""),0,IF(Businesses!D4698="","N/A",IF(ISNUMBER(Businesses!D4698),Businesses!D4698,0)))</f>
        <v>N/A</v>
      </c>
      <c r="D4697" s="32" t="str">
        <f>IF(Businesses!E4698="","N/A",Businesses!E4698)</f>
        <v>N/A</v>
      </c>
      <c r="E4697" s="32" t="str">
        <f>IF(Businesses!F4698="","N/A",Businesses!F4698)</f>
        <v>N/A</v>
      </c>
      <c r="F4697" s="32" t="str">
        <f t="shared" si="146"/>
        <v>N/A</v>
      </c>
      <c r="G4697" s="32" t="str">
        <f>IF(Businesses!G4698="","N/A",Businesses!G4698)</f>
        <v>N/A</v>
      </c>
      <c r="H4697" s="32" t="str">
        <f>IF(Businesses!H4698="","N/A",Businesses!H4698)</f>
        <v>N/A</v>
      </c>
      <c r="I4697" s="32" t="str">
        <f>IF(AND(Businesses!B4698="",Businesses!C4698&lt;&gt;""),0,IF(Businesses!B4698="","N/A",IF(ISNUMBER(Businesses!B4698),Businesses!B4698,0)))</f>
        <v>N/A</v>
      </c>
    </row>
    <row r="4698" spans="2:9">
      <c r="B4698" s="32" t="str">
        <f t="shared" si="147"/>
        <v>N/A</v>
      </c>
      <c r="C4698" s="32" t="str">
        <f>IF(AND(Businesses!D4699="",Businesses!E4699&lt;&gt;""),0,IF(Businesses!D4699="","N/A",IF(ISNUMBER(Businesses!D4699),Businesses!D4699,0)))</f>
        <v>N/A</v>
      </c>
      <c r="D4698" s="32" t="str">
        <f>IF(Businesses!E4699="","N/A",Businesses!E4699)</f>
        <v>N/A</v>
      </c>
      <c r="E4698" s="32" t="str">
        <f>IF(Businesses!F4699="","N/A",Businesses!F4699)</f>
        <v>N/A</v>
      </c>
      <c r="F4698" s="32" t="str">
        <f t="shared" si="146"/>
        <v>N/A</v>
      </c>
      <c r="G4698" s="32" t="str">
        <f>IF(Businesses!G4699="","N/A",Businesses!G4699)</f>
        <v>N/A</v>
      </c>
      <c r="H4698" s="32" t="str">
        <f>IF(Businesses!H4699="","N/A",Businesses!H4699)</f>
        <v>N/A</v>
      </c>
      <c r="I4698" s="32" t="str">
        <f>IF(AND(Businesses!B4699="",Businesses!C4699&lt;&gt;""),0,IF(Businesses!B4699="","N/A",IF(ISNUMBER(Businesses!B4699),Businesses!B4699,0)))</f>
        <v>N/A</v>
      </c>
    </row>
    <row r="4699" spans="2:9">
      <c r="B4699" s="32" t="str">
        <f t="shared" si="147"/>
        <v>N/A</v>
      </c>
      <c r="C4699" s="32" t="str">
        <f>IF(AND(Businesses!D4700="",Businesses!E4700&lt;&gt;""),0,IF(Businesses!D4700="","N/A",IF(ISNUMBER(Businesses!D4700),Businesses!D4700,0)))</f>
        <v>N/A</v>
      </c>
      <c r="D4699" s="32" t="str">
        <f>IF(Businesses!E4700="","N/A",Businesses!E4700)</f>
        <v>N/A</v>
      </c>
      <c r="E4699" s="32" t="str">
        <f>IF(Businesses!F4700="","N/A",Businesses!F4700)</f>
        <v>N/A</v>
      </c>
      <c r="F4699" s="32" t="str">
        <f t="shared" si="146"/>
        <v>N/A</v>
      </c>
      <c r="G4699" s="32" t="str">
        <f>IF(Businesses!G4700="","N/A",Businesses!G4700)</f>
        <v>N/A</v>
      </c>
      <c r="H4699" s="32" t="str">
        <f>IF(Businesses!H4700="","N/A",Businesses!H4700)</f>
        <v>N/A</v>
      </c>
      <c r="I4699" s="32" t="str">
        <f>IF(AND(Businesses!B4700="",Businesses!C4700&lt;&gt;""),0,IF(Businesses!B4700="","N/A",IF(ISNUMBER(Businesses!B4700),Businesses!B4700,0)))</f>
        <v>N/A</v>
      </c>
    </row>
    <row r="4700" spans="2:9">
      <c r="B4700" s="32" t="str">
        <f t="shared" si="147"/>
        <v>N/A</v>
      </c>
      <c r="C4700" s="32" t="str">
        <f>IF(AND(Businesses!D4701="",Businesses!E4701&lt;&gt;""),0,IF(Businesses!D4701="","N/A",IF(ISNUMBER(Businesses!D4701),Businesses!D4701,0)))</f>
        <v>N/A</v>
      </c>
      <c r="D4700" s="32" t="str">
        <f>IF(Businesses!E4701="","N/A",Businesses!E4701)</f>
        <v>N/A</v>
      </c>
      <c r="E4700" s="32" t="str">
        <f>IF(Businesses!F4701="","N/A",Businesses!F4701)</f>
        <v>N/A</v>
      </c>
      <c r="F4700" s="32" t="str">
        <f t="shared" si="146"/>
        <v>N/A</v>
      </c>
      <c r="G4700" s="32" t="str">
        <f>IF(Businesses!G4701="","N/A",Businesses!G4701)</f>
        <v>N/A</v>
      </c>
      <c r="H4700" s="32" t="str">
        <f>IF(Businesses!H4701="","N/A",Businesses!H4701)</f>
        <v>N/A</v>
      </c>
      <c r="I4700" s="32" t="str">
        <f>IF(AND(Businesses!B4701="",Businesses!C4701&lt;&gt;""),0,IF(Businesses!B4701="","N/A",IF(ISNUMBER(Businesses!B4701),Businesses!B4701,0)))</f>
        <v>N/A</v>
      </c>
    </row>
    <row r="4701" spans="2:9">
      <c r="B4701" s="32" t="str">
        <f t="shared" si="147"/>
        <v>N/A</v>
      </c>
      <c r="C4701" s="32" t="str">
        <f>IF(AND(Businesses!D4702="",Businesses!E4702&lt;&gt;""),0,IF(Businesses!D4702="","N/A",IF(ISNUMBER(Businesses!D4702),Businesses!D4702,0)))</f>
        <v>N/A</v>
      </c>
      <c r="D4701" s="32" t="str">
        <f>IF(Businesses!E4702="","N/A",Businesses!E4702)</f>
        <v>N/A</v>
      </c>
      <c r="E4701" s="32" t="str">
        <f>IF(Businesses!F4702="","N/A",Businesses!F4702)</f>
        <v>N/A</v>
      </c>
      <c r="F4701" s="32" t="str">
        <f t="shared" si="146"/>
        <v>N/A</v>
      </c>
      <c r="G4701" s="32" t="str">
        <f>IF(Businesses!G4702="","N/A",Businesses!G4702)</f>
        <v>N/A</v>
      </c>
      <c r="H4701" s="32" t="str">
        <f>IF(Businesses!H4702="","N/A",Businesses!H4702)</f>
        <v>N/A</v>
      </c>
      <c r="I4701" s="32" t="str">
        <f>IF(AND(Businesses!B4702="",Businesses!C4702&lt;&gt;""),0,IF(Businesses!B4702="","N/A",IF(ISNUMBER(Businesses!B4702),Businesses!B4702,0)))</f>
        <v>N/A</v>
      </c>
    </row>
    <row r="4702" spans="2:9">
      <c r="B4702" s="32" t="str">
        <f t="shared" si="147"/>
        <v>N/A</v>
      </c>
      <c r="C4702" s="32" t="str">
        <f>IF(AND(Businesses!D4703="",Businesses!E4703&lt;&gt;""),0,IF(Businesses!D4703="","N/A",IF(ISNUMBER(Businesses!D4703),Businesses!D4703,0)))</f>
        <v>N/A</v>
      </c>
      <c r="D4702" s="32" t="str">
        <f>IF(Businesses!E4703="","N/A",Businesses!E4703)</f>
        <v>N/A</v>
      </c>
      <c r="E4702" s="32" t="str">
        <f>IF(Businesses!F4703="","N/A",Businesses!F4703)</f>
        <v>N/A</v>
      </c>
      <c r="F4702" s="32" t="str">
        <f t="shared" si="146"/>
        <v>N/A</v>
      </c>
      <c r="G4702" s="32" t="str">
        <f>IF(Businesses!G4703="","N/A",Businesses!G4703)</f>
        <v>N/A</v>
      </c>
      <c r="H4702" s="32" t="str">
        <f>IF(Businesses!H4703="","N/A",Businesses!H4703)</f>
        <v>N/A</v>
      </c>
      <c r="I4702" s="32" t="str">
        <f>IF(AND(Businesses!B4703="",Businesses!C4703&lt;&gt;""),0,IF(Businesses!B4703="","N/A",IF(ISNUMBER(Businesses!B4703),Businesses!B4703,0)))</f>
        <v>N/A</v>
      </c>
    </row>
    <row r="4703" spans="2:9">
      <c r="B4703" s="32" t="str">
        <f t="shared" si="147"/>
        <v>N/A</v>
      </c>
      <c r="C4703" s="32" t="str">
        <f>IF(AND(Businesses!D4704="",Businesses!E4704&lt;&gt;""),0,IF(Businesses!D4704="","N/A",IF(ISNUMBER(Businesses!D4704),Businesses!D4704,0)))</f>
        <v>N/A</v>
      </c>
      <c r="D4703" s="32" t="str">
        <f>IF(Businesses!E4704="","N/A",Businesses!E4704)</f>
        <v>N/A</v>
      </c>
      <c r="E4703" s="32" t="str">
        <f>IF(Businesses!F4704="","N/A",Businesses!F4704)</f>
        <v>N/A</v>
      </c>
      <c r="F4703" s="32" t="str">
        <f t="shared" si="146"/>
        <v>N/A</v>
      </c>
      <c r="G4703" s="32" t="str">
        <f>IF(Businesses!G4704="","N/A",Businesses!G4704)</f>
        <v>N/A</v>
      </c>
      <c r="H4703" s="32" t="str">
        <f>IF(Businesses!H4704="","N/A",Businesses!H4704)</f>
        <v>N/A</v>
      </c>
      <c r="I4703" s="32" t="str">
        <f>IF(AND(Businesses!B4704="",Businesses!C4704&lt;&gt;""),0,IF(Businesses!B4704="","N/A",IF(ISNUMBER(Businesses!B4704),Businesses!B4704,0)))</f>
        <v>N/A</v>
      </c>
    </row>
    <row r="4704" spans="2:9">
      <c r="B4704" s="32" t="str">
        <f t="shared" si="147"/>
        <v>N/A</v>
      </c>
      <c r="C4704" s="32" t="str">
        <f>IF(AND(Businesses!D4705="",Businesses!E4705&lt;&gt;""),0,IF(Businesses!D4705="","N/A",IF(ISNUMBER(Businesses!D4705),Businesses!D4705,0)))</f>
        <v>N/A</v>
      </c>
      <c r="D4704" s="32" t="str">
        <f>IF(Businesses!E4705="","N/A",Businesses!E4705)</f>
        <v>N/A</v>
      </c>
      <c r="E4704" s="32" t="str">
        <f>IF(Businesses!F4705="","N/A",Businesses!F4705)</f>
        <v>N/A</v>
      </c>
      <c r="F4704" s="32" t="str">
        <f t="shared" si="146"/>
        <v>N/A</v>
      </c>
      <c r="G4704" s="32" t="str">
        <f>IF(Businesses!G4705="","N/A",Businesses!G4705)</f>
        <v>N/A</v>
      </c>
      <c r="H4704" s="32" t="str">
        <f>IF(Businesses!H4705="","N/A",Businesses!H4705)</f>
        <v>N/A</v>
      </c>
      <c r="I4704" s="32" t="str">
        <f>IF(AND(Businesses!B4705="",Businesses!C4705&lt;&gt;""),0,IF(Businesses!B4705="","N/A",IF(ISNUMBER(Businesses!B4705),Businesses!B4705,0)))</f>
        <v>N/A</v>
      </c>
    </row>
    <row r="4705" spans="2:9">
      <c r="B4705" s="32" t="str">
        <f t="shared" si="147"/>
        <v>N/A</v>
      </c>
      <c r="C4705" s="32" t="str">
        <f>IF(AND(Businesses!D4706="",Businesses!E4706&lt;&gt;""),0,IF(Businesses!D4706="","N/A",IF(ISNUMBER(Businesses!D4706),Businesses!D4706,0)))</f>
        <v>N/A</v>
      </c>
      <c r="D4705" s="32" t="str">
        <f>IF(Businesses!E4706="","N/A",Businesses!E4706)</f>
        <v>N/A</v>
      </c>
      <c r="E4705" s="32" t="str">
        <f>IF(Businesses!F4706="","N/A",Businesses!F4706)</f>
        <v>N/A</v>
      </c>
      <c r="F4705" s="32" t="str">
        <f t="shared" si="146"/>
        <v>N/A</v>
      </c>
      <c r="G4705" s="32" t="str">
        <f>IF(Businesses!G4706="","N/A",Businesses!G4706)</f>
        <v>N/A</v>
      </c>
      <c r="H4705" s="32" t="str">
        <f>IF(Businesses!H4706="","N/A",Businesses!H4706)</f>
        <v>N/A</v>
      </c>
      <c r="I4705" s="32" t="str">
        <f>IF(AND(Businesses!B4706="",Businesses!C4706&lt;&gt;""),0,IF(Businesses!B4706="","N/A",IF(ISNUMBER(Businesses!B4706),Businesses!B4706,0)))</f>
        <v>N/A</v>
      </c>
    </row>
    <row r="4706" spans="2:9">
      <c r="B4706" s="32" t="str">
        <f t="shared" si="147"/>
        <v>N/A</v>
      </c>
      <c r="C4706" s="32" t="str">
        <f>IF(AND(Businesses!D4707="",Businesses!E4707&lt;&gt;""),0,IF(Businesses!D4707="","N/A",IF(ISNUMBER(Businesses!D4707),Businesses!D4707,0)))</f>
        <v>N/A</v>
      </c>
      <c r="D4706" s="32" t="str">
        <f>IF(Businesses!E4707="","N/A",Businesses!E4707)</f>
        <v>N/A</v>
      </c>
      <c r="E4706" s="32" t="str">
        <f>IF(Businesses!F4707="","N/A",Businesses!F4707)</f>
        <v>N/A</v>
      </c>
      <c r="F4706" s="32" t="str">
        <f t="shared" si="146"/>
        <v>N/A</v>
      </c>
      <c r="G4706" s="32" t="str">
        <f>IF(Businesses!G4707="","N/A",Businesses!G4707)</f>
        <v>N/A</v>
      </c>
      <c r="H4706" s="32" t="str">
        <f>IF(Businesses!H4707="","N/A",Businesses!H4707)</f>
        <v>N/A</v>
      </c>
      <c r="I4706" s="32" t="str">
        <f>IF(AND(Businesses!B4707="",Businesses!C4707&lt;&gt;""),0,IF(Businesses!B4707="","N/A",IF(ISNUMBER(Businesses!B4707),Businesses!B4707,0)))</f>
        <v>N/A</v>
      </c>
    </row>
    <row r="4707" spans="2:9">
      <c r="B4707" s="32" t="str">
        <f t="shared" si="147"/>
        <v>N/A</v>
      </c>
      <c r="C4707" s="32" t="str">
        <f>IF(AND(Businesses!D4708="",Businesses!E4708&lt;&gt;""),0,IF(Businesses!D4708="","N/A",IF(ISNUMBER(Businesses!D4708),Businesses!D4708,0)))</f>
        <v>N/A</v>
      </c>
      <c r="D4707" s="32" t="str">
        <f>IF(Businesses!E4708="","N/A",Businesses!E4708)</f>
        <v>N/A</v>
      </c>
      <c r="E4707" s="32" t="str">
        <f>IF(Businesses!F4708="","N/A",Businesses!F4708)</f>
        <v>N/A</v>
      </c>
      <c r="F4707" s="32" t="str">
        <f t="shared" si="146"/>
        <v>N/A</v>
      </c>
      <c r="G4707" s="32" t="str">
        <f>IF(Businesses!G4708="","N/A",Businesses!G4708)</f>
        <v>N/A</v>
      </c>
      <c r="H4707" s="32" t="str">
        <f>IF(Businesses!H4708="","N/A",Businesses!H4708)</f>
        <v>N/A</v>
      </c>
      <c r="I4707" s="32" t="str">
        <f>IF(AND(Businesses!B4708="",Businesses!C4708&lt;&gt;""),0,IF(Businesses!B4708="","N/A",IF(ISNUMBER(Businesses!B4708),Businesses!B4708,0)))</f>
        <v>N/A</v>
      </c>
    </row>
    <row r="4708" spans="2:9">
      <c r="B4708" s="32" t="str">
        <f t="shared" si="147"/>
        <v>N/A</v>
      </c>
      <c r="C4708" s="32" t="str">
        <f>IF(AND(Businesses!D4709="",Businesses!E4709&lt;&gt;""),0,IF(Businesses!D4709="","N/A",IF(ISNUMBER(Businesses!D4709),Businesses!D4709,0)))</f>
        <v>N/A</v>
      </c>
      <c r="D4708" s="32" t="str">
        <f>IF(Businesses!E4709="","N/A",Businesses!E4709)</f>
        <v>N/A</v>
      </c>
      <c r="E4708" s="32" t="str">
        <f>IF(Businesses!F4709="","N/A",Businesses!F4709)</f>
        <v>N/A</v>
      </c>
      <c r="F4708" s="32" t="str">
        <f t="shared" si="146"/>
        <v>N/A</v>
      </c>
      <c r="G4708" s="32" t="str">
        <f>IF(Businesses!G4709="","N/A",Businesses!G4709)</f>
        <v>N/A</v>
      </c>
      <c r="H4708" s="32" t="str">
        <f>IF(Businesses!H4709="","N/A",Businesses!H4709)</f>
        <v>N/A</v>
      </c>
      <c r="I4708" s="32" t="str">
        <f>IF(AND(Businesses!B4709="",Businesses!C4709&lt;&gt;""),0,IF(Businesses!B4709="","N/A",IF(ISNUMBER(Businesses!B4709),Businesses!B4709,0)))</f>
        <v>N/A</v>
      </c>
    </row>
    <row r="4709" spans="2:9">
      <c r="B4709" s="32" t="str">
        <f t="shared" si="147"/>
        <v>N/A</v>
      </c>
      <c r="C4709" s="32" t="str">
        <f>IF(AND(Businesses!D4710="",Businesses!E4710&lt;&gt;""),0,IF(Businesses!D4710="","N/A",IF(ISNUMBER(Businesses!D4710),Businesses!D4710,0)))</f>
        <v>N/A</v>
      </c>
      <c r="D4709" s="32" t="str">
        <f>IF(Businesses!E4710="","N/A",Businesses!E4710)</f>
        <v>N/A</v>
      </c>
      <c r="E4709" s="32" t="str">
        <f>IF(Businesses!F4710="","N/A",Businesses!F4710)</f>
        <v>N/A</v>
      </c>
      <c r="F4709" s="32" t="str">
        <f t="shared" si="146"/>
        <v>N/A</v>
      </c>
      <c r="G4709" s="32" t="str">
        <f>IF(Businesses!G4710="","N/A",Businesses!G4710)</f>
        <v>N/A</v>
      </c>
      <c r="H4709" s="32" t="str">
        <f>IF(Businesses!H4710="","N/A",Businesses!H4710)</f>
        <v>N/A</v>
      </c>
      <c r="I4709" s="32" t="str">
        <f>IF(AND(Businesses!B4710="",Businesses!C4710&lt;&gt;""),0,IF(Businesses!B4710="","N/A",IF(ISNUMBER(Businesses!B4710),Businesses!B4710,0)))</f>
        <v>N/A</v>
      </c>
    </row>
    <row r="4710" spans="2:9">
      <c r="B4710" s="32" t="str">
        <f t="shared" si="147"/>
        <v>N/A</v>
      </c>
      <c r="C4710" s="32" t="str">
        <f>IF(AND(Businesses!D4711="",Businesses!E4711&lt;&gt;""),0,IF(Businesses!D4711="","N/A",IF(ISNUMBER(Businesses!D4711),Businesses!D4711,0)))</f>
        <v>N/A</v>
      </c>
      <c r="D4710" s="32" t="str">
        <f>IF(Businesses!E4711="","N/A",Businesses!E4711)</f>
        <v>N/A</v>
      </c>
      <c r="E4710" s="32" t="str">
        <f>IF(Businesses!F4711="","N/A",Businesses!F4711)</f>
        <v>N/A</v>
      </c>
      <c r="F4710" s="32" t="str">
        <f t="shared" si="146"/>
        <v>N/A</v>
      </c>
      <c r="G4710" s="32" t="str">
        <f>IF(Businesses!G4711="","N/A",Businesses!G4711)</f>
        <v>N/A</v>
      </c>
      <c r="H4710" s="32" t="str">
        <f>IF(Businesses!H4711="","N/A",Businesses!H4711)</f>
        <v>N/A</v>
      </c>
      <c r="I4710" s="32" t="str">
        <f>IF(AND(Businesses!B4711="",Businesses!C4711&lt;&gt;""),0,IF(Businesses!B4711="","N/A",IF(ISNUMBER(Businesses!B4711),Businesses!B4711,0)))</f>
        <v>N/A</v>
      </c>
    </row>
    <row r="4711" spans="2:9">
      <c r="B4711" s="32" t="str">
        <f t="shared" si="147"/>
        <v>N/A</v>
      </c>
      <c r="C4711" s="32" t="str">
        <f>IF(AND(Businesses!D4712="",Businesses!E4712&lt;&gt;""),0,IF(Businesses!D4712="","N/A",IF(ISNUMBER(Businesses!D4712),Businesses!D4712,0)))</f>
        <v>N/A</v>
      </c>
      <c r="D4711" s="32" t="str">
        <f>IF(Businesses!E4712="","N/A",Businesses!E4712)</f>
        <v>N/A</v>
      </c>
      <c r="E4711" s="32" t="str">
        <f>IF(Businesses!F4712="","N/A",Businesses!F4712)</f>
        <v>N/A</v>
      </c>
      <c r="F4711" s="32" t="str">
        <f t="shared" si="146"/>
        <v>N/A</v>
      </c>
      <c r="G4711" s="32" t="str">
        <f>IF(Businesses!G4712="","N/A",Businesses!G4712)</f>
        <v>N/A</v>
      </c>
      <c r="H4711" s="32" t="str">
        <f>IF(Businesses!H4712="","N/A",Businesses!H4712)</f>
        <v>N/A</v>
      </c>
      <c r="I4711" s="32" t="str">
        <f>IF(AND(Businesses!B4712="",Businesses!C4712&lt;&gt;""),0,IF(Businesses!B4712="","N/A",IF(ISNUMBER(Businesses!B4712),Businesses!B4712,0)))</f>
        <v>N/A</v>
      </c>
    </row>
    <row r="4712" spans="2:9">
      <c r="B4712" s="32" t="str">
        <f t="shared" si="147"/>
        <v>N/A</v>
      </c>
      <c r="C4712" s="32" t="str">
        <f>IF(AND(Businesses!D4713="",Businesses!E4713&lt;&gt;""),0,IF(Businesses!D4713="","N/A",IF(ISNUMBER(Businesses!D4713),Businesses!D4713,0)))</f>
        <v>N/A</v>
      </c>
      <c r="D4712" s="32" t="str">
        <f>IF(Businesses!E4713="","N/A",Businesses!E4713)</f>
        <v>N/A</v>
      </c>
      <c r="E4712" s="32" t="str">
        <f>IF(Businesses!F4713="","N/A",Businesses!F4713)</f>
        <v>N/A</v>
      </c>
      <c r="F4712" s="32" t="str">
        <f t="shared" si="146"/>
        <v>N/A</v>
      </c>
      <c r="G4712" s="32" t="str">
        <f>IF(Businesses!G4713="","N/A",Businesses!G4713)</f>
        <v>N/A</v>
      </c>
      <c r="H4712" s="32" t="str">
        <f>IF(Businesses!H4713="","N/A",Businesses!H4713)</f>
        <v>N/A</v>
      </c>
      <c r="I4712" s="32" t="str">
        <f>IF(AND(Businesses!B4713="",Businesses!C4713&lt;&gt;""),0,IF(Businesses!B4713="","N/A",IF(ISNUMBER(Businesses!B4713),Businesses!B4713,0)))</f>
        <v>N/A</v>
      </c>
    </row>
    <row r="4713" spans="2:9">
      <c r="B4713" s="32" t="str">
        <f t="shared" si="147"/>
        <v>N/A</v>
      </c>
      <c r="C4713" s="32" t="str">
        <f>IF(AND(Businesses!D4714="",Businesses!E4714&lt;&gt;""),0,IF(Businesses!D4714="","N/A",IF(ISNUMBER(Businesses!D4714),Businesses!D4714,0)))</f>
        <v>N/A</v>
      </c>
      <c r="D4713" s="32" t="str">
        <f>IF(Businesses!E4714="","N/A",Businesses!E4714)</f>
        <v>N/A</v>
      </c>
      <c r="E4713" s="32" t="str">
        <f>IF(Businesses!F4714="","N/A",Businesses!F4714)</f>
        <v>N/A</v>
      </c>
      <c r="F4713" s="32" t="str">
        <f t="shared" si="146"/>
        <v>N/A</v>
      </c>
      <c r="G4713" s="32" t="str">
        <f>IF(Businesses!G4714="","N/A",Businesses!G4714)</f>
        <v>N/A</v>
      </c>
      <c r="H4713" s="32" t="str">
        <f>IF(Businesses!H4714="","N/A",Businesses!H4714)</f>
        <v>N/A</v>
      </c>
      <c r="I4713" s="32" t="str">
        <f>IF(AND(Businesses!B4714="",Businesses!C4714&lt;&gt;""),0,IF(Businesses!B4714="","N/A",IF(ISNUMBER(Businesses!B4714),Businesses!B4714,0)))</f>
        <v>N/A</v>
      </c>
    </row>
    <row r="4714" spans="2:9">
      <c r="B4714" s="32" t="str">
        <f t="shared" si="147"/>
        <v>N/A</v>
      </c>
      <c r="C4714" s="32" t="str">
        <f>IF(AND(Businesses!D4715="",Businesses!E4715&lt;&gt;""),0,IF(Businesses!D4715="","N/A",IF(ISNUMBER(Businesses!D4715),Businesses!D4715,0)))</f>
        <v>N/A</v>
      </c>
      <c r="D4714" s="32" t="str">
        <f>IF(Businesses!E4715="","N/A",Businesses!E4715)</f>
        <v>N/A</v>
      </c>
      <c r="E4714" s="32" t="str">
        <f>IF(Businesses!F4715="","N/A",Businesses!F4715)</f>
        <v>N/A</v>
      </c>
      <c r="F4714" s="32" t="str">
        <f t="shared" si="146"/>
        <v>N/A</v>
      </c>
      <c r="G4714" s="32" t="str">
        <f>IF(Businesses!G4715="","N/A",Businesses!G4715)</f>
        <v>N/A</v>
      </c>
      <c r="H4714" s="32" t="str">
        <f>IF(Businesses!H4715="","N/A",Businesses!H4715)</f>
        <v>N/A</v>
      </c>
      <c r="I4714" s="32" t="str">
        <f>IF(AND(Businesses!B4715="",Businesses!C4715&lt;&gt;""),0,IF(Businesses!B4715="","N/A",IF(ISNUMBER(Businesses!B4715),Businesses!B4715,0)))</f>
        <v>N/A</v>
      </c>
    </row>
    <row r="4715" spans="2:9">
      <c r="B4715" s="32" t="str">
        <f t="shared" si="147"/>
        <v>N/A</v>
      </c>
      <c r="C4715" s="32" t="str">
        <f>IF(AND(Businesses!D4716="",Businesses!E4716&lt;&gt;""),0,IF(Businesses!D4716="","N/A",IF(ISNUMBER(Businesses!D4716),Businesses!D4716,0)))</f>
        <v>N/A</v>
      </c>
      <c r="D4715" s="32" t="str">
        <f>IF(Businesses!E4716="","N/A",Businesses!E4716)</f>
        <v>N/A</v>
      </c>
      <c r="E4715" s="32" t="str">
        <f>IF(Businesses!F4716="","N/A",Businesses!F4716)</f>
        <v>N/A</v>
      </c>
      <c r="F4715" s="32" t="str">
        <f t="shared" si="146"/>
        <v>N/A</v>
      </c>
      <c r="G4715" s="32" t="str">
        <f>IF(Businesses!G4716="","N/A",Businesses!G4716)</f>
        <v>N/A</v>
      </c>
      <c r="H4715" s="32" t="str">
        <f>IF(Businesses!H4716="","N/A",Businesses!H4716)</f>
        <v>N/A</v>
      </c>
      <c r="I4715" s="32" t="str">
        <f>IF(AND(Businesses!B4716="",Businesses!C4716&lt;&gt;""),0,IF(Businesses!B4716="","N/A",IF(ISNUMBER(Businesses!B4716),Businesses!B4716,0)))</f>
        <v>N/A</v>
      </c>
    </row>
    <row r="4716" spans="2:9">
      <c r="B4716" s="32" t="str">
        <f t="shared" si="147"/>
        <v>N/A</v>
      </c>
      <c r="C4716" s="32" t="str">
        <f>IF(AND(Businesses!D4717="",Businesses!E4717&lt;&gt;""),0,IF(Businesses!D4717="","N/A",IF(ISNUMBER(Businesses!D4717),Businesses!D4717,0)))</f>
        <v>N/A</v>
      </c>
      <c r="D4716" s="32" t="str">
        <f>IF(Businesses!E4717="","N/A",Businesses!E4717)</f>
        <v>N/A</v>
      </c>
      <c r="E4716" s="32" t="str">
        <f>IF(Businesses!F4717="","N/A",Businesses!F4717)</f>
        <v>N/A</v>
      </c>
      <c r="F4716" s="32" t="str">
        <f t="shared" si="146"/>
        <v>N/A</v>
      </c>
      <c r="G4716" s="32" t="str">
        <f>IF(Businesses!G4717="","N/A",Businesses!G4717)</f>
        <v>N/A</v>
      </c>
      <c r="H4716" s="32" t="str">
        <f>IF(Businesses!H4717="","N/A",Businesses!H4717)</f>
        <v>N/A</v>
      </c>
      <c r="I4716" s="32" t="str">
        <f>IF(AND(Businesses!B4717="",Businesses!C4717&lt;&gt;""),0,IF(Businesses!B4717="","N/A",IF(ISNUMBER(Businesses!B4717),Businesses!B4717,0)))</f>
        <v>N/A</v>
      </c>
    </row>
    <row r="4717" spans="2:9">
      <c r="B4717" s="32" t="str">
        <f t="shared" si="147"/>
        <v>N/A</v>
      </c>
      <c r="C4717" s="32" t="str">
        <f>IF(AND(Businesses!D4718="",Businesses!E4718&lt;&gt;""),0,IF(Businesses!D4718="","N/A",IF(ISNUMBER(Businesses!D4718),Businesses!D4718,0)))</f>
        <v>N/A</v>
      </c>
      <c r="D4717" s="32" t="str">
        <f>IF(Businesses!E4718="","N/A",Businesses!E4718)</f>
        <v>N/A</v>
      </c>
      <c r="E4717" s="32" t="str">
        <f>IF(Businesses!F4718="","N/A",Businesses!F4718)</f>
        <v>N/A</v>
      </c>
      <c r="F4717" s="32" t="str">
        <f t="shared" si="146"/>
        <v>N/A</v>
      </c>
      <c r="G4717" s="32" t="str">
        <f>IF(Businesses!G4718="","N/A",Businesses!G4718)</f>
        <v>N/A</v>
      </c>
      <c r="H4717" s="32" t="str">
        <f>IF(Businesses!H4718="","N/A",Businesses!H4718)</f>
        <v>N/A</v>
      </c>
      <c r="I4717" s="32" t="str">
        <f>IF(AND(Businesses!B4718="",Businesses!C4718&lt;&gt;""),0,IF(Businesses!B4718="","N/A",IF(ISNUMBER(Businesses!B4718),Businesses!B4718,0)))</f>
        <v>N/A</v>
      </c>
    </row>
    <row r="4718" spans="2:9">
      <c r="B4718" s="32" t="str">
        <f t="shared" si="147"/>
        <v>N/A</v>
      </c>
      <c r="C4718" s="32" t="str">
        <f>IF(AND(Businesses!D4719="",Businesses!E4719&lt;&gt;""),0,IF(Businesses!D4719="","N/A",IF(ISNUMBER(Businesses!D4719),Businesses!D4719,0)))</f>
        <v>N/A</v>
      </c>
      <c r="D4718" s="32" t="str">
        <f>IF(Businesses!E4719="","N/A",Businesses!E4719)</f>
        <v>N/A</v>
      </c>
      <c r="E4718" s="32" t="str">
        <f>IF(Businesses!F4719="","N/A",Businesses!F4719)</f>
        <v>N/A</v>
      </c>
      <c r="F4718" s="32" t="str">
        <f t="shared" si="146"/>
        <v>N/A</v>
      </c>
      <c r="G4718" s="32" t="str">
        <f>IF(Businesses!G4719="","N/A",Businesses!G4719)</f>
        <v>N/A</v>
      </c>
      <c r="H4718" s="32" t="str">
        <f>IF(Businesses!H4719="","N/A",Businesses!H4719)</f>
        <v>N/A</v>
      </c>
      <c r="I4718" s="32" t="str">
        <f>IF(AND(Businesses!B4719="",Businesses!C4719&lt;&gt;""),0,IF(Businesses!B4719="","N/A",IF(ISNUMBER(Businesses!B4719),Businesses!B4719,0)))</f>
        <v>N/A</v>
      </c>
    </row>
    <row r="4719" spans="2:9">
      <c r="B4719" s="32" t="str">
        <f t="shared" si="147"/>
        <v>N/A</v>
      </c>
      <c r="C4719" s="32" t="str">
        <f>IF(AND(Businesses!D4720="",Businesses!E4720&lt;&gt;""),0,IF(Businesses!D4720="","N/A",IF(ISNUMBER(Businesses!D4720),Businesses!D4720,0)))</f>
        <v>N/A</v>
      </c>
      <c r="D4719" s="32" t="str">
        <f>IF(Businesses!E4720="","N/A",Businesses!E4720)</f>
        <v>N/A</v>
      </c>
      <c r="E4719" s="32" t="str">
        <f>IF(Businesses!F4720="","N/A",Businesses!F4720)</f>
        <v>N/A</v>
      </c>
      <c r="F4719" s="32" t="str">
        <f t="shared" si="146"/>
        <v>N/A</v>
      </c>
      <c r="G4719" s="32" t="str">
        <f>IF(Businesses!G4720="","N/A",Businesses!G4720)</f>
        <v>N/A</v>
      </c>
      <c r="H4719" s="32" t="str">
        <f>IF(Businesses!H4720="","N/A",Businesses!H4720)</f>
        <v>N/A</v>
      </c>
      <c r="I4719" s="32" t="str">
        <f>IF(AND(Businesses!B4720="",Businesses!C4720&lt;&gt;""),0,IF(Businesses!B4720="","N/A",IF(ISNUMBER(Businesses!B4720),Businesses!B4720,0)))</f>
        <v>N/A</v>
      </c>
    </row>
    <row r="4720" spans="2:9">
      <c r="B4720" s="32" t="str">
        <f t="shared" si="147"/>
        <v>N/A</v>
      </c>
      <c r="C4720" s="32" t="str">
        <f>IF(AND(Businesses!D4721="",Businesses!E4721&lt;&gt;""),0,IF(Businesses!D4721="","N/A",IF(ISNUMBER(Businesses!D4721),Businesses!D4721,0)))</f>
        <v>N/A</v>
      </c>
      <c r="D4720" s="32" t="str">
        <f>IF(Businesses!E4721="","N/A",Businesses!E4721)</f>
        <v>N/A</v>
      </c>
      <c r="E4720" s="32" t="str">
        <f>IF(Businesses!F4721="","N/A",Businesses!F4721)</f>
        <v>N/A</v>
      </c>
      <c r="F4720" s="32" t="str">
        <f t="shared" si="146"/>
        <v>N/A</v>
      </c>
      <c r="G4720" s="32" t="str">
        <f>IF(Businesses!G4721="","N/A",Businesses!G4721)</f>
        <v>N/A</v>
      </c>
      <c r="H4720" s="32" t="str">
        <f>IF(Businesses!H4721="","N/A",Businesses!H4721)</f>
        <v>N/A</v>
      </c>
      <c r="I4720" s="32" t="str">
        <f>IF(AND(Businesses!B4721="",Businesses!C4721&lt;&gt;""),0,IF(Businesses!B4721="","N/A",IF(ISNUMBER(Businesses!B4721),Businesses!B4721,0)))</f>
        <v>N/A</v>
      </c>
    </row>
    <row r="4721" spans="2:9">
      <c r="B4721" s="32" t="str">
        <f t="shared" si="147"/>
        <v>N/A</v>
      </c>
      <c r="C4721" s="32" t="str">
        <f>IF(AND(Businesses!D4722="",Businesses!E4722&lt;&gt;""),0,IF(Businesses!D4722="","N/A",IF(ISNUMBER(Businesses!D4722),Businesses!D4722,0)))</f>
        <v>N/A</v>
      </c>
      <c r="D4721" s="32" t="str">
        <f>IF(Businesses!E4722="","N/A",Businesses!E4722)</f>
        <v>N/A</v>
      </c>
      <c r="E4721" s="32" t="str">
        <f>IF(Businesses!F4722="","N/A",Businesses!F4722)</f>
        <v>N/A</v>
      </c>
      <c r="F4721" s="32" t="str">
        <f t="shared" si="146"/>
        <v>N/A</v>
      </c>
      <c r="G4721" s="32" t="str">
        <f>IF(Businesses!G4722="","N/A",Businesses!G4722)</f>
        <v>N/A</v>
      </c>
      <c r="H4721" s="32" t="str">
        <f>IF(Businesses!H4722="","N/A",Businesses!H4722)</f>
        <v>N/A</v>
      </c>
      <c r="I4721" s="32" t="str">
        <f>IF(AND(Businesses!B4722="",Businesses!C4722&lt;&gt;""),0,IF(Businesses!B4722="","N/A",IF(ISNUMBER(Businesses!B4722),Businesses!B4722,0)))</f>
        <v>N/A</v>
      </c>
    </row>
    <row r="4722" spans="2:9">
      <c r="B4722" s="32" t="str">
        <f t="shared" si="147"/>
        <v>N/A</v>
      </c>
      <c r="C4722" s="32" t="str">
        <f>IF(AND(Businesses!D4723="",Businesses!E4723&lt;&gt;""),0,IF(Businesses!D4723="","N/A",IF(ISNUMBER(Businesses!D4723),Businesses!D4723,0)))</f>
        <v>N/A</v>
      </c>
      <c r="D4722" s="32" t="str">
        <f>IF(Businesses!E4723="","N/A",Businesses!E4723)</f>
        <v>N/A</v>
      </c>
      <c r="E4722" s="32" t="str">
        <f>IF(Businesses!F4723="","N/A",Businesses!F4723)</f>
        <v>N/A</v>
      </c>
      <c r="F4722" s="32" t="str">
        <f t="shared" si="146"/>
        <v>N/A</v>
      </c>
      <c r="G4722" s="32" t="str">
        <f>IF(Businesses!G4723="","N/A",Businesses!G4723)</f>
        <v>N/A</v>
      </c>
      <c r="H4722" s="32" t="str">
        <f>IF(Businesses!H4723="","N/A",Businesses!H4723)</f>
        <v>N/A</v>
      </c>
      <c r="I4722" s="32" t="str">
        <f>IF(AND(Businesses!B4723="",Businesses!C4723&lt;&gt;""),0,IF(Businesses!B4723="","N/A",IF(ISNUMBER(Businesses!B4723),Businesses!B4723,0)))</f>
        <v>N/A</v>
      </c>
    </row>
    <row r="4723" spans="2:9">
      <c r="B4723" s="32" t="str">
        <f t="shared" si="147"/>
        <v>N/A</v>
      </c>
      <c r="C4723" s="32" t="str">
        <f>IF(AND(Businesses!D4724="",Businesses!E4724&lt;&gt;""),0,IF(Businesses!D4724="","N/A",IF(ISNUMBER(Businesses!D4724),Businesses!D4724,0)))</f>
        <v>N/A</v>
      </c>
      <c r="D4723" s="32" t="str">
        <f>IF(Businesses!E4724="","N/A",Businesses!E4724)</f>
        <v>N/A</v>
      </c>
      <c r="E4723" s="32" t="str">
        <f>IF(Businesses!F4724="","N/A",Businesses!F4724)</f>
        <v>N/A</v>
      </c>
      <c r="F4723" s="32" t="str">
        <f t="shared" si="146"/>
        <v>N/A</v>
      </c>
      <c r="G4723" s="32" t="str">
        <f>IF(Businesses!G4724="","N/A",Businesses!G4724)</f>
        <v>N/A</v>
      </c>
      <c r="H4723" s="32" t="str">
        <f>IF(Businesses!H4724="","N/A",Businesses!H4724)</f>
        <v>N/A</v>
      </c>
      <c r="I4723" s="32" t="str">
        <f>IF(AND(Businesses!B4724="",Businesses!C4724&lt;&gt;""),0,IF(Businesses!B4724="","N/A",IF(ISNUMBER(Businesses!B4724),Businesses!B4724,0)))</f>
        <v>N/A</v>
      </c>
    </row>
    <row r="4724" spans="2:9">
      <c r="B4724" s="32" t="str">
        <f t="shared" si="147"/>
        <v>N/A</v>
      </c>
      <c r="C4724" s="32" t="str">
        <f>IF(AND(Businesses!D4725="",Businesses!E4725&lt;&gt;""),0,IF(Businesses!D4725="","N/A",IF(ISNUMBER(Businesses!D4725),Businesses!D4725,0)))</f>
        <v>N/A</v>
      </c>
      <c r="D4724" s="32" t="str">
        <f>IF(Businesses!E4725="","N/A",Businesses!E4725)</f>
        <v>N/A</v>
      </c>
      <c r="E4724" s="32" t="str">
        <f>IF(Businesses!F4725="","N/A",Businesses!F4725)</f>
        <v>N/A</v>
      </c>
      <c r="F4724" s="32" t="str">
        <f t="shared" si="146"/>
        <v>N/A</v>
      </c>
      <c r="G4724" s="32" t="str">
        <f>IF(Businesses!G4725="","N/A",Businesses!G4725)</f>
        <v>N/A</v>
      </c>
      <c r="H4724" s="32" t="str">
        <f>IF(Businesses!H4725="","N/A",Businesses!H4725)</f>
        <v>N/A</v>
      </c>
      <c r="I4724" s="32" t="str">
        <f>IF(AND(Businesses!B4725="",Businesses!C4725&lt;&gt;""),0,IF(Businesses!B4725="","N/A",IF(ISNUMBER(Businesses!B4725),Businesses!B4725,0)))</f>
        <v>N/A</v>
      </c>
    </row>
    <row r="4725" spans="2:9">
      <c r="B4725" s="32" t="str">
        <f t="shared" si="147"/>
        <v>N/A</v>
      </c>
      <c r="C4725" s="32" t="str">
        <f>IF(AND(Businesses!D4726="",Businesses!E4726&lt;&gt;""),0,IF(Businesses!D4726="","N/A",IF(ISNUMBER(Businesses!D4726),Businesses!D4726,0)))</f>
        <v>N/A</v>
      </c>
      <c r="D4725" s="32" t="str">
        <f>IF(Businesses!E4726="","N/A",Businesses!E4726)</f>
        <v>N/A</v>
      </c>
      <c r="E4725" s="32" t="str">
        <f>IF(Businesses!F4726="","N/A",Businesses!F4726)</f>
        <v>N/A</v>
      </c>
      <c r="F4725" s="32" t="str">
        <f t="shared" si="146"/>
        <v>N/A</v>
      </c>
      <c r="G4725" s="32" t="str">
        <f>IF(Businesses!G4726="","N/A",Businesses!G4726)</f>
        <v>N/A</v>
      </c>
      <c r="H4725" s="32" t="str">
        <f>IF(Businesses!H4726="","N/A",Businesses!H4726)</f>
        <v>N/A</v>
      </c>
      <c r="I4725" s="32" t="str">
        <f>IF(AND(Businesses!B4726="",Businesses!C4726&lt;&gt;""),0,IF(Businesses!B4726="","N/A",IF(ISNUMBER(Businesses!B4726),Businesses!B4726,0)))</f>
        <v>N/A</v>
      </c>
    </row>
    <row r="4726" spans="2:9">
      <c r="B4726" s="32" t="str">
        <f t="shared" si="147"/>
        <v>N/A</v>
      </c>
      <c r="C4726" s="32" t="str">
        <f>IF(AND(Businesses!D4727="",Businesses!E4727&lt;&gt;""),0,IF(Businesses!D4727="","N/A",IF(ISNUMBER(Businesses!D4727),Businesses!D4727,0)))</f>
        <v>N/A</v>
      </c>
      <c r="D4726" s="32" t="str">
        <f>IF(Businesses!E4727="","N/A",Businesses!E4727)</f>
        <v>N/A</v>
      </c>
      <c r="E4726" s="32" t="str">
        <f>IF(Businesses!F4727="","N/A",Businesses!F4727)</f>
        <v>N/A</v>
      </c>
      <c r="F4726" s="32" t="str">
        <f t="shared" si="146"/>
        <v>N/A</v>
      </c>
      <c r="G4726" s="32" t="str">
        <f>IF(Businesses!G4727="","N/A",Businesses!G4727)</f>
        <v>N/A</v>
      </c>
      <c r="H4726" s="32" t="str">
        <f>IF(Businesses!H4727="","N/A",Businesses!H4727)</f>
        <v>N/A</v>
      </c>
      <c r="I4726" s="32" t="str">
        <f>IF(AND(Businesses!B4727="",Businesses!C4727&lt;&gt;""),0,IF(Businesses!B4727="","N/A",IF(ISNUMBER(Businesses!B4727),Businesses!B4727,0)))</f>
        <v>N/A</v>
      </c>
    </row>
    <row r="4727" spans="2:9">
      <c r="B4727" s="32" t="str">
        <f t="shared" si="147"/>
        <v>N/A</v>
      </c>
      <c r="C4727" s="32" t="str">
        <f>IF(AND(Businesses!D4728="",Businesses!E4728&lt;&gt;""),0,IF(Businesses!D4728="","N/A",IF(ISNUMBER(Businesses!D4728),Businesses!D4728,0)))</f>
        <v>N/A</v>
      </c>
      <c r="D4727" s="32" t="str">
        <f>IF(Businesses!E4728="","N/A",Businesses!E4728)</f>
        <v>N/A</v>
      </c>
      <c r="E4727" s="32" t="str">
        <f>IF(Businesses!F4728="","N/A",Businesses!F4728)</f>
        <v>N/A</v>
      </c>
      <c r="F4727" s="32" t="str">
        <f t="shared" si="146"/>
        <v>N/A</v>
      </c>
      <c r="G4727" s="32" t="str">
        <f>IF(Businesses!G4728="","N/A",Businesses!G4728)</f>
        <v>N/A</v>
      </c>
      <c r="H4727" s="32" t="str">
        <f>IF(Businesses!H4728="","N/A",Businesses!H4728)</f>
        <v>N/A</v>
      </c>
      <c r="I4727" s="32" t="str">
        <f>IF(AND(Businesses!B4728="",Businesses!C4728&lt;&gt;""),0,IF(Businesses!B4728="","N/A",IF(ISNUMBER(Businesses!B4728),Businesses!B4728,0)))</f>
        <v>N/A</v>
      </c>
    </row>
    <row r="4728" spans="2:9">
      <c r="B4728" s="32" t="str">
        <f t="shared" si="147"/>
        <v>N/A</v>
      </c>
      <c r="C4728" s="32" t="str">
        <f>IF(AND(Businesses!D4729="",Businesses!E4729&lt;&gt;""),0,IF(Businesses!D4729="","N/A",IF(ISNUMBER(Businesses!D4729),Businesses!D4729,0)))</f>
        <v>N/A</v>
      </c>
      <c r="D4728" s="32" t="str">
        <f>IF(Businesses!E4729="","N/A",Businesses!E4729)</f>
        <v>N/A</v>
      </c>
      <c r="E4728" s="32" t="str">
        <f>IF(Businesses!F4729="","N/A",Businesses!F4729)</f>
        <v>N/A</v>
      </c>
      <c r="F4728" s="32" t="str">
        <f t="shared" si="146"/>
        <v>N/A</v>
      </c>
      <c r="G4728" s="32" t="str">
        <f>IF(Businesses!G4729="","N/A",Businesses!G4729)</f>
        <v>N/A</v>
      </c>
      <c r="H4728" s="32" t="str">
        <f>IF(Businesses!H4729="","N/A",Businesses!H4729)</f>
        <v>N/A</v>
      </c>
      <c r="I4728" s="32" t="str">
        <f>IF(AND(Businesses!B4729="",Businesses!C4729&lt;&gt;""),0,IF(Businesses!B4729="","N/A",IF(ISNUMBER(Businesses!B4729),Businesses!B4729,0)))</f>
        <v>N/A</v>
      </c>
    </row>
    <row r="4729" spans="2:9">
      <c r="B4729" s="32" t="str">
        <f t="shared" si="147"/>
        <v>N/A</v>
      </c>
      <c r="C4729" s="32" t="str">
        <f>IF(AND(Businesses!D4730="",Businesses!E4730&lt;&gt;""),0,IF(Businesses!D4730="","N/A",IF(ISNUMBER(Businesses!D4730),Businesses!D4730,0)))</f>
        <v>N/A</v>
      </c>
      <c r="D4729" s="32" t="str">
        <f>IF(Businesses!E4730="","N/A",Businesses!E4730)</f>
        <v>N/A</v>
      </c>
      <c r="E4729" s="32" t="str">
        <f>IF(Businesses!F4730="","N/A",Businesses!F4730)</f>
        <v>N/A</v>
      </c>
      <c r="F4729" s="32" t="str">
        <f t="shared" si="146"/>
        <v>N/A</v>
      </c>
      <c r="G4729" s="32" t="str">
        <f>IF(Businesses!G4730="","N/A",Businesses!G4730)</f>
        <v>N/A</v>
      </c>
      <c r="H4729" s="32" t="str">
        <f>IF(Businesses!H4730="","N/A",Businesses!H4730)</f>
        <v>N/A</v>
      </c>
      <c r="I4729" s="32" t="str">
        <f>IF(AND(Businesses!B4730="",Businesses!C4730&lt;&gt;""),0,IF(Businesses!B4730="","N/A",IF(ISNUMBER(Businesses!B4730),Businesses!B4730,0)))</f>
        <v>N/A</v>
      </c>
    </row>
    <row r="4730" spans="2:9">
      <c r="B4730" s="32" t="str">
        <f t="shared" si="147"/>
        <v>N/A</v>
      </c>
      <c r="C4730" s="32" t="str">
        <f>IF(AND(Businesses!D4731="",Businesses!E4731&lt;&gt;""),0,IF(Businesses!D4731="","N/A",IF(ISNUMBER(Businesses!D4731),Businesses!D4731,0)))</f>
        <v>N/A</v>
      </c>
      <c r="D4730" s="32" t="str">
        <f>IF(Businesses!E4731="","N/A",Businesses!E4731)</f>
        <v>N/A</v>
      </c>
      <c r="E4730" s="32" t="str">
        <f>IF(Businesses!F4731="","N/A",Businesses!F4731)</f>
        <v>N/A</v>
      </c>
      <c r="F4730" s="32" t="str">
        <f t="shared" si="146"/>
        <v>N/A</v>
      </c>
      <c r="G4730" s="32" t="str">
        <f>IF(Businesses!G4731="","N/A",Businesses!G4731)</f>
        <v>N/A</v>
      </c>
      <c r="H4730" s="32" t="str">
        <f>IF(Businesses!H4731="","N/A",Businesses!H4731)</f>
        <v>N/A</v>
      </c>
      <c r="I4730" s="32" t="str">
        <f>IF(AND(Businesses!B4731="",Businesses!C4731&lt;&gt;""),0,IF(Businesses!B4731="","N/A",IF(ISNUMBER(Businesses!B4731),Businesses!B4731,0)))</f>
        <v>N/A</v>
      </c>
    </row>
    <row r="4731" spans="2:9">
      <c r="B4731" s="32" t="str">
        <f t="shared" si="147"/>
        <v>N/A</v>
      </c>
      <c r="C4731" s="32" t="str">
        <f>IF(AND(Businesses!D4732="",Businesses!E4732&lt;&gt;""),0,IF(Businesses!D4732="","N/A",IF(ISNUMBER(Businesses!D4732),Businesses!D4732,0)))</f>
        <v>N/A</v>
      </c>
      <c r="D4731" s="32" t="str">
        <f>IF(Businesses!E4732="","N/A",Businesses!E4732)</f>
        <v>N/A</v>
      </c>
      <c r="E4731" s="32" t="str">
        <f>IF(Businesses!F4732="","N/A",Businesses!F4732)</f>
        <v>N/A</v>
      </c>
      <c r="F4731" s="32" t="str">
        <f t="shared" si="146"/>
        <v>N/A</v>
      </c>
      <c r="G4731" s="32" t="str">
        <f>IF(Businesses!G4732="","N/A",Businesses!G4732)</f>
        <v>N/A</v>
      </c>
      <c r="H4731" s="32" t="str">
        <f>IF(Businesses!H4732="","N/A",Businesses!H4732)</f>
        <v>N/A</v>
      </c>
      <c r="I4731" s="32" t="str">
        <f>IF(AND(Businesses!B4732="",Businesses!C4732&lt;&gt;""),0,IF(Businesses!B4732="","N/A",IF(ISNUMBER(Businesses!B4732),Businesses!B4732,0)))</f>
        <v>N/A</v>
      </c>
    </row>
    <row r="4732" spans="2:9">
      <c r="B4732" s="32" t="str">
        <f t="shared" si="147"/>
        <v>N/A</v>
      </c>
      <c r="C4732" s="32" t="str">
        <f>IF(AND(Businesses!D4733="",Businesses!E4733&lt;&gt;""),0,IF(Businesses!D4733="","N/A",IF(ISNUMBER(Businesses!D4733),Businesses!D4733,0)))</f>
        <v>N/A</v>
      </c>
      <c r="D4732" s="32" t="str">
        <f>IF(Businesses!E4733="","N/A",Businesses!E4733)</f>
        <v>N/A</v>
      </c>
      <c r="E4732" s="32" t="str">
        <f>IF(Businesses!F4733="","N/A",Businesses!F4733)</f>
        <v>N/A</v>
      </c>
      <c r="F4732" s="32" t="str">
        <f t="shared" si="146"/>
        <v>N/A</v>
      </c>
      <c r="G4732" s="32" t="str">
        <f>IF(Businesses!G4733="","N/A",Businesses!G4733)</f>
        <v>N/A</v>
      </c>
      <c r="H4732" s="32" t="str">
        <f>IF(Businesses!H4733="","N/A",Businesses!H4733)</f>
        <v>N/A</v>
      </c>
      <c r="I4732" s="32" t="str">
        <f>IF(AND(Businesses!B4733="",Businesses!C4733&lt;&gt;""),0,IF(Businesses!B4733="","N/A",IF(ISNUMBER(Businesses!B4733),Businesses!B4733,0)))</f>
        <v>N/A</v>
      </c>
    </row>
    <row r="4733" spans="2:9">
      <c r="B4733" s="32" t="str">
        <f t="shared" si="147"/>
        <v>N/A</v>
      </c>
      <c r="C4733" s="32" t="str">
        <f>IF(AND(Businesses!D4734="",Businesses!E4734&lt;&gt;""),0,IF(Businesses!D4734="","N/A",IF(ISNUMBER(Businesses!D4734),Businesses!D4734,0)))</f>
        <v>N/A</v>
      </c>
      <c r="D4733" s="32" t="str">
        <f>IF(Businesses!E4734="","N/A",Businesses!E4734)</f>
        <v>N/A</v>
      </c>
      <c r="E4733" s="32" t="str">
        <f>IF(Businesses!F4734="","N/A",Businesses!F4734)</f>
        <v>N/A</v>
      </c>
      <c r="F4733" s="32" t="str">
        <f t="shared" si="146"/>
        <v>N/A</v>
      </c>
      <c r="G4733" s="32" t="str">
        <f>IF(Businesses!G4734="","N/A",Businesses!G4734)</f>
        <v>N/A</v>
      </c>
      <c r="H4733" s="32" t="str">
        <f>IF(Businesses!H4734="","N/A",Businesses!H4734)</f>
        <v>N/A</v>
      </c>
      <c r="I4733" s="32" t="str">
        <f>IF(AND(Businesses!B4734="",Businesses!C4734&lt;&gt;""),0,IF(Businesses!B4734="","N/A",IF(ISNUMBER(Businesses!B4734),Businesses!B4734,0)))</f>
        <v>N/A</v>
      </c>
    </row>
    <row r="4734" spans="2:9">
      <c r="B4734" s="32" t="str">
        <f t="shared" si="147"/>
        <v>N/A</v>
      </c>
      <c r="C4734" s="32" t="str">
        <f>IF(AND(Businesses!D4735="",Businesses!E4735&lt;&gt;""),0,IF(Businesses!D4735="","N/A",IF(ISNUMBER(Businesses!D4735),Businesses!D4735,0)))</f>
        <v>N/A</v>
      </c>
      <c r="D4734" s="32" t="str">
        <f>IF(Businesses!E4735="","N/A",Businesses!E4735)</f>
        <v>N/A</v>
      </c>
      <c r="E4734" s="32" t="str">
        <f>IF(Businesses!F4735="","N/A",Businesses!F4735)</f>
        <v>N/A</v>
      </c>
      <c r="F4734" s="32" t="str">
        <f t="shared" si="146"/>
        <v>N/A</v>
      </c>
      <c r="G4734" s="32" t="str">
        <f>IF(Businesses!G4735="","N/A",Businesses!G4735)</f>
        <v>N/A</v>
      </c>
      <c r="H4734" s="32" t="str">
        <f>IF(Businesses!H4735="","N/A",Businesses!H4735)</f>
        <v>N/A</v>
      </c>
      <c r="I4734" s="32" t="str">
        <f>IF(AND(Businesses!B4735="",Businesses!C4735&lt;&gt;""),0,IF(Businesses!B4735="","N/A",IF(ISNUMBER(Businesses!B4735),Businesses!B4735,0)))</f>
        <v>N/A</v>
      </c>
    </row>
    <row r="4735" spans="2:9">
      <c r="B4735" s="32" t="str">
        <f t="shared" si="147"/>
        <v>N/A</v>
      </c>
      <c r="C4735" s="32" t="str">
        <f>IF(AND(Businesses!D4736="",Businesses!E4736&lt;&gt;""),0,IF(Businesses!D4736="","N/A",IF(ISNUMBER(Businesses!D4736),Businesses!D4736,0)))</f>
        <v>N/A</v>
      </c>
      <c r="D4735" s="32" t="str">
        <f>IF(Businesses!E4736="","N/A",Businesses!E4736)</f>
        <v>N/A</v>
      </c>
      <c r="E4735" s="32" t="str">
        <f>IF(Businesses!F4736="","N/A",Businesses!F4736)</f>
        <v>N/A</v>
      </c>
      <c r="F4735" s="32" t="str">
        <f t="shared" si="146"/>
        <v>N/A</v>
      </c>
      <c r="G4735" s="32" t="str">
        <f>IF(Businesses!G4736="","N/A",Businesses!G4736)</f>
        <v>N/A</v>
      </c>
      <c r="H4735" s="32" t="str">
        <f>IF(Businesses!H4736="","N/A",Businesses!H4736)</f>
        <v>N/A</v>
      </c>
      <c r="I4735" s="32" t="str">
        <f>IF(AND(Businesses!B4736="",Businesses!C4736&lt;&gt;""),0,IF(Businesses!B4736="","N/A",IF(ISNUMBER(Businesses!B4736),Businesses!B4736,0)))</f>
        <v>N/A</v>
      </c>
    </row>
    <row r="4736" spans="2:9">
      <c r="B4736" s="32" t="str">
        <f t="shared" si="147"/>
        <v>N/A</v>
      </c>
      <c r="C4736" s="32" t="str">
        <f>IF(AND(Businesses!D4737="",Businesses!E4737&lt;&gt;""),0,IF(Businesses!D4737="","N/A",IF(ISNUMBER(Businesses!D4737),Businesses!D4737,0)))</f>
        <v>N/A</v>
      </c>
      <c r="D4736" s="32" t="str">
        <f>IF(Businesses!E4737="","N/A",Businesses!E4737)</f>
        <v>N/A</v>
      </c>
      <c r="E4736" s="32" t="str">
        <f>IF(Businesses!F4737="","N/A",Businesses!F4737)</f>
        <v>N/A</v>
      </c>
      <c r="F4736" s="32" t="str">
        <f t="shared" si="146"/>
        <v>N/A</v>
      </c>
      <c r="G4736" s="32" t="str">
        <f>IF(Businesses!G4737="","N/A",Businesses!G4737)</f>
        <v>N/A</v>
      </c>
      <c r="H4736" s="32" t="str">
        <f>IF(Businesses!H4737="","N/A",Businesses!H4737)</f>
        <v>N/A</v>
      </c>
      <c r="I4736" s="32" t="str">
        <f>IF(AND(Businesses!B4737="",Businesses!C4737&lt;&gt;""),0,IF(Businesses!B4737="","N/A",IF(ISNUMBER(Businesses!B4737),Businesses!B4737,0)))</f>
        <v>N/A</v>
      </c>
    </row>
    <row r="4737" spans="2:9">
      <c r="B4737" s="32" t="str">
        <f t="shared" si="147"/>
        <v>N/A</v>
      </c>
      <c r="C4737" s="32" t="str">
        <f>IF(AND(Businesses!D4738="",Businesses!E4738&lt;&gt;""),0,IF(Businesses!D4738="","N/A",IF(ISNUMBER(Businesses!D4738),Businesses!D4738,0)))</f>
        <v>N/A</v>
      </c>
      <c r="D4737" s="32" t="str">
        <f>IF(Businesses!E4738="","N/A",Businesses!E4738)</f>
        <v>N/A</v>
      </c>
      <c r="E4737" s="32" t="str">
        <f>IF(Businesses!F4738="","N/A",Businesses!F4738)</f>
        <v>N/A</v>
      </c>
      <c r="F4737" s="32" t="str">
        <f t="shared" si="146"/>
        <v>N/A</v>
      </c>
      <c r="G4737" s="32" t="str">
        <f>IF(Businesses!G4738="","N/A",Businesses!G4738)</f>
        <v>N/A</v>
      </c>
      <c r="H4737" s="32" t="str">
        <f>IF(Businesses!H4738="","N/A",Businesses!H4738)</f>
        <v>N/A</v>
      </c>
      <c r="I4737" s="32" t="str">
        <f>IF(AND(Businesses!B4738="",Businesses!C4738&lt;&gt;""),0,IF(Businesses!B4738="","N/A",IF(ISNUMBER(Businesses!B4738),Businesses!B4738,0)))</f>
        <v>N/A</v>
      </c>
    </row>
    <row r="4738" spans="2:9">
      <c r="B4738" s="32" t="str">
        <f t="shared" si="147"/>
        <v>N/A</v>
      </c>
      <c r="C4738" s="32" t="str">
        <f>IF(AND(Businesses!D4739="",Businesses!E4739&lt;&gt;""),0,IF(Businesses!D4739="","N/A",IF(ISNUMBER(Businesses!D4739),Businesses!D4739,0)))</f>
        <v>N/A</v>
      </c>
      <c r="D4738" s="32" t="str">
        <f>IF(Businesses!E4739="","N/A",Businesses!E4739)</f>
        <v>N/A</v>
      </c>
      <c r="E4738" s="32" t="str">
        <f>IF(Businesses!F4739="","N/A",Businesses!F4739)</f>
        <v>N/A</v>
      </c>
      <c r="F4738" s="32" t="str">
        <f t="shared" ref="F4738:F4801" si="148">IF(B4738="N/A","N/A",UPPER(TRIM(ProbuildName)))</f>
        <v>N/A</v>
      </c>
      <c r="G4738" s="32" t="str">
        <f>IF(Businesses!G4739="","N/A",Businesses!G4739)</f>
        <v>N/A</v>
      </c>
      <c r="H4738" s="32" t="str">
        <f>IF(Businesses!H4739="","N/A",Businesses!H4739)</f>
        <v>N/A</v>
      </c>
      <c r="I4738" s="32" t="str">
        <f>IF(AND(Businesses!B4739="",Businesses!C4739&lt;&gt;""),0,IF(Businesses!B4739="","N/A",IF(ISNUMBER(Businesses!B4739),Businesses!B4739,0)))</f>
        <v>N/A</v>
      </c>
    </row>
    <row r="4739" spans="2:9">
      <c r="B4739" s="32" t="str">
        <f t="shared" ref="B4739:B4802" si="149">IF(I4739="N/A","N/A","")</f>
        <v>N/A</v>
      </c>
      <c r="C4739" s="32" t="str">
        <f>IF(AND(Businesses!D4740="",Businesses!E4740&lt;&gt;""),0,IF(Businesses!D4740="","N/A",IF(ISNUMBER(Businesses!D4740),Businesses!D4740,0)))</f>
        <v>N/A</v>
      </c>
      <c r="D4739" s="32" t="str">
        <f>IF(Businesses!E4740="","N/A",Businesses!E4740)</f>
        <v>N/A</v>
      </c>
      <c r="E4739" s="32" t="str">
        <f>IF(Businesses!F4740="","N/A",Businesses!F4740)</f>
        <v>N/A</v>
      </c>
      <c r="F4739" s="32" t="str">
        <f t="shared" si="148"/>
        <v>N/A</v>
      </c>
      <c r="G4739" s="32" t="str">
        <f>IF(Businesses!G4740="","N/A",Businesses!G4740)</f>
        <v>N/A</v>
      </c>
      <c r="H4739" s="32" t="str">
        <f>IF(Businesses!H4740="","N/A",Businesses!H4740)</f>
        <v>N/A</v>
      </c>
      <c r="I4739" s="32" t="str">
        <f>IF(AND(Businesses!B4740="",Businesses!C4740&lt;&gt;""),0,IF(Businesses!B4740="","N/A",IF(ISNUMBER(Businesses!B4740),Businesses!B4740,0)))</f>
        <v>N/A</v>
      </c>
    </row>
    <row r="4740" spans="2:9">
      <c r="B4740" s="32" t="str">
        <f t="shared" si="149"/>
        <v>N/A</v>
      </c>
      <c r="C4740" s="32" t="str">
        <f>IF(AND(Businesses!D4741="",Businesses!E4741&lt;&gt;""),0,IF(Businesses!D4741="","N/A",IF(ISNUMBER(Businesses!D4741),Businesses!D4741,0)))</f>
        <v>N/A</v>
      </c>
      <c r="D4740" s="32" t="str">
        <f>IF(Businesses!E4741="","N/A",Businesses!E4741)</f>
        <v>N/A</v>
      </c>
      <c r="E4740" s="32" t="str">
        <f>IF(Businesses!F4741="","N/A",Businesses!F4741)</f>
        <v>N/A</v>
      </c>
      <c r="F4740" s="32" t="str">
        <f t="shared" si="148"/>
        <v>N/A</v>
      </c>
      <c r="G4740" s="32" t="str">
        <f>IF(Businesses!G4741="","N/A",Businesses!G4741)</f>
        <v>N/A</v>
      </c>
      <c r="H4740" s="32" t="str">
        <f>IF(Businesses!H4741="","N/A",Businesses!H4741)</f>
        <v>N/A</v>
      </c>
      <c r="I4740" s="32" t="str">
        <f>IF(AND(Businesses!B4741="",Businesses!C4741&lt;&gt;""),0,IF(Businesses!B4741="","N/A",IF(ISNUMBER(Businesses!B4741),Businesses!B4741,0)))</f>
        <v>N/A</v>
      </c>
    </row>
    <row r="4741" spans="2:9">
      <c r="B4741" s="32" t="str">
        <f t="shared" si="149"/>
        <v>N/A</v>
      </c>
      <c r="C4741" s="32" t="str">
        <f>IF(AND(Businesses!D4742="",Businesses!E4742&lt;&gt;""),0,IF(Businesses!D4742="","N/A",IF(ISNUMBER(Businesses!D4742),Businesses!D4742,0)))</f>
        <v>N/A</v>
      </c>
      <c r="D4741" s="32" t="str">
        <f>IF(Businesses!E4742="","N/A",Businesses!E4742)</f>
        <v>N/A</v>
      </c>
      <c r="E4741" s="32" t="str">
        <f>IF(Businesses!F4742="","N/A",Businesses!F4742)</f>
        <v>N/A</v>
      </c>
      <c r="F4741" s="32" t="str">
        <f t="shared" si="148"/>
        <v>N/A</v>
      </c>
      <c r="G4741" s="32" t="str">
        <f>IF(Businesses!G4742="","N/A",Businesses!G4742)</f>
        <v>N/A</v>
      </c>
      <c r="H4741" s="32" t="str">
        <f>IF(Businesses!H4742="","N/A",Businesses!H4742)</f>
        <v>N/A</v>
      </c>
      <c r="I4741" s="32" t="str">
        <f>IF(AND(Businesses!B4742="",Businesses!C4742&lt;&gt;""),0,IF(Businesses!B4742="","N/A",IF(ISNUMBER(Businesses!B4742),Businesses!B4742,0)))</f>
        <v>N/A</v>
      </c>
    </row>
    <row r="4742" spans="2:9">
      <c r="B4742" s="32" t="str">
        <f t="shared" si="149"/>
        <v>N/A</v>
      </c>
      <c r="C4742" s="32" t="str">
        <f>IF(AND(Businesses!D4743="",Businesses!E4743&lt;&gt;""),0,IF(Businesses!D4743="","N/A",IF(ISNUMBER(Businesses!D4743),Businesses!D4743,0)))</f>
        <v>N/A</v>
      </c>
      <c r="D4742" s="32" t="str">
        <f>IF(Businesses!E4743="","N/A",Businesses!E4743)</f>
        <v>N/A</v>
      </c>
      <c r="E4742" s="32" t="str">
        <f>IF(Businesses!F4743="","N/A",Businesses!F4743)</f>
        <v>N/A</v>
      </c>
      <c r="F4742" s="32" t="str">
        <f t="shared" si="148"/>
        <v>N/A</v>
      </c>
      <c r="G4742" s="32" t="str">
        <f>IF(Businesses!G4743="","N/A",Businesses!G4743)</f>
        <v>N/A</v>
      </c>
      <c r="H4742" s="32" t="str">
        <f>IF(Businesses!H4743="","N/A",Businesses!H4743)</f>
        <v>N/A</v>
      </c>
      <c r="I4742" s="32" t="str">
        <f>IF(AND(Businesses!B4743="",Businesses!C4743&lt;&gt;""),0,IF(Businesses!B4743="","N/A",IF(ISNUMBER(Businesses!B4743),Businesses!B4743,0)))</f>
        <v>N/A</v>
      </c>
    </row>
    <row r="4743" spans="2:9">
      <c r="B4743" s="32" t="str">
        <f t="shared" si="149"/>
        <v>N/A</v>
      </c>
      <c r="C4743" s="32" t="str">
        <f>IF(AND(Businesses!D4744="",Businesses!E4744&lt;&gt;""),0,IF(Businesses!D4744="","N/A",IF(ISNUMBER(Businesses!D4744),Businesses!D4744,0)))</f>
        <v>N/A</v>
      </c>
      <c r="D4743" s="32" t="str">
        <f>IF(Businesses!E4744="","N/A",Businesses!E4744)</f>
        <v>N/A</v>
      </c>
      <c r="E4743" s="32" t="str">
        <f>IF(Businesses!F4744="","N/A",Businesses!F4744)</f>
        <v>N/A</v>
      </c>
      <c r="F4743" s="32" t="str">
        <f t="shared" si="148"/>
        <v>N/A</v>
      </c>
      <c r="G4743" s="32" t="str">
        <f>IF(Businesses!G4744="","N/A",Businesses!G4744)</f>
        <v>N/A</v>
      </c>
      <c r="H4743" s="32" t="str">
        <f>IF(Businesses!H4744="","N/A",Businesses!H4744)</f>
        <v>N/A</v>
      </c>
      <c r="I4743" s="32" t="str">
        <f>IF(AND(Businesses!B4744="",Businesses!C4744&lt;&gt;""),0,IF(Businesses!B4744="","N/A",IF(ISNUMBER(Businesses!B4744),Businesses!B4744,0)))</f>
        <v>N/A</v>
      </c>
    </row>
    <row r="4744" spans="2:9">
      <c r="B4744" s="32" t="str">
        <f t="shared" si="149"/>
        <v>N/A</v>
      </c>
      <c r="C4744" s="32" t="str">
        <f>IF(AND(Businesses!D4745="",Businesses!E4745&lt;&gt;""),0,IF(Businesses!D4745="","N/A",IF(ISNUMBER(Businesses!D4745),Businesses!D4745,0)))</f>
        <v>N/A</v>
      </c>
      <c r="D4744" s="32" t="str">
        <f>IF(Businesses!E4745="","N/A",Businesses!E4745)</f>
        <v>N/A</v>
      </c>
      <c r="E4744" s="32" t="str">
        <f>IF(Businesses!F4745="","N/A",Businesses!F4745)</f>
        <v>N/A</v>
      </c>
      <c r="F4744" s="32" t="str">
        <f t="shared" si="148"/>
        <v>N/A</v>
      </c>
      <c r="G4744" s="32" t="str">
        <f>IF(Businesses!G4745="","N/A",Businesses!G4745)</f>
        <v>N/A</v>
      </c>
      <c r="H4744" s="32" t="str">
        <f>IF(Businesses!H4745="","N/A",Businesses!H4745)</f>
        <v>N/A</v>
      </c>
      <c r="I4744" s="32" t="str">
        <f>IF(AND(Businesses!B4745="",Businesses!C4745&lt;&gt;""),0,IF(Businesses!B4745="","N/A",IF(ISNUMBER(Businesses!B4745),Businesses!B4745,0)))</f>
        <v>N/A</v>
      </c>
    </row>
    <row r="4745" spans="2:9">
      <c r="B4745" s="32" t="str">
        <f t="shared" si="149"/>
        <v>N/A</v>
      </c>
      <c r="C4745" s="32" t="str">
        <f>IF(AND(Businesses!D4746="",Businesses!E4746&lt;&gt;""),0,IF(Businesses!D4746="","N/A",IF(ISNUMBER(Businesses!D4746),Businesses!D4746,0)))</f>
        <v>N/A</v>
      </c>
      <c r="D4745" s="32" t="str">
        <f>IF(Businesses!E4746="","N/A",Businesses!E4746)</f>
        <v>N/A</v>
      </c>
      <c r="E4745" s="32" t="str">
        <f>IF(Businesses!F4746="","N/A",Businesses!F4746)</f>
        <v>N/A</v>
      </c>
      <c r="F4745" s="32" t="str">
        <f t="shared" si="148"/>
        <v>N/A</v>
      </c>
      <c r="G4745" s="32" t="str">
        <f>IF(Businesses!G4746="","N/A",Businesses!G4746)</f>
        <v>N/A</v>
      </c>
      <c r="H4745" s="32" t="str">
        <f>IF(Businesses!H4746="","N/A",Businesses!H4746)</f>
        <v>N/A</v>
      </c>
      <c r="I4745" s="32" t="str">
        <f>IF(AND(Businesses!B4746="",Businesses!C4746&lt;&gt;""),0,IF(Businesses!B4746="","N/A",IF(ISNUMBER(Businesses!B4746),Businesses!B4746,0)))</f>
        <v>N/A</v>
      </c>
    </row>
    <row r="4746" spans="2:9">
      <c r="B4746" s="32" t="str">
        <f t="shared" si="149"/>
        <v>N/A</v>
      </c>
      <c r="C4746" s="32" t="str">
        <f>IF(AND(Businesses!D4747="",Businesses!E4747&lt;&gt;""),0,IF(Businesses!D4747="","N/A",IF(ISNUMBER(Businesses!D4747),Businesses!D4747,0)))</f>
        <v>N/A</v>
      </c>
      <c r="D4746" s="32" t="str">
        <f>IF(Businesses!E4747="","N/A",Businesses!E4747)</f>
        <v>N/A</v>
      </c>
      <c r="E4746" s="32" t="str">
        <f>IF(Businesses!F4747="","N/A",Businesses!F4747)</f>
        <v>N/A</v>
      </c>
      <c r="F4746" s="32" t="str">
        <f t="shared" si="148"/>
        <v>N/A</v>
      </c>
      <c r="G4746" s="32" t="str">
        <f>IF(Businesses!G4747="","N/A",Businesses!G4747)</f>
        <v>N/A</v>
      </c>
      <c r="H4746" s="32" t="str">
        <f>IF(Businesses!H4747="","N/A",Businesses!H4747)</f>
        <v>N/A</v>
      </c>
      <c r="I4746" s="32" t="str">
        <f>IF(AND(Businesses!B4747="",Businesses!C4747&lt;&gt;""),0,IF(Businesses!B4747="","N/A",IF(ISNUMBER(Businesses!B4747),Businesses!B4747,0)))</f>
        <v>N/A</v>
      </c>
    </row>
    <row r="4747" spans="2:9">
      <c r="B4747" s="32" t="str">
        <f t="shared" si="149"/>
        <v>N/A</v>
      </c>
      <c r="C4747" s="32" t="str">
        <f>IF(AND(Businesses!D4748="",Businesses!E4748&lt;&gt;""),0,IF(Businesses!D4748="","N/A",IF(ISNUMBER(Businesses!D4748),Businesses!D4748,0)))</f>
        <v>N/A</v>
      </c>
      <c r="D4747" s="32" t="str">
        <f>IF(Businesses!E4748="","N/A",Businesses!E4748)</f>
        <v>N/A</v>
      </c>
      <c r="E4747" s="32" t="str">
        <f>IF(Businesses!F4748="","N/A",Businesses!F4748)</f>
        <v>N/A</v>
      </c>
      <c r="F4747" s="32" t="str">
        <f t="shared" si="148"/>
        <v>N/A</v>
      </c>
      <c r="G4747" s="32" t="str">
        <f>IF(Businesses!G4748="","N/A",Businesses!G4748)</f>
        <v>N/A</v>
      </c>
      <c r="H4747" s="32" t="str">
        <f>IF(Businesses!H4748="","N/A",Businesses!H4748)</f>
        <v>N/A</v>
      </c>
      <c r="I4747" s="32" t="str">
        <f>IF(AND(Businesses!B4748="",Businesses!C4748&lt;&gt;""),0,IF(Businesses!B4748="","N/A",IF(ISNUMBER(Businesses!B4748),Businesses!B4748,0)))</f>
        <v>N/A</v>
      </c>
    </row>
    <row r="4748" spans="2:9">
      <c r="B4748" s="32" t="str">
        <f t="shared" si="149"/>
        <v>N/A</v>
      </c>
      <c r="C4748" s="32" t="str">
        <f>IF(AND(Businesses!D4749="",Businesses!E4749&lt;&gt;""),0,IF(Businesses!D4749="","N/A",IF(ISNUMBER(Businesses!D4749),Businesses!D4749,0)))</f>
        <v>N/A</v>
      </c>
      <c r="D4748" s="32" t="str">
        <f>IF(Businesses!E4749="","N/A",Businesses!E4749)</f>
        <v>N/A</v>
      </c>
      <c r="E4748" s="32" t="str">
        <f>IF(Businesses!F4749="","N/A",Businesses!F4749)</f>
        <v>N/A</v>
      </c>
      <c r="F4748" s="32" t="str">
        <f t="shared" si="148"/>
        <v>N/A</v>
      </c>
      <c r="G4748" s="32" t="str">
        <f>IF(Businesses!G4749="","N/A",Businesses!G4749)</f>
        <v>N/A</v>
      </c>
      <c r="H4748" s="32" t="str">
        <f>IF(Businesses!H4749="","N/A",Businesses!H4749)</f>
        <v>N/A</v>
      </c>
      <c r="I4748" s="32" t="str">
        <f>IF(AND(Businesses!B4749="",Businesses!C4749&lt;&gt;""),0,IF(Businesses!B4749="","N/A",IF(ISNUMBER(Businesses!B4749),Businesses!B4749,0)))</f>
        <v>N/A</v>
      </c>
    </row>
    <row r="4749" spans="2:9">
      <c r="B4749" s="32" t="str">
        <f t="shared" si="149"/>
        <v>N/A</v>
      </c>
      <c r="C4749" s="32" t="str">
        <f>IF(AND(Businesses!D4750="",Businesses!E4750&lt;&gt;""),0,IF(Businesses!D4750="","N/A",IF(ISNUMBER(Businesses!D4750),Businesses!D4750,0)))</f>
        <v>N/A</v>
      </c>
      <c r="D4749" s="32" t="str">
        <f>IF(Businesses!E4750="","N/A",Businesses!E4750)</f>
        <v>N/A</v>
      </c>
      <c r="E4749" s="32" t="str">
        <f>IF(Businesses!F4750="","N/A",Businesses!F4750)</f>
        <v>N/A</v>
      </c>
      <c r="F4749" s="32" t="str">
        <f t="shared" si="148"/>
        <v>N/A</v>
      </c>
      <c r="G4749" s="32" t="str">
        <f>IF(Businesses!G4750="","N/A",Businesses!G4750)</f>
        <v>N/A</v>
      </c>
      <c r="H4749" s="32" t="str">
        <f>IF(Businesses!H4750="","N/A",Businesses!H4750)</f>
        <v>N/A</v>
      </c>
      <c r="I4749" s="32" t="str">
        <f>IF(AND(Businesses!B4750="",Businesses!C4750&lt;&gt;""),0,IF(Businesses!B4750="","N/A",IF(ISNUMBER(Businesses!B4750),Businesses!B4750,0)))</f>
        <v>N/A</v>
      </c>
    </row>
    <row r="4750" spans="2:9">
      <c r="B4750" s="32" t="str">
        <f t="shared" si="149"/>
        <v>N/A</v>
      </c>
      <c r="C4750" s="32" t="str">
        <f>IF(AND(Businesses!D4751="",Businesses!E4751&lt;&gt;""),0,IF(Businesses!D4751="","N/A",IF(ISNUMBER(Businesses!D4751),Businesses!D4751,0)))</f>
        <v>N/A</v>
      </c>
      <c r="D4750" s="32" t="str">
        <f>IF(Businesses!E4751="","N/A",Businesses!E4751)</f>
        <v>N/A</v>
      </c>
      <c r="E4750" s="32" t="str">
        <f>IF(Businesses!F4751="","N/A",Businesses!F4751)</f>
        <v>N/A</v>
      </c>
      <c r="F4750" s="32" t="str">
        <f t="shared" si="148"/>
        <v>N/A</v>
      </c>
      <c r="G4750" s="32" t="str">
        <f>IF(Businesses!G4751="","N/A",Businesses!G4751)</f>
        <v>N/A</v>
      </c>
      <c r="H4750" s="32" t="str">
        <f>IF(Businesses!H4751="","N/A",Businesses!H4751)</f>
        <v>N/A</v>
      </c>
      <c r="I4750" s="32" t="str">
        <f>IF(AND(Businesses!B4751="",Businesses!C4751&lt;&gt;""),0,IF(Businesses!B4751="","N/A",IF(ISNUMBER(Businesses!B4751),Businesses!B4751,0)))</f>
        <v>N/A</v>
      </c>
    </row>
    <row r="4751" spans="2:9">
      <c r="B4751" s="32" t="str">
        <f t="shared" si="149"/>
        <v>N/A</v>
      </c>
      <c r="C4751" s="32" t="str">
        <f>IF(AND(Businesses!D4752="",Businesses!E4752&lt;&gt;""),0,IF(Businesses!D4752="","N/A",IF(ISNUMBER(Businesses!D4752),Businesses!D4752,0)))</f>
        <v>N/A</v>
      </c>
      <c r="D4751" s="32" t="str">
        <f>IF(Businesses!E4752="","N/A",Businesses!E4752)</f>
        <v>N/A</v>
      </c>
      <c r="E4751" s="32" t="str">
        <f>IF(Businesses!F4752="","N/A",Businesses!F4752)</f>
        <v>N/A</v>
      </c>
      <c r="F4751" s="32" t="str">
        <f t="shared" si="148"/>
        <v>N/A</v>
      </c>
      <c r="G4751" s="32" t="str">
        <f>IF(Businesses!G4752="","N/A",Businesses!G4752)</f>
        <v>N/A</v>
      </c>
      <c r="H4751" s="32" t="str">
        <f>IF(Businesses!H4752="","N/A",Businesses!H4752)</f>
        <v>N/A</v>
      </c>
      <c r="I4751" s="32" t="str">
        <f>IF(AND(Businesses!B4752="",Businesses!C4752&lt;&gt;""),0,IF(Businesses!B4752="","N/A",IF(ISNUMBER(Businesses!B4752),Businesses!B4752,0)))</f>
        <v>N/A</v>
      </c>
    </row>
    <row r="4752" spans="2:9">
      <c r="B4752" s="32" t="str">
        <f t="shared" si="149"/>
        <v>N/A</v>
      </c>
      <c r="C4752" s="32" t="str">
        <f>IF(AND(Businesses!D4753="",Businesses!E4753&lt;&gt;""),0,IF(Businesses!D4753="","N/A",IF(ISNUMBER(Businesses!D4753),Businesses!D4753,0)))</f>
        <v>N/A</v>
      </c>
      <c r="D4752" s="32" t="str">
        <f>IF(Businesses!E4753="","N/A",Businesses!E4753)</f>
        <v>N/A</v>
      </c>
      <c r="E4752" s="32" t="str">
        <f>IF(Businesses!F4753="","N/A",Businesses!F4753)</f>
        <v>N/A</v>
      </c>
      <c r="F4752" s="32" t="str">
        <f t="shared" si="148"/>
        <v>N/A</v>
      </c>
      <c r="G4752" s="32" t="str">
        <f>IF(Businesses!G4753="","N/A",Businesses!G4753)</f>
        <v>N/A</v>
      </c>
      <c r="H4752" s="32" t="str">
        <f>IF(Businesses!H4753="","N/A",Businesses!H4753)</f>
        <v>N/A</v>
      </c>
      <c r="I4752" s="32" t="str">
        <f>IF(AND(Businesses!B4753="",Businesses!C4753&lt;&gt;""),0,IF(Businesses!B4753="","N/A",IF(ISNUMBER(Businesses!B4753),Businesses!B4753,0)))</f>
        <v>N/A</v>
      </c>
    </row>
    <row r="4753" spans="2:9">
      <c r="B4753" s="32" t="str">
        <f t="shared" si="149"/>
        <v>N/A</v>
      </c>
      <c r="C4753" s="32" t="str">
        <f>IF(AND(Businesses!D4754="",Businesses!E4754&lt;&gt;""),0,IF(Businesses!D4754="","N/A",IF(ISNUMBER(Businesses!D4754),Businesses!D4754,0)))</f>
        <v>N/A</v>
      </c>
      <c r="D4753" s="32" t="str">
        <f>IF(Businesses!E4754="","N/A",Businesses!E4754)</f>
        <v>N/A</v>
      </c>
      <c r="E4753" s="32" t="str">
        <f>IF(Businesses!F4754="","N/A",Businesses!F4754)</f>
        <v>N/A</v>
      </c>
      <c r="F4753" s="32" t="str">
        <f t="shared" si="148"/>
        <v>N/A</v>
      </c>
      <c r="G4753" s="32" t="str">
        <f>IF(Businesses!G4754="","N/A",Businesses!G4754)</f>
        <v>N/A</v>
      </c>
      <c r="H4753" s="32" t="str">
        <f>IF(Businesses!H4754="","N/A",Businesses!H4754)</f>
        <v>N/A</v>
      </c>
      <c r="I4753" s="32" t="str">
        <f>IF(AND(Businesses!B4754="",Businesses!C4754&lt;&gt;""),0,IF(Businesses!B4754="","N/A",IF(ISNUMBER(Businesses!B4754),Businesses!B4754,0)))</f>
        <v>N/A</v>
      </c>
    </row>
    <row r="4754" spans="2:9">
      <c r="B4754" s="32" t="str">
        <f t="shared" si="149"/>
        <v>N/A</v>
      </c>
      <c r="C4754" s="32" t="str">
        <f>IF(AND(Businesses!D4755="",Businesses!E4755&lt;&gt;""),0,IF(Businesses!D4755="","N/A",IF(ISNUMBER(Businesses!D4755),Businesses!D4755,0)))</f>
        <v>N/A</v>
      </c>
      <c r="D4754" s="32" t="str">
        <f>IF(Businesses!E4755="","N/A",Businesses!E4755)</f>
        <v>N/A</v>
      </c>
      <c r="E4754" s="32" t="str">
        <f>IF(Businesses!F4755="","N/A",Businesses!F4755)</f>
        <v>N/A</v>
      </c>
      <c r="F4754" s="32" t="str">
        <f t="shared" si="148"/>
        <v>N/A</v>
      </c>
      <c r="G4754" s="32" t="str">
        <f>IF(Businesses!G4755="","N/A",Businesses!G4755)</f>
        <v>N/A</v>
      </c>
      <c r="H4754" s="32" t="str">
        <f>IF(Businesses!H4755="","N/A",Businesses!H4755)</f>
        <v>N/A</v>
      </c>
      <c r="I4754" s="32" t="str">
        <f>IF(AND(Businesses!B4755="",Businesses!C4755&lt;&gt;""),0,IF(Businesses!B4755="","N/A",IF(ISNUMBER(Businesses!B4755),Businesses!B4755,0)))</f>
        <v>N/A</v>
      </c>
    </row>
    <row r="4755" spans="2:9">
      <c r="B4755" s="32" t="str">
        <f t="shared" si="149"/>
        <v>N/A</v>
      </c>
      <c r="C4755" s="32" t="str">
        <f>IF(AND(Businesses!D4756="",Businesses!E4756&lt;&gt;""),0,IF(Businesses!D4756="","N/A",IF(ISNUMBER(Businesses!D4756),Businesses!D4756,0)))</f>
        <v>N/A</v>
      </c>
      <c r="D4755" s="32" t="str">
        <f>IF(Businesses!E4756="","N/A",Businesses!E4756)</f>
        <v>N/A</v>
      </c>
      <c r="E4755" s="32" t="str">
        <f>IF(Businesses!F4756="","N/A",Businesses!F4756)</f>
        <v>N/A</v>
      </c>
      <c r="F4755" s="32" t="str">
        <f t="shared" si="148"/>
        <v>N/A</v>
      </c>
      <c r="G4755" s="32" t="str">
        <f>IF(Businesses!G4756="","N/A",Businesses!G4756)</f>
        <v>N/A</v>
      </c>
      <c r="H4755" s="32" t="str">
        <f>IF(Businesses!H4756="","N/A",Businesses!H4756)</f>
        <v>N/A</v>
      </c>
      <c r="I4755" s="32" t="str">
        <f>IF(AND(Businesses!B4756="",Businesses!C4756&lt;&gt;""),0,IF(Businesses!B4756="","N/A",IF(ISNUMBER(Businesses!B4756),Businesses!B4756,0)))</f>
        <v>N/A</v>
      </c>
    </row>
    <row r="4756" spans="2:9">
      <c r="B4756" s="32" t="str">
        <f t="shared" si="149"/>
        <v>N/A</v>
      </c>
      <c r="C4756" s="32" t="str">
        <f>IF(AND(Businesses!D4757="",Businesses!E4757&lt;&gt;""),0,IF(Businesses!D4757="","N/A",IF(ISNUMBER(Businesses!D4757),Businesses!D4757,0)))</f>
        <v>N/A</v>
      </c>
      <c r="D4756" s="32" t="str">
        <f>IF(Businesses!E4757="","N/A",Businesses!E4757)</f>
        <v>N/A</v>
      </c>
      <c r="E4756" s="32" t="str">
        <f>IF(Businesses!F4757="","N/A",Businesses!F4757)</f>
        <v>N/A</v>
      </c>
      <c r="F4756" s="32" t="str">
        <f t="shared" si="148"/>
        <v>N/A</v>
      </c>
      <c r="G4756" s="32" t="str">
        <f>IF(Businesses!G4757="","N/A",Businesses!G4757)</f>
        <v>N/A</v>
      </c>
      <c r="H4756" s="32" t="str">
        <f>IF(Businesses!H4757="","N/A",Businesses!H4757)</f>
        <v>N/A</v>
      </c>
      <c r="I4756" s="32" t="str">
        <f>IF(AND(Businesses!B4757="",Businesses!C4757&lt;&gt;""),0,IF(Businesses!B4757="","N/A",IF(ISNUMBER(Businesses!B4757),Businesses!B4757,0)))</f>
        <v>N/A</v>
      </c>
    </row>
    <row r="4757" spans="2:9">
      <c r="B4757" s="32" t="str">
        <f t="shared" si="149"/>
        <v>N/A</v>
      </c>
      <c r="C4757" s="32" t="str">
        <f>IF(AND(Businesses!D4758="",Businesses!E4758&lt;&gt;""),0,IF(Businesses!D4758="","N/A",IF(ISNUMBER(Businesses!D4758),Businesses!D4758,0)))</f>
        <v>N/A</v>
      </c>
      <c r="D4757" s="32" t="str">
        <f>IF(Businesses!E4758="","N/A",Businesses!E4758)</f>
        <v>N/A</v>
      </c>
      <c r="E4757" s="32" t="str">
        <f>IF(Businesses!F4758="","N/A",Businesses!F4758)</f>
        <v>N/A</v>
      </c>
      <c r="F4757" s="32" t="str">
        <f t="shared" si="148"/>
        <v>N/A</v>
      </c>
      <c r="G4757" s="32" t="str">
        <f>IF(Businesses!G4758="","N/A",Businesses!G4758)</f>
        <v>N/A</v>
      </c>
      <c r="H4757" s="32" t="str">
        <f>IF(Businesses!H4758="","N/A",Businesses!H4758)</f>
        <v>N/A</v>
      </c>
      <c r="I4757" s="32" t="str">
        <f>IF(AND(Businesses!B4758="",Businesses!C4758&lt;&gt;""),0,IF(Businesses!B4758="","N/A",IF(ISNUMBER(Businesses!B4758),Businesses!B4758,0)))</f>
        <v>N/A</v>
      </c>
    </row>
    <row r="4758" spans="2:9">
      <c r="B4758" s="32" t="str">
        <f t="shared" si="149"/>
        <v>N/A</v>
      </c>
      <c r="C4758" s="32" t="str">
        <f>IF(AND(Businesses!D4759="",Businesses!E4759&lt;&gt;""),0,IF(Businesses!D4759="","N/A",IF(ISNUMBER(Businesses!D4759),Businesses!D4759,0)))</f>
        <v>N/A</v>
      </c>
      <c r="D4758" s="32" t="str">
        <f>IF(Businesses!E4759="","N/A",Businesses!E4759)</f>
        <v>N/A</v>
      </c>
      <c r="E4758" s="32" t="str">
        <f>IF(Businesses!F4759="","N/A",Businesses!F4759)</f>
        <v>N/A</v>
      </c>
      <c r="F4758" s="32" t="str">
        <f t="shared" si="148"/>
        <v>N/A</v>
      </c>
      <c r="G4758" s="32" t="str">
        <f>IF(Businesses!G4759="","N/A",Businesses!G4759)</f>
        <v>N/A</v>
      </c>
      <c r="H4758" s="32" t="str">
        <f>IF(Businesses!H4759="","N/A",Businesses!H4759)</f>
        <v>N/A</v>
      </c>
      <c r="I4758" s="32" t="str">
        <f>IF(AND(Businesses!B4759="",Businesses!C4759&lt;&gt;""),0,IF(Businesses!B4759="","N/A",IF(ISNUMBER(Businesses!B4759),Businesses!B4759,0)))</f>
        <v>N/A</v>
      </c>
    </row>
    <row r="4759" spans="2:9">
      <c r="B4759" s="32" t="str">
        <f t="shared" si="149"/>
        <v>N/A</v>
      </c>
      <c r="C4759" s="32" t="str">
        <f>IF(AND(Businesses!D4760="",Businesses!E4760&lt;&gt;""),0,IF(Businesses!D4760="","N/A",IF(ISNUMBER(Businesses!D4760),Businesses!D4760,0)))</f>
        <v>N/A</v>
      </c>
      <c r="D4759" s="32" t="str">
        <f>IF(Businesses!E4760="","N/A",Businesses!E4760)</f>
        <v>N/A</v>
      </c>
      <c r="E4759" s="32" t="str">
        <f>IF(Businesses!F4760="","N/A",Businesses!F4760)</f>
        <v>N/A</v>
      </c>
      <c r="F4759" s="32" t="str">
        <f t="shared" si="148"/>
        <v>N/A</v>
      </c>
      <c r="G4759" s="32" t="str">
        <f>IF(Businesses!G4760="","N/A",Businesses!G4760)</f>
        <v>N/A</v>
      </c>
      <c r="H4759" s="32" t="str">
        <f>IF(Businesses!H4760="","N/A",Businesses!H4760)</f>
        <v>N/A</v>
      </c>
      <c r="I4759" s="32" t="str">
        <f>IF(AND(Businesses!B4760="",Businesses!C4760&lt;&gt;""),0,IF(Businesses!B4760="","N/A",IF(ISNUMBER(Businesses!B4760),Businesses!B4760,0)))</f>
        <v>N/A</v>
      </c>
    </row>
    <row r="4760" spans="2:9">
      <c r="B4760" s="32" t="str">
        <f t="shared" si="149"/>
        <v>N/A</v>
      </c>
      <c r="C4760" s="32" t="str">
        <f>IF(AND(Businesses!D4761="",Businesses!E4761&lt;&gt;""),0,IF(Businesses!D4761="","N/A",IF(ISNUMBER(Businesses!D4761),Businesses!D4761,0)))</f>
        <v>N/A</v>
      </c>
      <c r="D4760" s="32" t="str">
        <f>IF(Businesses!E4761="","N/A",Businesses!E4761)</f>
        <v>N/A</v>
      </c>
      <c r="E4760" s="32" t="str">
        <f>IF(Businesses!F4761="","N/A",Businesses!F4761)</f>
        <v>N/A</v>
      </c>
      <c r="F4760" s="32" t="str">
        <f t="shared" si="148"/>
        <v>N/A</v>
      </c>
      <c r="G4760" s="32" t="str">
        <f>IF(Businesses!G4761="","N/A",Businesses!G4761)</f>
        <v>N/A</v>
      </c>
      <c r="H4760" s="32" t="str">
        <f>IF(Businesses!H4761="","N/A",Businesses!H4761)</f>
        <v>N/A</v>
      </c>
      <c r="I4760" s="32" t="str">
        <f>IF(AND(Businesses!B4761="",Businesses!C4761&lt;&gt;""),0,IF(Businesses!B4761="","N/A",IF(ISNUMBER(Businesses!B4761),Businesses!B4761,0)))</f>
        <v>N/A</v>
      </c>
    </row>
    <row r="4761" spans="2:9">
      <c r="B4761" s="32" t="str">
        <f t="shared" si="149"/>
        <v>N/A</v>
      </c>
      <c r="C4761" s="32" t="str">
        <f>IF(AND(Businesses!D4762="",Businesses!E4762&lt;&gt;""),0,IF(Businesses!D4762="","N/A",IF(ISNUMBER(Businesses!D4762),Businesses!D4762,0)))</f>
        <v>N/A</v>
      </c>
      <c r="D4761" s="32" t="str">
        <f>IF(Businesses!E4762="","N/A",Businesses!E4762)</f>
        <v>N/A</v>
      </c>
      <c r="E4761" s="32" t="str">
        <f>IF(Businesses!F4762="","N/A",Businesses!F4762)</f>
        <v>N/A</v>
      </c>
      <c r="F4761" s="32" t="str">
        <f t="shared" si="148"/>
        <v>N/A</v>
      </c>
      <c r="G4761" s="32" t="str">
        <f>IF(Businesses!G4762="","N/A",Businesses!G4762)</f>
        <v>N/A</v>
      </c>
      <c r="H4761" s="32" t="str">
        <f>IF(Businesses!H4762="","N/A",Businesses!H4762)</f>
        <v>N/A</v>
      </c>
      <c r="I4761" s="32" t="str">
        <f>IF(AND(Businesses!B4762="",Businesses!C4762&lt;&gt;""),0,IF(Businesses!B4762="","N/A",IF(ISNUMBER(Businesses!B4762),Businesses!B4762,0)))</f>
        <v>N/A</v>
      </c>
    </row>
    <row r="4762" spans="2:9">
      <c r="B4762" s="32" t="str">
        <f t="shared" si="149"/>
        <v>N/A</v>
      </c>
      <c r="C4762" s="32" t="str">
        <f>IF(AND(Businesses!D4763="",Businesses!E4763&lt;&gt;""),0,IF(Businesses!D4763="","N/A",IF(ISNUMBER(Businesses!D4763),Businesses!D4763,0)))</f>
        <v>N/A</v>
      </c>
      <c r="D4762" s="32" t="str">
        <f>IF(Businesses!E4763="","N/A",Businesses!E4763)</f>
        <v>N/A</v>
      </c>
      <c r="E4762" s="32" t="str">
        <f>IF(Businesses!F4763="","N/A",Businesses!F4763)</f>
        <v>N/A</v>
      </c>
      <c r="F4762" s="32" t="str">
        <f t="shared" si="148"/>
        <v>N/A</v>
      </c>
      <c r="G4762" s="32" t="str">
        <f>IF(Businesses!G4763="","N/A",Businesses!G4763)</f>
        <v>N/A</v>
      </c>
      <c r="H4762" s="32" t="str">
        <f>IF(Businesses!H4763="","N/A",Businesses!H4763)</f>
        <v>N/A</v>
      </c>
      <c r="I4762" s="32" t="str">
        <f>IF(AND(Businesses!B4763="",Businesses!C4763&lt;&gt;""),0,IF(Businesses!B4763="","N/A",IF(ISNUMBER(Businesses!B4763),Businesses!B4763,0)))</f>
        <v>N/A</v>
      </c>
    </row>
    <row r="4763" spans="2:9">
      <c r="B4763" s="32" t="str">
        <f t="shared" si="149"/>
        <v>N/A</v>
      </c>
      <c r="C4763" s="32" t="str">
        <f>IF(AND(Businesses!D4764="",Businesses!E4764&lt;&gt;""),0,IF(Businesses!D4764="","N/A",IF(ISNUMBER(Businesses!D4764),Businesses!D4764,0)))</f>
        <v>N/A</v>
      </c>
      <c r="D4763" s="32" t="str">
        <f>IF(Businesses!E4764="","N/A",Businesses!E4764)</f>
        <v>N/A</v>
      </c>
      <c r="E4763" s="32" t="str">
        <f>IF(Businesses!F4764="","N/A",Businesses!F4764)</f>
        <v>N/A</v>
      </c>
      <c r="F4763" s="32" t="str">
        <f t="shared" si="148"/>
        <v>N/A</v>
      </c>
      <c r="G4763" s="32" t="str">
        <f>IF(Businesses!G4764="","N/A",Businesses!G4764)</f>
        <v>N/A</v>
      </c>
      <c r="H4763" s="32" t="str">
        <f>IF(Businesses!H4764="","N/A",Businesses!H4764)</f>
        <v>N/A</v>
      </c>
      <c r="I4763" s="32" t="str">
        <f>IF(AND(Businesses!B4764="",Businesses!C4764&lt;&gt;""),0,IF(Businesses!B4764="","N/A",IF(ISNUMBER(Businesses!B4764),Businesses!B4764,0)))</f>
        <v>N/A</v>
      </c>
    </row>
    <row r="4764" spans="2:9">
      <c r="B4764" s="32" t="str">
        <f t="shared" si="149"/>
        <v>N/A</v>
      </c>
      <c r="C4764" s="32" t="str">
        <f>IF(AND(Businesses!D4765="",Businesses!E4765&lt;&gt;""),0,IF(Businesses!D4765="","N/A",IF(ISNUMBER(Businesses!D4765),Businesses!D4765,0)))</f>
        <v>N/A</v>
      </c>
      <c r="D4764" s="32" t="str">
        <f>IF(Businesses!E4765="","N/A",Businesses!E4765)</f>
        <v>N/A</v>
      </c>
      <c r="E4764" s="32" t="str">
        <f>IF(Businesses!F4765="","N/A",Businesses!F4765)</f>
        <v>N/A</v>
      </c>
      <c r="F4764" s="32" t="str">
        <f t="shared" si="148"/>
        <v>N/A</v>
      </c>
      <c r="G4764" s="32" t="str">
        <f>IF(Businesses!G4765="","N/A",Businesses!G4765)</f>
        <v>N/A</v>
      </c>
      <c r="H4764" s="32" t="str">
        <f>IF(Businesses!H4765="","N/A",Businesses!H4765)</f>
        <v>N/A</v>
      </c>
      <c r="I4764" s="32" t="str">
        <f>IF(AND(Businesses!B4765="",Businesses!C4765&lt;&gt;""),0,IF(Businesses!B4765="","N/A",IF(ISNUMBER(Businesses!B4765),Businesses!B4765,0)))</f>
        <v>N/A</v>
      </c>
    </row>
    <row r="4765" spans="2:9">
      <c r="B4765" s="32" t="str">
        <f t="shared" si="149"/>
        <v>N/A</v>
      </c>
      <c r="C4765" s="32" t="str">
        <f>IF(AND(Businesses!D4766="",Businesses!E4766&lt;&gt;""),0,IF(Businesses!D4766="","N/A",IF(ISNUMBER(Businesses!D4766),Businesses!D4766,0)))</f>
        <v>N/A</v>
      </c>
      <c r="D4765" s="32" t="str">
        <f>IF(Businesses!E4766="","N/A",Businesses!E4766)</f>
        <v>N/A</v>
      </c>
      <c r="E4765" s="32" t="str">
        <f>IF(Businesses!F4766="","N/A",Businesses!F4766)</f>
        <v>N/A</v>
      </c>
      <c r="F4765" s="32" t="str">
        <f t="shared" si="148"/>
        <v>N/A</v>
      </c>
      <c r="G4765" s="32" t="str">
        <f>IF(Businesses!G4766="","N/A",Businesses!G4766)</f>
        <v>N/A</v>
      </c>
      <c r="H4765" s="32" t="str">
        <f>IF(Businesses!H4766="","N/A",Businesses!H4766)</f>
        <v>N/A</v>
      </c>
      <c r="I4765" s="32" t="str">
        <f>IF(AND(Businesses!B4766="",Businesses!C4766&lt;&gt;""),0,IF(Businesses!B4766="","N/A",IF(ISNUMBER(Businesses!B4766),Businesses!B4766,0)))</f>
        <v>N/A</v>
      </c>
    </row>
    <row r="4766" spans="2:9">
      <c r="B4766" s="32" t="str">
        <f t="shared" si="149"/>
        <v>N/A</v>
      </c>
      <c r="C4766" s="32" t="str">
        <f>IF(AND(Businesses!D4767="",Businesses!E4767&lt;&gt;""),0,IF(Businesses!D4767="","N/A",IF(ISNUMBER(Businesses!D4767),Businesses!D4767,0)))</f>
        <v>N/A</v>
      </c>
      <c r="D4766" s="32" t="str">
        <f>IF(Businesses!E4767="","N/A",Businesses!E4767)</f>
        <v>N/A</v>
      </c>
      <c r="E4766" s="32" t="str">
        <f>IF(Businesses!F4767="","N/A",Businesses!F4767)</f>
        <v>N/A</v>
      </c>
      <c r="F4766" s="32" t="str">
        <f t="shared" si="148"/>
        <v>N/A</v>
      </c>
      <c r="G4766" s="32" t="str">
        <f>IF(Businesses!G4767="","N/A",Businesses!G4767)</f>
        <v>N/A</v>
      </c>
      <c r="H4766" s="32" t="str">
        <f>IF(Businesses!H4767="","N/A",Businesses!H4767)</f>
        <v>N/A</v>
      </c>
      <c r="I4766" s="32" t="str">
        <f>IF(AND(Businesses!B4767="",Businesses!C4767&lt;&gt;""),0,IF(Businesses!B4767="","N/A",IF(ISNUMBER(Businesses!B4767),Businesses!B4767,0)))</f>
        <v>N/A</v>
      </c>
    </row>
    <row r="4767" spans="2:9">
      <c r="B4767" s="32" t="str">
        <f t="shared" si="149"/>
        <v>N/A</v>
      </c>
      <c r="C4767" s="32" t="str">
        <f>IF(AND(Businesses!D4768="",Businesses!E4768&lt;&gt;""),0,IF(Businesses!D4768="","N/A",IF(ISNUMBER(Businesses!D4768),Businesses!D4768,0)))</f>
        <v>N/A</v>
      </c>
      <c r="D4767" s="32" t="str">
        <f>IF(Businesses!E4768="","N/A",Businesses!E4768)</f>
        <v>N/A</v>
      </c>
      <c r="E4767" s="32" t="str">
        <f>IF(Businesses!F4768="","N/A",Businesses!F4768)</f>
        <v>N/A</v>
      </c>
      <c r="F4767" s="32" t="str">
        <f t="shared" si="148"/>
        <v>N/A</v>
      </c>
      <c r="G4767" s="32" t="str">
        <f>IF(Businesses!G4768="","N/A",Businesses!G4768)</f>
        <v>N/A</v>
      </c>
      <c r="H4767" s="32" t="str">
        <f>IF(Businesses!H4768="","N/A",Businesses!H4768)</f>
        <v>N/A</v>
      </c>
      <c r="I4767" s="32" t="str">
        <f>IF(AND(Businesses!B4768="",Businesses!C4768&lt;&gt;""),0,IF(Businesses!B4768="","N/A",IF(ISNUMBER(Businesses!B4768),Businesses!B4768,0)))</f>
        <v>N/A</v>
      </c>
    </row>
    <row r="4768" spans="2:9">
      <c r="B4768" s="32" t="str">
        <f t="shared" si="149"/>
        <v>N/A</v>
      </c>
      <c r="C4768" s="32" t="str">
        <f>IF(AND(Businesses!D4769="",Businesses!E4769&lt;&gt;""),0,IF(Businesses!D4769="","N/A",IF(ISNUMBER(Businesses!D4769),Businesses!D4769,0)))</f>
        <v>N/A</v>
      </c>
      <c r="D4768" s="32" t="str">
        <f>IF(Businesses!E4769="","N/A",Businesses!E4769)</f>
        <v>N/A</v>
      </c>
      <c r="E4768" s="32" t="str">
        <f>IF(Businesses!F4769="","N/A",Businesses!F4769)</f>
        <v>N/A</v>
      </c>
      <c r="F4768" s="32" t="str">
        <f t="shared" si="148"/>
        <v>N/A</v>
      </c>
      <c r="G4768" s="32" t="str">
        <f>IF(Businesses!G4769="","N/A",Businesses!G4769)</f>
        <v>N/A</v>
      </c>
      <c r="H4768" s="32" t="str">
        <f>IF(Businesses!H4769="","N/A",Businesses!H4769)</f>
        <v>N/A</v>
      </c>
      <c r="I4768" s="32" t="str">
        <f>IF(AND(Businesses!B4769="",Businesses!C4769&lt;&gt;""),0,IF(Businesses!B4769="","N/A",IF(ISNUMBER(Businesses!B4769),Businesses!B4769,0)))</f>
        <v>N/A</v>
      </c>
    </row>
    <row r="4769" spans="2:9">
      <c r="B4769" s="32" t="str">
        <f t="shared" si="149"/>
        <v>N/A</v>
      </c>
      <c r="C4769" s="32" t="str">
        <f>IF(AND(Businesses!D4770="",Businesses!E4770&lt;&gt;""),0,IF(Businesses!D4770="","N/A",IF(ISNUMBER(Businesses!D4770),Businesses!D4770,0)))</f>
        <v>N/A</v>
      </c>
      <c r="D4769" s="32" t="str">
        <f>IF(Businesses!E4770="","N/A",Businesses!E4770)</f>
        <v>N/A</v>
      </c>
      <c r="E4769" s="32" t="str">
        <f>IF(Businesses!F4770="","N/A",Businesses!F4770)</f>
        <v>N/A</v>
      </c>
      <c r="F4769" s="32" t="str">
        <f t="shared" si="148"/>
        <v>N/A</v>
      </c>
      <c r="G4769" s="32" t="str">
        <f>IF(Businesses!G4770="","N/A",Businesses!G4770)</f>
        <v>N/A</v>
      </c>
      <c r="H4769" s="32" t="str">
        <f>IF(Businesses!H4770="","N/A",Businesses!H4770)</f>
        <v>N/A</v>
      </c>
      <c r="I4769" s="32" t="str">
        <f>IF(AND(Businesses!B4770="",Businesses!C4770&lt;&gt;""),0,IF(Businesses!B4770="","N/A",IF(ISNUMBER(Businesses!B4770),Businesses!B4770,0)))</f>
        <v>N/A</v>
      </c>
    </row>
    <row r="4770" spans="2:9">
      <c r="B4770" s="32" t="str">
        <f t="shared" si="149"/>
        <v>N/A</v>
      </c>
      <c r="C4770" s="32" t="str">
        <f>IF(AND(Businesses!D4771="",Businesses!E4771&lt;&gt;""),0,IF(Businesses!D4771="","N/A",IF(ISNUMBER(Businesses!D4771),Businesses!D4771,0)))</f>
        <v>N/A</v>
      </c>
      <c r="D4770" s="32" t="str">
        <f>IF(Businesses!E4771="","N/A",Businesses!E4771)</f>
        <v>N/A</v>
      </c>
      <c r="E4770" s="32" t="str">
        <f>IF(Businesses!F4771="","N/A",Businesses!F4771)</f>
        <v>N/A</v>
      </c>
      <c r="F4770" s="32" t="str">
        <f t="shared" si="148"/>
        <v>N/A</v>
      </c>
      <c r="G4770" s="32" t="str">
        <f>IF(Businesses!G4771="","N/A",Businesses!G4771)</f>
        <v>N/A</v>
      </c>
      <c r="H4770" s="32" t="str">
        <f>IF(Businesses!H4771="","N/A",Businesses!H4771)</f>
        <v>N/A</v>
      </c>
      <c r="I4770" s="32" t="str">
        <f>IF(AND(Businesses!B4771="",Businesses!C4771&lt;&gt;""),0,IF(Businesses!B4771="","N/A",IF(ISNUMBER(Businesses!B4771),Businesses!B4771,0)))</f>
        <v>N/A</v>
      </c>
    </row>
    <row r="4771" spans="2:9">
      <c r="B4771" s="32" t="str">
        <f t="shared" si="149"/>
        <v>N/A</v>
      </c>
      <c r="C4771" s="32" t="str">
        <f>IF(AND(Businesses!D4772="",Businesses!E4772&lt;&gt;""),0,IF(Businesses!D4772="","N/A",IF(ISNUMBER(Businesses!D4772),Businesses!D4772,0)))</f>
        <v>N/A</v>
      </c>
      <c r="D4771" s="32" t="str">
        <f>IF(Businesses!E4772="","N/A",Businesses!E4772)</f>
        <v>N/A</v>
      </c>
      <c r="E4771" s="32" t="str">
        <f>IF(Businesses!F4772="","N/A",Businesses!F4772)</f>
        <v>N/A</v>
      </c>
      <c r="F4771" s="32" t="str">
        <f t="shared" si="148"/>
        <v>N/A</v>
      </c>
      <c r="G4771" s="32" t="str">
        <f>IF(Businesses!G4772="","N/A",Businesses!G4772)</f>
        <v>N/A</v>
      </c>
      <c r="H4771" s="32" t="str">
        <f>IF(Businesses!H4772="","N/A",Businesses!H4772)</f>
        <v>N/A</v>
      </c>
      <c r="I4771" s="32" t="str">
        <f>IF(AND(Businesses!B4772="",Businesses!C4772&lt;&gt;""),0,IF(Businesses!B4772="","N/A",IF(ISNUMBER(Businesses!B4772),Businesses!B4772,0)))</f>
        <v>N/A</v>
      </c>
    </row>
    <row r="4772" spans="2:9">
      <c r="B4772" s="32" t="str">
        <f t="shared" si="149"/>
        <v>N/A</v>
      </c>
      <c r="C4772" s="32" t="str">
        <f>IF(AND(Businesses!D4773="",Businesses!E4773&lt;&gt;""),0,IF(Businesses!D4773="","N/A",IF(ISNUMBER(Businesses!D4773),Businesses!D4773,0)))</f>
        <v>N/A</v>
      </c>
      <c r="D4772" s="32" t="str">
        <f>IF(Businesses!E4773="","N/A",Businesses!E4773)</f>
        <v>N/A</v>
      </c>
      <c r="E4772" s="32" t="str">
        <f>IF(Businesses!F4773="","N/A",Businesses!F4773)</f>
        <v>N/A</v>
      </c>
      <c r="F4772" s="32" t="str">
        <f t="shared" si="148"/>
        <v>N/A</v>
      </c>
      <c r="G4772" s="32" t="str">
        <f>IF(Businesses!G4773="","N/A",Businesses!G4773)</f>
        <v>N/A</v>
      </c>
      <c r="H4772" s="32" t="str">
        <f>IF(Businesses!H4773="","N/A",Businesses!H4773)</f>
        <v>N/A</v>
      </c>
      <c r="I4772" s="32" t="str">
        <f>IF(AND(Businesses!B4773="",Businesses!C4773&lt;&gt;""),0,IF(Businesses!B4773="","N/A",IF(ISNUMBER(Businesses!B4773),Businesses!B4773,0)))</f>
        <v>N/A</v>
      </c>
    </row>
    <row r="4773" spans="2:9">
      <c r="B4773" s="32" t="str">
        <f t="shared" si="149"/>
        <v>N/A</v>
      </c>
      <c r="C4773" s="32" t="str">
        <f>IF(AND(Businesses!D4774="",Businesses!E4774&lt;&gt;""),0,IF(Businesses!D4774="","N/A",IF(ISNUMBER(Businesses!D4774),Businesses!D4774,0)))</f>
        <v>N/A</v>
      </c>
      <c r="D4773" s="32" t="str">
        <f>IF(Businesses!E4774="","N/A",Businesses!E4774)</f>
        <v>N/A</v>
      </c>
      <c r="E4773" s="32" t="str">
        <f>IF(Businesses!F4774="","N/A",Businesses!F4774)</f>
        <v>N/A</v>
      </c>
      <c r="F4773" s="32" t="str">
        <f t="shared" si="148"/>
        <v>N/A</v>
      </c>
      <c r="G4773" s="32" t="str">
        <f>IF(Businesses!G4774="","N/A",Businesses!G4774)</f>
        <v>N/A</v>
      </c>
      <c r="H4773" s="32" t="str">
        <f>IF(Businesses!H4774="","N/A",Businesses!H4774)</f>
        <v>N/A</v>
      </c>
      <c r="I4773" s="32" t="str">
        <f>IF(AND(Businesses!B4774="",Businesses!C4774&lt;&gt;""),0,IF(Businesses!B4774="","N/A",IF(ISNUMBER(Businesses!B4774),Businesses!B4774,0)))</f>
        <v>N/A</v>
      </c>
    </row>
    <row r="4774" spans="2:9">
      <c r="B4774" s="32" t="str">
        <f t="shared" si="149"/>
        <v>N/A</v>
      </c>
      <c r="C4774" s="32" t="str">
        <f>IF(AND(Businesses!D4775="",Businesses!E4775&lt;&gt;""),0,IF(Businesses!D4775="","N/A",IF(ISNUMBER(Businesses!D4775),Businesses!D4775,0)))</f>
        <v>N/A</v>
      </c>
      <c r="D4774" s="32" t="str">
        <f>IF(Businesses!E4775="","N/A",Businesses!E4775)</f>
        <v>N/A</v>
      </c>
      <c r="E4774" s="32" t="str">
        <f>IF(Businesses!F4775="","N/A",Businesses!F4775)</f>
        <v>N/A</v>
      </c>
      <c r="F4774" s="32" t="str">
        <f t="shared" si="148"/>
        <v>N/A</v>
      </c>
      <c r="G4774" s="32" t="str">
        <f>IF(Businesses!G4775="","N/A",Businesses!G4775)</f>
        <v>N/A</v>
      </c>
      <c r="H4774" s="32" t="str">
        <f>IF(Businesses!H4775="","N/A",Businesses!H4775)</f>
        <v>N/A</v>
      </c>
      <c r="I4774" s="32" t="str">
        <f>IF(AND(Businesses!B4775="",Businesses!C4775&lt;&gt;""),0,IF(Businesses!B4775="","N/A",IF(ISNUMBER(Businesses!B4775),Businesses!B4775,0)))</f>
        <v>N/A</v>
      </c>
    </row>
    <row r="4775" spans="2:9">
      <c r="B4775" s="32" t="str">
        <f t="shared" si="149"/>
        <v>N/A</v>
      </c>
      <c r="C4775" s="32" t="str">
        <f>IF(AND(Businesses!D4776="",Businesses!E4776&lt;&gt;""),0,IF(Businesses!D4776="","N/A",IF(ISNUMBER(Businesses!D4776),Businesses!D4776,0)))</f>
        <v>N/A</v>
      </c>
      <c r="D4775" s="32" t="str">
        <f>IF(Businesses!E4776="","N/A",Businesses!E4776)</f>
        <v>N/A</v>
      </c>
      <c r="E4775" s="32" t="str">
        <f>IF(Businesses!F4776="","N/A",Businesses!F4776)</f>
        <v>N/A</v>
      </c>
      <c r="F4775" s="32" t="str">
        <f t="shared" si="148"/>
        <v>N/A</v>
      </c>
      <c r="G4775" s="32" t="str">
        <f>IF(Businesses!G4776="","N/A",Businesses!G4776)</f>
        <v>N/A</v>
      </c>
      <c r="H4775" s="32" t="str">
        <f>IF(Businesses!H4776="","N/A",Businesses!H4776)</f>
        <v>N/A</v>
      </c>
      <c r="I4775" s="32" t="str">
        <f>IF(AND(Businesses!B4776="",Businesses!C4776&lt;&gt;""),0,IF(Businesses!B4776="","N/A",IF(ISNUMBER(Businesses!B4776),Businesses!B4776,0)))</f>
        <v>N/A</v>
      </c>
    </row>
    <row r="4776" spans="2:9">
      <c r="B4776" s="32" t="str">
        <f t="shared" si="149"/>
        <v>N/A</v>
      </c>
      <c r="C4776" s="32" t="str">
        <f>IF(AND(Businesses!D4777="",Businesses!E4777&lt;&gt;""),0,IF(Businesses!D4777="","N/A",IF(ISNUMBER(Businesses!D4777),Businesses!D4777,0)))</f>
        <v>N/A</v>
      </c>
      <c r="D4776" s="32" t="str">
        <f>IF(Businesses!E4777="","N/A",Businesses!E4777)</f>
        <v>N/A</v>
      </c>
      <c r="E4776" s="32" t="str">
        <f>IF(Businesses!F4777="","N/A",Businesses!F4777)</f>
        <v>N/A</v>
      </c>
      <c r="F4776" s="32" t="str">
        <f t="shared" si="148"/>
        <v>N/A</v>
      </c>
      <c r="G4776" s="32" t="str">
        <f>IF(Businesses!G4777="","N/A",Businesses!G4777)</f>
        <v>N/A</v>
      </c>
      <c r="H4776" s="32" t="str">
        <f>IF(Businesses!H4777="","N/A",Businesses!H4777)</f>
        <v>N/A</v>
      </c>
      <c r="I4776" s="32" t="str">
        <f>IF(AND(Businesses!B4777="",Businesses!C4777&lt;&gt;""),0,IF(Businesses!B4777="","N/A",IF(ISNUMBER(Businesses!B4777),Businesses!B4777,0)))</f>
        <v>N/A</v>
      </c>
    </row>
    <row r="4777" spans="2:9">
      <c r="B4777" s="32" t="str">
        <f t="shared" si="149"/>
        <v>N/A</v>
      </c>
      <c r="C4777" s="32" t="str">
        <f>IF(AND(Businesses!D4778="",Businesses!E4778&lt;&gt;""),0,IF(Businesses!D4778="","N/A",IF(ISNUMBER(Businesses!D4778),Businesses!D4778,0)))</f>
        <v>N/A</v>
      </c>
      <c r="D4777" s="32" t="str">
        <f>IF(Businesses!E4778="","N/A",Businesses!E4778)</f>
        <v>N/A</v>
      </c>
      <c r="E4777" s="32" t="str">
        <f>IF(Businesses!F4778="","N/A",Businesses!F4778)</f>
        <v>N/A</v>
      </c>
      <c r="F4777" s="32" t="str">
        <f t="shared" si="148"/>
        <v>N/A</v>
      </c>
      <c r="G4777" s="32" t="str">
        <f>IF(Businesses!G4778="","N/A",Businesses!G4778)</f>
        <v>N/A</v>
      </c>
      <c r="H4777" s="32" t="str">
        <f>IF(Businesses!H4778="","N/A",Businesses!H4778)</f>
        <v>N/A</v>
      </c>
      <c r="I4777" s="32" t="str">
        <f>IF(AND(Businesses!B4778="",Businesses!C4778&lt;&gt;""),0,IF(Businesses!B4778="","N/A",IF(ISNUMBER(Businesses!B4778),Businesses!B4778,0)))</f>
        <v>N/A</v>
      </c>
    </row>
    <row r="4778" spans="2:9">
      <c r="B4778" s="32" t="str">
        <f t="shared" si="149"/>
        <v>N/A</v>
      </c>
      <c r="C4778" s="32" t="str">
        <f>IF(AND(Businesses!D4779="",Businesses!E4779&lt;&gt;""),0,IF(Businesses!D4779="","N/A",IF(ISNUMBER(Businesses!D4779),Businesses!D4779,0)))</f>
        <v>N/A</v>
      </c>
      <c r="D4778" s="32" t="str">
        <f>IF(Businesses!E4779="","N/A",Businesses!E4779)</f>
        <v>N/A</v>
      </c>
      <c r="E4778" s="32" t="str">
        <f>IF(Businesses!F4779="","N/A",Businesses!F4779)</f>
        <v>N/A</v>
      </c>
      <c r="F4778" s="32" t="str">
        <f t="shared" si="148"/>
        <v>N/A</v>
      </c>
      <c r="G4778" s="32" t="str">
        <f>IF(Businesses!G4779="","N/A",Businesses!G4779)</f>
        <v>N/A</v>
      </c>
      <c r="H4778" s="32" t="str">
        <f>IF(Businesses!H4779="","N/A",Businesses!H4779)</f>
        <v>N/A</v>
      </c>
      <c r="I4778" s="32" t="str">
        <f>IF(AND(Businesses!B4779="",Businesses!C4779&lt;&gt;""),0,IF(Businesses!B4779="","N/A",IF(ISNUMBER(Businesses!B4779),Businesses!B4779,0)))</f>
        <v>N/A</v>
      </c>
    </row>
    <row r="4779" spans="2:9">
      <c r="B4779" s="32" t="str">
        <f t="shared" si="149"/>
        <v>N/A</v>
      </c>
      <c r="C4779" s="32" t="str">
        <f>IF(AND(Businesses!D4780="",Businesses!E4780&lt;&gt;""),0,IF(Businesses!D4780="","N/A",IF(ISNUMBER(Businesses!D4780),Businesses!D4780,0)))</f>
        <v>N/A</v>
      </c>
      <c r="D4779" s="32" t="str">
        <f>IF(Businesses!E4780="","N/A",Businesses!E4780)</f>
        <v>N/A</v>
      </c>
      <c r="E4779" s="32" t="str">
        <f>IF(Businesses!F4780="","N/A",Businesses!F4780)</f>
        <v>N/A</v>
      </c>
      <c r="F4779" s="32" t="str">
        <f t="shared" si="148"/>
        <v>N/A</v>
      </c>
      <c r="G4779" s="32" t="str">
        <f>IF(Businesses!G4780="","N/A",Businesses!G4780)</f>
        <v>N/A</v>
      </c>
      <c r="H4779" s="32" t="str">
        <f>IF(Businesses!H4780="","N/A",Businesses!H4780)</f>
        <v>N/A</v>
      </c>
      <c r="I4779" s="32" t="str">
        <f>IF(AND(Businesses!B4780="",Businesses!C4780&lt;&gt;""),0,IF(Businesses!B4780="","N/A",IF(ISNUMBER(Businesses!B4780),Businesses!B4780,0)))</f>
        <v>N/A</v>
      </c>
    </row>
    <row r="4780" spans="2:9">
      <c r="B4780" s="32" t="str">
        <f t="shared" si="149"/>
        <v>N/A</v>
      </c>
      <c r="C4780" s="32" t="str">
        <f>IF(AND(Businesses!D4781="",Businesses!E4781&lt;&gt;""),0,IF(Businesses!D4781="","N/A",IF(ISNUMBER(Businesses!D4781),Businesses!D4781,0)))</f>
        <v>N/A</v>
      </c>
      <c r="D4780" s="32" t="str">
        <f>IF(Businesses!E4781="","N/A",Businesses!E4781)</f>
        <v>N/A</v>
      </c>
      <c r="E4780" s="32" t="str">
        <f>IF(Businesses!F4781="","N/A",Businesses!F4781)</f>
        <v>N/A</v>
      </c>
      <c r="F4780" s="32" t="str">
        <f t="shared" si="148"/>
        <v>N/A</v>
      </c>
      <c r="G4780" s="32" t="str">
        <f>IF(Businesses!G4781="","N/A",Businesses!G4781)</f>
        <v>N/A</v>
      </c>
      <c r="H4780" s="32" t="str">
        <f>IF(Businesses!H4781="","N/A",Businesses!H4781)</f>
        <v>N/A</v>
      </c>
      <c r="I4780" s="32" t="str">
        <f>IF(AND(Businesses!B4781="",Businesses!C4781&lt;&gt;""),0,IF(Businesses!B4781="","N/A",IF(ISNUMBER(Businesses!B4781),Businesses!B4781,0)))</f>
        <v>N/A</v>
      </c>
    </row>
    <row r="4781" spans="2:9">
      <c r="B4781" s="32" t="str">
        <f t="shared" si="149"/>
        <v>N/A</v>
      </c>
      <c r="C4781" s="32" t="str">
        <f>IF(AND(Businesses!D4782="",Businesses!E4782&lt;&gt;""),0,IF(Businesses!D4782="","N/A",IF(ISNUMBER(Businesses!D4782),Businesses!D4782,0)))</f>
        <v>N/A</v>
      </c>
      <c r="D4781" s="32" t="str">
        <f>IF(Businesses!E4782="","N/A",Businesses!E4782)</f>
        <v>N/A</v>
      </c>
      <c r="E4781" s="32" t="str">
        <f>IF(Businesses!F4782="","N/A",Businesses!F4782)</f>
        <v>N/A</v>
      </c>
      <c r="F4781" s="32" t="str">
        <f t="shared" si="148"/>
        <v>N/A</v>
      </c>
      <c r="G4781" s="32" t="str">
        <f>IF(Businesses!G4782="","N/A",Businesses!G4782)</f>
        <v>N/A</v>
      </c>
      <c r="H4781" s="32" t="str">
        <f>IF(Businesses!H4782="","N/A",Businesses!H4782)</f>
        <v>N/A</v>
      </c>
      <c r="I4781" s="32" t="str">
        <f>IF(AND(Businesses!B4782="",Businesses!C4782&lt;&gt;""),0,IF(Businesses!B4782="","N/A",IF(ISNUMBER(Businesses!B4782),Businesses!B4782,0)))</f>
        <v>N/A</v>
      </c>
    </row>
    <row r="4782" spans="2:9">
      <c r="B4782" s="32" t="str">
        <f t="shared" si="149"/>
        <v>N/A</v>
      </c>
      <c r="C4782" s="32" t="str">
        <f>IF(AND(Businesses!D4783="",Businesses!E4783&lt;&gt;""),0,IF(Businesses!D4783="","N/A",IF(ISNUMBER(Businesses!D4783),Businesses!D4783,0)))</f>
        <v>N/A</v>
      </c>
      <c r="D4782" s="32" t="str">
        <f>IF(Businesses!E4783="","N/A",Businesses!E4783)</f>
        <v>N/A</v>
      </c>
      <c r="E4782" s="32" t="str">
        <f>IF(Businesses!F4783="","N/A",Businesses!F4783)</f>
        <v>N/A</v>
      </c>
      <c r="F4782" s="32" t="str">
        <f t="shared" si="148"/>
        <v>N/A</v>
      </c>
      <c r="G4782" s="32" t="str">
        <f>IF(Businesses!G4783="","N/A",Businesses!G4783)</f>
        <v>N/A</v>
      </c>
      <c r="H4782" s="32" t="str">
        <f>IF(Businesses!H4783="","N/A",Businesses!H4783)</f>
        <v>N/A</v>
      </c>
      <c r="I4782" s="32" t="str">
        <f>IF(AND(Businesses!B4783="",Businesses!C4783&lt;&gt;""),0,IF(Businesses!B4783="","N/A",IF(ISNUMBER(Businesses!B4783),Businesses!B4783,0)))</f>
        <v>N/A</v>
      </c>
    </row>
    <row r="4783" spans="2:9">
      <c r="B4783" s="32" t="str">
        <f t="shared" si="149"/>
        <v>N/A</v>
      </c>
      <c r="C4783" s="32" t="str">
        <f>IF(AND(Businesses!D4784="",Businesses!E4784&lt;&gt;""),0,IF(Businesses!D4784="","N/A",IF(ISNUMBER(Businesses!D4784),Businesses!D4784,0)))</f>
        <v>N/A</v>
      </c>
      <c r="D4783" s="32" t="str">
        <f>IF(Businesses!E4784="","N/A",Businesses!E4784)</f>
        <v>N/A</v>
      </c>
      <c r="E4783" s="32" t="str">
        <f>IF(Businesses!F4784="","N/A",Businesses!F4784)</f>
        <v>N/A</v>
      </c>
      <c r="F4783" s="32" t="str">
        <f t="shared" si="148"/>
        <v>N/A</v>
      </c>
      <c r="G4783" s="32" t="str">
        <f>IF(Businesses!G4784="","N/A",Businesses!G4784)</f>
        <v>N/A</v>
      </c>
      <c r="H4783" s="32" t="str">
        <f>IF(Businesses!H4784="","N/A",Businesses!H4784)</f>
        <v>N/A</v>
      </c>
      <c r="I4783" s="32" t="str">
        <f>IF(AND(Businesses!B4784="",Businesses!C4784&lt;&gt;""),0,IF(Businesses!B4784="","N/A",IF(ISNUMBER(Businesses!B4784),Businesses!B4784,0)))</f>
        <v>N/A</v>
      </c>
    </row>
    <row r="4784" spans="2:9">
      <c r="B4784" s="32" t="str">
        <f t="shared" si="149"/>
        <v>N/A</v>
      </c>
      <c r="C4784" s="32" t="str">
        <f>IF(AND(Businesses!D4785="",Businesses!E4785&lt;&gt;""),0,IF(Businesses!D4785="","N/A",IF(ISNUMBER(Businesses!D4785),Businesses!D4785,0)))</f>
        <v>N/A</v>
      </c>
      <c r="D4784" s="32" t="str">
        <f>IF(Businesses!E4785="","N/A",Businesses!E4785)</f>
        <v>N/A</v>
      </c>
      <c r="E4784" s="32" t="str">
        <f>IF(Businesses!F4785="","N/A",Businesses!F4785)</f>
        <v>N/A</v>
      </c>
      <c r="F4784" s="32" t="str">
        <f t="shared" si="148"/>
        <v>N/A</v>
      </c>
      <c r="G4784" s="32" t="str">
        <f>IF(Businesses!G4785="","N/A",Businesses!G4785)</f>
        <v>N/A</v>
      </c>
      <c r="H4784" s="32" t="str">
        <f>IF(Businesses!H4785="","N/A",Businesses!H4785)</f>
        <v>N/A</v>
      </c>
      <c r="I4784" s="32" t="str">
        <f>IF(AND(Businesses!B4785="",Businesses!C4785&lt;&gt;""),0,IF(Businesses!B4785="","N/A",IF(ISNUMBER(Businesses!B4785),Businesses!B4785,0)))</f>
        <v>N/A</v>
      </c>
    </row>
    <row r="4785" spans="2:9">
      <c r="B4785" s="32" t="str">
        <f t="shared" si="149"/>
        <v>N/A</v>
      </c>
      <c r="C4785" s="32" t="str">
        <f>IF(AND(Businesses!D4786="",Businesses!E4786&lt;&gt;""),0,IF(Businesses!D4786="","N/A",IF(ISNUMBER(Businesses!D4786),Businesses!D4786,0)))</f>
        <v>N/A</v>
      </c>
      <c r="D4785" s="32" t="str">
        <f>IF(Businesses!E4786="","N/A",Businesses!E4786)</f>
        <v>N/A</v>
      </c>
      <c r="E4785" s="32" t="str">
        <f>IF(Businesses!F4786="","N/A",Businesses!F4786)</f>
        <v>N/A</v>
      </c>
      <c r="F4785" s="32" t="str">
        <f t="shared" si="148"/>
        <v>N/A</v>
      </c>
      <c r="G4785" s="32" t="str">
        <f>IF(Businesses!G4786="","N/A",Businesses!G4786)</f>
        <v>N/A</v>
      </c>
      <c r="H4785" s="32" t="str">
        <f>IF(Businesses!H4786="","N/A",Businesses!H4786)</f>
        <v>N/A</v>
      </c>
      <c r="I4785" s="32" t="str">
        <f>IF(AND(Businesses!B4786="",Businesses!C4786&lt;&gt;""),0,IF(Businesses!B4786="","N/A",IF(ISNUMBER(Businesses!B4786),Businesses!B4786,0)))</f>
        <v>N/A</v>
      </c>
    </row>
    <row r="4786" spans="2:9">
      <c r="B4786" s="32" t="str">
        <f t="shared" si="149"/>
        <v>N/A</v>
      </c>
      <c r="C4786" s="32" t="str">
        <f>IF(AND(Businesses!D4787="",Businesses!E4787&lt;&gt;""),0,IF(Businesses!D4787="","N/A",IF(ISNUMBER(Businesses!D4787),Businesses!D4787,0)))</f>
        <v>N/A</v>
      </c>
      <c r="D4786" s="32" t="str">
        <f>IF(Businesses!E4787="","N/A",Businesses!E4787)</f>
        <v>N/A</v>
      </c>
      <c r="E4786" s="32" t="str">
        <f>IF(Businesses!F4787="","N/A",Businesses!F4787)</f>
        <v>N/A</v>
      </c>
      <c r="F4786" s="32" t="str">
        <f t="shared" si="148"/>
        <v>N/A</v>
      </c>
      <c r="G4786" s="32" t="str">
        <f>IF(Businesses!G4787="","N/A",Businesses!G4787)</f>
        <v>N/A</v>
      </c>
      <c r="H4786" s="32" t="str">
        <f>IF(Businesses!H4787="","N/A",Businesses!H4787)</f>
        <v>N/A</v>
      </c>
      <c r="I4786" s="32" t="str">
        <f>IF(AND(Businesses!B4787="",Businesses!C4787&lt;&gt;""),0,IF(Businesses!B4787="","N/A",IF(ISNUMBER(Businesses!B4787),Businesses!B4787,0)))</f>
        <v>N/A</v>
      </c>
    </row>
    <row r="4787" spans="2:9">
      <c r="B4787" s="32" t="str">
        <f t="shared" si="149"/>
        <v>N/A</v>
      </c>
      <c r="C4787" s="32" t="str">
        <f>IF(AND(Businesses!D4788="",Businesses!E4788&lt;&gt;""),0,IF(Businesses!D4788="","N/A",IF(ISNUMBER(Businesses!D4788),Businesses!D4788,0)))</f>
        <v>N/A</v>
      </c>
      <c r="D4787" s="32" t="str">
        <f>IF(Businesses!E4788="","N/A",Businesses!E4788)</f>
        <v>N/A</v>
      </c>
      <c r="E4787" s="32" t="str">
        <f>IF(Businesses!F4788="","N/A",Businesses!F4788)</f>
        <v>N/A</v>
      </c>
      <c r="F4787" s="32" t="str">
        <f t="shared" si="148"/>
        <v>N/A</v>
      </c>
      <c r="G4787" s="32" t="str">
        <f>IF(Businesses!G4788="","N/A",Businesses!G4788)</f>
        <v>N/A</v>
      </c>
      <c r="H4787" s="32" t="str">
        <f>IF(Businesses!H4788="","N/A",Businesses!H4788)</f>
        <v>N/A</v>
      </c>
      <c r="I4787" s="32" t="str">
        <f>IF(AND(Businesses!B4788="",Businesses!C4788&lt;&gt;""),0,IF(Businesses!B4788="","N/A",IF(ISNUMBER(Businesses!B4788),Businesses!B4788,0)))</f>
        <v>N/A</v>
      </c>
    </row>
    <row r="4788" spans="2:9">
      <c r="B4788" s="32" t="str">
        <f t="shared" si="149"/>
        <v>N/A</v>
      </c>
      <c r="C4788" s="32" t="str">
        <f>IF(AND(Businesses!D4789="",Businesses!E4789&lt;&gt;""),0,IF(Businesses!D4789="","N/A",IF(ISNUMBER(Businesses!D4789),Businesses!D4789,0)))</f>
        <v>N/A</v>
      </c>
      <c r="D4788" s="32" t="str">
        <f>IF(Businesses!E4789="","N/A",Businesses!E4789)</f>
        <v>N/A</v>
      </c>
      <c r="E4788" s="32" t="str">
        <f>IF(Businesses!F4789="","N/A",Businesses!F4789)</f>
        <v>N/A</v>
      </c>
      <c r="F4788" s="32" t="str">
        <f t="shared" si="148"/>
        <v>N/A</v>
      </c>
      <c r="G4788" s="32" t="str">
        <f>IF(Businesses!G4789="","N/A",Businesses!G4789)</f>
        <v>N/A</v>
      </c>
      <c r="H4788" s="32" t="str">
        <f>IF(Businesses!H4789="","N/A",Businesses!H4789)</f>
        <v>N/A</v>
      </c>
      <c r="I4788" s="32" t="str">
        <f>IF(AND(Businesses!B4789="",Businesses!C4789&lt;&gt;""),0,IF(Businesses!B4789="","N/A",IF(ISNUMBER(Businesses!B4789),Businesses!B4789,0)))</f>
        <v>N/A</v>
      </c>
    </row>
    <row r="4789" spans="2:9">
      <c r="B4789" s="32" t="str">
        <f t="shared" si="149"/>
        <v>N/A</v>
      </c>
      <c r="C4789" s="32" t="str">
        <f>IF(AND(Businesses!D4790="",Businesses!E4790&lt;&gt;""),0,IF(Businesses!D4790="","N/A",IF(ISNUMBER(Businesses!D4790),Businesses!D4790,0)))</f>
        <v>N/A</v>
      </c>
      <c r="D4789" s="32" t="str">
        <f>IF(Businesses!E4790="","N/A",Businesses!E4790)</f>
        <v>N/A</v>
      </c>
      <c r="E4789" s="32" t="str">
        <f>IF(Businesses!F4790="","N/A",Businesses!F4790)</f>
        <v>N/A</v>
      </c>
      <c r="F4789" s="32" t="str">
        <f t="shared" si="148"/>
        <v>N/A</v>
      </c>
      <c r="G4789" s="32" t="str">
        <f>IF(Businesses!G4790="","N/A",Businesses!G4790)</f>
        <v>N/A</v>
      </c>
      <c r="H4789" s="32" t="str">
        <f>IF(Businesses!H4790="","N/A",Businesses!H4790)</f>
        <v>N/A</v>
      </c>
      <c r="I4789" s="32" t="str">
        <f>IF(AND(Businesses!B4790="",Businesses!C4790&lt;&gt;""),0,IF(Businesses!B4790="","N/A",IF(ISNUMBER(Businesses!B4790),Businesses!B4790,0)))</f>
        <v>N/A</v>
      </c>
    </row>
    <row r="4790" spans="2:9">
      <c r="B4790" s="32" t="str">
        <f t="shared" si="149"/>
        <v>N/A</v>
      </c>
      <c r="C4790" s="32" t="str">
        <f>IF(AND(Businesses!D4791="",Businesses!E4791&lt;&gt;""),0,IF(Businesses!D4791="","N/A",IF(ISNUMBER(Businesses!D4791),Businesses!D4791,0)))</f>
        <v>N/A</v>
      </c>
      <c r="D4790" s="32" t="str">
        <f>IF(Businesses!E4791="","N/A",Businesses!E4791)</f>
        <v>N/A</v>
      </c>
      <c r="E4790" s="32" t="str">
        <f>IF(Businesses!F4791="","N/A",Businesses!F4791)</f>
        <v>N/A</v>
      </c>
      <c r="F4790" s="32" t="str">
        <f t="shared" si="148"/>
        <v>N/A</v>
      </c>
      <c r="G4790" s="32" t="str">
        <f>IF(Businesses!G4791="","N/A",Businesses!G4791)</f>
        <v>N/A</v>
      </c>
      <c r="H4790" s="32" t="str">
        <f>IF(Businesses!H4791="","N/A",Businesses!H4791)</f>
        <v>N/A</v>
      </c>
      <c r="I4790" s="32" t="str">
        <f>IF(AND(Businesses!B4791="",Businesses!C4791&lt;&gt;""),0,IF(Businesses!B4791="","N/A",IF(ISNUMBER(Businesses!B4791),Businesses!B4791,0)))</f>
        <v>N/A</v>
      </c>
    </row>
    <row r="4791" spans="2:9">
      <c r="B4791" s="32" t="str">
        <f t="shared" si="149"/>
        <v>N/A</v>
      </c>
      <c r="C4791" s="32" t="str">
        <f>IF(AND(Businesses!D4792="",Businesses!E4792&lt;&gt;""),0,IF(Businesses!D4792="","N/A",IF(ISNUMBER(Businesses!D4792),Businesses!D4792,0)))</f>
        <v>N/A</v>
      </c>
      <c r="D4791" s="32" t="str">
        <f>IF(Businesses!E4792="","N/A",Businesses!E4792)</f>
        <v>N/A</v>
      </c>
      <c r="E4791" s="32" t="str">
        <f>IF(Businesses!F4792="","N/A",Businesses!F4792)</f>
        <v>N/A</v>
      </c>
      <c r="F4791" s="32" t="str">
        <f t="shared" si="148"/>
        <v>N/A</v>
      </c>
      <c r="G4791" s="32" t="str">
        <f>IF(Businesses!G4792="","N/A",Businesses!G4792)</f>
        <v>N/A</v>
      </c>
      <c r="H4791" s="32" t="str">
        <f>IF(Businesses!H4792="","N/A",Businesses!H4792)</f>
        <v>N/A</v>
      </c>
      <c r="I4791" s="32" t="str">
        <f>IF(AND(Businesses!B4792="",Businesses!C4792&lt;&gt;""),0,IF(Businesses!B4792="","N/A",IF(ISNUMBER(Businesses!B4792),Businesses!B4792,0)))</f>
        <v>N/A</v>
      </c>
    </row>
    <row r="4792" spans="2:9">
      <c r="B4792" s="32" t="str">
        <f t="shared" si="149"/>
        <v>N/A</v>
      </c>
      <c r="C4792" s="32" t="str">
        <f>IF(AND(Businesses!D4793="",Businesses!E4793&lt;&gt;""),0,IF(Businesses!D4793="","N/A",IF(ISNUMBER(Businesses!D4793),Businesses!D4793,0)))</f>
        <v>N/A</v>
      </c>
      <c r="D4792" s="32" t="str">
        <f>IF(Businesses!E4793="","N/A",Businesses!E4793)</f>
        <v>N/A</v>
      </c>
      <c r="E4792" s="32" t="str">
        <f>IF(Businesses!F4793="","N/A",Businesses!F4793)</f>
        <v>N/A</v>
      </c>
      <c r="F4792" s="32" t="str">
        <f t="shared" si="148"/>
        <v>N/A</v>
      </c>
      <c r="G4792" s="32" t="str">
        <f>IF(Businesses!G4793="","N/A",Businesses!G4793)</f>
        <v>N/A</v>
      </c>
      <c r="H4792" s="32" t="str">
        <f>IF(Businesses!H4793="","N/A",Businesses!H4793)</f>
        <v>N/A</v>
      </c>
      <c r="I4792" s="32" t="str">
        <f>IF(AND(Businesses!B4793="",Businesses!C4793&lt;&gt;""),0,IF(Businesses!B4793="","N/A",IF(ISNUMBER(Businesses!B4793),Businesses!B4793,0)))</f>
        <v>N/A</v>
      </c>
    </row>
    <row r="4793" spans="2:9">
      <c r="B4793" s="32" t="str">
        <f t="shared" si="149"/>
        <v>N/A</v>
      </c>
      <c r="C4793" s="32" t="str">
        <f>IF(AND(Businesses!D4794="",Businesses!E4794&lt;&gt;""),0,IF(Businesses!D4794="","N/A",IF(ISNUMBER(Businesses!D4794),Businesses!D4794,0)))</f>
        <v>N/A</v>
      </c>
      <c r="D4793" s="32" t="str">
        <f>IF(Businesses!E4794="","N/A",Businesses!E4794)</f>
        <v>N/A</v>
      </c>
      <c r="E4793" s="32" t="str">
        <f>IF(Businesses!F4794="","N/A",Businesses!F4794)</f>
        <v>N/A</v>
      </c>
      <c r="F4793" s="32" t="str">
        <f t="shared" si="148"/>
        <v>N/A</v>
      </c>
      <c r="G4793" s="32" t="str">
        <f>IF(Businesses!G4794="","N/A",Businesses!G4794)</f>
        <v>N/A</v>
      </c>
      <c r="H4793" s="32" t="str">
        <f>IF(Businesses!H4794="","N/A",Businesses!H4794)</f>
        <v>N/A</v>
      </c>
      <c r="I4793" s="32" t="str">
        <f>IF(AND(Businesses!B4794="",Businesses!C4794&lt;&gt;""),0,IF(Businesses!B4794="","N/A",IF(ISNUMBER(Businesses!B4794),Businesses!B4794,0)))</f>
        <v>N/A</v>
      </c>
    </row>
    <row r="4794" spans="2:9">
      <c r="B4794" s="32" t="str">
        <f t="shared" si="149"/>
        <v>N/A</v>
      </c>
      <c r="C4794" s="32" t="str">
        <f>IF(AND(Businesses!D4795="",Businesses!E4795&lt;&gt;""),0,IF(Businesses!D4795="","N/A",IF(ISNUMBER(Businesses!D4795),Businesses!D4795,0)))</f>
        <v>N/A</v>
      </c>
      <c r="D4794" s="32" t="str">
        <f>IF(Businesses!E4795="","N/A",Businesses!E4795)</f>
        <v>N/A</v>
      </c>
      <c r="E4794" s="32" t="str">
        <f>IF(Businesses!F4795="","N/A",Businesses!F4795)</f>
        <v>N/A</v>
      </c>
      <c r="F4794" s="32" t="str">
        <f t="shared" si="148"/>
        <v>N/A</v>
      </c>
      <c r="G4794" s="32" t="str">
        <f>IF(Businesses!G4795="","N/A",Businesses!G4795)</f>
        <v>N/A</v>
      </c>
      <c r="H4794" s="32" t="str">
        <f>IF(Businesses!H4795="","N/A",Businesses!H4795)</f>
        <v>N/A</v>
      </c>
      <c r="I4794" s="32" t="str">
        <f>IF(AND(Businesses!B4795="",Businesses!C4795&lt;&gt;""),0,IF(Businesses!B4795="","N/A",IF(ISNUMBER(Businesses!B4795),Businesses!B4795,0)))</f>
        <v>N/A</v>
      </c>
    </row>
    <row r="4795" spans="2:9">
      <c r="B4795" s="32" t="str">
        <f t="shared" si="149"/>
        <v>N/A</v>
      </c>
      <c r="C4795" s="32" t="str">
        <f>IF(AND(Businesses!D4796="",Businesses!E4796&lt;&gt;""),0,IF(Businesses!D4796="","N/A",IF(ISNUMBER(Businesses!D4796),Businesses!D4796,0)))</f>
        <v>N/A</v>
      </c>
      <c r="D4795" s="32" t="str">
        <f>IF(Businesses!E4796="","N/A",Businesses!E4796)</f>
        <v>N/A</v>
      </c>
      <c r="E4795" s="32" t="str">
        <f>IF(Businesses!F4796="","N/A",Businesses!F4796)</f>
        <v>N/A</v>
      </c>
      <c r="F4795" s="32" t="str">
        <f t="shared" si="148"/>
        <v>N/A</v>
      </c>
      <c r="G4795" s="32" t="str">
        <f>IF(Businesses!G4796="","N/A",Businesses!G4796)</f>
        <v>N/A</v>
      </c>
      <c r="H4795" s="32" t="str">
        <f>IF(Businesses!H4796="","N/A",Businesses!H4796)</f>
        <v>N/A</v>
      </c>
      <c r="I4795" s="32" t="str">
        <f>IF(AND(Businesses!B4796="",Businesses!C4796&lt;&gt;""),0,IF(Businesses!B4796="","N/A",IF(ISNUMBER(Businesses!B4796),Businesses!B4796,0)))</f>
        <v>N/A</v>
      </c>
    </row>
    <row r="4796" spans="2:9">
      <c r="B4796" s="32" t="str">
        <f t="shared" si="149"/>
        <v>N/A</v>
      </c>
      <c r="C4796" s="32" t="str">
        <f>IF(AND(Businesses!D4797="",Businesses!E4797&lt;&gt;""),0,IF(Businesses!D4797="","N/A",IF(ISNUMBER(Businesses!D4797),Businesses!D4797,0)))</f>
        <v>N/A</v>
      </c>
      <c r="D4796" s="32" t="str">
        <f>IF(Businesses!E4797="","N/A",Businesses!E4797)</f>
        <v>N/A</v>
      </c>
      <c r="E4796" s="32" t="str">
        <f>IF(Businesses!F4797="","N/A",Businesses!F4797)</f>
        <v>N/A</v>
      </c>
      <c r="F4796" s="32" t="str">
        <f t="shared" si="148"/>
        <v>N/A</v>
      </c>
      <c r="G4796" s="32" t="str">
        <f>IF(Businesses!G4797="","N/A",Businesses!G4797)</f>
        <v>N/A</v>
      </c>
      <c r="H4796" s="32" t="str">
        <f>IF(Businesses!H4797="","N/A",Businesses!H4797)</f>
        <v>N/A</v>
      </c>
      <c r="I4796" s="32" t="str">
        <f>IF(AND(Businesses!B4797="",Businesses!C4797&lt;&gt;""),0,IF(Businesses!B4797="","N/A",IF(ISNUMBER(Businesses!B4797),Businesses!B4797,0)))</f>
        <v>N/A</v>
      </c>
    </row>
    <row r="4797" spans="2:9">
      <c r="B4797" s="32" t="str">
        <f t="shared" si="149"/>
        <v>N/A</v>
      </c>
      <c r="C4797" s="32" t="str">
        <f>IF(AND(Businesses!D4798="",Businesses!E4798&lt;&gt;""),0,IF(Businesses!D4798="","N/A",IF(ISNUMBER(Businesses!D4798),Businesses!D4798,0)))</f>
        <v>N/A</v>
      </c>
      <c r="D4797" s="32" t="str">
        <f>IF(Businesses!E4798="","N/A",Businesses!E4798)</f>
        <v>N/A</v>
      </c>
      <c r="E4797" s="32" t="str">
        <f>IF(Businesses!F4798="","N/A",Businesses!F4798)</f>
        <v>N/A</v>
      </c>
      <c r="F4797" s="32" t="str">
        <f t="shared" si="148"/>
        <v>N/A</v>
      </c>
      <c r="G4797" s="32" t="str">
        <f>IF(Businesses!G4798="","N/A",Businesses!G4798)</f>
        <v>N/A</v>
      </c>
      <c r="H4797" s="32" t="str">
        <f>IF(Businesses!H4798="","N/A",Businesses!H4798)</f>
        <v>N/A</v>
      </c>
      <c r="I4797" s="32" t="str">
        <f>IF(AND(Businesses!B4798="",Businesses!C4798&lt;&gt;""),0,IF(Businesses!B4798="","N/A",IF(ISNUMBER(Businesses!B4798),Businesses!B4798,0)))</f>
        <v>N/A</v>
      </c>
    </row>
    <row r="4798" spans="2:9">
      <c r="B4798" s="32" t="str">
        <f t="shared" si="149"/>
        <v>N/A</v>
      </c>
      <c r="C4798" s="32" t="str">
        <f>IF(AND(Businesses!D4799="",Businesses!E4799&lt;&gt;""),0,IF(Businesses!D4799="","N/A",IF(ISNUMBER(Businesses!D4799),Businesses!D4799,0)))</f>
        <v>N/A</v>
      </c>
      <c r="D4798" s="32" t="str">
        <f>IF(Businesses!E4799="","N/A",Businesses!E4799)</f>
        <v>N/A</v>
      </c>
      <c r="E4798" s="32" t="str">
        <f>IF(Businesses!F4799="","N/A",Businesses!F4799)</f>
        <v>N/A</v>
      </c>
      <c r="F4798" s="32" t="str">
        <f t="shared" si="148"/>
        <v>N/A</v>
      </c>
      <c r="G4798" s="32" t="str">
        <f>IF(Businesses!G4799="","N/A",Businesses!G4799)</f>
        <v>N/A</v>
      </c>
      <c r="H4798" s="32" t="str">
        <f>IF(Businesses!H4799="","N/A",Businesses!H4799)</f>
        <v>N/A</v>
      </c>
      <c r="I4798" s="32" t="str">
        <f>IF(AND(Businesses!B4799="",Businesses!C4799&lt;&gt;""),0,IF(Businesses!B4799="","N/A",IF(ISNUMBER(Businesses!B4799),Businesses!B4799,0)))</f>
        <v>N/A</v>
      </c>
    </row>
    <row r="4799" spans="2:9">
      <c r="B4799" s="32" t="str">
        <f t="shared" si="149"/>
        <v>N/A</v>
      </c>
      <c r="C4799" s="32" t="str">
        <f>IF(AND(Businesses!D4800="",Businesses!E4800&lt;&gt;""),0,IF(Businesses!D4800="","N/A",IF(ISNUMBER(Businesses!D4800),Businesses!D4800,0)))</f>
        <v>N/A</v>
      </c>
      <c r="D4799" s="32" t="str">
        <f>IF(Businesses!E4800="","N/A",Businesses!E4800)</f>
        <v>N/A</v>
      </c>
      <c r="E4799" s="32" t="str">
        <f>IF(Businesses!F4800="","N/A",Businesses!F4800)</f>
        <v>N/A</v>
      </c>
      <c r="F4799" s="32" t="str">
        <f t="shared" si="148"/>
        <v>N/A</v>
      </c>
      <c r="G4799" s="32" t="str">
        <f>IF(Businesses!G4800="","N/A",Businesses!G4800)</f>
        <v>N/A</v>
      </c>
      <c r="H4799" s="32" t="str">
        <f>IF(Businesses!H4800="","N/A",Businesses!H4800)</f>
        <v>N/A</v>
      </c>
      <c r="I4799" s="32" t="str">
        <f>IF(AND(Businesses!B4800="",Businesses!C4800&lt;&gt;""),0,IF(Businesses!B4800="","N/A",IF(ISNUMBER(Businesses!B4800),Businesses!B4800,0)))</f>
        <v>N/A</v>
      </c>
    </row>
    <row r="4800" spans="2:9">
      <c r="B4800" s="32" t="str">
        <f t="shared" si="149"/>
        <v>N/A</v>
      </c>
      <c r="C4800" s="32" t="str">
        <f>IF(AND(Businesses!D4801="",Businesses!E4801&lt;&gt;""),0,IF(Businesses!D4801="","N/A",IF(ISNUMBER(Businesses!D4801),Businesses!D4801,0)))</f>
        <v>N/A</v>
      </c>
      <c r="D4800" s="32" t="str">
        <f>IF(Businesses!E4801="","N/A",Businesses!E4801)</f>
        <v>N/A</v>
      </c>
      <c r="E4800" s="32" t="str">
        <f>IF(Businesses!F4801="","N/A",Businesses!F4801)</f>
        <v>N/A</v>
      </c>
      <c r="F4800" s="32" t="str">
        <f t="shared" si="148"/>
        <v>N/A</v>
      </c>
      <c r="G4800" s="32" t="str">
        <f>IF(Businesses!G4801="","N/A",Businesses!G4801)</f>
        <v>N/A</v>
      </c>
      <c r="H4800" s="32" t="str">
        <f>IF(Businesses!H4801="","N/A",Businesses!H4801)</f>
        <v>N/A</v>
      </c>
      <c r="I4800" s="32" t="str">
        <f>IF(AND(Businesses!B4801="",Businesses!C4801&lt;&gt;""),0,IF(Businesses!B4801="","N/A",IF(ISNUMBER(Businesses!B4801),Businesses!B4801,0)))</f>
        <v>N/A</v>
      </c>
    </row>
    <row r="4801" spans="2:9">
      <c r="B4801" s="32" t="str">
        <f t="shared" si="149"/>
        <v>N/A</v>
      </c>
      <c r="C4801" s="32" t="str">
        <f>IF(AND(Businesses!D4802="",Businesses!E4802&lt;&gt;""),0,IF(Businesses!D4802="","N/A",IF(ISNUMBER(Businesses!D4802),Businesses!D4802,0)))</f>
        <v>N/A</v>
      </c>
      <c r="D4801" s="32" t="str">
        <f>IF(Businesses!E4802="","N/A",Businesses!E4802)</f>
        <v>N/A</v>
      </c>
      <c r="E4801" s="32" t="str">
        <f>IF(Businesses!F4802="","N/A",Businesses!F4802)</f>
        <v>N/A</v>
      </c>
      <c r="F4801" s="32" t="str">
        <f t="shared" si="148"/>
        <v>N/A</v>
      </c>
      <c r="G4801" s="32" t="str">
        <f>IF(Businesses!G4802="","N/A",Businesses!G4802)</f>
        <v>N/A</v>
      </c>
      <c r="H4801" s="32" t="str">
        <f>IF(Businesses!H4802="","N/A",Businesses!H4802)</f>
        <v>N/A</v>
      </c>
      <c r="I4801" s="32" t="str">
        <f>IF(AND(Businesses!B4802="",Businesses!C4802&lt;&gt;""),0,IF(Businesses!B4802="","N/A",IF(ISNUMBER(Businesses!B4802),Businesses!B4802,0)))</f>
        <v>N/A</v>
      </c>
    </row>
    <row r="4802" spans="2:9">
      <c r="B4802" s="32" t="str">
        <f t="shared" si="149"/>
        <v>N/A</v>
      </c>
      <c r="C4802" s="32" t="str">
        <f>IF(AND(Businesses!D4803="",Businesses!E4803&lt;&gt;""),0,IF(Businesses!D4803="","N/A",IF(ISNUMBER(Businesses!D4803),Businesses!D4803,0)))</f>
        <v>N/A</v>
      </c>
      <c r="D4802" s="32" t="str">
        <f>IF(Businesses!E4803="","N/A",Businesses!E4803)</f>
        <v>N/A</v>
      </c>
      <c r="E4802" s="32" t="str">
        <f>IF(Businesses!F4803="","N/A",Businesses!F4803)</f>
        <v>N/A</v>
      </c>
      <c r="F4802" s="32" t="str">
        <f t="shared" ref="F4802:F4865" si="150">IF(B4802="N/A","N/A",UPPER(TRIM(ProbuildName)))</f>
        <v>N/A</v>
      </c>
      <c r="G4802" s="32" t="str">
        <f>IF(Businesses!G4803="","N/A",Businesses!G4803)</f>
        <v>N/A</v>
      </c>
      <c r="H4802" s="32" t="str">
        <f>IF(Businesses!H4803="","N/A",Businesses!H4803)</f>
        <v>N/A</v>
      </c>
      <c r="I4802" s="32" t="str">
        <f>IF(AND(Businesses!B4803="",Businesses!C4803&lt;&gt;""),0,IF(Businesses!B4803="","N/A",IF(ISNUMBER(Businesses!B4803),Businesses!B4803,0)))</f>
        <v>N/A</v>
      </c>
    </row>
    <row r="4803" spans="2:9">
      <c r="B4803" s="32" t="str">
        <f t="shared" ref="B4803:B4866" si="151">IF(I4803="N/A","N/A","")</f>
        <v>N/A</v>
      </c>
      <c r="C4803" s="32" t="str">
        <f>IF(AND(Businesses!D4804="",Businesses!E4804&lt;&gt;""),0,IF(Businesses!D4804="","N/A",IF(ISNUMBER(Businesses!D4804),Businesses!D4804,0)))</f>
        <v>N/A</v>
      </c>
      <c r="D4803" s="32" t="str">
        <f>IF(Businesses!E4804="","N/A",Businesses!E4804)</f>
        <v>N/A</v>
      </c>
      <c r="E4803" s="32" t="str">
        <f>IF(Businesses!F4804="","N/A",Businesses!F4804)</f>
        <v>N/A</v>
      </c>
      <c r="F4803" s="32" t="str">
        <f t="shared" si="150"/>
        <v>N/A</v>
      </c>
      <c r="G4803" s="32" t="str">
        <f>IF(Businesses!G4804="","N/A",Businesses!G4804)</f>
        <v>N/A</v>
      </c>
      <c r="H4803" s="32" t="str">
        <f>IF(Businesses!H4804="","N/A",Businesses!H4804)</f>
        <v>N/A</v>
      </c>
      <c r="I4803" s="32" t="str">
        <f>IF(AND(Businesses!B4804="",Businesses!C4804&lt;&gt;""),0,IF(Businesses!B4804="","N/A",IF(ISNUMBER(Businesses!B4804),Businesses!B4804,0)))</f>
        <v>N/A</v>
      </c>
    </row>
    <row r="4804" spans="2:9">
      <c r="B4804" s="32" t="str">
        <f t="shared" si="151"/>
        <v>N/A</v>
      </c>
      <c r="C4804" s="32" t="str">
        <f>IF(AND(Businesses!D4805="",Businesses!E4805&lt;&gt;""),0,IF(Businesses!D4805="","N/A",IF(ISNUMBER(Businesses!D4805),Businesses!D4805,0)))</f>
        <v>N/A</v>
      </c>
      <c r="D4804" s="32" t="str">
        <f>IF(Businesses!E4805="","N/A",Businesses!E4805)</f>
        <v>N/A</v>
      </c>
      <c r="E4804" s="32" t="str">
        <f>IF(Businesses!F4805="","N/A",Businesses!F4805)</f>
        <v>N/A</v>
      </c>
      <c r="F4804" s="32" t="str">
        <f t="shared" si="150"/>
        <v>N/A</v>
      </c>
      <c r="G4804" s="32" t="str">
        <f>IF(Businesses!G4805="","N/A",Businesses!G4805)</f>
        <v>N/A</v>
      </c>
      <c r="H4804" s="32" t="str">
        <f>IF(Businesses!H4805="","N/A",Businesses!H4805)</f>
        <v>N/A</v>
      </c>
      <c r="I4804" s="32" t="str">
        <f>IF(AND(Businesses!B4805="",Businesses!C4805&lt;&gt;""),0,IF(Businesses!B4805="","N/A",IF(ISNUMBER(Businesses!B4805),Businesses!B4805,0)))</f>
        <v>N/A</v>
      </c>
    </row>
    <row r="4805" spans="2:9">
      <c r="B4805" s="32" t="str">
        <f t="shared" si="151"/>
        <v>N/A</v>
      </c>
      <c r="C4805" s="32" t="str">
        <f>IF(AND(Businesses!D4806="",Businesses!E4806&lt;&gt;""),0,IF(Businesses!D4806="","N/A",IF(ISNUMBER(Businesses!D4806),Businesses!D4806,0)))</f>
        <v>N/A</v>
      </c>
      <c r="D4805" s="32" t="str">
        <f>IF(Businesses!E4806="","N/A",Businesses!E4806)</f>
        <v>N/A</v>
      </c>
      <c r="E4805" s="32" t="str">
        <f>IF(Businesses!F4806="","N/A",Businesses!F4806)</f>
        <v>N/A</v>
      </c>
      <c r="F4805" s="32" t="str">
        <f t="shared" si="150"/>
        <v>N/A</v>
      </c>
      <c r="G4805" s="32" t="str">
        <f>IF(Businesses!G4806="","N/A",Businesses!G4806)</f>
        <v>N/A</v>
      </c>
      <c r="H4805" s="32" t="str">
        <f>IF(Businesses!H4806="","N/A",Businesses!H4806)</f>
        <v>N/A</v>
      </c>
      <c r="I4805" s="32" t="str">
        <f>IF(AND(Businesses!B4806="",Businesses!C4806&lt;&gt;""),0,IF(Businesses!B4806="","N/A",IF(ISNUMBER(Businesses!B4806),Businesses!B4806,0)))</f>
        <v>N/A</v>
      </c>
    </row>
    <row r="4806" spans="2:9">
      <c r="B4806" s="32" t="str">
        <f t="shared" si="151"/>
        <v>N/A</v>
      </c>
      <c r="C4806" s="32" t="str">
        <f>IF(AND(Businesses!D4807="",Businesses!E4807&lt;&gt;""),0,IF(Businesses!D4807="","N/A",IF(ISNUMBER(Businesses!D4807),Businesses!D4807,0)))</f>
        <v>N/A</v>
      </c>
      <c r="D4806" s="32" t="str">
        <f>IF(Businesses!E4807="","N/A",Businesses!E4807)</f>
        <v>N/A</v>
      </c>
      <c r="E4806" s="32" t="str">
        <f>IF(Businesses!F4807="","N/A",Businesses!F4807)</f>
        <v>N/A</v>
      </c>
      <c r="F4806" s="32" t="str">
        <f t="shared" si="150"/>
        <v>N/A</v>
      </c>
      <c r="G4806" s="32" t="str">
        <f>IF(Businesses!G4807="","N/A",Businesses!G4807)</f>
        <v>N/A</v>
      </c>
      <c r="H4806" s="32" t="str">
        <f>IF(Businesses!H4807="","N/A",Businesses!H4807)</f>
        <v>N/A</v>
      </c>
      <c r="I4806" s="32" t="str">
        <f>IF(AND(Businesses!B4807="",Businesses!C4807&lt;&gt;""),0,IF(Businesses!B4807="","N/A",IF(ISNUMBER(Businesses!B4807),Businesses!B4807,0)))</f>
        <v>N/A</v>
      </c>
    </row>
    <row r="4807" spans="2:9">
      <c r="B4807" s="32" t="str">
        <f t="shared" si="151"/>
        <v>N/A</v>
      </c>
      <c r="C4807" s="32" t="str">
        <f>IF(AND(Businesses!D4808="",Businesses!E4808&lt;&gt;""),0,IF(Businesses!D4808="","N/A",IF(ISNUMBER(Businesses!D4808),Businesses!D4808,0)))</f>
        <v>N/A</v>
      </c>
      <c r="D4807" s="32" t="str">
        <f>IF(Businesses!E4808="","N/A",Businesses!E4808)</f>
        <v>N/A</v>
      </c>
      <c r="E4807" s="32" t="str">
        <f>IF(Businesses!F4808="","N/A",Businesses!F4808)</f>
        <v>N/A</v>
      </c>
      <c r="F4807" s="32" t="str">
        <f t="shared" si="150"/>
        <v>N/A</v>
      </c>
      <c r="G4807" s="32" t="str">
        <f>IF(Businesses!G4808="","N/A",Businesses!G4808)</f>
        <v>N/A</v>
      </c>
      <c r="H4807" s="32" t="str">
        <f>IF(Businesses!H4808="","N/A",Businesses!H4808)</f>
        <v>N/A</v>
      </c>
      <c r="I4807" s="32" t="str">
        <f>IF(AND(Businesses!B4808="",Businesses!C4808&lt;&gt;""),0,IF(Businesses!B4808="","N/A",IF(ISNUMBER(Businesses!B4808),Businesses!B4808,0)))</f>
        <v>N/A</v>
      </c>
    </row>
    <row r="4808" spans="2:9">
      <c r="B4808" s="32" t="str">
        <f t="shared" si="151"/>
        <v>N/A</v>
      </c>
      <c r="C4808" s="32" t="str">
        <f>IF(AND(Businesses!D4809="",Businesses!E4809&lt;&gt;""),0,IF(Businesses!D4809="","N/A",IF(ISNUMBER(Businesses!D4809),Businesses!D4809,0)))</f>
        <v>N/A</v>
      </c>
      <c r="D4808" s="32" t="str">
        <f>IF(Businesses!E4809="","N/A",Businesses!E4809)</f>
        <v>N/A</v>
      </c>
      <c r="E4808" s="32" t="str">
        <f>IF(Businesses!F4809="","N/A",Businesses!F4809)</f>
        <v>N/A</v>
      </c>
      <c r="F4808" s="32" t="str">
        <f t="shared" si="150"/>
        <v>N/A</v>
      </c>
      <c r="G4808" s="32" t="str">
        <f>IF(Businesses!G4809="","N/A",Businesses!G4809)</f>
        <v>N/A</v>
      </c>
      <c r="H4808" s="32" t="str">
        <f>IF(Businesses!H4809="","N/A",Businesses!H4809)</f>
        <v>N/A</v>
      </c>
      <c r="I4808" s="32" t="str">
        <f>IF(AND(Businesses!B4809="",Businesses!C4809&lt;&gt;""),0,IF(Businesses!B4809="","N/A",IF(ISNUMBER(Businesses!B4809),Businesses!B4809,0)))</f>
        <v>N/A</v>
      </c>
    </row>
    <row r="4809" spans="2:9">
      <c r="B4809" s="32" t="str">
        <f t="shared" si="151"/>
        <v>N/A</v>
      </c>
      <c r="C4809" s="32" t="str">
        <f>IF(AND(Businesses!D4810="",Businesses!E4810&lt;&gt;""),0,IF(Businesses!D4810="","N/A",IF(ISNUMBER(Businesses!D4810),Businesses!D4810,0)))</f>
        <v>N/A</v>
      </c>
      <c r="D4809" s="32" t="str">
        <f>IF(Businesses!E4810="","N/A",Businesses!E4810)</f>
        <v>N/A</v>
      </c>
      <c r="E4809" s="32" t="str">
        <f>IF(Businesses!F4810="","N/A",Businesses!F4810)</f>
        <v>N/A</v>
      </c>
      <c r="F4809" s="32" t="str">
        <f t="shared" si="150"/>
        <v>N/A</v>
      </c>
      <c r="G4809" s="32" t="str">
        <f>IF(Businesses!G4810="","N/A",Businesses!G4810)</f>
        <v>N/A</v>
      </c>
      <c r="H4809" s="32" t="str">
        <f>IF(Businesses!H4810="","N/A",Businesses!H4810)</f>
        <v>N/A</v>
      </c>
      <c r="I4809" s="32" t="str">
        <f>IF(AND(Businesses!B4810="",Businesses!C4810&lt;&gt;""),0,IF(Businesses!B4810="","N/A",IF(ISNUMBER(Businesses!B4810),Businesses!B4810,0)))</f>
        <v>N/A</v>
      </c>
    </row>
    <row r="4810" spans="2:9">
      <c r="B4810" s="32" t="str">
        <f t="shared" si="151"/>
        <v>N/A</v>
      </c>
      <c r="C4810" s="32" t="str">
        <f>IF(AND(Businesses!D4811="",Businesses!E4811&lt;&gt;""),0,IF(Businesses!D4811="","N/A",IF(ISNUMBER(Businesses!D4811),Businesses!D4811,0)))</f>
        <v>N/A</v>
      </c>
      <c r="D4810" s="32" t="str">
        <f>IF(Businesses!E4811="","N/A",Businesses!E4811)</f>
        <v>N/A</v>
      </c>
      <c r="E4810" s="32" t="str">
        <f>IF(Businesses!F4811="","N/A",Businesses!F4811)</f>
        <v>N/A</v>
      </c>
      <c r="F4810" s="32" t="str">
        <f t="shared" si="150"/>
        <v>N/A</v>
      </c>
      <c r="G4810" s="32" t="str">
        <f>IF(Businesses!G4811="","N/A",Businesses!G4811)</f>
        <v>N/A</v>
      </c>
      <c r="H4810" s="32" t="str">
        <f>IF(Businesses!H4811="","N/A",Businesses!H4811)</f>
        <v>N/A</v>
      </c>
      <c r="I4810" s="32" t="str">
        <f>IF(AND(Businesses!B4811="",Businesses!C4811&lt;&gt;""),0,IF(Businesses!B4811="","N/A",IF(ISNUMBER(Businesses!B4811),Businesses!B4811,0)))</f>
        <v>N/A</v>
      </c>
    </row>
    <row r="4811" spans="2:9">
      <c r="B4811" s="32" t="str">
        <f t="shared" si="151"/>
        <v>N/A</v>
      </c>
      <c r="C4811" s="32" t="str">
        <f>IF(AND(Businesses!D4812="",Businesses!E4812&lt;&gt;""),0,IF(Businesses!D4812="","N/A",IF(ISNUMBER(Businesses!D4812),Businesses!D4812,0)))</f>
        <v>N/A</v>
      </c>
      <c r="D4811" s="32" t="str">
        <f>IF(Businesses!E4812="","N/A",Businesses!E4812)</f>
        <v>N/A</v>
      </c>
      <c r="E4811" s="32" t="str">
        <f>IF(Businesses!F4812="","N/A",Businesses!F4812)</f>
        <v>N/A</v>
      </c>
      <c r="F4811" s="32" t="str">
        <f t="shared" si="150"/>
        <v>N/A</v>
      </c>
      <c r="G4811" s="32" t="str">
        <f>IF(Businesses!G4812="","N/A",Businesses!G4812)</f>
        <v>N/A</v>
      </c>
      <c r="H4811" s="32" t="str">
        <f>IF(Businesses!H4812="","N/A",Businesses!H4812)</f>
        <v>N/A</v>
      </c>
      <c r="I4811" s="32" t="str">
        <f>IF(AND(Businesses!B4812="",Businesses!C4812&lt;&gt;""),0,IF(Businesses!B4812="","N/A",IF(ISNUMBER(Businesses!B4812),Businesses!B4812,0)))</f>
        <v>N/A</v>
      </c>
    </row>
    <row r="4812" spans="2:9">
      <c r="B4812" s="32" t="str">
        <f t="shared" si="151"/>
        <v>N/A</v>
      </c>
      <c r="C4812" s="32" t="str">
        <f>IF(AND(Businesses!D4813="",Businesses!E4813&lt;&gt;""),0,IF(Businesses!D4813="","N/A",IF(ISNUMBER(Businesses!D4813),Businesses!D4813,0)))</f>
        <v>N/A</v>
      </c>
      <c r="D4812" s="32" t="str">
        <f>IF(Businesses!E4813="","N/A",Businesses!E4813)</f>
        <v>N/A</v>
      </c>
      <c r="E4812" s="32" t="str">
        <f>IF(Businesses!F4813="","N/A",Businesses!F4813)</f>
        <v>N/A</v>
      </c>
      <c r="F4812" s="32" t="str">
        <f t="shared" si="150"/>
        <v>N/A</v>
      </c>
      <c r="G4812" s="32" t="str">
        <f>IF(Businesses!G4813="","N/A",Businesses!G4813)</f>
        <v>N/A</v>
      </c>
      <c r="H4812" s="32" t="str">
        <f>IF(Businesses!H4813="","N/A",Businesses!H4813)</f>
        <v>N/A</v>
      </c>
      <c r="I4812" s="32" t="str">
        <f>IF(AND(Businesses!B4813="",Businesses!C4813&lt;&gt;""),0,IF(Businesses!B4813="","N/A",IF(ISNUMBER(Businesses!B4813),Businesses!B4813,0)))</f>
        <v>N/A</v>
      </c>
    </row>
    <row r="4813" spans="2:9">
      <c r="B4813" s="32" t="str">
        <f t="shared" si="151"/>
        <v>N/A</v>
      </c>
      <c r="C4813" s="32" t="str">
        <f>IF(AND(Businesses!D4814="",Businesses!E4814&lt;&gt;""),0,IF(Businesses!D4814="","N/A",IF(ISNUMBER(Businesses!D4814),Businesses!D4814,0)))</f>
        <v>N/A</v>
      </c>
      <c r="D4813" s="32" t="str">
        <f>IF(Businesses!E4814="","N/A",Businesses!E4814)</f>
        <v>N/A</v>
      </c>
      <c r="E4813" s="32" t="str">
        <f>IF(Businesses!F4814="","N/A",Businesses!F4814)</f>
        <v>N/A</v>
      </c>
      <c r="F4813" s="32" t="str">
        <f t="shared" si="150"/>
        <v>N/A</v>
      </c>
      <c r="G4813" s="32" t="str">
        <f>IF(Businesses!G4814="","N/A",Businesses!G4814)</f>
        <v>N/A</v>
      </c>
      <c r="H4813" s="32" t="str">
        <f>IF(Businesses!H4814="","N/A",Businesses!H4814)</f>
        <v>N/A</v>
      </c>
      <c r="I4813" s="32" t="str">
        <f>IF(AND(Businesses!B4814="",Businesses!C4814&lt;&gt;""),0,IF(Businesses!B4814="","N/A",IF(ISNUMBER(Businesses!B4814),Businesses!B4814,0)))</f>
        <v>N/A</v>
      </c>
    </row>
    <row r="4814" spans="2:9">
      <c r="B4814" s="32" t="str">
        <f t="shared" si="151"/>
        <v>N/A</v>
      </c>
      <c r="C4814" s="32" t="str">
        <f>IF(AND(Businesses!D4815="",Businesses!E4815&lt;&gt;""),0,IF(Businesses!D4815="","N/A",IF(ISNUMBER(Businesses!D4815),Businesses!D4815,0)))</f>
        <v>N/A</v>
      </c>
      <c r="D4814" s="32" t="str">
        <f>IF(Businesses!E4815="","N/A",Businesses!E4815)</f>
        <v>N/A</v>
      </c>
      <c r="E4814" s="32" t="str">
        <f>IF(Businesses!F4815="","N/A",Businesses!F4815)</f>
        <v>N/A</v>
      </c>
      <c r="F4814" s="32" t="str">
        <f t="shared" si="150"/>
        <v>N/A</v>
      </c>
      <c r="G4814" s="32" t="str">
        <f>IF(Businesses!G4815="","N/A",Businesses!G4815)</f>
        <v>N/A</v>
      </c>
      <c r="H4814" s="32" t="str">
        <f>IF(Businesses!H4815="","N/A",Businesses!H4815)</f>
        <v>N/A</v>
      </c>
      <c r="I4814" s="32" t="str">
        <f>IF(AND(Businesses!B4815="",Businesses!C4815&lt;&gt;""),0,IF(Businesses!B4815="","N/A",IF(ISNUMBER(Businesses!B4815),Businesses!B4815,0)))</f>
        <v>N/A</v>
      </c>
    </row>
    <row r="4815" spans="2:9">
      <c r="B4815" s="32" t="str">
        <f t="shared" si="151"/>
        <v>N/A</v>
      </c>
      <c r="C4815" s="32" t="str">
        <f>IF(AND(Businesses!D4816="",Businesses!E4816&lt;&gt;""),0,IF(Businesses!D4816="","N/A",IF(ISNUMBER(Businesses!D4816),Businesses!D4816,0)))</f>
        <v>N/A</v>
      </c>
      <c r="D4815" s="32" t="str">
        <f>IF(Businesses!E4816="","N/A",Businesses!E4816)</f>
        <v>N/A</v>
      </c>
      <c r="E4815" s="32" t="str">
        <f>IF(Businesses!F4816="","N/A",Businesses!F4816)</f>
        <v>N/A</v>
      </c>
      <c r="F4815" s="32" t="str">
        <f t="shared" si="150"/>
        <v>N/A</v>
      </c>
      <c r="G4815" s="32" t="str">
        <f>IF(Businesses!G4816="","N/A",Businesses!G4816)</f>
        <v>N/A</v>
      </c>
      <c r="H4815" s="32" t="str">
        <f>IF(Businesses!H4816="","N/A",Businesses!H4816)</f>
        <v>N/A</v>
      </c>
      <c r="I4815" s="32" t="str">
        <f>IF(AND(Businesses!B4816="",Businesses!C4816&lt;&gt;""),0,IF(Businesses!B4816="","N/A",IF(ISNUMBER(Businesses!B4816),Businesses!B4816,0)))</f>
        <v>N/A</v>
      </c>
    </row>
    <row r="4816" spans="2:9">
      <c r="B4816" s="32" t="str">
        <f t="shared" si="151"/>
        <v>N/A</v>
      </c>
      <c r="C4816" s="32" t="str">
        <f>IF(AND(Businesses!D4817="",Businesses!E4817&lt;&gt;""),0,IF(Businesses!D4817="","N/A",IF(ISNUMBER(Businesses!D4817),Businesses!D4817,0)))</f>
        <v>N/A</v>
      </c>
      <c r="D4816" s="32" t="str">
        <f>IF(Businesses!E4817="","N/A",Businesses!E4817)</f>
        <v>N/A</v>
      </c>
      <c r="E4816" s="32" t="str">
        <f>IF(Businesses!F4817="","N/A",Businesses!F4817)</f>
        <v>N/A</v>
      </c>
      <c r="F4816" s="32" t="str">
        <f t="shared" si="150"/>
        <v>N/A</v>
      </c>
      <c r="G4816" s="32" t="str">
        <f>IF(Businesses!G4817="","N/A",Businesses!G4817)</f>
        <v>N/A</v>
      </c>
      <c r="H4816" s="32" t="str">
        <f>IF(Businesses!H4817="","N/A",Businesses!H4817)</f>
        <v>N/A</v>
      </c>
      <c r="I4816" s="32" t="str">
        <f>IF(AND(Businesses!B4817="",Businesses!C4817&lt;&gt;""),0,IF(Businesses!B4817="","N/A",IF(ISNUMBER(Businesses!B4817),Businesses!B4817,0)))</f>
        <v>N/A</v>
      </c>
    </row>
    <row r="4817" spans="2:9">
      <c r="B4817" s="32" t="str">
        <f t="shared" si="151"/>
        <v>N/A</v>
      </c>
      <c r="C4817" s="32" t="str">
        <f>IF(AND(Businesses!D4818="",Businesses!E4818&lt;&gt;""),0,IF(Businesses!D4818="","N/A",IF(ISNUMBER(Businesses!D4818),Businesses!D4818,0)))</f>
        <v>N/A</v>
      </c>
      <c r="D4817" s="32" t="str">
        <f>IF(Businesses!E4818="","N/A",Businesses!E4818)</f>
        <v>N/A</v>
      </c>
      <c r="E4817" s="32" t="str">
        <f>IF(Businesses!F4818="","N/A",Businesses!F4818)</f>
        <v>N/A</v>
      </c>
      <c r="F4817" s="32" t="str">
        <f t="shared" si="150"/>
        <v>N/A</v>
      </c>
      <c r="G4817" s="32" t="str">
        <f>IF(Businesses!G4818="","N/A",Businesses!G4818)</f>
        <v>N/A</v>
      </c>
      <c r="H4817" s="32" t="str">
        <f>IF(Businesses!H4818="","N/A",Businesses!H4818)</f>
        <v>N/A</v>
      </c>
      <c r="I4817" s="32" t="str">
        <f>IF(AND(Businesses!B4818="",Businesses!C4818&lt;&gt;""),0,IF(Businesses!B4818="","N/A",IF(ISNUMBER(Businesses!B4818),Businesses!B4818,0)))</f>
        <v>N/A</v>
      </c>
    </row>
    <row r="4818" spans="2:9">
      <c r="B4818" s="32" t="str">
        <f t="shared" si="151"/>
        <v>N/A</v>
      </c>
      <c r="C4818" s="32" t="str">
        <f>IF(AND(Businesses!D4819="",Businesses!E4819&lt;&gt;""),0,IF(Businesses!D4819="","N/A",IF(ISNUMBER(Businesses!D4819),Businesses!D4819,0)))</f>
        <v>N/A</v>
      </c>
      <c r="D4818" s="32" t="str">
        <f>IF(Businesses!E4819="","N/A",Businesses!E4819)</f>
        <v>N/A</v>
      </c>
      <c r="E4818" s="32" t="str">
        <f>IF(Businesses!F4819="","N/A",Businesses!F4819)</f>
        <v>N/A</v>
      </c>
      <c r="F4818" s="32" t="str">
        <f t="shared" si="150"/>
        <v>N/A</v>
      </c>
      <c r="G4818" s="32" t="str">
        <f>IF(Businesses!G4819="","N/A",Businesses!G4819)</f>
        <v>N/A</v>
      </c>
      <c r="H4818" s="32" t="str">
        <f>IF(Businesses!H4819="","N/A",Businesses!H4819)</f>
        <v>N/A</v>
      </c>
      <c r="I4818" s="32" t="str">
        <f>IF(AND(Businesses!B4819="",Businesses!C4819&lt;&gt;""),0,IF(Businesses!B4819="","N/A",IF(ISNUMBER(Businesses!B4819),Businesses!B4819,0)))</f>
        <v>N/A</v>
      </c>
    </row>
    <row r="4819" spans="2:9">
      <c r="B4819" s="32" t="str">
        <f t="shared" si="151"/>
        <v>N/A</v>
      </c>
      <c r="C4819" s="32" t="str">
        <f>IF(AND(Businesses!D4820="",Businesses!E4820&lt;&gt;""),0,IF(Businesses!D4820="","N/A",IF(ISNUMBER(Businesses!D4820),Businesses!D4820,0)))</f>
        <v>N/A</v>
      </c>
      <c r="D4819" s="32" t="str">
        <f>IF(Businesses!E4820="","N/A",Businesses!E4820)</f>
        <v>N/A</v>
      </c>
      <c r="E4819" s="32" t="str">
        <f>IF(Businesses!F4820="","N/A",Businesses!F4820)</f>
        <v>N/A</v>
      </c>
      <c r="F4819" s="32" t="str">
        <f t="shared" si="150"/>
        <v>N/A</v>
      </c>
      <c r="G4819" s="32" t="str">
        <f>IF(Businesses!G4820="","N/A",Businesses!G4820)</f>
        <v>N/A</v>
      </c>
      <c r="H4819" s="32" t="str">
        <f>IF(Businesses!H4820="","N/A",Businesses!H4820)</f>
        <v>N/A</v>
      </c>
      <c r="I4819" s="32" t="str">
        <f>IF(AND(Businesses!B4820="",Businesses!C4820&lt;&gt;""),0,IF(Businesses!B4820="","N/A",IF(ISNUMBER(Businesses!B4820),Businesses!B4820,0)))</f>
        <v>N/A</v>
      </c>
    </row>
    <row r="4820" spans="2:9">
      <c r="B4820" s="32" t="str">
        <f t="shared" si="151"/>
        <v>N/A</v>
      </c>
      <c r="C4820" s="32" t="str">
        <f>IF(AND(Businesses!D4821="",Businesses!E4821&lt;&gt;""),0,IF(Businesses!D4821="","N/A",IF(ISNUMBER(Businesses!D4821),Businesses!D4821,0)))</f>
        <v>N/A</v>
      </c>
      <c r="D4820" s="32" t="str">
        <f>IF(Businesses!E4821="","N/A",Businesses!E4821)</f>
        <v>N/A</v>
      </c>
      <c r="E4820" s="32" t="str">
        <f>IF(Businesses!F4821="","N/A",Businesses!F4821)</f>
        <v>N/A</v>
      </c>
      <c r="F4820" s="32" t="str">
        <f t="shared" si="150"/>
        <v>N/A</v>
      </c>
      <c r="G4820" s="32" t="str">
        <f>IF(Businesses!G4821="","N/A",Businesses!G4821)</f>
        <v>N/A</v>
      </c>
      <c r="H4820" s="32" t="str">
        <f>IF(Businesses!H4821="","N/A",Businesses!H4821)</f>
        <v>N/A</v>
      </c>
      <c r="I4820" s="32" t="str">
        <f>IF(AND(Businesses!B4821="",Businesses!C4821&lt;&gt;""),0,IF(Businesses!B4821="","N/A",IF(ISNUMBER(Businesses!B4821),Businesses!B4821,0)))</f>
        <v>N/A</v>
      </c>
    </row>
    <row r="4821" spans="2:9">
      <c r="B4821" s="32" t="str">
        <f t="shared" si="151"/>
        <v>N/A</v>
      </c>
      <c r="C4821" s="32" t="str">
        <f>IF(AND(Businesses!D4822="",Businesses!E4822&lt;&gt;""),0,IF(Businesses!D4822="","N/A",IF(ISNUMBER(Businesses!D4822),Businesses!D4822,0)))</f>
        <v>N/A</v>
      </c>
      <c r="D4821" s="32" t="str">
        <f>IF(Businesses!E4822="","N/A",Businesses!E4822)</f>
        <v>N/A</v>
      </c>
      <c r="E4821" s="32" t="str">
        <f>IF(Businesses!F4822="","N/A",Businesses!F4822)</f>
        <v>N/A</v>
      </c>
      <c r="F4821" s="32" t="str">
        <f t="shared" si="150"/>
        <v>N/A</v>
      </c>
      <c r="G4821" s="32" t="str">
        <f>IF(Businesses!G4822="","N/A",Businesses!G4822)</f>
        <v>N/A</v>
      </c>
      <c r="H4821" s="32" t="str">
        <f>IF(Businesses!H4822="","N/A",Businesses!H4822)</f>
        <v>N/A</v>
      </c>
      <c r="I4821" s="32" t="str">
        <f>IF(AND(Businesses!B4822="",Businesses!C4822&lt;&gt;""),0,IF(Businesses!B4822="","N/A",IF(ISNUMBER(Businesses!B4822),Businesses!B4822,0)))</f>
        <v>N/A</v>
      </c>
    </row>
    <row r="4822" spans="2:9">
      <c r="B4822" s="32" t="str">
        <f t="shared" si="151"/>
        <v>N/A</v>
      </c>
      <c r="C4822" s="32" t="str">
        <f>IF(AND(Businesses!D4823="",Businesses!E4823&lt;&gt;""),0,IF(Businesses!D4823="","N/A",IF(ISNUMBER(Businesses!D4823),Businesses!D4823,0)))</f>
        <v>N/A</v>
      </c>
      <c r="D4822" s="32" t="str">
        <f>IF(Businesses!E4823="","N/A",Businesses!E4823)</f>
        <v>N/A</v>
      </c>
      <c r="E4822" s="32" t="str">
        <f>IF(Businesses!F4823="","N/A",Businesses!F4823)</f>
        <v>N/A</v>
      </c>
      <c r="F4822" s="32" t="str">
        <f t="shared" si="150"/>
        <v>N/A</v>
      </c>
      <c r="G4822" s="32" t="str">
        <f>IF(Businesses!G4823="","N/A",Businesses!G4823)</f>
        <v>N/A</v>
      </c>
      <c r="H4822" s="32" t="str">
        <f>IF(Businesses!H4823="","N/A",Businesses!H4823)</f>
        <v>N/A</v>
      </c>
      <c r="I4822" s="32" t="str">
        <f>IF(AND(Businesses!B4823="",Businesses!C4823&lt;&gt;""),0,IF(Businesses!B4823="","N/A",IF(ISNUMBER(Businesses!B4823),Businesses!B4823,0)))</f>
        <v>N/A</v>
      </c>
    </row>
    <row r="4823" spans="2:9">
      <c r="B4823" s="32" t="str">
        <f t="shared" si="151"/>
        <v>N/A</v>
      </c>
      <c r="C4823" s="32" t="str">
        <f>IF(AND(Businesses!D4824="",Businesses!E4824&lt;&gt;""),0,IF(Businesses!D4824="","N/A",IF(ISNUMBER(Businesses!D4824),Businesses!D4824,0)))</f>
        <v>N/A</v>
      </c>
      <c r="D4823" s="32" t="str">
        <f>IF(Businesses!E4824="","N/A",Businesses!E4824)</f>
        <v>N/A</v>
      </c>
      <c r="E4823" s="32" t="str">
        <f>IF(Businesses!F4824="","N/A",Businesses!F4824)</f>
        <v>N/A</v>
      </c>
      <c r="F4823" s="32" t="str">
        <f t="shared" si="150"/>
        <v>N/A</v>
      </c>
      <c r="G4823" s="32" t="str">
        <f>IF(Businesses!G4824="","N/A",Businesses!G4824)</f>
        <v>N/A</v>
      </c>
      <c r="H4823" s="32" t="str">
        <f>IF(Businesses!H4824="","N/A",Businesses!H4824)</f>
        <v>N/A</v>
      </c>
      <c r="I4823" s="32" t="str">
        <f>IF(AND(Businesses!B4824="",Businesses!C4824&lt;&gt;""),0,IF(Businesses!B4824="","N/A",IF(ISNUMBER(Businesses!B4824),Businesses!B4824,0)))</f>
        <v>N/A</v>
      </c>
    </row>
    <row r="4824" spans="2:9">
      <c r="B4824" s="32" t="str">
        <f t="shared" si="151"/>
        <v>N/A</v>
      </c>
      <c r="C4824" s="32" t="str">
        <f>IF(AND(Businesses!D4825="",Businesses!E4825&lt;&gt;""),0,IF(Businesses!D4825="","N/A",IF(ISNUMBER(Businesses!D4825),Businesses!D4825,0)))</f>
        <v>N/A</v>
      </c>
      <c r="D4824" s="32" t="str">
        <f>IF(Businesses!E4825="","N/A",Businesses!E4825)</f>
        <v>N/A</v>
      </c>
      <c r="E4824" s="32" t="str">
        <f>IF(Businesses!F4825="","N/A",Businesses!F4825)</f>
        <v>N/A</v>
      </c>
      <c r="F4824" s="32" t="str">
        <f t="shared" si="150"/>
        <v>N/A</v>
      </c>
      <c r="G4824" s="32" t="str">
        <f>IF(Businesses!G4825="","N/A",Businesses!G4825)</f>
        <v>N/A</v>
      </c>
      <c r="H4824" s="32" t="str">
        <f>IF(Businesses!H4825="","N/A",Businesses!H4825)</f>
        <v>N/A</v>
      </c>
      <c r="I4824" s="32" t="str">
        <f>IF(AND(Businesses!B4825="",Businesses!C4825&lt;&gt;""),0,IF(Businesses!B4825="","N/A",IF(ISNUMBER(Businesses!B4825),Businesses!B4825,0)))</f>
        <v>N/A</v>
      </c>
    </row>
    <row r="4825" spans="2:9">
      <c r="B4825" s="32" t="str">
        <f t="shared" si="151"/>
        <v>N/A</v>
      </c>
      <c r="C4825" s="32" t="str">
        <f>IF(AND(Businesses!D4826="",Businesses!E4826&lt;&gt;""),0,IF(Businesses!D4826="","N/A",IF(ISNUMBER(Businesses!D4826),Businesses!D4826,0)))</f>
        <v>N/A</v>
      </c>
      <c r="D4825" s="32" t="str">
        <f>IF(Businesses!E4826="","N/A",Businesses!E4826)</f>
        <v>N/A</v>
      </c>
      <c r="E4825" s="32" t="str">
        <f>IF(Businesses!F4826="","N/A",Businesses!F4826)</f>
        <v>N/A</v>
      </c>
      <c r="F4825" s="32" t="str">
        <f t="shared" si="150"/>
        <v>N/A</v>
      </c>
      <c r="G4825" s="32" t="str">
        <f>IF(Businesses!G4826="","N/A",Businesses!G4826)</f>
        <v>N/A</v>
      </c>
      <c r="H4825" s="32" t="str">
        <f>IF(Businesses!H4826="","N/A",Businesses!H4826)</f>
        <v>N/A</v>
      </c>
      <c r="I4825" s="32" t="str">
        <f>IF(AND(Businesses!B4826="",Businesses!C4826&lt;&gt;""),0,IF(Businesses!B4826="","N/A",IF(ISNUMBER(Businesses!B4826),Businesses!B4826,0)))</f>
        <v>N/A</v>
      </c>
    </row>
    <row r="4826" spans="2:9">
      <c r="B4826" s="32" t="str">
        <f t="shared" si="151"/>
        <v>N/A</v>
      </c>
      <c r="C4826" s="32" t="str">
        <f>IF(AND(Businesses!D4827="",Businesses!E4827&lt;&gt;""),0,IF(Businesses!D4827="","N/A",IF(ISNUMBER(Businesses!D4827),Businesses!D4827,0)))</f>
        <v>N/A</v>
      </c>
      <c r="D4826" s="32" t="str">
        <f>IF(Businesses!E4827="","N/A",Businesses!E4827)</f>
        <v>N/A</v>
      </c>
      <c r="E4826" s="32" t="str">
        <f>IF(Businesses!F4827="","N/A",Businesses!F4827)</f>
        <v>N/A</v>
      </c>
      <c r="F4826" s="32" t="str">
        <f t="shared" si="150"/>
        <v>N/A</v>
      </c>
      <c r="G4826" s="32" t="str">
        <f>IF(Businesses!G4827="","N/A",Businesses!G4827)</f>
        <v>N/A</v>
      </c>
      <c r="H4826" s="32" t="str">
        <f>IF(Businesses!H4827="","N/A",Businesses!H4827)</f>
        <v>N/A</v>
      </c>
      <c r="I4826" s="32" t="str">
        <f>IF(AND(Businesses!B4827="",Businesses!C4827&lt;&gt;""),0,IF(Businesses!B4827="","N/A",IF(ISNUMBER(Businesses!B4827),Businesses!B4827,0)))</f>
        <v>N/A</v>
      </c>
    </row>
    <row r="4827" spans="2:9">
      <c r="B4827" s="32" t="str">
        <f t="shared" si="151"/>
        <v>N/A</v>
      </c>
      <c r="C4827" s="32" t="str">
        <f>IF(AND(Businesses!D4828="",Businesses!E4828&lt;&gt;""),0,IF(Businesses!D4828="","N/A",IF(ISNUMBER(Businesses!D4828),Businesses!D4828,0)))</f>
        <v>N/A</v>
      </c>
      <c r="D4827" s="32" t="str">
        <f>IF(Businesses!E4828="","N/A",Businesses!E4828)</f>
        <v>N/A</v>
      </c>
      <c r="E4827" s="32" t="str">
        <f>IF(Businesses!F4828="","N/A",Businesses!F4828)</f>
        <v>N/A</v>
      </c>
      <c r="F4827" s="32" t="str">
        <f t="shared" si="150"/>
        <v>N/A</v>
      </c>
      <c r="G4827" s="32" t="str">
        <f>IF(Businesses!G4828="","N/A",Businesses!G4828)</f>
        <v>N/A</v>
      </c>
      <c r="H4827" s="32" t="str">
        <f>IF(Businesses!H4828="","N/A",Businesses!H4828)</f>
        <v>N/A</v>
      </c>
      <c r="I4827" s="32" t="str">
        <f>IF(AND(Businesses!B4828="",Businesses!C4828&lt;&gt;""),0,IF(Businesses!B4828="","N/A",IF(ISNUMBER(Businesses!B4828),Businesses!B4828,0)))</f>
        <v>N/A</v>
      </c>
    </row>
    <row r="4828" spans="2:9">
      <c r="B4828" s="32" t="str">
        <f t="shared" si="151"/>
        <v>N/A</v>
      </c>
      <c r="C4828" s="32" t="str">
        <f>IF(AND(Businesses!D4829="",Businesses!E4829&lt;&gt;""),0,IF(Businesses!D4829="","N/A",IF(ISNUMBER(Businesses!D4829),Businesses!D4829,0)))</f>
        <v>N/A</v>
      </c>
      <c r="D4828" s="32" t="str">
        <f>IF(Businesses!E4829="","N/A",Businesses!E4829)</f>
        <v>N/A</v>
      </c>
      <c r="E4828" s="32" t="str">
        <f>IF(Businesses!F4829="","N/A",Businesses!F4829)</f>
        <v>N/A</v>
      </c>
      <c r="F4828" s="32" t="str">
        <f t="shared" si="150"/>
        <v>N/A</v>
      </c>
      <c r="G4828" s="32" t="str">
        <f>IF(Businesses!G4829="","N/A",Businesses!G4829)</f>
        <v>N/A</v>
      </c>
      <c r="H4828" s="32" t="str">
        <f>IF(Businesses!H4829="","N/A",Businesses!H4829)</f>
        <v>N/A</v>
      </c>
      <c r="I4828" s="32" t="str">
        <f>IF(AND(Businesses!B4829="",Businesses!C4829&lt;&gt;""),0,IF(Businesses!B4829="","N/A",IF(ISNUMBER(Businesses!B4829),Businesses!B4829,0)))</f>
        <v>N/A</v>
      </c>
    </row>
    <row r="4829" spans="2:9">
      <c r="B4829" s="32" t="str">
        <f t="shared" si="151"/>
        <v>N/A</v>
      </c>
      <c r="C4829" s="32" t="str">
        <f>IF(AND(Businesses!D4830="",Businesses!E4830&lt;&gt;""),0,IF(Businesses!D4830="","N/A",IF(ISNUMBER(Businesses!D4830),Businesses!D4830,0)))</f>
        <v>N/A</v>
      </c>
      <c r="D4829" s="32" t="str">
        <f>IF(Businesses!E4830="","N/A",Businesses!E4830)</f>
        <v>N/A</v>
      </c>
      <c r="E4829" s="32" t="str">
        <f>IF(Businesses!F4830="","N/A",Businesses!F4830)</f>
        <v>N/A</v>
      </c>
      <c r="F4829" s="32" t="str">
        <f t="shared" si="150"/>
        <v>N/A</v>
      </c>
      <c r="G4829" s="32" t="str">
        <f>IF(Businesses!G4830="","N/A",Businesses!G4830)</f>
        <v>N/A</v>
      </c>
      <c r="H4829" s="32" t="str">
        <f>IF(Businesses!H4830="","N/A",Businesses!H4830)</f>
        <v>N/A</v>
      </c>
      <c r="I4829" s="32" t="str">
        <f>IF(AND(Businesses!B4830="",Businesses!C4830&lt;&gt;""),0,IF(Businesses!B4830="","N/A",IF(ISNUMBER(Businesses!B4830),Businesses!B4830,0)))</f>
        <v>N/A</v>
      </c>
    </row>
    <row r="4830" spans="2:9">
      <c r="B4830" s="32" t="str">
        <f t="shared" si="151"/>
        <v>N/A</v>
      </c>
      <c r="C4830" s="32" t="str">
        <f>IF(AND(Businesses!D4831="",Businesses!E4831&lt;&gt;""),0,IF(Businesses!D4831="","N/A",IF(ISNUMBER(Businesses!D4831),Businesses!D4831,0)))</f>
        <v>N/A</v>
      </c>
      <c r="D4830" s="32" t="str">
        <f>IF(Businesses!E4831="","N/A",Businesses!E4831)</f>
        <v>N/A</v>
      </c>
      <c r="E4830" s="32" t="str">
        <f>IF(Businesses!F4831="","N/A",Businesses!F4831)</f>
        <v>N/A</v>
      </c>
      <c r="F4830" s="32" t="str">
        <f t="shared" si="150"/>
        <v>N/A</v>
      </c>
      <c r="G4830" s="32" t="str">
        <f>IF(Businesses!G4831="","N/A",Businesses!G4831)</f>
        <v>N/A</v>
      </c>
      <c r="H4830" s="32" t="str">
        <f>IF(Businesses!H4831="","N/A",Businesses!H4831)</f>
        <v>N/A</v>
      </c>
      <c r="I4830" s="32" t="str">
        <f>IF(AND(Businesses!B4831="",Businesses!C4831&lt;&gt;""),0,IF(Businesses!B4831="","N/A",IF(ISNUMBER(Businesses!B4831),Businesses!B4831,0)))</f>
        <v>N/A</v>
      </c>
    </row>
    <row r="4831" spans="2:9">
      <c r="B4831" s="32" t="str">
        <f t="shared" si="151"/>
        <v>N/A</v>
      </c>
      <c r="C4831" s="32" t="str">
        <f>IF(AND(Businesses!D4832="",Businesses!E4832&lt;&gt;""),0,IF(Businesses!D4832="","N/A",IF(ISNUMBER(Businesses!D4832),Businesses!D4832,0)))</f>
        <v>N/A</v>
      </c>
      <c r="D4831" s="32" t="str">
        <f>IF(Businesses!E4832="","N/A",Businesses!E4832)</f>
        <v>N/A</v>
      </c>
      <c r="E4831" s="32" t="str">
        <f>IF(Businesses!F4832="","N/A",Businesses!F4832)</f>
        <v>N/A</v>
      </c>
      <c r="F4831" s="32" t="str">
        <f t="shared" si="150"/>
        <v>N/A</v>
      </c>
      <c r="G4831" s="32" t="str">
        <f>IF(Businesses!G4832="","N/A",Businesses!G4832)</f>
        <v>N/A</v>
      </c>
      <c r="H4831" s="32" t="str">
        <f>IF(Businesses!H4832="","N/A",Businesses!H4832)</f>
        <v>N/A</v>
      </c>
      <c r="I4831" s="32" t="str">
        <f>IF(AND(Businesses!B4832="",Businesses!C4832&lt;&gt;""),0,IF(Businesses!B4832="","N/A",IF(ISNUMBER(Businesses!B4832),Businesses!B4832,0)))</f>
        <v>N/A</v>
      </c>
    </row>
    <row r="4832" spans="2:9">
      <c r="B4832" s="32" t="str">
        <f t="shared" si="151"/>
        <v>N/A</v>
      </c>
      <c r="C4832" s="32" t="str">
        <f>IF(AND(Businesses!D4833="",Businesses!E4833&lt;&gt;""),0,IF(Businesses!D4833="","N/A",IF(ISNUMBER(Businesses!D4833),Businesses!D4833,0)))</f>
        <v>N/A</v>
      </c>
      <c r="D4832" s="32" t="str">
        <f>IF(Businesses!E4833="","N/A",Businesses!E4833)</f>
        <v>N/A</v>
      </c>
      <c r="E4832" s="32" t="str">
        <f>IF(Businesses!F4833="","N/A",Businesses!F4833)</f>
        <v>N/A</v>
      </c>
      <c r="F4832" s="32" t="str">
        <f t="shared" si="150"/>
        <v>N/A</v>
      </c>
      <c r="G4832" s="32" t="str">
        <f>IF(Businesses!G4833="","N/A",Businesses!G4833)</f>
        <v>N/A</v>
      </c>
      <c r="H4832" s="32" t="str">
        <f>IF(Businesses!H4833="","N/A",Businesses!H4833)</f>
        <v>N/A</v>
      </c>
      <c r="I4832" s="32" t="str">
        <f>IF(AND(Businesses!B4833="",Businesses!C4833&lt;&gt;""),0,IF(Businesses!B4833="","N/A",IF(ISNUMBER(Businesses!B4833),Businesses!B4833,0)))</f>
        <v>N/A</v>
      </c>
    </row>
    <row r="4833" spans="2:9">
      <c r="B4833" s="32" t="str">
        <f t="shared" si="151"/>
        <v>N/A</v>
      </c>
      <c r="C4833" s="32" t="str">
        <f>IF(AND(Businesses!D4834="",Businesses!E4834&lt;&gt;""),0,IF(Businesses!D4834="","N/A",IF(ISNUMBER(Businesses!D4834),Businesses!D4834,0)))</f>
        <v>N/A</v>
      </c>
      <c r="D4833" s="32" t="str">
        <f>IF(Businesses!E4834="","N/A",Businesses!E4834)</f>
        <v>N/A</v>
      </c>
      <c r="E4833" s="32" t="str">
        <f>IF(Businesses!F4834="","N/A",Businesses!F4834)</f>
        <v>N/A</v>
      </c>
      <c r="F4833" s="32" t="str">
        <f t="shared" si="150"/>
        <v>N/A</v>
      </c>
      <c r="G4833" s="32" t="str">
        <f>IF(Businesses!G4834="","N/A",Businesses!G4834)</f>
        <v>N/A</v>
      </c>
      <c r="H4833" s="32" t="str">
        <f>IF(Businesses!H4834="","N/A",Businesses!H4834)</f>
        <v>N/A</v>
      </c>
      <c r="I4833" s="32" t="str">
        <f>IF(AND(Businesses!B4834="",Businesses!C4834&lt;&gt;""),0,IF(Businesses!B4834="","N/A",IF(ISNUMBER(Businesses!B4834),Businesses!B4834,0)))</f>
        <v>N/A</v>
      </c>
    </row>
    <row r="4834" spans="2:9">
      <c r="B4834" s="32" t="str">
        <f t="shared" si="151"/>
        <v>N/A</v>
      </c>
      <c r="C4834" s="32" t="str">
        <f>IF(AND(Businesses!D4835="",Businesses!E4835&lt;&gt;""),0,IF(Businesses!D4835="","N/A",IF(ISNUMBER(Businesses!D4835),Businesses!D4835,0)))</f>
        <v>N/A</v>
      </c>
      <c r="D4834" s="32" t="str">
        <f>IF(Businesses!E4835="","N/A",Businesses!E4835)</f>
        <v>N/A</v>
      </c>
      <c r="E4834" s="32" t="str">
        <f>IF(Businesses!F4835="","N/A",Businesses!F4835)</f>
        <v>N/A</v>
      </c>
      <c r="F4834" s="32" t="str">
        <f t="shared" si="150"/>
        <v>N/A</v>
      </c>
      <c r="G4834" s="32" t="str">
        <f>IF(Businesses!G4835="","N/A",Businesses!G4835)</f>
        <v>N/A</v>
      </c>
      <c r="H4834" s="32" t="str">
        <f>IF(Businesses!H4835="","N/A",Businesses!H4835)</f>
        <v>N/A</v>
      </c>
      <c r="I4834" s="32" t="str">
        <f>IF(AND(Businesses!B4835="",Businesses!C4835&lt;&gt;""),0,IF(Businesses!B4835="","N/A",IF(ISNUMBER(Businesses!B4835),Businesses!B4835,0)))</f>
        <v>N/A</v>
      </c>
    </row>
    <row r="4835" spans="2:9">
      <c r="B4835" s="32" t="str">
        <f t="shared" si="151"/>
        <v>N/A</v>
      </c>
      <c r="C4835" s="32" t="str">
        <f>IF(AND(Businesses!D4836="",Businesses!E4836&lt;&gt;""),0,IF(Businesses!D4836="","N/A",IF(ISNUMBER(Businesses!D4836),Businesses!D4836,0)))</f>
        <v>N/A</v>
      </c>
      <c r="D4835" s="32" t="str">
        <f>IF(Businesses!E4836="","N/A",Businesses!E4836)</f>
        <v>N/A</v>
      </c>
      <c r="E4835" s="32" t="str">
        <f>IF(Businesses!F4836="","N/A",Businesses!F4836)</f>
        <v>N/A</v>
      </c>
      <c r="F4835" s="32" t="str">
        <f t="shared" si="150"/>
        <v>N/A</v>
      </c>
      <c r="G4835" s="32" t="str">
        <f>IF(Businesses!G4836="","N/A",Businesses!G4836)</f>
        <v>N/A</v>
      </c>
      <c r="H4835" s="32" t="str">
        <f>IF(Businesses!H4836="","N/A",Businesses!H4836)</f>
        <v>N/A</v>
      </c>
      <c r="I4835" s="32" t="str">
        <f>IF(AND(Businesses!B4836="",Businesses!C4836&lt;&gt;""),0,IF(Businesses!B4836="","N/A",IF(ISNUMBER(Businesses!B4836),Businesses!B4836,0)))</f>
        <v>N/A</v>
      </c>
    </row>
    <row r="4836" spans="2:9">
      <c r="B4836" s="32" t="str">
        <f t="shared" si="151"/>
        <v>N/A</v>
      </c>
      <c r="C4836" s="32" t="str">
        <f>IF(AND(Businesses!D4837="",Businesses!E4837&lt;&gt;""),0,IF(Businesses!D4837="","N/A",IF(ISNUMBER(Businesses!D4837),Businesses!D4837,0)))</f>
        <v>N/A</v>
      </c>
      <c r="D4836" s="32" t="str">
        <f>IF(Businesses!E4837="","N/A",Businesses!E4837)</f>
        <v>N/A</v>
      </c>
      <c r="E4836" s="32" t="str">
        <f>IF(Businesses!F4837="","N/A",Businesses!F4837)</f>
        <v>N/A</v>
      </c>
      <c r="F4836" s="32" t="str">
        <f t="shared" si="150"/>
        <v>N/A</v>
      </c>
      <c r="G4836" s="32" t="str">
        <f>IF(Businesses!G4837="","N/A",Businesses!G4837)</f>
        <v>N/A</v>
      </c>
      <c r="H4836" s="32" t="str">
        <f>IF(Businesses!H4837="","N/A",Businesses!H4837)</f>
        <v>N/A</v>
      </c>
      <c r="I4836" s="32" t="str">
        <f>IF(AND(Businesses!B4837="",Businesses!C4837&lt;&gt;""),0,IF(Businesses!B4837="","N/A",IF(ISNUMBER(Businesses!B4837),Businesses!B4837,0)))</f>
        <v>N/A</v>
      </c>
    </row>
    <row r="4837" spans="2:9">
      <c r="B4837" s="32" t="str">
        <f t="shared" si="151"/>
        <v>N/A</v>
      </c>
      <c r="C4837" s="32" t="str">
        <f>IF(AND(Businesses!D4838="",Businesses!E4838&lt;&gt;""),0,IF(Businesses!D4838="","N/A",IF(ISNUMBER(Businesses!D4838),Businesses!D4838,0)))</f>
        <v>N/A</v>
      </c>
      <c r="D4837" s="32" t="str">
        <f>IF(Businesses!E4838="","N/A",Businesses!E4838)</f>
        <v>N/A</v>
      </c>
      <c r="E4837" s="32" t="str">
        <f>IF(Businesses!F4838="","N/A",Businesses!F4838)</f>
        <v>N/A</v>
      </c>
      <c r="F4837" s="32" t="str">
        <f t="shared" si="150"/>
        <v>N/A</v>
      </c>
      <c r="G4837" s="32" t="str">
        <f>IF(Businesses!G4838="","N/A",Businesses!G4838)</f>
        <v>N/A</v>
      </c>
      <c r="H4837" s="32" t="str">
        <f>IF(Businesses!H4838="","N/A",Businesses!H4838)</f>
        <v>N/A</v>
      </c>
      <c r="I4837" s="32" t="str">
        <f>IF(AND(Businesses!B4838="",Businesses!C4838&lt;&gt;""),0,IF(Businesses!B4838="","N/A",IF(ISNUMBER(Businesses!B4838),Businesses!B4838,0)))</f>
        <v>N/A</v>
      </c>
    </row>
    <row r="4838" spans="2:9">
      <c r="B4838" s="32" t="str">
        <f t="shared" si="151"/>
        <v>N/A</v>
      </c>
      <c r="C4838" s="32" t="str">
        <f>IF(AND(Businesses!D4839="",Businesses!E4839&lt;&gt;""),0,IF(Businesses!D4839="","N/A",IF(ISNUMBER(Businesses!D4839),Businesses!D4839,0)))</f>
        <v>N/A</v>
      </c>
      <c r="D4838" s="32" t="str">
        <f>IF(Businesses!E4839="","N/A",Businesses!E4839)</f>
        <v>N/A</v>
      </c>
      <c r="E4838" s="32" t="str">
        <f>IF(Businesses!F4839="","N/A",Businesses!F4839)</f>
        <v>N/A</v>
      </c>
      <c r="F4838" s="32" t="str">
        <f t="shared" si="150"/>
        <v>N/A</v>
      </c>
      <c r="G4838" s="32" t="str">
        <f>IF(Businesses!G4839="","N/A",Businesses!G4839)</f>
        <v>N/A</v>
      </c>
      <c r="H4838" s="32" t="str">
        <f>IF(Businesses!H4839="","N/A",Businesses!H4839)</f>
        <v>N/A</v>
      </c>
      <c r="I4838" s="32" t="str">
        <f>IF(AND(Businesses!B4839="",Businesses!C4839&lt;&gt;""),0,IF(Businesses!B4839="","N/A",IF(ISNUMBER(Businesses!B4839),Businesses!B4839,0)))</f>
        <v>N/A</v>
      </c>
    </row>
    <row r="4839" spans="2:9">
      <c r="B4839" s="32" t="str">
        <f t="shared" si="151"/>
        <v>N/A</v>
      </c>
      <c r="C4839" s="32" t="str">
        <f>IF(AND(Businesses!D4840="",Businesses!E4840&lt;&gt;""),0,IF(Businesses!D4840="","N/A",IF(ISNUMBER(Businesses!D4840),Businesses!D4840,0)))</f>
        <v>N/A</v>
      </c>
      <c r="D4839" s="32" t="str">
        <f>IF(Businesses!E4840="","N/A",Businesses!E4840)</f>
        <v>N/A</v>
      </c>
      <c r="E4839" s="32" t="str">
        <f>IF(Businesses!F4840="","N/A",Businesses!F4840)</f>
        <v>N/A</v>
      </c>
      <c r="F4839" s="32" t="str">
        <f t="shared" si="150"/>
        <v>N/A</v>
      </c>
      <c r="G4839" s="32" t="str">
        <f>IF(Businesses!G4840="","N/A",Businesses!G4840)</f>
        <v>N/A</v>
      </c>
      <c r="H4839" s="32" t="str">
        <f>IF(Businesses!H4840="","N/A",Businesses!H4840)</f>
        <v>N/A</v>
      </c>
      <c r="I4839" s="32" t="str">
        <f>IF(AND(Businesses!B4840="",Businesses!C4840&lt;&gt;""),0,IF(Businesses!B4840="","N/A",IF(ISNUMBER(Businesses!B4840),Businesses!B4840,0)))</f>
        <v>N/A</v>
      </c>
    </row>
    <row r="4840" spans="2:9">
      <c r="B4840" s="32" t="str">
        <f t="shared" si="151"/>
        <v>N/A</v>
      </c>
      <c r="C4840" s="32" t="str">
        <f>IF(AND(Businesses!D4841="",Businesses!E4841&lt;&gt;""),0,IF(Businesses!D4841="","N/A",IF(ISNUMBER(Businesses!D4841),Businesses!D4841,0)))</f>
        <v>N/A</v>
      </c>
      <c r="D4840" s="32" t="str">
        <f>IF(Businesses!E4841="","N/A",Businesses!E4841)</f>
        <v>N/A</v>
      </c>
      <c r="E4840" s="32" t="str">
        <f>IF(Businesses!F4841="","N/A",Businesses!F4841)</f>
        <v>N/A</v>
      </c>
      <c r="F4840" s="32" t="str">
        <f t="shared" si="150"/>
        <v>N/A</v>
      </c>
      <c r="G4840" s="32" t="str">
        <f>IF(Businesses!G4841="","N/A",Businesses!G4841)</f>
        <v>N/A</v>
      </c>
      <c r="H4840" s="32" t="str">
        <f>IF(Businesses!H4841="","N/A",Businesses!H4841)</f>
        <v>N/A</v>
      </c>
      <c r="I4840" s="32" t="str">
        <f>IF(AND(Businesses!B4841="",Businesses!C4841&lt;&gt;""),0,IF(Businesses!B4841="","N/A",IF(ISNUMBER(Businesses!B4841),Businesses!B4841,0)))</f>
        <v>N/A</v>
      </c>
    </row>
    <row r="4841" spans="2:9">
      <c r="B4841" s="32" t="str">
        <f t="shared" si="151"/>
        <v>N/A</v>
      </c>
      <c r="C4841" s="32" t="str">
        <f>IF(AND(Businesses!D4842="",Businesses!E4842&lt;&gt;""),0,IF(Businesses!D4842="","N/A",IF(ISNUMBER(Businesses!D4842),Businesses!D4842,0)))</f>
        <v>N/A</v>
      </c>
      <c r="D4841" s="32" t="str">
        <f>IF(Businesses!E4842="","N/A",Businesses!E4842)</f>
        <v>N/A</v>
      </c>
      <c r="E4841" s="32" t="str">
        <f>IF(Businesses!F4842="","N/A",Businesses!F4842)</f>
        <v>N/A</v>
      </c>
      <c r="F4841" s="32" t="str">
        <f t="shared" si="150"/>
        <v>N/A</v>
      </c>
      <c r="G4841" s="32" t="str">
        <f>IF(Businesses!G4842="","N/A",Businesses!G4842)</f>
        <v>N/A</v>
      </c>
      <c r="H4841" s="32" t="str">
        <f>IF(Businesses!H4842="","N/A",Businesses!H4842)</f>
        <v>N/A</v>
      </c>
      <c r="I4841" s="32" t="str">
        <f>IF(AND(Businesses!B4842="",Businesses!C4842&lt;&gt;""),0,IF(Businesses!B4842="","N/A",IF(ISNUMBER(Businesses!B4842),Businesses!B4842,0)))</f>
        <v>N/A</v>
      </c>
    </row>
    <row r="4842" spans="2:9">
      <c r="B4842" s="32" t="str">
        <f t="shared" si="151"/>
        <v>N/A</v>
      </c>
      <c r="C4842" s="32" t="str">
        <f>IF(AND(Businesses!D4843="",Businesses!E4843&lt;&gt;""),0,IF(Businesses!D4843="","N/A",IF(ISNUMBER(Businesses!D4843),Businesses!D4843,0)))</f>
        <v>N/A</v>
      </c>
      <c r="D4842" s="32" t="str">
        <f>IF(Businesses!E4843="","N/A",Businesses!E4843)</f>
        <v>N/A</v>
      </c>
      <c r="E4842" s="32" t="str">
        <f>IF(Businesses!F4843="","N/A",Businesses!F4843)</f>
        <v>N/A</v>
      </c>
      <c r="F4842" s="32" t="str">
        <f t="shared" si="150"/>
        <v>N/A</v>
      </c>
      <c r="G4842" s="32" t="str">
        <f>IF(Businesses!G4843="","N/A",Businesses!G4843)</f>
        <v>N/A</v>
      </c>
      <c r="H4842" s="32" t="str">
        <f>IF(Businesses!H4843="","N/A",Businesses!H4843)</f>
        <v>N/A</v>
      </c>
      <c r="I4842" s="32" t="str">
        <f>IF(AND(Businesses!B4843="",Businesses!C4843&lt;&gt;""),0,IF(Businesses!B4843="","N/A",IF(ISNUMBER(Businesses!B4843),Businesses!B4843,0)))</f>
        <v>N/A</v>
      </c>
    </row>
    <row r="4843" spans="2:9">
      <c r="B4843" s="32" t="str">
        <f t="shared" si="151"/>
        <v>N/A</v>
      </c>
      <c r="C4843" s="32" t="str">
        <f>IF(AND(Businesses!D4844="",Businesses!E4844&lt;&gt;""),0,IF(Businesses!D4844="","N/A",IF(ISNUMBER(Businesses!D4844),Businesses!D4844,0)))</f>
        <v>N/A</v>
      </c>
      <c r="D4843" s="32" t="str">
        <f>IF(Businesses!E4844="","N/A",Businesses!E4844)</f>
        <v>N/A</v>
      </c>
      <c r="E4843" s="32" t="str">
        <f>IF(Businesses!F4844="","N/A",Businesses!F4844)</f>
        <v>N/A</v>
      </c>
      <c r="F4843" s="32" t="str">
        <f t="shared" si="150"/>
        <v>N/A</v>
      </c>
      <c r="G4843" s="32" t="str">
        <f>IF(Businesses!G4844="","N/A",Businesses!G4844)</f>
        <v>N/A</v>
      </c>
      <c r="H4843" s="32" t="str">
        <f>IF(Businesses!H4844="","N/A",Businesses!H4844)</f>
        <v>N/A</v>
      </c>
      <c r="I4843" s="32" t="str">
        <f>IF(AND(Businesses!B4844="",Businesses!C4844&lt;&gt;""),0,IF(Businesses!B4844="","N/A",IF(ISNUMBER(Businesses!B4844),Businesses!B4844,0)))</f>
        <v>N/A</v>
      </c>
    </row>
    <row r="4844" spans="2:9">
      <c r="B4844" s="32" t="str">
        <f t="shared" si="151"/>
        <v>N/A</v>
      </c>
      <c r="C4844" s="32" t="str">
        <f>IF(AND(Businesses!D4845="",Businesses!E4845&lt;&gt;""),0,IF(Businesses!D4845="","N/A",IF(ISNUMBER(Businesses!D4845),Businesses!D4845,0)))</f>
        <v>N/A</v>
      </c>
      <c r="D4844" s="32" t="str">
        <f>IF(Businesses!E4845="","N/A",Businesses!E4845)</f>
        <v>N/A</v>
      </c>
      <c r="E4844" s="32" t="str">
        <f>IF(Businesses!F4845="","N/A",Businesses!F4845)</f>
        <v>N/A</v>
      </c>
      <c r="F4844" s="32" t="str">
        <f t="shared" si="150"/>
        <v>N/A</v>
      </c>
      <c r="G4844" s="32" t="str">
        <f>IF(Businesses!G4845="","N/A",Businesses!G4845)</f>
        <v>N/A</v>
      </c>
      <c r="H4844" s="32" t="str">
        <f>IF(Businesses!H4845="","N/A",Businesses!H4845)</f>
        <v>N/A</v>
      </c>
      <c r="I4844" s="32" t="str">
        <f>IF(AND(Businesses!B4845="",Businesses!C4845&lt;&gt;""),0,IF(Businesses!B4845="","N/A",IF(ISNUMBER(Businesses!B4845),Businesses!B4845,0)))</f>
        <v>N/A</v>
      </c>
    </row>
    <row r="4845" spans="2:9">
      <c r="B4845" s="32" t="str">
        <f t="shared" si="151"/>
        <v>N/A</v>
      </c>
      <c r="C4845" s="32" t="str">
        <f>IF(AND(Businesses!D4846="",Businesses!E4846&lt;&gt;""),0,IF(Businesses!D4846="","N/A",IF(ISNUMBER(Businesses!D4846),Businesses!D4846,0)))</f>
        <v>N/A</v>
      </c>
      <c r="D4845" s="32" t="str">
        <f>IF(Businesses!E4846="","N/A",Businesses!E4846)</f>
        <v>N/A</v>
      </c>
      <c r="E4845" s="32" t="str">
        <f>IF(Businesses!F4846="","N/A",Businesses!F4846)</f>
        <v>N/A</v>
      </c>
      <c r="F4845" s="32" t="str">
        <f t="shared" si="150"/>
        <v>N/A</v>
      </c>
      <c r="G4845" s="32" t="str">
        <f>IF(Businesses!G4846="","N/A",Businesses!G4846)</f>
        <v>N/A</v>
      </c>
      <c r="H4845" s="32" t="str">
        <f>IF(Businesses!H4846="","N/A",Businesses!H4846)</f>
        <v>N/A</v>
      </c>
      <c r="I4845" s="32" t="str">
        <f>IF(AND(Businesses!B4846="",Businesses!C4846&lt;&gt;""),0,IF(Businesses!B4846="","N/A",IF(ISNUMBER(Businesses!B4846),Businesses!B4846,0)))</f>
        <v>N/A</v>
      </c>
    </row>
    <row r="4846" spans="2:9">
      <c r="B4846" s="32" t="str">
        <f t="shared" si="151"/>
        <v>N/A</v>
      </c>
      <c r="C4846" s="32" t="str">
        <f>IF(AND(Businesses!D4847="",Businesses!E4847&lt;&gt;""),0,IF(Businesses!D4847="","N/A",IF(ISNUMBER(Businesses!D4847),Businesses!D4847,0)))</f>
        <v>N/A</v>
      </c>
      <c r="D4846" s="32" t="str">
        <f>IF(Businesses!E4847="","N/A",Businesses!E4847)</f>
        <v>N/A</v>
      </c>
      <c r="E4846" s="32" t="str">
        <f>IF(Businesses!F4847="","N/A",Businesses!F4847)</f>
        <v>N/A</v>
      </c>
      <c r="F4846" s="32" t="str">
        <f t="shared" si="150"/>
        <v>N/A</v>
      </c>
      <c r="G4846" s="32" t="str">
        <f>IF(Businesses!G4847="","N/A",Businesses!G4847)</f>
        <v>N/A</v>
      </c>
      <c r="H4846" s="32" t="str">
        <f>IF(Businesses!H4847="","N/A",Businesses!H4847)</f>
        <v>N/A</v>
      </c>
      <c r="I4846" s="32" t="str">
        <f>IF(AND(Businesses!B4847="",Businesses!C4847&lt;&gt;""),0,IF(Businesses!B4847="","N/A",IF(ISNUMBER(Businesses!B4847),Businesses!B4847,0)))</f>
        <v>N/A</v>
      </c>
    </row>
    <row r="4847" spans="2:9">
      <c r="B4847" s="32" t="str">
        <f t="shared" si="151"/>
        <v>N/A</v>
      </c>
      <c r="C4847" s="32" t="str">
        <f>IF(AND(Businesses!D4848="",Businesses!E4848&lt;&gt;""),0,IF(Businesses!D4848="","N/A",IF(ISNUMBER(Businesses!D4848),Businesses!D4848,0)))</f>
        <v>N/A</v>
      </c>
      <c r="D4847" s="32" t="str">
        <f>IF(Businesses!E4848="","N/A",Businesses!E4848)</f>
        <v>N/A</v>
      </c>
      <c r="E4847" s="32" t="str">
        <f>IF(Businesses!F4848="","N/A",Businesses!F4848)</f>
        <v>N/A</v>
      </c>
      <c r="F4847" s="32" t="str">
        <f t="shared" si="150"/>
        <v>N/A</v>
      </c>
      <c r="G4847" s="32" t="str">
        <f>IF(Businesses!G4848="","N/A",Businesses!G4848)</f>
        <v>N/A</v>
      </c>
      <c r="H4847" s="32" t="str">
        <f>IF(Businesses!H4848="","N/A",Businesses!H4848)</f>
        <v>N/A</v>
      </c>
      <c r="I4847" s="32" t="str">
        <f>IF(AND(Businesses!B4848="",Businesses!C4848&lt;&gt;""),0,IF(Businesses!B4848="","N/A",IF(ISNUMBER(Businesses!B4848),Businesses!B4848,0)))</f>
        <v>N/A</v>
      </c>
    </row>
    <row r="4848" spans="2:9">
      <c r="B4848" s="32" t="str">
        <f t="shared" si="151"/>
        <v>N/A</v>
      </c>
      <c r="C4848" s="32" t="str">
        <f>IF(AND(Businesses!D4849="",Businesses!E4849&lt;&gt;""),0,IF(Businesses!D4849="","N/A",IF(ISNUMBER(Businesses!D4849),Businesses!D4849,0)))</f>
        <v>N/A</v>
      </c>
      <c r="D4848" s="32" t="str">
        <f>IF(Businesses!E4849="","N/A",Businesses!E4849)</f>
        <v>N/A</v>
      </c>
      <c r="E4848" s="32" t="str">
        <f>IF(Businesses!F4849="","N/A",Businesses!F4849)</f>
        <v>N/A</v>
      </c>
      <c r="F4848" s="32" t="str">
        <f t="shared" si="150"/>
        <v>N/A</v>
      </c>
      <c r="G4848" s="32" t="str">
        <f>IF(Businesses!G4849="","N/A",Businesses!G4849)</f>
        <v>N/A</v>
      </c>
      <c r="H4848" s="32" t="str">
        <f>IF(Businesses!H4849="","N/A",Businesses!H4849)</f>
        <v>N/A</v>
      </c>
      <c r="I4848" s="32" t="str">
        <f>IF(AND(Businesses!B4849="",Businesses!C4849&lt;&gt;""),0,IF(Businesses!B4849="","N/A",IF(ISNUMBER(Businesses!B4849),Businesses!B4849,0)))</f>
        <v>N/A</v>
      </c>
    </row>
    <row r="4849" spans="2:9">
      <c r="B4849" s="32" t="str">
        <f t="shared" si="151"/>
        <v>N/A</v>
      </c>
      <c r="C4849" s="32" t="str">
        <f>IF(AND(Businesses!D4850="",Businesses!E4850&lt;&gt;""),0,IF(Businesses!D4850="","N/A",IF(ISNUMBER(Businesses!D4850),Businesses!D4850,0)))</f>
        <v>N/A</v>
      </c>
      <c r="D4849" s="32" t="str">
        <f>IF(Businesses!E4850="","N/A",Businesses!E4850)</f>
        <v>N/A</v>
      </c>
      <c r="E4849" s="32" t="str">
        <f>IF(Businesses!F4850="","N/A",Businesses!F4850)</f>
        <v>N/A</v>
      </c>
      <c r="F4849" s="32" t="str">
        <f t="shared" si="150"/>
        <v>N/A</v>
      </c>
      <c r="G4849" s="32" t="str">
        <f>IF(Businesses!G4850="","N/A",Businesses!G4850)</f>
        <v>N/A</v>
      </c>
      <c r="H4849" s="32" t="str">
        <f>IF(Businesses!H4850="","N/A",Businesses!H4850)</f>
        <v>N/A</v>
      </c>
      <c r="I4849" s="32" t="str">
        <f>IF(AND(Businesses!B4850="",Businesses!C4850&lt;&gt;""),0,IF(Businesses!B4850="","N/A",IF(ISNUMBER(Businesses!B4850),Businesses!B4850,0)))</f>
        <v>N/A</v>
      </c>
    </row>
    <row r="4850" spans="2:9">
      <c r="B4850" s="32" t="str">
        <f t="shared" si="151"/>
        <v>N/A</v>
      </c>
      <c r="C4850" s="32" t="str">
        <f>IF(AND(Businesses!D4851="",Businesses!E4851&lt;&gt;""),0,IF(Businesses!D4851="","N/A",IF(ISNUMBER(Businesses!D4851),Businesses!D4851,0)))</f>
        <v>N/A</v>
      </c>
      <c r="D4850" s="32" t="str">
        <f>IF(Businesses!E4851="","N/A",Businesses!E4851)</f>
        <v>N/A</v>
      </c>
      <c r="E4850" s="32" t="str">
        <f>IF(Businesses!F4851="","N/A",Businesses!F4851)</f>
        <v>N/A</v>
      </c>
      <c r="F4850" s="32" t="str">
        <f t="shared" si="150"/>
        <v>N/A</v>
      </c>
      <c r="G4850" s="32" t="str">
        <f>IF(Businesses!G4851="","N/A",Businesses!G4851)</f>
        <v>N/A</v>
      </c>
      <c r="H4850" s="32" t="str">
        <f>IF(Businesses!H4851="","N/A",Businesses!H4851)</f>
        <v>N/A</v>
      </c>
      <c r="I4850" s="32" t="str">
        <f>IF(AND(Businesses!B4851="",Businesses!C4851&lt;&gt;""),0,IF(Businesses!B4851="","N/A",IF(ISNUMBER(Businesses!B4851),Businesses!B4851,0)))</f>
        <v>N/A</v>
      </c>
    </row>
    <row r="4851" spans="2:9">
      <c r="B4851" s="32" t="str">
        <f t="shared" si="151"/>
        <v>N/A</v>
      </c>
      <c r="C4851" s="32" t="str">
        <f>IF(AND(Businesses!D4852="",Businesses!E4852&lt;&gt;""),0,IF(Businesses!D4852="","N/A",IF(ISNUMBER(Businesses!D4852),Businesses!D4852,0)))</f>
        <v>N/A</v>
      </c>
      <c r="D4851" s="32" t="str">
        <f>IF(Businesses!E4852="","N/A",Businesses!E4852)</f>
        <v>N/A</v>
      </c>
      <c r="E4851" s="32" t="str">
        <f>IF(Businesses!F4852="","N/A",Businesses!F4852)</f>
        <v>N/A</v>
      </c>
      <c r="F4851" s="32" t="str">
        <f t="shared" si="150"/>
        <v>N/A</v>
      </c>
      <c r="G4851" s="32" t="str">
        <f>IF(Businesses!G4852="","N/A",Businesses!G4852)</f>
        <v>N/A</v>
      </c>
      <c r="H4851" s="32" t="str">
        <f>IF(Businesses!H4852="","N/A",Businesses!H4852)</f>
        <v>N/A</v>
      </c>
      <c r="I4851" s="32" t="str">
        <f>IF(AND(Businesses!B4852="",Businesses!C4852&lt;&gt;""),0,IF(Businesses!B4852="","N/A",IF(ISNUMBER(Businesses!B4852),Businesses!B4852,0)))</f>
        <v>N/A</v>
      </c>
    </row>
    <row r="4852" spans="2:9">
      <c r="B4852" s="32" t="str">
        <f t="shared" si="151"/>
        <v>N/A</v>
      </c>
      <c r="C4852" s="32" t="str">
        <f>IF(AND(Businesses!D4853="",Businesses!E4853&lt;&gt;""),0,IF(Businesses!D4853="","N/A",IF(ISNUMBER(Businesses!D4853),Businesses!D4853,0)))</f>
        <v>N/A</v>
      </c>
      <c r="D4852" s="32" t="str">
        <f>IF(Businesses!E4853="","N/A",Businesses!E4853)</f>
        <v>N/A</v>
      </c>
      <c r="E4852" s="32" t="str">
        <f>IF(Businesses!F4853="","N/A",Businesses!F4853)</f>
        <v>N/A</v>
      </c>
      <c r="F4852" s="32" t="str">
        <f t="shared" si="150"/>
        <v>N/A</v>
      </c>
      <c r="G4852" s="32" t="str">
        <f>IF(Businesses!G4853="","N/A",Businesses!G4853)</f>
        <v>N/A</v>
      </c>
      <c r="H4852" s="32" t="str">
        <f>IF(Businesses!H4853="","N/A",Businesses!H4853)</f>
        <v>N/A</v>
      </c>
      <c r="I4852" s="32" t="str">
        <f>IF(AND(Businesses!B4853="",Businesses!C4853&lt;&gt;""),0,IF(Businesses!B4853="","N/A",IF(ISNUMBER(Businesses!B4853),Businesses!B4853,0)))</f>
        <v>N/A</v>
      </c>
    </row>
    <row r="4853" spans="2:9">
      <c r="B4853" s="32" t="str">
        <f t="shared" si="151"/>
        <v>N/A</v>
      </c>
      <c r="C4853" s="32" t="str">
        <f>IF(AND(Businesses!D4854="",Businesses!E4854&lt;&gt;""),0,IF(Businesses!D4854="","N/A",IF(ISNUMBER(Businesses!D4854),Businesses!D4854,0)))</f>
        <v>N/A</v>
      </c>
      <c r="D4853" s="32" t="str">
        <f>IF(Businesses!E4854="","N/A",Businesses!E4854)</f>
        <v>N/A</v>
      </c>
      <c r="E4853" s="32" t="str">
        <f>IF(Businesses!F4854="","N/A",Businesses!F4854)</f>
        <v>N/A</v>
      </c>
      <c r="F4853" s="32" t="str">
        <f t="shared" si="150"/>
        <v>N/A</v>
      </c>
      <c r="G4853" s="32" t="str">
        <f>IF(Businesses!G4854="","N/A",Businesses!G4854)</f>
        <v>N/A</v>
      </c>
      <c r="H4853" s="32" t="str">
        <f>IF(Businesses!H4854="","N/A",Businesses!H4854)</f>
        <v>N/A</v>
      </c>
      <c r="I4853" s="32" t="str">
        <f>IF(AND(Businesses!B4854="",Businesses!C4854&lt;&gt;""),0,IF(Businesses!B4854="","N/A",IF(ISNUMBER(Businesses!B4854),Businesses!B4854,0)))</f>
        <v>N/A</v>
      </c>
    </row>
    <row r="4854" spans="2:9">
      <c r="B4854" s="32" t="str">
        <f t="shared" si="151"/>
        <v>N/A</v>
      </c>
      <c r="C4854" s="32" t="str">
        <f>IF(AND(Businesses!D4855="",Businesses!E4855&lt;&gt;""),0,IF(Businesses!D4855="","N/A",IF(ISNUMBER(Businesses!D4855),Businesses!D4855,0)))</f>
        <v>N/A</v>
      </c>
      <c r="D4854" s="32" t="str">
        <f>IF(Businesses!E4855="","N/A",Businesses!E4855)</f>
        <v>N/A</v>
      </c>
      <c r="E4854" s="32" t="str">
        <f>IF(Businesses!F4855="","N/A",Businesses!F4855)</f>
        <v>N/A</v>
      </c>
      <c r="F4854" s="32" t="str">
        <f t="shared" si="150"/>
        <v>N/A</v>
      </c>
      <c r="G4854" s="32" t="str">
        <f>IF(Businesses!G4855="","N/A",Businesses!G4855)</f>
        <v>N/A</v>
      </c>
      <c r="H4854" s="32" t="str">
        <f>IF(Businesses!H4855="","N/A",Businesses!H4855)</f>
        <v>N/A</v>
      </c>
      <c r="I4854" s="32" t="str">
        <f>IF(AND(Businesses!B4855="",Businesses!C4855&lt;&gt;""),0,IF(Businesses!B4855="","N/A",IF(ISNUMBER(Businesses!B4855),Businesses!B4855,0)))</f>
        <v>N/A</v>
      </c>
    </row>
    <row r="4855" spans="2:9">
      <c r="B4855" s="32" t="str">
        <f t="shared" si="151"/>
        <v>N/A</v>
      </c>
      <c r="C4855" s="32" t="str">
        <f>IF(AND(Businesses!D4856="",Businesses!E4856&lt;&gt;""),0,IF(Businesses!D4856="","N/A",IF(ISNUMBER(Businesses!D4856),Businesses!D4856,0)))</f>
        <v>N/A</v>
      </c>
      <c r="D4855" s="32" t="str">
        <f>IF(Businesses!E4856="","N/A",Businesses!E4856)</f>
        <v>N/A</v>
      </c>
      <c r="E4855" s="32" t="str">
        <f>IF(Businesses!F4856="","N/A",Businesses!F4856)</f>
        <v>N/A</v>
      </c>
      <c r="F4855" s="32" t="str">
        <f t="shared" si="150"/>
        <v>N/A</v>
      </c>
      <c r="G4855" s="32" t="str">
        <f>IF(Businesses!G4856="","N/A",Businesses!G4856)</f>
        <v>N/A</v>
      </c>
      <c r="H4855" s="32" t="str">
        <f>IF(Businesses!H4856="","N/A",Businesses!H4856)</f>
        <v>N/A</v>
      </c>
      <c r="I4855" s="32" t="str">
        <f>IF(AND(Businesses!B4856="",Businesses!C4856&lt;&gt;""),0,IF(Businesses!B4856="","N/A",IF(ISNUMBER(Businesses!B4856),Businesses!B4856,0)))</f>
        <v>N/A</v>
      </c>
    </row>
    <row r="4856" spans="2:9">
      <c r="B4856" s="32" t="str">
        <f t="shared" si="151"/>
        <v>N/A</v>
      </c>
      <c r="C4856" s="32" t="str">
        <f>IF(AND(Businesses!D4857="",Businesses!E4857&lt;&gt;""),0,IF(Businesses!D4857="","N/A",IF(ISNUMBER(Businesses!D4857),Businesses!D4857,0)))</f>
        <v>N/A</v>
      </c>
      <c r="D4856" s="32" t="str">
        <f>IF(Businesses!E4857="","N/A",Businesses!E4857)</f>
        <v>N/A</v>
      </c>
      <c r="E4856" s="32" t="str">
        <f>IF(Businesses!F4857="","N/A",Businesses!F4857)</f>
        <v>N/A</v>
      </c>
      <c r="F4856" s="32" t="str">
        <f t="shared" si="150"/>
        <v>N/A</v>
      </c>
      <c r="G4856" s="32" t="str">
        <f>IF(Businesses!G4857="","N/A",Businesses!G4857)</f>
        <v>N/A</v>
      </c>
      <c r="H4856" s="32" t="str">
        <f>IF(Businesses!H4857="","N/A",Businesses!H4857)</f>
        <v>N/A</v>
      </c>
      <c r="I4856" s="32" t="str">
        <f>IF(AND(Businesses!B4857="",Businesses!C4857&lt;&gt;""),0,IF(Businesses!B4857="","N/A",IF(ISNUMBER(Businesses!B4857),Businesses!B4857,0)))</f>
        <v>N/A</v>
      </c>
    </row>
    <row r="4857" spans="2:9">
      <c r="B4857" s="32" t="str">
        <f t="shared" si="151"/>
        <v>N/A</v>
      </c>
      <c r="C4857" s="32" t="str">
        <f>IF(AND(Businesses!D4858="",Businesses!E4858&lt;&gt;""),0,IF(Businesses!D4858="","N/A",IF(ISNUMBER(Businesses!D4858),Businesses!D4858,0)))</f>
        <v>N/A</v>
      </c>
      <c r="D4857" s="32" t="str">
        <f>IF(Businesses!E4858="","N/A",Businesses!E4858)</f>
        <v>N/A</v>
      </c>
      <c r="E4857" s="32" t="str">
        <f>IF(Businesses!F4858="","N/A",Businesses!F4858)</f>
        <v>N/A</v>
      </c>
      <c r="F4857" s="32" t="str">
        <f t="shared" si="150"/>
        <v>N/A</v>
      </c>
      <c r="G4857" s="32" t="str">
        <f>IF(Businesses!G4858="","N/A",Businesses!G4858)</f>
        <v>N/A</v>
      </c>
      <c r="H4857" s="32" t="str">
        <f>IF(Businesses!H4858="","N/A",Businesses!H4858)</f>
        <v>N/A</v>
      </c>
      <c r="I4857" s="32" t="str">
        <f>IF(AND(Businesses!B4858="",Businesses!C4858&lt;&gt;""),0,IF(Businesses!B4858="","N/A",IF(ISNUMBER(Businesses!B4858),Businesses!B4858,0)))</f>
        <v>N/A</v>
      </c>
    </row>
    <row r="4858" spans="2:9">
      <c r="B4858" s="32" t="str">
        <f t="shared" si="151"/>
        <v>N/A</v>
      </c>
      <c r="C4858" s="32" t="str">
        <f>IF(AND(Businesses!D4859="",Businesses!E4859&lt;&gt;""),0,IF(Businesses!D4859="","N/A",IF(ISNUMBER(Businesses!D4859),Businesses!D4859,0)))</f>
        <v>N/A</v>
      </c>
      <c r="D4858" s="32" t="str">
        <f>IF(Businesses!E4859="","N/A",Businesses!E4859)</f>
        <v>N/A</v>
      </c>
      <c r="E4858" s="32" t="str">
        <f>IF(Businesses!F4859="","N/A",Businesses!F4859)</f>
        <v>N/A</v>
      </c>
      <c r="F4858" s="32" t="str">
        <f t="shared" si="150"/>
        <v>N/A</v>
      </c>
      <c r="G4858" s="32" t="str">
        <f>IF(Businesses!G4859="","N/A",Businesses!G4859)</f>
        <v>N/A</v>
      </c>
      <c r="H4858" s="32" t="str">
        <f>IF(Businesses!H4859="","N/A",Businesses!H4859)</f>
        <v>N/A</v>
      </c>
      <c r="I4858" s="32" t="str">
        <f>IF(AND(Businesses!B4859="",Businesses!C4859&lt;&gt;""),0,IF(Businesses!B4859="","N/A",IF(ISNUMBER(Businesses!B4859),Businesses!B4859,0)))</f>
        <v>N/A</v>
      </c>
    </row>
    <row r="4859" spans="2:9">
      <c r="B4859" s="32" t="str">
        <f t="shared" si="151"/>
        <v>N/A</v>
      </c>
      <c r="C4859" s="32" t="str">
        <f>IF(AND(Businesses!D4860="",Businesses!E4860&lt;&gt;""),0,IF(Businesses!D4860="","N/A",IF(ISNUMBER(Businesses!D4860),Businesses!D4860,0)))</f>
        <v>N/A</v>
      </c>
      <c r="D4859" s="32" t="str">
        <f>IF(Businesses!E4860="","N/A",Businesses!E4860)</f>
        <v>N/A</v>
      </c>
      <c r="E4859" s="32" t="str">
        <f>IF(Businesses!F4860="","N/A",Businesses!F4860)</f>
        <v>N/A</v>
      </c>
      <c r="F4859" s="32" t="str">
        <f t="shared" si="150"/>
        <v>N/A</v>
      </c>
      <c r="G4859" s="32" t="str">
        <f>IF(Businesses!G4860="","N/A",Businesses!G4860)</f>
        <v>N/A</v>
      </c>
      <c r="H4859" s="32" t="str">
        <f>IF(Businesses!H4860="","N/A",Businesses!H4860)</f>
        <v>N/A</v>
      </c>
      <c r="I4859" s="32" t="str">
        <f>IF(AND(Businesses!B4860="",Businesses!C4860&lt;&gt;""),0,IF(Businesses!B4860="","N/A",IF(ISNUMBER(Businesses!B4860),Businesses!B4860,0)))</f>
        <v>N/A</v>
      </c>
    </row>
    <row r="4860" spans="2:9">
      <c r="B4860" s="32" t="str">
        <f t="shared" si="151"/>
        <v>N/A</v>
      </c>
      <c r="C4860" s="32" t="str">
        <f>IF(AND(Businesses!D4861="",Businesses!E4861&lt;&gt;""),0,IF(Businesses!D4861="","N/A",IF(ISNUMBER(Businesses!D4861),Businesses!D4861,0)))</f>
        <v>N/A</v>
      </c>
      <c r="D4860" s="32" t="str">
        <f>IF(Businesses!E4861="","N/A",Businesses!E4861)</f>
        <v>N/A</v>
      </c>
      <c r="E4860" s="32" t="str">
        <f>IF(Businesses!F4861="","N/A",Businesses!F4861)</f>
        <v>N/A</v>
      </c>
      <c r="F4860" s="32" t="str">
        <f t="shared" si="150"/>
        <v>N/A</v>
      </c>
      <c r="G4860" s="32" t="str">
        <f>IF(Businesses!G4861="","N/A",Businesses!G4861)</f>
        <v>N/A</v>
      </c>
      <c r="H4860" s="32" t="str">
        <f>IF(Businesses!H4861="","N/A",Businesses!H4861)</f>
        <v>N/A</v>
      </c>
      <c r="I4860" s="32" t="str">
        <f>IF(AND(Businesses!B4861="",Businesses!C4861&lt;&gt;""),0,IF(Businesses!B4861="","N/A",IF(ISNUMBER(Businesses!B4861),Businesses!B4861,0)))</f>
        <v>N/A</v>
      </c>
    </row>
    <row r="4861" spans="2:9">
      <c r="B4861" s="32" t="str">
        <f t="shared" si="151"/>
        <v>N/A</v>
      </c>
      <c r="C4861" s="32" t="str">
        <f>IF(AND(Businesses!D4862="",Businesses!E4862&lt;&gt;""),0,IF(Businesses!D4862="","N/A",IF(ISNUMBER(Businesses!D4862),Businesses!D4862,0)))</f>
        <v>N/A</v>
      </c>
      <c r="D4861" s="32" t="str">
        <f>IF(Businesses!E4862="","N/A",Businesses!E4862)</f>
        <v>N/A</v>
      </c>
      <c r="E4861" s="32" t="str">
        <f>IF(Businesses!F4862="","N/A",Businesses!F4862)</f>
        <v>N/A</v>
      </c>
      <c r="F4861" s="32" t="str">
        <f t="shared" si="150"/>
        <v>N/A</v>
      </c>
      <c r="G4861" s="32" t="str">
        <f>IF(Businesses!G4862="","N/A",Businesses!G4862)</f>
        <v>N/A</v>
      </c>
      <c r="H4861" s="32" t="str">
        <f>IF(Businesses!H4862="","N/A",Businesses!H4862)</f>
        <v>N/A</v>
      </c>
      <c r="I4861" s="32" t="str">
        <f>IF(AND(Businesses!B4862="",Businesses!C4862&lt;&gt;""),0,IF(Businesses!B4862="","N/A",IF(ISNUMBER(Businesses!B4862),Businesses!B4862,0)))</f>
        <v>N/A</v>
      </c>
    </row>
    <row r="4862" spans="2:9">
      <c r="B4862" s="32" t="str">
        <f t="shared" si="151"/>
        <v>N/A</v>
      </c>
      <c r="C4862" s="32" t="str">
        <f>IF(AND(Businesses!D4863="",Businesses!E4863&lt;&gt;""),0,IF(Businesses!D4863="","N/A",IF(ISNUMBER(Businesses!D4863),Businesses!D4863,0)))</f>
        <v>N/A</v>
      </c>
      <c r="D4862" s="32" t="str">
        <f>IF(Businesses!E4863="","N/A",Businesses!E4863)</f>
        <v>N/A</v>
      </c>
      <c r="E4862" s="32" t="str">
        <f>IF(Businesses!F4863="","N/A",Businesses!F4863)</f>
        <v>N/A</v>
      </c>
      <c r="F4862" s="32" t="str">
        <f t="shared" si="150"/>
        <v>N/A</v>
      </c>
      <c r="G4862" s="32" t="str">
        <f>IF(Businesses!G4863="","N/A",Businesses!G4863)</f>
        <v>N/A</v>
      </c>
      <c r="H4862" s="32" t="str">
        <f>IF(Businesses!H4863="","N/A",Businesses!H4863)</f>
        <v>N/A</v>
      </c>
      <c r="I4862" s="32" t="str">
        <f>IF(AND(Businesses!B4863="",Businesses!C4863&lt;&gt;""),0,IF(Businesses!B4863="","N/A",IF(ISNUMBER(Businesses!B4863),Businesses!B4863,0)))</f>
        <v>N/A</v>
      </c>
    </row>
    <row r="4863" spans="2:9">
      <c r="B4863" s="32" t="str">
        <f t="shared" si="151"/>
        <v>N/A</v>
      </c>
      <c r="C4863" s="32" t="str">
        <f>IF(AND(Businesses!D4864="",Businesses!E4864&lt;&gt;""),0,IF(Businesses!D4864="","N/A",IF(ISNUMBER(Businesses!D4864),Businesses!D4864,0)))</f>
        <v>N/A</v>
      </c>
      <c r="D4863" s="32" t="str">
        <f>IF(Businesses!E4864="","N/A",Businesses!E4864)</f>
        <v>N/A</v>
      </c>
      <c r="E4863" s="32" t="str">
        <f>IF(Businesses!F4864="","N/A",Businesses!F4864)</f>
        <v>N/A</v>
      </c>
      <c r="F4863" s="32" t="str">
        <f t="shared" si="150"/>
        <v>N/A</v>
      </c>
      <c r="G4863" s="32" t="str">
        <f>IF(Businesses!G4864="","N/A",Businesses!G4864)</f>
        <v>N/A</v>
      </c>
      <c r="H4863" s="32" t="str">
        <f>IF(Businesses!H4864="","N/A",Businesses!H4864)</f>
        <v>N/A</v>
      </c>
      <c r="I4863" s="32" t="str">
        <f>IF(AND(Businesses!B4864="",Businesses!C4864&lt;&gt;""),0,IF(Businesses!B4864="","N/A",IF(ISNUMBER(Businesses!B4864),Businesses!B4864,0)))</f>
        <v>N/A</v>
      </c>
    </row>
    <row r="4864" spans="2:9">
      <c r="B4864" s="32" t="str">
        <f t="shared" si="151"/>
        <v>N/A</v>
      </c>
      <c r="C4864" s="32" t="str">
        <f>IF(AND(Businesses!D4865="",Businesses!E4865&lt;&gt;""),0,IF(Businesses!D4865="","N/A",IF(ISNUMBER(Businesses!D4865),Businesses!D4865,0)))</f>
        <v>N/A</v>
      </c>
      <c r="D4864" s="32" t="str">
        <f>IF(Businesses!E4865="","N/A",Businesses!E4865)</f>
        <v>N/A</v>
      </c>
      <c r="E4864" s="32" t="str">
        <f>IF(Businesses!F4865="","N/A",Businesses!F4865)</f>
        <v>N/A</v>
      </c>
      <c r="F4864" s="32" t="str">
        <f t="shared" si="150"/>
        <v>N/A</v>
      </c>
      <c r="G4864" s="32" t="str">
        <f>IF(Businesses!G4865="","N/A",Businesses!G4865)</f>
        <v>N/A</v>
      </c>
      <c r="H4864" s="32" t="str">
        <f>IF(Businesses!H4865="","N/A",Businesses!H4865)</f>
        <v>N/A</v>
      </c>
      <c r="I4864" s="32" t="str">
        <f>IF(AND(Businesses!B4865="",Businesses!C4865&lt;&gt;""),0,IF(Businesses!B4865="","N/A",IF(ISNUMBER(Businesses!B4865),Businesses!B4865,0)))</f>
        <v>N/A</v>
      </c>
    </row>
    <row r="4865" spans="2:9">
      <c r="B4865" s="32" t="str">
        <f t="shared" si="151"/>
        <v>N/A</v>
      </c>
      <c r="C4865" s="32" t="str">
        <f>IF(AND(Businesses!D4866="",Businesses!E4866&lt;&gt;""),0,IF(Businesses!D4866="","N/A",IF(ISNUMBER(Businesses!D4866),Businesses!D4866,0)))</f>
        <v>N/A</v>
      </c>
      <c r="D4865" s="32" t="str">
        <f>IF(Businesses!E4866="","N/A",Businesses!E4866)</f>
        <v>N/A</v>
      </c>
      <c r="E4865" s="32" t="str">
        <f>IF(Businesses!F4866="","N/A",Businesses!F4866)</f>
        <v>N/A</v>
      </c>
      <c r="F4865" s="32" t="str">
        <f t="shared" si="150"/>
        <v>N/A</v>
      </c>
      <c r="G4865" s="32" t="str">
        <f>IF(Businesses!G4866="","N/A",Businesses!G4866)</f>
        <v>N/A</v>
      </c>
      <c r="H4865" s="32" t="str">
        <f>IF(Businesses!H4866="","N/A",Businesses!H4866)</f>
        <v>N/A</v>
      </c>
      <c r="I4865" s="32" t="str">
        <f>IF(AND(Businesses!B4866="",Businesses!C4866&lt;&gt;""),0,IF(Businesses!B4866="","N/A",IF(ISNUMBER(Businesses!B4866),Businesses!B4866,0)))</f>
        <v>N/A</v>
      </c>
    </row>
    <row r="4866" spans="2:9">
      <c r="B4866" s="32" t="str">
        <f t="shared" si="151"/>
        <v>N/A</v>
      </c>
      <c r="C4866" s="32" t="str">
        <f>IF(AND(Businesses!D4867="",Businesses!E4867&lt;&gt;""),0,IF(Businesses!D4867="","N/A",IF(ISNUMBER(Businesses!D4867),Businesses!D4867,0)))</f>
        <v>N/A</v>
      </c>
      <c r="D4866" s="32" t="str">
        <f>IF(Businesses!E4867="","N/A",Businesses!E4867)</f>
        <v>N/A</v>
      </c>
      <c r="E4866" s="32" t="str">
        <f>IF(Businesses!F4867="","N/A",Businesses!F4867)</f>
        <v>N/A</v>
      </c>
      <c r="F4866" s="32" t="str">
        <f t="shared" ref="F4866:F4929" si="152">IF(B4866="N/A","N/A",UPPER(TRIM(ProbuildName)))</f>
        <v>N/A</v>
      </c>
      <c r="G4866" s="32" t="str">
        <f>IF(Businesses!G4867="","N/A",Businesses!G4867)</f>
        <v>N/A</v>
      </c>
      <c r="H4866" s="32" t="str">
        <f>IF(Businesses!H4867="","N/A",Businesses!H4867)</f>
        <v>N/A</v>
      </c>
      <c r="I4866" s="32" t="str">
        <f>IF(AND(Businesses!B4867="",Businesses!C4867&lt;&gt;""),0,IF(Businesses!B4867="","N/A",IF(ISNUMBER(Businesses!B4867),Businesses!B4867,0)))</f>
        <v>N/A</v>
      </c>
    </row>
    <row r="4867" spans="2:9">
      <c r="B4867" s="32" t="str">
        <f t="shared" ref="B4867:B4930" si="153">IF(I4867="N/A","N/A","")</f>
        <v>N/A</v>
      </c>
      <c r="C4867" s="32" t="str">
        <f>IF(AND(Businesses!D4868="",Businesses!E4868&lt;&gt;""),0,IF(Businesses!D4868="","N/A",IF(ISNUMBER(Businesses!D4868),Businesses!D4868,0)))</f>
        <v>N/A</v>
      </c>
      <c r="D4867" s="32" t="str">
        <f>IF(Businesses!E4868="","N/A",Businesses!E4868)</f>
        <v>N/A</v>
      </c>
      <c r="E4867" s="32" t="str">
        <f>IF(Businesses!F4868="","N/A",Businesses!F4868)</f>
        <v>N/A</v>
      </c>
      <c r="F4867" s="32" t="str">
        <f t="shared" si="152"/>
        <v>N/A</v>
      </c>
      <c r="G4867" s="32" t="str">
        <f>IF(Businesses!G4868="","N/A",Businesses!G4868)</f>
        <v>N/A</v>
      </c>
      <c r="H4867" s="32" t="str">
        <f>IF(Businesses!H4868="","N/A",Businesses!H4868)</f>
        <v>N/A</v>
      </c>
      <c r="I4867" s="32" t="str">
        <f>IF(AND(Businesses!B4868="",Businesses!C4868&lt;&gt;""),0,IF(Businesses!B4868="","N/A",IF(ISNUMBER(Businesses!B4868),Businesses!B4868,0)))</f>
        <v>N/A</v>
      </c>
    </row>
    <row r="4868" spans="2:9">
      <c r="B4868" s="32" t="str">
        <f t="shared" si="153"/>
        <v>N/A</v>
      </c>
      <c r="C4868" s="32" t="str">
        <f>IF(AND(Businesses!D4869="",Businesses!E4869&lt;&gt;""),0,IF(Businesses!D4869="","N/A",IF(ISNUMBER(Businesses!D4869),Businesses!D4869,0)))</f>
        <v>N/A</v>
      </c>
      <c r="D4868" s="32" t="str">
        <f>IF(Businesses!E4869="","N/A",Businesses!E4869)</f>
        <v>N/A</v>
      </c>
      <c r="E4868" s="32" t="str">
        <f>IF(Businesses!F4869="","N/A",Businesses!F4869)</f>
        <v>N/A</v>
      </c>
      <c r="F4868" s="32" t="str">
        <f t="shared" si="152"/>
        <v>N/A</v>
      </c>
      <c r="G4868" s="32" t="str">
        <f>IF(Businesses!G4869="","N/A",Businesses!G4869)</f>
        <v>N/A</v>
      </c>
      <c r="H4868" s="32" t="str">
        <f>IF(Businesses!H4869="","N/A",Businesses!H4869)</f>
        <v>N/A</v>
      </c>
      <c r="I4868" s="32" t="str">
        <f>IF(AND(Businesses!B4869="",Businesses!C4869&lt;&gt;""),0,IF(Businesses!B4869="","N/A",IF(ISNUMBER(Businesses!B4869),Businesses!B4869,0)))</f>
        <v>N/A</v>
      </c>
    </row>
    <row r="4869" spans="2:9">
      <c r="B4869" s="32" t="str">
        <f t="shared" si="153"/>
        <v>N/A</v>
      </c>
      <c r="C4869" s="32" t="str">
        <f>IF(AND(Businesses!D4870="",Businesses!E4870&lt;&gt;""),0,IF(Businesses!D4870="","N/A",IF(ISNUMBER(Businesses!D4870),Businesses!D4870,0)))</f>
        <v>N/A</v>
      </c>
      <c r="D4869" s="32" t="str">
        <f>IF(Businesses!E4870="","N/A",Businesses!E4870)</f>
        <v>N/A</v>
      </c>
      <c r="E4869" s="32" t="str">
        <f>IF(Businesses!F4870="","N/A",Businesses!F4870)</f>
        <v>N/A</v>
      </c>
      <c r="F4869" s="32" t="str">
        <f t="shared" si="152"/>
        <v>N/A</v>
      </c>
      <c r="G4869" s="32" t="str">
        <f>IF(Businesses!G4870="","N/A",Businesses!G4870)</f>
        <v>N/A</v>
      </c>
      <c r="H4869" s="32" t="str">
        <f>IF(Businesses!H4870="","N/A",Businesses!H4870)</f>
        <v>N/A</v>
      </c>
      <c r="I4869" s="32" t="str">
        <f>IF(AND(Businesses!B4870="",Businesses!C4870&lt;&gt;""),0,IF(Businesses!B4870="","N/A",IF(ISNUMBER(Businesses!B4870),Businesses!B4870,0)))</f>
        <v>N/A</v>
      </c>
    </row>
    <row r="4870" spans="2:9">
      <c r="B4870" s="32" t="str">
        <f t="shared" si="153"/>
        <v>N/A</v>
      </c>
      <c r="C4870" s="32" t="str">
        <f>IF(AND(Businesses!D4871="",Businesses!E4871&lt;&gt;""),0,IF(Businesses!D4871="","N/A",IF(ISNUMBER(Businesses!D4871),Businesses!D4871,0)))</f>
        <v>N/A</v>
      </c>
      <c r="D4870" s="32" t="str">
        <f>IF(Businesses!E4871="","N/A",Businesses!E4871)</f>
        <v>N/A</v>
      </c>
      <c r="E4870" s="32" t="str">
        <f>IF(Businesses!F4871="","N/A",Businesses!F4871)</f>
        <v>N/A</v>
      </c>
      <c r="F4870" s="32" t="str">
        <f t="shared" si="152"/>
        <v>N/A</v>
      </c>
      <c r="G4870" s="32" t="str">
        <f>IF(Businesses!G4871="","N/A",Businesses!G4871)</f>
        <v>N/A</v>
      </c>
      <c r="H4870" s="32" t="str">
        <f>IF(Businesses!H4871="","N/A",Businesses!H4871)</f>
        <v>N/A</v>
      </c>
      <c r="I4870" s="32" t="str">
        <f>IF(AND(Businesses!B4871="",Businesses!C4871&lt;&gt;""),0,IF(Businesses!B4871="","N/A",IF(ISNUMBER(Businesses!B4871),Businesses!B4871,0)))</f>
        <v>N/A</v>
      </c>
    </row>
    <row r="4871" spans="2:9">
      <c r="B4871" s="32" t="str">
        <f t="shared" si="153"/>
        <v>N/A</v>
      </c>
      <c r="C4871" s="32" t="str">
        <f>IF(AND(Businesses!D4872="",Businesses!E4872&lt;&gt;""),0,IF(Businesses!D4872="","N/A",IF(ISNUMBER(Businesses!D4872),Businesses!D4872,0)))</f>
        <v>N/A</v>
      </c>
      <c r="D4871" s="32" t="str">
        <f>IF(Businesses!E4872="","N/A",Businesses!E4872)</f>
        <v>N/A</v>
      </c>
      <c r="E4871" s="32" t="str">
        <f>IF(Businesses!F4872="","N/A",Businesses!F4872)</f>
        <v>N/A</v>
      </c>
      <c r="F4871" s="32" t="str">
        <f t="shared" si="152"/>
        <v>N/A</v>
      </c>
      <c r="G4871" s="32" t="str">
        <f>IF(Businesses!G4872="","N/A",Businesses!G4872)</f>
        <v>N/A</v>
      </c>
      <c r="H4871" s="32" t="str">
        <f>IF(Businesses!H4872="","N/A",Businesses!H4872)</f>
        <v>N/A</v>
      </c>
      <c r="I4871" s="32" t="str">
        <f>IF(AND(Businesses!B4872="",Businesses!C4872&lt;&gt;""),0,IF(Businesses!B4872="","N/A",IF(ISNUMBER(Businesses!B4872),Businesses!B4872,0)))</f>
        <v>N/A</v>
      </c>
    </row>
    <row r="4872" spans="2:9">
      <c r="B4872" s="32" t="str">
        <f t="shared" si="153"/>
        <v>N/A</v>
      </c>
      <c r="C4872" s="32" t="str">
        <f>IF(AND(Businesses!D4873="",Businesses!E4873&lt;&gt;""),0,IF(Businesses!D4873="","N/A",IF(ISNUMBER(Businesses!D4873),Businesses!D4873,0)))</f>
        <v>N/A</v>
      </c>
      <c r="D4872" s="32" t="str">
        <f>IF(Businesses!E4873="","N/A",Businesses!E4873)</f>
        <v>N/A</v>
      </c>
      <c r="E4872" s="32" t="str">
        <f>IF(Businesses!F4873="","N/A",Businesses!F4873)</f>
        <v>N/A</v>
      </c>
      <c r="F4872" s="32" t="str">
        <f t="shared" si="152"/>
        <v>N/A</v>
      </c>
      <c r="G4872" s="32" t="str">
        <f>IF(Businesses!G4873="","N/A",Businesses!G4873)</f>
        <v>N/A</v>
      </c>
      <c r="H4872" s="32" t="str">
        <f>IF(Businesses!H4873="","N/A",Businesses!H4873)</f>
        <v>N/A</v>
      </c>
      <c r="I4872" s="32" t="str">
        <f>IF(AND(Businesses!B4873="",Businesses!C4873&lt;&gt;""),0,IF(Businesses!B4873="","N/A",IF(ISNUMBER(Businesses!B4873),Businesses!B4873,0)))</f>
        <v>N/A</v>
      </c>
    </row>
    <row r="4873" spans="2:9">
      <c r="B4873" s="32" t="str">
        <f t="shared" si="153"/>
        <v>N/A</v>
      </c>
      <c r="C4873" s="32" t="str">
        <f>IF(AND(Businesses!D4874="",Businesses!E4874&lt;&gt;""),0,IF(Businesses!D4874="","N/A",IF(ISNUMBER(Businesses!D4874),Businesses!D4874,0)))</f>
        <v>N/A</v>
      </c>
      <c r="D4873" s="32" t="str">
        <f>IF(Businesses!E4874="","N/A",Businesses!E4874)</f>
        <v>N/A</v>
      </c>
      <c r="E4873" s="32" t="str">
        <f>IF(Businesses!F4874="","N/A",Businesses!F4874)</f>
        <v>N/A</v>
      </c>
      <c r="F4873" s="32" t="str">
        <f t="shared" si="152"/>
        <v>N/A</v>
      </c>
      <c r="G4873" s="32" t="str">
        <f>IF(Businesses!G4874="","N/A",Businesses!G4874)</f>
        <v>N/A</v>
      </c>
      <c r="H4873" s="32" t="str">
        <f>IF(Businesses!H4874="","N/A",Businesses!H4874)</f>
        <v>N/A</v>
      </c>
      <c r="I4873" s="32" t="str">
        <f>IF(AND(Businesses!B4874="",Businesses!C4874&lt;&gt;""),0,IF(Businesses!B4874="","N/A",IF(ISNUMBER(Businesses!B4874),Businesses!B4874,0)))</f>
        <v>N/A</v>
      </c>
    </row>
    <row r="4874" spans="2:9">
      <c r="B4874" s="32" t="str">
        <f t="shared" si="153"/>
        <v>N/A</v>
      </c>
      <c r="C4874" s="32" t="str">
        <f>IF(AND(Businesses!D4875="",Businesses!E4875&lt;&gt;""),0,IF(Businesses!D4875="","N/A",IF(ISNUMBER(Businesses!D4875),Businesses!D4875,0)))</f>
        <v>N/A</v>
      </c>
      <c r="D4874" s="32" t="str">
        <f>IF(Businesses!E4875="","N/A",Businesses!E4875)</f>
        <v>N/A</v>
      </c>
      <c r="E4874" s="32" t="str">
        <f>IF(Businesses!F4875="","N/A",Businesses!F4875)</f>
        <v>N/A</v>
      </c>
      <c r="F4874" s="32" t="str">
        <f t="shared" si="152"/>
        <v>N/A</v>
      </c>
      <c r="G4874" s="32" t="str">
        <f>IF(Businesses!G4875="","N/A",Businesses!G4875)</f>
        <v>N/A</v>
      </c>
      <c r="H4874" s="32" t="str">
        <f>IF(Businesses!H4875="","N/A",Businesses!H4875)</f>
        <v>N/A</v>
      </c>
      <c r="I4874" s="32" t="str">
        <f>IF(AND(Businesses!B4875="",Businesses!C4875&lt;&gt;""),0,IF(Businesses!B4875="","N/A",IF(ISNUMBER(Businesses!B4875),Businesses!B4875,0)))</f>
        <v>N/A</v>
      </c>
    </row>
    <row r="4875" spans="2:9">
      <c r="B4875" s="32" t="str">
        <f t="shared" si="153"/>
        <v>N/A</v>
      </c>
      <c r="C4875" s="32" t="str">
        <f>IF(AND(Businesses!D4876="",Businesses!E4876&lt;&gt;""),0,IF(Businesses!D4876="","N/A",IF(ISNUMBER(Businesses!D4876),Businesses!D4876,0)))</f>
        <v>N/A</v>
      </c>
      <c r="D4875" s="32" t="str">
        <f>IF(Businesses!E4876="","N/A",Businesses!E4876)</f>
        <v>N/A</v>
      </c>
      <c r="E4875" s="32" t="str">
        <f>IF(Businesses!F4876="","N/A",Businesses!F4876)</f>
        <v>N/A</v>
      </c>
      <c r="F4875" s="32" t="str">
        <f t="shared" si="152"/>
        <v>N/A</v>
      </c>
      <c r="G4875" s="32" t="str">
        <f>IF(Businesses!G4876="","N/A",Businesses!G4876)</f>
        <v>N/A</v>
      </c>
      <c r="H4875" s="32" t="str">
        <f>IF(Businesses!H4876="","N/A",Businesses!H4876)</f>
        <v>N/A</v>
      </c>
      <c r="I4875" s="32" t="str">
        <f>IF(AND(Businesses!B4876="",Businesses!C4876&lt;&gt;""),0,IF(Businesses!B4876="","N/A",IF(ISNUMBER(Businesses!B4876),Businesses!B4876,0)))</f>
        <v>N/A</v>
      </c>
    </row>
    <row r="4876" spans="2:9">
      <c r="B4876" s="32" t="str">
        <f t="shared" si="153"/>
        <v>N/A</v>
      </c>
      <c r="C4876" s="32" t="str">
        <f>IF(AND(Businesses!D4877="",Businesses!E4877&lt;&gt;""),0,IF(Businesses!D4877="","N/A",IF(ISNUMBER(Businesses!D4877),Businesses!D4877,0)))</f>
        <v>N/A</v>
      </c>
      <c r="D4876" s="32" t="str">
        <f>IF(Businesses!E4877="","N/A",Businesses!E4877)</f>
        <v>N/A</v>
      </c>
      <c r="E4876" s="32" t="str">
        <f>IF(Businesses!F4877="","N/A",Businesses!F4877)</f>
        <v>N/A</v>
      </c>
      <c r="F4876" s="32" t="str">
        <f t="shared" si="152"/>
        <v>N/A</v>
      </c>
      <c r="G4876" s="32" t="str">
        <f>IF(Businesses!G4877="","N/A",Businesses!G4877)</f>
        <v>N/A</v>
      </c>
      <c r="H4876" s="32" t="str">
        <f>IF(Businesses!H4877="","N/A",Businesses!H4877)</f>
        <v>N/A</v>
      </c>
      <c r="I4876" s="32" t="str">
        <f>IF(AND(Businesses!B4877="",Businesses!C4877&lt;&gt;""),0,IF(Businesses!B4877="","N/A",IF(ISNUMBER(Businesses!B4877),Businesses!B4877,0)))</f>
        <v>N/A</v>
      </c>
    </row>
    <row r="4877" spans="2:9">
      <c r="B4877" s="32" t="str">
        <f t="shared" si="153"/>
        <v>N/A</v>
      </c>
      <c r="C4877" s="32" t="str">
        <f>IF(AND(Businesses!D4878="",Businesses!E4878&lt;&gt;""),0,IF(Businesses!D4878="","N/A",IF(ISNUMBER(Businesses!D4878),Businesses!D4878,0)))</f>
        <v>N/A</v>
      </c>
      <c r="D4877" s="32" t="str">
        <f>IF(Businesses!E4878="","N/A",Businesses!E4878)</f>
        <v>N/A</v>
      </c>
      <c r="E4877" s="32" t="str">
        <f>IF(Businesses!F4878="","N/A",Businesses!F4878)</f>
        <v>N/A</v>
      </c>
      <c r="F4877" s="32" t="str">
        <f t="shared" si="152"/>
        <v>N/A</v>
      </c>
      <c r="G4877" s="32" t="str">
        <f>IF(Businesses!G4878="","N/A",Businesses!G4878)</f>
        <v>N/A</v>
      </c>
      <c r="H4877" s="32" t="str">
        <f>IF(Businesses!H4878="","N/A",Businesses!H4878)</f>
        <v>N/A</v>
      </c>
      <c r="I4877" s="32" t="str">
        <f>IF(AND(Businesses!B4878="",Businesses!C4878&lt;&gt;""),0,IF(Businesses!B4878="","N/A",IF(ISNUMBER(Businesses!B4878),Businesses!B4878,0)))</f>
        <v>N/A</v>
      </c>
    </row>
    <row r="4878" spans="2:9">
      <c r="B4878" s="32" t="str">
        <f t="shared" si="153"/>
        <v>N/A</v>
      </c>
      <c r="C4878" s="32" t="str">
        <f>IF(AND(Businesses!D4879="",Businesses!E4879&lt;&gt;""),0,IF(Businesses!D4879="","N/A",IF(ISNUMBER(Businesses!D4879),Businesses!D4879,0)))</f>
        <v>N/A</v>
      </c>
      <c r="D4878" s="32" t="str">
        <f>IF(Businesses!E4879="","N/A",Businesses!E4879)</f>
        <v>N/A</v>
      </c>
      <c r="E4878" s="32" t="str">
        <f>IF(Businesses!F4879="","N/A",Businesses!F4879)</f>
        <v>N/A</v>
      </c>
      <c r="F4878" s="32" t="str">
        <f t="shared" si="152"/>
        <v>N/A</v>
      </c>
      <c r="G4878" s="32" t="str">
        <f>IF(Businesses!G4879="","N/A",Businesses!G4879)</f>
        <v>N/A</v>
      </c>
      <c r="H4878" s="32" t="str">
        <f>IF(Businesses!H4879="","N/A",Businesses!H4879)</f>
        <v>N/A</v>
      </c>
      <c r="I4878" s="32" t="str">
        <f>IF(AND(Businesses!B4879="",Businesses!C4879&lt;&gt;""),0,IF(Businesses!B4879="","N/A",IF(ISNUMBER(Businesses!B4879),Businesses!B4879,0)))</f>
        <v>N/A</v>
      </c>
    </row>
    <row r="4879" spans="2:9">
      <c r="B4879" s="32" t="str">
        <f t="shared" si="153"/>
        <v>N/A</v>
      </c>
      <c r="C4879" s="32" t="str">
        <f>IF(AND(Businesses!D4880="",Businesses!E4880&lt;&gt;""),0,IF(Businesses!D4880="","N/A",IF(ISNUMBER(Businesses!D4880),Businesses!D4880,0)))</f>
        <v>N/A</v>
      </c>
      <c r="D4879" s="32" t="str">
        <f>IF(Businesses!E4880="","N/A",Businesses!E4880)</f>
        <v>N/A</v>
      </c>
      <c r="E4879" s="32" t="str">
        <f>IF(Businesses!F4880="","N/A",Businesses!F4880)</f>
        <v>N/A</v>
      </c>
      <c r="F4879" s="32" t="str">
        <f t="shared" si="152"/>
        <v>N/A</v>
      </c>
      <c r="G4879" s="32" t="str">
        <f>IF(Businesses!G4880="","N/A",Businesses!G4880)</f>
        <v>N/A</v>
      </c>
      <c r="H4879" s="32" t="str">
        <f>IF(Businesses!H4880="","N/A",Businesses!H4880)</f>
        <v>N/A</v>
      </c>
      <c r="I4879" s="32" t="str">
        <f>IF(AND(Businesses!B4880="",Businesses!C4880&lt;&gt;""),0,IF(Businesses!B4880="","N/A",IF(ISNUMBER(Businesses!B4880),Businesses!B4880,0)))</f>
        <v>N/A</v>
      </c>
    </row>
    <row r="4880" spans="2:9">
      <c r="B4880" s="32" t="str">
        <f t="shared" si="153"/>
        <v>N/A</v>
      </c>
      <c r="C4880" s="32" t="str">
        <f>IF(AND(Businesses!D4881="",Businesses!E4881&lt;&gt;""),0,IF(Businesses!D4881="","N/A",IF(ISNUMBER(Businesses!D4881),Businesses!D4881,0)))</f>
        <v>N/A</v>
      </c>
      <c r="D4880" s="32" t="str">
        <f>IF(Businesses!E4881="","N/A",Businesses!E4881)</f>
        <v>N/A</v>
      </c>
      <c r="E4880" s="32" t="str">
        <f>IF(Businesses!F4881="","N/A",Businesses!F4881)</f>
        <v>N/A</v>
      </c>
      <c r="F4880" s="32" t="str">
        <f t="shared" si="152"/>
        <v>N/A</v>
      </c>
      <c r="G4880" s="32" t="str">
        <f>IF(Businesses!G4881="","N/A",Businesses!G4881)</f>
        <v>N/A</v>
      </c>
      <c r="H4880" s="32" t="str">
        <f>IF(Businesses!H4881="","N/A",Businesses!H4881)</f>
        <v>N/A</v>
      </c>
      <c r="I4880" s="32" t="str">
        <f>IF(AND(Businesses!B4881="",Businesses!C4881&lt;&gt;""),0,IF(Businesses!B4881="","N/A",IF(ISNUMBER(Businesses!B4881),Businesses!B4881,0)))</f>
        <v>N/A</v>
      </c>
    </row>
    <row r="4881" spans="2:9">
      <c r="B4881" s="32" t="str">
        <f t="shared" si="153"/>
        <v>N/A</v>
      </c>
      <c r="C4881" s="32" t="str">
        <f>IF(AND(Businesses!D4882="",Businesses!E4882&lt;&gt;""),0,IF(Businesses!D4882="","N/A",IF(ISNUMBER(Businesses!D4882),Businesses!D4882,0)))</f>
        <v>N/A</v>
      </c>
      <c r="D4881" s="32" t="str">
        <f>IF(Businesses!E4882="","N/A",Businesses!E4882)</f>
        <v>N/A</v>
      </c>
      <c r="E4881" s="32" t="str">
        <f>IF(Businesses!F4882="","N/A",Businesses!F4882)</f>
        <v>N/A</v>
      </c>
      <c r="F4881" s="32" t="str">
        <f t="shared" si="152"/>
        <v>N/A</v>
      </c>
      <c r="G4881" s="32" t="str">
        <f>IF(Businesses!G4882="","N/A",Businesses!G4882)</f>
        <v>N/A</v>
      </c>
      <c r="H4881" s="32" t="str">
        <f>IF(Businesses!H4882="","N/A",Businesses!H4882)</f>
        <v>N/A</v>
      </c>
      <c r="I4881" s="32" t="str">
        <f>IF(AND(Businesses!B4882="",Businesses!C4882&lt;&gt;""),0,IF(Businesses!B4882="","N/A",IF(ISNUMBER(Businesses!B4882),Businesses!B4882,0)))</f>
        <v>N/A</v>
      </c>
    </row>
    <row r="4882" spans="2:9">
      <c r="B4882" s="32" t="str">
        <f t="shared" si="153"/>
        <v>N/A</v>
      </c>
      <c r="C4882" s="32" t="str">
        <f>IF(AND(Businesses!D4883="",Businesses!E4883&lt;&gt;""),0,IF(Businesses!D4883="","N/A",IF(ISNUMBER(Businesses!D4883),Businesses!D4883,0)))</f>
        <v>N/A</v>
      </c>
      <c r="D4882" s="32" t="str">
        <f>IF(Businesses!E4883="","N/A",Businesses!E4883)</f>
        <v>N/A</v>
      </c>
      <c r="E4882" s="32" t="str">
        <f>IF(Businesses!F4883="","N/A",Businesses!F4883)</f>
        <v>N/A</v>
      </c>
      <c r="F4882" s="32" t="str">
        <f t="shared" si="152"/>
        <v>N/A</v>
      </c>
      <c r="G4882" s="32" t="str">
        <f>IF(Businesses!G4883="","N/A",Businesses!G4883)</f>
        <v>N/A</v>
      </c>
      <c r="H4882" s="32" t="str">
        <f>IF(Businesses!H4883="","N/A",Businesses!H4883)</f>
        <v>N/A</v>
      </c>
      <c r="I4882" s="32" t="str">
        <f>IF(AND(Businesses!B4883="",Businesses!C4883&lt;&gt;""),0,IF(Businesses!B4883="","N/A",IF(ISNUMBER(Businesses!B4883),Businesses!B4883,0)))</f>
        <v>N/A</v>
      </c>
    </row>
    <row r="4883" spans="2:9">
      <c r="B4883" s="32" t="str">
        <f t="shared" si="153"/>
        <v>N/A</v>
      </c>
      <c r="C4883" s="32" t="str">
        <f>IF(AND(Businesses!D4884="",Businesses!E4884&lt;&gt;""),0,IF(Businesses!D4884="","N/A",IF(ISNUMBER(Businesses!D4884),Businesses!D4884,0)))</f>
        <v>N/A</v>
      </c>
      <c r="D4883" s="32" t="str">
        <f>IF(Businesses!E4884="","N/A",Businesses!E4884)</f>
        <v>N/A</v>
      </c>
      <c r="E4883" s="32" t="str">
        <f>IF(Businesses!F4884="","N/A",Businesses!F4884)</f>
        <v>N/A</v>
      </c>
      <c r="F4883" s="32" t="str">
        <f t="shared" si="152"/>
        <v>N/A</v>
      </c>
      <c r="G4883" s="32" t="str">
        <f>IF(Businesses!G4884="","N/A",Businesses!G4884)</f>
        <v>N/A</v>
      </c>
      <c r="H4883" s="32" t="str">
        <f>IF(Businesses!H4884="","N/A",Businesses!H4884)</f>
        <v>N/A</v>
      </c>
      <c r="I4883" s="32" t="str">
        <f>IF(AND(Businesses!B4884="",Businesses!C4884&lt;&gt;""),0,IF(Businesses!B4884="","N/A",IF(ISNUMBER(Businesses!B4884),Businesses!B4884,0)))</f>
        <v>N/A</v>
      </c>
    </row>
    <row r="4884" spans="2:9">
      <c r="B4884" s="32" t="str">
        <f t="shared" si="153"/>
        <v>N/A</v>
      </c>
      <c r="C4884" s="32" t="str">
        <f>IF(AND(Businesses!D4885="",Businesses!E4885&lt;&gt;""),0,IF(Businesses!D4885="","N/A",IF(ISNUMBER(Businesses!D4885),Businesses!D4885,0)))</f>
        <v>N/A</v>
      </c>
      <c r="D4884" s="32" t="str">
        <f>IF(Businesses!E4885="","N/A",Businesses!E4885)</f>
        <v>N/A</v>
      </c>
      <c r="E4884" s="32" t="str">
        <f>IF(Businesses!F4885="","N/A",Businesses!F4885)</f>
        <v>N/A</v>
      </c>
      <c r="F4884" s="32" t="str">
        <f t="shared" si="152"/>
        <v>N/A</v>
      </c>
      <c r="G4884" s="32" t="str">
        <f>IF(Businesses!G4885="","N/A",Businesses!G4885)</f>
        <v>N/A</v>
      </c>
      <c r="H4884" s="32" t="str">
        <f>IF(Businesses!H4885="","N/A",Businesses!H4885)</f>
        <v>N/A</v>
      </c>
      <c r="I4884" s="32" t="str">
        <f>IF(AND(Businesses!B4885="",Businesses!C4885&lt;&gt;""),0,IF(Businesses!B4885="","N/A",IF(ISNUMBER(Businesses!B4885),Businesses!B4885,0)))</f>
        <v>N/A</v>
      </c>
    </row>
    <row r="4885" spans="2:9">
      <c r="B4885" s="32" t="str">
        <f t="shared" si="153"/>
        <v>N/A</v>
      </c>
      <c r="C4885" s="32" t="str">
        <f>IF(AND(Businesses!D4886="",Businesses!E4886&lt;&gt;""),0,IF(Businesses!D4886="","N/A",IF(ISNUMBER(Businesses!D4886),Businesses!D4886,0)))</f>
        <v>N/A</v>
      </c>
      <c r="D4885" s="32" t="str">
        <f>IF(Businesses!E4886="","N/A",Businesses!E4886)</f>
        <v>N/A</v>
      </c>
      <c r="E4885" s="32" t="str">
        <f>IF(Businesses!F4886="","N/A",Businesses!F4886)</f>
        <v>N/A</v>
      </c>
      <c r="F4885" s="32" t="str">
        <f t="shared" si="152"/>
        <v>N/A</v>
      </c>
      <c r="G4885" s="32" t="str">
        <f>IF(Businesses!G4886="","N/A",Businesses!G4886)</f>
        <v>N/A</v>
      </c>
      <c r="H4885" s="32" t="str">
        <f>IF(Businesses!H4886="","N/A",Businesses!H4886)</f>
        <v>N/A</v>
      </c>
      <c r="I4885" s="32" t="str">
        <f>IF(AND(Businesses!B4886="",Businesses!C4886&lt;&gt;""),0,IF(Businesses!B4886="","N/A",IF(ISNUMBER(Businesses!B4886),Businesses!B4886,0)))</f>
        <v>N/A</v>
      </c>
    </row>
    <row r="4886" spans="2:9">
      <c r="B4886" s="32" t="str">
        <f t="shared" si="153"/>
        <v>N/A</v>
      </c>
      <c r="C4886" s="32" t="str">
        <f>IF(AND(Businesses!D4887="",Businesses!E4887&lt;&gt;""),0,IF(Businesses!D4887="","N/A",IF(ISNUMBER(Businesses!D4887),Businesses!D4887,0)))</f>
        <v>N/A</v>
      </c>
      <c r="D4886" s="32" t="str">
        <f>IF(Businesses!E4887="","N/A",Businesses!E4887)</f>
        <v>N/A</v>
      </c>
      <c r="E4886" s="32" t="str">
        <f>IF(Businesses!F4887="","N/A",Businesses!F4887)</f>
        <v>N/A</v>
      </c>
      <c r="F4886" s="32" t="str">
        <f t="shared" si="152"/>
        <v>N/A</v>
      </c>
      <c r="G4886" s="32" t="str">
        <f>IF(Businesses!G4887="","N/A",Businesses!G4887)</f>
        <v>N/A</v>
      </c>
      <c r="H4886" s="32" t="str">
        <f>IF(Businesses!H4887="","N/A",Businesses!H4887)</f>
        <v>N/A</v>
      </c>
      <c r="I4886" s="32" t="str">
        <f>IF(AND(Businesses!B4887="",Businesses!C4887&lt;&gt;""),0,IF(Businesses!B4887="","N/A",IF(ISNUMBER(Businesses!B4887),Businesses!B4887,0)))</f>
        <v>N/A</v>
      </c>
    </row>
    <row r="4887" spans="2:9">
      <c r="B4887" s="32" t="str">
        <f t="shared" si="153"/>
        <v>N/A</v>
      </c>
      <c r="C4887" s="32" t="str">
        <f>IF(AND(Businesses!D4888="",Businesses!E4888&lt;&gt;""),0,IF(Businesses!D4888="","N/A",IF(ISNUMBER(Businesses!D4888),Businesses!D4888,0)))</f>
        <v>N/A</v>
      </c>
      <c r="D4887" s="32" t="str">
        <f>IF(Businesses!E4888="","N/A",Businesses!E4888)</f>
        <v>N/A</v>
      </c>
      <c r="E4887" s="32" t="str">
        <f>IF(Businesses!F4888="","N/A",Businesses!F4888)</f>
        <v>N/A</v>
      </c>
      <c r="F4887" s="32" t="str">
        <f t="shared" si="152"/>
        <v>N/A</v>
      </c>
      <c r="G4887" s="32" t="str">
        <f>IF(Businesses!G4888="","N/A",Businesses!G4888)</f>
        <v>N/A</v>
      </c>
      <c r="H4887" s="32" t="str">
        <f>IF(Businesses!H4888="","N/A",Businesses!H4888)</f>
        <v>N/A</v>
      </c>
      <c r="I4887" s="32" t="str">
        <f>IF(AND(Businesses!B4888="",Businesses!C4888&lt;&gt;""),0,IF(Businesses!B4888="","N/A",IF(ISNUMBER(Businesses!B4888),Businesses!B4888,0)))</f>
        <v>N/A</v>
      </c>
    </row>
    <row r="4888" spans="2:9">
      <c r="B4888" s="32" t="str">
        <f t="shared" si="153"/>
        <v>N/A</v>
      </c>
      <c r="C4888" s="32" t="str">
        <f>IF(AND(Businesses!D4889="",Businesses!E4889&lt;&gt;""),0,IF(Businesses!D4889="","N/A",IF(ISNUMBER(Businesses!D4889),Businesses!D4889,0)))</f>
        <v>N/A</v>
      </c>
      <c r="D4888" s="32" t="str">
        <f>IF(Businesses!E4889="","N/A",Businesses!E4889)</f>
        <v>N/A</v>
      </c>
      <c r="E4888" s="32" t="str">
        <f>IF(Businesses!F4889="","N/A",Businesses!F4889)</f>
        <v>N/A</v>
      </c>
      <c r="F4888" s="32" t="str">
        <f t="shared" si="152"/>
        <v>N/A</v>
      </c>
      <c r="G4888" s="32" t="str">
        <f>IF(Businesses!G4889="","N/A",Businesses!G4889)</f>
        <v>N/A</v>
      </c>
      <c r="H4888" s="32" t="str">
        <f>IF(Businesses!H4889="","N/A",Businesses!H4889)</f>
        <v>N/A</v>
      </c>
      <c r="I4888" s="32" t="str">
        <f>IF(AND(Businesses!B4889="",Businesses!C4889&lt;&gt;""),0,IF(Businesses!B4889="","N/A",IF(ISNUMBER(Businesses!B4889),Businesses!B4889,0)))</f>
        <v>N/A</v>
      </c>
    </row>
    <row r="4889" spans="2:9">
      <c r="B4889" s="32" t="str">
        <f t="shared" si="153"/>
        <v>N/A</v>
      </c>
      <c r="C4889" s="32" t="str">
        <f>IF(AND(Businesses!D4890="",Businesses!E4890&lt;&gt;""),0,IF(Businesses!D4890="","N/A",IF(ISNUMBER(Businesses!D4890),Businesses!D4890,0)))</f>
        <v>N/A</v>
      </c>
      <c r="D4889" s="32" t="str">
        <f>IF(Businesses!E4890="","N/A",Businesses!E4890)</f>
        <v>N/A</v>
      </c>
      <c r="E4889" s="32" t="str">
        <f>IF(Businesses!F4890="","N/A",Businesses!F4890)</f>
        <v>N/A</v>
      </c>
      <c r="F4889" s="32" t="str">
        <f t="shared" si="152"/>
        <v>N/A</v>
      </c>
      <c r="G4889" s="32" t="str">
        <f>IF(Businesses!G4890="","N/A",Businesses!G4890)</f>
        <v>N/A</v>
      </c>
      <c r="H4889" s="32" t="str">
        <f>IF(Businesses!H4890="","N/A",Businesses!H4890)</f>
        <v>N/A</v>
      </c>
      <c r="I4889" s="32" t="str">
        <f>IF(AND(Businesses!B4890="",Businesses!C4890&lt;&gt;""),0,IF(Businesses!B4890="","N/A",IF(ISNUMBER(Businesses!B4890),Businesses!B4890,0)))</f>
        <v>N/A</v>
      </c>
    </row>
    <row r="4890" spans="2:9">
      <c r="B4890" s="32" t="str">
        <f t="shared" si="153"/>
        <v>N/A</v>
      </c>
      <c r="C4890" s="32" t="str">
        <f>IF(AND(Businesses!D4891="",Businesses!E4891&lt;&gt;""),0,IF(Businesses!D4891="","N/A",IF(ISNUMBER(Businesses!D4891),Businesses!D4891,0)))</f>
        <v>N/A</v>
      </c>
      <c r="D4890" s="32" t="str">
        <f>IF(Businesses!E4891="","N/A",Businesses!E4891)</f>
        <v>N/A</v>
      </c>
      <c r="E4890" s="32" t="str">
        <f>IF(Businesses!F4891="","N/A",Businesses!F4891)</f>
        <v>N/A</v>
      </c>
      <c r="F4890" s="32" t="str">
        <f t="shared" si="152"/>
        <v>N/A</v>
      </c>
      <c r="G4890" s="32" t="str">
        <f>IF(Businesses!G4891="","N/A",Businesses!G4891)</f>
        <v>N/A</v>
      </c>
      <c r="H4890" s="32" t="str">
        <f>IF(Businesses!H4891="","N/A",Businesses!H4891)</f>
        <v>N/A</v>
      </c>
      <c r="I4890" s="32" t="str">
        <f>IF(AND(Businesses!B4891="",Businesses!C4891&lt;&gt;""),0,IF(Businesses!B4891="","N/A",IF(ISNUMBER(Businesses!B4891),Businesses!B4891,0)))</f>
        <v>N/A</v>
      </c>
    </row>
    <row r="4891" spans="2:9">
      <c r="B4891" s="32" t="str">
        <f t="shared" si="153"/>
        <v>N/A</v>
      </c>
      <c r="C4891" s="32" t="str">
        <f>IF(AND(Businesses!D4892="",Businesses!E4892&lt;&gt;""),0,IF(Businesses!D4892="","N/A",IF(ISNUMBER(Businesses!D4892),Businesses!D4892,0)))</f>
        <v>N/A</v>
      </c>
      <c r="D4891" s="32" t="str">
        <f>IF(Businesses!E4892="","N/A",Businesses!E4892)</f>
        <v>N/A</v>
      </c>
      <c r="E4891" s="32" t="str">
        <f>IF(Businesses!F4892="","N/A",Businesses!F4892)</f>
        <v>N/A</v>
      </c>
      <c r="F4891" s="32" t="str">
        <f t="shared" si="152"/>
        <v>N/A</v>
      </c>
      <c r="G4891" s="32" t="str">
        <f>IF(Businesses!G4892="","N/A",Businesses!G4892)</f>
        <v>N/A</v>
      </c>
      <c r="H4891" s="32" t="str">
        <f>IF(Businesses!H4892="","N/A",Businesses!H4892)</f>
        <v>N/A</v>
      </c>
      <c r="I4891" s="32" t="str">
        <f>IF(AND(Businesses!B4892="",Businesses!C4892&lt;&gt;""),0,IF(Businesses!B4892="","N/A",IF(ISNUMBER(Businesses!B4892),Businesses!B4892,0)))</f>
        <v>N/A</v>
      </c>
    </row>
    <row r="4892" spans="2:9">
      <c r="B4892" s="32" t="str">
        <f t="shared" si="153"/>
        <v>N/A</v>
      </c>
      <c r="C4892" s="32" t="str">
        <f>IF(AND(Businesses!D4893="",Businesses!E4893&lt;&gt;""),0,IF(Businesses!D4893="","N/A",IF(ISNUMBER(Businesses!D4893),Businesses!D4893,0)))</f>
        <v>N/A</v>
      </c>
      <c r="D4892" s="32" t="str">
        <f>IF(Businesses!E4893="","N/A",Businesses!E4893)</f>
        <v>N/A</v>
      </c>
      <c r="E4892" s="32" t="str">
        <f>IF(Businesses!F4893="","N/A",Businesses!F4893)</f>
        <v>N/A</v>
      </c>
      <c r="F4892" s="32" t="str">
        <f t="shared" si="152"/>
        <v>N/A</v>
      </c>
      <c r="G4892" s="32" t="str">
        <f>IF(Businesses!G4893="","N/A",Businesses!G4893)</f>
        <v>N/A</v>
      </c>
      <c r="H4892" s="32" t="str">
        <f>IF(Businesses!H4893="","N/A",Businesses!H4893)</f>
        <v>N/A</v>
      </c>
      <c r="I4892" s="32" t="str">
        <f>IF(AND(Businesses!B4893="",Businesses!C4893&lt;&gt;""),0,IF(Businesses!B4893="","N/A",IF(ISNUMBER(Businesses!B4893),Businesses!B4893,0)))</f>
        <v>N/A</v>
      </c>
    </row>
    <row r="4893" spans="2:9">
      <c r="B4893" s="32" t="str">
        <f t="shared" si="153"/>
        <v>N/A</v>
      </c>
      <c r="C4893" s="32" t="str">
        <f>IF(AND(Businesses!D4894="",Businesses!E4894&lt;&gt;""),0,IF(Businesses!D4894="","N/A",IF(ISNUMBER(Businesses!D4894),Businesses!D4894,0)))</f>
        <v>N/A</v>
      </c>
      <c r="D4893" s="32" t="str">
        <f>IF(Businesses!E4894="","N/A",Businesses!E4894)</f>
        <v>N/A</v>
      </c>
      <c r="E4893" s="32" t="str">
        <f>IF(Businesses!F4894="","N/A",Businesses!F4894)</f>
        <v>N/A</v>
      </c>
      <c r="F4893" s="32" t="str">
        <f t="shared" si="152"/>
        <v>N/A</v>
      </c>
      <c r="G4893" s="32" t="str">
        <f>IF(Businesses!G4894="","N/A",Businesses!G4894)</f>
        <v>N/A</v>
      </c>
      <c r="H4893" s="32" t="str">
        <f>IF(Businesses!H4894="","N/A",Businesses!H4894)</f>
        <v>N/A</v>
      </c>
      <c r="I4893" s="32" t="str">
        <f>IF(AND(Businesses!B4894="",Businesses!C4894&lt;&gt;""),0,IF(Businesses!B4894="","N/A",IF(ISNUMBER(Businesses!B4894),Businesses!B4894,0)))</f>
        <v>N/A</v>
      </c>
    </row>
    <row r="4894" spans="2:9">
      <c r="B4894" s="32" t="str">
        <f t="shared" si="153"/>
        <v>N/A</v>
      </c>
      <c r="C4894" s="32" t="str">
        <f>IF(AND(Businesses!D4895="",Businesses!E4895&lt;&gt;""),0,IF(Businesses!D4895="","N/A",IF(ISNUMBER(Businesses!D4895),Businesses!D4895,0)))</f>
        <v>N/A</v>
      </c>
      <c r="D4894" s="32" t="str">
        <f>IF(Businesses!E4895="","N/A",Businesses!E4895)</f>
        <v>N/A</v>
      </c>
      <c r="E4894" s="32" t="str">
        <f>IF(Businesses!F4895="","N/A",Businesses!F4895)</f>
        <v>N/A</v>
      </c>
      <c r="F4894" s="32" t="str">
        <f t="shared" si="152"/>
        <v>N/A</v>
      </c>
      <c r="G4894" s="32" t="str">
        <f>IF(Businesses!G4895="","N/A",Businesses!G4895)</f>
        <v>N/A</v>
      </c>
      <c r="H4894" s="32" t="str">
        <f>IF(Businesses!H4895="","N/A",Businesses!H4895)</f>
        <v>N/A</v>
      </c>
      <c r="I4894" s="32" t="str">
        <f>IF(AND(Businesses!B4895="",Businesses!C4895&lt;&gt;""),0,IF(Businesses!B4895="","N/A",IF(ISNUMBER(Businesses!B4895),Businesses!B4895,0)))</f>
        <v>N/A</v>
      </c>
    </row>
    <row r="4895" spans="2:9">
      <c r="B4895" s="32" t="str">
        <f t="shared" si="153"/>
        <v>N/A</v>
      </c>
      <c r="C4895" s="32" t="str">
        <f>IF(AND(Businesses!D4896="",Businesses!E4896&lt;&gt;""),0,IF(Businesses!D4896="","N/A",IF(ISNUMBER(Businesses!D4896),Businesses!D4896,0)))</f>
        <v>N/A</v>
      </c>
      <c r="D4895" s="32" t="str">
        <f>IF(Businesses!E4896="","N/A",Businesses!E4896)</f>
        <v>N/A</v>
      </c>
      <c r="E4895" s="32" t="str">
        <f>IF(Businesses!F4896="","N/A",Businesses!F4896)</f>
        <v>N/A</v>
      </c>
      <c r="F4895" s="32" t="str">
        <f t="shared" si="152"/>
        <v>N/A</v>
      </c>
      <c r="G4895" s="32" t="str">
        <f>IF(Businesses!G4896="","N/A",Businesses!G4896)</f>
        <v>N/A</v>
      </c>
      <c r="H4895" s="32" t="str">
        <f>IF(Businesses!H4896="","N/A",Businesses!H4896)</f>
        <v>N/A</v>
      </c>
      <c r="I4895" s="32" t="str">
        <f>IF(AND(Businesses!B4896="",Businesses!C4896&lt;&gt;""),0,IF(Businesses!B4896="","N/A",IF(ISNUMBER(Businesses!B4896),Businesses!B4896,0)))</f>
        <v>N/A</v>
      </c>
    </row>
    <row r="4896" spans="2:9">
      <c r="B4896" s="32" t="str">
        <f t="shared" si="153"/>
        <v>N/A</v>
      </c>
      <c r="C4896" s="32" t="str">
        <f>IF(AND(Businesses!D4897="",Businesses!E4897&lt;&gt;""),0,IF(Businesses!D4897="","N/A",IF(ISNUMBER(Businesses!D4897),Businesses!D4897,0)))</f>
        <v>N/A</v>
      </c>
      <c r="D4896" s="32" t="str">
        <f>IF(Businesses!E4897="","N/A",Businesses!E4897)</f>
        <v>N/A</v>
      </c>
      <c r="E4896" s="32" t="str">
        <f>IF(Businesses!F4897="","N/A",Businesses!F4897)</f>
        <v>N/A</v>
      </c>
      <c r="F4896" s="32" t="str">
        <f t="shared" si="152"/>
        <v>N/A</v>
      </c>
      <c r="G4896" s="32" t="str">
        <f>IF(Businesses!G4897="","N/A",Businesses!G4897)</f>
        <v>N/A</v>
      </c>
      <c r="H4896" s="32" t="str">
        <f>IF(Businesses!H4897="","N/A",Businesses!H4897)</f>
        <v>N/A</v>
      </c>
      <c r="I4896" s="32" t="str">
        <f>IF(AND(Businesses!B4897="",Businesses!C4897&lt;&gt;""),0,IF(Businesses!B4897="","N/A",IF(ISNUMBER(Businesses!B4897),Businesses!B4897,0)))</f>
        <v>N/A</v>
      </c>
    </row>
    <row r="4897" spans="2:9">
      <c r="B4897" s="32" t="str">
        <f t="shared" si="153"/>
        <v>N/A</v>
      </c>
      <c r="C4897" s="32" t="str">
        <f>IF(AND(Businesses!D4898="",Businesses!E4898&lt;&gt;""),0,IF(Businesses!D4898="","N/A",IF(ISNUMBER(Businesses!D4898),Businesses!D4898,0)))</f>
        <v>N/A</v>
      </c>
      <c r="D4897" s="32" t="str">
        <f>IF(Businesses!E4898="","N/A",Businesses!E4898)</f>
        <v>N/A</v>
      </c>
      <c r="E4897" s="32" t="str">
        <f>IF(Businesses!F4898="","N/A",Businesses!F4898)</f>
        <v>N/A</v>
      </c>
      <c r="F4897" s="32" t="str">
        <f t="shared" si="152"/>
        <v>N/A</v>
      </c>
      <c r="G4897" s="32" t="str">
        <f>IF(Businesses!G4898="","N/A",Businesses!G4898)</f>
        <v>N/A</v>
      </c>
      <c r="H4897" s="32" t="str">
        <f>IF(Businesses!H4898="","N/A",Businesses!H4898)</f>
        <v>N/A</v>
      </c>
      <c r="I4897" s="32" t="str">
        <f>IF(AND(Businesses!B4898="",Businesses!C4898&lt;&gt;""),0,IF(Businesses!B4898="","N/A",IF(ISNUMBER(Businesses!B4898),Businesses!B4898,0)))</f>
        <v>N/A</v>
      </c>
    </row>
    <row r="4898" spans="2:9">
      <c r="B4898" s="32" t="str">
        <f t="shared" si="153"/>
        <v>N/A</v>
      </c>
      <c r="C4898" s="32" t="str">
        <f>IF(AND(Businesses!D4899="",Businesses!E4899&lt;&gt;""),0,IF(Businesses!D4899="","N/A",IF(ISNUMBER(Businesses!D4899),Businesses!D4899,0)))</f>
        <v>N/A</v>
      </c>
      <c r="D4898" s="32" t="str">
        <f>IF(Businesses!E4899="","N/A",Businesses!E4899)</f>
        <v>N/A</v>
      </c>
      <c r="E4898" s="32" t="str">
        <f>IF(Businesses!F4899="","N/A",Businesses!F4899)</f>
        <v>N/A</v>
      </c>
      <c r="F4898" s="32" t="str">
        <f t="shared" si="152"/>
        <v>N/A</v>
      </c>
      <c r="G4898" s="32" t="str">
        <f>IF(Businesses!G4899="","N/A",Businesses!G4899)</f>
        <v>N/A</v>
      </c>
      <c r="H4898" s="32" t="str">
        <f>IF(Businesses!H4899="","N/A",Businesses!H4899)</f>
        <v>N/A</v>
      </c>
      <c r="I4898" s="32" t="str">
        <f>IF(AND(Businesses!B4899="",Businesses!C4899&lt;&gt;""),0,IF(Businesses!B4899="","N/A",IF(ISNUMBER(Businesses!B4899),Businesses!B4899,0)))</f>
        <v>N/A</v>
      </c>
    </row>
    <row r="4899" spans="2:9">
      <c r="B4899" s="32" t="str">
        <f t="shared" si="153"/>
        <v>N/A</v>
      </c>
      <c r="C4899" s="32" t="str">
        <f>IF(AND(Businesses!D4900="",Businesses!E4900&lt;&gt;""),0,IF(Businesses!D4900="","N/A",IF(ISNUMBER(Businesses!D4900),Businesses!D4900,0)))</f>
        <v>N/A</v>
      </c>
      <c r="D4899" s="32" t="str">
        <f>IF(Businesses!E4900="","N/A",Businesses!E4900)</f>
        <v>N/A</v>
      </c>
      <c r="E4899" s="32" t="str">
        <f>IF(Businesses!F4900="","N/A",Businesses!F4900)</f>
        <v>N/A</v>
      </c>
      <c r="F4899" s="32" t="str">
        <f t="shared" si="152"/>
        <v>N/A</v>
      </c>
      <c r="G4899" s="32" t="str">
        <f>IF(Businesses!G4900="","N/A",Businesses!G4900)</f>
        <v>N/A</v>
      </c>
      <c r="H4899" s="32" t="str">
        <f>IF(Businesses!H4900="","N/A",Businesses!H4900)</f>
        <v>N/A</v>
      </c>
      <c r="I4899" s="32" t="str">
        <f>IF(AND(Businesses!B4900="",Businesses!C4900&lt;&gt;""),0,IF(Businesses!B4900="","N/A",IF(ISNUMBER(Businesses!B4900),Businesses!B4900,0)))</f>
        <v>N/A</v>
      </c>
    </row>
    <row r="4900" spans="2:9">
      <c r="B4900" s="32" t="str">
        <f t="shared" si="153"/>
        <v>N/A</v>
      </c>
      <c r="C4900" s="32" t="str">
        <f>IF(AND(Businesses!D4901="",Businesses!E4901&lt;&gt;""),0,IF(Businesses!D4901="","N/A",IF(ISNUMBER(Businesses!D4901),Businesses!D4901,0)))</f>
        <v>N/A</v>
      </c>
      <c r="D4900" s="32" t="str">
        <f>IF(Businesses!E4901="","N/A",Businesses!E4901)</f>
        <v>N/A</v>
      </c>
      <c r="E4900" s="32" t="str">
        <f>IF(Businesses!F4901="","N/A",Businesses!F4901)</f>
        <v>N/A</v>
      </c>
      <c r="F4900" s="32" t="str">
        <f t="shared" si="152"/>
        <v>N/A</v>
      </c>
      <c r="G4900" s="32" t="str">
        <f>IF(Businesses!G4901="","N/A",Businesses!G4901)</f>
        <v>N/A</v>
      </c>
      <c r="H4900" s="32" t="str">
        <f>IF(Businesses!H4901="","N/A",Businesses!H4901)</f>
        <v>N/A</v>
      </c>
      <c r="I4900" s="32" t="str">
        <f>IF(AND(Businesses!B4901="",Businesses!C4901&lt;&gt;""),0,IF(Businesses!B4901="","N/A",IF(ISNUMBER(Businesses!B4901),Businesses!B4901,0)))</f>
        <v>N/A</v>
      </c>
    </row>
    <row r="4901" spans="2:9">
      <c r="B4901" s="32" t="str">
        <f t="shared" si="153"/>
        <v>N/A</v>
      </c>
      <c r="C4901" s="32" t="str">
        <f>IF(AND(Businesses!D4902="",Businesses!E4902&lt;&gt;""),0,IF(Businesses!D4902="","N/A",IF(ISNUMBER(Businesses!D4902),Businesses!D4902,0)))</f>
        <v>N/A</v>
      </c>
      <c r="D4901" s="32" t="str">
        <f>IF(Businesses!E4902="","N/A",Businesses!E4902)</f>
        <v>N/A</v>
      </c>
      <c r="E4901" s="32" t="str">
        <f>IF(Businesses!F4902="","N/A",Businesses!F4902)</f>
        <v>N/A</v>
      </c>
      <c r="F4901" s="32" t="str">
        <f t="shared" si="152"/>
        <v>N/A</v>
      </c>
      <c r="G4901" s="32" t="str">
        <f>IF(Businesses!G4902="","N/A",Businesses!G4902)</f>
        <v>N/A</v>
      </c>
      <c r="H4901" s="32" t="str">
        <f>IF(Businesses!H4902="","N/A",Businesses!H4902)</f>
        <v>N/A</v>
      </c>
      <c r="I4901" s="32" t="str">
        <f>IF(AND(Businesses!B4902="",Businesses!C4902&lt;&gt;""),0,IF(Businesses!B4902="","N/A",IF(ISNUMBER(Businesses!B4902),Businesses!B4902,0)))</f>
        <v>N/A</v>
      </c>
    </row>
    <row r="4902" spans="2:9">
      <c r="B4902" s="32" t="str">
        <f t="shared" si="153"/>
        <v>N/A</v>
      </c>
      <c r="C4902" s="32" t="str">
        <f>IF(AND(Businesses!D4903="",Businesses!E4903&lt;&gt;""),0,IF(Businesses!D4903="","N/A",IF(ISNUMBER(Businesses!D4903),Businesses!D4903,0)))</f>
        <v>N/A</v>
      </c>
      <c r="D4902" s="32" t="str">
        <f>IF(Businesses!E4903="","N/A",Businesses!E4903)</f>
        <v>N/A</v>
      </c>
      <c r="E4902" s="32" t="str">
        <f>IF(Businesses!F4903="","N/A",Businesses!F4903)</f>
        <v>N/A</v>
      </c>
      <c r="F4902" s="32" t="str">
        <f t="shared" si="152"/>
        <v>N/A</v>
      </c>
      <c r="G4902" s="32" t="str">
        <f>IF(Businesses!G4903="","N/A",Businesses!G4903)</f>
        <v>N/A</v>
      </c>
      <c r="H4902" s="32" t="str">
        <f>IF(Businesses!H4903="","N/A",Businesses!H4903)</f>
        <v>N/A</v>
      </c>
      <c r="I4902" s="32" t="str">
        <f>IF(AND(Businesses!B4903="",Businesses!C4903&lt;&gt;""),0,IF(Businesses!B4903="","N/A",IF(ISNUMBER(Businesses!B4903),Businesses!B4903,0)))</f>
        <v>N/A</v>
      </c>
    </row>
    <row r="4903" spans="2:9">
      <c r="B4903" s="32" t="str">
        <f t="shared" si="153"/>
        <v>N/A</v>
      </c>
      <c r="C4903" s="32" t="str">
        <f>IF(AND(Businesses!D4904="",Businesses!E4904&lt;&gt;""),0,IF(Businesses!D4904="","N/A",IF(ISNUMBER(Businesses!D4904),Businesses!D4904,0)))</f>
        <v>N/A</v>
      </c>
      <c r="D4903" s="32" t="str">
        <f>IF(Businesses!E4904="","N/A",Businesses!E4904)</f>
        <v>N/A</v>
      </c>
      <c r="E4903" s="32" t="str">
        <f>IF(Businesses!F4904="","N/A",Businesses!F4904)</f>
        <v>N/A</v>
      </c>
      <c r="F4903" s="32" t="str">
        <f t="shared" si="152"/>
        <v>N/A</v>
      </c>
      <c r="G4903" s="32" t="str">
        <f>IF(Businesses!G4904="","N/A",Businesses!G4904)</f>
        <v>N/A</v>
      </c>
      <c r="H4903" s="32" t="str">
        <f>IF(Businesses!H4904="","N/A",Businesses!H4904)</f>
        <v>N/A</v>
      </c>
      <c r="I4903" s="32" t="str">
        <f>IF(AND(Businesses!B4904="",Businesses!C4904&lt;&gt;""),0,IF(Businesses!B4904="","N/A",IF(ISNUMBER(Businesses!B4904),Businesses!B4904,0)))</f>
        <v>N/A</v>
      </c>
    </row>
    <row r="4904" spans="2:9">
      <c r="B4904" s="32" t="str">
        <f t="shared" si="153"/>
        <v>N/A</v>
      </c>
      <c r="C4904" s="32" t="str">
        <f>IF(AND(Businesses!D4905="",Businesses!E4905&lt;&gt;""),0,IF(Businesses!D4905="","N/A",IF(ISNUMBER(Businesses!D4905),Businesses!D4905,0)))</f>
        <v>N/A</v>
      </c>
      <c r="D4904" s="32" t="str">
        <f>IF(Businesses!E4905="","N/A",Businesses!E4905)</f>
        <v>N/A</v>
      </c>
      <c r="E4904" s="32" t="str">
        <f>IF(Businesses!F4905="","N/A",Businesses!F4905)</f>
        <v>N/A</v>
      </c>
      <c r="F4904" s="32" t="str">
        <f t="shared" si="152"/>
        <v>N/A</v>
      </c>
      <c r="G4904" s="32" t="str">
        <f>IF(Businesses!G4905="","N/A",Businesses!G4905)</f>
        <v>N/A</v>
      </c>
      <c r="H4904" s="32" t="str">
        <f>IF(Businesses!H4905="","N/A",Businesses!H4905)</f>
        <v>N/A</v>
      </c>
      <c r="I4904" s="32" t="str">
        <f>IF(AND(Businesses!B4905="",Businesses!C4905&lt;&gt;""),0,IF(Businesses!B4905="","N/A",IF(ISNUMBER(Businesses!B4905),Businesses!B4905,0)))</f>
        <v>N/A</v>
      </c>
    </row>
    <row r="4905" spans="2:9">
      <c r="B4905" s="32" t="str">
        <f t="shared" si="153"/>
        <v>N/A</v>
      </c>
      <c r="C4905" s="32" t="str">
        <f>IF(AND(Businesses!D4906="",Businesses!E4906&lt;&gt;""),0,IF(Businesses!D4906="","N/A",IF(ISNUMBER(Businesses!D4906),Businesses!D4906,0)))</f>
        <v>N/A</v>
      </c>
      <c r="D4905" s="32" t="str">
        <f>IF(Businesses!E4906="","N/A",Businesses!E4906)</f>
        <v>N/A</v>
      </c>
      <c r="E4905" s="32" t="str">
        <f>IF(Businesses!F4906="","N/A",Businesses!F4906)</f>
        <v>N/A</v>
      </c>
      <c r="F4905" s="32" t="str">
        <f t="shared" si="152"/>
        <v>N/A</v>
      </c>
      <c r="G4905" s="32" t="str">
        <f>IF(Businesses!G4906="","N/A",Businesses!G4906)</f>
        <v>N/A</v>
      </c>
      <c r="H4905" s="32" t="str">
        <f>IF(Businesses!H4906="","N/A",Businesses!H4906)</f>
        <v>N/A</v>
      </c>
      <c r="I4905" s="32" t="str">
        <f>IF(AND(Businesses!B4906="",Businesses!C4906&lt;&gt;""),0,IF(Businesses!B4906="","N/A",IF(ISNUMBER(Businesses!B4906),Businesses!B4906,0)))</f>
        <v>N/A</v>
      </c>
    </row>
    <row r="4906" spans="2:9">
      <c r="B4906" s="32" t="str">
        <f t="shared" si="153"/>
        <v>N/A</v>
      </c>
      <c r="C4906" s="32" t="str">
        <f>IF(AND(Businesses!D4907="",Businesses!E4907&lt;&gt;""),0,IF(Businesses!D4907="","N/A",IF(ISNUMBER(Businesses!D4907),Businesses!D4907,0)))</f>
        <v>N/A</v>
      </c>
      <c r="D4906" s="32" t="str">
        <f>IF(Businesses!E4907="","N/A",Businesses!E4907)</f>
        <v>N/A</v>
      </c>
      <c r="E4906" s="32" t="str">
        <f>IF(Businesses!F4907="","N/A",Businesses!F4907)</f>
        <v>N/A</v>
      </c>
      <c r="F4906" s="32" t="str">
        <f t="shared" si="152"/>
        <v>N/A</v>
      </c>
      <c r="G4906" s="32" t="str">
        <f>IF(Businesses!G4907="","N/A",Businesses!G4907)</f>
        <v>N/A</v>
      </c>
      <c r="H4906" s="32" t="str">
        <f>IF(Businesses!H4907="","N/A",Businesses!H4907)</f>
        <v>N/A</v>
      </c>
      <c r="I4906" s="32" t="str">
        <f>IF(AND(Businesses!B4907="",Businesses!C4907&lt;&gt;""),0,IF(Businesses!B4907="","N/A",IF(ISNUMBER(Businesses!B4907),Businesses!B4907,0)))</f>
        <v>N/A</v>
      </c>
    </row>
    <row r="4907" spans="2:9">
      <c r="B4907" s="32" t="str">
        <f t="shared" si="153"/>
        <v>N/A</v>
      </c>
      <c r="C4907" s="32" t="str">
        <f>IF(AND(Businesses!D4908="",Businesses!E4908&lt;&gt;""),0,IF(Businesses!D4908="","N/A",IF(ISNUMBER(Businesses!D4908),Businesses!D4908,0)))</f>
        <v>N/A</v>
      </c>
      <c r="D4907" s="32" t="str">
        <f>IF(Businesses!E4908="","N/A",Businesses!E4908)</f>
        <v>N/A</v>
      </c>
      <c r="E4907" s="32" t="str">
        <f>IF(Businesses!F4908="","N/A",Businesses!F4908)</f>
        <v>N/A</v>
      </c>
      <c r="F4907" s="32" t="str">
        <f t="shared" si="152"/>
        <v>N/A</v>
      </c>
      <c r="G4907" s="32" t="str">
        <f>IF(Businesses!G4908="","N/A",Businesses!G4908)</f>
        <v>N/A</v>
      </c>
      <c r="H4907" s="32" t="str">
        <f>IF(Businesses!H4908="","N/A",Businesses!H4908)</f>
        <v>N/A</v>
      </c>
      <c r="I4907" s="32" t="str">
        <f>IF(AND(Businesses!B4908="",Businesses!C4908&lt;&gt;""),0,IF(Businesses!B4908="","N/A",IF(ISNUMBER(Businesses!B4908),Businesses!B4908,0)))</f>
        <v>N/A</v>
      </c>
    </row>
    <row r="4908" spans="2:9">
      <c r="B4908" s="32" t="str">
        <f t="shared" si="153"/>
        <v>N/A</v>
      </c>
      <c r="C4908" s="32" t="str">
        <f>IF(AND(Businesses!D4909="",Businesses!E4909&lt;&gt;""),0,IF(Businesses!D4909="","N/A",IF(ISNUMBER(Businesses!D4909),Businesses!D4909,0)))</f>
        <v>N/A</v>
      </c>
      <c r="D4908" s="32" t="str">
        <f>IF(Businesses!E4909="","N/A",Businesses!E4909)</f>
        <v>N/A</v>
      </c>
      <c r="E4908" s="32" t="str">
        <f>IF(Businesses!F4909="","N/A",Businesses!F4909)</f>
        <v>N/A</v>
      </c>
      <c r="F4908" s="32" t="str">
        <f t="shared" si="152"/>
        <v>N/A</v>
      </c>
      <c r="G4908" s="32" t="str">
        <f>IF(Businesses!G4909="","N/A",Businesses!G4909)</f>
        <v>N/A</v>
      </c>
      <c r="H4908" s="32" t="str">
        <f>IF(Businesses!H4909="","N/A",Businesses!H4909)</f>
        <v>N/A</v>
      </c>
      <c r="I4908" s="32" t="str">
        <f>IF(AND(Businesses!B4909="",Businesses!C4909&lt;&gt;""),0,IF(Businesses!B4909="","N/A",IF(ISNUMBER(Businesses!B4909),Businesses!B4909,0)))</f>
        <v>N/A</v>
      </c>
    </row>
    <row r="4909" spans="2:9">
      <c r="B4909" s="32" t="str">
        <f t="shared" si="153"/>
        <v>N/A</v>
      </c>
      <c r="C4909" s="32" t="str">
        <f>IF(AND(Businesses!D4910="",Businesses!E4910&lt;&gt;""),0,IF(Businesses!D4910="","N/A",IF(ISNUMBER(Businesses!D4910),Businesses!D4910,0)))</f>
        <v>N/A</v>
      </c>
      <c r="D4909" s="32" t="str">
        <f>IF(Businesses!E4910="","N/A",Businesses!E4910)</f>
        <v>N/A</v>
      </c>
      <c r="E4909" s="32" t="str">
        <f>IF(Businesses!F4910="","N/A",Businesses!F4910)</f>
        <v>N/A</v>
      </c>
      <c r="F4909" s="32" t="str">
        <f t="shared" si="152"/>
        <v>N/A</v>
      </c>
      <c r="G4909" s="32" t="str">
        <f>IF(Businesses!G4910="","N/A",Businesses!G4910)</f>
        <v>N/A</v>
      </c>
      <c r="H4909" s="32" t="str">
        <f>IF(Businesses!H4910="","N/A",Businesses!H4910)</f>
        <v>N/A</v>
      </c>
      <c r="I4909" s="32" t="str">
        <f>IF(AND(Businesses!B4910="",Businesses!C4910&lt;&gt;""),0,IF(Businesses!B4910="","N/A",IF(ISNUMBER(Businesses!B4910),Businesses!B4910,0)))</f>
        <v>N/A</v>
      </c>
    </row>
    <row r="4910" spans="2:9">
      <c r="B4910" s="32" t="str">
        <f t="shared" si="153"/>
        <v>N/A</v>
      </c>
      <c r="C4910" s="32" t="str">
        <f>IF(AND(Businesses!D4911="",Businesses!E4911&lt;&gt;""),0,IF(Businesses!D4911="","N/A",IF(ISNUMBER(Businesses!D4911),Businesses!D4911,0)))</f>
        <v>N/A</v>
      </c>
      <c r="D4910" s="32" t="str">
        <f>IF(Businesses!E4911="","N/A",Businesses!E4911)</f>
        <v>N/A</v>
      </c>
      <c r="E4910" s="32" t="str">
        <f>IF(Businesses!F4911="","N/A",Businesses!F4911)</f>
        <v>N/A</v>
      </c>
      <c r="F4910" s="32" t="str">
        <f t="shared" si="152"/>
        <v>N/A</v>
      </c>
      <c r="G4910" s="32" t="str">
        <f>IF(Businesses!G4911="","N/A",Businesses!G4911)</f>
        <v>N/A</v>
      </c>
      <c r="H4910" s="32" t="str">
        <f>IF(Businesses!H4911="","N/A",Businesses!H4911)</f>
        <v>N/A</v>
      </c>
      <c r="I4910" s="32" t="str">
        <f>IF(AND(Businesses!B4911="",Businesses!C4911&lt;&gt;""),0,IF(Businesses!B4911="","N/A",IF(ISNUMBER(Businesses!B4911),Businesses!B4911,0)))</f>
        <v>N/A</v>
      </c>
    </row>
    <row r="4911" spans="2:9">
      <c r="B4911" s="32" t="str">
        <f t="shared" si="153"/>
        <v>N/A</v>
      </c>
      <c r="C4911" s="32" t="str">
        <f>IF(AND(Businesses!D4912="",Businesses!E4912&lt;&gt;""),0,IF(Businesses!D4912="","N/A",IF(ISNUMBER(Businesses!D4912),Businesses!D4912,0)))</f>
        <v>N/A</v>
      </c>
      <c r="D4911" s="32" t="str">
        <f>IF(Businesses!E4912="","N/A",Businesses!E4912)</f>
        <v>N/A</v>
      </c>
      <c r="E4911" s="32" t="str">
        <f>IF(Businesses!F4912="","N/A",Businesses!F4912)</f>
        <v>N/A</v>
      </c>
      <c r="F4911" s="32" t="str">
        <f t="shared" si="152"/>
        <v>N/A</v>
      </c>
      <c r="G4911" s="32" t="str">
        <f>IF(Businesses!G4912="","N/A",Businesses!G4912)</f>
        <v>N/A</v>
      </c>
      <c r="H4911" s="32" t="str">
        <f>IF(Businesses!H4912="","N/A",Businesses!H4912)</f>
        <v>N/A</v>
      </c>
      <c r="I4911" s="32" t="str">
        <f>IF(AND(Businesses!B4912="",Businesses!C4912&lt;&gt;""),0,IF(Businesses!B4912="","N/A",IF(ISNUMBER(Businesses!B4912),Businesses!B4912,0)))</f>
        <v>N/A</v>
      </c>
    </row>
    <row r="4912" spans="2:9">
      <c r="B4912" s="32" t="str">
        <f t="shared" si="153"/>
        <v>N/A</v>
      </c>
      <c r="C4912" s="32" t="str">
        <f>IF(AND(Businesses!D4913="",Businesses!E4913&lt;&gt;""),0,IF(Businesses!D4913="","N/A",IF(ISNUMBER(Businesses!D4913),Businesses!D4913,0)))</f>
        <v>N/A</v>
      </c>
      <c r="D4912" s="32" t="str">
        <f>IF(Businesses!E4913="","N/A",Businesses!E4913)</f>
        <v>N/A</v>
      </c>
      <c r="E4912" s="32" t="str">
        <f>IF(Businesses!F4913="","N/A",Businesses!F4913)</f>
        <v>N/A</v>
      </c>
      <c r="F4912" s="32" t="str">
        <f t="shared" si="152"/>
        <v>N/A</v>
      </c>
      <c r="G4912" s="32" t="str">
        <f>IF(Businesses!G4913="","N/A",Businesses!G4913)</f>
        <v>N/A</v>
      </c>
      <c r="H4912" s="32" t="str">
        <f>IF(Businesses!H4913="","N/A",Businesses!H4913)</f>
        <v>N/A</v>
      </c>
      <c r="I4912" s="32" t="str">
        <f>IF(AND(Businesses!B4913="",Businesses!C4913&lt;&gt;""),0,IF(Businesses!B4913="","N/A",IF(ISNUMBER(Businesses!B4913),Businesses!B4913,0)))</f>
        <v>N/A</v>
      </c>
    </row>
    <row r="4913" spans="2:9">
      <c r="B4913" s="32" t="str">
        <f t="shared" si="153"/>
        <v>N/A</v>
      </c>
      <c r="C4913" s="32" t="str">
        <f>IF(AND(Businesses!D4914="",Businesses!E4914&lt;&gt;""),0,IF(Businesses!D4914="","N/A",IF(ISNUMBER(Businesses!D4914),Businesses!D4914,0)))</f>
        <v>N/A</v>
      </c>
      <c r="D4913" s="32" t="str">
        <f>IF(Businesses!E4914="","N/A",Businesses!E4914)</f>
        <v>N/A</v>
      </c>
      <c r="E4913" s="32" t="str">
        <f>IF(Businesses!F4914="","N/A",Businesses!F4914)</f>
        <v>N/A</v>
      </c>
      <c r="F4913" s="32" t="str">
        <f t="shared" si="152"/>
        <v>N/A</v>
      </c>
      <c r="G4913" s="32" t="str">
        <f>IF(Businesses!G4914="","N/A",Businesses!G4914)</f>
        <v>N/A</v>
      </c>
      <c r="H4913" s="32" t="str">
        <f>IF(Businesses!H4914="","N/A",Businesses!H4914)</f>
        <v>N/A</v>
      </c>
      <c r="I4913" s="32" t="str">
        <f>IF(AND(Businesses!B4914="",Businesses!C4914&lt;&gt;""),0,IF(Businesses!B4914="","N/A",IF(ISNUMBER(Businesses!B4914),Businesses!B4914,0)))</f>
        <v>N/A</v>
      </c>
    </row>
    <row r="4914" spans="2:9">
      <c r="B4914" s="32" t="str">
        <f t="shared" si="153"/>
        <v>N/A</v>
      </c>
      <c r="C4914" s="32" t="str">
        <f>IF(AND(Businesses!D4915="",Businesses!E4915&lt;&gt;""),0,IF(Businesses!D4915="","N/A",IF(ISNUMBER(Businesses!D4915),Businesses!D4915,0)))</f>
        <v>N/A</v>
      </c>
      <c r="D4914" s="32" t="str">
        <f>IF(Businesses!E4915="","N/A",Businesses!E4915)</f>
        <v>N/A</v>
      </c>
      <c r="E4914" s="32" t="str">
        <f>IF(Businesses!F4915="","N/A",Businesses!F4915)</f>
        <v>N/A</v>
      </c>
      <c r="F4914" s="32" t="str">
        <f t="shared" si="152"/>
        <v>N/A</v>
      </c>
      <c r="G4914" s="32" t="str">
        <f>IF(Businesses!G4915="","N/A",Businesses!G4915)</f>
        <v>N/A</v>
      </c>
      <c r="H4914" s="32" t="str">
        <f>IF(Businesses!H4915="","N/A",Businesses!H4915)</f>
        <v>N/A</v>
      </c>
      <c r="I4914" s="32" t="str">
        <f>IF(AND(Businesses!B4915="",Businesses!C4915&lt;&gt;""),0,IF(Businesses!B4915="","N/A",IF(ISNUMBER(Businesses!B4915),Businesses!B4915,0)))</f>
        <v>N/A</v>
      </c>
    </row>
    <row r="4915" spans="2:9">
      <c r="B4915" s="32" t="str">
        <f t="shared" si="153"/>
        <v>N/A</v>
      </c>
      <c r="C4915" s="32" t="str">
        <f>IF(AND(Businesses!D4916="",Businesses!E4916&lt;&gt;""),0,IF(Businesses!D4916="","N/A",IF(ISNUMBER(Businesses!D4916),Businesses!D4916,0)))</f>
        <v>N/A</v>
      </c>
      <c r="D4915" s="32" t="str">
        <f>IF(Businesses!E4916="","N/A",Businesses!E4916)</f>
        <v>N/A</v>
      </c>
      <c r="E4915" s="32" t="str">
        <f>IF(Businesses!F4916="","N/A",Businesses!F4916)</f>
        <v>N/A</v>
      </c>
      <c r="F4915" s="32" t="str">
        <f t="shared" si="152"/>
        <v>N/A</v>
      </c>
      <c r="G4915" s="32" t="str">
        <f>IF(Businesses!G4916="","N/A",Businesses!G4916)</f>
        <v>N/A</v>
      </c>
      <c r="H4915" s="32" t="str">
        <f>IF(Businesses!H4916="","N/A",Businesses!H4916)</f>
        <v>N/A</v>
      </c>
      <c r="I4915" s="32" t="str">
        <f>IF(AND(Businesses!B4916="",Businesses!C4916&lt;&gt;""),0,IF(Businesses!B4916="","N/A",IF(ISNUMBER(Businesses!B4916),Businesses!B4916,0)))</f>
        <v>N/A</v>
      </c>
    </row>
    <row r="4916" spans="2:9">
      <c r="B4916" s="32" t="str">
        <f t="shared" si="153"/>
        <v>N/A</v>
      </c>
      <c r="C4916" s="32" t="str">
        <f>IF(AND(Businesses!D4917="",Businesses!E4917&lt;&gt;""),0,IF(Businesses!D4917="","N/A",IF(ISNUMBER(Businesses!D4917),Businesses!D4917,0)))</f>
        <v>N/A</v>
      </c>
      <c r="D4916" s="32" t="str">
        <f>IF(Businesses!E4917="","N/A",Businesses!E4917)</f>
        <v>N/A</v>
      </c>
      <c r="E4916" s="32" t="str">
        <f>IF(Businesses!F4917="","N/A",Businesses!F4917)</f>
        <v>N/A</v>
      </c>
      <c r="F4916" s="32" t="str">
        <f t="shared" si="152"/>
        <v>N/A</v>
      </c>
      <c r="G4916" s="32" t="str">
        <f>IF(Businesses!G4917="","N/A",Businesses!G4917)</f>
        <v>N/A</v>
      </c>
      <c r="H4916" s="32" t="str">
        <f>IF(Businesses!H4917="","N/A",Businesses!H4917)</f>
        <v>N/A</v>
      </c>
      <c r="I4916" s="32" t="str">
        <f>IF(AND(Businesses!B4917="",Businesses!C4917&lt;&gt;""),0,IF(Businesses!B4917="","N/A",IF(ISNUMBER(Businesses!B4917),Businesses!B4917,0)))</f>
        <v>N/A</v>
      </c>
    </row>
    <row r="4917" spans="2:9">
      <c r="B4917" s="32" t="str">
        <f t="shared" si="153"/>
        <v>N/A</v>
      </c>
      <c r="C4917" s="32" t="str">
        <f>IF(AND(Businesses!D4918="",Businesses!E4918&lt;&gt;""),0,IF(Businesses!D4918="","N/A",IF(ISNUMBER(Businesses!D4918),Businesses!D4918,0)))</f>
        <v>N/A</v>
      </c>
      <c r="D4917" s="32" t="str">
        <f>IF(Businesses!E4918="","N/A",Businesses!E4918)</f>
        <v>N/A</v>
      </c>
      <c r="E4917" s="32" t="str">
        <f>IF(Businesses!F4918="","N/A",Businesses!F4918)</f>
        <v>N/A</v>
      </c>
      <c r="F4917" s="32" t="str">
        <f t="shared" si="152"/>
        <v>N/A</v>
      </c>
      <c r="G4917" s="32" t="str">
        <f>IF(Businesses!G4918="","N/A",Businesses!G4918)</f>
        <v>N/A</v>
      </c>
      <c r="H4917" s="32" t="str">
        <f>IF(Businesses!H4918="","N/A",Businesses!H4918)</f>
        <v>N/A</v>
      </c>
      <c r="I4917" s="32" t="str">
        <f>IF(AND(Businesses!B4918="",Businesses!C4918&lt;&gt;""),0,IF(Businesses!B4918="","N/A",IF(ISNUMBER(Businesses!B4918),Businesses!B4918,0)))</f>
        <v>N/A</v>
      </c>
    </row>
    <row r="4918" spans="2:9">
      <c r="B4918" s="32" t="str">
        <f t="shared" si="153"/>
        <v>N/A</v>
      </c>
      <c r="C4918" s="32" t="str">
        <f>IF(AND(Businesses!D4919="",Businesses!E4919&lt;&gt;""),0,IF(Businesses!D4919="","N/A",IF(ISNUMBER(Businesses!D4919),Businesses!D4919,0)))</f>
        <v>N/A</v>
      </c>
      <c r="D4918" s="32" t="str">
        <f>IF(Businesses!E4919="","N/A",Businesses!E4919)</f>
        <v>N/A</v>
      </c>
      <c r="E4918" s="32" t="str">
        <f>IF(Businesses!F4919="","N/A",Businesses!F4919)</f>
        <v>N/A</v>
      </c>
      <c r="F4918" s="32" t="str">
        <f t="shared" si="152"/>
        <v>N/A</v>
      </c>
      <c r="G4918" s="32" t="str">
        <f>IF(Businesses!G4919="","N/A",Businesses!G4919)</f>
        <v>N/A</v>
      </c>
      <c r="H4918" s="32" t="str">
        <f>IF(Businesses!H4919="","N/A",Businesses!H4919)</f>
        <v>N/A</v>
      </c>
      <c r="I4918" s="32" t="str">
        <f>IF(AND(Businesses!B4919="",Businesses!C4919&lt;&gt;""),0,IF(Businesses!B4919="","N/A",IF(ISNUMBER(Businesses!B4919),Businesses!B4919,0)))</f>
        <v>N/A</v>
      </c>
    </row>
    <row r="4919" spans="2:9">
      <c r="B4919" s="32" t="str">
        <f t="shared" si="153"/>
        <v>N/A</v>
      </c>
      <c r="C4919" s="32" t="str">
        <f>IF(AND(Businesses!D4920="",Businesses!E4920&lt;&gt;""),0,IF(Businesses!D4920="","N/A",IF(ISNUMBER(Businesses!D4920),Businesses!D4920,0)))</f>
        <v>N/A</v>
      </c>
      <c r="D4919" s="32" t="str">
        <f>IF(Businesses!E4920="","N/A",Businesses!E4920)</f>
        <v>N/A</v>
      </c>
      <c r="E4919" s="32" t="str">
        <f>IF(Businesses!F4920="","N/A",Businesses!F4920)</f>
        <v>N/A</v>
      </c>
      <c r="F4919" s="32" t="str">
        <f t="shared" si="152"/>
        <v>N/A</v>
      </c>
      <c r="G4919" s="32" t="str">
        <f>IF(Businesses!G4920="","N/A",Businesses!G4920)</f>
        <v>N/A</v>
      </c>
      <c r="H4919" s="32" t="str">
        <f>IF(Businesses!H4920="","N/A",Businesses!H4920)</f>
        <v>N/A</v>
      </c>
      <c r="I4919" s="32" t="str">
        <f>IF(AND(Businesses!B4920="",Businesses!C4920&lt;&gt;""),0,IF(Businesses!B4920="","N/A",IF(ISNUMBER(Businesses!B4920),Businesses!B4920,0)))</f>
        <v>N/A</v>
      </c>
    </row>
    <row r="4920" spans="2:9">
      <c r="B4920" s="32" t="str">
        <f t="shared" si="153"/>
        <v>N/A</v>
      </c>
      <c r="C4920" s="32" t="str">
        <f>IF(AND(Businesses!D4921="",Businesses!E4921&lt;&gt;""),0,IF(Businesses!D4921="","N/A",IF(ISNUMBER(Businesses!D4921),Businesses!D4921,0)))</f>
        <v>N/A</v>
      </c>
      <c r="D4920" s="32" t="str">
        <f>IF(Businesses!E4921="","N/A",Businesses!E4921)</f>
        <v>N/A</v>
      </c>
      <c r="E4920" s="32" t="str">
        <f>IF(Businesses!F4921="","N/A",Businesses!F4921)</f>
        <v>N/A</v>
      </c>
      <c r="F4920" s="32" t="str">
        <f t="shared" si="152"/>
        <v>N/A</v>
      </c>
      <c r="G4920" s="32" t="str">
        <f>IF(Businesses!G4921="","N/A",Businesses!G4921)</f>
        <v>N/A</v>
      </c>
      <c r="H4920" s="32" t="str">
        <f>IF(Businesses!H4921="","N/A",Businesses!H4921)</f>
        <v>N/A</v>
      </c>
      <c r="I4920" s="32" t="str">
        <f>IF(AND(Businesses!B4921="",Businesses!C4921&lt;&gt;""),0,IF(Businesses!B4921="","N/A",IF(ISNUMBER(Businesses!B4921),Businesses!B4921,0)))</f>
        <v>N/A</v>
      </c>
    </row>
    <row r="4921" spans="2:9">
      <c r="B4921" s="32" t="str">
        <f t="shared" si="153"/>
        <v>N/A</v>
      </c>
      <c r="C4921" s="32" t="str">
        <f>IF(AND(Businesses!D4922="",Businesses!E4922&lt;&gt;""),0,IF(Businesses!D4922="","N/A",IF(ISNUMBER(Businesses!D4922),Businesses!D4922,0)))</f>
        <v>N/A</v>
      </c>
      <c r="D4921" s="32" t="str">
        <f>IF(Businesses!E4922="","N/A",Businesses!E4922)</f>
        <v>N/A</v>
      </c>
      <c r="E4921" s="32" t="str">
        <f>IF(Businesses!F4922="","N/A",Businesses!F4922)</f>
        <v>N/A</v>
      </c>
      <c r="F4921" s="32" t="str">
        <f t="shared" si="152"/>
        <v>N/A</v>
      </c>
      <c r="G4921" s="32" t="str">
        <f>IF(Businesses!G4922="","N/A",Businesses!G4922)</f>
        <v>N/A</v>
      </c>
      <c r="H4921" s="32" t="str">
        <f>IF(Businesses!H4922="","N/A",Businesses!H4922)</f>
        <v>N/A</v>
      </c>
      <c r="I4921" s="32" t="str">
        <f>IF(AND(Businesses!B4922="",Businesses!C4922&lt;&gt;""),0,IF(Businesses!B4922="","N/A",IF(ISNUMBER(Businesses!B4922),Businesses!B4922,0)))</f>
        <v>N/A</v>
      </c>
    </row>
    <row r="4922" spans="2:9">
      <c r="B4922" s="32" t="str">
        <f t="shared" si="153"/>
        <v>N/A</v>
      </c>
      <c r="C4922" s="32" t="str">
        <f>IF(AND(Businesses!D4923="",Businesses!E4923&lt;&gt;""),0,IF(Businesses!D4923="","N/A",IF(ISNUMBER(Businesses!D4923),Businesses!D4923,0)))</f>
        <v>N/A</v>
      </c>
      <c r="D4922" s="32" t="str">
        <f>IF(Businesses!E4923="","N/A",Businesses!E4923)</f>
        <v>N/A</v>
      </c>
      <c r="E4922" s="32" t="str">
        <f>IF(Businesses!F4923="","N/A",Businesses!F4923)</f>
        <v>N/A</v>
      </c>
      <c r="F4922" s="32" t="str">
        <f t="shared" si="152"/>
        <v>N/A</v>
      </c>
      <c r="G4922" s="32" t="str">
        <f>IF(Businesses!G4923="","N/A",Businesses!G4923)</f>
        <v>N/A</v>
      </c>
      <c r="H4922" s="32" t="str">
        <f>IF(Businesses!H4923="","N/A",Businesses!H4923)</f>
        <v>N/A</v>
      </c>
      <c r="I4922" s="32" t="str">
        <f>IF(AND(Businesses!B4923="",Businesses!C4923&lt;&gt;""),0,IF(Businesses!B4923="","N/A",IF(ISNUMBER(Businesses!B4923),Businesses!B4923,0)))</f>
        <v>N/A</v>
      </c>
    </row>
    <row r="4923" spans="2:9">
      <c r="B4923" s="32" t="str">
        <f t="shared" si="153"/>
        <v>N/A</v>
      </c>
      <c r="C4923" s="32" t="str">
        <f>IF(AND(Businesses!D4924="",Businesses!E4924&lt;&gt;""),0,IF(Businesses!D4924="","N/A",IF(ISNUMBER(Businesses!D4924),Businesses!D4924,0)))</f>
        <v>N/A</v>
      </c>
      <c r="D4923" s="32" t="str">
        <f>IF(Businesses!E4924="","N/A",Businesses!E4924)</f>
        <v>N/A</v>
      </c>
      <c r="E4923" s="32" t="str">
        <f>IF(Businesses!F4924="","N/A",Businesses!F4924)</f>
        <v>N/A</v>
      </c>
      <c r="F4923" s="32" t="str">
        <f t="shared" si="152"/>
        <v>N/A</v>
      </c>
      <c r="G4923" s="32" t="str">
        <f>IF(Businesses!G4924="","N/A",Businesses!G4924)</f>
        <v>N/A</v>
      </c>
      <c r="H4923" s="32" t="str">
        <f>IF(Businesses!H4924="","N/A",Businesses!H4924)</f>
        <v>N/A</v>
      </c>
      <c r="I4923" s="32" t="str">
        <f>IF(AND(Businesses!B4924="",Businesses!C4924&lt;&gt;""),0,IF(Businesses!B4924="","N/A",IF(ISNUMBER(Businesses!B4924),Businesses!B4924,0)))</f>
        <v>N/A</v>
      </c>
    </row>
    <row r="4924" spans="2:9">
      <c r="B4924" s="32" t="str">
        <f t="shared" si="153"/>
        <v>N/A</v>
      </c>
      <c r="C4924" s="32" t="str">
        <f>IF(AND(Businesses!D4925="",Businesses!E4925&lt;&gt;""),0,IF(Businesses!D4925="","N/A",IF(ISNUMBER(Businesses!D4925),Businesses!D4925,0)))</f>
        <v>N/A</v>
      </c>
      <c r="D4924" s="32" t="str">
        <f>IF(Businesses!E4925="","N/A",Businesses!E4925)</f>
        <v>N/A</v>
      </c>
      <c r="E4924" s="32" t="str">
        <f>IF(Businesses!F4925="","N/A",Businesses!F4925)</f>
        <v>N/A</v>
      </c>
      <c r="F4924" s="32" t="str">
        <f t="shared" si="152"/>
        <v>N/A</v>
      </c>
      <c r="G4924" s="32" t="str">
        <f>IF(Businesses!G4925="","N/A",Businesses!G4925)</f>
        <v>N/A</v>
      </c>
      <c r="H4924" s="32" t="str">
        <f>IF(Businesses!H4925="","N/A",Businesses!H4925)</f>
        <v>N/A</v>
      </c>
      <c r="I4924" s="32" t="str">
        <f>IF(AND(Businesses!B4925="",Businesses!C4925&lt;&gt;""),0,IF(Businesses!B4925="","N/A",IF(ISNUMBER(Businesses!B4925),Businesses!B4925,0)))</f>
        <v>N/A</v>
      </c>
    </row>
    <row r="4925" spans="2:9">
      <c r="B4925" s="32" t="str">
        <f t="shared" si="153"/>
        <v>N/A</v>
      </c>
      <c r="C4925" s="32" t="str">
        <f>IF(AND(Businesses!D4926="",Businesses!E4926&lt;&gt;""),0,IF(Businesses!D4926="","N/A",IF(ISNUMBER(Businesses!D4926),Businesses!D4926,0)))</f>
        <v>N/A</v>
      </c>
      <c r="D4925" s="32" t="str">
        <f>IF(Businesses!E4926="","N/A",Businesses!E4926)</f>
        <v>N/A</v>
      </c>
      <c r="E4925" s="32" t="str">
        <f>IF(Businesses!F4926="","N/A",Businesses!F4926)</f>
        <v>N/A</v>
      </c>
      <c r="F4925" s="32" t="str">
        <f t="shared" si="152"/>
        <v>N/A</v>
      </c>
      <c r="G4925" s="32" t="str">
        <f>IF(Businesses!G4926="","N/A",Businesses!G4926)</f>
        <v>N/A</v>
      </c>
      <c r="H4925" s="32" t="str">
        <f>IF(Businesses!H4926="","N/A",Businesses!H4926)</f>
        <v>N/A</v>
      </c>
      <c r="I4925" s="32" t="str">
        <f>IF(AND(Businesses!B4926="",Businesses!C4926&lt;&gt;""),0,IF(Businesses!B4926="","N/A",IF(ISNUMBER(Businesses!B4926),Businesses!B4926,0)))</f>
        <v>N/A</v>
      </c>
    </row>
    <row r="4926" spans="2:9">
      <c r="B4926" s="32" t="str">
        <f t="shared" si="153"/>
        <v>N/A</v>
      </c>
      <c r="C4926" s="32" t="str">
        <f>IF(AND(Businesses!D4927="",Businesses!E4927&lt;&gt;""),0,IF(Businesses!D4927="","N/A",IF(ISNUMBER(Businesses!D4927),Businesses!D4927,0)))</f>
        <v>N/A</v>
      </c>
      <c r="D4926" s="32" t="str">
        <f>IF(Businesses!E4927="","N/A",Businesses!E4927)</f>
        <v>N/A</v>
      </c>
      <c r="E4926" s="32" t="str">
        <f>IF(Businesses!F4927="","N/A",Businesses!F4927)</f>
        <v>N/A</v>
      </c>
      <c r="F4926" s="32" t="str">
        <f t="shared" si="152"/>
        <v>N/A</v>
      </c>
      <c r="G4926" s="32" t="str">
        <f>IF(Businesses!G4927="","N/A",Businesses!G4927)</f>
        <v>N/A</v>
      </c>
      <c r="H4926" s="32" t="str">
        <f>IF(Businesses!H4927="","N/A",Businesses!H4927)</f>
        <v>N/A</v>
      </c>
      <c r="I4926" s="32" t="str">
        <f>IF(AND(Businesses!B4927="",Businesses!C4927&lt;&gt;""),0,IF(Businesses!B4927="","N/A",IF(ISNUMBER(Businesses!B4927),Businesses!B4927,0)))</f>
        <v>N/A</v>
      </c>
    </row>
    <row r="4927" spans="2:9">
      <c r="B4927" s="32" t="str">
        <f t="shared" si="153"/>
        <v>N/A</v>
      </c>
      <c r="C4927" s="32" t="str">
        <f>IF(AND(Businesses!D4928="",Businesses!E4928&lt;&gt;""),0,IF(Businesses!D4928="","N/A",IF(ISNUMBER(Businesses!D4928),Businesses!D4928,0)))</f>
        <v>N/A</v>
      </c>
      <c r="D4927" s="32" t="str">
        <f>IF(Businesses!E4928="","N/A",Businesses!E4928)</f>
        <v>N/A</v>
      </c>
      <c r="E4927" s="32" t="str">
        <f>IF(Businesses!F4928="","N/A",Businesses!F4928)</f>
        <v>N/A</v>
      </c>
      <c r="F4927" s="32" t="str">
        <f t="shared" si="152"/>
        <v>N/A</v>
      </c>
      <c r="G4927" s="32" t="str">
        <f>IF(Businesses!G4928="","N/A",Businesses!G4928)</f>
        <v>N/A</v>
      </c>
      <c r="H4927" s="32" t="str">
        <f>IF(Businesses!H4928="","N/A",Businesses!H4928)</f>
        <v>N/A</v>
      </c>
      <c r="I4927" s="32" t="str">
        <f>IF(AND(Businesses!B4928="",Businesses!C4928&lt;&gt;""),0,IF(Businesses!B4928="","N/A",IF(ISNUMBER(Businesses!B4928),Businesses!B4928,0)))</f>
        <v>N/A</v>
      </c>
    </row>
    <row r="4928" spans="2:9">
      <c r="B4928" s="32" t="str">
        <f t="shared" si="153"/>
        <v>N/A</v>
      </c>
      <c r="C4928" s="32" t="str">
        <f>IF(AND(Businesses!D4929="",Businesses!E4929&lt;&gt;""),0,IF(Businesses!D4929="","N/A",IF(ISNUMBER(Businesses!D4929),Businesses!D4929,0)))</f>
        <v>N/A</v>
      </c>
      <c r="D4928" s="32" t="str">
        <f>IF(Businesses!E4929="","N/A",Businesses!E4929)</f>
        <v>N/A</v>
      </c>
      <c r="E4928" s="32" t="str">
        <f>IF(Businesses!F4929="","N/A",Businesses!F4929)</f>
        <v>N/A</v>
      </c>
      <c r="F4928" s="32" t="str">
        <f t="shared" si="152"/>
        <v>N/A</v>
      </c>
      <c r="G4928" s="32" t="str">
        <f>IF(Businesses!G4929="","N/A",Businesses!G4929)</f>
        <v>N/A</v>
      </c>
      <c r="H4928" s="32" t="str">
        <f>IF(Businesses!H4929="","N/A",Businesses!H4929)</f>
        <v>N/A</v>
      </c>
      <c r="I4928" s="32" t="str">
        <f>IF(AND(Businesses!B4929="",Businesses!C4929&lt;&gt;""),0,IF(Businesses!B4929="","N/A",IF(ISNUMBER(Businesses!B4929),Businesses!B4929,0)))</f>
        <v>N/A</v>
      </c>
    </row>
    <row r="4929" spans="2:9">
      <c r="B4929" s="32" t="str">
        <f t="shared" si="153"/>
        <v>N/A</v>
      </c>
      <c r="C4929" s="32" t="str">
        <f>IF(AND(Businesses!D4930="",Businesses!E4930&lt;&gt;""),0,IF(Businesses!D4930="","N/A",IF(ISNUMBER(Businesses!D4930),Businesses!D4930,0)))</f>
        <v>N/A</v>
      </c>
      <c r="D4929" s="32" t="str">
        <f>IF(Businesses!E4930="","N/A",Businesses!E4930)</f>
        <v>N/A</v>
      </c>
      <c r="E4929" s="32" t="str">
        <f>IF(Businesses!F4930="","N/A",Businesses!F4930)</f>
        <v>N/A</v>
      </c>
      <c r="F4929" s="32" t="str">
        <f t="shared" si="152"/>
        <v>N/A</v>
      </c>
      <c r="G4929" s="32" t="str">
        <f>IF(Businesses!G4930="","N/A",Businesses!G4930)</f>
        <v>N/A</v>
      </c>
      <c r="H4929" s="32" t="str">
        <f>IF(Businesses!H4930="","N/A",Businesses!H4930)</f>
        <v>N/A</v>
      </c>
      <c r="I4929" s="32" t="str">
        <f>IF(AND(Businesses!B4930="",Businesses!C4930&lt;&gt;""),0,IF(Businesses!B4930="","N/A",IF(ISNUMBER(Businesses!B4930),Businesses!B4930,0)))</f>
        <v>N/A</v>
      </c>
    </row>
    <row r="4930" spans="2:9">
      <c r="B4930" s="32" t="str">
        <f t="shared" si="153"/>
        <v>N/A</v>
      </c>
      <c r="C4930" s="32" t="str">
        <f>IF(AND(Businesses!D4931="",Businesses!E4931&lt;&gt;""),0,IF(Businesses!D4931="","N/A",IF(ISNUMBER(Businesses!D4931),Businesses!D4931,0)))</f>
        <v>N/A</v>
      </c>
      <c r="D4930" s="32" t="str">
        <f>IF(Businesses!E4931="","N/A",Businesses!E4931)</f>
        <v>N/A</v>
      </c>
      <c r="E4930" s="32" t="str">
        <f>IF(Businesses!F4931="","N/A",Businesses!F4931)</f>
        <v>N/A</v>
      </c>
      <c r="F4930" s="32" t="str">
        <f t="shared" ref="F4930:F4993" si="154">IF(B4930="N/A","N/A",UPPER(TRIM(ProbuildName)))</f>
        <v>N/A</v>
      </c>
      <c r="G4930" s="32" t="str">
        <f>IF(Businesses!G4931="","N/A",Businesses!G4931)</f>
        <v>N/A</v>
      </c>
      <c r="H4930" s="32" t="str">
        <f>IF(Businesses!H4931="","N/A",Businesses!H4931)</f>
        <v>N/A</v>
      </c>
      <c r="I4930" s="32" t="str">
        <f>IF(AND(Businesses!B4931="",Businesses!C4931&lt;&gt;""),0,IF(Businesses!B4931="","N/A",IF(ISNUMBER(Businesses!B4931),Businesses!B4931,0)))</f>
        <v>N/A</v>
      </c>
    </row>
    <row r="4931" spans="2:9">
      <c r="B4931" s="32" t="str">
        <f t="shared" ref="B4931:B4994" si="155">IF(I4931="N/A","N/A","")</f>
        <v>N/A</v>
      </c>
      <c r="C4931" s="32" t="str">
        <f>IF(AND(Businesses!D4932="",Businesses!E4932&lt;&gt;""),0,IF(Businesses!D4932="","N/A",IF(ISNUMBER(Businesses!D4932),Businesses!D4932,0)))</f>
        <v>N/A</v>
      </c>
      <c r="D4931" s="32" t="str">
        <f>IF(Businesses!E4932="","N/A",Businesses!E4932)</f>
        <v>N/A</v>
      </c>
      <c r="E4931" s="32" t="str">
        <f>IF(Businesses!F4932="","N/A",Businesses!F4932)</f>
        <v>N/A</v>
      </c>
      <c r="F4931" s="32" t="str">
        <f t="shared" si="154"/>
        <v>N/A</v>
      </c>
      <c r="G4931" s="32" t="str">
        <f>IF(Businesses!G4932="","N/A",Businesses!G4932)</f>
        <v>N/A</v>
      </c>
      <c r="H4931" s="32" t="str">
        <f>IF(Businesses!H4932="","N/A",Businesses!H4932)</f>
        <v>N/A</v>
      </c>
      <c r="I4931" s="32" t="str">
        <f>IF(AND(Businesses!B4932="",Businesses!C4932&lt;&gt;""),0,IF(Businesses!B4932="","N/A",IF(ISNUMBER(Businesses!B4932),Businesses!B4932,0)))</f>
        <v>N/A</v>
      </c>
    </row>
    <row r="4932" spans="2:9">
      <c r="B4932" s="32" t="str">
        <f t="shared" si="155"/>
        <v>N/A</v>
      </c>
      <c r="C4932" s="32" t="str">
        <f>IF(AND(Businesses!D4933="",Businesses!E4933&lt;&gt;""),0,IF(Businesses!D4933="","N/A",IF(ISNUMBER(Businesses!D4933),Businesses!D4933,0)))</f>
        <v>N/A</v>
      </c>
      <c r="D4932" s="32" t="str">
        <f>IF(Businesses!E4933="","N/A",Businesses!E4933)</f>
        <v>N/A</v>
      </c>
      <c r="E4932" s="32" t="str">
        <f>IF(Businesses!F4933="","N/A",Businesses!F4933)</f>
        <v>N/A</v>
      </c>
      <c r="F4932" s="32" t="str">
        <f t="shared" si="154"/>
        <v>N/A</v>
      </c>
      <c r="G4932" s="32" t="str">
        <f>IF(Businesses!G4933="","N/A",Businesses!G4933)</f>
        <v>N/A</v>
      </c>
      <c r="H4932" s="32" t="str">
        <f>IF(Businesses!H4933="","N/A",Businesses!H4933)</f>
        <v>N/A</v>
      </c>
      <c r="I4932" s="32" t="str">
        <f>IF(AND(Businesses!B4933="",Businesses!C4933&lt;&gt;""),0,IF(Businesses!B4933="","N/A",IF(ISNUMBER(Businesses!B4933),Businesses!B4933,0)))</f>
        <v>N/A</v>
      </c>
    </row>
    <row r="4933" spans="2:9">
      <c r="B4933" s="32" t="str">
        <f t="shared" si="155"/>
        <v>N/A</v>
      </c>
      <c r="C4933" s="32" t="str">
        <f>IF(AND(Businesses!D4934="",Businesses!E4934&lt;&gt;""),0,IF(Businesses!D4934="","N/A",IF(ISNUMBER(Businesses!D4934),Businesses!D4934,0)))</f>
        <v>N/A</v>
      </c>
      <c r="D4933" s="32" t="str">
        <f>IF(Businesses!E4934="","N/A",Businesses!E4934)</f>
        <v>N/A</v>
      </c>
      <c r="E4933" s="32" t="str">
        <f>IF(Businesses!F4934="","N/A",Businesses!F4934)</f>
        <v>N/A</v>
      </c>
      <c r="F4933" s="32" t="str">
        <f t="shared" si="154"/>
        <v>N/A</v>
      </c>
      <c r="G4933" s="32" t="str">
        <f>IF(Businesses!G4934="","N/A",Businesses!G4934)</f>
        <v>N/A</v>
      </c>
      <c r="H4933" s="32" t="str">
        <f>IF(Businesses!H4934="","N/A",Businesses!H4934)</f>
        <v>N/A</v>
      </c>
      <c r="I4933" s="32" t="str">
        <f>IF(AND(Businesses!B4934="",Businesses!C4934&lt;&gt;""),0,IF(Businesses!B4934="","N/A",IF(ISNUMBER(Businesses!B4934),Businesses!B4934,0)))</f>
        <v>N/A</v>
      </c>
    </row>
    <row r="4934" spans="2:9">
      <c r="B4934" s="32" t="str">
        <f t="shared" si="155"/>
        <v>N/A</v>
      </c>
      <c r="C4934" s="32" t="str">
        <f>IF(AND(Businesses!D4935="",Businesses!E4935&lt;&gt;""),0,IF(Businesses!D4935="","N/A",IF(ISNUMBER(Businesses!D4935),Businesses!D4935,0)))</f>
        <v>N/A</v>
      </c>
      <c r="D4934" s="32" t="str">
        <f>IF(Businesses!E4935="","N/A",Businesses!E4935)</f>
        <v>N/A</v>
      </c>
      <c r="E4934" s="32" t="str">
        <f>IF(Businesses!F4935="","N/A",Businesses!F4935)</f>
        <v>N/A</v>
      </c>
      <c r="F4934" s="32" t="str">
        <f t="shared" si="154"/>
        <v>N/A</v>
      </c>
      <c r="G4934" s="32" t="str">
        <f>IF(Businesses!G4935="","N/A",Businesses!G4935)</f>
        <v>N/A</v>
      </c>
      <c r="H4934" s="32" t="str">
        <f>IF(Businesses!H4935="","N/A",Businesses!H4935)</f>
        <v>N/A</v>
      </c>
      <c r="I4934" s="32" t="str">
        <f>IF(AND(Businesses!B4935="",Businesses!C4935&lt;&gt;""),0,IF(Businesses!B4935="","N/A",IF(ISNUMBER(Businesses!B4935),Businesses!B4935,0)))</f>
        <v>N/A</v>
      </c>
    </row>
    <row r="4935" spans="2:9">
      <c r="B4935" s="32" t="str">
        <f t="shared" si="155"/>
        <v>N/A</v>
      </c>
      <c r="C4935" s="32" t="str">
        <f>IF(AND(Businesses!D4936="",Businesses!E4936&lt;&gt;""),0,IF(Businesses!D4936="","N/A",IF(ISNUMBER(Businesses!D4936),Businesses!D4936,0)))</f>
        <v>N/A</v>
      </c>
      <c r="D4935" s="32" t="str">
        <f>IF(Businesses!E4936="","N/A",Businesses!E4936)</f>
        <v>N/A</v>
      </c>
      <c r="E4935" s="32" t="str">
        <f>IF(Businesses!F4936="","N/A",Businesses!F4936)</f>
        <v>N/A</v>
      </c>
      <c r="F4935" s="32" t="str">
        <f t="shared" si="154"/>
        <v>N/A</v>
      </c>
      <c r="G4935" s="32" t="str">
        <f>IF(Businesses!G4936="","N/A",Businesses!G4936)</f>
        <v>N/A</v>
      </c>
      <c r="H4935" s="32" t="str">
        <f>IF(Businesses!H4936="","N/A",Businesses!H4936)</f>
        <v>N/A</v>
      </c>
      <c r="I4935" s="32" t="str">
        <f>IF(AND(Businesses!B4936="",Businesses!C4936&lt;&gt;""),0,IF(Businesses!B4936="","N/A",IF(ISNUMBER(Businesses!B4936),Businesses!B4936,0)))</f>
        <v>N/A</v>
      </c>
    </row>
    <row r="4936" spans="2:9">
      <c r="B4936" s="32" t="str">
        <f t="shared" si="155"/>
        <v>N/A</v>
      </c>
      <c r="C4936" s="32" t="str">
        <f>IF(AND(Businesses!D4937="",Businesses!E4937&lt;&gt;""),0,IF(Businesses!D4937="","N/A",IF(ISNUMBER(Businesses!D4937),Businesses!D4937,0)))</f>
        <v>N/A</v>
      </c>
      <c r="D4936" s="32" t="str">
        <f>IF(Businesses!E4937="","N/A",Businesses!E4937)</f>
        <v>N/A</v>
      </c>
      <c r="E4936" s="32" t="str">
        <f>IF(Businesses!F4937="","N/A",Businesses!F4937)</f>
        <v>N/A</v>
      </c>
      <c r="F4936" s="32" t="str">
        <f t="shared" si="154"/>
        <v>N/A</v>
      </c>
      <c r="G4936" s="32" t="str">
        <f>IF(Businesses!G4937="","N/A",Businesses!G4937)</f>
        <v>N/A</v>
      </c>
      <c r="H4936" s="32" t="str">
        <f>IF(Businesses!H4937="","N/A",Businesses!H4937)</f>
        <v>N/A</v>
      </c>
      <c r="I4936" s="32" t="str">
        <f>IF(AND(Businesses!B4937="",Businesses!C4937&lt;&gt;""),0,IF(Businesses!B4937="","N/A",IF(ISNUMBER(Businesses!B4937),Businesses!B4937,0)))</f>
        <v>N/A</v>
      </c>
    </row>
    <row r="4937" spans="2:9">
      <c r="B4937" s="32" t="str">
        <f t="shared" si="155"/>
        <v>N/A</v>
      </c>
      <c r="C4937" s="32" t="str">
        <f>IF(AND(Businesses!D4938="",Businesses!E4938&lt;&gt;""),0,IF(Businesses!D4938="","N/A",IF(ISNUMBER(Businesses!D4938),Businesses!D4938,0)))</f>
        <v>N/A</v>
      </c>
      <c r="D4937" s="32" t="str">
        <f>IF(Businesses!E4938="","N/A",Businesses!E4938)</f>
        <v>N/A</v>
      </c>
      <c r="E4937" s="32" t="str">
        <f>IF(Businesses!F4938="","N/A",Businesses!F4938)</f>
        <v>N/A</v>
      </c>
      <c r="F4937" s="32" t="str">
        <f t="shared" si="154"/>
        <v>N/A</v>
      </c>
      <c r="G4937" s="32" t="str">
        <f>IF(Businesses!G4938="","N/A",Businesses!G4938)</f>
        <v>N/A</v>
      </c>
      <c r="H4937" s="32" t="str">
        <f>IF(Businesses!H4938="","N/A",Businesses!H4938)</f>
        <v>N/A</v>
      </c>
      <c r="I4937" s="32" t="str">
        <f>IF(AND(Businesses!B4938="",Businesses!C4938&lt;&gt;""),0,IF(Businesses!B4938="","N/A",IF(ISNUMBER(Businesses!B4938),Businesses!B4938,0)))</f>
        <v>N/A</v>
      </c>
    </row>
    <row r="4938" spans="2:9">
      <c r="B4938" s="32" t="str">
        <f t="shared" si="155"/>
        <v>N/A</v>
      </c>
      <c r="C4938" s="32" t="str">
        <f>IF(AND(Businesses!D4939="",Businesses!E4939&lt;&gt;""),0,IF(Businesses!D4939="","N/A",IF(ISNUMBER(Businesses!D4939),Businesses!D4939,0)))</f>
        <v>N/A</v>
      </c>
      <c r="D4938" s="32" t="str">
        <f>IF(Businesses!E4939="","N/A",Businesses!E4939)</f>
        <v>N/A</v>
      </c>
      <c r="E4938" s="32" t="str">
        <f>IF(Businesses!F4939="","N/A",Businesses!F4939)</f>
        <v>N/A</v>
      </c>
      <c r="F4938" s="32" t="str">
        <f t="shared" si="154"/>
        <v>N/A</v>
      </c>
      <c r="G4938" s="32" t="str">
        <f>IF(Businesses!G4939="","N/A",Businesses!G4939)</f>
        <v>N/A</v>
      </c>
      <c r="H4938" s="32" t="str">
        <f>IF(Businesses!H4939="","N/A",Businesses!H4939)</f>
        <v>N/A</v>
      </c>
      <c r="I4938" s="32" t="str">
        <f>IF(AND(Businesses!B4939="",Businesses!C4939&lt;&gt;""),0,IF(Businesses!B4939="","N/A",IF(ISNUMBER(Businesses!B4939),Businesses!B4939,0)))</f>
        <v>N/A</v>
      </c>
    </row>
    <row r="4939" spans="2:9">
      <c r="B4939" s="32" t="str">
        <f t="shared" si="155"/>
        <v>N/A</v>
      </c>
      <c r="C4939" s="32" t="str">
        <f>IF(AND(Businesses!D4940="",Businesses!E4940&lt;&gt;""),0,IF(Businesses!D4940="","N/A",IF(ISNUMBER(Businesses!D4940),Businesses!D4940,0)))</f>
        <v>N/A</v>
      </c>
      <c r="D4939" s="32" t="str">
        <f>IF(Businesses!E4940="","N/A",Businesses!E4940)</f>
        <v>N/A</v>
      </c>
      <c r="E4939" s="32" t="str">
        <f>IF(Businesses!F4940="","N/A",Businesses!F4940)</f>
        <v>N/A</v>
      </c>
      <c r="F4939" s="32" t="str">
        <f t="shared" si="154"/>
        <v>N/A</v>
      </c>
      <c r="G4939" s="32" t="str">
        <f>IF(Businesses!G4940="","N/A",Businesses!G4940)</f>
        <v>N/A</v>
      </c>
      <c r="H4939" s="32" t="str">
        <f>IF(Businesses!H4940="","N/A",Businesses!H4940)</f>
        <v>N/A</v>
      </c>
      <c r="I4939" s="32" t="str">
        <f>IF(AND(Businesses!B4940="",Businesses!C4940&lt;&gt;""),0,IF(Businesses!B4940="","N/A",IF(ISNUMBER(Businesses!B4940),Businesses!B4940,0)))</f>
        <v>N/A</v>
      </c>
    </row>
    <row r="4940" spans="2:9">
      <c r="B4940" s="32" t="str">
        <f t="shared" si="155"/>
        <v>N/A</v>
      </c>
      <c r="C4940" s="32" t="str">
        <f>IF(AND(Businesses!D4941="",Businesses!E4941&lt;&gt;""),0,IF(Businesses!D4941="","N/A",IF(ISNUMBER(Businesses!D4941),Businesses!D4941,0)))</f>
        <v>N/A</v>
      </c>
      <c r="D4940" s="32" t="str">
        <f>IF(Businesses!E4941="","N/A",Businesses!E4941)</f>
        <v>N/A</v>
      </c>
      <c r="E4940" s="32" t="str">
        <f>IF(Businesses!F4941="","N/A",Businesses!F4941)</f>
        <v>N/A</v>
      </c>
      <c r="F4940" s="32" t="str">
        <f t="shared" si="154"/>
        <v>N/A</v>
      </c>
      <c r="G4940" s="32" t="str">
        <f>IF(Businesses!G4941="","N/A",Businesses!G4941)</f>
        <v>N/A</v>
      </c>
      <c r="H4940" s="32" t="str">
        <f>IF(Businesses!H4941="","N/A",Businesses!H4941)</f>
        <v>N/A</v>
      </c>
      <c r="I4940" s="32" t="str">
        <f>IF(AND(Businesses!B4941="",Businesses!C4941&lt;&gt;""),0,IF(Businesses!B4941="","N/A",IF(ISNUMBER(Businesses!B4941),Businesses!B4941,0)))</f>
        <v>N/A</v>
      </c>
    </row>
    <row r="4941" spans="2:9">
      <c r="B4941" s="32" t="str">
        <f t="shared" si="155"/>
        <v>N/A</v>
      </c>
      <c r="C4941" s="32" t="str">
        <f>IF(AND(Businesses!D4942="",Businesses!E4942&lt;&gt;""),0,IF(Businesses!D4942="","N/A",IF(ISNUMBER(Businesses!D4942),Businesses!D4942,0)))</f>
        <v>N/A</v>
      </c>
      <c r="D4941" s="32" t="str">
        <f>IF(Businesses!E4942="","N/A",Businesses!E4942)</f>
        <v>N/A</v>
      </c>
      <c r="E4941" s="32" t="str">
        <f>IF(Businesses!F4942="","N/A",Businesses!F4942)</f>
        <v>N/A</v>
      </c>
      <c r="F4941" s="32" t="str">
        <f t="shared" si="154"/>
        <v>N/A</v>
      </c>
      <c r="G4941" s="32" t="str">
        <f>IF(Businesses!G4942="","N/A",Businesses!G4942)</f>
        <v>N/A</v>
      </c>
      <c r="H4941" s="32" t="str">
        <f>IF(Businesses!H4942="","N/A",Businesses!H4942)</f>
        <v>N/A</v>
      </c>
      <c r="I4941" s="32" t="str">
        <f>IF(AND(Businesses!B4942="",Businesses!C4942&lt;&gt;""),0,IF(Businesses!B4942="","N/A",IF(ISNUMBER(Businesses!B4942),Businesses!B4942,0)))</f>
        <v>N/A</v>
      </c>
    </row>
    <row r="4942" spans="2:9">
      <c r="B4942" s="32" t="str">
        <f t="shared" si="155"/>
        <v>N/A</v>
      </c>
      <c r="C4942" s="32" t="str">
        <f>IF(AND(Businesses!D4943="",Businesses!E4943&lt;&gt;""),0,IF(Businesses!D4943="","N/A",IF(ISNUMBER(Businesses!D4943),Businesses!D4943,0)))</f>
        <v>N/A</v>
      </c>
      <c r="D4942" s="32" t="str">
        <f>IF(Businesses!E4943="","N/A",Businesses!E4943)</f>
        <v>N/A</v>
      </c>
      <c r="E4942" s="32" t="str">
        <f>IF(Businesses!F4943="","N/A",Businesses!F4943)</f>
        <v>N/A</v>
      </c>
      <c r="F4942" s="32" t="str">
        <f t="shared" si="154"/>
        <v>N/A</v>
      </c>
      <c r="G4942" s="32" t="str">
        <f>IF(Businesses!G4943="","N/A",Businesses!G4943)</f>
        <v>N/A</v>
      </c>
      <c r="H4942" s="32" t="str">
        <f>IF(Businesses!H4943="","N/A",Businesses!H4943)</f>
        <v>N/A</v>
      </c>
      <c r="I4942" s="32" t="str">
        <f>IF(AND(Businesses!B4943="",Businesses!C4943&lt;&gt;""),0,IF(Businesses!B4943="","N/A",IF(ISNUMBER(Businesses!B4943),Businesses!B4943,0)))</f>
        <v>N/A</v>
      </c>
    </row>
    <row r="4943" spans="2:9">
      <c r="B4943" s="32" t="str">
        <f t="shared" si="155"/>
        <v>N/A</v>
      </c>
      <c r="C4943" s="32" t="str">
        <f>IF(AND(Businesses!D4944="",Businesses!E4944&lt;&gt;""),0,IF(Businesses!D4944="","N/A",IF(ISNUMBER(Businesses!D4944),Businesses!D4944,0)))</f>
        <v>N/A</v>
      </c>
      <c r="D4943" s="32" t="str">
        <f>IF(Businesses!E4944="","N/A",Businesses!E4944)</f>
        <v>N/A</v>
      </c>
      <c r="E4943" s="32" t="str">
        <f>IF(Businesses!F4944="","N/A",Businesses!F4944)</f>
        <v>N/A</v>
      </c>
      <c r="F4943" s="32" t="str">
        <f t="shared" si="154"/>
        <v>N/A</v>
      </c>
      <c r="G4943" s="32" t="str">
        <f>IF(Businesses!G4944="","N/A",Businesses!G4944)</f>
        <v>N/A</v>
      </c>
      <c r="H4943" s="32" t="str">
        <f>IF(Businesses!H4944="","N/A",Businesses!H4944)</f>
        <v>N/A</v>
      </c>
      <c r="I4943" s="32" t="str">
        <f>IF(AND(Businesses!B4944="",Businesses!C4944&lt;&gt;""),0,IF(Businesses!B4944="","N/A",IF(ISNUMBER(Businesses!B4944),Businesses!B4944,0)))</f>
        <v>N/A</v>
      </c>
    </row>
    <row r="4944" spans="2:9">
      <c r="B4944" s="32" t="str">
        <f t="shared" si="155"/>
        <v>N/A</v>
      </c>
      <c r="C4944" s="32" t="str">
        <f>IF(AND(Businesses!D4945="",Businesses!E4945&lt;&gt;""),0,IF(Businesses!D4945="","N/A",IF(ISNUMBER(Businesses!D4945),Businesses!D4945,0)))</f>
        <v>N/A</v>
      </c>
      <c r="D4944" s="32" t="str">
        <f>IF(Businesses!E4945="","N/A",Businesses!E4945)</f>
        <v>N/A</v>
      </c>
      <c r="E4944" s="32" t="str">
        <f>IF(Businesses!F4945="","N/A",Businesses!F4945)</f>
        <v>N/A</v>
      </c>
      <c r="F4944" s="32" t="str">
        <f t="shared" si="154"/>
        <v>N/A</v>
      </c>
      <c r="G4944" s="32" t="str">
        <f>IF(Businesses!G4945="","N/A",Businesses!G4945)</f>
        <v>N/A</v>
      </c>
      <c r="H4944" s="32" t="str">
        <f>IF(Businesses!H4945="","N/A",Businesses!H4945)</f>
        <v>N/A</v>
      </c>
      <c r="I4944" s="32" t="str">
        <f>IF(AND(Businesses!B4945="",Businesses!C4945&lt;&gt;""),0,IF(Businesses!B4945="","N/A",IF(ISNUMBER(Businesses!B4945),Businesses!B4945,0)))</f>
        <v>N/A</v>
      </c>
    </row>
    <row r="4945" spans="2:9">
      <c r="B4945" s="32" t="str">
        <f t="shared" si="155"/>
        <v>N/A</v>
      </c>
      <c r="C4945" s="32" t="str">
        <f>IF(AND(Businesses!D4946="",Businesses!E4946&lt;&gt;""),0,IF(Businesses!D4946="","N/A",IF(ISNUMBER(Businesses!D4946),Businesses!D4946,0)))</f>
        <v>N/A</v>
      </c>
      <c r="D4945" s="32" t="str">
        <f>IF(Businesses!E4946="","N/A",Businesses!E4946)</f>
        <v>N/A</v>
      </c>
      <c r="E4945" s="32" t="str">
        <f>IF(Businesses!F4946="","N/A",Businesses!F4946)</f>
        <v>N/A</v>
      </c>
      <c r="F4945" s="32" t="str">
        <f t="shared" si="154"/>
        <v>N/A</v>
      </c>
      <c r="G4945" s="32" t="str">
        <f>IF(Businesses!G4946="","N/A",Businesses!G4946)</f>
        <v>N/A</v>
      </c>
      <c r="H4945" s="32" t="str">
        <f>IF(Businesses!H4946="","N/A",Businesses!H4946)</f>
        <v>N/A</v>
      </c>
      <c r="I4945" s="32" t="str">
        <f>IF(AND(Businesses!B4946="",Businesses!C4946&lt;&gt;""),0,IF(Businesses!B4946="","N/A",IF(ISNUMBER(Businesses!B4946),Businesses!B4946,0)))</f>
        <v>N/A</v>
      </c>
    </row>
    <row r="4946" spans="2:9">
      <c r="B4946" s="32" t="str">
        <f t="shared" si="155"/>
        <v>N/A</v>
      </c>
      <c r="C4946" s="32" t="str">
        <f>IF(AND(Businesses!D4947="",Businesses!E4947&lt;&gt;""),0,IF(Businesses!D4947="","N/A",IF(ISNUMBER(Businesses!D4947),Businesses!D4947,0)))</f>
        <v>N/A</v>
      </c>
      <c r="D4946" s="32" t="str">
        <f>IF(Businesses!E4947="","N/A",Businesses!E4947)</f>
        <v>N/A</v>
      </c>
      <c r="E4946" s="32" t="str">
        <f>IF(Businesses!F4947="","N/A",Businesses!F4947)</f>
        <v>N/A</v>
      </c>
      <c r="F4946" s="32" t="str">
        <f t="shared" si="154"/>
        <v>N/A</v>
      </c>
      <c r="G4946" s="32" t="str">
        <f>IF(Businesses!G4947="","N/A",Businesses!G4947)</f>
        <v>N/A</v>
      </c>
      <c r="H4946" s="32" t="str">
        <f>IF(Businesses!H4947="","N/A",Businesses!H4947)</f>
        <v>N/A</v>
      </c>
      <c r="I4946" s="32" t="str">
        <f>IF(AND(Businesses!B4947="",Businesses!C4947&lt;&gt;""),0,IF(Businesses!B4947="","N/A",IF(ISNUMBER(Businesses!B4947),Businesses!B4947,0)))</f>
        <v>N/A</v>
      </c>
    </row>
    <row r="4947" spans="2:9">
      <c r="B4947" s="32" t="str">
        <f t="shared" si="155"/>
        <v>N/A</v>
      </c>
      <c r="C4947" s="32" t="str">
        <f>IF(AND(Businesses!D4948="",Businesses!E4948&lt;&gt;""),0,IF(Businesses!D4948="","N/A",IF(ISNUMBER(Businesses!D4948),Businesses!D4948,0)))</f>
        <v>N/A</v>
      </c>
      <c r="D4947" s="32" t="str">
        <f>IF(Businesses!E4948="","N/A",Businesses!E4948)</f>
        <v>N/A</v>
      </c>
      <c r="E4947" s="32" t="str">
        <f>IF(Businesses!F4948="","N/A",Businesses!F4948)</f>
        <v>N/A</v>
      </c>
      <c r="F4947" s="32" t="str">
        <f t="shared" si="154"/>
        <v>N/A</v>
      </c>
      <c r="G4947" s="32" t="str">
        <f>IF(Businesses!G4948="","N/A",Businesses!G4948)</f>
        <v>N/A</v>
      </c>
      <c r="H4947" s="32" t="str">
        <f>IF(Businesses!H4948="","N/A",Businesses!H4948)</f>
        <v>N/A</v>
      </c>
      <c r="I4947" s="32" t="str">
        <f>IF(AND(Businesses!B4948="",Businesses!C4948&lt;&gt;""),0,IF(Businesses!B4948="","N/A",IF(ISNUMBER(Businesses!B4948),Businesses!B4948,0)))</f>
        <v>N/A</v>
      </c>
    </row>
    <row r="4948" spans="2:9">
      <c r="B4948" s="32" t="str">
        <f t="shared" si="155"/>
        <v>N/A</v>
      </c>
      <c r="C4948" s="32" t="str">
        <f>IF(AND(Businesses!D4949="",Businesses!E4949&lt;&gt;""),0,IF(Businesses!D4949="","N/A",IF(ISNUMBER(Businesses!D4949),Businesses!D4949,0)))</f>
        <v>N/A</v>
      </c>
      <c r="D4948" s="32" t="str">
        <f>IF(Businesses!E4949="","N/A",Businesses!E4949)</f>
        <v>N/A</v>
      </c>
      <c r="E4948" s="32" t="str">
        <f>IF(Businesses!F4949="","N/A",Businesses!F4949)</f>
        <v>N/A</v>
      </c>
      <c r="F4948" s="32" t="str">
        <f t="shared" si="154"/>
        <v>N/A</v>
      </c>
      <c r="G4948" s="32" t="str">
        <f>IF(Businesses!G4949="","N/A",Businesses!G4949)</f>
        <v>N/A</v>
      </c>
      <c r="H4948" s="32" t="str">
        <f>IF(Businesses!H4949="","N/A",Businesses!H4949)</f>
        <v>N/A</v>
      </c>
      <c r="I4948" s="32" t="str">
        <f>IF(AND(Businesses!B4949="",Businesses!C4949&lt;&gt;""),0,IF(Businesses!B4949="","N/A",IF(ISNUMBER(Businesses!B4949),Businesses!B4949,0)))</f>
        <v>N/A</v>
      </c>
    </row>
    <row r="4949" spans="2:9">
      <c r="B4949" s="32" t="str">
        <f t="shared" si="155"/>
        <v>N/A</v>
      </c>
      <c r="C4949" s="32" t="str">
        <f>IF(AND(Businesses!D4950="",Businesses!E4950&lt;&gt;""),0,IF(Businesses!D4950="","N/A",IF(ISNUMBER(Businesses!D4950),Businesses!D4950,0)))</f>
        <v>N/A</v>
      </c>
      <c r="D4949" s="32" t="str">
        <f>IF(Businesses!E4950="","N/A",Businesses!E4950)</f>
        <v>N/A</v>
      </c>
      <c r="E4949" s="32" t="str">
        <f>IF(Businesses!F4950="","N/A",Businesses!F4950)</f>
        <v>N/A</v>
      </c>
      <c r="F4949" s="32" t="str">
        <f t="shared" si="154"/>
        <v>N/A</v>
      </c>
      <c r="G4949" s="32" t="str">
        <f>IF(Businesses!G4950="","N/A",Businesses!G4950)</f>
        <v>N/A</v>
      </c>
      <c r="H4949" s="32" t="str">
        <f>IF(Businesses!H4950="","N/A",Businesses!H4950)</f>
        <v>N/A</v>
      </c>
      <c r="I4949" s="32" t="str">
        <f>IF(AND(Businesses!B4950="",Businesses!C4950&lt;&gt;""),0,IF(Businesses!B4950="","N/A",IF(ISNUMBER(Businesses!B4950),Businesses!B4950,0)))</f>
        <v>N/A</v>
      </c>
    </row>
    <row r="4950" spans="2:9">
      <c r="B4950" s="32" t="str">
        <f t="shared" si="155"/>
        <v>N/A</v>
      </c>
      <c r="C4950" s="32" t="str">
        <f>IF(AND(Businesses!D4951="",Businesses!E4951&lt;&gt;""),0,IF(Businesses!D4951="","N/A",IF(ISNUMBER(Businesses!D4951),Businesses!D4951,0)))</f>
        <v>N/A</v>
      </c>
      <c r="D4950" s="32" t="str">
        <f>IF(Businesses!E4951="","N/A",Businesses!E4951)</f>
        <v>N/A</v>
      </c>
      <c r="E4950" s="32" t="str">
        <f>IF(Businesses!F4951="","N/A",Businesses!F4951)</f>
        <v>N/A</v>
      </c>
      <c r="F4950" s="32" t="str">
        <f t="shared" si="154"/>
        <v>N/A</v>
      </c>
      <c r="G4950" s="32" t="str">
        <f>IF(Businesses!G4951="","N/A",Businesses!G4951)</f>
        <v>N/A</v>
      </c>
      <c r="H4950" s="32" t="str">
        <f>IF(Businesses!H4951="","N/A",Businesses!H4951)</f>
        <v>N/A</v>
      </c>
      <c r="I4950" s="32" t="str">
        <f>IF(AND(Businesses!B4951="",Businesses!C4951&lt;&gt;""),0,IF(Businesses!B4951="","N/A",IF(ISNUMBER(Businesses!B4951),Businesses!B4951,0)))</f>
        <v>N/A</v>
      </c>
    </row>
    <row r="4951" spans="2:9">
      <c r="B4951" s="32" t="str">
        <f t="shared" si="155"/>
        <v>N/A</v>
      </c>
      <c r="C4951" s="32" t="str">
        <f>IF(AND(Businesses!D4952="",Businesses!E4952&lt;&gt;""),0,IF(Businesses!D4952="","N/A",IF(ISNUMBER(Businesses!D4952),Businesses!D4952,0)))</f>
        <v>N/A</v>
      </c>
      <c r="D4951" s="32" t="str">
        <f>IF(Businesses!E4952="","N/A",Businesses!E4952)</f>
        <v>N/A</v>
      </c>
      <c r="E4951" s="32" t="str">
        <f>IF(Businesses!F4952="","N/A",Businesses!F4952)</f>
        <v>N/A</v>
      </c>
      <c r="F4951" s="32" t="str">
        <f t="shared" si="154"/>
        <v>N/A</v>
      </c>
      <c r="G4951" s="32" t="str">
        <f>IF(Businesses!G4952="","N/A",Businesses!G4952)</f>
        <v>N/A</v>
      </c>
      <c r="H4951" s="32" t="str">
        <f>IF(Businesses!H4952="","N/A",Businesses!H4952)</f>
        <v>N/A</v>
      </c>
      <c r="I4951" s="32" t="str">
        <f>IF(AND(Businesses!B4952="",Businesses!C4952&lt;&gt;""),0,IF(Businesses!B4952="","N/A",IF(ISNUMBER(Businesses!B4952),Businesses!B4952,0)))</f>
        <v>N/A</v>
      </c>
    </row>
    <row r="4952" spans="2:9">
      <c r="B4952" s="32" t="str">
        <f t="shared" si="155"/>
        <v>N/A</v>
      </c>
      <c r="C4952" s="32" t="str">
        <f>IF(AND(Businesses!D4953="",Businesses!E4953&lt;&gt;""),0,IF(Businesses!D4953="","N/A",IF(ISNUMBER(Businesses!D4953),Businesses!D4953,0)))</f>
        <v>N/A</v>
      </c>
      <c r="D4952" s="32" t="str">
        <f>IF(Businesses!E4953="","N/A",Businesses!E4953)</f>
        <v>N/A</v>
      </c>
      <c r="E4952" s="32" t="str">
        <f>IF(Businesses!F4953="","N/A",Businesses!F4953)</f>
        <v>N/A</v>
      </c>
      <c r="F4952" s="32" t="str">
        <f t="shared" si="154"/>
        <v>N/A</v>
      </c>
      <c r="G4952" s="32" t="str">
        <f>IF(Businesses!G4953="","N/A",Businesses!G4953)</f>
        <v>N/A</v>
      </c>
      <c r="H4952" s="32" t="str">
        <f>IF(Businesses!H4953="","N/A",Businesses!H4953)</f>
        <v>N/A</v>
      </c>
      <c r="I4952" s="32" t="str">
        <f>IF(AND(Businesses!B4953="",Businesses!C4953&lt;&gt;""),0,IF(Businesses!B4953="","N/A",IF(ISNUMBER(Businesses!B4953),Businesses!B4953,0)))</f>
        <v>N/A</v>
      </c>
    </row>
    <row r="4953" spans="2:9">
      <c r="B4953" s="32" t="str">
        <f t="shared" si="155"/>
        <v>N/A</v>
      </c>
      <c r="C4953" s="32" t="str">
        <f>IF(AND(Businesses!D4954="",Businesses!E4954&lt;&gt;""),0,IF(Businesses!D4954="","N/A",IF(ISNUMBER(Businesses!D4954),Businesses!D4954,0)))</f>
        <v>N/A</v>
      </c>
      <c r="D4953" s="32" t="str">
        <f>IF(Businesses!E4954="","N/A",Businesses!E4954)</f>
        <v>N/A</v>
      </c>
      <c r="E4953" s="32" t="str">
        <f>IF(Businesses!F4954="","N/A",Businesses!F4954)</f>
        <v>N/A</v>
      </c>
      <c r="F4953" s="32" t="str">
        <f t="shared" si="154"/>
        <v>N/A</v>
      </c>
      <c r="G4953" s="32" t="str">
        <f>IF(Businesses!G4954="","N/A",Businesses!G4954)</f>
        <v>N/A</v>
      </c>
      <c r="H4953" s="32" t="str">
        <f>IF(Businesses!H4954="","N/A",Businesses!H4954)</f>
        <v>N/A</v>
      </c>
      <c r="I4953" s="32" t="str">
        <f>IF(AND(Businesses!B4954="",Businesses!C4954&lt;&gt;""),0,IF(Businesses!B4954="","N/A",IF(ISNUMBER(Businesses!B4954),Businesses!B4954,0)))</f>
        <v>N/A</v>
      </c>
    </row>
    <row r="4954" spans="2:9">
      <c r="B4954" s="32" t="str">
        <f t="shared" si="155"/>
        <v>N/A</v>
      </c>
      <c r="C4954" s="32" t="str">
        <f>IF(AND(Businesses!D4955="",Businesses!E4955&lt;&gt;""),0,IF(Businesses!D4955="","N/A",IF(ISNUMBER(Businesses!D4955),Businesses!D4955,0)))</f>
        <v>N/A</v>
      </c>
      <c r="D4954" s="32" t="str">
        <f>IF(Businesses!E4955="","N/A",Businesses!E4955)</f>
        <v>N/A</v>
      </c>
      <c r="E4954" s="32" t="str">
        <f>IF(Businesses!F4955="","N/A",Businesses!F4955)</f>
        <v>N/A</v>
      </c>
      <c r="F4954" s="32" t="str">
        <f t="shared" si="154"/>
        <v>N/A</v>
      </c>
      <c r="G4954" s="32" t="str">
        <f>IF(Businesses!G4955="","N/A",Businesses!G4955)</f>
        <v>N/A</v>
      </c>
      <c r="H4954" s="32" t="str">
        <f>IF(Businesses!H4955="","N/A",Businesses!H4955)</f>
        <v>N/A</v>
      </c>
      <c r="I4954" s="32" t="str">
        <f>IF(AND(Businesses!B4955="",Businesses!C4955&lt;&gt;""),0,IF(Businesses!B4955="","N/A",IF(ISNUMBER(Businesses!B4955),Businesses!B4955,0)))</f>
        <v>N/A</v>
      </c>
    </row>
    <row r="4955" spans="2:9">
      <c r="B4955" s="32" t="str">
        <f t="shared" si="155"/>
        <v>N/A</v>
      </c>
      <c r="C4955" s="32" t="str">
        <f>IF(AND(Businesses!D4956="",Businesses!E4956&lt;&gt;""),0,IF(Businesses!D4956="","N/A",IF(ISNUMBER(Businesses!D4956),Businesses!D4956,0)))</f>
        <v>N/A</v>
      </c>
      <c r="D4955" s="32" t="str">
        <f>IF(Businesses!E4956="","N/A",Businesses!E4956)</f>
        <v>N/A</v>
      </c>
      <c r="E4955" s="32" t="str">
        <f>IF(Businesses!F4956="","N/A",Businesses!F4956)</f>
        <v>N/A</v>
      </c>
      <c r="F4955" s="32" t="str">
        <f t="shared" si="154"/>
        <v>N/A</v>
      </c>
      <c r="G4955" s="32" t="str">
        <f>IF(Businesses!G4956="","N/A",Businesses!G4956)</f>
        <v>N/A</v>
      </c>
      <c r="H4955" s="32" t="str">
        <f>IF(Businesses!H4956="","N/A",Businesses!H4956)</f>
        <v>N/A</v>
      </c>
      <c r="I4955" s="32" t="str">
        <f>IF(AND(Businesses!B4956="",Businesses!C4956&lt;&gt;""),0,IF(Businesses!B4956="","N/A",IF(ISNUMBER(Businesses!B4956),Businesses!B4956,0)))</f>
        <v>N/A</v>
      </c>
    </row>
    <row r="4956" spans="2:9">
      <c r="B4956" s="32" t="str">
        <f t="shared" si="155"/>
        <v>N/A</v>
      </c>
      <c r="C4956" s="32" t="str">
        <f>IF(AND(Businesses!D4957="",Businesses!E4957&lt;&gt;""),0,IF(Businesses!D4957="","N/A",IF(ISNUMBER(Businesses!D4957),Businesses!D4957,0)))</f>
        <v>N/A</v>
      </c>
      <c r="D4956" s="32" t="str">
        <f>IF(Businesses!E4957="","N/A",Businesses!E4957)</f>
        <v>N/A</v>
      </c>
      <c r="E4956" s="32" t="str">
        <f>IF(Businesses!F4957="","N/A",Businesses!F4957)</f>
        <v>N/A</v>
      </c>
      <c r="F4956" s="32" t="str">
        <f t="shared" si="154"/>
        <v>N/A</v>
      </c>
      <c r="G4956" s="32" t="str">
        <f>IF(Businesses!G4957="","N/A",Businesses!G4957)</f>
        <v>N/A</v>
      </c>
      <c r="H4956" s="32" t="str">
        <f>IF(Businesses!H4957="","N/A",Businesses!H4957)</f>
        <v>N/A</v>
      </c>
      <c r="I4956" s="32" t="str">
        <f>IF(AND(Businesses!B4957="",Businesses!C4957&lt;&gt;""),0,IF(Businesses!B4957="","N/A",IF(ISNUMBER(Businesses!B4957),Businesses!B4957,0)))</f>
        <v>N/A</v>
      </c>
    </row>
    <row r="4957" spans="2:9">
      <c r="B4957" s="32" t="str">
        <f t="shared" si="155"/>
        <v>N/A</v>
      </c>
      <c r="C4957" s="32" t="str">
        <f>IF(AND(Businesses!D4958="",Businesses!E4958&lt;&gt;""),0,IF(Businesses!D4958="","N/A",IF(ISNUMBER(Businesses!D4958),Businesses!D4958,0)))</f>
        <v>N/A</v>
      </c>
      <c r="D4957" s="32" t="str">
        <f>IF(Businesses!E4958="","N/A",Businesses!E4958)</f>
        <v>N/A</v>
      </c>
      <c r="E4957" s="32" t="str">
        <f>IF(Businesses!F4958="","N/A",Businesses!F4958)</f>
        <v>N/A</v>
      </c>
      <c r="F4957" s="32" t="str">
        <f t="shared" si="154"/>
        <v>N/A</v>
      </c>
      <c r="G4957" s="32" t="str">
        <f>IF(Businesses!G4958="","N/A",Businesses!G4958)</f>
        <v>N/A</v>
      </c>
      <c r="H4957" s="32" t="str">
        <f>IF(Businesses!H4958="","N/A",Businesses!H4958)</f>
        <v>N/A</v>
      </c>
      <c r="I4957" s="32" t="str">
        <f>IF(AND(Businesses!B4958="",Businesses!C4958&lt;&gt;""),0,IF(Businesses!B4958="","N/A",IF(ISNUMBER(Businesses!B4958),Businesses!B4958,0)))</f>
        <v>N/A</v>
      </c>
    </row>
    <row r="4958" spans="2:9">
      <c r="B4958" s="32" t="str">
        <f t="shared" si="155"/>
        <v>N/A</v>
      </c>
      <c r="C4958" s="32" t="str">
        <f>IF(AND(Businesses!D4959="",Businesses!E4959&lt;&gt;""),0,IF(Businesses!D4959="","N/A",IF(ISNUMBER(Businesses!D4959),Businesses!D4959,0)))</f>
        <v>N/A</v>
      </c>
      <c r="D4958" s="32" t="str">
        <f>IF(Businesses!E4959="","N/A",Businesses!E4959)</f>
        <v>N/A</v>
      </c>
      <c r="E4958" s="32" t="str">
        <f>IF(Businesses!F4959="","N/A",Businesses!F4959)</f>
        <v>N/A</v>
      </c>
      <c r="F4958" s="32" t="str">
        <f t="shared" si="154"/>
        <v>N/A</v>
      </c>
      <c r="G4958" s="32" t="str">
        <f>IF(Businesses!G4959="","N/A",Businesses!G4959)</f>
        <v>N/A</v>
      </c>
      <c r="H4958" s="32" t="str">
        <f>IF(Businesses!H4959="","N/A",Businesses!H4959)</f>
        <v>N/A</v>
      </c>
      <c r="I4958" s="32" t="str">
        <f>IF(AND(Businesses!B4959="",Businesses!C4959&lt;&gt;""),0,IF(Businesses!B4959="","N/A",IF(ISNUMBER(Businesses!B4959),Businesses!B4959,0)))</f>
        <v>N/A</v>
      </c>
    </row>
    <row r="4959" spans="2:9">
      <c r="B4959" s="32" t="str">
        <f t="shared" si="155"/>
        <v>N/A</v>
      </c>
      <c r="C4959" s="32" t="str">
        <f>IF(AND(Businesses!D4960="",Businesses!E4960&lt;&gt;""),0,IF(Businesses!D4960="","N/A",IF(ISNUMBER(Businesses!D4960),Businesses!D4960,0)))</f>
        <v>N/A</v>
      </c>
      <c r="D4959" s="32" t="str">
        <f>IF(Businesses!E4960="","N/A",Businesses!E4960)</f>
        <v>N/A</v>
      </c>
      <c r="E4959" s="32" t="str">
        <f>IF(Businesses!F4960="","N/A",Businesses!F4960)</f>
        <v>N/A</v>
      </c>
      <c r="F4959" s="32" t="str">
        <f t="shared" si="154"/>
        <v>N/A</v>
      </c>
      <c r="G4959" s="32" t="str">
        <f>IF(Businesses!G4960="","N/A",Businesses!G4960)</f>
        <v>N/A</v>
      </c>
      <c r="H4959" s="32" t="str">
        <f>IF(Businesses!H4960="","N/A",Businesses!H4960)</f>
        <v>N/A</v>
      </c>
      <c r="I4959" s="32" t="str">
        <f>IF(AND(Businesses!B4960="",Businesses!C4960&lt;&gt;""),0,IF(Businesses!B4960="","N/A",IF(ISNUMBER(Businesses!B4960),Businesses!B4960,0)))</f>
        <v>N/A</v>
      </c>
    </row>
    <row r="4960" spans="2:9">
      <c r="B4960" s="32" t="str">
        <f t="shared" si="155"/>
        <v>N/A</v>
      </c>
      <c r="C4960" s="32" t="str">
        <f>IF(AND(Businesses!D4961="",Businesses!E4961&lt;&gt;""),0,IF(Businesses!D4961="","N/A",IF(ISNUMBER(Businesses!D4961),Businesses!D4961,0)))</f>
        <v>N/A</v>
      </c>
      <c r="D4960" s="32" t="str">
        <f>IF(Businesses!E4961="","N/A",Businesses!E4961)</f>
        <v>N/A</v>
      </c>
      <c r="E4960" s="32" t="str">
        <f>IF(Businesses!F4961="","N/A",Businesses!F4961)</f>
        <v>N/A</v>
      </c>
      <c r="F4960" s="32" t="str">
        <f t="shared" si="154"/>
        <v>N/A</v>
      </c>
      <c r="G4960" s="32" t="str">
        <f>IF(Businesses!G4961="","N/A",Businesses!G4961)</f>
        <v>N/A</v>
      </c>
      <c r="H4960" s="32" t="str">
        <f>IF(Businesses!H4961="","N/A",Businesses!H4961)</f>
        <v>N/A</v>
      </c>
      <c r="I4960" s="32" t="str">
        <f>IF(AND(Businesses!B4961="",Businesses!C4961&lt;&gt;""),0,IF(Businesses!B4961="","N/A",IF(ISNUMBER(Businesses!B4961),Businesses!B4961,0)))</f>
        <v>N/A</v>
      </c>
    </row>
    <row r="4961" spans="2:9">
      <c r="B4961" s="32" t="str">
        <f t="shared" si="155"/>
        <v>N/A</v>
      </c>
      <c r="C4961" s="32" t="str">
        <f>IF(AND(Businesses!D4962="",Businesses!E4962&lt;&gt;""),0,IF(Businesses!D4962="","N/A",IF(ISNUMBER(Businesses!D4962),Businesses!D4962,0)))</f>
        <v>N/A</v>
      </c>
      <c r="D4961" s="32" t="str">
        <f>IF(Businesses!E4962="","N/A",Businesses!E4962)</f>
        <v>N/A</v>
      </c>
      <c r="E4961" s="32" t="str">
        <f>IF(Businesses!F4962="","N/A",Businesses!F4962)</f>
        <v>N/A</v>
      </c>
      <c r="F4961" s="32" t="str">
        <f t="shared" si="154"/>
        <v>N/A</v>
      </c>
      <c r="G4961" s="32" t="str">
        <f>IF(Businesses!G4962="","N/A",Businesses!G4962)</f>
        <v>N/A</v>
      </c>
      <c r="H4961" s="32" t="str">
        <f>IF(Businesses!H4962="","N/A",Businesses!H4962)</f>
        <v>N/A</v>
      </c>
      <c r="I4961" s="32" t="str">
        <f>IF(AND(Businesses!B4962="",Businesses!C4962&lt;&gt;""),0,IF(Businesses!B4962="","N/A",IF(ISNUMBER(Businesses!B4962),Businesses!B4962,0)))</f>
        <v>N/A</v>
      </c>
    </row>
    <row r="4962" spans="2:9">
      <c r="B4962" s="32" t="str">
        <f t="shared" si="155"/>
        <v>N/A</v>
      </c>
      <c r="C4962" s="32" t="str">
        <f>IF(AND(Businesses!D4963="",Businesses!E4963&lt;&gt;""),0,IF(Businesses!D4963="","N/A",IF(ISNUMBER(Businesses!D4963),Businesses!D4963,0)))</f>
        <v>N/A</v>
      </c>
      <c r="D4962" s="32" t="str">
        <f>IF(Businesses!E4963="","N/A",Businesses!E4963)</f>
        <v>N/A</v>
      </c>
      <c r="E4962" s="32" t="str">
        <f>IF(Businesses!F4963="","N/A",Businesses!F4963)</f>
        <v>N/A</v>
      </c>
      <c r="F4962" s="32" t="str">
        <f t="shared" si="154"/>
        <v>N/A</v>
      </c>
      <c r="G4962" s="32" t="str">
        <f>IF(Businesses!G4963="","N/A",Businesses!G4963)</f>
        <v>N/A</v>
      </c>
      <c r="H4962" s="32" t="str">
        <f>IF(Businesses!H4963="","N/A",Businesses!H4963)</f>
        <v>N/A</v>
      </c>
      <c r="I4962" s="32" t="str">
        <f>IF(AND(Businesses!B4963="",Businesses!C4963&lt;&gt;""),0,IF(Businesses!B4963="","N/A",IF(ISNUMBER(Businesses!B4963),Businesses!B4963,0)))</f>
        <v>N/A</v>
      </c>
    </row>
    <row r="4963" spans="2:9">
      <c r="B4963" s="32" t="str">
        <f t="shared" si="155"/>
        <v>N/A</v>
      </c>
      <c r="C4963" s="32" t="str">
        <f>IF(AND(Businesses!D4964="",Businesses!E4964&lt;&gt;""),0,IF(Businesses!D4964="","N/A",IF(ISNUMBER(Businesses!D4964),Businesses!D4964,0)))</f>
        <v>N/A</v>
      </c>
      <c r="D4963" s="32" t="str">
        <f>IF(Businesses!E4964="","N/A",Businesses!E4964)</f>
        <v>N/A</v>
      </c>
      <c r="E4963" s="32" t="str">
        <f>IF(Businesses!F4964="","N/A",Businesses!F4964)</f>
        <v>N/A</v>
      </c>
      <c r="F4963" s="32" t="str">
        <f t="shared" si="154"/>
        <v>N/A</v>
      </c>
      <c r="G4963" s="32" t="str">
        <f>IF(Businesses!G4964="","N/A",Businesses!G4964)</f>
        <v>N/A</v>
      </c>
      <c r="H4963" s="32" t="str">
        <f>IF(Businesses!H4964="","N/A",Businesses!H4964)</f>
        <v>N/A</v>
      </c>
      <c r="I4963" s="32" t="str">
        <f>IF(AND(Businesses!B4964="",Businesses!C4964&lt;&gt;""),0,IF(Businesses!B4964="","N/A",IF(ISNUMBER(Businesses!B4964),Businesses!B4964,0)))</f>
        <v>N/A</v>
      </c>
    </row>
    <row r="4964" spans="2:9">
      <c r="B4964" s="32" t="str">
        <f t="shared" si="155"/>
        <v>N/A</v>
      </c>
      <c r="C4964" s="32" t="str">
        <f>IF(AND(Businesses!D4965="",Businesses!E4965&lt;&gt;""),0,IF(Businesses!D4965="","N/A",IF(ISNUMBER(Businesses!D4965),Businesses!D4965,0)))</f>
        <v>N/A</v>
      </c>
      <c r="D4964" s="32" t="str">
        <f>IF(Businesses!E4965="","N/A",Businesses!E4965)</f>
        <v>N/A</v>
      </c>
      <c r="E4964" s="32" t="str">
        <f>IF(Businesses!F4965="","N/A",Businesses!F4965)</f>
        <v>N/A</v>
      </c>
      <c r="F4964" s="32" t="str">
        <f t="shared" si="154"/>
        <v>N/A</v>
      </c>
      <c r="G4964" s="32" t="str">
        <f>IF(Businesses!G4965="","N/A",Businesses!G4965)</f>
        <v>N/A</v>
      </c>
      <c r="H4964" s="32" t="str">
        <f>IF(Businesses!H4965="","N/A",Businesses!H4965)</f>
        <v>N/A</v>
      </c>
      <c r="I4964" s="32" t="str">
        <f>IF(AND(Businesses!B4965="",Businesses!C4965&lt;&gt;""),0,IF(Businesses!B4965="","N/A",IF(ISNUMBER(Businesses!B4965),Businesses!B4965,0)))</f>
        <v>N/A</v>
      </c>
    </row>
    <row r="4965" spans="2:9">
      <c r="B4965" s="32" t="str">
        <f t="shared" si="155"/>
        <v>N/A</v>
      </c>
      <c r="C4965" s="32" t="str">
        <f>IF(AND(Businesses!D4966="",Businesses!E4966&lt;&gt;""),0,IF(Businesses!D4966="","N/A",IF(ISNUMBER(Businesses!D4966),Businesses!D4966,0)))</f>
        <v>N/A</v>
      </c>
      <c r="D4965" s="32" t="str">
        <f>IF(Businesses!E4966="","N/A",Businesses!E4966)</f>
        <v>N/A</v>
      </c>
      <c r="E4965" s="32" t="str">
        <f>IF(Businesses!F4966="","N/A",Businesses!F4966)</f>
        <v>N/A</v>
      </c>
      <c r="F4965" s="32" t="str">
        <f t="shared" si="154"/>
        <v>N/A</v>
      </c>
      <c r="G4965" s="32" t="str">
        <f>IF(Businesses!G4966="","N/A",Businesses!G4966)</f>
        <v>N/A</v>
      </c>
      <c r="H4965" s="32" t="str">
        <f>IF(Businesses!H4966="","N/A",Businesses!H4966)</f>
        <v>N/A</v>
      </c>
      <c r="I4965" s="32" t="str">
        <f>IF(AND(Businesses!B4966="",Businesses!C4966&lt;&gt;""),0,IF(Businesses!B4966="","N/A",IF(ISNUMBER(Businesses!B4966),Businesses!B4966,0)))</f>
        <v>N/A</v>
      </c>
    </row>
    <row r="4966" spans="2:9">
      <c r="B4966" s="32" t="str">
        <f t="shared" si="155"/>
        <v>N/A</v>
      </c>
      <c r="C4966" s="32" t="str">
        <f>IF(AND(Businesses!D4967="",Businesses!E4967&lt;&gt;""),0,IF(Businesses!D4967="","N/A",IF(ISNUMBER(Businesses!D4967),Businesses!D4967,0)))</f>
        <v>N/A</v>
      </c>
      <c r="D4966" s="32" t="str">
        <f>IF(Businesses!E4967="","N/A",Businesses!E4967)</f>
        <v>N/A</v>
      </c>
      <c r="E4966" s="32" t="str">
        <f>IF(Businesses!F4967="","N/A",Businesses!F4967)</f>
        <v>N/A</v>
      </c>
      <c r="F4966" s="32" t="str">
        <f t="shared" si="154"/>
        <v>N/A</v>
      </c>
      <c r="G4966" s="32" t="str">
        <f>IF(Businesses!G4967="","N/A",Businesses!G4967)</f>
        <v>N/A</v>
      </c>
      <c r="H4966" s="32" t="str">
        <f>IF(Businesses!H4967="","N/A",Businesses!H4967)</f>
        <v>N/A</v>
      </c>
      <c r="I4966" s="32" t="str">
        <f>IF(AND(Businesses!B4967="",Businesses!C4967&lt;&gt;""),0,IF(Businesses!B4967="","N/A",IF(ISNUMBER(Businesses!B4967),Businesses!B4967,0)))</f>
        <v>N/A</v>
      </c>
    </row>
    <row r="4967" spans="2:9">
      <c r="B4967" s="32" t="str">
        <f t="shared" si="155"/>
        <v>N/A</v>
      </c>
      <c r="C4967" s="32" t="str">
        <f>IF(AND(Businesses!D4968="",Businesses!E4968&lt;&gt;""),0,IF(Businesses!D4968="","N/A",IF(ISNUMBER(Businesses!D4968),Businesses!D4968,0)))</f>
        <v>N/A</v>
      </c>
      <c r="D4967" s="32" t="str">
        <f>IF(Businesses!E4968="","N/A",Businesses!E4968)</f>
        <v>N/A</v>
      </c>
      <c r="E4967" s="32" t="str">
        <f>IF(Businesses!F4968="","N/A",Businesses!F4968)</f>
        <v>N/A</v>
      </c>
      <c r="F4967" s="32" t="str">
        <f t="shared" si="154"/>
        <v>N/A</v>
      </c>
      <c r="G4967" s="32" t="str">
        <f>IF(Businesses!G4968="","N/A",Businesses!G4968)</f>
        <v>N/A</v>
      </c>
      <c r="H4967" s="32" t="str">
        <f>IF(Businesses!H4968="","N/A",Businesses!H4968)</f>
        <v>N/A</v>
      </c>
      <c r="I4967" s="32" t="str">
        <f>IF(AND(Businesses!B4968="",Businesses!C4968&lt;&gt;""),0,IF(Businesses!B4968="","N/A",IF(ISNUMBER(Businesses!B4968),Businesses!B4968,0)))</f>
        <v>N/A</v>
      </c>
    </row>
    <row r="4968" spans="2:9">
      <c r="B4968" s="32" t="str">
        <f t="shared" si="155"/>
        <v>N/A</v>
      </c>
      <c r="C4968" s="32" t="str">
        <f>IF(AND(Businesses!D4969="",Businesses!E4969&lt;&gt;""),0,IF(Businesses!D4969="","N/A",IF(ISNUMBER(Businesses!D4969),Businesses!D4969,0)))</f>
        <v>N/A</v>
      </c>
      <c r="D4968" s="32" t="str">
        <f>IF(Businesses!E4969="","N/A",Businesses!E4969)</f>
        <v>N/A</v>
      </c>
      <c r="E4968" s="32" t="str">
        <f>IF(Businesses!F4969="","N/A",Businesses!F4969)</f>
        <v>N/A</v>
      </c>
      <c r="F4968" s="32" t="str">
        <f t="shared" si="154"/>
        <v>N/A</v>
      </c>
      <c r="G4968" s="32" t="str">
        <f>IF(Businesses!G4969="","N/A",Businesses!G4969)</f>
        <v>N/A</v>
      </c>
      <c r="H4968" s="32" t="str">
        <f>IF(Businesses!H4969="","N/A",Businesses!H4969)</f>
        <v>N/A</v>
      </c>
      <c r="I4968" s="32" t="str">
        <f>IF(AND(Businesses!B4969="",Businesses!C4969&lt;&gt;""),0,IF(Businesses!B4969="","N/A",IF(ISNUMBER(Businesses!B4969),Businesses!B4969,0)))</f>
        <v>N/A</v>
      </c>
    </row>
    <row r="4969" spans="2:9">
      <c r="B4969" s="32" t="str">
        <f t="shared" si="155"/>
        <v>N/A</v>
      </c>
      <c r="C4969" s="32" t="str">
        <f>IF(AND(Businesses!D4970="",Businesses!E4970&lt;&gt;""),0,IF(Businesses!D4970="","N/A",IF(ISNUMBER(Businesses!D4970),Businesses!D4970,0)))</f>
        <v>N/A</v>
      </c>
      <c r="D4969" s="32" t="str">
        <f>IF(Businesses!E4970="","N/A",Businesses!E4970)</f>
        <v>N/A</v>
      </c>
      <c r="E4969" s="32" t="str">
        <f>IF(Businesses!F4970="","N/A",Businesses!F4970)</f>
        <v>N/A</v>
      </c>
      <c r="F4969" s="32" t="str">
        <f t="shared" si="154"/>
        <v>N/A</v>
      </c>
      <c r="G4969" s="32" t="str">
        <f>IF(Businesses!G4970="","N/A",Businesses!G4970)</f>
        <v>N/A</v>
      </c>
      <c r="H4969" s="32" t="str">
        <f>IF(Businesses!H4970="","N/A",Businesses!H4970)</f>
        <v>N/A</v>
      </c>
      <c r="I4969" s="32" t="str">
        <f>IF(AND(Businesses!B4970="",Businesses!C4970&lt;&gt;""),0,IF(Businesses!B4970="","N/A",IF(ISNUMBER(Businesses!B4970),Businesses!B4970,0)))</f>
        <v>N/A</v>
      </c>
    </row>
    <row r="4970" spans="2:9">
      <c r="B4970" s="32" t="str">
        <f t="shared" si="155"/>
        <v>N/A</v>
      </c>
      <c r="C4970" s="32" t="str">
        <f>IF(AND(Businesses!D4971="",Businesses!E4971&lt;&gt;""),0,IF(Businesses!D4971="","N/A",IF(ISNUMBER(Businesses!D4971),Businesses!D4971,0)))</f>
        <v>N/A</v>
      </c>
      <c r="D4970" s="32" t="str">
        <f>IF(Businesses!E4971="","N/A",Businesses!E4971)</f>
        <v>N/A</v>
      </c>
      <c r="E4970" s="32" t="str">
        <f>IF(Businesses!F4971="","N/A",Businesses!F4971)</f>
        <v>N/A</v>
      </c>
      <c r="F4970" s="32" t="str">
        <f t="shared" si="154"/>
        <v>N/A</v>
      </c>
      <c r="G4970" s="32" t="str">
        <f>IF(Businesses!G4971="","N/A",Businesses!G4971)</f>
        <v>N/A</v>
      </c>
      <c r="H4970" s="32" t="str">
        <f>IF(Businesses!H4971="","N/A",Businesses!H4971)</f>
        <v>N/A</v>
      </c>
      <c r="I4970" s="32" t="str">
        <f>IF(AND(Businesses!B4971="",Businesses!C4971&lt;&gt;""),0,IF(Businesses!B4971="","N/A",IF(ISNUMBER(Businesses!B4971),Businesses!B4971,0)))</f>
        <v>N/A</v>
      </c>
    </row>
    <row r="4971" spans="2:9">
      <c r="B4971" s="32" t="str">
        <f t="shared" si="155"/>
        <v>N/A</v>
      </c>
      <c r="C4971" s="32" t="str">
        <f>IF(AND(Businesses!D4972="",Businesses!E4972&lt;&gt;""),0,IF(Businesses!D4972="","N/A",IF(ISNUMBER(Businesses!D4972),Businesses!D4972,0)))</f>
        <v>N/A</v>
      </c>
      <c r="D4971" s="32" t="str">
        <f>IF(Businesses!E4972="","N/A",Businesses!E4972)</f>
        <v>N/A</v>
      </c>
      <c r="E4971" s="32" t="str">
        <f>IF(Businesses!F4972="","N/A",Businesses!F4972)</f>
        <v>N/A</v>
      </c>
      <c r="F4971" s="32" t="str">
        <f t="shared" si="154"/>
        <v>N/A</v>
      </c>
      <c r="G4971" s="32" t="str">
        <f>IF(Businesses!G4972="","N/A",Businesses!G4972)</f>
        <v>N/A</v>
      </c>
      <c r="H4971" s="32" t="str">
        <f>IF(Businesses!H4972="","N/A",Businesses!H4972)</f>
        <v>N/A</v>
      </c>
      <c r="I4971" s="32" t="str">
        <f>IF(AND(Businesses!B4972="",Businesses!C4972&lt;&gt;""),0,IF(Businesses!B4972="","N/A",IF(ISNUMBER(Businesses!B4972),Businesses!B4972,0)))</f>
        <v>N/A</v>
      </c>
    </row>
    <row r="4972" spans="2:9">
      <c r="B4972" s="32" t="str">
        <f t="shared" si="155"/>
        <v>N/A</v>
      </c>
      <c r="C4972" s="32" t="str">
        <f>IF(AND(Businesses!D4973="",Businesses!E4973&lt;&gt;""),0,IF(Businesses!D4973="","N/A",IF(ISNUMBER(Businesses!D4973),Businesses!D4973,0)))</f>
        <v>N/A</v>
      </c>
      <c r="D4972" s="32" t="str">
        <f>IF(Businesses!E4973="","N/A",Businesses!E4973)</f>
        <v>N/A</v>
      </c>
      <c r="E4972" s="32" t="str">
        <f>IF(Businesses!F4973="","N/A",Businesses!F4973)</f>
        <v>N/A</v>
      </c>
      <c r="F4972" s="32" t="str">
        <f t="shared" si="154"/>
        <v>N/A</v>
      </c>
      <c r="G4972" s="32" t="str">
        <f>IF(Businesses!G4973="","N/A",Businesses!G4973)</f>
        <v>N/A</v>
      </c>
      <c r="H4972" s="32" t="str">
        <f>IF(Businesses!H4973="","N/A",Businesses!H4973)</f>
        <v>N/A</v>
      </c>
      <c r="I4972" s="32" t="str">
        <f>IF(AND(Businesses!B4973="",Businesses!C4973&lt;&gt;""),0,IF(Businesses!B4973="","N/A",IF(ISNUMBER(Businesses!B4973),Businesses!B4973,0)))</f>
        <v>N/A</v>
      </c>
    </row>
    <row r="4973" spans="2:9">
      <c r="B4973" s="32" t="str">
        <f t="shared" si="155"/>
        <v>N/A</v>
      </c>
      <c r="C4973" s="32" t="str">
        <f>IF(AND(Businesses!D4974="",Businesses!E4974&lt;&gt;""),0,IF(Businesses!D4974="","N/A",IF(ISNUMBER(Businesses!D4974),Businesses!D4974,0)))</f>
        <v>N/A</v>
      </c>
      <c r="D4973" s="32" t="str">
        <f>IF(Businesses!E4974="","N/A",Businesses!E4974)</f>
        <v>N/A</v>
      </c>
      <c r="E4973" s="32" t="str">
        <f>IF(Businesses!F4974="","N/A",Businesses!F4974)</f>
        <v>N/A</v>
      </c>
      <c r="F4973" s="32" t="str">
        <f t="shared" si="154"/>
        <v>N/A</v>
      </c>
      <c r="G4973" s="32" t="str">
        <f>IF(Businesses!G4974="","N/A",Businesses!G4974)</f>
        <v>N/A</v>
      </c>
      <c r="H4973" s="32" t="str">
        <f>IF(Businesses!H4974="","N/A",Businesses!H4974)</f>
        <v>N/A</v>
      </c>
      <c r="I4973" s="32" t="str">
        <f>IF(AND(Businesses!B4974="",Businesses!C4974&lt;&gt;""),0,IF(Businesses!B4974="","N/A",IF(ISNUMBER(Businesses!B4974),Businesses!B4974,0)))</f>
        <v>N/A</v>
      </c>
    </row>
    <row r="4974" spans="2:9">
      <c r="B4974" s="32" t="str">
        <f t="shared" si="155"/>
        <v>N/A</v>
      </c>
      <c r="C4974" s="32" t="str">
        <f>IF(AND(Businesses!D4975="",Businesses!E4975&lt;&gt;""),0,IF(Businesses!D4975="","N/A",IF(ISNUMBER(Businesses!D4975),Businesses!D4975,0)))</f>
        <v>N/A</v>
      </c>
      <c r="D4974" s="32" t="str">
        <f>IF(Businesses!E4975="","N/A",Businesses!E4975)</f>
        <v>N/A</v>
      </c>
      <c r="E4974" s="32" t="str">
        <f>IF(Businesses!F4975="","N/A",Businesses!F4975)</f>
        <v>N/A</v>
      </c>
      <c r="F4974" s="32" t="str">
        <f t="shared" si="154"/>
        <v>N/A</v>
      </c>
      <c r="G4974" s="32" t="str">
        <f>IF(Businesses!G4975="","N/A",Businesses!G4975)</f>
        <v>N/A</v>
      </c>
      <c r="H4974" s="32" t="str">
        <f>IF(Businesses!H4975="","N/A",Businesses!H4975)</f>
        <v>N/A</v>
      </c>
      <c r="I4974" s="32" t="str">
        <f>IF(AND(Businesses!B4975="",Businesses!C4975&lt;&gt;""),0,IF(Businesses!B4975="","N/A",IF(ISNUMBER(Businesses!B4975),Businesses!B4975,0)))</f>
        <v>N/A</v>
      </c>
    </row>
    <row r="4975" spans="2:9">
      <c r="B4975" s="32" t="str">
        <f t="shared" si="155"/>
        <v>N/A</v>
      </c>
      <c r="C4975" s="32" t="str">
        <f>IF(AND(Businesses!D4976="",Businesses!E4976&lt;&gt;""),0,IF(Businesses!D4976="","N/A",IF(ISNUMBER(Businesses!D4976),Businesses!D4976,0)))</f>
        <v>N/A</v>
      </c>
      <c r="D4975" s="32" t="str">
        <f>IF(Businesses!E4976="","N/A",Businesses!E4976)</f>
        <v>N/A</v>
      </c>
      <c r="E4975" s="32" t="str">
        <f>IF(Businesses!F4976="","N/A",Businesses!F4976)</f>
        <v>N/A</v>
      </c>
      <c r="F4975" s="32" t="str">
        <f t="shared" si="154"/>
        <v>N/A</v>
      </c>
      <c r="G4975" s="32" t="str">
        <f>IF(Businesses!G4976="","N/A",Businesses!G4976)</f>
        <v>N/A</v>
      </c>
      <c r="H4975" s="32" t="str">
        <f>IF(Businesses!H4976="","N/A",Businesses!H4976)</f>
        <v>N/A</v>
      </c>
      <c r="I4975" s="32" t="str">
        <f>IF(AND(Businesses!B4976="",Businesses!C4976&lt;&gt;""),0,IF(Businesses!B4976="","N/A",IF(ISNUMBER(Businesses!B4976),Businesses!B4976,0)))</f>
        <v>N/A</v>
      </c>
    </row>
    <row r="4976" spans="2:9">
      <c r="B4976" s="32" t="str">
        <f t="shared" si="155"/>
        <v>N/A</v>
      </c>
      <c r="C4976" s="32" t="str">
        <f>IF(AND(Businesses!D4977="",Businesses!E4977&lt;&gt;""),0,IF(Businesses!D4977="","N/A",IF(ISNUMBER(Businesses!D4977),Businesses!D4977,0)))</f>
        <v>N/A</v>
      </c>
      <c r="D4976" s="32" t="str">
        <f>IF(Businesses!E4977="","N/A",Businesses!E4977)</f>
        <v>N/A</v>
      </c>
      <c r="E4976" s="32" t="str">
        <f>IF(Businesses!F4977="","N/A",Businesses!F4977)</f>
        <v>N/A</v>
      </c>
      <c r="F4976" s="32" t="str">
        <f t="shared" si="154"/>
        <v>N/A</v>
      </c>
      <c r="G4976" s="32" t="str">
        <f>IF(Businesses!G4977="","N/A",Businesses!G4977)</f>
        <v>N/A</v>
      </c>
      <c r="H4976" s="32" t="str">
        <f>IF(Businesses!H4977="","N/A",Businesses!H4977)</f>
        <v>N/A</v>
      </c>
      <c r="I4976" s="32" t="str">
        <f>IF(AND(Businesses!B4977="",Businesses!C4977&lt;&gt;""),0,IF(Businesses!B4977="","N/A",IF(ISNUMBER(Businesses!B4977),Businesses!B4977,0)))</f>
        <v>N/A</v>
      </c>
    </row>
    <row r="4977" spans="2:9">
      <c r="B4977" s="32" t="str">
        <f t="shared" si="155"/>
        <v>N/A</v>
      </c>
      <c r="C4977" s="32" t="str">
        <f>IF(AND(Businesses!D4978="",Businesses!E4978&lt;&gt;""),0,IF(Businesses!D4978="","N/A",IF(ISNUMBER(Businesses!D4978),Businesses!D4978,0)))</f>
        <v>N/A</v>
      </c>
      <c r="D4977" s="32" t="str">
        <f>IF(Businesses!E4978="","N/A",Businesses!E4978)</f>
        <v>N/A</v>
      </c>
      <c r="E4977" s="32" t="str">
        <f>IF(Businesses!F4978="","N/A",Businesses!F4978)</f>
        <v>N/A</v>
      </c>
      <c r="F4977" s="32" t="str">
        <f t="shared" si="154"/>
        <v>N/A</v>
      </c>
      <c r="G4977" s="32" t="str">
        <f>IF(Businesses!G4978="","N/A",Businesses!G4978)</f>
        <v>N/A</v>
      </c>
      <c r="H4977" s="32" t="str">
        <f>IF(Businesses!H4978="","N/A",Businesses!H4978)</f>
        <v>N/A</v>
      </c>
      <c r="I4977" s="32" t="str">
        <f>IF(AND(Businesses!B4978="",Businesses!C4978&lt;&gt;""),0,IF(Businesses!B4978="","N/A",IF(ISNUMBER(Businesses!B4978),Businesses!B4978,0)))</f>
        <v>N/A</v>
      </c>
    </row>
    <row r="4978" spans="2:9">
      <c r="B4978" s="32" t="str">
        <f t="shared" si="155"/>
        <v>N/A</v>
      </c>
      <c r="C4978" s="32" t="str">
        <f>IF(AND(Businesses!D4979="",Businesses!E4979&lt;&gt;""),0,IF(Businesses!D4979="","N/A",IF(ISNUMBER(Businesses!D4979),Businesses!D4979,0)))</f>
        <v>N/A</v>
      </c>
      <c r="D4978" s="32" t="str">
        <f>IF(Businesses!E4979="","N/A",Businesses!E4979)</f>
        <v>N/A</v>
      </c>
      <c r="E4978" s="32" t="str">
        <f>IF(Businesses!F4979="","N/A",Businesses!F4979)</f>
        <v>N/A</v>
      </c>
      <c r="F4978" s="32" t="str">
        <f t="shared" si="154"/>
        <v>N/A</v>
      </c>
      <c r="G4978" s="32" t="str">
        <f>IF(Businesses!G4979="","N/A",Businesses!G4979)</f>
        <v>N/A</v>
      </c>
      <c r="H4978" s="32" t="str">
        <f>IF(Businesses!H4979="","N/A",Businesses!H4979)</f>
        <v>N/A</v>
      </c>
      <c r="I4978" s="32" t="str">
        <f>IF(AND(Businesses!B4979="",Businesses!C4979&lt;&gt;""),0,IF(Businesses!B4979="","N/A",IF(ISNUMBER(Businesses!B4979),Businesses!B4979,0)))</f>
        <v>N/A</v>
      </c>
    </row>
    <row r="4979" spans="2:9">
      <c r="B4979" s="32" t="str">
        <f t="shared" si="155"/>
        <v>N/A</v>
      </c>
      <c r="C4979" s="32" t="str">
        <f>IF(AND(Businesses!D4980="",Businesses!E4980&lt;&gt;""),0,IF(Businesses!D4980="","N/A",IF(ISNUMBER(Businesses!D4980),Businesses!D4980,0)))</f>
        <v>N/A</v>
      </c>
      <c r="D4979" s="32" t="str">
        <f>IF(Businesses!E4980="","N/A",Businesses!E4980)</f>
        <v>N/A</v>
      </c>
      <c r="E4979" s="32" t="str">
        <f>IF(Businesses!F4980="","N/A",Businesses!F4980)</f>
        <v>N/A</v>
      </c>
      <c r="F4979" s="32" t="str">
        <f t="shared" si="154"/>
        <v>N/A</v>
      </c>
      <c r="G4979" s="32" t="str">
        <f>IF(Businesses!G4980="","N/A",Businesses!G4980)</f>
        <v>N/A</v>
      </c>
      <c r="H4979" s="32" t="str">
        <f>IF(Businesses!H4980="","N/A",Businesses!H4980)</f>
        <v>N/A</v>
      </c>
      <c r="I4979" s="32" t="str">
        <f>IF(AND(Businesses!B4980="",Businesses!C4980&lt;&gt;""),0,IF(Businesses!B4980="","N/A",IF(ISNUMBER(Businesses!B4980),Businesses!B4980,0)))</f>
        <v>N/A</v>
      </c>
    </row>
    <row r="4980" spans="2:9">
      <c r="B4980" s="32" t="str">
        <f t="shared" si="155"/>
        <v>N/A</v>
      </c>
      <c r="C4980" s="32" t="str">
        <f>IF(AND(Businesses!D4981="",Businesses!E4981&lt;&gt;""),0,IF(Businesses!D4981="","N/A",IF(ISNUMBER(Businesses!D4981),Businesses!D4981,0)))</f>
        <v>N/A</v>
      </c>
      <c r="D4980" s="32" t="str">
        <f>IF(Businesses!E4981="","N/A",Businesses!E4981)</f>
        <v>N/A</v>
      </c>
      <c r="E4980" s="32" t="str">
        <f>IF(Businesses!F4981="","N/A",Businesses!F4981)</f>
        <v>N/A</v>
      </c>
      <c r="F4980" s="32" t="str">
        <f t="shared" si="154"/>
        <v>N/A</v>
      </c>
      <c r="G4980" s="32" t="str">
        <f>IF(Businesses!G4981="","N/A",Businesses!G4981)</f>
        <v>N/A</v>
      </c>
      <c r="H4980" s="32" t="str">
        <f>IF(Businesses!H4981="","N/A",Businesses!H4981)</f>
        <v>N/A</v>
      </c>
      <c r="I4980" s="32" t="str">
        <f>IF(AND(Businesses!B4981="",Businesses!C4981&lt;&gt;""),0,IF(Businesses!B4981="","N/A",IF(ISNUMBER(Businesses!B4981),Businesses!B4981,0)))</f>
        <v>N/A</v>
      </c>
    </row>
    <row r="4981" spans="2:9">
      <c r="B4981" s="32" t="str">
        <f t="shared" si="155"/>
        <v>N/A</v>
      </c>
      <c r="C4981" s="32" t="str">
        <f>IF(AND(Businesses!D4982="",Businesses!E4982&lt;&gt;""),0,IF(Businesses!D4982="","N/A",IF(ISNUMBER(Businesses!D4982),Businesses!D4982,0)))</f>
        <v>N/A</v>
      </c>
      <c r="D4981" s="32" t="str">
        <f>IF(Businesses!E4982="","N/A",Businesses!E4982)</f>
        <v>N/A</v>
      </c>
      <c r="E4981" s="32" t="str">
        <f>IF(Businesses!F4982="","N/A",Businesses!F4982)</f>
        <v>N/A</v>
      </c>
      <c r="F4981" s="32" t="str">
        <f t="shared" si="154"/>
        <v>N/A</v>
      </c>
      <c r="G4981" s="32" t="str">
        <f>IF(Businesses!G4982="","N/A",Businesses!G4982)</f>
        <v>N/A</v>
      </c>
      <c r="H4981" s="32" t="str">
        <f>IF(Businesses!H4982="","N/A",Businesses!H4982)</f>
        <v>N/A</v>
      </c>
      <c r="I4981" s="32" t="str">
        <f>IF(AND(Businesses!B4982="",Businesses!C4982&lt;&gt;""),0,IF(Businesses!B4982="","N/A",IF(ISNUMBER(Businesses!B4982),Businesses!B4982,0)))</f>
        <v>N/A</v>
      </c>
    </row>
    <row r="4982" spans="2:9">
      <c r="B4982" s="32" t="str">
        <f t="shared" si="155"/>
        <v>N/A</v>
      </c>
      <c r="C4982" s="32" t="str">
        <f>IF(AND(Businesses!D4983="",Businesses!E4983&lt;&gt;""),0,IF(Businesses!D4983="","N/A",IF(ISNUMBER(Businesses!D4983),Businesses!D4983,0)))</f>
        <v>N/A</v>
      </c>
      <c r="D4982" s="32" t="str">
        <f>IF(Businesses!E4983="","N/A",Businesses!E4983)</f>
        <v>N/A</v>
      </c>
      <c r="E4982" s="32" t="str">
        <f>IF(Businesses!F4983="","N/A",Businesses!F4983)</f>
        <v>N/A</v>
      </c>
      <c r="F4982" s="32" t="str">
        <f t="shared" si="154"/>
        <v>N/A</v>
      </c>
      <c r="G4982" s="32" t="str">
        <f>IF(Businesses!G4983="","N/A",Businesses!G4983)</f>
        <v>N/A</v>
      </c>
      <c r="H4982" s="32" t="str">
        <f>IF(Businesses!H4983="","N/A",Businesses!H4983)</f>
        <v>N/A</v>
      </c>
      <c r="I4982" s="32" t="str">
        <f>IF(AND(Businesses!B4983="",Businesses!C4983&lt;&gt;""),0,IF(Businesses!B4983="","N/A",IF(ISNUMBER(Businesses!B4983),Businesses!B4983,0)))</f>
        <v>N/A</v>
      </c>
    </row>
    <row r="4983" spans="2:9">
      <c r="B4983" s="32" t="str">
        <f t="shared" si="155"/>
        <v>N/A</v>
      </c>
      <c r="C4983" s="32" t="str">
        <f>IF(AND(Businesses!D4984="",Businesses!E4984&lt;&gt;""),0,IF(Businesses!D4984="","N/A",IF(ISNUMBER(Businesses!D4984),Businesses!D4984,0)))</f>
        <v>N/A</v>
      </c>
      <c r="D4983" s="32" t="str">
        <f>IF(Businesses!E4984="","N/A",Businesses!E4984)</f>
        <v>N/A</v>
      </c>
      <c r="E4983" s="32" t="str">
        <f>IF(Businesses!F4984="","N/A",Businesses!F4984)</f>
        <v>N/A</v>
      </c>
      <c r="F4983" s="32" t="str">
        <f t="shared" si="154"/>
        <v>N/A</v>
      </c>
      <c r="G4983" s="32" t="str">
        <f>IF(Businesses!G4984="","N/A",Businesses!G4984)</f>
        <v>N/A</v>
      </c>
      <c r="H4983" s="32" t="str">
        <f>IF(Businesses!H4984="","N/A",Businesses!H4984)</f>
        <v>N/A</v>
      </c>
      <c r="I4983" s="32" t="str">
        <f>IF(AND(Businesses!B4984="",Businesses!C4984&lt;&gt;""),0,IF(Businesses!B4984="","N/A",IF(ISNUMBER(Businesses!B4984),Businesses!B4984,0)))</f>
        <v>N/A</v>
      </c>
    </row>
    <row r="4984" spans="2:9">
      <c r="B4984" s="32" t="str">
        <f t="shared" si="155"/>
        <v>N/A</v>
      </c>
      <c r="C4984" s="32" t="str">
        <f>IF(AND(Businesses!D4985="",Businesses!E4985&lt;&gt;""),0,IF(Businesses!D4985="","N/A",IF(ISNUMBER(Businesses!D4985),Businesses!D4985,0)))</f>
        <v>N/A</v>
      </c>
      <c r="D4984" s="32" t="str">
        <f>IF(Businesses!E4985="","N/A",Businesses!E4985)</f>
        <v>N/A</v>
      </c>
      <c r="E4984" s="32" t="str">
        <f>IF(Businesses!F4985="","N/A",Businesses!F4985)</f>
        <v>N/A</v>
      </c>
      <c r="F4984" s="32" t="str">
        <f t="shared" si="154"/>
        <v>N/A</v>
      </c>
      <c r="G4984" s="32" t="str">
        <f>IF(Businesses!G4985="","N/A",Businesses!G4985)</f>
        <v>N/A</v>
      </c>
      <c r="H4984" s="32" t="str">
        <f>IF(Businesses!H4985="","N/A",Businesses!H4985)</f>
        <v>N/A</v>
      </c>
      <c r="I4984" s="32" t="str">
        <f>IF(AND(Businesses!B4985="",Businesses!C4985&lt;&gt;""),0,IF(Businesses!B4985="","N/A",IF(ISNUMBER(Businesses!B4985),Businesses!B4985,0)))</f>
        <v>N/A</v>
      </c>
    </row>
    <row r="4985" spans="2:9">
      <c r="B4985" s="32" t="str">
        <f t="shared" si="155"/>
        <v>N/A</v>
      </c>
      <c r="C4985" s="32" t="str">
        <f>IF(AND(Businesses!D4986="",Businesses!E4986&lt;&gt;""),0,IF(Businesses!D4986="","N/A",IF(ISNUMBER(Businesses!D4986),Businesses!D4986,0)))</f>
        <v>N/A</v>
      </c>
      <c r="D4985" s="32" t="str">
        <f>IF(Businesses!E4986="","N/A",Businesses!E4986)</f>
        <v>N/A</v>
      </c>
      <c r="E4985" s="32" t="str">
        <f>IF(Businesses!F4986="","N/A",Businesses!F4986)</f>
        <v>N/A</v>
      </c>
      <c r="F4985" s="32" t="str">
        <f t="shared" si="154"/>
        <v>N/A</v>
      </c>
      <c r="G4985" s="32" t="str">
        <f>IF(Businesses!G4986="","N/A",Businesses!G4986)</f>
        <v>N/A</v>
      </c>
      <c r="H4985" s="32" t="str">
        <f>IF(Businesses!H4986="","N/A",Businesses!H4986)</f>
        <v>N/A</v>
      </c>
      <c r="I4985" s="32" t="str">
        <f>IF(AND(Businesses!B4986="",Businesses!C4986&lt;&gt;""),0,IF(Businesses!B4986="","N/A",IF(ISNUMBER(Businesses!B4986),Businesses!B4986,0)))</f>
        <v>N/A</v>
      </c>
    </row>
    <row r="4986" spans="2:9">
      <c r="B4986" s="32" t="str">
        <f t="shared" si="155"/>
        <v>N/A</v>
      </c>
      <c r="C4986" s="32" t="str">
        <f>IF(AND(Businesses!D4987="",Businesses!E4987&lt;&gt;""),0,IF(Businesses!D4987="","N/A",IF(ISNUMBER(Businesses!D4987),Businesses!D4987,0)))</f>
        <v>N/A</v>
      </c>
      <c r="D4986" s="32" t="str">
        <f>IF(Businesses!E4987="","N/A",Businesses!E4987)</f>
        <v>N/A</v>
      </c>
      <c r="E4986" s="32" t="str">
        <f>IF(Businesses!F4987="","N/A",Businesses!F4987)</f>
        <v>N/A</v>
      </c>
      <c r="F4986" s="32" t="str">
        <f t="shared" si="154"/>
        <v>N/A</v>
      </c>
      <c r="G4986" s="32" t="str">
        <f>IF(Businesses!G4987="","N/A",Businesses!G4987)</f>
        <v>N/A</v>
      </c>
      <c r="H4986" s="32" t="str">
        <f>IF(Businesses!H4987="","N/A",Businesses!H4987)</f>
        <v>N/A</v>
      </c>
      <c r="I4986" s="32" t="str">
        <f>IF(AND(Businesses!B4987="",Businesses!C4987&lt;&gt;""),0,IF(Businesses!B4987="","N/A",IF(ISNUMBER(Businesses!B4987),Businesses!B4987,0)))</f>
        <v>N/A</v>
      </c>
    </row>
    <row r="4987" spans="2:9">
      <c r="B4987" s="32" t="str">
        <f t="shared" si="155"/>
        <v>N/A</v>
      </c>
      <c r="C4987" s="32" t="str">
        <f>IF(AND(Businesses!D4988="",Businesses!E4988&lt;&gt;""),0,IF(Businesses!D4988="","N/A",IF(ISNUMBER(Businesses!D4988),Businesses!D4988,0)))</f>
        <v>N/A</v>
      </c>
      <c r="D4987" s="32" t="str">
        <f>IF(Businesses!E4988="","N/A",Businesses!E4988)</f>
        <v>N/A</v>
      </c>
      <c r="E4987" s="32" t="str">
        <f>IF(Businesses!F4988="","N/A",Businesses!F4988)</f>
        <v>N/A</v>
      </c>
      <c r="F4987" s="32" t="str">
        <f t="shared" si="154"/>
        <v>N/A</v>
      </c>
      <c r="G4987" s="32" t="str">
        <f>IF(Businesses!G4988="","N/A",Businesses!G4988)</f>
        <v>N/A</v>
      </c>
      <c r="H4987" s="32" t="str">
        <f>IF(Businesses!H4988="","N/A",Businesses!H4988)</f>
        <v>N/A</v>
      </c>
      <c r="I4987" s="32" t="str">
        <f>IF(AND(Businesses!B4988="",Businesses!C4988&lt;&gt;""),0,IF(Businesses!B4988="","N/A",IF(ISNUMBER(Businesses!B4988),Businesses!B4988,0)))</f>
        <v>N/A</v>
      </c>
    </row>
    <row r="4988" spans="2:9">
      <c r="B4988" s="32" t="str">
        <f t="shared" si="155"/>
        <v>N/A</v>
      </c>
      <c r="C4988" s="32" t="str">
        <f>IF(AND(Businesses!D4989="",Businesses!E4989&lt;&gt;""),0,IF(Businesses!D4989="","N/A",IF(ISNUMBER(Businesses!D4989),Businesses!D4989,0)))</f>
        <v>N/A</v>
      </c>
      <c r="D4988" s="32" t="str">
        <f>IF(Businesses!E4989="","N/A",Businesses!E4989)</f>
        <v>N/A</v>
      </c>
      <c r="E4988" s="32" t="str">
        <f>IF(Businesses!F4989="","N/A",Businesses!F4989)</f>
        <v>N/A</v>
      </c>
      <c r="F4988" s="32" t="str">
        <f t="shared" si="154"/>
        <v>N/A</v>
      </c>
      <c r="G4988" s="32" t="str">
        <f>IF(Businesses!G4989="","N/A",Businesses!G4989)</f>
        <v>N/A</v>
      </c>
      <c r="H4988" s="32" t="str">
        <f>IF(Businesses!H4989="","N/A",Businesses!H4989)</f>
        <v>N/A</v>
      </c>
      <c r="I4988" s="32" t="str">
        <f>IF(AND(Businesses!B4989="",Businesses!C4989&lt;&gt;""),0,IF(Businesses!B4989="","N/A",IF(ISNUMBER(Businesses!B4989),Businesses!B4989,0)))</f>
        <v>N/A</v>
      </c>
    </row>
    <row r="4989" spans="2:9">
      <c r="B4989" s="32" t="str">
        <f t="shared" si="155"/>
        <v>N/A</v>
      </c>
      <c r="C4989" s="32" t="str">
        <f>IF(AND(Businesses!D4990="",Businesses!E4990&lt;&gt;""),0,IF(Businesses!D4990="","N/A",IF(ISNUMBER(Businesses!D4990),Businesses!D4990,0)))</f>
        <v>N/A</v>
      </c>
      <c r="D4989" s="32" t="str">
        <f>IF(Businesses!E4990="","N/A",Businesses!E4990)</f>
        <v>N/A</v>
      </c>
      <c r="E4989" s="32" t="str">
        <f>IF(Businesses!F4990="","N/A",Businesses!F4990)</f>
        <v>N/A</v>
      </c>
      <c r="F4989" s="32" t="str">
        <f t="shared" si="154"/>
        <v>N/A</v>
      </c>
      <c r="G4989" s="32" t="str">
        <f>IF(Businesses!G4990="","N/A",Businesses!G4990)</f>
        <v>N/A</v>
      </c>
      <c r="H4989" s="32" t="str">
        <f>IF(Businesses!H4990="","N/A",Businesses!H4990)</f>
        <v>N/A</v>
      </c>
      <c r="I4989" s="32" t="str">
        <f>IF(AND(Businesses!B4990="",Businesses!C4990&lt;&gt;""),0,IF(Businesses!B4990="","N/A",IF(ISNUMBER(Businesses!B4990),Businesses!B4990,0)))</f>
        <v>N/A</v>
      </c>
    </row>
    <row r="4990" spans="2:9">
      <c r="B4990" s="32" t="str">
        <f t="shared" si="155"/>
        <v>N/A</v>
      </c>
      <c r="C4990" s="32" t="str">
        <f>IF(AND(Businesses!D4991="",Businesses!E4991&lt;&gt;""),0,IF(Businesses!D4991="","N/A",IF(ISNUMBER(Businesses!D4991),Businesses!D4991,0)))</f>
        <v>N/A</v>
      </c>
      <c r="D4990" s="32" t="str">
        <f>IF(Businesses!E4991="","N/A",Businesses!E4991)</f>
        <v>N/A</v>
      </c>
      <c r="E4990" s="32" t="str">
        <f>IF(Businesses!F4991="","N/A",Businesses!F4991)</f>
        <v>N/A</v>
      </c>
      <c r="F4990" s="32" t="str">
        <f t="shared" si="154"/>
        <v>N/A</v>
      </c>
      <c r="G4990" s="32" t="str">
        <f>IF(Businesses!G4991="","N/A",Businesses!G4991)</f>
        <v>N/A</v>
      </c>
      <c r="H4990" s="32" t="str">
        <f>IF(Businesses!H4991="","N/A",Businesses!H4991)</f>
        <v>N/A</v>
      </c>
      <c r="I4990" s="32" t="str">
        <f>IF(AND(Businesses!B4991="",Businesses!C4991&lt;&gt;""),0,IF(Businesses!B4991="","N/A",IF(ISNUMBER(Businesses!B4991),Businesses!B4991,0)))</f>
        <v>N/A</v>
      </c>
    </row>
    <row r="4991" spans="2:9">
      <c r="B4991" s="32" t="str">
        <f t="shared" si="155"/>
        <v>N/A</v>
      </c>
      <c r="C4991" s="32" t="str">
        <f>IF(AND(Businesses!D4992="",Businesses!E4992&lt;&gt;""),0,IF(Businesses!D4992="","N/A",IF(ISNUMBER(Businesses!D4992),Businesses!D4992,0)))</f>
        <v>N/A</v>
      </c>
      <c r="D4991" s="32" t="str">
        <f>IF(Businesses!E4992="","N/A",Businesses!E4992)</f>
        <v>N/A</v>
      </c>
      <c r="E4991" s="32" t="str">
        <f>IF(Businesses!F4992="","N/A",Businesses!F4992)</f>
        <v>N/A</v>
      </c>
      <c r="F4991" s="32" t="str">
        <f t="shared" si="154"/>
        <v>N/A</v>
      </c>
      <c r="G4991" s="32" t="str">
        <f>IF(Businesses!G4992="","N/A",Businesses!G4992)</f>
        <v>N/A</v>
      </c>
      <c r="H4991" s="32" t="str">
        <f>IF(Businesses!H4992="","N/A",Businesses!H4992)</f>
        <v>N/A</v>
      </c>
      <c r="I4991" s="32" t="str">
        <f>IF(AND(Businesses!B4992="",Businesses!C4992&lt;&gt;""),0,IF(Businesses!B4992="","N/A",IF(ISNUMBER(Businesses!B4992),Businesses!B4992,0)))</f>
        <v>N/A</v>
      </c>
    </row>
    <row r="4992" spans="2:9">
      <c r="B4992" s="32" t="str">
        <f t="shared" si="155"/>
        <v>N/A</v>
      </c>
      <c r="C4992" s="32" t="str">
        <f>IF(AND(Businesses!D4993="",Businesses!E4993&lt;&gt;""),0,IF(Businesses!D4993="","N/A",IF(ISNUMBER(Businesses!D4993),Businesses!D4993,0)))</f>
        <v>N/A</v>
      </c>
      <c r="D4992" s="32" t="str">
        <f>IF(Businesses!E4993="","N/A",Businesses!E4993)</f>
        <v>N/A</v>
      </c>
      <c r="E4992" s="32" t="str">
        <f>IF(Businesses!F4993="","N/A",Businesses!F4993)</f>
        <v>N/A</v>
      </c>
      <c r="F4992" s="32" t="str">
        <f t="shared" si="154"/>
        <v>N/A</v>
      </c>
      <c r="G4992" s="32" t="str">
        <f>IF(Businesses!G4993="","N/A",Businesses!G4993)</f>
        <v>N/A</v>
      </c>
      <c r="H4992" s="32" t="str">
        <f>IF(Businesses!H4993="","N/A",Businesses!H4993)</f>
        <v>N/A</v>
      </c>
      <c r="I4992" s="32" t="str">
        <f>IF(AND(Businesses!B4993="",Businesses!C4993&lt;&gt;""),0,IF(Businesses!B4993="","N/A",IF(ISNUMBER(Businesses!B4993),Businesses!B4993,0)))</f>
        <v>N/A</v>
      </c>
    </row>
    <row r="4993" spans="2:9">
      <c r="B4993" s="32" t="str">
        <f t="shared" si="155"/>
        <v>N/A</v>
      </c>
      <c r="C4993" s="32" t="str">
        <f>IF(AND(Businesses!D4994="",Businesses!E4994&lt;&gt;""),0,IF(Businesses!D4994="","N/A",IF(ISNUMBER(Businesses!D4994),Businesses!D4994,0)))</f>
        <v>N/A</v>
      </c>
      <c r="D4993" s="32" t="str">
        <f>IF(Businesses!E4994="","N/A",Businesses!E4994)</f>
        <v>N/A</v>
      </c>
      <c r="E4993" s="32" t="str">
        <f>IF(Businesses!F4994="","N/A",Businesses!F4994)</f>
        <v>N/A</v>
      </c>
      <c r="F4993" s="32" t="str">
        <f t="shared" si="154"/>
        <v>N/A</v>
      </c>
      <c r="G4993" s="32" t="str">
        <f>IF(Businesses!G4994="","N/A",Businesses!G4994)</f>
        <v>N/A</v>
      </c>
      <c r="H4993" s="32" t="str">
        <f>IF(Businesses!H4994="","N/A",Businesses!H4994)</f>
        <v>N/A</v>
      </c>
      <c r="I4993" s="32" t="str">
        <f>IF(AND(Businesses!B4994="",Businesses!C4994&lt;&gt;""),0,IF(Businesses!B4994="","N/A",IF(ISNUMBER(Businesses!B4994),Businesses!B4994,0)))</f>
        <v>N/A</v>
      </c>
    </row>
    <row r="4994" spans="2:9">
      <c r="B4994" s="32" t="str">
        <f t="shared" si="155"/>
        <v>N/A</v>
      </c>
      <c r="C4994" s="32" t="str">
        <f>IF(AND(Businesses!D4995="",Businesses!E4995&lt;&gt;""),0,IF(Businesses!D4995="","N/A",IF(ISNUMBER(Businesses!D4995),Businesses!D4995,0)))</f>
        <v>N/A</v>
      </c>
      <c r="D4994" s="32" t="str">
        <f>IF(Businesses!E4995="","N/A",Businesses!E4995)</f>
        <v>N/A</v>
      </c>
      <c r="E4994" s="32" t="str">
        <f>IF(Businesses!F4995="","N/A",Businesses!F4995)</f>
        <v>N/A</v>
      </c>
      <c r="F4994" s="32" t="str">
        <f t="shared" ref="F4994:F5001" si="156">IF(B4994="N/A","N/A",UPPER(TRIM(ProbuildName)))</f>
        <v>N/A</v>
      </c>
      <c r="G4994" s="32" t="str">
        <f>IF(Businesses!G4995="","N/A",Businesses!G4995)</f>
        <v>N/A</v>
      </c>
      <c r="H4994" s="32" t="str">
        <f>IF(Businesses!H4995="","N/A",Businesses!H4995)</f>
        <v>N/A</v>
      </c>
      <c r="I4994" s="32" t="str">
        <f>IF(AND(Businesses!B4995="",Businesses!C4995&lt;&gt;""),0,IF(Businesses!B4995="","N/A",IF(ISNUMBER(Businesses!B4995),Businesses!B4995,0)))</f>
        <v>N/A</v>
      </c>
    </row>
    <row r="4995" spans="2:9">
      <c r="B4995" s="32" t="str">
        <f t="shared" ref="B4995:B5001" si="157">IF(I4995="N/A","N/A","")</f>
        <v>N/A</v>
      </c>
      <c r="C4995" s="32" t="str">
        <f>IF(AND(Businesses!D4996="",Businesses!E4996&lt;&gt;""),0,IF(Businesses!D4996="","N/A",IF(ISNUMBER(Businesses!D4996),Businesses!D4996,0)))</f>
        <v>N/A</v>
      </c>
      <c r="D4995" s="32" t="str">
        <f>IF(Businesses!E4996="","N/A",Businesses!E4996)</f>
        <v>N/A</v>
      </c>
      <c r="E4995" s="32" t="str">
        <f>IF(Businesses!F4996="","N/A",Businesses!F4996)</f>
        <v>N/A</v>
      </c>
      <c r="F4995" s="32" t="str">
        <f t="shared" si="156"/>
        <v>N/A</v>
      </c>
      <c r="G4995" s="32" t="str">
        <f>IF(Businesses!G4996="","N/A",Businesses!G4996)</f>
        <v>N/A</v>
      </c>
      <c r="H4995" s="32" t="str">
        <f>IF(Businesses!H4996="","N/A",Businesses!H4996)</f>
        <v>N/A</v>
      </c>
      <c r="I4995" s="32" t="str">
        <f>IF(AND(Businesses!B4996="",Businesses!C4996&lt;&gt;""),0,IF(Businesses!B4996="","N/A",IF(ISNUMBER(Businesses!B4996),Businesses!B4996,0)))</f>
        <v>N/A</v>
      </c>
    </row>
    <row r="4996" spans="2:9">
      <c r="B4996" s="32" t="str">
        <f t="shared" si="157"/>
        <v>N/A</v>
      </c>
      <c r="C4996" s="32" t="str">
        <f>IF(AND(Businesses!D4997="",Businesses!E4997&lt;&gt;""),0,IF(Businesses!D4997="","N/A",IF(ISNUMBER(Businesses!D4997),Businesses!D4997,0)))</f>
        <v>N/A</v>
      </c>
      <c r="D4996" s="32" t="str">
        <f>IF(Businesses!E4997="","N/A",Businesses!E4997)</f>
        <v>N/A</v>
      </c>
      <c r="E4996" s="32" t="str">
        <f>IF(Businesses!F4997="","N/A",Businesses!F4997)</f>
        <v>N/A</v>
      </c>
      <c r="F4996" s="32" t="str">
        <f t="shared" si="156"/>
        <v>N/A</v>
      </c>
      <c r="G4996" s="32" t="str">
        <f>IF(Businesses!G4997="","N/A",Businesses!G4997)</f>
        <v>N/A</v>
      </c>
      <c r="H4996" s="32" t="str">
        <f>IF(Businesses!H4997="","N/A",Businesses!H4997)</f>
        <v>N/A</v>
      </c>
      <c r="I4996" s="32" t="str">
        <f>IF(AND(Businesses!B4997="",Businesses!C4997&lt;&gt;""),0,IF(Businesses!B4997="","N/A",IF(ISNUMBER(Businesses!B4997),Businesses!B4997,0)))</f>
        <v>N/A</v>
      </c>
    </row>
    <row r="4997" spans="2:9">
      <c r="B4997" s="32" t="str">
        <f t="shared" si="157"/>
        <v>N/A</v>
      </c>
      <c r="C4997" s="32" t="str">
        <f>IF(AND(Businesses!D4998="",Businesses!E4998&lt;&gt;""),0,IF(Businesses!D4998="","N/A",IF(ISNUMBER(Businesses!D4998),Businesses!D4998,0)))</f>
        <v>N/A</v>
      </c>
      <c r="D4997" s="32" t="str">
        <f>IF(Businesses!E4998="","N/A",Businesses!E4998)</f>
        <v>N/A</v>
      </c>
      <c r="E4997" s="32" t="str">
        <f>IF(Businesses!F4998="","N/A",Businesses!F4998)</f>
        <v>N/A</v>
      </c>
      <c r="F4997" s="32" t="str">
        <f t="shared" si="156"/>
        <v>N/A</v>
      </c>
      <c r="G4997" s="32" t="str">
        <f>IF(Businesses!G4998="","N/A",Businesses!G4998)</f>
        <v>N/A</v>
      </c>
      <c r="H4997" s="32" t="str">
        <f>IF(Businesses!H4998="","N/A",Businesses!H4998)</f>
        <v>N/A</v>
      </c>
      <c r="I4997" s="32" t="str">
        <f>IF(AND(Businesses!B4998="",Businesses!C4998&lt;&gt;""),0,IF(Businesses!B4998="","N/A",IF(ISNUMBER(Businesses!B4998),Businesses!B4998,0)))</f>
        <v>N/A</v>
      </c>
    </row>
    <row r="4998" spans="2:9">
      <c r="B4998" s="32" t="str">
        <f t="shared" si="157"/>
        <v>N/A</v>
      </c>
      <c r="C4998" s="32" t="str">
        <f>IF(AND(Businesses!D4999="",Businesses!E4999&lt;&gt;""),0,IF(Businesses!D4999="","N/A",IF(ISNUMBER(Businesses!D4999),Businesses!D4999,0)))</f>
        <v>N/A</v>
      </c>
      <c r="D4998" s="32" t="str">
        <f>IF(Businesses!E4999="","N/A",Businesses!E4999)</f>
        <v>N/A</v>
      </c>
      <c r="E4998" s="32" t="str">
        <f>IF(Businesses!F4999="","N/A",Businesses!F4999)</f>
        <v>N/A</v>
      </c>
      <c r="F4998" s="32" t="str">
        <f t="shared" si="156"/>
        <v>N/A</v>
      </c>
      <c r="G4998" s="32" t="str">
        <f>IF(Businesses!G4999="","N/A",Businesses!G4999)</f>
        <v>N/A</v>
      </c>
      <c r="H4998" s="32" t="str">
        <f>IF(Businesses!H4999="","N/A",Businesses!H4999)</f>
        <v>N/A</v>
      </c>
      <c r="I4998" s="32" t="str">
        <f>IF(AND(Businesses!B4999="",Businesses!C4999&lt;&gt;""),0,IF(Businesses!B4999="","N/A",IF(ISNUMBER(Businesses!B4999),Businesses!B4999,0)))</f>
        <v>N/A</v>
      </c>
    </row>
    <row r="4999" spans="2:9">
      <c r="B4999" s="32" t="str">
        <f t="shared" si="157"/>
        <v>N/A</v>
      </c>
      <c r="C4999" s="32" t="str">
        <f>IF(AND(Businesses!D5000="",Businesses!E5000&lt;&gt;""),0,IF(Businesses!D5000="","N/A",IF(ISNUMBER(Businesses!D5000),Businesses!D5000,0)))</f>
        <v>N/A</v>
      </c>
      <c r="D4999" s="32" t="str">
        <f>IF(Businesses!E5000="","N/A",Businesses!E5000)</f>
        <v>N/A</v>
      </c>
      <c r="E4999" s="32" t="str">
        <f>IF(Businesses!F5000="","N/A",Businesses!F5000)</f>
        <v>N/A</v>
      </c>
      <c r="F4999" s="32" t="str">
        <f t="shared" si="156"/>
        <v>N/A</v>
      </c>
      <c r="G4999" s="32" t="str">
        <f>IF(Businesses!G5000="","N/A",Businesses!G5000)</f>
        <v>N/A</v>
      </c>
      <c r="H4999" s="32" t="str">
        <f>IF(Businesses!H5000="","N/A",Businesses!H5000)</f>
        <v>N/A</v>
      </c>
      <c r="I4999" s="32" t="str">
        <f>IF(AND(Businesses!B5000="",Businesses!C5000&lt;&gt;""),0,IF(Businesses!B5000="","N/A",IF(ISNUMBER(Businesses!B5000),Businesses!B5000,0)))</f>
        <v>N/A</v>
      </c>
    </row>
    <row r="5000" spans="2:9">
      <c r="B5000" s="32" t="str">
        <f t="shared" si="157"/>
        <v>N/A</v>
      </c>
      <c r="C5000" s="32" t="str">
        <f>IF(AND(Businesses!D5001="",Businesses!E5001&lt;&gt;""),0,IF(Businesses!D5001="","N/A",IF(ISNUMBER(Businesses!D5001),Businesses!D5001,0)))</f>
        <v>N/A</v>
      </c>
      <c r="D5000" s="32" t="str">
        <f>IF(Businesses!E5001="","N/A",Businesses!E5001)</f>
        <v>N/A</v>
      </c>
      <c r="E5000" s="32" t="str">
        <f>IF(Businesses!F5001="","N/A",Businesses!F5001)</f>
        <v>N/A</v>
      </c>
      <c r="F5000" s="32" t="str">
        <f t="shared" si="156"/>
        <v>N/A</v>
      </c>
      <c r="G5000" s="32" t="str">
        <f>IF(Businesses!G5001="","N/A",Businesses!G5001)</f>
        <v>N/A</v>
      </c>
      <c r="H5000" s="32" t="str">
        <f>IF(Businesses!H5001="","N/A",Businesses!H5001)</f>
        <v>N/A</v>
      </c>
      <c r="I5000" s="32" t="str">
        <f>IF(AND(Businesses!B5001="",Businesses!C5001&lt;&gt;""),0,IF(Businesses!B5001="","N/A",IF(ISNUMBER(Businesses!B5001),Businesses!B5001,0)))</f>
        <v>N/A</v>
      </c>
    </row>
    <row r="5001" spans="2:9">
      <c r="B5001" s="32" t="str">
        <f t="shared" si="157"/>
        <v>N/A</v>
      </c>
      <c r="C5001" s="32" t="str">
        <f>IF(AND(Businesses!D5002="",Businesses!E5002&lt;&gt;""),0,IF(Businesses!D5002="","N/A",IF(ISNUMBER(Businesses!D5002),Businesses!D5002,0)))</f>
        <v>N/A</v>
      </c>
      <c r="D5001" s="32" t="str">
        <f>IF(Businesses!E5002="","N/A",Businesses!E5002)</f>
        <v>N/A</v>
      </c>
      <c r="E5001" s="32" t="str">
        <f>IF(Businesses!F5002="","N/A",Businesses!F5002)</f>
        <v>N/A</v>
      </c>
      <c r="F5001" s="32" t="str">
        <f t="shared" si="156"/>
        <v>N/A</v>
      </c>
      <c r="G5001" s="32" t="str">
        <f>IF(Businesses!G5002="","N/A",Businesses!G5002)</f>
        <v>N/A</v>
      </c>
      <c r="H5001" s="32" t="str">
        <f>IF(Businesses!H5002="","N/A",Businesses!H5002)</f>
        <v>N/A</v>
      </c>
      <c r="I5001" s="32" t="str">
        <f>IF(AND(Businesses!B5002="",Businesses!C5002&lt;&gt;""),0,IF(Businesses!B5002="","N/A",IF(ISNUMBER(Businesses!B5002),Businesses!B5002,0)))</f>
        <v>N/A</v>
      </c>
    </row>
  </sheetData>
  <sheetProtection selectLockedCells="1" selectUnlockedCell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GB9"/>
  <sheetViews>
    <sheetView zoomScale="80" zoomScaleNormal="80" workbookViewId="0"/>
  </sheetViews>
  <sheetFormatPr defaultRowHeight="16.5"/>
  <cols>
    <col min="1" max="1" width="10.42578125" bestFit="1" customWidth="1"/>
    <col min="2" max="2" width="10.28515625" bestFit="1" customWidth="1"/>
    <col min="3" max="3" width="28.5703125" bestFit="1" customWidth="1"/>
  </cols>
  <sheetData>
    <row r="1" spans="1:184">
      <c r="A1" t="s">
        <v>1812</v>
      </c>
      <c r="B1" t="s">
        <v>1813</v>
      </c>
      <c r="C1" t="s">
        <v>1816</v>
      </c>
      <c r="D1" t="s">
        <v>1631</v>
      </c>
      <c r="E1" t="s">
        <v>1632</v>
      </c>
      <c r="F1" t="s">
        <v>1633</v>
      </c>
      <c r="G1" t="s">
        <v>1634</v>
      </c>
      <c r="H1" t="s">
        <v>1635</v>
      </c>
      <c r="I1" t="s">
        <v>1636</v>
      </c>
      <c r="J1" t="s">
        <v>1637</v>
      </c>
      <c r="K1" t="s">
        <v>1638</v>
      </c>
      <c r="L1" t="s">
        <v>1639</v>
      </c>
      <c r="M1" t="s">
        <v>1640</v>
      </c>
      <c r="N1" t="s">
        <v>1641</v>
      </c>
      <c r="O1" t="s">
        <v>1642</v>
      </c>
      <c r="P1" t="s">
        <v>1643</v>
      </c>
      <c r="Q1" t="s">
        <v>1644</v>
      </c>
      <c r="R1" t="s">
        <v>1645</v>
      </c>
      <c r="S1" t="s">
        <v>1646</v>
      </c>
      <c r="T1" t="s">
        <v>1647</v>
      </c>
      <c r="U1" t="s">
        <v>1648</v>
      </c>
      <c r="V1" t="s">
        <v>1649</v>
      </c>
      <c r="W1" t="s">
        <v>1650</v>
      </c>
      <c r="X1" t="s">
        <v>1651</v>
      </c>
      <c r="Y1" t="s">
        <v>1652</v>
      </c>
      <c r="Z1" t="s">
        <v>1653</v>
      </c>
      <c r="AA1" t="s">
        <v>1654</v>
      </c>
      <c r="AB1" t="s">
        <v>1655</v>
      </c>
      <c r="AC1" t="s">
        <v>1656</v>
      </c>
      <c r="AD1" t="s">
        <v>1657</v>
      </c>
      <c r="AE1" t="s">
        <v>1658</v>
      </c>
      <c r="AF1" t="s">
        <v>1659</v>
      </c>
      <c r="AG1" t="s">
        <v>1660</v>
      </c>
      <c r="AH1" t="s">
        <v>1661</v>
      </c>
      <c r="AI1" t="s">
        <v>1662</v>
      </c>
      <c r="AJ1" t="s">
        <v>1663</v>
      </c>
      <c r="AK1" t="s">
        <v>1664</v>
      </c>
      <c r="AL1" t="s">
        <v>1665</v>
      </c>
      <c r="AM1" t="s">
        <v>1666</v>
      </c>
      <c r="AN1" t="s">
        <v>1667</v>
      </c>
      <c r="AO1" t="s">
        <v>1668</v>
      </c>
      <c r="AP1" t="s">
        <v>1669</v>
      </c>
      <c r="AQ1" t="s">
        <v>1670</v>
      </c>
      <c r="AR1" t="s">
        <v>1671</v>
      </c>
      <c r="AS1" t="s">
        <v>1672</v>
      </c>
      <c r="AT1" t="s">
        <v>1673</v>
      </c>
      <c r="AU1" t="s">
        <v>1674</v>
      </c>
      <c r="AV1" t="s">
        <v>1675</v>
      </c>
      <c r="AW1" t="s">
        <v>1676</v>
      </c>
      <c r="AX1" t="s">
        <v>1677</v>
      </c>
      <c r="AY1" t="s">
        <v>1678</v>
      </c>
      <c r="AZ1" t="s">
        <v>1679</v>
      </c>
      <c r="BA1" t="s">
        <v>1680</v>
      </c>
      <c r="BB1" t="s">
        <v>1681</v>
      </c>
      <c r="BC1" t="s">
        <v>1682</v>
      </c>
      <c r="BD1" t="s">
        <v>1683</v>
      </c>
      <c r="BE1" t="s">
        <v>1684</v>
      </c>
      <c r="BF1" t="s">
        <v>1685</v>
      </c>
      <c r="BG1" t="s">
        <v>1686</v>
      </c>
      <c r="BH1" t="s">
        <v>1687</v>
      </c>
      <c r="BI1" t="s">
        <v>1688</v>
      </c>
      <c r="BJ1" t="s">
        <v>1689</v>
      </c>
      <c r="BK1" t="s">
        <v>1690</v>
      </c>
      <c r="BL1" t="s">
        <v>1691</v>
      </c>
      <c r="BM1" t="s">
        <v>1692</v>
      </c>
      <c r="BN1" t="s">
        <v>1693</v>
      </c>
      <c r="BO1" t="s">
        <v>1694</v>
      </c>
      <c r="BP1" t="s">
        <v>1695</v>
      </c>
      <c r="BQ1" t="s">
        <v>1696</v>
      </c>
      <c r="BR1" t="s">
        <v>1697</v>
      </c>
      <c r="BS1" t="s">
        <v>1698</v>
      </c>
      <c r="BT1" t="s">
        <v>1699</v>
      </c>
      <c r="BU1" t="s">
        <v>1700</v>
      </c>
      <c r="BV1" t="s">
        <v>1701</v>
      </c>
      <c r="BW1" t="s">
        <v>1702</v>
      </c>
      <c r="BX1" t="s">
        <v>1703</v>
      </c>
      <c r="BY1" t="s">
        <v>1704</v>
      </c>
      <c r="BZ1" t="s">
        <v>1705</v>
      </c>
      <c r="CA1" t="s">
        <v>1706</v>
      </c>
      <c r="CB1" t="s">
        <v>1707</v>
      </c>
      <c r="CC1" t="s">
        <v>1708</v>
      </c>
      <c r="CD1" t="s">
        <v>1709</v>
      </c>
      <c r="CE1" t="s">
        <v>1710</v>
      </c>
      <c r="CF1" t="s">
        <v>1711</v>
      </c>
      <c r="CG1" t="s">
        <v>1712</v>
      </c>
      <c r="CH1" t="s">
        <v>1713</v>
      </c>
      <c r="CI1" t="s">
        <v>1714</v>
      </c>
      <c r="CJ1" t="s">
        <v>1715</v>
      </c>
      <c r="CK1" t="s">
        <v>1716</v>
      </c>
      <c r="CL1" t="s">
        <v>1717</v>
      </c>
      <c r="CM1" t="s">
        <v>1718</v>
      </c>
      <c r="CN1" t="s">
        <v>1719</v>
      </c>
      <c r="CO1" t="s">
        <v>1720</v>
      </c>
      <c r="CP1" t="s">
        <v>1721</v>
      </c>
      <c r="CQ1" t="s">
        <v>1722</v>
      </c>
      <c r="CR1" t="s">
        <v>1723</v>
      </c>
      <c r="CS1" t="s">
        <v>1724</v>
      </c>
      <c r="CT1" t="s">
        <v>1725</v>
      </c>
      <c r="CU1" t="s">
        <v>1726</v>
      </c>
      <c r="CV1" t="s">
        <v>1727</v>
      </c>
      <c r="CW1" t="s">
        <v>1728</v>
      </c>
      <c r="CX1" t="s">
        <v>1729</v>
      </c>
      <c r="CY1" t="s">
        <v>1730</v>
      </c>
      <c r="CZ1" t="s">
        <v>1731</v>
      </c>
      <c r="DA1" t="s">
        <v>1732</v>
      </c>
      <c r="DB1" t="s">
        <v>1733</v>
      </c>
      <c r="DC1" t="s">
        <v>1734</v>
      </c>
      <c r="DD1" t="s">
        <v>1735</v>
      </c>
      <c r="DE1" t="s">
        <v>1736</v>
      </c>
      <c r="DF1" t="s">
        <v>1737</v>
      </c>
      <c r="DG1" t="s">
        <v>1738</v>
      </c>
      <c r="DH1" t="s">
        <v>1739</v>
      </c>
      <c r="DI1" t="s">
        <v>1740</v>
      </c>
      <c r="DJ1" t="s">
        <v>1741</v>
      </c>
      <c r="DK1" t="s">
        <v>1742</v>
      </c>
      <c r="DL1" t="s">
        <v>1743</v>
      </c>
      <c r="DM1" t="s">
        <v>1744</v>
      </c>
      <c r="DN1" t="s">
        <v>1745</v>
      </c>
      <c r="DO1" t="s">
        <v>1746</v>
      </c>
      <c r="DP1" t="s">
        <v>1747</v>
      </c>
      <c r="DQ1" t="s">
        <v>1748</v>
      </c>
      <c r="DR1" t="s">
        <v>1749</v>
      </c>
      <c r="DS1" t="s">
        <v>1750</v>
      </c>
      <c r="DT1" t="s">
        <v>1751</v>
      </c>
      <c r="DU1" t="s">
        <v>1752</v>
      </c>
      <c r="DV1" t="s">
        <v>1753</v>
      </c>
      <c r="DW1" t="s">
        <v>1754</v>
      </c>
      <c r="DX1" t="s">
        <v>1755</v>
      </c>
      <c r="DY1" t="s">
        <v>1756</v>
      </c>
      <c r="DZ1" t="s">
        <v>1757</v>
      </c>
      <c r="EA1" t="s">
        <v>1758</v>
      </c>
      <c r="EB1" t="s">
        <v>1759</v>
      </c>
      <c r="EC1" t="s">
        <v>1760</v>
      </c>
      <c r="ED1" t="s">
        <v>1761</v>
      </c>
      <c r="EE1" t="s">
        <v>1762</v>
      </c>
      <c r="EF1" t="s">
        <v>1763</v>
      </c>
      <c r="EG1" t="s">
        <v>1764</v>
      </c>
      <c r="EH1" t="s">
        <v>1765</v>
      </c>
      <c r="EI1" t="s">
        <v>1766</v>
      </c>
      <c r="EJ1" t="s">
        <v>1767</v>
      </c>
      <c r="EK1" t="s">
        <v>1768</v>
      </c>
      <c r="EL1" t="s">
        <v>1769</v>
      </c>
      <c r="EM1" t="s">
        <v>1770</v>
      </c>
      <c r="EN1" t="s">
        <v>1771</v>
      </c>
      <c r="EO1" t="s">
        <v>1772</v>
      </c>
      <c r="EP1" t="s">
        <v>1773</v>
      </c>
      <c r="EQ1" t="s">
        <v>1774</v>
      </c>
      <c r="ER1" t="s">
        <v>1775</v>
      </c>
      <c r="ES1" t="s">
        <v>1776</v>
      </c>
      <c r="ET1" t="s">
        <v>1777</v>
      </c>
      <c r="EU1" t="s">
        <v>1778</v>
      </c>
      <c r="EV1" t="s">
        <v>1779</v>
      </c>
      <c r="EW1" t="s">
        <v>1780</v>
      </c>
      <c r="EX1" t="s">
        <v>1781</v>
      </c>
      <c r="EY1" t="s">
        <v>1782</v>
      </c>
      <c r="EZ1" t="s">
        <v>1783</v>
      </c>
      <c r="FA1" t="s">
        <v>1784</v>
      </c>
      <c r="FB1" t="s">
        <v>1785</v>
      </c>
      <c r="FC1" t="s">
        <v>1786</v>
      </c>
      <c r="FD1" t="s">
        <v>1787</v>
      </c>
      <c r="FE1" t="s">
        <v>1788</v>
      </c>
      <c r="FF1" t="s">
        <v>1789</v>
      </c>
      <c r="FG1" t="s">
        <v>1790</v>
      </c>
      <c r="FH1" t="s">
        <v>1791</v>
      </c>
      <c r="FI1" t="s">
        <v>1792</v>
      </c>
      <c r="FJ1" t="s">
        <v>1793</v>
      </c>
      <c r="FK1" t="s">
        <v>1794</v>
      </c>
      <c r="FL1" t="s">
        <v>1795</v>
      </c>
      <c r="FM1" t="s">
        <v>1796</v>
      </c>
      <c r="FN1" t="s">
        <v>1797</v>
      </c>
      <c r="FO1" t="s">
        <v>1798</v>
      </c>
      <c r="FP1" t="s">
        <v>1799</v>
      </c>
      <c r="FQ1" t="s">
        <v>1800</v>
      </c>
      <c r="FR1" t="s">
        <v>1801</v>
      </c>
      <c r="FS1" t="s">
        <v>1802</v>
      </c>
      <c r="FT1" t="s">
        <v>1803</v>
      </c>
      <c r="FU1" t="s">
        <v>1804</v>
      </c>
      <c r="FV1" t="s">
        <v>1805</v>
      </c>
      <c r="FW1" t="s">
        <v>1806</v>
      </c>
      <c r="FX1" t="s">
        <v>1807</v>
      </c>
      <c r="FY1" t="s">
        <v>1808</v>
      </c>
      <c r="FZ1" t="s">
        <v>1809</v>
      </c>
      <c r="GA1" t="s">
        <v>1810</v>
      </c>
      <c r="GB1" t="s">
        <v>1811</v>
      </c>
    </row>
    <row r="2" spans="1:184">
      <c r="B2" t="str">
        <f t="shared" ref="B2:B9" si="0">UPPER(TRIM(ProbuildName))</f>
        <v/>
      </c>
      <c r="C2" t="s">
        <v>527</v>
      </c>
      <c r="D2" s="94">
        <f>Cashflow!C6</f>
        <v>0</v>
      </c>
      <c r="E2" s="94">
        <f>Cashflow!D6</f>
        <v>0</v>
      </c>
      <c r="F2" s="94">
        <f>Cashflow!E6</f>
        <v>105.08333333333333</v>
      </c>
      <c r="G2" s="94">
        <f>Cashflow!F6</f>
        <v>157.625</v>
      </c>
      <c r="H2" s="94">
        <f>Cashflow!G6</f>
        <v>210.16666666666666</v>
      </c>
      <c r="I2" s="94">
        <f>Cashflow!H6</f>
        <v>262.70833333333337</v>
      </c>
      <c r="J2" s="94">
        <f>Cashflow!I6</f>
        <v>315.25</v>
      </c>
      <c r="K2" s="94">
        <f>Cashflow!J6</f>
        <v>367.79166666666669</v>
      </c>
      <c r="L2" s="94">
        <f>Cashflow!K6</f>
        <v>420.33333333333331</v>
      </c>
      <c r="M2" s="94">
        <f>Cashflow!L6</f>
        <v>472.87500000000011</v>
      </c>
      <c r="N2" s="94">
        <f>Cashflow!M6</f>
        <v>525.41666666666674</v>
      </c>
      <c r="O2" s="94">
        <f>Cashflow!N6</f>
        <v>577.95833333333337</v>
      </c>
      <c r="P2" s="94">
        <f>Cashflow!O6</f>
        <v>630.5</v>
      </c>
      <c r="Q2" s="94">
        <f>Cashflow!P6</f>
        <v>810.19250000000011</v>
      </c>
      <c r="R2" s="94">
        <f>Cashflow!Q6</f>
        <v>989.88499999999999</v>
      </c>
      <c r="S2" s="94">
        <f>Cashflow!R6</f>
        <v>1169.5774999999999</v>
      </c>
      <c r="T2" s="94">
        <f>Cashflow!S6</f>
        <v>1349.27</v>
      </c>
      <c r="U2" s="94">
        <f>Cashflow!T6</f>
        <v>1528.9624999999999</v>
      </c>
      <c r="V2" s="94">
        <f>Cashflow!U6</f>
        <v>1708.6550000000002</v>
      </c>
      <c r="W2" s="94">
        <f>Cashflow!V6</f>
        <v>1888.3475000000001</v>
      </c>
      <c r="X2" s="94">
        <f>Cashflow!W6</f>
        <v>2068.0400000000004</v>
      </c>
      <c r="Y2" s="94">
        <f>Cashflow!X6</f>
        <v>2247.7325000000005</v>
      </c>
      <c r="Z2" s="94">
        <f>Cashflow!Y6</f>
        <v>2427.4250000000011</v>
      </c>
      <c r="AA2" s="94">
        <f>Cashflow!Z6</f>
        <v>2607.1175000000007</v>
      </c>
      <c r="AB2" s="94">
        <f>Cashflow!AA6</f>
        <v>2786.8100000000009</v>
      </c>
      <c r="AC2" s="94">
        <f>Cashflow!AB6</f>
        <v>2966.5025000000014</v>
      </c>
      <c r="AD2" s="94">
        <f>Cashflow!AC6</f>
        <v>3146.1950000000015</v>
      </c>
      <c r="AE2" s="94">
        <f>Cashflow!AD6</f>
        <v>3325.8875000000016</v>
      </c>
      <c r="AF2" s="94">
        <f>Cashflow!AE6</f>
        <v>3505.5800000000008</v>
      </c>
      <c r="AG2" s="94">
        <f>Cashflow!AF6</f>
        <v>3685.2725000000005</v>
      </c>
      <c r="AH2" s="94">
        <f>Cashflow!AG6</f>
        <v>3864.9650000000006</v>
      </c>
      <c r="AI2" s="94">
        <f>Cashflow!AH6</f>
        <v>4044.6575000000007</v>
      </c>
      <c r="AJ2" s="94">
        <f>Cashflow!AI6</f>
        <v>4224.3500000000004</v>
      </c>
      <c r="AK2" s="94">
        <f>Cashflow!AJ6</f>
        <v>4404.0425000000005</v>
      </c>
      <c r="AL2" s="94">
        <f>Cashflow!AK6</f>
        <v>4583.7349999999997</v>
      </c>
      <c r="AM2" s="94">
        <f>Cashflow!AL6</f>
        <v>4763.4274999999998</v>
      </c>
      <c r="AN2" s="94">
        <f>Cashflow!AM6</f>
        <v>4943.119999999999</v>
      </c>
      <c r="AO2" s="94">
        <f>Cashflow!AN6</f>
        <v>4918.4043999999985</v>
      </c>
      <c r="AP2" s="94">
        <f>Cashflow!AO6</f>
        <v>4893.8123779999987</v>
      </c>
      <c r="AQ2" s="94">
        <f>Cashflow!AP6</f>
        <v>4869.3433161099983</v>
      </c>
      <c r="AR2" s="94">
        <f>Cashflow!AQ6</f>
        <v>4844.9965995294488</v>
      </c>
      <c r="AS2" s="94">
        <f>Cashflow!AR6</f>
        <v>4820.7716165318016</v>
      </c>
      <c r="AT2" s="94">
        <f>Cashflow!AS6</f>
        <v>4796.6677584491426</v>
      </c>
      <c r="AU2" s="94">
        <f>Cashflow!AT6</f>
        <v>4772.6844196568973</v>
      </c>
      <c r="AV2" s="94">
        <f>Cashflow!AU6</f>
        <v>4748.8209975586124</v>
      </c>
      <c r="AW2" s="94">
        <f>Cashflow!AV6</f>
        <v>4725.0768925708189</v>
      </c>
      <c r="AX2" s="94">
        <f>Cashflow!AW6</f>
        <v>4701.4515081079644</v>
      </c>
      <c r="AY2" s="94">
        <f>Cashflow!AX6</f>
        <v>4677.9442505674242</v>
      </c>
      <c r="AZ2" s="94">
        <f>Cashflow!AY6</f>
        <v>4654.5545293145869</v>
      </c>
      <c r="BA2" s="94">
        <f>Cashflow!AZ6</f>
        <v>4631.2817566680142</v>
      </c>
      <c r="BB2" s="94">
        <f>Cashflow!BA6</f>
        <v>4608.1253478846738</v>
      </c>
      <c r="BC2" s="94">
        <f>Cashflow!BB6</f>
        <v>4585.0847211452501</v>
      </c>
      <c r="BD2" s="94">
        <f>Cashflow!BC6</f>
        <v>4562.1592975395242</v>
      </c>
      <c r="BE2" s="94">
        <f>Cashflow!BD6</f>
        <v>4539.348501051827</v>
      </c>
      <c r="BF2" s="94">
        <f>Cashflow!BE6</f>
        <v>4516.6517585465681</v>
      </c>
      <c r="BG2" s="94">
        <f>Cashflow!BF6</f>
        <v>4494.0684997538356</v>
      </c>
      <c r="BH2" s="94">
        <f>Cashflow!BG6</f>
        <v>4471.5981572550663</v>
      </c>
      <c r="BI2" s="94">
        <f>Cashflow!BH6</f>
        <v>4449.2401664687914</v>
      </c>
      <c r="BJ2" s="94">
        <f>Cashflow!BI6</f>
        <v>4426.9939656364477</v>
      </c>
      <c r="BK2" s="94">
        <f>Cashflow!BJ6</f>
        <v>4404.8589958082657</v>
      </c>
      <c r="BL2" s="94">
        <f>Cashflow!BK6</f>
        <v>4382.8347008292239</v>
      </c>
      <c r="BM2" s="94">
        <f>Cashflow!BL6</f>
        <v>4360.9205273250782</v>
      </c>
      <c r="BN2" s="94">
        <f>Cashflow!BM6</f>
        <v>4339.1159246884527</v>
      </c>
      <c r="BO2" s="94">
        <f>Cashflow!BN6</f>
        <v>4317.4203450650102</v>
      </c>
      <c r="BP2" s="94">
        <f>Cashflow!BO6</f>
        <v>4295.8332433396854</v>
      </c>
      <c r="BQ2" s="94">
        <f>Cashflow!BP6</f>
        <v>4274.3540771229873</v>
      </c>
      <c r="BR2" s="94">
        <f>Cashflow!BQ6</f>
        <v>4252.9823067373727</v>
      </c>
      <c r="BS2" s="94">
        <f>Cashflow!BR6</f>
        <v>4231.7173952036856</v>
      </c>
      <c r="BT2" s="94">
        <f>Cashflow!BS6</f>
        <v>4210.5588082276672</v>
      </c>
      <c r="BU2" s="94">
        <f>Cashflow!BT6</f>
        <v>4189.5060141865288</v>
      </c>
      <c r="BV2" s="94">
        <f>Cashflow!BU6</f>
        <v>4168.558484115596</v>
      </c>
      <c r="BW2" s="94">
        <f>Cashflow!BV6</f>
        <v>4147.715691695018</v>
      </c>
      <c r="BX2" s="94">
        <f>Cashflow!BW6</f>
        <v>4126.9771132365431</v>
      </c>
      <c r="BY2" s="94">
        <f>Cashflow!BX6</f>
        <v>4106.3422276703604</v>
      </c>
      <c r="BZ2" s="94">
        <f>Cashflow!BY6</f>
        <v>4085.8105165320085</v>
      </c>
      <c r="CA2" s="94">
        <f>Cashflow!BZ6</f>
        <v>4065.3814639493485</v>
      </c>
      <c r="CB2" s="94">
        <f>Cashflow!CA6</f>
        <v>4045.0545566296018</v>
      </c>
      <c r="CC2" s="94">
        <f>Cashflow!CB6</f>
        <v>4024.829283846454</v>
      </c>
      <c r="CD2" s="94">
        <f>Cashflow!CC6</f>
        <v>4004.7051374272219</v>
      </c>
      <c r="CE2" s="94">
        <f>Cashflow!CD6</f>
        <v>3984.6816117400858</v>
      </c>
      <c r="CF2" s="94">
        <f>Cashflow!CE6</f>
        <v>3964.7582036813856</v>
      </c>
      <c r="CG2" s="94">
        <f>Cashflow!CF6</f>
        <v>3944.9344126629785</v>
      </c>
      <c r="CH2" s="94">
        <f>Cashflow!CG6</f>
        <v>3925.2097405996637</v>
      </c>
      <c r="CI2" s="94">
        <f>Cashflow!CH6</f>
        <v>3905.5836918966652</v>
      </c>
      <c r="CJ2" s="94">
        <f>Cashflow!CI6</f>
        <v>3886.0557734371819</v>
      </c>
      <c r="CK2" s="94">
        <f>Cashflow!CJ6</f>
        <v>3866.6254945699961</v>
      </c>
      <c r="CL2" s="94">
        <f>Cashflow!CK6</f>
        <v>3847.2923670971463</v>
      </c>
      <c r="CM2" s="94">
        <f>Cashflow!CL6</f>
        <v>3828.0559052616604</v>
      </c>
      <c r="CN2" s="94">
        <f>Cashflow!CM6</f>
        <v>3808.915625735352</v>
      </c>
      <c r="CO2" s="94">
        <f>Cashflow!CN6</f>
        <v>3789.8710476066753</v>
      </c>
      <c r="CP2" s="94">
        <f>Cashflow!CO6</f>
        <v>3770.9216923686417</v>
      </c>
      <c r="CQ2" s="94">
        <f>Cashflow!CP6</f>
        <v>3752.0670839067984</v>
      </c>
      <c r="CR2" s="94">
        <f>Cashflow!CQ6</f>
        <v>3733.3067484872645</v>
      </c>
      <c r="CS2" s="94">
        <f>Cashflow!CR6</f>
        <v>3714.640214744828</v>
      </c>
      <c r="CT2" s="94">
        <f>Cashflow!CS6</f>
        <v>3696.0670136711037</v>
      </c>
      <c r="CU2" s="94">
        <f>Cashflow!CT6</f>
        <v>3677.5866786027482</v>
      </c>
      <c r="CV2" s="94">
        <f>Cashflow!CU6</f>
        <v>3659.1987452097346</v>
      </c>
      <c r="CW2" s="94">
        <f>Cashflow!CV6</f>
        <v>3640.9027514836857</v>
      </c>
      <c r="CX2" s="94">
        <f>Cashflow!CW6</f>
        <v>3622.6982377262675</v>
      </c>
      <c r="CY2" s="94">
        <f>Cashflow!CX6</f>
        <v>3604.584746537636</v>
      </c>
      <c r="CZ2" s="94">
        <f>Cashflow!CY6</f>
        <v>3586.561822804948</v>
      </c>
      <c r="DA2" s="94">
        <f>Cashflow!CZ6</f>
        <v>3568.6290136909233</v>
      </c>
      <c r="DB2" s="94">
        <f>Cashflow!DA6</f>
        <v>3550.7858686224686</v>
      </c>
      <c r="DC2" s="94">
        <f>Cashflow!DB6</f>
        <v>3533.0319392793563</v>
      </c>
      <c r="DD2" s="94">
        <f>Cashflow!DC6</f>
        <v>3515.3667795829597</v>
      </c>
      <c r="DE2" s="94">
        <f>Cashflow!DD6</f>
        <v>3497.789945685045</v>
      </c>
      <c r="DF2" s="94">
        <f>Cashflow!DE6</f>
        <v>3480.3009959566198</v>
      </c>
      <c r="DG2" s="94">
        <f>Cashflow!DF6</f>
        <v>3462.8994909768367</v>
      </c>
      <c r="DH2" s="94">
        <f>Cashflow!DG6</f>
        <v>3445.5849935219526</v>
      </c>
      <c r="DI2" s="94">
        <f>Cashflow!DH6</f>
        <v>3428.3570685543427</v>
      </c>
      <c r="DJ2" s="94">
        <f>Cashflow!DI6</f>
        <v>3411.2152832115712</v>
      </c>
      <c r="DK2" s="94">
        <f>Cashflow!DJ6</f>
        <v>3394.1592067955135</v>
      </c>
      <c r="DL2" s="94">
        <f>Cashflow!DK6</f>
        <v>3377.188410761536</v>
      </c>
      <c r="DM2" s="94">
        <f>Cashflow!DL6</f>
        <v>3360.3024687077282</v>
      </c>
      <c r="DN2" s="94">
        <f>Cashflow!DM6</f>
        <v>3343.5009563641897</v>
      </c>
      <c r="DO2" s="94">
        <f>Cashflow!DN6</f>
        <v>3326.7834515823688</v>
      </c>
      <c r="DP2" s="94">
        <f>Cashflow!DO6</f>
        <v>3310.1495343244569</v>
      </c>
      <c r="DQ2" s="94">
        <f>Cashflow!DP6</f>
        <v>3293.5987866528344</v>
      </c>
      <c r="DR2" s="94">
        <f>Cashflow!DQ6</f>
        <v>3277.1307927195703</v>
      </c>
      <c r="DS2" s="94">
        <f>Cashflow!DR6</f>
        <v>3260.7451387559722</v>
      </c>
      <c r="DT2" s="94">
        <f>Cashflow!DS6</f>
        <v>3244.4414130621922</v>
      </c>
      <c r="DU2" s="94">
        <f>Cashflow!DT6</f>
        <v>3228.2192059968811</v>
      </c>
      <c r="DV2" s="94">
        <f>Cashflow!DU6</f>
        <v>3212.0781099668966</v>
      </c>
      <c r="DW2" s="94">
        <f>Cashflow!DV6</f>
        <v>3196.0177194170619</v>
      </c>
      <c r="DX2" s="94">
        <f>Cashflow!DW6</f>
        <v>3180.0376308199766</v>
      </c>
      <c r="DY2" s="94">
        <f>Cashflow!DX6</f>
        <v>3164.1374426658767</v>
      </c>
      <c r="DZ2" s="94">
        <f>Cashflow!DY6</f>
        <v>3148.3167554525471</v>
      </c>
      <c r="EA2" s="94">
        <f>Cashflow!DZ6</f>
        <v>3132.5751716752843</v>
      </c>
      <c r="EB2" s="94">
        <f>Cashflow!EA6</f>
        <v>3116.9122958169078</v>
      </c>
      <c r="EC2" s="94">
        <f>Cashflow!EB6</f>
        <v>3101.3277343378231</v>
      </c>
      <c r="ED2" s="94">
        <f>Cashflow!EC6</f>
        <v>3085.8210956661342</v>
      </c>
      <c r="EE2" s="94">
        <f>Cashflow!ED6</f>
        <v>3070.3919901878035</v>
      </c>
      <c r="EF2" s="94">
        <f>Cashflow!EE6</f>
        <v>3055.0400302368644</v>
      </c>
      <c r="EG2" s="94">
        <f>Cashflow!EF6</f>
        <v>3039.7648300856799</v>
      </c>
      <c r="EH2" s="94">
        <f>Cashflow!EG6</f>
        <v>3024.5660059352517</v>
      </c>
      <c r="EI2" s="94">
        <f>Cashflow!EH6</f>
        <v>3009.4431759055756</v>
      </c>
      <c r="EJ2" s="94">
        <f>Cashflow!EI6</f>
        <v>2994.3959600260478</v>
      </c>
      <c r="EK2" s="94">
        <f>Cashflow!EJ6</f>
        <v>2979.4239802259176</v>
      </c>
      <c r="EL2" s="94">
        <f>Cashflow!EK6</f>
        <v>2964.5268603247878</v>
      </c>
      <c r="EM2" s="94">
        <f>Cashflow!EL6</f>
        <v>2949.7042260231638</v>
      </c>
      <c r="EN2" s="94">
        <f>Cashflow!EM6</f>
        <v>2934.9557048930478</v>
      </c>
      <c r="EO2" s="94">
        <f>Cashflow!EN6</f>
        <v>2920.2809263685826</v>
      </c>
      <c r="EP2" s="94">
        <f>Cashflow!EO6</f>
        <v>2905.6795217367398</v>
      </c>
      <c r="EQ2" s="94">
        <f>Cashflow!EP6</f>
        <v>2891.1511241280559</v>
      </c>
      <c r="ER2" s="94">
        <f>Cashflow!EQ6</f>
        <v>2876.6953685074154</v>
      </c>
      <c r="ES2" s="94">
        <f>Cashflow!ER6</f>
        <v>2862.3118916648782</v>
      </c>
      <c r="ET2" s="94">
        <f>Cashflow!ES6</f>
        <v>2848.0003322065536</v>
      </c>
      <c r="EU2" s="94">
        <f>Cashflow!ET6</f>
        <v>2833.7603305455209</v>
      </c>
      <c r="EV2" s="94">
        <f>Cashflow!EU6</f>
        <v>2819.5915288927931</v>
      </c>
      <c r="EW2" s="94">
        <f>Cashflow!EV6</f>
        <v>2805.4935712483293</v>
      </c>
      <c r="EX2" s="94">
        <f>Cashflow!EW6</f>
        <v>2791.4661033920875</v>
      </c>
      <c r="EY2" s="94">
        <f>Cashflow!EX6</f>
        <v>2777.5087728751269</v>
      </c>
      <c r="EZ2" s="94">
        <f>Cashflow!EY6</f>
        <v>2763.621229010751</v>
      </c>
      <c r="FA2" s="94">
        <f>Cashflow!EZ6</f>
        <v>2749.8031228656973</v>
      </c>
      <c r="FB2" s="94">
        <f>Cashflow!FA6</f>
        <v>2736.0541072513688</v>
      </c>
      <c r="FC2" s="94">
        <f>Cashflow!FB6</f>
        <v>2722.3738367151118</v>
      </c>
      <c r="FD2" s="94">
        <f>Cashflow!FC6</f>
        <v>2708.7619675315364</v>
      </c>
      <c r="FE2" s="94">
        <f>Cashflow!FD6</f>
        <v>2695.2181576938788</v>
      </c>
      <c r="FF2" s="94">
        <f>Cashflow!FE6</f>
        <v>2681.7420669054095</v>
      </c>
      <c r="FG2" s="94">
        <f>Cashflow!FF6</f>
        <v>2668.3333565708826</v>
      </c>
      <c r="FH2" s="94">
        <f>Cashflow!FG6</f>
        <v>2654.991689788028</v>
      </c>
      <c r="FI2" s="94">
        <f>Cashflow!FH6</f>
        <v>2641.7167313390878</v>
      </c>
      <c r="FJ2" s="94">
        <f>Cashflow!FI6</f>
        <v>2628.5081476823925</v>
      </c>
      <c r="FK2" s="94">
        <f>Cashflow!FJ6</f>
        <v>2615.3656069439808</v>
      </c>
      <c r="FL2" s="94">
        <f>Cashflow!FK6</f>
        <v>2602.2887789092611</v>
      </c>
      <c r="FM2" s="94">
        <f>Cashflow!FL6</f>
        <v>2589.2773350147149</v>
      </c>
      <c r="FN2" s="94">
        <f>Cashflow!FM6</f>
        <v>2576.3309483396415</v>
      </c>
      <c r="FO2" s="94">
        <f>Cashflow!FN6</f>
        <v>2563.4492935979433</v>
      </c>
      <c r="FP2" s="94">
        <f>Cashflow!FO6</f>
        <v>2550.6320471299537</v>
      </c>
      <c r="FQ2" s="94">
        <f>Cashflow!FP6</f>
        <v>2537.8788868943038</v>
      </c>
      <c r="FR2" s="94">
        <f>Cashflow!FQ6</f>
        <v>2525.1894924598323</v>
      </c>
      <c r="FS2" s="94">
        <f>Cashflow!FR6</f>
        <v>2512.563544997533</v>
      </c>
      <c r="FT2" s="94">
        <f>Cashflow!FS6</f>
        <v>2500.0007272725452</v>
      </c>
      <c r="FU2" s="94">
        <f>Cashflow!FT6</f>
        <v>2487.5007236361826</v>
      </c>
      <c r="FV2" s="94">
        <f>Cashflow!FU6</f>
        <v>2475.0632200180016</v>
      </c>
      <c r="FW2" s="94">
        <f>Cashflow!FV6</f>
        <v>2462.6879039179116</v>
      </c>
      <c r="FX2" s="94">
        <f>Cashflow!FW6</f>
        <v>2450.3744643983218</v>
      </c>
      <c r="FY2" s="94">
        <f>Cashflow!FX6</f>
        <v>2438.1225920763304</v>
      </c>
      <c r="FZ2" s="94">
        <f>Cashflow!FY6</f>
        <v>2425.9319791159487</v>
      </c>
      <c r="GA2" s="94">
        <f>Cashflow!FZ6</f>
        <v>2413.8023192203691</v>
      </c>
      <c r="GB2" s="94">
        <f>Cashflow!GA6</f>
        <v>2401.7333076242671</v>
      </c>
    </row>
    <row r="3" spans="1:184">
      <c r="B3" t="str">
        <f t="shared" si="0"/>
        <v/>
      </c>
      <c r="C3" t="s">
        <v>528</v>
      </c>
      <c r="D3" s="94">
        <f>Cashflow!C9</f>
        <v>0</v>
      </c>
      <c r="E3" s="94">
        <f>Cashflow!D9</f>
        <v>0</v>
      </c>
      <c r="F3" s="94">
        <f>Cashflow!E9</f>
        <v>0</v>
      </c>
      <c r="G3" s="94">
        <f>Cashflow!F9</f>
        <v>0</v>
      </c>
      <c r="H3" s="94">
        <f>Cashflow!G9</f>
        <v>0</v>
      </c>
      <c r="I3" s="94">
        <f>Cashflow!H9</f>
        <v>0</v>
      </c>
      <c r="J3" s="94">
        <f>Cashflow!I9</f>
        <v>0</v>
      </c>
      <c r="K3" s="94">
        <f>Cashflow!J9</f>
        <v>0</v>
      </c>
      <c r="L3" s="94">
        <f>Cashflow!K9</f>
        <v>0</v>
      </c>
      <c r="M3" s="94">
        <f>Cashflow!L9</f>
        <v>0</v>
      </c>
      <c r="N3" s="94">
        <f>Cashflow!M9</f>
        <v>0</v>
      </c>
      <c r="O3" s="94">
        <f>Cashflow!N9</f>
        <v>0</v>
      </c>
      <c r="P3" s="94">
        <f>Cashflow!O9</f>
        <v>0</v>
      </c>
      <c r="Q3" s="94">
        <f>Cashflow!P9</f>
        <v>0</v>
      </c>
      <c r="R3" s="94">
        <f>Cashflow!Q9</f>
        <v>0</v>
      </c>
      <c r="S3" s="94">
        <f>Cashflow!R9</f>
        <v>0</v>
      </c>
      <c r="T3" s="94">
        <f>Cashflow!S9</f>
        <v>0</v>
      </c>
      <c r="U3" s="94">
        <f>Cashflow!T9</f>
        <v>0</v>
      </c>
      <c r="V3" s="94">
        <f>Cashflow!U9</f>
        <v>0</v>
      </c>
      <c r="W3" s="94">
        <f>Cashflow!V9</f>
        <v>0</v>
      </c>
      <c r="X3" s="94">
        <f>Cashflow!W9</f>
        <v>0</v>
      </c>
      <c r="Y3" s="94">
        <f>Cashflow!X9</f>
        <v>0</v>
      </c>
      <c r="Z3" s="94">
        <f>Cashflow!Y9</f>
        <v>0</v>
      </c>
      <c r="AA3" s="94">
        <f>Cashflow!Z9</f>
        <v>0</v>
      </c>
      <c r="AB3" s="94">
        <f>Cashflow!AA9</f>
        <v>0</v>
      </c>
      <c r="AC3" s="94">
        <f>Cashflow!AB9</f>
        <v>0</v>
      </c>
      <c r="AD3" s="94">
        <f>Cashflow!AC9</f>
        <v>0</v>
      </c>
      <c r="AE3" s="94">
        <f>Cashflow!AD9</f>
        <v>0</v>
      </c>
      <c r="AF3" s="94">
        <f>Cashflow!AE9</f>
        <v>0</v>
      </c>
      <c r="AG3" s="94">
        <f>Cashflow!AF9</f>
        <v>0</v>
      </c>
      <c r="AH3" s="94">
        <f>Cashflow!AG9</f>
        <v>0</v>
      </c>
      <c r="AI3" s="94">
        <f>Cashflow!AH9</f>
        <v>0</v>
      </c>
      <c r="AJ3" s="94">
        <f>Cashflow!AI9</f>
        <v>0</v>
      </c>
      <c r="AK3" s="94">
        <f>Cashflow!AJ9</f>
        <v>0</v>
      </c>
      <c r="AL3" s="94">
        <f>Cashflow!AK9</f>
        <v>0</v>
      </c>
      <c r="AM3" s="94">
        <f>Cashflow!AL9</f>
        <v>0</v>
      </c>
      <c r="AN3" s="94">
        <f>Cashflow!AM9</f>
        <v>0</v>
      </c>
      <c r="AO3" s="94">
        <f>Cashflow!AN9</f>
        <v>0</v>
      </c>
      <c r="AP3" s="94">
        <f>Cashflow!AO9</f>
        <v>0</v>
      </c>
      <c r="AQ3" s="94">
        <f>Cashflow!AP9</f>
        <v>0</v>
      </c>
      <c r="AR3" s="94">
        <f>Cashflow!AQ9</f>
        <v>0</v>
      </c>
      <c r="AS3" s="94">
        <f>Cashflow!AR9</f>
        <v>0</v>
      </c>
      <c r="AT3" s="94">
        <f>Cashflow!AS9</f>
        <v>0</v>
      </c>
      <c r="AU3" s="94">
        <f>Cashflow!AT9</f>
        <v>0</v>
      </c>
      <c r="AV3" s="94">
        <f>Cashflow!AU9</f>
        <v>0</v>
      </c>
      <c r="AW3" s="94">
        <f>Cashflow!AV9</f>
        <v>0</v>
      </c>
      <c r="AX3" s="94">
        <f>Cashflow!AW9</f>
        <v>0</v>
      </c>
      <c r="AY3" s="94">
        <f>Cashflow!AX9</f>
        <v>0</v>
      </c>
      <c r="AZ3" s="94">
        <f>Cashflow!AY9</f>
        <v>0</v>
      </c>
      <c r="BA3" s="94">
        <f>Cashflow!AZ9</f>
        <v>0</v>
      </c>
      <c r="BB3" s="94">
        <f>Cashflow!BA9</f>
        <v>0</v>
      </c>
      <c r="BC3" s="94">
        <f>Cashflow!BB9</f>
        <v>0</v>
      </c>
      <c r="BD3" s="94">
        <f>Cashflow!BC9</f>
        <v>0</v>
      </c>
      <c r="BE3" s="94">
        <f>Cashflow!BD9</f>
        <v>0</v>
      </c>
      <c r="BF3" s="94">
        <f>Cashflow!BE9</f>
        <v>0</v>
      </c>
      <c r="BG3" s="94">
        <f>Cashflow!BF9</f>
        <v>0</v>
      </c>
      <c r="BH3" s="94">
        <f>Cashflow!BG9</f>
        <v>0</v>
      </c>
      <c r="BI3" s="94">
        <f>Cashflow!BH9</f>
        <v>0</v>
      </c>
      <c r="BJ3" s="94">
        <f>Cashflow!BI9</f>
        <v>0</v>
      </c>
      <c r="BK3" s="94">
        <f>Cashflow!BJ9</f>
        <v>0</v>
      </c>
      <c r="BL3" s="94">
        <f>Cashflow!BK9</f>
        <v>0</v>
      </c>
      <c r="BM3" s="94">
        <f>Cashflow!BL9</f>
        <v>0</v>
      </c>
      <c r="BN3" s="94">
        <f>Cashflow!BM9</f>
        <v>0</v>
      </c>
      <c r="BO3" s="94">
        <f>Cashflow!BN9</f>
        <v>0</v>
      </c>
      <c r="BP3" s="94">
        <f>Cashflow!BO9</f>
        <v>0</v>
      </c>
      <c r="BQ3" s="94">
        <f>Cashflow!BP9</f>
        <v>0</v>
      </c>
      <c r="BR3" s="94">
        <f>Cashflow!BQ9</f>
        <v>0</v>
      </c>
      <c r="BS3" s="94">
        <f>Cashflow!BR9</f>
        <v>0</v>
      </c>
      <c r="BT3" s="94">
        <f>Cashflow!BS9</f>
        <v>0</v>
      </c>
      <c r="BU3" s="94">
        <f>Cashflow!BT9</f>
        <v>0</v>
      </c>
      <c r="BV3" s="94">
        <f>Cashflow!BU9</f>
        <v>0</v>
      </c>
      <c r="BW3" s="94">
        <f>Cashflow!BV9</f>
        <v>0</v>
      </c>
      <c r="BX3" s="94">
        <f>Cashflow!BW9</f>
        <v>0</v>
      </c>
      <c r="BY3" s="94">
        <f>Cashflow!BX9</f>
        <v>0</v>
      </c>
      <c r="BZ3" s="94">
        <f>Cashflow!BY9</f>
        <v>0</v>
      </c>
      <c r="CA3" s="94">
        <f>Cashflow!BZ9</f>
        <v>0</v>
      </c>
      <c r="CB3" s="94">
        <f>Cashflow!CA9</f>
        <v>0</v>
      </c>
      <c r="CC3" s="94">
        <f>Cashflow!CB9</f>
        <v>0</v>
      </c>
      <c r="CD3" s="94">
        <f>Cashflow!CC9</f>
        <v>0</v>
      </c>
      <c r="CE3" s="94">
        <f>Cashflow!CD9</f>
        <v>0</v>
      </c>
      <c r="CF3" s="94">
        <f>Cashflow!CE9</f>
        <v>0</v>
      </c>
      <c r="CG3" s="94">
        <f>Cashflow!CF9</f>
        <v>0</v>
      </c>
      <c r="CH3" s="94">
        <f>Cashflow!CG9</f>
        <v>0</v>
      </c>
      <c r="CI3" s="94">
        <f>Cashflow!CH9</f>
        <v>0</v>
      </c>
      <c r="CJ3" s="94">
        <f>Cashflow!CI9</f>
        <v>0</v>
      </c>
      <c r="CK3" s="94">
        <f>Cashflow!CJ9</f>
        <v>0</v>
      </c>
      <c r="CL3" s="94">
        <f>Cashflow!CK9</f>
        <v>0</v>
      </c>
      <c r="CM3" s="94">
        <f>Cashflow!CL9</f>
        <v>0</v>
      </c>
      <c r="CN3" s="94">
        <f>Cashflow!CM9</f>
        <v>0</v>
      </c>
      <c r="CO3" s="94">
        <f>Cashflow!CN9</f>
        <v>0</v>
      </c>
      <c r="CP3" s="94">
        <f>Cashflow!CO9</f>
        <v>0</v>
      </c>
      <c r="CQ3" s="94">
        <f>Cashflow!CP9</f>
        <v>0</v>
      </c>
      <c r="CR3" s="94">
        <f>Cashflow!CQ9</f>
        <v>0</v>
      </c>
      <c r="CS3" s="94">
        <f>Cashflow!CR9</f>
        <v>0</v>
      </c>
      <c r="CT3" s="94">
        <f>Cashflow!CS9</f>
        <v>0</v>
      </c>
      <c r="CU3" s="94">
        <f>Cashflow!CT9</f>
        <v>0</v>
      </c>
      <c r="CV3" s="94">
        <f>Cashflow!CU9</f>
        <v>0</v>
      </c>
      <c r="CW3" s="94">
        <f>Cashflow!CV9</f>
        <v>0</v>
      </c>
      <c r="CX3" s="94">
        <f>Cashflow!CW9</f>
        <v>0</v>
      </c>
      <c r="CY3" s="94">
        <f>Cashflow!CX9</f>
        <v>0</v>
      </c>
      <c r="CZ3" s="94">
        <f>Cashflow!CY9</f>
        <v>0</v>
      </c>
      <c r="DA3" s="94">
        <f>Cashflow!CZ9</f>
        <v>0</v>
      </c>
      <c r="DB3" s="94">
        <f>Cashflow!DA9</f>
        <v>0</v>
      </c>
      <c r="DC3" s="94">
        <f>Cashflow!DB9</f>
        <v>0</v>
      </c>
      <c r="DD3" s="94">
        <f>Cashflow!DC9</f>
        <v>0</v>
      </c>
      <c r="DE3" s="94">
        <f>Cashflow!DD9</f>
        <v>0</v>
      </c>
      <c r="DF3" s="94">
        <f>Cashflow!DE9</f>
        <v>0</v>
      </c>
      <c r="DG3" s="94">
        <f>Cashflow!DF9</f>
        <v>0</v>
      </c>
      <c r="DH3" s="94">
        <f>Cashflow!DG9</f>
        <v>0</v>
      </c>
      <c r="DI3" s="94">
        <f>Cashflow!DH9</f>
        <v>0</v>
      </c>
      <c r="DJ3" s="94">
        <f>Cashflow!DI9</f>
        <v>0</v>
      </c>
      <c r="DK3" s="94">
        <f>Cashflow!DJ9</f>
        <v>0</v>
      </c>
      <c r="DL3" s="94">
        <f>Cashflow!DK9</f>
        <v>0</v>
      </c>
      <c r="DM3" s="94">
        <f>Cashflow!DL9</f>
        <v>0</v>
      </c>
      <c r="DN3" s="94">
        <f>Cashflow!DM9</f>
        <v>0</v>
      </c>
      <c r="DO3" s="94">
        <f>Cashflow!DN9</f>
        <v>0</v>
      </c>
      <c r="DP3" s="94">
        <f>Cashflow!DO9</f>
        <v>0</v>
      </c>
      <c r="DQ3" s="94">
        <f>Cashflow!DP9</f>
        <v>0</v>
      </c>
      <c r="DR3" s="94">
        <f>Cashflow!DQ9</f>
        <v>0</v>
      </c>
      <c r="DS3" s="94">
        <f>Cashflow!DR9</f>
        <v>0</v>
      </c>
      <c r="DT3" s="94">
        <f>Cashflow!DS9</f>
        <v>0</v>
      </c>
      <c r="DU3" s="94">
        <f>Cashflow!DT9</f>
        <v>0</v>
      </c>
      <c r="DV3" s="94">
        <f>Cashflow!DU9</f>
        <v>0</v>
      </c>
      <c r="DW3" s="94">
        <f>Cashflow!DV9</f>
        <v>0</v>
      </c>
      <c r="DX3" s="94">
        <f>Cashflow!DW9</f>
        <v>0</v>
      </c>
      <c r="DY3" s="94">
        <f>Cashflow!DX9</f>
        <v>0</v>
      </c>
      <c r="DZ3" s="94">
        <f>Cashflow!DY9</f>
        <v>0</v>
      </c>
      <c r="EA3" s="94">
        <f>Cashflow!DZ9</f>
        <v>0</v>
      </c>
      <c r="EB3" s="94">
        <f>Cashflow!EA9</f>
        <v>0</v>
      </c>
      <c r="EC3" s="94">
        <f>Cashflow!EB9</f>
        <v>0</v>
      </c>
      <c r="ED3" s="94">
        <f>Cashflow!EC9</f>
        <v>0</v>
      </c>
      <c r="EE3" s="94">
        <f>Cashflow!ED9</f>
        <v>0</v>
      </c>
      <c r="EF3" s="94">
        <f>Cashflow!EE9</f>
        <v>0</v>
      </c>
      <c r="EG3" s="94">
        <f>Cashflow!EF9</f>
        <v>0</v>
      </c>
      <c r="EH3" s="94">
        <f>Cashflow!EG9</f>
        <v>0</v>
      </c>
      <c r="EI3" s="94">
        <f>Cashflow!EH9</f>
        <v>0</v>
      </c>
      <c r="EJ3" s="94">
        <f>Cashflow!EI9</f>
        <v>0</v>
      </c>
      <c r="EK3" s="94">
        <f>Cashflow!EJ9</f>
        <v>0</v>
      </c>
      <c r="EL3" s="94">
        <f>Cashflow!EK9</f>
        <v>0</v>
      </c>
      <c r="EM3" s="94">
        <f>Cashflow!EL9</f>
        <v>0</v>
      </c>
      <c r="EN3" s="94">
        <f>Cashflow!EM9</f>
        <v>0</v>
      </c>
      <c r="EO3" s="94">
        <f>Cashflow!EN9</f>
        <v>0</v>
      </c>
      <c r="EP3" s="94">
        <f>Cashflow!EO9</f>
        <v>0</v>
      </c>
      <c r="EQ3" s="94">
        <f>Cashflow!EP9</f>
        <v>0</v>
      </c>
      <c r="ER3" s="94">
        <f>Cashflow!EQ9</f>
        <v>0</v>
      </c>
      <c r="ES3" s="94">
        <f>Cashflow!ER9</f>
        <v>0</v>
      </c>
      <c r="ET3" s="94">
        <f>Cashflow!ES9</f>
        <v>0</v>
      </c>
      <c r="EU3" s="94">
        <f>Cashflow!ET9</f>
        <v>0</v>
      </c>
      <c r="EV3" s="94">
        <f>Cashflow!EU9</f>
        <v>0</v>
      </c>
      <c r="EW3" s="94">
        <f>Cashflow!EV9</f>
        <v>0</v>
      </c>
      <c r="EX3" s="94">
        <f>Cashflow!EW9</f>
        <v>0</v>
      </c>
      <c r="EY3" s="94">
        <f>Cashflow!EX9</f>
        <v>0</v>
      </c>
      <c r="EZ3" s="94">
        <f>Cashflow!EY9</f>
        <v>0</v>
      </c>
      <c r="FA3" s="94">
        <f>Cashflow!EZ9</f>
        <v>0</v>
      </c>
      <c r="FB3" s="94">
        <f>Cashflow!FA9</f>
        <v>0</v>
      </c>
      <c r="FC3" s="94">
        <f>Cashflow!FB9</f>
        <v>0</v>
      </c>
      <c r="FD3" s="94">
        <f>Cashflow!FC9</f>
        <v>0</v>
      </c>
      <c r="FE3" s="94">
        <f>Cashflow!FD9</f>
        <v>0</v>
      </c>
      <c r="FF3" s="94">
        <f>Cashflow!FE9</f>
        <v>0</v>
      </c>
      <c r="FG3" s="94">
        <f>Cashflow!FF9</f>
        <v>0</v>
      </c>
      <c r="FH3" s="94">
        <f>Cashflow!FG9</f>
        <v>0</v>
      </c>
      <c r="FI3" s="94">
        <f>Cashflow!FH9</f>
        <v>0</v>
      </c>
      <c r="FJ3" s="94">
        <f>Cashflow!FI9</f>
        <v>0</v>
      </c>
      <c r="FK3" s="94">
        <f>Cashflow!FJ9</f>
        <v>0</v>
      </c>
      <c r="FL3" s="94">
        <f>Cashflow!FK9</f>
        <v>0</v>
      </c>
      <c r="FM3" s="94">
        <f>Cashflow!FL9</f>
        <v>0</v>
      </c>
      <c r="FN3" s="94">
        <f>Cashflow!FM9</f>
        <v>0</v>
      </c>
      <c r="FO3" s="94">
        <f>Cashflow!FN9</f>
        <v>0</v>
      </c>
      <c r="FP3" s="94">
        <f>Cashflow!FO9</f>
        <v>0</v>
      </c>
      <c r="FQ3" s="94">
        <f>Cashflow!FP9</f>
        <v>0</v>
      </c>
      <c r="FR3" s="94">
        <f>Cashflow!FQ9</f>
        <v>0</v>
      </c>
      <c r="FS3" s="94">
        <f>Cashflow!FR9</f>
        <v>0</v>
      </c>
      <c r="FT3" s="94">
        <f>Cashflow!FS9</f>
        <v>0</v>
      </c>
      <c r="FU3" s="94">
        <f>Cashflow!FT9</f>
        <v>0</v>
      </c>
      <c r="FV3" s="94">
        <f>Cashflow!FU9</f>
        <v>0</v>
      </c>
      <c r="FW3" s="94">
        <f>Cashflow!FV9</f>
        <v>0</v>
      </c>
      <c r="FX3" s="94">
        <f>Cashflow!FW9</f>
        <v>0</v>
      </c>
      <c r="FY3" s="94">
        <f>Cashflow!FX9</f>
        <v>0</v>
      </c>
      <c r="FZ3" s="94">
        <f>Cashflow!FY9</f>
        <v>0</v>
      </c>
      <c r="GA3" s="94">
        <f>Cashflow!FZ9</f>
        <v>0</v>
      </c>
      <c r="GB3" s="94">
        <f>Cashflow!GA9</f>
        <v>0</v>
      </c>
    </row>
    <row r="4" spans="1:184">
      <c r="B4" t="str">
        <f t="shared" si="0"/>
        <v/>
      </c>
      <c r="C4" t="s">
        <v>529</v>
      </c>
      <c r="D4" s="94">
        <f>D2</f>
        <v>0</v>
      </c>
      <c r="E4" s="94">
        <f>E2+D4</f>
        <v>0</v>
      </c>
      <c r="F4" s="94">
        <f t="shared" ref="F4:BQ4" si="1">F2+E4</f>
        <v>105.08333333333333</v>
      </c>
      <c r="G4" s="94">
        <f t="shared" si="1"/>
        <v>262.70833333333331</v>
      </c>
      <c r="H4" s="94">
        <f t="shared" si="1"/>
        <v>472.875</v>
      </c>
      <c r="I4" s="94">
        <f t="shared" si="1"/>
        <v>735.58333333333337</v>
      </c>
      <c r="J4" s="94">
        <f t="shared" si="1"/>
        <v>1050.8333333333335</v>
      </c>
      <c r="K4" s="94">
        <f t="shared" si="1"/>
        <v>1418.6250000000002</v>
      </c>
      <c r="L4" s="94">
        <f t="shared" si="1"/>
        <v>1838.9583333333335</v>
      </c>
      <c r="M4" s="94">
        <f t="shared" si="1"/>
        <v>2311.8333333333335</v>
      </c>
      <c r="N4" s="94">
        <f t="shared" si="1"/>
        <v>2837.25</v>
      </c>
      <c r="O4" s="94">
        <f t="shared" si="1"/>
        <v>3415.2083333333335</v>
      </c>
      <c r="P4" s="94">
        <f t="shared" si="1"/>
        <v>4045.7083333333335</v>
      </c>
      <c r="Q4" s="94">
        <f t="shared" si="1"/>
        <v>4855.9008333333331</v>
      </c>
      <c r="R4" s="94">
        <f t="shared" si="1"/>
        <v>5845.7858333333334</v>
      </c>
      <c r="S4" s="94">
        <f t="shared" si="1"/>
        <v>7015.3633333333328</v>
      </c>
      <c r="T4" s="94">
        <f t="shared" si="1"/>
        <v>8364.6333333333332</v>
      </c>
      <c r="U4" s="94">
        <f t="shared" si="1"/>
        <v>9893.5958333333328</v>
      </c>
      <c r="V4" s="94">
        <f t="shared" si="1"/>
        <v>11602.250833333334</v>
      </c>
      <c r="W4" s="94">
        <f t="shared" si="1"/>
        <v>13490.598333333333</v>
      </c>
      <c r="X4" s="94">
        <f t="shared" si="1"/>
        <v>15558.638333333334</v>
      </c>
      <c r="Y4" s="94">
        <f t="shared" si="1"/>
        <v>17806.370833333334</v>
      </c>
      <c r="Z4" s="94">
        <f t="shared" si="1"/>
        <v>20233.795833333337</v>
      </c>
      <c r="AA4" s="94">
        <f t="shared" si="1"/>
        <v>22840.913333333338</v>
      </c>
      <c r="AB4" s="94">
        <f t="shared" si="1"/>
        <v>25627.723333333339</v>
      </c>
      <c r="AC4" s="94">
        <f t="shared" si="1"/>
        <v>28594.225833333341</v>
      </c>
      <c r="AD4" s="94">
        <f t="shared" si="1"/>
        <v>31740.420833333344</v>
      </c>
      <c r="AE4" s="94">
        <f t="shared" si="1"/>
        <v>35066.308333333349</v>
      </c>
      <c r="AF4" s="94">
        <f t="shared" si="1"/>
        <v>38571.888333333351</v>
      </c>
      <c r="AG4" s="94">
        <f t="shared" si="1"/>
        <v>42257.16083333335</v>
      </c>
      <c r="AH4" s="94">
        <f t="shared" si="1"/>
        <v>46122.125833333354</v>
      </c>
      <c r="AI4" s="94">
        <f t="shared" si="1"/>
        <v>50166.783333333355</v>
      </c>
      <c r="AJ4" s="94">
        <f t="shared" si="1"/>
        <v>54391.133333333353</v>
      </c>
      <c r="AK4" s="94">
        <f t="shared" si="1"/>
        <v>58795.175833333356</v>
      </c>
      <c r="AL4" s="94">
        <f t="shared" si="1"/>
        <v>63378.910833333357</v>
      </c>
      <c r="AM4" s="94">
        <f t="shared" si="1"/>
        <v>68142.338333333362</v>
      </c>
      <c r="AN4" s="94">
        <f t="shared" si="1"/>
        <v>73085.458333333358</v>
      </c>
      <c r="AO4" s="94">
        <f t="shared" si="1"/>
        <v>78003.862733333357</v>
      </c>
      <c r="AP4" s="94">
        <f t="shared" si="1"/>
        <v>82897.675111333359</v>
      </c>
      <c r="AQ4" s="94">
        <f t="shared" si="1"/>
        <v>87767.018427443356</v>
      </c>
      <c r="AR4" s="94">
        <f t="shared" si="1"/>
        <v>92612.015026972804</v>
      </c>
      <c r="AS4" s="94">
        <f t="shared" si="1"/>
        <v>97432.786643504602</v>
      </c>
      <c r="AT4" s="94">
        <f t="shared" si="1"/>
        <v>102229.45440195374</v>
      </c>
      <c r="AU4" s="94">
        <f t="shared" si="1"/>
        <v>107002.13882161064</v>
      </c>
      <c r="AV4" s="94">
        <f t="shared" si="1"/>
        <v>111750.95981916925</v>
      </c>
      <c r="AW4" s="94">
        <f t="shared" si="1"/>
        <v>116476.03671174007</v>
      </c>
      <c r="AX4" s="94">
        <f t="shared" si="1"/>
        <v>121177.48821984803</v>
      </c>
      <c r="AY4" s="94">
        <f t="shared" si="1"/>
        <v>125855.43247041546</v>
      </c>
      <c r="AZ4" s="94">
        <f t="shared" si="1"/>
        <v>130509.98699973004</v>
      </c>
      <c r="BA4" s="94">
        <f t="shared" si="1"/>
        <v>135141.26875639806</v>
      </c>
      <c r="BB4" s="94">
        <f t="shared" si="1"/>
        <v>139749.39410428272</v>
      </c>
      <c r="BC4" s="94">
        <f t="shared" si="1"/>
        <v>144334.47882542797</v>
      </c>
      <c r="BD4" s="94">
        <f t="shared" si="1"/>
        <v>148896.6381229675</v>
      </c>
      <c r="BE4" s="94">
        <f t="shared" si="1"/>
        <v>153435.98662401934</v>
      </c>
      <c r="BF4" s="94">
        <f t="shared" si="1"/>
        <v>157952.6383825659</v>
      </c>
      <c r="BG4" s="94">
        <f t="shared" si="1"/>
        <v>162446.70688231973</v>
      </c>
      <c r="BH4" s="94">
        <f t="shared" si="1"/>
        <v>166918.3050395748</v>
      </c>
      <c r="BI4" s="94">
        <f t="shared" si="1"/>
        <v>171367.54520604358</v>
      </c>
      <c r="BJ4" s="94">
        <f t="shared" si="1"/>
        <v>175794.53917168002</v>
      </c>
      <c r="BK4" s="94">
        <f t="shared" si="1"/>
        <v>180199.39816748828</v>
      </c>
      <c r="BL4" s="94">
        <f t="shared" si="1"/>
        <v>184582.23286831751</v>
      </c>
      <c r="BM4" s="94">
        <f t="shared" si="1"/>
        <v>188943.15339564258</v>
      </c>
      <c r="BN4" s="94">
        <f t="shared" si="1"/>
        <v>193282.26932033105</v>
      </c>
      <c r="BO4" s="94">
        <f t="shared" si="1"/>
        <v>197599.68966539606</v>
      </c>
      <c r="BP4" s="94">
        <f t="shared" si="1"/>
        <v>201895.52290873573</v>
      </c>
      <c r="BQ4" s="94">
        <f t="shared" si="1"/>
        <v>206169.87698585872</v>
      </c>
      <c r="BR4" s="94">
        <f t="shared" ref="BR4:EC4" si="2">BR2+BQ4</f>
        <v>210422.85929259608</v>
      </c>
      <c r="BS4" s="94">
        <f t="shared" si="2"/>
        <v>214654.57668779977</v>
      </c>
      <c r="BT4" s="94">
        <f t="shared" si="2"/>
        <v>218865.13549602745</v>
      </c>
      <c r="BU4" s="94">
        <f t="shared" si="2"/>
        <v>223054.64151021399</v>
      </c>
      <c r="BV4" s="94">
        <f t="shared" si="2"/>
        <v>227223.1999943296</v>
      </c>
      <c r="BW4" s="94">
        <f t="shared" si="2"/>
        <v>231370.91568602461</v>
      </c>
      <c r="BX4" s="94">
        <f t="shared" si="2"/>
        <v>235497.89279926117</v>
      </c>
      <c r="BY4" s="94">
        <f t="shared" si="2"/>
        <v>239604.23502693154</v>
      </c>
      <c r="BZ4" s="94">
        <f t="shared" si="2"/>
        <v>243690.04554346355</v>
      </c>
      <c r="CA4" s="94">
        <f t="shared" si="2"/>
        <v>247755.42700741289</v>
      </c>
      <c r="CB4" s="94">
        <f t="shared" si="2"/>
        <v>251800.48156404248</v>
      </c>
      <c r="CC4" s="94">
        <f t="shared" si="2"/>
        <v>255825.31084788893</v>
      </c>
      <c r="CD4" s="94">
        <f t="shared" si="2"/>
        <v>259830.01598531616</v>
      </c>
      <c r="CE4" s="94">
        <f t="shared" si="2"/>
        <v>263814.69759705622</v>
      </c>
      <c r="CF4" s="94">
        <f t="shared" si="2"/>
        <v>267779.4558007376</v>
      </c>
      <c r="CG4" s="94">
        <f t="shared" si="2"/>
        <v>271724.39021340059</v>
      </c>
      <c r="CH4" s="94">
        <f t="shared" si="2"/>
        <v>275649.59995400027</v>
      </c>
      <c r="CI4" s="94">
        <f t="shared" si="2"/>
        <v>279555.1836458969</v>
      </c>
      <c r="CJ4" s="94">
        <f t="shared" si="2"/>
        <v>283441.2394193341</v>
      </c>
      <c r="CK4" s="94">
        <f t="shared" si="2"/>
        <v>287307.86491390411</v>
      </c>
      <c r="CL4" s="94">
        <f t="shared" si="2"/>
        <v>291155.15728100127</v>
      </c>
      <c r="CM4" s="94">
        <f t="shared" si="2"/>
        <v>294983.21318626293</v>
      </c>
      <c r="CN4" s="94">
        <f t="shared" si="2"/>
        <v>298792.12881199829</v>
      </c>
      <c r="CO4" s="94">
        <f t="shared" si="2"/>
        <v>302581.99985960498</v>
      </c>
      <c r="CP4" s="94">
        <f t="shared" si="2"/>
        <v>306352.92155197362</v>
      </c>
      <c r="CQ4" s="94">
        <f t="shared" si="2"/>
        <v>310104.98863588041</v>
      </c>
      <c r="CR4" s="94">
        <f t="shared" si="2"/>
        <v>313838.2953843677</v>
      </c>
      <c r="CS4" s="94">
        <f t="shared" si="2"/>
        <v>317552.93559911253</v>
      </c>
      <c r="CT4" s="94">
        <f t="shared" si="2"/>
        <v>321249.00261278363</v>
      </c>
      <c r="CU4" s="94">
        <f t="shared" si="2"/>
        <v>324926.58929138636</v>
      </c>
      <c r="CV4" s="94">
        <f t="shared" si="2"/>
        <v>328585.78803659609</v>
      </c>
      <c r="CW4" s="94">
        <f t="shared" si="2"/>
        <v>332226.69078807975</v>
      </c>
      <c r="CX4" s="94">
        <f t="shared" si="2"/>
        <v>335849.38902580604</v>
      </c>
      <c r="CY4" s="94">
        <f t="shared" si="2"/>
        <v>339453.97377234366</v>
      </c>
      <c r="CZ4" s="94">
        <f t="shared" si="2"/>
        <v>343040.53559514863</v>
      </c>
      <c r="DA4" s="94">
        <f t="shared" si="2"/>
        <v>346609.16460883955</v>
      </c>
      <c r="DB4" s="94">
        <f t="shared" si="2"/>
        <v>350159.95047746203</v>
      </c>
      <c r="DC4" s="94">
        <f t="shared" si="2"/>
        <v>353692.98241674138</v>
      </c>
      <c r="DD4" s="94">
        <f t="shared" si="2"/>
        <v>357208.34919632436</v>
      </c>
      <c r="DE4" s="94">
        <f t="shared" si="2"/>
        <v>360706.13914200943</v>
      </c>
      <c r="DF4" s="94">
        <f t="shared" si="2"/>
        <v>364186.44013796607</v>
      </c>
      <c r="DG4" s="94">
        <f t="shared" si="2"/>
        <v>367649.33962894289</v>
      </c>
      <c r="DH4" s="94">
        <f t="shared" si="2"/>
        <v>371094.92462246487</v>
      </c>
      <c r="DI4" s="94">
        <f t="shared" si="2"/>
        <v>374523.28169101919</v>
      </c>
      <c r="DJ4" s="94">
        <f t="shared" si="2"/>
        <v>377934.49697423074</v>
      </c>
      <c r="DK4" s="94">
        <f t="shared" si="2"/>
        <v>381328.65618102625</v>
      </c>
      <c r="DL4" s="94">
        <f t="shared" si="2"/>
        <v>384705.84459178778</v>
      </c>
      <c r="DM4" s="94">
        <f t="shared" si="2"/>
        <v>388066.14706049551</v>
      </c>
      <c r="DN4" s="94">
        <f t="shared" si="2"/>
        <v>391409.64801685972</v>
      </c>
      <c r="DO4" s="94">
        <f t="shared" si="2"/>
        <v>394736.43146844208</v>
      </c>
      <c r="DP4" s="94">
        <f t="shared" si="2"/>
        <v>398046.58100276656</v>
      </c>
      <c r="DQ4" s="94">
        <f t="shared" si="2"/>
        <v>401340.1797894194</v>
      </c>
      <c r="DR4" s="94">
        <f t="shared" si="2"/>
        <v>404617.31058213895</v>
      </c>
      <c r="DS4" s="94">
        <f t="shared" si="2"/>
        <v>407878.05572089495</v>
      </c>
      <c r="DT4" s="94">
        <f t="shared" si="2"/>
        <v>411122.49713395716</v>
      </c>
      <c r="DU4" s="94">
        <f t="shared" si="2"/>
        <v>414350.71633995406</v>
      </c>
      <c r="DV4" s="94">
        <f t="shared" si="2"/>
        <v>417562.79444992094</v>
      </c>
      <c r="DW4" s="94">
        <f t="shared" si="2"/>
        <v>420758.81216933799</v>
      </c>
      <c r="DX4" s="94">
        <f t="shared" si="2"/>
        <v>423938.84980015794</v>
      </c>
      <c r="DY4" s="94">
        <f t="shared" si="2"/>
        <v>427102.98724282382</v>
      </c>
      <c r="DZ4" s="94">
        <f t="shared" si="2"/>
        <v>430251.30399827636</v>
      </c>
      <c r="EA4" s="94">
        <f t="shared" si="2"/>
        <v>433383.87916995166</v>
      </c>
      <c r="EB4" s="94">
        <f t="shared" si="2"/>
        <v>436500.79146576859</v>
      </c>
      <c r="EC4" s="94">
        <f t="shared" si="2"/>
        <v>439602.11920010642</v>
      </c>
      <c r="ED4" s="94">
        <f t="shared" ref="ED4:GB4" si="3">ED2+EC4</f>
        <v>442687.94029577257</v>
      </c>
      <c r="EE4" s="94">
        <f t="shared" si="3"/>
        <v>445758.33228596038</v>
      </c>
      <c r="EF4" s="94">
        <f t="shared" si="3"/>
        <v>448813.37231619726</v>
      </c>
      <c r="EG4" s="94">
        <f t="shared" si="3"/>
        <v>451853.13714628294</v>
      </c>
      <c r="EH4" s="94">
        <f t="shared" si="3"/>
        <v>454877.70315221819</v>
      </c>
      <c r="EI4" s="94">
        <f t="shared" si="3"/>
        <v>457887.14632812375</v>
      </c>
      <c r="EJ4" s="94">
        <f t="shared" si="3"/>
        <v>460881.54228814982</v>
      </c>
      <c r="EK4" s="94">
        <f t="shared" si="3"/>
        <v>463860.96626837575</v>
      </c>
      <c r="EL4" s="94">
        <f t="shared" si="3"/>
        <v>466825.49312870053</v>
      </c>
      <c r="EM4" s="94">
        <f t="shared" si="3"/>
        <v>469775.1973547237</v>
      </c>
      <c r="EN4" s="94">
        <f t="shared" si="3"/>
        <v>472710.15305961674</v>
      </c>
      <c r="EO4" s="94">
        <f t="shared" si="3"/>
        <v>475630.43398598535</v>
      </c>
      <c r="EP4" s="94">
        <f t="shared" si="3"/>
        <v>478536.1135077221</v>
      </c>
      <c r="EQ4" s="94">
        <f t="shared" si="3"/>
        <v>481427.26463185018</v>
      </c>
      <c r="ER4" s="94">
        <f t="shared" si="3"/>
        <v>484303.96000035759</v>
      </c>
      <c r="ES4" s="94">
        <f t="shared" si="3"/>
        <v>487166.27189202246</v>
      </c>
      <c r="ET4" s="94">
        <f t="shared" si="3"/>
        <v>490014.272224229</v>
      </c>
      <c r="EU4" s="94">
        <f t="shared" si="3"/>
        <v>492848.03255477455</v>
      </c>
      <c r="EV4" s="94">
        <f t="shared" si="3"/>
        <v>495667.62408366735</v>
      </c>
      <c r="EW4" s="94">
        <f t="shared" si="3"/>
        <v>498473.11765491567</v>
      </c>
      <c r="EX4" s="94">
        <f t="shared" si="3"/>
        <v>501264.58375830774</v>
      </c>
      <c r="EY4" s="94">
        <f t="shared" si="3"/>
        <v>504042.09253118286</v>
      </c>
      <c r="EZ4" s="94">
        <f t="shared" si="3"/>
        <v>506805.71376019361</v>
      </c>
      <c r="FA4" s="94">
        <f t="shared" si="3"/>
        <v>509555.51688305929</v>
      </c>
      <c r="FB4" s="94">
        <f t="shared" si="3"/>
        <v>512291.57099031063</v>
      </c>
      <c r="FC4" s="94">
        <f t="shared" si="3"/>
        <v>515013.94482702576</v>
      </c>
      <c r="FD4" s="94">
        <f t="shared" si="3"/>
        <v>517722.70679455728</v>
      </c>
      <c r="FE4" s="94">
        <f t="shared" si="3"/>
        <v>520417.92495225114</v>
      </c>
      <c r="FF4" s="94">
        <f t="shared" si="3"/>
        <v>523099.66701915656</v>
      </c>
      <c r="FG4" s="94">
        <f t="shared" si="3"/>
        <v>525768.00037572742</v>
      </c>
      <c r="FH4" s="94">
        <f t="shared" si="3"/>
        <v>528422.99206551549</v>
      </c>
      <c r="FI4" s="94">
        <f t="shared" si="3"/>
        <v>531064.7087968546</v>
      </c>
      <c r="FJ4" s="94">
        <f t="shared" si="3"/>
        <v>533693.21694453701</v>
      </c>
      <c r="FK4" s="94">
        <f t="shared" si="3"/>
        <v>536308.58255148097</v>
      </c>
      <c r="FL4" s="94">
        <f t="shared" si="3"/>
        <v>538910.87133039022</v>
      </c>
      <c r="FM4" s="94">
        <f t="shared" si="3"/>
        <v>541500.14866540488</v>
      </c>
      <c r="FN4" s="94">
        <f t="shared" si="3"/>
        <v>544076.47961374454</v>
      </c>
      <c r="FO4" s="94">
        <f t="shared" si="3"/>
        <v>546639.92890734249</v>
      </c>
      <c r="FP4" s="94">
        <f t="shared" si="3"/>
        <v>549190.5609544724</v>
      </c>
      <c r="FQ4" s="94">
        <f t="shared" si="3"/>
        <v>551728.43984136672</v>
      </c>
      <c r="FR4" s="94">
        <f t="shared" si="3"/>
        <v>554253.6293338266</v>
      </c>
      <c r="FS4" s="94">
        <f t="shared" si="3"/>
        <v>556766.19287882408</v>
      </c>
      <c r="FT4" s="94">
        <f t="shared" si="3"/>
        <v>559266.19360609667</v>
      </c>
      <c r="FU4" s="94">
        <f t="shared" si="3"/>
        <v>561753.6943297328</v>
      </c>
      <c r="FV4" s="94">
        <f t="shared" si="3"/>
        <v>564228.75754975085</v>
      </c>
      <c r="FW4" s="94">
        <f t="shared" si="3"/>
        <v>566691.44545366871</v>
      </c>
      <c r="FX4" s="94">
        <f t="shared" si="3"/>
        <v>569141.81991806708</v>
      </c>
      <c r="FY4" s="94">
        <f t="shared" si="3"/>
        <v>571579.94251014339</v>
      </c>
      <c r="FZ4" s="94">
        <f t="shared" si="3"/>
        <v>574005.87448925932</v>
      </c>
      <c r="GA4" s="94">
        <f t="shared" si="3"/>
        <v>576419.67680847971</v>
      </c>
      <c r="GB4" s="94">
        <f t="shared" si="3"/>
        <v>578821.41011610394</v>
      </c>
    </row>
    <row r="5" spans="1:184">
      <c r="B5" t="str">
        <f t="shared" si="0"/>
        <v/>
      </c>
      <c r="C5" t="s">
        <v>530</v>
      </c>
      <c r="D5" s="94">
        <f>D3</f>
        <v>0</v>
      </c>
      <c r="E5" s="94">
        <f>E3+D5</f>
        <v>0</v>
      </c>
      <c r="F5" s="94">
        <f t="shared" ref="F5:BQ5" si="4">F3+E5</f>
        <v>0</v>
      </c>
      <c r="G5" s="94">
        <f t="shared" si="4"/>
        <v>0</v>
      </c>
      <c r="H5" s="94">
        <f t="shared" si="4"/>
        <v>0</v>
      </c>
      <c r="I5" s="94">
        <f t="shared" si="4"/>
        <v>0</v>
      </c>
      <c r="J5" s="94">
        <f t="shared" si="4"/>
        <v>0</v>
      </c>
      <c r="K5" s="94">
        <f t="shared" si="4"/>
        <v>0</v>
      </c>
      <c r="L5" s="94">
        <f t="shared" si="4"/>
        <v>0</v>
      </c>
      <c r="M5" s="94">
        <f t="shared" si="4"/>
        <v>0</v>
      </c>
      <c r="N5" s="94">
        <f t="shared" si="4"/>
        <v>0</v>
      </c>
      <c r="O5" s="94">
        <f t="shared" si="4"/>
        <v>0</v>
      </c>
      <c r="P5" s="94">
        <f t="shared" si="4"/>
        <v>0</v>
      </c>
      <c r="Q5" s="94">
        <f t="shared" si="4"/>
        <v>0</v>
      </c>
      <c r="R5" s="94">
        <f t="shared" si="4"/>
        <v>0</v>
      </c>
      <c r="S5" s="94">
        <f t="shared" si="4"/>
        <v>0</v>
      </c>
      <c r="T5" s="94">
        <f t="shared" si="4"/>
        <v>0</v>
      </c>
      <c r="U5" s="94">
        <f t="shared" si="4"/>
        <v>0</v>
      </c>
      <c r="V5" s="94">
        <f t="shared" si="4"/>
        <v>0</v>
      </c>
      <c r="W5" s="94">
        <f t="shared" si="4"/>
        <v>0</v>
      </c>
      <c r="X5" s="94">
        <f t="shared" si="4"/>
        <v>0</v>
      </c>
      <c r="Y5" s="94">
        <f t="shared" si="4"/>
        <v>0</v>
      </c>
      <c r="Z5" s="94">
        <f t="shared" si="4"/>
        <v>0</v>
      </c>
      <c r="AA5" s="94">
        <f t="shared" si="4"/>
        <v>0</v>
      </c>
      <c r="AB5" s="94">
        <f t="shared" si="4"/>
        <v>0</v>
      </c>
      <c r="AC5" s="94">
        <f t="shared" si="4"/>
        <v>0</v>
      </c>
      <c r="AD5" s="94">
        <f t="shared" si="4"/>
        <v>0</v>
      </c>
      <c r="AE5" s="94">
        <f t="shared" si="4"/>
        <v>0</v>
      </c>
      <c r="AF5" s="94">
        <f t="shared" si="4"/>
        <v>0</v>
      </c>
      <c r="AG5" s="94">
        <f t="shared" si="4"/>
        <v>0</v>
      </c>
      <c r="AH5" s="94">
        <f t="shared" si="4"/>
        <v>0</v>
      </c>
      <c r="AI5" s="94">
        <f t="shared" si="4"/>
        <v>0</v>
      </c>
      <c r="AJ5" s="94">
        <f t="shared" si="4"/>
        <v>0</v>
      </c>
      <c r="AK5" s="94">
        <f t="shared" si="4"/>
        <v>0</v>
      </c>
      <c r="AL5" s="94">
        <f t="shared" si="4"/>
        <v>0</v>
      </c>
      <c r="AM5" s="94">
        <f t="shared" si="4"/>
        <v>0</v>
      </c>
      <c r="AN5" s="94">
        <f t="shared" si="4"/>
        <v>0</v>
      </c>
      <c r="AO5" s="94">
        <f t="shared" si="4"/>
        <v>0</v>
      </c>
      <c r="AP5" s="94">
        <f t="shared" si="4"/>
        <v>0</v>
      </c>
      <c r="AQ5" s="94">
        <f t="shared" si="4"/>
        <v>0</v>
      </c>
      <c r="AR5" s="94">
        <f t="shared" si="4"/>
        <v>0</v>
      </c>
      <c r="AS5" s="94">
        <f t="shared" si="4"/>
        <v>0</v>
      </c>
      <c r="AT5" s="94">
        <f t="shared" si="4"/>
        <v>0</v>
      </c>
      <c r="AU5" s="94">
        <f t="shared" si="4"/>
        <v>0</v>
      </c>
      <c r="AV5" s="94">
        <f t="shared" si="4"/>
        <v>0</v>
      </c>
      <c r="AW5" s="94">
        <f t="shared" si="4"/>
        <v>0</v>
      </c>
      <c r="AX5" s="94">
        <f t="shared" si="4"/>
        <v>0</v>
      </c>
      <c r="AY5" s="94">
        <f t="shared" si="4"/>
        <v>0</v>
      </c>
      <c r="AZ5" s="94">
        <f t="shared" si="4"/>
        <v>0</v>
      </c>
      <c r="BA5" s="94">
        <f t="shared" si="4"/>
        <v>0</v>
      </c>
      <c r="BB5" s="94">
        <f t="shared" si="4"/>
        <v>0</v>
      </c>
      <c r="BC5" s="94">
        <f t="shared" si="4"/>
        <v>0</v>
      </c>
      <c r="BD5" s="94">
        <f t="shared" si="4"/>
        <v>0</v>
      </c>
      <c r="BE5" s="94">
        <f t="shared" si="4"/>
        <v>0</v>
      </c>
      <c r="BF5" s="94">
        <f t="shared" si="4"/>
        <v>0</v>
      </c>
      <c r="BG5" s="94">
        <f t="shared" si="4"/>
        <v>0</v>
      </c>
      <c r="BH5" s="94">
        <f t="shared" si="4"/>
        <v>0</v>
      </c>
      <c r="BI5" s="94">
        <f t="shared" si="4"/>
        <v>0</v>
      </c>
      <c r="BJ5" s="94">
        <f t="shared" si="4"/>
        <v>0</v>
      </c>
      <c r="BK5" s="94">
        <f t="shared" si="4"/>
        <v>0</v>
      </c>
      <c r="BL5" s="94">
        <f t="shared" si="4"/>
        <v>0</v>
      </c>
      <c r="BM5" s="94">
        <f t="shared" si="4"/>
        <v>0</v>
      </c>
      <c r="BN5" s="94">
        <f t="shared" si="4"/>
        <v>0</v>
      </c>
      <c r="BO5" s="94">
        <f t="shared" si="4"/>
        <v>0</v>
      </c>
      <c r="BP5" s="94">
        <f t="shared" si="4"/>
        <v>0</v>
      </c>
      <c r="BQ5" s="94">
        <f t="shared" si="4"/>
        <v>0</v>
      </c>
      <c r="BR5" s="94">
        <f t="shared" ref="BR5:EC5" si="5">BR3+BQ5</f>
        <v>0</v>
      </c>
      <c r="BS5" s="94">
        <f t="shared" si="5"/>
        <v>0</v>
      </c>
      <c r="BT5" s="94">
        <f t="shared" si="5"/>
        <v>0</v>
      </c>
      <c r="BU5" s="94">
        <f t="shared" si="5"/>
        <v>0</v>
      </c>
      <c r="BV5" s="94">
        <f t="shared" si="5"/>
        <v>0</v>
      </c>
      <c r="BW5" s="94">
        <f t="shared" si="5"/>
        <v>0</v>
      </c>
      <c r="BX5" s="94">
        <f t="shared" si="5"/>
        <v>0</v>
      </c>
      <c r="BY5" s="94">
        <f t="shared" si="5"/>
        <v>0</v>
      </c>
      <c r="BZ5" s="94">
        <f t="shared" si="5"/>
        <v>0</v>
      </c>
      <c r="CA5" s="94">
        <f t="shared" si="5"/>
        <v>0</v>
      </c>
      <c r="CB5" s="94">
        <f t="shared" si="5"/>
        <v>0</v>
      </c>
      <c r="CC5" s="94">
        <f t="shared" si="5"/>
        <v>0</v>
      </c>
      <c r="CD5" s="94">
        <f t="shared" si="5"/>
        <v>0</v>
      </c>
      <c r="CE5" s="94">
        <f t="shared" si="5"/>
        <v>0</v>
      </c>
      <c r="CF5" s="94">
        <f t="shared" si="5"/>
        <v>0</v>
      </c>
      <c r="CG5" s="94">
        <f t="shared" si="5"/>
        <v>0</v>
      </c>
      <c r="CH5" s="94">
        <f t="shared" si="5"/>
        <v>0</v>
      </c>
      <c r="CI5" s="94">
        <f t="shared" si="5"/>
        <v>0</v>
      </c>
      <c r="CJ5" s="94">
        <f t="shared" si="5"/>
        <v>0</v>
      </c>
      <c r="CK5" s="94">
        <f t="shared" si="5"/>
        <v>0</v>
      </c>
      <c r="CL5" s="94">
        <f t="shared" si="5"/>
        <v>0</v>
      </c>
      <c r="CM5" s="94">
        <f t="shared" si="5"/>
        <v>0</v>
      </c>
      <c r="CN5" s="94">
        <f t="shared" si="5"/>
        <v>0</v>
      </c>
      <c r="CO5" s="94">
        <f t="shared" si="5"/>
        <v>0</v>
      </c>
      <c r="CP5" s="94">
        <f t="shared" si="5"/>
        <v>0</v>
      </c>
      <c r="CQ5" s="94">
        <f t="shared" si="5"/>
        <v>0</v>
      </c>
      <c r="CR5" s="94">
        <f t="shared" si="5"/>
        <v>0</v>
      </c>
      <c r="CS5" s="94">
        <f t="shared" si="5"/>
        <v>0</v>
      </c>
      <c r="CT5" s="94">
        <f t="shared" si="5"/>
        <v>0</v>
      </c>
      <c r="CU5" s="94">
        <f t="shared" si="5"/>
        <v>0</v>
      </c>
      <c r="CV5" s="94">
        <f t="shared" si="5"/>
        <v>0</v>
      </c>
      <c r="CW5" s="94">
        <f t="shared" si="5"/>
        <v>0</v>
      </c>
      <c r="CX5" s="94">
        <f t="shared" si="5"/>
        <v>0</v>
      </c>
      <c r="CY5" s="94">
        <f t="shared" si="5"/>
        <v>0</v>
      </c>
      <c r="CZ5" s="94">
        <f t="shared" si="5"/>
        <v>0</v>
      </c>
      <c r="DA5" s="94">
        <f t="shared" si="5"/>
        <v>0</v>
      </c>
      <c r="DB5" s="94">
        <f t="shared" si="5"/>
        <v>0</v>
      </c>
      <c r="DC5" s="94">
        <f t="shared" si="5"/>
        <v>0</v>
      </c>
      <c r="DD5" s="94">
        <f t="shared" si="5"/>
        <v>0</v>
      </c>
      <c r="DE5" s="94">
        <f t="shared" si="5"/>
        <v>0</v>
      </c>
      <c r="DF5" s="94">
        <f t="shared" si="5"/>
        <v>0</v>
      </c>
      <c r="DG5" s="94">
        <f t="shared" si="5"/>
        <v>0</v>
      </c>
      <c r="DH5" s="94">
        <f t="shared" si="5"/>
        <v>0</v>
      </c>
      <c r="DI5" s="94">
        <f t="shared" si="5"/>
        <v>0</v>
      </c>
      <c r="DJ5" s="94">
        <f t="shared" si="5"/>
        <v>0</v>
      </c>
      <c r="DK5" s="94">
        <f t="shared" si="5"/>
        <v>0</v>
      </c>
      <c r="DL5" s="94">
        <f t="shared" si="5"/>
        <v>0</v>
      </c>
      <c r="DM5" s="94">
        <f t="shared" si="5"/>
        <v>0</v>
      </c>
      <c r="DN5" s="94">
        <f t="shared" si="5"/>
        <v>0</v>
      </c>
      <c r="DO5" s="94">
        <f t="shared" si="5"/>
        <v>0</v>
      </c>
      <c r="DP5" s="94">
        <f t="shared" si="5"/>
        <v>0</v>
      </c>
      <c r="DQ5" s="94">
        <f t="shared" si="5"/>
        <v>0</v>
      </c>
      <c r="DR5" s="94">
        <f t="shared" si="5"/>
        <v>0</v>
      </c>
      <c r="DS5" s="94">
        <f t="shared" si="5"/>
        <v>0</v>
      </c>
      <c r="DT5" s="94">
        <f t="shared" si="5"/>
        <v>0</v>
      </c>
      <c r="DU5" s="94">
        <f t="shared" si="5"/>
        <v>0</v>
      </c>
      <c r="DV5" s="94">
        <f t="shared" si="5"/>
        <v>0</v>
      </c>
      <c r="DW5" s="94">
        <f t="shared" si="5"/>
        <v>0</v>
      </c>
      <c r="DX5" s="94">
        <f t="shared" si="5"/>
        <v>0</v>
      </c>
      <c r="DY5" s="94">
        <f t="shared" si="5"/>
        <v>0</v>
      </c>
      <c r="DZ5" s="94">
        <f t="shared" si="5"/>
        <v>0</v>
      </c>
      <c r="EA5" s="94">
        <f t="shared" si="5"/>
        <v>0</v>
      </c>
      <c r="EB5" s="94">
        <f t="shared" si="5"/>
        <v>0</v>
      </c>
      <c r="EC5" s="94">
        <f t="shared" si="5"/>
        <v>0</v>
      </c>
      <c r="ED5" s="94">
        <f t="shared" ref="ED5:GB5" si="6">ED3+EC5</f>
        <v>0</v>
      </c>
      <c r="EE5" s="94">
        <f t="shared" si="6"/>
        <v>0</v>
      </c>
      <c r="EF5" s="94">
        <f t="shared" si="6"/>
        <v>0</v>
      </c>
      <c r="EG5" s="94">
        <f t="shared" si="6"/>
        <v>0</v>
      </c>
      <c r="EH5" s="94">
        <f t="shared" si="6"/>
        <v>0</v>
      </c>
      <c r="EI5" s="94">
        <f t="shared" si="6"/>
        <v>0</v>
      </c>
      <c r="EJ5" s="94">
        <f t="shared" si="6"/>
        <v>0</v>
      </c>
      <c r="EK5" s="94">
        <f t="shared" si="6"/>
        <v>0</v>
      </c>
      <c r="EL5" s="94">
        <f t="shared" si="6"/>
        <v>0</v>
      </c>
      <c r="EM5" s="94">
        <f t="shared" si="6"/>
        <v>0</v>
      </c>
      <c r="EN5" s="94">
        <f t="shared" si="6"/>
        <v>0</v>
      </c>
      <c r="EO5" s="94">
        <f t="shared" si="6"/>
        <v>0</v>
      </c>
      <c r="EP5" s="94">
        <f t="shared" si="6"/>
        <v>0</v>
      </c>
      <c r="EQ5" s="94">
        <f t="shared" si="6"/>
        <v>0</v>
      </c>
      <c r="ER5" s="94">
        <f t="shared" si="6"/>
        <v>0</v>
      </c>
      <c r="ES5" s="94">
        <f t="shared" si="6"/>
        <v>0</v>
      </c>
      <c r="ET5" s="94">
        <f t="shared" si="6"/>
        <v>0</v>
      </c>
      <c r="EU5" s="94">
        <f t="shared" si="6"/>
        <v>0</v>
      </c>
      <c r="EV5" s="94">
        <f t="shared" si="6"/>
        <v>0</v>
      </c>
      <c r="EW5" s="94">
        <f t="shared" si="6"/>
        <v>0</v>
      </c>
      <c r="EX5" s="94">
        <f t="shared" si="6"/>
        <v>0</v>
      </c>
      <c r="EY5" s="94">
        <f t="shared" si="6"/>
        <v>0</v>
      </c>
      <c r="EZ5" s="94">
        <f t="shared" si="6"/>
        <v>0</v>
      </c>
      <c r="FA5" s="94">
        <f t="shared" si="6"/>
        <v>0</v>
      </c>
      <c r="FB5" s="94">
        <f t="shared" si="6"/>
        <v>0</v>
      </c>
      <c r="FC5" s="94">
        <f t="shared" si="6"/>
        <v>0</v>
      </c>
      <c r="FD5" s="94">
        <f t="shared" si="6"/>
        <v>0</v>
      </c>
      <c r="FE5" s="94">
        <f t="shared" si="6"/>
        <v>0</v>
      </c>
      <c r="FF5" s="94">
        <f t="shared" si="6"/>
        <v>0</v>
      </c>
      <c r="FG5" s="94">
        <f t="shared" si="6"/>
        <v>0</v>
      </c>
      <c r="FH5" s="94">
        <f t="shared" si="6"/>
        <v>0</v>
      </c>
      <c r="FI5" s="94">
        <f t="shared" si="6"/>
        <v>0</v>
      </c>
      <c r="FJ5" s="94">
        <f t="shared" si="6"/>
        <v>0</v>
      </c>
      <c r="FK5" s="94">
        <f t="shared" si="6"/>
        <v>0</v>
      </c>
      <c r="FL5" s="94">
        <f t="shared" si="6"/>
        <v>0</v>
      </c>
      <c r="FM5" s="94">
        <f t="shared" si="6"/>
        <v>0</v>
      </c>
      <c r="FN5" s="94">
        <f t="shared" si="6"/>
        <v>0</v>
      </c>
      <c r="FO5" s="94">
        <f t="shared" si="6"/>
        <v>0</v>
      </c>
      <c r="FP5" s="94">
        <f t="shared" si="6"/>
        <v>0</v>
      </c>
      <c r="FQ5" s="94">
        <f t="shared" si="6"/>
        <v>0</v>
      </c>
      <c r="FR5" s="94">
        <f t="shared" si="6"/>
        <v>0</v>
      </c>
      <c r="FS5" s="94">
        <f t="shared" si="6"/>
        <v>0</v>
      </c>
      <c r="FT5" s="94">
        <f t="shared" si="6"/>
        <v>0</v>
      </c>
      <c r="FU5" s="94">
        <f t="shared" si="6"/>
        <v>0</v>
      </c>
      <c r="FV5" s="94">
        <f t="shared" si="6"/>
        <v>0</v>
      </c>
      <c r="FW5" s="94">
        <f t="shared" si="6"/>
        <v>0</v>
      </c>
      <c r="FX5" s="94">
        <f t="shared" si="6"/>
        <v>0</v>
      </c>
      <c r="FY5" s="94">
        <f t="shared" si="6"/>
        <v>0</v>
      </c>
      <c r="FZ5" s="94">
        <f t="shared" si="6"/>
        <v>0</v>
      </c>
      <c r="GA5" s="94">
        <f t="shared" si="6"/>
        <v>0</v>
      </c>
      <c r="GB5" s="94">
        <f t="shared" si="6"/>
        <v>0</v>
      </c>
    </row>
    <row r="6" spans="1:184">
      <c r="B6" t="str">
        <f t="shared" si="0"/>
        <v/>
      </c>
      <c r="C6" t="s">
        <v>344</v>
      </c>
      <c r="D6" s="94">
        <f>Cashflow!C12</f>
        <v>-1973</v>
      </c>
      <c r="E6" s="94">
        <f>Cashflow!D12</f>
        <v>0</v>
      </c>
      <c r="F6" s="94">
        <f>Cashflow!E12</f>
        <v>-411.18809523809517</v>
      </c>
      <c r="G6" s="94">
        <f>Cashflow!F12</f>
        <v>-237.11904761904759</v>
      </c>
      <c r="H6" s="94">
        <f>Cashflow!G12</f>
        <v>-252.88154761904758</v>
      </c>
      <c r="I6" s="94">
        <f>Cashflow!H12</f>
        <v>-268.64404761904763</v>
      </c>
      <c r="J6" s="94">
        <f>Cashflow!I12</f>
        <v>-284.40654761904761</v>
      </c>
      <c r="K6" s="94">
        <f>Cashflow!J12</f>
        <v>-300.1690476190476</v>
      </c>
      <c r="L6" s="94">
        <f>Cashflow!K12</f>
        <v>-315.93154761904759</v>
      </c>
      <c r="M6" s="94">
        <f>Cashflow!L12</f>
        <v>-331.69404761904764</v>
      </c>
      <c r="N6" s="94">
        <f>Cashflow!M12</f>
        <v>-347.45654761904763</v>
      </c>
      <c r="O6" s="94">
        <f>Cashflow!N12</f>
        <v>-363.21904761904761</v>
      </c>
      <c r="P6" s="94">
        <f>Cashflow!O12</f>
        <v>-378.9815476190476</v>
      </c>
      <c r="Q6" s="94">
        <f>Cashflow!P12</f>
        <v>-892.28164285714286</v>
      </c>
      <c r="R6" s="94">
        <f>Cashflow!Q12</f>
        <v>-946.18939285714282</v>
      </c>
      <c r="S6" s="94">
        <f>Cashflow!R12</f>
        <v>-1000.0971428571427</v>
      </c>
      <c r="T6" s="94">
        <f>Cashflow!S12</f>
        <v>-1054.0048928571427</v>
      </c>
      <c r="U6" s="94">
        <f>Cashflow!T12</f>
        <v>-1107.9126428571428</v>
      </c>
      <c r="V6" s="94">
        <f>Cashflow!U12</f>
        <v>-1161.8203928571429</v>
      </c>
      <c r="W6" s="94">
        <f>Cashflow!V12</f>
        <v>-1215.7281428571428</v>
      </c>
      <c r="X6" s="94">
        <f>Cashflow!W12</f>
        <v>-1269.6358928571431</v>
      </c>
      <c r="Y6" s="94">
        <f>Cashflow!X12</f>
        <v>-1323.5436428571429</v>
      </c>
      <c r="Z6" s="94">
        <f>Cashflow!Y12</f>
        <v>-1377.4513928571432</v>
      </c>
      <c r="AA6" s="94">
        <f>Cashflow!Z12</f>
        <v>-1431.3591428571431</v>
      </c>
      <c r="AB6" s="94">
        <f>Cashflow!AA12</f>
        <v>-1485.2668928571429</v>
      </c>
      <c r="AC6" s="94">
        <f>Cashflow!AB12</f>
        <v>-1539.1746428571432</v>
      </c>
      <c r="AD6" s="94">
        <f>Cashflow!AC12</f>
        <v>-1593.0823928571431</v>
      </c>
      <c r="AE6" s="94">
        <f>Cashflow!AD12</f>
        <v>-1646.9901428571434</v>
      </c>
      <c r="AF6" s="94">
        <f>Cashflow!AE12</f>
        <v>-1700.897892857143</v>
      </c>
      <c r="AG6" s="94">
        <f>Cashflow!AF12</f>
        <v>-1754.8056428571429</v>
      </c>
      <c r="AH6" s="94">
        <f>Cashflow!AG12</f>
        <v>-1808.7133928571429</v>
      </c>
      <c r="AI6" s="94">
        <f>Cashflow!AH12</f>
        <v>-1862.621142857143</v>
      </c>
      <c r="AJ6" s="94">
        <f>Cashflow!AI12</f>
        <v>-1916.5288928571429</v>
      </c>
      <c r="AK6" s="94">
        <f>Cashflow!AJ12</f>
        <v>-1970.4366428571429</v>
      </c>
      <c r="AL6" s="94">
        <f>Cashflow!AK12</f>
        <v>-2024.3443928571426</v>
      </c>
      <c r="AM6" s="94">
        <f>Cashflow!AL12</f>
        <v>-2078.2521428571426</v>
      </c>
      <c r="AN6" s="94">
        <f>Cashflow!AM12</f>
        <v>-2132.1598928571425</v>
      </c>
      <c r="AO6" s="94">
        <f>Cashflow!AN12</f>
        <v>-1475.5213199999996</v>
      </c>
      <c r="AP6" s="94">
        <f>Cashflow!AO12</f>
        <v>-1468.1437133999996</v>
      </c>
      <c r="AQ6" s="94">
        <f>Cashflow!AP12</f>
        <v>-1460.8029948329995</v>
      </c>
      <c r="AR6" s="94">
        <f>Cashflow!AQ12</f>
        <v>-1453.4989798588347</v>
      </c>
      <c r="AS6" s="94">
        <f>Cashflow!AR12</f>
        <v>-1446.2314849595405</v>
      </c>
      <c r="AT6" s="94">
        <f>Cashflow!AS12</f>
        <v>-1439.0003275347428</v>
      </c>
      <c r="AU6" s="94">
        <f>Cashflow!AT12</f>
        <v>-1431.8053258970692</v>
      </c>
      <c r="AV6" s="94">
        <f>Cashflow!AU12</f>
        <v>-1424.6462992675836</v>
      </c>
      <c r="AW6" s="94">
        <f>Cashflow!AV12</f>
        <v>-1417.5230677712457</v>
      </c>
      <c r="AX6" s="94">
        <f>Cashflow!AW12</f>
        <v>-1410.4354524323892</v>
      </c>
      <c r="AY6" s="94">
        <f>Cashflow!AX12</f>
        <v>-1403.3832751702273</v>
      </c>
      <c r="AZ6" s="94">
        <f>Cashflow!AY12</f>
        <v>-1396.3663587943761</v>
      </c>
      <c r="BA6" s="94">
        <f>Cashflow!AZ12</f>
        <v>-1389.3845270004042</v>
      </c>
      <c r="BB6" s="94">
        <f>Cashflow!BA12</f>
        <v>-1382.4376043654022</v>
      </c>
      <c r="BC6" s="94">
        <f>Cashflow!BB12</f>
        <v>-1375.525416343575</v>
      </c>
      <c r="BD6" s="94">
        <f>Cashflow!BC12</f>
        <v>-1368.6477892618573</v>
      </c>
      <c r="BE6" s="94">
        <f>Cashflow!BD12</f>
        <v>-1361.8045503155481</v>
      </c>
      <c r="BF6" s="94">
        <f>Cashflow!BE12</f>
        <v>-1354.9955275639704</v>
      </c>
      <c r="BG6" s="94">
        <f>Cashflow!BF12</f>
        <v>-1348.2205499261506</v>
      </c>
      <c r="BH6" s="94">
        <f>Cashflow!BG12</f>
        <v>-1341.4794471765199</v>
      </c>
      <c r="BI6" s="94">
        <f>Cashflow!BH12</f>
        <v>-1334.7720499406373</v>
      </c>
      <c r="BJ6" s="94">
        <f>Cashflow!BI12</f>
        <v>-1328.0981896909343</v>
      </c>
      <c r="BK6" s="94">
        <f>Cashflow!BJ12</f>
        <v>-1321.4576987424796</v>
      </c>
      <c r="BL6" s="94">
        <f>Cashflow!BK12</f>
        <v>-1314.850410248767</v>
      </c>
      <c r="BM6" s="94">
        <f>Cashflow!BL12</f>
        <v>-1308.2761581975235</v>
      </c>
      <c r="BN6" s="94">
        <f>Cashflow!BM12</f>
        <v>-1301.7347774065358</v>
      </c>
      <c r="BO6" s="94">
        <f>Cashflow!BN12</f>
        <v>-1295.2261035195031</v>
      </c>
      <c r="BP6" s="94">
        <f>Cashflow!BO12</f>
        <v>-1288.7499730019056</v>
      </c>
      <c r="BQ6" s="94">
        <f>Cashflow!BP12</f>
        <v>-1282.3062231368961</v>
      </c>
      <c r="BR6" s="94">
        <f>Cashflow!BQ12</f>
        <v>-1275.8946920212118</v>
      </c>
      <c r="BS6" s="94">
        <f>Cashflow!BR12</f>
        <v>-1269.5152185611057</v>
      </c>
      <c r="BT6" s="94">
        <f>Cashflow!BS12</f>
        <v>-1263.1676424683001</v>
      </c>
      <c r="BU6" s="94">
        <f>Cashflow!BT12</f>
        <v>-1256.8518042559585</v>
      </c>
      <c r="BV6" s="94">
        <f>Cashflow!BU12</f>
        <v>-1250.5675452346788</v>
      </c>
      <c r="BW6" s="94">
        <f>Cashflow!BV12</f>
        <v>-1244.3147075085053</v>
      </c>
      <c r="BX6" s="94">
        <f>Cashflow!BW12</f>
        <v>-1238.093133970963</v>
      </c>
      <c r="BY6" s="94">
        <f>Cashflow!BX12</f>
        <v>-1231.9026683011082</v>
      </c>
      <c r="BZ6" s="94">
        <f>Cashflow!BY12</f>
        <v>-1225.7431549596024</v>
      </c>
      <c r="CA6" s="94">
        <f>Cashflow!BZ12</f>
        <v>-1219.6144391848045</v>
      </c>
      <c r="CB6" s="94">
        <f>Cashflow!CA12</f>
        <v>-1213.5163669888805</v>
      </c>
      <c r="CC6" s="94">
        <f>Cashflow!CB12</f>
        <v>-1207.4487851539361</v>
      </c>
      <c r="CD6" s="94">
        <f>Cashflow!CC12</f>
        <v>-1201.4115412281665</v>
      </c>
      <c r="CE6" s="94">
        <f>Cashflow!CD12</f>
        <v>-1195.4044835220257</v>
      </c>
      <c r="CF6" s="94">
        <f>Cashflow!CE12</f>
        <v>-1189.4274611044157</v>
      </c>
      <c r="CG6" s="94">
        <f>Cashflow!CF12</f>
        <v>-1183.4803237988936</v>
      </c>
      <c r="CH6" s="94">
        <f>Cashflow!CG12</f>
        <v>-1177.562922179899</v>
      </c>
      <c r="CI6" s="94">
        <f>Cashflow!CH12</f>
        <v>-1171.6751075689995</v>
      </c>
      <c r="CJ6" s="94">
        <f>Cashflow!CI12</f>
        <v>-1165.8167320311545</v>
      </c>
      <c r="CK6" s="94">
        <f>Cashflow!CJ12</f>
        <v>-1159.9876483709988</v>
      </c>
      <c r="CL6" s="94">
        <f>Cashflow!CK12</f>
        <v>-1154.1877101291439</v>
      </c>
      <c r="CM6" s="94">
        <f>Cashflow!CL12</f>
        <v>-1148.4167715784981</v>
      </c>
      <c r="CN6" s="94">
        <f>Cashflow!CM12</f>
        <v>-1142.6746877206056</v>
      </c>
      <c r="CO6" s="94">
        <f>Cashflow!CN12</f>
        <v>-1136.9613142820026</v>
      </c>
      <c r="CP6" s="94">
        <f>Cashflow!CO12</f>
        <v>-1131.2765077105926</v>
      </c>
      <c r="CQ6" s="94">
        <f>Cashflow!CP12</f>
        <v>-1125.6201251720395</v>
      </c>
      <c r="CR6" s="94">
        <f>Cashflow!CQ12</f>
        <v>-1119.9920245461792</v>
      </c>
      <c r="CS6" s="94">
        <f>Cashflow!CR12</f>
        <v>-1114.3920644234483</v>
      </c>
      <c r="CT6" s="94">
        <f>Cashflow!CS12</f>
        <v>-1108.820104101331</v>
      </c>
      <c r="CU6" s="94">
        <f>Cashflow!CT12</f>
        <v>-1103.2760035808244</v>
      </c>
      <c r="CV6" s="94">
        <f>Cashflow!CU12</f>
        <v>-1097.7596235629203</v>
      </c>
      <c r="CW6" s="94">
        <f>Cashflow!CV12</f>
        <v>-1092.2708254451056</v>
      </c>
      <c r="CX6" s="94">
        <f>Cashflow!CW12</f>
        <v>-1086.8094713178803</v>
      </c>
      <c r="CY6" s="94">
        <f>Cashflow!CX12</f>
        <v>-1081.3754239612908</v>
      </c>
      <c r="CZ6" s="94">
        <f>Cashflow!CY12</f>
        <v>-1075.9685468414843</v>
      </c>
      <c r="DA6" s="94">
        <f>Cashflow!CZ12</f>
        <v>-1070.588704107277</v>
      </c>
      <c r="DB6" s="94">
        <f>Cashflow!DA12</f>
        <v>-1065.2357605867405</v>
      </c>
      <c r="DC6" s="94">
        <f>Cashflow!DB12</f>
        <v>-1059.9095817838067</v>
      </c>
      <c r="DD6" s="94">
        <f>Cashflow!DC12</f>
        <v>-1054.6100338748879</v>
      </c>
      <c r="DE6" s="94">
        <f>Cashflow!DD12</f>
        <v>-1049.3369837055134</v>
      </c>
      <c r="DF6" s="94">
        <f>Cashflow!DE12</f>
        <v>-1044.0902987869858</v>
      </c>
      <c r="DG6" s="94">
        <f>Cashflow!DF12</f>
        <v>-1038.869847293051</v>
      </c>
      <c r="DH6" s="94">
        <f>Cashflow!DG12</f>
        <v>-1033.6754980565856</v>
      </c>
      <c r="DI6" s="94">
        <f>Cashflow!DH12</f>
        <v>-1028.5071205663028</v>
      </c>
      <c r="DJ6" s="94">
        <f>Cashflow!DI12</f>
        <v>-1023.3645849634713</v>
      </c>
      <c r="DK6" s="94">
        <f>Cashflow!DJ12</f>
        <v>-1018.2477620386539</v>
      </c>
      <c r="DL6" s="94">
        <f>Cashflow!DK12</f>
        <v>-1013.1565232284607</v>
      </c>
      <c r="DM6" s="94">
        <f>Cashflow!DL12</f>
        <v>-1008.0907406123184</v>
      </c>
      <c r="DN6" s="94">
        <f>Cashflow!DM12</f>
        <v>-1003.0502869092569</v>
      </c>
      <c r="DO6" s="94">
        <f>Cashflow!DN12</f>
        <v>-998.03503547471064</v>
      </c>
      <c r="DP6" s="94">
        <f>Cashflow!DO12</f>
        <v>-993.04486029733698</v>
      </c>
      <c r="DQ6" s="94">
        <f>Cashflow!DP12</f>
        <v>-988.07963599585025</v>
      </c>
      <c r="DR6" s="94">
        <f>Cashflow!DQ12</f>
        <v>-983.13923781587107</v>
      </c>
      <c r="DS6" s="94">
        <f>Cashflow!DR12</f>
        <v>-978.22354162679164</v>
      </c>
      <c r="DT6" s="94">
        <f>Cashflow!DS12</f>
        <v>-973.33242391865758</v>
      </c>
      <c r="DU6" s="94">
        <f>Cashflow!DT12</f>
        <v>-968.46576179906424</v>
      </c>
      <c r="DV6" s="94">
        <f>Cashflow!DU12</f>
        <v>-963.62343299006898</v>
      </c>
      <c r="DW6" s="94">
        <f>Cashflow!DV12</f>
        <v>-958.80531582511856</v>
      </c>
      <c r="DX6" s="94">
        <f>Cashflow!DW12</f>
        <v>-954.01128924599288</v>
      </c>
      <c r="DY6" s="94">
        <f>Cashflow!DX12</f>
        <v>-949.241232799763</v>
      </c>
      <c r="DZ6" s="94">
        <f>Cashflow!DY12</f>
        <v>-944.49502663576413</v>
      </c>
      <c r="EA6" s="94">
        <f>Cashflow!DZ12</f>
        <v>-939.7725515025852</v>
      </c>
      <c r="EB6" s="94">
        <f>Cashflow!EA12</f>
        <v>-935.07368874507233</v>
      </c>
      <c r="EC6" s="94">
        <f>Cashflow!EB12</f>
        <v>-930.39832030134687</v>
      </c>
      <c r="ED6" s="94">
        <f>Cashflow!EC12</f>
        <v>-925.74632869984021</v>
      </c>
      <c r="EE6" s="94">
        <f>Cashflow!ED12</f>
        <v>-921.11759705634097</v>
      </c>
      <c r="EF6" s="94">
        <f>Cashflow!EE12</f>
        <v>-916.51200907105931</v>
      </c>
      <c r="EG6" s="94">
        <f>Cashflow!EF12</f>
        <v>-911.929449025704</v>
      </c>
      <c r="EH6" s="94">
        <f>Cashflow!EG12</f>
        <v>-907.36980178057547</v>
      </c>
      <c r="EI6" s="94">
        <f>Cashflow!EH12</f>
        <v>-902.83295277167269</v>
      </c>
      <c r="EJ6" s="94">
        <f>Cashflow!EI12</f>
        <v>-898.31878800781431</v>
      </c>
      <c r="EK6" s="94">
        <f>Cashflow!EJ12</f>
        <v>-893.82719406777528</v>
      </c>
      <c r="EL6" s="94">
        <f>Cashflow!EK12</f>
        <v>-889.35805809743636</v>
      </c>
      <c r="EM6" s="94">
        <f>Cashflow!EL12</f>
        <v>-884.91126780694913</v>
      </c>
      <c r="EN6" s="94">
        <f>Cashflow!EM12</f>
        <v>-880.48671146791435</v>
      </c>
      <c r="EO6" s="94">
        <f>Cashflow!EN12</f>
        <v>-876.08427791057477</v>
      </c>
      <c r="EP6" s="94">
        <f>Cashflow!EO12</f>
        <v>-871.70385652102198</v>
      </c>
      <c r="EQ6" s="94">
        <f>Cashflow!EP12</f>
        <v>-867.34533723841673</v>
      </c>
      <c r="ER6" s="94">
        <f>Cashflow!EQ12</f>
        <v>-863.00861055222458</v>
      </c>
      <c r="ES6" s="94">
        <f>Cashflow!ER12</f>
        <v>-858.69356749946348</v>
      </c>
      <c r="ET6" s="94">
        <f>Cashflow!ES12</f>
        <v>-854.40009966196601</v>
      </c>
      <c r="EU6" s="94">
        <f>Cashflow!ET12</f>
        <v>-850.1280991636562</v>
      </c>
      <c r="EV6" s="94">
        <f>Cashflow!EU12</f>
        <v>-845.87745866783791</v>
      </c>
      <c r="EW6" s="94">
        <f>Cashflow!EV12</f>
        <v>-841.64807137449873</v>
      </c>
      <c r="EX6" s="94">
        <f>Cashflow!EW12</f>
        <v>-837.43983101762626</v>
      </c>
      <c r="EY6" s="94">
        <f>Cashflow!EX12</f>
        <v>-833.25263186253801</v>
      </c>
      <c r="EZ6" s="94">
        <f>Cashflow!EY12</f>
        <v>-829.08636870322528</v>
      </c>
      <c r="FA6" s="94">
        <f>Cashflow!EZ12</f>
        <v>-824.94093685970915</v>
      </c>
      <c r="FB6" s="94">
        <f>Cashflow!FA12</f>
        <v>-820.81623217541062</v>
      </c>
      <c r="FC6" s="94">
        <f>Cashflow!FB12</f>
        <v>-816.71215101453356</v>
      </c>
      <c r="FD6" s="94">
        <f>Cashflow!FC12</f>
        <v>-812.62859025946091</v>
      </c>
      <c r="FE6" s="94">
        <f>Cashflow!FD12</f>
        <v>-808.56544730816358</v>
      </c>
      <c r="FF6" s="94">
        <f>Cashflow!FE12</f>
        <v>-804.52262007162278</v>
      </c>
      <c r="FG6" s="94">
        <f>Cashflow!FF12</f>
        <v>-800.50000697126472</v>
      </c>
      <c r="FH6" s="94">
        <f>Cashflow!FG12</f>
        <v>-796.4975069364084</v>
      </c>
      <c r="FI6" s="94">
        <f>Cashflow!FH12</f>
        <v>-792.51501940172636</v>
      </c>
      <c r="FJ6" s="94">
        <f>Cashflow!FI12</f>
        <v>-788.55244430471771</v>
      </c>
      <c r="FK6" s="94">
        <f>Cashflow!FJ12</f>
        <v>-784.60968208319423</v>
      </c>
      <c r="FL6" s="94">
        <f>Cashflow!FK12</f>
        <v>-780.68663367277827</v>
      </c>
      <c r="FM6" s="94">
        <f>Cashflow!FL12</f>
        <v>-776.78320050441448</v>
      </c>
      <c r="FN6" s="94">
        <f>Cashflow!FM12</f>
        <v>-772.89928450189245</v>
      </c>
      <c r="FO6" s="94">
        <f>Cashflow!FN12</f>
        <v>-769.03478807938302</v>
      </c>
      <c r="FP6" s="94">
        <f>Cashflow!FO12</f>
        <v>-765.18961413898603</v>
      </c>
      <c r="FQ6" s="94">
        <f>Cashflow!FP12</f>
        <v>-761.36366606829108</v>
      </c>
      <c r="FR6" s="94">
        <f>Cashflow!FQ12</f>
        <v>-757.55684773794962</v>
      </c>
      <c r="FS6" s="94">
        <f>Cashflow!FR12</f>
        <v>-753.76906349925991</v>
      </c>
      <c r="FT6" s="94">
        <f>Cashflow!FS12</f>
        <v>-750.00021818176356</v>
      </c>
      <c r="FU6" s="94">
        <f>Cashflow!FT12</f>
        <v>-746.25021709085479</v>
      </c>
      <c r="FV6" s="94">
        <f>Cashflow!FU12</f>
        <v>-742.51896600540044</v>
      </c>
      <c r="FW6" s="94">
        <f>Cashflow!FV12</f>
        <v>-738.80637117537344</v>
      </c>
      <c r="FX6" s="94">
        <f>Cashflow!FW12</f>
        <v>-735.11233931949653</v>
      </c>
      <c r="FY6" s="94">
        <f>Cashflow!FX12</f>
        <v>-731.43677762289906</v>
      </c>
      <c r="FZ6" s="94">
        <f>Cashflow!FY12</f>
        <v>-727.77959373478461</v>
      </c>
      <c r="GA6" s="94">
        <f>Cashflow!FZ12</f>
        <v>-724.14069576611075</v>
      </c>
      <c r="GB6" s="94">
        <f>Cashflow!GA12</f>
        <v>-720.51999228728016</v>
      </c>
    </row>
    <row r="7" spans="1:184">
      <c r="B7" t="str">
        <f t="shared" si="0"/>
        <v/>
      </c>
      <c r="C7" t="s">
        <v>526</v>
      </c>
      <c r="D7" s="94">
        <f>Cashflow!C15</f>
        <v>-1973</v>
      </c>
      <c r="E7" s="94">
        <f>Cashflow!D15</f>
        <v>0</v>
      </c>
      <c r="F7" s="94">
        <f>Cashflow!E15</f>
        <v>-306.10476190476186</v>
      </c>
      <c r="G7" s="94">
        <f>Cashflow!F15</f>
        <v>-79.494047619047592</v>
      </c>
      <c r="H7" s="94">
        <f>Cashflow!G15</f>
        <v>-42.714880952380923</v>
      </c>
      <c r="I7" s="94">
        <f>Cashflow!H15</f>
        <v>-5.9357142857142549</v>
      </c>
      <c r="J7" s="94">
        <f>Cashflow!I15</f>
        <v>30.843452380952385</v>
      </c>
      <c r="K7" s="94">
        <f>Cashflow!J15</f>
        <v>67.622619047619082</v>
      </c>
      <c r="L7" s="94">
        <f>Cashflow!K15</f>
        <v>104.40178571428572</v>
      </c>
      <c r="M7" s="94">
        <f>Cashflow!L15</f>
        <v>141.18095238095248</v>
      </c>
      <c r="N7" s="94">
        <f>Cashflow!M15</f>
        <v>177.96011904761912</v>
      </c>
      <c r="O7" s="94">
        <f>Cashflow!N15</f>
        <v>214.73928571428576</v>
      </c>
      <c r="P7" s="94">
        <f>Cashflow!O15</f>
        <v>251.5184523809524</v>
      </c>
      <c r="Q7" s="94">
        <f>Cashflow!P15</f>
        <v>-82.089142857142747</v>
      </c>
      <c r="R7" s="94">
        <f>Cashflow!Q15</f>
        <v>43.69560714285717</v>
      </c>
      <c r="S7" s="94">
        <f>Cashflow!R15</f>
        <v>169.4803571428572</v>
      </c>
      <c r="T7" s="94">
        <f>Cashflow!S15</f>
        <v>295.26510714285723</v>
      </c>
      <c r="U7" s="94">
        <f>Cashflow!T15</f>
        <v>421.04985714285704</v>
      </c>
      <c r="V7" s="94">
        <f>Cashflow!U15</f>
        <v>546.83460714285729</v>
      </c>
      <c r="W7" s="94">
        <f>Cashflow!V15</f>
        <v>672.61935714285733</v>
      </c>
      <c r="X7" s="94">
        <f>Cashflow!W15</f>
        <v>798.40410714285736</v>
      </c>
      <c r="Y7" s="94">
        <f>Cashflow!X15</f>
        <v>924.18885714285761</v>
      </c>
      <c r="Z7" s="94">
        <f>Cashflow!Y15</f>
        <v>1049.9736071428579</v>
      </c>
      <c r="AA7" s="94">
        <f>Cashflow!Z15</f>
        <v>1175.7583571428577</v>
      </c>
      <c r="AB7" s="94">
        <f>Cashflow!AA15</f>
        <v>1301.5431071428579</v>
      </c>
      <c r="AC7" s="94">
        <f>Cashflow!AB15</f>
        <v>1427.3278571428582</v>
      </c>
      <c r="AD7" s="94">
        <f>Cashflow!AC15</f>
        <v>1553.1126071428585</v>
      </c>
      <c r="AE7" s="94">
        <f>Cashflow!AD15</f>
        <v>1678.8973571428583</v>
      </c>
      <c r="AF7" s="94">
        <f>Cashflow!AE15</f>
        <v>1804.6821071428578</v>
      </c>
      <c r="AG7" s="94">
        <f>Cashflow!AF15</f>
        <v>1930.4668571428576</v>
      </c>
      <c r="AH7" s="94">
        <f>Cashflow!AG15</f>
        <v>2056.2516071428577</v>
      </c>
      <c r="AI7" s="94">
        <f>Cashflow!AH15</f>
        <v>2182.0363571428579</v>
      </c>
      <c r="AJ7" s="94">
        <f>Cashflow!AI15</f>
        <v>2307.8211071428577</v>
      </c>
      <c r="AK7" s="94">
        <f>Cashflow!AJ15</f>
        <v>2433.6058571428575</v>
      </c>
      <c r="AL7" s="94">
        <f>Cashflow!AK15</f>
        <v>2559.3906071428573</v>
      </c>
      <c r="AM7" s="94">
        <f>Cashflow!AL15</f>
        <v>2685.1753571428571</v>
      </c>
      <c r="AN7" s="94">
        <f>Cashflow!AM15</f>
        <v>2810.9601071428565</v>
      </c>
      <c r="AO7" s="94">
        <f>Cashflow!AN15</f>
        <v>3442.8830799999987</v>
      </c>
      <c r="AP7" s="94">
        <f>Cashflow!AO15</f>
        <v>3425.6686645999989</v>
      </c>
      <c r="AQ7" s="94">
        <f>Cashflow!AP15</f>
        <v>3408.5403212769988</v>
      </c>
      <c r="AR7" s="94">
        <f>Cashflow!AQ15</f>
        <v>3391.4976196706139</v>
      </c>
      <c r="AS7" s="94">
        <f>Cashflow!AR15</f>
        <v>3374.5401315722611</v>
      </c>
      <c r="AT7" s="94">
        <f>Cashflow!AS15</f>
        <v>3357.6674309144</v>
      </c>
      <c r="AU7" s="94">
        <f>Cashflow!AT15</f>
        <v>3340.8790937598278</v>
      </c>
      <c r="AV7" s="94">
        <f>Cashflow!AU15</f>
        <v>3324.174698291029</v>
      </c>
      <c r="AW7" s="94">
        <f>Cashflow!AV15</f>
        <v>3307.5538247995732</v>
      </c>
      <c r="AX7" s="94">
        <f>Cashflow!AW15</f>
        <v>3291.0160556755754</v>
      </c>
      <c r="AY7" s="94">
        <f>Cashflow!AX15</f>
        <v>3274.5609753971967</v>
      </c>
      <c r="AZ7" s="94">
        <f>Cashflow!AY15</f>
        <v>3258.1881705202109</v>
      </c>
      <c r="BA7" s="94">
        <f>Cashflow!AZ15</f>
        <v>3241.8972296676102</v>
      </c>
      <c r="BB7" s="94">
        <f>Cashflow!BA15</f>
        <v>3225.6877435192719</v>
      </c>
      <c r="BC7" s="94">
        <f>Cashflow!BB15</f>
        <v>3209.5593048016754</v>
      </c>
      <c r="BD7" s="94">
        <f>Cashflow!BC15</f>
        <v>3193.511508277667</v>
      </c>
      <c r="BE7" s="94">
        <f>Cashflow!BD15</f>
        <v>3177.5439507362789</v>
      </c>
      <c r="BF7" s="94">
        <f>Cashflow!BE15</f>
        <v>3161.6562309825977</v>
      </c>
      <c r="BG7" s="94">
        <f>Cashflow!BF15</f>
        <v>3145.8479498276847</v>
      </c>
      <c r="BH7" s="94">
        <f>Cashflow!BG15</f>
        <v>3130.1187100785464</v>
      </c>
      <c r="BI7" s="94">
        <f>Cashflow!BH15</f>
        <v>3114.468116528154</v>
      </c>
      <c r="BJ7" s="94">
        <f>Cashflow!BI15</f>
        <v>3098.8957759455134</v>
      </c>
      <c r="BK7" s="94">
        <f>Cashflow!BJ15</f>
        <v>3083.4012970657859</v>
      </c>
      <c r="BL7" s="94">
        <f>Cashflow!BK15</f>
        <v>3067.9842905804571</v>
      </c>
      <c r="BM7" s="94">
        <f>Cashflow!BL15</f>
        <v>3052.6443691275545</v>
      </c>
      <c r="BN7" s="94">
        <f>Cashflow!BM15</f>
        <v>3037.381147281917</v>
      </c>
      <c r="BO7" s="94">
        <f>Cashflow!BN15</f>
        <v>3022.1942415455069</v>
      </c>
      <c r="BP7" s="94">
        <f>Cashflow!BO15</f>
        <v>3007.08327033778</v>
      </c>
      <c r="BQ7" s="94">
        <f>Cashflow!BP15</f>
        <v>2992.0478539860915</v>
      </c>
      <c r="BR7" s="94">
        <f>Cashflow!BQ15</f>
        <v>2977.0876147161607</v>
      </c>
      <c r="BS7" s="94">
        <f>Cashflow!BR15</f>
        <v>2962.2021766425796</v>
      </c>
      <c r="BT7" s="94">
        <f>Cashflow!BS15</f>
        <v>2947.3911657593671</v>
      </c>
      <c r="BU7" s="94">
        <f>Cashflow!BT15</f>
        <v>2932.6542099305702</v>
      </c>
      <c r="BV7" s="94">
        <f>Cashflow!BU15</f>
        <v>2917.9909388809174</v>
      </c>
      <c r="BW7" s="94">
        <f>Cashflow!BV15</f>
        <v>2903.4009841865127</v>
      </c>
      <c r="BX7" s="94">
        <f>Cashflow!BW15</f>
        <v>2888.8839792655799</v>
      </c>
      <c r="BY7" s="94">
        <f>Cashflow!BX15</f>
        <v>2874.4395593692525</v>
      </c>
      <c r="BZ7" s="94">
        <f>Cashflow!BY15</f>
        <v>2860.0673615724063</v>
      </c>
      <c r="CA7" s="94">
        <f>Cashflow!BZ15</f>
        <v>2845.7670247645437</v>
      </c>
      <c r="CB7" s="94">
        <f>Cashflow!CA15</f>
        <v>2831.5381896407216</v>
      </c>
      <c r="CC7" s="94">
        <f>Cashflow!CB15</f>
        <v>2817.3804986925179</v>
      </c>
      <c r="CD7" s="94">
        <f>Cashflow!CC15</f>
        <v>2803.2935961990552</v>
      </c>
      <c r="CE7" s="94">
        <f>Cashflow!CD15</f>
        <v>2789.2771282180602</v>
      </c>
      <c r="CF7" s="94">
        <f>Cashflow!CE15</f>
        <v>2775.3307425769699</v>
      </c>
      <c r="CG7" s="94">
        <f>Cashflow!CF15</f>
        <v>2761.454088864085</v>
      </c>
      <c r="CH7" s="94">
        <f>Cashflow!CG15</f>
        <v>2747.6468184197647</v>
      </c>
      <c r="CI7" s="94">
        <f>Cashflow!CH15</f>
        <v>2733.9085843276657</v>
      </c>
      <c r="CJ7" s="94">
        <f>Cashflow!CI15</f>
        <v>2720.2390414060274</v>
      </c>
      <c r="CK7" s="94">
        <f>Cashflow!CJ15</f>
        <v>2706.6378461989971</v>
      </c>
      <c r="CL7" s="94">
        <f>Cashflow!CK15</f>
        <v>2693.1046569680025</v>
      </c>
      <c r="CM7" s="94">
        <f>Cashflow!CL15</f>
        <v>2679.6391336831621</v>
      </c>
      <c r="CN7" s="94">
        <f>Cashflow!CM15</f>
        <v>2666.2409380147465</v>
      </c>
      <c r="CO7" s="94">
        <f>Cashflow!CN15</f>
        <v>2652.9097333246727</v>
      </c>
      <c r="CP7" s="94">
        <f>Cashflow!CO15</f>
        <v>2639.6451846580494</v>
      </c>
      <c r="CQ7" s="94">
        <f>Cashflow!CP15</f>
        <v>2626.4469587347589</v>
      </c>
      <c r="CR7" s="94">
        <f>Cashflow!CQ15</f>
        <v>2613.3147239410855</v>
      </c>
      <c r="CS7" s="94">
        <f>Cashflow!CR15</f>
        <v>2600.2481503213794</v>
      </c>
      <c r="CT7" s="94">
        <f>Cashflow!CS15</f>
        <v>2587.2469095697725</v>
      </c>
      <c r="CU7" s="94">
        <f>Cashflow!CT15</f>
        <v>2574.310675021924</v>
      </c>
      <c r="CV7" s="94">
        <f>Cashflow!CU15</f>
        <v>2561.4391216468143</v>
      </c>
      <c r="CW7" s="94">
        <f>Cashflow!CV15</f>
        <v>2548.6319260385799</v>
      </c>
      <c r="CX7" s="94">
        <f>Cashflow!CW15</f>
        <v>2535.8887664083873</v>
      </c>
      <c r="CY7" s="94">
        <f>Cashflow!CX15</f>
        <v>2523.2093225763451</v>
      </c>
      <c r="CZ7" s="94">
        <f>Cashflow!CY15</f>
        <v>2510.5932759634634</v>
      </c>
      <c r="DA7" s="94">
        <f>Cashflow!CZ15</f>
        <v>2498.0403095836464</v>
      </c>
      <c r="DB7" s="94">
        <f>Cashflow!DA15</f>
        <v>2485.550108035728</v>
      </c>
      <c r="DC7" s="94">
        <f>Cashflow!DB15</f>
        <v>2473.1223574955493</v>
      </c>
      <c r="DD7" s="94">
        <f>Cashflow!DC15</f>
        <v>2460.7567457080718</v>
      </c>
      <c r="DE7" s="94">
        <f>Cashflow!DD15</f>
        <v>2448.4529619795317</v>
      </c>
      <c r="DF7" s="94">
        <f>Cashflow!DE15</f>
        <v>2436.2106971696339</v>
      </c>
      <c r="DG7" s="94">
        <f>Cashflow!DF15</f>
        <v>2424.0296436837857</v>
      </c>
      <c r="DH7" s="94">
        <f>Cashflow!DG15</f>
        <v>2411.9094954653669</v>
      </c>
      <c r="DI7" s="94">
        <f>Cashflow!DH15</f>
        <v>2399.8499479880402</v>
      </c>
      <c r="DJ7" s="94">
        <f>Cashflow!DI15</f>
        <v>2387.8506982480999</v>
      </c>
      <c r="DK7" s="94">
        <f>Cashflow!DJ15</f>
        <v>2375.9114447568595</v>
      </c>
      <c r="DL7" s="94">
        <f>Cashflow!DK15</f>
        <v>2364.0318875330754</v>
      </c>
      <c r="DM7" s="94">
        <f>Cashflow!DL15</f>
        <v>2352.2117280954099</v>
      </c>
      <c r="DN7" s="94">
        <f>Cashflow!DM15</f>
        <v>2340.4506694549327</v>
      </c>
      <c r="DO7" s="94">
        <f>Cashflow!DN15</f>
        <v>2328.7484161076582</v>
      </c>
      <c r="DP7" s="94">
        <f>Cashflow!DO15</f>
        <v>2317.1046740271199</v>
      </c>
      <c r="DQ7" s="94">
        <f>Cashflow!DP15</f>
        <v>2305.519150656984</v>
      </c>
      <c r="DR7" s="94">
        <f>Cashflow!DQ15</f>
        <v>2293.9915549036991</v>
      </c>
      <c r="DS7" s="94">
        <f>Cashflow!DR15</f>
        <v>2282.5215971291805</v>
      </c>
      <c r="DT7" s="94">
        <f>Cashflow!DS15</f>
        <v>2271.1089891435345</v>
      </c>
      <c r="DU7" s="94">
        <f>Cashflow!DT15</f>
        <v>2259.7534441978169</v>
      </c>
      <c r="DV7" s="94">
        <f>Cashflow!DU15</f>
        <v>2248.4546769768276</v>
      </c>
      <c r="DW7" s="94">
        <f>Cashflow!DV15</f>
        <v>2237.2124035919433</v>
      </c>
      <c r="DX7" s="94">
        <f>Cashflow!DW15</f>
        <v>2226.0263415739837</v>
      </c>
      <c r="DY7" s="94">
        <f>Cashflow!DX15</f>
        <v>2214.8962098661136</v>
      </c>
      <c r="DZ7" s="94">
        <f>Cashflow!DY15</f>
        <v>2203.821728816783</v>
      </c>
      <c r="EA7" s="94">
        <f>Cashflow!DZ15</f>
        <v>2192.8026201726989</v>
      </c>
      <c r="EB7" s="94">
        <f>Cashflow!EA15</f>
        <v>2181.8386070718352</v>
      </c>
      <c r="EC7" s="94">
        <f>Cashflow!EB15</f>
        <v>2170.9294140364764</v>
      </c>
      <c r="ED7" s="94">
        <f>Cashflow!EC15</f>
        <v>2160.0747669662942</v>
      </c>
      <c r="EE7" s="94">
        <f>Cashflow!ED15</f>
        <v>2149.2743931314626</v>
      </c>
      <c r="EF7" s="94">
        <f>Cashflow!EE15</f>
        <v>2138.5280211658051</v>
      </c>
      <c r="EG7" s="94">
        <f>Cashflow!EF15</f>
        <v>2127.835381059976</v>
      </c>
      <c r="EH7" s="94">
        <f>Cashflow!EG15</f>
        <v>2117.1962041546763</v>
      </c>
      <c r="EI7" s="94">
        <f>Cashflow!EH15</f>
        <v>2106.6102231339028</v>
      </c>
      <c r="EJ7" s="94">
        <f>Cashflow!EI15</f>
        <v>2096.0771720182333</v>
      </c>
      <c r="EK7" s="94">
        <f>Cashflow!EJ15</f>
        <v>2085.5967861581421</v>
      </c>
      <c r="EL7" s="94">
        <f>Cashflow!EK15</f>
        <v>2075.1688022273515</v>
      </c>
      <c r="EM7" s="94">
        <f>Cashflow!EL15</f>
        <v>2064.7929582162146</v>
      </c>
      <c r="EN7" s="94">
        <f>Cashflow!EM15</f>
        <v>2054.4689934251337</v>
      </c>
      <c r="EO7" s="94">
        <f>Cashflow!EN15</f>
        <v>2044.196648458008</v>
      </c>
      <c r="EP7" s="94">
        <f>Cashflow!EO15</f>
        <v>2033.975665215718</v>
      </c>
      <c r="EQ7" s="94">
        <f>Cashflow!EP15</f>
        <v>2023.8057868896392</v>
      </c>
      <c r="ER7" s="94">
        <f>Cashflow!EQ15</f>
        <v>2013.6867579551908</v>
      </c>
      <c r="ES7" s="94">
        <f>Cashflow!ER15</f>
        <v>2003.6183241654148</v>
      </c>
      <c r="ET7" s="94">
        <f>Cashflow!ES15</f>
        <v>1993.6002325445875</v>
      </c>
      <c r="EU7" s="94">
        <f>Cashflow!ET15</f>
        <v>1983.6322313818646</v>
      </c>
      <c r="EV7" s="94">
        <f>Cashflow!EU15</f>
        <v>1973.7140702249553</v>
      </c>
      <c r="EW7" s="94">
        <f>Cashflow!EV15</f>
        <v>1963.8454998738307</v>
      </c>
      <c r="EX7" s="94">
        <f>Cashflow!EW15</f>
        <v>1954.0262723744613</v>
      </c>
      <c r="EY7" s="94">
        <f>Cashflow!EX15</f>
        <v>1944.2561410125888</v>
      </c>
      <c r="EZ7" s="94">
        <f>Cashflow!EY15</f>
        <v>1934.5348603075258</v>
      </c>
      <c r="FA7" s="94">
        <f>Cashflow!EZ15</f>
        <v>1924.8621860059882</v>
      </c>
      <c r="FB7" s="94">
        <f>Cashflow!FA15</f>
        <v>1915.2378750759581</v>
      </c>
      <c r="FC7" s="94">
        <f>Cashflow!FB15</f>
        <v>1905.6616857005783</v>
      </c>
      <c r="FD7" s="94">
        <f>Cashflow!FC15</f>
        <v>1896.1333772720754</v>
      </c>
      <c r="FE7" s="94">
        <f>Cashflow!FD15</f>
        <v>1886.6527103857152</v>
      </c>
      <c r="FF7" s="94">
        <f>Cashflow!FE15</f>
        <v>1877.2194468337866</v>
      </c>
      <c r="FG7" s="94">
        <f>Cashflow!FF15</f>
        <v>1867.833349599618</v>
      </c>
      <c r="FH7" s="94">
        <f>Cashflow!FG15</f>
        <v>1858.4941828516196</v>
      </c>
      <c r="FI7" s="94">
        <f>Cashflow!FH15</f>
        <v>1849.2017119373613</v>
      </c>
      <c r="FJ7" s="94">
        <f>Cashflow!FI15</f>
        <v>1839.9557033776748</v>
      </c>
      <c r="FK7" s="94">
        <f>Cashflow!FJ15</f>
        <v>1830.7559248607865</v>
      </c>
      <c r="FL7" s="94">
        <f>Cashflow!FK15</f>
        <v>1821.6021452364828</v>
      </c>
      <c r="FM7" s="94">
        <f>Cashflow!FL15</f>
        <v>1812.4941345103005</v>
      </c>
      <c r="FN7" s="94">
        <f>Cashflow!FM15</f>
        <v>1803.4316638377491</v>
      </c>
      <c r="FO7" s="94">
        <f>Cashflow!FN15</f>
        <v>1794.4145055185604</v>
      </c>
      <c r="FP7" s="94">
        <f>Cashflow!FO15</f>
        <v>1785.4424329909675</v>
      </c>
      <c r="FQ7" s="94">
        <f>Cashflow!FP15</f>
        <v>1776.5152208260129</v>
      </c>
      <c r="FR7" s="94">
        <f>Cashflow!FQ15</f>
        <v>1767.6326447218826</v>
      </c>
      <c r="FS7" s="94">
        <f>Cashflow!FR15</f>
        <v>1758.7944814982729</v>
      </c>
      <c r="FT7" s="94">
        <f>Cashflow!FS15</f>
        <v>1750.0005090907816</v>
      </c>
      <c r="FU7" s="94">
        <f>Cashflow!FT15</f>
        <v>1741.2505065453279</v>
      </c>
      <c r="FV7" s="94">
        <f>Cashflow!FU15</f>
        <v>1732.5442540126012</v>
      </c>
      <c r="FW7" s="94">
        <f>Cashflow!FV15</f>
        <v>1723.8815327425382</v>
      </c>
      <c r="FX7" s="94">
        <f>Cashflow!FW15</f>
        <v>1715.2621250788252</v>
      </c>
      <c r="FY7" s="94">
        <f>Cashflow!FX15</f>
        <v>1706.6858144534312</v>
      </c>
      <c r="FZ7" s="94">
        <f>Cashflow!FY15</f>
        <v>1698.1523853811641</v>
      </c>
      <c r="GA7" s="94">
        <f>Cashflow!FZ15</f>
        <v>1689.6616234542585</v>
      </c>
      <c r="GB7" s="94">
        <f>Cashflow!GA15</f>
        <v>1681.2133153369869</v>
      </c>
    </row>
    <row r="8" spans="1:184">
      <c r="B8" t="str">
        <f t="shared" si="0"/>
        <v/>
      </c>
      <c r="C8" t="s">
        <v>531</v>
      </c>
      <c r="D8" s="120">
        <f>Cashflow!C21</f>
        <v>0</v>
      </c>
      <c r="E8" s="120">
        <f>Cashflow!D21</f>
        <v>0</v>
      </c>
      <c r="F8" s="120">
        <f>Cashflow!E21</f>
        <v>8.3333333333333332E-3</v>
      </c>
      <c r="G8" s="120">
        <f>Cashflow!F21</f>
        <v>1.2500000000000001E-2</v>
      </c>
      <c r="H8" s="120">
        <f>Cashflow!G21</f>
        <v>1.6666666666666666E-2</v>
      </c>
      <c r="I8" s="120">
        <f>Cashflow!H21</f>
        <v>2.0833333333333336E-2</v>
      </c>
      <c r="J8" s="120">
        <f>Cashflow!I21</f>
        <v>2.5000000000000001E-2</v>
      </c>
      <c r="K8" s="120">
        <f>Cashflow!J21</f>
        <v>2.9166666666666671E-2</v>
      </c>
      <c r="L8" s="120">
        <f>Cashflow!K21</f>
        <v>3.3333333333333333E-2</v>
      </c>
      <c r="M8" s="120">
        <f>Cashflow!L21</f>
        <v>3.7500000000000006E-2</v>
      </c>
      <c r="N8" s="120">
        <f>Cashflow!M21</f>
        <v>4.1666666666666671E-2</v>
      </c>
      <c r="O8" s="120">
        <f>Cashflow!N21</f>
        <v>4.5833333333333337E-2</v>
      </c>
      <c r="P8" s="120">
        <f>Cashflow!O21</f>
        <v>0.05</v>
      </c>
      <c r="Q8" s="120">
        <f>Cashflow!P21</f>
        <v>6.4250000000000002E-2</v>
      </c>
      <c r="R8" s="120">
        <f>Cashflow!Q21</f>
        <v>7.85E-2</v>
      </c>
      <c r="S8" s="120">
        <f>Cashflow!R21</f>
        <v>9.2749999999999999E-2</v>
      </c>
      <c r="T8" s="120">
        <f>Cashflow!S21</f>
        <v>0.107</v>
      </c>
      <c r="U8" s="120">
        <f>Cashflow!T21</f>
        <v>0.12125</v>
      </c>
      <c r="V8" s="120">
        <f>Cashflow!U21</f>
        <v>0.13550000000000001</v>
      </c>
      <c r="W8" s="120">
        <f>Cashflow!V21</f>
        <v>0.14975000000000002</v>
      </c>
      <c r="X8" s="120">
        <f>Cashflow!W21</f>
        <v>0.16400000000000003</v>
      </c>
      <c r="Y8" s="120">
        <f>Cashflow!X21</f>
        <v>0.17825000000000005</v>
      </c>
      <c r="Z8" s="120">
        <f>Cashflow!Y21</f>
        <v>0.19250000000000006</v>
      </c>
      <c r="AA8" s="120">
        <f>Cashflow!Z21</f>
        <v>0.20675000000000007</v>
      </c>
      <c r="AB8" s="120">
        <f>Cashflow!AA21</f>
        <v>0.22100000000000009</v>
      </c>
      <c r="AC8" s="120">
        <f>Cashflow!AB21</f>
        <v>0.2352500000000001</v>
      </c>
      <c r="AD8" s="120">
        <f>Cashflow!AC21</f>
        <v>0.24950000000000011</v>
      </c>
      <c r="AE8" s="120">
        <f>Cashflow!AD21</f>
        <v>0.2637500000000001</v>
      </c>
      <c r="AF8" s="120">
        <f>Cashflow!AE21</f>
        <v>0.27800000000000008</v>
      </c>
      <c r="AG8" s="120">
        <f>Cashflow!AF21</f>
        <v>0.29225000000000007</v>
      </c>
      <c r="AH8" s="120">
        <f>Cashflow!AG21</f>
        <v>0.30650000000000005</v>
      </c>
      <c r="AI8" s="120">
        <f>Cashflow!AH21</f>
        <v>0.32075000000000004</v>
      </c>
      <c r="AJ8" s="120">
        <f>Cashflow!AI21</f>
        <v>0.33500000000000002</v>
      </c>
      <c r="AK8" s="120">
        <f>Cashflow!AJ21</f>
        <v>0.34925</v>
      </c>
      <c r="AL8" s="120">
        <f>Cashflow!AK21</f>
        <v>0.36349999999999999</v>
      </c>
      <c r="AM8" s="120">
        <f>Cashflow!AL21</f>
        <v>0.37774999999999997</v>
      </c>
      <c r="AN8" s="120">
        <f>Cashflow!AM21</f>
        <v>0.39199999999999996</v>
      </c>
      <c r="AO8" s="94"/>
      <c r="AP8" s="94"/>
      <c r="AQ8" s="94"/>
      <c r="AR8" s="94"/>
      <c r="AS8" s="94"/>
      <c r="AT8" s="94"/>
      <c r="AU8" s="94"/>
      <c r="AV8" s="94"/>
      <c r="AW8" s="94"/>
      <c r="AX8" s="94"/>
      <c r="AY8" s="94"/>
      <c r="AZ8" s="94"/>
      <c r="BA8" s="94"/>
      <c r="BB8" s="94"/>
      <c r="BC8" s="94"/>
      <c r="BD8" s="94"/>
      <c r="BE8" s="94"/>
      <c r="BF8" s="94"/>
      <c r="BG8" s="94"/>
      <c r="BH8" s="94"/>
      <c r="BI8" s="94"/>
      <c r="BJ8" s="94"/>
      <c r="BK8" s="94"/>
      <c r="BL8" s="94"/>
      <c r="BM8" s="94"/>
      <c r="BN8" s="94"/>
      <c r="BO8" s="94"/>
      <c r="BP8" s="94"/>
      <c r="BQ8" s="94"/>
      <c r="BR8" s="94"/>
      <c r="BS8" s="94"/>
      <c r="BT8" s="94"/>
      <c r="BU8" s="94"/>
      <c r="BV8" s="94"/>
      <c r="BW8" s="94"/>
      <c r="BX8" s="94"/>
      <c r="BY8" s="94"/>
      <c r="BZ8" s="94"/>
      <c r="CA8" s="94"/>
      <c r="CB8" s="94"/>
      <c r="CC8" s="94"/>
      <c r="CD8" s="94"/>
      <c r="CE8" s="94"/>
      <c r="CF8" s="94"/>
      <c r="CG8" s="94"/>
      <c r="CH8" s="94"/>
      <c r="CI8" s="94"/>
      <c r="CJ8" s="94"/>
      <c r="CK8" s="94"/>
      <c r="CL8" s="94"/>
      <c r="CM8" s="94"/>
      <c r="CN8" s="94"/>
      <c r="CO8" s="94"/>
      <c r="CP8" s="94"/>
      <c r="CQ8" s="94"/>
      <c r="CR8" s="94"/>
      <c r="CS8" s="94"/>
      <c r="CT8" s="94"/>
      <c r="CU8" s="94"/>
      <c r="CV8" s="94"/>
      <c r="CW8" s="94"/>
      <c r="CX8" s="94"/>
      <c r="CY8" s="94"/>
      <c r="CZ8" s="94"/>
      <c r="DA8" s="94"/>
      <c r="DB8" s="94"/>
      <c r="DC8" s="94"/>
      <c r="DD8" s="94"/>
      <c r="DE8" s="94"/>
      <c r="DF8" s="94"/>
      <c r="DG8" s="94"/>
      <c r="DH8" s="94"/>
      <c r="DI8" s="94"/>
      <c r="DJ8" s="94"/>
      <c r="DK8" s="94"/>
      <c r="DL8" s="94"/>
      <c r="DM8" s="94"/>
      <c r="DN8" s="94"/>
      <c r="DO8" s="94"/>
      <c r="DP8" s="94"/>
      <c r="DQ8" s="94"/>
      <c r="DR8" s="94"/>
      <c r="DS8" s="94"/>
      <c r="DT8" s="94"/>
      <c r="DU8" s="94"/>
      <c r="DV8" s="94"/>
      <c r="DW8" s="94"/>
      <c r="DX8" s="94"/>
      <c r="DY8" s="94"/>
      <c r="DZ8" s="94"/>
      <c r="EA8" s="94"/>
      <c r="EB8" s="94"/>
      <c r="EC8" s="94"/>
      <c r="ED8" s="94"/>
      <c r="EE8" s="94"/>
      <c r="EF8" s="94"/>
      <c r="EG8" s="94"/>
      <c r="EH8" s="94"/>
      <c r="EI8" s="94"/>
      <c r="EJ8" s="94"/>
      <c r="EK8" s="94"/>
      <c r="EL8" s="94"/>
      <c r="EM8" s="94"/>
      <c r="EN8" s="94"/>
      <c r="EO8" s="94"/>
      <c r="EP8" s="94"/>
      <c r="EQ8" s="94"/>
      <c r="ER8" s="94"/>
      <c r="ES8" s="94"/>
      <c r="ET8" s="94"/>
      <c r="EU8" s="94"/>
      <c r="EV8" s="94"/>
      <c r="EW8" s="94"/>
      <c r="EX8" s="94"/>
      <c r="EY8" s="94"/>
      <c r="EZ8" s="94"/>
      <c r="FA8" s="94"/>
      <c r="FB8" s="94"/>
      <c r="FC8" s="94"/>
      <c r="FD8" s="94"/>
      <c r="FE8" s="94"/>
      <c r="FF8" s="94"/>
      <c r="FG8" s="94"/>
      <c r="FH8" s="94"/>
      <c r="FI8" s="94"/>
      <c r="FJ8" s="94"/>
      <c r="FK8" s="94"/>
      <c r="FL8" s="94"/>
      <c r="FM8" s="94"/>
      <c r="FN8" s="94"/>
      <c r="FO8" s="94"/>
      <c r="FP8" s="94"/>
      <c r="FQ8" s="94"/>
      <c r="FR8" s="94"/>
      <c r="FS8" s="94"/>
      <c r="FT8" s="94"/>
      <c r="FU8" s="94"/>
      <c r="FV8" s="94"/>
      <c r="FW8" s="94"/>
      <c r="FX8" s="94"/>
      <c r="FY8" s="94"/>
      <c r="FZ8" s="94"/>
      <c r="GA8" s="94"/>
      <c r="GB8" s="94"/>
    </row>
    <row r="9" spans="1:184">
      <c r="B9" t="str">
        <f t="shared" si="0"/>
        <v/>
      </c>
      <c r="C9" t="s">
        <v>532</v>
      </c>
      <c r="D9" s="120">
        <f>Cashflow!C24</f>
        <v>0</v>
      </c>
      <c r="E9" s="120">
        <f>Cashflow!D24</f>
        <v>0</v>
      </c>
      <c r="F9" s="120">
        <f>Cashflow!E24</f>
        <v>0</v>
      </c>
      <c r="G9" s="120">
        <f>Cashflow!F24</f>
        <v>2.5000000000000001E-2</v>
      </c>
      <c r="H9" s="120">
        <f>Cashflow!G24</f>
        <v>3.3333333333333333E-2</v>
      </c>
      <c r="I9" s="120">
        <f>Cashflow!H24</f>
        <v>4.1666666666666671E-2</v>
      </c>
      <c r="J9" s="120">
        <f>Cashflow!I24</f>
        <v>0.05</v>
      </c>
      <c r="K9" s="120">
        <f>Cashflow!J24</f>
        <v>5.8333333333333341E-2</v>
      </c>
      <c r="L9" s="120">
        <f>Cashflow!K24</f>
        <v>6.6666666666666666E-2</v>
      </c>
      <c r="M9" s="120">
        <f>Cashflow!L24</f>
        <v>7.5000000000000011E-2</v>
      </c>
      <c r="N9" s="120">
        <f>Cashflow!M24</f>
        <v>8.3333333333333343E-2</v>
      </c>
      <c r="O9" s="120">
        <f>Cashflow!N24</f>
        <v>9.1666666666666674E-2</v>
      </c>
      <c r="P9" s="120">
        <f>Cashflow!O24</f>
        <v>0.1</v>
      </c>
      <c r="Q9" s="120">
        <f>Cashflow!P24</f>
        <v>0.10416666666666667</v>
      </c>
      <c r="R9" s="120">
        <f>Cashflow!Q24</f>
        <v>0.10833333333333334</v>
      </c>
      <c r="S9" s="120">
        <f>Cashflow!R24</f>
        <v>0.1125</v>
      </c>
      <c r="T9" s="120">
        <f>Cashflow!S24</f>
        <v>0.11666666666666667</v>
      </c>
      <c r="U9" s="120">
        <f>Cashflow!T24</f>
        <v>0.12083333333333333</v>
      </c>
      <c r="V9" s="120">
        <f>Cashflow!U24</f>
        <v>0.125</v>
      </c>
      <c r="W9" s="120">
        <f>Cashflow!V24</f>
        <v>0.12916666666666668</v>
      </c>
      <c r="X9" s="120">
        <f>Cashflow!W24</f>
        <v>0.13333333333333336</v>
      </c>
      <c r="Y9" s="120">
        <f>Cashflow!X24</f>
        <v>0.13750000000000004</v>
      </c>
      <c r="Z9" s="120">
        <f>Cashflow!Y24</f>
        <v>0.14166666666666672</v>
      </c>
      <c r="AA9" s="120">
        <f>Cashflow!Z24</f>
        <v>0.1458333333333334</v>
      </c>
      <c r="AB9" s="120">
        <f>Cashflow!AA24</f>
        <v>0.15000000000000008</v>
      </c>
      <c r="AC9" s="120">
        <f>Cashflow!AB24</f>
        <v>0.15416666666666676</v>
      </c>
      <c r="AD9" s="120">
        <f>Cashflow!AC24</f>
        <v>0.15833333333333344</v>
      </c>
      <c r="AE9" s="120">
        <f>Cashflow!AD24</f>
        <v>0.16250000000000012</v>
      </c>
      <c r="AF9" s="120">
        <f>Cashflow!AE24</f>
        <v>0.1666666666666668</v>
      </c>
      <c r="AG9" s="120">
        <f>Cashflow!AF24</f>
        <v>0.17083333333333348</v>
      </c>
      <c r="AH9" s="120">
        <f>Cashflow!AG24</f>
        <v>0.17500000000000016</v>
      </c>
      <c r="AI9" s="120">
        <f>Cashflow!AH24</f>
        <v>0.17916666666666684</v>
      </c>
      <c r="AJ9" s="120">
        <f>Cashflow!AI24</f>
        <v>0.18333333333333351</v>
      </c>
      <c r="AK9" s="120">
        <f>Cashflow!AJ24</f>
        <v>0.18750000000000019</v>
      </c>
      <c r="AL9" s="120">
        <f>Cashflow!AK24</f>
        <v>0.19166666666666687</v>
      </c>
      <c r="AM9" s="120">
        <f>Cashflow!AL24</f>
        <v>0.19583333333333355</v>
      </c>
      <c r="AN9" s="120">
        <f>Cashflow!AM24</f>
        <v>0.20000000000000023</v>
      </c>
      <c r="AO9" s="94"/>
      <c r="AP9" s="94"/>
      <c r="AQ9" s="94"/>
      <c r="AR9" s="94"/>
      <c r="AS9" s="94"/>
      <c r="AT9" s="94"/>
      <c r="AU9" s="94"/>
      <c r="AV9" s="94"/>
      <c r="AW9" s="94"/>
      <c r="AX9" s="94"/>
      <c r="AY9" s="94"/>
      <c r="AZ9" s="94"/>
      <c r="BA9" s="94"/>
      <c r="BB9" s="94"/>
      <c r="BC9" s="94"/>
      <c r="BD9" s="94"/>
      <c r="BE9" s="94"/>
      <c r="BF9" s="94"/>
      <c r="BG9" s="94"/>
      <c r="BH9" s="94"/>
      <c r="BI9" s="94"/>
      <c r="BJ9" s="94"/>
      <c r="BK9" s="94"/>
      <c r="BL9" s="94"/>
      <c r="BM9" s="94"/>
      <c r="BN9" s="94"/>
      <c r="BO9" s="94"/>
      <c r="BP9" s="94"/>
      <c r="BQ9" s="94"/>
      <c r="BR9" s="94"/>
      <c r="BS9" s="94"/>
      <c r="BT9" s="94"/>
      <c r="BU9" s="94"/>
      <c r="BV9" s="94"/>
      <c r="BW9" s="94"/>
      <c r="BX9" s="94"/>
      <c r="BY9" s="94"/>
      <c r="BZ9" s="94"/>
      <c r="CA9" s="94"/>
      <c r="CB9" s="94"/>
      <c r="CC9" s="94"/>
      <c r="CD9" s="94"/>
      <c r="CE9" s="94"/>
      <c r="CF9" s="94"/>
      <c r="CG9" s="94"/>
      <c r="CH9" s="94"/>
      <c r="CI9" s="94"/>
      <c r="CJ9" s="94"/>
      <c r="CK9" s="94"/>
      <c r="CL9" s="94"/>
      <c r="CM9" s="94"/>
      <c r="CN9" s="94"/>
      <c r="CO9" s="94"/>
      <c r="CP9" s="94"/>
      <c r="CQ9" s="94"/>
      <c r="CR9" s="94"/>
      <c r="CS9" s="94"/>
      <c r="CT9" s="94"/>
      <c r="CU9" s="94"/>
      <c r="CV9" s="94"/>
      <c r="CW9" s="94"/>
      <c r="CX9" s="94"/>
      <c r="CY9" s="94"/>
      <c r="CZ9" s="94"/>
      <c r="DA9" s="94"/>
      <c r="DB9" s="94"/>
      <c r="DC9" s="94"/>
      <c r="DD9" s="94"/>
      <c r="DE9" s="94"/>
      <c r="DF9" s="94"/>
      <c r="DG9" s="94"/>
      <c r="DH9" s="94"/>
      <c r="DI9" s="94"/>
      <c r="DJ9" s="94"/>
      <c r="DK9" s="94"/>
      <c r="DL9" s="94"/>
      <c r="DM9" s="94"/>
      <c r="DN9" s="94"/>
      <c r="DO9" s="94"/>
      <c r="DP9" s="94"/>
      <c r="DQ9" s="94"/>
      <c r="DR9" s="94"/>
      <c r="DS9" s="94"/>
      <c r="DT9" s="94"/>
      <c r="DU9" s="94"/>
      <c r="DV9" s="94"/>
      <c r="DW9" s="94"/>
      <c r="DX9" s="94"/>
      <c r="DY9" s="94"/>
      <c r="DZ9" s="94"/>
      <c r="EA9" s="94"/>
      <c r="EB9" s="94"/>
      <c r="EC9" s="94"/>
      <c r="ED9" s="94"/>
      <c r="EE9" s="94"/>
      <c r="EF9" s="94"/>
      <c r="EG9" s="94"/>
      <c r="EH9" s="94"/>
      <c r="EI9" s="94"/>
      <c r="EJ9" s="94"/>
      <c r="EK9" s="94"/>
      <c r="EL9" s="94"/>
      <c r="EM9" s="94"/>
      <c r="EN9" s="94"/>
      <c r="EO9" s="94"/>
      <c r="EP9" s="94"/>
      <c r="EQ9" s="94"/>
      <c r="ER9" s="94"/>
      <c r="ES9" s="94"/>
      <c r="ET9" s="94"/>
      <c r="EU9" s="94"/>
      <c r="EV9" s="94"/>
      <c r="EW9" s="94"/>
      <c r="EX9" s="94"/>
      <c r="EY9" s="94"/>
      <c r="EZ9" s="94"/>
      <c r="FA9" s="94"/>
      <c r="FB9" s="94"/>
      <c r="FC9" s="94"/>
      <c r="FD9" s="94"/>
      <c r="FE9" s="94"/>
      <c r="FF9" s="94"/>
      <c r="FG9" s="94"/>
      <c r="FH9" s="94"/>
      <c r="FI9" s="94"/>
      <c r="FJ9" s="94"/>
      <c r="FK9" s="94"/>
      <c r="FL9" s="94"/>
      <c r="FM9" s="94"/>
      <c r="FN9" s="94"/>
      <c r="FO9" s="94"/>
      <c r="FP9" s="94"/>
      <c r="FQ9" s="94"/>
      <c r="FR9" s="94"/>
      <c r="FS9" s="94"/>
      <c r="FT9" s="94"/>
      <c r="FU9" s="94"/>
      <c r="FV9" s="94"/>
      <c r="FW9" s="94"/>
      <c r="FX9" s="94"/>
      <c r="FY9" s="94"/>
      <c r="FZ9" s="94"/>
      <c r="GA9" s="94"/>
      <c r="GB9" s="94"/>
    </row>
  </sheetData>
  <sheetProtection selectLockedCells="1" selectUnlockedCells="1"/>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G11"/>
  <sheetViews>
    <sheetView zoomScale="80" zoomScaleNormal="80" workbookViewId="0">
      <selection activeCell="C2" sqref="C2"/>
    </sheetView>
  </sheetViews>
  <sheetFormatPr defaultRowHeight="16.5"/>
  <cols>
    <col min="1" max="1" width="10.42578125" bestFit="1" customWidth="1"/>
    <col min="2" max="2" width="11" bestFit="1" customWidth="1"/>
    <col min="3" max="3" width="22.140625" bestFit="1" customWidth="1"/>
    <col min="4" max="4" width="14.140625" bestFit="1" customWidth="1"/>
    <col min="5" max="5" width="11.5703125" bestFit="1" customWidth="1"/>
    <col min="6" max="6" width="8.42578125" bestFit="1" customWidth="1"/>
    <col min="7" max="7" width="7.42578125" bestFit="1" customWidth="1"/>
  </cols>
  <sheetData>
    <row r="1" spans="1:7">
      <c r="A1" t="s">
        <v>1921</v>
      </c>
      <c r="B1" t="s">
        <v>1927</v>
      </c>
      <c r="C1" t="s">
        <v>1931</v>
      </c>
      <c r="D1" t="s">
        <v>1928</v>
      </c>
      <c r="E1" t="s">
        <v>1929</v>
      </c>
      <c r="F1" t="s">
        <v>1930</v>
      </c>
      <c r="G1" t="s">
        <v>559</v>
      </c>
    </row>
    <row r="2" spans="1:7">
      <c r="B2" t="str">
        <f t="shared" ref="B2:B11" si="0">IF(C2="N/A","N/A",UPPER(TRIM(ProbuildName)))</f>
        <v>N/A</v>
      </c>
      <c r="C2" t="str">
        <f>IF('SF Deals In Hand'!C5="","N/A",'SF Deals In Hand'!C5)</f>
        <v>N/A</v>
      </c>
      <c r="D2" t="str">
        <f>IF('SF Deals In Hand'!D5="","N/A",'SF Deals In Hand'!D5)</f>
        <v>N/A</v>
      </c>
      <c r="E2" t="str">
        <f>IF('SF Deals In Hand'!E5="","N/A",'SF Deals In Hand'!E5)</f>
        <v>N/A</v>
      </c>
      <c r="F2" s="353" t="str">
        <f>IF('SF Deals In Hand'!F5="","N/A",'SF Deals In Hand'!F5)</f>
        <v>N/A</v>
      </c>
      <c r="G2" s="94" t="str">
        <f>IF('SF Deals In Hand'!G5="","N/A",'SF Deals In Hand'!G5)</f>
        <v>N/A</v>
      </c>
    </row>
    <row r="3" spans="1:7">
      <c r="B3" t="str">
        <f t="shared" si="0"/>
        <v>N/A</v>
      </c>
      <c r="C3" t="str">
        <f>IF('SF Deals In Hand'!C6="","N/A",'SF Deals In Hand'!C6)</f>
        <v>N/A</v>
      </c>
      <c r="D3" t="str">
        <f>IF('SF Deals In Hand'!D6="","N/A",'SF Deals In Hand'!D6)</f>
        <v>N/A</v>
      </c>
      <c r="E3" t="str">
        <f>IF('SF Deals In Hand'!E6="","N/A",'SF Deals In Hand'!E6)</f>
        <v>N/A</v>
      </c>
      <c r="F3" s="353" t="str">
        <f>IF('SF Deals In Hand'!F6="","N/A",'SF Deals In Hand'!F6)</f>
        <v>N/A</v>
      </c>
      <c r="G3" s="94" t="str">
        <f>IF('SF Deals In Hand'!G6="","N/A",'SF Deals In Hand'!G6)</f>
        <v>N/A</v>
      </c>
    </row>
    <row r="4" spans="1:7">
      <c r="B4" t="str">
        <f t="shared" si="0"/>
        <v>N/A</v>
      </c>
      <c r="C4" t="str">
        <f>IF('SF Deals In Hand'!C7="","N/A",'SF Deals In Hand'!C7)</f>
        <v>N/A</v>
      </c>
      <c r="D4" t="str">
        <f>IF('SF Deals In Hand'!D7="","N/A",'SF Deals In Hand'!D7)</f>
        <v>N/A</v>
      </c>
      <c r="E4" t="str">
        <f>IF('SF Deals In Hand'!E7="","N/A",'SF Deals In Hand'!E7)</f>
        <v>N/A</v>
      </c>
      <c r="F4" s="353" t="str">
        <f>IF('SF Deals In Hand'!F7="","N/A",'SF Deals In Hand'!F7)</f>
        <v>N/A</v>
      </c>
      <c r="G4" s="94" t="str">
        <f>IF('SF Deals In Hand'!G7="","N/A",'SF Deals In Hand'!G7)</f>
        <v>N/A</v>
      </c>
    </row>
    <row r="5" spans="1:7">
      <c r="B5" t="str">
        <f t="shared" si="0"/>
        <v>N/A</v>
      </c>
      <c r="C5" t="str">
        <f>IF('SF Deals In Hand'!C8="","N/A",'SF Deals In Hand'!C8)</f>
        <v>N/A</v>
      </c>
      <c r="D5" t="str">
        <f>IF('SF Deals In Hand'!D8="","N/A",'SF Deals In Hand'!D8)</f>
        <v>N/A</v>
      </c>
      <c r="E5" t="str">
        <f>IF('SF Deals In Hand'!E8="","N/A",'SF Deals In Hand'!E8)</f>
        <v>N/A</v>
      </c>
      <c r="F5" s="353" t="str">
        <f>IF('SF Deals In Hand'!F8="","N/A",'SF Deals In Hand'!F8)</f>
        <v>N/A</v>
      </c>
      <c r="G5" s="94" t="str">
        <f>IF('SF Deals In Hand'!G8="","N/A",'SF Deals In Hand'!G8)</f>
        <v>N/A</v>
      </c>
    </row>
    <row r="6" spans="1:7">
      <c r="B6" t="str">
        <f t="shared" si="0"/>
        <v>N/A</v>
      </c>
      <c r="C6" t="str">
        <f>IF('SF Deals In Hand'!C9="","N/A",'SF Deals In Hand'!C9)</f>
        <v>N/A</v>
      </c>
      <c r="D6" t="str">
        <f>IF('SF Deals In Hand'!D9="","N/A",'SF Deals In Hand'!D9)</f>
        <v>N/A</v>
      </c>
      <c r="E6" t="str">
        <f>IF('SF Deals In Hand'!E9="","N/A",'SF Deals In Hand'!E9)</f>
        <v>N/A</v>
      </c>
      <c r="F6" s="353" t="str">
        <f>IF('SF Deals In Hand'!F9="","N/A",'SF Deals In Hand'!F9)</f>
        <v>N/A</v>
      </c>
      <c r="G6" s="94" t="str">
        <f>IF('SF Deals In Hand'!G9="","N/A",'SF Deals In Hand'!G9)</f>
        <v>N/A</v>
      </c>
    </row>
    <row r="7" spans="1:7">
      <c r="B7" t="str">
        <f t="shared" si="0"/>
        <v>N/A</v>
      </c>
      <c r="C7" t="str">
        <f>IF('SF Deals In Hand'!C10="","N/A",'SF Deals In Hand'!C10)</f>
        <v>N/A</v>
      </c>
      <c r="D7" t="str">
        <f>IF('SF Deals In Hand'!D10="","N/A",'SF Deals In Hand'!D10)</f>
        <v>N/A</v>
      </c>
      <c r="E7" t="str">
        <f>IF('SF Deals In Hand'!E10="","N/A",'SF Deals In Hand'!E10)</f>
        <v>N/A</v>
      </c>
      <c r="F7" s="353" t="str">
        <f>IF('SF Deals In Hand'!F10="","N/A",'SF Deals In Hand'!F10)</f>
        <v>N/A</v>
      </c>
      <c r="G7" s="94" t="str">
        <f>IF('SF Deals In Hand'!G10="","N/A",'SF Deals In Hand'!G10)</f>
        <v>N/A</v>
      </c>
    </row>
    <row r="8" spans="1:7">
      <c r="B8" t="str">
        <f t="shared" si="0"/>
        <v>N/A</v>
      </c>
      <c r="C8" t="str">
        <f>IF('SF Deals In Hand'!C11="","N/A",'SF Deals In Hand'!C11)</f>
        <v>N/A</v>
      </c>
      <c r="D8" t="str">
        <f>IF('SF Deals In Hand'!D11="","N/A",'SF Deals In Hand'!D11)</f>
        <v>N/A</v>
      </c>
      <c r="E8" t="str">
        <f>IF('SF Deals In Hand'!E11="","N/A",'SF Deals In Hand'!E11)</f>
        <v>N/A</v>
      </c>
      <c r="F8" s="353" t="str">
        <f>IF('SF Deals In Hand'!F11="","N/A",'SF Deals In Hand'!F11)</f>
        <v>N/A</v>
      </c>
      <c r="G8" s="94" t="str">
        <f>IF('SF Deals In Hand'!G11="","N/A",'SF Deals In Hand'!G11)</f>
        <v>N/A</v>
      </c>
    </row>
    <row r="9" spans="1:7">
      <c r="B9" t="str">
        <f t="shared" si="0"/>
        <v>N/A</v>
      </c>
      <c r="C9" t="str">
        <f>IF('SF Deals In Hand'!C12="","N/A",'SF Deals In Hand'!C12)</f>
        <v>N/A</v>
      </c>
      <c r="D9" t="str">
        <f>IF('SF Deals In Hand'!D12="","N/A",'SF Deals In Hand'!D12)</f>
        <v>N/A</v>
      </c>
      <c r="E9" t="str">
        <f>IF('SF Deals In Hand'!E12="","N/A",'SF Deals In Hand'!E12)</f>
        <v>N/A</v>
      </c>
      <c r="F9" s="353" t="str">
        <f>IF('SF Deals In Hand'!F12="","N/A",'SF Deals In Hand'!F12)</f>
        <v>N/A</v>
      </c>
      <c r="G9" s="94" t="str">
        <f>IF('SF Deals In Hand'!G12="","N/A",'SF Deals In Hand'!G12)</f>
        <v>N/A</v>
      </c>
    </row>
    <row r="10" spans="1:7">
      <c r="B10" t="str">
        <f t="shared" si="0"/>
        <v>N/A</v>
      </c>
      <c r="C10" t="str">
        <f>IF('SF Deals In Hand'!C13="","N/A",'SF Deals In Hand'!C13)</f>
        <v>N/A</v>
      </c>
      <c r="D10" t="str">
        <f>IF('SF Deals In Hand'!D13="","N/A",'SF Deals In Hand'!D13)</f>
        <v>N/A</v>
      </c>
      <c r="E10" t="str">
        <f>IF('SF Deals In Hand'!E13="","N/A",'SF Deals In Hand'!E13)</f>
        <v>N/A</v>
      </c>
      <c r="F10" s="353" t="str">
        <f>IF('SF Deals In Hand'!F13="","N/A",'SF Deals In Hand'!F13)</f>
        <v>N/A</v>
      </c>
      <c r="G10" s="94" t="str">
        <f>IF('SF Deals In Hand'!G13="","N/A",'SF Deals In Hand'!G13)</f>
        <v>N/A</v>
      </c>
    </row>
    <row r="11" spans="1:7">
      <c r="B11" t="str">
        <f t="shared" si="0"/>
        <v>N/A</v>
      </c>
      <c r="C11" t="str">
        <f>IF('SF Deals In Hand'!C14="","N/A",'SF Deals In Hand'!C14)</f>
        <v>N/A</v>
      </c>
      <c r="D11" t="str">
        <f>IF('SF Deals In Hand'!D14="","N/A",'SF Deals In Hand'!D14)</f>
        <v>N/A</v>
      </c>
      <c r="E11" t="str">
        <f>IF('SF Deals In Hand'!E14="","N/A",'SF Deals In Hand'!E14)</f>
        <v>N/A</v>
      </c>
      <c r="F11" s="353" t="str">
        <f>IF('SF Deals In Hand'!F14="","N/A",'SF Deals In Hand'!F14)</f>
        <v>N/A</v>
      </c>
      <c r="G11" s="94" t="str">
        <f>IF('SF Deals In Hand'!G14="","N/A",'SF Deals In Hand'!G14)</f>
        <v>N/A</v>
      </c>
    </row>
  </sheetData>
  <sheetProtection selectLockedCells="1" selectUnlockedCells="1"/>
  <pageMargins left="0.7" right="0.7" top="0.75" bottom="0.75" header="0.3" footer="0.3"/>
  <pageSetup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92D050"/>
  </sheetPr>
  <dimension ref="A1:GD7"/>
  <sheetViews>
    <sheetView zoomScale="80" zoomScaleNormal="80" workbookViewId="0">
      <selection activeCell="J16" sqref="J16"/>
    </sheetView>
  </sheetViews>
  <sheetFormatPr defaultRowHeight="16.5"/>
  <cols>
    <col min="1" max="1" width="13.42578125" bestFit="1" customWidth="1"/>
    <col min="2" max="2" width="13.140625" bestFit="1" customWidth="1"/>
    <col min="3" max="3" width="11" bestFit="1" customWidth="1"/>
    <col min="4" max="4" width="33.140625" bestFit="1" customWidth="1"/>
    <col min="5" max="5" width="11.42578125" bestFit="1" customWidth="1"/>
    <col min="6" max="6" width="8.42578125" bestFit="1" customWidth="1"/>
    <col min="7" max="7" width="5.28515625" bestFit="1" customWidth="1"/>
  </cols>
  <sheetData>
    <row r="1" spans="1:186">
      <c r="A1" t="s">
        <v>1812</v>
      </c>
      <c r="B1" t="s">
        <v>1813</v>
      </c>
      <c r="C1" t="s">
        <v>1814</v>
      </c>
      <c r="D1" t="s">
        <v>1815</v>
      </c>
      <c r="E1" t="s">
        <v>1816</v>
      </c>
      <c r="F1" t="s">
        <v>1631</v>
      </c>
      <c r="G1" t="s">
        <v>1632</v>
      </c>
      <c r="H1" t="s">
        <v>1633</v>
      </c>
      <c r="I1" t="s">
        <v>1634</v>
      </c>
      <c r="J1" t="s">
        <v>1635</v>
      </c>
      <c r="K1" t="s">
        <v>1636</v>
      </c>
      <c r="L1" t="s">
        <v>1637</v>
      </c>
      <c r="M1" t="s">
        <v>1638</v>
      </c>
      <c r="N1" t="s">
        <v>1639</v>
      </c>
      <c r="O1" t="s">
        <v>1640</v>
      </c>
      <c r="P1" t="s">
        <v>1641</v>
      </c>
      <c r="Q1" t="s">
        <v>1642</v>
      </c>
      <c r="R1" t="s">
        <v>1643</v>
      </c>
      <c r="S1" t="s">
        <v>1644</v>
      </c>
      <c r="T1" t="s">
        <v>1645</v>
      </c>
      <c r="U1" t="s">
        <v>1646</v>
      </c>
      <c r="V1" t="s">
        <v>1647</v>
      </c>
      <c r="W1" t="s">
        <v>1648</v>
      </c>
      <c r="X1" t="s">
        <v>1649</v>
      </c>
      <c r="Y1" t="s">
        <v>1650</v>
      </c>
      <c r="Z1" t="s">
        <v>1651</v>
      </c>
      <c r="AA1" t="s">
        <v>1652</v>
      </c>
      <c r="AB1" t="s">
        <v>1653</v>
      </c>
      <c r="AC1" t="s">
        <v>1654</v>
      </c>
      <c r="AD1" t="s">
        <v>1655</v>
      </c>
      <c r="AE1" t="s">
        <v>1656</v>
      </c>
      <c r="AF1" t="s">
        <v>1657</v>
      </c>
      <c r="AG1" t="s">
        <v>1658</v>
      </c>
      <c r="AH1" t="s">
        <v>1659</v>
      </c>
      <c r="AI1" t="s">
        <v>1660</v>
      </c>
      <c r="AJ1" t="s">
        <v>1661</v>
      </c>
      <c r="AK1" t="s">
        <v>1662</v>
      </c>
      <c r="AL1" t="s">
        <v>1663</v>
      </c>
      <c r="AM1" t="s">
        <v>1664</v>
      </c>
      <c r="AN1" t="s">
        <v>1665</v>
      </c>
      <c r="AO1" t="s">
        <v>1666</v>
      </c>
      <c r="AP1" t="s">
        <v>1667</v>
      </c>
      <c r="AQ1" t="s">
        <v>1668</v>
      </c>
      <c r="AR1" t="s">
        <v>1669</v>
      </c>
      <c r="AS1" t="s">
        <v>1670</v>
      </c>
      <c r="AT1" t="s">
        <v>1671</v>
      </c>
      <c r="AU1" t="s">
        <v>1672</v>
      </c>
      <c r="AV1" t="s">
        <v>1673</v>
      </c>
      <c r="AW1" t="s">
        <v>1674</v>
      </c>
      <c r="AX1" t="s">
        <v>1675</v>
      </c>
      <c r="AY1" t="s">
        <v>1676</v>
      </c>
      <c r="AZ1" t="s">
        <v>1677</v>
      </c>
      <c r="BA1" t="s">
        <v>1678</v>
      </c>
      <c r="BB1" t="s">
        <v>1679</v>
      </c>
      <c r="BC1" t="s">
        <v>1680</v>
      </c>
      <c r="BD1" t="s">
        <v>1681</v>
      </c>
      <c r="BE1" t="s">
        <v>1682</v>
      </c>
      <c r="BF1" t="s">
        <v>1683</v>
      </c>
      <c r="BG1" t="s">
        <v>1684</v>
      </c>
      <c r="BH1" t="s">
        <v>1685</v>
      </c>
      <c r="BI1" t="s">
        <v>1686</v>
      </c>
      <c r="BJ1" t="s">
        <v>1687</v>
      </c>
      <c r="BK1" t="s">
        <v>1688</v>
      </c>
      <c r="BL1" t="s">
        <v>1689</v>
      </c>
      <c r="BM1" t="s">
        <v>1690</v>
      </c>
      <c r="BN1" t="s">
        <v>1691</v>
      </c>
      <c r="BO1" t="s">
        <v>1692</v>
      </c>
      <c r="BP1" t="s">
        <v>1693</v>
      </c>
      <c r="BQ1" t="s">
        <v>1694</v>
      </c>
      <c r="BR1" t="s">
        <v>1695</v>
      </c>
      <c r="BS1" t="s">
        <v>1696</v>
      </c>
      <c r="BT1" t="s">
        <v>1697</v>
      </c>
      <c r="BU1" t="s">
        <v>1698</v>
      </c>
      <c r="BV1" t="s">
        <v>1699</v>
      </c>
      <c r="BW1" t="s">
        <v>1700</v>
      </c>
      <c r="BX1" t="s">
        <v>1701</v>
      </c>
      <c r="BY1" t="s">
        <v>1702</v>
      </c>
      <c r="BZ1" t="s">
        <v>1703</v>
      </c>
      <c r="CA1" t="s">
        <v>1704</v>
      </c>
      <c r="CB1" t="s">
        <v>1705</v>
      </c>
      <c r="CC1" t="s">
        <v>1706</v>
      </c>
      <c r="CD1" t="s">
        <v>1707</v>
      </c>
      <c r="CE1" t="s">
        <v>1708</v>
      </c>
      <c r="CF1" t="s">
        <v>1709</v>
      </c>
      <c r="CG1" t="s">
        <v>1710</v>
      </c>
      <c r="CH1" t="s">
        <v>1711</v>
      </c>
      <c r="CI1" t="s">
        <v>1712</v>
      </c>
      <c r="CJ1" t="s">
        <v>1713</v>
      </c>
      <c r="CK1" t="s">
        <v>1714</v>
      </c>
      <c r="CL1" t="s">
        <v>1715</v>
      </c>
      <c r="CM1" t="s">
        <v>1716</v>
      </c>
      <c r="CN1" t="s">
        <v>1717</v>
      </c>
      <c r="CO1" t="s">
        <v>1718</v>
      </c>
      <c r="CP1" t="s">
        <v>1719</v>
      </c>
      <c r="CQ1" t="s">
        <v>1720</v>
      </c>
      <c r="CR1" t="s">
        <v>1721</v>
      </c>
      <c r="CS1" t="s">
        <v>1722</v>
      </c>
      <c r="CT1" t="s">
        <v>1723</v>
      </c>
      <c r="CU1" t="s">
        <v>1724</v>
      </c>
      <c r="CV1" t="s">
        <v>1725</v>
      </c>
      <c r="CW1" t="s">
        <v>1726</v>
      </c>
      <c r="CX1" t="s">
        <v>1727</v>
      </c>
      <c r="CY1" t="s">
        <v>1728</v>
      </c>
      <c r="CZ1" t="s">
        <v>1729</v>
      </c>
      <c r="DA1" t="s">
        <v>1730</v>
      </c>
      <c r="DB1" t="s">
        <v>1731</v>
      </c>
      <c r="DC1" t="s">
        <v>1732</v>
      </c>
      <c r="DD1" t="s">
        <v>1733</v>
      </c>
      <c r="DE1" t="s">
        <v>1734</v>
      </c>
      <c r="DF1" t="s">
        <v>1735</v>
      </c>
      <c r="DG1" t="s">
        <v>1736</v>
      </c>
      <c r="DH1" t="s">
        <v>1737</v>
      </c>
      <c r="DI1" t="s">
        <v>1738</v>
      </c>
      <c r="DJ1" t="s">
        <v>1739</v>
      </c>
      <c r="DK1" t="s">
        <v>1740</v>
      </c>
      <c r="DL1" t="s">
        <v>1741</v>
      </c>
      <c r="DM1" t="s">
        <v>1742</v>
      </c>
      <c r="DN1" t="s">
        <v>1743</v>
      </c>
      <c r="DO1" t="s">
        <v>1744</v>
      </c>
      <c r="DP1" t="s">
        <v>1745</v>
      </c>
      <c r="DQ1" t="s">
        <v>1746</v>
      </c>
      <c r="DR1" t="s">
        <v>1747</v>
      </c>
      <c r="DS1" t="s">
        <v>1748</v>
      </c>
      <c r="DT1" t="s">
        <v>1749</v>
      </c>
      <c r="DU1" t="s">
        <v>1750</v>
      </c>
      <c r="DV1" t="s">
        <v>1751</v>
      </c>
      <c r="DW1" t="s">
        <v>1752</v>
      </c>
      <c r="DX1" t="s">
        <v>1753</v>
      </c>
      <c r="DY1" t="s">
        <v>1754</v>
      </c>
      <c r="DZ1" t="s">
        <v>1755</v>
      </c>
      <c r="EA1" t="s">
        <v>1756</v>
      </c>
      <c r="EB1" t="s">
        <v>1757</v>
      </c>
      <c r="EC1" t="s">
        <v>1758</v>
      </c>
      <c r="ED1" t="s">
        <v>1759</v>
      </c>
      <c r="EE1" t="s">
        <v>1760</v>
      </c>
      <c r="EF1" t="s">
        <v>1761</v>
      </c>
      <c r="EG1" t="s">
        <v>1762</v>
      </c>
      <c r="EH1" t="s">
        <v>1763</v>
      </c>
      <c r="EI1" t="s">
        <v>1764</v>
      </c>
      <c r="EJ1" t="s">
        <v>1765</v>
      </c>
      <c r="EK1" t="s">
        <v>1766</v>
      </c>
      <c r="EL1" t="s">
        <v>1767</v>
      </c>
      <c r="EM1" t="s">
        <v>1768</v>
      </c>
      <c r="EN1" t="s">
        <v>1769</v>
      </c>
      <c r="EO1" t="s">
        <v>1770</v>
      </c>
      <c r="EP1" t="s">
        <v>1771</v>
      </c>
      <c r="EQ1" t="s">
        <v>1772</v>
      </c>
      <c r="ER1" t="s">
        <v>1773</v>
      </c>
      <c r="ES1" t="s">
        <v>1774</v>
      </c>
      <c r="ET1" t="s">
        <v>1775</v>
      </c>
      <c r="EU1" t="s">
        <v>1776</v>
      </c>
      <c r="EV1" t="s">
        <v>1777</v>
      </c>
      <c r="EW1" t="s">
        <v>1778</v>
      </c>
      <c r="EX1" t="s">
        <v>1779</v>
      </c>
      <c r="EY1" t="s">
        <v>1780</v>
      </c>
      <c r="EZ1" t="s">
        <v>1781</v>
      </c>
      <c r="FA1" t="s">
        <v>1782</v>
      </c>
      <c r="FB1" t="s">
        <v>1783</v>
      </c>
      <c r="FC1" t="s">
        <v>1784</v>
      </c>
      <c r="FD1" t="s">
        <v>1785</v>
      </c>
      <c r="FE1" t="s">
        <v>1786</v>
      </c>
      <c r="FF1" t="s">
        <v>1787</v>
      </c>
      <c r="FG1" t="s">
        <v>1788</v>
      </c>
      <c r="FH1" t="s">
        <v>1789</v>
      </c>
      <c r="FI1" t="s">
        <v>1790</v>
      </c>
      <c r="FJ1" t="s">
        <v>1791</v>
      </c>
      <c r="FK1" t="s">
        <v>1792</v>
      </c>
      <c r="FL1" t="s">
        <v>1793</v>
      </c>
      <c r="FM1" t="s">
        <v>1794</v>
      </c>
      <c r="FN1" t="s">
        <v>1795</v>
      </c>
      <c r="FO1" t="s">
        <v>1796</v>
      </c>
      <c r="FP1" t="s">
        <v>1797</v>
      </c>
      <c r="FQ1" t="s">
        <v>1798</v>
      </c>
      <c r="FR1" t="s">
        <v>1799</v>
      </c>
      <c r="FS1" t="s">
        <v>1800</v>
      </c>
      <c r="FT1" t="s">
        <v>1801</v>
      </c>
      <c r="FU1" t="s">
        <v>1802</v>
      </c>
      <c r="FV1" t="s">
        <v>1803</v>
      </c>
      <c r="FW1" t="s">
        <v>1804</v>
      </c>
      <c r="FX1" t="s">
        <v>1805</v>
      </c>
      <c r="FY1" t="s">
        <v>1806</v>
      </c>
      <c r="FZ1" t="s">
        <v>1807</v>
      </c>
      <c r="GA1" t="s">
        <v>1808</v>
      </c>
      <c r="GB1" t="s">
        <v>1809</v>
      </c>
      <c r="GC1" t="s">
        <v>1810</v>
      </c>
      <c r="GD1" t="s">
        <v>1811</v>
      </c>
    </row>
    <row r="2" spans="1:186">
      <c r="B2" t="str">
        <f>IF(MDUProperty1="","N/A",UPPER(TRIM(ProbuildName)))</f>
        <v>N/A</v>
      </c>
      <c r="C2" t="str">
        <f>IF(MDUProperty1="","N/A",MDUProperty1)</f>
        <v>N/A</v>
      </c>
      <c r="D2" t="str">
        <f>IF(MDUProperty1="","N/A",MATCH(MDU1EstCompMo,Month,0)&amp;"/1/"&amp;TEXT(MDU1EstCompYr,"YYYY"))</f>
        <v>N/A</v>
      </c>
      <c r="E2" t="str">
        <f>IF(MDUProperty1="","N/A","Revenue")</f>
        <v>N/A</v>
      </c>
      <c r="F2" s="94" t="str">
        <f>IF(MDUProperty1="","NA",MDU!S7)</f>
        <v>NA</v>
      </c>
      <c r="G2" s="94" t="str">
        <f>IF(MDUProperty1="","NA",MDU!T7)</f>
        <v>NA</v>
      </c>
      <c r="H2" s="94" t="str">
        <f>IF(MDUProperty1="","NA",MDU!U7)</f>
        <v>NA</v>
      </c>
      <c r="I2" s="94" t="str">
        <f>IF(MDUProperty1="","NA",MDU!V7)</f>
        <v>NA</v>
      </c>
      <c r="J2" s="94" t="str">
        <f>IF(MDUProperty1="","NA",MDU!W7)</f>
        <v>NA</v>
      </c>
      <c r="K2" s="94" t="str">
        <f>IF(MDUProperty1="","NA",MDU!X7)</f>
        <v>NA</v>
      </c>
      <c r="L2" s="94" t="str">
        <f>IF(MDUProperty1="","NA",MDU!Y7)</f>
        <v>NA</v>
      </c>
      <c r="M2" s="94" t="str">
        <f>IF(MDUProperty1="","NA",MDU!Z7)</f>
        <v>NA</v>
      </c>
      <c r="N2" s="94" t="str">
        <f>IF(MDUProperty1="","NA",MDU!AA7)</f>
        <v>NA</v>
      </c>
      <c r="O2" s="94" t="str">
        <f>IF(MDUProperty1="","NA",MDU!AB7)</f>
        <v>NA</v>
      </c>
      <c r="P2" s="94" t="str">
        <f>IF(MDUProperty1="","NA",MDU!AC7)</f>
        <v>NA</v>
      </c>
      <c r="Q2" s="94" t="str">
        <f>IF(MDUProperty1="","NA",MDU!AD7)</f>
        <v>NA</v>
      </c>
      <c r="R2" s="94" t="str">
        <f>IF(MDUProperty1="","NA",MDU!AE7)</f>
        <v>NA</v>
      </c>
      <c r="S2" s="94" t="str">
        <f>IF(MDUProperty1="","NA",MDU!AF7)</f>
        <v>NA</v>
      </c>
      <c r="T2" s="94" t="str">
        <f>IF(MDUProperty1="","NA",MDU!AG7)</f>
        <v>NA</v>
      </c>
      <c r="U2" s="94" t="str">
        <f>IF(MDUProperty1="","NA",MDU!AH7)</f>
        <v>NA</v>
      </c>
      <c r="V2" s="94" t="str">
        <f>IF(MDUProperty1="","NA",MDU!AI7)</f>
        <v>NA</v>
      </c>
      <c r="W2" s="94" t="str">
        <f>IF(MDUProperty1="","NA",MDU!AJ7)</f>
        <v>NA</v>
      </c>
      <c r="X2" s="94" t="str">
        <f>IF(MDUProperty1="","NA",MDU!AK7)</f>
        <v>NA</v>
      </c>
      <c r="Y2" s="94" t="str">
        <f>IF(MDUProperty1="","NA",MDU!AL7)</f>
        <v>NA</v>
      </c>
      <c r="Z2" s="94" t="str">
        <f>IF(MDUProperty1="","NA",MDU!AM7)</f>
        <v>NA</v>
      </c>
      <c r="AA2" s="94" t="str">
        <f>IF(MDUProperty1="","NA",MDU!AN7)</f>
        <v>NA</v>
      </c>
      <c r="AB2" s="94" t="str">
        <f>IF(MDUProperty1="","NA",MDU!AO7)</f>
        <v>NA</v>
      </c>
      <c r="AC2" s="94" t="str">
        <f>IF(MDUProperty1="","NA",MDU!AP7)</f>
        <v>NA</v>
      </c>
      <c r="AD2" s="94" t="str">
        <f>IF(MDUProperty1="","NA",MDU!AQ7)</f>
        <v>NA</v>
      </c>
      <c r="AE2" s="94" t="str">
        <f>IF(MDUProperty1="","NA",MDU!AR7)</f>
        <v>NA</v>
      </c>
      <c r="AF2" s="94" t="str">
        <f>IF(MDUProperty1="","NA",MDU!AS7)</f>
        <v>NA</v>
      </c>
      <c r="AG2" s="94" t="str">
        <f>IF(MDUProperty1="","NA",MDU!AT7)</f>
        <v>NA</v>
      </c>
      <c r="AH2" s="94" t="str">
        <f>IF(MDUProperty1="","NA",MDU!AU7)</f>
        <v>NA</v>
      </c>
      <c r="AI2" s="94" t="str">
        <f>IF(MDUProperty1="","NA",MDU!AV7)</f>
        <v>NA</v>
      </c>
      <c r="AJ2" s="94" t="str">
        <f>IF(MDUProperty1="","NA",MDU!AW7)</f>
        <v>NA</v>
      </c>
      <c r="AK2" s="94" t="str">
        <f>IF(MDUProperty1="","NA",MDU!AX7)</f>
        <v>NA</v>
      </c>
      <c r="AL2" s="94" t="str">
        <f>IF(MDUProperty1="","NA",MDU!AY7)</f>
        <v>NA</v>
      </c>
      <c r="AM2" s="94" t="str">
        <f>IF(MDUProperty1="","NA",MDU!AZ7)</f>
        <v>NA</v>
      </c>
      <c r="AN2" s="94" t="str">
        <f>IF(MDUProperty1="","NA",MDU!BA7)</f>
        <v>NA</v>
      </c>
      <c r="AO2" s="94" t="str">
        <f>IF(MDUProperty1="","NA",MDU!BB7)</f>
        <v>NA</v>
      </c>
      <c r="AP2" s="94" t="str">
        <f>IF(MDUProperty1="","NA",MDU!BC7)</f>
        <v>NA</v>
      </c>
      <c r="AQ2" s="94" t="str">
        <f>IF(MDUProperty1="","NA",MDU!BD7)</f>
        <v>NA</v>
      </c>
      <c r="AR2" s="94" t="str">
        <f>IF(MDUProperty1="","NA",MDU!BE7)</f>
        <v>NA</v>
      </c>
      <c r="AS2" s="94" t="str">
        <f>IF(MDUProperty1="","NA",MDU!BF7)</f>
        <v>NA</v>
      </c>
      <c r="AT2" s="94" t="str">
        <f>IF(MDUProperty1="","NA",MDU!BG7)</f>
        <v>NA</v>
      </c>
      <c r="AU2" s="94" t="str">
        <f>IF(MDUProperty1="","NA",MDU!BH7)</f>
        <v>NA</v>
      </c>
      <c r="AV2" s="94" t="str">
        <f>IF(MDUProperty1="","NA",MDU!BI7)</f>
        <v>NA</v>
      </c>
      <c r="AW2" s="94" t="str">
        <f>IF(MDUProperty1="","NA",MDU!BJ7)</f>
        <v>NA</v>
      </c>
      <c r="AX2" s="94" t="str">
        <f>IF(MDUProperty1="","NA",MDU!BK7)</f>
        <v>NA</v>
      </c>
      <c r="AY2" s="94" t="str">
        <f>IF(MDUProperty1="","NA",MDU!BL7)</f>
        <v>NA</v>
      </c>
      <c r="AZ2" s="94" t="str">
        <f>IF(MDUProperty1="","NA",MDU!BM7)</f>
        <v>NA</v>
      </c>
      <c r="BA2" s="94" t="str">
        <f>IF(MDUProperty1="","NA",MDU!BN7)</f>
        <v>NA</v>
      </c>
      <c r="BB2" s="94" t="str">
        <f>IF(MDUProperty1="","NA",MDU!BO7)</f>
        <v>NA</v>
      </c>
      <c r="BC2" s="94" t="str">
        <f>IF(MDUProperty1="","NA",MDU!BP7)</f>
        <v>NA</v>
      </c>
      <c r="BD2" s="94" t="str">
        <f>IF(MDUProperty1="","NA",MDU!BQ7)</f>
        <v>NA</v>
      </c>
      <c r="BE2" s="94" t="str">
        <f>IF(MDUProperty1="","NA",MDU!BR7)</f>
        <v>NA</v>
      </c>
      <c r="BF2" s="94" t="str">
        <f>IF(MDUProperty1="","NA",MDU!BS7)</f>
        <v>NA</v>
      </c>
      <c r="BG2" s="94" t="str">
        <f>IF(MDUProperty1="","NA",MDU!BT7)</f>
        <v>NA</v>
      </c>
      <c r="BH2" s="94" t="str">
        <f>IF(MDUProperty1="","NA",MDU!BU7)</f>
        <v>NA</v>
      </c>
      <c r="BI2" s="94" t="str">
        <f>IF(MDUProperty1="","NA",MDU!BV7)</f>
        <v>NA</v>
      </c>
      <c r="BJ2" s="94" t="str">
        <f>IF(MDUProperty1="","NA",MDU!BW7)</f>
        <v>NA</v>
      </c>
      <c r="BK2" s="94" t="str">
        <f>IF(MDUProperty1="","NA",MDU!BX7)</f>
        <v>NA</v>
      </c>
      <c r="BL2" s="94" t="str">
        <f>IF(MDUProperty1="","NA",MDU!BY7)</f>
        <v>NA</v>
      </c>
      <c r="BM2" s="94" t="str">
        <f>IF(MDUProperty1="","NA",MDU!BZ7)</f>
        <v>NA</v>
      </c>
      <c r="BN2" s="94" t="str">
        <f>IF(MDUProperty1="","NA",MDU!CA7)</f>
        <v>NA</v>
      </c>
      <c r="BO2" s="94" t="str">
        <f>IF(MDUProperty1="","NA",MDU!CB7)</f>
        <v>NA</v>
      </c>
      <c r="BP2" s="94" t="str">
        <f>IF(MDUProperty1="","NA",MDU!CC7)</f>
        <v>NA</v>
      </c>
      <c r="BQ2" s="94" t="str">
        <f>IF(MDUProperty1="","NA",MDU!CD7)</f>
        <v>NA</v>
      </c>
      <c r="BR2" s="94" t="str">
        <f>IF(MDUProperty1="","NA",MDU!CE7)</f>
        <v>NA</v>
      </c>
      <c r="BS2" s="94" t="str">
        <f>IF(MDUProperty1="","NA",MDU!CF7)</f>
        <v>NA</v>
      </c>
      <c r="BT2" s="94" t="str">
        <f>IF(MDUProperty1="","NA",MDU!CG7)</f>
        <v>NA</v>
      </c>
      <c r="BU2" s="94" t="str">
        <f>IF(MDUProperty1="","NA",MDU!CH7)</f>
        <v>NA</v>
      </c>
      <c r="BV2" s="94" t="str">
        <f>IF(MDUProperty1="","NA",MDU!CI7)</f>
        <v>NA</v>
      </c>
      <c r="BW2" s="94" t="str">
        <f>IF(MDUProperty1="","NA",MDU!CJ7)</f>
        <v>NA</v>
      </c>
      <c r="BX2" s="94" t="str">
        <f>IF(MDUProperty1="","NA",MDU!CK7)</f>
        <v>NA</v>
      </c>
      <c r="BY2" s="94" t="str">
        <f>IF(MDUProperty1="","NA",MDU!CL7)</f>
        <v>NA</v>
      </c>
      <c r="BZ2" s="94" t="str">
        <f>IF(MDUProperty1="","NA",MDU!CM7)</f>
        <v>NA</v>
      </c>
      <c r="CA2" s="94" t="str">
        <f>IF(MDUProperty1="","NA",MDU!CN7)</f>
        <v>NA</v>
      </c>
      <c r="CB2" s="94" t="str">
        <f>IF(MDUProperty1="","NA",MDU!CO7)</f>
        <v>NA</v>
      </c>
      <c r="CC2" s="94" t="str">
        <f>IF(MDUProperty1="","NA",MDU!CP7)</f>
        <v>NA</v>
      </c>
      <c r="CD2" s="94" t="str">
        <f>IF(MDUProperty1="","NA",MDU!CQ7)</f>
        <v>NA</v>
      </c>
      <c r="CE2" s="94" t="str">
        <f>IF(MDUProperty1="","NA",MDU!CR7)</f>
        <v>NA</v>
      </c>
      <c r="CF2" s="94" t="str">
        <f>IF(MDUProperty1="","NA",MDU!CS7)</f>
        <v>NA</v>
      </c>
      <c r="CG2" s="94" t="str">
        <f>IF(MDUProperty1="","NA",MDU!CT7)</f>
        <v>NA</v>
      </c>
      <c r="CH2" s="94" t="str">
        <f>IF(MDUProperty1="","NA",MDU!CU7)</f>
        <v>NA</v>
      </c>
      <c r="CI2" s="94" t="str">
        <f>IF(MDUProperty1="","NA",MDU!CV7)</f>
        <v>NA</v>
      </c>
      <c r="CJ2" s="94" t="str">
        <f>IF(MDUProperty1="","NA",MDU!CW7)</f>
        <v>NA</v>
      </c>
      <c r="CK2" s="94" t="str">
        <f>IF(MDUProperty1="","NA",MDU!CX7)</f>
        <v>NA</v>
      </c>
      <c r="CL2" s="94" t="str">
        <f>IF(MDUProperty1="","NA",MDU!CY7)</f>
        <v>NA</v>
      </c>
      <c r="CM2" s="94" t="str">
        <f>IF(MDUProperty1="","NA",MDU!CZ7)</f>
        <v>NA</v>
      </c>
      <c r="CN2" s="94" t="str">
        <f>IF(MDUProperty1="","NA",MDU!DA7)</f>
        <v>NA</v>
      </c>
      <c r="CO2" s="94" t="str">
        <f>IF(MDUProperty1="","NA",MDU!DB7)</f>
        <v>NA</v>
      </c>
      <c r="CP2" s="94" t="str">
        <f>IF(MDUProperty1="","NA",MDU!DC7)</f>
        <v>NA</v>
      </c>
      <c r="CQ2" s="94" t="str">
        <f>IF(MDUProperty1="","NA",MDU!DD7)</f>
        <v>NA</v>
      </c>
      <c r="CR2" s="94" t="str">
        <f>IF(MDUProperty1="","NA",MDU!DE7)</f>
        <v>NA</v>
      </c>
      <c r="CS2" s="94" t="str">
        <f>IF(MDUProperty1="","NA",MDU!DF7)</f>
        <v>NA</v>
      </c>
      <c r="CT2" s="94" t="str">
        <f>IF(MDUProperty1="","NA",MDU!DG7)</f>
        <v>NA</v>
      </c>
      <c r="CU2" s="94" t="str">
        <f>IF(MDUProperty1="","NA",MDU!DH7)</f>
        <v>NA</v>
      </c>
      <c r="CV2" s="94" t="str">
        <f>IF(MDUProperty1="","NA",MDU!DI7)</f>
        <v>NA</v>
      </c>
      <c r="CW2" s="94" t="str">
        <f>IF(MDUProperty1="","NA",MDU!DJ7)</f>
        <v>NA</v>
      </c>
      <c r="CX2" s="94" t="str">
        <f>IF(MDUProperty1="","NA",MDU!DK7)</f>
        <v>NA</v>
      </c>
      <c r="CY2" s="94" t="str">
        <f>IF(MDUProperty1="","NA",MDU!DL7)</f>
        <v>NA</v>
      </c>
      <c r="CZ2" s="94" t="str">
        <f>IF(MDUProperty1="","NA",MDU!DM7)</f>
        <v>NA</v>
      </c>
      <c r="DA2" s="94" t="str">
        <f>IF(MDUProperty1="","NA",MDU!DN7)</f>
        <v>NA</v>
      </c>
      <c r="DB2" s="94" t="str">
        <f>IF(MDUProperty1="","NA",MDU!DO7)</f>
        <v>NA</v>
      </c>
      <c r="DC2" s="94" t="str">
        <f>IF(MDUProperty1="","NA",MDU!DP7)</f>
        <v>NA</v>
      </c>
      <c r="DD2" s="94" t="str">
        <f>IF(MDUProperty1="","NA",MDU!DQ7)</f>
        <v>NA</v>
      </c>
      <c r="DE2" s="94" t="str">
        <f>IF(MDUProperty1="","NA",MDU!DR7)</f>
        <v>NA</v>
      </c>
      <c r="DF2" s="94" t="str">
        <f>IF(MDUProperty1="","NA",MDU!DS7)</f>
        <v>NA</v>
      </c>
      <c r="DG2" s="94" t="str">
        <f>IF(MDUProperty1="","NA",MDU!DT7)</f>
        <v>NA</v>
      </c>
      <c r="DH2" s="94" t="str">
        <f>IF(MDUProperty1="","NA",MDU!DU7)</f>
        <v>NA</v>
      </c>
      <c r="DI2" s="94" t="str">
        <f>IF(MDUProperty1="","NA",MDU!DV7)</f>
        <v>NA</v>
      </c>
      <c r="DJ2" s="94" t="str">
        <f>IF(MDUProperty1="","NA",MDU!DW7)</f>
        <v>NA</v>
      </c>
      <c r="DK2" s="94" t="str">
        <f>IF(MDUProperty1="","NA",MDU!DX7)</f>
        <v>NA</v>
      </c>
      <c r="DL2" s="94" t="str">
        <f>IF(MDUProperty1="","NA",MDU!DY7)</f>
        <v>NA</v>
      </c>
      <c r="DM2" s="94" t="str">
        <f>IF(MDUProperty1="","NA",MDU!DZ7)</f>
        <v>NA</v>
      </c>
      <c r="DN2" s="94" t="str">
        <f>IF(MDUProperty1="","NA",MDU!EA7)</f>
        <v>NA</v>
      </c>
      <c r="DO2" s="94" t="str">
        <f>IF(MDUProperty1="","NA",MDU!EB7)</f>
        <v>NA</v>
      </c>
      <c r="DP2" s="94" t="str">
        <f>IF(MDUProperty1="","NA",MDU!EC7)</f>
        <v>NA</v>
      </c>
      <c r="DQ2" s="94" t="str">
        <f>IF(MDUProperty1="","NA",MDU!ED7)</f>
        <v>NA</v>
      </c>
      <c r="DR2" s="94" t="str">
        <f>IF(MDUProperty1="","NA",MDU!EE7)</f>
        <v>NA</v>
      </c>
      <c r="DS2" s="94" t="str">
        <f>IF(MDUProperty1="","NA",MDU!EF7)</f>
        <v>NA</v>
      </c>
      <c r="DT2" s="94" t="str">
        <f>IF(MDUProperty1="","NA",MDU!EG7)</f>
        <v>NA</v>
      </c>
      <c r="DU2" s="94" t="str">
        <f>IF(MDUProperty1="","NA",MDU!EH7)</f>
        <v>NA</v>
      </c>
      <c r="DV2" s="94" t="str">
        <f>IF(MDUProperty1="","NA",MDU!EI7)</f>
        <v>NA</v>
      </c>
      <c r="DW2" s="94" t="str">
        <f>IF(MDUProperty1="","NA",MDU!EJ7)</f>
        <v>NA</v>
      </c>
      <c r="DX2" s="94" t="str">
        <f>IF(MDUProperty1="","NA",MDU!EK7)</f>
        <v>NA</v>
      </c>
      <c r="DY2" s="94" t="str">
        <f>IF(MDUProperty1="","NA",MDU!EL7)</f>
        <v>NA</v>
      </c>
      <c r="DZ2" s="94" t="str">
        <f>IF(MDUProperty1="","NA",MDU!EM7)</f>
        <v>NA</v>
      </c>
      <c r="EA2" s="94" t="str">
        <f>IF(MDUProperty1="","NA",MDU!EN7)</f>
        <v>NA</v>
      </c>
      <c r="EB2" s="94" t="str">
        <f>IF(MDUProperty1="","NA",MDU!EO7)</f>
        <v>NA</v>
      </c>
      <c r="EC2" s="94" t="str">
        <f>IF(MDUProperty1="","NA",MDU!EP7)</f>
        <v>NA</v>
      </c>
      <c r="ED2" s="94" t="str">
        <f>IF(MDUProperty1="","NA",MDU!EQ7)</f>
        <v>NA</v>
      </c>
      <c r="EE2" s="94" t="str">
        <f>IF(MDUProperty1="","NA",MDU!ER7)</f>
        <v>NA</v>
      </c>
      <c r="EF2" s="94" t="str">
        <f>IF(MDUProperty1="","NA",MDU!ES7)</f>
        <v>NA</v>
      </c>
      <c r="EG2" s="94" t="str">
        <f>IF(MDUProperty1="","NA",MDU!ET7)</f>
        <v>NA</v>
      </c>
      <c r="EH2" s="94" t="str">
        <f>IF(MDUProperty1="","NA",MDU!EU7)</f>
        <v>NA</v>
      </c>
      <c r="EI2" s="94" t="str">
        <f>IF(MDUProperty1="","NA",MDU!EV7)</f>
        <v>NA</v>
      </c>
      <c r="EJ2" s="94" t="str">
        <f>IF(MDUProperty1="","NA",MDU!EW7)</f>
        <v>NA</v>
      </c>
      <c r="EK2" s="94" t="str">
        <f>IF(MDUProperty1="","NA",MDU!EX7)</f>
        <v>NA</v>
      </c>
      <c r="EL2" s="94" t="str">
        <f>IF(MDUProperty1="","NA",MDU!EY7)</f>
        <v>NA</v>
      </c>
      <c r="EM2" s="94" t="str">
        <f>IF(MDUProperty1="","NA",MDU!EZ7)</f>
        <v>NA</v>
      </c>
      <c r="EN2" s="94" t="str">
        <f>IF(MDUProperty1="","NA",MDU!FA7)</f>
        <v>NA</v>
      </c>
      <c r="EO2" s="94" t="str">
        <f>IF(MDUProperty1="","NA",MDU!FB7)</f>
        <v>NA</v>
      </c>
      <c r="EP2" s="94" t="str">
        <f>IF(MDUProperty1="","NA",MDU!FC7)</f>
        <v>NA</v>
      </c>
      <c r="EQ2" s="94" t="str">
        <f>IF(MDUProperty1="","NA",MDU!FD7)</f>
        <v>NA</v>
      </c>
      <c r="ER2" s="94" t="str">
        <f>IF(MDUProperty1="","NA",MDU!FE7)</f>
        <v>NA</v>
      </c>
      <c r="ES2" s="94" t="str">
        <f>IF(MDUProperty1="","NA",MDU!FF7)</f>
        <v>NA</v>
      </c>
      <c r="ET2" s="94" t="str">
        <f>IF(MDUProperty1="","NA",MDU!FG7)</f>
        <v>NA</v>
      </c>
      <c r="EU2" s="94" t="str">
        <f>IF(MDUProperty1="","NA",MDU!FH7)</f>
        <v>NA</v>
      </c>
      <c r="EV2" s="94" t="str">
        <f>IF(MDUProperty1="","NA",MDU!FI7)</f>
        <v>NA</v>
      </c>
      <c r="EW2" s="94" t="str">
        <f>IF(MDUProperty1="","NA",MDU!FJ7)</f>
        <v>NA</v>
      </c>
      <c r="EX2" s="94" t="str">
        <f>IF(MDUProperty1="","NA",MDU!FK7)</f>
        <v>NA</v>
      </c>
      <c r="EY2" s="94" t="str">
        <f>IF(MDUProperty1="","NA",MDU!FL7)</f>
        <v>NA</v>
      </c>
      <c r="EZ2" s="94" t="str">
        <f>IF(MDUProperty1="","NA",MDU!FM7)</f>
        <v>NA</v>
      </c>
      <c r="FA2" s="94" t="str">
        <f>IF(MDUProperty1="","NA",MDU!FN7)</f>
        <v>NA</v>
      </c>
      <c r="FB2" s="94" t="str">
        <f>IF(MDUProperty1="","NA",MDU!FO7)</f>
        <v>NA</v>
      </c>
      <c r="FC2" s="94" t="str">
        <f>IF(MDUProperty1="","NA",MDU!FP7)</f>
        <v>NA</v>
      </c>
      <c r="FD2" s="94" t="str">
        <f>IF(MDUProperty1="","NA",MDU!FQ7)</f>
        <v>NA</v>
      </c>
      <c r="FE2" s="94" t="str">
        <f>IF(MDUProperty1="","NA",MDU!FR7)</f>
        <v>NA</v>
      </c>
      <c r="FF2" s="94" t="str">
        <f>IF(MDUProperty1="","NA",MDU!FS7)</f>
        <v>NA</v>
      </c>
      <c r="FG2" s="94" t="str">
        <f>IF(MDUProperty1="","NA",MDU!FT7)</f>
        <v>NA</v>
      </c>
      <c r="FH2" s="94" t="str">
        <f>IF(MDUProperty1="","NA",MDU!FU7)</f>
        <v>NA</v>
      </c>
      <c r="FI2" s="94" t="str">
        <f>IF(MDUProperty1="","NA",MDU!FV7)</f>
        <v>NA</v>
      </c>
      <c r="FJ2" s="94" t="str">
        <f>IF(MDUProperty1="","NA",MDU!FW7)</f>
        <v>NA</v>
      </c>
      <c r="FK2" s="94" t="str">
        <f>IF(MDUProperty1="","NA",MDU!FX7)</f>
        <v>NA</v>
      </c>
      <c r="FL2" s="94" t="str">
        <f>IF(MDUProperty1="","NA",MDU!FY7)</f>
        <v>NA</v>
      </c>
      <c r="FM2" s="94" t="str">
        <f>IF(MDUProperty1="","NA",MDU!FZ7)</f>
        <v>NA</v>
      </c>
      <c r="FN2" s="94" t="str">
        <f>IF(MDUProperty1="","NA",MDU!GA7)</f>
        <v>NA</v>
      </c>
      <c r="FO2" s="94" t="str">
        <f>IF(MDUProperty1="","NA",MDU!GB7)</f>
        <v>NA</v>
      </c>
      <c r="FP2" s="94" t="str">
        <f>IF(MDUProperty1="","NA",MDU!GC7)</f>
        <v>NA</v>
      </c>
      <c r="FQ2" s="94" t="str">
        <f>IF(MDUProperty1="","NA",MDU!GD7)</f>
        <v>NA</v>
      </c>
      <c r="FR2" s="94" t="str">
        <f>IF(MDUProperty1="","NA",MDU!GE7)</f>
        <v>NA</v>
      </c>
      <c r="FS2" s="94" t="str">
        <f>IF(MDUProperty1="","NA",MDU!GF7)</f>
        <v>NA</v>
      </c>
      <c r="FT2" s="94" t="str">
        <f>IF(MDUProperty1="","NA",MDU!GG7)</f>
        <v>NA</v>
      </c>
      <c r="FU2" s="94" t="str">
        <f>IF(MDUProperty1="","NA",MDU!GH7)</f>
        <v>NA</v>
      </c>
      <c r="FV2" s="94" t="str">
        <f>IF(MDUProperty1="","NA",MDU!GI7)</f>
        <v>NA</v>
      </c>
      <c r="FW2" s="94" t="str">
        <f>IF(MDUProperty1="","NA",MDU!GJ7)</f>
        <v>NA</v>
      </c>
      <c r="FX2" s="94" t="str">
        <f>IF(MDUProperty1="","NA",MDU!GK7)</f>
        <v>NA</v>
      </c>
      <c r="FY2" s="94" t="str">
        <f>IF(MDUProperty1="","NA",MDU!GL7)</f>
        <v>NA</v>
      </c>
      <c r="FZ2" s="94" t="str">
        <f>IF(MDUProperty1="","NA",MDU!GM7)</f>
        <v>NA</v>
      </c>
      <c r="GA2" s="94" t="str">
        <f>IF(MDUProperty1="","NA",MDU!GN7)</f>
        <v>NA</v>
      </c>
      <c r="GB2" s="94" t="str">
        <f>IF(MDUProperty1="","NA",MDU!GO7)</f>
        <v>NA</v>
      </c>
      <c r="GC2" s="94" t="str">
        <f>IF(MDUProperty1="","NA",MDU!GP7)</f>
        <v>NA</v>
      </c>
      <c r="GD2" s="94" t="str">
        <f>IF(MDUProperty1="","NA",MDU!GQ7)</f>
        <v>NA</v>
      </c>
    </row>
    <row r="3" spans="1:186">
      <c r="B3" t="str">
        <f>IF(MDUProperty1="","N/A",UPPER(TRIM(ProbuildName)))</f>
        <v>N/A</v>
      </c>
      <c r="C3" t="str">
        <f>IF(MDUProperty1="","N/A",MDUProperty1)</f>
        <v>N/A</v>
      </c>
      <c r="D3" t="str">
        <f>IF(MDUProperty1="","N/A",MATCH(MDU1EstCompMo,Month,0)&amp;"/1/"&amp;TEXT(MDU1EstCompYr,"YYYY"))</f>
        <v>N/A</v>
      </c>
      <c r="E3" t="str">
        <f>IF(MDUProperty1="","N/A","Costs")</f>
        <v>N/A</v>
      </c>
      <c r="F3" s="94" t="str">
        <f>IF(MDUProperty1="","NA",MDU!S9)</f>
        <v>NA</v>
      </c>
      <c r="G3" s="94" t="str">
        <f>IF(MDUProperty1="","NA",MDU!T9)</f>
        <v>NA</v>
      </c>
      <c r="H3" s="94" t="str">
        <f>IF(MDUProperty1="","NA",MDU!U9)</f>
        <v>NA</v>
      </c>
      <c r="I3" s="94" t="str">
        <f>IF(MDUProperty1="","NA",MDU!V9)</f>
        <v>NA</v>
      </c>
      <c r="J3" s="94" t="str">
        <f>IF(MDUProperty1="","NA",MDU!W9)</f>
        <v>NA</v>
      </c>
      <c r="K3" s="94" t="str">
        <f>IF(MDUProperty1="","NA",MDU!X9)</f>
        <v>NA</v>
      </c>
      <c r="L3" s="94" t="str">
        <f>IF(MDUProperty1="","NA",MDU!Y9)</f>
        <v>NA</v>
      </c>
      <c r="M3" s="94" t="str">
        <f>IF(MDUProperty1="","NA",MDU!Z9)</f>
        <v>NA</v>
      </c>
      <c r="N3" s="94" t="str">
        <f>IF(MDUProperty1="","NA",MDU!AA9)</f>
        <v>NA</v>
      </c>
      <c r="O3" s="94" t="str">
        <f>IF(MDUProperty1="","NA",MDU!AB9)</f>
        <v>NA</v>
      </c>
      <c r="P3" s="94" t="str">
        <f>IF(MDUProperty1="","NA",MDU!AC9)</f>
        <v>NA</v>
      </c>
      <c r="Q3" s="94" t="str">
        <f>IF(MDUProperty1="","NA",MDU!AD9)</f>
        <v>NA</v>
      </c>
      <c r="R3" s="94" t="str">
        <f>IF(MDUProperty1="","NA",MDU!AE9)</f>
        <v>NA</v>
      </c>
      <c r="S3" s="94" t="str">
        <f>IF(MDUProperty1="","NA",MDU!AF9)</f>
        <v>NA</v>
      </c>
      <c r="T3" s="94" t="str">
        <f>IF(MDUProperty1="","NA",MDU!AG9)</f>
        <v>NA</v>
      </c>
      <c r="U3" s="94" t="str">
        <f>IF(MDUProperty1="","NA",MDU!AH9)</f>
        <v>NA</v>
      </c>
      <c r="V3" s="94" t="str">
        <f>IF(MDUProperty1="","NA",MDU!AI9)</f>
        <v>NA</v>
      </c>
      <c r="W3" s="94" t="str">
        <f>IF(MDUProperty1="","NA",MDU!AJ9)</f>
        <v>NA</v>
      </c>
      <c r="X3" s="94" t="str">
        <f>IF(MDUProperty1="","NA",MDU!AK9)</f>
        <v>NA</v>
      </c>
      <c r="Y3" s="94" t="str">
        <f>IF(MDUProperty1="","NA",MDU!AL9)</f>
        <v>NA</v>
      </c>
      <c r="Z3" s="94" t="str">
        <f>IF(MDUProperty1="","NA",MDU!AM9)</f>
        <v>NA</v>
      </c>
      <c r="AA3" s="94" t="str">
        <f>IF(MDUProperty1="","NA",MDU!AN9)</f>
        <v>NA</v>
      </c>
      <c r="AB3" s="94" t="str">
        <f>IF(MDUProperty1="","NA",MDU!AO9)</f>
        <v>NA</v>
      </c>
      <c r="AC3" s="94" t="str">
        <f>IF(MDUProperty1="","NA",MDU!AP9)</f>
        <v>NA</v>
      </c>
      <c r="AD3" s="94" t="str">
        <f>IF(MDUProperty1="","NA",MDU!AQ9)</f>
        <v>NA</v>
      </c>
      <c r="AE3" s="94" t="str">
        <f>IF(MDUProperty1="","NA",MDU!AR9)</f>
        <v>NA</v>
      </c>
      <c r="AF3" s="94" t="str">
        <f>IF(MDUProperty1="","NA",MDU!AS9)</f>
        <v>NA</v>
      </c>
      <c r="AG3" s="94" t="str">
        <f>IF(MDUProperty1="","NA",MDU!AT9)</f>
        <v>NA</v>
      </c>
      <c r="AH3" s="94" t="str">
        <f>IF(MDUProperty1="","NA",MDU!AU9)</f>
        <v>NA</v>
      </c>
      <c r="AI3" s="94" t="str">
        <f>IF(MDUProperty1="","NA",MDU!AV9)</f>
        <v>NA</v>
      </c>
      <c r="AJ3" s="94" t="str">
        <f>IF(MDUProperty1="","NA",MDU!AW9)</f>
        <v>NA</v>
      </c>
      <c r="AK3" s="94" t="str">
        <f>IF(MDUProperty1="","NA",MDU!AX9)</f>
        <v>NA</v>
      </c>
      <c r="AL3" s="94" t="str">
        <f>IF(MDUProperty1="","NA",MDU!AY9)</f>
        <v>NA</v>
      </c>
      <c r="AM3" s="94" t="str">
        <f>IF(MDUProperty1="","NA",MDU!AZ9)</f>
        <v>NA</v>
      </c>
      <c r="AN3" s="94" t="str">
        <f>IF(MDUProperty1="","NA",MDU!BA9)</f>
        <v>NA</v>
      </c>
      <c r="AO3" s="94" t="str">
        <f>IF(MDUProperty1="","NA",MDU!BB9)</f>
        <v>NA</v>
      </c>
      <c r="AP3" s="94" t="str">
        <f>IF(MDUProperty1="","NA",MDU!BC9)</f>
        <v>NA</v>
      </c>
      <c r="AQ3" s="94" t="str">
        <f>IF(MDUProperty1="","NA",MDU!BD9)</f>
        <v>NA</v>
      </c>
      <c r="AR3" s="94" t="str">
        <f>IF(MDUProperty1="","NA",MDU!BE9)</f>
        <v>NA</v>
      </c>
      <c r="AS3" s="94" t="str">
        <f>IF(MDUProperty1="","NA",MDU!BF9)</f>
        <v>NA</v>
      </c>
      <c r="AT3" s="94" t="str">
        <f>IF(MDUProperty1="","NA",MDU!BG9)</f>
        <v>NA</v>
      </c>
      <c r="AU3" s="94" t="str">
        <f>IF(MDUProperty1="","NA",MDU!BH9)</f>
        <v>NA</v>
      </c>
      <c r="AV3" s="94" t="str">
        <f>IF(MDUProperty1="","NA",MDU!BI9)</f>
        <v>NA</v>
      </c>
      <c r="AW3" s="94" t="str">
        <f>IF(MDUProperty1="","NA",MDU!BJ9)</f>
        <v>NA</v>
      </c>
      <c r="AX3" s="94" t="str">
        <f>IF(MDUProperty1="","NA",MDU!BK9)</f>
        <v>NA</v>
      </c>
      <c r="AY3" s="94" t="str">
        <f>IF(MDUProperty1="","NA",MDU!BL9)</f>
        <v>NA</v>
      </c>
      <c r="AZ3" s="94" t="str">
        <f>IF(MDUProperty1="","NA",MDU!BM9)</f>
        <v>NA</v>
      </c>
      <c r="BA3" s="94" t="str">
        <f>IF(MDUProperty1="","NA",MDU!BN9)</f>
        <v>NA</v>
      </c>
      <c r="BB3" s="94" t="str">
        <f>IF(MDUProperty1="","NA",MDU!BO9)</f>
        <v>NA</v>
      </c>
      <c r="BC3" s="94" t="str">
        <f>IF(MDUProperty1="","NA",MDU!BP9)</f>
        <v>NA</v>
      </c>
      <c r="BD3" s="94" t="str">
        <f>IF(MDUProperty1="","NA",MDU!BQ9)</f>
        <v>NA</v>
      </c>
      <c r="BE3" s="94" t="str">
        <f>IF(MDUProperty1="","NA",MDU!BR9)</f>
        <v>NA</v>
      </c>
      <c r="BF3" s="94" t="str">
        <f>IF(MDUProperty1="","NA",MDU!BS9)</f>
        <v>NA</v>
      </c>
      <c r="BG3" s="94" t="str">
        <f>IF(MDUProperty1="","NA",MDU!BT9)</f>
        <v>NA</v>
      </c>
      <c r="BH3" s="94" t="str">
        <f>IF(MDUProperty1="","NA",MDU!BU9)</f>
        <v>NA</v>
      </c>
      <c r="BI3" s="94" t="str">
        <f>IF(MDUProperty1="","NA",MDU!BV9)</f>
        <v>NA</v>
      </c>
      <c r="BJ3" s="94" t="str">
        <f>IF(MDUProperty1="","NA",MDU!BW9)</f>
        <v>NA</v>
      </c>
      <c r="BK3" s="94" t="str">
        <f>IF(MDUProperty1="","NA",MDU!BX9)</f>
        <v>NA</v>
      </c>
      <c r="BL3" s="94" t="str">
        <f>IF(MDUProperty1="","NA",MDU!BY9)</f>
        <v>NA</v>
      </c>
      <c r="BM3" s="94" t="str">
        <f>IF(MDUProperty1="","NA",MDU!BZ9)</f>
        <v>NA</v>
      </c>
      <c r="BN3" s="94" t="str">
        <f>IF(MDUProperty1="","NA",MDU!CA9)</f>
        <v>NA</v>
      </c>
      <c r="BO3" s="94" t="str">
        <f>IF(MDUProperty1="","NA",MDU!CB9)</f>
        <v>NA</v>
      </c>
      <c r="BP3" s="94" t="str">
        <f>IF(MDUProperty1="","NA",MDU!CC9)</f>
        <v>NA</v>
      </c>
      <c r="BQ3" s="94" t="str">
        <f>IF(MDUProperty1="","NA",MDU!CD9)</f>
        <v>NA</v>
      </c>
      <c r="BR3" s="94" t="str">
        <f>IF(MDUProperty1="","NA",MDU!CE9)</f>
        <v>NA</v>
      </c>
      <c r="BS3" s="94" t="str">
        <f>IF(MDUProperty1="","NA",MDU!CF9)</f>
        <v>NA</v>
      </c>
      <c r="BT3" s="94" t="str">
        <f>IF(MDUProperty1="","NA",MDU!CG9)</f>
        <v>NA</v>
      </c>
      <c r="BU3" s="94" t="str">
        <f>IF(MDUProperty1="","NA",MDU!CH9)</f>
        <v>NA</v>
      </c>
      <c r="BV3" s="94" t="str">
        <f>IF(MDUProperty1="","NA",MDU!CI9)</f>
        <v>NA</v>
      </c>
      <c r="BW3" s="94" t="str">
        <f>IF(MDUProperty1="","NA",MDU!CJ9)</f>
        <v>NA</v>
      </c>
      <c r="BX3" s="94" t="str">
        <f>IF(MDUProperty1="","NA",MDU!CK9)</f>
        <v>NA</v>
      </c>
      <c r="BY3" s="94" t="str">
        <f>IF(MDUProperty1="","NA",MDU!CL9)</f>
        <v>NA</v>
      </c>
      <c r="BZ3" s="94" t="str">
        <f>IF(MDUProperty1="","NA",MDU!CM9)</f>
        <v>NA</v>
      </c>
      <c r="CA3" s="94" t="str">
        <f>IF(MDUProperty1="","NA",MDU!CN9)</f>
        <v>NA</v>
      </c>
      <c r="CB3" s="94" t="str">
        <f>IF(MDUProperty1="","NA",MDU!CO9)</f>
        <v>NA</v>
      </c>
      <c r="CC3" s="94" t="str">
        <f>IF(MDUProperty1="","NA",MDU!CP9)</f>
        <v>NA</v>
      </c>
      <c r="CD3" s="94" t="str">
        <f>IF(MDUProperty1="","NA",MDU!CQ9)</f>
        <v>NA</v>
      </c>
      <c r="CE3" s="94" t="str">
        <f>IF(MDUProperty1="","NA",MDU!CR9)</f>
        <v>NA</v>
      </c>
      <c r="CF3" s="94" t="str">
        <f>IF(MDUProperty1="","NA",MDU!CS9)</f>
        <v>NA</v>
      </c>
      <c r="CG3" s="94" t="str">
        <f>IF(MDUProperty1="","NA",MDU!CT9)</f>
        <v>NA</v>
      </c>
      <c r="CH3" s="94" t="str">
        <f>IF(MDUProperty1="","NA",MDU!CU9)</f>
        <v>NA</v>
      </c>
      <c r="CI3" s="94" t="str">
        <f>IF(MDUProperty1="","NA",MDU!CV9)</f>
        <v>NA</v>
      </c>
      <c r="CJ3" s="94" t="str">
        <f>IF(MDUProperty1="","NA",MDU!CW9)</f>
        <v>NA</v>
      </c>
      <c r="CK3" s="94" t="str">
        <f>IF(MDUProperty1="","NA",MDU!CX9)</f>
        <v>NA</v>
      </c>
      <c r="CL3" s="94" t="str">
        <f>IF(MDUProperty1="","NA",MDU!CY9)</f>
        <v>NA</v>
      </c>
      <c r="CM3" s="94" t="str">
        <f>IF(MDUProperty1="","NA",MDU!CZ9)</f>
        <v>NA</v>
      </c>
      <c r="CN3" s="94" t="str">
        <f>IF(MDUProperty1="","NA",MDU!DA9)</f>
        <v>NA</v>
      </c>
      <c r="CO3" s="94" t="str">
        <f>IF(MDUProperty1="","NA",MDU!DB9)</f>
        <v>NA</v>
      </c>
      <c r="CP3" s="94" t="str">
        <f>IF(MDUProperty1="","NA",MDU!DC9)</f>
        <v>NA</v>
      </c>
      <c r="CQ3" s="94" t="str">
        <f>IF(MDUProperty1="","NA",MDU!DD9)</f>
        <v>NA</v>
      </c>
      <c r="CR3" s="94" t="str">
        <f>IF(MDUProperty1="","NA",MDU!DE9)</f>
        <v>NA</v>
      </c>
      <c r="CS3" s="94" t="str">
        <f>IF(MDUProperty1="","NA",MDU!DF9)</f>
        <v>NA</v>
      </c>
      <c r="CT3" s="94" t="str">
        <f>IF(MDUProperty1="","NA",MDU!DG9)</f>
        <v>NA</v>
      </c>
      <c r="CU3" s="94" t="str">
        <f>IF(MDUProperty1="","NA",MDU!DH9)</f>
        <v>NA</v>
      </c>
      <c r="CV3" s="94" t="str">
        <f>IF(MDUProperty1="","NA",MDU!DI9)</f>
        <v>NA</v>
      </c>
      <c r="CW3" s="94" t="str">
        <f>IF(MDUProperty1="","NA",MDU!DJ9)</f>
        <v>NA</v>
      </c>
      <c r="CX3" s="94" t="str">
        <f>IF(MDUProperty1="","NA",MDU!DK9)</f>
        <v>NA</v>
      </c>
      <c r="CY3" s="94" t="str">
        <f>IF(MDUProperty1="","NA",MDU!DL9)</f>
        <v>NA</v>
      </c>
      <c r="CZ3" s="94" t="str">
        <f>IF(MDUProperty1="","NA",MDU!DM9)</f>
        <v>NA</v>
      </c>
      <c r="DA3" s="94" t="str">
        <f>IF(MDUProperty1="","NA",MDU!DN9)</f>
        <v>NA</v>
      </c>
      <c r="DB3" s="94" t="str">
        <f>IF(MDUProperty1="","NA",MDU!DO9)</f>
        <v>NA</v>
      </c>
      <c r="DC3" s="94" t="str">
        <f>IF(MDUProperty1="","NA",MDU!DP9)</f>
        <v>NA</v>
      </c>
      <c r="DD3" s="94" t="str">
        <f>IF(MDUProperty1="","NA",MDU!DQ9)</f>
        <v>NA</v>
      </c>
      <c r="DE3" s="94" t="str">
        <f>IF(MDUProperty1="","NA",MDU!DR9)</f>
        <v>NA</v>
      </c>
      <c r="DF3" s="94" t="str">
        <f>IF(MDUProperty1="","NA",MDU!DS9)</f>
        <v>NA</v>
      </c>
      <c r="DG3" s="94" t="str">
        <f>IF(MDUProperty1="","NA",MDU!DT9)</f>
        <v>NA</v>
      </c>
      <c r="DH3" s="94" t="str">
        <f>IF(MDUProperty1="","NA",MDU!DU9)</f>
        <v>NA</v>
      </c>
      <c r="DI3" s="94" t="str">
        <f>IF(MDUProperty1="","NA",MDU!DV9)</f>
        <v>NA</v>
      </c>
      <c r="DJ3" s="94" t="str">
        <f>IF(MDUProperty1="","NA",MDU!DW9)</f>
        <v>NA</v>
      </c>
      <c r="DK3" s="94" t="str">
        <f>IF(MDUProperty1="","NA",MDU!DX9)</f>
        <v>NA</v>
      </c>
      <c r="DL3" s="94" t="str">
        <f>IF(MDUProperty1="","NA",MDU!DY9)</f>
        <v>NA</v>
      </c>
      <c r="DM3" s="94" t="str">
        <f>IF(MDUProperty1="","NA",MDU!DZ9)</f>
        <v>NA</v>
      </c>
      <c r="DN3" s="94" t="str">
        <f>IF(MDUProperty1="","NA",MDU!EA9)</f>
        <v>NA</v>
      </c>
      <c r="DO3" s="94" t="str">
        <f>IF(MDUProperty1="","NA",MDU!EB9)</f>
        <v>NA</v>
      </c>
      <c r="DP3" s="94" t="str">
        <f>IF(MDUProperty1="","NA",MDU!EC9)</f>
        <v>NA</v>
      </c>
      <c r="DQ3" s="94" t="str">
        <f>IF(MDUProperty1="","NA",MDU!ED9)</f>
        <v>NA</v>
      </c>
      <c r="DR3" s="94" t="str">
        <f>IF(MDUProperty1="","NA",MDU!EE9)</f>
        <v>NA</v>
      </c>
      <c r="DS3" s="94" t="str">
        <f>IF(MDUProperty1="","NA",MDU!EF9)</f>
        <v>NA</v>
      </c>
      <c r="DT3" s="94" t="str">
        <f>IF(MDUProperty1="","NA",MDU!EG9)</f>
        <v>NA</v>
      </c>
      <c r="DU3" s="94" t="str">
        <f>IF(MDUProperty1="","NA",MDU!EH9)</f>
        <v>NA</v>
      </c>
      <c r="DV3" s="94" t="str">
        <f>IF(MDUProperty1="","NA",MDU!EI9)</f>
        <v>NA</v>
      </c>
      <c r="DW3" s="94" t="str">
        <f>IF(MDUProperty1="","NA",MDU!EJ9)</f>
        <v>NA</v>
      </c>
      <c r="DX3" s="94" t="str">
        <f>IF(MDUProperty1="","NA",MDU!EK9)</f>
        <v>NA</v>
      </c>
      <c r="DY3" s="94" t="str">
        <f>IF(MDUProperty1="","NA",MDU!EL9)</f>
        <v>NA</v>
      </c>
      <c r="DZ3" s="94" t="str">
        <f>IF(MDUProperty1="","NA",MDU!EM9)</f>
        <v>NA</v>
      </c>
      <c r="EA3" s="94" t="str">
        <f>IF(MDUProperty1="","NA",MDU!EN9)</f>
        <v>NA</v>
      </c>
      <c r="EB3" s="94" t="str">
        <f>IF(MDUProperty1="","NA",MDU!EO9)</f>
        <v>NA</v>
      </c>
      <c r="EC3" s="94" t="str">
        <f>IF(MDUProperty1="","NA",MDU!EP9)</f>
        <v>NA</v>
      </c>
      <c r="ED3" s="94" t="str">
        <f>IF(MDUProperty1="","NA",MDU!EQ9)</f>
        <v>NA</v>
      </c>
      <c r="EE3" s="94" t="str">
        <f>IF(MDUProperty1="","NA",MDU!ER9)</f>
        <v>NA</v>
      </c>
      <c r="EF3" s="94" t="str">
        <f>IF(MDUProperty1="","NA",MDU!ES9)</f>
        <v>NA</v>
      </c>
      <c r="EG3" s="94" t="str">
        <f>IF(MDUProperty1="","NA",MDU!ET9)</f>
        <v>NA</v>
      </c>
      <c r="EH3" s="94" t="str">
        <f>IF(MDUProperty1="","NA",MDU!EU9)</f>
        <v>NA</v>
      </c>
      <c r="EI3" s="94" t="str">
        <f>IF(MDUProperty1="","NA",MDU!EV9)</f>
        <v>NA</v>
      </c>
      <c r="EJ3" s="94" t="str">
        <f>IF(MDUProperty1="","NA",MDU!EW9)</f>
        <v>NA</v>
      </c>
      <c r="EK3" s="94" t="str">
        <f>IF(MDUProperty1="","NA",MDU!EX9)</f>
        <v>NA</v>
      </c>
      <c r="EL3" s="94" t="str">
        <f>IF(MDUProperty1="","NA",MDU!EY9)</f>
        <v>NA</v>
      </c>
      <c r="EM3" s="94" t="str">
        <f>IF(MDUProperty1="","NA",MDU!EZ9)</f>
        <v>NA</v>
      </c>
      <c r="EN3" s="94" t="str">
        <f>IF(MDUProperty1="","NA",MDU!FA9)</f>
        <v>NA</v>
      </c>
      <c r="EO3" s="94" t="str">
        <f>IF(MDUProperty1="","NA",MDU!FB9)</f>
        <v>NA</v>
      </c>
      <c r="EP3" s="94" t="str">
        <f>IF(MDUProperty1="","NA",MDU!FC9)</f>
        <v>NA</v>
      </c>
      <c r="EQ3" s="94" t="str">
        <f>IF(MDUProperty1="","NA",MDU!FD9)</f>
        <v>NA</v>
      </c>
      <c r="ER3" s="94" t="str">
        <f>IF(MDUProperty1="","NA",MDU!FE9)</f>
        <v>NA</v>
      </c>
      <c r="ES3" s="94" t="str">
        <f>IF(MDUProperty1="","NA",MDU!FF9)</f>
        <v>NA</v>
      </c>
      <c r="ET3" s="94" t="str">
        <f>IF(MDUProperty1="","NA",MDU!FG9)</f>
        <v>NA</v>
      </c>
      <c r="EU3" s="94" t="str">
        <f>IF(MDUProperty1="","NA",MDU!FH9)</f>
        <v>NA</v>
      </c>
      <c r="EV3" s="94" t="str">
        <f>IF(MDUProperty1="","NA",MDU!FI9)</f>
        <v>NA</v>
      </c>
      <c r="EW3" s="94" t="str">
        <f>IF(MDUProperty1="","NA",MDU!FJ9)</f>
        <v>NA</v>
      </c>
      <c r="EX3" s="94" t="str">
        <f>IF(MDUProperty1="","NA",MDU!FK9)</f>
        <v>NA</v>
      </c>
      <c r="EY3" s="94" t="str">
        <f>IF(MDUProperty1="","NA",MDU!FL9)</f>
        <v>NA</v>
      </c>
      <c r="EZ3" s="94" t="str">
        <f>IF(MDUProperty1="","NA",MDU!FM9)</f>
        <v>NA</v>
      </c>
      <c r="FA3" s="94" t="str">
        <f>IF(MDUProperty1="","NA",MDU!FN9)</f>
        <v>NA</v>
      </c>
      <c r="FB3" s="94" t="str">
        <f>IF(MDUProperty1="","NA",MDU!FO9)</f>
        <v>NA</v>
      </c>
      <c r="FC3" s="94" t="str">
        <f>IF(MDUProperty1="","NA",MDU!FP9)</f>
        <v>NA</v>
      </c>
      <c r="FD3" s="94" t="str">
        <f>IF(MDUProperty1="","NA",MDU!FQ9)</f>
        <v>NA</v>
      </c>
      <c r="FE3" s="94" t="str">
        <f>IF(MDUProperty1="","NA",MDU!FR9)</f>
        <v>NA</v>
      </c>
      <c r="FF3" s="94" t="str">
        <f>IF(MDUProperty1="","NA",MDU!FS9)</f>
        <v>NA</v>
      </c>
      <c r="FG3" s="94" t="str">
        <f>IF(MDUProperty1="","NA",MDU!FT9)</f>
        <v>NA</v>
      </c>
      <c r="FH3" s="94" t="str">
        <f>IF(MDUProperty1="","NA",MDU!FU9)</f>
        <v>NA</v>
      </c>
      <c r="FI3" s="94" t="str">
        <f>IF(MDUProperty1="","NA",MDU!FV9)</f>
        <v>NA</v>
      </c>
      <c r="FJ3" s="94" t="str">
        <f>IF(MDUProperty1="","NA",MDU!FW9)</f>
        <v>NA</v>
      </c>
      <c r="FK3" s="94" t="str">
        <f>IF(MDUProperty1="","NA",MDU!FX9)</f>
        <v>NA</v>
      </c>
      <c r="FL3" s="94" t="str">
        <f>IF(MDUProperty1="","NA",MDU!FY9)</f>
        <v>NA</v>
      </c>
      <c r="FM3" s="94" t="str">
        <f>IF(MDUProperty1="","NA",MDU!FZ9)</f>
        <v>NA</v>
      </c>
      <c r="FN3" s="94" t="str">
        <f>IF(MDUProperty1="","NA",MDU!GA9)</f>
        <v>NA</v>
      </c>
      <c r="FO3" s="94" t="str">
        <f>IF(MDUProperty1="","NA",MDU!GB9)</f>
        <v>NA</v>
      </c>
      <c r="FP3" s="94" t="str">
        <f>IF(MDUProperty1="","NA",MDU!GC9)</f>
        <v>NA</v>
      </c>
      <c r="FQ3" s="94" t="str">
        <f>IF(MDUProperty1="","NA",MDU!GD9)</f>
        <v>NA</v>
      </c>
      <c r="FR3" s="94" t="str">
        <f>IF(MDUProperty1="","NA",MDU!GE9)</f>
        <v>NA</v>
      </c>
      <c r="FS3" s="94" t="str">
        <f>IF(MDUProperty1="","NA",MDU!GF9)</f>
        <v>NA</v>
      </c>
      <c r="FT3" s="94" t="str">
        <f>IF(MDUProperty1="","NA",MDU!GG9)</f>
        <v>NA</v>
      </c>
      <c r="FU3" s="94" t="str">
        <f>IF(MDUProperty1="","NA",MDU!GH9)</f>
        <v>NA</v>
      </c>
      <c r="FV3" s="94" t="str">
        <f>IF(MDUProperty1="","NA",MDU!GI9)</f>
        <v>NA</v>
      </c>
      <c r="FW3" s="94" t="str">
        <f>IF(MDUProperty1="","NA",MDU!GJ9)</f>
        <v>NA</v>
      </c>
      <c r="FX3" s="94" t="str">
        <f>IF(MDUProperty1="","NA",MDU!GK9)</f>
        <v>NA</v>
      </c>
      <c r="FY3" s="94" t="str">
        <f>IF(MDUProperty1="","NA",MDU!GL9)</f>
        <v>NA</v>
      </c>
      <c r="FZ3" s="94" t="str">
        <f>IF(MDUProperty1="","NA",MDU!GM9)</f>
        <v>NA</v>
      </c>
      <c r="GA3" s="94" t="str">
        <f>IF(MDUProperty1="","NA",MDU!GN9)</f>
        <v>NA</v>
      </c>
      <c r="GB3" s="94" t="str">
        <f>IF(MDUProperty1="","NA",MDU!GO9)</f>
        <v>NA</v>
      </c>
      <c r="GC3" s="94" t="str">
        <f>IF(MDUProperty1="","NA",MDU!GP9)</f>
        <v>NA</v>
      </c>
      <c r="GD3" s="94" t="str">
        <f>IF(MDUProperty1="","NA",MDU!GQ9)</f>
        <v>NA</v>
      </c>
    </row>
    <row r="4" spans="1:186">
      <c r="B4" t="str">
        <f>IF(MDUProperty2="","N/A",UPPER(TRIM(ProbuildName)))</f>
        <v>N/A</v>
      </c>
      <c r="C4" t="str">
        <f>IF(MDUProperty2="","N/A",MDUProperty2)</f>
        <v>N/A</v>
      </c>
      <c r="D4" t="str">
        <f>IF(MDUProperty2="","N/A",MATCH(MDU2EstCompMo,Month,0)&amp;"/1/"&amp;TEXT(MDU2EstCompYr,"YYYY"))</f>
        <v>N/A</v>
      </c>
      <c r="E4" t="str">
        <f>IF(MDUProperty2="","N/A","Revenue")</f>
        <v>N/A</v>
      </c>
      <c r="F4" s="94" t="str">
        <f>IF(MDUProperty2="","NA",MDU!S19)</f>
        <v>NA</v>
      </c>
      <c r="G4" s="94" t="str">
        <f>IF(MDUProperty2="","NA",MDU!T19)</f>
        <v>NA</v>
      </c>
      <c r="H4" s="94" t="str">
        <f>IF(MDUProperty2="","NA",MDU!U19)</f>
        <v>NA</v>
      </c>
      <c r="I4" s="94" t="str">
        <f>IF(MDUProperty2="","NA",MDU!V19)</f>
        <v>NA</v>
      </c>
      <c r="J4" s="94" t="str">
        <f>IF(MDUProperty2="","NA",MDU!W19)</f>
        <v>NA</v>
      </c>
      <c r="K4" s="94" t="str">
        <f>IF(MDUProperty2="","NA",MDU!X19)</f>
        <v>NA</v>
      </c>
      <c r="L4" s="94" t="str">
        <f>IF(MDUProperty2="","NA",MDU!Y19)</f>
        <v>NA</v>
      </c>
      <c r="M4" s="94" t="str">
        <f>IF(MDUProperty2="","NA",MDU!Z19)</f>
        <v>NA</v>
      </c>
      <c r="N4" s="94" t="str">
        <f>IF(MDUProperty2="","NA",MDU!AA19)</f>
        <v>NA</v>
      </c>
      <c r="O4" s="94" t="str">
        <f>IF(MDUProperty2="","NA",MDU!AB19)</f>
        <v>NA</v>
      </c>
      <c r="P4" s="94" t="str">
        <f>IF(MDUProperty2="","NA",MDU!AC19)</f>
        <v>NA</v>
      </c>
      <c r="Q4" s="94" t="str">
        <f>IF(MDUProperty2="","NA",MDU!AD19)</f>
        <v>NA</v>
      </c>
      <c r="R4" s="94" t="str">
        <f>IF(MDUProperty2="","NA",MDU!AE19)</f>
        <v>NA</v>
      </c>
      <c r="S4" s="94" t="str">
        <f>IF(MDUProperty2="","NA",MDU!AF19)</f>
        <v>NA</v>
      </c>
      <c r="T4" s="94" t="str">
        <f>IF(MDUProperty2="","NA",MDU!AG19)</f>
        <v>NA</v>
      </c>
      <c r="U4" s="94" t="str">
        <f>IF(MDUProperty2="","NA",MDU!AH19)</f>
        <v>NA</v>
      </c>
      <c r="V4" s="94" t="str">
        <f>IF(MDUProperty2="","NA",MDU!AI19)</f>
        <v>NA</v>
      </c>
      <c r="W4" s="94" t="str">
        <f>IF(MDUProperty2="","NA",MDU!AJ19)</f>
        <v>NA</v>
      </c>
      <c r="X4" s="94" t="str">
        <f>IF(MDUProperty2="","NA",MDU!AK19)</f>
        <v>NA</v>
      </c>
      <c r="Y4" s="94" t="str">
        <f>IF(MDUProperty2="","NA",MDU!AL19)</f>
        <v>NA</v>
      </c>
      <c r="Z4" s="94" t="str">
        <f>IF(MDUProperty2="","NA",MDU!AM19)</f>
        <v>NA</v>
      </c>
      <c r="AA4" s="94" t="str">
        <f>IF(MDUProperty2="","NA",MDU!AN19)</f>
        <v>NA</v>
      </c>
      <c r="AB4" s="94" t="str">
        <f>IF(MDUProperty2="","NA",MDU!AO19)</f>
        <v>NA</v>
      </c>
      <c r="AC4" s="94" t="str">
        <f>IF(MDUProperty2="","NA",MDU!AP19)</f>
        <v>NA</v>
      </c>
      <c r="AD4" s="94" t="str">
        <f>IF(MDUProperty2="","NA",MDU!AQ19)</f>
        <v>NA</v>
      </c>
      <c r="AE4" s="94" t="str">
        <f>IF(MDUProperty2="","NA",MDU!AR19)</f>
        <v>NA</v>
      </c>
      <c r="AF4" s="94" t="str">
        <f>IF(MDUProperty2="","NA",MDU!AS19)</f>
        <v>NA</v>
      </c>
      <c r="AG4" s="94" t="str">
        <f>IF(MDUProperty2="","NA",MDU!AT19)</f>
        <v>NA</v>
      </c>
      <c r="AH4" s="94" t="str">
        <f>IF(MDUProperty2="","NA",MDU!AU19)</f>
        <v>NA</v>
      </c>
      <c r="AI4" s="94" t="str">
        <f>IF(MDUProperty2="","NA",MDU!AV19)</f>
        <v>NA</v>
      </c>
      <c r="AJ4" s="94" t="str">
        <f>IF(MDUProperty2="","NA",MDU!AW19)</f>
        <v>NA</v>
      </c>
      <c r="AK4" s="94" t="str">
        <f>IF(MDUProperty2="","NA",MDU!AX19)</f>
        <v>NA</v>
      </c>
      <c r="AL4" s="94" t="str">
        <f>IF(MDUProperty2="","NA",MDU!AY19)</f>
        <v>NA</v>
      </c>
      <c r="AM4" s="94" t="str">
        <f>IF(MDUProperty2="","NA",MDU!AZ19)</f>
        <v>NA</v>
      </c>
      <c r="AN4" s="94" t="str">
        <f>IF(MDUProperty2="","NA",MDU!BA19)</f>
        <v>NA</v>
      </c>
      <c r="AO4" s="94" t="str">
        <f>IF(MDUProperty2="","NA",MDU!BB19)</f>
        <v>NA</v>
      </c>
      <c r="AP4" s="94" t="str">
        <f>IF(MDUProperty2="","NA",MDU!BC19)</f>
        <v>NA</v>
      </c>
      <c r="AQ4" s="94" t="str">
        <f>IF(MDUProperty2="","NA",MDU!BD19)</f>
        <v>NA</v>
      </c>
      <c r="AR4" s="94" t="str">
        <f>IF(MDUProperty2="","NA",MDU!BE19)</f>
        <v>NA</v>
      </c>
      <c r="AS4" s="94" t="str">
        <f>IF(MDUProperty2="","NA",MDU!BF19)</f>
        <v>NA</v>
      </c>
      <c r="AT4" s="94" t="str">
        <f>IF(MDUProperty2="","NA",MDU!BG19)</f>
        <v>NA</v>
      </c>
      <c r="AU4" s="94" t="str">
        <f>IF(MDUProperty2="","NA",MDU!BH19)</f>
        <v>NA</v>
      </c>
      <c r="AV4" s="94" t="str">
        <f>IF(MDUProperty2="","NA",MDU!BI19)</f>
        <v>NA</v>
      </c>
      <c r="AW4" s="94" t="str">
        <f>IF(MDUProperty2="","NA",MDU!BJ19)</f>
        <v>NA</v>
      </c>
      <c r="AX4" s="94" t="str">
        <f>IF(MDUProperty2="","NA",MDU!BK19)</f>
        <v>NA</v>
      </c>
      <c r="AY4" s="94" t="str">
        <f>IF(MDUProperty2="","NA",MDU!BL19)</f>
        <v>NA</v>
      </c>
      <c r="AZ4" s="94" t="str">
        <f>IF(MDUProperty2="","NA",MDU!BM19)</f>
        <v>NA</v>
      </c>
      <c r="BA4" s="94" t="str">
        <f>IF(MDUProperty2="","NA",MDU!BN19)</f>
        <v>NA</v>
      </c>
      <c r="BB4" s="94" t="str">
        <f>IF(MDUProperty2="","NA",MDU!BO19)</f>
        <v>NA</v>
      </c>
      <c r="BC4" s="94" t="str">
        <f>IF(MDUProperty2="","NA",MDU!BP19)</f>
        <v>NA</v>
      </c>
      <c r="BD4" s="94" t="str">
        <f>IF(MDUProperty2="","NA",MDU!BQ19)</f>
        <v>NA</v>
      </c>
      <c r="BE4" s="94" t="str">
        <f>IF(MDUProperty2="","NA",MDU!BR19)</f>
        <v>NA</v>
      </c>
      <c r="BF4" s="94" t="str">
        <f>IF(MDUProperty2="","NA",MDU!BS19)</f>
        <v>NA</v>
      </c>
      <c r="BG4" s="94" t="str">
        <f>IF(MDUProperty2="","NA",MDU!BT19)</f>
        <v>NA</v>
      </c>
      <c r="BH4" s="94" t="str">
        <f>IF(MDUProperty2="","NA",MDU!BU19)</f>
        <v>NA</v>
      </c>
      <c r="BI4" s="94" t="str">
        <f>IF(MDUProperty2="","NA",MDU!BV19)</f>
        <v>NA</v>
      </c>
      <c r="BJ4" s="94" t="str">
        <f>IF(MDUProperty2="","NA",MDU!BW19)</f>
        <v>NA</v>
      </c>
      <c r="BK4" s="94" t="str">
        <f>IF(MDUProperty2="","NA",MDU!BX19)</f>
        <v>NA</v>
      </c>
      <c r="BL4" s="94" t="str">
        <f>IF(MDUProperty2="","NA",MDU!BY19)</f>
        <v>NA</v>
      </c>
      <c r="BM4" s="94" t="str">
        <f>IF(MDUProperty2="","NA",MDU!BZ19)</f>
        <v>NA</v>
      </c>
      <c r="BN4" s="94" t="str">
        <f>IF(MDUProperty2="","NA",MDU!CA19)</f>
        <v>NA</v>
      </c>
      <c r="BO4" s="94" t="str">
        <f>IF(MDUProperty2="","NA",MDU!CB19)</f>
        <v>NA</v>
      </c>
      <c r="BP4" s="94" t="str">
        <f>IF(MDUProperty2="","NA",MDU!CC19)</f>
        <v>NA</v>
      </c>
      <c r="BQ4" s="94" t="str">
        <f>IF(MDUProperty2="","NA",MDU!CD19)</f>
        <v>NA</v>
      </c>
      <c r="BR4" s="94" t="str">
        <f>IF(MDUProperty2="","NA",MDU!CE19)</f>
        <v>NA</v>
      </c>
      <c r="BS4" s="94" t="str">
        <f>IF(MDUProperty2="","NA",MDU!CF19)</f>
        <v>NA</v>
      </c>
      <c r="BT4" s="94" t="str">
        <f>IF(MDUProperty2="","NA",MDU!CG19)</f>
        <v>NA</v>
      </c>
      <c r="BU4" s="94" t="str">
        <f>IF(MDUProperty2="","NA",MDU!CH19)</f>
        <v>NA</v>
      </c>
      <c r="BV4" s="94" t="str">
        <f>IF(MDUProperty2="","NA",MDU!CI19)</f>
        <v>NA</v>
      </c>
      <c r="BW4" s="94" t="str">
        <f>IF(MDUProperty2="","NA",MDU!CJ19)</f>
        <v>NA</v>
      </c>
      <c r="BX4" s="94" t="str">
        <f>IF(MDUProperty2="","NA",MDU!CK19)</f>
        <v>NA</v>
      </c>
      <c r="BY4" s="94" t="str">
        <f>IF(MDUProperty2="","NA",MDU!CL19)</f>
        <v>NA</v>
      </c>
      <c r="BZ4" s="94" t="str">
        <f>IF(MDUProperty2="","NA",MDU!CM19)</f>
        <v>NA</v>
      </c>
      <c r="CA4" s="94" t="str">
        <f>IF(MDUProperty2="","NA",MDU!CN19)</f>
        <v>NA</v>
      </c>
      <c r="CB4" s="94" t="str">
        <f>IF(MDUProperty2="","NA",MDU!CO19)</f>
        <v>NA</v>
      </c>
      <c r="CC4" s="94" t="str">
        <f>IF(MDUProperty2="","NA",MDU!CP19)</f>
        <v>NA</v>
      </c>
      <c r="CD4" s="94" t="str">
        <f>IF(MDUProperty2="","NA",MDU!CQ19)</f>
        <v>NA</v>
      </c>
      <c r="CE4" s="94" t="str">
        <f>IF(MDUProperty2="","NA",MDU!CR19)</f>
        <v>NA</v>
      </c>
      <c r="CF4" s="94" t="str">
        <f>IF(MDUProperty2="","NA",MDU!CS19)</f>
        <v>NA</v>
      </c>
      <c r="CG4" s="94" t="str">
        <f>IF(MDUProperty2="","NA",MDU!CT19)</f>
        <v>NA</v>
      </c>
      <c r="CH4" s="94" t="str">
        <f>IF(MDUProperty2="","NA",MDU!CU19)</f>
        <v>NA</v>
      </c>
      <c r="CI4" s="94" t="str">
        <f>IF(MDUProperty2="","NA",MDU!CV19)</f>
        <v>NA</v>
      </c>
      <c r="CJ4" s="94" t="str">
        <f>IF(MDUProperty2="","NA",MDU!CW19)</f>
        <v>NA</v>
      </c>
      <c r="CK4" s="94" t="str">
        <f>IF(MDUProperty2="","NA",MDU!CX19)</f>
        <v>NA</v>
      </c>
      <c r="CL4" s="94" t="str">
        <f>IF(MDUProperty2="","NA",MDU!CY19)</f>
        <v>NA</v>
      </c>
      <c r="CM4" s="94" t="str">
        <f>IF(MDUProperty2="","NA",MDU!CZ19)</f>
        <v>NA</v>
      </c>
      <c r="CN4" s="94" t="str">
        <f>IF(MDUProperty2="","NA",MDU!DA19)</f>
        <v>NA</v>
      </c>
      <c r="CO4" s="94" t="str">
        <f>IF(MDUProperty2="","NA",MDU!DB19)</f>
        <v>NA</v>
      </c>
      <c r="CP4" s="94" t="str">
        <f>IF(MDUProperty2="","NA",MDU!DC19)</f>
        <v>NA</v>
      </c>
      <c r="CQ4" s="94" t="str">
        <f>IF(MDUProperty2="","NA",MDU!DD19)</f>
        <v>NA</v>
      </c>
      <c r="CR4" s="94" t="str">
        <f>IF(MDUProperty2="","NA",MDU!DE19)</f>
        <v>NA</v>
      </c>
      <c r="CS4" s="94" t="str">
        <f>IF(MDUProperty2="","NA",MDU!DF19)</f>
        <v>NA</v>
      </c>
      <c r="CT4" s="94" t="str">
        <f>IF(MDUProperty2="","NA",MDU!DG19)</f>
        <v>NA</v>
      </c>
      <c r="CU4" s="94" t="str">
        <f>IF(MDUProperty2="","NA",MDU!DH19)</f>
        <v>NA</v>
      </c>
      <c r="CV4" s="94" t="str">
        <f>IF(MDUProperty2="","NA",MDU!DI19)</f>
        <v>NA</v>
      </c>
      <c r="CW4" s="94" t="str">
        <f>IF(MDUProperty2="","NA",MDU!DJ19)</f>
        <v>NA</v>
      </c>
      <c r="CX4" s="94" t="str">
        <f>IF(MDUProperty2="","NA",MDU!DK19)</f>
        <v>NA</v>
      </c>
      <c r="CY4" s="94" t="str">
        <f>IF(MDUProperty2="","NA",MDU!DL19)</f>
        <v>NA</v>
      </c>
      <c r="CZ4" s="94" t="str">
        <f>IF(MDUProperty2="","NA",MDU!DM19)</f>
        <v>NA</v>
      </c>
      <c r="DA4" s="94" t="str">
        <f>IF(MDUProperty2="","NA",MDU!DN19)</f>
        <v>NA</v>
      </c>
      <c r="DB4" s="94" t="str">
        <f>IF(MDUProperty2="","NA",MDU!DO19)</f>
        <v>NA</v>
      </c>
      <c r="DC4" s="94" t="str">
        <f>IF(MDUProperty2="","NA",MDU!DP19)</f>
        <v>NA</v>
      </c>
      <c r="DD4" s="94" t="str">
        <f>IF(MDUProperty2="","NA",MDU!DQ19)</f>
        <v>NA</v>
      </c>
      <c r="DE4" s="94" t="str">
        <f>IF(MDUProperty2="","NA",MDU!DR19)</f>
        <v>NA</v>
      </c>
      <c r="DF4" s="94" t="str">
        <f>IF(MDUProperty2="","NA",MDU!DS19)</f>
        <v>NA</v>
      </c>
      <c r="DG4" s="94" t="str">
        <f>IF(MDUProperty2="","NA",MDU!DT19)</f>
        <v>NA</v>
      </c>
      <c r="DH4" s="94" t="str">
        <f>IF(MDUProperty2="","NA",MDU!DU19)</f>
        <v>NA</v>
      </c>
      <c r="DI4" s="94" t="str">
        <f>IF(MDUProperty2="","NA",MDU!DV19)</f>
        <v>NA</v>
      </c>
      <c r="DJ4" s="94" t="str">
        <f>IF(MDUProperty2="","NA",MDU!DW19)</f>
        <v>NA</v>
      </c>
      <c r="DK4" s="94" t="str">
        <f>IF(MDUProperty2="","NA",MDU!DX19)</f>
        <v>NA</v>
      </c>
      <c r="DL4" s="94" t="str">
        <f>IF(MDUProperty2="","NA",MDU!DY19)</f>
        <v>NA</v>
      </c>
      <c r="DM4" s="94" t="str">
        <f>IF(MDUProperty2="","NA",MDU!DZ19)</f>
        <v>NA</v>
      </c>
      <c r="DN4" s="94" t="str">
        <f>IF(MDUProperty2="","NA",MDU!EA19)</f>
        <v>NA</v>
      </c>
      <c r="DO4" s="94" t="str">
        <f>IF(MDUProperty2="","NA",MDU!EB19)</f>
        <v>NA</v>
      </c>
      <c r="DP4" s="94" t="str">
        <f>IF(MDUProperty2="","NA",MDU!EC19)</f>
        <v>NA</v>
      </c>
      <c r="DQ4" s="94" t="str">
        <f>IF(MDUProperty2="","NA",MDU!ED19)</f>
        <v>NA</v>
      </c>
      <c r="DR4" s="94" t="str">
        <f>IF(MDUProperty2="","NA",MDU!EE19)</f>
        <v>NA</v>
      </c>
      <c r="DS4" s="94" t="str">
        <f>IF(MDUProperty2="","NA",MDU!EF19)</f>
        <v>NA</v>
      </c>
      <c r="DT4" s="94" t="str">
        <f>IF(MDUProperty2="","NA",MDU!EG19)</f>
        <v>NA</v>
      </c>
      <c r="DU4" s="94" t="str">
        <f>IF(MDUProperty2="","NA",MDU!EH19)</f>
        <v>NA</v>
      </c>
      <c r="DV4" s="94" t="str">
        <f>IF(MDUProperty2="","NA",MDU!EI19)</f>
        <v>NA</v>
      </c>
      <c r="DW4" s="94" t="str">
        <f>IF(MDUProperty2="","NA",MDU!EJ19)</f>
        <v>NA</v>
      </c>
      <c r="DX4" s="94" t="str">
        <f>IF(MDUProperty2="","NA",MDU!EK19)</f>
        <v>NA</v>
      </c>
      <c r="DY4" s="94" t="str">
        <f>IF(MDUProperty2="","NA",MDU!EL19)</f>
        <v>NA</v>
      </c>
      <c r="DZ4" s="94" t="str">
        <f>IF(MDUProperty2="","NA",MDU!EM19)</f>
        <v>NA</v>
      </c>
      <c r="EA4" s="94" t="str">
        <f>IF(MDUProperty2="","NA",MDU!EN19)</f>
        <v>NA</v>
      </c>
      <c r="EB4" s="94" t="str">
        <f>IF(MDUProperty2="","NA",MDU!EO19)</f>
        <v>NA</v>
      </c>
      <c r="EC4" s="94" t="str">
        <f>IF(MDUProperty2="","NA",MDU!EP19)</f>
        <v>NA</v>
      </c>
      <c r="ED4" s="94" t="str">
        <f>IF(MDUProperty2="","NA",MDU!EQ19)</f>
        <v>NA</v>
      </c>
      <c r="EE4" s="94" t="str">
        <f>IF(MDUProperty2="","NA",MDU!ER19)</f>
        <v>NA</v>
      </c>
      <c r="EF4" s="94" t="str">
        <f>IF(MDUProperty2="","NA",MDU!ES19)</f>
        <v>NA</v>
      </c>
      <c r="EG4" s="94" t="str">
        <f>IF(MDUProperty2="","NA",MDU!ET19)</f>
        <v>NA</v>
      </c>
      <c r="EH4" s="94" t="str">
        <f>IF(MDUProperty2="","NA",MDU!EU19)</f>
        <v>NA</v>
      </c>
      <c r="EI4" s="94" t="str">
        <f>IF(MDUProperty2="","NA",MDU!EV19)</f>
        <v>NA</v>
      </c>
      <c r="EJ4" s="94" t="str">
        <f>IF(MDUProperty2="","NA",MDU!EW19)</f>
        <v>NA</v>
      </c>
      <c r="EK4" s="94" t="str">
        <f>IF(MDUProperty2="","NA",MDU!EX19)</f>
        <v>NA</v>
      </c>
      <c r="EL4" s="94" t="str">
        <f>IF(MDUProperty2="","NA",MDU!EY19)</f>
        <v>NA</v>
      </c>
      <c r="EM4" s="94" t="str">
        <f>IF(MDUProperty2="","NA",MDU!EZ19)</f>
        <v>NA</v>
      </c>
      <c r="EN4" s="94" t="str">
        <f>IF(MDUProperty2="","NA",MDU!FA19)</f>
        <v>NA</v>
      </c>
      <c r="EO4" s="94" t="str">
        <f>IF(MDUProperty2="","NA",MDU!FB19)</f>
        <v>NA</v>
      </c>
      <c r="EP4" s="94" t="str">
        <f>IF(MDUProperty2="","NA",MDU!FC19)</f>
        <v>NA</v>
      </c>
      <c r="EQ4" s="94" t="str">
        <f>IF(MDUProperty2="","NA",MDU!FD19)</f>
        <v>NA</v>
      </c>
      <c r="ER4" s="94" t="str">
        <f>IF(MDUProperty2="","NA",MDU!FE19)</f>
        <v>NA</v>
      </c>
      <c r="ES4" s="94" t="str">
        <f>IF(MDUProperty2="","NA",MDU!FF19)</f>
        <v>NA</v>
      </c>
      <c r="ET4" s="94" t="str">
        <f>IF(MDUProperty2="","NA",MDU!FG19)</f>
        <v>NA</v>
      </c>
      <c r="EU4" s="94" t="str">
        <f>IF(MDUProperty2="","NA",MDU!FH19)</f>
        <v>NA</v>
      </c>
      <c r="EV4" s="94" t="str">
        <f>IF(MDUProperty2="","NA",MDU!FI19)</f>
        <v>NA</v>
      </c>
      <c r="EW4" s="94" t="str">
        <f>IF(MDUProperty2="","NA",MDU!FJ19)</f>
        <v>NA</v>
      </c>
      <c r="EX4" s="94" t="str">
        <f>IF(MDUProperty2="","NA",MDU!FK19)</f>
        <v>NA</v>
      </c>
      <c r="EY4" s="94" t="str">
        <f>IF(MDUProperty2="","NA",MDU!FL19)</f>
        <v>NA</v>
      </c>
      <c r="EZ4" s="94" t="str">
        <f>IF(MDUProperty2="","NA",MDU!FM19)</f>
        <v>NA</v>
      </c>
      <c r="FA4" s="94" t="str">
        <f>IF(MDUProperty2="","NA",MDU!FN19)</f>
        <v>NA</v>
      </c>
      <c r="FB4" s="94" t="str">
        <f>IF(MDUProperty2="","NA",MDU!FO19)</f>
        <v>NA</v>
      </c>
      <c r="FC4" s="94" t="str">
        <f>IF(MDUProperty2="","NA",MDU!FP19)</f>
        <v>NA</v>
      </c>
      <c r="FD4" s="94" t="str">
        <f>IF(MDUProperty2="","NA",MDU!FQ19)</f>
        <v>NA</v>
      </c>
      <c r="FE4" s="94" t="str">
        <f>IF(MDUProperty2="","NA",MDU!FR19)</f>
        <v>NA</v>
      </c>
      <c r="FF4" s="94" t="str">
        <f>IF(MDUProperty2="","NA",MDU!FS19)</f>
        <v>NA</v>
      </c>
      <c r="FG4" s="94" t="str">
        <f>IF(MDUProperty2="","NA",MDU!FT19)</f>
        <v>NA</v>
      </c>
      <c r="FH4" s="94" t="str">
        <f>IF(MDUProperty2="","NA",MDU!FU19)</f>
        <v>NA</v>
      </c>
      <c r="FI4" s="94" t="str">
        <f>IF(MDUProperty2="","NA",MDU!FV19)</f>
        <v>NA</v>
      </c>
      <c r="FJ4" s="94" t="str">
        <f>IF(MDUProperty2="","NA",MDU!FW19)</f>
        <v>NA</v>
      </c>
      <c r="FK4" s="94" t="str">
        <f>IF(MDUProperty2="","NA",MDU!FX19)</f>
        <v>NA</v>
      </c>
      <c r="FL4" s="94" t="str">
        <f>IF(MDUProperty2="","NA",MDU!FY19)</f>
        <v>NA</v>
      </c>
      <c r="FM4" s="94" t="str">
        <f>IF(MDUProperty2="","NA",MDU!FZ19)</f>
        <v>NA</v>
      </c>
      <c r="FN4" s="94" t="str">
        <f>IF(MDUProperty2="","NA",MDU!GA19)</f>
        <v>NA</v>
      </c>
      <c r="FO4" s="94" t="str">
        <f>IF(MDUProperty2="","NA",MDU!GB19)</f>
        <v>NA</v>
      </c>
      <c r="FP4" s="94" t="str">
        <f>IF(MDUProperty2="","NA",MDU!GC19)</f>
        <v>NA</v>
      </c>
      <c r="FQ4" s="94" t="str">
        <f>IF(MDUProperty2="","NA",MDU!GD19)</f>
        <v>NA</v>
      </c>
      <c r="FR4" s="94" t="str">
        <f>IF(MDUProperty2="","NA",MDU!GE19)</f>
        <v>NA</v>
      </c>
      <c r="FS4" s="94" t="str">
        <f>IF(MDUProperty2="","NA",MDU!GF19)</f>
        <v>NA</v>
      </c>
      <c r="FT4" s="94" t="str">
        <f>IF(MDUProperty2="","NA",MDU!GG19)</f>
        <v>NA</v>
      </c>
      <c r="FU4" s="94" t="str">
        <f>IF(MDUProperty2="","NA",MDU!GH19)</f>
        <v>NA</v>
      </c>
      <c r="FV4" s="94" t="str">
        <f>IF(MDUProperty2="","NA",MDU!GI19)</f>
        <v>NA</v>
      </c>
      <c r="FW4" s="94" t="str">
        <f>IF(MDUProperty2="","NA",MDU!GJ19)</f>
        <v>NA</v>
      </c>
      <c r="FX4" s="94" t="str">
        <f>IF(MDUProperty2="","NA",MDU!GK19)</f>
        <v>NA</v>
      </c>
      <c r="FY4" s="94" t="str">
        <f>IF(MDUProperty2="","NA",MDU!GL19)</f>
        <v>NA</v>
      </c>
      <c r="FZ4" s="94" t="str">
        <f>IF(MDUProperty2="","NA",MDU!GM19)</f>
        <v>NA</v>
      </c>
      <c r="GA4" s="94" t="str">
        <f>IF(MDUProperty2="","NA",MDU!GN19)</f>
        <v>NA</v>
      </c>
      <c r="GB4" s="94" t="str">
        <f>IF(MDUProperty2="","NA",MDU!GO19)</f>
        <v>NA</v>
      </c>
      <c r="GC4" s="94" t="str">
        <f>IF(MDUProperty2="","NA",MDU!GP19)</f>
        <v>NA</v>
      </c>
      <c r="GD4" s="94" t="str">
        <f>IF(MDUProperty2="","NA",MDU!GQ19)</f>
        <v>NA</v>
      </c>
    </row>
    <row r="5" spans="1:186">
      <c r="B5" t="str">
        <f>IF(MDUProperty2="","N/A",UPPER(TRIM(ProbuildName)))</f>
        <v>N/A</v>
      </c>
      <c r="C5" t="str">
        <f>IF(MDUProperty2="","N/A",MDUProperty2)</f>
        <v>N/A</v>
      </c>
      <c r="D5" t="str">
        <f>IF(MDUProperty2="","N/A",MATCH(MDU2EstCompMo,Month,0)&amp;"/1/"&amp;TEXT(MDU2EstCompYr,"YYYY"))</f>
        <v>N/A</v>
      </c>
      <c r="E5" t="str">
        <f>IF(MDUProperty2="","N/A","Costs")</f>
        <v>N/A</v>
      </c>
      <c r="F5" s="94" t="str">
        <f>IF(MDUProperty2="","NA",MDU!S21)</f>
        <v>NA</v>
      </c>
      <c r="G5" s="94" t="str">
        <f>IF(MDUProperty2="","NA",MDU!T21)</f>
        <v>NA</v>
      </c>
      <c r="H5" s="94" t="str">
        <f>IF(MDUProperty2="","NA",MDU!U21)</f>
        <v>NA</v>
      </c>
      <c r="I5" s="94" t="str">
        <f>IF(MDUProperty2="","NA",MDU!V21)</f>
        <v>NA</v>
      </c>
      <c r="J5" s="94" t="str">
        <f>IF(MDUProperty2="","NA",MDU!W21)</f>
        <v>NA</v>
      </c>
      <c r="K5" s="94" t="str">
        <f>IF(MDUProperty2="","NA",MDU!X21)</f>
        <v>NA</v>
      </c>
      <c r="L5" s="94" t="str">
        <f>IF(MDUProperty2="","NA",MDU!Y21)</f>
        <v>NA</v>
      </c>
      <c r="M5" s="94" t="str">
        <f>IF(MDUProperty2="","NA",MDU!Z21)</f>
        <v>NA</v>
      </c>
      <c r="N5" s="94" t="str">
        <f>IF(MDUProperty2="","NA",MDU!AA21)</f>
        <v>NA</v>
      </c>
      <c r="O5" s="94" t="str">
        <f>IF(MDUProperty2="","NA",MDU!AB21)</f>
        <v>NA</v>
      </c>
      <c r="P5" s="94" t="str">
        <f>IF(MDUProperty2="","NA",MDU!AC21)</f>
        <v>NA</v>
      </c>
      <c r="Q5" s="94" t="str">
        <f>IF(MDUProperty2="","NA",MDU!AD21)</f>
        <v>NA</v>
      </c>
      <c r="R5" s="94" t="str">
        <f>IF(MDUProperty2="","NA",MDU!AE21)</f>
        <v>NA</v>
      </c>
      <c r="S5" s="94" t="str">
        <f>IF(MDUProperty2="","NA",MDU!AF21)</f>
        <v>NA</v>
      </c>
      <c r="T5" s="94" t="str">
        <f>IF(MDUProperty2="","NA",MDU!AG21)</f>
        <v>NA</v>
      </c>
      <c r="U5" s="94" t="str">
        <f>IF(MDUProperty2="","NA",MDU!AH21)</f>
        <v>NA</v>
      </c>
      <c r="V5" s="94" t="str">
        <f>IF(MDUProperty2="","NA",MDU!AI21)</f>
        <v>NA</v>
      </c>
      <c r="W5" s="94" t="str">
        <f>IF(MDUProperty2="","NA",MDU!AJ21)</f>
        <v>NA</v>
      </c>
      <c r="X5" s="94" t="str">
        <f>IF(MDUProperty2="","NA",MDU!AK21)</f>
        <v>NA</v>
      </c>
      <c r="Y5" s="94" t="str">
        <f>IF(MDUProperty2="","NA",MDU!AL21)</f>
        <v>NA</v>
      </c>
      <c r="Z5" s="94" t="str">
        <f>IF(MDUProperty2="","NA",MDU!AM21)</f>
        <v>NA</v>
      </c>
      <c r="AA5" s="94" t="str">
        <f>IF(MDUProperty2="","NA",MDU!AN21)</f>
        <v>NA</v>
      </c>
      <c r="AB5" s="94" t="str">
        <f>IF(MDUProperty2="","NA",MDU!AO21)</f>
        <v>NA</v>
      </c>
      <c r="AC5" s="94" t="str">
        <f>IF(MDUProperty2="","NA",MDU!AP21)</f>
        <v>NA</v>
      </c>
      <c r="AD5" s="94" t="str">
        <f>IF(MDUProperty2="","NA",MDU!AQ21)</f>
        <v>NA</v>
      </c>
      <c r="AE5" s="94" t="str">
        <f>IF(MDUProperty2="","NA",MDU!AR21)</f>
        <v>NA</v>
      </c>
      <c r="AF5" s="94" t="str">
        <f>IF(MDUProperty2="","NA",MDU!AS21)</f>
        <v>NA</v>
      </c>
      <c r="AG5" s="94" t="str">
        <f>IF(MDUProperty2="","NA",MDU!AT21)</f>
        <v>NA</v>
      </c>
      <c r="AH5" s="94" t="str">
        <f>IF(MDUProperty2="","NA",MDU!AU21)</f>
        <v>NA</v>
      </c>
      <c r="AI5" s="94" t="str">
        <f>IF(MDUProperty2="","NA",MDU!AV21)</f>
        <v>NA</v>
      </c>
      <c r="AJ5" s="94" t="str">
        <f>IF(MDUProperty2="","NA",MDU!AW21)</f>
        <v>NA</v>
      </c>
      <c r="AK5" s="94" t="str">
        <f>IF(MDUProperty2="","NA",MDU!AX21)</f>
        <v>NA</v>
      </c>
      <c r="AL5" s="94" t="str">
        <f>IF(MDUProperty2="","NA",MDU!AY21)</f>
        <v>NA</v>
      </c>
      <c r="AM5" s="94" t="str">
        <f>IF(MDUProperty2="","NA",MDU!AZ21)</f>
        <v>NA</v>
      </c>
      <c r="AN5" s="94" t="str">
        <f>IF(MDUProperty2="","NA",MDU!BA21)</f>
        <v>NA</v>
      </c>
      <c r="AO5" s="94" t="str">
        <f>IF(MDUProperty2="","NA",MDU!BB21)</f>
        <v>NA</v>
      </c>
      <c r="AP5" s="94" t="str">
        <f>IF(MDUProperty2="","NA",MDU!BC21)</f>
        <v>NA</v>
      </c>
      <c r="AQ5" s="94" t="str">
        <f>IF(MDUProperty2="","NA",MDU!BD21)</f>
        <v>NA</v>
      </c>
      <c r="AR5" s="94" t="str">
        <f>IF(MDUProperty2="","NA",MDU!BE21)</f>
        <v>NA</v>
      </c>
      <c r="AS5" s="94" t="str">
        <f>IF(MDUProperty2="","NA",MDU!BF21)</f>
        <v>NA</v>
      </c>
      <c r="AT5" s="94" t="str">
        <f>IF(MDUProperty2="","NA",MDU!BG21)</f>
        <v>NA</v>
      </c>
      <c r="AU5" s="94" t="str">
        <f>IF(MDUProperty2="","NA",MDU!BH21)</f>
        <v>NA</v>
      </c>
      <c r="AV5" s="94" t="str">
        <f>IF(MDUProperty2="","NA",MDU!BI21)</f>
        <v>NA</v>
      </c>
      <c r="AW5" s="94" t="str">
        <f>IF(MDUProperty2="","NA",MDU!BJ21)</f>
        <v>NA</v>
      </c>
      <c r="AX5" s="94" t="str">
        <f>IF(MDUProperty2="","NA",MDU!BK21)</f>
        <v>NA</v>
      </c>
      <c r="AY5" s="94" t="str">
        <f>IF(MDUProperty2="","NA",MDU!BL21)</f>
        <v>NA</v>
      </c>
      <c r="AZ5" s="94" t="str">
        <f>IF(MDUProperty2="","NA",MDU!BM21)</f>
        <v>NA</v>
      </c>
      <c r="BA5" s="94" t="str">
        <f>IF(MDUProperty2="","NA",MDU!BN21)</f>
        <v>NA</v>
      </c>
      <c r="BB5" s="94" t="str">
        <f>IF(MDUProperty2="","NA",MDU!BO21)</f>
        <v>NA</v>
      </c>
      <c r="BC5" s="94" t="str">
        <f>IF(MDUProperty2="","NA",MDU!BP21)</f>
        <v>NA</v>
      </c>
      <c r="BD5" s="94" t="str">
        <f>IF(MDUProperty2="","NA",MDU!BQ21)</f>
        <v>NA</v>
      </c>
      <c r="BE5" s="94" t="str">
        <f>IF(MDUProperty2="","NA",MDU!BR21)</f>
        <v>NA</v>
      </c>
      <c r="BF5" s="94" t="str">
        <f>IF(MDUProperty2="","NA",MDU!BS21)</f>
        <v>NA</v>
      </c>
      <c r="BG5" s="94" t="str">
        <f>IF(MDUProperty2="","NA",MDU!BT21)</f>
        <v>NA</v>
      </c>
      <c r="BH5" s="94" t="str">
        <f>IF(MDUProperty2="","NA",MDU!BU21)</f>
        <v>NA</v>
      </c>
      <c r="BI5" s="94" t="str">
        <f>IF(MDUProperty2="","NA",MDU!BV21)</f>
        <v>NA</v>
      </c>
      <c r="BJ5" s="94" t="str">
        <f>IF(MDUProperty2="","NA",MDU!BW21)</f>
        <v>NA</v>
      </c>
      <c r="BK5" s="94" t="str">
        <f>IF(MDUProperty2="","NA",MDU!BX21)</f>
        <v>NA</v>
      </c>
      <c r="BL5" s="94" t="str">
        <f>IF(MDUProperty2="","NA",MDU!BY21)</f>
        <v>NA</v>
      </c>
      <c r="BM5" s="94" t="str">
        <f>IF(MDUProperty2="","NA",MDU!BZ21)</f>
        <v>NA</v>
      </c>
      <c r="BN5" s="94" t="str">
        <f>IF(MDUProperty2="","NA",MDU!CA21)</f>
        <v>NA</v>
      </c>
      <c r="BO5" s="94" t="str">
        <f>IF(MDUProperty2="","NA",MDU!CB21)</f>
        <v>NA</v>
      </c>
      <c r="BP5" s="94" t="str">
        <f>IF(MDUProperty2="","NA",MDU!CC21)</f>
        <v>NA</v>
      </c>
      <c r="BQ5" s="94" t="str">
        <f>IF(MDUProperty2="","NA",MDU!CD21)</f>
        <v>NA</v>
      </c>
      <c r="BR5" s="94" t="str">
        <f>IF(MDUProperty2="","NA",MDU!CE21)</f>
        <v>NA</v>
      </c>
      <c r="BS5" s="94" t="str">
        <f>IF(MDUProperty2="","NA",MDU!CF21)</f>
        <v>NA</v>
      </c>
      <c r="BT5" s="94" t="str">
        <f>IF(MDUProperty2="","NA",MDU!CG21)</f>
        <v>NA</v>
      </c>
      <c r="BU5" s="94" t="str">
        <f>IF(MDUProperty2="","NA",MDU!CH21)</f>
        <v>NA</v>
      </c>
      <c r="BV5" s="94" t="str">
        <f>IF(MDUProperty2="","NA",MDU!CI21)</f>
        <v>NA</v>
      </c>
      <c r="BW5" s="94" t="str">
        <f>IF(MDUProperty2="","NA",MDU!CJ21)</f>
        <v>NA</v>
      </c>
      <c r="BX5" s="94" t="str">
        <f>IF(MDUProperty2="","NA",MDU!CK21)</f>
        <v>NA</v>
      </c>
      <c r="BY5" s="94" t="str">
        <f>IF(MDUProperty2="","NA",MDU!CL21)</f>
        <v>NA</v>
      </c>
      <c r="BZ5" s="94" t="str">
        <f>IF(MDUProperty2="","NA",MDU!CM21)</f>
        <v>NA</v>
      </c>
      <c r="CA5" s="94" t="str">
        <f>IF(MDUProperty2="","NA",MDU!CN21)</f>
        <v>NA</v>
      </c>
      <c r="CB5" s="94" t="str">
        <f>IF(MDUProperty2="","NA",MDU!CO21)</f>
        <v>NA</v>
      </c>
      <c r="CC5" s="94" t="str">
        <f>IF(MDUProperty2="","NA",MDU!CP21)</f>
        <v>NA</v>
      </c>
      <c r="CD5" s="94" t="str">
        <f>IF(MDUProperty2="","NA",MDU!CQ21)</f>
        <v>NA</v>
      </c>
      <c r="CE5" s="94" t="str">
        <f>IF(MDUProperty2="","NA",MDU!CR21)</f>
        <v>NA</v>
      </c>
      <c r="CF5" s="94" t="str">
        <f>IF(MDUProperty2="","NA",MDU!CS21)</f>
        <v>NA</v>
      </c>
      <c r="CG5" s="94" t="str">
        <f>IF(MDUProperty2="","NA",MDU!CT21)</f>
        <v>NA</v>
      </c>
      <c r="CH5" s="94" t="str">
        <f>IF(MDUProperty2="","NA",MDU!CU21)</f>
        <v>NA</v>
      </c>
      <c r="CI5" s="94" t="str">
        <f>IF(MDUProperty2="","NA",MDU!CV21)</f>
        <v>NA</v>
      </c>
      <c r="CJ5" s="94" t="str">
        <f>IF(MDUProperty2="","NA",MDU!CW21)</f>
        <v>NA</v>
      </c>
      <c r="CK5" s="94" t="str">
        <f>IF(MDUProperty2="","NA",MDU!CX21)</f>
        <v>NA</v>
      </c>
      <c r="CL5" s="94" t="str">
        <f>IF(MDUProperty2="","NA",MDU!CY21)</f>
        <v>NA</v>
      </c>
      <c r="CM5" s="94" t="str">
        <f>IF(MDUProperty2="","NA",MDU!CZ21)</f>
        <v>NA</v>
      </c>
      <c r="CN5" s="94" t="str">
        <f>IF(MDUProperty2="","NA",MDU!DA21)</f>
        <v>NA</v>
      </c>
      <c r="CO5" s="94" t="str">
        <f>IF(MDUProperty2="","NA",MDU!DB21)</f>
        <v>NA</v>
      </c>
      <c r="CP5" s="94" t="str">
        <f>IF(MDUProperty2="","NA",MDU!DC21)</f>
        <v>NA</v>
      </c>
      <c r="CQ5" s="94" t="str">
        <f>IF(MDUProperty2="","NA",MDU!DD21)</f>
        <v>NA</v>
      </c>
      <c r="CR5" s="94" t="str">
        <f>IF(MDUProperty2="","NA",MDU!DE21)</f>
        <v>NA</v>
      </c>
      <c r="CS5" s="94" t="str">
        <f>IF(MDUProperty2="","NA",MDU!DF21)</f>
        <v>NA</v>
      </c>
      <c r="CT5" s="94" t="str">
        <f>IF(MDUProperty2="","NA",MDU!DG21)</f>
        <v>NA</v>
      </c>
      <c r="CU5" s="94" t="str">
        <f>IF(MDUProperty2="","NA",MDU!DH21)</f>
        <v>NA</v>
      </c>
      <c r="CV5" s="94" t="str">
        <f>IF(MDUProperty2="","NA",MDU!DI21)</f>
        <v>NA</v>
      </c>
      <c r="CW5" s="94" t="str">
        <f>IF(MDUProperty2="","NA",MDU!DJ21)</f>
        <v>NA</v>
      </c>
      <c r="CX5" s="94" t="str">
        <f>IF(MDUProperty2="","NA",MDU!DK21)</f>
        <v>NA</v>
      </c>
      <c r="CY5" s="94" t="str">
        <f>IF(MDUProperty2="","NA",MDU!DL21)</f>
        <v>NA</v>
      </c>
      <c r="CZ5" s="94" t="str">
        <f>IF(MDUProperty2="","NA",MDU!DM21)</f>
        <v>NA</v>
      </c>
      <c r="DA5" s="94" t="str">
        <f>IF(MDUProperty2="","NA",MDU!DN21)</f>
        <v>NA</v>
      </c>
      <c r="DB5" s="94" t="str">
        <f>IF(MDUProperty2="","NA",MDU!DO21)</f>
        <v>NA</v>
      </c>
      <c r="DC5" s="94" t="str">
        <f>IF(MDUProperty2="","NA",MDU!DP21)</f>
        <v>NA</v>
      </c>
      <c r="DD5" s="94" t="str">
        <f>IF(MDUProperty2="","NA",MDU!DQ21)</f>
        <v>NA</v>
      </c>
      <c r="DE5" s="94" t="str">
        <f>IF(MDUProperty2="","NA",MDU!DR21)</f>
        <v>NA</v>
      </c>
      <c r="DF5" s="94" t="str">
        <f>IF(MDUProperty2="","NA",MDU!DS21)</f>
        <v>NA</v>
      </c>
      <c r="DG5" s="94" t="str">
        <f>IF(MDUProperty2="","NA",MDU!DT21)</f>
        <v>NA</v>
      </c>
      <c r="DH5" s="94" t="str">
        <f>IF(MDUProperty2="","NA",MDU!DU21)</f>
        <v>NA</v>
      </c>
      <c r="DI5" s="94" t="str">
        <f>IF(MDUProperty2="","NA",MDU!DV21)</f>
        <v>NA</v>
      </c>
      <c r="DJ5" s="94" t="str">
        <f>IF(MDUProperty2="","NA",MDU!DW21)</f>
        <v>NA</v>
      </c>
      <c r="DK5" s="94" t="str">
        <f>IF(MDUProperty2="","NA",MDU!DX21)</f>
        <v>NA</v>
      </c>
      <c r="DL5" s="94" t="str">
        <f>IF(MDUProperty2="","NA",MDU!DY21)</f>
        <v>NA</v>
      </c>
      <c r="DM5" s="94" t="str">
        <f>IF(MDUProperty2="","NA",MDU!DZ21)</f>
        <v>NA</v>
      </c>
      <c r="DN5" s="94" t="str">
        <f>IF(MDUProperty2="","NA",MDU!EA21)</f>
        <v>NA</v>
      </c>
      <c r="DO5" s="94" t="str">
        <f>IF(MDUProperty2="","NA",MDU!EB21)</f>
        <v>NA</v>
      </c>
      <c r="DP5" s="94" t="str">
        <f>IF(MDUProperty2="","NA",MDU!EC21)</f>
        <v>NA</v>
      </c>
      <c r="DQ5" s="94" t="str">
        <f>IF(MDUProperty2="","NA",MDU!ED21)</f>
        <v>NA</v>
      </c>
      <c r="DR5" s="94" t="str">
        <f>IF(MDUProperty2="","NA",MDU!EE21)</f>
        <v>NA</v>
      </c>
      <c r="DS5" s="94" t="str">
        <f>IF(MDUProperty2="","NA",MDU!EF21)</f>
        <v>NA</v>
      </c>
      <c r="DT5" s="94" t="str">
        <f>IF(MDUProperty2="","NA",MDU!EG21)</f>
        <v>NA</v>
      </c>
      <c r="DU5" s="94" t="str">
        <f>IF(MDUProperty2="","NA",MDU!EH21)</f>
        <v>NA</v>
      </c>
      <c r="DV5" s="94" t="str">
        <f>IF(MDUProperty2="","NA",MDU!EI21)</f>
        <v>NA</v>
      </c>
      <c r="DW5" s="94" t="str">
        <f>IF(MDUProperty2="","NA",MDU!EJ21)</f>
        <v>NA</v>
      </c>
      <c r="DX5" s="94" t="str">
        <f>IF(MDUProperty2="","NA",MDU!EK21)</f>
        <v>NA</v>
      </c>
      <c r="DY5" s="94" t="str">
        <f>IF(MDUProperty2="","NA",MDU!EL21)</f>
        <v>NA</v>
      </c>
      <c r="DZ5" s="94" t="str">
        <f>IF(MDUProperty2="","NA",MDU!EM21)</f>
        <v>NA</v>
      </c>
      <c r="EA5" s="94" t="str">
        <f>IF(MDUProperty2="","NA",MDU!EN21)</f>
        <v>NA</v>
      </c>
      <c r="EB5" s="94" t="str">
        <f>IF(MDUProperty2="","NA",MDU!EO21)</f>
        <v>NA</v>
      </c>
      <c r="EC5" s="94" t="str">
        <f>IF(MDUProperty2="","NA",MDU!EP21)</f>
        <v>NA</v>
      </c>
      <c r="ED5" s="94" t="str">
        <f>IF(MDUProperty2="","NA",MDU!EQ21)</f>
        <v>NA</v>
      </c>
      <c r="EE5" s="94" t="str">
        <f>IF(MDUProperty2="","NA",MDU!ER21)</f>
        <v>NA</v>
      </c>
      <c r="EF5" s="94" t="str">
        <f>IF(MDUProperty2="","NA",MDU!ES21)</f>
        <v>NA</v>
      </c>
      <c r="EG5" s="94" t="str">
        <f>IF(MDUProperty2="","NA",MDU!ET21)</f>
        <v>NA</v>
      </c>
      <c r="EH5" s="94" t="str">
        <f>IF(MDUProperty2="","NA",MDU!EU21)</f>
        <v>NA</v>
      </c>
      <c r="EI5" s="94" t="str">
        <f>IF(MDUProperty2="","NA",MDU!EV21)</f>
        <v>NA</v>
      </c>
      <c r="EJ5" s="94" t="str">
        <f>IF(MDUProperty2="","NA",MDU!EW21)</f>
        <v>NA</v>
      </c>
      <c r="EK5" s="94" t="str">
        <f>IF(MDUProperty2="","NA",MDU!EX21)</f>
        <v>NA</v>
      </c>
      <c r="EL5" s="94" t="str">
        <f>IF(MDUProperty2="","NA",MDU!EY21)</f>
        <v>NA</v>
      </c>
      <c r="EM5" s="94" t="str">
        <f>IF(MDUProperty2="","NA",MDU!EZ21)</f>
        <v>NA</v>
      </c>
      <c r="EN5" s="94" t="str">
        <f>IF(MDUProperty2="","NA",MDU!FA21)</f>
        <v>NA</v>
      </c>
      <c r="EO5" s="94" t="str">
        <f>IF(MDUProperty2="","NA",MDU!FB21)</f>
        <v>NA</v>
      </c>
      <c r="EP5" s="94" t="str">
        <f>IF(MDUProperty2="","NA",MDU!FC21)</f>
        <v>NA</v>
      </c>
      <c r="EQ5" s="94" t="str">
        <f>IF(MDUProperty2="","NA",MDU!FD21)</f>
        <v>NA</v>
      </c>
      <c r="ER5" s="94" t="str">
        <f>IF(MDUProperty2="","NA",MDU!FE21)</f>
        <v>NA</v>
      </c>
      <c r="ES5" s="94" t="str">
        <f>IF(MDUProperty2="","NA",MDU!FF21)</f>
        <v>NA</v>
      </c>
      <c r="ET5" s="94" t="str">
        <f>IF(MDUProperty2="","NA",MDU!FG21)</f>
        <v>NA</v>
      </c>
      <c r="EU5" s="94" t="str">
        <f>IF(MDUProperty2="","NA",MDU!FH21)</f>
        <v>NA</v>
      </c>
      <c r="EV5" s="94" t="str">
        <f>IF(MDUProperty2="","NA",MDU!FI21)</f>
        <v>NA</v>
      </c>
      <c r="EW5" s="94" t="str">
        <f>IF(MDUProperty2="","NA",MDU!FJ21)</f>
        <v>NA</v>
      </c>
      <c r="EX5" s="94" t="str">
        <f>IF(MDUProperty2="","NA",MDU!FK21)</f>
        <v>NA</v>
      </c>
      <c r="EY5" s="94" t="str">
        <f>IF(MDUProperty2="","NA",MDU!FL21)</f>
        <v>NA</v>
      </c>
      <c r="EZ5" s="94" t="str">
        <f>IF(MDUProperty2="","NA",MDU!FM21)</f>
        <v>NA</v>
      </c>
      <c r="FA5" s="94" t="str">
        <f>IF(MDUProperty2="","NA",MDU!FN21)</f>
        <v>NA</v>
      </c>
      <c r="FB5" s="94" t="str">
        <f>IF(MDUProperty2="","NA",MDU!FO21)</f>
        <v>NA</v>
      </c>
      <c r="FC5" s="94" t="str">
        <f>IF(MDUProperty2="","NA",MDU!FP21)</f>
        <v>NA</v>
      </c>
      <c r="FD5" s="94" t="str">
        <f>IF(MDUProperty2="","NA",MDU!FQ21)</f>
        <v>NA</v>
      </c>
      <c r="FE5" s="94" t="str">
        <f>IF(MDUProperty2="","NA",MDU!FR21)</f>
        <v>NA</v>
      </c>
      <c r="FF5" s="94" t="str">
        <f>IF(MDUProperty2="","NA",MDU!FS21)</f>
        <v>NA</v>
      </c>
      <c r="FG5" s="94" t="str">
        <f>IF(MDUProperty2="","NA",MDU!FT21)</f>
        <v>NA</v>
      </c>
      <c r="FH5" s="94" t="str">
        <f>IF(MDUProperty2="","NA",MDU!FU21)</f>
        <v>NA</v>
      </c>
      <c r="FI5" s="94" t="str">
        <f>IF(MDUProperty2="","NA",MDU!FV21)</f>
        <v>NA</v>
      </c>
      <c r="FJ5" s="94" t="str">
        <f>IF(MDUProperty2="","NA",MDU!FW21)</f>
        <v>NA</v>
      </c>
      <c r="FK5" s="94" t="str">
        <f>IF(MDUProperty2="","NA",MDU!FX21)</f>
        <v>NA</v>
      </c>
      <c r="FL5" s="94" t="str">
        <f>IF(MDUProperty2="","NA",MDU!FY21)</f>
        <v>NA</v>
      </c>
      <c r="FM5" s="94" t="str">
        <f>IF(MDUProperty2="","NA",MDU!FZ21)</f>
        <v>NA</v>
      </c>
      <c r="FN5" s="94" t="str">
        <f>IF(MDUProperty2="","NA",MDU!GA21)</f>
        <v>NA</v>
      </c>
      <c r="FO5" s="94" t="str">
        <f>IF(MDUProperty2="","NA",MDU!GB21)</f>
        <v>NA</v>
      </c>
      <c r="FP5" s="94" t="str">
        <f>IF(MDUProperty2="","NA",MDU!GC21)</f>
        <v>NA</v>
      </c>
      <c r="FQ5" s="94" t="str">
        <f>IF(MDUProperty2="","NA",MDU!GD21)</f>
        <v>NA</v>
      </c>
      <c r="FR5" s="94" t="str">
        <f>IF(MDUProperty2="","NA",MDU!GE21)</f>
        <v>NA</v>
      </c>
      <c r="FS5" s="94" t="str">
        <f>IF(MDUProperty2="","NA",MDU!GF21)</f>
        <v>NA</v>
      </c>
      <c r="FT5" s="94" t="str">
        <f>IF(MDUProperty2="","NA",MDU!GG21)</f>
        <v>NA</v>
      </c>
      <c r="FU5" s="94" t="str">
        <f>IF(MDUProperty2="","NA",MDU!GH21)</f>
        <v>NA</v>
      </c>
      <c r="FV5" s="94" t="str">
        <f>IF(MDUProperty2="","NA",MDU!GI21)</f>
        <v>NA</v>
      </c>
      <c r="FW5" s="94" t="str">
        <f>IF(MDUProperty2="","NA",MDU!GJ21)</f>
        <v>NA</v>
      </c>
      <c r="FX5" s="94" t="str">
        <f>IF(MDUProperty2="","NA",MDU!GK21)</f>
        <v>NA</v>
      </c>
      <c r="FY5" s="94" t="str">
        <f>IF(MDUProperty2="","NA",MDU!GL21)</f>
        <v>NA</v>
      </c>
      <c r="FZ5" s="94" t="str">
        <f>IF(MDUProperty2="","NA",MDU!GM21)</f>
        <v>NA</v>
      </c>
      <c r="GA5" s="94" t="str">
        <f>IF(MDUProperty2="","NA",MDU!GN21)</f>
        <v>NA</v>
      </c>
      <c r="GB5" s="94" t="str">
        <f>IF(MDUProperty2="","NA",MDU!GO21)</f>
        <v>NA</v>
      </c>
      <c r="GC5" s="94" t="str">
        <f>IF(MDUProperty2="","NA",MDU!GP21)</f>
        <v>NA</v>
      </c>
      <c r="GD5" s="94" t="str">
        <f>IF(MDUProperty2="","NA",MDU!GQ21)</f>
        <v>NA</v>
      </c>
    </row>
    <row r="6" spans="1:186">
      <c r="B6" t="str">
        <f>IF(MDUProperty3="","N/A",UPPER(TRIM(ProbuildName)))</f>
        <v>N/A</v>
      </c>
      <c r="C6" t="str">
        <f>IF(MDUProperty3="","N/A",MDUProperty3)</f>
        <v>N/A</v>
      </c>
      <c r="D6" t="str">
        <f>IF(MDUProperty3="","N/A",MATCH(MDU3EstCompMo,Month,0)&amp;"/1/"&amp;TEXT(MDU3EstCompYr,"YYYY"))</f>
        <v>N/A</v>
      </c>
      <c r="E6" t="str">
        <f>IF(MDUProperty3="","N/A","Revenue")</f>
        <v>N/A</v>
      </c>
      <c r="F6" s="94" t="str">
        <f>IF(MDUProperty3="","NA",MDU!S31)</f>
        <v>NA</v>
      </c>
      <c r="G6" s="94" t="str">
        <f>IF(MDUProperty3="","NA",MDU!T31)</f>
        <v>NA</v>
      </c>
      <c r="H6" s="94" t="str">
        <f>IF(MDUProperty3="","NA",MDU!U31)</f>
        <v>NA</v>
      </c>
      <c r="I6" s="94" t="str">
        <f>IF(MDUProperty3="","NA",MDU!V31)</f>
        <v>NA</v>
      </c>
      <c r="J6" s="94" t="str">
        <f>IF(MDUProperty3="","NA",MDU!W31)</f>
        <v>NA</v>
      </c>
      <c r="K6" s="94" t="str">
        <f>IF(MDUProperty3="","NA",MDU!X31)</f>
        <v>NA</v>
      </c>
      <c r="L6" s="94" t="str">
        <f>IF(MDUProperty3="","NA",MDU!Y31)</f>
        <v>NA</v>
      </c>
      <c r="M6" s="94" t="str">
        <f>IF(MDUProperty3="","NA",MDU!Z31)</f>
        <v>NA</v>
      </c>
      <c r="N6" s="94" t="str">
        <f>IF(MDUProperty3="","NA",MDU!AA31)</f>
        <v>NA</v>
      </c>
      <c r="O6" s="94" t="str">
        <f>IF(MDUProperty3="","NA",MDU!AB31)</f>
        <v>NA</v>
      </c>
      <c r="P6" s="94" t="str">
        <f>IF(MDUProperty3="","NA",MDU!AC31)</f>
        <v>NA</v>
      </c>
      <c r="Q6" s="94" t="str">
        <f>IF(MDUProperty3="","NA",MDU!AD31)</f>
        <v>NA</v>
      </c>
      <c r="R6" s="94" t="str">
        <f>IF(MDUProperty3="","NA",MDU!AE31)</f>
        <v>NA</v>
      </c>
      <c r="S6" s="94" t="str">
        <f>IF(MDUProperty3="","NA",MDU!AF31)</f>
        <v>NA</v>
      </c>
      <c r="T6" s="94" t="str">
        <f>IF(MDUProperty3="","NA",MDU!AG31)</f>
        <v>NA</v>
      </c>
      <c r="U6" s="94" t="str">
        <f>IF(MDUProperty3="","NA",MDU!AH31)</f>
        <v>NA</v>
      </c>
      <c r="V6" s="94" t="str">
        <f>IF(MDUProperty3="","NA",MDU!AI31)</f>
        <v>NA</v>
      </c>
      <c r="W6" s="94" t="str">
        <f>IF(MDUProperty3="","NA",MDU!AJ31)</f>
        <v>NA</v>
      </c>
      <c r="X6" s="94" t="str">
        <f>IF(MDUProperty3="","NA",MDU!AK31)</f>
        <v>NA</v>
      </c>
      <c r="Y6" s="94" t="str">
        <f>IF(MDUProperty3="","NA",MDU!AL31)</f>
        <v>NA</v>
      </c>
      <c r="Z6" s="94" t="str">
        <f>IF(MDUProperty3="","NA",MDU!AM31)</f>
        <v>NA</v>
      </c>
      <c r="AA6" s="94" t="str">
        <f>IF(MDUProperty3="","NA",MDU!AN31)</f>
        <v>NA</v>
      </c>
      <c r="AB6" s="94" t="str">
        <f>IF(MDUProperty3="","NA",MDU!AO31)</f>
        <v>NA</v>
      </c>
      <c r="AC6" s="94" t="str">
        <f>IF(MDUProperty3="","NA",MDU!AP31)</f>
        <v>NA</v>
      </c>
      <c r="AD6" s="94" t="str">
        <f>IF(MDUProperty3="","NA",MDU!AQ31)</f>
        <v>NA</v>
      </c>
      <c r="AE6" s="94" t="str">
        <f>IF(MDUProperty3="","NA",MDU!AR31)</f>
        <v>NA</v>
      </c>
      <c r="AF6" s="94" t="str">
        <f>IF(MDUProperty3="","NA",MDU!AS31)</f>
        <v>NA</v>
      </c>
      <c r="AG6" s="94" t="str">
        <f>IF(MDUProperty3="","NA",MDU!AT31)</f>
        <v>NA</v>
      </c>
      <c r="AH6" s="94" t="str">
        <f>IF(MDUProperty3="","NA",MDU!AU31)</f>
        <v>NA</v>
      </c>
      <c r="AI6" s="94" t="str">
        <f>IF(MDUProperty3="","NA",MDU!AV31)</f>
        <v>NA</v>
      </c>
      <c r="AJ6" s="94" t="str">
        <f>IF(MDUProperty3="","NA",MDU!AW31)</f>
        <v>NA</v>
      </c>
      <c r="AK6" s="94" t="str">
        <f>IF(MDUProperty3="","NA",MDU!AX31)</f>
        <v>NA</v>
      </c>
      <c r="AL6" s="94" t="str">
        <f>IF(MDUProperty3="","NA",MDU!AY31)</f>
        <v>NA</v>
      </c>
      <c r="AM6" s="94" t="str">
        <f>IF(MDUProperty3="","NA",MDU!AZ31)</f>
        <v>NA</v>
      </c>
      <c r="AN6" s="94" t="str">
        <f>IF(MDUProperty3="","NA",MDU!BA31)</f>
        <v>NA</v>
      </c>
      <c r="AO6" s="94" t="str">
        <f>IF(MDUProperty3="","NA",MDU!BB31)</f>
        <v>NA</v>
      </c>
      <c r="AP6" s="94" t="str">
        <f>IF(MDUProperty3="","NA",MDU!BC31)</f>
        <v>NA</v>
      </c>
      <c r="AQ6" s="94" t="str">
        <f>IF(MDUProperty3="","NA",MDU!BD31)</f>
        <v>NA</v>
      </c>
      <c r="AR6" s="94" t="str">
        <f>IF(MDUProperty3="","NA",MDU!BE31)</f>
        <v>NA</v>
      </c>
      <c r="AS6" s="94" t="str">
        <f>IF(MDUProperty3="","NA",MDU!BF31)</f>
        <v>NA</v>
      </c>
      <c r="AT6" s="94" t="str">
        <f>IF(MDUProperty3="","NA",MDU!BG31)</f>
        <v>NA</v>
      </c>
      <c r="AU6" s="94" t="str">
        <f>IF(MDUProperty3="","NA",MDU!BH31)</f>
        <v>NA</v>
      </c>
      <c r="AV6" s="94" t="str">
        <f>IF(MDUProperty3="","NA",MDU!BI31)</f>
        <v>NA</v>
      </c>
      <c r="AW6" s="94" t="str">
        <f>IF(MDUProperty3="","NA",MDU!BJ31)</f>
        <v>NA</v>
      </c>
      <c r="AX6" s="94" t="str">
        <f>IF(MDUProperty3="","NA",MDU!BK31)</f>
        <v>NA</v>
      </c>
      <c r="AY6" s="94" t="str">
        <f>IF(MDUProperty3="","NA",MDU!BL31)</f>
        <v>NA</v>
      </c>
      <c r="AZ6" s="94" t="str">
        <f>IF(MDUProperty3="","NA",MDU!BM31)</f>
        <v>NA</v>
      </c>
      <c r="BA6" s="94" t="str">
        <f>IF(MDUProperty3="","NA",MDU!BN31)</f>
        <v>NA</v>
      </c>
      <c r="BB6" s="94" t="str">
        <f>IF(MDUProperty3="","NA",MDU!BO31)</f>
        <v>NA</v>
      </c>
      <c r="BC6" s="94" t="str">
        <f>IF(MDUProperty3="","NA",MDU!BP31)</f>
        <v>NA</v>
      </c>
      <c r="BD6" s="94" t="str">
        <f>IF(MDUProperty3="","NA",MDU!BQ31)</f>
        <v>NA</v>
      </c>
      <c r="BE6" s="94" t="str">
        <f>IF(MDUProperty3="","NA",MDU!BR31)</f>
        <v>NA</v>
      </c>
      <c r="BF6" s="94" t="str">
        <f>IF(MDUProperty3="","NA",MDU!BS31)</f>
        <v>NA</v>
      </c>
      <c r="BG6" s="94" t="str">
        <f>IF(MDUProperty3="","NA",MDU!BT31)</f>
        <v>NA</v>
      </c>
      <c r="BH6" s="94" t="str">
        <f>IF(MDUProperty3="","NA",MDU!BU31)</f>
        <v>NA</v>
      </c>
      <c r="BI6" s="94" t="str">
        <f>IF(MDUProperty3="","NA",MDU!BV31)</f>
        <v>NA</v>
      </c>
      <c r="BJ6" s="94" t="str">
        <f>IF(MDUProperty3="","NA",MDU!BW31)</f>
        <v>NA</v>
      </c>
      <c r="BK6" s="94" t="str">
        <f>IF(MDUProperty3="","NA",MDU!BX31)</f>
        <v>NA</v>
      </c>
      <c r="BL6" s="94" t="str">
        <f>IF(MDUProperty3="","NA",MDU!BY31)</f>
        <v>NA</v>
      </c>
      <c r="BM6" s="94" t="str">
        <f>IF(MDUProperty3="","NA",MDU!BZ31)</f>
        <v>NA</v>
      </c>
      <c r="BN6" s="94" t="str">
        <f>IF(MDUProperty3="","NA",MDU!CA31)</f>
        <v>NA</v>
      </c>
      <c r="BO6" s="94" t="str">
        <f>IF(MDUProperty3="","NA",MDU!CB31)</f>
        <v>NA</v>
      </c>
      <c r="BP6" s="94" t="str">
        <f>IF(MDUProperty3="","NA",MDU!CC31)</f>
        <v>NA</v>
      </c>
      <c r="BQ6" s="94" t="str">
        <f>IF(MDUProperty3="","NA",MDU!CD31)</f>
        <v>NA</v>
      </c>
      <c r="BR6" s="94" t="str">
        <f>IF(MDUProperty3="","NA",MDU!CE31)</f>
        <v>NA</v>
      </c>
      <c r="BS6" s="94" t="str">
        <f>IF(MDUProperty3="","NA",MDU!CF31)</f>
        <v>NA</v>
      </c>
      <c r="BT6" s="94" t="str">
        <f>IF(MDUProperty3="","NA",MDU!CG31)</f>
        <v>NA</v>
      </c>
      <c r="BU6" s="94" t="str">
        <f>IF(MDUProperty3="","NA",MDU!CH31)</f>
        <v>NA</v>
      </c>
      <c r="BV6" s="94" t="str">
        <f>IF(MDUProperty3="","NA",MDU!CI31)</f>
        <v>NA</v>
      </c>
      <c r="BW6" s="94" t="str">
        <f>IF(MDUProperty3="","NA",MDU!CJ31)</f>
        <v>NA</v>
      </c>
      <c r="BX6" s="94" t="str">
        <f>IF(MDUProperty3="","NA",MDU!CK31)</f>
        <v>NA</v>
      </c>
      <c r="BY6" s="94" t="str">
        <f>IF(MDUProperty3="","NA",MDU!CL31)</f>
        <v>NA</v>
      </c>
      <c r="BZ6" s="94" t="str">
        <f>IF(MDUProperty3="","NA",MDU!CM31)</f>
        <v>NA</v>
      </c>
      <c r="CA6" s="94" t="str">
        <f>IF(MDUProperty3="","NA",MDU!CN31)</f>
        <v>NA</v>
      </c>
      <c r="CB6" s="94" t="str">
        <f>IF(MDUProperty3="","NA",MDU!CO31)</f>
        <v>NA</v>
      </c>
      <c r="CC6" s="94" t="str">
        <f>IF(MDUProperty3="","NA",MDU!CP31)</f>
        <v>NA</v>
      </c>
      <c r="CD6" s="94" t="str">
        <f>IF(MDUProperty3="","NA",MDU!CQ31)</f>
        <v>NA</v>
      </c>
      <c r="CE6" s="94" t="str">
        <f>IF(MDUProperty3="","NA",MDU!CR31)</f>
        <v>NA</v>
      </c>
      <c r="CF6" s="94" t="str">
        <f>IF(MDUProperty3="","NA",MDU!CS31)</f>
        <v>NA</v>
      </c>
      <c r="CG6" s="94" t="str">
        <f>IF(MDUProperty3="","NA",MDU!CT31)</f>
        <v>NA</v>
      </c>
      <c r="CH6" s="94" t="str">
        <f>IF(MDUProperty3="","NA",MDU!CU31)</f>
        <v>NA</v>
      </c>
      <c r="CI6" s="94" t="str">
        <f>IF(MDUProperty3="","NA",MDU!CV31)</f>
        <v>NA</v>
      </c>
      <c r="CJ6" s="94" t="str">
        <f>IF(MDUProperty3="","NA",MDU!CW31)</f>
        <v>NA</v>
      </c>
      <c r="CK6" s="94" t="str">
        <f>IF(MDUProperty3="","NA",MDU!CX31)</f>
        <v>NA</v>
      </c>
      <c r="CL6" s="94" t="str">
        <f>IF(MDUProperty3="","NA",MDU!CY31)</f>
        <v>NA</v>
      </c>
      <c r="CM6" s="94" t="str">
        <f>IF(MDUProperty3="","NA",MDU!CZ31)</f>
        <v>NA</v>
      </c>
      <c r="CN6" s="94" t="str">
        <f>IF(MDUProperty3="","NA",MDU!DA31)</f>
        <v>NA</v>
      </c>
      <c r="CO6" s="94" t="str">
        <f>IF(MDUProperty3="","NA",MDU!DB31)</f>
        <v>NA</v>
      </c>
      <c r="CP6" s="94" t="str">
        <f>IF(MDUProperty3="","NA",MDU!DC31)</f>
        <v>NA</v>
      </c>
      <c r="CQ6" s="94" t="str">
        <f>IF(MDUProperty3="","NA",MDU!DD31)</f>
        <v>NA</v>
      </c>
      <c r="CR6" s="94" t="str">
        <f>IF(MDUProperty3="","NA",MDU!DE31)</f>
        <v>NA</v>
      </c>
      <c r="CS6" s="94" t="str">
        <f>IF(MDUProperty3="","NA",MDU!DF31)</f>
        <v>NA</v>
      </c>
      <c r="CT6" s="94" t="str">
        <f>IF(MDUProperty3="","NA",MDU!DG31)</f>
        <v>NA</v>
      </c>
      <c r="CU6" s="94" t="str">
        <f>IF(MDUProperty3="","NA",MDU!DH31)</f>
        <v>NA</v>
      </c>
      <c r="CV6" s="94" t="str">
        <f>IF(MDUProperty3="","NA",MDU!DI31)</f>
        <v>NA</v>
      </c>
      <c r="CW6" s="94" t="str">
        <f>IF(MDUProperty3="","NA",MDU!DJ31)</f>
        <v>NA</v>
      </c>
      <c r="CX6" s="94" t="str">
        <f>IF(MDUProperty3="","NA",MDU!DK31)</f>
        <v>NA</v>
      </c>
      <c r="CY6" s="94" t="str">
        <f>IF(MDUProperty3="","NA",MDU!DL31)</f>
        <v>NA</v>
      </c>
      <c r="CZ6" s="94" t="str">
        <f>IF(MDUProperty3="","NA",MDU!DM31)</f>
        <v>NA</v>
      </c>
      <c r="DA6" s="94" t="str">
        <f>IF(MDUProperty3="","NA",MDU!DN31)</f>
        <v>NA</v>
      </c>
      <c r="DB6" s="94" t="str">
        <f>IF(MDUProperty3="","NA",MDU!DO31)</f>
        <v>NA</v>
      </c>
      <c r="DC6" s="94" t="str">
        <f>IF(MDUProperty3="","NA",MDU!DP31)</f>
        <v>NA</v>
      </c>
      <c r="DD6" s="94" t="str">
        <f>IF(MDUProperty3="","NA",MDU!DQ31)</f>
        <v>NA</v>
      </c>
      <c r="DE6" s="94" t="str">
        <f>IF(MDUProperty3="","NA",MDU!DR31)</f>
        <v>NA</v>
      </c>
      <c r="DF6" s="94" t="str">
        <f>IF(MDUProperty3="","NA",MDU!DS31)</f>
        <v>NA</v>
      </c>
      <c r="DG6" s="94" t="str">
        <f>IF(MDUProperty3="","NA",MDU!DT31)</f>
        <v>NA</v>
      </c>
      <c r="DH6" s="94" t="str">
        <f>IF(MDUProperty3="","NA",MDU!DU31)</f>
        <v>NA</v>
      </c>
      <c r="DI6" s="94" t="str">
        <f>IF(MDUProperty3="","NA",MDU!DV31)</f>
        <v>NA</v>
      </c>
      <c r="DJ6" s="94" t="str">
        <f>IF(MDUProperty3="","NA",MDU!DW31)</f>
        <v>NA</v>
      </c>
      <c r="DK6" s="94" t="str">
        <f>IF(MDUProperty3="","NA",MDU!DX31)</f>
        <v>NA</v>
      </c>
      <c r="DL6" s="94" t="str">
        <f>IF(MDUProperty3="","NA",MDU!DY31)</f>
        <v>NA</v>
      </c>
      <c r="DM6" s="94" t="str">
        <f>IF(MDUProperty3="","NA",MDU!DZ31)</f>
        <v>NA</v>
      </c>
      <c r="DN6" s="94" t="str">
        <f>IF(MDUProperty3="","NA",MDU!EA31)</f>
        <v>NA</v>
      </c>
      <c r="DO6" s="94" t="str">
        <f>IF(MDUProperty3="","NA",MDU!EB31)</f>
        <v>NA</v>
      </c>
      <c r="DP6" s="94" t="str">
        <f>IF(MDUProperty3="","NA",MDU!EC31)</f>
        <v>NA</v>
      </c>
      <c r="DQ6" s="94" t="str">
        <f>IF(MDUProperty3="","NA",MDU!ED31)</f>
        <v>NA</v>
      </c>
      <c r="DR6" s="94" t="str">
        <f>IF(MDUProperty3="","NA",MDU!EE31)</f>
        <v>NA</v>
      </c>
      <c r="DS6" s="94" t="str">
        <f>IF(MDUProperty3="","NA",MDU!EF31)</f>
        <v>NA</v>
      </c>
      <c r="DT6" s="94" t="str">
        <f>IF(MDUProperty3="","NA",MDU!EG31)</f>
        <v>NA</v>
      </c>
      <c r="DU6" s="94" t="str">
        <f>IF(MDUProperty3="","NA",MDU!EH31)</f>
        <v>NA</v>
      </c>
      <c r="DV6" s="94" t="str">
        <f>IF(MDUProperty3="","NA",MDU!EI31)</f>
        <v>NA</v>
      </c>
      <c r="DW6" s="94" t="str">
        <f>IF(MDUProperty3="","NA",MDU!EJ31)</f>
        <v>NA</v>
      </c>
      <c r="DX6" s="94" t="str">
        <f>IF(MDUProperty3="","NA",MDU!EK31)</f>
        <v>NA</v>
      </c>
      <c r="DY6" s="94" t="str">
        <f>IF(MDUProperty3="","NA",MDU!EL31)</f>
        <v>NA</v>
      </c>
      <c r="DZ6" s="94" t="str">
        <f>IF(MDUProperty3="","NA",MDU!EM31)</f>
        <v>NA</v>
      </c>
      <c r="EA6" s="94" t="str">
        <f>IF(MDUProperty3="","NA",MDU!EN31)</f>
        <v>NA</v>
      </c>
      <c r="EB6" s="94" t="str">
        <f>IF(MDUProperty3="","NA",MDU!EO31)</f>
        <v>NA</v>
      </c>
      <c r="EC6" s="94" t="str">
        <f>IF(MDUProperty3="","NA",MDU!EP31)</f>
        <v>NA</v>
      </c>
      <c r="ED6" s="94" t="str">
        <f>IF(MDUProperty3="","NA",MDU!EQ31)</f>
        <v>NA</v>
      </c>
      <c r="EE6" s="94" t="str">
        <f>IF(MDUProperty3="","NA",MDU!ER31)</f>
        <v>NA</v>
      </c>
      <c r="EF6" s="94" t="str">
        <f>IF(MDUProperty3="","NA",MDU!ES31)</f>
        <v>NA</v>
      </c>
      <c r="EG6" s="94" t="str">
        <f>IF(MDUProperty3="","NA",MDU!ET31)</f>
        <v>NA</v>
      </c>
      <c r="EH6" s="94" t="str">
        <f>IF(MDUProperty3="","NA",MDU!EU31)</f>
        <v>NA</v>
      </c>
      <c r="EI6" s="94" t="str">
        <f>IF(MDUProperty3="","NA",MDU!EV31)</f>
        <v>NA</v>
      </c>
      <c r="EJ6" s="94" t="str">
        <f>IF(MDUProperty3="","NA",MDU!EW31)</f>
        <v>NA</v>
      </c>
      <c r="EK6" s="94" t="str">
        <f>IF(MDUProperty3="","NA",MDU!EX31)</f>
        <v>NA</v>
      </c>
      <c r="EL6" s="94" t="str">
        <f>IF(MDUProperty3="","NA",MDU!EY31)</f>
        <v>NA</v>
      </c>
      <c r="EM6" s="94" t="str">
        <f>IF(MDUProperty3="","NA",MDU!EZ31)</f>
        <v>NA</v>
      </c>
      <c r="EN6" s="94" t="str">
        <f>IF(MDUProperty3="","NA",MDU!FA31)</f>
        <v>NA</v>
      </c>
      <c r="EO6" s="94" t="str">
        <f>IF(MDUProperty3="","NA",MDU!FB31)</f>
        <v>NA</v>
      </c>
      <c r="EP6" s="94" t="str">
        <f>IF(MDUProperty3="","NA",MDU!FC31)</f>
        <v>NA</v>
      </c>
      <c r="EQ6" s="94" t="str">
        <f>IF(MDUProperty3="","NA",MDU!FD31)</f>
        <v>NA</v>
      </c>
      <c r="ER6" s="94" t="str">
        <f>IF(MDUProperty3="","NA",MDU!FE31)</f>
        <v>NA</v>
      </c>
      <c r="ES6" s="94" t="str">
        <f>IF(MDUProperty3="","NA",MDU!FF31)</f>
        <v>NA</v>
      </c>
      <c r="ET6" s="94" t="str">
        <f>IF(MDUProperty3="","NA",MDU!FG31)</f>
        <v>NA</v>
      </c>
      <c r="EU6" s="94" t="str">
        <f>IF(MDUProperty3="","NA",MDU!FH31)</f>
        <v>NA</v>
      </c>
      <c r="EV6" s="94" t="str">
        <f>IF(MDUProperty3="","NA",MDU!FI31)</f>
        <v>NA</v>
      </c>
      <c r="EW6" s="94" t="str">
        <f>IF(MDUProperty3="","NA",MDU!FJ31)</f>
        <v>NA</v>
      </c>
      <c r="EX6" s="94" t="str">
        <f>IF(MDUProperty3="","NA",MDU!FK31)</f>
        <v>NA</v>
      </c>
      <c r="EY6" s="94" t="str">
        <f>IF(MDUProperty3="","NA",MDU!FL31)</f>
        <v>NA</v>
      </c>
      <c r="EZ6" s="94" t="str">
        <f>IF(MDUProperty3="","NA",MDU!FM31)</f>
        <v>NA</v>
      </c>
      <c r="FA6" s="94" t="str">
        <f>IF(MDUProperty3="","NA",MDU!FN31)</f>
        <v>NA</v>
      </c>
      <c r="FB6" s="94" t="str">
        <f>IF(MDUProperty3="","NA",MDU!FO31)</f>
        <v>NA</v>
      </c>
      <c r="FC6" s="94" t="str">
        <f>IF(MDUProperty3="","NA",MDU!FP31)</f>
        <v>NA</v>
      </c>
      <c r="FD6" s="94" t="str">
        <f>IF(MDUProperty3="","NA",MDU!FQ31)</f>
        <v>NA</v>
      </c>
      <c r="FE6" s="94" t="str">
        <f>IF(MDUProperty3="","NA",MDU!FR31)</f>
        <v>NA</v>
      </c>
      <c r="FF6" s="94" t="str">
        <f>IF(MDUProperty3="","NA",MDU!FS31)</f>
        <v>NA</v>
      </c>
      <c r="FG6" s="94" t="str">
        <f>IF(MDUProperty3="","NA",MDU!FT31)</f>
        <v>NA</v>
      </c>
      <c r="FH6" s="94" t="str">
        <f>IF(MDUProperty3="","NA",MDU!FU31)</f>
        <v>NA</v>
      </c>
      <c r="FI6" s="94" t="str">
        <f>IF(MDUProperty3="","NA",MDU!FV31)</f>
        <v>NA</v>
      </c>
      <c r="FJ6" s="94" t="str">
        <f>IF(MDUProperty3="","NA",MDU!FW31)</f>
        <v>NA</v>
      </c>
      <c r="FK6" s="94" t="str">
        <f>IF(MDUProperty3="","NA",MDU!FX31)</f>
        <v>NA</v>
      </c>
      <c r="FL6" s="94" t="str">
        <f>IF(MDUProperty3="","NA",MDU!FY31)</f>
        <v>NA</v>
      </c>
      <c r="FM6" s="94" t="str">
        <f>IF(MDUProperty3="","NA",MDU!FZ31)</f>
        <v>NA</v>
      </c>
      <c r="FN6" s="94" t="str">
        <f>IF(MDUProperty3="","NA",MDU!GA31)</f>
        <v>NA</v>
      </c>
      <c r="FO6" s="94" t="str">
        <f>IF(MDUProperty3="","NA",MDU!GB31)</f>
        <v>NA</v>
      </c>
      <c r="FP6" s="94" t="str">
        <f>IF(MDUProperty3="","NA",MDU!GC31)</f>
        <v>NA</v>
      </c>
      <c r="FQ6" s="94" t="str">
        <f>IF(MDUProperty3="","NA",MDU!GD31)</f>
        <v>NA</v>
      </c>
      <c r="FR6" s="94" t="str">
        <f>IF(MDUProperty3="","NA",MDU!GE31)</f>
        <v>NA</v>
      </c>
      <c r="FS6" s="94" t="str">
        <f>IF(MDUProperty3="","NA",MDU!GF31)</f>
        <v>NA</v>
      </c>
      <c r="FT6" s="94" t="str">
        <f>IF(MDUProperty3="","NA",MDU!GG31)</f>
        <v>NA</v>
      </c>
      <c r="FU6" s="94" t="str">
        <f>IF(MDUProperty3="","NA",MDU!GH31)</f>
        <v>NA</v>
      </c>
      <c r="FV6" s="94" t="str">
        <f>IF(MDUProperty3="","NA",MDU!GI31)</f>
        <v>NA</v>
      </c>
      <c r="FW6" s="94" t="str">
        <f>IF(MDUProperty3="","NA",MDU!GJ31)</f>
        <v>NA</v>
      </c>
      <c r="FX6" s="94" t="str">
        <f>IF(MDUProperty3="","NA",MDU!GK31)</f>
        <v>NA</v>
      </c>
      <c r="FY6" s="94" t="str">
        <f>IF(MDUProperty3="","NA",MDU!GL31)</f>
        <v>NA</v>
      </c>
      <c r="FZ6" s="94" t="str">
        <f>IF(MDUProperty3="","NA",MDU!GM31)</f>
        <v>NA</v>
      </c>
      <c r="GA6" s="94" t="str">
        <f>IF(MDUProperty3="","NA",MDU!GN31)</f>
        <v>NA</v>
      </c>
      <c r="GB6" s="94" t="str">
        <f>IF(MDUProperty3="","NA",MDU!GO31)</f>
        <v>NA</v>
      </c>
      <c r="GC6" s="94" t="str">
        <f>IF(MDUProperty3="","NA",MDU!GP31)</f>
        <v>NA</v>
      </c>
      <c r="GD6" s="94" t="str">
        <f>IF(MDUProperty3="","NA",MDU!GQ31)</f>
        <v>NA</v>
      </c>
    </row>
    <row r="7" spans="1:186">
      <c r="B7" t="str">
        <f>IF(MDUProperty3="","N/A",UPPER(TRIM(ProbuildName)))</f>
        <v>N/A</v>
      </c>
      <c r="C7" t="str">
        <f>IF(MDUProperty3="","N/A",MDUProperty3)</f>
        <v>N/A</v>
      </c>
      <c r="D7" t="str">
        <f>IF(MDUProperty3="","N/A",MATCH(MDU3EstCompMo,Month,0)&amp;"/1/"&amp;TEXT(MDU3EstCompYr,"YYYY"))</f>
        <v>N/A</v>
      </c>
      <c r="E7" t="str">
        <f>IF(MDUProperty3="","N/A","Costs")</f>
        <v>N/A</v>
      </c>
      <c r="F7" s="94" t="str">
        <f>IF(MDUProperty3="","NA",MDU!S33)</f>
        <v>NA</v>
      </c>
      <c r="G7" s="94" t="str">
        <f>IF(MDUProperty3="","NA",MDU!T33)</f>
        <v>NA</v>
      </c>
      <c r="H7" s="94" t="str">
        <f>IF(MDUProperty3="","NA",MDU!U33)</f>
        <v>NA</v>
      </c>
      <c r="I7" s="94" t="str">
        <f>IF(MDUProperty3="","NA",MDU!V33)</f>
        <v>NA</v>
      </c>
      <c r="J7" s="94" t="str">
        <f>IF(MDUProperty3="","NA",MDU!W33)</f>
        <v>NA</v>
      </c>
      <c r="K7" s="94" t="str">
        <f>IF(MDUProperty3="","NA",MDU!X33)</f>
        <v>NA</v>
      </c>
      <c r="L7" s="94" t="str">
        <f>IF(MDUProperty3="","NA",MDU!Y33)</f>
        <v>NA</v>
      </c>
      <c r="M7" s="94" t="str">
        <f>IF(MDUProperty3="","NA",MDU!Z33)</f>
        <v>NA</v>
      </c>
      <c r="N7" s="94" t="str">
        <f>IF(MDUProperty3="","NA",MDU!AA33)</f>
        <v>NA</v>
      </c>
      <c r="O7" s="94" t="str">
        <f>IF(MDUProperty3="","NA",MDU!AB33)</f>
        <v>NA</v>
      </c>
      <c r="P7" s="94" t="str">
        <f>IF(MDUProperty3="","NA",MDU!AC33)</f>
        <v>NA</v>
      </c>
      <c r="Q7" s="94" t="str">
        <f>IF(MDUProperty3="","NA",MDU!AD33)</f>
        <v>NA</v>
      </c>
      <c r="R7" s="94" t="str">
        <f>IF(MDUProperty3="","NA",MDU!AE33)</f>
        <v>NA</v>
      </c>
      <c r="S7" s="94" t="str">
        <f>IF(MDUProperty3="","NA",MDU!AF33)</f>
        <v>NA</v>
      </c>
      <c r="T7" s="94" t="str">
        <f>IF(MDUProperty3="","NA",MDU!AG33)</f>
        <v>NA</v>
      </c>
      <c r="U7" s="94" t="str">
        <f>IF(MDUProperty3="","NA",MDU!AH33)</f>
        <v>NA</v>
      </c>
      <c r="V7" s="94" t="str">
        <f>IF(MDUProperty3="","NA",MDU!AI33)</f>
        <v>NA</v>
      </c>
      <c r="W7" s="94" t="str">
        <f>IF(MDUProperty3="","NA",MDU!AJ33)</f>
        <v>NA</v>
      </c>
      <c r="X7" s="94" t="str">
        <f>IF(MDUProperty3="","NA",MDU!AK33)</f>
        <v>NA</v>
      </c>
      <c r="Y7" s="94" t="str">
        <f>IF(MDUProperty3="","NA",MDU!AL33)</f>
        <v>NA</v>
      </c>
      <c r="Z7" s="94" t="str">
        <f>IF(MDUProperty3="","NA",MDU!AM33)</f>
        <v>NA</v>
      </c>
      <c r="AA7" s="94" t="str">
        <f>IF(MDUProperty3="","NA",MDU!AN33)</f>
        <v>NA</v>
      </c>
      <c r="AB7" s="94" t="str">
        <f>IF(MDUProperty3="","NA",MDU!AO33)</f>
        <v>NA</v>
      </c>
      <c r="AC7" s="94" t="str">
        <f>IF(MDUProperty3="","NA",MDU!AP33)</f>
        <v>NA</v>
      </c>
      <c r="AD7" s="94" t="str">
        <f>IF(MDUProperty3="","NA",MDU!AQ33)</f>
        <v>NA</v>
      </c>
      <c r="AE7" s="94" t="str">
        <f>IF(MDUProperty3="","NA",MDU!AR33)</f>
        <v>NA</v>
      </c>
      <c r="AF7" s="94" t="str">
        <f>IF(MDUProperty3="","NA",MDU!AS33)</f>
        <v>NA</v>
      </c>
      <c r="AG7" s="94" t="str">
        <f>IF(MDUProperty3="","NA",MDU!AT33)</f>
        <v>NA</v>
      </c>
      <c r="AH7" s="94" t="str">
        <f>IF(MDUProperty3="","NA",MDU!AU33)</f>
        <v>NA</v>
      </c>
      <c r="AI7" s="94" t="str">
        <f>IF(MDUProperty3="","NA",MDU!AV33)</f>
        <v>NA</v>
      </c>
      <c r="AJ7" s="94" t="str">
        <f>IF(MDUProperty3="","NA",MDU!AW33)</f>
        <v>NA</v>
      </c>
      <c r="AK7" s="94" t="str">
        <f>IF(MDUProperty3="","NA",MDU!AX33)</f>
        <v>NA</v>
      </c>
      <c r="AL7" s="94" t="str">
        <f>IF(MDUProperty3="","NA",MDU!AY33)</f>
        <v>NA</v>
      </c>
      <c r="AM7" s="94" t="str">
        <f>IF(MDUProperty3="","NA",MDU!AZ33)</f>
        <v>NA</v>
      </c>
      <c r="AN7" s="94" t="str">
        <f>IF(MDUProperty3="","NA",MDU!BA33)</f>
        <v>NA</v>
      </c>
      <c r="AO7" s="94" t="str">
        <f>IF(MDUProperty3="","NA",MDU!BB33)</f>
        <v>NA</v>
      </c>
      <c r="AP7" s="94" t="str">
        <f>IF(MDUProperty3="","NA",MDU!BC33)</f>
        <v>NA</v>
      </c>
      <c r="AQ7" s="94" t="str">
        <f>IF(MDUProperty3="","NA",MDU!BD33)</f>
        <v>NA</v>
      </c>
      <c r="AR7" s="94" t="str">
        <f>IF(MDUProperty3="","NA",MDU!BE33)</f>
        <v>NA</v>
      </c>
      <c r="AS7" s="94" t="str">
        <f>IF(MDUProperty3="","NA",MDU!BF33)</f>
        <v>NA</v>
      </c>
      <c r="AT7" s="94" t="str">
        <f>IF(MDUProperty3="","NA",MDU!BG33)</f>
        <v>NA</v>
      </c>
      <c r="AU7" s="94" t="str">
        <f>IF(MDUProperty3="","NA",MDU!BH33)</f>
        <v>NA</v>
      </c>
      <c r="AV7" s="94" t="str">
        <f>IF(MDUProperty3="","NA",MDU!BI33)</f>
        <v>NA</v>
      </c>
      <c r="AW7" s="94" t="str">
        <f>IF(MDUProperty3="","NA",MDU!BJ33)</f>
        <v>NA</v>
      </c>
      <c r="AX7" s="94" t="str">
        <f>IF(MDUProperty3="","NA",MDU!BK33)</f>
        <v>NA</v>
      </c>
      <c r="AY7" s="94" t="str">
        <f>IF(MDUProperty3="","NA",MDU!BL33)</f>
        <v>NA</v>
      </c>
      <c r="AZ7" s="94" t="str">
        <f>IF(MDUProperty3="","NA",MDU!BM33)</f>
        <v>NA</v>
      </c>
      <c r="BA7" s="94" t="str">
        <f>IF(MDUProperty3="","NA",MDU!BN33)</f>
        <v>NA</v>
      </c>
      <c r="BB7" s="94" t="str">
        <f>IF(MDUProperty3="","NA",MDU!BO33)</f>
        <v>NA</v>
      </c>
      <c r="BC7" s="94" t="str">
        <f>IF(MDUProperty3="","NA",MDU!BP33)</f>
        <v>NA</v>
      </c>
      <c r="BD7" s="94" t="str">
        <f>IF(MDUProperty3="","NA",MDU!BQ33)</f>
        <v>NA</v>
      </c>
      <c r="BE7" s="94" t="str">
        <f>IF(MDUProperty3="","NA",MDU!BR33)</f>
        <v>NA</v>
      </c>
      <c r="BF7" s="94" t="str">
        <f>IF(MDUProperty3="","NA",MDU!BS33)</f>
        <v>NA</v>
      </c>
      <c r="BG7" s="94" t="str">
        <f>IF(MDUProperty3="","NA",MDU!BT33)</f>
        <v>NA</v>
      </c>
      <c r="BH7" s="94" t="str">
        <f>IF(MDUProperty3="","NA",MDU!BU33)</f>
        <v>NA</v>
      </c>
      <c r="BI7" s="94" t="str">
        <f>IF(MDUProperty3="","NA",MDU!BV33)</f>
        <v>NA</v>
      </c>
      <c r="BJ7" s="94" t="str">
        <f>IF(MDUProperty3="","NA",MDU!BW33)</f>
        <v>NA</v>
      </c>
      <c r="BK7" s="94" t="str">
        <f>IF(MDUProperty3="","NA",MDU!BX33)</f>
        <v>NA</v>
      </c>
      <c r="BL7" s="94" t="str">
        <f>IF(MDUProperty3="","NA",MDU!BY33)</f>
        <v>NA</v>
      </c>
      <c r="BM7" s="94" t="str">
        <f>IF(MDUProperty3="","NA",MDU!BZ33)</f>
        <v>NA</v>
      </c>
      <c r="BN7" s="94" t="str">
        <f>IF(MDUProperty3="","NA",MDU!CA33)</f>
        <v>NA</v>
      </c>
      <c r="BO7" s="94" t="str">
        <f>IF(MDUProperty3="","NA",MDU!CB33)</f>
        <v>NA</v>
      </c>
      <c r="BP7" s="94" t="str">
        <f>IF(MDUProperty3="","NA",MDU!CC33)</f>
        <v>NA</v>
      </c>
      <c r="BQ7" s="94" t="str">
        <f>IF(MDUProperty3="","NA",MDU!CD33)</f>
        <v>NA</v>
      </c>
      <c r="BR7" s="94" t="str">
        <f>IF(MDUProperty3="","NA",MDU!CE33)</f>
        <v>NA</v>
      </c>
      <c r="BS7" s="94" t="str">
        <f>IF(MDUProperty3="","NA",MDU!CF33)</f>
        <v>NA</v>
      </c>
      <c r="BT7" s="94" t="str">
        <f>IF(MDUProperty3="","NA",MDU!CG33)</f>
        <v>NA</v>
      </c>
      <c r="BU7" s="94" t="str">
        <f>IF(MDUProperty3="","NA",MDU!CH33)</f>
        <v>NA</v>
      </c>
      <c r="BV7" s="94" t="str">
        <f>IF(MDUProperty3="","NA",MDU!CI33)</f>
        <v>NA</v>
      </c>
      <c r="BW7" s="94" t="str">
        <f>IF(MDUProperty3="","NA",MDU!CJ33)</f>
        <v>NA</v>
      </c>
      <c r="BX7" s="94" t="str">
        <f>IF(MDUProperty3="","NA",MDU!CK33)</f>
        <v>NA</v>
      </c>
      <c r="BY7" s="94" t="str">
        <f>IF(MDUProperty3="","NA",MDU!CL33)</f>
        <v>NA</v>
      </c>
      <c r="BZ7" s="94" t="str">
        <f>IF(MDUProperty3="","NA",MDU!CM33)</f>
        <v>NA</v>
      </c>
      <c r="CA7" s="94" t="str">
        <f>IF(MDUProperty3="","NA",MDU!CN33)</f>
        <v>NA</v>
      </c>
      <c r="CB7" s="94" t="str">
        <f>IF(MDUProperty3="","NA",MDU!CO33)</f>
        <v>NA</v>
      </c>
      <c r="CC7" s="94" t="str">
        <f>IF(MDUProperty3="","NA",MDU!CP33)</f>
        <v>NA</v>
      </c>
      <c r="CD7" s="94" t="str">
        <f>IF(MDUProperty3="","NA",MDU!CQ33)</f>
        <v>NA</v>
      </c>
      <c r="CE7" s="94" t="str">
        <f>IF(MDUProperty3="","NA",MDU!CR33)</f>
        <v>NA</v>
      </c>
      <c r="CF7" s="94" t="str">
        <f>IF(MDUProperty3="","NA",MDU!CS33)</f>
        <v>NA</v>
      </c>
      <c r="CG7" s="94" t="str">
        <f>IF(MDUProperty3="","NA",MDU!CT33)</f>
        <v>NA</v>
      </c>
      <c r="CH7" s="94" t="str">
        <f>IF(MDUProperty3="","NA",MDU!CU33)</f>
        <v>NA</v>
      </c>
      <c r="CI7" s="94" t="str">
        <f>IF(MDUProperty3="","NA",MDU!CV33)</f>
        <v>NA</v>
      </c>
      <c r="CJ7" s="94" t="str">
        <f>IF(MDUProperty3="","NA",MDU!CW33)</f>
        <v>NA</v>
      </c>
      <c r="CK7" s="94" t="str">
        <f>IF(MDUProperty3="","NA",MDU!CX33)</f>
        <v>NA</v>
      </c>
      <c r="CL7" s="94" t="str">
        <f>IF(MDUProperty3="","NA",MDU!CY33)</f>
        <v>NA</v>
      </c>
      <c r="CM7" s="94" t="str">
        <f>IF(MDUProperty3="","NA",MDU!CZ33)</f>
        <v>NA</v>
      </c>
      <c r="CN7" s="94" t="str">
        <f>IF(MDUProperty3="","NA",MDU!DA33)</f>
        <v>NA</v>
      </c>
      <c r="CO7" s="94" t="str">
        <f>IF(MDUProperty3="","NA",MDU!DB33)</f>
        <v>NA</v>
      </c>
      <c r="CP7" s="94" t="str">
        <f>IF(MDUProperty3="","NA",MDU!DC33)</f>
        <v>NA</v>
      </c>
      <c r="CQ7" s="94" t="str">
        <f>IF(MDUProperty3="","NA",MDU!DD33)</f>
        <v>NA</v>
      </c>
      <c r="CR7" s="94" t="str">
        <f>IF(MDUProperty3="","NA",MDU!DE33)</f>
        <v>NA</v>
      </c>
      <c r="CS7" s="94" t="str">
        <f>IF(MDUProperty3="","NA",MDU!DF33)</f>
        <v>NA</v>
      </c>
      <c r="CT7" s="94" t="str">
        <f>IF(MDUProperty3="","NA",MDU!DG33)</f>
        <v>NA</v>
      </c>
      <c r="CU7" s="94" t="str">
        <f>IF(MDUProperty3="","NA",MDU!DH33)</f>
        <v>NA</v>
      </c>
      <c r="CV7" s="94" t="str">
        <f>IF(MDUProperty3="","NA",MDU!DI33)</f>
        <v>NA</v>
      </c>
      <c r="CW7" s="94" t="str">
        <f>IF(MDUProperty3="","NA",MDU!DJ33)</f>
        <v>NA</v>
      </c>
      <c r="CX7" s="94" t="str">
        <f>IF(MDUProperty3="","NA",MDU!DK33)</f>
        <v>NA</v>
      </c>
      <c r="CY7" s="94" t="str">
        <f>IF(MDUProperty3="","NA",MDU!DL33)</f>
        <v>NA</v>
      </c>
      <c r="CZ7" s="94" t="str">
        <f>IF(MDUProperty3="","NA",MDU!DM33)</f>
        <v>NA</v>
      </c>
      <c r="DA7" s="94" t="str">
        <f>IF(MDUProperty3="","NA",MDU!DN33)</f>
        <v>NA</v>
      </c>
      <c r="DB7" s="94" t="str">
        <f>IF(MDUProperty3="","NA",MDU!DO33)</f>
        <v>NA</v>
      </c>
      <c r="DC7" s="94" t="str">
        <f>IF(MDUProperty3="","NA",MDU!DP33)</f>
        <v>NA</v>
      </c>
      <c r="DD7" s="94" t="str">
        <f>IF(MDUProperty3="","NA",MDU!DQ33)</f>
        <v>NA</v>
      </c>
      <c r="DE7" s="94" t="str">
        <f>IF(MDUProperty3="","NA",MDU!DR33)</f>
        <v>NA</v>
      </c>
      <c r="DF7" s="94" t="str">
        <f>IF(MDUProperty3="","NA",MDU!DS33)</f>
        <v>NA</v>
      </c>
      <c r="DG7" s="94" t="str">
        <f>IF(MDUProperty3="","NA",MDU!DT33)</f>
        <v>NA</v>
      </c>
      <c r="DH7" s="94" t="str">
        <f>IF(MDUProperty3="","NA",MDU!DU33)</f>
        <v>NA</v>
      </c>
      <c r="DI7" s="94" t="str">
        <f>IF(MDUProperty3="","NA",MDU!DV33)</f>
        <v>NA</v>
      </c>
      <c r="DJ7" s="94" t="str">
        <f>IF(MDUProperty3="","NA",MDU!DW33)</f>
        <v>NA</v>
      </c>
      <c r="DK7" s="94" t="str">
        <f>IF(MDUProperty3="","NA",MDU!DX33)</f>
        <v>NA</v>
      </c>
      <c r="DL7" s="94" t="str">
        <f>IF(MDUProperty3="","NA",MDU!DY33)</f>
        <v>NA</v>
      </c>
      <c r="DM7" s="94" t="str">
        <f>IF(MDUProperty3="","NA",MDU!DZ33)</f>
        <v>NA</v>
      </c>
      <c r="DN7" s="94" t="str">
        <f>IF(MDUProperty3="","NA",MDU!EA33)</f>
        <v>NA</v>
      </c>
      <c r="DO7" s="94" t="str">
        <f>IF(MDUProperty3="","NA",MDU!EB33)</f>
        <v>NA</v>
      </c>
      <c r="DP7" s="94" t="str">
        <f>IF(MDUProperty3="","NA",MDU!EC33)</f>
        <v>NA</v>
      </c>
      <c r="DQ7" s="94" t="str">
        <f>IF(MDUProperty3="","NA",MDU!ED33)</f>
        <v>NA</v>
      </c>
      <c r="DR7" s="94" t="str">
        <f>IF(MDUProperty3="","NA",MDU!EE33)</f>
        <v>NA</v>
      </c>
      <c r="DS7" s="94" t="str">
        <f>IF(MDUProperty3="","NA",MDU!EF33)</f>
        <v>NA</v>
      </c>
      <c r="DT7" s="94" t="str">
        <f>IF(MDUProperty3="","NA",MDU!EG33)</f>
        <v>NA</v>
      </c>
      <c r="DU7" s="94" t="str">
        <f>IF(MDUProperty3="","NA",MDU!EH33)</f>
        <v>NA</v>
      </c>
      <c r="DV7" s="94" t="str">
        <f>IF(MDUProperty3="","NA",MDU!EI33)</f>
        <v>NA</v>
      </c>
      <c r="DW7" s="94" t="str">
        <f>IF(MDUProperty3="","NA",MDU!EJ33)</f>
        <v>NA</v>
      </c>
      <c r="DX7" s="94" t="str">
        <f>IF(MDUProperty3="","NA",MDU!EK33)</f>
        <v>NA</v>
      </c>
      <c r="DY7" s="94" t="str">
        <f>IF(MDUProperty3="","NA",MDU!EL33)</f>
        <v>NA</v>
      </c>
      <c r="DZ7" s="94" t="str">
        <f>IF(MDUProperty3="","NA",MDU!EM33)</f>
        <v>NA</v>
      </c>
      <c r="EA7" s="94" t="str">
        <f>IF(MDUProperty3="","NA",MDU!EN33)</f>
        <v>NA</v>
      </c>
      <c r="EB7" s="94" t="str">
        <f>IF(MDUProperty3="","NA",MDU!EO33)</f>
        <v>NA</v>
      </c>
      <c r="EC7" s="94" t="str">
        <f>IF(MDUProperty3="","NA",MDU!EP33)</f>
        <v>NA</v>
      </c>
      <c r="ED7" s="94" t="str">
        <f>IF(MDUProperty3="","NA",MDU!EQ33)</f>
        <v>NA</v>
      </c>
      <c r="EE7" s="94" t="str">
        <f>IF(MDUProperty3="","NA",MDU!ER33)</f>
        <v>NA</v>
      </c>
      <c r="EF7" s="94" t="str">
        <f>IF(MDUProperty3="","NA",MDU!ES33)</f>
        <v>NA</v>
      </c>
      <c r="EG7" s="94" t="str">
        <f>IF(MDUProperty3="","NA",MDU!ET33)</f>
        <v>NA</v>
      </c>
      <c r="EH7" s="94" t="str">
        <f>IF(MDUProperty3="","NA",MDU!EU33)</f>
        <v>NA</v>
      </c>
      <c r="EI7" s="94" t="str">
        <f>IF(MDUProperty3="","NA",MDU!EV33)</f>
        <v>NA</v>
      </c>
      <c r="EJ7" s="94" t="str">
        <f>IF(MDUProperty3="","NA",MDU!EW33)</f>
        <v>NA</v>
      </c>
      <c r="EK7" s="94" t="str">
        <f>IF(MDUProperty3="","NA",MDU!EX33)</f>
        <v>NA</v>
      </c>
      <c r="EL7" s="94" t="str">
        <f>IF(MDUProperty3="","NA",MDU!EY33)</f>
        <v>NA</v>
      </c>
      <c r="EM7" s="94" t="str">
        <f>IF(MDUProperty3="","NA",MDU!EZ33)</f>
        <v>NA</v>
      </c>
      <c r="EN7" s="94" t="str">
        <f>IF(MDUProperty3="","NA",MDU!FA33)</f>
        <v>NA</v>
      </c>
      <c r="EO7" s="94" t="str">
        <f>IF(MDUProperty3="","NA",MDU!FB33)</f>
        <v>NA</v>
      </c>
      <c r="EP7" s="94" t="str">
        <f>IF(MDUProperty3="","NA",MDU!FC33)</f>
        <v>NA</v>
      </c>
      <c r="EQ7" s="94" t="str">
        <f>IF(MDUProperty3="","NA",MDU!FD33)</f>
        <v>NA</v>
      </c>
      <c r="ER7" s="94" t="str">
        <f>IF(MDUProperty3="","NA",MDU!FE33)</f>
        <v>NA</v>
      </c>
      <c r="ES7" s="94" t="str">
        <f>IF(MDUProperty3="","NA",MDU!FF33)</f>
        <v>NA</v>
      </c>
      <c r="ET7" s="94" t="str">
        <f>IF(MDUProperty3="","NA",MDU!FG33)</f>
        <v>NA</v>
      </c>
      <c r="EU7" s="94" t="str">
        <f>IF(MDUProperty3="","NA",MDU!FH33)</f>
        <v>NA</v>
      </c>
      <c r="EV7" s="94" t="str">
        <f>IF(MDUProperty3="","NA",MDU!FI33)</f>
        <v>NA</v>
      </c>
      <c r="EW7" s="94" t="str">
        <f>IF(MDUProperty3="","NA",MDU!FJ33)</f>
        <v>NA</v>
      </c>
      <c r="EX7" s="94" t="str">
        <f>IF(MDUProperty3="","NA",MDU!FK33)</f>
        <v>NA</v>
      </c>
      <c r="EY7" s="94" t="str">
        <f>IF(MDUProperty3="","NA",MDU!FL33)</f>
        <v>NA</v>
      </c>
      <c r="EZ7" s="94" t="str">
        <f>IF(MDUProperty3="","NA",MDU!FM33)</f>
        <v>NA</v>
      </c>
      <c r="FA7" s="94" t="str">
        <f>IF(MDUProperty3="","NA",MDU!FN33)</f>
        <v>NA</v>
      </c>
      <c r="FB7" s="94" t="str">
        <f>IF(MDUProperty3="","NA",MDU!FO33)</f>
        <v>NA</v>
      </c>
      <c r="FC7" s="94" t="str">
        <f>IF(MDUProperty3="","NA",MDU!FP33)</f>
        <v>NA</v>
      </c>
      <c r="FD7" s="94" t="str">
        <f>IF(MDUProperty3="","NA",MDU!FQ33)</f>
        <v>NA</v>
      </c>
      <c r="FE7" s="94" t="str">
        <f>IF(MDUProperty3="","NA",MDU!FR33)</f>
        <v>NA</v>
      </c>
      <c r="FF7" s="94" t="str">
        <f>IF(MDUProperty3="","NA",MDU!FS33)</f>
        <v>NA</v>
      </c>
      <c r="FG7" s="94" t="str">
        <f>IF(MDUProperty3="","NA",MDU!FT33)</f>
        <v>NA</v>
      </c>
      <c r="FH7" s="94" t="str">
        <f>IF(MDUProperty3="","NA",MDU!FU33)</f>
        <v>NA</v>
      </c>
      <c r="FI7" s="94" t="str">
        <f>IF(MDUProperty3="","NA",MDU!FV33)</f>
        <v>NA</v>
      </c>
      <c r="FJ7" s="94" t="str">
        <f>IF(MDUProperty3="","NA",MDU!FW33)</f>
        <v>NA</v>
      </c>
      <c r="FK7" s="94" t="str">
        <f>IF(MDUProperty3="","NA",MDU!FX33)</f>
        <v>NA</v>
      </c>
      <c r="FL7" s="94" t="str">
        <f>IF(MDUProperty3="","NA",MDU!FY33)</f>
        <v>NA</v>
      </c>
      <c r="FM7" s="94" t="str">
        <f>IF(MDUProperty3="","NA",MDU!FZ33)</f>
        <v>NA</v>
      </c>
      <c r="FN7" s="94" t="str">
        <f>IF(MDUProperty3="","NA",MDU!GA33)</f>
        <v>NA</v>
      </c>
      <c r="FO7" s="94" t="str">
        <f>IF(MDUProperty3="","NA",MDU!GB33)</f>
        <v>NA</v>
      </c>
      <c r="FP7" s="94" t="str">
        <f>IF(MDUProperty3="","NA",MDU!GC33)</f>
        <v>NA</v>
      </c>
      <c r="FQ7" s="94" t="str">
        <f>IF(MDUProperty3="","NA",MDU!GD33)</f>
        <v>NA</v>
      </c>
      <c r="FR7" s="94" t="str">
        <f>IF(MDUProperty3="","NA",MDU!GE33)</f>
        <v>NA</v>
      </c>
      <c r="FS7" s="94" t="str">
        <f>IF(MDUProperty3="","NA",MDU!GF33)</f>
        <v>NA</v>
      </c>
      <c r="FT7" s="94" t="str">
        <f>IF(MDUProperty3="","NA",MDU!GG33)</f>
        <v>NA</v>
      </c>
      <c r="FU7" s="94" t="str">
        <f>IF(MDUProperty3="","NA",MDU!GH33)</f>
        <v>NA</v>
      </c>
      <c r="FV7" s="94" t="str">
        <f>IF(MDUProperty3="","NA",MDU!GI33)</f>
        <v>NA</v>
      </c>
      <c r="FW7" s="94" t="str">
        <f>IF(MDUProperty3="","NA",MDU!GJ33)</f>
        <v>NA</v>
      </c>
      <c r="FX7" s="94" t="str">
        <f>IF(MDUProperty3="","NA",MDU!GK33)</f>
        <v>NA</v>
      </c>
      <c r="FY7" s="94" t="str">
        <f>IF(MDUProperty3="","NA",MDU!GL33)</f>
        <v>NA</v>
      </c>
      <c r="FZ7" s="94" t="str">
        <f>IF(MDUProperty3="","NA",MDU!GM33)</f>
        <v>NA</v>
      </c>
      <c r="GA7" s="94" t="str">
        <f>IF(MDUProperty3="","NA",MDU!GN33)</f>
        <v>NA</v>
      </c>
      <c r="GB7" s="94" t="str">
        <f>IF(MDUProperty3="","NA",MDU!GO33)</f>
        <v>NA</v>
      </c>
      <c r="GC7" s="94" t="str">
        <f>IF(MDUProperty3="","NA",MDU!GP33)</f>
        <v>NA</v>
      </c>
      <c r="GD7" s="94" t="str">
        <f>IF(MDUProperty3="","NA",MDU!GQ33)</f>
        <v>NA</v>
      </c>
    </row>
  </sheetData>
  <pageMargins left="0.7" right="0.7" top="0.75" bottom="0.75" header="0.3" footer="0.3"/>
  <pageSetup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heetViews>
  <sheetFormatPr defaultRowHeight="16.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5383513E6121194D96A6F5B73479EB61" ma:contentTypeVersion="0" ma:contentTypeDescription="Create a new document." ma:contentTypeScope="" ma:versionID="c1edfa41617ea301c67f713558ef07ba">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 
</file>

<file path=customXml/item6.xml>�� 
</file>

<file path=customXml/item7.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72FD4E2-90B7-45C9-9E50-2AA962D52A15}">
  <ds:schemaRefs>
    <ds:schemaRef ds:uri="http://schemas.microsoft.com/sharepoint/v3/contenttype/forms"/>
  </ds:schemaRefs>
</ds:datastoreItem>
</file>

<file path=customXml/itemProps2.xml><?xml version="1.0" encoding="utf-8"?>
<ds:datastoreItem xmlns:ds="http://schemas.openxmlformats.org/officeDocument/2006/customXml" ds:itemID="{16077012-35FB-4F21-AD45-382DC99DCDAB}">
  <ds:schemaRefs>
    <ds:schemaRef ds:uri="http://www.w3.org/2001/XMLSchema"/>
    <ds:schemaRef ds:uri="http://microsoft.data.visualization.Client.Excel.LState/1.0"/>
  </ds:schemaRefs>
</ds:datastoreItem>
</file>

<file path=customXml/itemProps3.xml><?xml version="1.0" encoding="utf-8"?>
<ds:datastoreItem xmlns:ds="http://schemas.openxmlformats.org/officeDocument/2006/customXml" ds:itemID="{73D04B9B-5C42-4143-A3B1-7120A889368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F86CD000-2BF4-4861-B188-8C9371423BAE}">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6B57E178-C106-4EE7-8CF8-6113F02C5039}">
  <ds:schemaRefs>
    <ds:schemaRef ds:uri="http://www.w3.org/2001/XMLSchema"/>
    <ds:schemaRef ds:uri="http://microsoft.data.visualization.Client.Excel.CustomMapList/1.0"/>
  </ds:schemaRefs>
</ds:datastoreItem>
</file>

<file path=customXml/itemProps6.xml><?xml version="1.0" encoding="utf-8"?>
<ds:datastoreItem xmlns:ds="http://schemas.openxmlformats.org/officeDocument/2006/customXml" ds:itemID="{EB9CB7CF-DCD7-4A5F-B9B9-859D7CEDE1E6}">
  <ds:schemaRefs>
    <ds:schemaRef ds:uri="http://www.w3.org/2001/XMLSchema"/>
    <ds:schemaRef ds:uri="http://microsoft.data.visualization.Client.Excel/1.0"/>
  </ds:schemaRefs>
</ds:datastoreItem>
</file>

<file path=customXml/itemProps7.xml><?xml version="1.0" encoding="utf-8"?>
<ds:datastoreItem xmlns:ds="http://schemas.openxmlformats.org/officeDocument/2006/customXml" ds:itemID="{B8246AF9-AF00-4F8A-B3D7-9D14E6D49F00}">
  <ds:schemaRefs>
    <ds:schemaRef ds:uri="http://schemas.openxmlformats.org/package/2006/metadata/core-properties"/>
    <ds:schemaRef ds:uri="http://schemas.microsoft.com/office/infopath/2007/PartnerControl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291</vt:i4>
      </vt:variant>
    </vt:vector>
  </HeadingPairs>
  <TitlesOfParts>
    <vt:vector size="318" baseType="lpstr">
      <vt:lpstr>INTRO</vt:lpstr>
      <vt:lpstr>Summary</vt:lpstr>
      <vt:lpstr>Buildings</vt:lpstr>
      <vt:lpstr>Businesses</vt:lpstr>
      <vt:lpstr>MDU</vt:lpstr>
      <vt:lpstr>Data Center</vt:lpstr>
      <vt:lpstr>SF Deals In Hand</vt:lpstr>
      <vt:lpstr>Cashflow</vt:lpstr>
      <vt:lpstr>1</vt:lpstr>
      <vt:lpstr>2</vt:lpstr>
      <vt:lpstr>3</vt:lpstr>
      <vt:lpstr>4</vt:lpstr>
      <vt:lpstr>EmailTemplate</vt:lpstr>
      <vt:lpstr>Calculator</vt:lpstr>
      <vt:lpstr>MDU Assumptions</vt:lpstr>
      <vt:lpstr>Data Center Assumptions</vt:lpstr>
      <vt:lpstr>Data Center List</vt:lpstr>
      <vt:lpstr>Lookups &amp; Dropdowns</vt:lpstr>
      <vt:lpstr>Version History</vt:lpstr>
      <vt:lpstr>Calculator Cash Flow</vt:lpstr>
      <vt:lpstr>mb_overview</vt:lpstr>
      <vt:lpstr>mb_buildings</vt:lpstr>
      <vt:lpstr>mb_businesses</vt:lpstr>
      <vt:lpstr>mb_cashflow</vt:lpstr>
      <vt:lpstr>mb_dealsinhand</vt:lpstr>
      <vt:lpstr>mb_mducashflow</vt:lpstr>
      <vt:lpstr>ESRI_MAPINFO_SHEET</vt:lpstr>
      <vt:lpstr>AccessFeesLumpSum</vt:lpstr>
      <vt:lpstr>AccessFeesMonthly</vt:lpstr>
      <vt:lpstr>AddOSPENTCalc</vt:lpstr>
      <vt:lpstr>AddOSPLatCostENT</vt:lpstr>
      <vt:lpstr>AddOSPLatCostSMB</vt:lpstr>
      <vt:lpstr>AddOSPSMBCalc</vt:lpstr>
      <vt:lpstr>ApprovalDate</vt:lpstr>
      <vt:lpstr>BuildingCount</vt:lpstr>
      <vt:lpstr>BuildingCountCalc</vt:lpstr>
      <vt:lpstr>BuildingType</vt:lpstr>
      <vt:lpstr>BuildType</vt:lpstr>
      <vt:lpstr>BusinessJustification</vt:lpstr>
      <vt:lpstr>BusinessMaxActualCapital</vt:lpstr>
      <vt:lpstr>CalcIRR</vt:lpstr>
      <vt:lpstr>California</vt:lpstr>
      <vt:lpstr>CaliforniaDCs</vt:lpstr>
      <vt:lpstr>CARValue</vt:lpstr>
      <vt:lpstr>'Calculator Cash Flow'!CashFlow180Mo</vt:lpstr>
      <vt:lpstr>CashFlow180MoCalc</vt:lpstr>
      <vt:lpstr>City</vt:lpstr>
      <vt:lpstr>Considerations</vt:lpstr>
      <vt:lpstr>CostPerPassing</vt:lpstr>
      <vt:lpstr>CurrentService</vt:lpstr>
      <vt:lpstr>DataARPU1</vt:lpstr>
      <vt:lpstr>DataARPU2</vt:lpstr>
      <vt:lpstr>DataARPU3</vt:lpstr>
      <vt:lpstr>DataARPUAss1</vt:lpstr>
      <vt:lpstr>DataARPUAss2</vt:lpstr>
      <vt:lpstr>DataARPUAss3</vt:lpstr>
      <vt:lpstr>DataCenterCapex</vt:lpstr>
      <vt:lpstr>DataCenterSelection</vt:lpstr>
      <vt:lpstr>DataPen1</vt:lpstr>
      <vt:lpstr>DataPen2</vt:lpstr>
      <vt:lpstr>DataPen3</vt:lpstr>
      <vt:lpstr>DataPenAss1</vt:lpstr>
      <vt:lpstr>DataPenAss2</vt:lpstr>
      <vt:lpstr>DataPenAss3</vt:lpstr>
      <vt:lpstr>DataRevShare1</vt:lpstr>
      <vt:lpstr>DataRevShare2</vt:lpstr>
      <vt:lpstr>DataRevShare3</vt:lpstr>
      <vt:lpstr>DataRevShareAss1</vt:lpstr>
      <vt:lpstr>DataRevShareAss2</vt:lpstr>
      <vt:lpstr>DataRevShareAss3</vt:lpstr>
      <vt:lpstr>DCAvgMRR</vt:lpstr>
      <vt:lpstr>DCAvgMRRAss</vt:lpstr>
      <vt:lpstr>DCColoFee</vt:lpstr>
      <vt:lpstr>DCColoFeeAss</vt:lpstr>
      <vt:lpstr>DCConnectCostAss</vt:lpstr>
      <vt:lpstr>DCConnectCosts</vt:lpstr>
      <vt:lpstr>DCEquipment</vt:lpstr>
      <vt:lpstr>DCEquipmentAss</vt:lpstr>
      <vt:lpstr>DCEquipmentCost</vt:lpstr>
      <vt:lpstr>DCEquipmentType</vt:lpstr>
      <vt:lpstr>DCOpex</vt:lpstr>
      <vt:lpstr>DCOpexAss</vt:lpstr>
      <vt:lpstr>DCPowerFee</vt:lpstr>
      <vt:lpstr>DCPowerFeeAss</vt:lpstr>
      <vt:lpstr>DCRackOpex</vt:lpstr>
      <vt:lpstr>DCRackOpexAss</vt:lpstr>
      <vt:lpstr>DCRecommendedEquipment</vt:lpstr>
      <vt:lpstr>DCSelectedSize</vt:lpstr>
      <vt:lpstr>DCSize</vt:lpstr>
      <vt:lpstr>DCSizeAss</vt:lpstr>
      <vt:lpstr>DealInHandMRC</vt:lpstr>
      <vt:lpstr>DealInHandQty</vt:lpstr>
      <vt:lpstr>DealTerm</vt:lpstr>
      <vt:lpstr>DivisionARPUAssumption</vt:lpstr>
      <vt:lpstr>DwellingType</vt:lpstr>
      <vt:lpstr>ENT12MoAssumption</vt:lpstr>
      <vt:lpstr>ENT12MoCalc</vt:lpstr>
      <vt:lpstr>ENT12moPenCalc</vt:lpstr>
      <vt:lpstr>ENT36MoAssumption</vt:lpstr>
      <vt:lpstr>ENT36MoCalc</vt:lpstr>
      <vt:lpstr>ENT36moPenCalc</vt:lpstr>
      <vt:lpstr>ENTARPU</vt:lpstr>
      <vt:lpstr>ENTARPUASSUMPTION</vt:lpstr>
      <vt:lpstr>ENTARPUAssumptionCalc</vt:lpstr>
      <vt:lpstr>ENTARPUCalc</vt:lpstr>
      <vt:lpstr>ENTCalcQBs</vt:lpstr>
      <vt:lpstr>ENTChurn</vt:lpstr>
      <vt:lpstr>ENTCost</vt:lpstr>
      <vt:lpstr>ENTCostCalc</vt:lpstr>
      <vt:lpstr>ENTDealInHandMRC</vt:lpstr>
      <vt:lpstr>ENTDealInHandQty</vt:lpstr>
      <vt:lpstr>ENTOpexLoad</vt:lpstr>
      <vt:lpstr>ENTPen12Mo</vt:lpstr>
      <vt:lpstr>ENTPen36Mo</vt:lpstr>
      <vt:lpstr>ENTQBs</vt:lpstr>
      <vt:lpstr>EstBuildCostROW</vt:lpstr>
      <vt:lpstr>EstCompDate</vt:lpstr>
      <vt:lpstr>EstROWCostCalc</vt:lpstr>
      <vt:lpstr>FiberComp</vt:lpstr>
      <vt:lpstr>FundingBucket</vt:lpstr>
      <vt:lpstr>HeadEndCost</vt:lpstr>
      <vt:lpstr>HistOpptys</vt:lpstr>
      <vt:lpstr>Houston</vt:lpstr>
      <vt:lpstr>HoustonDCs</vt:lpstr>
      <vt:lpstr>ICDistroList</vt:lpstr>
      <vt:lpstr>ICTakeaway</vt:lpstr>
      <vt:lpstr>IRR</vt:lpstr>
      <vt:lpstr>IRRminusHETP</vt:lpstr>
      <vt:lpstr>JTID</vt:lpstr>
      <vt:lpstr>LatCostPerBuilding</vt:lpstr>
      <vt:lpstr>LatCostPerBuildingCalc</vt:lpstr>
      <vt:lpstr>LatCostPerConnect</vt:lpstr>
      <vt:lpstr>LatCostPerConnectMultiTenant</vt:lpstr>
      <vt:lpstr>LatCostPerMultiTenantCalc</vt:lpstr>
      <vt:lpstr>LatsConstructedUpfront</vt:lpstr>
      <vt:lpstr>MaxDSL</vt:lpstr>
      <vt:lpstr>MaxDSLSpeed</vt:lpstr>
      <vt:lpstr>MDU1EstCompMo</vt:lpstr>
      <vt:lpstr>MDU1EstCompYr</vt:lpstr>
      <vt:lpstr>MDU1Properties</vt:lpstr>
      <vt:lpstr>MDU2EstCompMo</vt:lpstr>
      <vt:lpstr>MDU2EstCompYr</vt:lpstr>
      <vt:lpstr>MDU2Properties</vt:lpstr>
      <vt:lpstr>MDU3EstCompMo</vt:lpstr>
      <vt:lpstr>MDU3EstCompYr</vt:lpstr>
      <vt:lpstr>MDU3Properties</vt:lpstr>
      <vt:lpstr>MDUBuildType</vt:lpstr>
      <vt:lpstr>MDUBuildTypeSelection1</vt:lpstr>
      <vt:lpstr>MDUBuildTypeSelection2</vt:lpstr>
      <vt:lpstr>MDUBuildTypeSelection3</vt:lpstr>
      <vt:lpstr>MDUCommission1</vt:lpstr>
      <vt:lpstr>MDUCommission2</vt:lpstr>
      <vt:lpstr>MDUCommission3</vt:lpstr>
      <vt:lpstr>MDUConverter1</vt:lpstr>
      <vt:lpstr>MDUConverter2</vt:lpstr>
      <vt:lpstr>MDUConverter3</vt:lpstr>
      <vt:lpstr>MDUConverterAss1</vt:lpstr>
      <vt:lpstr>MDUConverterAss2</vt:lpstr>
      <vt:lpstr>MDUConverterAss3</vt:lpstr>
      <vt:lpstr>MDUCurrentService1</vt:lpstr>
      <vt:lpstr>MDUCurrentService2</vt:lpstr>
      <vt:lpstr>MDUCurrentService3</vt:lpstr>
      <vt:lpstr>MDUDoorFeeAss1</vt:lpstr>
      <vt:lpstr>MDUDoorFeeAss2</vt:lpstr>
      <vt:lpstr>MDUDoorFeeAss3</vt:lpstr>
      <vt:lpstr>MDUeMTA1</vt:lpstr>
      <vt:lpstr>MDUeMTA2</vt:lpstr>
      <vt:lpstr>MDUeMTA3</vt:lpstr>
      <vt:lpstr>MDUeMTAAss1</vt:lpstr>
      <vt:lpstr>MDUeMTAAss2</vt:lpstr>
      <vt:lpstr>MDUeMTAAss3</vt:lpstr>
      <vt:lpstr>MDUISP1</vt:lpstr>
      <vt:lpstr>MDUISP2</vt:lpstr>
      <vt:lpstr>MDUISP3</vt:lpstr>
      <vt:lpstr>MDUISPAss1</vt:lpstr>
      <vt:lpstr>MDUISPAss2</vt:lpstr>
      <vt:lpstr>MDUISPAss3</vt:lpstr>
      <vt:lpstr>MDUMaxActualCapital</vt:lpstr>
      <vt:lpstr>MDUMinPassAss1</vt:lpstr>
      <vt:lpstr>MDUMinPassAss2</vt:lpstr>
      <vt:lpstr>MDUMinPassAss3</vt:lpstr>
      <vt:lpstr>MDUModem1</vt:lpstr>
      <vt:lpstr>MDUModem2</vt:lpstr>
      <vt:lpstr>MDUModem3</vt:lpstr>
      <vt:lpstr>MDUModemAss1</vt:lpstr>
      <vt:lpstr>MDUModemAss2</vt:lpstr>
      <vt:lpstr>MDUModemAss3</vt:lpstr>
      <vt:lpstr>MDUOpexLoad1</vt:lpstr>
      <vt:lpstr>MDUOpexLoad2</vt:lpstr>
      <vt:lpstr>MDUOpexLoad3</vt:lpstr>
      <vt:lpstr>MDUOpexLoadAss1</vt:lpstr>
      <vt:lpstr>MDUOpexLoadAss2</vt:lpstr>
      <vt:lpstr>MDUOpexLoadAss3</vt:lpstr>
      <vt:lpstr>MDUProperty1</vt:lpstr>
      <vt:lpstr>MDUProperty2</vt:lpstr>
      <vt:lpstr>MDUProperty3</vt:lpstr>
      <vt:lpstr>MDUTerm1</vt:lpstr>
      <vt:lpstr>MDUTerm2</vt:lpstr>
      <vt:lpstr>MDUTerm3</vt:lpstr>
      <vt:lpstr>MDUUnits1</vt:lpstr>
      <vt:lpstr>MDUUnits2</vt:lpstr>
      <vt:lpstr>MDUUnits3</vt:lpstr>
      <vt:lpstr>MileHigh</vt:lpstr>
      <vt:lpstr>Month</vt:lpstr>
      <vt:lpstr>Mountain</vt:lpstr>
      <vt:lpstr>MountainWestDCs</vt:lpstr>
      <vt:lpstr>MultiTenantBuildings</vt:lpstr>
      <vt:lpstr>MultiTenantCalc</vt:lpstr>
      <vt:lpstr>NPV</vt:lpstr>
      <vt:lpstr>NumFiberComp</vt:lpstr>
      <vt:lpstr>OtherIncetiveCosts</vt:lpstr>
      <vt:lpstr>PaybackMonth</vt:lpstr>
      <vt:lpstr>PenetrationRamp</vt:lpstr>
      <vt:lpstr>PermittingGateDate</vt:lpstr>
      <vt:lpstr>Portland</vt:lpstr>
      <vt:lpstr>PortlandDCs</vt:lpstr>
      <vt:lpstr>PrivPartyCost</vt:lpstr>
      <vt:lpstr>PrivPartyCostCalc</vt:lpstr>
      <vt:lpstr>ProbuildName</vt:lpstr>
      <vt:lpstr>Region</vt:lpstr>
      <vt:lpstr>RegionLeadBackupEmail</vt:lpstr>
      <vt:lpstr>RegionLeadEmail</vt:lpstr>
      <vt:lpstr>RegionSelection</vt:lpstr>
      <vt:lpstr>RegionSelectionCalc</vt:lpstr>
      <vt:lpstr>ReviewStatus</vt:lpstr>
      <vt:lpstr>ROE</vt:lpstr>
      <vt:lpstr>ROEGate</vt:lpstr>
      <vt:lpstr>ROEGateDate</vt:lpstr>
      <vt:lpstr>Seattle</vt:lpstr>
      <vt:lpstr>SeattleDCs</vt:lpstr>
      <vt:lpstr>Segment</vt:lpstr>
      <vt:lpstr>SelectedDCRegion</vt:lpstr>
      <vt:lpstr>SelectedRegion</vt:lpstr>
      <vt:lpstr>SMB12MoAssumption</vt:lpstr>
      <vt:lpstr>SMB12MoCalc</vt:lpstr>
      <vt:lpstr>SMB12moPenCalc</vt:lpstr>
      <vt:lpstr>SMB36MoAssumption</vt:lpstr>
      <vt:lpstr>SMB36MoCalc</vt:lpstr>
      <vt:lpstr>SMB36moPenCalc</vt:lpstr>
      <vt:lpstr>SMBARPU</vt:lpstr>
      <vt:lpstr>SMBARPUAssumption</vt:lpstr>
      <vt:lpstr>SMBARPUAssumptionCalc</vt:lpstr>
      <vt:lpstr>SMBARPUCalc</vt:lpstr>
      <vt:lpstr>SMBCalcQBs</vt:lpstr>
      <vt:lpstr>SMBChurn</vt:lpstr>
      <vt:lpstr>SMBCost</vt:lpstr>
      <vt:lpstr>SMBCostCalc</vt:lpstr>
      <vt:lpstr>SMBDealInHandMRC</vt:lpstr>
      <vt:lpstr>SMBDealInHandQty</vt:lpstr>
      <vt:lpstr>SMBENT</vt:lpstr>
      <vt:lpstr>SMBOpexLoad</vt:lpstr>
      <vt:lpstr>SMBPen12Mo</vt:lpstr>
      <vt:lpstr>SMBPen36Mo</vt:lpstr>
      <vt:lpstr>SMBQBs</vt:lpstr>
      <vt:lpstr>State</vt:lpstr>
      <vt:lpstr>SurveyType</vt:lpstr>
      <vt:lpstr>Term</vt:lpstr>
      <vt:lpstr>TotalUpfrontENTCalc</vt:lpstr>
      <vt:lpstr>TotalUpfrontENTLatCosts</vt:lpstr>
      <vt:lpstr>TotalUpfrontSMBCalc</vt:lpstr>
      <vt:lpstr>TotalUpfrontSMBLatCosts</vt:lpstr>
      <vt:lpstr>Transport</vt:lpstr>
      <vt:lpstr>TransportCost</vt:lpstr>
      <vt:lpstr>TwinCities</vt:lpstr>
      <vt:lpstr>TwinCitiesDCs</vt:lpstr>
      <vt:lpstr>TypeofBuild</vt:lpstr>
      <vt:lpstr>TypeOfSurvey</vt:lpstr>
      <vt:lpstr>UpfrontPerDoorFee1</vt:lpstr>
      <vt:lpstr>UpfrontPerDoorFee2</vt:lpstr>
      <vt:lpstr>UpfrontPerDoorFee3</vt:lpstr>
      <vt:lpstr>VideoARPU1</vt:lpstr>
      <vt:lpstr>VideoARPU2</vt:lpstr>
      <vt:lpstr>VideoARPU3</vt:lpstr>
      <vt:lpstr>VideoARPUAss1</vt:lpstr>
      <vt:lpstr>VideoARPUAss2</vt:lpstr>
      <vt:lpstr>VideoARPUAss3</vt:lpstr>
      <vt:lpstr>VideoPen1</vt:lpstr>
      <vt:lpstr>VideoPen2</vt:lpstr>
      <vt:lpstr>VideoPen3</vt:lpstr>
      <vt:lpstr>VideoPenAss1</vt:lpstr>
      <vt:lpstr>VideoPenAss2</vt:lpstr>
      <vt:lpstr>VideoPenAss3</vt:lpstr>
      <vt:lpstr>VideoRevShare1</vt:lpstr>
      <vt:lpstr>VideoRevShare2</vt:lpstr>
      <vt:lpstr>VideoRevShare3</vt:lpstr>
      <vt:lpstr>VideoRevShareAss1</vt:lpstr>
      <vt:lpstr>VideoRevShareAss2</vt:lpstr>
      <vt:lpstr>VideoRevShareAss3</vt:lpstr>
      <vt:lpstr>VoiceARPU1</vt:lpstr>
      <vt:lpstr>VoiceARPU2</vt:lpstr>
      <vt:lpstr>VoiceARPU3</vt:lpstr>
      <vt:lpstr>VoiceARPUAss1</vt:lpstr>
      <vt:lpstr>VoiceARPUAss2</vt:lpstr>
      <vt:lpstr>VoiceARPUAss3</vt:lpstr>
      <vt:lpstr>VoicePen1</vt:lpstr>
      <vt:lpstr>VoicePen2</vt:lpstr>
      <vt:lpstr>VoicePen3</vt:lpstr>
      <vt:lpstr>VoicePenAss1</vt:lpstr>
      <vt:lpstr>VoicePenAss2</vt:lpstr>
      <vt:lpstr>VoicePenAss3</vt:lpstr>
      <vt:lpstr>VoiceRevShare1</vt:lpstr>
      <vt:lpstr>VoiceRevShare2</vt:lpstr>
      <vt:lpstr>VoiceRevShare3</vt:lpstr>
      <vt:lpstr>VoiceRevShareAss1</vt:lpstr>
      <vt:lpstr>VoiceRevShareAss2</vt:lpstr>
      <vt:lpstr>VoiceRevShareAss3</vt:lpstr>
      <vt:lpstr>Y1CircuitAss</vt:lpstr>
      <vt:lpstr>Y1Circuits</vt:lpstr>
      <vt:lpstr>Y2CircuitAss</vt:lpstr>
      <vt:lpstr>Y2Circuits</vt:lpstr>
      <vt:lpstr>Y3CircuitAss</vt:lpstr>
      <vt:lpstr>Y3Circuits</vt:lpstr>
      <vt:lpstr>Y4CircuitAss</vt:lpstr>
      <vt:lpstr>Y4Circuits</vt:lpstr>
      <vt:lpstr>Y5CircuitAss</vt:lpstr>
      <vt:lpstr>Y5Circuits</vt:lpstr>
      <vt:lpstr>Year</vt:lpstr>
      <vt:lpstr>YesOrNO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Sharkey</dc:creator>
  <cp:lastModifiedBy>Bray, Micah</cp:lastModifiedBy>
  <cp:lastPrinted>2017-09-11T19:41:00Z</cp:lastPrinted>
  <dcterms:created xsi:type="dcterms:W3CDTF">2015-08-28T18:22:04Z</dcterms:created>
  <dcterms:modified xsi:type="dcterms:W3CDTF">2018-08-28T18:57:08Z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5</vt:i4>
  </property>
  <property fmtid="{D5CDD505-2E9C-101B-9397-08002B2CF9AE}" pid="3" name="ESRI_WORKBOOK_ID">
    <vt:lpwstr>ecad4e617b3d4aebbcc7b3c453d15148</vt:lpwstr>
  </property>
  <property fmtid="{D5CDD505-2E9C-101B-9397-08002B2CF9AE}" pid="4" name="ContentTypeId">
    <vt:lpwstr>0x0101005383513E6121194D96A6F5B73479EB61</vt:lpwstr>
  </property>
</Properties>
</file>